
<file path=[Content_Types].xml><?xml version="1.0" encoding="utf-8"?>
<Types xmlns="http://schemas.openxmlformats.org/package/2006/content-types">
  <Default ContentType="application/xml" Extension="xml"/>
  <Default ContentType="image/png" Extension="png"/>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28.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40.xml"/>
  <Override ContentType="application/vnd.openxmlformats-officedocument.spreadsheetml.worksheet+xml" PartName="/xl/worksheets/sheet19.xml"/>
  <Override ContentType="application/vnd.openxmlformats-officedocument.spreadsheetml.worksheet+xml" PartName="/xl/worksheets/sheet3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3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20.xml"/>
  <Override ContentType="application/vnd.openxmlformats-officedocument.spreadsheetml.worksheet+xml" PartName="/xl/worksheets/sheet37.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33.xml"/>
  <Override ContentType="application/vnd.openxmlformats-officedocument.spreadsheetml.worksheet+xml" PartName="/xl/worksheets/sheet4.xml"/>
  <Override ContentType="application/vnd.openxmlformats-officedocument.spreadsheetml.worksheet+xml" PartName="/xl/worksheets/sheet39.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38.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34.xml"/>
  <Override ContentType="application/vnd.openxmlformats-officedocument.spreadsheetml.worksheet+xml" PartName="/xl/worksheets/sheet21.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1.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worksheet+xml" PartName="/xl/worksheets/sheet35.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3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30.xml"/>
  <Override ContentType="application/vnd.openxmlformats-officedocument.drawing+xml" PartName="/xl/drawings/drawing34.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31.xml"/>
  <Override ContentType="application/vnd.openxmlformats-officedocument.drawing+xml" PartName="/xl/drawings/drawing22.xml"/>
  <Override ContentType="application/vnd.openxmlformats-officedocument.drawing+xml" PartName="/xl/drawings/drawing35.xml"/>
  <Override ContentType="application/vnd.openxmlformats-officedocument.drawing+xml" PartName="/xl/drawings/drawing10.xml"/>
  <Override ContentType="application/vnd.openxmlformats-officedocument.drawing+xml" PartName="/xl/drawings/drawing28.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40.xml"/>
  <Override ContentType="application/vnd.openxmlformats-officedocument.drawing+xml" PartName="/xl/drawings/drawing1.xml"/>
  <Override ContentType="application/vnd.openxmlformats-officedocument.drawing+xml" PartName="/xl/drawings/drawing36.xml"/>
  <Override ContentType="application/vnd.openxmlformats-officedocument.drawing+xml" PartName="/xl/drawings/drawing32.xml"/>
  <Override ContentType="application/vnd.openxmlformats-officedocument.drawing+xml" PartName="/xl/drawings/drawing23.xml"/>
  <Override ContentType="application/vnd.openxmlformats-officedocument.drawing+xml" PartName="/xl/drawings/drawing33.xml"/>
  <Override ContentType="application/vnd.openxmlformats-officedocument.drawing+xml" PartName="/xl/drawings/drawing38.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9.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openxmlformats-officedocument.drawing+xml" PartName="/xl/drawings/drawing37.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Copy of Sunbird ED Execution Da" sheetId="1" r:id="rId4"/>
    <sheet state="visible" name="Sunbird ED Execution Dashboard" sheetId="2" r:id="rId5"/>
    <sheet state="visible" name="R7.0 Scope" sheetId="3" r:id="rId6"/>
    <sheet state="visible" name="R7.0.0 QA_Not_Required Scope" sheetId="4" r:id="rId7"/>
    <sheet state="visible" name="Sheet35" sheetId="5" r:id="rId8"/>
    <sheet state="visible" name="Automation Execution Dashboard" sheetId="6" r:id="rId9"/>
    <sheet state="visible" name="NewFramework_Automation_Dashboa" sheetId="7" r:id="rId10"/>
    <sheet state="visible" name="Portal Sanity" sheetId="8" r:id="rId11"/>
    <sheet state="visible" name="Portal Sanity 6.0" sheetId="9" r:id="rId12"/>
    <sheet state="visible" name="Mobile Sanity" sheetId="10" r:id="rId13"/>
    <sheet state="visible" name="Desktop Sanity" sheetId="11" r:id="rId14"/>
    <sheet state="visible" name="Workspace" sheetId="12" r:id="rId15"/>
    <sheet state="visible" name="Login" sheetId="13" r:id="rId16"/>
    <sheet state="visible" name="Course Consumption" sheetId="14" r:id="rId17"/>
    <sheet state="visible" name="Batch Creation" sheetId="15" r:id="rId18"/>
    <sheet state="visible" name="Digital Textbook Consumption" sheetId="16" r:id="rId19"/>
    <sheet state="visible" name="Content Consumption" sheetId="17" r:id="rId20"/>
    <sheet state="visible" name="Profile" sheetId="18" r:id="rId21"/>
    <sheet state="visible" name="Course reports" sheetId="19" r:id="rId22"/>
    <sheet state="visible" name="QUML" sheetId="20" r:id="rId23"/>
    <sheet state="visible" name="Mobile configurability" sheetId="21" r:id="rId24"/>
    <sheet state="visible" name="Mobile specific Test Cases" sheetId="22" r:id="rId25"/>
    <sheet state="visible" name="Org admin reports" sheetId="23" r:id="rId26"/>
    <sheet state="visible" name="QR code" sheetId="24" r:id="rId27"/>
    <sheet state="visible" name="Portal Desktop App Configurabil" sheetId="25" r:id="rId28"/>
    <sheet state="visible" name="Sunbird UCI" sheetId="26" r:id="rId29"/>
    <sheet state="visible" name="Groups" sheetId="27" r:id="rId30"/>
    <sheet state="visible" name="Accessibility" sheetId="28" r:id="rId31"/>
    <sheet state="visible" name="Offline Scenarios" sheetId="29" r:id="rId32"/>
    <sheet state="visible" name="PortalDesktop App Specific test" sheetId="30" r:id="rId33"/>
    <sheet state="visible" name="coKreatSanity" sheetId="31" r:id="rId34"/>
    <sheet state="visible" name="Daily Status Mail" sheetId="32" r:id="rId35"/>
    <sheet state="visible" name="Automation Test Data" sheetId="33" r:id="rId36"/>
    <sheet state="hidden" name="ED Components" sheetId="34" r:id="rId37"/>
    <sheet state="visible" name="7.0.0 New Feature S1 Defects" sheetId="35" r:id="rId38"/>
    <sheet state="visible" name="6.0.0 OCI S1 Defects" sheetId="36" r:id="rId39"/>
    <sheet state="visible" name="Manage Learn-Mobile" sheetId="37" r:id="rId40"/>
    <sheet state="visible" name="Manage Learn-Portal" sheetId="38" r:id="rId41"/>
    <sheet state="visible" name="Hawkeye Reports" sheetId="39" r:id="rId42"/>
    <sheet state="visible" name="7.0 New Features" sheetId="40" r:id="rId43"/>
  </sheets>
  <definedNames>
    <definedName hidden="1" localSheetId="30" name="_xlnm._FilterDatabase">coKreatSanity!$A$1:$R$106</definedName>
    <definedName hidden="1" localSheetId="37" name="_xlnm._FilterDatabase">'Manage Learn-Portal'!$G$1:$G$714</definedName>
    <definedName hidden="1" localSheetId="8" name="Z_5D1CB7B2_559A_475F_A063_BCAB703D7BB4_.wvu.FilterData">'Portal Sanity 6.0'!$A$1:$U$108</definedName>
    <definedName hidden="1" localSheetId="8" name="Z_D515BBD0_2DD3_4EE9_9D5B_149B452C7607_.wvu.FilterData">'Portal Sanity 6.0'!$A$1:$V$108</definedName>
    <definedName hidden="1" localSheetId="8" name="Z_0CAD8F8E_4FFC_407A_B8F5_2D5F6E036340_.wvu.FilterData">'Portal Sanity 6.0'!$A$1:$U$108</definedName>
    <definedName hidden="1" localSheetId="30" name="Z_0CAD8F8E_4FFC_407A_B8F5_2D5F6E036340_.wvu.FilterData">coKreatSanity!$A$1:$R$1057</definedName>
    <definedName hidden="1" localSheetId="36" name="Z_0CAD8F8E_4FFC_407A_B8F5_2D5F6E036340_.wvu.FilterData">'Manage Learn-Mobile'!$A$1:$R$1090</definedName>
    <definedName hidden="1" localSheetId="8" name="Z_F0A91DCA_0BC1_40D7_BF36_B7F916D0CAFF_.wvu.FilterData">'Portal Sanity 6.0'!$A$1:$U$108</definedName>
    <definedName hidden="1" localSheetId="8" name="Z_F3A75CCA_A65F_42E4_BB62_DD534283E2B6_.wvu.FilterData">'Portal Sanity 6.0'!$A$1:$V$108</definedName>
    <definedName hidden="1" localSheetId="8" name="Z_CAC8F074_018D_489B_90B9_5C4EFB88B33C_.wvu.FilterData">'Portal Sanity 6.0'!$A$1:$U$108</definedName>
    <definedName hidden="1" localSheetId="8" name="Z_555D48B3_3994_4AFE_A9C0_1F328E7F2396_.wvu.FilterData">'Portal Sanity 6.0'!$A$1:$V$108</definedName>
    <definedName hidden="1" localSheetId="8" name="Z_5BC8D6A8_A676_4D63_8090_C002235C44A9_.wvu.FilterData">'Portal Sanity 6.0'!$A$1:$V$108</definedName>
    <definedName hidden="1" localSheetId="8" name="Z_D5A31014_331A_4C3A_A0D3_92766AC68062_.wvu.FilterData">'Portal Sanity 6.0'!$A$1:$U$108</definedName>
    <definedName hidden="1" localSheetId="36" name="Z_D5A31014_331A_4C3A_A0D3_92766AC68062_.wvu.FilterData">'Manage Learn-Mobile'!$A$1:$Z$1090</definedName>
    <definedName hidden="1" localSheetId="8" name="Z_D8F56F30_8555_4B1A_A694_13D15E00E447_.wvu.FilterData">'Portal Sanity 6.0'!$A$1:$V$108</definedName>
    <definedName hidden="1" localSheetId="8" name="Z_4C25DB4A_926A_4F64_922B_C0ADB26CC538_.wvu.FilterData">'Portal Sanity 6.0'!$J$11:$R$20</definedName>
    <definedName hidden="1" localSheetId="19" name="Z_4C25DB4A_926A_4F64_922B_C0ADB26CC538_.wvu.FilterData">QUML!$A$1:$T$994</definedName>
    <definedName hidden="1" localSheetId="30" name="Z_4C25DB4A_926A_4F64_922B_C0ADB26CC538_.wvu.FilterData">coKreatSanity!$A$1:$R$1057</definedName>
    <definedName hidden="1" localSheetId="36" name="Z_4C25DB4A_926A_4F64_922B_C0ADB26CC538_.wvu.FilterData">'Manage Learn-Mobile'!$A$1:$Z$1090</definedName>
    <definedName hidden="1" localSheetId="8" name="Z_1C72C465_199C_4155_B356_5F7CD3999572_.wvu.FilterData">'Portal Sanity 6.0'!$A$1:$V$108</definedName>
    <definedName hidden="1" localSheetId="8" name="Z_49D6A897_3F73_43F1_92C8_5398892EA264_.wvu.FilterData">'Portal Sanity 6.0'!$A$1:$V$108</definedName>
    <definedName hidden="1" localSheetId="8" name="Z_BC0233F7_918F_4720_882A_17053E348350_.wvu.FilterData">'Portal Sanity 6.0'!$A$1:$V$108</definedName>
    <definedName hidden="1" localSheetId="8" name="Z_975CE3ED_D046_4AA6_80F2_8DFBD5C01997_.wvu.FilterData">'Portal Sanity 6.0'!$A$1:$V$108</definedName>
    <definedName hidden="1" localSheetId="8" name="Z_890F7F26_425A_4FF8_B29A_BB73D69806FF_.wvu.FilterData">'Portal Sanity 6.0'!$A$1:$U$108</definedName>
    <definedName hidden="1" localSheetId="36" name="Z_890F7F26_425A_4FF8_B29A_BB73D69806FF_.wvu.FilterData">'Manage Learn-Mobile'!$G$1:$G$1090</definedName>
    <definedName hidden="1" localSheetId="8" name="Z_A28FCBD0_B696_404C_AED1_36BFB6B72563_.wvu.FilterData">'Portal Sanity 6.0'!$S$18</definedName>
    <definedName hidden="1" localSheetId="36" name="Z_A28FCBD0_B696_404C_AED1_36BFB6B72563_.wvu.FilterData">'Manage Learn-Mobile'!$A$1:$Z$1090</definedName>
    <definedName hidden="1" localSheetId="7" name="Z_E4C229AE_E1FF_4717_B95C_882C9AE147D4_.wvu.FilterData">'Portal Sanity'!$A$1:$U$111</definedName>
    <definedName hidden="1" localSheetId="8" name="Z_E4C229AE_E1FF_4717_B95C_882C9AE147D4_.wvu.FilterData">'Portal Sanity 6.0'!$A$1:$U$108</definedName>
    <definedName hidden="1" localSheetId="9" name="Z_E4C229AE_E1FF_4717_B95C_882C9AE147D4_.wvu.FilterData">'Mobile Sanity'!$A$1:$Q$112</definedName>
    <definedName hidden="1" localSheetId="12" name="Z_E4C229AE_E1FF_4717_B95C_882C9AE147D4_.wvu.FilterData">Login!$A$1:$U$996</definedName>
    <definedName hidden="1" localSheetId="13" name="Z_E4C229AE_E1FF_4717_B95C_882C9AE147D4_.wvu.FilterData">'Course Consumption'!$A$1:$U$979</definedName>
    <definedName hidden="1" localSheetId="15" name="Z_E4C229AE_E1FF_4717_B95C_882C9AE147D4_.wvu.FilterData">'Digital Textbook Consumption'!$A$1:$T$1003</definedName>
    <definedName hidden="1" localSheetId="16" name="Z_E4C229AE_E1FF_4717_B95C_882C9AE147D4_.wvu.FilterData">'Content Consumption'!$A$1:$U$390</definedName>
    <definedName hidden="1" localSheetId="17" name="Z_E4C229AE_E1FF_4717_B95C_882C9AE147D4_.wvu.FilterData">Profile!$A$1:$U$985</definedName>
    <definedName hidden="1" localSheetId="19" name="Z_E4C229AE_E1FF_4717_B95C_882C9AE147D4_.wvu.FilterData">QUML!$A$1:$T$994</definedName>
    <definedName hidden="1" localSheetId="26" name="Z_E4C229AE_E1FF_4717_B95C_882C9AE147D4_.wvu.FilterData">Groups!$A$1:$S$302</definedName>
    <definedName hidden="1" localSheetId="29" name="Z_E4C229AE_E1FF_4717_B95C_882C9AE147D4_.wvu.FilterData">'PortalDesktop App Specific test'!$A$1:$S$1000</definedName>
    <definedName hidden="1" localSheetId="30" name="Z_E4C229AE_E1FF_4717_B95C_882C9AE147D4_.wvu.FilterData">coKreatSanity!$A$1:$R$1057</definedName>
    <definedName hidden="1" localSheetId="36" name="Z_E4C229AE_E1FF_4717_B95C_882C9AE147D4_.wvu.FilterData">'Manage Learn-Mobile'!$G$1:$G$1090</definedName>
    <definedName hidden="1" localSheetId="37" name="Z_E4C229AE_E1FF_4717_B95C_882C9AE147D4_.wvu.FilterData">'Manage Learn-Portal'!$A$1:$T$714</definedName>
    <definedName hidden="1" localSheetId="39" name="Z_E4C229AE_E1FF_4717_B95C_882C9AE147D4_.wvu.FilterData">'7.0 New Features'!$A$1:$X$1601</definedName>
    <definedName hidden="1" localSheetId="8" name="Z_0E2A3990_0878_4A5B_9462_497246734508_.wvu.FilterData">'Portal Sanity 6.0'!$A$1:$V$108</definedName>
    <definedName hidden="1" localSheetId="8" name="Z_995A3801_0E48_48E7_A03E_B851C1192764_.wvu.FilterData">'Portal Sanity 6.0'!$A$1:$U$108</definedName>
    <definedName hidden="1" localSheetId="8" name="Z_019CF2DB_6371_4C7C_8261_8A86D1750EAD_.wvu.FilterData">'Portal Sanity 6.0'!$A$1:$V$108</definedName>
    <definedName hidden="1" localSheetId="8" name="Z_89A7C8E8_BAC3_4008_AF5B_C3AA94BEAAA2_.wvu.FilterData">'Portal Sanity 6.0'!$A$1:$V$108</definedName>
    <definedName hidden="1" localSheetId="8" name="Z_62697BC2_9E48_48D9_8174_80E2F53E6D3A_.wvu.FilterData">'Portal Sanity 6.0'!$A$1:$U$108</definedName>
    <definedName hidden="1" localSheetId="36" name="Z_62697BC2_9E48_48D9_8174_80E2F53E6D3A_.wvu.FilterData">'Manage Learn-Mobile'!$A$1:$Z$1090</definedName>
    <definedName hidden="1" localSheetId="8" name="Z_B43BD0F6_4567_4E15_B18A_B8A453655346_.wvu.FilterData">'Portal Sanity 6.0'!$A$1:$U$108</definedName>
    <definedName hidden="1" localSheetId="36" name="Z_B43BD0F6_4567_4E15_B18A_B8A453655346_.wvu.FilterData">'Manage Learn-Mobile'!$A$1:$Z$1090</definedName>
    <definedName hidden="1" localSheetId="8" name="Z_46E0309E_2FA0_4163_9589_345B11A3ED7D_.wvu.FilterData">'Portal Sanity 6.0'!$A$1:$U$108</definedName>
    <definedName hidden="1" localSheetId="36" name="Z_46E0309E_2FA0_4163_9589_345B11A3ED7D_.wvu.FilterData">'Manage Learn-Mobile'!$A$1:$R$1090</definedName>
    <definedName hidden="1" localSheetId="8" name="Z_77683BD1_1D2A_45F2_A308_E445B8EBDD46_.wvu.FilterData">'Portal Sanity 6.0'!$A$1:$V$108</definedName>
    <definedName hidden="1" localSheetId="8" name="Z_203C0330_7B17_4014_91C5_5AB784BF2D32_.wvu.FilterData">'Portal Sanity 6.0'!$A$1:$V$108</definedName>
    <definedName hidden="1" localSheetId="8" name="Z_39ECD29B_BA94_41A0_B213_CC5298FD7AEB_.wvu.FilterData">'Portal Sanity 6.0'!$A$1:$V$108</definedName>
    <definedName hidden="1" localSheetId="8" name="Z_1465DA0A_B189_4E00_AE2A_D8DC56EE4D76_.wvu.FilterData">'Portal Sanity 6.0'!$A$1:$V$108</definedName>
    <definedName hidden="1" localSheetId="8" name="Z_633D9B21_3C47_449D_B704_32096ECFBE3C_.wvu.FilterData">'Portal Sanity 6.0'!$A$1:$U$108</definedName>
    <definedName hidden="1" localSheetId="36" name="Z_633D9B21_3C47_449D_B704_32096ECFBE3C_.wvu.FilterData">'Manage Learn-Mobile'!$A$1:$R$1090</definedName>
    <definedName hidden="1" localSheetId="8" name="Z_5F53A2FE_7BEB_4296_9244_CA9C804CCE8F_.wvu.FilterData">'Portal Sanity 6.0'!$A$1:$U$108</definedName>
    <definedName hidden="1" localSheetId="12" name="Z_5F53A2FE_7BEB_4296_9244_CA9C804CCE8F_.wvu.FilterData">Login!$A$1:$U$332</definedName>
    <definedName hidden="1" localSheetId="13" name="Z_5F53A2FE_7BEB_4296_9244_CA9C804CCE8F_.wvu.FilterData">'Course Consumption'!$A$1:$U$979</definedName>
    <definedName hidden="1" localSheetId="17" name="Z_5F53A2FE_7BEB_4296_9244_CA9C804CCE8F_.wvu.FilterData">Profile!$A$1:$U$985</definedName>
    <definedName hidden="1" localSheetId="19" name="Z_5F53A2FE_7BEB_4296_9244_CA9C804CCE8F_.wvu.FilterData">QUML!$A$1:$T$994</definedName>
    <definedName hidden="1" localSheetId="30" name="Z_5F53A2FE_7BEB_4296_9244_CA9C804CCE8F_.wvu.FilterData">coKreatSanity!$A$1:$R$1057</definedName>
    <definedName hidden="1" localSheetId="36" name="Z_5F53A2FE_7BEB_4296_9244_CA9C804CCE8F_.wvu.FilterData">'Manage Learn-Mobile'!$G$1:$G$1090</definedName>
    <definedName hidden="1" localSheetId="37" name="Z_5F53A2FE_7BEB_4296_9244_CA9C804CCE8F_.wvu.FilterData">'Manage Learn-Portal'!$A$1:$T$714</definedName>
    <definedName hidden="1" localSheetId="8" name="Z_07B1A94F_04B1_45B2_B8C0_7260060010E8_.wvu.FilterData">'Portal Sanity 6.0'!$A$1:$U$108</definedName>
    <definedName hidden="1" localSheetId="8" name="Z_E20E0ADE_80C0_43A6_9060_F3EC48081430_.wvu.FilterData">'Portal Sanity 6.0'!$A$1:$U$108</definedName>
    <definedName hidden="1" localSheetId="7" name="Z_7A84FBA6_27E8_4412_99CF_49ADC8AEBC27_.wvu.FilterData">'Portal Sanity'!$A$1:$U$111</definedName>
    <definedName hidden="1" localSheetId="8" name="Z_7A84FBA6_27E8_4412_99CF_49ADC8AEBC27_.wvu.FilterData">'Portal Sanity 6.0'!$A$1:$U$108</definedName>
    <definedName hidden="1" localSheetId="9" name="Z_7A84FBA6_27E8_4412_99CF_49ADC8AEBC27_.wvu.FilterData">'Mobile Sanity'!$A$1:$Q$1000</definedName>
    <definedName hidden="1" localSheetId="10" name="Z_7A84FBA6_27E8_4412_99CF_49ADC8AEBC27_.wvu.FilterData">'Desktop Sanity'!$A$1:$W$1000</definedName>
    <definedName hidden="1" localSheetId="11" name="Z_7A84FBA6_27E8_4412_99CF_49ADC8AEBC27_.wvu.FilterData">Workspace!$A$1:$W$1003</definedName>
    <definedName hidden="1" localSheetId="12" name="Z_7A84FBA6_27E8_4412_99CF_49ADC8AEBC27_.wvu.FilterData">Login!$A$1:$U$996</definedName>
    <definedName hidden="1" localSheetId="13" name="Z_7A84FBA6_27E8_4412_99CF_49ADC8AEBC27_.wvu.FilterData">'Course Consumption'!$A$1:$U$979</definedName>
    <definedName hidden="1" localSheetId="14" name="Z_7A84FBA6_27E8_4412_99CF_49ADC8AEBC27_.wvu.FilterData">'Batch Creation'!$A$1:$S$54</definedName>
    <definedName hidden="1" localSheetId="15" name="Z_7A84FBA6_27E8_4412_99CF_49ADC8AEBC27_.wvu.FilterData">'Digital Textbook Consumption'!$A$1:$T$1003</definedName>
    <definedName hidden="1" localSheetId="16" name="Z_7A84FBA6_27E8_4412_99CF_49ADC8AEBC27_.wvu.FilterData">'Content Consumption'!$A$1:$U$390</definedName>
    <definedName hidden="1" localSheetId="17" name="Z_7A84FBA6_27E8_4412_99CF_49ADC8AEBC27_.wvu.FilterData">Profile!$A$1:$U$285</definedName>
    <definedName hidden="1" localSheetId="19" name="Z_7A84FBA6_27E8_4412_99CF_49ADC8AEBC27_.wvu.FilterData">QUML!$A$1:$T$994</definedName>
    <definedName hidden="1" localSheetId="20" name="Z_7A84FBA6_27E8_4412_99CF_49ADC8AEBC27_.wvu.FilterData">'Mobile configurability'!$A$1:$S$1000</definedName>
    <definedName hidden="1" localSheetId="21" name="Z_7A84FBA6_27E8_4412_99CF_49ADC8AEBC27_.wvu.FilterData">'Mobile specific Test Cases'!$A$1:$S$1000</definedName>
    <definedName hidden="1" localSheetId="23" name="Z_7A84FBA6_27E8_4412_99CF_49ADC8AEBC27_.wvu.FilterData">'QR code'!$A$1:$T$168</definedName>
    <definedName hidden="1" localSheetId="26" name="Z_7A84FBA6_27E8_4412_99CF_49ADC8AEBC27_.wvu.FilterData">Groups!$A$1:$S$302</definedName>
    <definedName hidden="1" localSheetId="27" name="Z_7A84FBA6_27E8_4412_99CF_49ADC8AEBC27_.wvu.FilterData">Accessibility!$A$1:$S$1000</definedName>
    <definedName hidden="1" localSheetId="28" name="Z_7A84FBA6_27E8_4412_99CF_49ADC8AEBC27_.wvu.FilterData">'Offline Scenarios'!$A$1:$S$69</definedName>
    <definedName hidden="1" localSheetId="29" name="Z_7A84FBA6_27E8_4412_99CF_49ADC8AEBC27_.wvu.FilterData">'PortalDesktop App Specific test'!$A$1:$S$183</definedName>
    <definedName hidden="1" localSheetId="30" name="Z_7A84FBA6_27E8_4412_99CF_49ADC8AEBC27_.wvu.FilterData">coKreatSanity!$A$1:$R$104</definedName>
    <definedName hidden="1" localSheetId="36" name="Z_7A84FBA6_27E8_4412_99CF_49ADC8AEBC27_.wvu.FilterData">'Manage Learn-Mobile'!$A$1:$Z$1090</definedName>
    <definedName hidden="1" localSheetId="37" name="Z_7A84FBA6_27E8_4412_99CF_49ADC8AEBC27_.wvu.FilterData">'Manage Learn-Portal'!$G$1:$G$714</definedName>
    <definedName hidden="1" localSheetId="39" name="Z_7A84FBA6_27E8_4412_99CF_49ADC8AEBC27_.wvu.FilterData">'7.0 New Features'!$A$1:$X$1601</definedName>
    <definedName hidden="1" localSheetId="8" name="Z_415505C5_E56E_43ED_B0E1_49AF0B521ADD_.wvu.FilterData">'Portal Sanity 6.0'!$A$1:$U$108</definedName>
    <definedName hidden="1" localSheetId="8" name="Z_A3D5B84B_5936_4487_823D_F2324EE5B3B4_.wvu.FilterData">'Portal Sanity 6.0'!$A$1:$V$107</definedName>
    <definedName hidden="1" localSheetId="8" name="Z_F9A12190_D750_4158_A1E5_F38E6E90E4A2_.wvu.FilterData">'Portal Sanity 6.0'!$A$1:$U$108</definedName>
    <definedName hidden="1" localSheetId="9" name="Z_F9A12190_D750_4158_A1E5_F38E6E90E4A2_.wvu.FilterData">'Mobile Sanity'!$A$1:$Q$112</definedName>
    <definedName hidden="1" localSheetId="12" name="Z_F9A12190_D750_4158_A1E5_F38E6E90E4A2_.wvu.FilterData">Login!$A$1:$U$332</definedName>
    <definedName hidden="1" localSheetId="13" name="Z_F9A12190_D750_4158_A1E5_F38E6E90E4A2_.wvu.FilterData">'Course Consumption'!$A$1:$U$979</definedName>
    <definedName hidden="1" localSheetId="17" name="Z_F9A12190_D750_4158_A1E5_F38E6E90E4A2_.wvu.FilterData">Profile!$A$1:$U$985</definedName>
    <definedName hidden="1" localSheetId="19" name="Z_F9A12190_D750_4158_A1E5_F38E6E90E4A2_.wvu.FilterData">QUML!$A$1:$T$994</definedName>
    <definedName hidden="1" localSheetId="30" name="Z_F9A12190_D750_4158_A1E5_F38E6E90E4A2_.wvu.FilterData">coKreatSanity!$Q$77:$R$83</definedName>
    <definedName hidden="1" localSheetId="36" name="Z_F9A12190_D750_4158_A1E5_F38E6E90E4A2_.wvu.FilterData">'Manage Learn-Mobile'!$A$1:$Z$1090</definedName>
    <definedName hidden="1" localSheetId="37" name="Z_F9A12190_D750_4158_A1E5_F38E6E90E4A2_.wvu.FilterData">'Manage Learn-Portal'!$A$1:$Z$714</definedName>
    <definedName hidden="1" localSheetId="37" name="Z_F9A12190_D750_4158_A1E5_F38E6E90E4A2_.wvu.FilterData">'Manage Learn-Portal'!$G$1:$G$714</definedName>
    <definedName hidden="1" localSheetId="8" name="Z_478863CD_C430_4D3B_8236_555B8E7A4A2E_.wvu.FilterData">'Portal Sanity 6.0'!$A$1:$U$108</definedName>
    <definedName hidden="1" localSheetId="8" name="Z_73C45895_F7BD_4657_9E14_68C90B997458_.wvu.FilterData">'Portal Sanity 6.0'!$A$1:$U$108</definedName>
    <definedName hidden="1" localSheetId="36" name="Z_73C45895_F7BD_4657_9E14_68C90B997458_.wvu.FilterData">'Manage Learn-Mobile'!$A$1:$Z$1090</definedName>
    <definedName hidden="1" localSheetId="8" name="Z_EBEB5CC5_967A_43A0_A8CD_618D5CDF60A8_.wvu.FilterData">'Portal Sanity 6.0'!$A$1:$U$108</definedName>
    <definedName hidden="1" localSheetId="19" name="Z_EBEB5CC5_967A_43A0_A8CD_618D5CDF60A8_.wvu.FilterData">QUML!$A$1:$T$994</definedName>
    <definedName hidden="1" localSheetId="30" name="Z_EBEB5CC5_967A_43A0_A8CD_618D5CDF60A8_.wvu.FilterData">coKreatSanity!$A$1:$R$1057</definedName>
    <definedName hidden="1" localSheetId="36" name="Z_EBEB5CC5_967A_43A0_A8CD_618D5CDF60A8_.wvu.FilterData">'Manage Learn-Mobile'!$G$1:$G$1090</definedName>
    <definedName hidden="1" localSheetId="7" name="Z_F3606F98_A720_4C0C_867F_6272E1163452_.wvu.FilterData">'Portal Sanity'!$A$1:$U$1000</definedName>
    <definedName hidden="1" localSheetId="8" name="Z_F3606F98_A720_4C0C_867F_6272E1163452_.wvu.FilterData">'Portal Sanity 6.0'!$A$1:$U$108</definedName>
    <definedName hidden="1" localSheetId="9" name="Z_F3606F98_A720_4C0C_867F_6272E1163452_.wvu.FilterData">'Mobile Sanity'!$A$1:$Q$112</definedName>
    <definedName hidden="1" localSheetId="10" name="Z_F3606F98_A720_4C0C_867F_6272E1163452_.wvu.FilterData">'Desktop Sanity'!$A$1:$W$54</definedName>
    <definedName hidden="1" localSheetId="11" name="Z_F3606F98_A720_4C0C_867F_6272E1163452_.wvu.FilterData">Workspace!$A$1:$W$1003</definedName>
    <definedName hidden="1" localSheetId="12" name="Z_F3606F98_A720_4C0C_867F_6272E1163452_.wvu.FilterData">Login!$A$1:$U$996</definedName>
    <definedName hidden="1" localSheetId="13" name="Z_F3606F98_A720_4C0C_867F_6272E1163452_.wvu.FilterData">'Course Consumption'!$A$1:$U$979</definedName>
    <definedName hidden="1" localSheetId="14" name="Z_F3606F98_A720_4C0C_867F_6272E1163452_.wvu.FilterData">'Batch Creation'!$A$1:$S$54</definedName>
    <definedName hidden="1" localSheetId="15" name="Z_F3606F98_A720_4C0C_867F_6272E1163452_.wvu.FilterData">'Digital Textbook Consumption'!$A$1:$T$1003</definedName>
    <definedName hidden="1" localSheetId="16" name="Z_F3606F98_A720_4C0C_867F_6272E1163452_.wvu.FilterData">'Content Consumption'!$A$1:$U$390</definedName>
    <definedName hidden="1" localSheetId="17" name="Z_F3606F98_A720_4C0C_867F_6272E1163452_.wvu.FilterData">Profile!$A$1:$U$285</definedName>
    <definedName hidden="1" localSheetId="19" name="Z_F3606F98_A720_4C0C_867F_6272E1163452_.wvu.FilterData">QUML!$A$1:$T$994</definedName>
    <definedName hidden="1" localSheetId="20" name="Z_F3606F98_A720_4C0C_867F_6272E1163452_.wvu.FilterData">'Mobile configurability'!$A$1:$S$1000</definedName>
    <definedName hidden="1" localSheetId="21" name="Z_F3606F98_A720_4C0C_867F_6272E1163452_.wvu.FilterData">'Mobile specific Test Cases'!$A$1:$S$1000</definedName>
    <definedName hidden="1" localSheetId="23" name="Z_F3606F98_A720_4C0C_867F_6272E1163452_.wvu.FilterData">'QR code'!$A$1:$T$168</definedName>
    <definedName hidden="1" localSheetId="26" name="Z_F3606F98_A720_4C0C_867F_6272E1163452_.wvu.FilterData">Groups!$A$1:$S$302</definedName>
    <definedName hidden="1" localSheetId="27" name="Z_F3606F98_A720_4C0C_867F_6272E1163452_.wvu.FilterData">Accessibility!$A$1:$S$1000</definedName>
    <definedName hidden="1" localSheetId="28" name="Z_F3606F98_A720_4C0C_867F_6272E1163452_.wvu.FilterData">'Offline Scenarios'!$A$1:$S$69</definedName>
    <definedName hidden="1" localSheetId="29" name="Z_F3606F98_A720_4C0C_867F_6272E1163452_.wvu.FilterData">'PortalDesktop App Specific test'!$O$1:$O$1000</definedName>
    <definedName hidden="1" localSheetId="30" name="Z_F3606F98_A720_4C0C_867F_6272E1163452_.wvu.FilterData">coKreatSanity!$A$1:$R$1057</definedName>
    <definedName hidden="1" localSheetId="36" name="Z_F3606F98_A720_4C0C_867F_6272E1163452_.wvu.FilterData">'Manage Learn-Mobile'!$A$1:$Z$1090</definedName>
    <definedName hidden="1" localSheetId="37" name="Z_F3606F98_A720_4C0C_867F_6272E1163452_.wvu.FilterData">'Manage Learn-Portal'!$A$1:$Z$714</definedName>
    <definedName hidden="1" localSheetId="39" name="Z_F3606F98_A720_4C0C_867F_6272E1163452_.wvu.FilterData">'7.0 New Features'!$A$1:$X$612</definedName>
    <definedName hidden="1" localSheetId="8" name="Z_F9BC23BE_849E_4B1D_A5D1_214DBEF9F818_.wvu.FilterData">'Portal Sanity 6.0'!$A$1:$V$108</definedName>
    <definedName hidden="1" localSheetId="8" name="Z_C673D2AF_7B0A_44A6_9E7A_9B63597FA7B5_.wvu.FilterData">'Portal Sanity 6.0'!$A$1:$U$108</definedName>
    <definedName hidden="1" localSheetId="8" name="Z_6AA4F856_1D6C_4430_B762_AFDE8743E2E6_.wvu.FilterData">'Portal Sanity 6.0'!$A$1:$U$108</definedName>
    <definedName hidden="1" localSheetId="8" name="Z_90279740_C6E9_43BB_8E95_D99907BB41AC_.wvu.FilterData">'Portal Sanity 6.0'!$A$1:$U$108</definedName>
    <definedName hidden="1" localSheetId="36" name="Z_90279740_C6E9_43BB_8E95_D99907BB41AC_.wvu.FilterData">'Manage Learn-Mobile'!$A$1:$R$1090</definedName>
    <definedName hidden="1" localSheetId="8" name="Z_ED80A469_791D_456D_9E7C_E3F0424E7EBD_.wvu.FilterData">'Portal Sanity 6.0'!$A$1:$U$108</definedName>
    <definedName hidden="1" localSheetId="36" name="Z_ED80A469_791D_456D_9E7C_E3F0424E7EBD_.wvu.FilterData">'Manage Learn-Mobile'!$A$1:$Z$1090</definedName>
    <definedName hidden="1" localSheetId="8" name="Z_1E565828_651B_4654_B0B2_97563D7BF3AF_.wvu.FilterData">'Portal Sanity 6.0'!$A$1:$U$108</definedName>
    <definedName hidden="1" localSheetId="8" name="Z_B2FCA783_E991_4734_8A80_A4218F76CD04_.wvu.FilterData">'Portal Sanity 6.0'!$A$1:$U$108</definedName>
    <definedName hidden="1" localSheetId="36" name="Z_B2FCA783_E991_4734_8A80_A4218F76CD04_.wvu.FilterData">'Manage Learn-Mobile'!$A$1:$Z$1090</definedName>
    <definedName hidden="1" localSheetId="8" name="Z_AFA405B3_451B_4F93_B812_8A6ECCE146D4_.wvu.FilterData">'Portal Sanity 6.0'!$A$1:$U$108</definedName>
    <definedName hidden="1" localSheetId="36" name="Z_AFA405B3_451B_4F93_B812_8A6ECCE146D4_.wvu.FilterData">'Manage Learn-Mobile'!$A$1:$Z$1090</definedName>
    <definedName hidden="1" localSheetId="8" name="Z_64F8979B_1C14_4F76_8A9F_14A4B175C339_.wvu.FilterData">'Portal Sanity 6.0'!$A$1:$V$108</definedName>
    <definedName hidden="1" localSheetId="8" name="Z_2231CFDB_C9E3_4833_BE23_9750D6BDAED7_.wvu.FilterData">'Portal Sanity 6.0'!$A$1:$U$108</definedName>
    <definedName hidden="1" localSheetId="36" name="Z_2231CFDB_C9E3_4833_BE23_9750D6BDAED7_.wvu.FilterData">'Manage Learn-Mobile'!$A$1:$Z$1090</definedName>
    <definedName hidden="1" localSheetId="8" name="Z_36304B8A_0B33_4B61_8946_DE7CCFCD5BA9_.wvu.FilterData">'Portal Sanity 6.0'!$A$1:$V$108</definedName>
    <definedName hidden="1" localSheetId="8" name="Z_D12B6888_FEDA_4037_9F56_C34043B18919_.wvu.FilterData">'Portal Sanity 6.0'!$A$1:$U$108</definedName>
    <definedName hidden="1" localSheetId="8" name="Z_CD1717EC_F0BD_4C5E_92E1_7D1668A92827_.wvu.FilterData">'Portal Sanity 6.0'!$A$1:$U$108</definedName>
    <definedName hidden="1" localSheetId="19" name="Z_CD1717EC_F0BD_4C5E_92E1_7D1668A92827_.wvu.FilterData">QUML!$A$1:$T$994</definedName>
    <definedName hidden="1" localSheetId="30" name="Z_CD1717EC_F0BD_4C5E_92E1_7D1668A92827_.wvu.FilterData">coKreatSanity!$A$1:$R$1057</definedName>
    <definedName hidden="1" localSheetId="36" name="Z_CD1717EC_F0BD_4C5E_92E1_7D1668A92827_.wvu.FilterData">'Manage Learn-Mobile'!$A$1:$R$1090</definedName>
    <definedName hidden="1" localSheetId="8" name="Z_B8F9AE59_B63D_4D8B_89C4_121A1216B0EB_.wvu.FilterData">'Portal Sanity 6.0'!$A$1:$U$108</definedName>
    <definedName hidden="1" localSheetId="8" name="Z_D9081FE7_66AF_47D8_958D_2CE4A5EDD9BA_.wvu.FilterData">'Portal Sanity 6.0'!$A$1:$U$108</definedName>
    <definedName hidden="1" localSheetId="36" name="Z_D9081FE7_66AF_47D8_958D_2CE4A5EDD9BA_.wvu.FilterData">'Manage Learn-Mobile'!$A$1:$Z$1090</definedName>
    <definedName hidden="1" localSheetId="8" name="Z_E3CE5876_181F_4D93_96A2_25A0ACA6843B_.wvu.FilterData">'Portal Sanity 6.0'!$A$1:$V$108</definedName>
    <definedName hidden="1" localSheetId="8" name="Z_ED48E868_6CD5_423F_AB9D_1DE5489C52E5_.wvu.FilterData">'Portal Sanity 6.0'!$A$1:$U$108</definedName>
    <definedName hidden="1" localSheetId="19" name="Z_ED48E868_6CD5_423F_AB9D_1DE5489C52E5_.wvu.FilterData">QUML!$A$1:$T$994</definedName>
    <definedName hidden="1" localSheetId="30" name="Z_ED48E868_6CD5_423F_AB9D_1DE5489C52E5_.wvu.FilterData">coKreatSanity!$A$1:$R$1057</definedName>
    <definedName hidden="1" localSheetId="36" name="Z_ED48E868_6CD5_423F_AB9D_1DE5489C52E5_.wvu.FilterData">'Manage Learn-Mobile'!$A$1:$Z$1090</definedName>
    <definedName hidden="1" localSheetId="37" name="Z_ED48E868_6CD5_423F_AB9D_1DE5489C52E5_.wvu.FilterData">'Manage Learn-Portal'!$A$1:$Z$714</definedName>
    <definedName hidden="1" localSheetId="8" name="Z_A6EA19A6_A855_4760_AC47_4461FBDC8C60_.wvu.FilterData">'Portal Sanity 6.0'!$A$1:$U$108</definedName>
    <definedName hidden="1" localSheetId="8" name="Z_DDF17D6E_30A3_4C7A_A45F_EC96636C810E_.wvu.FilterData">'Portal Sanity 6.0'!$A$1:$U$108</definedName>
    <definedName hidden="1" localSheetId="7" name="Z_672E6248_8FE7_45E8_9FF7_4289C71F371A_.wvu.FilterData">'Portal Sanity'!$A$1:$U$1000</definedName>
    <definedName hidden="1" localSheetId="8" name="Z_672E6248_8FE7_45E8_9FF7_4289C71F371A_.wvu.FilterData">'Portal Sanity 6.0'!$A$1:$U$108</definedName>
    <definedName hidden="1" localSheetId="9" name="Z_672E6248_8FE7_45E8_9FF7_4289C71F371A_.wvu.FilterData">'Mobile Sanity'!$A$1:$Q$1000</definedName>
    <definedName hidden="1" localSheetId="11" name="Z_672E6248_8FE7_45E8_9FF7_4289C71F371A_.wvu.FilterData">Workspace!$A$1:$W$1003</definedName>
    <definedName hidden="1" localSheetId="12" name="Z_672E6248_8FE7_45E8_9FF7_4289C71F371A_.wvu.FilterData">Login!$A$1:$U$996</definedName>
    <definedName hidden="1" localSheetId="13" name="Z_672E6248_8FE7_45E8_9FF7_4289C71F371A_.wvu.FilterData">'Course Consumption'!$A$1:$U$979</definedName>
    <definedName hidden="1" localSheetId="14" name="Z_672E6248_8FE7_45E8_9FF7_4289C71F371A_.wvu.FilterData">'Batch Creation'!$A$1:$S$54</definedName>
    <definedName hidden="1" localSheetId="15" name="Z_672E6248_8FE7_45E8_9FF7_4289C71F371A_.wvu.FilterData">'Digital Textbook Consumption'!$A$1:$T$1003</definedName>
    <definedName hidden="1" localSheetId="16" name="Z_672E6248_8FE7_45E8_9FF7_4289C71F371A_.wvu.FilterData">'Content Consumption'!$A$1:$U$390</definedName>
    <definedName hidden="1" localSheetId="17" name="Z_672E6248_8FE7_45E8_9FF7_4289C71F371A_.wvu.FilterData">Profile!$A$1:$U$985</definedName>
    <definedName hidden="1" localSheetId="19" name="Z_672E6248_8FE7_45E8_9FF7_4289C71F371A_.wvu.FilterData">QUML!$A$1:$T$994</definedName>
    <definedName hidden="1" localSheetId="26" name="Z_672E6248_8FE7_45E8_9FF7_4289C71F371A_.wvu.FilterData">Groups!$A$1:$S$302</definedName>
    <definedName hidden="1" localSheetId="27" name="Z_672E6248_8FE7_45E8_9FF7_4289C71F371A_.wvu.FilterData">Accessibility!$A$1:$S$250</definedName>
    <definedName hidden="1" localSheetId="28" name="Z_672E6248_8FE7_45E8_9FF7_4289C71F371A_.wvu.FilterData">'Offline Scenarios'!$A$1:$S$1000</definedName>
    <definedName hidden="1" localSheetId="29" name="Z_672E6248_8FE7_45E8_9FF7_4289C71F371A_.wvu.FilterData">'PortalDesktop App Specific test'!$A$1:$S$183</definedName>
    <definedName hidden="1" localSheetId="30" name="Z_672E6248_8FE7_45E8_9FF7_4289C71F371A_.wvu.FilterData">coKreatSanity!$A$1:$R$1057</definedName>
    <definedName hidden="1" localSheetId="36" name="Z_672E6248_8FE7_45E8_9FF7_4289C71F371A_.wvu.FilterData">'Manage Learn-Mobile'!$A$1:$Z$1090</definedName>
    <definedName hidden="1" localSheetId="37" name="Z_672E6248_8FE7_45E8_9FF7_4289C71F371A_.wvu.FilterData">'Manage Learn-Portal'!$G$1:$G$714</definedName>
    <definedName hidden="1" localSheetId="39" name="Z_672E6248_8FE7_45E8_9FF7_4289C71F371A_.wvu.FilterData">'7.0 New Features'!$A$1:$X$612</definedName>
    <definedName hidden="1" localSheetId="8" name="Z_D986E6C2_7D8A_4D90_8C39_9CE291F0C225_.wvu.FilterData">'Portal Sanity 6.0'!$A$1:$U$108</definedName>
    <definedName hidden="1" localSheetId="8" name="Z_E07984BE_A289_4FD7_9EE7_77B8E360C3DA_.wvu.FilterData">'Portal Sanity 6.0'!$A$1:$V$108</definedName>
    <definedName hidden="1" localSheetId="8" name="Z_526EE09C_152B_4592_B7D8_DB1AC40426C3_.wvu.FilterData">'Portal Sanity 6.0'!$A$1:$V$108</definedName>
    <definedName hidden="1" localSheetId="8" name="Z_15F40CEA_BC61_4039_ACE6_91399200CCC3_.wvu.FilterData">'Portal Sanity 6.0'!$A$1:$U$108</definedName>
    <definedName hidden="1" localSheetId="36" name="Z_15F40CEA_BC61_4039_ACE6_91399200CCC3_.wvu.FilterData">'Manage Learn-Mobile'!$A$1:$Z$1090</definedName>
    <definedName hidden="1" localSheetId="7" name="Z_6BDE1F70_F2DA_45AE_A1D2_BA059E32CE2D_.wvu.FilterData">'Portal Sanity'!$A$1:$U$1000</definedName>
    <definedName hidden="1" localSheetId="8" name="Z_6BDE1F70_F2DA_45AE_A1D2_BA059E32CE2D_.wvu.FilterData">'Portal Sanity 6.0'!$J$15:$K$24</definedName>
    <definedName hidden="1" localSheetId="9" name="Z_6BDE1F70_F2DA_45AE_A1D2_BA059E32CE2D_.wvu.FilterData">'Mobile Sanity'!$A$1:$Q$112</definedName>
    <definedName hidden="1" localSheetId="12" name="Z_6BDE1F70_F2DA_45AE_A1D2_BA059E32CE2D_.wvu.FilterData">Login!$A$1:$U$996</definedName>
    <definedName hidden="1" localSheetId="13" name="Z_6BDE1F70_F2DA_45AE_A1D2_BA059E32CE2D_.wvu.FilterData">'Course Consumption'!$A$1:$U$979</definedName>
    <definedName hidden="1" localSheetId="15" name="Z_6BDE1F70_F2DA_45AE_A1D2_BA059E32CE2D_.wvu.FilterData">'Digital Textbook Consumption'!$A$1:$T$1003</definedName>
    <definedName hidden="1" localSheetId="17" name="Z_6BDE1F70_F2DA_45AE_A1D2_BA059E32CE2D_.wvu.FilterData">Profile!$A$1:$U$985</definedName>
    <definedName hidden="1" localSheetId="19" name="Z_6BDE1F70_F2DA_45AE_A1D2_BA059E32CE2D_.wvu.FilterData">QUML!$A$1:$T$994</definedName>
    <definedName hidden="1" localSheetId="26" name="Z_6BDE1F70_F2DA_45AE_A1D2_BA059E32CE2D_.wvu.FilterData">Groups!$A$1:$S$302</definedName>
    <definedName hidden="1" localSheetId="29" name="Z_6BDE1F70_F2DA_45AE_A1D2_BA059E32CE2D_.wvu.FilterData">'PortalDesktop App Specific test'!$A$1:$S$1000</definedName>
    <definedName hidden="1" localSheetId="30" name="Z_6BDE1F70_F2DA_45AE_A1D2_BA059E32CE2D_.wvu.FilterData">coKreatSanity!$A$1:$R$1057</definedName>
    <definedName hidden="1" localSheetId="36" name="Z_6BDE1F70_F2DA_45AE_A1D2_BA059E32CE2D_.wvu.FilterData">'Manage Learn-Mobile'!$A$1:$Z$1090</definedName>
    <definedName hidden="1" localSheetId="37" name="Z_6BDE1F70_F2DA_45AE_A1D2_BA059E32CE2D_.wvu.FilterData">'Manage Learn-Portal'!$A$1:$Z$714</definedName>
    <definedName hidden="1" localSheetId="39" name="Z_6BDE1F70_F2DA_45AE_A1D2_BA059E32CE2D_.wvu.FilterData">'7.0 New Features'!$A$1:$X$1601</definedName>
    <definedName hidden="1" localSheetId="8" name="Z_B328DB99_799C_47A2_868C_DD81C4E432FC_.wvu.FilterData">'Portal Sanity 6.0'!$A$1:$V$108</definedName>
    <definedName hidden="1" localSheetId="8" name="Z_F92593BC_E499_4FF8_AAE2_E1AE6778D9AB_.wvu.FilterData">'Portal Sanity 6.0'!$A$1:$U$108</definedName>
    <definedName hidden="1" localSheetId="8" name="Z_38FC1011_6761_422C_BDFD_4C8F60BB5079_.wvu.FilterData">'Portal Sanity 6.0'!$A$1:$U$108</definedName>
    <definedName hidden="1" localSheetId="36" name="Z_38FC1011_6761_422C_BDFD_4C8F60BB5079_.wvu.FilterData">'Manage Learn-Mobile'!$A$1:$S$1090</definedName>
    <definedName hidden="1" localSheetId="8" name="Z_FA678FCD_9229_498F_917C_8BD46A881183_.wvu.FilterData">'Portal Sanity 6.0'!$A$1:$U$108</definedName>
    <definedName hidden="1" localSheetId="8" name="Z_6003D8C9_2920_4518_99D9_83855D82EBB1_.wvu.FilterData">'Portal Sanity 6.0'!$A$1:$U$108</definedName>
    <definedName hidden="1" localSheetId="30" name="Z_6003D8C9_2920_4518_99D9_83855D82EBB1_.wvu.FilterData">coKreatSanity!$A$1:$R$1057</definedName>
    <definedName hidden="1" localSheetId="36" name="Z_6003D8C9_2920_4518_99D9_83855D82EBB1_.wvu.FilterData">'Manage Learn-Mobile'!$A$1:$Z$1090</definedName>
    <definedName hidden="1" localSheetId="8" name="Z_ED6DD09F_62E0_4B7D_B35B_B2A01281905B_.wvu.FilterData">'Portal Sanity 6.0'!$A$1:$U$108</definedName>
    <definedName hidden="1" localSheetId="8" name="Z_74A7B9CC_249E_4C7C_BBCB_1068DE8B5F54_.wvu.FilterData">'Portal Sanity 6.0'!$J$11:$R$20</definedName>
    <definedName hidden="1" localSheetId="19" name="Z_74A7B9CC_249E_4C7C_BBCB_1068DE8B5F54_.wvu.FilterData">QUML!$A$1:$T$994</definedName>
    <definedName hidden="1" localSheetId="30" name="Z_74A7B9CC_249E_4C7C_BBCB_1068DE8B5F54_.wvu.FilterData">coKreatSanity!$A$1:$R$1057</definedName>
    <definedName hidden="1" localSheetId="36" name="Z_74A7B9CC_249E_4C7C_BBCB_1068DE8B5F54_.wvu.FilterData">'Manage Learn-Mobile'!$N$1:$P$1090</definedName>
    <definedName hidden="1" localSheetId="8" name="Z_9693AB5A_EBD4_4BAF_9514_CE5A4C4FC17D_.wvu.FilterData">'Portal Sanity 6.0'!$A$1:$U$108</definedName>
    <definedName hidden="1" localSheetId="36" name="Z_9693AB5A_EBD4_4BAF_9514_CE5A4C4FC17D_.wvu.FilterData">'Manage Learn-Mobile'!$A$1:$Z$1090</definedName>
    <definedName hidden="1" localSheetId="8" name="Z_840B1837_58F5_4FCC_9298_7BA44609915E_.wvu.FilterData">'Portal Sanity 6.0'!$A$1:$V$108</definedName>
    <definedName hidden="1" localSheetId="8" name="Z_86ECFA2B_4430_4417_B8C1_348F0E4DC542_.wvu.FilterData">'Portal Sanity 6.0'!$A$1:$U$108</definedName>
    <definedName hidden="1" localSheetId="8" name="Z_1D899D72_965F_4E6B_834D_739B0138C95A_.wvu.FilterData">'Portal Sanity 6.0'!$A$1:$U$108</definedName>
    <definedName hidden="1" localSheetId="8" name="Z_F120F2AB_7B66_4972_99A3_B0E27E150072_.wvu.FilterData">'Portal Sanity 6.0'!$A$1:$V$108</definedName>
    <definedName hidden="1" localSheetId="8" name="Z_1CEB0858_4491_431B_8044_4F384474255F_.wvu.FilterData">'Portal Sanity 6.0'!$A$1:$U$108</definedName>
    <definedName hidden="1" localSheetId="36" name="Z_1CEB0858_4491_431B_8044_4F384474255F_.wvu.FilterData">'Manage Learn-Mobile'!$A$1:$Z$1090</definedName>
    <definedName hidden="1" localSheetId="8" name="Z_0E27C020_7984_4CC6_AC01_EFF58636C01A_.wvu.FilterData">'Portal Sanity 6.0'!$A$1:$U$108</definedName>
    <definedName hidden="1" localSheetId="36" name="Z_0E27C020_7984_4CC6_AC01_EFF58636C01A_.wvu.FilterData">'Manage Learn-Mobile'!$A$1:$Z$1090</definedName>
    <definedName hidden="1" localSheetId="8" name="Z_FD8C9A8C_58EC_4D06_9BD2_A5FA6B82DA73_.wvu.FilterData">'Portal Sanity 6.0'!$A$1:$V$108</definedName>
    <definedName hidden="1" localSheetId="7" name="Z_71623A15_00CB_4385_B295_F9950A45FB02_.wvu.FilterData">'Portal Sanity'!$A$1:$U$1000</definedName>
    <definedName hidden="1" localSheetId="8" name="Z_71623A15_00CB_4385_B295_F9950A45FB02_.wvu.FilterData">'Portal Sanity 6.0'!$A$1:$U$108</definedName>
    <definedName hidden="1" localSheetId="9" name="Z_71623A15_00CB_4385_B295_F9950A45FB02_.wvu.FilterData">'Mobile Sanity'!$A$1:$Q$1000</definedName>
    <definedName hidden="1" localSheetId="11" name="Z_71623A15_00CB_4385_B295_F9950A45FB02_.wvu.FilterData">Workspace!$A$1:$W$1003</definedName>
    <definedName hidden="1" localSheetId="12" name="Z_71623A15_00CB_4385_B295_F9950A45FB02_.wvu.FilterData">Login!$A$1:$U$332</definedName>
    <definedName hidden="1" localSheetId="13" name="Z_71623A15_00CB_4385_B295_F9950A45FB02_.wvu.FilterData">'Course Consumption'!$A$1:$U$979</definedName>
    <definedName hidden="1" localSheetId="14" name="Z_71623A15_00CB_4385_B295_F9950A45FB02_.wvu.FilterData">'Batch Creation'!$A$1:$S$54</definedName>
    <definedName hidden="1" localSheetId="15" name="Z_71623A15_00CB_4385_B295_F9950A45FB02_.wvu.FilterData">'Digital Textbook Consumption'!$A$1:$T$1003</definedName>
    <definedName hidden="1" localSheetId="16" name="Z_71623A15_00CB_4385_B295_F9950A45FB02_.wvu.FilterData">'Content Consumption'!$A$1:$U$991</definedName>
    <definedName hidden="1" localSheetId="17" name="Z_71623A15_00CB_4385_B295_F9950A45FB02_.wvu.FilterData">Profile!$A$1:$U$985</definedName>
    <definedName hidden="1" localSheetId="19" name="Z_71623A15_00CB_4385_B295_F9950A45FB02_.wvu.FilterData">QUML!$A$1:$T$994</definedName>
    <definedName hidden="1" localSheetId="21" name="Z_71623A15_00CB_4385_B295_F9950A45FB02_.wvu.FilterData">'Mobile specific Test Cases'!$A$1:$S$1000</definedName>
    <definedName hidden="1" localSheetId="23" name="Z_71623A15_00CB_4385_B295_F9950A45FB02_.wvu.FilterData">'QR code'!$A$1:$T$168</definedName>
    <definedName hidden="1" localSheetId="26" name="Z_71623A15_00CB_4385_B295_F9950A45FB02_.wvu.FilterData">Groups!$A$1:$S$1441</definedName>
    <definedName hidden="1" localSheetId="27" name="Z_71623A15_00CB_4385_B295_F9950A45FB02_.wvu.FilterData">Accessibility!$A$1:$S$250</definedName>
    <definedName hidden="1" localSheetId="28" name="Z_71623A15_00CB_4385_B295_F9950A45FB02_.wvu.FilterData">'Offline Scenarios'!$A$1:$S$1000</definedName>
    <definedName hidden="1" localSheetId="29" name="Z_71623A15_00CB_4385_B295_F9950A45FB02_.wvu.FilterData">'PortalDesktop App Specific test'!$A$1:$S$183</definedName>
    <definedName hidden="1" localSheetId="30" name="Z_71623A15_00CB_4385_B295_F9950A45FB02_.wvu.FilterData">coKreatSanity!$A$1:$R$1057</definedName>
    <definedName hidden="1" localSheetId="36" name="Z_71623A15_00CB_4385_B295_F9950A45FB02_.wvu.FilterData">'Manage Learn-Mobile'!$G$1:$G$1090</definedName>
    <definedName hidden="1" localSheetId="37" name="Z_71623A15_00CB_4385_B295_F9950A45FB02_.wvu.FilterData">'Manage Learn-Portal'!$A$1:$Z$714</definedName>
    <definedName hidden="1" localSheetId="39" name="Z_71623A15_00CB_4385_B295_F9950A45FB02_.wvu.FilterData">'7.0 New Features'!$A$1:$X$612</definedName>
    <definedName hidden="1" localSheetId="8" name="Z_7F533665_6985_49AE_9E05_43AB0B9BE1B2_.wvu.FilterData">'Portal Sanity 6.0'!$A$1:$U$108</definedName>
    <definedName hidden="1" localSheetId="36" name="Z_7F533665_6985_49AE_9E05_43AB0B9BE1B2_.wvu.FilterData">'Manage Learn-Mobile'!$A$1:$Z$1090</definedName>
    <definedName hidden="1" localSheetId="8" name="Z_74D2148A_8384_4C37_BAA0_5479DE48CB41_.wvu.FilterData">'Portal Sanity 6.0'!$A$1:$V$108</definedName>
    <definedName hidden="1" localSheetId="8" name="Z_64806D85_9568_4FB4_A3DB_D835AC7D31AA_.wvu.FilterData">'Portal Sanity 6.0'!$A$1:$V$108</definedName>
    <definedName hidden="1" localSheetId="7" name="Z_2F19E93E_B2C0_4AB2_8F1C_EB721562D28D_.wvu.FilterData">'Portal Sanity'!$A$1:$U$1000</definedName>
    <definedName hidden="1" localSheetId="8" name="Z_2F19E93E_B2C0_4AB2_8F1C_EB721562D28D_.wvu.FilterData">'Portal Sanity 6.0'!$A$1:$U$108</definedName>
    <definedName hidden="1" localSheetId="9" name="Z_2F19E93E_B2C0_4AB2_8F1C_EB721562D28D_.wvu.FilterData">'Mobile Sanity'!$A$1:$Q$1000</definedName>
    <definedName hidden="1" localSheetId="10" name="Z_2F19E93E_B2C0_4AB2_8F1C_EB721562D28D_.wvu.FilterData">'Desktop Sanity'!$A$1:$W$1000</definedName>
    <definedName hidden="1" localSheetId="11" name="Z_2F19E93E_B2C0_4AB2_8F1C_EB721562D28D_.wvu.FilterData">Workspace!$A$1:$W$1003</definedName>
    <definedName hidden="1" localSheetId="12" name="Z_2F19E93E_B2C0_4AB2_8F1C_EB721562D28D_.wvu.FilterData">Login!$A$1:$U$332</definedName>
    <definedName hidden="1" localSheetId="13" name="Z_2F19E93E_B2C0_4AB2_8F1C_EB721562D28D_.wvu.FilterData">'Course Consumption'!$A$1:$U$979</definedName>
    <definedName hidden="1" localSheetId="14" name="Z_2F19E93E_B2C0_4AB2_8F1C_EB721562D28D_.wvu.FilterData">'Batch Creation'!$A$1:$S$54</definedName>
    <definedName hidden="1" localSheetId="15" name="Z_2F19E93E_B2C0_4AB2_8F1C_EB721562D28D_.wvu.FilterData">'Digital Textbook Consumption'!$A$1:$T$1003</definedName>
    <definedName hidden="1" localSheetId="16" name="Z_2F19E93E_B2C0_4AB2_8F1C_EB721562D28D_.wvu.FilterData">'Content Consumption'!$A$1:$U$991</definedName>
    <definedName hidden="1" localSheetId="17" name="Z_2F19E93E_B2C0_4AB2_8F1C_EB721562D28D_.wvu.FilterData">Profile!$A$1:$U$985</definedName>
    <definedName hidden="1" localSheetId="18" name="Z_2F19E93E_B2C0_4AB2_8F1C_EB721562D28D_.wvu.FilterData">'Course reports'!$A$1:$S$30</definedName>
    <definedName hidden="1" localSheetId="19" name="Z_2F19E93E_B2C0_4AB2_8F1C_EB721562D28D_.wvu.FilterData">QUML!$A$1:$T$994</definedName>
    <definedName hidden="1" localSheetId="20" name="Z_2F19E93E_B2C0_4AB2_8F1C_EB721562D28D_.wvu.FilterData">'Mobile configurability'!$A$1:$S$1000</definedName>
    <definedName hidden="1" localSheetId="21" name="Z_2F19E93E_B2C0_4AB2_8F1C_EB721562D28D_.wvu.FilterData">'Mobile specific Test Cases'!$A$1:$S$1000</definedName>
    <definedName hidden="1" localSheetId="22" name="Z_2F19E93E_B2C0_4AB2_8F1C_EB721562D28D_.wvu.FilterData">'Org admin reports'!$A$1:$T$1000</definedName>
    <definedName hidden="1" localSheetId="23" name="Z_2F19E93E_B2C0_4AB2_8F1C_EB721562D28D_.wvu.FilterData">'QR code'!$A$1:$T$999</definedName>
    <definedName hidden="1" localSheetId="24" name="Z_2F19E93E_B2C0_4AB2_8F1C_EB721562D28D_.wvu.FilterData">'Portal Desktop App Configurabil'!$A$1:$S$76</definedName>
    <definedName hidden="1" localSheetId="25" name="Z_2F19E93E_B2C0_4AB2_8F1C_EB721562D28D_.wvu.FilterData">'Sunbird UCI'!$A$1:$T$1000</definedName>
    <definedName hidden="1" localSheetId="26" name="Z_2F19E93E_B2C0_4AB2_8F1C_EB721562D28D_.wvu.FilterData">Groups!$A$1:$S$302</definedName>
    <definedName hidden="1" localSheetId="27" name="Z_2F19E93E_B2C0_4AB2_8F1C_EB721562D28D_.wvu.FilterData">Accessibility!$A$1:$S$1000</definedName>
    <definedName hidden="1" localSheetId="28" name="Z_2F19E93E_B2C0_4AB2_8F1C_EB721562D28D_.wvu.FilterData">'Offline Scenarios'!$A$1:$S$1000</definedName>
    <definedName hidden="1" localSheetId="29" name="Z_2F19E93E_B2C0_4AB2_8F1C_EB721562D28D_.wvu.FilterData">'PortalDesktop App Specific test'!$A$1:$S$1000</definedName>
    <definedName hidden="1" localSheetId="30" name="Z_2F19E93E_B2C0_4AB2_8F1C_EB721562D28D_.wvu.FilterData">coKreatSanity!$A$1:$R$1057</definedName>
    <definedName hidden="1" localSheetId="36" name="Z_2F19E93E_B2C0_4AB2_8F1C_EB721562D28D_.wvu.FilterData">'Manage Learn-Mobile'!$A$1:$Z$1090</definedName>
    <definedName hidden="1" localSheetId="37" name="Z_2F19E93E_B2C0_4AB2_8F1C_EB721562D28D_.wvu.FilterData">'Manage Learn-Portal'!$P$1:$P$714</definedName>
    <definedName hidden="1" localSheetId="39" name="Z_2F19E93E_B2C0_4AB2_8F1C_EB721562D28D_.wvu.FilterData">'7.0 New Features'!$A$1:$X$1601</definedName>
    <definedName hidden="1" localSheetId="8" name="Z_ACF193E7_4F47_479F_B990_111764769DB9_.wvu.FilterData">'Portal Sanity 6.0'!$A$1:$U$108</definedName>
    <definedName hidden="1" localSheetId="36" name="Z_ACF193E7_4F47_479F_B990_111764769DB9_.wvu.FilterData">'Manage Learn-Mobile'!$A$1:$Z$1090</definedName>
    <definedName hidden="1" localSheetId="7" name="Z_9E811A48_C3E3_4F30_80ED_825CFE84A008_.wvu.FilterData">'Portal Sanity'!$A$1:$U$1000</definedName>
    <definedName hidden="1" localSheetId="8" name="Z_9E811A48_C3E3_4F30_80ED_825CFE84A008_.wvu.FilterData">'Portal Sanity 6.0'!$A$1:$U$108</definedName>
    <definedName hidden="1" localSheetId="9" name="Z_9E811A48_C3E3_4F30_80ED_825CFE84A008_.wvu.FilterData">'Mobile Sanity'!$A$1:$Q$1000</definedName>
    <definedName hidden="1" localSheetId="10" name="Z_9E811A48_C3E3_4F30_80ED_825CFE84A008_.wvu.FilterData">'Desktop Sanity'!$A$1:$W$1000</definedName>
    <definedName hidden="1" localSheetId="11" name="Z_9E811A48_C3E3_4F30_80ED_825CFE84A008_.wvu.FilterData">Workspace!$A$1:$W$1003</definedName>
    <definedName hidden="1" localSheetId="12" name="Z_9E811A48_C3E3_4F30_80ED_825CFE84A008_.wvu.FilterData">Login!$A$1:$U$996</definedName>
    <definedName hidden="1" localSheetId="13" name="Z_9E811A48_C3E3_4F30_80ED_825CFE84A008_.wvu.FilterData">'Course Consumption'!$A$1:$U$979</definedName>
    <definedName hidden="1" localSheetId="14" name="Z_9E811A48_C3E3_4F30_80ED_825CFE84A008_.wvu.FilterData">'Batch Creation'!$A$1:$S$1000</definedName>
    <definedName hidden="1" localSheetId="15" name="Z_9E811A48_C3E3_4F30_80ED_825CFE84A008_.wvu.FilterData">'Digital Textbook Consumption'!$A$1:$T$1003</definedName>
    <definedName hidden="1" localSheetId="16" name="Z_9E811A48_C3E3_4F30_80ED_825CFE84A008_.wvu.FilterData">'Content Consumption'!$A$1:$U$991</definedName>
    <definedName hidden="1" localSheetId="17" name="Z_9E811A48_C3E3_4F30_80ED_825CFE84A008_.wvu.FilterData">Profile!$A$1:$U$985</definedName>
    <definedName hidden="1" localSheetId="18" name="Z_9E811A48_C3E3_4F30_80ED_825CFE84A008_.wvu.FilterData">'Course reports'!$A$1:$S$1000</definedName>
    <definedName hidden="1" localSheetId="19" name="Z_9E811A48_C3E3_4F30_80ED_825CFE84A008_.wvu.FilterData">QUML!$A$1:$T$994</definedName>
    <definedName hidden="1" localSheetId="20" name="Z_9E811A48_C3E3_4F30_80ED_825CFE84A008_.wvu.FilterData">'Mobile configurability'!$A$1:$S$1000</definedName>
    <definedName hidden="1" localSheetId="21" name="Z_9E811A48_C3E3_4F30_80ED_825CFE84A008_.wvu.FilterData">'Mobile specific Test Cases'!$A$1:$S$1000</definedName>
    <definedName hidden="1" localSheetId="22" name="Z_9E811A48_C3E3_4F30_80ED_825CFE84A008_.wvu.FilterData">'Org admin reports'!$A$1:$T$1000</definedName>
    <definedName hidden="1" localSheetId="23" name="Z_9E811A48_C3E3_4F30_80ED_825CFE84A008_.wvu.FilterData">'QR code'!$A$1:$T$999</definedName>
    <definedName hidden="1" localSheetId="24" name="Z_9E811A48_C3E3_4F30_80ED_825CFE84A008_.wvu.FilterData">'Portal Desktop App Configurabil'!$A$1:$S$1000</definedName>
    <definedName hidden="1" localSheetId="25" name="Z_9E811A48_C3E3_4F30_80ED_825CFE84A008_.wvu.FilterData">'Sunbird UCI'!$A$1:$T$1000</definedName>
    <definedName hidden="1" localSheetId="26" name="Z_9E811A48_C3E3_4F30_80ED_825CFE84A008_.wvu.FilterData">Groups!$A$1:$S$1441</definedName>
    <definedName hidden="1" localSheetId="27" name="Z_9E811A48_C3E3_4F30_80ED_825CFE84A008_.wvu.FilterData">Accessibility!$A$1:$S$1000</definedName>
    <definedName hidden="1" localSheetId="28" name="Z_9E811A48_C3E3_4F30_80ED_825CFE84A008_.wvu.FilterData">'Offline Scenarios'!$A$1:$S$1000</definedName>
    <definedName hidden="1" localSheetId="29" name="Z_9E811A48_C3E3_4F30_80ED_825CFE84A008_.wvu.FilterData">'PortalDesktop App Specific test'!$A$1:$S$1000</definedName>
    <definedName hidden="1" localSheetId="30" name="Z_9E811A48_C3E3_4F30_80ED_825CFE84A008_.wvu.FilterData">coKreatSanity!$A$1:$R$1057</definedName>
    <definedName hidden="1" localSheetId="36" name="Z_9E811A48_C3E3_4F30_80ED_825CFE84A008_.wvu.FilterData">'Manage Learn-Mobile'!$G$1:$G$1090</definedName>
    <definedName hidden="1" localSheetId="37" name="Z_9E811A48_C3E3_4F30_80ED_825CFE84A008_.wvu.FilterData">'Manage Learn-Portal'!$A$1:$Z$714</definedName>
    <definedName hidden="1" localSheetId="39" name="Z_9E811A48_C3E3_4F30_80ED_825CFE84A008_.wvu.FilterData">'7.0 New Features'!$A$1:$X$1601</definedName>
    <definedName hidden="1" localSheetId="8" name="Z_0B203599_A1EC_42F2_B699_82245B6A4D2D_.wvu.FilterData">'Portal Sanity 6.0'!$A$1:$U$108</definedName>
    <definedName hidden="1" localSheetId="36" name="Z_0B203599_A1EC_42F2_B699_82245B6A4D2D_.wvu.FilterData">'Manage Learn-Mobile'!$A$1:$Z$1090</definedName>
    <definedName hidden="1" localSheetId="8" name="Z_063CAAAA_239D_4C04_9FCA_DAED095196F8_.wvu.FilterData">'Portal Sanity 6.0'!$A$1:$V$108</definedName>
    <definedName hidden="1" localSheetId="8" name="Z_D4F08020_FFED_4185_93A9_425C6451CFC6_.wvu.FilterData">'Portal Sanity 6.0'!$A$1:$U$108</definedName>
    <definedName hidden="1" localSheetId="36" name="Z_D4F08020_FFED_4185_93A9_425C6451CFC6_.wvu.FilterData">'Manage Learn-Mobile'!$A$1:$Z$1090</definedName>
    <definedName hidden="1" localSheetId="8" name="Z_7588522D_A525_4BF5_B5E0_6012E4814A9D_.wvu.FilterData">'Portal Sanity 6.0'!$A$1:$U$108</definedName>
    <definedName hidden="1" localSheetId="8" name="Z_B148F4D2_3EAF_49A4_9582_234339ABC2E7_.wvu.FilterData">'Portal Sanity 6.0'!$A$1:$U$108</definedName>
    <definedName hidden="1" localSheetId="19" name="Z_B148F4D2_3EAF_49A4_9582_234339ABC2E7_.wvu.FilterData">QUML!$A$1:$T$994</definedName>
    <definedName hidden="1" localSheetId="30" name="Z_B148F4D2_3EAF_49A4_9582_234339ABC2E7_.wvu.FilterData">coKreatSanity!$A$1:$R$1057</definedName>
    <definedName hidden="1" localSheetId="36" name="Z_B148F4D2_3EAF_49A4_9582_234339ABC2E7_.wvu.FilterData">'Manage Learn-Mobile'!$A$1:$R$1090</definedName>
    <definedName hidden="1" localSheetId="37" name="Z_B148F4D2_3EAF_49A4_9582_234339ABC2E7_.wvu.FilterData">'Manage Learn-Portal'!$A$1:$Z$714</definedName>
    <definedName hidden="1" localSheetId="8" name="Z_788B1DC3_6876_4386_AFA7_87BB421440FA_.wvu.FilterData">'Portal Sanity 6.0'!$A$1:$U$108</definedName>
    <definedName hidden="1" localSheetId="19" name="Z_788B1DC3_6876_4386_AFA7_87BB421440FA_.wvu.FilterData">QUML!$A$1:$T$994</definedName>
    <definedName hidden="1" localSheetId="30" name="Z_788B1DC3_6876_4386_AFA7_87BB421440FA_.wvu.FilterData">coKreatSanity!$A$1:$R$1057</definedName>
    <definedName hidden="1" localSheetId="36" name="Z_788B1DC3_6876_4386_AFA7_87BB421440FA_.wvu.FilterData">'Manage Learn-Mobile'!$A$1:$Z$1090</definedName>
    <definedName hidden="1" localSheetId="7" name="Z_9236D606_6B4E_46C9_A52E_2DFF629BF5D8_.wvu.FilterData">'Portal Sanity'!$A$1:$U$1000</definedName>
    <definedName hidden="1" localSheetId="8" name="Z_9236D606_6B4E_46C9_A52E_2DFF629BF5D8_.wvu.FilterData">'Portal Sanity 6.0'!$A$1:$H$108</definedName>
    <definedName hidden="1" localSheetId="9" name="Z_9236D606_6B4E_46C9_A52E_2DFF629BF5D8_.wvu.FilterData">'Mobile Sanity'!$A$1:$Q$1000</definedName>
    <definedName hidden="1" localSheetId="12" name="Z_9236D606_6B4E_46C9_A52E_2DFF629BF5D8_.wvu.FilterData">Login!$A$1:$U$996</definedName>
    <definedName hidden="1" localSheetId="13" name="Z_9236D606_6B4E_46C9_A52E_2DFF629BF5D8_.wvu.FilterData">'Course Consumption'!$A$1:$U$979</definedName>
    <definedName hidden="1" localSheetId="15" name="Z_9236D606_6B4E_46C9_A52E_2DFF629BF5D8_.wvu.FilterData">'Digital Textbook Consumption'!$A$1:$T$1003</definedName>
    <definedName hidden="1" localSheetId="17" name="Z_9236D606_6B4E_46C9_A52E_2DFF629BF5D8_.wvu.FilterData">Profile!$A$1:$U$985</definedName>
    <definedName hidden="1" localSheetId="19" name="Z_9236D606_6B4E_46C9_A52E_2DFF629BF5D8_.wvu.FilterData">QUML!$A$1:$T$994</definedName>
    <definedName hidden="1" localSheetId="26" name="Z_9236D606_6B4E_46C9_A52E_2DFF629BF5D8_.wvu.FilterData">Groups!$A$1:$S$302</definedName>
    <definedName hidden="1" localSheetId="30" name="Z_9236D606_6B4E_46C9_A52E_2DFF629BF5D8_.wvu.FilterData">coKreatSanity!$A$1:$R$1057</definedName>
    <definedName hidden="1" localSheetId="36" name="Z_9236D606_6B4E_46C9_A52E_2DFF629BF5D8_.wvu.FilterData">'Manage Learn-Mobile'!$G$1:$G$1090</definedName>
    <definedName hidden="1" localSheetId="37" name="Z_9236D606_6B4E_46C9_A52E_2DFF629BF5D8_.wvu.FilterData">'Manage Learn-Portal'!$A$1:$T$714</definedName>
    <definedName hidden="1" localSheetId="8" name="Z_72946C3D_7210_4C48_A070_7BEA7872DD7E_.wvu.FilterData">'Portal Sanity 6.0'!$A$1:$U$108</definedName>
    <definedName hidden="1" localSheetId="36" name="Z_72946C3D_7210_4C48_A070_7BEA7872DD7E_.wvu.FilterData">'Manage Learn-Mobile'!$A$1:$Z$1090</definedName>
    <definedName hidden="1" localSheetId="8" name="Z_1A5B226A_C081_4088_930E_C42D7A28A4F1_.wvu.FilterData">'Portal Sanity 6.0'!$A$1:$U$108</definedName>
    <definedName hidden="1" localSheetId="13" name="Z_1A5B226A_C081_4088_930E_C42D7A28A4F1_.wvu.FilterData">'Course Consumption'!$A$1:$U$979</definedName>
    <definedName hidden="1" localSheetId="17" name="Z_1A5B226A_C081_4088_930E_C42D7A28A4F1_.wvu.FilterData">Profile!$A$1:$U$985</definedName>
    <definedName hidden="1" localSheetId="19" name="Z_1A5B226A_C081_4088_930E_C42D7A28A4F1_.wvu.FilterData">QUML!$A$1:$T$994</definedName>
    <definedName hidden="1" localSheetId="30" name="Z_1A5B226A_C081_4088_930E_C42D7A28A4F1_.wvu.FilterData">coKreatSanity!$K$1:$K$106</definedName>
    <definedName hidden="1" localSheetId="36" name="Z_1A5B226A_C081_4088_930E_C42D7A28A4F1_.wvu.FilterData">'Manage Learn-Mobile'!$A$1:$R$1090</definedName>
    <definedName hidden="1" localSheetId="37" name="Z_1A5B226A_C081_4088_930E_C42D7A28A4F1_.wvu.FilterData">'Manage Learn-Portal'!$A$1:$T$714</definedName>
    <definedName hidden="1" localSheetId="8" name="Z_0C5A6ADF_5774_44A2_8F4F_8728EF26C160_.wvu.FilterData">'Portal Sanity 6.0'!$A$1:$U$108</definedName>
    <definedName hidden="1" localSheetId="19" name="Z_0C5A6ADF_5774_44A2_8F4F_8728EF26C160_.wvu.FilterData">QUML!$A$1:$T$994</definedName>
    <definedName hidden="1" localSheetId="30" name="Z_0C5A6ADF_5774_44A2_8F4F_8728EF26C160_.wvu.FilterData">coKreatSanity!$A$1:$R$1057</definedName>
    <definedName hidden="1" localSheetId="36" name="Z_0C5A6ADF_5774_44A2_8F4F_8728EF26C160_.wvu.FilterData">'Manage Learn-Mobile'!$A$1:$Z$1090</definedName>
    <definedName hidden="1" localSheetId="37" name="Z_0C5A6ADF_5774_44A2_8F4F_8728EF26C160_.wvu.FilterData">'Manage Learn-Portal'!$A$1:$Z$714</definedName>
    <definedName hidden="1" localSheetId="8" name="Z_8AFA2941_1F0D_4624_A857_072EA11BED41_.wvu.FilterData">'Portal Sanity 6.0'!$A$1:$U$108</definedName>
    <definedName hidden="1" localSheetId="8" name="Z_819916B2_5B2C_4916_BECC_A700C068FFB0_.wvu.FilterData">'Portal Sanity 6.0'!$A$1:$U$108</definedName>
    <definedName hidden="1" localSheetId="36" name="Z_819916B2_5B2C_4916_BECC_A700C068FFB0_.wvu.FilterData">'Manage Learn-Mobile'!$A$1:$Z$1090</definedName>
    <definedName hidden="1" localSheetId="8" name="Z_8FE33C51_24D3_4CF2_9DD5_9AEF6D982A86_.wvu.FilterData">'Portal Sanity 6.0'!$A$1:$V$108</definedName>
    <definedName hidden="1" localSheetId="8" name="Z_2AB9ED8C_C5AF_4896_92E1_61C43C9F70C0_.wvu.FilterData">'Portal Sanity 6.0'!$A$1:$U$108</definedName>
    <definedName hidden="1" localSheetId="8" name="Z_524D1261_D296_4956_A08E_9C91CAC3407F_.wvu.FilterData">'Portal Sanity 6.0'!$A$1:$V$108</definedName>
    <definedName hidden="1" localSheetId="8" name="Z_AB2F9B25_6246_4A66_8281_60886DA2E0F2_.wvu.FilterData">'Portal Sanity 6.0'!$A$1:$U$108</definedName>
    <definedName hidden="1" localSheetId="8" name="Z_B1692C42_BDC7_47E0_BFF8_E9C5CE0865FD_.wvu.FilterData">'Portal Sanity 6.0'!$A$1:$U$108</definedName>
    <definedName hidden="1" localSheetId="36" name="Z_B1692C42_BDC7_47E0_BFF8_E9C5CE0865FD_.wvu.FilterData">'Manage Learn-Mobile'!$A$1:$Z$1090</definedName>
    <definedName hidden="1" localSheetId="8" name="Z_D45B786A_7572_4395_90E0_1CDA7A68D69F_.wvu.FilterData">'Portal Sanity 6.0'!$A$1:$V$108</definedName>
    <definedName hidden="1" localSheetId="8" name="Z_AD38B224_2D85_4356_A426_8E10A81A6851_.wvu.FilterData">'Portal Sanity 6.0'!$A$1:$V$108</definedName>
    <definedName hidden="1" localSheetId="8" name="Z_C13B7C8E_5AEE_48EC_96B5_6ABDD4A8B5F1_.wvu.FilterData">'Portal Sanity 6.0'!$A$1:$U$108</definedName>
    <definedName hidden="1" localSheetId="8" name="Z_E06C5EAA_DAE0_4020_BF09_1393AB301213_.wvu.FilterData">'Portal Sanity 6.0'!$A$1:$U$108</definedName>
    <definedName hidden="1" localSheetId="13" name="Z_E06C5EAA_DAE0_4020_BF09_1393AB301213_.wvu.FilterData">'Course Consumption'!$A$1:$U$979</definedName>
    <definedName hidden="1" localSheetId="17" name="Z_E06C5EAA_DAE0_4020_BF09_1393AB301213_.wvu.FilterData">Profile!$A$1:$U$985</definedName>
    <definedName hidden="1" localSheetId="19" name="Z_E06C5EAA_DAE0_4020_BF09_1393AB301213_.wvu.FilterData">QUML!$A$1:$T$994</definedName>
    <definedName hidden="1" localSheetId="30" name="Z_E06C5EAA_DAE0_4020_BF09_1393AB301213_.wvu.FilterData">coKreatSanity!$A$1:$R$1057</definedName>
    <definedName hidden="1" localSheetId="36" name="Z_E06C5EAA_DAE0_4020_BF09_1393AB301213_.wvu.FilterData">'Manage Learn-Mobile'!$A$1:$Z$1090</definedName>
    <definedName hidden="1" localSheetId="37" name="Z_E06C5EAA_DAE0_4020_BF09_1393AB301213_.wvu.FilterData">'Manage Learn-Portal'!$A$1:$T$714</definedName>
    <definedName hidden="1" localSheetId="8" name="Z_4B2616B5_4854_4309_A344_BAB40E9F86D8_.wvu.FilterData">'Portal Sanity 6.0'!$A$1:$U$108</definedName>
    <definedName hidden="1" localSheetId="36" name="Z_4B2616B5_4854_4309_A344_BAB40E9F86D8_.wvu.FilterData">'Manage Learn-Mobile'!$A$1:$R$1090</definedName>
    <definedName hidden="1" localSheetId="8" name="Z_8DAF78F1_C8BB_4C26_B546_636B06FD3AEF_.wvu.FilterData">'Portal Sanity 6.0'!$A$1:$U$108</definedName>
    <definedName hidden="1" localSheetId="36" name="Z_8DAF78F1_C8BB_4C26_B546_636B06FD3AEF_.wvu.FilterData">'Manage Learn-Mobile'!$A$1:$Z$1090</definedName>
    <definedName hidden="1" localSheetId="8" name="Z_46C2302B_B1AD_4D57_B624_C3B156FE83A2_.wvu.FilterData">'Portal Sanity 6.0'!$A$1:$U$108</definedName>
    <definedName hidden="1" localSheetId="36" name="Z_46C2302B_B1AD_4D57_B624_C3B156FE83A2_.wvu.FilterData">'Manage Learn-Mobile'!$G$1:$G$1090</definedName>
    <definedName hidden="1" localSheetId="8" name="Z_E4B3A70A_2117_4E3B_95A3_6AA5749CE1B9_.wvu.FilterData">'Portal Sanity 6.0'!$A$1:$U$108</definedName>
    <definedName hidden="1" localSheetId="8" name="Z_59087B41_38DA_41A2_88C1_4BC74C38C0B0_.wvu.FilterData">'Portal Sanity 6.0'!$A$1:$V$108</definedName>
    <definedName hidden="1" localSheetId="8" name="Z_14457D9B_E412_43F4_882D_FD9292256552_.wvu.FilterData">'Portal Sanity 6.0'!$A$1:$V$108</definedName>
    <definedName hidden="1" localSheetId="8" name="Z_0998E7C6_93AE_49DB_BFC9_C375E1F02E21_.wvu.FilterData">'Portal Sanity 6.0'!$A$1:$V$108</definedName>
    <definedName hidden="1" localSheetId="8" name="Z_7ABEDC70_D6AD_46A0_92DC_3D8AB0F14E82_.wvu.FilterData">'Portal Sanity 6.0'!$A$1:$U$108</definedName>
    <definedName hidden="1" localSheetId="8" name="Z_A6A870EC_C8B3_4F60_B39F_D3C6F575C0EC_.wvu.FilterData">'Portal Sanity 6.0'!$A$1:$U$108</definedName>
    <definedName hidden="1" localSheetId="7" name="Z_C8EF618B_0D4B_4E2C_8D18_DB5A72120C6C_.wvu.FilterData">'Portal Sanity'!$A$1:$U$111</definedName>
    <definedName hidden="1" localSheetId="8" name="Z_C8EF618B_0D4B_4E2C_8D18_DB5A72120C6C_.wvu.FilterData">'Portal Sanity 6.0'!$A$1:$U$108</definedName>
    <definedName hidden="1" localSheetId="9" name="Z_C8EF618B_0D4B_4E2C_8D18_DB5A72120C6C_.wvu.FilterData">'Mobile Sanity'!$A$1:$Q$1000</definedName>
    <definedName hidden="1" localSheetId="12" name="Z_C8EF618B_0D4B_4E2C_8D18_DB5A72120C6C_.wvu.FilterData">Login!$A$1:$U$996</definedName>
    <definedName hidden="1" localSheetId="13" name="Z_C8EF618B_0D4B_4E2C_8D18_DB5A72120C6C_.wvu.FilterData">'Course Consumption'!$A$1:$U$979</definedName>
    <definedName hidden="1" localSheetId="15" name="Z_C8EF618B_0D4B_4E2C_8D18_DB5A72120C6C_.wvu.FilterData">'Digital Textbook Consumption'!$A$1:$T$1003</definedName>
    <definedName hidden="1" localSheetId="16" name="Z_C8EF618B_0D4B_4E2C_8D18_DB5A72120C6C_.wvu.FilterData">'Content Consumption'!$A$1:$U$991</definedName>
    <definedName hidden="1" localSheetId="17" name="Z_C8EF618B_0D4B_4E2C_8D18_DB5A72120C6C_.wvu.FilterData">Profile!$A$1:$U$985</definedName>
    <definedName hidden="1" localSheetId="19" name="Z_C8EF618B_0D4B_4E2C_8D18_DB5A72120C6C_.wvu.FilterData">QUML!$P$588:$R$592</definedName>
    <definedName hidden="1" localSheetId="26" name="Z_C8EF618B_0D4B_4E2C_8D18_DB5A72120C6C_.wvu.FilterData">Groups!$A$1:$S$1441</definedName>
    <definedName hidden="1" localSheetId="29" name="Z_C8EF618B_0D4B_4E2C_8D18_DB5A72120C6C_.wvu.FilterData">'PortalDesktop App Specific test'!$A$1:$S$1000</definedName>
    <definedName hidden="1" localSheetId="30" name="Z_C8EF618B_0D4B_4E2C_8D18_DB5A72120C6C_.wvu.FilterData">coKreatSanity!$A$1:$R$1057</definedName>
    <definedName hidden="1" localSheetId="36" name="Z_C8EF618B_0D4B_4E2C_8D18_DB5A72120C6C_.wvu.FilterData">'Manage Learn-Mobile'!$G$1:$G$1090</definedName>
    <definedName hidden="1" localSheetId="37" name="Z_C8EF618B_0D4B_4E2C_8D18_DB5A72120C6C_.wvu.FilterData">'Manage Learn-Portal'!$A$1:$Z$714</definedName>
    <definedName hidden="1" localSheetId="39" name="Z_C8EF618B_0D4B_4E2C_8D18_DB5A72120C6C_.wvu.FilterData">'7.0 New Features'!$A$1:$X$612</definedName>
    <definedName hidden="1" localSheetId="8" name="Z_B8F8DE66_DB6F_4AA3_AAA3_BF44DC3E0373_.wvu.FilterData">'Portal Sanity 6.0'!$A$1:$V$108</definedName>
    <definedName hidden="1" localSheetId="8" name="Z_1B7F6B85_0F5E_40AA_945B_9E5F27DB572F_.wvu.FilterData">'Portal Sanity 6.0'!$I$83:$I$84</definedName>
    <definedName hidden="1" localSheetId="36" name="Z_1B7F6B85_0F5E_40AA_945B_9E5F27DB572F_.wvu.FilterData">'Manage Learn-Mobile'!$A$1:$Z$1090</definedName>
    <definedName hidden="1" localSheetId="8" name="Z_0A446B57_353C_441C_8102_E2D10ED6DC1F_.wvu.FilterData">'Portal Sanity 6.0'!$A$1:$U$108</definedName>
    <definedName hidden="1" localSheetId="36" name="Z_0A446B57_353C_441C_8102_E2D10ED6DC1F_.wvu.FilterData">'Manage Learn-Mobile'!$A$1:$Z$1090</definedName>
    <definedName hidden="1" localSheetId="8" name="Z_091C3C04_9625_41B2_BDFC_0C1E085C7975_.wvu.FilterData">'Portal Sanity 6.0'!$A$1:$V$108</definedName>
    <definedName hidden="1" localSheetId="8" name="Z_9FDAB940_27E2_464A_BBBD_B397A78EAF9C_.wvu.FilterData">'Portal Sanity 6.0'!$A$1:$U$108</definedName>
    <definedName hidden="1" localSheetId="8" name="Z_3DC2DB56_BDAE_4294_AC74_0440D37F55C5_.wvu.FilterData">'Portal Sanity 6.0'!$A$1:$U$108</definedName>
    <definedName hidden="1" localSheetId="36" name="Z_3DC2DB56_BDAE_4294_AC74_0440D37F55C5_.wvu.FilterData">'Manage Learn-Mobile'!$A$1:$Z$1090</definedName>
    <definedName hidden="1" localSheetId="8" name="Z_2C7F86F9_A92D_4294_B6DC_B5071477E3BC_.wvu.FilterData">'Portal Sanity 6.0'!$A$1:$U$108</definedName>
    <definedName hidden="1" localSheetId="36" name="Z_2C7F86F9_A92D_4294_B6DC_B5071477E3BC_.wvu.FilterData">'Manage Learn-Mobile'!$A$1:$Z$1090</definedName>
    <definedName hidden="1" localSheetId="8" name="Z_1DC3F4A7_2CA5_4769_AE07_A0A2C505351C_.wvu.FilterData">'Portal Sanity 6.0'!$A$1:$V$108</definedName>
    <definedName hidden="1" localSheetId="8" name="Z_AE92EC1E_2A4D_45BC_9132_334A2DAB2AAE_.wvu.FilterData">'Portal Sanity 6.0'!$K$1:$K$108</definedName>
    <definedName hidden="1" localSheetId="8" name="Z_4384A647_52A6_4A25_A87A_FC2E351A8C45_.wvu.FilterData">'Portal Sanity 6.0'!$A$1:$V$108</definedName>
    <definedName hidden="1" localSheetId="8" name="Z_56BE5871_1E80_410A_9C4B_1076A60AB91D_.wvu.FilterData">'Portal Sanity 6.0'!$A$1:$U$108</definedName>
    <definedName hidden="1" localSheetId="8" name="Z_7DEBCA0E_17B6_4F1F_8849_7B2A9A39D1DA_.wvu.FilterData">'Portal Sanity 6.0'!$A$1:$V$108</definedName>
    <definedName hidden="1" localSheetId="8" name="Z_F9DFF4BF_E53E_4150_9574_3E8BDB9460A5_.wvu.FilterData">'Portal Sanity 6.0'!$A$1:$V$108</definedName>
    <definedName hidden="1" localSheetId="8" name="Z_9E90B145_4007_4EF2_8F01_90E2622A7B75_.wvu.FilterData">'Portal Sanity 6.0'!$A$1:$U$108</definedName>
    <definedName hidden="1" localSheetId="36" name="Z_9E90B145_4007_4EF2_8F01_90E2622A7B75_.wvu.FilterData">'Manage Learn-Mobile'!$N$1:$N$1090</definedName>
    <definedName hidden="1" localSheetId="8" name="Z_A5B961ED_E460_424E_B908_3D94A448CBBA_.wvu.FilterData">'Portal Sanity 6.0'!$A$1:$V$108</definedName>
    <definedName hidden="1" localSheetId="8" name="Z_775984DF_5A24_4C38_9FBA_85C25757899A_.wvu.FilterData">'Portal Sanity 6.0'!$A$1:$U$108</definedName>
    <definedName hidden="1" localSheetId="8" name="Z_BF93E588_6884_4925_8BE5_D65870BFB4FC_.wvu.FilterData">'Portal Sanity 6.0'!$A$1:$U$108</definedName>
    <definedName hidden="1" localSheetId="8" name="Z_3D8666B7_0BE5_4106_981E_2DC0B50ED986_.wvu.FilterData">'Portal Sanity 6.0'!$A$1:$U$108</definedName>
    <definedName hidden="1" localSheetId="8" name="Z_FB20FB8E_F638_4B12_B59D_33DC51E9FA72_.wvu.FilterData">'Portal Sanity 6.0'!$A$1:$V$108</definedName>
    <definedName hidden="1" localSheetId="8" name="Z_B2F824C5_79F3_4B84_A2C8_4E01D5F82707_.wvu.FilterData">'Portal Sanity 6.0'!$A$1:$U$108</definedName>
    <definedName hidden="1" localSheetId="36" name="Z_B2F824C5_79F3_4B84_A2C8_4E01D5F82707_.wvu.FilterData">'Manage Learn-Mobile'!$A$1:$Z$1090</definedName>
    <definedName hidden="1" localSheetId="8" name="Z_0C6FACE9_4C59_484C_98B5_097A67FD23BF_.wvu.FilterData">'Portal Sanity 6.0'!$A$1:$V$108</definedName>
    <definedName hidden="1" localSheetId="8" name="Z_78E7E87E_8B51_4CE5_A5BD_E8DFB1C55677_.wvu.FilterData">'Portal Sanity 6.0'!$A$1:$U$108</definedName>
    <definedName hidden="1" localSheetId="8" name="Z_DEB8F137_7DFF_4266_B436_DA1C36BC94CE_.wvu.FilterData">'Portal Sanity 6.0'!$A$1:$U$108</definedName>
    <definedName hidden="1" localSheetId="36" name="Z_DEB8F137_7DFF_4266_B436_DA1C36BC94CE_.wvu.FilterData">'Manage Learn-Mobile'!$A$1:$R$1090</definedName>
    <definedName hidden="1" localSheetId="8" name="Z_5A8CA68C_69F5_4BB0_A199_81ECD3BCC489_.wvu.FilterData">'Portal Sanity 6.0'!$A$1:$U$108</definedName>
    <definedName hidden="1" localSheetId="8" name="Z_4A9FF13C_158B_4304_8886_AC04FB249BAA_.wvu.FilterData">'Portal Sanity 6.0'!$A$1:$V$108</definedName>
    <definedName hidden="1" localSheetId="8" name="Z_C03AD753_417A_43D1_B040_5C1A68CE7504_.wvu.FilterData">'Portal Sanity 6.0'!$A$1:$U$108</definedName>
    <definedName hidden="1" localSheetId="8" name="Z_F6983EBA_052F_4908_8C84_CD4E117390F6_.wvu.FilterData">'Portal Sanity 6.0'!$A$1:$U$108</definedName>
    <definedName hidden="1" localSheetId="19" name="Z_F6983EBA_052F_4908_8C84_CD4E117390F6_.wvu.FilterData">QUML!$A$1:$T$994</definedName>
    <definedName hidden="1" localSheetId="30" name="Z_F6983EBA_052F_4908_8C84_CD4E117390F6_.wvu.FilterData">coKreatSanity!$A$1:$R$1057</definedName>
    <definedName hidden="1" localSheetId="36" name="Z_F6983EBA_052F_4908_8C84_CD4E117390F6_.wvu.FilterData">'Manage Learn-Mobile'!$N$1:$N$1090</definedName>
    <definedName hidden="1" localSheetId="37" name="Z_F6983EBA_052F_4908_8C84_CD4E117390F6_.wvu.FilterData">'Manage Learn-Portal'!$A$1:$Z$714</definedName>
    <definedName hidden="1" localSheetId="8" name="Z_CE4B862A_D031_4D1F_A940_01FD9DCBE0AE_.wvu.FilterData">'Portal Sanity 6.0'!$A$1:$U$108</definedName>
    <definedName hidden="1" localSheetId="36" name="Z_CE4B862A_D031_4D1F_A940_01FD9DCBE0AE_.wvu.FilterData">'Manage Learn-Mobile'!$A$1:$Z$1090</definedName>
    <definedName hidden="1" localSheetId="8" name="Z_4898EACD_BD0C_45D1_A505_0531B5ACAA06_.wvu.FilterData">'Portal Sanity 6.0'!$A$1:$U$108</definedName>
    <definedName hidden="1" localSheetId="36" name="Z_4898EACD_BD0C_45D1_A505_0531B5ACAA06_.wvu.FilterData">'Manage Learn-Mobile'!$A$1:$Z$1090</definedName>
    <definedName hidden="1" localSheetId="8" name="Z_80DB5DA9_E5EE_47AD_9510_4F15CCD2B074_.wvu.FilterData">'Portal Sanity 6.0'!$A$1:$V$108</definedName>
    <definedName hidden="1" localSheetId="8" name="Z_B52BD089_AC43_4862_B647_D8F826FC4071_.wvu.FilterData">'Portal Sanity 6.0'!$A$1:$V$108</definedName>
    <definedName hidden="1" localSheetId="8" name="Z_08AE8528_D95D_49C0_98CE_5995AADF2A0A_.wvu.FilterData">'Portal Sanity 6.0'!$A$1:$U$108</definedName>
    <definedName hidden="1" localSheetId="8" name="Z_C3DE553E_4D62_4516_8662_075C34F72DFF_.wvu.FilterData">'Portal Sanity 6.0'!$A$1:$U$108</definedName>
    <definedName hidden="1" localSheetId="36" name="Z_C3DE553E_4D62_4516_8662_075C34F72DFF_.wvu.FilterData">'Manage Learn-Mobile'!$A$1:$Z$1090</definedName>
    <definedName hidden="1" localSheetId="8" name="Z_8BF675CC_F621_4E4F_B744_FA3251ECE7ED_.wvu.FilterData">'Portal Sanity 6.0'!$A$1:$U$108</definedName>
    <definedName hidden="1" localSheetId="19" name="Z_8BF675CC_F621_4E4F_B744_FA3251ECE7ED_.wvu.FilterData">QUML!$A$1:$T$994</definedName>
    <definedName hidden="1" localSheetId="30" name="Z_8BF675CC_F621_4E4F_B744_FA3251ECE7ED_.wvu.FilterData">coKreatSanity!$A$1:$R$1057</definedName>
    <definedName hidden="1" localSheetId="36" name="Z_8BF675CC_F621_4E4F_B744_FA3251ECE7ED_.wvu.FilterData">'Manage Learn-Mobile'!$A$1:$R$1090</definedName>
    <definedName hidden="1" localSheetId="37" name="Z_8BF675CC_F621_4E4F_B744_FA3251ECE7ED_.wvu.FilterData">'Manage Learn-Portal'!$A$1:$Z$714</definedName>
    <definedName hidden="1" localSheetId="8" name="Z_4553389A_3F9A_4592_94F7_122D0DF6128E_.wvu.FilterData">'Portal Sanity 6.0'!$A$1:$V$108</definedName>
    <definedName hidden="1" localSheetId="8" name="Z_CA6D0398_7D21_41A9_85C7_01685085DD6B_.wvu.FilterData">'Portal Sanity 6.0'!$A$1:$V$108</definedName>
    <definedName hidden="1" localSheetId="7" name="Z_765B0A27_960D_4C8D_94E2_1035F77422DE_.wvu.FilterData">'Portal Sanity'!$A$1:$U$111</definedName>
    <definedName hidden="1" localSheetId="8" name="Z_765B0A27_960D_4C8D_94E2_1035F77422DE_.wvu.FilterData">'Portal Sanity 6.0'!$A$1:$U$108</definedName>
    <definedName hidden="1" localSheetId="9" name="Z_765B0A27_960D_4C8D_94E2_1035F77422DE_.wvu.FilterData">'Mobile Sanity'!$A$1:$Q$1000</definedName>
    <definedName hidden="1" localSheetId="10" name="Z_765B0A27_960D_4C8D_94E2_1035F77422DE_.wvu.FilterData">'Desktop Sanity'!$A$1:$W$1000</definedName>
    <definedName hidden="1" localSheetId="11" name="Z_765B0A27_960D_4C8D_94E2_1035F77422DE_.wvu.FilterData">Workspace!$A$1:$W$1003</definedName>
    <definedName hidden="1" localSheetId="12" name="Z_765B0A27_960D_4C8D_94E2_1035F77422DE_.wvu.FilterData">Login!$A$1:$U$332</definedName>
    <definedName hidden="1" localSheetId="13" name="Z_765B0A27_960D_4C8D_94E2_1035F77422DE_.wvu.FilterData">'Course Consumption'!$A$1:$U$979</definedName>
    <definedName hidden="1" localSheetId="14" name="Z_765B0A27_960D_4C8D_94E2_1035F77422DE_.wvu.FilterData">'Batch Creation'!$A$1:$S$54</definedName>
    <definedName hidden="1" localSheetId="15" name="Z_765B0A27_960D_4C8D_94E2_1035F77422DE_.wvu.FilterData">'Digital Textbook Consumption'!$A$1:$T$1003</definedName>
    <definedName hidden="1" localSheetId="16" name="Z_765B0A27_960D_4C8D_94E2_1035F77422DE_.wvu.FilterData">'Content Consumption'!$A$1:$U$390</definedName>
    <definedName hidden="1" localSheetId="17" name="Z_765B0A27_960D_4C8D_94E2_1035F77422DE_.wvu.FilterData">Profile!$A$1:$U$285</definedName>
    <definedName hidden="1" localSheetId="19" name="Z_765B0A27_960D_4C8D_94E2_1035F77422DE_.wvu.FilterData">QUML!$A$1:$T$994</definedName>
    <definedName hidden="1" localSheetId="20" name="Z_765B0A27_960D_4C8D_94E2_1035F77422DE_.wvu.FilterData">'Mobile configurability'!$A$1:$S$1000</definedName>
    <definedName hidden="1" localSheetId="21" name="Z_765B0A27_960D_4C8D_94E2_1035F77422DE_.wvu.FilterData">'Mobile specific Test Cases'!$A$1:$S$1000</definedName>
    <definedName hidden="1" localSheetId="22" name="Z_765B0A27_960D_4C8D_94E2_1035F77422DE_.wvu.FilterData">'Org admin reports'!$A$1:$T$101</definedName>
    <definedName hidden="1" localSheetId="23" name="Z_765B0A27_960D_4C8D_94E2_1035F77422DE_.wvu.FilterData">'QR code'!$A$1:$T$168</definedName>
    <definedName hidden="1" localSheetId="26" name="Z_765B0A27_960D_4C8D_94E2_1035F77422DE_.wvu.FilterData">Groups!$O$1:$O$1441</definedName>
    <definedName hidden="1" localSheetId="27" name="Z_765B0A27_960D_4C8D_94E2_1035F77422DE_.wvu.FilterData">Accessibility!$A$1:$S$1000</definedName>
    <definedName hidden="1" localSheetId="28" name="Z_765B0A27_960D_4C8D_94E2_1035F77422DE_.wvu.FilterData">'Offline Scenarios'!$A$1:$S$69</definedName>
    <definedName hidden="1" localSheetId="29" name="Z_765B0A27_960D_4C8D_94E2_1035F77422DE_.wvu.FilterData">'PortalDesktop App Specific test'!$A$1:$S$1000</definedName>
    <definedName hidden="1" localSheetId="30" name="Z_765B0A27_960D_4C8D_94E2_1035F77422DE_.wvu.FilterData">coKreatSanity!$A$1:$R$1057</definedName>
    <definedName hidden="1" localSheetId="36" name="Z_765B0A27_960D_4C8D_94E2_1035F77422DE_.wvu.FilterData">'Manage Learn-Mobile'!$A$1:$Z$1090</definedName>
    <definedName hidden="1" localSheetId="37" name="Z_765B0A27_960D_4C8D_94E2_1035F77422DE_.wvu.FilterData">'Manage Learn-Portal'!$A$1:$Z$714</definedName>
    <definedName hidden="1" localSheetId="39" name="Z_765B0A27_960D_4C8D_94E2_1035F77422DE_.wvu.FilterData">'7.0 New Features'!$A$1:$X$1601</definedName>
    <definedName hidden="1" localSheetId="7" name="Z_3E5BD931_EA7A_44BE_8514_76ACEEB126A5_.wvu.FilterData">'Portal Sanity'!$A$1:$U$1000</definedName>
    <definedName hidden="1" localSheetId="8" name="Z_3E5BD931_EA7A_44BE_8514_76ACEEB126A5_.wvu.FilterData">'Portal Sanity 6.0'!$A$1:$U$108</definedName>
    <definedName hidden="1" localSheetId="9" name="Z_3E5BD931_EA7A_44BE_8514_76ACEEB126A5_.wvu.FilterData">'Mobile Sanity'!$A$1:$Q$112</definedName>
    <definedName hidden="1" localSheetId="12" name="Z_3E5BD931_EA7A_44BE_8514_76ACEEB126A5_.wvu.FilterData">Login!$A$1:$U$996</definedName>
    <definedName hidden="1" localSheetId="13" name="Z_3E5BD931_EA7A_44BE_8514_76ACEEB126A5_.wvu.FilterData">'Course Consumption'!$A$1:$U$979</definedName>
    <definedName hidden="1" localSheetId="17" name="Z_3E5BD931_EA7A_44BE_8514_76ACEEB126A5_.wvu.FilterData">Profile!$A$1:$U$985</definedName>
    <definedName hidden="1" localSheetId="19" name="Z_3E5BD931_EA7A_44BE_8514_76ACEEB126A5_.wvu.FilterData">QUML!$A$1:$T$994</definedName>
    <definedName hidden="1" localSheetId="26" name="Z_3E5BD931_EA7A_44BE_8514_76ACEEB126A5_.wvu.FilterData">Groups!$A$1:$S$302</definedName>
    <definedName hidden="1" localSheetId="30" name="Z_3E5BD931_EA7A_44BE_8514_76ACEEB126A5_.wvu.FilterData">coKreatSanity!$A$1:$R$1057</definedName>
    <definedName hidden="1" localSheetId="36" name="Z_3E5BD931_EA7A_44BE_8514_76ACEEB126A5_.wvu.FilterData">'Manage Learn-Mobile'!$A$1:$Z$1090</definedName>
    <definedName hidden="1" localSheetId="37" name="Z_3E5BD931_EA7A_44BE_8514_76ACEEB126A5_.wvu.FilterData">'Manage Learn-Portal'!$G$1:$G$714</definedName>
    <definedName hidden="1" localSheetId="8" name="Z_B5B23301_1100_48B5_9371_C0923AFDDF41_.wvu.FilterData">'Portal Sanity 6.0'!$A$1:$U$108</definedName>
    <definedName hidden="1" localSheetId="36" name="Z_B5B23301_1100_48B5_9371_C0923AFDDF41_.wvu.FilterData">'Manage Learn-Mobile'!$A$1:$Z$1090</definedName>
    <definedName hidden="1" localSheetId="8" name="Z_912AB4F7_7046_48D6_8A61_7BFDBC41108A_.wvu.FilterData">'Portal Sanity 6.0'!$A$1:$U$108</definedName>
    <definedName hidden="1" localSheetId="8" name="Z_F941236E_B782_4129_8B0B_9D98E422A222_.wvu.FilterData">'Portal Sanity 6.0'!$A$1:$U$108</definedName>
    <definedName hidden="1" localSheetId="36" name="Z_F941236E_B782_4129_8B0B_9D98E422A222_.wvu.FilterData">'Manage Learn-Mobile'!$A$1:$Z$1090</definedName>
    <definedName hidden="1" localSheetId="7" name="Z_8B8A269F_BAF6_48B0_A17F_2AEAD9F8456E_.wvu.FilterData">'Portal Sanity'!$A$1:$U$1000</definedName>
    <definedName hidden="1" localSheetId="8" name="Z_8B8A269F_BAF6_48B0_A17F_2AEAD9F8456E_.wvu.FilterData">'Portal Sanity 6.0'!$A$1:$U$108</definedName>
    <definedName hidden="1" localSheetId="9" name="Z_8B8A269F_BAF6_48B0_A17F_2AEAD9F8456E_.wvu.FilterData">'Mobile Sanity'!$A$1:$Q$112</definedName>
    <definedName hidden="1" localSheetId="12" name="Z_8B8A269F_BAF6_48B0_A17F_2AEAD9F8456E_.wvu.FilterData">Login!$A$1:$U$996</definedName>
    <definedName hidden="1" localSheetId="13" name="Z_8B8A269F_BAF6_48B0_A17F_2AEAD9F8456E_.wvu.FilterData">'Course Consumption'!$A$1:$U$979</definedName>
    <definedName hidden="1" localSheetId="15" name="Z_8B8A269F_BAF6_48B0_A17F_2AEAD9F8456E_.wvu.FilterData">'Digital Textbook Consumption'!$A$1:$T$1003</definedName>
    <definedName hidden="1" localSheetId="16" name="Z_8B8A269F_BAF6_48B0_A17F_2AEAD9F8456E_.wvu.FilterData">'Content Consumption'!$A$1:$U$390</definedName>
    <definedName hidden="1" localSheetId="17" name="Z_8B8A269F_BAF6_48B0_A17F_2AEAD9F8456E_.wvu.FilterData">Profile!$A$1:$U$985</definedName>
    <definedName hidden="1" localSheetId="19" name="Z_8B8A269F_BAF6_48B0_A17F_2AEAD9F8456E_.wvu.FilterData">QUML!$A$1:$T$994</definedName>
    <definedName hidden="1" localSheetId="26" name="Z_8B8A269F_BAF6_48B0_A17F_2AEAD9F8456E_.wvu.FilterData">Groups!$A$1:$S$302</definedName>
    <definedName hidden="1" localSheetId="29" name="Z_8B8A269F_BAF6_48B0_A17F_2AEAD9F8456E_.wvu.FilterData">'PortalDesktop App Specific test'!$A$1:$S$1000</definedName>
    <definedName hidden="1" localSheetId="30" name="Z_8B8A269F_BAF6_48B0_A17F_2AEAD9F8456E_.wvu.FilterData">coKreatSanity!$A$1:$R$1057</definedName>
    <definedName hidden="1" localSheetId="36" name="Z_8B8A269F_BAF6_48B0_A17F_2AEAD9F8456E_.wvu.FilterData">'Manage Learn-Mobile'!$H$1:$H$1090</definedName>
    <definedName hidden="1" localSheetId="37" name="Z_8B8A269F_BAF6_48B0_A17F_2AEAD9F8456E_.wvu.FilterData">'Manage Learn-Portal'!$A$1:$Z$714</definedName>
    <definedName hidden="1" localSheetId="39" name="Z_8B8A269F_BAF6_48B0_A17F_2AEAD9F8456E_.wvu.FilterData">'7.0 New Features'!$A$1:$X$612</definedName>
    <definedName hidden="1" localSheetId="8" name="Z_8BD05EA1_D52D_4221_8EE4_640C91EC7B0D_.wvu.FilterData">'Portal Sanity 6.0'!$A$1:$U$108</definedName>
    <definedName hidden="1" localSheetId="8" name="Z_F226B933_1D06_428F_BF44_B1F030B760D5_.wvu.FilterData">'Portal Sanity 6.0'!$A$1:$U$108</definedName>
    <definedName hidden="1" localSheetId="36" name="Z_F226B933_1D06_428F_BF44_B1F030B760D5_.wvu.FilterData">'Manage Learn-Mobile'!$A$1:$Z$1090</definedName>
    <definedName hidden="1" localSheetId="36" name="Z_F226B933_1D06_428F_BF44_B1F030B760D5_.wvu.FilterData">'Manage Learn-Mobile'!$A$1:$S$1090</definedName>
    <definedName hidden="1" localSheetId="8" name="Z_090234D7_BC6B_4C93_9C68_5DE97E7F6158_.wvu.FilterData">'Portal Sanity 6.0'!$A$1:$U$108</definedName>
    <definedName hidden="1" localSheetId="8" name="Z_86D4C278_8614_4982_8539_5AFEF303C220_.wvu.FilterData">'Portal Sanity 6.0'!$A$1:$U$108</definedName>
    <definedName hidden="1" localSheetId="36" name="Z_86D4C278_8614_4982_8539_5AFEF303C220_.wvu.FilterData">'Manage Learn-Mobile'!$A$1:$Z$1090</definedName>
    <definedName hidden="1" localSheetId="8" name="Z_4015212F_C7FC_45CE_A442_847AA57EDB88_.wvu.FilterData">'Portal Sanity 6.0'!$A$1:$U$108</definedName>
    <definedName hidden="1" localSheetId="36" name="Z_4015212F_C7FC_45CE_A442_847AA57EDB88_.wvu.FilterData">'Manage Learn-Mobile'!$A$1:$Z$1090</definedName>
    <definedName hidden="1" localSheetId="8" name="Z_3EEB5EF5_EDCC_4E54_9E17_7A99B4A6EF8B_.wvu.FilterData">'Portal Sanity 6.0'!$A$1:$U$108</definedName>
    <definedName hidden="1" localSheetId="36" name="Z_3EEB5EF5_EDCC_4E54_9E17_7A99B4A6EF8B_.wvu.FilterData">'Manage Learn-Mobile'!$A$1:$Z$1090</definedName>
    <definedName hidden="1" localSheetId="8" name="Z_E6EF4F00_8545_48D5_B48D_5B3DB884D8E4_.wvu.FilterData">'Portal Sanity 6.0'!$A$1:$U$108</definedName>
    <definedName hidden="1" localSheetId="13" name="Z_E6EF4F00_8545_48D5_B48D_5B3DB884D8E4_.wvu.FilterData">'Course Consumption'!$A$1:$U$979</definedName>
    <definedName hidden="1" localSheetId="19" name="Z_E6EF4F00_8545_48D5_B48D_5B3DB884D8E4_.wvu.FilterData">QUML!$A$1:$T$994</definedName>
    <definedName hidden="1" localSheetId="30" name="Z_E6EF4F00_8545_48D5_B48D_5B3DB884D8E4_.wvu.FilterData">coKreatSanity!$A$1:$R$1057</definedName>
    <definedName hidden="1" localSheetId="36" name="Z_E6EF4F00_8545_48D5_B48D_5B3DB884D8E4_.wvu.FilterData">'Manage Learn-Mobile'!$A$1:$R$1090</definedName>
    <definedName hidden="1" localSheetId="37" name="Z_E6EF4F00_8545_48D5_B48D_5B3DB884D8E4_.wvu.FilterData">'Manage Learn-Portal'!$A$1:$Z$714</definedName>
    <definedName hidden="1" localSheetId="8" name="Z_B1FF8226_6407_43B8_9347_137376000464_.wvu.FilterData">'Portal Sanity 6.0'!$A$1:$U$108</definedName>
    <definedName hidden="1" localSheetId="8" name="Z_341F71E5_FED9_4D33_965B_E18453040D52_.wvu.FilterData">'Portal Sanity 6.0'!$A$1:$U$108</definedName>
    <definedName hidden="1" localSheetId="19" name="Z_341F71E5_FED9_4D33_965B_E18453040D52_.wvu.FilterData">QUML!$A$1:$T$994</definedName>
    <definedName hidden="1" localSheetId="30" name="Z_341F71E5_FED9_4D33_965B_E18453040D52_.wvu.FilterData">coKreatSanity!$A$1:$R$1057</definedName>
    <definedName hidden="1" localSheetId="36" name="Z_341F71E5_FED9_4D33_965B_E18453040D52_.wvu.FilterData">'Manage Learn-Mobile'!$A$1:$R$1090</definedName>
    <definedName hidden="1" localSheetId="8" name="Z_945725CF_D147_4FCB_B49B_3E336227718F_.wvu.FilterData">'Portal Sanity 6.0'!$A$1:$U$108</definedName>
    <definedName hidden="1" localSheetId="8" name="Z_ECE34591_EB9E_4FA2_BDF4_764CC0BDBC01_.wvu.FilterData">'Portal Sanity 6.0'!$A$1:$U$108</definedName>
    <definedName hidden="1" localSheetId="9" name="Z_ECE34591_EB9E_4FA2_BDF4_764CC0BDBC01_.wvu.FilterData">'Mobile Sanity'!$A$1:$Q$1000</definedName>
    <definedName hidden="1" localSheetId="12" name="Z_ECE34591_EB9E_4FA2_BDF4_764CC0BDBC01_.wvu.FilterData">Login!$A$1:$U$996</definedName>
    <definedName hidden="1" localSheetId="13" name="Z_ECE34591_EB9E_4FA2_BDF4_764CC0BDBC01_.wvu.FilterData">'Course Consumption'!$A$1:$U$979</definedName>
    <definedName hidden="1" localSheetId="17" name="Z_ECE34591_EB9E_4FA2_BDF4_764CC0BDBC01_.wvu.FilterData">Profile!$A$1:$U$985</definedName>
    <definedName hidden="1" localSheetId="19" name="Z_ECE34591_EB9E_4FA2_BDF4_764CC0BDBC01_.wvu.FilterData">QUML!$A$1:$T$994</definedName>
    <definedName hidden="1" localSheetId="30" name="Z_ECE34591_EB9E_4FA2_BDF4_764CC0BDBC01_.wvu.FilterData">coKreatSanity!$A$1:$R$1057</definedName>
    <definedName hidden="1" localSheetId="36" name="Z_ECE34591_EB9E_4FA2_BDF4_764CC0BDBC01_.wvu.FilterData">'Manage Learn-Mobile'!$A$1:$Z$1090</definedName>
    <definedName hidden="1" localSheetId="37" name="Z_ECE34591_EB9E_4FA2_BDF4_764CC0BDBC01_.wvu.FilterData">'Manage Learn-Portal'!$A$1:$T$714</definedName>
    <definedName hidden="1" localSheetId="8" name="Z_DE698729_F390_4BED_B862_42785CEFC848_.wvu.FilterData">'Portal Sanity 6.0'!$A$1:$U$108</definedName>
    <definedName hidden="1" localSheetId="8" name="Z_71288D9A_F24D_470B_A30D_D05E730D73E4_.wvu.FilterData">'Portal Sanity 6.0'!$A$1:$V$108</definedName>
    <definedName hidden="1" localSheetId="8" name="Z_0BC410B6_FECE_4199_9AB1_F7E9AAAF9BD3_.wvu.FilterData">'Portal Sanity 6.0'!$A$1:$U$108</definedName>
    <definedName hidden="1" localSheetId="7" name="Z_832DCCDB_70E2_4AC1_96BE_BF5A193CF13A_.wvu.FilterData">'Portal Sanity'!$A$1:$U$1000</definedName>
    <definedName hidden="1" localSheetId="8" name="Z_832DCCDB_70E2_4AC1_96BE_BF5A193CF13A_.wvu.FilterData">'Portal Sanity 6.0'!$A$1:$U$108</definedName>
    <definedName hidden="1" localSheetId="9" name="Z_832DCCDB_70E2_4AC1_96BE_BF5A193CF13A_.wvu.FilterData">'Mobile Sanity'!$A$1:$Q$112</definedName>
    <definedName hidden="1" localSheetId="12" name="Z_832DCCDB_70E2_4AC1_96BE_BF5A193CF13A_.wvu.FilterData">Login!$A$1:$U$996</definedName>
    <definedName hidden="1" localSheetId="13" name="Z_832DCCDB_70E2_4AC1_96BE_BF5A193CF13A_.wvu.FilterData">'Course Consumption'!$A$1:$U$979</definedName>
    <definedName hidden="1" localSheetId="15" name="Z_832DCCDB_70E2_4AC1_96BE_BF5A193CF13A_.wvu.FilterData">'Digital Textbook Consumption'!$A$1:$T$1003</definedName>
    <definedName hidden="1" localSheetId="16" name="Z_832DCCDB_70E2_4AC1_96BE_BF5A193CF13A_.wvu.FilterData">'Content Consumption'!$A$1:$U$991</definedName>
    <definedName hidden="1" localSheetId="17" name="Z_832DCCDB_70E2_4AC1_96BE_BF5A193CF13A_.wvu.FilterData">Profile!$A$1:$U$985</definedName>
    <definedName hidden="1" localSheetId="19" name="Z_832DCCDB_70E2_4AC1_96BE_BF5A193CF13A_.wvu.FilterData">QUML!$A$1:$T$994</definedName>
    <definedName hidden="1" localSheetId="26" name="Z_832DCCDB_70E2_4AC1_96BE_BF5A193CF13A_.wvu.FilterData">Groups!$A$1:$S$302</definedName>
    <definedName hidden="1" localSheetId="29" name="Z_832DCCDB_70E2_4AC1_96BE_BF5A193CF13A_.wvu.FilterData">'PortalDesktop App Specific test'!$A$1:$S$1000</definedName>
    <definedName hidden="1" localSheetId="30" name="Z_832DCCDB_70E2_4AC1_96BE_BF5A193CF13A_.wvu.FilterData">coKreatSanity!$A$1:$R$1057</definedName>
    <definedName hidden="1" localSheetId="36" name="Z_832DCCDB_70E2_4AC1_96BE_BF5A193CF13A_.wvu.FilterData">'Manage Learn-Mobile'!$A$1:$Z$1090</definedName>
    <definedName hidden="1" localSheetId="37" name="Z_832DCCDB_70E2_4AC1_96BE_BF5A193CF13A_.wvu.FilterData">'Manage Learn-Portal'!$A$1:$T$714</definedName>
    <definedName hidden="1" localSheetId="39" name="Z_832DCCDB_70E2_4AC1_96BE_BF5A193CF13A_.wvu.FilterData">'7.0 New Features'!$A$1:$X$1601</definedName>
    <definedName hidden="1" localSheetId="8" name="Z_3232C71C_698B_47A5_A1DB_C1A06E3A8D56_.wvu.FilterData">'Portal Sanity 6.0'!$A$1:$V$108</definedName>
    <definedName hidden="1" localSheetId="8" name="Z_A50468D6_BCA6_40AB_8D76_40E2C6919E17_.wvu.FilterData">'Portal Sanity 6.0'!$A$1:$U$108</definedName>
    <definedName hidden="1" localSheetId="19" name="Z_A50468D6_BCA6_40AB_8D76_40E2C6919E17_.wvu.FilterData">QUML!$A$1:$T$994</definedName>
    <definedName hidden="1" localSheetId="30" name="Z_A50468D6_BCA6_40AB_8D76_40E2C6919E17_.wvu.FilterData">coKreatSanity!$A$1:$R$1057</definedName>
    <definedName hidden="1" localSheetId="36" name="Z_A50468D6_BCA6_40AB_8D76_40E2C6919E17_.wvu.FilterData">'Manage Learn-Mobile'!$A$1:$R$1090</definedName>
    <definedName hidden="1" localSheetId="37" name="Z_A50468D6_BCA6_40AB_8D76_40E2C6919E17_.wvu.FilterData">'Manage Learn-Portal'!$P$1:$P$714</definedName>
    <definedName hidden="1" localSheetId="8" name="Z_669A282E_2277_4014_BE86_C9DA5986A751_.wvu.FilterData">'Portal Sanity 6.0'!$A$1:$U$108</definedName>
    <definedName hidden="1" localSheetId="8" name="Z_59242C66_2968_4E55_9777_AD332DBFC0CD_.wvu.FilterData">'Portal Sanity 6.0'!$A$1:$V$108</definedName>
    <definedName hidden="1" localSheetId="8" name="Z_3BA2EF8D_6457_4C28_A470_4F9E71F99F73_.wvu.FilterData">'Portal Sanity 6.0'!$A$1:$V$108</definedName>
    <definedName hidden="1" localSheetId="8" name="Z_74594F03_1319_44CB_BCDD_C0860FD02CFB_.wvu.FilterData">'Portal Sanity 6.0'!$A$1:$U$108</definedName>
    <definedName hidden="1" localSheetId="8" name="Z_74594F03_1319_44CB_BCDD_C0860FD02CFB_.wvu.FilterData">'Portal Sanity 6.0'!$A$1:$U$108</definedName>
    <definedName hidden="1" localSheetId="36" name="Z_74594F03_1319_44CB_BCDD_C0860FD02CFB_.wvu.FilterData">'Manage Learn-Mobile'!$G$1:$G$1090</definedName>
    <definedName hidden="1" localSheetId="8" name="Z_0CE7F935_612B_4CF1_865E_ACB1CF2A1F08_.wvu.FilterData">'Portal Sanity 6.0'!$A$1:$U$108</definedName>
    <definedName hidden="1" localSheetId="36" name="Z_0CE7F935_612B_4CF1_865E_ACB1CF2A1F08_.wvu.FilterData">'Manage Learn-Mobile'!$A$1:$Z$1090</definedName>
    <definedName hidden="1" localSheetId="8" name="Z_2451F669_8593_4D4D_9AB5_4773C1EB6A9D_.wvu.FilterData">'Portal Sanity 6.0'!$A$1:$U$108</definedName>
    <definedName hidden="1" localSheetId="9" name="Z_2451F669_8593_4D4D_9AB5_4773C1EB6A9D_.wvu.FilterData">'Mobile Sanity'!$A$1:$Q$1000</definedName>
    <definedName hidden="1" localSheetId="12" name="Z_2451F669_8593_4D4D_9AB5_4773C1EB6A9D_.wvu.FilterData">Login!$A$1:$U$332</definedName>
    <definedName hidden="1" localSheetId="13" name="Z_2451F669_8593_4D4D_9AB5_4773C1EB6A9D_.wvu.FilterData">'Course Consumption'!$A$1:$U$979</definedName>
    <definedName hidden="1" localSheetId="17" name="Z_2451F669_8593_4D4D_9AB5_4773C1EB6A9D_.wvu.FilterData">Profile!$A$1:$U$985</definedName>
    <definedName hidden="1" localSheetId="19" name="Z_2451F669_8593_4D4D_9AB5_4773C1EB6A9D_.wvu.FilterData">QUML!$A$1:$T$994</definedName>
    <definedName hidden="1" localSheetId="30" name="Z_2451F669_8593_4D4D_9AB5_4773C1EB6A9D_.wvu.FilterData">coKreatSanity!$A$1:$R$1057</definedName>
    <definedName hidden="1" localSheetId="36" name="Z_2451F669_8593_4D4D_9AB5_4773C1EB6A9D_.wvu.FilterData">'Manage Learn-Mobile'!$A$1:$R$1090</definedName>
    <definedName hidden="1" localSheetId="37" name="Z_2451F669_8593_4D4D_9AB5_4773C1EB6A9D_.wvu.FilterData">'Manage Learn-Portal'!$A$1:$T$714</definedName>
    <definedName hidden="1" localSheetId="8" name="Z_1CD1B1D4_5F8F_45DA_B979_9D87914AE84B_.wvu.FilterData">'Portal Sanity 6.0'!$A$1:$U$108</definedName>
    <definedName hidden="1" localSheetId="36" name="Z_1CD1B1D4_5F8F_45DA_B979_9D87914AE84B_.wvu.FilterData">'Manage Learn-Mobile'!$A$1:$S$1090</definedName>
    <definedName hidden="1" localSheetId="8" name="Z_B94BCC4B_C900_479E_BFB0_2E3C2F0894C1_.wvu.FilterData">'Portal Sanity 6.0'!$A$1:$V$108</definedName>
    <definedName hidden="1" localSheetId="8" name="Z_5EDB338D_AD20_4E25_A92C_BD5CA3B7431C_.wvu.FilterData">'Portal Sanity 6.0'!$A$1:$V$108</definedName>
    <definedName hidden="1" localSheetId="8" name="Z_33FC2780_B8B3_43E8_9C2D_ECCE28F7AE4C_.wvu.FilterData">'Portal Sanity 6.0'!$A$1:$U$108</definedName>
    <definedName hidden="1" localSheetId="36" name="Z_33FC2780_B8B3_43E8_9C2D_ECCE28F7AE4C_.wvu.FilterData">'Manage Learn-Mobile'!$H$1018:$J$1028</definedName>
    <definedName hidden="1" localSheetId="8" name="Z_18571EE0_74DE_4158_9BCF_07335C94C482_.wvu.FilterData">'Portal Sanity 6.0'!$A$1:$U$108</definedName>
    <definedName hidden="1" localSheetId="8" name="Z_33F83C94_8BF7_4756_B1D1_6DA24B9A2BFE_.wvu.FilterData">'Portal Sanity 6.0'!$A$1:$U$108</definedName>
    <definedName hidden="1" localSheetId="19" name="Z_33F83C94_8BF7_4756_B1D1_6DA24B9A2BFE_.wvu.FilterData">QUML!$A$1:$T$994</definedName>
    <definedName hidden="1" localSheetId="30" name="Z_33F83C94_8BF7_4756_B1D1_6DA24B9A2BFE_.wvu.FilterData">coKreatSanity!$A$1:$R$1057</definedName>
    <definedName hidden="1" localSheetId="36" name="Z_33F83C94_8BF7_4756_B1D1_6DA24B9A2BFE_.wvu.FilterData">'Manage Learn-Mobile'!$A$1:$Z$1090</definedName>
    <definedName hidden="1" localSheetId="37" name="Z_33F83C94_8BF7_4756_B1D1_6DA24B9A2BFE_.wvu.FilterData">'Manage Learn-Portal'!$A$1:$T$714</definedName>
    <definedName hidden="1" localSheetId="8" name="Z_F9A89D80_C699_4BC4_857E_31C8EA63ED05_.wvu.FilterData">'Portal Sanity 6.0'!$A$1:$U$108</definedName>
    <definedName hidden="1" localSheetId="19" name="Z_F9A89D80_C699_4BC4_857E_31C8EA63ED05_.wvu.FilterData">QUML!$A$1:$T$994</definedName>
    <definedName hidden="1" localSheetId="30" name="Z_F9A89D80_C699_4BC4_857E_31C8EA63ED05_.wvu.FilterData">coKreatSanity!$A$1:$R$1057</definedName>
    <definedName hidden="1" localSheetId="36" name="Z_F9A89D80_C699_4BC4_857E_31C8EA63ED05_.wvu.FilterData">'Manage Learn-Mobile'!$G$1:$G$1090</definedName>
    <definedName hidden="1" localSheetId="37" name="Z_F9A89D80_C699_4BC4_857E_31C8EA63ED05_.wvu.FilterData">'Manage Learn-Portal'!$P$1:$P$714</definedName>
    <definedName hidden="1" localSheetId="8" name="Z_0E5D8FCF_E57E_4EE2_BD24_70576E4E855C_.wvu.FilterData">'Portal Sanity 6.0'!$A$1:$U$108</definedName>
    <definedName hidden="1" localSheetId="36" name="Z_0E5D8FCF_E57E_4EE2_BD24_70576E4E855C_.wvu.FilterData">'Manage Learn-Mobile'!$A$1:$S$1090</definedName>
    <definedName hidden="1" localSheetId="8" name="Z_E82CE42B_E31D_4531_96D9_ECE49D5132D7_.wvu.FilterData">'Portal Sanity 6.0'!$A$1:$U$108</definedName>
    <definedName hidden="1" localSheetId="7" name="Z_BF1A60A3_266E_49C5_992A_6E5B61B0C431_.wvu.FilterData">'Portal Sanity'!$A$1:$U$1000</definedName>
    <definedName hidden="1" localSheetId="8" name="Z_BF1A60A3_266E_49C5_992A_6E5B61B0C431_.wvu.FilterData">'Portal Sanity 6.0'!$A$1:$U$108</definedName>
    <definedName hidden="1" localSheetId="9" name="Z_BF1A60A3_266E_49C5_992A_6E5B61B0C431_.wvu.FilterData">'Mobile Sanity'!$A$1:$Q$1000</definedName>
    <definedName hidden="1" localSheetId="10" name="Z_BF1A60A3_266E_49C5_992A_6E5B61B0C431_.wvu.FilterData">'Desktop Sanity'!$A$1:$W$1000</definedName>
    <definedName hidden="1" localSheetId="11" name="Z_BF1A60A3_266E_49C5_992A_6E5B61B0C431_.wvu.FilterData">Workspace!$A$1:$W$1003</definedName>
    <definedName hidden="1" localSheetId="12" name="Z_BF1A60A3_266E_49C5_992A_6E5B61B0C431_.wvu.FilterData">Login!$A$1:$U$996</definedName>
    <definedName hidden="1" localSheetId="13" name="Z_BF1A60A3_266E_49C5_992A_6E5B61B0C431_.wvu.FilterData">'Course Consumption'!$A$1:$U$979</definedName>
    <definedName hidden="1" localSheetId="14" name="Z_BF1A60A3_266E_49C5_992A_6E5B61B0C431_.wvu.FilterData">'Batch Creation'!$A$1:$S$54</definedName>
    <definedName hidden="1" localSheetId="15" name="Z_BF1A60A3_266E_49C5_992A_6E5B61B0C431_.wvu.FilterData">'Digital Textbook Consumption'!$A$1:$T$1003</definedName>
    <definedName hidden="1" localSheetId="16" name="Z_BF1A60A3_266E_49C5_992A_6E5B61B0C431_.wvu.FilterData">'Content Consumption'!$A$1:$U$390</definedName>
    <definedName hidden="1" localSheetId="17" name="Z_BF1A60A3_266E_49C5_992A_6E5B61B0C431_.wvu.FilterData">Profile!$A$1:$U$985</definedName>
    <definedName hidden="1" localSheetId="19" name="Z_BF1A60A3_266E_49C5_992A_6E5B61B0C431_.wvu.FilterData">QUML!$A$1:$T$994</definedName>
    <definedName hidden="1" localSheetId="20" name="Z_BF1A60A3_266E_49C5_992A_6E5B61B0C431_.wvu.FilterData">'Mobile configurability'!$A$1:$S$1000</definedName>
    <definedName hidden="1" localSheetId="21" name="Z_BF1A60A3_266E_49C5_992A_6E5B61B0C431_.wvu.FilterData">'Mobile specific Test Cases'!$A$1:$S$1000</definedName>
    <definedName hidden="1" localSheetId="22" name="Z_BF1A60A3_266E_49C5_992A_6E5B61B0C431_.wvu.FilterData">'Org admin reports'!$A$1:$T$101</definedName>
    <definedName hidden="1" localSheetId="23" name="Z_BF1A60A3_266E_49C5_992A_6E5B61B0C431_.wvu.FilterData">'QR code'!$A$1:$T$999</definedName>
    <definedName hidden="1" localSheetId="26" name="Z_BF1A60A3_266E_49C5_992A_6E5B61B0C431_.wvu.FilterData">Groups!$A$1:$S$302</definedName>
    <definedName hidden="1" localSheetId="27" name="Z_BF1A60A3_266E_49C5_992A_6E5B61B0C431_.wvu.FilterData">Accessibility!$A$1:$S$1000</definedName>
    <definedName hidden="1" localSheetId="28" name="Z_BF1A60A3_266E_49C5_992A_6E5B61B0C431_.wvu.FilterData">'Offline Scenarios'!$A$1:$S$1000</definedName>
    <definedName hidden="1" localSheetId="29" name="Z_BF1A60A3_266E_49C5_992A_6E5B61B0C431_.wvu.FilterData">'PortalDesktop App Specific test'!$A$1:$S$1000</definedName>
    <definedName hidden="1" localSheetId="30" name="Z_BF1A60A3_266E_49C5_992A_6E5B61B0C431_.wvu.FilterData">coKreatSanity!$A$1:$R$1057</definedName>
    <definedName hidden="1" localSheetId="36" name="Z_BF1A60A3_266E_49C5_992A_6E5B61B0C431_.wvu.FilterData">'Manage Learn-Mobile'!$A$1:$Z$1090</definedName>
    <definedName hidden="1" localSheetId="37" name="Z_BF1A60A3_266E_49C5_992A_6E5B61B0C431_.wvu.FilterData">'Manage Learn-Portal'!$A$1:$Z$714</definedName>
    <definedName hidden="1" localSheetId="39" name="Z_BF1A60A3_266E_49C5_992A_6E5B61B0C431_.wvu.FilterData">'7.0 New Features'!$A$1:$X$1601</definedName>
    <definedName hidden="1" localSheetId="8" name="Z_26E5A198_FE9B_4238_BE8C_D4844B73F8D4_.wvu.FilterData">'Portal Sanity 6.0'!$A$1:$V$108</definedName>
    <definedName hidden="1" localSheetId="7" name="Z_2E4A647F_8EF7_4AC1_A470_93FEF1189896_.wvu.FilterData">'Portal Sanity'!$A$1:$U$111</definedName>
    <definedName hidden="1" localSheetId="8" name="Z_2E4A647F_8EF7_4AC1_A470_93FEF1189896_.wvu.FilterData">'Portal Sanity 6.0'!$A$1:$U$108</definedName>
    <definedName hidden="1" localSheetId="9" name="Z_2E4A647F_8EF7_4AC1_A470_93FEF1189896_.wvu.FilterData">'Mobile Sanity'!$A$1:$Q$112</definedName>
    <definedName hidden="1" localSheetId="12" name="Z_2E4A647F_8EF7_4AC1_A470_93FEF1189896_.wvu.FilterData">Login!$A$1:$U$996</definedName>
    <definedName hidden="1" localSheetId="13" name="Z_2E4A647F_8EF7_4AC1_A470_93FEF1189896_.wvu.FilterData">'Course Consumption'!$A$1:$U$979</definedName>
    <definedName hidden="1" localSheetId="15" name="Z_2E4A647F_8EF7_4AC1_A470_93FEF1189896_.wvu.FilterData">'Digital Textbook Consumption'!$A$1:$T$1003</definedName>
    <definedName hidden="1" localSheetId="16" name="Z_2E4A647F_8EF7_4AC1_A470_93FEF1189896_.wvu.FilterData">'Content Consumption'!$A$1:$U$390</definedName>
    <definedName hidden="1" localSheetId="17" name="Z_2E4A647F_8EF7_4AC1_A470_93FEF1189896_.wvu.FilterData">Profile!$A$1:$U$985</definedName>
    <definedName hidden="1" localSheetId="19" name="Z_2E4A647F_8EF7_4AC1_A470_93FEF1189896_.wvu.FilterData">QUML!$A$1:$T$994</definedName>
    <definedName hidden="1" localSheetId="26" name="Z_2E4A647F_8EF7_4AC1_A470_93FEF1189896_.wvu.FilterData">Groups!$A$1:$S$302</definedName>
    <definedName hidden="1" localSheetId="29" name="Z_2E4A647F_8EF7_4AC1_A470_93FEF1189896_.wvu.FilterData">'PortalDesktop App Specific test'!$A$1:$S$1000</definedName>
    <definedName hidden="1" localSheetId="30" name="Z_2E4A647F_8EF7_4AC1_A470_93FEF1189896_.wvu.FilterData">coKreatSanity!$A$1:$R$1057</definedName>
    <definedName hidden="1" localSheetId="36" name="Z_2E4A647F_8EF7_4AC1_A470_93FEF1189896_.wvu.FilterData">'Manage Learn-Mobile'!$G$1:$G$1090</definedName>
    <definedName hidden="1" localSheetId="37" name="Z_2E4A647F_8EF7_4AC1_A470_93FEF1189896_.wvu.FilterData">'Manage Learn-Portal'!$A$1:$Z$714</definedName>
    <definedName hidden="1" localSheetId="39" name="Z_2E4A647F_8EF7_4AC1_A470_93FEF1189896_.wvu.FilterData">'7.0 New Features'!$A$1:$X$612</definedName>
    <definedName hidden="1" localSheetId="8" name="Z_906D092B_85C6_40B0_A0D1_AC0EF81234C1_.wvu.FilterData">'Portal Sanity 6.0'!$A$1:$V$108</definedName>
    <definedName hidden="1" localSheetId="8" name="Z_1C659F80_5CE0_4FC6_88ED_601E3398720D_.wvu.FilterData">'Portal Sanity 6.0'!$A$1:$V$108</definedName>
    <definedName hidden="1" localSheetId="8" name="Z_13B1CD0E_22BF_4D5B_8FFD_6018405B628C_.wvu.FilterData">'Portal Sanity 6.0'!$A$1:$U$108</definedName>
    <definedName hidden="1" localSheetId="9" name="Z_13B1CD0E_22BF_4D5B_8FFD_6018405B628C_.wvu.FilterData">'Mobile Sanity'!$A$1:$Q$1000</definedName>
    <definedName hidden="1" localSheetId="12" name="Z_13B1CD0E_22BF_4D5B_8FFD_6018405B628C_.wvu.FilterData">Login!$A$1:$U$332</definedName>
    <definedName hidden="1" localSheetId="13" name="Z_13B1CD0E_22BF_4D5B_8FFD_6018405B628C_.wvu.FilterData">'Course Consumption'!$A$1:$U$979</definedName>
    <definedName hidden="1" localSheetId="17" name="Z_13B1CD0E_22BF_4D5B_8FFD_6018405B628C_.wvu.FilterData">Profile!$A$1:$U$285</definedName>
    <definedName hidden="1" localSheetId="19" name="Z_13B1CD0E_22BF_4D5B_8FFD_6018405B628C_.wvu.FilterData">QUML!$A$1:$T$994</definedName>
    <definedName hidden="1" localSheetId="30" name="Z_13B1CD0E_22BF_4D5B_8FFD_6018405B628C_.wvu.FilterData">coKreatSanity!$A$1:$R$1057</definedName>
    <definedName hidden="1" localSheetId="36" name="Z_13B1CD0E_22BF_4D5B_8FFD_6018405B628C_.wvu.FilterData">'Manage Learn-Mobile'!$A$1:$Z$1090</definedName>
    <definedName hidden="1" localSheetId="37" name="Z_13B1CD0E_22BF_4D5B_8FFD_6018405B628C_.wvu.FilterData">'Manage Learn-Portal'!$A$1:$T$714</definedName>
    <definedName hidden="1" localSheetId="8" name="Z_024110AF_8B7F_481C_A002_DB938B8A1633_.wvu.FilterData">'Portal Sanity 6.0'!$A$1:$U$108</definedName>
    <definedName hidden="1" localSheetId="36" name="Z_024110AF_8B7F_481C_A002_DB938B8A1633_.wvu.FilterData">'Manage Learn-Mobile'!$A$1:$Z$1090</definedName>
  </definedNames>
  <calcPr/>
  <customWorkbookViews>
    <customWorkbookView activeSheetId="0" maximized="1" windowHeight="0" windowWidth="0" guid="{975CE3ED-D046-4AA6-80F2-8DFBD5C01997}" name="Filter 164"/>
    <customWorkbookView activeSheetId="0" maximized="1" windowHeight="0" windowWidth="0" guid="{71288D9A-F24D-470B-A30D-D05E730D73E4}" name="Filter 163"/>
    <customWorkbookView activeSheetId="0" maximized="1" windowHeight="0" windowWidth="0" guid="{36304B8A-0B33-4B61-8946-DE7CCFCD5BA9}" name="Filter 162"/>
    <customWorkbookView activeSheetId="0" maximized="1" windowHeight="0" windowWidth="0" guid="{3232C71C-698B-47A5-A1DB-C1A06E3A8D56}" name="Filter 161"/>
    <customWorkbookView activeSheetId="0" maximized="1" windowHeight="0" windowWidth="0" guid="{063CAAAA-239D-4C04-9FCA-DAED095196F8}" name="Filter 160"/>
    <customWorkbookView activeSheetId="0" maximized="1" windowHeight="0" windowWidth="0" guid="{FD8C9A8C-58EC-4D06-9BD2-A5FA6B82DA73}" name="Filter 169"/>
    <customWorkbookView activeSheetId="0" maximized="1" windowHeight="0" windowWidth="0" guid="{BC0233F7-918F-4720-882A-17053E348350}" name="Filter 168"/>
    <customWorkbookView activeSheetId="0" maximized="1" windowHeight="0" windowWidth="0" guid="{F3A75CCA-A65F-42E4-BB62-DD534283E2B6}" name="Filter 167"/>
    <customWorkbookView activeSheetId="0" maximized="1" windowHeight="0" windowWidth="0" guid="{59242C66-2968-4E55-9777-AD332DBFC0CD}" name="Filter 166"/>
    <customWorkbookView activeSheetId="0" maximized="1" windowHeight="0" windowWidth="0" guid="{3BA2EF8D-6457-4C28-A470-4F9E71F99F73}" name="Filter 165"/>
    <customWorkbookView activeSheetId="0" maximized="1" windowHeight="0" windowWidth="0" guid="{4384A647-52A6-4A25-A87A-FC2E351A8C45}" name="Filter 153"/>
    <customWorkbookView activeSheetId="0" maximized="1" windowHeight="0" windowWidth="0" guid="{CA6D0398-7D21-41A9-85C7-01685085DD6B}" name="Filter 152"/>
    <customWorkbookView activeSheetId="0" maximized="1" windowHeight="0" windowWidth="0" guid="{524D1261-D296-4956-A08E-9C91CAC3407F}" name="Filter 151"/>
    <customWorkbookView activeSheetId="0" maximized="1" windowHeight="0" windowWidth="0" guid="{1C72C465-199C-4155-B356-5F7CD3999572}" name="Filter 150"/>
    <customWorkbookView activeSheetId="0" maximized="1" windowHeight="0" windowWidth="0" guid="{59087B41-38DA-41A2-88C1-4BC74C38C0B0}" name="Filter 159"/>
    <customWorkbookView activeSheetId="0" maximized="1" windowHeight="0" windowWidth="0" guid="{F9DFF4BF-E53E-4150-9574-3E8BDB9460A5}" name="Filter 158"/>
    <customWorkbookView activeSheetId="0" maximized="1" windowHeight="0" windowWidth="0" guid="{AD38B224-2D85-4356-A426-8E10A81A6851}" name="Filter 157"/>
    <customWorkbookView activeSheetId="0" maximized="1" windowHeight="0" windowWidth="0" guid="{840B1837-58F5-4FCC-9298-7BA44609915E}" name="Filter 156"/>
    <customWorkbookView activeSheetId="0" maximized="1" windowHeight="0" windowWidth="0" guid="{7DEBCA0E-17B6-4F1F-8849-7B2A9A39D1DA}" name="Filter 155"/>
    <customWorkbookView activeSheetId="0" maximized="1" windowHeight="0" windowWidth="0" guid="{E3CE5876-181F-4D93-96A2-25A0ACA6843B}" name="Filter 154"/>
    <customWorkbookView activeSheetId="0" maximized="1" windowHeight="0" windowWidth="0" guid="{AE92EC1E-2A4D-45BC-9132-334A2DAB2AAE}" name="Filter 99"/>
    <customWorkbookView activeSheetId="0" maximized="1" windowHeight="0" windowWidth="0" guid="{4A9FF13C-158B-4304-8886-AC04FB249BAA}" name="Filter 186"/>
    <customWorkbookView activeSheetId="0" maximized="1" windowHeight="0" windowWidth="0" guid="{F9BC23BE-849E-4B1D-A5D1-214DBEF9F818}" name="Filter 185"/>
    <customWorkbookView activeSheetId="0" maximized="1" windowHeight="0" windowWidth="0" guid="{B94BCC4B-C900-479E-BFB0-2E3C2F0894C1}" name="Filter 184"/>
    <customWorkbookView activeSheetId="0" maximized="1" windowHeight="0" windowWidth="0" guid="{019CF2DB-6371-4C7C-8261-8A86D1750EAD}" name="Filter 183"/>
    <customWorkbookView activeSheetId="0" maximized="1" windowHeight="0" windowWidth="0" guid="{B52BD089-AC43-4862-B647-D8F826FC4071}" name="Filter 182"/>
    <customWorkbookView activeSheetId="0" maximized="1" windowHeight="0" windowWidth="0" guid="{4553389A-3F9A-4592-94F7-122D0DF6128E}" name="Filter 181"/>
    <customWorkbookView activeSheetId="0" maximized="1" windowHeight="0" windowWidth="0" guid="{E07984BE-A289-4FD7-9EE7-77B8E360C3DA}" name="Filter 180"/>
    <customWorkbookView activeSheetId="0" maximized="1" windowHeight="0" windowWidth="0" guid="{0CE7F935-612B-4CF1-865E-ACB1CF2A1F08}" name="Filter 91"/>
    <customWorkbookView activeSheetId="0" maximized="1" windowHeight="0" windowWidth="0" guid="{5A8CA68C-69F5-4BB0-A199-81ECD3BCC489}" name="Filter 92"/>
    <customWorkbookView activeSheetId="0" maximized="1" windowHeight="0" windowWidth="0" guid="{08AE8528-D95D-49C0-98CE-5995AADF2A0A}" name="Filter 93"/>
    <customWorkbookView activeSheetId="0" maximized="1" windowHeight="0" windowWidth="0" guid="{995A3801-0E48-48E7-A03E-B851C1192764}" name="Filter 94"/>
    <customWorkbookView activeSheetId="0" maximized="1" windowHeight="0" windowWidth="0" guid="{912AB4F7-7046-48D6-8A61-7BFDBC41108A}" name="Filter 95"/>
    <customWorkbookView activeSheetId="0" maximized="1" windowHeight="0" windowWidth="0" guid="{D12B6888-FEDA-4037-9F56-C34043B18919}" name="Filter 96"/>
    <customWorkbookView activeSheetId="0" maximized="1" windowHeight="0" windowWidth="0" guid="{0998E7C6-93AE-49DB-BFC9-C375E1F02E21}" name="Filter 189"/>
    <customWorkbookView activeSheetId="0" maximized="1" windowHeight="0" windowWidth="0" guid="{86ECFA2B-4430-4417-B8C1-348F0E4DC542}" name="Filter 97"/>
    <customWorkbookView activeSheetId="0" maximized="1" windowHeight="0" windowWidth="0" guid="{906D092B-85C6-40B0-A0D1-AC0EF81234C1}" name="Filter 188"/>
    <customWorkbookView activeSheetId="0" maximized="1" windowHeight="0" windowWidth="0" guid="{DDF17D6E-30A3-4C7A-A45F-EC96636C810E}" name="Filter 98"/>
    <customWorkbookView activeSheetId="0" maximized="1" windowHeight="0" windowWidth="0" guid="{B328DB99-799C-47A2-868C-DD81C4E432FC}" name="Filter 187"/>
    <customWorkbookView activeSheetId="0" maximized="1" windowHeight="0" windowWidth="0" guid="{74D2148A-8384-4C37-BAA0-5479DE48CB41}" name="Filter 175"/>
    <customWorkbookView activeSheetId="0" maximized="1" windowHeight="0" windowWidth="0" guid="{024110AF-8B7F-481C-A002-DB938B8A1633}" name="Filter 88"/>
    <customWorkbookView activeSheetId="0" maximized="1" windowHeight="0" windowWidth="0" guid="{526EE09C-152B-4592-B7D8-DB1AC40426C3}" name="Filter 174"/>
    <customWorkbookView activeSheetId="0" maximized="1" windowHeight="0" windowWidth="0" guid="{ACF193E7-4F47-479F-B990-111764769DB9}" name="Filter 89"/>
    <customWorkbookView activeSheetId="0" maximized="1" windowHeight="0" windowWidth="0" guid="{0C6FACE9-4C59-484C-98B5-097A67FD23BF}" name="Filter 173"/>
    <customWorkbookView activeSheetId="0" maximized="1" windowHeight="0" windowWidth="0" guid="{1465DA0A-B189-4E00-AE2A-D8DC56EE4D76}" name="Filter 172"/>
    <customWorkbookView activeSheetId="0" maximized="1" windowHeight="0" windowWidth="0" guid="{A3D5B84B-5936-4487-823D-F2324EE5B3B4}" name="Filter 171"/>
    <customWorkbookView activeSheetId="0" maximized="1" windowHeight="0" windowWidth="0" guid="{5BC8D6A8-A676-4D63-8090-C002235C44A9}" name="Filter 170"/>
    <customWorkbookView activeSheetId="0" maximized="1" windowHeight="0" windowWidth="0" guid="{B2F824C5-79F3-4B84-A2C8-4E01D5F82707}" name="Filter 80"/>
    <customWorkbookView activeSheetId="0" maximized="1" windowHeight="0" windowWidth="0" guid="{8DAF78F1-C8BB-4C26-B546-636B06FD3AEF}" name="Filter 81"/>
    <customWorkbookView activeSheetId="0" maximized="1" windowHeight="0" windowWidth="0" guid="{819916B2-5B2C-4916-BECC-A700C068FFB0}" name="Filter 82"/>
    <customWorkbookView activeSheetId="0" maximized="1" windowHeight="0" windowWidth="0" guid="{9693AB5A-EBD4-4BAF-9514-CE5A4C4FC17D}" name="Filter 83"/>
    <customWorkbookView activeSheetId="0" maximized="1" windowHeight="0" windowWidth="0" guid="{0E2A3990-0878-4A5B-9462-497246734508}" name="Filter 179"/>
    <customWorkbookView activeSheetId="0" maximized="1" windowHeight="0" windowWidth="0" guid="{D4F08020-FFED-4185-93A9-425C6451CFC6}" name="Filter 84"/>
    <customWorkbookView activeSheetId="0" maximized="1" windowHeight="0" windowWidth="0" guid="{2231CFDB-C9E3-4833-BE23-9750D6BDAED7}" name="Filter 85"/>
    <customWorkbookView activeSheetId="0" maximized="1" windowHeight="0" windowWidth="0" guid="{5EDB338D-AD20-4E25-A92C-BD5CA3B7431C}" name="Filter 178"/>
    <customWorkbookView activeSheetId="0" maximized="1" windowHeight="0" windowWidth="0" guid="{D5A31014-331A-4C3A-A0D3-92766AC68062}" name="Filter 86"/>
    <customWorkbookView activeSheetId="0" maximized="1" windowHeight="0" windowWidth="0" guid="{89A7C8E8-BAC3-4008-AF5B-C3AA94BEAAA2}" name="Filter 177"/>
    <customWorkbookView activeSheetId="0" maximized="1" windowHeight="0" windowWidth="0" guid="{091C3C04-9625-41B2-BDFC-0C1E085C7975}" name="Filter 176"/>
    <customWorkbookView activeSheetId="0" maximized="1" windowHeight="0" windowWidth="0" guid="{3DC2DB56-BDAE-4294-AC74-0440D37F55C5}" name="Filter 87"/>
    <customWorkbookView activeSheetId="0" maximized="1" windowHeight="0" windowWidth="0" guid="{F226B933-1D06-428F-BF44-B1F030B760D5}" name="Filter 90"/>
    <customWorkbookView activeSheetId="0" maximized="1" windowHeight="0" windowWidth="0" guid="{2C7F86F9-A92D-4294-B6DC-B5071477E3BC}" name="Filter 77"/>
    <customWorkbookView activeSheetId="0" maximized="1" windowHeight="0" windowWidth="0" guid="{CE4B862A-D031-4D1F-A940-01FD9DCBE0AE}" name="Filter 78"/>
    <customWorkbookView activeSheetId="0" maximized="1" windowHeight="0" windowWidth="0" guid="{1CEB0858-4491-431B-8044-4F384474255F}" name="Filter 79"/>
    <customWorkbookView activeSheetId="0" maximized="1" windowHeight="0" windowWidth="0" guid="{1CD1B1D4-5F8F-45DA-B979-9D87914AE84B}" name="Filter 70"/>
    <customWorkbookView activeSheetId="0" maximized="1" windowHeight="0" windowWidth="0" guid="{4898EACD-BD0C-45D1-A505-0531B5ACAA06}" name="Filter 71"/>
    <customWorkbookView activeSheetId="0" maximized="1" windowHeight="0" windowWidth="0" guid="{7F533665-6985-49AE-9E05-43AB0B9BE1B2}" name="Filter 72"/>
    <customWorkbookView activeSheetId="0" maximized="1" windowHeight="0" windowWidth="0" guid="{1B7F6B85-0F5E-40AA-945B-9E5F27DB572F}" name="Filter 73"/>
    <customWorkbookView activeSheetId="0" maximized="1" windowHeight="0" windowWidth="0" guid="{74594F03-1319-44CB-BCDD-C0860FD02CFB}" name="Filter 74"/>
    <customWorkbookView activeSheetId="0" maximized="1" windowHeight="0" windowWidth="0" guid="{B5B23301-1100-48B5-9371-C0923AFDDF41}" name="Filter 75"/>
    <customWorkbookView activeSheetId="0" maximized="1" windowHeight="0" windowWidth="0" guid="{F941236E-B782-4129-8B0B-9D98E422A222}" name="Filter 76"/>
    <customWorkbookView activeSheetId="0" maximized="1" windowHeight="0" windowWidth="0" guid="{33FC2780-B8B3-43E8-9C2D-ECCE28F7AE4C}" name="Filter 66"/>
    <customWorkbookView activeSheetId="0" maximized="1" windowHeight="0" windowWidth="0" guid="{FB20FB8E-F638-4B12-B59D-33DC51E9FA72}" name="Filter 197"/>
    <customWorkbookView activeSheetId="0" maximized="1" windowHeight="0" windowWidth="0" guid="{0E5D8FCF-E57E-4EE2-BD24-70576E4E855C}" name="Filter 67"/>
    <customWorkbookView activeSheetId="0" maximized="1" windowHeight="0" windowWidth="0" guid="{14457D9B-E412-43F4-882D-FD9292256552}" name="Filter 196"/>
    <customWorkbookView activeSheetId="0" maximized="1" windowHeight="0" windowWidth="0" guid="{46C2302B-B1AD-4D57-B624-C3B156FE83A2}" name="Filter 68"/>
    <customWorkbookView activeSheetId="0" maximized="1" windowHeight="0" windowWidth="0" guid="{D8F56F30-8555-4B1A-A694-13D15E00E447}" name="Filter 195"/>
    <customWorkbookView activeSheetId="0" maximized="1" windowHeight="0" windowWidth="0" guid="{D515BBD0-2DD3-4EE9-9D5B-149B452C7607}" name="Filter 194"/>
    <customWorkbookView activeSheetId="0" maximized="1" windowHeight="0" windowWidth="0" guid="{38FC1011-6761-422C-BDFD-4C8F60BB5079}" name="Filter 69"/>
    <customWorkbookView activeSheetId="0" maximized="1" windowHeight="0" windowWidth="0" guid="{8FE33C51-24D3-4CF2-9DD5-9AEF6D982A86}" name="Filter 193"/>
    <customWorkbookView activeSheetId="0" maximized="1" windowHeight="0" windowWidth="0" guid="{1C659F80-5CE0-4FC6-88ED-601E3398720D}" name="Filter 192"/>
    <customWorkbookView activeSheetId="0" maximized="1" windowHeight="0" windowWidth="0" guid="{80DB5DA9-E5EE-47AD-9510-4F15CCD2B074}" name="Filter 191"/>
    <customWorkbookView activeSheetId="0" maximized="1" windowHeight="0" windowWidth="0" guid="{64F8979B-1C14-4F76-8A9F-14A4B175C339}" name="Filter 190"/>
    <customWorkbookView activeSheetId="0" maximized="1" windowHeight="0" windowWidth="0" guid="{90279740-C6E9-43BB-8E95-D99907BB41AC}" name="Filter 60"/>
    <customWorkbookView activeSheetId="0" maximized="1" windowHeight="0" windowWidth="0" guid="{46E0309E-2FA0-4163-9589-345B11A3ED7D}" name="Filter 61"/>
    <customWorkbookView activeSheetId="0" maximized="1" windowHeight="0" windowWidth="0" guid="{0E27C020-7984-4CC6-AC01-EFF58636C01A}" name="Filter 62"/>
    <customWorkbookView activeSheetId="0" maximized="1" windowHeight="0" windowWidth="0" guid="{62697BC2-9E48-48D9-8174-80E2F53E6D3A}" name="Filter 63"/>
    <customWorkbookView activeSheetId="0" maximized="1" windowHeight="0" windowWidth="0" guid="{39ECD29B-BA94-41A0-B213-CC5298FD7AEB}" name="Filter 199"/>
    <customWorkbookView activeSheetId="0" maximized="1" windowHeight="0" windowWidth="0" guid="{3EEB5EF5-EDCC-4E54-9E17-7A99B4A6EF8B}" name="Filter 64"/>
    <customWorkbookView activeSheetId="0" maximized="1" windowHeight="0" windowWidth="0" guid="{203C0330-7B17-4014-91C5-5AB784BF2D32}" name="Filter 198"/>
    <customWorkbookView activeSheetId="0" maximized="1" windowHeight="0" windowWidth="0" guid="{DEB8F137-7DFF-4266-B436-DA1C36BC94CE}" name="Filter 65"/>
    <customWorkbookView activeSheetId="0" maximized="1" windowHeight="0" windowWidth="0" guid="{4B2616B5-4854-4309-A344-BAB40E9F86D8}" name="Filter 55"/>
    <customWorkbookView activeSheetId="0" maximized="1" windowHeight="0" windowWidth="0" guid="{9E90B145-4007-4EF2-8F01-90E2622A7B75}" name="Filter 56"/>
    <customWorkbookView activeSheetId="0" maximized="1" windowHeight="0" windowWidth="0" guid="{4015212F-C7FC-45CE-A442-847AA57EDB88}" name="Filter 57"/>
    <customWorkbookView activeSheetId="0" maximized="1" windowHeight="0" windowWidth="0" guid="{0B203599-A1EC-42F2-B699-82245B6A4D2D}" name="Filter 58"/>
    <customWorkbookView activeSheetId="0" maximized="1" windowHeight="0" windowWidth="0" guid="{72946C3D-7210-4C48-A070-7BEA7872DD7E}" name="Filter 59"/>
    <customWorkbookView activeSheetId="0" maximized="1" windowHeight="0" windowWidth="0" guid="{15F40CEA-BC61-4039-ACE6-91399200CCC3}" name="Filter 50"/>
    <customWorkbookView activeSheetId="0" maximized="1" windowHeight="0" windowWidth="0" guid="{B43BD0F6-4567-4E15-B18A-B8A453655346}" name="Filter 51"/>
    <customWorkbookView activeSheetId="0" maximized="1" windowHeight="0" windowWidth="0" guid="{0A446B57-353C-441C-8102-E2D10ED6DC1F}" name="Filter 52"/>
    <customWorkbookView activeSheetId="0" maximized="1" windowHeight="0" windowWidth="0" guid="{B1692C42-BDC7-47E0-BFF8-E9C5CE0865FD}" name="Filter 53"/>
    <customWorkbookView activeSheetId="0" maximized="1" windowHeight="0" windowWidth="0" guid="{ED80A469-791D-456D-9E7C-E3F0424E7EBD}" name="Filter 54"/>
    <customWorkbookView activeSheetId="0" maximized="1" windowHeight="0" windowWidth="0" guid="{C3DE553E-4D62-4516-8662-075C34F72DFF}" name="Filter 44"/>
    <customWorkbookView activeSheetId="0" maximized="1" windowHeight="0" windowWidth="0" guid="{B2FCA783-E991-4734-8A80-A4218F76CD04}" name="Filter 45"/>
    <customWorkbookView activeSheetId="0" maximized="1" windowHeight="0" windowWidth="0" guid="{73C45895-F7BD-4657-9E14-68C90B997458}" name="Filter 46"/>
    <customWorkbookView activeSheetId="0" maximized="1" windowHeight="0" windowWidth="0" guid="{AFA405B3-451B-4F93-B812-8A6ECCE146D4}" name="Filter 47"/>
    <customWorkbookView activeSheetId="0" maximized="1" windowHeight="0" windowWidth="0" guid="{890F7F26-425A-4FF8-B29A-BB73D69806FF}" name="Filter 48"/>
    <customWorkbookView activeSheetId="0" maximized="1" windowHeight="0" windowWidth="0" guid="{633D9B21-3C47-449D-B704-32096ECFBE3C}" name="Filter 49"/>
    <customWorkbookView activeSheetId="0" maximized="1" windowHeight="0" windowWidth="0" guid="{0CAD8F8E-4FFC-407A-B8F5-2D5F6E036340}" name="Filter 40"/>
    <customWorkbookView activeSheetId="0" maximized="1" windowHeight="0" windowWidth="0" guid="{D9081FE7-66AF-47D8-958D-2CE4A5EDD9BA}" name="Filter 41"/>
    <customWorkbookView activeSheetId="0" maximized="1" windowHeight="0" windowWidth="0" guid="{A28FCBD0-B696-404C-AED1-36BFB6B72563}" name="Filter 42"/>
    <customWorkbookView activeSheetId="0" maximized="1" windowHeight="0" windowWidth="0" guid="{86D4C278-8614-4982-8539-5AFEF303C220}" name="Filter 43"/>
    <customWorkbookView activeSheetId="0" maximized="1" windowHeight="0" windowWidth="0" guid="{EBEB5CC5-967A-43A0-A8CD-618D5CDF60A8}" name="Filter 33"/>
    <customWorkbookView activeSheetId="0" maximized="1" windowHeight="0" windowWidth="0" guid="{CD1717EC-F0BD-4C5E-92E1-7D1668A92827}" name="Filter 34"/>
    <customWorkbookView activeSheetId="0" maximized="1" windowHeight="0" windowWidth="0" guid="{4C25DB4A-926A-4F64-922B-C0ADB26CC538}" name="Filter 35"/>
    <customWorkbookView activeSheetId="0" maximized="1" windowHeight="0" windowWidth="0" guid="{74A7B9CC-249E-4C7C-BBCB-1068DE8B5F54}" name="Filter 36"/>
    <customWorkbookView activeSheetId="0" maximized="1" windowHeight="0" windowWidth="0" guid="{341F71E5-FED9-4D33-965B-E18453040D52}" name="Filter 37"/>
    <customWorkbookView activeSheetId="0" maximized="1" windowHeight="0" windowWidth="0" guid="{788B1DC3-6876-4386-AFA7-87BB421440FA}" name="Filter 38"/>
    <customWorkbookView activeSheetId="0" maximized="1" windowHeight="0" windowWidth="0" guid="{6003D8C9-2920-4518-99D9-83855D82EBB1}" name="Filter 39"/>
    <customWorkbookView activeSheetId="0" maximized="1" windowHeight="0" windowWidth="0" guid="{26E5A198-FE9B-4238-BE8C-D4844B73F8D4}" name="Filter 200"/>
    <customWorkbookView activeSheetId="0" maximized="1" windowHeight="0" windowWidth="0" guid="{F6983EBA-052F-4908-8C84-CD4E117390F6}" name="Filter 30"/>
    <customWorkbookView activeSheetId="0" maximized="1" windowHeight="0" windowWidth="0" guid="{8BF675CC-F621-4E4F-B744-FA3251ECE7ED}" name="Filter 31"/>
    <customWorkbookView activeSheetId="0" maximized="1" windowHeight="0" windowWidth="0" guid="{0C5A6ADF-5774-44A2-8F4F-8728EF26C160}" name="Filter 32"/>
    <customWorkbookView activeSheetId="0" maximized="1" windowHeight="0" windowWidth="0" guid="{1A5B226A-C081-4088-930E-C42D7A28A4F1}" name="Filter 22"/>
    <customWorkbookView activeSheetId="0" maximized="1" windowHeight="0" windowWidth="0" guid="{E06C5EAA-DAE0-4020-BF09-1393AB301213}" name="Filter 23"/>
    <customWorkbookView activeSheetId="0" maximized="1" windowHeight="0" windowWidth="0" guid="{E6EF4F00-8545-48D5-B48D-5B3DB884D8E4}" name="Filter 24"/>
    <customWorkbookView activeSheetId="0" maximized="1" windowHeight="0" windowWidth="0" guid="{F9A89D80-C699-4BC4-857E-31C8EA63ED05}" name="Filter 25"/>
    <customWorkbookView activeSheetId="0" maximized="1" windowHeight="0" windowWidth="0" guid="{A50468D6-BCA6-40AB-8D76-40E2C6919E17}" name="Filter 26"/>
    <customWorkbookView activeSheetId="0" maximized="1" windowHeight="0" windowWidth="0" guid="{ED48E868-6CD5-423F-AB9D-1DE5489C52E5}" name="Filter 27"/>
    <customWorkbookView activeSheetId="0" maximized="1" windowHeight="0" windowWidth="0" guid="{B148F4D2-3EAF-49A4-9582-234339ABC2E7}" name="Filter 28"/>
    <customWorkbookView activeSheetId="0" maximized="1" windowHeight="0" windowWidth="0" guid="{33F83C94-8BF7-4756-B1D1-6DA24B9A2BFE}" name="Filter 29"/>
    <customWorkbookView activeSheetId="0" maximized="1" windowHeight="0" windowWidth="0" guid="{2451F669-8593-4D4D-9AB5-4773C1EB6A9D}" name="Filter 20"/>
    <customWorkbookView activeSheetId="0" maximized="1" windowHeight="0" windowWidth="0" guid="{5F53A2FE-7BEB-4296-9244-CA9C804CCE8F}" name="Filter 21"/>
    <customWorkbookView activeSheetId="0" maximized="1" windowHeight="0" windowWidth="0" guid="{C8EF618B-0D4B-4E2C-8D18-DB5A72120C6C}" name="Filter 11"/>
    <customWorkbookView activeSheetId="0" maximized="1" windowHeight="0" windowWidth="0" guid="{E4C229AE-E1FF-4717-B95C-882C9AE147D4}" name="Filter 12"/>
    <customWorkbookView activeSheetId="0" maximized="1" windowHeight="0" windowWidth="0" guid="{832DCCDB-70E2-4AC1-96BE-BF5A193CF13A}" name="Filter 13"/>
    <customWorkbookView activeSheetId="0" maximized="1" windowHeight="0" windowWidth="0" guid="{6BDE1F70-F2DA-45AE-A1D2-BA059E32CE2D}" name="Filter 14"/>
    <customWorkbookView activeSheetId="0" maximized="1" windowHeight="0" windowWidth="0" guid="{3E5BD931-EA7A-44BE-8514-76ACEEB126A5}" name="Filter 15"/>
    <customWorkbookView activeSheetId="0" maximized="1" windowHeight="0" windowWidth="0" guid="{9236D606-6B4E-46C9-A52E-2DFF629BF5D8}" name="Filter 16"/>
    <customWorkbookView activeSheetId="0" maximized="1" windowHeight="0" windowWidth="0" guid="{F9A12190-D750-4158-A1E5-F38E6E90E4A2}" name="Filter 17"/>
    <customWorkbookView activeSheetId="0" maximized="1" windowHeight="0" windowWidth="0" guid="{ECE34591-EB9E-4FA2-BDF4-764CC0BDBC01}" name="Filter 18"/>
    <customWorkbookView activeSheetId="0" maximized="1" windowHeight="0" windowWidth="0" guid="{669A282E-2277-4014-BE86-C9DA5986A751}" name="Filter 106"/>
    <customWorkbookView activeSheetId="0" maximized="1" windowHeight="0" windowWidth="0" guid="{D986E6C2-7D8A-4D90-8C39-9CE291F0C225}" name="Filter 105"/>
    <customWorkbookView activeSheetId="0" maximized="1" windowHeight="0" windowWidth="0" guid="{7ABEDC70-D6AD-46A0-92DC-3D8AB0F14E82}" name="Filter 104"/>
    <customWorkbookView activeSheetId="0" maximized="1" windowHeight="0" windowWidth="0" guid="{DE698729-F390-4BED-B862-42785CEFC848}" name="Filter 103"/>
    <customWorkbookView activeSheetId="0" maximized="1" windowHeight="0" windowWidth="0" guid="{2AB9ED8C-C5AF-4896-92E1-61C43C9F70C0}" name="Filter 102"/>
    <customWorkbookView activeSheetId="0" maximized="1" windowHeight="0" windowWidth="0" guid="{775984DF-5A24-4C38-9FBA-85C25757899A}" name="Filter 101"/>
    <customWorkbookView activeSheetId="0" maximized="1" windowHeight="0" windowWidth="0" guid="{E20E0ADE-80C0-43A6-9060-F3EC48081430}" name="Filter 100"/>
    <customWorkbookView activeSheetId="0" maximized="1" windowHeight="0" windowWidth="0" guid="{8B8A269F-BAF6-48B0-A17F-2AEAD9F8456E}" name="Filter 10"/>
    <customWorkbookView activeSheetId="0" maximized="1" windowHeight="0" windowWidth="0" guid="{FA678FCD-9229-498F-917C-8BD46A881183}" name="Filter 109"/>
    <customWorkbookView activeSheetId="0" maximized="1" windowHeight="0" windowWidth="0" guid="{AB2F9B25-6246-4A66-8281-60886DA2E0F2}" name="Filter 108"/>
    <customWorkbookView activeSheetId="0" maximized="1" windowHeight="0" windowWidth="0" guid="{1D899D72-965F-4E6B-834D-739B0138C95A}" name="Filter 107"/>
    <customWorkbookView activeSheetId="0" maximized="1" windowHeight="0" windowWidth="0" guid="{13B1CD0E-22BF-4D5B-8FFD-6018405B628C}" name="Filter 19"/>
    <customWorkbookView activeSheetId="0" maximized="1" windowHeight="0" windowWidth="0" guid="{672E6248-8FE7-45E8-9FF7-4289C71F371A}" name="Filter 8"/>
    <customWorkbookView activeSheetId="0" maximized="1" windowHeight="0" windowWidth="0" guid="{2E4A647F-8EF7-4AC1-A470-93FEF1189896}" name="Filter 9"/>
    <customWorkbookView activeSheetId="0" maximized="1" windowHeight="0" windowWidth="0" guid="{7A84FBA6-27E8-4412-99CF-49ADC8AEBC27}" name="Filter 6"/>
    <customWorkbookView activeSheetId="0" maximized="1" windowHeight="0" windowWidth="0" guid="{71623A15-00CB-4385-B295-F9950A45FB02}" name="Filter 7"/>
    <customWorkbookView activeSheetId="0" maximized="1" windowHeight="0" windowWidth="0" guid="{765B0A27-960D-4C8D-94E2-1035F77422DE}" name="Filter 4"/>
    <customWorkbookView activeSheetId="0" maximized="1" windowHeight="0" windowWidth="0" guid="{F3606F98-A720-4C0C-867F-6272E1163452}" name="Filter 5"/>
    <customWorkbookView activeSheetId="0" maximized="1" windowHeight="0" windowWidth="0" guid="{2F19E93E-B2C0-4AB2-8F1C-EB721562D28D}" name="Filter 2"/>
    <customWorkbookView activeSheetId="0" maximized="1" windowHeight="0" windowWidth="0" guid="{BF1A60A3-266E-49C5-992A-6E5B61B0C431}" name="Filter 3"/>
    <customWorkbookView activeSheetId="0" maximized="1" windowHeight="0" windowWidth="0" guid="{9E811A48-C3E3-4F30-80ED-825CFE84A008}" name="Filter 1"/>
    <customWorkbookView activeSheetId="0" maximized="1" windowHeight="0" windowWidth="0" guid="{F92593BC-E499-4FF8-AAE2-E1AE6778D9AB}" name="Filter 120"/>
    <customWorkbookView activeSheetId="0" maximized="1" windowHeight="0" windowWidth="0" guid="{ED6DD09F-62E0-4B7D-B35B-B2A01281905B}" name="Filter 128"/>
    <customWorkbookView activeSheetId="0" maximized="1" windowHeight="0" windowWidth="0" guid="{C03AD753-417A-43D1-B040-5C1A68CE7504}" name="Filter 127"/>
    <customWorkbookView activeSheetId="0" maximized="1" windowHeight="0" windowWidth="0" guid="{18571EE0-74DE-4158-9BCF-07335C94C482}" name="Filter 126"/>
    <customWorkbookView activeSheetId="0" maximized="1" windowHeight="0" windowWidth="0" guid="{5D1CB7B2-559A-475F-A063-BCAB703D7BB4}" name="Filter 125"/>
    <customWorkbookView activeSheetId="0" maximized="1" windowHeight="0" windowWidth="0" guid="{C13B7C8E-5AEE-48EC-96B5-6ABDD4A8B5F1}" name="Filter 124"/>
    <customWorkbookView activeSheetId="0" maximized="1" windowHeight="0" windowWidth="0" guid="{BF93E588-6884-4925-8BE5-D65870BFB4FC}" name="Filter 123"/>
    <customWorkbookView activeSheetId="0" maximized="1" windowHeight="0" windowWidth="0" guid="{0BC410B6-FECE-4199-9AB1-F7E9AAAF9BD3}" name="Filter 122"/>
    <customWorkbookView activeSheetId="0" maximized="1" windowHeight="0" windowWidth="0" guid="{56BE5871-1E80-410A-9C4B-1076A60AB91D}" name="Filter 121"/>
    <customWorkbookView activeSheetId="0" maximized="1" windowHeight="0" windowWidth="0" guid="{3D8666B7-0BE5-4106-981E-2DC0B50ED986}" name="Filter 129"/>
    <customWorkbookView activeSheetId="0" maximized="1" windowHeight="0" windowWidth="0" guid="{E4B3A70A-2117-4E3B-95A3-6AA5749CE1B9}" name="Filter 117"/>
    <customWorkbookView activeSheetId="0" maximized="1" windowHeight="0" windowWidth="0" guid="{945725CF-D147-4FCB-B49B-3E336227718F}" name="Filter 116"/>
    <customWorkbookView activeSheetId="0" maximized="1" windowHeight="0" windowWidth="0" guid="{6AA4F856-1D6C-4430-B762-AFDE8743E2E6}" name="Filter 115"/>
    <customWorkbookView activeSheetId="0" maximized="1" windowHeight="0" windowWidth="0" guid="{090234D7-BC6B-4C93-9C68-5DE97E7F6158}" name="Filter 114"/>
    <customWorkbookView activeSheetId="0" maximized="1" windowHeight="0" windowWidth="0" guid="{478863CD-C430-4D3B-8236-555B8E7A4A2E}" name="Filter 113"/>
    <customWorkbookView activeSheetId="0" maximized="1" windowHeight="0" windowWidth="0" guid="{A6A870EC-C8B3-4F60-B39F-D3C6F575C0EC}" name="Filter 112"/>
    <customWorkbookView activeSheetId="0" maximized="1" windowHeight="0" windowWidth="0" guid="{9FDAB940-27E2-464A-BBBD-B397A78EAF9C}" name="Filter 111"/>
    <customWorkbookView activeSheetId="0" maximized="1" windowHeight="0" windowWidth="0" guid="{415505C5-E56E-43ED-B0E1-49AF0B521ADD}" name="Filter 110"/>
    <customWorkbookView activeSheetId="0" maximized="1" windowHeight="0" windowWidth="0" guid="{E82CE42B-E31D-4531-96D9-ECE49D5132D7}" name="Filter 119"/>
    <customWorkbookView activeSheetId="0" maximized="1" windowHeight="0" windowWidth="0" guid="{C673D2AF-7B0A-44A6-9E7A-9B63597FA7B5}" name="Filter 118"/>
    <customWorkbookView activeSheetId="0" maximized="1" windowHeight="0" windowWidth="0" guid="{F120F2AB-7B66-4972-99A3-B0E27E150072}" name="Filter 142"/>
    <customWorkbookView activeSheetId="0" maximized="1" windowHeight="0" windowWidth="0" guid="{A5B961ED-E460-424E-B908-3D94A448CBBA}" name="Filter 141"/>
    <customWorkbookView activeSheetId="0" maximized="1" windowHeight="0" windowWidth="0" guid="{8AFA2941-1F0D-4624-A857-072EA11BED41}" name="Filter 140"/>
    <customWorkbookView activeSheetId="0" maximized="1" windowHeight="0" windowWidth="0" guid="{49D6A897-3F73-43F1-92C8-5398892EA264}" name="Filter 149"/>
    <customWorkbookView activeSheetId="0" maximized="1" windowHeight="0" windowWidth="0" guid="{64806D85-9568-4FB4-A3DB-D835AC7D31AA}" name="Filter 148"/>
    <customWorkbookView activeSheetId="0" maximized="1" windowHeight="0" windowWidth="0" guid="{1DC3F4A7-2CA5-4769-AE07-A0A2C505351C}" name="Filter 147"/>
    <customWorkbookView activeSheetId="0" maximized="1" windowHeight="0" windowWidth="0" guid="{D45B786A-7572-4395-90E0-1CDA7A68D69F}" name="Filter 146"/>
    <customWorkbookView activeSheetId="0" maximized="1" windowHeight="0" windowWidth="0" guid="{555D48B3-3994-4AFE-A9C0-1F328E7F2396}" name="Filter 145"/>
    <customWorkbookView activeSheetId="0" maximized="1" windowHeight="0" windowWidth="0" guid="{B8F8DE66-DB6F-4AA3-AAA3-BF44DC3E0373}" name="Filter 144"/>
    <customWorkbookView activeSheetId="0" maximized="1" windowHeight="0" windowWidth="0" guid="{77683BD1-1D2A-45F2-A308-E445B8EBDD46}" name="Filter 143"/>
    <customWorkbookView activeSheetId="0" maximized="1" windowHeight="0" windowWidth="0" guid="{B1FF8226-6407-43B8-9347-137376000464}" name="Filter 131"/>
    <customWorkbookView activeSheetId="0" maximized="1" windowHeight="0" windowWidth="0" guid="{A6EA19A6-A855-4760-AC47-4461FBDC8C60}" name="Filter 130"/>
    <customWorkbookView activeSheetId="0" maximized="1" windowHeight="0" windowWidth="0" guid="{7588522D-A525-4BF5-B5E0-6012E4814A9D}" name="Filter 139"/>
    <customWorkbookView activeSheetId="0" maximized="1" windowHeight="0" windowWidth="0" guid="{F0A91DCA-0BC1-40D7-BF36-B7F916D0CAFF}" name="Filter 138"/>
    <customWorkbookView activeSheetId="0" maximized="1" windowHeight="0" windowWidth="0" guid="{07B1A94F-04B1-45B2-B8C0-7260060010E8}" name="Filter 137"/>
    <customWorkbookView activeSheetId="0" maximized="1" windowHeight="0" windowWidth="0" guid="{8BD05EA1-D52D-4221-8EE4-640C91EC7B0D}" name="Filter 136"/>
    <customWorkbookView activeSheetId="0" maximized="1" windowHeight="0" windowWidth="0" guid="{B8F9AE59-B63D-4D8B-89C4-121A1216B0EB}" name="Filter 135"/>
    <customWorkbookView activeSheetId="0" maximized="1" windowHeight="0" windowWidth="0" guid="{CAC8F074-018D-489B-90B9-5C4EFB88B33C}" name="Filter 134"/>
    <customWorkbookView activeSheetId="0" maximized="1" windowHeight="0" windowWidth="0" guid="{78E7E87E-8B51-4CE5-A5BD-E8DFB1C55677}" name="Filter 133"/>
    <customWorkbookView activeSheetId="0" maximized="1" windowHeight="0" windowWidth="0" guid="{1E565828-651B-4654-B0B2-97563D7BF3AF}" name="Filter 132"/>
  </customWorkbookViews>
</workbook>
</file>

<file path=xl/sharedStrings.xml><?xml version="1.0" encoding="utf-8"?>
<sst xmlns="http://schemas.openxmlformats.org/spreadsheetml/2006/main" count="108525" uniqueCount="27663">
  <si>
    <t>Sunbird ED Regression Dashboard</t>
  </si>
  <si>
    <t>ED Component</t>
  </si>
  <si>
    <t>Portal/Mobile/Desktop app</t>
  </si>
  <si>
    <t>Total</t>
  </si>
  <si>
    <t>Not Applicable</t>
  </si>
  <si>
    <t>To be Executed</t>
  </si>
  <si>
    <t>Passed</t>
  </si>
  <si>
    <t>Fail</t>
  </si>
  <si>
    <t>Blocked</t>
  </si>
  <si>
    <t>For retest (Failed &amp; Blocked)</t>
  </si>
  <si>
    <t xml:space="preserve">Execution % circle wise
</t>
  </si>
  <si>
    <t>P1</t>
  </si>
  <si>
    <t>P2</t>
  </si>
  <si>
    <t>Sanity</t>
  </si>
  <si>
    <t>Portal</t>
  </si>
  <si>
    <t>Mobile</t>
  </si>
  <si>
    <t>Desktop</t>
  </si>
  <si>
    <t>Sanity New Framework</t>
  </si>
  <si>
    <t>7.0.0 New Feature S1 Defects</t>
  </si>
  <si>
    <t>Portal/Mobile/Offline Desktop</t>
  </si>
  <si>
    <t>6.0.0 OCI S1 Defects</t>
  </si>
  <si>
    <t>WorkSpace</t>
  </si>
  <si>
    <t>Login</t>
  </si>
  <si>
    <t>Offline Desktop</t>
  </si>
  <si>
    <t>Course Consumption</t>
  </si>
  <si>
    <t>Batch Creation</t>
  </si>
  <si>
    <t>Digital Textbook Consumption</t>
  </si>
  <si>
    <t>Content Consumption</t>
  </si>
  <si>
    <t>Profile</t>
  </si>
  <si>
    <t>Course reports</t>
  </si>
  <si>
    <t>QUML</t>
  </si>
  <si>
    <t>Mobile specific Test Cases</t>
  </si>
  <si>
    <t>Mobile configurability</t>
  </si>
  <si>
    <t>Org admin reports</t>
  </si>
  <si>
    <t>QR code</t>
  </si>
  <si>
    <t>Portal/ Desktop App Configurability</t>
  </si>
  <si>
    <t>Sunbird UCI</t>
  </si>
  <si>
    <t>Watsup Chatbot</t>
  </si>
  <si>
    <t>Groups</t>
  </si>
  <si>
    <t>Accessibility</t>
  </si>
  <si>
    <t>Offline Scenarios</t>
  </si>
  <si>
    <t>Portal/Desktop App Specific test cases</t>
  </si>
  <si>
    <t>7.0 NF Test Cases</t>
  </si>
  <si>
    <t>Manage Learn Regression Dashboard</t>
  </si>
  <si>
    <t>Portal/Mobile app</t>
  </si>
  <si>
    <t>Manage Learn</t>
  </si>
  <si>
    <t>Mobile &amp; Portal</t>
  </si>
  <si>
    <t>With ML</t>
  </si>
  <si>
    <t>Without ML</t>
  </si>
  <si>
    <t>only ML</t>
  </si>
  <si>
    <t>Solution</t>
  </si>
  <si>
    <t>Executed</t>
  </si>
  <si>
    <t>Pending</t>
  </si>
  <si>
    <t>% Pending Overall</t>
  </si>
  <si>
    <t>% Executed Overall</t>
  </si>
  <si>
    <t>Sunbird ED</t>
  </si>
  <si>
    <t>Component</t>
  </si>
  <si>
    <t>Known Bug</t>
  </si>
  <si>
    <t>Deprecated</t>
  </si>
  <si>
    <t>Backend Configurations</t>
  </si>
  <si>
    <t>-</t>
  </si>
  <si>
    <t>NF Test Cases</t>
  </si>
  <si>
    <t>TOTAL</t>
  </si>
  <si>
    <t>Manage Learn-Portal</t>
  </si>
  <si>
    <t>Manage Learn-Mobile</t>
  </si>
  <si>
    <t>OverAll</t>
  </si>
  <si>
    <t>ISSUE TYPE</t>
  </si>
  <si>
    <t>JIRA ID</t>
  </si>
  <si>
    <t>SUMMARY</t>
  </si>
  <si>
    <t>SPRINT</t>
  </si>
  <si>
    <t>BUILDING BLOCKS</t>
  </si>
  <si>
    <t>LATEST COMPONENT</t>
  </si>
  <si>
    <t>TO BE COVERED IN REG?</t>
  </si>
  <si>
    <t>QA_REQUIRED / NOT</t>
  </si>
  <si>
    <t>TC NEEDED</t>
  </si>
  <si>
    <t>TC WRITTEN?</t>
  </si>
  <si>
    <t>Verification Status (Sunbird ED Env)</t>
  </si>
  <si>
    <t>VERIFIED BY</t>
  </si>
  <si>
    <t>STATUS</t>
  </si>
  <si>
    <t>OPEN DEFECTS</t>
  </si>
  <si>
    <t>REMARKS</t>
  </si>
  <si>
    <t>CONTRIBUTOR</t>
  </si>
  <si>
    <t>Minor-Enhancement</t>
  </si>
  <si>
    <t>IQ-393</t>
  </si>
  <si>
    <t>Error standardisation</t>
  </si>
  <si>
    <t>6.0.0</t>
  </si>
  <si>
    <t>Sunbird Inquiry</t>
  </si>
  <si>
    <t>Question and Question Set Service</t>
  </si>
  <si>
    <t>QA_Not_Required</t>
  </si>
  <si>
    <t>No</t>
  </si>
  <si>
    <t>IQ-385</t>
  </si>
  <si>
    <t>inQuiry V2 API Implementation</t>
  </si>
  <si>
    <t>QA_Required</t>
  </si>
  <si>
    <t>Yes</t>
  </si>
  <si>
    <t>Naveen</t>
  </si>
  <si>
    <t>Pass</t>
  </si>
  <si>
    <t>IQ-297</t>
  </si>
  <si>
    <t>Player changes to ensure QuML compliance</t>
  </si>
  <si>
    <t>Question Set Editor</t>
  </si>
  <si>
    <t>IQ-296</t>
  </si>
  <si>
    <t>Editor changes to ensure QuML compliance</t>
  </si>
  <si>
    <t>IQ-272</t>
  </si>
  <si>
    <t>Sunbird Inquiry - QuML Design Changes to ensure QuML complaince</t>
  </si>
  <si>
    <t>IQ-443</t>
  </si>
  <si>
    <t>Documentation</t>
  </si>
  <si>
    <t>IQ-412</t>
  </si>
  <si>
    <t>Integrate latest common form library in editor</t>
  </si>
  <si>
    <t>IQ-414</t>
  </si>
  <si>
    <t>Editor/Player: Update the Node version from 14 to 16</t>
  </si>
  <si>
    <t>Bug</t>
  </si>
  <si>
    <t>IQ-148</t>
  </si>
  <si>
    <t>Footer is not aligned Properly when console is open.</t>
  </si>
  <si>
    <t>IQ-411</t>
  </si>
  <si>
    <t>Integration of QuML player web component into the sunbird resource library</t>
  </si>
  <si>
    <t>IQ-468</t>
  </si>
  <si>
    <t>Remove hard coding in the QuML Player</t>
  </si>
  <si>
    <t>IQ-421</t>
  </si>
  <si>
    <t>Remove hard coding of content organisation and target frameworks to point to a specific framework</t>
  </si>
  <si>
    <t>IQ-413</t>
  </si>
  <si>
    <t>Mark it video, PDF, and EPUB player as optional in the resource library</t>
  </si>
  <si>
    <t>IQ-410</t>
  </si>
  <si>
    <t>Integration of QuML player web component into the editor</t>
  </si>
  <si>
    <t>IQ-337</t>
  </si>
  <si>
    <t>User is not able to send for review when reset the set max and warning timer for question set</t>
  </si>
  <si>
    <t>IQ-480</t>
  </si>
  <si>
    <t>Integrate V2 player and Editor in the inQuiry Portal</t>
  </si>
  <si>
    <t>IQ-469</t>
  </si>
  <si>
    <t>User is able to see all the fields editable in review mode</t>
  </si>
  <si>
    <t>IQ-442</t>
  </si>
  <si>
    <t>IQ-378</t>
  </si>
  <si>
    <t>Zoom icon and show answer button are overlapping for the subjective question with image</t>
  </si>
  <si>
    <t>IQ-520</t>
  </si>
  <si>
    <t>User is not able to get error message if trying to add more question than the Prescribed Limit</t>
  </si>
  <si>
    <t>6.1.0</t>
  </si>
  <si>
    <t>IQ-516</t>
  </si>
  <si>
    <t>X" icon is not aligned properly when user clicks on zoom icon</t>
  </si>
  <si>
    <t>Question Set Player (QuML)</t>
  </si>
  <si>
    <t>IQ-512</t>
  </si>
  <si>
    <t>Select video popup is not closing when creator clicks on the outside of popup</t>
  </si>
  <si>
    <t>IQ-487</t>
  </si>
  <si>
    <t>If user mouseover on the tool tip of the each field name and its showing at the Icon name field</t>
  </si>
  <si>
    <t>IQ-476</t>
  </si>
  <si>
    <t>Script for Migrating Questions and Question sets in Q 1.0 to Q 1.1</t>
  </si>
  <si>
    <t>IQ-439</t>
  </si>
  <si>
    <t>Clean-up and Streamline the inQuiry BB code</t>
  </si>
  <si>
    <t>IQ-415</t>
  </si>
  <si>
    <t>Enable Jira configuration for the inQuiry GitHub repo</t>
  </si>
  <si>
    <t>IQ-522</t>
  </si>
  <si>
    <t>Question set cleanup</t>
  </si>
  <si>
    <t>IQ-513</t>
  </si>
  <si>
    <t>Not able to open all the Question sets</t>
  </si>
  <si>
    <t>Naveem</t>
  </si>
  <si>
    <t>IQ-550</t>
  </si>
  <si>
    <t>Code cleanup - Proxy server files for local development</t>
  </si>
  <si>
    <t>6.2.0</t>
  </si>
  <si>
    <t>IQ-549</t>
  </si>
  <si>
    <t>QuML Editor configuration injection changes</t>
  </si>
  <si>
    <t>IQ-548</t>
  </si>
  <si>
    <t>Migration Documentation CLONE</t>
  </si>
  <si>
    <t>IQ-546</t>
  </si>
  <si>
    <t>Move environment variables from server.js to .env file</t>
  </si>
  <si>
    <t>IQ-544</t>
  </si>
  <si>
    <t>Testing of JIRA workflow enabled for editor and player</t>
  </si>
  <si>
    <t>IQ-543</t>
  </si>
  <si>
    <t>Scala Upgrade</t>
  </si>
  <si>
    <t>IQ-541</t>
  </si>
  <si>
    <t>Analyse how APIs errors are consumed by the QuMLPlayer</t>
  </si>
  <si>
    <t>IQ-537</t>
  </si>
  <si>
    <t>C4GT Support</t>
  </si>
  <si>
    <t>IQ-526</t>
  </si>
  <si>
    <t>Analyse how APIs errors are consumed by Editor</t>
  </si>
  <si>
    <t>IQ-521</t>
  </si>
  <si>
    <t>If we give images in options, image size is coming larger than actual size on the solution</t>
  </si>
  <si>
    <t>IQ-515</t>
  </si>
  <si>
    <t>Zoom icon overlapping with image if user use the resolution for 25% in Horizontal layout</t>
  </si>
  <si>
    <t>IQ-450</t>
  </si>
  <si>
    <t>Cleanup of unused configuration and code from QuML Editor</t>
  </si>
  <si>
    <t>IQ-558</t>
  </si>
  <si>
    <t>GET questionset v2 hierarchy API is returning timeLimits in wrong format</t>
  </si>
  <si>
    <t>IQ-551</t>
  </si>
  <si>
    <t>Restore the sample data for player behaviour in inQuiry portal</t>
  </si>
  <si>
    <t>IQ-638</t>
  </si>
  <si>
    <t>[inQuiry] Removal of hardcoding in Question Editor</t>
  </si>
  <si>
    <t>7.0.0</t>
  </si>
  <si>
    <t>IQ-604</t>
  </si>
  <si>
    <t>Upgrade coKreat to v2 APIs</t>
  </si>
  <si>
    <t>IQ-591</t>
  </si>
  <si>
    <t>Deployment failure in OCI because of Sunbird related variables</t>
  </si>
  <si>
    <t>IQ-585</t>
  </si>
  <si>
    <t>Productionise inquiry V2</t>
  </si>
  <si>
    <t>IQ-584</t>
  </si>
  <si>
    <t>User Account Deletion</t>
  </si>
  <si>
    <t>IQ-580</t>
  </si>
  <si>
    <t>Enabling of V2 Questionset Editor in sunbirdEd-portal</t>
  </si>
  <si>
    <t>IQ-567</t>
  </si>
  <si>
    <t>Error Event is generated on Telemetry while preview the Question set</t>
  </si>
  <si>
    <t>IQ-560</t>
  </si>
  <si>
    <t>[inQuiry ] Removal of Hardcoding from inQuiry components</t>
  </si>
  <si>
    <t>IQ-559</t>
  </si>
  <si>
    <t>Merging the inQuiry dev infra to Ed dev infra</t>
  </si>
  <si>
    <t>IQ-646</t>
  </si>
  <si>
    <t>Deploy user-pii-updater flink job in cokreat infra</t>
  </si>
  <si>
    <t>IQ-645</t>
  </si>
  <si>
    <t>Jenkins script for data pipeline</t>
  </si>
  <si>
    <t>IQ-652</t>
  </si>
  <si>
    <t>quml-migrator: make parallelism configurable</t>
  </si>
  <si>
    <t>IQ-674</t>
  </si>
  <si>
    <t>Enhancing the web-component to accept the config from Parent App</t>
  </si>
  <si>
    <t>IQ-664</t>
  </si>
  <si>
    <t>Compatibility Level is not changed for migration (runtime transformation / migration)</t>
  </si>
  <si>
    <t>Minor Enhancement</t>
  </si>
  <si>
    <t>KN-882</t>
  </si>
  <si>
    <t>Change players to web components in Resource library</t>
  </si>
  <si>
    <t>5.6.0 Sprint 1</t>
  </si>
  <si>
    <t>Sunbird Knowlg</t>
  </si>
  <si>
    <t>Priya</t>
  </si>
  <si>
    <t>RFC</t>
  </si>
  <si>
    <t>KN-869</t>
  </si>
  <si>
    <t>POC: Change of Graph Database for Sunbird Knowlg</t>
  </si>
  <si>
    <t>KN-868</t>
  </si>
  <si>
    <t>Updating PDF, Video, Epub player from angular libraries to web component in Collection editor</t>
  </si>
  <si>
    <t>KN-848</t>
  </si>
  <si>
    <t>[Stack] Update scala version</t>
  </si>
  <si>
    <t>KN-10</t>
  </si>
  <si>
    <t>Refactoring taxonomy API's</t>
  </si>
  <si>
    <t>Documentation issue</t>
  </si>
  <si>
    <t>KN-896</t>
  </si>
  <si>
    <t>Sunbird collection editor web component developer documentation</t>
  </si>
  <si>
    <t>5.6.0 Sprint 2</t>
  </si>
  <si>
    <t>KN-894</t>
  </si>
  <si>
    <t>Sunbird pdf player issue on navigation on last page with scroll</t>
  </si>
  <si>
    <t>KN-893</t>
  </si>
  <si>
    <t>Sunbird epub player flickering issue on navigation</t>
  </si>
  <si>
    <t>KN-908</t>
  </si>
  <si>
    <t>List Lock API refactoring</t>
  </si>
  <si>
    <t>5.7.0 Sprint 1</t>
  </si>
  <si>
    <t>KN-907</t>
  </si>
  <si>
    <t>Retire Lock API refactoring</t>
  </si>
  <si>
    <t>KN-906</t>
  </si>
  <si>
    <t>Refresh Lock API refactoring</t>
  </si>
  <si>
    <t>KN-903</t>
  </si>
  <si>
    <t>Generalisation of object creation in Knowlg</t>
  </si>
  <si>
    <t>KN-902</t>
  </si>
  <si>
    <t>Knowlg CSP changes</t>
  </si>
  <si>
    <t>Already verified in ED Rel 6.0</t>
  </si>
  <si>
    <t>KN-880</t>
  </si>
  <si>
    <t>Create Lock API refactoring</t>
  </si>
  <si>
    <t>KN-920</t>
  </si>
  <si>
    <t>Minor-enhancement</t>
  </si>
  <si>
    <t>KN-934</t>
  </si>
  <si>
    <t>Knowlg: Configuration Options for Enabling or Disabling of Cassandra Database in Taxonomy Service</t>
  </si>
  <si>
    <t>5.8.0 Sprint 1</t>
  </si>
  <si>
    <t>KN-931</t>
  </si>
  <si>
    <t>Merge both audit-event-generator and audit-history-indexer jobs</t>
  </si>
  <si>
    <t>KN-930</t>
  </si>
  <si>
    <t>Knowlg Generalization: Refactoring of knowlg code</t>
  </si>
  <si>
    <t>KN-927</t>
  </si>
  <si>
    <t>Knowlg APIs: Updated postman collections provided in the Knowlg microsite</t>
  </si>
  <si>
    <t>KN-926</t>
  </si>
  <si>
    <t>CLONE - When Book creator tries to upload csv file, it keeps on loading</t>
  </si>
  <si>
    <t>KN-925</t>
  </si>
  <si>
    <t>CLONE - Add activity plugin is not available on resource editor</t>
  </si>
  <si>
    <t>KN-935</t>
  </si>
  <si>
    <t>sunbird file upload library unit test cases</t>
  </si>
  <si>
    <t>5.8.0 Sprint 2</t>
  </si>
  <si>
    <t>KN-932</t>
  </si>
  <si>
    <t>Knowlg Search API code separaction</t>
  </si>
  <si>
    <t>KN-929</t>
  </si>
  <si>
    <t xml:space="preserve">Enable deployment of Knowlg completely on Kubernetes cluster (including microservices, jobs &amp; databases). </t>
  </si>
  <si>
    <t>KN-943</t>
  </si>
  <si>
    <t xml:space="preserve">Knowlg: Tika Core Dependency update </t>
  </si>
  <si>
    <t>KN-942</t>
  </si>
  <si>
    <t>Knowlg: Adopter Support and Community threads</t>
  </si>
  <si>
    <t>KN-938</t>
  </si>
  <si>
    <t>sunbird file upload library content type changes for single file upload</t>
  </si>
  <si>
    <t>LR-676</t>
  </si>
  <si>
    <t>User PII Information and account deletion from LERN DBs</t>
  </si>
  <si>
    <t>Lern Rel 7.0.0 Sprint 1</t>
  </si>
  <si>
    <t>Sunbird Lern</t>
  </si>
  <si>
    <t>User &amp; Org Service</t>
  </si>
  <si>
    <t>Namrata</t>
  </si>
  <si>
    <t>Ekstep</t>
  </si>
  <si>
    <t>LR-699</t>
  </si>
  <si>
    <t>[LERN] Making BMGS configurable</t>
  </si>
  <si>
    <t>User &amp; Org Service, Batch service, Groups, Discussion forum, Notification service</t>
  </si>
  <si>
    <t>LR-687</t>
  </si>
  <si>
    <t>Removal of Adopter specific keywords from LERN repos</t>
  </si>
  <si>
    <t>LR-686</t>
  </si>
  <si>
    <t>Create and register new OTP template</t>
  </si>
  <si>
    <t>LR-684</t>
  </si>
  <si>
    <t>Delete User Flink Job</t>
  </si>
  <si>
    <t>LR-627</t>
  </si>
  <si>
    <t>Cloud Agnostic Changes</t>
  </si>
  <si>
    <t>User &amp; Org Service, Batch service</t>
  </si>
  <si>
    <t>ED-3183</t>
  </si>
  <si>
    <t>Vulnerabilities: sunbird-client-service library</t>
  </si>
  <si>
    <t>Reference Learning Web App</t>
  </si>
  <si>
    <t>ED-3073</t>
  </si>
  <si>
    <t>[CSL] Common service class for default framework categories</t>
  </si>
  <si>
    <t>ED-3146</t>
  </si>
  <si>
    <t>Integrate the API with the front end code and test the delete user flow</t>
  </si>
  <si>
    <t>ED-3123</t>
  </si>
  <si>
    <t>Write unit testcase for Delete user functionality</t>
  </si>
  <si>
    <t>Reference Learning Mobile App</t>
  </si>
  <si>
    <t>ED-3042</t>
  </si>
  <si>
    <t>[ED-Portal]: Generic implementation of Hardcoded BMGS</t>
  </si>
  <si>
    <t>Done</t>
  </si>
  <si>
    <t>ED-2950</t>
  </si>
  <si>
    <t>Improve TestCase of sunbird portal from 60% to 70%</t>
  </si>
  <si>
    <t>ED-2933</t>
  </si>
  <si>
    <t>Branch merging activity release-6.0.0 to release-7.0.0</t>
  </si>
  <si>
    <t>ED-2894</t>
  </si>
  <si>
    <t>Delete user functionality in mobile</t>
  </si>
  <si>
    <t>ED-2848</t>
  </si>
  <si>
    <t>Delete user functionality in Portal</t>
  </si>
  <si>
    <t>ED-2623</t>
  </si>
  <si>
    <t>Account deletion feature in Sunbird Mobile App</t>
  </si>
  <si>
    <t>ED-2582</t>
  </si>
  <si>
    <t>Removal of ~ and ^ from portal dependencies</t>
  </si>
  <si>
    <t>ED-2573</t>
  </si>
  <si>
    <t>POC for Node version upgradation for Sunbird-ED portal to Node 18.16.1</t>
  </si>
  <si>
    <t>Installation Issues</t>
  </si>
  <si>
    <t>ED-2720</t>
  </si>
  <si>
    <t>Portal - Min environment variables to kick start portal</t>
  </si>
  <si>
    <t>ED-2944</t>
  </si>
  <si>
    <t>Gap analysis between the proposed system (generalised Ed) and the existing system</t>
  </si>
  <si>
    <t>Checklist Item</t>
  </si>
  <si>
    <t>ED-2986</t>
  </si>
  <si>
    <t>Tech Design for Generalising Ed</t>
  </si>
  <si>
    <t>ED-1957</t>
  </si>
  <si>
    <t>[Mobile App]: Removal of hardcoded BMGS</t>
  </si>
  <si>
    <t>Poornima</t>
  </si>
  <si>
    <t>ED-1637</t>
  </si>
  <si>
    <t>Mobile App- Video Player :: integrate as web-component</t>
  </si>
  <si>
    <t>ED-209</t>
  </si>
  <si>
    <t>Portal : “My reports” tab text should change when user select respective language</t>
  </si>
  <si>
    <t>ED-3349</t>
  </si>
  <si>
    <t>Desktop app dependency issue</t>
  </si>
  <si>
    <t>Reference Learning Desktop App</t>
  </si>
  <si>
    <t>CO-718</t>
  </si>
  <si>
    <t xml:space="preserve">Creating Mock sever for coKreat </t>
  </si>
  <si>
    <t>Sunbird coKreat</t>
  </si>
  <si>
    <t>Reference Sourcing Web App</t>
  </si>
  <si>
    <t>CO-741</t>
  </si>
  <si>
    <t>coKreate - Dev Issue for BGMS framework</t>
  </si>
  <si>
    <t>CO-739</t>
  </si>
  <si>
    <t>Testing the Inqury hardcoderemoval tcs in dock dev</t>
  </si>
  <si>
    <t>Aparna</t>
  </si>
  <si>
    <t>CO-724</t>
  </si>
  <si>
    <t>[Workspace] - Make create content screen dynamic</t>
  </si>
  <si>
    <t>CO-703</t>
  </si>
  <si>
    <t>Implement OCI function for CSP</t>
  </si>
  <si>
    <t>CO-695</t>
  </si>
  <si>
    <t>[coKreat] Program Details page- Removal of Hardcoding</t>
  </si>
  <si>
    <t>CO-684</t>
  </si>
  <si>
    <t>[coKreat] Reports Headers should be dynamic with framework properties</t>
  </si>
  <si>
    <t>CO-675</t>
  </si>
  <si>
    <t>[coKreat] - Configure the form API with new framework properties</t>
  </si>
  <si>
    <t>CO-615</t>
  </si>
  <si>
    <t>[Design] Delete User Functionality - Event consumption</t>
  </si>
  <si>
    <t>coKreat Rel 7.0.0 Sprint 2</t>
  </si>
  <si>
    <t>CO-586</t>
  </si>
  <si>
    <t>[coKreat] Program List Page- Removal of Hardcoding</t>
  </si>
  <si>
    <t>CO-106</t>
  </si>
  <si>
    <t>Improve Unit test coverage for coKreat portal - Part 1</t>
  </si>
  <si>
    <t>CO-798</t>
  </si>
  <si>
    <t>coKreat -&gt; User list filter in program service</t>
  </si>
  <si>
    <t>coKreat Rel 7.0.0 Sprint 3</t>
  </si>
  <si>
    <t>CO-766</t>
  </si>
  <si>
    <t>Create filters in Graylog</t>
  </si>
  <si>
    <t>CO-746</t>
  </si>
  <si>
    <t>CO-605</t>
  </si>
  <si>
    <t>upgrade portal node version to 14</t>
  </si>
  <si>
    <r>
      <rPr>
        <rFont val="Calibri"/>
        <color rgb="FF000000"/>
        <sz val="11.0"/>
        <u/>
      </rPr>
      <t xml:space="preserve">coKreat Rel 7.0.0 Sprint </t>
    </r>
    <r>
      <rPr>
        <rFont val="Calibri"/>
        <sz val="11.0"/>
        <u/>
      </rPr>
      <t>2</t>
    </r>
  </si>
  <si>
    <t>CO-584</t>
  </si>
  <si>
    <t>Microsite Revamp</t>
  </si>
  <si>
    <r>
      <rPr>
        <rFont val="Calibri"/>
        <color rgb="FF000000"/>
        <sz val="11.0"/>
        <u/>
      </rPr>
      <t xml:space="preserve">coKreat Rel 7.0.0 Sprint </t>
    </r>
    <r>
      <rPr>
        <rFont val="Calibri"/>
        <sz val="11.0"/>
        <u/>
      </rPr>
      <t>2</t>
    </r>
  </si>
  <si>
    <t>CO-732</t>
  </si>
  <si>
    <t>Health API checks for program service</t>
  </si>
  <si>
    <t>CO-668</t>
  </si>
  <si>
    <t>Create Program Service end point to delete user PI info and generate kafka event for other services</t>
  </si>
  <si>
    <r>
      <rPr>
        <rFont val="Calibri"/>
        <color rgb="FF000000"/>
        <sz val="11.0"/>
        <u/>
      </rPr>
      <t xml:space="preserve">coKreat Rel 7.0.0 Sprint </t>
    </r>
    <r>
      <rPr>
        <rFont val="Calibri"/>
        <sz val="11.0"/>
        <u/>
      </rPr>
      <t>2</t>
    </r>
  </si>
  <si>
    <t>Documentation-Issue</t>
  </si>
  <si>
    <t>CO-736</t>
  </si>
  <si>
    <t>coKreat - Documentation for BGMS and release notes</t>
  </si>
  <si>
    <t>ED-3354</t>
  </si>
  <si>
    <t>Data is NOT showing in Admin dashboard</t>
  </si>
  <si>
    <t>CO-730</t>
  </si>
  <si>
    <t>Document how openSaber used in coKreat in confluence</t>
  </si>
  <si>
    <t>CO-729</t>
  </si>
  <si>
    <t>Updating microsite for local installation of Program service</t>
  </si>
  <si>
    <t>CO-735</t>
  </si>
  <si>
    <t xml:space="preserve">[coKreat]  -  BGMS Dev issues </t>
  </si>
  <si>
    <t>CO-740</t>
  </si>
  <si>
    <t xml:space="preserve">coKreat - BGMS - Details not coming for new project created for textbook and collections </t>
  </si>
  <si>
    <t>ED-1629</t>
  </si>
  <si>
    <t>Error pop-up message when file uploads during submission fails</t>
  </si>
  <si>
    <t>https://project-sunbird.atlassian.net/browse/ED-3838</t>
  </si>
  <si>
    <t>Gagan</t>
  </si>
  <si>
    <t>ED-1373</t>
  </si>
  <si>
    <t>[ML] Task end date issue</t>
  </si>
  <si>
    <t>https://project-sunbird.atlassian.net/browse/ED-3839</t>
  </si>
  <si>
    <t>ED-3312</t>
  </si>
  <si>
    <t>Delete account flow - Program designer</t>
  </si>
  <si>
    <t>ED-3094</t>
  </si>
  <si>
    <t>NVSK data issue</t>
  </si>
  <si>
    <t>Sunbird Ed DevOps</t>
  </si>
  <si>
    <t>ED-3261</t>
  </si>
  <si>
    <t>[ML] Observation led imp flow is not working as expected for the projects which has certificate</t>
  </si>
  <si>
    <t>ED-3280</t>
  </si>
  <si>
    <t>[ML] Issue in importing project in observation led imp</t>
  </si>
  <si>
    <t>ED-3323</t>
  </si>
  <si>
    <t>[ML] Continuing a project from the Observation led ImP flow</t>
  </si>
  <si>
    <t>ED-3347</t>
  </si>
  <si>
    <t>Configurability of program join, entity validation and scope definition for Survey and Programs</t>
  </si>
  <si>
    <t>ED-3478</t>
  </si>
  <si>
    <t>Implementation of Unique Element Locators - App Automation</t>
  </si>
  <si>
    <t>ED-4263</t>
  </si>
  <si>
    <t>Portal: When the Report viewer tries to click on reports, its not navigating and application is not  responding</t>
  </si>
  <si>
    <t>ED-3388</t>
  </si>
  <si>
    <t>Observation led imp issue</t>
  </si>
  <si>
    <t>Sunbird ED DevOps</t>
  </si>
  <si>
    <t>QA_NOT_REQUIRED</t>
  </si>
  <si>
    <r>
      <rPr>
        <rFont val="Calibri"/>
        <color rgb="FF000000"/>
        <sz val="11.0"/>
        <u/>
      </rPr>
      <t xml:space="preserve">coKreat Rel 7.0.0 Sprint </t>
    </r>
    <r>
      <rPr>
        <rFont val="Calibri"/>
        <sz val="11.0"/>
        <u/>
      </rPr>
      <t>2</t>
    </r>
  </si>
  <si>
    <r>
      <rPr>
        <rFont val="Calibri"/>
        <color rgb="FF000000"/>
        <sz val="11.0"/>
        <u/>
      </rPr>
      <t xml:space="preserve">coKreat Rel 7.0.0 Sprint </t>
    </r>
    <r>
      <rPr>
        <rFont val="Calibri"/>
        <sz val="11.0"/>
        <u/>
      </rPr>
      <t>2</t>
    </r>
  </si>
  <si>
    <t>Building Block</t>
  </si>
  <si>
    <t>Release Note / tags</t>
  </si>
  <si>
    <t>https://knowlg.sunbird.org/use/release-notes/release-5.7.0</t>
  </si>
  <si>
    <t>Sunbird inQuiry</t>
  </si>
  <si>
    <t>https://inquiry.sunbird.org/use/release-notes/inquiry-release-v7.0.0-latest</t>
  </si>
  <si>
    <t xml:space="preserve">Sunbird-coKreat: release-7.0.0_RC12
</t>
  </si>
  <si>
    <t>Sunbird-programService: release-7.0.0_RC11</t>
  </si>
  <si>
    <t>Total Automated Tc</t>
  </si>
  <si>
    <t>Final Automation  Pass</t>
  </si>
  <si>
    <t>Final Automation  Fail</t>
  </si>
  <si>
    <t>First Time Execution</t>
  </si>
  <si>
    <t xml:space="preserve">Second Time Execution	</t>
  </si>
  <si>
    <t xml:space="preserve">Final Automation Execution Pass %
</t>
  </si>
  <si>
    <t>Configurability</t>
  </si>
  <si>
    <t>Cannot Automate</t>
  </si>
  <si>
    <t>Pending to Automate</t>
  </si>
  <si>
    <t>Execution Status</t>
  </si>
  <si>
    <t>Completion %</t>
  </si>
  <si>
    <t>ED Sanity</t>
  </si>
  <si>
    <t>VDN Sanity</t>
  </si>
  <si>
    <t>Course Reports</t>
  </si>
  <si>
    <t>Org Admin Reports</t>
  </si>
  <si>
    <t>QR Code</t>
  </si>
  <si>
    <t>Portal Specific test cases</t>
  </si>
  <si>
    <t>TC ID</t>
  </si>
  <si>
    <t>SOLUTION</t>
  </si>
  <si>
    <t>AUTOMATION UPDATE</t>
  </si>
  <si>
    <t>TEST CASE DESCRIPTION</t>
  </si>
  <si>
    <t>PRE - CONDITION</t>
  </si>
  <si>
    <t>STEPS</t>
  </si>
  <si>
    <t>EXPECTED RESULTS</t>
  </si>
  <si>
    <t>AUTOMATION SCRIPT NAME</t>
  </si>
  <si>
    <t>EXECUTED DATE</t>
  </si>
  <si>
    <t>EXECUTED BY</t>
  </si>
  <si>
    <t>EXISTING FRAMEWORK STATUS</t>
  </si>
  <si>
    <t>ISSUE ID</t>
  </si>
  <si>
    <t>NEW FRAMEWORK STATUS</t>
  </si>
  <si>
    <t>QA COMMENTS</t>
  </si>
  <si>
    <t>Tc_01</t>
  </si>
  <si>
    <t>Anonymous</t>
  </si>
  <si>
    <t>Already Automated</t>
  </si>
  <si>
    <t>- Verify that Guest user is getting role selection popup, framework selection popup, location selection popup during onboarding</t>
  </si>
  <si>
    <t>-User should open sunbird url in incognito mode</t>
  </si>
  <si>
    <t xml:space="preserve">1. Open sunbird url
2. Select the role and click on continue button
3. Select the framework(configured categories) values and click on submit button  
4. Update Name in location popup
5. click on 'Submit' button
6. Click on Avatar icon 
7. Click on Profile </t>
  </si>
  <si>
    <t>- The selected role, Name should display in profile page with Edit button 
- The first letter of the Name should display as Profile icon 
- The selected Framework values should display in profile page with edit button. 
- The state and district values should populate automatically based on IP address and there should be an option to edit the values  in location pop-up during onboarding
- Selected Framework category values should display in Home tab under  'Your preferences', there should be an option to 'Change Preferences' from home tab.
- Selected Framework category values should display in 'Digital textbooks', 'Courses', 'TV classes' filters.
- Selected Framework category values should not display in 'All' tab filters</t>
  </si>
  <si>
    <t xml:space="preserve">VerificationForguestUser
</t>
  </si>
  <si>
    <t>Manjula</t>
  </si>
  <si>
    <t>17/04/2024</t>
  </si>
  <si>
    <t>Tc_02</t>
  </si>
  <si>
    <r>
      <rPr>
        <rFont val="&quot;Trebuchet MS&quot;"/>
        <color theme="1"/>
        <sz val="11.0"/>
      </rPr>
      <t xml:space="preserve">Verify that Guest user should see below sections under Home tab
- Browse by Subjects
- Browser by categories
</t>
    </r>
    <r>
      <rPr>
        <rFont val="&quot;Trebuchet MS&quot;"/>
        <color rgb="FFFF0000"/>
        <sz val="11.0"/>
      </rPr>
      <t>- Recently published Courses</t>
    </r>
    <r>
      <rPr>
        <rFont val="&quot;Trebuchet MS&quot;"/>
        <color theme="1"/>
        <sz val="11.0"/>
      </rPr>
      <t xml:space="preserve">
- From NCERT
- User should be able to see contents post click on each section</t>
    </r>
  </si>
  <si>
    <t>-User should be able to open the Sunbird URL</t>
  </si>
  <si>
    <t xml:space="preserve">1. Open the Sunbird application.
2.  Select the role and click on continue button
3. Select the framework(configured categories) values and click on submit button  
4. Click on home page
</t>
  </si>
  <si>
    <t>User should be able to see home page with below sections
- Browse by subjects
- Browser by categories
- Recently published Courses
- From NCERT
-&gt; On clicking on any category in Browse by Subjects, user should redirect to Explore page with the framework category values which are selected during onboarding
-&gt; Respective contents/textbooks/Courses should display with
- Name
- Org Name
- Subject Name
- Publisher
-&gt; Explore page should display the filters on the left hand side
-&gt; Explore page should have back icon where user can navigate to Home page</t>
  </si>
  <si>
    <t>VerifyHomePageSection</t>
  </si>
  <si>
    <t>24/04/2024</t>
  </si>
  <si>
    <t>Verify that Logged In user should see below sections under Home tab
- Continue Learning
- Browse by Subjects
- Featured 
   . Additional Banners
- Browser by categories
- Browse Other Categories
- Recently published Courses
- From NCERT
- User should be able to see contents post click on each section</t>
  </si>
  <si>
    <t xml:space="preserve">-User should be able to open the Sunbird URL </t>
  </si>
  <si>
    <t xml:space="preserve">1. Open the Sunbird application.
2. Login with valid user credentials
3. Click on home page
</t>
  </si>
  <si>
    <t>User should be able to see home page with below sections
-Continue Learning
- Browse by Subjects
- Featured
   . Additional Banners
- Browser by categories
- Browse Other Categories
- Recently published Courses
- From NCERT
-&gt; On clicking on any category in Browse by Subjects, user should redirect to Explore page with the framework category values which are selected during onboarding
-&gt; Respective contents/textbooks/Courses should display with
- Name
- Org Name
- Subject Name
- Publisher
-&gt; Explore page should display the filters on the left hand side
-&gt; Explore page should have back icon where user can navigate to Home page</t>
  </si>
  <si>
    <t>Tc_03</t>
  </si>
  <si>
    <t xml:space="preserve">Verify if Digital textbooks, Courses, and TV Classes tabs has the same below facets/filters
* Board
* Medium
* Class
* Subject
* Published user type
For logged in and guest users </t>
  </si>
  <si>
    <t>-User should be able to open the staging.sunbirded.org/get page</t>
  </si>
  <si>
    <r>
      <rPr>
        <rFont val="&quot;Trebuchet MS&quot;"/>
        <color theme="1"/>
        <sz val="11.0"/>
      </rPr>
      <t>1. Open the Sunbird portal.
2. Click on the Digital textbooks, Courses, and TV Classes tab.
3. Verify if all the 3 tabs has the same facets/filters.
* Board
* Medium
* Class
* Subject
*</t>
    </r>
    <r>
      <rPr>
        <rFont val="&quot;Trebuchet MS&quot;"/>
        <color theme="1"/>
        <sz val="11.0"/>
      </rPr>
      <t xml:space="preserve"> Published user type</t>
    </r>
  </si>
  <si>
    <r>
      <rPr>
        <rFont val="&quot;Trebuchet MS&quot;"/>
        <color theme="1"/>
        <sz val="11.0"/>
      </rPr>
      <t xml:space="preserve">The Digital textbooks, Courses, and TV Classes tabs should have the same facets/filters.
* Board
* Medium
* Class
* Subject
* </t>
    </r>
    <r>
      <rPr>
        <rFont val="&quot;Trebuchet MS&quot;"/>
        <color theme="1"/>
        <sz val="11.0"/>
      </rPr>
      <t>Published user type</t>
    </r>
  </si>
  <si>
    <t>VerifyFiltersInAllTheTabs</t>
  </si>
  <si>
    <t>Raghavendira</t>
  </si>
  <si>
    <t>18/04/2024</t>
  </si>
  <si>
    <t>Tc_04</t>
  </si>
  <si>
    <t xml:space="preserve">1. Verify if the public user is able to see the course after applying the org framework subject and class on the courses tab filters.
2. Verify if the public user is able to see the course after applying the target framework BMGS values on the ALL tab filters.
</t>
  </si>
  <si>
    <r>
      <rPr>
        <rFont val="&quot;Trebuchet MS&quot;"/>
        <color theme="1"/>
        <sz val="11.0"/>
      </rPr>
      <t xml:space="preserve">User should be on </t>
    </r>
    <r>
      <rPr>
        <rFont val="&quot;Trebuchet MS&quot;"/>
        <color theme="1"/>
        <sz val="11.0"/>
        <u/>
      </rPr>
      <t>staging.sunbirded.org/explore-course</t>
    </r>
  </si>
  <si>
    <r>
      <rPr>
        <rFont val="&quot;Trebuchet MS&quot;"/>
        <color theme="1"/>
        <sz val="11.0"/>
      </rPr>
      <t xml:space="preserve">1.Open Sunbird portal
2. Click on course tab
3. Click on filters 
</t>
    </r>
    <r>
      <rPr>
        <rFont val="&quot;Trebuchet MS&quot;"/>
        <color theme="1"/>
        <sz val="11.0"/>
      </rPr>
      <t xml:space="preserve">4. </t>
    </r>
    <r>
      <rPr>
        <rFont val="&quot;Trebuchet MS&quot;"/>
        <color theme="1"/>
        <sz val="11.0"/>
      </rPr>
      <t xml:space="preserve">Apply the filters based on the course details on the Courses and verify if the course is getting displayed.
5. Click on the course card from the filter results.
Scenario 2:
1.Open Sunbird portal
2. Click on course tab
3. Click on filters 
4. Apply the filters based on the course details on the ALL tab and verify if the course is getting displayed.
5. Click on the course card from the filter results.
</t>
    </r>
  </si>
  <si>
    <r>
      <rPr>
        <rFont val="&quot;Trebuchet MS&quot;"/>
        <color theme="1"/>
        <sz val="11.0"/>
      </rPr>
      <t>1-User should be able to click on course tab
2. The user should be able to apply the filters based on the course details on the Courses and verify if the course is getting displayed.</t>
    </r>
    <r>
      <rPr>
        <rFont val="&quot;Trebuchet MS&quot;"/>
        <color theme="1"/>
        <sz val="11.0"/>
      </rPr>
      <t xml:space="preserve">
</t>
    </r>
    <r>
      <rPr>
        <rFont val="&quot;Trebuchet MS&quot;"/>
        <color theme="1"/>
        <sz val="11.0"/>
      </rPr>
      <t>3. The user should be able to select a course card and see the structure of the course.</t>
    </r>
  </si>
  <si>
    <t xml:space="preserve">verifyTOCInExploreCoursePage
</t>
  </si>
  <si>
    <t>Tc_05</t>
  </si>
  <si>
    <t>Verify that On applying the filters based on the org framework subject in the courses tab, the user should not see the same course displayed under the org framework subject and target framework subject.</t>
  </si>
  <si>
    <r>
      <rPr>
        <rFont val="&quot;Trebuchet MS&quot;"/>
        <color rgb="FF1155CC"/>
        <sz val="11.0"/>
        <u/>
      </rPr>
      <t xml:space="preserve">User should be on </t>
    </r>
    <r>
      <rPr>
        <rFont val="&quot;Trebuchet MS&quot;"/>
        <color rgb="FF1155CC"/>
        <sz val="11.0"/>
        <u/>
      </rPr>
      <t>staging.sunbirded.org/explore-course</t>
    </r>
  </si>
  <si>
    <r>
      <rPr>
        <rFont val="&quot;Trebuchet MS&quot;"/>
        <sz val="11.0"/>
      </rPr>
      <t xml:space="preserve">1. Open the pre-prod portal.
2. Go to the courses tab
</t>
    </r>
    <r>
      <rPr>
        <rFont val="&quot;Trebuchet MS&quot;"/>
        <sz val="11.0"/>
      </rPr>
      <t xml:space="preserve">3. Click on filters </t>
    </r>
    <r>
      <rPr>
        <rFont val="&quot;Trebuchet MS&quot;"/>
        <sz val="11.0"/>
      </rPr>
      <t xml:space="preserve">
4. Apply the filters based on the org framework subject and class.
5. Observe the results.</t>
    </r>
  </si>
  <si>
    <t>On applying the filters based on the org framework subject in the courses tab, the user should not see the same course displayed under the org framework subject and target framework subject.</t>
  </si>
  <si>
    <t>FilterSubjectAndClassInCouseTab</t>
  </si>
  <si>
    <t>19/04/2024</t>
  </si>
  <si>
    <t>Tc_06</t>
  </si>
  <si>
    <t xml:space="preserve">1. Verify user is able to join the course and consume the course sucessfully
2. Verify that the courses are listed in "My courses" section.
</t>
  </si>
  <si>
    <r>
      <rPr>
        <rFont val="&quot;Trebuchet MS&quot;"/>
        <color rgb="FF1155CC"/>
        <sz val="11.0"/>
        <u/>
      </rPr>
      <t xml:space="preserve">1. User should be on </t>
    </r>
    <r>
      <rPr>
        <rFont val="&quot;Trebuchet MS&quot;"/>
        <color rgb="FF1155CC"/>
        <sz val="11.0"/>
        <u/>
      </rPr>
      <t>staging.sunbirded.org/explore-course</t>
    </r>
    <r>
      <rPr>
        <rFont val="&quot;Trebuchet MS&quot;"/>
        <color rgb="FF1155CC"/>
        <sz val="11.0"/>
        <u/>
      </rPr>
      <t>.
2. User should have valid sunbird account.</t>
    </r>
  </si>
  <si>
    <t>1- Open Sunbird portal
2-Click on course tab 
3-Open any content from Student course / Teacher course .
4- click on join course 
5-Click on "Login" from the Log in to join this course pop up 
6- Fill the user name and password in the login page and click on login 
7- User should redirect to course toc
8- User should be able to click on join course
9- Consume the content.
10. Verify whether course list is displayed under My course section.</t>
  </si>
  <si>
    <t>1. User should get the join courses button for all the courses listed under both the labels 
2. Login page should be displayed when user tries to enrol the course.
3. User should able to login successfully by providing valid username and password
4. user should lands on course toc and should get the share and copy option 
5- User should be able to consume the course sucessfully.
6. Courses should be listed under "My course" section.</t>
  </si>
  <si>
    <t xml:space="preserve">verifySignInPopupInExploreCourseEnrollButton
</t>
  </si>
  <si>
    <t>Tc_07</t>
  </si>
  <si>
    <t>Verify user is able to consume the Contents from Library tab</t>
  </si>
  <si>
    <r>
      <rPr>
        <rFont val="&quot;Trebuchet MS&quot;"/>
        <color rgb="FF1155CC"/>
        <sz val="11.0"/>
        <u/>
      </rPr>
      <t xml:space="preserve">User should be on </t>
    </r>
    <r>
      <rPr>
        <rFont val="&quot;Trebuchet MS&quot;"/>
        <color rgb="FF1155CC"/>
        <sz val="11.0"/>
        <u/>
      </rPr>
      <t>staging.sunbirded.org/explore</t>
    </r>
  </si>
  <si>
    <r>
      <rPr>
        <rFont val="&quot;Trebuchet MS&quot;"/>
        <color theme="1"/>
        <sz val="11.0"/>
      </rPr>
      <t xml:space="preserve">1- Open Sunbird portal
2-Click on library tab
3- </t>
    </r>
    <r>
      <rPr>
        <rFont val="&quot;Trebuchet MS&quot;"/>
        <color theme="1"/>
        <sz val="11.0"/>
      </rPr>
      <t>Verify the BMC value is taken from that of onboarding details .</t>
    </r>
    <r>
      <rPr>
        <rFont val="&quot;Trebuchet MS&quot;"/>
        <color theme="1"/>
        <sz val="11.0"/>
      </rPr>
      <t xml:space="preserve">
4- Open any book and consume 
5-Change the Board,medium and classes and observe the result 
6- Open any textbook and consume </t>
    </r>
  </si>
  <si>
    <r>
      <rPr>
        <rFont val="&quot;Trebuchet MS&quot;"/>
        <color theme="1"/>
        <sz val="11.0"/>
      </rPr>
      <t xml:space="preserve">1.User should be able to click on library tab.
2.User should be able to get the framework values </t>
    </r>
    <r>
      <rPr>
        <rFont val="&quot;Trebuchet MS&quot;"/>
        <color theme="1"/>
        <sz val="11.0"/>
      </rPr>
      <t xml:space="preserve">entered during the onboarding </t>
    </r>
    <r>
      <rPr>
        <rFont val="&quot;Trebuchet MS&quot;"/>
        <color theme="1"/>
        <sz val="11.0"/>
      </rPr>
      <t xml:space="preserve">. 
3.User should be able to click on any text books and consume. 
4.User should be able to change the framework values. 
5.User should be able to get the contents based on the framework.
6.User should be able to open the textbook.
7.User should be able to consume the content. </t>
    </r>
  </si>
  <si>
    <t>VerifyDefaultSettingAndChangeTheSetting</t>
  </si>
  <si>
    <t>15/05/2024</t>
  </si>
  <si>
    <t>ED-4050</t>
  </si>
  <si>
    <t>Tc_08</t>
  </si>
  <si>
    <t>Verify user is able to consume the content from dial code search and /get page as well</t>
  </si>
  <si>
    <r>
      <rPr>
        <rFont val="&quot;Trebuchet MS&quot;"/>
        <sz val="11.0"/>
      </rPr>
      <t xml:space="preserve">-User should be on </t>
    </r>
    <r>
      <rPr>
        <rFont val="&quot;Trebuchet MS&quot;"/>
        <sz val="11.0"/>
        <u/>
      </rPr>
      <t xml:space="preserve">staging.sunbirded.org/explore
</t>
    </r>
    <r>
      <rPr>
        <rFont val="&quot;Trebuchet MS&quot;"/>
        <sz val="11.0"/>
      </rPr>
      <t>User should be on</t>
    </r>
    <r>
      <rPr>
        <rFont val="&quot;Trebuchet MS&quot;"/>
        <sz val="11.0"/>
      </rPr>
      <t xml:space="preserve"> </t>
    </r>
    <r>
      <rPr>
        <rFont val="&quot;Trebuchet MS&quot;"/>
        <sz val="11.0"/>
        <u/>
      </rPr>
      <t xml:space="preserve">staging.sunbirded.org/get
</t>
    </r>
    <r>
      <rPr>
        <rFont val="&quot;Trebuchet MS&quot;"/>
        <sz val="11.0"/>
      </rPr>
      <t>User should be have dial code</t>
    </r>
  </si>
  <si>
    <t xml:space="preserve">1-Open Sunbird portal
2-Click on explore and enter qr code tab
3- Enter the Dial code and submit
4-Verify the contents available for the dial code 
5-Click on any content and consume 
6- Open /get page 
7- Enter the qr code and click on search 
8- Verify the contents available 
9-Click on any content and consume </t>
  </si>
  <si>
    <t>1. User should be able to click on enter dial code  
2. User should get the content available for the dial code 
3. User should be able to consume the contents
4. User should be able to open the /get page
5. User should be getting the available contents 
6. User should be able to consume the contents</t>
  </si>
  <si>
    <t>searchWithQRCodeInExplorePage</t>
  </si>
  <si>
    <t>Tc_09</t>
  </si>
  <si>
    <t xml:space="preserve">-Verify that anonymous user can find tanant specific logo in Explore page and should be able to access the explore contents
- Verify that user should be bale to access the below tennat explore page
-/MH
-/TN
-/AP
-/MP
-/UP
- verify user should get the tenant specific logo in Login page </t>
  </si>
  <si>
    <r>
      <rPr>
        <rFont val="&quot;Trebuchet MS&quot;"/>
        <color theme="1"/>
        <sz val="11.0"/>
      </rPr>
      <t xml:space="preserve">User should be on tenant specific page 
https://staging.sunbirded.org/mh
https://staging.sunbirded.org/tn
https://staging.sunbirded.org/ap
</t>
    </r>
    <r>
      <rPr>
        <rFont val="&quot;Trebuchet MS&quot;"/>
        <color rgb="FF000000"/>
        <sz val="11.0"/>
      </rPr>
      <t>https://staging.sunbirded.org/mp</t>
    </r>
    <r>
      <rPr>
        <rFont val="&quot;Trebuchet MS&quot;"/>
        <color theme="1"/>
        <sz val="11.0"/>
      </rPr>
      <t xml:space="preserve">
https://staging.sunbirded.org/up</t>
    </r>
  </si>
  <si>
    <r>
      <rPr>
        <rFont val="&quot;Trebuchet MS&quot;"/>
        <color theme="1"/>
        <sz val="11.0"/>
      </rPr>
      <t xml:space="preserve">1.Open </t>
    </r>
    <r>
      <rPr>
        <rFont val="&quot;Trebuchet MS&quot;"/>
        <color rgb="FF000000"/>
        <sz val="11.0"/>
        <u/>
      </rPr>
      <t>staging.sunbirded.org/MH</t>
    </r>
    <r>
      <rPr>
        <rFont val="&quot;Trebuchet MS&quot;"/>
        <color theme="1"/>
        <sz val="11.0"/>
      </rPr>
      <t xml:space="preserve">, staging.sunbirded.org/TN
2.Verify the logo 
3. Search for any content
4.Open content and consume 
5.Click on login 
6.Observe the logo in login page </t>
    </r>
  </si>
  <si>
    <t>1. Tenant specific logo should be displayed in the explore page and in the browser tab as well
2. Post click on login button, the user should get the tenant specific logo in login page and should be able to login from there
3- User should be able to access and consumed the tenant specific contents</t>
  </si>
  <si>
    <t>verifyTenantSpecificLogo</t>
  </si>
  <si>
    <t>Tc_10</t>
  </si>
  <si>
    <r>
      <rPr>
        <rFont val="&quot;Trebuchet MS&quot;"/>
        <color theme="1"/>
        <sz val="11.0"/>
      </rPr>
      <t xml:space="preserve">1. Verify user is able to click on view all and close button for the "My Courses" section.
</t>
    </r>
    <r>
      <rPr>
        <rFont val="&quot;Trebuchet MS&quot;"/>
        <strike/>
        <color theme="1"/>
        <sz val="11.0"/>
      </rPr>
      <t xml:space="preserve">
</t>
    </r>
    <r>
      <rPr>
        <rFont val="&quot;Trebuchet MS&quot;"/>
        <color theme="1"/>
        <sz val="11.0"/>
      </rPr>
      <t>2. Verify that post click on view all in my courses, user sees the new layout of card
3. Details is displayed in the course card
   1.Image
   2.Title
   3.Primary category
   4.Organisational subject
   5.Publisher</t>
    </r>
  </si>
  <si>
    <r>
      <rPr>
        <rFont val="&quot;Trebuchet MS&quot;"/>
        <color rgb="FF000000"/>
        <sz val="11.0"/>
      </rPr>
      <t xml:space="preserve">User should be on </t>
    </r>
    <r>
      <rPr>
        <rFont val="&quot;Trebuchet MS&quot;"/>
        <color rgb="FF000000"/>
        <sz val="11.0"/>
        <u/>
      </rPr>
      <t>staging.sunbirded.org/explore-course</t>
    </r>
  </si>
  <si>
    <r>
      <rPr>
        <rFont val="&quot;Trebuchet MS&quot;"/>
        <color theme="1"/>
        <sz val="11.0"/>
      </rPr>
      <t xml:space="preserve">1.Open Sunbird protal 
2.Click on course tab
</t>
    </r>
    <r>
      <rPr>
        <rFont val="&quot;Trebuchet MS&quot;"/>
        <color theme="1"/>
        <sz val="11.0"/>
      </rPr>
      <t xml:space="preserve">3.Click on the View all button in the "My courses" section.
4.Click on the Close button.
</t>
    </r>
  </si>
  <si>
    <r>
      <rPr>
        <rFont val="&quot;Trebuchet MS&quot;"/>
        <color theme="1"/>
        <sz val="11.0"/>
      </rPr>
      <t xml:space="preserve">1.User should be able to click on course tab
</t>
    </r>
    <r>
      <rPr>
        <rFont val="&quot;Trebuchet MS&quot;"/>
        <color theme="1"/>
        <sz val="11.0"/>
      </rPr>
      <t xml:space="preserve">2.User should be able to click on the view all and close button for the "My courses" section.
</t>
    </r>
    <r>
      <rPr>
        <rFont val="&quot;Trebuchet MS&quot;"/>
        <color theme="1"/>
        <sz val="11.0"/>
      </rPr>
      <t>3. Verify that post click on view all in my courses, user sees the new layout of card
4. Details is displayed in the course card
   1.Image
   2.Title
   3.Primary category
   4.Organisational subject
   5.Publisher</t>
    </r>
  </si>
  <si>
    <t>verifyFeaturedAndLatestSectionExploreCourse</t>
  </si>
  <si>
    <t>Tc_11</t>
  </si>
  <si>
    <t>User onboarding</t>
  </si>
  <si>
    <t>Verify User is be able to select block/cluster/school value for User during onboarding. (Post Sign-up new user)</t>
  </si>
  <si>
    <t>New User should have been created in Sunbird.</t>
  </si>
  <si>
    <t>1. Open Sunbird Portal 
2.Click on sign in option.
3.Login with new user .
4. Observe the Location popup.
5. Select the state .
6. Select the block .
7. Select the cluster .
8. Select school and submit.
9.Go to profile</t>
  </si>
  <si>
    <t>User should be able to select block/cluster/school value for User during onboarding. (Post Sign-up new user)</t>
  </si>
  <si>
    <t>verifyBlockClusterSchoolForSelectedState</t>
  </si>
  <si>
    <t>Tc_12</t>
  </si>
  <si>
    <t>Cannot be automated</t>
  </si>
  <si>
    <t>Verify that users are able to login to the portal through Google sign in 
&amp; State sign in (SSO)
Verify user should get the state specific landing page when user selects the state as Gj, AP, TN in sign in with state system</t>
  </si>
  <si>
    <r>
      <rPr>
        <rFont val="&quot;Trebuchet MS&quot;"/>
        <color theme="1"/>
        <sz val="11.0"/>
      </rPr>
      <t xml:space="preserve">1. User should sunbird account assosciated with gmail.
</t>
    </r>
    <r>
      <rPr>
        <rFont val="&quot;Trebuchet MS&quot;"/>
        <color theme="1"/>
        <sz val="11.0"/>
      </rPr>
      <t xml:space="preserve">2. User should be anonymous user for SSO login.
</t>
    </r>
  </si>
  <si>
    <r>
      <rPr>
        <rFont val="&quot;Trebuchet MS&quot;"/>
        <color theme="1"/>
        <sz val="11.0"/>
      </rPr>
      <t xml:space="preserve">Scenario 1:(Via gmail login)
1.Open "https://staging.sunbirded.org/".
2.Click on sign in option.
3.Click on sign in with google button.
4.Enter valid gmail-ID and click on next button.
5.Enter password and click on next button.
6.Observe the result.
Scenario 2:(Via SSO login)
1.Open "https://staging.sunbirded.org/".
2.Click on Login in option.
3.Click on login in with state system.
4.Select state and click on submit button.
5.Login with state user ID.
</t>
    </r>
    <r>
      <rPr>
        <rFont val="&quot;Trebuchet MS&quot;"/>
        <strike/>
        <color theme="1"/>
        <sz val="11.0"/>
      </rPr>
      <t>6.Click on diksha link.</t>
    </r>
    <r>
      <rPr>
        <rFont val="&quot;Trebuchet MS&quot;"/>
        <color theme="1"/>
        <sz val="11.0"/>
      </rPr>
      <t xml:space="preserve">
7.Enter credentials and click on login button.</t>
    </r>
  </si>
  <si>
    <t>1. User should successfully be able to sign in to the portal via gmail and should be redirected to library page post login.
2. Logout and login again and check whether is able to login to the poral successfully.
3. User should get the OTP within   4-6 digits only.
4. User should be able to login to the portal through SSO and should be redirected to library page post login.</t>
  </si>
  <si>
    <t>Tc_13</t>
  </si>
  <si>
    <t xml:space="preserve">
Verify that in Portal a Major user is able to register with his email id / phone number .
Verify that in Portal a Minor user is able to register with concent of his parent using their Parents email id / phone number .</t>
  </si>
  <si>
    <t>Minor Registration requires parent consent</t>
  </si>
  <si>
    <r>
      <rPr>
        <rFont val="&quot;Trebuchet MS&quot;"/>
        <color theme="1"/>
        <sz val="11.0"/>
      </rPr>
      <t>Scneario 1 : Major  user</t>
    </r>
    <r>
      <rPr>
        <rFont val="&quot;Trebuchet MS&quot;"/>
        <color theme="1"/>
        <sz val="11.0"/>
      </rPr>
      <t xml:space="preserve"> 
1.Open Portal.
2.click on Log in option.
3.click on register here.
4.Enter the name and DOB ( above 18 years for major users).
5.click on the continue button by giving all the details
</t>
    </r>
    <r>
      <rPr>
        <rFont val="&quot;Trebuchet MS&quot;"/>
        <color theme="1"/>
        <sz val="11.0"/>
      </rPr>
      <t xml:space="preserve">Scneario 2 : (Minor ) major user </t>
    </r>
    <r>
      <rPr>
        <rFont val="&quot;Trebuchet MS&quot;"/>
        <color theme="1"/>
        <sz val="11.0"/>
      </rPr>
      <t xml:space="preserve">
1.Open Portal.
2.click on Log in option.
3.click on Register here.
4.Enter the name and DOB ( below 18 years for major users)
5.click on the continue button.
6.Enter the Parent / Gaurdian email id / phone number </t>
    </r>
  </si>
  <si>
    <t>1. Major user should be able to register with his email id and provide the right OTP, accept the terms and conditions that state " I'm 18+ years and I accept the terms and conditions" and then will be able to register to the portal.
2. After Successful registration, User should land on the Login page
3. User should be able to login with newly registered credentials
================
1. Minor user should be able to register by his parent entering email id and post providing the correct OTP, PArent should be able to get the parent terms and conditions " As a parent, I understand and accept the Sunbird Terms and conditions and agree my child register on Sunbird with the given information" checkbox needs to be checked for registration
2. After Successful registration, User should land on the Login page
3. User should be able to login with newly registered credentials</t>
  </si>
  <si>
    <t>Tc_14</t>
  </si>
  <si>
    <t>Verify if the Google major user is able to register and login sucessfully
Verify if the Google minor user is able to register and login sucessfully with taking concent from his/her parent/gaurdian .</t>
  </si>
  <si>
    <t>User should have Gmail account</t>
  </si>
  <si>
    <r>
      <rPr>
        <rFont val="&quot;Trebuchet MS&quot;"/>
        <color theme="1"/>
        <sz val="11.0"/>
      </rPr>
      <t xml:space="preserve">Scenario 1: Minor (Via gmail login)
1.Open Sunbird portal
2.click on sign in option
3.click on </t>
    </r>
    <r>
      <rPr>
        <rFont val="&quot;Trebuchet MS&quot;"/>
        <color theme="1"/>
        <sz val="11.0"/>
      </rPr>
      <t xml:space="preserve">Sign in with google </t>
    </r>
    <r>
      <rPr>
        <rFont val="&quot;Trebuchet MS&quot;"/>
        <color theme="1"/>
        <sz val="11.0"/>
      </rPr>
      <t xml:space="preserve"> button
4.Enter valid Gmail id and password and click on next button 
5.Enter the name and </t>
    </r>
    <r>
      <rPr>
        <rFont val="&quot;Trebuchet MS&quot;"/>
        <color theme="1"/>
        <sz val="11.0"/>
      </rPr>
      <t xml:space="preserve">DOB ( below 18 years for minor users)
</t>
    </r>
    <r>
      <rPr>
        <rFont val="&quot;Trebuchet MS&quot;"/>
        <color theme="1"/>
        <sz val="11.0"/>
      </rPr>
      <t xml:space="preserve">6.click on the continue button
7.Enter the state &amp; district values and click on submit
8. Click on Profile and verify that BMC and location popup are as selected
------------------------------------------------------
Scenario 2:Major (Via gmail login)
1.Open Sunbird portal
2.click on sign in option
3.click on Sign in with google  button
4.Enter valid Gmail id and password and click on next button 
5.Enter the name and DOB ( above 18 years for minor users)
6.click on the continue button
7.Enter the state &amp; district values and click on submit
8.Click on Profile and verify that BMC and location popup are as selected
</t>
    </r>
  </si>
  <si>
    <t>1.Major user should be able to successfull login for major user  without asking any email/mobile  number of parent /guardian.
--------------------------------------------------------------------------------------
2.User should able to get the enter mobile number /email of the parent /guardian for Minor user 
3.Parent should be able to get the 6 digit's OTP to the entered email/mobile number.
4.user should be able to enter the valid 6 digit's OTP 
5.user should be able to successfull login to the minor user 
6.After Successfull login, User should be asked to select Role from Role selection popup then Framework categories selection popup.</t>
  </si>
  <si>
    <t>Tc_15</t>
  </si>
  <si>
    <t xml:space="preserve">-Verify that custodian users should be able to udpate name,state and distrcit values
-Verify user should be able to login with updated email and phone number </t>
  </si>
  <si>
    <t>User should have valid account assosciated with Sunbird.</t>
  </si>
  <si>
    <t xml:space="preserve">1.Open portal
2.Login with valid credentials 
3.Go to profile and click on edit to edit the Name, state and distrcit values
4.Click on submit
==========================================
1. Click on email/Phone number and enter the same 
2. Enter the valid otp received in mobile and Email and click on submit
3. Verify the sucessfull validation message 
4. Logout and login with the previous email/phone number and verify
5. Try to login with the updated phone number and email and validate 
</t>
  </si>
  <si>
    <t>1. User should be able to update the Name,State and district values
2. User should be able to update the email/phone number 
3. User should not be able to login with previous used email/phone number 
4. User should be able to login with updated email/phone number 
5. Verify user should recieve the OTP in 4-6 digits max on first time &amp; resend OTP
during email/phone update.</t>
  </si>
  <si>
    <t>Tc_16</t>
  </si>
  <si>
    <t xml:space="preserve">Verify user is able to update the recovery id as email/phone number 
</t>
  </si>
  <si>
    <r>
      <rPr>
        <rFont val="&quot;Trebuchet MS&quot;"/>
        <color theme="1"/>
        <sz val="11.0"/>
      </rPr>
      <t xml:space="preserve">1. Open Sunbird portal.
2. Login with valid credentials. 
3. Go to profile and click on add recovery. 
</t>
    </r>
    <r>
      <rPr>
        <rFont val="&quot;Trebuchet MS&quot;"/>
        <color theme="1"/>
        <sz val="11.0"/>
      </rPr>
      <t xml:space="preserve">4. OTP will be sent to the registered email id
5. After OTP verification , option to enter the email/Phone number popup is shown </t>
    </r>
    <r>
      <rPr>
        <rFont val="&quot;Trebuchet MS&quot;"/>
        <color theme="1"/>
        <sz val="11.0"/>
      </rPr>
      <t xml:space="preserve">
5. Click on submit and verify if identifier added sucessfully. 
</t>
    </r>
  </si>
  <si>
    <t>1. User should be able to click on add recovery 
2. User should be able to update the email/phone number sucessfully
3. After Successfull update, user should be able to see the updated email/phone number added.</t>
  </si>
  <si>
    <t>ED-4051</t>
  </si>
  <si>
    <t>Tc_17</t>
  </si>
  <si>
    <t>Verify that users are able to use forgot password link to reset their password</t>
  </si>
  <si>
    <t xml:space="preserve">1.Open Sunbird portal 
2.Click on forgot link.
3.Enter registered email-ID/number and user name 
4.Click on Next button.
5.Select the identifier and next
6.Enter the valid OTP and submit
7.Enter the password and confirm password 
-Try to login with the old password and confirm 
-Try to login with the new password and confirm
8- Try to enter the invalid password, having space on it </t>
  </si>
  <si>
    <r>
      <rPr>
        <rFont val="&quot;Trebuchet MS&quot;"/>
        <color theme="1"/>
        <sz val="11.0"/>
      </rPr>
      <t xml:space="preserve">1. User should get the OTP successfully with appropriate time duration with the OTP length of 4-6digits only.
2. User should successfully be able to reset their password using forgot link.
3. User should get appropriate error message while login to the portal with old password.
</t>
    </r>
    <r>
      <rPr>
        <rFont val="&quot;Trebuchet MS&quot;"/>
        <color rgb="FFFF0000"/>
        <sz val="11.0"/>
      </rPr>
      <t>4. User should get appropriate error message while login to the portal with Invalid password.</t>
    </r>
  </si>
  <si>
    <t>Tc_18</t>
  </si>
  <si>
    <t xml:space="preserve">Verify user is able to merge custodian account with state account 
</t>
  </si>
  <si>
    <r>
      <rPr>
        <rFont val="&quot;Trebuchet MS&quot;"/>
        <color theme="1"/>
        <sz val="11.0"/>
      </rPr>
      <t xml:space="preserve">User should have state account and custodian account created 
</t>
    </r>
    <r>
      <rPr>
        <rFont val="&quot;Trebuchet MS&quot;"/>
        <color theme="1"/>
        <sz val="11.0"/>
      </rPr>
      <t>User should have consume the course</t>
    </r>
  </si>
  <si>
    <t xml:space="preserve">1.Open Sunbird portal
2.Login with state account
3.Go to profile and click on merge account
4.Enter the details of custodian accounts
5.Click on submit
6.Verify user should get merged with state account and verify the email notification on state account
7.Veirfy the usage history in state account(Course progress should also get merged with state account)
</t>
  </si>
  <si>
    <t>1.User should be able to merge the custodian account
2.User should get the email/phone merge account notification
3.Usage history of custodian account also should get merged with state account</t>
  </si>
  <si>
    <t>verifycustodianAndSSOUserMerge</t>
  </si>
  <si>
    <t>16/05/2024</t>
  </si>
  <si>
    <t>https://project-sunbird.atlassian.net/browse/ED-4086</t>
  </si>
  <si>
    <t>Tc_19</t>
  </si>
  <si>
    <t xml:space="preserve">User is getting +add user option in his profile and able to switch to multiple users </t>
  </si>
  <si>
    <t>User should have Sunbird account
User should have added the user</t>
  </si>
  <si>
    <t xml:space="preserve">1.Go to profile and click on add user
2.Enter the name and click on submit
3.Verify user should be able to add multiple users in his profile
4.Click on added users and veirfy the usage and profile selection
</t>
  </si>
  <si>
    <t xml:space="preserve">-User should be able to click on add user
-User should be able to add users sucessfully 
-user should be able to switch to another users 
</t>
  </si>
  <si>
    <t xml:space="preserve">VerifyAddUserAndSwitchedUserProfile
</t>
  </si>
  <si>
    <t>To be automated</t>
  </si>
  <si>
    <t>User has to validate Submit details form</t>
  </si>
  <si>
    <t>User should have Sunbird account</t>
  </si>
  <si>
    <t>"1.Open Sunbird 
2.Login with valid credentials.
3. Click on profile &amp; observ the submit details option.
4. Click on Submit details button, 
5. Observe and verify all the fields in the form</t>
  </si>
  <si>
    <t xml:space="preserve">1. User should be loged in with Valid credentials
2. User shold see the Submit details button in the Profile Page
3. User should validate the submit details form, all the fields are available
</t>
  </si>
  <si>
    <t>Tc_20</t>
  </si>
  <si>
    <t xml:space="preserve">-Verify custodian users are getting  Submit details option in his profile 
</t>
  </si>
  <si>
    <r>
      <rPr>
        <rFont val="&quot;Trebuchet MS&quot;"/>
        <color theme="1"/>
        <sz val="11.0"/>
      </rPr>
      <t>1.Open Sunbird 
2.Login with valid credentials.
3. Click on profile &amp; observ the submit details option.
4. Fill the form and click on subm</t>
    </r>
    <r>
      <rPr>
        <rFont val="&quot;Trebuchet MS&quot;"/>
        <color theme="1"/>
        <sz val="11.0"/>
      </rPr>
      <t xml:space="preserve">it.
</t>
    </r>
  </si>
  <si>
    <t xml:space="preserve">-User should get the Submit details option 
-User should be able to click on that option
</t>
  </si>
  <si>
    <t>Tc_21</t>
  </si>
  <si>
    <t>- User should be able to submit the details successfully from profile page by adding phone number or email id
- User should be edit the submitted details as well</t>
  </si>
  <si>
    <r>
      <rPr>
        <rFont val="&quot;Trebuchet MS&quot;"/>
        <sz val="11.0"/>
      </rPr>
      <t>1.Open Sunbird 
2.Login with valid credentials.
3. Click on profile &amp; observ the submit details option.
4. Fill the form and click on subm</t>
    </r>
    <r>
      <rPr>
        <rFont val="&quot;Trebuchet MS&quot;"/>
        <sz val="11.0"/>
      </rPr>
      <t xml:space="preserve">it.
</t>
    </r>
  </si>
  <si>
    <t xml:space="preserve">-User should get the Submit details option 
-User should be able to click on that option
-User should be able to fill the details and submit
-Post submitting the details user should not 
get Submit details option
</t>
  </si>
  <si>
    <t>https://project-sunbird.atlassian.net/browse/ED-4054</t>
  </si>
  <si>
    <t>Tc_22</t>
  </si>
  <si>
    <t>Content Creation</t>
  </si>
  <si>
    <t>Verify that users are able to create resources</t>
  </si>
  <si>
    <t>User should have content creation rights.</t>
  </si>
  <si>
    <t>1.Open Portal.
2.Click on  
3.Click on sign in option.
4.Login with Valid cotent creator credentials.
5.Click on workspace in the home page.
6.Click on create-&gt;Resource.
7.Enter the Resource type manditory field
8.Select any one of the Resource content type
9.Click on start creating button.
10.Add some slides with text, images etc.
11.Click on save button.</t>
  </si>
  <si>
    <t xml:space="preserve">1. User should able to navigate to the workspace page 
2. User should able to start create the resource
3. User should able to enter the resource type manditory field
4. User should able to select any of the content type
5. User should successfully be able to create and save resource.
</t>
  </si>
  <si>
    <t>createResourceAndVerify</t>
  </si>
  <si>
    <t>Tc_23</t>
  </si>
  <si>
    <t>Verify that users are able to create collection</t>
  </si>
  <si>
    <t>1.Open Portal.
2.Click on profile icon
3.Click on sign in option.
4.Login with Content creator credentials.
5.Click on workspace in the home page.
6.Click on create-&gt;Collection.
7.Click the Collection type manditory field.
8.Select the any one of the collection type.
9.Click on start creating button.
10.Click on add new child option.
11.Click on add resource button.
12.Select any resource and click on proceed button.
13.Click on save button.</t>
  </si>
  <si>
    <t>1. User should able to navigate to the workshop page. 
3. User should able to select any one collection type.
4. User should successfully be able to start create the collection.
5. User should successfully be able to create and save collection.
6.Publish the collection</t>
  </si>
  <si>
    <t>createCollectionAndVerify</t>
  </si>
  <si>
    <t>https://project-sunbird.atlassian.net/browse/ED-4050</t>
  </si>
  <si>
    <t>Tc_24</t>
  </si>
  <si>
    <t>Verify that users are able to create Lesson plan</t>
  </si>
  <si>
    <t>1.Open sunbird Portal.
2.Click on profile icon
3.Click on sign in option
4.Login with valid Content creator credentials.
5.Click on workspace in the home page.
6.Click on create-&gt;Lesson plan.
7.Enter the Lesson plan manditory field
8.Select any one of the Lesson plan collection type
9.Click on start creating button.
10.Click on add new child option.
11.Click on add resource button.
12.Select any resource and click on proceed button.
13.Click on save button.</t>
  </si>
  <si>
    <t>1. User should able to navigate to the workshop page 
2. User should succesfully be able to start create lesson plan.
3. User should able to enter the resource type manditory field
4. User should able to select any of the content type
5. User should successfully be able to create and save Lesson plan.
6. User should see the saved Lesson plan in Draft and All content section</t>
  </si>
  <si>
    <t>createLessonPlanAndVerify</t>
  </si>
  <si>
    <t>NA</t>
  </si>
  <si>
    <t>Tc_25</t>
  </si>
  <si>
    <t>Verify that users are able to upload the 7 upload types</t>
  </si>
  <si>
    <r>
      <rPr>
        <rFont val="&quot;Trebuchet MS&quot;"/>
        <color theme="1"/>
        <sz val="11.0"/>
      </rPr>
      <t>1.Open P</t>
    </r>
    <r>
      <rPr>
        <rFont val="&quot;Trebuchet MS&quot;"/>
        <color rgb="FF000000"/>
        <sz val="11.0"/>
      </rPr>
      <t xml:space="preserve">ortal.
2.Click on </t>
    </r>
    <r>
      <rPr>
        <rFont val="&quot;Trebuchet MS&quot;"/>
        <color theme="1"/>
        <sz val="11.0"/>
      </rPr>
      <t>profile icon
3.Click on sign in option.
4.Login with Content creator credentials.
5.Click on workspace in the home page.
6.Click on create-&gt;Upload content.
7.Click on the Content type mandatory field.
8.Select any one of the content type.
9.Enter the URL or browse the file in your system.
10.Click on upload button.
11.Click on save button.</t>
    </r>
  </si>
  <si>
    <t>1. User should able to navigate to the workshop page.
2. User should complusory select the content type and should select any one content type. 
3. User should be able to upload the 7 upload types.</t>
  </si>
  <si>
    <t>uploadContentTypeHtmlAndVerify 
uploadContentTypePdfAndVerify                                 
uploadContentTypeEpubAndVerify                        
uploadContentTypeMp4AndVerify                                   
uploadContentTypeH5pAndVerify                           
uploadContentTypeYoutubeAndVerify                              
uploadContentTypeWebmAndVerify</t>
  </si>
  <si>
    <t>Tc_26</t>
  </si>
  <si>
    <t>To verify whether post uploading and saving, content resides in all my bucket and all uploads bucket.</t>
  </si>
  <si>
    <t>1.Open Portal.
2.Click on profile icon
3.Click on sign in option.
4.Login with valid content creator credentials.
5.Click on Workspace-&gt;Create-&gt;Upload content.
6. Select any one of the content type.
7.Click on browse-&gt;Select and Upload.
8.Click on edit details page. 
9.Fill up all the mandatory field values.
10.Click on save option in the edit details page.
11.Click on save button in the editor.
12.Content saved popup is displayed.
13.Click on close icon and close the editor.
14.Click and open All my content bucket.
15.Click and select the uploaded content.
16.Verify whether the user can preview the uploaded content.</t>
  </si>
  <si>
    <t>Post uploading and saving, content resides in all my bucket and all uploads bucket.</t>
  </si>
  <si>
    <t>previewContentFromAllMyContent</t>
  </si>
  <si>
    <t>Tc_27</t>
  </si>
  <si>
    <t>Verify that user able to preview / Consume all the 7 types content.</t>
  </si>
  <si>
    <t>1.Open Portal.
2.Go to Profile.
3.Click on Login option.
4.Login with Content creator credentials.
5.Click on workspace in the home page.
6.Click on create-&gt;Upload content.
7.Enter the URL or browse the file in your system.
8.Click on upload button.
9.Click on save button.
10.Select all the mandatory field.
11.Fill the mandatory detail's.
12.Send for review.
13 Publish the content
14.Consume the content as Custodian user</t>
  </si>
  <si>
    <t>User should be able to play the all 7 types content sucessfully.
- EPUB
- PDF
- HTML
- Mp4
- Webm
- H5p
- Youtube
User should any one content type.
User should fill all the mandatory field successfully.</t>
  </si>
  <si>
    <t>Tc_28</t>
  </si>
  <si>
    <t>Verify that user is able to create the question</t>
  </si>
  <si>
    <t>1.Open Portal.
2.Click on sign in option.
3.Login with valid credentials.
4.Click on workspace in the home page.
5.Click on create-&gt;Resource.
6.Click on Start creating button.
7. Click on add question set.
8. Click on create question.
9.Select the question template(MCQ, FT, MTF, Rearrange the words , Sequence)</t>
  </si>
  <si>
    <t>1. User should be able to create question.
2. User should able to see the preview of the question
3. User should able to see the metadata page
4. User should able to see the board, medium, grade and subject in this order only</t>
  </si>
  <si>
    <t>createQuestionMTFAndVerify createQuestionMCQAndVerify createQuestionFITBAndVerify</t>
  </si>
  <si>
    <t>https://project-sunbird.atlassian.net/browse/ED-4066</t>
  </si>
  <si>
    <t>Tc_29</t>
  </si>
  <si>
    <t>Verify that user is able to search for the question</t>
  </si>
  <si>
    <t>1.Open Portal.
2.Click on sign in option.
3.Login with valid credentials.
4.Click on workspace in the home page.
5.Click on create-&gt;Resource.
6.Click on Start creating button.
7. Click on add question set.
8. Enter name of the question in the question search bar.
9.Click on search icon.
10.Verify whether the searched question is displayed.</t>
  </si>
  <si>
    <t>1. User should be able to search the question successfully and respective question should display</t>
  </si>
  <si>
    <t>UserAbleToSearchQuestionInResource</t>
  </si>
  <si>
    <t>16/04/2024</t>
  </si>
  <si>
    <t>Tc_30</t>
  </si>
  <si>
    <t xml:space="preserve">Verify that user is able to edit the question
</t>
  </si>
  <si>
    <t>1.User should have content creation rights.
2.User should have created atleast one question.</t>
  </si>
  <si>
    <t>1.Open Portal.
2.Click on sign in option.
3.Login with valid credentials.
4.Click on workspace in the home page.
5.Click on create-&gt;Resource.
6.Click on Start creating button.
7. Click on add question set.
8. Click on Advanced filters.
9. Turn the toggle on for My question.
10.Click on the edit icon on the question.
11.Verify whether user is redirected to question configuration page.</t>
  </si>
  <si>
    <t>1. User should redirect to my question section 
2. User should be able to edit the question.
3. User should able to save the updated question
4. User should see the updated question at the top
5. User should able to preview the question</t>
  </si>
  <si>
    <t>filterToggleAndEditWhileAddingQuestionInResource</t>
  </si>
  <si>
    <t>Tc_31</t>
  </si>
  <si>
    <t>Verify that user is able copy the question</t>
  </si>
  <si>
    <t>1. User should have content creation rights.</t>
  </si>
  <si>
    <t>1.Open Portal.
2.Click on sign in option.
3.Login with valid credentials.
4.Click on workspace in the home page.
5.Click on create-&gt;Resource.
6.Click on Start creating button.
7. Click on add question set.
8. Click on the copy question icon.
9.Verify whether user is redirected to question configuration page.</t>
  </si>
  <si>
    <t>1. User should be able to copy the question.
2. User should be able to copy the question created in different tenant
3. User should able to edit the question
4. User should able to save the question
5. The save quesation should display at the top in question list section
6. user should able to preview the question</t>
  </si>
  <si>
    <t>copyQuestionWhileAddingQuestionInResource</t>
  </si>
  <si>
    <t>Tc_32</t>
  </si>
  <si>
    <t>Verify that user is able to delete the question</t>
  </si>
  <si>
    <t>1.Open Portal.
2.Click on sign in option.
3.Login with valid credentials.
4.Click on workspace in the home page.
5.Click on create-&gt;Resource.
6.Click on Start creating button.
7. Click on add question set.
8. Click on Advanced filters.
9. Turn the toggle on for My question.
10.Click on delete icon displayed beside question.
11.Verify whether question is deleted.</t>
  </si>
  <si>
    <t>1. User should be able to deleted the question successfully.
2. The deleted question should removed from my question section
3. User should not get the deleted question post search of the question.</t>
  </si>
  <si>
    <t>Tc_33</t>
  </si>
  <si>
    <t>verify whether user is able to see all the questions created by him/herself by turning on My question toggle.</t>
  </si>
  <si>
    <t>1.User should have content creation rights.
2.User should have created more than 1 question.</t>
  </si>
  <si>
    <t>1.Open Portal.
2.Click on sign in option.
3.Login with valid credentials.
4.Click on workspace in the home page.
5.Click on create-&gt;Resource.
6.Click on Start creating button.
7. Click on add question set.
8. Click on Advanced filters.
9. Turn the toggle on for My question.
10.Verify all the questions created by the user is displayed.</t>
  </si>
  <si>
    <t>1. User should be able to see all the questions created by him/herself by turning on "My question" toggle button along with edit and delete button</t>
  </si>
  <si>
    <t>Tc_34</t>
  </si>
  <si>
    <t>Verify that user is able to bundle another questions along with show immediate feedback and shuffle question</t>
  </si>
  <si>
    <t>1.Open Portal.
2.Click on sign in option.
3.Login with valid credentials.
4.Click on workspace in the home page.
5.Click on create-&gt;Resource.
6.Click on Start creating button.
7. Click on add question set.
8. Select questions from pick question page.
9.Click on next button.
10.Enter name of the question set title.
11.Turn toggle on/off for the shuffle and show immediate feedback option.
12.Click on add button.</t>
  </si>
  <si>
    <t>User should be able to bundle the question along with immediate feedback and shuffle question</t>
  </si>
  <si>
    <t>verifyThatUserIsAbleToBundleTheQuestions</t>
  </si>
  <si>
    <t>Tc_35</t>
  </si>
  <si>
    <t>Verify that user is able to add the questions</t>
  </si>
  <si>
    <t>User should be able to add the questions successfully and preview the same.</t>
  </si>
  <si>
    <t>UserAbleToSearchQuestionAndPreviewInResource</t>
  </si>
  <si>
    <t>Tc_36</t>
  </si>
  <si>
    <t>Verify that user is able to save and preview the questions</t>
  </si>
  <si>
    <t>1.Open Portal.
2.Click on sign in option.
3.Login with valid credentials.
4.Click on workspace in the home page.
5.Click on create-&gt;Resource.
6.Click on Start creating button.
7. Click on add question set.
8. Select questions from pick question page.
9.Click on next button.
10.Enter name of the question set title.
11.Turn toggle on/off for the shuffle and show immediate feedback option.
12.Click on add button.
13.Click on save button.
14.Click on preview button.</t>
  </si>
  <si>
    <t>User able to Turn toggle on/off for the shuffle and show immediate feedback in question set page</t>
  </si>
  <si>
    <t>createQuestionAndVerify</t>
  </si>
  <si>
    <t>Tc_37</t>
  </si>
  <si>
    <t>Verify that user is able to send the content for review</t>
  </si>
  <si>
    <t>1.Open Portal.
2.Click on sign in option.
3.Login with valid credentials.
4.Click on workspace in the home page.
5.Click on create-&gt;Resource.
6.Click on Start creating button.
7. Click on add question set.
8. Select questions from pick question page.
9.Click on next button.
10.Enter name of the question set title.
12.Click on add button.
13.Click on save button.
14.Click on send for review button.
15.Select drop down values of the various fields.
16.Click on save button.</t>
  </si>
  <si>
    <t>User able to select the question from pick question page and able to save.</t>
  </si>
  <si>
    <t>Tc_38</t>
  </si>
  <si>
    <t>Verify that user is able to publish the content</t>
  </si>
  <si>
    <t>1.User should have content reviewer rights.
2.Content creator should have created atleast one content and sent for review.</t>
  </si>
  <si>
    <t>1. Open Portal.
2. Click on sign in option.
3.Login with valid credentials.
4.Click on workspace button.
5. Click on up for review bucket.
6.Click on review button.
7.Select all the check boxes.
8.Click on publish button.</t>
  </si>
  <si>
    <t>Content reviewer should be able to publish the content successfully.</t>
  </si>
  <si>
    <t>createContentAndSendForReview</t>
  </si>
  <si>
    <t>Tc_39</t>
  </si>
  <si>
    <t>- Verify that user is able to search and consume the published content
- Verify user get the fullscreen option to play the content</t>
  </si>
  <si>
    <t xml:space="preserve">1.User should have content reviewer rights.
2.Content creator should have created atleast one content and sent for review.
</t>
  </si>
  <si>
    <t>1. Open Portal.
2. Click on sign in option.
3.Login with valid credentials.
4.Click on workspace button.
5. Click on up for review bucket.
6.Click on review button.
7.Select all the check boxes.
8.Click on publish button.
9. Click on the library page.
10.Enter name of the content in the search bar.
11.Verify whether published content can be consumed.</t>
  </si>
  <si>
    <t>- User should be able to search and consume the published content.
- User should get the full screen mode option and can be played the content in full screen mode</t>
  </si>
  <si>
    <t>verifyThatUserIsAbleToSearchAndConsumeThePublishedContent</t>
  </si>
  <si>
    <t>Tc_40</t>
  </si>
  <si>
    <r>
      <rPr>
        <rFont val="&quot;Trebuchet MS&quot;"/>
        <color theme="1"/>
        <sz val="11.0"/>
      </rPr>
      <t xml:space="preserve">  "User should be able to create a Question Set by filling all the mandatory details in the</t>
    </r>
    <r>
      <rPr>
        <rFont val="&quot;Trebuchet MS&quot;"/>
        <color theme="1"/>
        <sz val="11.0"/>
      </rPr>
      <t xml:space="preserve"> root node 
- Verify user should be able to</t>
    </r>
    <r>
      <rPr>
        <rFont val="&quot;Trebuchet MS&quot;"/>
        <color theme="1"/>
        <sz val="11.0"/>
      </rPr>
      <t xml:space="preserve"> add sections.
 creator should be displayed with ""MCQ ""and ""Subjective Question"" as options on Clicking ""Create New"" post filling all mandatory details in Root node page  
 creator should be able to create  ""MCQ"" and Subjective Question"" "</t>
    </r>
  </si>
  <si>
    <t xml:space="preserve">User must have content creation rights </t>
  </si>
  <si>
    <t>1.Open the Portal url
2.Login as Content creator credentials
3.Click on Workspace-&gt;Create-&gt;Question Set
4.Fill all the mandatory fields in the Root node
5.Click on "Create New"
----------------------------------------------
1.Open the Portal url
2.Login as Content creator credentials
3.Click on Workspace-&gt;Create-&gt;Question Set
4.Fill all the mandatory fields in the Root node
5.Click on "Create New"
6.Click on "MCQ: type question and create the same
7.Click on "Save"
--------------------------------------------------
1.Open the Portal url
2.Login as Content creator credentials
3.Click on Workspace-&gt;Create-&gt;Question Set
4.Fill all the mandatory fields in the Root node
5.Click on "Create New"
6.Click on "Subjective" question and create the same
7.Click on "Save"</t>
  </si>
  <si>
    <t xml:space="preserve">User should be able to create a Question Set by filling all the mandatory details in the root node 
 creator should be displayed with "MCQ "as options on Clicking "Create New" post filling all mandatory details in Root node page  
 creator should be able to create  "MCQ" </t>
  </si>
  <si>
    <t>CreateMCQQuestionSet</t>
  </si>
  <si>
    <t>Tc_41</t>
  </si>
  <si>
    <r>
      <rPr>
        <rFont val="&quot;Trebuchet MS&quot;"/>
        <color theme="1"/>
        <sz val="11.0"/>
      </rPr>
      <t xml:space="preserve">  "User should be able to create a Question Set by filling all the mandatory details in the</t>
    </r>
    <r>
      <rPr>
        <rFont val="&quot;Trebuchet MS&quot;"/>
        <color theme="1"/>
        <sz val="11.0"/>
      </rPr>
      <t xml:space="preserve"> root node 
- Verify user should be able to</t>
    </r>
    <r>
      <rPr>
        <rFont val="&quot;Trebuchet MS&quot;"/>
        <color theme="1"/>
        <sz val="11.0"/>
      </rPr>
      <t xml:space="preserve"> add sections.
 creator should be displayed with  ""Subjective Question"" as options on Clicking ""Create New"" post filling all mandatory details in Root node page  
 creator should be able to create Subjective Question"" "</t>
    </r>
  </si>
  <si>
    <t>quml</t>
  </si>
  <si>
    <t>1.Open the Portal url
2.Login as Content creator credentials
3.Click on Workspace-&gt;Create-&gt;Question Set
4.Fill all the mandatory fields in the Root node
5.Click on "Create New"
--------------------------------------------------
1.Open the Portal url
2.Login as Content creator credentials
3.Click on Workspace-&gt;Create-&gt;Question Set
4.Fill all the mandatory fields in the Root node
5.Click on "Create New"
6.Click on "Subjective" question and create the same
7.Click on "Save"</t>
  </si>
  <si>
    <t xml:space="preserve">User should be able to create a Question Set by filling all the mandatory details in the root node 
 creator should be displayed "Subjective Question" as options on Clicking "Create New" post filling all mandatory details in Root node page  
 creator should be able to create  Subjective Question" </t>
  </si>
  <si>
    <t>CreateSubjectiveQuestion</t>
  </si>
  <si>
    <t>Tc_42</t>
  </si>
  <si>
    <t xml:space="preserve">Consumption only 
- Verify user should be able to play subjective type question and answer
- Verify User should be able to submit feedback post consuming the MCQ and Subjective question set and it should be applicable layout
- Verify user should be able to View feedback on submitting
- Verify user should see the solution
- Verify user should be able to shuffle the order of question
- Verify user should be able to see timer during and post consumption.
- User should be able to see added image/video.
- User shoudl be able to see summary page with score
- User should be able to consume the questions section wise
</t>
  </si>
  <si>
    <t>- User should have content creation rights.
- Question set is created already</t>
  </si>
  <si>
    <t>"1.Open Portal url.
2.Click on profile icon
3. Browser as guest or loggedin user
4.Click on serach and enter the name of the question set and try to consume "</t>
  </si>
  <si>
    <t>- User should be able to submit feedback post consuming the question set and it should be applicable layout
- User should be able to View feedback on submitting
- User should see the solution
- User should be able to shuffle the order of question
- User should be able to see timer during and  post consumption.
- User should be able to see added image/video.</t>
  </si>
  <si>
    <t>Tc_43</t>
  </si>
  <si>
    <t>Verify creator is able to create TV lesson by adding Additional Category as "TV lesson" in Resource Edit Details Page and Send For Review</t>
  </si>
  <si>
    <t>Primary category should be "Explanation Content".</t>
  </si>
  <si>
    <t xml:space="preserve">1.Open the portal url
2.Login as content creator 
3.GO to Workspace-&gt;Resource
4.Click on Edit Details
5.Click on Additional Category-&gt;TV lesson
6.Click on Send For Review button
</t>
  </si>
  <si>
    <t xml:space="preserve"> creator should be  able to create TV lesson and Send For Review</t>
  </si>
  <si>
    <t>TvLessonOptionInResourceSendForReview</t>
  </si>
  <si>
    <t>Tc_44</t>
  </si>
  <si>
    <t xml:space="preserve">Verify Reviewer is able to Publish the TV lesson content and it must be available in TV classes section post publishing the content 
 Verify if Reviewer rejects the TV lesson type content it must be available under Drafts bucket for creator </t>
  </si>
  <si>
    <t>Primary category should be "Explanation Content". and content sent for review</t>
  </si>
  <si>
    <t xml:space="preserve">1.Open the Sunbird url
2.Login as content reviewer
3.GO to Workspace-&gt;Up for Review
4.Click onTV lesson content
5.Click on Publish 
-----------------------------
1.Open the Sunbird url
2.Go to Library Page
3.Go to TV classes page and search for the content
</t>
  </si>
  <si>
    <t xml:space="preserve"> Reviewer should be able to Publish the TV lesson content and it must be available in TV classes section post publishing the content  
 Reviewer rejects the TV lesson type content it should  be available under Drafts bucket for creator </t>
  </si>
  <si>
    <t>PublishTVLessonResource</t>
  </si>
  <si>
    <t>Tc_45</t>
  </si>
  <si>
    <t>Verify that when user enables transcript, user should be able to see the caption(subtitles) for the video on the player</t>
  </si>
  <si>
    <t xml:space="preserve">Consumption only </t>
  </si>
  <si>
    <r>
      <rPr>
        <rFont val="&quot;Trebuchet MS&quot;"/>
        <color theme="1"/>
        <sz val="11.0"/>
      </rPr>
      <t xml:space="preserve">1.Open the Sunbird url 
2.Login as Guest/Custodian user
3.Click on the serach and search for the transcript video
4.Consume the video 
5.Click on caption </t>
    </r>
    <r>
      <rPr>
        <rFont val="&quot;Trebuchet MS&quot;"/>
        <color theme="1"/>
        <sz val="11.0"/>
      </rPr>
      <t xml:space="preserve">CC </t>
    </r>
    <r>
      <rPr>
        <rFont val="&quot;Trebuchet MS&quot;"/>
        <color theme="1"/>
        <sz val="11.0"/>
      </rPr>
      <t>button and select the language 
6.change the language 
7.observe</t>
    </r>
  </si>
  <si>
    <r>
      <rPr>
        <rFont val="&quot;Trebuchet MS&quot;"/>
        <color theme="1"/>
        <sz val="11.0"/>
      </rPr>
      <t xml:space="preserve">1.user should be able to change the language in the caption ( </t>
    </r>
    <r>
      <rPr>
        <rFont val="&quot;Trebuchet MS&quot;"/>
        <color theme="1"/>
        <sz val="11.0"/>
      </rPr>
      <t xml:space="preserve">cc subtitle)
</t>
    </r>
    <r>
      <rPr>
        <rFont val="&quot;Trebuchet MS&quot;"/>
        <color theme="1"/>
        <sz val="11.0"/>
      </rPr>
      <t xml:space="preserve">--------------------------------
2.user should be able to view the caption (subtitle) in the selected language </t>
    </r>
  </si>
  <si>
    <t>Tc_46</t>
  </si>
  <si>
    <t>1. Verify user is able to search for TV lesson type content  using the filters  in "TV classes "section in Explore Page and consume the same  
2. Verify user is able to search and consume the TV Lesson type content using :
* do_id
* Name in the search field
* By applying the filters</t>
  </si>
  <si>
    <t xml:space="preserve">"TV lesson" type content must be already published </t>
  </si>
  <si>
    <t xml:space="preserve">1.Open the Sunbird url
2.Login as Guest/Custodian User
3.Click on TV Classes in the Explore page
4.Apply the filter values in the Tv  classes page
5.Consume the content
-----------------------------
1.Open the Sunbird url
2.Login as Guest/Custodian User
3.Search for the content in the search field 
4.Observe 
</t>
  </si>
  <si>
    <t xml:space="preserve">1. user should be able to search for TV lesson type content  using the filters  in "TV classes "section in Explore Page and consume the same  
2. user should be able to search and consume  the TV Lesson type content using :
* Name in the search field
</t>
  </si>
  <si>
    <t>SearchTVLesonTypeContent</t>
  </si>
  <si>
    <t>Tc_47</t>
  </si>
  <si>
    <t>ETB</t>
  </si>
  <si>
    <t>Verify that the Book creator is able download the bulk QR code</t>
  </si>
  <si>
    <t>User should have book creator rights.</t>
  </si>
  <si>
    <t>1. Open Portal url.
2. Click on sign in option.
3. Login with valid credentials.
4. Click on workspace in the home page.
5. Click on create-&gt;Book.
6. Enter name of the book and Select the  BMGS filed click on start creating button.
7. Click on QR code option.
8. Click on generate QR code.
9. Enter the number (2-245) and click on request button
10 .Click on download QR code option.
13.Verify whether QR code files are downloaded locally into the system as zipped file.</t>
  </si>
  <si>
    <t>1. Book creator should able to generate the bulk QR code
2. Book creator should able to download the bulk QR code
3. Book creator should able to extract the Qr code zip file
4. Book creator should able to use the QR code while creating the book successfully</t>
  </si>
  <si>
    <t>downloadQRCode</t>
  </si>
  <si>
    <t>Tc_48</t>
  </si>
  <si>
    <t xml:space="preserve">Verify that the book creator is able to generate the bulk QR codes for the old book
</t>
  </si>
  <si>
    <t>1. User should have book creator rights
2. The Qr code section should not be selected
3. The book has at list 5 unit</t>
  </si>
  <si>
    <t>1. Open Portal url.
2. Click on sign in option.
3. Login with valid credentials.
4. Click on workspace in the home page.
5. Go to Draft -&gt; search for the book
6. Open the book in draft section
7. Click on QR code option.
8. Click on generate QR code.
9. Enter the number (2-245) and click on request button
10 .Click on download QR code option.
13.Verify whether QR code files are downloaded locally into the system as zipped file.</t>
  </si>
  <si>
    <t xml:space="preserve">1. The book creator should able to generate required QR code
2. The book creator should able to download the QR code
3. The book creator should able te unzip the QR code successfully
</t>
  </si>
  <si>
    <t>openDraftAndDownloadQRCodeForBook</t>
  </si>
  <si>
    <t>Tc_49</t>
  </si>
  <si>
    <t>Verify that the Book creator is able to upload the CSV file</t>
  </si>
  <si>
    <t>1. User should have book creator rights.
2. User should have already created ToC</t>
  </si>
  <si>
    <t>1. Open Portal URL.
2. Click on sign in option.
3. Login with valid credentials.
4. Click on workspace in the home page.
5. Click on create-&gt;Book
6. Provide the same name as in CSV file
7. Click and upload the CSV file</t>
  </si>
  <si>
    <t>1. Book creator should be able to uplaod the CSV file
2. All the data in CSV file should display in portal
3. Book creator should able to save the book and close the collection editor
4. Book creator should able to see the saved book in draft section</t>
  </si>
  <si>
    <t>ED-4102</t>
  </si>
  <si>
    <t>Tc_50</t>
  </si>
  <si>
    <t>Verify that the Book creator is able to download the ToC</t>
  </si>
  <si>
    <t>1.User should have book creator rights.</t>
  </si>
  <si>
    <t>1.Open Portal URL .
2.Click on sign in option.
3.Login with valid credentials.
4.Click on workspace button in the home page.
5.Click on create-&gt;Book.
6.Click on Using editor option.
7.Add new child.
8.Click on save option.
9. Click on TOC.
10.Select download TOC from the drop down menu.
11.Verify whether ToC is downloaded in the CSV file format.</t>
  </si>
  <si>
    <t>Book creator should be able to downlaod the ToC in the CSV file format</t>
  </si>
  <si>
    <t>verifyTOCDownloadedInCSVFormat</t>
  </si>
  <si>
    <t>Tc_51</t>
  </si>
  <si>
    <t xml:space="preserve">Verify that user book creator is able to update the toc by using updated csv
</t>
  </si>
  <si>
    <t>1.User should have book creator rights.
2.User has entered the book and book units in the CSV file.
3.User should have entered the QR codes in QR code field and saved it.</t>
  </si>
  <si>
    <t>1. Login to the portal url
2. Click on profile
3. Click on create
4. Add the units to the book(Child)
5. Save the book -&gt; Verify that download TOC metadata is enabled under the TOC option.
6. Download the TOC csv file
7. Open the CSV file -&gt; Edit the columes accept first column
8. Add Qr codes in Qr code fields in ToC CSV file
9. Add resouces link in linked content field in ToC CSV file and save the ToC
10. Add topic  in topic field in ToC CSV file and save the ToC
11. Now click on TOC option -&gt; choose update TOC metadata -&gt; Upload the edited CSV file.
12. Verify that the user is able to upload the file successfully and the update is reflected in the TOC.</t>
  </si>
  <si>
    <t>Book creator should be able to save the CSV file with all the updated data
- Linked contnet
- QR code validation
- Topic/ subtopic</t>
  </si>
  <si>
    <t>Tc_52</t>
  </si>
  <si>
    <t>Verify that the Book creator is able to upload the updated ToC</t>
  </si>
  <si>
    <t>1.User should have book creator rights.
2. User should have CSV file with updated ToC.</t>
  </si>
  <si>
    <t>1.Open Portal URL.
2.Click on sign in option.
3.Login with valid credentials.
4.Click on workspace tab in the home page.
5.Click on create-&gt;Book.
6. Open the same book from draft
7. Click on ToC -&gt; upload ToC
8. Select the updated ToC
9. Click on upload</t>
  </si>
  <si>
    <t>1. Book creator should be able to upload the updated ToC successfully
2. Book creator should be able see the data in collection editor
 a. Linked QR codes
 b. Linked Contents
 c. Topic/subtopic
3. Book creator should able to save the textbook and close the editor
4. The save content should display in draft section</t>
  </si>
  <si>
    <t>Tc_53</t>
  </si>
  <si>
    <t>Verify that the Book creator is able to add resources/collection/Course/eTextbook to the ToC</t>
  </si>
  <si>
    <t>User should have Book creation rights.</t>
  </si>
  <si>
    <t>1.Open Portal URL.
2. Click on sign in option.
3. Login with valid credentials.
4. Click on workspace tab in the home page.
5. Click on create-&gt;Book .
6. Enter name of the Book and click on start creating.
7. Click on add resource button and select resource/Collection.
8. Click on proceed button.
9. Click on save button.
10. Click on add resource button and search the content with do_id or name, Select the content
11. Click on proceed button.
12. Click on save button.
13.Click on preview button.</t>
  </si>
  <si>
    <t>1. Book creator should be to add resources/collection to the ToC.
2. Book creator should able to save the textbook successfully
3. Book creator should able to see the book in draft section</t>
  </si>
  <si>
    <t>createBookWithAllResourceType</t>
  </si>
  <si>
    <t>Tc_54</t>
  </si>
  <si>
    <t>Verify that the Book creator is able to add more unit</t>
  </si>
  <si>
    <t>1.Open Portal URL.
2. Click on sign in option.
3. Login with valid credentials.
4. Click on workspace tab in the home page.
5. Click on create-&gt;Book .
6. Enter name of the Book and click on start creating.
7. Click on add child option.
8. Click on add siblings / new child.
9.Click on save button.</t>
  </si>
  <si>
    <t xml:space="preserve">1. Book creator should be able to add  unit.
2. Book creator should be able to save the textbook 
</t>
  </si>
  <si>
    <t>createBookWithMoreUnit</t>
  </si>
  <si>
    <t>Tc_55</t>
  </si>
  <si>
    <t>Verify that the Book creator is able to generate QR codes
 and able to attached the new QR codes</t>
  </si>
  <si>
    <t>1.Open Portal URL.
2. Click on sign in option.
3. Login with valid credentials.
4. Click on workspace tab in the home page.
5. Click on create-&gt;Book .
6. Enter name of the Book and click on start creating.
7. Click on using editor.
8. Add units to the textbook
9. Enable the QR code required field
10. Click on save button
11. Click on Qr code section
12. Click on generate QR code
13. Click on download the QR code
14.Enter the generated QR code in the QR code field and click on correct mark.</t>
  </si>
  <si>
    <t>1. Book creator should be able to generate QR codes and valid message should be displayed.
2. Book creator should be able to see download the QR code
3. Book creator should be able to unzip the downloaded QR code successfully</t>
  </si>
  <si>
    <t xml:space="preserve">generateQRCodes
</t>
  </si>
  <si>
    <t>Tc_56</t>
  </si>
  <si>
    <t>Verify that the Book reviewer is able to publish the book</t>
  </si>
  <si>
    <t>1.User should have Book reviewer rights.
2.Book creator should have created atleast one book and sent it for review.</t>
  </si>
  <si>
    <t>1.Open Portal URL.
2.Click on sign in option.
3.Login with valid credentials.
4.Click on workspace button in the homepage.
5.Click on up for review bucket.
6.Select book.
7. Click on review button.
8.Select all the check box and publish.
9.Click on the book button in the home page.
10. Verify whether the book reviewed is under library page after publishing.</t>
  </si>
  <si>
    <t>1. The book reviewer will get an email notificaton for the book
2. Book reviewer should be able to publish the book.
3. The book creator should be get email notification for the published book</t>
  </si>
  <si>
    <t>Tc_57</t>
  </si>
  <si>
    <t>Verify that the any user is able to consume the books in library section
- Verify the previoulsy played book's content wont get dispalyed while consuming the new book
- Verify that user can play the content in full screen</t>
  </si>
  <si>
    <t>Book is created and publish</t>
  </si>
  <si>
    <t>1.Open Portal URL.
3.Scroll down the page and Open book from text book section.
4.Verify whether user is able to consume the book.</t>
  </si>
  <si>
    <t>1. User should be able to see the ToC for the textbook
2. User should be able to consume the book in library section.
3. User should get the textbook by searching via dial code in library section
4. Post consuming the one book, open the another book and observe that other books content should get played and not previsouly played content
5. User can play all content type in full screen mode</t>
  </si>
  <si>
    <t>createBookAndVerify</t>
  </si>
  <si>
    <t>Tc_58</t>
  </si>
  <si>
    <t>Verify that logged in and annoymous user can search the textbook
- By search name
- By do_id ( Textbook level and child level )
- QR code (/get page)</t>
  </si>
  <si>
    <t>Book is created with book level code child level QR code and publish</t>
  </si>
  <si>
    <t xml:space="preserve">1.Open Portal URL.
2, logged in as guest and go to explore
3. Search the book by name / do_id / QR code
4. Now logged in with valid credentials
5.Go to library page
6. Search the book by name / do_id/ QR code
7. Now logged in with valid credentials
8.Go to library page
9. Search the book by QR code
</t>
  </si>
  <si>
    <t>- User should be able to search the book via name
- User should be able to search the book via do_id
- User should be able to to search the book via QR code
- User should be able to do search the child level and textbook level QR codes</t>
  </si>
  <si>
    <t>verifyUserableToSearchBookByNameDoidQRCode</t>
  </si>
  <si>
    <t>Tc_59</t>
  </si>
  <si>
    <t>Verify that multiple tagged M/C/S book can be get displayed post searching and applying the filters
-For logged in users
-For Anonymous users</t>
  </si>
  <si>
    <t>Book is created with multiple M/C/S and published</t>
  </si>
  <si>
    <t>1.Open Portal URL.
2. Click on sign in option.
3. Login with valid credentials.
4. Click on workspace tab in the home page.
5. Click on create-&gt;Book .
6. Enter name of the Book and click on start creating.
7. Click on add child option.
8. Click on edit detials.
9. Tag the multiple medium, class and get it published</t>
  </si>
  <si>
    <t>1. Search the textbook by name and apply the multiple filter
2. Directly apply the filter without searching the textook eg. on library page select the medium, class filter
3. Only applied filter's content should be get displayed</t>
  </si>
  <si>
    <t>verifyMCSbookDisplayedPostSearching</t>
  </si>
  <si>
    <t>Tc_60</t>
  </si>
  <si>
    <t xml:space="preserve">Verify that admin user can udpate the textbook details for live and draft book
- Edit, delete, send for review
</t>
  </si>
  <si>
    <t>User logged in org admin role</t>
  </si>
  <si>
    <t xml:space="preserve">1.Open Portal URL.
2, logged in as Admin user
3. Go to workspace
4. Click on all textbook menu.
5. Select the book - Draft or live
6. Edit the value - add some contents, QR code.
7. Save and send for review.
8. Go to all textbook section.
9. Try to delet any textbook
</t>
  </si>
  <si>
    <t>Admin should be able to do the following action
- Edit textbook live or draft
- Add / Edit QR code
- Generate download QR code
- Add/remove contents
- Send the book for review</t>
  </si>
  <si>
    <t>verifyAdminCanEditTextBook</t>
  </si>
  <si>
    <t>Tc_61</t>
  </si>
  <si>
    <t>Verify that ordering for class, medium, subject correct for NCERT , GJ, MH, RJ, TN etc state specific teanant</t>
  </si>
  <si>
    <t>Book is available on portal</t>
  </si>
  <si>
    <t xml:space="preserve">1.Open " portal URL "/GJ/NCERT/MH.
2, logged in as guest and go to explore
3. Now logged in with valid credentials
4.Go to library page
</t>
  </si>
  <si>
    <t>User should be able to see the correct ordering for class, medium, subject</t>
  </si>
  <si>
    <t>CreateBookAndVerify</t>
  </si>
  <si>
    <t>Tc_62</t>
  </si>
  <si>
    <t>Verify that user able to add all types of content to textbook and play all the content successfully on library page
-Mp4
-Webm
- H5p
-Epub
- HTML
- Youtube
- PDF
- Etextbook</t>
  </si>
  <si>
    <t>Book is created and published with folllowing content types:
-Mp4
-Webm
- H5p
-Epub
- HTML
- Youtube
- PDF
- Etextbook</t>
  </si>
  <si>
    <t>1. Create the book with all content
2. Search the book on library page
3. Play all the content</t>
  </si>
  <si>
    <t>- User should be able to play all the content successfully.
- User should be able to switch the content within textbook during play the content</t>
  </si>
  <si>
    <t>CreateBookWithAllResourceType</t>
  </si>
  <si>
    <t>Tc_63</t>
  </si>
  <si>
    <t>Verify that if user selects the audience type as Teacher/Student/other, he will get the same book on library page / count</t>
  </si>
  <si>
    <t xml:space="preserve">1.Open " Portal URL"/GJ/NCERT/MH.
2. logged in as Teacher/Student/Other
3.Go to library page
</t>
  </si>
  <si>
    <t>Count of the book should be the same for all audience type</t>
  </si>
  <si>
    <t>VerifyBookCountAsDifferentRoles</t>
  </si>
  <si>
    <t>Tc_64</t>
  </si>
  <si>
    <t>Verify that if the book creator is able to copy a book</t>
  </si>
  <si>
    <t>1.User should have content creator rights.</t>
  </si>
  <si>
    <t>1.Open Portal URL.
2.Click on sign in option.
3.Login with valid credentials.
4.Click on Digital textbook&gt;Search some book
5.Click on Copy icon</t>
  </si>
  <si>
    <t>User should able to copy the book.</t>
  </si>
  <si>
    <t>creatorAbleToCopyBook</t>
  </si>
  <si>
    <t>Tc_65</t>
  </si>
  <si>
    <t>Verify that user able to add collborator to book successfully for live and draft book</t>
  </si>
  <si>
    <t xml:space="preserve">Draft:
1.Open Portal URL.
2.Click on sign in option.
3.Login with valid credentials.
4.Click on workspace button in the home page.
5.Click on create or open any draft B
6. Click on add collaborator
7. Select the collaborator and save book.
Live:
1.Open Portal URL.
2.Click on sign in option.
3.Login with valid credentials.
4.Click on workspace button in the home page.
5.Click on published bucket and select any live textbook
6. Click on add collaborator
7. Select the collaborator and save book
</t>
  </si>
  <si>
    <t>User should be able to add the collaborator on draft as well as live textbook</t>
  </si>
  <si>
    <t>verifyUserAbleToAddCollaboratorOnLiveAndDraftTextBook</t>
  </si>
  <si>
    <t>Tc_66</t>
  </si>
  <si>
    <t>TPD</t>
  </si>
  <si>
    <t>1. Verify that user is displayed with the kebab menu in the course progress section once courses consumed 100%
2. Verify that when user clicks on the Kebab menu "Sync progress now" is deactivated/disabled till the user hits 100% completion. Once the user reaches 100%, activate this option.
3. Verify that user is able to click on the "Sync progress now" and the progress is synced.</t>
  </si>
  <si>
    <t>User should have enrolled to course</t>
  </si>
  <si>
    <t>1. Open the Portal URL application.
2. Login with valid user credentials.
3. Search the course which user has enrolled already.
4. Click on the course card.
5. Verify if the hamburger menu is displayed to the user on completion of 100%.
6. Click on the "Sync progress now" button.</t>
  </si>
  <si>
    <t>1. The user should be displayed with the kebab menu in the course progress section once course is consumed with 100%
2. When the user clicks on the Kebab menu ""Sync progress now"" is deactivated/disabled till the user hits 100% completion. Once the user reaches 100%, activate this option.
3. The user is able to click on the ""Sync progress now"" and the progress is synced."</t>
  </si>
  <si>
    <t>verifyCourseProgressNowForUser</t>
  </si>
  <si>
    <t>Tc_67</t>
  </si>
  <si>
    <t>Verify that the Content creator is displayed with the following  frameworks  value while creating a course with  the "Course  type" value as :.
1) k-12 fw(Tennant specific)
2) Continuous Professional Development - TPD fw</t>
  </si>
  <si>
    <t xml:space="preserve">1. Open Portal URL.
2. Click on sign in option.
3. Login with valid credentials.
4. Click on Workspace-&gt;Create -&gt;Course 
5. Select the "Course type"
6. Verify whether K-12 framework and Continous Professional Development framework is seen in the drop down
</t>
  </si>
  <si>
    <t xml:space="preserve"> Content creator should be  displayed with the following  frameworks  value while creating a course with  the "Course  type" value as :.
1) k-12 fw(Tennant specific)
2) Continuous Professional Development - TPD fw</t>
  </si>
  <si>
    <t>CourseFrameworkValidation</t>
  </si>
  <si>
    <t>Tc_68</t>
  </si>
  <si>
    <t>Verify content creator can create a course by  filling all the mandatory Fields in the root node  and should be able to click on "Add Child" and can add the content by clicking on "Add from Library" option 
- Verify that user able to add keyword in course and send it for review</t>
  </si>
  <si>
    <t xml:space="preserve">1.Open the peprod url
2.Login with content creator credentials
3.Go to Workspace-&gt;Create-&gt;Course
4.Fill all the mandatory Details in the Root node of the course
5.Click on "Add Child"
6.Click on "Add from Library"
</t>
  </si>
  <si>
    <t>content creator should be able to create a course by  filling all the mandatory Fields in the root node  and should be able to click on "Add Child" and can add the content by clicking on "Add from Library" option 
user should be able to add keyword in course and send it for review</t>
  </si>
  <si>
    <t>AddChildInCourse</t>
  </si>
  <si>
    <t>Tc_69</t>
  </si>
  <si>
    <t xml:space="preserve">Verify that the Content creator is able to add below content types and course BY THE NAME AND by Do_id
i) resource
ii) Collection
iii) Youtube
iv) Pdf 
v) Epub
vi) h5p
viii) Courses
</t>
  </si>
  <si>
    <r>
      <rPr>
        <rFont val="&quot;Trebuchet MS&quot;"/>
        <color theme="1"/>
        <sz val="11.0"/>
      </rPr>
      <t xml:space="preserve">1. User should have content creation rights.
</t>
    </r>
    <r>
      <rPr>
        <rFont val="&quot;Trebuchet MS&quot;"/>
        <color theme="1"/>
        <sz val="11.0"/>
      </rPr>
      <t>2. The course BMGS values should have the same as the contents that are to be added.</t>
    </r>
  </si>
  <si>
    <t xml:space="preserve">1. Open Portal URL.
2. Click on sign in option.
3. Login with valid credentials.
4. Click on workspace tab in the home page.
5. Click on Course card.
6. Provide the mandatory fields on the course editor page.
7. Click on add new child option.
8. Try to search and add the below content types.Click on start creating button.
i) resource
ii) Collection
iii) Youtube
iv) Pdf 
v) Epub
vi) h5p
vii) Self-assess content type contents.
viii) Courses
</t>
  </si>
  <si>
    <t xml:space="preserve">1. Content creator should be able to add contents successfully
</t>
  </si>
  <si>
    <t xml:space="preserve">CreateCourseWithAllResourceType
</t>
  </si>
  <si>
    <t>Tc_70</t>
  </si>
  <si>
    <t>1. Verify that the Content creator is able to send the courses for review.
2. Verify that the Content reviewer is able to publish the course.</t>
  </si>
  <si>
    <r>
      <rPr>
        <rFont val="&quot;Trebuchet MS&quot;"/>
        <color theme="1"/>
        <sz val="11.0"/>
        <u/>
      </rPr>
      <t>Content creator</t>
    </r>
    <r>
      <rPr>
        <rFont val="&quot;Trebuchet MS&quot;"/>
        <color theme="1"/>
        <sz val="11.0"/>
        <u/>
      </rPr>
      <t xml:space="preserve">:
</t>
    </r>
    <r>
      <rPr>
        <rFont val="&quot;Trebuchet MS&quot;"/>
        <color theme="1"/>
        <sz val="11.0"/>
        <u/>
      </rPr>
      <t>1. The course BMGS values should have the same as the contents that are to be added.</t>
    </r>
  </si>
  <si>
    <t>1. Open Portal URL.
2. Click on sign in option.
3. Login with valid credentials.
4. Click on workspace tab in the home page.
5. Click on Course card.
6. Provide the mandatory fields on the course editor page.
7. Click on add new child option.
8. Add the contents to the course.
9. Click on the back button from content details page.
10. Click on the Submit button.
11. Click on the checkbox of the terms and conditions pop-up.
12. Click on the submit button on the pop-up.
13. Click on the profile button and logout.
14. Now login with valid content reviewer credentials.
15. Click on the Workspace -&gt; Up for review section.
16. Select the course and and click on the publish button on the pop-up.</t>
  </si>
  <si>
    <t>1. Content creator should be able to send course for review and valid message should be displayed.
2. The send for review course should displayed up for review section
3. Content reviewer should successfully be able publish the course and valid message should be displayed.</t>
  </si>
  <si>
    <t>createcourseAndVerify</t>
  </si>
  <si>
    <t>Tc_71</t>
  </si>
  <si>
    <r>
      <rPr>
        <rFont val="&quot;Trebuchet MS&quot;"/>
        <color theme="1"/>
        <sz val="11.0"/>
      </rPr>
      <t xml:space="preserve">Verify if the course progress is updated correctly for all the below contents in a course.
i) resource
ii) MP4 - </t>
    </r>
    <r>
      <rPr>
        <rFont val="&quot;Trebuchet MS&quot;"/>
        <strike/>
        <color theme="1"/>
        <sz val="11.0"/>
      </rPr>
      <t>on consuming 20%</t>
    </r>
    <r>
      <rPr>
        <rFont val="&quot;Trebuchet MS&quot;"/>
        <strike/>
        <color theme="1"/>
        <sz val="11.0"/>
      </rPr>
      <t xml:space="preserve"> </t>
    </r>
    <r>
      <rPr>
        <rFont val="&quot;Trebuchet MS&quot;"/>
        <color theme="1"/>
        <sz val="11.0"/>
      </rPr>
      <t xml:space="preserve">/ dragging till last.
iii) Youtube - on consuming 20% / dragging till last.
iv) Webm - </t>
    </r>
    <r>
      <rPr>
        <rFont val="&quot;Trebuchet MS&quot;"/>
        <strike/>
        <color theme="1"/>
        <sz val="11.0"/>
      </rPr>
      <t>on consuming 20%</t>
    </r>
    <r>
      <rPr>
        <rFont val="&quot;Trebuchet MS&quot;"/>
        <color theme="1"/>
        <sz val="11.0"/>
      </rPr>
      <t xml:space="preserve"> / dragging till last.
v) Epub
vi) h5p
vii) html
viii) Self-assess content type contents.</t>
    </r>
  </si>
  <si>
    <t>Course should be created with following contents
i) resource
ii) MP4 -
iii) Youtube .
iv) Webm - 
v) Epub
vi) h5p
vii) html
viii) Self-assess content type contents.</t>
  </si>
  <si>
    <t>1. Open Portal URL.
2. Click on sign in option.
3. Login with valid credentials.
4. Click on the library/courses tab and search for the course.
5. Click on the course and Join the course.
6. Consume each content and verify the progress of each content in the course.</t>
  </si>
  <si>
    <t>User should be able to enroll to the course and consume each content successfully.
After conuming ech content, coure progre houl be up</t>
  </si>
  <si>
    <t>Tc_72</t>
  </si>
  <si>
    <t>Verify that "Best Score X/Y" is displayed for each assessment only if user has attempted the assessment in the Course TOC</t>
  </si>
  <si>
    <t>Course assesment is set with the max attempt and added to the Course</t>
  </si>
  <si>
    <t>1. Open Portal URL
2. Click on Login 
3. Login with valid credentials 
4. Click on course
5. Open the course which has  certificate configured
6. Join the course.
7. consume the assessments.</t>
  </si>
  <si>
    <t>1. Verify that "Best Score X/Y" is displayed for each assessment only if user has attempted the assessment in the Course TOC
2."Best Score X/Y" should not be displayed for Assessment if the user has not attempted the Assessment in the Course
3. The user should be displayed with Best score in Old course which has Assesment and is already consumed</t>
  </si>
  <si>
    <t>https://project-sunbird.atlassian.net/browse/ED-4047</t>
  </si>
  <si>
    <t>Tc_73</t>
  </si>
  <si>
    <t>Verify that the timer is displayed post Join Course and timer should appear “Y” amount of time before the expiry in X days Y Hours Z mins for batch which is about to expire</t>
  </si>
  <si>
    <t>The course creator should have added a batch end date for the course batch.</t>
  </si>
  <si>
    <t>1.Open Portal URL
2. Login with valid credentials
3. Search for a course with batch end date
4. Click on Join Course
5. Verify that the timer is displayed post Join Course and timer should appear “Y” amount of time before the expiry in X days Y Hours Z mins for batch which is about to expire</t>
  </si>
  <si>
    <t>TimerVerification</t>
  </si>
  <si>
    <t>Tc_74</t>
  </si>
  <si>
    <t>1. Verify that the content creator is able to create course using textbook and is able to send the course for review.
2. Verify that the state ETB frameworks are shown when the user open course which is created using textbook.</t>
  </si>
  <si>
    <t>User has content creation access
Book is published</t>
  </si>
  <si>
    <t>1. Open Portal URL.
2. Click on sign in option.
3. Login with valid credentials.
4. Click on library
5. Open the any textbook.
9.Click on copy as course button.
10. Fill all the mandatory details on the course editor page.
11. Click on the submit button.
12. Click on the consent check box on the pop-up.
13. Click on submit button.</t>
  </si>
  <si>
    <t>1.The content creator should be able to create course using textbook.
2. The content creator should be able save  send the course for review successfully.
3.  the state ETB frameworks should be shown when the user open course which is created using textbook.</t>
  </si>
  <si>
    <t>CopyBookAsCourseAndSendForReview</t>
  </si>
  <si>
    <t>do_214036514253717504184</t>
  </si>
  <si>
    <t>Tc_75</t>
  </si>
  <si>
    <t xml:space="preserve">Verify that the Course mentor who has content creator role also is able to create the open batch for the courses which is created by him
</t>
  </si>
  <si>
    <t xml:space="preserve">1.User should have content creator and course mentor rights.
2.Should have created atleast one course.
</t>
  </si>
  <si>
    <t>1.Open Portal URL.
2.Click on sign in option.
3.Login with valid credentials.
4.Click on course tab.
5.Search for the course created  by him in the search bar of course page.
6.Click on the course card.
7.Click on the create batch option.
8.Enter the name of the batch.
9.Select open batch.
10.Select start and end date, Enrollment end date
11.Click on create batch option.</t>
  </si>
  <si>
    <t>The Course mentor who has content creator and course mentor role  should be able to create the open batch for the courses which is created by him</t>
  </si>
  <si>
    <t>createOpenBatchesForCourse</t>
  </si>
  <si>
    <t>Tc_76</t>
  </si>
  <si>
    <t>Verify that user can unenroll the open courses</t>
  </si>
  <si>
    <t>1.Open Portal URL.
2.Click on sign in option.
3.Login with valid credentials.
4.Click on course tab in the home page.
5.Scroll down the page.
6.Select course from open for enrollement section.
7.Click on enroll button.
8. Consume the course partially.
9.Click on unenroll button.
10.Click on unenroll option in the dilog box.</t>
  </si>
  <si>
    <t>User should be able to unenroll from the open courses.</t>
  </si>
  <si>
    <t>unEnrollFromOpenCourse</t>
  </si>
  <si>
    <t>https://project-sunbird.atlassian.net/browse/ED-4082</t>
  </si>
  <si>
    <t>Tc_77</t>
  </si>
  <si>
    <t>Verify that the mentor is able to view the mentor dashboard with the course details</t>
  </si>
  <si>
    <t>1.User should have course mentor rights.
2. User should have created atleast one batch.
3. Course should have start date, end date.</t>
  </si>
  <si>
    <t>1.Open Portal URL.
2.Click on sign in option.
3.Login with valid credentials.
4. Click on the course tab.
5.Enter name of the course for which batch is created in the search bar and click on search icon.
6.Select course card.
7.Click on view course dashboard.
8.Verify whether mentor dashboard has the details of batch dropdown, start date and end date.</t>
  </si>
  <si>
    <t>1. User should be able to view the Course dashboard
2. Mentor should be able to click the mentor dashboard with batch dropdown, start date and end date. But mentors shouldnt able to edit the course batch details.</t>
  </si>
  <si>
    <t>Tc_78</t>
  </si>
  <si>
    <t xml:space="preserve">Verify that if the course creator is able to copy a course.
</t>
  </si>
  <si>
    <t>1.Open Portal URL.
2.Click on sign in option.
3.Login with valid credentials.
4.Click on Course&gt;Search some course
5.Click on Copy icon</t>
  </si>
  <si>
    <t>User should able to copy the course content.</t>
  </si>
  <si>
    <t>userAbleToCopyTheCourse</t>
  </si>
  <si>
    <t>Tc_79</t>
  </si>
  <si>
    <r>
      <rPr>
        <rFont val="&quot;Trebuchet MS&quot;"/>
        <color theme="1"/>
        <sz val="11.0"/>
      </rPr>
      <t xml:space="preserve">Verify that user is able to access the Explore-Course page and shoule be able to search the particular course by do_id/Name 
</t>
    </r>
    <r>
      <rPr>
        <rFont val="&quot;Trebuchet MS&quot;"/>
        <color rgb="FFFF0000"/>
        <sz val="11.0"/>
      </rPr>
      <t xml:space="preserve">Verify that user is able to access the Explore-Course page and shoule be able to search the particular course by Keyword
</t>
    </r>
  </si>
  <si>
    <t>User should be on Sunbird portal</t>
  </si>
  <si>
    <t>1.Open Portal URL.
2.Click on sign in option.
3.Login with valid credentials.
4.Click on Course&gt;Search some course name / Do id and Keyword 
5.and observe</t>
  </si>
  <si>
    <r>
      <rPr>
        <rFont val="&quot;Trebuchet MS&quot;"/>
        <color theme="1"/>
        <sz val="11.0"/>
      </rPr>
      <t xml:space="preserve">1. User can access the explore course page
2. User can search course on this page
</t>
    </r>
    <r>
      <rPr>
        <rFont val="&quot;Trebuchet MS&quot;"/>
        <color rgb="FFFF0000"/>
        <sz val="11.0"/>
      </rPr>
      <t>3. User should should be able to access the Explore-Course page and shoule be able to search the particular course by Keywo</t>
    </r>
    <r>
      <rPr>
        <rFont val="&quot;Trebuchet MS&quot;"/>
        <color theme="1"/>
        <sz val="11.0"/>
      </rPr>
      <t xml:space="preserve">rd
</t>
    </r>
  </si>
  <si>
    <t>Tc_80</t>
  </si>
  <si>
    <r>
      <rPr>
        <rFont val="&quot;Trebuchet MS&quot;"/>
        <color theme="1"/>
        <sz val="11.0"/>
      </rPr>
      <t>1. Verify that the user is able to download the course completion certificate/merit certificate after consuming the course / trackable collection completely.
* SVG Only
2. Verify if the user is able to download the certificate from the learner's passbook section in the user's profile page.
3. Verify that the user is displayed with the below sections in the Learner Passbook section in the profile page.
1.Course Name
2. Certificate given by
3. Certificate issue date
4. Verify that Logged user/guest show the certificate rule before/after joining the course in seperate section with show more option 
5</t>
    </r>
    <r>
      <rPr>
        <rFont val="&quot;Trebuchet MS&quot;"/>
        <color rgb="FFFF0000"/>
        <sz val="11.0"/>
      </rPr>
      <t>.Verify that in portal the user is DISPLAYED with both the New Certificate(RC) and old certificates for new and older courses on the Learners passbook and My learning section from the profile page</t>
    </r>
  </si>
  <si>
    <t>1. There is a course already created with a batch for it.
2. Consumers has enroled and consumed the course
3. SVG Certificate is attached to the course</t>
  </si>
  <si>
    <t>1.Open Portal URL.
2.Click on sign in option
3. Login with valid credentials as consumer of the course.
4. Enrol/ consume the course completely and take the assessment by giving right answers (if certificate is needed) and wrong answers (if certificate is not needed)
5. After consuming the course to 100% verify that the download certificate option is displayed in the profile page under courses section for the user.
6. Download the certificate -&gt; verify that the certificate is a "course completion certificate"
7. Verify if the user receives the certificate based on the below confirugation.
8. Verify if the user is displayed with the correct information on the below sections.
* Course Name
* Certificate given by
* Certificate issue date</t>
  </si>
  <si>
    <r>
      <rPr>
        <rFont val="&quot;Trebuchet MS&quot;"/>
        <color theme="1"/>
        <sz val="11.0"/>
      </rPr>
      <t>1) The user should receive "course merit certificate" on consuming a course to 100% and scoring more than merit criteria in the assessment
2) The user shouldn't receive "course completion certificate" on consuming a course to 100% and scoring less than merit criteria in the assessment.
3) The user should be able to download the certificate from the learner's passbook section on the profile page with correct information on the below sections.
* Course Name
* Certificate given by
* Certificate issue date
4) Logged user/guest should show the certificate rule before/after joining the course in seperate section with show more option 
5)</t>
    </r>
    <r>
      <rPr>
        <rFont val="&quot;Trebuchet MS&quot;"/>
        <color rgb="FFCC0000"/>
        <sz val="11.0"/>
      </rPr>
      <t>portal the user is DISPLAYED with both the New Certificate(RC) and old certificates for new and older courses on the Learners passbook and My learning section from the profile page</t>
    </r>
  </si>
  <si>
    <t>ED-4053</t>
  </si>
  <si>
    <t>ED-4101</t>
  </si>
  <si>
    <t>Tc_81</t>
  </si>
  <si>
    <t>1. Verify that the content creator is displayed with certificates section in the mentor dashboard and is able to re-issue the certificate to a specific user using the Sunbird id / UUID.
2. Verify that if the user consumes a re-published course receives a new certificate automatically.
3. Verify if the user is displayed with the correct information on the below sections in the learner passbook tab.
* Course Name
* Certificate given by
* Certificate issue date</t>
  </si>
  <si>
    <r>
      <rPr>
        <rFont val="&quot;Trebuchet MS&quot;"/>
        <color theme="1"/>
        <sz val="11.0"/>
      </rPr>
      <t xml:space="preserve">- Course is created with attching ceritificate
- Few users have consumed the course 100% and he already have certificate assigned
</t>
    </r>
    <r>
      <rPr>
        <rFont val="&quot;Trebuchet MS&quot;"/>
        <color theme="1"/>
        <sz val="11.0"/>
        <u/>
      </rPr>
      <t>Scenario 2</t>
    </r>
    <r>
      <rPr>
        <rFont val="&quot;Trebuchet MS&quot;"/>
        <color theme="1"/>
        <sz val="11.0"/>
      </rPr>
      <t>:
The course creator should re-publish the course with few more contents.</t>
    </r>
  </si>
  <si>
    <t>Scenario 1:
1. Open portal URL.
2. Click on sign in option.
3. Login with course creator credentials.
4. Click on the library/courses tab and search for the course.
5. Click on the course and click on view dashboard
6. Click on certificate tab
7. Enter the user dikshid/UUID and validate.
8. Click on re-issue certificate.
Scenario 2:
1. The user should consume the re-published course.
2. Go to the profile page.
3. Verify if a new certificate is received post consuming the re-published course.</t>
  </si>
  <si>
    <t>1. Mentor should be able to view the mentor dashboard and he should be able to reissue the certificate successfully
2. Post consuming the re-published course, the user should receive a new certificate.
3. The user is displayed with the correct information on the below sections.
* Course Name
* Certificate given by
* Certificate issue date</t>
  </si>
  <si>
    <t>Tc_82</t>
  </si>
  <si>
    <t>Verify that the course creator is able to download the course QR-codes from published bucket and able to user the qr code and search the course</t>
  </si>
  <si>
    <t>1.There is atleast a course in live status</t>
  </si>
  <si>
    <t>1.Open the application
2.Click on sign in option.
3.Login with valid credentials as creator of a course.
4.Go to workspace tab.
5. Click on published section.
6. Verify the download QR code option is displayed.
7. Click on it -&gt; verify a csv file is download.
8. Verify for the QR and try to search the course in the courses tab</t>
  </si>
  <si>
    <t>The user should be able to download the csv file and get the QR code and use them to search the course successfully</t>
  </si>
  <si>
    <t>DownloadQrcodeInDraftPublishedAndLimitedSharing</t>
  </si>
  <si>
    <t>https://project-sunbird.atlassian.net/browse/ED-4049</t>
  </si>
  <si>
    <t>Tc_83</t>
  </si>
  <si>
    <t>Verify that if the collection is created with category 'tracking' enabled then it should inherit the existing course UI.</t>
  </si>
  <si>
    <t>- Collection is created via UI and tracking field is enabled via API</t>
  </si>
  <si>
    <t>1. Open Portal URL.
2. Click on sign in option.
3. Login with valid credentials.
4. Click on the library/courses tab and search for the trackable collection.
5. Click on the trackable collection 
6. User should be able to see Join button.
6. Consume each content and verify the progress of each content</t>
  </si>
  <si>
    <t xml:space="preserve">- If the collection is created with category 'tracking' enabled then it should inherit the existing course UI
- User should be able to consume the collection </t>
  </si>
  <si>
    <t>https://project-sunbird.atlassian.net/browse/ED-4087</t>
  </si>
  <si>
    <t>25/04/2024</t>
  </si>
  <si>
    <t>Tc_84</t>
  </si>
  <si>
    <r>
      <rPr>
        <rFont val="&quot;Trebuchet MS&quot;"/>
        <color theme="1"/>
        <sz val="11.0"/>
      </rPr>
      <t xml:space="preserve">Verify that the user is displayed with the Last updated date and time (24 hours IST format) above the “Total enrolments” for both live and expired batches.
</t>
    </r>
    <r>
      <rPr>
        <rFont val="&quot;Trebuchet MS&quot;"/>
        <color theme="1"/>
        <sz val="11.0"/>
      </rPr>
      <t>* Courses having only start date
* Courses have both start and end date</t>
    </r>
  </si>
  <si>
    <t xml:space="preserve">- Course is created and user cosumed that course.
</t>
  </si>
  <si>
    <t xml:space="preserve">1. Open Portal URL.
2. Click on sign in option.
3. Login with course creator credentials.
4. Click on the library/courses tab and search for the course.
5. Click on the course and click on view dashboard
6. Select the batch  ( it multiple batches created)
7. Observe </t>
  </si>
  <si>
    <t>User should be displayed with the Last updated date and time (24 hours IST format) above the “Total enrolments” for both live and expired batches.
* Courses having only start date
* Courses have both start and end date</t>
  </si>
  <si>
    <t>ValidateCreateBatchAndConsentFormWhileEnroll</t>
  </si>
  <si>
    <t>Tc_85</t>
  </si>
  <si>
    <t>Verify if the user with the below roles are able to request the on-demand reports and the request date, generated date and time is updated properly.
* Content creator (Collection should be created by them)
* Course mentor (Should be added as an additional mentor)
* Creator + Mentor (Collection should be created by them)</t>
  </si>
  <si>
    <t>- Course is created and user cosumed that course.
- In the batch creation, creator added the mentor to it</t>
  </si>
  <si>
    <t>1. Open Portal URL.
2. Click on sign in option.
3. Login with course creator/mentor credentials.
4. Click on the library/courses tab and search for the course.
5. Click on the course and click on view dashboard
6. Select the batch  ( it multiple batches created)
7. Request for reports</t>
  </si>
  <si>
    <t>User with the below roles should be able to request the on-demand reports and the request date, generated date and time is updated properly.
* Content creator (Collection should be created by them)
* Course mentor (Should be added as an additional mentor)
* Creator + Mentor (Collection should be created by them)</t>
  </si>
  <si>
    <t>Tc_86</t>
  </si>
  <si>
    <t>Verify that if user is asked to provide the user consent while enrolling to a course/trackable collection and below fields are displayed on the consent pop-up.
1. User's name
2. State user id (teacher id)
3. District 
4. Block
5. School/org id
6. School/org name
7. Mobile no
8. Email id</t>
  </si>
  <si>
    <t>- Course is created 
- Trackable collection is created with enable track field</t>
  </si>
  <si>
    <t>1. Open Portal .
2. Click on sign in option.
3. Login with valid credentials.
4. Click on the library/courses tab and search for the course/trackabe collection.
5. Click on the course and click on Join the course.
6. Observe the consent popup</t>
  </si>
  <si>
    <t>User should be asked to provide the user consent while enrolling to a course/trackable collection and below fields are displayed on the consent pop-up.
1. User's name
2. State user id (teacher id)
3. District 
4. Block
5. School/org id
6. School/org name
7. Mobile no
8. Email id</t>
  </si>
  <si>
    <t>Tc_87</t>
  </si>
  <si>
    <t>Verify that user is able to download the course progress exhaust report for both the live and expired batches and the downloaded csv file has below fields:
* Collection id
* Collection name
* Batch id
* Batch name
* Sunbird UUID - the system generated Sunbird unique user ID
* State 
* District
* Org Name - name of user org - Sunbird Custodian for self signed up users and respective tenant names for SSO
* School ID
* School Name
* Declared Board
* Enrolment date
* Completion date
* Certificate status - 'issued' if the certificate is issued / Blank if it is not issued
* Progress
* Total Score
* Assessments within the collection - user's best of attempt assessment scored Description column will also be added.</t>
  </si>
  <si>
    <t xml:space="preserve">- Course is created and user consumed.
- Course progress exhaust report already requested and current status is sucess
</t>
  </si>
  <si>
    <t>1. Open Portal URL.
2. Click on sign in option.
3. Login with course creator/mentor credentials.
4. Click on the library/courses tab and search for the course.
5. Click on the course and click on view dashboard
6. Select the batch  ( it multiple batches created)
7. Observe the report which has the status as success.
8. Click on downlod link</t>
  </si>
  <si>
    <t>- User should be able to download the course progress exhaust report for both the live and expired batches and the downloaded csv file has below fields:
* Collection id
* Collection name
* Batch id
* Batch name
* Sunbird UUID - the system generated Sunbird unique user ID
* State 
* District
* Org Name - name of user org - Sunbird Custodian for self signed up users and respective tenant names for SSO
* School ID
* School Name
* Declared Board
* Enrolment date
* Completion date
* Certificate status - 'issued' if the certificate is issued / Blank if it is not issued
* Progress
* Total Score
* Assessments within the collection - user's best of attempt assessment scored Description column will also be added."</t>
  </si>
  <si>
    <t>ED-4095</t>
  </si>
  <si>
    <t>Tc_88</t>
  </si>
  <si>
    <t>1. Verify if the user is asked for password while opening the user info exhaust report.
2. Verify that user is able to download the user info exhaust report for both the live and expired batches and the downloaded csv file has below fields:
* Collection id
* Collection name
* Batch id
* Batch name
* User_Type
* Sub_Type
* Block (ID/ name)
* Cluster  (ID/ name)
* School  (ID/ name)
* Root Org association
* User Name
* State 
* District
* Org Name - name of user org - Sunbird Custodian for self signed up users and respective tenant names for SSO
* External ID
* Email ID
* Mobile Number
* Consent Provided
* Consent Provided Date</t>
  </si>
  <si>
    <t>- Course is created  and user consumed.
- The course creator should have provided a password while requesting the user-info report.</t>
  </si>
  <si>
    <t>1. OpenPortal URL.
2. Click on sign in option.
3. Login with course creator/mentor credentials.
4. Click on the library/courses tab and search for the course.
5. Click on the course and click on view dashboard
6. Select the batch  ( it multiple batches created)
7. Observe the user infor exhaust report which has the status as success.
8. Click on downlod link.
9. Verify if the user is asked for the password while opening the user-info report.</t>
  </si>
  <si>
    <t>1. User should be asked for the password while opening the user-info report.
2. User should be able to download the user info exhaust report for both the live and expired batches and the downloaded csv file has below fields:
* Collection id
* Collection name
* Batch id
* Batch name
* User_Type
* Sub_Type
* Block (ID/ name)
* Cluster  (ID/ name)
* School  (ID/ name)
* Root Org association
* User Name
* State 
* District
* Org Name - name of user org - SUNBIRD Custodian for self signed up users and respective tenant names for SSO
* External ID
* Email ID
* Mobile Number
* Consent Provided
* Consent Provided Date</t>
  </si>
  <si>
    <t>Tc_89</t>
  </si>
  <si>
    <t>Verify that user is able to download the response report for both the live and expired batches and the downloaded csv file has below fields:
* Collection id
* Collection name
* Batch id
* Batch name
* SUNBIRD UUID - the system generated SUNBIRD unique user ID
* QuestionSet ID
* QuestionSet Title
* Attempt Id
* Attempted On
* Question Id
* Question Type
* Question Title
* Question Description
* Question Duration
* Question Score
* Question Max Score
* Question Options
* Question Response</t>
  </si>
  <si>
    <t xml:space="preserve">- Course is created with self assess content and user consumed.
- Course response exhaust report already requested and current status is sucess
</t>
  </si>
  <si>
    <t>1. Open Portal URL.
2. Click on sign in option.
3. Login with course creator/mentor credentials.
4. Click on the library/courses tab and search for the course.
5. Click on the course and click on view dashboard
6. Select the batch  ( it multiple batches created)
7. Observe the response exhaust report which has the status as success.
8. Click on downlod link</t>
  </si>
  <si>
    <t>User should be able to download the response report for both the live and expired batches and the downloaded csv file has below fields:
* Collection id
* Collection name
* Batch id
* Batch name
* SUNBIRD UUID - the system generated SUNBIRD unique user ID
* QuestionSet ID
* QuestionSet Title
* Attempt Id
* Attempted On
* Question Id
* Question Type
* Question Title
* Question Description
* Question Duration
* Question Score
* Question Max Score
* Question Options
* Question Response</t>
  </si>
  <si>
    <t>ED-4096</t>
  </si>
  <si>
    <t>Tc_90</t>
  </si>
  <si>
    <r>
      <rPr>
        <rFont val="&quot;Trebuchet MS&quot;"/>
        <color theme="1"/>
        <sz val="11.0"/>
      </rPr>
      <t xml:space="preserve">1. Verify if the creator is able to provide values to the mandatory fields and create a new certificate template to a course / trackable collection from UI.
* Name
* Title
* Logo
* Signature
* Signatory designation
* T&amp;C checkbox
* Verify selecting different templates. (Eg: 2 logos, 2 signatures)
</t>
    </r>
    <r>
      <rPr>
        <rFont val="&quot;Trebuchet MS&quot;"/>
        <strike/>
        <color theme="1"/>
        <sz val="11.0"/>
      </rPr>
      <t>2. Verify if the content creator is able to attach the SVG certificate template to a course / trackable collection from UI.</t>
    </r>
    <r>
      <rPr>
        <rFont val="&quot;Trebuchet MS&quot;"/>
        <color theme="1"/>
        <sz val="11.0"/>
      </rPr>
      <t xml:space="preserve">
2. Verify if the creator is able to attach a completion certificate to the course/trackable coolection from UI.
3. Verify if the creator is able to attach a merit certificate to the course/trackable collection from UI.
</t>
    </r>
  </si>
  <si>
    <t>1. A course should be created and published.
2. The course should have an open batch.
3. For merit certificate, the course/trackable collection should have one course assessment.</t>
  </si>
  <si>
    <t>Completion Certificate:
1. Open the application.
2. Login with valid creator credentials.
3. Click on the courses tab and search for the course.
4. Click on the course card and click on "Add certificate" link.
5. Click on "Add template" button.
6. Select any certificate template and provide the below mandatory fields.
* Name
* Title
* Logo
* Signature
* Signatory designation
* T&amp;C checkbox
7. Click on the save button and select the created certificate template.
8. Set the rules for the completion certificate.
9. Click on the check box for terms and conditions.
10. Click on "Add template" button.
11. Verify if the selected template is added to the course.
Merit Certificate:
1. Open the application.
2. Login with valid creator credentials.
3. Click on the courses tab and search for the course.
4. Click on the course card and click on "Add certificate" link.
5. Click on "Add template" button.
6. Select any certificate template and provide the below mandatory fields.
* Name
* Title
* Logo
* Signature
* Signatory designation
* T&amp;C checkbox
7. Click on the save button and select the created certificate template.
8. Click on the Plus (+) icon and set the merit criteria.
9. Click on the check box for terms and conditions.
10. Click on the "Add template" button.
11. Verify if the selected template is added to the course.</t>
  </si>
  <si>
    <t xml:space="preserve">1. The creator should be able to create a certificate template and attach it as a completion certificate to a course/trackable collection.
2. The creator should be able to create a certificate template and attach it as a merit certificate to a course/trackable collection.
</t>
  </si>
  <si>
    <t>verifyCertificateRelatedScenarios</t>
  </si>
  <si>
    <t>https://project-sunbird.atlassian.net/browse/ED-4079</t>
  </si>
  <si>
    <t>Tc_91</t>
  </si>
  <si>
    <t>Verify that the content creator is not displayed with "Create batch" option when there is an open batch created already for the course</t>
  </si>
  <si>
    <t>1. A course should be created and published.
2. The course should have an open batch created.</t>
  </si>
  <si>
    <t>1. Open the application.
2. Login with valid creator credentials.
3. Search for the course 
4. Open the course  and verify if the "Create Batch" option is not displayed to the user.</t>
  </si>
  <si>
    <t>The "Create Batch" option should not be displayed to the user when there is an open batch already created.</t>
  </si>
  <si>
    <t>createBatchOptionShouldNotDisplayIfBatchIsAlreadyCreated</t>
  </si>
  <si>
    <t>Tc_92</t>
  </si>
  <si>
    <t>Verify if the "Join course" button is disabled when the batch end date or enrollment end date is over.</t>
  </si>
  <si>
    <t>1. A course should be created and published.
2. Course batch should be updated with an batch end date / enrollment end date.</t>
  </si>
  <si>
    <t>1. Open the application.
2. Login with valid user credentials.
3. Click on the courses tab and search for the course.
4. Click on the course card.
5. Verify if the "Join course" button is disabled and a toast message is displayed saying there are no open batches.</t>
  </si>
  <si>
    <t>On clicking the Course card, the user should be displayed with a toast message saying there are no open batches available and the Join course button should be disabled.</t>
  </si>
  <si>
    <t>CheckExpiredBatchMsg</t>
  </si>
  <si>
    <t>Tc_93</t>
  </si>
  <si>
    <t xml:space="preserve">"Verify that the Profile Name change Pop up is displayed when the custodian user clicks on the "Start Learning" button for below contents. 
1. Courses
2. Trackable Collection
</t>
  </si>
  <si>
    <t>Course / trackable collection is attached with a certificate</t>
  </si>
  <si>
    <t>1.Open the application
2.Login with valid credentials.
3.Tap on the courses tab
4.Choose the course and tap on "Join Course"
5. Click on the "Start learning" button.
5.Observe
---------------------------------------
1.Open the application.
2.Login with valid credentials
3.In library tab ,search for trackable collection/textbook
4.Click on the Join button.
5.Click on the "Start learning" button.
5.Observe</t>
  </si>
  <si>
    <t>Profile Name change Pop up should be  displayed when the custodian user clicks on Start Learning for below content 
1. Courses
2. Trackable Collection
User can able to edit and update the Name in the Pop up</t>
  </si>
  <si>
    <t>Tc_94</t>
  </si>
  <si>
    <t>1. Verify that the join the discussion forum option is showing in course content details page
2. Verify that if the user is able to click and view the below sections on opening the discussion forum.
a. Categories and sub-categories (Announcements and General Discussions)
b. Tags.
c. My discussions (Recent Posts, Best Posts, Saved Posts, Upvoted, and Downvoted)</t>
  </si>
  <si>
    <t>- Creator shoudl have created the course
- Discussion forum is enable</t>
  </si>
  <si>
    <t>Scenario 1:
1. Open the application and login with valid credentials.
2. Click on course
3. Open the course 
4. Join the course.
5. Observe that join discussion forum option is displayed.
Scenario 2:
1. Click on the join discussion forum option of any course.
2. Verify that if the user is displayed with the categories. Click on the category card and verify if the user is displayed with the sub-categories "Announcements" and "General Discussions".
2. Click on the "Tags" section.
3. Click on the "My Discussions" section and navigated to each posts (Recent Posts, Best Posts, Saved Posts, Upvoted, and Downvoted).</t>
  </si>
  <si>
    <t>1. Join the discussion forum option should be shown in course content details page.
2. The user should be able to click and view the below sections on opening the discussion forum.
a. Categories and sub-categories (Announcements and General Discussions)
b. Tags.
c. My discussions (Recent Posts, Best Posts, Saved Posts, Upvoted, and Downvoted)</t>
  </si>
  <si>
    <t>verfiyUserAbleToJoinDiscussionForum</t>
  </si>
  <si>
    <t>Tc_95</t>
  </si>
  <si>
    <r>
      <rPr>
        <rFont val="&quot;Trebuchet MS&quot;"/>
        <color theme="1"/>
        <sz val="11.0"/>
      </rPr>
      <t xml:space="preserve">1. Verify if the course creator is able to create a new Announcement (or) General Discussion.
2. Verify if the course creator / user is able to open an exisitng Announcement (or) General Disucssion and able to reply to a post successfully.
3. Verify if the course creator / user is able to save, upvote (or) downvote to a post successfully.
</t>
    </r>
    <r>
      <rPr>
        <rFont val="&quot;Trebuchet MS&quot;"/>
        <color theme="1"/>
        <sz val="11.0"/>
      </rPr>
      <t>4. Verify if the user is able to update the comment created by them.
5. Verify if the user is able to delete the comment created by them.</t>
    </r>
  </si>
  <si>
    <t>- Creator should have created the course
- Discussion forum is enable</t>
  </si>
  <si>
    <t>Scenario 1:
1. Open the application and login with valid creator credentials.
2. Search for the course and click on the course card from search results.
3. Click on the join forum discussion icon and click on the category card.
4. Click on Announcements / General discussions.
5. Click on the "Start Disucssion" button.
6. Enter the "Title", "Description", and "Tags" and click on the Submit button.
7. Verify if the created "Announcement" or "General Discussion" is displayed.
Scenario 2:
1. Open the application and login with valid creator/user credentials.
2. Search for the course and click on the course card from search results.
3. Click on the join forum discussion icon and click on the category card.
4. Click on Announcements / General discussions.
5. Click on an exisiting Announcement (or) General Discussion.
6. Click on the textbox and Enter the text. Click on the "Reply" button.
Scenario 3:
1. Open the application and login with valid creator/user credentials.
2. Search for the course and click on the course card from search results.
3. Click on the join forum discussion icon and click on the category card.
4. Click on Announcements / General discussions.
5. Click on an exisiting post from Announcement (or) General Discussion.
6. Click on the Save button icon.
7. Click on the Upvote button icon.
8. Click on the Downvote button icon.
Scenario 4:
1. Open the application and login with valid creator/user credentials.
2. Search for the course and click on the course card from search results.
3. Click on the join forum discussion icon and click on the category card.
4. Click on Announcements / General discussions.
5. Click on a post from Announcement (or) General Discussion.
6. Create/Reply with a comment.
7. Click on the update(pencil icon), update the comment and click on the Update button.
8. Click on the delete icon, click on OK on the pop-up.</t>
  </si>
  <si>
    <t>1. Tthe course creator should be able to create a new Announcement (or) General Discussion.
2. The course creator / user should be able to open an exisitng Announcement (or) General Disucssion and able to reply to a post successfully.
3. The course creator / user ishould be able to save, upvote (or) downvote to a post successfully.
4. The user should be able to update their comment.
5. The user should be able to delete their comment.</t>
  </si>
  <si>
    <t>verifyTheCourseCreatorAbleToCreateNewAnnouncement</t>
  </si>
  <si>
    <t>Tc_96</t>
  </si>
  <si>
    <t>1. Verify that user is displayed with Toast message "It is the Last Attempt left" when user clicks on the assessment on the Last attempt.
2. Verify that if the user has passed the last attempt to consume the assessment then the user should not be able to consume the assessment and it should be greyed out with message "You have crossed maximum number of attempts to take the assessment" on the same assessment tile in both toc page and player page.
3. Verify that when user unenrols and rejoins the course, then best score is retained along with the available max attempt values for the self assess. (Eg: If the course assessment has 2 max attempts and user has taken 1 attempt and unenrolled from the course and while enrolling again, the user should be able to take the assessment for the second time).</t>
  </si>
  <si>
    <t>Scenario 1&amp;2:
1. Open the application.
2. Login with valid user credentials.
3. Search for the course and click on the course card 
4. Click on Join Course
5.Observe the number of attempts while user consume the courses in assesement level
6.Observe the Toast Message "It is the Last Attempt Left" when the user makes the last attempt of the course assessment.
7. Verify that if the user has passed the last attempt of the course assessment in a course, they should be displayed with a message "You have crossed maximum number of attempts to take the assessment" on the player page and the course TOC page (On clicking the content).
Scenario 3:
1.Open the application.
2.Login with valid credentials
3.Consume the course Partially
4.Click on the leave batch.
5.Observe the confirmation popup
6.Click on join course again.
7.Observe the retained best Score and progress.
8. Verify if the user is able to consume the course assessment for the remaining attempts available.</t>
  </si>
  <si>
    <t>1. The user should be displayed with Toast message "It is the Last Attempt left" when user clicks on the assessment on the Last attempt.
2. When the user has passed the last attempt to consume the assessment then the user should not be able to consume the assessment and it should be greyed out with message "You have crossed maximum number of attempts to take the assessment" on the same assessment tile in both toc page and player page.
3. when the user unenrols and rejoins the course, then best score is retained along with the available max attempt values for the self assess content.</t>
  </si>
  <si>
    <t>verifyNumberOfMaximumAttempts</t>
  </si>
  <si>
    <t>https://project-sunbird.atlassian.net/browse/ED-4088</t>
  </si>
  <si>
    <t>22/04/2024</t>
  </si>
  <si>
    <t>Tc_97</t>
  </si>
  <si>
    <t>- Verify that course creator enable/disable the discussion forum during batch creation
- Verify that post enabling the discussion forum, creator can see the forum icon in dashboard page</t>
  </si>
  <si>
    <t>- Creator should have created the course</t>
  </si>
  <si>
    <t>1. OpenPortal URL.
2. Click on sign in option.
3. Login with course creator/mentor credentials.
4. Click on the library/courses tab and search for the course.
5. Click click on create batch/edit batch
6. Enable the discussion forum
7. Click on view dashboard
8. Observe the forum icon</t>
  </si>
  <si>
    <t>- User should be able to see enable/disable forum option
- Post enabling user should be able to see the forum icon in dashboard page</t>
  </si>
  <si>
    <t>VerifyCreationOfMyGroupAndAddMember</t>
  </si>
  <si>
    <t>Tc_98</t>
  </si>
  <si>
    <r>
      <rPr>
        <rFont val="&quot;Trebuchet MS&quot;"/>
        <color theme="1"/>
        <sz val="11.0"/>
      </rPr>
      <t xml:space="preserve">Verify that user able to create a group using create group option </t>
    </r>
    <r>
      <rPr>
        <rFont val="&quot;Trebuchet MS&quot;"/>
        <color theme="1"/>
        <sz val="11.0"/>
      </rPr>
      <t>&amp; able to add users to the same group.</t>
    </r>
  </si>
  <si>
    <t>User loggedin to portal</t>
  </si>
  <si>
    <r>
      <rPr>
        <rFont val="&quot;Trebuchet MS&quot;"/>
        <color theme="1"/>
        <sz val="11.0"/>
        <u/>
      </rPr>
      <t xml:space="preserve">Create Group:
1.Open the application
2.Click on sign in option.
3.Login with valid credentials.
4.Go to my group
5. Click on create a group
6. Enter group name, description
7. Select the terms &amp; condition popup
8. Click on create a group
Add users:
</t>
    </r>
    <r>
      <rPr>
        <rFont val="&quot;Trebuchet MS&quot;"/>
        <color theme="1"/>
        <sz val="11.0"/>
        <u/>
      </rPr>
      <t>5. Select the already created group
6. Click on add member button
7. Enter the SUNBIRD_id in search and click on verify
8. S</t>
    </r>
    <r>
      <rPr>
        <rFont val="&quot;Trebuchet MS&quot;"/>
        <color theme="1"/>
        <sz val="11.0"/>
        <u/>
      </rPr>
      <t xml:space="preserve">elect the user </t>
    </r>
  </si>
  <si>
    <r>
      <rPr>
        <rFont val="&quot;Trebuchet MS&quot;"/>
        <color theme="1"/>
        <sz val="11.0"/>
      </rPr>
      <t xml:space="preserve">1. User should be able to create the group succssfully.
2. Success message should be displayed to user
</t>
    </r>
    <r>
      <rPr>
        <rFont val="&quot;Trebuchet MS&quot;"/>
        <color theme="1"/>
        <sz val="11.0"/>
      </rPr>
      <t>3. User should be able to add member to the group succssfully.
4. Success message should be displayed to user"</t>
    </r>
  </si>
  <si>
    <t>Tc_99</t>
  </si>
  <si>
    <t>Verify that user able to add activity to group.
1. Course with only Ongoing batches.
* On searching with the course name, course do_id.
* On applying the filter options.
2. TextBook
3. ExplanationContent
4. PracticeResource
5. PracticeQuestionSet
6 .Collection
7. Resource</t>
  </si>
  <si>
    <t>1. Contents other than courses should be configured as trackable.
-Course with the ongoing batch with Enrolment Date opened should be able to add it in the group</t>
  </si>
  <si>
    <r>
      <rPr>
        <rFont val="&quot;Trebuchet MS&quot;"/>
        <color theme="1"/>
        <sz val="11.0"/>
      </rPr>
      <t xml:space="preserve">1.Open the application
2.Click on sign in option.
3.Login with valid credentials.
4.Go to my group
5.Select the already created group
6. Click on add activity
7. Select the option course from popup and click on next
</t>
    </r>
    <r>
      <rPr>
        <rFont val="&quot;Trebuchet MS&quot;"/>
        <color theme="1"/>
        <sz val="11.0"/>
      </rPr>
      <t>8. Select the course to add in activity.
9. Select the content type.
10. Enter the content name / content id and click on search.
11. Hover over the content card and add it to the group (directly clicking on add to group / Clicking on view activity and then add to group).</t>
    </r>
  </si>
  <si>
    <t>1. User should be able to add course/any trackable content as activity to the group succssfully.
* On searching with the course name, course do_id.
* On applying the filter options.
2. Success message should be displayed to user</t>
  </si>
  <si>
    <t>Tc_100</t>
  </si>
  <si>
    <t>1. Verify if the user is displayed with "Enable Discussions option in the group details page and clicking on the same the group admin should be displayed with the forum icon.
2. Verify that clicking on the forum icon, the user is displayed with the below options.
a. Categories and sub-categories (Announcements and General Discussions)
b. Tags.
c. My discussions (Recent Posts, Best Posts, Saved Posts, Upvoted, and Downvoted).</t>
  </si>
  <si>
    <t>The user should be the admin of the group.</t>
  </si>
  <si>
    <t>1. Open the application.
2. Click on the Profile icon -&gt; Groups.
3. Open the created group.
4. Click on the three dotted button.
5. Click on the "Enable Discussions" option.
6. Click on the Forum icon.</t>
  </si>
  <si>
    <t>1. The user should be displayed with "Enable Discussions option in the group details page and clicking on the same the group admin should be displayed with the forum icon.
2. On clicking on the forum icon, the user should be displayed with the below options.
a. Categories and sub-categories (Announcements and General Discussions)
b. Tags.
c. My discussions (Recent Posts, Best Posts, Saved Posts, Upvoted, and Downvoted).</t>
  </si>
  <si>
    <t>verifyEnableDisableDiscussionOptionForGroup</t>
  </si>
  <si>
    <t>Tc_101</t>
  </si>
  <si>
    <r>
      <rPr>
        <rFont val="&quot;Trebuchet MS&quot;"/>
        <color theme="1"/>
        <sz val="11.0"/>
      </rPr>
      <t xml:space="preserve">1. Verify if the user is displayed with "Disable Discussions" option in the group details page and clicking on the same the group admin should be displayed with a pop-up.
2. Verify if the pop-up contains the below message. </t>
    </r>
    <r>
      <rPr>
        <rFont val="&quot;Trebuchet MS&quot;"/>
        <color theme="1"/>
        <sz val="11.0"/>
      </rPr>
      <t xml:space="preserve">"Disabling forum will remove all the discussion. Do you want to continue ?"
</t>
    </r>
    <r>
      <rPr>
        <rFont val="&quot;Trebuchet MS&quot;"/>
        <color theme="1"/>
        <sz val="11.0"/>
      </rPr>
      <t>3. Verify that on clicking on the "DIsable discussions", the user is not displayed with the forum icon to the group admin.
4. Verify that on enabling the discussions again, the existing posts are not displayed to the admin and users.</t>
    </r>
  </si>
  <si>
    <t>1. The user should be the admin of the group.
2. The Discussion Forum should be enabled to the group.</t>
  </si>
  <si>
    <t>1. Open the application.
2. Click on the Profile icon -&gt; Groups.
3. Open the created group.
4. Click on the three dotted button.
5. Click on the "Disable Discussions" option.
6. Verify the message on the pop-up and click on the "Disable Discussions" button on the pop-up.
7. Click on the three dotted button and enable the discussions again,
8. Verify if the existing posts are not displayed to the admin and the users.</t>
  </si>
  <si>
    <t>1. The user should be displayed with ""Disable Discussions"" option in the group details page and clicking on the same the group admin should be displayed with a pop-up.
2. The pop-up should contain the below message. "Disabling forum will remove all the discussion. Do you want to continue ?""
3. On clicking on the ""DIsable discussions"", the user should not be displayed with the forum icon to the group admin.
4. On enabling the discussions again, the existing posts should not be displayed to the admin and users."</t>
  </si>
  <si>
    <t>Tc_102</t>
  </si>
  <si>
    <t>1. Verify if the creator of the post/topic is able to edit/delete the below fields on the post.
* Topic
* Description
* Tags
2. Verify if the user should not be allowed to edit/delete the topic which are created by some other users in the discussion forum.</t>
  </si>
  <si>
    <t>1. Discussion forum should be enabled for the group.
2. A topic should be created under the Discussion forum.</t>
  </si>
  <si>
    <t>1. Open the portal URL.
2. Login with valid user credentials.
3. Go to Groups.
4. Click on the Group card for which DF is enabled.
5. Open the Discussion forum.
6. Click on the created post.
7. Click on the hamburger menu and edit/delete the topic/post.</t>
  </si>
  <si>
    <t>1. The creator of the post/topic should be able to edit/delete the below fields on the post.
* Topic
* Description
* Tags
2. The user should not be allowed to edit/delete the topic which are created by some other users in the discussion forum.</t>
  </si>
  <si>
    <t>EditAnDeleteTopicPostDissuscionForum</t>
  </si>
  <si>
    <t>Tc_103</t>
  </si>
  <si>
    <t>Verify if the close option is displayed in the below pages when the user opens the discussion forum in the portal and user is navigated to the activity page on clicking the close button.
* Categories
* Tags
* My Discussion</t>
  </si>
  <si>
    <t>1. Open the  Portal URL .
2. Login with valid user credentials.
3. Go to Groups.
4. Click on the Group card for which DF is enabled.
5. Open the Discussion forum.
6. Verify if the Close button is displayed to the user on the below pages.
* Categories
* Tags
* My Discussion
7. Click on the Close button.</t>
  </si>
  <si>
    <t>The close option should be displayed on the below pages when the user opens the discussion forum in the portal and user is navigated to the activity page on clicking the close button.
* Categories
* Tags
* My Discussion</t>
  </si>
  <si>
    <t>verifyCloseBtnDispalyedDissusionForum</t>
  </si>
  <si>
    <t>Tc_104</t>
  </si>
  <si>
    <t>Verify that group admin sees the activity dashboard when user open the course/trackable collection if it has the coruse assessment
- User should be able to see how many user have give the self assessment and how much score he acheived
- User should be able to downlaod the progress report in csv file
- CSV file should dispaly the correct progress
Verify that in old group also we can see the acitivity dashboard</t>
  </si>
  <si>
    <t>- User should created the group
- Course with asseessments are added in activity
- Few group member have consumed the assessment
-Course with the ongoing batch with Enrolment Date opened should be able to add it in the group</t>
  </si>
  <si>
    <t>Course / trackable contents:
1.Open the application.
2. Login with valid user.
3. Go to my groups
4. Open any created group
5. Open any trackable content/activity.
6. Click  on the Acitivity dashboard
7. Download csv file.
7. Open the downloaded report.</t>
  </si>
  <si>
    <t>1. The group admin should be able to download the  members assessment activity report successfully in csv format.
2. The Below details should be shown when the group admin opens the downloaded assement metrix
* Member’s name
* Course progress
* assement content name with score
3. The group admin should able to see activity dashboard and should able to download the csv file</t>
  </si>
  <si>
    <t>https://project-sunbird.atlassian.net/browse/ED-4068</t>
  </si>
  <si>
    <t>Tc_105</t>
  </si>
  <si>
    <t>ML</t>
  </si>
  <si>
    <r>
      <rPr>
        <rFont val="&quot;Trebuchet MS&quot;"/>
        <color rgb="FFFF0000"/>
        <sz val="11.0"/>
      </rPr>
      <t xml:space="preserve">
</t>
    </r>
    <r>
      <rPr>
        <rFont val="&quot;Trebuchet MS&quot;"/>
        <color theme="1"/>
        <sz val="11.0"/>
      </rPr>
      <t>- Verify that user should be able to search oberation and able to see all the information like name of solution, program name,</t>
    </r>
  </si>
  <si>
    <t xml:space="preserve">The user is on the observation listing page
</t>
  </si>
  <si>
    <t xml:space="preserve">1) Open Sunbird Portal
2) Login with credentials
3) Click 'Observations' tab
&amp;
"1) Open Sunbird Portal
2) Login with credentials
3) Click 'Observations' tab
4) Search form an observation in the search bar"
</t>
  </si>
  <si>
    <t xml:space="preserve">1. Users view observations as tiles
&amp;
2. The user will see the observation form relevant to the search text on the observation listing page
</t>
  </si>
  <si>
    <t>ObservationTabForSchoolHeader</t>
  </si>
  <si>
    <t>Tc_106</t>
  </si>
  <si>
    <t>To verify when user is on Sunbird Portal and selects role 'School Head Or Other Officials', then user should be able to view additional tab of 'Observation' on screen.
&amp;
To verify observation tab disappears if user changes to any other role from HT &amp; official role from profile
&amp;
To verify observation tab comes up if user changes to HT &amp; official role from any other role from profile</t>
  </si>
  <si>
    <t>User sould be logged as "School Head or other detials"</t>
  </si>
  <si>
    <t xml:space="preserve">1. Open the Sunbird application
2. Select user as a "School Head or other officials'
&amp;
1. Open the Sunbird application
2. Select previous user as a "School Head or other officials"
3. Change the role ex: Teacher
&amp;
1. Open the Sunbird application
2. Select previous user as a "Teacher"
3. Change the role ex: "School Head or other officials"
</t>
  </si>
  <si>
    <t>user should be able to view additional tab of 'Observation' on screen
&amp;
observation tab should be disappears if user changes to any other role from HT &amp; official role from profile
&amp;
observation tab should be comes up if user changes to HT &amp; official role from any other role from profile</t>
  </si>
  <si>
    <t>ChangeToDifferentRoleFromSchoolHead</t>
  </si>
  <si>
    <t>Tc_107</t>
  </si>
  <si>
    <t>To verify when user is on Sunbird Portal and selects role 'teachers', then user should be able to view additional cateogroy in home tab of 'Observation' 
&amp;
To verify observation tab disappears if user changes to any other role from Teaher role or board from profile
&amp;
To verify observation tab comes up if user changes to Teacher role from any other role from profile</t>
  </si>
  <si>
    <t>User should be loggedin as "Teacher" role
Observation mapped to sepcific board</t>
  </si>
  <si>
    <t>1. Open the Sunbird application
2. Select user as a "Teacher"
1. Open the Sunbird application
2. Select previous user as a ""teacher""
3. Change the role ex: student
&amp;
1. Open the Sunbird application
2. Select previous user as a ""Student""
3. Change the role ex: ""Teacher""
"</t>
  </si>
  <si>
    <t>User should be able to view additional category of 'Observation' in home tab
&amp;
Observation category should be disappears if user changes to any other role from teacher role or board from profile
&amp;
Observation category should be comes up if user changes to Teacher role and board for which observation is mapped from profile</t>
  </si>
  <si>
    <t>VerifyAdditionalCategoryOfObservation</t>
  </si>
  <si>
    <t>Tc_108</t>
  </si>
  <si>
    <t>- Verifiy that user can see submiited observation reports in my report section
- Verify that user can download the report
- Verify that user filterise the report in my report</t>
  </si>
  <si>
    <t>1. User Submit the observation with single observation and multiple observation
2. User submitted the observaton with and without rubric form</t>
  </si>
  <si>
    <t>1. Open Sunbird Portal
2. Login with credentials
3. Click on my report from profile menu.
4. Observe the report section</t>
  </si>
  <si>
    <t>- User should see submiited observation reports in my report section
- User should be able to download the report
- User should filterise the report in my report</t>
  </si>
  <si>
    <t>EXECUTED DATE - Azure CSP</t>
  </si>
  <si>
    <t>EXECUTED BY -  Azure CSP</t>
  </si>
  <si>
    <t>STATUS -  Azure CSP</t>
  </si>
  <si>
    <t>EXECUTED DATE - OCI</t>
  </si>
  <si>
    <t>EXECUTED BY -  OCI</t>
  </si>
  <si>
    <t>STATUS -  OCI</t>
  </si>
  <si>
    <t>AUTOMATION FORMULA</t>
  </si>
  <si>
    <t>Automated By
Selenium</t>
  </si>
  <si>
    <t xml:space="preserve">- Verify the the Guest user is getting Role Selection popup , selected values must be update in Profile.
- Verify the Guest User is getting BMG Popup , selected value must be updated in Profile.
- Verify that guest user is  getting the location pop up also during onboarding
- The entered name should save and should display in profile page .
</t>
  </si>
  <si>
    <t>1. Open sunbird url
2. Select the role and click on continue button
3. Select the BMG values and click on submit button  
4. Update Name
4. click on 'Submit' button</t>
  </si>
  <si>
    <t xml:space="preserve">- The entered name should save and should display in profile page .
- The selected role should show in profile page 
- Selected state and district values should display in profile page with edit button.
- The selected BMG value should display in profile page with edit icon. 
</t>
  </si>
  <si>
    <t>ValidateGuestNameAndRoleAndBMCAndLocationDetailsInProfile</t>
  </si>
  <si>
    <t>Automation Execution 1</t>
  </si>
  <si>
    <t>ManjulaJAN</t>
  </si>
  <si>
    <t>-Verify that user should be able to see home page  for both guest user and  loggedin user with below sections
- Conitune learning ( for loggedin user)
- Browse by subject
- Browser by category
- Recently published Course
- User should be able to see contents post click on each section</t>
  </si>
  <si>
    <t xml:space="preserve">-User should be able to open the staging.sunbirded.org/explore </t>
  </si>
  <si>
    <t>1. Open the Sunbird application.
2. Login with valid user credentials or guest user
3. Click on home page
4. Observe</t>
  </si>
  <si>
    <t>User should be able to see home page with below sections
- Conitune learning ( for loggedin user)
- Browse by subject
- Browser by category
- Recently published Courses
- User should be able to see contents post click on each section</t>
  </si>
  <si>
    <t xml:space="preserve">Verify if Digital textbooks, Courses, and TV Classes tabs has the same below facets/filters
* Board
* Medium
* Class
* Subject
For logged in users </t>
  </si>
  <si>
    <t xml:space="preserve">1. Open the Sunbird portal.
2. Click on the Digital textbooks, Courses, and TV Classes tab.
3. Verify if all the 3 tabs has the same facets/filters.
* Board
* Medium
* Class
* Subject
</t>
  </si>
  <si>
    <t xml:space="preserve">The Digital textbooks, Courses, and TV Classes tabs should have the same facets/filters.
* Board
* Medium
* Class
* Subject
</t>
  </si>
  <si>
    <t>VerifyFilterIsSameInDigitalAndCourseAndTVClassTabs</t>
  </si>
  <si>
    <t>Namrata19Jan</t>
  </si>
  <si>
    <t xml:space="preserve">Verify if the public user is able to see the course after applying subject and class on the courses tab filters.
</t>
  </si>
  <si>
    <r>
      <rPr>
        <rFont val="Trebuchet MS"/>
        <color rgb="FF000000"/>
        <sz val="11.0"/>
      </rPr>
      <t xml:space="preserve">User should be on </t>
    </r>
    <r>
      <rPr>
        <rFont val="Trebuchet MS"/>
        <color rgb="FF000000"/>
        <sz val="11.0"/>
        <u/>
      </rPr>
      <t>staging.sunbirded.org/explore-course</t>
    </r>
  </si>
  <si>
    <r>
      <rPr>
        <rFont val="Trebuchet MS"/>
        <color theme="1"/>
        <sz val="11.0"/>
      </rPr>
      <t xml:space="preserve">1.Open Sunbird portal
2. Click on course tab
3. Click on filters 
</t>
    </r>
    <r>
      <rPr>
        <rFont val="Trebuchet MS"/>
        <b/>
        <color theme="1"/>
        <sz val="11.0"/>
      </rPr>
      <t xml:space="preserve">4. </t>
    </r>
    <r>
      <rPr>
        <rFont val="Trebuchet MS"/>
        <color theme="1"/>
        <sz val="11.0"/>
      </rPr>
      <t xml:space="preserve">Apply the any filters based Courses tab and verify if the course is getting displayed.
</t>
    </r>
  </si>
  <si>
    <r>
      <rPr>
        <rFont val="Trebuchet MS"/>
        <color theme="1"/>
        <sz val="11.0"/>
      </rPr>
      <t>1-User should be able to click on course tab
2. The user should be able to apply the any filters  and verify if the course is getting displayed.</t>
    </r>
    <r>
      <rPr>
        <rFont val="Trebuchet MS"/>
        <b/>
        <color theme="1"/>
        <sz val="11.0"/>
      </rPr>
      <t xml:space="preserve">
</t>
    </r>
  </si>
  <si>
    <t xml:space="preserve">ApplyAnyFilterInCourseTabAndVerifyContentiIsDisplayed
</t>
  </si>
  <si>
    <t>28/02/2024</t>
  </si>
  <si>
    <r>
      <rPr>
        <rFont val="Trebuchet MS"/>
        <color rgb="FF1155CC"/>
        <sz val="11.0"/>
        <u/>
      </rPr>
      <t xml:space="preserve">User should be on </t>
    </r>
    <r>
      <rPr>
        <rFont val="Trebuchet MS"/>
        <color rgb="FF1155CC"/>
        <sz val="11.0"/>
        <u/>
      </rPr>
      <t>staging.sunbirded.org/explore-course</t>
    </r>
  </si>
  <si>
    <r>
      <rPr>
        <rFont val="Trebuchet MS"/>
        <sz val="11.0"/>
      </rPr>
      <t>1. Open</t>
    </r>
    <r>
      <rPr>
        <rFont val="Trebuchet MS"/>
        <color rgb="FF000000"/>
        <sz val="11.0"/>
      </rPr>
      <t xml:space="preserve"> the pre-prod portal.</t>
    </r>
    <r>
      <rPr>
        <rFont val="Trebuchet MS"/>
        <sz val="11.0"/>
      </rPr>
      <t xml:space="preserve">
2</t>
    </r>
    <r>
      <rPr>
        <rFont val="Trebuchet MS"/>
        <color rgb="FF000000"/>
        <sz val="11.0"/>
      </rPr>
      <t>. Go to the cou</t>
    </r>
    <r>
      <rPr>
        <rFont val="Trebuchet MS"/>
        <sz val="11.0"/>
      </rPr>
      <t>rses tab
3. Click on filters 
4. Apply the filters based on the org framework subject and class.
5. Observe the results.</t>
    </r>
  </si>
  <si>
    <t xml:space="preserve">1. Verify guest user is able to get Login Popup while join the course 
</t>
  </si>
  <si>
    <r>
      <rPr>
        <rFont val="Trebuchet MS"/>
        <color rgb="FF1155CC"/>
        <sz val="11.0"/>
        <u/>
      </rPr>
      <t xml:space="preserve">1. User should be on </t>
    </r>
    <r>
      <rPr>
        <rFont val="Trebuchet MS"/>
        <color rgb="FF1155CC"/>
        <sz val="11.0"/>
        <u/>
      </rPr>
      <t>staging.sunbirded.org/explore-course</t>
    </r>
    <r>
      <rPr>
        <rFont val="Trebuchet MS"/>
        <color rgb="FF1155CC"/>
        <sz val="11.0"/>
        <u/>
      </rPr>
      <t>.
2. User should have valid sunbird account.</t>
    </r>
  </si>
  <si>
    <t xml:space="preserve">1- Open Sunbird portal
2-Click on course tab 
3-Open any content from course 
4- click on join course 
5-Click on "Login" from the Log in to join this course pop up 
6- Fill the user name and password in the login page and click on login 
7- User should redirect to course toc
</t>
  </si>
  <si>
    <t xml:space="preserve">1. Login page should be displayed when Guest user tries to Join the course.
2. User should able to login successfully by providing valid username and password
3. user should lands on course toc and should get the Join course button  and share  option 
</t>
  </si>
  <si>
    <t xml:space="preserve">LoginPopupShouldDisplayForGuestUserDuringCourseEnroll
</t>
  </si>
  <si>
    <r>
      <rPr>
        <rFont val="Trebuchet MS"/>
        <color rgb="FF1155CC"/>
        <sz val="11.0"/>
        <u/>
      </rPr>
      <t xml:space="preserve">User should be on </t>
    </r>
    <r>
      <rPr>
        <rFont val="Trebuchet MS"/>
        <color rgb="FF1155CC"/>
        <sz val="11.0"/>
        <u/>
      </rPr>
      <t>staging.sunbirded.org/explore</t>
    </r>
  </si>
  <si>
    <t xml:space="preserve">1- Open Sunbird portal
2-Click on library tab
3- Verify the BMC value is taken from that of onboarding details .
4- Open any book and consume 
5-Change the Board,medium and classes and observe the result 
6- Open any textbook and consume </t>
  </si>
  <si>
    <t xml:space="preserve">1.User should be able to click on library tab.
2.User should be able to get the framework values entered during the onboarding . 
3.User should be able to click on any text books and consume. 
4.User should be able to change the framework values. 
5.User should be able to get the contents based on the framework.
6.User should be able to open the textbook.
7.User should be able to consume the content. </t>
  </si>
  <si>
    <r>
      <rPr>
        <rFont val="Trebuchet MS"/>
        <sz val="11.0"/>
      </rPr>
      <t xml:space="preserve">-User should be on </t>
    </r>
    <r>
      <rPr>
        <rFont val="Trebuchet MS"/>
        <color rgb="FF000000"/>
        <sz val="11.0"/>
        <u/>
      </rPr>
      <t xml:space="preserve">staging.sunbirded.org/explore
</t>
    </r>
    <r>
      <rPr>
        <rFont val="Trebuchet MS"/>
        <sz val="11.0"/>
        <u/>
      </rPr>
      <t xml:space="preserve">
</t>
    </r>
    <r>
      <rPr>
        <rFont val="Trebuchet MS"/>
        <sz val="11.0"/>
      </rPr>
      <t>User should be on</t>
    </r>
    <r>
      <rPr>
        <rFont val="Trebuchet MS"/>
        <color rgb="FF000000"/>
        <sz val="11.0"/>
      </rPr>
      <t xml:space="preserve"> </t>
    </r>
    <r>
      <rPr>
        <rFont val="Trebuchet MS"/>
        <color rgb="FF000000"/>
        <sz val="11.0"/>
        <u/>
      </rPr>
      <t>staging.sunbirded.org/g</t>
    </r>
    <r>
      <rPr>
        <rFont val="Trebuchet MS"/>
        <sz val="11.0"/>
        <u/>
      </rPr>
      <t xml:space="preserve">et
</t>
    </r>
    <r>
      <rPr>
        <rFont val="Trebuchet MS"/>
        <sz val="11.0"/>
      </rPr>
      <t>User should be have dial code</t>
    </r>
  </si>
  <si>
    <r>
      <rPr>
        <rFont val="Trebuchet MS"/>
        <sz val="11.0"/>
      </rPr>
      <t xml:space="preserve">1-Open </t>
    </r>
    <r>
      <rPr>
        <rFont val="Trebuchet MS"/>
        <color rgb="FF000000"/>
        <sz val="11.0"/>
      </rPr>
      <t>Sunbird portal
2-Clic</t>
    </r>
    <r>
      <rPr>
        <rFont val="Trebuchet MS"/>
        <sz val="11.0"/>
      </rPr>
      <t xml:space="preserve">k </t>
    </r>
    <r>
      <rPr>
        <rFont val="Trebuchet MS"/>
        <color rgb="FF000000"/>
        <sz val="11.0"/>
      </rPr>
      <t xml:space="preserve">on explore and </t>
    </r>
    <r>
      <rPr>
        <rFont val="Trebuchet MS"/>
        <sz val="11.0"/>
      </rPr>
      <t xml:space="preserve">enter qr code tab
3- Enter the Dial code and submit
4-Verify the contents available for the dial code 
5-Click on any content and consume 
6- Open /get page 
7- Enter the qr code and click on search 
8- Verify the contents available 
9-Click on any content and consume </t>
    </r>
  </si>
  <si>
    <t>SearchQrCodeInGetPage</t>
  </si>
  <si>
    <t>"1. Tenant specific logo should be displayed before login and after login as well
"</t>
  </si>
  <si>
    <r>
      <rPr>
        <rFont val="Trebuchet MS"/>
        <sz val="11.0"/>
      </rPr>
      <t xml:space="preserve">1.Open </t>
    </r>
    <r>
      <rPr>
        <rFont val="Trebuchet MS"/>
        <color rgb="FF000000"/>
        <sz val="11.0"/>
        <u/>
      </rPr>
      <t>staging.sunbirded.org/MH</t>
    </r>
    <r>
      <rPr>
        <rFont val="Trebuchet MS"/>
        <sz val="11.0"/>
      </rPr>
      <t xml:space="preserve">, staging.sunbirded.org/TN
2.Verify the logo 
</t>
    </r>
  </si>
  <si>
    <t>1. Sunbird Logo should be displayed before login and after login</t>
  </si>
  <si>
    <t>ValidateDetailsInCourseCardInMyCourseSection</t>
  </si>
  <si>
    <t>Raghavendira M S</t>
  </si>
  <si>
    <t>Configuration not done</t>
  </si>
  <si>
    <r>
      <rPr>
        <rFont val="Trebuchet MS"/>
        <b/>
        <color theme="1"/>
        <sz val="11.0"/>
      </rPr>
      <t xml:space="preserve">1. Verify user is able to click on view all and close button for the "My Courses" section.
</t>
    </r>
    <r>
      <rPr>
        <rFont val="Trebuchet MS"/>
        <b/>
        <strike/>
        <color theme="1"/>
        <sz val="11.0"/>
      </rPr>
      <t xml:space="preserve">
</t>
    </r>
    <r>
      <rPr>
        <rFont val="Trebuchet MS"/>
        <b/>
        <color theme="1"/>
        <sz val="11.0"/>
      </rPr>
      <t>2. Verify that post click on view all in my courses, user sees the new layout of card
3. Details is displayed in the course card
   1.Image
   2.Title
   3.Primary category
   4.Organisational subject
   5.Publisher</t>
    </r>
  </si>
  <si>
    <r>
      <rPr>
        <rFont val="Trebuchet MS"/>
        <color rgb="FF1155CC"/>
        <sz val="11.0"/>
        <u/>
      </rPr>
      <t xml:space="preserve">User should be on </t>
    </r>
    <r>
      <rPr>
        <rFont val="Trebuchet MS"/>
        <color rgb="FF1155CC"/>
        <sz val="11.0"/>
        <u/>
      </rPr>
      <t>staging.sunbirded.org/explore-course</t>
    </r>
  </si>
  <si>
    <r>
      <rPr>
        <rFont val="Trebuchet MS"/>
        <color theme="1"/>
        <sz val="11.0"/>
      </rPr>
      <t xml:space="preserve">1.Open Sunbird protal 
2.Click on course tab
</t>
    </r>
    <r>
      <rPr>
        <rFont val="Trebuchet MS"/>
        <b/>
        <color theme="1"/>
        <sz val="11.0"/>
      </rPr>
      <t xml:space="preserve">3.Click on the View all button in the "My courses" section.
4.Click on the Close button.
</t>
    </r>
  </si>
  <si>
    <r>
      <rPr>
        <rFont val="Trebuchet MS"/>
        <color theme="1"/>
        <sz val="11.0"/>
      </rPr>
      <t xml:space="preserve">1.User should be able to click on course tab
</t>
    </r>
    <r>
      <rPr>
        <rFont val="Trebuchet MS"/>
        <b/>
        <color theme="1"/>
        <sz val="11.0"/>
      </rPr>
      <t xml:space="preserve">2.User should be able to click on the view all and close button for the "My courses" section.
</t>
    </r>
    <r>
      <rPr>
        <rFont val="Trebuchet MS"/>
        <color theme="1"/>
        <sz val="11.0"/>
      </rPr>
      <t>3. Verify that post click on view all in my courses, user sees the new layout of card
4. Details is displayed in the course card
   1.Image
   2.Title
   3.Primary category
   4.Organisational subject
   5.Publisher</t>
    </r>
  </si>
  <si>
    <t>Verify User is be able to select block/school value for User during onboarding. (Post Sign-up new user)</t>
  </si>
  <si>
    <t>User should be able to select block/school value for User during onboarding. (Post Sign-up new user)</t>
  </si>
  <si>
    <t>UserAbleToSelectStateBlockClusterAndSchoolInLocationPopupForNewUser</t>
  </si>
  <si>
    <r>
      <rPr>
        <rFont val="Trebuchet MS"/>
        <color theme="1"/>
        <sz val="11.0"/>
      </rPr>
      <t xml:space="preserve">1. User should sunbird account assosciated with gmail.
</t>
    </r>
    <r>
      <rPr>
        <rFont val="Trebuchet MS"/>
        <b/>
        <color theme="1"/>
        <sz val="11.0"/>
      </rPr>
      <t xml:space="preserve">2. User should be anonymous user for SSO login.
</t>
    </r>
  </si>
  <si>
    <r>
      <rPr>
        <rFont val="Trebuchet MS"/>
        <b/>
        <color rgb="FF000000"/>
        <sz val="11.0"/>
      </rPr>
      <t xml:space="preserve">Scenario 1:(Via gmail login)
1.Open "https://staging.sunbirded.org/".
2.Click on sign in option.
3.Click on sign in with google button.
4.Enter valid gmail-ID and click on next button.
5.Enter password and click on next button.
6.Observe the result.
Scenario 2:(Via SSO login)
1.Open "https://staging.sunbirded.org/".
2.Click on Login in option.
3.Click on login in with state system.
4.Select state and click on submit button.
5.Login with state user ID.
</t>
    </r>
    <r>
      <rPr>
        <rFont val="Trebuchet MS"/>
        <b/>
        <strike/>
        <color rgb="FF000000"/>
        <sz val="11.0"/>
      </rPr>
      <t>6.Click on diksha link.</t>
    </r>
    <r>
      <rPr>
        <rFont val="Trebuchet MS"/>
        <b/>
        <color rgb="FF000000"/>
        <sz val="11.0"/>
      </rPr>
      <t xml:space="preserve">
7.Enter credentials and click on login button.</t>
    </r>
  </si>
  <si>
    <r>
      <rPr>
        <rFont val="Trebuchet MS"/>
        <color theme="1"/>
        <sz val="11.0"/>
      </rPr>
      <t xml:space="preserve">1. User should successfully be able to sign in to the portal via gmail and should be redirected to library page post login.
2. Logout and login again and check whether is able to login to the poral successfully.
</t>
    </r>
    <r>
      <rPr>
        <rFont val="Trebuchet MS"/>
        <b/>
        <color theme="1"/>
        <sz val="11.0"/>
      </rPr>
      <t>3. User should get the OTP within   4-6digits only.
4. User should be able to login to the portal through SSO and should be redirected to library page post login.</t>
    </r>
  </si>
  <si>
    <t>29/08/2023</t>
  </si>
  <si>
    <t>https://project-sunbird.atlassian.net/browse/ED-3093</t>
  </si>
  <si>
    <r>
      <rPr>
        <rFont val="Trebuchet MS"/>
        <b/>
        <color theme="1"/>
        <sz val="11.0"/>
      </rPr>
      <t>Scneario 1 : Major  user</t>
    </r>
    <r>
      <rPr>
        <rFont val="Trebuchet MS"/>
        <b/>
        <color theme="1"/>
        <sz val="11.0"/>
      </rPr>
      <t xml:space="preserve"> 
1.Open Portal.
2.click on Log in option.
3.click on register here.
4.Enter the name and DOB ( above 18 years for major users).
5.click on the continue button by giving all the details
</t>
    </r>
    <r>
      <rPr>
        <rFont val="Trebuchet MS"/>
        <b/>
        <color theme="1"/>
        <sz val="11.0"/>
      </rPr>
      <t xml:space="preserve">Scneario 2 : (Minor ) major user </t>
    </r>
    <r>
      <rPr>
        <rFont val="Trebuchet MS"/>
        <b/>
        <color theme="1"/>
        <sz val="11.0"/>
      </rPr>
      <t xml:space="preserve">
1.Open Portal.
2.click on Log in option.
3.click on Register here.
4.Enter the name and DOB ( below 18 years for major users)
5.click on the continue button.
6.Enter the Parent / Gaurdian email id / phone number </t>
    </r>
  </si>
  <si>
    <t>Major user should be able to register with his email id and provide the right OTP, accept the terms and conditions that state " I'm 18+ years and I accept the terms and conditions" and then will be able to register to the portal
Minor user should be able to register by his parent entering email id and post providing the correct OTP, PArent should be able to get the parent terms and conditions " As a parent, I understand and accept the Sunbird Terms and conditions and agree my child register on Sunbird with the given information" checkbox needs to be checked for registration</t>
  </si>
  <si>
    <t>For, minor users, we are facing "Im 18+ years old.."</t>
  </si>
  <si>
    <r>
      <rPr>
        <rFont val="Trebuchet MS"/>
        <color theme="1"/>
        <sz val="11.0"/>
      </rPr>
      <t xml:space="preserve">Scenario 1: Minor (Via gmail login)
1.Open Sunbird portal
2.click on sign in option
3.click on </t>
    </r>
    <r>
      <rPr>
        <rFont val="Trebuchet MS"/>
        <b/>
        <color theme="1"/>
        <sz val="11.0"/>
      </rPr>
      <t xml:space="preserve">Sign in with google </t>
    </r>
    <r>
      <rPr>
        <rFont val="Trebuchet MS"/>
        <color theme="1"/>
        <sz val="11.0"/>
      </rPr>
      <t xml:space="preserve"> button
4.Enter valid Gmail id and password and click on next button 
5.Enter the name and </t>
    </r>
    <r>
      <rPr>
        <rFont val="Trebuchet MS"/>
        <b/>
        <color theme="1"/>
        <sz val="11.0"/>
      </rPr>
      <t xml:space="preserve">DOB ( below 18 years for minor users)
</t>
    </r>
    <r>
      <rPr>
        <rFont val="Trebuchet MS"/>
        <color theme="1"/>
        <sz val="11.0"/>
      </rPr>
      <t xml:space="preserve">6.click on the continue button
7.Enter the state &amp; district values and click on submit
8. Click on Profile and verify that BMC and location popup are as selected
------------------------------------------------------
Scenario 2:Major (Via gmail login)
1.Open Sunbird portal
2.click on sign in option
3.click on Sign in with google  button
4.Enter valid Gmail id and password and click on next button 
5.Enter the name and DOB ( above 18 years for minor users)
6.click on the continue button
7.Enter the state &amp; district values and click on submit
8.Click on Profile and verify that BMC and location popup are as selected
</t>
    </r>
  </si>
  <si>
    <t xml:space="preserve">1.Major user should be able to successfull login for major user  without asking any email/mobile  number of parent /guardian.
--------------------------------------------------------------------------------------
2.User should able to get the enter mobile number /email of the parent /guardian for Minor user 
3.Parent should be able to get the 6 digit's OTP to the entered email/mobile number.
4.user should be able to enter the valid 6 digit's OTP 
5.user should be able to successfull login to the minor user </t>
  </si>
  <si>
    <t>https://project-sunbird.atlassian.net/browse/ED-3505</t>
  </si>
  <si>
    <r>
      <rPr>
        <rFont val="Trebuchet MS"/>
        <color rgb="FF000000"/>
        <sz val="11.0"/>
      </rPr>
      <t xml:space="preserve">1. Open Sunbird portal.
2. Login with valid credentials. 
3. Go to profile and click on add recovery. 
</t>
    </r>
    <r>
      <rPr>
        <rFont val="Trebuchet MS"/>
        <color rgb="FF000000"/>
        <sz val="11.0"/>
      </rPr>
      <t xml:space="preserve">4. OTP will be sent to the registered email id
5. After OTP verification , option to enter the email/Phone number popup is shown </t>
    </r>
    <r>
      <rPr>
        <rFont val="Trebuchet MS"/>
        <color rgb="FF000000"/>
        <sz val="11.0"/>
      </rPr>
      <t xml:space="preserve">
5. Click on submit and verify if identifier added sucessfully. 
</t>
    </r>
  </si>
  <si>
    <t>1. User should be able to click on add recovery 
2. User should be able to update the email/phone number sucessfully</t>
  </si>
  <si>
    <t>Couldnt update recovery account</t>
  </si>
  <si>
    <r>
      <rPr>
        <rFont val="Trebuchet MS"/>
        <color theme="1"/>
        <sz val="11.0"/>
      </rPr>
      <t xml:space="preserve">1. User should get the OTP successfully with appropriate time duration with the OTP length of 4-6digits only.
2. User should successfully be able to reset their password using forgot link.
3. User should get appropriate error message while login to the portal with old password.
</t>
    </r>
    <r>
      <rPr>
        <rFont val="Trebuchet MS"/>
        <color rgb="FFFF0000"/>
        <sz val="11.0"/>
      </rPr>
      <t>4. User should get appropriate error message while login to the portal with Invalid password.</t>
    </r>
  </si>
  <si>
    <t>31/10/2023</t>
  </si>
  <si>
    <t xml:space="preserve">User should have state account and custodian account created 
</t>
  </si>
  <si>
    <t xml:space="preserve">1.Open Sunbird portal
2.Login with state account
3.Go to profile and click on merge account
4.Enter the details of custodian accounts
5.Click on submit
6.Verify user should get merged with state account 
</t>
  </si>
  <si>
    <t xml:space="preserve">1.User should be able to merge the custodian account
</t>
  </si>
  <si>
    <t>MergeCustodianAccount</t>
  </si>
  <si>
    <t>16/06/2023</t>
  </si>
  <si>
    <t>15/03/2024</t>
  </si>
  <si>
    <t>https://project-sunbird.atlassian.net/browse/ED-3767</t>
  </si>
  <si>
    <t xml:space="preserve">User is getting +add user option in his profile and able to switch to  users </t>
  </si>
  <si>
    <t xml:space="preserve">-User should be able to click on add user
-User should be able to add users sucessfully 
-user should be able to switch to  users 
</t>
  </si>
  <si>
    <t>AddUserAndSwitch</t>
  </si>
  <si>
    <t>27/02/2024</t>
  </si>
  <si>
    <t>ManjulaJan10th</t>
  </si>
  <si>
    <r>
      <rPr>
        <rFont val="Trebuchet MS"/>
        <color theme="1"/>
        <sz val="11.0"/>
      </rPr>
      <t>1.Open Sunbird 
2.Login with valid credentials.
3. Click on profile &amp; observ the submit details option.
4. Fill the form and click on subm</t>
    </r>
    <r>
      <rPr>
        <rFont val="Trebuchet MS"/>
        <b/>
        <color theme="1"/>
        <sz val="11.0"/>
      </rPr>
      <t xml:space="preserve">it.
</t>
    </r>
  </si>
  <si>
    <t xml:space="preserve">-User should get the Submit details option 
-User should be able to click on that option
-User should be able to fill the details and submit
-Post submitting the details user should not get Submit details option
</t>
  </si>
  <si>
    <t>FillSubmitDetailsFormInProfile</t>
  </si>
  <si>
    <t>manjula</t>
  </si>
  <si>
    <t>pass</t>
  </si>
  <si>
    <r>
      <rPr>
        <rFont val="Trebuchet MS"/>
        <sz val="11.0"/>
      </rPr>
      <t>1.Open Sunbird 
2.Login with valid credentials.
3. Click on profile &amp; observ the submit details option.
4. Fill the form and click on subm</t>
    </r>
    <r>
      <rPr>
        <rFont val="Trebuchet MS"/>
        <b/>
        <sz val="11.0"/>
      </rPr>
      <t xml:space="preserve">it.
</t>
    </r>
  </si>
  <si>
    <t>https://project-sunbird.atlassian.net/browse/ED-3082</t>
  </si>
  <si>
    <t>Verify that users are able to create resources and publish the resource</t>
  </si>
  <si>
    <t>1.Open Portal.
2.Click on  
3.Click on sign in option.
4.Login with Valid cotent creator credentials.
5.Click on workspace in the home page.
6.Click on create-&gt;Resource.
7.Enter the Resource type manditory field
8.Select any one of the Resource content type
9.Click on start creating button.
10.Add some slides with text, images etc.
11.Click on save button.
12.Click on sendfor review button and fill all the details 
13.Login as reviewer
14. search the resource in review bucket
15. click on publish</t>
  </si>
  <si>
    <t xml:space="preserve">1. User should able to navigate to the workspace page 
2. User should able to start create the resource
3. User should able to enter the resource type manditory field
4. User should able to select any of the content type
5. User should successfully be able to create and save resource.
6. User able to publish the resource
</t>
  </si>
  <si>
    <t>CreateResourceAndPublish</t>
  </si>
  <si>
    <t>ManjulaJan</t>
  </si>
  <si>
    <t xml:space="preserve">1.Open Portal.
2.Click on profile icon
3.Click on sign in option.
4.Login with Content creator credentials.
5.Click on workspace in the home page.
6.Click on create-&gt;Collection.
7.Click the Collection type manditory field.
8.Select the any one of the collection type.
9.Click on start creating button.
10.Click on add new child option.
11.Click on add resource button.
12.Select any resource and click on proceed button.
13.Click on save button.
</t>
  </si>
  <si>
    <t>CreateCollectionAndVerify</t>
  </si>
  <si>
    <t>1.Open Portal.
2.Click on profile icon
3.Click on sign in option.
4.Login with Content creator credentials.
5.Click on workspace in the home page.
6.Click on create-&gt;Upload content.
7.Click on the Content type mandatory field.
8.Select any one of the content type.
9.Enter the URL or browse the file in your system.
10.Click on upload button.
11.Click on save button.</t>
  </si>
  <si>
    <t>UploadPDFcontent 
UploadMP4content                                 
UploadHTMLcontent                                   
UploadWEBMcontent                           
UploadH5pcontent                              
UploadEPUBcontent
UploadYouTubecontent</t>
  </si>
  <si>
    <t>To verify whether post uploading and saving, content resides in all my bucket</t>
  </si>
  <si>
    <t xml:space="preserve">1.Open Portal.
2.Click on profile icon
3.Click on sign in option.
4.Login with valid content creator credentials.
5.Click on Workspace-&gt;Create-&gt;Upload content.
6. Select any one of the content type.
7.Click on browse-&gt;Select and Upload.
8.Click on edit details page. 
9.Fill up all the mandatory field values.
10.Click on save option in the edit details page.
11.Click on save button in the editor.
12.Content saved popup is displayed.
13.Click on close icon and close the editor.
14.Click and open All my content bucket.
15.Click and select the uploaded content.
</t>
  </si>
  <si>
    <t>Post uploading and saving, content resides in all my bucket .</t>
  </si>
  <si>
    <t>VerifyUploadContentInAllMyContent</t>
  </si>
  <si>
    <t>Verify that user is able to create and add MCQ,FTB,MTF in resource</t>
  </si>
  <si>
    <t>1.Open Portal.
2.Click on sign in option.
3.Login with valid credentials.
4.Click on workspace in the home page.
5.Click on create-&gt;Resource.
6.Click on Start creating button.
7. Click on add question set.
8. Click on create question.
9.Select the question template(MCQ, FTB, MTF)</t>
  </si>
  <si>
    <t>CreateMCAandFTBandMCQInResource</t>
  </si>
  <si>
    <t>Verify user able to apply filter in question list page and edit the question</t>
  </si>
  <si>
    <t>1.Open Portal.
2.Click on sign in option.
3.Login with valid credentials.
4.Click on workspace in the home page.
5.Click on create-&gt;Resource.
6.Click on Start creating button.
7. Click on add question set.
8. Click on Advanced filters.
9. Apply any  filter
10.Click on the edit icon on the question.
11.Verify whether user is redirected to question configuration page.</t>
  </si>
  <si>
    <t>1.User should be able to apply Difficult,QuestionType,BMCS filter
2. User should be able to edit the question.
3. User should able to save the updated question
4.User should able to preview the question</t>
  </si>
  <si>
    <t>ApplyAllFilterAndEditQuestionInAddQuestionPage</t>
  </si>
  <si>
    <t>20/02/2024</t>
  </si>
  <si>
    <t>1. User should be able to copy the question.
2 User should able to save the question
3. user should able to preview the question</t>
  </si>
  <si>
    <t>UserAbleToCopyQuestion</t>
  </si>
  <si>
    <t>21/02/2024</t>
  </si>
  <si>
    <t>Verify that user is able edit the question</t>
  </si>
  <si>
    <t>1.Open Portal.
2.Click on sign in option.
3.Login with valid credentials.
4.Click on workspace in the home page.
5.Click on create-&gt;Resource.
6.Click on Start creating button.
7. Click on add question set.
8. Click on the edit question icon.
9.Verify whether user is redirected to question configuration page.</t>
  </si>
  <si>
    <t xml:space="preserve">3. User should able to edit the question
4. User should able to save the question
</t>
  </si>
  <si>
    <t>UserAbleToEditQuestionInAddQuestionPage</t>
  </si>
  <si>
    <t>1.Open Portal.
2.Click on sign in option.
3.Login with valid credentials.
4.Click on workspace in the home page.
5.Click on create-&gt;Resource.
6.Click on Start creating button.
7. Click on add question set.
8. Click on Advanced filters.
10.Click on delete icon displayed beside question.
11.Verify whether question is deleted.</t>
  </si>
  <si>
    <t xml:space="preserve">1. User should be able to deleted the question successfully.
2. The deleted question should removed from my question section
</t>
  </si>
  <si>
    <t>UserAbleToDeleteQuestionInQuestionPage</t>
  </si>
  <si>
    <t>ToogleMyQuestionFilterAndValidateQuestions</t>
  </si>
  <si>
    <t>1.Open Portal.
2.Click on sign in option.
3.Login with valid credentials.
4.Click on workspace in the home page.
5.Click on create-&gt;Resource.
6.Click on Start creating button.
7. Click on add question set.
8. Select questions from pick question page.
9.Click on next button.
10.Enter name of the question set title.
11.Turn toggle on/off for the shuffle and show immediate feedback option.
12.Click on Add MoreQuestion  button.
13.Select different question and click on next button</t>
  </si>
  <si>
    <t>BundleTheQuestionWithImmediateFeedBackAndShuffle</t>
  </si>
  <si>
    <t>1.Open Portal.
2.Click on sign in option.
3.Login with valid credentials.
4.Click on workspace in the home page.
5.Click on create-&gt;Resource.
6.Click on Start creating button.
7. Click on add question set.
8. Select questions from pick question page.
9.Click on next button.
10.Enter name of the question set title.
12.Click on add button.</t>
  </si>
  <si>
    <t>1.Open Portal.
2.Click on sign in option.
3.Login with valid credentials.
4.Click on workspace in the home page.
5.Click on create-&gt;Resource.
6.Click on Start creating button.
7. Click on add question set.
8. Select questions from pick question page.
9.Click on next button.
10.Enter name of the question set title.
11.Turn toggle on/off for show immediate feedback option.
12.Click on add button.
13.Click on save button.
14.Click on preview button.</t>
  </si>
  <si>
    <t>Showimmediatefeedback</t>
  </si>
  <si>
    <t>1.Open Portal.
2.Click on sign in option.
3.Login with valid credentials.
4.Click on workspace in the home page.
5.Click on create-&gt;Resource.
6.Click on Start creating button.
7. Click on add question set.
8. Select questions from pick question page.
9.Click on next button.
10.Enter name of the question set title.
12.Click on add button.
13.Click on save button.
14.Click on send for review button.
15.Select drop down values of the various fields.
16.Click on save button.
17.Send for review</t>
  </si>
  <si>
    <t>User able to select the question from pick question page and able to save.
Able to send for review</t>
  </si>
  <si>
    <t>SelectQuestionFromQuestionSetPage</t>
  </si>
  <si>
    <t xml:space="preserve">- Verify that user is able to search and consume the published content
</t>
  </si>
  <si>
    <t xml:space="preserve">- User should be able to search and consume the published content.
</t>
  </si>
  <si>
    <t>VerifyThatUserIsAbleToSearchAndConsumeThePublishedContent</t>
  </si>
  <si>
    <t xml:space="preserve">  "User should be able to create a Question Set by filling all the mandatory details in the root node 
- Verify user should be able to add sections.
 creator should be displayed with ""MCQ ""and ""Subjective Question"" as options on Clicking ""Create New"" post filling all mandatory details in Root node page  
 creator should be able to create  ""MCQ""</t>
  </si>
  <si>
    <t xml:space="preserve">1.Open the Portal url
2.Login as Content creator credentials
3.Click on Workspace-&gt;Create-&gt;Question Set
4.Fill all the mandatory fields in the Root node
5.Click on "Create New"
6.Click on "MCQ: type question and create the same
7.Click on "Save"
</t>
  </si>
  <si>
    <t>UserAbleToCreateMCQQuestionSetByFillingRootNode</t>
  </si>
  <si>
    <t xml:space="preserve">  "User should be able to create a Question Set by filling all the mandatory details in the root node 
- Verify user should be able to add sections.
 creator should be displayed with  ""Subjective Question"" as options on Clicking ""Create New"" post filling all mandatory details in Root node page  
 creator should be able to create Subjective Question"" "</t>
  </si>
  <si>
    <r>
      <rPr>
        <rFont val="Trebuchet MS"/>
        <sz val="11.0"/>
      </rPr>
      <t>1.Open th</t>
    </r>
    <r>
      <rPr>
        <rFont val="Trebuchet MS"/>
        <color rgb="FF1155CC"/>
        <sz val="11.0"/>
        <u/>
      </rPr>
      <t>e Portal url
2.Login as Co</t>
    </r>
    <r>
      <rPr>
        <rFont val="Trebuchet MS"/>
        <sz val="11.0"/>
      </rPr>
      <t>ntent creator credentials
3.Click on Workspace-&gt;Create-&gt;Question Set
4.Fill all the mandatory fields in the Root node
5.Click on "Create New"
6.Click on "Subjective" question and create the same
7.Click on "Save"</t>
    </r>
  </si>
  <si>
    <t>CreateSubjectiveQuestionSetByFillingRootNode</t>
  </si>
  <si>
    <t>15/02/2024</t>
  </si>
  <si>
    <t>https://project-sunbird.atlassian.net/browse/ED-3087</t>
  </si>
  <si>
    <t xml:space="preserve"> Verify if Reviewer rejects the TV lesson type content and it must be available under Drafts bucket for creator </t>
  </si>
  <si>
    <t xml:space="preserve">1.Open the Sunbird url
2.Login as content reviewer
3.GO to Workspace-&gt;Up for Review
4.Click onTV lesson content
5.Click on Request changes
6. check all checkbox and enter comment  
7.Click on request changes
</t>
  </si>
  <si>
    <t xml:space="preserve">
 Reviewer rejects the TV lesson type content and it should  be available under Drafts bucket for creator </t>
  </si>
  <si>
    <t>RejectTVLessonTypeContent</t>
  </si>
  <si>
    <r>
      <rPr>
        <rFont val="Trebuchet MS"/>
        <color theme="1"/>
        <sz val="11.0"/>
      </rPr>
      <t xml:space="preserve">1.Open the Sunbird url 
2.Login as Guest/Custodian user
3.Click on the serach and search for the transcript video
4.Consume the video 
5.Click on caption </t>
    </r>
    <r>
      <rPr>
        <rFont val="Trebuchet MS"/>
        <b/>
        <color theme="1"/>
        <sz val="11.0"/>
      </rPr>
      <t xml:space="preserve">CC </t>
    </r>
    <r>
      <rPr>
        <rFont val="Trebuchet MS"/>
        <color theme="1"/>
        <sz val="11.0"/>
      </rPr>
      <t>button and select the language 
6.change the language 
7.observe</t>
    </r>
  </si>
  <si>
    <r>
      <rPr>
        <rFont val="Trebuchet MS"/>
        <color theme="1"/>
        <sz val="11.0"/>
      </rPr>
      <t xml:space="preserve">1.user should be able to change the language in the caption ( </t>
    </r>
    <r>
      <rPr>
        <rFont val="Trebuchet MS"/>
        <b/>
        <color theme="1"/>
        <sz val="11.0"/>
      </rPr>
      <t xml:space="preserve">cc subtitle)
</t>
    </r>
    <r>
      <rPr>
        <rFont val="Trebuchet MS"/>
        <color theme="1"/>
        <sz val="11.0"/>
      </rPr>
      <t xml:space="preserve">--------------------------------
2.user should be able to view the caption (subtitle) in the selected language </t>
    </r>
  </si>
  <si>
    <t>29/06/2023</t>
  </si>
  <si>
    <t xml:space="preserve">Have to create in VDN env </t>
  </si>
  <si>
    <t xml:space="preserve">1 user should be able to search TV Lesson type content using  Name in the search field
</t>
  </si>
  <si>
    <r>
      <rPr>
        <rFont val="Trebuchet MS"/>
        <sz val="11.0"/>
      </rPr>
      <t>1.Open th</t>
    </r>
    <r>
      <rPr>
        <rFont val="Trebuchet MS"/>
        <color rgb="FF000000"/>
        <sz val="11.0"/>
      </rPr>
      <t>e Sunbird url
2.Login as G</t>
    </r>
    <r>
      <rPr>
        <rFont val="Trebuchet MS"/>
        <sz val="11.0"/>
      </rPr>
      <t xml:space="preserve">uest/Custodian User
3.Click on TV Classes 
4.Search for the content in the search field 
5.Observe 
</t>
    </r>
  </si>
  <si>
    <t>SearchTVLessonTypeContent</t>
  </si>
  <si>
    <t xml:space="preserve">1. Open Portal url.
2. Click on sign in option.
3. Login with valid credentials.
4. Click on workspace in the home page.
5. Click on create-&gt;Book.
6. Enter name of the book and Select the  BMGS filed click on start creating button.
7. Click on QR code option.
8. Click on generate QR code.
9. Enter the number (2-245) and click on request button
10 .Click on download QR code option.
</t>
  </si>
  <si>
    <t xml:space="preserve">1. Book creator should able to generate the bulk QR code
2. Book creator should able to download the bulk QR code
</t>
  </si>
  <si>
    <t>DownloadBulkQRCode</t>
  </si>
  <si>
    <t xml:space="preserve">Verify that the book creator is able to generate the bulk QR codes for the draft book
</t>
  </si>
  <si>
    <t>DownloadBulkQRcodeForDraftBook</t>
  </si>
  <si>
    <t>https://project-sunbird.atlassian.net/browse/ED-3089</t>
  </si>
  <si>
    <t>VerifyTOCDownloadedInCSVFormat</t>
  </si>
  <si>
    <t>21/9/2023</t>
  </si>
  <si>
    <t>Couldnt download QR code</t>
  </si>
  <si>
    <t>Verify that the Book creator is able to add resources/ collection to the ToC</t>
  </si>
  <si>
    <t xml:space="preserve">1.Open Portal URL.
2. Click on sign in option.
3. Login with valid credentials.
4. Click on workspace tab in the home page.
5. Click on create-&gt;Book .
6. Enter name of the Book and click on start creating.
7. Click on add resource button and select resource/Collection.
8. Click on proceed button.
9. Click on save button.
10. Click on add resource button and search the content with do_id or name, Select the content
11. Click on proceed button.
12. Click on save button.
</t>
  </si>
  <si>
    <t xml:space="preserve">1. Book creator should be to add resources/collection to the ToC.
2. Book creator should able to save the textbook successfully
</t>
  </si>
  <si>
    <t>CreateBookwithDifferentResourceType</t>
  </si>
  <si>
    <t>1.Open Portal URL.
2. Click on sign in option.
3. Login with valid credentials.
4. Click on workspace tab in the home page.
5. Click on create-&gt;Book .
6. Enter name of the Book and click on start creating.
7. Click on add child option.
8. Click on add siblings / new child.
9.Click on save button.
10. click submit button for sendForReview</t>
  </si>
  <si>
    <t>1. Book creator should be able to add  unit.
2. Book creator should be able to save the textbook 
3. Submit book for review</t>
  </si>
  <si>
    <t>CreateBookWithMoreUnit</t>
  </si>
  <si>
    <t xml:space="preserve">1. Book creator should be able to generate QR codes and valid message should be displayed.
2. Book creator should be able to see download the QR code
</t>
  </si>
  <si>
    <t xml:space="preserve">GenerateQrCode
</t>
  </si>
  <si>
    <t>Verify that the any user is able to consume the books in library section
 Verify that user can play the content in full screen</t>
  </si>
  <si>
    <t>1. User should be able to see the ToC for the textbook
2. User should be able to consume the book in library section.
3. User can play all content type in full screen mode</t>
  </si>
  <si>
    <t>ConsumContentInFullScreen</t>
  </si>
  <si>
    <t xml:space="preserve">Verify that logged in user can search the textbook
- By search name
- By do_id 
- QR code </t>
  </si>
  <si>
    <t xml:space="preserve">1.Open Portal URL.
2, logged in as valid user and go to digital textbook
3. Search the book by name / do_id / QR code
</t>
  </si>
  <si>
    <t xml:space="preserve">- User should be able to search the book via name
- User should be able to search the book via do_id
- User should be able to to search the book via QR code
</t>
  </si>
  <si>
    <t>SearchBookViaNameAndDOIDAndQRCodeValue</t>
  </si>
  <si>
    <t xml:space="preserve">Verify that multiple tagged M/C book can be get displayed post searching in digital textbook tab
</t>
  </si>
  <si>
    <t>Book is created with multiple M/C and published</t>
  </si>
  <si>
    <t xml:space="preserve">1.Open Portal URL.
2. Click on sign in option.
3. Login with valid credentials.
4. Click on workspace tab in the home page.
5. Click on create-&gt;Book .
6. Enter name of the Book and clics
7.Select multiple medium,Class.
8.Save and send for review
</t>
  </si>
  <si>
    <t>Search the created book in digital textbook and multiple tagged medium ,class should be displayed</t>
  </si>
  <si>
    <t>VerifyMultipleMediumAndClassTaggedInBook</t>
  </si>
  <si>
    <t>Verify that admin user can udpate the textbook details for draft book and send for the review</t>
  </si>
  <si>
    <t xml:space="preserve">1.Open Portal URL.
2, logged in as Admin user
3. Go to workspace
4. Click on all textbook menu.
5. Select the book - Draft 
6. add some changes
7. Save and send for review.
8.Login as reviewer and publish the textbook 
</t>
  </si>
  <si>
    <t>Admin should be able to do the following action
- Edit textbook  draft
- Add some changes
- Send the book for review
- Publish the textbook</t>
  </si>
  <si>
    <t>AdminCanEditTheDraftBookInAllTextbookAndSendForReview</t>
  </si>
  <si>
    <t>14/06/2023</t>
  </si>
  <si>
    <t>VerifyCorrectOrderingForClassMediumSubect</t>
  </si>
  <si>
    <t>Book is created and published with folllowing content types:
-Mp4
-Webm
- H5p
-Epub
- HTML
- Youtube
- PDF
- Etextbook</t>
  </si>
  <si>
    <t>CreateBookwithAllResourceType</t>
  </si>
  <si>
    <t>Verify that if user selects the audience type as Teacher/Student/other, content should load as per the published user type filter</t>
  </si>
  <si>
    <t xml:space="preserve">1.Open " Portal URL"/GJ/NCERT/MH.
2. logged in as Teacher/Student/Other
3.Go to library page
4.click published userType dropdown
5.select teacher,stude,parent </t>
  </si>
  <si>
    <t>content should load as per the published user type filter</t>
  </si>
  <si>
    <t>ContentShouldLoadAsPerPublishedUserTypeInDigitalTextbookTab</t>
  </si>
  <si>
    <t>CreatorAbleToCopyBook</t>
  </si>
  <si>
    <t>AddCollobratorToDraftBook</t>
  </si>
  <si>
    <t>SyncProgressNowForCourse</t>
  </si>
  <si>
    <t>VerifyFrameworksInCourseType</t>
  </si>
  <si>
    <t xml:space="preserve">Verify content creator can create a course by  filling all the mandatory Fields in the root node  and should be able to click on "Add Child" and can add the content by clicking on "Add from Library" option 
</t>
  </si>
  <si>
    <t xml:space="preserve">content creator should be able to create a course by  filling all the mandatory Fields in the root node  and should be able to click on "Add Child" and can add the content by clicking on "Add from Library" option 
</t>
  </si>
  <si>
    <t xml:space="preserve">Verify that the Content creator is able to add below content types in "Library section" 
i) resource
ii) Collection
iv) Pdf 
v) Epub
vi) h5p
viii) Courses
</t>
  </si>
  <si>
    <t xml:space="preserve">1. User should have content creation rights.
</t>
  </si>
  <si>
    <t xml:space="preserve">1. Open Portal URL.
2. Click on sign in option.
3. Login with valid credentials.
4. Click on workspace tab in the home page.
5. Click on Course card.
6. Provide the mandatory fields on the course editor page.
7. Click on add new child option.
8. Try to search and add the below content types.Click on start creating button.
i) resource
ii) Collection
iv) Pdf 
v) Epub
vi) h5p
vii) Self-assess content type contents.
viii) Courses
</t>
  </si>
  <si>
    <t>1. Content creator should be able to add contents successfully
 and save the content</t>
  </si>
  <si>
    <t>1. Content creator should be able to send course for review 
2. The send for review course should displayed up for review section
3. Content reviewer should successfully be able publish the course and valid message should be displayed.</t>
  </si>
  <si>
    <t>CreateCourseAndVerify</t>
  </si>
  <si>
    <r>
      <rPr>
        <rFont val="Trebuchet MS"/>
        <color theme="1"/>
        <sz val="11.0"/>
      </rPr>
      <t xml:space="preserve">Verify if the course progress is updated correctly for all the below contents in a course.
i) resource
ii) MP4 - </t>
    </r>
    <r>
      <rPr>
        <rFont val="Trebuchet MS"/>
        <strike/>
        <color theme="1"/>
        <sz val="11.0"/>
      </rPr>
      <t>on consuming 20%</t>
    </r>
    <r>
      <rPr>
        <rFont val="Trebuchet MS"/>
        <strike/>
        <color theme="1"/>
        <sz val="11.0"/>
      </rPr>
      <t xml:space="preserve"> </t>
    </r>
    <r>
      <rPr>
        <rFont val="Trebuchet MS"/>
        <color theme="1"/>
        <sz val="11.0"/>
      </rPr>
      <t xml:space="preserve">/ dragging till last.
iii) Youtube - on consuming 20% / dragging till last.
iv) Webm - </t>
    </r>
    <r>
      <rPr>
        <rFont val="Trebuchet MS"/>
        <strike/>
        <color theme="1"/>
        <sz val="11.0"/>
      </rPr>
      <t>on consuming 20%</t>
    </r>
    <r>
      <rPr>
        <rFont val="Trebuchet MS"/>
        <color theme="1"/>
        <sz val="11.0"/>
      </rPr>
      <t xml:space="preserve"> / dragging till last.
v) Epub
vi) h5p
vii) html
viii) Self-assess content type contents.</t>
    </r>
  </si>
  <si>
    <t>User should be able to enroll to the course and consume each content successfully.</t>
  </si>
  <si>
    <t>ValidateTimerIsDisplayedForBatch</t>
  </si>
  <si>
    <t xml:space="preserve">1. Verify that the content creator is able to create course using textbook and is able to send the course for review.
</t>
  </si>
  <si>
    <t>1. Open Portal URL.
2. Click on sign in option.
3. Login with valid credentials.
4. Click on library
5. Search and  Open the any textbook.
9.Click on copy as course button.
10. Fill all the mandatory details on the course editor page.
11. Click on the submit button.
12. Click on the consent check box on the pop-up.
13. Click on submit button.</t>
  </si>
  <si>
    <t xml:space="preserve">1.The content creator should be able to create course using textbook.
2. The content creator should be able save and send the course for review successfully.
</t>
  </si>
  <si>
    <t>CreateOpenBatchesForCourse</t>
  </si>
  <si>
    <t xml:space="preserve">1.Open Portal URL.
2.Click on sign in option.
3.Login with valid credentials.
4.Click on course tab and search the course
5.Click on Join course
6.Click on Leave course
7.Click on Leave course in unenroll popup.
</t>
  </si>
  <si>
    <t>User should be able to unenroll from the open courses,Join course button should be displayed</t>
  </si>
  <si>
    <t>UnEnrollFromCourse</t>
  </si>
  <si>
    <t>Mentor should be able to view the mentor dashboard with batch dropdown, start date and end date.</t>
  </si>
  <si>
    <t>23/06/2023</t>
  </si>
  <si>
    <t>https://project-sunbird.atlassian.net/browse/ED-3099</t>
  </si>
  <si>
    <t>UserAbleToCopyTheCourse</t>
  </si>
  <si>
    <t>1.User should have content reviewer rights.
2.Content creator should have created atleast any one content and sent for review.</t>
  </si>
  <si>
    <t>CreateContentAndSendForReview</t>
  </si>
  <si>
    <t>User should be able to search the particular course by Keyword
in course tab</t>
  </si>
  <si>
    <t>1.Open Portal URL.
2.Click on sign in option.
3.Login with valid credentials.
4.Click on Course&gt;Search some course with Keyword 
5.and observe</t>
  </si>
  <si>
    <t>should be able to get the course based on the Keyword</t>
  </si>
  <si>
    <t>SearchCourseByKeyword</t>
  </si>
  <si>
    <r>
      <rPr>
        <rFont val="Trebuchet MS"/>
        <color theme="1"/>
        <sz val="11.0"/>
      </rPr>
      <t>1. Verify that the user is able to download the course completion certificate/merit certificate after consuming the course / trackable collection completely.
* SVG Only
2. Verify if the user is able to download the certificate from the learner's passbook section in the user's profile page.
3. Verify that the user is displayed with the below sections in the Learner Passbook section in the profile page.
1.Course Name
2. Certificate given by
3. Certificate issue date
4. Verify that Logged user/guest show the certificate rule before/after joining the course in seperate section with show more option 
5</t>
    </r>
    <r>
      <rPr>
        <rFont val="Trebuchet MS"/>
        <color rgb="FFFF0000"/>
        <sz val="11.0"/>
      </rPr>
      <t>.Verify that in portal the user is DISPLAYED with both the New Certificate(RC) and old certificates for new and older courses on the Learners passbook and My learning section from the profile page</t>
    </r>
  </si>
  <si>
    <t>1.Open Portal URL.
2.Click on sign in option
3. Login with valid credentials as consumer of the course.
4. Enrol/ consume the course completely and take the assessment by giving most wrong answers
5. After consuming the course to 100% verify that the download certificate option is displayed in the profile page under courses section for the user.
6. Download the certificate -&gt; verify that the certificate is a "course completion certificate"
7. Verify if the user receives the certificate based on the below confirugation.
8. Verify if the user is displayed with the correct information on the below sections.
* Course Name
* Certificate given by
* Certificate issue date</t>
  </si>
  <si>
    <r>
      <rPr>
        <rFont val="Trebuchet MS"/>
        <color theme="1"/>
        <sz val="11.0"/>
      </rPr>
      <t>1) The user should receive "course merit certificate" on consuming a course to 100% and scoring more than merit criteria in the assessment
2) The user should receive "course completion certificate" on consuming a course to 100% and scoring less than merit criteria in the assessment.
3) The user should be able to download the certificate from the learner's passbook section on the profile page with correct information on the below sections.
* Course Name
* Certificate given by
* Certificate issue date
4) Logged user/guest should show the certificate rule before/after joining the course in seperate section with show more option 
5)</t>
    </r>
    <r>
      <rPr>
        <rFont val="Trebuchet MS"/>
        <color rgb="FFCC0000"/>
        <sz val="11.0"/>
      </rPr>
      <t>portal the user is DISPLAYED with both the New Certificate(RC) and old certificates for new and older courses on the Learners passbook and My learning section from the profile page</t>
    </r>
  </si>
  <si>
    <t>ED-3516</t>
  </si>
  <si>
    <t>Certificate is not generating because of course assessment</t>
  </si>
  <si>
    <r>
      <rPr>
        <rFont val="Trebuchet MS"/>
        <color theme="1"/>
        <sz val="11.0"/>
      </rPr>
      <t xml:space="preserve">- Course is created with attching ceritificate
- Few users have consumed the course 100% and he already have certificate assigned
</t>
    </r>
    <r>
      <rPr>
        <rFont val="Trebuchet MS"/>
        <b/>
        <color theme="1"/>
        <sz val="11.0"/>
        <u/>
      </rPr>
      <t>Scenario 2</t>
    </r>
    <r>
      <rPr>
        <rFont val="Trebuchet MS"/>
        <color theme="1"/>
        <sz val="11.0"/>
      </rPr>
      <t>:
The course creator should re-publish the course with few more contents.</t>
    </r>
  </si>
  <si>
    <t>28/06/2023</t>
  </si>
  <si>
    <t>Verify that the course creator is able to download the course QR-codes from published bucket</t>
  </si>
  <si>
    <t xml:space="preserve">1.Open the application
2.Click on sign in option.
3.Login with valid credentials as creator of a course.
4.Go to workspace tab.
5. Click on published section.
6. Verify the download QR code option is displayed.
7. Click on it -&gt; verify a csv file is download.
</t>
  </si>
  <si>
    <t xml:space="preserve">The user should be able to download the csv file </t>
  </si>
  <si>
    <t>DownloadCourseQRCodeInPublishedSection</t>
  </si>
  <si>
    <t>https://project-sunbird.atlassian.net/browse/CO-474</t>
  </si>
  <si>
    <t>QR code will not generate, if the creater has generated more than 1000 courses.</t>
  </si>
  <si>
    <t>https://project-sunbird.atlassian.net/browse/ED-3503</t>
  </si>
  <si>
    <t>Verify that the user is displayed with the Last updated date and time (24 hours IST format) above the “Total enrolments”
* Courses have both start and end date</t>
  </si>
  <si>
    <r>
      <rPr>
        <rFont val="Trebuchet MS"/>
        <sz val="11.0"/>
      </rPr>
      <t>1. Open P</t>
    </r>
    <r>
      <rPr>
        <rFont val="Trebuchet MS"/>
        <color rgb="FF1155CC"/>
        <sz val="11.0"/>
        <u/>
      </rPr>
      <t>ortal URL.
2. Click on sig</t>
    </r>
    <r>
      <rPr>
        <rFont val="Trebuchet MS"/>
        <sz val="11.0"/>
      </rPr>
      <t xml:space="preserve">n in option.
3. Login with course creator credentials.
4. Click on the library/courses tab and search for the course.
5. Click on the course and click on view dashboard
6. Select the batch  ( it multiple batches created)
7. Observe </t>
    </r>
  </si>
  <si>
    <t>User should be displayed with the Last updated date and time (24 hours IST format) above the “Total enrolments"
* Courses have both start and end date</t>
  </si>
  <si>
    <t>VerifyLastUpdatedDateAndTimeInBatchViewDashboard</t>
  </si>
  <si>
    <t>ED-3099</t>
  </si>
  <si>
    <t>19/06/2023</t>
  </si>
  <si>
    <t>14/02/2024</t>
  </si>
  <si>
    <t>https://project-sunbird.atlassian.net/browse/ED-3097</t>
  </si>
  <si>
    <t>Certificate is not generating</t>
  </si>
  <si>
    <t>Verify that if user is asked to provide the user consent while enrolling to a course and below fields are displayed on the consent pop-up.
1. User's name
2. State user id (teacher id)
3. District 
4. Block
5. School/org id
6. School/org name
7. Mobile no
8. Email id</t>
  </si>
  <si>
    <t xml:space="preserve">- Course is created 
</t>
  </si>
  <si>
    <t>1. Open Portal .
2. Click on sign in option.
3. Login with valid credentials.
4. Click on the library/courses tab and search for the course
5. Click on the course and click on Join the course.
6. Observe the consent popup</t>
  </si>
  <si>
    <t>User should be asked to provide the user consent while enrolling to a course nd below fields are displayed on the consent pop-up.
1. User's name
2. State user id (teacher id)
3. District 
4. Block
5. School/org id
6. School/org name
7. Mobile no
8. Email id</t>
  </si>
  <si>
    <t>ValidateFieldsInConsentPopupWhileEnroll</t>
  </si>
  <si>
    <t>21/05/2024</t>
  </si>
  <si>
    <t>https://project-sunbird.atlassian.net/browse/ED-3569</t>
  </si>
  <si>
    <t xml:space="preserve">1. Verify if the creator is able to provide values to the mandatory fields and create a new certificate template to a course from UI.
* Name
* Title
* Logo
* Signature
* Signatory designation
* T&amp;C checkbox
* Verify selecting different templates. (Eg: 2 logos, 2 signatures)
2. Verify if the creator is able to attach a completion certificate to the courserom UI.
</t>
  </si>
  <si>
    <t xml:space="preserve">1. A course should be created and published.
2. The course should have an open batch.
</t>
  </si>
  <si>
    <t xml:space="preserve">Completion Certificate:
1. Open the application.
2. Login with valid creator credentials.
3. Click on the courses tab and search for the course.
4. Click on the course card and click on "Add certificate" link.
5. Click on "Add template" button.
6. Select any certificate template and provide the below mandatory fields.
* Name
* Title
* Logo
* Signature
* Signatory designation
* T&amp;C checkbox
7. Click on the save button and select the created certificate template.
9. Click on the check box for terms and conditions.
10. Click on "Add template" button.
11. Verify if the selected template is added to the course.
</t>
  </si>
  <si>
    <t xml:space="preserve">1. The creator should be able to create a certificate template and attach it as a completion certificate to a course
</t>
  </si>
  <si>
    <t>CreateCertificateTemplateAndAttachCertificateToCourse</t>
  </si>
  <si>
    <t>ED-3580</t>
  </si>
  <si>
    <t>CreateBatchOptionShouldNotDisplayIfBatchIsAlreadyCreated</t>
  </si>
  <si>
    <t>ValidateNoOpenBatchAvailableToastrMsg</t>
  </si>
  <si>
    <t>"Verify that the Profile Name change Pop up is displayed when the custodian user clicks on the "Start Learning" button for below contents. 
1. Courses
2. Trackable Collection
3. Trackable Textbook"</t>
  </si>
  <si>
    <t>1.Open the application
2.Login with valid credentials.
3.Tap on the courses tab
4.Choose the course and tap on "Join Course"
5. Click on the "Start learning" button.
5.Observe
---------------------------------------
1.Open the application.
2.Login with valid credentials
3.In library tab ,search for trackable collection/textbook
4.Click on the Join button.
5.Observe</t>
  </si>
  <si>
    <t>Profile Name change Pop up should be  displayed when the custodian user clicks on Start Learning for below content 
1. Courses
2. Trackable Collection
3. Trackable Textbook</t>
  </si>
  <si>
    <t>1. Verify that the join the discussion forum option is showing in course content details page
2. Verify that if the user is able to click and view the below sections on opening the discussion forum.
a. Categories
b. Tags.
c. My discussions (Recent Posts, Best Posts, Saved Posts, Upvoted, and Downvoted)</t>
  </si>
  <si>
    <t>Scenario 1:
1. Open the application and login with valid credentials.
2. Click on course
3. Open the course 
4. Join the course.
5. Observe that join discussion forum option is displayed.
6. Verify that if the user is displayed with the categories. Click on the category card and verify if the user is displayed with the sub-categories "Announcements" and "General Discussions".
7. Click on the "Tags" section.
8. Click on the "My Discussions" section and navigated to each posts (Recent Posts, Best Posts, Saved Posts, Upvoted, and Downvoted).</t>
  </si>
  <si>
    <t>1. Join the discussion forum option should be shown in course content details page.
2. The user should be able to click and view the below sections on opening the discussion forum.
a. Categories 
b. Tags.
c. My discussions (Recent Posts, Best Posts, Saved Posts, Upvoted, and Downvoted)</t>
  </si>
  <si>
    <t>VerifyDiscussionForumSectionInCourseContentDetailsPage</t>
  </si>
  <si>
    <t>https://project-sunbird.atlassian.net/browse/ED-3500</t>
  </si>
  <si>
    <r>
      <rPr>
        <rFont val="Trebuchet MS"/>
        <color theme="1"/>
        <sz val="11.0"/>
      </rPr>
      <t xml:space="preserve">1. Verify if the course creator is able to create a new Announcement (or) General Discussion.
2. Verify if the course creator / user is able to open an exisitng Announcement (or) General Disucssion and able to reply to a post successfully.
3. Verify if the course creator / user is able to save, upvote (or) downvote to a post successfully.
</t>
    </r>
    <r>
      <rPr>
        <rFont val="Trebuchet MS"/>
        <color theme="1"/>
        <sz val="11.0"/>
      </rPr>
      <t>4. Verify if the user is able to update the comment created by them.
5. Verify if the user is able to delete the comment created by them.</t>
    </r>
  </si>
  <si>
    <t>1. Tthe course creator should be able to create General Discussion.
2. The course creator / user should be able to open an exisitng General Disucssion and able to reply to a post successfully.
3. The course creator / user ishould be able to save, upvote (or) downvote to a post successfully.
4. The user should be able to update their comment.
5. The user should be able to delete their comment.</t>
  </si>
  <si>
    <t xml:space="preserve">1. Verify that user is displayed with Toast message "It is the Last Attempt left" when user clicks on the assessment on the Last attempt.
2. Verify that if the user has passed the last attempt to consume the assessment then the user should not be able to consume the assessment and it should be greyed out with message "You have crossed maximum number of attempts to take the assessment" on the same assessment tile in both toc page and player page.
</t>
  </si>
  <si>
    <t xml:space="preserve">Scenario 1&amp;2:
1. Open the application.
2. Login with valid user credentials.
3. Search for the course and click on the course card 
4. Click on Join Course
5.Observe the number of attempts while user consume the courses in assesement level
6.Observe the Toast Message "It is the Last Attempt Left" when the user makes the last attempt of the course assessment.
7. Verify that if the user has passed the last attempt of the course assessment in a course, they should be displayed with a message "You have crossed maximum number of attempts to take the assessment" on the player page and the course TOC page (On clicking the content).
</t>
  </si>
  <si>
    <t xml:space="preserve">1. The user should be displayed with Toast message "It is the Last Attempt left" when user clicks on the assessment on the Last attempt.
2. When the user has passed the last attempt to consume the assessment then the user should not be able to consume the assessment and it should be greyed out with message "You have crossed maximum number of attempts to take the assessment" on the same assessment tile in both toc page and player page.
</t>
  </si>
  <si>
    <t>VerifyNumberOfMaximumAttemptsWhenCourseAssesmentAddedToCourse</t>
  </si>
  <si>
    <t>ED-2759</t>
  </si>
  <si>
    <t>- Verify that course creator enable the  discussion forum during batch creation
- Verify that post enabling the discussion forum in batch creation, creator can see the forum icon in dashboard page</t>
  </si>
  <si>
    <t>1. OpenPortal URL.
2. Click on sign in option.
3. Login with course creator/mentor credentials.
4. Click on the library/courses tab and search for the course.
5. Click click on create batch/edit batch
6. Enable the discussion forum in batch creation.
7. Click on view dashboard
8. Observe the forum icon</t>
  </si>
  <si>
    <t>ForumIconInViewCourseDashboardInBatch</t>
  </si>
  <si>
    <t>Verify that user able to create a group using create group option</t>
  </si>
  <si>
    <t xml:space="preserve">Create Group:
1.Open the application
2.Click on sign in option.
3.Login with valid credentials.
4.Go to my group
5. Click on create a group
6. Enter group name, description
7. Select the terms &amp; condition popup
8. Click on create a group
</t>
  </si>
  <si>
    <t xml:space="preserve">1. User should be able to create the group succssfully.
2. Success message should be displayed to user
</t>
  </si>
  <si>
    <t>CreateGroup</t>
  </si>
  <si>
    <t>Verify that user able to create a group using create group option &amp; able to add users to the same group.</t>
  </si>
  <si>
    <t xml:space="preserve">Create Group:
1.Open the application
2.Click on sign in option.
3.Login with valid credentials.
4.Go to my group
Add users:
5. Select the already created group
6. Click on add member button
7. Enter the SUNBIRD_id in search and click on verify
8. Select the user </t>
  </si>
  <si>
    <t>3. User should be able to add member to the group succssfully.
4. Success message should be displayed to user"</t>
  </si>
  <si>
    <t xml:space="preserve">Verify that user able to add activity to group.
* On searching with the course name
</t>
  </si>
  <si>
    <t>1.Open the application
2.Click on sign in option.
3.Login with valid credentials.
4.Go to my group
5.Select the already created group
6. Click on add activity
7. Select the option course from popup and click on next
8. Select the course to add in activity.
9. Select the content type.
10. Enter the content name and click on search.
11. Hover over the content card and add it to the group (directly clicking on add to group and then add to group).</t>
  </si>
  <si>
    <t>1. User should be able to add course content as activity to the group succssfully.
* On searching with the course name, 
2. Success message should be displayed to user</t>
  </si>
  <si>
    <t>AddCourseActivityInsideGroup</t>
  </si>
  <si>
    <t>1. Verify if the user is displayed with "Enable Discussions option in the group details page and clicking on the same the group admin should be displayed with the forum icon.
2. Verify that clicking on the forum icon, the user is displayed with the below options.
a. Categories 
b. Tags.
c. My discussions (Recent Posts, Best Posts, Saved Posts, Upvoted, and Downvoted).</t>
  </si>
  <si>
    <t>1. The user should be displayed with "Enable Discussions option in the group details page and clicking on the same the group admin should be displayed with the forum icon.
2. On clicking on the forum icon, the user should be displayed with the below options.
a. Categories
b. Tags.
c. My discussions (Recent Posts, Best Posts, Saved Posts, Upvoted, and Downvoted).</t>
  </si>
  <si>
    <t>ValidateAllOptionsInsideForumIcon</t>
  </si>
  <si>
    <r>
      <rPr>
        <rFont val="Trebuchet MS"/>
        <color theme="1"/>
        <sz val="11.0"/>
      </rPr>
      <t xml:space="preserve">1. Verify if the user is displayed with "Disable Discussions" option in the group details page and clicking on the same the group admin should be displayed with a pop-up.
2. Verify if the pop-up contains the below message. </t>
    </r>
    <r>
      <rPr>
        <rFont val="Trebuchet MS"/>
        <b/>
        <color theme="1"/>
        <sz val="11.0"/>
      </rPr>
      <t xml:space="preserve">"Disabling forum will remove all the discussion. Do you want to continue ?"
</t>
    </r>
    <r>
      <rPr>
        <rFont val="Trebuchet MS"/>
        <color theme="1"/>
        <sz val="11.0"/>
      </rPr>
      <t xml:space="preserve">3. Verify that on clicking on the "DIsable discussions", the user is not displayed with the forum icon to the group admin.
</t>
    </r>
  </si>
  <si>
    <t xml:space="preserve">1. The user should be displayed with ""Disable Discussions"" option in the group details page and clicking on the same the group admin should be displayed with a pop-up.
2. The pop-up should contain the below message. "Disabling forum will remove all the discussion. Do you want to continue ?""
3. On clicking on the ""DIsable discussions"", the user should not be displayed with the forum icon to the group admin.
</t>
  </si>
  <si>
    <t>DisableDiscussionForumAndItsMessageInPopup</t>
  </si>
  <si>
    <t>UserAbleToCreateTopicAndEditAndDelete</t>
  </si>
  <si>
    <t>Verify if the close option is displayed in the below pages when the user opens the discussion forum in the portal and user is navigated to the activity page on clicking the close button.
* Categories
* Tags
* My Discussion</t>
  </si>
  <si>
    <t>CloseButtonInDisussionForum</t>
  </si>
  <si>
    <t>- User should created the group
- Course with asseessments are added in activity
- Few group member have consumed the assessment</t>
  </si>
  <si>
    <r>
      <rPr>
        <rFont val="Trebuchet MS"/>
        <color theme="1"/>
        <sz val="11.0"/>
      </rPr>
      <t>Course / trackable contents</t>
    </r>
    <r>
      <rPr>
        <rFont val="Trebuchet MS"/>
        <color theme="1"/>
        <sz val="11.0"/>
      </rPr>
      <t>:
1.Open the application.
2. Login with valid user.
3. Go to my groups
4. Open any created group
5. Open any trackable content/activity.
6. Click  on the Acitivity dashboard
7. Open the downloaded report.</t>
    </r>
  </si>
  <si>
    <t>1. The group admin should be able to download the  members assessment activity report successfully in csv format.
2. The Below details should be shown when the group admin opens the downloaded assement metrix
* Member’s name
* assement content name with score</t>
  </si>
  <si>
    <t>ED-2761</t>
  </si>
  <si>
    <r>
      <rPr>
        <rFont val="Trebuchet MS"/>
        <color rgb="FFFF0000"/>
        <sz val="11.0"/>
      </rPr>
      <t xml:space="preserve">
</t>
    </r>
    <r>
      <rPr>
        <rFont val="Trebuchet MS"/>
        <color theme="1"/>
        <sz val="11.0"/>
      </rPr>
      <t>- Verify that user should be able to search oberation and able to see all the information like name of solution, program name,</t>
    </r>
  </si>
  <si>
    <t>ValidateObservationListsInObservationTab</t>
  </si>
  <si>
    <t>To verify observation tab disappears if user changes to any other role from HT &amp; official role from profile
&amp;
To verify observation tab comes up if user changes to HT &amp; official role from any other role from profile</t>
  </si>
  <si>
    <t xml:space="preserve">1. Open the Sunbird application
2. Select user as a "School Head or other officials'
3.click submit
4.verify observation tabs.
5.click on profile and click edit
6.select teacher role and submit
7.verify observation tabs
</t>
  </si>
  <si>
    <t xml:space="preserve">
observation tab should be disappears if user changes to any other role from HT &amp; official role from profile
&amp;
observation tab should be comes up if user changes to HT &amp; official role from any other role from profile</t>
  </si>
  <si>
    <t>ChangeToDifferentRoleInProfileFromSchoolHeadAndValidateObservationTab</t>
  </si>
  <si>
    <t>https://project-sunbird.atlassian.net/browse/ED-3085</t>
  </si>
  <si>
    <t>MODULE</t>
  </si>
  <si>
    <t xml:space="preserve"> EXPECTED RESULTS</t>
  </si>
  <si>
    <t>Executed Date</t>
  </si>
  <si>
    <t>DEFECT ID</t>
  </si>
  <si>
    <t>TC_01</t>
  </si>
  <si>
    <t>User Onboarding</t>
  </si>
  <si>
    <t>Verify that user is able to register into the app</t>
  </si>
  <si>
    <t>User should be installed Sunbird Mobile App</t>
  </si>
  <si>
    <t>1. Open Sunbird staging mobile app
2. Select language
3. Select user type
4. Complete the onboarding and location details
5. Go to profile screen
6. Tap on login
7. Tap on register link
8. Enter the full name &amp; Select the year of birth &amp; Tap on the continue button.
9. Select the state, district are mandatory &amp; block, cluster, school &amp; Tap on the submit button.
10. Enter all mandatory details( email id, password and confirm password &amp; Tap on the continue button.
11. Validate the identifier by entering OTP of (4-6 digits only) &amp; select the T&amp;C option) &amp; Tap on the submit button.</t>
  </si>
  <si>
    <t>1. The user should be able to click on Register link
2. The continue button should be enabled once the mandatory field entered
3. The user should get the location pop and all mandatory details should be entered to proceed
 4. The user should enter the Phone/Email id, Passowrd and click on continue button to get the OTP
5. The user should be able to receive an OTP of 4-6 digits on the registered email/Phone number and user successfully get registered into the app
6. Using the registered credentials, the user should be able to log into the app.</t>
  </si>
  <si>
    <t>TC_02</t>
  </si>
  <si>
    <t>Verify that user is able to login with google accounts</t>
  </si>
  <si>
    <t>User should Sunbird account assosciated with gmail</t>
  </si>
  <si>
    <t>1. Open Sunbird app
2. Select language
3. Select user type
4. Complete the onboarding and location details
5. Go to profile screen
6. Tap on login
7. Tap on login with google
8. Select the google account</t>
  </si>
  <si>
    <t>1. The user should redirect to 'Choose an account' screen, where user has to select either a logged in google account or else 'add another account' option.
2. The User should be redirected to home page after tapping on any logged account</t>
  </si>
  <si>
    <t>userLoginWithGmail</t>
  </si>
  <si>
    <t>TC_03</t>
  </si>
  <si>
    <t>Verify that user is able to login with Sign In with State ID</t>
  </si>
  <si>
    <t>Usher should be installed Sunbird Mobile App</t>
  </si>
  <si>
    <r>
      <rPr>
        <rFont val="Calibri"/>
        <color theme="1"/>
        <sz val="11.0"/>
      </rPr>
      <t>1. Open Sunbird app
2. Select language
3. Select user type
4. Complete the onboarding and location details
5. Go to profile screen
6. Tap on login
7. Tap on login with state system
8. Enter username, External Id and school id
9. Tap on submit.</t>
    </r>
    <r>
      <rPr>
        <rFont val="Calibri"/>
        <color rgb="FFCC0000"/>
        <sz val="11.0"/>
      </rPr>
      <t xml:space="preserve">
</t>
    </r>
    <r>
      <rPr>
        <rFont val="Calibri"/>
        <color theme="1"/>
        <sz val="11.0"/>
      </rPr>
      <t>10. Select the Email id option &amp; Enter the email id.
11. Enter the 4-6 digit only for the OTP &amp; Tap on the sumbit button.
12. Select the T &amp; C option.</t>
    </r>
    <r>
      <rPr>
        <rFont val="Calibri"/>
        <color rgb="FFCC0000"/>
        <sz val="11.0"/>
      </rPr>
      <t xml:space="preserve">
</t>
    </r>
    <r>
      <rPr>
        <rFont val="Calibri"/>
        <color theme="1"/>
        <sz val="11.0"/>
      </rPr>
      <t>13. Tap on the continue button.
18. Observe the BMC toast message</t>
    </r>
  </si>
  <si>
    <t xml:space="preserve">1. The user should be able to receive an OTP of 4-6 digits on the registered email/Phone number
2. User should be logged in with sso accounts and redirected to home page
3. The user should get the global consent pop up once logged in
</t>
  </si>
  <si>
    <t>TC_04</t>
  </si>
  <si>
    <t>Verify that user is able to add the recovery id (Email ID/phone number) in the profile section</t>
  </si>
  <si>
    <t>User Sould be loggedin the app</t>
  </si>
  <si>
    <r>
      <rPr>
        <rFont val="Calibri"/>
        <color theme="1"/>
        <sz val="11.0"/>
      </rPr>
      <t xml:space="preserve">1. Open the staging Sunbird mobile app
2. Login with valid credentials
3. Go to profile 
4. Tap on recovery ID
5. An OTP will be sent to register email/mobile 
6.Verify the OTP </t>
    </r>
    <r>
      <rPr>
        <rFont val="Calibri"/>
        <color rgb="FFFF0000"/>
        <sz val="11.0"/>
      </rPr>
      <t xml:space="preserve">
</t>
    </r>
    <r>
      <rPr>
        <rFont val="Calibri"/>
        <color theme="1"/>
        <sz val="11.0"/>
      </rPr>
      <t>7Enter recovery id (Email Id/phone number)
8. Tap on submit</t>
    </r>
  </si>
  <si>
    <t>1.The user should get the OTP screen to update contact
2.The user should be able to receive an OTP of 4-6 digits on the registered email/Phone number
3.The user should be able to add the recovery id in the profile screen
2.The user should be able to view the added recovery id in the profile screen</t>
  </si>
  <si>
    <t>Need to raise a defect</t>
  </si>
  <si>
    <t>TC_05</t>
  </si>
  <si>
    <t>1. Verify that the user is able to get the OTP on the recovery ID when attempting to reset the password
2. Verify that user is able to reset/update the password post validating the OTP sent to the recovery ID.</t>
  </si>
  <si>
    <t>1. User is already added recovery ID in profile</t>
  </si>
  <si>
    <t>1. Open the staging Sunbird mobile app
2. Browse as teacher
3. Go to profile section
4. Tap on login
5. Tap on forgot password link
6. Enter email ID and name of the user
7. Select the recovery mail ID, where to send the OTP
8. Tap on get OTP.
9. Enter the OTP
10. Enter new password and confirm the password
11. Login with email ID and newly created password
12. Observe</t>
  </si>
  <si>
    <t>1.The ' Recover account' screen should appear
2.The user should be able to enter the email id and name of the user in the recover account screen
3.The user should be able to receive an OTP on the recovery mail id
4.After entering the OTP, the user should be able to reset their password and then redirected to the login screen</t>
  </si>
  <si>
    <t>TC_06</t>
  </si>
  <si>
    <t>Verify that user should be able to update all the profile information and same should reflect in profile
&amp;
Verify that the updated BMCS preferences are updated in profile in real time
Verify that update profile preferences should be shown in the profile details(new Sunbird Experiance)</t>
  </si>
  <si>
    <t>Custodian user should be loggedin to app</t>
  </si>
  <si>
    <t xml:space="preserve">1. Open the staging Sunbird mobile app
2. Login with valid user credential
3. Go to profile
4. Clisk on edit button to update the profile details Like board, medium, class, subject
</t>
  </si>
  <si>
    <t>1. User should be able to update all the profile details
Like Category1, Category2, Category3, etc
2. After clicking the submit button, the same details should appear in the profile screen</t>
  </si>
  <si>
    <t>updateTheProfileDetails</t>
  </si>
  <si>
    <t>TC_07</t>
  </si>
  <si>
    <t xml:space="preserve">Verify that user should be able to update all the profile information and same should reflect in profile
Following field should be able to update along with location
- Role
- Subrole
- State
- District
- Block
- Cluster
- School
</t>
  </si>
  <si>
    <t xml:space="preserve">1. Open the staging Sunbird mobile app
2. Login with valid user credential
3. Go to profile
4. Click on edit button to update the profile details like role, state, etc 
</t>
  </si>
  <si>
    <t>1. User should be able to update all the profile details
Like role, subrole, state, district, block, cluster, school
2. After clicking the submit button, the same details should appear in the profile screen</t>
  </si>
  <si>
    <t>ValidateLocationfieldsinProfilePAge</t>
  </si>
  <si>
    <t>TC_08</t>
  </si>
  <si>
    <t xml:space="preserve">Verify that the updated Category1, Category2, Category3, etc content preferences are displayed in the profile
</t>
  </si>
  <si>
    <t xml:space="preserve">1. Open the app
2. Login with valid user credential
3. Go to profile
4. Clisk on edit button to update the profile details Like Category1, Category2, Category3, etc
</t>
  </si>
  <si>
    <t>TC_09</t>
  </si>
  <si>
    <t>Verify that the device ID can be copied and shared</t>
  </si>
  <si>
    <t>1. Open the app
2. Login/Browse as guest
3. Tap on menu icon
4. Tap on settings
5. Tap on about us
6. Long press on device ID 
7. Copy the device ID
8. Share the device ID</t>
  </si>
  <si>
    <t>1. User should be able to copy the device id 
2. User should be able to click the share icon to share the device ID via whatsapp, Instagram, other media types</t>
  </si>
  <si>
    <t>verifyDeviceID</t>
  </si>
  <si>
    <t>TC_10</t>
  </si>
  <si>
    <t>Verify that shared app can be downloaded and install in a different device</t>
  </si>
  <si>
    <t>1. Open the app
2. Login/Browse as guest
3. Tap on menu header
4. Tap on settings
5. Tap on share Sunbird app
6. Select any of the sharing mediums</t>
  </si>
  <si>
    <t>1. User should be able to share Sunbird app using all possible sharing mediums like - whatsapp, Instagram, other media types
2. User should be able to download the app in a different devices</t>
  </si>
  <si>
    <t>ShareSunbirdApp</t>
  </si>
  <si>
    <t>TC_11</t>
  </si>
  <si>
    <t>Verify the telemetry data synced correctly</t>
  </si>
  <si>
    <t>1. Open the app
2. Login/Browse as guest
3. Tap on menu header
4. Tap on settings
5. Tap on data sync
6. Tap on sync now</t>
  </si>
  <si>
    <t>"Telemetry  dta sync successful" message is displayed</t>
  </si>
  <si>
    <t>verifyDataSync</t>
  </si>
  <si>
    <t>TC_12</t>
  </si>
  <si>
    <t>Verify that user can change the app language as per their selection</t>
  </si>
  <si>
    <t>1. Open the app
2. Login/Browse as guest
3. Tap on menu header
4. Tap on language
5. Change the language</t>
  </si>
  <si>
    <t>1. User should be able to select any language and change it successfully
2. All the labels should be displayed in user selected languages</t>
  </si>
  <si>
    <t>userIsAbleToChangeTheAppLang</t>
  </si>
  <si>
    <t>TC_13</t>
  </si>
  <si>
    <t xml:space="preserve">Verify that user able to see the labels for decalration for below screen
- On boarding text as  "Discover content as a"
- Role/location edit user is displayed with the label "Choose content preference"
- In the profile page, user is displayed with "Content preference" label
- In the profile page, user is displayed with ""Content preference"" section with the following fields
a. Role, Subrole, District, State, [Block, Cluster, School] (if applicable)
b. Category1, Category2, Category3, etc"
</t>
  </si>
  <si>
    <t>1. Install a new Sunbird app
2. Select the language
3. Select the user type - observe the label of screen
"Discover content as"
4. Select the Category1, Category2, Category3, etc and go to library screen
5. Go to profile observe the label - "content prefernce"
6. Observe the labels in the profile page and user type selection pop up</t>
  </si>
  <si>
    <t>1. User should be able to see the label "Discover content as" on the user type selection pop up
2. User should be able to see the "Content preference" label in the profile page with the following fields: 
a. Role, Subrole, District, State, [Block, Cluster, School] (if applicable)
b. Category1, Category2, Category3, etc"
3. User should be able to see the  "Choose content preference" label in the edit profile page</t>
  </si>
  <si>
    <t>verifyLabelOnBoardingAndProfilePage</t>
  </si>
  <si>
    <t>TC_14</t>
  </si>
  <si>
    <t xml:space="preserve">- Verify  when user launched the app after installing  as Guest user or registering in to app and filling the onboarding details, "Switch to New Sunbird Experience" popup must be displayed for Teacher/Student/other userrole
- Verify that "Head teacher" role doesn get the "Switch to New Sunbird Experience" popup
Verify Guest user/Custodian user must be able to Switch to Dark theme and vice versa </t>
  </si>
  <si>
    <t xml:space="preserve">User must have installed the latest Sunbird build </t>
  </si>
  <si>
    <t xml:space="preserve">1.Launch the Sunbird mobile app
2.Login as Guest user/Custodian user
3.Fill the onboarding values
4.Observe 
-------------------------------------
1.Launch the Sunbird mobile app
2.Login as Guest user/Custodian user
3.Fill the onboarding values
4.Tap on the Hamburger menu 
5.Tap on Switch to Dark theme
</t>
  </si>
  <si>
    <t xml:space="preserve">1. For Teacher/Student/other user role ,"Switch to New Sunbird Experience" popup should be displayed  after filling the onboarding details and logged in
2. For 'Head Teacher' user ,"Switch to New Sunbird Experience" popup should not be displayed  after filling the onboarding details and logged in
3. Guest user/Custodian user should be able to Switch to Dark theme and vice versa </t>
  </si>
  <si>
    <t>switchToDarkMode</t>
  </si>
  <si>
    <t>TC_15</t>
  </si>
  <si>
    <t>Verify that the logged in user is able to share the Sunbird Id successfully</t>
  </si>
  <si>
    <t>User should be logged in as custodian/State verified user</t>
  </si>
  <si>
    <t>1. Open the App.
2. Login with valid credentials.
3. Click on profile.
4. Click on share icon present next to Sunbird user id.
5. Select any option and share the Sunbird id</t>
  </si>
  <si>
    <t>1. User should be able to see the share icon next to sunbird user Id
2. User should be able to share Sunbird Id using all possible sharing mediums like - whatsapp, Instagram, other media types</t>
  </si>
  <si>
    <t>ShareSunbirdID</t>
  </si>
  <si>
    <t>TC_16</t>
  </si>
  <si>
    <t xml:space="preserve">SSO </t>
  </si>
  <si>
    <t>Verify that user is able to signup using SSO</t>
  </si>
  <si>
    <t>User should be Installed Sunbird App</t>
  </si>
  <si>
    <t>1. Open the app
2. Go to profile section
3. Tap on login
4. Tap on login with state
5. Enter user name, external Id and school ID
6. Enter the identifier (Email ID/phone number)
7. Tap on submit
8. Enter the OTP which is sent to the registered mail ID
9. Submit the OTP
10. Observe</t>
  </si>
  <si>
    <t xml:space="preserve">1. The user should be able to login with state system
2. The user should be able to enter the user name, external id and school id
3. The user should be able to enter the Enail id/ Phone number and then click on submit button
4. The user should recieves OTP to enter it
5. After submitting the OTP, SSO user should be logged in successfully
 </t>
  </si>
  <si>
    <t>TC_17</t>
  </si>
  <si>
    <t>SSO Merge</t>
  </si>
  <si>
    <t>Verify that when user is trying to signup with custodian user accounts in SSO
he will get the following option
- Create new
- Merge
Post click on merge, user is getting merge successfully</t>
  </si>
  <si>
    <t>1. Custodian account is already available</t>
  </si>
  <si>
    <t>1. Open the app
2. Login with state system
3. Enter user name, external Id and school ID
4. Enter custodian user detials (Email ID/phone number)
5. Verify the OTP
6. Verify that user gets the option - Create new and Merge.
7. Click on merge and custodian user history should get copied into state account</t>
  </si>
  <si>
    <t>1. The user should be able to login with state syatem
2. The user should be able to enter the user name, external id and school id
3. The user should enter the custodian the Email id/ Phone number and then click on submit button
4. The user should recieves OTP to enter it
5. The user should get the option - Create new and Merge
6. On clicking the Merge option, the custodian user get merged successfully and all history should get copied into state account</t>
  </si>
  <si>
    <t>https://project-sunbird.atlassian.net/browse/ED-13</t>
  </si>
  <si>
    <t>TC_18</t>
  </si>
  <si>
    <t>Merge Account</t>
  </si>
  <si>
    <t>Verify that state user is able to merge the custodian user account
&amp; if state user merged in the custodian then the usage details (Course progress, courses attended) should be copied</t>
  </si>
  <si>
    <t>1. Open Sunbird app
2. Login with state user credentials
3. Tap on hamburger menu
4. Tap on settings
5. Tap on merge account
6. Click on merge button
7. Enter custodian user details (Email ID and password)
8. Observe</t>
  </si>
  <si>
    <t>1. The state user should get the merge option under settings option
2. The state user should be able to merge the custodian account after entering the custodian id and clicking on merge option
3.The custodian user account should be merged into state account and all history should get copied into state account
2. After Custodian user merged into state account, the custodian user should not be able to login with a same credentials</t>
  </si>
  <si>
    <t>VerifyStateUserAbleToViewProgressOfMergedCustodianAccount</t>
  </si>
  <si>
    <t>15/04/2024</t>
  </si>
  <si>
    <t>TC_19</t>
  </si>
  <si>
    <t>To be Automated</t>
  </si>
  <si>
    <t>Verify that state user is able to merge google accounts</t>
  </si>
  <si>
    <t>User Should have Gmail Accounts</t>
  </si>
  <si>
    <t>1. Open Sunbird app
2. Login with state user credentials
3. Tap on hamburger menu
4. Tap on settings
5. Tap on merge account
6. Click on merge button
7. Click on login with google
8. Select the account which you want to merge
9. Observe</t>
  </si>
  <si>
    <t>1. The state user should get the merge option under settings option
2. The state user should be able to merge the google account after selecting the login with google option and entering the gmail account and clicking on merge option
3.The google account should be merged into state account and all history should get copied into state account
2. After google account merged into state account, the user should not be able to login with a same credentials</t>
  </si>
  <si>
    <t>TC_20</t>
  </si>
  <si>
    <t>Verify that when state user merges with a state user then he is getting a message "Failed to merge account"</t>
  </si>
  <si>
    <t>User Should have State User Account</t>
  </si>
  <si>
    <t>1. Open Sunbird app
2. Login with state user credentials
3. Tap on hamburger menu
4. Tap on settings
5. Tap on merge account
6. Click on merge button
7. Enter state user details (Email ID and password)
8. Observe</t>
  </si>
  <si>
    <t>1. The state user should get the merge option under settings option
2. The state user should get the message 'Failed to merge account' when merging with state account</t>
  </si>
  <si>
    <t>VerifyErrorMsgWhileMerging</t>
  </si>
  <si>
    <t>TC_21</t>
  </si>
  <si>
    <t>Guest User</t>
  </si>
  <si>
    <t>- Verify that on the QR scan and manual onboarding page, both the buttons - "Scan QR Code" and "Select Board" should be secondary buttons
- Verify that in Hamburger menu user is not displayed with the "New" tag for My groups and Import Content
- Verify that for all users "Login" button is displayed in the Hamburger menu and in profile page of Guest user</t>
  </si>
  <si>
    <t>Verify that user should install the app</t>
  </si>
  <si>
    <t>Scenario 1&amp;2
1. Open Sunbird app 
2. Select language 
3. Select user type 
4. Observe scan OR code and Select Board options
Scenario 3
1. Open Sunbird app
2. Select language
3. Select user type
4. Complete the onboarding and location details
5. Go to profile screen</t>
  </si>
  <si>
    <t xml:space="preserve">1. While onbording User should get the both options ,the QR scan and Select board and "Scan QR Code" and "Select Board" should be secondary buttons
- For all user types the "New" tag for My groups and Import Content should not be displayed on menu 
- For All logged in users "Login" button should be displayed in the Hamburger menu and for Guest user should be displayed in profile page </t>
  </si>
  <si>
    <t>verifyScanQRandSelectBoardAndNewTagAndUserLogin</t>
  </si>
  <si>
    <t>TC_22</t>
  </si>
  <si>
    <t>Verify that user is able to select language and user type during onboarding
&amp; also be able to fill the oboarding details manually
- Verify that user is able to select the state and district (only One time for one device) values post completing the onboarding details
- User should be able to select block/cluster/school value for selected state.</t>
  </si>
  <si>
    <t>User should have Sunbird App installed</t>
  </si>
  <si>
    <t>1. Install Sunbird app
2. Open Sunbird app
3. Select language and user type
3. Select the onboarding values manually
4. Select the location details from the dropdown
5. Observe</t>
  </si>
  <si>
    <t>1.User should be able to select the user type and language after the app installation
2. User should be able to select the onboarding details manually
2. Post completing the onboarding details user should redirected to select location screen
3. User should be able to select the state and district values from the dropdown
4. Selected location should get displayed in the user profile section</t>
  </si>
  <si>
    <t xml:space="preserve"> userAbleToSltLangAndUserOnBoardingDetails</t>
  </si>
  <si>
    <t>TC_23</t>
  </si>
  <si>
    <t>Verify, User profile details get updated as per the book metadata (Board, Class, Medium and) when user scans a QR code</t>
  </si>
  <si>
    <t>User should have Sunbird App installed and have any QR code to scan</t>
  </si>
  <si>
    <t>1. Open Sunbird app
2. Select language and user type
3. Click on "Tap to scan" button
4. On flattened dial code result screen
5. Click on back button</t>
  </si>
  <si>
    <t>1. User should be able to get the contents linked to the qr code
2. User should be redirected to library screen
3. Profile details should be updated as per the text book metadata (Board, medium, class)</t>
  </si>
  <si>
    <t>23/04/2024</t>
  </si>
  <si>
    <t>TC_24</t>
  </si>
  <si>
    <t>Guest user</t>
  </si>
  <si>
    <t>Verify that library contents should get displayed as per the user profile details</t>
  </si>
  <si>
    <t>User is already completed the onboarding and location details</t>
  </si>
  <si>
    <t>1. Open Sunbird app
2. Browse as guest
3. Go to library screen
4. Observe</t>
  </si>
  <si>
    <t>User should be able to view the Library contents as per the user profile details</t>
  </si>
  <si>
    <t>verifyLibrarySection</t>
  </si>
  <si>
    <t>TC_25</t>
  </si>
  <si>
    <t>Verify, user is able to select differenet Category2 and Category3 from the selected Category1, at the top of the Library page</t>
  </si>
  <si>
    <t>User should select the Category2 and Category3 value</t>
  </si>
  <si>
    <t>1. Open Sunbird app
2. Browse as guest
3. Go to library screen
4. Select different Category2 and Category3 soft filters
5. observe</t>
  </si>
  <si>
    <t>1. User should be able to select the filters from the library screen
2. User should be able to select the differnet Category2 and Category3 from the filters
3. User should be able to view the contents as per the selected filters</t>
  </si>
  <si>
    <t>verifyDifferentClassSection</t>
  </si>
  <si>
    <t>13/05/2024</t>
  </si>
  <si>
    <t>https://project-sunbird.atlassian.net/browse/ED-4150</t>
  </si>
  <si>
    <t>TC_26</t>
  </si>
  <si>
    <t>- Verify, User should be able to see "SEE MORE BOOKS AND CONTENT" when there is no matching content available after BMC during user onboarding.
- Verify that user is redirected to all contents page regardless of board, medium and class post clicking on "See more content and books" button</t>
  </si>
  <si>
    <t>The user should have selected role as teacher/student/parent.</t>
  </si>
  <si>
    <t>1. User should be able to view the "See more book and content" option in the library screen if no matching contents available for the selected BMC
2. On clicking the "See more book and content" option, the User should be redirected to see more content screen</t>
  </si>
  <si>
    <t>verifySeeMoreBooksContent</t>
  </si>
  <si>
    <t>TC_27</t>
  </si>
  <si>
    <t>Verfiy that multiple tagged book get displayed to respective tagged section.</t>
  </si>
  <si>
    <t>One book tagged with multiple Medium, class and subject</t>
  </si>
  <si>
    <t>1. Open Sunbird app
2. Browse as guest
3. Go to library screen
4. Select the medium and class</t>
  </si>
  <si>
    <t>1. User should be able to select the filters from the library screen
2. User should be able to select the differentt class and medium from the filters
3. User should be able to view the Book with multiple tag as per the selected filters</t>
  </si>
  <si>
    <t>BookWithMultipleTag</t>
  </si>
  <si>
    <t>TC_28</t>
  </si>
  <si>
    <t>Verify, for "Student"  Login option is available on the app.</t>
  </si>
  <si>
    <t>User should select User type as Student</t>
  </si>
  <si>
    <t>1. Open Sunbird app
2. Select language
3. Select user type as student
4. Complete the onboarding details
5. Go to the profile screen
6. Observe the login option</t>
  </si>
  <si>
    <t>1. User should be able to select the language and user type as a Student
2. User should be able to complete the onbording details
3. User should be able to view the Login option in the profile screen</t>
  </si>
  <si>
    <t>studentLoginOption</t>
  </si>
  <si>
    <t>TC_29</t>
  </si>
  <si>
    <t xml:space="preserve">1.Verify that user is displayed with "Debug mode" option with a slider for ON/OFF in Settings
2. Verify that by default the Debug mode is in "OFF" mode
3. Verify that when user selects Debug mode to "ON", user is displayed with the message “This action will send critical information to Sunbird so that they can troubleshoot any bugs or issues you may be facing.” along with "OK" and "Cancel" buttons
</t>
  </si>
  <si>
    <t>user is installed the build</t>
  </si>
  <si>
    <t>1. Open the Sunbird mobile app.
2. Login with valid user credentials or as guest user.
3. click on hamerburger menu
4. click on setting
5. observe the toggle button</t>
  </si>
  <si>
    <t>1. By default the debug mode is in 'OFF' state
2. User should be able to enable and disable the deubg mode on app
3. When turning ON the debug mode user should get this pop up "This action will send critical information to Sunbird so that they can troubleshoot any bugs or issues you may be facing.” along with "Turn On" and "Cancel" buttons
4. When turning OFF the debug mode user should get this pop up "Debug mode will be disabled,it'll stop sending information to the server!” along with "Turn OFF" and "Cancel" buttons</t>
  </si>
  <si>
    <t>verifyUserAbleToEnableDisableDebugMode</t>
  </si>
  <si>
    <t>TC_30</t>
  </si>
  <si>
    <t>Verify post landing on the Home page user should see three sections:   
 1. My Learning &gt;
 a. User can see all the trackable collections that we are mid way through   
 b. Completed collections will be shown in the profile page                                                                                                                               
 2. Browser (browse by subject and browse by category) &gt;
 a. Grouped by category (Primary and secondary category to be made available)  
 i) On clicking category, allow user to reach to current flow       
 3. Browse course by user type 
a. Teacher
b. Student
4. Recently published course by board</t>
  </si>
  <si>
    <t>User should select New Sunbird Experience Popup</t>
  </si>
  <si>
    <t>1. Open Sunbird app
2. Select language
3. Select user role type.
4. Complete the user onboarding detail.
5. Select the Sunbird new experience
6. Observe the home page.
7. Select any subject and observe the result
8. select the category and observe the result.
9. Obsevre recently viewed section available with previosuly played content</t>
  </si>
  <si>
    <t>1. User should be able to select the language and user type as a Student
2. User should be able to complete the onbording details
3. User should be able to select the Sunbird new experience
4. Post landing on the Home page user should be able to see these sections:                                                                                                            1. My Learning &gt;
a. User can see all the trackable collections that are completed or ongoing                                                                                                                                                                                                                                            2. Browse By category
3. Browe by Subject                                                                                                                                                                          4. Browse contents by user type
5. Recently Published courses - The course which is recently published should be displayed in recent section</t>
  </si>
  <si>
    <t>verifyHomePageForNewSunbirdExpreiecne</t>
  </si>
  <si>
    <t>TC_31</t>
  </si>
  <si>
    <r>
      <rPr>
        <rFont val="Calibri"/>
        <color theme="1"/>
        <sz val="11.0"/>
      </rPr>
      <t xml:space="preserve">Verify post landing on the Search page user should see three sections:                                                                                                          
Search bar-- 
On clicking, user will be able to see the recent searches                                                                                                                              
Few configurable sections -                                                                                                                  
a. Popular category (Digital Texbook, Courses, Quizzes, Tv Shows, Documents..etc)             
b. Search for other board/publishers (CBSE, NCERT, UP, MP, AP..etc)                          
</t>
    </r>
    <r>
      <rPr>
        <rFont val="Calibri"/>
        <color rgb="FFFF0000"/>
        <sz val="11.0"/>
      </rPr>
      <t>c. Trending courses (new courses wil be showing up)                                
d. Most viewed TV classes (recently viewed contents)</t>
    </r>
    <r>
      <rPr>
        <rFont val="Calibri"/>
        <color theme="1"/>
        <sz val="11.0"/>
      </rPr>
      <t xml:space="preserve">
- Verify that the titles are not broken or overlapped for subjects and course
- Verify when user select any category in the filter option , Publisher dropdown have options which are available.
- Verify that post search user can apply the filter and user get the result as per filter applied</t>
    </r>
  </si>
  <si>
    <t>User should select New Sunbird Experience Popup
&amp;
User should click on search page</t>
  </si>
  <si>
    <t xml:space="preserve">1. Open Sunbird app
2. Select language
3. Select user role type
4. Complete the user onboarding detail
5. Select the Sunbird new experience
6. Tap on the search icon
7. Observe the sections on the search page
8. Post selecting any popular category,apply the filter and observe the result
</t>
  </si>
  <si>
    <t>1. User should be able to select the language and user type as a Student
2. User should be able to complete the onbording details
3. User should be able to select the Sunbird new experience
4. User should be able to select the Search option
5. Post landing on the Search page user should see these sections:                                                                                                          
a. Search bar-- On clicking, user should be able to see the recent searches                                                                                                                              
Few configurable sections -                                                                                                                  
b. Popular categories (Digital Texbook, Courses, TV Classes, Videos, Audio, interactive Content)             
c. Explore content fron other boards(Cbse/ncert, IGOT, State(Arunachal Pradesh, etc)                          
d. Explore content for a variety of audience (Teacher, Student, Parent, HT &amp; Officials)
6. Post selecting any Popular categoty, user should be able to slect the filter option
7. User should be able to select the Subject and role and content should be displayed as per the selected filter</t>
  </si>
  <si>
    <t>verifySearchPageForSunbirdNewExpreiecne</t>
  </si>
  <si>
    <t>TC_32</t>
  </si>
  <si>
    <t>Add User</t>
  </si>
  <si>
    <t xml:space="preserve">Verify that post tapping on +Add User button, add User page should get displayed with below field:
1. Add User (Header label)
   Profile pic avatar
2. Name*
 Text box (Placeholder will ibe displayed as ""Enter user name"")
3. Add.user button (this button will be disabled by default, if user fill the mandatory details then Add user button will be enabled)
4. Cancel button </t>
  </si>
  <si>
    <t>1. Open the app
2. Login with valid credentials
3. Tap on Hamburger menu
4. Tap on +Add user button
5. Observe</t>
  </si>
  <si>
    <t xml:space="preserve">1. User should be able to tap on the hamburger menu icon
2. User should be able to tap on the +Add User button, Add User page should get displayed with below field:
-Add User (Header label)
-Profile pic avatar
-Name text box (Placeholder will be displayed as ""Enter user name"")
-Add user button (this button will be disabled by default, if user fill the mandatory details then Add user button will be enabled)
-Cancel button </t>
  </si>
  <si>
    <t>VerifyAddUser</t>
  </si>
  <si>
    <t>TC_33</t>
  </si>
  <si>
    <t xml:space="preserve">Verify that LIUA is able to add user by filling the mandatoy details in the Create User page and then popup message should get displayed "Successully added "QA" "
 </t>
  </si>
  <si>
    <t>1. Open the app
2. Login with valid credentials
3. Tap on Hamburger menu
4. Tap on +Add user button
5. Enter valid input in name field
6. Tap on Add user button</t>
  </si>
  <si>
    <t xml:space="preserve">1. User should be able to tap on the hamburger menu icon
2. User should be able to tap on the +Add User button
3. User should be able to enter the name and tap on the add user button
4. Observe that popup message should get displayed "Successully added "QA" </t>
  </si>
  <si>
    <t>AddedUserMsg</t>
  </si>
  <si>
    <t>TC_34</t>
  </si>
  <si>
    <t xml:space="preserve">- Verify that new MUA should get T&amp;C popup for the first time only, post switching/activating and should be able to accept and proceed further
- Verify Post adding the MUA, B/M/C and Location details should get inherited from the LIUA and should reflect same in the profile page, and can be edited by MUA.
</t>
  </si>
  <si>
    <t>1. Open the app
2. Login with valid credentials
3. Tap on Hamburger menu
4. Tap on +Add user button
5. Enter valid input in name field
6. Tap on Add user button
7. Tap on 'Go To Profile'
8. Observe that MUA user should get T&amp;C pop up for the first time and able to select the T&amp;C checkbox 
10. Now, Tap on Profile
11. Observe that Post adding the MUA, B/M/C and Location details should get inherited from the LIUA
11. Edit the location details
12. Observe that MUA user should be able to edit the loaction details</t>
  </si>
  <si>
    <t xml:space="preserve">1. User should be able to tap on the hamburger menu icon
2. User should be able to tap on the +Add User button
3. User should be able to enter the name and tap on the add user button
4. MUA user sucessfully added message should be displayed
6. Now, user should be able to select the added user and tap on the 'Go To Profile' button
7. MUA user should get T&amp;C pop up for the first time and able to select the T&amp;C checkbox 
8. Tap on the continue button
9. Now, tap on the Profile icon
10. Post adding the MUA, B/M/C and Location details should get inherited from the LIUA and should reflect same in the profile page, and can be edited by MUA
</t>
  </si>
  <si>
    <t>SwicthUser</t>
  </si>
  <si>
    <t>TC_35</t>
  </si>
  <si>
    <t>Verify that Update Email/Phone and Recovery ID option is not displayed for MUA in Profile page</t>
  </si>
  <si>
    <t>1. Open the app
2. Login with valid credentials
3. Tap on Hamburger menu
4. Tap on any MUA user and tap on 'Go to Profile' button
5. Observe</t>
  </si>
  <si>
    <t>1. User should be able to select any MUA user and tap on change user button
2. Tap on Go to profile
3. MUA user should not be having the Update Email/Phone and Recovery ID option in the profile page</t>
  </si>
  <si>
    <t>NoRecoveryOptionForMUA</t>
  </si>
  <si>
    <t>TC_36</t>
  </si>
  <si>
    <t>Verify that Added new user is displayed in the Change user page</t>
  </si>
  <si>
    <t>1. Open the app
2. Login with valid credentials
3. Tap on Hamburger menu
4. Tap on +Add user button
5. Enter valid input in name field
6. Tap on Add user button
7. Now, again tap on Hamburger menu
8. Tap on More option
9. Observethat Added new user is displayed in the Change user page</t>
  </si>
  <si>
    <t>1. User should be able to tap on the hamburger menu icon
2. User should be able to tap on the More option
3. User should be able to view the mua added user in the 'change user' screen</t>
  </si>
  <si>
    <t>TC_37</t>
  </si>
  <si>
    <t>Verify if user is able to switch account post clicking on selected user &amp; Clicking on change user button in online/offline mode.</t>
  </si>
  <si>
    <t>1. Open the app
2. Login with valid credentials
3. Tap on Hamburger menu
4. Tap on more(..) button
5. Select the user from the list
6. Tap on change user button</t>
  </si>
  <si>
    <t>1. User should be able to tap on the hamburger menu icon
2. User should be able to tap on the More option
3. User should be able to select the mua user and switch the account post clicking the change user button</t>
  </si>
  <si>
    <t>TC_38</t>
  </si>
  <si>
    <r>
      <rPr>
        <rFont val="Calibri"/>
        <color theme="1"/>
        <sz val="11.0"/>
      </rPr>
      <t>Verify, the profile is having one new section for course consumption details called 
"</t>
    </r>
    <r>
      <rPr>
        <rFont val="Calibri"/>
        <color theme="1"/>
        <sz val="11.0"/>
      </rPr>
      <t>My Learnings</t>
    </r>
    <r>
      <rPr>
        <rFont val="Calibri"/>
        <color theme="1"/>
        <sz val="11.0"/>
      </rPr>
      <t xml:space="preserve">"
</t>
    </r>
    <r>
      <rPr>
        <rFont val="Calibri"/>
        <color theme="1"/>
        <sz val="11.0"/>
      </rPr>
      <t>"Learner Passbook"</t>
    </r>
  </si>
  <si>
    <t xml:space="preserve">User Sould be loggedin the app
&amp;
User should have consume the course </t>
  </si>
  <si>
    <t>1. Open the Sunbird mobile App
2. Login with valid credentials
3. Go to Profile
4. Verify course consumption details should display under 
"My Learnings"
"Learner Passbook"</t>
  </si>
  <si>
    <t>1. User should be able to tap on the Profile option and scroll down a bit
2. User should be able to view the enrolled course under 'My Learning' and 'Learner passbook' options (if certificate is generated)</t>
  </si>
  <si>
    <t>MyLearningSecInProfile</t>
  </si>
  <si>
    <t>25/06/2024</t>
  </si>
  <si>
    <t>TC_39</t>
  </si>
  <si>
    <t>Verify, if a parent(LIUA) consumed one course, child(MUA) user created under that user should not see the same course in his course section after switch user from parent to child.</t>
  </si>
  <si>
    <t>1. Open the Sunbird mobile App
2. Login with valid user
3. Go to courses&gt; consume some of course
(50% &amp; 100% consumption)
4. Click on More button &gt; Switch the user
5. After switch click on profile and observe
that the course consumed by
parent user should not appear for MUA user</t>
  </si>
  <si>
    <t>1. User should be able to enroll into the course and consume it partailly or completely
2. User should be able to tap on the hamburger menu
3. User should be able to tap on the more option
4. User should be able to select any MUA user and switch it
5. Post switching user, go to the profile and observe that MUA user should not be able to view the same course which is consumed by parent(LIUA)</t>
  </si>
  <si>
    <t>ParentToChildConsume</t>
  </si>
  <si>
    <t>TC_40</t>
  </si>
  <si>
    <t>1. Post clicking on Submit details, Teacher form should be opened.
2. Verify, user is able to see below fields in the data submission form :
&gt; State
&gt; Enter ID as requested by your state or board"
&gt;Email address(prefilled)
&gt;Mobile Number 
&gt;Terms and Condition Checkbox 
User should be able to fill the manadatory fields and submit the form</t>
  </si>
  <si>
    <t>User should be loggedin the app</t>
  </si>
  <si>
    <t>1. Open the Sunbird mobile App
2. Login with a valid credentials
3. Go to Profile
4. Tap on the Submit details button</t>
  </si>
  <si>
    <t>1. User should be able to redirect to Profile screen post tapping the Profile icon
2. The Submit deatils button should be available and user should be able to open the form post tapping the Submit details button
3. User should be able to see below fields in the data submission form :
&gt; State
&gt; Enter ID as requested by your state or board"
&gt;Email address(prefilled)
&gt;Mobile Number 
&gt;Terms and Condition Checkbox 
4. User should be able to fill the manadatory fields and submit the form</t>
  </si>
  <si>
    <t>VerifySubmitForm</t>
  </si>
  <si>
    <t>TC_41</t>
  </si>
  <si>
    <t>Verify error message "User Creation limit exceeded" if user tries to add more than 30 users</t>
  </si>
  <si>
    <t>User Sould be loggedin the app
&amp; 
User should add 30 users</t>
  </si>
  <si>
    <t xml:space="preserve">
1. Open the app
2. Login with valid credentials
3. Tap on +Add another user button
4. Enter the name 
5. Tap on Add user button
6. Repeat the process and try to add more than 30 users and observe </t>
  </si>
  <si>
    <t>User should not be able to add more than 30 user and should get an error message as "User Creation limit exceeded"</t>
  </si>
  <si>
    <t>AddUserLimitMsg</t>
  </si>
  <si>
    <t>TC_42</t>
  </si>
  <si>
    <t>UO</t>
  </si>
  <si>
    <t>Verify that Major user is able to register with his email id / phone number .
Verify that Minor user is able to register with concent of his parent using their Parents email id / phone number .</t>
  </si>
  <si>
    <t xml:space="preserve">Scneario 1 :  major user 
1.Install the Staging Sunbird mobile app.
2.Enter the On-boarding details.
3. Click on the login button .
4.Click on register here.
5.Enter the name and DOB ( above 18 years ).
6.Click on the continue button.
7.Enter the state &amp; district values and click on submit
8.Enter the emal id/Mobile number and then password
9. Observe the message in the OTP screen
10 Enter the OTP &amp; sumbit it
11. Accept the T &amp; C terms &amp; conditions
Scenario 2: Minor user
1.Install the Staging Sunbird mobile app.
2.Enter the On-boarding details.
3.Click on login button. 
4.Click on register here.  
5.Enter the name and DOB ( below 18 years)
6.Click on the continue button
7.Enter the state &amp; district values and click on submit
8. User will ask for Parent email id/Mobile number.
9.Observe the message in the OTP screen
10 Enter the OTP &amp; sumbit it.
11. Accept the T &amp; C terms &amp; conditions.
</t>
  </si>
  <si>
    <t>Mjor User:
1. User should be able to tap on the Register button and able to enter the name and DOB (above 18 years)
2. Major user should be able to enter the loaction details and then able to register with his email id and provide the right OTP, accept the terms and conditions that state " I'm 18+ years and I accept the terms and conditions" and then will be able to register 
3. Using the registered credentials, the user should be able to log into the app.
Minor User:
1. User should be able to tap on the Register button and able to enter the name and DOB (below 18 years)
2. Minor user should be able to register by his parent entering email id and post providing the correct OTP, PArent should be able to get the parent terms and conditions " As a parent, I understand and accept the Sunbird Terms and conditions and agree my child register on Sunbird with the given information" checkbox needs to be checked for registration</t>
  </si>
  <si>
    <t>TC_43</t>
  </si>
  <si>
    <t>User should be installed the mobile app.</t>
  </si>
  <si>
    <t xml:space="preserve">Scenario 1:(Major)
1.Install the Staging Sunbird mobile app.
2.Enter the On-boarding details.
3.Click on Sign in with google button
4.Enter all details and create Gmail id and password and click on next button 
5.Enter the name and DOB ( Above 18 years )
6.Click on the continue button
7.Enter the state &amp; district values and click on submit
8. Observe the Result 
------------------------------------------------------
Scenario 2:(Via gmail login)
1.Install the Staging Sunbird mobile app.
2.Enter the On-boarding details.
3.click on sign in option
4.click on Sign in with google  button
5.Enter valid Gmail id and password and click on next button 
6.Enter the name and DOB ( Below 18 years)
7.click on the continue button
8.Enter the state &amp; district values and click on submit
9. Observe the Result 
</t>
  </si>
  <si>
    <t xml:space="preserve">Scenario 1
1.Major user should be able to login successfully with their email/mobile number
--------------------------------------------------------------------------------------
 Scenario 2
1.user should be able to enter the mobile number /email of the parent /guardian 
2.user should be able to get the 6 digit's OTP to the email/mobile number of the parent / guarddian
3.user should be able to enter the valid 6 digit's OTP 
4.Minor user should be able to login successfully with their Parents email/mobile number
 </t>
  </si>
  <si>
    <t>TC_44</t>
  </si>
  <si>
    <t>Content consumption</t>
  </si>
  <si>
    <t>Verify that normal search is working fine on library page</t>
  </si>
  <si>
    <t>The user should have selected Teacher/Student/Parent roles while onboarding.</t>
  </si>
  <si>
    <t>1. Open Sunbird app
2. Login/Browse as guest
3. Tap on library tab
4. Tap on search
5. Enter a valid keywords in the search tab
6. Tap on search
7. Observe</t>
  </si>
  <si>
    <t>1. User should be able to tap on Library tab 
2. User should be able to enter the keywords in search bar and tap on search button
3. Search results should be displayed as per the entered keywords</t>
  </si>
  <si>
    <t>searchResultByKeywords</t>
  </si>
  <si>
    <t>TC_45</t>
  </si>
  <si>
    <t>Verify that search with filters works fine on Library page
- New filter should be displayed media type, content type</t>
  </si>
  <si>
    <t>1. Open Sunbird app
2. Login/Browse as guest
3. Tap on library tab
4. Tap on search
5. Enter a valid keywords in the search tab
6. Tap on search
7. Tap on filter and apply the filter parameters
8. Observe the filtered contents</t>
  </si>
  <si>
    <t>1. User should be able to tap on Library tab 
2. User should be able to enter the keywords in search bar and tap on search button
3. User should be able to tap on filter option and able to apply the filters
4. Contents should be displayed as per the applied filters</t>
  </si>
  <si>
    <t>libraySearchFilter</t>
  </si>
  <si>
    <t>TC_46</t>
  </si>
  <si>
    <t>Verify the resource should have "play" and "Download" button</t>
  </si>
  <si>
    <t>1. Contents should have "Streaming URL"</t>
  </si>
  <si>
    <t>1. Open Sunbird app
2. Login/Browse as guest
3. Tap on library
4. Search for the resource
5. Open the resource 
6. Observe</t>
  </si>
  <si>
    <t>1. User should be able to tap on Library tab 
2. User should be able to search the Resources in search bar
3. User should be able to open any searched Resources
4. Resources should be displayed with "Play" and "Download" button</t>
  </si>
  <si>
    <t>resourceSearchAndVerify</t>
  </si>
  <si>
    <t>TC_47</t>
  </si>
  <si>
    <t>Verift that Credit &amp; License info details are displayed in the content details screen</t>
  </si>
  <si>
    <t>User should be open the content</t>
  </si>
  <si>
    <t>1. Open Sunbird app
2. Login/Browse as guest
3. Tap on library
4. Search for the course
5. Open the course
6. Tap on  Credit &amp; License info
7. Observe</t>
  </si>
  <si>
    <t>1. User should be able to tap on Library tab 
2. User should be able to search the courses in search bar
3. User should be able to open any searched courses
4. Credeit &amp; License info details should be displayed in the content details screen</t>
  </si>
  <si>
    <t>creditLicenseInfoSecInBookTOCpage</t>
  </si>
  <si>
    <t>TC_48</t>
  </si>
  <si>
    <t>Verify that user is able to give ratings after the resource consumption</t>
  </si>
  <si>
    <t xml:space="preserve">User should be consume the resource </t>
  </si>
  <si>
    <t>1. Open Sunbird app
2. Login/browse as guest
3. Tap on library
4. Search for any resoure
5. Click on "Download content to play" button
6. Consume the resource 
6. After the consumption
7. Observe the ratings</t>
  </si>
  <si>
    <t>1. User should be able to tap on Library tab 
2. User should be able to search the Resources in search bar
3. User should be able to click on "Download content to play"button in content details page
4. User should be able to consume the Resources by clicking on "Play" button
5. User should be able to give ratings after the consumption</t>
  </si>
  <si>
    <t>giveRatingAfterBookConsumption</t>
  </si>
  <si>
    <t>TC_49</t>
  </si>
  <si>
    <t>Verify that resource should be updated successfully and able to consume after updation</t>
  </si>
  <si>
    <t>1. V1 version of the Resource is already downloaded
2. Resource has an update</t>
  </si>
  <si>
    <t>1. Open Sunbird app
2. Login/browse as guest
3. Open the resource fron download section
4. Tap on update button</t>
  </si>
  <si>
    <t>Resource should be updated and updated contents of the resource should be displayed</t>
  </si>
  <si>
    <t>TC_50</t>
  </si>
  <si>
    <t>Verify that when user scans a QR Code in offline mode for a content available in device then the same content should be displayed to the user.</t>
  </si>
  <si>
    <t>1. Contents should be available in download section
2. Access the app in offline mode</t>
  </si>
  <si>
    <t>1. Open Sunbird app
2. Login/browse as guest
3. Tap on Qr icon
4. Scan the qr code</t>
  </si>
  <si>
    <t>Content available in the device should be displayed when user scans a qr code</t>
  </si>
  <si>
    <t>TC_51</t>
  </si>
  <si>
    <t>Verify that .ecar file import is working in online and offline mode</t>
  </si>
  <si>
    <t>.ecar file should be available in the local storage</t>
  </si>
  <si>
    <t>1. Open Sunbird app
2. Login/browse as guest
3. Tap on Menu icon
4. Tap on Import content
5. Select the .ecar file from the local storage in both online and offline mode
6. Tap on load button
7. Open the download tab
8. Verify the imported file in the download section</t>
  </si>
  <si>
    <t>1.The user should be able to import the .ecar file from their local storage
2.The .ecar file should be imported successfully in both online and offline mode
2.The Imported files should be displayed in download tab</t>
  </si>
  <si>
    <t>https://project-sunbird.atlassian.net/browse/ED-3677</t>
  </si>
  <si>
    <t>TC_52</t>
  </si>
  <si>
    <t>Verify that when content saved in the device then it can be shared as file over sharing option link email, shareit and whatsapp</t>
  </si>
  <si>
    <t>Contents should be available in "download" tab</t>
  </si>
  <si>
    <t>1. Open Sunbird app
2. Login/browse as guest
3. Tap on library
4. Open the content from download tab
5. Tap on share icon
6. Try to share the contents using all possible mediums</t>
  </si>
  <si>
    <t>Contents should be shared using all possible mediums</t>
  </si>
  <si>
    <t>ShareTheBook</t>
  </si>
  <si>
    <t>TC_53</t>
  </si>
  <si>
    <t xml:space="preserve">Verify if user clicks on the content shareable link, then user should get redirected to content details screen
</t>
  </si>
  <si>
    <t>Content link should be available in local storage (Ex: whatsapp, SMS)</t>
  </si>
  <si>
    <t>1. Open Link from the local storage (Ex- whatsapp, SMS)
2. Click on the link 
3. Open the link with Sunbird app
4. Observe</t>
  </si>
  <si>
    <t>User should be navigated to content details screen post clicking on content link</t>
  </si>
  <si>
    <t>TC_54</t>
  </si>
  <si>
    <t>Verify that user can share the content from textbook and when user click on it, it should redirect to content details page and book should be available in download tab</t>
  </si>
  <si>
    <t>1. Open Link from the local storage (Ex- whatsapp, SMS)
2. Click on the link
3. Open the link with Sunbird app
4. Observe</t>
  </si>
  <si>
    <t>TC_55</t>
  </si>
  <si>
    <t>Verify that user is able to consume downloaded all type of contents in offline mode</t>
  </si>
  <si>
    <t>1. Contents should be available in "download" tab
2. Access the app in offline mode</t>
  </si>
  <si>
    <t>1. Open Sunbird app
2. Login/browse as guest
3. Tap on download
4. Open the content 
5. Consume the contents</t>
  </si>
  <si>
    <t>User should able to consume the downloaded contents in offline mode</t>
  </si>
  <si>
    <t>ConsumeDownloadContentsInOffline</t>
  </si>
  <si>
    <t>TC_56</t>
  </si>
  <si>
    <t>1. Verify that if user clicks on any of the shared links by Sunbird, then clicking on it user should shown with a option to open it in web or in APP.
2. Verify that if user clicks on the Sunbird landing page URLs then user should be taken to appropriate page with the filters applied.
3. Verify that when user clicks on the non supported URLs then should be opened in mobile web.</t>
  </si>
  <si>
    <t>Scenario 1&amp; 2
1.Open / Click on the Sunbird Specific Link
2.Select the option to open it with Web or Sunbird app 
3.Observe user is able to open or not"
Scenario 3:
1.Verify with Guest user / Logged in users
2.Open/Clicks on non supported Url with mobile app
3.Observe</t>
  </si>
  <si>
    <t>1. When user clicks on any of the shared links by Sunbird, then clicing on it user should shown with a option to open it in web or in APP
2.User clicks on the Sunbird landing page URLs then user should be takemn to appropriate page with the filters applied
3.User clicks on the non supported URLs then should be opened in mobile web</t>
  </si>
  <si>
    <t>https://project-sunbird.atlassian.net/browse/ED-4055</t>
  </si>
  <si>
    <t>TC_57</t>
  </si>
  <si>
    <t>1. Verify user is able to search for TV lesson type content  using the filters  in "TV classes "section and consume the same  
2. Verify user is able to search and consume  the TV Lesson type content using :
* do_id
* Name in the search field
* By applying the filters</t>
  </si>
  <si>
    <t>"TV lesson" type content must be already published 
=====================
1. You need to create from resource
2. First select content type as Explanation content
3. In Edit detail form additional category select tv lesson value</t>
  </si>
  <si>
    <t xml:space="preserve">1.Open the staging sunbird mobile app
2.Login as Guest/Custodian User
3.Switch to New Sunbird Experience from Hamburger Menu 
3.Click on TV Classes in the Search tab  page
4.Apply the filter values in the Tv  classes 
5.Consume the content
-----------------------------
1.Open the staging sunbird mobile app
2.Login as Guest/Custodian User
3.Search for the content in the search field 
4.Observe </t>
  </si>
  <si>
    <t>1. user should be able to search for TV lesson type content  using the filters  in "TV classes "section and consume the same  
2. user  should be able to search and consume  the TV Lesson type content using :
* do_id
* Name in the search field
* By applying the filters</t>
  </si>
  <si>
    <t>verifyUserAbleToSearchAndConsumeTheTVLessonAfterAppliedTVClassFilters</t>
  </si>
  <si>
    <t>TC_58</t>
  </si>
  <si>
    <t>Verify before last attempts user should see another pop up by saying "This is the last remaining attempt" with Cancel and Ok button while consuming from mobile web
&amp;
Verify once attempts are exhausted then user should get another popup by saying "You have exceeded the maximum number of attempts that can be submitted" with Close button while consuming from mobile web
&amp;
verify once max attempts are exhausted then total score should get updated on course toc page while consuming from mobile web</t>
  </si>
  <si>
    <t>User should be consume the maximum number of attempts content</t>
  </si>
  <si>
    <t>1.Open the brouser from mobile
2.login with valid credentials
3.join the course 
4.consume the course assessment  (max no of attemps configured)
5.observe</t>
  </si>
  <si>
    <r>
      <rPr>
        <rFont val="Calibri"/>
        <color theme="1"/>
        <sz val="11.0"/>
      </rPr>
      <t xml:space="preserve">For last attempt , it should show a popup saying "This is the last remaining attempt" </t>
    </r>
    <r>
      <rPr>
        <rFont val="Calibri"/>
        <color rgb="FF990000"/>
        <sz val="11.0"/>
      </rPr>
      <t>with Continue button</t>
    </r>
    <r>
      <rPr>
        <rFont val="Calibri"/>
        <color theme="1"/>
        <sz val="11.0"/>
      </rPr>
      <t xml:space="preserve">  Instead of </t>
    </r>
    <r>
      <rPr>
        <rFont val="Calibri"/>
        <color rgb="FFFF0000"/>
        <sz val="11.0"/>
      </rPr>
      <t xml:space="preserve">Cancel and Ok button </t>
    </r>
  </si>
  <si>
    <t>verifyLastAttemptAndMaxAttemptsMessage</t>
  </si>
  <si>
    <t>https://project-sunbird.atlassian.net/browse/ED-4046</t>
  </si>
  <si>
    <t>TC_59</t>
  </si>
  <si>
    <t>Question set</t>
  </si>
  <si>
    <t>- Verify user should be able to play subjective type question and answer
- Verify User should be able to submit feedback post consuming the MCQ question set and it should be applicable layout
- Verify user should be able to View feedback on submitting
- Verify user should see the solution
- Verify user should be able to shuffle the order of question
- Verify user should be able to see timer during and post consumption.
- User should be able to see added image/video.
- User should be able zoom in-out for image</t>
  </si>
  <si>
    <t>- Question set is created with image and video attached.
- Show feedback, show solution, shuffle order option should be selected during creation of question set</t>
  </si>
  <si>
    <t>1. Open the staging Sunbird mobile app.
2. Login with valid user credentials or as guest user.
3. Search the question set.
4. Play the content.</t>
  </si>
  <si>
    <t>- User should be able to play subjective type question and answer
- User should be able to submit feedback post consuming the MCQ question set and it should be applicable layout
- User should be able to View feedback on submitting
- User should see the solution
- User should be able to shuffle the order of question
- User should be able to see timer during and post consumption.
- User should be able to see added image/video.
- User should be able zoom in-out for image</t>
  </si>
  <si>
    <t>TC_60</t>
  </si>
  <si>
    <r>
      <rPr>
        <rFont val="Calibri"/>
        <color theme="1"/>
        <sz val="11.0"/>
      </rPr>
      <t xml:space="preserve">- Verify that "Play Online" and "Download" button should be displayed for resources inside a collection (textbook, collection etc)
- </t>
    </r>
    <r>
      <rPr>
        <rFont val="Calibri"/>
        <color theme="1"/>
        <sz val="11.0"/>
      </rPr>
      <t>Verify that when user scans the QR code unit level as well as book level , "Play Online" and "Download" button should be displayed for resource</t>
    </r>
    <r>
      <rPr>
        <rFont val="Calibri"/>
        <color theme="1"/>
        <sz val="11.0"/>
      </rPr>
      <t xml:space="preserve">s </t>
    </r>
  </si>
  <si>
    <t>1. Contents inside the collection/Book should have "Streaming URL"</t>
  </si>
  <si>
    <r>
      <rPr>
        <rFont val="Calibri"/>
        <color theme="1"/>
        <sz val="11.0"/>
      </rPr>
      <t xml:space="preserve">Scenarios 1:
1. Open Sunbird app
2. Select language.
3. Select the User type
4. Fill the Onboarding details
5. Tap on library
6. Open the book
7. Observe
</t>
    </r>
    <r>
      <rPr>
        <rFont val="Calibri"/>
        <color theme="1"/>
        <sz val="11.0"/>
      </rPr>
      <t>Scenario 2:
"1. Open Sunbird app
2. Tap on library
6. Scan the book level/unit level QR code
7. Observe"</t>
    </r>
  </si>
  <si>
    <t>"Play online" and "Download" button should be displayed on both scenarios</t>
  </si>
  <si>
    <t>verifyUserAbleToStreamBookContentsOnline</t>
  </si>
  <si>
    <t>TC_61</t>
  </si>
  <si>
    <t>Verify that user is able to download the book manually or by scanning dial code which is tagged to book level</t>
  </si>
  <si>
    <t>- User installed the app
- User scan the QR code</t>
  </si>
  <si>
    <t>1. Open Sunbird app
2. Select language.
3. Select the User type
4. Fill the Onboarding details
5. Tap on library
6. Open the book
7. Tap on download button
8. Observe</t>
  </si>
  <si>
    <t>User should be able download the book manually or by scanning dial code</t>
  </si>
  <si>
    <t>TC_62</t>
  </si>
  <si>
    <t>Verify that downloaded books or content is displayed in downloads tab</t>
  </si>
  <si>
    <t>- User installed the app
- User download the book</t>
  </si>
  <si>
    <t>1. Open Sunbird app
2. Select language.
3. Select the User type
4. Fill the Onboarding details.
5. Tap on Library
6. Open the book
7. Tap on download button
8. Go to download tab
9. Observe</t>
  </si>
  <si>
    <t>Book should be displayed in download tab post successful download</t>
  </si>
  <si>
    <t>verifyBookDownload</t>
  </si>
  <si>
    <t>TC_63</t>
  </si>
  <si>
    <t>Verify that the book should be updated automatically</t>
  </si>
  <si>
    <t>1. Book has an update
2. Book should be downloaded and should be present in download section</t>
  </si>
  <si>
    <t>1. Open Sunbird app
2. Select language.
3. Select the User type
4. Fill the Onboarding details
5. Tap on library
6. Open the book from download section
7. Observe</t>
  </si>
  <si>
    <t>Book should be updated automatically</t>
  </si>
  <si>
    <t>TC_64</t>
  </si>
  <si>
    <t>Verify that when an unit level dialcode is scanned via random scanner, user redirected to the correct content when user choose to open with Sunbird app</t>
  </si>
  <si>
    <t>1. Scanner app installed in the device
2. Sunbird app is installed in the device</t>
  </si>
  <si>
    <t>1. Open scanner app
2. Scan a qr code
3. Observe</t>
  </si>
  <si>
    <t>1. User should get option to open the content in web or Sunbird app</t>
  </si>
  <si>
    <t>TC_65</t>
  </si>
  <si>
    <t>Verify that when an unit level dialcode is scanned scanned via a random scanner, user redirected to the correct content in mobile web browser</t>
  </si>
  <si>
    <t>1. Scanner app installed in the device</t>
  </si>
  <si>
    <t>Content should be displayed in mobile web view post scanning a qr code</t>
  </si>
  <si>
    <t>TC_66</t>
  </si>
  <si>
    <t>Verify that in mobile web, previoulsy played book's content wont get dispalyed while consuming the new book</t>
  </si>
  <si>
    <t>User open the textbook in mobile browser</t>
  </si>
  <si>
    <t>1. Open Sunbird url in mobile web browser
2. Login/Browse as guest
3. Tap on library
4. Open the book
5. play the content and click on back
6. Open the another content and observe</t>
  </si>
  <si>
    <t>Post consuming the one book, open the another book and observe that other books content should get played and not previsouly played content</t>
  </si>
  <si>
    <t>PlayBook</t>
  </si>
  <si>
    <t>TC_67</t>
  </si>
  <si>
    <t>1. Verify that user should be able to import the content using import option from hameburger menu.
2. Post importing content, imported content should be dispalyed in my download tab</t>
  </si>
  <si>
    <t>User should be click on Import content</t>
  </si>
  <si>
    <t>1. Open the Sunbird mobile app.
2. Login with valid user credentials.
3. Click on the hamburger menu and click on the "Import Content" button.
4. Select the content to be imported.
5. Verify if the imported content is displayed on the "My Downloads" tab.</t>
  </si>
  <si>
    <t>1. The user should be able to import the content using import option from hameburger menu.
2. Post importing content, imported content should be dispalyed in my download tab</t>
  </si>
  <si>
    <t>verifyUserIsAbleToImportcontentandPresentInDownloadSection</t>
  </si>
  <si>
    <t>TC_68</t>
  </si>
  <si>
    <t>Verify that guest user is displayed with login popup when user is trying to enroll in the courses</t>
  </si>
  <si>
    <t>1. Open Sunbird app
2. Select language.
3. Select the User type
4. Fill the Onboarding details
5. Go to course Tab
6. Search for the course which has open batches
7. Open the course 
8. Tap on join course
9. Tap on enroll</t>
  </si>
  <si>
    <t>User should be displayed with login popup when guest user is trying to enroll in the course</t>
  </si>
  <si>
    <t>displayLoginPoupEnroll</t>
  </si>
  <si>
    <t>TC_69</t>
  </si>
  <si>
    <r>
      <rPr>
        <rFont val="Calibri"/>
        <color theme="1"/>
        <sz val="11.0"/>
      </rPr>
      <t>Verify if the user updates their profile with the target framework BMGS, the course is displayed under the org framework subject on the courses tab.</t>
    </r>
    <r>
      <rPr>
        <rFont val="Calibri"/>
        <color rgb="FFFF0000"/>
        <sz val="11.0"/>
      </rPr>
      <t xml:space="preserve">
</t>
    </r>
  </si>
  <si>
    <t>The user should select the target framework BMGS on the profile.
* Anonymous users
* Custodian users</t>
  </si>
  <si>
    <t>1. Open Sunbird app
2. Select language.
3. Select the User type
4. Fill the Onboarding details.
5. Provide the course's target framework BMGS values in the profile.
5. Go to course Tab
6. Verify if the course is displayed under the org framework subject.</t>
  </si>
  <si>
    <t>User should search the courses by applying the filters</t>
  </si>
  <si>
    <t>verifyCoursesAfterAppliedCourseFilters</t>
  </si>
  <si>
    <t>TC_70</t>
  </si>
  <si>
    <t xml:space="preserve">Verify that search filter is displayed based on the search result on Course
</t>
  </si>
  <si>
    <t>- User should be installed Sunbird Mobile App
- User search course via name</t>
  </si>
  <si>
    <t>1. Open Sunbird app
2. Select language.
3. Select the User type
4. Fill the Onboarding details
5. Go to course Tab
6. search for any course
7. Tap on filter
6. Observe</t>
  </si>
  <si>
    <t>Course screen - search filters are loaded based on the search results
All the DD should have the options</t>
  </si>
  <si>
    <t>CourseLoadedBasedOnSearch</t>
  </si>
  <si>
    <t>TC_71</t>
  </si>
  <si>
    <t>Verify that the user is able to search the courses which are created using textbook</t>
  </si>
  <si>
    <t>- User should be installed Sunbird Mobile App
- Course is created from textbook</t>
  </si>
  <si>
    <t>1. Open Sunbird app
2. Select language.
3. Select the User type
4. Fill the Onboarding details
5. Go to course Tab
6. Tap on search
7. Search the course which are created using Textbook.</t>
  </si>
  <si>
    <t>The user should be able to search the courses which are created using textbook</t>
  </si>
  <si>
    <t>ConsumeCourseUsingTextBook</t>
  </si>
  <si>
    <t>TC_72</t>
  </si>
  <si>
    <t xml:space="preserve">Verify that user able to see course releveant for details when guest or loggedin user open the course with follwoing information:
- BMGS,
- Enrollment end date
</t>
  </si>
  <si>
    <t>1. Open Sunbird app
2. Select language.
3. Select the User type
4. Fill the Onboarding details
5. Go to course Tab
6. search for any course
7. Open course</t>
  </si>
  <si>
    <t>User able to see course releveant for details when guest or loggedin user open the course with follwoing information:
- BMGS,
- Enrollment end date"</t>
  </si>
  <si>
    <t>verifyBMCSandEnrollmentEndDateInCourseDetails</t>
  </si>
  <si>
    <t>TC_73</t>
  </si>
  <si>
    <t xml:space="preserve">- Verify that user able to see the open courses only when click on courses
- Verify, User is able to enroll in the open courses
- Verify that post click on view all, user will see the all enrolled courses list </t>
  </si>
  <si>
    <t>1. Courses should be created earlier
2. Open batches should be available</t>
  </si>
  <si>
    <t>"1. Open Sunbird app
2. Select language.
3. Select the User type
4. Fill the Onboarding details
5. Click on login
6. Login with valid user.
7. Click on Courses.
8. Search for any course which has open batches
9. Open the course
6. Tap on join course</t>
  </si>
  <si>
    <t xml:space="preserve"> - User should be able to open the course 
-User should be able to enroll to the course 
-user should be able to view all enrolled courses</t>
  </si>
  <si>
    <t>verifyUserAbleToEnrollConsumeCourseContent</t>
  </si>
  <si>
    <t>TC_74</t>
  </si>
  <si>
    <t>Verify that user can consume the course content for an ongoing enrolled batch</t>
  </si>
  <si>
    <t>User is already joined the course</t>
  </si>
  <si>
    <r>
      <rPr>
        <rFont val="Calibri"/>
        <color theme="1"/>
        <sz val="11.0"/>
      </rPr>
      <t xml:space="preserve">"1. Open Sunbird app
2. Select language.
3. Select the User type
4. Fill the Onboarding details
5. Click on login
6. Login with valid user.
7. Click on </t>
    </r>
    <r>
      <rPr>
        <rFont val="Calibri"/>
        <color theme="1"/>
        <sz val="11.0"/>
      </rPr>
      <t>Courses</t>
    </r>
    <r>
      <rPr>
        <rFont val="Calibri"/>
        <color theme="1"/>
        <sz val="11.0"/>
      </rPr>
      <t>.
8. Open the enrolled course from my course section
9. Consume the course contents</t>
    </r>
  </si>
  <si>
    <r>
      <rPr>
        <rFont val="Calibri"/>
        <color theme="1"/>
        <sz val="11.0"/>
      </rPr>
      <t xml:space="preserve">User should be able to play the Course contents after joining the </t>
    </r>
    <r>
      <rPr>
        <rFont val="Calibri"/>
        <color theme="1"/>
        <sz val="11.0"/>
      </rPr>
      <t>course</t>
    </r>
  </si>
  <si>
    <t>PlayCourseAfterJoinCourse</t>
  </si>
  <si>
    <t>TC_75</t>
  </si>
  <si>
    <t xml:space="preserve">Verify that on clicking CONTINUE LEARNING, the user redirected to partially consumed content in the course
</t>
  </si>
  <si>
    <r>
      <rPr>
        <rFont val="Calibri"/>
        <color theme="1"/>
        <sz val="11.0"/>
      </rPr>
      <t xml:space="preserve">1. User is alraedy joined the </t>
    </r>
    <r>
      <rPr>
        <rFont val="Calibri"/>
        <color theme="1"/>
        <sz val="11.0"/>
      </rPr>
      <t>course</t>
    </r>
    <r>
      <rPr>
        <rFont val="Calibri"/>
        <color theme="1"/>
        <sz val="11.0"/>
      </rPr>
      <t xml:space="preserve">
2. User should consumed the courses partially</t>
    </r>
  </si>
  <si>
    <r>
      <rPr>
        <rFont val="Calibri"/>
        <color theme="1"/>
        <sz val="11.0"/>
      </rPr>
      <t xml:space="preserve">"1. Open Sunbird app
2. Select language.
3. Select the User type
4. Fill the Onboarding details
5. Click on login
6. Login with valid user.
7. Click on Courses.
8. Go to my </t>
    </r>
    <r>
      <rPr>
        <rFont val="Calibri"/>
        <color theme="1"/>
        <sz val="11.0"/>
      </rPr>
      <t xml:space="preserve">courses </t>
    </r>
    <r>
      <rPr>
        <rFont val="Calibri"/>
        <color theme="1"/>
        <sz val="11.0"/>
      </rPr>
      <t xml:space="preserve">section.
9. Open the course
10. Tap on resume button, present on the course card in my </t>
    </r>
    <r>
      <rPr>
        <rFont val="Calibri"/>
        <color theme="1"/>
        <sz val="11.0"/>
      </rPr>
      <t xml:space="preserve">courses </t>
    </r>
    <r>
      <rPr>
        <rFont val="Calibri"/>
        <color theme="1"/>
        <sz val="11.0"/>
      </rPr>
      <t>section
11. Observe</t>
    </r>
  </si>
  <si>
    <t>User should be redirected to the partially consume content</t>
  </si>
  <si>
    <t>VerifyCourseProgressLastlyConsumed</t>
  </si>
  <si>
    <t>TC_76</t>
  </si>
  <si>
    <t>Course Consumption: Verify that upon consuming the content course progress is getting increased when user consumes the course contents by 
1. Play online 
2. After downloading contents</t>
  </si>
  <si>
    <r>
      <rPr>
        <rFont val="Calibri"/>
        <color theme="1"/>
        <sz val="11.0"/>
      </rPr>
      <t xml:space="preserve">1. Open Sunbird app
2. Select language.
3. Select the User type
4. Fill the Onboarding details
5. Click on login
6. Login with valid user.
7. Click on Courses.
8. Go to my </t>
    </r>
    <r>
      <rPr>
        <rFont val="Calibri"/>
        <color theme="1"/>
        <sz val="11.0"/>
      </rPr>
      <t xml:space="preserve">courses </t>
    </r>
    <r>
      <rPr>
        <rFont val="Calibri"/>
        <color theme="1"/>
        <sz val="11.0"/>
      </rPr>
      <t>section.
9. Open the course
5. Consume the course contents
6. Go back to course toc
7. Observe</t>
    </r>
  </si>
  <si>
    <t>User should see the progress bar changing after
consuming any courses from Course tab.</t>
  </si>
  <si>
    <t>CourseProgressUpdate</t>
  </si>
  <si>
    <t>TC_77</t>
  </si>
  <si>
    <t>Verify the course progress for the below contents.
* MP4 - dragging till last.
* Youtube - dragging till last.
* Webm - dragging till last.
* Pdf- on consuming 20% / dragging till last.
* EPUB- On consuming till the last page of the content</t>
  </si>
  <si>
    <t>1. Course should be created by adding the Youtube , mp4 and WebM contents.
2. At least one Ongoing open Batch should be created.</t>
  </si>
  <si>
    <t>1. Open Sunbird app
2. Select language.
3. Select the User type
4. Fill the Onboarding details
5. Click on login
6. Login with valid user.
7. Click on Courses.
8. Open the course which is created by adding Youtube,mp4 and WebM contetnt types
9. Click on Join course
10. Consume the contents
11. Observe progress</t>
  </si>
  <si>
    <t>Course Progress should be updated when the user consumes the 20% of the contents.</t>
  </si>
  <si>
    <t>TC_78</t>
  </si>
  <si>
    <t>Verify, if user clicks on the completed courses (Any course) , then the user should navigated to course modules page</t>
  </si>
  <si>
    <t>1. Open the Sunbird mobile App
2. Go to Profile
3. Verify course consumption details should display under "Courses"
4. Verify "Ongoing" and "Completed" course shoudl display
5. Click on any completed course.
6. Observe the result.</t>
  </si>
  <si>
    <t>User should be redirected to course modules page</t>
  </si>
  <si>
    <t>VerifyCompletedCourse</t>
  </si>
  <si>
    <t>TC_79</t>
  </si>
  <si>
    <r>
      <rPr>
        <rFont val="Calibri"/>
        <color theme="1"/>
        <sz val="11.0"/>
      </rPr>
      <t xml:space="preserve">Verify, if user clicks on the </t>
    </r>
    <r>
      <rPr>
        <rFont val="Calibri"/>
        <color theme="1"/>
        <sz val="11.0"/>
      </rPr>
      <t>Ongoing courses</t>
    </r>
    <r>
      <rPr>
        <rFont val="Calibri"/>
        <color theme="1"/>
        <sz val="11.0"/>
      </rPr>
      <t xml:space="preserve"> (Any course) , then the user shouid be able to resume the course from where he left.</t>
    </r>
  </si>
  <si>
    <t>1. Open the Sunbird mobile App
2. Go to Profile
3. Verify course consumption details should display under "Courses"
4. Verify "Ongoing" and "Completed" course shoudl display
5. Click on any ongoing courses.
6. Observe the result.</t>
  </si>
  <si>
    <r>
      <rPr>
        <rFont val="Calibri"/>
        <color theme="1"/>
        <sz val="11.0"/>
      </rPr>
      <t xml:space="preserve">If user clicks on the </t>
    </r>
    <r>
      <rPr>
        <rFont val="Calibri"/>
        <color theme="1"/>
        <sz val="11.0"/>
      </rPr>
      <t>Ongoing courses</t>
    </r>
    <r>
      <rPr>
        <rFont val="Calibri"/>
        <color theme="1"/>
        <sz val="11.0"/>
      </rPr>
      <t xml:space="preserve"> (Any course) , then the user should be able to resume the course from where he left</t>
    </r>
  </si>
  <si>
    <t>VerifyOngoingCourse</t>
  </si>
  <si>
    <t>TC_80</t>
  </si>
  <si>
    <t xml:space="preserve">1. Verify that "Best Score X/Y" is displayed for each assessment only if user has attempted the assessment in the Course TOC.
2. Verify that user is displayed with Toast message "It is the Last Attempt left" when user clicks on the assessment on the Last attempt.
3. Verify that if the user has passed the last attempt to consume the assessment then the user should not be able to consume the assessment and it should be greyed out with message "You have crossed maximum number of attempts to take the assessment" on the same assessment tile in both toc page and player page.
</t>
  </si>
  <si>
    <t>1. Course should be created using self assement.
2. Course assesment is set with the max attempt and added to the Course.</t>
  </si>
  <si>
    <t>Scenario 1:
1.Open the Sunbird app
2.Login with valid user credentials
3.Click on join course
4.Consume the assessment and observe the toc page "
Scenario 2&amp;3:
1. Open the application.
2. Login with valid user credentials.
3. Search for the course and click on the course card 
4. Click on Join Course
5.Observe the number of attempts while user consume the courses in assesement level
6.Observe the Toast Message "It is the Last Attempt Left" when the user makes the last attempt of the course assessment.
7. Verify that if the user has passed the last attempt of the course assessment in a course, they should be displayed with a message "You have crossed maximum number of attempts to take the assessment" on the player page and the course TOC page (On clicking the content).</t>
  </si>
  <si>
    <t xml:space="preserve">1. "Best Score X/Y" is displayed for each assessment only if user has attempted the assessment in the Course TOC
2. "Best Score X/Y" should not be displayed for Assessment if the user has not attempted the Assessment in the Course
3. The user should be displayed with Toast message "It is the Last Attempt left" when user clicks on the assessment on the Last attempt.
4. When the user has passed the last attempt to consume the assessment then the user should not be able to consume the assessment and it should be greyed out with message "You have crossed maximum number of attempts to take the assessment" on the same assessment tile in both toc page and player page.
</t>
  </si>
  <si>
    <t>TC_81</t>
  </si>
  <si>
    <t>Verify that when user unenrols and rejoins the course, then best score is retained along with the available max attempt values for the self assess. (Eg: If the course assessment has 2 max attempts and user has taken 1 attempt and unenrolled from the course and while enrolling again, the user should be able to take the assessment for the second time).</t>
  </si>
  <si>
    <t>1. Course should be created using self assement.
2. Course assesment is set with the max attempt and added to the Course.</t>
  </si>
  <si>
    <t>1.Open the application.
2.Login with valid credentials
3.Consume the course Partially
4.Click on the leave batch.
5.Observe the confirmation popup
6.Click on join course again.
7.Observe the retained best Score and progress.
8. Verify if the user is able to consume the course assessment for the remaining attempts available.</t>
  </si>
  <si>
    <t>when the user unenrols and rejoins the course, then best score is retained along with the available max attempt values for the self assess content.</t>
  </si>
  <si>
    <t>TC_82</t>
  </si>
  <si>
    <t>Verify that user can unenroll from an enrolled course</t>
  </si>
  <si>
    <r>
      <rPr>
        <rFont val="Calibri"/>
        <color theme="1"/>
        <sz val="11.0"/>
      </rPr>
      <t xml:space="preserve">1. User is alraedy joined the </t>
    </r>
    <r>
      <rPr>
        <rFont val="Calibri"/>
        <color theme="1"/>
        <sz val="11.0"/>
      </rPr>
      <t>course</t>
    </r>
    <r>
      <rPr>
        <rFont val="Calibri"/>
        <color theme="1"/>
        <sz val="11.0"/>
      </rPr>
      <t xml:space="preserve">
2. Courses should be consumed partially</t>
    </r>
  </si>
  <si>
    <r>
      <rPr>
        <rFont val="Calibri"/>
        <color theme="1"/>
        <sz val="11.0"/>
      </rPr>
      <t xml:space="preserve">1. Open Sunbird app
2. Select language.
3. Select the User type
4. Fill the Onboarding details
5. Click on login
6. Login with valid user.
7. Click on Courses.
8. Go to my </t>
    </r>
    <r>
      <rPr>
        <rFont val="Calibri"/>
        <color theme="1"/>
        <sz val="11.0"/>
      </rPr>
      <t xml:space="preserve">courses </t>
    </r>
    <r>
      <rPr>
        <rFont val="Calibri"/>
        <color theme="1"/>
        <sz val="11.0"/>
      </rPr>
      <t xml:space="preserve">section.
9. Open the enrolled course from my trainigns section
10. Tap on kebab menu
11. Tap on "Leave </t>
    </r>
    <r>
      <rPr>
        <rFont val="Calibri"/>
        <color theme="1"/>
        <sz val="11.0"/>
      </rPr>
      <t>course</t>
    </r>
    <r>
      <rPr>
        <rFont val="Calibri"/>
        <color theme="1"/>
        <sz val="11.0"/>
      </rPr>
      <t>"
12. Observe</t>
    </r>
  </si>
  <si>
    <t>1. User should be un enrolled from the courses
2. Unenrolled courses should be removed from the "My trainigns" section</t>
  </si>
  <si>
    <t>verifyLeaveTraining</t>
  </si>
  <si>
    <t>TC_83</t>
  </si>
  <si>
    <t>Verify if users completes the course completely, then courses should get displayed in the below courses attended section in profile page</t>
  </si>
  <si>
    <r>
      <rPr>
        <rFont val="Calibri"/>
        <color theme="1"/>
        <sz val="11.0"/>
      </rPr>
      <t xml:space="preserve">User is alraedy joined the </t>
    </r>
    <r>
      <rPr>
        <rFont val="Calibri"/>
        <color theme="1"/>
        <sz val="11.0"/>
      </rPr>
      <t>course</t>
    </r>
  </si>
  <si>
    <r>
      <rPr>
        <rFont val="Calibri"/>
        <color theme="1"/>
        <sz val="11.0"/>
      </rPr>
      <t xml:space="preserve">1. Open Sunbird app
2. Select language.
3. Select the User type
4. Fill the Onboarding details
5. Click on login
6. Login with valid user.
7. Click on Courses.
8. Go to my </t>
    </r>
    <r>
      <rPr>
        <rFont val="Calibri"/>
        <color theme="1"/>
        <sz val="11.0"/>
      </rPr>
      <t xml:space="preserve">courses </t>
    </r>
    <r>
      <rPr>
        <rFont val="Calibri"/>
        <color theme="1"/>
        <sz val="11.0"/>
      </rPr>
      <t xml:space="preserve">section.
9. Open the course
10. Open the enrolled course from my </t>
    </r>
    <r>
      <rPr>
        <rFont val="Calibri"/>
        <color theme="1"/>
        <sz val="11.0"/>
      </rPr>
      <t xml:space="preserve">courses </t>
    </r>
    <r>
      <rPr>
        <rFont val="Calibri"/>
        <color theme="1"/>
        <sz val="11.0"/>
      </rPr>
      <t>section
11. Consume the course contents completely
12. Tap on profile tab
7. Observe</t>
    </r>
  </si>
  <si>
    <r>
      <rPr>
        <rFont val="Calibri"/>
        <color theme="1"/>
        <sz val="11.0"/>
      </rPr>
      <t xml:space="preserve">Course card should be dsplayed under </t>
    </r>
    <r>
      <rPr>
        <rFont val="Calibri"/>
        <color theme="1"/>
        <sz val="11.0"/>
      </rPr>
      <t xml:space="preserve">courses </t>
    </r>
    <r>
      <rPr>
        <rFont val="Calibri"/>
        <color theme="1"/>
        <sz val="11.0"/>
      </rPr>
      <t>in profile section</t>
    </r>
  </si>
  <si>
    <t>courseDisplayingInTrainingAttendedSecInProfileScrn</t>
  </si>
  <si>
    <t>TC_84</t>
  </si>
  <si>
    <t>Verify that the timer is displayed post Join Course and timer should appear “Y” amount of time before the expiry in X days Y Hours Z mins for batch which is about to expire in 2 days</t>
  </si>
  <si>
    <t>1.Open Sunbird app
2. Login with valid credentials
3. Search for a course with batch end date
4. Click on Join Course
5. Verify that the timer is displayed post Join Course and timer should appear “Y” amount of time before the expiry in X days Y Hours Z mins for batch which is about to expire</t>
  </si>
  <si>
    <t>TC_85</t>
  </si>
  <si>
    <t>1. Verify that the user is able to download the course completion certificate after consuming the course completely.
* SVG Only
2. Verify that if a course/ trackable collection has certificate attached, then post consumption the certificates should be displayed in the learner's passbook section in the user's profile page.
3. Verify that when user views the certificate then there is a option to download the certificate as
i) PDF
ii) PNG</t>
  </si>
  <si>
    <t>1. User should be consumed the course completely.
2. Certificate should be attached.</t>
  </si>
  <si>
    <t>1. Open Sunbird app
2. Select language.
3. Select the User type
4. Fill the Onboarding details
5. Click on login
6. Login with valid user.
7. Click on Courses.
8. Open the enrolled course from my trainigns section
9. Consume the course contents completely
10. Tap on profile tab
11. Tap on certificate on the below sections.
* My learnings
* Learner Passbook
12. Click on the "Download" button on the certificate page.
13. Verify if the below options are displayed to the user.
* PDF
* PNG
14. Verify if the user is able to download the certificate in both the formats.</t>
  </si>
  <si>
    <t>1. User should be able to download the course completion certificate post completing the courses completely
2. The user should be able to download the course certificate from the learner passbook section.</t>
  </si>
  <si>
    <t>https://project-sunbird.atlassian.net/browse/ED-4053</t>
  </si>
  <si>
    <t>TC_86</t>
  </si>
  <si>
    <t>Verify that user is able to view the certificate in offline mode only if the user has viewed it certificate once in online</t>
  </si>
  <si>
    <t>1. User is assigned with certificate
2. User has viewed the cert in online
3. User is already logged into the app</t>
  </si>
  <si>
    <t>1. Open Sunbird app
2. Select language.
3. Select the User type
4. Fill the Onboarding details
5. Click on login
6. Login with valid user.
7. Click on Courses.
8. Open the enrolled course from my trainigns section
9. Consume the course contents completely
10. Tap on profile tab
11. Tap on certificate on the below sections.
* My learnings
* Learner Passbook
12.Click on view certificate
13. Go progile page.
14. Turn off the data connection.
15. Again click on view certificate</t>
  </si>
  <si>
    <t>User should be able to view the certificate in offline mode only if the user has viewed it certificate once in online</t>
  </si>
  <si>
    <t>TC_87</t>
  </si>
  <si>
    <r>
      <rPr>
        <rFont val="Calibri"/>
        <color theme="1"/>
        <sz val="11.0"/>
      </rPr>
      <t xml:space="preserve">Verify that user can share the course without enrolling to course
</t>
    </r>
    <r>
      <rPr>
        <rFont val="Calibri"/>
        <color theme="1"/>
        <sz val="11.0"/>
      </rPr>
      <t xml:space="preserve">Verify that the user is able to share the course in module level </t>
    </r>
    <r>
      <rPr>
        <rFont val="Calibri"/>
        <color theme="1"/>
        <sz val="11.0"/>
      </rPr>
      <t>post enroll</t>
    </r>
  </si>
  <si>
    <t>1. User should be logged into the App</t>
  </si>
  <si>
    <r>
      <rPr>
        <rFont val="Calibri"/>
        <color theme="1"/>
        <sz val="11.0"/>
      </rPr>
      <t xml:space="preserve">1. Open Sunbird app
2. Select language.
3. Select the User type
4. Fill the Onboarding details
5. Click on login
6. Login with valid user.
7. Click on Courses.
</t>
    </r>
    <r>
      <rPr>
        <rFont val="Calibri"/>
        <color theme="1"/>
        <sz val="11.0"/>
      </rPr>
      <t>8. Go to course page and open any
9. Observe the share button available before enroll</t>
    </r>
    <r>
      <rPr>
        <rFont val="Calibri"/>
        <color theme="1"/>
        <sz val="11.0"/>
      </rPr>
      <t xml:space="preserve">
9. Open the enrolled course from my trainings section or enroll to new course
10. Open the course
11. Click on any mobule
12. Click on share.</t>
    </r>
  </si>
  <si>
    <r>
      <rPr>
        <rFont val="Calibri"/>
        <color theme="1"/>
        <sz val="11.0"/>
      </rPr>
      <t xml:space="preserve">1. the user should be able to share the cousre in module level.
2. Only that Particular module should be shared when the user open the shared course module
3. </t>
    </r>
    <r>
      <rPr>
        <rFont val="Calibri"/>
        <color theme="1"/>
        <sz val="11.0"/>
      </rPr>
      <t>User can share the course without enrolling to course</t>
    </r>
  </si>
  <si>
    <t>CourseShare</t>
  </si>
  <si>
    <t>TC_88</t>
  </si>
  <si>
    <t>verifyProfileNameChangePopupShouldGetForCourse
verifyProfileNameChangePopupShouldGetForTrackableCollection
verifyProfileNameChangePopupShouldGetForTrackableBook</t>
  </si>
  <si>
    <t>TC_89</t>
  </si>
  <si>
    <t>User Should be consue the discussion forum course</t>
  </si>
  <si>
    <t>Scenario 1:
1. Open the mobile application.
2. Click on the Login button.
3. Login with valid credentials. 
4. Click on course. 
5. Join the course.
6. Observe that join discussion forum option is displayed.
Scenario 2:
1. Click on the join discussion forum option of any course.
2. Verify that if the user is displayed with the categories. Click on the category card and verify if the user is displayed with the sub-categories "Announcements" and "General Discussions".
2. Click on the "Tags" section.
3. Click on the "My Discussions" section and navigated to each posts (Recent Posts, Best Posts, Saved Posts, Upvoted, and Downvoted).</t>
  </si>
  <si>
    <t>JoinDiscusisonForum</t>
  </si>
  <si>
    <t>TC_90</t>
  </si>
  <si>
    <t>1. Verify if the user is able to open an exisitng Announcement (or) General Disucssion and able to reply to a post successfully.
2. Verify if the user is able to save, upvote (or) downvote to a post successfully.</t>
  </si>
  <si>
    <r>
      <rPr>
        <rFont val="Calibri"/>
        <color theme="1"/>
        <sz val="11.0"/>
      </rPr>
      <t>Scenario 1</t>
    </r>
    <r>
      <rPr>
        <rFont val="Calibri"/>
        <color theme="1"/>
        <sz val="11.0"/>
      </rPr>
      <t xml:space="preserve">:
1. Open the application and login with valid user credentials.
2. Search for the course and click on the course card from search results.
3. Click on the join forum discussion icon and click on the category card.
4. Click on Announcements / General discussions.
5. Click on an exisiting Announcement (or) General Discussion.
6. Click on the textbox and Enter the text. Click on the "Reply" button.
</t>
    </r>
    <r>
      <rPr>
        <rFont val="Calibri"/>
        <color theme="1"/>
        <sz val="11.0"/>
      </rPr>
      <t>Scenario 2</t>
    </r>
    <r>
      <rPr>
        <rFont val="Calibri"/>
        <color theme="1"/>
        <sz val="11.0"/>
      </rPr>
      <t>:
1. Open the application and login with valid user credentials.
2. Search for the course and click on the course card from search results.
3. Click on the join forum discussion icon and click on the category card.
4. Click on Announcements / General discussions.
5. Click on an exisiting post from Announcement (or) General Discussion.
6. Click on the Save button icon.
7. Click on the Upvote button icon.
8. Click on the Downvote button icon.</t>
    </r>
  </si>
  <si>
    <t>1. The user should be able to open an exisitng Announcement (or) General Disucssion and able to reply to a post successfully.
2. The user ishould be able to save, upvote (or) downvote to a post successfully.</t>
  </si>
  <si>
    <t>TC_91</t>
  </si>
  <si>
    <t>"Verify that in mobile if the user joins a course for which the batch is ongoing and then the enrollment date has passed then user should be displayed with the message “The enrollment date has passed for this batch“</t>
  </si>
  <si>
    <t xml:space="preserve">1. Open Sunbird mobile App
2. Login with valid credentials
3. Open any course with enrollment end date added
4. Join the course
5. Observe the message when the enrollment end date is crossed
</t>
  </si>
  <si>
    <t xml:space="preserve">user should be displayed with the message “The enrollment date has passed for this batch“
</t>
  </si>
  <si>
    <t>verifyEnrollmentEndDateOverMsgInCourse</t>
  </si>
  <si>
    <t>TC_92</t>
  </si>
  <si>
    <t>Verify that in mobile if user joins the course and the course is expired then the user should be displayed with expired message "No batches available"</t>
  </si>
  <si>
    <t xml:space="preserve">1. Open Sunbird mobile App
2. Login with valid credentials
3. Open any course which is about to expire
4. Join the course
5. Observe the message when the course is expired"
</t>
  </si>
  <si>
    <t xml:space="preserve">User should be displayed with expired message
</t>
  </si>
  <si>
    <t>verifyAlreadyJoinedCourseAndBatchExpiredWithNoBatchesAvailableMessage</t>
  </si>
  <si>
    <t>TC_93</t>
  </si>
  <si>
    <t>Verify that in mobile in course toc page in course details section the details of batch (like course end date, enrollment end date if present) are displayed for the user irrespective of whether the user has joined the course or not"</t>
  </si>
  <si>
    <t>1. Open Sunbird mobile App
2. Login with valid credentials
3. Open any course
4. Click on Course details tab
5. Observe</t>
  </si>
  <si>
    <t>User should be displayed with batch end date and enrollment end date details in course details section</t>
  </si>
  <si>
    <t>verifyEnrollmentEndDateCourseEndDateInCourseDetailsPage</t>
  </si>
  <si>
    <t>TC_94</t>
  </si>
  <si>
    <t>ML_APP</t>
  </si>
  <si>
    <t xml:space="preserve">Verify that if user selects the role as Head Teacher and Officials then user ask for login.
</t>
  </si>
  <si>
    <t xml:space="preserve">- Ml backend should pointing towards preprod env
</t>
  </si>
  <si>
    <t>"1. Install and launch the mobile app.
2. Select the language
3. Select the role as Head Teacher and Officials
4. Observe</t>
  </si>
  <si>
    <t>user selects the role as Head Teacher and Officials then user should be asked   to  login.</t>
  </si>
  <si>
    <t>LoginAsLeader</t>
  </si>
  <si>
    <t>TC_95</t>
  </si>
  <si>
    <t>Verify that when user with Head Teacher and Official role login to App, the following tabs get displayed on home page
- Programs
- Projects
- Observation
- Survey
- reports
- Courses</t>
  </si>
  <si>
    <t>- Ml backend should pointing towards preprod env
- User installed the mobile app
- User has Head Teacher and Official  role</t>
  </si>
  <si>
    <t>1. Open the mobile app
2. Login with Head Teacher and Official  role
3. Observe the home page</t>
  </si>
  <si>
    <t>Post login as leader, following tabs gets displayed on home page
- Programs
- Projects
- Observation
- Survey
- reports
- Courses</t>
  </si>
  <si>
    <t xml:space="preserve">   VerifyLeaderRoleMenu</t>
  </si>
  <si>
    <t>TC_96</t>
  </si>
  <si>
    <t>Verify UI for Library page and library icon changes to Manage Learn Page and home icon on switching role to Head Teacher and Officials from Teacher/Parent/Student role from Profile page and vice versa.</t>
  </si>
  <si>
    <t xml:space="preserve">- Ml backend should pointing towards preprod env
</t>
  </si>
  <si>
    <t xml:space="preserve">1.Launch the Sunbird mobile app
2.Tap on Teacher/Student/Parent role
3.Fill the onboarding details
4.Check the UI in the Library page  and the icon 
5.Go to Profile page-&gt;change role to Head teacher and Officials
6.Select the role and sub role values District values
7.Observe the UI in the Library page and the icon </t>
  </si>
  <si>
    <t xml:space="preserve"> UI for Library page and library icon  changes to Manage Learn Page  and home icon  on switching role to Head Teacher and Officials from Teachers/Parent/Student role from Profile page  and vice versa </t>
  </si>
  <si>
    <t>switchingToManageLearnFromDifferentRole</t>
  </si>
  <si>
    <t>TC_97</t>
  </si>
  <si>
    <t>1. Verify that after clicking on program tile list of programs targeted to my location and subrole shows up
2. Verify that after selecting a program the list of resources in the program (Observation, Survey and Projects) should be displayed</t>
  </si>
  <si>
    <t>- Ml backend should pointing towards preprod env
- Logged in a leader on the app. 
- Program(s) are targeted (configured) to user location</t>
  </si>
  <si>
    <t>1. Come to home page
2. Click on program tile</t>
  </si>
  <si>
    <t>1. The list of all the targeted program is shown
2. The list of all the resources in the targeted program is shown</t>
  </si>
  <si>
    <t>VerifyTargettProgram</t>
  </si>
  <si>
    <t>TC_98</t>
  </si>
  <si>
    <r>
      <rPr>
        <rFont val="Calibri"/>
        <color theme="1"/>
        <sz val="11.0"/>
      </rPr>
      <t xml:space="preserve">Verify Leader role,user can create a Project on tapping the "Create New Project "and filling the mandatory details:
1)Title
2)Objective
3)Categories
Verify that user able to prompt with privacy policy popup
Verify user should see 2 filters and related Projects  on Opening the Projects tab: 
1)Created By Me
2)Assigned to Me (must be slected by Default)
</t>
    </r>
    <r>
      <rPr>
        <rFont val="Calibri"/>
        <color rgb="FFCC0000"/>
        <sz val="11.0"/>
      </rPr>
      <t>3)Discovered by Me</t>
    </r>
    <r>
      <rPr>
        <rFont val="Calibri"/>
        <color theme="1"/>
        <sz val="11.0"/>
      </rPr>
      <t xml:space="preserve">
Verify created projects must show under "Created By Me" filter 
</t>
    </r>
  </si>
  <si>
    <t>-- Ml backend should pointing towards preprod env
- Logged in as Head Teacher and Officials role</t>
  </si>
  <si>
    <t xml:space="preserve">1.Open the Sunbird mobile build
2.Login with valid credentials
3.Select Role as "Head Teacher and Officials"
4.Go to Home tab-&gt;Tap on Projects
5.Tap on "Create New Project
6.Fill all the mandatory details 
7.Tap on the Skip button
8.Click on View Project
--------------------------------------
1.Open the Sunbird mobile build
2.Login with valid credentials
3.Select Role as "Head Teacher and Officials"
4.Go to Home tab-&gt;Tap on Projects
5.Observe the Filters
------------------------------------
1.Open the Sunbird mobile build
2.Login with valid credentials
3.Select Role as "Head Teacher and Officials"
4.Go to Home tab-&gt;Tap on Projects
5.Observe the Filter  values 
</t>
  </si>
  <si>
    <r>
      <rPr>
        <rFont val="Calibri"/>
        <color theme="1"/>
        <sz val="11.0"/>
      </rPr>
      <t xml:space="preserve">Leader role,user should be able to  create a Project on tapping the "Create New Project "and filling the mandatory details:
1)Title
2)Objective
3)Categories
 user should be able to see 2 filters and related Projects on Opening the Projects tab: 
1)Created By Me
2)Assigned to Me (must be slected by Default)
</t>
    </r>
    <r>
      <rPr>
        <rFont val="Calibri"/>
        <color rgb="FFCC0000"/>
        <sz val="11.0"/>
      </rPr>
      <t>3)Discovered by Me</t>
    </r>
    <r>
      <rPr>
        <rFont val="Calibri"/>
        <color theme="1"/>
        <sz val="11.0"/>
      </rPr>
      <t xml:space="preserve">
created projects should  show under "Created By Me" filter under  Explore Projects </t>
    </r>
  </si>
  <si>
    <t>createNewProject</t>
  </si>
  <si>
    <t>TC_99</t>
  </si>
  <si>
    <t xml:space="preserve">Verify user is able to tap and open the Created Project and must be able to edit the  Project Details (title/Objective/Category/program) values by clicking on the kebab menu 
Verify edited details are getting synced and saved  on clicking the Cloud option and same details are updated in the "Created By me"filter in Explore projects tab  </t>
  </si>
  <si>
    <t>- Ml backend should pointing towards preprod env
Logged in as Head Teacher and Officials role
Project is already created and available under "Created By me"Filter</t>
  </si>
  <si>
    <t xml:space="preserve">1.Launch the Sunbird mobile app
2.Login with valid credentials
3.Tap on Projects in Home tab
4.Under Explore Projects tab, Tap on already created project under "Created By me" filter
5.Tap on the Kebab menu on top right -&gt;Edit
6.User should be able to edit TITLE/OBJECTIVE/CATEGORY/PROGRAMS values
7.Tap on 'Save Edits'
------------------------------------------------
1.Launch the Sunbird mobile app
2.Login with valid credentials
3.Tap on Projects in Home tab
4.Under Explore Projects tab, Tap on already created project under "Created By me" filter
5.Tap on the Kebab menu on top right -&gt;Edit
6.User should be able to edit TITLE/OBJECTIVE/CATEGORY/PROGRAMS values
7.Tap on the 'Save Edits'
8.Tap on Back button
9.Tap on Sync cloud option at the top right corner 
10.Tap on Back button 
11.Observe
</t>
  </si>
  <si>
    <t xml:space="preserve">user should be  able to tap and open the Created Project and must be able to edit the  Project Details (title/Objective/Category/program) values by clicking on the kebab menu
edited details should be  getting synced and saved  on clicking the Cloud option and same details are updated in the "Created By me"filter in Explore projects tab  
</t>
  </si>
  <si>
    <t>EditCreatedProject</t>
  </si>
  <si>
    <t>TC_100</t>
  </si>
  <si>
    <t>1. Verify that admin user can access survey targeted to their role by clicking on the programs tile
2. Verify that user able to fill the survey successfully.
3. Verify that the user should not get toast message for already filled  survey form.</t>
  </si>
  <si>
    <t>- - Ml backend should pointing towards preprod env
- Logged in a leader on the app. 
- Survey is mapped/added from library to the user ID</t>
  </si>
  <si>
    <t>1. Click on the programs tile
2. Click on the particular Program
3. Click on the survey under the program
4. Fill all the question response
5 Submit the survey and observe the message</t>
  </si>
  <si>
    <t>1. Admin user should access survey targeted to their role by clicking on the programs tile
2. User able to fill the survey successfully.
3. User should gets toast message for already filled  survey form saying "Your form is already Submitted!"</t>
  </si>
  <si>
    <t>TC_101</t>
  </si>
  <si>
    <t>1. Verify that the user  is able to view reports for all the submissions of the survey.
2. Verify if the user is able to apply filter to the questions using the filter reports.</t>
  </si>
  <si>
    <t>- Ml backend should pointing towards preprod env
- The survey should be submitted by the user.</t>
  </si>
  <si>
    <t>1. Click on Report tile on homepage
2. Tap on the Survey Reports &amp; Tap on the any survey.
3. Click on 'Filter' besides the report name.
4. Click on the "Apply filter" button.
5. Select the questions and click on Apply filter button.</t>
  </si>
  <si>
    <t>1. The collated report for all the survey submissions is shown.
2. Once the filters are applied, the user should be displayed with only the selected questions.</t>
  </si>
  <si>
    <t>VerifyUserAbleToViewTheReportsOfSurveysAndUserAbleToApplyFilters</t>
  </si>
  <si>
    <t>TC_102</t>
  </si>
  <si>
    <t>1 Verify that user is able to add task to the project mapped to their role and location.
2. Verify users is able to change the status of the task to in progress/ completed from the drop down arrow.
5. Verify 'add attachments' button gets enabled and user able to attach image when status of task is changed to complete.</t>
  </si>
  <si>
    <t>- Ml backend should pointing towards preprod env
- Logged in as a leader on the app. 
- Program(s) are targeted (configured) to user location</t>
  </si>
  <si>
    <t>1. Open the mobile app
2. Login with leader role
3. Click on program / Project
4. Select the project
5. Click on 3 dots to edit the project title, description and cateogory.
6. Click on add new task.
5. Fill all the mandatory field.
6. Edit the task and change the status of task by clicking on dropdown.
7. Once task progress is completed, add the attchement to task.
8. Click on project sync.</t>
  </si>
  <si>
    <t>1. Title, Objective, and Categories fields in the mapped project should be edited.
2. User should be able to add task to the project mapped to their role and location.
3. Users should be able to change the status of the task to in Not started/progress/ completed from the drop down arrow.
4. Project view page shows status of the project 'completed'  by a green bar.
5. 'Add attachments' button should  get enabled and user able to attach image when status of task is changed to complete.</t>
  </si>
  <si>
    <t>AddTaskUnderProject</t>
  </si>
  <si>
    <t>TC_103</t>
  </si>
  <si>
    <t>1. Verify that user able to see the reports
- Survey report
- Observation report
- improvement report
2. Verify user able to download the report</t>
  </si>
  <si>
    <t xml:space="preserve">-- Ml backend should pointing towards preprod env
Projects, survery and observation are tagged to program
</t>
  </si>
  <si>
    <t>1. Open the mobile app
2. Login with leader role
3. Click on reports.
4. Select the each reprot and validate data
5. Download the report</t>
  </si>
  <si>
    <t>1. User should be able to open the reports and should be able view the data
2.  User should be able to download the reports</t>
  </si>
  <si>
    <t>verifysurveyreportanddownload</t>
  </si>
  <si>
    <t>TC_104</t>
  </si>
  <si>
    <t>Verify that user is able to create a group using create group option</t>
  </si>
  <si>
    <t>User should be created the group</t>
  </si>
  <si>
    <t>1.Open the app
2.Go to profile and Click on sign in option.
3.Login with valid credentials.
4.Click on hambergur menu
5. Click on create a group
6. Enter group name, description
7. Select the terms &amp; condition popup
8. Click on create a group</t>
  </si>
  <si>
    <t>1. User should be able to create the group succssfully.
2. Success message should be displayed to user</t>
  </si>
  <si>
    <t>TC_105</t>
  </si>
  <si>
    <t>Verify that user(group admin) is able to add members to the group</t>
  </si>
  <si>
    <t xml:space="preserve">1.Open the app
2.Go to profile and Click on sign in option.
3.Login with valid credentials.
4.Click on hambergur menu
5.Go to my group
6.Select the already created group
7. Click on add member button
8. Enter the Sunbird_id in search and click on verify
9. Select the user </t>
  </si>
  <si>
    <t>1. User should be able to add member to the group succssfully.
2. Success message should be displayed to user</t>
  </si>
  <si>
    <t>AddMemberUsingSunbirdID</t>
  </si>
  <si>
    <t>TC_106</t>
  </si>
  <si>
    <t>Verify that user(group admin) able to add the below activities to the group.
1. Course
2. TextBook
3. ExplanationContent
4. PracticeResource
5. PracticeQuestionSet
6 .Collection
7. Resource</t>
  </si>
  <si>
    <t>The contents will be displayed based on the group admin's BMGS values in the profile.</t>
  </si>
  <si>
    <t>1.Open the app
2.Go to profile and Click on sign in option.
3.Login with valid credentials.
4.Click on hambergur menu
5.Go to my group
6.Select the already created group
7. Click on add activity
8. Select the content type.
9. Enter the content name / content id and click on search.
10. Hover over the content card and add it to the group (directly clicking on add to group / Clicking on view activity and then add to group).</t>
  </si>
  <si>
    <r>
      <rPr>
        <rFont val="Calibri"/>
        <color theme="1"/>
        <sz val="11.0"/>
      </rPr>
      <t>1. User should be able to add course</t>
    </r>
    <r>
      <rPr>
        <rFont val="Calibri"/>
        <color theme="1"/>
        <sz val="11.0"/>
      </rPr>
      <t>/any trackable content</t>
    </r>
    <r>
      <rPr>
        <rFont val="Calibri"/>
        <color theme="1"/>
        <sz val="11.0"/>
      </rPr>
      <t xml:space="preserve"> as activity to the group succssfully.
2. Success message should be displayed to user</t>
    </r>
  </si>
  <si>
    <t>AddActivity</t>
  </si>
  <si>
    <t>ED-4109</t>
  </si>
  <si>
    <t>TC_107</t>
  </si>
  <si>
    <t>- Verify that, Group Admin is able to view Activity Dashboard on the Activity Level
- Verify that, Names of all the group members are displayed on the dashboard
- Verify that, Group Admin see below metrics as part of dashboard;
1. Member’s name, Activity progress and individual Assessments) for the selected activity
2.If the selected activity does not have progress or scores, it is shown as “NA”
3.If the selected activity has a progress of ‘0' or the score as '0’, the same is shown
4.The Progress must be displayed in percentages completed</t>
  </si>
  <si>
    <t xml:space="preserve">1. A group should be created and users should be added to the group.
2. Course / Trackable contents should be added to the group.
3. Course should have more than 2 Attempts 
4. Few user consume the Course Assesment </t>
  </si>
  <si>
    <t>1.Open the app
2.Go to profile and Click on sign in option.
3.Login with valid credentials.
4.Click on hambergur menu
5.Go to my group
6.Select the already created group
7. Select the course
9. Admin go to Activity Dashboard
(Note:-  post consumption of the course that wont be visible since the group information will be lost after user clicks on any toc and since search functionality is also using the same component.)</t>
  </si>
  <si>
    <t xml:space="preserve">Groupd Admin should able to see the User Course Assessment Report </t>
  </si>
  <si>
    <t>verifyActivityDashBoardInGroups</t>
  </si>
  <si>
    <t>TC_108</t>
  </si>
  <si>
    <t>Verify that group admin user is able to delete already created Group</t>
  </si>
  <si>
    <t>User  must login as Group Admin</t>
  </si>
  <si>
    <t xml:space="preserve">1.Open the app
2.Go to profile and Click on sign in option.
3.Login with valid credentials.
4.Click on hambergur menu
5. Click on the  group to be deleted 
6. Click on the kebab menu 
7. Select the Delete Group option
</t>
  </si>
  <si>
    <t>user should be  able to Delete the already created Group</t>
  </si>
  <si>
    <t>DeletedCreatedGroups</t>
  </si>
  <si>
    <t>TC_109</t>
  </si>
  <si>
    <t>1. Open the application.
2. Click on the Profile icon -&gt; Groups.
3. Open the created group.
4. Click on the three dotted button.
5. Click on the "Enable Discussions" option.
6. Click on the Forum icon.
7. Click on the Hamburger menu.</t>
  </si>
  <si>
    <t>1. The user should be displayed with "Enable Discussions option in the group details page and clicking on the same the group admin should be displayed with the forum icon.
2. On clicking on the forum icon, the user should be displayed with the below options.
a. Categories and sub-categories (General Discussions)
b. Tags.
c. My discussions (Recent Posts, Best Posts, Saved Posts, Upvoted, and Downvoted).</t>
  </si>
  <si>
    <t>verifyEnalbeDisccusion</t>
  </si>
  <si>
    <t>TC_110</t>
  </si>
  <si>
    <t>1. Verify if the user is displayed with "Disable Discussions" option in the group details page and clicking on the same the group admin should be displayed with a pop-up.
2. Verify that on enabling the discussions again, the existing posts are not displayed to the admin and users.</t>
  </si>
  <si>
    <t>1. The user should be displayed with ""Disable Discussions"" option in the group details page and clicking on the same the group admin should be displayed with a pop-up.
2. The pop-up should contain the below message. "Disabling the discussion forum clears all discussion held in the group to date. If you choose toenable discussion for the group again, there will be no past history of the discussions. They will begin afresh. Do you want to continue?"
3. On clicking on the ""DIsable discussions"", the user should not be displayed with the forum icon to the group admin.
4. On enabling the discussions again, the existing posts should not be displayed to the admin and users."</t>
  </si>
  <si>
    <t xml:space="preserve"> verifyDisableDiscussionInGroups</t>
  </si>
  <si>
    <t>TC_111</t>
  </si>
  <si>
    <t>Verify if the close option is displayed in the below pages when the user opens the discussion forum in the mobile and user is navigated to the activity page on clicking the close button.
* Categories
* Tags
* My Discussion</t>
  </si>
  <si>
    <t>1. Open the Sunbird mobile application.
2. Login with valid user credentials.
3. Go to Groups.
4. Click on the Group card for which DF is enabled.
5. Open the Discussion forum.
6. Verify if the Close button is displayed to the user on the below pages.
* Categories
* Tags
* My Discussion
7. Click on the Close button.</t>
  </si>
  <si>
    <t>The close option should be displayed on the below pages when the user opens the discussion forum in the portal and user is navigated to the activity page on clicking the close button.
* Categories
* Tags
* My Discussion</t>
  </si>
  <si>
    <t>verifyCloseIconInDiscussionForum</t>
  </si>
  <si>
    <t>New Framework STATUS</t>
  </si>
  <si>
    <t>Pending feasibility</t>
  </si>
  <si>
    <t>Installation</t>
  </si>
  <si>
    <t>User should have Install the desktop App</t>
  </si>
  <si>
    <t>1. Install the Desktop App</t>
  </si>
  <si>
    <t>User should be successfully install the App</t>
  </si>
  <si>
    <t>Online and offline Consumption</t>
  </si>
  <si>
    <t>User use in the App online mode
&amp;
User Use in the App offline mode</t>
  </si>
  <si>
    <t>Online
1. Install the App
2. Open the App with online mode
3. Fill the onboarding detials 
4. Open any content 
5. Consume the content 
&amp;
Offline
1. Install the App
2. Open the App with online mode
3. Fill the onboarding detials 
4. select any content and download the content
5. User going the access app in offline mode
5. Click on downloades tap
6. select the downloaded content 
7. Consume the content</t>
  </si>
  <si>
    <t>User should able to consume the content with online mode
&amp;
User should able to consume the content with offline mode</t>
  </si>
  <si>
    <t>Onboarding pop-up</t>
  </si>
  <si>
    <t>1. Install the desktop App
2. Onboarding pop-up displayed
3. Fill the Onboarding popup</t>
  </si>
  <si>
    <t>User should able to see onboarding popup and user should be fill the onboarding information</t>
  </si>
  <si>
    <t>Verify that the BMC selected in Home tab is displayed properly.
1. Logged in User
2. Guest User
&amp;
Verify that the BMC is shown properly up to 1 word followed by +numbers on your preferences view in Home Tab
1. Logged in User
2. Guest User"
&amp;
Verify the user can click on the + sign thereby showing all the values of BMC extending to the next line 
1. Logged in User
2. Guest User</t>
  </si>
  <si>
    <t>1. User should have Install the desktop App
2. User Should Logged in User
3. User should guest user</t>
  </si>
  <si>
    <t xml:space="preserve">1. Open the application
2. Login with valid credentials
3. Observe if the BMC is present in the Home tab on the preferences view
&amp;
1. Observe the selected BMC is visible up to 1 word followed by +numbers on your preferences view in Home Tab
&amp;
1. Observe that the +sign shows all the values of BMC 
2. Observe that by clicking on the +sign values of BMC are extended to the next line and Your preference view pop up is shown </t>
  </si>
  <si>
    <t>BMC selected in Home tab is should be displayed properly
&amp;
BMC is should shown on properly up to 1 word followed by +numbers on your preferences view in Home Tab
&amp;
Successfully  user can click on the + sign thereby showing all the values of BMC extending to the next line</t>
  </si>
  <si>
    <t>Verify in desktop that in home page under Browse by category, clicking on primary/additional category the collection/content will be displayed based on BMGS and for subject priority is based on user preference
&amp;
Verify in desktop that after clicking on any of the category from Browse by category, if user opens any content under any subject then that subject should be on top of that result page</t>
  </si>
  <si>
    <t>1. Launch the Portal App 
2. User is a Registered User</t>
  </si>
  <si>
    <t>1. Launch the Desktop App
2. Login as User
3. Click on the Home Tab
4. Click on the Primary or Additional Category
5. Observe the Collection/Content displayed
&amp;
1. Launch the Desktop App
2. Login as User
3. Click on the Home Tab
4. Click on the Primary or Additional Category
5. Click on the Collection/Content displayed
6. Observe the Subject displayed on the result page</t>
  </si>
  <si>
    <t>Should be displayed on primary/additional category the collection/content will be displayed based on BMGS and for subject priority is based on user preference
&amp;
Subjects should be displayed on top of that result page</t>
  </si>
  <si>
    <t>My downloads page by default</t>
  </si>
  <si>
    <t>User Install the desktop App</t>
  </si>
  <si>
    <t>1. Install the desktop App
2. Fill the onboarding popup</t>
  </si>
  <si>
    <t>Default navigated to My downloades page after user enter the onboarding popup</t>
  </si>
  <si>
    <t>User should be online when connected to internet &amp; Offline when no internet</t>
  </si>
  <si>
    <t>User should be online
&amp;
User should be offline</t>
  </si>
  <si>
    <t>Online
1. Insatll the desktop app
2. Open the app with online mode (internet connection)
&amp;
Offline
1. Install the desktop app
2. Open the app with offline mode (Without internet connection)</t>
  </si>
  <si>
    <t>You are in online should be displayed
&amp;
You are in offline should be displayed</t>
  </si>
  <si>
    <t>[ED-4104] Desktop App: When User goes to offline mode, All the menu bar tabs is not getting disabled in offline mode. - JIRA (atlassian.net)</t>
  </si>
  <si>
    <t>Online - Digital Textbooks, TV Classes &amp; All Tabs will be enabled</t>
  </si>
  <si>
    <t>User should be access the App in online mode</t>
  </si>
  <si>
    <t>online
1. Install the desktop App
2. Open the app with online mode
3. Onboarding pop-up displayed
4. Fill the Onboarding popup
5. Observe the tab</t>
  </si>
  <si>
    <t>Should be Digital Textbooks, TV Classes &amp; All Tabs will be enabled</t>
  </si>
  <si>
    <t>Offline -Digital Textbooks, TV Classes &amp; All Tabs will be disabled</t>
  </si>
  <si>
    <t>User should be access the App in offline mode</t>
  </si>
  <si>
    <t>offline
1. Install the desktop App
2. Open the app with offline mode
3. Onboarding pop-up displayed
4. Fill the Onboarding popup
5. Observe the tab</t>
  </si>
  <si>
    <t>Should be Digital Textbooks, TV Classes &amp; All Tabs will be disabled</t>
  </si>
  <si>
    <t>Sync Telemetry Button shoud be enabled when online and disabled when Offline</t>
  </si>
  <si>
    <t>User should be access the App in online mode
&amp;
User should be access the App in offline mode</t>
  </si>
  <si>
    <t xml:space="preserve">online
1. Install the desktop App
2. Open the app with online mode
3. Fill the Onboarding popup
4. Click on profile icon
5. Click on Sync telemetry
&amp;
offline
1. Install the desktop App
2. Open the app with offline mode
3. Fill the Onboarding popup
4. Click on profile icon
5. Click on Sync telemetry
</t>
  </si>
  <si>
    <t xml:space="preserve">Sync Telemetry Button shoud be enabled when online mode
&amp;
Sync Telemetry Button shoud be disabled when offline mode
</t>
  </si>
  <si>
    <t>When online, download some contents</t>
  </si>
  <si>
    <t xml:space="preserve">online
1. Install the desktop App
2. Open the app with online mode
3. Fill the Onboarding popup
4. Select any contents
5. Click on downlod button
</t>
  </si>
  <si>
    <t>Contents should be downloaded and downloaded content should be present in downloades taps</t>
  </si>
  <si>
    <t>User should be able to pause, cancel and resume the downloading/uploading content.</t>
  </si>
  <si>
    <t>User should be downloading and uploading the content</t>
  </si>
  <si>
    <t xml:space="preserve">Downloading content
1. Install the desktop App
2. Fill the Onboarding popup
3. Select any contents
4. Click on downlod button
5. Content manager popup is displayed
6. Click on pause, cancel and resume
&amp;
Uploading content
1. Install the desktop App
2. Fill the Onboarding popup
3. Select any contents
4. Click on downlod button
5. Downlodes tap downloades content should be displayed
6. Click on save to pendrive and save the content
7. Click on load content and select pendrive or external drive option
8. upload the save content
</t>
  </si>
  <si>
    <t xml:space="preserve">content manager popup User should be able see and able to pause, cancel and resume the downloading content
&amp;
content manager popup User should be able see and able to pause, cancel and resume the uploading content
</t>
  </si>
  <si>
    <t>Online - Save Downloaded contents to Pendrive/Local storage</t>
  </si>
  <si>
    <t>User should be save the downloaded content in online mode</t>
  </si>
  <si>
    <t>Online mode
1. Install the desktop App
2. Fill the Onboarding popup
3. Select any contents
4. Click on downlod button
5. Downlodes tap downloades content should be displayed
6. Click on save to pendrive and save the content</t>
  </si>
  <si>
    <t>Contents should be saved in local storage on online mode</t>
  </si>
  <si>
    <t>Offline - Upload contents to app from pendrive/Local Storage</t>
  </si>
  <si>
    <t>User should be save the downloaded content in offline mode</t>
  </si>
  <si>
    <t>Offline mode
1. Open the App
2. Click on my downloades tap
3. Downlodes tap downloades content should be displayed
5. Click on save to pendrive and save the content</t>
  </si>
  <si>
    <t>Contents should be saved in local storage on offline mode</t>
  </si>
  <si>
    <t>By default telemetry should be ON.</t>
  </si>
  <si>
    <t>User should be install the App</t>
  </si>
  <si>
    <t>1. Install the desktop App
2. Open the app
3. Fill the Onboarding popup
4. Click on profile icon
5. Click on Sync telemetry</t>
  </si>
  <si>
    <t>Default telemetry should be always on</t>
  </si>
  <si>
    <t>User should be able to OFF, sync and share the telemetry</t>
  </si>
  <si>
    <t xml:space="preserve">User should be off the telemetry </t>
  </si>
  <si>
    <t>1. Install the desktop App
2. Open the app
3. Fill the Onboarding popup
4. Click on profile icon
5. Click on Sync telemetry
6. Click on off</t>
  </si>
  <si>
    <t>User should able to off the sync and share the telemetry</t>
  </si>
  <si>
    <t>User should be able to search the contents on search box.</t>
  </si>
  <si>
    <t>User install the App</t>
  </si>
  <si>
    <t>1. Install the desktop App
2. Open the app
3. Fill the Onboarding popup
4. Click on search box and search the content</t>
  </si>
  <si>
    <t>User should be able to search the content and searched contents should be displayed</t>
  </si>
  <si>
    <t>Regional language change.</t>
  </si>
  <si>
    <t>User change the Regional language</t>
  </si>
  <si>
    <t>1. Install the desktop App
2. Open the app
3. Fill the Onboarding popup
4. Click on Language section box and change the language ex: Tamil</t>
  </si>
  <si>
    <t>User should be able to change the regional language and based on the selection lagueage text should be refelected in App</t>
  </si>
  <si>
    <t>FAQ sections in English and other regional languages</t>
  </si>
  <si>
    <t>User change the english language to Regional language</t>
  </si>
  <si>
    <t>1. Install the desktop App
2. Open the app
3. Fill the Onboarding popup
4. Click on profile icon
5. Click on help
6. FAQ is displayed in english language
7. Click on Regional language box section
8. Change the language ex; Tamil</t>
  </si>
  <si>
    <t>User should be able to change the regional language and based on the selection lagueage text should be refelected in App and FAQ question page</t>
  </si>
  <si>
    <t>Help Center shuld open in new Browser tab</t>
  </si>
  <si>
    <t>1. Install the desktop App
2. Open the app
3. Fill the Onboarding popup
4. Click on profile icon
5. Click on help
6. Click on go to help center</t>
  </si>
  <si>
    <t>Help center should be open in new browser tap and user successfully able to see the help page information</t>
  </si>
  <si>
    <t>Ed-2247</t>
  </si>
  <si>
    <t xml:space="preserve">User should be able to upload Huge content file </t>
  </si>
  <si>
    <t>User should be downloaded the content and save the content in local</t>
  </si>
  <si>
    <t xml:space="preserve">1. Open the App
2. Download any huge content file 
3. Click on My downloades tap
4. Select the huge file content and save the content in local storage
5. Click on load content 
6. Click on pendrive and local stoarge 
7. Select the huge content and upload the content
8. Click on continue
</t>
  </si>
  <si>
    <t xml:space="preserve">User should be able to upload the Huge content file successfully </t>
  </si>
  <si>
    <t>Filters in all the pages</t>
  </si>
  <si>
    <t>User Insatll the desktop App</t>
  </si>
  <si>
    <t>1. Install the desktop App
2. Open the app
3. Fill the Onboarding popup
4. Click on my downloads, Digital Textbooks, Courses, Tv Classes, All taps</t>
  </si>
  <si>
    <t>Filters should be displayed in all the page</t>
  </si>
  <si>
    <t>Verify that User clicks on “Digital Textbook“ tab-&gt; then user changes the filter → user goes to internal pages or ALL tab → User comes back to “Digital Textbook“ tab so the filter values persists
&amp;
Verify that User clicks on “All “ tab → user selects certain filter values → user goes to other internal pages or “Digital Textbook“ tab or other tabs → Users comes back on “All“ tab then filter values persists
&amp;
Verify that User clicks on “Courses“ tab-&gt; then user changes the filter → user goes to internal pages or ALL tab → User comes back to “Courses“ tab so the filter values persists
&amp;
Verify that User clicks on “TV classes“ tab-&gt; then user changes the filter → user goes to internal pages or ALL tab → User comes back to “TV classes“ tab so the filter values persists</t>
  </si>
  <si>
    <t>User Insatll the desktop App
&amp;
User should perform filter action</t>
  </si>
  <si>
    <t xml:space="preserve">1. Launch the Offline desktop app
2. Login with valid credentials
3. Click on Filters Icon
4. Select the preferences 
5. Click on Digital Textbook Tab
6. Change the Filter values
7. Click on All Tab and explore internal pages
8. Click on Digital Textbook Tab
&amp;
1. Launch the Offline desktop app
2. Login with valid credentials
3. Click on Filters Icon
4. Select the preferences 
5. Click on All Tabs
6. Click on Digital Textbook and explore internal pages
7. Again click on All Tabs
&amp;
1. Launch the Offline desktop app
2. Login with valid credentials
3. Click on Filters Icon
4. Select the preferences 
5. Click on Course Tab
6. Change the Filter values
7. Click on All Tab and explore internal pages
8. Click on Course Tab
&amp;
1. Launch the Offline desktop app
2. Login with valid credentials
3. Click on Filters Icon
4. Select the preferences 
5. Click on TV Classes Tab
6. Change the Filter values
7. Click on All Tab and explore internal pages
8. Click on TV Classes Tab
</t>
  </si>
  <si>
    <t>Filter values must be retained as  by the User Profile
&amp;
Filter values must be retained  as  by the User Profile
&amp;
Filter values must be retained  as  by the User Profile
&amp;
Filter values must be retained  as  by the User Profile</t>
  </si>
  <si>
    <t>Clicking on sync telemetry, the data should sync in the backend.</t>
  </si>
  <si>
    <t>User should perform some action in the App</t>
  </si>
  <si>
    <t xml:space="preserve">1. Install the desktop App
2. Open the app
3. Fill the Onboarding popup
4. Perform some action
5. Click on profile icon
6. Click on sync telemetry
6. Click on sync telemetry button
</t>
  </si>
  <si>
    <t>User should be able to click on sync telemetry button and data should be sync in the backend</t>
  </si>
  <si>
    <t>State &amp; District values selected while onboarding should be prefilled when opened Manage Location</t>
  </si>
  <si>
    <t>User should be fill the onboarding detials</t>
  </si>
  <si>
    <t>1. Install the desktop App
2. Open the App
3. Select BMC values
3. Select User type role 
4. Managae location popup displayed</t>
  </si>
  <si>
    <t>Current State &amp; District values selected while onboarding should be prefilled when opened Manage Location popup with useing IP address</t>
  </si>
  <si>
    <t>User installed old App and is able to see App Upgrade for new App released</t>
  </si>
  <si>
    <t>User should install the Old App</t>
  </si>
  <si>
    <t>1. Install the desktop App
2. Open the App 
3. App upgrade is comming</t>
  </si>
  <si>
    <t>User able to see App Upgrade for new App released</t>
  </si>
  <si>
    <t>After upgrading the App, User downloaded contents should be intact</t>
  </si>
  <si>
    <t>User should Update the new App</t>
  </si>
  <si>
    <t xml:space="preserve">1. Install the Upgrading app
2. Select any contents 
3. Downloade the contents 
</t>
  </si>
  <si>
    <t>User downloaded contents should be intact</t>
  </si>
  <si>
    <t>Verify user should be able to consume the partially downloaded content offfline (All types of contents)</t>
  </si>
  <si>
    <t>User downloaded the All type of content</t>
  </si>
  <si>
    <t xml:space="preserve">1. Install the desktop App 
2. Open the App
3. Fill the onboarding information
4. Select all type of contents 
5. Downloade the All type of contents 
6. Click on my downloads taps
7. go to offline and access the app
8. Consume all types of content in partially on offline mode </t>
  </si>
  <si>
    <t xml:space="preserve">User should be able to consume the all types of content in partially on offline mode </t>
  </si>
  <si>
    <t>Verify as a user, he should be allowed to download trackable collections when online</t>
  </si>
  <si>
    <t>User downloaded the trackable collection</t>
  </si>
  <si>
    <t>1. Open the App
2. Login with a Valid user
3. Select any Trackable collection content
4. Downloade the content</t>
  </si>
  <si>
    <t xml:space="preserve">User should be allowed to download trackable collections content successfully when on online and user should be able to see the trackable collection content in my downloades tap </t>
  </si>
  <si>
    <t>Verify user is allowed to consume course or any trackable collection on both online and offline mode.</t>
  </si>
  <si>
    <t xml:space="preserve">User should downloade the course or any trackable colection
&amp;
User should access the app in offline
</t>
  </si>
  <si>
    <t>1. Open the App
2. Login with a Valid user
3. Select any Course or Trackable collection content
4. Downloade the content
5. Go to offline mode
6. click on my downloades tap
7. Open any Course or Trackable collection content
8. Consume the content</t>
  </si>
  <si>
    <t>Successfully user is allowed to consume course or any trackable collection on both online and offline mode</t>
  </si>
  <si>
    <t>Verify that the user should be able the import the course online.</t>
  </si>
  <si>
    <t>User should downloade the course and save the course content in local storage</t>
  </si>
  <si>
    <t>1. Open the App
2. Login with a Valid user
3. Select any Course 
4. Downloade the course 
5. Click on My downloades tap
6. Select downloaded course
7. Click on save to pendrive 
8. Save the course content in local storage 
9. Click on load content
10. Select Pendrive or External Drives
11. Click on continue
12. Upload the content</t>
  </si>
  <si>
    <t>Successfully user should be able the import the course online</t>
  </si>
  <si>
    <t>Verify that in desktop user is displayed with "Continue Learning" section in home page
&amp;
Verify that in desktop user is displayed with all the enrolled courses/ trackable collections in "Continue Learning" section of home page
&amp;
Verify that in desktop user is displayed with all the enrolled courses/ trackable collections based on the enrolled date in "Continue Learning" section of home page</t>
  </si>
  <si>
    <t>1. Open Diksha portal App
2. Login with valid credentials
3. Click on home tab
4. Observe
&amp;
1. Open Diksha portal App
2. Login with valid credentials
3. Click on home tab
4. Observe
&amp;
1. Open Diksha portal App
2. Login with valid credentials
3. Click on home tab
4. Observe</t>
  </si>
  <si>
    <t xml:space="preserve"> "Continue Learning" section should be displayed in the home page on desktop user 
&amp;
All the enrolled courses/ trackable collections should be displayed in "Continue Learning" section in the home page
&amp;
Desktop user should displayed with all the enrolled courses/ trackable collections based on the enrolled date in "Continue Learning" section of home page</t>
  </si>
  <si>
    <t>Verify if the filter facets are same for Digital textbooks, Courses, TV Classes tabs.</t>
  </si>
  <si>
    <t>1. Install the desktop App
2. Open the App
3. Fill the onboarding detials 
4. Click on  Digital textbooks, Courses, TV Classes tabs</t>
  </si>
  <si>
    <t>Same onboaring detials filter facets are displayed for Digital textbooks, Courses, TV Classes tabs</t>
  </si>
  <si>
    <t>Verify "Terms and Privacy" should be there in About Diksha page</t>
  </si>
  <si>
    <t xml:space="preserve">1. Install the desktop App
2. Open the App
3. Fill the onboarding detials 
4. Click on profile
5. Click on About Sunbird
</t>
  </si>
  <si>
    <t>User should able to see on "Terms and Privacy" and also able to click on "Terms and Privacy" and open the browser</t>
  </si>
  <si>
    <t>Verify that the user is able to see the My Learning section in offline mode.</t>
  </si>
  <si>
    <t>User should be consume the course</t>
  </si>
  <si>
    <t>1. Open the App
2. Login with Valid creds
3. Select any course
4. Consume the course
5. Go to offline mode 
6. Click on profile icon
7. Click on profile 
8. Observe the page</t>
  </si>
  <si>
    <t xml:space="preserve">User should able to see the My Learning section and below my learning section user should able to see the consume course </t>
  </si>
  <si>
    <t>SB-21642</t>
  </si>
  <si>
    <t>Verify user should be able to see the Login page, SSO user and user should be able to login to desktop with valid credentials with all 3 ways</t>
  </si>
  <si>
    <t>CUSTODIAN USER:
1. Install Desktop App
2. Open the App
3. Fill the onboarding information
4. Click on profile Icon 
5. Click on Login
6. Click on Register button
7. Create the account
8. Login the Account
&amp;
SSO user
1. Install Desktop App
2. Open the App
3. Fill the onboarding information
4. Click on profile Icon
5. Click on Login with state sytem
6. Select the state
7. Select School ID, Internal ID, State Id
8. Click on continue
9. Enter the OTP 4 digit or 6 digit OTP
10. Click on submit</t>
  </si>
  <si>
    <t xml:space="preserve">Custodain user should be register and login successfully
&amp; 
SSO user should be register and login successfully
</t>
  </si>
  <si>
    <t>Verify that user should be able to see the google sigin option and user should be able to sigin with google</t>
  </si>
  <si>
    <t>Gmail User
1. Install the Desktop App
2. Open the App
3. Fill the onboarding information
4. Click on profile Icon
5. Click on Login sign in with google
7. Select the google account</t>
  </si>
  <si>
    <t>User should be logged in with google accounts Successfully</t>
  </si>
  <si>
    <t>Verify user should not be able to update profile details from desktop app when offline and also verify Edit button should be in disabled mode when offline and should see error message as “go online to avail this option.</t>
  </si>
  <si>
    <t>1. Install the desktop App
2. Open the App 
3. Fill the onboarding detials
4. Click on Login
5. Login with valid creds
6. go to offline mode 
7. Click on profile icon 
8. Click on profile section</t>
  </si>
  <si>
    <t>user should not be able to update profile details from desktop app when offline and also verify Edit button should be in disabled mode when offline and should see error message as “go online to avail this option</t>
  </si>
  <si>
    <t>ED-2246</t>
  </si>
  <si>
    <t>SB-21199</t>
  </si>
  <si>
    <t>Verify user should see add user option when online only and switch User option should be available for offline and online</t>
  </si>
  <si>
    <t>User should be Access the App in Online Mode
&amp;
User should be access the App in offline mode</t>
  </si>
  <si>
    <t>Online
1. Open the App
2. Login with valid creds
3. Click on profile icon
4. Click on Add user
5. Add the user
6. Select the user and switch the user option
offline
1. Open the App
2. Login with Valid creds
3. Go to offline mode
4. Click on profile icon</t>
  </si>
  <si>
    <t>User should be able to add the user and switch the user option successfully on when user in online mode
&amp;
Add user option should be disabled</t>
  </si>
  <si>
    <t>14/05/2023</t>
  </si>
  <si>
    <t>Verify on Profile page User can edit Mobile Number, Email address, recovery ID, BMC values.</t>
  </si>
  <si>
    <t xml:space="preserve">User should be Logged in </t>
  </si>
  <si>
    <t>1. Open the App
2. Login with valid creds
3. Click on profile icon
4. Click on profile
5. Edit the Mobile Number, Email address, recovery ID, BMC values</t>
  </si>
  <si>
    <t>User should be able to edit the Mobile Number, Email address, recovery ID, BMC values and also edit value should be successfully displayed</t>
  </si>
  <si>
    <t>SB-21626</t>
  </si>
  <si>
    <t>Verify when user consume the course for the very first time user should get consent pop up</t>
  </si>
  <si>
    <t xml:space="preserve">User Consume the course </t>
  </si>
  <si>
    <t>1. Open the App
2. Login with valid creds
3. Select any course 
4. Click on Join course button</t>
  </si>
  <si>
    <t>user should get consent pop up for the very first time</t>
  </si>
  <si>
    <t>Verify when non-custodian user lands on Diksha for the first time, the user should be shown the consent form.</t>
  </si>
  <si>
    <t>1. Open the App
2. Login with Non Custodian user Accounts
3. Select any course 
4. Click on Join course button</t>
  </si>
  <si>
    <t>SB-22174</t>
  </si>
  <si>
    <t>Verify User can see notification bell icon when launches the app online</t>
  </si>
  <si>
    <t>User should be install the App and access the app in online mode</t>
  </si>
  <si>
    <t>Online
1. Install the Desktop App
2. Open the App
3. Fill the onboarding detials
4. Login with credentials</t>
  </si>
  <si>
    <t xml:space="preserve">User should be able to see Notification bell icon in online mode </t>
  </si>
  <si>
    <t>Verify cliking on notification drawer list of all unread notification should open up</t>
  </si>
  <si>
    <t>User should perform some Action ex: Course Completion</t>
  </si>
  <si>
    <t>1. Open the App
2. Login with valid creds
3. Select any course and join the course 
4. Consume the course fully</t>
  </si>
  <si>
    <t>Course completion notification should be displayed on notification bell icon, and also all the notification should be displayed notification bell icon and open the all unread notification</t>
  </si>
  <si>
    <t>ED-4079</t>
  </si>
  <si>
    <t>Verify that user should not able to take more than the maximum number of configured attempts for the self assessment on clicking the "REDO" button in offline mode as well as online mode</t>
  </si>
  <si>
    <t>- User should install the desktop app
- Course should have one course assessment with max attempt configured</t>
  </si>
  <si>
    <t xml:space="preserve">Online mode
1. Open the App 
2. Login with Valid Creds
3. Select any Course should have one course assessment with max attempt configured ex: 2 attempts
4. Open the course and consume the Course assessment successfully 2 attempts
5. Again user try to consume the Course assessment with 3 attempts 
Offline mode
1. Open the App 
2. Login with Valid Creds
3. Select any Course should have one course assessment with max attempt configured ex: 2 attempts
4. Downloade the course
5. Go to offline mode
6. Access the App in offline mode 
7. Click on My downlodes taps
8. Open the Course should have one course assessment with max attempt configured ex: 2 attempts
9. consume the Course assessment successfully 2 attempts
10. Again user try to consume the Course assessment with 3 attempts 
</t>
  </si>
  <si>
    <t>User should not able to take more than the maximum number of configured attempts for the self assessment on clicking the "REDO" button in offline mode as well as online mode</t>
  </si>
  <si>
    <t>Verify that user should be able to attempt all the questions in online and offline mode
- MCQ
- FTB
- MTF
- Reoredering</t>
  </si>
  <si>
    <t>User should attend all the questions online and offline mode</t>
  </si>
  <si>
    <t>1. Open the App
2. Login with Valid creds
3. Select any all the type of question content 
4. Consume the content</t>
  </si>
  <si>
    <t>User should be able to success the all type of content question</t>
  </si>
  <si>
    <t>SB-22743</t>
  </si>
  <si>
    <t>Verify that in desktop, Help page is organized by:-  1.Category   2.FAQs   3. all the related videos in the below themes
* Classic theme
* Joyful theme</t>
  </si>
  <si>
    <t>User should install the desktop app
User should change the Classic theme and
Joyful theme</t>
  </si>
  <si>
    <t>Classic theme
1. Install the desktop App
2. Open the App
3. Fill the onboarding information
4. Click on profile icon
5. Click on Classic theme
6. Click on help
&amp;
Joyful theme
1. Install the desktop App
2. Open the App
3. Fill the onboarding information
4. Click on profile icon
5. Click on Joyful theme
6. Click on help</t>
  </si>
  <si>
    <t>Entire help section page should be change and displayed Classic theme
&amp;
Entire help section page should be change and displayed Joyful theme</t>
  </si>
  <si>
    <t>SB-25101</t>
  </si>
  <si>
    <t>- Verify that guest user get the BMC popup and user can submit the value
- Verify that guest user can provide the name and it should be displayed in profile
- Verify that guest user can Edit name and information  and it should be displayed in profile.
-Verify that guest user should get the location pop up also during onboarding, location based on the IP
- Verify if the guest user can consume contents except course, trackable contents.</t>
  </si>
  <si>
    <t>User should be Install desktop App</t>
  </si>
  <si>
    <t>1.Open the App
2.Select the BMC value
3. Select the user type
4. Select the location popup
5. Select any content 
6. Consume the content</t>
  </si>
  <si>
    <t>1. User should get the BMC popup and able to submit the value
2. User should be able to add name and same name should be displayed in profile page with BMC value 
3. Gest user can provide the Edit name and information  and it should be displayed in profile.
4.  User should getlocation pop up and submit the same
5. User should consume the contents</t>
  </si>
  <si>
    <t>Verify that the kabab menu and the "sync progress now" option should come in offline desktop app as well and works only on the online mode. If the user has downloaded a course and is consuming it offline, this menu should be deactivated.</t>
  </si>
  <si>
    <t xml:space="preserve">User should be Access the app in online mode
User join the course and consume the course fully </t>
  </si>
  <si>
    <t>1. Install the desktop App
2. Open the App
3. Login with valid creds
4. Select any course 
5. Consume the course fully
7. Access the app in online mode
8. Open the completed course</t>
  </si>
  <si>
    <t>kabab menu and the "sync progress now" option should be displayed in online</t>
  </si>
  <si>
    <t>Verify that Logged user/guest show the certificate rule before/after joining the course in seperate section</t>
  </si>
  <si>
    <t>1.There is atleast a course in live status
2. Certificate is attached to course with merit criteria set</t>
  </si>
  <si>
    <t>1.Open offline desktop app.
2.Click on sign in option.
3.Login with valid credentials.
4. Click on the course tab.
5.Enter name of the course for which batch is created and certificate is attached in the search bar and click on search icon.
6.Select course card.</t>
  </si>
  <si>
    <t xml:space="preserve">Logged user/guest should show the certificate rule before/after joining the course in seperate section </t>
  </si>
  <si>
    <t>Queston set</t>
  </si>
  <si>
    <t>- Verify that in the Desktop app the user should be able to download the whole question set so that the user can consume/ play it offline
- Verify that in the Desktop app the user is able to show the percentage of the total question set downloaded
- Verify that in the Desktop app the user should be able to play the question set once the whole set is download
- Verify that the offline user is able to see the question set instructions
- Verify that the offline user is able to attempt the question set to the number of attempts added</t>
  </si>
  <si>
    <t>1. Install desktop app
2. Serach question set
3. Downlode the Question set</t>
  </si>
  <si>
    <t xml:space="preserve">1. Launch the desktop app 
2. Download the whole question set 
3. Observe </t>
  </si>
  <si>
    <t>Verify that in the portal the major user needs to provide the right OTP, accept the terms and conditions that state " I'm 18+ years and I accept the terms and conditions" and then will be able to register to the sunbird portal
Verify that in the portal post providing the correct OTP, the parent terms and conditions " As a parent, I understand and accept the Diksha Terms and conditions and agree my child register on DIKSHA with the given information" checkbox needs to be checked for registration</t>
  </si>
  <si>
    <t>1. User must install Desktop  App.</t>
  </si>
  <si>
    <t>1. Open Desktop App.
2. Click on  Login button.
3. Click on Register here.
4. Fill all mandatory field.
5. Enter Correct OTP.
6. Observe.</t>
  </si>
  <si>
    <t>1. Major user should able to register sucessfully.
2. After providing the correct OTP ,  Terms and Conditions Pop-up must be displayed.</t>
  </si>
  <si>
    <t xml:space="preserve">Verify that in the portal when the new gmail user login for the first time, User is displayed with Name and YOB fields with "Continue" button and user is able to enter the valid data in those fields and click on "Continue" button
1. Major User, should sucessfully login 
2.Minor user , Should able able to enter the gurdian email and phone number </t>
  </si>
  <si>
    <t>1. User must install Desktop diksha App.
2. User should have gmail account.</t>
  </si>
  <si>
    <t>1. Open Desktop App.
2. Click on Login button.
3. Click on Sign in with Google.
4. Enete Email and password.
5. Click on Login.
6. Fill all Mandatory field.
7. Click on Continue.
8. Observe.</t>
  </si>
  <si>
    <t>1. User should display  "Name" and "YOB" field with "Continue" button.
2. User should able to enter the Data oin the field.
3. After Enter the data in filed , user should able to click on continue button.</t>
  </si>
  <si>
    <t>TC_ID</t>
  </si>
  <si>
    <t>TICKET ID</t>
  </si>
  <si>
    <t>RELEASE</t>
  </si>
  <si>
    <t>COMPONENT</t>
  </si>
  <si>
    <t>MODULE NAME</t>
  </si>
  <si>
    <t>PRIORITY</t>
  </si>
  <si>
    <t>TEST CASE TYPE</t>
  </si>
  <si>
    <t>PROGRAMS</t>
  </si>
  <si>
    <t>TEST CASE SUMMARY</t>
  </si>
  <si>
    <t>PRE-CONDITONS</t>
  </si>
  <si>
    <t>EXPECTED RESULT</t>
  </si>
  <si>
    <t>ACTUAL RESULT</t>
  </si>
  <si>
    <t>New script creator name</t>
  </si>
  <si>
    <t>New scriptnames</t>
  </si>
  <si>
    <t xml:space="preserve"> EXECUTED DATE</t>
  </si>
  <si>
    <t>Removal of Hardcoding BMGS</t>
  </si>
  <si>
    <t>UI</t>
  </si>
  <si>
    <t>Verify that user having creator role is displayed with "Workspace" option in the profile section</t>
  </si>
  <si>
    <t>User should have content creator role.</t>
  </si>
  <si>
    <t>1. Open staging url
2. Login with content creator credentials
3. Click on profile
4. Observe the options available</t>
  </si>
  <si>
    <t>- User should be able to see "Workspace" option when user clicks on the "Profile"
- User should be able to click on "Workspace" option</t>
  </si>
  <si>
    <t>validateWorkspaceOptionAndSection</t>
  </si>
  <si>
    <t>available</t>
  </si>
  <si>
    <t>validateWorkspaceOption</t>
  </si>
  <si>
    <t xml:space="preserve">Verify that creator is able to access "Workspace" link
</t>
  </si>
  <si>
    <t>1.Open staging url
2.Login with creator credentials
3.Click on profile
4.Select "Workspace"
5.Observe the option available</t>
  </si>
  <si>
    <r>
      <rPr>
        <rFont val="Trebuchet MS"/>
        <color rgb="FF000000"/>
        <sz val="10.0"/>
      </rPr>
      <t>-Creator should be able to see below option under workspace
1.Book 
2.Course 
3.Resource 
4.Collection 
5.</t>
    </r>
    <r>
      <rPr>
        <rFont val="Trebuchet MS"/>
        <b/>
        <color rgb="FF000000"/>
        <sz val="10.0"/>
      </rPr>
      <t xml:space="preserve">Lesson Plan </t>
    </r>
    <r>
      <rPr>
        <rFont val="Trebuchet MS"/>
        <color rgb="FF000000"/>
        <sz val="10.0"/>
      </rPr>
      <t xml:space="preserve">
6.Upload content 
7.Upload large videos
8.Course Assessment 
9</t>
    </r>
    <r>
      <rPr>
        <rFont val="Trebuchet MS"/>
        <b/>
        <color rgb="FF000000"/>
        <sz val="10.0"/>
      </rPr>
      <t>.Question Set</t>
    </r>
  </si>
  <si>
    <t>validateWorkspaceOptionLink</t>
  </si>
  <si>
    <t>1.Open staging url
2.Login with creator credentials
3.Click on profile
4.Select "Workspace"
5.Observe the sections available</t>
  </si>
  <si>
    <t xml:space="preserve">-Creator should able to see below sections under workspace
1.Create
2.All my content
3.Drafts
4.Submitted for review
5.Published 
6.All Uploads
7.Shared Via Linkn
8.Collaboration
</t>
  </si>
  <si>
    <t>validateWorkspaceOptions</t>
  </si>
  <si>
    <t>CC</t>
  </si>
  <si>
    <t>Verify Content creator is able to access Upload content, Resources and able to view the Content type values</t>
  </si>
  <si>
    <t>Content types can be configured</t>
  </si>
  <si>
    <t>1.Open staging url
2.Login with valid creator credentials
3.Go to Workspace-&gt;Resource 
4.Click on "Start creating" -&gt; Click on Content type drop down
1.Open staging url
2.Login with valid credentials
3.Go to Workspace-&gt;Upload contents
4.Click on the content type drop down</t>
  </si>
  <si>
    <t>- Below mentioned content types should display in the drop-down for Resource and Upload contents
1. eTextbook
2. Explanation Content
3. Learning Resource
4. Practice Question Set
5. Teacher Resource
6. Exam Question
- Configured values should display in the content type drop down
- User can successfully select any of the above value from the drop down</t>
  </si>
  <si>
    <t>VerifyViewAndEditDetailsFormForResource</t>
  </si>
  <si>
    <t>SB-27346
SB-27347
SB-27348
SB-27349
SB-27350
 SB-27351
SB-27352</t>
  </si>
  <si>
    <t>4.3 - Hot fix</t>
  </si>
  <si>
    <t>Content creation</t>
  </si>
  <si>
    <t>Verify that user able to Upload and create Below contents and send it for review with only content creator role
Youtube
Content Reviewer should be able to publish it</t>
  </si>
  <si>
    <t>1. Open the Sunbird portal
2. Login as content creator
3. Click on Profile icon
4. Click on Worspace &gt; Upload content
5. Select the content type from dropdown
6. Copy paste youtube URL in URL text box
7. Click on Save button
8. Enter the mandatory fields in Edit details form -&gt; Save/Send for review
9. Observe success message is displayed once content is submitted for review.
1. Open the portal
2. Login as reviewer
3. Click on Profile icon
4. Click on Worspace
5. Click on Up for Review
6. Select the content
7. Play and Preview the content 
8. Click on Publish button 
9. Observe success message is displayed and content is published</t>
  </si>
  <si>
    <t>- On Uploading the content, "Content uploaded successfully" toast message is displayed
- On saving the content, "Content saved" message should display
- Content should be in "Drafts" Status in "All my content", "Drafts" bucket
- On sending the content for review, "Saving content" pop-up message is displayed and user is directed to drafts page
- - Content should be in "Review" Status in "All my content" and it should reflect in "Submitted for review" bucket
- On selecting the content in "Up for review" bucket, preview of the content should display along with "Publish" and "Request changes" buttons
- Content reviewer should be able to publish the content 
-  Post publish, the content should be in "live" status and should display in "All my contents", "All Uploads" bucket for the corresponding creator
- Once the content is published, it should dissappear from "Up for review" bucket for the reviewer</t>
  </si>
  <si>
    <t>uploadYoutubeURLContentAndValidate</t>
  </si>
  <si>
    <t>UploadYouTubecontent</t>
  </si>
  <si>
    <t>Verify that user able to Upload and create Below contents and send it for review with only content creator role
PDF
Content Reviewer should be able to publish it</t>
  </si>
  <si>
    <t>1. Open the Sunbird portal
2. Login as content creator
3. Click on Profile icon
4. Click on Worspace &gt; Upload content
5. Select the content type from dropdown
6. Click on browse button and select the appropriate file from local &gt; Upload
7. Click on Save button
8. Enter the mandatory fields in Edit details&gt; Save/Send for review
9. Observe success message is displayed once content is submitted for review.
1. Open the portal
2. Login as reviewer
3. Click on Profile icon
4. Click on Worspace
5. Click on Up for Review
6. Select the content
7. Play and Preview the content 
8. Click on Publish button 
9. Observe success message is displayed and content is published</t>
  </si>
  <si>
    <t>- On Uploading the content, "Content uploaded successfully" toast message is displayed
- On saving the content, "Content saved" message should display
- Content should be in "Drafts" Status in "All my content", "Drafts" bucket
- On sending the content for review, "Saving content" pop-up message is displayed and user is directed to drafts page
- - Content should be in "Review" Status in "All my content" and it should reflect in "Submitted for review" bucket
- On selecting the content in "Up for review" bucket, preview of the content should display along with "Publish" and "Request changes" buttons
- Content reviewer should be able to publish the content 
-  Post publish, the content should be in "live" status and should display in "All my contents", "All Uploads" bucket for the corresponding creator
- Once the content is published, it should dissappear from "Up for review" bucket for the reviewer</t>
  </si>
  <si>
    <t xml:space="preserve">UploadContentTypePdfAndVerifyWithOnlyCreatorRole  </t>
  </si>
  <si>
    <t>UploadPDFcontent</t>
  </si>
  <si>
    <t>Verify that user able to upload and create Below contents and send it for review with only content creator role
H5p
Content Reviewer should be able to publish it</t>
  </si>
  <si>
    <t xml:space="preserve">UploadContentTypeH5pAndVerifyWithOnlyCreatorRole  </t>
  </si>
  <si>
    <t>UploadH5pcontent</t>
  </si>
  <si>
    <t>Verify that user able to Upload and create Below contents and send it for review with only content creator role
Epub
Content Reviewer should be able to publish it</t>
  </si>
  <si>
    <t>UploadContentTypeEpubAndVerifyWithOnlyCreatorRole</t>
  </si>
  <si>
    <t>UploadEPUBcontent</t>
  </si>
  <si>
    <t>Verify that user able to Upload and create Below contents and send it for review with only content creator role
Webm
Content Reviewer should be able to publish it</t>
  </si>
  <si>
    <t>UploadContentTypeWebmAndVerifyWithOnlyCreatorRole</t>
  </si>
  <si>
    <t>UploadWEBMcontent</t>
  </si>
  <si>
    <t>Verify that user able to Upload  and create Below contents and send it for review with only content creator role
Html
Content Reviewer should be able to publish it</t>
  </si>
  <si>
    <t>UploadContentTypeHtmlAndVerifyWithOnlyCreatorRole</t>
  </si>
  <si>
    <t>UploadHTMLcontent</t>
  </si>
  <si>
    <t>Verify that user able to Upload and create Below contents and send it for review with only content creator rol
Mp4
Content Reviewer should be able to publish it</t>
  </si>
  <si>
    <t>UploadContentTypeMp4AndVerifyWithOnlyCreatorRole</t>
  </si>
  <si>
    <t>UploadMP4content</t>
  </si>
  <si>
    <t>telemetry</t>
  </si>
  <si>
    <t>Check telemetry on clicking Upload Content
Check telemetry on Clicking Send for Review</t>
  </si>
  <si>
    <t xml:space="preserve">Steps to get telemetry events:
right click-&gt; inspect-&gt; Network-&gt; Update the Filter textbox as telemetry to get only telemetry events </t>
  </si>
  <si>
    <t>1. Login to sunbird portal with content creator credentials.
2. Click on profile -&gt;Go to workspace
3. Click on upload content.
4. Observe the telemetry 
5. Upload the content and send the conent for review
6. Observe the telemetry events</t>
  </si>
  <si>
    <t>{eid: "INTERACT", ets: 1597743163817, ver: "3.0", mid: "INTERACT:fc4fffd9a9e6dc1a25a32134d4b83e30",…}
actor: {id: "ab467e6e-1f32-453c-b1d8-c6b5fa6c7b9e", type: "User"}
context: {channel: "0124784842112040965",…}
edata: {id: "uploadContent", type: "click", pageid: "upload-content"}
eid: "INTERACT"
ets: 1597743163817
mid: "INTERACT:fc4fffd9a9e6dc1a25a32134d4b83e30"
object: {id: "do_2130406406318407681619", ver: "1.0"}
tags: ["0124784842112040965"]
ver: "3.0"
=========================
{"eid":"INTERACT","ets":1597743383368,"ver":"3.0","mid":"INTERACT:f6b189b0a41ad7c339d1f2c63e2e88fb","actor":{"id":"ab467e6e-1f32-453c-b1d8-c6b5fa6c7b9e","type":"User"},"context":{"channel":"0124784842112040965","pdata":{"id":"staging.diksha.portal","ver":"3.2.10","pid":"sunbird-portal.collectioneditor"},"env":"generic-editor","sid":"_8w6OjiF1tO4wM0qTEgYKxwWqgbIfd8A","did":"3efaac31f0622e96994b60460cfefb7f","cdata":[],"rollup":{"l1":"0124784842112040965"}},"object":{"type":"Content","ver":"0"},"tags":["0124784842112040965","0124784842112040965"],"edata":{"type":"click","id":"reviewButton","subtype":"review","plugin":{"id":"org.ekstep.sunbirdcommonheader","ver":"1.9"},"target":{"id":"reviewbutton","ver":"","type":""}}}</t>
  </si>
  <si>
    <t>Upload content:
{"eid":"INTERACT","ets":1686112573712,"ver":"3.0","mid":"INTERACT:1d57b12a49b627cea3eb5000df09dafd","actor":{"id":"6f087876-6a32-4d74-8192-83ca41f074fb","type":"User"},"context":{"channel":"0126796199493140480","pdata":{"id":"staging.sunbird.portal","ver":"6.0.0","pid":"sunbird-portal.collectioneditor"},"env":"generic-editor","sid":"PEgtF1wMCqvX_hlh2GXwfZ1AYKdCXYz7","did":"e63044f3035a4b8e503879638530cb9c","cdata":[],"rollup":{"l1":"0126796199493140480"}},"object":{"type":"Content","ver":"0"},"tags":["0126796199493140480","0126796199493140480"],"edata":{"type":"click","id":"button","subtype":"upload","plugin":{"id":"org.ekstep.uploadcontent","ver":"1.5"},"target":{"id":"browseButton","ver":"","type":""}}}
Review:
{"eid":"INTERACT","ets":1686113166124,"ver":"3.0","mid":"INTERACT:037cec7ae12d4cbc2708cc0ecaccb72f","actor":{"id":"6f087876-6a32-4d74-8192-83ca41f074fb","type":"User"},"context":{"channel":"0126796199493140480","pdata":{"id":"staging.sunbird.portal","ver":"6.0.0","pid":"sunbird-portal.collectioneditor"},"env":"generic-editor","sid":"PEgtF1wMCqvX_hlh2GXwfZ1AYKdCXYz7","did":"e63044f3035a4b8e503879638530cb9c","cdata":[],"rollup":{"l1":"0126796199493140480"}},"object":{"type":"Content","ver":"0"},"tags":["0126796199493140480","0126796199493140480"],"edata":{"type":"click","id":"reviewButton","subtype":"review","plugin":{"id":"org.ekstep.sunbirdcommonheader","ver":"1.9"},"target":{"id":"reviewbutton","ver":"","type":""}}}</t>
  </si>
  <si>
    <t>Check telemetry on Clicking publish in Up for review</t>
  </si>
  <si>
    <t>1. Login to sunbird portal with reviewer credentials.
2. CLick on profile-&gt; Go to workspace -&gt; up for review.
3. Select the upload content to publish
4. Click Publish.
5. Observe the telemetry</t>
  </si>
  <si>
    <t>{"eid":"INTERACT","ets":1597743493959,"ver":"3.0","mid":"INTERACT:a088552a3223756cd02ddf8f90723339","actor":{"id":"dca7518d-5886-4251-94aa-360c762b1182","type":"User"},"context":{"channel":"0124784842112040965","pdata":{"id":"staging.diksha.portal","ver":"3.2.10","pid":"sunbird-portal.collectioneditor"},"env":"collection","sid":"jn7ucruaOyY_Du5xVrj6wsMo0wLXUdgX","did":"3be86684d38485f37932f05f13e1cd96","cdata":[],"rollup":{"l1":"0124784842112040965"}},"object":{"id":"do_21278648948094566411271","type":"Content","ver":"0"},"tags":["0124784842112040965","0124784842112040965"],"edata":{"type":"click","id":"button","subtype":"publish","plugin":{"id":"org.ekstep.sunbirdcommonheader","ver":"1.9"},"target":{"id":"contentPublishButton","ver":"","type":""}}}</t>
  </si>
  <si>
    <t>{eid: "INTERACT", ets: 1686834485517, ver: "3.0", mid: "INTERACT:dd965177bc8b6597ac3a1fa0a4b9d115",…}
actor
: 
{id: "08631a74-4b94-4cf7-a818-831135248a4a", type: "User"}
context
: 
{channel: "01269878797503692810",…}
edata
: 
{id: "publish", type: "click", subtype: "submit", pageid: "collection_editor"}
id
: 
"publish"
pageid
: 
"collection_editor"
subtype
: 
"submit"
type
: 
"click"
eid
: 
"INTERACT"
ets
: 
1686834485517
mid
: 
"INTERACT:dd965177bc8b6597ac3a1fa0a4b9d115"
object
: 
{id: "do_21381842177690828813144", ver: "1.0", type: "Content", rollup: {}}
id
: 
"do_21381842177690828813144"
rollup
: 
{}
type
: 
"Content"
ver
: 
"1.0"
tags
: 
["01269878797503692810"]
ver
: 
"3.0"</t>
  </si>
  <si>
    <t>Check telemtry on uploading differents types of content
1.Pdf
2.Epub
3.Webm
4.H5p
5.Html Zip
6.Youtube
7.Mp4
Check telemetry on Clicking Send for Review</t>
  </si>
  <si>
    <t>1. Login to Sunbird portal with content creator credentials.
2. Go to workspace -&gt; upload content.
3. upload the file. - PDF, Epub, Webm, h5p, html, youtube, mp4.
4. Observe the telemetry
5. Sent the content to review.
6. Observe the telemetry</t>
  </si>
  <si>
    <t>{"eid":"INTERACT","ets":1597743851070,"ver":"3.0","mid":"INTERACT:38702255f5865bf6559174d3b19d59ab","actor":{"id":"ab467e6e-1f32-453c-b1d8-c6b5fa6c7b9e","type":"User"},"context":{"channel":"0124784842112040965","pdata":{"id":"staging.diksha.portal","ver":"3.2.10","pid":"sunbird-portal.collectioneditor"},"env":"generic-editor","sid":"_8w6OjiF1tO4wM0qTEgYKxwWqgbIfd8A","did":"3efaac31f0622e96994b60460cfefb7f","cdata":[],"rollup":{"l1":"0124784842112040965"}},"object":{"type":"Content","ver":"0"},"tags":["0124784842112040965","0124784842112040965"],"edata":{"type":"click","id":"button","subtype":"upload","plugin":{"id":"org.ekstep.sunbirdcommonheader","ver":"1.9"},"target":{"id":"uploadButton","ver":"","type":""}}}
=========================
{"eid":"INTERACT","ets":1597743930458,"ver":"3.0","mid":"INTERACT:cb3246759534b5f8c6e12f3b1be77fb2","actor":{"id":"ab467e6e-1f32-453c-b1d8-c6b5fa6c7b9e","type":"User"},"context":{"channel":"0124784842112040965","pdata":{"id":"staging.diksha.portal","ver":"3.2.10","pid":"sunbird-portal.collectioneditor"},"env":"generic-editor","sid":"_8w6OjiF1tO4wM0qTEgYKxwWqgbIfd8A","did":"3efaac31f0622e96994b60460cfefb7f","cdata":[],"rollup":{"l1":"0124784842112040965"}},"object":{"type":"Content","ver":"0"},"tags":["0124784842112040965","0124784842112040965"],"edata":{"type":"click","id":"reviewButton","subtype":"review","plugin":{"id":"org.ekstep.sunbirdcommonheader","ver":"1.9"},"target":{"id":"reviewbutton","ver":"","type":""}}}</t>
  </si>
  <si>
    <t>SB-23430</t>
  </si>
  <si>
    <t>4.0.0</t>
  </si>
  <si>
    <t>Upload content</t>
  </si>
  <si>
    <t xml:space="preserve">Verify user is getting an error message uploading content when internet is turned off </t>
  </si>
  <si>
    <t>1. Open staging portal
2. Login as content creator
3. Go to Workspace
4. Click on "Upload content"
5. Select the content type -&gt;Browse and upload a content
6. Turn off the internet
7. Click on Upload button</t>
  </si>
  <si>
    <t>- User should be displayed with an error message when user uploads content and there is internet interruption ("error while uploading")
- User should stay on the Upload content page</t>
  </si>
  <si>
    <t>Check Telemetry on clicking Download Content</t>
  </si>
  <si>
    <t>1. Login to sunbird portal with content creator credentials.
2. Click on profile-&gt; Go to workspace -&gt; upload content.
3. upload the file. - PDF, Epub, Webm, h5p, html, youtube, mp4.
4. Click on download icon.
5. Observe the telemetry</t>
  </si>
  <si>
    <t>{"eid":"INTERACT","ets":1597743901649,"ver":"3.0","mid":"INTERACT:8974aef01dbf8cbe5cb64264878401e2","actor":{"id":"ab467e6e-1f32-453c-b1d8-c6b5fa6c7b9e","type":"User"},"context":{"channel":"0124784842112040965","pdata":{"id":"staging.diksha.portal","ver":"3.2.10","pid":"sunbird-portal.collectioneditor"},"env":"generic-editor","sid":"_8w6OjiF1tO4wM0qTEgYKxwWqgbIfd8A","did":"3efaac31f0622e96994b60460cfefb7f","cdata":[],"rollup":{"l1":"0124784842112040965"}},"object":{"type":"Content","ver":"0"},"tags":["0124784842112040965","0124784842112040965"],"edata":{"type":"click","id":"button","subtype":"download","plugin":{"id":"org.ekstep.sunbirdcommonheader","ver":"1.9"},"target":{"id":"downloadButton","ver":"","type":""}}}</t>
  </si>
  <si>
    <t>event: {"eid":"INTERACT","ets":1679659238118,"ver":"3.0","mid":"INTERACT:107039ca76b06cca331538a9eb9743f4","actor":{"id":"4cd4c690-eab6-4938-855a-447c7b1b8ea9","type":"User"},"context":{"channel":"01269878797503692810","pdata":{"id":"staging.sunbird.portal","ver":"5.2.0","pid":"sunbird-portal.collectioneditor"},"env":"generic-editor","sid":"uFBA1EqMitzFmIIFZKxPnafKEzqfS36k","did":"a7c590090796325b2590721eff8bd9e5","cdata":[],"rollup":{"l1":"01269878797503692810","l2":"01275630005385625639848"}},"object":{"type":"Content","ver":"0"},"tags":["01269878797503692810","01275630005385625639848","01269878797503692810"],"edata":{"type":"click","id":"button","subtype":"download","plugin":{"id":"org.ekstep.sunbirdcommonheader","ver":"1.9"},"target":{"id":"downloadButton","ver":"","type":""}}}</t>
  </si>
  <si>
    <t>Check telemetry on Clicking Limited sharing</t>
  </si>
  <si>
    <t>1. Login to sunbirf portal with content creator credentials.
2. Click on profile-&gt; Go to workspace -&gt; upload content.
3. Select the content type -&gt; Upload the file. - PDF, Epub, Webm, h5p, html, youtube, mp4.
4. Update all the metadata fields, click on the drop down beside "Send for review" icon and select "Limited sharing"
5. Observe the telemetry</t>
  </si>
  <si>
    <t>{"eid":"INTERACT","ets":1597744125153,"ver":"3.0","mid":"INTERACT:78f109122056ce97e84e384e917d3a1a","actor":{"id":"ab467e6e-1f32-453c-b1d8-c6b5fa6c7b9e","type":"User"},"context":{"channel":"0124784842112040965","pdata":{"id":"staging.diksha.portal","ver":"3.2.10","pid":"sunbird-portal.collectioneditor"},"env":"generic-editor","sid":"_8w6OjiF1tO4wM0qTEgYKxwWqgbIfd8A","did":"3efaac31f0622e96994b60460cfefb7f","cdata":[],"rollup":{"l1":"0124784842112040965"}},"object":{"type":"Content","ver":"0"},"tags":["0124784842112040965","0124784842112040965"],"edata":{"type":"click","id":"button","subtype":"limit-sharing","plugin":{"id":"org.ekstep.sunbirdcommonheader","ver":"1.9"},"target":{"id":"limitedSharing","ver":"","type":""}}}</t>
  </si>
  <si>
    <t>event: {"eid":"INTERACT","ets":1679659346602,"ver":"3.0","mid":"INTERACT:00bf1ee92e9c2be576ade59843f63560","actor":{"id":"4cd4c690-eab6-4938-855a-447c7b1b8ea9","type":"User"},"context":{"channel":"01269878797503692810","pdata":{"id":"staging.sunbird.portal","ver":"5.2.0","pid":"sunbird-portal.collectioneditor"},"env":"generic-editor","sid":"uFBA1EqMitzFmIIFZKxPnafKEzqfS36k","did":"a7c590090796325b2590721eff8bd9e5","cdata":[],"rollup":{"l1":"01269878797503692810","l2":"01275630005385625639848"}},"object":{"type":"Content","ver":"0"},"tags":["01269878797503692810","01275630005385625639848","01269878797503692810"],"edata":{"type":"click","id":"button","subtype":"limit-sharing","plugin":{"id":"org.ekstep.sunbirdcommonheader","ver":"1.9"},"target":{"id":"limitedSharing","ver":"","type":""}}}</t>
  </si>
  <si>
    <t>Check telemetry on opening the content from Shared via link</t>
  </si>
  <si>
    <t>1. Login to sunbird portal with content creator credentials.
2. Click on profile-&gt; Go to workspace -&gt; Shared via Link
3. Open a content
4. Observe the telemetry</t>
  </si>
  <si>
    <t>{"eid":"INTERACT","ets":1597744287068,"ver":"3.0","mid":"INTERACT:cfab63d49b30c50879baf7aaca5775c1","actor":{"id":"ab467e6e-1f32-453c-b1d8-c6b5fa6c7b9e","type":"User"},"context":{"channel":"0124784842112040965","pdata":{"id":"staging.diksha.portal","ver":"3.2.10","pid":"sunbird-portal.collectioneditor"},"env":"lessonplan","sid":"_8w6OjiF1tO4wM0qTEgYKxwWqgbIfd8A","did":"3efaac31f0622e96994b60460cfefb7f","cdata":[],"rollup":{"l1":"0124784842112040965"}},"object":{"id":"do_21308034719728435212853","type":"Content","ver":"0"},"tags":["0124784842112040965","0124784842112040965"],"edata":{"type":"click","id":"do_21308034740073267212854","subtype":"select","pageid":"do_21308034740073267212854","plugin":{"id":"org.ekstep.collectioneditor","ver":"1.3"},"target":{"id":"node","ver":"","type":""}}}</t>
  </si>
  <si>
    <t>{"eid":"INTERACT","ets":1686835046174,"ver":"3.0","mid":"INTERACT:da94d3a0e1c3ec1835d2a7b63079dc09","actor":{"id":"fca2925f-1eee-4654-9177-fece3fd6afc9","type":"User"},"context":{"channel":"01269878797503692810","pdata":{"id":"staging.sunbird.portal","ver":"6.0.0","pid":"sunbird-portal.collectioneditor"},"env":"lessonplan","sid":"NWNz1OrsMsIWDthOKzA86VjUUXp4_avB","did":"652461080a53eb4326168ae473b58793","cdata":[],"rollup":{"l1":"01269878797503692810"}},"object":{"id":"do_2132771012072325121212","type":"Content","ver":"0"},"tags":["01269878797503692810","01269878797503692810"],"edata":{"type":"click","id":"screen","subtype":"content_load_time","duration":1.16}}</t>
  </si>
  <si>
    <t>Check telemetry on Copy content
Check telemetry on Share content</t>
  </si>
  <si>
    <t>1. Login to sunbird portal as content creator credentilas.
2. Go to library, search the uploaded content.
3. Open the content.
4. Click on copy icon
5. Observe the telemetry
6. Click on share icon
7. Observe the telemetry</t>
  </si>
  <si>
    <t>{eid: "INTERACT", ets: 1597744514411, ver: "3.0", mid: "INTERACT:fa38b65a0162dfde3056420a8b0fffe0",…}
actor: {id: "ab467e6e-1f32-453c-b1d8-c6b5fa6c7b9e", type: "User"}
context: {channel: "0124784842112040965",…}
edata: {id: "copy-content-button", type: "click", pageid: "content-player"}
eid: "INTERACT"
ets: 1597744514411
mid: "INTERACT:fa38b65a0162dfde3056420a8b0fffe0"
object: {id: "do_2130334227035422721256", ver: "1", type: "Resource", rollup: {}}
tags: ["0124784842112040965"]
ver: "3.0"
id: "api.sunbird.telemetry"
params: {msgid: "8a5ff5276258cf43a74387b43459124f"}
ver: "3.0"
====================
{"eid":"SHARE","ets":1597745223808,"ver":"3.0","mid":"SHARE:edda017867f426f9bd8a52b38273c3af","actor":{"id":"ab467e6e-1f32-453c-b1d8-c6b5fa6c7b9e","type":"User"},"context":{"channel":"0124784842112040965","pdata":{"id":"staging.diksha.portal","ver":"3.2.10","pid":"sunbird-portal"},"env":"library","sid":"_8w6OjiF1tO4wM0qTEgYKxwWqgbIfd8A","did":"3efaac31f0622e96994b60460cfefb7f","cdata":[{"id":"_8w6OjiF1tO4wM0qTEgYKxwWqgbIfd8A","type":"UserSession"},{"id":"Desktop","type":"Device"}],"rollup":{"l1":"0124784842112040965"},"uid":"ab467e6e-1f32-453c-b1d8-c6b5fa6c7b9e"},"object":{"id":"do_2130406406318407681619","ver":"1.0"},"tags":["0124784842112040965"],"edata":{"type":"Link","dir":"out","items":[{"id":"do_21258910649208012811578","type":"Resource","ver":"4"}]}},{"eid":"INTERACT","ets":1597745224254,"ver":"3.0","mid":"INTERACT:c14f052f2801a9d6408f740dbc7a3fe3","actor":{"id":"ab467e6e-1f32-453c-b1d8-c6b5fa6c7b9e","type":"User"},"context":{"channel":"0124784842112040965","pdata":{"id":"staging.diksha.portal","ver":"3.2.10","pid":"sunbird-portal"},"env":"library","sid":"_8w6OjiF1tO4wM0qTEgYKxwWqgbIfd8A","did":"3efaac31f0622e96994b60460cfefb7f","cdata":[{"id":"_8w6OjiF1tO4wM0qTEgYKxwWqgbIfd8A","type":"UserSession"},{"id":"Desktop","type":"Device"}],"rollup":{"l1":"0124784842112040965"},"uid":"ab467e6e-1f32-453c-b1d8-c6b5fa6c7b9e"},"object":{"id":"do_21258910649208012811578","ver":"4","type":"Resource","rollup":{}},"tags":["0124784842112040965"],"edata":{"id":"content-share-link-btn","type":"click","pageid":"library"}}]}</t>
  </si>
  <si>
    <t>{eid: "INTERACT", ets: 1686835366430, ver: "3.0", mid: "INTERACT:71c1367ac9c1c56ce6fa87556c82944e",…}
actor
: 
{id: "fca2925f-1eee-4654-9177-fece3fd6afc9", type: "User"}
context
: 
{channel: "01269878797503692810",…}
cdata
: 
[{id: "NWNz1OrsMsIWDthOKzA86VjUUXp4_avB", type: "UserSession"}, {id: "Desktop", type: "Device"},…]
channel
: 
"01269878797503692810"
did
: 
"652461080a53eb4326168ae473b58793"
env
: 
"Course"
pdata
: 
{id: "staging.sunbird.portal", ver: "6.0.0", pid: "sunbird-portal"}
rollup
: 
{l1: "01269878797503692810"}
sid
: 
"NWNz1OrsMsIWDthOKzA86VjUUXp4_avB"
uid
: 
"fca2925f-1eee-4654-9177-fece3fd6afc9"
edata
: 
{id: "copyContent", type: "click", pageid: "course-consumption"}
eid
: 
"INTERACT"
ets
: 
1686835366430
mid
: 
"INTERACT:71c1367ac9c1c56ce6fa87556c82944e"
object
: 
{id: "do_2133964695613603841477", ver: "5", type: "Course", rollup: {}}
tags
: 
["01269878797503692810"]
ver
: 
"3.0"
11
: 
{eid: "END", ets: 1686835366691, ver: "3.0", mid: "END:4dade651d68a4f2087ea0014c461ada5",…}
id
: 
"api.sunbird.telemetry"
params
: 
{msgid: "d26f6350a25c62875809e663658cd070"}
msgid
: 
"d26f6350a25c62875809e663658cd070"
ver
: 
"3.0"
------------------------------------------------------------------------
-----------------------------------------------------------------------------
{eid: "SHARE", ets: 1686835619726, ver: "3.0", mid: "SHARE:ddfaac1dc7874de29191eb6475cad5cc",…}
actor
: 
{id: "fca2925f-1eee-4654-9177-fece3fd6afc9", type: "User"}
context
: 
{channel: "01269878797503692810",…}
cdata
: 
[{id: "NWNz1OrsMsIWDthOKzA86VjUUXp4_avB", type: "UserSession"}, {id: "Desktop", type: "Device"},…]
channel
: 
"01269878797503692810"
did
: 
"652461080a53eb4326168ae473b58793"
env
: 
"Course"
pdata
: 
{id: "staging.sunbird.portal", ver: "6.0.0", pid: "sunbird-portal"}
rollup
: 
{l1: "01269878797503692810"}
sid
: 
"NWNz1OrsMsIWDthOKzA86VjUUXp4_avB"
uid
: 
"fca2925f-1eee-4654-9177-fece3fd6afc9"
edata
: 
{type: "Link", dir: "out", items: [{id: "do_2134701512465940481373", type: "Course", ver: "3"}]}
eid
: 
"SHARE"
ets
: 
1686835619726
mid
: 
"SHARE:ddfaac1dc7874de29191eb6475cad5cc"
object
: 
{id: "do_2134701512465940481373", ver: "1.0"}
tags
: 
["01269878797503692810"]
ver
: 
"3.0"</t>
  </si>
  <si>
    <t>Verify that 1. The content creator is able to save and send the below mentioned contents for review and Uploaded contents are showing in submitted for Review section.
1. Pdf.
2. MP4.
3. Youtube.
4. h5p.
5. WebM.
6. Html
2. Content creator is able to upload a youtube content and reviewer is able to publish the content successfully</t>
  </si>
  <si>
    <t>merge test case with edit content test case</t>
  </si>
  <si>
    <t>1. Open the Sunbird portal
2.Login with content creator credentials
3.Go to Workspace-&gt;Upload Content
4.Select the content type-&gt; Upload the contents (PDF,MP4,YOUTUBE,H5P,WEBM,HTML)
5.Click on Save
6.Click on Send for Review
7.Fill the mandatory details in Edit details form
8.Click on Submit
9.Click on Submitted for Review bucket
10.Observe
1. Open the Sunbird portal
2. Login with reviewer credentials
3. Click on profile -&gt; Workspace
4. Up for review-&gt; Open the Youtube content
5. Publish</t>
  </si>
  <si>
    <t xml:space="preserve">- When user clicks on save/send for review, edit details for should be displayed
- On saving the content, it should be available in "All my content", "Drafts", "All uploads" bucket with "draft" status
- On send for review,  the content be available in the "Submitted for review" bucket with "Review" status
- Reviewer should see the created content in "Up for Review" Bucket 
- On publishing the content, reviewer should see a toast message "Content Published successfully"
- The content should dissappear from "Up for review" bucket post publishing for reviewer
- The content should be available with "Live" status in "All my content", "All uploads" bucket for the content creator
</t>
  </si>
  <si>
    <t>UploadContentWithDifferentTypes</t>
  </si>
  <si>
    <t>Verify that a content creator is able to upload all 7 types of contents
-Pdf
-Epub
-Mp4
-WebM
-H5p
-Html Zip
-YouTube</t>
  </si>
  <si>
    <t>1. Open the Sunbird portal
2. Login with content creator credentials.
3. Click on Profile icon
4. Go to Workspace 
5 .Click on Upload content 
6. Select the content type-&gt; Click on Browse button and select content.( PDF/MP4/Webm/H5p/HTML Zip/Epub) and click on upload button OR Enter youtube url and click on upload button.
7. Verify whether Proper Preview of the content is getting displayed post the upload
8. Save the content</t>
  </si>
  <si>
    <t xml:space="preserve">- On uploading the content Preview page should display with content preview along with Save button
- In the preview page, creator should see "Settings" block on the right side with below options
1. "Show Overlay" toggle button
2. "Auto Play" toggle button
3. "Show fullscreen" toggle button
4. "Show video controls" toggle button
5. "Orienation" with "Potrait" and "Landscape" radio buttons
- In the preview page, creator should also see "Edit details" option, "Upload" icon, "Download" icon, "Add collaborator" icon, "Send for review" drop down, "Save" icon and close icon
- On saving the content, "Content saved" toast message is displayed
- When user clicks on save, edit details form should be displayed
- On saving the content, it should be available in "All my content", "Drafts", "All uploads" bucket with "draft" status
</t>
  </si>
  <si>
    <t>UploadContentWithDifferentFilesFormate</t>
  </si>
  <si>
    <t xml:space="preserve">Verify that content creator is able to clicks on "Close editor" in Upload content pop-up
</t>
  </si>
  <si>
    <t xml:space="preserve">1. Open the Sunbird portal
2. Login with content creator credentials.
3. Click on Profile icon
4. Go to Workspace-&gt;Upload.
5. Click on close editor button.
</t>
  </si>
  <si>
    <t xml:space="preserve">- On clicking on "Close editot", creator should be redirected to "Drafts" page
</t>
  </si>
  <si>
    <t>CloseEditorInUploadAndVerifyDraftSection</t>
  </si>
  <si>
    <t>Verify that the creator is able to click on Downlaod icon in preview page</t>
  </si>
  <si>
    <t>1. Open the Sunbird portal
2. Login with content creator credentials.
3. Click on Prile icon
4. Go to Workspace 
5 .Click on Upload content 
6. Select the content type-&gt; Click on Browse button and select content.( PDF/MP4/Webm/H5p/HTML Zip/Epub) and click on upload button OR Enter youtube url and click on upload button.
7. Click on the "download" icon available on the beside the upload icon on the right top</t>
  </si>
  <si>
    <t>- Content creator should see "Content download started" toast message along with the download progress 
- The file should dowload in the local in .ecar format</t>
  </si>
  <si>
    <t>DownloadUploadedFileInUploadEditor</t>
  </si>
  <si>
    <t>DownloadContentFromPreviewPage</t>
  </si>
  <si>
    <t>Verify that 
1. The creator is able to enter the Youtube Url and upload content
2. default license value is getting displayed in the edit details form and send for review form for non-youtube content and youtube content with 
    a. Standard youtube license 
    b. CCBY</t>
  </si>
  <si>
    <t>1. Open the Sunbird portal.
2. Login with content creator credentials.
3. Click on Profile icon 
4. Go to Workspace-&gt;Upload content.
5. Select the content type-&gt; Enter valid youtube URL and click on upload
6. Click on "Edit details" option</t>
  </si>
  <si>
    <t>- Content Creator should be redirected to the preview page post clicking on "Upload" button
- Default license value should be shown in the edit details form for non-youtube content and youtube content with 
1. Standard youtube license
2. CCBY</t>
  </si>
  <si>
    <t xml:space="preserve">Verify content creator is able to create the contents and update the description field with special characters.
1. Resource
2. Content upload
3. Lesson plan
</t>
  </si>
  <si>
    <t>1. Login to Sunbird portal with content creator
2. Click on Profile-&gt; Go to worksapce 
3. Create the content- Resource, Upload content, Lesson Plan 
4. Add the contents description with special characters in the edit details page</t>
  </si>
  <si>
    <t xml:space="preserve">- User should be able to see "Description" field in the edit details page
- Description fields should allow user to enter special characters
- On saving the content, it should get saved successfully without any validation error
- On editing the content, "Description" field should show the submitted description
</t>
  </si>
  <si>
    <t>Verify reviewer is able to publish the the contents with description field updated with special characters and content is live post publishing
1. Resource
2. Content upload
3. Lesson plan</t>
  </si>
  <si>
    <t>Content creator should create resources, contents, Lesson plan with special characters in discription</t>
  </si>
  <si>
    <t>1. Login to sunbird portal as reviewer 
2. Click on Profile-&gt; Go to worksapce 
3. Up for review-&gt; Open the content [resource, Upload content, Lesson plan]
4. Publish</t>
  </si>
  <si>
    <t>- On selecting the content in "Up for review" bucket, preview of the content should display along with the entered description below the player along with which "Publish" and "Request changes" buttons
- Content reviewer should publish the content in which the description has special characters
-  Post publish, the content should be in "live" status and should display in "All my contents", "All Uploads" bucket for the corresponding creator
- Once the content is puublish, it should dissappear from "Up for review" bucket for the reviewer</t>
  </si>
  <si>
    <t>createResourceWithDescriptionAndVerify</t>
  </si>
  <si>
    <t>SB-26318</t>
  </si>
  <si>
    <t>Verify all the details of the content error is displayed on backend when the content/collection publishing is failed in the read content API
&amp;
Verify valid logs/errors is displayed on backend when the content is failed in Publishing</t>
  </si>
  <si>
    <t>- Collection should be created and should be kept in drafts
- Collection should be updated with invlaid app icon from backend and cache should be cleared
- it should fail during publish</t>
  </si>
  <si>
    <t>1. Open the Sunbird portal
2. Login as reviewer
3. CLick on Profile-&gt; Go to workspace
4. Click on up for review 
5. Open the recently created collection &gt; Publish
6. Open the postman
7. Open the content read API collection
8. Enter the collection id in url &gt; Send
9. Observe response will show with erorr as"appIcon": "https:.xyz",</t>
  </si>
  <si>
    <t>All the details of the content error is displayed on backend when the content/collection publishing is failed in the read content API
===============
If valid logs/errors is displayed on backend when the content is failed in Publishing</t>
  </si>
  <si>
    <t>Backend Configuration</t>
  </si>
  <si>
    <t>Verify reviewer is able to publish the below mentioned content post when one of the content publish is failed 
1. Course Assessment
2.PDF
3.EPUB
4.MP4
5.WEBM
6.H5P
7.HTML
8.ECML</t>
  </si>
  <si>
    <t>- Content should be created and should be kept in drafts
- Content should be updated with invlaid app icon from backend and cache should be cleared
- it should fail during publish</t>
  </si>
  <si>
    <t>1. Open the Sunbird portal
2. Login as reviewer
3. Click on Profile icon
4. Click on Workspace
5. Click on Up for Review
6. Click on the recently uploaded html content
7. Play and Preview the content 
8. Click on Publish button 
9. Observe success message is displayed and book is published.</t>
  </si>
  <si>
    <t>- Reviewer should be able to publish the below mentioned content post when one of the content publish is failed 
1. Course Assessment
2.PDF
3.EPUB
4.MP4
5.WEBM
6.H5P
7.HTML
8.ECML</t>
  </si>
  <si>
    <t>uploadAllTypesOfContentsAndPublishByReviewerSide</t>
  </si>
  <si>
    <t>Verify that :
1. when creator uploads any content more then 150Mb then appropriate error message is displayed 
2. Proper validation message is displayed when the user uploads invalid contents and invalid youtube url.(Except Pdf, Epub, Mp4, WebM, H5p, Html Zip, and YouTube)
3. Error message is displayed when content creator clicks on "Upload" button without select any file/URL.</t>
  </si>
  <si>
    <t xml:space="preserve">1. Open the Sunbird portal
2. Login as a content creator.
3. Click on the Profile on top right corner 
4. Go to Workspace and click on upload Content button-&gt; Select content type
5. Click on Browse button and upload a file more than 150 mb size.
6. Observe the error message.
7. Click on Browse button and upload a file with invalid extension like docx, google drive URL etc.
8. Observe the error message
9. Again click on Upload button without uploading any file.
10. Observe the error message </t>
  </si>
  <si>
    <t>- When creator uploads any content more then 150Mb then appropriate error message should be displayed ["file_name is too large,maximum file is 150 mb"]
- Creator should not be allowed to upload the file
- Proper validation message should be displayed when the user uploads invalid file(Except Pdf, Epub, Mp4, WebM, H5p, Html Zip, and YouTube) ["has invalid extension. Valid extensions pdf, mp4, h5p, epub, webm, zip"]
- Proper validation message should be displayed when the user updated invalid url ["Invalid content type (supported type: pdf, epub, H5P, Mp4, Youtube, HTML-zip, webm, whitelisted-domain"]"
- When content creator clicks on Upload without uploading any content/URL should be displayed with appropriate error message ["URL or file is required to upload"]
- Creator should stay on the same page with upload option</t>
  </si>
  <si>
    <t>SB-26662</t>
  </si>
  <si>
    <t>Verify content creator is able to upload less than or equal to 150mb epub content , save and then send for review.</t>
  </si>
  <si>
    <t>1. Open the portal
2. Login as Content creator
3. Click on Profile icon
4. Click on Worspace &gt; Upload content
5. Select the content type from dropdown
6. Click on browse button and select epub file which is less than or equal to 150 mb from local
7. Click on Upload button -&gt; Click on save button
8. Enter the mandatory fields in Edit details&gt; Save/Send for review
9. Observe success message is displayed once content is submitted for review.</t>
  </si>
  <si>
    <t>- On Uploading the content, "Content uploaded successfully" toast message is displayed
- On saving the content, "Content saved" message should display
- Content should be in "Drafts" Status in "All my content", "Drafts" bucket
- On sending the content for review, "Saving content" pop-up message is displayed and user is directed to drafts page
- Content should be in "Review" Status in "All my content" and it should reflect in "Submitted for review" bucket</t>
  </si>
  <si>
    <t>Verify content creator is able to upload less than or equal to 150mb MP4 content , save and then send for review.</t>
  </si>
  <si>
    <t>1. Open the portal
2. Login as Content creator
3. Click on Profile icon
4. Click on Worspace &gt; Upload content (150mb MP4 content)
5. Select the content type from dropdown
6. Click on browse button and select the appropriate file from local &gt; Upload
7. Click on Save button
8. Enter the mandatory fields in Edit details&gt; Save/Send for review
9. Observe success message is displayed once content is submitted for review.</t>
  </si>
  <si>
    <t>uploadLargeMp4MoreThan150MbAndVerify</t>
  </si>
  <si>
    <t>Verify content creator is able to upload less than or equal to 150 mb Webm content , save and then send for review.</t>
  </si>
  <si>
    <t>1. Open the portal
2. Login as Content creator
3. Click on Profile icon
4. Click on Worspace &gt; Upload content (150mb webm content)
5. Select the content type from dropdown
6. Click on browse button and select the appropriate file from local &gt; Upload
7. Click on Save button
8. Enter the mandatory fields in Edit details&gt; Save/Send for review
9. Observe success message is displayed once content is submitted for review.</t>
  </si>
  <si>
    <t>uploadLargeVideoMorethan50MbAndVerify</t>
  </si>
  <si>
    <t>Verify content creator is able to upload less than or equal to 150mb HTML content , save and then send for review.</t>
  </si>
  <si>
    <t>1. Open the portal
2. Login as Content creator
3. Click on Profile icon
4. Click on Worspace &gt; Upload content (150mb HTML content)
5. Select the content type from dropdown
6. Click on browse button and select the appropriate file from local &gt; Upload
7. Click on Save button
8. Enter the mandatory fields in Edit details&gt; Save/Send for review
9. Observe success message is displayed once content is submitted for review.</t>
  </si>
  <si>
    <t>VerifyHTMLContentWithSize150Mb</t>
  </si>
  <si>
    <t>Verify content creator is able to upload less than or equal to 150mb H5P content , save and then send for review.</t>
  </si>
  <si>
    <t>1. Open the portal
2. Login as Content creator
3. Click on Profile icon
4. Click on Worspace &gt; Upload content (150mb H5P content)
5. Select the content type from dropdown
6. Click on browse button and select the appropriate file from local &gt; Upload
7. Click on Save button
8. Enter the mandatory fields in Edit details&gt; Save/Send for review
9. Observe success message is displayed once content is submitted for review.</t>
  </si>
  <si>
    <t>- On selecting the content in "Up for review" bucket, preview of the content should display along with "Publish" and "Request changes" buttons
- Content reviewer should be able to publish the content 
-  Post publish, the content should be in "live" status and should display in "All my contents", "All Uploads" bucket for the corresponding creator
- Once the content is published, it should dissappear from "Up for review" bucket for the reviewer</t>
  </si>
  <si>
    <t>Raju04</t>
  </si>
  <si>
    <t>Verify content reviewer is able to preview less than or equal to150 mb pdf content and publish it.</t>
  </si>
  <si>
    <t>1. Open the portal
2. Login as reviewer
3. Click on Profile icon
4. Click on Worspace
5. Click on Up for Review
6. Click on the recently uploaded pdf content (150mb)
7. Play and Preview the content 
8. Click on Publish button 
9. Observe success message is displayed and content is published.</t>
  </si>
  <si>
    <t>UploadContentType150mbSamplePdfAndVerify</t>
  </si>
  <si>
    <t>Verify content reviewer is able to preview less than or equal to 150 mb MP4 content and publish it.</t>
  </si>
  <si>
    <t>1. Open the portal
2. Login as reviewer
3. Click on Profile icon
4. Click on Worspace
5. Click on Up for Review
6. Click on the recently uploaded MP4 content (150mb)
7. Play and Preview the content 
8. Click on Publish button 
9. Observe success message is displayed and content is published.</t>
  </si>
  <si>
    <t>playAndPreviewMp4SizeMoreThan150MB</t>
  </si>
  <si>
    <t>Verify content reviewer is able to preview less than or equal to 150 mb Webm content and publish it.</t>
  </si>
  <si>
    <t>1. Open the portal
2. Login as reviewer
3. Click on Profile icon
4. Click on Worspace
5. Click on Up for Review
6. Click on the recently uploaded webm content (150mb)
7. Play and Preview the content 
8. Click on Publish button 
9. Observe success message is displayed and content is published.</t>
  </si>
  <si>
    <t>PlayAndPreviewTheWebMContentAndPublishPostPreview</t>
  </si>
  <si>
    <t>Verify content reviewer is able to preview less than or equal to 150 mb epub content and publish it.</t>
  </si>
  <si>
    <t>1. Open the portal
2. Login as reviewer
3. Click on Profile icon
4. Click on Worspace
5. Click on Up for Review
6. Click on the recently uploaded epub content (150mb)
7. Play and Preview the content 
8. Click on Publish button 
9. Observe success message is displayed and content is published.</t>
  </si>
  <si>
    <t>Verify content reviewer is able to preview less than or equal150 mb H5P content and publish it.</t>
  </si>
  <si>
    <t>1. Open the portal
2. Login as reviewer
3. Click on Profile icon
4. Click on Worspace
5. Click on Up for Review
6. Click on the recently uploaded H5P content (150mb)
7. Play and Preview the content 
8. Click on Publish button 
9. Observe success message is displayed and content is published.</t>
  </si>
  <si>
    <t>Verify content reviewer is able to preview less than or equal to 150 mb HTML content and publish it.</t>
  </si>
  <si>
    <t>1. Open the portal
2. Login as reviewer
3. Click on Profile icon
4. Click on Worspace
5. Click on Up for Review
6. Click on the recently uploaded HTML content (150mb)
7. Play and Preview the content 
8. Click on Publish button 
9. Observe success message is displayed and content is published.</t>
  </si>
  <si>
    <t xml:space="preserve">Verify that
1. The post content upload and saved, content is available in "All Uploads" and "All my content"
</t>
  </si>
  <si>
    <t xml:space="preserve">1. Open the Sunbird portal
2. Login as a content creator.
3. Click on Profile icon
4. Go to Workspace and click on upload button.
5. Browse the respective conent the content in the editor.
6. Click on edit details page and fill all the details.
7. Click on save button.
8. Go to Workspace-&gt;All uploads / All my content.
9. Verify whether uploaded content is available.
</t>
  </si>
  <si>
    <t xml:space="preserve">1.
- When user clicks on save, edit details for should be displayed
- On saving the content, it should be available in "All my content", "All uploads" bucket with "draft" status
</t>
  </si>
  <si>
    <t>RejectTheUploadedContentAndVerify</t>
  </si>
  <si>
    <t>VerifyUploadedConetentInAllMyContentAndAllUploads</t>
  </si>
  <si>
    <t>1. Content creator is able to see the content in All uploads section ,post rejected by content reviewer.</t>
  </si>
  <si>
    <t xml:space="preserve">1. Open the Sunbird portal
2. Login as a content reviewer.
3. Click on Profile icon
4. Go to Workspace and select the content from "Up for review"
5. Click on "Request changes" and select any checkbox or update the comments and click on "Request changes"
6. Login as Content creator
7. Click on Profile icon
8. Go to Workspace and click on "All my content" / "All uploads"
</t>
  </si>
  <si>
    <t xml:space="preserve">- When reviewer clicks on "Request changes", Request changes pop-up should be displayed along with checkboxes and textbox to update the comments
- On clicking "Request changes", content should dissappear from "Up for review" bucket for reviewer
- Same content should display with "Draft" status in "All my content" and "All uploads" for the content creator
</t>
  </si>
  <si>
    <t>VerifyRejectedContentInDrafts</t>
  </si>
  <si>
    <t xml:space="preserve">Verify that the content creator can send the content for Limited sharing </t>
  </si>
  <si>
    <t>1. Open the Sunbird portal
2. Login as a content creator.
3.Click on the Profile button on the top right corner 
4. Go to Workspace and click on "Upload Content" button.
5. Browse the respective file in the editor.
6. On the preview page, click on small arrow icon available along with send for review button.
7. Click on "Limited sharing"</t>
  </si>
  <si>
    <t xml:space="preserve">- Content cretor should be able to see "Limited Sharing" option when user clicks on the arrow button beside "Submit for review" icon
- Content should be available in "All my content" with status as "Unlisted" status
- It should also be available in "Shared via Linkn" bucket along with "Link" and "Delete" icon on the content card
</t>
  </si>
  <si>
    <t>uploadContentAndValidateSharedViaLinkbucket</t>
  </si>
  <si>
    <t>SendContentForLimitedSharing</t>
  </si>
  <si>
    <t>Verify that 
1.the creator is able to edit an old limited shared content and send it for review and then reviewer can publish these contents:
a)Collection
b)Resource
c)Lessonplan
d)Uploaded Content.
2. The content creator can send the content for Limited sharing and the content is available in Shared via link bucket</t>
  </si>
  <si>
    <t>Content creator should have created a content and limted shared it and the content should be available in "Shared via link" bucket</t>
  </si>
  <si>
    <t>1. Open Staging portal
2. Login as a content creator.
3. Click on the Profile
4. Click on Workspace 
5. Go to Workspace and click on "shared via link"
6. Click and open any of the content.
7. Edit the content and send the content for review.
8. Login as a content reviewer and go to Workspace.
9. Click on Up for review section.
10. Click, open the content and publish the content.
1. Open Staging portal
2. Login as a content creator.
3. Click on the Profile
4. Click on Workspace 
5. Select Resource and create it
6. Click on edit details and save the content
7. Click on "Limited sharing" available in the "send or review" drop down
8. Click on "Shared Via Link" bucket</t>
  </si>
  <si>
    <t>- Content creator is able to open and edit content from "Shared via Link" bucket
- Content creator should be able to send the content for review
- Once the content is published, it should dissappear from "Shared via Link" bucket
- Once the content is published, it should be available in "All my content", "Published", "All Uploads" bucket with "Live" status
- Once the content is published it should be available when it is searched on Library page
- Content creator should be able to send the creator resource to limited sharing by clicking on "Limited sharing" which is available in the send for review drop down
- Once user has clicked on "Limited sharing", the content should be available in "Shared via Link" bucket with link and delete icon on the content card
- Once the user has clicked on "Limited sharing", the content should be available in "All my content" bucket with status as "Unlisted"
- The content should not be available on the library page if any user searches for it
1.the creator should be able to edit an old limited shared content and send it for review and then reviewer can publish these contents:
a)Collection
b)Resource
c)Lessonplan
d)Uploaded Content.
2. The Resource creator should be able to send the content for Limited sharing and the content is available in Shared via link bucket</t>
  </si>
  <si>
    <t>SendResourceForLimitedSharing</t>
  </si>
  <si>
    <t>Verify that the content creator is able to delete the content from "Published" bucket and "All upload" Bucket</t>
  </si>
  <si>
    <t>Content creator should have uploaded the content and it must be under live status.
The content should not be added to any collection/book/course</t>
  </si>
  <si>
    <t>1. Open the Sunbird portal
2. Login with content creator credentials.
3.Click on the Profile button on top right corner 
4. Go to Worspace-&gt;Published/ All my content section.
5. Click on the delete option available on the content 
6. Click on "Yes" on the "Delete Content" pop-up</t>
  </si>
  <si>
    <t>- Content creator should see delete icon corresponding to the content in "All my content" and "Published" bucket
- Once content creator deleted the content, "Content deleted successfully" toast message should be displayed in "All my content" and "Published" bucket
- Content should dissapprear from respective bucket post deleting the content</t>
  </si>
  <si>
    <t>verifyDeleteContentInPublishedAndUploadBucket</t>
  </si>
  <si>
    <t>deleteContentFromPublishedandAllUploads</t>
  </si>
  <si>
    <t xml:space="preserve">Verify that
1. The "Content Type" is made mandatory in Edit details and send for review form.
2. The selected content type is displayed in the Content details page in below sections 
2.1.Draft 
2.2.Published
2.3.Submitted for Review
2.4.Up for Review
</t>
  </si>
  <si>
    <t>Content creator should have uploaded the content and it must be under live/Draft status</t>
  </si>
  <si>
    <t xml:space="preserve">- The "Content Type" should be mandatory in Edit details and send for review form
- When user open the content from "Drafts" bucket, content type field should be available in the content details form for the content creator
- Wpe shohen user open the content from "Published" bucket, content type field should be available in the content details form for the content creator
- When user open the content from "Submitted for review" bucket, content type field should be available in the content details form for the content creator
- When user open the content from "Up for review" bucket, content type field should be available in the content details form for the content reviewer
- When user consumes the content on library page, Content tyuld be available
</t>
  </si>
  <si>
    <t xml:space="preserve">- the "Content Type" should be mandatory in Edit details and send for review form
- When user open the content from "Drafts" bucket, content type field should be available in the content details form for the content creator
- When user open the content from "Published" bucket, content type field should be available in the content details form for the content creator
- When user open the content from "Submitted for review" bucket, content type field should be available in the content details form for the content creator
- When user open the content from "Up for review" bucket, content type field should be available in the content details form for the content reviewer
</t>
  </si>
  <si>
    <t>Verify content creator is able to edit the published content of mp4 type, and replace it with the same type 
Verify proper preview is diplayed on opening an uploaded content</t>
  </si>
  <si>
    <t>1.Content creator should have uploaded the MP4 content and it must be under live status.
2.Content creator should have uploaded the content and it must be under live status</t>
  </si>
  <si>
    <t xml:space="preserve">Scenario1 :
1. Open the Sunbird portal
2. Login with content creator credentials.
3. Click on the Profile icon
4. Go to Worspace-&gt;Published/ All my content section.
5. Click and open the Live content(MP4)
6. Click on the upload icon on the top right
7. Browse and select file( MP4) from the system and upload.
Scenario 2:
1. Open sunbird portal
2. Login with content creator credentials.
3. Click on the Profile icon on the top right corner
4. Go to Workspace-&gt;All my content/ All Upload /Published section.
5. Open any uploaded content
</t>
  </si>
  <si>
    <t xml:space="preserve">- Content creator should successfully replace the mp4 content and upload another same type of content
- Preview of the replaced content should be available on the preview page
- No changes should happen to the updated details on the edit details page
- Content creator should be able to send the content for review post replacing the content
- Reviewer should be able to see the appropriate preview of the replaced content and publish it successfully
- Proper preview should available for content when it is opened from "All my content" bucket for the content creator
- Proper preview should available for content when it is opened from "All Uploads" bucket for the content creator
- Proper preview should available for content when it is opened from "Published" bucket for the content creator
</t>
  </si>
  <si>
    <t xml:space="preserve">EditPublishedMp4UploadContentWithSameTypeMp4AndVerify
</t>
  </si>
  <si>
    <t>editAndReplacethemp4Content</t>
  </si>
  <si>
    <t xml:space="preserve">Verify content creator is able to edit the published upload content of one type and replace it with the same type
Webm
</t>
  </si>
  <si>
    <t xml:space="preserve">1.Content creator should have uploaded (webm/Youtube) the content and it must be under live status.
</t>
  </si>
  <si>
    <t xml:space="preserve">Scenario1 :
1. Open the Sunbird portal
2. Login with content creator credentials.
3. Click on the Profile icon
4. Go to Worspace-&gt;Published/ All my content section.
5. Click and open the content(Webm)
6. Click on the upload icon.
7. Browse and select file(Webm) from the system and upload.
8. Update the existing youtube URL with another youtube URL and upload
</t>
  </si>
  <si>
    <t>- Content creator should successfully replace the webm content and upload another same type of content
- Preview of the replaced content should be available on the preview page
- No changes should happen to the updated details on the edit details page
- Content creator should successfully replace the youtube content and upload another youtube URL
- Preview of the replaced content should be available on the preview page
- No changes should happen to the updated details on the edit details page
- If a content is attached to a collection, replaced file/Link should display for the user while consuming collection (course/Textbook)</t>
  </si>
  <si>
    <t>EditPublishedWebMUploadContentWithSameTypeWebmAndVerify</t>
  </si>
  <si>
    <t>editAndReplacethewebmContent</t>
  </si>
  <si>
    <t xml:space="preserve">Verify content creator is able to edit the published upload content of one type and replace it with the same type
Youtube
</t>
  </si>
  <si>
    <t xml:space="preserve">Scenario1 :
1. Open the Sunbird portal
2. Login with content creator credentials.
3. Click on the Profile icon
4. Go to Worspace-&gt;Published/ All my content section.
5. Click and open the content(Webm, Youtube)
6. Click on the upload icon.
7. Update the existing youtube URL with another youtube URL and upload
</t>
  </si>
  <si>
    <t>- Content creator should successfully replace the youtube content and upload another youtube URL
- Preview of the replaced content should be available on the preview page
- No changes should happen to the updated details on the edit details page
- If a content is attached to a collection, replaced file/Link should display for the user while consuming collection (course/Textbook)</t>
  </si>
  <si>
    <t>EditAndReplaceUploadYouTubecontent</t>
  </si>
  <si>
    <t xml:space="preserve">Verify content creator is able to edit the published upload content of one type and replace it with the same type
PDF
</t>
  </si>
  <si>
    <t xml:space="preserve">1.Content creator should have uploaded the PDF content and it must be under live status.
</t>
  </si>
  <si>
    <t xml:space="preserve">1. Open the Sunbird portal
2. Login with content creator credentials.
3.Click on the Profile 
4. Go to Worspace-&gt;Published/ All my content section.
5. Click and open the content(PDF)
6. Click on the upload icon.
7. Browse and select file(PDF) from the system and upload.
</t>
  </si>
  <si>
    <t>- Content creator should successfully replace the PDF content and upload another same type of content
- Preview of the replaced content should be available on the preview page
- No changes should happen to the updated details on the edit details page
- If a content is attached to a collection, replaced file/Link should display for the user while consuming collection (course/Textbook)</t>
  </si>
  <si>
    <t xml:space="preserve">EditPublishedPdfUploadContentWithSameTypePdfAndVerify
</t>
  </si>
  <si>
    <t>editAndReplacethepdfContent</t>
  </si>
  <si>
    <t xml:space="preserve">Verify content creator is able to edit the published upload content of one type and replace it with the same type
EPUB
</t>
  </si>
  <si>
    <t xml:space="preserve">1.Content creator should have uploaded the EPUB content and it must be under live status.
</t>
  </si>
  <si>
    <t xml:space="preserve">1. Open the Sunbird portal
2. Login with content creator credentials.
3.Click on the Profile 
4. Go to Worspace-&gt;Published/ All my content section.
5. Click and open the content EPUB)
6. Click on the upload icon.
7. Browse and select file(EPUB) from the system and upload.
</t>
  </si>
  <si>
    <t>- Content creator should successfully replace the EPUB content and upload another same type of content
- Preview of the replaced content should be available on the preview page
- No changes should happen to the updated details on the edit details page
- If a content is attached to a collection, replaced file/Link should display for the user while consuming collection (course/Textbook)</t>
  </si>
  <si>
    <t>EditPublishedEPubUploadContentWithSameTypeEPUBAndVerify</t>
  </si>
  <si>
    <t>editAndReplacetheepubContent</t>
  </si>
  <si>
    <t xml:space="preserve">Verify content creator is able to edit the published upload content of one type and replace it with the same type
HTML
</t>
  </si>
  <si>
    <t xml:space="preserve">1.Content creator should have uploaded the HTML content and it must be under live status.
</t>
  </si>
  <si>
    <t xml:space="preserve">1. Open the Sunbird portal
2. Login with content creator credentials.
3.Click on the Profile icon 
4. Go to Worspace-&gt;Published/ All my content section.
5. Click and open the content(HTML)
6. Click on the upload icon.
7. Browse and select file(HTML) from the system and upload.
</t>
  </si>
  <si>
    <t>- Content creator should successfully replace the HTML content and upload another same type of content
- Preview of the replaced content should be available on the preview page
- No changes should happen to the updated details on the edit details page
- If a content is attached to a collection, replaced file/Link should display for the user while consuming collection (course/Textbook)</t>
  </si>
  <si>
    <t xml:space="preserve">EditPublishedHTMLUploadContentWithSameTypeHTMLAndVerify
</t>
  </si>
  <si>
    <t>editAndReplacethehtmlContent</t>
  </si>
  <si>
    <t xml:space="preserve">Verify content creator is able to edit the published upload content of one type and replace it with the same type
H5p
</t>
  </si>
  <si>
    <t xml:space="preserve">1.Content creator should have uploaded the H5P content and it must be under live status.
</t>
  </si>
  <si>
    <t xml:space="preserve">1. Open the Sunbird portal
2. Login with content creator credentials.
3.Click on the Profile icon 
4. Go to Worspace-&gt;Published/ All my content section.
5. Click and open the content( H5P)
6. Click on the upload icon.
7. Browse and select file(H5P) from the system and upload.
</t>
  </si>
  <si>
    <t>- Content creator should successfully replace the H5P content and upload another same type of content
- Preview of the replaced content should be available on the preview page
- No changes should happen to the updated details on the edit details page
- If a content is attached to a collection, replaced file/Link should display for the user while consuming collection (course/Textbook)</t>
  </si>
  <si>
    <t>EditPublishedH5pUploadContentWithSameTypeH5pAndVerify</t>
  </si>
  <si>
    <t>editAndReplacetheh5pContent</t>
  </si>
  <si>
    <t>Content review</t>
  </si>
  <si>
    <t>Verify that the rejected content is available in Drafts section</t>
  </si>
  <si>
    <t>Content creator should have created a content and sent it for review</t>
  </si>
  <si>
    <t xml:space="preserve">1. Open staging Portal
2. Login with content reviewer credentials.
3. Click on Profile
4. Click on workspace button.
5. Select "Up for review" -&gt; Open the content
6. Reject the content and update the comments
7. Login with content creator credentials
8. Click on Profile
9. Click on workspace 
10. Select "Drafts" bucket
</t>
  </si>
  <si>
    <t>- Content creator should see the content which was rejected by the reviewer in the "Drafts" bucket with "draft" status
- Content creator should be able to open the content and see the comments added by reviewer (comment icon is displayed on the preview page)
- Content creator should be able to update the content and send it for review</t>
  </si>
  <si>
    <t>RejectTheCollectionAndVerifyInDraft</t>
  </si>
  <si>
    <t xml:space="preserve">Verify that User is able to copy the below contents from Library Page and Verify existing License term gets copied on copying a below content and user is not able to edit on copying.
-Lesson Plan
-Uploads
-Resource
</t>
  </si>
  <si>
    <t>Contents should be created and published 
- Lesson Plan
- Uploads
- Resources</t>
  </si>
  <si>
    <t xml:space="preserve">1. Open Staging portal
2. Login with content creator credentials.
3. Search for the contents (Resource,Uploads,Lesson plan) from Library page
4. Open the content
5. Click on copy icon
</t>
  </si>
  <si>
    <t xml:space="preserve">- When content creator clicks on Copy icon, he is directed to the editor (content editor/collection editor/resource editor)
- Liscence term field should get copied, and content creator should not be able to edit the Liscence term field
- Framework values should not get copied
- Name of the content is updated with the prefix "Copy of" in the editor
- Content creator should be able to edit/update the fields and send the content for review
- Content reviewer should be able to publish the copied content successfully
</t>
  </si>
  <si>
    <t>CopyTheContent</t>
  </si>
  <si>
    <t>Raju</t>
  </si>
  <si>
    <t>Verify that creator is able to edit published content, send for review and Republish the content
-Lesson Plan
-Resource
-Collection
-Course
Verify if user is able to edit an old content in "draft" status and publish the same</t>
  </si>
  <si>
    <t xml:space="preserve">Content creator must have created and published below contents
-Lesson Plan
-Resource
-Collection
-Course
</t>
  </si>
  <si>
    <t>1. Open staging portal 
2. Login with content creator credentials.
3. Click on Profile icon 
4. Go to Workspace-&gt;Published.
5. Click and open any content 
6. Edit the content.
7. Click on save button.
8. Click on send for review.
9. Open staging portal 
10. Login with reviewer credentials.
11. Click on Profile icon 
12. Go to Workspace-&gt;Up for review.
13. Open the content and publish the content.
1. Open staging portal 
2. Login with content creator credentials.
3. Click on Profile icon 
4. Go to Workspace-&gt; "All my contents"/"Drafts".
5. Click and open any old content which is in "drafts" status
6. Click on send for review.
7. Open staging portal 
8. Login with reviewer credentials.
9. Click on Profile icon 
10. Go to Workspace-&gt;Up for review.
11. Open the content and publish the content.</t>
  </si>
  <si>
    <t>- Content createor should edit the published content successfully 
- Once user edit the content, there is a copy of same content in "All my content" bucket with "draft" status along with the "Live" version
- Content creator should send the content for review successfully
- The content should be available in "Sumbitted for review" bucket and "All my content" bucket with "Review" status
- Content should be available for the reviewer in "Up for review" bucket
- Conent reviewer should be able to see updated content/details while reveiwing the content
- Content reveiwer should publish the content and the content should dissappear from "Up for review" bucket
- On publishing, the content should be available in "All my content", "Published" bucket with "Live" status and dissappear from "Sumbitted for review"
- Updated data should be available during consumption
- If the content is attached to a collection, updated data should display for the user while consuming collection (course/Textbook)
- Content creator should be able to edit old content which is in "draft" status
- Content creator should send the content for review successfully
- The content should be available in "Sumbitted for review" bucket and "All my content" bucket with "Review" status
- Content should be available for the reviewer in "Up for review" bucket
- Content reveiwer should publish the content and the content should dissappear from "Up for review" bucket
- On publishing, the content should be available in "All my content", "Published" bucket with "Live" status and dissappear from "Sumbitted for review"
- Content should be available during consumption</t>
  </si>
  <si>
    <t>EditAndRepublishTheContent</t>
  </si>
  <si>
    <t xml:space="preserve">Verify user is able to copy the contents and publish successfully
- MP4
Verify that framework values are not getting copied when user copies any content
- MP4
</t>
  </si>
  <si>
    <t xml:space="preserve">Video content(MP4) should be created and published </t>
  </si>
  <si>
    <t xml:space="preserve">1. Open Staging portal
2. Login with content creator credentials.
3. Click and open (MP4) from Library page
4. Click and open the content card.
5. Click on copy icon.
6. Content editor will open
7. Send the content for review
8. Login with reviewer credentials
9. Click on profile
10. Go to workspace-&gt; Up for review
11. Open the content and publish it
1. Open Staging portal
2. Login with content creator credentials.
3. Click and open (MP4) from Library page
4. Click and open the content card.
5. Click on copy icon.
6. Content editor will open
7. Observe the framework values
</t>
  </si>
  <si>
    <t>- When content creator clicks on Copy icon, he is directed to the editor (content editor/collection editor/resource editor)
- Liscence term field should get copied, and content creator should not be able to edit the Liscence term field
- Framework values should not get copied
- Name of the content is updated with the prefix "Copy of" in the editor
- Content creator should be able to edit/update the fields and send the content for review
- Content reviewer should be able to publish the content successfully
- Published Content should be available for consumption</t>
  </si>
  <si>
    <t xml:space="preserve">CopyMP4ContentAndSendForReview
</t>
  </si>
  <si>
    <t>copyAndPublishMp4Content</t>
  </si>
  <si>
    <t xml:space="preserve">Verify user is able to copy the contents and publish successfully
- webm
Verify that framework values are not getting copied when user copies any content
- webm
</t>
  </si>
  <si>
    <t xml:space="preserve">Video content(webm) should be created and published </t>
  </si>
  <si>
    <t xml:space="preserve">1. Open Staging portal
2. Login with content creator credentials.
3. Click and open (webm) from Library page
4. Click and open the content card.
5. Click on copy icon.
6. Content editor will open
7. Send the content for review
8. Login with reviewer credentials
9. Click on profile
10. Go to workspace-&gt; Up for review
11. Open the content and publish it
1. Open Staging portal
2. Login with content creator credentials.
3. Click and open (webm) from Library page
4. Click and open the content card.
5. Click on copy icon.
6. Content editor will open
7. Observe the framework values
</t>
  </si>
  <si>
    <t>- When content creator clicks on Copy icon, he is directed to the editor (content editor/collection editor/resource editor)
- Liscence term field should ge copied, and content creator should not be able to edit the Liscence term field
- Framework values should not get copied
- Name of the content is updated with the prefix "Copy of" in the editor
- Content creator should be able to edit/update the fields and send the content for review
- Content reviewer should be able to publish the content successfully
- Published Content should be available for consumption</t>
  </si>
  <si>
    <t>CopyWebMContentAndSendForReview</t>
  </si>
  <si>
    <t>copyAndPublishWebmContent</t>
  </si>
  <si>
    <t>Verify user is able to copy the contents and publish successfully
- Youtube
Verify that framework values are not getting copied when user copies any content
- Youtube</t>
  </si>
  <si>
    <t xml:space="preserve">Video content(Youtube) should be created and published </t>
  </si>
  <si>
    <t xml:space="preserve">1. Open Staging portal
2. Login with content creator credentials.
3. Click and open (youtube) from Library page
4. Click and open the content card.
5. Click on copy icon.
6. Content editor will open
7. Send the content for review
8. Login with reviewer credentials
9. Click on profile
10. Go to workspace-&gt; Up for review
11. Open the content and publish it
1. Open Staging portal
2. Login with content creator credentials.
3. Click and open (youtube) from Library page
4. Click and open the content card.
5. Click on copy icon.
6. Content editor will open
7. Observe the framework values
</t>
  </si>
  <si>
    <t xml:space="preserve">- When content creator clicks on Copy icon, he is directed to the editor (content editor/collection editor/resource editor)
- Liscence term field should ge copied, and content creator should not be able to edit the Liscence term field
- Framework values should not get copied
- Name of the content is updated with the prefix "Copy of" in the editor
- Content creator should be able to edit/update the fields and send the content for review
- Content reviewer should be able to publish the content successfully
</t>
  </si>
  <si>
    <t>copyAndPublishYoutubeContent</t>
  </si>
  <si>
    <t xml:space="preserve">Verify user is able to copy the contents and publish successfully
- PDF
Verify that framework values are not getting copied when user copies any content
- PDF
</t>
  </si>
  <si>
    <t xml:space="preserve">PDF content should be created and published </t>
  </si>
  <si>
    <t xml:space="preserve">1. Open Staging portal
2. Login with content creator credentials.
3. Click and open (PDF) from Library page
4. Click and open the content card.
5. Click on copy icon.
6. Content editor will open
7. Send the content for review
8. Login with reviewer credentials
9. Click on profile
10. Go to workspace-&gt; Up for review
11. Open the content and publish it
1. Open Staging portal
2. Login with content creator credentials.
3. Click and open (PDF) from Library page
4. Click and open the content card.
5. Click on copy icon.
6. Content editor will open
7. Observe the framework values
</t>
  </si>
  <si>
    <t xml:space="preserve">CopyPDFContentAndSendForReview
</t>
  </si>
  <si>
    <t>copyAndPublishPdfContent</t>
  </si>
  <si>
    <t>Verify user is able to copy the contents and publish successfully
- EPUB
Verify that framework values are not getting copied when user copies any content
- EPUB</t>
  </si>
  <si>
    <t xml:space="preserve">Epub content should be created and published </t>
  </si>
  <si>
    <t xml:space="preserve">1. Open Staging portal
2. Login with content creator credentials.
3. Click and open (Epub) from Library page
4. Click and open the content card.
5. Click on copy icon.
6. Content editor will open
7. Send the content for review
8. Login with reviewer credentials
9. Click on profile
10. Go to workspace-&gt; Up for review
11. Open the content and publish it
1. Open Staging portal
2. Login with content creator credentials.
3. Click and open (Epub) from Library page
4. Click and open the content card.
5. Click on copy icon.
6. Content editor will open
7. Observe the framework values
</t>
  </si>
  <si>
    <t>CopyEpubContentAndSendForReview</t>
  </si>
  <si>
    <t>copyAndPublishEpubContent</t>
  </si>
  <si>
    <t>KN-9</t>
  </si>
  <si>
    <t>5.1 Sprint</t>
  </si>
  <si>
    <t xml:space="preserve">Verify user is able to copy the contents and publish successfully
- HTML
Verify that framework values are not getting copied when user copies any content
- HTML
</t>
  </si>
  <si>
    <t xml:space="preserve">HTML content should be created and published </t>
  </si>
  <si>
    <t xml:space="preserve">1. Open Staging portal
2. Login with content creator credentials.
3. Click and open (HTML) from Library page
4. Click and open the content card.
5. Click on copy icon.
6. Content editor will open
7. Send the content for review
8. Login with reviewer credentials
9. Click on profile
10. Go to workspace-&gt; Up for review
11. Open the content and publish it
1. Open Staging portal
2. Login with content creator credentials.
3. Click and open (HTML) from Library page
4. Click and open the content card.
5. Click on copy icon.
6. Content editor will open
7. Observe the framework values
</t>
  </si>
  <si>
    <t xml:space="preserve">CopyHTMLContentAndSendForReview
</t>
  </si>
  <si>
    <t>copyAndPublishHtmlContent</t>
  </si>
  <si>
    <t>Verify user is able to copy the contents and publish successfully
- H5P
Verify that framework values are not getting copied when user copies any content
- H5P</t>
  </si>
  <si>
    <t xml:space="preserve">H5P content should be created and published </t>
  </si>
  <si>
    <t xml:space="preserve">1. Open Staging portal
2. Login with content creator credentials.
3. Click and open (H5P) from Library page
4. Click and open the content card.
5. Click on copy icon.
6. Content editor will open
7. Send the content for review
8. Login with reviewer credentials
9. Click on profile
10. Go to workspace-&gt; Up for review
11. Open the content and publish it
1. Open Staging portal
2. Login with content creator credentials.
3. Click and open (H5P) from Library page
4. Click and open the content card.
5. Click on copy icon.
6. Content editor will open
7. Observe the framework values
</t>
  </si>
  <si>
    <t>CopyH5pContentAndSendForReview</t>
  </si>
  <si>
    <t>copyAndPublishH5plContent</t>
  </si>
  <si>
    <t>1. Verify that user with content creator role can see this content type “TV Lesson“ in workspace section for create page.
2. Verify that content creator should be able to create this content type "TV Lesson" and send for review.
3. Verify that Content reviewer should be able to see this content in "Up For Review" bucket.
4. Verify that Content reviewer should be able to publish the content 
5. Verify that content creator should be able to see published content in All My Contents bucket 
6. Verify any guest user/logged in user should be able to search this content in library section</t>
  </si>
  <si>
    <t>1. Login to Sunbird portal with content creator credentials
2. Click on "Profile" -&gt; Workspace
2. Click on "Resource"/"Upload content"
3. Create the resource/ Upload the content
4. Click on edit details
5. Select the primary category as explaination contetn
6. Select the additional category as Tv lesson
7. Send the content to review
8. Login as Reviewer -&gt; Click on Profile -&gt; Workspace
9. Select "Up for review" -&gt; Open the content
10. Publish the content</t>
  </si>
  <si>
    <t xml:space="preserve">- Content creator should be able to see "Tv Lesson" option in the additional category drop down and select it post creating the content in edit details page
- content creator should be able to send the content for review
- The content for be available for the content reviewer in "Up for review" bucket and he should be able to see the "Tv Lesson" option in the content details page
- Content reviewer should be able to publish the content successfully
- Post publishing the content, it should be available in "All my content", "Published" bucket with "Live" status
- Post publishing, the content should be available in Library page when guest user / Logged in user searches for it
</t>
  </si>
  <si>
    <t>CreateTVLessonValidateAndConsume</t>
  </si>
  <si>
    <t>Book creation</t>
  </si>
  <si>
    <t>Verify that Book creator is able to create book by filling all fields on the Book creation pop up while creating the book
&amp;
Verify that Book creator is able to create book without updating any filed value on the book creation pop Up</t>
  </si>
  <si>
    <t>Book creation pop-up and mandatory fields in the pop up can be configured</t>
  </si>
  <si>
    <t>Scenario1:
1. Login to Sunbird portal with book Creator credentials only
2. Click on profile
3. Go to workspace.
4. Click on "Book" 
5. Fill all the fields in the creation pop-&gt; Start creating
Scenario-2:
1. Login to Sunbird portal with book Creator credentials only
2. Click on profile
3. Go to workspace.
4. Click on "Book" 
5. Do not fill any of the fields in the creation pop(Except mandatory fields)-&gt; Start creating</t>
  </si>
  <si>
    <t>- Book creator should be directed to the book creation pop up when he clicks on "Book"
- Book creator should be able to update all fields on the pop-up and click on "Start creating"
- Book creator should be able to update all the fields in the edit details page
- Book creator should be able to add "Child/sibling" nodes to the book
- Book creator should be able see "QR code", "Add collaborator", "Save as Drafts", "Send for review" lablels in the header
- Book creator should be able to successfully send the book for review post adding "Child/sibling" nodes, he should be able to send the book for review
- Once the Book is sent to review, it should be available in "All my content", "Submitted for review" bucket with "Review" status
- Book creator should be directed to the book creation pop up when he clicks on "Book"
- Book creator should be able to click on "Start creating" without updating the fields(Except mandatory) on the pop-up 
- Book creator should be able to update all the fields in the edit details page
- Book creator should be able to add "Child/sibling" nodes to the book
- Book creator should be able see "QR code", "Add collaborator", "Save as Drafts", "Send for review" lablels in the header
- Book creator should be able to successfully send the book for review post adding "Child/sibling" nodes, he should be able to send the book for review
- Once the Book is sent to review, it should be available in "All my content", "Submitted for review" bucket with "Review" status
- Book creator should be directed to the book creation pop up when he clicks on "Book"
- Book creator should be able to click on "Start creating" without updating any details on the pop-up</t>
  </si>
  <si>
    <t>validateBookBeCreatedWithFillingCreationPopAndWithoutfillingCreationPopup</t>
  </si>
  <si>
    <t>BMGS</t>
  </si>
  <si>
    <t>Verify that user with only book creator role can create the textbook and send it for review</t>
  </si>
  <si>
    <t xml:space="preserve">1. Login to Sunbird portal with book Creator credentials only
2. Click on profile
3. Go to workspace.
4. Click on "Book" -&gt;Fill the mandatory fields in the creation pop-&gt; "Start Creating" 
5. Enter the mandatory fields &gt; Save as Drafts
6. Click on + Add child button
7. Enter the mandatory fields &gt; Save as Drafts
8. Click on + Add from Library button on botton right of the page
9. Select content from the list &gt; Add content
10. Navigate back to previous page &gt; Save as Draft
11. Click on Send for Review button
12. Observe T&amp;C popup opens up with checkbox
13. Check the checkbox &gt; Submit 
</t>
  </si>
  <si>
    <t xml:space="preserve">- Book creator should be directed to the book creation pop up when he clicks on "Book"
- Book creator should be able to update mandatory fields on the pop-up and click on "Start creating"
- Book creator should be able to update all the fields in the edit details page
- Book creator should be able to add "Child/sibling" nodes to the book
- Book creator should be able see "QR code", "Add collaborator", "Save as Drafts", "Send for review" lablels in the header
- Book creator should be able to successfully send the book for review post adding "Child/sibling" nodes, he should be able to send the book for review
- Book creator should be displayed with the toast message "Book sent to review successfully" upon send the book for review
- Once the Book is sent to review, it should be available in "All my content", "Submitted for review" bucket with "Review" status
</t>
  </si>
  <si>
    <t>CreateBookWithOnlyCreatorRole</t>
  </si>
  <si>
    <t>ED-1174</t>
  </si>
  <si>
    <t>Sunbird ED 5.1.2.0 Sprint</t>
  </si>
  <si>
    <t xml:space="preserve">Verify that on creating a book popup,"Name" textbox is to be highlighted and unwanted space is not to be displayed </t>
  </si>
  <si>
    <t>Book creation popup is displayed</t>
  </si>
  <si>
    <t>1. Open the staging portal
2. Login with book creator credentials
3. Click on profile-&gt;Go to workspace
4. Click on Book 
5. Observe the pop-up</t>
  </si>
  <si>
    <t xml:space="preserve">- Book creator should be directed to the book creation pop up when he clicks on "Book"
- "Name" textbox should be highlighted and unwanted space should not to be displayed 
- Book creator should be able to update the fields on the pop-up and click on "Start creating"
</t>
  </si>
  <si>
    <t>SB-25554</t>
  </si>
  <si>
    <t xml:space="preserve">Verify new editor is displayed for book creator post adding the name, publisher,year values in the book creation pop-up and clicking on start creating </t>
  </si>
  <si>
    <t>1. Login to Sunbird portal with book creator credentials
2. Click on profile-&gt;Go to workspace.
3. Click on book-&gt; Update name, publisher, year in the book creation pop-up</t>
  </si>
  <si>
    <t>- Book creator should be directed to the book creation pop up when he clicks on "Book"
- Book creator should be able to update name, publisher, year fields on the pop-up and click on "Start creating"
- Book creator should be directed to TOC page and update all the fields
- Book creator should be able to add "Child/sibling" nodes to the book
- Book creator should be able see "QR code", "Add collaborator", "Save as Drafts", "Send for review" lablels in the header</t>
  </si>
  <si>
    <t>createbookValidateStartCreatingPopupAndLimitSharingIsAbsentForBook</t>
  </si>
  <si>
    <t>Verify that Editor has following fields:
1) menu(3 dots) drop down -"Create folders using CSV", "Download folders as CSV file", "Update folder Metadata using CSV file"
2) QR Code dropdown - "Generate QR Codes", "Download QR codes"
3) "Add collaborator" button
4) "Save as draft" button
5) Back button</t>
  </si>
  <si>
    <t>1. Login to Sunbird portal with book creator credentials
2. Click on profile-&gt;Go to workspace.
3. Click on book-&gt; Update name, publisher, year in the book creation pop-up
4. Click on "Start Creating".
5. Observe the editor fields and options</t>
  </si>
  <si>
    <t>- Book creator should be directed to the book creation pop up when he clicks on "Book"
- Book creator should be able to update name, publisher, year fields on the pop-up and click on "Start creating"
- Book creator should be directed to TOC page 
- Editor should have following fields:
1) menu(3 dots) drop down -"Create folders using CSV", "Download folders as CSV file", "Update folder Metadata using CSV file"
2) QR Code dropdown - "Generate QR Codes", "Download QR codes"
3) "Add collaborator" button
6) "Send for review" button
7) "Save as draft" button
8) "Back" button</t>
  </si>
  <si>
    <t>GenerateQRCodeWhenRequiredFieldSetToYes</t>
  </si>
  <si>
    <t>verifyBookEditor</t>
  </si>
  <si>
    <t xml:space="preserve">Verify that user able to see new configus on metadata ie. additional category field and user can select it send the book for review
</t>
  </si>
  <si>
    <t>1. Login to Sunbird portal with book creator credentials
2. Click on profile-&gt;Go to workspace.
3. Click on book-&gt; Update name, publisher, year in the book creation pop-up
4. Click on Start creating
5. Edit page displayed
6. Update all the details on the edit details page
7. Click on Additional category Dropdown
8. Select the option as : (additional categories can be configured, select as per the configuration required)
Note: Collection type it filled by default as Digital textbook</t>
  </si>
  <si>
    <t>- When user creates a book, the corresponding primary collection category configured in the system should be automatically set by the system. 
- In Edit Details page, there should be "COLLECTION TYPE" field below "Keywords" field. This field is non-editable. The primary collection category set in the step 1 is displayed here.
- There is another field "ADDITIONAL CATEGORIES" right to the "COLLECTION TYPE" field. This lists all the collection categories configured in the system, except the primary collection categories. This is a multi-select drop-down. This field is NOT mandatory.
- When user selects the required values and saves, content should be saved successfully. The other attributes defined as part of Primary Collection Category configuration should automatically updated by the system, based on the configured values. 
- When user clicks send for review, the book should be successfully sent for review
- Once the Book is sent to review, it should be available in "All my content", "Submitted for review" bucket with "Review" status</t>
  </si>
  <si>
    <t>createBookAndValidateEditorLabels</t>
  </si>
  <si>
    <t>Collection editor</t>
  </si>
  <si>
    <t>Verify that the latest relevant live contents are available in the add from library page by default</t>
  </si>
  <si>
    <t>Contents should have been created and published recently</t>
  </si>
  <si>
    <t>1. Login to Sunbird portal with book creator credentials
2. Click on profile-&gt;Go to workspace.
3. Click on book-&gt; Update name, publisher, year in the book creation pop-up
4. Click on Start creating
5. Edit page displayed
6. Update all the details on the edit details page
7. Click on "New Sibling"
8. Click on Add from library Page available at the right bottom
9. Observe whether latest relevant Live contents are displayed in the list</t>
  </si>
  <si>
    <t xml:space="preserve">- Book creator should be able to navigate to "Add from library" page by clicking on "Add from Library" button
- List of contents should be available along with "Add content" button post clicking on the content card
- 100 contents should be displayed in the list by default
- Book creator should be able to apply filters and relevent content are displayed
- Book creator should be able to see more contents by clicking on "see more" option in the end of the content list section
</t>
  </si>
  <si>
    <t>verifyThatLatestRelevantLiveContentsAreAvailableInTheAddFromLibraryPage</t>
  </si>
  <si>
    <t>verifyLatestPublishedContentInAddFromLibrary</t>
  </si>
  <si>
    <t>SB-27183</t>
  </si>
  <si>
    <t xml:space="preserve">Verify creator is able to add the same content to the different levels of folder under Digital Textbook 
1.Level 1 folder [All type of contents]
2.Level 2 folder [All type of contents]
3.Level 3 folder
4.Level 4 folder
</t>
  </si>
  <si>
    <t>1. Login to Sunbird portal with book creator credentials
2. Click on profile-&gt;Go to workspace.
3. Click on book-&gt; Update name, publisher, year in the book creation pop-up
4. Click on Start creating
5. Edit page displayed
6. Update all the details on the edit details page
7. Click on "New Sibling"
8. Click on Add from library Page available at the right bottom
9. On the "Add from library" page, select a content &gt; "Add content"
10. Select the appropriate child node and -&gt; "Add content"
11. Navigate to previous page
12. Click on "+Add child" again 
13. Fill all the mandatory fields in the child level 2 folder &gt; Save as drafts
14. Select the child node-&gt;Click on + Add library button on bottom right of the screen
15. Search the same content which is added to the previous node &gt; Add content
16. Select the appropriate child node and -&gt; "Add content"
17. Similarly add the same content to the Level 3 and Level 4 folders
18. Save the book</t>
  </si>
  <si>
    <t xml:space="preserve">- Book creator should be able to add the content to a child node from "Add from library" page
- When the book creator navigates again to "Add from library" page post adding the next level folder ,the content which is already added to the book should be dissappeared from the "Add from library" list 
- User should be able to search the already added content successfully and add it to another folder
- Post adding the content, it should be displayed on the TOC
- Book creator should be able to add same content to all 4 level folder
</t>
  </si>
  <si>
    <t>validateSelectContentButtonPostClickingAddFromLibraryButtonInContetntTypes</t>
  </si>
  <si>
    <t>VerifySameContentAddedInDifferentFolderLevel</t>
  </si>
  <si>
    <t>Verify creator is not able to add the same content to the same level of folders under Digital Textbook
1.Level 1 Folder
2.Level 2 Folder
3.Level 3 Folder
4.Level 4 Folder
Verify Add Content button is disabled in the dialog box if the creator selects the folder level to which the same content is added for the following primary categories:
1.Digital Textbook
2.Course
3.Content Playlist
4.Question paper</t>
  </si>
  <si>
    <t xml:space="preserve">1. Login to Sunbird portal with book creator credentials
2. Click on profile-&gt;Go to workspace.
3. Click on book-&gt; Update name, publisher, year in the book creation pop-up
4. Click on Start creating
5. Edit page displayed
6. Update all the details on the edit details page
7. Click on "New Sibling"
8. Click on Add from library Page available at the right bottom
9. On the "Add from library" page, select a content &gt; "Add content"
10. Select the appropriate child node and -&gt; "Add content"
11. Navigate to previous page
12.. Select the same child node -&gt; Click on "Add from library" button on bottom right of the screen
13. Search the same content
14. Observe that "Add content" button is disabled and the text "Already presnt in this folder" displayed 
</t>
  </si>
  <si>
    <t>-When the book creator has added a content to a child node, the content should be dissappeared from the "Add from library" list when he navigates again to "Add from library" page 
- When user searches the added content, "Add content" button is disabled along with text "Already present in this folder" displayed corresponding to the content</t>
  </si>
  <si>
    <t>creatorShoulNotBeAbleToAddSameContentToSameFolder</t>
  </si>
  <si>
    <t>Verify Limited sharing option is not available for the book creator while creating the Digital Textbook.</t>
  </si>
  <si>
    <t>1. Login to Sunbird portal with book creator credentials
2. Click on profile-&gt;Go to workspace.
3. Click on book-&gt; Update name, publisher, year in the book creation pop-up
4. Click on Start creating
5. Edit page displayed
6. Update all the details on the edit details page
7. Click on "New Sibling" -&gt; Update the fields for the sibling node
8. Add the contents to the sibling node
9. Save the book
10. Observe the options in the header</t>
  </si>
  <si>
    <t>- Limited sharing option should not be available for the book creator while creating the Digital Textbook
- Limited sharing option should not be displayed on the editor
- The book creator should be able to save the book successfully</t>
  </si>
  <si>
    <t>Verify that the appropriate error message is getting displayed when the user clicks on save button in offline mode</t>
  </si>
  <si>
    <t>1. Login to Sunbird portal with book creator credentials
2. Click on profile-&gt;Go to workspace.
3. Click on book-&gt; Update name, publisher, year in the book creation pop-up
4. Click on Start creating
5. Edit page displayed
6. Update all the details on the edit details page
7. Click on "New Sibling" -&gt; Update the fields for the sibling node
8. Add the contents to the sibling node
9. Turn off the data.
10. Save the book</t>
  </si>
  <si>
    <t xml:space="preserve">- The proper message "Something went wrong. Try again later" should get displayed when the user clicks on save button in offline mode
- Contents and the data of the book should not get saved in offline mode
</t>
  </si>
  <si>
    <t>SB-27357</t>
  </si>
  <si>
    <t>4.3 - Hot Fix</t>
  </si>
  <si>
    <t>Verify that reviewer can publish the Book successfully</t>
  </si>
  <si>
    <t>User should have reviewer access
-A book shoulb be created and sent for review</t>
  </si>
  <si>
    <t xml:space="preserve">Publish:
1. Open the Sunbird Portal
2. Login as Book reviewer
3. Click on Profile icon
4. Click on Worspace &gt; Book
5. Click on Up for Review
6. Click on the recently created book
7. Click on Publish button
8. Select all the check box in the Publish dialog box and click on yes
9. Observe the successfull toast message
</t>
  </si>
  <si>
    <t xml:space="preserve">Publish:
- The reviewer should be able to check all the checkboxes on the "Publish" dialog box, click on "Yes" in the dialog box
- The reviewer should be displayed with the toast message "Content published successfully" when he publishes the book
- Once the Book is published the by the reviewer, the respective book should get dissappeared from his "Up for review" bucket
- The book should be available for the respective book creator in "All my contents", "Published" bucket 
</t>
  </si>
  <si>
    <t>rejectAndAgainPublishCourse</t>
  </si>
  <si>
    <t>OnceBookIsPublishedShouldGetDisappearFromUpForReviewBucket</t>
  </si>
  <si>
    <t>Verify that reviewer can reject the Book successfully</t>
  </si>
  <si>
    <t xml:space="preserve">
Reject:
1. Open the Sunbird Portal
2. Login as Book reviewer
3. Click on Profile icon
4. Click on Worspace &gt; Book
5. Click on Up for Review
6. Click on the recently created book
7. Click on Reject button 
10. Observe Add review comment popup opens up with Textbox, Cancel button enabled
11. Enter the comment in the textbox &gt; Submit review
12.Observe toast message is displayed as "Content is sent for corrections".</t>
  </si>
  <si>
    <t xml:space="preserve">Reject:
- The reviewer should be able to click on "Reject" button
- The reviewer should be able to add the review comment to the book and submit it
- The reviewer should be displayed with the toast message "Content is sent for corrections" when he rejects the book
- Once the Book is rejected the by the reviewer, the respective book should get dissappeared from his "Up for review" bucket
- The book should be available for the respective book creator in"Drafts" bucket 
</t>
  </si>
  <si>
    <t>OnceBookIsRejectedShouldGetDisappearFromUpForReviewBucket</t>
  </si>
  <si>
    <t>SB-28697</t>
  </si>
  <si>
    <t>4.8.0 Sprint 1</t>
  </si>
  <si>
    <t>Verify that the editor for the textbook is according to the required configuration</t>
  </si>
  <si>
    <t>Can be configured accordingly</t>
  </si>
  <si>
    <t>1. Open the Sunbird Portal
2. Login as Book reviewer
3. Click on Profile icon
4. Click on Worspace &gt; update name, publisher, year in the book creation pop-up
4. Click on Start creating
5. Edit page displayed-&gt; Observe the fields</t>
  </si>
  <si>
    <t>- Book should not be saved without updating the "Name" field 
- Error "Please fill the required metadata" should be displayed to the book creator when the book is saved.
- "Name is required" error is displayed below the textbox if the name field is blank
- Book should not be saved when the "Name" field is updated with special character
- "Special characters are not allowed" error is displayed below the textbox if the name field with special character
- "Special characters are not allowed" error message is diaplayed when the book is saved with special character in "Name"</t>
  </si>
  <si>
    <t xml:space="preserve">Verfiy that the book creator is able to create the textbook for multiple tenant 
</t>
  </si>
  <si>
    <t>Book creator should login with multiple credentials which has book creator role and create the book</t>
  </si>
  <si>
    <t xml:space="preserve">1. Login to Sunbird portal with book Creator credentials only (for TN, AP)
2. Click on profile
3. Go to workspace.
4. Click on "Book" -&gt;Fill the mandatory fields in the creation pop-&gt; "Start Creating" 
5. Enter the mandatory fields &gt; Save as Drafts
6. Click on + Add child button
7. Enter the mandatory fields &gt; Save as Drafts
8. Click on + Add from Library button on botton right of the page
9. Select content from the list &gt; Add content
10. Navigate back to previous page &gt; Save as Draft
11. Click on Send for Review button
12. Observe T&amp;C popup opens up with checkbox
13. Check the checkbox &gt; Submit </t>
  </si>
  <si>
    <t xml:space="preserve">- Book creator should be directed to the book creation pop up when he clicks on "Book"
- Book creator should be able to update all fields on the pop-up and click on "Start creating"
- Book creator should be able to update all the fields in the edit details page
- Book creator should be able to add "Child/sibling" nodes to the book
- Book creator should be able see "QR code", "Add collaborator", "Save as Drafts", "Send for review" lablels in the header
- Book creator should be able to successfully send the book for review post adding "Child/sibling" nodes, he should be able to send the book for review
- Once the Book is sent to review, it should be available in "All my content", "Submitted for review" bucket with "Review" status
</t>
  </si>
  <si>
    <t>CreateBookAndConsume</t>
  </si>
  <si>
    <t>Verify that book creator can add child nodes and sibling nodes to the root node through:
1) The "Add child", "Add sibling" 
2) Menu(3 dots) option
3) Can edit nodes name
4) Can delete nodes
5) Can add resource</t>
  </si>
  <si>
    <t>User should have Book creator role</t>
  </si>
  <si>
    <t>1. Open the Sunbird Portal
2. Login with valid book creator credentials.
3. Click on Switch to joyful theme
4. Click on Profile icon
5. Click on Workspace.
6. Click on Book.
7. Fill all the fields and click on "Start Creating".
8. Observe the below fields
a. Add New child and Sibling by selecting "Add Child", "Add sibling" option available on the left bottom on the editor
b. Add New child and Sibling by selecting the menu(3 dots) option available beside the "folders" lable on the left hand side
c. Select the node and edit the node name
d. Select the node and delete the node
e. Add Resources to the node through "add from Library" option.
9. Click on save.</t>
  </si>
  <si>
    <t>1. Book creator should be able to add the child nodes and siblings by clicking on "New child" and "New sibling" button available on the left bottom on the editor
2. Book creator should be able to add the child nodes and siblings by clicking on 3 dotted menu option which is available adjacent to the nodes.
3. The newly addedd nodes should be available on the TOC.
4. Book creator should be able delete the nodes.
5. When the book creator clicks on any node, he should be able to edit the name of the node and get "Add from library" option on the right bottom corner
4. Book creator should be able to add the Resources in to child nodes and siblings by clicking on "Add from library" button</t>
  </si>
  <si>
    <t>validateAddSiblingAddChildAndRenameAndDeleteNodesAlsoVerifyUserAbleToaddResourcesInBook</t>
  </si>
  <si>
    <t>verifyEditAddDeleteChildNodes</t>
  </si>
  <si>
    <t xml:space="preserve">Verify that user can save the book TOC details by adding all the available metadata on the root node
</t>
  </si>
  <si>
    <t>- Metadata fields can be configured
- Mandatory fields can be configured
- User should have Book creator role</t>
  </si>
  <si>
    <t>1. Open the Sunbird Portal
2. Login with valid book creator credentials.
3. Click on Switch to joyful theme
4. Click on Profile icon
5. Click on Workspace.
6. Click on Book.
7. Fill all the fields and click on "Start Creating".
8. Fill all the below TOC details
a) NAME
b)DESCRIPTION
c)TOPICS
d)KEYWORDS
e)QR CODE REQUIRED
f)QR CODE
g)CATEGORY 
h)ADDITIONAL CATEGORY
i)AUDIENCE TYPE 
j) BOARD
k)MEDIUM
l)CLASS(ES)
m)SUBJECT
n)AUTHOR
o)ATTRIBUTIONS
p) COPYRIGHT
q) COPYRIGHT YEAR 
r) LICENSE
9. Save the book</t>
  </si>
  <si>
    <t xml:space="preserve">- Book should be saved successfully after updating only the mandatory metadata fields
- Book should be saved successfully after updating all the metadata fields
- "Please fill the required metadata" error should be thrown when the book is saved when any mandatory metadata field is not updated
</t>
  </si>
  <si>
    <t>validateMetadataValuesForCurriculumInrootnode</t>
  </si>
  <si>
    <r>
      <rPr>
        <rFont val="Trebuchet MS"/>
        <color rgb="FF000000"/>
        <sz val="10.0"/>
      </rPr>
      <t>Verify that in Textbook editor, audience field on the</t>
    </r>
    <r>
      <rPr>
        <rFont val="Trebuchet MS"/>
        <color rgb="FF000000"/>
        <sz val="10.0"/>
      </rPr>
      <t xml:space="preserve"> </t>
    </r>
    <r>
      <rPr>
        <rFont val="Trebuchet MS"/>
        <color rgb="FF000000"/>
        <sz val="10.0"/>
      </rPr>
      <t>root node has the configured values</t>
    </r>
  </si>
  <si>
    <t xml:space="preserve">- Metadata fields can be configured
- Mandatory fields can be configured
- User should have Book creator role
</t>
  </si>
  <si>
    <t xml:space="preserve">1. Open the Sunbird Portal
2. Login with valid book creator credentials.
3. Click on Switch to joyful theme
4. Click on Profile icon
5. Click on Workspace.
6. Click on Book.
7. Fill all the fields and click on "Start Creating".
8. Observe the "Audience" dropdown in the root node
</t>
  </si>
  <si>
    <t>- Book creator should be able to see the configured values in the dropdown when clicked on "Audience" field:
a) cateory1
b) category2
c) etc
- Book creator should be able to select the values from the drop down successfully</t>
  </si>
  <si>
    <t xml:space="preserve">Verify Book creator is able to create the book with description field updated with double quotes and special character
</t>
  </si>
  <si>
    <t xml:space="preserve">1. Open the Sunbird Portal
2. Login with valid book creator credentials.
3. Click on Switch to joyful theme
4. Click on Profile icon
5. Click on Workspace.
6. Click on Book.
7. Fill all the fields and click on "Start Creating".
8. Update the metadata fields
9. Update the description field with double quotes and special characters
10. Save the book
</t>
  </si>
  <si>
    <t xml:space="preserve">- Book should be saved successfully when the description is updated with double quotes
- Book should be saved successfully when the description is updated with special characters
</t>
  </si>
  <si>
    <t>bookCreatorCreateBookWithDoubleQuotesInDesscription</t>
  </si>
  <si>
    <t>Verify that user is able to create Textbook by adding video and ECML resource into the same Textbook unit/multiple units</t>
  </si>
  <si>
    <t>- A video content should be uploaded and published
- An ECML content should be created and published
- User should have Book creator role</t>
  </si>
  <si>
    <t>1. Open the staging portal
2. Login with valid content creator credentials.
3. Click on the workspace -&gt; book.
4. update all teh metadata filels -&gt;Click on add child/siblings.
5. Click on the "Add from library" button and add the contents ( video and ECML content) into a same unit / multiple units.
6. Click on the save button.
7. Click on "Send for review" button 
8. Logout and login again with valid content reviewer credentials.
9. Click on the Workspace -&gt; Up for review bucket.
10. Click on the textbook and publish it.
11. Click on the digital textbooks tab and consume the published textbook.</t>
  </si>
  <si>
    <t xml:space="preserve">- Book creator should be able to successfully add video content in a unit
- Book creator should be able to successfully add video content to multiple units
- Book creator should be able to successfully add ECML content in a unit
- Book creator should be able to successfully add ECML content to multiple units
</t>
  </si>
  <si>
    <t>AddResourceFromExploreSuggestion</t>
  </si>
  <si>
    <t>SB-27490</t>
  </si>
  <si>
    <t>Verify book creator is not able to add the live version of book in the draft version of the same book via add from library option</t>
  </si>
  <si>
    <t>- User should have Book creator role
- Book should be created and published</t>
  </si>
  <si>
    <t xml:space="preserve">1. Open Sunbird portal
2. Login as Book creator
3. Go to Workspace
4. Open the same published book, try to add the live version of the same book through "Add from library"
 </t>
  </si>
  <si>
    <t>- The live version of the same book should not be available in the add from library page of the draft verion of the same book
- Even when the book creator searches the book using do-id/name, the book should not be displayed</t>
  </si>
  <si>
    <t>editLiveBookAndAddSameBookInLibrary</t>
  </si>
  <si>
    <t>Verify book can be created adding resource to multiple units and reviewer can publish the book</t>
  </si>
  <si>
    <t>1. Open the Sunbird portal.
2. Login with Book creator credentials.
3. Click on Switch to joyful theme
4. Click on Profile icon
5. Click on Workspace.
6. Create a Book - Update the details in the creation pop-up
7. Add multiple child/sibling nodes and add resource content to the nodes by clicking on "Add from library"
8. Save and send it to review
9. Logout and Login again as reviewer
10. Go to workspace -&gt; Click on "Up for review"
11. Open the book and publish the book</t>
  </si>
  <si>
    <t xml:space="preserve">- Book creator should be able to add resources to multiple units
- The added resources should be available on the Book TOC
- The same TOC should be available for the reviewer as well while publishing the book
- After the book is published successfully, the same resources should be available during consumption
</t>
  </si>
  <si>
    <t>createMultipleUnitsByAddingResouceInIt</t>
  </si>
  <si>
    <t xml:space="preserve">Verify that Book creator can create a book without adding any resource to the units and the same book should be published
</t>
  </si>
  <si>
    <t>1. Open the Sunbird portal.
2. Login with Book creator credentials.
3. Click on Switch to joyful theme
4. Click on Profile icon
5. Click on Workspace.
6. Create a Book
7. Add multiple child/sibling nodes and do no add any content to the nodes
8. Save and send it to review
9. Login as reviewer
10. Publish the book</t>
  </si>
  <si>
    <t>1. Book creator should be able to create the multiple units without adding Resources in it and reviewer should be able to publish it</t>
  </si>
  <si>
    <t>createMultipleUnitsWithoutAddingResouceInIt</t>
  </si>
  <si>
    <t xml:space="preserve">Verify user is able to create and publish the book when:
1)Added resource is tagged with Topic 
2)Added collection is tagged with Topic </t>
  </si>
  <si>
    <t>"Topics" field must be configured for resource and collection
Both resource and collection should have "Topic" value updated individually and published
User creating/updating the book should have book creator role
Reviewer should have reviewer role</t>
  </si>
  <si>
    <t>1. Open the Sunbird Portal
2. Login with valid book creator credentials.
3. Click on Switch to joyful theme
4. Click on Profile icon
5. Click on Workspace.
6. Click on Book.
7. Fill all the fields and click on "Start Creating".
8. Click on use editor.
9. Add new child and Sibling
10. Click on "Add from library" 
a) Add Resources which is tagged with topic 
b) Add Collection which is tagged with topic 
11. Click on Save Button and send for review
12. Login with Reviewer credentials
13. Workspace-&gt; up for review -&gt; Publish the book</t>
  </si>
  <si>
    <t xml:space="preserve">User should be able to create and publish the book when:
1)Added resource is tagged with Topic 
2)Added collection is tagged with Topic </t>
  </si>
  <si>
    <t>AddResourceAndCollectionWhileCreatin</t>
  </si>
  <si>
    <t xml:space="preserve">Verify Book creator is able to  create book with following fields :
- Author (Prefilled)
- License (Prefilled)
- Copyright (Prefilled)
- Copyright Year
- Attributions
Verify Book reviewer is able to publish book with following fields :
- Author (Prefilled)
- License (Prefilled)
- Copyright (Prefilled)
- Copyright Year
- Attributions
</t>
  </si>
  <si>
    <t>User creating/updating the book should have book creator role
Reviewer should have reviewer role</t>
  </si>
  <si>
    <t xml:space="preserve">Scenario1:
1. Open the Sunbird Portal
2. Login with valid book creator credentials.
3. Click on Switch to joyful theme
4. Click on Profile icon
5. Click on Workspace.
6. Click on Book.
7. Fill all the fields and click on "Start Creating".
8. Update all the details on the root node
9. Observe that the Author, Licene, Copyright values are Prefilled 
10. Update the value in Copyright year and Attributions 
11. Click on Save as draft button.
12. Click on send for Review button
13. Observe "Accepting Terms &amp; Conditions" popup is displayed
14. Click on Submit button
Scenario2:
1. Open the Sunbird Portal
2. Login with valid book reviewer credentials
3. Goto workspace
4. Click on up for review
5. Select the recently created book
6. Observe the below fields:
- Author (Prefilled)
- License (Prefilled)
- Copyright (Prefilled)
- Copyright Year
- Attributions
7. Click on Publish button 
8. Observe "Publish Collection" popup is displayed
9. Select all the checks &gt; click on Yes button
10. Observe toast message is displayed as "Content published successfuly".
</t>
  </si>
  <si>
    <t xml:space="preserve">Book creator should be able to  create book with following fields :
- Author (Prefilled)
- License (Prefilled)
- Copyright (Prefilled)
- Copyright Year
- Attributions
Book reviewer should be able to publish book with following fields :
- Author (Prefilled)
- License (Prefilled)
- Copyright (Prefilled)
- Copyright Year
- Attributions
</t>
  </si>
  <si>
    <t>validateAttrAuthorLiscenceCopyrightYearPrefilledInCreatorAndReviewerSide</t>
  </si>
  <si>
    <t xml:space="preserve">Verify that the Book creator is able to add below contents into the Child node &amp; Sub nodes of the book through add from library:
1) Resource  
2) Collection 
</t>
  </si>
  <si>
    <t>1. Open the Sunbird Portal
2. Login with valid book creator credentials.
3. Click on Switch to joyful theme
4. Click on Profile icon
5. Click on Workspace.
6. Click on Book.
7. Fill all the fields and click on "Start Creating".
9. Add child node / Sibling node
10. Click on add from library button.
11. Click on select content option available, add
      - Resource
      - Collection
12. Select the option of units available on the pop up.
13. Add the resource / collection.
14. Observe whether the content is added to selected unit in the pop up</t>
  </si>
  <si>
    <r>
      <rPr>
        <rFont val="Trebuchet MS"/>
        <color rgb="FF000000"/>
        <sz val="10.0"/>
      </rPr>
      <t xml:space="preserve">Book creator should be able to add below contents into the </t>
    </r>
    <r>
      <rPr>
        <rFont val="Trebuchet MS"/>
        <color rgb="FF000000"/>
        <sz val="10.0"/>
      </rPr>
      <t xml:space="preserve">Child node &amp; Sub nodes </t>
    </r>
    <r>
      <rPr>
        <rFont val="Trebuchet MS"/>
        <color rgb="FF000000"/>
        <sz val="10.0"/>
      </rPr>
      <t xml:space="preserve">of the book through add from library:
1) Resource  
2) Collection
</t>
    </r>
  </si>
  <si>
    <t>UserAbleToAddResourceAndCollectionToTextbook</t>
  </si>
  <si>
    <t>Verify book creator is be able add content through "add from library" by:
1)Searching using main search box 
2)Applying various available filter
3)Select and add resource from the result</t>
  </si>
  <si>
    <t xml:space="preserve">1. Open the Sunbird Portal
2. Login with valid book creator credentials.
3. Click on Switch to joyful theme
4. Click on Profile icon
5. Click on Workspace.
6. Click on Book.
7. Fill all the fields and click on "Start Creating".
8. Update the root node details, add child nodes
9. Select the node and click on add from library
a)==Using Search Box==
- Enter content name / content identifier to be entered in the search box available
- Verify whether relevant searched content are available in the result
b) Click on change filters
- Select the content type, board, medium, grade and subject
- Apply the filter
- Observe filtered contents are available in the result list
10. Select the resource from the available list and add to the respective node
</t>
  </si>
  <si>
    <t>Book creator should be able add content through add from library by:
1)Searching using main search box 
2)Applying various available filter
3)Select and add resource from the result</t>
  </si>
  <si>
    <t xml:space="preserve">Verify that user is able to add the below mentioned content, which is already published, via "add from library" section in Book TOC:
1. Etextbook
2. Explanation Content
3. Learning Resource
4. Teacher Resource
5. Old practice Question set
6. New Practice Question set
8. Course assessment
9. Content playlist
</t>
  </si>
  <si>
    <t>1. Open the Sunbird Portal
2. Login with valid book creator credentials.
3. Click on Switch to joyful theme
4. Click on Profile icon
5. Click on Workspace.
6. Click on Book.
7. Fill all the fields and click on "Start Creating".
8. Fill all the details in the root node.
9. Click on add child
10. Click on add from library Page
11. Click on change filters.
12. Click on content type
13. Select the below content types in the filter
- Etextbook
- Explanation Content
- Learning Resource
- Teacher Resource
- Old practice Question set
- New Practice Question set
- Course assessment
- Content playlist
14. Select the content from the result
15. Select the unit in the add content pop up
16. Add the content</t>
  </si>
  <si>
    <t>User should be able to add below mentioned content type in a book:
1. Etextbook
2. Explanation Content
3. Learning Resource
4. Teacher Resource
5. Old practice Question set
6. New Practice Question set
8. Course assessment
9. Content playlist</t>
  </si>
  <si>
    <t>AddCollectionUsingDifferentApproachAndResource</t>
  </si>
  <si>
    <t>Verfiy that if users open the textbook from draft, added primary category(upload contents like-MP4, pdf, epub, HTML, H5P, youtube, webm) contents should be present which was attached to units through CSV
&amp;
verify if reviewer is able to preview the primary category contents while reviewing</t>
  </si>
  <si>
    <t>User creating/updating the book should have book creator role
Initially the book should be created through CSV and save in drafts 
Reviewer should have reviewer role</t>
  </si>
  <si>
    <t>Scenario 1/2:
1. Open the Sunbird Portal
2. Login with valid book creator credentials.
3. Click on Switch to joyful theme
4. Click on Profile icon
5. Click on Workspace.
6. Click on Book.
7. Fill all the fields and click on "Start Creating".
8. Add child node
9. click on Add from Library
10. Search for content type and apply the filters.
11. Click on select content
12. Select the unit in the unit selection pop up
13. Add the content
14. Save the Book
15. Click on folder option available at LHS and Download the toc and observe
16. Add few more primary content category content id in csv and upload to portal
17. Close the editor.
18. Open the same book again from draft bucket.
19. Submit the book for review 
Scenario 2/2:
20. Login as Reviewer
21. Click on Profile-&gt; Workspace
22. Click on "up for review" -&gt; Open the book
23. Observe the contents</t>
  </si>
  <si>
    <t>- If user open the book from draft bucket then already already etextbook content should be displayed to resptective unit
- As reviewer, user should be able to preview the etextbook content</t>
  </si>
  <si>
    <t>AddETextBookContentAndConsume</t>
  </si>
  <si>
    <t>Verify Book creator is able to create the contents description field with double quotes.
1.Book</t>
  </si>
  <si>
    <t>1. Login to  Sunbird portal with content creator and book creatoruser
2. Go to worksapce 
3. Create the content 
4. Add the contents description with double quotes</t>
  </si>
  <si>
    <t>Content creator shoudl be abel to create the contents description field with double quotes.
1. Book</t>
  </si>
  <si>
    <t>createBookWithDoubleQuotesInDescription</t>
  </si>
  <si>
    <t>Verify Book reviewer is able to publish the the contents description field with double quotes, special character and content is live post that
1. Book</t>
  </si>
  <si>
    <t>Book should be created by Book creator by update the description field with double quotes and special character</t>
  </si>
  <si>
    <t>1. Login to Sunbird portal with book Reviewer credentials
2. Click on Profile-&gt; Go to worksapce 
3. Click on "Up for review"-&gt; Open the book
4. Publish -&gt; Select all the checkboxes and publish</t>
  </si>
  <si>
    <t>Book Reviewer shoudl be abel to create the contents description field with double quotes and special character
1.Book</t>
  </si>
  <si>
    <t>bookReviewerAbleTovalidateDoubleQuotesAndPublishTheBook</t>
  </si>
  <si>
    <r>
      <rPr>
        <rFont val="Trebuchet MS"/>
        <color rgb="FF000000"/>
        <sz val="10.0"/>
      </rPr>
      <t>Verify that Book creator is able open/edit textbook from published section
&amp;
Verify that Book reviewer is able to republish it,</t>
    </r>
    <r>
      <rPr>
        <rFont val="Trebuchet MS"/>
        <color rgb="FF000000"/>
        <sz val="10.0"/>
      </rPr>
      <t xml:space="preserve"> </t>
    </r>
    <r>
      <rPr>
        <rFont val="Trebuchet MS"/>
        <color rgb="FF000000"/>
        <sz val="10.0"/>
      </rPr>
      <t>along with updated contents and when user consumes the book, he should get the updated content</t>
    </r>
  </si>
  <si>
    <t xml:space="preserve">Scenario1:
1. Open the Sunbird Portal
2. Login with valid book creator credentials.
3. Click on Switch to joyful theme
4. Click on Profile icon
5. Click on Workspace.
6. Go to published section.
7. Open a published book.
8. Update the book by adding more nodes and adding contents to them
9. Click on Save as Draft &gt; Send for review
Scenario2:
1. Open the Sunbird Portal
2. Login with valid reveiwer credentials.
3. Click on Switch to joyful theme
4. Click on Profile icon
5. Click on Workspace.
6. Click on Up for review
7. Select &amp; open the updated book
8. Click on Publish button &gt; Select all the check boxes &gt; Yes
9. Go to library page.
10. Search for the book and observe the updated contents </t>
  </si>
  <si>
    <r>
      <rPr>
        <rFont val="Trebuchet MS"/>
        <color rgb="FF000000"/>
        <sz val="10.0"/>
      </rPr>
      <t>Book creator should be able open/edit textbook from published section
&amp;
Book reviewer should be able to republish it,</t>
    </r>
    <r>
      <rPr>
        <rFont val="Trebuchet MS"/>
        <color rgb="FF000000"/>
        <sz val="10.0"/>
      </rPr>
      <t xml:space="preserve"> </t>
    </r>
    <r>
      <rPr>
        <rFont val="Trebuchet MS"/>
        <color rgb="FF000000"/>
        <sz val="10.0"/>
      </rPr>
      <t>along with updated contents and when user consumes the book, he should get the updated content</t>
    </r>
  </si>
  <si>
    <t xml:space="preserve">Verify that the Book creator is able to add the courses to the nodes by searching the course name, do_id from "add from library" page.
</t>
  </si>
  <si>
    <t>User should have Book creator role
And the course to be added should be published</t>
  </si>
  <si>
    <t xml:space="preserve">Scenario1:
1. Open the Sunbird Portal
2. Login with Book creator credentials.
3. Click on Switch to joyful theme
4. Click on Profile icon
5. Click on Workspace &gt;Create &gt; Book
6. Click on start creating.
7. Fill the details in the root node 
8. Click on New Sibling.
9. Click on Add from library
10. Click on search option.
11. search any published course by its name.
12. search any published course by its do_id.
13. Observe the search result
</t>
  </si>
  <si>
    <t xml:space="preserve">Book creator should able to add the courses to the nodes by searching the course name, do_id from "add from library" page.
</t>
  </si>
  <si>
    <t>createBookWithCourseInLibraryByDoId</t>
  </si>
  <si>
    <t>BookCreatorAbleToAddCourseIntoTextbookUsingCourseNameAndDoIDFromAddLibrarySection</t>
  </si>
  <si>
    <t>Verify that the Book creator should not be allowed to add the course(not published) to the textbook ToC level
&amp;
Verify that the Book creator should not be allowed to add the course to the same unit multiple times</t>
  </si>
  <si>
    <t xml:space="preserve">Course to be added should not be published
</t>
  </si>
  <si>
    <t>Scenario1:
1. Open the Sunbird Portal
2. Click on explore page.
3. Click on Login
4. Login with Book creator credentials.
5. Click on workspace &gt;Create &gt; Book
6. Click on start creating.
7. Fill all the mandatory details in root node
8. Add new child
9. Click on Add from library button.
9. Search a course which is not published yet in the "Add from library" page
10. Observe the result
Scenario 2:
1. Open the Sunbird Portal
2. Login with Book creator credentials.
3. Click on Switch to joyful theme
4. Click on Profile icon
5. Click on workspace &gt;Create &gt; Book
6. Click on start creating.
7. Click on New child.
8. Click on "Add from library" button
9. Add a course and try to add the same course multiple times to the same node</t>
  </si>
  <si>
    <t>The Book creator should not be allowed to add the course (not published) to the textbook ToC level (user should not get any result when he searched the course in the "Add from library" page)
==========
The Book creator should not be allowed to add the same course multiple times to the same unit"</t>
  </si>
  <si>
    <t>createBookWithCourseInLibraryByDoIdInsideUnitAndChildNode</t>
  </si>
  <si>
    <t>Verify that the added course contents is showing at left side in TOC page
&amp;
verify that the book creator should not be allowed to edit the course which is added into the textbook.</t>
  </si>
  <si>
    <t>Course to be added should be published</t>
  </si>
  <si>
    <t>Scenario1:
1. Open the Sunbird Portal
2. Login with Book creator credentials.
3. Click on Switch to joyful theme
4. Click on Profile icon
5. Click on workspace &gt;Create &gt; Book
6. Enter details in the root node
7. Click on New child.
8. Click on Add library.
9. Search and select the courses to the textbook
10. Observe added course is available at the TOC at LHS
Scenario2:
1. Open the portal 
2. Login with Book creator credentials.
3. Click on Switch to joyful theme
4. Click on Profile icon
5. Click on workspace &gt;Create &gt; Book
6. Click on start creating.
7. Click on New child.
8. Click on Add from library.
9. Search and select the courses to the textbook
10. Click on save as draft button.
11. Try to edit the added course contents</t>
  </si>
  <si>
    <t>The added course contents should be shown at left side in book editor page (TOC page)
The book creator should not be allowed to edit the course that is added into the textbook.</t>
  </si>
  <si>
    <t>libraryCourseContentAddedToLHSheirarchy</t>
  </si>
  <si>
    <t>Verify that the any changes(added/Removed) made to the course then it should reflect in textbook to which it is added after republishing the textbook</t>
  </si>
  <si>
    <t>- User should have Book creator/content creator Access
- User should have reviewer Access
- A textbook should have been published with courses added in it.
- Modification (Add/Removal) should be made to the added course and should be published again.</t>
  </si>
  <si>
    <t>1. Open the sunbird portal
2. Login as creator
3. Click on profile icon
4. Go to workspace
5. Open the course which was added to the textbook.
6. Update the course, save and send the course for review
7. Login as reviewer
8. Click on profile icon
9. Go to workspace and select "Up for review" 
10. Open the course and publish it
11. Login as book creator
12. Click on profile icon
13. Go to workspace
14. Open the textbook in which the course was added 
15. Send the book for review
16. Login as reviewer
17. Click on profile icon
18. Go to workspace and select "Up for review" 
19. Open the textbook and re-publish it</t>
  </si>
  <si>
    <t>Any modification done to the course, that is added to the textbook, changes should reflect only after the textbook is re-published</t>
  </si>
  <si>
    <t>verifyThatAnyChangesDoneShouldReflectInTextbookOnceAfterRepublishingTheTextbook</t>
  </si>
  <si>
    <t>Verify if book creator is able to add courses created by other tenants in the child and siblings nodes.</t>
  </si>
  <si>
    <t>User should have Book creator role
Course should be created and published</t>
  </si>
  <si>
    <t>1. Open the Sunbird Portal
2. Login with Book creator credentials.
3. Click on Switch to joyful theme
4. Click on Profile icon
5. Click on workspace &gt;Create &gt; Book
6. Fill the details and click on start creating.
7. Click on New child/siblings.
8. Click on Add from library.
9. Search and Add courses created by other tenants in the child and siblings nodes.</t>
  </si>
  <si>
    <t>Book creator should be able to add the courses created by other tenants in the child nodes successfully.</t>
  </si>
  <si>
    <t>bookCreatorAbleToAddCoursesCreatedByOtherTenant</t>
  </si>
  <si>
    <t>Verify that the book creator is able to create the Textbook in rigional language from UI:
1)Kannada- Metadata, child node, Sibling node, book name , description
2)Tamil- Metadata, child node, Sibling node, book name , description
3)Telugu- Metadata, child node, Sibling node, book name , description
4)Hindi- Metadata, child node, Sibling node, book name , description
5)Marathi- Metadata, child node, Sibling node, book name , description
6)Assamesse- Metadata, child node, Sibling node, book name , description
&amp; 
Verify that once CSV is downloaded then user is able to see the regional language updated in respective columns</t>
  </si>
  <si>
    <t xml:space="preserve">User should have Book creator role
</t>
  </si>
  <si>
    <t xml:space="preserve">Scenario 1:
1. Open the Sunbird Portal
2. Login with valid book creator credentials.
3. Click on Switch to joyful theme
4. Click on Profile icon
5. Click on Workspace.
6. Click on Book.
7. Fill all the fields and click on "Start Creating".
8. Enter metadata, child node, sibling node, name, description in regional languages (Kannada, Tamil, Telugu, hindi. Marathi, Assamesse) &gt; Save as Drafts
Scenario 2:
1. Open the Sunbird Portal
2. Login with valid book creator credentials.
3. Click on Switch to joyful theme
4. Click on Profile icon
5. Click on Workspace.
6. Click on Book.
7. Fill all the fields and click on "Start Creating".
8. Enter metadata, child node, sibling node, name, description in regional languages (Kannada, Tamil, Telugu, hindi. Marathi, Assamesse) &gt; Save as Drafts
9. Click on 3 dots menu beside folders option
10. Click on Download folder as CSV file
11. Open the downloaded csv file 
12. Observe the details shown in regional language </t>
  </si>
  <si>
    <r>
      <rPr>
        <rFont val="Trebuchet MS"/>
        <color rgb="FF000000"/>
        <sz val="10.0"/>
      </rPr>
      <t xml:space="preserve">Book creator should be able to create the Textbook in rigional language from UI
1)Kannada- Metadata, child node, sub child node, book name , description
2)Tamil- Metadata, child node, sub child node, book name , description
3)Telugu- Metadata, child node, sub child node, book name , description
4)Hindi- Metadata, child node, sub child node, book name , description
5)Marathi- Metadata, child node, sub child node, book name , description
6)Assamesse- Metadata, child node, sub child node, book name , description.
</t>
    </r>
    <r>
      <rPr>
        <rFont val="Trebuchet MS"/>
        <color rgb="FF000000"/>
        <sz val="10.0"/>
      </rPr>
      <t>&amp;</t>
    </r>
    <r>
      <rPr>
        <rFont val="Trebuchet MS"/>
        <color rgb="FF000000"/>
        <sz val="10.0"/>
      </rPr>
      <t xml:space="preserve"> Once download the CSV user should be able to see the
regional language data.</t>
    </r>
  </si>
  <si>
    <t>CreateBookInRegionalLanguageUsingTOCUploadAndDownload</t>
  </si>
  <si>
    <t>Verify that only book reviewer will get the list of books in up for review bucket, which are submitted for review by the creator and the book details are reflected properly</t>
  </si>
  <si>
    <t>1. Open the Sunbird Portal
2. Login with valid book Reviewer credentials(TN, AP and RJ Tenant).
3. Click on Switch to joyful theme
4. Click on Profile icon
5. Click on Workspace.
6. Click on up for review bucket
7. Select the book for review.
8. Observe whether all the information are reflecting same as it was created</t>
  </si>
  <si>
    <t>Only book reviewer should get the list of books in up for review bucket, which are submitted for review by the creator and the book details should reflect properly</t>
  </si>
  <si>
    <t>bookCreatorShouldAbleToSeeDetailsWhenditedFromSubmittedForReview</t>
  </si>
  <si>
    <t>Verify that reviewer is able to preview the linked content and publish the textbooks</t>
  </si>
  <si>
    <t>1. Open the Sunbird Portal
2. Login with valid book Reviewer credentials(TN, AP and RJ Tenant).
3. Click on Switch to joyful theme
4. Click on Profile icon
5. Click on Workspace.
6. Click on up for review bucket
7. Select the book for review.
8. Preview the linked content on the preview screen
9. Click on publish button and select all the option on the publish dialog box -&gt; Yes</t>
  </si>
  <si>
    <t>Reviewer should be able to preview the linked content and publish the textbooks</t>
  </si>
  <si>
    <t>EditContentAndSendForReview</t>
  </si>
  <si>
    <t>SB-20738</t>
  </si>
  <si>
    <t>- Verify that book creator is able to edit the metadata sucessfully,
&amp;
- Verify that book creator can send the book to review by only udpating metadata</t>
  </si>
  <si>
    <t>1. Open the Sunbird Portal
2. Login with valid book creator credentials.
3. Click on Switch to joyful theme
4.Click on Profile icon
5. Click on Workspace.
6. Open any live textbook
7. Click on edit detials and udpate metadata only and save.
8. Close the editor ( dont click on save toc option)
9. Send the book for review</t>
  </si>
  <si>
    <t>If the user only update the metadata and close the editor and open the book from the draft bucket, toc shows the earlier added units and user can send the book to review successfully</t>
  </si>
  <si>
    <t>createTextBookEditAndCloseEditorOpenDraftAndValidateTheEditor</t>
  </si>
  <si>
    <t xml:space="preserve">Book creator able to delete a book from following bucket :
1)Draft
</t>
  </si>
  <si>
    <t>1. Open the Sunbird Portal
2. Login with valid book creator credentials(TN, AP and RJ Tenant).
3. Click on Switch to joyful theme
4.Click on Profile icon
5. Click on Workspace
6. Go to Drafts-&gt; delete the book</t>
  </si>
  <si>
    <t xml:space="preserve">Book creator should be able to delete a book from following bucket :
1)Draft
</t>
  </si>
  <si>
    <t>Bookcreatorshouldbeabletodeleteabookfromfollowingbucket</t>
  </si>
  <si>
    <t xml:space="preserve">Book creator able to delete a book from following bucket :
2)Published
</t>
  </si>
  <si>
    <t>1. Open the Sunbird Portal
2. Login with valid book creator credentials(TN, AP and RJ Tenant).
3. Click on Switch to joyful theme
4.Click on Profile icon
5. Click on Workspace
6. Go to Published-&gt; delete the book</t>
  </si>
  <si>
    <t xml:space="preserve">Book creator should be able to delete a book from following bucket :
1)Published
</t>
  </si>
  <si>
    <t xml:space="preserve">Book creator able to delete a book from following bucket :
3)All my content
</t>
  </si>
  <si>
    <t>1. Open the Sunbird Portal
2. Login with valid book creator credentials(TN, AP and RJ Tenant).
3. Click on Switch to joyful theme
4.Click on Profile icon
5. Click on Workspace
6. Go to All my content-&gt; delete the book</t>
  </si>
  <si>
    <t>Book creator should be able to delete a book from following bucket :
1)All my content</t>
  </si>
  <si>
    <t>verifyCreatorDeleteBookFromAllBuckets</t>
  </si>
  <si>
    <t>SB-25931</t>
  </si>
  <si>
    <t>Verify book creator is able to access the draft book from All My content section.</t>
  </si>
  <si>
    <t>A book should be created and saved as draft</t>
  </si>
  <si>
    <t>1. Login to Sunbird portal with valid book creator credentials
2. Click on Profile icon-&gt; Go to workspace.
3. Click on all my content
4. Open any draft book</t>
  </si>
  <si>
    <t>User should be able to open any draft book from all my content section</t>
  </si>
  <si>
    <t>verifyCreatorAcessDraftBookInAllMyContentSection</t>
  </si>
  <si>
    <t>Verify book creator is able to access the draft book from Draft section.</t>
  </si>
  <si>
    <t>1. Login to Sunbird portal with valid book creator credentials
2. Click on Profile icon-&gt; Go to workspace.
3. Click on Drafts
4. Open any draft book</t>
  </si>
  <si>
    <t>User should be able to open any draft book from draft bucket</t>
  </si>
  <si>
    <t>verifyDraftbookInDraftSection</t>
  </si>
  <si>
    <t>Verify book creator is able to edit the book from All my content section and add collaborator to the book.</t>
  </si>
  <si>
    <t>1. Login to Sunbird portal with valid book creator credentials
2. Click on Profile-&gt;Go to workspace.
3. Click on all my content
4. Open any draft book
5. Add collaborator to the book and save the book</t>
  </si>
  <si>
    <t>User should be able to open any draft book from all my content section and should be able to edit the same</t>
  </si>
  <si>
    <t>verifyAddCollaboratorToBook</t>
  </si>
  <si>
    <t>Verify creator is able to view the rejected comments and send the Digital Textbook again for review.</t>
  </si>
  <si>
    <t>A book should be created and sent for review and the reviewer should reject the book</t>
  </si>
  <si>
    <t>1. Login to Sunbird portal with book creator credentials
2. Go to workspace.
3. Open the book which is rejected
4. Observe the comment
5. Update the book with necessary changes and send the book for review again</t>
  </si>
  <si>
    <t>Creator should be able to view the rejected comments and send the Digital Textbook again for review.</t>
  </si>
  <si>
    <t>createDigitalTextBookAndReject</t>
  </si>
  <si>
    <t>TC_112</t>
  </si>
  <si>
    <t>Check telemetry data for the below interactions
1.Create Book
2.Save Book
3.Send for review</t>
  </si>
  <si>
    <t>1. Login to Sunbird portal with vadid book creator credentials
2. Go to workspace.
3. Start creating book -&gt;Observe telemetry
4. Add some units and click on save book.
5. Observe the telemetry
6. Send the book for review.
7. Observe the telemetry</t>
  </si>
  <si>
    <t>Create book:
{eid: "START", ets: 1685422488627, ver: "3.0", mid: "START:ed2b445c35e433782fd12e364d5320ce",…}
actor
: 
{id: "fca2925f-1eee-4654-9177-fece3fd6afc9", type: "User"}
context
: 
{channel: "01269878797503692810",…}
cdata
: 
[]
channel
: 
"01269878797503692810"
did
: 
"376b9ffe8df2369cf30b28d15f1c4858"
env
: 
"collection_editor"
pdata
: 
{id: "staging.sunbird.portal", ver: "5.2.0", pid: "sunbird-portal.collection_editor"}
rollup
: 
{l1: "01269878797503692810"}
sid
: 
"1j-ibeYEEhhuDjFVO0hX0IvF4Zb61clI"
uid
: 
"fca2925f-1eee-4654-9177-fece3fd6afc9"
edata
: 
{type: "editor", pageid: "collection_editor", duration: 1685422488.435}
eid
: 
"START"
ets
: 
1685422488627
mid
: 
"START:ed2b445c35e433782fd12e364d5320ce"
object
: 
{id: "do_2138069810073681921757", ver: "1.0", type: "Content", rollup: {}}
tags
: 
["01269878797503692810"]
ver
: 
"3.0"
--------------------------------------------------------
Save book:
{eid: "INTERACT", ets: 1685422527448, ver: "3.0", mid: "INTERACT:d7a467ffb8250ecd8f6fc7dc890c394f",…}
actor
: 
{id: "fca2925f-1eee-4654-9177-fece3fd6afc9", type: "User"}
context
: 
{channel: "01269878797503692810",…}
cdata
: 
[]
channel
: 
"01269878797503692810"
did
: 
"376b9ffe8df2369cf30b28d15f1c4858"
env
: 
"collection_editor"
pdata
: 
{id: "staging.sunbird.portal", ver: "5.2.0", pid: "sunbird-portal.collection_editor"}
rollup
: 
{l1: "01269878797503692810"}
sid
: 
"1j-ibeYEEhhuDjFVO0hX0IvF4Zb61clI"
uid
: 
"fca2925f-1eee-4654-9177-fece3fd6afc9"
edata
: 
{id: "save_as_draft", type: "click", subtype: "submit", pageid: "collection_editor"}
eid
: 
"INTERACT"
ets
: 
1685422527448
mid
: 
"INTERACT:d7a467ffb8250ecd8f6fc7dc890c394f"
object
: 
{id: "do_2138069810073681921757", ver: "1.0", type: "Content", rollup: {}}
tags
: 
["01269878797503692810"]
ver
: 
"3.0"
-----------------------------------------------------------
Send for review:
{eid: "INTERACT", ets: 1685422534462, ver: "3.0", mid: "INTERACT:3a6bb1a0f67802f177beedee2102839c",…}
actor
: 
{id: "fca2925f-1eee-4654-9177-fece3fd6afc9", type: "User"}
context
: 
{channel: "01269878797503692810",…}
cdata
: 
[]
channel
: 
"01269878797503692810"
did
: 
"376b9ffe8df2369cf30b28d15f1c4858"
env
: 
"collection_editor"
pdata
: 
{id: "staging.sunbird.portal", ver: "5.2.0", pid: "sunbird-portal.collection_editor"}
rollup
: 
{l1: "01269878797503692810"}
sid
: 
"1j-ibeYEEhhuDjFVO0hX0IvF4Zb61clI"
uid
: 
"fca2925f-1eee-4654-9177-fece3fd6afc9"
edata
: 
{id: "send_for_review", type: "click", subtype: "launch", pageid: "collection_editor"}
eid
: 
"INTERACT"
ets
: 
1685422534462
mid
: 
"INTERACT:3a6bb1a0f67802f177beedee2102839c"
object
: 
{id: "do_2138069810073681921757", ver: "1.0", type: "Content", rollup: {}}
tags
: 
["01269878797503692810"]
ver
: 
"3.0"</t>
  </si>
  <si>
    <t>TC_113</t>
  </si>
  <si>
    <t>Verify that the Any changes(added/Removed) contents done to the added course then it should reflect in textbook once after republishing the textbook</t>
  </si>
  <si>
    <t>Book Creator:
1. Open Sunbird Portal
2. Login with Book creator credentials.
3. Click on Profile icon
4. Click on Workspace -&gt; published section.
5. Click on the search textbox and search for the textbook.
6. Click on the textbook name and send the textbook for review again.
7. Login with book reviewer credentials.
8. Click on Workspace -&gt; Up for review section.
9. Click on the textbook name.
10. Verify if the changes made to the added courses gets displayed correctly for the reviewer.
11. Click on publish button and re-publish the textbook again.
User:
1. Login with a valid user credential.
2. Click on the library tab and search for the textbook.
3. Click on the textbook card from the search results.
4. Verify if the changes made to the course gets displayed correctly for the user.</t>
  </si>
  <si>
    <t>Book creator:
Book reviewer should be displayed with the modified course while reviewing the textbook.
User:
User should be displayed with the modified course contents once the textbook is republished.</t>
  </si>
  <si>
    <t>CreateCourseByCopyAsCourseFromTextBook</t>
  </si>
  <si>
    <t>TC_114</t>
  </si>
  <si>
    <t xml:space="preserve">Check telemetry on clicking "Add" and Selecting different Content types inside the Textbook
</t>
  </si>
  <si>
    <t xml:space="preserve">Scenario1:
1. Login to Sunbird portal with valid book creator credentials
2. Click on Profile icon-&gt;Go to workspace.
3. Click on book-&gt; update the metadata fields-&gt; add child/sibling
4. Add some units through "Add from library"
5. Click on add resoruce.
6. Select the different types of resources
7. Observ the telemetry
</t>
  </si>
  <si>
    <t>{eid: "INTERACT", ets: 1685427187534, ver: "3.0", mid: "INTERACT:37b783cde92ff05e36c9732567a04145",…}
actor
: 
{id: "fca2925f-1eee-4654-9177-fece3fd6afc9", type: "User"}
context
: 
{channel: "01269878797503692810",…}
cdata
: 
[]
channel
: 
"01269878797503692810"
did
: 
"376b9ffe8df2369cf30b28d15f1c4858"
env
: 
"collection_editor"
pdata
: 
{id: "staging.sunbird.portal", ver: "5.2.0", pid: "sunbird-portal.collection_editor"}
rollup
: 
{l1: "01269878797503692810"}
sid
: 
"1j-ibeYEEhhuDjFVO0hX0IvF4Zb61clI"
uid
: 
"fca2925f-1eee-4654-9177-fece3fd6afc9"
edata
: 
{id: "add_content", type: "click", subtype: "submit", pageid: "add_from_library",…}
extra
: 
{key: "dialog_id", value: "add_to"}
id
: 
"add_content"
pageid
: 
"add_from_library"
subtype
: 
"submit"
type
: 
"click"
eid
: 
"INTERACT"
ets
: 
1685427187534
mid
: 
"INTERACT:37b783cde92ff05e36c9732567a04145"
object
: 
{id: "do_2138054208877608961501", ver: "1.0", type: "Content", rollup: {}}
tags
: 
["01269878797503692810"]
ver
: 
"3.0"</t>
  </si>
  <si>
    <t xml:space="preserve">
{eid: "INTERACT", ets: 1686142235964, ver: "3.0", mid: "INTERACT:0ce9fcd431999ceeaea6afdab224469f",…}
actor
: 
{id: "fca2925f-1eee-4654-9177-fece3fd6afc9", type: "User"}
context
: 
{channel: "01269878797503692810",…}
cdata
: 
[]
channel
: 
"01269878797503692810"
did
: 
"a527000d2fa62c2455635b904cc1cbae"
env
: 
"collection_editor"
pdata
: 
{id: "staging.sunbird.portal", ver: "6.0.0", pid: "sunbird-portal.collection_editor"}
rollup
: 
{l1: "01269878797503692810"}
sid
: 
"u25qINc5RTgOOu3YcRmTNMiOtVoRDqQu"
uid
: 
"fca2925f-1eee-4654-9177-fece3fd6afc9"
edata
: 
{id: "add_content", type: "click", subtype: "submit", pageid: "add_from_library",…}
extra
: 
{key: "dialog_id", value: "add_to"}
id
: 
"add_content"
pageid
: 
"add_from_library"
subtype
: 
"submit"
type
: 
"click"
eid
: 
"INTERACT"
ets
: 
1686142235964
mid
: 
"INTERACT:0ce9fcd431999ceeaea6afdab224469f"
object
: 
{id: "do_2138128724791214081349", ver: "1.0", type: "Content", rollup: {}}
tags
: 
["01269878797503692810"]
ver
: 
"3.0"</t>
  </si>
  <si>
    <t>TC_115</t>
  </si>
  <si>
    <t>Check telemetry data for below interactions
1. Book publish in Up for review
2. Reject book in Up for review</t>
  </si>
  <si>
    <t>1. Login to Sunbird portal with valid book reviewer credentials
2. Click on Profile-&gt;Go to workspace.
3. Go to "up for review" section
4. Click on publish -&gt; Select the checkboxes -&gt; Sumbit
5. Observe the telemetry
1. Login to Sunbird portal with valid book reviewer credentials
2. Click on Profile-&gt;Go to workspace.
3. Go to "up for review" section
4. Click on Reject and update the comments -&gt; Sumbit
5. Observe the telemetry</t>
  </si>
  <si>
    <t>Publish:
{eid: "INTERACT", ets: 1685427417487, ver: "3.0", mid: "INTERACT:4ee51f8b9a0a26093637b9606df32155",…}
actor
: 
{id: "08631a74-4b94-4cf7-a818-831135248a4a", type: "User"}
context
: 
{channel: "01269878797503692810",…}
cdata
: 
[]
channel
: 
"01269878797503692810"
did
: 
"376b9ffe8df2369cf30b28d15f1c4858"
env
: 
"collection_editor"
pdata
: 
{id: "staging.sunbird.portal", ver: "5.2.0", pid: "sunbird-portal.collection_editor"}
rollup
: 
{l1: "01269878797503692810"}
sid
: 
"Bg1F1yhm6NFQz_grfKBn-QYyk9YAA689"
uid
: 
"08631a74-4b94-4cf7-a818-831135248a4a"
edata
: 
{id: "publish", type: "click", subtype: "submit", pageid: "collection_editor"}
eid
: 
"INTERACT"
ets
: 
1685427417487
mid
: 
"INTERACT:4ee51f8b9a0a26093637b9606df32155"
object
: 
{id: "do_2138054208877608961501", ver: "1.0", type: "Content", rollup: {}}
tags
: 
["01269878797503692810"]
ver
: 
"3.0"
--------------------------------------------------------------------
Reject:
{eid: "INTERACT", ets: 1685427446255, ver: "3.0", mid: "INTERACT:6f167fbc339dd416cdeba051007333be",…}
actor
: 
{id: "08631a74-4b94-4cf7-a818-831135248a4a", type: "User"}
context
: 
{channel: "01269878797503692810",…}
cdata
: 
[]
channel
: 
"01269878797503692810"
did
: 
"376b9ffe8df2369cf30b28d15f1c4858"
env
: 
"collection_editor"
pdata
: 
{id: "staging.sunbird.portal", ver: "5.2.0", pid: "sunbird-portal.collection_editor"}
rollup
: 
{l1: "01269878797503692810"}
sid
: 
"Bg1F1yhm6NFQz_grfKBn-QYyk9YAA689"
uid
: 
"08631a74-4b94-4cf7-a818-831135248a4a"
edata
: 
{id: "reject", type: "click", subtype: "submit", pageid: "collection_editor"}
eid
: 
"INTERACT"
ets
: 
1685427446255
mid
: 
"INTERACT:6f167fbc339dd416cdeba051007333be"
object
: 
{id: "do_2138053953401815041444", ver: "1.0", type: "Content", rollup: {}}
tags
: 
["01269878797503692810"]
ver
: 
"3.0"</t>
  </si>
  <si>
    <t>TC_116</t>
  </si>
  <si>
    <t>Check telemetry on adding resources to the units</t>
  </si>
  <si>
    <t>1. Login to Sunbird portal with valid book creator credentials
2. Click on Profile icon-&gt;Go to workspace.
3. Click on book-&gt; update the metadata fields-&gt; add child/sibling
4. Add some units through "Add from library"
5. Click on add resoruce.
6. Observe the telemetry</t>
  </si>
  <si>
    <t>{"eid":"INTERACT","ets":1679657945475,"ver":"3.0","mid":"INTERACT:b0f55b382e42cb61193c527fa0e81f6b","actor":{"id":"4cd4c690-eab6-4938-855a-447c7b1b8ea9","type":"User"},"context":{"channel":"01269878797503692810","pdata":{"id":"staging.sunbird.portal","ver":"5.2.0","pid":"sunbird-portal.collection_editor"},"env":"collection_editor","sid":"uFBA1EqMitzFmIIFZKxPnafKEzqfS36k","did":"a7c590090796325b2590721eff8bd9e5","cdata":[],"rollup":{"l1":"01269878797503692810","l2":"01275630005385625639848"},"uid":"4cd4c690-eab6-4938-855a-447c7b1b8ea9"},"object":{"id":"do_2137597578040524801795","ver":"1.0","type":"Content","rollup":{}},"tags":["01269878797503692810","01275630005385625639848"],"edata":{"id":"add_child","type":"click","subtype":"launch","pageid":"collection_editor","extra":{"values":[{"id":"do_2137597582230077441800","contentType":"TextBookUnit","primaryCategory":"Textbook Unit","objectType":"Collection","root":false,"metadata":{"mimeType":"application/vnd.ekstep.content-collection","code":"fddb04cc-7bad-a5f7-a167-09a34f1dc9a8","name":"Textbook Unit","visibility":"Parent","contentType":"TextBookUnit","objectType":"Collection","primaryCategory":"Textbook Unit","description":null,"topic":null,"dialcodeRequired":"No","dialcodes":null}}]}}}</t>
  </si>
  <si>
    <t>TC_117</t>
  </si>
  <si>
    <t>Check telemetry for copy book
Check telemetry for share book</t>
  </si>
  <si>
    <t>1. Login to Sunbird portal with valid book creator credentials
2. Search the book or select the book from library page.
3. Click on copy book.
4. Observe the telemetry
1. Login to Sunbird portal with valid book creator credentials
2. Search the book or select the book from library page.
3. Click on share book.
4. Observe the telemetry</t>
  </si>
  <si>
    <t>{eid: "INTERACT", ets: 1597826869988, ver: "3.0", mid: "INTERACT:1d6e156e4f0c9019c9ab0231b7fca0a2",…}
actor: {id: "ab467e6e-1f32-453c-b1d8-c6b5fa6c7b9e", type: "User"}
context: {channel: "0124784842112040965",…}
edata: {id: "copy-content-button", type: "click", pageid: "collection-player"}
eid: "INTERACT"
ets: 1597826869988
mid: "INTERACT:1d6e156e4f0c9019c9ab0231b7fca0a2"
object: {id: "do_213083723218534400153", ver: "1", type: "TextBook", rollup: {}}
tags: ["0124784842112040965"]
ver: "3.0"
======================
{"eid":"SHARE","ets":1597826880759,"ver":"3.0","mid":"SHARE:67c5843e7a6ed5d844d416fcac555eeb","actor":{"id":"ab467e6e-1f32-453c-b1d8-c6b5fa6c7b9e","type":"User"},"context":{"channel":"0124784842112040965","pdata":{"id":"staging.diksha.portal","ver":"3.2.10","pid":"sunbird-portal"},"env":"library","sid":"vRfXFB746WLAlH_34l-Vrm1IYKsz6neo","did":"1a9c155ad3a4d6f38ca2062068bdb62c","cdata":[{"id":"vRfXFB746WLAlH_34l-Vrm1IYKsz6neo","type":"UserSession"},{"id":"Desktop","type":"Device"}],"rollup":{"l1":"0124784842112040965"},"uid":"ab467e6e-1f32-453c-b1d8-c6b5fa6c7b9e"},"object":{"id":"do_213083723218534400153","ver":"1.0"},"tags":["0124784842112040965"],"edata":{"type":"Link","dir":"out","items":[{"id":"do_213083723218534400153","type":"TextBook","ver":"1"}]}}]}</t>
  </si>
  <si>
    <t>TC_119</t>
  </si>
  <si>
    <t>SB-28320</t>
  </si>
  <si>
    <t>4.7.0 Sprint 1</t>
  </si>
  <si>
    <t>Verify user is able to update all the relational metadata fields successfully in Text Book for the added content
"Name of the content"
"Keywords"
"Track in collection"</t>
  </si>
  <si>
    <t>Login as content creator, book creator</t>
  </si>
  <si>
    <t>1. Open staging portal
2. Login as book creator
3. Click on Profile-&gt;Go to workspace and create a book, add units and add contents
4. Select the Content from the TOC on the left hand side
5. Preview of the content will be loaded on the right side
6. Scroll down on the preview and observe the relational metadata fields
7. Update the fields
"Name of the content"
"Keywords"
"Track in collection"
8. Click on "Save as drafts"</t>
  </si>
  <si>
    <t>Verify user is able to able update all the fields successfully</t>
  </si>
  <si>
    <t>validateRelationalMetaFieldsPresentAndTOCpresentleftside</t>
  </si>
  <si>
    <t>verifyRelationalMetadataFields</t>
  </si>
  <si>
    <t>TC_120</t>
  </si>
  <si>
    <t>Verify user can save the content without updating the relational metadata fields as well (except mandatory ones)</t>
  </si>
  <si>
    <t>Mandatory fields can be configured</t>
  </si>
  <si>
    <t>1. Open staging portal
2. Login as book creator
3. Click on Profile-&gt;Go to workspace and create a book, add units and add contents
4. Select the Content from the TOC on the left hand side
5. Preview of the content will be loaded on the right side
6. Scroll down on the preview and observe the relational metadata fields
7. Update the fields (only which are mandatory)
"Name of the content"
"Keywords"
"Track in collection"
8. Click on "Save as drafts"</t>
  </si>
  <si>
    <t>User should be able to save the content without updating fields as well (except mandatory ones)</t>
  </si>
  <si>
    <t>createBookWithoutUpdatingfieldsExceptMandatoryOnes</t>
  </si>
  <si>
    <t>TC_121</t>
  </si>
  <si>
    <t>Verify that "Name of the content" field should not accept string more than 120 characters and an error should be thrown saying "Input is Exceeded"</t>
  </si>
  <si>
    <t>Max characters can be configured</t>
  </si>
  <si>
    <t xml:space="preserve">1. Open staging portal
2. Login as book creator
3. Click on Profile-&gt;Go to workspace and create a book, add units and add contents
4. Select the Content from the TOC on the left hand side
5. Preview of the content will be loaded on the right side
6. Scroll down on the preview and observe the relational metadata fields
7. Update the field- "Name of the content" with more than 120 characters
</t>
  </si>
  <si>
    <t>The "relName" field should not accept string more hat 120 characters and it should thrown an error "Input is Exceeded"</t>
  </si>
  <si>
    <t>relNameNotAcceptMoreThan120CharAndMandatoryEntryForBook</t>
  </si>
  <si>
    <t>TC_122</t>
  </si>
  <si>
    <t>Verify that error is thrown when "Name of the content" validation is false</t>
  </si>
  <si>
    <t>Error should be thrown when "relName" validation is false</t>
  </si>
  <si>
    <t>TC_123</t>
  </si>
  <si>
    <t>Verify that error is thrown when "Name of the content" is left blank - "Name is required"</t>
  </si>
  <si>
    <t xml:space="preserve">1. Open staging portal
2. Login as book creator
3. Click on Profile-&gt;Go to workspace and create a book, add units and add contents
4. Select the Content from the TOC on the left hand side
5. Preview of the content will be loaded on the right side
6. Scroll down on the preview and observe the relational metadata fields
7. Keep the field "Name of the content" blank and save the content
8. Observe the Error
</t>
  </si>
  <si>
    <t>Error should be thrown when "relName" is left blank - "Name is required"</t>
  </si>
  <si>
    <t>TC_124</t>
  </si>
  <si>
    <t>Verify that "keywords" field accepts list type datatype</t>
  </si>
  <si>
    <t xml:space="preserve">1. Open staging portal
2. Login as book creator
3. Click on Profile-&gt;Go to workspace and create a book, add units and add contents
4. Select the Content from the TOC on the left hand side
5. Preview of the content will be loaded on the right side
6. Scroll down on the preview and observe the relational metadata fields
7. Update the field- "Keywords" with any word and hit enter and observe the datatype
</t>
  </si>
  <si>
    <t>"keywords" field should accept list type datatype</t>
  </si>
  <si>
    <t>userAbleToCopyTextBooktoNewTextwithPreviewPageValidation</t>
  </si>
  <si>
    <t>TC_125</t>
  </si>
  <si>
    <t>Verify that "Track in collection" field is disabled by default</t>
  </si>
  <si>
    <t xml:space="preserve">1. Open staging portal
2. Login as book creator
3. Click on Profile-&gt;Go to workspace and create a book, add units and add contents
4. Select the Content from the TOC on the left hand side
5. Preview of the content will be loaded on the right side
6. Scroll down on the preview and observe the relational metadata fields
7. Observe that "Track in collection" field is not checked
</t>
  </si>
  <si>
    <t>"relTrackable" field should be disabled by default</t>
  </si>
  <si>
    <t>createAndPublishBookWithRelationMetaFiledsAndeditPublishedContent</t>
  </si>
  <si>
    <t>TC_126</t>
  </si>
  <si>
    <t xml:space="preserve">Verify that "Name of the content" field is mandatory </t>
  </si>
  <si>
    <t xml:space="preserve">1. Open staging portal
2. Login as book creator
3. Click on Profile-&gt;Go to workspace and create a book, add units and add contents
4. Select the Content from the TOC on the left hand side
5. Preview of the content will be loaded on the right side
6. Scroll down on the preview and observe the relational metadata fields
7. Update the fields (only which are mandatory)
"Name of the content"
</t>
  </si>
  <si>
    <t xml:space="preserve"> "relName" field should be mandatory (configuration)</t>
  </si>
  <si>
    <t xml:space="preserve"> userNotupdateRelNameFieldErrorIsthrownInBookWithContentCreator</t>
  </si>
  <si>
    <t>TC_127</t>
  </si>
  <si>
    <t>Verify when the "Track in collection" is enabled then, "relationalMetadata" "optional" option is true</t>
  </si>
  <si>
    <t xml:space="preserve">1. Open staging portal
2. Login as book creator
3. Click on Profile-&gt;Go to workspace and create a book, add units and add contents
4. Select the Content from the TOC on the left hand side
5. Preview of the content will be loaded on the right side
6. Scroll down on the preview and observe the relational metadata fields
7. Update the fields
"Name of the content"
"Keywords"
"Track in collection" 
8. Enable the "relTrackable" field true
9. Click on "Save as drafts"
10. Inspect and open the network tab and check for the current content, "relTrackable" field should be true
-Open the do_id (https://staging.sunbirded.org/action/content/v3/hierarchy/do_2138053953401815041444?mode=edit) in the network tab
-Preview-&gt; Result-&gt; Expand the children -&gt; Go to respective child node and search for "Trackable" and verify the value whether is it "Yes" (when "Track in collection" is enabled)
</t>
  </si>
  <si>
    <t>When the "Track in collection" is enabled then, "relationalMetadata" "optional" option should be true</t>
  </si>
  <si>
    <t>TC_128</t>
  </si>
  <si>
    <t xml:space="preserve">Verify when the "Track in collection" is disabled during creation, "optional" option should be "false" in "relationalMetadata" </t>
  </si>
  <si>
    <t xml:space="preserve">1. Open staging portal
2. Login as book creator
3. Click on Profile-&gt;Go to workspace and create a book, add units and add contents
4. Select the Content from the TOC on the left hand side
5. Preview of the content will be loaded on the right side
6. Scroll down on the preview and observe the relational metadata fields
7. Update the fields
"Name of the content"
"Keywords"
"Track in collection" 
8. Disable the "relTrackable" field true
9. Click on "Save as drafts"
10. Inspect and open the network tab and check for the current content, "relTrackable" field should be true
-Open the do_id (https://staging.sunbirded.org/action/content/v3/hierarchy/do_2138053953401815041444?mode=edit) in the network tab
-Preview-&gt; Result-&gt; Expand the children -&gt; Go to respective child node and search for "trackable" and verify the value whether is it "No" (when "Track in collection" is disbled)
</t>
  </si>
  <si>
    <t>relationalMetadata
: 
{name: "webm content", optional: false}</t>
  </si>
  <si>
    <t>TC_129</t>
  </si>
  <si>
    <t>Verify that user is able to add same content to multiple nodes in a book and enable the "Track in collection"  in one node and disable in another node and check if it is reflecting in the network tab</t>
  </si>
  <si>
    <t xml:space="preserve">1. Open staging portal
2. Login as book creator
3. Click on Profile-&gt;Go to workspace and create a book, add units and add same contents to multiple nodes
4. Select the Content from the TOC on the left hand side
5. Preview of the content will be loaded on the right side
6. Scroll down on the preview and observe the relational metadata fields
7. Enable "Track in collection" for one node
8. Disable the "Track in collection" for another node with same content
9. Click on "Save as drafts"
10. Inspect and open the network tab and check for the current content, "relTrackable" field should be true
-Open the do_id (https://staging.sunbirded.org/action/content/v3/hierarchy/do_2138053953401815041444?mode=edit) in the network tab
-Preview-&gt; Result-&gt; Expand the children -&gt; Go to respective child node and search for "trackable" and verify the value whether is it "No" (when "Track in collection" is disbled) and Go to respective child node and search for "trackable" and verify the value whether is it "Yes" (when "Track in collection" is enabled)
</t>
  </si>
  <si>
    <t>User should be able to add same type of contents to multiple nodes
User should see the follwing in the network tab:
"trackable: {enabled: "No", autoBatch: "No"}" - when user disables the "track in collection"
"trackable: {enabled: "Yes", autoBatch: "No"}" - when user enables the "track in collection"</t>
  </si>
  <si>
    <t>TC_130</t>
  </si>
  <si>
    <t>Verify that the proper Email notification is sent to the Book creator when the reviewer rejects/publish the Textbook:
1)Reject a book
2)Reject a book with comment with regional language
3)Publish a book</t>
  </si>
  <si>
    <t>1. Open the Sunbird Portal
2. Login with valid book Reviewer credentials(TN, AP and RJ Tenant).
3. Click on Profile-&gt; Go to Workspace.
4. Click on up for review bucket
5. Select the book for review
6. Review all the information 
7. Reject the book with comment
8. Open another book from "up for review" and click on publish
9. Select all the checkboxes and publish the book
10. Go to the Book creator e-mail id and verify the emails received for rejection and publishing of the book</t>
  </si>
  <si>
    <t>Proper Email notification is sent to the creator of the text when the reviewer rejects/publish the Textbook:
1)Reject a book
2)Reject a book with comment with regional language
3)Publish a book</t>
  </si>
  <si>
    <t>createBookAndReject</t>
  </si>
  <si>
    <t>TC_131</t>
  </si>
  <si>
    <t>Verify that user is able to edit the published textbook</t>
  </si>
  <si>
    <t>A book should be created and published</t>
  </si>
  <si>
    <t>1. Open staging portal
2. Login as Book creator
3. Click on Profile-&gt;Go to workspace
4. Open a published textbook
5. Make some updation in the book and submit it for review
6. Login as reviewer 
7. Click on Profile-&gt;Go to workspace
8. Click on "Up for review" and open the book
9. Click on publish -&gt; Select all the checkboxes and click on "Yes"</t>
  </si>
  <si>
    <t>User should be able to edit the publsihed textbook</t>
  </si>
  <si>
    <t>UserAbleToEditPublishedTextBookAndRePublishTextBook</t>
  </si>
  <si>
    <t>TC_132</t>
  </si>
  <si>
    <t>Verify that user is able to copy the textbook to new textbook</t>
  </si>
  <si>
    <t xml:space="preserve">1. Open staging portal
2. Login as book creator
3. Go to library page, open the book 
4. Click on copy
5. User should be able to copy the published book (book editor will open)
</t>
  </si>
  <si>
    <t xml:space="preserve">User should be able to copy the published book </t>
  </si>
  <si>
    <t>CreatorAbleToCopyThePublishedBook</t>
  </si>
  <si>
    <t>TC_133</t>
  </si>
  <si>
    <t>Verify user is able to add the course to the textbook</t>
  </si>
  <si>
    <t>A course should be created and published</t>
  </si>
  <si>
    <t>1. Open staging portal
2. Login as book creator
3. Click on Profile-&gt;Go to workspace and create a book
4. Update all the metadata fields
5. Add child nodes
6. Click on the added node and click on "Add from library"
7. Select a course from "Add from library" page
8. Verify that course is added successfully</t>
  </si>
  <si>
    <t>User should be able to add the course to the textbook</t>
  </si>
  <si>
    <t>UserAbleToAddCourseToTheTextBookInAddFromLibraryPage</t>
  </si>
  <si>
    <t>TC_134</t>
  </si>
  <si>
    <t>Verify that below fields are applicable for all type of contents when it is added to textbook
"Name of the content"
"Keywords"
"Track in collection"</t>
  </si>
  <si>
    <t>1. Open staging portal
2. Login as a book creator
3. Click on Profile-&gt;Go to workspace and create a book
4. Update all the metadata fields-&gt; Add child/sibling nodes
5. Add all type of contents to the nodes
6. Select the added content from the TOC
7. On the Preview page on the right side, on scrolling down user should be able to see the metadata feilds for all type of contents which are added</t>
  </si>
  <si>
    <t>Relational metadata form should be applicable for all type of contents in textbook
"Name of the content"
"Keywords"
"Track in collection"</t>
  </si>
  <si>
    <t>relationalMetadataIsPresentInAlltypeOfcontentsOfLibraryInBook</t>
  </si>
  <si>
    <t>TC_135</t>
  </si>
  <si>
    <t>Verify that reviewer is able to see the corresponding metadata fields and correct values as mentioned during creation for both course and textbook</t>
  </si>
  <si>
    <t>A book and course should be created and sent for review</t>
  </si>
  <si>
    <t>1. Open staging portal
2. Login as reviewer
3. Click on Profile-&gt;Go to workspace-&gt; Up for review
8. Open the book/course
9. Observe the updated metadata fields, it should be same as it was created</t>
  </si>
  <si>
    <t>Reviewer should be able to see the corresponding data fields and correct values as mentioned during creation for both course and textbook</t>
  </si>
  <si>
    <t>TC_136</t>
  </si>
  <si>
    <t>Verify reviewer is not able to rearrange the contents and units in the Toc for any type of collection</t>
  </si>
  <si>
    <t>A book should be created ans sent for review</t>
  </si>
  <si>
    <t>1. Login to Sunbird portal with book reviewer credentials
2. Click on Profile-&gt;Go to workspace.
3. Go to "Up for review"-&gt;Open a book
4. Try to rearrange the contents</t>
  </si>
  <si>
    <t>Reviewer should not be able to rearrange the contents and units in the Toc.</t>
  </si>
  <si>
    <t>TryToRearrangeContentByReviewerSide</t>
  </si>
  <si>
    <t>TC_137</t>
  </si>
  <si>
    <t>SB-25556</t>
  </si>
  <si>
    <t>Verify Publish pop up is displayed with the list of items in the checklist for the reviewer which is displayed post clicking on publish button in the Digital Textbook during review.(It should be configured)</t>
  </si>
  <si>
    <t>1. Login to Sunbird portal with book reviewer credentials
2. Click on Profile-&gt; Go to workspace.
3. click on up for review
4. Select the book
5. Click on publish
6. Observe the list of checklist items</t>
  </si>
  <si>
    <t>Publish pop up should show with the list of items in the checklist is displayed for reviewer post clicking on publish button of the Digital Textbook.(It should be configured)</t>
  </si>
  <si>
    <t>verifyPublishPopUpIsDisplayedWithTheListOfItemsInTheChecklistForTheReviewerPostClickingPublishButton</t>
  </si>
  <si>
    <t>TC_138</t>
  </si>
  <si>
    <t>Verify Publish button is enabled only post selecting all the checklist items that are configured as required in the publish pop up.</t>
  </si>
  <si>
    <t>1. Login to Sunbird portal with book reviewer credentials
2. Click on Profile-&gt; Go to workspace.
3. Click on up for review
4. Select the book
5. Click on publish
6. Select the all checkboxes and observe the "Publish" button</t>
  </si>
  <si>
    <t>Publish button should be enabled only post selecting all the checklist items that are configured as required in the publish pop up.</t>
  </si>
  <si>
    <t>TC_139</t>
  </si>
  <si>
    <t>Verify Publish and Request changes pop up is closed post clicking on close icon,cancel button,clicking outside the pop up page</t>
  </si>
  <si>
    <t>1. Login to Sunbird portal with book reviewer credentials
2. Click on Profile-&gt; Go to workspace.
3. Click on up for review
4. Select the book
5. Click on publish
6. Click on close popup
7. Click on reject
8. Click on close popup</t>
  </si>
  <si>
    <t>Publish and Request changes pop up should get closed post clicking on close icon.</t>
  </si>
  <si>
    <t>RequestAndPublishPopupShouldClosePostClickOnCancelBtn</t>
  </si>
  <si>
    <t>TC_140</t>
  </si>
  <si>
    <t xml:space="preserve">Verify Book reviewer is able to review and publish the book having: description field with double quotes and special characters.
</t>
  </si>
  <si>
    <t xml:space="preserve">1. Login to Sunbird portal book creator
2. Click on Profile-&gt; Go to worksapce 
3. Create a book
4. Update all the metadata fields, add double quotes and special characters in description field
5. Add child/sibling nodes
6. Add contents and send the book for review
7. Login as reviewer
8. Click on Profile-&gt; Go to workspace
9. Up for review-&gt; Select the book
10. Review and publish it </t>
  </si>
  <si>
    <t xml:space="preserve">Reviewer should be able to review and publish the book having: description field with double quotes and special characters.
</t>
  </si>
  <si>
    <t>TC_141</t>
  </si>
  <si>
    <t>1. Open the Sunbird Portal
2. Login with valid book creator credentials(TN, AP and RJ Tenant).
3. Click on Switch to joyful theme
4. Click on Profile icon
5. Click on Workspace.
6. Click on Book-&gt; Update details in the creation pop-up-&gt; Start creating
7. Verify that new editor is available</t>
  </si>
  <si>
    <t>When user creates a book or a course, the corresponding primary collection category configured in the system should be automatically set by the system. 
In Edit Details screen, there should be "COLLECTION TYPE" field below "Keywords" field. This field is non-editable. The primary collection category set in the step 1 is displayed here.
There is another field "ADDITIONAL CATEGORIES" right to the "COLLECTION TYPE" field. This lists all the collection categories configured in the system, except the primary collection categories. This is a multi-select drop-down. This field is NOT mandatory.
When user selects the required values and saves, content should be saved successfully. The other attributes defined as part of Primary Collection Category configuration should automatically updated by the system, based on the configured values. 
When user clicks send for review, the “Edit Details” should have the same behavior as stated in points 3 and 4 above.</t>
  </si>
  <si>
    <t>TC_142</t>
  </si>
  <si>
    <t>Verify that the licenses supported by Sunbird is configured successfully by giving name and description of the license (in the liscense drop down)</t>
  </si>
  <si>
    <t xml:space="preserve">1. Open the Sunbird Portal
2. Login with valid book creator credentials(TN, AP and RJ Tenant).
3. Click on Switch to joyful theme
4. Click on Profile icon
5. Click on Workspace.
6. Click on Book.
7. Add book title and add BMC. click on start creating.
8. Update the metadata fields,Observe the License field drop down </t>
  </si>
  <si>
    <t>List of license should be displayed in filters with name</t>
  </si>
  <si>
    <t>verifyLiscenceFilter</t>
  </si>
  <si>
    <t>TC_143</t>
  </si>
  <si>
    <t>Verify that for any content type (resource, collection, book, course) has a field named "License" in the root node with the list of configured licenses from DLL
&amp; 
Verify that default value is configured and set for "License" field for every tenant</t>
  </si>
  <si>
    <t xml:space="preserve">1. Open the Sunbird Portal
2. Login with valid book creator credentials(TN, AP and RJ Tenant).
3. Click on Switch to joyful theme
4. Click on Profile icon
5. Click on Workspace.
6. Click on Book.
7. Add book title and add BMC. click on start creating.
8. Update the metadata fields,Observe the License field </t>
  </si>
  <si>
    <t>&gt; List of license should be displayed in filters with name
&gt; Default license should be preselected</t>
  </si>
  <si>
    <t>TC_144</t>
  </si>
  <si>
    <t>Verify that at the bottom of the submit review details page, status message is displayed as below:
"I confirm that this Content complies with prescribed guidelines, including the Terms of Use and Content Policy and that I consent to publish it under the Creative Commons Framework in accordance with the Content Policy. I have made sure that I do not violate others’ copyright or privacy rights."</t>
  </si>
  <si>
    <t>1. Open the Sunbird Portal
2. Login with valid book creator credentials(TN, AP and RJ Tenant).
3. Click on Switch to joyful theme
4. Click on Profile icon
5. Click on Workspace.
6. Click on Book/ collection / course / resource
7. Add book title and add BMC. click on start creating.
8. Update the metadata fields, add some units and save.
9. Click on submit for review.
10. Check the text in the pop up</t>
  </si>
  <si>
    <t>Bottom of the edit details page, status message should be displayed as below:
"I confirm that this Content complies with prescribed guidelines, including the Terms of Use and Content Policy and that I consent to publish it under the Creative Commons Framework in accordance with the Content Policy. I have made sure that I do not violate others’ copyright or privacy rights."</t>
  </si>
  <si>
    <t>verifyDisclaimerTextPopUp</t>
  </si>
  <si>
    <t>TC_145</t>
  </si>
  <si>
    <t xml:space="preserve">Verify that the license information is displayed for the reviewer also when the content is sent for review </t>
  </si>
  <si>
    <t>(book/resource/collection/upload content) should be updated with liscence value and has to be sent for review</t>
  </si>
  <si>
    <t>1. Open the Sunbird Portal
2. Login with valid reviewer credentials(TN, AP and RJ Tenant).
3. Click on Switch to joyful theme
4. Click on Profile icon
5. Click on Workspace.
6. Select "Up for review" bucket
7. Open any content which is sent for reviewe (book/resource/collection/upload content)
7. Observe the liscence field</t>
  </si>
  <si>
    <t>License information is displayed for the reviewer also when the content is sent for review :</t>
  </si>
  <si>
    <t>TC_146</t>
  </si>
  <si>
    <t>Verify that only a book creator is able to copy an existing published ETB, specify new framework details for it and save:
1)From same tenant
2)From different tenant
If a textbook copied from any other book, then license and attribution fields data on edit details screen will get updated with the logged in user licnese and attribution data.</t>
  </si>
  <si>
    <t>Scenario1:
1. Open the Sunbird Portal
2. Login with valid book creator credentials(TN, AP and RJ Tenant).
3. Click on Switch to joyful theme
4. Go to Digital textbooks and search the book
5. Open the textbook and Click on copy
6. Editor will open 
7. Update the framework details
Scenario2:
1. Open the Sunbird Portal
2. Login with valid book creator credentials(TN, AP and RJ Tenant).
3. Click on Switch to joyful theme
4. Go to Digital textbooks and search the book.
5. Open the book and Click on copy
6. Editor will open -&gt; update the BMC  (framework)
7. Edit the author &amp; licenese value and send the book for review</t>
  </si>
  <si>
    <t>Verify that only a book creator is able to copy an existing published ETB, specify new framework details for it and save:
1)From same tenant
2)From different tenant
If a textbook copied from any other book , then license and attribution fields data on edit details screen will get updated with the logged in user licnese and attribution data</t>
  </si>
  <si>
    <t>updateFrameworkFromSameAndDiffTenant</t>
  </si>
  <si>
    <t>TC_147</t>
  </si>
  <si>
    <t>Verify that Books are in respective bucket
save as draft - in "draft" bucket and "all my content"
send for review - "All my contents" and "submitted for review"
Published - "Published" and "all my content"
for both textbook</t>
  </si>
  <si>
    <t>1. Open staging portal
2. Login as Book creator
3. Click on Profile-&gt; Go to workspace and create a book
4. Save as Draft-&gt; Verify that book is in "Drafts" and "All my content" buckets
5. Send for review-&gt; Verify that book is in "All my contents" and "Submitted for review" buckets
6. After publishing (Published)-&gt; Verify that book is in "Published" and "All my content" buckets</t>
  </si>
  <si>
    <t xml:space="preserve">Books should be in respective bucket:
save as draft - in "draft" bucket and "all my content"
send for review - "All my contents" and "submitted for review"
Published - "Published" and "all my content"
</t>
  </si>
  <si>
    <t>validateContentsComingToAllSectionsLikeDraftSubmittedForReviewPublishedAndAllMyContentSectionsForBook</t>
  </si>
  <si>
    <t>TC_148</t>
  </si>
  <si>
    <t>Verify that User is able to download the sample CSV file.
&amp;
Verify that Downloaded sample CSV file is in UTF-8 encoded (user is able to update the csv in regional language)
&amp;
Verify if user is able to see the sample values available for all the columns in the CSV
&amp;
Verify that all the columns in the downloaded CSV file is containing valid column names - "level 1","level 2", "level 3", "level 4" and "Description"</t>
  </si>
  <si>
    <t>1. Open the Sunbird Portal
2. Login with valid book creator credentials.
3. Click on Switch to joyful theme
4. Click on Profile icon
5. Click on Workspace.
6. Click on Book.
7. Fill all the mandatory fields and click on "Start Creating".
8. Click on the 3 dots menu beside the folder option available on the left hand side.
9. 
a) Click on the "Download sample CSV file"
b) User should be able to update in regional languaue (UTF-8)
c) User should be able to see the sample values available for all the columns in the CSV
d) User should see "level 1","level 2", "level 3", "level 4" and "Description" column in the sample CSV</t>
  </si>
  <si>
    <t>1. User should be able to download the sample CSv file.
2. Downloaded sample CSV file should be in UTF-8 encoded.
3. Check the available sample values for all the columns in the CSV
4. User should see "level 1","level 2", "level 3", "level 4" and "Description" column in the sample CSV</t>
  </si>
  <si>
    <t>validateLevel1234AndDescriptionLabelInSampleCsv</t>
  </si>
  <si>
    <t>TC_149</t>
  </si>
  <si>
    <t>Verify that book creator is able to download the CSV and contents added in the units through UI is available in the "linked content" field in the CSV</t>
  </si>
  <si>
    <r>
      <rPr>
        <rFont val="Trebuchet MS"/>
        <color rgb="FF000000"/>
        <sz val="10.0"/>
      </rPr>
      <t>1. Open the Sunbird Portal
2. Login with valid book creator credentials.
3. Click on Switch to joyful theme
4. Click on Profile icon
5. Click on Workspace.
6. Click on Book.
7. Fill all the fields and click on "Start Creating".
9. Add child / siblings node
10. Add the primary content categories and collection categories in the units nodes
11. Click on Save as drafts button
12. Click on the menu (3 dots) beside folders option
13. Select "Download folder as CSV" file
14. Open the downloaded csv
13. Observe whether the "linked content" field has all the contents</t>
    </r>
    <r>
      <rPr>
        <rFont val="Trebuchet MS"/>
        <color rgb="FF000000"/>
        <sz val="10.0"/>
      </rPr>
      <t xml:space="preserve"> </t>
    </r>
    <r>
      <rPr>
        <rFont val="Trebuchet MS"/>
        <color rgb="FF000000"/>
        <sz val="10.0"/>
      </rPr>
      <t>that were attached to the units, in the CSV.</t>
    </r>
  </si>
  <si>
    <t>Book creator should be able to download the CSV and contents added in the book through UI should be available in the "linked content" field in the CSV</t>
  </si>
  <si>
    <t>createBookandDownloadfolderAsCsvFromThreeDotsAndValidateAddedContentOfChildsiblingInCsv</t>
  </si>
  <si>
    <t>TC_150</t>
  </si>
  <si>
    <t>When user provides content id in the CSV and then upload the same , in UI correct content is getting linked in the textbook unit
Also verify creator user can remove the tagged content from UI.</t>
  </si>
  <si>
    <t>1. Open the Sunbird Portal
2. Login with valid book creator credentials(TN, AP and RJ Tenant).
3. Click on Switch to joyful theme
4.Click on Profile icon
5. Click on Workspace
6. Click on Create Book.
7. Add book title and add BMC. click on start creating.
8. Add some units and downlaod the toc.
9. Link some content id to the units and upload the csv.
10. After upload the csv &gt; Try to remove the tagged content from UI.
11. Observe the result.</t>
  </si>
  <si>
    <t>&gt; When user provides content id in the CSV and then upload the same , in UI correct content should get linked in the textbook unit.
&gt; If the content was linked via uploaded CSV, in UI book creator can remove the tagged content</t>
  </si>
  <si>
    <t>TC_151</t>
  </si>
  <si>
    <t>Verify that user can upload the CSV file in the book in regional language and it renders properly on UI :
1)Kannada
2)Tamil
3)Telugu
4)Hindi
5)Marathi
6)Assamesse
7)English</t>
  </si>
  <si>
    <t>1. Open the Sunbird Portal
2. Login with valid book creator credentials.
3. Click on Switch to joyful theme
4. Click on Profile icon
5. Click on Workspace.
6. Click on Book.
7. Fill all the fields and click on "Start Creating".
8. Add some units (Child/Siblings) &gt; Add content from library 
10. Click on Save as Draft button
11. Click on the 3 dots menu beside the folder option available on the LHS
10. Click on Download folder as CSV file
11. Open the downloaded csv file and add the name, description, metadata in regional language &gt; Save it
11. Click on the 3 dotted folder option available on the LHS again
12. Click on Upload folder metadata using csv file
13. "Update folder metadata using csv file" popup is displayed
14. Click on "Select file to upload" green button
15. Select the updated csv file &gt; Next
16. Observe the text book toc is in regional langauge</t>
  </si>
  <si>
    <t>Textbook ToC can be uploaded which is in regional language and it renders properly in UI :
1)Kannada
2)Tamil
3)Telugu
4)Hindi
5)Marathi
6)Assamesse
7)English</t>
  </si>
  <si>
    <t>TC_152</t>
  </si>
  <si>
    <t>Verify that user is able to upload the downloaded CSV successfully after changing the below fileds 
- "Linking Content"
- "QR  code required" field</t>
  </si>
  <si>
    <t>1. Open the Sunbird Portal
2. Login with valid book creator credentials(TN, AP and RJ Tenant).
3. Click on Switch to joyful theme
4. Click on Profile icon
5. Click on Workspace.
6. Click on Book.
7. Add book title and dont select the value for BMC .
8.click on "Start Creating"
9. Add some units (Child and Sibilings)
10. Click on 3 dots option beside the folder option
11. Click on Download folders as CSV file
12. Open the downloaded csv file
13. Change the following fields in the csv and Save it.
- Update the "QR Code Required" field
- Update the Linked Content
14. Click on 3 dots option beside the folder option on the editor
15. Click on Update folder metadata using csv file.
16. Click on Select file to upload green button 
17. Select the csv file from local 
18. Click on Next button
19. Observe csv upload file successfully message is displayed and observe the changes done in the CSV reflecting on UI</t>
  </si>
  <si>
    <t>User should be able to upload the downloaded CSV successfully after changing the below fileds 
- Linking Content
- Qr required field</t>
  </si>
  <si>
    <t>TC_153</t>
  </si>
  <si>
    <t>Verify that uploading the downloaded CSV after changing the below fileds is working fine:
- "Description" in local langauge
- Updating "Topic/subtopic"</t>
  </si>
  <si>
    <t>1. Open the Sunbird Portal
2. Login with valid book creator credentials(TN, AP and RJ Tenant).
3. Click on Switch to joyful theme
4. Click on Profile icon
5. Click on Workspace.
6. Click on Book.
7. Add book title and dont select the value for BMC .
8.click on "Start Creating"
9. Fill the details in the root node
10. Click on Generate the QR code option and enter the no. of QR code to be generated
11. Click Download QR Code
12. Add child and sibling nodes and save the book
13. Click on 3 dots menu beside thh folder option
14. Click on Download folders as CSV
15. Edit the CSV by updating the "Description" field in regional/local language and "Topic" field and save the CSV file
16. Click on 3 dots option beside the folder option on the book editor
17. Click on Update folder metadata using csv file.
18. Click on Select file to upload green button 
19. Select the csv file from local 
20. Click on Next button
21. Observe csv upload file successfully message is displayed and observe the changes done in the CSV reflecting on UI</t>
  </si>
  <si>
    <t>User should be able to update the 
-desciption in local language
- topic and upload the update folder CSV</t>
  </si>
  <si>
    <t>TC_154</t>
  </si>
  <si>
    <t>Verify that user should not be allowed to upload the CSV if there is mismatch in the field and details between UI and the CSV file - proper error message should be displayed for mismatch in name when the CSV is uploaded 
-Example: "Following rows have missing folder values. Please correct and upload again:
Row 3 - column: Collection Name"</t>
  </si>
  <si>
    <t>1. Open the Sunbird Portal
2. Login with valid book creator credentials(TN, AP and RJ Tenant).
3. Click on Switch to joyful theme
4. Click on Profile icon
5. Click on Workspace.
6. Click on Book.
7. Add book title and dont select the value for BMC .
8. Download the sample CSV by clicking on the 3 dots menu beside folders option
9. Open the downloaded CSV and Edit the csv with mismatching textbook fields
10. Save the CSV and Upload the csv by clicking on the 3 dots menu beside the folders option and select "upload folder metadata using CSV file"
11. Observe the error message displayed</t>
  </si>
  <si>
    <t>User should not be allowed to upload the CSV if there is mismatch of textbook name and the fields details between UI and CSV file and proper error message should be displayed for mismatch in name.
-Example: "Following rows have missing folder values. Please correct and upload again:
Row 3 - column: Collection Name"</t>
  </si>
  <si>
    <t>TC_155</t>
  </si>
  <si>
    <t>Verify that if the book creator adds/leaves a blank line in the middle of any rows of data in the CSV file, then it is throwing an error during the time of the upload of the CSV
ex: Following rows have missing folder values. Please correct and upload again:
Row 3 - column: Level 1 Folder</t>
  </si>
  <si>
    <t>1. Open the Sunbird Portal
2. Login with valid book creator credentials(TN, AP and RJ Tenant).
3. Click on Switch to joyful theme
4. Click on Profile icon
5. Click on Workspace.
6. Click on Book.
7. Click on start creating.
8. Click on 3 dots menu beside the folder option 
9. Select the "Create folders using CSV" 
10. Add some information in csv
11. Keep some rows and column blank
12. Save the CSV and Upload it by clicking on 3 dots menu beside the folder option and selecting "Update folder metadata using csv file"
13. Observe</t>
  </si>
  <si>
    <t>If the book creator adds/leaves a blank line in the middle of any rows of data, then it should show the error message</t>
  </si>
  <si>
    <t>downloadSampleCSVaddSomeInformationwithBlankRowsColumnAndValidateErrorMsg</t>
  </si>
  <si>
    <t>TC_156</t>
  </si>
  <si>
    <t>Verify TOC is getting updated when user updates the topic (taxonomy mapping) through CSV
Verify if user can upload the csv file without "linked content" and "QR code"</t>
  </si>
  <si>
    <t>1. Open the Sunbird Portal
2. Login with valid book creator credentials(TN, AP and RJ Tenant).
3. Click on Switch to joyful theme
4. Click on Profile icon
5. Click on Workspace.
6. Click on Book.
7. Add book title and dont select the value for BMC .
8.click on "Start Creating"
9. Fill the data at the root node
10. Add some units.
11. Save the book
12. Click on 3 dots menu beside the folder option 
13. Download the folder CSV
14. Update the CSV with Topics and save the CSV
15. Upload the by clicking on 3 dots menu beside the folder option and selecting "Update folder metadata using csv file"
16. Observe the topic field on the UI after the CSV upload
1. Open the Sunbird Portal
2. Login with valid book creator credentials(TN, AP and RJ Tenant).
3. Click on Switch to joyful theme
4. Click on Profile icon
5. Click on Workspace.
6. Click on Book.
7. Add book title and dont select the value for BMC .
8.click on "Start Creating"
9. Fill the data at the root node
10. Add some units.
11. Save the book
12. Click on 3 dots menu beside the folder option 
13. Download the folder CSV
14. Do not update the "content link" and "QR code" fields and save the CSV
15. Upload the by clicking on 3 dots menu beside the folder option and selecting "Update folder metadata using csv file"
16. Observe the topic field on the UI after the CSV upload</t>
  </si>
  <si>
    <t>TOC should gett updated when user updates the "Topic" (taxonomy mapping) through CSV
User should be able to upload the csv file without "linked content" and "QR code"</t>
  </si>
  <si>
    <t>TC_157</t>
  </si>
  <si>
    <t>Verify that the proper message is getting displayed when the Book creator uploads invalid file format(Pdf, mp4 etc) while uploading CSV
-"Something went wrong while processing the file"</t>
  </si>
  <si>
    <t xml:space="preserve">1. Open the Sunbird Portal
2. Login with valid book creator credentials(TN, AP and RJ Tenant).
3. Click on Switch to joyful theme
4. Click on Profile icon
5. Click on Workspace.
6. Click on Book.
7. Add book title and dont select the value for BMC .
8.click on "Start Creating"
9. Fill the data at the root node
10. Add some units.
11. Save the book
12. Click on 3 dots menu beside the folder option 
13. Download the folder CSV
14. Update the CSV with Topics and save the CSV
15. Upload a PDF/MP4 file by clicking on 3 dots menu beside the folder option and selecting "Update folder metadata using csv file"
16. Click on Next
17. Observe error message is displayed as "Something went wrong while processing the file"
</t>
  </si>
  <si>
    <t>Proper message should be getting displayed when the Book creator uploads invalid file format(Pdf, mp4 etc) while uploading CSV
-"Something went wrong while processing the file"</t>
  </si>
  <si>
    <t>uploadInvalidFileAndValidateInvalidMessage</t>
  </si>
  <si>
    <t>TC_158</t>
  </si>
  <si>
    <t>Verify that user is able to add resources to the TOC through "Add from library" option in UI while the book ToC was uploaded through CSV</t>
  </si>
  <si>
    <t>"1. Open the Sunbird Portal
2. Login with valid book creator credentials(TN, AP and RJ Tenant).
3. Click on Switch to joyful theme
4. Click on Profile icon
5. Click on Workspace.
6. Click on Book.
7. Add book title and dont select the value for BMC .
8.click on "Start Creating"
9. Fill the data at the root node
10. Add some units.
11. Save the book
12. Click on 3 dots menu beside the folder option 
13. Download the folder CSV
14. Update the CSV with Topics and save the CSV
15. Upload the by clicking on 3 dots menu beside the folder option and selecting "Update folder metadata using csv file"
16. Click on add from library.
17. Add some content 
18. Observe content is getting added</t>
  </si>
  <si>
    <t>User should be able to add resources to the TOC using "Add Resources" option in UI when the book ToC was uploaded via CSV</t>
  </si>
  <si>
    <t>TC_159</t>
  </si>
  <si>
    <t>Verify that if "QR CODE REQUIRED" is set to "YES" and 
invalid QR CODES" are provided in CSV for multiple 
nodes/units/sub-units, then, proper validation 
message appears while uploading the CSV
&amp; 
Also verify If uploaded CSV has duplicate values for any 
unit , system shows proper validation message</t>
  </si>
  <si>
    <t xml:space="preserve">1. Open the Sunbird Portal
2. Login with valid book creator credentials(TN, AP and RJ Tenant).
3. Click on Switch to joyful theme
4. Click on Profile icon
5. Click on Workspace.
6. Click on Book.
7. Edit the already created book.
8. Click on 3 dots menu beside the folder option &gt; Download the csv file.
9. Open the csv file &gt; Change the "QR code required?" field to YES and update invalid dialcodes and save the file
10. Click on 3 dots menu beside the folder option &gt; upload folder metadata using csv file.
11. Click on "Select file to upload" button from the dialog box &gt; Upload the CSV from local
12. Observe the validation message during the upload
1. Open the Sunbird Portal
2. Login with valid book creator credentials(TN, AP and RJ Tenant).
3. Click on Switch to joyful theme
4. Click on Profile icon
5. Click on Workspace.
6. Click on Book.
7. Edit the already created book.
8. Click on 3 dots menu beside the folder option &gt; Download the csv file.
9. Open the csv file &gt; update the file with few duplicate values(same folder name) and save the file
10. Click on 3 dots menu beside the folder option &gt; upload folder metadata using csv file.
11. Click on "Select file to upload" button from the dialog box &gt; Upload the CSV from local
12. Observe the validation message showing for duplicate values for any </t>
  </si>
  <si>
    <t>When "QR CODE REQUIRED" is set to "YES" and 
invalid QR CODES" are provided in CSV for multiple 
nodes/units/sub-units, then, proper validation 
message should appear while uploading the CSV
&amp; 
When the uploaded CSV has duplicate values for any 
unit , system  should show proper validation message</t>
  </si>
  <si>
    <t>UploadCsvAndAddQRCodeAndUpdateCsv</t>
  </si>
  <si>
    <t>TC_160</t>
  </si>
  <si>
    <t>Verify that post uploading the CSV , textbook unit name in UI should be the same as it was uploaded in the CSV</t>
  </si>
  <si>
    <t>1. Open the Sunbird Portal
2. Login with valid book creator credentials(TN, AP and RJ Tenant).
3. Click on Switch to joyful theme
4. Click on Profile icon
5. Click on Workspace.
6. Click on Book.
7. Add book title
8. Click on "Start Creating" and update the root node details
9. Add few child and sibling and save the book
10. Click on 3 dots menu beside the folder option &gt; "Download folders as CSV"
11. Open the CSV file change the name of some units and save the file
12. Click on 3 dots menu beside the folder option &gt; upload folder metadata using csv file.
13. Click on "Select file to upload" button from the dialog box &gt; Upload the CSV from local &gt; "Next"
14. Observe the updated unit names</t>
  </si>
  <si>
    <t>Post uploading the CSV , textbook unit name in UI should be the same as it was uploaded in the CSV</t>
  </si>
  <si>
    <t>TC_161</t>
  </si>
  <si>
    <t>Verify if the uploaded CSV has spaces before or after any node name , system should not create duplicate nodes, it should trim the spaces</t>
  </si>
  <si>
    <t>ilan</t>
  </si>
  <si>
    <t>1. Open the Sunbird Portal
2. Login with valid book creator credentials(TN, AP and RJ Tenant).
3. Click on Switch to joyful theme
4. Click on Profile icon
5. Click on Workspace.
6. Click on Book.
7. Add book title and add BMC. click on start creating.
8. Add some units 
9. Click on 3 dots menu beside the folder option &gt; "Download folders as CSV"
10. Open the downloaded CSV and add some spaces before and after the unit name and save the CSV
11. Click on 3 dots menu beside the folder option &gt; upload folder metadata using csv file.
12. Click on "Select file to upload" button from the dialog box &gt; Upload the CSV from local &gt; "Next"
13. Observe the unit names</t>
  </si>
  <si>
    <t>When the uploaded CSV has spaces before or after any unit name , system should not create duplicate nodes, it should trim the spaces</t>
  </si>
  <si>
    <t>TC_162</t>
  </si>
  <si>
    <t>Verify that proper validation message appears when uploaded CSV has content link in invalid format
-example-"Following rows have invalid linked contents. No live content found for the given do_id. Please correct and upload again:
Row 2 - abc"</t>
  </si>
  <si>
    <t>1. Open the Sunbird Portal
2. Login with valid book creator credentials(TN, AP and RJ Tenant).
3. Click on Switch to joyful theme
4. Click on Profile icon
5. Click on Workspace.
6. Click on Book.
7. Add book title and add BMC. click on start creating.
8. Add some units 
9. Click on 3 dots menu beside the folder option &gt; "Download folders as CSV"
10. Open the downloaded CSV and add invalid content id in "Linked content" field and save the CSV
11. Click on 3 dots menu beside the folder option &gt; upload folder metadata using csv file.
12. Click on "Select file to upload" button from the dialog box &gt; Upload the CSV from local &gt; "Next"
13. Observe the validation message</t>
  </si>
  <si>
    <t>Proper validation message should appear when uploaded CSV has content link in invalid format</t>
  </si>
  <si>
    <t>TC_163</t>
  </si>
  <si>
    <t>SB-22862</t>
  </si>
  <si>
    <t>Verify the user is not allowed to perform any actions till the upload and TOC creation are completed.</t>
  </si>
  <si>
    <t>1. Login to Sunbird portal with book creator credentials
2. Click on Workspace-&gt; Go to workspace.
3. Open a book from draft book which has unit
4. Click on 3 dots menu beside the folder option &gt; "Download folders as CSV"
5. Open the downloaded CSV, update and save the CSV
6. Click on 3 dots menu beside the folder option &gt; upload folder metadata using csv file.
7. Click on "Select file to upload" button from the dialog box &gt; Upload the CSV from local &gt; "Next"
8. Try to perform any action during the upload</t>
  </si>
  <si>
    <t>The user should not be allowed to perform any actions till the upload and TOC creation are completed.</t>
  </si>
  <si>
    <t>TC_164</t>
  </si>
  <si>
    <t>Verify toast message is displayed as "Please wait, validating CSV file” (note: this is a synchronous process)" on selecting the create TOC from a system.</t>
  </si>
  <si>
    <t>1. Login to Sunbird portal with book creator credentials
2. Click on Workspace-&gt; Go to workspace.
3. Open a book from draft book which has unit
4. Click on 3 dots menu beside the folder option &gt; "Download folders as CSV"
5. Open the downloaded CSV, update and save the CSV
6. Click on 3 dots menu beside the folder option &gt; upload folder metadata using csv file.
7. Click on "Select file to upload" button from the dialog box &gt; Upload the CSV from local &gt; "Next"
8. Observe the message displayed in the dialog box</t>
  </si>
  <si>
    <t>User should get the toast message "Please wait, validating CSV file"</t>
  </si>
  <si>
    <t>createNewbookClickOnHamburgerMenuDownloadSampleCsvAndReuploadValidatePleaseWairMessage</t>
  </si>
  <si>
    <t>TC_165</t>
  </si>
  <si>
    <t>Verify system validates and throws an error if level 1 columns are absent in the CSV.
"Some columns are not available: “Following columns are not found in the file: &lt;list the missing column names&gt;”"</t>
  </si>
  <si>
    <t>1. Login to Sunbird portal with valid book creator credentials
2. Click on Profile-&gt; Go to workspace.
3. Create a new book
4. Click on 3 dots menu beside the folder option &gt; "Download Sample CSV"
5. Open the downloaded CSV, leave blank the level 1 column and fill rest of the field and save the CSV
6. Click on 3 dots menu beside the folder option &gt; upload folder metadata using csv file.
7. Click on "Select file to upload" button from the dialog box &gt; Upload the CSV from local &gt; "Next"
8. Observe the error message</t>
  </si>
  <si>
    <t>System should validates and throws an error if level 1 columns are absent in the CSV
-"Some columns are not available: “Following columns are not found in the file: &lt;list the missing column names&gt;”"</t>
  </si>
  <si>
    <t>validateUploadErrorIfLevelOneColumnAbsentInCsv</t>
  </si>
  <si>
    <t>TC_166</t>
  </si>
  <si>
    <t>Verify error message is displayed as "Some duplicate rows found:
”Following rows are duplicate: &lt;list the row numbers (starting from 1) that are duplicate&gt;“</t>
  </si>
  <si>
    <t xml:space="preserve">1. Login to Sunbird portal with valid book creator credentials
2. Click on Profile-&gt; Go to workspace.
3. Create a new book
4. Click on 3 dots menu beside the folder option &gt; "Download Sample CSV"
5. Open the downloaded CSV, Add the duplicate unit name in the CSV and save it
6. Click on 3 dots menu beside the folder option &gt; upload folder metadata using csv file.
7. Click on "Select file to upload" button from the dialog box &gt; Upload the CSV from local &gt; "Next"
8. Observe the error message
</t>
  </si>
  <si>
    <t>Error message should be displayed as "Some duplicate rows found:
”Following rows are duplicate: &lt;list the row numbers (starting from 1) that are duplicate&gt;“</t>
  </si>
  <si>
    <t>TC_167</t>
  </si>
  <si>
    <t>Verify TOC gets created on uploading the CSV with rows having different level 1 names and same subunit names.</t>
  </si>
  <si>
    <t xml:space="preserve">1. Login to Sunbird portal with vadlo book creator credentials
2. Click on Profile-&gt; Go to workspace.
3. Create a new book
4. 4. Click on 3 dots menu beside the folder option &gt; "Download Sample CSV"
5. Open the downloaded CSV, Add the unit and subunit name in the CSV and save it
6. Click on 3 dots menu beside the folder option &gt; upload folder metadata using csv file.
7. Click on "Select file to upload" button from the dialog box &gt; Upload the CSV from local &gt; "Next"
</t>
  </si>
  <si>
    <t>TOC should gets created on uploading the CSV with rows having different level 1 names and same subunit names.</t>
  </si>
  <si>
    <t>TC_168</t>
  </si>
  <si>
    <t>Verify error message is displayed when creator upload the CSV with rows having the same level 1 name and same submit names.
example-"Following rows are duplicate, they have exactly same folder level values. Please correct and upload again:
Row 2,
Row 3"</t>
  </si>
  <si>
    <t>1. Login to Sunbird portal with valid book creator credentials
2. Go to workspace.
3. Create a new book
4. CLick on hamerburger menu(3 dot)
5. Download the sample file
6. Add the same unit names
7. Add same sub unit name 
7. Upload the file</t>
  </si>
  <si>
    <t>Error message should displayed when creator upload the CSV with rows having the same level 1 name and same subunit names.</t>
  </si>
  <si>
    <t>TC_169</t>
  </si>
  <si>
    <t>Verify the user can upload CSV with numeric characters , Text characters in unit names, Special characters in the description</t>
  </si>
  <si>
    <t>1. Login to Sunbird portal with valid book creator credentials
2. Click on Profile-&gt; Go to workspace.
3. Create a new book
4. Click on 3 dots menu beside the folder option &gt; "Download Sample CSV"
5. Open the downloaded CSV, Add the units and subunit names with numeric, special characters in description in the CSV and save it
6. Click on 3 dots menu beside the folder option &gt; upload folder metadata using csv file.
7. Click on "Select file to upload" button from the dialog box &gt; Upload the CSV from local &gt; "Next
8. Observe the TOC on the UI post uploading of the CSV</t>
  </si>
  <si>
    <t>The user should upload CSV with numeric characters , Text characters ,  as chapter names and Special characters in description.</t>
  </si>
  <si>
    <t>TC_170</t>
  </si>
  <si>
    <t>Verify the dialog pop-up gets closed on completion of the CSV upload and the TOC is visible in the UI.</t>
  </si>
  <si>
    <t xml:space="preserve">1. Login to Sunbird portal with valid book creator credentials
2. Click on Profile-&gt; Go to workspace.
3. Create a new book
4. Click on 3 dots menu beside the folder option &gt; "Download Sample CSV"
5. Open the downloaded CSV, Add the units and subunit in the CSV and save it
6. Click on 3 dots menu beside the folder option &gt; upload folder metadata using csv file.
7. Click on "Select file to upload" button from the dialog box &gt; Upload the CSV from local &gt; "Next"
8. Observe that pop-up gets closed after uploading the CSV
</t>
  </si>
  <si>
    <t>The dialog pop-up gets closed on completion of the CSV upload and the TOC is visible in the UI.</t>
  </si>
  <si>
    <t>TC_171</t>
  </si>
  <si>
    <t>Verify error message gets displayed on uploading the CSV with more than 120 characters as a unit name.
Example -"Following rows have invalid “Folder Name”. The maximum length of characters should be 120. Please correct and upload again:
Row 4 - Level 1 Folder"</t>
  </si>
  <si>
    <t>It can be configured, current configuration 120 characters</t>
  </si>
  <si>
    <t>1. Login to Sunbird portal with valid book creator credentials
2. Click on Profile-&gt; Go to workspace.
3. Create a new book
4. Click on 3 dots menu beside the folder option &gt; "Download Sample CSV"
5. Open the downloaded CSV, Add the unit name with more than 120 characters and save it
6. Click on 3 dots menu beside the folder option &gt; upload folder metadata using csv file.
7. Click on "Select file to upload" button from the dialog box &gt; Upload the CSV from local &gt; "Next"
8. Observe the error message</t>
  </si>
  <si>
    <t>Error message should gets displayed on uploading the CSV with more than 120 characters as a unit name.
Example -"Following rows have invalid “Folder Name”. The maximum length of characters should be 120. Please correct and upload again:
Row 4 - Level 1 Folder"</t>
  </si>
  <si>
    <t>TC_172</t>
  </si>
  <si>
    <t>Verify error message gets displayed on uploading the CSV with more than 502 characters as a description.
Example-"Following rows have invalid “Description”. The maximum length of characters should be 1500. Please correct and upload again
Row 2"</t>
  </si>
  <si>
    <t>It can be configured, current configuration 1500 characters</t>
  </si>
  <si>
    <t>1. Login to Sunbird portal with valid book creator credentials
2. Click on Profile-&gt; Go to workspace.
3. Create a new book
4. Click on 3 dots menu beside the folder option &gt; "Download Sample CSV"
5. Open the downloaded CSV, Add the unit/subunit and description with more than 1500 characters and save it
6. Click on 3 dots menu beside the folder option &gt; upload folder metadata using csv file.
7. Click on "Select file to upload" button from the dialog box &gt; Upload the CSV from local &gt; "Next"
8. Observe the error message</t>
  </si>
  <si>
    <t>Error message should gets displayed on uploading the CSV with more than 502 characters as a description.
Example-"Following rows have invalid “Description”. The maximum length of characters should be 1500. Please correct and upload again
Row 2"</t>
  </si>
  <si>
    <t>TC_173</t>
  </si>
  <si>
    <t>Verify whether the creator is able to save the hierarchy created using the CSV on the click of the save button.</t>
  </si>
  <si>
    <t>1. Login to Sunbird portal with valid book creator credentials
2. Click on Profile-&gt; Go to workspace.
3. Create a new book
4. Click on 3 dots menu beside the folder option &gt; "Download Sample CSV"
5. Open the downloaded CSV, Add the unit/subunit and save it
6. Click on 3 dots menu beside the folder option &gt; upload folder metadata using csv file.
7. Click on "Select file to upload" button from the dialog box &gt; Upload the CSV from local &gt; "Next"
8. Observe the TOC on the UI</t>
  </si>
  <si>
    <t>Creator should be able to save the hierarchy created using the CSV on the click of the save button.</t>
  </si>
  <si>
    <t>TC_174</t>
  </si>
  <si>
    <t>Verify whether the below-mentioned options are available in the downloaded CSV file
Collection Name
2.Folder Identifier
Level 1 Folder
Level 2 Folder
Level 3 Folder
Level 4 Folder
Attribute - Description
Attribute - Mapped Topics
Attribute - Keywords
Attribute - QR Code Required?
Attribute - QR Code
Linked Content 1
Linked Content 2
Linked Content 3
Linked Content 4
Linked Content 5</t>
  </si>
  <si>
    <t>1. Login to Sunbird portal with valid book creator credentials
2. Click on Profile-&gt; Go to workspace.
3. Create a new book
4. Click on 3 dots menu beside the folder option &gt; "Download Sample CSV"
5. Open the downloaded CSV, Observe the available fields in the CSV</t>
  </si>
  <si>
    <t>Below-mentioned options should available in the downloaded TOC.
Collection Name
2.Folder Identifier
Level 1 Folder
Level 2 Folder
Level 3 Folder
Level 4 Folder
Attribute - Description
Attribute - Mapped Topics
Attribute - Keywords
Attribute - QR Code Required?
Attribute - QR Code
Linked Content 1
Linked Content 2
Linked Content 3
Linked Content 4
Linked Content 5</t>
  </si>
  <si>
    <t>TC_175</t>
  </si>
  <si>
    <t>Verify instruction text "Please make sure that this is the file downloaded using the “Download folders as csv file” option and changes are made to it" is displayed for creator while uploading the updated CSV.</t>
  </si>
  <si>
    <t>1. Login to Sunbird portal with valid book creator credentials
2. Click on Profile-&gt; Go to workspace.
3. Create a new book
4. Click on 3 dots menu beside the folder option &gt; "Download folder as CSV file"
5. Open the downloaded CSV, update the CSV
6. Click on 3 dots menu beside the folder option &gt; upload folder metadata using csv file.
7. Click on "Select file to upload" button from the dialog box &gt; Upload the CSV from local 
8. Observe the instruction displayed in the dialog box</t>
  </si>
  <si>
    <t>Instruction text "Please make sure that this is the file downloaded using the “Download folders as csv file” option and changes are made to it” is displayed for creator while uploading the updated CSV.</t>
  </si>
  <si>
    <t>validateInstructionText</t>
  </si>
  <si>
    <t>TC_176</t>
  </si>
  <si>
    <t>Verify system validates and throws an error if the mandatory columns are not available in the update CSV while uploading.
Example-"Following columns are missing in the file. Please correct the same and upload again.
Description"</t>
  </si>
  <si>
    <t>1. Login to Sunbird portal with valid book creator credentials
2. Click on Profile-&gt; Go to workspace.
3. Create a new book
4. Click on 3 dots menu beside the folder option &gt; "Download folder as CSV file"
5. Open the downloaded CSV, Delete any colume in the CSV and save it
6. Click on 3 dots menu beside the folder option &gt; upload folder metadata using csv file.
7. Click on "Select file to upload" button from the dialog box &gt; Upload the CSV from local 
8. Observe the instruction displayed in the dialog box</t>
  </si>
  <si>
    <t>System should validates and throws an error if the mandatory columns are not available in the update CSV while uploading
Example-"Following columns are missing in the file. Please correct the same and upload again.
Description"</t>
  </si>
  <si>
    <t>validateColumnMissingError</t>
  </si>
  <si>
    <t>TC_177</t>
  </si>
  <si>
    <t>Verify valid error message "&lt;list the row numbers (starting from 1) that have duplicate folder identifiers&gt;“ is displayed is on uploading the CSV with duplicate node identifiers</t>
  </si>
  <si>
    <t>1. Login to Sunbird portal with book creator credentials
2. Go to workspace.
3. Open a book from draft book which has unit
4. Click on 3 dot
5. Download the toc and update the information.
6. Add the duplicate entries</t>
  </si>
  <si>
    <t>Valid error message should display "&lt;list the row numbers (starting from 1) that have duplicate folder identifiers&gt;“ is displayed is on uploading the CSV with duplicate node identifiers</t>
  </si>
  <si>
    <t>TC_178</t>
  </si>
  <si>
    <t>Verify toast message "Update successfull" is displayed on successfull upload of update CSV.</t>
  </si>
  <si>
    <t>"1. Login to Sunbird portal with book creator credentials
2. Go to workspace.
3. Open a book from draft book which has unit
4. Click on 3 dot
5. Download the toc and update the information.
6. upload the updated toc</t>
  </si>
  <si>
    <t>Toast message should "Update successfull" is displayed on successfull upload of update CSV.</t>
  </si>
  <si>
    <t>TC_179</t>
  </si>
  <si>
    <t>Verify creator is able to update the description of the units, in the csv: 
1.Text 
2.Numerics 
3.Special character 
4.Regional language.</t>
  </si>
  <si>
    <t>save the CSV in UTF format</t>
  </si>
  <si>
    <t>1. Login to Sunbird portal with book creator credentials
2. Go to workspace.
3. Open a book from draft book which has unit
4. Click on 3 dot
5. Download the toc and update the description in regional lanauage
6. Add special character. numeric
7. Upload the toc</t>
  </si>
  <si>
    <t>Creator should be able to update the folder attributes, description of the units in the csv: 1.Text 2.Numerics 3.Special character 4.Regional language.</t>
  </si>
  <si>
    <t>TC_180</t>
  </si>
  <si>
    <t>Verify error message "Mapped topics are not found in the Topics master list" is displayed on providing the incorrect topic value in the CSV.</t>
  </si>
  <si>
    <t>1. Login to Sunbird portal with book creator credentials
2. Click on Profile-&gt; Go to workspace.
3. Open a book from draft book which has unit
4. Click on 3 dot
5. Download the toc and update the information 
6. Add invalid topic into csv
7. Upload the toc</t>
  </si>
  <si>
    <t>Error message should display as "Mapped topics are not found in the Topics master list" is displayed on providing the incorrect topic value in the CSV.</t>
  </si>
  <si>
    <t>validateMappedTopicsErrorWhenUserUploadCsvWithMappepTopicNotPresent</t>
  </si>
  <si>
    <t>TC_181</t>
  </si>
  <si>
    <t>Verify create collection hierarchy through CSV option gets disabled on the hamburger if there any units created.</t>
  </si>
  <si>
    <t>1. Login to Sunbird portal with book creator credentials
2. Go to workspace.
3. Open a book from draft book which has unit
4. Click on 3 dot
5. Observe</t>
  </si>
  <si>
    <t>Create collection hierarchy option should gets disabled on the hamburger if there any units created.</t>
  </si>
  <si>
    <t>validateCollectionHeirarchyDisablesWhenNodesCreated</t>
  </si>
  <si>
    <t>TC_182</t>
  </si>
  <si>
    <t>Verify Error message " Error in processing the file" is displayed when the system goes offline during the upload in progress.</t>
  </si>
  <si>
    <t>User should be in the Offline mode</t>
  </si>
  <si>
    <t>1. Open with staging portal
2. Login with Creator credentials
3. Click on Profile and select Workspace
4. Create -&gt; Book
5. Update the metadata fields and add nodes to the book -&gt; Save
6. Click on the 3 dots menu an select "Download folders as CSV" 
7. Open the downloaded CSV and update it and save the CSV file
8.  Click on the 3 dots menu an select "Update folder metadata using CSV file" 
9. Click on "Select file to upload" and select the CSV file to be uploaded from local
10. Turn off the internet and click on "Next" on the "Update folder metadata using CSV file" dialog box
11. Observe the error</t>
  </si>
  <si>
    <t>The Error message "Error in processing the file" should be displayed has needs on the Internet connection</t>
  </si>
  <si>
    <t>TC_183</t>
  </si>
  <si>
    <t>SB-27350</t>
  </si>
  <si>
    <t>UI+Backend</t>
  </si>
  <si>
    <r>
      <rPr>
        <rFont val="Trebuchet MS"/>
        <color rgb="FF000000"/>
        <sz val="10.0"/>
      </rPr>
      <t xml:space="preserve">Verify below mentioned metadata is available for the live Digital textbook
Copyright
se_gradeLevelIds
channel
downloadUrl
organisation
mimeType
LeafNodes
objectType as content
se_mediums
appIcon
primaryCategory
appId
lockKey
totalCompressedSize
generateDIALCodes
contentType
se_gradeLevels
audience
se_boardIds
subjectIds
toc_url
author
mediaType
lastPublishedBy
Version
se_subjects
license
prevState
</t>
    </r>
    <r>
      <rPr>
        <rFont val="Trebuchet MS"/>
        <color rgb="FF000000"/>
        <sz val="10.0"/>
      </rPr>
      <t>qrCodeProcessId</t>
    </r>
    <r>
      <rPr>
        <rFont val="Trebuchet MS"/>
        <color rgb="FF000000"/>
        <sz val="10.0"/>
      </rPr>
      <t xml:space="preserve">
size
lastPublishedOn
name
mediumIds
createdOn
</t>
    </r>
    <r>
      <rPr>
        <rFont val="Trebuchet MS"/>
        <color rgb="FF000000"/>
        <sz val="10.0"/>
      </rPr>
      <t xml:space="preserve">reservedDialcodes
</t>
    </r>
    <r>
      <rPr>
        <rFont val="Trebuchet MS"/>
        <color rgb="FF000000"/>
        <sz val="10.0"/>
      </rPr>
      <t xml:space="preserve">se_boards
se_mediumIds
copyrightYear
contentDisposition
additionalCategories
lastUpdatedOn
dialcodeRequired
lastStatusChangedOn
createdFor
creator
se_subjectIds
se_FWIds
</t>
    </r>
    <r>
      <rPr>
        <rFont val="Trebuchet MS"/>
        <color rgb="FF000000"/>
        <sz val="10.0"/>
      </rPr>
      <t>targetFWIsd</t>
    </r>
    <r>
      <rPr>
        <rFont val="Trebuchet MS"/>
        <color rgb="FF000000"/>
        <sz val="10.0"/>
      </rPr>
      <t xml:space="preserve">
pkgVersion
framework
s3Key
boardIds
</t>
    </r>
    <r>
      <rPr>
        <rFont val="Trebuchet MS"/>
        <color rgb="FF000000"/>
        <sz val="10.0"/>
      </rPr>
      <t>lastSubmittedOn</t>
    </r>
    <r>
      <rPr>
        <rFont val="Trebuchet MS"/>
        <color rgb="FF000000"/>
        <sz val="10.0"/>
      </rPr>
      <t xml:space="preserve">
compatibilityLevel
leafNodesCount
userConsent
gradeLevelIds
board
resourceType</t>
    </r>
  </si>
  <si>
    <t>1. Open the postman
2. Open the content read API
3. Enter the exisiting / new book id in url &gt; Send
4. Observe the response</t>
  </si>
  <si>
    <t>Verify below mentioned metadata is available for the live Digital textbook
Copyright
se_gradeLevelIds
channel
downloadUrl
organisation
mimeType
LeafNodes
objectType as content
se_mediums
appIcon
primaryCategory
appId
lockKey
totalCompressedSize
generateDIALCodes
contentType
se_gradeLevels
audience
se_boardIds
subjectIds
toc_url
author
mediaType
lastPublishedBy
Version
se_subjects
license
prevState
qrCodeProcessId
size
lastPublishedOn
name
mediumIds
createdOn
reservedDialcodes
se_boards
se_mediumIds
copyrightYear
contentDisposition
additionalCategories
lastUpdatedOn
dialcodeRequired
lastStatusChangedOn
createdFor
creator
se_subjectIds
se_FWIds
targetFWIsd
pkgVersion
framework
s3Key
boardIds
lastSubmittedOn
compatibilityLevel
leafNodesCount
userConsent
gradeLevelIds
board
resourceType</t>
  </si>
  <si>
    <t>TC_184</t>
  </si>
  <si>
    <r>
      <rPr>
        <rFont val="Trebuchet MS"/>
        <color rgb="FF000000"/>
        <sz val="10.0"/>
      </rPr>
      <t xml:space="preserve">Book can be send for Review after copying the textbook and then publish:
1)From same tenant
2)From different tenant
</t>
    </r>
    <r>
      <rPr>
        <rFont val="Trebuchet MS"/>
        <color rgb="FF000000"/>
        <sz val="10.0"/>
      </rPr>
      <t>Also,</t>
    </r>
    <r>
      <rPr>
        <rFont val="Trebuchet MS"/>
        <color rgb="FF000000"/>
        <sz val="10.0"/>
      </rPr>
      <t xml:space="preserve">
Verify that the book creator is able to edit (Medium class &amp; subject )and send the same book for republish and the reviewer is able to republish the textbook:
1)From same tenant
2)From different tenant</t>
    </r>
  </si>
  <si>
    <t>Creator should copy a book, update and send it for review</t>
  </si>
  <si>
    <r>
      <rPr>
        <rFont val="Trebuchet MS"/>
        <color rgb="FF000000"/>
        <sz val="10.0"/>
      </rPr>
      <t xml:space="preserve">Scenario1:
</t>
    </r>
    <r>
      <rPr>
        <rFont val="Trebuchet MS"/>
        <color rgb="FF000000"/>
        <sz val="10.0"/>
      </rPr>
      <t xml:space="preserve">1. Open the Sunbird Portal
2. Login with valid reviewer credentials(TN, AP and RJ Tenant).
3. Click on Switch to joyful theme
4. Click on workspace
5. Select "Up for review" and open the textook
6. Click on publish-&gt; select the checkboxes
7. Click on "yes"
</t>
    </r>
    <r>
      <rPr>
        <rFont val="Trebuchet MS"/>
        <color rgb="FF000000"/>
        <sz val="10.0"/>
      </rPr>
      <t>Scenario2:</t>
    </r>
    <r>
      <rPr>
        <rFont val="Trebuchet MS"/>
        <color rgb="FF000000"/>
        <sz val="10.0"/>
      </rPr>
      <t xml:space="preserve">
1. Open the Sunbird Portal
2. Login with valid book creator credentials(TN, AP and RJ Tenant).
3. Click on Switch to joyful theme
4. Click on profile and select workspace
5. Open any live book
6. Update the medium, class, subject values and send for review
7. Login with valid reviewer credentials(TN, AP and RJ Tenant).
8. Click on Switch to joyful theme
9. Click on workspace
10. Select "Up for review" and open the textook sent for review
11. Click on publish-&gt; select the checkboxes
12. Click on "yes"
</t>
    </r>
  </si>
  <si>
    <t>&gt; Book can be send for Review after copying the textbook and then publish:
1)From same tenant
2)From different tenant
&gt; Book creator should be able to edit and send the same book for republish and the reviewer is able to republish the textbook:
1)From same tenant
2)From different tenant"</t>
  </si>
  <si>
    <t>CopyBookAndSendForReview</t>
  </si>
  <si>
    <t>TC_185</t>
  </si>
  <si>
    <t xml:space="preserve">Verify that when user publishes the copied book udpating the data, udpated data should get displayed on the details page while consuming the book </t>
  </si>
  <si>
    <t>1. Open the Sunbird Portal 
2. Login with valid book creator credentials(TN, AP and RJ Tenant). 
3. Click on Switch to joyful theme 
4. Go to Digital textbooks and search the book 
5. Open the textbook and Click on copy 
6. Editor will open
7. Update the framework details and submit for review
8. Login with valid reviewer credentials(TN, AP and RJ Tenant).
9. Click on Switch to joyful theme
10. Click on workspace
11. Select "Up for review" and open the textook
12. Click on publish-&gt; select the checkboxes
13. Click on "yes"
14. Go to library page and consume the published textbook</t>
  </si>
  <si>
    <t>If user published the copied book with udpating data while consuming the book all the udpated data should get displayed on detail page</t>
  </si>
  <si>
    <t>bookCreatorAbleToEditContentByCopyingAndValidateTheUpdatedDetails</t>
  </si>
  <si>
    <t>TC_186</t>
  </si>
  <si>
    <t xml:space="preserve">Verify that user should be able to edit the published book and send it for review:
1)2nd time
2)3rd time
3)4th time
</t>
  </si>
  <si>
    <t>1. Open the Sunbird Portal
2. Login with valid book reviewer credentials.
3. Click on Switch to joyful theme
4.Click on Profile icon
5. Click on Workspace.
6. Go to up for review.
7. Reject the book 
8. Login with book creator credentials.
9. Open the book from draft</t>
  </si>
  <si>
    <t xml:space="preserve">&gt; User should be able to edit the published book and send it for review:
1)2nd time
2)3rd time
3)4th time
Updated content should be displayed correctly
</t>
  </si>
  <si>
    <t>TC_187</t>
  </si>
  <si>
    <t>Verify that user should not be able to send the book for review and should be displayed with validation message when he closes the validation message first time and then clicks on save and send for review</t>
  </si>
  <si>
    <t>1. Open the Sunbird Portal
2. Login with valid book creator credentials.
3. Click on Switch to joyful theme
4.Click on Profile icon
5. Click on Workspace
4. Create a a book.
5. Add 2,3 units
6.Mark QR code required field as yes and sabe and send for review</t>
  </si>
  <si>
    <t>User should not be able to send the book for review and should be displayed with validation message when he closes the validation message first time and then clicks on save and send for review</t>
  </si>
  <si>
    <t>validateMessageAfterQRcodeRequiredMadeToYes</t>
  </si>
  <si>
    <t>TC_188</t>
  </si>
  <si>
    <t>SB-19903</t>
  </si>
  <si>
    <t>Verify When playing Textbook in portal preview and visits end page, correct content progress should log in telemetry</t>
  </si>
  <si>
    <t>1. Open the application
2. Login iwth valid credentials.
3. Click workspace.
4. Search for some textbooks.
5. Play the textbook and visit till end page.
6. Observe the progress log.</t>
  </si>
  <si>
    <t>{"eid":"END","ets":1601024466526,"ver":"3.0","mid":"END:4c0d20efd9aebb06de38f792ff8672bf","actor":{"id":"ab467e6e-1f32-453c-b1d8-c6b5fa6c7b9e","type":"User"},"context":{"channel":"0124784842112040965","pdata":{"id":"staging.diksha.portal","ver":"3.3.0","pid":"sunbird-portal"},"env":"ContentPlayer","sid":"f1JyCOlq015cOr9SgVJjeulLOq2KeT5g","did":"5a4494cc09e4f592d4a25c5fe0e61f57","cdata":[{"id":"XilE0NGLPAsyEi8zMmWbG2pPiHOeVuue","type":"ContentSession"},{"id":"saIBxB9gCipPb3SQiYG45FrzVyDkZ9tm","type":"PlaySession"}],"rollup":{"l1":"0124784842112040965"},"uid":"ab467e6e-1f32-453c-b1d8-c6b5fa6c7b9e"},"object":{"id":"do_2130923886737162241873","ver":"1","type":"Content","rollup":{}},"tags":["0124784842112040965"],"edata":{"type":"content","mode":"play","pageid":"sunbird-player-Endpage","summary":[{"progress":100},{"totallength":2},{"visitedlength":1},{"visitedcontentend":true},{"totalseekedlength":1},{"endpageseen":true}],"duration":2.14}}]}</t>
  </si>
  <si>
    <t xml:space="preserve"> 
{eid: "END", ets: 1713255888584, ver: "3.0", mid: "END:e88b59ed7c9dd6574df1bc0926ac8dde",…}
actor
: 
{id: "fca2925f-1eee-4654-9177-fece3fd6afc9", type: "User"}
context
: 
{channel: "01269878797503692810", pdata: {id: "staging.sunbird.portal", ver: 1, pid: "sunbird-portal"},…}
cdata
: 
[{id: "SQ9RwDLinQFLhMNjvXe7fToq9qpRg18q", type: "ContentSession"},…]
channel
: 
"01269878797503692810"
did
: 
"c47416d59d479182e3b2d37db5cdf148"
env
: 
"contentplayer"
pdata
: 
{id: "staging.sunbird.portal", ver: 1, pid: "sunbird-portal"}
rollup
: 
{}
sid
: 
"2uGC8-_PiVvuXgK7NDYAjRB5iSqGSiF9"
uid
: 
"fca2925f-1eee-4654-9177-fece3fd6afc9"
edata
: 
{type: "content", mode: "play", pageid: "sunbird-player-Endpage",…}
eid
: 
"END"
ets
: 
1713255888584
mid
: 
"END:e88b59ed7c9dd6574df1bc0926ac8dde"
object
: 
{id: "do_2134913836263178241269", ver: "2", type: "Content", rollup: {}}
tags
: 
["01269878797503692810"]
ver
: 
"3.0"</t>
  </si>
  <si>
    <t>TC_189</t>
  </si>
  <si>
    <t>Verify that book creator can add collaborator to any book :
1)Single collaborator
2)Multiple collaborator
3) User can search a particular collaborator either with name or phone number or email id
2)Proper message for invalid search entry
Verify that only the collaborators belonging to that tenant will be available in the in the collaborator list and Different tenant's collaborators will not be available in the list</t>
  </si>
  <si>
    <t>1. Open the Sunbird Portal
2. Login with valid book creator credentials(TN, AP and RJ Tenant).
3. Click on Switch to joyful theme
4. Click on Profile icon
5. Click on Workspace.
6. Click on Book.
7. Fill all the fields and click on ""Start Creating"".
8. Add some units (Child/Sibling).
9. Click on add collaborator icon.
10. Select the single or multiple collaborator.
11. Seach the collaborator by using name or phone number or email id
1. Open the Sunbird Portal
2. Login with valid book creator credentials(TN, AP and RJ Tenant).
3. Click on Switch to joyful theme
4. Click on Profile icon
5. Click on Workspace.
6. Click on Book.
7. Fill all the fields and click on ""Start Creating"".
8. Add some units (Child/Sibling).
9. Click on add collaborator icon.
10. Search with different tenant's collabrator and observe, user should not get any result from the search</t>
  </si>
  <si>
    <t>Book creator should be able to add collaborator to any book :
1)Single collaborator
2)Multiple collaborator
3) User can search a particular collaborator either with name or phone number or email id
Only the collaborators belonging to that tenant should be available in the in the collaborator list and Different tenant's collaborators should not be available in the list</t>
  </si>
  <si>
    <t>AddRemoveAndDeleteCollaboratorFromBook</t>
  </si>
  <si>
    <t>searchAndAddSingleMultipleCollobratorToBook</t>
  </si>
  <si>
    <t>TC_190</t>
  </si>
  <si>
    <t xml:space="preserve">Verify that book creator can remove collaborator from a textbook:
1)Remove collaborator 
</t>
  </si>
  <si>
    <t xml:space="preserve">1. Open the Sunbird Portal
2. Login with valid book creator credentials
3. Click on Switch to joyful theme
4. Click on Profile icon
5. Goto  Workspace.
6. Click on Book.
7. Fill all the fields and click on ""Start Creating"".
8. Add some units (Child/Sibling).
9. Click on add collaborator icon.
10. Search the collaborater by using name, email Id, phone number
11. Observe the result is shown
12. Click on Add icon on the collabrators &gt; Done
13. Goto Manage collabrator page
14. CLick on remove icon on the collabrator &gt; Done
15. Oberve collabrator is removed successfully
16. Observe error message is displayed
</t>
  </si>
  <si>
    <t>- Once the Collaborator is removed, he should not be available in "Manage Collaboratos" tab
- The removed collaborator should be available in "Add Collaborators tab"
- Once the Collaborator is removed, the draft version book should not be available for him for editing [it should dissappear from his bucket]</t>
  </si>
  <si>
    <t>removeAddedCollaborator</t>
  </si>
  <si>
    <t>TC_191</t>
  </si>
  <si>
    <t>Verify that a collaborator will not have following functionalities for the book:
1)Add collaborator
2)Remove collaborator
3)Delete the book
&amp;
Verify that the content should get removed from the collaboration section if the Book creator removes the collaborator.</t>
  </si>
  <si>
    <t>-User should have Book creator role
-Book creator should have added the collabrator to a book already</t>
  </si>
  <si>
    <r>
      <rPr>
        <rFont val="Trebuchet MS"/>
        <color rgb="FF000000"/>
        <sz val="10.0"/>
      </rPr>
      <t xml:space="preserve">Scenario1:
</t>
    </r>
    <r>
      <rPr>
        <rFont val="Trebuchet MS"/>
        <color rgb="FF000000"/>
        <sz val="10.0"/>
      </rPr>
      <t xml:space="preserve">1. Open the Sunbird Portal
2. Login with valid collaborator credentials
3. Click on Switch to joyful theme
4. Click on Profile icon
5. Click on Workspace.
6. Click on collaborations bucket and open any book
7. Click on Add collaborator icon and observe that only Manage collaborator with list of added collaborators is available
</t>
    </r>
    <r>
      <rPr>
        <rFont val="Trebuchet MS"/>
        <color rgb="FF000000"/>
        <sz val="10.0"/>
      </rPr>
      <t xml:space="preserve">Scenario 2:
</t>
    </r>
    <r>
      <rPr>
        <rFont val="Trebuchet MS"/>
        <color rgb="FF000000"/>
        <sz val="10.0"/>
      </rPr>
      <t>1. Open the Sunbird Portal
2. Login with valid book creator credentials(TN, AP and RJ Tenant).
3. Click on Switch to joyful theme
4. Click on Profile icon
5. Click on Workspace.
6. Open a book for which Collaborator was added
7. Click on add collaborator icon.
8. Click on manage collaborater tab.
9. Remove the added collaborator -&gt; Done
10. Save the book
11. Now login as removed collaborator and observe the collaborations bucket</t>
    </r>
  </si>
  <si>
    <t>Collaborator should not have following functionalities for the book:
1)Add collaborator
2)Remove collaborator
3)Delete the book
&amp;
The content should get removed from the collaboration section of the collaborator if the Book creator removes the collaborator</t>
  </si>
  <si>
    <t>TC_192</t>
  </si>
  <si>
    <t>Verify that the collaborator is able to view, edit and update the textbook which in "draft" status</t>
  </si>
  <si>
    <t>-User should have Book creator role
-Book creator should have added the collabrator already to a book</t>
  </si>
  <si>
    <t>1. Open the Sunbird Portal
2. Login with valid collaborator credentials(TN, AP and RJ Tenant).
3. Click on Switch to joyful theme
4. Click on Profile icon
5. Click on Workspace.
6. Click on collaborations bucket
7. Select any book
8. Observe book is editor is opened
9. Edit, update and save the book</t>
  </si>
  <si>
    <t>Collaborator should be able to view, edit and update the textbook which in draft state</t>
  </si>
  <si>
    <t>openBookFromCollaboratorBucketAndModifyBook</t>
  </si>
  <si>
    <t>collaboratorShouldEditDraftBook</t>
  </si>
  <si>
    <t>TC_193</t>
  </si>
  <si>
    <t xml:space="preserve">Collaborator will have following functionalities and options under Collaborations tab:
1)Searching
2)Sorting
3)Content name, Creator, Last Updated, Status and edit options will be available in the content list </t>
  </si>
  <si>
    <t>1. Open the Sunbird Portal
2. Login with collaborator credentials
3. Click on Switch to joyful theme
4. Click on Profile icon
5. Click on Workspace.
6. Click on collaborations bucket
7. Search and sort the content
8. Observe Content name, Creator, Last Updated, Status and edit options  in the content list</t>
  </si>
  <si>
    <t xml:space="preserve">Collaborator should have following functionalities and options under Collaborations tab:
1)Search should work fine
2)Sorting should work fine
3)Content name, Creator, Last Updated, Status and edit options will be there for the list
</t>
  </si>
  <si>
    <t>validateSomeAttributesInCollaborationSections</t>
  </si>
  <si>
    <t>TC_194</t>
  </si>
  <si>
    <t>SB-25033</t>
  </si>
  <si>
    <t>Collaborator will have following functionalities and options under Collaborations tab:
1)Search should work fine
2)Sort should work fine
3)Content name, Creator, Last Updated, Status and edit options will be there for the list
4)Collaborator can see who is currently edit the content
5)If content is in locked status then other collaborator will not have option to edit that</t>
  </si>
  <si>
    <t>user is added as collaborator to course</t>
  </si>
  <si>
    <t>1. Login to Sunbird portal with collaborator user
2. Go to worksapce -&gt;collabrator 
3. Search the course
4. Sort the table</t>
  </si>
  <si>
    <t>TC_195</t>
  </si>
  <si>
    <t>Verify that if creator edit the live course draft copy should be available for collaborator in collaboration section and collaborator can edit the draft copy 
Verify that if creator add collaborator to live course and edit the course, then collaborator should be able to edit the draft copy of that course and send the course for review</t>
  </si>
  <si>
    <t>1. Content creator edit the live course due to that draft copy should get created
2. Open the live course, add new collaborator and save the course</t>
  </si>
  <si>
    <t>1. Login to Sunbird portal with collaborator user
2. Go to worksapce -&gt;collabrator 3. Search the course
4. Click on edit</t>
  </si>
  <si>
    <t>If creator edit the live course draft copy should be available for collaborator in collaboration section and collaborator can edit the draft copy 
If creator add collaborator to live course and edit the course, then collaborator should be able to edit the draft copy of that course and send the course for review</t>
  </si>
  <si>
    <t>https://project-sunbird.atlassian.net/browse/SB-21971</t>
  </si>
  <si>
    <t>TC_196</t>
  </si>
  <si>
    <t>Verify that when a content is copied (book, collection, resource, course) the license value remains the same which was chosen for the source content creation</t>
  </si>
  <si>
    <t xml:space="preserve">1. Open the Sunbird Portal
2. Login with valid book creator credentials(TN, AP and RJ Tenant).
3. Click on Switch to joyful theme
4.Search particular text book and click on it
5. Copy the textbook.
6. Click on edit details page.
7. Observe the result.
</t>
  </si>
  <si>
    <t>When a content is copied (book, collection, resource, course) the license value should remains the same which was chosen for the source content creation</t>
  </si>
  <si>
    <t>verifyLicenseTermsRemainsSamePostCopyTheContent</t>
  </si>
  <si>
    <t>TC_197</t>
  </si>
  <si>
    <t>Collaborator will have following functionalities and options under Collaborations tab:
1) Collaborator can see who is currently editing the content
2) If content is in locked status then other collaborator will not have option to edit that book
3) Collaborator should be able to delete the book if he is added as a collaborator for a book</t>
  </si>
  <si>
    <t>- Book creator should have added the multiple collabrators already
- Other collaborator/book creator should be working on the same content at the same time</t>
  </si>
  <si>
    <t>1. Open the Sunbird Portal
2. Login with valid book creator/ collaborater credentials(TN, AP and RJ Tenant).
3. Click on Switch to joyful theme
4. Click on Profile icon
5. Click on Workspace.
6. Click on collaborations bucket
7. Try to open a content on which other user (creator / collaborator) is working upon
8. Observe that the content is in locked status while trying to open the same content</t>
  </si>
  <si>
    <t>Collaborator should be able to see who is working on the content
The content should be in locked status for the collaborator when other user (creator/ collaborator) is working on the same content(lock icon will be displayed to the collaborator if other user is working on the same content)</t>
  </si>
  <si>
    <t>TC_198</t>
  </si>
  <si>
    <t>Verify that when any user(creator/added collaborator) who is working on the content has left the content idle for more than 10 mins, then the content is available for other collaborator to work on</t>
  </si>
  <si>
    <t>-Book creator should have added the collabrator already</t>
  </si>
  <si>
    <t>1. Open the Sunbird Portal
2. Login with valid book creator/ any added collaborator credentials(TN, AP and RJ Tenant).
3. Click on Switch to joyful theme
4. Click on Profile icon
5. Click on Workspace
6. Select the book and edit (book should have collaborater).
7. Keep the system idle for 10 mins.
8. Now login in another browser with collaborater.
9. Select the same book for edit</t>
  </si>
  <si>
    <t>When any user(creator/added collaborator) who is working on the content has left the content idle for more than 10 mins, then the content should be available for other collaborator to work on</t>
  </si>
  <si>
    <t>TC_199</t>
  </si>
  <si>
    <t xml:space="preserve">Verify that if book creator edits the live book for which collaborator is added, draft copy should be available for collaborator in collaboration section and collaborator can edit the draft copy 
</t>
  </si>
  <si>
    <t xml:space="preserve">- Book creator should edit a live book for which collaborator is already added
</t>
  </si>
  <si>
    <t xml:space="preserve">Scenario1:
1. Open the Sunbird Portal
2. Login with collaborator credentials
3. Click on Switch to joyful theme
4. Click on Profile icon
5. Click on Workspace.
6. Click on collaborations bucket
7. Observe the draft copy of the book is available 
8. Click on Content edit
9. Try to edit the book &gt; Save as drafts
</t>
  </si>
  <si>
    <t xml:space="preserve">When book creator edits the live book for which collaborator is added, draft copy should be available for collaborator in collaboration section and collaborator should be able to edit the draft copy 
</t>
  </si>
  <si>
    <t>OpenBookFromCollaboratorBucketAndModifyBook</t>
  </si>
  <si>
    <t>TC_200</t>
  </si>
  <si>
    <t>Verify that if book creator adds collaborator to live book and edit the book, draft copy is available and then the collaborator should be able to edit the draft copy of that book and send the book for review</t>
  </si>
  <si>
    <t xml:space="preserve"> Book creatot should add collaborator while editing a live book</t>
  </si>
  <si>
    <t>1. Open the Sunbird Portal
2. Login with valid book creator/ collaborater credentials(TN, AP and RJ Tenant).
3. Click on Switch to joyful theme
4. Click on Profile icon
5. Click on Workspace.
6. Click on collaborations bucket
7. Click on the content edit icon
8. Try to edit the book &gt; Save as drafts &gt; Send for review
9. Observe book should be sent for review</t>
  </si>
  <si>
    <t>When book creator adds collaborator to live book and edit the book, draft copy should be available and then the collaborator should be able to edit the draft copy of that book and send the book for review</t>
  </si>
  <si>
    <t>[SB-21971] Unable to add collaborator if book is in live status - JIRA (atlassian.net)</t>
  </si>
  <si>
    <t>TC_201</t>
  </si>
  <si>
    <t>Verify that the Collaborator should be able to edit textbooks(same as Creator) and send the Textbook for review</t>
  </si>
  <si>
    <t>1. Open the Sunbird Portal
2.Login as Org Admin
3.Click on Switch to joyfull theme
4.Click on Profile Icon
5.Click on Workspace
6.Click on ""All Textbook"" option
7. Verify that user is displayed with the list of all textbook created by that Tenant/org
8.Click on any Texbook and Open it
9.Edit the Textbook 
10.Add/Modify the Collaborator
11.Login with added/Modify Collobartor Credentials
12.Edit the Book and send it for review"</t>
  </si>
  <si>
    <t>Collaborator should be able to edit textbooks(same as Creator) and send the Textbook for review.</t>
  </si>
  <si>
    <t>collaboratorCanEditAndSendItForReview</t>
  </si>
  <si>
    <t>TC_202</t>
  </si>
  <si>
    <t>SB-25555</t>
  </si>
  <si>
    <t>Content playlist</t>
  </si>
  <si>
    <t>Verify creator is able to add the collaborator while creating the collection.</t>
  </si>
  <si>
    <t>1. Login to Sunbird portal with content creator user
2. Go to worksapce 
3. Select the collection from dreaft bucketr
4. Add new child
5. Add content
6. Click on add collaboaror
7. Search collaborator with name and select the collaborator</t>
  </si>
  <si>
    <t>Creator should be able to add the collaborator while creating the collection.</t>
  </si>
  <si>
    <t>verifyCreatorAddCollaboratorInCollection</t>
  </si>
  <si>
    <t>TC_203</t>
  </si>
  <si>
    <t>Verify that content creator is able to add collaborator for a 
Resource
Collection
Lesson Plan
Upload content.
&amp; Verify that creator is able to sort collaborator based on Name and Organization</t>
  </si>
  <si>
    <t>user should have content creator role.</t>
  </si>
  <si>
    <t>1. Open Staging Home Page .
2. . 
3. Login with contnet creator credentials.
4.Click on Profile icon 
5. Go to Workspace-&gt;Resource/Collection/upload content/Lesson Plan.
6. Click on the collaborator icon.
7. Search for the colloaboarator using name, emailID and Phone number.
8. Click on done button and verify whether collaborator can be added.
9. Again click on collaborator icon.
10. Click on sort by option and verify whether collaborator names are sorted by name/Organisation.</t>
  </si>
  <si>
    <t>&gt; Content creator must be able to add collaborator for a Resource
- Collection
- Lesson Plan
- Upload content.
&gt; Creator should be able to sort collaborator based on Name and Organisation.</t>
  </si>
  <si>
    <t>AddCollaboratorAndPublishResource</t>
  </si>
  <si>
    <t>TC_204</t>
  </si>
  <si>
    <t>Verify that 
1. the Collaborator added is able to see the content in Collaborations section. 
2. the collaborator is able to search and Filter the list of content based on Board, Grade, Subject, Medium, Status, Content type.
3. the collaborator can edit and save any content in draft state which is not locked.
4. The collaborator is able to edit any content and submit the content for review. 
5. on submitting content for review by a collaborator , Content reviewer should get a email notification.</t>
  </si>
  <si>
    <t>1.user should have content creator role.
2. Content creator must have added collaborator to his/her content.</t>
  </si>
  <si>
    <t>1. Open Staging Home Page .
2.Click on Profile  
3. Login as a collaborator.
4. Click on the Profile icon on the top right corner 4. Go to Workspace-&gt;Collaboration.
5. Verify whether content added for collaboration is getting displayed.</t>
  </si>
  <si>
    <t>1. the Collaborator added should be able to see the content in Collaborations section. 2. the collaborator should be able to search and Filter the list of content based on Board, Grade, Subject, Medium, Status, Content type.
3. the collaborator should be ablt to edit and save any content in draft state which is not locked.
4. The collaborator should be able to edit any content and submit the content for review. 
5. on submitting content for review by a collaborator , Content reviewer should get a email notification.</t>
  </si>
  <si>
    <t>AddSearchAndRemoveCollaboratorAndTryToPublishResource</t>
  </si>
  <si>
    <t>TC_205</t>
  </si>
  <si>
    <t>Verify that the user is able to view the correct count of contributors post adding the resources in to the collection</t>
  </si>
  <si>
    <t>1. User should have creator role.
2. Creator should have created collection/Lesson Plan/Course.</t>
  </si>
  <si>
    <t>1. Open staging portal
2. . .
3. Login as a collaborator.
4. Go to Workspace-&gt;Collaboration.
5. Click on edit option and open the contnet.
6. Click on add resource button and add some resources.
7. Verify contributors count is getting displayed.</t>
  </si>
  <si>
    <t>The user should be able to view the correct count of contributors post adding the resources in to the collection</t>
  </si>
  <si>
    <t>verifyThatTheUserIsAbleToViewTheCorrectCountOfContributorsPostAddingTheResourcesInToTheCollection</t>
  </si>
  <si>
    <t>TC_206</t>
  </si>
  <si>
    <t>Verify that 1. tool tip text is opened on having content name with long text.
2. on hovering over lock icon, current person's name editing the content is displayed.
3. collaborator is not able to edit submitted for review and published content.</t>
  </si>
  <si>
    <t>1. User should have creator role.
2. Creator should have created collection/Lesson Plan/Course and added the collaborator and keep the editor open.</t>
  </si>
  <si>
    <t>1. Open staging portal
2. . .
3. Login as collaborator.
4.Click on the avataer button on top right corner 
5. Go to Workspace-&gt;Collaborator.
6. Hover the mouse over lock icon and verify whether creator name is displayed.
7. Again go to Workspace-&gt;Collaboration.
8. Click on content with review/Live status.
9. Verify user is not able to edit the content.</t>
  </si>
  <si>
    <t>&gt; On hovering over lock icon, current person's name editing the content is displayed.
&gt; Collaborator should not able to edit submitted for review and published content.</t>
  </si>
  <si>
    <t>AddCollaboratorToLessonPlan</t>
  </si>
  <si>
    <t>TC_207</t>
  </si>
  <si>
    <t>Verify that the 1. content creator is able to remove collaborators from the below content types
1.Resource
Verify that is collaborator is notified with email notifcation on adding/removing the user</t>
  </si>
  <si>
    <t>Resourceshould already be created and should be in Draft state with collaborators added</t>
  </si>
  <si>
    <t xml:space="preserve">1.Open staging url
2.Login with valid creator credentials
3.Go to Workspace-&gt;Drafts 
4.Click on the resource 
5.Click on Add collaborator option
6.Click on Manage collaborator tab
7.Click on the collaborator and select remove 
8.Click on Done 
1.Open staging url
2.Login with valid creator credentials
3.Go to Workspace-&gt;Drafts 
4.Click on the resource 
5.Click on Add collaborator option
</t>
  </si>
  <si>
    <t>1. User should be able to delete the collaborators from the resources.
2. The content should not be displayed in collaboration section after removing the collaborator from that content.
3. The email notification should be trigerred to a creator on adding / removing a collaborator.
"1. User should be able to delete the collaborators from the resources.
3. The email notification should be trigerred to a creator on adding / removing a collaborator."</t>
  </si>
  <si>
    <t>TC_208</t>
  </si>
  <si>
    <t>Verify content creator is able to remove collaborators from the collection</t>
  </si>
  <si>
    <t>Collaborators are already added to the created collectionn and collaborator is already added</t>
  </si>
  <si>
    <t>1.Open staging url
2.Login with valid content creator credentials
3.Go to Workspace-&gt;Drafts
4.Open the collection 
5.Click on collaborators opption
6.Click on manage collaborators tab
7.Click on the selected collaborator 8.Click on Remove and Done \</t>
  </si>
  <si>
    <t>The content creator should be able to remove collaborators from the collection</t>
  </si>
  <si>
    <t>AddSearchAndRemoveCollaboratorAndTryToPublishCollection</t>
  </si>
  <si>
    <t>TC_209</t>
  </si>
  <si>
    <t>Verify content creator is able to remove collaborators from the lesson plan</t>
  </si>
  <si>
    <t>Collaborators are already added to the created lesson plan and collaborator is already added</t>
  </si>
  <si>
    <t>1.Open staging url
2.Login with valid content creator credentials
3.Go to Workspace-&gt;Drafts
4.Open the lesson plan
5.Click on collaborators opption
6.Click on manage collaborators tab
7.Click on the selected collaborator 8.Click on Remove and Done \</t>
  </si>
  <si>
    <t>1. User should be able to delete the collaborators from the lesson plan</t>
  </si>
  <si>
    <t>verifyContentCreatorIsAbleToRemoveCollaboratorsFromTheLessonPlan</t>
  </si>
  <si>
    <t>https://project-sunbird.atlassian.net/browse/ED-3533</t>
  </si>
  <si>
    <t>TC_210</t>
  </si>
  <si>
    <t>Verify content creator is able to remove collaborators from uploaded content
Verify content creator is able to add collaborators using the
Add collaborator option while uploading contents</t>
  </si>
  <si>
    <t>Collaborators are already added to the upload content and collaborator is already added</t>
  </si>
  <si>
    <t>1.Open staging url
2.Login with valid content creator credentials
3.Go to Workspace-&gt;Drafts
4.Open the upload content 5.Click on collaborators option
6.Click on manage collaborators tab
7.Click on the selected collaborator 8.Click on Remove and Done \
"1.Open the staging url
2.Login with content creator credentials
3.Go to Workspace-&gt;Upload content
4.Click on Add collaborator "</t>
  </si>
  <si>
    <t>1. User should be able to delete the collaborators from the uploaded content.
"1. User should be able to click on collaborator icon
2. User should be able to search the collaborator by entering the keyword.
3. User should be able add the collaborators to the uploading contents
"</t>
  </si>
  <si>
    <t>AddandDeleteCollaboratorsForUploadContent</t>
  </si>
  <si>
    <t>TC_211</t>
  </si>
  <si>
    <t>Verify added collaborator is able to access the book if the book creator has kept the editor closed.</t>
  </si>
  <si>
    <t>1. Login to Sunbird portal with valid book creator credentials
2. Go to workspace.
3. Open any book 
4. Add collaborator to book
5. Exit from editor
6. Login as collaborator
7. Go to collaboration section
8. Open the book</t>
  </si>
  <si>
    <t>Added collaborator should be able to access the book if the book creator has kept the editor closed.</t>
  </si>
  <si>
    <t>verifyAddedCollaboratorIsAbleToAccessTheBook</t>
  </si>
  <si>
    <t>TC_212</t>
  </si>
  <si>
    <t>Verify added collaborator for any course does not have following functionalities for that course:
1)Add collaborator
2)Remove collaborator
3)Delete the course</t>
  </si>
  <si>
    <t>1. Login to Sunbird portal with collaborator user
2. Go to workspace
3. Go to collaborator bucket
4. Open the course
5. Click on collaborator icon
6. Open the draft course</t>
  </si>
  <si>
    <t>Added collaborator for any course does not have following functionalities for that course:
1)Add collaborator
2)Remove collaborator
3)Delete the course</t>
  </si>
  <si>
    <t>verifyCollaboratorInCourse</t>
  </si>
  <si>
    <t>TC_213</t>
  </si>
  <si>
    <t>Verify that the collaborator is able to view, edit and update the course which in draft state</t>
  </si>
  <si>
    <t>1. Login to Sunbird portal with collaborator user
2. Go to workspace
3. Go to collaborator bucket
4. Open the course
5. Click on collaborator icon
6. Open the draft course
7. Edit the course and save
8. Send the course to review</t>
  </si>
  <si>
    <t>Collaborator shoudl be able to view, edit and update the course which in draft state</t>
  </si>
  <si>
    <t>verifyAddedCollaboratorIsAbleToSubmitTheCourseForReview</t>
  </si>
  <si>
    <t>TC_214</t>
  </si>
  <si>
    <t>Verify added collaborator is able to submit the course for a review.</t>
  </si>
  <si>
    <t>1. Login to Sunbird portal with collaborator user
2. Go to worksapce -&gt;collabrator 
3. Open the draft course
4. Edit the course and send it for review</t>
  </si>
  <si>
    <t>Added collaborator shoudl be able to submit the course for a review.</t>
  </si>
  <si>
    <t>TC_215</t>
  </si>
  <si>
    <t>Verify that the content should get removed from the collaboration section if the course creator removes the added collaborator</t>
  </si>
  <si>
    <t>User is removed as collaborator</t>
  </si>
  <si>
    <t>1. Login to Sunbird portal with collaborator user
2. Go to worksapce -&gt;collabrator 
3. Search the course</t>
  </si>
  <si>
    <t>Content should get removed from the collaboration section if the course creator removes a collaborator.</t>
  </si>
  <si>
    <t>createCourseAndAddRemoveCollaborator</t>
  </si>
  <si>
    <t>TC_216</t>
  </si>
  <si>
    <t>Verify content reviewer is not allowed to add the collaborator for the course.</t>
  </si>
  <si>
    <t>1. Login to Sunbird portal with content reviewer user
2. Go to worksapce -&gt;up for review
3. Open the course
4. Click on collaborator icon</t>
  </si>
  <si>
    <t>Content reviewer should not allowed to add the collaborator for the course.</t>
  </si>
  <si>
    <t>verifyReviewerCannotAddCollaborator</t>
  </si>
  <si>
    <t>TC_217</t>
  </si>
  <si>
    <t>Verify that user able to add collaborator while creating self assement content type</t>
  </si>
  <si>
    <t>1. Open the application.
2. Click on the Workspace.
3. Click on the course assessment button.
4. Click on the collaborator icon.
5. Add the collaborator.
6. Save the course assessment.</t>
  </si>
  <si>
    <t>The content creator should be able to add collaborator to a course assessment.</t>
  </si>
  <si>
    <t>verifyThatUserAbleToAddCollaboratorWhileCreatingSelfAssementContentType</t>
  </si>
  <si>
    <t>TC_218</t>
  </si>
  <si>
    <t>Check telemetry event for Add Collaborator for Resource,collection(book, course, content playlist), Upload Content</t>
  </si>
  <si>
    <r>
      <rPr>
        <rFont val="Trebuchet MS"/>
        <color rgb="FF000000"/>
        <sz val="10.0"/>
      </rPr>
      <t xml:space="preserve">1. Login to Sunbird portal with creator credentials.
2. Go to workspace
3. Click create </t>
    </r>
    <r>
      <rPr>
        <rFont val="Trebuchet MS"/>
        <b/>
        <color rgb="FF000000"/>
        <sz val="10.0"/>
      </rPr>
      <t>Resource,collection(book, course, content playlist), Upload Content</t>
    </r>
    <r>
      <rPr>
        <rFont val="Trebuchet MS"/>
        <color rgb="FF000000"/>
        <sz val="10.0"/>
      </rPr>
      <t xml:space="preserve">
4. Click start creation
5. Click on add collaborator icon.
6. Observe the telemetry</t>
    </r>
  </si>
  <si>
    <t>{"eid":"INTERACT","ets":1597742652889,"ver":"3.0","mid":"INTERACT:b437004e520033c54f28051abcef42ba","actor":{"id":"ab467e6e-1f32-453c-b1d8-c6b5fa6c7b9e","type":"User"},"context":{"channel":"0124784842112040965","pdata":{"id":"staging.diksha.portal","ver":"3.2.10","pid":"sunbird-portal.contenteditor"},"env":"contenteditor","sid":"_8w6OjiF1tO4wM0qTEgYKxwWqgbIfd8A","did":"3efaac31f0622e96994b60460cfefb7f","cdata":[{"id":"content:collaborator:add","type":"Feature"},{"id":"SB-1801","type":"Task"}],"rollup":{"l1":"0124784842112040965"}},"object":{"id":"do_2130887074546155521339","type":"Content","ver":"0"},"tags":["0124784842112040965","0124784842112040965"],"edata":{"type":"click","id":"","plugin":{"id":"org.ekstep.sunbirdcommonheader","ver":"1.9"}}}
========
{"eid":"INTERACT","ets":1597742756347,"ver":"3.0","mid":"INTERACT:d29ccb55bbb29a09aaec22585182c665","actor":{"id":"ab467e6e-1f32-453c-b1d8-c6b5fa6c7b9e","type":"User"},"context":{"channel":"0124784842112040965","pdata":{"id":"staging.diksha.portal","ver":"3.2.10","pid":"sunbird-portal.collectioneditor"},"env":"collection","sid":"_8w6OjiF1tO4wM0qTEgYKxwWqgbIfd8A","did":"3efaac31f0622e96994b60460cfefb7f","cdata":[{"id":"content:collaborator:add","type":"Feature"},{"id":"SB-1801","type":"Task"}],"rollup":{"l1":"0124784842112040965"}},"object":{"id":"do_2130887084502138881335","type":"Content","ver":"0"},"tags":["0124784842112040965","0124784842112040965"],"edata":{"type":"click","id":"","plugin":{"id":"org.ekstep.sunbirdcommonheader","ver":"1.9"}}}</t>
  </si>
  <si>
    <t>did: "c47416d59d479182e3b2d37db5cdf148"{eid: "INTERACT", ets: 1713257098992, ver: "3.0", mid: "INTERACT:7ffa84d89f84ba5a00895c180ec58bc7",…}
actor
: 
{id: "fca2925f-1eee-4654-9177-fece3fd6afc9", type: "User"}
context
: 
{channel: "01269878797503692810",…}
cdata
: 
[]
channel
: 
"01269878797503692810"
did
: 
"f611679ea67f2827b86820844def4439"
env
: 
"collection_editor"
pdata
: 
{id: "staging.sunbird.portal", ver: "7.0.0", pid: "sunbird-portal.collection_editor"}
rollup
: 
{l1: "01269878797503692810"}
sid
: 
"DHeN1iDldeuwBzlEJFGuaQJMrgh8hNQL"
uid
: 
"fca2925f-1eee-4654-9177-fece3fd6afc9"
edata
: 
{id: "add_collaborator", type: "click", subtype: "launch", pageid: "collection_editor"}
eid
: 
"INTERACT"
ets
: 
1713257098992
mid
: 
"INTERACT:7ffa84d89f84ba5a00895c180ec58bc7"
object
: 
{id: "do_214035002136838144116", ver: "1.0", type: "Content", rollup: {}}
tags
: 
["01269878797503692810"]
ver
: 
"3.0"</t>
  </si>
  <si>
    <t>TC_219</t>
  </si>
  <si>
    <t>Check telemetry on clicking Collaborations Section and opening Resource,Course,Textbook,Collection,LessonPlan and Upload Content</t>
  </si>
  <si>
    <t>1. Login to Sunbird portal with collaborator credentials.
2. Go to workspace
3. Click on collaboration bucket.
4. Select the content which needs to collaborate - Resource , course, textbook, collection, lesson plan &amp; upload content
6. Observe the telemetry</t>
  </si>
  <si>
    <t>{"eid":"INTERACT","ets":1597742819132,"ver":"3.0","mid":"INTERACT:0dcdc7c6b3750ac54fa7ca015ea3afae","actor":{"id":"ab467e6e-1f32-453c-b1d8-c6b5fa6c7b9e","type":"User"},"context":{"channel":"0124784842112040965","pdata":{"id":"staging.diksha.portal","ver":"3.2.10","pid":"sunbird-portal"},"env":"home","sid":"_8w6OjiF1tO4wM0qTEgYKxwWqgbIfd8A","did":"3efaac31f0622e96994b60460cfefb7f","cdata":[{"id":"_8w6OjiF1tO4wM0qTEgYKxwWqgbIfd8A","type":"UserSession"},{"id":"Desktop","type":"Device"}],"rollup":{"l1":"0124784842112040965"},"uid":"ab467e6e-1f32-453c-b1d8-c6b5fa6c7b9e"},"object":{"id":"do_2130406406318407681619","ver":"1.0"},"tags":["0124784842112040965"],"edata":{"id":"collaborations-button","type":"click","pageid":"workspace"}}]}</t>
  </si>
  <si>
    <t>TC_220</t>
  </si>
  <si>
    <t>Check telemetry for search content in collaborations Section</t>
  </si>
  <si>
    <t>1. Login to Sunbird portal with valid credentials.
2. Go to workspace
3. Click on collaboration bucket.
4. Try to serach teh contents.
5. Observe teh telemetry.</t>
  </si>
  <si>
    <t>{"eid":"INTERACT","ets":1597742944153,"ver":"3.0","mid":"INTERACT:7c4e6159a46230302e5c86223fb413bb","actor":{"id":"ab467e6e-1f32-453c-b1d8-c6b5fa6c7b9e","type":"User"},"context":{"channel":"0124784842112040965","pdata":{"id":"staging.diksha.portal","ver":"3.2.10","pid":"sunbird-portal"},"env":"workspace","sid":"_8w6OjiF1tO4wM0qTEgYKxwWqgbIfd8A","did":"3efaac31f0622e96994b60460cfefb7f","cdata":[{"id":"_8w6OjiF1tO4wM0qTEgYKxwWqgbIfd8A","type":"UserSession"},{"id":"Desktop","type":"Device"}],"rollup":{"l1":"0124784842112040965"},"uid":"ab467e6e-1f32-453c-b1d8-c6b5fa6c7b9e"},"object":{"id":"do_21275947327079219211869","ver":"1.0","type":"LessonPlan","rollup":{}},"tags":["0124784842112040965"],"edata":{"id":"collaborating-on","type":"click","pageid":"CollaboratingOn"}}</t>
  </si>
  <si>
    <t>TC_221</t>
  </si>
  <si>
    <t>Verify that the proper Message/Email notification is sent to the collaborator who is added to the, when Book creator adds/removes the collaborator from specific Textbook
Also verify that the proper Email notification is sent to the reviewer of the same tenant when the Book creator sent an book for review</t>
  </si>
  <si>
    <t>Scenario 1:
1. Open the Sunbird Portal
2. Login with valid book creator credentials(TN, AP and RJ Tenant).
3. Click on Switch to joyful theme
4. Click on Profile icon
5. Click on Workspace.
6. Click on Book.
7. Fill all the fields and click on ""Start Creating"".
8. Click on use editor.
9. Add some units.
10. Click on add collaborator icon.
11. Select the single or multiple collaborater.
Scenario 2:
1. Open the Sunbird Portal
2. Login with valid book creator credentials(TN, AP and RJ Tenant).
3. Click on Switch to joyful theme
4. Click on Profile icon
5. Click on Workspace.
6. Click on Book.
7. Add book title and add BMC. click on start creating.
8. Add some units and send for review."</t>
  </si>
  <si>
    <t>&gt; Message/Email notification should sent to the added collaborator when the Book creator is add/remove the collaborator from specific Textbook.
&gt; Proper Email notification should sent to the reviewer of the same tenant when the Book creator sent an book for review</t>
  </si>
  <si>
    <t>rollup: {}</t>
  </si>
  <si>
    <t>TC_222</t>
  </si>
  <si>
    <t>Verify that the user with Org Admin role only should be able to see "All Textbook" option in Workspace</t>
  </si>
  <si>
    <t>- Org admin should also have book creator / content creator role for "Workspace" option to be available</t>
  </si>
  <si>
    <t>1. Open the Sunbird Portal
2.Login as Org Admin
3.Click on Workspace
4.Verify that the user is able to see "All Textbook" option in Workspace</t>
  </si>
  <si>
    <t>Verify that the user with Admin role should be able to see "All Textbook" option in Workspace</t>
  </si>
  <si>
    <t>validateAllTextbookInAdmin</t>
  </si>
  <si>
    <t>UserWithAdminRoleAbleToSeeAllTextBookOptionInWorkspace</t>
  </si>
  <si>
    <t>TC_223</t>
  </si>
  <si>
    <t>Verify that the user with Admin role only clicks on "All Textbook" option then user should be displayed with list of all textbook created by that respective org only
&amp;
Verify that the Admin (with only admin role) user is displayed with all the textbook created by that tenant and the UI is similar to "All my Contents" - with Search, filters, sort</t>
  </si>
  <si>
    <r>
      <rPr>
        <rFont val="Trebuchet MS"/>
        <color rgb="FF000000"/>
        <sz val="10.0"/>
      </rPr>
      <t xml:space="preserve">Scenario1:
</t>
    </r>
    <r>
      <rPr>
        <rFont val="Trebuchet MS"/>
        <color rgb="FF000000"/>
        <sz val="10.0"/>
      </rPr>
      <t xml:space="preserve">1. Open the Sunbird Portal
2.Login as Org Admin
3.Click on Workspace
4.Click on "All Textbook" option
5. Verify that user is displayed with the list of all textbook created by that Tenant/org
</t>
    </r>
    <r>
      <rPr>
        <rFont val="Trebuchet MS"/>
        <color rgb="FF000000"/>
        <sz val="10.0"/>
      </rPr>
      <t xml:space="preserve">Scenario2:
</t>
    </r>
    <r>
      <rPr>
        <rFont val="Trebuchet MS"/>
        <color rgb="FF000000"/>
        <sz val="10.0"/>
      </rPr>
      <t>1. Open the Sunbird Portal
2.Login as Org Admin
3.Click on Switch to joyfull theme
4.Click on Profile Icon
5.Click on Workspace
6.Click on ""All Textbook"" option
7. Verify that user is displayed with the list of all textbook created by that Tenant/org
8.Verify that in ""All Textbook"" its Consist of Search, filters, sort options."</t>
    </r>
  </si>
  <si>
    <t>Verify that user is displayed with the list of all textbook created by that Tenant/org
Admin should be able to click on "All Textbook" and it should Consist of Search, filters, sort options</t>
  </si>
  <si>
    <t>SearchFilterSortOptionsForAllTextBookSection</t>
  </si>
  <si>
    <t>TC_224</t>
  </si>
  <si>
    <t>Verify that the Filters should have all the options as in "All Textbook" except the Content type</t>
  </si>
  <si>
    <t>1. Open the Sunbird Portal
2.Login as Org Admin
3.Click on Switch to joyfull theme
4.Click on Profile Icon
5.Click on Workspace
6.Click on "All Textbook" option
7. Verify that user is displayed with the list of all textbook created by that Tenant/org
8.Observe in "All Textbook" filters options</t>
  </si>
  <si>
    <t>Admin should be able to click on "All Textbook" and it should Consist of Search, filters, sort options and Filters should have all the options except the Content type.</t>
  </si>
  <si>
    <t>TC_225</t>
  </si>
  <si>
    <t>Verify that the Search/filter will only Search and filter all Textbooks created in that Tenant</t>
  </si>
  <si>
    <t>1. Open the Sunbird Portal
2.Login as Org Admin
3.Click on Switch to joyfull theme
4.Click on Profile Icon
5.Click on Workspace
6.Click on "All Textbook" option
7. Verify that user is displayed with the list of all textbook created by that Tenant/org
8.Verify that in "All Textbook" its Consist of Search, filters options.</t>
  </si>
  <si>
    <t>Admin user Should be able to Search any textbook or able to apply filters for any textbook created by the tenant user.</t>
  </si>
  <si>
    <t>verifyThatAdminUserCanOpenAnyTextbookCanDoAnyModificationsToTheTextbookSimilarToCreator</t>
  </si>
  <si>
    <t>TC_226</t>
  </si>
  <si>
    <t>Verify that the Org Admin (with only admin role)user can Open any Textbook in Draft Status of the Tenant
Verify that the Org Admin (with only admin role) can do any modifications to the Textbook in Drafts status similar to creator /collaborator</t>
  </si>
  <si>
    <t>check form config for admin</t>
  </si>
  <si>
    <r>
      <rPr>
        <rFont val="Trebuchet MS"/>
        <color rgb="FF000000"/>
        <sz val="10.0"/>
      </rPr>
      <t xml:space="preserve">Scenario1:
</t>
    </r>
    <r>
      <rPr>
        <rFont val="Trebuchet MS"/>
        <color rgb="FF000000"/>
        <sz val="10.0"/>
      </rPr>
      <t xml:space="preserve">1. Open the Sunbird Portal
2.Login as Org Admin
3.Click on Switch to joyfull theme
4.Click on Profile Icon
5.Click on Workspace
6.Click on "All Textbook" option
7. Verify that user is displayed with the list of all textbook created by that Tenant/org
8.Click on any Texbook which is in Drafts status and Open it
</t>
    </r>
    <r>
      <rPr>
        <rFont val="Trebuchet MS"/>
        <color rgb="FF000000"/>
        <sz val="10.0"/>
      </rPr>
      <t>Scenario2:</t>
    </r>
    <r>
      <rPr>
        <rFont val="Trebuchet MS"/>
        <color rgb="FF000000"/>
        <sz val="10.0"/>
      </rPr>
      <t xml:space="preserve">
1. Open the Sunbird Portal
2.Login as Org Admin
3.Click on Switch to joyfull theme
4.Click on Profile Icon
5.Click on Workspace
6.Click on ""All Textbook"" option
7. Verify that user is displayed with the list of all textbook created by that Tenant/org
8.Click on any Texbook in Drafts Status and Open it
9.Edit the Textbook 
10.Send it for review"</t>
    </r>
  </si>
  <si>
    <t>Admin user Should be able to Open any Textbook in Drafts status of the Tenant.
Admin user Should be able to Open any Textbook in Drafts status and able to edit and send it for reveiew.</t>
  </si>
  <si>
    <t>TC_227</t>
  </si>
  <si>
    <t>Verify that the Org Admin (user with admin and book creator role) user can Open any Textbook in Live Status of the Tenant
&amp;
Verify that the Org Admin (user with admin and book creator role) user can do any modifications to the Textbook in Live status similar to creator /collaborator</t>
  </si>
  <si>
    <r>
      <rPr>
        <rFont val="Trebuchet MS"/>
        <color rgb="FF000000"/>
        <sz val="10.0"/>
      </rPr>
      <t xml:space="preserve">Scenario1:
</t>
    </r>
    <r>
      <rPr>
        <rFont val="Trebuchet MS"/>
        <color rgb="FF000000"/>
        <sz val="10.0"/>
      </rPr>
      <t xml:space="preserve">1. Open the Sunbird Portal
2.Login as Org Admin
3.Click on Switch to joyfull theme
4.Click on Profile Icon
5.Click on Workspace
6.Click on "All Textbook" option
7. Verify that user is displayed with the list of all textbook created by that Tenant/org
8.Click on any Texbook which is in Live status and Open it
</t>
    </r>
    <r>
      <rPr>
        <rFont val="Trebuchet MS"/>
        <color rgb="FF000000"/>
        <sz val="10.0"/>
      </rPr>
      <t xml:space="preserve">Scenario2:
</t>
    </r>
    <r>
      <rPr>
        <rFont val="Trebuchet MS"/>
        <color rgb="FF000000"/>
        <sz val="10.0"/>
      </rPr>
      <t>1. Open the Sunbird Portal
2.Login as Org Admin
3.Click on Switch to joyfull theme
4.Click on Profile Icon
5.Click on Workspace
6.Click on ""All Textbook"" option
7. Verify that user is displayed with the list of all textbook created by that Tenant/org
8.Click on any Texbook in Live Status and Open it
9.Edit the Textbook 
10.Send it for review"</t>
    </r>
  </si>
  <si>
    <t>Admin user Should be able to Open any Textbook in Live status of the Tenant.
Admin user Should be able to Open any Textbook in Live status and able to edit and send it for reveiew.</t>
  </si>
  <si>
    <t>validateAndeditTextBookLiveCollectionFromDraftAndSendForReview</t>
  </si>
  <si>
    <t>TC_228</t>
  </si>
  <si>
    <t>Verify that the Org Admin (user with admin and book creator role) user can add/modify collaborator added to the Textbook</t>
  </si>
  <si>
    <t>1. Open the Sunbird Portal
2.Login as Org Admin
3.Click on Switch to joyfull theme
4.Click on Profile Icon
5.Click on Workspace
6.Click on "All Textbook" option
7. Verify that user is displayed with the list of all textbook created by that Tenant/org
8.Click on any Texbook and Open it
9.Edit the Textbook 
10.Add/Modify the Collaborator</t>
  </si>
  <si>
    <t>Admin user Should be able to Open any Textbook and able to edit and able to add/modify the colllabrotor to it.</t>
  </si>
  <si>
    <t>adiminEditFromAllTextBookAndAddCollaborator</t>
  </si>
  <si>
    <t>TC_229</t>
  </si>
  <si>
    <t>Verify that the user with Org Admin(user with admin and book creator role) role clicks on "All Textbook" option, then user should be displayed with list textbooks associated to same tenant</t>
  </si>
  <si>
    <t>1. Open the Sunbird Portal
2.Login as Org Admin
3.Click on Workspace
4.Click on "All Textbook" option
5. Verify the list</t>
  </si>
  <si>
    <t>User should not be displayed with the list of contents created by same teanant</t>
  </si>
  <si>
    <t>TC_230</t>
  </si>
  <si>
    <r>
      <rPr>
        <rFont val="Trebuchet MS"/>
        <color rgb="FF000000"/>
        <sz val="10.0"/>
      </rPr>
      <t>Verify that the a Org admin is able to adopt a book by retaining the book structure (i.e. TOC + content)
&amp; Also by changing the metadata</t>
    </r>
    <r>
      <rPr>
        <rFont val="Trebuchet MS"/>
        <color rgb="FF000000"/>
        <sz val="10.0"/>
      </rPr>
      <t xml:space="preserve"> (like name, icon, description, B-&gt;M-&gt;G-&gt;S) via API</t>
    </r>
  </si>
  <si>
    <t>- a book should be have created and published already
- User should have the shallow copy API access</t>
  </si>
  <si>
    <t>1. Open the postman
2. Take a live textbook.
3. Create shallow copy by Passing BMCS values.
4. Verify that user is able to create the Shallow copy.
5. Verify that user is able to change the meta
data via API for the same content.</t>
  </si>
  <si>
    <r>
      <rPr>
        <rFont val="Trebuchet MS"/>
        <color rgb="FF000000"/>
        <sz val="10.0"/>
      </rPr>
      <t xml:space="preserve">The admin should be able to adopt a book by retaining the book structure (i.e. TOC + content) &amp; Also by changing the metadata </t>
    </r>
    <r>
      <rPr>
        <rFont val="Trebuchet MS"/>
        <color rgb="FF000000"/>
        <sz val="10.0"/>
      </rPr>
      <t>(like name, icon, description, B-&gt;M-&gt;G-&gt;S) via API</t>
    </r>
  </si>
  <si>
    <t>VerifyShallowBookInLibrarySection</t>
  </si>
  <si>
    <t>TC_231</t>
  </si>
  <si>
    <t>SB-29476</t>
  </si>
  <si>
    <t>4.9.0 Sprint 2</t>
  </si>
  <si>
    <t>(While Creation if Created by is added then the Textbook will be available in the workspace but the user should not be able to edit and get the message " this is a adopted book from xyz tenant hence it cannot be edited) Book has to be published immediately from backend</t>
  </si>
  <si>
    <t>1. Create an a book and publish it
2. Create shallow copy for the same using through api
3. Verify user can update the metadata and create a shallow copy</t>
  </si>
  <si>
    <t>(While Creation if Created by is added then the Textbook will be available in the workspace but the user should not be able to edit and get the message " this is a adopted book from xyz tenant hence it cannot be edited) Book should be published immediately from backend</t>
  </si>
  <si>
    <t>TC_232</t>
  </si>
  <si>
    <t>Verify that the adopted textbook should be shown to the users in workspace section.(all my contents,published) but should should show in Library page as per the BMC selection.
&amp;
(While Creation if Created by is added then the Textbook will be available in the workspace but the user should not be able to edit and get the message " this is a adopted book from xyz tenant hence it cannot be edited) Book has to be published immediately from backend</t>
  </si>
  <si>
    <t>At least one textbook should be adopted</t>
  </si>
  <si>
    <r>
      <rPr>
        <rFont val="Trebuchet MS"/>
        <color rgb="FF000000"/>
        <sz val="10.0"/>
      </rPr>
      <t xml:space="preserve">1. Open the Sunbird Portal
2. Login with Adopted textbook creator.
3. go to workspace &gt; published /All my content section.
4. Verify that the adopted textbook should not be shown in workspace section.
5. Verify that the adopted textbook is showing in library page as per </t>
    </r>
    <r>
      <rPr>
        <rFont val="Trebuchet MS"/>
        <color rgb="FF000000"/>
        <sz val="10.0"/>
      </rPr>
      <t>BMC values.</t>
    </r>
  </si>
  <si>
    <t>The adopted textbook should  be shown to the users in workspace section.(all my contents,published) but should should show in Library page as per the BMC selection.</t>
  </si>
  <si>
    <t>TC_233</t>
  </si>
  <si>
    <t>Verify that the state org admin (user with org admin role) should not be allowed to change the adopted Book TOC,contents and QR-code (shallow copy should be created by him)</t>
  </si>
  <si>
    <t>Book should be shallow copied from same admin credentials</t>
  </si>
  <si>
    <t>1. Open the Sunbird Portal
2. Login with admin content creator credentials
3. Click on the workspace 
4. Click create the book
5. Add the QR code &amp; add resource
6. Send for the review the book
7. Login has review 
8. While publishing the book reviewer
9. Try to change the QR code of the book
10. Observe</t>
  </si>
  <si>
    <t>The state admin should not be allowed to change the adopted Book TOC,contents and QR-code</t>
  </si>
  <si>
    <t>TC_234</t>
  </si>
  <si>
    <t>Verify that the any changes(adding/Removing the contents and Tagging/Untagging QR-code) done to an actual textbook should be reflected in the Adopted textbook.</t>
  </si>
  <si>
    <t>1. The actual Textbook should be adopted
2. The actual textbook should be updated and published</t>
  </si>
  <si>
    <t>1. Open the Sunbird Portal
2. Login with Adopted tenant user.
3. open the adopted textbook</t>
  </si>
  <si>
    <t>The any changes(adding/Removing the contents and Tagging/Unatgging QR-code) done in the actual book should be reflected in the Adopted textbook.</t>
  </si>
  <si>
    <t>https://project-sunbird.atlassian.net/browse/KN-989</t>
  </si>
  <si>
    <t>TC_235</t>
  </si>
  <si>
    <t>Verify that in the derived section , the actual book name( from the book is being adopted) is showing when admin adopts the textbook</t>
  </si>
  <si>
    <t>1. The actual Textbook should be adopted</t>
  </si>
  <si>
    <t>1. Open the Sunbird Portal
2. Login with Book creator.
3. Open the adopted textbook</t>
  </si>
  <si>
    <t>In the derived section , the actual book name( from the book is being adopted) should be shown when admin adopts the textbook</t>
  </si>
  <si>
    <t>TC_236</t>
  </si>
  <si>
    <t>Verify that the any changes in the done in the meta data of the actual book, it should not be reflected in the adopted textboook.</t>
  </si>
  <si>
    <t>1. Open the Sunbird portal
2. Login with Adopted tenant user.
3. open the adopted textbook
4. Consume the content
5. Login with book creator role
6. Do the changes meta data on parent book
7. Login has adopted tenant user 
8. Observe it</t>
  </si>
  <si>
    <t>The any changes in the done in the meta data of the actual book (parent book) should not be reflected in the adopted textboook.</t>
  </si>
  <si>
    <t>TC_237</t>
  </si>
  <si>
    <t>Verify that the user should not be allowed to delete the actual book if the book is being adopted by multiple states.</t>
  </si>
  <si>
    <t>1. Open the Sunbird portal 
2. Login with book creator
3. Search for the book adopted by multiple states
4. try to delete the book
5. Observe it</t>
  </si>
  <si>
    <t>The user should not be allowed to delete the actual book if the book is being adopted by multiple states.</t>
  </si>
  <si>
    <t>TC_238</t>
  </si>
  <si>
    <r>
      <rPr>
        <rFont val="Trebuchet MS"/>
        <color rgb="FF000000"/>
        <sz val="10.0"/>
      </rPr>
      <t>Verify that the a admin is able to adopt an actual book to multiple tenants by retaining the book structure (i.e. TOC + content) Also by changing metadata</t>
    </r>
    <r>
      <rPr>
        <rFont val="Trebuchet MS"/>
        <color rgb="FF000000"/>
        <sz val="10.0"/>
      </rPr>
      <t xml:space="preserve"> (like name, icon, description, B-&gt;M-&gt;G-&gt;S) via API</t>
    </r>
  </si>
  <si>
    <t>1. Open the Postman
2. Open the shallow copy API collection
3. Enter the valid book do_id, tenant org id, metadata details in request body &gt; Send
4. Obsereve response should give 200K response 
5. Open the portal
6. Login with valid credentials/Guest
7. Click on Digital textbook 
8. Enter the book id in the search bar &gt; Search
9. Observe book is adopted</t>
  </si>
  <si>
    <r>
      <rPr>
        <rFont val="Trebuchet MS"/>
        <color rgb="FF000000"/>
        <sz val="10.0"/>
      </rPr>
      <t xml:space="preserve">Admin should be able to adopt the same actual book to multiple tenants by retaining the book structure (i.e. TOC + content) Also by changing metadata </t>
    </r>
    <r>
      <rPr>
        <rFont val="Trebuchet MS"/>
        <color rgb="FF000000"/>
        <sz val="10.0"/>
      </rPr>
      <t>(like name, icon, description, B-&gt;M-&gt;G-&gt;S) via API</t>
    </r>
  </si>
  <si>
    <t>TC_239</t>
  </si>
  <si>
    <t>User is able to see the adopted Book TOC and correct details should be shown on library page and can be consume successfully</t>
  </si>
  <si>
    <t>1. Open the Postman
2. Open the shallow copy API collection
3. Enter the valid book do_id, tenant org id, metadata details in request body &gt; Send
4. Obsereve response should give 200K response 
5. Open the portal
6. Login with valid credentials/Guest
7. Click on Digital textbook 
8. Enter the book id in the search bar &gt; Search
9. Observe book is adopted
10. Click on contents and try to play
11. Observe if user is able to consume successfully</t>
  </si>
  <si>
    <t>User should be able to see the adopted Book TOC and correct details should be shown and can be able to consume the adopted textbook successfullly.</t>
  </si>
  <si>
    <t>TC_240</t>
  </si>
  <si>
    <t>Verify that the user is able to create shallow copies of the actual books via API using the already created book in the UI</t>
  </si>
  <si>
    <t>User should be able to create shallow copies of the actual books via API using the already created book in the UI</t>
  </si>
  <si>
    <t>TC_241</t>
  </si>
  <si>
    <t>Verify that the user is able to open any of the drafted actual(from which other tenant can adopt the book) book and access it</t>
  </si>
  <si>
    <t>1. Open the Sunbird portal
2. Login with book creator role with which the actual book is created
3. Click on workspace
4. Click on the book which under draft status
5. Observe</t>
  </si>
  <si>
    <t>Book creator should be able to open draft actual book(from which other tenant can adopt the book)</t>
  </si>
  <si>
    <t>TC_242</t>
  </si>
  <si>
    <t>Verify that the user is able to add few more contents/units to the original version of the actual book and get it published successfully
&amp;
Verify post publishing the parent book, all shallow copied book gets the updated content</t>
  </si>
  <si>
    <t>1. Open the Sunbird portal.
2. Login has book creator role
3. Click on workspace
4. Search the content which is already published content
5. Click on the textbook and add some resource to textbook
6. Publish the content 
7. Observe</t>
  </si>
  <si>
    <t>User should be able add new contents to the actual book
Shallow copied book should also get udpated with new contents autometially</t>
  </si>
  <si>
    <t>TC_243</t>
  </si>
  <si>
    <t>Verify that the user is able to add DIAL code to the original textbook in book level and unit level &amp; get it published successfully</t>
  </si>
  <si>
    <t>1. Open the Sunbird portal
2. Login has book creator role 
3. Click on workspace
4. Click on book
5. Add QR code the textbook on book level and unit level
6. Send for the review the textbook
7. Login has book reveiwer and publish the book 
8. Observe</t>
  </si>
  <si>
    <t>User should be able to add dial code orignal textbook</t>
  </si>
  <si>
    <t>AddQrCodeInBookLevelAndUnitLevel</t>
  </si>
  <si>
    <t>TC_244</t>
  </si>
  <si>
    <t>Verify that the license details of the original book is only displayed as the derived information for all the copied books</t>
  </si>
  <si>
    <t>1. Open the Sunbird portal
2. Login with Book creator role 
3. Search the book on digital textbook
4. Click the copy the book icon
5. Copy of the book shows with editor page
6. Save the content and send for review
7. Publish the book from book review 
8. Observe</t>
  </si>
  <si>
    <t>In book detail page, licens details should show the original book details in the derived information for all the copied books section</t>
  </si>
  <si>
    <t>TC_245</t>
  </si>
  <si>
    <t>Verify originData is displayed in the API for dial assemble API when the user scan the adopted book</t>
  </si>
  <si>
    <t>1. Open an adopted textbook through QR code
2. Open the network tab and verify the assemble event</t>
  </si>
  <si>
    <t xml:space="preserve">originData should be available in the assemble event
</t>
  </si>
  <si>
    <t>TC_246</t>
  </si>
  <si>
    <t>Verify that the originData details are not displayed when the actual book is not adopted by any state</t>
  </si>
  <si>
    <t>1. Open the actual book from which there are no shallow copies
2. Open the network tab and verify assemble event</t>
  </si>
  <si>
    <t xml:space="preserve">originData should not be available in the assemble event
</t>
  </si>
  <si>
    <t>TC_247</t>
  </si>
  <si>
    <t>Verify that user can copy the adopted textbook to course successfully</t>
  </si>
  <si>
    <t>1. Create a book and publish it
2. Create shallow copy for the same using
3. Verify user can update the metadata and create a shallow copy</t>
  </si>
  <si>
    <t>User should be able to copy the textbook to course successfully</t>
  </si>
  <si>
    <t>TC_248</t>
  </si>
  <si>
    <t>Verify that user can copy the the units from shallow copied textbook to course and same is reflected while consumption</t>
  </si>
  <si>
    <t>1. Create a book and publish it
2. Create shallow copy for the same using through api
3. Verify user can update the metadata and create a shallow copy</t>
  </si>
  <si>
    <t>User sould be able to copy the units from shallow copied textbook to course and same should be reflected while consumption</t>
  </si>
  <si>
    <t>TC_249</t>
  </si>
  <si>
    <t>SB-27353</t>
  </si>
  <si>
    <t>Collection creation</t>
  </si>
  <si>
    <t>Content Playlist</t>
  </si>
  <si>
    <t>Verify that user able to create the collection and send it for review with only creator credentials access</t>
  </si>
  <si>
    <t>only creator credentials with only creator role assigned</t>
  </si>
  <si>
    <r>
      <rPr>
        <rFont val="Trebuchet MS"/>
        <color rgb="FF000000"/>
        <sz val="10.0"/>
      </rPr>
      <t xml:space="preserve">1. Open the Sunbird portal
2. Login as creator
3. Click on Profile icon
4. Click on Worspace &gt; Collection
5. Entet the mandatory fields &gt; Create Collection
6. Enter the mandatory fields &gt; Save as Drafts
7. Click on </t>
    </r>
    <r>
      <rPr>
        <rFont val="Trebuchet MS"/>
        <color rgb="FF000000"/>
        <sz val="10.0"/>
      </rPr>
      <t>+ Add child</t>
    </r>
    <r>
      <rPr>
        <rFont val="Trebuchet MS"/>
        <color rgb="FF000000"/>
        <sz val="10.0"/>
      </rPr>
      <t xml:space="preserve"> button
8. Enter the mandatory fields &gt; Save as Drafts
9. Click on </t>
    </r>
    <r>
      <rPr>
        <rFont val="Trebuchet MS"/>
        <color rgb="FF000000"/>
        <sz val="10.0"/>
      </rPr>
      <t>+ Add from Library</t>
    </r>
    <r>
      <rPr>
        <rFont val="Trebuchet MS"/>
        <color rgb="FF000000"/>
        <sz val="10.0"/>
      </rPr>
      <t xml:space="preserve"> button on botton right of the page
10. Select content from the list &gt; Add content
11. Navigate back to previous page &gt; Save as Draft
12. Click on Send for Review button
13. Observe T&amp;C popup opens up with checkbox
14. Check the checkbox &gt; Submit 
15. Observe success message is displayed once collection is submitted for review.
</t>
    </r>
  </si>
  <si>
    <t>User should be able to create the collection and send it for review with only creator credentials access</t>
  </si>
  <si>
    <t>CreateCollectionWithOnlyCreatorAccess</t>
  </si>
  <si>
    <t>TC_250</t>
  </si>
  <si>
    <t xml:space="preserve">Verify creator is able to view the metadata fields(name, description, BMCS value etc..) given in the old collection(before 3.7)
</t>
  </si>
  <si>
    <t>1. Login to Sunbird portal with content creator credentials
2. Go to workspace.
3. Open the old collection created before 3.7 release
4. Click on edit details and observe the metadata fields(name, description, BMCS value etc..)</t>
  </si>
  <si>
    <t>Creator should be able to view the metadata fields(name, description, BMCS value etc..) given in the old collection</t>
  </si>
  <si>
    <t>TC_251</t>
  </si>
  <si>
    <t>Content creator can add child nodes and siblings to that in the editor :
1) From available bottom section option
2) Available menu(3 dots) option
3) Can edit nodes name - with given option
4) Can delete nodes - with given option
5) Can add resource - with given option</t>
  </si>
  <si>
    <t>1. Open the Sunbird portal
2. ..
3. Login with content creator credentials.
4.Click on Profile icon 
5. Go to Workspace and click on collection.
6. Click on start creating button.
7. Click on new child option and create a node.
8. Click on add new sibling and verify node and child nodes are created.
9. Right click on the Node name and verify names can be given in regional langauge or Click f2 in the keyboard and verify whether names can be edited in regional language as well.
10. Right click on the nodes in the TOC and select delete option , and then verify whetehr node is getting deleted/ Press Del button in the keyboard and verify whether node is getting deleted.
11.Together Press Ctrl+Alt+A and verify user is redirected to the Resources page/ Click on Add resource option and verify whether user is redirected to the Add resources page.</t>
  </si>
  <si>
    <t>1. Content creator should be able to add Child/Sibling to the Collection
2. Should be able to click on the 3 dots options and add child/sibling
3. Should be able to Click on the 3 dots and Should be able to edit the Name of child/sibling
4. Should be able to click on the 3 dots and should be able to delete the child/sibling
5. Should be able to click on the 3 dots and should be able to add resources
6. Creator should be able to add only 5 child nodes to a sibling and &gt; 5 nodes appropriate error should be displayed</t>
  </si>
  <si>
    <t>CreateCollectionVerifyInDraftReviewAndPublish</t>
  </si>
  <si>
    <t>TC_252</t>
  </si>
  <si>
    <t>Verify that 
1. The creator is able to create the collection by adding Description and keyword.
2. the Collection creator is able to add, delete, update the child and sibling while creating the collections.</t>
  </si>
  <si>
    <t>1. Open the Sunbird portal
2. ..
3. Login with content creator credentials.
4. Go to Workspace-&gt;Collection-&gt;Start creating.
5. Verify user is able to enter name, description and keyword.</t>
  </si>
  <si>
    <t>&gt; Creator should be able to enter the Description and keywords for the child/sibling
&gt; Creator should be able to Add, Delete and update the Child/Sibling</t>
  </si>
  <si>
    <t>VerifyAddDeleteAndUpdateChildOrSibling</t>
  </si>
  <si>
    <t>TC_253</t>
  </si>
  <si>
    <t>Verify that 
1. The creator is able to search for resources in "Add from library" page and add it to the child/sibling.
2. creator is able to apply the filters in "Add from liobrary page" and correct content are getting displayed in add resource page while creating the collections.
3 .Verify that the first 100 contents are displayed when the user clicks on the view all section for each content type in add Resource page..
4. Creator is able to preview and delete the resources added to the child/sibling</t>
  </si>
  <si>
    <t>1. Open the Sunbird portal
2. ...
3. Login with content creator credentials.
4.Click on Profile icon 5. Go to Workspace-&gt;Collection-&gt;Start creating.
6. Click on Add resources option.
7. Enter name of the resource in the search bar and click on search icon.
8. Verify searched resource is getting displayed.
9. Select the resource and click on Proceed button.
10. Verify whether resources are getting added.</t>
  </si>
  <si>
    <t>1. The creator should be able to search for resources and add to the child/sibling.
2. Creator should be able to preview and delete the resources added to the child/sibling</t>
  </si>
  <si>
    <t>verifyThatCreatorIsAbleToSearchforResourcesAndAddToTheChild</t>
  </si>
  <si>
    <t>TC_254</t>
  </si>
  <si>
    <t>Verify that the Content creator can send content for review and content is available in submitted for review section
&amp; Verify, content reviewer is able to get the contents|
(Collections) in Up for review section.</t>
  </si>
  <si>
    <t>1. Open the Sunbird portal
2. ..
3. Login with content creator credentails.
4. Click on Profile icon 5. Go to Workspace and click on collection.
6. Click on Add resource and select some resources and click on Proceed button.
7. Click on send for review button and fill all the details and click on save button.
8. Click and open submitted for review section.
9. Verify collection submitted for review is getting displayed.
10. Login as content reviewer.
11 . Go to workspace &gt; clikck on up for review
12. Observe the result.</t>
  </si>
  <si>
    <t>1. the Content creator should be able to send content for review and content should be available in submitted for review section
2. Content which has sent for review should be shown in reviewer's up for review section</t>
  </si>
  <si>
    <t>TC_255</t>
  </si>
  <si>
    <t xml:space="preserve">Verify that 
1. creator is able to apply the filters and correct content are getting displayed in add resource page while creating the collections.
2 .Verify that the first 100 contents are displayed when the user clicks on the view all section for each content type in add Resource page.".
</t>
  </si>
  <si>
    <t>1. creator should be able to apply the filters and correct content are getting displayed in add resource page while creating the collections.
2. the first 100 contents should be displayed when the user clicks on the view all section for each content type in add Resource page.".</t>
  </si>
  <si>
    <t>verifyCreatorIsAbleToApplyTheFiltersAndCorrectContentAreGettingDisplayedInAddResourcePageWhileCreatingTheCollectionsWithCount</t>
  </si>
  <si>
    <t>TC_256</t>
  </si>
  <si>
    <t>Verify that 
1. The content creator is able to delete the collection which is in Live/draft status from Published , draft and all my contents bucket..
2. "delete" option is not available for draft or content submitted for review when there 
exists a live version.</t>
  </si>
  <si>
    <t>1. Content creator should have created atleast one collection and it must be under live status.</t>
  </si>
  <si>
    <t>1. Open the Sunbird portal
2. ..
3. Login with content creator credentials.
4.Click on the Profile icon on the top right corner 5. Go to Workspace-&gt;Published section.
6. Click on the delete option and verify whether the published collection is getting deleted.
7. Go to All my content section and click on delete option available and verify whether collection is getting deleted.</t>
  </si>
  <si>
    <t>1. The content creator should be able to delete the collection which is in Live/draft status from Published , draft and all my contents bucket..
2. No delete option should be shown for draft or content submitted for review when there exists a live version.</t>
  </si>
  <si>
    <t>VerifyNoDeleteOptionInSubmittedForReview</t>
  </si>
  <si>
    <t>TC_257</t>
  </si>
  <si>
    <t>Verify that the collection creator is able to edit and republish a content which is already Published</t>
  </si>
  <si>
    <t>1. Open the Sunbird portal
2. ...
3. Login with content creator credentials.
4.Click on the Profile icon on the top right corner 
5. Go to Workspace and click on Published bucket.
6. Click and open the collection.
7. Edit the collection and submit the collection for review.</t>
  </si>
  <si>
    <t>Collection creator should be able to edit collection from Published Section and should be able to send for review and replublish the content</t>
  </si>
  <si>
    <t>userAbleToEditPublishedCollectionAndRePublishCollection</t>
  </si>
  <si>
    <t>TC_258</t>
  </si>
  <si>
    <t>Verify that content creator user is able to create a collection with name and description n below languagues:
1) English 
2)Hindi
3)Marathi
4)Tamil
5)Telugu
6) Assamesse</t>
  </si>
  <si>
    <t>1. Open the Sunbird portal
2. ..
3. Login with content creator credentials.
4.Click on Profile icon 5. Go to Workspace and click on collection.
6. Enter the name in the regional language and description as well.
7. Click on start creating button and verify whether collection is getting created.</t>
  </si>
  <si>
    <t>1. Content creator should be able to create collection 
2. Content creator should be able to create collection by entering collection name in regional language
3. Content creator should be able to create collection without giving any name</t>
  </si>
  <si>
    <t>TC_259</t>
  </si>
  <si>
    <t>Verify content creator and Book creator is abel to create the contents description field with double quotes.
1.Content Playlist</t>
  </si>
  <si>
    <t>1. Login to Sunbird portal with content creator and book creatoruser
2. Go to worksapce 
3. Create the content 
4. Add the contents description with double quotes</t>
  </si>
  <si>
    <t>Content creator and Book creator shoudl be abel to create the contents description field with double quotes.
1. Content Playlist</t>
  </si>
  <si>
    <t>createContentPlaylistWithDoubleQuotesDesc</t>
  </si>
  <si>
    <t>TC_260</t>
  </si>
  <si>
    <t>Verify below fields are available post clicking on collection button.
1.Name
2.Description
3.Collection Type</t>
  </si>
  <si>
    <t>1. Login to Sunbird portal with content creator credentials
2. Go to workspace.
3. Click on collection</t>
  </si>
  <si>
    <r>
      <rPr>
        <rFont val="Trebuchet MS"/>
        <color rgb="FF000000"/>
        <sz val="10.0"/>
      </rPr>
      <t xml:space="preserve">Below fields should be available post clicking on collection button.
</t>
    </r>
    <r>
      <rPr>
        <rFont val="Trebuchet MS"/>
        <color rgb="FF000000"/>
        <sz val="10.0"/>
      </rPr>
      <t>1.Name</t>
    </r>
    <r>
      <rPr>
        <rFont val="Trebuchet MS"/>
        <color rgb="FF000000"/>
        <sz val="10.0"/>
      </rPr>
      <t xml:space="preserve">
2.Description
3.Collection Type</t>
    </r>
  </si>
  <si>
    <t>verifyPostClickingOnCollectionButton</t>
  </si>
  <si>
    <t>TC_261</t>
  </si>
  <si>
    <t>Verify below option are available and content creator is able to create the below collections types using new collection editor and save as draft
1.Content Playlist
2.Digital Textbook
3.Question paper(this options should be configurable)</t>
  </si>
  <si>
    <t>1. Login to Sunbird portal with content creator credentials
2. Go to workspace.
3. Click on collection 4. Click on collection type</t>
  </si>
  <si>
    <t>Creator should be able to create the below collections using new collection editor and save as draft
1.Content Playlist
2.Digital Textbook
3.Question paper</t>
  </si>
  <si>
    <t>createCollectionsWithDifferentCollectionType</t>
  </si>
  <si>
    <t>TC_262</t>
  </si>
  <si>
    <t>Verify Name,Description and collection type values are prefilled in the root node for the collection.
&amp;
Verify configured fields are available in the root node for the creator as per the primary category configuration.</t>
  </si>
  <si>
    <r>
      <rPr>
        <rFont val="Trebuchet MS"/>
        <color rgb="FF000000"/>
        <sz val="10.0"/>
      </rPr>
      <t xml:space="preserve">Scenario1:
</t>
    </r>
    <r>
      <rPr>
        <rFont val="Trebuchet MS"/>
        <color rgb="FF000000"/>
        <sz val="10.0"/>
      </rPr>
      <t xml:space="preserve">1. Login to Sunbird portal with content creator user
2. Go to worksapce 
3. Click on collection 
4. Add name, description and collection type
5. Click on start creating
</t>
    </r>
    <r>
      <rPr>
        <rFont val="Trebuchet MS"/>
        <color rgb="FF000000"/>
        <sz val="10.0"/>
      </rPr>
      <t>Scenario2</t>
    </r>
    <r>
      <rPr>
        <rFont val="Trebuchet MS"/>
        <color rgb="FF000000"/>
        <sz val="10.0"/>
      </rPr>
      <t>:
1. Login to Sunbird portal with content creator user
2. Go to worksapce 
3. Click on collection 
4. Select content playlist
5. Observe the additional category field
6. Save the collection</t>
    </r>
  </si>
  <si>
    <t>&gt;Name,Description and collection type values are prefilled in the root node for the collection.
&gt;Configured fields should be available in the root node for the creator as per the primary category configuration.</t>
  </si>
  <si>
    <t>createCollectionAndPrefilledRootNodeAndValidateAdditionalCategoryField</t>
  </si>
  <si>
    <t>TC_263</t>
  </si>
  <si>
    <t>Verify creator is able to fill the details in the root node and click on save as draft button.</t>
  </si>
  <si>
    <t>1. Login to Sunbird portal with content creator user
2. Go to worksapce 
3. Click on collection 
4. Fill all the details available in root node</t>
  </si>
  <si>
    <t>Creator should be able to fill the details in the root node and click on save as draft button.</t>
  </si>
  <si>
    <t>editDigitalTextBook</t>
  </si>
  <si>
    <t>FillDetailsInRootNodeForCollectionAndSaveAsDraft</t>
  </si>
  <si>
    <t>TC_264</t>
  </si>
  <si>
    <t>Verify creator is able to add siblings and child in the toc and click on save as draft button.</t>
  </si>
  <si>
    <t>1. Login to Sunbird portal with content creator user
2. Go to worksapce 
3. Click on collection 
4. Select content playlist
5. Add the mandatory fill 
6. Add new child
7. Add content
8. Save the collection</t>
  </si>
  <si>
    <t>Creator should be able to add siblings and child to the collection in the toc and click on save as draft button.</t>
  </si>
  <si>
    <t>addChildSiblingNodeInContentPlaylist</t>
  </si>
  <si>
    <t>raju</t>
  </si>
  <si>
    <t>CreatorAbleToAddSibilingAndChildToCollectionAndSaveAsDraft</t>
  </si>
  <si>
    <t>TC_265</t>
  </si>
  <si>
    <t>Verify creator is able to edit the draft collection and send for review.</t>
  </si>
  <si>
    <t>1. Login to Sunbird portal with content creator user
2. Go to worksapce 
3. Select the collection from dreaft bucketr
4. Add new child
5. Add content
6. Save the collection</t>
  </si>
  <si>
    <t>TC_266</t>
  </si>
  <si>
    <t>Verify creator is able to add the content from library for draft collection and save and send for review.</t>
  </si>
  <si>
    <t>1. Login to Sunbird portal with content creator user
2. Go to worksapce 
3. Select the collection from draft bucketr
4. Add new child
5. Add content
6. Save the collection</t>
  </si>
  <si>
    <t>Creator should be able to add the content from library and save and send for review.</t>
  </si>
  <si>
    <t>AddContentFromLibraryForDraftCollection</t>
  </si>
  <si>
    <t>TC_267</t>
  </si>
  <si>
    <t>Verify creator is able to search the content in the add from library page and add the content to the collection.</t>
  </si>
  <si>
    <t>1. Login to Sunbird portal with content creator user
2. Go to worksapce 
3. Select the collection from dreaft bucketr
4. Add new child
5. Add content
6. Search the content in search bar
8. Select and add content
9. Save the collection</t>
  </si>
  <si>
    <t>Creator should able to search the content in the add from library page and add the content to the collection.</t>
  </si>
  <si>
    <t>creatorSearchAddContentsInCollection</t>
  </si>
  <si>
    <t>TC_268</t>
  </si>
  <si>
    <t>Verify creator is able to create the TOC using the sample csv while creating the collection.</t>
  </si>
  <si>
    <t>1. Login to Sunbird portal with content creator user
2. Go to worksapce 
3. Select the collection from draft bucket
4. Click on hamerburger menu
5. Click download sample csv
6. Update the csv and reupload it
7. Observe the units
8. Save the collection</t>
  </si>
  <si>
    <t>Creator should be able to create the TOC using the sample csv while creating the collection.</t>
  </si>
  <si>
    <t>createCollectionWithTOCusingSampleCSV</t>
  </si>
  <si>
    <t>TC_269</t>
  </si>
  <si>
    <t>Verify creator is able to Download the TOC and update the toc using the downloaded csv.</t>
  </si>
  <si>
    <t>1. Login to Sunbird portal with content creator user
2. Go to worksapce 
3. Select the collection from draft bucket
4. Add few child
5. Click on 3 dot
6. Download the toc
7. Update the csv
8. Upload the toc
9. Observe the UI
10. Save the collection</t>
  </si>
  <si>
    <t>Creator should be able to Download the TOC and update the toc using the downloaded csv.</t>
  </si>
  <si>
    <t>editCollectionFromDraftBucketDownloadEditAndUploadSameCsvValidate</t>
  </si>
  <si>
    <t>TC_270</t>
  </si>
  <si>
    <t>Verify TOC is updated as per the updated csv.</t>
  </si>
  <si>
    <t>TOC should be updated as per the updated csv.</t>
  </si>
  <si>
    <t>TC_271</t>
  </si>
  <si>
    <t>Verify creator is able to create the below collections using new collection editor and send it for review:
1.Content Playlist
2.Digital Textbook
3.Question paper</t>
  </si>
  <si>
    <t>1. Login to Sunbird portal with content creator user
2. Go to worksapce 
3. Create -&gt; collection
4. Click on question type
5. Select the each collection 
6. Create the all 3 collection</t>
  </si>
  <si>
    <t>Creator should be able to create the below collections using new collection editor and send it for review:
1.Content Playlist
2.Digital Textbook
3.Question paper</t>
  </si>
  <si>
    <t>TC_272</t>
  </si>
  <si>
    <t>Verify creator is able to add the same content to the different levels of folder under Content Playlist collection
1.Level 1 folder
2.Level 2 folder
3.Level 3 folder
4.Level 4 folder</t>
  </si>
  <si>
    <t>1. Open the portal
2. Login as Content creator
3. Goto workspace
4. Click on collection
5. Fill mandatory details &gt; Start creating
6. Fill all the mandatory fields in the root folder &gt; Save as draafts
7. Click on +Add child 8. Fill all the mandatory fields in the child level 1 folder &gt; Save as drafts
9. Click on + Add library button on bottom right of the screen
10. Select one content &gt; Add content
11. Navigate to previous page
12. Click on + Add child again 13. Fill all the mandatory fields in the child level 2 folder &gt; Save as drafts
14. Click on + Add library button on bottom right of the screen
15. Select same content again &gt; Add content
16. Try again to add level 3 &amp; 4 child folders &gt; save as drafts
17. Click on + Add library button on bottom right of the screen
18. Select same content again &gt; Add content</t>
  </si>
  <si>
    <t>Creator should be able to add the same content to the different levels of folder under Content Playlist collection
1.Level 1 folder
2.Level 2 folder
3.Level 3 folder
4.Level 4 folder</t>
  </si>
  <si>
    <t>addSameContentToDifferentFoldersUnderDifferentCollectionType</t>
  </si>
  <si>
    <t>TC_273</t>
  </si>
  <si>
    <t>Verify creator is not able to add the live version of collection in the draft version of the same collection via add from library option.</t>
  </si>
  <si>
    <t xml:space="preserve">1. Open Sunbird portal
2. Login as creator
3. Go to Workspace
4. Open a published collection, try to add the live version of the same course through "Add from library"
 </t>
  </si>
  <si>
    <t>No results should be displayed in the "add from library" page when the creator searches the live collection in the add from library page.</t>
  </si>
  <si>
    <t>editLiveCollectionAndAddSameCollectionInLibrary</t>
  </si>
  <si>
    <t>TC_274</t>
  </si>
  <si>
    <t>Resource creation</t>
  </si>
  <si>
    <t>Verify content creator is able to save the resource and send the resource for review,is able to see the resource in Submitted for review section
2. content reviewer should be able to get the contents in Up for review section for below content types
Resource</t>
  </si>
  <si>
    <t>1.Open the staging url
2.Login with content creator credentials
3.Go to Workspace-&gt;Resource 
4.Add content
5.Click on Save 
6.Click on send for review
 7.Click on submitted for review and observe
---------------------------------------
1.Open the staging url
2.Login with content reviewer credentials
3.Go to Workspace-&gt;Up for review 4.Observe</t>
  </si>
  <si>
    <t>1. The content creator should be able to save the resource and send the resource for review,is able to see the resource in Submitted for review section
2. content reviewer should be able to get the contents in Up for review section for below content types
Resource</t>
  </si>
  <si>
    <t>verifyResourceInSubmittedForReviewBucketAfterSendingResourceForReview</t>
  </si>
  <si>
    <t>TC_275</t>
  </si>
  <si>
    <t>Verify new collection editor is available for reviewer while reviewing the collection</t>
  </si>
  <si>
    <t>1. Login to Sunbird portal with content reviewer user
2. Go to worksapce 3. up for review
4. Select the collection
5. Observe</t>
  </si>
  <si>
    <t>New collection editor should be available for reviewer while reviewing the collection</t>
  </si>
  <si>
    <t>TC_276</t>
  </si>
  <si>
    <t>Verify reviewer is able to view the added collaborator post clicking on view collaborator.</t>
  </si>
  <si>
    <t>1. Login to Sunbird portal with content reviewer user
2. Go to worksapce 
3. up for review
4. Select the collection
5. Click on view collaborator</t>
  </si>
  <si>
    <t>Reviewer should be able to view the added collaborator post clicking on view collaborator.</t>
  </si>
  <si>
    <t>verifyReviewerAbleToViewCollaborator</t>
  </si>
  <si>
    <t>29/04/2024</t>
  </si>
  <si>
    <t>TC_277</t>
  </si>
  <si>
    <t>Verify reviewer is able to review the Toc created using csv.</t>
  </si>
  <si>
    <t>Create the collection using CSV file</t>
  </si>
  <si>
    <t>1. Login to Sunbird portal with content reviewer user
2. Go to worksapce 
3. up for review
4. Select the collection
5. Review collection</t>
  </si>
  <si>
    <t>Reviewer should be able to review the Toc created using csv.</t>
  </si>
  <si>
    <t>createCollectionWithTOCAndValidateUploadedCsvInReviewerSide</t>
  </si>
  <si>
    <t>TC_278</t>
  </si>
  <si>
    <t>Verify reviewer is able to review all the filled data in the root node.</t>
  </si>
  <si>
    <t>1. Login to Sunbird portal with content reviewer user
2. Go to worksapce 
3. up for review
4. Select the collection
5. Observe</t>
  </si>
  <si>
    <t>Reviewer should be able to review all the filled data in the root node.</t>
  </si>
  <si>
    <t>reviewerAbleToReviewAllTheFilledData</t>
  </si>
  <si>
    <t>TC_279</t>
  </si>
  <si>
    <t>Verify reviewer is able to review the added contents under the siblings/Child.</t>
  </si>
  <si>
    <t>Reviewer should be able to review the added contents under the Child.</t>
  </si>
  <si>
    <t>reviewerAbleToReviewAddedContents</t>
  </si>
  <si>
    <t>ReviewAddedContentUnderChildFromReviewerSideForTheCollection</t>
  </si>
  <si>
    <t>TC_280</t>
  </si>
  <si>
    <t>Verify reviewer is able to review the collection and Publish.</t>
  </si>
  <si>
    <t>1. Login to Sunbird portal with content reviewer user
2. Go to worksapce 
3. up for review
4. Select the collection
5. Click on publish</t>
  </si>
  <si>
    <t>Reviewer should be able to review the collection and Publish.</t>
  </si>
  <si>
    <t>TC_281</t>
  </si>
  <si>
    <t>Verify reviewer is able to review the collection and Reject.</t>
  </si>
  <si>
    <t>1. Login to Sunbird portal with content reviewer user
2. Go to worksapce 
3. up for review
4. Select the collection
5. Click on Reject</t>
  </si>
  <si>
    <t>Reviewer should be able to review the collection and Reject.</t>
  </si>
  <si>
    <t>createCollectionAndReject</t>
  </si>
  <si>
    <t>TC_282</t>
  </si>
  <si>
    <t>Verify Rejected collection is displayed under Draft section.</t>
  </si>
  <si>
    <t>1. Login to Sunbird portal with content reviewer user
2. Go to worksapce 
3. up for review
4. Select the collection
5. Click on Reject
6. Login as content creator
7. Click on draft bucket and observe</t>
  </si>
  <si>
    <t>Rejected collection should be displayed under Draft section.</t>
  </si>
  <si>
    <t>verifyRejectedCollectionInDraftSection</t>
  </si>
  <si>
    <t>TC_283</t>
  </si>
  <si>
    <t>Verify Rejected collection is available in draft section for the creator and again it for review.</t>
  </si>
  <si>
    <t>1. Login to Sunbird portal as content creator
2. Click on draft bucket 
3. Select the rejected collection
4. Udpate the collection 
5. Save and send it for review</t>
  </si>
  <si>
    <t>Rejected collection should be available in draft section for the creator and again it for review.</t>
  </si>
  <si>
    <t>rejectAndAgainPublishDigitalTextBook</t>
  </si>
  <si>
    <t>TC_284</t>
  </si>
  <si>
    <t>Verify creator is able to view the rejected comments and send the collection again for review.</t>
  </si>
  <si>
    <t>Creator should be able to view the rejected comments and send the collection again for review.</t>
  </si>
  <si>
    <t>TC_285</t>
  </si>
  <si>
    <t>Verify reviewer is able to Publish the below collections:
1.Content Playlist
2.Digital Textbook
3.Question paper"</t>
  </si>
  <si>
    <t>1. Login to Sunbird portal with content reviewer user
2. Go to worksapce 
3. up for review
4. Select the collection
5. Publish all 3 contents</t>
  </si>
  <si>
    <t>Creator shoudl be able to Publish the below collections:
1.Content Playlist
2.Digital Textbook
3.Question paper"</t>
  </si>
  <si>
    <t>TC_286</t>
  </si>
  <si>
    <t>Verify content reviewer is able to publish the the contents with description field updated with double quotes and content is live post that
1.Collection</t>
  </si>
  <si>
    <t>1. Login to Sunbird portal with book creatoruser
2. Go to worksapce 3. Create the content 4. Add the contents description with double quotes
5. Send the content to review</t>
  </si>
  <si>
    <t xml:space="preserve">Book reviewer should be able to publish the the contents description field with double quotes and content is live post that
1.Course
</t>
  </si>
  <si>
    <t>bookReviewerCreatesContentPlaylistWithDoubleQuotesDesc</t>
  </si>
  <si>
    <t>TC_287</t>
  </si>
  <si>
    <t>Verify reviewer is not able to edit the fields in the root node.</t>
  </si>
  <si>
    <t>1. Login to Sunbird portal with content reviewer user
2. Go to worksapce 3. up for review
4. Select the collection</t>
  </si>
  <si>
    <t>Reviewer should not able to edit the fields in the root node.</t>
  </si>
  <si>
    <t>validateMetadataDisabledForReviewer</t>
  </si>
  <si>
    <t>TC_288</t>
  </si>
  <si>
    <t>Verify reviewer should not be able to rearrange the contents and units in the toc.</t>
  </si>
  <si>
    <t>1. Login to Sunbird portal with content reviewer user
2. Go to worksapce 
3. up for review
4. Select the collection
5. Try to reorder the content</t>
  </si>
  <si>
    <t>Reviewer should not be rearrange the contents and units in the toc.</t>
  </si>
  <si>
    <t>TryToRearrangeCollectionByReviewerSide</t>
  </si>
  <si>
    <t>TC_289</t>
  </si>
  <si>
    <t>Verify checklist is available on Configuration while rejection / publishing the collection.</t>
  </si>
  <si>
    <t>1. Login to Sunbird portal with content reviewer credentials
2. Go to workspace.
3. click on up for review
4. Select the collection
5. Click on publish</t>
  </si>
  <si>
    <t>Checklist should be available on Configuration while rejection / publishing the collection.</t>
  </si>
  <si>
    <t>verifyChecklistIsAvailableOnConfiguration</t>
  </si>
  <si>
    <t>TC_290</t>
  </si>
  <si>
    <t>Verify publish pop up with the list of items in the checklist is displayed for reviewer post clicking on publish button of the Content Playlist(collection).</t>
  </si>
  <si>
    <t>Publish pop up should show with the list of items in the checklist is displayed for reviewer post clicking on publish button of the collection.(It should be configured)</t>
  </si>
  <si>
    <t>CheckListItemsForCollectionPublishPopup</t>
  </si>
  <si>
    <t>VerifyListOfCheckListItemsInCollectionPublishPopup</t>
  </si>
  <si>
    <t>TC_291</t>
  </si>
  <si>
    <t>Verify reviewer is able to select all the checklist in the publish pop up and publish the following:
1.Digital Textbook
2.Course
3.Collection.</t>
  </si>
  <si>
    <t>1. Login to Sunbird portal with book reviewer credentials
2. Go to workspace.
3. click on up for review
4. Select the book
5. Click on publish</t>
  </si>
  <si>
    <t>Reviewer should be able to select all the checklist in the publish pop up and publish the following:
1.Digital Textbook
2.Course
3.Collection.</t>
  </si>
  <si>
    <t>TC_292</t>
  </si>
  <si>
    <t xml:space="preserve">Verify content reviewer and Book reviewer is able to publsih the the contents description field with double quotes and content is live post that
1.Content Playlist
</t>
  </si>
  <si>
    <t>1. Login to Sunbird portal with content creator and book creatoruser
2. Go to worksapce 
3. Create the content 
4. Add the contents description with double quotes
5. Send the content to review</t>
  </si>
  <si>
    <t xml:space="preserve">Content reviewer and Book reviewer should be abel to publish the the contents description field with double quotes and content is live post that
1.Content Playlist
</t>
  </si>
  <si>
    <t>reviewerAbleTovalidateDoubleQuotesInDescInContentPlaylistAndPublishTheContentPlaylist</t>
  </si>
  <si>
    <t>TC_293</t>
  </si>
  <si>
    <t>Verify Limited sharing option is not available for creator while creating the collection.</t>
  </si>
  <si>
    <t>For new editior</t>
  </si>
  <si>
    <t>1. Login to Sunbird portal as content creator
2. Click on draft bucket 
3. Open the collection
4. Observe for limited sharing option</t>
  </si>
  <si>
    <t>Limited sharing option should not be available for creator while creating the collection.</t>
  </si>
  <si>
    <t>validateLimitedsharingInCollection</t>
  </si>
  <si>
    <t>TC_294</t>
  </si>
  <si>
    <t>Verify What's New Option is not available for creator while creating the collection.</t>
  </si>
  <si>
    <t>1. Login to Sunbird portal with content creator credentials
2. Go to workspace.
3. Click on collection 
4. Click on collection type
5. Click on start creating</t>
  </si>
  <si>
    <t>What's New Option should not available for creator while creating the collection.</t>
  </si>
  <si>
    <t>TC_295</t>
  </si>
  <si>
    <r>
      <rPr>
        <rFont val="Trebuchet MS"/>
        <color rgb="FF000000"/>
        <sz val="10.0"/>
      </rPr>
      <t xml:space="preserve">Verify creator is able to edit the old collections. 
Live
Draft
</t>
    </r>
    <r>
      <rPr>
        <rFont val="Trebuchet MS"/>
        <color rgb="FF000000"/>
        <sz val="10.0"/>
      </rPr>
      <t>Limited Shared</t>
    </r>
  </si>
  <si>
    <t>1. Login to Sunbird portal with content creator credentials
2. Go to workspace.
3. Open the collection from each bucket and edit it</t>
  </si>
  <si>
    <r>
      <rPr>
        <rFont val="Trebuchet MS"/>
        <color rgb="FF000000"/>
        <sz val="10.0"/>
      </rPr>
      <t xml:space="preserve">Creator should be able to edit the old collections. 
Live
Draft
</t>
    </r>
    <r>
      <rPr>
        <rFont val="Trebuchet MS"/>
        <color rgb="FF000000"/>
        <sz val="10.0"/>
      </rPr>
      <t>Limited Shared</t>
    </r>
  </si>
  <si>
    <t>validateAndeditLiveCollectionFromDraftAndSendForReview</t>
  </si>
  <si>
    <t>TC_296</t>
  </si>
  <si>
    <t>Check telemetry data for 
 1.collection creation
 2.Save collection
 3. Send for Review</t>
  </si>
  <si>
    <t>1. Open staging portal
2. Click on Explore Content Button.
3. Click On Login 
4. Login With content Creator role
5. Click on Workspace
6. Click on Collection
7. Crate one collection and Save it
8. Clcik on Send For Review button</t>
  </si>
  <si>
    <t>{"eid":"INTERACT","ets":1597739145608,"ver":"3.0","mid":"INTERACT:268821ea0a6d74431e3c7976099604f2","actor":{"id":"ab467e6e-1f32-453c-b1d8-c6b5fa6c7b9e","type":"User"},"context":{"channel":"0124784842112040965","pdata":{"id":"staging.diksha.portal","ver":"3.2.10","pid":"sunbird-portal.collectioneditor"},"env":"collection","sid":"_8w6OjiF1tO4wM0qTEgYKxwWqgbIfd8A","did":"3efaac31f0622e96994b60460cfefb7f","cdata":[],"rollup":{"l1":"0124784842112040965"}},"object":{"id":"do_2130886786212659201306","type":"Content","ver":"0"},"tags":["0124784842112040965","0124784842112040965"],"edata":{"type":"click","id":"saveButton","subtype":"save","plugin":{"id":"org.ekstep.sunbirdcommonheader","ver":"1.9"},"target":{"id":"savebutton","ver":"","type":""}}}
=====
{"eid":"INTERACT","ets":1597739252423,"ver":"3.0","mid":"INTERACT:c05f167aec2ce90c37303afc1f67bd84","actor":{"id":"ab467e6e-1f32-453c-b1d8-c6b5fa6c7b9e","type":"User"},"context":{"channel":"0124784842112040965","pdata":{"id":"staging.diksha.portal","ver":"3.2.10","pid":"sunbird-portal.collectioneditor"},"env":"collection","sid":"_8w6OjiF1tO4wM0qTEgYKxwWqgbIfd8A","did":"3efaac31f0622e96994b60460cfefb7f","cdata":[],"rollup":{"l1":"0124784842112040965"}},"object":{"id":"do_2130886786212659201306","type":"Content","ver":"0"},"tags":["0124784842112040965","0124784842112040965"],"edata":{"type":"click","id":"reviewButton","subtype":"review","plugin":{"id":"org.ekstep.sunbirdcommonheader","ver":"1.9"},"target":{"id":"reviewbutton","ver":"","type":""}}}
=======</t>
  </si>
  <si>
    <t>TC_297</t>
  </si>
  <si>
    <t>Check telemetry data for collection on clicking publish in up for review
======
Check telemetry data for collection reject in up for review</t>
  </si>
  <si>
    <t>1. Open staging portal
2. Click on Explore Content Button.
3. Click On Login 4. Login With content Reviewer role
5. Click on Workspace
6. Click on Up for Review
7. Select the newly created collection
8. Publish the collection
======
1. Open staging portal
2. Click on Explore Content Button.
3. Click On Login 4. Login With content Creator role
5. Click on Workspace
6. Click on Up for Review
7. Select the newly created collection
8. Reject the collection</t>
  </si>
  <si>
    <t>{"eid":"INTERACT","ets":1597739582232,"ver":"3.0","mid":"INTERACT:8aba8cfa8709f3ba0780f4b333504cde","actor":{"id":"dca7518d-5886-4251-94aa-360c762b1182","type":"User"},"context":{"channel":"0124784842112040965","pdata":{"id":"staging.diksha.portal","ver":"3.2.10","pid":"sunbird-portal"},"env":"home","sid":"jn7ucruaOyY_Du5xVrj6wsMo0wLXUdgX","did":"3be86684d38485f37932f05f13e1cd96","cdata":[{"id":"jn7ucruaOyY_Du5xVrj6wsMo0wLXUdgX","type":"UserSession"},{"id":"Desktop","type":"Device"}],"rollup":{"l1":"0124784842112040965"},"uid":"dca7518d-5886-4251-94aa-360c762b1182"},"object":{"id":"do_2130886671138488321268","type":"Resource","ver":"1.0","rollup":{}},"tags":["0124784842112040965"],"edata":{"id":"publish","type":"click","pageid":"upForReview-content-player"}}]}
=======
{"eid":"INTERACT","ets":1597739570818,"ver":"3.0","mid":"INTERACT:a42a398e9bcceaf439da7dc7dd8a02c2","actor":{"id":"dca7518d-5886-4251-94aa-360c762b1182","type":"User"},"context":{"channel":"0124784842112040965","pdata":{"id":"staging.diksha.portal","ver":"3.2.10","pid":"sunbird-portal"},"env":"home","sid":"jn7ucruaOyY_Du5xVrj6wsMo0wLXUdgX","did":"3be86684d38485f37932f05f13e1cd96","cdata":[{"id":"jn7ucruaOyY_Du5xVrj6wsMo0wLXUdgX","type":"UserSession"},{"id":"Desktop","type":"Device"}],"rollup":{"l1":"0124784842112040965"},"uid":"dca7518d-5886-4251-94aa-360c762b1182"},"object":{"id":"do_2130886671138488321268","type":"Resource","ver":"1.0","rollup":{}},"tags":["0124784842112040965"],"edata":{"id":"request-for-changes","type":"click","pageid":"upForReview-content-player"}},{"eid":"INTERACT","ets":1597739570829,"ver":"3.0","mid":"INTERACT:5bc16b33ccc60f6c3a49748a58dbe166","actor":{"id":"dca7518d-5886-4251-94aa-360c762b1182","type":"User"},"context":{"channel":"0124784842112040965","pdata":{"id":"staging.diksha.portal","ver":"3.2.10","pid":"sunbird-portal"},"env":"home","sid":"jn7ucruaOyY_Du5xVrj6wsMo0wLXUdgX","did":"3be86684d38485f37932f05f13e1cd96","cdata":[{"id":"jn7ucruaOyY_Du5xVrj6wsMo0wLXUdgX","type":"UserSession"},{"id":"Desktop","type":"Device"}],"rollup":{"l1":"0124784842112040965"},"uid":"dca7518d-5886-4251-94aa-360c762b1182"},"object":{"id":"do_2130886671138488321268","type":"Resource","ver":"1.0","rollup":{}},"tags":["0124784842112040965"],"edata":{"id":"request-for-changes","type":"click","pageid":"upForReview-content-player"}}</t>
  </si>
  <si>
    <t xml:space="preserve"> 
{eid: "INTERACT", ets: 1713262655847, ver: "3.0", mid: "INTERACT:7813b11478af3679db4e87d85ae192ee",…}
actor
: 
{id: "08631a74-4b94-4cf7-a818-831135248a4a", type: "User"}
context
: 
{channel: "01269878797503692810",…}
cdata
: 
[{id: "NogmS1MDvjCW5597K8sflqvm1LBhzuBo", type: "UserSession"}, {id: "Desktop", type: "Device"},…]
channel
: 
"01269878797503692810"
did
: 
"e6d4730c6e45a2ef1776fc800a457ca2"
env
: 
"home"
pdata
: 
{id: "staging.sunbird.portal", ver: "7.0.0", pid: "sunbird-portal"}
rollup
: 
{l1: "01269878797503692810"}
sid
: 
"NogmS1MDvjCW5597K8sflqvm1LBhzuBo"
uid
: 
"08631a74-4b94-4cf7-a818-831135248a4a"
edata
: 
{id: "upforreview-button", type: "click", pageid: "workspace"}
eid
: 
"INTERACT"
ets
: 
1713262655847
mid
: 
"INTERACT:7813b11478af3679db4e87d85ae192ee"
object
: 
{}
tags
: 
["01269878797503692810"]
ver
: 
"3.0"
=======================
{eid: "INTERACT", ets: 1713263994147, ver: "3.0", mid: "INTERACT:41f91d85dd0e333c312e96eeff8133e6",…}
actor
: 
{id: "08631a74-4b94-4cf7-a818-831135248a4a", type: "User"}
context
: 
{channel: "01269878797503692810",…}
cdata
: 
[]
channel
: 
"01269878797503692810"
did
: 
"e6d4730c6e45a2ef1776fc800a457ca2"
env
: 
"collection_editor"
pdata
: 
{id: "staging.sunbird.portal", ver: "7.0.0", pid: "sunbird-portal.collection_editor"}
rollup
: 
{l1: "01269878797503692810"}
sid
: 
"NogmS1MDvjCW5597K8sflqvm1LBhzuBo"
uid
: 
"08631a74-4b94-4cf7-a818-831135248a4a"
edata
: 
{id: "publish", type: "click", subtype: "submit", pageid: "collection_editor"}
eid
: 
"INTERACT"
ets
: 
1713263994147
mid
: 
"INTERACT:41f91d85dd0e333c312e96eeff8133e6"
object
: 
{id: "do_21403064995008512011", ver: "1.0", type: "Content", rollup: {}}
tags
: 
["01269878797503692810"]
ver
: 
"3.0"</t>
  </si>
  <si>
    <t>TC_298</t>
  </si>
  <si>
    <t>Verify content creator is able to add the same content to the different levels of folder under Question Paper collection
1.Level 1 folder
2.Level 2 folder
3.Level 3 folder
4.Level 4 folder</t>
  </si>
  <si>
    <t>Creator should be able to add the same content to the different levels of folder under Question Paper collection
1.Level 1 folder
2.Level 2 folder
3.Level 3 folder
4.Level 4 folder</t>
  </si>
  <si>
    <t>TC_299</t>
  </si>
  <si>
    <t>Verify content creator is able to add the same content to all the 4 Level Folders via Update Csv for the following collections:
1.Digital Textbook
2.Course
3.Content Playlist
4.Question paper</t>
  </si>
  <si>
    <t>1. Open staging portal
2. Login as Content creator, book creator
3. Go to Workspace
4. Create Digital textbook, course, Collection 
5. Update same content to all 4 level folder through CSV</t>
  </si>
  <si>
    <t>Creator should be able to add the same content to all the 4 Level Folders via Update Csv for the following collections:
1.Digital Textbook
2.Course
3.Content Playlist
4.Question paper</t>
  </si>
  <si>
    <t>TC_300</t>
  </si>
  <si>
    <t>Verify Contents are linked to the respective folder level post adding the same contents to the different 4 levels of folder via Add from library button..
Level 1 folder
Level 2 folder
Level 3 folder
Level 4 folder</t>
  </si>
  <si>
    <t>1. Open the portal
2. Login as Content creator
3. Goto workspace
4. Click on course
5. Fill mandatory details &gt; Start creating
6. Fill all the mandatory fields in the root folder &gt; Save as draafts
7. Click on +Add child 8. Fill all the mandatory fields in the child level 1 folder &gt; Save as drafts
9. Click on + Add library button on bottom right of the screen
10. Select one content &gt; Add content
11. Navigate to previous page
12. Click on + Add child again 13. Fill all the mandatory fields in the child level 2 folder &gt; Save as drafts
14. Click on + Add library button on bottom right of the screen
15. Select same content again &gt; Add content
16. Try again to add level 3 &amp; 4 child folders &gt; save as drafts
17. Click on + Add library button on bottom right of the screen
18. Select same content again &gt; Add content</t>
  </si>
  <si>
    <t>If contents are linked to the respective folder level post adding the same contents to the different 4 levels of folder via Add from library button..
Level 1 folder
Level 2 folder
Level 3 folder
Level 4 folder</t>
  </si>
  <si>
    <t>addSameContentToDifffoldersAndValidateInCourse</t>
  </si>
  <si>
    <t>TC_301</t>
  </si>
  <si>
    <t>Verify folders level dialog box is displayed on click of select content button which is available on content list for the following primary categories:
1.Digital Textbook
2.Course
3.Content Playlist
4.Question paper</t>
  </si>
  <si>
    <t>1. Open staging portal
2. Login as Content creator, book creator
3. Go to Workspace
4. Create Digital textbook, course, Collection 
5. Fill in the details and click on add from library
6. Select the content from the content list
7. Verify that folder level dialog box is displayed</t>
  </si>
  <si>
    <t>If folders level dialog box is displayed on click of select content button which is available on content list for the following primary categories:
1.Digital Textbook
2.Course
3.Content Playlist
4.Question paper</t>
  </si>
  <si>
    <t>TC_302</t>
  </si>
  <si>
    <t>Verify that "Added to collection" lable is displayed and select content button are displayed against the already added content in the Add from library page for the following primary categories:
1.Digital Textbook
2.Course
3.Content Playlist
4.Question paper</t>
  </si>
  <si>
    <t>1. Open staging portal
2. Login as Content creator, book creator
3. Go to Workspace
4. Create Digital textbook, course, Collection 
5. Fill in the details and click on add from library
6. Select the content from the content list
7. search the aleady added content and verify that "Added to collection" label is displayed and select content button is also displayed against the content</t>
  </si>
  <si>
    <t>Added to collection label and select content button should be displayed against the already added content in the Add from library page for the following primary categories:
1.Digital Textbook
2.Course
3.Content Playlist
4.Question paper</t>
  </si>
  <si>
    <t>TC_303</t>
  </si>
  <si>
    <r>
      <rPr>
        <rFont val="Trebuchet MS"/>
        <color rgb="FF000000"/>
        <sz val="10.0"/>
      </rPr>
      <t xml:space="preserve">Verify </t>
    </r>
    <r>
      <rPr>
        <rFont val="Trebuchet MS"/>
        <color rgb="FF000000"/>
        <sz val="10.0"/>
      </rPr>
      <t>Already present in this folder</t>
    </r>
    <r>
      <rPr>
        <rFont val="Trebuchet MS"/>
        <color rgb="FF000000"/>
        <sz val="10.0"/>
      </rPr>
      <t xml:space="preserve"> label is displayed against the folder level in the dialog box when creator selects the folder level where the same content is present in that folder for the following primary categories:
1.Digital Textbook
2.Course
3.Content Playlist
4.Question paper</t>
    </r>
  </si>
  <si>
    <t>1. Open staging portal
2. Login as Content creator, book creator
3. Go to Workspace
4. Create Digital textbook/ course/ Collection 
5. Fill in the details and click on add from library
6. Select the content from the content list which already exists in that folder
7. Verify that "Already present in this folder" label should be displayed in the folder level dialog box against that folder in which the content is added</t>
  </si>
  <si>
    <r>
      <rPr>
        <rFont val="Trebuchet MS"/>
        <color rgb="FF000000"/>
        <sz val="10.0"/>
      </rPr>
      <t>If a</t>
    </r>
    <r>
      <rPr>
        <rFont val="Trebuchet MS"/>
        <color rgb="FF000000"/>
        <sz val="10.0"/>
      </rPr>
      <t>lready present in this folder</t>
    </r>
    <r>
      <rPr>
        <rFont val="Trebuchet MS"/>
        <color rgb="FF000000"/>
        <sz val="10.0"/>
      </rPr>
      <t xml:space="preserve"> label is displayed against the folder level in the dialog box when creator selects the folder level where the same content is present in that folder for the following primary categories:
1.Digital Textbook
2.Course
3.Content Playlist
4.Question paper</t>
    </r>
  </si>
  <si>
    <t>TC_304</t>
  </si>
  <si>
    <t>Verify Add Content button is enabled in the dialog box when creator selects the folder level to which the same content is not added for the following primary categories:
1.Digital Textbook
2.Course
3.Content Playlist
4.Question paper</t>
  </si>
  <si>
    <t>1. Open Sunbird portal
2. Login as creator
3. Go to Workspace
4. Create book/collection/course
5. Fill the details, add child, and click on add from library
6. Select a content from the content list 
7. "Add content" button should be enabled in the folder level dialog box only if the content does not already exist in that folder</t>
  </si>
  <si>
    <t>If add Content button is enabled in the dialog box when creator selects the folder level to which the same content is not added for the following primary categories:
1.Digital Textbook
2.Course
3.Content Playlist
4.Question paper</t>
  </si>
  <si>
    <t>TC_305</t>
  </si>
  <si>
    <t>Verify "Content added to the folder" toast message is displayed post adding the content to the all the 4 levels of folder for the following primary categories:
1.Digital Textbook
2.Course
3.Content Playlist
4.Question paper</t>
  </si>
  <si>
    <t xml:space="preserve">1. Open Sunbird portal
2. Login as creator
3. Go to Workspace
4. Create book/collection/course
5. Fill the details, add child, and click on add from library
6. Select a content from the content list and add it to the folder
</t>
  </si>
  <si>
    <t>The "Content added to the folder" toast message is displayed post adding the content to the all the 4 levels of folder for the following primary categories:
1.Digital Textbook
2.Course
3.Content Playlist
4.Question paper</t>
  </si>
  <si>
    <t>TC_306</t>
  </si>
  <si>
    <t>Verify creator is not able to add the same content to the same level of folders under content Playlist
1.Level 1 Folder
2.Level 2 Folder
3.Level 3 Folder
4.Level 4 Folder</t>
  </si>
  <si>
    <t>1. Open Sunbird portal
2. Login as creator
3. Go to Workspace
4. Create a collection (content playlist) and fill in details
5. Add child and add from library
6. Add a content to a folder and try to add the same content to the same folder</t>
  </si>
  <si>
    <t>Creator should not be able to add the same content to the same level of folders under content Playlist
1.Level 1 Folder
2.Level 2 Folder
3.Level 3 Folder
4.Level 4 Folder</t>
  </si>
  <si>
    <t>creatorShoulNotBeAbleToAddSameContentToSameFolderInContentPlaylist</t>
  </si>
  <si>
    <t>TC_307</t>
  </si>
  <si>
    <t>Verify creator is not able to add the same content to the same level of folders under Question paper
1.Level 1 Folder
2.Level 2 Folder
3.Level 3 Folder
4.Level 4 Folder</t>
  </si>
  <si>
    <t>1. Open Sunbird portal
2. Login as creator
3. Go to Workspace
4. Create a collection (Question paper) and fill in details
5. Add child and add from library
6. Add a content to a folder and try to add the same content to the same folder</t>
  </si>
  <si>
    <t>Creator should not able to add the same content to the same level of folders under Question paper
1.Level 1 Folder
2.Level 2 Folder
3.Level 3 Folder
4.Level 4 Folder</t>
  </si>
  <si>
    <t>creatorShoulNotBeAbleToAddSameContentToSameFolderInQuestionPaper</t>
  </si>
  <si>
    <t>TC_308</t>
  </si>
  <si>
    <t>Verify Add Content button is disabled in the dialog box if the creator selects the folder level to which the same content is added for the following primary categories:
1.Digital Textbook
2.Course
3.Content Playlist
4.Question paper</t>
  </si>
  <si>
    <t xml:space="preserve">1. Open Sunbird portal
2. Login as creator
3. Go to Workspace
4. Create a collection and fill in details
5. Add child and and contents
6. Try to add the same content to the same folder
</t>
  </si>
  <si>
    <t>"Add content" button is disabled in the folder level dialog box when user tried to add the same content in the same folder</t>
  </si>
  <si>
    <t>createCollectionAndValidateAddcontentButtonForSameContentForDigitalTextbookCourseContentPlaylistAndQuesPaper</t>
  </si>
  <si>
    <t>TC_309</t>
  </si>
  <si>
    <t>SB-25019</t>
  </si>
  <si>
    <t>Verify whether the no of content that can be created on Collection is configurable.</t>
  </si>
  <si>
    <t>1. Collection- Limit is set for addition of node via backend</t>
  </si>
  <si>
    <t>1. Login to Sunbird portal with content creator credentials
2. Click on workspace
3. Click on collection
4. Fill all the required field
5. Click on add content
6. Reach the limit</t>
  </si>
  <si>
    <t>Number of content can be created as per the lmit set</t>
  </si>
  <si>
    <t>TC_310</t>
  </si>
  <si>
    <t>Verify creator is also not able to more than prescribed limit of content and valid error message is thrown.</t>
  </si>
  <si>
    <t>1. Collection- Limit is set for addition of node via backend
test data:
do_21343044004580556811165
cbsestaging26@yopmail.com</t>
  </si>
  <si>
    <t>1. Login to Sunbird portal with content creator credentials
2. Click on workspace
3. Click on collection
4. Fill all the required field
5. Click on add content
6. Reach the limit and try to add more content</t>
  </si>
  <si>
    <t>Creator should not be able to more than prescribed limit of content and valid error message is thrown.</t>
  </si>
  <si>
    <t>verifyCreatorIsAlsoNotAbleToMoreThanPrescribedLimitOfContent</t>
  </si>
  <si>
    <t>TC_311</t>
  </si>
  <si>
    <t>Verify the order of the contents is displayed for the reviewer as provided by the creator 
1.Digital Textbook
2.Course
3.Content Playlist
4.Question paper</t>
  </si>
  <si>
    <t>1. Open Sunbird portal
2. Login as creator
3. Go to Workspace
4. Create book/collection/course
5. Fill the details, add child, and click on add from library
6. Select a content from the content list and add it to the folder
7. Save and sumbit for review
8. Login as reviewer
9. Go to workspace and open "up for review bucket"
10. Select the collection, verify the structure and order of the contents in the collection</t>
  </si>
  <si>
    <t>The order of the contents is displayed for the reviewer as provided by the creator 
1.Digital Textbook
2.Course
3.Content Playlist
4.Question paper</t>
  </si>
  <si>
    <t>addSSameContentToDifffoldersAndValidateInCourse</t>
  </si>
  <si>
    <t>TC_312</t>
  </si>
  <si>
    <t>Verify that if user with only content creator access can create the resources</t>
  </si>
  <si>
    <t>1. Login to Sunbird portal as content creator
2. Click on Profile-&gt; Go to workspace-&gt;Click on resource
3. Create the resource by adding slides and contents successfully
4. Send the content to review</t>
  </si>
  <si>
    <t>User with only content creator access should be able create the resources</t>
  </si>
  <si>
    <t>CreateResourceWithOnlyCreatorAccess</t>
  </si>
  <si>
    <t>TC_313</t>
  </si>
  <si>
    <t>Verify that creator is able to create a Resource and save in Drafts</t>
  </si>
  <si>
    <t>1. Open the Sunbird portal
2. Login with content creator credentials.
3.Click on the Profile icon on the right top corner 
4. Go to Workspace-&gt;Resource-&gt;Start creating.
5. Add slides-&gt;Click on the available plugins in the editor.
6. Click on save button.
7. Click and open draft section.
8. Verify whether content created is reflected.</t>
  </si>
  <si>
    <t>creator should be able to create a Resource and save in Drafts</t>
  </si>
  <si>
    <t>createResourceAndValidateResourceInDraftAndOpenResource</t>
  </si>
  <si>
    <t>TC_314</t>
  </si>
  <si>
    <t>SB-27344</t>
  </si>
  <si>
    <t>4.3- Hot Fix</t>
  </si>
  <si>
    <t>Verify that user able to create the resource and send it for review with only creator credentials access</t>
  </si>
  <si>
    <t>1. Open the Sunbird portal
2. Login as content creator
3. Click on Profile icon
4. Click on Worspace &gt; Resource
5. Entet the mandatory fields &gt; start creating
6. Add slide and add required contents in it and Save
8. Click on send for review button icon
9. Update all the mandatory fields in the edit details page &gt; Save
10.Observe success message displayed once resource is submitted for review.</t>
  </si>
  <si>
    <t>User should be able to create the resource and send it for review with only creator credentials access</t>
  </si>
  <si>
    <t>TC_315</t>
  </si>
  <si>
    <t>1.Verify that Creator is displayed with the below icons
-Add Slide
-Add Text
-Add Shapes
-Add Video
-Add Image
-Add Audio
-Add Hotspot
-Add Scribblepad
-Add Activity
-Add Math Text
-Add Question Set
2. Verify that creator is able to add or select or edit slide / texts / shapes / video / images / audio / hotspot / scribblepad / activity / math text / question set when clicked on corresponding icons above.</t>
  </si>
  <si>
    <t>Scenario 1
1. Open the Sunbird portal
2. Login with content creator credentials.
3. Click on the Profile icon in the right top corner 
4. Go to Workspace-&gt;Resource-&gt;Start creating.
5. Verify whether Add slide, All text, Add shapes, Add video, Add image, Add audio, Add hotpsot, Add scribble pad, Add activity, Add Math text, Add question set icons are displayed.
Scenario 2:
1. Open the Sunbird portal
2. Login with content creator credentials.
3. Click on the Profile icon in the right top corner 
4. Go to Workspace-&gt; Resource-&gt;Start creating button.
5. Click on any of the icons
6. Add or select or edit slide / texts / shapes / video / images / audio / hotspot / scribblepad / activity / math text / question set
7. Click on Save button
8. Verify proper preview is displayed by clicking on Preview button</t>
  </si>
  <si>
    <t>Below icons must be displayed to a contnet creator.
-Add Slide
-Add Text
-Add Shapes
-Add Video
-Add Image
-Add Audio
-Add Hotspot
-Add Scribblepad
-Add Activity
-Add Math Text
-Add Question Set
2. User should be able to Add slides by suing Add slides plugin.
3. User should be able to Add texts into the slide(s) by suing Add text plugin.
4. User should be able to Add different shapes by suing Add shapes plugin.
5. User should be able to Add Videos(MP4/Youtube/Webm) in slides by using Add video plugin.
6. User should be able to Add images into the slides by using Add images plugin.</t>
  </si>
  <si>
    <t>validateResourceIcons</t>
  </si>
  <si>
    <t>TC_316</t>
  </si>
  <si>
    <t>Sunbird ED 5.1.1.0 Sprint</t>
  </si>
  <si>
    <t>Verify that in the portal the user is able to add the image and audio mp3 to the resource</t>
  </si>
  <si>
    <t>1. Open Sunbird portal
2. Login with the content creator credentials 
3. Click on the Profile icon 
4. Click on the workspace 
5. Click on the create and create a resource 
6. Click on the add image button  
7. Select the image and on the same slide, click on audio plugin audio and add the MP3
8. Observe the Preview</t>
  </si>
  <si>
    <t>The user should be able to add the image and audio mp3 to the resource</t>
  </si>
  <si>
    <t>TC_317</t>
  </si>
  <si>
    <t>Verify that content creator is able to use the settings features for slides.</t>
  </si>
  <si>
    <r>
      <rPr>
        <rFont val="Trebuchet MS"/>
        <color rgb="FF000000"/>
        <sz val="10.0"/>
      </rPr>
      <t xml:space="preserve">1. Open the Sunbird portal
2. Login with content creator credentials
3. Click on Profile icon-&gt;Go to Workspace-&gt;Resource 
4. User should be able to see the </t>
    </r>
    <r>
      <rPr>
        <rFont val="Trebuchet MS"/>
        <i/>
        <color rgb="FF000000"/>
        <sz val="10.0"/>
      </rPr>
      <t xml:space="preserve">Settings icon </t>
    </r>
    <r>
      <rPr>
        <rFont val="Trebuchet MS"/>
        <color rgb="FF000000"/>
        <sz val="10.0"/>
      </rPr>
      <t xml:space="preserve">at the right side of the resource creation page.
5. User should be able to use features in settings such as : </t>
    </r>
    <r>
      <rPr>
        <rFont val="Trebuchet MS"/>
        <i/>
        <color rgb="FF000000"/>
        <sz val="10.0"/>
      </rPr>
      <t>&gt; Show player control &gt; Teacher instructions
&gt; Background color</t>
    </r>
  </si>
  <si>
    <t>user should be able to use setting feature
able to use features in settings such as : &gt; Show player control &gt; Teacher instructions
&gt; Background color</t>
  </si>
  <si>
    <t>VerifySettingFeaturesInResourceCreation</t>
  </si>
  <si>
    <t>TC_318</t>
  </si>
  <si>
    <t>Verify that content creator is able use hide/show/play etc actions on the slides</t>
  </si>
  <si>
    <t xml:space="preserve">1. Open the Sunbird portal
2.Login with content creator credentials
3.Go to Workspace-&gt;Resource 
4.Add any content(audio/video/picture/etc)
6.Click on Actions </t>
  </si>
  <si>
    <t>Content creator shoudl be able use hide/show/play etc actions on the slides</t>
  </si>
  <si>
    <t>VerifyHideActionOnElement</t>
  </si>
  <si>
    <t>TC_319</t>
  </si>
  <si>
    <t>Email Notification</t>
  </si>
  <si>
    <t>Verify that 
1. the email notification is sent to reviewer once content is sent for review
2. the email notification is sent to creator once content is published/rejected by reviewer</t>
  </si>
  <si>
    <t>1. Open Sunbird portal
2. Login with valid Content Creator Login credentials.
3. Click on the Profile icon on the top right corner 
4. Click on workspace button.
5. Click on Resource.
6. Click on 'Start Creating' button.
7. Add 'Add Question Set' plugins into the slide.
8. Select the different questions.
9. Click on next page and add the question set.
10. Go to content editor.
11. Copy the slide 
12. Send the content for review
13. Observe the email notification message.
14. Again Login with valid Content Reviewer Login credentials.
15. Click on workspace button.
16. Click on up for review.
17. Select the content.
18. Publish/Reject the content.
19.Observe the email notification message.(Creator email inbox)</t>
  </si>
  <si>
    <t>&gt; Email notification should be sent to reviewer once content is sent for review
&gt; Email notification is sent to creator once content is published/rejected by reviewer</t>
  </si>
  <si>
    <t>TC_320</t>
  </si>
  <si>
    <t>1.Verify that the text added in the content editor on preview and on consumption from Library is rendering properly
2.Verify that when user is editing any old content with text is rendering properly on preview and verify the same in Library consumption</t>
  </si>
  <si>
    <t>Scenario1:
1. Open the Sunbird portal
2. Login with content creator credentials
3. Go to Workspace-&gt;Resource 
4. Add text
5. Click on Save 
6. Click on the Preview 
7. Click on send for review 
8.Publish the content 
9.Go to library page 
10.Search for the resource and consume.
Scenario2:
1. Open the Sunbird portal
2.Login with content creator credentials
3.Choose an old content with text from Drafts
4.Click on Preview 
5.Click on save and send for review 
6.Publish the content 
7.Go to library page 
8.Search for the resource and consume</t>
  </si>
  <si>
    <t>Text added in the content editor on preview and on consumption from Library is rendering properly</t>
  </si>
  <si>
    <t>CreateQuestionMTFWithRichTextFeatures</t>
  </si>
  <si>
    <t>TC_321</t>
  </si>
  <si>
    <t>Verify that 1. The proper preview is displayed on click of preview button.
2. The user is able to Preview content from 1st slide on click of Preview from the beginning button.
3. when user adds image in first slide and question set in another slide ,on Preview its should be displayed properly</t>
  </si>
  <si>
    <t>1. Open the Sunbird portal
2. .
3. Login with content creator credentials.
4. Click on the Profile icon on the top right corner 
5. Go to Workspace-&gt;Resource-&gt;Start creating button.
6. Add all the plugin such as text, Shapes, Audio, Video, Image, Math text.
7. Click on the save button.
8. Click on the Preview button.
9. Verify whether Proper preview is displayed.</t>
  </si>
  <si>
    <t>1. The proper preview is displayed on click of preview button.
2. The user should be able to Preview content from 1st slide on click of Preview from the beginning button.
3. when user adds image in first slide and question set in another slide ,on Preview its hould be displayed properly</t>
  </si>
  <si>
    <t>VerifyPropertySectionAndPreviewSlides</t>
  </si>
  <si>
    <t>TC_322</t>
  </si>
  <si>
    <t>Verify that the user
1.Should be able to Click on Add Question set icon
2.Should be able to Search Question created in English
3.Should be able to select the question and Save</t>
  </si>
  <si>
    <t>1.User should have contnet creator role.
2. Contnet creator must have created question</t>
  </si>
  <si>
    <t>1. Open Staging url.
2. Login as a content creator.
3.Click on the Profile icon on the top right corner 
4. Go to Workspace-&gt;Resource-&gt;Start creating.
5. Click on Add question set.
6. Enter the title of the question in the filter section in english and other regional languages.
7. Verify search results are getting displayed.
Repeat steps 1-5
8. Click on Advance filter option
9. Select the values in the filter and verify search results are based on the result.</t>
  </si>
  <si>
    <t>1.Should be able to Click on Add Question set icon
2.Should be able to Search Question created in English
3.Should be able to select the question and Save</t>
  </si>
  <si>
    <t>SearchQuestionInEnglishLanguageByAdvanceFilter</t>
  </si>
  <si>
    <t>TC_323</t>
  </si>
  <si>
    <t>Verify that the user
1.Should be able to Click on Add Question set icon
2.Should be able to Search Question created Regional languages
3.Should be able to select the question and Save</t>
  </si>
  <si>
    <t xml:space="preserve">1. Open Staging url.
2. Login as a content creator.
3.Click on the Profile icon on the top right corner 
4. Go to Workspace-&gt;Resource-&gt;Start creating.
5. Click on Add question set.
6. Enter the title of the question in the filter section in regional languages.
</t>
  </si>
  <si>
    <t>1.Should be able to Click on Add Question set icon
2.Should be able to Search Question created in Regional languages
3.Should be able to select the question and Save</t>
  </si>
  <si>
    <t>searchQuestionInRegionalLanuageInQuestionSetPage</t>
  </si>
  <si>
    <t>TC_324</t>
  </si>
  <si>
    <t>Verify that user able to add the question set to slides</t>
  </si>
  <si>
    <t>1. Open staging url
2. Login as creator credential
3. Click on Profile icon
4. Click on Worspace &gt; Resource
5. Entet the mandatory fields &gt; start creating
6. Add slide and add required contents in it and Save
7. Click on Add quesiton set icon
8. Select the questions from the list &gt; Add
9. Click on send for review button icon
10. Entet all the mandatory fields &gt; Save
11.Observe success message is displayed once resource is submitted for review.</t>
  </si>
  <si>
    <t>User should be able to add the question set to slides</t>
  </si>
  <si>
    <t>createMCQquestionsInResourceOnSlidesAndConsume</t>
  </si>
  <si>
    <t>TC_325</t>
  </si>
  <si>
    <t>1. Verify while creating content using Plugin, INTERACT event is getting generated with Plugin ID.</t>
  </si>
  <si>
    <t>1. Login to Sunbird portal with valid conten creator credentials.
2. Go to wokspace -&gt; Start creating resource.
3. Click on activity.
4. Add plugin to slide.
5. Observe the telemetry generated</t>
  </si>
  <si>
    <t>{"eid":"INTERACT","ets":1604404918974,"ver":"3.0","mid":"INTERACT:0cbbac4664f50114c4bacf34c15f9233","actor":{"id":"5923cadd-1dc9-4b0a-a06b-6b7e94e7a2be","type":"User"},"context":{"channel":"0124784842112040965","pdata":{"id":"staging.diksha.portal","ver":"3.4.0","pid":"sunbird-portal.contenteditor"},"env":"contenteditor","sid":"OiqTUOm0ZAlDQki0BHwJv_3Fj62p9xUY","did":"c37c04e75f790738a1ffe323018f2518","cdata":[],"rollup":{"l1":"0124784842112040965"}},"object":{"id":"do_2131432847019130881495","type":"Content","ver":"0"},"tags":["0124784842112040965","0124784842112040965"],"edata":{"type":"click","id":"hotspot","subtype":"menu","pageid":"7c3a4e29-85c9-4e62-8e9b-33716cde2a91","plugin":{"id":"org.ekstep.hotspot","ver":"1.0"},"target":{"id":"mainmenu","ver":"","type":""}}}</t>
  </si>
  <si>
    <t>event: {"eid":"INTERACT","ets":1699266943609,"ver":"3.0","mid":"INTERACT:7fe5753bedf441e2b49a8bbed48cd2e4","actor":{"id":"4cd4c690-eab6-4938-855a-447c7b1b8ea9","type":"User"},"context":{"channel":"01269878797503692810","pdata":{"id":"staging.staging.portal","ver":"6.0.0","pid":"sunbird-portal.contenteditor"},"env":"contenteditor","sid":"d2pkh6BGrpH8MZhyRb2CyFienRjAbYwU","did":"c395fb97589d24642ced43dc9aad5cb1","cdata":[],"rollup":{"l1":"01269878797503692810"}},"object":{"id":"do_113920383868403712146","type":"Content","ver":"0"},"tags":["01269878797503692810","01269878797503692810"],"edata":{"type":"click","id":"activitybrowser","subtype":"menu","pageid":"158dcc55-42ac-4471-91bc-13d56e877190","plugin":{"id":"org.ekstep.activitybrowser","ver":"1.3"},"target":{"id":"mainmenu","ver":"","type":""}}}</t>
  </si>
  <si>
    <t>TC_326</t>
  </si>
  <si>
    <t>SB-20725</t>
  </si>
  <si>
    <t>Verify that Telemetry is generated for the filter options in all fields</t>
  </si>
  <si>
    <t>1. Open Sunbird portal
2. Click on Login and login as content Creator
3. Go to Resource&gt; Create Resource
4. Click on Question Set
5. Select the Question and the Click on Filter on the top</t>
  </si>
  <si>
    <t>{"eid":"INTERACT","ets":1613979581319,"ver":"3.0","mid":"INTERACT:13583f30bd2da21d276cb98f52998a3f","actor":{"id":"4cd4c690-eab6-4938-855a-447c7b1b8ea9","type":"User"},"context":{"channel":"01269878797503692810","pdata":{"id":"staging.sunbird.portal","ver":"3.7.0","pid":"sunbird-portal.contenteditor"},"env":"contenteditor","sid":"di3furcnNPrpNA_QKzSApNuTUswH9AsA","did":"b88bff3665e3a4eb8a5f9afd69ca059f","cdata":[],"rollup":{"l1":"01269878797503692810"}},"object":{"id":"do_2132217113192529921892","type":"Content","ver":"0"},"tags":["01269878797503692810","01269878797503692810"],"edata":{"type":"click","id":"","subtype":"button","pageid":"4ea22257-33a6-4059-9818-4e4c4c4466b9","plugin":{"id":"org.ekstep.metadata","ver":"1.5"},"target":{"id":"save","type":"button","ver":""}}}
=====
{"eid":"INTERACT","ets":1613979765788,"ver":"3.0","mid":"INTERACT:72eb1fc04201a60b91d324ca3212df11","actor":{"id":"4cd4c690-eab6-4938-855a-447c7b1b8ea9","type":"User"},"context":{"channel":"01269878797503692810","pdata":{"id":"staging.sunbird.portal","ver":"3.7.0","pid":"sunbird-portal.contenteditor"},"env":"contenteditor","sid":"di3furcnNPrpNA_QKzSApNuTUswH9AsA","did":"b88bff3665e3a4eb8a5f9afd69ca059f","cdata":[],"rollup":{"l1":"01269878797503692810"}},"object":{"id":"do_2132217113192529921892","type":"Content","ver":"0"},"tags":["01269878797503692810","01269878797503692810"],"edata":{"type":"change","id":"","subtype":"multiselect","pageid":"4ea22257-33a6-4059-9818-4e4c4c4466b9","plugin":{"id":"org.ekstep.metadata","ver":"1.5"},"target":{"id":"questionType","type":"field","ver":""}}}
=====
{"eid":"INTERACT","ets":1613979793612,"ver":"3.0","mid":"INTERACT:bd83f2287615823d777b3b9dd8a9be09","actor":{"id":"4cd4c690-eab6-4938-855a-447c7b1b8ea9","type":"User"},"context":{"channel":"01269878797503692810","pdata":{"id":"staging.sunbird.portal","ver":"3.7.0","pid":"sunbird-portal.contenteditor"},"env":"contenteditor","sid":"di3furcnNPrpNA_QKzSApNuTUswH9AsA","did":"b88bff3665e3a4eb8a5f9afd69ca059f","cdata":[],"rollup":{"l1":"01269878797503692810"}},"object":{"id":"do_2132217113192529921892","type":"Content","ver":"0"},"tags":["01269878797503692810","01269878797503692810"],"edata":{"type":"change","id":"","subtype":"select","pageid":"4ea22257-33a6-4059-9818-4e4c4c4466b9","plugin":{"id":"org.ekstep.metadata","ver":"1.5"},"target":{"id":"board","type":"field","ver":""}}}
======
{"eid":"INTERACT","ets":1613979812611,"ver":"3.0","mid":"INTERACT:a55d706c90dc89dbb9bcf58d4cd50dcb","actor":{"id":"4cd4c690-eab6-4938-855a-447c7b1b8ea9","type":"User"},"context":{"channel":"01269878797503692810","pdata":{"id":"staging.sunbird.portal","ver":"3.7.0","pid":"sunbird-portal.contenteditor"},"env":"contenteditor","sid":"di3furcnNPrpNA_QKzSApNuTUswH9AsA","did":"b88bff3665e3a4eb8a5f9afd69ca059f","cdata":[],"rollup":{"l1":"01269878797503692810"}},"object":{"id":"do_2132217113192529921892","type":"Content","ver":"0"},"tags":["01269878797503692810","01269878797503692810"],"edata":{"type":"change","id":"","subtype":"select","pageid":"4ea22257-33a6-4059-9818-4e4c4c4466b9","plugin":{"id":"org.ekstep.metadata","ver":"1.5"},"target":{"id":"medium","type":"field","ver":""}}}
=======
{"eid":"INTERACT","ets":1613980090136,"ver":"3.0","mid":"INTERACT:2955f337b69b0f6fbc1704cfaa6d7e20","actor":{"id":"4cd4c690-eab6-4938-855a-447c7b1b8ea9","type":"User"},"context":{"channel":"01269878797503692810","pdata":{"id":"staging.sunbird.portal","ver":"3.7.0","pid":"sunbird-portal.contenteditor"},"env":"contenteditor","sid":"di3furcnNPrpNA_QKzSApNuTUswH9AsA","did":"b88bff3665e3a4eb8a5f9afd69ca059f","cdata":[],"rollup":{"l1":"01269878797503692810"}},"object":{"id":"do_2132217113192529921892","type":"Content","ver":"0"},"tags":["01269878797503692810","01269878797503692810"],"edata":{"type":"change","id":"","subtype":"multiselect","pageid":"4ea22257-33a6-4059-9818-4e4c4c4466b9","plugin":{"id":"org.ekstep.metadata","ver":"1.5"},"target":{"id":"gradeLevel","type":"field","ver":""}}}
======
{"eid":"INTERACT","ets":1613980110246,"ver":"3.0","mid":"INTERACT:ad028d4dcb95f64193e223f887cf5a80","actor":{"id":"4cd4c690-eab6-4938-855a-447c7b1b8ea9","type":"User"},"context":{"channel":"01269878797503692810","pdata":{"id":"staging.sunbird.portal","ver":"3.7.0","pid":"sunbird-portal.contenteditor"},"env":"contenteditor","sid":"di3furcnNPrpNA_QKzSApNuTUswH9AsA","did":"b88bff3665e3a4eb8a5f9afd69ca059f","cdata":[],"rollup":{"l1":"01269878797503692810"}},"object":{"id":"do_2132217113192529921892","type":"Content","ver":"0"},"tags":["01269878797503692810","01269878797503692810"],"edata":{"type":"change","id":"","subtype":"select","pageid":"4ea22257-33a6-4059-9818-4e4c4c4466b9","plugin":{"id":"org.ekstep.metadata","ver":"1.5"},"target":{"id":"subject","type":"field","ver":""}}}</t>
  </si>
  <si>
    <t xml:space="preserve">event: {"eid":"INTERACT","ets":1699266358379,"ver":"3.0","mid":"INTERACT:d4333872348cc8b0857ac3f5978449b4","actor":{"id":"4cd4c690-eab6-4938-855a-447c7b1b8ea9","type":"User"},"context":{"channel":"01269878797503692810","pdata":{"id":"staging.staging.portal","ver":"6.0.0","pid":"sunbird-portal.contenteditor"},"env":"contenteditor","sid":"d2pkh6BGrpH8MZhyRb2CyFienRjAbYwU","did":"c395fb97589d24642ced43dc9aad5cb1","cdata":[],"rollup":{"l1":"01269878797503692810"}},"object":{"id":"do_113920383868403712146","type":"Content","ver":"0"},"tags":["01269878797503692810","01269878797503692810"],"edata":{"type":"click","id":"checkbox","subtype":"toggle","plugin":{"id":"org.ekstep.questionbank","ver":"1.0"},"target":{"id":"question_1223257","ver":"1.0","type":"click"}}}
{"eid":"INTERACT","ets":1699266268386,"ver":"3.0","mid":"INTERACT:41f5a103efce299980bcbe4218a0577f","actor":{"id":"4cd4c690-eab6-4938-855a-447c7b1b8ea9","type":"User"},"context":{"channel":"01269878797503692810","pdata":{"id":"staging.staging.portal","ver":"6.0.0","pid":"sunbird-portal.contenteditor"},"env":"contenteditor","sid":"d2pkh6BGrpH8MZhyRb2CyFienRjAbYwU","did":"c395fb97589d24642ced43dc9aad5cb1","cdata":[],"rollup":{"l1":"01269878797503692810"}},"object":{"id":"do_113920383868403712146","type":"Content","ver":"0"},"tags":["01269878797503692810","01269878797503692810"],"edata":{"type":"click","id":"question-set","subtype":"menu","pageid":"158dcc55-42ac-4471-91bc-13d56e877190","plugin":{"id":"org.ekstep.questionset","ver":"1.0"},"target":{"id":"mainmenu","ver":"","type":""}}}
event: {"eid":"INTERACT","ets":1699266268386,"ver":"3.0","mid":"INTERACT:41f5a103efce299980bcbe4218a0577f","actor":{"id":"4cd4c690-eab6-4938-855a-447c7b1b8ea9","type":"User"},"context":{"channel":"01269878797503692810","pdata":{"id":"staging.staging.portal","ver":"6.0.0","pid":"sunbird-portal.contenteditor"},"env":"contenteditor","sid":"d2pkh6BGrpH8MZhyRb2CyFienRjAbYwU","did":"c395fb97589d24642ced43dc9aad5cb1","cdata":[],"rollup":{"l1":"01269878797503692810"}},"object":{"id":"do_113920383868403712146","type":"Content","ver":"0"},"tags":["01269878797503692810","01269878797503692810"],"edata":{"type":"click","id":"question-set","subtype":"menu","pageid":"158dcc55-42ac-4471-91bc-13d56e877190","plugin":{"id":"org.ekstep.questionset","ver":"1.0"},"target":{"id":"mainmenu","ver":"","type":""}}}
event: {"eid":"INTERACT","ets":1699266268400,"ver":"3.0","mid":"INTERACT:84670422a99863ddc94f536c21a5a6a1","actor":{"id":"4cd4c690-eab6-4938-855a-447c7b1b8ea9","type":"User"},"context":{"channel":"01269878797503692810","pdata":{"id":"staging.staging.portal","ver":"6.0.0","pid":"sunbird-portal.contenteditor"},"env":"contenteditor","sid":"d2pkh6BGrpH8MZhyRb2CyFienRjAbYwU","did":"c395fb97589d24642ced43dc9aad5cb1","cdata":[],"rollup":{"l1":"01269878797503692810"}},"object":{"id":"do_113920383868403712146","type":"Content","ver":"0"},"tags":["01269878797503692810","01269878797503692810"],"edata":{"type":"show","id":"","subtype":"open","pageid":"158dcc55-42ac-4471-91bc-13d56e877190","target":{"id":"popup","ver":"","type":""}}}
</t>
  </si>
  <si>
    <t>TC_327</t>
  </si>
  <si>
    <t>Verify telemetry should generate along with question ID, answer and navigation button and eid should be INTERACT for all this actions</t>
  </si>
  <si>
    <t>1. Open Sunbird portal.
2. Click on login and login as content creator.
3. Go to resource&gt; Add question plug in
4. Create question</t>
  </si>
  <si>
    <t>TC_328</t>
  </si>
  <si>
    <t>Verify telemetry should generate for Views Question / Answer or by scroll action button) and eid should be IMPRESSION for all this actions</t>
  </si>
  <si>
    <t>[{"eid":"IMPRESSION","ets":1613980343300,"ver":"3.0","mid":"IMPRESSION:c89fa0104660c8489e70c06624241e5a","actor":{"id":"4cd4c690-eab6-4938-855a-447c7b1b8ea9","type":"User"},"context":{"channel":"01269878797503692810","pdata":{"id":"staging.sunbird.portal","ver":"3.7.0","pid":"sunbird-portal.contenteditor.contentplayer"},"env":"contentplayer","sid":"di3furcnNPrpNA_QKzSApNuTUswH9AsA","did":"d96b831233f77e9b97c3d76dbf3cf0f3","cdata":[{"id":"18db7b78cce7cb47e47b992fa60a11cd","type":"ContentSession"},{"id":"dbc9b853ae2c0668264d53e2addffc3a","type":"PlaySession"}],"rollup":{}},"object":{"id":"do_2132217113192529921892","type":"Content","ver":"1.0","rollup":{}},"tags":[],"edata":{"type":"workflow","subtype":"","pageid":"splash","uri":"splash","duration":23.98}},{"eid":"IMPRESSION","ets":1613980343300,"ver":"3.0","mid":"IMPRESSION:c89fa0104660c8489e70c06624241e5a","actor":{"id":"4cd4c690-eab6-4938-855a-447c7b1b8ea9","type":"User"},"context":{"channel":"01269878797503692810","pdata":{"id":"staging.sunbird.portal","ver":"3.7.0","pid":"sunbird-portal.contenteditor.contentplayer"},"env":"contentplayer","sid":"di3furcnNPrpNA_QKzSApNuTUswH9AsA","did":"d96b831233f77e9b97c3d76dbf3cf0f3","cdata":[{"id":"18db7b78cce7cb47e47b992fa60a11cd","type":"ContentSession"},{"id":"dbc9b853ae2c0668264d53e2addffc3a","type":"PlaySession"}],"rollup":{}},"object":{"id":"do_2132217113192529921892","type":"Content","ver":"1.0","rollup":{}},"tags":[],"edata":{"type":"workflow","subtype":"","pageid":"splash","uri":"splash","duration":23.98}}</t>
  </si>
  <si>
    <t>TC_329</t>
  </si>
  <si>
    <t>verify that user able to create the questions</t>
  </si>
  <si>
    <t>1. Open staging url
2. Login as Content creator
3. Click on Profile icon
4. Click on Worspace &gt; Resource
5. Entet the mandatory fields &gt; start creating
6. Add slide and add required contents in it and Save
7. Click on Add quesiton set icon
8. Click on Create quesiton 
9. Click on any template for creating question (MCQ)
10. Entet the question and answers mandatory fields &gt; Next
11.Entet the mandatory fields &gt; submit</t>
  </si>
  <si>
    <t>User should be able to create the questions</t>
  </si>
  <si>
    <t>TC_330</t>
  </si>
  <si>
    <t>Libabry page</t>
  </si>
  <si>
    <t>Verify that post publishing the content user can play the consume the content</t>
  </si>
  <si>
    <t>1. Open the staging url.
2. Login with valid credentials
3. Search the newly published content
4. Click on the content card 
5. Play the content and observe</t>
  </si>
  <si>
    <t>Post publishing the content user can play the consume the content</t>
  </si>
  <si>
    <t>TC_331</t>
  </si>
  <si>
    <t xml:space="preserve">Verify that Content  creator is able to Search the question by entering the Question Title in  Regional Language
</t>
  </si>
  <si>
    <t>1.User should have content creator role.
2. Content creator must have created question</t>
  </si>
  <si>
    <t>1. Open Staging url
2. Login as a content creator.
3.Click on the Profile icon on the top right corner 
4. Go to Workspace-&gt;Resource-&gt;Start creating.
5. Click on Add question set.
6. Enter the title of the question in the filter section in english and other regional languages.
7. Verify search results are getting displayed.
Repeat steps 1-5
8. Click on Advance filter option
9. Select the values in the filter and verify search results are based on the result.</t>
  </si>
  <si>
    <t xml:space="preserve">1. The Creator should be able to Search the question by entering the Question Title in Regional Language
</t>
  </si>
  <si>
    <t>SearchQuestionByQuestionTitleInRegionalLanguage</t>
  </si>
  <si>
    <t>TC_332</t>
  </si>
  <si>
    <t xml:space="preserve">Verify that Content creator is able to Search the question by entering the Question Title in English  Language
</t>
  </si>
  <si>
    <t xml:space="preserve">1. The Creator should be able to Search the question by entering the Question Title in English  Language
</t>
  </si>
  <si>
    <t>SelectAdvanceFilterAndSearchTheQuestionAndVerfiy</t>
  </si>
  <si>
    <t>TC_333</t>
  </si>
  <si>
    <t xml:space="preserve">
Verify that Content creator is able to select the below Advance filters and search the quesiton
-Difficulty
-Question Type
-Board/Syllabus
-Medium 
-Class
-Subject
-Topics
-My Questions</t>
  </si>
  <si>
    <t>2. The Creator should be able to select the below Advance filters and search the quesiton
-Difficulty
-Question Type
-Board/Syllabus
-Medium -Class
-Subject
-Topics
-My Questions</t>
  </si>
  <si>
    <t>TC_334</t>
  </si>
  <si>
    <t>2. Content creator is able to Click on Create Questions and is redirected to 5 Question Templates
Match the Following
Multiple Choice Question
Fill in the Blanks
Reordering Words
Arrange in Sequence</t>
  </si>
  <si>
    <t>1. Open staging url
3. Login as a content creator.
4. Click on the Profile icon on the top right corner 
5. Go to Workspace-&gt;Resource-&gt;Start creating.
6. Click on Add question set plugin.
7. Click on create Question button.
8. Verify whether user is redirected to the MTF, MCQ, FTB, Reordering and arrange in sequence.</t>
  </si>
  <si>
    <r>
      <rPr>
        <rFont val="Trebuchet MS"/>
        <color rgb="FF000000"/>
        <sz val="10.0"/>
      </rPr>
      <t>2. Creator should be able to Click on Create Questions and is redirected to 5 Question Templates
Match the Following
Multiple Choice Question
Fill in the Blanks
Reordering Words
Arrange in Seque</t>
    </r>
    <r>
      <rPr>
        <rFont val="Trebuchet MS"/>
        <color rgb="FF000000"/>
        <sz val="10.0"/>
      </rPr>
      <t xml:space="preserve">nce
</t>
    </r>
  </si>
  <si>
    <t>ValidateAllQuestionTypeInAddQuestionPage</t>
  </si>
  <si>
    <t>TC_335</t>
  </si>
  <si>
    <t>Verify that 1. The Content creator is displayed with the list of questions already published and created by himself
2. Creator is able to Click on Create Questions and is redirected to 5 Question Templates
Match the Following
Multiple Choice Question
Fill in the Blanks
Reordering Words
Arrange in Sequence</t>
  </si>
  <si>
    <t>1. The Creator should be displayed with the list of questions already published and created by himself
1.User should be able to Create Resource
2.User should be able to Click on Add question set icon
3.User should be navigated to the Question Set page 4.User should be able to click on Create Question 5.User should be able to select the different question templates
6.User should be able to enter the question metadata details
7.User should be navigated to template selection screen on clicking Save and create
8.User should be able to add more questions
9.User should be able to preview the question once added
10.Once Resource is saved it should show under "Drafts"
11.Once Resource is sent for Review is should show under "Review Submissions"
12.Once Resource submitted for review it's available under " Up for review" bucket for reviewer
13. Post checking all the check boxes in the publish pop up , reviewer is able to publish the Resource
14. Resource published successfully
15. Once Resource published its available in "Publihsed" bucket for course creator
16. Published Resource available in Library section</t>
  </si>
  <si>
    <t>CreateResourceWith4MCQ4FTB4MTF</t>
  </si>
  <si>
    <t>TC_336</t>
  </si>
  <si>
    <t xml:space="preserve">Verify that 1. The text added in question and answer for all the templates is rendering properly on preview and on consumption from Library and in the below scenarios
- .question and answer added with equation
- .question and answer in different regional languages.
</t>
  </si>
  <si>
    <t>1.Open staging url
2.Login with content creator roles
3.Go to Workspace-&gt;Resource 
4.Click on Question set 
6.Click on create 
7.Click on MCQ and create question in different regional languages and add equations ----------------------------------------</t>
  </si>
  <si>
    <t xml:space="preserve">1. The text added in question and answer for all the templates should be rendered properly on preview and on consumption from Library and in the below scenarios
- .question and answer added with equation
- .question and answer in different regional languages.
</t>
  </si>
  <si>
    <t>createQuestionWithMathematicalEquations</t>
  </si>
  <si>
    <t>TC_337</t>
  </si>
  <si>
    <t xml:space="preserve">
1. when user copies any old question on preview it is rendering properly and Verify the same on consumption from Library</t>
  </si>
  <si>
    <t xml:space="preserve">
1.Open staging url
2.Login with content creator roles
3.Go to Workspace-&gt;Resource
4.Click on Question set
5.Click on Copy option beside the question
6.Observe the preview</t>
  </si>
  <si>
    <t>2. when user copies any old question on preview it should render properly and Verify the same on consumption from Library</t>
  </si>
  <si>
    <t>createQuestionSetAndValidateCopyQuestionBesideQuestionSet</t>
  </si>
  <si>
    <t>TC_338</t>
  </si>
  <si>
    <t>-Verify that
1. the Creator is able to Select the MTF Template and create MTF question by adding combination of Audio/image and Text in set Answers.
2. the creator is able to create MTF questions and answer in Regional Language (Tamil, Kannada, Telugu, Hindi, Urdu, etc)</t>
  </si>
  <si>
    <t>1. Open staging url
2. Login as a content creator.
3. Click on the Profile icon on the top right corner 
4. Go to Workspace-&gt;Resource-&gt;Start creating.
5. Click on Add question set plugin.
6. Click on create Question button.
7. Click and select MTF/MCQ.
8. Click on question field and select MTF/MCQ by adding Audio/Image and Text in the answer field in regional and english language.
9. Turn toggle on/off the partial scoring.
10. Click on next button.
11. Fill all the details on the Question meta data page and click on submit button.
12. Verify whether Question gets created and Proper preview is displayed in the Creation and Metadata page.</t>
  </si>
  <si>
    <t>1.Should be able to Enter Answer text options with audio and image in MTF and MCQ type question
2.Should be able to Apply rich text feature(Bold,Italic,Underline,Size,Text color and Background color) in question and answer options in MTF and MCQ type question
3.Should be able to Add Formula in Question and answer options in MTF and MCQ type question
4.Should be able to add 5 question answer pairs in MTF and MCQ type question
5.Should be able to delete 1 or 2 question answer pairs in MTF and MCQ type question
6.Should be able to turn on/off partial scoring in MTF and MCQ type question
7.Should be able to enter the Question Metadata details in MTF and MCQ type question
8.Should be able to save and send for review in MTF and MCQ type question
9.Should be able to Publish 
10.Should display correct score on consumption</t>
  </si>
  <si>
    <t>CreateQuestionMTFAndConsume</t>
  </si>
  <si>
    <t>TC_339</t>
  </si>
  <si>
    <t>Verify that ckeditor popup should not overlap on the MTF answer options
Verify that the Font size in the Ckeditor Should have min of 10 and the max size of 28 and Creator can apply Rich text features for text added in answer options</t>
  </si>
  <si>
    <t>1. Open staging url
2. Login as a content creator.
3.Click on the Profile icon on the top right corner 
4. Go to Workspace-&gt;Resource-&gt;Start creating.
5. Click on Add question set plugin.
6. Click on create Question button.
7. Click and select MTF.
8. Create the questions by applying the rich text features in answer options.</t>
  </si>
  <si>
    <t>1. Thet ckeditor popup should not overlap on the MTF answer options
2. t the Font size in the Ckeditor Should have min of 10 and the max size of 28 and Creator can apply Rich text features for text added in answer options
3. Creator should be able to apply the Rich text features in answer options.</t>
  </si>
  <si>
    <t>TC_340</t>
  </si>
  <si>
    <t>Verify that 1. the Creator is able to select the MCQ template and create MCQ question by adding combination of Audio/image and Text in Question and Answers.
2. The creator is able to create MCQ questions and answer in Regional Language (Tamil, Kannada, Telugu, Hindi, Urdu, etc).
3. the Creator is able to Add up to 8 answers and Add answer option does not display when the user adds upto 8 answer options in MCQ.
and Verify that 1. the creator is able to apply the below Rich text features in question and answer option text in MCQ
a.Bold, Italic, etc
b.Size
c.Text Color
d.Background Color
e.Remove format
2. creator has text, image and Audio in the answer options on selection it should be highlighted with light blue color and darker border</t>
  </si>
  <si>
    <t>1. Open staging url
2. Login as a content creator.
3. Go to Workspace-&gt;Resource-&gt;Start creating.
4. Click on Add question set plugin.
5. Click on create Question button.
6. Click and select MCQ.
7. Click on question field and select MCQ by adding Audio/Image and Text in the answer field in regional and english language.
8. Turn toggle on/off the partial scoring.
9. Click on next button.
10. Fill all the details on the Question meta data page and click on submit button.
11. Verify whether Question gets created and Proper preview is displayed in the Creation and Metadata page.</t>
  </si>
  <si>
    <t>1. the Creator should be able to select the MCQ template and create MCQ question by adding combination of Audio/image and Text in Question and Answers.
2. The creator should be able to create MCQ questions and answer in Regional Language (Tamil, Kannada, Telugu, Hindi, Urdu, etc).
3. the Creator should be able to Add up to 8 answers and Add answer option does not display when the user adds upto 8 answer options in MCQ.
4. the creator should be able to apply the below Rich text features in question and answer option text in MCQ
a.Bold, Italic, etc
b.Size
c.Text Color
d.Background Color
e.Remove format
5. creator has text, image and Audio in the answer options on selection it should be highlighted with light blue color and darker border</t>
  </si>
  <si>
    <t>CreateQuestionMCQAndConsume</t>
  </si>
  <si>
    <t>TC_341</t>
  </si>
  <si>
    <t>Verify that when user clicks on Zoom in Button in question then the image should pop up in full screen with close button on top right side of the image for all layouts
&amp; Verify that the audio icon is displayed on the right side for the answer options for MCQ 1st and 5th and 7th layout
&amp; Verify that the audio icon is displayed on the center of the answer options container for MCQ 2nd, and 6th Layout</t>
  </si>
  <si>
    <t>1. Open staging url
2. Login as a content creator.
3.Click on the Profile icon in the top right corner 
4. Go to Workspace-&gt;Resource-&gt;Start creating.
5. Click on Add question set plugin.
6. Click on create Question button.
7. Click and select MCQ.
8. Create the questions by adding the images &amp; Audio in question and answer options.
9. Click on save.
10. Click on preview.</t>
  </si>
  <si>
    <t>1. when user clicks on Zoom in Button in question then the image should pop up in full screen with close button on top right side of the image for all layouts
2. the audio icon should be displayed on the right side for the answer options for MCQ 1st and 5th and 7th layout
3. the audio icon should be displayed on the center of the answer options container for MCQ 2nd, and 6th Layout</t>
  </si>
  <si>
    <t>ValidateAudioIconAndZoomIconForAllMCQLayoutByAddingAudioInQuestioAndAswerOptions</t>
  </si>
  <si>
    <t>TC_342</t>
  </si>
  <si>
    <t>Verify that when user clicks on the audio icon the audio starts playing and on another click the audio stops for all the MCQ layouts in Question and answer options 
Verify that when user selects an option with audio icon it starts playing and when user clicks on another answer option with audio then the previous audio has to stop and the previous option selected is removed and recently selected option has the border for all MCQ layouts</t>
  </si>
  <si>
    <t>1. Open staging url
3. Login as a content creator.
4.Click on the Profile icon in the top right corner 
5. Go to Workspace-&gt;Resource-&gt;Start creating.
6. Click on Add question set plugin.
7. Click on create Question button.
8. Click and select MCQ.
9. Create the questions by adding the audio in question and answer options.
10. Click on save.
11. Click on preview.</t>
  </si>
  <si>
    <t>1. The Audio should starts playing when the user clicks on audio icon prsesnt in questin/answer options..
2. Audio should stop playing when the user selects the another options.</t>
  </si>
  <si>
    <t>VerifyLayoutOfAnImageInMCQ</t>
  </si>
  <si>
    <t>TC_343</t>
  </si>
  <si>
    <t>Verify that 
1. only 3 lines of text is displayed in the question for all MCQ layouts and if the question has more than 3 lines of text then the Expand arrow is displayed for all MCQ layouts.
2. when user clicks on the expand arrow the entire question is displayed and when user clicks on the arrow again after expand then the question is collapsed for all the MCQ layouts.
 3. MCQ question template has 7 layouts.
4. Verify that when user edits/Copy a existing question which has Image and audio in question and answer options and the preview should display with new audio icon with new placement position and image should have the Zoom icon</t>
  </si>
  <si>
    <t>1. Open staging portal
2. Login as a content creator.
3.Click on the Profile icon on top right corner 
4. Go to Workspace-&gt;Resource-&gt;Start creating.
5. Click on Add question set plugin.
6. Click on create Question button.
7. Click and select MCQ.
8. Create the questions by adding more than 3 lines in questions options.
9. Click on save.
10. Click on preview.</t>
  </si>
  <si>
    <t>1. only 3 lines of text should be displayed in the question for all MCQ layouts and if the question has more than 3 lines of text then the Expand arrow shhould be displayed for all MCQ layouts.
2. when user clicks on the expand arrow the entire question should be displayed and when user clicks on the arrow again after expand then the question is collapsed for all the MCQ layouts.
3. MCQ question template should show 7 layouts.
4. when user edits/Copy a existing question which has Image and audio in question and answer options and the preview should display with new audio icon with new placement position and image should have the Zoom icon</t>
  </si>
  <si>
    <t>TC_344</t>
  </si>
  <si>
    <t>Verify that the image in Question is displayed below the question text and middle of the image container for Image Grid Layout and Image Horizontal Layout and Zoom icon is displayed for the image.
 Verify for Different size images in question field and the Image does not stretch and retains original size</t>
  </si>
  <si>
    <t>1. Open staging url
2. Login as a content creator.
3. Click on Profile icon 
4. Go to Workspace-&gt;Resource-&gt;Start creating.
5. Click on Add question set plugin.
6. Click on create Question button.
7. Click and select MCQ.
8. Create the questions by adding the images(different resolutions) in questions and answer options.
9. Click on save.
10. Click on preview.</t>
  </si>
  <si>
    <t>1.The image in Question should display below the question text and middle of the image container for Image Grid Layout and Image Horizontal Layout.
2. Zoom icon should be displayed for all the images.</t>
  </si>
  <si>
    <t>ZoomIconShouldDisplayForMCQImageGridLayoutAndImageHorizontalLayout</t>
  </si>
  <si>
    <t>TC_345</t>
  </si>
  <si>
    <t>Verify that if there is no image in the Question then the image container is not displayed below the question text for Image Grid Layout and Image Horizontal Layout</t>
  </si>
  <si>
    <t>1. Open staging portal
2. Login as a content creator.
3. Go to Workspace-&gt;Resource-&gt;Start creating.
4. Click on Add question set plugin.
5. Click on create Question button.
6. Click and select MCQ.
7. Create the questions without adding the images in questions and answer options.
8. Select the Image Grid Layout and Image Horizontal Layout
9. Click on save.
10. Click on preview.</t>
  </si>
  <si>
    <t>If there is no image in the Question then the image container should not be displayed below the question text for both Image Grid and Image Horizontal Layouts</t>
  </si>
  <si>
    <t>ImageContainerShouldNotDisplayForGridAndImageHorizontalayout</t>
  </si>
  <si>
    <t>TC_346</t>
  </si>
  <si>
    <t xml:space="preserve">Verify that the Answer options are displayed in grid format for Image Grid Layout
1.Verify that when user has more than 4 answer options then its displayed in single row and scroll bar is present to scroll the options for Image Grid Layout
2. if the answer options have only text for more than 2 lines then display only 2 lines with ellipses for Image Grid Layout.
</t>
  </si>
  <si>
    <t>1. Open staging url
2. Login as a content creator.
3. Click on the Profile icon on the top right corner 
4. Go to Workspace-&gt;Resource-&gt;Start creating.
5. Click on Add question set plugin.
6. Click on create Question button.
7. Click and select MCQ.
8. Create the questions and add more than 4 answer options.
9. Select the Image Grid Layout and Image Horizontal Layout
10. Click on save.
11. Click on preview.
1. Open staging url
2. Login as a content creator.
3.Click on the Profile icon on the top right corner 
4. Go to Workspace-&gt;Resource-&gt;Start creating.
5. Click on Add question set plugin.
6. Click on create Question button.
7. Click and select MCQ.
8. Create the questions by adding more than 3 lines in questions options.
9. Select the Image Grid layout
10. Click on save.
11. Click on preview.</t>
  </si>
  <si>
    <t xml:space="preserve">If the question has more than 4 answer options then it should be displayed in single row and scroll bar should be present to scroll the options for Image Grid Layout
"1. If the answer options have only text for more than 2 lines then text should display first 2 lines with ellipses for Image Grid Layout.
</t>
  </si>
  <si>
    <t>VerifyImageGridForMoreThan4AnswerOptionLayoutOfAnImageInMCQ</t>
  </si>
  <si>
    <t>TC_347</t>
  </si>
  <si>
    <t>The user is able to create question with Image horizontal Layout with image and text in question and only text in answer options</t>
  </si>
  <si>
    <t>The user should be able to create question in Image horizontal Layout by adding the image and text in question and only text in answer options."</t>
  </si>
  <si>
    <t>CreateMCQQuestioninImageHorizontalLayoutByAddingImageAndTextInQuestionAndOnlyTextInAnswer</t>
  </si>
  <si>
    <t>TC_348</t>
  </si>
  <si>
    <t>Verify that 
1. Creator can enter Lenghty and short formula in question and answer options in all MCQ layouts.
2. images in both question and answer options should have light black border and middle alligned for all MCQ layouts</t>
  </si>
  <si>
    <t>1. Open staging url .
2. Login as a content creator.
3.Click on the avatar on the top right corner 
4.. Go to Workspace-&gt;Resource-&gt;Start creating.
5. Click on Add question set plugin.
6. Click on create Question button.
7. Click and select MCQ.
8. Create the questions by adding mathematical equations.
9. Click on save.
10. Click on preview.</t>
  </si>
  <si>
    <t>1. Creator can enter Lenghty and short formula in question and answer options in all MCQ layouts.
2. images in both question and answer options should have light black border and middle alligned for all MCQ layouts</t>
  </si>
  <si>
    <t>TC_349</t>
  </si>
  <si>
    <t>Verify that the Creator is able to Click on FTB Template and create 
Verify that the creator is able to create FTB questions and answer in Regional Language (Tamil, Kannada, Telugu, Hindi, Urdu, etc)
&amp; Verify that a user is able to give upto 20 blanks for an FTB question type
Verify that user is able to delete the blank given in FTB</t>
  </si>
  <si>
    <t>1. Open staging url
2. Login as a content creator.
3.Click on the avatar on the top right corner 
4. Go to Workspace-&gt;Resource-&gt;Start creating.
5. Click on Add question set plugin.
6. Click on create Question button.
7. Click and select FTB.
8. Create the question(Regional language)
9. Click on save.
10. Click on preview.
11. Again Click and select FTB.
12. Create the questions by giving upto 20 blank space 
13. Click on save.
14. Click on preview.</t>
  </si>
  <si>
    <t>1. the Creator should be able to Click on FTB Template and create 
2. the creator should be able to create FTB questions and answer in Regional Language (Tamil, Kannada, Telugu, Hindi, Urdu, etc)
3. The user should be able to give upto 20 blanks for an FTB question type
4. The user should be able to delete the blank given in FTB</t>
  </si>
  <si>
    <t>CreateQuestionFITBWithTwentyBlanks</t>
  </si>
  <si>
    <t>TC_350</t>
  </si>
  <si>
    <t>Verify that 
1. the user is able to enter 26 characters using custom keyboard for regional languages and English
2. The comma separated words can be entered in custom keyboard input field and the same renders correctly in preview keyboard</t>
  </si>
  <si>
    <t>1. Open staging url
2. Login as a content creator.
3.Click on the avatar on the right corner 
4. Go to Workspace-&gt;Resource-&gt;Start creating.
5. Click on Add question set plugin.
7. Click on create Question button.
8. Click and select FTB.
9. Create the questions.
10. Select the custom keyword.
11. Add 26 character in custom keyword (Regional and english language).
12. Click on save.
13. Click on preview.
14. Clicked select FTB.
15. Create the questions.
16. Select the custom keyword.
17. Enter the Regional language keyword, by giving comma.
18. Click on save.
19. Click on preview.</t>
  </si>
  <si>
    <t>1. the user should be able to enter 26 characters using custom keyboard for regional languages
2. The comma separated words should be be entered in custom keyboard input field and the same renders correctly in preview keyboard</t>
  </si>
  <si>
    <t>Enter26CharactersInCustomKeyboardInReginalLanguage</t>
  </si>
  <si>
    <t>TC_351</t>
  </si>
  <si>
    <t>1. the user should be able to enter 26 characters using custom keyboard for  English
2. The comma separated words should be be entered in custom keyboard input field and the same renders correctly in preview keyboard</t>
  </si>
  <si>
    <t>Enter26CharactersInCustomKeyboardInEnlishLanguage</t>
  </si>
  <si>
    <t>https://project-sunbird.atlassian.net/browse/KN-1067</t>
  </si>
  <si>
    <t>TC_352</t>
  </si>
  <si>
    <t>Verify that 
1. The comma separated words can be entered in custom keyboard input field and the same renders correctly in preview keyboard</t>
  </si>
  <si>
    <t>1. The comma separated words should be be entered in custom keyboard input field and the same renders correctly in preview keyboard</t>
  </si>
  <si>
    <t>verifyTheCommaSeparatedWordsCanBeEnteredInCustomKeyboardInputFieldAndTheSameRendersCorrectlyInPreviewKeyboard</t>
  </si>
  <si>
    <t>TC_353</t>
  </si>
  <si>
    <t>Verify that 1. The user is able to create FTB question with multiple word answers with space in both english and in regional language[eg: the State which Bhopal belongs to is [[Madhya Pradesh]]".</t>
  </si>
  <si>
    <t>1.Open the staging url
2.Login with content creator credentials
3.Go to Workspace-&gt;Resource 
4.Click on Add question set plugin
5.Click on create and create FTB question</t>
  </si>
  <si>
    <t>User should be able to create FTB question with multiple word answers with space in both english and in regional language</t>
  </si>
  <si>
    <t>TC_354</t>
  </si>
  <si>
    <t>Verify the user is able to create the FTB Question by disabling/Enabling the partial scoring and verify the score.</t>
  </si>
  <si>
    <t>1.Open the staging url
2.Login with content creator credentials
3.Go to Workspace-&gt;Resource 
4.Click on Add question set plugin
5.Click on create 
6.Create FTB question 
7.Click on Add
8.Click on enable/disable partial scoring</t>
  </si>
  <si>
    <t>2. when user provides answer which has multiple words with space should be Correct on using different keybord options
1.Device
2.Custom
3.Keyboard
3. the user should be able to create the FTB Question by disabling/Enabling the partial scoring and verify the score.</t>
  </si>
  <si>
    <t>createTheFTBQuestionByDisablingEnablingThePartialScoring</t>
  </si>
  <si>
    <t>TC_355</t>
  </si>
  <si>
    <t>Verify when user copies a FTB question with multiple word answers then the feedback should be correct</t>
  </si>
  <si>
    <t>1.Open staging url
2.Login with valid creator credentials
3.Go to Workspace-&gt;Resource 
4.Click on Add Question Set
5.Click on FTB 
6.Create question</t>
  </si>
  <si>
    <t>User should be able to copy a FTB question with multiple word answers then the feedback should be correct</t>
  </si>
  <si>
    <t>verifyWhenUserCopiesAFTBQuestionWithMultipleWordAnswersThenTheFeedbackShouldBeCorrect</t>
  </si>
  <si>
    <t>TC_356</t>
  </si>
  <si>
    <t>Verify when the user provides answer which has multiple words with space is Correct on using different keybord options 1.Device 2.Custom 3.Keyboard</t>
  </si>
  <si>
    <t>1.Open staging url
2.Login with valid creator credentials
3.Go to Workspace-&gt;Resource 
4.Click on Add Question Set
5.Click on FTB 6.Create question</t>
  </si>
  <si>
    <t>when the user provides answer which has multiple words with space is Correct on using different keybord options 
1.Device 
2.Custom 
3.Keyboard</t>
  </si>
  <si>
    <t>CreateQuestionFITBAndConsume</t>
  </si>
  <si>
    <t>TC_357</t>
  </si>
  <si>
    <t>Verify that 
1. the user is able to enable/disable "unordered evaluation" 
2. the answers for "Unordered Evaluation" is not case sensitive (ex. option in the answer is "Kannada" and user is entering "kannada" , this should consider as correct answer).
3. when there are 2 blanks and unordered evaluation is enabled then then feedback should be correct</t>
  </si>
  <si>
    <t>1. Open staging portal
2. Login as a content creator.
3.Click on Profile icon 
4. Go to Workspace-&gt;Resource-&gt;Start creating.
5. Click on Add question set plugin.
6. Click on create Question button.
7. Click and select FTB.
8. Create the questions.
9. Select the keyword.
10. Enable/Disable the unorder evaluation
11. Click on save.
12. Click on preview.</t>
  </si>
  <si>
    <t>1. the user should be able to enable/disable "unordered evaluation" 
2. the answers for "Unordered Evaluation" is not case sensitive (ex. option in the answer is "Kannada" and user is entering "kannada" , this should consider as correct answer).
3. when there are 2 blanks and unordered evaluation ss enabled then then feedback should be correct</t>
  </si>
  <si>
    <t>TC_358</t>
  </si>
  <si>
    <t>Verify that Creator is able to Select on Reordering Words Template and create</t>
  </si>
  <si>
    <t>1. Open Sunbird portal
2. Click on sign in option.
3. Login with valid Content Creator Login credentials.
4. Click on the Profile icon on the top right corner 
5. Click on workspace button.
6. Click on Resource.
7. Click on 'Start Creating' button.
8. Add 'Add Question Set' plugins into the slide.
9. Click on create question button.
10. Select the question type Rordering words
11. Add the question/answer in regional language
12. Save the question</t>
  </si>
  <si>
    <t>1.Should be able to Click on Add Question Set icon
2.Should be able to Select Reordering Words template
3.Should be able to enter the question text and answer text
4.Should be able to Apply rich text feature(Bold,Italic,Underline,Size,Text color and Background color) in question and answer options
5.Should be able to Add Formula
6.Should be able to save and send for review
7.Should be able to publish
8.Should display correct score on consumption.</t>
  </si>
  <si>
    <t>ReOrderingWordsWithRegionalLanguage</t>
  </si>
  <si>
    <t>TC_359</t>
  </si>
  <si>
    <t>Verify that 1. The Creator is able to Select on Reordering Words Template and create 
2. The user is able to create Reordering words questions and answer in Regional language (Hindi, Kannada, Tamil, Urdu, Etc)</t>
  </si>
  <si>
    <t>1. Open Sunbird portal
2. Click on sign in option.
3. Login with valid Content Creator Login credentials.
4. Click on the Profile icon on the top right corner 
5. Click on workspace button.
6. Click on Resource.
7. Click on 'Start Creating' button.
8. Add 'Add Question Set' plugins into the slide.
9. Click on create question button.
10. Select the question type Rordering words
11. Add the question/answer in regional language
12. Save the question</t>
  </si>
  <si>
    <t>1. Creator shoudl be able to Select on Reordering Words Template
2.the user should be able to create Reordering Words</t>
  </si>
  <si>
    <t>TC_360</t>
  </si>
  <si>
    <r>
      <rPr>
        <rFont val="Trebuchet MS"/>
        <color rgb="FF000000"/>
        <sz val="10.0"/>
      </rPr>
      <t xml:space="preserve">Verify that user is able to create Reordering words Question type with 120 characters in answer in Regional language and English
&amp; Verify that user is able to apply Rich text options in the Question Field
&gt; </t>
    </r>
    <r>
      <rPr>
        <rFont val="Trebuchet MS"/>
        <color rgb="FF000000"/>
        <sz val="10.0"/>
      </rPr>
      <t>Bold, Italic, etc</t>
    </r>
    <r>
      <rPr>
        <rFont val="Trebuchet MS"/>
        <color rgb="FF000000"/>
        <sz val="10.0"/>
      </rPr>
      <t xml:space="preserve">
&gt; </t>
    </r>
    <r>
      <rPr>
        <rFont val="Trebuchet MS"/>
        <color rgb="FF000000"/>
        <sz val="10.0"/>
      </rPr>
      <t>Size</t>
    </r>
    <r>
      <rPr>
        <rFont val="Trebuchet MS"/>
        <color rgb="FF000000"/>
        <sz val="10.0"/>
      </rPr>
      <t xml:space="preserve">
&gt; </t>
    </r>
    <r>
      <rPr>
        <rFont val="Trebuchet MS"/>
        <color rgb="FF000000"/>
        <sz val="10.0"/>
      </rPr>
      <t>Text Color</t>
    </r>
    <r>
      <rPr>
        <rFont val="Trebuchet MS"/>
        <color rgb="FF000000"/>
        <sz val="10.0"/>
      </rPr>
      <t xml:space="preserve">
&gt; </t>
    </r>
    <r>
      <rPr>
        <rFont val="Trebuchet MS"/>
        <color rgb="FF000000"/>
        <sz val="10.0"/>
      </rPr>
      <t>Background Color</t>
    </r>
    <r>
      <rPr>
        <rFont val="Trebuchet MS"/>
        <color rgb="FF000000"/>
        <sz val="10.0"/>
      </rPr>
      <t xml:space="preserve">
&gt; </t>
    </r>
    <r>
      <rPr>
        <rFont val="Trebuchet MS"/>
        <color rgb="FF000000"/>
        <sz val="10.0"/>
      </rPr>
      <t>Remove format</t>
    </r>
  </si>
  <si>
    <t>1. Open Sunbird portal
2. Click on Expolore Button .
3. Login with valid Content Creator Login credentials.
4. Click on Profile icon 
5. Click on workspace button.
6. Click on Resource.
7. Click on 'Start Creating' button.
8. Add 'Add Question Set' plugins into the slide.
9. Click on create question button.
10. Select the question type Rordering words
11. Add the question/answer in regional language
12. Add the questions till 120 character
13. Save the question
14. Again try to apply the rich text on question text
15.save the question</t>
  </si>
  <si>
    <t>&gt; User should be able to create Reordering words Question type with 120 characters in answer in Regional language and English.
&gt; User should be able to apply Rich text options in the Question Field
1.Bold, Italic, etc
2.Size
3.Text Color
4.Background Color
5.Remove format</t>
  </si>
  <si>
    <t>CreateQuestionReOrderingWordsTemplate</t>
  </si>
  <si>
    <t>TC_361</t>
  </si>
  <si>
    <t>Verify that the 1. Creator is able to Select Arrange in Sequence Template and create 
2. the user is able to create Arrange in sequence questions and answer in Regional language (Hindi, Kannada, Tamil, Urdu, Etc)
3. Creator is able to add Images and audio in Question and add up to 4 answers for an 'Arrange in Sequence' question type and Create the question</t>
  </si>
  <si>
    <t>1. Open Sunbird portal
2. ..
3. Login with valid Content Creator Login credentials.
4.Click on Profile icon 
5. Click on workspace button.
6. Click on Resource.
7. Click on 'Start Creating' button.
8. Add 'Add Question Set' plugins into the slide.
9. Click on create question button.
10. Select the question type Arrange in sequence
11. Add the question/answer in regional language
12. Save the question
13. Agian try to add image &amp; audio in question.
14. Click on add sequence</t>
  </si>
  <si>
    <t>&gt; Creator should be able to Select Arrange in Sequence Template and create. 
&gt; Verify that the user is able to create Arrange in sequence questions and answer in Regional language (Hindi, Kannada, Tamil, Urdu, Etc)
&gt; Creator should be able to add Images and audio in Question 
&gt; He should be able to add up to 4 answers for an 'Arrange in Sequence' question type and Create the question"</t>
  </si>
  <si>
    <t>CreateQuestionArrangInSequenceTemplate</t>
  </si>
  <si>
    <t>TC_362</t>
  </si>
  <si>
    <t>Verify that 
1. The Creator is able to Enable/disable "Partial scoring" and verify the score for Arrange in Sequence question type
2. The Creator is able to Select the different Layouts in Arrange in Sequence question type</t>
  </si>
  <si>
    <t>1. Open Sunbird portal
2. . 
3. Login with valid Content Creator Login credentials.
4. Click on Profile icon
5. Click on workspace button.
6. Click on Resource.
7. Click on 'Start Creating' button.
8. Add 'Add Question Set' plugins into the slide.
9. Click on create question button.
10. Select the question type Arrange in sequence
11. Add the question/answer in regional language
12. Add image &amp; audio in question.
13. Enable to partial scoring &amp; verify the score
14. Disable to the partial scoring &amp; verify the score
15. Also try to select one of the layout</t>
  </si>
  <si>
    <t>&gt; Creator should be able to Enable/disable "Partial scoring" 
&gt; Score for Arrange in Sequence question type should be updated as per enable/disable partial scoring
&gt; Creator should be able to Select the different Layouts in Arrange in Sequence question type</t>
  </si>
  <si>
    <t>TC_363</t>
  </si>
  <si>
    <t>Verify that 1. The user is able to Add timer plugin to the slide with question set
2. the timer is working finr for MCQ,FTB and MTF questions only
3. on preview the timer starts automatically
4. the timer gives an alert on the set time while consuming
Verify that once the Set time is done user is directly taken to the end screen only if there is no other slide after the question set. If there is a slide after the question set, the user will be taken to that slide</t>
  </si>
  <si>
    <t>1.Open the staging url
2.Login with content creator credentials
3.Go to Workspace-&gt;Resource 
4.Add question set to the slide
5.Click on timer plugin and add the same to the slide
6.Click on Preview
"1.Open the staging url
2.Login with content creator credentials
3.Go to Workspace-&gt;Resource 
4.Add question set to the slide
5.Click on timer plugin and add the same to the slide
6.Click on Preview"</t>
  </si>
  <si>
    <t xml:space="preserve">1. The user should be able to Add timer plugin to the slide with question set
2. the timer should works fine for MCQ,FTB and MTF questions only
3. on preview the timer starts automatically
4. lide
</t>
  </si>
  <si>
    <t>AddTimerInResource</t>
  </si>
  <si>
    <t>TC_364</t>
  </si>
  <si>
    <t>Verify that 
1. When user adds one slide before the question set slide and timer is added to the slide with question set. timer should start when user starts consuming the question set.
2. on Replay after completing all questions in the question set within set time user is taken to the first question and the timer is restarted
3. on Replay Timer is over before completing all questions in the question set user is taken to the first question and the timer is restarted.
4. when User moves back and forth within the questions in the question set, timer should continue to count down/Count Up properly
5. the timer is shown appropriately in Review section as well</t>
  </si>
  <si>
    <t>1.Open the staging url
2.Login with content creator credentiaals
3.Go to Workspace-&gt;Resource
4.Add slide with text/shapes/video/audio
5.Add slide with question set
6.Click on Add Activity
7.Add the timer to question slide ----------------------------------------
1.Open the staging url
2.Login with content creator credentiaals
3.Go to Workspace-&gt;Resource
4.Add slide with text/shapes/video/audio
5.Add slide with question set
6.Click on Add Activity
7.Add the timer to question slide 8.Click on Save and Send for Review
9.Login with content reviewer role
10.Click on Up for Review</t>
  </si>
  <si>
    <t>1. When user adds one slide before the question set slide and timer is added to the slide with question set. timer should start when user starts consuming the question set.
2. on Replay after completing all questions in the question set within set time user is taken to the first question and the timer is restarted
3. on Replay Timer is over before completing all questions in the question set user is taken to the first question and the timer is restarted.
4. when User moves back and forth within the questions in the question set, timer should continue to count down/Count Up properly
5. the timer should be shown appropriately in Review section as well</t>
  </si>
  <si>
    <t>createResourceValidateWithTimerInConsumptionPart</t>
  </si>
  <si>
    <t>TC_365</t>
  </si>
  <si>
    <t>Verify that user is able to publish the questions with Timer and verify the same on Consumption</t>
  </si>
  <si>
    <t>1.Open staging url
2.Login with valid creator credentials
3.Go to Workspace-&gt;Resource add questions by clicking on Question set button 4.Click on the Activity plugin and add timer 5.Click on Send for review 6.login as content reviewer
7.Publish the content
8.Login with custodian user 9.Consume the resource</t>
  </si>
  <si>
    <t>The user should be able to publish the questions with Timer and verify the same on Consumption</t>
  </si>
  <si>
    <t>https://project-sunbird.atlassian.net/browse/ED-3781</t>
  </si>
  <si>
    <t>TC_366</t>
  </si>
  <si>
    <t>Verify that user is able to apply Rich text options in the Question Field for Arrange in Sequence question type
a.Bold, Italic, etc
b.Size
c.Text Color
d.Background Color
e.Remove format</t>
  </si>
  <si>
    <t>1. Open Sunbird portal
2. Login with valid Content Creator Login credentials.
3. Click on Profile icon 
4. Click on workspace button.
5. Click on Resource.
6. Click on 'Start Creating' button.
7. Add 'Add Question Set' plugins into the slide.
8. Click on create question button.
9. Select the question type Arrange in sequence
10. Add the question/answer in regional language
11. Apply the rich text to question text
12. Save the question</t>
  </si>
  <si>
    <t>user should be able to apply Rich text options in the Question Field for Arrange in Sequence question type
a.Bold, Italic, etc
b.Size
c.Text Color
d.Background Color
e.Remove format</t>
  </si>
  <si>
    <t>createQuestionByApplyingRichText</t>
  </si>
  <si>
    <t>TC_367</t>
  </si>
  <si>
    <t xml:space="preserve">Verify that 1. Check and uncheck works fine when user clicks on check box while selecting question
2. When user has selected more than four to five questions then user is able to scroll up and down.
3. The "Total Question" and the "Selected Question" counts are correct in Question Set Page
</t>
  </si>
  <si>
    <t>1. Open Sunbird portal
2. Login with valid Content Creator Login credentials.
3. Click on Profile icon 
4. Click on workspace button.
5. Click on Resource.
6. Click on 'Start Creating' button.
7. Add 'Add Question Set' plugins into the slide.
8. Select the question more than 5.
9. Click on check &amp; uncheck while selecting the question</t>
  </si>
  <si>
    <t>1. Check and uncheck should works fine when user clicks on check box while selecting question
2. When user has selected more than four to five questions then user should be able to scroll up and down.
"Total Question" and the "Selected Question" counts shoudl be correct in Question Set Page.
4..User Should be able to Click on Add Question Set icon
5.Should be displayed with the list of questions already published and created by himself
6.Should be able to select multiple questions
7.Should be displayed with correct Count for ""Selected count""
8.Should be able to add questions to the slide and Save"</t>
  </si>
  <si>
    <t>verifyTheTotalQuestionndSelectedCountsAreCorrectInQuestionSetPage</t>
  </si>
  <si>
    <t>TC_368</t>
  </si>
  <si>
    <t>Verify that 1. Check and uncheck works fine when user clicks on check box while selecting question
2. When user has selected more than four to five questions then user is able to scroll up and down.
3. The "Total Question" and the "Selected Question" counts are correct in Question Set Page
4. The user is displayed with Resume and Close editor when user is idle in content editor.
5.User is displayed with the list of questions already published and created by himself
6.User is able to select multiple questions
7.User displayed with correct Count for ""Selected count""
8.Should be able to add questions to the slide and Save"</t>
  </si>
  <si>
    <t>verifyUserShouldBeAbleToAddAQuestionsToTheslideAndSave</t>
  </si>
  <si>
    <t>TC_369</t>
  </si>
  <si>
    <t>Verify that 1. Check and uncheck works fine when user clicks on check box while selecting question
2. When user has selected more than four to five questions then user is able to scroll up and down.
3. The "Total Question" and the "Selected Question" counts are correct in Question Set Page
4. The user is displayed with Resume and Close editor when user is idle in content editor</t>
  </si>
  <si>
    <t xml:space="preserve">&gt; User should be presented with proper message""Resume and close editor""when user is inactive on the questions set screen.
&gt; When user becomes inactive, on "Resume" click user can continue where they have left </t>
  </si>
  <si>
    <t>VerifyResumeButtonPopupWhenUserIsInActiveInEditor</t>
  </si>
  <si>
    <t>TC_370</t>
  </si>
  <si>
    <t>&gt; User should be presented with proper message""Resume and close editor""when user is inactive on the questions set screen.
&gt; When user becomes inactive, on  click of "Close editor" editor gets closed and user returns to Draft bucket"</t>
  </si>
  <si>
    <t>VerifyCloseEditorButtonPopupWhenUserIsInActiveInEditor</t>
  </si>
  <si>
    <t>TC_371</t>
  </si>
  <si>
    <t>1. Verify that Creator is able to copy and edit/update the copied question which was created by other users of Different tenant</t>
  </si>
  <si>
    <t>1. Open Sunbird portal
2. Login with valid Content Creator Login credentials.
3. Click on Profile icon 
4. Click on workspace button.
5. Click on Resource.
6. Click on 'Start Creating' button.
7. Add 'Add Question Set' plugins into the slide.
8. Click on copy icon near the question
9. Ediit the questins and save it</t>
  </si>
  <si>
    <t>Creator should able to copy and edit/update the copied question which was created by other users of Different tenant</t>
  </si>
  <si>
    <t>TC_372</t>
  </si>
  <si>
    <t>2. Verify that Creator is able to copy and edit/update the copied question successfully</t>
  </si>
  <si>
    <t>1.Should be able to click on Add Question Set icon
2.Should be displayed with questions created himself
3.Should be able to click on Edit icon and should navigate to question editor
4.Should be able to Copy the questions and navigate to question editor
5.Should be able to add questions to silde and Save.</t>
  </si>
  <si>
    <t>verifyThatCreatorIsAbleToCopyAndEditUpdateTheCopiedQuestionSuccessfully</t>
  </si>
  <si>
    <t>TC_373</t>
  </si>
  <si>
    <t>Verify that the user is able to delete his/her own created question</t>
  </si>
  <si>
    <t>1. Open Sunbird portal
2. Login with valid Content Creator Login credentials.
3.Click on Profile icon 
4. Click on workspace button.
5. Click on Resource.
6. Click on 'Start Creating' button.
7. Add 'Add Question Set' plugins into the slide.
8. Click on copy icon near the question
9. Ediit the questins 
10. Go to metaform</t>
  </si>
  <si>
    <t>the user should be able to delete his/her own created question</t>
  </si>
  <si>
    <t>verifyThatTheUserIsAbleToDeleteHisOwnCreatedQuestion</t>
  </si>
  <si>
    <t>TC_374</t>
  </si>
  <si>
    <t>Verify that 
 1. when a question is copied which belong to different tenant, on question metadata details page the logged in user's tenant's framework data getting loaded and user is able to select the question metadata details 
a.Category1
b.Category2
c.Category3
d.Category4
e.Topic
f.Level
g. Max Score
h.Learning outcomes(Present only for CBSE framework).
2. when user copies a Question from different tenant then the "Learning Outcome" Field should be empty in Question Metadata page.
3. when user clicks on any question , preview gets loaded correctly at the right side preview panel.</t>
  </si>
  <si>
    <t>1. Open Sunbird portal
2. Login with valid Content Creator Login credentials.
3.Click on Profile icon 
4. Click on workspace button.
5. Click on Resource.
6. Click on 'Start Creating' button.
7. Add 'Add Question Set' plugins into the slide.
8. Click on copy icon near the question
9. Ediit the questins 
10\. Go to metaform</t>
  </si>
  <si>
    <t>When a question is copied which belong to different tenant, on question metadata details page the logged in user's tenant's framework data getting loaded and user should be able to select the question metadata details a.Category1
b.Category2
c.Category3
d.Category4
e.Topic
f.Level
g. Max Score
h.Learning outcomes(Present only for CBSE framework).
2. When user copies a Question from different tenant then the ""Learning Outcome"" Field should be empty in Question Metadata page.
3 User should able to delete his/her own created question
4. When user clicks on any question , preview should get loaded correctly at the right side preview panel.
5. the user is able to delete his/her own created question</t>
  </si>
  <si>
    <t>VerifyCopiedQuestionReflectsWithDetails</t>
  </si>
  <si>
    <t>TC_375</t>
  </si>
  <si>
    <t>Verify that the user is able to able to turn on/off Show immediate feedback and Shuffle Questions</t>
  </si>
  <si>
    <t>1.Should be displayed with the list of questions already published by other tenants and created by himself
2.Should select multiple questions
3.Should be navigated to Question set page
4.Should be able to turn on/off Show immediate feedback
5.On Question consumption immediate feedback should not be displayed when its turned off</t>
  </si>
  <si>
    <t>VerifyImmediateFeedback</t>
  </si>
  <si>
    <t>TC_376</t>
  </si>
  <si>
    <t>Verify that user is able to Enter Description in Question Metadata Page in  English language
&amp; Verify that when user clicks on "Back" button on the question metadata page and make changes on the previous page and comes back to the question metadata page , all the changes are reflecting correctly on the metadata page</t>
  </si>
  <si>
    <t>1. Open Sunbird portal
2. Login with valid Content Creator Login credentials.
3. Click on Profile icon 
4. Click on workspace button.
5. Click on Resource.
6. Click on 'Start Creating' button.
7. Add 'Add Question Set' plugins into the slide.
8. Click on create questions.
9. Select the question type, Add questions &amp; answer-&gt;Click on Next 
10. Enter the description in regional langugae
11. Again click on create questions.
12. Select the question type
13. Add questions &amp; answer.
14. Click on next and add metaform fields
15. Click on back button and update question field
16. Click on next button</t>
  </si>
  <si>
    <t>&gt; User should be able to Enter Description in Question Metadata Page in English Language
&gt; When user clicks on "Back" button on the question metadata page and make changes on the previous page and comes back to the question metadata page , all the changes should reflects correctly on the metadata page</t>
  </si>
  <si>
    <t>VerifyUpdatedChangedInMetadataPageWhenUserClickBackBtnAndDoChangesAndComeBack</t>
  </si>
  <si>
    <t>TC_377</t>
  </si>
  <si>
    <t>Verify that user is able to Enter Description in Question Metadata Page in any Regional language 
&amp; Verify that when user clicks on "Back" button on the question metadata page and make changes on the previous page and comes back to the question metadata page , all the changes are reflecting correctly on the metadata page</t>
  </si>
  <si>
    <t>1. Open Sunbird portal
2. Login with valid Content Creator Login credentials.
3. Click on Profile icon 
4. Click on workspace button.
5. Click on Resource.
6. Click on 'Start Creating' button.
7. Add 'Add Question Set' plugins into the slide.
8. Click on create questions.
9. Select the question type
10. Enter the description in regional langugae
11. Again click on create questions.
12. Select the question type
13. Add questions &amp; answer.
14. Click on next and add metaform fields
15. Click on back button and update question field
16. Click on next button</t>
  </si>
  <si>
    <t>&gt; User should be able to Enter Description in Question Metadata Page in any Regional language 
&gt; When user clicks on "Back" button on the question metadata page and make changes on the previous page and comes back to the question metadata page , all the changes should reflects correctly on the metadata page</t>
  </si>
  <si>
    <t>VerifyRegionalLanguageUpdatedChangedInMetadataPageWhenUserClickBackBtnAndDoChangesAndComeBack</t>
  </si>
  <si>
    <t>TC_378</t>
  </si>
  <si>
    <t xml:space="preserve">Verify that when user click on "Save and Create" and user chooses the 
-same question template then the previous question should still show up
</t>
  </si>
  <si>
    <t>1. Open Sunbird portal
2. Login with valid Content Creator Login credentials.
3. Click on Profile icon 
4. Click on workspace button.
5. Click on Resource.
6. Click on 'Start Creating' button.
7. Add 'Add Question Set' plugins into the slide.
8. Click on create questions.
9. Select the question type
10. Add questions &amp; answer.
11. Click on next and add metaform fields
12. Click on save &amp; create
13. Choose the same / different question type</t>
  </si>
  <si>
    <t>When user click on "Save and Create" and user chooses the 1. same question template then the previous question should still show up</t>
  </si>
  <si>
    <t>PreviousQuestionStillShowUpIfUserChooseSameQuestioTemplateAfterSaveAndCreate</t>
  </si>
  <si>
    <t>TC_379</t>
  </si>
  <si>
    <t>Verify that when user click on "Save and Create" and user chooses the 
-Different question template and it should be blank</t>
  </si>
  <si>
    <t>When user click on "Save and Create" and user chooses the  -Different question template and it should be blank</t>
  </si>
  <si>
    <t>BlankPageShouldDisplayIfUserSelectDifferentTemplateAfterSaveAndCreate</t>
  </si>
  <si>
    <t>TC_380</t>
  </si>
  <si>
    <t xml:space="preserve">1 Verify that all mathematical equations and symbols are rendered properly in portal for all Question Templates for MCQ type question
2. user should be able to edit any question and the question metadata details previously created by him for MCQ type question
</t>
  </si>
  <si>
    <t>1. Open Sunbird portal
2. Login with valid Content Creator Login credentials.
3. Click on the Profile icon on the top right corner 
4. Click on workspace button.
5. Click on Resource.
6. Click on 'Start Creating' button.
7. Add 'Add Question Set' plugins into the slide.
8. Click on create questions.
9. Select the question type
10.Observe the result.
11. Again click on create questions.
12. Select the question type
13. Enter the matmatical equations in question &amp; answer
14. Save the Questions.
15. for  all MCQ Type</t>
  </si>
  <si>
    <t xml:space="preserve">
1 Verify that all mathematical equations and symbols should be rendered properly in portal for all Question Templates
2. user should be able to edit any question and the question metadata details previously created by him.
</t>
  </si>
  <si>
    <t>verifyThatAllMathematicalEquationsAndSymbolsAreRenderedProperly</t>
  </si>
  <si>
    <t>TC_381</t>
  </si>
  <si>
    <t xml:space="preserve">
1 Verify that all mathematical equations and symbols are rendered properly in portal for all Question Templates for FTB type question
2. user should be able to edit any question and the question metadata details previously created by him FTB type question
</t>
  </si>
  <si>
    <t>1. Open Sunbird portal
2. Login with valid Content Creator Login credentials.
3. Click on the Profile icon on the top right corner 
4. Click on workspace button.
5. Click on Resource.
6. Click on 'Start Creating' button.
7. Add 'Add Question Set' plugins into the slide.
8. Click on create questions.
9. Select the question type
10.Observe the result.
11. Again click on create questions.
12. Select the question type
13. Enter the matmatical equations in question &amp; answer
14. Save the Questions.
15. for FTB question Type</t>
  </si>
  <si>
    <t>verifyThatAllMathematicalEquationsAndSymbolsAreRenderedProperlyForFTB</t>
  </si>
  <si>
    <t>TC_382</t>
  </si>
  <si>
    <t xml:space="preserve">
1 Verify that all mathematical equations and symbols are rendered properly in portal for all Question Templates for MTF type questions
2. user should be able to edit any question and the question metadata details previously created MTF type question
</t>
  </si>
  <si>
    <t>1. Open Sunbird portal
2. Login with valid Content Creator Login credentials.
3. Click on the Profile icon on the top right corner 
4. Click on workspace button.
5. Click on Resource.
6. Click on 'Start Creating' button.
7. Add 'Add Question Set' plugins into the slide.
8. Click on create questions.
9. Select the question type
10.Observe the result.
11. Again click on create questions.
12. Select the question type
13. Enter the matmatical equations in question &amp; answer
14. Save the Questions.
15. for MTF question Type</t>
  </si>
  <si>
    <t>verifyThatAllMathematicalEquationsAndSymbolsAreRenderedProperlyForMTF</t>
  </si>
  <si>
    <t>TC_383</t>
  </si>
  <si>
    <t xml:space="preserve">Verify that 1. every time a user selects a question type (FTB), a blank screen is shown with no previous data in the Question Editor.
</t>
  </si>
  <si>
    <t>1. Open Sunbird portal 
2. Login with valid Content Creator Login credentials.
3. Click on the Profile icon on the top right corner 
4. Click on workspace button.
5. Click on Resource.
6. Click on 'Start Creating' button.
7. Add 'Add Question Set' plugins into the slide.
8. Click on create questions.
9. Select the question type (FTB)
10.Observe that the editor is blank</t>
  </si>
  <si>
    <t xml:space="preserve">1. every time a user selects a question type (FTB), a blank screen is shown with no previous data in the Question Editor.
</t>
  </si>
  <si>
    <t>BlankScreenShownWithNoPreviousDataInQuestionEditor</t>
  </si>
  <si>
    <t>TC_384</t>
  </si>
  <si>
    <t xml:space="preserve">Verify that 1. every time a user selects a question type (MCQ), a blank screen is shown with no previous data in the Question Editor.
</t>
  </si>
  <si>
    <t>1. Open Sunbird portal 
2. Login with valid Content Creator Login credentials.
3. Click on the Profile icon on the top right corner 
4. Click on workspace button.
5. Click on Resource.
6. Click on 'Start Creating' button.
7. Add 'Add Question Set' plugins into the slide.
8. Click on create questions.
9. Select the question type (MCQ)
10.Observe that the editor is blank</t>
  </si>
  <si>
    <t xml:space="preserve">1. every time a user selects a question type (MCQ), a blank screen is shown with no previous data in the Question Editor.
</t>
  </si>
  <si>
    <t>BlankScreenShownWithNoPreviousDataInMCQQuestionEditor</t>
  </si>
  <si>
    <t>TC_385</t>
  </si>
  <si>
    <t xml:space="preserve">Verify that 1. every time a user selects a question type (Match the following), a blank screen is shown with no previous data in the Question Editor.
</t>
  </si>
  <si>
    <t>1. Open Sunbird portal 
2. Login with valid Content Creator Login credentials.
3. Click on the Profile icon on the top right corner 
4. Click on workspace button.
5. Click on Resource.
6. Click on 'Start Creating' button.
7. Add 'Add Question Set' plugins into the slide.
8. Click on create questions.
9. Select the question type (Match the following)
10.Observe that the editor is blank</t>
  </si>
  <si>
    <t xml:space="preserve">1. every time a user selects a question type (Match the following), a blank screen is shown with no previous data in the Question Editor.
</t>
  </si>
  <si>
    <t>BlankScreenShownWithNoPreviousDataInMTF</t>
  </si>
  <si>
    <t>TC_386</t>
  </si>
  <si>
    <t xml:space="preserve">Verify that 1. every time a user selects a question type (Reordering), a blank screen is shown with no previous data in the Question Editor.
</t>
  </si>
  <si>
    <t>1. Open Sunbird portal 
2. Login with valid Content Creator Login credentials.
3. Click on the Profile icon on the top right corner 
4. Click on workspace button.
5. Click on Resource.
6. Click on 'Start Creating' button.
7. Add 'Add Question Set' plugins into the slide.
8. Click on create questions.
9. Select the question type (Reordering)
10.Observe that the editor is blank</t>
  </si>
  <si>
    <t xml:space="preserve">1. every time a user selects a question type (Reordering), a blank screen is shown with no previous data in the Question Editor.
</t>
  </si>
  <si>
    <t>BlankScreenShownWithNoPreviousDataInReOrdering</t>
  </si>
  <si>
    <t>TC_387</t>
  </si>
  <si>
    <t xml:space="preserve">Verify that 1. every time a user selects a question type (Rearranging), a blank screen is shown with no previous data in the Question Editor.
</t>
  </si>
  <si>
    <t>1. Open Sunbird portal 
2. Login with valid Content Creator Login credentials.
3. Click on the Profile icon on the top right corner 
4. Click on workspace button.
5. Click on Resource.
6. Click on 'Start Creating' button.
7. Add 'Add Question Set' plugins into the slide.
8. Click on create questions.
9. Select the question type (Rearranging)
10.Observe that the editor is blank</t>
  </si>
  <si>
    <t xml:space="preserve">1. every time a user selects a question type (Rearranging), a blank screen is shown with no previous data in the Question Editor.
</t>
  </si>
  <si>
    <t>BlankScreenShownWithNoPreviousDataInReArraning</t>
  </si>
  <si>
    <t>TC_388</t>
  </si>
  <si>
    <t>Verify that 1. The "Question set title" field is mandatory on question set bundle page
2. user is able to enter the Question set title in Regional language.</t>
  </si>
  <si>
    <t>1. Open Sunbird portal
2. Click onExplore Button .
3. Login with valid Content Creator Login credentials.
4. Click on Profile icon .
5. Click on workspace button.
6. Click on Resource.
7. Click on 'Start Creating' button.
8. Add 'Add Question Set' plugins into the slide.
9. Select the different questions.
10. Click on next page.
11. Entered the question set title in regional language
12. Submit the question set</t>
  </si>
  <si>
    <t>1. "Question set title" field should be mandatory on question set bundle page
2. User should be able to enter the Question set title in Regional language</t>
  </si>
  <si>
    <t>QuestionTitleInRegionalLanguage</t>
  </si>
  <si>
    <t>TC_389</t>
  </si>
  <si>
    <t>Verify that
1. when user click on "x" icon on question set bundle screen, the selected question is getting removed from the list and total number of question getting reduced by 1.
2. when user click on edit icon on question set bundle screen, user is redirected to edit page of the selected question and user can make changes and save the changes.
3. Verify that user is able to click on "Edit" in Content editor page and edit the questions added and while previewing the question set from preview slides on editor screen , updated questions are loaded</t>
  </si>
  <si>
    <t>1. Open Sunbird portal
2. Login with valid Content Creator Login credentials.
3.Click on Profile icon 
4. Click on workspace button.
5. Click on Resource.
6. Click on 'Start Creating' button.
7. Add 'Add Question Set' plugins into the slide.
8. Select the different questions.
9. Click on next page.
10. Click on x icon</t>
  </si>
  <si>
    <t xml:space="preserve">1. When user click on "x" icon on question set bundle screen, the selected question is getting removed from the list and total number of question getting reduced by 1.
2. When user click on edit icon on question set bundle screen, user should be redirected to edit page of the selected question and user can make changes and save the changes.
</t>
  </si>
  <si>
    <t>verifyUserClickOnEditIconOnQuestionSetBundleScreenUserIsRedirectedToEditPageOfTheSelectedQuestion</t>
  </si>
  <si>
    <t>TC_390</t>
  </si>
  <si>
    <t>1. Open Sunbird portal
2. Login with valid Content Creator Login credentials.
3.Click on Profile icon 
4. Click on workspace button.
5. Click on Resource.
6. Click on 'Start Creating' button.
7. Add 'Add Question Set' plugins into the slide.
8. Select the different questions.
9. Click on next page.</t>
  </si>
  <si>
    <t>1. User should be able to click on "Edit" in Content editor page and edit the questions added and while previewing the question set from preview slides on editor screen , updated questions are loaded</t>
  </si>
  <si>
    <t>verifyThatUserIsAbleToClickOnEditInContentEditorPageAndEditTheQuestionsAddedAndWhilePreviewingTheQuestionSet</t>
  </si>
  <si>
    <t>TC_391</t>
  </si>
  <si>
    <t>Verify that 1. the user is able to Turn of the "Show Immediate Feedback" in the Content Editor Page In while previewing user is not getting feedback pop up after every question.
2. the user is able to Turn on the "Show Immediate Feedback" in the content editor page and In preview user is getting feedback pop up after every question
3. The user is able to update/Change the "Question Set title" in the content Editor page.
4. when the "Total Marks" is modified the updated marks is displayed on the slide</t>
  </si>
  <si>
    <t>1. Open Sunbird portal
2. Click onExplore Button .
3. Login with valid Content Creator Login credentials.
4. Click on Profile icon 
6. Click on workspace button.
7. Click on Resource.
8. Click on 'Start Creating' button.
9. Add 'Add Question Set' plugins into the slide.
10. Select the different questions.
11. Click on next page and add the question set.
12. Go to content editor.
13. Turn On/OFF shuffle question option from left side area</t>
  </si>
  <si>
    <t>1. the user should be able to Turn of/Turn on the Shuffle Questions in the Content Editor Page In while previewing user is not getting feedback pop up after every question.
2. the user should be able to Turn on/off the "Show Immediate Feedback" in the content editor page and In preview user is getting feedback pop up after every question
3. The user should be able to update/Change the "Question Set title" in the content Editor page.
4. when the "Total Marks" is modified then the updated marks should be displayed on the slide</t>
  </si>
  <si>
    <t>VerifyUserIsAbleToEditAllTheDetailsAfterAddingQuestion</t>
  </si>
  <si>
    <t>TC_392</t>
  </si>
  <si>
    <t>Verify that if a slide has added question set and user copy the slide , then the added question set is getting copied over to the newly copied slide</t>
  </si>
  <si>
    <t>1.Open the staging url
2.Login with content creator credentials
3.Go to Workspace-&gt;Resource 
4.Add question set to the slide
5.Click on new slide
6.Click on copy 
7.Click on paste in the new slide</t>
  </si>
  <si>
    <t>If a slides has added question set and user copy the slide , then the added question set should get copied over to the newly copied slide</t>
  </si>
  <si>
    <t>VerifyAddedQuestionShouldAddInNewSlideIfUserCopyTheSlide</t>
  </si>
  <si>
    <t>TC_393</t>
  </si>
  <si>
    <t>SB-12098</t>
  </si>
  <si>
    <t>- Verify that user is able to add Audio in Question and answer options for all Question types
- Verify that when user copies the question with Audio even the audio gets copied</t>
  </si>
  <si>
    <t>1.Open staging url
2.Login with valid creator credentials
3.Go to Workspace-&gt;Resource 
4.Click on Add Question Set
5.Click on create question
6.Add audio to the question
7.Click on Copy question</t>
  </si>
  <si>
    <t>1. The user should be able to add Audio in Question and answer options for all Question types
2. The user should be able to upload/ Record and upload Audio in question and answer
3. on preview user should be able to play the audio added in question and answer options
4. when user copies the question with Audio even the audio gets copied</t>
  </si>
  <si>
    <t>verifyAudioIsAddedToQuestionAndAnswersInQuestionSetWhileCreating</t>
  </si>
  <si>
    <t>TC_394</t>
  </si>
  <si>
    <t>Verify that when Audio in question is playing and user clicks on audio in Answer then the question Audio should stop
&amp; Verify that when user has bundled multiple questions and added to the slide and on preview when one question audio is playing and user navigates to next question then the first question audio should stop playing.
verify that when user is playing audio in question and then clicks on Replay in the Hamburger menu then the audio should stop playing and again play from beginning when clicked on audio icon again..
verify that when user is playing audio in question and then clicks on Replay in the Summary page(End Screen) then the audio should stop playing and navigate to first question
Verify that on preview user is able to play the audio added in question and answer options</t>
  </si>
  <si>
    <t>1.Open the staging url
2.Login with content creator credentiaals
3.Go to Workspace-&gt;Resource
4.Click on question set
5.Click on the Create question
6.Click on MCQ type question
7.Add audio to question and answer 
8.Click on Save
------------------------------- 
1.Open the staging url
2.Login with content creator credentiaals
3.Go to Workspace-&gt;Resource
4.Click on question set
5.Click on the Create question
6.Create questions
7.Click on My questions filter
8.select the questions 
9.Add the title and configure score 
10.Click on Activity
11.Click on progress bar</t>
  </si>
  <si>
    <t>1. when Audio in question should starts playing and user clicks on audio in Answer then the question Audio should stop
2. when user has bundled multiple questions and added to the slide and on preview when one question audio should start playing and user navigates to next question then the first question audio should stop playing.
3. when user is playing audio in question and then clicks on Replay in the Hamburger menu then the audio should stop playing and again play from beginning when clicked on audio icon again..
4. when user is playing audio in question and then clicks on Replay in the Summary page(End Screen) then the audio should stop playing and navigate to first question</t>
  </si>
  <si>
    <t>TC_395</t>
  </si>
  <si>
    <t>Verify that the Content reviewer rejects the content by adding page wise comments to the slides in regional language.</t>
  </si>
  <si>
    <t>1. Open Sunbird portal
2. Login with valid Content Reviewer Login credentials.
3.Click on Profile icon 
4. Click on workspace button.
5. Click on up for review.
6. Select the content.
7. Give the comment on each slide.
8. Reject the content</t>
  </si>
  <si>
    <t>1. Content reviewer should be able to rejects the content by adding page wise comments to the slides in regional language.</t>
  </si>
  <si>
    <t>CreatorGetContentInDraftPostRejection</t>
  </si>
  <si>
    <t>TC_396</t>
  </si>
  <si>
    <t>Verify content creator is able to save the resource and send the resource for review,is able to see the resource in Submitted for review section
&amp;
Verify content reviewer is able to get the contents in Up for review section for below content types
1. Resource</t>
  </si>
  <si>
    <t>Scenario1:
1.Open the staging url
2.Login with content creator credentials
3.Go to Workspace-&gt;Resource 
4.Add content
5.Click on Save 
6.Click on send for review 
7.Click on submitted for review and observe
Scenario2 :
1.Open the staging url
2.Login with content reviewer credentials
3.Go to Workspace-&gt;Up for review 
4.Observe</t>
  </si>
  <si>
    <t>1. The content creator should be able to save the resource and send the resource for review,is able to see the resource in Submitted for review section
2. content reviewer should be able to get the contents in Up for review section for below content types
1. Resource</t>
  </si>
  <si>
    <t>CreateResourceValidateAndConsume</t>
  </si>
  <si>
    <t>TC_397</t>
  </si>
  <si>
    <t>Content list</t>
  </si>
  <si>
    <t>Verify that the Resource creator is able to delete the content from Published bucket</t>
  </si>
  <si>
    <t xml:space="preserve">1. Enter the Portal Home page URL
2. Login with valid Content Creator Login credentials.
3. Click on avatar button top right corner.
4.Click on Workspace 
5. Click on published bucket
6. Delete the content
</t>
  </si>
  <si>
    <t>1. the Resource creator should be able to delete the content from Published bucket</t>
  </si>
  <si>
    <t>TC_398</t>
  </si>
  <si>
    <t>Verify that 1. The user is able to Add Progress bar to a empty slide and on preview the progress bar should be displayed
2. the user is able to customise the Progress bar by giving below details
1.Total Questions 
2.Progress bar Border color
3.Progressbar success color
4.Progressbar failure color
5.Font Size"</t>
  </si>
  <si>
    <t>1.Open the staging url
2.Login with content creator credentials
3.Go to Workspace-&gt;Resource
4.Click on Add activity
5.Click on progress bar 
6.Click on Preview</t>
  </si>
  <si>
    <t>1. The user should be able to Add Progress bar to a empty slide and on preview the progress bar should be displayed
2. the user should be able to customise the Progress bar by giving below details
1.Total Questions 2.Progress bar Border color
3.Progressbar success color
4.Progressbar failure color
5.Font Size"</t>
  </si>
  <si>
    <t>AddProgressBarInResource</t>
  </si>
  <si>
    <t>TC_399</t>
  </si>
  <si>
    <t>Verify that the Progress bar is added on slide and then question set in Added on to the slide. On Preview user should be able to see the progress bar
&amp; Verify that Progress bar is added to Question set and in preview/Consumption on answering the questions the progress bar shows correct answer in Green and incorrect answer in Red Colour</t>
  </si>
  <si>
    <t>1.Open the staging url
2.Login with content creator credentiaals
3.Go to Workspace-&gt;Resource
4.Click on question set
5.Click on the Create question
6.Create questions
7.Click on My questions filter
8.select the questions 
9.Add the title and configure score 
10.Click on Activity
11.Click on progress bar</t>
  </si>
  <si>
    <t>1. the Progress bar should be added on slide and then question set in Added on to the slide. On Preview user should be able to see the progress bar
2. Progress bar should be added to Question set and in preview/Consumption on answering the questions the progress bar shows correct answer in Green and incorrect answer in Red Colour</t>
  </si>
  <si>
    <t>TC_400</t>
  </si>
  <si>
    <t>Verify that on copying a new content with progress bar still the progress bar gets displayed on preview and the progress is displayed on answering the questions
&amp; Verify that on Copying a old content and editing the progress bar configuration then on preview the progress on answering the question is displayed properly with updated config</t>
  </si>
  <si>
    <t>Question set should have been created ,progress bar added in the slide</t>
  </si>
  <si>
    <t>1.Open the staging url
2.Login with content creator credentiaals
3.Go to Workspace-&gt;Resource
4.Click on question set slide with progress bar 
5.Click on the copy slide option 
6.Click on preview
 -------------------------------------
1.Open the staging url
2.Login with content creator credentiaals
3.Go to Workspace-&gt;All my content
4.Click on old content with question set and progress bar already avaialble
5.Edit the progress bar details
6.Observe</t>
  </si>
  <si>
    <t>1. on copying a new content with progress bar then progress bar should be displayed on preview and also on answering the questions
2. Copying a old content and editing the progress bar configuration then on preview the progress on answering the question should be displayed properly with updated config</t>
  </si>
  <si>
    <t>TC_401</t>
  </si>
  <si>
    <t>Verify that 
1. The content reviewer is able to publish the resource.
2. content creator is able to delete a resource from Published</t>
  </si>
  <si>
    <t>1. User should have content reviewer role.
2. Content creator must have created atleast one resource and it must be under live status.</t>
  </si>
  <si>
    <t>1. Open Staging url
2. Login with content reviewer credentials.
3. Click on the Profile icon on the top right corner 
4. Go to Workspace-&gt;Up for review.
5. Select the resource and click on review button.
6. Click on Publish button.
7. Select the check box.
8. Click on publish button and verify whether resource is published.
9. Again login with content creator credentials.
10. Click on the Profile icon on the top right corner 
11. Go to Workspace-&gt;"Published" bucket
12. Delete the resource which is available in the "Published" bucket</t>
  </si>
  <si>
    <t xml:space="preserve">1. content reviewer must be able to review and publish the resource.
2. Content creator should be able to delete a resource from Published, </t>
  </si>
  <si>
    <t>CreateResourceAndVerify</t>
  </si>
  <si>
    <t>TC_402</t>
  </si>
  <si>
    <t>Verify that content creator is able to delete a resource from "Shared via link"</t>
  </si>
  <si>
    <t>Content creator must have created atleast one resource and sent to "Limited sharing" and it should be available in "Shared via link" bucket</t>
  </si>
  <si>
    <t>1. Open Staging portal
2. Login with content creator credentials.
3. Click on the Profile icon on the top right corner 
4. Go to Workspace-&gt;"Shared via link" bucket
5. Delete the resource which is available in the "Shared via link" bucket</t>
  </si>
  <si>
    <t xml:space="preserve">Content creator should be able to delete a resource from "Shared via link" bucket </t>
  </si>
  <si>
    <t>TC_403</t>
  </si>
  <si>
    <t>Verify that content creator is able to delete a resource from "draft" section.</t>
  </si>
  <si>
    <t>Content creator must have created atleast one resource and saved as draft</t>
  </si>
  <si>
    <t>1. Open Staging portal
2. Login with content creator credentials.
3. Click on the Profile icon on the top right corner 
4. Go to Workspace-&gt;"Drafts" bucket
5. Delete the resource which is available in the "Drafts" bucket</t>
  </si>
  <si>
    <t>Content creator should be able to delete the resource from "drafts" section</t>
  </si>
  <si>
    <t>DeleteResourceInDraftSectionAndValidate</t>
  </si>
  <si>
    <t>TC_404</t>
  </si>
  <si>
    <t xml:space="preserve">Verify that content creator is able to delete a resource from "All my content" </t>
  </si>
  <si>
    <t>Content creator must have created atleast one resource</t>
  </si>
  <si>
    <t>1. Open Staging portal
2. Login with content creator credentials.
3. Click on the Profile icon on the top right corner 
4. Go to Workspace-&gt;"All my content" bucket
5. Delete the resource which is available in the "All my content" bucket</t>
  </si>
  <si>
    <t>Content creator should be able to delete the resource from All my content section</t>
  </si>
  <si>
    <t>DeleteResourceContentFromAllMyContentSection</t>
  </si>
  <si>
    <t>TC_405</t>
  </si>
  <si>
    <t>Content lish</t>
  </si>
  <si>
    <t>Verify that content creator should be able to see published content in "All My Content" bucket</t>
  </si>
  <si>
    <t>Content creator must have created atleast one resource and it must be under live status</t>
  </si>
  <si>
    <t>1.Open staging url
2.Login with content creator roles
3.Go to Workspace-&gt;All my content 
4. Observe that published resource is available in the "All my content" bucket</t>
  </si>
  <si>
    <t>Content creator should be able to see the resource in All my content section</t>
  </si>
  <si>
    <t>validatePublishedContentInAllMyContentForCreatorSide</t>
  </si>
  <si>
    <t>TC_406</t>
  </si>
  <si>
    <t>SB-27526 (Bug)</t>
  </si>
  <si>
    <t>Verify that text does not overflow when user uses long text in layout one in MCQ type of questions added to resource</t>
  </si>
  <si>
    <t>1. Open staging  portal 
2. Login as creator
3. Go to workspace - create  resource
4. Enter name, Content Type, BMGS &gt; Start creating 
5. Click on Add question set icon
6. Select and Add MCQ type questions &gt; Next
5. Add long text in the Question set Title text box on top left corner 
6. Click on Add
7. Observe Question set title</t>
  </si>
  <si>
    <t>Text should not overflow out of the textbox for Questions and options during reviewing and consumption</t>
  </si>
  <si>
    <t>validateQuestionTitleNotOverFlowLongText</t>
  </si>
  <si>
    <t>TC_407</t>
  </si>
  <si>
    <t>Verify user is able to edit created Questions in a published resource</t>
  </si>
  <si>
    <t>1. Open staging portal
2. Login with content creator credentials 
3. Go to workspace -&gt; published section. 
4. Select the already published course assessment.
5. Edit the questions which is already added and published the course again</t>
  </si>
  <si>
    <t>User should be able to Edit the Questions which are already Added in Course Assessment and able to Publish the course Assessment</t>
  </si>
  <si>
    <t>userAbleToEditTheQuestionWhichAlreadyAddedInCourseAssesment</t>
  </si>
  <si>
    <t>TC_408</t>
  </si>
  <si>
    <t>Check telemetry data for 
 1.Create Resource
2.Save Resource
3. Send for review</t>
  </si>
  <si>
    <t>1. Open staging portal
2.Login with content Creator login credentials.
3. Click on Profile icon-&gt; Click on Workspace.
4. Click on Create -&gt; Resource.
5. Verify the telemetry
6. Click on Save post creating the resource
7. Verify the telemetry
8. Click on Send for Review
9. Verify the telemetry</t>
  </si>
  <si>
    <t>1.Create Resource
{"eid":"INTERACT","ets":1597737539284,"ver":"3.0","mid":"INTERACT:d6e91423bce8d73bb788fe8e607c8954","actor":{"id":"ab467e6e-1f32-453c-b1d8-c6b5fa6c7b9e","type":"User"},"context":{"channel":"0124784842112040965","pdata":{"id":"staging.diksha.portal","ver":"3.2.10","pid":"sunbird-portal.contenteditor"},"env":"contenteditor","sid":"_8w6OjiF1tO4wM0qTEgYKxwWqgbIfd8A","did":"3efaac31f0622e96994b60460cfefb7f","cdata":[],"rollup":{"l1":"0124784842112040965"}},"object":{"id":"do_2130886645574205441239","type":"Content","ver":"0"},"tags":["0124784842112040965","0124784842112040965"],"edata":{"type":"click","id":"saveButton","subtype":"save","plugin":{"id":"org.ekstep.sunbirdcommonheader","ver":"1.9"},"target":{"id":"savebutton","ver":"","type":""}}}
======
2. Save Resource
{"eid":"INTERACT","ets":1597737539284,"ver":"3.0","mid":"INTERACT:d6e91423bce8d73bb788fe8e607c8954","actor":{"id":"ab467e6e-1f32-453c-b1d8-c6b5fa6c7b9e","type":"User"},"context":{"channel":"0124784842112040965","pdata":{"id":"staging.diksha.portal","ver":"3.2.10","pid":"sunbird-portal.contenteditor"},"env":"contenteditor","sid":"_8w6OjiF1tO4wM0qTEgYKxwWqgbIfd8A","did":"3efaac31f0622e96994b60460cfefb7f","cdata":[],"rollup":{"l1":"0124784842112040965"}},"object":{"id":"do_2130886645574205441239","type":"Content","ver":"0"},"tags":["0124784842112040965","0124784842112040965"],"edata":{"type":"click","id":"saveButton","subtype":"save","plugin":{"id":"org.ekstep.sunbirdcommonheader","ver":"1.9"},"target":{"id":"savebutton","ver":"","type":""}}}
=====================
3. Send for Review
"{""eid"":""INTERACT"",""ets"":1597737584104,""ver"":""3.0"",""mid"":""INTERACT:57796340ed8e20a9067075e03ff7b5c6"",""actor"":{""id"":""ab467e6e-1f32-453c-b1d8-c6b5fa6c7b9e"",""type"":""User""},""context"":{""channel"":""0124784842112040965"",""pdata"":{""id"":""staging.diksha.portal"",""ver"":""3.2.10"",""pid"":""sunbird-portal.contenteditor""},""env"":""contenteditor"",""sid"":""_8w6OjiF1tO4wM0qTEgYKxwWqgbIfd8A"",""did"":""3efaac31f0622e96994b60460cfefb7f"",""cdata"":[],""rollup"":{""l1"":""0124784842112040965""}},""object"":{""id"":""do_2130886645574205441239"",""type"":""Content"",""ver"":""0""},""tags"":[""0124784842112040965"",""0124784842112040965""],""edata"":{""type"":""click"",""id"":""reviewButton"",""subtype"":""review"",""plugin"":{""id"":""org.ekstep.sunbirdcommonheader"",""ver"":""1.9""},""target"":{""id"":""reviewbutton"",""ver"":"""",""type"":""""}}
"</t>
  </si>
  <si>
    <t>Create:
event: {"eid":"INTERACT","ets":1677243514497,"ver":"3.0","mid":"INTERACT:e26d25fa4d44e6cb10992668e7b2837d","actor":{"id":"fca2925f-1eee-4654-9177-fece3fd6afc9","type":"User"},"context":{"channel":"01269878797503692810","pdata":{"id":"staging.sunbird.portal","ver":"5.2.0","pid":"sunbird-portal.contenteditor"},"env":"contenteditor","sid":"mJUIE7tv5Pd8yn88uhOECyeiNUB_VahY","did":"f5eb342d9301868f42be38f86c68ffab","cdata":[],"rollup":{"l1":"01269878797503692810","l2":"01275630040485068839017"}},"object":{"id":"do_2137399596154388481924","type":"Content","ver":"0"},"tags":["01269878797503692810","01275630040485068839017","01269878797503692810"],"edata":{"type":"click","id":"saveButton","subtype":"save","plugin":{"id":"org.ekstep.sunbirdcommonheader","ver":"1.9"},"target":{"id":"savebutton","ver":"","type":""}}}
Save:
event: {"eid":"INTERACT","ets":1677243514497,"ver":"3.0","mid":"INTERACT:e26d25fa4d44e6cb10992668e7b2837d","actor":{"id":"fca2925f-1eee-4654-9177-fece3fd6afc9","type":"User"},"context":{"channel":"01269878797503692810","pdata":{"id":"staging.sunbird.portal","ver":"5.2.0","pid":"sunbird-portal.contenteditor"},"env":"contenteditor","sid":"mJUIE7tv5Pd8yn88uhOECyeiNUB_VahY","did":"f5eb342d9301868f42be38f86c68ffab","cdata":[],"rollup":{"l1":"01269878797503692810","l2":"01275630040485068839017"}},"object":{"id":"do_2137399596154388481924","type":"Content","ver":"0"},"tags":["01269878797503692810","01275630040485068839017","01269878797503692810"],"edata":{"type":"click","id":"saveButton","subtype":"save","plugin":{"id":"org.ekstep.sunbirdcommonheader","ver":"1.9"},"target":{"id":"savebutton","ver":"","type":""}}}
Review:
event: {"eid":"INTERACT","ets":1677243632241,"ver":"3.0","mid":"INTERACT:9bf37be10bb2fbb9684546d1fd9aa8b2","actor":{"id":"fca2925f-1eee-4654-9177-fece3fd6afc9","type":"User"},"context":{"channel":"01269878797503692810","pdata":{"id":"staging.sunbird.portal","ver":"5.2.0","pid":"sunbird-portal.contenteditor"},"env":"contenteditor","sid":"mJUIE7tv5Pd8yn88uhOECyeiNUB_VahY","did":"f5eb342d9301868f42be38f86c68ffab","cdata":[],"rollup":{"l1":"01269878797503692810","l2":"01275630040485068839017"}},"object":{"id":"do_2137399596154388481924","type":"Content","ver":"0"},"tags":["01269878797503692810","01275630040485068839017","01269878797503692810"],"edata":{"type":"click","id":"reviewButton","subtype":"review","plugin":{"id":"org.ekstep.sunbirdcommonheader","ver":"1.9"},"target":{"id":"reviewbutton","ver":"","type":""}}}</t>
  </si>
  <si>
    <t>TC_409</t>
  </si>
  <si>
    <t>Check telemetry data for Resource on clicking publish
======
Check telemetry data for Resource on clicking Reject in Up for review</t>
  </si>
  <si>
    <t>1. Open staging portal
2. Click on Explore Content Button.
3. Click On Login
4. Login with content Reviewer login credentials.
5. Click on Workspace and move to Up for review
6. Click on Publish Resource.
7. Verify the telemetry
=======
1. Open staging portal
2. Click on Explore Content Button.
3. Click On Login
4. Login with content Reviewer login credentials.
5. Click on Workspace and move to Up for review
6. Click on Reject Resource.
7. Verify the telemetry</t>
  </si>
  <si>
    <t>{"eid":"INTERACT","ets":1597738710293,"ver":"3.0","mid":"INTERACT:020b0daea39220c85ae8936f164141b7","actor":{"id":"dca7518d-5886-4251-94aa-360c762b1182","type":"User"},"context":{"channel":"0124784842112040965","pdata":{"id":"staging.diksha.portal","ver":"3.2.10","pid":"sunbird-portal"},"env":"home","sid":"_8w6OjiF1tO4wM0qTEgYKxwWqgbIfd8A","did":"3efaac31f0622e96994b60460cfefb7f","cdata":[{"id":"_8w6OjiF1tO4wM0qTEgYKxwWqgbIfd8A","type":"UserSession"},{"id":"Desktop","type":"Device"}],"rollup":{"l1":"0124784842112040965"},"uid":"dca7518d-5886-4251-94aa-360c762b1182"},"object":{"id":"do_2130886087756267521175","type":"Resource","ver":"1.0","rollup":{}},"tags":["0124784842112040965"],"edata":{"id":"publish","type":"click","pageid":"upForReview-content-player"}}, ========={"eid":"INTERACT","ets":1597738710310,"ver":"3.0","mid":"INTERACT:af32c9600454e218df8e2482ab3f3a2f","actor":{"id":"dca7518d-5886-4251-94aa-360c762b1182","type":"User"},"context":{"channel":"0124784842112040965","pdata":{"id":"staging.diksha.portal","ver":"3.2.10","pid":"sunbird-portal"},"env":"home","sid":"_8w6OjiF1tO4wM0qTEgYKxwWqgbIfd8A","did":"3efaac31f0622e96994b60460cfefb7f","cdata":[{"id":"_8w6OjiF1tO4wM0qTEgYKxwWqgbIfd8A","type":"UserSession"},{"id":"Desktop","type":"Device"}],"rollup":{"l1":"0124784842112040965"},"uid":"dca7518d-5886-4251-94aa-360c762b1182"},"object":{"id":"do_2130886087756267521175","type":"Resource","ver":"1.0","rollup":{}},"tags":["0124784842112040965"],"edata":{"id":"request-for-changes","type":"click","pageid":"upForReview-content-player"}}]}</t>
  </si>
  <si>
    <t>TC_410</t>
  </si>
  <si>
    <t>Check telemetry for copy resources
======
Check telemetry to share resources</t>
  </si>
  <si>
    <t>1. Open staging portal
2. Click on Explore Content Button.
3. Click On Login 
4. Login With content Creator role
5. Once landed up to Library, search for particular resource and click on Copy button
6.. Verify the telemetry
=========
1. Open staging portal
2. Click on Explore Content Button.
3. Click On Login 
4. Login With content Creator role
5. Once landed up to Library, search for particular resource and click on share button
6.. Verify the telemetry</t>
  </si>
  <si>
    <t>{eid: "INTERACT", ets: 1597738855596, ver: "3.0", mid: "INTERACT:1aec2564cfae735c0fded1dbd29ff8e1",…}
actor: {id: "dca7518d-5886-4251-94aa-360c762b1182", type: "User"}
context: {channel: "0124784842112040965",…}
edata: {id: "content-share-link-btn", type: "click", pageid: "library"}
eid: "INTERACT"
ets: 1597738855596
mid: "INTERACT:1aec2564cfae735c0fded1dbd29ff8e1"
object: {id: "do_21300938184134656011004", type: "Resource", ver: "2", rollup: {}}
tags: ["0124784842112040965"]
ver: "3.0"
===
{eid: "INTERACT", ets: 1597738855841, ver: "3.0", mid: "INTERACT:5f2a2a5d1a3ea1d977debe107f1747ce",…}
actor: {id: "dca7518d-5886-4251-94aa-360c762b1182", type: "User"}
context: {channel: "0124784842112040965",…}
edata: {id: "copy-content-button", type: "click", pageid: "content-player"}
eid: "INTERACT"
ets: 1597738855841
mid: "INTERACT:5f2a2a5d1a3ea1d977debe107f1747ce"
object: {id: "do_21300938184134656011004", type: "Resource", ver: "2", rollup: {}}
tags: ["0124784842112040965"]
ver: "3.0"``</t>
  </si>
  <si>
    <t>event: {"eid":"INTERACT","ets":1679654655231,"ver":"3.0","mid":"INTERACT:8928fceb522700b5ea2cb366be6e65b6","actor":{"id":"4cd4c690-eab6-4938-855a-447c7b1b8ea9","type":"User"},"context":{"channel":"01269878797503692810","pdata":{"id":"staging.sunbird.portal","ver":"5.2.0","pid":"sunbird-portal.collectioneditor"},"env":"generic-editor","sid":"uFBA1EqMitzFmIIFZKxPnafKEzqfS36k","did":"a7c590090796325b2590721eff8bd9e5","cdata":[],"rollup":{"l1":"01269878797503692810","l2":"01275630005385625639848"}},"object":{"id":"do_2137597309095362561780","type":"Content","ver":"0"},"tags":["01269878797503692810","01275630005385625639848","01269878797503692810"],"edata":{"type":"click","id":"screen","subtype":"content_load_time","duration":0.35}}
{"eid":"INTERACT","ets":1679654793938,"ver":"3.0","mid":"INTERACT:a831501296b9b018b9372d6ba921c7e1","actor":{"id":"4cd4c690-eab6-4938-855a-447c7b1b8ea9","type":"User"},"context":{"channel":"01269878797503692810","pdata":{"id":"staging.sunbird.portal","ver":"5.2.0","pid":"sunbird-portal"},"env":"library","sid":"uFBA1EqMitzFmIIFZKxPnafKEzqfS36k","did":"a7c590090796325b2590721eff8bd9e5","cdata":[{"id":"uFBA1EqMitzFmIIFZKxPnafKEzqfS36k","type":"UserSession"},{"id":"Desktop","type":"Device"},{"id":"joy","type":"Theme"}],"rollup":{"l1":"01269878797503692810","l2":"01275630005385625639848"},"uid":"4cd4c690-eab6-4938-855a-447c7b1b8ea9"},"object":{"id":"do_31257982244631347219877","type":"Resource","ver":"2","rollup":{}},"tags":["01269878797503692810","01275630005385625639848"],"edata":{"id":"content-share-link-btn","type":"click","pageid":"library"}}</t>
  </si>
  <si>
    <t>TC_411</t>
  </si>
  <si>
    <t>Check telemetry for below events:
1.Click on Limited Sharing in content editor page for Resource</t>
  </si>
  <si>
    <t>1. Open staging portal
2. Click on Explore Content Button.
3. Click On Login 
4. Login With content Creator role
5. Create one Resource.
6, Save the resource.
7. Clcik on Limited Sharing
8. Verify the telemetry</t>
  </si>
  <si>
    <t>{"eid":"INTERACT","ets":1597738994925,"ver":"3.0","mid":"INTERACT:85231f01a2ab36e48f5b83f67fec5b89","actor":{"id":"dca7518d-5886-4251-94aa-360c762b1182","type":"User"},"context":{"channel":"0124784842112040965","pdata":{"id":"staging.diksha.portal","ver":"3.2.10","pid":"sunbird-portal.contenteditor"},"env":"contenteditor","sid":"_8w6OjiF1tO4wM0qTEgYKxwWqgbIfd8A","did":"3efaac31f0622e96994b60460cfefb7f","cdata":[],"rollup":{"l1":"0124784842112040965"}},"object":{"id":"do_2130886767191572481299","type":"Content","ver":"0"},"tags":["0124784842112040965","0124784842112040965"],"edata":{"type":"click","id":"button","subtype":"limit-sharing","plugin":{"id":"org.ekstep.sunbirdcommonheader","ver":"1.9"},"target":{"id":"limitedSharing","ver":"","type":""}}}</t>
  </si>
  <si>
    <t>{"eid":"INTERACT","ets":1679654793938,"ver":"3.0","mid":"INTERACT:a831501296b9b018b9372d6ba921c7e1","actor":{"id":"4cd4c690-eab6-4938-855a-447c7b1b8ea9","type":"User"},"context":{"channel":"01269878797503692810","pdata":{"id":"staging.sunbird.portal","ver":"5.2.0","pid":"sunbird-portal"},"env":"library","sid":"uFBA1EqMitzFmIIFZKxPnafKEzqfS36k","did":"a7c590090796325b2590721eff8bd9e5","cdata":[{"id":"uFBA1EqMitzFmIIFZKxPnafKEzqfS36k","type":"UserSession"},{"id":"Desktop","type":"Device"},{"id":"joy","type":"Theme"}],"rollup":{"l1":"01269878797503692810","l2":"01275630005385625639848"},"uid":"4cd4c690-eab6-4938-855a-447c7b1b8ea9"},"object":{"id":"do_31257982244631347219877","type":"Resource","ver":"2","rollup":{}},"tags":["01269878797503692810","01275630005385625639848"],"edata":{"id":"content-share-link-btn","type":"click","pageid":"library"}}</t>
  </si>
  <si>
    <t>TC_412</t>
  </si>
  <si>
    <t>Verify telemetry is generated on Clicking Add Question Set</t>
  </si>
  <si>
    <t>1. Login to Sunbird portal with creator credentials.
2. Go to workspace -&gt; start creating resource.
3. Cllck on add question set
4. Observe the telemetry</t>
  </si>
  <si>
    <t>{"eid":"INTERACT","ets":1597745495775,"ver":"3.0","mid":"INTERACT:3b451d2bce3a02fec85b5593bc5d809e","actor":{"id":"ab467e6e-1f32-453c-b1d8-c6b5fa6c7b9e","type":"User"},"context":{"channel":"0124784842112040965","pdata":{"id":"staging.diksha.portal","ver":"3.2.10","pid":"sunbird-portal.contenteditor"},"env":"contenteditor","sid":"_8w6OjiF1tO4wM0qTEgYKxwWqgbIfd8A","did":"3efaac31f0622e96994b60460cfefb7f","cdata":[],"rollup":{"l1":"0124784842112040965"}},"object":{"id":"do_2130887304367882241375","type":"Content","ver":"0"},"tags":["0124784842112040965","0124784842112040965"],"edata":{"type":"click","id":"question-set","subtype":"menu","pageid":"3dee5d9c-dd3b-4d1a-9e5b-8bbd68d8d634","plugin":{"id":"org.ekstep.questionset","ver":"1.0"},"target":{"id":"mainmenu","ver":"","type":""}}}</t>
  </si>
  <si>
    <t>{"eid":"INTERACT","ets":1699271658140,"ver":"3.0","mid":"INTERACT:8c48c5633c6bd0b75e5b40835ed9c1f7","actor":{"id":"4cd4c690-eab6-4938-855a-447c7b1b8ea9","type":"User"},"context":{"channel":"01269878797503692810","pdata":{"id":"staging.staging.portal","ver":"6.0.0","pid":"sunbird-portal.contenteditor"},"env":"contenteditor","sid":"d2pkh6BGrpH8MZhyRb2CyFienRjAbYwU","did":"c395fb97589d24642ced43dc9aad5cb1","cdata":[],"rollup":{"l1":"01269878797503692810"}},"object":{"id":"do_113920383868403712146","type":"Content","ver":"0"},"tags":["01269878797503692810","01269878797503692810"],"edata":{"type":"click","id":"question-set","subtype":"menu","pageid":"158dcc55-42ac-4471-91bc-13d56e877190","plugin":{"id":"org.ekstep.questionset","ver":"1.0"},"target":{"id":"mainmenu","ver":"","type":""}}}</t>
  </si>
  <si>
    <t>TC_413</t>
  </si>
  <si>
    <t>Check telemetry data for question creation: MCQ, FTB, MTF,Arrange in Sequence,Reordering words</t>
  </si>
  <si>
    <t>1. Login to Sunbird portal with creator credentials.
2. Go to workspace -&gt; start creating resource.
3. Cllck on add question set
4. Click on create question.
5. Start creating question - MTF, MCQ, FTB, Arrnage in sequence, Reordering words
6. Observe the telemetry</t>
  </si>
  <si>
    <t>{"eid":"INTERACT","ets":1597745536423,"ver":"3.0","mid":"INTERACT:7d579dd4dc2750f3d1e207f023621bff","actor":{"id":"ab467e6e-1f32-453c-b1d8-c6b5fa6c7b9e","type":"User"},"context":{"channel":"0124784842112040965","pdata":{"id":"staging.diksha.portal","ver":"3.2.10","pid":"sunbird-portal.contenteditor"},"env":"contenteditor","sid":"_8w6OjiF1tO4wM0qTEgYKxwWqgbIfd8A","did":"3efaac31f0622e96994b60460cfefb7f","cdata":[],"rollup":{"l1":"0124784842112040965"}},"object":{"id":"do_2130887304367882241375","type":"Content","ver":"0"},"tags":["0124784842112040965","0124784842112040965"],"edata":{"type":"add","id":"cc23461e-4ba9-4571-8296-28137758b616","pageid":"3dee5d9c-dd3b-4d1a-9e5b-8bbd68d8d634","plugin":{"id":"org.ekstep.questionunit.mtf","ver":"1.2"},"target":{"id":"3dee5d9c-dd3b-4d1a-9e5b-8bbd68d8d634","ver":"","type":""}
========
{"eid":"INTERACT","ets":1597745589483,"ver":"3.0","mid":"INTERACT:591d29650ae3a8e3262b69a8d14771e2","actor":{"id":"ab467e6e-1f32-453c-b1d8-c6b5fa6c7b9e","type":"User"},"context":{"channel":"0124784842112040965","pdata":{"id":"staging.diksha.portal","ver":"3.2.10","pid":"sunbird-portal.contenteditor"},"env":"contenteditor","sid":"_8w6OjiF1tO4wM0qTEgYKxwWqgbIfd8A","did":"3efaac31f0622e96994b60460cfefb7f","cdata":[],"rollup":{"l1":"0124784842112040965"}},"object":{"id":"do_2130887304367882241375","type":"Content","ver":"0"},"tags":["0124784842112040965","0124784842112040965"],"edata":{"type":"add","id":"2ed426ab-5335-4ed5-b10c-e1b943bdce95","pageid":"3dee5d9c-dd3b-4d1a-9e5b-8bbd68d8d634","plugin":{"id":"org.ekstep.questionunit.mcq","ver":"1.3"},"target":{"id":"3dee5d9c-dd3b-4d1a-9e5b-8bbd68d8d634","ver":"","type":""}}}
========
{"eid":"INTERACT","ets":1597745630265,"ver":"3.0","mid":"INTERACT:3c9a596f01b772f79443a7fcfa94868e","actor":{"id":"ab467e6e-1f32-453c-b1d8-c6b5fa6c7b9e","type":"User"},"context":{"channel":"0124784842112040965","pdata":{"id":"staging.diksha.portal","ver":"3.2.10","pid":"sunbird-portal.contenteditor"},"env":"contenteditor","sid":"_8w6OjiF1tO4wM0qTEgYKxwWqgbIfd8A","did":"3efaac31f0622e96994b60460cfefb7f","cdata":[],"rollup":{"l1":"0124784842112040965"}},"object":{"id":"do_2130887304367882241375","type":"Content","ver":"0"},"tags":["0124784842112040965","0124784842112040965"],"edata":{"type":"add","id":"027b800a-0702-4e81-8c42-9396849c494c","pageid":"3dee5d9c-dd3b-4d1a-9e5b-8bbd68d8d634","plugin":{"id":"org.ekstep.questionunit.ftb","ver":"1.1"},"target":{"id":"3dee5d9c-dd3b-4d1a-9e5b-8bbd68d8d634","ver":"","type":""}}}
========
{"eid":"INTERACT","ets":1597745659717,"ver":"3.0","mid":"INTERACT:fbd0cecfa44980f43db1fa9a5c49fc47","actor":{"id":"ab467e6e-1f32-453c-b1d8-c6b5fa6c7b9e","type":"User"},"context":{"channel":"0124784842112040965","pdata":{"id":"staging.diksha.portal","ver":"3.2.10","pid":"sunbird-portal.contenteditor"},"env":"contenteditor","sid":"_8w6OjiF1tO4wM0qTEgYKxwWqgbIfd8A","did":"3efaac31f0622e96994b60460cfefb7f","cdata":[],"rollup":{"l1":"0124784842112040965"}},"object":{"id":"do_2130887304367882241375","type":"Content","ver":"0"},"tags":["0124784842112040965","0124784842112040965"],"edata":{"type":"add","id":"6373eb57-b16a-4510-9002-23dc365b4889","pageid":"3dee5d9c-dd3b-4d1a-9e5b-8bbd68d8d634","plugin":{"id":"org.ekstep.questionunit.reorder","ver":"1.1"},"target":{"id":"3dee5d9c-dd3b-4d1a-9e5b-8bbd68d8d634","ver":"","type":""}}}
====
{"eid":"INTERACT","ets":1597745689942,"ver":"3.0","mid":"INTERACT:b3ab52441e00edd3c57a63fb7ea9245b","actor":{"id":"ab467e6e-1f32-453c-b1d8-c6b5fa6c7b9e","type":"User"},"context":{"channel":"0124784842112040965","pdata":{"id":"staging.diksha.portal","ver":"3.2.10","pid":"sunbird-portal.contenteditor"},"env":"contenteditor","sid":"_8w6OjiF1tO4wM0qTEgYKxwWqgbIfd8A","did":"3efaac31f0622e96994b60460cfefb7f","cdata":[],"rollup":{"l1":"0124784842112040965"}},"object":{"id":"do_2130887304367882241375","type":"Content","ver":"0"},"tags":["0124784842112040965","0124784842112040965"],"edata":{"type":"add","id":"4e141bc5-bb3c-478a-b01a-ca2ca26baaa5","pageid":"3dee5d9c-dd3b-4d1a-9e5b-8bbd68d8d634","plugin":{"id":"org.ekstep.questionunit.sequence","ver":"1.1"},"target":{"id":"3dee5d9c-dd3b-4d1a-9e5b-8bbd68d8d634","ver":"","type":""}}}</t>
  </si>
  <si>
    <t xml:space="preserve">event: {"eid":"INTERACT","ets":1679663472448,"ver":"3.0","mid":"INTERACT:d7c68796459f2cead78d2bd0d7088af8","actor":{"id":"4cd4c690-eab6-4938-855a-447c7b1b8ea9","type":"User"},"context":{"channel":"01269878797503692810","pdata":{"id":"staging.sunbird.portal","ver":"5.2.0","pid":"sunbird-portal.contenteditor"},"env":"contenteditor","sid":"uFBA1EqMitzFmIIFZKxPnafKEzqfS36k","did":"a7c590090796325b2590721eff8bd9e5","cdata":[],"rollup":{"l1":"01269878797503692810","l2":"01275630005385625639848"}},"object":{"id":"do_2137598027121704961825","type":"Content","ver":"0"},"tags":["01269878797503692810","01275630005385625639848","01269878797503692810"],"edata":{"type":"TOUCH","id":"button","pageid":"question-creation-form","plugin":{"id":"org.ekstep.question","ver":"1.0"},"target":{"id":"question-select-template","ver":"","type":"button"}}}
event: {"eid":"INTERACT","ets":1679663472448,"ver":"3.0","mid":"INTERACT:d7c68796459f2cead78d2bd0d7088af8","actor":{"id":"4cd4c690-eab6-4938-855a-447c7b1b8ea9","type":"User"},"context":{"channel":"01269878797503692810","pdata":{"id":"staging.sunbird.portal","ver":"5.2.0","pid":"sunbird-portal.contenteditor"},"env":"contenteditor","sid":"uFBA1EqMitzFmIIFZKxPnafKEzqfS36k","did":"a7c590090796325b2590721eff8bd9e5","cdata":[],"rollup":{"l1":"01269878797503692810","l2":"01275630005385625639848"}},"object":{"id":"do_2137598027121704961825","type":"Content","ver":"0"},"tags":["01269878797503692810","01275630005385625639848","01269878797503692810"],"edata":{"type":"TOUCH","id":"button","pageid":"question-creation-form","plugin":{"id":"org.ekstep.question","ver":"1.0"},"target":{"id":"question-select-template","ver":"","type":"button"}}}
event: {"eid":"INTERACT","ets":1679663541890,"ver":"3.0","mid":"INTERACT:e28e923cdbb4a704dbd0c0beb4d85b91","actor":{"id":"4cd4c690-eab6-4938-855a-447c7b1b8ea9","type":"User"},"context":{"channel":"01269878797503692810","pdata":{"id":"staging.sunbird.portal","ver":"5.2.0","pid":"sunbird-portal.contenteditor"},"env":"contenteditor","sid":"uFBA1EqMitzFmIIFZKxPnafKEzqfS36k","did":"a7c590090796325b2590721eff8bd9e5","cdata":[],"rollup":{"l1":"01269878797503692810","l2":"01275630005385625639848"}},"object":{"id":"do_2137598027121704961825","type":"Content","ver":"0"},"tags":["01269878797503692810","01275630005385625639848","01269878797503692810"],"edata":{"type":"TOUCH","id":"button","pageid":"question-creation-form","plugin":{"id":"org.ekstep.question","ver":"1.0"},"target":{"id":"question-select-template","ver":"","type":"button"}}}
event: {"eid":"INTERACT","ets":1679663562218,"ver":"3.0","mid":"INTERACT:96078d0d667e8c01380fffccb3814539","actor":{"id":"4cd4c690-eab6-4938-855a-447c7b1b8ea9","type":"User"},"context":{"channel":"01269878797503692810","pdata":{"id":"staging.sunbird.portal","ver":"5.2.0","pid":"sunbird-portal.contenteditor"},"env":"contenteditor","sid":"uFBA1EqMitzFmIIFZKxPnafKEzqfS36k","did":"a7c590090796325b2590721eff8bd9e5","cdata":[],"rollup":{"l1":"01269878797503692810","l2":"01275630005385625639848"}},"object":{"id":"do_2137598027121704961825","type":"Content","ver":"0"},"tags":["01269878797503692810","01275630005385625639848","01269878797503692810"],"edata":{"type":"TOUCH","id":"button","pageid":"question-creation-form","plugin":{"id":"org.ekstep.question","ver":"1.0"},"target":{"id":"question-select-template","ver":"","type":"button"}}}
</t>
  </si>
  <si>
    <t>TC_414</t>
  </si>
  <si>
    <t>Check telemetry for copy question
Check telemetry data for edit question</t>
  </si>
  <si>
    <t>1. Login to Sunbird portal with creator credentials.
2. Go to workspace -&gt; start creating resource.
3. Cllck on add question set
4. Observ the question list.
5. Click on copy question.
6. Observe the telemetry
7. Click on edit question icon.
8. Observe the telemetry"</t>
  </si>
  <si>
    <t>{"eid":"INTERACT","ets":1597745785140,"ver":"3.0","mid":"INTERACT:369a008e7c5b175acffd7076cfb99738","actor":{"id":"ab467e6e-1f32-453c-b1d8-c6b5fa6c7b9e","type":"User"},"context":{"channel":"0124784842112040965","pdata":{"id":"staging.diksha.portal","ver":"3.2.10","pid":"sunbird-portal.contenteditor"},"env":"contenteditor","sid":"_8w6OjiF1tO4wM0qTEgYKxwWqgbIfd8A","did":"3efaac31f0622e96994b60460cfefb7f","cdata":[],"rollup":{"l1":"0124784842112040965"}},"object":{"id":"do_2130887304367882241375","type":"Content","ver":"0"},"tags":["0124784842112040965","0124784842112040965"],"edata":{"type":"click","id":"button","subtype":"select","plugin":{"id":"org.ekstep.questionbank","ver":"1.0"},"target":{"id":"","ver":"1.0","type":"click"}}}
=====
{"eid":"LOG","ets":1597745785342,"ver":"3.0","mid":"LOG:d17275c7b15e95bbde384c3529ca9bf2","actor":{"id":"ab467e6e-1f32-453c-b1d8-c6b5fa6c7b9e","type":"User"},"context":{"channel":"0124784842112040965","pdata":{"id":"staging.diksha.portal","ver":"3.2.10","pid":"sunbird-portal.contenteditor"},"env":"contenteditor","sid":"_8w6OjiF1tO4wM0qTEgYKxwWqgbIfd8A","did":"3efaac31f0622e96994b60460cfefb7f","cdata":[],"rollup":{"l1":"0124784842112040965"}},"object":{"id":"do_2130887304367882241375","type":"Content","ver":"0"},"tags":["0124784842112040965","0124784842112040965"],"edata":{"type":"api_call","level":"INFO","message":"","params":[{"path":"%2Faction%2Fassessment%2Fv3%2Fitems%2Fread%2Fdo_21308870945040793611131","method":"GET","request":{},"response":"","responseTime":211,"status":"OK","uip":"","level":"INFO","message":""}],"pageid":""}}
=========================
{"eid":"INTERACT","ets":1597746903588,"ver":"3.0","mid":"INTERACT:e462981ff71407e60131237992dcfe01","actor":{"id":"ab467e6e-1f32-453c-b1d8-c6b5fa6c7b9e","type":"User"},"context":{"channel":"0124784842112040965","pdata":{"id":"staging.diksha.portal","ver":"3.2.10","pid":"sunbird-portal.contenteditor"},"env":"contenteditor","sid":"_8w6OjiF1tO4wM0qTEgYKxwWqgbIfd8A","did":"3efaac31f0622e96994b60460cfefb7f","cdata":[],"rollup":{"l1":"0124784842112040965"}},"object":{"id":"do_2130887422641111041380","type":"Content","ver":"0"},"tags":["0124784842112040965","0124784842112040965"],"edata":{"type":"click","id":"button","subtype":"select","plugin":{"id":"org.ekstep.questionbank","ver":"1.0"},"target":{"id":"edit-question-config","ver":"1.0","type":"click"}}}</t>
  </si>
  <si>
    <t>event: {"eid":"INTERACT","ets":1699271456084,"ver":"3.0","mid":"INTERACT:9d3dbdf7896471bcac4f92568d6b0afc","actor":{"id":"4cd4c690-eab6-4938-855a-447c7b1b8ea9","type":"User"},"context":{"channel":"01269878797503692810","pdata":{"id":"staging.staging.portal","ver":"6.0.0","pid":"sunbird-portal.contenteditor"},"env":"contenteditor","sid":"d2pkh6BGrpH8MZhyRb2CyFienRjAbYwU","did":"c395fb97589d24642ced43dc9aad5cb1","cdata":[],"rollup":{"l1":"01269878797503692810"}},"object":{"id":"do_113920383868403712146","type":"Content","ver":"0"},"tags":["01269878797503692810","01269878797503692810"],"edata":{"type":"click","id":"button","subtype":"select","plugin":{"id":"org.ekstep.questionbank","ver":"1.0"},"target":{"id":"","ver":"1.0","type":"click"}}}
event: {"eid":"LOG","ets":1699271458382,"ver":"3.0","mid":"LOG:727c1b779367bfe753c39869755eaf8a","actor":{"id":"4cd4c690-eab6-4938-855a-447c7b1b8ea9","type":"User"},"context":{"channel":"01269878797503692810","pdata":{"id":"staging.staging.portal","ver":"6.0.0","pid":"sunbird-portal.contenteditor"},"env":"contenteditor","sid":"d2pkh6BGrpH8MZhyRb2CyFienRjAbYwU","did":"c395fb97589d24642ced43dc9aad5cb1","cdata":[],"rollup":{"l1":"01269878797503692810"}},"object":{"id":"do_113920383868403712146","type":"Content","ver":"0"},"tags":["01269878797503692810","01269878797503692810"],"edata":{"type":"api_call","level":"INFO","message":"","params":[{"path":"%2Faction%2Fassessment%2Fv3%2Fitems%2Fread%2Fdo_213878682970718208113","method":"GET","request":{},"response":"","responseTime":2301,"status":"OK","uip":"","level":"INFO","message":""}],"pageid":""}}
{"eid":"INTERACT","ets":1699271456084,"ver":"3.0","mid":"INTERACT:9d3dbdf7896471bcac4f92568d6b0afc","actor":{"id":"4cd4c690-eab6-4938-855a-447c7b1b8ea9","type":"User"},"context":{"channel":"01269878797503692810","pdata":{"id":"staging.staging.portal","ver":"6.0.0","pid":"sunbird-portal.contenteditor"},"env":"contenteditor","sid":"d2pkh6BGrpH8MZhyRb2CyFienRjAbYwU","did":"c395fb97589d24642ced43dc9aad5cb1","cdata":[],"rollup":{"l1":"01269878797503692810"}},"object":{"id":"do_113920383868403712146","type":"Content","ver":"0"},"tags":["01269878797503692810","01269878797503692810"],"edata":{"type":"click","id":"button","subtype":"select","plugin":{"id":"org.ekstep.questionbank","ver":"1.0"},"target":{"id":"","ver":"1.0","type":"click"}}}</t>
  </si>
  <si>
    <t>TC_415</t>
  </si>
  <si>
    <t>Check telemetry data for question save and submit</t>
  </si>
  <si>
    <t>1. Login to Sunbird portal with creator credentials.
2. Go to workspace -&gt; start creating resource.
3. Cllck on add question set
4. Click on create question.
5. Start creating question - MTF, MCQ, FTB, Arrnage in sequence, Reordering words
6. Fill all the rquired field in metadata in qustions.
7. Click on save and submit.
8. Observe the telemetry</t>
  </si>
  <si>
    <t>{"eid":"INTERACT","ets":1597746731860,"ver":"3.0","mid":"INTERACT:e05ab0dfb5f357825d953f8175ae2318","actor":{"id":"ab467e6e-1f32-453c-b1d8-c6b5fa6c7b9e","type":"User"},"context":{"channel":"0124784842112040965","pdata":{"id":"staging.diksha.portal","ver":"3.2.10","pid":"sunbird-portal.contenteditor"},"env":"contenteditor","sid":"_8w6OjiF1tO4wM0qTEgYKxwWqgbIfd8A","did":"3efaac31f0622e96994b60460cfefb7f","cdata":[],"rollup":{"l1":"0124784842112040965"}},"object":{"id":"do_2130887406203043841395","type":"Content","ver":"0"},"tags":["0124784842112040965","0124784842112040965"],"edata":{"type":"click","id":"button","subtype":"save_initiated","plugin":{"id":"org.ekstep.sunbirdcommonheader","ver":"1.9"}}}
======
{"eid":"INTERACT","ets":1597746731888,"ver":"3.0","mid":"INTERACT:6e47f62f881bad7f6f48b3dc0b4a458e","actor":{"id":"ab467e6e-1f32-453c-b1d8-c6b5fa6c7b9e","type":"User"},"context":{"channel":"0124784842112040965","pdata":{"id":"staging.diksha.portal","ver":"3.2.10","pid":"sunbird-portal.contenteditor"},"env":"contenteditor","sid":"_8w6OjiF1tO4wM0qTEgYKxwWqgbIfd8A","did":"3efaac31f0622e96994b60460cfefb7f","cdata":[],"rollup":{"l1":"0124784842112040965"}},"object":{"id":"do_2130887406203043841395","type":"Content","ver":"0"},"tags":["0124784842112040965","0124784842112040965"],"edata":{"type":"click","id":"saveButton","subtype":"save","plugin":{"id":"org.ekstep.sunbirdcommonheader","ver":"1.9"},"target":{"id":"savebutton","ver":"","type":""}}}
======
{"eid":"INTERACT","ets":1597746737347,"ver":"3.0","mid":"INTERACT:23c6c30ace3731f66f30b94e7de7193d","actor":{"id":"ab467e6e-1f32-453c-b1d8-c6b5fa6c7b9e","type":"User"},"context":{"channel":"0124784842112040965","pdata":{"id":"staging.diksha.portal","ver":"3.2.10","pid":"sunbird-portal.contenteditor"},"env":"contenteditor","sid":"_8w6OjiF1tO4wM0qTEgYKxwWqgbIfd8A","did":"3efaac31f0622e96994b60460cfefb7f","cdata":[],"rollup":{"l1":"0124784842112040965"}},"object":{"id":"do_2130887406203043841395","type":"Content","ver":"0"},"tags":["0124784842112040965","0124784842112040965"],"edata":{"type":"click","id":"button","subtype":"save_successful","plugin":{"id":"org.ekstep.sunbirdcommonheader","ver":"1.9"},"duration":5.49}}</t>
  </si>
  <si>
    <t xml:space="preserve">event: {"eid":"INTERACT","ets":1679663899227,"ver":"3.0","mid":"INTERACT:0d9fe858f7524eb3efde59b7f8d9dd5c","actor":{"id":"4cd4c690-eab6-4938-855a-447c7b1b8ea9","type":"User"},"context":{"channel":"01269878797503692810","pdata":{"id":"staging.sunbird.portal","ver":"5.2.0","pid":"sunbird-portal.contenteditor"},"env":"contenteditor","sid":"uFBA1EqMitzFmIIFZKxPnafKEzqfS36k","did":"a7c590090796325b2590721eff8bd9e5","cdata":[],"rollup":{"l1":"01269878797503692810","l2":"01275630005385625639848"}},"object":{"id":"do_2137598027121704961825","type":"Content","ver":"0"},"tags":["01269878797503692810","01275630005385625639848","01269878797503692810"],"edata":{"type":"TOUCH","id":"button","pageid":"question-creation-form","plugin":{"id":"org.ekstep.question","ver":"1.0"},"target":{"id":"question-submit","ver":"","type":"button"}}}
event: {"eid":"INTERACT","ets":1679664261398,"ver":"3.0","mid":"INTERACT:7e164462c793d6abd1b5ad7a597ffbbd","actor":{"id":"4cd4c690-eab6-4938-855a-447c7b1b8ea9","type":"User"},"context":{"channel":"01269878797503692810","pdata":{"id":"staging.sunbird.portal","ver":"5.2.0","pid":"sunbird-portal.contenteditor"},"env":"contenteditor","sid":"uFBA1EqMitzFmIIFZKxPnafKEzqfS36k","did":"a7c590090796325b2590721eff8bd9e5","cdata":[],"rollup":{"l1":"01269878797503692810","l2":"01275630005385625639848"}},"object":{"id":"do_2137598027121704961825","type":"Content","ver":"0"},"tags":["01269878797503692810","01275630005385625639848","01269878797503692810"],"edata":{"type":"TOUCH","id":"button","pageid":"question-creation-form","plugin":{"id":"org.ekstep.question","ver":"1.0"},"target":{"id":"question-submit","ver":"","type":"button"}}}
{"eid":"INTERACT","ets":1679664178128,"ver":"3.0","mid":"INTERACT:91bd14fb085e0f5a86cb2721ce1a02bc","actor":{"id":"4cd4c690-eab6-4938-855a-447c7b1b8ea9","type":"User"},"context":{"channel":"01269878797503692810","pdata":{"id":"staging.sunbird.portal","ver":"5.2.0","pid":"sunbird-portal.contenteditor"},"env":"contenteditor","sid":"uFBA1EqMitzFmIIFZKxPnafKEzqfS36k","did":"a7c590090796325b2590721eff8bd9e5","cdata":[],"rollup":{"l1":"01269878797503692810","l2":"01275630005385625639848"}},"object":{"id":"do_2137598027121704961825","type":"Content","ver":"0"},"tags":["01269878797503692810","01275630005385625639848","01269878797503692810"],"edata":{"type":"TOUCH","id":"button","pageid":"question-creation-form","plugin":{"id":"org.ekstep.question","ver":"1.0"},"target":{"id":"question-submit","ver":"","type":"button"}}}
</t>
  </si>
  <si>
    <t>TC_416</t>
  </si>
  <si>
    <t>Check telemetry data for question bundling in question set page</t>
  </si>
  <si>
    <t>1. Login to Sunbird portal with creator credentials.
2. Go to workspace -&gt; start creating resource.
3. Cllck on add question set
4. Observ the question list.
5. Select the more than 2 questions.
6. Set the questions bungle.
7. Observe the telemetry</t>
  </si>
  <si>
    <t>{"eid":"INTERACT","ets":1597746947223,"ver":"3.0","mid":"INTERACT:3308bc39e6746bf5fb214b44acfe1c27","actor":{"id":"ab467e6e-1f32-453c-b1d8-c6b5fa6c7b9e","type":"User"},"context":{"channel":"0124784842112040965","pdata":{"id":"staging.diksha.portal","ver":"3.2.10","pid":"sunbird-portal.contenteditor"},"env":"contenteditor","sid":"_8w6OjiF1tO4wM0qTEgYKxwWqgbIfd8A","did":"3efaac31f0622e96994b60460cfefb7f","cdata":[],"rollup":{"l1":"0124784842112040965"}},"object":{"id":"do_2130887422641111041380","type":"Content","ver":"0"},"tags":["0124784842112040965","0124784842112040965"],"edata":{"type":"click","id":"checkbox","subtype":"toggle","plugin":{"id":"org.ekstep.questionbank","ver":"1.0"},"target":{"id":"question_543646","ver":"1.0","type":"click"}}}</t>
  </si>
  <si>
    <t xml:space="preserve">{"eid":"INTERACT","ets":1679658096840,"ver":"3.0","mid":"INTERACT:43413ec1c9bde7ecf178a674d848ed6a","actor":{"id":"08631a74-4b94-4cf7-a818-831135248a4a","type":"User"},"context":{"channel":"01269878797503692810","pdata":{"id":"staging.sunbird.portal","ver":"5.2.0","pid":"sunbird-portal.collection_editor"},"env":"collection_editor","sid":"53Xofibhg16pysI2Kdipn_uAMzdW4DAL","did":"44803b229c3eecfbce3452c5822080fc","cdata":[],"rollup":{"l1":"01269878797503692810"},"uid":"08631a74-4b94-4cf7-a818-831135248a4a"},"object":{"id":"do_2137590433126400001500","ver":"1.0","type":"Content","rollup":{}},"tags":["01269878797503692810"],"edata":{"id":"publish","type":"click","subtype":"submit","pageid":"collection_editor"}}
event: </t>
  </si>
  <si>
    <t>TC_417</t>
  </si>
  <si>
    <t>Check telemetry data for question deletion</t>
  </si>
  <si>
    <t>1. Login to Sunbird portal with creator credentials.
2. Go to workspace -&gt; start creating resource.
3. Cllck on add question set
4. Observ the question list.
5. Click on delete question icon.
6. Observe the telemetry</t>
  </si>
  <si>
    <t>{"eid":"INTERACT","ets":1597747393363,"ver":"3.0","mid":"INTERACT:d343faa58b0df0ed5ea6518bd65fb2c2","actor":{"id":"ab467e6e-1f32-453c-b1d8-c6b5fa6c7b9e","type":"User"},"context":{"channel":"0124784842112040965","pdata":{"id":"staging.diksha.portal","ver":"3.2.10","pid":"sunbird-portal.contenteditor"},"env":"contenteditor","sid":"_8w6OjiF1tO4wM0qTEgYKxwWqgbIfd8A","did":"3efaac31f0622e96994b60460cfefb7f","cdata":[],"rollup":{"l1":"0124784842112040965"}},"object":{"id":"do_2130887458745057281383","type":"Content","ver":"0"},"tags":["0124784842112040965","0124784842112040965"],"edata":{"type":"click","id":"button","subtype":"select","plugin":{"id":"org.ekstep.questionbank","ver":"1.0"},"target":{"id":"delete-question-config","ver":"1.0","type":"click"}}}
======
{"eid":"INTERACT","ets":1597747393359,"ver":"3.0","mid":"INTERACT:0a7c8d89c7afafc0ff902e0ad9585367","actor":{"id":"ab467e6e-1f32-453c-b1d8-c6b5fa6c7b9e","type":"User"},"context":{"channel":"0124784842112040965","pdata":{"id":"staging.diksha.portal","ver":"3.2.10","pid":"sunbird-portal.contenteditor"},"env":"contenteditor","sid":"_8w6OjiF1tO4wM0qTEgYKxwWqgbIfd8A","did":"3efaac31f0622e96994b60460cfefb7f","cdata":[],"rollup":{"l1":"0124784842112040965"}},"object":{"id":"do_2130887458745057281383","type":"Content","ver":"0"},"tags":["0124784842112040965","0124784842112040965"],"edata":{"type":"show","id":"","subtype":"open","pageid":"70586e2e-674c-4dc5-81b4-9d90d4b5e337","target":{"id":"popup","ver":"","type":""}}}</t>
  </si>
  <si>
    <t xml:space="preserve">                                                                                                          event: {"eid":"INTERACT","ets":1679919392420,"ver":"3.0","mid":"INTERACT:76d83be7580a946ff3b11ac8b1038c00","actor":{"id":"4cd4c690-eab6-4938-855a-447c7b1b8ea9","type":"User"},"context":{"channel":"01269878797503692810","pdata":{"id":"staging.sunbird.portal","ver":"5.2.0","pid":"sunbird-portal.contenteditor"},"env":"contenteditor","sid":"ioL5hKTp879Ghvt0QrgP2lJMyPEf3Bo-","did":"44803b229c3eecfbce3452c5822080fc","cdata":[],"rollup":{"l1":"01269878797503692810","l2":"01275630005385625639848"}},"object":{"id":"do_213761898952531968155","type":"Content","ver":"0"},"tags":["01269878797503692810","01275630005385625639848","01269878797503692810"],"edata":{"type":"click","id":"button","subtype":"save_successful","plugin":{"id":"org.ekstep.sunbirdcommonheader","ver":"1.9"},"duration":3.7}}{"eid":"INTERACT","ets":1679919345393,"ver":"3.0","mid":"INTERACT:99b24c8f60adce18e1aa73cfc8d345bd","actor":{"id":"4cd4c690-eab6-4938-855a-447c7b1b8ea9","type":"User"},"context":{"channel":"01269878797503692810","pdata":{"id":"staging.sunbird.portal","ver":"5.2.0","pid":"sunbird-portal.contenteditor"},"env":"contenteditor","sid":"ioL5hKTp879Ghvt0QrgP2lJMyPEf3Bo-","did":"44803b229c3eecfbce3452c5822080fc","cdata":[],"rollup":{"l1":"01269878797503692810","l2":"01275630005385625639848"}},"object":{"id":"do_213761898952531968155","type":"Content","ver":"0"},"tags":["01269878797503692810","01275630005385625639848","01269878797503692810"],"edata":{"type":"click","subtype":"delete","plugin":{"id":"org.ekstep.questionbank","ver":"1.0"},"target":{"id":"deleteQuestionButton","ver":"1.0","type":"click"}}}</t>
  </si>
  <si>
    <t>TC_418</t>
  </si>
  <si>
    <t>SB-27345</t>
  </si>
  <si>
    <t>Course creation</t>
  </si>
  <si>
    <t>Verify that user able to create the course and send it for review with only creator credentials access</t>
  </si>
  <si>
    <r>
      <rPr>
        <rFont val="Trebuchet MS"/>
        <color rgb="FF000000"/>
        <sz val="10.0"/>
      </rPr>
      <t xml:space="preserve">1. Open the portal
2. Login as Book creator
3. Click on Profile icon
4. Click on Worspace &gt; Course
5. Entet the mandatory fields &gt; Create course
6. Enter the mandatory fields &gt; Save as Drafts
7. Click on </t>
    </r>
    <r>
      <rPr>
        <rFont val="Trebuchet MS"/>
        <color rgb="FF000000"/>
        <sz val="10.0"/>
      </rPr>
      <t>+ Add child</t>
    </r>
    <r>
      <rPr>
        <rFont val="Trebuchet MS"/>
        <color rgb="FF000000"/>
        <sz val="10.0"/>
      </rPr>
      <t xml:space="preserve"> button
8. Enter the mandatory fields &gt; Save as Drafts
9. Click on </t>
    </r>
    <r>
      <rPr>
        <rFont val="Trebuchet MS"/>
        <color rgb="FF000000"/>
        <sz val="10.0"/>
      </rPr>
      <t>+ Add from Library</t>
    </r>
    <r>
      <rPr>
        <rFont val="Trebuchet MS"/>
        <color rgb="FF000000"/>
        <sz val="10.0"/>
      </rPr>
      <t xml:space="preserve"> button on botton right of the page
10. Select content from the list &gt; Add content
11. Navigate back to previous page &gt; Save as Draft
12. Click on Send for Review button
13. Observe T&amp;C popup opens up with checkbox
14. Check the checkbox &gt; Submit 
15. Observe success message is displayed once book is submitted for review.</t>
    </r>
  </si>
  <si>
    <t>User should be able to create the course and send it for review with only creator credentials access</t>
  </si>
  <si>
    <t>CreateCourseWithOnlyCreatorRole</t>
  </si>
  <si>
    <t>TC_419</t>
  </si>
  <si>
    <t>Verify the launch process of the create course(there should not be any breakage in the flow)</t>
  </si>
  <si>
    <t>1. Open staging portal
2. Login as content creator
3. Go to workspace - create course</t>
  </si>
  <si>
    <t>User should be able to create a course successfully</t>
  </si>
  <si>
    <t>TC_420</t>
  </si>
  <si>
    <t>Verify that validation of the editor fields for the course according to that configuration document</t>
  </si>
  <si>
    <t>1. Open staging portal
2. Login as content creator
3. Go to workspace - create course
4. Update the fields</t>
  </si>
  <si>
    <t>Validation of the editor fields for the course according to that configuration document</t>
  </si>
  <si>
    <t>TC_421</t>
  </si>
  <si>
    <t>SB-23848</t>
  </si>
  <si>
    <t>Verify Select All option is available for the following fields in the root node.
1.Additional Category
2.Subjects covered in the course
3.Audience Type
4.Medium(s) of the audience
5.Class(es) of the audience
6.Subject(s) of the audience</t>
  </si>
  <si>
    <t>1. Open staging portal
2. Login with content creator login credentials.
3. Go to workspace -&gt; Create course
4. Fill all the required field</t>
  </si>
  <si>
    <t>All option should be available for the following fields in the root node.
1.Additional Category
2.Subjects covered in the course
3.Audience Type
4.Medium(s) of the audience
5.Class(es) of the audience
6.Subject(s) of the audience"</t>
  </si>
  <si>
    <t>verifyUIisWorkingFineAfterSelectingAllOptionInEditor</t>
  </si>
  <si>
    <t>TC_422</t>
  </si>
  <si>
    <t>Verify whether framework by itself does not have the "Organizational" or "Target Framework" Using the read Framework API.</t>
  </si>
  <si>
    <t>1. Open the Staging URL: https://staging.sunbirded.org/
2. Login with Admin credential's.
3. Click on the Workspace.
4. Click on the Course section.
5. Select the Course type.
6. Enter the Contious Professional development/State(Tamil).
7. Enter all the mandiatory field.
8. Click on the save button.
9. Click on send for review.</t>
  </si>
  <si>
    <t>User should get the TPD Framework value.</t>
  </si>
  <si>
    <t>createCourseInCPDk12FrameWork</t>
  </si>
  <si>
    <t>TC_423</t>
  </si>
  <si>
    <t>Verify organization framework can be configured at system level for collection category course</t>
  </si>
  <si>
    <t>Configurations should be done</t>
  </si>
  <si>
    <t>1. Open the Staging URL: https://staging.sunbirded.org/
2. Login with valid user credential's.
3. Search the contain with user name &amp; do_id.
4. Consume the Collection type has course.
5. Observe</t>
  </si>
  <si>
    <t>The Configured framework detail's should be displayed</t>
  </si>
  <si>
    <t>TC_424</t>
  </si>
  <si>
    <t>Verify organization framework can be configured at channel level for collection category course.
Verify Target framework can be configured for a content category / collection category.</t>
  </si>
  <si>
    <t>TC_425</t>
  </si>
  <si>
    <t>Verify below mentioned organizational framework values can be configured as part of content category definition.
1. Organization framework
2. Target framework</t>
  </si>
  <si>
    <t>1. Login to Sunbird portal with valid content creator credentials.
2. Go to workspace 
3. Create course
4. Click on course type</t>
  </si>
  <si>
    <t>Below mentioned organizational framework values should be configured as part of content category definition.
1. Organization framework
2. Target framework</t>
  </si>
  <si>
    <t>verifyFrameworkLabelInCourse</t>
  </si>
  <si>
    <t>TC_426</t>
  </si>
  <si>
    <t>Verify configured "Organization framework" and "Target framework" is available on the read content category definition of course.
Verify system level framework values are loaded on opening the editor if there is no channel level framework configurations.</t>
  </si>
  <si>
    <t>"Organization framework" and "Target framework" should be available on the read content category definition of course.
System level framework values should be loaded on opening the editor if there is no channel level framework configurations.</t>
  </si>
  <si>
    <t>TC_427</t>
  </si>
  <si>
    <t>Verify framework label is available in the root node of the course.
Verify course type drop down field is available in the root node of the course.</t>
  </si>
  <si>
    <t>Framework label should be available in the root node of the course.
Framework type drop down field should be available in the root node of the course.</t>
  </si>
  <si>
    <t>validateFrameworkLabelAndCourseTypeInRootNode</t>
  </si>
  <si>
    <t>TC_428</t>
  </si>
  <si>
    <t>Verify list of configured "Organizational framework " values are displayed in the root node of the course.
Verify content creator is able to select only one framework as organization framework.</t>
  </si>
  <si>
    <t>List of configured "Organizational framework " values should be displayed in the root node of the course.
Content creator should be able to select only one framework as organization framework.</t>
  </si>
  <si>
    <t>verifyOrgFrameworkValues</t>
  </si>
  <si>
    <t>TC_429</t>
  </si>
  <si>
    <t>Verify framework categorical values are populated based on the selected organizational framework.
Verify organization framework categorical values are reset on the deselection of the selected organization framework.</t>
  </si>
  <si>
    <t>1. Login to Sunbird portal with valid content creator credentials.
2. Go to workspace 
3. Create course
4. Click on course type
5. Select the fw</t>
  </si>
  <si>
    <t>Framework catefgorical values should be populated based on the selected organizational framework.
Organization framework categorical values should be reset on the deselection of the selected organization framework.</t>
  </si>
  <si>
    <t>validateFrameworkResetWhenFWlabeIsChanged</t>
  </si>
  <si>
    <t>TC_430</t>
  </si>
  <si>
    <t>Verify content creator is able to select,deselect and select the organizational framework field.</t>
  </si>
  <si>
    <t>1. Login to Sunbird portal with valid content creator credentials.
2. Go to workspace 
3. Create course
4. Click on course type
5. Select the fw
6. Unselect the fw and change</t>
  </si>
  <si>
    <t>Content creator should be able to select,deselect and select the organizational framework field.</t>
  </si>
  <si>
    <t>selectDeselectOrgFramework</t>
  </si>
  <si>
    <t>TC_431</t>
  </si>
  <si>
    <t>Verify the creator is able to Provide and select multiple values for subject and topic in the organizational framework section.
Verify creator is able to select and deselect all the framework categorical values (Subject ,Topic) in the organizational framework section.</t>
  </si>
  <si>
    <t>1. Login to Sunbird portal with valid content creator credentials.
2. Go to workspace 
3. Create course
4. Click on course type
5. Select the fw
6. Select the subject</t>
  </si>
  <si>
    <t>Creator should be able to Provide and select multiple values for subject and topic in the organizational framework section.
Creator should be able to select and deselect all the framework categorical values (Subject ,Topic) in the organizational framework section.</t>
  </si>
  <si>
    <t>VerifyFrameworkWithTopicAndSubject</t>
  </si>
  <si>
    <t>TC_432</t>
  </si>
  <si>
    <t>"Verify the association of the of framework category values such as 
1. Subject (All the available value of subject in the framework)
2. Topics (Based on topics)"</t>
  </si>
  <si>
    <t>1. Login to Sunbird portal with valid content creator credentials.
2. Go to workspace 
3. Create course
4. Click on course type
5. Select the fw
6. Select the subject
7. Select the topic</t>
  </si>
  <si>
    <t>The association of the of framework category values such as 
1. Subject (All the available value of subject in the framework)
2. Topics (Based on topics)"</t>
  </si>
  <si>
    <t>TC_433</t>
  </si>
  <si>
    <t xml:space="preserve">Verify below mentioned current metadata values are available in the root node of the "Organization framework"((State board) course.
1. App icon
2. Title 
3. Description
4. Keywords
5. Collection type selected by default as course.
6. Additional category.
7. Subject 8. Topics
9. Attribution field with tooltip
10. Author field with tooltip
11. Copyright with tooltip.
12. Year of Publication
13. License value
</t>
  </si>
  <si>
    <t xml:space="preserve">1. Login to Sunbird portal with valid content creator credentials.
2. Go to workspace 
3. Create course
4. Click on course type
5. Select the organisation framework as State Board </t>
  </si>
  <si>
    <t>Below mentioned current metadata values should be available in the root node of the "Organization framework"(State board) course.
1. App icon
2. Title 3. Description
4. Keywords
5. Collection type selected by default as course.
6. Additional category.
7. Subject 8. Topics
9. Attribution field with tooltip
10. Author field with tooltip
11. Copyright with tooltip.
12. Year of Publication
13. License value
"</t>
  </si>
  <si>
    <t>TC_434</t>
  </si>
  <si>
    <t>"Verify below mentioned fields are available on each sibling / child node.
1. Title (Mandatory field)
2. Keyword (Mandatory field)
3. Description (Mandatory field)
4. Topics"</t>
  </si>
  <si>
    <t>1. Login to Sunbird portal with valid content creator credentials.
2. Go to workspace 
3. Create course
4. Click on course type
5. Select the any fw
6. Fill all the mandatory
7. Click on add child
6, Observe the metadata</t>
  </si>
  <si>
    <t>Below mentioned fields should be available on each sibling / child node.
1. Title (Mandatory field)
2. Keyword (Mandatory field)
3. Description (Mandatory field)
4. Topics"</t>
  </si>
  <si>
    <t>verifyChildSiblingMandatoryFileds</t>
  </si>
  <si>
    <t>TC_435</t>
  </si>
  <si>
    <t>Verify content creator is able to save the metadata by entering the regional language in the root node.
Verify content creator is able to save the metadata by entering the regional language in the unit nodes.</t>
  </si>
  <si>
    <t>1. Login to Sunbird portal with valid content creator credentials.
2. Go to workspace 
3. Create course with regional language
4. Click on course type
5. Select the any fw
6. Fill all the mandatory
7. Click on add child
6. Add the unit name in regional language
7. CLick on save</t>
  </si>
  <si>
    <t>Vontent creator should be able to save the metadata by entering the regional language in the root node.
Content creator should be able to save the metadata by entering the regional language in the unit nodes.</t>
  </si>
  <si>
    <t>CreateCourseInRegionalLanguage</t>
  </si>
  <si>
    <t>TC_436</t>
  </si>
  <si>
    <t>Verify content creator is able to create, save the course with organization framework as "TPD".</t>
  </si>
  <si>
    <t>1. Login to Sunbird portal with valid content creator credentials.
2. Go to workspace 
3. Create course
4. Click on course type
5. Select the fw as CPD</t>
  </si>
  <si>
    <t>Content creator should be able to create, save the course with organization framework as "TPD".</t>
  </si>
  <si>
    <t>saveCourseWithCpdFrame</t>
  </si>
  <si>
    <t>TC_437</t>
  </si>
  <si>
    <t>Verify content creator is able to create, save the course with organization framework as State board</t>
  </si>
  <si>
    <t>1. Login to Sunbird portal with valid content creator credentials.
2. Go to workspace 
3. Create course
4. Click on course type
5. Select the fw as State board and create the course</t>
  </si>
  <si>
    <t>Content creator should be able to create, save the course with organization framework as State board</t>
  </si>
  <si>
    <t>verifyCourseSavedWithCurriculum</t>
  </si>
  <si>
    <t>TC_438</t>
  </si>
  <si>
    <t>Verify creator is able to add the same content to the different levels of folder under Course collection
1.Level 1 folder
2.Level 2 folder
3.Level 3 folder
4.Level 4 folder</t>
  </si>
  <si>
    <t>1. Open the portal
2. Login as Content creator
3. Goto workspace
4. Click on course
5. Fill mandatory details &gt; Start creating
6. Fill all the mandatory fields in the root folder &gt; Save as drafts
7. Click on +Add child 
8. Fill all the mandatory fields in the child level 1 folder &gt; Save as drafts
9. Click on + Add library button on bottom right of the screen
10. Select one content &gt; Add content
11. Navigate to previous page
12. Click on + Add child again 
13. Fill all the mandatory fields in the child level 2 folder &gt; Save as drafts
14. Click on + Add library button on bottom right of the screen
15. Select same content again &gt; Add content
16. Try again to add level 3 &amp; 4 child folders &gt; save as drafts
17. Click on + Add library button on bottom right of the screen
18. Select same content again &gt; Add content</t>
  </si>
  <si>
    <t>Creator should be able to add the same content to the different levels of folder under Digital Textbook collection
1.Level 1 folder
2.Level 2 folder
3.Level 3 folder
4.Level 4 folder</t>
  </si>
  <si>
    <t>TC_439</t>
  </si>
  <si>
    <t>Verify submit confirmation pop up is available on click of submit button with disclaimer text.
&amp;
"Verify the disclaimer text is as follows.
""I agree that by submitting / publishing this Content, I confirm that this Content complies with the Terms of Use and Content Policy and that I consent to publish it under the Creative Commons Framework. I have made sure that I do not violate copyright or privacy rights of others""."</t>
  </si>
  <si>
    <t>1. Login to Sunbird portal with valid content creator credentials.
2. Go to workspace 
3. Create course
4. Click on course type
5. Select the fw as State board 
6. Add few contents
7. Click on send for review
8. Observe</t>
  </si>
  <si>
    <t>Submit confirmation pop up should be available on click of submit button with disclaimer text.
&amp;
"Verify the disclaimer text is as follows.
""I agree that by submitting / publishing this Content, I confirm that this Content complies with the Terms of Use and Content Policy and that I consent to publish it under the Creative Commons Framework. I have made sure that I do not violate copyright or privacy rights of others""."</t>
  </si>
  <si>
    <t>TC_440</t>
  </si>
  <si>
    <t>Verify target framework can be configured and it is available on the edit details of the content (Course) in the editor.
Verify whether configured target framework as part of category definition is available in the edit details page.</t>
  </si>
  <si>
    <t>Target framework should be configured</t>
  </si>
  <si>
    <t>1. Login to Sunbird portal with valid content creator credentials.
2. Go to workspace 
3. Create course
4. Click on course type
5. Select the fw as CPD
6. Select target BMC and save</t>
  </si>
  <si>
    <t>Target framework can be configured and it should be available on the edit details of the content (Course) in the editor.
Configured target framework as part of category definition should be available in the edit details page.</t>
  </si>
  <si>
    <t>verifyTargetFrameworkCanBeConfiguredAndItIsAvailableOnEditDetailsOfTheContentEditor</t>
  </si>
  <si>
    <t>TC_441</t>
  </si>
  <si>
    <t>Verify All the framework categorical values of the target framework is mandatory in the editor.
1. Target framework type
2. Target framework category1
3. Target framework category2
4. Target framework category3
5. Target framework category4</t>
  </si>
  <si>
    <t>1. Login to Sunbird portal with valid content creator credentials.
2. Go to workspace 
3. Create course
4. Click on course type
5. Select the fw as CPD
6. Select target framework categories and save</t>
  </si>
  <si>
    <t>All the framework categorical values of the target framework should be mandatory in the editor.
1. Target framework type
2. Target framework category1
3. Target framework category2
4. Target framework category3
5. Target framework category4</t>
  </si>
  <si>
    <t>verifyTargetFrameworkIsMandatory</t>
  </si>
  <si>
    <t>TC_442</t>
  </si>
  <si>
    <t>Verify creator is able to select multiple categorical values.
1. Target framework category2
2. Target framework category3
3. Target framework category4</t>
  </si>
  <si>
    <t>1. Login to Sunbird portal with valid content creator credentials.
2. Go to workspace 
3. Create course
4. Click on course type
5. Select the fw as CPD
6. Select target fraemwork category and save</t>
  </si>
  <si>
    <t>Creator should be able to select multiple categorical values.
1. Target framework category2
2. Target framework category3
3. Target framework category4</t>
  </si>
  <si>
    <t>VerifyCreatorAbleToCreateMultipleCategoricalValues</t>
  </si>
  <si>
    <t>TC_443</t>
  </si>
  <si>
    <t>Verify creator is able to create,save the course with organization framework as State board with target framework values as mentioned below.
1. Subject
2. Topic
6. Target Audience Board
3. Target Audience Medium
4. Target Audience Class
5. Target Audience Subject
&amp;
"Verify creator is able to create,save the course with organization framework as Continuous Professional Development course with target framework values as mentioned below.
1. Subject
2. Topic
3. Target Audience Board
4. Target Audience Medium
5. Target Audience Class
6. Target Audience Subject
"</t>
  </si>
  <si>
    <t>Creator should be able to create,save the course with organization framework as State board with target framework values as mentioned below.
1. Subject
2. Topic
6. Target Audience Board
3. Target Audience Medium
4. Target Audience Class
5. Target Audience Subject
&amp;
Creator should be able to create,save the course with organization framework as Continuous Professional Development course with target framework values as mentioned below.
1. Subject
2. Topic
3. Target Audience Board
4. Target Audience Medium
5. Target Audience Class
6. Target Audience Subject</t>
  </si>
  <si>
    <t>TC_444</t>
  </si>
  <si>
    <t>Verify content creator is able to edit organization framework value the newly created course from draft section.
Verify content creator is able to edit target framework value the newly created course from draft section.</t>
  </si>
  <si>
    <t>1. Login to Sunbird portal with valid content creator credentials.
2. Go to workspace 
3. Select the already created course from draft
4. Observe</t>
  </si>
  <si>
    <t>Content creator should be able to edit organization framework value the newly created course from draft section.
Content creator should be able to edit target framework value the newly created course from draft section.</t>
  </si>
  <si>
    <t>verifyCreatorAbleToEditFramework</t>
  </si>
  <si>
    <t>TC_445</t>
  </si>
  <si>
    <t>Verify previously saved metadata on root node is available on opening the draft course.
Verify previously saved metadata on unit node is available on opening the draft course.</t>
  </si>
  <si>
    <t>Previously saved metadata on root node should be available on opening the draft course.
Previously saved metadata on unit node should be available on opening the draft course.</t>
  </si>
  <si>
    <t>verifyNodeDataFromDraft</t>
  </si>
  <si>
    <t>TC_446</t>
  </si>
  <si>
    <t>Verify content creator is able to delete the unit node.
1. Sibling
2. child"</t>
  </si>
  <si>
    <t>1. Login to Sunbird portal with valid content creator credentials.
2. Go to workspace 
3. Select the already created course from draft
4. Delete the sibling
5. Delete the child</t>
  </si>
  <si>
    <t>Content creator should be able to delete the unit node.
1. Sibling
2. child"</t>
  </si>
  <si>
    <t>creatorAbleToDeleteNodes</t>
  </si>
  <si>
    <t>TC_447</t>
  </si>
  <si>
    <t>Verify the Provided Organization framework value State board and Target framework value State board are available on the read content API for the created course.</t>
  </si>
  <si>
    <t>1. Open with staging with URL:https://staging.sunbirded.org/
2. Click on the Explore.
3. Enter the Admin credential's.
4. Click on the Proflie icon.
5. Click on the workspace.
6. Click on the course tab.
7. Click on the content type.
6. Observe it.</t>
  </si>
  <si>
    <t>The user should get the configured framework on API for created course</t>
  </si>
  <si>
    <t>TC_448</t>
  </si>
  <si>
    <t>Verify content creator is able to create the course with child upto level 4.
&amp;
Verify add from Library option is enabled at all the child node and sibling node.</t>
  </si>
  <si>
    <t>1. Login to Sunbird portal with valid content creator credentials.
2. Go to workspace 
3. Select the already created course from draft
4. Add child upto level 4</t>
  </si>
  <si>
    <t>Content creator should be able to create the course with child upto level 4.
&amp;
Add from Library option should be enabled at all the child node and sibling node.</t>
  </si>
  <si>
    <t>createCourseAndVerifyWith4ChildNode</t>
  </si>
  <si>
    <t>TC_449</t>
  </si>
  <si>
    <t>Verify content creator is able to open and edit the draft course from draft section by adding the 1. Sibling node.
2. Child node</t>
  </si>
  <si>
    <t>1. Login to Sunbird portal with valid content creator credentials.
2. Go to workspace 
3. Select the already created course from draft
4. Add the sibling
5. Add the child</t>
  </si>
  <si>
    <t>Content creator should be able to open and edit the draft course from draft section by adding the 1. Sibling node.
2. Child node"</t>
  </si>
  <si>
    <t>editDraftedCourseWithChildSiblingNode</t>
  </si>
  <si>
    <t>TC_450</t>
  </si>
  <si>
    <t>Verify creator is not able to add the same content to the same level of folders under course
1.Level 1 Folder
2.Level 2 Folder
3.Level 3 Folder
4.Level 4 Folder</t>
  </si>
  <si>
    <t>1. Open Sunbird portal
2. Login as creator
3. Go to Workspace
4. Create a course and fill in details
5. Add child and add from library
6. Add a content to a folder and try to add the same content to the same folder</t>
  </si>
  <si>
    <t>Creator should not be able to add the same content to the same level of folders under course
1.Level 1 Folder
2.Level 2 Folder
3.Level 3 Folder
4.Level 4 Folder</t>
  </si>
  <si>
    <t>creatorShoulNotBeAbleToAddSameContentToSameFolderInCourse</t>
  </si>
  <si>
    <t>TC_451</t>
  </si>
  <si>
    <t xml:space="preserve">1. Open Sunbird portal
2. Login as creator
3. Go to Workspace
4. Create a course and fill in details
5. Add child and and contents
6. Try to add the same content to the same folder
</t>
  </si>
  <si>
    <t>createCourseAndValidateAddcontentButtonForSameContent</t>
  </si>
  <si>
    <t>TC_452</t>
  </si>
  <si>
    <t>Verify content creator is able to open and edit the draft course from All my content section.</t>
  </si>
  <si>
    <t>1. Login to Sunbird portal with valid content creator credentials.
2. Go to workspace 3. Select the already created course from draft bucket
4. Select the already created course from all my content</t>
  </si>
  <si>
    <t>Content creator should be able to open and edit the draft course from All my content section.</t>
  </si>
  <si>
    <t>editDraftedContentfromAllmyContent</t>
  </si>
  <si>
    <t>TC_453</t>
  </si>
  <si>
    <t>"Verify content creator is able to delete the draft course from
1. Draft section
2. All my content section"
&amp;
"Verify content creator is able to delete the course under review from
1.All my content section"</t>
  </si>
  <si>
    <t>1. Login to Sunbird portal with valid content creator credentials.
2. Go to workspace 3. Delete the course from draft bucket
4. Delete the course course from all my content</t>
  </si>
  <si>
    <t>Content creator should be able to delete the draft course from
1. Draft section
2. All my content section"
&amp;
Content creator should be able to delete the course under review from
1.All my content section"</t>
  </si>
  <si>
    <t>verifyContentDeletedFromDraftReviewMyContent</t>
  </si>
  <si>
    <t>TC_454</t>
  </si>
  <si>
    <t>Verify content creator is able to submit the course for Review by providing org and target framework.
&amp;
Verify content creator is able to view the course in submitted for review section and course status is Review.</t>
  </si>
  <si>
    <t>1. Login to Sunbird portal with valid content creator credentials.
2. Go to workspace 
3. Create course
4. Click on course type
5. Select the fw as CPD
6. Select target BMC 
7. Add few content in child
8. Save and send the course to review</t>
  </si>
  <si>
    <t>Content creator should be able to submit the course for Review by providing org and target framework.
&amp;
Content creator should be able to view the course in submitted for review section and course status is Review.</t>
  </si>
  <si>
    <t>createCourseAndValidateSubmittedForReview</t>
  </si>
  <si>
    <t>TC_455</t>
  </si>
  <si>
    <t>Verify creator is able to Update and save framework of the Published course from All my content section.
&amp;
Verify creator is able to Update and save the framework of the Published course from Published section.</t>
  </si>
  <si>
    <t>1. Login to Sunbird portal with valid content creator credentials.
2. Go to workspace 
3. Click on published bucket
4. Open the live course
5. Edit the course with adding few contents
6. Save the course</t>
  </si>
  <si>
    <t>Creator should be able to Update and save framework of the Published course from All my content section.
&amp;
Creator should be able to Update and save the framework of the Published course from Published section.</t>
  </si>
  <si>
    <t>updateCourseFromPublishedAndAllMyContentSection</t>
  </si>
  <si>
    <t>TC_456</t>
  </si>
  <si>
    <t>"Verify creator is able to update the unit node of the live course and submit for review
1. Title
2. description
3. keyword
4. Topic"</t>
  </si>
  <si>
    <t>1. Login to Sunbird portal with valid content creator credentials.
2. Go to workspace 
3. Click on published bucket
4. Open the live course
5. Edit the course with adding few contents
6. Save the course
7. Send the content review</t>
  </si>
  <si>
    <t>Creator should be able to update the unit node of the live course and submit for review
1. Title
2. description
3. keyword
4. Topic"</t>
  </si>
  <si>
    <t>TC_457</t>
  </si>
  <si>
    <t>"Verify content reviewer is able to View the metadata Provided by Content reviewer.
1. Title
2. App icon
3. Description
4. Key words
5. Subject (Org Framework)
6. Topic(Org Framework)
7. Target Audience Board
8. Target Audience Medium
9. Target Audience Class
10. Target Audience Subject
11. Audience t
12.Author
13. Year of Publications
14. License 
15. License Terms"</t>
  </si>
  <si>
    <t>1. Login to Sunbird portal with valid content reviewer credentials.
2. Go to workspace 
3. Click on up for review 
4. Open the course</t>
  </si>
  <si>
    <t>Content reviewer should be able to View the metadata Provided by Content reviewer.
1. Title
2. App icon
3. Description
4. Key words
5. Subject (Org Framework)
6. Topic(Org Framework)
7. Target Audience Board
8. Target Audience Medium
9. Target Audience Class
10. Target Audience Subject
11. Audience t
12.Author
13. Year of Publications
14. License 
15. License Terms"</t>
  </si>
  <si>
    <t>varifyReviewerAbleToViewMetadata</t>
  </si>
  <si>
    <t>TC_458</t>
  </si>
  <si>
    <t>Verify creator is not able to add the live version of course in the draft version of the same course via add from library option.</t>
  </si>
  <si>
    <t xml:space="preserve">1. Open Sunbird portal
2. Login as creator
3. Go to Workspace
4. Open a published course, try to add the live version of the same course through "Add from library"
 </t>
  </si>
  <si>
    <t>No results should be displayed in the "add from library" page when the creator searches the live course in the add from library page.</t>
  </si>
  <si>
    <t>editLiveCourseAndSaneCourseInLibrary</t>
  </si>
  <si>
    <t>TC_459</t>
  </si>
  <si>
    <t>Verify content reviewer is able to Publish the course</t>
  </si>
  <si>
    <t>1. Login to Sunbird portal with valid content reviewer credentials.
2. Go to workspace 
3. Click on up for review 
4. Open the course
5. Click on publish button</t>
  </si>
  <si>
    <t xml:space="preserve">Content reviewer should be able to Publish the course.
</t>
  </si>
  <si>
    <t>TC_460</t>
  </si>
  <si>
    <t>Email notification shoudl gets triggered to the content creator on publishing/requesting for the change.</t>
  </si>
  <si>
    <t>TC_461</t>
  </si>
  <si>
    <t>Verify content reviewer is able to request for a change by providing the comment/ with checkboxes selected.</t>
  </si>
  <si>
    <t>1. Login to Sunbird portal with valid content reviewer credentials.
2. Go to workspace 
3. Click on up for review 
4. Open the course
5. Click on reject button</t>
  </si>
  <si>
    <t>Content reviewer should be able to request for a change by providing the comment/ with checkboxes selected.</t>
  </si>
  <si>
    <t>verifyReviewerAbleToRejectCourse</t>
  </si>
  <si>
    <t>TC_462</t>
  </si>
  <si>
    <t>Verify course requested for change by content reviewer is available on the draft section with draft status.
&amp;
Verify creator is able to Update and submit the rejected course once again for review.</t>
  </si>
  <si>
    <t>Reviewer rejects the course</t>
  </si>
  <si>
    <t>1. Login to Sunbird portal with valid content creator credentials.
2. Go to workspace 
3. Click on draft bucket
4. Open the course
5. CLick on view comments
6. Update the course and resubmit for review</t>
  </si>
  <si>
    <t>Course requested for change by content reviewer should be available on the draft section with draft status.
&amp;
Creator should be able to Update and submit the rejected course once again for review.</t>
  </si>
  <si>
    <t>TC_463</t>
  </si>
  <si>
    <t xml:space="preserve">Verify name in the category definition of course is as "Course" itself in the actual book </t>
  </si>
  <si>
    <t>User should have book creator role</t>
  </si>
  <si>
    <t>1. Login to Sunbird portal with valid bookcreator credentials.
2. Go to workspace 
3. Click on course
4. Click on course category</t>
  </si>
  <si>
    <t xml:space="preserve">Name in the category definition of course should be as "Course" itself in the actual book </t>
  </si>
  <si>
    <t>validateCategoryCourseInCourseEditorForNCERTtenant</t>
  </si>
  <si>
    <t>TC_464</t>
  </si>
  <si>
    <t>Verify organization framework is as the "System level configuration". (Target and organization framework) at tenant level.</t>
  </si>
  <si>
    <t>VerifyOrgFramework</t>
  </si>
  <si>
    <t>TC_465</t>
  </si>
  <si>
    <t>Verify organizational framework and Target framework option is available for the NCERT tenant content creator.</t>
  </si>
  <si>
    <t>User should have NCERT credentials</t>
  </si>
  <si>
    <t>1. Login to Sunbird portal with valid NCERT content creator credentials.
2. Go to workspace 
3. Click on course 
4. Click on course category</t>
  </si>
  <si>
    <t>Organizational framework and Target framework option should be available for the NCERT tenant content creator.</t>
  </si>
  <si>
    <t>validateNcertCourseTypeInOrgAndTargetFrame</t>
  </si>
  <si>
    <t>TC_466</t>
  </si>
  <si>
    <t>Verify CBSE (ekstep_ncert_k-12(State board)) framework value (BMCS) is populated in the target framework value in the edit details page for NCERT content creator in the course editor.</t>
  </si>
  <si>
    <t>1. Login to Sunbird portal with valid NCERT content creator credentials.
2. Go to workspace 
3. Click on course creator
4. Click on course category</t>
  </si>
  <si>
    <t>CBSE (ekstep_ncert_k-12(State board)) framework value (BMCS) should be populated in the target framework value in the edit details page for NCERT content creator in the course editor.</t>
  </si>
  <si>
    <t>validateCbseInFrameworkWithNCERTcred</t>
  </si>
  <si>
    <t>TC_467</t>
  </si>
  <si>
    <t>Verify ncert content creator is able to Submit the course for review.</t>
  </si>
  <si>
    <t>1. Login to Sunbird portal with valid NCERT content creator credentials.
2. Go to workspace 
3. Click on course creator
4. Fill all the mandatgory field
5. Add contents and send it for review</t>
  </si>
  <si>
    <t>NCERT content creator should be able to Submit the course for review.</t>
  </si>
  <si>
    <t>verifyNCERTcreatorSubmitForReview</t>
  </si>
  <si>
    <t>TC_468</t>
  </si>
  <si>
    <t>Verify content creator is able to Open and edit the old TPD and curriculam course (Before 3.7) from published and All my content.</t>
  </si>
  <si>
    <t>deprecated</t>
  </si>
  <si>
    <t>1. Login to Sunbird portal with valid content creator credentials.
2. Go to workspace 
3. Click on draft
4. Select the old TPD course (before 3.7)
5. Update the course and save</t>
  </si>
  <si>
    <t>Content creator should be able to Open and edit the old TPD course (Before 3.7) from published section.</t>
  </si>
  <si>
    <t>editOldTpdCourseFromPublishedSection</t>
  </si>
  <si>
    <t>TC_469</t>
  </si>
  <si>
    <t>Verify content creator is able to copy the Course with TPD framework (Generic) from Course tab.</t>
  </si>
  <si>
    <t>1. Login to Sunbird portal with valid content creator credentials.
2. Go to courses tab
3. Select the TPD course
4. Click on copy course</t>
  </si>
  <si>
    <t>Content creator should be able to copy the Course with TPD framework (Generic) from Course tab.</t>
  </si>
  <si>
    <t>genericCourseUpdatedAsOrganizationFrameworkForExistingGenericCourse</t>
  </si>
  <si>
    <t>TC_470</t>
  </si>
  <si>
    <t>Verify content creator is able to copy the curriculum Course from Course tab.</t>
  </si>
  <si>
    <t>1. Login to Sunbird portal with valid content creator credentials.
2. Go to courses tab
3. Select the curriculam course (CPD)
4. Click on copy course</t>
  </si>
  <si>
    <t>Content creator should be able to copy the curriculum Course from Course tab.</t>
  </si>
  <si>
    <t>navigateToCourseFromCourseTabAndClickCopyContentForTPDFrame</t>
  </si>
  <si>
    <t>TC_471</t>
  </si>
  <si>
    <t>Verify generic course (TPD framework) gets updated as the Organization framework for the existing course editor metadata</t>
  </si>
  <si>
    <t>1. Login to Sunbird portal with valid content creator credentials.
2. Go to courses tab
3. Select the TPD course
4. Click on copy course
5. Observe the metadata</t>
  </si>
  <si>
    <t>Generic course (TPD framework) shoudl gets updated as the Organization framework for the existing generic course.</t>
  </si>
  <si>
    <t>TC_472</t>
  </si>
  <si>
    <t>Verify existing generic course gets updated with target framework metadata</t>
  </si>
  <si>
    <t>1. Login to Sunbird portal with valid content creator credentials.
2. Go to courses tab
3. Select the TPD course
4. Click on copy course
5. Observe the metadata
6. Update the values</t>
  </si>
  <si>
    <t>Existing generic course should gets updated with target framework.</t>
  </si>
  <si>
    <t>TC_473</t>
  </si>
  <si>
    <t>Verify user is able to edit the target framework value on copying book as course.
&amp;
Verify content in the course and child/sibling gets copied on copying the course.</t>
  </si>
  <si>
    <t>1. Login to Sunbird portal with valid content creator credentials.
2. Go to courses tab
3. Search any course
4. Click on copy course
5. Observe the metadata
6. Update the values
7. Add the child and content init</t>
  </si>
  <si>
    <t>User should be able to edit the target framework value on copying book as course.
&amp;
Content in the course and child/sibling gets copied on copying the course.</t>
  </si>
  <si>
    <t>editTheTargetFrameworKvalueOnCopyCourse</t>
  </si>
  <si>
    <t>TC_474</t>
  </si>
  <si>
    <t>Verify "Add from library" option is disabled on the toc page on selection of content.</t>
  </si>
  <si>
    <t>1. Login to Sunbird portal with valid content creator credentials.
2. Go to workspace 
3. Click on create course
5. Fill the mandatgory field
6. Click on save
7. Observe the "Add from library"</t>
  </si>
  <si>
    <t>"Add from library" option should be disabled on the toc page on selection of content.</t>
  </si>
  <si>
    <t>TC_475</t>
  </si>
  <si>
    <t>Verify system level curriculum and TPD framework is available in org fw section if tenant does not have both TPD and curriculum framework.</t>
  </si>
  <si>
    <t>verifyOrganizationFrameworkSection</t>
  </si>
  <si>
    <t>TC_476</t>
  </si>
  <si>
    <t>1. Verify that the content creator is able to add child/siblings and enter the metadata for the same successfully.
2. Verify that the content creator is able to save and send the course for review and the course is displayed under submitted for review section.
3. Verify email notification is sent</t>
  </si>
  <si>
    <t>Scenario 1:
1. Open the application.
2. Login with valid credentials as content creator.
3. Click on Switch to joyful theme
4. Click on Profile icon
5. Click on workspace tab -&gt; Click on course.
6. Verify the user is able to add child and siblings successfully.
7. Click on 'edit details' option -&gt; enter the details and click on save.
8. Open the course from drafts and see the entered course details are saved successfully
Scenario 2:
1. Open the application.
2. Login with valid credentials as content creator.
3. Click on workspace tab -&gt; Click on course.
4. Verify the user is able to add child and siblings and add contents.
5. Verify that the user is able to save and send the course for review.
6. Verify that after sending the course for review, the course is displayed under submitted for review section</t>
  </si>
  <si>
    <t>1. Content creator should be able to add child/siblings and enter the metadata for the same successfully
2. Content creator should be able to save and send the course for review and the course is displayed under submitted for review section
3. Verify that the user is able to create course in regional languag as well
4. Email notifcation should be sent for publish/reject of a course</t>
  </si>
  <si>
    <t>TC_477</t>
  </si>
  <si>
    <t>Verify that the content creator is able to add resources (resource/ PDF/ collection/ Epub/ youtube) and preview or delete the added contents inside the child or siblings in a course</t>
  </si>
  <si>
    <t>1. Open the application.
2. Login with valid credentials as content creator.
3. Click on workspace tab -&gt; Click on course.
4. Verify the user is able to add child.
5. Click on 'add resource' -&gt; try to add resource/ PDF/ collection/ Epub/ youtube.
6. Now try to preview the add contents and verify that contents are playing fine.
7. Try to delete one of the added contents 
8. Verify that the deleted contents are removed from the child/siblings</t>
  </si>
  <si>
    <t>Content creator should be able to add resources (resource/ PDF/ collection/ Epub/ youtube) and preview or delete the added contents inside the child or siblings</t>
  </si>
  <si>
    <t>CreateCourseAndConsume</t>
  </si>
  <si>
    <t>TC_478</t>
  </si>
  <si>
    <t>Verify that the content creator is able to apply filter or perform text search and fetch the contents and add successfully in the course unit</t>
  </si>
  <si>
    <t>1. Open the application.
2. Login with valid credentials as content creator.
3. Click on workspace tab -&gt; Click on course.
4. Verify the user is able to add child.
5. Click on 'add resource' 
6. Apply filter and verify that the contents are displayed as per the filter search.
7. Enter search text and verify that the contents are displayed as per the search results</t>
  </si>
  <si>
    <t>Content creator should be able to apply filter or perform text search and fetch the contents and add successfully in the course unit</t>
  </si>
  <si>
    <t>TC_479</t>
  </si>
  <si>
    <t>Verify that the content reviewer is able to publish the course and the published course is displayed under published bucket for the creator</t>
  </si>
  <si>
    <t>1. Content creator has created a course and sent the course for review</t>
  </si>
  <si>
    <t>1. Open the application.
2. Login with valid credentials as content reviewer.
3. Click on Switch to joyful theme
4. Click on Profile icon
5. Click on workspace tab -&gt; Click on up for review
6. Verify that the course which is sent for review is displayed in the up for review section.
7. Click to open the course and click on publish option.
8. Tick all the check boxes to publish the course.
9. Verify that after page refresh the course is removed from the up for review section</t>
  </si>
  <si>
    <t>Content reviewer should be able to publish the course and the published course is displayed under published bucket for the creator</t>
  </si>
  <si>
    <t>TC_480</t>
  </si>
  <si>
    <t>Verify that when a course is published the creator of the course is notified with an email</t>
  </si>
  <si>
    <t>1. Open the application.
2. Login with valid credentials as content reviewer.
3. Click on Switch to joyful theme
4. Click on Profile icon
5. Click on workspace tab -&gt; Click on up for review
6. Verify that the course which is sent for review is displayed in the up for review section.
7. Click to open the course and click on publish option.
8. Tick all the check boxes to publish the course.
9. Verify that after publish the creator of the course is notified via email</t>
  </si>
  <si>
    <t>When a course is published the creator of the course should be notified with an email</t>
  </si>
  <si>
    <t>TC_481</t>
  </si>
  <si>
    <t>SB-24152</t>
  </si>
  <si>
    <t>Verify that the content creator is able to view the review comments given by reviewer and is displayed for him after opening the course from drafts</t>
  </si>
  <si>
    <t>1. Open staging portal
2. Login with content creator login credentials.
3. Go to workspace -&gt; Draft
4. Open the course which is rejected
5. Click on view comment</t>
  </si>
  <si>
    <t>Content creator should be able to view the review comments given by reviewer and is displayed for him after opening the course from drafts</t>
  </si>
  <si>
    <t>verifyCreatorAbleToReviewComments</t>
  </si>
  <si>
    <t>TC_482</t>
  </si>
  <si>
    <t>Verify that the user is able to delete the course from all my content section and the pagination workls fine with Next , Previous, First , Last</t>
  </si>
  <si>
    <t>1.User should have content creator role.
2. User should have created courses and it must be under draft, submitted for review and live status.</t>
  </si>
  <si>
    <t>1. Open staging explore page.
2. Click on sign in link.
3. Login with content creator credentials.
4. Click on Switch to joyful theme
5. Click on Profile icon
6. Go to Workspace-&gt;All my content.
7. Apply the MCS Filter and verify search results are displayed according to the applied filters.
8. Click on Sort by option.
9. Select Modified on/ created on option from the drop down.
10. Verify whether results are displayed based on the applied sort functionality.</t>
  </si>
  <si>
    <t>User should be able to view all his/her course contents in all my content section and also user must be able to search and apply filters to search the content and should be able to sort the contents as per the Creation &amp; Modification.</t>
  </si>
  <si>
    <t>searchCourseInAllMyContent</t>
  </si>
  <si>
    <t>TC_483</t>
  </si>
  <si>
    <t>Verify that the user is able to delete all the course contents which does not have a draft version of an already published course</t>
  </si>
  <si>
    <t>1. Open Staging explore page.
2. Click on sign in link.
3. Login with content creator credentials.
4. Click on Switch to joyful theme
5. Click on Profile icon
6. Go to Workspace-&gt;Published/ All my content bucket/ Draft bucket.
7. Click on delete option available on the content card in Published/ Draft section/ All my content section.
8. Verify whether course gets deleted successfully.</t>
  </si>
  <si>
    <t>User should be able to delete all the course contents which does not have a draft version of an already published course.</t>
  </si>
  <si>
    <t>DeleteAndVerifyInAllMyContentDraftPublish</t>
  </si>
  <si>
    <t>TC_484</t>
  </si>
  <si>
    <t>Verify if the course creator is able to delete the courses from the workspace section.
* Drafts
* All my contents
* Published</t>
  </si>
  <si>
    <t>1. Open the application
2. Login with valid credentials
3. Click on the Workspace.
4. Verify if the course creator is able to delete the courses from the below buckets.
* Drafts
* All my contents
* Published</t>
  </si>
  <si>
    <t>The course creator should be able to delete the courses from the below buckets.
* Drafts
* All my contents
* Published</t>
  </si>
  <si>
    <t>TC_485</t>
  </si>
  <si>
    <t>Verify that the creator is able to add the course assessment to the course.</t>
  </si>
  <si>
    <t>1. There is at least one self assess content published
2. There is at least one self assess content published whose name is in regional language</t>
  </si>
  <si>
    <t>Scenario 1:
1. Open the application.
2. Login with valid credentials
3. Go to workspace and click on course 
4. Once the collection editor is loaded, click on add resource option.
5. Verify that the user is able to search the content by name and do_id and able to add them 
Scenario 2:
1. Open the application.
2. Login with valid credentials
3. Go to workspace and click on course 
4. Once the collection editor is loaded, click on add resource option.
5. Try to copy paste the do_id of the self assess content and verify that the user is displayed with the content in the detailed view.
6. Now click on add.
Scenario 3:
1. Open the application.
2. Login with valid credentials
3. Go to workspace and click on course 
4. Once the collection editor is loaded, click on add resource option.
5. Verify that the user is able to search the content by name in regional language and able to add them in the course unit
Scenario 4:
1. Open the application.
2. Login with valid credentials
3. Go to workspace and click on course 
4. Once the collection editor is loaded, click on add resource option.
5. Try to enter any three characters which are there in the self assess content name.
6. Now verify that all the contents which has the entered characters is displayed.</t>
  </si>
  <si>
    <t>Scenario 1:
The user should be able to successfully the search the self assess content by name and do_id and add them inside the course unit
Scenario 2: 
User should be able to add the self assess content even by searching by content do_id
Scenario 3:
The user should be able to search the self assess content in regional language and able to add them successfully
Scenario 4:
The user should be displayed all the contents on entering 3 characters of the content name</t>
  </si>
  <si>
    <t>CreateSelfAssesmentContentInCourseAndVerify</t>
  </si>
  <si>
    <t>TC_486</t>
  </si>
  <si>
    <t>Verify that 1. The copy as course option is shown in textbook ToC page when the Content creator opens any textbook.
2. User is displayed with chapter selection on clicking Copy as a course button.
3. User is able to select single/multiple chapters from the textbook.
4. User is navigated to the course editor page on clicking the create course button after selecting the chapters.
5. Verify that the Tenant default ETB frameworks values are shown when the Content creator when clicked on edit details.</t>
  </si>
  <si>
    <t>1. Open the portal 2. Click on explore page.
3. Click on Login
4. Login with content creator credentials.
5. Click on Switch to joyful theme
6. Click on Digital book 
7. Open any Textbook.
8. Click on the copy as course option.
9. Select single/multiple chapters.
10. Click on Create course button.
11. Verify if creator is navigated to Course editor page.
12. Click on the edit details link.</t>
  </si>
  <si>
    <t>1. The copy as course option should be shown in textbook ToC page when the Content creator opens any textbook.
2. Content creator should be able to select single/multiple chapters.
3. On clicking the Create course button, content creator should be navigated to course editor page and selected chapters should be added to the root node.
4. The Tenant default ETB frameworks values should be shown when the Content creator when user opens the edit form of a course which is created using textbook.</t>
  </si>
  <si>
    <t>OpenAnyBookAndCopyAsCourseOption</t>
  </si>
  <si>
    <t>TC_487</t>
  </si>
  <si>
    <t>Verify that telemetry is generated when user clicks on "Copy as course" while copying a book as course</t>
  </si>
  <si>
    <t>User should have content creator Access</t>
  </si>
  <si>
    <t>1. open the sunbird portal
2. Login with creator credential
3. Click on Digital textbooks tab
4. Click on any Digital textbook
5. Click on "copy as course" button
6. Click on "select all" check box
7. Click on create button
8. Observe the telemetry generated</t>
  </si>
  <si>
    <t xml:space="preserve"> {eid: "INTERACT", ets: 1662545862907, ver: "3.0", mid: "INTERACT:b3e2f95a0aebd1d32e40c314dbd70ece",…}
actor: {id: "fca2925f-1eee-4654-9177-fece3fd6afc9", type: "User"}
context: {channel: "01269878797503692810",…}
cdata: [{id: "KKzCJ2dbVmc2-lPahEEBYrb0_h_XGpeH", type: "UserSession"}, {id: "Desktop", type: "Device"},…]
channel: "01269878797503692810"
did: "97c58bc363f4b07221a2a79846e06067"
env: "library"
pdata: {id: "staging.sunbird.portal", ver: "5.0.0", pid: "sunbird-portal"}
id: "staging.sunbird.portal"
pid: "sunbird-portal"
ver: "5.0.0"
rollup: {l1: "01269878797503692810", l2: "01275630321992499239077"}
sid: "KKzCJ2dbVmc2-lPahEEBYrb0_h_XGpeH"
uid: "fca2925f-1eee-4654-9177-fece3fd6afc9"
edata: {id: "create-course-button", type: "click", pageid: "collection-player"}
eid: "INTERACT"
ets: 1662545862907
mid: "INTERACT:b3e2f95a0aebd1d32e40c314dbd70ece"
object: {id: "do_2133781127245086721739", ver: "2", type: "TextBook", rollup: {}}
tags: ["01269878797503692810", "01275630321992499239077"]
ver: "3.0"</t>
  </si>
  <si>
    <t xml:space="preserve">
{eid: "INTERACT", ets: 1686120884750, ver: "3.0", mid: "INTERACT:d16b3c7dde07c99c18e80ce169ad6d8b",…}
actor
: 
{id: "fca2925f-1eee-4654-9177-fece3fd6afc9", type: "User"}
context
: 
{channel: "01269878797503692810",…}
edata
: 
{id: "copy-as-course-button", type: "click", pageid: "collection-player"}
eid
: 
"INTERACT"
ets
: 
1686120884750
mid
: 
"INTERACT:d16b3c7dde07c99c18e80ce169ad6d8b"
object
: 
{id: "do_2134900966440222721142", ver: "3", type: "TextBook", rollup: {}}
tags
: 
["01269878797503692810"]
ver
: 
"3.0"
---------------------------------
{eid: "INTERACT", ets: 1686120891214, ver: "3.0", mid: "INTERACT:b241d6c95b3af327e84e897ac109bc7c",…}
actor
: 
{id: "fca2925f-1eee-4654-9177-fece3fd6afc9", type: "User"}
context
: 
{channel: "01269878797503692810",…}
edata
: 
{id: "create-course-button", type: "click", pageid: "collection-player"}
eid
: 
"INTERACT"
ets
: 
1686120891214
mid
: 
"INTERACT:b241d6c95b3af327e84e897ac109bc7c"
object
: 
{id: "do_2134900966440222721142", ver: "3", type: "TextBook", rollup: {}}
tags
: 
["01269878797503692810"]
ver
: 
"3.0"</t>
  </si>
  <si>
    <t>TC_488</t>
  </si>
  <si>
    <t>Verify that the Tenant default ETB frameworks values are shown when the Content creator when user opens the edit form of a course which is created using textbook.</t>
  </si>
  <si>
    <t>1. Open the portal 2. Click on explore page.
3. Click on Login
4. Login with content creator credentials.
5. Click on Switch to joyful theme
6. Click on Digital book 
7.Open the any Textbook
8. Click on the copy as course option
9. Click on edit details.</t>
  </si>
  <si>
    <t>The Tenant default ETB frameworks values should be shown when the Content creator when user opens the edit form of a course which is created using textbook.</t>
  </si>
  <si>
    <t>createCourseFromTextbookAndEditUpdateDetailsAndSendForReview</t>
  </si>
  <si>
    <t>TC_489</t>
  </si>
  <si>
    <t>Verify that the content creator is able to open the course which is created from textbook from draft section successfully.
&amp; Verify that the content creator is able to add the title of the unit,description,Keywords and Topics in to the units successfully to the course which is created from textbook</t>
  </si>
  <si>
    <t>1. Open the portal 2. Click on explore page.
3. Click on Login
4. Login with course creator credentials.
5. Click on Switch to joyful theme
6. Click on Profile icon
7. Click on workspace &gt; Draft section.
8. Open the course to edit 9. Observe the result.
10. Click on add new child and new sibling
11. Add the required information to units</t>
  </si>
  <si>
    <t>&gt; The content creator should be able to open the course from draft section successfully.
&gt; The content creator should be able to add the title of the unit,description,Keywords and Topics in to the units and subunit successfully</t>
  </si>
  <si>
    <t>updateUnitBook</t>
  </si>
  <si>
    <t>TC_490</t>
  </si>
  <si>
    <t>Verify that
1. the created course Structure is exactly same as the Textbook structure (course created textbook) when user opens the course from "Draft" bucket
2. the created course units name is displayed as per the Textbook units name and content types as "collection"</t>
  </si>
  <si>
    <t xml:space="preserve">1. Open the portal 2. Click on explore page.
3. Click on Login
4. Login with content creator credentials.
5. Click on Switch to joyful theme
6. Click on Profile icon
7. Click on workspace &gt; Draft section </t>
  </si>
  <si>
    <t xml:space="preserve">
1. the created course Structure should be exactly same as the Textbook structure (course created textbook).
2. the created course units name should be displayed as per the Textbook units name and content types as "collection"</t>
  </si>
  <si>
    <t>ValidatCreatedCourseStructureIsExactlySameAsTextBookStructureFromDraft</t>
  </si>
  <si>
    <t>TC_491</t>
  </si>
  <si>
    <t>Verify that
1. the created course Structure is exactly same as the Textbook structure (course created textbook) when user opens it from "All mu content" bucket
2. the created course units name is displayed as per the Textbook units name and content types as "collection"</t>
  </si>
  <si>
    <t>1. Open the portal 2. Click on explore page.
3. Click on Login
4. Login with content creator credentials.
5. Click on Switch to joyful theme
6. Click on Profile icon
7. Click on workspace &gt;All my content section</t>
  </si>
  <si>
    <t>VerifyInAllMyContentCourseStructureSimilarToTextBook</t>
  </si>
  <si>
    <t>TC_492</t>
  </si>
  <si>
    <t xml:space="preserve">Verify that 1. the course which is created using textbook is displayed in content creators draft and all my content section.
2. the created course name is displayed in the format of "Copy of &lt;Textbook Name&gt;"
</t>
  </si>
  <si>
    <t>1. Open the portal 2. Click on explore page.
3. Click on Login
4. Login with content creator credentials.
5. Click on Switch to joyful theme
6. Click on Profile icon
7. Click on workspace &gt; Draft section / All my content section</t>
  </si>
  <si>
    <t>1. the created course should be displayed in content creators draft and all my content section.
2. the created course name should be displayed in the format of "Copy of &lt;Textbook Name&gt;"</t>
  </si>
  <si>
    <t>createCourseByCopyOptionAndValidateContentComingToAllBucketsInWorkspace</t>
  </si>
  <si>
    <t>TC_493</t>
  </si>
  <si>
    <t>1. Verify that the content creator is able to save the course which is created using textbook successfully and updated details should be shown when the course creator closes and reopen the same curriculum course
2. Verify that the content creator is able to edit the live course which is created using textbook(adding removing units and resources etc) and save and send the course for review successfully</t>
  </si>
  <si>
    <t/>
  </si>
  <si>
    <t>1. Open the portal 2. Click on explore page.
3. Click on Login
4. Login with content creator credentials.
5. Click on Switch to joyful theme
6. Click on Profile icon
7. Click on workspace &gt; Draft section.
8. Open the course to edit 9. Click on add new child and new sibling
10. Add some resources.
11. Click on edit details and send for review</t>
  </si>
  <si>
    <t>1. the content creator should be able to save the course which is created using textbook successfully and updated details should be shown when the course creator closes and reopen the same curriculum course
2. the content creator should be able to edit the live course which is created using textbook(adding removing units and resources etc) and save and send the course for review successfully</t>
  </si>
  <si>
    <t>TC_494</t>
  </si>
  <si>
    <t>Verify that the content reviewer is able to reject a course and the creator of the course is notified via email about the course rejection and rejected content is displayed under the creators draft and is able to view the rejected comments, make appropriate changes and send the course again for review</t>
  </si>
  <si>
    <t>1. Open the application.
2. Login with valid credentials as content creator.
3. Click on Switch to joyful theme
4. Click on Profile icon
5. Click on workspace tab -&gt; Click on course.
6. Verify the user is able to add child.
7. Click on 'add resource' -&gt; try to add resource/ PDF/ collection/ Epub/ youtube.
8. Send the course to review.
9. Login as reviewer.
10. Reject the content
11. Login as creator again.
12. Observe the Draft bucket
13. Edit the course again send it for review</t>
  </si>
  <si>
    <t>Content reviewer should be able to reject a course and the creator of the course is notified via email about the course rejection.
The rejected content should get displayed under the creators draft and user should be able to view the rejected comments, make appropriate changes and send the course again for review</t>
  </si>
  <si>
    <t>CreateCourseAndRejectCourse
verfiyRejectedCourseAndUpdateResource</t>
  </si>
  <si>
    <t>TC_495</t>
  </si>
  <si>
    <t>1. Verify that the content creator is able to open an live course, add contents and again send for review and get it published by the reviewer successfully.
2. Verify that the content creator is able to delete the live course from published section and the course is not available in the application post delete.</t>
  </si>
  <si>
    <t>1. Open the application.
2. Login with valid credentials as content creator.
3. Click on Switch to joyful theme
4. Click on Profile icon
5. Click on workspace tab -&gt; Published bucket.
6. Edit the course
7. Click on 'add resource' -&gt; try to add resource/ PDF/ collection/ Epub/ youtube.
8. Send the course to review.
9. Get it published 
10. Click on workspace tab -&gt; Published bucket.
11. Click on delete icon of the course
12. Search the delete course in courses page</t>
  </si>
  <si>
    <t>1. The content creator should be able to open an live course, add contents and again send for review and get is published by the reviewer successfully.
2. Content creator should be able to delete the live course from published section and the course is not available in the application post delete.</t>
  </si>
  <si>
    <t>TC_496</t>
  </si>
  <si>
    <r>
      <rPr>
        <rFont val="Trebuchet MS"/>
        <color rgb="FF000000"/>
        <sz val="10.0"/>
      </rPr>
      <t xml:space="preserve">Verify that
1. creator is able to search the contents by name or do_id in </t>
    </r>
    <r>
      <rPr>
        <rFont val="Trebuchet MS"/>
        <color rgb="FF000000"/>
        <sz val="10.0"/>
      </rPr>
      <t>draft section &amp; published page</t>
    </r>
    <r>
      <rPr>
        <rFont val="Trebuchet MS"/>
        <color rgb="FF000000"/>
        <sz val="10.0"/>
      </rPr>
      <t xml:space="preserve">
2. Content creator is able to apply the filter in draft/Published , as per the Board, medium selected the the corresponding contents should be shown.
3. The creator is able to reset the filter in draft page.
4. contents should be shown based on user selected option(Modified on and created on) in draft page</t>
    </r>
  </si>
  <si>
    <t>1. Open the application.
2. Login with valid content creator credentials.
3. Click on the Workspace.
4. Click on the all my contents bucket and search the contents with content name or content do_id.
5. Click on the filtes option. Select values from the filter and apply. (Draft/Published)
6. Click on the Reset button on the applied filter.</t>
  </si>
  <si>
    <r>
      <rPr>
        <rFont val="Trebuchet MS"/>
        <color rgb="FF000000"/>
        <sz val="10.0"/>
      </rPr>
      <t xml:space="preserve">1. creator should be able to search the contents by name or do_id in </t>
    </r>
    <r>
      <rPr>
        <rFont val="Trebuchet MS"/>
        <color rgb="FF000000"/>
        <sz val="10.0"/>
      </rPr>
      <t>draft section &amp; published page in the all my contents tab</t>
    </r>
    <r>
      <rPr>
        <rFont val="Trebuchet MS"/>
        <color rgb="FF000000"/>
        <sz val="10.0"/>
      </rPr>
      <t xml:space="preserve">
2. Content creator should be able to apply the filter in draft/Published , as per the Board, medium selected the the corresponding contents should be shown.
3. The creator should be able to reset the filter in draft page.
4. contents should be shown based on user selected option(Modified on and created on) in draft page</t>
    </r>
  </si>
  <si>
    <t>TC_497</t>
  </si>
  <si>
    <t>Verify that the content creator is able to copy a course successfully and the course is opened in the editor with all the course TOC :
i) Course copied from same tenant
ii) Course copied from different tenant</t>
  </si>
  <si>
    <t>1. Open the application.
2. Login with valid creator credentials
3. Click on Switch to joyful theme
4. Click on courses tab.
5. Select the course and click on copy</t>
  </si>
  <si>
    <t>The content creator should be able to copy a course successfully and the course is opened in the editor with all the course TOC :
i) Course copied from same tenant
ii) Course copied from different tenant</t>
  </si>
  <si>
    <t>UserAbleToCopyCourseAndShareTheCourseViaLink</t>
  </si>
  <si>
    <t>TC_498</t>
  </si>
  <si>
    <t>Verify that the content creator is able to copy a course successfully and the course is opened in the editor with all the course TOC :
\ii) Course copied from different tenant</t>
  </si>
  <si>
    <t>The content creator should be able to copy a course successfully and the course is opened in the editor with all the course TOC :
ii) Course copied from different tenant</t>
  </si>
  <si>
    <t>TC_499</t>
  </si>
  <si>
    <t>SB-15367</t>
  </si>
  <si>
    <t>Verify that 
1. when user copies a course and on edit the License terms field is greyed out and on publish the license terms and link is displayed in the course Toc.
2. When user edits the course from published bucket and should be able to edit the License Terms and on Republish the updated License terms with link should be displayed in Course Toc on Consumption</t>
  </si>
  <si>
    <t>Course is copied and published</t>
  </si>
  <si>
    <t>1.Open staging explore page.
2. Login with valid creator credentials 
3. Go to courses page.
4. Select the course and copy it.
5. Observe the edit details form</t>
  </si>
  <si>
    <t>1. when user copies a course and on edit the License terms field is greyed out and on publish the license terms and link is displayed in the course Toc.
2. When user edits the course from published bucket and should be able to edit the License Terms and on Republish the updated License terms with link should be displayed in Course Toc on Consumption</t>
  </si>
  <si>
    <t>VerifyCourseTOC</t>
  </si>
  <si>
    <t>TC_500</t>
  </si>
  <si>
    <t>Verify that the creator selected license term in edit form should be shown in the save form while sending the course for review</t>
  </si>
  <si>
    <t>User should have the content creator role.
*Course - Both Curriculum and Generic courses</t>
  </si>
  <si>
    <t>1. Open the portal 2. Click on explore page.
3. Click on Login
4. Login with Content creator credentials.
5. Click on workspace &gt;Create &gt; Course
6. Click on start creating.
7. Click on edit form..
8. Accept the license terms.
9. Fill other mandatory details.
10. Click on save button.
11. Click on send for review for review.</t>
  </si>
  <si>
    <t>The creator selected license term in edit form should be shown in the save form while sending the course for review</t>
  </si>
  <si>
    <t>TC_501</t>
  </si>
  <si>
    <t>Verify that the creator selected license terms is shown in course ToC page when the reviewer opens the course</t>
  </si>
  <si>
    <t>1.User should have the content creator role.
2. User should have the content reviewer Role
*Course - Both Curriculum and Generic courses</t>
  </si>
  <si>
    <t>1. Open the portal 2. Click on explore page.
3. Click on Login
4. Login with Content reviewer credentials.
5. Click on workspace &gt;Create &gt; Course
6. Click on start creating.
7. Click on edit form..
8. Accept the license terms.
9. Fill other mandatory details.
10. Click on save button.
11. Click on send for review for review.
12. Login with reviewer credentials.
13. Go to up for review section.
14. Open the course which is sent for review.</t>
  </si>
  <si>
    <t>The creator selected license terms should be shown in course ToC page when the reviewer opens the course</t>
  </si>
  <si>
    <t>TC_502</t>
  </si>
  <si>
    <t>Verify that the user is displayed with review comments pop up - on clicking on reject course.
Verify that the user is able to add reviewer comments and reject the content</t>
  </si>
  <si>
    <t>Loggedin user shoudl have the content reviewer access</t>
  </si>
  <si>
    <t>1. Open staging portal
2. Login with content reviewer login credentials.
3. Go to workspace -&gt; up for review
4. Click on reject</t>
  </si>
  <si>
    <t>User shoudl displayed with review comments pop up - on clicking on reject course.
User shoudl be able to add reviewer comments and reject the content"</t>
  </si>
  <si>
    <t>verifyReviewerAbleToCommentBeforeReject</t>
  </si>
  <si>
    <t>TC_503</t>
  </si>
  <si>
    <t>TC_504</t>
  </si>
  <si>
    <t>SB-24074
SB-23848</t>
  </si>
  <si>
    <t>Verify if the user has chosen "select all" option then the UI is not broke during and consumption</t>
  </si>
  <si>
    <t>Scenario1:
1. Open staging portal
2. Login with content creator login credentials.
3. Go to workspace -&gt; Create course
4. Click on add icon
Scenario2:
1. Open staging portal
2. Login with content creator login credentials.
3. Go to workspace -&gt; Create course
4. Create the course with all option selected for Medium, class
5. Publish the course
6. Search the course on library page</t>
  </si>
  <si>
    <t>IF User has chosen "select all" option then the UI should not broke during and consumption</t>
  </si>
  <si>
    <t>TC_505</t>
  </si>
  <si>
    <t xml:space="preserve">Verify that the user gets search option while uploading images and get the images based on the search results
</t>
  </si>
  <si>
    <t>&gt;User shoudl et search option while uploading images and get the images based on the search results.</t>
  </si>
  <si>
    <t>createCourseValidateAddIconAndImageSearch</t>
  </si>
  <si>
    <t>TC_506</t>
  </si>
  <si>
    <t>Verify content creator is able to create the Course description field with Special characters.
1. Course</t>
  </si>
  <si>
    <t>1. Login to Sunbird portal with content creator and book creatoruser
2. Go to worksapce 
3. Create the content 
4. Add the contents description with Special characters</t>
  </si>
  <si>
    <t>Content creator shoudl be abel to create the contents description field with Special characters
1.Course</t>
  </si>
  <si>
    <t>createCoursewithDoubleQuotesIndescription</t>
  </si>
  <si>
    <t>TC_507</t>
  </si>
  <si>
    <t>Verify content reviewer is able to publsih the contents description field with double quotes and content is live post that
1.Course</t>
  </si>
  <si>
    <t>1. Login to Sunbird portal with content creator
2. Go to worksapce 3. Create the content 4. Add the contents description with double quotes
5. Send the content to review</t>
  </si>
  <si>
    <t xml:space="preserve">Content reviewer should be abel to publish the the contents description field with double quotes and content is live post that
1.Course
</t>
  </si>
  <si>
    <t>reviewerAbleToReviewDoubleQuestesInDescAndPublishTheCourse</t>
  </si>
  <si>
    <t>TC_508</t>
  </si>
  <si>
    <t>Verify whether user is able to see the below relational metadata fields for contents under course
"Name of the content"
"Keywords"
"Track in collection"</t>
  </si>
  <si>
    <t>Login as content creator</t>
  </si>
  <si>
    <t>1. Open staging portal
2. Login as content creator
3. Go to workspace and create a course
4. Add contents and on the preview page user should be able to see the relational metadata fields</t>
  </si>
  <si>
    <t>User should be able to see the below relational metadata fields for contents under course
"Name of the content"
"Keywords"
"Track in collection"</t>
  </si>
  <si>
    <t>userAbleToCopyCoursetoNewCoursewithPreviewPageValidation</t>
  </si>
  <si>
    <t>TC_509</t>
  </si>
  <si>
    <t>Verify user is able to able update all the metadata fields successfully in the course
"Name of the content"
"Keywords"
"Track in collection"</t>
  </si>
  <si>
    <t>1. Open staging portal
2. Login as content creator
3. Go to workspace and create a course
4. Add contents and on the preview page user should be able to see the relational metadata fields
5. User should be able to update the metadata feilds</t>
  </si>
  <si>
    <t>User should be able to able update all the fields successfully in the course
"Name of the content"
"Keywords"
"Track in collection"</t>
  </si>
  <si>
    <t>TC_510</t>
  </si>
  <si>
    <t>Verify user can save the content without updating fields in the course (except mandatory ones)</t>
  </si>
  <si>
    <t>1. Open staging portal
2. Login as content creator
3. Go to workspace and create a course
4. Add contents and on the preview page user should be able to see the relational metadata fields
5. User should be able to update the metadata fields
6. User should be able to save the content with metadata fields</t>
  </si>
  <si>
    <t>User should save the content without updating fields in the course (except mandatory ones)</t>
  </si>
  <si>
    <t>createCourseWithoutUpdatingfieldsExceptMandatoryOnes</t>
  </si>
  <si>
    <t>TC_511</t>
  </si>
  <si>
    <t>Verify that "Name of the content" field should not accept string more hat 120 characters in course
Verify that error is thrown when "Name of the content" validation is false in course</t>
  </si>
  <si>
    <t>1. Open staging portal
2. Login
3. Go to workspace and create a course
4. Add contents and on the preview page user should be able to see the relational metadata fields
5. Verify validation for field name "relName", it should not accept string more that 120 characters</t>
  </si>
  <si>
    <t>"Name of the content" field should not accept string more hat 120 characters in course
Error should be thrown when "Name of the content" validation is false in course</t>
  </si>
  <si>
    <t>relNameNotAcceptMoreThan120Char</t>
  </si>
  <si>
    <t>TC_512</t>
  </si>
  <si>
    <t>1. Open staging portal
2. Login as content creator
3. Go to workspace and create a course
4. Add contents and on the preview page user should be able to see the relational metadata fields
5. Verify that "keyword" accepts keywords in list type</t>
  </si>
  <si>
    <t>TC_513</t>
  </si>
  <si>
    <t>Verify when the "Track in collection" is enabled, "trackable" metadata should be "yes" in the course</t>
  </si>
  <si>
    <t>1. Open staging portal
2. Login as content creator
3. Go to workspace and create a course
4. Add contents and on the preview page user should be able to see the relational metadata fields
5. Enable the "relTrackable" field true, 
6. Inspect and open the network tab and check for this content, "relTrackable" field should be true</t>
  </si>
  <si>
    <t>When the "Track in collection" is enabled, "trackable" metadata should be "yes" in the course</t>
  </si>
  <si>
    <t>validatReltrackableIsDisabledByDefaultAndRelNameIsMandatory</t>
  </si>
  <si>
    <t>TC_514</t>
  </si>
  <si>
    <t>Verify when the "Track in collection" is disabled, "trackable" metadata should be "no" in the course</t>
  </si>
  <si>
    <t>1. Open staging portal
2. Login as content creator
3. Go to workspace and create a course
4. Add contents and on the preview page user should be able to see the relational metadata fields
5. Disable the "relTrackable" field , 
6. Inspect and open the network tab and check for this content, "relTrackable" field should be false</t>
  </si>
  <si>
    <t>When the "Track in collection" is disabled, "relationalMetadata
", "optional" should be "no" in the course</t>
  </si>
  <si>
    <t>TC_515</t>
  </si>
  <si>
    <t>Verify that user is able to add same type of contents to multiple nodes in the course</t>
  </si>
  <si>
    <t>1. Open staging portal
2. Login as content creator
3. Go to workspace and create a course
4. Add child nodes 
5. Add same content to multiple nodes and save the course</t>
  </si>
  <si>
    <t>User should be able to add same type of contents to multiple nodes in the course</t>
  </si>
  <si>
    <t>TC_516</t>
  </si>
  <si>
    <t>Verify that user is able to publish the course successfully</t>
  </si>
  <si>
    <t>1. Open staging portal
2. Login as reviewer
3. Go to workspace -&gt; Up for review
4. Open the course (relational metadata fields should be updated for the contents)
5. Click on "Publish"-&gt; "Yes"</t>
  </si>
  <si>
    <t>User shoudl be able to publish the course successfully</t>
  </si>
  <si>
    <t>TC_517</t>
  </si>
  <si>
    <t>Verify user is able to edit the published course</t>
  </si>
  <si>
    <t>Course should be created and published with updated relational metadata fields</t>
  </si>
  <si>
    <t>1. Open staging portal
2. Login as content creator
3. Go to workspace
4. Open the published course
5. Edit the course and also edit the relational metadata fields
6. Save and submit the course
7. Login as reviewer and publish the course</t>
  </si>
  <si>
    <t>User should be able to edit the published course</t>
  </si>
  <si>
    <t>createAndPublishCourseWithRelationMetaFiledsAndeditPublishedContent</t>
  </si>
  <si>
    <t>UserAbleToEditPublishedCourseAndRePublishCourse</t>
  </si>
  <si>
    <t>TC_518</t>
  </si>
  <si>
    <t>Verify user is able to copy the course to a new course</t>
  </si>
  <si>
    <t xml:space="preserve">1. Open staging portal
2. Login as content creator
3. Go to Library page
4. Open the course -&gt; Click on Copy
5. Edit details page will open </t>
  </si>
  <si>
    <t>User should be able to copy the course to a new course and when the content creator copied the course, course editor will open</t>
  </si>
  <si>
    <t>TC_519</t>
  </si>
  <si>
    <t xml:space="preserve">Verify user is able to add textbook to the course </t>
  </si>
  <si>
    <t>1. Open staging portal
2. Login as content creator
3. Go to workspace and create a course
4. Add textbook to the course in  AddFromLibrary section</t>
  </si>
  <si>
    <t>User should be able to add textbook to the course</t>
  </si>
  <si>
    <t>UserAbleToAddTextBookToCouseInAddFromLibrarySection</t>
  </si>
  <si>
    <t>TC_520</t>
  </si>
  <si>
    <t>Verify that relational metadata fields are applicable for all type of contents when it is added in a course
"Name of the content"
"Keywords"
"Track in collection"</t>
  </si>
  <si>
    <t>1. Open staging portal
2. Login as content creator
3. Go to workspace and create a course
4. Add all type contents(video, pdf, epub, html, H5P etc..) and on the preview page user should be able to see the relational metadata fields
5. User should be able to update the metadata feilds</t>
  </si>
  <si>
    <t>The relational metadata fields should be applicable for all type of contents when it is added in a course
"Name of the content"
"Keywords"
"Track in collection"</t>
  </si>
  <si>
    <t>relationalMetadataIsPresentInAlltypeOfcontentsOfLibraryInCourse</t>
  </si>
  <si>
    <t>TC_521</t>
  </si>
  <si>
    <t>Verify that content is in respective bucket
save as draft - in "draft" bucket and "all my content"
send for review - "All my contents" and "submitted for review"
Published - "Published" and "all my content"
for both course</t>
  </si>
  <si>
    <t>1. Open staging portal
2. Login
3. Go to workspace and create a book, course
4. Verify that content is in respective buckets</t>
  </si>
  <si>
    <t>Contents should be in respective bucket
save as draft - in "draft" bucket and "all my content"
send for review - "All my contents" and "submitted for review"
Published - "Published" and "all my content"
for both course</t>
  </si>
  <si>
    <t>validateContentsComingToAllSectionsLikeDraftSubmittedForReviewPublishedAndAllMyContentSectionsForCourse</t>
  </si>
  <si>
    <t>TC_522</t>
  </si>
  <si>
    <t>Check telemetry data for 
1.course creation
2.Save course
3.Send for Review</t>
  </si>
  <si>
    <t>1. Open staging portal
2. Login with content creator logon credentials.
3. Clcik on workspace
4. Click on Course.
5. Crate one Course and Save it
6. Clickon Send for Review</t>
  </si>
  <si>
    <t>{"eid":"INTERACT","ets":1597747691195,"ver":"3.0","mid":"INTERACT:69e790b750edada55c2d8dd3a471e238","actor":{"id":"ab467e6e-1f32-453c-b1d8-c6b5fa6c7b9e","type":"User"},"context":{"channel":"0124784842112040965","pdata":{"id":"staging.diksha.portal","ver":"3.2.10","pid":"sunbird-portal.collectioneditor"},"env":"course","sid":"_8w6OjiF1tO4wM0qTEgYKxwWqgbIfd8A","did":"3efaac31f0622e96994b60460cfefb7f","cdata":[],"rollup":{"l1":"0124784842112040965"}},"object":{"id":"do_2130887480772444161399","type":"Content","ver":"0"},"tags":["0124784842112040965","0124784842112040965"],"edata":{"type":"click","id":"button","subtype":"save_initiated","plugin":{"id":"org.ekstep.sunbirdcommonheader","ver":"1.9"}}}
========
{"eid":"INTERACT","ets":1597747691206,"ver":"3.0","mid":"INTERACT:7ed0e752d8d4bdc0862e6bff91d8c531","actor":{"id":"ab467e6e-1f32-453c-b1d8-c6b5fa6c7b9e","type":"User"},"context":{"channel":"0124784842112040965","pdata":{"id":"staging.diksha.portal","ver":"3.2.10","pid":"sunbird-portal.collectioneditor"},"env":"course","sid":"_8w6OjiF1tO4wM0qTEgYKxwWqgbIfd8A","did":"3efaac31f0622e96994b60460cfefb7f","cdata":[],"rollup":{"l1":"0124784842112040965"}},"object":{"id":"do_2130887480772444161399","type":"Content","ver":"0"},"tags":["0124784842112040965","0124784842112040965"],"edata":{"type":"click","id":"saveButton","subtype":"save","plugin":{"id":"org.ekstep.sunbirdcommonheader","ver":"1.9"},"target":{"id":"savebutton","ver":"","type":""}}}
=========
{"eid":"LOG","ets":1597747692104,"ver":"3.0","mid":"LOG:efc7b485f4f1d78a0d19b61d641eaf72","actor":{"id":"ab467e6e-1f32-453c-b1d8-c6b5fa6c7b9e","type":"User"},"context":{"channel":"0124784842112040965","pdata":{"id":"staging.diksha.portal","ver":"3.2.10","pid":"sunbird-portal.collectioneditor"},"env":"course","sid":"_8w6OjiF1tO4wM0qTEgYKxwWqgbIfd8A","did":"3efaac31f0622e96994b60460cfefb7f","cdata":[],"rollup":{"l1":"0124784842112040965"}},"object":{"id":"do_2130887480772444161399","type":"Content","ver":"0"},"tags":["0124784842112040965","0124784842112040965"],"edata":{"type":"api_call","level":"INFO","message":"","params":[{"path":"%2Faction%2Fcontent%2Fv3%2Fhierarchy%2Fupdate%2F","method":"PATCH","request":{},"response":"","responseTime":899,"status":"OK","uip":"","level":"INFO","message":""}],"pageid":"course"}}
==========
{"eid":"INTERACT","ets":1597747692304,"ver":"3.0","mid":"INTERACT:9359e65f2694f4b761137213d3e6f1fc","actor":{"id":"ab467e6e-1f32-453c-b1d8-c6b5fa6c7b9e","type":"User"},"context":{"channel":"0124784842112040965","pdata":{"id":"staging.diksha.portal","ver":"3.2.10","pid":"sunbird-portal.collectioneditor"},"env":"course","sid":"_8w6OjiF1tO4wM0qTEgYKxwWqgbIfd8A","did":"3efaac31f0622e96994b60460cfefb7f","cdata":[],"rollup":{"l1":"0124784842112040965"}},"object":{"id":"do_2130887480772444161399","type":"Content","ver":"0"},"tags":["0124784842112040965","0124784842112040965"],"edata":{"type":"click","id":"button","subtype":"save_successful","plugin":{"id":"org.ekstep.sunbirdcommonheader","ver":"1.9"},"duration":1.11}}</t>
  </si>
  <si>
    <t>Create:
{eid: "INTERACT", ets: 1686120983193, ver: "3.0", mid: "INTERACT:a3f83270bb447f07f14d64fcadc43b11",…}
actor
: 
{id: "fca2925f-1eee-4654-9177-fece3fd6afc9", type: "User"}
context
: 
{channel: "01269878797503692810",…}
edata
: 
{id: "create-button", type: "click", pageid: "workspace"}
eid
: 
"INTERACT"
ets
: 
1686120983193
mid
: 
"INTERACT:a3f83270bb447f07f14d64fcadc43b11"
object
: 
{id: "do_2138127023438397441104", ver: "1.0"}
tags
: 
["01269878797503692810"]
ver
: 
"3.0"
------------------------------------
Save:
{eid: "INTERACT", ets: 1686121049292, ver: "3.0", mid: "INTERACT:4df1fa8d6a01a737fa1803326bdd819b",…}
actor
: 
{id: "fca2925f-1eee-4654-9177-fece3fd6afc9", type: "User"}
context
: 
{channel: "01269878797503692810",…}
edata
: 
{id: "save_as_draft", type: "click", subtype: "submit", pageid: "collection_editor"}
eid
: 
"INTERACT"
ets
: 
1686121049292
mid
: 
"INTERACT:4df1fa8d6a01a737fa1803326bdd819b"
object
: 
{id: "do_2138127031554293761107", ver: "1.0", type: "Content", rollup: {}}
tags
: 
["01269878797503692810"]
ver
: 
"3.0"
--------------------------------------
Review:
{eid: "INTERACT", ets: 1686121052197, ver: "3.0", mid: "INTERACT:00e732748887e601b196a4326a20e46a",…}
actor
: 
{id: "fca2925f-1eee-4654-9177-fece3fd6afc9", type: "User"}
context
: 
{channel: "01269878797503692810",…}
edata
: 
{id: "send_for_review", type: "click", subtype: "launch", pageid: "collection_editor"}
eid
: 
"INTERACT"
ets
: 
1686121052197
mid
: 
"INTERACT:00e732748887e601b196a4326a20e46a"
object
: 
{id: "do_2138127031554293761107", ver: "1.0", type: "Content", rollup: {}}
tags
: 
["01269878797503692810"]
ver
: 
"3.0"</t>
  </si>
  <si>
    <t>TC_523</t>
  </si>
  <si>
    <t>Check telemetry data for course publish
Check telemetry data for course review reject</t>
  </si>
  <si>
    <t>1. Open staging portal
2. Login with content Reviewer login credentials.
3. Clcik on workspace
4. Click Up for Review and Click on Publish
"1. Open staging portal
2. Login with content Reviewer login credentials.
3. Clcik on workspace
4. Click Up for Review and Click on Reject"</t>
  </si>
  <si>
    <t>{"eid":"INTERACT","ets":1597747872594,"ver":"3.0","mid":"INTERACT:8be470f0c244eb541242036e20ce8da8","actor":{"id":"dca7518d-5886-4251-94aa-360c762b1182","type":"User"},"context":{"channel":"0124784842112040965","pdata":{"id":"staging.diksha.portal","ver":"3.2.10","pid":"sunbird-portal.collectioneditor"},"env":"course","sid":"jn7ucruaOyY_Du5xVrj6wsMo0wLXUdgX","did":"3be86684d38485f37932f05f13e1cd96","cdata":[],"rollup":{"l1":"0124784842112040965"}},"object":{"id":"do_2130887245850296321362","type":"Content","ver":"0"},"tags":["0124784842112040965","0124784842112040965"],"edata":{"type":"click","id":"button","subtype":"publish","plugin":{"id":"org.ekstep.sunbirdcommonheader","ver":"1.9"},"target":{"id":"contentPublishButton","ver":"","type":""}}}
===================
{"eid":"INTERACT","ets":1597747962402,"ver":"3.0","mid":"INTERACT:bf8cd9e7f6605366374151c24e7361f5","actor":{"id":"dca7518d-5886-4251-94aa-360c762b1182","type":"User"},"context":{"channel":"0124784842112040965","pdata":{"id":"staging.diksha.portal","ver":"3.2.10","pid":"sunbird-portal.collectioneditor"},"env":"course","sid":"jn7ucruaOyY_Du5xVrj6wsMo0wLXUdgX","did":"3be86684d38485f37932f05f13e1cd96","cdata":[],"rollup":{"l1":"0124784842112040965"}},"object":{"id":"do_2130887245850296321362","type":"Content","ver":"0"},"tags":["0124784842112040965","0124784842112040965"],"edata":{"type":"click","id":"button","subtype":"request-changes","plugin":{"id":"org.ekstep.sunbirdcommonheader","ver":"1.9"},"target":{"id":"changesRequestedButton","ver":"","type":""}}}</t>
  </si>
  <si>
    <t>TC_524</t>
  </si>
  <si>
    <r>
      <rPr>
        <rFont val="Trebuchet MS"/>
        <color rgb="FF000000"/>
        <sz val="10.0"/>
      </rPr>
      <t>Check telemetry when User clicks during preview</t>
    </r>
    <r>
      <rPr>
        <rFont val="Trebuchet MS"/>
        <color rgb="FF000000"/>
        <sz val="10.0"/>
      </rPr>
      <t xml:space="preserve">
</t>
    </r>
    <r>
      <rPr>
        <rFont val="Trebuchet MS"/>
        <color rgb="FF000000"/>
        <sz val="10.0"/>
      </rPr>
      <t>1.subunit inside unit
2.Add Child
3.Add Sibling
4.Add Resource</t>
    </r>
  </si>
  <si>
    <t>1. Open staging portal
2. Login with content Creator login credentials.
3. Click on workspace
4. Click on Course.
5. Click on Child, Sibling, Resource
6. Verify the telemetry</t>
  </si>
  <si>
    <t>Add child&gt;
{eid: "INTERACT", ets: 1626866384644, ver: "3.0", mid: "INTERACT:09506acbb0d137e482706e55dfb7c0b3",…}
actor: {id: "fca2925f-1eee-4654-9177-fece3fd6afc9", type: "User"}
context: {channel: "01269878797503692810",…}
cdata: []
channel: "01269878797503692810"
did: "f79148489c9de89c081665cf99f04159"
env: "collection_editor"
pdata: {id: "staging.sunbird.portal", ver: "4.1.0", pid: "sunbird-portal.collection_editor"}
rollup: {l1: "01269878797503692810"}
sid: "zWbzzLNSQBRurXCr_JB8h60T9SisR3En"
uid: "fca2925f-1eee-4654-9177-fece3fd6afc9"
edata: {id: "add_child", type: "click", subtype: "launch", pageid: "collection_editor",…}
eid: "INTERACT"
ets: 1626866384644
mid: "INTERACT:09506acbb0d137e482706e55dfb7c0b3"
object: {id: "do_21332728938269900811069", ver: "1.0", type: "Content", rollup: {}}
tags: ["01269878797503692810"]
ver: "3.0"
===============
Add sibling&gt;
{eid: "INTERACT", ets: 1626866392752, ver: "3.0", mid: "INTERACT:a18d431f47f87d686b87d5ecc97334bc",…}
actor: {id: "fca2925f-1eee-4654-9177-fece3fd6afc9", type: "User"}
context: {channel: "01269878797503692810",…}
cdata: []
channel: "01269878797503692810"
did: "f79148489c9de89c081665cf99f04159"
env: "collection_editor"
pdata: {id: "staging.sunbird.portal", ver: "4.1.0", pid: "sunbird-portal.collection_editor"}
rollup: {l1: "01269878797503692810"}
sid: "zWbzzLNSQBRurXCr_JB8h60T9SisR3En"
uid: "fca2925f-1eee-4654-9177-fece3fd6afc9"
edata: {id: "add_sibling", type: "click", subtype: "launch", pageid: "collection_editor", extra: {,…}}
eid: "INTERACT"
ets: 1626866392752
mid: "INTERACT:a18d431f47f87d686b87d5ecc97334bc"
object: {id: "do_21332728938269900811069", ver: "1.0", type: "Content", rollup: {}}
tags: ["01269878797503692810"]
ver: "3.0"
===================
Add from library&gt;
{eid: "INTERACT", ets: 1626866396893, ver: "3.0", mid: "INTERACT:d99944aeff6a6c2e3a5ad4fc4760f405",…}
actor: {id: "fca2925f-1eee-4654-9177-fece3fd6afc9", type: "User"}
context: {channel: "01269878797503692810",…}
cdata: []
channel: "01269878797503692810"
did: "f79148489c9de89c081665cf99f04159"
env: "collection_editor"
pdata: {id: "staging.sunbird.portal", ver: "4.1.0", pid: "sunbird-portal.collection_editor"}
rollup: {l1: "01269878797503692810"}
sid: "zWbzzLNSQBRurXCr_JB8h60T9SisR3En"
uid: "fca2925f-1eee-4654-9177-fece3fd6afc9"
edata: {id: "add_from_library", type: "click", subtype: "launch", pageid: "collection_editor"}
id: "add_from_library"
pageid: "collection_editor"
subtype: "launch"
type: "click"
eid: "INTERACT"
ets: 1626866396893
mid: "INTERACT:d99944aeff6a6c2e3a5ad4fc4760f405"
object: {id: "do_21332728938269900811069", ver: "1.0", type: "Content", rollup: {}}
tags: ["01269878797503692810"]
ver: "3.0"</t>
  </si>
  <si>
    <t xml:space="preserve">
{eid: "INTERACT", ets: 1671448335122, ver: "3.0", mid: "INTERACT:4f3e6b25f0be98afd54264077760ac89",…}
actor
: 
{id: "4cd4c690-eab6-4938-855a-447c7b1b8ea9", type: "User"}
context
: 
{channel: "01269878797503692810",…}
edata
: 
{id: "add_child", type: "click", subtype: "launch", pageid: "collection_editor",…}
extra
: 
{values: [{id: "do_2136925028802560001241", contentType: "Course", primaryCategory: "Course",…}]}
id
: 
"add_child"
pageid
: 
"collection_editor"
subtype
: 
"launch"
type
: 
"click"
eid
: 
"INTERACT"
ets
: 
1671448335122
mid
: 
"INTERACT:4f3e6b25f0be98afd54264077760ac89"
object
: 
{id: "do_2136925028802560001241", ver: "1.0", type: "Content", rollup: {}}
tags
: 
["01269878797503692810", "01275630005385625639848"]
ver
: 
"3.0"
================================================
{eid: "INTERACT", ets: 1671448338590, ver: "3.0", mid: "INTERACT:a1cb9680be1da67614890783970d600d",…}
actor
: 
{id: "4cd4c690-eab6-4938-855a-447c7b1b8ea9", type: "User"}
context
: 
{channel: "01269878797503692810",…}
edata
: 
{id: "add_sibling", type: "click", subtype: "launch", pageid: "collection_editor", extra: {,…}}
extra
: 
{,…}
id
: 
"add_sibling"
pageid
: 
"collection_editor"
subtype
: 
"launch"
type
: 
"click"
eid
: 
"INTERACT"
ets
: 
1671448338590
mid
: 
"INTERACT:a1cb9680be1da67614890783970d600d"
object
: 
{id: "do_2136925028802560001241", ver: "1.0", type: "Content", rollup: {}}
tags
: 
["01269878797503692810", "01275630005385625639848"]
ver
: 
"3.0"
</t>
  </si>
  <si>
    <t>TC_525</t>
  </si>
  <si>
    <t>Check telemetry on clicking course Unit and course content from Course TOC page during consumption</t>
  </si>
  <si>
    <t>1. Open staging portal
2. Login as user
3. Click on Course
4. Click on Course TOC</t>
  </si>
  <si>
    <t>eid: "INTERACT", ets: 1597748937292, ver: "3.0", mid: "INTERACT:c4f1525eb3f75653952dcce87be5f0f4",…}
actor: {id: "ab467e6e-1f32-453c-b1d8-c6b5fa6c7b9e", type: "User"}
id: "ab467e6e-1f32-453c-b1d8-c6b5fa6c7b9e"
type: "User"
context: {channel: "0124784842112040965",…}
cdata: [{id: "_8w6OjiF1tO4wM0qTEgYKxwWqgbIfd8A", type: "UserSession"}, {id: "Desktop", type: "Device"}]
0: {id: "_8w6OjiF1tO4wM0qTEgYKxwWqgbIfd8A", type: "UserSession"}
1: {id: "Desktop", type: "Device"}
channel: "0124784842112040965"
did: "3efaac31f0622e96994b60460cfefb7f"
env: "Course"
pdata: {id: "staging.diksha.portal", ver: "3.2.10", pid: "sunbird-portal"}
id: "staging.diksha.portal"
pid: "sunbird-portal"
ver: "3.2.10"
rollup: {l1: "0124784842112040965"}
sid: "_8w6OjiF1tO4wM0qTEgYKxwWqgbIfd8A"
uid: "ab467e6e-1f32-453c-b1d8-c6b5fa6c7b9e"
edata: {id: "child-item", type: "click", pageid: "course-details"}
eid: "INTERACT"
ets: 1597748937292
mid: "INTERACT:c4f1525eb3f75653952dcce87be5f0f4"
object: {id: "do_21265981171771801613997", ver: "1", type: "Resource",…}
tags: ["0124784842112040965"]
ver: "3.0"</t>
  </si>
  <si>
    <t>{"eid":"INTERACT","ets":1679896669355,"ver":"3.0","mid":"INTERACT:7ee74f22ea047e335b0a23da4982ece1","actor":{"id":"08631a74-4b94-4cf7-a818-831135248a4a","type":"User"},"context":{"channel":"01269878797503692810","pdata":{"id":"staging.sunbird.portal","ver":"5.2.0","pid":"sunbird-portal"},"env":"Course","sid":"vs4XT-qsO95ZYdcDIaRi_iTGmolf8ZyL","did":"2024230bf6cf03e09b4382b9267dc1e3","cdata":[{"id":"013758918010953728203","type":"CourseBatch"},{"id":"vs4XT-qsO95ZYdcDIaRi_iTGmolf8ZyL","type":"UserSession"},{"id":"Desktop","type":"Device"},{"id":"joy","type":"Theme"}],"rollup":{"l1":"01269878797503692810"},"uid":"08631a74-4b94-4cf7-a818-831135248a4a"},"object":{"id":"do_2137569452228280321910","ver":"1","type":"Course","rollup":{"l1":"do_2137569452228280321910"}},"tags":["01269878797503692810"],"edata":{"id":"expand-all","type":"CLICK","pageid":"course-read"}}</t>
  </si>
  <si>
    <t>TC_526</t>
  </si>
  <si>
    <t>Verify when user preview the content while playing resource in course editor correct content progress should log in telemetry</t>
  </si>
  <si>
    <t>1. Open Sunbird portal
2. Login with content creator credentials.
3. Click on Profile-&gt; Click workspace &gt; click on course.
4. Add some resource and play the same in course editor.
5. Go to the end page and observe the progress log.</t>
  </si>
  <si>
    <t>{"eid":"END","ets":1601022374339,"ver":"3.0","mid":"END:310ba4d25377b7e1c1fb7f8fa71b89eb","actor":{"id":"ab467e6e-1f32-453c-b1d8-c6b5fa6c7b9e","type":"User"},"context":{"channel":"0124784842112040965","pdata":{"id":"staging.diksha.portal","ver":"3.3.0","pid":"sunbird-portal.contentplayer"},"env":"contentplayer","sid":"f1JyCOlq015cOr9SgVJjeulLOq2KeT5g","did":"5a4494cc09e4f592d4a25c5fe0e61f57","cdata":[{"id":"do_2131148399852175361587","type":"course"},{"id":"6e3e376a3cae6ed7cd08c1a406a593dd","type":"ContentSession"},{"id":"9f34e3f1741a14ec7d41b93fcde51d9a","type":"PlaySession"}],"rollup":{"l1":"0124784842112040965"}},"object":{"id":"do_2131134012208988161449","type":"Content","ver":"1","rollup":{"l1":"do_2131148390555238401580","l2":"do_2131148399852175361587","l3":"do_2131134012208988161449"}},"tags":["0124784842112040965"],"edata":{"type":"content","mode":"play","pageid":"sunbird-player-Endpage","summary":[{"progress":1},{"totallength":64},{"visitedlength":0.976062},{"visitedcontentend":false},{"totalseekedlength":0.976062},{"endpageseen":false}],"duration":1.305}}]}</t>
  </si>
  <si>
    <t>TC_527</t>
  </si>
  <si>
    <t>Verify user visits end page while playing resource in course editor correct content progress should log in telemetry during preview
&amp;
Verify when User switch the content between two resource,then telemetry should log during preview</t>
  </si>
  <si>
    <t>1. Open Sunbird portal
2. Login with content creator credentials.
3. Click on Profile-&gt; Click workspace &gt; click on course.
4. Add some resource and play the same in course editor.
5. Go to the end page and observe the progress log.
Scenario2:
1. Open Sunbird portal
2. Login with content creator credentials.
3. Click on Profile-&gt;Click workspace &gt; click on course.
4. Add some resource and play the same in course editor.
5. Switch the resource form one to another.
6. Observ ethe telemetry.</t>
  </si>
  <si>
    <t>{"eid":"END","ets":1601020940848,"ver":"3.0","mid":"END:7cea2c9fbe8a6ea5e3e928a1347f8532","actor":{"id":"ab467e6e-1f32-453c-b1d8-c6b5fa6c7b9e","type":"User"},"context":{"channel":"0124784842112040965","pdata":{"id":"staging.diksha.portal","ver":"3.3.0","pid":"sunbird-portal.contentplayer"},"env":"contentplayer","sid":"f1JyCOlq015cOr9SgVJjeulLOq2KeT5g","did":"5a4494cc09e4f592d4a25c5fe0e61f57","cdata":[{"id":"73874b4bc927c7cd59802cced4c598fa","type":"ContentSession"},{"id":"11aa65c0ca58fad2ec7a2e45906c6f41","type":"PlaySession"}],"rollup":{"l1":"0124784842112040965"}},"object":{"id":"do_2130908922485964801890","type":"Content","ver":"1","rollup":{}},"tags":["0124784842112040965"],"edata":{"type":"content","mode":"play","pageid":"sunbird-player-Endpage","summary":[{"progress":100},{"totallength":""},{"visitedlength":""},{"visitedcontentend":""},{"totalseekedlength":""},{"endpageseen":false}],"duration":168.00300000000001}}]}
=============
" {eid: ""IMPRESSION"", ets: 1601022373333, ver: ""3.0"", mid: ""IMPRESSION:3f1da16cab540a1f8f9600153d3d7d6c"",…}
actor: {id: ""ab467e6e-1f32-453c-b1d8-c6b5fa6c7b9e"", type: ""User""}
context: {channel: ""0124784842112040965"",…}
edata: {type: ""workflow"", subtype: """", pageid: ""videostage"", uri: ""videostage"", duration: 0.05}
eid: ""IMPRESSION""
ets: 1601022373333
mid: ""IMPRESSION:3f1da16cab540a1f8f9600153d3d7d6c""
object: {id: ""do_2131134012208988161449"", type: ""Content"", ver: ""1"",…}
tags: [""0124784842112040965""]
ver: ""3.0"""</t>
  </si>
  <si>
    <r>
      <rPr>
        <rFont val="Trebuchet MS"/>
        <color rgb="FF000000"/>
        <sz val="10.0"/>
      </rPr>
      <t xml:space="preserve">End event &gt;
</t>
    </r>
    <r>
      <rPr>
        <rFont val="Trebuchet MS"/>
        <color rgb="FF000000"/>
        <sz val="10.0"/>
      </rPr>
      <t>{eid: "END", ets: 1671710975102, ver: "3.0", mid: "END:c14d2171fb560588d671a2dd113c744e",…}
actor
: 
{id: "fca2925f-1eee-4654-9177-fece3fd6afc9", type: "User"}
context
: 
{channel: "01269878797503692810",…}
cdata
: 
[{id: "35a57a44c3a4ba602a0e8c77b49d10e0", type: "ContentSession"},…]
channel
: 
"01269878797503692810"
did
: 
"048148eeac5eaf18c39fa4d97fef4d05"
env
: 
"contentplayer"
pdata
: 
{id: "staging.sunbird.portal", ver: 1, pid: "sunbird-portal.contentplayer"}
rollup
: 
{l1: "01269878797503692810", l2: "01275630040485068839017"}
sid
: 
"xswICCJKpP4t5lVYFqZkebKcfLm0MBXW"
edata
: 
{type: "content", mode: "play", pageid: "sunbird-player-Endpage",…}
duration
: 
11.839
mode
: 
"play"
pageid
: 
"sunbird-player-Endpage"
summary
: 
[{progress: 15}, {totallength: 111.341}, {visitedlength: 111.341}, {visitedcontentend: true},…]
type
: 
"content"
eid
: 
"END"
ets
: 
1671710975102
mid
: 
"END:c14d2171fb560588d671a2dd113c744e"
object
: 
{id: "do_31257982244631347219877", type: "Content", ver: "2", rollup: {}}
id
: 
"do_31257982244631347219877"
rollup
: 
{}
type
: 
"Content"
ver
: 
"2"
tags
: 
[]
ver
: 
"3.0"
================
{eid: "INTERACT", ets: 1671711107797, ver: "3.0", mid: "INTERACT:be125a1328c3fbcab6de97802b199c85",…}
actor
: 
{id: "fca2925f-1eee-4654-9177-fece3fd6afc9", type: "User"}
context
: 
{channel: "01269878797503692810",…}
cdata
: 
[{type: "Feature", id: "video:resolutionChange"}, {type: "Task", id: "SB-13358"},…]
channel
: 
"01269878797503692810"
did
: 
"048148eeac5eaf18c39fa4d97fef4d05"
env
: 
"contentplayer"
pdata
: 
{id: "staging.sunbird.portal", ver: 1, pid: "sunbird-portal.contentplayer"}
rollup
: 
{l1: "01269878797503692810", l2: "01275630040485068839017"}
sid
: 
"xswICCJKpP4t5lVYFqZkebKcfLm0MBXW"
edata
: 
{type: "TOUCH", subtype: "CHANGE", id: "", pageid: "videostage"}
eid
: 
"INTERACT"
ets
: 
1671711107797
mid
: 
"INTERACT:be125a1328c3fbcab6de97802b199c85"
object
: 
{id: "do_31257982244631347219877", type: "Content", ver: "2", rollup: {}}
tags
: 
[]
ver
: 
"3.0"</t>
    </r>
  </si>
  <si>
    <t>TC_528</t>
  </si>
  <si>
    <t>Verify if user switch the content between two resource, correct telemetry should log</t>
  </si>
  <si>
    <t>1. Open the application
2. Login iwth valid credentials.
3. Click workspace &gt; click on course.
4. Add some resource and play the same in course editor.
5. Switch the resource form one to another.
6. Observ ethe telemetry.</t>
  </si>
  <si>
    <t>{eid: "IMPRESSION", ets: 1601022373333, ver: "3.0", mid: "IMPRESSION:3f1da16cab540a1f8f9600153d3d7d6c",…}
actor: {id: "ab467e6e-1f32-453c-b1d8-c6b5fa6c7b9e", type: "User"}
context: {channel: "0124784842112040965",…}
edata: {type: "workflow", subtype: "", pageid: "videostage", uri: "videostage", duration: 0.05}
eid: "IMPRESSION"
ets: 1601022373333
mid: "IMPRESSION:3f1da16cab540a1f8f9600153d3d7d6c"
object: {id: "do_2131134012208988161449", type: "Content", ver: "1",…}
tags: ["0124784842112040965"]
ver: "3.0"</t>
  </si>
  <si>
    <t>TC_529</t>
  </si>
  <si>
    <t>SB-8999</t>
  </si>
  <si>
    <t>ASSESS event having value of max score with a huge number</t>
  </si>
  <si>
    <t>1. Open the application
2. Login iwth valid credentials.
3. Click workspace &gt; click on course.
4. Play some resources with assesments.
5. Observe the telemetry for scores.</t>
  </si>
  <si>
    <t>{"eid":"ASSESS","ets":1601020916370,"ver":"3.1","mid":"ASSESS:c4d04bcd15c006abd4c26053bce17ed5","actor":{"id":"ab467e6e-1f32-453c-b1d8-c6b5fa6c7b9e","type":"User"},"context":{"channel":"0124784842112040965","pdata":{"id":"staging.diksha.portal","ver":"3.3.0","pid":"sunbird-portal.contentplayer"},"env":"contentplayer","sid":"f1JyCOlq015cOr9SgVJjeulLOq2KeT5g","did":"5a4494cc09e4f592d4a25c5fe0e61f57","cdata":[{"id":"73874b4bc927c7cd59802cced4c598fa","type":"ContentSession"},{"id":"11aa65c0ca58fad2ec7a2e45906c6f41","type":"PlaySession"}],"rollup":{"l1":"0124784842112040965"}},"object":{"id":"do_2130908922485964801890","type":"Content","ver":"1","rollup":{}},"tags":["0124784842112040965"],"edata":{"item":{"id":"do_213090885354921984128","maxscore":1,"type":"reorder","exlength":0,"params":[{"1":"{\"text\":\"sharp\"}"},{"2":"{\"text\":\"Pencil\"}"},{"3":"{\"text\":\"is\"}"},{"answer":"{\"seq\":[\"3\",\"1\",\"2\"]}"}],"uri":"","title":"Arrange the given words in proper order to form a sentence.","mmc":[],"mc":[],"desc":""},"index":2,"pass":"Yes","score":1,"resvalues":[{"2":"{\"text\":\"Pencil\"}"},{"3":"{\"text\":\"is\"}"},{"1":"{\"text\":\"sharp\"}"}],"duration":4}}]}</t>
  </si>
  <si>
    <t>TC_530</t>
  </si>
  <si>
    <t>Verify Publish pop up with the list of items in the checklist is displayed for reviewer post clicking on publish button of the textbook.</t>
  </si>
  <si>
    <t>1. Login to Sunbird portal with content reviewer credentials
2. Go to workspace.
3. click on up for review
4. Select the textbook
5. Click on publish</t>
  </si>
  <si>
    <t>Publish pop up should show with the list of items in the checklist is displayed for reviewer post clicking on publish button of the textbook .(It should be configured)</t>
  </si>
  <si>
    <t>VerifyListofCheckListItemsInPublishPopup</t>
  </si>
  <si>
    <t>VerifyListOfCheckListItemsInTextBookPublishPopup</t>
  </si>
  <si>
    <t>TC_531</t>
  </si>
  <si>
    <t>SB-28381</t>
  </si>
  <si>
    <t>4.8.0 Sprint 2</t>
  </si>
  <si>
    <t>Verify that there is no breakage in publish flow while publishing the course</t>
  </si>
  <si>
    <t>1. Open the portal
2. Login as Content reviewer
3. Goto worspace
4. Click on up for review
5. Click on Publish button &gt; Publish</t>
  </si>
  <si>
    <t>There should be no breakage in publish flow while publishing the course</t>
  </si>
  <si>
    <t>TC_532</t>
  </si>
  <si>
    <t>Lesson plan publish</t>
  </si>
  <si>
    <t>Verify that a content creator is able to create a Lesson Plan with regional language as a name</t>
  </si>
  <si>
    <t xml:space="preserve">1. Open the Sunbird portal
2. ..
3. Login with content creator credentials.
4.Click on the Profile icon on top right corner
5. Go to Workspace-&gt;Lesson Plan.
6. Enter the name in regional Language.
7. Click on start creating button and verify whether user is redirected to editor.
</t>
  </si>
  <si>
    <t xml:space="preserve">1. Content creator should be able to create Lesson Plan
2. Content creator should be able to create Lesson Plan by entering the name in regional language
</t>
  </si>
  <si>
    <t>ReginalLanuageWhileLessonPlanCreationAndValidateEdiotr</t>
  </si>
  <si>
    <t>TC_533</t>
  </si>
  <si>
    <t>Verify that a content creator is able to create a Lesson Plan without a name.</t>
  </si>
  <si>
    <t>Content creator should be able to create Lesson Plan without giving any name</t>
  </si>
  <si>
    <t>CreateLessonPlanWithOutNameAndValidatEditor</t>
  </si>
  <si>
    <t>TC_534</t>
  </si>
  <si>
    <t>SB-27354</t>
  </si>
  <si>
    <t>Lesson plan creation</t>
  </si>
  <si>
    <t>Verify that user able to create the Lesson plan and send it for review with only creator credentials access</t>
  </si>
  <si>
    <r>
      <rPr>
        <rFont val="Trebuchet MS"/>
        <color rgb="FF000000"/>
        <sz val="10.0"/>
      </rPr>
      <t xml:space="preserve">1. Open the Sunbird portal
2. Login as creator
3. Click on Profile icon
4. Click on Worspace &gt; Lesson plan
5. Entet the mandatory fields &gt; Create Lesson plan
6. Click on </t>
    </r>
    <r>
      <rPr>
        <rFont val="Trebuchet MS"/>
        <color rgb="FF000000"/>
        <sz val="10.0"/>
      </rPr>
      <t>+ New child</t>
    </r>
    <r>
      <rPr>
        <rFont val="Trebuchet MS"/>
        <color rgb="FF000000"/>
        <sz val="10.0"/>
      </rPr>
      <t xml:space="preserve"> button
7. Enter the mandatory fields &gt; Save as Drafts
8. Click on </t>
    </r>
    <r>
      <rPr>
        <rFont val="Trebuchet MS"/>
        <color rgb="FF000000"/>
        <sz val="10.0"/>
      </rPr>
      <t>+ Add Resource</t>
    </r>
    <r>
      <rPr>
        <rFont val="Trebuchet MS"/>
        <color rgb="FF000000"/>
        <sz val="10.0"/>
      </rPr>
      <t xml:space="preserve"> button on botton right of the page
9. Select content from the list &gt; Proceed
10. Click on Save button icon
11. Click on Send for Review button
12. Observe success message is displayed once collection is submitted for review.</t>
    </r>
  </si>
  <si>
    <t>User should be able to create the Lesson plan and send it for review with only creator credentials access</t>
  </si>
  <si>
    <t>CreateLessonPlanWithOnlyCreatorAccess</t>
  </si>
  <si>
    <t>TC_535</t>
  </si>
  <si>
    <t>Verify that creator is able to create the Lesson plan by adding Description and Notes to Teacher.</t>
  </si>
  <si>
    <t>1. Open the Sunbird portal
2. Click on sign in link.
3. Login with content creator credentials.
4.Click on the Profile icon on the top right corner 
5. Go to Workspace-&gt;Lesson Plan-&gt;Start creating.
6. Click on add new child.
7. Enter text in the description field and Notes to teacher field.
8. Verify whether description and notes can be added.</t>
  </si>
  <si>
    <t>Creator should be able to enter the Description and keywords for the child/sibling</t>
  </si>
  <si>
    <t>CheckLessonPlanTemplate</t>
  </si>
  <si>
    <t>TC_536</t>
  </si>
  <si>
    <t>Verify that Lesson plan creator is able to add, delete, update the child and sibling while creating the Lesson plan.
&amp; Verify that Creator is able to preview and delete the resources added to the child/sibling</t>
  </si>
  <si>
    <t>1. Open the Sunbird portal
2. ...
3. Login with content creator credentials.
4.Click on the Profile icon on the top right corner 5. Go to Workspace-&gt;Lesson Plan-&gt;Start creating.
6. Click on add new child.
7. Click on add sibling child.
8. Right click on the added node-&gt;Click on delete and verify user is able to delete the created node.
9. Right click on the node and click rename option and verify name can be edited/ Press F2 and verify whether name can be edited.
10.Again click on "Add Resource" button.
11. Select Resources and click on Proceed button.
12. Click on Preview icon(Right Arrow).
13. verify whether Proper Preview is displayed</t>
  </si>
  <si>
    <t>1. The Lesson plan creator should be able to add, delete, update the child and sibling while creating the Lesson plan.
2. The Creator should be able to preview and delete the resources added to the child/sibling</t>
  </si>
  <si>
    <t>AddNodesAndResourceToLessonPlan</t>
  </si>
  <si>
    <t>TC_537</t>
  </si>
  <si>
    <t>Verify that the Lesson Plan creator is able to apply the filters and add resources in to the Child and Sibling in add resource page while creating the Lesson Plans.</t>
  </si>
  <si>
    <t>1. Open the Sunbird portal
2. ..
3. Login with content creator credentials.
4.Click on the Profile icon on the top right corner 
5. Go to Workspace-&gt;Lesson Plan-&gt;Start creating.
6. Click on Add child option.
7. Click on Add resources button.
8. Click on view all button.
9. Apply the filters and verify whether contents are getting displayed based on the selected drop down values..</t>
  </si>
  <si>
    <t>Creator should be able to find resource based on Filters and add to the Lesson plan</t>
  </si>
  <si>
    <t>verifyThatTheLessonPlanCreatorIsAbleToApplyFiltersAndAddResource</t>
  </si>
  <si>
    <t>TC_538</t>
  </si>
  <si>
    <t>Verify whether Proper preview is displayed on opening a Lesson Plan from draft and All my contents.</t>
  </si>
  <si>
    <t>1. Content creator should have created atleast one Lesson Plan and saved it.</t>
  </si>
  <si>
    <t>1. Open the Sunbird portal
2. ..
3. Login with content creator credentials.
4. Go to Workspace-&gt;Drafts/All my content.
5. Verify whether saved content is reflected in the draft and All my content section.</t>
  </si>
  <si>
    <t>Creator should be able to open content from draft and all my contents and should be able to view the content properly</t>
  </si>
  <si>
    <t>TC_539</t>
  </si>
  <si>
    <t>Verify that 1. The default license configured is getting displayed in the edit details Page.
2. The license value selected by a creator is getting displayed to a reviewer.</t>
  </si>
  <si>
    <t>1. Open the Sunbird portal
2.Login with content creator credentials
3.Go to Workspace-&gt;create any content
4.Click on Save
6.Click on Send for Review
7.Fill the mandatory details in Edit details form
8.Observe the license details
9.Click on license drop down and select a value
10.Click on Submit 
11.login with content reviewer credentials
12.Click on Up for Review
13.Choose the content and observe the details</t>
  </si>
  <si>
    <t>1.Default license term should get displayed.
2. Static text should get displayed.
3. User should be able to select other values as well.</t>
  </si>
  <si>
    <t>VerifyDefaultLicenseIsDisplayed</t>
  </si>
  <si>
    <t>TC_540</t>
  </si>
  <si>
    <t>Verify that the Lesson Plan creator can send content for review and content is available in submitted for review section</t>
  </si>
  <si>
    <t>1. Open the Sunbird portal
2. ..
3. Login with content creator credentials.
4.Click on the Profile icon on the top right corner 
5. Go to Workspace-&gt;Lesson Plan-&gt;Start creating button.
6. Click on add child option. 
7. Add some resources.
8. Click on Send for review button.
9. Fill all the details.
10. Click on save button.
11. Verify whether content is sent for review.
12. Click and open submitted for review section.
13. Verify whether Lesson Plan sent for review is displayed in this section.
14. Again create one new lesson plan.
15. Click on add child option. 16. Add some resources.
17. Click on small arrow icon available in the send for review button.
18. Click open the Shared via link bucket.
19. Verify whether Limited shared content is available.</t>
  </si>
  <si>
    <t>&gt; Creator should be able to send Lesson Plan for review and the content should be available in submitted for review for section</t>
  </si>
  <si>
    <t>CreateLessonPlanSaveAndSendForReviewAndPublish</t>
  </si>
  <si>
    <t>TC_541</t>
  </si>
  <si>
    <t>Verify that the Lesson Plan creator is able to delete the content from Published bucket.</t>
  </si>
  <si>
    <t>Content creator should have created atleast one Lesson PLan and it must be under live status.</t>
  </si>
  <si>
    <t>1. Open the Sunbird portal
2. ..
3. Login with content creator credentials.
4. Go to Workspace-&gt; Published.
5. Click on the delete option available on the content card.
6. Verify whether content creator is able to delete the content.</t>
  </si>
  <si>
    <t>Creator should be able to delete the Lesson plan from Published Section</t>
  </si>
  <si>
    <t>TC_542</t>
  </si>
  <si>
    <t>Verify content creator can edit the content from published section, save and submit the content for review.</t>
  </si>
  <si>
    <t>1. Open the Sunbird portal
2. ..
3. Login with content creator credentials.
4.Click on the avatar on the right corner 5. Go to Workspace-&gt; Published.
6. Click and open the content card. 7. Edit the lesson plan.
8. Click on save button.
9. Click on send for review button.
10. Verify Lesson Plan is submitted for review successfully.
11. Login as content reviewer.
12. Try to reject/publish the lesson plan.</t>
  </si>
  <si>
    <t>1. Creator should be able to edit the content from published section and should be able to save the content and send for review
2. Content should render properly in the content player while reviewing the contents.
3. Content reviewer should be able to click on the publish button to publish the content.
4. Content reviewer should be able to reject the content with comments post clicking on request for changes.
5. Content creator should be able to see the rejected content under darfts section.
6. Content creator should be able to send the content for review after updating the content.</t>
  </si>
  <si>
    <t>RejectTheUploadedContent</t>
  </si>
  <si>
    <t>TC_543</t>
  </si>
  <si>
    <t>Verify content creator is able to save the resource and send the resource for review,is able to see the resource in Submitted for review section
&amp;
Verify content reviewer is able to get the contents in Up for review section for below content types
1. Lesson Plan</t>
  </si>
  <si>
    <r>
      <rPr>
        <rFont val="Trebuchet MS"/>
        <color rgb="FF000000"/>
        <sz val="10.0"/>
      </rPr>
      <t xml:space="preserve">Scenario1:
</t>
    </r>
    <r>
      <rPr>
        <rFont val="Trebuchet MS"/>
        <color rgb="FF000000"/>
        <sz val="10.0"/>
      </rPr>
      <t xml:space="preserve">1. Open the Sunbird portal
2.Login with content creator credentials
3.Go to Workspace-&gt;Resource 
4.Add content
5.Click on Save 
6.Click on send for review 
7.Click on submitted for review and observe
</t>
    </r>
    <r>
      <rPr>
        <rFont val="Trebuchet MS"/>
        <color rgb="FF000000"/>
        <sz val="10.0"/>
      </rPr>
      <t xml:space="preserve">Scenario2:
</t>
    </r>
    <r>
      <rPr>
        <rFont val="Trebuchet MS"/>
        <color rgb="FF000000"/>
        <sz val="10.0"/>
      </rPr>
      <t>1. Open the Sunbird portal
2.Login with content reviewer credentials
3.Go to Workspace-&gt;Up for review 
4.Observe</t>
    </r>
  </si>
  <si>
    <t>1. The content creator should be able to save the resource and send the resource for review,is able to see the resource in Submitted for review section
2. content reviewer should be able to get the contents in Up for review section for below content types
. Lesson Plan</t>
  </si>
  <si>
    <t>TC_544</t>
  </si>
  <si>
    <t>Verify that the content reviewer is able to publish the lesson plan</t>
  </si>
  <si>
    <t>Content creator should have created atleast one Lesson PLan and should be in submitted for review bucket</t>
  </si>
  <si>
    <t>1. Open the Sunbird portal
2.Login with content reviewer credentials
3.Go to Workspace-&gt;Up for Review 4.Click on the Lesson Plan
6.Observe
7.Click on the Reject 8.Login with content creator credentials 9.Go to Workspace-&gt;Drafts
10.Edit the content
11.Click on the Save 12.Click on Send for review 13.Observe</t>
  </si>
  <si>
    <t>1. Content should render properly in the content player while reviewing the contents.
2. Content reviewer should be able to click on the publish button to publish the content.
3. Content reviewer should be able to reject the content with comments post clicking on request for changes.
4. Content creator should be able to see the rejected content under darfts section.
5. Content creator should be able to send the content for review after updating the content."</t>
  </si>
  <si>
    <t>RejectTheLessonPlan</t>
  </si>
  <si>
    <t>TC_545</t>
  </si>
  <si>
    <t>Check telemetry data for 
 1.Lesson Plan creation
 2.Save LessonPlan
3. Send for Review</t>
  </si>
  <si>
    <t>1. Login to Sunbird portal with creator credentials.
2. Go to workspace
3. Click creat lesson.
4. Click start creation
5. Observer the telemetry.
6. Add some units.
7. Click on save lesson plan
8. Observe the telemetry
9. Send the lesson plan to review
10. Observe the telemetry</t>
  </si>
  <si>
    <t>{"eid":"INTERACT","ets":1597740437888,"ver":"3.0","mid":"INTERACT:c09e30286473124ab29ef87bc6a4fc69","actor":{"id":"ab467e6e-1f32-453c-b1d8-c6b5fa6c7b9e","type":"User"},"context":{"channel":"0124784842112040965","pdata":{"id":"staging.diksha.portal","ver":"3.2.10","pid":"sunbird-portal.collectioneditor"},"env":"lessonplan","sid":"_8w6OjiF1tO4wM0qTEgYKxwWqgbIfd8A","did":"3efaac31f0622e96994b60460cfefb7f","cdata":[],"rollup":{"l1":"0124784842112040965"}},"object":{"id":"do_2130886892199198721318","type":"Content","ver":"0"},"tags":["0124784842112040965","0124784842112040965"],"edata":{"type":"click","id":"saveButton","subtype":"save","plugin":{"id":"org.ekstep.sunbirdcommonheader","ver":"1.9"},"target":{"id":"savebutton","ver":"","type":""}}}
========
{"eid":"INTERACT","ets":1597740438364,"ver":"3.0","mid":"INTERACT:4dda53ca9e817d46dec08a1e7918091e","actor":{"id":"ab467e6e-1f32-453c-b1d8-c6b5fa6c7b9e","type":"User"},"context":{"channel":"0124784842112040965","pdata":{"id":"staging.diksha.portal","ver":"3.2.10","pid":"sunbird-portal.collectioneditor"},"env":"lessonplan","sid":"_8w6OjiF1tO4wM0qTEgYKxwWqgbIfd8A","did":"3efaac31f0622e96994b60460cfefb7f","cdata":[],"rollup":{"l1":"0124784842112040965"}},"object":{"id":"do_2130886892199198721318","type":"Content","ver":"0"},"tags":["0124784842112040965","0124784842112040965"],"edata":{"type":"click","id":"button","subtype":"save_successful","plugin":{"id":"org.ekstep.sunbirdcommonheader","ver":"1.9"},"duration":0.49}}
=================
{"eid":"INTERACT","ets":1597740493648,"ver":"3.0","mid":"INTERACT:fb9875768fbdacea855dde524b04b2b0","actor":{"id":"ab467e6e-1f32-453c-b1d8-c6b5fa6c7b9e","type":"User"},"context":{"channel":"0124784842112040965","pdata":{"id":"staging.diksha.portal","ver":"3.2.10","pid":"sunbird-portal.collectioneditor"},"env":"lessonplan","sid":"_8w6OjiF1tO4wM0qTEgYKxwWqgbIfd8A","did":"3efaac31f0622e96994b60460cfefb7f","cdata":[],"rollup":{"l1":"0124784842112040965"}},"object":{"id":"do_2130886892199198721318","type":"Content","ver":"0"},"tags":["0124784842112040965","0124784842112040965"],"edata":{"type":"click","id":"reviewButton","subtype":"review","plugin":{"id":"org.ekstep.sunbirdcommonheader","ver":"1.9"},"target":{"id":"reviewbutton","ver":"","type":""}}}
==================</t>
  </si>
  <si>
    <t>TC_546</t>
  </si>
  <si>
    <t>Check telemetry data for LessonPlan on clicking publish in up for review
=====
Check telemetry data for LessonPlan reject in up for review</t>
  </si>
  <si>
    <t>1. Login to Sunbird portal with reviewer credentials.
2. Go to workspace -&gt; up for review.
3. Select the lesson to publish
4. Click Publish the lesson plan.
5. Observe the telemetry
=====
1. Login to Sunbird portal with reviewer credentials.
2. Go to workspace -&gt; up for review.
3. Select the lesson to publish
4. Click reject the lesson plan.
5. Observe the telemetry</t>
  </si>
  <si>
    <t>{"eid":"INTERACT","ets":1597740676053,"ver":"3.0","mid":"INTERACT:4f9ea742267e89f91e8aa51c14ff51fd","actor":{"id":"dca7518d-5886-4251-94aa-360c762b1182","type":"User"},"context":{"channel":"0124784842112040965","pdata":{"id":"staging.diksha.portal","ver":"3.2.10","pid":"sunbird-portal.collectioneditor"},"env":"collection","sid":"jn7ucruaOyY_Du5xVrj6wsMo0wLXUdgX","did":"3be86684d38485f37932f05f13e1cd96","cdata":[],"rollup":{"l1":"0124784842112040965"}},"object":{"id":"do_21278648948094566411271","type":"Content","ver":"0"},"tags":["0124784842112040965","0124784842112040965"],"edata":{"type":"click","id":"button","subtype":"publish","plugin":{"id":"org.ekstep.sunbirdcommonheader","ver":"1.9"},"target":{"id":"contentPublishButton","ver":"","type":""}}}
======
{"eid":"INTERACT","ets":1597740749539,"ver":"3.0","mid":"INTERACT:c1abf48349cc06512cc2a5b2281468ba","actor":{"id":"dca7518d-5886-4251-94aa-360c762b1182","type":"User"},"context":{"channel":"0124784842112040965","pdata":{"id":"staging.diksha.portal","ver":"3.2.10","pid":"sunbird-portal.collectioneditor"},"env":"collection","sid":"jn7ucruaOyY_Du5xVrj6wsMo0wLXUdgX","did":"3be86684d38485f37932f05f13e1cd96","cdata":[],"rollup":{"l1":"0124784842112040965"}},"object":{"id":"do_21278648948094566411271","type":"Content","ver":"0"},"tags":["0124784842112040965","0124784842112040965"],"edata":{"type":"click","id":"button","subtype":"request-changes","plugin":{"id":"org.ekstep.sunbirdcommonheader","ver":"1.9"},"target":{"id":"changesRequestedButton","ver":"","type":""}}}</t>
  </si>
  <si>
    <t>TC_547</t>
  </si>
  <si>
    <t>Check telemetry to share LessonPlan
====
Check telemetry for copy LessonPlan</t>
  </si>
  <si>
    <t>1. Login to Sunbird portal with valid credentials.
2. Go to library and search any lesson plan with name
3. Select the lesson plan.
4. Click on share icon
5. Observ the telemetry
=====
1. Login to Sunbird portal with valid creator credentials.
2. Go to library and search any lesson plan with name
3. Select the lesson plan.
4. Click on copy icon
5. Observ the telemetry</t>
  </si>
  <si>
    <t>{eid: "INTERACT", ets: 1597740841715, ver: "3.0", mid: "INTERACT:eb48700779a3a1acc3b6f7c3ed27ff35",…}
actor: {id: "ab467e6e-1f32-453c-b1d8-c6b5fa6c7b9e", type: "User"}
context: {channel: "0124784842112040965",…}
edata: {id: "content-share-link-btn", type: "click", pageid: "library"}
eid: "INTERACT"
ets: 1597740841715
mid: "INTERACT:eb48700779a3a1acc3b6f7c3ed27ff35"
object: {id: "do_2130406406318407681619", ver: "3", type: "LessonPlan", rollup: {}}
tags: ["0124784842112040965"]
ver: "3.0"
=======
 {eid: "INTERACT", ets: 1597740844435, ver: "3.0", mid: "INTERACT:2836b49f347cb93f5062f8e5ebf695d7",…}
actor: {id: "ab467e6e-1f32-453c-b1d8-c6b5fa6c7b9e", type: "User"}
context: {channel: "0124784842112040965",…}
edata: {id: "copy-content-button", type: "click", pageid: "collection-player"}
eid: "INTERACT"
ets: 1597740844435
mid: "INTERACT:2836b49f347cb93f5062f8e5ebf695d7"
object: {id: "do_2130406406318407681619", ver: "3", type: "LessonPlan", rollup: {}}
tags: ["0124784842112040965"]
ver: "3.0"</t>
  </si>
  <si>
    <t>TC_548</t>
  </si>
  <si>
    <t>SB-27355</t>
  </si>
  <si>
    <t>Verify that user able to create the course assessment and send it for review with content creator credentials access</t>
  </si>
  <si>
    <t>only creator credentials and only Creator role assigned</t>
  </si>
  <si>
    <r>
      <rPr>
        <rFont val="Trebuchet MS"/>
        <color rgb="FF000000"/>
        <sz val="10.0"/>
      </rPr>
      <t xml:space="preserve">1. Open the portal
2. Login as Book creator
3. Click on Profile icon
4. Click on Worspace &gt; Course assessment
5. Entet the mandatory fields &gt; Create Course assessment
6. Enter the mandatory fields &gt; Save as Drafts
7. Click on </t>
    </r>
    <r>
      <rPr>
        <rFont val="Trebuchet MS"/>
        <color rgb="FF000000"/>
        <sz val="10.0"/>
      </rPr>
      <t>+ Add child</t>
    </r>
    <r>
      <rPr>
        <rFont val="Trebuchet MS"/>
        <color rgb="FF000000"/>
        <sz val="10.0"/>
      </rPr>
      <t xml:space="preserve"> button
8. Enter the mandatory fields &gt; Save as Drafts
9. Click on </t>
    </r>
    <r>
      <rPr>
        <rFont val="Trebuchet MS"/>
        <color rgb="FF000000"/>
        <sz val="10.0"/>
      </rPr>
      <t>+ Add from Library</t>
    </r>
    <r>
      <rPr>
        <rFont val="Trebuchet MS"/>
        <color rgb="FF000000"/>
        <sz val="10.0"/>
      </rPr>
      <t xml:space="preserve"> button on botton right of the page
10. Select content from the list &gt; Add content
11. Navigate back to previous page &gt; Save as Draft
12. Click on Send for Review button
13. Observe T&amp;C popup opens up with checkbox
14. Check the checkbox &gt; Submit 
15. Observe success message is displayed once book is submitted for review.</t>
    </r>
  </si>
  <si>
    <t>User able to create the course assessment and send it for review with only creator credentials access</t>
  </si>
  <si>
    <t>createCourseAssessmentwithOnlyCreatorCred</t>
  </si>
  <si>
    <t>TC_549</t>
  </si>
  <si>
    <t>1. Verify if course creator is displayed with " course Assessment" as default selection for the "Content type" field while creating a course assessment.
2. Verify if the "Content type - course assessment" field is displayed for "Content reviewer" while publishing/reject the course assessment.</t>
  </si>
  <si>
    <t>Scenario 1:
1. Open the application.
2. Click on the Explore page button.
3. Click on the Login button.
4. Enter valid content creator credentials.
5. Click on Workspace -&gt; Course assessment.
6. Add questions and click on the save button.
7. Click on the "edit details" button.
8. Verify if the ""Content type" field is displayed with "Self Assess" as a default selection.
Scenario 2:
1. Open the application.
2. Click on the Explore page button.
3. Click on the Login button.
4. Enter valid content reviewer credentials.
5. Click on Workspace -&gt; Up for review.
6. Click on the course assessment.
7. Verify if the "Content type - SelfAssess" field is displayed while publishing/rejecting the course assessment.</t>
  </si>
  <si>
    <t>1. Course creator should be displayed with "Self Assess" as default selection for the " course assessment" field while creating a course assessment.
2. Content reviewer should be displayed with the "Content type - course assessment" field while publishing/rejecting the content.</t>
  </si>
  <si>
    <t>CreateQnMTFWithRichTextEditorFeaturesAndVerify</t>
  </si>
  <si>
    <t>TC_550</t>
  </si>
  <si>
    <t>Verify that the "course assessment" option is enabled for the specific tenant and the option is visible for only content creator role in the workspace Section</t>
  </si>
  <si>
    <t>1. Self assess is configured to particular tenant</t>
  </si>
  <si>
    <t>1. Open postman 
2. Try to configure the self assess content type only for particular tenant. 
3. Verify that the user is able to configure the self assess content type for the tenant successfully
1. Open the application
2. Login with valid credentials
3. Click on workspace
4. Verify that the assessment creation section is displayed</t>
  </si>
  <si>
    <t>User should be able to configure the content type for particular tenant successfully
The assessment section should be displayed successfully</t>
  </si>
  <si>
    <t>TC_551</t>
  </si>
  <si>
    <t>Verify that the Summary plugin is added by default and the user is able to see the summary plugin during preview, review and post publish as well</t>
  </si>
  <si>
    <t>1. Open the application
2. Login with valid credentials
3. Go to workspace -&gt; click on assessment option
4. Now add the Instructions text in the first slide
5. Now add questions in the second slide
6. And now click on preview option.
7. Verify that the user is able to see the summary plugin in his/her preview.
8. Now save and send the content for review
9. Verify that the summary plugin is displayed for the reviewer during his/her review
10. Verify that post publish also the summary plugin is displayed during consumption</t>
  </si>
  <si>
    <t>1. Summary plugin should be displayed for the user during preview in creation.
2. Summary plugin should be displayed to the review during his/her review
3. Summary plugin should also be displayed during consumption for the users</t>
  </si>
  <si>
    <t>TC_552</t>
  </si>
  <si>
    <t>Verify that Add Slide, Add text, Add Shape, Add image, Add Activity, Add Question set options are only available and user is able add them during the self assess creation</t>
  </si>
  <si>
    <t>1. Open the application
2. Login with valid credentials
3. Go to workspace -&gt; click on assessment option
4. Verify that the user is enabled and able to add only the below options for the assess creation
i) Add slide
ii) Add text
iii) Add image
iv) Add activity
v) Add question set</t>
  </si>
  <si>
    <t>User should be enabled with only the below mentioned options and add the mentioned activities successfully
i) Add slide
ii) Add text
iii) Add image
iv) Add activity
v) Add question set</t>
  </si>
  <si>
    <t>TC_553</t>
  </si>
  <si>
    <t>Verify that self assess content is displayed in below mentioned order when the user clicks on preview
1. Instructions (if user has added)
2. Questions
3. Summary details
4. Score details</t>
  </si>
  <si>
    <t>1. Open the application
2. Login with valid credentials
3. Go to workspace -&gt; click on assessment option
4. Now add the Instructions text in the first slide
5. Now add questions in the second slide
6. And now click on preview option.
7.Verify that the user is displayed in the below order when clicked on preview option.
1. Instructions (if user has added)
2. Questions
3. Summary details
4. Score details</t>
  </si>
  <si>
    <t>The user should be displayed in the below order during preview successfully
1. Instructions (if user has added) 
2. Questions 
3. Summary details 
4. Score details</t>
  </si>
  <si>
    <t>verifyThatSelfAssessContentIsDisplayedWhenTheUserClicksOnPreview</t>
  </si>
  <si>
    <t>TC_554</t>
  </si>
  <si>
    <t>1.Verify that the user is able to update and send the Course assessment content for review again for the rejected contents
2.Verify that the creator is able to update and Publish the Self Assess contents</t>
  </si>
  <si>
    <t>Scenario 1:
1. Open the application
2. Login with valid credentials
3. Go to workspace -&gt; click on assessment option
4. Add slides/text/images/question -&gt; save and send the content for review.
5. Now login as reviewer and reject the content.
6. Verify that the rejected contents are displayed in the creators drafts section/
7. Now edit the content and try to send the content for review.
Scenario 2:
"Case 1:
1. Open the application
2. Login with valid credentials
3. Go to workspace -&gt; click on assessment option
4. Add few slides and click on save and close.
5. Now open the content from drafts and add few more slides and send the content for review and get it published.
Case 2:
1. Open the application
2. Login with valid credentials.
3. Go to workspace -&gt; click on published section.
4. Now open any self assess content from published section -&gt; try to edit ir and send for review and get it published
"</t>
  </si>
  <si>
    <t>Scenario 1:
User should be able to send the content for review successfully which was rejected initially
Scenario 2:
The user should be able to update the self assess content from drafts and published section and send for review successfully.</t>
  </si>
  <si>
    <t>RejectSelfAssesmentContentInCourse</t>
  </si>
  <si>
    <t>TC_555</t>
  </si>
  <si>
    <t>Verify that the creator is able to delete the self assess contents which are in status: Drafts
&amp; Live.</t>
  </si>
  <si>
    <t>1. Self assess is configured to particular tenant
2. There is at least one draft version and one live version of the self assess content
3. There is at least one self assess content published</t>
  </si>
  <si>
    <t>Scenario 1:
1. Open the application
2. Login with valid credentials
3. Go to workpace -&gt; Go to drafts section and try to the delete the drafted self assess content.
4. Verify that the user is able to delete the content successfully.
5. Go to published section and try to delete the published self assess content</t>
  </si>
  <si>
    <t>User should be able to delete the draft and published contents successfully</t>
  </si>
  <si>
    <t>DeleteCourseAssesmentContentInDrafts</t>
  </si>
  <si>
    <t>TC_556</t>
  </si>
  <si>
    <t>1.Verify that user is able to Select already created Questions of different types as below from the list and Add
- MTF 
- MCQ 
- FTB 
- Reordering words arrange in Sequence
2.Verify that user is able to click on Create questions and choose any of the templates below and create questions
- MTF
- MCQ
- FTB
- Reordering words
- Arrange in Sequence</t>
  </si>
  <si>
    <t>1. Open the application
2. Login with valid credentials
3. Go to workspace -&gt; click on assessment option
4. Now add the Instructions text in the first slide
5. Now click on add questions in the second slide
6. Click create a question</t>
  </si>
  <si>
    <t>1.User should be able to Select already created Questions of different types as below from the list and Add
- MTF 
- MCQ 
- FTB 
- Reordering words -arrange in Sequence
2.User should be able to click on Create questions and choose any of the templates below and create questions
- MTF
- MCQ
- FTB
- Reordering words
- Arrange in Sequence</t>
  </si>
  <si>
    <t>TC_557</t>
  </si>
  <si>
    <t>User is able to enable" Show Immediate Feedback" and on preview user is displayed with the feedback</t>
  </si>
  <si>
    <t>Scenario 2:
1. Open the application
2. Login with valid credentials
3. Go to workspace -&gt; click on assessment option
4. Now add the Instructions text in the first slide
5. Now click on add questions in the second slide
6. Click create a question
7. Create some questions.
8. Create the question set.
9. Click on toggle button show immediate feedback and save
10. Now preview the same on editor page
scenario 3:
1. Open the application
2. Login with valid credentials
3. Go to workspace -&gt; click on assessment option
4. Now add the Instructions text in the first slide
5. Now click on add questions in the second slide
6. Click create a question
7. Create some questions.
8. Create the question set.
9. Select the display question count.
10. Preview on editor page</t>
  </si>
  <si>
    <t>1.User should be able to Enable /Disable the Shuffle Questions options and as per the selection questions get shuffled
2.User should be able to Enable /Disable the show immediate feedbacl options and as per the selection immediate feedback will get display
3.As per display count selected the questions should get displayed</t>
  </si>
  <si>
    <t>TC_558</t>
  </si>
  <si>
    <t>Verify that the user is able to perform the below actions 
1.user is able to Enable /Disable the Shuffle Questions options and verify the preview.</t>
  </si>
  <si>
    <t>Scenario 1: 1. Open the application 
2. Login with valid credentials 
3. Go to workspace -&gt; click on assessment option 
4. Now add the Instructions text in the first slide 
5. Now click on add questions in the second slide
 6. Click create a question 
7. Create some questions.
 8. Create the question set. 
9. Click on toggle button show shuffle questions and save 
10. Now preview the same on editor page</t>
  </si>
  <si>
    <t xml:space="preserve"> User should be able to Enable /Disable the Shuffle Questions options and verify the preview.</t>
  </si>
  <si>
    <t>TC_559</t>
  </si>
  <si>
    <t>Verify that while editing the already created questions shows the already selected question type value</t>
  </si>
  <si>
    <t>1.Atleast one Question should be created.</t>
  </si>
  <si>
    <t>1.Open Staging Portal
2.Login with valid credentails as creator
3.Click on Switch to joyfull theme
4.Click on Profile Icon
5.Click on workspace&gt;Click on Create Course assesment
6.Click on question set 
7.Click on Edit Question 
8.Observe the already selected question data</t>
  </si>
  <si>
    <t>while editing the already created questions should be show the already selected question type value</t>
  </si>
  <si>
    <t>TC_560</t>
  </si>
  <si>
    <t>iGOT</t>
  </si>
  <si>
    <t>Verify that 1.The user is displayed with the field 'Display Score' with drop down options as "Yes" and "No" values in the edit form 
2.By default the value is set to "Yes".
3.The user is displayed with the score details in the summary screen when the user has not changed the display score value from "yes" during creation
4.The user is able to set the display score as "no" and able to save the self assessment successfully and send for review 
5.score is not displayed during preview when the user has chosen "No".
6.The user is displayed with the summary screen without score when he has chose "no" for the display score value.
7.On the summary screen user is not displayed with the next contents if the current assessment is the last content</t>
  </si>
  <si>
    <t>1.Open Staging Portal
2.Login with valid credentails as creator
3.Click on Switch to joyfull theme
4.Click on Profile Icon
5.Click on workspace&gt;Click on Create Course assesment
6.Click on question set 7.Select/ Create any questions
8.Click on Edit details form
9.Click on 'Display Score' dropdown 10.Observe the dropdown "Yes" and "No" values 11.Select "Yes"and "No" Options For Diffrent sceanrioes and save
12.Click on Preview</t>
  </si>
  <si>
    <t>1.The user should be displayed with the field 'Display Score' with drop down options as "Yes" and "No" values in the edit form 
2.By default the value should be set to "Yes".
3.The user should be displayed with the score details in the summary screen when the user has not changed the display score value from "yes" during creation
4.The user should be able to set the display score as "no" and able to save the self assessment successfully and send for review 
5.score should not be displayed during preview when the user has chosen "No".
6.The user should be displayed with the summary screen without score when he has chose "no" for the display score value.
7.On the summary screen user should not be displayed with the next contents if the current assessment is the last content</t>
  </si>
  <si>
    <t>createCourseAssessWithSomeEditorValidationWithDisplayScoreYes</t>
  </si>
  <si>
    <t>TC_561</t>
  </si>
  <si>
    <t>Verify that 1.The user is displayed with the field 'Display Score' with drop down options as "Yes" and "No" values in the edit form 2.By default the value is set to "Yes".
3.The user is displayed with the score details in the summary screen when the user has not changed the display score value from "yes" during creation
4.The user is able to set the display score as "no" and able to save the self assessment successfully and send for review 5.score is not displayed during preview when the user has chosen "No".
6.The user is displayed with the summary screen without score when he has chose "no" for the display score value.
7.On the summary screen user is not displayed with the next contents if the current assessment is the last content</t>
  </si>
  <si>
    <t>1.Open Staging Portal
2.Login with valid credentails as creator
3.Click on Switch to joyfull theme
4.Click on Profile Icon
5.Click on workspace&gt;Click on Create Course assesment
6.Click on question set 7.Select/ Create any questions
8.Click on Edit details form
9.Click on 'Display Score' dropdown 10.Observe the dropdown "Yes" and "No" values 11.Select "Yes"and "No" Options For Diffrent sceanrioes and save
12.Click on Previwe</t>
  </si>
  <si>
    <t>createCourseAssessWithSomeEditorValidationWithDisplayScoreNo</t>
  </si>
  <si>
    <t>TC_562</t>
  </si>
  <si>
    <t>SB-21095</t>
  </si>
  <si>
    <t>Verify if score configuration is done during creation then score obtained should be display at the end screen</t>
  </si>
  <si>
    <t>1. Open the URL
2. Login with valid login credentials
3. Search for assessment type content
4. Play that content</t>
  </si>
  <si>
    <t>If score configuration is done during creation then score obtained should be display at the end screen</t>
  </si>
  <si>
    <t>verifyNoFeedbackNoSubmitAndSummeryTypeAsScoreOnQuestionSet</t>
  </si>
  <si>
    <t>TC_563</t>
  </si>
  <si>
    <t>Verify on ans selection donot display any score if show feed back is turned off</t>
  </si>
  <si>
    <t>On ans selection donot display any score if show feed back is turned off</t>
  </si>
  <si>
    <t>verifyNoFeedbackNoSubmitAndSummeryTypeAsDurationQuestionSet</t>
  </si>
  <si>
    <t>TC_564</t>
  </si>
  <si>
    <t>Verify submit confirmation page should not have Exit button on portal</t>
  </si>
  <si>
    <t>Submit confirmation page should not have Exit button on portal</t>
  </si>
  <si>
    <t>verifySubmitConfirmationPageShouldNotHaveExitButton</t>
  </si>
  <si>
    <t>TC_565</t>
  </si>
  <si>
    <t>Verify when show feedback is enable form creator side then show feedback should be displayed after each question</t>
  </si>
  <si>
    <t>1. Open the URL
2. Login with valid login credentials
3. Search for assessment type content
4. Play that content
5. Check if feedback is been shown or not</t>
  </si>
  <si>
    <t>When show feedback is enable form creator side then show feedback should be displayed after each question</t>
  </si>
  <si>
    <t>validateShowFeedbackSolutionAndSubmit</t>
  </si>
  <si>
    <t>TC_566</t>
  </si>
  <si>
    <t>Verify when show feedback is disabled from creator side then Player should not show if the response to a question is correct / incorrect on portal
Verify when show feedback is disabled from creator side then Feedback popup won’t display on portal
"Verify when show feedback is disabled from creator side then progress bar and Question navigation bar should not show colour coding for correct / incorrect" on portal</t>
  </si>
  <si>
    <t>1. Open the URL
2. Login with valid login credentials
3. Search for assessment type content
4. Play that content where submit feedback is turned off
5. Select the appropriate answer</t>
  </si>
  <si>
    <t>When show feedback is disabled from creator side then Player should not show if the response to a question is correct / incorrect.
When show feedback is disabled from creator side then Feedback popup won’t display
When show feedback is disabled from creator side then progress bar and Question navigation bar should not show colour coding for correct / incorrect</t>
  </si>
  <si>
    <t>verifyNoFeedbackNoSubmitAndSummeryTypeAsCompleteOnQuestionSet</t>
  </si>
  <si>
    <t>TC_567</t>
  </si>
  <si>
    <t>Verify when Show Feedback is false then Feedback popup will not be shown after evaluation in portal
Verify when Show Feedback is false then Progress bar will not have indication for correct &amp; incorrect response in portal
Verify when Show Feedback is false then Submit page will not have indication for correct &amp; incorrect response in portal</t>
  </si>
  <si>
    <t xml:space="preserve">progress bar plugin should be added </t>
  </si>
  <si>
    <t>When Show Feedback is false then Feedback popup will not be shown after evaluation
When Show Feedback is false then Progress bar will not have indication for correct &amp; incorrect response
When Show Feedback is false then Submit page will not have indication for correct &amp; incorrect response</t>
  </si>
  <si>
    <t>TC_568</t>
  </si>
  <si>
    <t>&gt;Verify when show feedback is enabled from creator side then Correct feedback popup will have ‘Show Solution’ button
&gt;Verify when show feedback is enabled from creator side Correct feedback popup will automatically navigate based on user’s selection / action
&gt; Verify when show feedback is enabled from creator side then Incorrect feedback will appear and popup will have ‘Try again’ &amp; ‘Show Solution’ button
&gt; Verify when Show Feedback is true then Correct &amp; Incorrect Feedback popup will appear on evaluation / checking the answer</t>
  </si>
  <si>
    <t>Show feedback on
show solution on</t>
  </si>
  <si>
    <t>1. Open the URL
2. Login with valid login credentials
3. Search for assessment type content
4. Play that content where submit feedback is turned on
5. Select the appropriate answer</t>
  </si>
  <si>
    <t>&gt;When show feedback is enabled from creator side then Correct feedback popup will have ‘Show Solution’ button
&gt;When show feedback is enabled from creator side Correct feedback popup will automatically navigate based on user’s selection / action
&gt;When show feedback is enabled from creator side then Incorrect feedback will appear and popup will have ‘Try again’ &amp; ‘Show Solution’ button
&gt;When Show Feedback is true then Correct &amp; Incorrect Feedback popup will appear on evaluation / checking the answer</t>
  </si>
  <si>
    <t>TC_569</t>
  </si>
  <si>
    <t>SB-17589</t>
  </si>
  <si>
    <t>Verify that 
1.the user is able to Edit the Already Published Course Assessment.
2.the User is able to Edit the Questions which are already Added in Course Assessment and able to Publish the course Assessment</t>
  </si>
  <si>
    <t>A course assessment should be created and published.</t>
  </si>
  <si>
    <t>1. Open the application.
2. Login with valid creator credentials.
3. Click on the Workspace -&gt; Published bucket.
4. Click on the published course assessment.
5. Click on the Edit button of the added question set.
6. Edit the question.
7. Save the course assessment and send it for review.
8. Login with valid content reviewer credentials.
9. Click on the Workspace -&gt; Up for review bucket.
10. Click on the course assessment and verify the changes are displayed correctly.
11. Click on the publish button and publish the course assessment.</t>
  </si>
  <si>
    <t>1.User should be able to edit already published assessments.
2.User should be able to edit which are already Added in Course Assessment and able to Publish the course Assessment</t>
  </si>
  <si>
    <t>EditAlreadyPublishedCourseAssesmentAndPublishAgain</t>
  </si>
  <si>
    <t>TC_570</t>
  </si>
  <si>
    <t xml:space="preserve">Verify that able to Edit and republish the rejected Course Assessment
</t>
  </si>
  <si>
    <t>Scenario 1:
1. Open the application
2. Login with valid credentials
3. Go to workspace -&gt; published section.
4. Select the already published course assessment.
5. Edit some questions and published the course again.</t>
  </si>
  <si>
    <t>1.The user should be able to Edit the Already Published Course Assessment
2.User should be able to Edit the Questions which are already Added in Course Assessment and able to Publish the course Assessment</t>
  </si>
  <si>
    <t>TC_571</t>
  </si>
  <si>
    <t>Verify that telemetry get generated post clicking on course assessment</t>
  </si>
  <si>
    <t>1. Open the URL.
2. Login with valid Login credentials.
3. Click on Workspacemodule post succeshul login.
4. Click on course assessment
5. Verify the telemetry</t>
  </si>
  <si>
    <t>{"eid":"INTERACT","ets":1597898429698,"ver":"3.0","mid":"INTERACT:fe69690f2c331745cc02ddeecf8ff9e3","actor":{"id":"ab467e6e-1f32-453c-b1d8-c6b5fa6c7b9e","type":"User"},"context":{"channel":"0124784842112040965","pdata":{"id":"staging.diksha.portal","ver":"3.2.10","pid":"sunbird-portal"},"env":"workspace","sid":"oouWY6DDetg0fMxkruf8wPB8j0Amb-jn","did":"1b5e76751d0700e9f2bd07988e9d18c4","cdata":[{"id":"user:workspace:assessment:create","type":"Feature"},{"id":"SB-17206","type":"Task"},{"id":"oouWY6DDetg0fMxkruf8wPB8j0Amb-jn","type":"UserSession"},{"id":"Desktop","type":"Device"}],"rollup":{"l1":"0124784842112040965"},"uid":"ab467e6e-1f32-453c-b1d8-c6b5fa6c7b9e"},"object":{},"tags":["0124784842112040965"],"edata":{"id":"createAssessment","type":"click","pageid":"create-assessment"}}</t>
  </si>
  <si>
    <t>TC_572</t>
  </si>
  <si>
    <t>Verify that telemetry should get generated for all status (Draft, Sent for review and published) of assessment</t>
  </si>
  <si>
    <t>1. Open the URL.
2. Login with valid Login credentials.
3. Click on Workspacemodule post succeshul login.
4. Click on course assessment
5. Craete one assessment and save it
6. Verify the telemetry</t>
  </si>
  <si>
    <t>1.Clicking on Save
{"eid":"INTERACT","ets":1597834629915,"ver":"3.0","mid":"INTERACT:8ea499e976f64d0bc440d120820477fb","actor":{"id":"ab467e6e-1f32-453c-b1d8-c6b5fa6c7b9e","type":"User"},"context":{"channel":"0124784842112040965","pdata":{"id":"staging.diksha.portal","ver":"3.2.10","pid":"sunbird-portal.contenteditor"},"env":"contenteditor","sid":"OpGVlrtLwjZuigneyHBJiv5mVtxq3Zvg","did":"07e6dab3f4b6ea8336ed65cf7697905f","cdata":[],"rollup":{"l1":"0124784842112040965"}},"object":{"id":"do_2130894609730928641598","type":"Content","ver":"0"},"tags":["0124784842112040965","0124784842112040965"],"edata":{"type":"click","id":"saveButton","subtype":"save","plugin":{"id":"org.ekstep.sunbirdcommonheader","ver":"1.9"},"target":{"id":"savebutton","ver":"","type":""}}}
2. Clicking on Sent For Review
{"eid":"INTERACT","ets":1597834749016,"ver":"3.0","mid":"INTERACT:d937dd2f9fb19b9009445263ac04f53e","actor":{"id":"ab467e6e-1f32-453c-b1d8-c6b5fa6c7b9e","type":"User"},"context":{"channel":"0124784842112040965","pdata":{"id":"staging.diksha.portal","ver":"3.2.10","pid":"sunbird-portal.contenteditor"},"env":"contenteditor","sid":"OpGVlrtLwjZuigneyHBJiv5mVtxq3Zvg","did":"07e6dab3f4b6ea8336ed65cf7697905f","cdata":[],"rollup":{"l1":"0124784842112040965"}},"object":{"id":"do_2130894609730928641598","type":"Content","ver":"0"},"tags":["0124784842112040965","0124784842112040965"],"edata":{"type":"click","id":"reviewButton","subtype":"review","plugin":{"id":"org.ekstep.sunbirdcommonheader","ver":"1.9"},"target":{"id":"reviewbutton","ver":"","type":""}}}
3. Clicking on Publish
{"eid":"INTERACT","ets":1597835727007,"ver":"3.0","mid":"INTERACT:a0253b95754c5286332a04ea3f6afb32","actor":{"id":"dca7518d-5886-4251-94aa-360c762b1182","type":"User"},"context":{"channel":"0124784842112040965","pdata":{"id":"staging.diksha.portal","ver":"3.2.10","pid":"sunbird-portal"},"env":"home","sid":"vRfXFB746WLAlH_34l-Vrm1IYKsz6neo","did":"1a9c155ad3a4d6f38ca2062068bdb62c","cdata":[{"id":"vRfXFB746WLAlH_34l-Vrm1IYKsz6neo","type":"UserSession"},{"id":"Desktop","type":"Device"}],"rollup":{"l1":"0124784842112040965"},"uid":"dca7518d-5886-4251-94aa-360c762b1182"},"object":{"id":"do_2130894609730928641598","type":"SelfAssess","ver":"3","rollup":{}},"tags":["0124784842112040965"],"edata":{"id":"publish","type":"click","pageid":"upForReview-content-player"}}]}</t>
  </si>
  <si>
    <t>TC_573</t>
  </si>
  <si>
    <t>Verify that telemetry should generated when "shuffle questions" option is turned ON during Assessment creation</t>
  </si>
  <si>
    <t>1. Open the URL.
2. Login with valid Login credentials.
3. Click on Workspacemodule post succeshul login.
4. Click on course assessment
5. Craete one assessment and shuffle question on
6. Verify the telemetry</t>
  </si>
  <si>
    <t>{"eid":"INTERACT","ets":1597900340467,"ver":"3.0","mid":"INTERACT:d1b8a80e4b8834e93e3f2214742f67fc","actor":{"id":"ab467e6e-1f32-453c-b1d8-c6b5fa6c7b9e","type":"User"},"context":{"channel":"0124784842112040965","pdata":{"id":"staging.diksha.portal","ver":"3.2.10","pid":"sunbird-portal.contenteditor"},"env":"contenteditor","sid":"oouWY6DDetg0fMxkruf8wPB8j0Amb-jn","did":"1b5e76751d0700e9f2bd07988e9d18c4","cdata":[],"rollup":{"l1":"0124784842112040965"}},"object":{"id":"do_2130899990762864641848","type":"Content","ver":"0"},"tags":["0124784842112040965","0124784842112040965"],"edata":{"type":"click","id":"checkbox","subtype":"toggle","plugin":{"id":"org.ekstep.questionbank","ver":"1.0"},"target":{"id":"shuffle0questions","ver":"1.0","type":"click"}}}</t>
  </si>
  <si>
    <t>TC_574</t>
  </si>
  <si>
    <t>Verify that telemetry should generated when "Show Immediate Feedback" option is turned ON during Assessment creation</t>
  </si>
  <si>
    <t>1. Open the URL.
2. Login with valid Login credentials.
3. Click on Workspacemodule post succeshul login.
4. Click on course assessment
5. Craete one assessment and "Show feedback" on
6. Verify the telemetry</t>
  </si>
  <si>
    <t>{"eid":"INTERACT","ets":1597901089341,"ver":"3.0","mid":"INTERACT:d84da0ef54bf5a5377341ba5a2346b8f","actor":{"id":"ab467e6e-1f32-453c-b1d8-c6b5fa6c7b9e","type":"User"},"context":{"channel":"0124784842112040965","pdata":{"id":"staging.diksha.portal","ver":"3.2.10","pid":"sunbird-portal.contenteditor"},"env":"contenteditor","sid":"oouWY6DDetg0fMxkruf8wPB8j0Amb-jn","did":"1b5e76751d0700e9f2bd07988e9d18c4","cdata":[],"rollup":{"l1":"0124784842112040965"}},"object":{"id":"do_2130900051217367041849","type":"Content","ver":"0"},"tags":["0124784842112040965","0124784842112040965"],"edata":{"type":"click","id":"checkbox","subtype":"toggle","plugin":{"id":"org.ekstep.questionbank","ver":"1.0"},"target":{"id":"show-feedback","ver":"1.0","type":"click"}}}</t>
  </si>
  <si>
    <t>TC_575</t>
  </si>
  <si>
    <t>Verify email notification is trigerred to a reviewer on submitting a content for a review.
1. Resource
2. Collection (Textbook and course)
3. Upload Content
4. Course Assessment
Verify email notification is trigerred to a creator on publishing /rejecting a content.
1. Resource
2. Collection (Textbook and course)
3. Upload Content
4. Course Assessment</t>
  </si>
  <si>
    <t>1.Open staging url
2.Login with valid content creator credentials
3.Click on Profile-&gt; Go to Workspace-&gt;create Resource/Collection/Lesson Plan/Upload Contnets
4.Click on Send for review 
5.Fill all the mandatory details in edit form
6.Click on Submit
------------------------------------------
1.Open staging url
2.Login with valid content reviewer credentials
3.Click on Profile-&gt;Go to Workspace-&gt;Up for Review 
4.Choose the Resource/Collection/Lesson Plan/Upload Contnets for review 
5.Publish/Reject the content</t>
  </si>
  <si>
    <t>1. The email notification should be trigerred to a reviewer on submitting a content for a review.
1. Resource
2. Collection
3. Lesson Plan
2. The email notification should be trigerred to a creator on publishing /rejecting a content.
1. Resource
2. Collection
3. Lesson Plan
4. Upload contents.</t>
  </si>
  <si>
    <t>TC_576</t>
  </si>
  <si>
    <t>Check telemetry when Reviewer click on Publish
Check telemetry when Reviewer click on Request Changes</t>
  </si>
  <si>
    <t>1. Login to Sunbird portal with valid content reviewer credentials.
2. Go to up for review section in workspace.
3. Open the select the content to review which has assement.
4. Publish the content.
5.Observe the telemetry
"1. Login as reviewer to portal.
2. Go to workspace -&gt; Up for review
3. Select the content.
4. Reject the content.
5. Observe the telemetry"</t>
  </si>
  <si>
    <t>{"eid":"INTERACT","ets":1597832438562,"ver":"3.0","mid":"INTERACT:b0b6fe7280086896860410d10405dcf6","actor":{"id":"dca7518d-5886-4251-94aa-360c762b1182","type":"User"},"context":{"channel":"0124784842112040965","pdata":{"id":"staging.diksha.portal","ver":"3.2.10","pid":"sunbird-portal.collectioneditor"},"env":"textbook","sid":"OpGVlrtLwjZuigneyHBJiv5mVtxq3Zvg","did":"07e6dab3f4b6ea8336ed65cf7697905f","cdata":[],"rollup":{"l1":"0124784842112040965"}},"object":{"id":"do_2130894387828408321559","type":"Content","ver":"0"},"tags":["0124784842112040965","0124784842112040965"],"edata":{"type":"click","id":"button","subtype":"publish","plugin":{"id":"org.ekstep.sunbirdcommonheader","ver":"1.9"},"target":{"id":"contentPublishButton","ver":"","type":""}}}
=========================
{"eid":"INTERACT","ets":1597832561245,"ver":"3.0","mid":"INTERACT:a0cd3ef513b63a58f8aefcaec9ae0c16","actor":{"id":"dca7518d-5886-4251-94aa-360c762b1182","type":"User"},"context":{"channel":"0124784842112040965","pdata":{"id":"staging.diksha.portal","ver":"3.2.10","pid":"sunbird-portal.collectioneditor"},"env":"textbook","sid":"OpGVlrtLwjZuigneyHBJiv5mVtxq3Zvg","did":"07e6dab3f4b6ea8336ed65cf7697905f","cdata":[],"rollup":{"l1":"0124784842112040965"}},"object":{"id":"do_2130894387828408321559","type":"Content","ver":"0"},"tags":["0124784842112040965","0124784842112040965"],"edata":{"type":"click","id":"button","subtype":"request-changes","plugin":{"id":"org.ekstep.sunbirdcommonheader","ver":"1.9"},"target":{"id":"changesRequestedButton","ver":"","type":""}}}</t>
  </si>
  <si>
    <t>TC_577</t>
  </si>
  <si>
    <t>Verify once Reviewer open any content for preview, then pdata.id : Sunbird.diksha.portal and object id</t>
  </si>
  <si>
    <t>for Old question set</t>
  </si>
  <si>
    <t>1. Login to Sunbird portal with valid content reviewer credentials.
2. Go to up for review section in workspace.
3. Open the select the content to review which has assement.
4. Obseve the telemetry</t>
  </si>
  <si>
    <t>{"eid":"INTERACT","ets":1597832718907,"ver":"3.0","mid":"INTERACT:bb74d70541e7c9d46120b3758a41d360","actor":{"id":"dca7518d-5886-4251-94aa-360c762b1182","type":"User"},"context":{"channel":"0124784842112040965","pdata":{"id":"staging.diksha.portal","ver":"3.2.10","pid":"sunbird-portal.collectioneditor"},"env":"textbook","sid":"OpGVlrtLwjZuigneyHBJiv5mVtxq3Zvg","did":"07e6dab3f4b6ea8336ed65cf7697905f","cdata":[],"rollup":{"l1":"0124784842112040965"}},"object":{"id":"do_2130894387828408321559","type":"Content","ver":"0"},"tags":["0124784842112040965","0124784842112040965"],"edata":{"type":"click","id":"do_2130696011685806081999","subtype":"select","pageid":"do_2130696011685806081999","plugin":{"id":"org.ekstep.collectioneditor","ver":"1.3"},"target":{"id":"node","ver":"","type":""}}}</t>
  </si>
  <si>
    <t>TC_578</t>
  </si>
  <si>
    <t>Verify Add from library page is displayed post clicking on Add from library button for the below mentioned primary categories:
1.Digital Textbook
2.Course
Verify Select Content button is displayed post selecting the content from the list of contents in the Add from library page for the following primary categories:
1.Digital Textbook
2.Course</t>
  </si>
  <si>
    <r>
      <rPr>
        <rFont val="Trebuchet MS"/>
        <color rgb="FF000000"/>
        <sz val="10.0"/>
      </rPr>
      <t xml:space="preserve">1. Open the portal
2. Login as Book creator
3. Click on Profile icon
4. Click on Worspace &gt; Book
5. Entet the mandatory fields &gt; Create book
6. Enter the mandatory fields &gt; Save as Drafts
7. Click on </t>
    </r>
    <r>
      <rPr>
        <rFont val="Trebuchet MS"/>
        <color rgb="FF000000"/>
        <sz val="10.0"/>
      </rPr>
      <t>+ Add child</t>
    </r>
    <r>
      <rPr>
        <rFont val="Trebuchet MS"/>
        <color rgb="FF000000"/>
        <sz val="10.0"/>
      </rPr>
      <t xml:space="preserve"> button
8. Enter the mandatory fields &gt; Save as Drafts
9. Click on </t>
    </r>
    <r>
      <rPr>
        <rFont val="Trebuchet MS"/>
        <color rgb="FF000000"/>
        <sz val="10.0"/>
      </rPr>
      <t>+ Add from Library</t>
    </r>
    <r>
      <rPr>
        <rFont val="Trebuchet MS"/>
        <color rgb="FF000000"/>
        <sz val="10.0"/>
      </rPr>
      <t xml:space="preserve"> button on botton right of the page
10. Observe </t>
    </r>
    <r>
      <rPr>
        <rFont val="Trebuchet MS"/>
        <color rgb="FF000000"/>
        <sz val="10.0"/>
      </rPr>
      <t>+ Add from Library</t>
    </r>
    <r>
      <rPr>
        <rFont val="Trebuchet MS"/>
        <color rgb="FF000000"/>
        <sz val="10.0"/>
      </rPr>
      <t xml:space="preserve"> is displayed in the page</t>
    </r>
  </si>
  <si>
    <t>Add from library page is displayed post clicking on Add from library button for the below mentioned primary categories:
1.Digital Textbook
2.Course
3.Content Playlist
4.Question Paper</t>
  </si>
  <si>
    <t>TC_579</t>
  </si>
  <si>
    <t>Verify Add from library page is displayed post clicking on Add from library button for the below mentioned primary categories:
Collection
Verify Select Content button is displayed post selecting the content from the list of contents in the Add from library page for the following primary categories:
Collection</t>
  </si>
  <si>
    <r>
      <rPr>
        <rFont val="Trebuchet MS"/>
        <color rgb="FF000000"/>
        <sz val="10.0"/>
      </rPr>
      <t xml:space="preserve">1. Open the portal
2. Login as Book creator
3. Click on Profile icon
4. Click on Worspace &gt; Book
5. Entet the mandatory fields &gt; Create book
6. Enter the mandatory fields &gt; Save as Drafts
7. Click on </t>
    </r>
    <r>
      <rPr>
        <rFont val="Trebuchet MS"/>
        <color rgb="FF000000"/>
        <sz val="10.0"/>
      </rPr>
      <t>+ Add child</t>
    </r>
    <r>
      <rPr>
        <rFont val="Trebuchet MS"/>
        <color rgb="FF000000"/>
        <sz val="10.0"/>
      </rPr>
      <t xml:space="preserve"> button
8. Enter the mandatory fields &gt; Save as Drafts
9. Click on </t>
    </r>
    <r>
      <rPr>
        <rFont val="Trebuchet MS"/>
        <color rgb="FF000000"/>
        <sz val="10.0"/>
      </rPr>
      <t>+ Add from Library</t>
    </r>
    <r>
      <rPr>
        <rFont val="Trebuchet MS"/>
        <color rgb="FF000000"/>
        <sz val="10.0"/>
      </rPr>
      <t xml:space="preserve"> button on botton right of the page
10. Observe </t>
    </r>
    <r>
      <rPr>
        <rFont val="Trebuchet MS"/>
        <color rgb="FF000000"/>
        <sz val="10.0"/>
      </rPr>
      <t>+ Add from Library</t>
    </r>
    <r>
      <rPr>
        <rFont val="Trebuchet MS"/>
        <color rgb="FF000000"/>
        <sz val="10.0"/>
      </rPr>
      <t xml:space="preserve"> is displayed in the page</t>
    </r>
  </si>
  <si>
    <t>The select Content button is displayed post selecting the content from the list of contents in the Add from library page for the following primary categories: 
1.Digital Textbook 
2.Course 
3.Content Playlist 
4.Question paper</t>
  </si>
  <si>
    <t>TC_580</t>
  </si>
  <si>
    <t>Verify that if any one of the collection is failed then other collection is able to publish it.</t>
  </si>
  <si>
    <t>1. Open Sunbird portal
2. Login as creator
3. Go to Workspace
4. Create a collection, submit to review
5. Give the content id to developer and ask to make necessary changes to fail the publish
6. Login as reviewer and go to Workspace and select "Up for review" bucket
7. Try to publish the content and observe that Publish will be failed for that collection
8. Try to publish another collection</t>
  </si>
  <si>
    <t>TC_581</t>
  </si>
  <si>
    <t xml:space="preserve">
Verify whether the content creator is able to delete a resource from Published, All my content and draft section.</t>
  </si>
  <si>
    <t>1. Open the Sunbird portal
2. ..
3. Login with content creator cedentials.
4. Click on workspace
5. Click on "All my Contents"/"Published" link
6. Click on delete</t>
  </si>
  <si>
    <t xml:space="preserve">
Content creator should be able to delete a resource which are Published from All my content and draft section.</t>
  </si>
  <si>
    <t>VerifyPreviewAndDeleteTheResource</t>
  </si>
  <si>
    <t>TC_582</t>
  </si>
  <si>
    <t>KN-238</t>
  </si>
  <si>
    <t>Verify whether user is able to view the selected Programs / Verticals on the editor</t>
  </si>
  <si>
    <t>1.Open staging url
2.Login with valid creator credentials
3.Go to Workspace-&gt;Resource 
4.Add contents
5.Click on edit details and update the details
6.Update the programs and verticals fields
7.Save the content, go back and open the same content
8. Observe the programs and verticals field</t>
  </si>
  <si>
    <t>Updated values for programs and verticals should be available when user re opens the content'</t>
  </si>
  <si>
    <t>TC_583</t>
  </si>
  <si>
    <t xml:space="preserve">Verify that user is able to upload/ Record and upload Audio in question and answer
</t>
  </si>
  <si>
    <t xml:space="preserve">1.Open staging url
2.Login with valid creator credentials
3.Go to Workspace-&gt;Resource 
4.Click on Add Question Set
5.Click on create question
6.Add audio to the question
</t>
  </si>
  <si>
    <t xml:space="preserve">User should be able to upload/ Record and upload Audio in question and answer
</t>
  </si>
  <si>
    <t>verifyAudioIsUploadedToQuestionAndAnswersInQuestionSetWhileCreating</t>
  </si>
  <si>
    <t>TC_584</t>
  </si>
  <si>
    <t>Verify that framework values are not getting copied when user copies any content or collection
1. PDF
2. EPUB
3. Video
4. HTML
5. H5P
6. Collection
7. Course
8. Textbook</t>
  </si>
  <si>
    <t>1. Open staging portal
2. Login as creator
3. Go to library page
4. Open the content
 PDF
 EPUB
 Video
 HTML
 H5P
 Collection
 Course
 Textbook
5. Click on copy button
6. Observe the framework fields on teh editor</t>
  </si>
  <si>
    <t>Framework values should not be copied when user copies a content</t>
  </si>
  <si>
    <t>verifyFrameworkvaluesNotCopiedWhenUserCopiesAnyContentOrCollection</t>
  </si>
  <si>
    <t>TC_585</t>
  </si>
  <si>
    <t>Workspace</t>
  </si>
  <si>
    <t>Backend</t>
  </si>
  <si>
    <t>Configuration</t>
  </si>
  <si>
    <t>Verify user is able to configure the categories to be created in workspace
-Remove "Question set" option in workspace</t>
  </si>
  <si>
    <t>1. Open staging portal
2. Login as content creator
3. Click on the profile and got ot workspace</t>
  </si>
  <si>
    <t>1. Open postman
2. Fetch the response body from the Read api
Curl to read form:
curl --location 'https://staging.sunbirded.org//api/data/v1/form/read' \
--header 'Content-Type: application/json' \
--header 'Authorization: Bearer &lt;api-key&gt;' \
--data '{
    "request": {
        "type": "questionset",
        "action": "display",
        "subType": "editor",
        "component": "*",
        "framework": "*",
        "rootOrgId": "01269878797503692810"
    }
}'
Response:
{"id":"api.form.read","params":{"resmsgid":"3b4a6328-321a-45b8-ab73-457c29a8763a","msgid":"0f90be0e-9cde-4d53-ad34-3f607f0da4d7","status":"successful"},"responseCode":"OK","result":{"form":{"type":"questionset","subtype":"editor","action":"display","component":"*","framework":"*","data":{"templateName":"defaultTemplate","action":"display","fields":[{"type":"questionset","display":true}]},"created_on":"2021-05-26T06:31:11.736Z","last_modified_on":null,"rootOrgId":"01269878797503692810"}},"ts":"2023-05-02T11:41:10.101Z","ver":"1.0"}
3. Update the form and run the update form API
curl --location 'https://staging.sunbirded.org//api/data/v1/form/update' \
--header 'Content-Type: application/json' \
--header 'Authorization: Bearer &lt;api-key&gt;' \
--data '{
    "request": {
        "action": "display",
        "subType": "editor",
        "framework": "*",
        "rootOrgId": "01269878797503692810",
        "type": "questionset",
        "data": {
            "templateName": "defaultTemplate",
            "action": "display",
            "fields": [
                {
                    "type": "questionset",
                    "display": false
                }
            ]
        }
    }
}'
Response:
{"id":"api.form.read","params":{"resmsgid":"3b4a6328-321a-45b8-ab73-457c29a8763a","msgid":"0f90be0e-9cde-4d53-ad34-3f607f0da4d7","status":"successful"},"responseCode":"OK","result":{"form":{"type":"questionset","subtype":"editor","action":"display","component":"*","framework":"*","data":{"templateName":"defaultTemplate","action":"display","fields":[{"type":"questionset","display":false}]},"created_on":"2021-05-26T06:31:11.736Z","last_modified_on":null,"rootOrgId":"01269878797503692810"}},"ts":"2023-05-02T11:41:10.101Z","ver":"1.0"}</t>
  </si>
  <si>
    <t>User should not be able to see "Question Set" in the workspace</t>
  </si>
  <si>
    <t>TC_586</t>
  </si>
  <si>
    <t>Verify user is able to configure the primary category content types in the content upload editor drop down
-Keep "e-textbook" and "explanation content"</t>
  </si>
  <si>
    <t>1. Open staging portal
2. Login as content creator
3. Click on the profile and got ot workspace
4. Click on Upload content
5. Observe the drop down for content type</t>
  </si>
  <si>
    <r>
      <rPr>
        <rFont val="Trebuchet MS"/>
        <color rgb="FF000000"/>
        <sz val="10.0"/>
      </rPr>
      <t>1. Open postman
2. Run the channel read API
curl --location '</t>
    </r>
    <r>
      <rPr>
        <rFont val="Trebuchet MS"/>
        <color rgb="FF000000"/>
        <sz val="10.0"/>
      </rPr>
      <t>https://staging.sunbirded.org//api/channel/v1/read/</t>
    </r>
    <r>
      <rPr>
        <rFont val="Trebuchet MS"/>
        <color rgb="FF000000"/>
        <sz val="10.0"/>
      </rPr>
      <t>{{Channel_id}}' \
--header 'Content-Type: application/json' \
--header 'Authorization: Bearer &lt;api-key&gt;' \
--header 'Cookie: connect.sid=s%3AuRtuKqKYXRJGuL1mQ091tfVYLbdc0S06.bQvPrrFduJ1RlFFqLNB%2F6h3dBfevxHjBmryezUZgTes'
Response:
{
    "id": "api.channel.read",
    "ver": "1.0",
    "ts": "2023-05-17T07:04:14.266Z",
    "params": {
        "resmsgid": "082081a0-f481-11ed-ad43-11c333f87b25",
        "msgid": "0819a3d0-f481-11ed-8bce-bf9628869d55",
        "status": "successful",
        "err": null,
        "errmsg": null
    },
    "responseCode": "OK",
    "result": {
        "channel": {
            "code": "01269878797503692810",
            "frameworks": [
                {
                    "name": "State (Tamil Nadu)",
                    "relation": "hasSequenceMember",
                    "identifier": "tn_k-12_5",
                    "description": "tn_k-12_5",
                    "objectType": "Framework",
                    "status": "Live",
                    "type": "K-12"
                }
            ],
            "channel": "in.ekstep",
            "description": "tn Organization",
            "createdOn": "2019-12-11T14:55:10.664+0000",
            "objectType": "Channel",
            "collectionPrimaryCategories": [
                "Content Playlist",
                "Course",
                "Digital Textbook",
                "Question paper"
            ],
            "appId": "preprod.diksha.portal",
            "primaryCategories": [
                {
                    "identifier": "obj-cat:asset_asset_all",
                    "name": "Asset",
                    "targetObjectType": "Asset"
                },
                {
                    "identifier": "obj-cat:certasset_asset_all",
                    "name": "CertAsset",
                    "targetObjectType": "Asset"
                },
                {
                    "identifier": "obj-cat:content-playlist_collection_all",
                    "name": "Content Playlist",
                    "targetObjectType": "Collection"
                },
                {
                    "identifier": "obj-cat:course-assessment_content_all",
                    "name": "Course Assessment",
                    "targetObjectType": "Content"
                },
                {
                    "identifier": "obj-cat:etextbook_content_all",
                    "name": "eTextbook",
                    "targetObjectType": "Content"
                },
                {
                    "identifier": "obj-cat:explanation-content_content_all",
                    "name": "Explanation Content",
                    "targetObjectType": "Content"
                },
                {
                    "identifier": "obj-cat:interactive-video-question-set_questionset_all",
                    "name": "Interactive Video Question Set",
                    "targetObjectType": "QuestionSet"
                },
                {
                    "identifier": "obj-cat:learning-resource_content_all",
                    "name": "Learning Resource",
                    "targetObjectType": "Content"
                },
                {
                    "identifier": "obj-cat:multiple-choice-question_question_all",
                    "name": "Multiple Choice Question",
                    "targetObjectType": "Question"
                },
                {
                    "identifier": "obj-cat:observation_questionset_all",
                    "name": "Observation",
                    "targetObjectType": "QuestionSet"
                },
                {
                    "identifier": "obj-cat:observation_content_all",
                    "name": "Observation",
                    "targetObjectType": "Content"
                },
                {
                    "identifier": "obj-cat:observation-with-rubrics_questionset_all",
                    "name": "Observation with rubrics",
                    "targetObjectType": "QuestionSet"
                },
                {
                    "identifier": "obj-cat:observation_without_rubrics_questionset_all",
                    "name": "Observation_without_rubrics",
                    "targetObjectType": "QuestionSet"
                },
                {
                    "identifier": "obj-cat:old-practice-question-set_content_all",
                    "name": "Old Practice Question Set",
                    "targetObjectType": "Content"
                },
                {
                    "identifier": "obj-cat:practice-question-set_questionset_all",
                    "name": "Practice Question Set",
                    "targetObjectType": "QuestionSet"
                },
                {
                    "identifier": "obj-cat:question-paper_collection_all",
                    "name": "Question Paper",
                    "targetObjectType": "Collection"
                },
                {
                    "identifier": "obj-cat:subjective-question_question_all",
                    "name": "Subjective Question",
                    "targetObjectType": "Question"
                },
                {
                    "identifier": "obj-cat:survey_questionset_all",
                    "name": "Survey",
                    "targetObjectType": "QuestionSet"
                },
                {
                    "identifier": "obj-cat:teacher-resource_content_all",
                    "name": "Teacher Resource",
                    "targetObjectType": "Content"
                },
                {
                    "identifier": "obj-cat:course_collection_01269878797503692810",
                    "name": "Course",
                    "targetObjectType": "Collection"
                },
                {
                    "identifier": "obj-cat:digital-textbook_collection_01269878797503692810",
                    "name": "Digital Textbook",
                    "targetObjectType": "Collection"
                }
            ],
            "additionalCategories": [
                "Announcement",
                "DK1_CPC1",
                "DK1_CPC2",
                "DK1_CPC3",
                "DK1_CPC4",
                "DK1_CPC5",
                "DK2_CPC1",
                "DK2_CPC2",
                "DK2_CPC3",
                "DK2_CPC4",
                "DK2_CPC5",
                "DK3_CPC1",
                "DK3_CPC2",
                "DK3_CPC3",
                "DK3_CPC4",
                "DK3_CPC5",
                "DK4_CPC1",
                "DK4_CPC2",
                "DK4_CPC3",
                "DK4_CPC4",
                "DK4_CPC5",
                "DK5_CPC1",
                "DK5_CPC2",
                "DK5_CPC3",
                "DK5_CPC4",
                "DK5_CPC5",
                "DK6_CPC1",
                "DK6_CPC2",
                "DK6_CPC3",
                "DK6_CPC4",
                "DK6_CPC5",
                "DK7_CPC1",
                "DK7_CPC2",
                "DK7_CPC3",
                "DK7_CPC4",
                "DK7_CPC5",
                "DK8_CPC1",
                "DK8_CPC2",
                "DK8_CPC3",
                "DK8_CPC4",
                "DK8_CPC5",
                "Exam Question",
                "Exam Question Set",
                "Haryana New QS",
                "Interactive Video Question Set",
                "Meeting",
                "Observation",
                "Observation with rubrics",
                "Observation_without_rubrics",
                "Policy",
                "Practice Set",
                "Process document",
                "Professional activity",
                "Question Paper",
                "Quiz",
                "sunbirdDeveloperResource",
                "sunbirdDeveloperResourceNew",
                "Survey",
                "test1_DK1_CPC1",
                "test1_DK1_CPC2",
                "test2_DK1_CPC1",
                "test2_DK1_CPC2",
                "test3_DK1_CPC1",
                "test3_DK1_CPC2",
                "test4_DK1_CPC1",
                "test4_DK1_CPC2",
                "test553_DK1_CPC1",
                "test553_DK1_CPC2",
                "test55_DK1_CPC1",
                "test55_DK1_CPC2",
                "test5_DK1_CPC1",
                "test5_DK1_CPC2",
                "test_DK1_CPC1",
                "test_DK1_CPC2",
                "Training",
                "Webinars"
            ],
            "lastUpdatedOn": "2023-05-16T07:03:00.472+0000",
            "collectionAdditionalCategories": [
                "Textbook",
                "Lesson Plan"
            ],
            "contentAdditionalCategories": [
                "Classroom Teaching Video",
                "Concept Map",
                "Curiosity Question Set",
                "Experiential Resource",
                "Explanation Video",
                "Focus Spot",
                "Learning Outcome Definition",
                "Lesson Plan",
                "Marking Scheme Rubric",
                "Pedagogy Flow",
                "Previous Board Exam Papers",
                "TV Lesson",
                "Textbook"
            ],
            "identifier": "01269878797503692810",
            "lastStatusChangedOn": "2019-12-11T14:55:10.664+0000",
            "defaultLicense": "CC BY-NC 4.0",
            "consumerId": "69136dc1-9cfd-4421-8340-cb51963d913c",
            "assetAdditionalCategories": [],
            "autoCreateBatch": "Disabled",
            "languageCode": [],
            "versionKey": "1684220580472",
           "contentPrimaryCategories": [
                "Course Assessment",
                "eTextbook",
                "Explanation Content",
                "Learning Resource",
                "Practice Question Set",
                "Teacher Resource",
                "Exam Question"
            ]
            "name": "tn",
            "publisher": "[{\"value\":\"01269878797503692810\"}]",
            "defaultCourseFramework": "TPD",
            "assetPrimaryCategories": [
                "Asset",
                "CertAsset",
                "Certificate Template"
            ],
            "status": "Live",
            "defaultFramework": "tn_k-12_5"
        }
    }
}
3. Update the channel through Update channel API
curl --location --request PATCH 'https://staging.sunbirded.org//api/channel/v1/update/{{Channel_id}}' \
--header 'Content-Type: application/json' \
--header 'Authorization: Bearer &lt;api-key&gt;' \
--data '{
    "request": {
        "channel": {
            "contentPrimaryCategories": [
                "Course Assessment",
                "Learning Resource",
                "Practice Question Set",
                "Teacher Resource",
                "Exam Question"
            ],
            "publisher": [
                {
                    "value": "01269878797503692810"
                }
            ]
        }
    }
}' 
Response:
{
    "id": "api.channel.read",
    "ver": "1.0",
    "ts": "2023-05-17T07:04:14.266Z",
    "params": {
        "resmsgid": "082081a0-f481-11ed-ad43-11c333f87b25",
        "msgid": "0819a3d0-f481-11ed-8bce-bf9628869d55",
        "status": "successful",
        "err": null,
        "errmsg": null
    },
    "responseCode": "OK",
    "result": {
        "channel": {
            "code": "01269878797503692810",
            "frameworks": [
                {
                    "name": "State (Tamil Nadu)",
                    "relation": "hasSequenceMember",
                    "identifier": "tn_k-12_5",
                    "description": "tn_k-12_5",
                    "objectType": "Framework",
                    "status": "Live",
                    "type": "K-12"
                }
            ],
            "channel": "in.ekstep",
            "description": "tn Organization",
            "createdOn": "2019-12-11T14:55:10.664+0000",
            "objectType": "Channel",
            "collectionPrimaryCategories": [
                "Content Playlist",
                "Course",
                "Digital Textbook",
                "Question paper"
            ],
            "appId": "preprod.diksha.portal",
            "primaryCategories": [
                {
                    "identifier": "obj-cat:asset_asset_all",
                    "name": "Asset",
                    "targetObjectType": "Asset"
                },
                {
                    "identifier": "obj-cat:certasset_asset_all",
                    "name": "CertAsset",
                    "targetObjectType": "Asset"
                },
                {
                    "identifier": "obj-cat:content-playlist_collection_all",
                    "name": "Content Playlist",
                    "targetObjectType": "Collection"
                },
                {
                    "identifier": "obj-cat:course-assessment_content_all",
                    "name": "Course Assessment",
                    "targetObjectType": "Content"
                },
                {
                    "identifier": "obj-cat:etextbook_content_all",
                    "name": "eTextbook",
                    "targetObjectType": "Content"
                },
                {
                    "identifier": "obj-cat:explanation-content_content_all",
                    "name": "Explanation Content",
                    "targetObjectType": "Content"
                },
                {
                    "identifier": "obj-cat:interactive-video-question-set_questionset_all",
                    "name": "Interactive Video Question Set",
                    "targetObjectType": "QuestionSet"
                },
                {
                    "identifier": "obj-cat:learning-resource_content_all",
                    "name": "Learning Resource",
                    "targetObjectType": "Content"
                },
                {
                    "identifier": "obj-cat:multiple-choice-question_question_all",
                    "name": "Multiple Choice Question",
                    "targetObjectType": "Question"
                },
                {
                    "identifier": "obj-cat:observation_questionset_all",
                    "name": "Observation",
                    "targetObjectType": "QuestionSet"
                },
                {
                    "identifier": "obj-cat:observation_content_all",
                    "name": "Observation",
                    "targetObjectType": "Content"
                },
                {
                    "identifier": "obj-cat:observation-with-rubrics_questionset_all",
                    "name": "Observation with rubrics",
                    "targetObjectType": "QuestionSet"
                },
                {
                    "identifier": "obj-cat:observation_without_rubrics_questionset_all",
                    "name": "Observation_without_rubrics",
                    "targetObjectType": "QuestionSet"
                },
                {
                    "identifier": "obj-cat:old-practice-question-set_content_all",
                    "name": "Old Practice Question Set",
                    "targetObjectType": "Content"
                },
                {
                    "identifier": "obj-cat:practice-question-set_questionset_all",
                    "name": "Practice Question Set",
                    "targetObjectType": "QuestionSet"
                },
                {
                    "identifier": "obj-cat:question-paper_collection_all",
                    "name": "Question Paper",
                    "targetObjectType": "Collection"
                },
                {
                    "identifier": "obj-cat:subjective-question_question_all",
                    "name": "Subjective Question",
                    "targetObjectType": "Question"
                },
                {
                    "identifier": "obj-cat:survey_questionset_all",
                    "name": "Survey",
                    "targetObjectType": "QuestionSet"
                },
                {
                    "identifier": "obj-cat:teacher-resource_content_all",
                    "name": "Teacher Resource",
                    "targetObjectType": "Content"
                },
                {
                    "identifier": "obj-cat:course_collection_01269878797503692810",
                    "name": "Course",
                    "targetObjectType": "Collection"
                },
                {
                    "identifier": "obj-cat:digital-textbook_collection_01269878797503692810",
                    "name": "Digital Textbook",
                    "targetObjectType": "Collection"
                }
            ],
            "additionalCategories": [
                "Announcement",
                "DK1_CPC1",
                "DK1_CPC2",
                "DK1_CPC3",
                "DK1_CPC4",
                "DK1_CPC5",
                "DK2_CPC1",
                "DK2_CPC2",
                "DK2_CPC3",
                "DK2_CPC4",
                "DK2_CPC5",
                "DK3_CPC1",
                "DK3_CPC2",
                "DK3_CPC3",
                "DK3_CPC4",
                "DK3_CPC5",
                "DK4_CPC1",
                "DK4_CPC2",
                "DK4_CPC3",
                "DK4_CPC4",
                "DK4_CPC5",
                "DK5_CPC1",
                "DK5_CPC2",
                "DK5_CPC3",
                "DK5_CPC4",
                "DK5_CPC5",
                "DK6_CPC1",
                "DK6_CPC2",
                "DK6_CPC3",
                "DK6_CPC4",
                "DK6_CPC5",
                "DK7_CPC1",
                "DK7_CPC2",
                "DK7_CPC3",
                "DK7_CPC4",
                "DK7_CPC5",
                "DK8_CPC1",
                "DK8_CPC2",
                "DK8_CPC3",
                "DK8_CPC4",
                "DK8_CPC5",
                "Exam Question",
                "Exam Question Set",
                "Haryana New QS",
                "Interactive Video Question Set",
                "Meeting",
                "Observation",
                "Observation with rubrics",
                "Observation_without_rubrics",
                "Policy",
                "Practice Set",
                "Process document",
                "Professional activity",
                "Question Paper",
                "Quiz",
                "sunbirdDeveloperResource",
                "sunbirdDeveloperResourceNew",
                "Survey",
                "test1_DK1_CPC1",
                "test1_DK1_CPC2",
                "test2_DK1_CPC1",
                "test2_DK1_CPC2",
                "test3_DK1_CPC1",
                "test3_DK1_CPC2",
                "test4_DK1_CPC1",
                "test4_DK1_CPC2",
                "test553_DK1_CPC1",
                "test553_DK1_CPC2",
                "test55_DK1_CPC1",
                "test55_DK1_CPC2",
                "test5_DK1_CPC1",
                "test5_DK1_CPC2",
                "test_DK1_CPC1",
                "test_DK1_CPC2",
                "Training",
                "Webinars"
            ],
            "lastUpdatedOn": "2023-05-16T07:03:00.472+0000",
            "collectionAdditionalCategories": [
                "Textbook",
                "Lesson Plan"
            ],
            "contentAdditionalCategories": [
                "Classroom Teaching Video",
                "Concept Map",
                "Curiosity Question Set",
                "Experiential Resource",
                "Explanation Video",
                "Focus Spot",
                "Learning Outcome Definition",
                "Lesson Plan",
                "Marking Scheme Rubric",
                "Pedagogy Flow",
                "Previous Board Exam Papers",
                "TV Lesson",
                "Textbook"
            ],
            "identifier": "01269878797503692810",
            "lastStatusChangedOn": "2019-12-11T14:55:10.664+0000",
            "defaultLicense": "CC BY-NC 4.0",
            "consumerId": "69136dc1-9cfd-4421-8340-cb51963d913c",
            "assetAdditionalCategories": [],
            "autoCreateBatch": "Disabled",
            "languageCode": [],
            "versionKey": "1684220580472",
            "contentPrimaryCategories": [
                "Course Assessment",
                "Learning Resource",
                "Practice Question Set",
                "Teacher Resource",
                "Exam Question"
            ],
            "name": "tn",
            "publisher": "[{\"value\":\"01269878797503692810\"}]",
            "defaultCourseFramework": "TPD",
            "assetPrimaryCategories": [
                "Asset",
                "CertAsset",
                "Certificate Template"
            ],
            "status": "Live",
            "defaultFramework": "tn_k-12_5"
        }
    }
}</t>
    </r>
  </si>
  <si>
    <t>User should not be able to see "e-textbook" and "Explanation content" in the workspace</t>
  </si>
  <si>
    <t>TC_587</t>
  </si>
  <si>
    <t>Channel update api need to be called in which contentPrimaryCategories list need to be updated by removing e-textbook and explanation content.
Existing contentPrimaryCategories value for channel: 01269878797503692810
"contentPrimaryCategories": [
                "Course Assessment",
                "eTextbook",
                "Explanation Content",
                "Learning Resource",
                "Practice Question Set",
                "Teacher Resource",
                "Exam Question"
            ]
curl --location 'https://staging.sunbirded.org//api/channel/v1/read/01269878797503692810' \
--header 'Content-Type: application/json' \
--header 'Authorization: Bearer &lt;api-key&gt;' \
--header 'Cookie: connect.sid=s%3AuRtuKqKYXRJGuL1mQ091tfVYLbdc0S06.bQvPrrFduJ1RlFFqLNB%2F6h3dBfevxHjBmryezUZgTes'
curl --location --request PATCH 'https://staging.sunbirded.org//api/channel/v1/update/01269878797503692810' \
--header 'Content-Type: application/json' \
--header 'Authorization: Bearer &lt;api-key&gt;' \
--data '{
    ""request"": {
        ""channel"": {
            ""contentPrimaryCategories"": [
                ""Course Assessment"",
                ""Learning Resource"",
                ""Practice Question Set"",
                ""Teacher Resource"",
                ""Exam Question""
            ],
            ""publisher"": [
                {
                    ""value"": ""01269878797503692810""
                }
            ]
        }
    }
}'"</t>
  </si>
  <si>
    <t>TC_588</t>
  </si>
  <si>
    <t>Verify user is able update the textbook editor form
-Mandatory(name, description)</t>
  </si>
  <si>
    <t>1. Open staging portal
2. Login as content creator
3. Click on the profile and got ot workspace
4. Click on "Book"</t>
  </si>
  <si>
    <t>1. Update object category definition obj-cat:course_collection_01269878797503692810
2. In forms-create-properties - In first Section fields - check for name, keywords, copyrights, board, medium, class and make "required": true or false as accordingly</t>
  </si>
  <si>
    <t>TC_589</t>
  </si>
  <si>
    <t>Verify user is able update the course editor form
-Mandatory(name, keywords, copyrights, board, medium, class)</t>
  </si>
  <si>
    <t>1. Open staging portal
2. Login as content creator
3. Click on the profile and got ot workspace
4. Click on "Course"</t>
  </si>
  <si>
    <t>1. Update object category definition obj-cat:content-playlist_collection_all
2. In forms-create-properties - In first Sections fields - check for name and make "required": true or false as accordingly</t>
  </si>
  <si>
    <t>TC_590</t>
  </si>
  <si>
    <t>Verify user is able update the collection editor form for content playlist
-Mandatory(name)</t>
  </si>
  <si>
    <t>1. Open staging portal
2. Login as content creator
3. Click on the profile and got ot workspace
4. Click on "Collection" -&gt; "Content Playlist"</t>
  </si>
  <si>
    <t>1. Update object category definition obj-cat:digital-textbook_collection_01269878797503692810
2. In forms-create-properties - In multiple Sections fields - check for name, keywords, copyright year and make "required": true or false as accordingly</t>
  </si>
  <si>
    <t>TC_591</t>
  </si>
  <si>
    <t>Verify user is able update the collection editor form for digital textbook
-Mandatory(name, keywords, copyright year)</t>
  </si>
  <si>
    <t>1. Open staging portal
2. Login as content creator
3. Click on the profile and got ot workspace
4. Click on "Collection" -&gt; "Digital textbook"</t>
  </si>
  <si>
    <t>NEW AUTOMATION SCRIPT NAME</t>
  </si>
  <si>
    <t>Removal of Hard coding of BMGS</t>
  </si>
  <si>
    <t>SB-22410</t>
  </si>
  <si>
    <t>3.9.0</t>
  </si>
  <si>
    <t>Onboarding</t>
  </si>
  <si>
    <t>1.Verify when a user lands on the portal for first time, it is asked to select from the drop down whether they are a teacher, student,school head or Officials, Parent etc.
 2.Also verify if the user is asked for the location information post the selection of teacher, student,school head or Officials, Parent.</t>
  </si>
  <si>
    <t>User should be a first time user.</t>
  </si>
  <si>
    <t>1. Open Sunbird portal.
2. Select any role from drop down like teacher, student, Parent, School Head &amp; Officials
3. Click on the continue button.
4. Select the state and district details from the drop down in the location page.</t>
  </si>
  <si>
    <t xml:space="preserve">1. User should be able to select role selection pop up- Teacher, Parent, Student,School head &amp; Officials, Other.
2. User should be navigated to BMG page information after clicking on continue button
3. User should be navigated to location page information after clicking on continue button
4. User should be able to select the State and District details from the drop down on location page.
5. User should land on the Home Page, after completing the onboarding details.
</t>
  </si>
  <si>
    <t>VerifyStudentContentInSearch</t>
  </si>
  <si>
    <t xml:space="preserve">ValidateLocationPopupPage
</t>
  </si>
  <si>
    <t>SB-24210</t>
  </si>
  <si>
    <t>4.7.0 Sprint 2</t>
  </si>
  <si>
    <t>Verify that the onboarding labels (Board, Medium, Class and Subject) are getting translated to the selected language</t>
  </si>
  <si>
    <t xml:space="preserve">- Langage should have selected earlier
- First time guest or new user is loggin </t>
  </si>
  <si>
    <t xml:space="preserve">1. Open the staging portal 
2. Select any languages during onbording
3. Login with valid credentials / Guest
4. Observe that the onboarding lables (BMCS) are getting translated </t>
  </si>
  <si>
    <t>1.User should be able to select BMC values from the dropdown
2.The onboarding labels (Board, Medium, Class and Subject) should be translated to the selected language</t>
  </si>
  <si>
    <t>verifyOnboardingBMCSLabelsLanguageChangingWithSelectedLanguage</t>
  </si>
  <si>
    <t>Verify that for the SSO user, Board, medium, class  drop down values are showing in alphabetical order while selecting the onboarding details.
Verify that for the SSO user, the Board, medium, class  values are showing in alphabetical order while updating the framework details in profile page</t>
  </si>
  <si>
    <t>User should be a first time Login user.</t>
  </si>
  <si>
    <t xml:space="preserve">1. Open the Sunbird portal
2. Click on login.
3. Login with newly registered self sign up user.
4. Click on Switch to joyful theme
5. Observe the order of the Board, medium and values displayed in popup
6. Login with self sign up user.
7. Click on profile icon.
8. Click on profile.
9. Click on edit icon present in BMS  section.
10. observe the order of the Board values
</t>
  </si>
  <si>
    <t>1.  The SSO user  should be able to select the Board, medium, class drop down values in alphabetical order while onboarding.
2. The SSO user  should be able to select the Board, medium, class  values in alphabetical order while updating the framework details in profile page.
3. The SSO user should able to see the updated Board, medium, class values in the profile page.</t>
  </si>
  <si>
    <t xml:space="preserve">verifyBMSvaluesInAlphabeticalOrderInSelfSignedUsers
</t>
  </si>
  <si>
    <t>SB-20681 / SB-20733</t>
  </si>
  <si>
    <t>Global Consent</t>
  </si>
  <si>
    <t xml:space="preserve">Verify that the Global consent pop up for the registered users has the below fields and its only Read only mode
1. User Name : &lt;Name&gt;
2. State : &lt;Tenant&gt;
3. User ID : &lt;User ext ID&gt;
4. External ID: &lt;User ext id&gt;
4. District : &lt;District&gt; (if available)
5. Block : &lt;Block&gt; (if available)
6. School ID : &lt;Org ID&gt;
7. School or Org name : &lt;Org Name&gt;
8. Mobile Number : &lt;phone&gt;
9. Email address : &lt;email&gt;
&amp;
Verify that Global Consent popup is displayed with message and checkbox that the user has to check : 
"[=] I consent to providing my Profile Details and the additional details listed above with the administrators of my State / Institution. All administrators on SUNBIRD are bound by the Privacy Policy and Administrator Guidelines in their use of my data. Privacy Policy"
</t>
  </si>
  <si>
    <t>Scenario1:
1. Open  the Sunbird portal
2. Login with state system
3. Accept the T&amp;C
4. User is displayed with Global Consent pop up
5. "Verify that the Global consent pop up for state users has the below fields and its only Read only mode
1. User Name : &lt;Name&gt;
2. State : &lt;Tenant&gt;
3. User ID : &lt;User ext ID&gt;
4. District : &lt;District&gt; (if available)
5. Block : &lt;Block&gt; (if available)
6. School ID : &lt;Org ID&gt;
7. School or Org name : &lt;Org Name&gt;
8. Mobile Number : &lt;phone&gt;
9. Email address : &lt;email&gt;
Scenario2:
1. Open  the Sunbird portal
2. Login with state system
3. Accept the T&amp;C
4. User is displayed with Global Consent pop up
5. "[=] I consent to providing my Profile Details and the additional details listed above with the administrators of my State / Institution. All administrators on SUNBIRD are bound by the Privacy Policy and Administrator Guidelines in their use of my data. Privacy Policy"</t>
  </si>
  <si>
    <t xml:space="preserve">1. The registered users should be displayed with Global consent pop up with below fields and its only Read only mode
1. User Name : &lt;Name&gt;
2. State : &lt;Tenant&gt;
3. User ID : &lt;User ext ID&gt;
4. District : &lt;District&gt; (if available)
5. Block : &lt;Block&gt; (if available)
6. School ID : &lt;Org ID&gt;
7. School or Org name : &lt;Org Name&gt;
8. Mobile Number : &lt;phone&gt;
9. Email address : &lt;email&gt;
2. Global Consent popup should be displayed with message and checkbox that the user has to check : 
"[=] I consent to providing my Profile Details and the additional details listed above with the administrators of my State / Institution. All administrators on SUNBIRD are bound by the Privacy Policy and Administrator Guidelines in their use of my data. Privacy Policy"
3. The user can only proceed further only after enabling the consent pop up.
</t>
  </si>
  <si>
    <t>validateConsentPopUpForStateUsers</t>
  </si>
  <si>
    <t>SB-16935</t>
  </si>
  <si>
    <t>Location</t>
  </si>
  <si>
    <t>Verify that 
1. The user should not be able to submit location without selecting the State and District values from the dropdown.
2. The user should not be able to enter any inputs in State and District location popup.</t>
  </si>
  <si>
    <t>New user should register
Clear the cache and try as new user</t>
  </si>
  <si>
    <t>1. Open the portal
2. Complete the onboarding details
3. Click on Submit without selecting the values of Location popup
4. Observe submit button is in a disabled mode
5. Observe user not able to enter any inputs in location popup</t>
  </si>
  <si>
    <t xml:space="preserve">
1. User should not be able to submit location without selecting the State and District values from the dropdown
2. The Submit button should be in disabled state.
3. User should not be able to enter any inputs in State and District location popup.</t>
  </si>
  <si>
    <t>validateSubmitButtonWithoutSelectingstateDistrict</t>
  </si>
  <si>
    <t>User BMCS selection</t>
  </si>
  <si>
    <t xml:space="preserve">Verify if the user is asked for board, medium and class details While onboarding, Same details has to be seen in the Home page </t>
  </si>
  <si>
    <t>1. Open Sunbird portal.
2. Select teacher, student or other and click on the continue button.
3. Select BMC from the drop down and click on continue button
4. Select the State and District values from the drop down and click on Submit button.
5. Login with valid credentials
6. Verify user is displayed with the selected board, medium and class information highlighting the Change Preference field.</t>
  </si>
  <si>
    <t>1. The custodian user should be navigate to the Home page after login.
2. The selected board, medium and class details should be displayed to the users on the Home page.</t>
  </si>
  <si>
    <t>userShouldbeAskedforBMCSelection</t>
  </si>
  <si>
    <t>ValidateBMGInGuestAndLoginUserHomePage</t>
  </si>
  <si>
    <t>Verify that if custodian user login for the first time then global consent popup should not get displayed in the Home Page</t>
  </si>
  <si>
    <t>1. Open sunbird portal 
2. Select BMC and role values from the dropdown.
3. Login with valid credentials (Custodian user)
4. Observe</t>
  </si>
  <si>
    <t xml:space="preserve">1.The custodian user should select BMC and role values from the dropdown. 
2. The custodian user should be landed in the Home page after login.
3. The custodian user should not get global consent popup when he logins for the first time.
</t>
  </si>
  <si>
    <t xml:space="preserve">Verify that the Global Consent pop up is a mandatory pop up displayed to the SSO users post Sunbird T&amp;C pop up
</t>
  </si>
  <si>
    <t>Scenario1:
1. Open  the Sunbird portal
2. Login with valid credentials as SSO user
3. Accept the T&amp;C
4. Verify that the Global Consent pop up is a mandatory pop up displayed post Sunbird T&amp;C pop up</t>
  </si>
  <si>
    <t xml:space="preserve">1. The SSO users are displayed with mandatory Global Consent pop up post Sunbird T&amp;C pop up after login first time.
</t>
  </si>
  <si>
    <t>ED-3093</t>
  </si>
  <si>
    <t>Verify that the Global Consent pop up has a checkbox and a "Continue" button
&amp;
Verify that the Global Consent pop up does not have a "Close" button
&amp;
Verify that the "Continue" button in the Global Consent pop up is enabled only after user checks the Checkbox</t>
  </si>
  <si>
    <t xml:space="preserve">
Scenario2:
1. Open  the Sunbird portal
2. Login with valid credentials non Custodian user
3. Accept the T&amp;C
4. User is displayed with Global Consent pop up
5. Verify that the Global Consent pop up has a checkbox and a "Continue" button
Scenario3:
1. Open  the Sunbird portal
2. Login with valid credentials non Custodian user
3. Accept the T&amp;C
4. User is displayed with Global Consent pop up
5. Verify that the Global Consent pop up does not have a "Close" button
Scenario4:
1. Open  the Sunbird portal
2. Login with valid credentials non Custodian user
3. Accept the T&amp;C
4. User is displayed with Global Consent pop up
5. Check the checkbox
6. Verify that the "Continue" button in the Global Consent pop up is enabled only after user checks the Checkbox</t>
  </si>
  <si>
    <t xml:space="preserve">
1. User should be able to enter the details to login with SSo user
2. For the SSO users, Global Consent pop up has a checkbox and a "Continue" button
3. The Global Consent pop up should not have a "Close" button
4. When the SSO user checks the Checkbox, "Continue" button in the Global Consent pop up should be enabled.</t>
  </si>
  <si>
    <t>validateExternalIDInConsentDeclarationFormForStateUsers</t>
  </si>
  <si>
    <t>Verify that 
1. The user is able to select both State and District values from dropdown to Submit the location popup.
2. The user is able to update the saved location from profile page.
3. The user is able to verify the updated location in the profile page.</t>
  </si>
  <si>
    <t>New user should register</t>
  </si>
  <si>
    <t>1. Open the portal 
2. Complete the onboarding details
3. Select both the values in Location popup &gt; Submit
4. Go to Profile page
5. Click on Edit button in Location section
6. Select both the values in Location &gt; Submit
7. Observe location is updated.</t>
  </si>
  <si>
    <t>1.User should be able to select both State and District values from dropdown to Submit the location popup.
2.User should be able to click on edit button and able to update the saved location from profile page.
3. User should be able to verify the updated location is getting displayed in the profile page.</t>
  </si>
  <si>
    <t>validateOnboardingDetails</t>
  </si>
  <si>
    <t>SB-27806</t>
  </si>
  <si>
    <t>4.10.3 Sprint</t>
  </si>
  <si>
    <t>Search</t>
  </si>
  <si>
    <t>Verify that in the portal, User should be able to see the previous search result post login</t>
  </si>
  <si>
    <t>1. Open the sunbird portal
2. Complete the onboarding details
3. Enter any word in Search field &gt; Search
4. Now to click on profile icon
5. Click on login
6. Login with valid user credentials
7.Observe user is on search result page</t>
  </si>
  <si>
    <t xml:space="preserve">1. User should be able to provide onboarding details once the sunbird portal is launched.
2.The results are shown based on the keyword given by the Guest user in the search field.
3. After login, the search result page for the same keyword as Guest user is displayed for the logged in user.
</t>
  </si>
  <si>
    <t>verifyUserShouldBeAbleToSeeThePreviousSearchResultPostLogin</t>
  </si>
  <si>
    <t>SH-398
SH-429</t>
  </si>
  <si>
    <t>profile</t>
  </si>
  <si>
    <t>Verify that validation(validation message) is available for incorrect input in mobile number field</t>
  </si>
  <si>
    <t>User should be custodian user</t>
  </si>
  <si>
    <t>1. Open portal. 
2. Click on explore &gt; click on login button. 
3. Login with valid custodian user. 
4. Go to profile &gt; Select switch to joyful theme.
5. Click on submit details button.
6. Observe the phone number field.
7. Now add invalid phone number. 
8. Observe the validation message.</t>
  </si>
  <si>
    <t>1. User should be able to login with valid custodian user.
2. When user clicked on submit details button, phone number field and email id field is displayed.
3. When the user tries to add invalid phone number, validation message is shown..</t>
  </si>
  <si>
    <t>validateMyDetailsPageWithSomeAttributes</t>
  </si>
  <si>
    <t>SB-20561</t>
  </si>
  <si>
    <t>Submit Details form &gt; Mobile: Verify if user add valid phone no, he/she should get the OTP length in 4-6 digits only
&amp;
Submit Details form &gt; Mobile: Verify if user clicks on Resend, he/she should get the OTP length in 4-6 digits only</t>
  </si>
  <si>
    <t>User should be logged in as custodian user</t>
  </si>
  <si>
    <r>
      <rPr>
        <rFont val="Arial"/>
        <color theme="1"/>
        <sz val="10.0"/>
      </rPr>
      <t xml:space="preserve">Scenario1:
</t>
    </r>
    <r>
      <rPr>
        <rFont val="Arial"/>
        <color theme="1"/>
        <sz val="10.0"/>
      </rPr>
      <t xml:space="preserve">1. Open the portal
2. Login with valid credentials
3. Goto Profile
4. Click on Submit Detail button
5. Enter the phone number &gt; Validate
6. Observe the OTP
</t>
    </r>
    <r>
      <rPr>
        <rFont val="Arial"/>
        <color theme="1"/>
        <sz val="10.0"/>
      </rPr>
      <t xml:space="preserve">Scenario2:
</t>
    </r>
    <r>
      <rPr>
        <rFont val="Arial"/>
        <color theme="1"/>
        <sz val="10.0"/>
      </rPr>
      <t>1. Open the portal
2. Login with valid credentials
3. Goto Profile
4. Click on Submit Detail button
5. Enter the Phone number &gt; Validate
6. Click on Resend OTP
7. Observe the OTP</t>
    </r>
  </si>
  <si>
    <t xml:space="preserve">1. When user clicked on submit details button, phone number field and email id field is displayed.
2. OTP message should be displayed in 4-6 digits only, when the user tries to add valid phone number, .
3. OTP message is again displayed in 4-6 digits only, when the user clicks on Resend button toget the OTP.
</t>
  </si>
  <si>
    <t xml:space="preserve"> </t>
  </si>
  <si>
    <t>Submit Details form &gt; Email: Verify if user clicks on Resend OTP, he/she should get the OTP length in 4-6 digits only
&amp;
Submit Details form &gt; Email: Verify if user validate email for the first or second time, he/she should get the OTP length in 4-6 digits only</t>
  </si>
  <si>
    <t>Scenario1:
1. Open the portal
2. Login with valid credentials
3. Goto Profile
4. Click on Submit Detail button
5. Enter the Email &gt; Validate
6. Click on Resend OTP
7. Observe the OTP
Scenario2:
1. Open the portal
2. Login with valid credentials
3. Goto Profile
4. Click on Submit Detail button
5. Enter the Email &gt; Validate
6. Observe the OTP</t>
  </si>
  <si>
    <t xml:space="preserve">1. When user clicked on submit details button, phone number field and email id field is displayed.
2. OTP message should be displayed in 4-6 digits only, when the user tries to add valid Email id.
3. OTP message is again displayed in 4-6 digits only, when the user clicks on Resend button to get the OTP.
</t>
  </si>
  <si>
    <t>Submit Details form &gt; Mobile: Verify if user validate mobile number for the first or second time, he/she should get the OTP length in 4-6 digits only
&amp;
Submit Details form &gt; Mobile: Verify if user clicks on Resend OTP, he/she should get the OTP length in 4-6 digits only</t>
  </si>
  <si>
    <t>Scenario1:
1. Open the portal
2. Login with valid credentials
3. Goto Profile
4. Scroll down to My details 
5. Click on Update button
6. Enter the phone number &gt; Validate
7. Click on Resend OTP
8. Observe the OTP
Scenario2:
1. Open the portal
2. Login with valid credentials
3. Goto Profile
4. Scroll down to My details 
5. Click on Update button
6. Enter the phone number &gt; Validate
7. Click on Resend OTP
8. Observe the OTP</t>
  </si>
  <si>
    <t>1. My Details form &gt; Mobile : If user validate mobile number for the first or second time, he/she should get the OTP length in 4-6 digits only
2. My Details form &gt; Mobile : If user clicks on Resend OTP, he/she should get the OTP length in 4-6 digits only
3. After giving the OTP of 4-6 digits, the mobile entered by the user should be displayed.</t>
  </si>
  <si>
    <t>My Details form &gt; Email: Verify if user validate email for the first or second time, he/she should get the OTP length in 4-6 digits only
&amp; 
My Details form &gt; Email: Verify if user clicks on Resend OTP, he/she should get the OTP length in 4-6 digits only</t>
  </si>
  <si>
    <r>
      <rPr>
        <rFont val="Arial"/>
        <color theme="1"/>
        <sz val="10.0"/>
      </rPr>
      <t>Scenario1</t>
    </r>
    <r>
      <rPr>
        <rFont val="Arial"/>
        <color theme="1"/>
        <sz val="10.0"/>
      </rPr>
      <t xml:space="preserve">:
1. Open the portal
2. Login with valid credentials
3. Goto Profile
4. Scroll down to My details 
5. Click on Update button
6. Enter the Email &gt; Validate
7. Observe the OTP
</t>
    </r>
    <r>
      <rPr>
        <rFont val="Arial"/>
        <color theme="1"/>
        <sz val="10.0"/>
      </rPr>
      <t>Scenario2</t>
    </r>
    <r>
      <rPr>
        <rFont val="Arial"/>
        <color theme="1"/>
        <sz val="10.0"/>
      </rPr>
      <t>:
1. Open the portal
2. Login with valid credentials
3. Goto Profile
4. Scroll down to My details 
4. Click on Update button
5. Enter the Email &gt; Validate
6. Click on Resend OTP
7. Observe the OTP</t>
    </r>
  </si>
  <si>
    <t>1 My Details form &gt; Email : If user validate email for the first or second time, he/she should get the OTP length in 4-6 digits only
2 My Details form &gt; Email : If user clicks on Resend OTP, he/she should get the OTP length in 4-6 digits only
3. After giving the OTP of 4-6 digits, the Email entered by the user should be displayed.</t>
  </si>
  <si>
    <t>SB-19064</t>
  </si>
  <si>
    <t>Verfiy when the user submits location popup
&amp; Verify on clicking any tabs location popup should not display.</t>
  </si>
  <si>
    <t>User should be new custodian user</t>
  </si>
  <si>
    <t>1. Open portal
2. Clikc on profile 
3. Click on login.
4. Login for the first time 
5. Observe the location popup.
6. Submit location  by giving the State and District values
7. check its showing in other tabs or not.</t>
  </si>
  <si>
    <t>1.User should be able to login with the newly registered user
2. User should be able to Submit the Location from location popup displayed.
3. Loactaion popup should not get displayed when user clicks on any tabs.</t>
  </si>
  <si>
    <t>ValidateBMCpopUpIsAbsentInEachpage</t>
  </si>
  <si>
    <t>SH-145</t>
  </si>
  <si>
    <t xml:space="preserve">Verify user is able to see the prefilled data values in "Submit detail" pop up.
Verify the message when user tries to update the location details  </t>
  </si>
  <si>
    <t>User should be logged in as custodian user..</t>
  </si>
  <si>
    <t>1. Open theSunbird portal url
2. Login as already registred user.
3. Go to Profile.
4. Observe the button "Submit Details"
5. Click on the button.
6. Observe the popup.
7. Observe the values appeared in state Email id, Phone number fields.
8. Try to update those values &amp; observe the message.</t>
  </si>
  <si>
    <t xml:space="preserve">1. User should be able to login with valid custodian user.
2. When user clicked on submit details button, state email id and phone number values are displayed in the pop up.
3. When user updates the state email id and phone number values, the success message should be displayed.
</t>
  </si>
  <si>
    <t>updateSubmitDetailsInProfile</t>
  </si>
  <si>
    <t xml:space="preserve">1. Verify that a user Tenant specific is able to go to profile and able to see the correct information along with correct district data(e.g. AP)
1) User Name (with tick symbol and as per state records upon hover).
2) Sunbird ID (with copy icon next to ID)
3) User roles (If available)
4. Role,Subrole,State, District, Block,School, Cluster(If provided all then it is displayed)
5) BMGS - Board, Medium, Grade, Subjects
6) Mobile number 
5) Email address
6) Recovery email/Phone number 
&amp;
2. Verify that email id and phone number fields in masked format
&amp;
3. Verify that a custodian user is able to go to profile and able to see the correct information.
1) User Name (with tick symbol and as per state records upon hover).
2) Sunbird ID (with copy icon next to ID)
3) Staging Custodian Organization (If school is not updated in location then it is displayed)
4. Role,Subrole,State, District, Block,School, Cluster(If provided all then it is displayed)
5) Submit button
6. BMGS - Board, Medium, Grade, Subjects
7) Mobile number 
8) Email address
9) Recovery email/Phone number 
</t>
  </si>
  <si>
    <t>&gt; New state user should have already completed onboarding process
&gt; New custodian user should have already completed onboarding process</t>
  </si>
  <si>
    <t>Scenario1:
1. Open the Sunbird portal
2. Click on Porfile icon &gt; login
3. Login with valid credentials (state tenant user)
4. Click on the profile icon &gt; profile.
5. Observe below fields:
1) User Name (with tick symbol and as per state records upon hover).
2) Sunbird ID (with copy icon next to ID)
3) User roles (If available)
4. Role,Subrole,State, District, Block,School, Cluster(If provided all then it is displayed)
5) BMGS - Board, Medium, Grade, Subjects
6) Mobile number 
5) Email address
6) Recovery email/Phone number 
6. Observe email id and phone number fields in masked format
Scenario2:
1. Open the Sunbird portal
2. Click on Porfile icon &gt; login
3. Login as custodian user
4. Go to profile.
5. Observe below fields:
1) User Name (with tick symbol and as per state records upon hover).
2) Sunbird ID (with copy icon next to ID)
3) User roles (If available)
4. Role,Subrole,State, District, Block,School, Cluster(If provided all then it is displayed)
5) BMGS - Board, Medium, Grade, Subjects
6) Mobile number 
5) Email address
6) Recovery email/Phone number 
6. Observe email id and phone number fields in masked format</t>
  </si>
  <si>
    <t xml:space="preserve">1. Tenant specific user should be able to go to profile and able to see the correct information along with correct district data(e.g. AP)
1) User Name (with tick symbol and as per state records upon hover).
2) Sunbird ID (with copy icon next to ID)
3) User roles (If available)
4. Role,Subrole,State, District, Block,School, Cluster(If provided all then it is displayed)
5) BMGS - Board, Medium, Grade, Subjects
6) Mobile number 
5) Email address
6) Recovery email/Phone number 
2. The email id and phone number fields should be in masked format
3. Custodian user should be able to go to profile and able to see the correct information:
1) User Name (with tick symbol and as per state records upon hover).
2) Sunbird ID (with copy icon next to ID)
3) Staging Custodian Organization (If school is not updated in location then it is displayed)
4. Role,Subrole,State, District, Block,School, Cluster(If provided all then it is displayed)
5) Submit button
6. BMGS - Board, Medium, Grade, Subjects
7) Mobile number 
8) Email address
9) Recovery email/Phone number 
</t>
  </si>
  <si>
    <t>verifyDistrictDetailsInProfile</t>
  </si>
  <si>
    <t>NCERT</t>
  </si>
  <si>
    <t>Verify if new user tries to login in a tenant should get the Onboarding and framework pop up and user should not be able to close those pop ups without Submitting it.</t>
  </si>
  <si>
    <t>New user should be created via API</t>
  </si>
  <si>
    <t>1. Open the portal 
2. Click on Profile icon
3. Login with valid credentials
4. Click on Framework popup submit without sumitting the values
5. Observe.</t>
  </si>
  <si>
    <t>1. Launch the Sunbird Portal
2. Post login, user should not be able to close the framework popups without submit the details.
3. The submit button should not enabled, when user is not selected the values</t>
  </si>
  <si>
    <t>UpdateProfileDetailsForSelfSignedUser</t>
  </si>
  <si>
    <t>Verify if new google singup for first time then, location is able to get selected while onboarding with IP location.</t>
  </si>
  <si>
    <t>1. Open the Sunbird portal
2. Click on Profile icon &gt; login
3. Click on Sign in with Google.
4. Click on Create button in google registration page
5. Enter all the mandatory details &gt; Next &gt; I agree (T&amp;C)
6. Observe T&amp;C popup is displayed
7. Click on the check box &gt; Continue
8. Enter the Name and YOB &gt; Continue
9. Observe the location is prefilled already with IP location</t>
  </si>
  <si>
    <t xml:space="preserve">1. User should be able to login with newly registered wih Google sign in
2. Location should be prefilled while onboarding with IP location </t>
  </si>
  <si>
    <t>https://project-sunbird.atlassian.net/browse/ED-2764</t>
  </si>
  <si>
    <t>Verify if user refresh the page on framework pop up user remains on the same page
                                                                &amp;
Verify user should be able to select the Medium, Class and subject values and should be able to click on Submit</t>
  </si>
  <si>
    <t>1. Open the Sunbird portal
2. Click on Profile icon &gt; Login
3. Login with valid credentials
4. Click on checkbox &gt; Continue
5. Observe the framework popup is displayed
6. Click on the browser refresh icon.
7. Observe the framework popup remains on the page.
8. Try to select all the framework details &amp; click on submit.
9. Select Role &gt; Submit.
10. Fill the Name, location &gt; Submit</t>
  </si>
  <si>
    <t>1. User should be able to login with the valid credential
2. Theuser should remain on the same page, if user refresh the page on framework pop up.
3. User should select the Medium, Class and subject values and should be able to click on Submit button</t>
  </si>
  <si>
    <t>VerfiyNoBoardValueInProfile</t>
  </si>
  <si>
    <t>LOGIN</t>
  </si>
  <si>
    <t>Verify if user clicks on Register here link should get the below details to fill up:
mandatory fields such as:
A) Year of birth
B) Name
C) Enter mobile number or email address of your Parent/ Guardian (As per the birth year selection)
D) Password   
E) Confirm password
F) T &amp; C Check box
G) Register 
&amp;
Verify proper validation message should displayed for any wrong or invalid entry</t>
  </si>
  <si>
    <t>Scenario:
1. Open the portal 
2. Click on login/signin button.
3. Observe the page.
4. Logout from the page &gt; Click on login again &gt; Click on 
"Register here" link.
5. Observe the fields in the register page.
Scenario:
1. Open the portal 
2. Click on login
3. Click on Register here link
4. Enter the Email/Password with invalid input
5. Observe validation message is available</t>
  </si>
  <si>
    <t xml:space="preserve">
&gt;User should see the below option in Login page 
A) Login
B) Forget password link
C) Sign with Google
D) Login with State System
E) Register here
&gt;  User should get the below fields 
A) Year of birth
B) Name
C) Enter mobile number/email address  or Enter mobile number or 
email address of your Parent/ Guardian (As per the birth year selection)
D) Password   
E) Confirm password
F) T&amp;C Check box
G) Register 
&gt;  User should get the proper validation message for wrong entries in text fileds</t>
  </si>
  <si>
    <t>validateRegisterPageWithInvalidMessage</t>
  </si>
  <si>
    <t>SB-29334</t>
  </si>
  <si>
    <t>Verify that in portal when user selects the role as "Student" during onboarding, User should be available with "Login" button and should be able to login</t>
  </si>
  <si>
    <t>1. Open the sunbird portal url
2. Select the student role while onboarding as guest user
3. Complete onboarding
4. Click on Avatar menu
4. Observe Login button 
5. CLick on Login button 
6. Login with valid credentials</t>
  </si>
  <si>
    <t xml:space="preserve">1.User should select the role as "Student" during onboarding, User should be available with "Login" button and should be able to login
2. After user logins , the landing page should be Home page
</t>
  </si>
  <si>
    <t>verifyLoginBtnforStudenRole</t>
  </si>
  <si>
    <t>ValidateLoginButtonForStudent</t>
  </si>
  <si>
    <t>ED-125</t>
  </si>
  <si>
    <t>5.0.2</t>
  </si>
  <si>
    <t>portal</t>
  </si>
  <si>
    <t>Verify that in the portal, the user is able to validate only for the selecting values from the dropdown</t>
  </si>
  <si>
    <t>1. Open the Sunbird portal
2. Click on Profile icon &gt; Login
3. Click on Register here link
4. Enter the name 
5. Enter the valid year which is in list value as “2022“ or “1923“ &gt; Submit
6. Enter location &gt; Identifier &gt; Password &gt; Submit
7. Enter valid OTP &gt; Submit"</t>
  </si>
  <si>
    <t>1. User should be able to register only after selecting the values from the dropdown of Year of birth and Name details.
2. User should be able to register wih new user successfully
3. Afer registration completes, the user is able to login with newly registered user.</t>
  </si>
  <si>
    <t xml:space="preserve">New users: Verify post login user should not get any terms and condition pop up.
&amp;
User should be able to login successfully and should be able access the portal post login
&amp;
User should not be able to login if they entered wrong credentials </t>
  </si>
  <si>
    <t>User should be public user</t>
  </si>
  <si>
    <t>Scenario1:
1. Open the portal 
2. Click on profile icon.
3. Click on Login.
4. Click on register here link
4. Observe terms and condition check box in register page 
just above the Register button.
Scenario2:
1. Open the portal 
2. Click on profile icon.
3. Click on login
4. Click on Register link.
5. Fill the mandatory fields
6. Observe without accepting the T&amp;C checkbox user is not 
able to click on Register button.
Scenario 3 &amp; 4:
1. Open the portal
2. Post register try to login with the new user credentials.
3. Observe the T&amp;C popup is showing or not.</t>
  </si>
  <si>
    <t xml:space="preserve">
1. User should be able to login successfully and should be able access the portal post login
2. User should not be able to login if they entered wrong credentials 
3. User should not get terms and condition post login</t>
  </si>
  <si>
    <t>LoginWithValidAndInvalidCredential</t>
  </si>
  <si>
    <t>SB-17366</t>
  </si>
  <si>
    <t>Verify that"Terms of Use: and "Privacy Policy"  is scrollable, it should stay as it is</t>
  </si>
  <si>
    <t>1. Open the portal 
2. Click on Login.
3. Click on Register here 
4. Click on T&amp;C link 
5. Try to scroll down and observe is content moving inside</t>
  </si>
  <si>
    <t>1. User should be able to click on T&amp;C link
2. The "Terms of Use: and "Privacy Policy"  should be scrollable</t>
  </si>
  <si>
    <t>verifyNewRegisterHerePage</t>
  </si>
  <si>
    <r>
      <rPr>
        <rFont val="Arial"/>
        <color theme="1"/>
        <sz val="10.0"/>
      </rPr>
      <t xml:space="preserve">Verify if user has entered the QR code and clicked on content then navigate back then again navigate back not getting location pop up
</t>
    </r>
    <r>
      <rPr>
        <rFont val="Arial"/>
        <color theme="1"/>
        <sz val="10.0"/>
      </rPr>
      <t xml:space="preserve">&amp;
</t>
    </r>
    <r>
      <rPr>
        <rFont val="Arial"/>
        <color theme="1"/>
        <sz val="10.0"/>
      </rPr>
      <t>Post clicking on login user should get location popup.</t>
    </r>
  </si>
  <si>
    <t>1. Open portal
3. Try to enter QR code and navigate to content result page &gt; Open a content.
4. Click on back &gt; again back &gt; Observe the location popup.
5. Try to click on login and observe the popup.</t>
  </si>
  <si>
    <t>User has entered the QR code and clicked on content then navigate back then again navigate back not getting location pop up
&amp; 
Post clicking on login user shoul get location popup.</t>
  </si>
  <si>
    <t>clickOnContentCardAndClickBackMulritipleTimesAndCheckBMCpopUp</t>
  </si>
  <si>
    <t>Existing user: Verify existing users will be getting the terms and conditions pop up when new T&amp;C version is available.</t>
  </si>
  <si>
    <t>User should be existing state user/Custodian
user</t>
  </si>
  <si>
    <t>Scenario 1 &amp; 2:
1. Open the portal 
2. Open the Profile icon
3. Login with valid credentials
4. Observe T&amp;C popup is not getting displayed.
5. Observe T&amp;C popup is getting displayed if any new T&amp;C 
version available.</t>
  </si>
  <si>
    <t xml:space="preserve">
&gt;  Existing users should get terms and conditions pop up when 
new T&amp;C version is available</t>
  </si>
  <si>
    <r>
      <rPr>
        <rFont val="Arial"/>
        <color theme="1"/>
        <sz val="10.0"/>
      </rPr>
      <t xml:space="preserve">Login with Gmail New/ Existing users: Verify new user should be getting the terms and condition pop up post login and post 
accepting it user should be able to proceed further and existing users should not get any terms and condition pop up post login.
</t>
    </r>
    <r>
      <rPr>
        <rFont val="Arial"/>
        <color theme="1"/>
        <sz val="10.0"/>
      </rPr>
      <t xml:space="preserve">&amp;
</t>
    </r>
    <r>
      <rPr>
        <rFont val="Arial"/>
        <color theme="1"/>
        <sz val="10.0"/>
      </rPr>
      <t>Login with Gmail existing users: Verify existing users will be getting the terms and conditions popup when new T&amp;C version is available.</t>
    </r>
  </si>
  <si>
    <t>Scenario 1 &amp; 2:
1. Open the portal 
2. Open the Profile icon
3. Click on Login
4. Click on Login With Google button
5. Click on Add account
6. Login with valid credentials.(First time user)
6. Observe T&amp;C popup is displayed
7. Click on T&amp;C checkbox
8. Try to login again with Gmail and observe T&amp;C is showing 
or not.
9. Observe updated T&amp;C is showing to the gmail
logged in user.(Already loggedin earlier/Existing user)</t>
  </si>
  <si>
    <t>&gt;  New user should get the terms and condition pop up post login
and post accepting it user should be able to proceed further.
&gt;  Existing users should get the terms and conditions pop up when 
new T&amp;C version is available</t>
  </si>
  <si>
    <t xml:space="preserve">Register </t>
  </si>
  <si>
    <t>Verify if user clicks on Register here link in login page, then blank screen should not get displayed</t>
  </si>
  <si>
    <t>User should be anonymous</t>
  </si>
  <si>
    <t>1. Open portal
2. Click on profile &gt; Click on login.
3. Observe the register here link.
4. Click on the same &amp; observe the result.</t>
  </si>
  <si>
    <t>1. Userv should be displayed with Register here link in Login Page
2. Register here link should be clickable
3. After clicking on Register here link, then blank screen should not get displayed</t>
  </si>
  <si>
    <t>Verify that if users tries to :
- Sign up using same email/phone number it should show "Phone number already exists.Enter another phone number" / “Email ID already exists. Enter different Email ID “ message should be displayed
- Add/update an existing phone number/email id "Phone number already exists.Enter another phone number" / “Email ID already exists. Enter different Email ID “ message should be displayed</t>
  </si>
  <si>
    <t>Scenario 1:
1. Open the portal 
2. Click on login/signin button.
3. Observe the page.
4. Click on register here.
5. Entered the already present detials in phone number and email id field.
Scenario 2:
1. Open the portal 
2. Click on login/signin button.
3. Login with self signup user credentials
4. Submit the credentials.
5. Go to profile section
6. Edit phone number and email id with already present detials</t>
  </si>
  <si>
    <t>&gt;  Sign up using same email/phone number it should show "Phone number already exists.Enter different phone number" / “Email ID already exists. Enter different Email ID “ message should be displayed
&gt;  Add/update an existing phone number/email id "Phone number already exists.Enter different phone number" / “Email ID already exists. Enter different Email ID “ message should be displayed</t>
  </si>
  <si>
    <t>UpdateProfileDataAsCustodianUser</t>
  </si>
  <si>
    <t>Verify that the user should be able to enter email-id in combination of capital and small letters in enter email id field in register page.</t>
  </si>
  <si>
    <t xml:space="preserve">User should be public user
</t>
  </si>
  <si>
    <t xml:space="preserve">1. Open the Sunbird portal
2. Click on profile
3. Click on login.
4. Click on Register.
5. enter the email id in combination of both capital and small letters.
8. Fill all the mandatory details.
9. Click on submit button
</t>
  </si>
  <si>
    <t>1. The user should be able to enter email-id in combination of capital and small letters in enter email id filed in register page.
2.  User should be able to register  with new user</t>
  </si>
  <si>
    <t>VerifyEmailAddressOtpMsgForMajorUser</t>
  </si>
  <si>
    <t>After sign up,verify that the user should be able to login into the application by entering the email in capital letters.</t>
  </si>
  <si>
    <t>1. Open the Sunbird portal
3. Click on login.
4. Click Register.
5. enter the email id in capital letters.
8. Fill all the mandatory details.
9. Click on submit button
10. Once the OTP verification is done.
11. try login with same credentials</t>
  </si>
  <si>
    <t>1. The user should be able to login into the application by entering the email in capital letters.
2. User should be abe to complete onboarding after login into the portal by entering the email in Capital letters.</t>
  </si>
  <si>
    <t>SH-42</t>
  </si>
  <si>
    <t>Verify that "Don't have an account? Register here" text and link should be displayed below login button on left side
&amp;
Verify that "Login With Google" button text is replaced by "Sign in with Google" and it should display below register here link and colour of button will be in blue and Google logo will be on left side in button
&amp;
Verify that "Login With State System" button colour should be white and should display below "Sign in with Google" button
&amp;
Verify that place holder text is displayed as 'Enter your email / mobile number" textbox &amp; Verify that login button text is displayed in caps as "LOGIN".</t>
  </si>
  <si>
    <t>User should be Guest user</t>
  </si>
  <si>
    <t>1. Open Sunbird staging portal url.
2. Complete onboarding
3. Click on Avatar menu.
4. Click on the login button.
5. Observe placeholder text for email field.
6. Observe placeholder for name field.
7. Observe the text &amp; link "Don't have an account? Register here".
8. Observe the "Sign in with Google" option.
9. Observe the Google image
10. Observe the "Login With State System" button color</t>
  </si>
  <si>
    <t>1. 1. User should be able to land on Login page after clicking on the login button from Profile page 
2. For Guest User in Login Page, The "Don't have an account? Register here" text and link should be displayed below login button on left side
3. The button text "Login With Google" should be replaced by "Sign in with Google" 
4. Button should be displayed below Register here link 
5. Colour of the button should be in blue
6. Google logo should be on the left side in the button
7. The button  "Login With State System" should be displayed
8. This button colour should be white and should display below "Sign in with Google" 
9. Placeholder texts should get displayed as 'Enter your email / mobile number" textbox 
10. Login button text should</t>
  </si>
  <si>
    <t>validateDifferentLoginAttribbutes</t>
  </si>
  <si>
    <t>ValidateLoginPage</t>
  </si>
  <si>
    <t xml:space="preserve">Verify that in the portal, Users should not be allowed to enter the year in the YOB field other than the values in the list.
</t>
  </si>
  <si>
    <t>1. Open the Sunbird portal
2. Click on Profile icon &gt; Login
3. Click on Register here link
4. Enter the name 
5. Enter the Invalid year which is out of the list value as “2040“ or “1901“ &gt; Submit
6. Observe the validation message is displayed as "Please provide valid year of birth"</t>
  </si>
  <si>
    <t xml:space="preserve">1. Users should not be allowed to enter the year in the YOB field other than the values in the list.
2. User should be able to register successfully with the new user </t>
  </si>
  <si>
    <t>validateYearOfBirthErrorIfFutureYearInitialized</t>
  </si>
  <si>
    <t>SB-19802</t>
  </si>
  <si>
    <t>Verify user is not getting white space, when they copy the otp from email</t>
  </si>
  <si>
    <t>User should be Created as register user.</t>
  </si>
  <si>
    <t>1. Open portal.
2. Click on profile &gt; choose switch to joyful theme. 
3. Click on login &gt; Click on register here link
4. Fill all the mandatory details.
5. Click on register button.
6. Copy the OTP and paste in OTP box for validation.
7. Observe the white space during copy paste OTP.</t>
  </si>
  <si>
    <t>1. The OTP should get generated to email, while registration
2. White space should not be there , post user copies the OTP from email and paste the OTP for registration validation.
3. If User copies and paste the OTP with white space,user should get error message</t>
  </si>
  <si>
    <t>SC-1609
SC-1789</t>
  </si>
  <si>
    <t>OTP</t>
  </si>
  <si>
    <r>
      <rPr>
        <rFont val="Arial"/>
        <color theme="1"/>
        <sz val="10.0"/>
      </rPr>
      <t>Register page</t>
    </r>
    <r>
      <rPr>
        <rFont val="Arial"/>
        <color theme="1"/>
        <sz val="10.0"/>
      </rPr>
      <t xml:space="preserve">:Verify user should get the OTP in the given identifer while registering and should be able to register themselves if they enters the correct OTP either of first/Second time 
&amp;
</t>
    </r>
    <r>
      <rPr>
        <rFont val="Arial"/>
        <color theme="1"/>
        <sz val="10.0"/>
      </rPr>
      <t xml:space="preserve">Register Page: </t>
    </r>
    <r>
      <rPr>
        <rFont val="Arial"/>
        <color theme="1"/>
        <sz val="10.0"/>
      </rPr>
      <t xml:space="preserve">Verify if user enters wrong OTP first time then the message will be shown as "Incorrect OTP. Number of attempts remaining : 1"
&amp;
</t>
    </r>
    <r>
      <rPr>
        <rFont val="Arial"/>
        <color theme="1"/>
        <sz val="10.0"/>
      </rPr>
      <t>Register Page:</t>
    </r>
    <r>
      <rPr>
        <rFont val="Arial"/>
        <color theme="1"/>
        <sz val="10.0"/>
      </rPr>
      <t xml:space="preserve"> Verify if user enters wrong OTP Second time then the message will be shown as "Failed to validate OTP. Try again later" </t>
    </r>
  </si>
  <si>
    <t>User shoud be custodian user</t>
  </si>
  <si>
    <t>Scenario1:
1. Open the sunbird portal
2. Click on profile icon &gt; Login
3. Click on Register here link.
4. Enter Name and YOB &gt; Continue
5. Select the location &gt; Continue
6. Enter the Email/Phone number
7. Enter the valid passwords &gt; Continue
8. User should get a OTP for the Registered Email/Phone number
9. Try to give valid OTP for first/second time&gt; Submit
Scenario2/3:
1. Open the sunbird portal
2. Click on profile icon &gt; Login
3. Click on Register here link.
4. Enter Name and YOB &gt; Continue
5. Select the location &gt; Continue
6. Enter the Email/Phone number
7. Enter the valid passwords &gt; Continue
8. User should get a OTP for the Registered Email/Phone number
9. Try to give Invalid OTP for first time&gt; Submit
10. Observe message will be shown as"Incorrect OTP. Number of attempts remaining : 1"
11. Observe message will be shown as "Failed to validate OTP. Try again later".</t>
  </si>
  <si>
    <t xml:space="preserve">
User should get the OTP in the given identifer while registering and should be able to register themselves if they enters the correct OTP either of first/Second time, 
============
If user enters wrong OTP first time then the message will be shown as"Incorrect OTP. Number of attempts remaining : 1"
==============
If user enters wrong OTP Second time then the message will be shown as "Failed to validate OTP. Try again later" 
</t>
  </si>
  <si>
    <t>verifyOTPwarningMessageInRegisterpage</t>
  </si>
  <si>
    <t>User Registration: Verify User should be able to register himself either by email/phone number with the valid OTP
&amp; 
Post login with the newly created user Verify that user's name's first letter is displayed as 
avatar in the Profile page &amp; full username below to the profile icon along with assigned roles.</t>
  </si>
  <si>
    <t>Scenario 1 &amp; 2:
1. Open the portal
2. Click on login button
3. Click on Register here link
4. Fill the details and Tap on Register button
5. Enter the valid OTP in text box 
6. Click on Submit button
7. Observe user is able to proceed further
8. Post login with the new user observe the below fields are
displayed:
- User's name's first letter is displayed as  avatar in the Profile 
page
- full username below to the profile icon along with assigned
roles</t>
  </si>
  <si>
    <t>1  User should be register &amp; login post providing valid OTP.
2  User should be able to see the first letter in profile avatar.
3  User should be able to see the assigned roles.</t>
  </si>
  <si>
    <t>Registration</t>
  </si>
  <si>
    <t>Register: Verify if user register for the first time, he/she should get the OTP length in 4-6 digits only for Email/Phone
                           &amp;
Register: Verify if user clicks on Resend OTP, he/she should get the OTP length in 4-6 digits only for Email/Phone</t>
  </si>
  <si>
    <t>User should be public user with valid email id.</t>
  </si>
  <si>
    <r>
      <rPr>
        <rFont val="Arial"/>
        <color theme="1"/>
        <sz val="10.0"/>
      </rPr>
      <t>Scenario1</t>
    </r>
    <r>
      <rPr>
        <rFont val="Arial"/>
        <color theme="1"/>
        <sz val="10.0"/>
      </rPr>
      <t xml:space="preserve">:
1. Open the sunbird portal
2. Click on Proile
3. Click On Login
4. Click on Register here link
5. Enter the name
6. Select the year from dropdown (&gt;=18 years)&gt; Continue
7. Select the Role &amp; location from dropdown &gt; Submit
8. Select the radio button for identifier (Email/Phone) 
9. Enter Phone number/Email, Password and Confirm password fields &gt; Continue
10. Observe all the provided details will be shown above OTP field
11. Observe the OTP in Email/Phone message
</t>
    </r>
    <r>
      <rPr>
        <rFont val="Arial"/>
        <color theme="1"/>
        <sz val="10.0"/>
      </rPr>
      <t xml:space="preserve">Scenario2:
</t>
    </r>
    <r>
      <rPr>
        <rFont val="Arial"/>
        <color theme="1"/>
        <sz val="10.0"/>
      </rPr>
      <t xml:space="preserve">1. Open the sunbird portal
2. Click on Proile
3. Click On Login
4. Click on Register here link
5. Enter the name
6. Select the year from dropdown (&gt;=18 years)&gt; Continue
7. Select the Role &amp; location from dropdown &gt; Submit
8. Select the radio button for identifier (Email/Phone) 
9. Enter Phone number/Email, Password and Confirm password fields &gt; Continue
10. Observe all the provided details will be shown above OTP field
11. Observe the OTP in Email/Phone message
12. Click on Resend OTP
13. Observe the </t>
    </r>
    <r>
      <rPr>
        <rFont val="Arial"/>
        <color theme="1"/>
        <sz val="10.0"/>
      </rPr>
      <t>OTP in Email/Phone message</t>
    </r>
  </si>
  <si>
    <t>1. User should be able to able to enter email/phone to register
2. User should get the OTP length in 4-6 digits only for Email/Phone
3. If user clicks on Resend OTP, he/she should get the OTP length in 4-6 digits only for Email/Phone</t>
  </si>
  <si>
    <t>Verify that 
&gt; OTP validation message should display as "OTP is valid should 30 minitues" and it should work 
accordingly.
&gt;  OTP registration message "OTP to verify your email ID on DIKSHA is 280724. This is valid for 30 minutes only."
&gt;  The previous text "Enter OTP" is replaced with "One Time Password (OTP)".
&gt; "Enter OTP" place holder text should be displayed in text field. 
&gt; "Resend OTP link" appears as a button.
&gt; Previous "Submit OTP" button text is replaced with "Submit" and button colour is changed from 
Grey (Disabled mode) to Blue(Enabled Mode) post successfull validation.</t>
  </si>
  <si>
    <t>1. Open  the Sunbird portal
2. Go to profile
2. Click on Login
3. Click on Register now link
4. Enter all the mandatory details
5. Click on Register button
6. Observe OTP validation message will be displayed as OTP is valid for 30 minutes</t>
  </si>
  <si>
    <t xml:space="preserve">
1  OTP validation message should display as "OTP is valid should 30 minitues" and it should work 
accordingly.
2 OTP registration message "OTP to verify your email ID on DIKSHA is 280724. This is valid for 30 minutes only."
3 The previous text "Enter OTP" is replaced with "One Time Password (OTP)".
4  "Enter OTP" place holder text should be displayed in text field. 
5  "Resend OTP link" appears as a button.
6  Previous "Submit OTP" button text is replaced with "Submit" and button colour is changed from 
Grey (Disabled mode) to Blue(Enabled Mode) post successfull validation."</t>
  </si>
  <si>
    <t>SB-28201</t>
  </si>
  <si>
    <t>4.7.0</t>
  </si>
  <si>
    <t>User &amp; Org Services</t>
  </si>
  <si>
    <t>verify if user entered invalid OTP for registeration after 2 attempts then user should get error message as "OTP_VERIFICATION_FAILED".
&amp;
verify if user entered invalid OTP for forgot password after 2 attempts then user should get error message as "OTP_VERIFICATION_FAILED".</t>
  </si>
  <si>
    <t>Response can be checked in Postman or network tab</t>
  </si>
  <si>
    <t>Scenario1:
1. Open the Sunbird Portal
2. Click on Login 
3. Click on Register here link
4. Select the Year from dropdown
5. FIll all the fields 
6. Click on Register button. 
7. Enter the invalid OTP first time &gt; Submit
8. Observe error message is dispalyed
9. Enter the invalid OTP second time &gt; Submit
10. Open the network tab and observe in response error message
Scenario2:
1. Open the Sunbird Portal
2. Click on Login 
3. Click on Forgot password? link
4. Enter the Identifier(Email/Phone) and name of the user
5. Click on Submit button. 
6. Selcect the identifer from radio button &gt; Submit
6. Enter the invalid OTP first time &gt; Submit
7. Observe error message is dispalyed
8. Enter the invalid OTP second time &gt; Submit
9. Open the network tab and observe in response error message</t>
  </si>
  <si>
    <t>SB-15840</t>
  </si>
  <si>
    <t>Verify if clicks on password field eye icon, icon should get hide and unhide mark 
&amp;
Verify if user enter the password and click on the eye icon then it should display the entered password and if user click on the eye icon again then, password should get hidden</t>
  </si>
  <si>
    <t xml:space="preserve">Scenario1:
1. Open the portal and Click on explore page.
2. Click on Login.
3. Click on Register here.
4. Enter the text in password field 
5. Click on fish eye icon in the text box
6. Observe the eye icon should get hide and unhide mark
</t>
  </si>
  <si>
    <t xml:space="preserve">&gt; If user clicks on password field eye icon, icon should get hide and unhide mark.
</t>
  </si>
  <si>
    <t>PasswordFieldFishEyeIconScenarioValidation</t>
  </si>
  <si>
    <t>Verify if clicks on password field eye icon, icon should get hide and unhide mark 
&amp;
Verify if enter the password and click on the eye icon then it should display the entered password and if user click on the eye icon again then, password should get hidden</t>
  </si>
  <si>
    <t xml:space="preserve">
Scenario2:
1. Open the portal and Click on explore page.
2. Click on Login.
3. Click on Register here.
4. Enter the text in password field 
5. Click on fish eye icon in the text box
6. Observe password text is shown
7. Click on eye icon again
8. Obsereve password text is hidden
</t>
  </si>
  <si>
    <t xml:space="preserve">
&gt;If  user enter the password and click on the eye icon then it should display the entered password and if user click on the eye icon again then, password should get hidden</t>
  </si>
  <si>
    <t xml:space="preserve">Existing user: Verify existing user will not get any terms and condition pop up post login.
</t>
  </si>
  <si>
    <t xml:space="preserve">Scenario 1 &amp; 2:
1. Open the portal 
2. Open the Profile icon
3. Login with valid credentials
4. Observe T&amp;C popup is not getting displayed.
</t>
  </si>
  <si>
    <t xml:space="preserve">&gt;  Post login user should not get any terms and condition pop up.
</t>
  </si>
  <si>
    <t>PostLoginExistingUserShouldnotgetTncPopup</t>
  </si>
  <si>
    <t>SB-19317</t>
  </si>
  <si>
    <t>Pofile</t>
  </si>
  <si>
    <t xml:space="preserve">Verify the resend OTP scenarios in below pages:
&gt; Register : Verify that Resend OTP button is enabled only after 20 seconds in OTP page and post clicking on the same OTP should generate.
&gt; Forgot password : Verify that Resend OTP button is enabled only after 20 seconds in OTP page and post clicking on Resend OTP button, OTP should generated again 
&gt;. Update Email/Phone : Verify that Resend OTP button is enabled only after 20 seconds in OTP page and post clicking on Resend OTP button, OTP should generated again 
&gt; Submit details Email/Phone : Verify that Resend OTP button is enabled only after 20 seconds in OTP page and post clicking on Resend OTP button, OTP should generated again.
&gt; My details Email/Phone:  Verify that Resend OTP button is enabled only after 20 seconds in OTP page and post clicking on Resend OTP button, OTP should generated again.
&gt; SSO Email/Mobile : Verify that Resend OTP button is enabled only after 20 seconds and post clicking on Resend OTP button, OTP should generated again </t>
  </si>
  <si>
    <t>&gt; User should be public user
&gt; OTP will be recieved to primary identifier for updating Email/Phone/Add recovery ID from profile</t>
  </si>
  <si>
    <t xml:space="preserve">Scenario1:
1. Open the portal 
2. Click on Login.
3. Click on Register here.
4. Fill the mandatory fields &gt; Register
5. Obseve Resend OTP button is having 20 seconds countdown to enable
6. Click on Resend OTP button
7. Observe OTP is getting generated to the email/phone 
Scenario2:
1. Open the portal 
2. Click on Login.
3. Click on Forgot password.
4. Enter the valid identifier and name &gt; Submit
5. Select the identifier &gt; Get OTP
6. Obseve Resend OTP button is having 20 seconds countdown to enable
7. Click on Resend OTP button
8. Observe OTP is getting generated to the email/phone 
Scenario3:
1. Open the portal 
2. Click on login button. 
3. Login with valid credentials 
4. Submit the credentials. 
5. Click on profile icon. 
6. Select the the profile page. 
7. Click on Email option.
8. Click on Resend OTP 
9.Obseve Resend OTP button is having 20 seconds countdown to enable
10. Enter the OTP recieved on primary identifier (Email/Phone) &gt; Submit
11. Enter the Email &gt; Submit
12. Click on Resend OTP 
13. Obseve Resend OTP button is having 20 seconds countdown to enable
Scenario4:
1. Open the portal 
2. Click on Login.
3. Click on Login with State System.
4. Select the State &gt; Submit
5. Fill the state details &gt; Submit
6. Select the radio button for Email/Phone
7. Enter the Phone/Email &gt; Get OTP
8. Obseve Resend OTP button is having 20 seconds countdown to enable
9. Click on Resend OTP button
10. Observe OTP is getting generated to the email/phone </t>
  </si>
  <si>
    <t xml:space="preserve">&gt; Register : Resend OTP button should be enabled only after 20 seconds in OTP page
and post clicking on the same OTP should generate.
&gt; Forgot password : Resend OTP button should be enabled only after 20 seconds in OTP page 
and post clicking on Resend OTP button, OTP should generated again 
&gt; Update Email/Phone : Resend OTP button should be enabled only after 20 seconds in OTP page
and post clicking on Resend OTP button, OTP should generated again 
&gt;. Submit details Email/Phone : Resend OTP button is enabled only after 20 seconds in OTP page
and post clicking on Resend OTP button, OTP should generated again.
&gt;. My details Email/Phone:  Verify that Resend OTP button is enabled only after 20 seconds in OTP page
and post clicking on Resend OTP button, OTP should generated again.
&gt; SSO Email/Mobile :  Resend OTP button should be enabled only after 20 seconds 
and post clicking on Resend OTP button, OTP should generated again </t>
  </si>
  <si>
    <t>SH-43</t>
  </si>
  <si>
    <t xml:space="preserve">Verify that Register page is displayed after clicking on "Register here" link from the login page with below feld:
1. Name
2. Year of Birth with years dropdown should be displayed below
</t>
  </si>
  <si>
    <t>User should be Public</t>
  </si>
  <si>
    <r>
      <rPr>
        <rFont val="Arial"/>
        <color theme="1"/>
        <sz val="10.0"/>
      </rPr>
      <t>1.Open the Portal.
2.Click on profile icon.
3.Select switch to joyful theme. 
4.Click on Login Button.
5. Click on Register here</t>
    </r>
    <r>
      <rPr>
        <rFont val="Arial"/>
        <color theme="1"/>
        <sz val="10.0"/>
      </rPr>
      <t xml:space="preserve"> </t>
    </r>
    <r>
      <rPr>
        <rFont val="Arial"/>
        <color theme="1"/>
        <sz val="10.0"/>
      </rPr>
      <t>link.
6, Observe the fields.</t>
    </r>
  </si>
  <si>
    <t xml:space="preserve">Register page should get displayed 
after clicking on "Register here" link
from login page with below feld:
1. Name
2. Year of Birth with years dropdown should be displayed below
</t>
  </si>
  <si>
    <t>SB-30303</t>
  </si>
  <si>
    <t>4.10.1 Sprint</t>
  </si>
  <si>
    <t>Registration page</t>
  </si>
  <si>
    <t>Verify that in the potal when new gmail user clicks on "Continue" button after entering the all the feilds and if the user is minor (according to entered YOB), then user can see the page where user can enter the email address or mobile number and click on "Submit " button</t>
  </si>
  <si>
    <t>1. Open the Sunbird portal
2. Click on profile Avatar
3. Click on Login
4. Click on google sign in
5. Try to login with new gmail user 
6. Observe Terms and condition popup is displayed
7. Click on the checkbox &gt; Continue
8. Observe the page will navigate where the name &amp; YOB is displayed with continue button
9. Enter valid name and YOB (minor)
10. click on continue button
11. Observe Location details page is displayed 
12. Select the required location &gt; Submit
13. Observe The Identifier page will displayed where the user can enter the email address or mobile number by selecting the radio button option.
14. Enter Email/Phone number &gt; Continue
15. Observe OTP page is displayed with Name, YOB, State and District with OTP text box and Submit button (disabled)</t>
  </si>
  <si>
    <t>If new gmail user clicks on "Continue" button after entering the all the feilds and the user is minor (according to entered YOB), then user can see the page where user can enter the email address or mobile number and click on "Submit " button</t>
  </si>
  <si>
    <t>Verify that in the portal when new gmail user (major/ minor) clicks on "Submit" button after entering email address/ mobile number, user moves to the OTP page where user is displayed with all the details of user filled the text field where user is able to enter OTP and select the terms and condition and click on "Submit" button</t>
  </si>
  <si>
    <t>1. Open the Sunbird portal
2. Click on profile Avatar
3. Click on Login
4. Click on google sign in
5. Try to login with new gmail user 
6. Observe Terms and condition popup is displayed
7. Click on the checkbox &gt; Continue
8. Observe the page will navigate where the name &amp; YOB is displayed with continue button
9. Enter valid name and YOB (minor)
10. click on continue button
11. Observe Location details page is displayed 
12. Select the required location &gt; Submit
13. Observe The Identifier page will displayed where the user can enter the email address or mobile number by selecting the radio button option.
14. Enter Email/Phone number &gt; Continue
15. Observe OTP page is displayed with Name, YOB, State and District with OTP text box and Submit button (disabled)
16. Enter valid OTP received to given mail address or mobile 
17. Click on Submit button</t>
  </si>
  <si>
    <t>If new gmail user (major/ minor) clicks on "Submit" button after entering email address/ mobile number, user moves to the OTP page where user is displayed with all the details of user filled the text field where user is able to enter OTP and select the terms and condition and click on "Submit" button</t>
  </si>
  <si>
    <t>SB-23815</t>
  </si>
  <si>
    <t>&gt;Verify that in portal when new user is registered from google sign in, then  user is displayed YOB popup
&gt;Verify that in portal for existing google account user, YOB popup is not displayed</t>
  </si>
  <si>
    <t xml:space="preserve">Open SunbirdPortal
register with Gmail user 
Login with new gmail user
Observe that YOB pop up should be displayed 
login as an existing gmail user 
Observe that YOB pop should not be displayed 
</t>
  </si>
  <si>
    <t>Observe that in portal when new user is registered from google sign in, then  user is displayed YOB popup
Observe that in portal for existing google account user, YOB popup is not displayed</t>
  </si>
  <si>
    <t>verifyYOBnotAccecsibletoSSOandExistingUser</t>
  </si>
  <si>
    <t>Verify that in portal when new custodian user registers, year of birth (YOB) gets captured from UI and YOB popup should not be displayed since it is already captured from UI during registration</t>
  </si>
  <si>
    <t xml:space="preserve">1. Open Sunbird Portal
2. login as a registered user 
3.obseve that YOB is captured via UI 
4.Observe that YOB pop should not be displayed 
</t>
  </si>
  <si>
    <t>Observe that in portal when new custodian user registers, year of birth (YOB) gets captured from UI and YOB popup should not be displayed since it is already captured from UI during registration</t>
  </si>
  <si>
    <t>verifyNewCustodianRegisteredUsers</t>
  </si>
  <si>
    <t>SB-30088</t>
  </si>
  <si>
    <t>4.10 Sprint</t>
  </si>
  <si>
    <t>User Org</t>
  </si>
  <si>
    <t>Verify when user selects year (&gt;=18) in register page and proceed further then, the accept terms &amp; conditions that state " I'm 18+ years and I accept the terms and conditions" and then will be able to register to the sunbird portal
&amp;
Verify that user is able to enter the valid otp and check the checkbox and click on submit button to register the user.</t>
  </si>
  <si>
    <r>
      <rPr>
        <rFont val="Arial"/>
        <color theme="1"/>
        <sz val="10.0"/>
      </rPr>
      <t>Scenario 1/2:</t>
    </r>
    <r>
      <rPr>
        <rFont val="Arial"/>
        <color theme="1"/>
        <sz val="10.0"/>
      </rPr>
      <t xml:space="preserve">
1. Open the sunbird portal
2. Click on Profile icon
3. Click on Login
4. Click on Register here link
5. Enter the name
6. Select the year (&gt;=18) from dropdown &gt; Continue
7. Select the Location details &gt; Submit
8. Select the radio button for identifier (Email/Phone) of parent
9. Enter the Email, Password, and Confirm password field &gt; Continue
10. Observe OTP is generated to Identifier (Email/Phone)
11. Observe the message is displayed below OTP textbox as "I am 18+ years old and understand and accept the SUNBIRD Terms of Use" 
12. Enter the valid OTP &gt; Submit
13. Observe the page is redirected to login page with a message as "Your email address is verified. Log in to continue" below login label</t>
    </r>
  </si>
  <si>
    <t>If user selects year (&gt;=18) in register page and proceed further then, the accept the terms &amp; conditions that state " I'm 18+ years and I accept the terms and conditions" and then should be able to register to the sunbird portal
&amp;
User should be able to enter the valid otp and check the checkbox and click on submit button to register the user.</t>
  </si>
  <si>
    <t>Verify when user select year (&lt;18) in register page and proceed further then, the parent terms and conditions message is displayed in OTP page below OTP text box " As a parent/guardian I understand &amp; accept the SUNBIRD Terms of Use agree my child to register on SUNBIRD with the given information.".
&amp;
Verify that user is able to enter the valid otp and check the checkbox and click on submit button to register the user.</t>
  </si>
  <si>
    <t>Scenario 1/2/3:
1. Open the sunbird portal
2. Click on Profile icon
3. Click on Login
4. Click on Register here link
5. Enter the name
6. Select the year (&lt;18) from dropdown &gt; Continue
7. Select the Location details &gt; Submit
8. Select the radio button for identifier (Email/Phone) of parent
9. Enter the Email, Password, and Confirm password field &gt; Continue
10. Observe OTP is generated to Identifier (Email/Phone)
11. Observe the message is displayed below OTP textbox as "As a parent/guardian I understand &amp; accept the SUNBIRD Terms of Use agree my child to register on SUNBIRD with the given information."
12. Enter the valid OTP &gt; Submit
13. Observe the page is redirected to login page with a message as "Your email address is verified. Log in to continue" below login label</t>
  </si>
  <si>
    <t>If user select year (&lt;18) in register page and proceed further then, the parent terms and conditions message should be displayed in OTP page below OTP text box " As a parent/guardian I understand &amp; accept the SUNBIRD Terms of Use agree my child to register on SUNBIRD with the given information.".
&amp;
User should be able to enter the valid otp and check the checkbox and click on submit button to register the user.</t>
  </si>
  <si>
    <t>Verify that the minor user (&lt; 18 years ) will get the OTP message to the mobile number and valid for 30 minutes</t>
  </si>
  <si>
    <t>1. Open the sunbird portal
2. Click on the Profile icon
3. Click on Login
4. Click on Register here link
5. Enter the name
6. Select the year from the dropdown(&lt; 18 years) &gt; Continue
7. Select the Role &amp; location from dropdown &gt; Submit
8. Select the radio button for the identifier Phone of the parent or guardian</t>
  </si>
  <si>
    <t xml:space="preserve">
The minor user( &lt; 18 years) should get the OTP to the mobile number and it should validate for 30 minutes
</t>
  </si>
  <si>
    <t>verifyMobileNumberOtpMsgForMinorUser</t>
  </si>
  <si>
    <t>Verify that the major user ( &gt;=18 years ) will get the OTP message to the mobile number and valid for 30 minutes</t>
  </si>
  <si>
    <t>1. Open the sunbird portal
2. Click on the Profile icon
3. Click on Login
4. Click on Register here link
5. Enter the name
6. Select the year from the dropdown(&gt;= 18 years) &gt; Continue
7. Select the Role &amp; location from dropdown &gt; Submit
8. Select the radio button for the identifier Phone of the parent or guardian</t>
  </si>
  <si>
    <t xml:space="preserve">
The major user( &gt;=18 years) should get the OTP to the mobile number and it should validate for 30 minutes
</t>
  </si>
  <si>
    <t>MobileNumberOtpMsgForMajorUser</t>
  </si>
  <si>
    <t xml:space="preserve">Verify that the major user( &gt;=18 years) should get the OTP to the email address and valid for 30 minutes
</t>
  </si>
  <si>
    <t xml:space="preserve">
The major user( &gt;=18 years) should get the OTP to the email address and it should validate for 30 minutes
</t>
  </si>
  <si>
    <t>SH-55</t>
  </si>
  <si>
    <t xml:space="preserve">Verify if user select the year of birth value where age is (&lt; 18 years) post that enter all the registration form detials with Email and proceed further then, the Email messaging on the validation OTP needs to be changed as "Your ward has requested for registration on Diksha using this Email ID. Use OTP xxxx to agree and create the account. This is valid for "otp Expiry In Minutes minutes only"
</t>
  </si>
  <si>
    <t xml:space="preserve">1. Open the sunbird portal
2. Click on Proile
3. Click On Login
4. Click on Register here link
5. Enter the name
6. Select the year from dropdown (&lt;18 years)&gt; Continue
7. Select the Role &amp; location from dropdown &gt; Submit
8. Select the radio button for ideentifier (Email/Phone) 
9. Enter Email, Password and Confirm password fields &gt; Continue
10. Observe all the provided details will be shown above OTP field
11. Enter the valid OTP &amp; check the below checkbox &gt; Submit
12. Observe the Email message
</t>
  </si>
  <si>
    <t xml:space="preserve">If selected year is (&lt;18 years) than, Email message should be displayed as "Your ward has requested for registration on Diksha using this Email ID. Use OTP xxxx to agree and create the account. This is valid for $otpExpiryInMinutes minutes only"
</t>
  </si>
  <si>
    <t>EmailAddressOtpMsgForMinorUser</t>
  </si>
  <si>
    <t>Verify if user select the year of birth value where age is (&lt; 18 years) post that enter all the registration form detials with Phone number and proceed further then, the Phone messaging on the validation OTP needs to be changed as "Your ward has requested for registration on Diksha using this Phone number. Use OTP xxxx to agree and create the account. This is valid for $otp ExpiryInMinutes minutes only"</t>
  </si>
  <si>
    <t>1. Open the sunbird portal
2. Click on Proile
3. Click On Login
4. Click on Register here link
5. Enter the name
6. Select the year from dropdown (&lt;18 years)&gt; Continue
7. Select the Role &amp; location from dropdown &gt; Submit
8. Select the radio button for identifier (Email/Phone) 
9. Enter Phone number, Password and Confirm password fields &gt; Continue
10. Observe all the provided details will be shown above OTP field
11. Enter the valid OTP &amp; check the below checkbox &gt; Submit
12. Observe the Phone SMS</t>
  </si>
  <si>
    <t xml:space="preserve">
If selected year is (&lt;18 years) than, Phone message should be displayed as "Your ward has requested for registration on Diksha using this Phone number. Use OTP xxxx to agree and create the account. This is valid for $otpExpiryInMinutes minutes only"</t>
  </si>
  <si>
    <t>ED-3106</t>
  </si>
  <si>
    <t>Verify if user select the year of birth value where age is (&gt;= 18 years) post that enter all the registration form detials with Email and proceed further then, the Email messaging on the validation OTP will be same as "OTP to verify your Email Address on Diksha is XXXX. This is valid for $otpExpiryInMinutes minutes only "</t>
  </si>
  <si>
    <t>"1. Open the sunbird portal
2. Click on Proile
3. Click On Login
4. Click on Register here link
5. Enter the name
6. Select the year from dropdown (&gt;=18 years)&gt; Continue
7. Select the Role &amp; location from dropdown &gt; Submit
8. Select the radio button for identifier (Email/Phone) 
9. Enter Phone number, Password and Confirm password fields &gt; Continue
10. Observe all the provided details will be shown above OTP field
11. Enter the valid OTP &amp; check the below checkbox &gt; Submit
12. Observe the Email message</t>
  </si>
  <si>
    <t xml:space="preserve">
If selected year is (&gt;=18 years) than, Email message should be displayed as "OTP to verify your Email Address on Sunbird is XXXX. This is valid for $otpExpiryInMinutes minutes only "
</t>
  </si>
  <si>
    <r>
      <rPr>
        <rFont val="Arial"/>
        <color theme="1"/>
        <sz val="10.0"/>
      </rPr>
      <t xml:space="preserve">Verify if user select the year of birth value where age is (&gt;= 18 years) post that enter all the registration form detials with </t>
    </r>
    <r>
      <rPr>
        <rFont val="Arial"/>
        <color theme="1"/>
        <sz val="10.0"/>
      </rPr>
      <t>Phone</t>
    </r>
    <r>
      <rPr>
        <rFont val="Arial"/>
        <color theme="1"/>
        <sz val="10.0"/>
      </rPr>
      <t xml:space="preserve"> and proceed further then, the Email messaging on the validation OTP will be same as "OTP to verify your Email Address on Diksha is XXXX. This is valid for $otpExpiryInMinutes minutes only "</t>
    </r>
  </si>
  <si>
    <t>1. Open the sunbird portal
2. Click on Proile
3. Click On Login
4. Click on Register here link
5. Enter the name
6. Select the year from dropdown (&gt;=18 years)&gt; Continue
7. Select the Role &amp; location from dropdown &gt; Submit
8. Select the radio button for identifier (Email/Phone) 
9. Enter Phone number, Password and Confirm password fields &gt; Continue
10. Observe all the provided details will be shown above OTP field
11. Enter the valid OTP &amp; check the below checkbox &gt; Submit
12. Observe the Phone SMS</t>
  </si>
  <si>
    <t xml:space="preserve">
If selected year is (&gt;=18 years) than, Phone message should be displayed as "OTP to verify your Phone number on Sunbird is XXXX. This is valid for $otpExpiryInMinutes minutes only "</t>
  </si>
  <si>
    <t>Verify that in the portal on the Register on Sunbird page the user should be able to update the details such as Name and Year of Birth and click on continue and it should work as expected without any discrepancy
&amp;
Verify that in the portal the user should be able to update the relevant content with the following details State( auto-populated), District (Auto populated), block, cluster, and school details which are optional and it should work as expected without any discrepancy
&amp;
Verify when minor users is in a new registration page then, he/she is displayed for entering the mobile number/email address of the parent or guardian</t>
  </si>
  <si>
    <t>Scenario 1/2/3:
1. Open the sunbird portal
2. Click on Profile icon
3. Click on Login
4. Click on Register here link
5. Enter the name
6. Select the year from dropdown (&lt;18) &gt; Continue
7. Select the Role &amp; location from dropdown &gt; Submit
8. Observe the page is dispalyed to Select the radio button for identifier (Email/Phone) of parent or guardian.</t>
  </si>
  <si>
    <t>There should be no discrepancy when user enters the name and YOB and continue in register page.
===========
Verify that in the portal the user should be able to update the relevant content with the following details State( auto-populated), District (Auto populated), block, cluster, and school details which are optional and it should work as expected without any discrepancy
===========
If minor users is in a new registration page then, he/she should be displayed for entering the mobile number/email address of the parent or guardian</t>
  </si>
  <si>
    <t>validateNewRegisterHerePage</t>
  </si>
  <si>
    <t>SH-185</t>
  </si>
  <si>
    <r>
      <rPr>
        <rFont val="Arial"/>
        <color theme="1"/>
        <sz val="10.0"/>
      </rPr>
      <t xml:space="preserve">Verify that </t>
    </r>
    <r>
      <rPr>
        <rFont val="Arial"/>
        <color theme="1"/>
        <sz val="10.0"/>
      </rPr>
      <t xml:space="preserve">"Sunbird ID: (ex: np124)" </t>
    </r>
    <r>
      <rPr>
        <rFont val="Arial"/>
        <color theme="1"/>
        <sz val="10.0"/>
      </rPr>
      <t xml:space="preserve">should get displayed for new users (Custodain/State/MUA) in profile page below user name
&amp;
Verify, for old users </t>
    </r>
    <r>
      <rPr>
        <rFont val="Arial"/>
        <color theme="1"/>
        <sz val="10.0"/>
      </rPr>
      <t xml:space="preserve">"User ID" </t>
    </r>
    <r>
      <rPr>
        <rFont val="Arial"/>
        <color theme="1"/>
        <sz val="10.0"/>
      </rPr>
      <t>is replaced by</t>
    </r>
    <r>
      <rPr>
        <rFont val="Arial"/>
        <color theme="1"/>
        <sz val="10.0"/>
      </rPr>
      <t xml:space="preserve"> "Sunbird ID: (ex: np124)".</t>
    </r>
  </si>
  <si>
    <t>User should be logged in as custodian user.</t>
  </si>
  <si>
    <t xml:space="preserve">Scenario 1/2:
1. Open the sunbird portal
2. Click on Proile
3. Click On Login
4. Click on Register here link
5. Enter the name
6. Select the year from dropdown (&gt;=18 years)&gt; Continue
7. Select the Role &amp; location from dropdown &gt; Submit
8. Select the radio button for identifier (Email/Phone) 
9. Enter Phone number, Password and Confirm password fields &gt; Continue
10. Observe all the provided details will be shown above OTP field
11. Enter the valid OTP &amp; check the below checkbox &gt; Submit
12. Login with a valid credentials 
13. Goto Profile 
14. Observe.
15. Login with any older user credentials.
16. Observe the Sunbird id option under the profile.
</t>
  </si>
  <si>
    <t>&gt;The "Sunbird ID: (ex: np124)" should get displayed for new users in profile page below user name.
======
&gt;The "User ID" is replaced by "Sunbird ID: (ex: np124)" for old users in profile page below user name</t>
  </si>
  <si>
    <t>ManjulaNov17</t>
  </si>
  <si>
    <t>VerifySunbirdIdShouldGetDisplayedInProfilePage</t>
  </si>
  <si>
    <t>SH-312</t>
  </si>
  <si>
    <t>Verify Registraion page should have T&amp;C Check box below OTP textbox</t>
  </si>
  <si>
    <t>User should be public / Custodian user</t>
  </si>
  <si>
    <t>1. Open the sunbird portal
2. Click on Proile
3. Click On Login
4. Click on Register here link
5. Enter the name
6. Select the year from dropdown (&gt;=18 years)&gt; Continue
7. Select the Role &amp; location from dropdown &gt; Submit
8. Select the radio button for identifier (Email/Phone) 
9. Enter Phone number, Password and Confirm password fields &gt; Continue
10. Observe all the provided details will be shown above OTP field
11.Observe the T&amp;C Checkbox below OTP textbox</t>
  </si>
  <si>
    <t>Registraion page should have T&amp;C Check box below OTP textbox</t>
  </si>
  <si>
    <t>TermsAndCheckBoxAvailableBelowOTPTextboxInRegisterPage</t>
  </si>
  <si>
    <r>
      <rPr>
        <rFont val="Arial"/>
        <color theme="1"/>
        <sz val="10.0"/>
      </rPr>
      <t>New users via SSO : verify if user comes through SSO should get the terms and condition 
checkbox in the identifier page - (</t>
    </r>
    <r>
      <rPr>
        <rFont val="Arial"/>
        <color theme="1"/>
        <sz val="10.0"/>
      </rPr>
      <t>only for the first time login)</t>
    </r>
    <r>
      <rPr>
        <rFont val="Arial"/>
        <color theme="1"/>
        <sz val="10.0"/>
      </rPr>
      <t xml:space="preserve">
</t>
    </r>
    <r>
      <rPr>
        <rFont val="Arial"/>
        <color theme="1"/>
        <sz val="10.0"/>
      </rPr>
      <t xml:space="preserve">&amp;
</t>
    </r>
    <r>
      <rPr>
        <rFont val="Arial"/>
        <color theme="1"/>
        <sz val="10.0"/>
      </rPr>
      <t xml:space="preserve">
Verify user should be able to select and deselect the terms and conditions checkbox  &amp; 
user is not able to click on submit button without selecting the Terms and conditions pop up.</t>
    </r>
  </si>
  <si>
    <t>User should be new user</t>
  </si>
  <si>
    <t>Scenario 1 &amp; 2:
1. Open the portal 
2. Open the Profile icon
3. Click on Login With State System button
5. Observe T&amp;C checkbox is displayed.
6. Click on T&amp;C checkbox
7. Observe T&amp;C is selected
8. Click on T&amp;C checkbox
9. Observe T&amp;C is deselected
10. Observe without accepting the T&amp;C checkbox user is not able to click on Submit button</t>
  </si>
  <si>
    <t>&gt;  Terms and condition checkbox should be displayed in Identifier 
page when SSO user login through SSO for first time.
&gt;  SSO user should be able to select and deselect the terms and condition
check box.
&gt;  SSO user should not be able to click on Submit button without 
accepting the terms and condition checkbox</t>
  </si>
  <si>
    <t>SB-28332</t>
  </si>
  <si>
    <t>Verify that creating an new SSO user API (/api/user/v1/sso/create)call should be available in network tab without any discrepancy or API error</t>
  </si>
  <si>
    <t>1. Open the sunbird portal
2. Click on Profile icon &gt; Login 
3. Click on Login with state system
4. Select the tenant from dropdown &gt; Submit
5. Fill the state user details &gt; Submit
6. Select the radio button of the Identifier
7. Enter the Identifier &gt; Submit
8. Enter the OTP &gt; Submit
9. Open the browser newtork tab
10. Observe v1 sso create API is displayed</t>
  </si>
  <si>
    <t>Creating an new SSO user API (/api/user/v1/sso/create) call should be available in network tab without any discrepancy or API error</t>
  </si>
  <si>
    <t>Verify that in portal for existing and new SSO users when they login they should not get the YOB popup</t>
  </si>
  <si>
    <t xml:space="preserve">Open SunbirdPortal
login as a new SSO user 
Observe that YOB pop should not be displayed 
Login as a SSO existing user 
Observe that YOB pop should not be displayed </t>
  </si>
  <si>
    <t>Observe that in portal for existing and new SSO users when they login they should not get the YOB popup</t>
  </si>
  <si>
    <r>
      <rPr>
        <rFont val="Arial"/>
        <color theme="1"/>
        <sz val="10.0"/>
      </rPr>
      <t xml:space="preserve">New users/Existing user via SSO: Verify post user redirecting to
state tenant page should not be asked again for the T&amp;C pop up
</t>
    </r>
    <r>
      <rPr>
        <rFont val="Arial"/>
        <color theme="1"/>
        <sz val="10.0"/>
      </rPr>
      <t xml:space="preserve">&amp;
</t>
    </r>
    <r>
      <rPr>
        <rFont val="Arial"/>
        <color theme="1"/>
        <sz val="10.0"/>
      </rPr>
      <t>verify, if new T&amp;C new update available ,post login user should be able to see the 
T&amp;C Checkbox.</t>
    </r>
  </si>
  <si>
    <t xml:space="preserve">Scenario 1 &amp; 2:
1. Open the portal 
2. Click on profile icon
3. Click on Login With State System button
4. Select the state from the dropdown &gt; Submit
5. Fill the user details &gt; Submit
6. Enter the Mobile number/Email &gt; Submit
7. Enter the valid OTP &gt; Submit
6. Observe user is not getting T&amp;C popup.
8. If new update came for T&amp;C , After login with the same 
existing SSO user latest T&amp;C popup gets displayed to the user. </t>
  </si>
  <si>
    <t xml:space="preserve">
&gt;  Post login SSO user should not get any terms and condition pop up.
&gt;  Terms and condition version for existing SSO user should be the latest 
version (V4)</t>
  </si>
  <si>
    <r>
      <rPr>
        <rFont val="Arial"/>
        <color theme="1"/>
        <sz val="10.0"/>
      </rPr>
      <t xml:space="preserve">New SSO User(with existing identifier in custodian org user data) &gt; Merge Account &gt; Selecting Login via Gmail &gt; Verify user is getting the terms and conditions checkbox and post selecting it only user is able validate the identifier with valid otp.
</t>
    </r>
    <r>
      <rPr>
        <rFont val="Arial"/>
        <color theme="1"/>
        <sz val="10.0"/>
      </rPr>
      <t>&amp;</t>
    </r>
    <r>
      <rPr>
        <rFont val="Arial"/>
        <color theme="1"/>
        <sz val="10.0"/>
      </rPr>
      <t xml:space="preserve">
New SSO User(with existing identifier in custodian org user data) &gt; Create New Account &gt; Verify user should not be getting the terms and conditions pop up post redirecting to state tenant.</t>
    </r>
  </si>
  <si>
    <t>User should be new SSO user/Existing SSO
user</t>
  </si>
  <si>
    <t>Scenario 1 &amp; 2:
1. Open the portal
2. Click on Profile icon
3. Click on Login With State System button
4. Select the state from the dropdown &gt; Submit
5. Select the Email Address radio button
6. Observe T&amp;C checkbox is displayed above Submit button
7. Enter the Valid Gmail Address of existing custodian org user &gt; 
    Get OTP
8. Enter the valid OTP &gt; Submit
9. post validating OTP click on merge
10. Once again Post validating OTP click on New Account
11. Observe T&amp;C popup is not displayed</t>
  </si>
  <si>
    <t>&gt; User should get the terms and conditions checkbox above Submit button in Identifier page post selecting it only user is able validate the identifier with valid otp
&gt; User should not be getting the terms and conditions pop up post redirecting to state tenant</t>
  </si>
  <si>
    <t>SB-21969</t>
  </si>
  <si>
    <t xml:space="preserve">Verify that the User Ext id and channel sent by SSO are used to create a global consent entry when user login for first time
&amp;
Verify that logged in onboarding form need to change to capture persona (por), subpersona, block, cluster, school along with the existing fields
&amp;
Verify that profile page to have these above new fields along with the existing fields
&amp;
Verify that on SSO login the user profile has all the values of the state system
</t>
  </si>
  <si>
    <t>Scenario1 &amp; 2:
1. Open the Sunbird portal
2. Login with state system
3. Verify that the User Ext id and channel sent by SSO are used to create a global consent entry when user login for first time
4. Verify that logged in onboarding form need to change to capture persona (por), subpersona, block, cluster, school along with the existing fields
Scenario3 &amp; 4:
1. Open  the Sunbird portal
2. Click on Login 
3. Login with valid SSO user credentials 
4. Go to profile.
5. observe the profile values.</t>
  </si>
  <si>
    <t>&gt; On SSO login the user profile should have all the values of the state system
&gt; the User Ext id and channel sent by SSO are used to create a global consent entry when user login for first time
&gt; The logged in onboarding form need to change to capture persona (por), subpersona, block, cluster, school along with the existing fields
&gt; User profile page should have these above new fields along with the existing fields</t>
  </si>
  <si>
    <t>SB-20446</t>
  </si>
  <si>
    <t>SSO</t>
  </si>
  <si>
    <t xml:space="preserve">Verify, user is able to login through state user login by giving valid user details.
&amp;
Verify, user is able to login as SSO using same credentials which was created before.
</t>
  </si>
  <si>
    <t xml:space="preserve">1. Open the portal
2. Click on Login button
3. Click on Logi with state system 
4. Select the state from dropdown &gt; Submit
5. Enter the valid state details &gt; Submit
6. Goto Profile and observe
</t>
  </si>
  <si>
    <t>&gt; User should be able to login through state user login by giving valid user details.
&gt; User should be able to login as SSO using same credentials which was created before</t>
  </si>
  <si>
    <t>stateUserAbleToLoginWithExistingValidCredentialsAndValidateGreenTickMarkInProfilePage</t>
  </si>
  <si>
    <t>Verify, user is able to see the green tick mark in his/her profile post login to the portal via sso with new/old account for the first time.
&amp;
Verify, user is able to see the green tick mark in his/her profile post login to the portal via with new/old account sso for the second time</t>
  </si>
  <si>
    <t>1. Open the portal
2. Click on Login button
3. Click on Login with state system 
4. Select the state from dropdown &gt; Submit
5. Enter the valid state details &gt; Submit
6. Goto Profile and observe 1 &amp; 2 second time onwards</t>
  </si>
  <si>
    <t>&gt; User should be able to see the green tick mark in his/her profile post login to the portal via sso with new/old account for the first time.
&gt; User should be able to see the green tick mark in his/her profile post login to the portal via sso with new/old account for the second time</t>
  </si>
  <si>
    <t>SB-21152</t>
  </si>
  <si>
    <t>Verify that when an School head or official (Admin) user type onboards onto Sunbird post login, then they are first asked for state and district, post which they are asked for sub-role, Block, cluster and school</t>
  </si>
  <si>
    <t>New User should have been registered</t>
  </si>
  <si>
    <r>
      <rPr>
        <rFont val="Arial"/>
        <sz val="10.0"/>
      </rPr>
      <t xml:space="preserve">1. Open the Sunbird portal. </t>
    </r>
    <r>
      <rPr>
        <rFont val="Arial"/>
        <sz val="10.0"/>
      </rPr>
      <t xml:space="preserve">
2. Login with valid cred</t>
    </r>
    <r>
      <rPr>
        <rFont val="Arial"/>
        <sz val="10.0"/>
      </rPr>
      <t>entials
3. Select the School head or official (Admin) avatar &gt; Continue
4. Observe the sub role is displayed and complete the onboarding</t>
    </r>
  </si>
  <si>
    <t>User with School head or official (Admin) role onboards onto SUNBIRD post login, then they are first asked for state and district, post which they should be asked for sub-role, Block, cluster and school</t>
  </si>
  <si>
    <t>ValidateStateAndDistrictForSchoolHeadPostLogin</t>
  </si>
  <si>
    <t>SB-17370</t>
  </si>
  <si>
    <t>Sing in via SSo</t>
  </si>
  <si>
    <t>The error messgae should be “Not permitted to merge account” while merging the account</t>
  </si>
  <si>
    <t>User should be logged in as state user</t>
  </si>
  <si>
    <t>1. Open the portal 
2. Click on Profile icon
3. Login as State user
4. Click on Profile icon &gt; Merge 
5. Click on Merge button 
6. Enter the State user credentials &gt; Submit
7. Observe the error message</t>
  </si>
  <si>
    <t>If state user is trying to merge another state user, then error message should get displayed as “Not permitted to merge account”</t>
  </si>
  <si>
    <t>MergeStateUserWithAnotherUserValidation</t>
  </si>
  <si>
    <t>Sign in via SSO</t>
  </si>
  <si>
    <t xml:space="preserve"> User should be able to click on sign in with state system 
&amp;
Verify that "Select your state" drop down has a list of states that have integrated with Sunbird for SSO login</t>
  </si>
  <si>
    <t>Scenario 1
1. Open the portal 
2. Click on signin with state system
3. Observe</t>
  </si>
  <si>
    <r>
      <rPr>
        <rFont val="Arial"/>
        <color theme="1"/>
        <sz val="10.0"/>
      </rPr>
      <t xml:space="preserve">&gt; </t>
    </r>
    <r>
      <rPr>
        <rFont val="Arial"/>
        <color theme="1"/>
        <sz val="10.0"/>
      </rPr>
      <t xml:space="preserve">User should be able to click on Sign in with state system
</t>
    </r>
    <r>
      <rPr>
        <rFont val="Arial"/>
        <color theme="1"/>
        <sz val="10.0"/>
      </rPr>
      <t xml:space="preserve">
&gt; </t>
    </r>
    <r>
      <rPr>
        <rFont val="Arial"/>
        <color theme="1"/>
        <sz val="10.0"/>
      </rPr>
      <t>User should be able to get the drop down with the integrated list of SSO enabled state</t>
    </r>
  </si>
  <si>
    <t>validateSSOloginFlow</t>
  </si>
  <si>
    <t>Auto SSO:Verify that incase the given identifier match with any other custodian account then, 
"Account &lt;&gt; already exists on SUNBIRD. If this is your account, click Merge to:
- combine usage details of both the account and
- delete the other account
Else, click Create new to create a SUNBIRD account. message is getting displaying to user</t>
  </si>
  <si>
    <t>1. Open the portal
2. Click on login/signin button.
3. Observe the page.
4. Click on signin with state system.
5. Select the state
6. Entered the same account detials which portal already has</t>
  </si>
  <si>
    <t>The given identifier match with any other custodian account then, 
""Account &lt;&gt; already exists on SUNBIRD. If this is your account, click Merge to:
- combine usage details of both the account and
- delete the other account
Else, click Create new to create a SUNBIRD account. message should get display to user"</t>
  </si>
  <si>
    <t>Verify that post deletion/merging of the account , user is able to create a new account with the same identifier</t>
  </si>
  <si>
    <t>User identifier should be merged</t>
  </si>
  <si>
    <t>1. Open the portal
2. Login with tenant user credentials.
3. Go to profile page.
4. Click on Merge Account &gt; Merge 
5. Enter the earlier merged identifier &gt; Login</t>
  </si>
  <si>
    <t>Post deletion/merging of the account , user is able to create a new account with the same identifier</t>
  </si>
  <si>
    <t>Verify if user does not want to merge the existing custodian account then the new account in the state tenant will be created after the validation of the identifier the existing account in the custodian org is stripped of its identifier.</t>
  </si>
  <si>
    <t xml:space="preserve">
-Custodian user should be created already
- User should have consumed any course already</t>
  </si>
  <si>
    <t>1. Open the portal 
2. Goto Login page &gt; Login with state system
3. Select the state from dropdown &gt; Submit
4. Enter the new user details &gt; Submit
5. Enter the Exisiting sunbird Email/Phone in the text field &gt; Get OTP
6. Enter the valid OTP &gt; Submit
7. Observe Create new and Merge user options in the page
8. CLick on Create new button
9. Observe success mesage is displayed 
10. Observe user is redirected to portal
11. Observe courses consumed by user is not dispalyed anymore.</t>
  </si>
  <si>
    <t>New account should get created and old account identifier should get deleted.</t>
  </si>
  <si>
    <t>Verify if custodian user has updated the Phone number/Email id in the profile and while log in through SSO he gives updated Email id/Phone number should be able to merge and usage history will be copied to the state tenant account
&amp;
Verify after merged user should get a merge account option in his profile and should be able to merge another custodian account successfully</t>
  </si>
  <si>
    <t>&gt; User should be public user
&gt; User should be logged in via sso</t>
  </si>
  <si>
    <t>Scenario 1 : 
1. Open portal.
2. Login with the SSO user.
3. Go to profile &gt; Click on merge account.
4. Give the udated email id of custodian user to merge.
5. Observe the result.
Scenario 2 : 
1. Open portal.
2. Login with the SSO user.
3. Go to profile &gt; Click on merge account.
4. After merge &gt;Try to merge one more custodian account.
5. Observe the result.</t>
  </si>
  <si>
    <t>&gt; Custodian user should be able to merge after update email id by SSO user.
&gt; After merge user should be able to merge one more custodian account.</t>
  </si>
  <si>
    <t>Sign in via google account</t>
  </si>
  <si>
    <t>Veirfy after clicking on "Sign in with google" user should navigate to gmail login page, and user can successfully login with valid credentials and all the usage history is getting merge to the tenant account</t>
  </si>
  <si>
    <t>- Gmail user should have enrolled and consumed the course partially or completely
- Gmail should have singed up using SSO already</t>
  </si>
  <si>
    <t>1. Open the Sunbird portal
2. Click on Pofile &gt; Login
3. Click on Signin with google.
4. Enter the valid credentials &gt; Submit
5. Observe user is able to login successfully
6. Goto Profile and course page
7. Observe usage history is restored aswell</t>
  </si>
  <si>
    <t>User should be able to successfully login with valid gmail credentials and all the usage history should be merged to the tenant account</t>
  </si>
  <si>
    <t>SB-18873</t>
  </si>
  <si>
    <t>Registraton</t>
  </si>
  <si>
    <t>Verify that user is able to enter only this password rule and proceed further in Registration page and Forgot password:
min 8 char + 1 capital alpha + 1 small alpha + 1 numeric + no space + 1 special char from       
!"#$%&amp;'()+,-./:;&lt;=&gt;?@[\\]^_`{|}~* 
&amp;
Verify that when user enter the password in Regisration/ Forgot password page without password rule then, should get a error message below the textbox as "Your password must contain a minimum of 8 characters. It must include numerals, lower and upper case alphabets and special characters, without any spaces.</t>
  </si>
  <si>
    <t xml:space="preserve">Registration:
1. Open portal
2. Click on Login
3. Click on Register here link.
4. Enter Name and YOB &gt; Continue
5. Select the location &gt; Continue
6. Enter the Email/Phone number 
7. Try to set the password as per the below rule :
min 8 char + 1 capital alpha + 1 small alpha + 1 numeric + no space + 1 special char from       
!"#$%&amp;'()+,-./:;&lt;=&gt;?@[\\]^_`{|}~* 
8. Observe the result.
Forgot password:
1. Open portal
2. Click on login.
3. Click on Forget password? link
4. Enter valid email/phone and name &gt; Submit
5. Click on Identifier(Email/Phone/RecoveryId) radio button
6. Click on Get OTP
7. Enter the valid OTP &gt; Submit
8. Try to set the password as per the below rule :
min 8 char + 1 capital alpha + 1 small alpha + 1 numeric + no space + 1 special char from       
!"#$%&amp;'()+,-./:;&lt;=&gt;?@[\\]^_`{|}~* 
9. Observe the result.
</t>
  </si>
  <si>
    <t>The  user should be able to enter only this password rule and proceed further in Registration page and Forgot password:
min 8 char + 1 capital alpha + 1 small alpha + 1 numeric + no space + 1 special char from       
!"#$%&amp;'()+,-./:;&lt;=&gt;?@[\\]^_`{|}~* 
======================================
The user enter the password in Regisration/ Forgot password page without password rule then, should get a error message below the textbox as "Your password must contain a minimum of 8 characters. It must include numerals, lower and upper case alphabets and special characters, without any spaces.</t>
  </si>
  <si>
    <t>SB-16918</t>
  </si>
  <si>
    <t>Verify that when user clicks on Forgot Password user enters the Email id/Mobile number then the OTP email body/SMS Text is "OTP to reset your password on SUNBIRD is XXXXXX.This is valid for 30 minutes only."</t>
  </si>
  <si>
    <t>1. Open the portal 
2. Click on Profile icon 
3. Click on Login button
4. User navigates to registration page
3. Click on Forgot password link 
4. Fill the required details &gt; Next
5. Observe the email body/SMS text message</t>
  </si>
  <si>
    <t>Reset password OTP email body/SMS text message should be displayed as "OTP to reset your password on Sunbird is XXXXXX.This is valid for 30 minutes only"</t>
  </si>
  <si>
    <t>ResetPasswordOtpMinuteValidation</t>
  </si>
  <si>
    <t>Reset Password</t>
  </si>
  <si>
    <t xml:space="preserve">Verify that user able to set the password according to password rule via bulk upload api in regsitering user and forgot password page:
min 8 char + 1 capital alpha + 1 small alpha + 1 numeric + no space + 1 special char from       
!"#$%&amp;'()+,-./:;&lt;=&gt;?@[\\]^_`{|}~* 
</t>
  </si>
  <si>
    <t xml:space="preserve">1. Bulk upload API should be available
2. User should have been uploaded via API successfully
</t>
  </si>
  <si>
    <r>
      <rPr>
        <rFont val="Arial"/>
        <color theme="1"/>
        <sz val="10.0"/>
      </rPr>
      <t xml:space="preserve">
</t>
    </r>
    <r>
      <rPr>
        <rFont val="Arial"/>
        <color theme="1"/>
        <sz val="10.0"/>
      </rPr>
      <t xml:space="preserve">1. Open Sunbird portal
2. Login with valid credentials
3. Click on Set password link in Mail.
4. Try to set the password as per the below rule :
min 8 char + 1 capital alpha + 1 small alpha + 1 numeric + no space + 1 special char from       
!"#$%&amp;'()+,-./:;&lt;=&gt;?@[\\]^_`{|}~* 
4. Observe the result.
</t>
    </r>
  </si>
  <si>
    <t xml:space="preserve">&gt; The user should be able to set the password according to password rule via bulk upload api in regsitering user and forgot password page:
min 8 char + 1 capital alpha + 1 small alpha + 1 numeric + no space + 1 special char from       
!"#$%&amp;'()+,-./:;&lt;=&gt;?@[\\]^_`{|}~* 
</t>
  </si>
  <si>
    <r>
      <rPr>
        <rFont val="Arial"/>
        <color theme="1"/>
        <sz val="10.0"/>
      </rPr>
      <t xml:space="preserve">Verify the warning message &amp; error messages for below pages:
</t>
    </r>
    <r>
      <rPr>
        <rFont val="Arial"/>
        <color theme="1"/>
        <sz val="10.0"/>
      </rPr>
      <t>Forgot password:</t>
    </r>
    <r>
      <rPr>
        <rFont val="Arial"/>
        <color theme="1"/>
        <sz val="10.0"/>
      </rPr>
      <t xml:space="preserve"> Verify user should be able to reset the password post entering the Valid OTP first time/second time
</t>
    </r>
  </si>
  <si>
    <t xml:space="preserve">Scenario 1:
1. Enter the Portal URL 
2. Go to profile&gt; Click on login.
3. Click on "Forget password" &gt; Give the correct identifier.
4. Select the email id where the OTP should come.
5. Give correct OTP to reset password.
</t>
  </si>
  <si>
    <r>
      <rPr>
        <rFont val="Arial"/>
        <color theme="1"/>
        <sz val="10.0"/>
      </rPr>
      <t xml:space="preserve">The warning message &amp; error messages should be shown for below pages:
</t>
    </r>
    <r>
      <rPr>
        <rFont val="Arial"/>
        <color theme="1"/>
        <sz val="10.0"/>
      </rPr>
      <t xml:space="preserve">Forgot password: </t>
    </r>
    <r>
      <rPr>
        <rFont val="Arial"/>
        <color theme="1"/>
        <sz val="10.0"/>
      </rPr>
      <t xml:space="preserve">User should be able to reset the password post entering the Valid OTP first time/second time
</t>
    </r>
  </si>
  <si>
    <t>Login flow</t>
  </si>
  <si>
    <r>
      <rPr>
        <rFont val="Arial"/>
        <color theme="1"/>
        <sz val="10.0"/>
      </rPr>
      <t xml:space="preserve">Verify the warning message &amp; error messages for below pages:
</t>
    </r>
    <r>
      <rPr>
        <rFont val="Arial"/>
        <color theme="1"/>
        <sz val="10.0"/>
      </rPr>
      <t>Forgot password</t>
    </r>
    <r>
      <rPr>
        <rFont val="Arial"/>
        <color theme="1"/>
        <sz val="10.0"/>
      </rPr>
      <t xml:space="preserve">: </t>
    </r>
  </si>
  <si>
    <r>
      <rPr>
        <rFont val="Arial"/>
        <color theme="1"/>
        <sz val="10.0"/>
      </rPr>
      <t xml:space="preserve">The warning message &amp; error messages should be shown for below pages:
</t>
    </r>
    <r>
      <rPr>
        <rFont val="Arial"/>
        <color theme="1"/>
        <sz val="10.0"/>
      </rPr>
      <t>Forgot password:</t>
    </r>
  </si>
  <si>
    <t>ForgotPasswordErrorValidation</t>
  </si>
  <si>
    <t>SB-29380 (Bug)</t>
  </si>
  <si>
    <t>The "Forget password?" is logically incorrect. It should be "Forgot password?"</t>
  </si>
  <si>
    <t xml:space="preserve">1. Open the subird portal
2. Click on profile &gt; Login 
3. Observe that the "forgot password" is displayed </t>
  </si>
  <si>
    <t>verifyForgetPasswordLabelInLoginPage</t>
  </si>
  <si>
    <r>
      <rPr>
        <rFont val="Arial"/>
        <color theme="1"/>
        <sz val="10.0"/>
      </rPr>
      <t>Verify the Resend OTP invalid OTP warning message &amp; error messages for below pages:
&gt;</t>
    </r>
    <r>
      <rPr>
        <rFont val="Arial"/>
        <color theme="1"/>
        <sz val="10.0"/>
      </rPr>
      <t>Forgot password:</t>
    </r>
    <r>
      <rPr>
        <rFont val="Arial"/>
        <color theme="1"/>
        <sz val="10.0"/>
      </rPr>
      <t xml:space="preserve">  Verify, the user clicks on Resend OTP and enters wrong OTP first time then the message will 
be shown as "Incorrect OTP. Number of attempts remaining : 1"
&gt; </t>
    </r>
    <r>
      <rPr>
        <rFont val="Arial"/>
        <color theme="1"/>
        <sz val="10.0"/>
      </rPr>
      <t>Forgot password:</t>
    </r>
    <r>
      <rPr>
        <rFont val="Arial"/>
        <color theme="1"/>
        <sz val="10.0"/>
      </rPr>
      <t xml:space="preserve"> Verify is user clicks on Resend OTP and enters wrong OTP second  time then the message will be shown as "Failed to validate OTP. Try again later" and user will be redirected to the Login page
</t>
    </r>
  </si>
  <si>
    <t xml:space="preserve">Scenario for Forgot password:
1. Open the portal
2. Click on Profile icon &gt; Login
3. Click on Forget password? link
4. Enter the Identifier(Email/phone) and Name &gt; Submit
5. Select the Identifier to recieve the OTP &gt; Get OTP
6. Click on Resend OTP button (Enables only after 20 seconds)
7. Enter invalid OTP in text box &gt; Submit
8. Observe error message for first time
9. Enter invalid OTP for second time &gt; Submit
10. Observe error message for second time
</t>
  </si>
  <si>
    <r>
      <rPr>
        <rFont val="Arial"/>
        <color theme="1"/>
        <sz val="10.0"/>
      </rPr>
      <t>&gt;</t>
    </r>
    <r>
      <rPr>
        <rFont val="Arial"/>
        <color theme="1"/>
        <sz val="10.0"/>
      </rPr>
      <t>Forgot password</t>
    </r>
    <r>
      <rPr>
        <rFont val="Arial"/>
        <color theme="1"/>
        <sz val="10.0"/>
      </rPr>
      <t xml:space="preserve">:  If user clicks on Resend OTP and enters wrong OTP first time then the message will be shown as "Incorrect OTP. Number of attempts remaining : 1"
&gt; </t>
    </r>
    <r>
      <rPr>
        <rFont val="Arial"/>
        <color theme="1"/>
        <sz val="10.0"/>
      </rPr>
      <t>Forgot password</t>
    </r>
    <r>
      <rPr>
        <rFont val="Arial"/>
        <color theme="1"/>
        <sz val="10.0"/>
      </rPr>
      <t xml:space="preserve">: If user clicks on Resend OTP and enters wrong OTP second  time then the message will be shown as "Failed to validate OTP. Try again later" and user will be redirected to the Login page
</t>
    </r>
  </si>
  <si>
    <t>OtpValidationWithReSendAndMultipleAttempts</t>
  </si>
  <si>
    <t xml:space="preserve">Verify the below OTP scenarios:
- Verify user should be able to reset the password post entering the Valid OTP first time/second time
- Verify user should be able to update the Email/Phone no. post entering the Valid OTP first time/second time
</t>
  </si>
  <si>
    <t xml:space="preserve">Scenario for Forgot password:
1. Open the portal
2. Click on Profile icon &gt; Login
3. Click on Forget password? link
4. Enter the Identifier(Email/phone) and Name &gt; Submit
5. Select the Identifier to recieve the OTP &gt; Get OTP
7. Enter valid OTP first/second time in text box &gt; Submit
10. Observe password is reset successfully 
Scenario for Update Email/Phone:
1. Open the portal
2. Click on Profile icon &gt; Login
3. Login with valid credentials
4. Click on Update Email/Phone
5. Enter the Identifier(Email/phone)&gt; Submit
7. Enter valid OTP first/second time in text box &gt; Submit
10. Observe password is reset successfully </t>
  </si>
  <si>
    <t xml:space="preserve">&gt;User should be able to reset the password post entering the Valid OTP first time/second time
&gt;User should be able to update the Email/Phone no. post entering the Valid OTP first time/second time
</t>
  </si>
  <si>
    <t>ToVerifyViewAllButtonUnderLibraryOfExplorePage</t>
  </si>
  <si>
    <t>Forgot Password: Verify if user try to recover password for the first time, he/she should get the OTP length in 4-6 digits only for Email/Phone and Recovery ID
&amp;
Forgot Password: Verify if user clicks on Resend OTP, he/she should get the OTP length in 4-6 digits only for Email/Phone and Recovery ID</t>
  </si>
  <si>
    <t>Scenario1:
1. Open the portal
3. Click on Login button
4. Click on Forget password? link
5. Enter the Email/Phone and Name &gt; Next
6. Select the Email &gt; Get OTP
7. Observe the OTP
Scenario2:
1. Open the portal
3. Click on Login button
4. Click on Forget password? link
5. Enter the Email/Phone and Name &gt; Next
6. Select the Email &gt; Get OTP
7. Click on Resend OTP
8. Observe the OTP</t>
  </si>
  <si>
    <t>&gt; Forgot Password : If user try to recover password for the first time, he/she should get the OTP length in 4-6 digits only for Email/Phone and Recovery ID
&gt; Forgot Password : If user clicks on Resend OTP, he/she should get the OTP length in 4-6 digits only for Email/Phone and Recovery ID</t>
  </si>
  <si>
    <t>SSO: Verify if user register for the first time, he/she should get the OTP length in 4-6 digits only for Email/Phone
&amp; 
SSO: Verify if user clicks on Resend OTP, he/she should get the OTP length in 4-6 digits only for Email/Phone</t>
  </si>
  <si>
    <t>Scenario1:
1. Open the portal
3. Click on Login button
4. Click on Login with State System
5. Select the State &gt; Sumit
6. Enter the User details &gt; Submit
7. Select Email/Phone radio button
8. Enter Email/Phone &gt; Submit
9. Observe the OTP
Scenario2:
1. Open the portal
3. Click on Login button
4. Click on Login with State System
5. Select the State &gt; Sumit
6. Enter the User details &gt; Submit
7. Select Email/Phone radio button
8. Enter Email/Phone &gt; Submit
9. Click on Resend OTP
10. Observe the OTP</t>
  </si>
  <si>
    <t>&gt; SSO : If user register for the first time, he/she should get the OTP length in 4-6 digits only for Email/Phone
&gt; SSO : If user clicks on Resend OTP, he/she should get the OTP length in 4-6 digits only for Email/Phone</t>
  </si>
  <si>
    <t>SB-21648</t>
  </si>
  <si>
    <t>Verify that post onboarding , user type selection pop up is displayed for New SSO users
&amp;
Verify that the below mentioned  additional Sub_type values  are showing when the user selects the  School head or official user types.
1.  BRC
2.  CRC 
3.  DEO
&amp;
Verify that the Subtypes field  in the user types option is  configurable at the tenant level and should be shown only for configured tenant
&amp;
Verify that the user is able to select any user type from the user type dropdown 
&amp;
Verify that the selected user type is showing in the profile page.</t>
  </si>
  <si>
    <t>1.Open the staging url
2.Login with valid credentials
3.Click on the avatar icon-&gt;Profile
4.Edit the details in Profile page 
5.Observe</t>
  </si>
  <si>
    <t xml:space="preserve">&gt;Post onboarding , user type selection pop up is displayed for New SSO users
&gt;The below mentioned  additional Sub_type values  are showing when the user selects the  Administrator user types.
1.  BRC
2.  CRC 
3.  DEO
&gt;The Subtypes field  in the user types option is  configurable at the tenant level and should be shown only for configured tenant
&gt;User is able to select the any user type from the user type dropdown 
&gt;The selected user type is showing in the profile page.
</t>
  </si>
  <si>
    <t>SB-25909</t>
  </si>
  <si>
    <t>4.2.0</t>
  </si>
  <si>
    <t>User Org &amp; credentials - PU &amp; PC</t>
  </si>
  <si>
    <t>Verify if user had provided consent from profile earlier and migrated to state users then, User consent details should not be shown in profile
&amp;
Verify if migrated user logged out and logged in again then, User should not be able to see the consent in the profile</t>
  </si>
  <si>
    <t>1. User should have provided consent from profile
2. User should have merged into SSO</t>
  </si>
  <si>
    <t>Scenario1:
1. Open the Sunbird portal. 
2. Click on Login
3. Click on Login with State System
4. Select state from dropdown &gt; Submit
5. Enter state details &gt; submit
6. Goto profile
7. Observe consent is not showing in profile
Scenario2:
1. Open the Sunbird portal. 
2. Click on Login
3. Click on Login with State System
4. Select state from dropdown &gt; Submit
5. Enter state details &gt; submit
6. Observe consent is not shown in profile
7. Click on Profile icon &gt; Logout
8. Login again with SSO user 
9. Observe consent is not shown in profile</t>
  </si>
  <si>
    <t>&gt;If user had provided consent from profile earlier and migrated to state users then, User consent details should not be shown in profile.
==================
&gt;If migrated user loggs out and loggin again then, User should not be able to see the consent in the profile</t>
  </si>
  <si>
    <t>SB-26138</t>
  </si>
  <si>
    <t>4.4.0</t>
  </si>
  <si>
    <t xml:space="preserve">Verify when the user has self signed (and given org level consent), and then migrates to the state org. In this case, the consent entry should get updated to the new entry given by the user (mandatory providing of consent on first login of SSO) to the state org.
&amp;
Verify if declaration values has been provided by the user with junk values (External id field). Post that the user moves to the state tenant, the system should not update this consent with old junk values, when Global consent popup shows for first first time login   </t>
  </si>
  <si>
    <t xml:space="preserve">1. User should have submitted the consent already
2. User should have migrated to SSO
</t>
  </si>
  <si>
    <t>1. Open the Portal
2. Click on Profile &gt; Login
3. Click on Login with State system button
4. Select the state &gt; Submit
5. Enter the State details &gt; Submit
6. Enter the Email/Phone &gt; Submit
7. Enter the valid OTP &gt; Submit
8. Observe the consent popup details</t>
  </si>
  <si>
    <t>&gt;Migrated user should get the consent popup logging in for the first time
&gt;Migrated user should get the consent popup with external id value logging in for the first time</t>
  </si>
  <si>
    <t>SB-26137</t>
  </si>
  <si>
    <t>4.4.0 Sprint 1</t>
  </si>
  <si>
    <t>Verify in portal that for SSO user in Global consent declaration form, the External ID is also displayed along with other informations</t>
  </si>
  <si>
    <t>- New User should have been singedup already from SSO</t>
  </si>
  <si>
    <t>1. Open the sunbird portal
2. Login as guest user
3. Click on profile page
4. Click on "Login with State system"
5. Select the state &gt; Submit
6. Enter the valid state details &gt; Submit
7. Observe External ID displayed on the Global consent pop-up</t>
  </si>
  <si>
    <t>SSO user in consent declaration form, the External ID is also displayed along with other informations</t>
  </si>
  <si>
    <t>SB-25906</t>
  </si>
  <si>
    <t>4.2.0.0 Sprint-1</t>
  </si>
  <si>
    <r>
      <rPr>
        <rFont val="Arial"/>
        <color theme="1"/>
        <sz val="10.0"/>
      </rPr>
      <t xml:space="preserve">1. Verify that during </t>
    </r>
    <r>
      <rPr>
        <rFont val="Arial"/>
        <color theme="1"/>
        <sz val="10.0"/>
      </rPr>
      <t>SSO - organization consent pop up</t>
    </r>
    <r>
      <rPr>
        <rFont val="Arial"/>
        <color theme="1"/>
        <sz val="10.0"/>
      </rPr>
      <t xml:space="preserve"> the submission with the </t>
    </r>
    <r>
      <rPr>
        <rFont val="Arial"/>
        <color theme="1"/>
        <sz val="10.0"/>
      </rPr>
      <t>self-declaration API</t>
    </r>
    <r>
      <rPr>
        <rFont val="Arial"/>
        <color theme="1"/>
        <sz val="10.0"/>
      </rPr>
      <t xml:space="preserve"> has been called along with </t>
    </r>
    <r>
      <rPr>
        <rFont val="Arial"/>
        <color theme="1"/>
        <sz val="10.0"/>
      </rPr>
      <t xml:space="preserve">consent API 
</t>
    </r>
  </si>
  <si>
    <t>Login as SSO user</t>
  </si>
  <si>
    <t>1. Login as a new SSO user 
2. Check if the consent pop appears 
3. Verify self-declaration API is present along with the Consent API during submission of consent popup</t>
  </si>
  <si>
    <t xml:space="preserve">Observe that during SSO - organization consent pop up the submission with the self-declaration API has been called along with consent API 
</t>
  </si>
  <si>
    <t>SB-16597</t>
  </si>
  <si>
    <t>Verify if state user click on merge option and popup displays and if user try to click on browser back button then, merge popup should disappear</t>
  </si>
  <si>
    <t>1. Open the portal
2. Click on Login.
3. Login with valid state credentials
4. Click on profile icon &gt; Merge Account
5. Click on browser back button
6. Observe merge popup should disappear</t>
  </si>
  <si>
    <t>If state user click on merge option and popup displays and if user try to click on browser back button then, merge popup should disappear</t>
  </si>
  <si>
    <t>clickBrowserBackBtnAndValidateMerge</t>
  </si>
  <si>
    <t>SB-18797</t>
  </si>
  <si>
    <r>
      <rPr>
        <rFont val="Arial"/>
        <color theme="1"/>
        <sz val="10.0"/>
      </rPr>
      <t>Verify that "</t>
    </r>
    <r>
      <rPr>
        <rFont val="Arial"/>
        <color theme="1"/>
        <sz val="10.0"/>
      </rPr>
      <t>&lt;&lt;Go Back</t>
    </r>
    <r>
      <rPr>
        <rFont val="Arial"/>
        <color theme="1"/>
        <sz val="10.0"/>
      </rPr>
      <t xml:space="preserve">" link should get displayed in Merge page below Login with Google button and no other icon should get displayed </t>
    </r>
  </si>
  <si>
    <t>1. Open the portal.
2. Click on Login.
3. Login with valid state credentials
4. Click on profile icon &gt; Merge Account
5. Click on &gt;&gt;Go back link</t>
  </si>
  <si>
    <t>The "&lt;&lt;Go Back" link should get displayed in Merge page below Login with Google button and no other icon should get displayed</t>
  </si>
  <si>
    <t>verifyGoBackLinkShouldGetDisplayedInMergePage</t>
  </si>
  <si>
    <t>SB-24398</t>
  </si>
  <si>
    <t>Verify that the Logged user/guest can view the about content/collection section with a merged list of (target+ org framework)</t>
  </si>
  <si>
    <t>1. Go to courses/Digital textbooks
/TVclasses/All tab section 
2. Observe the content/collection card view</t>
  </si>
  <si>
    <t>1. Verify that the Logged user/guest can view
 the about content/collection section 
with a merged list of (target+ org framework)</t>
  </si>
  <si>
    <t>Veirfy if user enters valid password then merging of an account should be initiated and 
user should navigate to different page with the message Merging of accounts is in progress, when it is complete" with [OK] button.
&amp;
Verify when user clicks on [OK] should logged into application and the SSO details sent 
by the state will apply to the new account for the user.</t>
  </si>
  <si>
    <t>Scenario 1 &amp; 2:
1. Open the portal 
2. Click on login/signin button.
3. Entered the correct state login detials
4. Click on profille icon.
5. Click on merge account
6. Enter the valid password and submit the details.
7. Observe the message with OK button.
8. Click on OK button and observe the result.</t>
  </si>
  <si>
    <t>&gt;  User should be able to enter the valid password 
&gt;  User should get the validation message as "Merging of accounts is in progress, when it is complete" with OK button.
&gt;  User should be able to click on OK .
&gt;  Post clicking on Ok button user should logged into the portal and 
all the usage history will be copied to the tenant accont.</t>
  </si>
  <si>
    <t>Verify when user clicks on Merge should navigate to different page to enter the Password or Sign in with Google to verify the account</t>
  </si>
  <si>
    <t>1. Open the portal 
2. Click on login/signin button.
3. Entered the correct login detials
4. CLikc on profille icon.
5. Click on merge account</t>
  </si>
  <si>
    <t>&gt;  User should be able to click on merge 
&gt;  Post clicking on user should be navigated to different page where 
user can enter the password 
&gt;  User should also get the sign in with google option</t>
  </si>
  <si>
    <t>Verify that "Merge Account" option is available for tenant specific users and on click on that user present with a pop with message and "Merge" and "Cancel" option :"If you have two account with Sunbird, click Merge to:
- combine usage details of the both accounts, and
- delete the other account
Else, click Cancel</t>
  </si>
  <si>
    <t>User should be tenant verified</t>
  </si>
  <si>
    <t>1. Open the Sunbird portal
2. Click on Profile icon &gt; Login
3. Login with tenant user credentials 
4. Click on Profile icon &gt; Merge Account
5. Click on Merge button 
6. Enter the custodian user credentials &gt; Login
6. Observe merge success message is displayed</t>
  </si>
  <si>
    <t>&gt;  Post merging of custodian user successfully, user should not be able to login again</t>
  </si>
  <si>
    <t>validateSSOloginFlowAndValidateInvalidLogin</t>
  </si>
  <si>
    <t>1. Open the Sunbird portal
2. Click on Profile icon &gt; Login 
3. Login with tenant user credentials 
4. Click on Profile icon &gt; Merge Account
5. Click on Cancel button 
6. Observe merge popup gets closed</t>
  </si>
  <si>
    <t>&gt;  Post clicking on cancel button merge popup should get closed</t>
  </si>
  <si>
    <t>Verify if user enters the identifier (Email/Number)which is not registered with Sunbird, should not be able to login and should get an error messsage "The identifier is not registered with Sunbird"</t>
  </si>
  <si>
    <t>1. Open the portal 
2. Click on Profile icon. 
3. Login with tenant user credentials 
4. Click on Profile icon &gt; Merge Account 
5. Click on Merge button 
6. Enter the identifier (Email ID/phone number) which is not registered in staging &gt; Login 
6. Observe error popup is displayed</t>
  </si>
  <si>
    <t>User should be displayed with "Invalid Email Address/Mobile number or password. Please try again with valid credentials to merge" message</t>
  </si>
  <si>
    <t>validateErrorMsgForMergingNonRegistedDikshaUser</t>
  </si>
  <si>
    <t>Verify that when a custodian/gmail user has any course progress post merge the progress should be migrated to the state user for :
-  Partially consumed 
-  Completely consumed</t>
  </si>
  <si>
    <t>Custodian user has already consumed the courses partially before merge</t>
  </si>
  <si>
    <t>1. Open the portal 
2. Click on Profile icon
3. Login with state users credentials
4. Click on Profile icon &gt; Merge Account
5. Click on merge button
6. Enter the valid credentials &gt; Login
7. Post merge got to course page
8. Observe the course progress</t>
  </si>
  <si>
    <t>Course progress should be copied and carried when custodian user is merged with state users</t>
  </si>
  <si>
    <t>Verify If the same course is consumed from primary and seconday account , then post account merge the highest course percentage will be carried for the course</t>
  </si>
  <si>
    <t>&gt;  Custodian and state user both consumed the course
&gt;  Custodian user is merged</t>
  </si>
  <si>
    <t>1. Open portal 
2. Login with tenant user credentials
3. Go to TOC page 
4. Observe the course progress</t>
  </si>
  <si>
    <t>Course progress should be copied and highest course percentage will be carried for the course</t>
  </si>
  <si>
    <t>Verify that once the custodian user account is merged then the email id/phone number of the user is getting deleted and user is able to do a signup using the "Email id /Phone number"</t>
  </si>
  <si>
    <t xml:space="preserve">User should be custodian user </t>
  </si>
  <si>
    <t>1. Open the portal 
2. Login with tenant user credentials.
3. Go to profile page.
4. Click on Merge Account &gt; Merge 
5. Go to login page.
6. Create the account using earlier merged email id (identifier)</t>
  </si>
  <si>
    <t>once the custodian user account is merged then the emailid/phone number of the user should get deleted and user is able to do a signup using the "Email id /Phone number"</t>
  </si>
  <si>
    <t xml:space="preserve">Verify that when state user merges with a state user then he is getting a message </t>
  </si>
  <si>
    <t>Scenario 1:
1. Open the portal
2. Click on Profile icon. 
3. Login with tenant user credentials 
4. Click on Profile icon &gt; Merge Account 
5. Click on Merge button 
6. Enter the tenant user credentials &gt; Login 
6. Observe error popup is displayed</t>
  </si>
  <si>
    <t>&gt; "Not permitted to merge account" should be displayed when user is trying to merge the state user</t>
  </si>
  <si>
    <t>NotPermittedToMergeErrorValidationWhileMergeingStateUser</t>
  </si>
  <si>
    <t>Verify that Post account merge, primary account's profile information will not change</t>
  </si>
  <si>
    <t>Account is merged succeessfully</t>
  </si>
  <si>
    <t>1. Open the portal 
2. Login with primary user credentials.
3. Go to profile page.</t>
  </si>
  <si>
    <t>Post account merge, primary account's profile information should not change</t>
  </si>
  <si>
    <t>Verify State user will have the "Merge Account" option available even after account merge successfully and should not be able to merge the same account twice</t>
  </si>
  <si>
    <t>User should be state user</t>
  </si>
  <si>
    <t>1. Open the portal 
2. Login with tenant user credentials.
3. Go to profile page.
4. Click on Merge Account &gt; Merge 
5. Try to merge the already merged account</t>
  </si>
  <si>
    <r>
      <rPr>
        <rFont val="Arial"/>
        <color theme="1"/>
        <sz val="10.0"/>
      </rPr>
      <t>State user will have the "Merge Account" option available even after account merge successfully and should not be able to merge the same account twice
Error message should get displayed as "</t>
    </r>
    <r>
      <rPr>
        <rFont val="Arial"/>
        <color theme="1"/>
        <sz val="10.0"/>
      </rPr>
      <t>Account is disabled, contact admin. to merge</t>
    </r>
    <r>
      <rPr>
        <rFont val="Arial"/>
        <color theme="1"/>
        <sz val="10.0"/>
      </rPr>
      <t>"</t>
    </r>
  </si>
  <si>
    <t>verifyErrorMessageShouldGetDisplayedOnAlredyMergedAccount</t>
  </si>
  <si>
    <t>Verify when Custodian user got migreted into the state tenant account user should be notified with "Account merge sucessfully" subject in
-  SMS
-  Email
&amp;
Veirfy the Subject of the triggerd it should be "Account merge sucessfully" for Email and SMS
&amp;
Check the logo in the email - correct logo present in the email</t>
  </si>
  <si>
    <t>1. Open the portal 
2. Click on Profile icon
3. Login with state user credentials
4. Click on Profile icon &gt; Merge Account
5. Click on merge button
6. Open email inbox post successful merge.</t>
  </si>
  <si>
    <t>&gt;Custodian user got migreted into the state tenant account user should be notified with "Account merge sucessfully" subject in
-  SMS
-  Email
&gt; Subject of the triggerd it should be "Account merge sucessfully" for Email and SMS
&gt; The logo in the email - correct logo should present in the email</t>
  </si>
  <si>
    <t>Logo is not appearing properly</t>
  </si>
  <si>
    <t>SB-23149</t>
  </si>
  <si>
    <t>Verify when user enters the invalid password second time should navigate to different 
page with Message "Could not merge accounts because the password entered is incorrect. Click OK to create a new SUNBIRD account..
&amp;
Verify if user clicks on Create new button then, he/she Should be able to create the new account with the identifer
(Email/Phone number) and should be navigate to profile page and no usage details will 
be merged to the newely created account and Duplicate account will be stripped out 
of the identifer</t>
  </si>
  <si>
    <t>&gt; User should be registered with sunbird already and consumed some courses already.</t>
  </si>
  <si>
    <t>Scenario 1/2:
1. Open the Sunbird portal
2. Click on profile icon &gt; login &gt; Login with state system
3. Select the State &gt; Submit
4. Entered the new state user detials &gt; Submit
5. Select Email address/Phone number radio button
6. Enter valid Email address/phone number 
7. Click on the checkbox below &gt; Submit
8. Enter the OTP recieved from the Identifier Email/SMS
9. Enter the valid OTP &gt; Submit OTP
10. Observe Merge page is diplayed with Create new and Merge button 
11. Click on Merge button 
12. Enter invalid password &gt; Next
13. Obsereve error message above displayed below password text field as "The password entered is incorrect. Enter the password again."
14. Enter invalid password second time &gt; Next
15. Observe user is navigated to different page with message as "Could not merge accounts because the password entered is incorrect. Click OK to create a new SUNBIRD account." and Create New button.
16. Click on New button 
17. Observe the result.</t>
  </si>
  <si>
    <t>sharing the contents</t>
  </si>
  <si>
    <t>Verify that post click limited sharing content, user ask for login
&amp;
Verify that post registration, limited share Content should play after user completes the onboarding details</t>
  </si>
  <si>
    <t>- Content creator should have shared the content via link
- In Workspace, Shared via Link bucket the shared link should be available</t>
  </si>
  <si>
    <t>Scenario1:
1. Open the sunbird portal
2. Login as content creator
3. Goto Workspace 
4. Click on Shared via Link bucket
5. Copy the Url link of any shared content
6. Open the another browser tab
7. Paste the limited sharing content URL 
8. Observe the login page is displayed.
Scenario2:
1. Open the sunbird portal
2. Login as content creator
3. Goto Workspace 
4. Click on Shared via Link bucket
5. Copy the Url link of any shared content
6. Open the another browser tab
7. Paste the limited sharing content URL 
8. Observe the login page is displayed.
9. Click on Register here 
10. Enter all the details in registration pages &gt; Continue
11. Login with new credentials
12. Observe the content starts playing.</t>
  </si>
  <si>
    <t>&gt; Post click limited sharing content user should be able to ask for login
&gt; Post registration, limited share Content should play after user completes the onboarding details</t>
  </si>
  <si>
    <t>Verify after validation of identifier user should get  "Account&lt;&gt; Already exists on Sunbird.If this is your account click merge to:"
1- combine usage details of both accounts, and
2. Delete the other account
Else, click Create new to create a SUNBIRD account.
 with [Create New] and [Merge] button
Verify if user clicks on create new user should be navigate to a different page and should be able to 
create the new Subird  Account in the speciifc tenant without carrying the usage hostory</t>
  </si>
  <si>
    <t>1. Open the portal 
2. Click on login/signin button.
3. Entered the correct state login detials
4. Click on profille icon.
5. Click on merge account</t>
  </si>
  <si>
    <t>&gt;Post validation of identifier user should get "Account&lt;&gt; Already exists
 on Sunbird.If this is your account click merge to:"
- Combine usage details of both the account and
- Delete the other account
Else click on cancel to create an new Sunbird account with [Create New]
and [Merge] buttonand 
&gt;If user clicks on create new user should be 
navigate to a different page and should be able to create the new 
Sunbird Account in the speciifc tenant without carrying the usage 
hostory</t>
  </si>
  <si>
    <r>
      <rPr>
        <rFont val="Arial"/>
        <color theme="1"/>
        <sz val="10.0"/>
      </rPr>
      <t xml:space="preserve">Verify that after merge all the usage details (Course progress, Trainning attendes)of the custodian account should get copied to the tenant account
</t>
    </r>
    <r>
      <rPr>
        <rFont val="Arial"/>
        <color theme="1"/>
        <sz val="10.0"/>
      </rPr>
      <t xml:space="preserve">&amp;
</t>
    </r>
    <r>
      <rPr>
        <rFont val="Arial"/>
        <color theme="1"/>
        <sz val="10.0"/>
      </rPr>
      <t>Veirfy once the account is been merged tenant user should be able to relogin thorugh SSO 
sucessfully</t>
    </r>
  </si>
  <si>
    <t>1. Open the portal 
2. Click on login/signin button.
3. Entered the correct state login detials
4. Clikc on profille icon.
5. Click on merge account
6. Entered the valid password and submit the detials.
7. Relogin to the portal
8. Verify the course related information.
9. Re-login with the tenant user through SSO after user account merge
10. Observe the result.</t>
  </si>
  <si>
    <t>&gt;  User should be able to merge his custodian account 
&gt;  User should get the course progress and trainning attendes post merge
&gt;  User should be able to relogin thorugh SSO sucessfully</t>
  </si>
  <si>
    <t>User API</t>
  </si>
  <si>
    <t>Verify that bulk user can be uploaded to the particular org using bulk upload API (api/user/v1/upload).
&amp;
Verify the uploaded user is able to get the activation email notification post creation and should be able to set the password by clicking on the link</t>
  </si>
  <si>
    <t>&gt;  User should have proper Bulk upload
    API Collection.
&gt; Valid Admin authorization key should be added to API header
&gt;  User should have access to emails.
&gt; Sublime text app should have been installed already
&gt; FIle should be saved with sublime text application</t>
  </si>
  <si>
    <t>Scenario1:
1. Open postman.
2. Open bulk user upload API collection.
3. Enter the new user details &amp; save the file
4. Click on Body &gt; click on form-data radio button
5. Click on upload csv in value &gt; Select the the saved csv file to Upload &gt; Send
6. Observe response and the status.
Scenario 2:
1. Login with the email (Gmail/yopmail).
2. Observe the activation mail link is there to set password.
3. Click on set password link
4. Obsereve password setup page is displayed
5. Enter the new password to be set for user &gt; Submit
6. Login with uploaded user credentials</t>
  </si>
  <si>
    <t xml:space="preserve">&gt;User should be able to upload only CSV file with 
mandatory fields only.
&gt;  Post uploading csv file via Bulkupload API creation, User should get the email/Message notification with Set password link 
&gt;  User should be able to set the password through the set password link and able to login into the system post 
sucessfully verification.
</t>
  </si>
  <si>
    <t>SB-22982</t>
  </si>
  <si>
    <t>Verify that userbulk upload API should allow to assign roles with new/existing users and same should get displayed post user login in UI</t>
  </si>
  <si>
    <t>- Valid admin auth token should be generated and to be used in API header</t>
  </si>
  <si>
    <t>1. Open the postman
2. Open the bulk upload collection
3. Select the csv with Proper data &gt; send
4. Open the uploaded email user link
5. Click on the create password link
6. Enter password and login with user 
7. Observe the profile roles</t>
  </si>
  <si>
    <t>User uploaded roles should be shown to user logged in portal and mobile</t>
  </si>
  <si>
    <t>TC_118</t>
  </si>
  <si>
    <t>Verify if org external id is given blank while uploading user in csv then, user should get uplaoded successfully and email notification should get dispalyed in identifer (Email/Phone)
&amp;
Verify that user should be able to click on the link and set password then, he/she should be able to login into the portal/mobile and all roles will be shown in profile</t>
  </si>
  <si>
    <t>If org external id is given blank while uploading user in csv then, user should get uplaoded successfully and email notification should get dispalyed in identifer (Email/Phone)
&amp;
User should be able to click on the link and set password then, he/she should be able to login into the portal/mobile and all roles will be shown in profile;</t>
  </si>
  <si>
    <t>Verify that bulk user can be uploaded to the "PUBLIC" role using bulk upload API and email notification should get dispalyed in identifer (Email/Phone)
&amp;
Verify that user should be able to click on the link and set password then, he/she should be able to login into the portal/mobile and not roles will be shown in profile</t>
  </si>
  <si>
    <r>
      <rPr>
        <rFont val="Arial"/>
        <color theme="1"/>
        <sz val="10.0"/>
      </rPr>
      <t xml:space="preserve">Scenario1:
</t>
    </r>
    <r>
      <rPr>
        <rFont val="Arial"/>
        <color theme="1"/>
        <sz val="10.0"/>
      </rPr>
      <t xml:space="preserve">1. Open postman.
2. Open bulk user upload API collection.
3. Enter the new user details &amp; save the file
4. Click on Body &gt; click on form-data radio button
5. Click on upload csv in value &gt; Select the the saved csv file to Upload &gt; Send
6. Observe response and the status.
</t>
    </r>
    <r>
      <rPr>
        <rFont val="Arial"/>
        <color theme="1"/>
        <sz val="10.0"/>
      </rPr>
      <t xml:space="preserve">Scenario 2:
</t>
    </r>
    <r>
      <rPr>
        <rFont val="Arial"/>
        <color theme="1"/>
        <sz val="10.0"/>
      </rPr>
      <t>1. Login with the email (Gmail/yopmail).
2. Observe the activation mail link is there to set password.
3. Click on set password link
4. Obsereve password setup page is displayed
5. Enter the new password to be set for user &gt; Submit
6. Login with uploaded user credentials</t>
    </r>
  </si>
  <si>
    <t>.</t>
  </si>
  <si>
    <t>Verify that bulk user can be uploaded with multiple roles as "CONTENT_CREATOR,BOOK_CREATOR" using bulk upload API and email notification should get dispalyed in identifer (Email/Phone)
&amp;
Verify that user should be able to click on the link and set password then, he/she should be able to login into the portal/mobile and see the same roles in profile</t>
  </si>
  <si>
    <r>
      <rPr>
        <rFont val="Arial"/>
        <color theme="1"/>
        <sz val="10.0"/>
      </rPr>
      <t xml:space="preserve">Scenario1:
</t>
    </r>
    <r>
      <rPr>
        <rFont val="Arial"/>
        <color theme="1"/>
        <sz val="10.0"/>
      </rPr>
      <t xml:space="preserve">1. Open postman.
2. Open bulk user upload API collection.
3. Enter the new user details &amp; save the file
4. Click on Body &gt; click on form-data radio button
5. Click on upload csv in value &gt; Select the the saved csv file to Upload &gt; Send
6. Observe response and the status.
</t>
    </r>
    <r>
      <rPr>
        <rFont val="Arial"/>
        <color theme="1"/>
        <sz val="10.0"/>
      </rPr>
      <t xml:space="preserve">Scenario 2:
</t>
    </r>
    <r>
      <rPr>
        <rFont val="Arial"/>
        <color theme="1"/>
        <sz val="10.0"/>
      </rPr>
      <t>1. Login with the email (Gmail/yopmail).
2. Observe the activation mail link is there to set password.
3. Click on set password link
4. Obsereve password setup page is displayed
5. Enter the new password to be set for user &gt; Submit
6. Login with uploaded user credentials</t>
    </r>
  </si>
  <si>
    <t>Bulk user can be uploaded with multiple roles as "CONTENT_CREATOR,BOOK_CREATOR" using bulk upload API and email notification should get dispalyed in identifer (Email/Phone)
&amp;
User should be able to click on the link and set password then, he/she should be able to login into the portal/mobile and see the same roles in profile</t>
  </si>
  <si>
    <t>Verify that bulk user can be uploaded with new suborg id or org external using bulk upload API and email notification should get dispalyed in identifer (Email/Phone)
&amp;
Verify that user should be able to click on the link and set password then, he/she should be able to login into the portal/mobile</t>
  </si>
  <si>
    <r>
      <rPr>
        <rFont val="Arial"/>
        <color theme="1"/>
        <sz val="10.0"/>
      </rPr>
      <t xml:space="preserve">Scenario1:
</t>
    </r>
    <r>
      <rPr>
        <rFont val="Arial"/>
        <color theme="1"/>
        <sz val="10.0"/>
      </rPr>
      <t xml:space="preserve">1. Open postman.
2. Open bulk user upload API collection.
3. Enter the new user details with newly created suborg in external Id &amp; save the file
4. Click on Body &gt; click on form-data radio button
5. Click on upload csv in value &gt; Select the the saved csv file to Upload &gt; Send
6. Observe response and the status.
</t>
    </r>
    <r>
      <rPr>
        <rFont val="Arial"/>
        <color theme="1"/>
        <sz val="10.0"/>
      </rPr>
      <t xml:space="preserve">Scenario 2:
</t>
    </r>
    <r>
      <rPr>
        <rFont val="Arial"/>
        <color theme="1"/>
        <sz val="10.0"/>
      </rPr>
      <t>1. Login with the email (Gmail/yopmail).
2. Observe the activation mail link is there to set password.
3. Click on set password link
4. Obsereve password setup page is displayed
5. Enter the new password to be set for user &gt; Submit
6. Login with uploaded user credentials
7. Observe roles in profile</t>
    </r>
  </si>
  <si>
    <t>Bulk user can be uploaded with new suborg id or org external using bulk upload API and email notification should get dispalyed in identifer (Email/Phone)
&amp;
User should be able to click on the link and set password then, he/she should be able to login into the portal/mobile</t>
  </si>
  <si>
    <t>SB-17863</t>
  </si>
  <si>
    <t>Verify that user is able to upload the multiple users with same identifier(Mobile number/Email address) via Bulk upload API and if searched in upload status should get "err_msg": "Email already exists."</t>
  </si>
  <si>
    <r>
      <rPr>
        <rFont val="Arial"/>
        <color theme="1"/>
        <sz val="10.0"/>
      </rPr>
      <t>- Valid Admin authorization key should be added to API header
- User should have added same multiple users with same identifier</t>
    </r>
    <r>
      <rPr>
        <rFont val="Arial"/>
        <color theme="1"/>
        <sz val="10.0"/>
      </rPr>
      <t>(Mobile number/Email address)</t>
    </r>
    <r>
      <rPr>
        <rFont val="Arial"/>
        <color theme="1"/>
        <sz val="10.0"/>
      </rPr>
      <t xml:space="preserve"> in submile application</t>
    </r>
  </si>
  <si>
    <t>1. Open the Postman.
2. Open bulk user upload API collection.
3. Enter the new user details &amp; save the file
4. Click on Body &gt; click on form-data radio button
5. Click on upload csv in value &gt; Select the the saved csv file to Upload &gt; Send
6. Observe response and the status.</t>
  </si>
  <si>
    <r>
      <rPr>
        <rFont val="Arial"/>
        <color theme="1"/>
        <sz val="10.0"/>
      </rPr>
      <t xml:space="preserve"> User should be able to upload the multiple users with same identifier (Mobile number/Email address) via Bulk upload API and if searched in upload status should get "err_msg": "Email already exists."</t>
    </r>
    <r>
      <rPr>
        <rFont val="Arial"/>
        <color theme="1"/>
        <sz val="10.0"/>
      </rPr>
      <t xml:space="preserve">
No</t>
    </r>
    <r>
      <rPr>
        <rFont val="Arial"/>
        <color theme="1"/>
        <sz val="10.0"/>
      </rPr>
      <t>te: First identifier(Email/Phone) in the CSV file should get picked up and sent for password link</t>
    </r>
  </si>
  <si>
    <t>SB-22988</t>
  </si>
  <si>
    <t xml:space="preserve">Verify if bulk uploaded users searched from read API should have:
1.  "associationType": 4,
2. "isSelfDeclaration": false,
3.  "isSystemUpload": true,
4.  "isSSO": false,
&amp;
Verify post updating bulk uploaded users with org details it will get changed to association type (self-declaration)
1. "associationType": 2, .
2. "isSelfDeclaration": true,
3.  "isSystemUpload": false,
4. "isSSO": false, </t>
  </si>
  <si>
    <t>- Bulk uploaded user created already.
- Auth token should be generated of same user and to be used in API header for read API versions of v1,v2,v3,v4
- Valid admin auth token should be generated and to be used in API header for read API versions of v5</t>
  </si>
  <si>
    <t>1. Open the Postman
2. Open the read API colleciton
3. Enter the User id in url &gt; Send
4. Observe</t>
  </si>
  <si>
    <t xml:space="preserve">Bulk uploaded user details should be shown in response:
1.  "associationType": 4,
2. "isSelfDeclaration": false,
3.  "isSystemUpload": true,
4.  "isSSO": false,
====================
Updated Bulk uploaded user details should be shown in response:
1. "associationType": 2, .
2. "isSelfDeclaration": true,
3.  "isSystemUpload": false,
4. "isSSO": false, </t>
  </si>
  <si>
    <r>
      <rPr>
        <rFont val="Arial"/>
        <color theme="1"/>
        <sz val="10.0"/>
      </rPr>
      <t xml:space="preserve">Verify that Interact telemetry event gets generated for clicking on Login button in login page
&amp;
Verify that the Impression telemetry events are getting generated when user lands on Keycloak login page
</t>
    </r>
    <r>
      <rPr>
        <rFont val="Arial"/>
        <color theme="1"/>
        <sz val="10.0"/>
      </rPr>
      <t>Note</t>
    </r>
    <r>
      <rPr>
        <rFont val="Arial"/>
        <color theme="1"/>
        <sz val="10.0"/>
      </rPr>
      <t>: Pdata version should be the latest release version</t>
    </r>
  </si>
  <si>
    <t>Scenario1:
1. Open the sunbird portal
2. Click on Profile icon &gt; Login
3. Click On Login button
4. Observe the Telemetry events in network tab
Scenario2:
1. Open the sunbird portal
2. Click on Profile icon &gt; Login
3. Enter the valid credentials
4. Click on Login
5. Observe the Telemetry events in network tab</t>
  </si>
  <si>
    <t>{"id":"ekstep.telemetry","ver":"3.0","ets":1645596260517,"events":[{"eid":"INTERACT","ets":1645596260516,"ver":"3.0","mid":"INTERACT:b0b9cfff8f38bbd8e93e5808e0cbb95c","actor":{"id":"9fb3068c857a1f444adb064d1bdd7383","type":"User"},"context":{"channel":"01268904781886259221","pdata":{"id":"staging.diksha.portal","ver":"4.7.0","pid":"sunbird-portal"},"env":"public","sid":"6f594ec0-946e-11ec-8884-950953ebc8c4","did":"9fb3068c857a1f444adb064d1bdd7383","cdata":[],"rollup":{"l1":"01268904781886259221"},"uid":"anonymous"},"object":{},"tags":["01268904781886259221"],"edata":{"id":"login","type":"click","pageid":"login"}}]}
===================
id: "ekstep.telemetry", ver: "3.0", ets: 1693394077590, events: [,…]}
ets
: 
1693394077590
events
: 
[,…]
0
: 
{eid: "IMPRESSION", ets: 1693394077589, ver: "3.0", mid: "IMPRESSION:abb26f711fe1cfeab2d2d71fa8347b80",…}
actor
: 
{id: "4d24f3ed1bd48619dcedf097a3cf9191", type: "User"}
context
: 
{channel: "01268904781886259221",…}
cdata
: 
[]
channel
: 
"01268904781886259221"
did
: 
"4d24f3ed1bd48619dcedf097a3cf9191"
env
: 
"public"
pdata
: 
{id: "staging.diksha.portal", ver: "6.0.0", pid: "sunbird-portal"}
rollup
: 
{l1: "01268904781886259221"}
sid
: 
"1dea5590-4726-11ee-867e-ed49c16cedfb"
uid
: 
"anonymous"
edata
: 
{type: "view", pageid: "login", subtype: "pageexit",…}
eid
: 
"IMPRESSION"
ets
: 
1693394077589
mid
: 
"IMPRESSION:abb26f711fe1cfeab2d2d71fa8347b80"
object
: 
{}
tags
: 
["01268904781886259221"]
ver
: 
"3.0"
id
: 
"ekstep.telemetry"
ver
: 
"3.0"</t>
  </si>
  <si>
    <t xml:space="preserve"> 
{eid: "INTERACT", ets: 1713960721403, ver: "3.0", mid: "INTERACT:29dedf1e414d48588e54c2d8b7764a51",…}
actor
: 
{id: "4d24f3ed1bd48619dcedf097a3cf9191", type: "User"}
context
: 
{channel: "0135261634806579203",…}
cdata
: 
[]
channel
: 
"0135261634806579203"
did
: 
"4d24f3ed1bd48619dcedf097a3cf9191"
env
: 
"public"
pdata
: 
{id: "staging.diksha.portal", ver: "6.0.0", pid: "sunbird-portal"}
rollup
: 
{l1: "0135261634806579203"}
sid
: 
"d3af6690-0233-11ef-9ab1-2547ffde5965"
uid
: 
"anonymous"
edata
: 
{id: "login", type: "click", pageid: "login"}
eid
: 
"INTERACT"
ets
: 
1713960721403
mid
: 
"INTERACT:29dedf1e414d48588e54c2d8b7764a51"
object
: 
{}
tags
: 
["0135261634806579203"]
ver
: 
"3.0"
id
: 
"ekstep.telemetry"
ver
: 
"3.0"
 ===============================
{eid: "IMPRESSION", ets: 1678423987330, ver: "3.0", mid: "IMPRESSION:156196ffb15ec4308615c9a9ad3c10e2",…}
actor
: 
{id: "4d24f3ed1bd48619dcedf097a3cf9191", type: "User"}
context
: 
{channel: "01268904781886259221",…}
cdata
: 
[]
channel
: 
"01268904781886259221"
did
: 
"4d24f3ed1bd48619dcedf097a3cf9191"
env
: 
"public"
pdata
: 
{id: "staging.diksha.portal", ver: "6.0.0", pid: "sunbird-portal"}
id
: 
"staging.diksha.portal"
pid
: 
"sunbird-portal"
ver
: 
"6.0.0"
rollup
: 
{l1: "01268904781886259221"}
sid
: 
"72f9e0f0-beff-11ed-9222-3fb30cc8a8de"
uid
: 
"anonymous"
edata
: 
{type: "view", pageid: "login", subtype: "init",…}
pageid
: 
"login"
subtype
: 
"init"
type
: 
"view"
uri
: 
"https://staging.sunbirded.org/auth/realms/sunbird/protocol/openid-connect/auth?client_id=portal&amp;state=7a9f65ba-7d20-4301-8b62-d62f51f28173&amp;redirect_uri=https%253A%252F%252Fstaging.sunbirded.org%252Fresources%253Fboard%253DState%252520(Andhra%252520Pradesh)%2526medium%253DEnglish%2526gradeLevel%253DClass%2525201%2526gradeLevel%253DClass%2525202%2526%2526id%253Dap_k-12_1%2526selectedTab%253Dcourse%2526auth_callback%253D1&amp;scope=openid&amp;response_type=code&amp;version=4"
visits
: 
[]
eid
: 
"IMPRESSION"
ets
: 
1678423987330
mid
: 
"IMPRESSION:156196ffb15ec4308615c9a9ad3c10e2"
object
: 
{}
tags
: 
["01268904781886259221"]
ver
: 
"3.0"</t>
  </si>
  <si>
    <t>Verify that interact telemetry event gets generated when user do self sign up by clicking on Register here link in login page.
&amp;
Verify that interact telemetry event gets generated when user clicks on Login with Google button in login page.
&amp;
Verify that interact telemetry event gets generated when user cllicks on Login with State System button in login page.
&amp;
Verify that interact telemetry event gets generated when user cllicks on Forgot password? link in login page.</t>
  </si>
  <si>
    <t>1. Open the sunbird portal
2. Click on Profile icon 
3. Click On Login
4. Click on Register here
5. Click on Login with State System
6. Click on Signin with Google
7. Observe the Telemetry events in network tab</t>
  </si>
  <si>
    <t>Register &gt;
{"id":"ekstep.telemetry","ver":"3.0","ets":1645596410678,"events":[{"eid":"INTERACT","ets":1645596410676,"ver":"3.0","mid":"INTERACT:b1c8ec6ec4a4c2b1677148dcbec28417","actor":{"id":"9fb3068c857a1f444adb064d1bdd7383","type":"User"},"context":{"channel":"01268904781886259221","pdata":{"id":"staging.diksha.portal","ver":"4.7.0","pid":"sunbird-portal"},"env":"public","sid":"72120620-946e-11ec-99c8-dd4b351c3fc6","did":"9fb3068c857a1f444adb064d1bdd7383","cdata":[],"rollup":{"l1":"01268904781886259221"},"uid":"anonymous"},"object":{},"tags":["01268904781886259221"],"edata":{"id":"sign-up","type":"click","pageid":"login"}}]}
==============================================
Google signin&gt;
{"id":"ekstep.telemetry","ver":"3.0","ets":1645596784073,"events":[{"eid":"INTERACT","ets":1645596784072,"ver":"3.0","mid":"INTERACT:31c3c84671e39da1e83b4a1246263829","actor":{"id":"9fb3068c857a1f444adb064d1bdd7383","type":"User"},"context":{"channel":"01268904781886259221","pdata":{"id":"staging.diksha.portal","ver":"4.7.0","pid":"sunbird-portal"},"env":"public","sid":"a4084990-946f-11ec-8087-951759320b61","did":"9fb3068c857a1f444adb064d1bdd7383","cdata":[],"rollup":{"l1":"01268904781886259221"},"uid":"anonymous"},"object":{},"tags":["01268904781886259221"],"edata":{"id":"google-signin","type":"click","pageid":"login"}}]}
================================================
Forgot Password&gt;
{"id":"ekstep.telemetry","ver":"3.0","ets":1645596807512,"events":[{"eid":"INTERACT","ets":1645596807511,"ver":"3.0","mid":"INTERACT:5d572db19f5010e89b3fa3443223abd3","actor":{"id":"9fb3068c857a1f444adb064d1bdd7383","type":"User"},"context":{"channel":"01268904781886259221","pdata":{"id":"staging.diksha.portal","ver":"4.7.0","pid":"sunbird-portal"},"env":"public","sid":"b5942b70-946f-11ec-a5fa-7b84dda80ddb","did":"9fb3068c857a1f444adb064d1bdd7383","cdata":[],"rollup":{"l1":"01268904781886259221"},"uid":"anonymous"},"object":{},"tags":["01268904781886259221"],"edata":{"id":"forgot-password","type":"click","pageid":"login"}}]}
========================================================
Login with State system&gt;
{"id":"ekstep.telemetry","ver":"3.0","ets":1645596837220,"events":[{"eid":"INTERACT","ets":1645596837219,"ver":"3.0","mid":"INTERACT:ea514afe0d6646bc1ebc5d285058853e","actor":{"id":"9fb3068c857a1f444adb064d1bdd7383","type":"User"},"context":{"channel":"01268904781886259221","pdata":{"id":"staging.diksha.portal","ver":"4.7.0","pid":"sunbird-portal"},"env":"public","sid":"c7692440-946f-11ec-a319-4d3787c001f9","did":"9fb3068c857a1f444adb064d1bdd7383","cdata":[],"rollup":{"l1":"01268904781886259221"},"uid":"anonymous"},"object":{},"tags":["01268904781886259221"],"edata":{"id":"state-signin","type":"click","pageid":"login"}}]}</t>
  </si>
  <si>
    <t>Register:
{eid: "INTERACT", ets: 1708059490740, ver: "3.0", mid: "INTERACT:0d39a8c344c51c465a0b16363f632aff",…}
actor
: 
{id: "3bd9832bf33838b6606987cdbf68f8c5", type: "User"}
context
: 
{channel: "0135261634806579203",…}
cdata
: 
[]
channel
: 
"0135261634806579203"
did
: 
"3bd9832bf33838b6606987cdbf68f8c5"
env
: 
"public"
pdata
: 
{id: "dev.sunbird.portal", ver: "6.0.0", pid: "sunbird-portal"}
rollup
: 
{l1: "0135261634806579203"}
sid
: 
"f9ff8d70-cc87-11ee-a70e-6904450d6d70"
uid
: 
"anonymous"
edata
: 
{id: "sign-up", type: "click", pageid: "login"}
id
: 
"sign-up"
pageid
: 
"login"
type
: 
"click"
eid
: 
"INTERACT"
ets
: 
1708059490740
mid
: 
"INTERACT:0d39a8c344c51c465a0b16363f632aff"
object
: 
{}
tags
: 
["0135261634806579203"]
ver
: 
"3.0"
id
: 
"ekstep.telemetry"
ver
: 
"3.0"
======================
Google Sign:
{eid: "INTERACT", ets: 1708059759858, ver: "3.0", mid: "INTERACT:ec440297427188b1304c5aa181e01c11",…}
actor
: 
{id: "3bd9832bf33838b6606987cdbf68f8c5", type: "User"}
context
: 
{channel: "0135261634806579203",…}
edata
: 
{id: "google-signin", type: "click", pageid: "login"}
id
: 
"google-signin"
pageid
: 
"login"
type
: 
"click"
eid
: 
"INTERACT"
ets
: 
1708059759858
mid
: 
"INTERACT:ec440297427188b1304c5aa181e01c11"
object
: 
{}
tags
: 
["0135261634806579203"]
ver
: 
"3.0"
id
: 
"ekstep.telemetry"
ver
: 
"3.0"
========================
Forgot Password:
{eid: "INTERACT", ets: 1708059868378, ver: "3.0", mid: "INTERACT:9297650c174441ad2624e08ab26972d2",…}
actor
: 
{id: "3bd9832bf33838b6606987cdbf68f8c5", type: "User"}
context
: 
{channel: "0135261634806579203",…}
edata
: 
{id: "forgot-password", type: "click", pageid: "login"}
id
: 
"forgot-password"
pageid
: 
"login"
type
: 
"click"
eid
: 
"INTERACT"
ets
: 
1708059868378
mid
: 
"INTERACT:9297650c174441ad2624e08ab26972d2"
object
: 
{}
tags
: 
["0135261634806579203"]
ver
: 
"3.0"
id
: 
"ekstep.telemetry"
ver
: 
"3.0"
=====================
State System:
{eid: "INTERACT", ets: 1708059811213, ver: "3.0", mid: "INTERACT:7c00c5e80bd3d100e695f8107a03557e",…}
actor
: 
{id: "3bd9832bf33838b6606987cdbf68f8c5", type: "User"}
context
: 
{channel: "0135261634806579203",…}
edata
: 
{id: "state-signin", type: "click", pageid: "login"}
id
: 
"state-signin"
pageid
: 
"login"
type
: 
"click"
eid
: 
"INTERACT"
ets
: 
1708059811213
mid
: 
"INTERACT:7c00c5e80bd3d100e695f8107a03557e"
object
: 
{}
tags
: 
["0135261634806579203"]
ver
: 
"3.0"
id
: 
"ekstep.telemetry"
ver
: 
"3.0"</t>
  </si>
  <si>
    <t>Verify that interact telemetry event gets generated when user submit the OTP for new registration</t>
  </si>
  <si>
    <t>1. Open the sunbird portal
2. Click on Proile
3. Click On Login
4. Click on Register here link
5. Enter the name
6. Select the year from dropdown &gt; Continue
7. Select the Role &amp; location from dropdown &gt; Submit
8. Select the radio button for ideentifier (Email/Phone) 
9. Enter Email, Password and Confirm password fiels &gt; Continue
10. Observe all the provided details will be shown above OTP field
11. Enter the valid OTP &amp; check the below checkbox &gt; Submit
12. Observe the Telemetry events in network tab</t>
  </si>
  <si>
    <t>{eid: "INTERACT", ets: 1645597012756, ver: "3.0", mid: "INTERACT:866d0e153be62ed389ef475ebe4bc551",…}
actor: {id: "188ef6fe7d967f2a305e571bce9fe407", type: "User"}
context: {channel: "01268904781886259221",…}
cdata: [{type: "otp", id: "03fc96df-58f2-5143-dd33-7d7401db9a13"}, {id: "Desktop", type: "Device"},…]
channel: "01268904781886259221"
did: "188ef6fe7d967f2a305e571bce9fe407"
env: "signup"
pdata: {id: "staging.sunbird.portal", ver: "4.7.0", pid: "sunbird-portal"}
rollup: {l1: "01268904781886259221"}
sid: "a8f16b8b-9698-593f-0b56-4a393a2d4a47"
edata: {id: "submit-otp", type: "click", pageid: "otp", extra: {values: "/sign-up"}}
eid: "INTERACT"
ets: 1645597012756
mid: "INTERACT:866d0e153be62ed389ef475ebe4bc551"
object: {}
tags: ["01268904781886259221"]
ver: "3.0"</t>
  </si>
  <si>
    <t xml:space="preserve">
{eid: "INTERACT", ets: 1693391106012, ver: "3.0", mid: "INTERACT:631be0892d63b150f954f46e9263ba6d",…}
actor
: 
{id: "bf4fab76c4029e571881f4e7f807d7d8", type: "User"}
context
: 
{channel: "01268904781886259221",…}
cdata
: 
[{type: "otp", id: "9cf550cb-d432-4f98-91fc-12fd2c20df74"}, {id: "Desktop", type: "Device"},…]
channel
: 
"01268904781886259221"
did
: 
"bf4fab76c4029e571881f4e7f807d7d8"
env
: 
"signup"
pdata
: 
{id: "staging.sunbird.portal", ver: "6.0.0", pid: "sunbird-portal"}
rollup
: 
{l1: "01268904781886259221"}
sid
: 
"52666766-eac1-4cac-b46e-018b6bb5ad11"
edata
: 
{id: "submit-otp", type: "click", pageid: "otp", extra: {values: "/sign-up"}}
extra
: 
{values: "/sign-up"}
id
: 
"submit-otp"
pageid
: 
"otp"
type
: 
"click"
eid
: 
"INTERACT"
ets
: 
1693391106012
mid
: 
"INTERACT:631be0892d63b150f954f46e9263ba6d"
object
: 
{}
tags
: 
["01268904781886259221"]
ver
: 
"3.0"
id
: 
"api.sunbird.telemetry"
params
: 
{msgid: "eb8b8451b1e75e7b57c017e79e979134"}
ver
: 
"3.0"
Improved debugging of missing stylesheets
Find and fix issues with missing stylesheets with ease.
Linear timing support in the Easing Editor
Adjust the linear timing function for animations and transitions with a click in the Easing Editor.
Storage buckets support and metadata view
Application &gt; Storage gets storage buckets support. Local, session, and cache storage sections get a unified metadata view.</t>
  </si>
  <si>
    <t>Verify Interact Telemetry event gets generated for All the user actions post Clicking on Merge Account button in merge popup</t>
  </si>
  <si>
    <t>1. Open the sunbird portal
2. Click on Proile
3. Click On Login
4. go to Profile and Click on Merge Account
5. Observe the Telemetry events in network tab</t>
  </si>
  <si>
    <t>{eid: "INTERACT", ets: 1620367221561, ver: "3.0", mid: "INTERACT:fa7f8d001f285186bb31bea40bc3f938",…}
actor: {id: "bebd2a78-ce46-45f2-a633-ef5aa2c1bee6", type: "User"}
context: {channel: "01283607456185548825093",…}
cdata: [{id: "user:account:merge", type: "Feature"}, {id: "SB-13927", type: "Task"},…]
0: {id: "user:account:merge", type: "Feature"}
1: {id: "SB-13927", type: "Task"}
2: {id: "gpi45pa-CEzLVCDI4L3fHPnqNPmVtLEa", type: "UserSession"}
3: {id: "Desktop", type: "Device"}
4: {id: "default", type: "Theme"}
channel: "01283607456185548825093"
did: "a4ebc184f3b1418be5f4504da1f6e8ca"
env: "home"
pdata: {id: "staging.sunbird.portal", ver: "4.7.0", pid: "sunbird-portal"}
rollup: {l1: "01283607456185548825093"}
sid: "gpi45pa-CEzLVCDI4L3fHPnqNPmVtLEa"
uid: "bebd2a78-ce46-45f2-a633-ef5aa2c1bee6"
edata: {id: "merge-account-button", type: "click",…}.
id: "merge-account-button"
pageid: "resources?board=CBSE&amp;gradeLevel=Class%203&amp;medium=English&amp;medium=Hindi"
type: "click"
eid: "INTERACT"
ets: 1620367221561
mid: "INTERACT:fa7f8d001f285186bb31bea40bc3f938"
object: {}
tags: ["01283607456185548825093"]
ver: "3.0"
id: "api.sunbird.telemetry"
params: {msgid: "d3a0be9e075376eabee7fd4d4f55186e"}
ver: "3.0"</t>
  </si>
  <si>
    <t xml:space="preserve"> 
{eid: "INTERACT", ets: 1686742404504, ver: "3.0", mid: "INTERACT:8255f26500d387d67ac4b922382e0920",…}
actor
: 
{id: "4cd4c690-eab6-4938-855a-447c7b1b8ea9", type: "User"}
context
: 
{channel: "01269878797503692810",…}
cdata
: 
[{id: "user:account:merge", type: "Feature"}, {id: "SB-13927", type: "Task"},…]
channel
: 
"01269878797503692810"
did
: 
"a5572c5e6ef8b3b5dcd70e747a923d4a"
env
: 
"home"
pdata
: 
{id: "staging.sunbird.portal", ver: "6.0.0", pid: "sunbird-portal"}
rollup
: 
{l1: "01269878797503692810", l2: "01275630040485068839017"}
sid
: 
"sQxSEal4hbNgpFl79ackYjYVtA56TuC7"
uid
: 
"4cd4c690-eab6-4938-855a-447c7b1b8ea9"
edata
: 
{id: "merge-account-button", type: "click",…}
eid
: 
"INTERACT"
ets
: 
1686742404504
mid
: 
"INTERACT:8255f26500d387d67ac4b922382e0920"
object
: 
{}
tags
: 
["01269878797503692810", "01275630040485068839017"]
ver
: 
"3.0"</t>
  </si>
  <si>
    <t>ED-3555</t>
  </si>
  <si>
    <t>Verify Interact Telemetry event gets generated on clicking logout</t>
  </si>
  <si>
    <t>1. Open the sunbird portal
2. Click on Proile
3. Click On Login
4. go to Profile and Click on Logout
5. Observe the Telemetry events in network tab</t>
  </si>
  <si>
    <t>{eid: "INTERACT", ets: 1641969789367, ver: "3.0", mid: "INTERACT:b366caa883926f639ebc0376b9e7592e",…}
actor: {id: "fbe926ac-a395-40e4-a65b-9b4f711d7642", type: "User"}
context: {channel: "01269878797503692810",…}
cdata: [{id: "hgekRm8nf8iv1g11fHOm79HThNIjtOiE", type: "UserSession"}, {id: "Desktop", type: "Device"},…]
channel: "01269878797503692810"
did: "0f073f76fe867b7455e09543ba87bc8c"
env: "profile"
pdata: {id: "staging.sunbird.portal", ver: "4.7.0", pid: "sunbird-portal"}
rollup: {l1: "01269878797503692810"}
sid: "hgekRm8nf8iv1g11fHOm79HThNIjtOiE"
uid: "fbe926ac-a395-40e4-a65b-9b4f711d7642"
edata: {id: "logout", type: "click", pageid: "profile"}
eid: "INTERACT"
ets: 1641969789367
mid: "INTERACT:b366caa883926f639ebc0376b9e7592e"
object: {}
tags: ["01269878797503692810"]
ver: "3.0"</t>
  </si>
  <si>
    <t xml:space="preserve">{"eid":"INTERACT","ets":1686744034335,"ver":"3.0","mid":"INTERACT:edbe057692c7b3a20625939b1110cac3","actor":{"id":"4cd4c690-eab6-4938-855a-447c7b1b8ea9","type":"User"},"context":{"channel":"01269878797503692810","pdata":{"id":"staging.sunbird.portal","ver":"6.0.0","pid":"sunbird-portal"},"env":"home","sid":"-UttJ7apyoBkpP5pXTfKRp1nIBEmuxoz","did":"2d07f8af60127d85f817809edf8237c0","cdata":[{"id":"-UttJ7apyoBkpP5pXTfKRp1nIBEmuxoz","type":"UserSession"},{"id":"Desktop","type":"Device"},{"id":"joy","type":"Theme"}],"rollup":{"l1":"01269878797503692810","l2":"01275630040485068839017"},"uid":"4cd4c690-eab6-4938-855a-447c7b1b8ea9"},"object":{},"tags":["01269878797503692810","01275630040485068839017"],"edata":{"id":"logout","type":"click","pageid":"resources?board=State%20(Tamil%20Nadu)&amp;medium=English&amp;medium=Tamil&amp;gradeLevel=Class%202&amp;gradeLevel=Class%203&amp;id=tn_k-12_5&amp;selectedTab=home"}}
</t>
  </si>
  <si>
    <t>Verify Interact Telemetry event gets generated for updating user name in Profile page for any user</t>
  </si>
  <si>
    <t>1. Open the sunbird portal
2. Click on Proile
3. Click On Login
4. Create one Self signup User and try to Login as First time logged in User
5. Go to Profile and Update the name
6. Observe the Telemetry events in network tab</t>
  </si>
  <si>
    <t>{eid: "INTERACT", ets: 1645599745545, ver: "3.0", mid: "INTERACT:8e7c87b47f34c197fb739daa512e5d9b",…}
actor: {id: "90cb4e47-8e0b-4ffd-816b-954b447bbaae", type: "User"}
context: {channel: "01269878797503692810",…}
cdata: [{id: "IvuzlKdO0OOtQyyZHLlzhnsKTF_PT69c", type: "UserSession"}, {id: "Desktop", type: "Device"},…]
channel: "01269878797503692810"
did: "0c63c1d7ab691eadacbb1b9a9448772c"
env: "profile"
pdata: {id: "staging.sunbird.portal", ver: "4.7.0", pid: "sunbird-portal"}
rollup: {l1: "01269878797503692810", l2: "012741962549116928720"}
sid: "IvuzlKdO0OOtQyyZHLlzhnsKTF_PT69c"
uid: "90cb4e47-8e0b-4ffd-816b-954b447bbaae"
edata: {id: "profile-edit", type: "click", pageid: "profile-read"}
eid: "INTERACT"
ets: 1645599745545
mid: "INTERACT:8e7c87b47f34c197fb739daa512e5d9b"
object: {}
tags: ["01269878797503692810", "012741962549116928720"]
ver: "3.0"</t>
  </si>
  <si>
    <t>{eid: "INTERACT", ets: 1708060314147, ver: "3.0", mid: "INTERACT:ab8951b2a5bead2652822ec98389f733",…}
actor
: 
{id: "f7d30828-3588-4c78-be6d-3074eebeb224", type: "User"}
context
: 
{channel: "0126796199493140480",…}
cdata
: 
[{id: "htw_WuIstsSTOau88C9yboJ9-4Tzx5AW", type: "UserSession"}, {id: "Desktop", type: "Device"},…]
channel
: 
"0126796199493140480"
did
: 
"43a897b71df814b0c35cf1866a45f1ea"
env
: 
"profile"
pdata
: 
{id: "staging.staging.portal", ver: "6.0.0", pid: "sunbird-portal"}
rollup
: 
{l1: "0126796199493140480"}
sid
: 
"htw_WuIstsSTOau88C9yboJ9-4Tzx5AW"
uid
: 
"f7d30828-3588-4c78-be6d-3074eebeb224"
edata
: 
{id: "profile-edit", type: "click", pageid: "profile-read"}
id
: 
"profile-edit"
pageid
: 
"profile-read"
type
: 
"click"
eid
: 
"INTERACT"
ets
: 
1708060314147
mid
: 
"INTERACT:ab8951b2a5bead2652822ec98389f733"
object
: 
{}
tags
: 
["0126796199493140480"]
ver
: 
"3.0"</t>
  </si>
  <si>
    <t>https://project-sunbird.atlassian.net/browse/ED-3086</t>
  </si>
  <si>
    <t>Verify that Log Telemetry event is generated everytime location is Updated in user profile
&amp;
Verify telemetry is getting generated for How many users are making changes to the suggestion and then saving the location.</t>
  </si>
  <si>
    <t>Scenario1:
1. Open the sunbird portal
2. Click on Proile
3. Click On Login
4. Create one Self signup User and try to Login as First time logged in User
5. Go to Profile and Update the location Details
6. Observe the Telemetry events in network tab
Scenario2:
1. Open the portal
2. Login with valid credentials
3. Goto Profile
4. Click on Edit in profile 
5. Update the location detaills &gt; Submit
6. Observe the Telemetry events in network tab</t>
  </si>
  <si>
    <t xml:space="preserve">Location log&gt;
{eid: "LOG", ets: 1645599786400, ver: "3.0", mid: "LOG:ddae14df78ada48bebae9e2c0694831e",…}
actor: {id: "90cb4e47-8e0b-4ffd-816b-954b447bbaae", type: "User"}
context: {channel: "01269878797503692810",…}
cdata: [{id: "IvuzlKdO0OOtQyyZHLlzhnsKTF_PT69c", type: "UserSession"}, {id: "Desktop", type: "Device"},…]
channel: "01269878797503692810"
did: "0c63c1d7ab691eadacbb1b9a9448772c"
env: "portal"
pdata: {id: "staging.sunbird.portal", ver: "4.7.0", pid: "sunbird-portal"}
rollup: {l1: "01269878797503692810", l2: "012741962549116928720"}
sid: "IvuzlKdO0OOtQyyZHLlzhnsKTF_PT69c"
uid: "90cb4e47-8e0b-4ffd-816b-954b447bbaae"
edata: {type: "update-location", level: "SUCCESS", message: "Updation of User Profile success"}
eid: "LOG"
ets: 1645599786400
mid: "LOG:ddae14df78ada48bebae9e2c0694831e"
object: {}
tags: ["01269878797503692810", "012741962549116928720"]
ver: "3.0"
========================================
Location Update&gt;
actor: {id: "fca2925f-1eee-4654-9177-fece3fd6afc9", type: "User"}
id: "fca2925f-1eee-4654-9177-fece3fd6afc9"
type: "User"
context: {channel: "01269878797503692810",…}
cdata: [{id: "KBz4YdNLUhfBW6tszXX7pzmH2WyhjOE0", type: "UserSession"}, {id: "Desktop", type: "Device"},…]
channel: "01269878797503692810"
did: "97c58bc363f4b07221a2a79846e06067"
env: "profile"
pdata: {id: "staging.sunbird.portal", ver: "5.0.0", pid: "sunbird-portal"}
id: "staging.sunbird.portal"
pid: "sunbird-portal"
ver: "5.0.0"
rollup: {l1: "01269878797503692810", l2: "01275630321992499239077"}
sid: "KBz4YdNLUhfBW6tszXX7pzmH2WyhjOE0"
uid: "fca2925f-1eee-4654-9177-fece3fd6afc9"
edata: {id: "profile-edit", type: "click", pageid: "profile-read"}
eid: "INTERACT"
ets: 1662634807091
mid: "INTERACT:f976d76866e1c1b304b475c4ec4f79cd"
object: {}
tags: ["01269878797503692810", "01275630321992499239077"]
ver: "3.0"
</t>
  </si>
  <si>
    <t xml:space="preserve">
{eid: "LOG", ets: 1699010661784, ver: "3.0", mid: "LOG:2e811c53d1a2f16dfb3e89d23f3d89be",…}
actor
: 
{id: "93da160a-71d5-41ae-b744-b5895c6809b3", type: "User"}
context
: 
{channel: "0126796199493140480",…}
cdata
: 
[{id: "aUB_WYpZ6o4_TGCknYooApxcUU3-QrAO", type: "UserSession"}, {id: "Desktop", type: "Device"},…]
channel
: 
"0126796199493140480"
did
: 
"8d0acb555ddc75b8d7fe301a019d53af"
env
: 
"portal"
pdata
: 
{id: "staging.staging.portal", ver: "6.0.0", pid: "sunbird-portal"}
rollup
: 
{l1: "0126796199493140480"}
sid
: 
"aUB_WYpZ6o4_TGCknYooApxcUU3-QrAO"
uid
: 
"93da160a-71d5-41ae-b744-b5895c6809b3"
edata
: 
{type: "update-location", level: "SUCCESS", message: "Updation of User Profile success"}
eid
: 
"LOG"
ets
: 
1699010661784
mid
: 
"LOG:2e811c53d1a2f16dfb3e89d23f3d89be"
object
: 
{}
tags
: 
["0126796199493140480"]
ver
: 
"3.0"
------------------------------------------------------------------------
-------------------------------------------------------------------------
{eid: "INTERACT", ets: 1699010618851, ver: "3.0", mid: "INTERACT:00776c4779f39b67c09b27714916f4ff",…}
actor
: 
{id: "93da160a-71d5-41ae-b744-b5895c6809b3", type: "User"}
context
: 
{channel: "0126796199493140480",…}
cdata
: 
[{id: "aUB_WYpZ6o4_TGCknYooApxcUU3-QrAO", type: "UserSession"}, {id: "Desktop", type: "Device"},…]
channel
: 
"0126796199493140480"
did
: 
"8d0acb555ddc75b8d7fe301a019d53af"
env
: 
"profile"
pdata
: 
{id: "staging.staging.portal", ver: "6.0.0", pid: "sunbird-portal"}
rollup
: 
{l1: "0126796199493140480"}
sid
: 
"aUB_WYpZ6o4_TGCknYooApxcUU3-QrAO"
uid
: 
"93da160a-71d5-41ae-b744-b5895c6809b3"
edata
: 
{id: "profile-edit", type: "click", pageid: "profile-read"}
eid
: 
"INTERACT"
ets
: 
1699010618851
mid
: 
"INTERACT:00776c4779f39b67c09b27714916f4ff"
object
: 
{}
tags
: 
["0126796199493140480"]
ver
: 
"3.0"</t>
  </si>
  <si>
    <t>Verify Interact Telemetry event gets generated for email update in Profile page
&amp;
Verify Interact Telemetry event gets generated for phone number update in profile page
&amp;
Verify Interact Telemetry event gets generated for Add Recovery account in profile page</t>
  </si>
  <si>
    <t>Scenario1:
1. Open the sunbird portal
2. Click on Proile
3. Click On Login
4. Create one Self signup User and try to Login as First time logged in User
5. Go to Profile and Update the email ID Details
6. Observe the Telemetry events in network tab
Scenario2:
1. Open the sunbird portal
2. Click on Proile
3. Click On Login
4. Create one Self signup User and try to Login as First time logged in User
5. Go to Profile and Update the Phone Nuumber Details
6. Observe the Telemetry events in network tab
Scenario3:
1. Open the sunbird portal
2. Click on Proile
3. Click On Login
4. Create one Self signup User and try to Login as First time logged in User
5. Go to Profile and Click on Add Recovery
6. Observe the Telemetry events in network tab</t>
  </si>
  <si>
    <t>Email Id update&gt;
{eid: "INTERACT", ets: 1645601089046, ver: "3.0", mid: "INTERACT:c66c6be29437a80c954ac0c05e3b3e08",…}
actor: {id: "fee00729-6bdf-4151-87d5-3e3bf7b0a216", type: "User"}
context: {channel: "0126796199493140480",…}
cdata: [{id: "CLhy0tVs2f8zOzmleQMjW_6czG0CvXvV", type: "UserSession"}, {id: "Desktop", type: "Device"},…]
channel: "0126796199493140480"
did: "0c63c1d7ab691eadacbb1b9a9448772c"
env: "profile"
pdata: {id: "staging.sunbird.portal", ver: "4.7.0", pid: "sunbird-portal"}
rollup: {l1: "0126796199493140480", l2: "01275629981098803234783"}
sid: "CLhy0tVs2f8zOzmleQMjW_6czG0CvXvV"
uid: "fee00729-6bdf-4151-87d5-3e3bf7b0a216"
edata: {id: "profile-edit-emailId", type: "click", pageid: "profile-read"}
eid: "INTERACT"
ets: 1645601089046
mid: "INTERACT:c66c6be29437a80c954ac0c05e3b3e08"
object: {}
tags: ["0126796199493140480", "01275629981098803234783"]
ver: "3.0".
========================================================
Recovery id &gt;
{id: "a7bb031b-07a6-4001-8e41-1333c496dae3", type: "User"}
context
: 
{channel: "0126796199493140480",…}
edata
: 
{id: "submit-emailId-recovery", type: "click", pageid: "profile-read"}
id
: 
"submit-emailId-recovery"
pageid
: 
"profile-read"
type
: 
"click"
eid
: 
"INTERACT"
ets
: 
1693393350356
mid
: 
"INTERACT:313ce5863561c77782da5c1c36c94add"
object
: 
{id: "a7bb031b-07a6-4001-8e41-1333c496dae3", type: "User", ver: "1.0", rollup: {}}
tags
: 
["0126796199493140480"]
ver
: 
"3.0"
id
: 
"api.sunbird.telemetry"
params
: 
{msgid: "caee1a08f112db0ea0752a7e4f2d7268"}
ver
: 
"3.0"
=================================================
Phone number update&gt;
{eid: "INTERACT", ets: 1645601090409, ver: "3.0", mid: "INTERACT:48ed14523941e5c5aa1cd084e30daf71",…}
actor: {id: "fee00729-6bdf-4151-87d5-3e3bf7b0a216", type: "User"}
context: {channel: "0126796199493140480",…}
cdata: [{id: "CLhy0tVs2f8zOzmleQMjW_6czG0CvXvV", type: "UserSession"}, {id: "Desktop", type: "Device"},…]
channel: "0126796199493140480"
did: "0c63c1d7ab691eadacbb1b9a9448772c"
env: "profile"
pdata: {id: "staging.sunbird.portal", ver: "4.7.0", pid: "sunbird-portal"}
rollup: {l1: "0126796199493140480", l2: "01275629981098803234783"}
sid: "CLhy0tVs2f8zOzmleQMjW_6czG0CvXvV"
uid: "fee00729-6bdf-4151-87d5-3e3bf7b0a216"
edata: {id: "profile-edit-mobile", type: "click", pageid: "profile-read"}
eid: "INTERACT"
ets: 1645601090409
mid: "INTERACT:48ed14523941e5c5aa1cd084e30daf71"
object: {}
tags: ["0126796199493140480", "01275629981098803234783"]
ver: "3.0"</t>
  </si>
  <si>
    <t>{eid: "INTERACT", ets: 1715253458241, ver: "3.0", mid: "INTERACT:d8fb1e9c68842dfe554929cfbc6e748c",…}
actor
: 
{id: "ff37d885-4748-42b7-82c2-a8a60c3fec1d", type: "User"}
context
: 
{channel: "01269934121990553633",…}
edata
: 
{id: "profile-edit-mobile", type: "click", pageid: "profile-read"}
id
: 
"profile-edit-mobile"
pageid
: 
"profile-read"
type
: 
"click"
eid
: 
"INTERACT"
ets
: 
1715253458241
mid
: 
"INTERACT:d8fb1e9c68842dfe554929cfbc6e748c"
object
: 
{}
tags
: 
["01269934121990553633"]
ver
: 
"3.0"
{eid: "INTERACT", ets: 1715253461007, ver: "3.0", mid: "INTERACT:04084806a8b2326841a4fd726d5bd5dc",…}
actor
: 
{id: "ff37d885-4748-42b7-82c2-a8a60c3fec1d", type: "User"}
context
: 
{channel: "01269934121990553633",…}
cdata
: 
[{id: "2I7YDNSq4q7AnqdDEyQG_Oo2mUtH17TE", type: "UserSession"}, {id: "Desktop", type: "Device"},…]
channel
: 
"01269934121990553633"
did
: 
"48fea18f5adcd45f0e252bca8ad2dcdb"
env
: 
"profile"
pdata
: 
{id: "staging.sunbird.portal", ver: "7.0.0", pid: "sunbird-portal"}
rollup
: 
{l1: "01269934121990553633"}
sid
: 
"2I7YDNSq4q7AnqdDEyQG_Oo2mUtH17TE"
uid
: 
"ff37d885-4748-42b7-82c2-a8a60c3fec1d"
edata
: 
{id: "profile-edit-emailId", type: "click", pageid: "profile-read"}
eid
: 
"INTERACT"
ets
: 
1715253461007
mid
: 
"INTERACT:04084806a8b2326841a4fd726d5bd5dc"
object
: 
{}
tags
: 
["01269934121990553633"]
ver
: 
"3.0"
{eid: "INTERACT", ets: 1715253463160, ver: "3.0", mid: "INTERACT:82f6895f0d2665ef43d355ad842d444b",…}
actor
: 
{id: "ff37d885-4748-42b7-82c2-a8a60c3fec1d", type: "User"}
context
: 
{channel: "01269934121990553633",…}
cdata
: 
[{id: "2I7YDNSq4q7AnqdDEyQG_Oo2mUtH17TE", type: "UserSession"}, {id: "Desktop", type: "Device"},…]
channel
: 
"01269934121990553633"
did
: 
"48fea18f5adcd45f0e252bca8ad2dcdb"
env
: 
"profile"
pdata
: 
{id: "staging.sunbird.portal", ver: "7.0.0", pid: "sunbird-portal"}
rollup
: 
{l1: "01269934121990553633"}
sid
: 
"2I7YDNSq4q7AnqdDEyQG_Oo2mUtH17TE"
uid
: 
"ff37d885-4748-42b7-82c2-a8a60c3fec1d"
edata
: 
{id: "profile-add-recoveryId", type: "click", pageid: "profile-read"}
eid
: 
"INTERACT"
ets
: 
1715253463160
mid
: 
"INTERACT:82f6895f0d2665ef43d355ad842d444b"
object
: 
{}
tags
: 
["01269934121990553633"]
ver
: 
"3.0"</t>
  </si>
  <si>
    <t>Profile page</t>
  </si>
  <si>
    <t>Verify Impression Telemetry event gets generated for the course that has been opened from contribution section from Profile</t>
  </si>
  <si>
    <t>1. Open the sunbird portal
2. Click on Proile
3. Click On Login
4. Login as Content creator
5. Go to Profile and click on Contribution section
6. Observe the Telemetry events in network tab</t>
  </si>
  <si>
    <t>{eid: "IMPRESSION", ets: 1642415147428, ver: "3.0", mid: "IMPRESSION:23bbd455a5a2a955c11a8c825df72160",…}
actor: {id: "fbe926ac-a395-40e4-a65b-9b4f711d7642", type: "User"}
context: {channel: "01269878797503692810",…}
cdata: [{id: "CM9VD1xmS4KpEo3piEhqqIb1bSOncy6P", type: "UserSession"}, {id: "Desktop", type: "Device"},…]
channel: "01269878797503692810"
did: "4833d4cb7213e64071ca1652b3563d61"
env: "profile"
pdata: {id: "staging.sunbird.portal", ver: "4.6.0", pid: "sunbird-portal"}
rollup: {l1: "01269878797503692810"}
sid: "CM9VD1xmS4KpEo3piEhqqIb1bSOncy6P"
uid: "fbe926ac-a395-40e4-a65b-9b4f711d7642"
edata: {type: "view", pageid: "profile-read", subtype: "paginate", uri: "/profile", duration: 0.076}
eid: "IMPRESSION"
ets: 1642415147428
mid: "IMPRESSION:23bbd455a5a2a955c11a8c825df72160"
object: {id: "fbe926ac-a395-40e4-a65b-9b4f711d7642", type: "User", ver: "1.0", rollup: {}}
tags: ["01269878797503692810"]
ver: "3.0"</t>
  </si>
  <si>
    <t xml:space="preserve">
{eid: "IMPRESSION", ets: 1699009886703, ver: "3.0", mid: "IMPRESSION:1358fb638949e8b66476bbc2a36e8ca2",…}
actor
: 
{id: "fca2925f-1eee-4654-9177-fece3fd6afc9", type: "User"}
context
: 
{channel: "01269878797503692810",…}
cdata
: 
[{id: "IsQTw-zlessi2AxkxnQuhwv6JVWI1Hy4", type: "UserSession"}, {id: "Desktop", type: "Device"},…]
channel
: 
"01269878797503692810"
did
: 
"5f00a4fc0b5f3e84ef0a63a2a9324d08"
env
: 
"profile"
pdata
: 
{id: "staging.staging.portal", ver: "6.0.0", pid: "sunbird-portal"}
rollup
: 
{l1: "01269878797503692810"}
sid
: 
"IsQTw-zlessi2AxkxnQuhwv6JVWI1Hy4"
uid
: 
"fca2925f-1eee-4654-9177-fece3fd6afc9"
edata
: 
{type: "view", pageid: "profile-read", subtype: "paginate", uri: "/profile", duration: 0.135}
eid
: 
"IMPRESSION"
ets
: 
1699009886703
mid
: 
"IMPRESSION:1358fb638949e8b66476bbc2a36e8ca2"
object
: 
{id: "fca2925f-1eee-4654-9177-fece3fd6afc9", type: "User", ver: "1.0", rollup: {}}
tags
: 
["01269878797503692810"]
ver
: 
"3.0"</t>
  </si>
  <si>
    <t>SB-21886</t>
  </si>
  <si>
    <t>Location API</t>
  </si>
  <si>
    <r>
      <rPr>
        <rFont val="Arial"/>
        <color theme="1"/>
        <sz val="10.0"/>
      </rPr>
      <t xml:space="preserve">Verify that location can be created with bulk location upload(State, District, Block, Cluster and School) via API
&amp;
Verify that uploaded details status can be checked from this API (/v1/upload/status/:pid)
</t>
    </r>
    <r>
      <rPr>
        <rFont val="Arial"/>
        <color theme="1"/>
        <sz val="10.0"/>
      </rPr>
      <t>Note</t>
    </r>
    <r>
      <rPr>
        <rFont val="Arial"/>
        <color theme="1"/>
        <sz val="10.0"/>
      </rPr>
      <t>: the location type is passed as parameter, not in the file</t>
    </r>
  </si>
  <si>
    <t>- Valid Admin authorization key should be added to API header
- Location file should have been filled with proper location data and saved in sublime application</t>
  </si>
  <si>
    <r>
      <rPr>
        <rFont val="Arial"/>
        <color theme="1"/>
        <sz val="10.0"/>
      </rPr>
      <t>Scenario1</t>
    </r>
    <r>
      <rPr>
        <rFont val="Arial"/>
        <color theme="1"/>
        <sz val="10.0"/>
      </rPr>
      <t xml:space="preserve">:
1. Open the Postman
2. Open the Location bulk uplod API collection
3. Open the body &gt; Select the CSV file
4. Click on Send button
5. Observe process id is displayed in response
</t>
    </r>
    <r>
      <rPr>
        <rFont val="Arial"/>
        <color theme="1"/>
        <sz val="10.0"/>
      </rPr>
      <t>Scenario2</t>
    </r>
    <r>
      <rPr>
        <rFont val="Arial"/>
        <color theme="1"/>
        <sz val="10.0"/>
      </rPr>
      <t>:
1. Open the Postman
2. Open the Bulk upload status API collection
3. Enter the process id from uploaded response &gt; Send
4. Obsereve the response</t>
    </r>
  </si>
  <si>
    <r>
      <rPr>
        <rFont val="Arial"/>
        <color theme="1"/>
        <sz val="10.0"/>
      </rPr>
      <t xml:space="preserve">&gt;Location should be created with bulk location(State, District, Block, Cluster and School) via API
&gt; Uploaded details status can be checked from this API (/v1/upload/status/:pid)
</t>
    </r>
    <r>
      <rPr>
        <rFont val="Arial"/>
        <color theme="1"/>
        <sz val="10.0"/>
      </rPr>
      <t>Note</t>
    </r>
    <r>
      <rPr>
        <rFont val="Arial"/>
        <color theme="1"/>
        <sz val="10.0"/>
      </rPr>
      <t>: the location type is passed as parameter, not in the file</t>
    </r>
  </si>
  <si>
    <t>https://project-sunbird.atlassian.net/browse/ED-4264</t>
  </si>
  <si>
    <t>SB-16187</t>
  </si>
  <si>
    <t>Verify that 
1. The post login user is not getting board text box in the framework pop up and post filling the M/C/S values able to save the data.
2. The user gets the same values for M/C/S which he has saved while onboarding in the profile and should not get Board field in the profile.</t>
  </si>
  <si>
    <t>User is already created via API with Ncert org.</t>
  </si>
  <si>
    <t>1. Open the Sunbird portal and click on explore content
2. Click on Profile icon &gt; Login
3. Login with valid credentials
4. Observe Framework popup is not having Board text 
book
5. Fill the Framework details &gt;Submit
6. Go to Profile page 
7. Observe framework section</t>
  </si>
  <si>
    <t>Post login user should not get board value in Framework popup while onboarding 
====================
User should get the same values for M/C/S which he has saved while onboarding in the profile and should not get Board field in the profile page</t>
  </si>
  <si>
    <t>SB-24143</t>
  </si>
  <si>
    <t>Profile Page</t>
  </si>
  <si>
    <t>Verify that in mobile on boarding 
1. text of role confirmation should be changed to "Discover content as a"
2. for the role/location edit user is displayed with the label "Choose content preferences"</t>
  </si>
  <si>
    <t>1. Open Sunbird staging mobile App
2. Select the language
3. Observe the text in role selection page
------------
1. Open Sunbird staging mobile App
2. Browse by Guest /Login with valid credentials
3. Click on Edit button in location/role 
4. Observe the label</t>
  </si>
  <si>
    <t>Verify that in mobile durng on boarding 
1. The text "Discover content as a" should be displayed in role selection page
2. The label "Choose content preference" should be displayed for the edit location/role page.</t>
  </si>
  <si>
    <t>verifyTextInRoleConfirmationAndLabelInEditLocationPage</t>
  </si>
  <si>
    <t>Verify that user is able to select any language and app appears in the language which user selected at the time of onboarding.
&amp;
Verify that guest user is able to select the Language, role, board, medium and class values during onboarding</t>
  </si>
  <si>
    <t>1. Have Sunbird installed on the mobile</t>
  </si>
  <si>
    <t>Scenario 1:
1. Launch Sunbird staging mobile App
2. Complete onboarding.
3. Observe that app appears in the language which user selected at the time of onboarding.
Scenario 2:
1. Open Sunbird staging mobile App
2. Select language
3. Select user type teacher/student
4. Select board, medium, class values from dropdown
5. Tap on submit</t>
  </si>
  <si>
    <t>1. User should be ale to select any languages during onbording
2. App should be appears in the language which user selected at the time of onboarding.
3. Guest User should be able to fill the onboarding details manually</t>
  </si>
  <si>
    <t>verifyUserAbleToFillFrameworkAndLocationDetails</t>
  </si>
  <si>
    <t>Not done for Agriculture Framework</t>
  </si>
  <si>
    <t>SB-24412</t>
  </si>
  <si>
    <t>4.0.0 Sprint1</t>
  </si>
  <si>
    <t xml:space="preserve">1. Verify that on the QR scan and manual onboarding page, both the buttons - "Scan QR Code" and "Select Board" should be secondary buttons.
2. Verify that in Hamburger menu user is not displayed with the "New" tag for My groups and Import Content
3. Verify that for all users "Login" button is displayed in the Hamburger menu and in profile page of Guest user
</t>
  </si>
  <si>
    <t xml:space="preserve">1. Open Sunbird staging mobile App
2. Select language
3. Select role
4. Observe
============
1. Open Sunbird staging mobile App
2. Login as Guest/ valid credentials
3. Click on Hamburger menu
4. Observe
</t>
  </si>
  <si>
    <t>1. Verify that the QR scan and manual onboarding page, both the buttons - "Scan QR Code" and "Select Board" should be secondary buttons.
2. Verify that in Hamburger menu user is not displayed with the "New" tag for My groups and Import Content
3. Verify that for all users "Login" button is displayed in the Hamburger menu and in profile page of Guest user</t>
  </si>
  <si>
    <t>verifyNewTagsInHamburgerMenuAndLoginOptions</t>
  </si>
  <si>
    <t>Auto onboarding</t>
  </si>
  <si>
    <t>Verify that user profile can be updated with a single / multiple values as per the textbook tags (Class, Medium and subject) when user scans a valid QR code during onboarding. (Opens the book and comes back then User profile is updated)</t>
  </si>
  <si>
    <t>1. Open Sunbird staging mobile App
2. Select Language
3. Select Role
3. Scan a valid QR code which is linked to book
4. Click on Back
5. Navigate to the “Profile” page
6. Check for the Framework data</t>
  </si>
  <si>
    <t>1. User should be able to scan the valid QR code which is linked to the book
2. The user profile should be updated with a single/multiple values as per the textbook tags (Board, Class, Medium and subject)</t>
  </si>
  <si>
    <t>Verify that if qr code is attached to book but does not contain any resources, then user profile should updated as per the text book tags and redirected to library screen</t>
  </si>
  <si>
    <t>1. Open Sunbird staging mobile App
2. Select Language
3. Select Role
3. Scan a valid QR code which is linked to book without contents
4. Click on Back
5. Navigate to the “Profile” page
6. Check for the Framework datas</t>
  </si>
  <si>
    <t>1. User should be able to scan the valid QR code which is linked to the book without contents
2. Content coming soon popup should be displayed
3. User profile should get updated as per the textbook tags</t>
  </si>
  <si>
    <t>SB-21678</t>
  </si>
  <si>
    <t>Verify that user is displayed with login page when clicked on login button with the below options
-Text field for email id and password along with Login button
-Forgot password link
-Register here link
-Sign in with Google
-Login with State System</t>
  </si>
  <si>
    <t>1. Open Sunbird staging mobile App
2. Login with Guest user
3. Click on Profile page
4. Click on Login button
5. Observe</t>
  </si>
  <si>
    <t>user is displayed with login page when clicked on login button with the below options
-Text field for email id and password along with Login button
-Forgot password link
-Register here link
-Sign in with Google
-Login with State System</t>
  </si>
  <si>
    <t>verifyLoginOptionsWhileLogin</t>
  </si>
  <si>
    <t>Verify that in mobile on the Register on Sunbird page the user should be able to update the details such as Name and Year of Birth and click on continue and it should work as expected without any discrepancy
&amp;
Verify that in mobile during registration in the YOB field user should be able to select only the year displayed in the list</t>
  </si>
  <si>
    <t>1. Open Sunbird staging mobile App
2. Complete onboarding
3. Click on profile tab
4. Click on Login
5. Click on register here
6. Observe
--------------------------------
1. Open Sunbird staging mobile App
2. Complete onboarding
3. Click on Login button in Profile page
4. Click on Register here
5. Enter valid name
6. Observe the YOB field</t>
  </si>
  <si>
    <t>1. The user should be able to click on the Register here button
2. The user should be able to update the details such as Name and Year of Birth and click on continue on the register page and it should work as expected without any discrepancy
------------------
1. The user should be able to enter or select the year which is displayed in the list
2. An error message appears if user enter the year which is not persent into the list</t>
  </si>
  <si>
    <t>verifyPostClickingContinueBtnInRegisterHerePageShouldWorkAsExpected</t>
  </si>
  <si>
    <t>Verify that in mobile in registration page the user should be able to update the relevant content with the following details State( auto-populated), District (Auto populated), block, cluster, and school details which are optional and it should work as expected without any discrepancy</t>
  </si>
  <si>
    <t>1. Open Sunbird staging mobile App
2. Complete onboarding
3. Click on profile tab
4. Click on Login
5. Click on register here
6. Enter Name and Select YOB
7. Click on "Continue" button
8. Enter the location details
8. Observe</t>
  </si>
  <si>
    <t>The user should be able to update the location details with the following details State( auto-populated), District (Auto populated), block, cluster, and school details which are optional and it should work as expected without any discrepancy</t>
  </si>
  <si>
    <t>verifyStateAndDistrictValuesAreAutopopulatedInRegisterHerePage</t>
  </si>
  <si>
    <t>User Registration:
- Verify if user submit invalid OTP for first time, then toast message should get displayed as "Incorrect OTP. Number of attempts remaining: 1"
- Verify if user clicks on Resend OTP in the OTP page and if user submit invalid OTP for first time, then toast message should get displayed as "Incorrect OTP. Number of attempts remaining: 1"</t>
  </si>
  <si>
    <t>1. Open Sunbird staging mobile app
2. Go to the Login Page.
3. Click on "Register here"
4. Enter name and select YOB
5. Click on Continue button
6. Fill in all the details and click on "Submit" button.
7. Enter incorrect OTP for the first time.
8. Observe</t>
  </si>
  <si>
    <t>User should get a toast message "OTP verification failed. Remaining attempt count is 1."</t>
  </si>
  <si>
    <t>validateToastMessageForIncorrectOTP</t>
  </si>
  <si>
    <t xml:space="preserve">Verify that in mobile in the registration page for minor users, user needs to be updated by entering the mobile number/email address of the parent or guardian
</t>
  </si>
  <si>
    <t xml:space="preserve">1. Open Sunbird staging mobile App
2. Complete onboarding
3. Click on profile tab
4. Click on Login
5. Click on register here
6. Enter Name and Select YOB
7. Click on "Continue" button
8. Fill/ Edit all the fields and click on "Continue" button
9. Observe
</t>
  </si>
  <si>
    <t xml:space="preserve">The minor user needs to enter the mobile number/email address of the parent or guardian during registration
</t>
  </si>
  <si>
    <t xml:space="preserve">verifyEnterMobileNumberOrEmailAddressMandatoryForMinorUserInRegisterHere
</t>
  </si>
  <si>
    <t>Verify that in mobile the OTP will be sent to the parent or guardian and all the details with regards to onboarding will be displayed for the minor user</t>
  </si>
  <si>
    <t>1. Open Sunbird staging mobile App
2. Complete onboarding
3. Click on profile tab
4. Click on Login
5. Click on register here
6. Enter Name and Select YOB
7. Click on "Continue" button
8. Fill/ Edit all the fields and click on "Continue" button
9. Enter parent/ guardian email address/ mobile number
10. Click on "Continue" button
11. Observe</t>
  </si>
  <si>
    <t>For, minor user, OTP will be sent to the parent or guardian email/mobile number and the all the details with regards to onboarding will be displayed for the user</t>
  </si>
  <si>
    <t>verifyOTPSentToParentOrGuardianMessageForMinorUsersWhileRegistration</t>
  </si>
  <si>
    <t>Verify that in mobile the minor user needs to provide the right OTP, accept the terms and conditions, and then will be able to register to the sunbird mobile</t>
  </si>
  <si>
    <t>1. Open Sunbird staging mobile App
2. Complete onboarding
3. Click on profile tab
4. Click on Login
5. Click on register here
6. Enter Name and Select YOB
7. Click on "Continue" button
8. Fill/ Edit all the fields and click on "Continue" button
9. Enter parent/ guardian email address/ mobile number
10. Click on "Continue" button
11. Observe the details in the page and Enter the valid OTP
12. Click on Submit buttom by accepting terms and condition
13. Observe</t>
  </si>
  <si>
    <t>Minor user needs to provide the right OTP, accept the terms and conditions, and then will be able to register to the sunbird mobile</t>
  </si>
  <si>
    <t>Verify that in mobile in the registration page for major users, user needs to be updated by entering the mobile address/ email address of the user</t>
  </si>
  <si>
    <t>1. Open Sunbird staging mobile App
2. Complete onboarding
3. Click on profile tab
4. Click on Login
5. Click on register here
6. Enter Name and Select YOB
7. Click on "Continue" button
8. Fill/ Edit all the fields and click on "Continue" button
9. Observe</t>
  </si>
  <si>
    <t>The major users needs to be updated by entering the mobile address/ email address of the user during registration</t>
  </si>
  <si>
    <t>verifyEnterMobileNumberOrEmailAddressMandatoryForMajorUserInRegisterHere</t>
  </si>
  <si>
    <t>Verify that in mobile the OTP will be sent to the user and all the details with regards to onboarding will be updated
&amp;
Verify that in mobile the major user needs to provide the right OTP, accept the terms and conditions that state " I am 18+ years old and understand and accept the SUNBIRD Terms of Use" and then will be able to register to the sunbird mobile</t>
  </si>
  <si>
    <t>1. Open Sunbird staging mobile App
2. Complete onboarding
3. Click on profile tab
4. Click on Login
5. Click on register here
6. Enter Name and Select YOB
7. Click on "Continue" button
8. Fill/ Edit all the fields and click on "Continue" button
9. Enter email address/ mobile number
10. Click on "Continue" button
11. Observe
--------------
Repeat steps from 1 to 10
11. Observe the details in the page and Enter the valid OTP
12. Click on Submit buttom by accepting terms and condition
13. Observe</t>
  </si>
  <si>
    <t>OTP will be sent to the registered email or mobile number of user and the all the details with regards to onboarding will be updated
--------------------
Major user needs to provide the right OTP, accept the terms and conditions that state " I am 18+ years old and understand and accept the SUNBIRD Terms of Use" and then will be able to register to the sunbird mobile</t>
  </si>
  <si>
    <t xml:space="preserve">Verify that in mobile for minor users the new registration needs to be updated by entering a mobile number(Parent)
</t>
  </si>
  <si>
    <t xml:space="preserve">for minor users the new registration pop needs to be updated by entering a mobile number of guardian
</t>
  </si>
  <si>
    <t>verifyEnterMobileNumberOrEmailAddressMandatoryForMinorUserInRegisterHere</t>
  </si>
  <si>
    <t>Verify that in mobile post providing the correct OTP for the mobile number, the parent terms and conditions " As a parent/guardian, I understand &amp; accept the SUNBIRD Terms of Use agree my child register on SUNBIRD with the given information" checkbox needs to be checked for registration</t>
  </si>
  <si>
    <t>1. Open Sunbird staging mobile App
2. Complete onboarding
3. Click on profile tab
4. Click on Login
5. Click on register here
6. Enter Name and Select YOB
7. Click on "Continue" button
8. Fill/ Edit all the fields and click on "Continue" button
9. Enter the email id/ mobile number
10. Enter password and confirm password
11. Observe the OTP page</t>
  </si>
  <si>
    <t>For minor user, the parent terms and conditions should be displayed in the otp page  " As a parent, I understand and accept the Diksha Terms and conditions and agree my child register on DIKSHA with the given information" checkbox needs to be checked for registration</t>
  </si>
  <si>
    <t>VerifyParentsTermsAndConditionMessage</t>
  </si>
  <si>
    <t>SB-30317</t>
  </si>
  <si>
    <t>4.10.2 Sprint</t>
  </si>
  <si>
    <t>Verify that in mobile when the new gmail user login to the app for the first time, User is displayed with Name and YOB fields with disabled "Continue" button</t>
  </si>
  <si>
    <t>1. Open Sunbird staging mobile App
 2. Complete onboarding
 3. Click on profile page
 4. Click on login button
 5. Click on Login with Google
 6. Select your email id in the google native page
 7. Observe</t>
  </si>
  <si>
    <t>1. User should be able to select the email id in the google native page 
2.User should be navigated to the registration page with Name and YOB field</t>
  </si>
  <si>
    <t>verifyUserShouldNavigatedToRegistrationPageWhenSignInWithGoogleNewAccount</t>
  </si>
  <si>
    <t>Verify that in mobile when the new gmail user login to the app for the first time, User is displayed with Name and YOB fields with "Continue" button and user is able to enter the valid data in those fields and click on "Continue" button</t>
  </si>
  <si>
    <t>1. Open Sunbird staging mobile App
 2. Complete onboarding
 3. Click on profile page
 4. Click on login button
 5. Click on Login with Google
 6. Select your email id in the google native page
 7. Enter name and Select YOB
 8. Click on "Continue"</t>
  </si>
  <si>
    <t>User should be able to enter the Name and able to select the YOB from the list</t>
  </si>
  <si>
    <t>verifyMandatoryStateAndDistrictPrefilledAndVerifyBackBtnDisplayed</t>
  </si>
  <si>
    <t>Verify that in mobile during login with new gmail credentials, user clicks on "Continue" button user lands on page where user can enter the values for State (Mandatory), District (Mandatory), Block (Optional), Cluster (Optional) and School (Optional).</t>
  </si>
  <si>
    <t>1. User should be naviagted to the location details page
2. User should be able to enter the location details for all the fields also able to edit the prefilled values</t>
  </si>
  <si>
    <t>Verify that in mobile during login with new gmail credentials, user clicks on "Continue" button after entering the all the feilds and if the user is minor (according to entered YOB), then user lands on page where user can enter parent/ guardian email address or mobile number and click on "Submit " button</t>
  </si>
  <si>
    <t>1. Open Sunbird staging mobile App
 2. Complete onboarding
 3. Click on profile page
 4. Click on login button
 5. Click on Login with Google
 6. Select your email id in the google native page
 7. Enter name and Select YOB
 8. Click on "Continue"
 9. Enter all the mandatory fields
 10. Click on "Continue"
 11. Observe</t>
  </si>
  <si>
    <t>1. The minor user should be able to select the email id in the google native page 
2. The minor user should be able to enter name and select the YOB fom the list
3. The minor user should be able to enter parent/ guardian email address / mobile number</t>
  </si>
  <si>
    <t>Verify that in mobile during login with new gmail credentials, user (minor) clicks on "Submit" button after entering parent email address/ mobile number, user lands on the OTP page where user is displayed with all the details of user filled at the top and text field where user is able to enter OTP and select the terms and condition and click on "Submit" button</t>
  </si>
  <si>
    <t>1. Open Sunbird staging mobile App
 2. Complete onboarding
 3. Click on profile page
 4. Click on login button
 5. Click on Login with Google
 6. Select your email id in the google native page
 7. Enter name and Select YOB
 8. Click on "Continue"
 9. Enter all the mandatory fields
 10. Click on "Continue"
11. Enter email address/ mobile number
 12. Observe</t>
  </si>
  <si>
    <t>For, minor user, the OTP should be recieves on the parent/ guardian email or mobile number and user should be able to enter the otp and select the terms and condition</t>
  </si>
  <si>
    <t>verifyUserAbleToNavigateBackFromOTPPageSuccessfully</t>
  </si>
  <si>
    <t>Verify that in mobile during login with new gmail credentials, user is able to navigate back from the OTP page to the email address/ mobile number page when clicked on device back button</t>
  </si>
  <si>
    <t>1. Open Sunbird staging mobile App
 2. Complete onboarding 
 3. Click on profile page 
 4. Click on login button 
 5. Click on Login with Google 
 6. Select your email id in the google native page 
 7. Enter name and Select YOB 
 8. Click on "Continue" 
 9. Enter all the mandatory fields 
 10. Click on "Continue" 
 11. Enter email address/ mobile number 
 12. Click on Submit button
 13. After landing on OTP page, click ondevice back button
 14. Observe</t>
  </si>
  <si>
    <t>1. User should be able to click on back button from the OTP page
2. User should be able to navigate to the email address/ mobile number page from the OTP page</t>
  </si>
  <si>
    <t>Verify that multiple account can not be created using same phone number or Email id.</t>
  </si>
  <si>
    <t>1. User is already registered in Sunbird app</t>
  </si>
  <si>
    <t>1. Open Sunbird staging mobile App
2. Browse as guest
3. Tap on profile
4. Tap on Login button
5. Tap on register here link
6. Enter the email ID or mobile number which is already registered in sunbird
7. Observe</t>
  </si>
  <si>
    <t>User should not able to create multiple account using same email id and phone number</t>
  </si>
  <si>
    <t>verifyAlreadyRegisteredEmailMessage</t>
  </si>
  <si>
    <t>SB-29337</t>
  </si>
  <si>
    <t>4.9.0 Sprint 1</t>
  </si>
  <si>
    <t>Courses</t>
  </si>
  <si>
    <t>To be Automate</t>
  </si>
  <si>
    <t>Verify that in mobile when Guest User opens any Course and lands on Course toc page and click on Join Course button then Login pop up is displayed and by clicking on Login button user is able to register to the app and logins to the App by the registered credentials</t>
  </si>
  <si>
    <t>1. Open staging Sunbird mobile App
2. Login with Guest user
3. Click on Course tab
4. Oprn any course
5. Click on Join Course
6. Click on Login
7. Click on Register here
8. Register to app
9. Login with registered credentials
10. Observe</t>
  </si>
  <si>
    <t>1. Guest user should lands on Course toc page after opening any course 
2. The login pop up should be displayed when guest user Clicks on login button in Course toc page 
3. The Guest user should be able to register and logins to the App</t>
  </si>
  <si>
    <t>Verify that user is redirected to login page when user declares the usertype as "Head Teacher &amp; Officials"</t>
  </si>
  <si>
    <t>1.Open the staging app
2. Select language
3. Select the user type as HT &amp; Officials
4. Observe</t>
  </si>
  <si>
    <t>1. The user should be able to select user type as HT &amp; Officials
2. The  user should be redirected to login page when user declares the usertype as "HT &amp; Officials"</t>
  </si>
  <si>
    <t>verifyAdminUserAskedToForMandatoryTermsAndConditionInRegisterHerePage</t>
  </si>
  <si>
    <t>registration</t>
  </si>
  <si>
    <t>Verify that if user selcets the user type as "Head Teacher &amp; Official" and register into the app then User should be asked to fill terms and condition in registration page</t>
  </si>
  <si>
    <t>1.Open the staging app
2.Select the user type as Head Teacher &amp; Official
3.Click on Register here
4. Enter Name and YOB
5. Click on Continue
6. Fill all the details
7. Enter email id/mobile number
8. Enter password and confirm password
9.Observe OTP page</t>
  </si>
  <si>
    <t xml:space="preserve"> If user selects the user type as "Head Teacher &amp; Official" and register into the app then User should be asked to fill terms and condition</t>
  </si>
  <si>
    <t>Verify that post cliking on login button in profile page, user should be redirected to login page
&amp;
Verify that "Log into DIKSHA" label is replaced by "Welcome to SUNBIRD! Login" in login page</t>
  </si>
  <si>
    <t>1.Open Sunbird staging mobile App
2.Login with Guest user
3. Click on Login Button.
4.Verify the label on login page.</t>
  </si>
  <si>
    <t>&gt; Post cliking on login button in explore page, user should be redirected to login page
&gt; Label "Log into DIKSHA" should be replaced by "Welcome to SUNBIRD! Login" in login page</t>
  </si>
  <si>
    <t>SB-29714</t>
  </si>
  <si>
    <t>4.9.1 Sprint 1</t>
  </si>
  <si>
    <t xml:space="preserve">Verify that in mobile when clicked on Register here link and landed on the registration page, User clicks on dark mode all the text is displayed properly in the registration page </t>
  </si>
  <si>
    <t>1. Open Sunbird staging mobile App
2. Login with valid credentials
3. Click on profile tab
4. Click on Register here
5. Change to dark mode</t>
  </si>
  <si>
    <t>1. The user should be able to select the dark mode 
2. All the text in the registration page should be displayed properly in dark mode</t>
  </si>
  <si>
    <t>verifyAllTextIsDisplayedInRegisterHereInDarkMode</t>
  </si>
  <si>
    <t>1. Verify that place holder text is displayed as 'Enter email address/Mobile number" in Email address / Mobile number textbox (emailid address format/ 10 digit masked number)
2. Verify that "Forgot?" link text is replaced by "Forgot password?" and should be displayed below password text box on right side
3. Verify that place holder text is displayed as 'Enter your password" in Password textbox
4. Verify that login button text is displayed in caps as "LOGIN"</t>
  </si>
  <si>
    <t xml:space="preserve">1.Open Sunbird staging mobile App
2.Click on Login Button.
3.Verify the placeholder text of "Email Address / Mobile number"
4.Verify the "Forget password?" field.
---------------
1.Open Sunbird staging mobile App
2.Click on Login Button.
3.Verify the placeholder text of "Password"
4.Verify the "LOGIN" Button Text.
</t>
  </si>
  <si>
    <t>1. Verify that place holder text is displayed as 'Enter email address/Mobile number" in Email address / Mobile number textbox
&amp;
Verify that "Forgot?" link text is replaced by "Forgot password?" and should be displayed below password text box on right side
2. Verify that place holder text is displayed as 'Enter your password" in Password textbox
&amp;
Verify that login button text is displayed in caps as "LOGIN"</t>
  </si>
  <si>
    <t>validateForgotTextIsReplacedByForgetPasswordText</t>
  </si>
  <si>
    <t>Verify that "Don't have an account? Register here to access relevant learning material and enroll for courses" text and link should be displayed below login button
&amp;
Verify that "Login With Google" button text is replaced by "Sign in with Google" and it should display below register here link and colour of button will be in white and Google logo will be on left side in button</t>
  </si>
  <si>
    <t>1.Open Sunbird staging mobile App
2.Click on Login Button.
3.Verify the "Don't have an account? Register here" text and link Text.
4.Verify the "Sign in with Google" Button text.</t>
  </si>
  <si>
    <t>"Don't have an account? Register here to access relevant learning material and enroll for courses" text and link should be displayed below login button on left side
&amp;
 "Login With Google" button text is replaced by "Sign in with Google" and it should display below register here link and colour of button will be in white and Google logo will be on left side in button</t>
  </si>
  <si>
    <t>validateLoginWithGoogleIsReplacedBySignWithGoogle</t>
  </si>
  <si>
    <t>SH-240</t>
  </si>
  <si>
    <t>Verify the UI in mobile app in the below pages:
- OTP page:Verify that theme(backgound &amp; form) of the OTP page should be displayed in snow drift
- Recover account page(Forgot password): Verify that theme(backgound &amp; form) of the Forgot password page should be displayed in snow drift</t>
  </si>
  <si>
    <t>Scenario 1:
1. Open Sunbird staging mobile App
2. Complete onboarding and Click on Login button
3. Click on Register here link
4. Enter the Registration form &gt; Register
5. Observe the OTP page
Scenario 2:
1. Open Sunbird staging mobile App
2. Complete onboarding and Click on Login button
3. Click on Forgot? link
4. Observe</t>
  </si>
  <si>
    <t>&gt; OTP page theme(backgound &amp; form) should be displayed in new color not in Blue colour
&gt; Forgot password page theme(backgound &amp; form) should be displayed in new color not in  Blue colour</t>
  </si>
  <si>
    <t>Verify that "Login With State System" button colour should be white and should display below "Sign in with Google" button</t>
  </si>
  <si>
    <t>1.Open Sunbird staging mobile App
 2.Click on Login Button.
 3.Verify the "Login With State System" Button.</t>
  </si>
  <si>
    <t>The "Login With State System" button colour should be displayed in white colur and should display below "Sign in with Google" button</t>
  </si>
  <si>
    <t>Verify the UI in mobile app in the below pages:
- Select ID to receive OTP page: Verify that theme(backgound &amp; form) of the OTP page should be displayed in snow drift colour
&amp;
- Enter OTP page: Verify that theme(backgound &amp; form) of the OTP page should be displayed in snow drift color
&amp;
Create New Password page: Verify that theme(backgound &amp; form) of the Password reset page should be displayed in Tints of Snow Drift #E8E9D9
&amp;
Login with State System  page: Verify that theme(backgound &amp; form) of the "Select your state" page should be displayed in Tints of Snow Drift #E8E9D9
&amp;
Error pages :Verify that theme(backgound &amp; form) of the error pages should be displayed in Blue colour</t>
  </si>
  <si>
    <t xml:space="preserve">Scenario 1:
1. Open Sunbird staging mobile App
2. Complete onboardind and Click on Login button 
3. Click on Forgot? link
4. Enter the Email and Name &gt; Submit
5. Observe
Scenario 2:
1. Open Sunbird staging mobile App
2. Complete onboardind and Click on Login button
3. Click on Forgot? link
4. Enter the Email and Name &gt; Submit
5. Select the ID to recieve the OTP &gt; Submit 
6. Observe 
Scenario 3:
1. Open Sunbird staging mobile App
2. Complete onboardind and Click on Login button
3. Click on Forgot? link
4. Enter the Email and Name &gt; Submit
5. Select the ID to recoeve the OTP &gt; Get OTP
6. Enter the OTP &gt; Submit
7. Observe
Scenario 4:
1. Open Sunbird staging mobile App
2. Complete onboardind and Click on Login button
3. Click on Login with State System button
4. Observe </t>
  </si>
  <si>
    <t>&gt; Select ID page theme(backgound &amp; form) should be displayed in Blue colour
&gt; OTP page theme(backgound &amp; form) should be displayed in Blue colour
&gt; Password reset page theme(backgound &amp; form) should be displayed in Blue colour
&gt; Select your state page theme(backgound &amp; form) should be displayed in Blue colour
&gt;Error page theme(backgound &amp; form) should be displayed in Blue colour</t>
  </si>
  <si>
    <t xml:space="preserve">Verify that in mobile there is a space between enter mobile number or email address text and asterisk symbol and also in all the other fields 
</t>
  </si>
  <si>
    <t xml:space="preserve">1. Open Sunbird staging mobile App
2. Complete onboarding
3. Click on Profile tab
4. Click on Login button
5. Click on Register here link
6. Enter Name and Select DOB 
7. Click on Continue button
8. Click on Submit button
9. Observe
</t>
  </si>
  <si>
    <t xml:space="preserve">in mobile there is a space between enter mobile number or email address text and asterisk symbol and also in all the other fields 
</t>
  </si>
  <si>
    <t xml:space="preserve">verifyMobileNumberEmailAddressAndAsterikSymbolInRegisterHerePage
</t>
  </si>
  <si>
    <t>Verify that in mobile fullstop "." is displayed for the red color text message that is present just below the Enter password text field in the registration page</t>
  </si>
  <si>
    <t>1. Open Sunbird staging mobile App
2. Complete onboarding
3. Click on Profile tab
4. Click on Login button
5. Click on register here link
6. Enter name and YOB
7. Enter State and district values
8. Click on Submit
9. Observe</t>
  </si>
  <si>
    <t>fullstop "." should be displayed for the toast message that is present just below the enter password text file in the registration page</t>
  </si>
  <si>
    <t>verifyFullStopInToastMessageBelowPasswordField</t>
  </si>
  <si>
    <t>ED-76</t>
  </si>
  <si>
    <t>5.0.1</t>
  </si>
  <si>
    <t>Verify that in mobile when user clicks on Login button from profile page, User should be navigated to native page and able to login with valid credentials</t>
  </si>
  <si>
    <t>1. Open Sunbird staging mobile App
2. Complete onboarding
3. Cick on profile tab
4. Click on Login button</t>
  </si>
  <si>
    <t>User should be navigated to native page</t>
  </si>
  <si>
    <t>userNavigatedToNativePagePostClickingLoginBtnInProfileAndInHamburgerMenu</t>
  </si>
  <si>
    <t>Verify that in mobile when user clicks on Login button from Hamburger menu, User should be navigated to native page and able to login with valid credentials</t>
  </si>
  <si>
    <t>1. Open Sunbird staging mobile App
2. Complete onboarding
3. Cick on hamburger menu
4. Click on Login button</t>
  </si>
  <si>
    <t>Verify that post validating the identifier (Email and password) user should be able to login to the app</t>
  </si>
  <si>
    <t>1. Open Sunbird staging mobile App
2. Browse as guest
3. Tap on profile
4. Tap on Login button
5. Click on Register here link
6. Enter the name
7. Select the year from dropdown &gt; Continue
8. Select the Role &amp; location from dropdown &gt; Submit
9. Select the radio button for ideentifier (Email/Phone) 
10. Enter Email, Password and Confirm password fiels &gt; Continue
11. Observe all the provided details will be shown above OTP field
12. Enter the valid OTP &amp; check the below checkbox &gt; Submit
13. Observe user is navigated to Login page and message is displayed above identifier field "Your email address is verified. Log in to continue"
14. Enter a email id and password &gt; login</t>
  </si>
  <si>
    <t>User should be able to login to sunbird post validating the identifiers</t>
  </si>
  <si>
    <t>Verify that new user and existing user can login using 
- Login with in Google
- Login using SSO</t>
  </si>
  <si>
    <t>User is already registered in Sunbird</t>
  </si>
  <si>
    <t>Scenario1:
1. Open Sunbird staging mobile App
2. Browse as guest
3. Tap on profile
4. Tap on Login with google
5. Select the email id &gt; Submit
6. Observe user is loggedin with Google
Scenario2:
1. Open Sunbird staging mobile App
2. Browse as guest
3. Tap on Profile
4. Tap on Login with State system
5. Select the tenant dropdown &gt; Submit
6. Enter the State details &gt; Submit
7. Observe user is logged in SSO.</t>
  </si>
  <si>
    <t xml:space="preserve">User should be able to login via State system and google using new user and existing user </t>
  </si>
  <si>
    <t>verifyUserAbleToLoginWithGmail</t>
  </si>
  <si>
    <t>Verify that when user register and login to the app for the first time then user is asked only for state and district values (location)
&amp;
Verify that when user uninstall and reinstall the app again in a devcie, device location pop up should not be shown for the user again. Only for the first time it should be displayed</t>
  </si>
  <si>
    <t>1. Open Sunbird staging mobile App
2. Click on humburger menu.
3. Click on login.
4. Click on register here
5. Register into the App
6. Login with that credentials
7. Observe
------------------
1. Install the staging Sunbird mobile App
2. Open the App
3. Complete onboarding
4. Fill the location details
5. Uninstall the App and reinstall
6. Complete onboarding
7. Observe</t>
  </si>
  <si>
    <t xml:space="preserve">User should be asked only for state and district values when user login to the app for the first time
------------------
If user uninstall and reinstall again the app in a devcie, device location pop up should not be shown for the user again </t>
  </si>
  <si>
    <t>DeviceLocationPopupShouldNotBeShownAgainTotheUser</t>
  </si>
  <si>
    <t>Verify that in mobile when new custodian user registers, year of birth (YOB) gets captured from UI and YOB popup should not be displayed</t>
  </si>
  <si>
    <t>1. Open Sunbird App 
2. Register and login to the app as new user 
3. Observe</t>
  </si>
  <si>
    <t>in mobile when new custodian user registers, year of birth (YOB) gets captured from UI and YOB popup should not be displayed</t>
  </si>
  <si>
    <t>Namrata15Nov</t>
  </si>
  <si>
    <t>verifyYOBPopUpNotBeDisplayedForNewlyRegisteredCustodianUser</t>
  </si>
  <si>
    <t>Verify that logged in user should not land on Search tab</t>
  </si>
  <si>
    <t>1.Open Sunbird staging mobile App
2.Login with valid credntials
3.Observe the landing page of loggedin user</t>
  </si>
  <si>
    <t>logged in user should not land on Search tab</t>
  </si>
  <si>
    <t>verifyNotLandingOnSearchTabForLoggedInUser</t>
  </si>
  <si>
    <t>SB-30482</t>
  </si>
  <si>
    <t xml:space="preserve">Verify that in mobile for new logged in user after log in if the role and Categories value is not asked then the user is displayed with “We have picked your bmg and role as xxxxx. if you want change then please change in profile page“ toast message </t>
  </si>
  <si>
    <t>1. Open Sunbird staging mobile App
2. Complete onboarding
3. Click on profile tab
4. Click on Login
5. Enter valid new crendtials
6. Observe</t>
  </si>
  <si>
    <t xml:space="preserve">User should be displayed with “We have picked your bmg and role as xxxxx. if you want change then please change in profile page“ message </t>
  </si>
  <si>
    <t>verifyBMGSPickValuesInProfileToastMessagePostLogin</t>
  </si>
  <si>
    <t>Verify that when user lauches the app in offline then user is always shown the location information from my local storage.</t>
  </si>
  <si>
    <t>1. Install and launch the app offline
2. B/M/C information should be based on initially filling details of B/M/C
3. Location page should be dispalyed</t>
  </si>
  <si>
    <t>user should always shown the location information from my local storage.</t>
  </si>
  <si>
    <t>SB-24214</t>
  </si>
  <si>
    <t>Verify that when new user1 registers to the App and logs in and logs out and new user2 logs in to the App, then the previous user's that is user1 location should not be auto-populated (If IP location is available then only this scenario works or else we get same location)</t>
  </si>
  <si>
    <t>1. Open Sunbird staging mobile App
2. Complete onboarding
3. Observe the state and district values
4. Login with newly created credentials
5. Observe the state and district values
6. Logout 
7. Login with another newly created credentials
8. Observe the state and district values</t>
  </si>
  <si>
    <t>The previous user's that is user1 location should not be auto-populated</t>
  </si>
  <si>
    <t>SB-19783</t>
  </si>
  <si>
    <t xml:space="preserve">Verify that Borad, medium, class and subject values should be get hidden while raising request for below categories
&gt; Login/Registration </t>
  </si>
  <si>
    <t xml:space="preserve">1. Open Sunbird staging mobile App
2. Complete onboarding
3. Click on Login button
4. Click on Register here 
5. Observe </t>
  </si>
  <si>
    <t>Borad, medium, class and subject values should not be displayed</t>
  </si>
  <si>
    <t>validateBoardMediumClassSubjectValuesAreHiddenInRegisterHerePage</t>
  </si>
  <si>
    <t>Verify that the Location popup should not be shown when the user is in Below mentioned page.
 1- Sign up page.
 2- Sign in page.
 3- Forgot password page.</t>
  </si>
  <si>
    <t>1. Open Sunbird staging mobile App
2. Complete onboarding
3. Click on login page
4. Click on 
-&gt; Register here
-&gt; Forget password?
5. Observe</t>
  </si>
  <si>
    <t>Location popup should not be shown</t>
  </si>
  <si>
    <t>NoLocationPopUpWhenUserIsInSignInPageSignUpPageAndForgotPasswordPage</t>
  </si>
  <si>
    <t>Verify that Board, medium and subject values are displayed in alphabetical order through out the app for all users (Guest/Login/State users)</t>
  </si>
  <si>
    <t xml:space="preserve">1. User should be either logged in/Guest user.
</t>
  </si>
  <si>
    <t>1. Open Sunbird staging mobile App
2. Complete onboarding
3. Try to change board/ Medium/ Class from any page of the App
4. Observe the values are shoiwing in Alphabetical order</t>
  </si>
  <si>
    <t>Board values should be shown as alphabetical order in every pages
of the app.</t>
  </si>
  <si>
    <t>verifyBoardValuesAreInAlphabeticalOrder</t>
  </si>
  <si>
    <t>Verify that the values of state and district are displayed in title case (First letter of each word Upper Case) and also in alphbetical order</t>
  </si>
  <si>
    <t>&gt; User should be logged in as new custodian user</t>
  </si>
  <si>
    <t>1. Open Sunbird staging mobile App.
2. Login as new custodian user.
3. Observe the location popup.
4. As a custodian user when user changes the state value, appropriate district values are loaded</t>
  </si>
  <si>
    <t>user state and district values are displayed in title case and also in alphbetical order</t>
  </si>
  <si>
    <t>Verify that sub persona (sub role) should not be displayed for guest user</t>
  </si>
  <si>
    <t>1. Open Sunbird staging mobile App
2. Login with Guest.
3. Click on Profile tab.
4. Click on edit.
5. Change the Role to Head teacher &amp; Official.
6. Select the locations which is configured to get subroles
6. Observe subrole is not displayed</t>
  </si>
  <si>
    <t>sub persona screen should not be displayed for guest user</t>
  </si>
  <si>
    <t>verifyNoSubPersonaForGuestUser</t>
  </si>
  <si>
    <t>Verify that subpersona(sub role) screen should be displayed when admin user loginto the app</t>
  </si>
  <si>
    <t>Role is Head teacher &amp; Official</t>
  </si>
  <si>
    <t>1. Open Sunbird App
2. Select Language
3. Select Head Teacher &amp; Official role
4. Login with newly created credentials
5. Observe</t>
  </si>
  <si>
    <t>subpersona(sub role) screen should be displayed when admin user loginto the app</t>
  </si>
  <si>
    <t>verifySubroleScreenForHeadTeacherRoleIsDisplayedForNewCredentials</t>
  </si>
  <si>
    <t>Verify that for Head Teacher &amp; Official, only post login location will be asked with state/district mandatory( only for the first time)</t>
  </si>
  <si>
    <t>1. Open Sunbird staging mobile App
2. Select language
3. Select Head Teacher &amp; Official
4. Click on Register here
5. Create new user
6. Login with the created credentials
7. Select Board
8. Observe</t>
  </si>
  <si>
    <t xml:space="preserve">For Head Teacher &amp; Official, only post login location will be asked with state/district mandatory </t>
  </si>
  <si>
    <t>verifyStateAndDistrictMandatoryPostLoginForHeadTeacherOfficialsForNewUser</t>
  </si>
  <si>
    <t>Verify that in mobile when existing gmail users login to the app then user should not be navigated to registration page</t>
  </si>
  <si>
    <t>1. Open Sunbird staging mobile App
 2. Complete onboarding 
 3. Click on profile page
 4. Click on Login button
 5. Click on Login with Google
 6. Select the existing user id
 7. Observe</t>
  </si>
  <si>
    <t>Existing user should not be redirected to registration page</t>
  </si>
  <si>
    <t>verifyUserShouldNotNavigatedToRegistrationPageWhenSignInWithGoogleOldAccount</t>
  </si>
  <si>
    <t>1. Verify that user is displayed in-app login for Google with user's Google account to register to the Sunbird when clicked on "Sign in with Google"
&amp;
2. Verify that user is able to login/Signup with Google account</t>
  </si>
  <si>
    <t>User should have App installed</t>
  </si>
  <si>
    <t>1. Open Sunbird staging mobile App
2. Complete onboarding
3. Click on Profile tab
4. Click on Login button
5. Click on Sign in with Google
6. Observe</t>
  </si>
  <si>
    <t>- User should be displayed with user's google accounts</t>
  </si>
  <si>
    <t>User is alredy registered into the app using google accounts</t>
  </si>
  <si>
    <t>1. Open Sunbird staging mobile App
2. Complete onboarding
3. Tap on profile
4. Tap on login
5. Click on Login with google
6. Select the google account 
7. Observe</t>
  </si>
  <si>
    <t>1. Google accounts should be merged successfully
2. Usage history should be displayed to the tennant account</t>
  </si>
  <si>
    <t>verifyUsageHistoryInLoggedInGmailAccount</t>
  </si>
  <si>
    <t>SB-21450</t>
  </si>
  <si>
    <t>3.8.0.0</t>
  </si>
  <si>
    <t>Home &amp; Search</t>
  </si>
  <si>
    <t>Verify all the sections(My Learning, Browse by category, Popular categories..etc) in Home and search page can be customised as per the persona / subpersonas (Teacher, Other)</t>
  </si>
  <si>
    <t>1. Open Sunbird staging mobile App
2. Login with Guest / valid credentials
3. Select "Switch to new experience" button
4. observe the "Home" Page</t>
  </si>
  <si>
    <t>all the sections(My Learning, Browse by category, Popular categories..etc) in Home and search page can be customised as per the persona / subpersonas (Teacher, Other)</t>
  </si>
  <si>
    <t>validateHomeAndSearchPagePostSwitchToNewExperienceBtn</t>
  </si>
  <si>
    <t>1. Verify that Home tab is added instead of Library tab and user logged for the first time should land on Home page not on the Search page in new experience
2. Verify that Welcome message should be displayed on the Home screen for logged in user Ex: Hi Raghu Your preferences with (i) icon when clicked on your preferences "Browse SUNBIRD library to find relevant content based on your preferences (Board, Medium and Class)"</t>
  </si>
  <si>
    <t>1. Open Sunbird staging mobile App
2. Login with Guest / valid credentials
3. Select "Switch to new experience" button
4. Observe</t>
  </si>
  <si>
    <t>1. Home tab is added instead of Library tab and user logged for the first time should land on Home page not on the Search page in new experience
2. Welcome message should be displayed on the Home screen for logged in user Ex: Hi Raghu Your preferences with (i) icon when clicked on your preferences "Browse DIKSHA Library to find relevant content based on your preferences (Board, Medium and Class)"</t>
  </si>
  <si>
    <t>verifyBrowseDIKSHAMsgAndWelcomeMsgInNewExperience</t>
  </si>
  <si>
    <t>SB_23667</t>
  </si>
  <si>
    <t>Verify that when users install app in mobile, app should open in joyful theme(if selects the new experience in popup)</t>
  </si>
  <si>
    <t>1. Open Sunbird staging mobile App
2. Login with Guest / vaild credentials
3. Select new expirence pop-up.
4.Observe.</t>
  </si>
  <si>
    <t>app should open in joyful theme(if selects the new experience in popup)</t>
  </si>
  <si>
    <t>Verify that Login panel should displayed in course tab and profile tab for both "Teacher" and "other" roles for Guest user
&amp;
Verify that user is able to login to application through course and profile screen</t>
  </si>
  <si>
    <t xml:space="preserve">&gt; User should be logged in as guest user.
</t>
  </si>
  <si>
    <t>1. Open Sunbird staging mobile App
2. Select langauge &gt; select the user role as "Teacher".
3. Navigate to profile page/Course and observe the login button showing for the teacher user.
4. Aagain do a fresh launch of mobile app &gt; Select the language.
5. Select the role as "Other".
6. Navigate to profile page/Course  and observe the login button showing for the "Other" user.</t>
  </si>
  <si>
    <t>&gt; The Login panel should displayed in course and profile tab for both "Teacher" and "other" user types
&gt; User should be able to login to application through course and profile screen</t>
  </si>
  <si>
    <t>verifyUserIsAbleToSignInToTheApp</t>
  </si>
  <si>
    <t>SSO Consent popup</t>
  </si>
  <si>
    <t>Verify that Sunbird terms and condition popup get displayed when state user while logins to the app for the first time
&amp;
Verify that if state user login to the app for the first time then global consent popup should get displayed once user agrees Sunbird terms and conditions popup</t>
  </si>
  <si>
    <t xml:space="preserve">&gt; Any gmail or user created state user via API or SSO
</t>
  </si>
  <si>
    <t>1. Open the mobile app. 
2. Login with gmail users/ user created state user by API.
3. Once login &gt; Observe the T&amp;C Page.
4. Also observe after accept T&amp;C Global consent popup is showing.</t>
  </si>
  <si>
    <t>&gt;  Sunbird terms and condition popup should get displayed when state user logins to the app for the first time.
======================
&gt; If state user login to the app for the first time then global consent popup should get displayed once user agrees Sunbird terms and conditions popup</t>
  </si>
  <si>
    <t>VerifyGlobalConsentPopupIsDisplayedForFirstTimeSSOLoginUser</t>
  </si>
  <si>
    <t xml:space="preserve">Verify that following fields will be listed out in the Global consent pop-up for SSO/ state users:
a) User Name: &lt;Name&gt;
b) State: &lt;Tenant&gt;
c) User ID: &lt;User ID&gt;
d) External Id: &lt;User external ID&gt;
e) District: &lt;District&gt; (If available)
f) Block: &lt;Block&gt; (If available)
g) School ID: &lt;school id&gt;
h) School or Org name: &lt;Org/School Name&gt; 
i) Mobile Number: &lt;Phone&gt;
j) Email address: &lt;Email&gt;
[checkbox] I consent to providing my Profile Details and the additional details listed above with the administrators of my State / Institution. All administrators on SUNBIRD are bound by the Privacy Policy and Administrator Guidelines in their use of my data. Privacy Policy
Continue (button) </t>
  </si>
  <si>
    <t>&gt; State user should be created from API or via SSO</t>
  </si>
  <si>
    <t>1. Open the mobile app. 
2. Login with new state users.
3. Once login &gt; Observe the T&amp;C Page.
4. Also observe after accept T&amp;C Global consent popup is showing.
5. In the global consent popup observe the below filelds shown with the correct data:
a) User Name: &lt;Name&gt;
b) State: &lt;Tenant&gt;
c) User ID: &lt;User ID&gt;
d) External Id: &lt;User external ID&gt;
e) District: &lt;District&gt; (If available)
f) Block: &lt;Block&gt; (If available)
g) School ID: &lt;school id&gt;
h) School or Org name: &lt;Org/School Name&gt; 
i) Mobile Number: &lt;Phone&gt;
j) Email address: &lt;Email&gt;</t>
  </si>
  <si>
    <t>The following fields should get listed out in the Global consent pop-up:
a) User Name: ww21
b) State: Tamil Nadu
c) User ID: 45d17acd-889e-4896-a07e-6ac40a6c9624
d) External Id: ww21
e) District: TIRUNELVELI
f) Block: Sankarankovil
g) School ID: 33291500301
h) School or Org name: PUPS, REDDIYARPATTI
i) Mobile Number: 
j) Email address: ww**@yopmail.com
[checkbox] I consent to providing my Profile Details and the additional details listed above with the administrators of my State / Institution. All administrators on SUNBIRD are bound by the Privacy Policy and Administrator Guidelines in their use of my data. Privacy Policy
Continue (button)</t>
  </si>
  <si>
    <t>verifyGlobalConsentPopupDetailsWhileConsumingACourseForNonCustodianUser</t>
  </si>
  <si>
    <t>Consent popup</t>
  </si>
  <si>
    <t>Verify that global consent popup should not be edited by the user and consent details is displayed in a read-only format
&amp;
Verify that user cannot close the global consent popup without agreeing</t>
  </si>
  <si>
    <t xml:space="preserve">&gt; User should be sate user.
</t>
  </si>
  <si>
    <t>1. Open the mobile app. 
2. Login with one new state users.
3. Once login &gt; Observe the T&amp;C Page.
4. Also observe after accept T &amp; C Global consent popup is showing.
5. Try to edit and close the popup.
6. Observe the result.</t>
  </si>
  <si>
    <t>&gt; Global consent popup should not be edited by the user and consent details in a read-only format
&gt; User should not be able to close the consent popup without agreeing</t>
  </si>
  <si>
    <t>Verify that global consent popup should be displayed when new SSO user login to the app for the first time</t>
  </si>
  <si>
    <t>&gt; User should have already registered with new SSO</t>
  </si>
  <si>
    <t>1. Open the mobile app. 
2. In login page choose option Login as state system.
3.  Select state &gt; fill username &gt; User ext id and School ext id.
4. Click on submit.
5. Observe the consent popup is getting displayed.</t>
  </si>
  <si>
    <t>Global Consent popup should be displayed when SSO user loginto the app for the first time</t>
  </si>
  <si>
    <t>SSoGlobalConsentPopupForFirstTimeValidation</t>
  </si>
  <si>
    <t>Verify that for existing State/SSO users global consent popup should be displayed</t>
  </si>
  <si>
    <t>&gt; User should be logged in as existing state verified user who have not submitted the global consent popup</t>
  </si>
  <si>
    <t xml:space="preserve">Scenario for SSO:
1. Open the mobile app. 
2. In login page choose option Login as state system.
3.  Select state &gt; fill username &gt; User ext id and School ext id.
4. Click on submit.
5. Enter existing state user who has not logged in and login with SSO
6. Observe the global consent popup is getting displayed.
</t>
  </si>
  <si>
    <t>For existing SSO users global consent popup should be displayed, if SSO user login to the app for the first time</t>
  </si>
  <si>
    <t>Verify that when SSO login to the App user should not be getting any location pop up</t>
  </si>
  <si>
    <t>&gt; User should be login as SSO.</t>
  </si>
  <si>
    <t xml:space="preserve">1. Open Sunbird app.
2. Complete onboarding
3. Click on login button in profile page
4. Click on Login with state system
5. Select state and click on submit
6. Enter the all details
7. Observe 
</t>
  </si>
  <si>
    <t xml:space="preserve">&gt; SSO user should not be getting any location pop up post login
</t>
  </si>
  <si>
    <t>verifyLocationPopupIsNotDisplayedToLoggedSSOUser</t>
  </si>
  <si>
    <t>Verify that on SSO login the user profile has all the values of the state system</t>
  </si>
  <si>
    <t>1.Open the staging app
2.Click on Login
3.Click on Login with state system
4.Enter all the fields 
5.Observe</t>
  </si>
  <si>
    <t xml:space="preserve">  For SSO login the user profile has all the values of the state system</t>
  </si>
  <si>
    <t>VerifySSOLoginTheUserProfileHasAllVauesOfStateSystem</t>
  </si>
  <si>
    <t>https://project-sunbird.atlassian.net/browse/ED-2318</t>
  </si>
  <si>
    <t>Verify that when SSO user login for the first time then the Sunbird profile of the account is populated using values sent by the state system</t>
  </si>
  <si>
    <t>1.Open the staging app
2.Click on Login
3.Click on Login with state system
4.Enter all the fields 
5.Observe</t>
  </si>
  <si>
    <t>sso user login for the first time then the Sunbird profile of the account is populated using values sent by the state system</t>
  </si>
  <si>
    <t>VerifyGlobalConsentEntrySSO</t>
  </si>
  <si>
    <t>Verify that the Name, School id, User Ext id and channel sent by SSO are used to create a global consent entry when user login for first time</t>
  </si>
  <si>
    <t xml:space="preserve"> Name, School id, User Ext id and channel sent by SSO are used to create a global consent entry when user login for first time</t>
  </si>
  <si>
    <t>Declaration Form</t>
  </si>
  <si>
    <t xml:space="preserve">Verify that 3 additional fields are added in the Consent Form as below
1. ID as requested by your State, Board or Org
2. Mobile number for State or Org
3. Email address of State or Org
</t>
  </si>
  <si>
    <t>Subpersona config should be enabled</t>
  </si>
  <si>
    <t xml:space="preserve">1.Open the staging app
2.Login with valid credentials
3.Tap on the Profile
4.Tap on Submit Details
5.Observe </t>
  </si>
  <si>
    <t xml:space="preserve">3 additional fields are added in the Consent Form as below
1. ID as requested by your State, Board or Org
2. Mobile number for State or Org
3. Email address of State or Org
</t>
  </si>
  <si>
    <t>verifyConsentFormInSubmitDetails</t>
  </si>
  <si>
    <t>Verify that state user is able to login with state system by using user name, external id and school ids</t>
  </si>
  <si>
    <t>User is already registered in Sunbird and singed up from SSO</t>
  </si>
  <si>
    <t>1. Open sunbird app
2. Tap on Login
3. Tap on login with state system
4. Enter user name, External ID and school iD &gt; Submit
5. Observe</t>
  </si>
  <si>
    <t>state user should be able to login with state system by using user name, external id and school ids</t>
  </si>
  <si>
    <t>verifyUserAbleToLoginToTheSystemUsingUsernameExternalIDAndSchoolExternalID</t>
  </si>
  <si>
    <t>Verify that "Select your state" drop down has a list of states that have integrated with Sunbird for SSO login and able to login to sunbird post validating OTP</t>
  </si>
  <si>
    <t>1. Open sunbird app &amp; complete onboarding
2. Tap on login
3. Tap on "Login with state ID"
4. Tap on dropdown
5. Select state &gt; user details &gt; Submit
6. Enter a valid identifier (Email/Phone no) &gt; checbox &gt; Submit 
7. Enter a OTP which was sent to the identifier &gt; Submit the OTP
8. Observe two buttons are displayed as Create new and Merge button
9. Click on Merge button
10. Enter the password &gt; Next &gt; OK</t>
  </si>
  <si>
    <t>1. List of states integrated with Sunbird to login should be displayed in dropdown.
2. OTP should be delievered to identifier
3. Post validating the OTP user should be able to login to the system</t>
  </si>
  <si>
    <t>Verify that incase the given identifier match with any other custodian account then, "Account&lt;&gt; Already exists on Sunbird.If this is your account click merge to
- combine usage details of both the account and
- delete the other account
Else click on the create new to create the new account"
message is getting displaying to user</t>
  </si>
  <si>
    <t>Custodian user account is already exist in Sunbird</t>
  </si>
  <si>
    <t>1. Open sunbird app
2. Browse as Teacher
3. Tap on profile
4. Tap on login
5. Tap on "Login with state ID"
6. Tap on dropdown
7. Select state
8. Enter a valid identifier which exist already in Sunbird (Email/Phone no)
9. Click on submit
10. Observe</t>
  </si>
  <si>
    <t>1. User should be displayed with "Create new" and "Merge" button
2. User should be displayed with "Account&lt;&gt; Already exists on Sunbird.If this is your account click merge to
- combine usage details of both the account and
- delete the other account
Else click on the create new to create the new account" message is displayed</t>
  </si>
  <si>
    <t>Verify if exisitng tenant user provides mobile (Identifier) while singup of sso, then user should not be able to move further and get a validation message (Your mobile number is already registered)</t>
  </si>
  <si>
    <t>1. Open sunbird app
2. Browse as Teacher
3. Tap on profile
4. Tap on login
5. Tap on "Login with state system"
6. Tap on dropdown
7. Select state &gt; Submit
8. Enter State user details &gt; Submit
9. Observe Identifier page opens up
10. Enter the exisiting tenant phone number &gt; Get OTP
11. Observe validation message is displayed as "User account is already available"</t>
  </si>
  <si>
    <t>1. No suggetions for the merge is displayed
2. Error "Your mobile number is already registered)" should be displayed</t>
  </si>
  <si>
    <t>MobileNoAlreadyRegisteredValidationForSSO</t>
  </si>
  <si>
    <t>Verify if exisitng tenant user provides email id (Identifier) while singup of sso, then user should not be able to move further and get a validation message (Your emai address is already registered)</t>
  </si>
  <si>
    <t>1. Open sunbird app
2. Browse as Teacher
3. Tap on profile
4. Tap on login
5. Tap on "Login with state system"
6. Tap on dropdown
7. Select state &gt; Submit
8. Enter State user details &gt; Submit
9. Observe Identifier page opens up
10. Enter the exisiting tenant email &gt; Get OTP
11. Observe validation message is displayed as "User account is already available"</t>
  </si>
  <si>
    <t>1. No suggetions for the merge is displayed
2. Error "Your emai address is already registered" should be displayed</t>
  </si>
  <si>
    <t>EmailIDAlreadyRegisteredValidationForSSO</t>
  </si>
  <si>
    <t>SB-22746</t>
  </si>
  <si>
    <t>Verify that for the SSO user YOB popup is not displayed</t>
  </si>
  <si>
    <t>1. Open Sunbird App
2. Login with SSO credentials
3. Observe</t>
  </si>
  <si>
    <t>SSO user should not get the YOB popup</t>
  </si>
  <si>
    <t>verifyNoYOBPopupForSSOUser</t>
  </si>
  <si>
    <t xml:space="preserve">SSO user (Email Address):
- Verify if user submit invalid OTP for first time, then toast message should get displayed as "OTP verification failed. Remaining attempt count is 1"
- Verify if user submit invalid OTP for second time, then toast message should get displayed as "Failed to validate OTP. Try again later"
</t>
  </si>
  <si>
    <t>1. Open Sunbird portal
2. Click on Profile icon
3. Click on Login with State System button
4. Select the State value from dropdown &gt; Submit
5. Enter the state user details &gt; Submit
6. Enter the Email Address &gt; Submit
7. Enter incorrect OTP for the first, second and Third time.</t>
  </si>
  <si>
    <t xml:space="preserve">- User should get a message "OTP verification failed. Remaining attempt count is 1."
- User should get a message "Failed to validate OTP. Try again later"
</t>
  </si>
  <si>
    <t>ValidateOTPVerificationFailedWithAttemptCountForEmail</t>
  </si>
  <si>
    <t xml:space="preserve">SSO user (Email id): 
- Verify if user submit invalid OTP for first time, then toast message should get displayed as "OTP verification failed. Remaining attempt count is 1"
- Verify if user submit invalid OTP for second time, then toast message should get displayed as "Failed to validate OTP. Try again later"
</t>
  </si>
  <si>
    <t>1. Open Sunbird portal
2. Click on Profile icon
3. Click on Login with State System button
4. Select the State value from dropdown &gt; Submit
5. Enter the state user details &gt; Submit
6. Enter the Email id &gt; Submit
7. Enter incorrect OTP for the first, second and Third time.</t>
  </si>
  <si>
    <t>ValidateOTPVerificationFailedWithAttemptCountForMobile</t>
  </si>
  <si>
    <t>SSO user (Mobile number): 
- Verify if user clicks on Resend OTP in the OTP page and if user submit invalid OTP for first time, then toast message should get displayed as "OTP verification failed. Remaining attempt count is 1"
- Verify if user clicks on Resend OTP in the OTP page and if user submit invalid OTP for second time, then toast message should get displayed as "Failed to validate OTP. Try again later"</t>
  </si>
  <si>
    <t>1. Open Sunbird portal
2. Click on Profile icon
3. Click on Login with State System button
4. Select the State value from dropdown &gt; Submit
5. Enter the state user details &gt; Submit
6. Enter the Mobile number &gt; Submit
7. Enter incorrect OTP for the first, second and Third time.</t>
  </si>
  <si>
    <t>ValidateOTPVerificationFailedWithAttemptCountForReSendApproachForMobile</t>
  </si>
  <si>
    <t>Verify that clicking on "forget password" link user is navigated to "Recover Account" page and is displayed with Email/Phone number as "Enter email address/Mobile number" and for name as "Enter Name" where user can enter the Identifier (Email/Phone number) and Name registered With "Sunbird"</t>
  </si>
  <si>
    <t>1. Open Sunbird staging mobile App
2. Tap on Profile icon
3. Tap on Forgot? link
4. Observe Recover account page</t>
  </si>
  <si>
    <t>Post tapping on Forgot? link user is redirected to recover account page</t>
  </si>
  <si>
    <t>validateRecoverAccountPageDetails</t>
  </si>
  <si>
    <t>https://project-sunbird.atlassian.net/browse/ED-3603</t>
  </si>
  <si>
    <t>Verify that if user enters wrong/invalid/email id or name that is not registered then error message is displayed for:-
Email id/ Phone number - "Email address/ Mobile number is not registered with SUNBIRD"
Name - "The entry does not match the name registered with SUNBIRD"</t>
  </si>
  <si>
    <t>1. Open Sunbird staging mobile app
2. Complete onboarding
3. Click on Profile icon
4. Click on Forgot link?
5. Enter the Recover account details which is not registered in Sunbird&gt; Submit</t>
  </si>
  <si>
    <t>Post entering invalid account details a error message is displayed as  "Email address / Mobile number is not registered with SUNBIRD"
Name - "The entry does not match the name registered with SUNBIRD"</t>
  </si>
  <si>
    <t>validateEmailAndNameIsNotRegisteredWithSunbirdMsg</t>
  </si>
  <si>
    <t>Veirfy if user name is in regional language then user should be able to reset the password sucessfully.</t>
  </si>
  <si>
    <t>Existing User should have a name with regional language (kannada, Hindi, Telugu, Tamil, etc..)</t>
  </si>
  <si>
    <t>1. Open Sunbird staging mobile App
2. Tap on Profile icon
3. Tap on Forgot? link
4. Enter the Identifier (Email / Mobile number)
5. Enter the name in regional language
6. Tap on Submit</t>
  </si>
  <si>
    <t>If user name is in regional language then user should be able to reset the password sucessfully.</t>
  </si>
  <si>
    <t>SSO user (Email Address):
- Verify if user clicks on Resend OTP in the OTP page and if user submit invalid OTP for first time, then toast message should get displayed as "OTP verification failed. Remaining attempt count is 1"
- Verify if user clicks on Resend OTP in the OTP page and if user submit invalid OTP for second time, then toast message should get displayed as "Failed to validate OTP. Try again later"</t>
  </si>
  <si>
    <t xml:space="preserve">
- User should get a message "OTP verification failed. Remaining attempt count is 1."
- User should get a message "Failed to validate OTP. Try again later"</t>
  </si>
  <si>
    <t>ValidateOTPVerificationFailedWithAttemptCountForReSendApproachForEmailId</t>
  </si>
  <si>
    <t xml:space="preserve">Verify that if the name does not match in the second attempt while resetting the password then user is redirect to the login screen with a proper message.
</t>
  </si>
  <si>
    <t>1. Open Sunbird staging mobile App
2. Tap on Profile icon
3. Tap on Forgot? link
4. Enter the Identifier (Email / Mobile number)
5. Enter the name which is not related to account
6. Tap on Submit
7. Enter the name which is not related to account and observe</t>
  </si>
  <si>
    <t>If the name does not match in the second attempt then user should be redirected to the login screen with a proper message.</t>
  </si>
  <si>
    <t>https://project-sunbird.atlassian.net/browse/ED-2646</t>
  </si>
  <si>
    <t>Verify that if user enters valid Email id /Number and Name while resetting the password then user is naviagted to a page with an option to select Email id and phone number to receive OTP:
1. Email id
2. Phone number</t>
  </si>
  <si>
    <t>1. Open Sunbird staging mobile App
2. Tap on Profile icon
3. Click on Login
4. Tap on Forgot? link
5. Enter the Recover account details &gt; Submit</t>
  </si>
  <si>
    <t>If user enters valid Email id /Number and Name then user should be naviagted to a page with an option to select Email id and phone number to receive OTP: 
1. Email id 
2. Phone number</t>
  </si>
  <si>
    <t>validateRecoverEmailAddressToSendOTP</t>
  </si>
  <si>
    <t>Verify that when user is trying to Recover the id then user selects any available Ids (Email id  ) then OTP is sent to the selected Id with a message "OTP has been sent to(ID(Email id)). It is valid for 30 Mins":
1. Email id
&amp;
Verify that if user clicks on "Resend OTP" then OTP is sent to the selected recovery id
1. Email id 
2. Phone number</t>
  </si>
  <si>
    <t>1. Open Sunbird staging mobile App
2. Tap on Profile icon
3. Tap on Forgot? link
4. Enter the Recover account details &gt; Submit
5. Select the radio button for any ID (Email &gt; Get OTP
6. Again Tap on Resend OTP</t>
  </si>
  <si>
    <t>&gt; If user selects any available Ids (Email id ) then OTP should be sent to the selected Id with a message "OTP has been sent to(ID(Email id)). It is valid for 30 Mins": 
1. Email id 
&gt; If user clicks on "Resend OTP" then OTP should be sent to the selected ID
1. Email id 
2. Mobile number</t>
  </si>
  <si>
    <t>ValidateEmailOTPSentMessageForgetPassword</t>
  </si>
  <si>
    <t>Verify that when user is trying to Recover the id then user selects any available Ids ( Phone number ) then OTP is sent to the selected Id with a message "OTP has been sent to(ID(Phone number)). It is valid for 30 Mins":
2. Phone number
&amp;
Verify that if user clicks on "Resend OTP" then OTP is sent to the selected recovery id
1. Email id 
2. Phone number</t>
  </si>
  <si>
    <t>1. Open Sunbird staging mobile App
2. Tap on Profile icon
3. Tap on Forgot? link
4. Enter the Recover account details &gt; Submit
5. Select the radio button for any ID (Email / Mobile number) &gt; Get OTP
6. Again Tap on Resend OTP</t>
  </si>
  <si>
    <t>&gt; If user selects any available Ids ( Phone number ) then OTP should be sent to the selected Id with a message "OTP has been sent to(ID(Phone number)). It is valid for 30 Mins": 
2. Mobile number
&gt; If user clicks on "Resend OTP" then OTP should be sent to the selected ID
1. Email id 
2. Mobile number</t>
  </si>
  <si>
    <t>ValidateMobileOTPSentMessageForForgetPassword</t>
  </si>
  <si>
    <t>Verify user is able to login only with newly created password and not with the old password after resetting the password</t>
  </si>
  <si>
    <t>1. Open Sunbird staging mobile App
2. Tap on Profile icon
3. Tap on Forgot? link
4. Enter the Recover account details &gt; Submit
5. Select the radio button for any ID (Email / Mobile number) &gt; Get OTP
6. Enter the valid OTP &gt; Submit
7. Enter the new and confirm password &gt; Submit
8. Observe user is able to login with new password and not with the old password</t>
  </si>
  <si>
    <t>User should be able to login only with newly created password and not with the old password</t>
  </si>
  <si>
    <t>Verify if New password does not match with the confirm password while resetting the password user should not be able to reset the password</t>
  </si>
  <si>
    <t>1. Open Sunbird staging mobile App
2. Tap on Profile icon
3. Tap on Forgot? link
4. Enter the Recover account details &gt; Submit
5. Select the radio button for any ID (Email / Mobile number) &gt; Get OTP
6. Enter the valid OTP &gt; Submit
7. Enter the New password (password)
8. Enter the Confirm password (passw123)
9. Observe</t>
  </si>
  <si>
    <t>User should not be able to reset the password, if New password does not match with the confirm password</t>
  </si>
  <si>
    <t>Verify that in mobile while resetting the password if the user enters the same Password as the previous password, then user should not be able to reset the password</t>
  </si>
  <si>
    <t>1. Open Sunbird staging mobile App
2. Tap on Profile icon
3. Tap on Forgot? link
4. Enter the Recover account details &gt; Submit
5. Select the radio button for any ID (Email / Mobile number) &gt; Get OTP
6. Enter the valid OTP &gt; Submit
7. Enter the previous password (password)
8. Enter the Confirm password (password)
9. Observe</t>
  </si>
  <si>
    <t>User should not be able to reset the password, if the user enters the same Password as the previous password and user should get the error toast message</t>
  </si>
  <si>
    <t xml:space="preserve">Verify that custodian user should not get merge account option in the settings
</t>
  </si>
  <si>
    <t xml:space="preserve">1. Open sunbird app
2. Login with custodian user details
3. Tap on hamburger menu
4. Tap on settings
5. Observe
</t>
  </si>
  <si>
    <t xml:space="preserve"> Merge account option in the settings should not be displayed for custodian users
</t>
  </si>
  <si>
    <t>verifyNoMergeAccountOptionInSettingsForCustodianUser</t>
  </si>
  <si>
    <t>Verify that when state user merges the custodian user then Post account merge primary account's (state user account) profile information should not be changed</t>
  </si>
  <si>
    <t>Custodian user should be merged</t>
  </si>
  <si>
    <t>1. Open Sunbird app
2. Login with any state credentials
3. Click on Hamburger menu
4. Click on Settings
5. Click on merge account
6. Enter custodian user account
7. After merge successful Tap on Profile icon</t>
  </si>
  <si>
    <t>Post account merge, primary account profile information should not be changed</t>
  </si>
  <si>
    <t>PrimaryAccountProfileInformationShouldNotChangePostMerge</t>
  </si>
  <si>
    <t>https://project-sunbird.atlassian.net/browse/ED-3663</t>
  </si>
  <si>
    <t>Veirfy if user enters valid password then merging of an account should be initiated and user should navigate to different page with the toast message "Account merge has been successfully initiated. You will be notified once it is complete" will be displayed</t>
  </si>
  <si>
    <t>1. Open Sunbird app
2. Login with any state credentials
3. Click on Hamburger menu
4. Click on Settings
5. Click on merge account
6. Enter custodian user account</t>
  </si>
  <si>
    <t xml:space="preserve">Post merging the account user should get displayed with toast message "Account merge has been successfully initiated. You will be notified once it is complete". </t>
  </si>
  <si>
    <t>PostMergingAccountValidateSuccessTostrMsg</t>
  </si>
  <si>
    <t>1. Open sunbird app
2. Complete the onboarding
3. Tap on profile
4. Tap on login
5. Tap on "Login with state ID"
6. Tap on dropdown
7. Select state
8. Enter a valid identifier which exist already in Sunbird (Email/Phone no) &gt; Get OTP
9. Enter a OTP which was sent to the identifier &gt; Submit
10. Click on Merge
11. Enter valid password &gt; Next
12. Observe</t>
  </si>
  <si>
    <t>LoginWithStateSystemAndMergeCustodianUserAndValidateToasterMsg</t>
  </si>
  <si>
    <t>Veirfy after merged state User should be able to edit the state and district values</t>
  </si>
  <si>
    <t xml:space="preserve">1. Open sunbird app
2. Complete the onboarding
3. Tap on profile
4. Tap on login
5. Tap on "Login with state ID"
6. Tap on dropdown
7. Select state
8. Enter a valid identifier which exist already in Sunbird (Email/Phone no) &gt; Get OTP
9. Enter a OTP which was sent to the identifier &gt; Submit
10. Click on Merge
11. Enter valid password &gt; Next
12. Observe success message is displayed &gt; click on OK button
13. Go to profile page
14. Try to edit the state and district values
</t>
  </si>
  <si>
    <t>Post merging state user should be able to edit the state and district values..</t>
  </si>
  <si>
    <t>NamrathaNov22</t>
  </si>
  <si>
    <t>VerifyAfterMergeStateUserAbleToEditStateAndDistrictValues</t>
  </si>
  <si>
    <t>Verify after merge custodian user should not be able to login through the same account which already got merged</t>
  </si>
  <si>
    <t>1. User is already registered in Sunbird
2. User account should have been alredy merged via SSO</t>
  </si>
  <si>
    <t>1. Open sunbird app
2. Login with custodian user detials which is merged already
3. Observe</t>
  </si>
  <si>
    <t>Once custodian user account get merged then with the same account should not be able to logged in to the app</t>
  </si>
  <si>
    <t>verifyUserNotAbleToLoginUsingAlreadyMergedAccountCredentials</t>
  </si>
  <si>
    <t>Verify that once the custodian user account is merged then the emailid/phone number of the user is getting deleted and user is able to do a signup using the same "Email id /Phone number"</t>
  </si>
  <si>
    <t>1. Custodian user account 
is already exist in Sunbird
2. User account is already merged</t>
  </si>
  <si>
    <t>1. Open sunbird app
2. Tap on Profile icon
3. Click on Register here link
4. Enter the Identifier which is already merged
5. Fill the remaining mandatory fields &gt; Register
6. Enter the valid OTP &gt; Submit OTP
7. Login with valid credentials</t>
  </si>
  <si>
    <t>User should be able to register using same custodian user account which is already merged</t>
  </si>
  <si>
    <t>Verify when Custodian user got migrated into the state tenant account user should be notified with "Account merge sucessfully" subject in
a) SMS
b) Email</t>
  </si>
  <si>
    <t>1. Open sunbird app
2. Login with tenant users credentials
3. Tap on hamburger menu
4. Tap on settings
5. Tap on merge account
6. Tap on merge button on popup
7. Fill the credentials &gt; Login
8. Observe merge successfull message is displayed
9. Post merge user will recieve a notification to SMS and Email as "Account merge sucessfully"</t>
  </si>
  <si>
    <t>Post merge tenant user should recieve a notification to SMS and Email as "Account merge successfully"</t>
  </si>
  <si>
    <t>https://project-sunbird.atlassian.net/browse/SB-23149</t>
  </si>
  <si>
    <t>Verify that post merge user is displayed with a pop up message "Account Merge is successfully initiated. You will be notified once it is complete."</t>
  </si>
  <si>
    <t>1. Open Sunbird app
2. Login with state users credentials
3. Tap on hamburger menu
4. Tap on settings
5. Tap on merge account
6. Tap on merge button on popup
7. Enter valid identifier (Email ID/phone number) and password
8. Observe</t>
  </si>
  <si>
    <t>post successful merge user is displayed with "Account Merge is successfully initiated. You will be notified once it is complete"</t>
  </si>
  <si>
    <t>userAbleToSeeMergeOptionAndAbleToMergeCustodianUserSuccessfully</t>
  </si>
  <si>
    <t>Verify when user clicks on Merge should navigate to different page to enter the Password and Sign in with Google option is displayed below</t>
  </si>
  <si>
    <t xml:space="preserve">1. Open sunbird app
2. Browse as Teacher
3. Tap on profile
4. Tap on login
5. Tap on "Login with state ID"
6. Tap on dropdown
7. Select state &gt; Submit
8. Enter the new state details &gt; Submit
9. Enter a valid identifier which exist already in Sunbird (Email/Phone no) &gt; Submit
10. Click on Merge Account
11. Observe Password and Sigin with Google button is displayed
</t>
  </si>
  <si>
    <t>Post clicking on Merge button user should be navigated to merge account screen to enter a password
=============
Signin with google option is getting displayed in merge account screen.</t>
  </si>
  <si>
    <t>PoornimaOct11</t>
  </si>
  <si>
    <t>verifyNavigateToMergeScreenToValidate</t>
  </si>
  <si>
    <t>Verify when user enters the invalid password second time should navigate to different page with Message "Could not merge accounts because the password entered is incorrect. Click OK to create a new SUNBIRD account"
&amp;
Verify if user clicks on "Create new" Should be able to create the new account with the identifer(Email/Phone number) and should be navigate to profile page and no usage details will be merged to the newely created account and Duplicate account will be stripped out of the identifer</t>
  </si>
  <si>
    <t>1. Open sunbird app
2. Browse as Teacher
3. Tap on profile
4. Tap on login
5. Tap on "Login with state ID"
6. Tap on dropdown
7. Select state
8. Enter a valid identifier which exist already in Sunbird (Email/Phone no)
9. Click on submit
10. Click on Merge
11. Enter a invalid password 2 times
12. Tap on "Create new" button</t>
  </si>
  <si>
    <t>User should be redirected to different page to create new account if user enter invalid password twice.
============
New tannant user should be created post clicking on "Create new" button.
==============
Duplicate account should be stripped off 
===============
No usage details should not be merged to newly created account"</t>
  </si>
  <si>
    <t>PriyaAug25</t>
  </si>
  <si>
    <t>Verify that after merge all the usage details (Course progress, Trainning attendes)of the custodian account should get copied to the tenant account
&amp;
Verify after merge tenant user should be able to edit the profile details (Email/Phone number)</t>
  </si>
  <si>
    <t>1. Open sunbird app
2. Browse as Teacher
3. Tap on profile
4. Tap on login
5. Tap on Login with state credentials
6. Click on Settings
7. Click on Merge account
8. Enter custodian account credentials
9.  Again Go to profile page
10. Try to edit the state and district values</t>
  </si>
  <si>
    <t>Post merging user details (Course progress, training attended) of the user should get copied to the tennant account.
==============
Post merging user should be able to edit the onboading details (Board, medium and class)</t>
  </si>
  <si>
    <t>Verify that for tenant user after merging one custodian user, tenant user should get an merge account option for his profile and should be able to merged another custodian account sucessfully</t>
  </si>
  <si>
    <t>1. Open Sunbird app
2. Login with state user account
3. Tap on hamburger menu
4. Tap on settings
5. Click on Merge account and merge the custodian user
6. Tap on hamburger menu
7. Tap on settings
8. Observe</t>
  </si>
  <si>
    <t>1. After merging one custodian account, tenant user should get an merge account option in settings
2. Tenant user should be able to merge another custodian accounts successfully</t>
  </si>
  <si>
    <t>Verify that "Merge Account" option is available for tenant specific users and on click on that user is displayed with a pop up with message --&gt; "Merge" and "Cancel" option :"If you have two account with SUNBIRD, click Merge to:
- combine usage details of the both accounts, and
- delete the other account
Else, click Cancel"
&amp;
Verify that when users clicks on
- "Merge" button user should be redirected to login page and able to enter the identifier(Email/Phone number) and password
- "Cancel" button on the merge account confirmation pop up, they are redirected to Settings page</t>
  </si>
  <si>
    <t>1. Open Sunbird app
2. Login with state users credentials
3. Tap on hamburger menu
4. Tap on settings
5. Tap on merge account
6. Observe</t>
  </si>
  <si>
    <t>1. Clicking on Merge account option should be displayed merge poup with merge and cancel option
2. Clicking on Merge button should be redirected to login screen to enter the login id and password of the account</t>
  </si>
  <si>
    <t>verifyLoginPageAndSettingsScreenWhileMergeAccounts</t>
  </si>
  <si>
    <t xml:space="preserve">Verify that when a custodian/gmail user has any course progress post merge the progress should be migrated to the state user for :
- Partially consumed 
</t>
  </si>
  <si>
    <t>1. Custodian user has already consumed the courses partially before merge</t>
  </si>
  <si>
    <t>1. Open Sunbird app
2. Login with state users credentials
3. Tap on hamburger menu
4. Tap on settings
5. Tap on merge account
6. Tap on merge button on popup
7. Enter a identifier (Email ID/phone number) 
8. Enter the password
9. Post merge
10. Go to course page
11. Observe the course progress</t>
  </si>
  <si>
    <t>Partially consumed course progress should be copied and carried when custodian user is merged with state users</t>
  </si>
  <si>
    <t>validateCourseInMyCourseSectionAndInProfilePostMergeofCustodianUser
             validateCourseScenarioAfterSync</t>
  </si>
  <si>
    <t>Verify that when a custodian/gmail user has any course progress post merge the progress should be migrated to the state user for :
- Completely consumed</t>
  </si>
  <si>
    <t>Completely consumed course progress should be copied and carried when custodian user is merged with state users</t>
  </si>
  <si>
    <t>validateCourseInMyCourseSectionAndInProfilePostMergeofCustodianUser
             validateCourseScenarioAfterSync</t>
  </si>
  <si>
    <t>Verify that during merging the account if user enters the identifier(Email/Number) which is not registered with Diksha, user should not be able to login and should get an error messsage "Invalid Email Address/Mobile number or password. Please try again with valid credentials to merge"</t>
  </si>
  <si>
    <t>1. Open Sunbird app
2. Login with state users credentials
3. Tap on hamburger menu
4. Tap on settings
5. Tap on merge account
6. Tap on merge button on popup
7. Enter a identifier (Email ID/phone number) which is not registered in Sunbird
8. Observe</t>
  </si>
  <si>
    <t>validateInvalidEmailAddressMessageInMergeAccountScreen</t>
  </si>
  <si>
    <t>Verify If the same course is consumed from primary and seconday account, then post account merge the highest course percentage will be carried for the course
---
Verify that If tenant and custodian user consumed the same course then post merging custodian user with tenant user course progress with a highest percentage is displayed</t>
  </si>
  <si>
    <t>1. Custodian and state user both consumed the course</t>
  </si>
  <si>
    <t>1. Open Sunbird app
2. Login with state users credentials
3. Tap on hamburger menu
4. Tap on settings
5. Tap on merge account
6. Tap on merge button on popup
7. Enter a identifier (Email ID/phone number) who took the same course 
8. Enter the password
9. Post merge
10. Go to course page
11. Observe the course progress
-------------
1. Open sunbird app
2. Login with custodian user
3. Open Any course which the custodian user already enrolled
4. Consume the course partially (Say 50%)
5. Logout and Login with tenant user
6. Search and Join the same Course dont consume
7. Now tap on hamburger menu
8. Tap on settings --&gt; merge account
9. Enter custodian user details who has consumed same course
10. Post merge go to My courses and observe the progress</t>
  </si>
  <si>
    <t>Course progress should be copied and highest course percentage will be carried for the course
-------------
Post merge the course progress should be copied and the highest percentage of the course progress should be displayed</t>
  </si>
  <si>
    <t>merge</t>
  </si>
  <si>
    <t>Verify after merging primary user is not getting an option to edit the State and district values but is able to edit the profile information and save the changes successfully</t>
  </si>
  <si>
    <t>&gt; User should be logged in as state verified user.
&gt; Custodian user should have created for merge.</t>
  </si>
  <si>
    <t>1. Open Sunbird staging mobile App
2. Login as any state verified user.
3. Once login &gt; Click on hamburger menu &gt; Click on merge option.
4. Try to merge any custodian user.
5. Try to edit profile information and save the changes.</t>
  </si>
  <si>
    <t>After merging primary user should not getting an option to edit the State and district values but is able to edit the profile information and save the changes successfully</t>
  </si>
  <si>
    <t>VerifyAfterMergingPrimaryUserNotGettingAnOptionToEditStateAndDistrictValuesButAbleToEditTheProfileInformation</t>
  </si>
  <si>
    <t>Verify that when state user tries to merge a state user then user is getting a message "Failed to merge account "</t>
  </si>
  <si>
    <t>1. Open Sunbird app
2. Login with state users credentials
3. Tap on hamburger menu
4. Tap on settings
5. Tap on merge account
6. Tap on merge button on popup
7. Enter a state user identifier (Email ID/phone number)
8. Observe</t>
  </si>
  <si>
    <t>"Account merge failed" should be displayed when user is trying to merge the state user</t>
  </si>
  <si>
    <t>validateFailedToMergeAccountMessageWhileMergingStateUser</t>
  </si>
  <si>
    <t>SH-821</t>
  </si>
  <si>
    <t>Verify post migration if user is moved from custodian to state tenant then "Submit Details" section should not be shown.</t>
  </si>
  <si>
    <t>- Custodian user should have submitted the consent from profile
- Same user should have singedup via SSO</t>
  </si>
  <si>
    <t>1. Open Sunbird staging mobile App
2. Login with state valid credentials
3. Goto Profile 
4. Observe MY details section</t>
  </si>
  <si>
    <t>post migration if user is moved from custodian to state tenant then "Submit Details" section should not be shown.</t>
  </si>
  <si>
    <t>SubmitDetailsNotDisplayIfCustodianUserMovedToStateTenant</t>
  </si>
  <si>
    <t>Verify that when a state user merges a gmail account, then user is not able to login with that gmail account again post merge</t>
  </si>
  <si>
    <t>1. Open Sunbird app
2. Login with state users credentials
3. Tap on hamburger menu
4. Tap on settings
5. Tap on merge account
6. Tap on merge button on popup
7. Tap on login with google
8. Select a email ID
9. Log out from state user
10. Try to login with that merged gmail credentials
11. Observe</t>
  </si>
  <si>
    <t>User should be able to merge the google accounts</t>
  </si>
  <si>
    <r>
      <rPr>
        <rFont val="Arial"/>
        <color rgb="FF1155CC"/>
        <sz val="10.0"/>
        <u/>
      </rPr>
      <t>https://project-sunbird.atlassian.net/browse/ED-13</t>
    </r>
    <r>
      <rPr>
        <rFont val="Arial"/>
        <color rgb="FF1155CC"/>
        <sz val="10.0"/>
        <u/>
      </rPr>
      <t xml:space="preserve">
</t>
    </r>
    <r>
      <rPr>
        <rFont val="Arial"/>
        <color rgb="FF1155CC"/>
        <sz val="10.0"/>
        <u/>
      </rPr>
      <t>https://project-sunbird.atlassian.net/browse/ED-408</t>
    </r>
  </si>
  <si>
    <t>User merge and course progress</t>
  </si>
  <si>
    <t>Verify that when the custodian/self-signed up users are getting added(after merge) to the state tenants then verified mark(Green tick) should be displayed in the profile page and user is able to download the certificates of Custodian user's from tenant user</t>
  </si>
  <si>
    <t>1. Open Sunbird mobile app.
2. Login with tenant user credentials
3. Go to Settings from Hamburger menu
4. Click on Merge Account
5. Enter the valid credentials
6. After successful merge Go to Profile tab
7. Download the course completion certificate</t>
  </si>
  <si>
    <t>1. The custodian/self-signed up users should be able to add to the state users.
 2. Verified mark should be displayed in profile page.
 3. User should be able to download the certificates.</t>
  </si>
  <si>
    <t>verifymergeaccountforsso
verifyssoprofileanddownloadcertificate</t>
  </si>
  <si>
    <r>
      <rPr>
        <rFont val="Arial"/>
        <color rgb="FF1155CC"/>
        <sz val="10.0"/>
        <u/>
      </rPr>
      <t>https://project-sunbird.atlassian.net/browse/ED-13</t>
    </r>
    <r>
      <rPr>
        <rFont val="Arial"/>
        <color rgb="FF1155CC"/>
        <sz val="10.0"/>
        <u/>
      </rPr>
      <t xml:space="preserve">
</t>
    </r>
    <r>
      <rPr>
        <rFont val="Arial"/>
        <color rgb="FF1155CC"/>
        <sz val="10.0"/>
        <u/>
      </rPr>
      <t>https://project-sunbird.atlassian.net/browse/ED-408</t>
    </r>
  </si>
  <si>
    <t>Verify that user is able to see all the courses in My Courses sections of Course tab after merging custodian users into tenant specific user.</t>
  </si>
  <si>
    <t xml:space="preserve">1. Open Sunbird mobile app.
2. Login with tenant user credentials
3. Go to Settings from Hamburger menu
4. Click on Merge Account
5. Enter the valid credentials
6. After successful merge 
7. Click on My Course in Course tab and Observe.
</t>
  </si>
  <si>
    <t>The Tenant User should be able to see the all the courses in my tCoursessections after merging custodian users into tenant specific user.</t>
  </si>
  <si>
    <t xml:space="preserve">
validateCourseInMyCourseSectionAndInProfilePostMergeofCustodianUser
validateCourseScenarioAfterSync</t>
  </si>
  <si>
    <t xml:space="preserve">Vreify that tenant user is able to consume the merged course(custodian user course) </t>
  </si>
  <si>
    <t>1. Open Sunbird mobile app.
2. Login with tenant user credentials
3. Go to Settings from Hamburger menu
4. Click on Merge Account
5. Enter the valid credentials
6. After successful merge Go to Profile tab
7. Open the course from My trainings section
8. Consume the course.</t>
  </si>
  <si>
    <t xml:space="preserve">Tenant user should be able to consume the course from my trainings section after merging the custodian user account
</t>
  </si>
  <si>
    <t xml:space="preserve"> validateCourseInMyCourseSectionAndInProfilePostMergeofCustodianUser
             validateCourseScenarioAfterSync</t>
  </si>
  <si>
    <t>Verify progress bar is getting updated after merging custodian users into tenant specific user.</t>
  </si>
  <si>
    <t xml:space="preserve">The progress bar should be updated after consuming the course from my trainings section after merging the custodian user account
</t>
  </si>
  <si>
    <t>Vreify that user is able to see all the courses in Profile tab after merging custodian users into tenant specific user.</t>
  </si>
  <si>
    <t>1. Open Sunbird mobile app.
2. Login with tenant user credentials
3. Go to Settings from Hamburger menu
4. Click on Merge Account
5. Enter the valid credentials
6. After successful merge 
8.  Click on My Course in Profile tab and Observe.</t>
  </si>
  <si>
    <t>The user should be able to see all the courses in Profile tab after merging custodian users into tenant specific user.</t>
  </si>
  <si>
    <t>validateCourseInMyCourseSectionAndInProfilePostMergeofCustodianUser
validateCourseScenarioAfterSync</t>
  </si>
  <si>
    <t>Verify that the user is redirected to the settings screen when clicked on back button from merge account screen</t>
  </si>
  <si>
    <t>Open Sunbird app
2. Login with valid state user credentials
3. Click on hamburger menu
4. Click on settings 
5. Click on merge account
6. Click on "Go Back"
7. Observe</t>
  </si>
  <si>
    <t>User should be redirected to settings screen when clicked on back button from merge account screen</t>
  </si>
  <si>
    <t>validateMergeAccountOptionInSettingsScreenPostClickBackBtn</t>
  </si>
  <si>
    <t>Veirfy once the account is been merged tenant user should be able to relogin through SSO sucessfully</t>
  </si>
  <si>
    <t>User should be able to relogin through SSO sucessfully once the account has been merged</t>
  </si>
  <si>
    <t>userAbleToReloginUsingExternalIDAndSchoolIDAccountMergedViaSSO</t>
  </si>
  <si>
    <t>Verify if custodian user has updated the Phone number/Email id in the profile and while log in through SSO he gives updated Email id/Phone number should be able to merge and usage history will be copied to the state tenant account</t>
  </si>
  <si>
    <t>1. User is already registered in Sunbird
2. User account should have been already merged via SSO and updated the identifier</t>
  </si>
  <si>
    <t>1. Open sunbird app
2. Complete the onboarding
3. Tap on profile
4. Tap on login
5. Tap on "Login with state ID"
6. Tap on dropdown
7. Select state
8. Enter a updated email id/phone number
9. Click on submit
10. Click on Merge
11. Enter valid password &gt; Next
12. Tap on "Ok" button
13. Observe</t>
  </si>
  <si>
    <t>1. User should be able to merge with the updated email/phone number of custodian user account
2. Post successful account merge user details should be copied to tennant user account</t>
  </si>
  <si>
    <t>NamrataNov23</t>
  </si>
  <si>
    <t>VerifyStateUserAbleToMergeWithUpdatedMobileNumberAndEmailOfCustodianUser</t>
  </si>
  <si>
    <t>21/06/2023</t>
  </si>
  <si>
    <t>Verify if user from tenant(NCERT) without a board merges with custodian user who has board value in his profile, then post merge tenant user should not get board value in the profile section</t>
  </si>
  <si>
    <t>1. Open Sunbird App
2. Login with NCERT credentials
3. Click on hamburger menu
4. Click on Settings
5. Click on merge account
6. Enter the merging account credentials
7. Observe the profile page</t>
  </si>
  <si>
    <t>post merge NCERT tenant user should not get board value in the profile section</t>
  </si>
  <si>
    <t>verifyTenantWithoutBoardMerge</t>
  </si>
  <si>
    <t>Verify that 
1. if user clicks on Sunbird specific link, then clicking on it user should open the link in web if the App is not installed.
2. if user clicks on any of the shared links by Sunbird, then clicking on it user should shown with a option to open it in web or in APP.
3. user is redirected to profile screen post clicking on the Sunbird url with profile details page.
4. both guest and logged in user is redirected to profile screen post clicking on the Sunbird url with profile details.
5. both guest and logged in user is redirected to help screen post clicking on the Sunbird URL with help page</t>
  </si>
  <si>
    <t>1.Open / Click on the Sunbird Specific Link
2.Select the open option in web
3.Observe user is able to open or not</t>
  </si>
  <si>
    <t>1. if user clicks on Sunbird specific link, then clicking on it user should open the link in web if the App is not installed.
2. if user clicks on any of the shared links by Sunbird, then clicking on it user should shown with a option to open it in web or in APP.
3. user is redirected to profile screen post clicking on the Sunbird url with profile details page.
4. both guest and logged in user is redirected to profile screen post clicking on the Sunbird url with profile details.
5. both guest and logged in user is redirected to help screen post clicking on the Sunbird URL with help page</t>
  </si>
  <si>
    <t>App Launch</t>
  </si>
  <si>
    <t>Verify that telemetry event is generated with the webview version number of the device from which the user launches the app</t>
  </si>
  <si>
    <t>User should have installed staging Sunbird mobile debug build</t>
  </si>
  <si>
    <t>1. Open the latest version of Sunbird App
2. Observe the telemetry</t>
  </si>
  <si>
    <t>{"ver":"3.0","eid":"START","ets":1645184318841,"actor":{"type":"User","id":"90cd2cc5-75d8-44bf-af60-c29e5d25c700"},"context":{"cdata":[{"type":"Tabs","id":"Library-Course"},{"id":"e3b967a6-33c1-4613-9f40-3b88aa24477a","type":"UserSession"}],"env":"home","channel":"505c7c48ac6dc1edc9b08f21db5a571d","pdata":{"id":"staging.diksha.app","pid":"sunbird.app","ver":"4.7.174staging-debug"},"sid":"e3b967a6-33c1-4613-9f40-3b88aa24477a","did":"dd7bdd3aa1e77d00004b7d58ce42edddd7faa428"},"edata":{"type":"app","dspec":{"os":"Android 10","make":"Xiaomi Redmi 8A Dual","id":"dd7bdd3aa1e77d00004b7d58ce42edddd7faa428","idisk":21.4,"edisk":21.4,"scrn":6.23,"camera":"","cpu":"abi: armeabi-v7a processor\\t: 0 ","sims":-1,"webview":"98.0.4758.101"}},"object":{"id":"","type":"","version":"","rollup":{}},"mid":"590b6d7d-fc48-4aef-b8b6-8dcd02afdc90"}'</t>
  </si>
  <si>
    <t>event
: 
payload
: 
Xe
actor
: 
oe {type: 'User', id: '8bde08fa-a31b-4077-8053-732a72f65e02'}
context
: 
s {cdata: Array(1), env: 'home', channel: '505c7c48ac6dc1edc9b08f21db5a571d', pdata: oe, sid: '3eaaf10e-434f-4c17-9d9b-04698a299162', …}
edata
: 
dspec
: 
{os: 'Android 13', make: 'Xiaomi 220333QBI', id: '1172e8dbe42a0b0187834ac3ccff1f1f8a263d14', idisk: 102.26, edisk: 102.26, …}
type
: 
"app"
[[Prototype]]
: 
Object
eid
: 
"START"
ets
: 
1713793236597
mid
: 
"844e1392-8450-46a1-833a-2b25665477b5"
object
: 
oe {id: '', type: '', version: '', rollup: {…}}
ver
: 
"3.0"
[[Prototype]]
: 
Ae
type
: 
"SAVE"
[[Prototype]]
: 
Object
namespace
: 
"TELEMETRY"
[[Prototype]]
: 
Object</t>
  </si>
  <si>
    <t>Verify telemetry event gets generated for the splash screen as soon as we launch the App.</t>
  </si>
  <si>
    <t>1. Tap on the app.
2. Wait for the splash screen to appear.</t>
  </si>
  <si>
    <t>{"ver":"3.0","eid":"IMPRESSION","ets":1687323956214,"actor":{"type":"User","id":"599a31bb-dbc2-4afa-a1c4-f40195e4d434"},"context":{"cdata":[{"id":"true","type":"FirstTimeUser"},{"id":"d0fb3512-7183-4ee3-a8a7-74f1b81543a4","type":"UserSession"}],"env":"onboarding","channel":"505c7c48ac6dc1edc9b08f21db5a571d","pdata":{"id":"staging.sunbirded.app","pid":"sunbird.app","ver":"6.0.423staging-debug"},"sid":"d0fb3512-7183-4ee3-a8a7-74f1b81543a4","did":"8bf2fb2baa8628f91e2a20b6e40e38b4e9fdd883"},"edata":{"type":"page-loaded","pageid":"splash","uri":"splash"},"object":{"id":"","type":"","version":"","rollup":{}},"mid":"12f9c0b0-8bfb-422a-8f80-a653df1092ef"}'</t>
  </si>
  <si>
    <t>event
: 
payload
: 
Xe
actor
: 
oe {type: 'User', id: '8bde08fa-a31b-4077-8053-732a72f65e02'}
context
: 
s {cdata: Array(2), env: 'onboarding', channel: '505c7c48ac6dc1edc9b08f21db5a571d', pdata: oe, sid: '3eaaf10e-434f-4c17-9d9b-04698a299162', …}
edata
: 
{type: 'page-loaded', pageid: 'splash', uri: 'splash'}
eid
: 
"IMPRESSION"
ets
: 
1713793236897
mid
: 
"86b21c69-2584-4ad6-8bba-a98551162a1d"
object
: 
oe {id: '', type: '', version: '', rollup: {…}}
ver
: 
"3.0"
[[Prototype]]
: 
Ae
type
: 
"SAVE"
[[Prototype]]
: 
Object
namespace
: 
"TELEMETRY"
[[Prototype]]
: 
Object</t>
  </si>
  <si>
    <t>UB</t>
  </si>
  <si>
    <t>Verify that when user lands on the language page, Telemetry event should be generated and must contain:
eid: IMPRESSION
env: onboarding
edata type: page-loaded
pageid: language</t>
  </si>
  <si>
    <t>1. Open staging mobile app
2. Lands on language page
3. Observe the telemetry</t>
  </si>
  <si>
    <t>{"ver":"3.0","eid":"INTERACT","ets":1708525331330,"actor":{"type":"User","id":"d39f36fd-83fa-4015-9cca-4de99e507129"},"context":{"cdata":[{"id":"hi","type":"NewValue"},{"id":"en","type":"OldValue"},{"type":"Tabs","id":"Library-Course"},{"id":"8cc4ae6e-9555-4356-8e0f-b0923abc8606","type":"UserSession"}],"env":"onboarding","channel":"505c7c48ac6dc1edc9b08f21db5a571d","pdata":{"id":"staging.sunbirded.app","pid":"sunbird.app","ver":"6.0.544staging-debug"},"sid":"8cc4ae6e-9555-4356-8e0f-b0923abc8606","did":"fac5f785242856492d61ab64037b5a10de716296"},"edata":{"type":"select-language","subtype":"","id":"language","pageid":"language","extra":{"pos":[]}},"object":{"id":"","type":"","version":"","rollup":{}},"mid":"30766bd2-a54d-4c97-8e93-f5e79139d78c"}'</t>
  </si>
  <si>
    <t>event
: 
payload
: 
Xe
actor
: 
oe {type: 'User', id: '8bde08fa-a31b-4077-8053-732a72f65e02'}
context
: 
s {cdata: Array(2), env: 'onboarding', channel: '505c7c48ac6dc1edc9b08f21db5a571d', pdata: oe, sid: '3eaaf10e-434f-4c17-9d9b-04698a299162', …}
edata
: 
{type: 'page-loaded', pageid: 'language', uri: 'language'}
eid
: 
"IMPRESSION"
ets
: 
1713794075948
mid
: 
"8edb57ad-e24c-48e2-b40d-8c395a54e494"
object
: 
oe {id: '', type: '', version: '', rollup: {…}}
ver
: 
"3.0"
[[Prototype]]
: 
Ae
type
: 
"SAVE"
[[Prototype]]
: 
Object
namespace
: 
"TELEMETRY"
[[Prototype]]
: 
Object</t>
  </si>
  <si>
    <t>Content Player</t>
  </si>
  <si>
    <t>Verify, Tapping on Device back two times and clicking on  NO on the Exit pop-up, telemetry should generate</t>
  </si>
  <si>
    <t>1. Open staging mobile App
2. Select a Language.
3. Double tap on Device back button.
4. Tap NO on the exit pop up</t>
  </si>
  <si>
    <t>{"ver":"3.0","eid":"INTERACT","ets":1708525404533,"actor":{"type":"User","id":"d39f36fd-83fa-4015-9cca-4de99e507129"},"context":{"cdata":[{"type":"Tabs","id":"Library-Course"},{"id":"8cc4ae6e-9555-4356-8e0f-b0923abc8606","type":"UserSession"}],"env":"onboarding","channel":"505c7c48ac6dc1edc9b08f21db5a571d","pdata":{"id":"staging.sunbirded.app","pid":"sunbird.app","ver":"6.0.544staging-debug"},"sid":"8cc4ae6e-9555-4356-8e0f-b0923abc8606","did":"fac5f785242856492d61ab64037b5a10de716296"},"edata":{"type":"TOUCH","subtype":"no-clicked","id":"onboarding-language-setting","pageid":"onboarding-language-setting","extra":{"pos":[]}},"object":{"id":"","type":"","version":"","rollup":{}},"mid":"6eb90d1d-7a13-48ed-972a-55c25caa3273"}'</t>
  </si>
  <si>
    <t>event
: 
payload
: 
Xe
actor
: 
oe {type: 'User', id: '8bde08fa-a31b-4077-8053-732a72f65e02'}
context
: 
s {cdata: Array(2), env: 'onboarding', channel: '505c7c48ac6dc1edc9b08f21db5a571d', pdata: oe, sid: '3eaaf10e-434f-4c17-9d9b-04698a299162', …}
edata
: 
{type: 'TOUCH', subtype: 'no-clicked', id: 'onboarding-language-setting', pageid: 'onboarding-language-setting', extra: {…}}
eid
: 
"INTERACT"
ets
: 
1713793822765
mid
: 
"18181c1c-09e0-4125-bf25-5775a9120e1d"
object
: 
oe {id: '', type: '', version: '', rollup: {…}}
ver
: 
"3.0"
[[Prototype]]
: 
Ae
type
: 
"SAVE"
[[Prototype]]
: 
Object
namespace
: 
"TELEMETRY"
[[Prototype]]
: 
Object</t>
  </si>
  <si>
    <t>Verify when user taps on a Language on the language page during onboarding, Telemetry event must contain
eid: INTERACT
env: onboarding
actor type: User
edata type: select-language
edata id: language
pageid: language
"Verify, when user taps CONTINUE button after selecting a Language during onboarding, Telemetry event must contain:
eid: INTERACT
env: onboarding
actor type: User
edata type: select-continue
edata subtype: success
edata id: language
pageid: language"</t>
  </si>
  <si>
    <t>1. Open staging mobile App
2. Select language
3. Observe the telemetry
===========
1. Open staging mobile App
2. Select language
3. Click on Continue
4. Observe the telemetry</t>
  </si>
  <si>
    <t>{"ver":"3.0","eid":"INTERACT","ets":1708525502990,"actor":{"type":"User","id":"d39f36fd-83fa-4015-9cca-4de99e507129"},"context":{"cdata":[{"id":"en","type":"NewValue"},{"id":"hi","type":"OldValue"},{"type":"Tabs","id":"Library-Course"},{"id":"8cc4ae6e-9555-4356-8e0f-b0923abc8606","type":"UserSession"}],"env":"onboarding","channel":"505c7c48ac6dc1edc9b08f21db5a571d","pdata":{"id":"staging.sunbirded.app","pid":"sunbird.app","ver":"6.0.544staging-debug"},"sid":"8cc4ae6e-9555-4356-8e0f-b0923abc8606","did":"fac5f785242856492d61ab64037b5a10de716296"},"edata":{"type":"select-language","subtype":"","id":"language","pageid":"language","extra":{"pos":[]}},"object":{"id":"","type":"","version":"","rollup":{}},"mid":"7bbfe797-a972-4708-8cae-b358e7267b08"}'
====================================
'{"ver":"3.0","eid":"INTERACT","ets":1708525583142,"actor":{"type":"User","id":"d39f36fd-83fa-4015-9cca-4de99e507129"},"context":{"cdata":[{"id":"en","type":"NewValue"},{"type":"Tabs","id":"Library-Course"},{"id":"8cc4ae6e-9555-4356-8e0f-b0923abc8606","type":"UserSession"}],"env":"onboarding","channel":"505c7c48ac6dc1edc9b08f21db5a571d","pdata":{"id":"staging.sunbirded.app","pid":"sunbird.app","ver":"6.0.544staging-debug"},"sid":"8cc4ae6e-9555-4356-8e0f-b0923abc8606","did":"fac5f785242856492d61ab64037b5a10de716296"},"edata":{"type":"select-continue","subtype":"success","id":"language","pageid":"language","extra":{"pos":[]}},"object":{"id":"","type":"","version":"","rollup":{}},"mid":"47ba93fa-0658-4f49-8d8a-b6c296e22d59"}'
=========================================
""{""ver"":""3.0"",""eid"":""INTERACT"",""ets"":1597901009807,""actor"":{""type"":""User"",""id"":""ed21368f-ba6b-4fdf-bf8a-a65f9f3866ed""},""context"":{""cdata"":[{""id"":""a789ab0e-a55c-435e-b755-7d3fe55269c5"",""type"":""UserSession""}],""env"":""onboarding"",""channel"":""505c7c48ac6dc1edc9b08f21db5a571d"",""pdata"":{""id"":""staging.diksha.app"",""pid"":""sunbird.app"",""ver"":""3.2.420staging-debug""},""sid"":""a789ab0e-a55c-435e-b755-7d3fe55269c5"",""did"":""bddd4d94922153759691f535d693d1e83f10c2dd""},""edata"":{""type"":""TOUCH"",""subtype"":""language-settings-success"",""id"":""onboarding-language-setting"",""pageid"":""onboarding-language-setting"",""extra"":{""pos"":[],""values"":[{""previousLanguage"":"""",""currentLanguage"":""en""}]}},""object"":{""id"":"""",""type"":"""",""version"":"""",""rollup"":{}},""mid"":""bd76139d-f694-4e0c-ae4d-3d7158a152ad""}"""</t>
  </si>
  <si>
    <t>event
: 
payload
: 
Xe
actor
: 
oe {type: 'User', id: '8bde08fa-a31b-4077-8053-732a72f65e02'}
context
: 
s {cdata: Array(4), env: 'onboarding', channel: '505c7c48ac6dc1edc9b08f21db5a571d', pdata: oe, sid: '3eaaf10e-434f-4c17-9d9b-04698a299162', …}
edata
: 
{type: 'select-language', subtype: '', id: 'language', pageid: 'language', extra: {…}}
eid
: 
"INTERACT"
ets
: 
1713793919025
mid
: 
"e8548750-c9b2-4f5d-aa64-af289ebd0556"
object
: 
oe {id: '', type: '', version: '', rollup: {…}}
ver
: 
"3.0"
[[Prototype]]
: 
Ae
type
: 
"SAVE"
[[Prototype]]
: 
Object
namespace
: 
"TELEMETRY"
[[Prototype]]
: 
Object
==============
event
: 
payload
: 
Xe
actor
: 
oe {type: 'User', id: '8bde08fa-a31b-4077-8053-732a72f65e02'}
context
: 
s {cdata: Array(2), env: 'onboarding', channel: '505c7c48ac6dc1edc9b08f21db5a571d', pdata: oe, sid: '3eaaf10e-434f-4c17-9d9b-04698a299162', …}
edata
: 
{type: 'TOUCH', subtype: 'continue-clicked', id: 'onboarding-language-setting', pageid: 'onboarding-language-setting', extra: {…}}
eid
: 
"INTERACT"
ets
: 
1713794000834
mid
: 
"7ba2f587-3eb5-4eb6-98dc-2b513c7b3856"
object
: 
oe {id: '', type: '', version: '', rollup: {…}}
ver
: 
"3.0"
[[Prototype]]
: 
Ae
type
: 
"SAVE"
[[Prototype]]
: 
Object
namespace
: 
"TELEMETRY"
[[Prototype]]
: 
Object
===============
event
: 
payload
: 
Xe
actor
: 
oe {type: 'User', id: '8bde08fa-a31b-4077-8053-732a72f65e02'}
context
: 
s {cdata: Array(2), env: 'onboarding', channel: '505c7c48ac6dc1edc9b08f21db5a571d', pdata: oe, sid: '3eaaf10e-434f-4c17-9d9b-04698a299162', …}
edata
: 
{type: 'TOUCH', subtype: 'language-settings-success', id: 'onboarding-language-setting', pageid: 'onboarding-language-setting', extra: {…}}
eid
: 
"INTERACT"
ets
: 
1713794000837
mid
: 
"ecb0658e-979c-4715-80a0-27f81ed80d22"
object
: 
oe {id: '', type: '', version: '', rollup: {…}}
ver
: 
"3.0"
[[Prototype]]
: 
Ae
type
: 
"SAVE"
[[Prototype]]
: 
Object
namespace
: 
"TELEMETRY"
[[Prototype]]
: 
Object</t>
  </si>
  <si>
    <t>Verify telemetry event gets generated when user selects "Teacher" as user type and click on Continue during onboarding.
Verify telemetry event gets generated when user selects "Student" as user type and click on Continue during onboarding.</t>
  </si>
  <si>
    <t>1. Open staging mobile App
2. Select a Language.
3. Select Teacher
4. Observe the telemetry
============
1. Open staging mobile App
2. Select a Language.
3. Select Student.
4. Observe the telemetry</t>
  </si>
  <si>
    <t>{"ver":"3.0","eid":"INTERACT","ets":1708525957277,"actor":{"type":"User","id":"d39f36fd-83fa-4015-9cca-4de99e507129"},"context":{"cdata":[{"id":"teacher","type":"UserType"},{"type":"Tabs","id":"Library-Course"},{"id":"a71ab5d3-7f58-4362-a4fd-43d2c6598302","type":"UserSession"}],"env":"onboarding","channel":"505c7c48ac6dc1edc9b08f21db5a571d","pdata":{"id":"staging.sunbirded.app","pid":"sunbird.app","ver":"6.0.544staging-debug"},"sid":"a71ab5d3-7f58-4362-a4fd-43d2c6598302","did":"fac5f785242856492d61ab64037b5a10de716296"},"edata":{"type":"select-usertype","subtype":"","id":"usertype","pageid":"usertype","extra":{"pos":[]}},"object":{"id":"","type":"","version":"","rollup":{}},"mid":"ddbace26-dfdc-4a1a-b233-61d67b924fd5"}'
===============
'{"ver":"3.0","eid":"INTERACT","ets":1686134185336,"actor":{"type":"User","id":"9395e614-fccb-4b67-9962-f5a2b453f3c5"},"context":{"cdata":[{"type":"Tabs","id":"Library-Course"},{"id":"16438dba-5fe9-46fa-8f2b-a6295a8ca6ad","type":"UserSession"}],"env":"onboarding","channel":"505c7c48ac6dc1edc9b08f21db5a571d","pdata":{"id":"staging.sunbirded.app","pid":"sunbird.app","ver":"6.0.418staging-debug"},"sid":"16438dba-5fe9-46fa-8f2b-a6295a8ca6ad","did":"8bf2fb2baa8628f91e2a20b6e40e38b4e9fdd883"},"edata":{"type":"TOUCH","subtype":"user-type-selected","id":"user-type-selection","pageid":"user-type-selection","extra":{"pos":[],"values":[{"userType":"STUDENT"}]}},"object":{"id":"","type":"","version":"","rollup":{}},"mid":"180253db-9906-4ed9-8631-856a1c93bb74"}'</t>
  </si>
  <si>
    <t>event
: 
payload
: 
Xe
actor
: 
oe {type: 'User', id: '8bde08fa-a31b-4077-8053-732a72f65e02'}
context
: 
s {cdata: Array(2), env: 'onboarding', channel: '505c7c48ac6dc1edc9b08f21db5a571d', pdata: oe, sid: '3eaaf10e-434f-4c17-9d9b-04698a299162', …}
edata
: 
extra
: 
pos
: 
[]
values
: 
Array(1)
0
: 
{userType: 'TEACHER'}
length
: 
1
[[Prototype]]
: 
Array(0)
[[Prototype]]
: 
Object
id
: 
"user-type-selection"
pageid
: 
"user-type-selection"
subtype
: 
"user-type-selected"
type
: 
"TOUCH"
[[Prototype]]
: 
Object
eid
: 
"INTERACT"
ets
: 
1713794165911
mid
: 
"553aa6d9-d015-4ebb-a34f-6e0a8d4210c4"
object
: 
oe {id: '', type: '', version: '', rollup: {…}}
ver
: 
"3.0"
[[Prototype]]
: 
Ae
type
: 
"SAVE"
[[Prototype]]
: 
Object
namespace
: 
"TELEMETRY"
[[Prototype]]
: 
Object
===============
event
: 
payload
: 
Xe
actor
: 
oe {type: 'User', id: '4eb0926e-53b4-4131-af2b-21a5cbdb72f3'}
context
: 
s {cdata: Array(2), env: 'onboarding', channel: '505c7c48ac6dc1edc9b08f21db5a571d', pdata: oe, sid: '67fee773-7290-4a72-8ed1-8a3721e950a7', …}
edata
: 
extra
: 
pos
: 
[]
values
: 
Array(1)
0
: 
{userType: 'STUDENT'}
length
: 
1
[[Prototype]]
: 
Array(0)
[[Prototype]]
: 
Object
id
: 
"user-type-selection"
pageid
: 
"user-type-selection"
subtype
: 
"user-type-selected"
type
: 
"TOUCH"
[[Prototype]]
: 
Object
eid
: 
"INTERACT"
ets
: 
1713794347363
mid
: 
"764bb935-c002-4f7b-8984-b7da41a3c89b"
object
: 
oe {id: '', type: '', version: '', rollup: {…}}
ver
: 
"3.0"
[[Prototype]]
: 
Ae
type
: 
"SAVE"
[[Prototype]]
: 
Object
namespace
: 
"TELEMETRY"
[[Prototype]]
: 
Object</t>
  </si>
  <si>
    <t>Verify that when user taps CONTINUE button after selecting a Language and lands on User selection screen, Telemetry event must contain:
eid: AUDIT
env: onboarding
actor type: User
edata type: set-language
edata id: language
pageid: language
Prop: language</t>
  </si>
  <si>
    <t>1. Open the staging mobile app.
2. Select language
3. Click on Continue button
4. Observe the Audit telemetry</t>
  </si>
  <si>
    <t>{ver":"3.0","eid":"AUDIT","ets":1597901616118,"actor":{"type":"User","id":"2550907a-05b8-49ed-a20d-4e818e22d50e"},"context":{"cdata":[{"id":"language","type":"FromPage"},{"id":"en","type":"Language"},{"id":"ed9bbed9-bfb0-4f0b-bbb3-224de46596cb","type":"UserSession"}],"env":"onboarding","channel":"505c7c48ac6dc1edc9b08f21db5a571d","pdata":{"id":"staging.diksha.app","pid":"sunbird.app","ver":"3.2.420staging-debug"},"sid":"ed9bbed9-bfb0-4f0b-bbb3-224de46596cb","did":"bddd4d94922153759691f535d693d1e83f10c2dd"},"edata":{"state":"Updated","props":["language"],"type":"set-language"},"object":{"id":"","type":"","version":"","rollup":{}},"mid":"115d1560-f503-46c8-b7cf-4f28d1e8c293"}"</t>
  </si>
  <si>
    <t>event
: 
payload
: 
Xe
actor
: 
oe {type: 'User', id: 'cd4bbfe9-68f9-4afb-b15e-5a211c8e1a06'}
context
: 
s {cdata: Array(4), env: 'onboarding', channel: '505c7c48ac6dc1edc9b08f21db5a571d', pdata: oe, sid: 'eb9b38b7-22c2-41fe-90e3-45871da17d1d', …}
edata
: 
props
: 
['language']
state
: 
"Updated"
type
: 
"set-language"
[[Prototype]]
: 
Object
eid
: 
"AUDIT"
ets
: 
1713860762618
mid
: 
"f9a90d3c-e3df-4e98-8983-8be700a178af"
object
: 
oe {id: '', type: '', version: '', rollup: {…}}
ver
: 
"3.0"
[[Prototype]]
: 
Ae
type
: 
"SAVE"
[[Prototype]]
: 
Object
namespace
: 
"TELEMETRY"
[[Prototype]]
: 
Object</t>
  </si>
  <si>
    <t>Verify that when User selection screen is displayed, Telemetry event must contain:
eid: IMPRESSION
env: onboarding
actor type: User
edata type: page-loaded
pageid: usertype
Verify that when User taps "Back" from the UI, Telemetry event must contain:
eid: INTERACT
env: onboarding
actor type: User
edata type: select-back
edata subtype: ui
edata id: usertype
pageid: usertype"</t>
  </si>
  <si>
    <t>1. Open the staging mobile app.
2. Select language
3. Click on Continue
4. After landing on Role page Observe the telemetry
=============
1. Open the staging mobile app.
2. Select language
3. Click on Continue button
4. After landing on role page
5. Click on app back button</t>
  </si>
  <si>
    <t>{"ver":"3.0","eid":"IMPRESSION","ets":1597901616924,"actor":{"type":"User","id":"2550907a-05b8-49ed-a20d-4e818e22d50e"},"context":{"cdata":[{"id":"ed9bbed9-bfb0-4f0b-bbb3-224de46596cb","type":"UserSession"}],"env":"onboarding","channel":"505c7c48ac6dc1edc9b08f21db5a571d","pdata":{"id":"staging.diksha.app","pid":"sunbird.app","ver":"3.2.420staging-debug"},"sid":"ed9bbed9-bfb0-4f0b-bbb3-224de46596cb","did":"bddd4d94922153759691f535d693d1e83f10c2dd"},"edata":{"type":"page-loaded","pageid":"usertype","uri":"usertype"},"object":{"id":"","type":"","version":"","rollup":{}},"mid":"a02a0e7f-3322-44fc-a345-5a302dbfea1c"}"
=================================
'{"ver":"3.0","eid":"INTERACT","ets":1635830209247,"actor":{"type":"User","id":"e1226a78-0c88-45aa-a9ae-3fa0acfffa72"},"context":{"cdata":[{"type":"Tabs","id":"Library-Course"},{"id":"2b11cc48-ac38-4641-a224-8a9cd1ef4723","type":"UserSession"}],"env":"onboarding","channel":"505c7c48ac6dc1edc9b08f21db5a571d","pdata":{"id":"staging.diksha.app","pid":"sunbird.app","ver":"4.4.107staging-debug"},"sid":"2b11cc48-ac38-4641-a224-8a9cd1ef4723","did":"e680eed580ae02536c4bcbd890a8469c15ff08ff"},"edata":{"type":"select-back","subtype":"ui","id":"usertype","pageid":"usertype","extra":{"pos":[]}},"object":{"id":"","type":"","version":"","rollup":{}},"mid":"acfed1f0-01a1-45d0-933d-a613cc47472e"}'</t>
  </si>
  <si>
    <t>event
: 
payload
: 
Xe
actor
: 
oe {type: 'User', id: 'cd4bbfe9-68f9-4afb-b15e-5a211c8e1a06'}
context
: 
s {cdata: Array(2), env: 'onboarding', channel: '505c7c48ac6dc1edc9b08f21db5a571d', pdata: oe, sid: 'eb9b38b7-22c2-41fe-90e3-45871da17d1d', …}
edata
: 
{type: 'page-loaded', pageid: 'usertype', uri: 'usertype'}
eid
: 
"IMPRESSION"
ets
: 
1713861032207
mid
: 
"5381e320-cf7a-401a-8b92-8e88c5f334ce"
object
: 
oe {id: '', type: '', version: '', rollup: {…}}
ver
: 
"3.0"
[[Prototype]]
: 
Ae
type
: 
"SAVE"
[[Prototype]]
: 
Object
namespace
: 
"TELEMETRY"
[[Prototype]]
: 
Object
==============
event
: 
payload
: 
Xe
actor
: 
oe {type: 'User', id: 'cd4bbfe9-68f9-4afb-b15e-5a211c8e1a06'}
context
: 
s {cdata: Array(2), env: 'onboarding', channel: '505c7c48ac6dc1edc9b08f21db5a571d', pdata: oe, sid: 'eb9b38b7-22c2-41fe-90e3-45871da17d1d', …}
edata
: 
{type: 'select-back', subtype: 'ui', id: 'usertype', pageid: 'usertype', extra: {…}}
eid
: 
"INTERACT"
ets
: 
1713861219254
mid
: 
"2e07005f-b398-4ba1-bae2-36b38bafc4bc"
object
: 
oe {id: '', type: '', version: '', rollup: {…}}
ver
: 
"3.0"
[[Prototype]]
: 
Ae
type
: 
"SAVE"
[[Prototype]]
: 
Object
namespace
: 
"TELEMETRY"
[[Prototype]]
: 
Object</t>
  </si>
  <si>
    <t>Verify that when User taps "Back" from the device, Telemetry event must contain:
eid: INTERACT
env: onboarding
actor type: User
edata type: select-back
edata subtype: device
edata id: usertype
pageid: usertype</t>
  </si>
  <si>
    <t>1. Open the staging mobile app.
2. Select language
3. Click on Continue
4. Click on device back button
5. Oberve the telemetry</t>
  </si>
  <si>
    <t>{ver":"3.0","eid":"INTERACT","ets":1597905464713,"actor":{"type":"User","id":"a8deb15c-1383-402f-b355-7a306f4fdd2e"},"context":{"cdata":[{"id":"f7e68514-e6fb-45f6-b435-7b4c85a915f3","type":"UserSession"}],"env":"onboarding","channel":"505c7c48ac6dc1edc9b08f21db5a571d","pdata":{"id":"staging.diksha.app","pid":"sunbird.app","ver":"3.2.420staging-debug"},"sid":"f7e68514-e6fb-45f6-b435-7b4c85a915f3","did":"bddd4d94922153759691f535d693d1e83f10c2dd"},"edata":{"type":"select-back","subtype":"device","id":"usertype","pageid":"usertype","extra":{"pos":[]}},"object":{"id":"","type":"","version":"","rollup":{}},"mid":"242f7155-910d-4d6e-bf19-869a93b713b7"}"</t>
  </si>
  <si>
    <t>event
: 
payload
: 
Xe
actor
: 
oe {type: 'User', id: 'cd4bbfe9-68f9-4afb-b15e-5a211c8e1a06'}
context
: 
s {cdata: Array(2), env: 'onboarding', channel: '505c7c48ac6dc1edc9b08f21db5a571d', pdata: oe, sid: 'eb9b38b7-22c2-41fe-90e3-45871da17d1d', …}
edata
: 
{type: 'select-back', subtype: 'device', id: 'usertype', pageid: 'usertype', extra: {…}}
eid
: 
"INTERACT"
ets
: 
1713860877081
mid
: 
"af0fab4b-b2ac-4fe3-9fcb-4758751b5d09"
object
: 
oe {id: '', type: '', version: '', rollup: {…}}
ver
: 
"3.0"
[[Prototype]]
: 
Ae
type
: 
"SAVE"
[[Prototype]]
: 
Object
namespace
: 
"TELEMETRY"
[[Prototype]]
: 
Object</t>
  </si>
  <si>
    <t>Verify that when User clicks on user type, Telemetry event must contain:
eid: INTERACT
env: onboarding
actor type: User
edata type: select-usertype
edata id: usertype
pageid: usertype
cdata[1].type: UserType
cdata[1].value: &lt;usertype&gt; (Student/Teacher)</t>
  </si>
  <si>
    <t>1. Open the staging mobile app.
2. Select language
3. Click on Continue
4. Click on role
5. Observe the telemetry</t>
  </si>
  <si>
    <t>{"ver":"3.0","eid":"INTERACT","ets":1708526678146,"actor":{"type":"User","id":"d39f36fd-83fa-4015-9cca-4de99e507129"},"context":{"cdata":[{"type":"Tabs","id":"Library-Course"},{"id":"a71ab5d3-7f58-4362-a4fd-43d2c6598302","type":"UserSession"}],"env":"onboarding","channel":"505c7c48ac6dc1edc9b08f21db5a571d","pdata":{"id":"staging.sunbirded.app","pid":"sunbird.app","ver":"6.0.544staging-debug"},"sid":"a71ab5d3-7f58-4362-a4fd-43d2c6598302","did":"fac5f785242856492d61ab64037b5a10de716296"},"edata":{"type":"TOUCH","subtype":"user-type-selected","id":"user-type-selection","pageid":"user-type-selection","extra":{"pos":[],"values":[{"userType":"TEACHER"}]}},"object":{"id":"","type":"","version":"","rollup":{}},"mid":"9fa0b6f0-c043-4d19-97d8-84064149d03a"}'</t>
  </si>
  <si>
    <t>event
: 
payload
: 
Xe
actor
: 
oe {type: 'User', id: '4eb0926e-53b4-4131-af2b-21a5cbdb72f3'}
context
: 
s {cdata: Array(3), env: 'onboarding', channel: '505c7c48ac6dc1edc9b08f21db5a571d', pdata: oe, sid: '67fee773-7290-4a72-8ed1-8a3721e950a7', …}
edata
: 
{type: 'select-usertype', subtype: '', id: 'usertype', pageid: 'usertype', extra: {…}}
eid
: 
"INTERACT"
ets
: 
1713794347365
mid
: 
"ea524bde-7c8e-4131-b35b-fb8af6ea403a"
object
: 
oe {id: '', type: '', version: '', rollup: {…}}
ver
: 
"3.0"
[[Prototype]]
: 
Ae
type
: 
"SAVE"
[[Prototype]]
: 
Object
namespace
: 
"TELEMETRY"
[[Prototype]]
: 
Object</t>
  </si>
  <si>
    <t>Verify that when User-type set for the device (Select the role), Telemetry event must contain:
eid: AUDIT
env: onboarding
actor type: User
edata type: set-usertype
edata id: usertype
pageid: usertype</t>
  </si>
  <si>
    <t>{"ver":"3.0","eid":"AUDIT","ets":1708526675771,"actor":{"type":"User","id":"d39f36fd-83fa-4015-9cca-4de99e507129"},"context":{"cdata":[{"id":"language","type":"FromPage"},{"id":"en","type":"Language"},{"type":"Tabs","id":"Library-Course"},{"id":"a71ab5d3-7f58-4362-a4fd-43d2c6598302","type":"UserSession"}],"env":"onboarding","channel":"505c7c48ac6dc1edc9b08f21db5a571d","pdata":{"id":"staging.sunbirded.app","pid":"sunbird.app","ver":"6.0.544staging-debug"},"sid":"a71ab5d3-7f58-4362-a4fd-43d2c6598302","did":"fac5f785242856492d61ab64037b5a10de716296"},"edata":{"state":"Updated","props":["language"],"type":"set-language"},"object":{"id":"","type":"","version":"","rollup":{}},"mid":"08888e9e-4633-4b24-bddd-1486750d2e21"}'</t>
  </si>
  <si>
    <t>event
: 
payload
: 
Xe
actor
: 
oe {type: 'System', id: '4eb0926e-53b4-4131-af2b-21a5cbdb72f3'}
context
: 
s {cdata: Array(3), env: 'sdk', channel: '505c7c48ac6dc1edc9b08f21db5a571d', pdata: oe, sid: '67fee773-7290-4a72-8ed1-8a3721e950a7', …}
edata
: 
{state: 'Updated', props: Array(2), type: undefined}
eid
: 
"AUDIT"
ets
: 
1713794347439
mid
: 
"74d55e0e-7e75-4235-b6a4-de047193d021"
object
: 
oe {id: '4eb0926e-53b4-4131-af2b-21a5cbdb72f3', type: 'User', version: '', rollup: {…}}
ver
: 
"3.0"
[[Prototype]]
: 
Ae
type
: 
"SAVE"
[[Prototype]]
: 
Object
namespace
: 
"TELEMETRY"
[[Prototype]]
: 
Object</t>
  </si>
  <si>
    <t>Verify that Scan QR/ Board page loaded (Total boards count) after selecting role during onboarding, Telemetry event must contain:
eid: IMPRESSION
env: onboarding
actor type: User
edata type: page-loaded
pageid: scan-or-manual</t>
  </si>
  <si>
    <t>1. Open the staging mobile app.
2. Select language
3. Click on Continue
4. Select role
5. Observe the telemetry for page loaded</t>
  </si>
  <si>
    <t>{"ver":"3.0","eid":"IMPRESSION","ets":1708526681127,"actor":{"type":"User","id":"d39f36fd-83fa-4015-9cca-4de99e507129"},"context":{"cdata":[{"id":"32","type":"CountBoard"},{"type":"Tabs","id":"Library-Course"},{"id":"a71ab5d3-7f58-4362-a4fd-43d2c6598302","type":"UserSession"}],"env":"onboarding","channel":"505c7c48ac6dc1edc9b08f21db5a571d","pdata":{"id":"staging.sunbirded.app","pid":"sunbird.app","ver":"6.0.544staging-debug"},"sid":"a71ab5d3-7f58-4362-a4fd-43d2c6598302","did":"fac5f785242856492d61ab64037b5a10de716296"},"edata":{"type":"page-loaded","pageid":"scan-or-manual","uri":"scan-or-manual"},"object":{"id":"","type":"","version":"","rollup":{}},"mid":"4d12f8f1-a47a-4441-b09f-39f012e82856"}'</t>
  </si>
  <si>
    <t>event
: 
payload
: 
Xe
actor
: 
oe {type: 'User', id: '4eb0926e-53b4-4131-af2b-21a5cbdb72f3'}
context
: 
s {cdata: Array(3), env: 'onboarding', channel: '505c7c48ac6dc1edc9b08f21db5a571d', pdata: oe, sid: 'a30beb06-7368-4d04-818e-47bcc4832c59', …}
edata
: 
{type: 'page-loaded', pageid: 'scan-or-manual', uri: 'scan-or-manual'}
eid
: 
"IMPRESSION"
ets
: 
1713794350083
mid
: 
"bb5a771e-f245-4d70-b63d-3067f6bfb99f"
object
: 
oe {id: '', type: '', version: '', rollup: {…}}
ver
: 
"3.0"
[[Prototype]]
: 
Ae
type
: 
"SAVE"
[[Prototype]]
: 
Object
namespace
: 
"TELEMETRY"
[[Prototype]]
: 
Object</t>
  </si>
  <si>
    <t>Verify that when Request for QR / B,M,C Page after selecting role during onboarding, Telemetry event must contain:
eid: IMPRESSION
env: onboarding
actor type: User
edata type: page-request
pageid: scan-or-manual</t>
  </si>
  <si>
    <t>1. Open the staging mobile app.
2. Select language
3. Click on Continue button
4. Click on role
5. Observe the telemetry of page request</t>
  </si>
  <si>
    <t>{"ver":"3.0","eid":"IMPRESSION","ets":1708527032146,"actor":{"type":"User","id":"d39f36fd-83fa-4015-9cca-4de99e507129"},"context":{"cdata":[{"type":"Tabs","id":"Library-Course"},{"id":"a71ab5d3-7f58-4362-a4fd-43d2c6598302","type":"UserSession"}],"env":"onboarding","channel":"505c7c48ac6dc1edc9b08f21db5a571d","pdata":{"id":"staging.sunbirded.app","pid":"sunbird.app","ver":"6.0.544staging-debug"},"sid":"a71ab5d3-7f58-4362-a4fd-43d2c6598302","did":"fac5f785242856492d61ab64037b5a10de716296"},"edata":{"type":"page-request","pageid":"scan-or-manual","uri":"scan-or-manual"},"object":{"id":"","type":"","version":"","rollup":{}},"mid":"caa3aae0-eb16-43d2-ba84-dc423788a514"}'</t>
  </si>
  <si>
    <t>event
: 
payload
: 
Xe
actor
: 
oe {type: 'User', id: '4eb0926e-53b4-4131-af2b-21a5cbdb72f3'}
context
: 
s {cdata: Array(2), env: 'onboarding', channel: '505c7c48ac6dc1edc9b08f21db5a571d', pdata: oe, sid: 'a30beb06-7368-4d04-818e-47bcc4832c59', …}
edata
: 
{type: 'page-request', pageid: 'scan-or-manual', uri: 'scan-or-manual'}
eid
: 
"IMPRESSION"
ets
: 
1713794349173
mid
: 
"16e71981-b65e-4d42-af81-2f46e1f80976"
object
: 
oe {id: '', type: '', version: '', rollup: {…}}
ver
: 
"3.0"
[[Prototype]]
: 
Ae
type
: 
"SAVE"
[[Prototype]]
: 
Object
namespace
: 
"TELEMETRY"
[[Prototype]]
: 
Object</t>
  </si>
  <si>
    <t>Verify that when Clicked on scan QR code on Scan or manual selection screen, Telemetry event must contain:
eid: INTERACT
env: onboarding
actor type: User
edata type: select-qrscanner
edata id: scan-or-manual
pageid: scan-or-manual</t>
  </si>
  <si>
    <t>1. Open the staging mobile app.
2. Select language
3. Click on Continue
4. Select role
5. Click on Scan QR
6. Observe the telemetry</t>
  </si>
  <si>
    <t>{"ver":"3.0","eid":"INTERACT","ets":1708527117188,"actor":{"type":"User","id":"d39f36fd-83fa-4015-9cca-4de99e507129"},"context":{"cdata":[{"type":"Tabs","id":"Library-Course"},{"id":"a71ab5d3-7f58-4362-a4fd-43d2c6598302","type":"UserSession"}],"env":"onboarding","channel":"505c7c48ac6dc1edc9b08f21db5a571d","pdata":{"id":"staging.sunbirded.app","pid":"sunbird.app","ver":"6.0.544staging-debug"},"sid":"a71ab5d3-7f58-4362-a4fd-43d2c6598302","did":"fac5f785242856492d61ab64037b5a10de716296"},"edata":{"type":"select-qrscanner","subtype":"","id":"scan-or-manual","pageid":"scan-or-manual","extra":{"pos":[]}},"object":{"id":"","type":"","version":"","rollup":{}},"mid":"92537db1-a1a3-470e-912b-edbf492e9a3b"}'</t>
  </si>
  <si>
    <t>event
: 
payload
: 
Xe
actor
: 
oe {type: 'User', id: '4eb0926e-53b4-4131-af2b-21a5cbdb72f3'}
context
: 
s {cdata: Array(2), env: 'onboarding', channel: '505c7c48ac6dc1edc9b08f21db5a571d', pdata: oe, sid: 'a30beb06-7368-4d04-818e-47bcc4832c59', …}
edata
: 
{type: 'select-qrscanner', subtype: '', id: 'scan-or-manual', pageid: 'scan-or-manual', extra: {…}}
eid
: 
"INTERACT"
ets
: 
1713794628321
mid
: 
"81b7e1a6-ff58-4424-bc55-1e8c8d0adf4e"
object
: 
oe {id: '', type: '', version: '', rollup: {…}}
ver
: 
"3.0"
[[Prototype]]
: 
Ae
type
: 
"SAVE"
[[Prototype]]
: 
Object
namespace
: 
"TELEMETRY"
[[Prototype]]
: 
Object</t>
  </si>
  <si>
    <t>Verify that when tap "Back" from the UI on Scan or manual selection screen, Telemetry event must contain:
eid: INTERACT
env: onboarding
actor type: User
edata type: select-back
edat subtype: ui
edata id: scan-or-manual
pageid: scan-or-manual</t>
  </si>
  <si>
    <t>1. Open the staging mobile app.
2. Select language
3. Click on Continue
4. Select role
5. Click on Scan QR
6. Click on App back button
7. Observe the telemetry</t>
  </si>
  <si>
    <t>"{\"ver\":\"3.0\",\"eid\":\"INTERACT\",\"ets\":1626333011726,\"actor\":{\"type\":\"User\",\"id\":\"3dfb676e-90f8-4128-8bbf-7f3dfcc84388\"},\"context\":{\"cdata\":[{\"type\":\"Tabs\",\"id\":\"Library-Course\"},{\"id\":\"136579d9-2e43-4f8f-8d31-7b299fc0241e\",\"type\":\"UserSession\"}],\"env\":\"onboarding\",\"channel\":\"505c7c48ac6dc1edc9b08f21db5a571d\",\"pdata\":{\"id\":\"staging.diksha.app\",\"pid\":\"sunbird.app\",\"ver\":\"4.1.856staging-debug\"},\"sid\":\"136579d9-2e43-4f8f-8d31-7b299fc0241e\",\"did\":\"e680eed580ae02536c4bcbd890a8469c15ff08ff\"},\"edata\":{\"type\":\"select-back\",\"subtype\":\"ui\",\"id\":\"scan-or-manual\",\"pageid\":\"scan-or-manual\",\"extra\":{\"pos\":[]}},\"object\":{\"id\":\"\",\"type\":\"\",\"version\":\"\",\"rollup\":{}},\"mid\":\"ecf7c2cc-7b71-4efd-a307-3ac32cbd8120\"}"</t>
  </si>
  <si>
    <t>event
: 
payload
: 
Xe
actor
: 
oe {type: 'User', id: 'cd4bbfe9-68f9-4afb-b15e-5a211c8e1a06'}
context
: 
s {cdata: Array(2), env: 'onboarding', channel: '505c7c48ac6dc1edc9b08f21db5a571d', pdata: oe, sid: 'e55bf170-635f-4eb2-a439-6b33e5357d78', …}
edata
: 
{type: 'select-back', subtype: 'ui', id: 'scan', pageid: 'scan', extra: {…}}
eid
: 
"INTERACT"
ets
: 
1713861321800
mid
: 
"1ae2ae26-9347-4227-8309-415c23645ec9"
object
: 
oe {id: '', type: '', version: '', rollup: {…}}
ver
: 
"3.0"
[[Prototype]]
: 
Ae
type
: 
"SAVE"
[[Prototype]]
: 
Object
namespace
: 
"TELEMETRY"
[[Prototype]]
: 
Object</t>
  </si>
  <si>
    <t>QR code scan</t>
  </si>
  <si>
    <t>Verify telemetry event gets generated on tapping device-back button after clicking on Sacn QR button.</t>
  </si>
  <si>
    <t>1. Open staging mobile App
2. Select a Language.
3. Select a Role.
4. Tap on "Scan QR" button.
5.. Tap on the device Back button while the scanner is open.</t>
  </si>
  <si>
    <t>"{\"ver\":\"3.0\",\"eid\":\"INTERACT\",\"ets\":1626342059689,\"actor\":{\"type\":\"User\",\"id\":\"848cf57c-1e63-435c-8acc-beb6e9b4c74b\"},\"context\":{\"cdata\":[{\"type\":\"Tabs\",\"id\":\"Library-Course\"},{\"id\":\"549c522f-57f7-4cf5-ae05-f861841d4a34\",\"type\":\"UserSession\"}],\"env\":\"onboarding\",\"channel\":\"505c7c48ac6dc1edc9b08f21db5a571d\",\"pdata\":{\"id\":\"staging.diksha.app\",\"pid\":\"sunbird.app\",\"ver\":\"4.1.856staging-debug\"},\"sid\":\"549c522f-57f7-4cf5-ae05-f861841d4a34\",\"did\":\"e680eed580ae02536c4bcbd890a8469c15ff08ff\"},\"edata\":{\"type\":\"select-back\",\"subtype\":\"device\",\"id\":\"scan\",\"pageid\":\"scan\",\"extra\":{\"pos\":[]}},\"object\":{\"id\":\"\",\"type\":\"\",\"version\":\"\",\"rollup\":{}},\"mid\":\"d992ba16-635c-4d71-bbbc-6ce1aa091fd3\"}"</t>
  </si>
  <si>
    <t>event
: 
payload
: 
Xe
actor
: 
oe {type: 'User', id: '4eb0926e-53b4-4131-af2b-21a5cbdb72f3'}
context
: 
s {cdata: Array(2), env: 'onboarding', channel: '505c7c48ac6dc1edc9b08f21db5a571d', pdata: oe, sid: 'a30beb06-7368-4d04-818e-47bcc4832c59', …}
edata
: 
{type: 'select-back', subtype: 'device', id: 'scan', pageid: 'scan', extra: {…}}
eid
: 
"INTERACT"
ets
: 
1713794832217
mid
: 
"915f81eb-8dd6-40f2-87a1-a5895c255d08"
object
: 
oe {id: '', type: '', version: '', rollup: {…}}
ver
: 
"3.0"
[[Prototype]]
: 
Ae
type
: 
"SAVE"
[[Prototype]]
: 
Object
namespace
: 
"TELEMETRY"
[[Prototype]]
: 
Object</t>
  </si>
  <si>
    <t>Verify telemetry event gets generated on tapping "Tap to Scan" button above BMC selection dropdown during onboarding.</t>
  </si>
  <si>
    <t>1. Open staging mobile App
2. Select a Language.
3. Select a role
4. Tap on "Tap to scan" button.</t>
  </si>
  <si>
    <t>{"ver":"3.0","eid":"INTERACT","ets":1686135017219,"actor":{"type":"User","id":"9395e614-fccb-4b67-9962-f5a2b453f3c5"},"context":{"cdata":[{"type":"Tabs","id":"Library-Course"},{"id":"16438dba-5fe9-46fa-8f2b-a6295a8ca6ad","type":"UserSession"}],"env":"onboarding","channel":"505c7c48ac6dc1edc9b08f21db5a571d","pdata":{"id":"staging.sunbirded.app","pid":"sunbird.app","ver":"6.0.418staging-debug"},"sid":"16438dba-5fe9-46fa-8f2b-a6295a8ca6ad","did":"8bf2fb2baa8628f91e2a20b6e40e38b4e9fdd883"},"edata":{"type":"TOUCH","subtype":"qr-code-scanner-clicked","id":"profile-settings","pageid":"profile-settings","extra":{"pos":[]}},"object":{"id":"","type":"","version":"","rollup":{}},"mid":"943f5f74-883c-45f1-8eb4-36e9e4e5dfae"}'</t>
  </si>
  <si>
    <t>event
: 
payload
: 
Xe
actor
: 
oe {type: 'User', id: '4eb0926e-53b4-4131-af2b-21a5cbdb72f3'}
context
: 
s {cdata: Array(2), env: 'onboarding', channel: '505c7c48ac6dc1edc9b08f21db5a571d', pdata: oe, sid: 'a30beb06-7368-4d04-818e-47bcc4832c59', …}
edata
: 
{type: 'TOUCH', subtype: 'qr-code-scanner-clicked', id: 'profile-settings', pageid: 'profile-settings', extra: {…}}
eid
: 
"INTERACT"
ets
: 
1713794774754
mid
: 
"cf0aa850-77b8-462e-85eb-ef56a19eedfc"
object
: 
oe {id: '', type: '', version: '', rollup: {…}}
ver
: 
"3.0"
[[Prototype]]
: 
Ae
type
: 
"SAVE"
[[Prototype]]
: 
Object
namespace
: 
"TELEMETRY"
[[Prototype]]
: 
Object</t>
  </si>
  <si>
    <t>Verify telemetry event gets generated when user scans a valid QR code from the QR scanning page in onboarding.</t>
  </si>
  <si>
    <t>1. Open staging mobile App
2. Select a Language.
3. Select a role.
4. Grant or Deny accesses.
5. Tap on "Scan QR" button.
6. Have a valid QR code scanned.</t>
  </si>
  <si>
    <t>{"ver":"3.0","eid":"IMPRESSION","ets":1651484185876,"actor":{"type":"User","id":"0cb3ee06-53e8-42e2-8f3b-b2e8009d391b"},"context":{"cdata":[{"id":"E4V7F2","type":"QR"},{"id":"0","type":"CountBook"},{"type":"Tabs","id":"Library-Course"},{"id":"82a4ffae-9b66-4c63-8ca1-2f4f9487c90f","type":"UserSession"}],"env":"home","channel":"0126796199493140480","pdata":{"id":"staging.diksha.app","pid":"sunbird.app","ver":"4.9.205staging-debug"},"sid":"82a4ffae-9b66-4c63-8ca1-2f4f9487c90f","did":"4c286645e0690125ef319f7bde70c4540092c9f8","rollup":{"l1":"0126796199493140480"}},"edata":{"type":"page-loaded","pageid":"qr-book-result","uri":"qr-book-result"},"object":{"id":"","type":"","version":"","rollup":{}},"mid":"344385fd-def1-4037-a46b-cce4e99f4cd2"}'</t>
  </si>
  <si>
    <t>event
: 
payload
: 
Xe
actor
: 
oe {type: 'User', id: 'cd4bbfe9-68f9-4afb-b15e-5a211c8e1a06'}
context
: 
s
cdata
: 
Array(4)
0
: 
{id: 'S5D7Q3', type: 'QR'}
1
: 
{id: '1', type: 'CountBook'}
2
: 
{type: 'Tabs', id: 'Library-Course'}
3
: 
{id: 'e55bf170-635f-4eb2-a439-6b33e5357d78', type: 'UserSession'}
length
: 
4
[[Prototype]]
: 
Array(0)
channel
: 
"505c7c48ac6dc1edc9b08f21db5a571d"
did
: 
"1172e8dbe42a0b0187834ac3ccff1f1f8a263d14"
env
: 
"onboarding"
pdata
: 
oe {id: 'staging.sunbirded.app', pid: 'sunbird.app', ver: '7.0.588staging-debug'}
sid
: 
"e55bf170-635f-4eb2-a439-6b33e5357d78"
[[Prototype]]
: 
Object
edata
: 
{type: 'page-loaded', pageid: 'qr-book-result', uri: 'qr-book-result'}
eid
: 
"IMPRESSION"
ets
: 
1713861417972
mid
: 
"d9599090-d1eb-429b-ad01-f89396d144cf"
object
: 
oe {id: '', type: '', version: '', rollup: {…}}
ver
: 
"3.0"
[[Prototype]]
: 
Ae
type
: 
"SAVE"
[[Prototype]]
: 
Object
namespace
: 
"TELEMETRY"
[[Prototype]]
: 
Object</t>
  </si>
  <si>
    <t xml:space="preserve">Verify that when User selects  Board after selecting role during onboarding, Telemetry event must contain:
eid: INTERACT
env: onboarding
actor type: User
edata type: select-category
edata id: scan-or-manual
pageid: scan-or-manual
</t>
  </si>
  <si>
    <t>1. Open the staging mobile app.
2. Select language
3. Click on Continue
4. Select role
5. Click on Select Board
6. Observe the telemetry</t>
  </si>
  <si>
    <t>{"ver":"3.0","eid":"INTERACT","ets":1686135153794,"actor":{"type":"User","id":"9395e614-fccb-4b67-9962-f5a2b453f3c5"},"context":{"cdata":[{"id":"31","type":"CountBoard"},{"type":"Tabs","id":"Library-Course"},{"id":"16438dba-5fe9-46fa-8f2b-a6295a8ca6ad","type":"UserSession"}],"env":"onboarding","channel":"505c7c48ac6dc1edc9b08f21db5a571d","pdata":{"id":"staging.sunbirded.app","pid":"sunbird.app","ver":"6.0.418staging-debug"},"sid":"16438dba-5fe9-46fa-8f2b-a6295a8ca6ad","did":"8bf2fb2baa8628f91e2a20b6e40e38b4e9fdd883"},"edata":{"type":"select-category","subtype":"","id":"scan-or-manual","pageid":"scan-or-manual","extra":{"pos":[]}},"object":{"id":"","type":"","version":"","rollup":{}},"mid":"bed6bf82-855b-465b-aee8-6f3c21316af3"}'</t>
  </si>
  <si>
    <t>event
: 
payload
: 
Xe
actor
: 
oe {type: 'User', id: 'cd4bbfe9-68f9-4afb-b15e-5a211c8e1a06'}
context
: 
s {cdata: Array(3), env: 'onboarding', channel: '505c7c48ac6dc1edc9b08f21db5a571d', pdata: oe, sid: 'e55bf170-635f-4eb2-a439-6b33e5357d78', …}
edata
: 
{type: 'select-category', subtype: '', id: 'scan-or-manual', pageid: 'scan-or-manual', extra: {…}}
eid
: 
"INTERACT"
ets
: 
1713862135970
mid
: 
"71bbe2b1-fd0a-45aa-8e1e-3f154b0ad552"
object
: 
oe {id: '', type: '', version: '', rollup: {…}}
ver
: 
"3.0"
[[Prototype]]
: 
Ae
type
: 
"SAVE"
[[Prototype]]
: 
Object
namespace
: 
"TELEMETRY"
[[Prototype]]
: 
Object</t>
  </si>
  <si>
    <t>raghav</t>
  </si>
  <si>
    <t xml:space="preserve">Verify that when (B,M,C) page gets loaded after selecting role during onboarding, Telemetry event must contain:
eid: IMPRESSION
env: onboarding
actor type: User
edata type: page-loaded
edata id: manual-profile
pageid: manual-profile
</t>
  </si>
  <si>
    <t>1. Open the staging mobile app.
2. Select language
3. Click on Continue
4. Select role
5. Click on Select board
6. Observe the page loaded telemetry</t>
  </si>
  <si>
    <t>"{\"ver\":\"3.0\",\"eid\":\"IMPRESSION\",\"ets\":1626333699562,\"actor\":{\"type\":\"User\",\"id\":\"3dfb676e-90f8-4128-8bbf-7f3dfcc84388\"},\"context\":{\"cdata\":[{\"type\":\"Tabs\",\"id\":\"Library-Course\"},{\"id\":\"136579d9-2e43-4f8f-8d31-7b299fc0241e\",\"type\":\"UserSession\"}],\"env\":\"onboarding\",\"channel\":\"505c7c48ac6dc1edc9b08f21db5a571d\",\"pdata\":{\"id\":\"staging.diksha.app\",\"pid\":\"sunbird.app\",\"ver\":\"4.1.856staging-debug\"},\"sid\":\"136579d9-2e43-4f8f-8d31-7b299fc0241e\",\"did\":\"e680eed580ae02536c4bcbd890a8469c15ff08ff\"},\"edata\":{\"type\":\"page-loaded\",\"pageid\":\"manual-profile\",\"uri\":\"manual-profile\"},\"object\":{\"id\":\"\",\"type\":\"\",\"version\":\"\",\"rollup\":{}},\"mid\":\"da3211fe-9ca0-4f10-b83a-f49f0e6572a1\"}"</t>
  </si>
  <si>
    <t>event
: 
payload
: 
Xe
actor
: 
oe {type: 'User', id: 'cd4bbfe9-68f9-4afb-b15e-5a211c8e1a06'}
context
: 
s {cdata: Array(2), env: 'onboarding', channel: '505c7c48ac6dc1edc9b08f21db5a571d', pdata: oe, sid: 'e55bf170-635f-4eb2-a439-6b33e5357d78', …}
edata
: 
{type: 'page-loaded', pageid: 'manual-profile', uri: 'manual-profile'}
eid
: 
"IMPRESSION"
ets
: 
1713862135861
mid
: 
"ae681305-5752-4a05-91ba-c8700d2d2e1c"
object
: 
oe {id: '', type: '', version: '', rollup: {…}}
ver
: 
"3.0"
[[Prototype]]
: 
Ae
type
: 
"SAVE"
[[Prototype]]
: 
Object
namespace
: 
"TELEMETRY"
[[Prototype]]
: 
Object</t>
  </si>
  <si>
    <t>Verify that when User clicks on Cancel button while selecting the board during onboarding, Telemetry event must contain:
eid: INTERACT
env: onboarding
actor type: User
edata type: select-cancel
edata id: manual-profile
pageid: manual-profile</t>
  </si>
  <si>
    <t>1. Open the staging mobile app.
2. Select language
3. Click on Continue
4. Select role
5. Click on Select board
6. Click on Cancel</t>
  </si>
  <si>
    <t>"{\"ver\":\"3.0\",\"eid\":\"INTERACT\",\"ets\":1626333602080,\"actor\":{\"type\":\"User\",\"id\":\"3dfb676e-90f8-4128-8bbf-7f3dfcc84388\"},\"context\":{\"cdata\":[{\"id\":\"popup-category\",\"type\":\"ChildUi\"},{\"type\":\"Tabs\",\"id\":\"Library-Course\"},{\"id\":\"136579d9-2e43-4f8f-8d31-7b299fc0241e\",\"type\":\"UserSession\"}],\"env\":\"onboarding\",\"channel\":\"505c7c48ac6dc1edc9b08f21db5a571d\",\"pdata\":{\"id\":\"staging.diksha.app\",\"pid\":\"sunbird.app\",\"ver\":\"4.1.856staging-debug\"},\"sid\":\"136579d9-2e43-4f8f-8d31-7b299fc0241e\",\"did\":\"e680eed580ae02536c4bcbd890a8469c15ff08ff\"},\"edata\":{\"type\":\"select-cancel\",\"subtype\":\"\",\"id\":\"manual-profile\",\"pageid\":\"manual-profile\",\"extra\":{\"pos\":[]}},\"object\":{\"id\":\"\",\"type\":\"\",\"version\":\"\",\"rollup\":{}},\"mid\":\"d37ed51b-eaab-4e84-ad4c-d1010a9c7519\"}"</t>
  </si>
  <si>
    <t>event
: 
payload
: 
Xe
actor
: 
oe {type: 'User', id: 'cd4bbfe9-68f9-4afb-b15e-5a211c8e1a06'}
context
: 
s {cdata: Array(3), env: 'onboarding', channel: '505c7c48ac6dc1edc9b08f21db5a571d', pdata: oe, sid: 'e55bf170-635f-4eb2-a439-6b33e5357d78', …}
edata
: 
{type: 'select-cancel', subtype: '', id: 'manual-profile', pageid: 'manual-profile', extra: {…}}
eid
: 
"INTERACT"
ets
: 
1713862322793
mid
: 
"c7f37119-c52f-4fe2-9ef0-3d0335dd8288"
object
: 
oe {id: '', type: '', version: '', rollup: {…}}
ver
: 
"3.0"
[[Prototype]]
: 
Ae
type
: 
"SAVE"
[[Prototype]]
: 
Object
namespace
: 
"TELEMETRY"
[[Prototype]]
: 
Object</t>
  </si>
  <si>
    <t>Verify that when clicked on "Back" button from device in the select board page during onboarding, Telemetry event must contain:
eid: INTERACT
env: onboarding
actor type: User
edata type: select-back
edata subtype: device
edata id: manual-profile
pageid: manual-profile</t>
  </si>
  <si>
    <t>1. Open the staging mobile app.
2. Select language
3. Click on Continue
4. Select role
5. Click on Select board
6. Click on device Back button
7. Observe the telemetry</t>
  </si>
  <si>
    <t>"{\"ver\":\"3.0\",\"eid\":\"INTERACT\",\"ets\":1626341008700,\"actor\":{\"type\":\"User\",\"id\":\"848cf57c-1e63-435c-8acc-beb6e9b4c74b\"},\"context\":{\"cdata\":[{\"type\":\"Tabs\",\"id\":\"Library-Course\"},{\"id\":\"549c522f-57f7-4cf5-ae05-f861841d4a34\",\"type\":\"UserSession\"}],\"env\":\"onboarding\",\"channel\":\"505c7c48ac6dc1edc9b08f21db5a571d\",\"pdata\":{\"id\":\"staging.diksha.app\",\"pid\":\"sunbird.app\",\"ver\":\"4.1.856staging-debug\"},\"sid\":\"549c522f-57f7-4cf5-ae05-f861841d4a34\",\"did\":\"e680eed580ae02536c4bcbd890a8469c15ff08ff\"},\"edata\":{\"type\":\"select-back\",\"subtype\":\"device\",\"id\":\"manual-profile\",\"pageid\":\"manual-profile\",\"extra\":{\"pos\":[]}},\"object\":{\"id\":\"\",\"type\":\"\",\"version\":\"\",\"rollup\":{}},\"mid\":\"af6ee06a-d1e1-452a-acc6-6f7402825191\"}"</t>
  </si>
  <si>
    <t>event
: 
payload
: 
Xe
actor
: 
oe {type: 'User', id: 'cd4bbfe9-68f9-4afb-b15e-5a211c8e1a06'}
context
: 
s {cdata: Array(2), env: 'onboarding', channel: '505c7c48ac6dc1edc9b08f21db5a571d', pdata: oe, sid: 'e55bf170-635f-4eb2-a439-6b33e5357d78', …}
edata
: 
{type: 'select-back', subtype: 'device', id: 'manual-profile', pageid: 'manual-profile', extra: {…}}
eid
: 
"INTERACT"
ets
: 
1713862367877
mid
: 
"5bbf5b61-9878-4f7e-aef1-4168e1a06a09"
object
: 
oe {id: '', type: '', version: '', rollup: {…}}
ver
: 
"3.0"
[[Prototype]]
: 
Ae
type
: 
"SAVE"
[[Prototype]]
: 
Object
namespace
: 
"TELEMETRY"
[[Prototype]]
: 
Object</t>
  </si>
  <si>
    <t>Verify that when Clicked on "Back" button from the UI in the Select board page during onboarding, Telemetry event must contain:
eid: INTERACT
env: onboarding
actor type: User
edata type: select-back
edata subtype: ui
edata id: manual-profile
pageid: manual-profile</t>
  </si>
  <si>
    <t>1. Open the staging mobile app.
2. Select language
3. Click on Continue
4. Select role
5. Click on Select board
6. Click on Cancel
7. Click on App Back button
8. Observe the telemetry</t>
  </si>
  <si>
    <t>"{\"ver\":\"3.0\",\"eid\":\"INTERACT\",\"ets\":1626340726265,\"actor\":{\"type\":\"User\",\"id\":\"848cf57c-1e63-435c-8acc-beb6e9b4c74b\"},\"context\":{\"cdata\":[{\"type\":\"Tabs\",\"id\":\"Library-Course\"},{\"id\":\"549c522f-57f7-4cf5-ae05-f861841d4a34\",\"type\":\"UserSession\"}],\"env\":\"onboarding\",\"channel\":\"505c7c48ac6dc1edc9b08f21db5a571d\",\"pdata\":{\"id\":\"staging.diksha.app\",\"pid\":\"sunbird.app\",\"ver\":\"4.1.856staging-debug\"},\"sid\":\"549c522f-57f7-4cf5-ae05-f861841d4a34\",\"did\":\"e680eed580ae02536c4bcbd890a8469c15ff08ff\"},\"edata\":{\"type\":\"select-back\",\"subtype\":\"ui\",\"id\":\"manual-profile\",\"pageid\":\"manual-profile\",\"extra\":{\"pos\":[]}},\"object\":{\"id\":\"\",\"type\":\"\",\"version\":\"\",\"rollup\":{}},\"mid\":\"6e431985-9e42-4ea1-b59f-717d07b2b5cb\"}"</t>
  </si>
  <si>
    <t>{"ver":"3.0","eid":"INTERACT","ets":1715252125688,"actor":{"type":"User","id":"8d266ee3-67cd-4854-8d03-81dda3989984"},"context":{"cdata":[{"type":"Tabs","id":"Library-Course"},{"id":"475feb2e-5861-4479-830c-c335d4cf37a2","type":"UserSession"}],"env":"onboarding","channel":"505c7c48ac6dc1edc9b08f21db5a571d","pdata":{"id":"staging.sunbirded.app","pid":"sunbird.app","ver":"7.0.621staging-debug"},"sid":"475feb2e-5861-4479-830c-c335d4cf37a2","did":"2dcc3332be40f8bc5cedcbeb43023838717d86be"},"edata":{"type":"select-back","subtype":"ui","id":"manual-profile","pageid":"manual-profile","extra":{"pos":[]}},"object":{"id":"","type":"","version":"","rollup":{}},"mid":"bff664fb-23c6-402d-aced-d78b4c35a87d"}'</t>
  </si>
  <si>
    <t>Verify that when User clicks on submit button after selecting board during onboarding, Telemetry event must contain:
eid: INTERACT
env: onboarding
actor type: User
edata type: select-submit
edata id: manual-profile
pageid: manual-profile</t>
  </si>
  <si>
    <t>1. Open the staging mobile app.
2. Select language
3. Click on Continue
4. Select role
5. Click on select board button
6. Select any board
7. Click on Submit</t>
  </si>
  <si>
    <t>"{\"ver\":\"3.0\",\"eid\":\"INTERACT\",\"ets\":1626333416696,\"actor\":{\"type\":\"User\",\"id\":\"3dfb676e-90f8-4128-8bbf-7f3dfcc84388\"},\"context\":{\"cdata\":[{\"type\":\"Board\"},{\"id\":\"popup-category\",\"type\":\"ChildUi\"},{\"type\":\"Tabs\",\"id\":\"Library-Course\"},{\"id\":\"136579d9-2e43-4f8f-8d31-7b299fc0241e\",\"type\":\"UserSession\"}],\"env\":\"onboarding\",\"channel\":\"505c7c48ac6dc1edc9b08f21db5a571d\",\"pdata\":{\"id\":\"staging.diksha.app\",\"pid\":\"sunbird.app\",\"ver\":\"4.1.856staging-debug\"},\"sid\":\"136579d9-2e43-4f8f-8d31-7b299fc0241e\",\"did\":\"e680eed580ae02536c4bcbd890a8469c15ff08ff\"},\"edata\":{\"type\":\"select-submit\",\"subtype\":\"\",\"id\":\"manual-profile\",\"pageid\":\"manual-profile\",\"extra\":{\"pos\":[]}},\"object\":{\"id\":\"\",\"type\":\"\",\"version\":\"\",\"rollup\":{}},\"mid\":\"3dda2a2e-0c7c-4ee2-9d8e-db72f413dc2e\"}"</t>
  </si>
  <si>
    <t>{
    "namespace": "TELEMETRY",
    "event": {
        "type": "SAVE",
        "payload": {
            "ver": "3.0",
            "eid": "INTERACT",
            "ets": 1709192915775,
            "actor": {
                "type": "User",
                "id": "76dfa04a-f5b8-48ee-8b8b-bbdeadae3191"
            },
            "context": {
                "cdata": [
                    {
                        "id": "ekstep_ncert_k-12",
                        "type": "Board"
                    },
                    {
                        "id": "popup-category",
                        "type": "ChildUi"
                    },
                    {
                        "type": "Tabs",
                        "id": "Library-Course"
                    },
                    {
                        "id": "6c57e199-3642-4a66-8ff7-51c1e1566f7f",
                        "type": "UserSession"
                    }
                ],
                "env": "onboarding",
                "channel": "505c7c48ac6dc1edc9b08f21db5a571d",
                "pdata": {
                    "id": "staging.sunbirded.app",
                    "pid": "sunbird.app",
                    "ver": "6.0.559staging-debug"
                },
                "sid": "6c57e199-3642-4a66-8ff7-51c1e1566f7f",
                "did": "1172e8dbe42a0b0187834ac3ccff1f1f8a263d14"
            },
            "edata": {
                "type": "select-submit",
                "subtype": "",
                "id": "manual-profile",
                "pageid": "manual-profile",
                "extra": {
                    "pos": []
                }
            },
            "object": {
                "id": "",
                "type": "",
                "version": "",
                "rollup": {}
            },
            "mid": "6f3b647f-164d-4268-92ed-5981cfec3567"
        }
    }
}</t>
  </si>
  <si>
    <t>Verify that when User selects a term (eg: State (Andhra Pradesh or English or Class 1) during onboarding, Telemetry event must contain:
eid: INTERACT
env: onboarding
actor type: User
edata type: select-category
edata id: manual-profile
pageid: manual-profile</t>
  </si>
  <si>
    <t>1. Open the staging mobile app.
2. Select language
3. Click on Continue
4. Select role
5. Click on Select board
6. Select any board
7. Select any Medium
8. Select any Class
9. Oberve the telemetry</t>
  </si>
  <si>
    <t>{"ver":"3.0","eid":"INTERACT","ets":1647503643328,"actor":{"type":"User","id":"be52f30a-94eb-487e-9e05-b9fe07e7ac72"},"context":{"cdata":[{"id":"12","type":"CountClass"},{"type":"Tabs","id":"Library-Course"},{"id":"cdf1ab85-9f4a-4586-8451-42999268ce9e","type":"UserSession"}],"env":"onboarding","channel":"505c7c48ac6dc1edc9b08f21db5a571d","pdata":{"id":"staging.diksha.app","pid":"sunbird.app","ver":"4.8.185staging-debug"},"sid":"cdf1ab85-9f4a-4586-8451-42999268ce9e","did":"dd7bdd3aa1e77d00004b7d58ce42edddd7faa428"},"edata":{"type":"select-category","subtype":"","id":"manual-profile","pageid":"manual-profile","extra":{"pos":[]}},"object":{"id":"","type":"","version":"","rollup":{}},"mid":"90879b6c-cd19-4e31-ab5a-30bc9f4e0910"}'</t>
  </si>
  <si>
    <t>{"ver":"3.0","eid":"INTERACT","ets":1715252330085,"actor":{"type":"User","id":"8d266ee3-67cd-4854-8d03-81dda3989984"},"context":{"cdata":[{"id":"2","type":"CountBoard"},{"type":"Tabs","id":"Library-Course"},{"id":"475feb2e-5861-4479-830c-c335d4cf37a2","type":"UserSession"}],"env":"onboarding","channel":"505c7c48ac6dc1edc9b08f21db5a571d","pdata":{"id":"staging.sunbirded.app","pid":"sunbird.app","ver":"7.0.621staging-debug"},"sid":"475feb2e-5861-4479-830c-c335d4cf37a2","did":"2dcc3332be40f8bc5cedcbeb43023838717d86be"},"edata":{"type":"select-category","subtype":"","id":"manual-profile","pageid":"manual-profile","extra":{"pos":[]}},"object":{"id":"","type":"","version":"","rollup":{}},"mid":"2677be6d-1422-4dfe-9705-84f8ae64c3ac"}'</t>
  </si>
  <si>
    <t xml:space="preserve">Verify when Device sends an audit event about setting profile (Manual) after onboarding, Telemetry event must contain:
eid: AUDIT
env: onboarding
actor type: User
edata type: set-profile
</t>
  </si>
  <si>
    <t>1. Open staging mobile App
2. Select lanuage
3. Click on Continue
4. Select role
5. Click on Selct board
6. Select Board
7. Select Medium
8. Select Class
9. Click on Submit
10. Click on Continue
11. Observe the telemetry</t>
  </si>
  <si>
    <t>event:
payload: t
actor: e {type: "User", id: "3dfb676e-90f8-4128-8bbf-7f3dfcc84388"}
context: He
cdata: Array(7)
0: {id: "manual-profile", type: "FromPage"}
1: {id: "stateandhrapradesh", type: "Board"}
2: {id: "english", type: "Medium"}
3: {id: "class1", type: "Class"}
4: {id: "manual", type: "FillMode"}
5: {type: "Tabs", id: "Library-Course"}
6: {id: "136579d9-2e43-4f8f-8d31-7b299fc0241e", type: "UserSession"}
length: 7
__proto__: Array(0)
channel: "505c7c48ac6dc1edc9b08f21db5a571d"
did: "e680eed580ae02536c4bcbd890a8469c15ff08ff"
env: "onboarding"
pdata: e {id: "staging.diksha.app", pid: "sunbird.app", ver: "4.1.856staging-debug"}
sid: "136579d9-2e43-4f8f-8d31-7b299fc0241e"
__proto__: Object
edata:
state: "Updated"
type: "set-profile"
__proto__: Object
eid: "AUDIT"
ets: 1626334092666
mid: "613dfe45-fa3f-4fc6-8683-c96d6b1a81eb"
object: e {id: "", type: "", version: "", rollup: {…}}
ver: "3.0"
__proto__: e
type: "SAVE"
__proto__: Object
namespace: "TELEMETRY"
__proto__: Object</t>
  </si>
  <si>
    <t>{"ver":"3.0","eid":"AUDIT","ets":1715252442909,"actor":{"type":"User","id":"8d266ee3-67cd-4854-8d03-81dda3989984"},"context":{"cdata":[{"id":"manual-profile","type":"FromPage"},{"id":"manual","type":"FillMode"},{"type":"Tabs","id":"Library-Course"},{"id":"475feb2e-5861-4479-830c-c335d4cf37a2","type":"UserSession"}],"env":"onboarding","channel":"505c7c48ac6dc1edc9b08f21db5a571d","pdata":{"id":"staging.sunbirded.app","pid":"sunbird.app","ver":"7.0.621staging-debug"},"sid":"475feb2e-5861-4479-830c-c335d4cf37a2","did":"2dcc3332be40f8bc5cedcbeb43023838717d86be"},"edata":{"state":"Updated","type":"set-profile"},"object":{"id":"","type":"","version":"","rollup":{}},"mid":"bae6cc26-2a63-4b79-96c1-2ec2d6f72caa"}'</t>
  </si>
  <si>
    <t>Verify that telemetry event gets generated when profile settings(Selecting Board, Medium and Class) made during onboarding [board, medium(s), class(es), subject(s), mode=qr/manual]</t>
  </si>
  <si>
    <t>1. Open staging mobile app
2. Select a Language.
3. Select a role.
4. Select BMC
5. Tap on Continue.
6. Observe that the value for the Profile tab is getting saved in the Telemetry events.</t>
  </si>
  <si>
    <t>"event:
payload: t
actor: e {type: ""User"", id: ""868b8426-0ba2-45f3-b9a5-56dbfa3c7660""}
context: qe
cdata: Array(6)
0: {id: ""manual-profile"", type: ""FromPage""}
1: {id: ""statekarnataka"", type: ""Board""}
2: {id: ""english"", type: ""Medium""}
3: {id: ""class9"", type: ""Class""}
4: {id: ""manual"", type: ""FillMode""}
5: {id: ""5097957e-e118-4bc5-9483-4ecde52d3a93"", type: ""UserSession""}
length: 6
__proto__: Array(0)
channel: ""505c7c48ac6dc1edc9b08f21db5a571d""
did: ""b9bdcb8cd7abc5bd7813bd65ec0b5084dc0dadd8""
env: ""onboarding""
pdata: e {id: ""staging.diksha.app"", pid: ""sunbird.app"", ver: ""3.2.420staging-debug""}
sid: ""5097957e-e118-4bc5-9483-4ecde52d3a93""
__proto__: Object
edata:
state: ""Updated""
type: ""set-profile""
__proto__: Object
eid: ""AUDIT""
ets: 1597926148161
mid: ""c10ead42-9f41-4942-80d7-b13797929e95""
object: e
id: """"
rollup: {}
type: """"
version: """"
__proto__: Object
ver: ""3.0""
__proto__: e
type: ""SAVE""
__proto__: Object
namespace: ""TELEMETRY""
__proto__: Object"</t>
  </si>
  <si>
    <t>Verify telemetry event gets generated on clicking on Submit after selecting the State and District values in location details page from IP based location details</t>
  </si>
  <si>
    <t>1. Open staging mobile App
2. Select a Language.
3. Select a Role.
4. Select BMC
5. Tap on Continue.
6. Tap on Submit button after selecting the Location from the dropdown.</t>
  </si>
  <si>
    <t>{"ver":"3.0","eid":"IMPRESSION","ets":1647846622473,"actor":{"type":"User","id":"b1f79e14-31ae-46e7-b750-6e66a5a9ff35"},"context":{"cdata":[{"type":"Tabs","id":"Library-Course"},{"id":"709e77fb-a7e1-4f58-b34a-945d86d24dd9","type":"UserSession"}],"env":"user","channel":"0126796199493140480","pdata":{"id":"staging.diksha.app","pid":"sunbird.app","ver":"4.8.186staging-debug"},"sid":"709e77fb-a7e1-4f58-b34a-945d86d24dd9","did":"dd7bdd3aa1e77d00004b7d58ce42edddd7faa428","rollup":{"l1":"0126796199493140480"}},"edata":{"type":"page-loaded","subtype":"auto","pageid":"location","uri":"location"},"object":{"id":"","type":"","version":"","rollup":{}},"mid":"4f380990-bd69-4a8b-868d-7c79f7c9e00d"}'</t>
  </si>
  <si>
    <t>{"ver":"3.0","eid":"IMPRESSION","ets":1715252671250,"actor":{"type":"User","id":"8d266ee3-67cd-4854-8d03-81dda3989984"},"context":{"cdata":[{"type":"Tabs","id":"Library-Course"},{"id":"475feb2e-5861-4479-830c-c335d4cf37a2","type":"UserSession"}],"env":"user","channel":"505c7c48ac6dc1edc9b08f21db5a571d","pdata":{"id":"staging.sunbirded.app","pid":"sunbird.app","ver":"7.0.621staging-debug"},"sid":"475feb2e-5861-4479-830c-c335d4cf37a2","did":"2dcc3332be40f8bc5cedcbeb43023838717d86be"},"edata":{"type":"page-loaded","subtype":"auto","pageid":"location","uri":"location"},"object":{"id":"","type":"","version":"","rollup":{}},"mid":"b856083a-8746-4009-840e-e2db525d8f7d"}'</t>
  </si>
  <si>
    <t>ED-239</t>
  </si>
  <si>
    <t>Reference learning Desktop App</t>
  </si>
  <si>
    <t>Verify in the desktop app, the user launch the registration page</t>
  </si>
  <si>
    <t>Launch the Desktop App with crashed build</t>
  </si>
  <si>
    <t xml:space="preserve">1.Get the build from the developer(online)
2. Go to login staging registration page 
</t>
  </si>
  <si>
    <t>The user should be able to complete the registration flow successfully</t>
  </si>
  <si>
    <t>SB-15376</t>
  </si>
  <si>
    <t>2.6.0</t>
  </si>
  <si>
    <t>Verify, user is able to set the District &amp; State values by clicking on the dropdowns from each section
&amp; Verify, user is able to redirect to location page from the Board ,medium, Class page after he clicks on the submit button.</t>
  </si>
  <si>
    <t>1. Launch the desktop app.(In online)
2. Select the role
3. Select BMG and Click on Submit button
4. Observe</t>
  </si>
  <si>
    <t>User is able to set the District &amp; State values by clicking on the dropdowns from each section
User is able to redirect to location page from the Board ,medium, Class page after he clicks on the submit button</t>
  </si>
  <si>
    <t>SB-16121</t>
  </si>
  <si>
    <t>2.7.0</t>
  </si>
  <si>
    <t>Verify, user is not able to get the Subject field during onboarding.</t>
  </si>
  <si>
    <t>1. Launch the desktop app.(In onine)
2.Login as guest user
3.Fill the onboarding details observe user should not able to get the Subject field during onboarding</t>
  </si>
  <si>
    <t>User is not able to get the Subject field during onboarding.</t>
  </si>
  <si>
    <t>SB-15375</t>
  </si>
  <si>
    <t>Onboarding page</t>
  </si>
  <si>
    <t>Verify, user is able to get the popup to fill BMC(Board,Medium &amp; Class) after setting values for state and district from Onboarding page.
Verify, user is able to select only single values under Board option &amp; user is able to select multiple  values for Medium &amp; Class from the dropdown.</t>
  </si>
  <si>
    <t>1. Launch the desktop app.(In Online)
2. Login with valid credentials
3. Post selecting the Location details
4. User should get BMC Popup to fill details.
1. Launch the desktop app.(In Online)
2.Login with valid credentials
3.Post selecting the Location details
4.User should get BMC Popup to fill details.
5.Observe user should be able to select the only single values under Board option &amp; user is able to select multiple  values for Medium &amp; Class from the dropdown.</t>
  </si>
  <si>
    <t>User is able to get the popup to fill BMC(Board,Medium &amp; Class) after setting values for state and district from Onboarding page.
User is able to select only single values under Board option &amp; user is able to select multiple  values for Medium &amp; Class from the dropdown.</t>
  </si>
  <si>
    <t>Verify, after clicks on Continue button, user is redirected to the My downloads page.
&amp; Verify, user is able to get his framework values corresponding to their Board.(E:g CBSE, ICSE etc..)</t>
  </si>
  <si>
    <t>1. Launch the desktop app.(In Online)
2.Login with valid credentials
3.Post selecting the Location details
4.User should get BMC Popup to fill details.
5.Post selecting BMC values
6.Click on continue button
7.Observe user should redirected to the My Downloads page</t>
  </si>
  <si>
    <t>Verify, user is able to see the translations as per below scenarios,
&gt; The onboarding field names (Board,Medium etc..) translated to the users selected language 
(i:e Kannada,Tamil etc.)
&gt; The location input fields (State &amp; District) translated to the users selected language 
(i:e Kannada,Tamil etc.)
&gt; The titles and Instructions present in the each of the popup is translated as per the user selected language (i:e Kannada,Tamil etc.)</t>
  </si>
  <si>
    <t>1. Launch the desktop app.(In Online)
2. Select the prefered regional transalational languages
3. Complete the onbaording details and observe the fields in selected langauges</t>
  </si>
  <si>
    <t>User is able to see the translations as per below scenarios,
&gt; The onboarding field names (Board,Medium etc..) translated to the users selected language 
(i:e Kannada,Tamil etc.)
&gt; The location input fields (State &amp; District) translated to the users selected language 
(i:e Kannada,Tamil etc.)
&gt; The titles and Instructions present in the each of the popup is translated as per the user selected language (i:e Kannada,Tamil etc.)</t>
  </si>
  <si>
    <t>Verify, User is not able to select values for Medium and class till he fills the Board section.
&amp; user is not able to click on the Submit button till he complete the filling of BMC Values (Board,Medium &amp; Class).</t>
  </si>
  <si>
    <t>1. Launch the desktop app.(In Online)
2.Login with valid credentials
3.Post selecting the Location details
4.User should get BMC Popup to fill details.
5.Observe without selecting Board section user not able to select Medium and Class.</t>
  </si>
  <si>
    <t>User is not able to select values for Medium and class till he fills the Board section.
&amp; user is not able to click on the Submit button till he complete the filling of BMC Values (Board,Medium &amp; Class).</t>
  </si>
  <si>
    <t>SB-18580</t>
  </si>
  <si>
    <t>2.9.0</t>
  </si>
  <si>
    <t xml:space="preserve">Verify that User is able to see below features post downloading the desktop app.
&gt; Observe the onboarding State &amp; District page values.
&gt; User is able to select location details Manually.
&gt; User should be able to Select the Board, Medium, Class details manually. </t>
  </si>
  <si>
    <t xml:space="preserve">1. Launch the desktop app.(In onine)
2.First time user should able to see
3. Observe the onboarding State &amp; District page values.
4. User is able to select location details Manually.
5. User should be able to Select the Board, Medium, Class details manually. </t>
  </si>
  <si>
    <t xml:space="preserve">User is able to see below features post downloading the desktop app.
&gt; Observe the onboarding State &amp; District page values.
&gt; User is able to select location details Manually.
&gt; User should be able to Select the Board, Medium, Class details manually. </t>
  </si>
  <si>
    <t>3.7.0.0 Desktop Sprint</t>
  </si>
  <si>
    <t>Home page</t>
  </si>
  <si>
    <t>Verify user should see "All tab"(Digital book tab, course tab, Tv classes tab, All tab) enable for  online mode</t>
  </si>
  <si>
    <t>1. Launch the desktop app.(In Online)
2. Complete the onboarding details.
3. Login as valid user.
4. Turnoff the internet
5. User lands on the download tab
6. Turnon the internet
7. Observe the All tab is enable</t>
  </si>
  <si>
    <t>user should see "All tab"(Digital book tab, course tab, Tv classes tab, All tab) enable for  online mode</t>
  </si>
  <si>
    <t xml:space="preserve">Verify that the user can select any regional language from the drop down menu </t>
  </si>
  <si>
    <t xml:space="preserve">Launch the Desktop app </t>
  </si>
  <si>
    <t>1. Launch the Offline desktop app
2. Login with valid credentials
3. Fill the onboarding details
4. Select the languages from the drop down</t>
  </si>
  <si>
    <t xml:space="preserve">user can select any regional language from the drop down menu </t>
  </si>
  <si>
    <t xml:space="preserve">Verify that the onboarding labels (Board, Medium, Class and Subject) are getting translated to the selected language </t>
  </si>
  <si>
    <t>1. Launch the Offline desktop app
2. Login with valid credentials
3. Fill the onboarding details
4. Click on different language
5. observe the labels of board, medium, class and subject</t>
  </si>
  <si>
    <t xml:space="preserve">The onboarding labels (Board, Medium, Class and Subject) are getting translated to the selected language </t>
  </si>
  <si>
    <t>Verify If user clicks on the register here link in the login page then, he/she is redirected to the registration page</t>
  </si>
  <si>
    <t>1. Open the desktop app
2. Complete guest user onboarding 
3. Click on profile icon &gt; Login
4. Click on Register here link 
5. Observe Registration page opens up</t>
  </si>
  <si>
    <t>If user clicks on the register here link in the login page then, he.she should be redirected to the registration page</t>
  </si>
  <si>
    <t>Verify that in theDesktop App on the Register on Sunbird page the user should be able to update the details such as Name and Year of Birth and click on continue and it should work as expected without any discrepancy
&amp;
Verify that in the Desktop App the user should be able to update the relevant content with the following details State( auto-populated), District (Auto populated), block, cluster, and school details which are optional and it should work as expected without any discrepancy
&amp;
Verify when minor users is in a new registration page then, he/she is displayed for entering the mobile number/email address of the parent or guardian</t>
  </si>
  <si>
    <t>Scenario 1/2/3:
1. Open the Desktop App
2. Click on Profile icon
3. Click on Login
4. Click on Register here link
5. Enter the name
6. Select the year from dropdown (&lt;18) &gt; Continue
7. Select the Role &amp; location from dropdown &gt; Submit
8. Observe the page is dispalyed to Select the radio button for identifier (Email/Phone) of parent or guardian.</t>
  </si>
  <si>
    <t>"1. Open the Desktop App
2. Click on Proile
3. Click On Login
4. Click on Register here link
5. Enter the name
6. Select the year from dropdown (&gt;=18 years)&gt; Continue
7. Select the Role &amp; location from dropdown &gt; Submit
8. Select the radio button for identifier (Email/Phone) 
9. Enter Phone number, Password and Confirm password fields &gt; Continue
10. Observe all the provided details will be shown above OTP field
11. Enter the valid OTP &amp; check the below checkbox &gt; Submit
12. Observe the Email message</t>
  </si>
  <si>
    <t>1. Open the Desktop App
2. Click on the Profile icon
3. Click on Login
4. Click on Register here link
5. Enter the name
6. Select the year from the dropdown(&gt;= 18 years) &gt; Continue
7. Select the Role &amp; location from dropdown &gt; Submit
8. Select the radio button for the identifier Phone of the parent or guardian</t>
  </si>
  <si>
    <t>Verify that in the desktop app when the new gmail user login  for the first time, User is displayed with Name and YOB fields with "Continue" button</t>
  </si>
  <si>
    <t>New Gmail user should have been created already</t>
  </si>
  <si>
    <t>1. Open the desktop app
2. Complete the onboarding flow
3. Click on profile icon
4. Click on Login
5. Click on Signin with google button
6. Enter valid new gmail credentails &gt; Submit
7. Observe the page will navigate where the name &amp; YOB is displayed with continue button</t>
  </si>
  <si>
    <t>The new gmail user login  for the first time, User is displayed with Name and YOB fields with "Continue" button</t>
  </si>
  <si>
    <t>ED-3576</t>
  </si>
  <si>
    <t>Verify that in the desktop app when the new gmail user login for the first time, User is displayed with Name and YOB fields with "Continue" button and user is able to enter the valid data in those fields and click on "Continue" button</t>
  </si>
  <si>
    <t>1. Open the desktop app
2. Complete the onboarding flow
3. Click on profile icon
4. Click on Login
5. Click on Signin with google button
6. Enter valid new gmail credentails &gt; Submit
7. Observe the page will navigate where the name &amp; YOB is displayed with continue button
8. Enter valid name and YOB 
9. click on continue button</t>
  </si>
  <si>
    <t>The new gmail user login for the first time, User is displayed with Name and YOB fields with "Continue" button and user is able to enter the valid data in those fields and click on "Continue" button</t>
  </si>
  <si>
    <t>Verify that in the desktop app when new gmail user clicks on "Continue" button after entering the all the feilds and if the user is minor (according to entered YOB), then usercan see the page where user can enter the email address or mobile number and click on "Submit " button</t>
  </si>
  <si>
    <t>1. Open the desktop app
2. Complete the onboarding flow
3. Click on profile icon
4. Click on Login
5. Click on Signin with google button
6. Enter valid new gmail credentails &gt; Submit
7. Observe the page will navigate where the name &amp; YOB is displayed with continue button
8. Enter valid name and YOB 
9. click on continue button
10. The page will navigate to the where the user can enter the email address or mobile number and click on the "Submit " button</t>
  </si>
  <si>
    <t>The new gmail user clicks on "Continue" button after entering the all the feilds and if the user is minor (according to entered YOB), then usercan see the page where user can enter the email address or mobile number and click on "Submit " button</t>
  </si>
  <si>
    <t>1. Open the Desktop App
2. Click on profile Avatar
3. Click on Login
4. Click on google sign in
5. Try to login with new gmail user 
6. Observe Terms and condition popup is displayed
7. Click on the checkbox &gt; Continue
8. Observe the page will navigate where the name &amp; YOB is displayed with continue button
9. Enter valid name and YOB (minor)
10. click on continue button
11. Observe Location details page is displayed 
12. Select the required location &gt; Submit
13. Observe The Identifier page will displayed where the user can enter the email address or mobile number by selecting the radio button option.
14. Enter Email/Phone number &gt; Continue
15. Observe OTP page is displayed with Name, YOB, State and District with OTP text box and Submit button (disabled)
16. Enter valid OTP received to given mail address or mobile 
17. Click on Submit button</t>
  </si>
  <si>
    <t xml:space="preserve">1. Open the Desktop App
2. Click on profile
3. Click on login.
4. Click on Register.
5. enter the email id in combination of both capital and small letters.
8. Fill all the mandatory details.
9. Click on submit button
</t>
  </si>
  <si>
    <t>The user should be able to enter email-id in combination of capital and small letters in enter email id filed in register page.</t>
  </si>
  <si>
    <t>Verify if the user is minor, the user is able to enter the parent or Guardian mobile number, clicks to continue</t>
  </si>
  <si>
    <t>1. Open the desktop app
2. Complete the onboarding flow
3. Click on profile icon
4. Click on Login
5. Click on Signin with google button
6. Enter valid new gmail credentails &gt; Submit
7. Observe the page will navigate where the name &amp; YOB is displayed with continue button
8. Enter valid name and YOB  (Minor year)
9. click on continue button
10. The page will navigate to the where the user can enter the email address or mobile number and click on the "Submit " button
11. Enter the valid email address or mobile number of parent identifier
12. user moves to the OTP page .
13. Enter valid OTP received to given mail address or mobile of parent
14. Click on Submit button</t>
  </si>
  <si>
    <t>If the user is minor, the user shoudl be able to enter the parent or Guardian mobile number/email, clicks to continue</t>
  </si>
  <si>
    <t>3.9.0.0 Sprint-1</t>
  </si>
  <si>
    <t>Registeration</t>
  </si>
  <si>
    <t>Verify that in desktop for all the existing custodian users after login and onboarding, user is not displayed with YOB popup
Verify that in desktop Users are not allowed to do anything further without filling the YOB popup
Verify that in desktop when new user is registered from google sign in, then after onboarding user is displayed YOB popup
Verify that in desktop for existing google account user, YOB popup is displayed                                                                                                                                                                                        
Verify that in desktop when new custodian user registers, year of birth (YOB) gets captured from UI</t>
  </si>
  <si>
    <t xml:space="preserve">1. Launch the Desktop App (online)
2. Login uisng valid credentials
3. Observe yop pop message
</t>
  </si>
  <si>
    <t>Verify that in desktop for all the existing custodian users after login and onboarding, user is displayed with YOB popup
Verify that in desktop Users are not allowed to do anything further without filling the YOB popup
Verify that in desktop when new user is registered from google sign in, then after onboarding user is displayed YOB popup
Verify that in desktop for existing google account user, YOB popup is displayed                                                                                                                                                                                        
Verify that in desktop when new custodian user registers, year of birth (YOB) gets captured from UI</t>
  </si>
  <si>
    <t>Verify in Desktop App that for SSO user in Global consent declaration form, the External ID is also displayed along with other informations</t>
  </si>
  <si>
    <t>1. Open the Desktop App
2. Login as guest user
3. Click on profile page
4. Click on "Login with State system"
5. Select the state &gt; Submit
6. Enter the valid state details &gt; Submit
7. Observe External ID displayed on the Global consent pop-up</t>
  </si>
  <si>
    <t>ED-3637</t>
  </si>
  <si>
    <t>Scenario 1
1. Open the Desktop App
2. Click on signin with state system
3. Observe</t>
  </si>
  <si>
    <r>
      <rPr>
        <rFont val="Arial"/>
        <color theme="1"/>
        <sz val="10.0"/>
      </rPr>
      <t xml:space="preserve">&gt; </t>
    </r>
    <r>
      <rPr>
        <rFont val="Arial"/>
        <color theme="1"/>
        <sz val="10.0"/>
      </rPr>
      <t xml:space="preserve">User should be able to click on Sign in with state system
</t>
    </r>
    <r>
      <rPr>
        <rFont val="Arial"/>
        <color theme="1"/>
        <sz val="10.0"/>
      </rPr>
      <t xml:space="preserve">
&gt; </t>
    </r>
    <r>
      <rPr>
        <rFont val="Arial"/>
        <color theme="1"/>
        <sz val="10.0"/>
      </rPr>
      <t>User should be able to get the drop down with the integrated list of SSO enabled state</t>
    </r>
  </si>
  <si>
    <t>Verify that in Desktop App for existing and new SSO users when they login they should not get the YOB popup</t>
  </si>
  <si>
    <t xml:space="preserve">1.OpenDesktop App
2. login as a new SSO user 
3. Observe that YOB pop should not be displayed 
4. Login as a SSO existing user 
5. Observe that YOB pop should not be displayed </t>
  </si>
  <si>
    <t xml:space="preserve">1. Open the Desktop App
2. Click on Login button
3. Click on Logi with state system 
4. Select the state from dropdown &gt; Submit
5. Enter the valid state details &gt; Submit
6. Goto Profile and observe
</t>
  </si>
  <si>
    <t>1. Open the Desktop App
2. Click on Login button
3. Click on Login with state system 
4. Select the state from dropdown &gt; Submit
5. Enter the valid state details &gt; Submit
6. Goto Profile and observe 1 &amp; 2 second time onwards</t>
  </si>
  <si>
    <t>Verify post clearing the cache when user reinstall the app it should ask once again to select the preference</t>
  </si>
  <si>
    <t>After doing the clear cache</t>
  </si>
  <si>
    <t xml:space="preserve">1. Launch the desktop app.(In Online)
2. Complete the onboarding details.
3. Login as valid user.
</t>
  </si>
  <si>
    <t>Post clearing the cache when user reinstall the app it should ask once again to select the preference</t>
  </si>
  <si>
    <t>Pending Feasibility</t>
  </si>
  <si>
    <t xml:space="preserve">1. Verify in desktop if the existing user YOB is present in the backend then user is not displayed with YOB popup after onboarding
&amp;
2. Verify in desktop if the existing Google sign in user YOB is present in the backend then user is not displayed with YOB popup after onboarding
</t>
  </si>
  <si>
    <t xml:space="preserve">YOB is present in the backend
</t>
  </si>
  <si>
    <t xml:space="preserve">1. Launch the desktop app.(Online)
2 Login as valid user.
3.Observe YOB popup should not display once login
</t>
  </si>
  <si>
    <t>SB-29991</t>
  </si>
  <si>
    <t>Verify that loggedin/ guest user should not get Role selection pop-up twice while onboarding.</t>
  </si>
  <si>
    <r>
      <rPr>
        <rFont val="Arial"/>
        <color theme="1"/>
        <sz val="10.0"/>
      </rPr>
      <t xml:space="preserve">Scenario1 (Guest):
</t>
    </r>
    <r>
      <rPr>
        <rFont val="Arial"/>
        <color theme="1"/>
        <sz val="10.0"/>
      </rPr>
      <t xml:space="preserve">1. Open Desktop app first time.
2. Select role avatar &gt; Continue
2. Select BMG &gt; Submit
3. Observe name, Role, state, and district is prefilled already
4. Try to update the details if required &gt; submit
5. Observe
</t>
    </r>
    <r>
      <rPr>
        <rFont val="Arial"/>
        <color theme="1"/>
        <sz val="10.0"/>
      </rPr>
      <t xml:space="preserve">Scenario2 (Loggedin):
</t>
    </r>
    <r>
      <rPr>
        <rFont val="Arial"/>
        <color theme="1"/>
        <sz val="10.0"/>
      </rPr>
      <t>1. OPen the desktop app
2. Click on Profile icon &gt; Login &gt; Login with new valid credentials
3. Select the checkbox and continue on T&amp;C popup
4. Enter BMGS &gt; Submit
5. Select role avatar &gt; Continue
6. Observe name, Role, state, and district is prefilled already
7. Try to update the details if required &gt; submit
8. Observe</t>
    </r>
  </si>
  <si>
    <t>The loggedin/ guest user should not get Role selection pop-up twice while onboarding.</t>
  </si>
  <si>
    <t>ED-2197</t>
  </si>
  <si>
    <t>Verify that in the desktop app when new gmail user clicks on "Continue" button after entering the all the feilds and if the user is minor (according to entered YOB), then usercan see the page where user can enter the email address or mobile number and click on "Continue " button</t>
  </si>
  <si>
    <t>The new gmail user clicks on "Continue" button after entering the all the feilds and if the user is minor (according to entered YOB), then usercan see the page where user can enter the email address or mobile number and click on "Continue " button</t>
  </si>
  <si>
    <t>If the user is minor, the user shoudl be able to enter the parent or Guardian mobile number, clicks to continue</t>
  </si>
  <si>
    <t>Verify that in the desktop app when new gmail user (major/ minor) clicks on "Submit" button after entering email address/ mobile number, user moves to the OTP page where user is displayed with all the details of user filled the text field where user is able to enter OTP and select the terms and condition and click on "Submit" button</t>
  </si>
  <si>
    <r>
      <rPr>
        <rFont val="Arial"/>
        <color theme="1"/>
        <sz val="10.0"/>
      </rPr>
      <t xml:space="preserve">Major:
</t>
    </r>
    <r>
      <rPr>
        <rFont val="Arial"/>
        <color theme="1"/>
        <sz val="10.0"/>
      </rPr>
      <t xml:space="preserve">1. Open the desktop app
2. Complete the onboarding flow
3. Click on profile icon
4. Click on Login
5. Click on Signin with google button
6. Enter valid new gmail credentails &gt; Submit
7. Observe the page will navigate where the name &amp; YOB is displayed with continue button
8. Enter valid name and YOB  (Major year)
9. click on continue button
10. The page will navigate to the where the user can enter the email address or mobile number and click on the "Submit " button
11. Enter the valid email address or mobile number of identifier
12. user moves to the OTP page .
13. Observe the user is displayed with all the filled details till that time
14. Enter valid OTP received to given mail address or mobile
15. Click on Submit button
</t>
    </r>
    <r>
      <rPr>
        <rFont val="Arial"/>
        <color theme="1"/>
        <sz val="10.0"/>
      </rPr>
      <t xml:space="preserve">
Minor:
</t>
    </r>
    <r>
      <rPr>
        <rFont val="Arial"/>
        <color theme="1"/>
        <sz val="10.0"/>
      </rPr>
      <t>1. Open the desktop app
2. Complete the onboarding flow
3. Click on profile icon
4. Click on Login
5. Click on Signin with google button
6. Enter valid new gmail credentails &gt; Submit
7. Observe the page will navigate where the name &amp; YOB is displayed with continue button
8. Enter valid name and YOB  (Minor year)
9. click on continue button
10. The page will navigate to the where the user can enter the email address or mobile number and click on the "Submit " button
11. Enter the valid email address or mobile number of parent identifier
12. user moves to the OTP page .
13. Observe the user is displayed with all the filled details till that time
14. Enter valid OTP received to given mail address or mobile of parent
15. Click on Submit button</t>
    </r>
  </si>
  <si>
    <t>when new gmail user (major/ minor) clicks on "Submit" button after entering email address/ mobile number, user moves to the OTP page where user is displayed with all the details of user filled the text field where user is able to enter OTP and select the terms and condition and click on "Submit" button</t>
  </si>
  <si>
    <t>3.9.0.0 Sprint-2</t>
  </si>
  <si>
    <t>Verify that in desktop for existing and new SSO users when they login they should not get the YOB popup</t>
  </si>
  <si>
    <t>1. Launch the desktop app.(online)
2 Login with SSO credential
3.Verify user should not get yop popup</t>
  </si>
  <si>
    <t>For existing and new SSO users when they login they should not get the YOB popup</t>
  </si>
  <si>
    <t>Verify that in desktop for new user YOB popup is not displayed as it is captured during registration</t>
  </si>
  <si>
    <t>New registered user</t>
  </si>
  <si>
    <t>1. Launch the desktop app.(online)
2 Login as valid new user.
3. Observe YOB popup should not display once login</t>
  </si>
  <si>
    <t>for new user YOB popup is not displayed as it is captured during registration</t>
  </si>
  <si>
    <t>MUA</t>
  </si>
  <si>
    <t>Verify that in desktop for MUA users YOB popup should not be displayed</t>
  </si>
  <si>
    <t>1. Launch the desktop app.(online)
2 Login as valid user.
3. Click on any MUA user under user profile icon</t>
  </si>
  <si>
    <t>For MUA users YOB popup should not be displayed</t>
  </si>
  <si>
    <t>Verify that "Forgot password?" text should be displayed instead of "Forget password?" (logically incorrect) in Login page</t>
  </si>
  <si>
    <t>1. Open the desktop app
2. Click on profile icon &gt; login
3. Observe the forgot password link</t>
  </si>
  <si>
    <t>The "Forgot password?" text should be displayed instead of "Forget password?" (logically incorrect) in Login page</t>
  </si>
  <si>
    <t>SB-23621 (Bug)</t>
  </si>
  <si>
    <t>Veriy that user does not get logged out on leaving the system idle</t>
  </si>
  <si>
    <t>Pre-condition: 
1. User idle logout time should be configured.
2. User should be logged into the desktop application.</t>
  </si>
  <si>
    <t>1. Open the desktop app
2. Click on Profile icon &gt; Login &gt; Login with valid credentials
3. Observe application should not logged out if keep the system idle</t>
  </si>
  <si>
    <t>SB-15385</t>
  </si>
  <si>
    <t>Content manager</t>
  </si>
  <si>
    <r>
      <rPr>
        <rFont val="Arial"/>
        <color theme="1"/>
        <sz val="10.0"/>
      </rPr>
      <t xml:space="preserve">Verify, user is able to see the translation of below areas in desktop app as follows,
&gt; </t>
    </r>
    <r>
      <rPr>
        <rFont val="Arial"/>
        <color theme="1"/>
        <sz val="10.0"/>
      </rPr>
      <t>Tab headers (Library, Downloads etc..)</t>
    </r>
    <r>
      <rPr>
        <rFont val="Arial"/>
        <color theme="1"/>
        <sz val="10.0"/>
      </rPr>
      <t xml:space="preserve"> in respective regional languages(Kannada,Telugu,Tamil,Bengali etc..) as per the users selection.
&gt; </t>
    </r>
    <r>
      <rPr>
        <rFont val="Arial"/>
        <color theme="1"/>
        <sz val="10.0"/>
      </rPr>
      <t>Action buttons (Pause, resume ,cancel etc...)</t>
    </r>
    <r>
      <rPr>
        <rFont val="Arial"/>
        <color theme="1"/>
        <sz val="10.0"/>
      </rPr>
      <t xml:space="preserve"> in respective regional languages(Kannada,Telugu,Tamil,Bengali etc..) as per the users selection.
&gt; </t>
    </r>
    <r>
      <rPr>
        <rFont val="Arial"/>
        <color theme="1"/>
        <sz val="10.0"/>
      </rPr>
      <t>Status messages (Download failed,Waiting for download etc..)</t>
    </r>
    <r>
      <rPr>
        <rFont val="Arial"/>
        <color theme="1"/>
        <sz val="10.0"/>
      </rPr>
      <t xml:space="preserve"> in respective regional languages(Kannada,Telugu,Tamil,Bengali etc..) as per the users selection.</t>
    </r>
  </si>
  <si>
    <t xml:space="preserve">1. Launch the desktop app.(In Online)
2. Login with valid credential.
3. Click on Language translational dropdown
4. Change to respective regional languages as mentioned 
5. Observe the
    - Tab headers (Library, Downloads etc..)
    - Action buttons (Pause, resume ,cancel etc...) 
    - Status messages (Download failed,Waiting for download etc..) </t>
  </si>
  <si>
    <t>The user should be able to see the translation of below areas in desktop app as follows,
&gt; Tab headers (Library, Downloads etc..) in respective regional languages(Kannada,Telugu,Tamil,Bengali etc..) as per the users selection.
&gt; Action buttons (Pause, resume ,cancel etc...) in respective regional languages(Kannada,Telugu,Tamil,Bengali etc..) as per the users selection.
&gt; Status messages (Download failed,Waiting for download etc..) in respective regional languages(Kannada,Telugu,Tamil,Bengali etc..) as per the users selection.</t>
  </si>
  <si>
    <t>SB-25596</t>
  </si>
  <si>
    <t>Verify that the BMC selected in Home tab is displayed properly.
1. Logged in User
2. Guest User</t>
  </si>
  <si>
    <t>1. Launch the Offline desktop app
2. Login with guest user
3. Observe if the BMC is present in the Home tab on the preferences view
1. Launch the Offline desktop app
2. Login with valid user
3. Observe if the BMC is present in the Home tab on the preferences view</t>
  </si>
  <si>
    <t>Oserve that the BMC selected in Home tab is displayed properly.
1. Logged in User
2. Guest User</t>
  </si>
  <si>
    <t>ED-2764</t>
  </si>
  <si>
    <t>Verify that the BMC is shown properly up to 1 word followed by +numbers on your preferences view in Home Tab
1. Logged in User
2. Guest User</t>
  </si>
  <si>
    <t>1. Launch the Offline desktop app
2. Login with guest user
3. Observe the selected BMC is visible up to 1 word followed by +numbers on your preferences view in Home Tab
1. Launch the Offline desktop app
2. Login with valid user
3. Observe the selected BMC is visible up to 1 word followed by +numbers on your preferences view in Home Tab</t>
  </si>
  <si>
    <t>Observe that the BMC is shown properly up to 1 word followed by +numbers on your preferences view in Home Tab
1. Logged in User
2. Guest User</t>
  </si>
  <si>
    <t>Verify the user can click on the + sign thereby showing all the values of BMC extending to the next line 
1. Logged in User
2. Guest User</t>
  </si>
  <si>
    <t xml:space="preserve">1. Launch the Offline desktop app
2. Login with guest user
3.  Observe that the +sign shows all the values of BMC 
4. Observe that by clicking on the +sign values of BMC are extended to the next line and Your preference view pop up is shown 
1. Launch the Offline desktop app
2. Login with valid user
3.  Observe that the +sign shows all the values of BMC 
4. Observe that by clicking on the +sign values of BMC are extended to the next line and Your preference view pop up is shown </t>
  </si>
  <si>
    <t>Observe that the user can click on the + sign thereby showing all the values of BMC extending to the next line 
1. Logged in User
2. Guest User</t>
  </si>
  <si>
    <t>Consumption - Offline Desktop</t>
  </si>
  <si>
    <t>Verify, user is able to see the selected BMC filter Values (Board,Medium &amp; Class) at the header of the home page(In My downloads / Browse).
&amp; Verify, user can change the Board,Medium &amp; class filters from home section to get his relevant contents.</t>
  </si>
  <si>
    <t>1. Launch the desktop app.(In online)
2. For First time user able to see State and district dropdown lists and able select prefered location
3.Clicks on submitt button in location page
4.observe User should navigate to BMC page .
5.In BMC page user should able  select any available lists.
6.Post selecting BMC in home page relevant contents should getting displayed .</t>
  </si>
  <si>
    <t>User is able to see the selected BMC filter Values (Board,Medium &amp; Class) at the header of the home page(In My downloads / Browse).
User can change the Board,Medium &amp; class filters from home section to get his relevant contents.</t>
  </si>
  <si>
    <t>COMPONENTS</t>
  </si>
  <si>
    <t>NEW AUTOMATION SCRIPTING</t>
  </si>
  <si>
    <t>Test cases Updation</t>
  </si>
  <si>
    <t>Course Page</t>
  </si>
  <si>
    <t>Verify the user is able to search with the do_id, name and QR Code. Verify that when user enters QR code linked to course then course is displayed.</t>
  </si>
  <si>
    <t>There is at least one published course</t>
  </si>
  <si>
    <t xml:space="preserve">1. Open the application.
2. Login with valid credentials as any user role
3. Click on Switch to joyful theme
4. Click on courses tab.
5. Verify the search text box.
6. Enter the name/do_id of the course in regional language and verify the search results are as expected the search text.
7. Click on "Enter QR code"
8. Enter the QR code linked to course
9. Verify that  course is displayed 
</t>
  </si>
  <si>
    <t>1.User is able to login successfully
2.User should be able to search with the do_id, name, qr code, and user enters QR code linked to course then course is displayed.</t>
  </si>
  <si>
    <t>SearchCourseUsingFilter</t>
  </si>
  <si>
    <t>verifySearchAndClickOnCourseQRCode</t>
  </si>
  <si>
    <t xml:space="preserve">Verify that when user apply filter and fetch the contents successfully </t>
  </si>
  <si>
    <t xml:space="preserve">1. Open the sunbird portal.
2. Login with valid credentials
3. Click on Switch to joyful theme
4. Click on Courses Tab
5. Now click on filter option -&gt; apply filter options and click on submit.
6. Verify that the search results are according to the applied search and filter
</t>
  </si>
  <si>
    <t xml:space="preserve">Verify that apply filter and fetch the contents successfullyin course
</t>
  </si>
  <si>
    <t>verifyTextbookAndCourseIsDisplayedForSameQRCode</t>
  </si>
  <si>
    <t>SB-27068</t>
  </si>
  <si>
    <t>Verify if user lands on the landing page by clicking on any Subject from "Browse by subject",  "Browse by category",  "Browse by board"  then the user is displayed with the courses grouped based on primary category or courses and the contents inside grouping to be ordered by published dates</t>
  </si>
  <si>
    <t>1. Open the Sunbird portal
2. Login with valid credentials / Guest
3. Click on Home tab and scroll down to subjects section
4. Click on any Subject from browse by subjects section
5. Click on any content
6. Observe the content created on date date
7. Observe the content inside is grouped to be ordered by published dates</t>
  </si>
  <si>
    <t>If user lands on the landing page by clicking on any Subject/catrgory/board from "Browse by subject",  "Browse by category",  "Browse by board"  then the user should be displayed with the contents are grouped based on primary category or subjects and the contents inside grouping to be ordered by published dates</t>
  </si>
  <si>
    <t>validateOrderOfDateOfContentsForBrowseBySubject</t>
  </si>
  <si>
    <t>SB-27316</t>
  </si>
  <si>
    <t>4.3 Hot Fix</t>
  </si>
  <si>
    <t>Verify that when user search the course and open it, user should redirect to ongoing course</t>
  </si>
  <si>
    <t>User should click on course having ongoing batch</t>
  </si>
  <si>
    <t>1. Open the portal
2. Login with valid credentials
3. Click on Course tab
4. Search the course having ongoing batch
5. Click on Course card</t>
  </si>
  <si>
    <t>If user search the course and open it, user shoudl redirect to ongoing course only</t>
  </si>
  <si>
    <t>userShoudlRedirectToOngoingCourseOnlyWhenSearchCourse</t>
  </si>
  <si>
    <t>Course page</t>
  </si>
  <si>
    <t>Verify that 
1. the user is displayed with the batch creators first name and last name when searched by course id
&amp;
2. the batch creator details (first name and last name) is displayed correct when created in local language
&amp;
3. the batch creators details (first name and last name) is displayed in all the open batches created for the course
&amp;
4. the batch creators details (first name and last name) is displayed even for the expired batches in the course
&amp;
5 .the batch creators details is displayed for upcoming batches of the course as well</t>
  </si>
  <si>
    <t>- Creator credentials should have been created with first and last name via API
- Creator should have created the course already
- Creator should have created the batch by UI or API</t>
  </si>
  <si>
    <t>Scenario 1-6:
1. Open the portal.
2. Go to explore &gt; click on login.
3. login with valid credentials
4. Click on courses tab &gt; search for a course.
5. Open the course and observe the below details:
6. Observe creator first name and last name (when created in local language).
7. Observe creator first name and last name (If the batch is expired).
8. Observe creators first name and last name (If the batch is upcoming).</t>
  </si>
  <si>
    <t>&gt;the user should be displayed with the batch creators first name and last name when searched by course id
===============
&gt;the batch creator name should be  displayed updated when the user change the name in UI
=============
&gt; the batch creator details (first name and last name) should be  displayed correct when created in local language
===============
&gt;the batch creators details (first name and last name) should be  displayed in all the open batches created for the course
================
&gt;the batch creators details (first name and last name) should be  displayed even for the expired batches in the course
===================
&gt;the batch creators details should be  displayed for upcoming batches of the course as well</t>
  </si>
  <si>
    <t>SB-24611</t>
  </si>
  <si>
    <t>4.4.0 Sprint 2</t>
  </si>
  <si>
    <t>Verify in portal that user is displayed with the respective primary content type options (linked) will be shown in primary content type filter after selecting the additional categories type filter</t>
  </si>
  <si>
    <t xml:space="preserve">1. Open the sunbird portal
2. Login with valid credentials
3. Go to Digital textbooks/courses and apply filters
4. Observe that user is displayed with the respective primary content type options (linked) will be shown in primary content type filter after selecting the additional categories type filter
</t>
  </si>
  <si>
    <t>In portal that user is displayed with the respective primary content type options (linked) will be shown in primary content type filter after selecting the additional categories type filter</t>
  </si>
  <si>
    <t>verifyAndValidateAdditionalCategoryAndContentTypeFilter</t>
  </si>
  <si>
    <t>30/04/2024</t>
  </si>
  <si>
    <t>SB-25329</t>
  </si>
  <si>
    <t>4.1.0</t>
  </si>
  <si>
    <t>Verify that only ongoing  and future batch courses will be displayed in the "Recently published courses" and it will be displayed in descending order based on published date for both guest user and logged in user</t>
  </si>
  <si>
    <t>1. Open the sunbird portal 
2. Go to home page
3. Go to recently published courses
4. Click on view all button 
5. Observe</t>
  </si>
  <si>
    <t>Ongoing  and future batch courses should be displayed in the "Recently published courses" and it will be displayed in descending order of their published date for both guest user and logged in user</t>
  </si>
  <si>
    <t>validateRecentlyPublishedCoursesLabel</t>
  </si>
  <si>
    <t>ED-4155</t>
  </si>
  <si>
    <t>SB-28497</t>
  </si>
  <si>
    <t>Verify When the user comes to the ‘My Courses’ section, the courses should be ordered in a chronological fashion - with the latest ones being displayed first.</t>
  </si>
  <si>
    <t>- The value of enrollment_list_size should be set to 10 in LMS service to check this scenario</t>
  </si>
  <si>
    <t>1. Open the portal
2. Login with new/exisiting user credentials
3. Click on My course tab
4. Enter any course name or id in course search &gt; Search
5. Click on Join course 
6. Observe user should be able to join the course</t>
  </si>
  <si>
    <t>If user comes to the ‘My Courses’ section, the courses should be ordered in a chronological fashion - with the latest ones being displayed first.</t>
  </si>
  <si>
    <t>SB-24849</t>
  </si>
  <si>
    <t xml:space="preserve">Verify that the below details is displayed in the course card
1.Image
2.Title
3.Primary category
4.subject
5.Publisher
</t>
  </si>
  <si>
    <t>1.Open https://staging.sunbirded.org/
2.Guest User/Login with valid credentials
3.Click on Home tab /Courses Tab
4.Go to "My enrolled " section / "My Courses" Section
5."Verify that the below details is displayed in the course card
1.Image
2.Title
3.Primary category
4.subject
5.Publisher"</t>
  </si>
  <si>
    <t xml:space="preserve">Verify that the below details is displayed in the course card
1.Image
2.Title
3.Primary category
4.Organisational subject
5.Publisher
</t>
  </si>
  <si>
    <t>validateTitlePublisherImageAndOrgSubjectInCourseCard</t>
  </si>
  <si>
    <t>verifyCourseContentCard</t>
  </si>
  <si>
    <t xml:space="preserve">Verify if user clicks on any course then should lands on course toc page and should not be able to acces the courses and if anonymous user clicks on join Course the login pop up should come and post clicking on login user should redircts to Login page </t>
  </si>
  <si>
    <t>1. Open portal
2. go to explore.
3. Search for some course with batch.
4. Click on Join course and observe the login popup.
5. Click on login and observe.</t>
  </si>
  <si>
    <t xml:space="preserve">If user clicks on any course then should lands on course toc page and should not be able to acces the courses and if anonymous user clicks on join trainning the login pop up should come and post clicking on login user should redircts to Login page </t>
  </si>
  <si>
    <t>verifyCourseTOCIsDisplayedWithJoinCourseButton</t>
  </si>
  <si>
    <t>SB-20720</t>
  </si>
  <si>
    <t>Verify that the SSO/State user Click on Start Learning then user should not be displayed with Profile Name change pop up</t>
  </si>
  <si>
    <t>1.Open staging url
2.Login with valid credentials.
3.Click on "Join Course" 
4.Observe the profile page  pop up</t>
  </si>
  <si>
    <t>CoursehasCertificateAttached</t>
  </si>
  <si>
    <t>SB-25494</t>
  </si>
  <si>
    <t xml:space="preserve">Verify the Logged in user can view the details of the enrollment end date, batch start date and end date in the "batch details" section Before Joining the Course.
</t>
  </si>
  <si>
    <t>1. Open Staging URL
2. Login with Guest/valid credentials
3. Go to the courses tab and click on any course 
4. Observe the details of the batch start date and end date in the "batch details" section before joining the course</t>
  </si>
  <si>
    <t xml:space="preserve">Verify the Logged in user can view the details of the enrollment end date, batch start date and end date in the "batch details" section Before Joining the Course. </t>
  </si>
  <si>
    <t>ValidateBatchStartAndEndDateBeforeJoiningCourse</t>
  </si>
  <si>
    <t>verifyStartEnrolmentEndDateInCourse</t>
  </si>
  <si>
    <t>SH-415</t>
  </si>
  <si>
    <t>Verify that 
1. User sees courses based on onboarding preferences(BMG) and this displays the Curriculum courses
2. User is displayed with courses  in Courses Tab based on BMG selected during onboarding</t>
  </si>
  <si>
    <t>Scenario1:
1. Open the sunbird portal
2. Click on the role (Student/Parent/Teacher) &gt; Continue
3. Select the BMC (Board, Medium, Class) values from the dropdwon list &gt; Submit
4. Observe these fields Name, role, State and district are filled 
5. Observe if the user requires then, he/she can update the fields &gt; Submit
6. Click on course tab
7. Verify that User sees courses based on onboarding preferences(BMG) and this displays the Curriculum courses
Scenario2:
1. Open the sunbird portal
2. Click on the role (Student/Parent/Teacher) &gt; Continue
3. Select the BMC (Board, Medium, Class) values from the dropdwon list &gt; Submit
4. Observe these fields Name, role, State and district are filled 
5. Observe if the user requires then, he/she can update the fields &gt; Submit
6. Click on course tab
7. verify that User is displayed with courses  in Courses Tab based on BMG selected during onboarding</t>
  </si>
  <si>
    <t>Verify that user should be displayed with courses based on onboarding preferences
Verify that User should be displayed with courses  in Courses Tab based on BMG selected during onboarding</t>
  </si>
  <si>
    <t>VerifyThatUserSeesCoursesBasedOnOnboardingBMGandDisplaysTheCurriculumCourses</t>
  </si>
  <si>
    <t>SH-425</t>
  </si>
  <si>
    <t>Verify that user is notified on the right hand side (Credits &amp; license info) with text "Course last updated on dd/month/yy" when the course is updated for enrolled course</t>
  </si>
  <si>
    <t>1.Open the Staging Portal
2.Login with valid credentials as User
3.Search the any course
4.Click on the course
5.Click on Join Course
5.In Toc Page Click on Credits &amp; license info
6.Observe the Created on and Last Update on.</t>
  </si>
  <si>
    <t>user should be  notified with  the right hand side with text "Course last updated on dd/month/yy" when the course is updated for enrolled course</t>
  </si>
  <si>
    <t>createCourseAndValidateLastUpdateInConsumptionRHS</t>
  </si>
  <si>
    <t>SB-14670</t>
  </si>
  <si>
    <t>Verify that
1."The content is derived from" (CREDITS) section is displayed only for copied course
2. There is a new section "This content is derived from" is displayed on clicking the Course Credits and license info in the course TOC page for every copied course
3. The course information displayed is same as the data given by the user during creation
4. on consumption the Course TOC page "License terms" and Link is being displayed below Course Credits On login.
5. License terms and link is displayed on Course TOC when opened in Explore page.
6. For existing course,license value should be updated as per default license for its tenant
The original source course information is displayed in the below format:
Created by: &lt;Name of the content/Course creator should display&gt;
Course: &lt;Name of the original course that is copied&gt;
Author of Source Course : &lt;Author of the source course&gt;
License Terms: &lt;License Terms of the source course&gt;
Published on SUNBIRD by: &lt;Published on Sunbird value from the source course&gt;</t>
  </si>
  <si>
    <t>1.Open staging explore page.
2. Login with valid credentials or guest user
3. Go to courses page.
4. Select the copied course
5. Click on "Credits" link</t>
  </si>
  <si>
    <t>1. "The content is derived from" section is displayed only for copied course
2. There is a new section "This content is derived from" is displayed on clicking the Course Credits and license info in the course TOC page for every copied course
3. The course information displayed is same as the data given by the user during creation.
4. On consumption the Course TOC page "License terms" and Link is being displayed below Course Credits On login.
5. License terms and link is displayed on Course TOC when opened in Explore page.
6. For existing course,license value should be updated as per default license for its tenant
The original source course information should be displayed in the below format:
Course: &lt;Name of the original course that is copied&gt;
Author of Source Course : &lt;Author of the source course&gt;
License Terms: &lt;License Terms of the source course&gt;
Published on Sunbird by: &lt;Published on Sunbird value from the source course&gt;</t>
  </si>
  <si>
    <t>SH-252</t>
  </si>
  <si>
    <t>Verify that user is displayed with Course details on the top when he opens the Course and had not joined the Course.Verify in below scenarios
1. Logged in User
2. anonymous user</t>
  </si>
  <si>
    <t>User should have not joined/enrolled to a course</t>
  </si>
  <si>
    <t>1. Openthe Sunbird Portal
2. Login with valid credentials/Anonymous user
3. Click on Courses Tab/ Library courses
4. Click on any course 
5. Verify that user is displayed with "Course details" on the top of TOC.</t>
  </si>
  <si>
    <t>Verify that user should be displayed with Course details on the top when he opens the Course and has not joined the Course.
1. Logged in User
2. anonymous user</t>
  </si>
  <si>
    <t>VerifyCourseDetails</t>
  </si>
  <si>
    <t>SB-24994</t>
  </si>
  <si>
    <t>Verify in portal User is displayed with Share icon in the Course toc page before clicking on "Join Course" button and enrolling to that course 
Verify in portal that User should be able to share the courses without enrolling to it.</t>
  </si>
  <si>
    <t>User should have Course with Open batch to which he has not enrolled</t>
  </si>
  <si>
    <t>1. Open the sunbird portal
2. Login with valid credentials
3. Open any Course which user has not enrolled
4. Click on share option
5. Observe</t>
  </si>
  <si>
    <t>Verify in portal User is displayed with Share icon in the Course toc page below before clicking on "Join Course" button and enrolling to that course 
User should be able to share the 
courses without enrolling to it</t>
  </si>
  <si>
    <t>validateShareIconInCourseToc</t>
  </si>
  <si>
    <t>VerifyShareIconInCourse</t>
  </si>
  <si>
    <r>
      <rPr>
        <rFont val="Arial"/>
        <color theme="1"/>
        <sz val="10.0"/>
      </rPr>
      <t xml:space="preserve">Verify that the user is displayed with share link by clicking on the "share" icon in the content level
i) verify with whatsapp
ii) verify with email
</t>
    </r>
    <r>
      <rPr>
        <rFont val="Arial"/>
        <color theme="1"/>
        <sz val="10.0"/>
      </rPr>
      <t>iii) verify with normal text message</t>
    </r>
  </si>
  <si>
    <t>1. Open Sunbird portal.
2. Click on Switch to joyful theme
3. Click on the Course tab.
4. Click on the Search text box and search for the course.
5. Click on the Course card from search results.
6. Click on Share link in the course content level
7. Copy the link and share in different mediums
8. Click on the link and observe user is able to openup the link</t>
  </si>
  <si>
    <t>the user should be displayed with share link by clicking on the share icon in the content level
i) verify with whatsapp
ii) verify with email
iii) verify with normal text message</t>
  </si>
  <si>
    <r>
      <rPr>
        <rFont val="Arial"/>
        <color theme="1"/>
        <sz val="10.0"/>
      </rPr>
      <t xml:space="preserve">Verify that the batch details and information regarding </t>
    </r>
    <r>
      <rPr>
        <rFont val="Arial"/>
        <b/>
        <color theme="1"/>
        <sz val="10.0"/>
      </rPr>
      <t>course enrolment, batch start and end date, course end date</t>
    </r>
    <r>
      <rPr>
        <rFont val="Arial"/>
        <color theme="1"/>
        <sz val="10.0"/>
      </rPr>
      <t xml:space="preserve"> are available only online </t>
    </r>
  </si>
  <si>
    <t xml:space="preserve">1. open the portal
2. Login with valid credentials
3. CLick on Search &gt; Enter the course name 
4. CLick on Search button
5. Click on the content card
6. Observe that information course enrolment, batch start and end date, course end date are available only online </t>
  </si>
  <si>
    <t xml:space="preserve">Verify that the batch details and information regarding course enrolment, batch start and end date, course end date are available only online </t>
  </si>
  <si>
    <t>verifyBatchDetailsAndInformationRegardingCourseEnrolmentBatchStartAndEndDateCourseEndDateAreAvailable</t>
  </si>
  <si>
    <t>Verify that 
1.when user clicks on "Join Course" in explore page then user should get a pop up message  "To Access the Course you have to  login and join it"
2. Verify that once User Joins course then the button should change to "Start Learning".</t>
  </si>
  <si>
    <t>Scenario1:
1. Open the sunbird portal.
2. Click on Explore Content
3. Click on Courses/ Library Courses
4. Click on any course with batch
5. Click on "Join Course"
6. Verify that user is displayed with pop up message "To Access the course you have to Login and Join it"
Scenario2:
1. Click on the Join Course button.
2. Verify that on joining the course, the button is changed to "Start learning".</t>
  </si>
  <si>
    <t>1. User should be displayed with pop up message "To Access the course you have to Login and Join it"
2. On clikcing the Join Course button, the button should change to "Start learning".</t>
  </si>
  <si>
    <t>SH-996</t>
  </si>
  <si>
    <t>1.Verify that if user tries to Join an upcoming batch then user should be displayed with message "The course's does not have open batched"
2.Verify that if user clicks on any content(TOC) from the course which has an upcoming batch then user should be displayed with message "The course's batch is available from &lt;batch start date&gt;"</t>
  </si>
  <si>
    <t>1.Course should have only upcoming batch
2. Course should have only 1 batch which is upcoming</t>
  </si>
  <si>
    <t>1.Open staging url
2.Click on Login 
3.Login with valid credentials 
4.Click on Courses tab 
5.Click on "Join Course"
6.Observe 
Scenario 1:
"1.Open staging url
2.Click on Login 
3.Login with valid credentials 
4.Click on Courses tab 
5.Click on the content in TOC of the course  
6.Observe "</t>
  </si>
  <si>
    <t xml:space="preserve">1.user should be displayed with message "The course's does not have open batched" </t>
  </si>
  <si>
    <t>CheckUpcomingBatchesMessage</t>
  </si>
  <si>
    <t xml:space="preserve">1. Verify that if batch enrollment date is ended, respective message should be displayed in red.
2.Verify that if the enrollment end date is not given for that particular course then the enrollment end date should not be visible near the join course button for Logged in User                        </t>
  </si>
  <si>
    <t>1. Open the portal 2. Click on explore page.
3. Click on Login
4. Login with valid user credentials.
5. Click on Switch to joyful theme
6. Go to courses
7. Open the course which batch enrollment date is ended
8. Observe the result.
9. Open the course which batch enrollment date extended previously and is ended</t>
  </si>
  <si>
    <t xml:space="preserve">1. If batch enrollment date is ended, respective message should be displayed in red.
2.If the enrollment end date is not given for that particular course then the enrollment end date should not be visible near the join course button for Logged in User                        </t>
  </si>
  <si>
    <t>BatchEnrollmentDateEnded</t>
  </si>
  <si>
    <t>VerifyEnrolmentEndDateExpiredInCourse</t>
  </si>
  <si>
    <t>SB-25332</t>
  </si>
  <si>
    <t>Verify that only courses (with ongoing and future batches) and textbookswill be available in the "from NCERT" section</t>
  </si>
  <si>
    <t>1. Open Staging URL 
2. Login with Guest/valid credentials
3. Observe that From section is present in 
the home tab</t>
  </si>
  <si>
    <t>Observe that only courses (with ongoing and future batches) and textbooks will be available in the "from NCERT" section</t>
  </si>
  <si>
    <t>verifyOngoingBatchIsPresentInNCERTsection</t>
  </si>
  <si>
    <t>Verify that Courses with expired batch is not displayed in the "from NCERT" section</t>
  </si>
  <si>
    <t>Observe that Courses with expired batch is not displayed in the "from NCERT" section</t>
  </si>
  <si>
    <t>verifyExpiredBatchInFromNCERTsection</t>
  </si>
  <si>
    <t>Course consumption</t>
  </si>
  <si>
    <t>Verify that below users is able to view the open batch course to enrol and is able to consume the course successfully.
(a)Self sign up user
(b)SSO user 
(c)google sign in user
(d)Any user from any tenant</t>
  </si>
  <si>
    <t xml:space="preserve">Scenario 1:
1. Open Sunbird portal.
2. Click on the explore page button.
3. Click on Switch to joyful theme
4. Register with new user.
5. Fill all the onboarding details.
6. Go to courses page. -&gt; Latest course section
7. Consume the course
Scenario 2:
1. Open Sunbird Portal.
2. Login with SSO user
3. Go to courses page. -&gt; Latest course section
4. Consume the course
Scenario 3:
1. Open Sunbird portal.
2. Login with google sign in
3. Go to courses page. -&gt; Latest course section
4. Consume the course
Scenario 4:
1. Open Sunbird portal.
2. Login with any tenant user
3. Go to courses page. -&gt; Latest course section
4. Consume the course
</t>
  </si>
  <si>
    <t>The below mentioned users should be able to view the open batch course to enrol and is able to consume the course successfully.
(a)Self sign up user
(b)SSO user 
(c)google sign in user
(d)Any user from any tenant</t>
  </si>
  <si>
    <t>EnrollToCourseInOpenBatch</t>
  </si>
  <si>
    <t>SH-1006</t>
  </si>
  <si>
    <t>Verify that the user is displayed with the last consent edited date on the course toc page</t>
  </si>
  <si>
    <t>1. Open portal.
2. Login as custodian user.
3. Open the course which is update earlier.
4. Observe the course TOC for consent edited date.</t>
  </si>
  <si>
    <t>The user should get displayed with the last consent edited date on the course toc page</t>
  </si>
  <si>
    <t>EnrollToTrackableCollection</t>
  </si>
  <si>
    <t>SB-22682</t>
  </si>
  <si>
    <t>Course</t>
  </si>
  <si>
    <t>Verify that if there is no certificate attached to course then mention “This course does not have a certificate” (hide the logo).
Verify that the course completion message should be highlighted in Amber if the course is not attached with a certificate</t>
  </si>
  <si>
    <t>Complete a course that has no certificate attached</t>
  </si>
  <si>
    <t xml:space="preserve">1. Open the sunbird portal
2. Login with valid credentials
3. Search and open the coure with certificate
4. Join &gt; Consume the coure completely
5.In Course Toc page Observe the Message on Top Right Corner
6. Observe the coursecompletion pop-up for the course that has no certificate attached </t>
  </si>
  <si>
    <t>User should be able to see there is no certificate attached to course then mention “This course does not have a certificate” (hide the logo).
Observe that the course completion message should be highlighted in Amber if the course is not attached with a certificate</t>
  </si>
  <si>
    <t>courseCompletionPopupforNoCertificateAttached</t>
  </si>
  <si>
    <t>verifyNoCertificateAttachedMessageInCourseTOC</t>
  </si>
  <si>
    <t>SB-30483</t>
  </si>
  <si>
    <t xml:space="preserve">
Verify that  when user opens a course when batch is expired  or course which doesnt have any open batch then user is displayed with the message "This course does not have any Open Batches"</t>
  </si>
  <si>
    <r>
      <rPr>
        <rFont val="Arial"/>
        <color theme="1"/>
        <sz val="10.0"/>
      </rPr>
      <t xml:space="preserve">
-</t>
    </r>
    <r>
      <rPr>
        <rFont val="Arial"/>
        <color theme="1"/>
        <sz val="10.0"/>
      </rPr>
      <t>Course with expired batch</t>
    </r>
  </si>
  <si>
    <t xml:space="preserve">1. Open the sunbird portal
2. Login with valid credentials
3. Search For the Course expired batch
4. Open the Course  
5. Observe the toast message
</t>
  </si>
  <si>
    <t xml:space="preserve">
If user opens a course for which batch is expired or course which doesnt have any open batch then user should be displayed with the message as "This course does not have any Open Batches".</t>
  </si>
  <si>
    <t>validateCourseDontHaveOpenBatchMessage</t>
  </si>
  <si>
    <t>SB-20658</t>
  </si>
  <si>
    <t>Verify that when user clicks on "Join Course" User is displayed with the loader till the Course Toc is displayed</t>
  </si>
  <si>
    <t>1. Open the sunbird portal.
2.Login wirh valid credentials
3. Click on Courses Tab
4. Click on any course card
5. Click on Join Course
6.Verify that when user clicks on "Join Course" User is displayed with the loader till the Course Toc is displayed</t>
  </si>
  <si>
    <t>Verify that when user clicks on "Join Course" User should be  displayed with the loader till the Course Toc is displayed</t>
  </si>
  <si>
    <t>verifyUserShouldBeDisplayedWithLoader</t>
  </si>
  <si>
    <t>Verify that when the user unenroll from a course and again clicks on "join Course" the user is not shown with the pop up again</t>
  </si>
  <si>
    <t>1. Open Sunbird portal.
2. Click on the explore page button.
3. Click on the Login icon button.
4. Enter valid credentials and click on login button.
5. Click on Switch to joyful theme
6. Click on Courses tab.
7. Click on the search text box and search for the course.
8. Click on the course card from search results.
9. Click on the Join Course button in the course TOC page.
10. Click on the close button.
11. Click on "Leave Course" button in the course TOC page.
12. Click on "Leave Course" button in the Batch unenrolment popup.
13. Click on the Join Course button again in the course TOC page.
14. Verify if the user is not displayed again with the "Join Course" popup.</t>
  </si>
  <si>
    <t>On Clicking the "Join Course" button again, user should not be displayed with the "Join Course" popup.</t>
  </si>
  <si>
    <t>SB-27710</t>
  </si>
  <si>
    <t>Verify that the popup should have the Title for the pop-up as “Consent to share details” and the updated text for the checkbox is “I consent to share my details with the administrators of this course. All course administrators are bound by the Privacy Policy and Course Terms in their use of my data. SUNBIRD Terms of Use”
Verify that "I AGREE" is not set by default
Verify that Consent form should be displayed with text " DO NOT SHARE" button
Verify that the Consent pop up will display the below fields
1.User's name
2.State user id (teacher id)
3.district 
4.block
5.School/org id
6.School/org name
7.Mobile no
8.email id</t>
  </si>
  <si>
    <t>1. Open the sunbird  portal 
2. Login with valid credentials
3. Join a courseObserve the consent details 
4. Observe the popup should have the Title for the pop-up as “Consent to share details
5. Observe the updated text for the checkbox is “I consent to share my details with the administrators of this course. All course administrators are bound by the Privacy Policy and Course Terms in their use of my data.”
5.  Observe the consent popup with below fields in it :
- User's name
- State user id (teacher id)
- District 
- Block
- School/org id
- School/org name
- Mobile no
- Email id</t>
  </si>
  <si>
    <t>The Course consent popup should have the Title as “Consent to share details” and the updated text for the checkbox is “I consent to share my details with the administrators of this course. All course administrators are bound by the Privacy Policy and Course Terms in their use of my data.SUNBIRD Terms of Use”
"Share" is not set by default
Consent form should be displayed with text "DO NOT SHARE" button
The Consent pop up should get displayed with the below fields
1.User's name
2.State user id (teacher id)
3.district 
4.block
5.School/org id
6.School/org name
7.Mobile no
8.email id"</t>
  </si>
  <si>
    <t>VerifyAllTheFieldsInConsentPopUpInCourse</t>
  </si>
  <si>
    <t>Verify that "X" icon is not displayed in the consent form. User has to either choose "Agree" or "Disagree"</t>
  </si>
  <si>
    <t>1. Open the sunbird portal
2. Login with custodian user
3. Enroll to course
4. Observe the consent form</t>
  </si>
  <si>
    <t>"X" icon should not displayed in the consent form. User has to either choose "Share" or "Do not share"</t>
  </si>
  <si>
    <t>clickDoNotShareConsentPopUpForCourse</t>
  </si>
  <si>
    <t>Verify that the Consent feature is not be disabled even when the user has completed the course 100%</t>
  </si>
  <si>
    <t>1. Open the sunbird portal
2. Login with custodian user.
3. Search for course &gt; Enrol &amp; consume the course 100%.
4. Observe the consent popup.</t>
  </si>
  <si>
    <t>The Consent feature should not be disabled even when the user has completed the course 100%</t>
  </si>
  <si>
    <t>verifyCourseConsentPopupAfterConsumption</t>
  </si>
  <si>
    <t>Verify that in portal for minor users (Below 18 age) consent popup to share Personal Identification Information(PII) while joining a course should not be displayed</t>
  </si>
  <si>
    <t>1. Open the sunbird portal
2. Login as a guest user below age of 18 
3. Click on the avatar icon
4. Click on the guest profile 
5. Click on edit personal details
6. Change the name 
7. Observe "</t>
  </si>
  <si>
    <t>For minor users (Below 18 age) consent popup to share Personal Identification Information(PII) while joining a course should not be displayed</t>
  </si>
  <si>
    <t>ConsentPopupShouldNotDisplayForMinorUserWhileJoiningCourse</t>
  </si>
  <si>
    <t>verifyConsentPopupNotDisplayedForMinorUserInCourse</t>
  </si>
  <si>
    <t>Verify that the Profile Name change Pop up is displayed when user clicks on Start Learning, course should have the certificate attached
1. the Profile Name change Pop up the checkbox for "I Understand,dont show this  message again" should not be selected by Default
2. if the Checkbox is ticked for "I understand. dont show this message again" then on any action the message /pop up should not be displayed</t>
  </si>
  <si>
    <t>1. Open the sunbird portal.
2.Login with valid credentials.
3.Click on "Start Learning"
4.Observe</t>
  </si>
  <si>
    <t>Profile Name change Pop up is displayed when user clicks on Start Learning for below Courses
 1. Profile Name change Pop up the checkbox for "I Understand,dont show this  message again" should not be selected by Default
2. Checkbox is ticked for "I understand. dont show this message again" then on any action the message /pop up should not be displayed.
3. Profile name change pop up shouldnt be displayed again for the course.</t>
  </si>
  <si>
    <t>verifyProfilePopupInCourse</t>
  </si>
  <si>
    <t>Verify that
1.  the Profile Name chnage pop up is not displayed on clicking Start Learning if the Course does not have a Certificate.
2. on click on the edit next to name in the Profile name change pop up and edit the name  Name even in Regional Language.
3. if the user changes the Profile Name while enrolling to a course then any ongoing or course with Certificate Name should also be changed
4.  post Profile Name change the updated name should be displayed in the Certificate when downloaded from Profile Section</t>
  </si>
  <si>
    <t>1. Open the sunbird portal.
2.Login with valid credentials.
3.Click on Start Learning
4.Observe</t>
  </si>
  <si>
    <r>
      <rPr>
        <rFont val="Arial"/>
        <color theme="1"/>
        <sz val="10.0"/>
      </rPr>
      <t>1.  the Profile Name chnage pop up is not displayed on clicking Start Learning if the Course</t>
    </r>
    <r>
      <rPr>
        <rFont val="Arial"/>
        <b/>
        <color theme="1"/>
        <sz val="10.0"/>
      </rPr>
      <t xml:space="preserve"> does not have a Certificate.
</t>
    </r>
    <r>
      <rPr>
        <rFont val="Arial"/>
        <color theme="1"/>
        <sz val="10.0"/>
      </rPr>
      <t>2. on click on the edit next to name in the Profile name change pop up and edit the name  Name even in Regional Language.
3. if the user changes the Profile Name while enrolling to a course then any ongoing  course with Certificate Name should also be changed
4.  post Profile Name change the updated name should be displayed in the Certificate when downloaded from Profile Section</t>
    </r>
  </si>
  <si>
    <t>Verify that the user is displayed with the below in the module details page
i) Course details
ii) Course modules
iii) Batch details in the right side
iv) Credits &amp; license info below the batch section</t>
  </si>
  <si>
    <t>1. Open the sunbird portal.
2. Login with valid user credentials.
2. Click on Switch to joyful theme
3. Go to courses page.
4. Select the any course having ongoing batch
5. Observe the details page</t>
  </si>
  <si>
    <t>User should be able to view the entire course details and course TOC
i) Course details
ii) Course modules
iii) Batch details in the right side
iv) Credits &amp; license info below the batch section</t>
  </si>
  <si>
    <t>verifyCourseInformationDetails</t>
  </si>
  <si>
    <r>
      <rPr>
        <rFont val="Arial"/>
        <color theme="1"/>
        <sz val="10.0"/>
      </rPr>
      <t>4. Verify the user after joining the course</t>
    </r>
    <r>
      <rPr>
        <rFont val="Arial"/>
        <b/>
        <color theme="1"/>
        <sz val="10.0"/>
      </rPr>
      <t xml:space="preserve"> can view the end date near the continue learning button</t>
    </r>
    <r>
      <rPr>
        <rFont val="Arial"/>
        <color theme="1"/>
        <sz val="10.0"/>
      </rPr>
      <t xml:space="preserve"> / Start Learning button</t>
    </r>
  </si>
  <si>
    <t xml:space="preserve">1. Observe that after joining the course the end date is present near the continue learning button / Start learning button </t>
  </si>
  <si>
    <t>4. Verify the user after joining the course can view the end date near the continue learning button / Start Learning button</t>
  </si>
  <si>
    <t>validateExpiredDateBesideContinueLearningButton</t>
  </si>
  <si>
    <r>
      <rPr>
        <rFont val="Arial"/>
        <color theme="1"/>
        <sz val="10.0"/>
      </rPr>
      <t>Verify that when</t>
    </r>
    <r>
      <rPr>
        <rFont val="Arial"/>
        <b/>
        <color theme="1"/>
        <sz val="10.0"/>
      </rPr>
      <t xml:space="preserve"> user search the course and open it, user should redirect to ongoing course only</t>
    </r>
  </si>
  <si>
    <t>1. Open Sunbird Portal.
2. Login with guest / valid credential.
3. Search Course.
4. Open coutrse.
5. Observe.</t>
  </si>
  <si>
    <r>
      <rPr>
        <rFont val="Arial"/>
        <color theme="1"/>
        <sz val="10.0"/>
      </rPr>
      <t>If user search the course and open it then</t>
    </r>
    <r>
      <rPr>
        <rFont val="Arial"/>
        <b/>
        <color theme="1"/>
        <sz val="10.0"/>
      </rPr>
      <t>, user should redirect to ongoing course only</t>
    </r>
  </si>
  <si>
    <t xml:space="preserve">
Verify that when the user opens the course then the course Progress should be displayed first and then the Batch details section and then the certificate section should be displayed </t>
  </si>
  <si>
    <t xml:space="preserve">
- Course has ongoing batch
- User has joined the course</t>
  </si>
  <si>
    <t>1. Open the sunbird portal
2. Login with valid credentials
3.Search For any course
4.Open the Course  
5.Observe</t>
  </si>
  <si>
    <t xml:space="preserve">
If user opens the course then the course Progress should be displayed first and then the Batch details section and then the certificate section should be displayed </t>
  </si>
  <si>
    <t>validatePositionOfBatchCertificateAndCreditDropDownInCourse</t>
  </si>
  <si>
    <t>Verify that the user is able to enroll &amp; unenroll from a course either in mobile or portal &amp; the same is reflected correctly
i) Enrol in mobile and check in portal
ii) Enrol in portal and check in mobile
iII) UnEnrol in mobile and check in portal
iv) UnEnrol in portal and check in mobile</t>
  </si>
  <si>
    <t>Scenario 1:
1. Open Sunbird portal.
2. Login with valid credentials
3. Click on Switch to joyful theme
4. Click on courses tab.
5. Open any course from My courses section.
6. Click on Join courses.
7. Click on Join.
8. Login to mobile app and observe the my courses tab. 
Same follow the procedure with mobile as well.
Scenario 2:
1. Open Sunbird portal
2. Login with valid credentials.
3. CLick on courses page.
4. Unenroll the course which is already enrolled.
5. Login to mobile app and observe the my courses tab. 
Same follow the procedure with mobile as well.</t>
  </si>
  <si>
    <t>The user should be able to enroll &amp; unenroll either in mobile or portal &amp; the same is reflected correctly
i) Enrol in mobile and check in portal
ii) Enrol in portal and check in mobile
iII) UnEnrol in mobile and check in portal
iv) UnEnrol in portal and check in mobile</t>
  </si>
  <si>
    <t>Verify that when the user unenroll and enrols back, the user is played with the content played last time, course progress should retain</t>
  </si>
  <si>
    <t>1. Open Sunbird portal.
2. Click on the explore page button.
3. Click on the Login icon button.
4. Enter valid credentials and click on login button.
5. Click on Switch to joyful theme
6. Click on Courses tab.
7. Click on the search text box and search for the course.
8. Click on the course card from search results.
9. Click on the Join Course button in the course TOC page.
10. Click on the close button.
11. Click on "Leave Course" button in the course TOC page.
12. Click on "Leave Course" button in the Batch unenrolment popup.
13. Click on the Join Course button again in the course TOC page.
14. Verify if user is played with the content played last time.</t>
  </si>
  <si>
    <t>On enrolling again by clicking the "Join Course" button, user should be played with the last played content.</t>
  </si>
  <si>
    <t>1. Verify that post enrolling in the open batch course, the course is displayed under my courses section.
2. Verify that the rating pop-up is displayed once the user consumes to each content added to the course.</t>
  </si>
  <si>
    <t>1. Login to portal with valid user credentials.
2. Click on Switch to joyful theme
3. Go to courses page.
4. Select the course.
5. Enroll to course.
6. Consume the course
7. Click on close icon 
8. Go to courses page.
9. Check the my courses section
10. Try to consume the course.
11. Observe the rating popup.</t>
  </si>
  <si>
    <t>1. Post enrolling to the open batch course, the course should be displayed under my learning section.
2. The rating pop up should be displayed once the user consumes each content added in the course.</t>
  </si>
  <si>
    <t>Verify that user can enroll to ongoing batch if he already enrolls to expired batch</t>
  </si>
  <si>
    <t>-User should have already enrolled into course which batch is expired
- Creator should have created ongoing batch for expired batch</t>
  </si>
  <si>
    <t>1. Open the portal
2. Login with valid credentials
3. Click on Course tab
4. Search the course having ongoing batch with expired batch aswell
5. CLick on Course card
6. Click on Join course</t>
  </si>
  <si>
    <t>User should be able to enroll to ongoing batch if he already enrolls to expired batch</t>
  </si>
  <si>
    <t>verifyThatUserCanEnrollToOngoingBatchAlreadyExpiredBatch</t>
  </si>
  <si>
    <t xml:space="preserve">Verify that 
1. By default the Course modules section is collapsed.Verify that ""Expand All"" button is displayed on top of the First module"        
2. By default the Course modules section will have 1st module expanded. All other modules will be collapsed."  
3. Collapse all option will collapse everything to module levels.
4. Once the user expands an accordion, collapse the previously expanded accordion.Sub modules should not be displayed with accordion.     
                                       </t>
  </si>
  <si>
    <t>Scenario1:
1. Open the sunbird portal
2. Login with valid credentials
3.Search For any Course
4.Open the Course
5.Observe the batch details in Course Toc Page.
Scenario2&amp;3:
1. Open the sunbird portal
2. Login with valid credentials
3.Search For any Course
4. Open the Course with more units 
5. Click on Expand all button 
6. Observe Collapse all button is displayed
7. Click on Collapse all and observe the units gets closed</t>
  </si>
  <si>
    <t xml:space="preserve">1.By default the batch details section is collapsed.Verify that ""Expand All"" button is displayed on top of the First module.   
Verify that "Expand All" button should be displayed on top of the First module    
2. By default the Course modules section will have 1st module expanded. All other modules will be collapsed."        
3.Collapse all option will collapse everything to module levels.
4. Once the user expands an accordion, collapse the previously expanded accordion.Sub modules should not be displayed with accordion.
</t>
  </si>
  <si>
    <t>VerifyCollapseAllOption</t>
  </si>
  <si>
    <t>1. Verify that when user clicks on start learning option in the Course TOC page, then the user is played with the first content in the first module.
2. Verify that the user is displayed with the all the other contents of the unit the right side of the page and the user is able to choose among any content and play as per user wish.</t>
  </si>
  <si>
    <t>1. Open Sunbird portal.
2. Enter valid credentials and click on login button.
3. Click on Switch to joyful theme
4. Click on the "Courses" option.
5. Click on the search text box and search for the course.
6. Click on the course card from search results.
7. Click on the "Join Course" button.
8.Click on start learning 
9.Observe Remaining Contents on right side pf the page</t>
  </si>
  <si>
    <t>1. when user clicks on start learning option in the Course TOC page, then the user should be played with the first content in the first module.
2.  the user should be displayed with the all the other contents of the unit the right side of the page and the user is able to choose among any content and play as per user wish</t>
  </si>
  <si>
    <r>
      <rPr>
        <rFont val="Arial"/>
        <color theme="1"/>
        <sz val="10.0"/>
      </rPr>
      <t xml:space="preserve">1. Verify that the content in the module which is displayed in the content page, turns with a green tick when the user consumes the content successfully
2. Verify that the </t>
    </r>
    <r>
      <rPr>
        <rFont val="Arial"/>
        <color theme="1"/>
        <sz val="10.0"/>
      </rPr>
      <t>"back"</t>
    </r>
    <r>
      <rPr>
        <rFont val="Arial"/>
        <color theme="1"/>
        <sz val="10.0"/>
      </rPr>
      <t xml:space="preserve"> option is displayed at the content player page and when the user clicks it, the user is taken to the course module details page.</t>
    </r>
  </si>
  <si>
    <t>1. Open Sunbird portal.
2. Enter valid credentials and click on login button.
3. Click on Switch to joyful theme
4. Click on the "Courses" option.
5. Click on the search text box and search for the course.
6. Click on the course card from search results.
7. Click on the "Join Course" button.
8. Click on start learning and Consume Entire Module.
9. Obsrve the Tick mark
10.Click on back button</t>
  </si>
  <si>
    <r>
      <rPr>
        <rFont val="Arial"/>
        <color theme="1"/>
        <sz val="10.0"/>
      </rPr>
      <t xml:space="preserve">1. the content in the module which is displayed in the content page,should be turns with a green tick when the user consumes the content successfully
2. the </t>
    </r>
    <r>
      <rPr>
        <rFont val="Arial"/>
        <b/>
        <color theme="1"/>
        <sz val="10.0"/>
      </rPr>
      <t>"back"</t>
    </r>
    <r>
      <rPr>
        <rFont val="Arial"/>
        <color theme="1"/>
        <sz val="10.0"/>
      </rPr>
      <t xml:space="preserve"> option should  be displayed at the content player page and when the user clicks it, the user is taken to the module details page</t>
    </r>
  </si>
  <si>
    <t>SB-25890</t>
  </si>
  <si>
    <t>course assessment</t>
  </si>
  <si>
    <r>
      <rPr>
        <rFont val="Arial"/>
        <color theme="1"/>
        <sz val="10.0"/>
      </rPr>
      <t>Verify that user</t>
    </r>
    <r>
      <rPr>
        <rFont val="Arial"/>
        <b/>
        <color theme="1"/>
        <sz val="10.0"/>
      </rPr>
      <t xml:space="preserve"> REDO the assessment till the attempt left</t>
    </r>
    <r>
      <rPr>
        <rFont val="Arial"/>
        <color theme="1"/>
        <sz val="10.0"/>
      </rPr>
      <t xml:space="preserve"> for that assessment. Verify that user is able to attempt the assessment which is configured with max attempts during creation of course assessment
(Try with 2 course having 1 and 3 attempts)</t>
    </r>
  </si>
  <si>
    <t>1. Open Sunbird Portal.
2. Login witha valid credential.
3.Search course which has assessment.
4. Click on course.
5. Click on join course button.
6. Consume the assessment.
7. Redo till the set attempts.
8. Observe.</t>
  </si>
  <si>
    <r>
      <rPr>
        <rFont val="Arial"/>
        <color theme="1"/>
        <sz val="10.0"/>
      </rPr>
      <t>Verify that user</t>
    </r>
    <r>
      <rPr>
        <rFont val="Arial"/>
        <b/>
        <color theme="1"/>
        <sz val="10.0"/>
      </rPr>
      <t xml:space="preserve"> REDO the assessment till the attempt left</t>
    </r>
    <r>
      <rPr>
        <rFont val="Arial"/>
        <color theme="1"/>
        <sz val="10.0"/>
      </rPr>
      <t xml:space="preserve"> for that assessment. Verify that user is able to attempt the assessment which is configured with max attempts during creation of course assessment
(Try with 2 course having 1 and 3 attempts)</t>
    </r>
  </si>
  <si>
    <t>verifyCourseLastAttemptMessage</t>
  </si>
  <si>
    <r>
      <rPr>
        <rFont val="Arial"/>
        <color theme="1"/>
        <sz val="10.0"/>
      </rPr>
      <t>Verify that 
1. the course progress should not be updated when user consume the self assessment partially.
Verify that</t>
    </r>
    <r>
      <rPr>
        <rFont val="Arial"/>
        <b/>
        <color theme="1"/>
        <sz val="10.0"/>
      </rPr>
      <t xml:space="preserve"> user get the warning message if it is last attempt</t>
    </r>
  </si>
  <si>
    <t>1. Open Sunbird Portal.
2. Login witha vakid credential.
3.Search course which has assessment.
4. Click on course.
5. Click on join course button.
6. Consume the assessment.
7. Redo till the set attempts.
8. Observe.</t>
  </si>
  <si>
    <t xml:space="preserve">1. the course progress should not be updated when user consume the assessment partially.
The last attempt will be displayed for course assessment with number of attempts </t>
  </si>
  <si>
    <t xml:space="preserve">
1. Verify that user gets "Submit" and "Review" option at the end of assessment
3.Verify that user is shown with below information once user submits the assessment
*Total number of questions
*How many questions are attempted (i.e. Answered)
*How many questions they've attempted and how many they've skipped (i.e not answered)
4.Verify that once user submits the assessment, then user is shown with score they have received an option to retake the assessment</t>
  </si>
  <si>
    <t>1. Open the application.
2. Login with valid credentials
3. Click on courses tab.
4. Enrolled to course which has assessment.
5. Consume the the assessment in course</t>
  </si>
  <si>
    <t xml:space="preserve">
1. Verify that user gets "Submit" and "Review" option at the end of assessment
3.User should  shown with below information once user submits the assessment
*Total number of questions
*How many questions are attempted (i.e. Answered)
*how many questions they've attempted and how many they've skipped (i.e not answered)
4.Once user submits the assessment, then user should shown with score they have received an option to retake the assessment</t>
  </si>
  <si>
    <r>
      <rPr>
        <rFont val="Arial"/>
        <color theme="1"/>
        <sz val="10.0"/>
      </rPr>
      <t>Verify that 
1. when course is published with</t>
    </r>
    <r>
      <rPr>
        <rFont val="Arial"/>
        <b/>
        <color theme="1"/>
        <sz val="10.0"/>
      </rPr>
      <t xml:space="preserve"> multiple assessments + some reading material,</t>
    </r>
    <r>
      <rPr>
        <rFont val="Arial"/>
        <color theme="1"/>
        <sz val="10.0"/>
      </rPr>
      <t xml:space="preserve"> user has consumed all assessment as a part of the course then assessment scores will be averaged out to calculate the user's final assessment score.
2. when course is published with multiple assessments + some reading material, user has retakes all assessment multiple times, </t>
    </r>
    <r>
      <rPr>
        <rFont val="Arial"/>
        <b/>
        <color theme="1"/>
        <sz val="10.0"/>
      </rPr>
      <t>then best of attempt average score is recorded</t>
    </r>
  </si>
  <si>
    <t>1.Course with multiple assessment content and some reading material has to be created and must be published.
2. Course mentor should create a open batch.
3. Users should have enrolled and consumed a course by consuming the assessment content with various scorings."</t>
  </si>
  <si>
    <t>1. Open Staging explore page. 
2. Click on sign in link. 
3. Login with course mentor credentials. 
4. Go to courses page. 
5. Click on course card-&gt;View courses dashboard. 
6. Click on download score button and download a report. 
7. Verify user score is calculated on average of all the consumed assessment contents</t>
  </si>
  <si>
    <t>1. Score report of a user must be displayed based on the average out of the individual score.
2. Best score of average attempted score must be recorded.</t>
  </si>
  <si>
    <r>
      <rPr>
        <rFont val="Arial"/>
        <color theme="1"/>
        <sz val="10.0"/>
      </rPr>
      <t xml:space="preserve">verify that user is </t>
    </r>
    <r>
      <rPr>
        <rFont val="Arial"/>
        <b/>
        <color theme="1"/>
        <sz val="10.0"/>
      </rPr>
      <t>able to attempt only specified number of attempts.</t>
    </r>
  </si>
  <si>
    <t>1. Open Sunbird Portal.
2. Login witha vakid credential.
3.Search course which has assessment.
4. Click on course.
5. Click on join course button.
6. Consume the assessment.
7. Redo till the set attempts.
8. Observe.</t>
  </si>
  <si>
    <t>Verify that the pop up appears with a statement "You have exceeded the maximum number of attempst that can be submitted"</t>
  </si>
  <si>
    <t xml:space="preserve">Verify that 
1.the user is displayed with "review" option in the summary slide.
2.when the user has not taken the assessment (skipped) and clicked on review option, then he/she is taken to the first slide of the content
3.when the user has taken the assessment (attempted) and clicked on review option, then he/she is taken to the first slide of the content
4.the user is able to attempt any unattempted questions and then click on next arrow
5.the user is able to change the answer of an already attempted question and then choose to click on next.
6. Verify that the latest chosen answer during review is highlighted when the user clicks on review for the second time
</t>
  </si>
  <si>
    <t>1.Open staging explore page.
2. Click on sign in link.
3. Login with valid credentials.
4. Go to courses tab.
5. Click on course card and enroll to the course.
6. Consume the course.
7. On summary page, user should get the review option.
8. Click on review user should redirects to first slide</t>
  </si>
  <si>
    <t>1.The user should displayed with "review" option in the summary slide.
2.When the user has not taken the assessment (skipped) and clicked on review option, then he/she should taken to the first slide of the content
3.When the user has taken the assessment (attempted) and clicked on review option, then he/she should taken to the first slide of the content
4.the user should be able to attempt any unattempted questions and then click on next arrow
5.the user should be able to change the answer of an already attempted question and then choose to click on next.</t>
  </si>
  <si>
    <t>validateUnattenptedAndAttemptedquestionInCourse</t>
  </si>
  <si>
    <t>Verify  when user clicks on submit then best score should display in toc page and course progress should increase after submitting assessment, green tick mark should display for an assessment in toc page and content view page</t>
  </si>
  <si>
    <t>1. Open Sunbird Portal.
2. Login witha valid credential.
3.Search course which has assessment.
4. Click on course.
5. Click on join course button.
6. Consume the assessment.
7. Observe.</t>
  </si>
  <si>
    <t>consumeAssessmentAndReview</t>
  </si>
  <si>
    <t xml:space="preserve">1. Verify that the contents starts playing in full screen mode when user clicks on full screen while consuming the  contents 
2.Verift that the user is able to perform the actions like zoom in/Zoom out while consuming the   contents
3. Verify that the user is able to download the  contents while consuming
4. Verify that the user is able to move/Back (using search functionality)to any page while consuming the PDF  contents in both Regular and full screen mode </t>
  </si>
  <si>
    <t>1. Open portal. 
2. Login with valid credentials / Guest
3. Search for some PDF type contents. 
4. Open the content
5. Observe the full screen option is displayed
7. Click on the full screen icon 
8. Observe pdf file is Full screen mode
9. Click on + or - option (Zoom in and Zoom out) 
10. Observe the changes in the pdf content page
11.  Click on Hmburger menu on left &gt; Download
12. Click on Download button 
13. Observe pdf file is downloaded in local
14. Click on &lt; and &gt; options (Previous and Next)
15. Observe user is able to navigate the page in regular and full screen mode</t>
  </si>
  <si>
    <t xml:space="preserve">The contents starts playing in full screen mode when user clicks on full screen while consuming the  contents
============ 
User should be able to perform the actions like zoom in/Zoom out while consuming the contents
===========
User should be able to download the  contents while consuming
============
User should be able to move/Back (using search functionality)to any page while consuming the PDF  contents in both Regular and full screen mode </t>
  </si>
  <si>
    <t>ConsumeContentInFullScreenMode</t>
  </si>
  <si>
    <t>Verify that when the course has repetitive contents the progress is counted for only one of the duplicate content (the procress icon is turning green when one of the duplicate content is consumed)</t>
  </si>
  <si>
    <t xml:space="preserve">1. Open Sunbird portal.
2. Login with valid credentials
3. Click on Switch to joyful theme
4. Click on courses tab.
5. Open any course from latest courses section.
6. Click on Join courses.
7. Click on Join.
8.Consume the course 
</t>
  </si>
  <si>
    <t>When the course has repetitive contents the progress should counted for only one of the duplicate content (the content icon is turning green when one of the duplicate content is consumed)</t>
  </si>
  <si>
    <t>SeeCompletedCourseByMentor</t>
  </si>
  <si>
    <r>
      <rPr>
        <rFont val="Arial"/>
        <color theme="1"/>
        <sz val="10.0"/>
      </rPr>
      <t xml:space="preserve">Verify that if </t>
    </r>
    <r>
      <rPr>
        <rFont val="Arial"/>
        <b/>
        <color theme="1"/>
        <sz val="10.0"/>
      </rPr>
      <t>user click on back or other content before clicking on submit, score should  not be calculated and progress  should display as 0% for that course assessment</t>
    </r>
  </si>
  <si>
    <t>1. Launch the staging portal</t>
  </si>
  <si>
    <t xml:space="preserve">1. Launch the staging portal 
2. Consume a content half way without clicking onsubmit button and click on back button 
3. Observe the progress </t>
  </si>
  <si>
    <r>
      <rPr>
        <rFont val="Arial"/>
        <color theme="1"/>
        <sz val="10.0"/>
      </rPr>
      <t xml:space="preserve">Verify that if </t>
    </r>
    <r>
      <rPr>
        <rFont val="Arial"/>
        <b/>
        <color theme="1"/>
        <sz val="10.0"/>
      </rPr>
      <t>user click on back or other content before clicking on submit, score should  not be calculated and progress  should display as 0% for that course assessment</t>
    </r>
  </si>
  <si>
    <t>validateProgressAfterConsumingHalfWay</t>
  </si>
  <si>
    <t>ED-1377</t>
  </si>
  <si>
    <t>5.2.0</t>
  </si>
  <si>
    <t>Verify that in the portal, Course progres has to update for PDF content, when user clicks on Next/Previous  module button</t>
  </si>
  <si>
    <t>Course should contain 2-3 modules</t>
  </si>
  <si>
    <t>1. Open Sunbird portal
2. Loginwith Valid credentials
3. Search for a course that contains all the content such as PDF content.
4. Join Course
5. Select the PDF content content in the course
6. Click on the Next/previous module button
7. Observe</t>
  </si>
  <si>
    <t xml:space="preserve"> Course progres has to partally update (content icon should show in dark blue color) for  PDF content, when user clicks on Next/Previous  module button</t>
  </si>
  <si>
    <t>Verify that in the portal, Course progres has to update for HTML content, when user clicks on Next/Previous  module button</t>
  </si>
  <si>
    <t>1. Open Sunbird portal
2. Loginwith Valid credentials
3. Search for a course that contains all the content such as HTML content.
4. Join Course
5. Select the HTML content content in the course
6. Click on the Back button
7. Observe</t>
  </si>
  <si>
    <t>Course progres has to partally update (content icon should show in dark blue color) for HTML content, when user clicks on Next/Previous  module button</t>
  </si>
  <si>
    <t>Verify that in the portal, Course progres has to update for H5P content, when user clicks on Next/Previous  module button</t>
  </si>
  <si>
    <t>1. Open Sunbird portal
2. Loginwith Valid credentials
3. Search for a course that contains all the content such as H5P content.
4. Join Course
5. Select the H5P content content in the course
6. Click on the Back button
7. Observe</t>
  </si>
  <si>
    <t>Course progres has to partally update (content icon should show in dark blue color) for H5P content, when user clicks on Next/Previous  module button</t>
  </si>
  <si>
    <t>Verify that in the portal, Course progres has to update for MP3 content, when user clicks on Next/Previous  module button</t>
  </si>
  <si>
    <t>1. Open Sunbird portal
2. Loginwith Valid credentials
3. Search for a course that contains all the content such as  MP3 content.
4. Join Course
5. Select the MP3 content content in the course
6. Click on the Back button
7. Observe</t>
  </si>
  <si>
    <t>Course progres has to partally update (content icon should show in dark blue color) for  MP3 content, when user clicks on Next/Previous  module button</t>
  </si>
  <si>
    <t>Verify that in the portal, Course progres has to update for Video content,  when user clicks on Next/Previous  module button</t>
  </si>
  <si>
    <t>1. Open Sunbird portal
2. Loginwith Valid credentials
3. Search for a course that contains all the content such as  Video content.
4. Join Course
5. Select the Video content content in the course
6. Click on the Back button
7. Observe</t>
  </si>
  <si>
    <t>Course progres has to partally update (content icon should show in dark blue color) for Video content,  when user clicks on Next/Previous  module button</t>
  </si>
  <si>
    <t>Verify that in the portal, Course progres has to update for epub content,  when user clicks on Next/Previous  module button</t>
  </si>
  <si>
    <t>1. Open Sunbird portal
2. Loginwith Valid credentials
3. Search for a course that contains all the content such as epub content.
4. Join Course
5. Select the epub content content in the course
6. Click on the Back button
7. Observe</t>
  </si>
  <si>
    <t>Course progres has to partally update (content icon should show in dark blue color) for epub content,  when user clicks on Next/Previous  module button</t>
  </si>
  <si>
    <t>Verify that in the portal, Course progres has to update for Youtube content, when user clicks on Next/Previous  module button</t>
  </si>
  <si>
    <t>1. Open Sunbird portal
2. Loginwith Valid credentials
3. Search for a course that contains all the content such as Youtube content.
4. Join Course
5. Select the Youtube content content in the course
6. Click on the Back button
7. Observe</t>
  </si>
  <si>
    <t>Course progres has to partally update (content icon should show in dark blue color) for Youtube content, when user clicks on Next/Previous  module button</t>
  </si>
  <si>
    <t>Verify that in the portal, Course progres has to update for Explanation Content  when user clicks on Next/Previous  module button</t>
  </si>
  <si>
    <t>1. Open Sunbird portal
2. Loginwith Valid credentials
3. Search for a course that contains all the content such as Explanation Content
4. Join Course
5. Select the Explanation content content in the course
6. Click on the Back button
7. Observe</t>
  </si>
  <si>
    <t>Course progres has to partally update (content icon should show in dark blue color) for  Explanation Content  when user clicks on Next/Previous  module button</t>
  </si>
  <si>
    <t>Verify that in the portal, content icon should show in dark blue color for PDF, Mp4, Youtube, ePub, H5P, HTML, Explanation Content when user clicks on Next/Previous  module button</t>
  </si>
  <si>
    <t>1. Open Sunbird portal
2. Loginwith Valid credentials
3. Search for a course that contains all the content 
4. Join Course
5. Select the content and click on play button 
6. Click on the Back button
7. Observe</t>
  </si>
  <si>
    <t>The content icon should show in dark blue color For all contents when user clicks on Next/Previous  module button</t>
  </si>
  <si>
    <t>Verify that in the portal, Course progres has to update for PDF content, when user clicks on Back button before going to last slide</t>
  </si>
  <si>
    <t>1. Open Sunbird portal
2. Loginwith Valid credentials
3. Search for a course that contains all the content such as PDF content.
4. Join Course
5. Select the PDF content content in the course
6. Click on the Back button
7. Observe</t>
  </si>
  <si>
    <t>Course progres has to partally update for all the contents such as PDF content, when user clicks on Back button before going to last slide</t>
  </si>
  <si>
    <t>Verify that in the portal, Course progres has to  update for HTML content, when user clicks on Back button before going to last slide</t>
  </si>
  <si>
    <t>Course progres has to  update for HTML content, when user clicks on Back button before going to last slide</t>
  </si>
  <si>
    <t>Verify that in the portal, Course progres has to update for H5P content, when user clicks on Back button before going to last slide</t>
  </si>
  <si>
    <t>Course progres has to update for H5P content, when user clicks on Back button before going to last slide</t>
  </si>
  <si>
    <t>Verify that in the portal, Course progres has to update for MP3 content, when user clicks on Back button before going to last slide</t>
  </si>
  <si>
    <t>1. Open Sunbird portal
2. Loginwith Valid credentials
3. Search for a course that contains all the content such as MP3 content.
4. Join Course
5. Select the MP3 content content in the course
6. Click on the Back button
7. Observe</t>
  </si>
  <si>
    <t>Course progres has to partally update for all the contents such as MP3 content, when user clicks on Back button before going to last slide</t>
  </si>
  <si>
    <t>Verify that in the portal, Course progres has to update for Video content, when user clicks on Back button before going to last slide</t>
  </si>
  <si>
    <t>1. Open Sunbird portal
2. Loginwith Valid credentials
3. Search for a course that contains all the content such as Video content.
4. Join Course
5. Select the Video content content in the course
6. Click on the Back button
7. Observe</t>
  </si>
  <si>
    <t>Course progres has to partally update for all the contents such as Video content, when user clicks on Back button before going to last slide</t>
  </si>
  <si>
    <t>Verify that in the portal, Course progres has to update for epub content, when user clicks on Back button before going to last slide</t>
  </si>
  <si>
    <t>Course progres has to partally update for all the contents such as epub content, when user clicks on Back button before going to last slide</t>
  </si>
  <si>
    <t>Verify that in the portal, Course progres has to update for as Youtube content, when user clicks on Back button before going to last slide</t>
  </si>
  <si>
    <t>Course progres has to partally update for all the contents such as Youtube content, when user clicks on Back button before going to last slide</t>
  </si>
  <si>
    <t>Verify that in the portal, Course progres has to update for Explanation Content when user clicks on Back button before going to last slide</t>
  </si>
  <si>
    <t>Course progres has to partally update for all the contents such as Explanation Content when user clicks on Back button before going to last slide</t>
  </si>
  <si>
    <t>SB-26369</t>
  </si>
  <si>
    <t xml:space="preserve">Verify that the certificate criteria section will be shown in the toc page for the users and is present and works only when the user is online.
</t>
  </si>
  <si>
    <t>- User should be online</t>
  </si>
  <si>
    <t>1. Open the sunbird portal
2. Login with valid credentials
3. Search and open the course with open batch
4. Join a onging course 
5. Observe show more option is displayed right of the screen
6. Click on the show more option 
7. Observe the certificate rule is displayed</t>
  </si>
  <si>
    <t xml:space="preserve">The certificate criteria section will be shown in the toc page for the users and is present and works only when the user is online </t>
  </si>
  <si>
    <t>certificateRuleIsDisplayedWithShowMoreOptionInTocPage</t>
  </si>
  <si>
    <t>Verify that the course progress is getting updated instantaneously in the TOC page, when the user consumes the below types of content.
 * PDF
 * WEBM
 * H5P
 * EPUB
 * HTML (Zipped)
 * MP4
 * YOUTUBE
 * Self-assessment</t>
  </si>
  <si>
    <t>1. A course should have been created with the below contents.
 * PDF 
 * WEBM 
 * H5P 
 * EPUB 
 * HTML (Zipped) 
 * MP4 
 * YOUTUBE 
 * Self-assessment
 2. Batch should have been created for the course.</t>
  </si>
  <si>
    <t>1. Open Sunbird staging portal
2. Login with valid user credentials
3. Enroll in any course in which all content types are available
4. Consume the course contents
5. Go back to course toc
6. Observe</t>
  </si>
  <si>
    <t>The course progress should be instantaeously updated in the course TOC page after consuming the all content types</t>
  </si>
  <si>
    <t>Verify that 
1.  the course progress is getting updated in Course ToC page when the user has played 20% of the video/youtube/webm content.
2. the course progress is getting updated in the course ToC page if user drags the video to the end.
3.  the course progress is not updated when user stops watching the video before completing 20% of the video/youtube/webm content.</t>
  </si>
  <si>
    <t>A course containing video/youtube/webm content should be created.</t>
  </si>
  <si>
    <t>1. Open Sunbird Portal.
2. Enter valid credentials and click on login button.
3. Click on Switch to joyful theme
4. Click on the "Courses" option.
5. Click on the search text box and search for the course.
6. Click on the course card from search results.
7. Click on the "Join Course" button.
8. Once the video/youtube/webm content starts playing, Verify if the course progress is getting updated in the "TOC" and in the "Course card" when the user has reached 20% of the content.</t>
  </si>
  <si>
    <t>1.  the course progress should be updated in Course ToC page when the user has played 20% of the video/youtube/webm content.
2. the course progress should be  updated in the course ToC page if user drags the video to the end.
3.  the course progress should  not updated when user stops watching the video before completing 20% of the video/youtube/webm content.</t>
  </si>
  <si>
    <t>verifyCreationOfMyGroupAndActivity</t>
  </si>
  <si>
    <t>Verify that the course progress is still 0% with newly added contents/removed contents for a user who has enrolled but not consumed</t>
  </si>
  <si>
    <t>1. Open the application.
2. Login with valid credentials
3. Click on Switch to joyful theme
4. Click on courses tab.
5. Open any course from My courses section.
6. Click on Join courses.
7. Click on Join.
8. Don't Consume the course 
9.Now login with creator and remove  units which is consumed by users to course and get is published.
10. Now login with same user and observe the progress</t>
  </si>
  <si>
    <t>The course progress should still 0% with newly added contents/removed contents for a user who has enrolled but not consumed</t>
  </si>
  <si>
    <t>SB-23952</t>
  </si>
  <si>
    <t>course</t>
  </si>
  <si>
    <t>Verify that if user consumes the course contents when batch is expired and then changes the batch end date then the course progress in the interim (from the time of expiry till the time of extension) is not counted</t>
  </si>
  <si>
    <t>Course with expired batch
Batch end date is changed</t>
  </si>
  <si>
    <t>1.Open https://staging.sunbirded.org/
2.Guest User/Login with valid credentials
3.Click on Courses Tab
4.Search of any course which is enroled and the batch is expired
5.COnsume the course
6.Extend the batch end date 
7.Verify that if user consumes the course contents when batch is expired and then changes the batch end date then the course progress in the interim (from the time of expiry till the time of extension) is not counted</t>
  </si>
  <si>
    <t>If user consumes the course contents when batch is expired and then changes the batch end date then the course progress in the interim (from the time of expiry till the time of extension) is not counted</t>
  </si>
  <si>
    <t>Consumption</t>
  </si>
  <si>
    <t>Verify that if the user consumes any course which is expired then the course progress is not displayed or counted</t>
  </si>
  <si>
    <t>Course with expired batch</t>
  </si>
  <si>
    <t>1.Open https://staging.sunbirded.org/
2.Guest User/Login with valid credentials
3.Click on Courses Tab
4.Search of any course which is enroled and the batch is expired
5.Consume the course
6.Verify that if the user consumes any course which is expired then the course progress is not displayed or counted</t>
  </si>
  <si>
    <t>If the user consumes any course which is expired then the course progress is not displayed or counted</t>
  </si>
  <si>
    <t>validateExpiredBatchNotHaveProgressBarCount</t>
  </si>
  <si>
    <t>Verify that course progress is not considered if the user consumes the course which got expired.
Course progress is considered once the batch is extended and then consumed.</t>
  </si>
  <si>
    <t>Scenario 1:
1.Open https://staging.sunbirded.org/
2.Guest User/Login with valid credentials
3.Click on Courses Tab
4.Search of any course which is enroled and the batch is expired
5. Batch has expired for the course
6.COnsume the course
7.Verify that if the user consumes the course batch whose batch has expired then the course progress is not counted
Scenario 2:
1.Open https://staging.sunbirded.org/
2.Guest User/Login with valid credentials
3.Click on Courses Tab
4.Search of any course which is enroled and the batch is expired
5.Edit the batch details and extend the batch end date for the course
6.COnsume the course
7.Verify that if the user consumes the course batch whose end date is changed then the course progress is displayed or counted</t>
  </si>
  <si>
    <t>Course progress is not considered if the user consumes the course which got expired.
Course progress is considered once the batch is extended and then consumed.</t>
  </si>
  <si>
    <t>createExpiredCourseWithFutureBatchAndValidateProgressBarInExpiredBatch</t>
  </si>
  <si>
    <r>
      <rPr>
        <rFont val="Arial"/>
        <color theme="1"/>
        <sz val="10.0"/>
      </rPr>
      <t>Verify that if the</t>
    </r>
    <r>
      <rPr>
        <rFont val="Arial"/>
        <b/>
        <color theme="1"/>
        <sz val="10.0"/>
      </rPr>
      <t xml:space="preserve"> course doesnt have any open batches, then batch details</t>
    </r>
    <r>
      <rPr>
        <rFont val="Arial"/>
        <color theme="1"/>
        <sz val="10.0"/>
      </rPr>
      <t xml:space="preserve"> is not displayed to the user in ToC page</t>
    </r>
    <r>
      <rPr>
        <rFont val="Arial"/>
        <color rgb="FF0000FF"/>
        <sz val="10.0"/>
      </rPr>
      <t xml:space="preserve"> </t>
    </r>
  </si>
  <si>
    <t>1. Course without Batch</t>
  </si>
  <si>
    <t>1. Observe that if there is a batch details sections then there is no batches available
2. Observe that when there is no batch available for that course a pop-up is shown which states "This course does not have any open batches" 
3. Observe that if the batch has ended a message is available near the join course button stating that "You cannot enroll into this batch, as it is closed"</t>
  </si>
  <si>
    <t>The batch details is not displayed to the user,  if the course doesnt have any open batches in ToC page</t>
  </si>
  <si>
    <t>verifyEnrollmentEndDateNotPresentIfEnrollmentDateIsNotSelected</t>
  </si>
  <si>
    <t>Verify that the course progress percentage for the same user is same in portal and in mobile
i) Consume in mobile and check in portal
ii) Consume in portal and check in mobile</t>
  </si>
  <si>
    <t>1. Open Sunbird portal
2. Login with valid credentials
3. Click on Switch to joyful theme
4. Click on courses tab.
5. Open any course from My courses section.
6. Click on Join courses.
7. Click on Join.
8. Consume the course partially.
9. Now login to mobile app and observe the progress for the same course.</t>
  </si>
  <si>
    <t>The course progress percentage for the same user should same in portal and in mobile
i) Consume in mobile and check in portal
ii) Consume in portal and check in mobile</t>
  </si>
  <si>
    <t>Verify that 
1.  If user reaches the last page of the pdf content while consuming the course, the content progress should be 100%.
2.  If user closes the pdf content without reaching the last page of the pdf content, the content progress has not considered as 100%.</t>
  </si>
  <si>
    <t>A course containing pdf content should be created.</t>
  </si>
  <si>
    <t xml:space="preserve">1. Open Sunbird portal.
2. Enter valid credentials and click on login button.
3. Click on Switch to joyful theme
4. Click on the "Courses" option.
5. Click on the search text box and search for the course.
6. Click on the course card from search results.
7. Click on the "Join Course" button.
8. Using the right navigation button, move to the last page of the pdf content.
9. Verify if the course progress is displayed as completed.
Scenario 2:
1. Open Sunbird portal.
2. Enter valid credentials and click on login button.
3. Click on Switch to joyful theme
4. Click on the "Courses" option.
5. Click on the search text box and search for the course.
6. Click on the course card from search results.
7. Click on the "Join Course" button.
8. Using the right navigation button, partially consume the pdf content and close it.
9. Verify if the course progress is not 100%
</t>
  </si>
  <si>
    <t>1. The course progress should be displayed as completed when user reaches the last page of the pdf content
2.  The course progress should  not displayed as  completed when the user closes the pdf content without reaching the last page of the pdf content..</t>
  </si>
  <si>
    <r>
      <rPr>
        <rFont val="Arial"/>
        <color theme="1"/>
        <sz val="10.0"/>
      </rPr>
      <t xml:space="preserve">Verify if the course has </t>
    </r>
    <r>
      <rPr>
        <rFont val="Arial"/>
        <b/>
        <color theme="1"/>
        <sz val="10.0"/>
      </rPr>
      <t>one Mp4, One PDF and One assessments the progress is getting updated correctly</t>
    </r>
    <r>
      <rPr>
        <rFont val="Arial"/>
        <color theme="1"/>
        <sz val="10.0"/>
      </rPr>
      <t xml:space="preserve"> for both contents and modules</t>
    </r>
  </si>
  <si>
    <t>- Course should be created with one mp4, pdf and assessment content</t>
  </si>
  <si>
    <t xml:space="preserve">1. Open Sunbird Portal.
2. Login witha valid credential.
3.Search course (which has one Mp4 , one pdf ,one assessment).
4. Click on course.
5. Click on join course button.
6. Consume the contents(MP4, Pdf , Assessment).
7. Obsreve.
</t>
  </si>
  <si>
    <r>
      <rPr>
        <rFont val="Arial"/>
        <color theme="1"/>
        <sz val="10.0"/>
      </rPr>
      <t xml:space="preserve">If the course has </t>
    </r>
    <r>
      <rPr>
        <rFont val="Arial"/>
        <b/>
        <color theme="1"/>
        <sz val="10.0"/>
      </rPr>
      <t>one Mp4, One PDF and One assessments the progress is getting updated correctly</t>
    </r>
    <r>
      <rPr>
        <rFont val="Arial"/>
        <color theme="1"/>
        <sz val="10.0"/>
      </rPr>
      <t xml:space="preserve"> for both contents and modules</t>
    </r>
  </si>
  <si>
    <t>createCourseWithMp4PdfAndAssessment</t>
  </si>
  <si>
    <t>ED-731</t>
  </si>
  <si>
    <t xml:space="preserve">Verify that the Course progress is geting updated for single page PDF when we click on Next page icon in the player </t>
  </si>
  <si>
    <t xml:space="preserve">PDF content </t>
  </si>
  <si>
    <t>1. Consume the course with single-page PDF
2. Click on the Next button inside the player
3. Observe</t>
  </si>
  <si>
    <t xml:space="preserve">the Course Progress should be updated sucessfully </t>
  </si>
  <si>
    <t>VerifyCourseProgressShouldGetUpdateWhenUserClicksOnNextIcon</t>
  </si>
  <si>
    <t>1.Open Sunbird staging portal
2. Login with valid user credentials
3. Enroll into the course with single page pdf
4. Consume the course with single-page PDF
5. Click on the Next button inside the player
6. Observe</t>
  </si>
  <si>
    <t>The Course Progress should be updated sucessfully when consuming the single page PDF and when we click on Next page icon in the player</t>
  </si>
  <si>
    <t>ManjulaOct04</t>
  </si>
  <si>
    <t xml:space="preserve">Verify that the Course progress is geting updated for single page PDF when we click on any other content in Course Toc </t>
  </si>
  <si>
    <t>Course with single page pdf and other contents</t>
  </si>
  <si>
    <t>1. Consume the course with single-page PDF
2. Click on any other content in the module ToC
3. Observe</t>
  </si>
  <si>
    <t>ManjulaSep28</t>
  </si>
  <si>
    <t>VerifyCourseProgressShouldGetUpdatedWithSinglePagePdfContent</t>
  </si>
  <si>
    <t>1. Open Sunbird staging portal
2. Login with valid user credentials
3. Enroll into the course with single page pdf and other contents
4. Consume the course with single-page PDF
5. Click on any other content in the module ToC
6. Observe</t>
  </si>
  <si>
    <t xml:space="preserve">The Course Progress should be updated sucessfully for consuming a single page PDF and when we click on any other content in Course Toc </t>
  </si>
  <si>
    <t>Verify that the Course progress is geting updated for single page PDF when we click on Prev / Next Module in course TOC</t>
  </si>
  <si>
    <t>the single page content should be added to one of the last content of the unit</t>
  </si>
  <si>
    <t>1. Consume the course with single-page PDF
2. Click on previous/next button.
3. The course should navigate to the previous/next content</t>
  </si>
  <si>
    <t>https://project-sunbird.atlassian.net/browse/ED-1091</t>
  </si>
  <si>
    <t>Verify that the Course progress is geting updated for single page PDF when we click on back button in the page</t>
  </si>
  <si>
    <t>There should be some contents attached along with PDF in the module</t>
  </si>
  <si>
    <t>1.Open Sunbird Portal
2.Consume the course with single-page PDF
3. Click on back button.
4. Observe the course progress</t>
  </si>
  <si>
    <t>1. User reaches the last page of the pdf content while consuming the course, the content progress should be 100%.
2.  User closes the pdf content without reaching the last page of the pdf content, the content progress has not considered as 100%.</t>
  </si>
  <si>
    <t xml:space="preserve">1. Open Sunbird portal.
2. Enter valid credentials and click on login button.
3. Click on Switch to joyful theme
4. Click on the "Courses" option.
5. Click on the search text box and search for the course.
6. Click on the course card from search results.
7. Click on the "Join Course" button.
8. Consume the course partially and unenroll from the course
9.Login again and join the same course
10.Observe the Progress  </t>
  </si>
  <si>
    <t xml:space="preserve">If user unenrols from the course and enrols again, the course progress has to be retianed after rejoining the same course </t>
  </si>
  <si>
    <t>Verify that the user is in the first module then 'prev' should not be shown 'next' should be shown. If user is in any other module which is not the first or the last one then it should have 'prev' and 'next'. If the user is in the last module, then only 'prev' is shown.
Verify that On completion of a module in course, "You have completed this module" Message should get displayed.</t>
  </si>
  <si>
    <t>Course has multiple modules</t>
  </si>
  <si>
    <t>Scenario1:
1. Open the sunbird portal
2. Login with valid credentials
3. Click on Courses/ Library Courses
4. Click on any course with batch
5. Click on "Join Course"
6. Click on "Start Learning"
7. Consume first module in the course
8. Verify that "next" module option is displayed
Scenario2:
1. Open the sunbird portal
2. Login with valid credentials
3. Click on Courses/ Library Courses
4. Click on any course with batch
5. Click on ""Join Course""
6. Click on ""Start Learning""
7. Consume a module which is not the first module
8. Verify that "Next Module" and "Prev Module" are displayed (if the user is in the middle module)
Scenario3:
1. Open the sunbird portal
2. Login with valid credentials
3. Click on Courses/ Library Courses
4. Click on any course with batch
5. Click on "Join Course"
6. Click on "Start Learning"
7. Consume last module.
8. Verify that "prev" module option is displayed</t>
  </si>
  <si>
    <t>The user is the first module then 'prev' should not be shown 'next' should be should be shown. If user is in any other module which is not the first or the last one then it should have 'prev' and 'next'. If the user is in the last module, then only 'prev' is shown.
 On completion of a module in course, "You have completed this module" Message should get displayed.</t>
  </si>
  <si>
    <t>verifyPrevAndNextModulesAndModuleSuccessMessageInCourse</t>
  </si>
  <si>
    <t>Verify that when user plays any content from module then Start the page with module name and module share option will be present</t>
  </si>
  <si>
    <t xml:space="preserve">1.Open the Staging Portal
2.Login with valid credentials as user
3.Search For any Course
4.Open the Course 
5.Click on Join Course
6.Play the Content in Module Level
</t>
  </si>
  <si>
    <t xml:space="preserve"> user should be able to play any content from module then Start the page with module name and module share option will be present</t>
  </si>
  <si>
    <t>SB-25045</t>
  </si>
  <si>
    <t>Verify that if the resolution is changed to smaller screen then user should be able to scroll the tabs</t>
  </si>
  <si>
    <t>Reduce the Screen Resolution to smaller screen</t>
  </si>
  <si>
    <t>1.Open https://staging.sunbirded.org/
2.Guest User/Login with valid credentials
3.Verify that if the resolution is changed to smaller screen then user should be able to scroll the tabs</t>
  </si>
  <si>
    <t>verifyPageIsScrollableInlowerResolution</t>
  </si>
  <si>
    <t>Verify that user can see two course cards in profile as well as my courses</t>
  </si>
  <si>
    <t>1. Open the portal
2. Login with valid credentials
3. Goto Profile 
4. Observe</t>
  </si>
  <si>
    <t>User should be able to see two course cards in profile as well as my courses</t>
  </si>
  <si>
    <t>verifThatUserCanSeeTwoCourseCardsInProfileAsWellAsMyCourses</t>
  </si>
  <si>
    <t>Notification</t>
  </si>
  <si>
    <t>1. Verify that user is notified when the course is updated and course completion is 100% already.
2. Verify that user who is not enroled to the course is not displayed with the Course update message.
3. Verify that if user unenrolls from a course and creator of the course updated the course, then user should be displayed with course update message, when user again enrolls in the course</t>
  </si>
  <si>
    <t>Scenario 1:
1. Open the application
2. Login with valid credentials
3. Click on Switch to joyful theme
3. Click on Courses tab
4. Click on enrolled course which is updated 
5. Verify that user is notified on the right hand side with text "Course last updated on dd/mm/yy" when the course is updated for enrolled course.
Scenario 2:
1. Open the application
2. Login with valid credentials
3. Click on Switch to joyful theme
4. Click on Courses tab
5. Click on Any course and consume 100%
6. Update the Course
7. Verify that user is notified when the course is updated and course completion is 100% already and the Course progress is also updated
Scenario 3:
1. Open the application
2. Login with valid credentials
3. Click on Switch to joyful theme
4. Click on Courses tab
5. Click on any course
6. Join the course
7. Consume partially
8. Leave the course
9. Update the Course
10.Verify that if user unenrolls from a course and creator of the course updated the course, then user should  be notified with updated course message</t>
  </si>
  <si>
    <t>1. Verify that user Should be notified on the right hand side with text "Course last updated on dd/mm/yy" when the course is updated for enrolled course.
2. Verify that user Should be notified when the course is updated and course completion is 100% already and the Course progress Should also be updated.
3. Verify that if user unenrolls from a course and creator of the course updated the course, then user should  be notified with updated course message.</t>
  </si>
  <si>
    <t xml:space="preserve">Verify that based on the selected language the stars Rating pop up should display the text as per the language selected 
1. Hindi
2. Kannada
3. Tamil
4. Telugu
5. Bengali
6. oriya
7. Marathi
</t>
  </si>
  <si>
    <t>1.Open Staging Portal
2.Login with valid credentails as user
3.Click on Switch to joyfull theme
4.Select Preferable language
5.Search /Open Any Content
6.Consume the content succesfully
7.Observe the Stars rating Pop in Selected Language.</t>
  </si>
  <si>
    <t xml:space="preserve">Based on the selected language the stars Rating pop up should display once the content is consumed 
1. Hindi
2. Kannada
3. Tamil
4. Telugu
5. Bengali
6. oriya
7. Marathi
</t>
  </si>
  <si>
    <t>VerifyChangingLanguageWhileConsuming</t>
  </si>
  <si>
    <t>SB-20933</t>
  </si>
  <si>
    <t>Verify that the course consumption, Trackable courses labels are translated in the below language
1.Assamese
2. Gujarati
3.Oriya
4. Punjabi</t>
  </si>
  <si>
    <t>1. Open the application.
2. Login with valid credentials.
3. Click on trackable course
4. Change the language</t>
  </si>
  <si>
    <t>The course consumption, Trackable courses labels are translated in the below language
1.Assamese
2. Gujarati
3.Oriya
4. Punjabi</t>
  </si>
  <si>
    <t>CheckCoursePageLanguageChangeWorksFine</t>
  </si>
  <si>
    <r>
      <rPr>
        <rFont val="Arial"/>
        <color theme="1"/>
        <sz val="10.0"/>
      </rPr>
      <t>Verify that j</t>
    </r>
    <r>
      <rPr>
        <rFont val="Arial"/>
        <b/>
        <color theme="1"/>
        <sz val="10.0"/>
      </rPr>
      <t>oyful theme course card is displayed in "My Courses" section</t>
    </r>
  </si>
  <si>
    <t>- Portal should be in Joyful theme
- User should have joined the course already</t>
  </si>
  <si>
    <t>1. Open the sunbird portal.
2. Login with valid credentials
3. Click on Courses Tab
4. Observe joyful theme course card is displayed in "My Courses" section</t>
  </si>
  <si>
    <t>The joyful theme course card should be displayed in "My Courses" section</t>
  </si>
  <si>
    <t>validateMyCourseSectionUnderCourseTabUnderjoyfullTheme</t>
  </si>
  <si>
    <t>SB-20775</t>
  </si>
  <si>
    <r>
      <rPr>
        <rFont val="Arial"/>
        <color theme="1"/>
        <sz val="10.0"/>
      </rPr>
      <t>Verify that when the user is logged in then user is</t>
    </r>
    <r>
      <rPr>
        <rFont val="Arial"/>
        <b/>
        <color theme="1"/>
        <sz val="10.0"/>
      </rPr>
      <t xml:space="preserve"> displayed with "My Courses" section along with configured filters (Eg: BMGS, creator, published user type, org) in courses tab</t>
    </r>
  </si>
  <si>
    <t>1. Open the Sunbird Portal
2. Login with valid credentials
3. Click on Courses tab
4.Verify that when the user is logged in then user is displayed with "My Courses" section along with configured filters (Eg: BMGS, creator, published user type, org) in courses tab</t>
  </si>
  <si>
    <t>Verify that when the user is logged in then user is displayed with "My Courses" section along with configured filters (Eg: BMGS, creator, published user type, org) in courses tab</t>
  </si>
  <si>
    <t>validateMyCoursesSectionWithSubjectGroup</t>
  </si>
  <si>
    <t>SH-19</t>
  </si>
  <si>
    <t xml:space="preserve">Profile </t>
  </si>
  <si>
    <r>
      <rPr>
        <rFont val="Arial"/>
        <color theme="1"/>
        <sz val="10.0"/>
      </rPr>
      <t xml:space="preserve">Verify, the profile is having one new section for course consumption details called 
</t>
    </r>
    <r>
      <rPr>
        <rFont val="Arial"/>
        <b/>
        <color theme="1"/>
        <sz val="10.0"/>
      </rPr>
      <t xml:space="preserve">"My Learning" </t>
    </r>
    <r>
      <rPr>
        <rFont val="Arial"/>
        <color theme="1"/>
        <sz val="10.0"/>
      </rPr>
      <t xml:space="preserve">proper count of courses as per the coinsumption.
&amp;
Verify, the course section have the course status as </t>
    </r>
    <r>
      <rPr>
        <rFont val="Arial"/>
        <b/>
        <color theme="1"/>
        <sz val="10.0"/>
      </rPr>
      <t>"Ongoing"</t>
    </r>
    <r>
      <rPr>
        <rFont val="Arial"/>
        <color theme="1"/>
        <sz val="10.0"/>
      </rPr>
      <t xml:space="preserve"> &amp;
</t>
    </r>
    <r>
      <rPr>
        <rFont val="Arial"/>
        <b/>
        <color theme="1"/>
        <sz val="10.0"/>
      </rPr>
      <t>"Completed"</t>
    </r>
    <r>
      <rPr>
        <rFont val="Arial"/>
        <color theme="1"/>
        <sz val="10.0"/>
      </rPr>
      <t xml:space="preserve"> in blue &amp; green color respectively.</t>
    </r>
  </si>
  <si>
    <t>&gt;User should be looged in as custodian user.
&gt; User should have consumed courses</t>
  </si>
  <si>
    <t>1. Open the Portal
2. Go to Profile
3. Verify course consumption details should display under "My Learning".
4. Observe the count.
5. Verify "Ongoing" and "Completed" course shoudl display.
6. Observe the colors of two buttons.</t>
  </si>
  <si>
    <t>&gt; The profile section shoulde have one new section for course consumption details called 
"My Learning" proper count of courses as per the consumption.
&gt; The course section should have the course status as "Ongoing" &amp;
"Completed" in blue &amp; green color respectively.</t>
  </si>
  <si>
    <t>AddUsersAndValidate</t>
  </si>
  <si>
    <t>Course should be displayed in My learning section in profile page when the user consume the course completely.</t>
  </si>
  <si>
    <t>1. Open Sunbird portal.
2. Login with valid credentials
3. Click on Switch to joyful theme
4. Click on courses tab.
5. Open the any course.
6. Click on Join courses.
7. Click on Join.
8. Consume the course completely.(progress should be 100%).
9. Go to profile page.
10. Observe in courses attend section</t>
  </si>
  <si>
    <t>Course should be displayed in My Learning attended section in profile page when the user consume the course completely.</t>
  </si>
  <si>
    <t>courseDisplayedInTrainingAttended</t>
  </si>
  <si>
    <t>Verify that the latest consumed course is displayed at the top of the completed list as per the consumed month</t>
  </si>
  <si>
    <t>The latest consumed course should be displayed at the top always as per user the consumed month</t>
  </si>
  <si>
    <t>MyLearningSectionVerification</t>
  </si>
  <si>
    <t xml:space="preserve">Verify that if course has multiple batches then user has to join one batch post that user has to be displayed with consent pop up then the Profile Name change Pop up in below content types
1.Course
</t>
  </si>
  <si>
    <t>- Course should be having Expired batch 
- Content creator should have created new batch with certificate
- New User should have not joined any course earlier</t>
  </si>
  <si>
    <t xml:space="preserve">1. Open the sunbird portal
2. Login with valid credentials.
3.Click on Join Course /Collection/book
4.Select the Batch &gt; Join
5.Observe </t>
  </si>
  <si>
    <t xml:space="preserve">Course has multiple batches then user has to join one batch post that user has to be displayed with consent pop up then the Profile Name change Pop up in below content types
1.Course
</t>
  </si>
  <si>
    <t>SB-27744</t>
  </si>
  <si>
    <t>4.6.0 Sprint 1</t>
  </si>
  <si>
    <t>Verify that user enrolls to an open batch, where the user has already enrolled to the expired batch of the same course, then the user should NOT get a warning text "You cannot enroll to this course"</t>
  </si>
  <si>
    <t>- Expired course batch should be added with new batch by creator
-User should have enrolled to the previous batch</t>
  </si>
  <si>
    <t>1. Open the sunbird portal
2. Login with valid credentials
3. Search and open the course (which has previously consumed)
4. Click on content card &gt; Join course
5. Open the content &amp; conume it 
6. Observe no error message is displayed</t>
  </si>
  <si>
    <t>User enrolls to an open batch, where the user has already enrolled to the expired batch of the same course, the user should NOT get a warning text "You cannot enroll to this course"</t>
  </si>
  <si>
    <t>validateWarningPopUpIsNotComingForMultipleBatchesInExpiredBatchDuringConsumption</t>
  </si>
  <si>
    <r>
      <rPr>
        <rFont val="Arial"/>
        <color theme="1"/>
        <sz val="10.0"/>
      </rPr>
      <t xml:space="preserve">Verify, If user clicks on the completed courses (Any course) , then the user should land on the course TOC page
</t>
    </r>
    <r>
      <rPr>
        <rFont val="Arial"/>
        <b/>
        <color theme="1"/>
        <sz val="10.0"/>
      </rPr>
      <t xml:space="preserve">&amp;
</t>
    </r>
    <r>
      <rPr>
        <rFont val="Arial"/>
        <color theme="1"/>
        <sz val="10.0"/>
      </rPr>
      <t>Verify, If user clicks on the Ongoing courses (Any course) , then the user should be 
able to land at the course TOC page.</t>
    </r>
  </si>
  <si>
    <t>1. Open the portal
2. Go to Profile
3. Verify course consumption details should display under "Courses"
4. Verify "Ongoing" and "Completed" course shoudl display
5. Click on any completed course.
6. Observe the result.
7. Click on any ongoing courses.
8. Observe the result.</t>
  </si>
  <si>
    <t>&gt; If user clicks on the completed courses (Any course) , then the user should land on the course TOC page
&gt; If user clicks on the Ongoing courses (Any course) , then the user should be 
able to land at the course TOC page.</t>
  </si>
  <si>
    <t>Verify, user is able to see the button in blue color to expand the list of the courses available in 
courses section under profile, 
&amp;
Verify, user is able to see only 3 courses in the UI with Viewmore button.</t>
  </si>
  <si>
    <t>&gt;User should be looged in as custodian user.
&gt; User should have consumed more than 4 courses</t>
  </si>
  <si>
    <t>Scenario 1:
1. Open the portal
2. Go to Profile
3. Verify course consumption details should display under "Courses"
4. Observe the button at the footer of the course list.
Scenario 2:
1. Open the portal
2. Go to Profile
3. Verify course consumption details should display under "Courses"
4. Observe there are 3 courses showing in the list minimum,.</t>
  </si>
  <si>
    <t>&gt;  User should be able to see the button in blue color to expand the list of the courses available in the courses section under the profile, 
&gt; User should be able to see only 3 courses in the UI with the View more button.</t>
  </si>
  <si>
    <r>
      <rPr>
        <rFont val="Arial"/>
        <color theme="1"/>
        <sz val="10.0"/>
      </rPr>
      <t xml:space="preserve">Verify that when </t>
    </r>
    <r>
      <rPr>
        <rFont val="Arial"/>
        <b/>
        <color theme="1"/>
        <sz val="10.0"/>
      </rPr>
      <t xml:space="preserve">user selects the course from "My learning" section in my profile, user should redirect to  ongoing course batch with progress and </t>
    </r>
    <r>
      <rPr>
        <rFont val="Arial"/>
        <color theme="1"/>
        <sz val="10.0"/>
      </rPr>
      <t>user should be able to consume the course</t>
    </r>
  </si>
  <si>
    <t xml:space="preserve">1. Open Sunbird Portal.
2. Login with guest / valid credential.
3. Click on Profile icon.
4. Click on Profile.
5. Open any ongoing course from my learning.
6. Observe. 
</t>
  </si>
  <si>
    <t>User selects the course from "My learning" section in my profile, user should redirect to  ongoing course batch with progress and user should be able to consume the course</t>
  </si>
  <si>
    <t>consumeOngoingContentFromMyLearningSession</t>
  </si>
  <si>
    <t>Verify that when user selects the expired course from my courses, user should see the expired course batch</t>
  </si>
  <si>
    <t>1. Open the portal
2. Login with valid credentials
3. Click on Course tab
4. Search the course having expired batch
5. CLick on Course card
6. Observe</t>
  </si>
  <si>
    <t>User should be able to selects the expired course from my courses, user should see the expired course batch</t>
  </si>
  <si>
    <t>userShouldSeeTheExpiredCourseBatch</t>
  </si>
  <si>
    <t>A course (c1) has one batch (B1),B1 has expired and then a new batch (B2) is created. User (U1) has enrolled into B1. Now after B2 is created, User searches for C1, use get two option resume and enroll to new batch (B2)</t>
  </si>
  <si>
    <t>If course (c1) has one batch (B1). r shouldB1 has expired and then a new batch (B2) is created. User (U1) has enrolled into B1. Now after B2 is created, User searches for C1, use get two option resume and enroll to new batch (B2)</t>
  </si>
  <si>
    <t>verifyExpiredCourseWithOptionResumeAndEnroll</t>
  </si>
  <si>
    <t>A course (c1) has one batch (B1). B1 has expired and then a new batch (B2) is created. User (U1) has NOT enrolled into B1. Now after B2 is created, User searches for C1. Post opening the course user should show the join button and user should be able to enroll to new batch only.</t>
  </si>
  <si>
    <t>If course (c1) has one batch (B1). B1 has expired and then a new batch (B2) is created. User (U1) has NOT enrolled into B1. Now after B2 is created, User searches for C1. Post opening the course user should show the join button and user should be able to enroll to new batch only.</t>
  </si>
  <si>
    <t>userShouldBeAbleToEnrollToNewBatchOnly</t>
  </si>
  <si>
    <t>SB-23825</t>
  </si>
  <si>
    <t>Verify that user is displayed with the kebab menu in the course progress section once course progress is 100%.</t>
  </si>
  <si>
    <t>User consumed the course 100%</t>
  </si>
  <si>
    <t xml:space="preserve">1.Open the staging portal 
2. Join and consume the course 
3. Observe the course progress section </t>
  </si>
  <si>
    <t>Observe that that user is displayed with the kebab menu in the course progress section once course progress is 100%</t>
  </si>
  <si>
    <t>verifyThatUserIsDisplayedWithTheKebabMenuAndCompleteConsume</t>
  </si>
  <si>
    <t>Verify that the text "Sync progress now" is displayed in any regional language selected by the user</t>
  </si>
  <si>
    <t xml:space="preserve">1.Open the staging portal 
2. Join and consume the course to 100 percent
3. Observe the course progress
</t>
  </si>
  <si>
    <t>verifyThatTheTextSyncProgressNowIsDisplayedInAnyRegionalLanguage</t>
  </si>
  <si>
    <t>Verify that the kebab menu and the text "Sync progress now" is displayed for old courses as well</t>
  </si>
  <si>
    <t>verifyThatTheKebabMenuAndTheTextSyncProgressNowIsDisplayedOldCourses</t>
  </si>
  <si>
    <t>SB-24601</t>
  </si>
  <si>
    <r>
      <rPr>
        <rFont val="Arial"/>
        <color theme="1"/>
        <sz val="10.0"/>
      </rPr>
      <t xml:space="preserve">Verify that in portal </t>
    </r>
    <r>
      <rPr>
        <rFont val="Arial"/>
        <b/>
        <color theme="1"/>
        <sz val="10.0"/>
      </rPr>
      <t>user is allowed to sync the progress to open and expired batches, if user had enrolled to it</t>
    </r>
  </si>
  <si>
    <t xml:space="preserve">1. Launch the staging portal
2. Observe that sync the progress is present for expired as well as open batches which are consumed completely </t>
  </si>
  <si>
    <r>
      <rPr>
        <rFont val="Arial"/>
        <color theme="1"/>
        <sz val="10.0"/>
      </rPr>
      <t xml:space="preserve">Verify that in portal </t>
    </r>
    <r>
      <rPr>
        <rFont val="Arial"/>
        <b/>
        <color theme="1"/>
        <sz val="10.0"/>
      </rPr>
      <t>user is allowed to sync the progress to open and expired batches, if user had enrolled to it</t>
    </r>
  </si>
  <si>
    <t>ObserveSyncProgressForExpiredBatchesIfUserHadEnrolledIt</t>
  </si>
  <si>
    <t>Verify that : 
1. user clicks on the kebab menu user is displayed with "Sync progress now" text
2. user is able to click on the "Sync progress now" and the progress is synced
3.  On clicking on this menu , the user should be shown with the toast message “You can view the updated progress within 24 hours”
4. he "Sync progress now" appears once and should not be able to click multiple times and once the option is clicked then it is deactivated ..</t>
  </si>
  <si>
    <t xml:space="preserve">1.Open the staging portal 
2. Join and consume the course 
3. Observe the course progress section
4. Click on the kebab menu </t>
  </si>
  <si>
    <t>Observe that when the user clicks on the kebab menu user is displayed with "Sync progress now" text
Observe that user is able to click on the "Sync progress now" and the progress is synced
Verify that On clicking on this menu , the user should be shown with the toast message “You can view the updated progress within 24 hours”
Verify that the "Sync progress now" appears once and should not be able to click multiple times and once the option is clicked then it is deactivated .</t>
  </si>
  <si>
    <t>verifyThatUserCanOnlyClickOnSyncProgressNowOnce</t>
  </si>
  <si>
    <t>Discussion forum</t>
  </si>
  <si>
    <t>Verify that 
1.the all the threads count is showing in the discussion forum
2.the view thread option is showing which are created by him/her in the discussion forum.
3. Verify that the all the threads in the discussion forum is having the below deatils
- . Category name,  
- . Posted user’s user name, 
- . thread title, 
-. thread description, 
-. total number of replies/posts, 
-. total number of upvotes, 
-. total number of down votes</t>
  </si>
  <si>
    <t>Enable the discussion forum for course</t>
  </si>
  <si>
    <t>1. Open the Sunbird portal
2. Click on Login 
3. Login with valid credentials 
4. Click on course tab
5. Open the course 
6. Join the course.
7. Open any content
8. Open the Discussion
9. Observe the Count
10. Observe the view thread option
------------------------------
1. Open  the Sunbird portal
2. Click on Login 
3. Login with valid credentials 
4. Click on course tab
5. Open the course 
6. Join the course.
7. Open the any content
8. Open any Disscussion.
9. Observe the threads</t>
  </si>
  <si>
    <t>1. All the threads count should be shown in the discussion forum
2. The view thread option should be shown which are created by him/her in the discussion forum.
3. All the threads in the discussion forum should be shown with the below deatils
-. Category name, 
-. Posted user’s user name, 
-. thread title, 
-. thread description, 
-. total number of replies/views, 
-. total number of upvotes, 
-. total number of down votes</t>
  </si>
  <si>
    <t>validateAllTheThreadCountsInForumWithInCourse</t>
  </si>
  <si>
    <t>Verify that
1.  join the discussion forum option is showing in course content details page
2.  the below one categories are showing when the user opens the discussion  forum
 - . General Discussion,
3. the Below details are showing in the Disucssion forum home page
 - . Categories - all the created category  should be shown.
 - .Tags - All the created tags should be shown.
 -. My discussions - All the logged in user initiated discussions should be shown</t>
  </si>
  <si>
    <t>Enable the discussion forum</t>
  </si>
  <si>
    <t>1. Open  the Sunbird portal
2. Click on Login 
3. Login with valid credentials 
4. Click on course tab
5. Open the course 
6. Join the course.
7. Open the any content
8. Observe that join discussion forum is showing
----------------------------------------------------
1. Open  the Sunbird portal
2. Click on Login 
3. Login with valid credentials 
4. Click on course tab
5. Open the course 
6. Join the course.
7. Open the any content
8. Join the discussion forum.
9. Observe</t>
  </si>
  <si>
    <t>1. Join the discussion forum option should be shown in course content details page
2. The below one categories should be shown when the user opens the discussion  forum
- . General Discussion,
3. the Below details are showing in the Disucssion forum home page
 - . Categories - all the created category  should be shown.
 - .Tags - All the created tags should be shown.
 -. My discussions - All the logged in user initiated discussions should be shown</t>
  </si>
  <si>
    <t>joinDiscussionForumVerify</t>
  </si>
  <si>
    <t xml:space="preserve">Verify Each post has the below information.Verify that all the posts in the discussion forum is having the below details.
1. User name.
2. Profile icon.
3. date when the post was added.
4.  Post name
5. total number of upvotes
6. Total number of down votes
</t>
  </si>
  <si>
    <t>As a creator role DF should be enable</t>
  </si>
  <si>
    <t>1. Open the Sunbird portal
2. Click on Login 
3. Login with valid credentials 
4. Click on course
5. Open the course 
6. Join the course.
7. Join the disscussion  forum
8. Click on any post.
9.Observe</t>
  </si>
  <si>
    <t xml:space="preserve">all the posts in the discussion forum should be contain the below details.
1. User name.
2. Profile icon.
3. date when the post was added.
4.  Post name
5. total number of upvotes
6. Total number of down votes
</t>
  </si>
  <si>
    <t>PostInDiscussionForm</t>
  </si>
  <si>
    <t>SB-21280</t>
  </si>
  <si>
    <t>Verify that 
1.  the user is able to see a list of all posts within a thread in the discussion forum.
2. the user is able  to add a post in  the discussion forum
3.  the User is able to reply to a post in  the discussion forum.
4. The user is able to upvote a post in the discussion forum
5. the user is able to downvote a post in the discussion forum</t>
  </si>
  <si>
    <t>1. Open the Sunbird portal
2. Click on Login 
3. Login with valid credentials 
4. Click on course tab
5. Open any course 
6. Join the course.
7. Join the discussion forum
8. Open any topic
9.open any thread</t>
  </si>
  <si>
    <t>1. the user should be  able to see a list of all posts within a thread in the discussion forum.
2. The user should be able  to add a post in  the discussion forum
3 .The user should be able to reply to a post in  the discussion forum..
4. The user  should be able to upvote a post in the discussion forum
5. The user should be able to downvote a post in the discussion forum</t>
  </si>
  <si>
    <t>Verify that 
`1. the confirmation message"Are you sure you want to delete this message? This cannot be undone"  is showing when the user try to delete the his/her post.
2.  the user is able to delete the his/her post successfully post confirmation.
3. the user deleted post should not be shown the discussion forum</t>
  </si>
  <si>
    <t xml:space="preserve">
1. Open  the Sunbird portal
2. Click on Login 
3. Login with valid credentials 
4. Click on course tab
5. Open the course 
6. Join the course.
7. Click on forum icon
8. Create new discussion
9. Try to delete the discussion
10. Reply to any discussion
11. Delete the discussion
12. Observe</t>
  </si>
  <si>
    <t>1. the confirmation message"Are you sure you want to delete this message? This cannot be undone"  should be shown when the user try to delete the his/her post.
2.  the user should be  able to delete the his/her post successfully post confirmation.
3. the user deleted post should not be shown the discussion forum</t>
  </si>
  <si>
    <t>Verify that the
1. all the created  tags are showing in the all tags section  in the discussion forum
2.  the view all trendig tags option is showing in the discussion forum
3. the user is able to  veiw all the discussions  in the discussion forum.
4. the user is able to  veiw all threads  in the discussion forum.</t>
  </si>
  <si>
    <t>1. Open the Sunbird portal
2. Click on Login 
3. Login with valid credentials 
4. Click on course tab
5. Open the course 
6. Join the course.
7. Open the any content
8. join the discussion forum.
9. try to open all the created tags.</t>
  </si>
  <si>
    <t>1. All the created  tags are should be shown in the all tags section  in the discussion forum.
 2. view all trending tags option should be shown  in the discussion forum
 3. the user  should be able to  veiw all the discussions  in the discussion forum.
4. The  should be able to veiw all threads  in the discussion forum.</t>
  </si>
  <si>
    <t>validateTagsAndDiscussion</t>
  </si>
  <si>
    <t>Verify that 
1. the user is able to see the post in the below mentioned category in the discussion forum.
    1.1.Best posts - posts that have the maximum number of comments in descending order
    1.2. Saved posts - posts that have been saved/bookmarked 
    1.3. Recent posts - posts that have been added in descending order
    1.4.Upvoted posts - posts that have been upvoted in descending order
2. the Latest created posts are showing (in the descending order of creation) in the discussion forum 
3.  the user is able to see the posts which are created by him/her in the discussion  forum</t>
  </si>
  <si>
    <t>1. Open  the Sunbird portal
2. Click on Login 
3. Login with valid credentials 
4. Click on course tab
5. Open the course 
6. Join the course.
7. Join the disscussion  forum
8. Click on my discussion.</t>
  </si>
  <si>
    <t>1. The user shoud be  able to see the post in the below mentioned category in the discussion forum.
1.1.Best posts - posts that have the maximum number of comments in descending order
1.2. Saved posts - posts that have been saved/bookmarked
1.3. Recent posts - posts that have been added in descending order
1.4 .Upvoted posts - posts that have been upvoted in descending order
2.The Latest created posts should be shown (in the descending order of creation) in the discussion forum 
3. The user should be  able to see the posts which are created by him/her in the discussion  forum</t>
  </si>
  <si>
    <t>SH-424</t>
  </si>
  <si>
    <t xml:space="preserve">Verify that 
1.the Course Completion Message " Congratulations! You have successfully completed the Course" is displayed when user consumes the Course 100%
2. the Course completion Message " Congratulations! You have successfully completed the Course" is displayed on top of the Player page on consuming the last content of the course
3. On course completion the below message is displayed "Congratulations! You have successfully completed the Course. "
</t>
  </si>
  <si>
    <t>1. Openthe Sunbird Portal
2. Login with valid credentials
3. Click on Courses Tab
4. Consume any Course(100%)
5. Verify that user is displayed with Course Completion Message  " Congratulations! You have successfully completed the Course"
"1. Openthe Sunbird Portal
2. Login with valid credentials
3. Click on Courses Tab
4. Join Course
5. Consume the last content of the Course
6. Verify that the user is displayed with the Course Completion Message on top the Player page ""Congratulations! You have successfully completed the Course"""</t>
  </si>
  <si>
    <t>Verify that user should be displayed with Course Completion Message " Congratulations! You have successfully completed the Course"</t>
  </si>
  <si>
    <t>verifyThatUserShouldBeDisplayedWithCourseCompletionMessage</t>
  </si>
  <si>
    <t xml:space="preserve">Certificate </t>
  </si>
  <si>
    <t>Verify that if certificate is not attached to the course then  "Note: You will receive the certificate within 7 working days” should not be shown post consuming the course completely</t>
  </si>
  <si>
    <t>1. Open  Sunbird portal
2. Login with valid credentials
3. Click on Courses tab
4. Click on any course
5. Join the Course
6. Consume the course 100%
7. Verify that if certificate is not attached to the course then "Note: You will receive the certificate within 7 working days” should not be shown post consuming the course completely</t>
  </si>
  <si>
    <t>Verify that if certificate is not attached to the course then " "Note: You will receive the certificate within 7 working days” should not be shown post consuming the course completely</t>
  </si>
  <si>
    <t>verifyCertificateAttachedMessageInCourse</t>
  </si>
  <si>
    <t>Verify that the certificate criteria section will be shown in the toc page for the users and is present and works only when the user is online.
Verify the course completion message should be displayed. Note: You will receive the certificate within 7 working days”in "Blue" if the course is attached with a certificate</t>
  </si>
  <si>
    <t>Complete a course that has a certificate attached</t>
  </si>
  <si>
    <t>1. Open the sunbird portal
2. Login with valid credentials
3. Search and open the coure with certificate
4. Join &gt; Consume the coure completely
5. Observe the certificate completion pop-up message is highlighted in "Blue"</t>
  </si>
  <si>
    <t>The certificate criteria section will be shown in the toc page for the users and is present and works only when the user is online.
Observe that the course completion message should be displayed. Note: You will receive the certificate within 7 working days”in "Blue" if the course is attached with a certificate</t>
  </si>
  <si>
    <t>courseCompletionPopupIsshownIsBlueIfCertificateIsattached</t>
  </si>
  <si>
    <t>SB-23302</t>
  </si>
  <si>
    <t>Certificate</t>
  </si>
  <si>
    <t>Verify that even the user has met the course certificate score criteria, the certificate is received only after 100% completion of the course</t>
  </si>
  <si>
    <t xml:space="preserve">1. Open the sunbird portal 
2. Consume the course to 100 percent 
3. Observe </t>
  </si>
  <si>
    <t>Even the user has met the course certificate score criteria, the certificate should only be recieved only after 100% completion of the course</t>
  </si>
  <si>
    <t>userShouldConsume100PercentToRecieveCertificateWhateverTheCriteriaIsSet</t>
  </si>
  <si>
    <t>Verify that the user is able to unenrol from the course when the course is not 100% completed and post unenrol the progress bar is not seen , the course is removed from the my courses section and user is able to again enrol back to the same course and the progress bar is displayed correctly</t>
  </si>
  <si>
    <t>1. Login to portal with valid user credentials.
2. Click on Switch to joyful theme
3. Go to courses page.
3. Select the course.
4. Enroll to course.
5. Consume the course partially.
6. Now unenroll to course
7. Go to courses menu and observe the my courses section
8. Now again enroll to same course
9. Observe the progress bar on course detail &amp; my courses section</t>
  </si>
  <si>
    <t xml:space="preserve">The user should be able to unenrol from the course when the course is not 100% completed.
Post unenrol the progress bar should not seen and the course is also removed from the My Learning section
</t>
  </si>
  <si>
    <t>createCourseAndSendForReviewAndConsumePartiallyUnenrollAndValidateInMyCourseSection</t>
  </si>
  <si>
    <r>
      <rPr>
        <rFont val="Arial"/>
        <color theme="1"/>
        <sz val="10.0"/>
      </rPr>
      <t>Verify if the course has course completion + assessment score (merit certificate) attached then</t>
    </r>
    <r>
      <rPr>
        <rFont val="Arial"/>
        <b/>
        <color theme="1"/>
        <sz val="10.0"/>
      </rPr>
      <t xml:space="preserve"> </t>
    </r>
    <r>
      <rPr>
        <rFont val="Arial"/>
        <color theme="1"/>
        <sz val="10.0"/>
      </rPr>
      <t>user should get course completion + assessment score certificate (merit certificate) if user fullfils the course assessment criteria score</t>
    </r>
  </si>
  <si>
    <t>1. Open the Sunbird portal. 
2. Login witha valid credential.
3. Search course (Which has merit certifivcate).
4. Click on course.
5. Click on join course button.
6. Consume the cousre 100% (fullfils the criteria).
7. Goto profile page
8. Observe My Learning and learner passbook section Certificate is generated.</t>
  </si>
  <si>
    <t>The course has course completion + assessment score (merit certificate) attached then user should get course completion + assessment score certificate (merit certificate) if user fullfils the course assessment criteria score</t>
  </si>
  <si>
    <t>SB-25664</t>
  </si>
  <si>
    <t>Verify that the name of the user is displayed properly in the cerificate when the user gives the following during the certificate name edit pop-up:
i) Add surname as null in certificate name suggestion popup
ii) Add space in the last name in the certificate name suggestion popup
iii) leave last name field as blank in certificate name suggestion popup
iv) Add first name as null in certificate name suggestion popup</t>
  </si>
  <si>
    <t>Self signed up user is logged in</t>
  </si>
  <si>
    <t xml:space="preserve">Scenario1:
1. Open the portal
2. Login with valid credentials
3. Click on course tab 
4. Search the course with cert &gt; Open the course with ongoing batch
5. Click on join course button 
6. Observe course consent popup is displayed
6. Click on checkbox &gt; Share button
7. Click on Start learning
8. Observe name popup is displayed 
9. Add the last name as null &gt; Submit
Scenario2:
1. Open the portal
2. Login with valid credentials
3. Click on course tab 
4. Search the course with cert &gt; Open the course with ongoing batch
5. Click on join course button 
6. Observe course consent popup is displayed
6. Click on checkbox &gt; Share button
7. Click on Start learning
8. Observe name popup is displayed 
9. Add space in the last name &gt; Submit
Scenario3:
1. Open the portal
2. Login with valid credentials
3. Click on course tab 
4. Search the course with cert &gt; Open the course with ongoing batch
5. Click on join course button 
6. Observe course consent popup is displayed
6. Click on checkbox &gt; Share button
7. Click on Start learning
8. Observe name popup is displayed 
9. Leave the last name as blank &gt; Submit
Scenario4:
1. Open the portal
2. Login with valid credentials
3. Click on course tab 
4. Search the course with cert &gt; Open the course with ongoing batch
5. Click on join course button 
6. Observe course consent popup is displayed
6. Click on checkbox &gt; Share button
7. Click on Start learning
8. Observe name popup is displayed 
9. Add null in the first name &gt; Submit
</t>
  </si>
  <si>
    <t>Verify that the name of the user is displayed properly in the cerificate when the user gives the following during certificate name edit pop-up:
i) Add surname as null in certificate name suggestion popup
ii) Add space in the last name in the certificate name suggestion popup
iii) leave last name field as blank in certificate name suggestion popup
iv) Add first name as null in certificate name suggestion popup</t>
  </si>
  <si>
    <t>SB-28948</t>
  </si>
  <si>
    <t>4.8.1 Sprint1</t>
  </si>
  <si>
    <t>Verify that when the user consumes the course attached with the certificate completely, the certificate should be DISPLAYED in both Learner Passbook/ My learning section</t>
  </si>
  <si>
    <t>1. Open the sunbird portal
2. Login with valid credentials
3. Search and open the course with cert
4. Consume a course with merit certifcate and course completion certificate  
5. Observe if the certificate is received in the profile page</t>
  </si>
  <si>
    <t>when the user consumes the course attached with the certificate completely, the certificate should be DISPLAYED in both Learner Passbook/ My learning section</t>
  </si>
  <si>
    <t>Certificate &amp; Notification</t>
  </si>
  <si>
    <t>Verify that when course is published with multiple assessments + some reading material, user has consumed all assessment as a part of the course then 
1. If the user meets course assessment criteria score + Course progress is 100%--&gt; User is issued with "merit certificate"
2. If the user doesnt meet course assessment criteria score + Course progress is 100%--&gt; User is not issued with " "certificate"
3. If the user re-takes the assessment multiple times, then the best of attempt score is recorded.</t>
  </si>
  <si>
    <t>1. Course with assessment and some reading material should have been created and it must be live.
2. Course mentor should have created a batch for the course.</t>
  </si>
  <si>
    <t>1.Open staging explore page.
2. Click on sign in link.
3. Login with valid credentials.
4. Go to courses tab.
5. Click on course card and enroll to the course.
6. Consume the course.
Case 1: the user meets course certificate criteria score in the assessment.
Case 2: the user doesnt meet course certificate criteria score in the assessment.
7. Post consumption, click on Profile icon and go to Profile page.
8. Click on download certificate option available in courses attended section.
9. Post downloading the certificate verify whether merit and course completion certificate is available correctly.</t>
  </si>
  <si>
    <t>1. Course completion certificate should be available on completing a course with 100% progress and the user meets course certificate criteria score
2) If the user doesnt meets course certificate criteria score but the user has consumed 100% of course progress - Completion certificate should be not be received.</t>
  </si>
  <si>
    <t>pofile page</t>
  </si>
  <si>
    <t>Verify that in porta the user is DISPLAYED with both the New Certificate(RC) and old certificates for new and older courses on the Learners passbook and My learning section from the profile page</t>
  </si>
  <si>
    <t xml:space="preserve">1. Open the sunbird portal
2. Login with valid credentials
3. Search and open the course with cert
4. Consume a course with older certificate and new courses certificate 
5. Observe if the certificate is received in the profile page
6. Observe if the certificate is present in the my learning / learners passbook section </t>
  </si>
  <si>
    <t>SB-28734</t>
  </si>
  <si>
    <t>Verify that in the portal the user should be able to download the certificate from the Learner passbook/ My learning section from the profile page when the user clicks on the download certificate button</t>
  </si>
  <si>
    <t>User should have consumed the new/old course with cert and got certificate in profile</t>
  </si>
  <si>
    <t xml:space="preserve">1. Open the sunbird portal
2. Login with valid credentials
3. Goto Profile and scroll down to My learning and Learner Passbook Section
4. Observe that the user is able to download the certificate from my learning section and learners passbook section from the profile page </t>
  </si>
  <si>
    <t>User should be able to download the certificate from the Learner passbook/ My learning section from the profile page when the user clicks on the download certificate button</t>
  </si>
  <si>
    <t>validateAndDownloadCertificateFromLearnerPassBook</t>
  </si>
  <si>
    <t>Verify that the user is enrolled into the second batch (first batch should be expired), and is awarded a certificate when the user meets course assessment criteria score.</t>
  </si>
  <si>
    <t>- Batch should be expired and new batch should be created.
- Merit certificate should be added to the second batch</t>
  </si>
  <si>
    <t>1. Open the sunbird portal
2. Login with valid credentials
3. Click on Course tab
4. Search and open the course with merit certificate
5. Open and consume the course completly and met the assessment score criteria
6. Goto profile and observe My learning &amp; Leaner passbook
7. Observe certificate should be generated for course</t>
  </si>
  <si>
    <t>User is enrolled into the second batch, and is awarded a certificate when the user meets course certificate criteria score</t>
  </si>
  <si>
    <t>addCertificateWithMeritInExpiredCourse</t>
  </si>
  <si>
    <t>SB-20751</t>
  </si>
  <si>
    <t>Verify that
1.  if user enrolls in the course which is a part of collection then collection should be displayed under "My courses" section in library page.
2 if user completes collection which is a part of collection then completed collection should be displayed under "My learning" section in profile page</t>
  </si>
  <si>
    <t>Course are added to collection</t>
  </si>
  <si>
    <t>1. Open the sunbird portal.
2. Login with valid credentials
3. Search and open the  collection
4. Observe course is not expaned by default
5. Click on course
6. Observe user is redirected to collection detail page
7. Observe join button is dispalyed &gt; Join
8. Consume the course content 
9. Observe enrolled collection is dispalyed in continue learning section (Home page)
10. Goto Profile and scroll down to My learning section
11. Observe enrolled collection is dispalyed</t>
  </si>
  <si>
    <t xml:space="preserve">
if user enrolls in the course which is a part of collection then collection should be displayed under "My courses" section in library page.
===========
if user completes course which is a part of  collection then completed course should be displayed under "My learning" section in profile page</t>
  </si>
  <si>
    <t>Verify that if collection is attched with certificate and user completes the collection which is a part of non trackable collection then completed collection should be displayed under "My learning" and "lerner Passbook" section in profile page</t>
  </si>
  <si>
    <t>Trackable collection/course are added to Non trackale collection</t>
  </si>
  <si>
    <t>1. Open the sunbird portal.
2. Login with valid credentials
3. Search the non -trackable collection
4. Consume the trackable collection which is added to collection
5. Enroll to trackable collection
6. Consume the trackable collection completly
7. Goto profile and scroll down to My learning/Learner passbook section
8. Observe collection is displayed with certificate download option</t>
  </si>
  <si>
    <t>If collection is attched with certificate and user completes the collection which is a part of non trackable collection then completed collection should be displayed under "My learning" and "lerner Passbook" section in profile page</t>
  </si>
  <si>
    <t>LearnerPassbookVerification</t>
  </si>
  <si>
    <t xml:space="preserve">Verify the user should be able to download/ view certificate of both batches. </t>
  </si>
  <si>
    <t>- Course should have been created and added merit criteria certificate
- User should have already consumed and got the certificate for first batch
- Batch should be expired 
- Creator should have added new batch with cert again</t>
  </si>
  <si>
    <t>1. Open the sunbird portal
2. Login with valid credentials
3. Click on Course tab
4. Search and open the course with merit certificate
5. Open and consume the course completly
6. Goto profile and observe My learning &amp; Leaner passbook
7. Observe certificate should be generated for course
8. Click on Download and user should be abel to download the cetificate
9. Open the certificate and observe the details are correct</t>
  </si>
  <si>
    <t xml:space="preserve">User should be able to download/ view certificate of both batches. </t>
  </si>
  <si>
    <t>Verify that in the portal when the user downloads the certificate appropriate service is called for the old and newer certificate</t>
  </si>
  <si>
    <t>- User should have consumed old and new course and got the certificate in profile learning and passbook section.</t>
  </si>
  <si>
    <t>1. Open the sunbird portal
2. Login with valid credentials
3. Goto Profile
4. Scroll down to learner passbook section
5. Click and Download the old/new cert from the learners passbook section 
6. Goto network tab and check the cert download api response showing rc cert ({"printUri":"data:image/svg+xml,%3Csvg width='100%25' height='100%25' xmlns='http://www.w3.org/2000/svg')</t>
  </si>
  <si>
    <t>The user downloads the certificate appropriate service  is called for the old and newer certificate
Ex: {"printUri":"data:image/svg+xml,%3Csvg width='100%25' height='100%25' xmlns='http://www.w3.org/2000/svg'</t>
  </si>
  <si>
    <t>SB-28735</t>
  </si>
  <si>
    <t xml:space="preserve">Verify that the user is able to download the certificate and verify the QR code for both old certificates as well as new certificates
</t>
  </si>
  <si>
    <t>1. Open the sunbird portal
2. Login with valid credentials
3. Goto Profile and scroll down to My learning and Learner Passbook Section
4. Click on Download the course certificate from the my learning/ learner's passbook section 
5. Observe that QR code image is present for both old certificates as well as new certificates
6. Observe downloading of the older and newer certificate works seamlessly without any discrepancies</t>
  </si>
  <si>
    <t xml:space="preserve">User should be able to download the certificate and verify the QR code for both old certificates as well as new certificates from both "My learnings" and "Learner passbook"
&amp;
Downloading of the older and newer certificate works seamlessly without any discrepancies "My learnings" and "Learner passbook"
</t>
  </si>
  <si>
    <t>Verify that in the portal for older certificates, a 6 digit dial code is displayed below the QR code provided</t>
  </si>
  <si>
    <t>User should have consumed the course with cert and got certificate in profile</t>
  </si>
  <si>
    <t>1. Open the sunbird portal
2. Login with valid credentials
3. Goto Profile and scroll down to My learning and Learner Passbook Section
4. Click on Download certificate for older
5. Observe that in the portal for older certificates, a 6 digit dial code is displayed below the QR code provided</t>
  </si>
  <si>
    <t>The older certificates, 6 digit dial code should be displayed below the QR code provided</t>
  </si>
  <si>
    <t>Verify if the user is able to download the re-issued certificate from the profile page.</t>
  </si>
  <si>
    <t>User should have already received a certificate for the same course.</t>
  </si>
  <si>
    <t>1. Open the application
2. Login with valid credentials
3. Click on traininngs page
4. open the course which is created by him/her.
5. Click on view course dashboard.
6. Click on certificates.
7. Search the user using user_id or certificate id.
8. Click on the re-issue certificate from the search results.
9. Login with the user's credentials.
10. Go to the profile page and download the re-issued certificate.</t>
  </si>
  <si>
    <t>User should be able to download the re-issued certificate from the profile page.</t>
  </si>
  <si>
    <t>validateReissuedCertficateInCourseDashBoard</t>
  </si>
  <si>
    <t>SB-20707</t>
  </si>
  <si>
    <r>
      <rPr>
        <rFont val="Arial"/>
        <color theme="1"/>
        <sz val="10.0"/>
      </rPr>
      <t xml:space="preserve">
1. On clicking the clear button, all the notifications should be cleared.
2. </t>
    </r>
    <r>
      <rPr>
        <rFont val="Arial"/>
        <color theme="1"/>
        <sz val="10.0"/>
      </rPr>
      <t>The user should be displayed with a notification for receiving a certificate.</t>
    </r>
    <r>
      <rPr>
        <rFont val="Arial"/>
        <color theme="1"/>
        <sz val="10.0"/>
      </rPr>
      <t xml:space="preserve">
3. The notification bell icon should not be displayed to the non-logged in users.
4.</t>
    </r>
    <r>
      <rPr>
        <rFont val="Arial"/>
        <color theme="1"/>
        <sz val="10.0"/>
      </rPr>
      <t xml:space="preserve"> On clicking the notification bell icon again, the notifcation pop-up should get closed.</t>
    </r>
    <r>
      <rPr>
        <rFont val="Arial"/>
        <color theme="1"/>
        <sz val="10.0"/>
      </rPr>
      <t xml:space="preserve">
5. </t>
    </r>
    <r>
      <rPr>
        <rFont val="Arial"/>
        <color theme="1"/>
        <sz val="10.0"/>
      </rPr>
      <t>User should taken to the course when user clicks on the notification</t>
    </r>
  </si>
  <si>
    <t>1. Open the application.
2. Login with valid user credentials.
3. Verify if the notification bell icon is displayed to the user.</t>
  </si>
  <si>
    <r>
      <rPr>
        <rFont val="Arial"/>
        <color theme="1"/>
        <sz val="10.0"/>
      </rPr>
      <t xml:space="preserve">
1. On clicking the clear button, all the notifications should be cleared.
2. </t>
    </r>
    <r>
      <rPr>
        <rFont val="Arial"/>
        <b/>
        <color theme="1"/>
        <sz val="10.0"/>
      </rPr>
      <t>The user should be displayed with a notification for receiving a certificate.</t>
    </r>
    <r>
      <rPr>
        <rFont val="Arial"/>
        <color theme="1"/>
        <sz val="10.0"/>
      </rPr>
      <t xml:space="preserve">
3. The notification bell icon should not be displayed to the non-logged in users.
4.</t>
    </r>
    <r>
      <rPr>
        <rFont val="Arial"/>
        <b/>
        <color theme="1"/>
        <sz val="10.0"/>
      </rPr>
      <t xml:space="preserve"> On clicking the notification bell icon again, the notifcation pop-up should get closed.</t>
    </r>
    <r>
      <rPr>
        <rFont val="Arial"/>
        <color theme="1"/>
        <sz val="10.0"/>
      </rPr>
      <t xml:space="preserve">
5. </t>
    </r>
    <r>
      <rPr>
        <rFont val="Arial"/>
        <b/>
        <color theme="1"/>
        <sz val="10.0"/>
      </rPr>
      <t>User should taken to the course when user clicks on the notification</t>
    </r>
  </si>
  <si>
    <t>SH-68</t>
  </si>
  <si>
    <t>Verify if all users are getting +Add User button below in profile page
&amp;
Verify post clicking on +Add User button, Create User popup should get displayed with below field:
1. Name*
    Placheholder as (Enter user name)
2.Text*
    Preferences can be updated in the profile page of the user.
4. Add User button (This button will be disabled until the user fill the form details)
5.Add User &amp; Cancel button.</t>
  </si>
  <si>
    <t>User should be logged in as public/state
/Custodian user.</t>
  </si>
  <si>
    <t>1.Open the Portal.
2.Click on Profile icon on right side of the page.
3.Select switch to joyful theme.
4.Again click on profile.
3.Verify +Add User button is displayed.
4.Click on +Add User Button.
5.Verify the fields in the Create User Pop Up page.</t>
  </si>
  <si>
    <t>All users should get +Add User button below in profile page
&amp;
Verify post clicking on +Add User button, Create User popup should get displayed with below field:
1. Name*
    Placheholder as (Enter user name)
2.Text*
    Preferences can be updated in the profile page of the user.
4. Add User button (This button will be disabled until the user fill the form details)
5.Add User &amp; Cancel button."</t>
  </si>
  <si>
    <t>login</t>
  </si>
  <si>
    <t>Verify that in portal for MUA users YOB popup should not be displayed</t>
  </si>
  <si>
    <t xml:space="preserve">1. Lauch the staging portal 
2. Click on profile icon.
3. Switch to user.
4. Observe </t>
  </si>
  <si>
    <t>verifyMUAusersYOBpopupNotDisplayed</t>
  </si>
  <si>
    <t>User should be logged in</t>
  </si>
  <si>
    <t>1.Open the Portal.
2.Click on Profile icon on right side of the page.
3.Click on Profile Button.
4.Verify Recovery Id field is displayed or not.</t>
  </si>
  <si>
    <t>Update Email/Phone and Recovery ID option should not displayed for MUA in Profile page</t>
  </si>
  <si>
    <t>RecoveryIDShouldNotDisplayForMUA</t>
  </si>
  <si>
    <t>Verify that Added new user is displayed in the Choose user list.</t>
  </si>
  <si>
    <t>User should be LIUA</t>
  </si>
  <si>
    <t>1.Open the Portal..
2.Click on Profile icon on right side of the page.
3.Select switch to joyful theme.
4.Again click on profile.
5.Click on +Add User Button.
6. Enter the valid Name and check the T&amp;C checkbox
7.Click on Add user button 
8. Observe</t>
  </si>
  <si>
    <t>Added new user should displayed in the Choose user list.</t>
  </si>
  <si>
    <t>Verify that any user is able to Add User by clicking on +Add User Button in the Select/ Switch user page
&amp;
Verify, post users got added user is able to switch account post clicking on selected user</t>
  </si>
  <si>
    <t>MUA(Managed User Account) should be avaialble</t>
  </si>
  <si>
    <t>1.Open the Portal..
2.Click on Profile icon on the right side of the page.
5.Click on more(..) button
6.Click on +Add user button
7.Enter the valid Name and check the T&amp;C checkbox
8.Click on Add user button
9. Click on switch user button.</t>
  </si>
  <si>
    <t>&gt; Any user should be able to Add User by clicking on +Add User Button in the Select/ Switch user page
&gt; Post users got added user should be able to switch account post clicking on selected user</t>
  </si>
  <si>
    <t>NotAbleToProceedFurtherWithoutAcceptingTncheck</t>
  </si>
  <si>
    <t>Verify if User gets proper error message when adding more than 30 MUA users</t>
  </si>
  <si>
    <t>Verify if user add more than 30 MUA should get proper error message</t>
  </si>
  <si>
    <t>1. Open the desktop app
2. Click on Profile icon &gt; Login &gt; Login with valid credentials
3. Click on profile icon &gt; Add user icon/Add another user
4. Enter the name &gt; Add user button
5. Observe user is added successfully
6. Click on +Add user 
7. Enter the name &gt; Add user button
8. Observe user is added successfully
9. Repeat the 6&amp;7 step until 30 MUA are added
10. Observe the error when 30 user limit reaches</t>
  </si>
  <si>
    <t>User should get proper error message when adding more than 30 MUA users</t>
  </si>
  <si>
    <r>
      <rPr>
        <rFont val="Arial"/>
        <color theme="1"/>
        <sz val="10.0"/>
      </rPr>
      <t>Verify post login LIUA is able to Add Users
&amp;
Verify if LIUA adds user then a success toast message should get displayed as "&lt;</t>
    </r>
    <r>
      <rPr>
        <rFont val="Arial"/>
        <b/>
        <color theme="1"/>
        <sz val="10.0"/>
      </rPr>
      <t>user name</t>
    </r>
    <r>
      <rPr>
        <rFont val="Arial"/>
        <color theme="1"/>
        <sz val="10.0"/>
      </rPr>
      <t xml:space="preserve">&gt; added successfully" 
</t>
    </r>
  </si>
  <si>
    <t>User should be logge din as LIUA</t>
  </si>
  <si>
    <t>Scenario1:
1.Open the Portal.
2.Click on Profile icon on right side of the page.
3.Select switch to joyful theme.
4.Again click on profile.
5.Click on +Add User Button.
6. Try to add users as LIUA users
Scenario 2:
1.Open the Portal..
2.Click on Profile icon on right side of the page.
3.Select switch to joyful theme.
4.Again click on profile.
5.Click on +Add User Button.
6. Enter the valid Name and check the T&amp;C checkbox
7.Click on Add user button 
8. Observe.</t>
  </si>
  <si>
    <t xml:space="preserve">&gt; Post login LIUA should be able to Add Users
&gt; If LIUA adds a user then a success toast message should get displayed as "&lt;user name&gt; added successfully" 
</t>
  </si>
  <si>
    <t xml:space="preserve">Verify that Name field validation is available and error message is getting displayed if left blank as "You have to enter a username"
 </t>
  </si>
  <si>
    <t xml:space="preserve">User should be LIUA </t>
  </si>
  <si>
    <t xml:space="preserve">
1.Open the Portal..
2.Click on Profile icon on right side of the page.
3. Click on +Add User Button.
4.Try without entering the name field and check the checkbx of T&amp;C
5. Observe.
</t>
  </si>
  <si>
    <t xml:space="preserve">Name field validation should be available and error message is getting displayed if left blank as "You have to enter a username"
</t>
  </si>
  <si>
    <t>ValidateErrorMsgInAddUser</t>
  </si>
  <si>
    <t xml:space="preserve">
Verify post clicking on Add user button should navigate to choose users page.</t>
  </si>
  <si>
    <t>1.Open the Portal..
2.Click on Profile icon on right side of the page.
3.Click on +Add User Button.
4. Enter the valid Name and check the T&amp;C checkbox
5.Click on Add user button.
6. Observe the navigation.</t>
  </si>
  <si>
    <t xml:space="preserve">
Post clicking on Add user button should navigate to choose users page.</t>
  </si>
  <si>
    <t>Reference Learning mobile App</t>
  </si>
  <si>
    <t>Verify post tapping on Add user button, choose user screen should get displayed</t>
  </si>
  <si>
    <t>1.Open the Sunbird app.
2.Click on Profile icon on right side of the page.
3.Click on +Add User Button.
4. Enter the valid Name 
5.Click on Add user button.
6. Observe the navigation.</t>
  </si>
  <si>
    <t xml:space="preserve">
Post clicking on Add user button should navigate to choose users page</t>
  </si>
  <si>
    <t>ManjulaOct11</t>
  </si>
  <si>
    <t>VerifyPostClickingonAddUserShouldNavigatetoChooseUsersPage</t>
  </si>
  <si>
    <t xml:space="preserve">Verify that choose user page is displayed as mentioned below:
1. Use SUNBIRD as (Label)         
2. +Add User button (Post clicking on this button, LIUA will be able to add more users)
3. Change user button (Post selecting any user from the list, then this button will be enabled and by default it should be disabled)
4.Cancel button.
</t>
  </si>
  <si>
    <t>1. Open the Portal..
2. Click on Profile icon on right side of the page.
5. Click on +Add User Button.
6. Enter the valid Name and check the T&amp;C checkbox
7.Click on Add user button 
8. Observe</t>
  </si>
  <si>
    <t xml:space="preserve">Choose user page should get displayed as mentioned below:
1. Use SUNBIRD/DIKSHA as (Label)        
2. +Add User button (Post clicking on this button, LIUA will be able to add more users)
3. Change user button (Post selecting any user from the list, then this button will be enabled and by default it should be disabled)
4.Cancel button.
</t>
  </si>
  <si>
    <t xml:space="preserve">Verify that any user should be able to select any user from list and Switch button is enabled 
&amp; 
Verify Post clicking on switch button user should get switch.
&amp;
Verify post selecting any user from the list, the profile will be changed with the avatar and a toast messag will be displayed as "Hi &lt;name&gt; You can edit your SUNBIRD profile details from the Profile settings" </t>
  </si>
  <si>
    <t xml:space="preserve">User should be logged in as LIUA
 </t>
  </si>
  <si>
    <t>Scenario1-2:
1. Open the portal
2. Login with valid credentials
3. Click on Profile icon
4. Click on "more(..)" icon
5. Select any user from the list
6. Observe Switch button will be enabled.
7. Click on the switch user and observe the result.
Scenario3:
1.Open the Portal..
2.Click on Profile icon on right side of the page.
3.Select switch to joyful theme.
4.Again click on profile.
5.Click on more(..) button
6. Select the user from the list
7. Observe the switch is enabled
8. Click on Switch user button</t>
  </si>
  <si>
    <t xml:space="preserve">&gt;User should be able to select any user from list and Switch button is enabled
&gt; User should be able to switch account 
&gt; Post selecting any user from the list, the profile should be changed with the avatar and a toast messag will be displayed as "Hi &lt;name&gt; You can edit your SUNBIRD profile details from the Profile settings" </t>
  </si>
  <si>
    <t>VerifyRegisterationDetails</t>
  </si>
  <si>
    <t>Verify that there are more than 2-3 user in the profile page, then more button will be displayed with a count in it and should get increased  post addition of the users</t>
  </si>
  <si>
    <t xml:space="preserve">1.Open the Portal..
2.Click on Profile icon on right side of the page.
3.Observe the more(..) button
</t>
  </si>
  <si>
    <t>If there are more than 2-3 user in the profile page, then more button should be displayed with a count in it and should get increased post addition of the users</t>
  </si>
  <si>
    <t>SH-95</t>
  </si>
  <si>
    <t>Verify that selected LIUA/MUA avatar is displayed with the name highlighted in the profile page ans if switched again then, other LIUA/MUA name should display 
&amp;
Verify that selected LIUA/MUA avatar with first letter of the name is displayed as capital "S" if name is (ex:Sagar)</t>
  </si>
  <si>
    <t xml:space="preserve">MUA(Mangaed User Account) should be available </t>
  </si>
  <si>
    <t xml:space="preserve">Scenario 1:
1. Open the portal
2. Login with valid credentials
3. Click on Profile icon
4. Click on "more(..)" icon 
5. Select the user &gt; Switch User
6. Observe the Profile avatar
7. Click on "more(..)" icon
8. Select the user &gt; Switch User
9. Observe the Profile avatar will be changed again
Scenario 2:
1. Open the portal
2. Login with valid credentials
3. Click on Profile icon
4. Observe </t>
  </si>
  <si>
    <t>&gt;  Post switching the user, Profile avatar should get changed according 
&gt;  User Profile avatar should get displayed with First letter in capital from the name</t>
  </si>
  <si>
    <t>ProfileAvatarShouldDisplayFirstLetterInCapitalOfUserAdded</t>
  </si>
  <si>
    <t>Verify, if a parent consumed one course child user created
under should not see the same course in his course section
after switch user from parent to child.</t>
  </si>
  <si>
    <t>User should be LIUA and MUA's under LIUA</t>
  </si>
  <si>
    <r>
      <rPr>
        <rFont val="Arial"/>
        <color theme="1"/>
        <sz val="10.0"/>
      </rPr>
      <t>1. Open the URL/ App
2. Login with valid user.
3. Go to My Learning&gt; consume some of course
(</t>
    </r>
    <r>
      <rPr>
        <rFont val="Arial"/>
        <b/>
        <color theme="1"/>
        <sz val="10.0"/>
      </rPr>
      <t>50% &amp; 100% consumption</t>
    </r>
    <r>
      <rPr>
        <rFont val="Arial"/>
        <color theme="1"/>
        <sz val="10.0"/>
      </rPr>
      <t>)
4. Click on add user button &gt; Switch the user.
5. After switch click on profile and observe in the course section for the course consumed by
the parent user.</t>
    </r>
  </si>
  <si>
    <t xml:space="preserve">If a parent consumed one course, child user created under should not see the same course
in his course section after switch user from parent to child.
</t>
  </si>
  <si>
    <t>RajuFeb</t>
  </si>
  <si>
    <r>
      <rPr>
        <rFont val="Arial"/>
        <color theme="1"/>
        <sz val="10.0"/>
      </rPr>
      <t xml:space="preserve">Verify </t>
    </r>
    <r>
      <rPr>
        <rFont val="Arial"/>
        <b/>
        <color theme="1"/>
        <sz val="10.0"/>
      </rPr>
      <t xml:space="preserve">Submit details </t>
    </r>
    <r>
      <rPr>
        <rFont val="Arial"/>
        <color theme="1"/>
        <sz val="10.0"/>
      </rPr>
      <t>button should not showing to the switched MUA user
who has submitted his profile from profile page.</t>
    </r>
  </si>
  <si>
    <t>User should be MUA</t>
  </si>
  <si>
    <t>1. Open the portal
2. Login with valid user.
3. Switch any user.
4. Go to profile &gt; click on submit details button.
5. Fill out the profile details and submit &gt; Observe the success message.
6. Again go back to the profile and check for the 
updated info is shown for the switched user or not.</t>
  </si>
  <si>
    <t>Submit details button should not showing to the switched MUA user
who has submitted his profile from profile page.</t>
  </si>
  <si>
    <t>SB-19898</t>
  </si>
  <si>
    <t xml:space="preserve">Verify if users (LIUA/MUA) adds his name in any regional language, Sunbird ID should be displayed in english only
</t>
  </si>
  <si>
    <t>&gt; User should be LIUA users
&gt; Users should be created MUA under</t>
  </si>
  <si>
    <t>Scenario1:
1. Open the sunbird portal.
2. Login with valid credentials
3. Goto Profile &gt; Select joyful theme.
4. Click on add user button &gt; add users in regional language.
4. Switch the user &gt; go to profile.
5. Observe the Sunbird id.
Scenario2:
1. Open the sunbird portal.
2. Login with valid credentials
3. Go to Profile  &gt; Select joyful theme.
4. Again click on profile icon and observe sunbird id.</t>
  </si>
  <si>
    <t xml:space="preserve">&gt;If any user (LIUA/MUA) adds his name in any regional language, Diskha ID should be displayed in english only
</t>
  </si>
  <si>
    <t>AddUserInReginalLangAndValidateDikshID</t>
  </si>
  <si>
    <t xml:space="preserve">
Verify if user adds his name in english with 1-2 chars, same should get displayed in Sunbird ID</t>
  </si>
  <si>
    <t>Scenario1:
1. Open the sunbird portal.
2. Login with valid credentials
3. Goto Profile &gt; Select joyful theme.
4. Click on add user button &gt; add users in regional language.
4. Switch the user &gt; go to profile.
5. Observe the Sunbird id.
Scenario2:
1. Open the sunbird portal.
2. Login with valid credentials
3. Go to Profile  &gt; Select joyful theme.
4. Again click on profile icon and observe Sunbird id.</t>
  </si>
  <si>
    <t xml:space="preserve">
&gt;If user adds his name in english with 1-2 chars, same should get displayed in Sunbird ID</t>
  </si>
  <si>
    <t>UserAddCreationWith1OR2CharsAndValidateSameDikshaID</t>
  </si>
  <si>
    <t>Verify Post adding the MUA, B/M/C and Location details should get inherited from the LIUA and should reflect same in the profile page, and can be edited by MUA</t>
  </si>
  <si>
    <t>1.Open the Portal.
2.Click on Profile icon on right side of the page.
3. Select switch to joyful theme.
4. Click on the Button.
5.Verify the fields B/M/C values
which are inherited from LIUA</t>
  </si>
  <si>
    <t>Post adding the MUA, B/M/C and Location details should get inherited from the LIUA and should reflect same in the profile page, and can be edited by MUA
Note: State and distritct will only get inherited</t>
  </si>
  <si>
    <r>
      <rPr>
        <rFont val="Arial"/>
        <color theme="1"/>
        <sz val="10.0"/>
      </rPr>
      <t xml:space="preserve">Verify </t>
    </r>
    <r>
      <rPr>
        <rFont val="Arial"/>
        <b/>
        <color theme="1"/>
        <sz val="10.0"/>
      </rPr>
      <t xml:space="preserve">Submit details </t>
    </r>
    <r>
      <rPr>
        <rFont val="Arial"/>
        <color theme="1"/>
        <sz val="10.0"/>
      </rPr>
      <t>button is not showing to the switched users
after submits the Teachers form from profile page.</t>
    </r>
  </si>
  <si>
    <t>1. Open the portal
2. Login with valid user.
3. Switch any user.
4. Go to profile &gt; click on submit details button.
5. Fill out the form and submit &gt; Observe the sucess message.
6. Again go back to the profile and check for the 
updated info is shown for the switched user or not.</t>
  </si>
  <si>
    <t>Submit details button should not showing to the switched users after submits the Teachers form from profile page.</t>
  </si>
  <si>
    <t>SH-173</t>
  </si>
  <si>
    <t>Portal/Mobile: Verify that LIUA should be able to add (&lt;=30) MUA accounts 
&amp;
Verify that user gets a error message as "You have exceeded the user Creation limit" if user tries 
to add more than 30 users</t>
  </si>
  <si>
    <t xml:space="preserve">1. Open the portal
2. Login with valid credentials.
3. Select switch to joyful theme from profile icon.
4. Click on +Add user button
5. Enter the name and check the checkbox of T&amp;C
6. Click on Add user button
7. Try to add 30 users.
8. Once 30 users added try to add one more user.
9. Observe the error message. 
</t>
  </si>
  <si>
    <t>&gt; LIUA should be able to add (&lt;=30) MUA users
&gt; User should not be able to add more than 30 user and should get 
a error message as "You have exceeded the user Creation limit"</t>
  </si>
  <si>
    <t>UserCreationLimitErrorValidation</t>
  </si>
  <si>
    <t xml:space="preserve">Verify if user(LIUA/MUA) tries to edit/update the mobile number then, he/she should get a validate popup and post that if clicked on should allow user to enter valid OTP and proceed further
&amp;
Verify if user(LIUA/MUA) tries to edit/update the Email then, he/she should get a validate popup and post that if clicked on should allow user to enter valid OTP and proceed further
</t>
  </si>
  <si>
    <t>1. Open portal. 
2. Click on explore &gt; click on login button. 
3. Login with valid custodian user. 
4. Go to profile &gt; Select switch to joyful theme.
5. Click on submit details.
6. Observe the phone number field.
7. Now add phone number and try to validate by OTP.
8. Observe the result.</t>
  </si>
  <si>
    <t>If user(LIUA/MUA) tries to edit/update the mobile number then, he/she should get a validate popup and post that if clicked on should allow user to enter valid OTP and proceed further</t>
  </si>
  <si>
    <t>Verify that Interact Telemetry event is generated when clicked on "Expand All" in course having multple units for these users:
1. Logged in user
2. Guest user</t>
  </si>
  <si>
    <t>Scenario1:
1. Open sunbird portal.
2. Login with valid user.
3. Go to courses section.
4. Search and Open any course having multiple units.
5. Click on expand all option.
6. Observe the Telemetry events in network tab
Scenario2:
1. Open sunbird portal.
2. Browse as a Guest User
3. Go to courses section.
4. Search and Open any course having multiple units.
5. Click on expand all option.
6. Observe the Telemetry events in network tab</t>
  </si>
  <si>
    <t xml:space="preserve">Logged in user&gt;
{eid: "INTERACT", ets: 1670474217781, ver: "3.0", mid: "INTERACT:ace3d06f90c2ae070ee6c0ac845af6c5",…}
actor
: 
{id: "e50f002c-c3e2-4e39-a413-d90273beb5dc", type: "User"}
context
: 
{channel: "0126796199493140480",…}
cdata
: 
[{id: "L3jXssHr-uNMp6AggNwtRRAU4cEBR36N", type: "UserSession"}, {id: "Desktop", type: "Device"},…]
channel
: 
"0126796199493140480"
did
: 
"bf5decbda5e7901e5ea9d7f26524b40b"
env
: 
"Course"
pdata
: 
{id: "staging.sunbird.portal", ver: "5.1.0", pid: "sunbird-portal"}
rollup
: 
{l1: "0126796199493140480"}
sid
: 
"L3jXssHr-uNMp6AggNwtRRAU4cEBR36N"
uid
: 
"e50f002c-c3e2-4e39-a413-d90273beb5dc"
edata
: 
{id: "expand-all", type: "CLICK", pageid: "course-details"}
eid
: 
"INTERACT"
ets
: 
1670474217781
mid
: 
"INTERACT:ace3d06f90c2ae070ee6c0ac845af6c5"
object
: 
{id: "do_2129931769740083201551", type: "Course", ver: "1", rollup: {l1: "do_2129931769740083201551"}}
id
: 
"do_2129931769740083201551"
rollup
: 
{l1: "do_2129931769740083201551"}
type
: 
"Course"
ver
: 
"1"
tags
: 
["0126796199493140480"]
ver
: 
"3.0"
===============================================
Guest&gt;
{eid: "INTERACT", ets: 1670474111999, ver: "3.0", mid: "INTERACT:23385e14bb36f42432a5c16a47526d3a",…}
actor
: 
{id: "bf5decbda5e7901e5ea9d7f26524b40b", type: "User"}
context
: 
{channel: "01268904781886259221",…}
cdata
: 
[{id: "Desktop", type: "Device"}, {id: "joy", type: "Theme"}]
channel
: 
"01268904781886259221"
did
: 
"bf5decbda5e7901e5ea9d7f26524b40b"
env
: 
"explore-course-toc"
pdata
: 
{id: "staging.sunbird.portal", ver: "5.1.0", pid: "sunbird-portal"}
rollup
: 
{l1: "01268904781886259221"}
sid
: 
"fc72435a-4635-3359-63c9-55ad61f45d12"
edata
: 
{id: "expand-all", type: "click", pageid: "explore-course-toc"}
eid
: 
"INTERACT"
ets
: 
1670474111999
mid
: 
"INTERACT:23385e14bb36f42432a5c16a47526d3a"
object
: 
{id: "do_2129931769740083201551", type: "Course", ver: "1", rollup: {l1: "do_2129931769740083201551"}}
tags
: 
["01268904781886259221"]
ver
: 
"3.0"
</t>
  </si>
  <si>
    <t>{"eid":"INTERACT","ets":1686891545661,"ver":"3.0","mid":"INTERACT:cf64d5e93fa06f64b026f6cbae2169f0","actor":{"id":"b4c87c46-1477-4ff1-9f5f-bcd36e79306e","type":"User"},"context":{"channel":"0126796199493140480","pdata":{"id":"staging.sunbird.portal","ver":"6.0.0","pid":"sunbird-portal"},"env":"Course","sid":"BCelRhmEu-Pvhs4U5ZHUDJIhJ-Vgbd0W","did":"0cb227f2f89d1f4c24f5569c07c3f779","cdata":[{"id":"0138120779345592325","type":"CourseBatch"},{"id":"3b6704f0-0bfe-11ee-91da-0df4e4f8ac43","type":"UserSession"},{"id":"Desktop","type":"Device"},{"id":"joy","type":"Theme"}],"rollup":{"l1":"0126796199493140480"},"uid":"b4c87c46-1477-4ff1-9f5f-bcd36e79306e"},"object":{"id":"do_213812062299529216112","ver":"1","type":"Course","rollup":{"l1":"do_213812062299529216112"}},"tags":["0126796199493140480"],"edata":{"id":"expand-all","type":"CLICK","pageid":"course-read"}}</t>
  </si>
  <si>
    <t>SB-23512</t>
  </si>
  <si>
    <r>
      <rPr>
        <rFont val="Arial"/>
        <color theme="1"/>
        <sz val="10.0"/>
      </rPr>
      <t xml:space="preserve">Verify that Interact telemetry event is captured when </t>
    </r>
    <r>
      <rPr>
        <rFont val="Arial"/>
        <color theme="1"/>
        <sz val="10.0"/>
      </rPr>
      <t>user clicks on "home" tab</t>
    </r>
  </si>
  <si>
    <t>1. Open Sunbird Portal.
2. Login with guest / Valid Credential.
3. Click on "Home" Tab.
4. Observe the telemetry event in network tab.</t>
  </si>
  <si>
    <t xml:space="preserve"> {eid: "INTERACT", ets: 1662548037847, ver: "3.0", mid: "INTERACT:1001558266d64b61c8eb52a2ec805db1",…}
actor: {id: "97c58bc363f4b07221a2a79846e06067", type: "User"}
context: {channel: "01268904781886259221",…}
edata: {id: "home", type: "click",…}
eid: "INTERACT"
ets: 1662548037847
mid: "INTERACT:1001558266d64b61c8eb52a2ec805db1"
object: {}
tags: ["01268904781886259221"]
ver: "3.0"</t>
  </si>
  <si>
    <t>{"eid":"INTERACT","ets":1699339975511,"ver":"3.0","mid":"INTERACT:5695231cf4a48a89728f7a14587aa769","actor":{"id":"1ade0b37-a6dd-44d8-ad31-f7b8b41a9796","type":"User"},"context":{"channel":"0126796199493140480","pdata":{"id":"staging.staging.portal","ver":"6.0.0","pid":"sunbird-portal"},"env":"content-type","sid":"T8-NqUs4OrnkDbQDeGw8OwQVgb4ARGtY","did":"bd7f2c47100132f220b147c8ce53b12e","cdata":[{"id":"b9dd5b80-7d33-11ee-9259-07a3655d9c8c","type":"UserSession"},{"id":"Desktop","type":"Device"},{"id":"joy","type":"Theme"}],"rollup":{"l1":"0126796199493140480"},"uid":"1ade0b37-a6dd-44d8-ad31-f7b8b41a9796"},"object":{"id":"do_113920379453759488141","ver":"1.0"},"tags":["0126796199493140480"],"edata":{"id":"home","type":"click","pageid":"/resources?board=CBSE&amp;medium=English&amp;gradeLevel=Class%201&amp;id=ekstep_ncert_k-12&amp;selectedTab=questionSets"}}</t>
  </si>
  <si>
    <r>
      <rPr>
        <rFont val="Arial"/>
        <color theme="1"/>
        <sz val="10.0"/>
      </rPr>
      <t xml:space="preserve">Verify that telemetry event is generated for </t>
    </r>
    <r>
      <rPr>
        <rFont val="Arial"/>
        <color theme="1"/>
        <sz val="10.0"/>
      </rPr>
      <t>No of users enrolling to courses from "Recently published courses" section</t>
    </r>
  </si>
  <si>
    <t xml:space="preserve">1. Open the sunbird portal
2. Click on recently published courses section 
3. Observe </t>
  </si>
  <si>
    <r>
      <rPr>
        <rFont val="Arial"/>
        <color theme="1"/>
        <sz val="10.0"/>
      </rPr>
      <t xml:space="preserve">Telemetry event should generated for </t>
    </r>
    <r>
      <rPr>
        <rFont val="Arial"/>
        <color theme="1"/>
        <sz val="10.0"/>
      </rPr>
      <t>No of users enrolling to courses from "Recently published courses" section</t>
    </r>
  </si>
  <si>
    <t>{
    "eid": "INTERACT",
    "ets": 1715687352018,
    "ver": "3.0",
    "mid": "INTERACT:a5b9c48d9ab36961be755e6d23e4b9d5",
    "actor": {
        "id": "f4078e9a-43e6-4212-8f86-878827fc6c5b",
        "type": "User"
    },
    "context": {
        "channel": "01347076031606784034",
        "pdata": {
            "id": "staging.sunbird.portal",
            "ver": "7.0.0",
            "pid": "sunbird-portal"
        },
        "env": "Course",
        "sid": "hsTfJjWNzRbfdVPRyE30wogL9l7cItG-",
        "did": "8255db74b3281f8f6812d5a296736131",
        "cdata": [
            {
                "id": "hsTfJjWNzRbfdVPRyE30wogL9l7cItG-",
                "type": "UserSession"
            },
            {
                "id": "Desktop",
                "type": "Device"
            },
            {
                "id": "joy",
                "type": "Theme"
            }
        ],
        "rollup": {
            "l1": "01347076031606784034"
        },
        "uid": "f4078e9a-43e6-4212-8f86-878827fc6c5b"
    },
    "object": {
        "id": "do_21398960020406272012",
        "ver": "1",
        "type": "Course",
        "rollup": {
            "l1": "do_21398960020406272012"
        }
    },
    "tags": [
        "01347076031606784034"
    ],
    "edata": {
        "id": "join-course",
        "type": "click",
        "pageid": "course-consumption"
    }
}</t>
  </si>
  <si>
    <t>SB-17628</t>
  </si>
  <si>
    <r>
      <rPr>
        <rFont val="Arial"/>
        <color theme="1"/>
        <sz val="10.0"/>
      </rPr>
      <t xml:space="preserve">Verify Log telemetry event should generate when user clicks on </t>
    </r>
    <r>
      <rPr>
        <rFont val="Arial"/>
        <color theme="1"/>
        <sz val="10.0"/>
      </rPr>
      <t xml:space="preserve">Join Course </t>
    </r>
    <r>
      <rPr>
        <rFont val="Arial"/>
        <color theme="1"/>
        <sz val="10.0"/>
      </rPr>
      <t>button for any course with ongoing batch</t>
    </r>
  </si>
  <si>
    <t>1. Open the sunbird portal.
2. Login with valid credentials.
3. Go to courses &gt; Click on any course with ongoing batch.
4. Click on join course button 
5. Observe the telemetry event in network tab</t>
  </si>
  <si>
    <t xml:space="preserve"> {eid: "LOG", ets: 1647520075970, ver: "3.0", mid: "LOG:5635c1976c1246c611be933942efdee5",…}
actor: {id: "731c19db-509d-4d11-b26a-b692e0b9d9de", type: "User"}
id: "731c19db-509d-4d11-b26a-b692e0b9d9de"
type: "User"
context: {channel: "0126796199493140480",…}
cdata: [{id: "VuW-llrJCLyu6tlDlNTUUoxQDfBV30TO", type: "UserSession"}, {id: "Desktop", type: "Device"},…]
channel: "0126796199493140480"
did: "210a5efafddac4e4e444b3b470d828c0"
env: "portal"
pdata: {id: "staging.sunbird.portal", ver: "4.8.0", pid: "sunbird-portal"}
rollup: {l1: "0126796199493140480"}
sid: "VuW-llrJCLyu6tlDlNTUUoxQDfBV30TO"
uid: "731c19db-509d-4d11-b26a-b692e0b9d9de"
edata: {type: "enroll-batch", level: "SUCCESS", message: "Enrollment to the batch was success",…}
eid: "LOG"
ets: 1647520075970
mid: "LOG:5635c1976c1246c611be933942efdee5"
object: {}
tags: ["0126796199493140480"]
ver: "3.0"</t>
  </si>
  <si>
    <t>{"eid":"LOG","ets":1699340218049,"ver":"3.0","mid":"LOG:a220aa1411141b309a9041ff77cde439","actor":{"id":"1ade0b37-a6dd-44d8-ad31-f7b8b41a9796","type":"User"},"context":{"channel":"0126796199493140480","pdata":{"id":"staging.staging.portal","ver":"6.0.0","pid":"sunbird-portal"},"env":"app","sid":"T8-NqUs4OrnkDbQDeGw8OwQVgb4ARGtY","did":"bd7f2c47100132f220b147c8ce53b12e","cdata":[{"id":"b9dd5b80-7d33-11ee-9259-07a3655d9c8c","type":"UserSession"},{"id":"Desktop","type":"Device"},{"id":"joy","type":"Theme"}],"rollup":{"l1":"0126796199493140480"},"uid":"1ade0b37-a6dd-44d8-ad31-f7b8b41a9796"},"object":{},"tags":["0126796199493140480"],"edata":{"type":"cdn_failed","level":"ERROR","message":"cdn failed, loading files from portal","pageid":"/learn/course/do_113920379453759488141"}}</t>
  </si>
  <si>
    <r>
      <rPr>
        <rFont val="Arial"/>
        <color theme="1"/>
        <sz val="10.0"/>
      </rPr>
      <t xml:space="preserve">Verify that Interact and Impression telemetry event gets generated for </t>
    </r>
    <r>
      <rPr>
        <rFont val="Arial"/>
        <color theme="1"/>
        <sz val="10.0"/>
      </rPr>
      <t>course enrolment</t>
    </r>
    <r>
      <rPr>
        <rFont val="Arial"/>
        <color theme="1"/>
        <sz val="10.0"/>
      </rPr>
      <t xml:space="preserve"> and </t>
    </r>
    <r>
      <rPr>
        <rFont val="Arial"/>
        <color theme="1"/>
        <sz val="10.0"/>
      </rPr>
      <t>on successful enrolment confirmation data should be mentioned as "Success</t>
    </r>
  </si>
  <si>
    <t>1. Open the Sunbird portal
2. Login with valid credentials
4. Search and open the course from course module
5, Join the course
6. Observe the Telemetry events in network tab post getting success message.</t>
  </si>
  <si>
    <t>{"eid":"INTERACT","ets":1597814554714,"ver":"3.0","mid":"INTERACT:07bd9d296f26f67072265f16a14d70d0","actor":{"id":"f0153e09-0f7a-42e3-b1f3-ddf05b529570","type":"User"},"context":{"channel":"0126632859575746566","pdata":{"id":"staging.diksha.portal","ver":"3.2.10","pid":"sunbird-portal"},"env":"Course","sid":"jn7ucruaOyY_Du5xVrj6wsMo0wLXUdgX","did":"3be86684d38485f37932f05f13e1cd96","cdata":[{"id":"jn7ucruaOyY_Du5xVrj6wsMo0wLXUdgX","type":"UserSession"},{"id":"Desktop","type":"Device"}],"rollup":{"l1":"0126632859575746566"},"uid":"f0153e09-0f7a-42e3-b1f3-ddf05b529570"},"object":{"id":"do_21308365011461734419","ver":"1","type":"Course","rollup":{"l1":"do_21308365011461734419"}},"tags":["0126632859575746566"],"edata":{"id":"join-course","type":"click","pageid":"course-consumption"}}]}
====
[{"eid":"IMPRESSION","ets":1597814638505,"ver":"3.0","mid":"IMPRESSION:1669fb39b18145aac1f474a4071b8d3d","actor":{"id":"f0153e09-0f7a-42e3-b1f3-ddf05b529570","type":"User"},"context":{"channel":"0126632859575746566","pdata":{"id":"staging.diksha.portal","ver":"3.2.10","pid":"sunbird-portal"},"env":"Course","sid":"jn7ucruaOyY_Du5xVrj6wsMo0wLXUdgX","did":"3be86684d38485f37932f05f13e1cd96","cdata":[{"id":"01308787684633804811","type":"CourseBatch"},{"id":"jn7ucruaOyY_Du5xVrj6wsMo0wLXUdgX","type":"UserSession"},{"id":"Desktop","type":"Device"}],"rollup":{"l1":"0126632859575746566"},"uid":"f0153e09-0f7a-42e3-b1f3-ddf05b529570"},"object":{"id":"do_21308365011461734419","type":"Course","ver":"1.0","rollup":{"l1":"do_21308365011461734419"}},"tags":["0126632859575746566"],"edata":{"type":"workflow","pageid":"course-read","uri":"/learn/course/do_21308365011461734419/batch/01308787684633804811"}}</t>
  </si>
  <si>
    <t xml:space="preserve">{"eid":"IMPRESSION","ets":1699340222263,"ver":"3.0","mid":"IMPRESSION:be0cd500af8ac5b5fa3fb62f4c1b7571","actor":{"id":"1ade0b37-a6dd-44d8-ad31-f7b8b41a9796","type":"User"},"context":{"channel":"0126796199493140480","pdata":{"id":"staging.staging.portal","ver":"6.0.0","pid":"sunbird-portal"},"env":"Course","sid":"T8-NqUs4OrnkDbQDeGw8OwQVgb4ARGtY","did":"bd7f2c47100132f220b147c8ce53b12e","cdata":[{"id":"b9dd5b80-7d33-11ee-9259-07a3655d9c8c","type":"UserSession"},{"id":"Desktop","type":"Device"},{"id":"joy","type":"Theme"}],"rollup":{"l1":"0126796199493140480"},"uid":"1ade0b37-a6dd-44d8-ad31-f7b8b41a9796"},"object":{"id":"do_113920379453759488141","type":"Course","ver":"1.0","rollup":{"l1":"do_113920379453759488141"}},"tags":["0126796199493140480"],"edata":{"type":"view","pageid":"course-details","uri":"/learn/course/do_113920379453759488141"}}
{"eid":"INTERACT","ets":1699340228099,"ver":"3.0","mid":"INTERACT:cae6b6c60e3b4a9be32c5cd968827956","actor":{"id":"1ade0b37-a6dd-44d8-ad31-f7b8b41a9796","type":"User"},"context":{"channel":"0126796199493140480","pdata":{"id":"staging.staging.portal","ver":"6.0.0","pid":"sunbird-portal"},"env":"Course","sid":"T8-NqUs4OrnkDbQDeGw8OwQVgb4ARGtY","did":"bd7f2c47100132f220b147c8ce53b12e","cdata":[{"id":"b9dd5b80-7d33-11ee-9259-07a3655d9c8c","type":"UserSession"},{"id":"Desktop","type":"Device"},{"id":"joy","type":"Theme"}],"rollup":{"l1":"0126796199493140480"},"uid":"1ade0b37-a6dd-44d8-ad31-f7b8b41a9796"},"object":{"id":"do_113920379453759488141","type":"Course","ver":"1","rollup":{"l1":"do_113920379453759488141"}},"tags":["0126796199493140480"],"edata":{"id":"join-course","type":"click","pageid":"course-consumption"}}
{"eid":"LOG","ets":1699340232357,"ver":"3.0","mid":"LOG:213620f350139ec35b6f17b532b17a4e","actor":{"id":"1ade0b37-a6dd-44d8-ad31-f7b8b41a9796","type":"User"},"context":{"channel":"0126796199493140480","pdata":{"id":"staging.staging.portal","ver":"6.0.0","pid":"sunbird-portal"},"env":"portal","sid":"T8-NqUs4OrnkDbQDeGw8OwQVgb4ARGtY","did":"bd7f2c47100132f220b147c8ce53b12e","cdata":[{"id":"b9dd5b80-7d33-11ee-9259-07a3655d9c8c","type":"UserSession"},{"id":"Desktop","type":"Device"},{"id":"joy","type":"Theme"}],"rollup":{"l1":"0126796199493140480"},"uid":"1ade0b37-a6dd-44d8-ad31-f7b8b41a9796"},"object":{},"tags":["0126796199493140480"],"edata":{"type":"enroll-batch","level":"SUCCESS","message":"Enrollment to the batch was success","pageid":"/learn/course/do_113920379453759488141/enroll/batch/0139203818827857921"}}
</t>
  </si>
  <si>
    <r>
      <rPr>
        <rFont val="Arial"/>
        <color theme="1"/>
        <sz val="10.0"/>
      </rPr>
      <t xml:space="preserve">Verify start telemetry should generate while User </t>
    </r>
    <r>
      <rPr>
        <rFont val="Arial"/>
        <color theme="1"/>
        <sz val="10.0"/>
      </rPr>
      <t>Start Consuming the Course.</t>
    </r>
  </si>
  <si>
    <t xml:space="preserve">1. Open sunbird portal.
2. Login with valid credentials.
3. Go to courses &gt; Click on any course card.
4. Join into the course &gt; Consume the course.
5. Observe the telemetry in network tab
</t>
  </si>
  <si>
    <t>{"eid":"START","ets":1613631906337,"ver":"3.0","mid":"START:155cc787952f631cecd50fd245aa1db9","actor":{"id":"4cd4c690-eab6-4938-855a-447c7b1b8ea9","type":"User"},"context":{"channel":"01269878797503692810","pdata":{"id":"staging.sunbird.portal","ver":"3.7.0","pid":"sunbird-portal"},"env":"Course","sid":"mOTFB8v-7n481LqePyTRWjbZ3mToMZse","did":"b0e27904e9e94c991b7e61227398563e","cdata":[{"type":"Course","id":"do_2131672085845606401819"},{"id":"0131672271427174403","type":"CourseBatch"},{"id":"mOTFB8v-7n481LqePyTRWjbZ3mToMZse","type":"UserSession"},{"id":"Desktop","type":"Device"},{"id":"default","type":"Theme"}],"rollup":{"l1":"01269878797503692810"},"uid":"4cd4c690-eab6-4938-855a-447c7b1b8ea9"},"object":{"id":"do_2131672085845606401819","ver":"1.0","type":"course","rollup":{"l1":"do_2131672085845606401819"}},"tags":["01269878797503692810"],"edata":{"type":"workflow","pageid":"course-read","mode":"play","uaspec":{"agent":"Chrome","ver":"88.0.4324.182","system":"windows-10","platform":"Windows","raw":"Mozilla/5.0 (Windows NT 10.0; Win64; x64) AppleWebKit/537.36 (KHTML, like Gecko) Chrome/88.0.4324.182 Safari/537.36"},"duration":1613631905.812}}</t>
  </si>
  <si>
    <t>{"eid":"START","ets":1699420259736,"ver":"3.0","mid":"START:c17b7f0d2068b2b8ec0e89a75b54b04b","actor":{"id":"a4b225cf-9b5b-4eca-a3af-9b10c8427135","type":"User"},"context":{"channel":"0126796199493140480","pdata":{"id":"staging.staging.portal","ver":"6.0.0","pid":"sunbird-portal"},"env":"Course","sid":"xKBgAGVytogGJSbpDVn3yrx7SZxDB1S0","did":"2e1bedd57a32cab8c35da9ca5c4a6d56","cdata":[{"type":"Course","id":"do_113920379453759488141"},{"id":"0139203818827857921","type":"CourseBatch"},{"id":"xKBgAGVytogGJSbpDVn3yrx7SZxDB1S0","type":"UserSession"},{"id":"Desktop","type":"Device"},{"id":"joy","type":"Theme"}],"rollup":{"l1":"0126796199493140480"},"uid":"a4b225cf-9b5b-4eca-a3af-9b10c8427135"},"object":{"id":"do_113920379453759488141","ver":"1.0","type":"course","rollup":{"l1":"do_113920379453759488141"}},"tags":["0126796199493140480"],"edata":{"type":"workflow","pageid":"course-read","mode":"play","uaspec":{"agent":"Chrome","ver":"119.0.0.0","system":"windows-10","platform":"Windows","raw":"Mozilla/5.0 (Windows NT 10.0; Win64; x64) AppleWebKit/537.36 (KHTML, like Gecko) Chrome/119.0.0.0 Safari/537.36"},"duration":1699420261.783}}</t>
  </si>
  <si>
    <r>
      <rPr>
        <rFont val="Arial"/>
        <color theme="1"/>
        <sz val="10.0"/>
      </rPr>
      <t xml:space="preserve">Verify that End telemetry event gets generated when user is consuming course contents post enrolling in the course then, course-id should be available for </t>
    </r>
    <r>
      <rPr>
        <rFont val="Arial"/>
        <color theme="1"/>
        <sz val="10.0"/>
      </rPr>
      <t>"Object.rollup.l1".</t>
    </r>
  </si>
  <si>
    <t>1. Open the Sunbird portal
2. Login with valid credentials
4. Search for some content
4. Click on Join button
5. Post enroll success and consume the course
6. Observe the Telemetry events in network tab.</t>
  </si>
  <si>
    <t>{eid: "END", ets: 1670393504693, ver: "3.0", mid: "END:431cefe0b586c046f9353153945819f3",…}
actor
: 
{id: "e50f002c-c3e2-4e39-a413-d90273beb5dc", type: "User"}
context
: 
{channel: "0126796199493140480",…}
cdata
: 
[{id: "do_2135594430934794241298", type: "course"}, {type: "batch", id: "01355945358979072012"},…]
0
: 
{id: "do_2135594430934794241298", type: "course"}
1
: 
{type: "batch", id: "01355945358979072012"}
2
: 
{id: "5a0a223ef40c9e35b8764ea10690a203", type: "ContentSession"}
3
: 
{id: "190b988512e963b368e69728f6bcf007", type: "PlaySession"}
channel
: 
"0126796199493140480"
did
: 
"6a9a7f610b4d8764033b6f6ed27df13e"
env
: 
"contentplayer"
pdata
: 
{id: "staging.sunbird.portal", ver: "5.1.0", pid: "sunbird-portal.contentplayer"}
rollup
: 
{l1: "0126796199493140480"}
sid
: 
"NicT_rbXrqbvUlQkQPybliUrvhy8hgep"
edata
: 
{type: "content", mode: "play", pageid: "sunbird-player-Endpage",…}
eid
: 
"END"
ets
: 
1670393504693
mid
: 
"END:431cefe0b586c046f9353153945819f3"
object
: 
{id: "do_2135594435602841601300", type: "Content", ver: "1",…}
id
: 
"do_2135594435602841601300"
rollup
: 
{l1: "do_2135594430934794241298", l2: "do_2135594435602841601300"}
l1
: 
"do_2135594430934794241298"
l2
: 
"do_2135594435602841601300"
type
: 
"Content"
ver
: 
"1"
tags
: 
["0126796199493140480"]
ver
: 
"3.0"</t>
  </si>
  <si>
    <t>{"eid":"END","ets":1699420390735,"ver":"3.0","mid":"END:ae60ad9e9d86fd79a4560a8224f74352","actor":{"id":"a4b225cf-9b5b-4eca-a3af-9b10c8427135","type":"User"},"context":{"channel":"0126796199493140480","pdata":{"id":"staging.staging.portal","ver":"6.0.0","pid":"sunbird-portal"},"env":"Course","sid":"xKBgAGVytogGJSbpDVn3yrx7SZxDB1S0","did":"2e1bedd57a32cab8c35da9ca5c4a6d56","cdata":[{"type":"Course","id":"do_113920379453759488141"},{"id":"0139203818827857921","type":"CourseBatch"},{"id":"xKBgAGVytogGJSbpDVn3yrx7SZxDB1S0","type":"UserSession"},{"id":"Desktop","type":"Device"},{"id":"joy","type":"Theme"}],"rollup":{"l1":"0126796199493140480"},"uid":"a4b225cf-9b5b-4eca-a3af-9b10c8427135"},"object":{"id":"do_113920379453759488141","ver":"1.0","type":"course","rollup":{"l1":"do_113920379453759488141"}},"tags":["0126796199493140480"],"edata":{"type":"workflow","pageid":"course-read","mode":"play","duration":133.05}}</t>
  </si>
  <si>
    <t>Telemetry</t>
  </si>
  <si>
    <r>
      <rPr>
        <rFont val="Arial"/>
        <color theme="1"/>
        <sz val="10.0"/>
      </rPr>
      <t xml:space="preserve">Verify that Start telemetry event gets generated on clicking  </t>
    </r>
    <r>
      <rPr>
        <rFont val="Arial"/>
        <color theme="1"/>
        <sz val="10.0"/>
      </rPr>
      <t xml:space="preserve">Play button </t>
    </r>
    <r>
      <rPr>
        <rFont val="Arial"/>
        <color theme="1"/>
        <sz val="10.0"/>
      </rPr>
      <t>in any course content</t>
    </r>
    <r>
      <rPr>
        <rFont val="Arial"/>
        <color theme="1"/>
        <sz val="10.0"/>
      </rPr>
      <t xml:space="preserve"> </t>
    </r>
    <r>
      <rPr>
        <rFont val="Arial"/>
        <color theme="1"/>
        <sz val="10.0"/>
      </rPr>
      <t xml:space="preserve">from </t>
    </r>
    <r>
      <rPr>
        <rFont val="Arial"/>
        <color theme="1"/>
        <sz val="10.0"/>
      </rPr>
      <t>course TOC page</t>
    </r>
  </si>
  <si>
    <t>1. Open the Sunbird portal
2. Login with valid credentials.
3. Click on Course
4. Click on Course TOC
5. Play the course from Course TOC
6. Observe the Telemetry events in network tab</t>
  </si>
  <si>
    <t>{eid: "START", ets: 1597749151041, ver: "3.0", mid: "START:aca90854a13bfb633e3f9ff9a9643d66",…}
actor: {id: "ab467e6e-1f32-453c-b1d8-c6b5fa6c7b9e", type: "User"}
id: "ab467e6e-1f32-453c-b1d8-c6b5fa6c7b9e"
type: "User"
context: {channel: "0124784842112040965",…}
cdata: [{id: "c083f57eed0cfcdcd8b325b47d0e2ba8", type: "ContentSession"},…]
channel: "0124784842112040965"
did: "3efaac31f0622e96994b60460cfefb7f"
env: "contentplayer"
pdata: {id: "staging.diksha.portal", ver: "3.2.10", pid: "sunbird-portal.contentplayer"}
id: "staging.diksha.portal"
pid: "sunbird-portal.contentplayer"
ver: "3.2.10"
rollup: {l1: "0124784842112040965"}
sid: "_8w6OjiF1tO4wM0qTEgYKxwWqgbIfd8A"
edata: {type: "content", mode: "play", duration: 143.37}
eid: "START"
ets: 1597749151041
mid: "START:aca90854a13bfb633e3f9ff9a9643d66"
object: {id: "do_21299454061984972811603", type: "Content", ver: "4",…}
tags: ["0124784842112040965"]
ver: "3.0"</t>
  </si>
  <si>
    <r>
      <rPr>
        <rFont val="Arial"/>
        <color theme="1"/>
        <sz val="10.0"/>
      </rPr>
      <t>Verify that Interact telemetry event gets generated for</t>
    </r>
    <r>
      <rPr>
        <rFont val="Arial"/>
        <color theme="1"/>
        <sz val="10.0"/>
      </rPr>
      <t xml:space="preserve"> clicking on course card </t>
    </r>
  </si>
  <si>
    <t>1. Open the Sunbird portal
2. Login with valid credentials
3. Post succesul log in click on My Learning module.
4. Search for particular course
5. Once Listed teh List of course click on the Course Card
6. Observe the Telemetry events in network tab.</t>
  </si>
  <si>
    <t>{eid: "INTERACT", ets: 1597753304770, ver: "3.0", mid: "INTERACT:3c2c8be1f37422e5ecef0ff8ecb2e428",…}
actor: {id: "bb96cf52-9058-4a76-b7ca-46546e340418", type: "User"}
id: "bb96cf52-9058-4a76-b7ca-46546e340418"
type: "User"
context: {channel: "0126632859575746566",…}
cdata: [{type: "section", id: "My courses"}, {id: "_8w6OjiF1tO4wM0qTEgYKxwWqgbIfd8A", type: "UserSession"},…]
0: {type: "section", id: "My courses"}
1: {id: "_8w6OjiF1tO4wM0qTEgYKxwWqgbIfd8A", type: "UserSession"}
2: {id: "Desktop", type: "Device"}
channel: "0126632859575746566"
did: "3efaac31f0622e96994b60460cfefb7f"
env: "Course"
pdata: {id: "staging.diksha.portal", ver: "3.2.10", pid: "sunbird-portal"}
rollup: {l1: "0126632859575746566"}
sid: "_8w6OjiF1tO4wM0qTEgYKxwWqgbIfd8A"
uid: "bb96cf52-9058-4a76-b7ca-46546e340418"
edata: {id: "content-card", type: "click", pageid: "learn"}
eid: "INTERACT"
ets: 1597753304770
mid: "INTERACT:3c2c8be1f37422e5ecef0ff8ecb2e428"
object: {id: "do_213087491243794432143", type: "Course", ver: "1.0", rollup: {l1: "do_213087491243794432143"}}
tags: ["0126632859575746566"]
ver: "3.0"</t>
  </si>
  <si>
    <t>{"eid":"INTERACT","ets":1699421161161,"ver":"3.0","mid":"INTERACT:b5ec565cf1a12b5afe28724d128f7c08","actor":{"id":"a4b225cf-9b5b-4eca-a3af-9b10c8427135","type":"User"},"context":{"channel":"0126796199493140480","pdata":{"id":"staging.staging.portal","ver":"6.0.0","pid":"sunbird-portal"},"env":"library","sid":"xKBgAGVytogGJSbpDVn3yrx7SZxDB1S0","did":"2e1bedd57a32cab8c35da9ca5c4a6d56","cdata":[{"id":"xKBgAGVytogGJSbpDVn3yrx7SZxDB1S0","type":"UserSession"},{"id":"Desktop","type":"Device"},{"id":"joy","type":"Theme"}],"rollup":{"l1":"0126796199493140480"},"uid":"a4b225cf-9b5b-4eca-a3af-9b10c8427135"},"object":{"id":"do_11392023972085760011","ver":"1","type":"Course","rollup":{}},"tags":["0126796199493140480"],"edata":{"id":"content-card","type":"click","pageid":"home-search"}}</t>
  </si>
  <si>
    <r>
      <rPr>
        <rFont val="Arial"/>
        <color theme="1"/>
        <sz val="10.0"/>
      </rPr>
      <t xml:space="preserve">Verify that End telemetry event gets generated when user is trying to consume the course contents where user has enrolled already then, course-id should be available for </t>
    </r>
    <r>
      <rPr>
        <rFont val="Arial"/>
        <color theme="1"/>
        <sz val="10.0"/>
      </rPr>
      <t>"Object.rollup.l1"</t>
    </r>
    <r>
      <rPr>
        <rFont val="Arial"/>
        <color theme="1"/>
        <sz val="10.0"/>
      </rPr>
      <t xml:space="preserve">  with progress</t>
    </r>
  </si>
  <si>
    <t>1. Open the Sunbird portal
2. Login with valid credentials
4. Search and open the course
4. Click on Join button
5. Post enroll success and consume the course
6. Observe the Telemetry events in network tab</t>
  </si>
  <si>
    <t>{"eid":"END","ets":1617619369381,"ver":"3.0","mid":"END:523409b1553c646f335f65fcdbf877f5","actor":{"id":"00ee9487-8e20-4444-9b87-aab5bc01558c","type":"User"},"context":{"channel":"0126796199493140480","pdata":{"id":"staging.sunbird.portal","ver":"3.8.0","pid":"sunbird-portal.contentplayer"},"env":"contentplayer","sid":"GbFq7BGWsF_CzTobIKwPfVaWxTRQBp-A","did":"42a90961c2ea65b181c35bd132960796","cdata":[{"id":"do_2132514033951129601743","type":"course"},{"type":"batch","id":"01325140945603788822"},{"id":"ad273cd674f13c8fedfd3d53985b2aad","type":"ContentSession"},{"id":"7e663bf902ae6630eaf2ac1e5290d941","type":"PlaySession"}],"rollup":{"l1":"0126796199493140480"}},"object":{"id":"do_2132486836392427521108","type":"Content","ver":"1","rollup":{"l1":"do_2132514033951129601743","l2":"do_2132514033951211521745","l3":"do_2132486836392427521108"}},"tags":["0126796199493140480"],"edata":{"type":"content","mode":"play","pageid":"sunbird-player-Endpage","summary":[{"progress":100},{"totallength":""},{"visitedlength":""},{"visitedcontentend":""},{"totalseekedlength":""},{"endpageseen":false}],"duration":31.239}}]}</t>
  </si>
  <si>
    <t>{"eid":"END","ets":1686898005885,"ver":"3.0","mid":"END:96aefb59c9537a3c8863409b320a330e","actor":{"id":"8783d798-28d2-4e09-8ece-341a9bfa5e2f","type":"User"},"context":{"channel":"0126796199493140480","pdata":{"id":"staging.sunbird.portal","ver":"6.0.0","pid":"sunbird-portal"},"env":"Course","sid":"Vy177WDfUw5Vnk_m_DLYBvmd2p3lDZZ1","did":"2d07f8af60127d85f817809edf8237c0","cdata":[{"type":"Course","id":"do_2138141608213708801629"},{"id":"01381417015607296021","type":"CourseBatch"},{"id":"Vy177WDfUw5Vnk_m_DLYBvmd2p3lDZZ1","type":"UserSession"},{"id":"Desktop","type":"Device"},{"id":"joy","type":"Theme"}],"rollup":{"l1":"0126796199493140480"},"uid":"8783d798-28d2-4e09-8ece-341a9bfa5e2f"},"object":{"id":"do_2138141608213708801629","ver":"1.0","type":"course","rollup":{"l1":"do_2138141608213708801629"}},"tags":["0126796199493140480"],"edata":{"type":"workflow","pageid":"course-read","mode":"play","duration":7.99}}</t>
  </si>
  <si>
    <r>
      <rPr>
        <rFont val="Arial"/>
        <color theme="1"/>
        <sz val="10.0"/>
      </rPr>
      <t>Verify that Interact telemetry event should be captured on</t>
    </r>
    <r>
      <rPr>
        <rFont val="Arial"/>
        <color theme="1"/>
        <sz val="10.0"/>
      </rPr>
      <t xml:space="preserve"> course consumption which has already been consumed by the user</t>
    </r>
  </si>
  <si>
    <t>1. Open the Sunbird portal
2. Login with valid credentials.
3. Search and open the Course 
4. Click on Course TOC
5. Play the course from Course TOC
6. Consume the content till the end
7. Observe the Telemetry events in network tab</t>
  </si>
  <si>
    <t xml:space="preserve"> {eid: "INTERACT", ets: 1597750523309, ver: "3.0", mid: "INTERACT:6c13a39f153fd2d03403c2f8c2651fd2",…}
actor: {id: "bb96cf52-9058-4a76-b7ca-46546e340418", type: "User"}
context: {channel: "0126632859575746566",…}
cdata: [{type: "section", id: "My courses"}, {id: "_8w6OjiF1tO4wM0qTEgYKxwWqgbIfd8A", type: "UserSession"},…]
0: {type: "section", id: "My courses"}
1: {id: "_8w6OjiF1tO4wM0qTEgYKxwWqgbIfd8A", type: "UserSession"}
2: {id: "Desktop", type: "Device"}
channel: "0126632859575746566"
did: "3efaac31f0622e96994b60460cfefb7f"
env: "Course"
pdata: {id: "staging.diksha.portal", ver: "3.2.10", pid: "sunbird-portal"}
rollup: {l1: "0126632859575746566"}
sid: "_8w6OjiF1tO4wM0qTEgYKxwWqgbIfd8A"
uid: "bb96cf52-9058-4a76-b7ca-46546e340418"
edata: {id: "content-card", type: "click", pageid: "explore"}
eid: "INTERACT"
ets: 1597750523309
mid: "INTERACT:6c13a39f153fd2d03403c2f8c2651fd2"
object: {id: "do_213087491243794432143", type: "Course", ver: "1.0", rollup: {l1: "do_213087491243794432143"}}
tags: ["0126632859575746566"]
ver: "3.0"</t>
  </si>
  <si>
    <t>{
    "eid": "INTERACT",
    "ets": 1686147029742,
    "ver": "3.0",
    "mid": "INTERACT:d071a5c3ee3a387dffbb7067cb0e9e62",
    "actor": {
        "id": "1038fa1d-ef84-4bce-a0e5-cc065be24c70",
        "type": "User"
    },
    "context": {
        "channel": "0126796199493140480",
        "pdata": {
            "id": "staging.sunbird.portal",
            "ver": "6.0.0",
            "pid": "sunbird-portal"
        },
        "env": "contentplayer",
        "sid": "E6RekD7Z_GCqkfzrrppC-ZGZRhxt5ouJ",
        "did": "7cad8030e806f8bfc4efdd5e617b14b9",
        "cdata": [
            {
                "id": "qtA6sVpLt9ThJ2buiSv5s11NEwDoSsp2",
                "type": "ContentSession"
            },
            {
                "id": "rjMmHcHkaAQUBkqvHVZJUY0igGk1uYaJ",
                "type": "PlaySession"
            },
            {
                "id": "2.0",
                "type": "PlayerVersion"
            }
        ],
        "rollup": {
            "l1": "0126796199493140480"
        },
        "uid": "1038fa1d-ef84-4bce-a0e5-cc065be24c70"
    },
    "object": {
        "id": "do_21310354431597772814733",
        "ver": "2",
        "type": "Content",
        "rollup": {
            "l1": "do_2138128286461542401305",
            "l2": "do_21310354431597772814733"
        }
    },
    "tags": [
        "0126796199493140480"
    ],
    "edata": {
        "type": "TOUCH",
        "subtype": "",
        "id": "next",
        "pageid": "9"
    }
}</t>
  </si>
  <si>
    <t>Verify that Assess Telemetry event is getting generated for every submission to a question whether the user submitted answer is correct.</t>
  </si>
  <si>
    <t>1. Open the Sunbird portal
2. Login with valid credentials
3. Search for some assessment type content
4. Consume the content and give correct answer
5. Observe the telemetry from correct answer</t>
  </si>
  <si>
    <t>{"eid":"ASSESS","ets":1597817745624,"ver":"3.1","mid":"ASSESS:3e7bab9a87915daaf632fd289b21754c","actor":{"id":"f0153e09-0f7a-42e3-b1f3-ddf05b529570","type":"User"},"context":{"channel":"0126632859575746566","pdata":{"id":"staging.diksha.portal","ver":"3.2.10","pid":"sunbird-portal.contentplayer"},"env":"contentplayer","sid":"vRfXFB746WLAlH_34l-Vrm1IYKsz6neo","did":"1a9c155ad3a4d6f38ca2062068bdb62c","cdata":[{"id":"c7588067b001e17f424a1d8c9dd6de89","type":"ContentSession"},{"id":"d235aa8be470f5fd5fed675d5718fb4f","type":"PlaySession"}],"rollup":{"l1":"0126632859575746566"}},"object":{"id":"do_212914581423120384115","type":"Content","ver":"5","rollup":{}},"tags":["0126632859575746566"],"edata":{"item":{"id":"do_2129145928851865601954","maxscore":1,"type":"mtf","exlength":0,"params":[{"lhs":"[{\"1\":\"{\\\"text\\\":\\\"rose\\\\n\\\"}\"},{\"2\":\"{\\\"text\\\":\\\"lily\\\\n\\\"}\"},{\"3\":\"{\\\"text\\\":\\\"Hibiscus\\\\n\\\"}\"},{\"4\":\"{\\\"text\\\":\\\"Lotus\\\\n\\\"}\"},{\"5\":\"{\\\"text\\\":\\\"Water Lily\\\\n\\\"}\"}]"},{"rhs":"[{\"1\":\"{\\\"text\\\":\\\"Water Lily\\\\n\\\"}\"},{\"2\":\"{\\\"text\\\":\\\"Hibiscus\\\\n\\\"}\"},{\"3\":\"{\\\"text\\\":\\\"rose\\\\n\\\"}\"},{\"4\":\"{\\\"text\\\":\\\"lily\\\\n\\\"}\"},{\"5\":\"{\\\"text\\\":\\\"Lotus\\\\n\\\"}\"}]"},{"answer":"{\"lhs\":[\"1\",\"2\",\"3\",\"4\",\"5\"],\"rhs\":[\"3\",\"4\",\"2\",\"5\",\"1\"]}"}],"uri":"","title":"16 dec_q3\n","mmc":[],"mc":[],"desc":""},"index":3,"pass":"No","score":0.6,"resvalues":[{"lhs":"[{\"1\":\"{\\\"text\\\":\\\"rose\\\\n\\\"}\"},{\"2\":\"{\\\"text\\\":\\\"lily\\\\n\\\"}\"},{\"3\":\"{\\\"text\\\":\\\"Hibiscus\\\\n\\\"}\"},{\"4\":\"{\\\"text\\\":\\\"Lotus\\\\n\\\"}\"},{\"5\":\"{\\\"text\\\":\\\"Water Lily\\\\n\\\"}\"}]"},{"rhs":"[{\"1\":\"{\\\"text\\\":\\\"Water Lily\\\\n\\\"}\"},{\"2\":\"{\\\"text\\\":\\\"lily\\\\n\\\"}\"},{\"3\":\"{\\\"text\\\":\\\"Hibiscus\\\\n\\\"}\"},{\"4\":\"{\\\"text\\\":\\\"Lotus\\\\n\\\"}\"},{\"5\":\"{\\\"text\\\":\\\"rose\\\\n\\\"}\"}]"}],"duration":13}},{"eid":"IMPRESSION","ets":1597817745655,"ver":"3.0","mid":"IMPRESSION:7621eb4196994dc18499f7d7338d92ad","actor":{"id":"f0153e09-0f7a-42e3-b1f3-ddf05b529570","type":"User"},"context":{"channel":"0126632859575746566","pdata":{"id":"staging.diksha.portal","ver":"3.2.10","pid":"sunbird-portal.contentplayer"},"env":"contentplayer","sid":"vRfXFB746WLAlH_34l-Vrm1IYKsz6neo","did":"1a9c155ad3a4d6f38ca2062068bdb62c","cdata":[{"id":"c7588067b001e17f424a1d8c9dd6de89","type":"ContentSession"},{"id":"d235aa8be470f5fd5fed675d5718fb4f","type":"PlaySession"}],"rollup":{"l1":"0126632859575746566"}},"object":{"id":"do_212914581423120384115","type":"Content","ver":"5","rollup":{}},"tags":["0126632859575746566"],"edata":{"type":"view","subtype":" ","pageid":"53ee891a-98e5-4a2a-93e7-5aa5795ae0cc","uri":"53ee891a-98e5-4a2a-93e7-5aa5795ae0cc","duration":0,"visits":[{"objid":"do_2129145916143534081952","objtype":""}]}}]} .</t>
  </si>
  <si>
    <t>{"eid":"ASSESS","ets":1693395994905,"ver":"3.1","mid":"ASSESS:3d9aa02fc264297ca2948bad8c21aec3","actor":{"id":"4cd4c690-eab6-4938-855a-447c7b1b8ea9","type":"User"},"context":{"channel":"01269878797503692810","pdata":{"id":"staging.sunbird.portal","ver":"6.0.0","pid":"sunbird-portal.contentplayer"},"env":"contentplayer","sid":"0ScFLKxqusVaVxV1B8eCisaMFP1IG5A0","did":"6a52bda6c7b9e429fc6d3574d3c089be","cdata":[{"id":"do_213850943437758464156","type":"course"},{"id":"5f5194bdae0f290a416175f25fe96326","type":"ContentSession"},{"id":"6242faa0745950947eec5fcef7b17ce3","type":"PlaySession"}],"rollup":{"l1":"01269878797503692810"}},"object":{"id":"do_21383813805987430411430","type":"Content","ver":"1","rollup":{"l1":"do_213850943437758464156","l2":"do_21383813805987430411430"}},"tags":["01269878797503692810"],"edata":{"item":{"id":"do_213836129447002112184","maxscore":1,"type":"ftb","exlength":0,"params":[{"1":"{\"text\":\"mumbai\"}"},{"eval":"order"}],"uri":"","title":"Capital of Maharashtra is ____.\n","mmc":[],"mc":[],"desc":""},"index":3,"pass":"Yes","score":1,"resvalues":[{"1":"{\"text\":\"Mumbai\"}"}],"duration":6}}</t>
  </si>
  <si>
    <r>
      <rPr>
        <rFont val="Arial"/>
        <color theme="1"/>
        <sz val="10.0"/>
      </rPr>
      <t>Verify that Assess Telemetry event is getting generated for</t>
    </r>
    <r>
      <rPr>
        <rFont val="Arial"/>
        <color theme="1"/>
        <sz val="10.0"/>
      </rPr>
      <t xml:space="preserve"> every submission to a question </t>
    </r>
    <r>
      <rPr>
        <rFont val="Arial"/>
        <color theme="1"/>
        <sz val="10.0"/>
      </rPr>
      <t xml:space="preserve">whether the user submitted </t>
    </r>
    <r>
      <rPr>
        <rFont val="Arial"/>
        <color theme="1"/>
        <sz val="10.0"/>
      </rPr>
      <t>answer is Incorrec</t>
    </r>
    <r>
      <rPr>
        <rFont val="Arial"/>
        <color theme="1"/>
        <sz val="10.0"/>
      </rPr>
      <t>t</t>
    </r>
  </si>
  <si>
    <t>1. Open the Sunbird portal
2. Login with valid credentials
3. Search for some assessment type content
4. Consume the content and give Incorrect answer
5. Observe the telemetry from correct answer</t>
  </si>
  <si>
    <t>{"eid":"ASSESS","ets":1604380543902,"ver":"3.1","mid":"ASSESS:361c66ae963d4e4a8102c297902c3e1f","actor":{"id":"dca7518d-5886-4251-94aa-360c762b1182","type":"User"},"context":{"channel":"0124784842112040965","pdata":{"id":"staging.diksha.portal","ver":"3.4.0","pid":"sunbird-portal.contentplayer"},"env":"contentplayer","sid":"UeyZSecagScR3gho53HgtBBNL5l2jEF4","did":"3be86684d38485f37932f05f13e1cd96","cdata":[{"id":"do_21307813780887142412520","type":"course"},{"type":"batch","id":"01307814285911654413"},{"id":"2f7bd2942f95cbed0d84610dc2260129","type":"ContentSession"},{"id":"26cc7b905b07aab9e90d478c3ed7a7bf","type":"PlaySession"}],"rollup":{"l1":"0124784842112040965"}},"object":{"id":"do_2129662531999744001341","type":"Content","ver":"1","rollup":{"l1":"do_21307813738243686412519","l2":"do_21307813780887142412520","l3":"do_21307588081610752012432","l4":"do_21307588211251609612433","l5":"do_2130602483286179841548","l6":"do_2130602483291340801550","l7":"do_2129662531999744001341"}},"tags":["0124784842112040965"],"edata":{"item":{"id":"do_2129648811239833601495","maxscore":1,"type":"mcq","exlength":0,"params":[{"1":"{\"text\":\"Blue\\n\"}"},{"2":"{\"text\":\"Red\\n\"}"},{"3":"{\"text\":\"Yellow\\n\"}"},{"answer":"{\"correct\":[\"1\"]}"}],"uri":"","title":"MCQ: Self Assess","mmc":[],"mc":[],"desc":"MCQ: Self Assess"},"index":3,"pass":"No","score":0,"resvalues":[{"2":"{\"text\":\"Red\\n\"}"}],"duration":114}}</t>
  </si>
  <si>
    <t>{"eid":"ASSESS","ets":1686898204689,"ver":"3.1","mid":"ASSESS:0c2f0fe9296c0da722ed61eff00db6c1","actor":{"id":"8783d798-28d2-4e09-8ece-341a9bfa5e2f","type":"User"},"context":{"channel":"0126796199493140480","pdata":{"id":"staging.sunbird.portal","ver":"6.0.0","pid":"sunbird-portal.contentplayer"},"env":"contentplayer","sid":"Vy177WDfUw5Vnk_m_DLYBvmd2p3lDZZ1","did":"2d07f8af60127d85f817809edf8237c0","cdata":[{"id":"do_2138141613962035201630","type":"course"},{"type":"batch","id":"01381417015607296021"},{"id":"7ac6cbb0589991def94289c11d03e0f9","type":"ContentSession"},{"id":"0382fb130f80f44cd84af1a95c85f652","type":"PlaySession"}],"rollup":{"l1":"0126796199493140480"}},"object":{"id":"do_2138135823448227841575","type":"Content","ver":"1","rollup":{"l1":"do_2138141613962035201630","l2":"do_2138135823448227841575"}},"tags":["0126796199493140480"],"edata":{"item":{"id":"do_21381340695261184014","maxscore":1,"type":"mcq","exlength":0,"params":[{"1":"{\"text\":\"240,200,160\\n\"}"},{"2":"{\"text\":\"200,160,240\\n\"}"},{"answer":"{\"correct\":[\"1\"]}"}],"uri":"","title":"Question","mmc":[],"mc":[],"desc":""},"index":1,"pass":"No","score":0,"resvalues":[{"2":"{\"text\":\"200,160,240\\n\"}"}],"duration":3}}</t>
  </si>
  <si>
    <r>
      <rPr>
        <rFont val="Arial"/>
        <color theme="1"/>
        <sz val="10.0"/>
      </rPr>
      <t>Verify that Interact telemetry event gets generated when</t>
    </r>
    <r>
      <rPr>
        <rFont val="Arial"/>
        <color theme="1"/>
        <sz val="10.0"/>
      </rPr>
      <t xml:space="preserve"> user changed language on Course page</t>
    </r>
  </si>
  <si>
    <t>1. Open the Sunbird portal
2. Login with valid credentials
3. Search and open course
4. Click on Join button
5. Post enroll success change the language from Course tab
6. Observe the Telemetry events in network tab</t>
  </si>
  <si>
    <t>{"eid":"INTERACT","ets":1597815094024,"ver":"3.0","mid":"INTERACT:c742889a78d4bde1d0049aa7a5d0f47e","actor":{"id":"f0153e09-0f7a-42e3-b1f3-ddf05b529570","type":"User"},"context":{"channel":"0126632859575746566","pdata":{"id":"staging.diksha.portal","ver":"3.2.10","pid":"sunbird-portal"},"env":"Course","sid":"jn7ucruaOyY_Du5xVrj6wsMo0wLXUdgX","did":"3be86684d38485f37932f05f13e1cd96","cdata":[{"id":"jn7ucruaOyY_Du5xVrj6wsMo0wLXUdgX","type":"UserSession"},{"id":"Desktop","type":"Device"}],"rollup":{"l1":"0126632859575746566"},"uid":"f0153e09-0f7a-42e3-b1f3-ddf05b529570"},"object":{"id":"do_21307528604532736012398","ver":"1.0"},"tags":["0126632859575746566"],"edata":{"id":"kn-lang","type":"click","pageid":"learn"}}]}.</t>
  </si>
  <si>
    <t>{"eid":"INTERACT","ets":1686898747111,"ver":"3.0","mid":"INTERACT:f72c33dc06bf42573cdfde5d85fcebbb","actor":{"id":"8783d798-28d2-4e09-8ece-341a9bfa5e2f","type":"User"},"context":{"channel":"0126796199493140480","pdata":{"id":"staging.sunbird.portal","ver":"6.0.0","pid":"sunbird-portal"},"env":"Course","sid":"Vy177WDfUw5Vnk_m_DLYBvmd2p3lDZZ1","did":"2d07f8af60127d85f817809edf8237c0","cdata":[{"id":"Vy177WDfUw5Vnk_m_DLYBvmd2p3lDZZ1","type":"UserSession"},{"id":"Desktop","type":"Device"},{"id":"joy","type":"Theme"}],"rollup":{"l1":"0126796199493140480"},"uid":"8783d798-28d2-4e09-8ece-341a9bfa5e2f"},"object":{"id":"do_21381338651304755212523","ver":"1"},"tags":["0126796199493140480"],"edata":{"id":"hi-lang","type":"click","pageid":"learn"}}</t>
  </si>
  <si>
    <t>Verify that Interact telemetry event gets generated when user Leave course</t>
  </si>
  <si>
    <t>1. Open the Sunbird portal
2. Login with valid credentials
3. Search and open course
4. Click on Join button
5. Post enroll success click on Leave course in batch section
6. Observe the Telemetry events in network tab.</t>
  </si>
  <si>
    <t>{"eid":"INTERACT","ets":1597813875024,"ver":"3.0","mid":"INTERACT:fee07ce7550e9ec9188d7d88b9b1a152","actor":{"id":"f0153e09-0f7a-42e3-b1f3-ddf05b529570","type":"User"},"context":{"channel":"0126632859575746566","pdata":{"id":"staging.diksha.portal","ver":"3.2.10","pid":"sunbird-portal"},"env":"Course","sid":"jn7ucruaOyY_Du5xVrj6wsMo0wLXUdgX","did":"3be86684d38485f37932f05f13e1cd96","cdata":[{"id":"01307963755772313643","type":"courseBatch"},{"id":"jn7ucruaOyY_Du5xVrj6wsMo0wLXUdgX","type":"UserSession"},{"id":"Desktop","type":"Device"}],"rollup":{"l1":"0126632859575746566"},"uid":"f0153e09-0f7a-42e3-b1f3-ddf05b529570"},"object":{"id":"do_21307528604532736012398","ver":"1","type":"Course","rollup":{"l1":"do_21307528604532736012398"}},"tags":["0126632859575746566"],"edata":{"id":"unenroll-batch","type":"click","pageid":"course-read"}}
=========
{"eid":"INTERACT","ets":1597813876822,"ver":"3.0","mid":"INTERACT:7045487ea6e8f3fc9a734b6782995353","actor":{"id":"f0153e09-0f7a-42e3-b1f3-ddf05b529570","type":"User"},"context":{"channel":"0126632859575746566","pdata":{"id":"staging.diksha.portal","ver":"3.2.10","pid":"sunbird-portal"},"env":"Course","sid":"jn7ucruaOyY_Du5xVrj6wsMo0wLXUdgX","did":"3be86684d38485f37932f05f13e1cd96","cdata":[{"type":"batch","id":"01307963755772313643"},{"id":"jn7ucruaOyY_Du5xVrj6wsMo0wLXUdgX","type":"UserSession"},{"id":"Desktop","type":"Device"}],"rollup":{"l1":"0126632859575746566"},"uid":"f0153e09-0f7a-42e3-b1f3-ddf05b529570"},"object":{"id":"01307963755772313643","ver":"1.0","type":"Course","rollup":{"l1":"do_21307528604532736012398","l2":"01307963755772313643"}},"tags":["0126632859575746566"],"edata":{"id":"unenrollBatch","type":"click","pageid":"Unenroll-Batch"}}</t>
  </si>
  <si>
    <t>{"eid":"INTERACT","ets":1686146925775,"ver":"3.0","mid":"INTERACT:e3bbee299554760c3636bfc12e32c10f","actor":{"id":"1038fa1d-ef84-4bce-a0e5-cc065be24c70","type":"User"},"context":{"channel":"0126796199493140480","pdata":{"id":"staging.sunbird.portal","ver":"6.0.0","pid":"sunbird-portal"},"env":"Course","sid":"E6RekD7Z_GCqkfzrrppC-ZGZRhxt5ouJ","did":"7cad8030e806f8bfc4efdd5e617b14b9","cdata":[{"id":"0138127807713443847","type":"courseBatch"},{"id":"01329314824202649627","type":"Source"},{"id":"9bdb7670-0539-11ee-8260-f5cc10c30a8a","type":"UserSession"},{"id":"Desktop","type":"Device"},{"id":"joy","type":"Theme"}],"rollup":{"l1":"0126796199493140480"},"uid":"1038fa1d-ef84-4bce-a0e5-cc065be24c70"},"object":{"id":"do_2138127408163307521171","ver":"4","type":"Course","rollup":{"l1":"do_2138127408163307521171"}},"tags":["0126796199493140480"],"edata":{"id":"unenroll-batch","type":"click","pageid":"course-read"}}</t>
  </si>
  <si>
    <t>Course Toc page</t>
  </si>
  <si>
    <r>
      <rPr>
        <rFont val="Arial"/>
        <color theme="1"/>
        <sz val="10.0"/>
      </rPr>
      <t xml:space="preserve">Verify that Interact telemetry event is generated when clicked on </t>
    </r>
    <r>
      <rPr>
        <rFont val="Arial"/>
        <color theme="1"/>
        <sz val="10.0"/>
      </rPr>
      <t xml:space="preserve">"Next module" </t>
    </r>
    <r>
      <rPr>
        <rFont val="Arial"/>
        <color theme="1"/>
        <sz val="10.0"/>
      </rPr>
      <t>in course Toc page</t>
    </r>
  </si>
  <si>
    <t>1. Open the sunbird portal.
2. Login with new custodain users.
3. Go to courses tab.
4. Open any course with multiple units.
5. Join the course
6. Click on any content 
7. Click on Next module option above module progress
8. Observe the telemetry events in network tab</t>
  </si>
  <si>
    <t>{"eid":"INTERACT","ets":1597911635880,"ver":"3.0","mid":"INTERACT:7cf51309a5963ddbf6f332fa1b615d3a","actor":{"id":"ab467e6e-1f32-453c-b1d8-c6b5fa6c7b9e","type":"User"},"context":{"channel":"0124784842112040965","pdata":{"id":"staging.diksha.portal","ver":"3.2.10","pid":"sunbird-portal"},"env":"Course","sid":"oouWY6DDetg0fMxkruf8wPB8j0Amb-jn","did":"1b5e76751d0700e9f2bd07988e9d18c4","cdata":[{"id":"0130731530689495049","type":"CourseBatch"},{"id":"oouWY6DDetg0fMxkruf8wPB8j0Amb-jn","type":"UserSession"},{"id":"Desktop","type":"Device"}],"rollup":{"l1":"0124784842112040965"},"uid":"ab467e6e-1f32-453c-b1d8-c6b5fa6c7b9e"},"object":{"id":"do_2130731510606970881504","ver":"1","type":"CourseUnit","rollup":{"l1":"do_2130731510601318401482"}},"tags":["0124784842112040965"],"edata":{"id":"next-module","type":"click","pageid":"course-player"}}]}</t>
  </si>
  <si>
    <t>{"eid":"INTERACT","ets":1693391920572,"ver":"3.0","mid":"INTERACT:49960c363b0bf81a5b8fdbdd0fc4168f","actor":{"id":"d9134df1-c7fa-44d7-a7a1-afffc3b21598","type":"User"},"context":{"channel":"0126796199493140480","pdata":{"id":"staging.sunbird.portal","ver":"6.0.0","pid":"sunbird-portal"},"env":"Course","sid":"dAkgChYkJnLUCAdUZ5x8mmBxHkpXXZk4","did":"7019a6f8c16aa498a25c38f6a0a90fcd","cdata":[{"id":"0138721680992747521","type":"CourseBatch"},{"id":"947eb7a0-4712-11ee-994a-75a3a565a6af","type":"UserSession"},{"id":"Desktop","type":"Device"},{"id":"joy","type":"Theme"}],"rollup":{"l1":"0126796199493140480"},"uid":"d9134df1-c7fa-44d7-a7a1-afffc3b21598"},"object":{"id":"do_2137532106839244801443","ver":"2","type":"CourseUnit","rollup":{"l1":"do_2137532101138923521440"}},"tags":["0126796199493140480"],"edata":{"id":"next-module","type":"click","pageid":"course-player"}}</t>
  </si>
  <si>
    <r>
      <rPr>
        <rFont val="Arial"/>
        <color theme="1"/>
        <sz val="10.0"/>
      </rPr>
      <t xml:space="preserve">Verify that Interact telemetry event is generated when clicked on </t>
    </r>
    <r>
      <rPr>
        <rFont val="Arial"/>
        <color theme="1"/>
        <sz val="10.0"/>
      </rPr>
      <t xml:space="preserve">"Prev module" </t>
    </r>
    <r>
      <rPr>
        <rFont val="Arial"/>
        <color theme="1"/>
        <sz val="10.0"/>
      </rPr>
      <t>in course Toc page</t>
    </r>
  </si>
  <si>
    <t>1. Open the sunbird portal.
2. Login with new custodain users.
3. Go to courses tab.
4. Open any course with multiple units.
5. Join the course
6. Click on any content &gt; Next module
7. Click on prev module from the units section.
8. Observe the telemetry events in network tab</t>
  </si>
  <si>
    <t>{"eid":"INTERACT","ets":1597911633892,"ver":"3.0","mid":"INTERACT:a0e7db78d96d3077fc58b3fe21f0e78a","actor":{"id":"ab467e6e-1f32-453c-b1d8-c6b5fa6c7b9e","type":"User"},"context":{"channel":"0124784842112040965","pdata":{"id":"staging.diksha.portal","ver":"3.2.10","pid":"sunbird-portal"},"env":"Course","sid":"oouWY6DDetg0fMxkruf8wPB8j0Amb-jn","did":"1b5e76751d0700e9f2bd07988e9d18c4","cdata":[{"id":"0130731530689495049","type":"CourseBatch"},{"id":"oouWY6DDetg0fMxkruf8wPB8j0Amb-jn","type":"UserSession"},{"id":"Desktop","type":"Device"}],"rollup":{"l1":"0124784842112040965"},"uid":"ab467e6e-1f32-453c-b1d8-c6b5fa6c7b9e"},"object":{"id":"do_2130731510606970881498","ver":"1","type":"CourseUnit","rollup":{"l1":"do_2130731510601318401482"}},"tags":["0124784842112040965"],"edata":{"id":"previous-module","type":"click","pageid":"course-player"}}</t>
  </si>
  <si>
    <t>{"eid":"INTERACT","ets":1693391931197,"ver":"3.0","mid":"INTERACT:9b4ddc77e8dc41ddbae11928a0e9713d","actor":{"id":"d9134df1-c7fa-44d7-a7a1-afffc3b21598","type":"User"},"context":{"channel":"0126796199493140480","pdata":{"id":"staging.sunbird.portal","ver":"6.0.0","pid":"sunbird-portal"},"env":"Course","sid":"dAkgChYkJnLUCAdUZ5x8mmBxHkpXXZk4","did":"7019a6f8c16aa498a25c38f6a0a90fcd","cdata":[{"id":"0138721680992747521","type":"CourseBatch"},{"id":"947eb7a0-4712-11ee-994a-75a3a565a6af","type":"UserSession"},{"id":"Desktop","type":"Device"},{"id":"joy","type":"Theme"}],"rollup":{"l1":"0126796199493140480"},"uid":"d9134df1-c7fa-44d7-a7a1-afffc3b21598"},"object":{"id":"do_2137532106839244801443","ver":"2","type":"CourseUnit","rollup":{"l1":"do_2137532101138923521440"}},"tags":["0126796199493140480"],"edata":{"id":"previous-module","type":"click","pageid":"course-player"}}</t>
  </si>
  <si>
    <t>Verify that course-id should be available for "Object.rollup.l1" when user consumes contents from course toc and when consumes the contents on player by clicking on next/prev button</t>
  </si>
  <si>
    <t>1. Open the sunbird portal.
2. Click on Login
3. Login with valid login Credentials
4. Search for some content
5. Click on Enroll button
6. Post enroll success consume the course
7. Consume the course by clicking on Next/Prev button
8. Verify the telemetry</t>
  </si>
  <si>
    <t>{"eid":"INTERACT","ets":1598266480711,"ver":"3.0","mid":"INTERACT:db34d498e5ae39496fb65f89ee141287","actor":{"id":"bb96cf52-9058-4a76-b7ca-46546e340418","type":"User"},"context":{"channel":"0126632859575746566","pdata":{"id":"staging.diksha.portal","ver":"3.2.10","pid":"sunbird-portal"},"env":"Course","sid":"xXJDzBxc8nSlCf6erhAzLhB7c06eYNuK","did":"7eccb2cf01d62890b4dc28128a2fad1d","cdata":[{"id":"xXJDzBxc8nSlCf6erhAzLhB7c06eYNuK","type":"UserSession"},{"id":"Desktop","type":"Device"}],"rollup":{"l1":"0126632859575746566"},"uid":"bb96cf52-9058-4a76-b7ca-46546e340418"},"object":{"id":"do_21265981171771801613997","ver":"1","type":"Resource","rollup":{"l1":"do_21266176303962521614382","l2":"do_21266176384882278414383","l3":"do_21265981320835891214001","l4":"do_21265981171771801613997"}},"tags":["0126632859575746566"],"edata":{"id":"child-item","type":"click","pageid":"course-details"}}]}</t>
  </si>
  <si>
    <t>{eid: "INTERACT", ets: 1686817773338, ver: "3.0", mid: "INTERACT:7e5f772746bb58827a5cd0b8039a0a99",…}
actor
: 
{id: "bc8cb4ad-0fa5-4237-a3ef-a2daf1c8e4a3", type: "User"}
context
: 
{channel: "0126796199493140480",…}
cdata
: 
[{id: "25ff10b0-0b56-11ee-91da-0df4e4f8ac43", type: "UserSession"}, {id: "Mobile", type: "Device"},…]
channel
: 
"0126796199493140480"
did
: 
"6f1b30869fccca4f231daa4e219c39d3"
env
: 
"Course"
pdata
: 
{id: "staging.sunbird.portal", ver: "6.0.0", pid: "sunbird-portal"}
id
: 
"staging.sunbird.portal"
pid
: 
"sunbird-portal"
ver
: 
"6.0.0"
rollup
: 
{l1: "0126796199493140480"}
sid
: 
"UpDQ57XQmIOGPY0GaUDnRv94athxOkOl"
uid
: 
"bc8cb4ad-0fa5-4237-a3ef-a2daf1c8e4a3"
edata
: 
{id: "play-button", type: "click"}
eid
: 
"INTERACT"
ets
: 
1686817773338
mid
: 
"INTERACT:7e5f772746bb58827a5cd0b8039a0a99"
object
: 
{id: "do_2138142754991308801647", ver: "1.0"}
tags
: 
["0126796199493140480"]
ver
: 
"3.0"</t>
  </si>
  <si>
    <t>Verify , Below telemetry are genearated after user clicks on Pause button from content manager,
- INTERACT event containing ACTION events such as Pause download, Pause import.
- Context of the content
- Content id
- Point of pause (x% or how many MB they paused at)</t>
  </si>
  <si>
    <t>1. Launch the Offline desktop app(online).
2. Login with valid credential
3. Click on the Download Icon on any content card
4 Before download completes, click on Pause button
5. Observe the telemetry</t>
  </si>
  <si>
    <t>eid: "INTERACT", ets: 1671771847803, ver: "3.0", mid: "INTERACT:0cf6c70eb2d17f9303f7c5efd66bbb0f",…}
actor: {id: "d905261c-ee81-4b50-8e31-0fe473e1cb71", type: "User"}
context: {channel: "01269878797503692810",…}
cdata: [{type: "download", id: "d3c2ab16-53b3-4961-96ae-f9882bdc559d"}, {id: "Desktop", type: "Device"},…]
channel: "01269878797503692810"
did: "490cb434ce11684026e688ed47eb0b60"
env: "Course"
pdata: {id: "staging.sunbird.desktop", ver: "5.1", pid: "sunbird-portal"}
rollup: {l1: "01269878797503692810", l2: "012741962549116928720"}
sid: "d905261c-ee81-4b50-8e31-0fe473e1cb71"
uid: "d905261c-ee81-4b50-8e31-0fe473e1cb71"
edata: {id: "pause", type: "click", pageid: "Course"}
eid: "INTERACT"
ets: 1671771847803
mid: "INTERACT:0cf6c70eb2d17f9303f7c5efd66bbb0f"
object: {id: "do_2136937337346703361773", ver: "1", type: "Content", rollup: {}}
tags: ["01269878797503692810", "012741962549116928720"]
ver: "3.0"</t>
  </si>
  <si>
    <t>{eid: "INTERACT", ets: 1715270462224, ver: "3.0", mid: "INTERACT:0398d6cbc7da4cad738d867a56959ac1",…}
actor: {id: "ff37d885-4748-42b7-82c2-a8a60c3fec1d", type: "User"}
context: {channel: "01269934121990553633",…}
cdata: [{type: "download", id: "1919de2e-f7f8-4ff0-bd15-89ea2278a843"}, {id: "Desktop", type: "Device"},…]
channel: "01269934121990553633"
did: "b304e4aa1934adb3386c7719766c895c"
env: "library"
pdata: {id: "staging.sunbird.desktop", ver: "7.0", pid: "sunbird-portal"}
rollup: {l1: "01269934121990553633"}
sid: "ff37d885-4748-42b7-82c2-a8a60c3fec1d"
uid: "ff37d885-4748-42b7-82c2-a8a60c3fec1d"
edata: {id: "pause", type: "click", pageid: "library"}
eid: "INTERACT"
ets: 1715270462224
mid: "INTERACT:0398d6cbc7da4cad738d867a56959ac1"
object: {id: "do_21345526296875008017592", type: "Content", ver: "2", rollup: {}}
tags: ["01269934121990553633"]
ver: "3.0"</t>
  </si>
  <si>
    <t>Reference Learning web App</t>
  </si>
  <si>
    <t>Verify , Below telemetry are genearated after user clicks on Resume button from content manager,
- INTERACT event containing ACTION events such as Resume download, Resume import.
- Context of the content
- Content id
- Point of pause (x% or how many MB they Resumed at)</t>
  </si>
  <si>
    <t>1. Launch the Offline desktop app(online).
2. Login with valid credential
3. Click on the Download Icon on any content card
4. Before download completes, click on Pause button
5. Now click on 'Click on Resume to continue'
6. Observe the telemetry</t>
  </si>
  <si>
    <t>eid: "INTERACT", ets: 1671771853377, ver: "3.0", mid: "INTERACT:ce9468a56cbec2aec22726586e87c9d3",…}
actor: {id: "d905261c-ee81-4b50-8e31-0fe473e1cb71", type: "User"}
context: {channel: "01269878797503692810",…}
cdata: [{type: "download", id: "d3c2ab16-53b3-4961-96ae-f9882bdc559d"}, {id: "Desktop", type: "Device"},…]
channel: "01269878797503692810"
did: "490cb434ce11684026e688ed47eb0b60"
env: "Course"
pdata: {id: "staging.sunbird.desktop", ver: "5.1", pid: "sunbird-portal"}
rollup: {l1: "01269878797503692810", l2: "012741962549116928720"}
sid: "d905261c-ee81-4b50-8e31-0fe473e1cb71"
uid: "d905261c-ee81-4b50-8e31-0fe473e1cb71"
edata: {id: "resume", type: "click", pageid: "Course"}
eid: "INTERACT"
ets: 1671771853377
mid: "INTERACT:ce9468a56cbec2aec22726586e87c9d3"
object: {id: "do_2136937337346703361773", ver: "1", type: "Content", rollup: {}}
tags: ["01269878797503692810", "012741962549116928720"]
ver: "3.0"</t>
  </si>
  <si>
    <t>{eid: "INTERACT", ets: 1715270463475, ver: "3.0", mid: "INTERACT:a3bcf23524d69f81c28701baacddec8f",…}
actor: {id: "ff37d885-4748-42b7-82c2-a8a60c3fec1d", type: "User"}
context: {channel: "01269934121990553633",…}
cdata: [{type: "download", id: "1919de2e-f7f8-4ff0-bd15-89ea2278a843"}, {id: "Desktop", type: "Device"},…]
channel: "01269934121990553633"
did: "b304e4aa1934adb3386c7719766c895c"
env: "library"
pdata: {id: "staging.sunbird.desktop", ver: "7.0", pid: "sunbird-portal"}
rollup: {l1: "01269934121990553633"}
sid: "ff37d885-4748-42b7-82c2-a8a60c3fec1d"
uid: "ff37d885-4748-42b7-82c2-a8a60c3fec1d"
edata: {id: "resume", type: "click", pageid: "library"}
eid: "INTERACT"
ets: 1715270463475
mid: "INTERACT:a3bcf23524d69f81c28701baacddec8f"
object: {id: "do_21345526296875008017592", type: "Content", ver: "2", rollup: {}}
tags: ["01269934121990553633"]
ver: "3.0"</t>
  </si>
  <si>
    <t>Verify , Below telemetry are genearated after user clicks on Cancel button from content manager,
- INTERACT event containing ACTION events such as Cancel download, Cancel import.
- Context of the content
- Content id
- Point of pause (x% or how many MB they canceled at)</t>
  </si>
  <si>
    <t>1. Launch the Offline desktop app(online).
2. Login with valid credential
3. Click on the Download Icon on any content card
4. Before download completes, click on Pause button
5. Now click on Cancel button
6. Observe the telemetry</t>
  </si>
  <si>
    <t>{eid: "INTERACT", ets: 1659637835969, ver: "3.0", mid: "INTERACT:647a6a5791985beb75aabfde5c4ad4a2",…}
actor: {id: "d9b6751b-7d49-42e0-840a-209acff2dcee", type: "User"}
context: {channel: "01269878797503692810",…}
edata: {id: "cancel", type: "click", extra: {percentage: 270619.5551951369}}
eid: "INTERACT"
ets: 1659637835969
mid: "INTERACT:647a6a5791985beb75aabfde5c4ad4a2"
object: {id: "do_2135007660969902081606", type: "Content", ver: "1", rollup: {}}
id: "do_2135007660969902081606"
rollup: {}
type: "Content"
ver: "1"
tags: ["01269878797503692810"]
ver: "3.0"</t>
  </si>
  <si>
    <t>{eid: "INTERACT", ets: 1715270464631, ver: "3.0", mid: "INTERACT:49a58adbfe94a98922188029e1ec9163",…}
actor: {id: "ff37d885-4748-42b7-82c2-a8a60c3fec1d", type: "User"}
context: {channel: "01269934121990553633",…}
cdata: [{type: "download", id: "1919de2e-f7f8-4ff0-bd15-89ea2278a843"}, {id: "Desktop", type: "Device"},…]
channel: "01269934121990553633"
did: "b304e4aa1934adb3386c7719766c895c"
env: "library"
pdata: {id: "staging.sunbird.desktop", ver: "7.0", pid: "sunbird-portal"}
rollup: {l1: "01269934121990553633"}
sid: "ff37d885-4748-42b7-82c2-a8a60c3fec1d"
uid: "ff37d885-4748-42b7-82c2-a8a60c3fec1d"
edata: {id: "cancel", type: "click", pageid: "library"}
eid: "INTERACT"
ets: 1715270464631
mid: "INTERACT:49a58adbfe94a98922188029e1ec9163"
object: {id: "do_21345526296875008017592", type: "Content", ver: "2", rollup: {}}
tags: ["01269934121990553633"]
ver: "3.0"</t>
  </si>
  <si>
    <t>SB-17132</t>
  </si>
  <si>
    <t>portal telemetry</t>
  </si>
  <si>
    <r>
      <rPr>
        <rFont val="Arial"/>
        <color theme="1"/>
        <sz val="10.0"/>
      </rPr>
      <t xml:space="preserve">Verify once User is landed up to end page, </t>
    </r>
    <r>
      <rPr>
        <rFont val="Arial"/>
        <color theme="1"/>
        <sz val="10.0"/>
      </rPr>
      <t>END event</t>
    </r>
    <r>
      <rPr>
        <rFont val="Arial"/>
        <color theme="1"/>
        <sz val="10.0"/>
      </rPr>
      <t xml:space="preserve"> should generate for course content</t>
    </r>
  </si>
  <si>
    <t xml:space="preserve">1. Open sunbird portal.
2. Login with valid credentials.
3. Go to courses &gt; search for some contents.
4. Go the end page of the content.
5. Observe the telemetry event in network tab
</t>
  </si>
  <si>
    <t>{"eid":"END","ets":1613455746240,"ver":"3.0","mid":"END:e581e2171a861786eeb2f68f7129978c","actor":{"id":"e4f7b578-9dc2-4283-96d5-84f44c34d119","type":"User"},"context":{"channel":"0126796199493140480","pdata":{"id":"staging.sunbird.portal","ver":"3.7.0","pid":"sunbird-portal.contentplayer"},"env":"contentplayer","sid":"bgz6uf17Az8WBrJ_IUohwoqL5nbt1oI5","did":"b88bff3665e3a4eb8a5f9afd69ca059f","cdata":[{"id":"do_2131672096684523521737","type":"course"},{"type":"batch","id":"0131672271427174403"},{"id":"ab371123a8f1b495a402ef905103e15a","type":"ContentSession"},{"id":"aa80de6a1523a5c8d2340701b80ac89e","type":"PlaySession"}],"rollup":{"l1":"0126796199493140480"}},"object":{"id":"do_21312966638880358412590","type":"Content","ver":"1","rollup":{"l1":"do_2131672085845606401819","l2":"do_2131672096684523521737","l3":"do_21312966638880358412590"}},"tags":["0126796199493140480"],"edata":{"type":"content","mode":"play","pageid":"sunbird-player-Endpage","summary":[{"progress":50},{"totallength":""},{"visitedlength":""},{"visitedcontentend":""},{"totalseekedlength":""},{"endpageseen":false}],"duration":101.836}}]}</t>
  </si>
  <si>
    <t>{"eid":"END","ets":1686147501198,"ver":"3.0","mid":"END:e05feee71feb36304b5e1e94d20bad28","actor":{"id":"80d931da-af64-4208-9ace-c46b6be51075","type":"User"},"context":{"channel":"0126796199493140480","pdata":{"id":"staging.sunbird.portal","ver":"6.0.0","pid":"sunbird-portal.contentplayer"},"env":"contentplayer","sid":"E6RekD7Z_GCqkfzrrppC-ZGZRhxt5ouJ","did":"7cad8030e806f8bfc4efdd5e617b14b9","cdata":[{"id":"do_2138128286461542401305","type":"course"},{"type":"batch","id":"0138128365631324168"},{"id":"312d12878647efb3df873b327f19ec74","type":"ContentSession"},{"id":"d6d733b1c6c24c4625153e46ea9b2b0f","type":"PlaySession"}],"rollup":{"l1":"0126796199493140480"}},"object":{"id":"do_213376187843141632165","type":"Content","ver":"2","rollup":{"l1":"do_2138128286461542401305","l2":"do_213376187843141632165"}},"tags":["0126796199493140480"],"edata":{"type":"content","mode":"play","pageid":"sunbird-player-Endpage","summary":[{"progress":7},{"totallength":28},{"visitedlength":1.580097},{"visitedcontentend":false},{"totalseekedlength":-0.4199029999999999},{"endpageseen":false}],"duration":1.7910000000000001}}</t>
  </si>
  <si>
    <r>
      <rPr>
        <rFont val="Arial"/>
        <color rgb="FF172B4D"/>
        <sz val="10.0"/>
      </rPr>
      <t>Verify that Audit/Log telemetry event is generated when "</t>
    </r>
    <r>
      <rPr>
        <rFont val="Arial"/>
        <color rgb="FF172B4D"/>
        <sz val="10.0"/>
      </rPr>
      <t>Sync progress now" action is initiated</t>
    </r>
  </si>
  <si>
    <t>1. Open Sunbird Portal.
2. login with valid credential.
3. Click on course(which is 100% consume).
4. Click on Kabab menu.
5. Click on "Sync progress now".
6. Observe the telemetry event in network tab.</t>
  </si>
  <si>
    <t xml:space="preserve">{"actor":{"id":"318ab613-514f-4c26-8a32-948b0efcc787","type":"User"},"eid":"AUDIT","edata":{"props":["status","completedon"],"type":"enrol-complete"},"ver":"3.0","syncts":1623819718171,"ets":1623819718171,"context":{"channel":"in.sunbird","env":"Course","sid":"8becc9e5-1905-4013-9a96-bd2a18aa37a0","did":"a9d35aed-590d-4cbb-a8cb-267f06906d5a","pdata":{"ver":"3.0","id":"org.sunbird.learning.platform","pid":"course-progress-updater"},"cdata":[{"type":"CourseBatch","id":"01330232826987315285"},{"type":"Course","id":"do_213291936590995456125"}]},"mid":"LP.AUDIT.646decb8-4bb3-4905-8463-9837421c844f","object":{"id":"318ab613-514f-4c26-8a32-948b0efcc787","type":"User","rollup":{"l1":"do_213291936590995456125"}},"tags":[]}
{"eid":"LOG","ets":1623819706840,"ver":"3.0","mid":"fa0a7e89-e412-be01-ad30-d6130e390822","actor":{"id":"318ab613-514f-4c26-8a32-948b0efcc787","type":"User"},"context":{"channel":"0126796199493140480","pdata":{"id":"staging.sunbird.portal","pid":"learner-service","ver":"4.0.0"},"env":"Miscellaneous","did":"e618d9978e963b8b12f646f0bba284a8","cdata":[{"id":"fa0a7e89-e412-be01-ad30-d6130e390822","type":"Request"}],"rollup":{}},"edata":{"level":"info","type":"Api_access","message":"","params":[{"url":"/v4/user/read/318ab613-514f-4c26-8a32-948b0efcc787?fields=organisations,roles,locations,declarations"},{"method":"GET"},{"duration":0},{"status":"OK"}]}}
</t>
  </si>
  <si>
    <t>{"eid":"INTERACT","ets":1686145302795,"ver":"3.0","mid":"INTERACT:3fe7eaffd203d9cd2ddf6859ad637c88","actor":{"id":"08631a74-4b94-4cf7-a818-831135248a4a","type":"User"},"context":{"channel":"01269878797503692810","pdata":{"id":"staging.sunbird.portal","ver":"6.0.0","pid":"sunbird-portal"},"env":"Course","sid":"E6RekD7Z_GCqkfzrrppC-ZGZRhxt5ouJ","did":"7cad8030e806f8bfc4efdd5e617b14b9","cdata":[{"type":"Course","id":"do_2134396662910484481880"},{"id":"01343967615243059277","type":"CourseBatch"},{"id":"01329314824202649627","type":"Source"},{"id":"E6RekD7Z_GCqkfzrrppC-ZGZRhxt5ouJ","type":"UserSession"},{"id":"Desktop","type":"Device"},{"id":"joy","type":"Theme"}],"rollup":{"l1":"01269878797503692810"},"uid":"08631a74-4b94-4cf7-a818-831135248a4a"},"object":{"id":"do_2134396662910484481880","ver":"6","type":"Course","rollup":{"l1":"do_2134396662910484481880"}},"tags":["01269878797503692810"],"edata":{"id":"force-sync","type":"click","pageid":"course-read"}}</t>
  </si>
  <si>
    <t>Deep link</t>
  </si>
  <si>
    <t xml:space="preserve">Verify that if user clicks on course URL (shared via whats app/gmail mail), Sunbird app should open with respective course TOC page.
&amp;
Verify that if user clicks on Course module/Chapter level URL (shared via whats app/gmail mail), Sunbird app should open with respective Module /content
</t>
  </si>
  <si>
    <t>User should have a link shared from a Course.</t>
  </si>
  <si>
    <t>1. Install Sunbird mobile App
2. Tap on any Course link.
2. Observe browser or Sunbird app option on the pop-up.
--------------
1. Install Sunbird mobile App
2. Tap on any course modulechapter link
3. Select Sunbird App from pop up
4. Observe Course Toc</t>
  </si>
  <si>
    <t>&gt; Popup is displayed with user actions whether you want to open in "Chrome" or "Sunbird" app (If app is installed and only for Android version less than 12)
&gt; User should see all the modules inside after opening the link.</t>
  </si>
  <si>
    <t>Deep Link</t>
  </si>
  <si>
    <t>Verify that when user open a quiz URL(based on UTM), user is landed on the quiz page smoothly.
&amp;
Verify that when user opens a course URL (based on UTM), user is landed on the course toc page smoothly</t>
  </si>
  <si>
    <t>- Quiz URL
- Course URL</t>
  </si>
  <si>
    <r>
      <rPr>
        <rFont val="Arial"/>
        <color theme="1"/>
        <sz val="10.0"/>
      </rPr>
      <t xml:space="preserve">Scenario1:
</t>
    </r>
    <r>
      <rPr>
        <rFont val="Arial"/>
        <color theme="1"/>
        <sz val="10.0"/>
      </rPr>
      <t xml:space="preserve">1. Install Sunbird mobile App
2. Click on Quiz deeplink
3. Observe 
</t>
    </r>
    <r>
      <rPr>
        <rFont val="Arial"/>
        <color theme="1"/>
        <sz val="10.0"/>
      </rPr>
      <t>Scenario2:</t>
    </r>
    <r>
      <rPr>
        <rFont val="Arial"/>
        <color theme="1"/>
        <sz val="10.0"/>
      </rPr>
      <t xml:space="preserve">
1. Install Sunbird mobile App
2. Click on Course deeplink
3. Observe </t>
    </r>
  </si>
  <si>
    <t>- User should land on Quiz page smoothly
- User should land on Course page smoothly</t>
  </si>
  <si>
    <t>Deeplink</t>
  </si>
  <si>
    <t>Verify If app is already installed but user is not onboarded and user clicks on course deeplink with channel parameter, the user should not ask for language, usertype and onboarding details</t>
  </si>
  <si>
    <t>App is installed but user is not done onboarding</t>
  </si>
  <si>
    <t>1. Install Sunbird App
2. Click on Course deeplink
3. Observe the onboarding details are not prompted</t>
  </si>
  <si>
    <t>User should not ask for language, usertype and onboarding details, If app is already installed but user is not onboarded and user clicks on course deeplink with channel parameter</t>
  </si>
  <si>
    <t>https://project-sunbird.atlassian.net/browse/ED-124</t>
  </si>
  <si>
    <t>Verify that user has to register/logged into app to consume the course contents post clicking on course URL</t>
  </si>
  <si>
    <t>User should have a link shared from a Course/Module.</t>
  </si>
  <si>
    <t>1. Install Sunbird App
2. Tap on the Course link
3. Observe</t>
  </si>
  <si>
    <t>User should be asked to login into the app to consume the course contents post clicking on course URL</t>
  </si>
  <si>
    <t xml:space="preserve">Verify that the course progress is getting updated instantaneously in the TOC page, when the user consumes the below types of content.
 * PDF
</t>
  </si>
  <si>
    <t>1. A course should have been created with the below contents.
 * PDF 
 2. Batch should have been created for the course.</t>
  </si>
  <si>
    <t>1. Open Sunbird staging portal
2. Login with valid user credentials
3. Enroll in a course which is having PDF content
4. Consume the course contents
5. Go back to course toc
6. Observe</t>
  </si>
  <si>
    <t>The course progress should be instantaeously updated in the course TOC page after consuming the PDF content type</t>
  </si>
  <si>
    <t>ConsumePDFInCourseAndValidate</t>
  </si>
  <si>
    <t xml:space="preserve">Verify that the course progress is getting updated instantaneously in the TOC page, when the user consumes the below types of content.
 * MP4
</t>
  </si>
  <si>
    <t>1. A course should have been created with the below contents.
 * MP4 
 2. Batch should have been created for the course.</t>
  </si>
  <si>
    <t>1. Open Sunbird staging App
2. Login with valid user credentials
3. Enroll in a course in which MP4 content type is available
4. Consume the course contents
5. Go back to course toc
6. Observe</t>
  </si>
  <si>
    <t>The course progress should be instantaeously updated in the course TOC page after consuming the MP4 content type</t>
  </si>
  <si>
    <t>ConsumeMp4InCourseAndValidate</t>
  </si>
  <si>
    <t>Verify if user is already completed few contents of the course then opening link on app user is displayed with updated status and course progress
&amp;
Verify that user is already completed the module then opening module level link on app user is displayed with all the contents should be shown with completed message</t>
  </si>
  <si>
    <t>User should have a link shared from a Course</t>
  </si>
  <si>
    <t>1. Tap on the link.
 2. Select browser or Sunbird app option on the pop-up.
 3. Login into the app.
 4. Consume the course and have some progress.
 5. Close the app.
 6. Tap on the shared link of the course and Launch the app.</t>
  </si>
  <si>
    <t>&gt; After completing the few contents of the course, close the app and re-launch the app then user should see the correct progress.
&gt; User should see the DONE text in the place of status after opening the app.</t>
  </si>
  <si>
    <t>ED-539</t>
  </si>
  <si>
    <t>5.1.1</t>
  </si>
  <si>
    <t>Verify that when user clicks on deeplink of any Course, then user should land on that Course toc page in the app in Android 12 devices</t>
  </si>
  <si>
    <t>Sunbird app should be installed in any Android 12 device</t>
  </si>
  <si>
    <t>1. Install Staging Sunbird Mobile App
2. Click on Course URL link
3. Observe</t>
  </si>
  <si>
    <t>After clicking the course URL link, the user should land on the course toc page in the app</t>
  </si>
  <si>
    <t>Verify that user has to register/logged into app to consume the course contents post clicking on course URL in Android 12 devices</t>
  </si>
  <si>
    <t>User has to register/logged into the app to consume the course contents post clicking on course URL</t>
  </si>
  <si>
    <t>Verify that clicking on course link, course open in "Sunbird" app (If app is installed) in Android 12 devices</t>
  </si>
  <si>
    <t>After clicking the course link, the course should be opened in"Sunbird" app if app is intalled in a device</t>
  </si>
  <si>
    <t>Verify Courses section/ tab is available for all guest users</t>
  </si>
  <si>
    <t>1. Open Sunbird staging mobile App
2. Select language.
3. Select any one user type.
4. Fill onboardiing details.
5. Tap on Courses tab</t>
  </si>
  <si>
    <t>Courses section/ tab should be displayed for all guest user</t>
  </si>
  <si>
    <t>TrainingSecForGstUsrs</t>
  </si>
  <si>
    <t>Verify that in mobile when Guest User opens any Course and lands on Course toc page and click on Join Course button then Login pop up is displayed and by clicking on Login button user is able to login into the App with already existing user credentials</t>
  </si>
  <si>
    <t>1. Open Sunbird App
2. Login with Guest user
3. Click on Course tab
4. Open any course
5. Click on Join Course
6. Click on Login
7. Enter old credentials
8. Observe</t>
  </si>
  <si>
    <t>User lands on Course toc page and click on Join Course and when old user Clicks on login button in Course toc page in Guest user and logins to the App</t>
  </si>
  <si>
    <t>verifyUserAbleToEnrollCourseFromCourseTOCWthOldUser</t>
  </si>
  <si>
    <t>Verify that in mobile when Guest User opens any Course and lands on Course toc page and click on Join Course button then Login pop up is displayed and by clicking on Login button user is able to login into the App with newly created user credentials</t>
  </si>
  <si>
    <t>1. Open Sunbird App
2. Login with Guest user
3. Click on Course tab
4. Open any course
5. Click on Join Course
6. Click on Login
7. Enter new credentials
8. Observe</t>
  </si>
  <si>
    <t>1. Guest user should land on Course toc page after clicking on course tab
2. Join course button should be displayed when user clicks on any active course
3. Login button should be displayed when user clicks on join course 
4. User should be able to login into the App with newly created user credentials after clicking on login button</t>
  </si>
  <si>
    <t>verifyUserAbleToEnrollCourseFromCourseTOCWthNewUser</t>
  </si>
  <si>
    <t>Veirfy that when Guest user post clicking on "Join Course" button user should be redirected to login page and should be able to login via register here/login/Sign In with gmail
&amp;
Verify post login user should land on the course toc page and should be able to consume the course</t>
  </si>
  <si>
    <t>1. Open Sunbird staging mobile App
2. Browse as Guest
3. Open any Course &gt; Click on Join Course
4. Click on Login button
5. User can be login via Register here/ Login/ Sign In with Gmail
6. Observe after login user lands on the course toc page
7. Observe user is able to consume the contents</t>
  </si>
  <si>
    <t>Post clicking on Join Course button user should be redirected to login page and user should be able to login via register here /login/sign In with gmail.
=========================
Post login user should lands on the course toc page and should be able to consume the course</t>
  </si>
  <si>
    <t>JoinTrainLoginPageHasGmailLogin</t>
  </si>
  <si>
    <t>SB-25232</t>
  </si>
  <si>
    <t>4.1.0.0 Sprint-2</t>
  </si>
  <si>
    <t>Verify that for Guest user in course tab, the font style and alignment of Login button is same as in the design given
&amp;
Verify the spacing between the "Join Course" button and course details/course module bar should be same as in the design given
&amp;
Verify that when clicked on the chapters/ contents before joining the course, in the displayed popup the alignment of the Login button and text should be same as in the deisgn given</t>
  </si>
  <si>
    <t>Scenario 1/2/3:
1. Open sunbird app
2. Login as Guest user
3. Click on Course tab
4. Open any Course
5. Observe font style and alignment is same as the design
6. Observe spacing between the "Join Course" button and course details/course module bar should be same as in the design given
7. Tap on chapters/Contents before joining
8. Observe displayed popup the alignment should be same as in the deisgn given</t>
  </si>
  <si>
    <t>When logged in as Guest user in course tab, the font style and alignment is same as the design
==============
The spacing between the "Join Course" button and course details/course module bar should be same as in the design given
=================
When clicked on the chapters/ contents before joining the course, in the displayed popup the alignment should be same as in the deisgn given</t>
  </si>
  <si>
    <t>Verify that when Guest user clicks on Join Course/ any Course content, user is displayed with login popup, post login user should be enrolled in the course and redirected to course toc</t>
  </si>
  <si>
    <t>Course should be created with single batch</t>
  </si>
  <si>
    <t>1. Open Sunbird staging mobile App
2. Select language
3. Select usertype as Teacher
4. Fill onboarding details
5. Click on Course tab
6. Open the course 
7. Tap on "Join Course" or course content
8. Tap on login
9. Enter valid user credentials
10. Observe</t>
  </si>
  <si>
    <t>1. Guest user should get the login popup when clicks on Join course/ any course content
 2. Guest User should be navigated to login screen post clicking on login
 3. Guest user should be redirected to course toc post successful login
 4. Enrolled courses should be displayed under my Course section</t>
  </si>
  <si>
    <t>SngleBatchVerification</t>
  </si>
  <si>
    <t>Verify that in course tab, 2 sections are showing in below mentioned order when the self signed up user logged into the app 
 1. My Course (if user has enrolled to any courses)
 2. Subject-wise courses</t>
  </si>
  <si>
    <t>- User should have switched to classic theme to get this Course tab</t>
  </si>
  <si>
    <t>1. Open Sunbird staging mobile App
2. Complete onboarding.
3. Login with valid credentials as self signed up user
4. Click on Course tab and observe the sections</t>
  </si>
  <si>
    <t xml:space="preserve">Course headers in Course tab should be displayed in below mentioned order when the self signed up user logged into the app 
 1. My Course.(if user has enrol to the any courses)
 2. Subject-wise courses
</t>
  </si>
  <si>
    <t>verifyCourseHeaders</t>
  </si>
  <si>
    <t>Verify that courses is displayed based on the onboarding preferences as per BMG values in all the pages in mobile app</t>
  </si>
  <si>
    <t>Login with custodian user.</t>
  </si>
  <si>
    <t>1. Open Sunbird staging mobile App
2. Complete On-boarding
3. Login with valid credentials
4. Click on the course tab, Search page, etc.
5. Observe.</t>
  </si>
  <si>
    <t xml:space="preserve">Courses should be displayed as per selected Board, medium &amp; grade values during on-boarding </t>
  </si>
  <si>
    <t>AddActivitsInGroup</t>
  </si>
  <si>
    <t>SB-27736</t>
  </si>
  <si>
    <t>Verify that in mobile when user searches the Course in the Search page, User should be able to identify which is Course from the search list by looking into the card without opening it</t>
  </si>
  <si>
    <t>1. Open Sunbird staging mobile App
2. Login as Guest/ valid credentials
3. Click on Search tab
4. Search for any Course
5. Observe</t>
  </si>
  <si>
    <t xml:space="preserve"> User should be able to identify which is Course from the search list</t>
  </si>
  <si>
    <t xml:space="preserve">verifyUserAbleToIdentifySearchedCourseInTheSearchList </t>
  </si>
  <si>
    <t>Course search</t>
  </si>
  <si>
    <t>Verify that user is able to get the courses based on the applied course filters</t>
  </si>
  <si>
    <t>1. Open Sunbird staging mobile App
 2. Login/browse as guest
 3. Click on Course tab
 4. Click on course filters
 5. Apply Filter parameters
 6. Observe</t>
  </si>
  <si>
    <t>Courses should be displayed accordding to the applied course filters</t>
  </si>
  <si>
    <t>Namrata09Oct</t>
  </si>
  <si>
    <t>Verify that the Recently searched keywords are showing below the Search text field when user clicks on search icon in Course tab</t>
  </si>
  <si>
    <t>1. Open Sunbird staging mobile App
2. Login with valid credentials
3. Click on Course tab
4. Click on search icon
5. Click on Search text field and Observe</t>
  </si>
  <si>
    <t>The Recently searched keywords should be shown when user clicks on search icon</t>
  </si>
  <si>
    <t>RecentlySearchedKeyWorkdVerify</t>
  </si>
  <si>
    <t>Verify that the anonymous(Guest) user is able to search the course.
&amp;
Verify that the lazy loading is displayed while searching the courses</t>
  </si>
  <si>
    <t>1. Open Sunbird staging mobile App
 2. Select language
 3. Select usertype as Teacher
 4. Fill onboardiing details
 5. Click on Course tab
 6. Click on search textbox
 7. Search for course</t>
  </si>
  <si>
    <t>1.The anonymous user should able to search the course
2. Relavant courses should be displayed when the user searches the course
3.The lazy loading should be shown while searching the courses</t>
  </si>
  <si>
    <t>anonymousUserAbleToSearchCourse</t>
  </si>
  <si>
    <t>Verify that the anonymous(Guest) user is able to apply the filters in Course tab after clicking on Search icon</t>
  </si>
  <si>
    <t>1. Open Sunbird staging mobile App
 2. Select language.
 3. Select usertype as Teacher
 4. Fill onboardiing details
 5. Click on Course tab
 6. Click on search icon
 7. Search for course and click on filter button
 8. Apply the filters</t>
  </si>
  <si>
    <t>Guest user should be able to apply the filters in Course tab after clicking on Search icon</t>
  </si>
  <si>
    <t>AnonymousUserFilterApplyInTrainingTab</t>
  </si>
  <si>
    <t>1. Verify that courses should be grouped by a subject in course page
2. Verify that if course is not tagged with a subject then they are grouped under "Others"
3. Verify that courses with open batches should be displayed in each subject section</t>
  </si>
  <si>
    <t xml:space="preserve">1.Open Sunbird staging mobile App
2.Login with valid credentials 
3.Go to Courses tab
4.Observe </t>
  </si>
  <si>
    <t>- courses should be grouped by a subject in course page
- course which  is not tagged with a subject then they  should be  grouped under "Others"
- courses with open batches should be displayed in each subject section</t>
  </si>
  <si>
    <t>verifyCoursesBasedOnSubjectAndOthersGroup</t>
  </si>
  <si>
    <t>SB-28078</t>
  </si>
  <si>
    <t>4.6.0 Sprint 2</t>
  </si>
  <si>
    <t>Verify in mobile that user is displayed with the Title “Consent to share details” for consent detail popup when user enroll to course</t>
  </si>
  <si>
    <t>1. Open Sunbird staging mobile App
2. Login with valid credentials
3. Search for any new Course
4. Click on Join Course button
5. Observe</t>
  </si>
  <si>
    <t>Post clicking on the Join Course button, user should be displayed with the title “Consent to share details” for consent detail popup when user enroll to course</t>
  </si>
  <si>
    <t>verifyUserValidatedProfileDetailsInPopupPostClickingJoinCourseBtn</t>
  </si>
  <si>
    <t>Verify that user is navigated to course toc post clicking on course card and able to see the below fileds in Course TOC page.
 1. Course Name
 2. Course information
 3. Course modules.
 4. Join Course Button (If course has open batches)
 5. Class 
 6. Medium 
 7. Subject 
 8. Course details</t>
  </si>
  <si>
    <t>1. Open Sunbird staging mobile App
2. Select language
3. Select usertype as Teacher
4. Fill onboardiing details
5. Click on Course tab
6. Open the course from Open for enrolment or latest courses section.</t>
  </si>
  <si>
    <t>Guest user should be able to see the below fileds in Course TOC page:
 1. Course Name
 2. Course information
 3. Course modules.
 4. Join Course Button (If course has open batches)
 5. Class 
 6. Medium 
 7. Subject 
 8. Course details</t>
  </si>
  <si>
    <t>CourseTOCPageVerify</t>
  </si>
  <si>
    <t>Verify that the Consent pop up will have the consent flag set to "Share" by default. The user can opt to "Do not share" or continue this flag being "Share"</t>
  </si>
  <si>
    <t>1. Open Sunbird App
2. Login with valid credentials
3. Click on any course
4. Click on Join course button
5. Observe the consent popup</t>
  </si>
  <si>
    <t>1. Post clicking the Join course button, user should be displayed with the consent flag set to "Share" by default. 
2. The user can opt to "Do not share" or continue this flag being "Share"</t>
  </si>
  <si>
    <t>verifyProfileSharingInfoDetailsAndConsentFlagInCourseTOC</t>
  </si>
  <si>
    <t>Verify that the Consent pop up will display with the below fields when user clicks on Join Course button
1.User's name
2.State 
3.user id (teacher id)
4.district 
5.block
6.School/org id
7.School/org name
8.Mobile no
9.Email id
10. External Id
Verify that the consent pop up details are same as the users profile page details and non editable</t>
  </si>
  <si>
    <t>1. Open Sunbird staging mobile App
2. Login with valid credentials
3. Click on any any Course
4. Click on Join Course button
5. Observe the details on the consent popup</t>
  </si>
  <si>
    <t>Consent pop up should display with the below fields
1.User's name
2.State 
3.user id (teacher id)
4.district 
5.block
6.School/org id
7.School/org name
8.Mobile no
9.email id
10. External Id
consent pop up details are same as the users profile page details and non editable</t>
  </si>
  <si>
    <t>verifyConsentPopUpIsDisplayedForCourseAndTraceableCollection</t>
  </si>
  <si>
    <t xml:space="preserve">Verify that consent pop should display to the user when open the same course, if user does not accept the consent pop up </t>
  </si>
  <si>
    <t>1. Open Sunbird App 
2. Login with valid credentials 
3. Open any Course 
4. Click on Join Course 
5. Dont click on Consent popup 
6. Close the App 
7. Open the App and Open the same course 
8. Observe</t>
  </si>
  <si>
    <t xml:space="preserve"> The consent pop should be displayed to the user when open the same course, if user does not accept the consent pop up </t>
  </si>
  <si>
    <t>verifynewcourseconsentpopup</t>
  </si>
  <si>
    <t>Verify that if existing State user login to the app, at the time of declaring the consent user closes the app and relaunch again then Consent popup should be displayed once</t>
  </si>
  <si>
    <t>1. Open Sunbird staging mobile App
2. Login with old state user
3. Click on Join Course button
4. Observe consent popup
4. Close the app 
5. Open the app again and observe</t>
  </si>
  <si>
    <t>Consent popup should be displayed to existing state user when at the time of declaring the consent user closes the app and relaunch again and opens the same course.</t>
  </si>
  <si>
    <t>verifyConsentPopupDisplayedOncePostRelauchAppAndConsumeSameCourse</t>
  </si>
  <si>
    <t xml:space="preserve">Verify that if the user is a State validated user then the user’s validated profile details are shown in the pop up
</t>
  </si>
  <si>
    <t>1. Open Sunbird App
2. Login with valid credentials
3. Open any course
4. Click on Join Course button
5. Observe the consent popup
------------
1. Open Sunbird App
2. Login with valid credentials
3. Open any course
4. Click on Join Course button
5. Click on check box
6. Click on any button
7. Observe in Course toc page in Profiles data sharing</t>
  </si>
  <si>
    <t>user is a State validated user then the user’s validated profile details are shown in the pop up</t>
  </si>
  <si>
    <t xml:space="preserve">Verify that the Consent feature is not disabled even if the user has completed the course 100%
</t>
  </si>
  <si>
    <t>1. Open Sunbird App
2. Login with valid credentials
3. Open any Course and consume 100%
4. Click on Course details tab in course toc
5. Click on Profile sharing info
6. Observe</t>
  </si>
  <si>
    <t>Users should be able to see their profile sharing information after they have consumed the course 100%</t>
  </si>
  <si>
    <t xml:space="preserve">Verify that the user can view on course toc stating that their consent flag is "ON" or "OFF"
</t>
  </si>
  <si>
    <t xml:space="preserve">1. Open Sunbird App
2. Login with valid credentials
3. Open any enrolled course
4. Click on profile sharing data in course toc page
6. Observe
</t>
  </si>
  <si>
    <t>User should be able to view the consent flag is "ON" or "OFF"  in profile sharing info</t>
  </si>
  <si>
    <t>1. Verify that users receive consent pop ups when enrolling in a course
2. Verify that users receive consent pop ups when enrolling in a collection which is trackable</t>
  </si>
  <si>
    <t>Scenario 1-
1. Open Sunbird staging mobile App
2. Tap on the course
3. Click on any Course
4. Click on join course
5. Observe
Scenario 2 -
1. Open Sunbird staging mobile App
2. Click on search bar
3. Search Tracable collection
4. Click on join button
5. Observe</t>
  </si>
  <si>
    <t>Users should receive consent pop ups when enrolling in a course.
-----------------------------------
----------------------------------
Users should receive consent pop ups when enrolling in a collection which is traceable.</t>
  </si>
  <si>
    <t>1. Verify Share icon appears in the Course toc page below "Join Course" button
2. Verify that User able to share the courses/trackable collections without enrolling to it and only able to consume after enrolling to the course</t>
  </si>
  <si>
    <t>1. Open Sunbird Mobile App
2. Login with valid credential
3. Search the course
4. Click on course
5. Observe the share icon below 'Join course' button
====================
1. Open Sunbird Mobile App
2. Login with valid credential
3. Search the course
4. Click on course
5. Click on share button
6. Observe
7. Click on join course button
8. Consume the course</t>
  </si>
  <si>
    <t>User should be able to view the Share icon in the Course toc page below "Join Course" button.
---------------------------
---------------------------
 User should be able to share the courses/trackable collections without enrolling to it and only able to consume after enrolling to the course</t>
  </si>
  <si>
    <t>verifyShareIconAndConsumeCourseAfterJoinCourse</t>
  </si>
  <si>
    <t>Verify that Below fields are getting displayed when the user clicks on credits and license info in Course TOC page.
 1. Author
 2. Published on Sunbird by
 3. License Terms
 4. Copyright</t>
  </si>
  <si>
    <t>1. Open Sunbird staging mobile App
2. Select language
3. Select usertype as Teacher
4. Fill onboardiing details
5. Click on Course tab
6. Open the course
7. Click on the Credits and License info</t>
  </si>
  <si>
    <t>The Below fields should be displayed when the user clicks on credits and license info in Course TOC page.
 1. Author
 2. Published on Sunbird by
 3. License Terms
 4. Copyright</t>
  </si>
  <si>
    <t>verifyCreditLicenseInfoInCourseTOC</t>
  </si>
  <si>
    <t xml:space="preserve">Verify that if course is copied and published then below info is getting displayed in credit and license section
 new section "this content is derived from" is displayed below credits and license info in the course TOC page
 1. the original source course information is displayed in the below format:
 - Course: &lt;Name of the original course that is copied&gt;
 - Author of Source Course : &lt;Author of the source course&gt;
 - License Terms: &lt;License Terms of the source course&gt;
 - Published on DIKSHA by: &lt;Published on Diksha value from the source course&gt;
 2. The source course information displayed is same as the data given by the user during creation.
</t>
  </si>
  <si>
    <t>Course should be copied and published already</t>
  </si>
  <si>
    <t>1. Open Sunbird staging mobile App
2. Select language
3. Select usertype as Teacher
4. Fill onboardiing details
5. Click on Course tab
6. Open the copied course
7. Click on the Credits and License info</t>
  </si>
  <si>
    <t xml:space="preserve">The below info should be displayed in credit and license section for copied course:
 new section "this content is derived from" is displayed below credits and license info in the course TOC page
 1. the original source course information is displayed in the below format:
 - Course: &lt;Name of the original course that is copied&gt;
 - Author of Source Course : &lt;Author of the source course&gt;
 - License Terms: &lt;License Terms of the source course&gt;
 - Published on DIKSHA by: &lt;Published on Diksha value from the source course&gt;
 2. The source course information displayed is same as the data given by the user during creation.
</t>
  </si>
  <si>
    <t>VerifySourceCourseInformationIsSameAsDataGivenByUserDuringCreationForCopiedCourse</t>
  </si>
  <si>
    <t>Verify that post tapping on content card in textbook/ course TOC page user should be redirected to the content details page, from where they can download/play the content</t>
  </si>
  <si>
    <t>1. Open Sunbird staging mobile App
2. Login with valid credentials
3. Open any textbook/ course with contents
4. Click on any content
5. Observe</t>
  </si>
  <si>
    <t>User should see the Download and Play button in textbook and course TOC page.</t>
  </si>
  <si>
    <t>verifyUserAbleToDownloadTheContent</t>
  </si>
  <si>
    <t>Verify that if course is copied and published then below info is getting displayed in credit and license section
 new section "this content is derived from" is displayed below credits and license info in the course TOC page
1 original source course information is displayed for all copied coourses and copied of copied courses as well</t>
  </si>
  <si>
    <t>The below info should be displayed in credit and license section for published copied course:
 new section "this content is derived from" is displayed below credits and license info in the course TOC page
 1. original source course information is displayed for all copied coourses and copied of copied courses as well</t>
  </si>
  <si>
    <t>CopiedOfCopiedVerifySourceCourseInformationIsSameAsDataGivenByUserDuringCreation</t>
  </si>
  <si>
    <t>Verify that user able to see the list of upcoming or ongoing batch when user open the course</t>
  </si>
  <si>
    <t>1. Multiple batches are already created for the courses</t>
  </si>
  <si>
    <t>1. Open Sunbird staging mobile App
 2. Login/browse as guest
 3. GO to Course page
 4. Search for the course which has multiple batches
 5. Tap on join course</t>
  </si>
  <si>
    <t>List of open batches should be displayed for the users when clicks on join course button</t>
  </si>
  <si>
    <t>verifyOngoingBatchesInACourseWithMultipleOngoingbatches</t>
  </si>
  <si>
    <t>SB-20111</t>
  </si>
  <si>
    <t>Verify that any user should be able to enroll courses (&gt;250) and same should get displayed for Course section in Profile
&amp;
Verify that count of the enrolled course should match in Course section 
&amp;
Verify that same count should get displayed in both Portal and Mobile
&amp;
Verify post refresh the Course count should not get changed in profile page for Portal/Mobile</t>
  </si>
  <si>
    <t>1. Open the portal/mobile
2. Login with valid credentials
3. Goto course tab
4. Select course and enroll into course (&gt;250)
5. Goto Profile page
6. Observe count is (&gt;250)</t>
  </si>
  <si>
    <t>any user should be able to enroll courses (&gt;250) and same should get displayed for Course section in Profile
&amp;
 count of the enrolled coursed should match in Course section 
&amp;
 same count should get displayed in both Portal and Mobile
&amp;
post refresh the Course count should not get changed in profile page for Portal/Mobile</t>
  </si>
  <si>
    <t>SB-23929</t>
  </si>
  <si>
    <t>1. Verify that if user is creator and clicks on the Join Course button for the course which he has created then in the course toc page user is displayed with the toast message “You can’t enroll to a course created by self”
2. Verify that if the anonymous user clicks on the Join Course button and login with creator or mentor role and lands on the course toc page user is displayed with the toast message “You can’t enroll to a course created by self”
3. Verify that if user creates the course, then user is not able to join that course which is created by himself</t>
  </si>
  <si>
    <t>1. Open Sunbird Mobile App
2. Login with creator credentials
3. Click on Course 
4. Click on Join Course button
5. Observe</t>
  </si>
  <si>
    <t>1.When content creator user opens the course which he has created then in the course toc page the toast message should be displayed that “You can’t enroll to a course created by self”
2. if the anonymous user clicks on the Join Course button and login with creator or mentor role and lands on the course toc page user is displayed with the toast message “You can’t enroll to a course created by self”
3. The user should not be able to join that course which is created by himself</t>
  </si>
  <si>
    <t>verifyCreatorIsNotAbleToEnrollCourse</t>
  </si>
  <si>
    <t>1. Verify that when clicked on course details tab in course toc page, the about section in course details page is same as in the design given
2. Verify that when clicked on course details tab in course toc page, the title font size and alignment in the course details page is same as in the design given
3. Verify that when clicked on course module tab in course toc page, deisgn of course module page is same as the design given
4. Verify that in course toc page the title above the "Join course" button is having the font style as same in the design given</t>
  </si>
  <si>
    <t>1. Open Sunbird App
2. Login with valid credentials
3. Click on course tab
4. Open any Course
5. Observe</t>
  </si>
  <si>
    <t>- Course details page should be same as in the design
- Course module page should be same as in the design</t>
  </si>
  <si>
    <t>Verify that 
 1. The data sync happens every 30 Seconds for every course related actions/events and assessment scores when user is online regardless of any tapping done by the user.
 2. If user takes any assessment in the mobile, sync cannot be seen in portal unless the user Submits the results.
 3. if the user goes offline while cosuming any course, sync should happen automatically when the user comes online again.
 4. if the user goes offline while taking an assessment, user is able to continue when internet comes back and sync should happen which can be seen on Portal every 30 Seconds.</t>
  </si>
  <si>
    <t>1. Open Sunbird App
2. Login with valid credentials
3. Join any Course 
4. Consume partially in mobile
5. Observe the sync in portal
-----------
1. Open Sunbird App
2. Login with valid credentials
3. Join any Course
4. Open and take up the Assessment
5. Dont click on Submit
6. Observe the sync in portal
---------------------
1. Open Sunbird App
2. Login with valid credentials
3. Join any Course 
4. Consume partially in mobile in Offline
5. Observe the sync in mobile in online</t>
  </si>
  <si>
    <t xml:space="preserve"> 1. The data sync happens every 30 Seconds for every course related actions/events and assessment scores when user is online regardless of any tapping done by the user.
2. If user takes any assessment, sync cannot be seen unless the user Submits the results.
 3. if the user goes offline while cosuming any course, sync should happen automatically when the user comes online again.
 4. if the user goes offline while taking an assessment, user is able to continue when internet comes back and sync should happen which can be seen on Portal every 30 Seconds.</t>
  </si>
  <si>
    <t>Verify that when user lands on course toc for first time and click on Join Course,user should not be displayed with  the batch selection pop up at all and enroll the user to batch 3</t>
  </si>
  <si>
    <t xml:space="preserve">Below are the batch types
a) expired batch - Batch1
b) expired batch - Batch2
c) ongoing batch with future enrollment end date - Batch 3
</t>
  </si>
  <si>
    <t>1.Open Sunbird staging mobile App
2.Login with valid credentials
3.Search for the course
4.Click on the course
5.Click on the Join course
6.Observe the batch selection popup</t>
  </si>
  <si>
    <t xml:space="preserve"> when user join any Course for first time, then the batch selection pop up should not be displayed and user should be able to join the ongoing batch.</t>
  </si>
  <si>
    <t>coursebatchpopup</t>
  </si>
  <si>
    <t>SB-30473</t>
  </si>
  <si>
    <t>Verify that in course toc page in course details section the details of batch (like course end date, enrollment end date if present) are displayed for the user irrespective of whether the user has joined the course or not</t>
  </si>
  <si>
    <t>1. Open staging mobile App
2. Login with valid credentials
3. Open any course for which enrollment end date/ batch end date is added
4. Click on Course details tab
5. Observe</t>
  </si>
  <si>
    <t>User should be able to view the batch end date and enrollment end date details in course details section</t>
  </si>
  <si>
    <t>verifyCourseEndDateAndEnrollmentEndDateInCourseDetailsPage</t>
  </si>
  <si>
    <t>Verify that if user pull course page, page should get refreshed and latest record should get displayed</t>
  </si>
  <si>
    <t>1. Open Sunbird App
2. Login with valid credentials
3. Click on course tab
4. Pull course page and Observe</t>
  </si>
  <si>
    <t>Course page should be refreshed and latest record should get displayed</t>
  </si>
  <si>
    <t>Course consumption and progress</t>
  </si>
  <si>
    <t>Verify that user is able to enroll into the courses
&amp;
Verify that post enrollment user is able to consume the course contents and progress should updated accordingly in course toc</t>
  </si>
  <si>
    <t>1. Open Sunbird staging mobile App
2. Login with valid user credentials
3. Go to Course tab
4. Open any course which has open batches
5. Tap on "Join Course"
6. Observe
7. Start consuming the course
8. Observe, the course progress
9. Go back and see the course progress on course card</t>
  </si>
  <si>
    <r>
      <rPr>
        <rFont val="Arial"/>
        <color theme="1"/>
        <sz val="10.0"/>
      </rPr>
      <t>- User should be able to enroll into any course
-</t>
    </r>
    <r>
      <rPr>
        <rFont val="Arial"/>
        <color rgb="FFFF0000"/>
        <sz val="10.0"/>
      </rPr>
      <t xml:space="preserve"> </t>
    </r>
    <r>
      <rPr>
        <rFont val="Arial"/>
        <color theme="1"/>
        <sz val="10.0"/>
      </rPr>
      <t>User should be able to consume the course contents post enrolling in the course
- Course progress should be updated in course toc as well in course card"</t>
    </r>
  </si>
  <si>
    <t>Verify that user is able to unenroll form the open batch course and able to enroll again in the same course also course progress should retain</t>
  </si>
  <si>
    <t>1. User is already enrolled in the course
 2. User has partially consumed the course</t>
  </si>
  <si>
    <t>1. Open Sunbird staging mobile App
2. Login with valid user credentials
3. Now open the enrolled course from "My Learning" section
4. Leave the course
5. Search the same course and Enroll again
5. Observe the course progress</t>
  </si>
  <si>
    <t>user should be able to unenroll form the open batch course and able to enroll again in the same course and also course progress should be retained</t>
  </si>
  <si>
    <t>validateSameCourseProgressAfterReEnrollingToCourse</t>
  </si>
  <si>
    <t>Course enrollment</t>
  </si>
  <si>
    <t>1. Verify if batch has enrollment end date then on course toc "Last date to join 'date'" is displayed below "Join Course" button
&amp;
Verify that if batch enrollment is ended then on course toc "Enrollment for this batch closed on 'date'" is getting displayed
2. Verify that if course batches are expired then "No batches available" message is getting displayed on course toc</t>
  </si>
  <si>
    <t>1.Batch is created with enrollment end date
2. Batch is created with enrollment is already closed
2. Course batches should be expired already</t>
  </si>
  <si>
    <t>1. Open Sunbird staging mobile App
2. Login with valid credentials
3. Click on Course tab
4. Open any course which has enrollment end date
5. Observe
1. Open Sunbird staging mobile App
2. Login with valid credentials
3. Click on Course tab
4. Open any course which enrollment is already closed
5. Observe
1. Open Sunbird staging mobile App
2. Login with valid credentials
3. Click on Couirse tab
4. Open any course which batches are expired
5. Observe</t>
  </si>
  <si>
    <t>&gt; When user enroll to a course which enrollment end date is about to end then this message "Enroll before end date" should be displayed under "Join course" button
&gt; When user enroll to a course which enrollment end date is closed then this message "Enrollment is ended on with end date" should be dissplayed on course toc
&gt; When user open any course which batches is already expired then this message "No batches available" should be displayed on course toc</t>
  </si>
  <si>
    <t>verifyCourseTOCPageMessagesForExpiredAndEnrollmentEndDateCourses</t>
  </si>
  <si>
    <t>TPD / Cert</t>
  </si>
  <si>
    <t>Verify user is able to join the Course on click of "Join Course" button and "Start Learning " button is displayed post enroling into the course.
&amp;
Verify that post enroll in to the course user should get message "Complete course by "Batch end date"" in course detail screen.</t>
  </si>
  <si>
    <t>1. Open Sunbird staging mobile App
2. Login with valid credentials.
3. Click on Course tab.
4. Open any course which is having Batch end date.
5. Click on Join course and Observe</t>
  </si>
  <si>
    <t>1. User should be able to click on join course and able to join any open batch course
2. Start now button should be displayed post joining into the course.
3.The proper message "Complete course by "Batch end date"" is displayed in course detail screen after enroling into the course.</t>
  </si>
  <si>
    <t>PoornimaAug25</t>
  </si>
  <si>
    <t>verifyJoinCourseButtonStartLearningAndCompleteCourseMessage</t>
  </si>
  <si>
    <t>Verify that if user select any ongoing course in profile page from My learning section, user should be able to consume that course</t>
  </si>
  <si>
    <t>1. Open Sunbird staging mobile App
2. Login with valid credential.
3. Click on profile.
4. Click on ongoing course from My learning section.
5. Consume the course.
6. Observe.</t>
  </si>
  <si>
    <t>The user should be able to consume the course after selecting the ongoing course form my learning section.</t>
  </si>
  <si>
    <t>verifyUserAbleToConsumeOngoingCourseFromProfile</t>
  </si>
  <si>
    <t>Verify that when user search the course and open it, user should redirect to ongoing course only</t>
  </si>
  <si>
    <t>1. Open Sunbird staging mobile App
2. Login with valid credential.
3. Search Course.
4. Click on any course.
5. Observe the batch.</t>
  </si>
  <si>
    <t>when user search the course and open it, user should redirect to ongoing course only</t>
  </si>
  <si>
    <t>verifyUserShouldRedirectToOngoingCoursePostSearchAndClickCourse</t>
  </si>
  <si>
    <t>Verify that the user is able to enrol into the ongoing batches even if he has already enrolled in a course which batch is expired.</t>
  </si>
  <si>
    <t>1. User is already enrolled in course and batch is expired
 2. Course has  ongoing batches created</t>
  </si>
  <si>
    <t xml:space="preserve">1. Open Sunbird staging mobile App
 2. Login with valid user credentials. 
 3. Go to My Learning section page
 4. Search for the expired course 
 5. Open the course
 6. Enroll in the ongoing batch
 7. Observe </t>
  </si>
  <si>
    <t>1. Enrolled courses should be displayed in "My Learning" section
2. A user should be able to enroll in the ongoing batches even if he has already enrolled in an expired batch.
3.Course progress should increase post consuming a course contents</t>
  </si>
  <si>
    <t>verifyUserAbleToConsumeOngoingBatchInExpiredCourse</t>
  </si>
  <si>
    <t>Verify that for an ongoing batch if enrolment end date is over and when user clicks on the course toc , user should be displayed with message “Enrollments for this batch closed on &lt;enrollment end date&gt; ”</t>
  </si>
  <si>
    <t>Course should have only 1 batch which is ongoing and enrolment end date is over</t>
  </si>
  <si>
    <t xml:space="preserve">1.Open Sunbird staging mobile App
2.Login with valid credentials
3.Tap on the course whose enrollment end date is passesd
4.Tap on any content in Course TOC 
5.Observe 
</t>
  </si>
  <si>
    <t>When user clicks on the course toc whose enrollment end date is over, user should be displayed with message “The batch’s enrollment date &lt;enrollment end date&gt; is crossed”</t>
  </si>
  <si>
    <t>Verify that when the user clicks on the Join course button of a course that has multiple batches (ongoing, expired), then all the batches should be displayed on popup</t>
  </si>
  <si>
    <t>At least one expired course is available</t>
  </si>
  <si>
    <t>1.Open Sunbird staging mobile App
2.Login with custodian user
3.Tap on the course 
4.Tap on Join Course 
5.Observe</t>
  </si>
  <si>
    <t>mobile app when the user clicks on the Join course button of a course that has multiple batches (ongoing, expired), then all the batches should be displayed on popup</t>
  </si>
  <si>
    <t>verifyOngoingAndExpiredBatchesListInPopupPostClicingOnJoinCourseBtn</t>
  </si>
  <si>
    <t>Verify that if user has already joined course with expired batch, then the user should be displayed with options to resume the course or join the new batch.
Verifiy that if user selects the resume option on the pop-up, the existing course progress percentage should be displayed on the Course TOC page.</t>
  </si>
  <si>
    <t>1.Open Sunbird staging mobile App
2.Login with custodian user
3.Tap on the already joined course with expired batch and also with ongoing batch
4.Click on Resume button of expired batch in popup
5. Observe</t>
  </si>
  <si>
    <t>When user already enrolled to a course having one expired and ongoing batch, then the user should be displayed with options to resume the course or join the new batch.
If user selects the resume option on the pop-up, the existing course progress percentage should be displayed on the Course TOC page.</t>
  </si>
  <si>
    <t>resumecoursebatchselectionpopup</t>
  </si>
  <si>
    <t>Verify that user already enrolled to course having one expired and ongoing batch, when selects the resume button (for expired course) user should be able to consume the course but progress will not be calculated</t>
  </si>
  <si>
    <t>1.Open Sunbird staging mobile App
2.Login with custodian user
3.Tap on the already joined course 
4.Tap on Resume button and consume the course
5. Observe that progress not get updated</t>
  </si>
  <si>
    <t>When user already enrolled to a course having one expired and ongoing batch, and when selects the resume button (for expired course) user should be able to consume the course but progress will not be calculated</t>
  </si>
  <si>
    <t>resumecoursebatchselectionpopupnew</t>
  </si>
  <si>
    <t>Verify that when user consumes an assessment added to course with ongoing batch and enrollment end date crossed then Best score is displayed</t>
  </si>
  <si>
    <t xml:space="preserve">1.Open Sunbird staging mobile App
2.Login with valid credentials
3.Search for the coures with assessment whose enrollement end date is over
4.Consume the course 
5.Observe the Best Score </t>
  </si>
  <si>
    <t>User consumes an assessment added course with ongoing batch, but enrollment end date has passed, then best score should be displayed</t>
  </si>
  <si>
    <t>NamrathaSep26</t>
  </si>
  <si>
    <t>verifyCourseAssessmentBestScoreWithEnrollmentEndDatePassed</t>
  </si>
  <si>
    <t>Verify that when user clicks on the course then user is displayed with ongoing batch and expired batch.</t>
  </si>
  <si>
    <t>Course with multiple batches as below
1. Ongoing batch
2. Ongoing batch with enrolment end date</t>
  </si>
  <si>
    <t>1.Open Sunbird staging mobile App
2.Login with valid credentials
3.Search for the course
4.Click on the course
6.Observe the batches</t>
  </si>
  <si>
    <t>when user clicks on the course then user is displayed with  ongoing batch and expired batch</t>
  </si>
  <si>
    <t>ManjulaNov29</t>
  </si>
  <si>
    <t>Verify that user is unable to Join course till the batch start date is reached when clicked on Course with future date batch</t>
  </si>
  <si>
    <t>Course with only Future batch</t>
  </si>
  <si>
    <t xml:space="preserve">1.Open Sunbird staging mobile App
2.Login with valid credentials
3.Search for the Future batch course
4.Observe the Join course button
5.Observe user able to join course or not </t>
  </si>
  <si>
    <t>user should not be able to Join course with future batch date</t>
  </si>
  <si>
    <t>verifyUnableToJoinCourseForFutureBatch</t>
  </si>
  <si>
    <t>Verify that If a user has already enrolled into one batch and status of the batch is ongoing, then don’t show the batch selection pop up when the user clicks on the course card or lands on course TOC</t>
  </si>
  <si>
    <t>Course with multiple batches as below
a) Expired batch
b) Batch with enrollment end date passed - but ongoing i.e. batch end date not reached yet
c) Ongoing batch with enrollment open
d) Future batch with enrolling is still not open</t>
  </si>
  <si>
    <t>1.Open Sunbird staging mobile App
2.Login with valid credentials
3.Search for the course
4.Click on the course
5.Click on Join Course button
6.Observe the batches</t>
  </si>
  <si>
    <t xml:space="preserve"> If a user has already enrolled into one batch and status of the batch = ongoing, then don’t show the batch selection pop up when the user clicks on the course card or lands on course TOC</t>
  </si>
  <si>
    <t>verifycoursebatchselectionpopupafterenrol</t>
  </si>
  <si>
    <t>Verify that If the user has already enrolled into one batch and the batch then expired, then show the batch selection pop up only if there are any open ongoing batches to enroll into</t>
  </si>
  <si>
    <t>Course with multiple batches as below
a) Expired batch
b) Batch with enrollment end date passed - but ongoing i.e. batch end date not reached yet
c) Ongoing batch with enrollment open
d) Future batch with enrolling is still not open</t>
  </si>
  <si>
    <t xml:space="preserve">1.Open Sunbird staging mobile App
2.Login with valid credentials
3.Search for the expried batch course
4.Click on join course button
5.Observe the batch popup
</t>
  </si>
  <si>
    <t>If the user has already enrolled into one batch and the batch then expired, then show the batch selection pop up only if there are any open ongoing batches to enroll into</t>
  </si>
  <si>
    <t>coursebatchselectionpopup</t>
  </si>
  <si>
    <t>Verify that if user tries to Join an upcoming batch then user should be displayed with toast message "The course's batch is available from &lt;batch start date&gt;"
&amp;
Verify that if user clicks on any content(TOC) from the course which has an upcoming batch then user should be displayed with toast message "The course's batch is available from &lt;batch start date&gt;"</t>
  </si>
  <si>
    <t>Course should have only upcoming batch</t>
  </si>
  <si>
    <t>Scenario 1:
1.Open Sunbird staging mobile App
2.Login with valid credentials
3.Tap on the  course 
4.Tap on "Join Course"
5.Observe toast message
Scenario 2:
1.Open Sunbird staging mobile App
2.Login with valid credentials
3.Tap on the  course 
4.Tap on course content
5.Observe.</t>
  </si>
  <si>
    <t>user should be displayed with message  " The course's batch is available from &lt;batch start date&gt;"</t>
  </si>
  <si>
    <t>courseupcomingbatchstartdate</t>
  </si>
  <si>
    <t>Verify that if course has expired and future batch and user is not enrolled to course then on clicking the join course button, the user should be displayed with a toast message with the batch start date.</t>
  </si>
  <si>
    <t>if course has expired and future batch and user is not enrolled to course then on clicking the join course button, the user should be displayed with a pop-up with the batch start date.</t>
  </si>
  <si>
    <t>coursebatchstartdate</t>
  </si>
  <si>
    <t>Verify that in mobile if the user joins a course for which the batch is ongoing and then the enrollment date has passed then user should be displayed with the message “The enrollment date has passed for this batch“</t>
  </si>
  <si>
    <t>1. Open staging mobile App
2. Login with valid credentials
3. Open any course with enrollment end date added.
5. Observe the message when the enrollment end date is crossed</t>
  </si>
  <si>
    <t>user should be displayed with the message “The enrollment date has passed for this batch“</t>
  </si>
  <si>
    <t>coursebatchenrolmentdate</t>
  </si>
  <si>
    <t>Verify that in mobile if user open the course which is expired then the user should be displayed with expired message "No batches available"</t>
  </si>
  <si>
    <t>1. Open staging mobile App
2. Login with valid credentials
3. Open any course which is expired
4. Observe the message when the course is expired</t>
  </si>
  <si>
    <t>User should be displayed with expired message</t>
  </si>
  <si>
    <t>MajulaOct19</t>
  </si>
  <si>
    <t>verifyCourseTOCPageMessagesForExpiredCourses</t>
  </si>
  <si>
    <t xml:space="preserve">1.Open Sunbird staging mobile App
2.Login with valid user credentials
3.Click on join course
4.Consume the assessment and observe the toc page </t>
  </si>
  <si>
    <t>"Best Score X/Y" is displayed for each assessment only if user has attempted the assessment in the Course TOC</t>
  </si>
  <si>
    <t>verifyBestScoreInAssessmentInCourseTOC</t>
  </si>
  <si>
    <t>Verify that "Best Score X/Y" should not be displayed for Assessment if the user has not attempted the Assessment in the Course</t>
  </si>
  <si>
    <t>1.Open Sunbird staging mobile App
2.Login with valid user credentials
3.Click on join course
4.Observe the toc</t>
  </si>
  <si>
    <t>"Best Score X/Y" should not be displayed for Assessment if the user has not attempted the Assessment in the Course</t>
  </si>
  <si>
    <t>NamrathaSep27</t>
  </si>
  <si>
    <t>verifyBestScoreNotBeDisplayedForNotAttemptedAssessment</t>
  </si>
  <si>
    <t>Verify that if the max attempt assessment is added to Course along with other contents, then the user should be displayed with the toast messages for the last attempt and exceeded attempts and after that user should not be able to consume that assessment.
 (For ex if the assessment has 3 max attempts
1. Consume the assesment 2 times
2. Consume other content of that course
3. Again consume the assessment
4. Observe it should get toast message for last attempt
5. After consuming again click on redo or play button
6. Observe the toast message for exceeded attempts)</t>
  </si>
  <si>
    <t>1. Open Sunbird staging mobile App
2. Login with valid credetials
3. Open and Join the Course with assessment (Ex:- 2 Attempts)
4. Consume the assesment 2 times
5. Consume other content of that course
6. Again consume the assessment
7. Observe it should get toast message for last attempt
8. After consuming again click on redo or play button
9. Observe the toast message for exceeded attempts</t>
  </si>
  <si>
    <t>- User should get toast messages
- User should not be able to consume the assessment after exceeding the attempts</t>
  </si>
  <si>
    <t>Verify that user is displayed with Best score in Old course which has Assesment and is already consumed</t>
  </si>
  <si>
    <t>Old course with course assessment should have already been consumed</t>
  </si>
  <si>
    <t>1.Open Sunbird staging mobile App
2.Login with valid user credentials
3.Click on the course
4.Observe the toc</t>
  </si>
  <si>
    <t>user is displayed with Best score in Old course which has Assesment and is already consumed</t>
  </si>
  <si>
    <t>Verify that the Number of attempts is calculated in assessment level.
Eg: If course 1 has a assesment and same asssessment is added in Course 2 then if user consumes assessment from course1 with X attempts then when user consumes the assessment from Course 2 user should be given the same attempts"</t>
  </si>
  <si>
    <t>1.Open Sunbird staging mobile App
2.Login ith valid credentials
3.Click on thee course
4.Click on Join course
5.Consume the course assessment 
6.Observe</t>
  </si>
  <si>
    <t xml:space="preserve"> Number of attempts is calculated in assessment level.
Eg: If course 1 has a assesment and same asssessment is added in Course 2 then if user consumes assessment from course1 with X attempts then when user consumes the assessment from Course 2 user should be given the same attempts"</t>
  </si>
  <si>
    <t>Verify that if the user has passed the last attempt to consume the assessment then the user should not be able to consume the assessment and it should be greyed out with message "You have crossed maximum number of attempts to take the assessment" tile and in Player page</t>
  </si>
  <si>
    <t>1.Open Sunbird staging mobile App
2.Login ith valid credentials
3.Click on the course
4.Click on Join course
5.Consume the course assessment 
6.Observe</t>
  </si>
  <si>
    <t xml:space="preserve"> user has passed the last attempt to consume the assessment then the user should not be able to consume the assessment and it should be greyed out with message "You have crossed maximum number of attempts to take the assessment" tile and in Player page</t>
  </si>
  <si>
    <t>verifyMaximumAttemptsCrossedMessageInLimitedAttemptQuestionSet</t>
  </si>
  <si>
    <t>Verifiy that if user selects the new batch and join that batch in which already expired batch exists, user should not retain the expired batch course progress, progress should start form 0.</t>
  </si>
  <si>
    <t>user selects the new batch and join that batch in which already expired batch exists, user should not retain the expired batch course progress, progress should start form 0 .</t>
  </si>
  <si>
    <t>Verify that if user is not enrolled to the course which has expired and ongoing batch and user clicks on join, user should not see the popup( with expired batch) and he will be able to join ongoing batch directly</t>
  </si>
  <si>
    <t>if user is not enrolled to the course which has expired and ongoing batch and user clicks on join, user should not see the popup( with expired batch) and he will be able to join ongoing batch directly</t>
  </si>
  <si>
    <t>verifyUserNavigatedToOpenBatchesDirectlyWithoutSeeingExpiredBatchPopup</t>
  </si>
  <si>
    <t>Verify that if user is enrolled to the course before the enrolment end date then user is able to consume the content and progress is displayed</t>
  </si>
  <si>
    <t xml:space="preserve">1.Open Sunbird staging mobile App
2.Login with valid custodian user credentials
3.Search for course
4.Consume the contents of the course </t>
  </si>
  <si>
    <t>if user is enrolled to the course before the enrolment end date then user is able to consume the content and progress is displayed</t>
  </si>
  <si>
    <t>userenrolsandconsumthecourse</t>
  </si>
  <si>
    <t>Verify that user is unable to Join the course once the enrolment end date is over.</t>
  </si>
  <si>
    <t>Course batch with enrolment end date</t>
  </si>
  <si>
    <t>1.Open Sunbird staging mobile App
2.Login with valid custodian user credentials
3.Search for course whose  enrollment end date  has passed</t>
  </si>
  <si>
    <t>user is unable to Join the course once the enrolment end date is over.</t>
  </si>
  <si>
    <t>verifyUserNotAbleToEnrollTheCourseWithEnrollementEndDatePassed</t>
  </si>
  <si>
    <t>Verify that the user cannot join expired batch and the Join course button is disabled</t>
  </si>
  <si>
    <t>Course has 1 batch and its expired</t>
  </si>
  <si>
    <t>1.Open Sunbird staging mobile App
2.Login with valid custodian user credentials
3.Search for course with expired batch</t>
  </si>
  <si>
    <t>user cannot join expired batch and the Join course button is disabled</t>
  </si>
  <si>
    <t>verifyNoJoinCourseButtonForExpiredCourse</t>
  </si>
  <si>
    <t>Verify that user can consume the contents of the course if the user has already joined batch and its expired
Note:- Progress should not calculate if user consumes content after batch expired</t>
  </si>
  <si>
    <t>User has already joined course batch and its expired</t>
  </si>
  <si>
    <t>user can consume the contents of the course if he has already joined batch and its expired</t>
  </si>
  <si>
    <t>verifyUserAbleToConsumeAlreadyJoinedCourseAndBatchExpired</t>
  </si>
  <si>
    <t>Verify that the user is notified with the text "You have joined the batch of a course that is completed on &lt;Date&gt; You may continue the course, but your progress will not be updated." when opens the already joined Course and the batch is expired</t>
  </si>
  <si>
    <t>1.Open Sunbird staging mobile App
2. Login with valid custodian user credentials
3.Search for already joined course with expired batch</t>
  </si>
  <si>
    <t>user is notified with the text "You have joined the batch of a course that is completed on &lt;Date&gt; You may continue the course, but your progress will not be updated."</t>
  </si>
  <si>
    <t>Verify that when user selects any expired course from My courses, user should see the expired course batch only</t>
  </si>
  <si>
    <t>1. Open Sunbird staging mobile App
2. Login with valid credential.
3. Click on expire course in my courses section.
4. Observe.</t>
  </si>
  <si>
    <t>when user selects the expired course from my courses, user should see the expired course batch</t>
  </si>
  <si>
    <t>verifyExpiredCourseInMylearingSectionOfHomePageAndProfilePage</t>
  </si>
  <si>
    <t>Verify if the course is expired then expired course message should be displayed on course toc and user is able to consume the contents but the course progress should not be updated</t>
  </si>
  <si>
    <t>1. Open Sunbird staging mobile App
 2. Login with valid user credentials. 
 3. Go to Course page
 4. Open expired course from My Learning section
 5. Open the content and consume</t>
  </si>
  <si>
    <t>If course is expired then expired course message should get displayed on course toc and user should be able to consume the contents but the course progress should not be updated</t>
  </si>
  <si>
    <t>verifyExpiredCourses</t>
  </si>
  <si>
    <t>SB-25654</t>
  </si>
  <si>
    <t>Verify that the user is able to enroll to a batch which was created as a upcoming batch previously</t>
  </si>
  <si>
    <t>1. Create the Course
2. Create the batch for that Course as Upcoming</t>
  </si>
  <si>
    <t>1. Open Sunbird App
2. Login with valid credentials
3. Search for the Course which was created as upcoming batch
4. Observe it should have Join Course button
5. Able to Join Course successfully</t>
  </si>
  <si>
    <t>user should be able to enroll to a batch which was created as a upcoming batch previously</t>
  </si>
  <si>
    <t>verifyUserAbleToJoinCoursePostClickingJoinCourseBtnForAlreadyCreatedUpcomingBatchCourse</t>
  </si>
  <si>
    <t>Verify that the Progress and Best score doesnt get updated on consuming course assessment in expired batch</t>
  </si>
  <si>
    <t xml:space="preserve">1.Open Sunbird staging mobile App
2.Login with valid custodian user credentials
3.Search for course with expired batch
4.Consume the content with assessment  in the course  </t>
  </si>
  <si>
    <t>Progress and Best score doesnt get updated on consuming course contents in expired batch</t>
  </si>
  <si>
    <t>PriyaOct3</t>
  </si>
  <si>
    <t>verifyProgressandBestScoreUpdateforExpiredCourse</t>
  </si>
  <si>
    <t xml:space="preserve">Verify that user is displayed with Best score on consuming the Assessment in Old course (previously consumed the course) </t>
  </si>
  <si>
    <t>User should have already consumed the Course with assessment and have some score</t>
  </si>
  <si>
    <t>1. Open Sunbird staging mobile App
2.Login with valid user credentials
3.Open any Old course
4.Consume the assessment and observe the toc page</t>
  </si>
  <si>
    <t>User should be displayed with Best score on consuming the Assessment in Old course</t>
  </si>
  <si>
    <t>NamrataNov10</t>
  </si>
  <si>
    <t>verifyBestScoreForAlreadyConsumedOldCourseWithAssessment</t>
  </si>
  <si>
    <t>Verify that when user rejoins the course then best score is retained along with the available max attempt values for the self assess</t>
  </si>
  <si>
    <t>One Ongoing batch is available for the course
Course with Self assess</t>
  </si>
  <si>
    <t>1.Open Sunbird staging mobile App
2.Login with valid credentials
3.Consume the course Partially
4.Click on the leave batch
5.Observe the confirmation popup
6.Click on join course again
7.Observe the retained best Score and progress</t>
  </si>
  <si>
    <t>when user rejoins the course then best score is retained along with the available max attempt values for the self assess</t>
  </si>
  <si>
    <t>bestscoreandmaxattemptretainedincourse</t>
  </si>
  <si>
    <t>SB-25837</t>
  </si>
  <si>
    <t>Verify that in mobile when user take course assessment then user is not allowed to take more than the max number of attempts set in the course</t>
  </si>
  <si>
    <t>1. Open Sunbird staging mobile App
2. Login with valid credentials
3. Search for any Course with assessment having max limits
4. Consume the assessment and Observe</t>
  </si>
  <si>
    <t>user should not be allowed to take more than the max number of attempts set in the course</t>
  </si>
  <si>
    <t>verifyUserIsNotAllowedToTakeMoreThanMaximumAttemptsSetInACourse</t>
  </si>
  <si>
    <t>Verify that the course progress is disabled(should not be displayed) in any course cards in My Courses section for all the users</t>
  </si>
  <si>
    <t>1. Open Sunbird staging mobile App
2. Login with valid user credentials
3. Search for partially/ fully consumed course
4. Observe the Course placard</t>
  </si>
  <si>
    <t>The course progress is disabled in the course card in my courses section for all the users</t>
  </si>
  <si>
    <t>verifyCourseProgressIsDisabledInCourseCard</t>
  </si>
  <si>
    <t>SH-823</t>
  </si>
  <si>
    <t>Verify that when user Plays any content  and clicks on Next content then the Loading screen should not be displayed. Verify in below content types
1. Textbook
2. Course
3. Collection</t>
  </si>
  <si>
    <t>1. Open Sunbird staging mobile App
2. Login with valid credentials
3. Open any content type
4. Play any content
5. after completing click on Next button
6. Observe</t>
  </si>
  <si>
    <t>Loading screen should not be displayed</t>
  </si>
  <si>
    <t>verifyLoadingScreenIsDisplayedToUserPostClickingNextButton</t>
  </si>
  <si>
    <t>Verify that course progress is getting updated when user consumes courses with multi level child nodes within the parent.
- Course progress should be displayed if user Re-opens the course page and TOC page.</t>
  </si>
  <si>
    <t>1. Open Sunbird staging mobile App
 2. Login with valid user credentials
3. Join any Course with many modules
4. Consume the contents in Course
5. Observe</t>
  </si>
  <si>
    <t>- Course progress should get updated when user consumes courses with multi level child nodes within the parent.
- Course progress should be displayed if user Re-opens the course page and TOC page</t>
  </si>
  <si>
    <t>coursemultipleunits</t>
  </si>
  <si>
    <t>Verify if the course progress is getting updated instantaneously in the TOC page as and when the user consumes the below types of content.
 * PDF
 * WEBM
 * H5P
 * EPUB
 * HTML (Zipped)
 * MP4
 * YOUTUBE
 * Practice Question set
 * Self-assessment</t>
  </si>
  <si>
    <t>1. A course should have been created with the below contents.
 * PDF 
 * WEBM 
 * H5P 
 * EPUB 
 * HTML (Zipped) 
 * MP4 
 * YOUTUBE 
 * Practice Question set
 * Self-assessment
 2. Batch should have been created for the course.</t>
  </si>
  <si>
    <t>1. Open Sunbird staging mobile App
2. Login with valid user credentials
3. Enroll in any course 
4. Consume all the course contents
5. Go back to course toc
6. Observe</t>
  </si>
  <si>
    <t>The course progress should be instantaeously updated in the course TOC page.</t>
  </si>
  <si>
    <t>Verify by entering the page number in course pdf content, then the user should be landed up to the same page number what he have entered
&amp;
Verify that when user enters the wrong page number in course pdf content, then user should get error message by saying"page not found"</t>
  </si>
  <si>
    <t>Scenario1:
1. Open Sunbird app
2. Login with valid credentials / Guest
2. Search and open the course with pdf content
3. Join the course and open the pdf content
3. Observe whether user is able to consume the pdf content in new pdf player
4. Try by entering the page number on top right corner 
5. Observe user is landed up to the same page number what he have entered
Scenario2:
1. Open Sunbird app
2. Login with valid credentials / Guest
3. Search and open the course with pdf content
4. Join the course and open the pdf content
5. Observe whether user is able to consume the pdf content in new pdf player.
6. Try by entering the wrong page number on top right corner 
7. Observe error message is displayed by saying"page not found".</t>
  </si>
  <si>
    <t>Verify whether user is able to enter the page number and user is landed up in appropriate page
Verify when user enters the wrong page number, then user should get error message "Page not found"</t>
  </si>
  <si>
    <t>verifyPageNotFoundErrorMessageInCourseWithPDFContent</t>
  </si>
  <si>
    <t>Verify that in mobile, when user consumes the PDF content completely and clicks on Next/Previous content button, Course progress should be updated and Green tick icon should be dispalyed for that content</t>
  </si>
  <si>
    <t>Course should contain 2-3 contents</t>
  </si>
  <si>
    <t>1. Open Sunbird mobile app
2. Login with Valid credentials
3. Search for a course which contains all type of contents including PDF content.
4. Join Course
5. Consume the PDF content completely in the course
6. Click on the Next/previous content button
7. Observe the progress and content icon</t>
  </si>
  <si>
    <t>Course progress should get updated</t>
  </si>
  <si>
    <t>verifyProgressupdateforPDFinCourse</t>
  </si>
  <si>
    <t>Verify that in mobile, when user consumes the HTML content completely and clicks on Next/Previous content button, Course progress should be updated and Green tick icon should be dispalyed for that content</t>
  </si>
  <si>
    <t>1. Open Sunbird mobile app
2. Login with Valid credentials
3. Search for a course which contains all type of contents including HTML content.
4. Join Course
5. Consume the HTML content completely in the course
6. Click on the Next/previous content button
7. Observe the progress and content icon</t>
  </si>
  <si>
    <t>NamrataOct18</t>
  </si>
  <si>
    <t>verifyCourseProgressUpdateForHTMLContentAfterClickOnNextAndPreviousModule</t>
  </si>
  <si>
    <t>Verify that in mobile, when user consumes the H5P content partially/completely and clicks on Next/Previous content button, Course progress should be updated and Green tick icon should be dispalyed for that content</t>
  </si>
  <si>
    <t>1. Open Sunbird mobile app
2. Login with Valid credentials
3. Search for a course which contains all type of contents including H5P content.
4. Join Course
5. Download and Consume the H5P content completely in the course
6. Click on the Next/previous content button
7. Observe the progress and content icon</t>
  </si>
  <si>
    <t>verifyCourseProgressUpdateForH5PContentAfterClickOnNextAndPreviousModule</t>
  </si>
  <si>
    <t>Verify that in mobile, when user consumes the MP4 content completely and clicks on Next/Previous content button, Course progress should be updated and Green tick icon should be dispalyed for that content</t>
  </si>
  <si>
    <t>1. Open Sunbird mobile app
2. Login with Valid credentials
3. Search for a course which contains all type of contents including MP4 content.
4. Join Course
5. Consume the MP4 content completely in the course
6. Click on the Next/previous content button
7. Observe the progress and content icon</t>
  </si>
  <si>
    <t>verifyCourseProgressGetUpdatedForMP4</t>
  </si>
  <si>
    <t>Verify that in mobile, when user consumes the Video content completely and clicks on Next/Previous content button, Course progress should be updated and Green tick icon should be dispalyed for that content</t>
  </si>
  <si>
    <t>1. Open Sunbird mobile app
2. Login with Valid credentials
3. Search for a course which contains all type of contents including Video content.
4. Join Course
5. Consume the Video content completely in the course
6. Click on the Next/previous content button
7. Observe the progress and content icon</t>
  </si>
  <si>
    <t>Naveenoct</t>
  </si>
  <si>
    <t>verifyCourseProgressUpdatedConsumeVideoContent</t>
  </si>
  <si>
    <t>Verify that in mobile, when user consumes the EPUB content completely and clicks on Next/Previous content button, Course progress should be updated and Green tick icon should be dispalyed for that content</t>
  </si>
  <si>
    <t>1. Open Sunbird mobile app
2. Login with Valid credentials
3. Search for a course which contains all type of contents including EPUB content.
4. Join Course
5. Consume the EPUB content completely in the course
6. Click on the Next/previous content button
7. Observe the progress and content icon</t>
  </si>
  <si>
    <t>ManjulaOct05</t>
  </si>
  <si>
    <t>VerifyCourseProgressShouldGetUpdatedWithEpubContainsCourse</t>
  </si>
  <si>
    <t>Verify that in mobile, when user consumes the Youtube content completely and clicks on Next/Previous content button, Course progress should be updated and Green tick icon should be dispalyed for that content</t>
  </si>
  <si>
    <t>1. Open Sunbird mobile app
2. Login with Valid credentials
3. Search for a course which contains all type of contents including Youtube content.
4. Join Course
5. Consume the Youtube content completely in the course
6. Click on the Next/previous content button
7. Observe the progress and content icon</t>
  </si>
  <si>
    <t>verifyCourseProgressUpdatedForYoutubeVideo</t>
  </si>
  <si>
    <t>Verify that in mobile, when user consume the PDF content partially(less than 20%) and clicks on back button, Course progress should not be updated but the content icon color should be changed to dark blue color</t>
  </si>
  <si>
    <t>1. Open Sunbird mobile app
2. Login with Valid credentials
3. Search for a course which contains all type of contents including PDF content.
4. Join Course
5. Consume the PDF content partially in the course
6. Click on the back button
7. Observe the progress and content icon</t>
  </si>
  <si>
    <t>Course progress should not be updated</t>
  </si>
  <si>
    <t>VerifyProgressNotUpdatedConsumeLessThan20perOfPDF</t>
  </si>
  <si>
    <t>Verify that in mobile, when user consume the HTML content partially(less than 20%) and clicks on back button, Course progress should not be updated but the content icon color should be changed to dark blue color</t>
  </si>
  <si>
    <t>1. Open Sunbird mobile app
2. Login with Valid credentials
3. Search for a course which contains all type of contents including HTML  content.
4. Join Course
5. Consume the HTML content partially in the course
6. Click on the back button
7. Observe the progress and content icon</t>
  </si>
  <si>
    <t>Namrata19Oct</t>
  </si>
  <si>
    <t>verifyCourseProgressShouldNotUpdateForHTMLContentForPartiallyConsuming</t>
  </si>
  <si>
    <t>Verify that in mobile, when user open the H5P content and clicks on back button, Course progress should not be updated but the content icon color should be changed to dark blue color</t>
  </si>
  <si>
    <t>1. Open Sunbird mobile app
2. Login with Valid credentials
3. Search for a course which contains all type of contents including H5P content.
4. Join Course
5. Download and open the H5P content in the course
6. Click on the back button
7. Observe the progress and content icon</t>
  </si>
  <si>
    <t>Verify that in mobile, when user consume the MP4 content partially and clicks on back button, Course progress should not be updated but the content icon color should be changed to dark blue color</t>
  </si>
  <si>
    <t>1. Open Sunbird mobile app
2. Login with Valid credentials
3. Search for a course that contains all the content such as MP4 content.
4. Join Course
5. Select the MP4 content partially in the course
6. Click on the Back button
7. Observe the progress and content icon</t>
  </si>
  <si>
    <t>VerifyProgressNotUpdatedConsumepartiallyMp4InCourse</t>
  </si>
  <si>
    <t>Verify that in mobile, when user consume the Video content partially and clicks on back button, Course progress should not be updated but the content icon color should be changed to dark blue color</t>
  </si>
  <si>
    <t>1. Open Sunbird mobile app
2. Login with Valid credentials
3. Search for a course that contains all the content such as Video content.
4. Join Course
5. Select the Video content partially in the course
6. Click on the Back button
7. Observe the progress and content icon</t>
  </si>
  <si>
    <t>verifyCourseProgressnotUpdatedWhenPlayVideoContentPartially</t>
  </si>
  <si>
    <t>Verify that in mobile, when user consume the EPUB content partially and clicks on back button, Course progress should not be updated but the content icon color should be changed to dark blue color</t>
  </si>
  <si>
    <t>1. Open Sunbird mobile app
2. Login with Valid credentials
3. Search for a course that contains all the content such as EPUB content.
4. Join Course
5. Select the EPUB content partially in the course
6. Click on the Back button
7. Observe the progress and content icon</t>
  </si>
  <si>
    <t>NamrataOct19</t>
  </si>
  <si>
    <t>verifyCourseProgressShouldNotUpdateForEpubContentForPartiallyConsuming</t>
  </si>
  <si>
    <t>Verify that in mobile, when user consume the youtube content partially and clicks on back button, Course progress should not be updated but the content icon color should be changed to dark blue color</t>
  </si>
  <si>
    <t>1. Open Sunbird mobile app
2. Login with Valid credentials
3. Search for a course that contains all the content such as Youtube content.
4. Join Course
5. Select the Youtube content partially in the course
6. Click on the Back button
7. Observe the progress and content icon</t>
  </si>
  <si>
    <t>verifyCourseProgressnotUpdatedWhenPlayYoutubeVideoPartially</t>
  </si>
  <si>
    <t>Verify that user is able to Join course and consume the course content progress increases accordingly</t>
  </si>
  <si>
    <t>Course with Ongoing Batch</t>
  </si>
  <si>
    <t>1.Open Sunbird staging mobile App
2.Login with valid credentials
3.Search for the coures whose enrollement end date is not over
4.Consume the course 
5.Observe the course progress is updating or not</t>
  </si>
  <si>
    <t>user is able to Join course and consume the course content progress increases accordingly</t>
  </si>
  <si>
    <t>Verify that course progress is getting synched to portal if user consumes the course contents in mobile app and vice versa</t>
  </si>
  <si>
    <t>1. Open Sunbird staging mobile App
 2. Login with valid user credentials
 3. Enroll in the course 
 4. Consume the course partially
 5. Observe the progress
 6. Now login to portal with same user
 7. Open the same enrolled course
 8. Obseve the course progress</t>
  </si>
  <si>
    <t>Course progress should be synched to portal if user consumes contents in mobile app and vice versa</t>
  </si>
  <si>
    <t>Verify that post consuming the course contents in course toc green tick mark is displayed against content</t>
  </si>
  <si>
    <t>1. Open Sunbird staging mobile App
2. Login with valid user credentials
3. Go to Course tab
4. Open any course which has open batches
5. Tap on "Join Course"
6. Start consuming the course
7. Observe, the contents in course toc</t>
  </si>
  <si>
    <t>post consuming the course contents in course toc green tick mark  is displayed against content</t>
  </si>
  <si>
    <t>verifyGreenTickMarkPostCompletingCourseUnitsInACourse</t>
  </si>
  <si>
    <t>Verify if the course creator updated the course by adding contents, then course progress should decrease
&amp;
Verify if the course creator updates the course by removing contents, then course progress should increase</t>
  </si>
  <si>
    <t>1. User is already enrolled in the course
 2. User has partially consumed the course
 3. Creator of the course updated the course already</t>
  </si>
  <si>
    <t>1. Open Sunbird staging mobile App
2. Login with valid user credentials
3. Now open the enrolled course from "My Course" section
4. Observe the progress</t>
  </si>
  <si>
    <t>&gt; Course progress should get decrease
&gt; Course progress should get increase</t>
  </si>
  <si>
    <t>Verify that if user is enrolled and consumed the course partially and then the enrolment end date is over and when user consumes the course content user should still be able to see the course progress and best score.</t>
  </si>
  <si>
    <t>Coures with user joined  but enrolment end date is over</t>
  </si>
  <si>
    <t>1.Open Sunbird staging mobile App
2.Login with valid credentials
3.Search for the coures whose enrollement end date over
4.Consume the course 
5.Observe the course progress and Best Score</t>
  </si>
  <si>
    <t>if user is enrolled and consumed the course partially and then the enrolment end date is over and when user consumes the course content user should still be able to see the course progress and best score.</t>
  </si>
  <si>
    <t>NaveenOct17</t>
  </si>
  <si>
    <t>verifyJoinAndConsumeCourse
verifyCourseProgressAndBestScoreforenrollementenddateoverCourse</t>
  </si>
  <si>
    <t>Verify that if user is enrolled and consumed the course partially and then the enrolment end date is over and when user consumes the course content user should still be able to see the course progress.</t>
  </si>
  <si>
    <t>1.Open Sunbird staging mobile App
2.Login with valid credentials
3.Search for the coures whose enrollement end date over
4.Consume the course 
5.Observe the course progress.</t>
  </si>
  <si>
    <t>if user is enrolled and consumed the course partially and then the enrolment end date is over and when user consumes the course content user should still be able to see the course progress.</t>
  </si>
  <si>
    <t>ManjulaOct17</t>
  </si>
  <si>
    <t>verifyCourseProgressUpdatedPartially
verifyCourseProgressUpdatedAfterEnrollmentEndDate</t>
  </si>
  <si>
    <t>Verify that when user retakes the course which is ongoing and already attained a best score and on re-consumption the progress and Score gets improved.</t>
  </si>
  <si>
    <t xml:space="preserve">1.Open Sunbird staging mobile App
2.Login with valid credentials
3.Join any Course with assessment and consume
4.Consume the course again/Retake
5.Observe the Improved course progress and Best Score </t>
  </si>
  <si>
    <t>when user retakes the course which is ongoing and already attained a best score on re consumption the progress and Score gets improved.</t>
  </si>
  <si>
    <t>Verify that 
1. If the user is at the last attempt to take the assessment, show a toast message on the player page stating “It’s the last attempt left”.
2. user is not allowed to play the assessment if the max attempt to consume the assessment is expired.
3.  user is shown with message "you have crossed maximum number of attempts to take the assessment" when user is trying to play the content if the max attempt is expired.
4.  if user is on the last attempt and click on redo in player end page then user should shown the popup stating “It’s the last attempt left".
5. if the max attempt to consume the assessment is passed then clicking on redo user should show  "you have crossed maximum number of attempts to take the assessment".</t>
  </si>
  <si>
    <t>1. Open Sunbird App.
2. Login with valid credential.
3. Search course with assessmement(Max attempts must be set).
4. Click on join button.
5. Consume the Assessment(consume assessment till set attempts ).
6. Observe.</t>
  </si>
  <si>
    <t xml:space="preserve">1. If the user is at the last attempt to take the assessment, show a toast message on the player page stating “It’s the last attempt left”.
2. user is not allowed to play the assessment if the max attempt to consume the assessment is expired.
3.  user is shown with message "you have crossed maximum number of attempts to take the assessment" when user is trying to play the content if the max attempt is expired.
4.  if user is on the last attempt and click on redo in player end page then user should shown the popup stating “It’s the last attempt left".
5. if the max attempt to consume the assessment is passed then clicking on redo user should show  "you have crossed maximum number of attempts to take the assessment".
</t>
  </si>
  <si>
    <t>verifyLastAttemptLeftMessageWhileConsumingAnAssessment</t>
  </si>
  <si>
    <t>Verify that 
1. if user is on the last attempt to consume the assessment then clicking on the next/prev on the content player user should show the popup stating "It’s the last attempt left”.
2.If the attempt to consume the assessment over then  on the content player user should show the message "you have crossed maximum number of attempts to take the assessment"</t>
  </si>
  <si>
    <t>1. Open Sunbird App.
2. Login with valid credential.
3. Search course with assessmement(Max attempts must be set).
4. Click on join button.
5. Consume any content before/after to Assessment(consume assessment till set attempts ).
6. Click on Next/Prev button
7. Observe.</t>
  </si>
  <si>
    <t>1.if user is on the last attempt to consume the assessment then clicking on the next/prev on the content player user should show the popup stating "It’s the last attempt left”.
2.If the attempt to consume the assessment over then  on the content player user should show the message "you have crossed maximum number of attempts to take the assessment"</t>
  </si>
  <si>
    <t>ED-1076
ED-1260</t>
  </si>
  <si>
    <t>5.1.2</t>
  </si>
  <si>
    <t>Course assessment</t>
  </si>
  <si>
    <t xml:space="preserve">Verify that after consuming the assessment in the end screen user is displayed with the correct values for 
1. Total number of questions in the assessment
2. Number of questions attended
3. Number of questions skipped                             </t>
  </si>
  <si>
    <t>1. Open Sunbird staging mobile App
2. Login with valid credentials
3. Open any Course with assessment
4. Consume the assessment
5. Observe</t>
  </si>
  <si>
    <t xml:space="preserve">Assessment end screen user is displayed with the correct values for 
1. Total number of questions in the assessment
2. Number of questions attended
3. Number of questions skipped   </t>
  </si>
  <si>
    <t xml:space="preserve">Verify that if user consumes Pdf content by clicking on Play which is added in course and navigates to end page then the progress should be updated and marked as Done (Green tick) on the course toc page
</t>
  </si>
  <si>
    <t>- Have the user enrolled in a course
 - Have a course with PDF content
 - Download the PDF content from the course.</t>
  </si>
  <si>
    <t xml:space="preserve">1. Open Sunbird staging mobile App
2. Login with a valid credential.
3. Open any Course with PDF content
4. Consume the PDF content by tapping on PLAY button.
5. Navigate to the end page.
6. Observe
</t>
  </si>
  <si>
    <t xml:space="preserve">The progress should be updated and marked as Done on the Content card.
</t>
  </si>
  <si>
    <t>verifyUserAbleConsumePDFCourseTillLastPageAndProgressUpdated</t>
  </si>
  <si>
    <t>Verify that if user downloads the Pdf content and then goes offline comsumes and navigates to end page then the progress should be updated and marked as Done (Green tick) on the Course toc page once the user comes online</t>
  </si>
  <si>
    <t>1. Open Sunbird staging mobile App
2. Login with a valid credential.
3. Open any Course with PDF content
4. Download the Course
5. Go Offline
6. Consume the PDF content by tapping on PLAY button.
7. Navigate to the end page.
8. Observe</t>
  </si>
  <si>
    <t>Verify that if user plays any video content added in Course and consumes completely or drags the video till the end then the progress should be updated and marked as Green tick on the Course toc page
&amp;
Verify that when user downloads the video from course and then goes offline and consumes completely or drags the video till the end then the progress should be updated and marked as Done on the Course toc page once the user comes online</t>
  </si>
  <si>
    <t>- Have a course with video content
- Download the video content from the course.</t>
  </si>
  <si>
    <t>Scenario1:
1. Open Sunbird staging mobile App
2. Login with a valid credential.
3. Enrol into a course.
4. Consume the course.
5. Watch 20% of the video.
6. Drag the video till the end.
7. Observe
Scenario2:
1. Open Sunbird staging mobile App
2. Login with valid credentials
3. Join any course with video content
4. Download the content
5. Go Offline
6. Consume the video content in course
7. Turn on the internet
8. Observe the progress of course</t>
  </si>
  <si>
    <t>The progress should be updated and marked as green tick on the Content card.
===========
The progress should be updated and marked as Done on the Content card</t>
  </si>
  <si>
    <t>SH-628</t>
  </si>
  <si>
    <t>Verify that if user is consumed all the contents of the course and MP4 is the last content then course completion message should be displayed if user consumes the video completely and close it
&amp;
Verify that if user is consumed all the contents of the course and MP4 is the last content then course completion message should be displayed if user consumes the video completely and close it in offline mode</t>
  </si>
  <si>
    <t>Scenario 1:
1. Open Sunbird staging mobile App
2. Login with valid user credentials
3. Go to course page
4. open any course and enroll in the course
5. Connsume the course completely
6. observe.
Scenario 2:
1. Open Sunbird staging mobile App
2. Login with valid user credentials
3. Go to course page
4. Open the course from my course section
5. Turnoff the internet
6. Consume the video content for 20% and close it
7. Observe</t>
  </si>
  <si>
    <t>if user is consumed all the contents of the course and MP4 is the last content then course completion message should be displayed if user consumes the video completely and close it
&amp;
if user is consumed all the contents of the course and MP4 is the last content then course completion message should be displayed if user consumes the video completely and close it in offline mode</t>
  </si>
  <si>
    <t>Verify that if user completed the course which is not attached with a certificate then user should get course completion message popup as
"You have successsfully completed the course, Note: This course doesnot have certificate"</t>
  </si>
  <si>
    <t>Course is not attached with a certificate</t>
  </si>
  <si>
    <t>1. Open Sunbird staging mobile App
2. Login with valid user credentials
3. Search for the course which is not attached with certificate
4. Enroll in the course
5. Complete the course completely
6. Observe, the course completion popup message on player</t>
  </si>
  <si>
    <t>Post completing the course "You have successsfully completed the course, Note: This course doesnot have certificate" is displayed on the player</t>
  </si>
  <si>
    <t>verifyCompletedCourseAndNoCertificateMsg</t>
  </si>
  <si>
    <t>Verify that course completion popup should be shown when user completes the course</t>
  </si>
  <si>
    <t>1.Open Sunbird staging mobile App
2.Login ith valid credentials
3.Click on the course
4.Click on Join course
5.Consume the course 
6.Observe</t>
  </si>
  <si>
    <t>course completion popup should be shown when user completes the course</t>
  </si>
  <si>
    <t>SB-19106</t>
  </si>
  <si>
    <t>Verify that in mobile after clicking on View More button in Course page and also in My Learning page, User is able to scroll till end of the courses</t>
  </si>
  <si>
    <t>1. Open Sunbird staging mobile App
2. Login with valid credentials
3. Click on View More in the Course and My Learning sectons
4. Scroll till end</t>
  </si>
  <si>
    <t>User should be able to scorll till end</t>
  </si>
  <si>
    <t>verifyUserAbleToClickMoreBtnAndScrollTillEndInCourseAndMyLearningSections</t>
  </si>
  <si>
    <t>SB-27731</t>
  </si>
  <si>
    <t>Verify that in mobile when user opens any content in the course, the content releavant name in the content details page should be displayed clearly and should not be greyed out</t>
  </si>
  <si>
    <t>1. Open Sunbird App
2. Login with valid credentials
3. Open any Course
4. Click on any content
5. Observe the content detail page</t>
  </si>
  <si>
    <t>The content relevant for: Student/Teacher should not be greyed out</t>
  </si>
  <si>
    <t>verifycourserelevantInCourseDetailsPage</t>
  </si>
  <si>
    <t>SB-27534</t>
  </si>
  <si>
    <t>Verify that in mobile when user enrolls to Course, then the enrolled Courses should be listed under "My learning" section in home and profile page</t>
  </si>
  <si>
    <t>1. Open Sunbird App
2. Login with vcalid credentials
3. Search any Course and enroll
4. Click on home page and Observe My learning section
5. Click on profile tab and Observe My learning section</t>
  </si>
  <si>
    <t>Enrolled course should be displayed in home and profile page in My learning section</t>
  </si>
  <si>
    <t>verifyEnrolledCourseInHomePageAndProfilePageUnderMyLearningSection</t>
  </si>
  <si>
    <t>SB-30361</t>
  </si>
  <si>
    <t>Verify that in mobile when user downloads the Course with pdf contents, consume the pdf in Offline and comes Online, then the content should be shown as Consumed (Green tick) and Course Progress should be updated</t>
  </si>
  <si>
    <t>1. Open staging mobile App
2. Login with valid credentials
3. Open the Course with pdf content
4. Join the Course
5. Download the Course
6. Turn Off the internet
7. Consume the content
8. Turn on the internet
9. Observe the progress</t>
  </si>
  <si>
    <t>The content should be shown as Consumed (Green tick) and Course Progress should be updated</t>
  </si>
  <si>
    <t>SB-29020</t>
  </si>
  <si>
    <t>Verify that User should see the same course progress on both mobile and portal for the same user</t>
  </si>
  <si>
    <t>User has consumed the same course on portal and mobile.</t>
  </si>
  <si>
    <t>1. User logged into a portal.
2. Search for the course.
3. Open the course and observe the course progress.
4. Login to the mobile app with the same user.
5. Search the same course.
6. Open the course and observe the course progress.</t>
  </si>
  <si>
    <t>User should see the same course progress on both mobile and web portal.</t>
  </si>
  <si>
    <t xml:space="preserve">Verify that in the mobile, the user is able to see the progress updated when the user scrolls the single page pdf to end </t>
  </si>
  <si>
    <t>the pdf content should have single page</t>
  </si>
  <si>
    <t xml:space="preserve">1. Open the sunbird mobile app
2. login with valid credentials
3. Search for the course with the single page pdf coontent
4. Open the course
5. click on the Join course button
6. Open the single page pdf content
7. scroll the pdf content
8. Observe
</t>
  </si>
  <si>
    <t>User should be able  to see the progress updated  when the user scrolls the single page pdf to end .</t>
  </si>
  <si>
    <t>singlepagepdfcourse</t>
  </si>
  <si>
    <t>Verify that if user has completed the course then Download, Share and delete icon should be displayed on course toc along with course completion message</t>
  </si>
  <si>
    <t>User is alredy enrolled and completed the course</t>
  </si>
  <si>
    <t>1. Open Sunbird app
2. Login with valid user credentials
3. Tap on course page 
4. Open the completed course from my course section
5. Observe</t>
  </si>
  <si>
    <t>Download, Share and delete icon should be displayed on course toc along with course completion message</t>
  </si>
  <si>
    <t>ValidateDownloadDeleteSAndShareButtons</t>
  </si>
  <si>
    <t>Verify that the Leave course button is not displayed and user should not be able to leave batch once the course is consumed fully 100%</t>
  </si>
  <si>
    <t>1.Open Sunbird staging mobile App
2.Login with valid credentials
3.Consume the course Completely
4.Observe the leave batch</t>
  </si>
  <si>
    <t>the Leave course button is not displayed and user should not be able to leave batch once the course is consumed fully 100%</t>
  </si>
  <si>
    <t>NoLeaveCourseForCompletedCourse</t>
  </si>
  <si>
    <t>Verify that user is displayed with confirmation pop up when user clicks on leave batch and the course is partially consumed</t>
  </si>
  <si>
    <t>1.Open Sunbird staging mobile App
2.Login with valid credentials
3.Consume the course partially
4.Click on leave batch
5.Observe the confirmation popup</t>
  </si>
  <si>
    <t>user is displayed with confirmation pop up when user clicks on leave batch and the course is partially consumed</t>
  </si>
  <si>
    <t>Verify that when user leaves the course and rejoins the batch then the progress should start from where he had left and if self assess is consumed the same score should be displayed</t>
  </si>
  <si>
    <t xml:space="preserve">One Ongoing batch is available for the course
</t>
  </si>
  <si>
    <t>1.Open Sunbird staging mobile App
2.Login with valid credentials
3.Consume the course Partially
4.Click on the leave batch
5.Observe the confirmation popup
6.Click on join course again
7.Observe the Score and progress</t>
  </si>
  <si>
    <t>when user leaves the course and rejoins the batch then the progress should start from where he had left and if self assess is consumed the same score should be displayed</t>
  </si>
  <si>
    <t>verifySameCourseProgressPostLeaveAndRejoinTheCourse</t>
  </si>
  <si>
    <t>Verify that if course is not attached with certificate then course completion message "Congratulations! You have successfully completed the Course with Note: This course doesn't have a certificate" is displayed when user consumes the Course 100% 
&amp;
Verify if user completes the course before the batch end date then in course toc "You have successfully completed this course" message should be displayed</t>
  </si>
  <si>
    <t>1. Open sunbird app
2. Login with valid credentials
3. Open any course without certificate
4. Click on Join course button
5. Consume the course completely
6. Observe
-------------
1.Open Sunbird staging mobile App
2. Login with valid user credentials
3. Enroll to any coures
4. Consume the course Completely
5.Observe the Message</t>
  </si>
  <si>
    <t>Observe the Course completion message when course is not attached with certificate
------------------------
if user completes the course before the batch end date then in course toc "You have successfully completed this course" message should be get displayed</t>
  </si>
  <si>
    <t xml:space="preserve">verifyCompletedCourseAndNoCertificateMsg
</t>
  </si>
  <si>
    <t xml:space="preserve">Verify that if user has consumed all the contents of the course and PDF is the last content then course completion message should be displayed If user is in last page of PDf
</t>
  </si>
  <si>
    <t xml:space="preserve">1. Open Sunbird app
2. Login with valid user credentials
3. Go to course page
4. Open the course from my course section
5. Consume all other contents at last Consume the PDF till last page and close it
6. Observe
</t>
  </si>
  <si>
    <t xml:space="preserve">user is consumed all the contents of the course and PDF is the last content then course completion message should be displayed If user is in last page of PDF and close it
</t>
  </si>
  <si>
    <t>ManjulaNov24</t>
  </si>
  <si>
    <t>ValidateCourseCompletionMessageShouldBeDisplayedIfUserIsInLastPageOfPDf</t>
  </si>
  <si>
    <t xml:space="preserve">
Verify that in Offline if user has consumed all the contents of the course and PDF is the last content then course completion message should be displayed If user is in last page of PDF and close it</t>
  </si>
  <si>
    <t xml:space="preserve">
1. Open Sunbird app
2. Login with valid user credentials
3. Go to course page
4. Open the course from my course section
5. Download the course
6. Turn Off the internet
7. Consume all other contents at last Consume the PDF till last page and close it
8. Observe</t>
  </si>
  <si>
    <t xml:space="preserve">
user is consumed all the contents of the course and PDF is the last content then course completion message should be displayed If user is in last page of PDF and close it in offline mode</t>
  </si>
  <si>
    <t>SH-502</t>
  </si>
  <si>
    <t xml:space="preserve">Verify that user is taken to content player and first content of the course starts to play post clicking on "Start learning" button
</t>
  </si>
  <si>
    <t>1. Open Sunbird app
2. Login with valid user credentials
3. Go to course tab
4. Open the course from featured course section
5. Enroll in the course
6. Observe
------------
1. Open Sunbird app
2. Login with valid user credentials
3. Go to course tab
4. Open the course from featured course section
5. Enroll in the course
6. Click on "Start learning" button
7. Observe</t>
  </si>
  <si>
    <t xml:space="preserve">user is taken to content player and first content of the course starts to play post clicking on "Start learning" button
</t>
  </si>
  <si>
    <t>ManjulaNov23</t>
  </si>
  <si>
    <t>validateFirstContentOfTheCourseStartsToPlayPostClickingonStartLearningButton</t>
  </si>
  <si>
    <t xml:space="preserve">
Verify if the first content of the course doesnt contain streaming URL then post clicking on "Start learning" user should be redirected to content details page
&amp;
Verify that course contents are downloaded and clicking on start learning button in offline mode, user is taken to content player and content starts to play</t>
  </si>
  <si>
    <t>1. Open Sunbird app
2. Login with valid user credentials
3. Go to course tab
4. Open the course from featured course section
5. Enroll in the course
6. Observe
------------
1. Open Sunbird app
2. Login with valid user credentials
3. Go to course tab
4. Open the course from featured course section
5. Enroll in the course
6. Click on "Start learning" button
7. Observe</t>
  </si>
  <si>
    <t xml:space="preserve">
Verify if the first content of the course doesnt contain streaming URL then post clicking on "Start learning" user should be redirected to content details page
&amp;
Verify that course contents are downloaded and clicking on start learning button in offline mode, user is taken to content player and content starts to play</t>
  </si>
  <si>
    <t>Verify that user is taken to content player and first content of the module starts to play post clicking on "Start learning" button from module details page
&amp;
Verify if the first content of the module doesnt contain streaming URL then post clicking on "Start learning" from module details page, user should be redirected to content details page
&amp;
Verify that course module is downloaded and clicking on start learning button from module details page in offline mode, user is taken to content player and content starts to play</t>
  </si>
  <si>
    <t>1. Open Sunbird app
2. Login with valid user credentials
3. Go to course tab
4. Open the course from featured course section
5. Enroll in the course
6. Open any module
7. Click on "Start learning" button
8. Observe</t>
  </si>
  <si>
    <t>user is taken to content player and first content of the module starts to play post clicking on "Start learning" button from module details page
&amp;
Verify if the first content of the module doesnt contain streaming URL then post clicking on "Start learning" from module details page, user should be redirected to content details page
&amp;
Verify that course module is downloaded and clicking on start learning button from module details page in offline mode, user is taken to content player and content starts to play</t>
  </si>
  <si>
    <t>Verify that module contents are downloaded and clicking on Continue learning button in offline mode from module details page, then user is taken to content player and  play the content where the user last left off
&amp;
Verify if user clicks on "Start again" button from module details page then 1st content of the module should starts to play</t>
  </si>
  <si>
    <t>1. Open Sunbird app
2. Login with valid user credentials
3. Go to course tab
4. Open the course from my course section
5. Open any module
6. Click on "continue learning"
7. Observe</t>
  </si>
  <si>
    <t>module contents are downloaded and clicking on Continue learning button in offline mode from module details page, then user is taken to content player and  play the content where the user last left off
&amp;
user clicks on "Start again" button from module details page then 1st content of the module should starts to play</t>
  </si>
  <si>
    <t>SH-409</t>
  </si>
  <si>
    <t xml:space="preserve">Verify that user is notified on the course toc with text "Course last updated on dd/mm/yy" when the course is updated for enrolled course
Verify that user who is not enroled to the course is not displayed with the Course modification message "Course last updated on "date""
</t>
  </si>
  <si>
    <t>1. Open Sunbird app
2. Login with valid user credentials
3. Go to course tab
4. Open the course which was enrolled already
5. Observe
1. Open Sunbird app
2. Login with valid user credentials
3. Go to course tab
4. Open the course where user is not enrolled
5. Observe</t>
  </si>
  <si>
    <t>user is notified on the course toc with text "Course last updated on dd/mm/yy" when the course is updated for enrolled course
user who is not enroled to the course is not displayed with the Course modification message</t>
  </si>
  <si>
    <t>verifyCourseLastUpdatedMessageInCourseTOC</t>
  </si>
  <si>
    <t xml:space="preserve">Verify that if user unenrolls from a course and creator of the course updated the course, then user should not be notified with updated course message
</t>
  </si>
  <si>
    <t>1. Open Sunbird app
2. Login with valid user credentials
3. Go to course tab
4. Open the course from My course section
5. Unenroll from the course
6. As a creator of the course update the course
7. Now open the same course in mobile app
8. Observe</t>
  </si>
  <si>
    <t xml:space="preserve">user unenrolls from a course and creator of the course updated the course, then user should not be notified with updated course message
</t>
  </si>
  <si>
    <t>verifyUserNotAbleToSeeLastUpdatedMsgPostUnenrolledFromCourse</t>
  </si>
  <si>
    <t>Verify that course toc page should not show certificate messages till the user enrolls to the course
&amp;
Verify that if course is not attached with a certificate then post enrolling in the batch course details "Currently this course does not have a certificate. The course creator may attach a certificate later" should be displayed</t>
  </si>
  <si>
    <t>1. Open Sunbird app
2. Login withh valid user credentials
3. Search for the course which is not attached with certificate
4. Enroll in the course
5. Observe, Course details screen</t>
  </si>
  <si>
    <t>Post enrolling user should be displayed with  "Currently this course does not have a certificate. The course creator may attach a certificate later" on course details screen</t>
  </si>
  <si>
    <t>verifyCourseIsNotHavingCertificateMsg</t>
  </si>
  <si>
    <t>Verify that user is taken to content player and play the content where the user last left off post clicking on "continue learning" button
&amp;
Verify if the content of the course doesnt have streaming URL then post clicking on "Continue learning" button user should be redirected to content details page
&amp;
Verify that course contents are downloaded and clicking on Continue learning button in offline mode, user is taken to content player and  play the content where the user last left off</t>
  </si>
  <si>
    <t>1. Open Sunbird app
2. Login with valid user credentials
3. Go to course tab
4. Open the course from my course section
5. Click on "continue learning"
6. Observe</t>
  </si>
  <si>
    <t>user is taken to content player and play the content where the user last left off post clicking on "continue learning" button
&amp;
the content of the course doesnt have streaming URL then post clicking on "Continue learning" button user should be redirected to content details page
&amp;
course contents are downloaded and clicking on Continue learning button in offline mode, user is taken to content player and  play the content where the user last left off</t>
  </si>
  <si>
    <t xml:space="preserve">Verify that user is taken to content player and play the content where the user last left off post clicking on "continue learning" button from module details page
</t>
  </si>
  <si>
    <t>1. Open Sunbird app
2. Login with valid user credentials
3. Open the course from my course section
4. Open any course
5 Click on "continue learning"
6. Observe</t>
  </si>
  <si>
    <t xml:space="preserve">user is taken to content player and play the content where the user last left off post clicking on "continue learning" button from module details page
</t>
  </si>
  <si>
    <t>verifycontinuelearningincourse</t>
  </si>
  <si>
    <t>SB-23105</t>
  </si>
  <si>
    <t>Already automated</t>
  </si>
  <si>
    <t xml:space="preserve">1. Verify that the timer is displayed on the Course and Trackable collection TOC above the "Start Learning "/"Continue Learning" button when the user has Joined the Course which has enrollment end date or batch end date and it is about to end in 2 days.
2. Verify that if user leaves the trackable collection and enroll once again in the batch then user should be displayed with timer on course toc
</t>
  </si>
  <si>
    <t>1. Open staging mobile  App.
2. Login with valid credential.
3. Search course/trackable collection( which has enrollment end date and batch end date ).
4. Click on join button.
5. Observe.
===================================
1. Open staging mobile App.
2. Login with valid credential.
3. Search course/trackable collection/already partially consume( which has batch end date)
4. Click on join button(If user has not already joined).
5. Click on Kabab menu.
6. Click on Leave course.
7. Click on join course button again.
8. Observe.</t>
  </si>
  <si>
    <t xml:space="preserve">1. Verify that the timer is displayed on the Course and Trackable collection Toc above the "Start Learning "/"Continue Learning" button when the user has Joined the Course which has enrollment end date and no batch end date
2. Verify that if user leaves the trackable collection and enroll once again in the batch then user should be displayed with timer on course toc
</t>
  </si>
  <si>
    <t>NamrataNov24</t>
  </si>
  <si>
    <t>validateTimerIsDisplayedInCourseAndTrackableCollectionForEnrollmentEndDate</t>
  </si>
  <si>
    <t>Verify that timer should also be displayed when user consumes the course in offline mode</t>
  </si>
  <si>
    <t xml:space="preserve">
3. Verify that timer should be displayed when user consumes the course in offline mode</t>
  </si>
  <si>
    <t>Verify that the timer is displayed post Join Course/ Trackable collection and timer should appear  “Y” amount of time before the expiry in X days Y Hours Z mins for batch which is about to expire in 2 days</t>
  </si>
  <si>
    <t>1. Open Sunbird App.
2. Login with valid credential.
3. Search course/trackable collection(Batch end date expire in 2 days).
4. Click on join button.
5. Observe.</t>
  </si>
  <si>
    <t xml:space="preserve"> the timer is displayed post Join Course/ Trackable collection and timer should appear “Y” amount of time before the expiry in X days Y Hours Z mins for batch which is about to expire in 2 days</t>
  </si>
  <si>
    <t>validateTimerDisplayedInCourseExpireInTwoDays</t>
  </si>
  <si>
    <t>- Verify that the timer is not displayed when the user has not Joined the Course/ Trackable collection which has Batch end date/ enrollment end date
- Verify that if user unenroll from the batch then timer should not be displayed on course toc which has Batch end date/ enrollment end date</t>
  </si>
  <si>
    <t>1. Open Sunbird App.
2. Login with valid credential.
3. Search course/trackable collection for which Batch end date expire in 2 days).
4. Observe.
======================
1. Open Sunbird App.
2. Login with valid credential.
3. Join the course/trackable collection(with Batch end date ).
4. Leave the Course and Observe.</t>
  </si>
  <si>
    <t>- the timer is not displayed when the user has not Joined the Course/ Trackable collection which has Batch end date/ enrollment end date
-if user unenroll from the batch then timer should not be displayed on course toc which has Batch end date/ enrollment end date</t>
  </si>
  <si>
    <t>validateTimerNotDisplayedInCourseWithNoEndDate</t>
  </si>
  <si>
    <t>4.0.0 Sprint2</t>
  </si>
  <si>
    <t xml:space="preserve">1. Verify that in mobile user is displayed with "Sync Progress now" button in kebab menu of Course toc page
2. Verify that in mobile user is able to sync the progress once the progress is 100%
</t>
  </si>
  <si>
    <t>1. Open Sunbird Mobile App.
2. Login with valid credential.
3. Search course.
4. Click on join course.
5. Consume the course 100%.
6. Click on Kabab menu.
7. Observe.
========================
1. Open Sunbird Mobile App.
2. Login with valid credential.
3. Search course.
4. Click on join course.
5. Consume the course 100%.
6. Click on Kabab menu.
7. Click on "Sync progress now". 
8. Observe.</t>
  </si>
  <si>
    <t>1. Verify that in mobile user is displayed with "Sync Progress now" button in kebab menu of Course toc page
2. Verify that in mobile user is able to sync the progress once the progress is 100%</t>
  </si>
  <si>
    <t>verifySyncProgressNowPostCompletingTheCourse</t>
  </si>
  <si>
    <t>SB-25669</t>
  </si>
  <si>
    <t>1. Verify that in mobile user is displayed with "My Learning" section in home page
2. Verify that in the mobile app the user is displayed with all the enrolled courses/ trackable collections in "My Learning" section of home page</t>
  </si>
  <si>
    <t xml:space="preserve">Logged in user and the user should be enrolled into a trackable collection </t>
  </si>
  <si>
    <t>1. Open the staging mobile app 
2. Login with valid credentials 
3. Go to home tab and observe 
============
1. Enroll into a course/ Trackable collection 
2. Observe the "My Learning" from the home tab</t>
  </si>
  <si>
    <t>1. user should be displayed with "My Learning" section in home page
2. user should be displayed with all the enrolled courses/ trackable collections</t>
  </si>
  <si>
    <t>verifyEnrolledCourseTrackableCollectionAndMyLearningSectionInHomePage</t>
  </si>
  <si>
    <t>Verify that User is able to view the share option in the course details page
&amp;
Verify that User is able to Share course URL with supported sharing mediums
Verify that User is able to view the share option in the module details page</t>
  </si>
  <si>
    <t>1. Open sunbird app
2. Login with valid user credentials
3. Click on any subject card
4. Click on course.
5.click on Join  course
6. Click on share.</t>
  </si>
  <si>
    <t>&gt; Course details page should have SHARE option for all the users.
&gt; User should be share course URL via all supported mediums.</t>
  </si>
  <si>
    <t>verifyCourseSharing</t>
  </si>
  <si>
    <t>Verify that Completed course should be displayed under 'My learning' section in profile section</t>
  </si>
  <si>
    <t>1. Open sunbird app
2. Login with valid user credentials
3. Enroll into any course 
4. Complete the course 
5. Go to profile tab
6. Observe</t>
  </si>
  <si>
    <t>Completed course should be displayed undermy courses section in profile section</t>
  </si>
  <si>
    <t>SB-22310</t>
  </si>
  <si>
    <t>Verify that in mobile If the user in Offline consumes the course for which batch end date is crossed then users' progress should not be updated and a proper message (Batch end date) should be shown to the user
(Complete course by "date")</t>
  </si>
  <si>
    <t>1. Open Sunbird App
2. Login with valid credentials
3. Open any Course which is having Batch end date and already joined
4. Download the course and Go Offline
5. Observe</t>
  </si>
  <si>
    <t>If the user in Offline consumes the course for which batch end date is crossed then users' progress should not be updated and a proper message (Batch end date) should be shown to the user</t>
  </si>
  <si>
    <t>Verify that user is dispalyed with the kebab menu in course progress section in mobile web browser</t>
  </si>
  <si>
    <t>1. Open sunbird mobile app
2. Join and consume the course to 100 percent
3. Observe the course progress</t>
  </si>
  <si>
    <t>User should be displayed with kebab menu in course progress section in mobile web browser</t>
  </si>
  <si>
    <t>syncprogressincourse</t>
  </si>
  <si>
    <t>Verify that the "Sync progress now" is displayed when clicked on kebab menu in course progress section in mobile browser</t>
  </si>
  <si>
    <t>User should be displayed with "Sync progress now" when clicked on kebab menu in mobile browser</t>
  </si>
  <si>
    <t>Course consumption and progress
Mobile Browser</t>
  </si>
  <si>
    <t>Verify that course progress is getting syched to mobile app if user consumes the course contents in mobile web and vice versa</t>
  </si>
  <si>
    <t>1. Open poratl on mobile web
 2. Login with valid user credentials
 4. Consume the course partially
 5. Observe the progress
 6. Now login to mobile app with same user
 7. Open the same enrolled course
 8. Obseve the course progress</t>
  </si>
  <si>
    <t>Course progress should be synched to mobile app if user consumes contents in mobileweb and vice versa</t>
  </si>
  <si>
    <t xml:space="preserve">
Verify if the content of the module doesnt have streaming URL then post clicking on "Continue learning" button from module details page, then user should be redirected to content details page</t>
  </si>
  <si>
    <t>1. Click on the Streaming URL
2. Login with valid user credentials
3. Go to course tab
4. Open the course from my course section
5. Open any module
6. Click on "continue learning"
7. Observe</t>
  </si>
  <si>
    <t xml:space="preserve">
The content of the module doesnt have streaming URL then post clicking on "Continue learning" button from module details page, then user should be redirected to content details page</t>
  </si>
  <si>
    <t>SB-23234</t>
  </si>
  <si>
    <t>Verify that user is displayed with the correct content when clicked on any url with parameters added in Mobile browser</t>
  </si>
  <si>
    <t>Login with custodian user</t>
  </si>
  <si>
    <t>1. Open Sunbird staging mobile App
2. Login with valid user credentials.
3. Click on the url with the content with name or do_id.
4. Open in mobile browser
5. Observe it.</t>
  </si>
  <si>
    <t>User should be displayed with correct content</t>
  </si>
  <si>
    <t>SB-23427</t>
  </si>
  <si>
    <t>Verify if user has not Shared his profile data and later gives consent to "Share" data from Profile Data settings in the already joined course then "I consent to share my details with the administrators of this course. All course administrators are bound by the Privacy Policy and Course Terms in their use of my data." text must be shown next to the checkbox available in PII in mobile web browser</t>
  </si>
  <si>
    <t>User should have not shared his/her profile data after joining course</t>
  </si>
  <si>
    <t>1. Open sunbird url in mobile browser.
2. Login with valid Credential.
3. Click on Course Tab.
4. Open already joined course.
5. Click on Profile data sharing drop down.
6. Click on Edit.
7. Select radio button Share my profile detail.
8. Click on Save button.
9. Observe.</t>
  </si>
  <si>
    <t xml:space="preserve">User is displayed with text message when user has not Shared his profile data and later gives consent to share data from Profile Data settings in the already joined course "I consent to providing my Profile Details with the administrators of this course. All course administrators are bound by the Privacy Policy and Course Terms in their use of my data." </t>
  </si>
  <si>
    <t xml:space="preserve">Verify that in mobile web browser when user clicks on Join Course button user is displayed with consent popup with the checkbox in PII in mobile web browser with the text "I consent to share my details with the administrators of this course. All course administrators are bound by the Privacy Policy and Course Terms in their use of my data" </t>
  </si>
  <si>
    <t>1. Open sunbird url in mobile browser.
2. Login with valid Credential.
3. Click on Course Tab.
4. Click on any Course Content.
5. Click on Join Course.
6. Observe.</t>
  </si>
  <si>
    <t>User is displayed with consent popup when user clicks on Join Course"I consent to providing my Profile Details with the administrators of this course. All course administrators are bound by the Privacy Policy and Course Terms in their use of my data." text   should be seen when user clicks on the checkbox in PII in mobile browser</t>
  </si>
  <si>
    <t>verifyProfileSharingConsentpopupFlagInCourseTOC</t>
  </si>
  <si>
    <t xml:space="preserve">1. Verify that if the collection is created with category 'tracking' enabled then it should inherit the existing course UI
</t>
  </si>
  <si>
    <t xml:space="preserve">1.Open Sunbird staging mobile App
2.Login with valid credentials
3.Open any collection which is traceable
4.Verify that if the collection is created with category 'tracking' enabled then it should inherit the existing course UI
1.Open Sunbird staging mobile App
2.Login with valid credentials
3.Open any collection which is not traceable
4.Verify that if the collection is created with category 'tracking' disabled then it should inherit the existing book UI
</t>
  </si>
  <si>
    <t xml:space="preserve">If the collection is created with category 'tracking' enabled then it should inherit the existing course UI
</t>
  </si>
  <si>
    <t>VerifyCollectionTrackableEnabledShouldInheritCourseUI</t>
  </si>
  <si>
    <t>Verify that the below labels are changed with "collection category" specific labels for all the trackable collections (Courses, textbooks, Collections)
Course:-
--&gt;Course details, Course modules, Join course, Resume course, etc
------------
Textbook:-
--&gt; Textbook details, Chapter, Join
-----------------
Collection:-
--&gt; Join, Task details, Task resources</t>
  </si>
  <si>
    <t>User should logged in as custodian.</t>
  </si>
  <si>
    <t>1.Open Sunbird staging mobile App
2.Login with valid credentials
3.Search for aany trackable collections
4."Verify that the below labels are changed with ""collection category"" specific labels for trackable collections (Courses, textbooks, Collections)
a) Course details
b) Course modules
c) Join course
d) Resume course, etc"</t>
  </si>
  <si>
    <t>The below labels should changed with "collection category" specific labels for trackable collections
a) Course details
b) Course modules
c) Join course
d) Resume course, etc</t>
  </si>
  <si>
    <t>verifyLabelsForTrackableCollections</t>
  </si>
  <si>
    <t xml:space="preserve"> Verify that if the collection is created with category 'tracking' disabled then it should inherit the existing book UI</t>
  </si>
  <si>
    <t xml:space="preserve">
If the Collection is created with category 'tracking' disabled then it should inherit the existing book UI</t>
  </si>
  <si>
    <t>VerifyCollectionTrackableDisabledShouldInheritBookUI</t>
  </si>
  <si>
    <t>Verify that in the mobile the user is displayed with all the enrolled courses/ trackable collections based on the enrolled date in "My Learning" section of home page</t>
  </si>
  <si>
    <t xml:space="preserve">1. Open Sunbird staging mobile app
2. Login with valid credentials
3. Observe the enrolled date in "My learning" section from home page </t>
  </si>
  <si>
    <t>user should be displayed with all the enrolled courses/ trackable collections based on the enrolled date</t>
  </si>
  <si>
    <t>NamrathaNov03</t>
  </si>
  <si>
    <t>verifyEnrolledCoursesAndTrackableCollectionBasedOnTheEnrolledDateInMyLearningSection</t>
  </si>
  <si>
    <t xml:space="preserve">Verify that in mobile if the user is enrolled to trackable collection,then the trackable collections are organized based on last date of accessing in descending order. </t>
  </si>
  <si>
    <t xml:space="preserve">1. Open Sunbird staging mobile App
2. Login with valid credentials
3. Join few trackable collections and consume few
4. Observe that the trackable collection enrolled by the user is based on late date of accessing the trackable collection </t>
  </si>
  <si>
    <t xml:space="preserve">the trackable collection enrolled by the user is organized based on last date of accessing the trackable collection in descending order. </t>
  </si>
  <si>
    <t>verifytrackablecollectiononorder</t>
  </si>
  <si>
    <t>Verify that the user is shown if the particular course/ collection is mid-way through or completed and it is trackable and is organized based on last date of accessing in Continue learning section</t>
  </si>
  <si>
    <t>user is shown if the particular course/ collection is mid-way through or completed and it is trackable and is organized based on last date of accessing</t>
  </si>
  <si>
    <t>verifyTrackableCollectionOrganisedBasedOnLastDateOfAccessingInContinueLearningSection</t>
  </si>
  <si>
    <t>Verify that if user enrolls in the trackable course which is a part of non trackable collection then that collection should be displayed under "Continue learning" section in library page</t>
  </si>
  <si>
    <t xml:space="preserve">&gt; Course should added inside a non trackable collection.
</t>
  </si>
  <si>
    <t>1. Open mobile app.
2. Login with the valid user credentials.
3. Go to library &gt; search for some course under course section which is inside a non trackable collection.
4. Click on the course.
5. Join the course &gt; Consume the course.
6. Observe the course is resides unders "Continue Learning" in library section.</t>
  </si>
  <si>
    <t>If user enrolls in the trackable course which is a part of non trackable collection then collection should be displayed under "My learning" section in library page</t>
  </si>
  <si>
    <t>verifyConsumedTrackableCourseUnderNonTrackableCollectionIsDisplayedInLibraryPage</t>
  </si>
  <si>
    <t>Verify that if user clicks on the trackable collection inside a non trackable collection, then user is redirected to collection detail page
&amp;
Verify that user has to enroll in the trackable collection to consume the contents</t>
  </si>
  <si>
    <t xml:space="preserve">&gt; Trackable collection should ge added inside a non trackable collection.
</t>
  </si>
  <si>
    <t>1. Open mobile app.
2. Login with the valid user credentials.
3. Go to library &gt; search for some non trackable collection with trackable collection inside.
4. Click on the trackable collection.
5. Observe the redirection.
-----------------------------------
1. Open mobile app.
2. Login with the valid user credentials.
3. Go to library &gt; search for some non trackable collection with trackable collection inside.
4. Click on the trackable collection.
5. Join the collection.
6. Observe the content resides under "Continue Learning" once joined the collection.</t>
  </si>
  <si>
    <t>If user clicks on the trackable collection inside a non trackable collection, then user should be able to redirected to collection detail page
Verify that user has to enroll in the trackable collection to consume the contents
If user enrolls in the trackable collection which is a part of non trackable collection then collection should be displayed under "Continue learning" section in library page</t>
  </si>
  <si>
    <t>verifyConsumedTrackableCollectionUnderNonTrackableCollectionIsDisplayedUnderContinueLearningSection</t>
  </si>
  <si>
    <t>Verify that if user select the ongoing course in My course section, user should be able to consume the course</t>
  </si>
  <si>
    <t>1. Open Sunbird Mobile App.
2. Login with valid credential.
3. Click on course in my courses section.
4. Consume the course.
5. Observe.</t>
  </si>
  <si>
    <t>user select the ongoing course in My course section, user should be able to consume the course</t>
  </si>
  <si>
    <t>verifyUserAbleToConsumeOngoingCourseFromMyCourseSection</t>
  </si>
  <si>
    <t xml:space="preserve">Verify that when user selects the expired course from profle, user should see the expired course batch
</t>
  </si>
  <si>
    <t xml:space="preserve">1. Open Sunbird Mobile App.
2. Login with valid credential.
3. Click on profile.
4. Click on expire batch.
5. Observe.
</t>
  </si>
  <si>
    <t xml:space="preserve">when user selects the expired course from profle, user should see the expired course batch
</t>
  </si>
  <si>
    <t>SB-20721</t>
  </si>
  <si>
    <t xml:space="preserve">Verify that the Profile Name change Pop up is displayed when user clicks on Start Learning for Course content 
</t>
  </si>
  <si>
    <t>- Any custodian user</t>
  </si>
  <si>
    <t xml:space="preserve">1.Open Sunbird staging mobile App
2.Login with valid credentials.
3.Tap on the courses tab
4.Choose the course and tap on "Join Course"
5.Observe
</t>
  </si>
  <si>
    <t xml:space="preserve">Profile Name change Pop up should be  displayed  when user clicks on Start Learning for Course content 
</t>
  </si>
  <si>
    <t>verifyUserAbleToSeeProfileNameChangePopupPostClickingStartLearningBtnInCourse</t>
  </si>
  <si>
    <t xml:space="preserve">Verify that name change popup should not be shown if course is not attached with a certificate
</t>
  </si>
  <si>
    <t xml:space="preserve">1.Open Sunbird staging mobile App
2.Login with valid credentials
3.In library tab ,search forcourse
4.Join 
5.Observe
</t>
  </si>
  <si>
    <t xml:space="preserve">name change popup should not be shown if course or trackable collection/book is not attached with a certificate
</t>
  </si>
  <si>
    <t>verifyProfileNameChangePopupIsNotDisplayedForTrackableColletionWithoutCertificate</t>
  </si>
  <si>
    <t>Verify that name change popup should not be displayed for all the sso users when clicks on start learning post joining the course</t>
  </si>
  <si>
    <t>1.Open Sunbird staging mobile App
2.Tap on Login with state system
3.Enter the username,user external ID,sCHOOL EXTERNAL id
4.Tap on the Courses tab
5.Search for the course and tap on  "Join Course"
6.Observe</t>
  </si>
  <si>
    <t>name change popup should not be displayed for all the sso users when clicks on start learning post joining the course</t>
  </si>
  <si>
    <t>noProfileNameChangePopupWhileConsumingCourseWhenLoggedInWithSSOUser</t>
  </si>
  <si>
    <t xml:space="preserve">Verify that Edit icon should be displayed next to the Profile Name in the Profile Name change pop up
</t>
  </si>
  <si>
    <t xml:space="preserve">1.Open Sunbird staging mobile App
2.Login with valid  credentials.
3.In the Profile page update required field
4.Tap on the courses tab
5.Choose the course which has certificate 
6.Tap on Start Learning button after joining the course
7.Observe the Profile name pop-up 
</t>
  </si>
  <si>
    <t xml:space="preserve"> Edit icon should be displayed next to the Profile Name in the Profile Name change pop up
</t>
  </si>
  <si>
    <t>verifyEditIconIsDisplayedNextToProfileNameInProfileNameChangePopup</t>
  </si>
  <si>
    <t>1. Verify that the Profile Name change Pop up the checkbox for "Do not show this message again" should not be selected by Default
2. Verify that on click on the edit icon user is navigated to Profile page and Edit personal details window is opened and also able to update/change the Name even in Regional Language
3. Verify that Once the user has edited the name and pressed submit, take the user back to the course toc page
4. Verify that if the Checkbox is ticked for "Do not show this message again" then on any action the message /pop up should not be displayed
5. Verify that the Profile Name change Pop up the checkbox is not selected for "Do not show this message again" then user should be displayed with this pop up on clicking on Start learning until he selects the checkbox</t>
  </si>
  <si>
    <t xml:space="preserve">1.Open Sunbird staging mobile App
2.Login with valid  credentials.
3.Tap on the courses tab
4.Choose the course, "Join Course"
5.Tap on  "Join Course"
6.Observe the profile name change pop-up
----------------
1.Open Sunbird staging mobile App
2.Login with valid  credentials.
3.Tap on the courses tab
4.Choose the course, "Join Course"
5.Tap on  "Join Course"
6.In the profile page pop-up ,tap on the profile page link
7.Observe 
-------------------
1.Open Sunbird staging mobile App
2.Login with valid  credentials.
3.Tap on the courses tab
4.Choose the course, "Join Course"
5.Tap on  "Join Course"
6.In the profile page pop-up ,update name 
7.Tap on Submit and observe </t>
  </si>
  <si>
    <t xml:space="preserve"> Profile Name change Pop up the checkbox for "I Understand,dont show this  message again" should not be selected by Default
on click on the Profile Page link user is navigated to Profile page and Edit personal details window is opened
Once the user has edited the name and pressed submit, take the user back to the course toc page
if the Checkbox is ticked for "I understand. dont show this message again" then on any action the message /pop up should not be displayed
Profile Name change Pop up the checkbox is not selected for "I Understand,dont show this  message again" then user should be displayed with this pop up on any action to that content until he selects the checkbox</t>
  </si>
  <si>
    <t>verifyProfileNamePopupWhileConsumingCertificateCourse</t>
  </si>
  <si>
    <t>Verify that user should show "No internet" message if user try to update the profile name in offline</t>
  </si>
  <si>
    <t xml:space="preserve">1.Open the Sunbird staging mobile app
2.Login with valid credentials.
3.Tap on the courses tab
4.Choose the course which has certificate 
6.Tap on Start Learning button after joining the course
7.Observe the Profile name pop-up 
8. Turn Off internet
9. Try to edit </t>
  </si>
  <si>
    <t xml:space="preserve">user should show "No internet" message if user consuming the course in offline mode and try to update the profile name on clicking on the link then </t>
  </si>
  <si>
    <t>Verify that name change popup should be displayed when custodian user clicks on Start Learning for all Courses</t>
  </si>
  <si>
    <t>- Any New user</t>
  </si>
  <si>
    <t xml:space="preserve">1.Open the Sunbird staging mobile app
2.Login with valid credentials.
3.Tap on the courses tab
4.Choose the course with certificate and Click on "Join Course"
5.Click on Start Learning
6.Observe
</t>
  </si>
  <si>
    <t xml:space="preserve">name change popup should be displayed for all the  custodian users
</t>
  </si>
  <si>
    <t>nameChangePopupIsDisplayedForCustodianUser</t>
  </si>
  <si>
    <t xml:space="preserve">Verify that the Profile Name change Pop up is displayed when user clicks on Start Learning for Trackable Book 
</t>
  </si>
  <si>
    <t xml:space="preserve">1.Open Sunbird staging mobile app
2.Login with valid credentials
3.In library tab click on Search icon and search for trackable book with certificate
4.Join the trackable book 
5.Click on Start Learning
6. Observe
</t>
  </si>
  <si>
    <t xml:space="preserve">Profile Name change Pop up should be  displayed when user clicks on Start Learning for Trackable Book
</t>
  </si>
  <si>
    <t>verifyUserAbleToSeeProfileNameChangePopupPostClickingStartLearningBtnInTrackableBook</t>
  </si>
  <si>
    <t xml:space="preserve">Verify that the Profile Name change Pop up is displayed when user clicks on Start Learning for Trackable Collection 
</t>
  </si>
  <si>
    <t xml:space="preserve">1.Open Sunbird staging mobile app
2.Login with valid credentials
3.In library tab click on Search icon and search for trackable collection with certificate
4.Join the trackable collection
5.Click on Start Learning
6. Observe
</t>
  </si>
  <si>
    <t xml:space="preserve">Profile Name change Pop up should be  displayed when user clicks on Start Learning for Trackable Collection
</t>
  </si>
  <si>
    <t>verifyUserAbleToSeeProfileNameChangePopupPostClickingStartLearningBtnInTrackableCollection</t>
  </si>
  <si>
    <t xml:space="preserve">Verify that if course with certificate has multiple batches then user has to join one batch post that user has to be displayed with consent pop up then the Profile Name change Pop up in below content types
1.Course
2.Trackable Collection
</t>
  </si>
  <si>
    <t xml:space="preserve">1.Open Sunbird staging mobile App
2.Login with valid  credentials.
4.Search for course
6.Tap on  "Join"
7.Observe 
</t>
  </si>
  <si>
    <t xml:space="preserve">if course has multiple batches then user has to join one batch post that user has to be displayed with consent pop up then the Profile Name change Pop up in below content types
1.Course
2.Trackable Collection
</t>
  </si>
  <si>
    <t>NamrataDec06</t>
  </si>
  <si>
    <t>verifyProfileNamePopupIsDisplayedAfterJoiningOngoingbatchFromMultipleBatches</t>
  </si>
  <si>
    <t>1. Verify that post Profile Name change the updated name should be displayed in the Certificate when downloaded from Profile Section
2. Verify that if the user changes the Profile Name while enrolling to a course then any ongoing Trackable collection or course with Certificate Name should also be changed</t>
  </si>
  <si>
    <t>1.Open Sunbird staging mobile App
2.Login with valid  credentials.
3.In the Profile page update required field
4.Tap on the courses tab
5.Choose the course, 
6.Tap on  "Join Course"
7.Consume the course
8.Go to profile-&gt;Download certificate
9.Compare the name in the certificate and profile name change pop-up
 -----------------------------
1.Open Sunbird staging mobile App
2.Login with valid  credentials.
4.Search for trackable course/collection/textbook 
6.Tap on  "Join"
7.Change the  Profile name in profile pop-up while enrolling and observe</t>
  </si>
  <si>
    <t>post Profile Name change the updated name should be displayed in the Certificate when downloaded from Profile Section
user changes the Profile Name while enrolling to a course then any ongoing Trackable collection,Textbook or course with Certificate Name should also be changed</t>
  </si>
  <si>
    <t>verifyChangeProfileNameWhileConsumeCourse
verifyChangedProfileNameIsDisplayedInCertificate</t>
  </si>
  <si>
    <t>SH-662</t>
  </si>
  <si>
    <t>Verify that if course is attached with certificate and after completing the course 100% then course completion message is displayed with "You will receive the certificate within 7 working days”</t>
  </si>
  <si>
    <t xml:space="preserve">1. Open Sunbird staging mobile App
2. Login with valid user credentials
3. Go to course page
4. Open the course which is attached with certificate and course description
5. Enroll in the course
6. Consume the course completley
7. Observe
</t>
  </si>
  <si>
    <t xml:space="preserve">If course is attached with certificate then course completion message should be displayed with popup message as "You will receive the certificate within 7 working days” 
</t>
  </si>
  <si>
    <t>verifyNoteMessageShouldBeDisplayedPostCompletingTheCourseWithCertificate</t>
  </si>
  <si>
    <t>Verify that “Certificate criteria” label and certificate description shown on course toc post user enrolls in the course which is attached with certificate</t>
  </si>
  <si>
    <t>1.Open Sunbird staging mobile App
2.Login with valid user credentials
3.Click on certifivcate attached course
4.Observe the toc
5.Click on Join Course
6.Observe course toc page</t>
  </si>
  <si>
    <t>“Certificate criteria” label and certificate description shown on course toc post user enrolls in the course which is attached with certificate</t>
  </si>
  <si>
    <t>verifyCertificateCriteriaLabelInCertificateAttachedCourseTOC</t>
  </si>
  <si>
    <t>SB-26924</t>
  </si>
  <si>
    <t xml:space="preserve">1. Verify that user is displayed with the certificate rule before/after joining the course in a separate section "Certificate criteria"
2. Verify that user is displayed with all the rules in detail when clicked on "Certificate criteria" section
</t>
  </si>
  <si>
    <t>1. Open Sunbird App
2. Login with valid credentials
3. Open any Course which is attached with certificate
4. Observe the Course toc page</t>
  </si>
  <si>
    <t>1. user is displayed with the certificate rule before/after joining the course in a separate section "Certificate criteria"
2. user is displayed with all the rules in detail when clicked on "Certificate criteria" section</t>
  </si>
  <si>
    <t>verifyEarnCertificateAndRulesToEarnCertificateInCourseTOC</t>
  </si>
  <si>
    <t>Verify that user is shown with the certificate rule section only in online if the Course is attached with Certificate</t>
  </si>
  <si>
    <t>1. Open Sunbird App
2. Login with valid credentials
3. Open the course with certificate
4. Observe the course toc page</t>
  </si>
  <si>
    <t>user is shown with the certificate rule section only in online</t>
  </si>
  <si>
    <t>Verify that user is not shown with the certificate rule section in offline if the Course is attached with Certificate</t>
  </si>
  <si>
    <t>1. Open Sunbird App
2. Login with valid credentials
3. Open the course with certificate
4. Turn off the internet
5. Observe the course toc page</t>
  </si>
  <si>
    <t>user should not shown with the certificate rule section in offline</t>
  </si>
  <si>
    <t>Verify that if the certificate is not attached for the course, then certificate criteria section will not be shown in the Course toc page</t>
  </si>
  <si>
    <t>1. Open Sunbird App
2. Login with valid credentials 
3. Open the course which does not have certificate
4. Observe the course toc page</t>
  </si>
  <si>
    <t>verifyNoEarnCertificateFieldInCourseTOCPage</t>
  </si>
  <si>
    <t>Verify that if course is attached with certificate then course completion message "Congratulations! You have successfully completed the Course"  when user consumes the Course 100% 
&amp;
Verify that course completion message is displayed when user consumes the Course 100%</t>
  </si>
  <si>
    <t>1. Open Sunbird app
2. Login with valid user credentials
3. Go to course page
4. Open the course from course section
5. Consume the course contents completely
6. Observe</t>
  </si>
  <si>
    <t>course is attached with certificate then course completion message "Congratulations! You have successfully completed the Course"  when user consumes the Course 100% 
&amp;
course completion message is displayed when user consumes the Course 100%</t>
  </si>
  <si>
    <t>verifyCourseCompletionMessageForCourseWithCertificate</t>
  </si>
  <si>
    <t>Verify, user is able to get "Merit certificate" once he completes the course consumption with a minimum score% and also once user completes the course
&amp;
Verify that user gets the Merit Certificate after getting the defined score and post completing the course 100%</t>
  </si>
  <si>
    <t>Course should have atlist one content, one course assessment and merit certificate attached to the course</t>
  </si>
  <si>
    <t>1.Open Sunbird staging mobile App
2.Login with valid user credentials
3.Enroll to a course with merit certificate
4.Consume the course complete with min merit %
5.Go to Profile-&gt;learner passbook-&gt;Download certificate
--------------------
1.Open Sunbird staging mobile App
2.Login with valid user credentials
3.Enroll to a course with merit certificate
4.Consume the course complete with min merit % and completed the course 
5.Go to Profile-&gt;learner passbook-&gt;Download certificate</t>
  </si>
  <si>
    <t xml:space="preserve"> user is able to get "Merit certificate" once he completes the course consumption with a minimum score% and also once user completes the course
-------------------------
user gets the Merit Certificate after getting the defined score and post completing the course 100%</t>
  </si>
  <si>
    <t>Not able to consume CourseAssessment</t>
  </si>
  <si>
    <t xml:space="preserve">Verify that course completion message should be highlighted in "Green" if course is not attached with certificate
</t>
  </si>
  <si>
    <t xml:space="preserve"> course completion message should be highlighted in "Green" if course is not attached with certificate
</t>
  </si>
  <si>
    <t>Verify that if a course has an expired and an ongoing batch (both having certificates), and if the user has consumed the course and received a certificate for the expired batch, then on consuming the ongoing batch, 2 certificates for the same course should be displayed on the user's in profile page.</t>
  </si>
  <si>
    <t>At least one expired course is available
Certificate is attached to the course</t>
  </si>
  <si>
    <t>1.Open Sunbird staging mobile App
2.Login with custodian user
3.Tap on the already joined course 
4.Tap on ongoing course and consume</t>
  </si>
  <si>
    <t xml:space="preserve"> if a course has an expired and an ongoing batch (both having certificates), and if the user has consumed the course and received a certificate for the expired batch, then on consuming the ongoing batch, 2 certificates for the same course should be displayed on the user's profile page.</t>
  </si>
  <si>
    <t xml:space="preserve">Verify that course completion message should be highlighted in "Green" if course is not attached with certificate
&amp;
Verify that course completion message should be highlighted in "Green" if course is attached with certificate
</t>
  </si>
  <si>
    <t xml:space="preserve"> course completion message should be highlighted in "Green" if course is not attached with certificate
course completion message should be highlighted in "Green" if course is attached with certificate</t>
  </si>
  <si>
    <t>Verify that in mobile user is displayed with new RC certificate in My learning and Learner passbook sections for the old Courses attached with certificate when user consumes the Course completely in backward build</t>
  </si>
  <si>
    <t xml:space="preserve">1. Open backward build
2. Login with valid credentials
3. Consume any old course with certificate completely
4. Click on Profile tab
5. Oberve </t>
  </si>
  <si>
    <t>user is displayed with new RC certificate in My learning and Learner passbook sections for the old Courses attached with certificate when user consumes the Course completely in backward build</t>
  </si>
  <si>
    <t>Verify that in mobile user is displayed with new RC certificate in My learning and Learner passbook sections for the old Courses attached with certificate when user consumes the Course completely in new build</t>
  </si>
  <si>
    <t>1. Open Sunbird App
2. Login with valid credentials
3. Consume any old course with certificate completely
4. Click on Profile tab
5. Oberve</t>
  </si>
  <si>
    <t>user is displayed with new RC certificate in My learning and Learner passbook sections for the old Courses attached with certificate when user consumes the Course completely in new build</t>
  </si>
  <si>
    <t>profileoldcertificatedownloadincourse</t>
  </si>
  <si>
    <t>Verify that in mobile user is displayed with certificate in My learning and Learner passbook sections for the new Courses attached with certificate when user consumes the Course completely in backward build</t>
  </si>
  <si>
    <t>1. Open Backward build
2. Login with valid credentials
3. Consume any new course with certificate completely
4. Click on Profile tab
5. Observe</t>
  </si>
  <si>
    <t>user is displayed with certificate in My learning and Learner passbook sections for the new Courses attached with certificate when user consumes the Course completely in backward build</t>
  </si>
  <si>
    <t>We dont have Backward build for Agriculture framework</t>
  </si>
  <si>
    <t>Verify that in mobile user is displayed with certificate in My learning and Learner passbook sections for the new Courses attached with certificate when user consumes the Course completely in new build</t>
  </si>
  <si>
    <t>1. Open Sunbird App
2. Login with valid credentials
3. Consume any new course with certificate completely
4. Click on Profile tab
5. Observe</t>
  </si>
  <si>
    <t>user is displayed with certificate in My learning and Learner passbook sections for the new Courses attached with certificate when user consumes the Course completely in new build</t>
  </si>
  <si>
    <t>NamrataOct10</t>
  </si>
  <si>
    <t>verifyDisplayOfCertificateInMyLearningAndLearnerPassbookSectionForConsumingNewCourse</t>
  </si>
  <si>
    <t>Verify that in mobile user is displayed with merit certificate in My learning and Learner passbook sections for the old Courses attached with merit certificate when user consumes the Course completely and met the criteria in backward build</t>
  </si>
  <si>
    <t>1. Open backward build
2. Login with valid credentials
3. Consume any old course with merit certificate completely
4. Click on profile tab
5. Observe</t>
  </si>
  <si>
    <t>user is displayed with merit certificate in My learning and Learner passbook sections for the old Courses attached with merit certificate when user consumes the Course completely and met the criteria in backward build</t>
  </si>
  <si>
    <t>Verify that in mobile user is displayed with merit certificate in My learning and Learner passbook sections for the old Courses attached with merit certificate when user consumes the Course completely and met the criteria in new build</t>
  </si>
  <si>
    <t>1. Open Sunbird App
2. Login with valid credentials
3. Consume any old course with merit certificate completely
4. Click on profile tab
5. Observe</t>
  </si>
  <si>
    <t>user is displayed with merit certificate in My learning and Learner passbook sections for the old Courses attached with merit certificate when user consumes the Course completely and met the criteria in new build</t>
  </si>
  <si>
    <t>NamrataOct17</t>
  </si>
  <si>
    <t>verifyDisplayOfMeritCertificateInMyLearningAndLearnerPassbookSectionForConsumingOldCourse</t>
  </si>
  <si>
    <t>Diksha Specific</t>
  </si>
  <si>
    <t>Verify that in mobile user is displayed with merit certificate in My learning and Learner passbook sections for the new Courses attached with merit certificate when user consumes the Course completely and met the criteria in backward build</t>
  </si>
  <si>
    <t>1. Open backward build
2. Login with valid credentials
3. Consume any new course with merit certificate completely
4. Click on profile tab
5. Observe</t>
  </si>
  <si>
    <t xml:space="preserve"> user is displayed with merit certificate in My learning and Learner passbook sections for the new Courses attached with merit certificate when user consumes the Course completely and met the criteria in backward build</t>
  </si>
  <si>
    <t>Verify that in mobile user is displayed with merit certificate in My learning and Learner passbook sections for the new Courses attached with merit certificate when user consumes the Course completely and met the criteria in new build</t>
  </si>
  <si>
    <t>1. Open Sunbird App
2. Login with valid credentials
3. Consume any new course with merit certificate completely
4. Click on profile tab
5. Observe</t>
  </si>
  <si>
    <t>user is displayed with merit certificate in My learning and Learner passbook sections for the new Courses attached with merit certificate when user consumes the Course completely and met the criteria in new build</t>
  </si>
  <si>
    <t>verifyDisplayOfMeritCertificateInMyLearningAndLearnerPassbookSectionForConsumingNewCourse</t>
  </si>
  <si>
    <t>Verify that in mobile user should be able to view old certificate from Learner passbook/ My learning sections from profile page when user clicks on the View certificate button</t>
  </si>
  <si>
    <t>1. Open Sunbird App
2. Login with valid credentials
3. Click on profile tab
4. Click on View button in Learner passbook of old course
5. Observe</t>
  </si>
  <si>
    <t>user should be able to view old certificate from Learner passbook/ My learning sections from profile page when user clicks on the View certificate button</t>
  </si>
  <si>
    <t>oldcertificateviewanddownloadincourse</t>
  </si>
  <si>
    <t>Verify that in mobile user should be able to View old certificate from Learner passbook/ My learning sections from profile page when user clicks on the View certificate button in Offline only when User already viewed in Online</t>
  </si>
  <si>
    <t>1. Open Sunbird App
2. Login with valid credentials
3. Go Offline
4. Click on profile tab
5. Click on View button in Learner passbook of old certificate
6. Observe</t>
  </si>
  <si>
    <t>user should be able to View old certificate from Learner passbook/ My learning sections from profile page when user clicks on the View certificate button in Offline only when User already viewed in Online</t>
  </si>
  <si>
    <t>Verify that in mobile when user clicks on Download, User is displayed with the download options for old certificates</t>
  </si>
  <si>
    <t>1. Open Sunbird App
2. Login with valid credentials
3. Click on View button in Learner passbook of old course
4. Click on download
5. Oberve</t>
  </si>
  <si>
    <t>when user clicks on Download, User is displayed with the download options for old certificates</t>
  </si>
  <si>
    <t>Verify that in mobile user should be able to view new certificate from Learner passbook/ My learning sections from profile page when user clicks on the View certificate button in new build</t>
  </si>
  <si>
    <t>1. Open Sunbird App
2. Login with valid credentials
3. Click on View button in Learner passbook of new course
4. Observe</t>
  </si>
  <si>
    <t>user should be able to view new certificate from Learner passbook/ My learning sections from profile page when user clicks on the View certificate button in new build</t>
  </si>
  <si>
    <t>newcertificateviewincourse</t>
  </si>
  <si>
    <t>Verify that in mobile user should be able to view new certificate from Learner passbook/ My learning sections from profile page when user clicks on the View certificate button in backward builds</t>
  </si>
  <si>
    <t>1. Open Backward build
2. Login with valid credentials
3. Click on profile tab
4. Click on View button in Learner passbook of new course
5. Observe</t>
  </si>
  <si>
    <t>user should be able to view new certificate from Learner passbook/ My learning sections from profile page when user clicks on the View certificate button in backward builds</t>
  </si>
  <si>
    <t>Verify that in mobile when user clicks on Certificate, User is displayed with the download options for new certificates in new builds</t>
  </si>
  <si>
    <t>1. Open Sunbird App
2. Login with valid credentials
3. Click on profile tab
4. Click on View button in Learner passbook of new certificate
5. Observe</t>
  </si>
  <si>
    <t>when user clicks on Download, User is displayed with the download options for new certificates in new builds</t>
  </si>
  <si>
    <t>newcertificateviewanddownloadincourse</t>
  </si>
  <si>
    <t>Verify that in mobile when user clicks on "Certificate" button in My Learning/ Learner passbook section, User is displayed with the download options for new certificates in backward builds</t>
  </si>
  <si>
    <t>1. Open Backward build
2. Login with valid credentials
3. Click on profile tab
4. Click on View button in Learner passbook of new certificate
5. Observe</t>
  </si>
  <si>
    <t>when user clicks on Download, User is displayed with the download options for new certificates in backward builds</t>
  </si>
  <si>
    <t>Verify that if trackable collection is attached with certificate and user completes the collection which is a part of non trackable collection then completed collection should be displayed under "My learning" and "learner Passbook" section in profile page</t>
  </si>
  <si>
    <t>&gt; Trackable collection should ge added inside a non trackable collection.
&gt; Collection should be made as trackable from the backend
&gt; Certificates should be attached to the trackable collection from the backend.</t>
  </si>
  <si>
    <t>1. Open mobile app.
2. Login with the valid user credentials.
3. Go to library &gt; search for some trackable collection with certificate attached.
4. Click on the trackable collection.
5. Join the collection &gt; Consume fully.
6. Observe the trackable collection resides under the "My Learning" &amp;"Learner passbook" under the profile section.</t>
  </si>
  <si>
    <t>Verify that if collection is attached with certificate and user completes the collection which is a part of non trackable collection then completed collection should get displayed under "My learning" and "lerner Passbook" section in profile page</t>
  </si>
  <si>
    <t>newcollectioncertificatedownload
newcertificateviewanddownloadincollection</t>
  </si>
  <si>
    <t>Verify that the user will be displayed with "Certificate" against the course/trackable collection under "Learner Passbook" and User should be able to download the SVG certificate.</t>
  </si>
  <si>
    <t>User is already recieved few certificate post completion of trackable collections/quiz</t>
  </si>
  <si>
    <t>1. Open Sunbird staging mobile App
2. Login with valid user credentials
3. Tap on profile 
4. observe</t>
  </si>
  <si>
    <t>All the completed trackable collections for which user earns a certificate should be displayed under "Learner Passbook"
Download certificate button should be displayed against each trackable collection and quizes in "Learner passbook" section</t>
  </si>
  <si>
    <t>verifyDownloadBtnInCertificateSectionOfProfilePage</t>
  </si>
  <si>
    <t>Verify that toast message “Certificate getting downloaded” if download button is clicked when certificate opens in new tab</t>
  </si>
  <si>
    <t>1. User has completed the course
 2. Courses are available under My Learning section</t>
  </si>
  <si>
    <t>1. Open sunbird app
2. Login with valid user credentials
3. Go to profile page
4. Click on Certificate button
5. Click on Download button</t>
  </si>
  <si>
    <t>User should be displayed with "The certificate downloading completed" once certificate is downloaded successfully</t>
  </si>
  <si>
    <t>verifyCertificateDownloadingToastMessage</t>
  </si>
  <si>
    <t>Verify that user is able to download the merit certificate from "Learner passbook" section</t>
  </si>
  <si>
    <t>1.Open Sunbird staging mobile App
2.Login with valid user credentials
3.Click on cert attached course
4.Click on Join course
5.Consume the course
6.Go to Profile tab</t>
  </si>
  <si>
    <t>user should be  able to download the merit certificate form "Lerner passbook" section</t>
  </si>
  <si>
    <t>ManjulaDec06</t>
  </si>
  <si>
    <t>Verify, if user clicks on the completed courses (Any course) , then the user shouid see the course starts again from the begining,
&amp;
Verify, if user clicks on the Ongoing courses (Any course) , then the user should be able to Continue Learning the course from where he left.</t>
  </si>
  <si>
    <t>1. Open Sunbird staging mobile App
2. Login with valid credentials and Go to Profile
3. Verify course consumption details should display under "Courses"
4. Verify "Ongoing" and "Completed" course shoudl display
5. Click on any completed course.
6. Observe the result.
7. Again click on any ongoing courses.
8. Observe the result.</t>
  </si>
  <si>
    <t xml:space="preserve"> if user clicks on the completed courses (Any course) , then the user shouid see the course starts again from the begining,
&amp;
if user clicks on the Ongoing courses (Any course) , then the user shouid be able to resume the course from where he left.</t>
  </si>
  <si>
    <t>verifyOngoingAndCompletedCourseInProfilesection</t>
  </si>
  <si>
    <t xml:space="preserve">Verify post tapping on +Add user button, create user screen should get displayed
&amp;
Verify that post tapping on +Add User button, Create User page should get displayed with below field:
1. Add User (Header label)
   Profile pic avatar
2. Name*
 Text box (Placeholder will ibe displayed as "Enter user name")
3. Add user button (this button will be disabled by default, if user fill the mandatory details then Add user button will be enabled)
5. Cancel button </t>
  </si>
  <si>
    <t xml:space="preserve">   </t>
  </si>
  <si>
    <t>1. Open the app
2. Login with valid credentials
3. Tap on Hamburger menu
4. Tap on +Add user button
5. Observe</t>
  </si>
  <si>
    <t xml:space="preserve">post tapping on +Add user button, create user screen should get displayed
&amp;
post tapping on +Add User button, Create User page should get displayed with below field:
1. Create User (Header label)
   Profile pic avatar
2. Name*
 Text box (Placeholder will ibe displayed as "Enter user name")
3. Add.user button (this button will be disabled by default, if user fill the mandatory details then Add user button will be enabled)
5. Cancel button </t>
  </si>
  <si>
    <t>AddUsers</t>
  </si>
  <si>
    <t>Verify that in mobile "Add user" text should be displayed in camel case "Add User" when adding the MUA user from the Hamburger menu</t>
  </si>
  <si>
    <t>1. Open Sunbird App
2. Login with valid credentials
3. Click on hamburger menu
4. Observe the text</t>
  </si>
  <si>
    <t>"Add User" text should be displayed in camel case</t>
  </si>
  <si>
    <t>validateAddUserButtonIsDisplayedInCamelCasing</t>
  </si>
  <si>
    <t>SH-384</t>
  </si>
  <si>
    <t>Verify that when User is Creating the user from the Hamburger menu by clicking on Add User, User should not get T&amp;C checkbox in the Create user form</t>
  </si>
  <si>
    <t>1. Open the Sunbird mobile App
2. Login with valid credentials
3. Click on Hamburger menu
4. Click on Add / Add another user button
5. Observe the Create user form</t>
  </si>
  <si>
    <t>Create user form should not have T&amp;C checkbox</t>
  </si>
  <si>
    <t>Verify if T&amp;C is coming by switching to user immediately on creation
&amp;
Verify if T&amp;C is coming by switch to user a few hours after user creation</t>
  </si>
  <si>
    <t xml:space="preserve">1. Open the portal / App
2. Login with valid credentials
3. Click on Profile icon
4. Click on Add / Add another user button
5. Enter the Name &gt; Add user
6. Select the created user &gt; Switch user
7. Observe T&amp;C popup is displayed
8. Again try to switch user after few hours
9. Observe T&amp;C popup is displayed
</t>
  </si>
  <si>
    <t>if T&amp;C is coming by switching to user immediately on creation
&amp;
if T&amp;C is coming by switch to user a few hours after user creation</t>
  </si>
  <si>
    <t>SwitchUser</t>
  </si>
  <si>
    <t>Verify existing MUA will be getting the terms and conditions pop up when new T&amp;C version is available</t>
  </si>
  <si>
    <t xml:space="preserve">1. Open the portal / App
2. Login with valid credentials
3. Click on Profile icon
4. Select the user 
5. Observe T&amp;C popup is displayed
</t>
  </si>
  <si>
    <t>existing MUA will be getting the terms and conditions pop up when new T&amp;C version is available</t>
  </si>
  <si>
    <t>Verify that LIUA is able to access all the MUA accounts in different devices</t>
  </si>
  <si>
    <t>-Managed user should have been added already</t>
  </si>
  <si>
    <t xml:space="preserve">1. Open Sunbird app.
2. Login with valid credentials
3. Click on hamburger menu
4. Tap on more(...) count
5. Select the user or switch user page and switch
6. Observe user is able to access
</t>
  </si>
  <si>
    <t>LIUA should be able to access all the MUA accounts in different devices</t>
  </si>
  <si>
    <t>verifyLIUAAbleToAccessAllMUAAccountsInUsersList</t>
  </si>
  <si>
    <t xml:space="preserve">Verify that for new/ existing MUA user should not have any impact, user should not get YOB popup </t>
  </si>
  <si>
    <t>1. Open Sunbird App
2. Login with valid credentials
3. Click on Hamburger menu
4. Click on any user and switch
5. Observe YOB popup will not get</t>
  </si>
  <si>
    <t>MUA user should not have any impact</t>
  </si>
  <si>
    <t>validateNoYOBPopupForAnyUser</t>
  </si>
  <si>
    <t xml:space="preserve">Verify that LIUA/MUA can switch the user any number of times and LIUA/MUA avatar name should display the selected user  in profile </t>
  </si>
  <si>
    <t xml:space="preserve">1. Open th app
2. Login with valid credentials
3. Tap on Hamburger menu
4. Tap on "more(..)" icon 
5. Select any user &gt; Switch user
6. Observe the profile 
7. Goto user switch page 
8. Select any user &gt; Switch user
9. Observe the profile 
</t>
  </si>
  <si>
    <t xml:space="preserve">LIUA/MUA can switch the user any number of times and LIUA/MUA avatar name should display the selected user  in profile </t>
  </si>
  <si>
    <t>SwitchUserLIUAAndMUA</t>
  </si>
  <si>
    <t>Verify if users (LIUA/MUA) adds his name in any regional language, Sunbird ID should be displayed in english only
&amp;
Verify if user adds his name in english with 1-2 chars, same should get displayed in Sunbird ID</t>
  </si>
  <si>
    <t xml:space="preserve">1. Open the App
2. Login with valid credentials
3. Goto Profile 
4. Observe the Sunbird ID
</t>
  </si>
  <si>
    <t>If any user (LIUA/MUA) adds his name in any regional language, Diskha ID should be displayed in english only
&amp;
If user adds his name in english with 1-2 chars, same should get displayed in Diksha ID</t>
  </si>
  <si>
    <t>VerifySunbirdIdIsDisPlayedInEnglish
VerifySunbirdIDIsDisplayedWithTwoCharacter</t>
  </si>
  <si>
    <t>Verify that selected LIUA/MUA avatar with first letter of the name is displayed as capital "S" if name is (ex: Sagar)</t>
  </si>
  <si>
    <t xml:space="preserve">1. Open the app
2. Login with valid credentials
3. Tap on hamburger menu
4. Observe </t>
  </si>
  <si>
    <t>User Profile avatar should get displayed with First letter in capital from the name</t>
  </si>
  <si>
    <t>Portal &amp; Mobile: Verify that same MUA count is displayed for LIUA in mobile and portal</t>
  </si>
  <si>
    <t>1. Open Sunbird app.
2. Login with valid credentials
3. Click on hamburger menu
4. Observe the more(...) count 
5. Tap on more(...) button
6. observe the user list</t>
  </si>
  <si>
    <t xml:space="preserve"> MUA count should get displayed same for mobile and portal</t>
  </si>
  <si>
    <t>verifyMUAUsersInMoreButtonInHamburgerMenu</t>
  </si>
  <si>
    <t>Verify if user enter blank input in Name, error message should display  "You have to enter user name"</t>
  </si>
  <si>
    <t>1. Open the app
2. Login with valid credentials
3. Tap on Hamburger menu
4. Tap on +Add user button
5. Tap on the Name text field and let it be Blank &gt; Add user
6. Observe the error message</t>
  </si>
  <si>
    <t>user enter blank input in Name, error message should display "You have to enter user name"</t>
  </si>
  <si>
    <t xml:space="preserve">Verify that there are more than 2 user in the profile page, then more(..) button will be displayed with a count in it and should get increased and decreased post addition and deletion of the users
&amp;
Verify that  2-3 MUA users in the profile page then, +Add another user button is displayed below users </t>
  </si>
  <si>
    <t xml:space="preserve">1. Open the app
2. Login with valid credentials
3. Tap on Hamburger menu
4. Observe more(..) button is displayed
5. Also observe +Add another user button is displayed </t>
  </si>
  <si>
    <t>there are more than 2 user in the profile page, then more(..) button will be displayed with a count in it and should get increased and decreased post addition and deletion of the users
&amp;
2-3 MUA users in the profile page then, +Add another user button is displayed below users</t>
  </si>
  <si>
    <t>Verify that Added new user is displayed in the Switch user page and user is able to Add User by clicking on +Add User Button in the Select/ Switch user page</t>
  </si>
  <si>
    <t>1. Open the app
2. Login with valid credentials
3. Tap on Hamburger menu
4. Tap on +Add user button
5. Enter valid input in name field
6. Check the T&amp;C checkbox 
7. Tap on Add user button
8. Goto switch user page
9. Observe create user will be displayed</t>
  </si>
  <si>
    <t>Added new user is displayed in the Switch user page and user is able to Add User by clicking on +Add User Button in the Select/ Switch user page</t>
  </si>
  <si>
    <t xml:space="preserve">Verify that choose user page is displayed as mentioned below:
1. Use SUNBIRD as (Label)         
2. +Add User button (Post clicking on this button, LIUA will be able to add more users)
3. Change user button (Post selecting any user from the list, then this button will be enabled and by default it should be disabled)
</t>
  </si>
  <si>
    <t>-LIUA should have added multiple MUA already</t>
  </si>
  <si>
    <t>1. Open the app
2. Login with valid credentials
3. Tap on Hamburger menu
4. Tap on more(..) button
5. Observe the Switch user page is displayed</t>
  </si>
  <si>
    <t xml:space="preserve">choose user page is displayed as mentioned below:
1. Choose User (Label)         
2. +Add User button (Post clicking on this button, LIUA will be able to add more users)3. Change user button (Post selecting any user from the list, then this button will be enabled and by default it should be disabled)
</t>
  </si>
  <si>
    <t xml:space="preserve">Verify that post tapping on more (..) button, Create User page should be navigated to "Use SUNBIRD as" screen with below fields:
1.List of users ( Added Users)
2.+Add User button.
3.Change User button.(this button will be disabled by default, if user selects user in list then it will be enabled)
</t>
  </si>
  <si>
    <t xml:space="preserve">1. Open th app
2. Login with valid credentials
3. Tap on Hamburger menu
4. Tap on "more(..)" icon 
</t>
  </si>
  <si>
    <t xml:space="preserve">Post tapping on more (..) button, Create User page should be navigated to "Use DIKSHA as" screen with below fields:
1.List of users ( Added Users)
2.+Add User button.
3.Change User button.(this button will be disabled by default, if user selects user in list then it will be enabled)
</t>
  </si>
  <si>
    <t>Verify that LIUA should be able to add (&lt;=30) MUA accounts 
&amp;
Verify that user gets an error message as "You have exceeded the number of users that you can manage under your profile" if user tries to add more than 30 users</t>
  </si>
  <si>
    <t>1. Open Sunbird app.
2. Login with valid credentials
3. Tap on +Add user button
4. Enter the name and check the checkbox of T&amp;C
5. Click on Add user button
6. Add 30 users 
7. Again try to click on +Add user and try to add
&gt;30 users.
8. Observe the error message.</t>
  </si>
  <si>
    <t>&gt; LIUA should be able to add (&lt;=30) MUA users
&gt; User should not be able to add more than 30 user and should get a error message as "You have exceeded the number of users that you can manage under your profile"</t>
  </si>
  <si>
    <t xml:space="preserve">Verify that there are more than 2-3 user than in the  profile page, more(..) button will be displayed with a count in it and should get increased post addition of the users
&amp;
Verify if any user tap on more (..) option than, user should get redirected to "Use Sunbird as" screen
</t>
  </si>
  <si>
    <t xml:space="preserve">1. Open th app
2. Login with valid credentials
3. Tap on Profile icon
4. Observe 
5. Tap on Hamburger menu
6. Tap on "more(..)" icon 
</t>
  </si>
  <si>
    <t>&gt; If there 2 or more number of users are present than in profile page, more(..) icons should get displayed with numeric values 
Note: this count should change according to the user action of addition "
&gt; Post tapping on more icon user should be navigated to  "Use Diksha as" screen</t>
  </si>
  <si>
    <t>Verify that new added MUA avatar should get displayed below LIUA profile avatar in Hamburger menu
&amp;
Verify Post adding the MUA, B/M/C and Location details should get inherited from the LIUA and should reflect same in the profile page, and can be edited by MUA</t>
  </si>
  <si>
    <r>
      <rPr>
        <rFont val="Arial"/>
        <color theme="1"/>
        <sz val="10.0"/>
      </rPr>
      <t xml:space="preserve">Scenario1:
</t>
    </r>
    <r>
      <rPr>
        <rFont val="Arial"/>
        <color theme="1"/>
        <sz val="10.0"/>
      </rPr>
      <t xml:space="preserve">1. Open the sunbird app
2. Login with valid credentials
3. Tap on Hamburger menu
4. Observe MUA should be displayed below the parent user name
-----------------------------------------------------------------
</t>
    </r>
    <r>
      <rPr>
        <rFont val="Arial"/>
        <color theme="1"/>
        <sz val="10.0"/>
      </rPr>
      <t>Scenario2:</t>
    </r>
    <r>
      <rPr>
        <rFont val="Arial"/>
        <color theme="1"/>
        <sz val="10.0"/>
      </rPr>
      <t xml:space="preserve">
1. Open the sunbird app
2. Login with valid credentials
3. Tap on Hamburger menu
4. Tap on +Add user button
5. Enter valid input in name field
6. Check the T&amp;C checkbox 
7. Tap on Add user button
8. Select the added user and switch 
9. Goto the profile
10. Observe the location details will be same as Parent account
11. Try to update the location details in profile</t>
    </r>
  </si>
  <si>
    <t>new added MUA avatar should get displayed below LIUA profile avatar in Hamburger menu
&amp;
Post adding the MUA, B/M/C and Location details should get inherited from the LIUA and should reflect same in the profile page, and can be edited by MUA</t>
  </si>
  <si>
    <t>Mobile: Verify post login if any user opens the hamburger menu, +Add user button should be displayed below username
&amp;
Verify that Update Email/Phone and Recovery ID option is not displayed for MUA in Profile page</t>
  </si>
  <si>
    <r>
      <rPr>
        <rFont val="Arial"/>
        <color theme="1"/>
        <sz val="10.0"/>
      </rPr>
      <t xml:space="preserve">Scenario 1:
</t>
    </r>
    <r>
      <rPr>
        <rFont val="Arial"/>
        <color theme="1"/>
        <sz val="10.0"/>
      </rPr>
      <t xml:space="preserve">1. Open the app
2. Login with valid credentials
3. Tap on Hamburger menu
4. Observe +Add user button is displayed below username
</t>
    </r>
    <r>
      <rPr>
        <rFont val="Arial"/>
        <color theme="1"/>
        <sz val="10.0"/>
      </rPr>
      <t xml:space="preserve">Scenario 2:
</t>
    </r>
    <r>
      <rPr>
        <rFont val="Arial"/>
        <color theme="1"/>
        <sz val="10.0"/>
      </rPr>
      <t>1. Open the app
2. Login with valid credentials
3. Tap on Hamburger menu
4. Tap on any MUA and tap on Switch user button
5. Tap on profile and observe</t>
    </r>
  </si>
  <si>
    <t>post login if any user opens the hamburger menu, +Add user button should be displayed below username
&amp;
Update Email/Phone and Recovery ID option is not displayed for MUA in Profile page</t>
  </si>
  <si>
    <t xml:space="preserve">Verify that LIUA can create MUA if device is online and connected to internet
&amp;
Verify that LIUA is able to add user by filling the mandatoy details in the Create User page and then popup message should get displayed "Successully added "QA" "
 </t>
  </si>
  <si>
    <t>Scenario1:
1. Open the Sunbird mobile app
2. Login with valid credentials
3. Tap on Hamburger menu
4. Tap on +Add user 
5. Enter Name &gt;  Add user
Scenario2:
1. Open the Sunbird mobile app
2. Login with valid credentials
3. Tap on Hamburger menu
4. Tap on +Add user button
5. Enter valid input in name field
6. Tap on Add user button
7. Observe toast message</t>
  </si>
  <si>
    <t>LIUA can create MUA if device is online and connected to internet
&amp;
LIUA is able to add user by filling the mandatoy details in the Create User page and then popup message should get displayed "Successully added "QA" "</t>
  </si>
  <si>
    <t xml:space="preserve">Verify if user is able to switch account post clicking on selected user 
&amp;
Verify post switching any user, the profile will be changed with the avatar and a toast message will be displayed as "Hi "username" You can edit your SUNBIRD profile details from the Profile setting. GO TO PROFILE link" </t>
  </si>
  <si>
    <r>
      <rPr>
        <rFont val="Arial"/>
        <color theme="1"/>
        <sz val="10.0"/>
      </rPr>
      <t>Scenario1</t>
    </r>
    <r>
      <rPr>
        <rFont val="Arial"/>
        <color theme="1"/>
        <sz val="10.0"/>
      </rPr>
      <t xml:space="preserve">:
1. Open the app
2. Login with valid credentials
3. Tap on Hamburger menu
4. Tap on more(..) button
5. Select the user from the list
6. Tap on Switch user button
</t>
    </r>
    <r>
      <rPr>
        <rFont val="Arial"/>
        <color theme="1"/>
        <sz val="10.0"/>
      </rPr>
      <t>Scenario2</t>
    </r>
    <r>
      <rPr>
        <rFont val="Arial"/>
        <color theme="1"/>
        <sz val="10.0"/>
      </rPr>
      <t>:
1. Open the app
2. Login with valid credentials
3. Tap on Hamburger menu
4. Tap on more(..) button
5. Select the user from the list
6. Tap on Switch user button
7. Observe a toast message should get displayed</t>
    </r>
  </si>
  <si>
    <t xml:space="preserve">if user is able to switch account post clicking on selected user &amp; Clicking on Switch user button.
&amp;
post switching any user, the profile will be changed with the avatar and a toast messag will be displayed as "Hi "username" You can edit your SUNBIRD profile details from the Profile setting. GO TO PROFILE link" </t>
  </si>
  <si>
    <t>Verify that for new MUA should get T&amp;C popup for the first time only post switching/activating and should be able to accept and proceed further
&amp;
Verify that MUA should not be able to proceed further without accepting T&amp;C popup</t>
  </si>
  <si>
    <t>Scenario1:
1. Open the portal/App
2. Login with valid credentials
3. Click on Profile icon
4. Click on Add / Add another user button
5. Enter the Name &gt; Add user
6. Select the created user &gt; Switch user
7. Observe T&amp;C popup is displayed
Scenario2:
1. Open the portal / App
2. Login with valid credentials
3. Click on Profile icon
4. Click on Add / Add another user button
5. Enter the Name &gt; Add user
6. Select the user &gt; Switch user
7. Observe</t>
  </si>
  <si>
    <t>new MUA should get T&amp;C popup for the first time only, post switching/activating and should be able to accept and proceed further
&amp;
MUA should not be able to proceed further without accepting T&amp;C popup</t>
  </si>
  <si>
    <t>SB-24715</t>
  </si>
  <si>
    <t>Verify that in mobile if switched user(MUA) changes the role in profile, then for the main user(LUA) the role should not be changed</t>
  </si>
  <si>
    <t>1. Open Sunbird App
2. Login with user role as- Head Teacher and officals
3. Observe user got the home page with manager and learn page
4. Add new user (LUA)
5. Switch the user
6. Update the user role type for the same
7. Now again switch the user to previous user
8. Observe the home page
9. Go to profile see the profile.</t>
  </si>
  <si>
    <t>If switched user updates the profile, main user's profile page should not be changed it should display the project program page</t>
  </si>
  <si>
    <t>verifyMainUserProfileShouldNotAffectPostSwitchUserUpdatesTheRoleInProfile</t>
  </si>
  <si>
    <t>Verify that User switching can happen when logged in as any user (LIU/ MUA)
&amp;
Verfiy that MUA can switch the user if device is online/offline</t>
  </si>
  <si>
    <t xml:space="preserve">1. Open th app
2. Login with valid credentials
3. Tap on Hamburger menu
4. Tap on "more(..)" icon 
5. Select any user from the list &gt; Switch user
6. Turn the internet off
7. Go to user switch page
8. Select any user from the list &gt; Switch user
9. Observe.
</t>
  </si>
  <si>
    <t>&gt; User switching can happen when logged in as any user (LIU/ MUA)
&gt; MUA can switch the user if device is online/offline</t>
  </si>
  <si>
    <t>Verify, if a parent consumed one course child user created under should not see the same course in his course section after switch user from parent to child.
&amp;
Verify, if a parent consumed one course child user created under the parent user should not see the same course in his course section after switch user from parent to child.</t>
  </si>
  <si>
    <t>1. Open the URL/ App
2. Login with valid user.
3. Go to Course tab&gt; consume some of course
(50% &amp; 100% consumption)
4. Click on add user button &gt; Switch the user.
5. After switch click on profile and observe
in the course section for the course consumed by
parent user.</t>
  </si>
  <si>
    <t>if a parent consumed one course child user created under should not see the same course in his course section after switch user from parent to child.
&amp;
if a parent consumed one course child user created under the parent user should not see the same course in his course section after switch user from parent to child.</t>
  </si>
  <si>
    <t>verifyConsumedCourseOfParentIsNotDisplayedForChildUser</t>
  </si>
  <si>
    <t>Verify that Interact telemetry event gets generated when user taps on "Course" tab icon in the App.
&amp;
Verify that Interact telemetry event gets generated when user taps on Search Icon in Course tab.</t>
  </si>
  <si>
    <r>
      <rPr>
        <rFont val="Arial"/>
        <color theme="1"/>
        <sz val="10.0"/>
      </rPr>
      <t xml:space="preserve">Scenario1:
</t>
    </r>
    <r>
      <rPr>
        <rFont val="Arial"/>
        <color theme="1"/>
        <sz val="10.0"/>
      </rPr>
      <t xml:space="preserve">1. Launch the sunbird mobile app.
2. Complete onboarding.
3. Select no Switch to new theme
4. Land on the Library page.
5. Tap on Course tab.
</t>
    </r>
    <r>
      <rPr>
        <rFont val="Arial"/>
        <color theme="1"/>
        <sz val="10.0"/>
      </rPr>
      <t>Scenario2:</t>
    </r>
    <r>
      <rPr>
        <rFont val="Arial"/>
        <color theme="1"/>
        <sz val="10.0"/>
      </rPr>
      <t xml:space="preserve">
1. Launch the sunbird mobile app.
2. Complete onboarding.
3. Select no Switch to new theme
4. Land on the Library page.
5. Tap on Course tab.
6. Tap on the Search icon."</t>
    </r>
  </si>
  <si>
    <t>"{"ver":"3.0","eid":"INTERACT","ets":1601377873068,"actor":{"type":"User","id":"a9b16ff7-7005-4874-afda-dc0c4c2683b4"},"context":{"cdata":[{"id":"aec5fc2d-f500-4fbb-81c6-c44f5c90e008","type":"UserSession"}],"env":"home","channel":"505c7c48ac6dc1edc9b08f21db5a571d","pdata":{"id":"staging.diksha.app","pid":"sunbird.app","ver":"3.3.471staging-debug"},"sid":"aec5fc2d-f500-4fbb-81c6-c44f5c90e008","did":"17d1e03c7b6064b24e8979610a8407bb22a3ab8c"},"edata":{"type":"TOUCH","subtype":"tab-clicked","id":"courses","pageid":"courses","extra":{"pos":[]}},"object":{"id":"","type":"","version":"","rollup":{}},"mid":"3029c233-677a-493b-9cf8-b22ffa43d76d"}"
====================
{ver":"3.0","eid":"INTERACT","ets":1601378035011,"actor":{"type":"User","id":"a9b16ff7-7005-4874-afda-dc0c4c2683b4"},"context":{"cdata":[{"id":"aec5fc2d-f500-4fbb-81c6-c44f5c90e008","type":"UserSession"}],"env":"home","channel":"505c7c48ac6dc1edc9b08f21db5a571d","pdata":{"id":"staging.diksha.app","pid":"sunbird.app","ver":"3.3.471staging-debug"},"sid":"aec5fc2d-f500-4fbb-81c6-c44f5c90e008","did":"17d1e03c7b6064b24e8979610a8407bb22a3ab8c"},"edata":{"type":"TOUCH","subtype":"search-button-clicked","id":"courses","pageid":"courses","extra":{"pos":[]}},"object":{"id":"","type":"","version":"","rollup":{}},"mid":"e1b6619f-5ece-4c77-8444-2330df790624"}"</t>
  </si>
  <si>
    <t>event
: 
payload
: 
Xe
actor
: 
oe {type: 'User', id: 'b5b20449-bfbe-4443-af8b-65d64c86ed5f'}
context
: 
s {cdata: Array(2), env: 'home', channel: '505c7c48ac6dc1edc9b08f21db5a571d', pdata: oe, sid: '8fce9252-9cb7-4057-a9e7-49aa3a3a75dc', …}
edata
: 
{type: 'TOUCH', subtype: 'tab-clicked', id: 'courses', pageid: 'courses', extra: {…}}
eid
: 
"INTERACT"
ets
: 
1714020419960
mid
: 
"7a328b87-1777-4385-b979-4db076d81fee"
object
: 
oe {id: '', type: '', version: '', rollup: {…}}
ver
: 
"3.0"
[[Prototype]]
: 
Ae
type
: 
"SAVE"
[[Prototype]]
: 
Object
namespace
: 
"TELEMETRY"
[[Prototype]]
: 
Object
=================
event
: 
payload
: 
Xe
actor
: 
oe {type: 'User', id: 'b5b20449-bfbe-4443-af8b-65d64c86ed5f'}
context
: 
s {cdata: Array(2), env: 'home', channel: '505c7c48ac6dc1edc9b08f21db5a571d', pdata: oe, sid: '8fce9252-9cb7-4057-a9e7-49aa3a3a75dc', …}
edata
: 
{type: 'TOUCH', subtype: 'search-button-clicked', id: 'courses', pageid: 'courses', extra: {…}}
eid
: 
"INTERACT"
ets
: 
1714020462649
mid
: 
"042081dc-8761-4e39-9479-19d66fb923ae"
object
: 
oe {id: '', type: '', version: '', rollup: {…}}
ver
: 
"3.0"
[[Prototype]]
: 
Ae
type
: 
"SAVE"
[[Prototype]]
: 
Object
namespace
: 
"TELEMETRY"
[[Prototype]]
: 
Object</t>
  </si>
  <si>
    <t>Verify that Interact telemetry event gets generated when user slide down in the Course page to refresh.</t>
  </si>
  <si>
    <t>1. Launch the sunbird mobile app.
2. Complete onboarding.
3. Land on the Library page.
4. Tap on Course tab.
5. Pull the screen down to refresh the page.</t>
  </si>
  <si>
    <t>{ver":"3.0","eid":"INTERACT","ets":1601380458617,"actor":{"type":"User","id":"a9b16ff7-7005-4874-afda-dc0c4c2683b4"},"context":{"cdata":[{"id":"aec5fc2d-f500-4fbb-81c6-c44f5c90e008","type":"UserSession"}],"env":"home","channel":"505c7c48ac6dc1edc9b08f21db5a571d","pdata":{"id":"staging.diksha.app","pid":"sunbird.app","ver":"3.3.471staging-debug"},"sid":"aec5fc2d-f500-4fbb-81c6-c44f5c90e008","did":"17d1e03c7b6064b24e8979610a8407bb22a3ab8c"},"edata":{"type":"TOUCH","subtype":"pull-to-refresh","id":"courses","pageid":"courses","extra":{"pos":[]}},"object":{"id":"","type":"","version":"","rollup":{}},"mid":"5fa7083a-eda3-4ca4-8aaf-39bc71abf538"}"</t>
  </si>
  <si>
    <t>event
: 
payload
: 
Xe
actor
: 
oe {type: 'User', id: 'b5b20449-bfbe-4443-af8b-65d64c86ed5f'}
context
: 
s {cdata: Array(2), env: 'home', channel: '505c7c48ac6dc1edc9b08f21db5a571d', pdata: oe, sid: '8fce9252-9cb7-4057-a9e7-49aa3a3a75dc', …}
edata
: 
{type: 'TOUCH', subtype: 'pull-to-refresh', id: 'courses', pageid: 'courses', extra: {…}}
eid
: 
"INTERACT"
ets
: 
1714020916557
mid
: 
"585dd02f-461d-4d48-bd17-805090d8e1af"
object
: 
oe {id: '', type: '', version: '', rollup: {…}}
ver
: 
"3.0"
[[Prototype]]
: 
Ae
type
: 
"SAVE"
[[Prototype]]
: 
Object
namespace
: 
"TELEMETRY"
[[Prototype]]
: 
Object</t>
  </si>
  <si>
    <t>Verify that Interact telemetry event gets generated when user taps on "Join Course" button.
&amp;
Verify that Interact telemetry should capture on successful 'Join Course' confirmation and it has correct information of succsess (Course ID)</t>
  </si>
  <si>
    <t>Scenario1:
1. Launch the sunbird mobile app.
2. Complete onboarding.
3. Land on the Library page.
4. Tap on Course tab.
5. Tap on any Course.
6. Tap on JOIN COURSE button.
Scenario2:
1. Launch the sunbird mobile app.
2. Complete onboarding.
3. Land on the Library page.
4. Tap on Course tab.
5. Tap on any Course.
6. Tap on JOIN COURSE button and wait for it to join Successfully.</t>
  </si>
  <si>
    <t>{"ver":"3.0","eid":"INTERACT","ets":1651497031166,"actor":{"type":"User","id":"0cb3ee06-53e8-42e2-8f3b-b2e8009d391b"},"context":{"cdata":[{"type":"Tabs","id":"Library-Course"},{"id":"4aaa3492-a4ca-4c14-be81-151e1304b925","type":"UserSession"}],"env":"home","channel":"0126796199493140480","pdata":{"id":"staging.diksha.app","pid":"sunbird.app","ver":"4.9.205staging-debug"},"sid":"4aaa3492-a4ca-4c14-be81-151e1304b925","did":"4c286645e0690125ef319f7bde70c4540092c9f8","rollup":{"l1":"0126796199493140480"}},"edata":{"type":"TOUCH","subtype":"enroll-clicked","id":"course-detail","pageid":"course-detail","extra":{"pos":[],"values":[{"enrollReq":{"filters":{"courseId":"do_2134057394890915841220","status":["0","1"],"enrollmentType":"open"},"sort_by":{"createdDate":"desc"},"fields":["identifier","id","name","enrollmentType","description","hashTagId","courseId","status","createdBy","startDate","endDate","enrollmentEndDate","cert_templates"]}}]}},"object":{"id":"do_2134057394890915841220","type":"Course","version":"2","rollup":{"l1":"do_2134057394890915841220"}},"mid":"ea17389e-9a8e-4da0-9d74-61ba611f95e2"}'
=================
'{"ver":"3.0","eid":"INTERACT","ets":1651497038278,"actor":{"type":"User","id":"0cb3ee06-53e8-42e2-8f3b-b2e8009d391b"},"context":{"cdata":[{"id":"Environmental Science","type":"Section"},{"id":"do_2134057394890915841220","type":"RootId"},{"id":"","type":"CourseBatch"},{"type":"Tabs","id":"Library-Course"},{"id":"4aaa3492-a4ca-4c14-be81-151e1304b925","type":"UserSession"}],"env":"home","channel":"0126796199493140480","pdata":{"id":"staging.diksha.app","pid":"sunbird.app","ver":"4.9.205staging-debug"},"sid":"4aaa3492-a4ca-4c14-be81-151e1304b925","did":"4c286645e0690125ef319f7bde70c4540092c9f8","rollup":{"l1":"0126796199493140480"}},"edata":{"type":"OTHER","subtype":"enroll-success","id":"course-batches","pageid":"course-batches","extra":{"pos":[],"values":[{"enrollReq":{"batchId":"013405749864759296290","courseId":"do_2134057394890915841220","userId":"0cb3ee06-53e8-42e2-8f3b-b2e8009d391b"}}]}},"object":{"id":"do_2134057394890915841220","type":"Course","version":"2","rollup":{"l1":"do_2134057394890915841220"}},"mid":"32540ad1-12e4-4a51-82c9-2d748d188149"}'</t>
  </si>
  <si>
    <t>event
: 
payload
: 
Xe
actor
: 
oe {type: 'User', id: 'b5b20449-bfbe-4443-af8b-65d64c86ed5f'}
context
: 
s {cdata: Array(2), env: 'home', channel: '505c7c48ac6dc1edc9b08f21db5a571d', pdata: oe, sid: '8fce9252-9cb7-4057-a9e7-49aa3a3a75dc', …}
edata
: 
{type: 'TOUCH', subtype: 'pull-to-refresh', id: 'courses', pageid: 'courses', extra: {…}}
eid
: 
"INTERACT"
ets
: 
1714020916557
mid
: 
"585dd02f-461d-4d48-bd17-805090d8e1af"
object
: 
oe {id: '', type: '', version: '', rollup: {…}}
ver
: 
"3.0"
[[Prototype]]
: 
Ae
type
: 
"SAVE"
[[Prototype]]
: 
Object
namespace
: 
"TELEMETRY"
[[Prototype]]
: 
Object
===================
event
: 
payload
: 
Xe
actor
: 
oe {type: 'User', id: 'd711644a-5583-40fd-9956-9ec5b5063bb7'}
context
: 
s {cdata: Array(6), env: 'home', channel: '01347076031606784034', pdata: oe, sid: '72f37f63-e160-4e8f-aef0-108fd64eda38', …}
edata
: 
{type: 'OTHER', subtype: 'enroll-success', id: 'course-batches', pageid: 'course-batches', extra: {…}}
eid
: 
"INTERACT"
ets
: 
1714023192507
mid
: 
"92caeff7-1fdb-41b9-895f-12ad37a0ca75"
object
: 
oe {id: 'do_213986118456033280148', type: 'Course', version: '1', rollup: G}
ver
: 
"3.0"
[[Prototype]]
: 
Ae
type
: 
"SAVE"
[[Prototype]]
: 
Object
namespace
: 
"TELEMETRY"
[[Prototype]]
: 
Object</t>
  </si>
  <si>
    <t>Verify that for non-logged in user, Interact telemetry event gets generated when user taps on Login button on the pop-up after tapping Join Course button.</t>
  </si>
  <si>
    <t>1. Launch the sunbird mobile app.
2. Complete onboarding.
3. Land on the Library page.
4. Tap on Course tab.
5. Tap on a Course.
6. Tap on JOIN COURSE button.
7. Tap on the Login button on the pop-up.</t>
  </si>
  <si>
    <t>{"ver":"3.0","eid":"INTERACT","ets":1651470824922,"actor":{"type":"User","id":"8699dea2-d53b-4043-961b-c61a63325ce1"},"context":{"cdata":[{"id":"Accountancy","type":"Section"},{"id":"do_2135210386800230401311","type":"RootId"},{"id":"","type":"CourseBatch"},{"type":"Tabs","id":"Library-Course"},{"id":"77ddee57-2ad8-412b-88f7-aa1ba3006acb","type":"UserSession"}],"env":"home","channel":"505c7c48ac6dc1edc9b08f21db5a571d","pdata":{"id":"staging.diksha.app","pid":"sunbird.app","ver":"4.9.204staging-debug"},"sid":"77ddee57-2ad8-412b-88f7-aa1ba3006acb","did":"4c286645e0690125ef319f7bde70c4540092c9f8"},"edata":{"type":"TOUCH","subtype":"login-clicked","id":"signin-popup","pageid":"signin-popup","extra":{"pos":[]}},"object":{"id":"do_2135210386800230401311","type":"Course","version":"1","rollup":{"l1":"do_2135210386800230401311"}},"mid":"082b0878-c883-4ac3-9d25-4089f36f84fb"}'</t>
  </si>
  <si>
    <t>event
: 
payload
: 
Xe
actor
: 
oe {type: 'User', id: 'b5b20449-bfbe-4443-af8b-65d64c86ed5f'}
context
: 
s {cdata: Array(6), env: 'home', channel: '505c7c48ac6dc1edc9b08f21db5a571d', pdata: oe, sid: '8fce9252-9cb7-4057-a9e7-49aa3a3a75dc', …}
edata
: 
{type: 'TOUCH', subtype: 'login-clicked', id: 'signin-popup', pageid: 'signin-popup', extra: {…}}
eid
: 
"INTERACT"
ets
: 
1714021912808
mid
: 
"4b9378d2-f0b5-4c69-ab72-5692b707173f"
object
: 
oe {id: 'do_21398189917040640011', type: 'Course', version: '1', rollup: G}
ver
: 
"3.0"
[[Prototype]]
: 
Ae
type
: 
"SAVE"
[[Prototype]]
: 
Object
namespace
: 
"TELEMETRY"
[[Prototype]]
: 
Object</t>
  </si>
  <si>
    <t>Verify that Interact telemetry event gets generated when user Logs in successfully from Course module</t>
  </si>
  <si>
    <t>1. Launch the sunbird mobile app.
2. Complete onboarding.
3. Land on the Library page.
4. Tap on Course tab.
5. Tap on a Course.
6. Tap on JOIN COURSE button.
7. Tap on the Login button on the pop-up.
8. Login with valid credentials.
9. Check the event on logging in successfully.</t>
  </si>
  <si>
    <t>{"ver":"3.0","eid":"INTERACT","ets":1651735662505,"actor":{"type":"User","id":"6a35f1db-7787-4030-a11a-ae8b7f3fe864"},"context":{"cdata":[{"type":"Tabs","id":"Home-Discover"},{"id":"d0f99bb4-c56f-48fd-92f6-497d434d0ebe","type":"UserSession"}],"env":"home","channel":"505c7c48ac6dc1edc9b08f21db5a571d","pdata":{"id":"staging.diksha.app","pid":"sunbird.app","ver":"4.9.206staging-debug"},"sid":"d0f99bb4-c56f-48fd-92f6-497d434d0ebe","did":"4c286645e0690125ef319f7bde70c4540092c9f8"},"edata":{"type":"success","subtype":"keycloak","id":"login","pageid":"login","extra":{"pos":[],"values":[{"UID":"a3c92f3f-6957-4626-8196-3951f3157d05"}]}},"object":{"id":"","type":"","version":"","rollup":{}},"mid":"6ef356c5-b0e4-4765-aa3a-05ce4cebf92e"}'</t>
  </si>
  <si>
    <t xml:space="preserve">event
: 
payload
: 
Xe
actor
: 
oe {type: 'User', id: 'b5b20449-bfbe-4443-af8b-65d64c86ed5f'}
context
: 
s {cdata: Array(2), env: 'home', channel: '505c7c48ac6dc1edc9b08f21db5a571d', pdata: oe, sid: '8fce9252-9cb7-4057-a9e7-49aa3a3a75dc', …}
edata
: 
{type: 'success', subtype: 'keycloak', id: 'login', pageid: 'login', extra: {…}}
eid
: 
"INTERACT"
ets
: 
1714022100920
mid
: 
"813e6d63-623e-4dda-a102-a87a51f55c96"
object
: 
oe {id: '', type: '', version: '', rollup: {…}}
ver
: 
"3.0"
[[Prototype]]
: 
Ae
type
: 
"SAVE"
[[Prototype]]
: 
Object
namespace
: 
"TELEMETRY"
[[Prototype]]
: 
Object
</t>
  </si>
  <si>
    <t>Verify that Interact telemetry event is generated on Tapping on "Start Learning" post successful enrollment to the Course</t>
  </si>
  <si>
    <t>1. Launch the sunbird  mobile app.
2. Complete onboarding.
3. Land on the Library page.
4. Tap on Course tab.
5. Tap on a Course.
6. Tap on JOIN COURSE button.
7. Tap on the SIGN IN button on the pop-up.
8. Login with valid credentials.
9. Tap on START NOW button.</t>
  </si>
  <si>
    <t>{ver":"3.0","eid":"INTERACT","ets":1601445506568,"actor":{"type":"User","id":"bb96cf52-9058-4a76-b7ca-46546e340418"},"context":{"cdata":[{"id":"0130731530689495049","type":"CourseBatch"},{"id":"do_2130731510601318401482","type":"RootId"},{"id":"3aef4414-e919-4bfd-9c3b-11ca58030576","type":"UserSession"}],"env":"home","channel":"0126632859575746566","pdata":{"id":"staging.diksha.app","pid":"sunbird.app","ver":"3.3.471staging-debug"},"sid":"3aef4414-e919-4bfd-9c3b-11ca58030576","did":"17d1e03c7b6064b24e8979610a8407bb22a3ab8c","rollup":{"l1":"0126632859575746566"}},"edata":{"type":"TOUCH","subtype":"start-clicked","id":"course-detail","pageid":"course-detail","extra":{"pos":[]}},"object":{"id":"do_2130731510601318401482","type":"Course","version":"1","rollup":{"l1":"do_2130731510601318401482"}},"mid":"65551f84-092d-4ac0-8a55-0d047f6b1576"}"</t>
  </si>
  <si>
    <t>event
: 
payload
: 
Xe
actor
: 
oe {type: 'User', id: 'd711644a-5583-40fd-9956-9ec5b5063bb7'}
context
: 
s {cdata: Array(6), env: 'home', channel: '01347076031606784034', pdata: oe, sid: '72f37f63-e160-4e8f-aef0-108fd64eda38', …}
edata
: 
{type: 'TOUCH', subtype: 'start-clicked', id: 'course-detail', pageid: 'course-detail', extra: {…}}
eid
: 
"INTERACT"
ets
: 
1714024270623
mid
: 
"fc0b12ff-ce01-403d-b679-3e53b6cd107e"
object
: 
oe {id: 'do_213986118456033280148', type: 'Course', version: '1', rollup: G}
ver
: 
"3.0"
[[Prototype]]
: 
Ae
type
: 
"SAVE"
[[Prototype]]
: 
Object
namespace
: 
"TELEMETRY"
[[Prototype]]
: 
Object</t>
  </si>
  <si>
    <t>Verify Course Progress have been displayed properly and End Telemetry event should generate for the same</t>
  </si>
  <si>
    <t>1. Launch the sunbird mobile app.
2. Complete onboarding.
3. Land on the Library page.
4. Tap on Courses tab.
5. Tap on a Course.
6. Tap on JOIN Course button.
7. Tap on the SIGN IN button on the pop-up.
8. Login with valid credentials.
9. Tap on START NOW button.
10. Observe that the progress should be captured in the telemetry events. (PDF)</t>
  </si>
  <si>
    <t>event:
payload:
actor: {id: "c02e2339-c4ee-4ec6-b8d0-cc19a1d408c3", type: "User"}
context:
cdata: Array(4)
0: {id: "offline", type: "PlayerLaunch"}
1: {id: "1df8d8d12b7d5b34a246b52c9b3b37c7", type: "ContentSession"}
2: {id: "d6934fbe75a294c5acb8d08a8310ad0c", type: "PlaySession"}
3: {id: "41b2e395-acc8-417f-a38d-7d5561a1df94", type: "UserSession"}
length: 4
__proto__: Array(0)
channel: "0126632859575746566"
did: "b9bdcb8cd7abc5bd7813bd65ec0b5084dc0dadd8"
env: "contentplayer"
pdata: {id: "staging.diksha.app", ver: "3.2.420staging-debug", pid: "sunbird.app.contentplayer"}
rollup: {l1: "0126632859575746566"}
sid: "41b2e395-acc8-417f-a38d-7d5561a1df94"
__proto__: Object
edata:
duration: 17.738
pageid: "sunbird-player-Endpage"
summary: Array(6)
0: {progress: 12}
1: {totallength: 106}
2: {visitedlength: 106.96}
3: {visitedcontentend: true}
4: {totalseekedlength: 93.96}
5: {endpageseen: true}
length: 6
__proto__: Array(0)
type: "content"
__proto__: Object
eid: "END"
ets: 1597910078775
mid: "END:e044f9c748fc39d6f4f836289c5ee079"
object: {id: "do_21268871010491596811090", type: "Content", ver: "1", rollup: {…}}
tags: []
ver: "3.0"
__proto__: Object
type: "SAVE"
__proto__: Object
namespace: "TELEMETRY"
__proto__: Object
=============================
event
: 
payload
: 
actor
: 
{id: '1172e8dbe42a0b0187834ac3ccff1f1f8a263d14', type: 'User'}
context
: 
{channel: '01347076031606784034', pdata: {…}, env: 'contentplayer', sid: '72f37f63-e160-4e8f-aef0-108fd64eda38', did: '1172e8dbe42a0b0187834ac3ccff1f1f8a263d14', …}
edata
: 
{type: 'TOUCH', subtype: '', id: 'next', pageid: '5'}
eid
: 
"INTERACT"
ets
: 
1714024333713
mid
: 
"INTERACT:5f7cc6faba3c4899d9b8bb529a9fdc51"
object
: 
{id: 'do_21398191413101363217', ver: '1', type: 'Content', rollup: {…}}
tags
: 
[]
ver
: 
"3.0"
[[Prototype]]
: 
Object
type
: 
"SAVE"
[[Prototype]]
: 
Object
namespace
: 
"TELEMETRY"
[[Prototype]]
: 
Object</t>
  </si>
  <si>
    <t>event
: 
payload
: 
actor
: 
{id: '1172e8dbe42a0b0187834ac3ccff1f1f8a263d14', type: 'User'}
context
: 
{channel: '01347076031606784034', pdata: {…}, env: 'contentplayer', sid: '72f37f63-e160-4e8f-aef0-108fd64eda38', did: '1172e8dbe42a0b0187834ac3ccff1f1f8a263d14', …}
edata
: 
duration
: 
5.18
mode
: 
"play"
pageid
: 
"sunbird-player-Endpage"
summary
: 
Array(6)
0
: 
{progress: 100}
1
: 
{totallength: 5}
2
: 
{visitedlength: 5}
3
: 
{visitedcontentend: true}
4
: 
{totalseekedlength: 0}
5
: 
{endpageseen: false}
length
: 
6
[[Prototype]]
: 
Array(0)
type
: 
"content"
[[Prototype]]
: 
Object
eid
: 
"END"
ets
: 
1714024333754
mid
: 
"END:1b49e7441a24d2ed902b0ef841483a73"
object
: 
{id: 'do_21398191413101363217', ver: '1', type: 'Content', rollup: {…}}
tags
: 
[]
ver
: 
"3.0"
[[Prototype]]
: 
Object
type
: 
"SAVE"
[[Prototype]]
: 
Object
namespace
: 
"TELEMETRY"
[[Prototype]]
: 
Object
=====================
event
: 
payload
: 
actor
: 
{id: '1172e8dbe42a0b0187834ac3ccff1f1f8a263d14', type: 'User'}
context
: 
{channel: '01347076031606784034', pdata: {…}, env: 'contentplayer', sid: '72f37f63-e160-4e8f-aef0-108fd64eda38', did: '1172e8dbe42a0b0187834ac3ccff1f1f8a263d14', …}
edata
: 
{type: 'TOUCH', subtype: '', id: 'next', pageid: '5'}
eid
: 
"INTERACT"
ets
: 
1714024333713
mid
: 
"INTERACT:5f7cc6faba3c4899d9b8bb529a9fdc51"
object
: 
{id: 'do_21398191413101363217', ver: '1', type: 'Content', rollup: {…}}
tags
: 
[]
ver
: 
"3.0"
[[Prototype]]
: 
Object
type
: 
"SAVE"
[[Prototype]]
: 
Object
namespace
: 
"TELEMETRY"
[[Prototype]]
: 
Object</t>
  </si>
  <si>
    <t>Verify Interact telemetry events is generated on tapping on Download, Delete and Share icon in the Course toc page</t>
  </si>
  <si>
    <t>1. Launch the sunbird mobile app.
2. Complete onboarding.
3. Land on the Library page.
4. Tap on Course tab.
5. Tap on a Course.
6. Tap on JOIN COURSE button.
7. Tap on the SIGN IN button on the pop-up.
8. Login with valid credentials.
9. Tap on START NOW button.
10. Tap on Download, Delete &amp; Share button.</t>
  </si>
  <si>
    <t>Download:
'{"ver":"3.0","eid":"INTERACT","ets":1648193427308,"actor":{"type":"User","id":"08631a74-4b94-4cf7-a818-831135248a4a"},"context":{"cdata":[{"id":"My Courses","type":"Section"},{"id":"do_2134955710613913601281","type":"RootId"},{"id":"01349561308504064019","type":"CourseBatch"},{"type":"Tabs","id":"Library-Course"},{"id":"f0f5c3ac-b238-4877-a99f-3fedc0097ebe","type":"UserSession"}],"env":"home","channel":"01269878797503692810","pdata":{"id":"staging.diksha.app","pid":"sunbird.app","ver":"4.8.189staging-debug"},"sid":"f0f5c3ac-b238-4877-a99f-3fedc0097ebe","did":"dd7bdd3aa1e77d00004b7d58ce42edddd7faa428","rollup":{"l1":"01269878797503692810"}},"edata":{"type":"TOUCH","subtype":"download-all-clicked","id":"course-detail","pageid":"course-detail","extra":{"pos":[],"values":[{"downloadingIdentifers":["do_2134955542179184641280","do_2133803600096624641146"]}]}},"object":{"id":"do_2134955710613913601281","type":"Course","version":"1","rollup":{"l1":"do_2134955710613913601281"}},"mid":"736ee27c-41be-4e4a-8c36-93d6e3e2ae85"}'
============
Delete:
"{"ver":"3.0","eid":"INTERACT","ets":1648473090143,"actor":{"type":"User","id":"b1f79e14-31ae-46e7-b750-6e66a5a9ff35"},"context":{"cdata":[{"id":"02d43880-ae97-11ec-8c80-4bb5119e287d","type":"API"},{"id":"SearchResult","type":"Section"},{"id":"content-detail","type":"ChildUi"},{"id":"do_2133186285165281281187","type":"RootId"},{"id":"8d7a659ad1f68166f7c24fe094309ddc","type":"AttemptId"},{"id":"01331863012471603226","type":"CourseBatch"},{"type":"Tabs","id":"Home-Discover"},{"id":"0d152f94-87b0-469c-a2ac-fb0085fa566f","type":"UserSession"}],"env":"home","channel":"0126796199493140480","pdata":{"id":"staging.diksha.app","pid":"sunbird.app","ver":"4.8.190staging-debug"},"sid":"0d152f94-87b0-469c-a2ac-fb0085fa566f","did":"4c286645e0690125ef319f7bde70c4540092c9f8","rollup":{"l1":"0126796199493140480"}},"edata":{"type":"TOUCH","subtype":"delete-clicked","id":"course-detail","pageid":"course-detail","extra":{"pos":[]}},"object":{"id":"do_2133186285165281281187","type":"Course","version":"2","rollup":{"l1":"do_2133186285165281281187"}},"mid":"cc79f8d1-c3a4-44df-b77c-ac6d9bbb59c6"}"
===========
Share:
'{"ver":"3.0","eid":"INTERACT","ets":1648193275480,"actor":{"type":"User","id":"08631a74-4b94-4cf7-a818-831135248a4a"},"context":{"cdata":[{"id":"My Courses","type":"Section"},{"id":"do_2134955710613913601281","type":"RootId"},{"id":"01349561308504064019","type":"CourseBatch"},{"type":"Tabs","id":"Library-Course"},{"id":"f0f5c3ac-b238-4877-a99f-3fedc0097ebe","type":"UserSession"}],"env":"home","channel":"01269878797503692810","pdata":{"id":"staging.diksha.app","pid":"sunbird.app","ver":"4.8.189staging-debug"},"sid":"f0f5c3ac-b238-4877-a99f-3fedc0097ebe","did":"dd7bdd3aa1e77d00004b7d58ce42edddd7faa428","rollup":{"l1":"01269878797503692810"}},"edata":{"type":"root-collection","subtype":"","id":"share-clicked","pageid":"course-detail","extra":{"pos":[]}},"object":{"id":"do_2134955710613913601281","type":"Course","version":"1","rollup":{}},"mid":"662332ba-5ea6-4d5e-a00d-2cb5b02edb22"}'</t>
  </si>
  <si>
    <t>Download:
event
: 
payload
: 
Xe
actor
: 
oe {type: 'User', id: 'd711644a-5583-40fd-9956-9ec5b5063bb7'}
context
: 
s {cdata: Array(7), env: 'home', channel: '01347076031606784034', pdata: oe, sid: '72f37f63-e160-4e8f-aef0-108fd64eda38', …}
edata
: 
{type: 'TOUCH', subtype: 'download-all-clicked', id: 'course-detail', pageid: 'course-detail', extra: {…}}
eid
: 
"INTERACT"
ets
: 
1714024622024
mid
: 
"e7482dc3-3cef-409f-ac27-4ea96db627a6"
object
: 
oe {id: 'do_213986118456033280148', type: 'Course', version: '1', rollup: G}
ver
: 
"3.0"
[[Prototype]]
: 
Ae
type
: 
"SAVE"
[[Prototype]]
: 
Object
namespace
: 
"TELEMETRY"
[[Prototype]]
: 
Object
=================
Delete:
event
: 
payload
: 
Xe
actor
: 
oe {type: 'User', id: 'd711644a-5583-40fd-9956-9ec5b5063bb7'}
context
: 
s {cdata: Array(7), env: 'home', channel: '01347076031606784034', pdata: oe, sid: '72f37f63-e160-4e8f-aef0-108fd64eda38', …}
edata
: 
{type: 'TOUCH', subtype: 'delete-clicked', id: 'course-detail', pageid: 'course-detail', extra: {…}}
eid
: 
"INTERACT"
ets
: 
1714024713267
mid
: 
"b456f0b1-4f37-4909-b01c-5f61e932c867"
object
: 
oe {id: 'do_213986118456033280148', type: 'Course', version: '1', rollup: G}
ver
: 
"3.0"
[[Prototype]]
: 
Ae
type
: 
"SAVE"
[[Prototype]]
: 
Object
namespace
: 
"TELEMETRY"
[[Prototype]]
: 
Object
====================
Share:
event
: 
payload
: 
Xe
actor
: 
oe {type: 'User', id: 'd711644a-5583-40fd-9956-9ec5b5063bb7'}
context
: 
s {cdata: Array(5), env: 'home', channel: '01347076031606784034', pdata: oe, sid: '72f37f63-e160-4e8f-aef0-108fd64eda38', …}
edata
: 
{type: 'root-collection', subtype: '', id: 'share-clicked', pageid: 'course-detail', extra: {…}}
eid
: 
"INTERACT"
ets
: 
1714024763860
mid
: 
"0404cacf-091f-4c24-a826-a5a73abafd2c"
object
: 
oe {id: 'do_213986866252644352187', type: 'Course', version: '1', rollup: {…}}
ver
: 
"3.0"
[[Prototype]]
: 
Ae
type
: 
"SAVE"
[[Prototype]]
: 
Object
namespace
: 
"TELEMETRY"
[[Prototype]]
: 
Object</t>
  </si>
  <si>
    <t>Verify Interact telemetry is generated on tapping on Resume (Continue Learning) in Course toc page</t>
  </si>
  <si>
    <t>1. Launch the sunbird mobile app.
2. Complete onboarding.
3. Land on the Library page.
4. Tap on Course tab.
5. Tap on a Course.
6. Tap on JOIN COURSE button.
7. Tap on the SIGN IN button on the pop-up.
8. Login with valid credentials.
9. Tap on START NOW button.
10. Consume any content
11. Tap on Continue Learning.</t>
  </si>
  <si>
    <t xml:space="preserve">"{"ver":"3.0","eid":"INTERACT","ets":1601447211910,"actor":{"type":"User","id":"bb96cf52-9058-4a76-b7ca-46546e340418"},"context":{"cdata":[{"id":"0130731530689495049","type":"CourseBatch"},{"id":"do_2130731510601318401482","type":"RootId"},{"id":"content-detail","type":"ChildUi"},{"id":"content-detail","type":"ChildUi"},{"id":"3aef4414-e919-4bfd-9c3b-11ca58030576","type":"UserSession"}],"env":"home","channel":"0126632859575746566","pdata":{"id":"staging.diksha.app","pid":"sunbird.app","ver":"3.3.471staging-debug"},"sid":"3aef4414-e919-4bfd-9c3b-11ca58030576","did":"17d1e03c7b6064b24e8979610a8407bb22a3ab8c","rollup":{"l1":"0126632859575746566"}},"edata":{"type":"TOUCH","subtype":"resume-clicked","id":"course-detail","pageid":"course-detail","extra":{"pos":[]}},"object":{"id":"do_2130731510601318401482","type":"Course","version":"1","rollup":{"l1":"do_2130731510601318401482"}},"mid":"0e34e40e-7629-4e68-9c87-cb5a33ebc6fe"}"
</t>
  </si>
  <si>
    <t>event
: 
payload
: 
Xe
actor
: 
oe {type: 'User', id: 'd711644a-5583-40fd-9956-9ec5b5063bb7'}
context
: 
s {cdata: Array(7), env: 'home', channel: '01347076031606784034', pdata: oe, sid: '72f37f63-e160-4e8f-aef0-108fd64eda38', …}
edata
: 
{type: 'TOUCH', subtype: 'resume-clicked', id: 'course-detail', pageid: 'course-detail', extra: {…}}
eid
: 
"INTERACT"
ets
: 
1714024894444
mid
: 
"19a193e7-e261-48bd-9499-eb002f3d888f"
object
: 
oe {id: 'do_213999633526317056119', type: 'Course', version: '1', rollup: G}
ver
: 
"3.0"
[[Prototype]]
: 
Ae
type
: 
"SAVE"
[[Prototype]]
: 
Object
namespace
: 
"TELEMETRY"
[[Prototype]]
: 
Object</t>
  </si>
  <si>
    <t xml:space="preserve">Verify Interact telemetry is generated on tapping on Kebab menu in the Course toc page
&amp;
Verify Interact telemetry event is generated on tapping on "Leave Course" from Kebab menu in the Course toc page
</t>
  </si>
  <si>
    <t>Scenario1:
1. Launch the sunbird mobile app.
2. Complete onboarding.
3. Land on the Library page.
4. Tap on Course tab.
5. Tap on a Course.
6. Tap on JOIN COURSE button.
7. Tap on the SIGN IN button on the pop-up.
8. Login with valid credentials.
9. Tap on START NOW button.
10. Tap on the Kebab menu.
Scenario2:
1. Launch the sunbird mobile app.
2. Complete onboarding.
3. Land on the Library page.
4. Tap on Course tab.
5. Tap on a Course.
6. Tap on JOIN COURSE button.
7. Tap on the SIGN IN button on the pop-up.
8. Login with valid credentials.
9. Tap on START NOW button.
10. Tap on the Kebab menu.
11. Tap on the Leave Course.</t>
  </si>
  <si>
    <t xml:space="preserve">{"ver":"3.0","eid":"INTERACT","ets":1679920898746,"actor":{"type":"User","id":"df02dcfe-5c2c-4aed-8bf8-858ba76f4185"},"context":{"cdata":[{"id":"01371723583690342458","type":"CourseBatch"},{"id":"do_2137171912185692161936","type":"RootId"},{"type":"Tabs","id":"Home-Discover"},{"id":"8e167334-c8d4-44de-b43b-1d3adadab3f6","type":"UserSession"}],"env":"course","channel":"0126796199493140480","pdata":{"id":"staging.sunbirded.app","pid":"sunbird.app","ver":"5.1.378staging-debug"},"sid":"8e167334-c8d4-44de-b43b-1d3adadab3f6","did":"8bf2fb2baa8628f91e2a20b6e40e38b4e9fdd883","rollup":{"l1":"0126796199493140480"}},"edata":{"type":"TOUCH","subtype":"course-kebab-menu-clicked","id":"course-detail","pageid":"course-detail","extra":{"pos":[]}},"object":{"id":"do_2137171912185692161936","type":"Course","version":"1","rollup":{"l1":"do_2137171912185692161936"}},"mid":"fa25f7d2-ab2b-4b24-9aa9-3b55eb9ba083"}'
=========================
"ver":"3.0","eid":"INTERACT","ets":1601447125477,"actor":{"type":"User","id":"bb96cf52-9058-4a76-b7ca-46546e340418"},"context":{"cdata":[{"id":"3aef4414-e919-4bfd-9c3b-11ca58030576","type":"UserSession"}],"env":"home","channel":"0126632859575746566","pdata":{"id":"staging.diksha.app","pid":"sunbird.app","ver":"3.3.471staging-debug"},"sid":"3aef4414-e919-4bfd-9c3b-11ca58030576","did":"17d1e03c7b6064b24e8979610a8407bb22a3ab8c","rollup":{"l1":"0126632859575746566"}},"edata":{"type":"TOUCH","subtype":"unenrol-clicked","id":"course-detail","pageid":"course-detail","extra":{"pos":[]}},"object":{"id":"do_2130731510601318401482","type":"Course","version":"1","rollup":{}},"mid":"fc73ec7e-849f-4a1a-8ee3-56da26aa704a"}"
</t>
  </si>
  <si>
    <t>event
: 
payload
: 
Xe
actor
: 
oe {type: 'User', id: 'd711644a-5583-40fd-9956-9ec5b5063bb7'}
context
: 
s {cdata: Array(6), env: 'course', channel: '01347076031606784034', pdata: oe, sid: '72f37f63-e160-4e8f-aef0-108fd64eda38', …}
edata
: 
{type: 'TOUCH', subtype: 'course-kebab-menu-clicked', id: 'course-detail', pageid: 'course-detail', extra: {…}}
eid
: 
"INTERACT"
ets
: 
1714024951929
mid
: 
"6b4e259e-a57f-47f1-a09d-d39f742141b6"
object
: 
oe {id: 'do_213999633526317056119', type: 'Course', version: '1', rollup: G}
ver
: 
"3.0"
[[Prototype]]
: 
Ae
type
: 
"SAVE"
[[Prototype]]
: 
Object
namespace
: 
"TELEMETRY"
[[Prototype]]
: 
Object
=======================
event
: 
payload
: 
Xe
actor
: 
oe {type: 'User', id: 'd711644a-5583-40fd-9956-9ec5b5063bb7'}
context
: 
s {cdata: Array(6), env: 'home', channel: '01347076031606784034', pdata: oe, sid: '72f37f63-e160-4e8f-aef0-108fd64eda38', …}
edata
: 
{type: 'TOUCH', subtype: 'unenrol-clicked', id: 'course-detail', pageid: 'course-detail', extra: {…}}
eid
: 
"INTERACT"
ets
: 
1714024977150
mid
: 
"ec8d382c-c4ab-4ed4-b5ac-3af57626fb63"
object
: 
oe {id: 'do_213999633526317056119', type: 'Course', version: '1', rollup: oe}
ver
: 
"3.0"
[[Prototype]]
: 
Ae
type
: 
"SAVE"
[[Prototype]]
: 
Object
namespace
: 
"TELEMETRY"
[[Prototype]]
: 
Object</t>
  </si>
  <si>
    <t>Verify Interact telemetry event should generate on tapping on Course Module 
&amp;
Verify Interact telemetry event should generate on tapping on Course details</t>
  </si>
  <si>
    <r>
      <rPr>
        <rFont val="Arial"/>
        <color theme="1"/>
        <sz val="10.0"/>
      </rPr>
      <t xml:space="preserve">Scenario1:
</t>
    </r>
    <r>
      <rPr>
        <rFont val="Arial"/>
        <color theme="1"/>
        <sz val="10.0"/>
      </rPr>
      <t xml:space="preserve">1. Launch the sunbird mobile app.
2. Complete onboarding.
3. Land on the Library page.
4. Tap on Course tab.
5. Tap on a Course.
6. Tap on Course Module
</t>
    </r>
    <r>
      <rPr>
        <rFont val="Arial"/>
        <color theme="1"/>
        <sz val="10.0"/>
      </rPr>
      <t xml:space="preserve">Scenario2:
</t>
    </r>
    <r>
      <rPr>
        <rFont val="Arial"/>
        <color theme="1"/>
        <sz val="10.0"/>
      </rPr>
      <t>1. Launch the sunbird mobile app.
2. Complete onboarding.
3. Land on the Library page.
4. Tap on Course tab.
5. Tap on a Course.
6. Tap on Course details</t>
    </r>
  </si>
  <si>
    <t>Course Module:-
'{"ver":"3.0","eid":"INTERACT","ets":1651474069229,"actor":{"type":"User","id":"08631a74-4b94-4cf7-a818-831135248a4a"},"context":{"cdata":[{"id":"do_2134396662910484481880","type":"RootId"},{"id":"content-detail","type":"ChildUi"},{"id":"01343967615243059277","type":"CourseBatch"},{"type":"Tabs","id":"Library-Course"},{"id":"043f7ce4-d92e-4c63-a8a6-d158c48d46d3","type":"UserSession"}],"env":"home","channel":"01269878797503692810","pdata":{"id":"staging.diksha.app","pid":"sunbird.app","ver":"4.9.204staging-debug"},"sid":"043f7ce4-d92e-4c63-a8a6-d158c48d46d3","did":"4c286645e0690125ef319f7bde70c4540092c9f8","rollup":{"l1":"01269878797503692810"}},"edata":{"type":"TOUCH","subtype":"training-info-clicked","id":"course-detail","pageid":"course-detail","extra":{"pos":[]}},"object":{"id":"do_2134396662910484481880","type":"Course","version":"4","rollup":{"l1":"do_2134396662910484481880"}},"mid":"4d025925-0841-4e35-b489-9f661079f221"}'
==============
Course Details:-
'{"ver":"3.0","eid":"INTERACT","ets":1651474115098,"actor":{"type":"User","id":"08631a74-4b94-4cf7-a818-831135248a4a"},"context":{"cdata":[{"id":"do_2134396662910484481880","type":"RootId"},{"id":"content-detail","type":"ChildUi"},{"id":"01343967615243059277","type":"CourseBatch"},{"type":"Tabs","id":"Library-Course"},{"id":"043f7ce4-d92e-4c63-a8a6-d158c48d46d3","type":"UserSession"}],"env":"home","channel":"01269878797503692810","pdata":{"id":"staging.diksha.app","pid":"sunbird.app","ver":"4.9.204staging-debug"},"sid":"043f7ce4-d92e-4c63-a8a6-d158c48d46d3","did":"4c286645e0690125ef319f7bde70c4540092c9f8","rollup":{"l1":"01269878797503692810"}},"edata":{"type":"TOUCH","subtype":"training-module-clicked","id":"course-detail","pageid":"course-detail","extra":{"pos":[]}},"object":{"id":"do_2134396662910484481880","type":"Course","version":"4","rollup":{"l1":"do_2134396662910484481880"}},"mid":"3b94aa47-2272-4ee7-ba54-d76b21cccf5e"}'</t>
  </si>
  <si>
    <t>Course Module:-
event
: 
payload
: 
Xe
actor
: 
oe {type: 'User', id: 'd711644a-5583-40fd-9956-9ec5b5063bb7'}
context
: 
s {cdata: Array(6), env: 'home', channel: '01347076031606784034', pdata: oe, sid: '72f37f63-e160-4e8f-aef0-108fd64eda38', …}
edata
: 
{type: 'TOUCH', subtype: 'training-module-clicked', id: 'course-detail', pageid: 'course-detail', extra: {…}}
eid
: 
"INTERACT"
ets
: 
1714025059917
mid
: 
"d183d9e6-a8f4-4864-8654-e2760cdafdf5"
object
: 
oe {id: 'do_213999633526317056119', type: 'Course', version: '1', rollup: G}
ver
: 
"3.0"
[[Prototype]]
: 
Ae
type
: 
"SAVE"
[[Prototype]]
: 
Object
namespace
: 
"TELEMETRY"
[[Prototype]]
: 
Object
==================
Course Details:-
event
: 
payload
: 
Xe
actor
: 
oe {type: 'User', id: 'd711644a-5583-40fd-9956-9ec5b5063bb7'}
context
: 
s {cdata: Array(6), env: 'home', channel: '01347076031606784034', pdata: oe, sid: '72f37f63-e160-4e8f-aef0-108fd64eda38', …}
edata
: 
{type: 'TOUCH', subtype: 'training-info-clicked', id: 'course-detail', pageid: 'course-detail', extra: {…}}
eid
: 
"INTERACT"
ets
: 
1714025030504
mid
: 
"d11685dd-2bc4-444b-8927-30f3331f5978"
object
: 
oe {id: 'do_213999633526317056119', type: 'Course', version: '1', rollup: G}
ver
: 
"3.0"
[[Prototype]]
: 
Ae
type
: 
"SAVE"
[[Prototype]]
: 
Object
namespace
: 
"TELEMETRY"
[[Prototype]]
: 
Object</t>
  </si>
  <si>
    <t>Verify Interact telemetry event should generate on tapping on Credit and License info from the Course details page.</t>
  </si>
  <si>
    <t>1. Launch the sunbird mobile app.
2. Complete onboarding.
3. Land on the Library page.
4. Tap on Course tab.
5. Tap on a Course.
6. Tap on Course Details.
7. Tap on Credit and License info.</t>
  </si>
  <si>
    <t>{"ver":"3.0","eid":"INTERACT","ets":1651474408488,"actor":{"type":"User","id":"08631a74-4b94-4cf7-a818-831135248a4a"},"context":{"cdata":[{"id":"do_2134396662910484481880","type":"RootId"},{"id":"content-detail","type":"ChildUi"},{"id":"01343967615243059277","type":"CourseBatch"},{"type":"Tabs","id":"Library-Course"},{"id":"043f7ce4-d92e-4c63-a8a6-d158c48d46d3","type":"UserSession"}],"env":"app","channel":"01269878797503692810","pdata":{"id":"staging.diksha.app","pid":"sunbird.app","ver":"4.9.204staging-debug"},"sid":"043f7ce4-d92e-4c63-a8a6-d158c48d46d3","did":"4c286645e0690125ef319f7bde70c4540092c9f8","rollup":{"l1":"01269878797503692810"}},"edata":{"type":"license-card-expanded","subtype":"","id":"license-card-cliked","pageid":"course-detail","extra":{"pos":[]}},"object":{"id":"do_2134396662910484481880","type":"Course","version":"4","rollup":{"l1":"do_2134396662910484481880"}},"mid":"16ada09f-e99b-4ff5-a13f-71f141d9d0b7"}'</t>
  </si>
  <si>
    <t>event
: 
payload
: 
Xe
actor
: 
oe {type: 'User', id: 'd711644a-5583-40fd-9956-9ec5b5063bb7'}
context
: 
s {cdata: Array(6), env: 'app', channel: '01347076031606784034', pdata: oe, sid: '72f37f63-e160-4e8f-aef0-108fd64eda38', …}
edata
: 
{type: 'license-card-expanded', subtype: '', id: 'license-card-cliked', pageid: 'course-detail', extra: {…}}
eid
: 
"INTERACT"
ets
: 
1714025320294
mid
: 
"8f435f4a-01c8-4404-be7c-87d115d14a0d"
object
: 
oe {id: 'do_213999633526317056119', type: 'Course', version: '1', rollup: G}
ver
: 
"3.0"
[[Prototype]]
: 
Ae
type
: 
"SAVE"
[[Prototype]]
: 
Object
namespace
: 
"TELEMETRY"
[[Prototype]]
: 
Object</t>
  </si>
  <si>
    <t xml:space="preserve">Verify that Interact telemetry event gets generated when user taps on FILTER icon on Course page.
&amp;
Verify that Interact telemetry event gets generated when user taps on "APPLY FILTER" on Course page post search
</t>
  </si>
  <si>
    <t xml:space="preserve">Scenario1:
1. Launch the sunbird mobile app.
2. Complete onboarding.
3. Land on the Library page.
4. Tap on Course tab.
5. Tap on the filter icon after searchingany content from the Course tab.
Scenario2:
1. Launch the staging mobile app.
2. Complete onboarding.
3. Land on the Library page.
4. Tap on Course tab.
5. Tap on the Search icon.
6. Search a keyword.
7. Select filters.
8. Tap on APPLY FILTER
</t>
  </si>
  <si>
    <t xml:space="preserve">"{\"ver\":\"3.0\",\"eid\":\"INTERACT\",\"ets\":1626768412249,\"actor\":{\"type\":\"User\",\"id\":\"4c980ed5-0059-4273-8e30-bb9304a51e4c\"},\"context\":{\"cdata\":[{\"type\":\"Tabs\",\"id\":\"Library-Course\"},{\"id\":\"a78404a6-bd0b-4f22-b95c-c708a1d8cf22\",\"type\":\"UserSession\"}],\"env\":\"home\",\"channel\":\"505c7c48ac6dc1edc9b08f21db5a571d\",\"pdata\":{\"id\":\"staging.diksha.app\",\"pid\":\"sunbird.app\",\"ver\":\"4.1.856staging-debug\"},\"sid\":\"a78404a6-bd0b-4f22-b95c-c708a1d8cf22\",\"did\":\"e680eed580ae02536c4bcbd890a8469c15ff08ff\"},\"edata\":{\"type\":\"TOUCH\",\"subtype\":\"apply-filter-clicked\",\"id\":\"course-search-filter\",\"pageid\":\"course-search-filter\",\"extra\":{\"pos\":[],\"values\":[{\"option\":\"se_boards\",\"selectedFilter\":[\"state (tamil nadu)\"]}]}},\"object\":{\"id\":\"\",\"type\":\"\",\"version\":\"\",\"rollup\":{}},\"mid\":\"df1e9517-f4af-496e-853f-8a81ee7ddaa3\"}"
========================
{ver":"3.0","eid":"INTERACT","ets":1601379368532,"actor":{"type":"User","id":"a9b16ff7-7005-4874-afda-dc0c4c2683b4"},"context":{"cdata":[{"id":"aec5fc2d-f500-4fbb-81c6-c44f5c90e008","type":"UserSession"}],"env":"home","channel":"505c7c48ac6dc1edc9b08f21db5a571d","pdata":{"id":"staging.diksha.app","pid":"sunbird.app","ver":"3.3.471staging-debug"},"sid":"aec5fc2d-f500-4fbb-81c6-c44f5c90e008","did":"17d1e03c7b6064b24e8979610a8407bb22a3ab8c"},"edata":{"type":"TOUCH","subtype":"filter-button-clicked","id":"courses","pageid":"courses","extra":{"pos":[]}},"object":{"id":"","type":"","version":"","rollup":{}},"mid":"445b5d56-af94-4f6b-8dbf-e8ebc39bcfea"}"
</t>
  </si>
  <si>
    <t>event
: 
payload
: 
Xe
actor
: 
oe {type: 'User', id: 'd711644a-5583-40fd-9956-9ec5b5063bb7'}
context
: 
s {cdata: Array(2), env: 'home', channel: '01347076031606784034', pdata: oe, sid: '72f37f63-e160-4e8f-aef0-108fd64eda38', …}
edata
: 
{type: 'TOUCH', subtype: 'filter-button-clicked', id: 'courses', pageid: 'courses', extra: {…}}
eid
: 
"INTERACT"
ets
: 
1714025606513
mid
: 
"c00ff42c-7e22-4f95-85d5-2ebaf7129bb8"
object
: 
oe {id: '', type: '', version: '', rollup: {…}}
ver
: 
"3.0"
[[Prototype]]
: 
Ae
type
: 
"SAVE"
[[Prototype]]
: 
Object
namespace
: 
"TELEMETRY"
[[Prototype]]
: 
Object
====================
event
: 
payload
: 
Xe
actor
: 
oe {type: 'User', id: 'd711644a-5583-40fd-9956-9ec5b5063bb7'}
context
: 
s {cdata: Array(2), env: 'home', channel: '01347076031606784034', pdata: oe, sid: '72f37f63-e160-4e8f-aef0-108fd64eda38', …}
edata
: 
{type: 'TOUCH', subtype: 'apply-filter-clicked', id: 'course-search-filter', pageid: 'course-search-filter', extra: {…}}
eid
: 
"INTERACT"
ets
: 
1714025651171
mid
: 
"8b6da11e-de6f-4971-bc27-0e03d00ddbce"
object
: 
oe {id: '', type: '', version: '', rollup: {…}}
ver
: 
"3.0"
[[Prototype]]
: 
Ae
type
: 
"SAVE"
[[Prototype]]
: 
Object
namespace
: 
"TELEMETRY"
[[Prototype]]
: 
Object</t>
  </si>
  <si>
    <t>Verify in the Interact telemetry event gets generated when the context data should have batchId for each content belonging to a particular course.</t>
  </si>
  <si>
    <t>1. Launch the sunbird debug mobile app.
2. Login with valid crdentials
3. Join a Course.
4. Observe the batchID in the telemetry events.</t>
  </si>
  <si>
    <t>{"ver":"3.0","eid":"INTERACT","ets":1651831033826,"actor":{"type":"User","id":"a3c92f3f-6957-4626-8196-3951f3157d05"},"context":{"cdata":[{"id":"Accountancy And Auditing","type":"Section"},{"id":"do_21347650149022105611","type":"RootId"},{"id":"01350476685004800075","type":"CourseBatch"},{"type":"Tabs","id":"Library-Course"},{"id":"33d03587-205f-4941-83ec-7521059021b2","type":"UserSession"}],"env":"home","channel":"0126796199493140480","pdata":{"id":"staging.diksha.app","pid":"sunbird.app","ver":"4.9.206staging-debug"},"sid":"33d03587-205f-4941-83ec-7521059021b2","did":"4c286645e0690125ef319f7bde70c4540092c9f8","rollup":{"l1":"0126796199493140480"}},"edata":{"type":"TOUCH","subtype":"start-clicked","id":"course-detail","pageid":"course-detail","extra":{"pos":[]}},"object":{"id":"do_21347650149022105611","type":"Course","version":"1","rollup":{"l1":"do_21347650149022105611"}},"mid":"a1902d30-6444-4a27-aae8-a2f8beb714fc"}'</t>
  </si>
  <si>
    <t>event
: 
payload
: 
Xe
actor
: 
oe {type: 'User', id: 'd711644a-5583-40fd-9956-9ec5b5063bb7'}
context
: 
s
cdata
: 
Array(5)
0
: 
{id: 'My Courses', type: 'Section'}
1
: 
{id: 'do_213986790705971200130', type: 'RootId'}
2
: 
{id: '0139868922712801287', type: 'CourseBatch'}
3
: 
{type: 'Tabs', id: 'Library-Course'}
4
: 
{id: '72f37f63-e160-4e8f-aef0-108fd64eda38', type: 'UserSession'}
length
: 
5
[[Prototype]]
: 
Array(0)
channel
: 
"01347076031606784034"
did
: 
"1172e8dbe42a0b0187834ac3ccff1f1f8a263d14"
env
: 
"home"
pdata
: 
oe {id: 'staging.sunbirded.app', pid: 'sunbird.app', ver: '7.0.588staging-debug'}
rollup
: 
{l1: '01347076031606784034'}
sid
: 
"72f37f63-e160-4e8f-aef0-108fd64eda38"
[[Prototype]]
: 
Object
edata
: 
{type: 'TOUCH', subtype: 'start-clicked', id: 'course-detail', pageid: 'course-detail', extra: {…}}
eid
: 
"INTERACT"
ets
: 
1714026106573
mid
: 
"335cf6b9-261c-4140-8142-036f01afe034"
object
: 
oe {id: 'do_213986790705971200130', type: 'Course', version: '1', rollup: G}
ver
: 
"3.0"
[[Prototype]]
: 
Ae
type
: 
"SAVE"
[[Prototype]]
: 
Object
namespace
: 
"TELEMETRY"
[[Prototype]]
: 
Object</t>
  </si>
  <si>
    <t>Verify that the telemetry events are getting generated when user clicks on view all button in my courses section in Course tab</t>
  </si>
  <si>
    <t>1. Open staging latest mobile debug build
2. Login with valid credentials
3. Go to course tab
4. Click on View All button at the top right hand corner after ridht scrolling</t>
  </si>
  <si>
    <t>{"ver":"3.0","eid":"INTERACT","ets":1616566978017,"actor":{"type":"User","id":"08631a74-4b94-4cf7-a818-831135248a4a"},"context":{"cdata":[{"id":"ad20d12b-dae8-46d3-9e91-d4cf0b8e4394","type":"UserSession"}],"env":"home","channel":"01269878797503692810","pdata":{"id":"staging.diksha.app","pid":"sunbird.app","ver":"3.8.709staging-debug"},"sid":"ad20d12b-dae8-46d3-9e91-d4cf0b8e4394","did":"48af90df70b29de911c25cb68375c850aa930570","rollup":{"l1":"01269878797503692810"}},"edata":{"type":"TOUCH","subtype":"view-all-clicked","id":"courses","pageid":"courses","extra":{"pos":[],"values":[{"SectionName":"My courses"}]}},"object":{"id":"","type":"","version":"","rollup":{}},"mid":"f9c270c0-39dd-4aa9-b5a7-496f0b703d90"}"</t>
  </si>
  <si>
    <t>event
: 
payload
: 
qe
actor
: 
oe {type: 'User', id: 'd711644a-5583-40fd-9956-9ec5b5063bb7'}
context
: 
s {cdata: Array(2), env: 'home', channel: '01347076031606784034', pdata: oe, sid: 'c3d6678a-d70b-4f8d-8d42-4533bbfeca2e', …}
edata
: 
{type: 'TOUCH', subtype: 'view-all-clicked', id: 'courses', pageid: 'courses', extra: {…}}
eid
: 
"INTERACT"
ets
: 
1715244360526
mid
: 
"de83b012-00e5-4baa-ab25-0f38eb773757"
object
: 
oe {id: '', type: '', version: '', rollup: {…}}
ver
: 
"3.0"
[[Prototype]]
: 
Ae
type
: 
"SAVE"
[[Prototype]]
: 
Object
namespace
: 
"TELEMETRY"
[[Prototype]]
: 
Object</t>
  </si>
  <si>
    <t>Verify that Interact telemetry event is generated for which the user is consuming the course where Course ID appears in the event.</t>
  </si>
  <si>
    <t>1. Launch the sunbird mobile app.
2. Complete onboarding.
3. Login with valid crdentials
4. Join a Course.
5. Verify the CourseID in the telemetry events.</t>
  </si>
  <si>
    <t>{"ver":"3.0","eid":"INTERACT","ets":1651476374682,"actor":{"type":"User","id":"08631a74-4b94-4cf7-a818-831135248a4a"},"context":{"cdata":[{"id":"My Courses","type":"Section"},{"id":"do_2135205074074091521159","type":"RootId"},{"id":"013520515916423168336","type":"CourseBatch"},{"type":"Tabs","id":"Library-Course"},{"id":"843a35b2-b7d8-4ec0-ba66-966ccbebfaa4","type":"UserSession"}],"env":"home","channel":"01269878797503692810","pdata":{"id":"staging.diksha.app","pid":"sunbird.app","ver":"4.9.204staging-debug"},"sid":"843a35b2-b7d8-4ec0-ba66-966ccbebfaa4","did":"4c286645e0690125ef319f7bde70c4540092c9f8","rollup":{"l1":"01269878797503692810"}},"edata":{"type":"TOUCH","subtype":"start-clicked","id":"course-detail","pageid":"course-detail","extra":{"pos":[]}},"object":{"id":"do_2135205074074091521159","type":"Course","version":"1","rollup":{"l1":"do_2135205074074091521159"}},"mid":"724a8c32-79fd-4556-88d6-bb073ffaa24a"}'</t>
  </si>
  <si>
    <t>event
: 
payload
: 
Xe
actor
: 
oe {type: 'User', id: 'd711644a-5583-40fd-9956-9ec5b5063bb7'}
context
: 
s
cdata
: 
Array(5)
0
: 
{id: 'My Courses', type: 'Section'}
1
: 
{id: 'do_213986790705971200130', type: 'RootId'}
2
: 
{id: '0139868922712801287', type: 'CourseBatch'}
3
: 
{type: 'Tabs', id: 'Library-Course'}
4
: 
{id: '72f37f63-e160-4e8f-aef0-108fd64eda38', type: 'UserSession'}
length
: 
5
[[Prototype]]
: 
Array(0)
channel
: 
"01347076031606784034"
did
: 
"1172e8dbe42a0b0187834ac3ccff1f1f8a263d14"
env
: 
"home"
pdata
: 
oe {id: 'staging.sunbirded.app', pid: 'sunbird.app', ver: '7.0.588staging-debug'}
rollup
: 
{l1: '01347076031606784034'}
sid
: 
"72f37f63-e160-4e8f-aef0-108fd64eda38"
[[Prototype]]
: 
Object
edata
: 
{type: 'TOUCH', subtype: 'start-clicked', id: 'course-detail', pageid: 'course-detail', extra: {…}}
eid
: 
"INTERACT"
ets
: 
1714026106573
mid
: 
"335cf6b9-261c-4140-8142-036f01afe034"
object
: 
oe {id: 'do_213986790705971200130', type: 'Course', version: '1', rollup: G}
ver
: 
"3.0"
[[Prototype]]
: 
Ae
type
: 
"SAVE"
[[Prototype]]
: 
Object
namespace
: 
"TELEMETRY"
[[Prototype]]
: 
Object</t>
  </si>
  <si>
    <t>SB-26103</t>
  </si>
  <si>
    <t>Verify that telemetry is generated when user clicks on "Join" button from the trackable collection, then User is displayed with Interact action related to trackable collection instead of Course</t>
  </si>
  <si>
    <t>1. Open the latest version of Sunbird App
2. Login with Valid Credentails
3. Serach for trackable collection
4. Click on Join button
5. Observe the telemetry</t>
  </si>
  <si>
    <t>{"ver":"3.0","eid":"INTERACT","ets":1651818565399,"actor":{"type":"User","id":"a3c92f3f-6957-4626-8196-3951f3157d05"},"context":{"cdata":[{"type":"Tabs","id":"Library-Course"},{"id":"495aa0fb-805b-4fd3-8a1d-fa38eca58754","type":"UserSession"}],"env":"home","channel":"0126796199493140480","pdata":{"id":"staging.diksha.app","pid":"sunbird.app","ver":"4.9.206staging-debug"},"sid":"495aa0fb-805b-4fd3-8a1d-fa38eca58754","did":"4c286645e0690125ef319f7bde70c4540092c9f8","rollup":{"l1":"0126796199493140480"}},"edata":{"type":"TOUCH","subtype":"enroll-clicked","id":"contentplaylist-detail","pageid":"contentplaylist-detail","extra":{"pos":[],"values":[{"enrollReq":{"filters":{"courseId":"do_213376162222784512156","status":["0","1"],"enrollmentType":"open"},"sort_by":{"createdDate":"desc"},"fields":["identifier","id","name","enrollmentType","description","hashTagId","courseId","status","createdBy","startDate","endDate","enrollmentEndDate","cert_templates"]}}]}},"object":{"id":"do_213376162222784512156","type":"Content Playlist","version":"1","rollup":{"l1":"do_213376162222784512156"}},"mid":"beb509a8-9454-407f-a857-b5e0cfb9c7c6"}'</t>
  </si>
  <si>
    <t>event
: 
payload
: 
Xe
actor
: 
oe {type: 'User', id: 'd711644a-5583-40fd-9956-9ec5b5063bb7'}
context
: 
s {cdata: Array(2), env: 'home', channel: '01347076031606784034', pdata: oe, sid: '72f37f63-e160-4e8f-aef0-108fd64eda38', …}
edata
: 
{type: 'TOUCH', subtype: 'enroll-clicked', id: 'contentplaylist-detail', pageid: 'contentplaylist-detail', extra: {…}}
eid
: 
"INTERACT"
ets
: 
1714031532391
mid
: 
"97646684-ff4c-45ab-a7b5-27267971a0a3"
object
: 
oe {id: 'do_214041340703842304119', type: 'Content Playlist', version: '1', rollup: G}
ver
: 
"3.0"
[[Prototype]]
: 
Ae
type
: 
"SAVE"
[[Prototype]]
: 
Object
namespace
: 
"TELEMETRY"
[[Prototype]]
: 
Object</t>
  </si>
  <si>
    <t>Verify that telemetry is generated when user clicks on "Task detail" button from the trackable collection toc, then User is displayed with Interact action related to trackable collection instead of Course</t>
  </si>
  <si>
    <t>1. Open the latest version of Sunbird App
2. Login with Valid Credentails
3. Open any trackable collection
4. Join the collection
5. Click on Task detail
6. Observe the telemetry</t>
  </si>
  <si>
    <t>{"ver":"3.0","eid":"INTERACT","ets":1651818791329,"actor":{"type":"User","id":"a3c92f3f-6957-4626-8196-3951f3157d05"},"context":{"cdata":[{"id":"cbb32a90-cd05-11ec-87a6-19c1a5d877c9","type":"API"},{"id":"SearchResult","type":"Section"},{"id":"do_213376162222784512156","type":"RootId"},{"id":"0135309676283658240","type":"CourseBatch"},{"type":"Tabs","id":"Library-Course"},{"id":"495aa0fb-805b-4fd3-8a1d-fa38eca58754","type":"UserSession"}],"env":"home","channel":"0126796199493140480","pdata":{"id":"staging.diksha.app","pid":"sunbird.app","ver":"4.9.206staging-debug"},"sid":"495aa0fb-805b-4fd3-8a1d-fa38eca58754","did":"4c286645e0690125ef319f7bde70c4540092c9f8","rollup":{"l1":"0126796199493140480"}},"edata":{"type":"TOUCH","subtype":"training-info-clicked","id":"contentplaylist-detail","pageid":"contentplaylist-detail","extra":{"pos":[]}},"object":{"id":"do_213376162222784512156","type":"Content Playlist","version":"1","rollup":{"l1":"do_213376162222784512156"}},"mid":"44f9c7d6-179c-4549-9c71-34cefdd238ee"}'</t>
  </si>
  <si>
    <t>event
: 
payload
: 
Xe
actor
: 
oe {type: 'User', id: 'd711644a-5583-40fd-9956-9ec5b5063bb7'}
context
: 
s {cdata: Array(6), env: 'home', channel: '01347076031606784034', pdata: oe, sid: '72f37f63-e160-4e8f-aef0-108fd64eda38', …}
edata
: 
{type: 'TOUCH', subtype: 'training-info-clicked', id: 'contentplaylist-detail', pageid: 'contentplaylist-detail', extra: {…}}
eid
: 
"INTERACT"
ets
: 
1714031606957
mid
: 
"30cb03f1-baf4-4a87-b712-841b231d10ac"
object
: 
oe {id: 'do_214041340703842304119', type: 'Content Playlist', version: '1', rollup: G}
ver
: 
"3.0"
[[Prototype]]
: 
Ae
type
: 
"SAVE"
[[Prototype]]
: 
Object
namespace
: 
"TELEMETRY"
[[Prototype]]
: 
Object</t>
  </si>
  <si>
    <t>Verify that telemetry is generated when user clicks on "Task Resources" button from the trackable collection toc, then User is displayed with Interact action related to trackable collection instead of Course</t>
  </si>
  <si>
    <t>1. Open the latest version of Sunbird App
2. Login with Valid Credentails
3. Open any trackable collection
4. Join the collection
5. Click on Task resources
6. Observe the telemetry</t>
  </si>
  <si>
    <t>{"ver":"3.0","eid":"INTERACT","ets":1651818925450,"actor":{"type":"User","id":"a3c92f3f-6957-4626-8196-3951f3157d05"},"context":{"cdata":[{"id":"cbb32a90-cd05-11ec-87a6-19c1a5d877c9","type":"API"},{"id":"SearchResult","type":"Section"},{"id":"do_213376162222784512156","type":"RootId"},{"id":"0135309676283658240","type":"CourseBatch"},{"type":"Tabs","id":"Library-Course"},{"id":"495aa0fb-805b-4fd3-8a1d-fa38eca58754","type":"UserSession"}],"env":"home","channel":"0126796199493140480","pdata":{"id":"staging.diksha.app","pid":"sunbird.app","ver":"4.9.206staging-debug"},"sid":"495aa0fb-805b-4fd3-8a1d-fa38eca58754","did":"4c286645e0690125ef319f7bde70c4540092c9f8","rollup":{"l1":"0126796199493140480"}},"edata":{"type":"TOUCH","subtype":"training-module-clicked","id":"contentplaylist-detail","pageid":"contentplaylist-detail","extra":{"pos":[]}},"object":{"id":"do_213376162222784512156","type":"Content Playlist","version":"1","rollup":{"l1":"do_213376162222784512156"}},"mid":"0559e9ca-272e-41a8-bc03-c4aa13d75a61"}'</t>
  </si>
  <si>
    <t>event
: 
payload
: 
Xe
actor
: 
oe {type: 'User', id: 'd711644a-5583-40fd-9956-9ec5b5063bb7'}
context
: 
s {cdata: Array(6), env: 'home', channel: '01347076031606784034', pdata: oe, sid: '72f37f63-e160-4e8f-aef0-108fd64eda38', …}
edata
: 
{type: 'TOUCH', subtype: 'training-module-clicked', id: 'contentplaylist-detail', pageid: 'contentplaylist-detail', extra: {…}}
eid
: 
"INTERACT"
ets
: 
1714031767442
mid
: 
"cc3b3af1-c365-43b3-bc53-7a4e63ebd9e7"
object
: 
oe {id: 'do_214041340703842304119', type: 'Content Playlist', version: '1', rollup: G}
ver
: 
"3.0"
[[Prototype]]
: 
Ae
type
: 
"SAVE"
[[Prototype]]
: 
Object
namespace
: 
"TELEMETRY"
[[Prototype]]
: 
Object</t>
  </si>
  <si>
    <t>Verify that telemetry is generated when user clicks on "Leave Task" button from the trackable collection toc, then User is displayed with Interact action related to trackable collection instead of Course</t>
  </si>
  <si>
    <t>1. Open the latest version of Sunbird App
2. Login with Valid Credentails or Guest user
3. Open any trackable collection
4. Join the collection
5. Click on kebab menu
6. Click on Leave task
7. Observe the telemetry</t>
  </si>
  <si>
    <t>{"ver":"3.0","eid":"INTERACT","ets":1651818694850,"actor":{"type":"User","id":"a3c92f3f-6957-4626-8196-3951f3157d05"},"context":{"cdata":[{"id":"cbb32a90-cd05-11ec-87a6-19c1a5d877c9","type":"API"},{"id":"SearchResult","type":"Section"},{"id":"do_213376162222784512156","type":"RootId"},{"id":"0135309676283658240","type":"CourseBatch"},{"type":"Tabs","id":"Library-Course"},{"id":"495aa0fb-805b-4fd3-8a1d-fa38eca58754","type":"UserSession"}],"env":"home","channel":"0126796199493140480","pdata":{"id":"staging.diksha.app","pid":"sunbird.app","ver":"4.9.206staging-debug"},"sid":"495aa0fb-805b-4fd3-8a1d-fa38eca58754","did":"4c286645e0690125ef319f7bde70c4540092c9f8","rollup":{"l1":"0126796199493140480"}},"edata":{"type":"TOUCH","subtype":"unenrol-clicked","id":"contentplaylist-detail","pageid":"contentplaylist-detail","extra":{"pos":[]}},"object":{"id":"do_213376162222784512156","type":"Content Playlist","version":"1","rollup":{"id":"do_213376162222784512156","type":"Content Playlist","version":1}},"mid":"b8703c85-a4dd-4ac2-b85c-792bc579fc41"}'</t>
  </si>
  <si>
    <t>event
: 
payload
: 
Xe
actor
: 
oe {type: 'User', id: 'd711644a-5583-40fd-9956-9ec5b5063bb7'}
context
: 
s {cdata: Array(6), env: 'home', channel: '01347076031606784034', pdata: oe, sid: '72f37f63-e160-4e8f-aef0-108fd64eda38', …}
edata
: 
{type: 'TOUCH', subtype: 'unenrol-clicked', id: 'contentplaylist-detail', pageid: 'contentplaylist-detail', extra: {…}}
eid
: 
"INTERACT"
ets
: 
1714031818004
mid
: 
"e318664e-0288-4b6e-aa32-213e62c1ec0b"
object
: 
oe {id: 'do_214041340703842304119', type: 'Content Playlist', version: '1', rollup: oe}
ver
: 
"3.0"
[[Prototype]]
: 
Ae
type
: 
"SAVE"
[[Prototype]]
: 
Object
namespace
: 
"TELEMETRY"
[[Prototype]]
: 
Object</t>
  </si>
  <si>
    <t>Verify that telemetry is generated when user clicks on "Join" button from the trackable book, then User is displayed with Interact action related to trackable textbook instead of Course</t>
  </si>
  <si>
    <t>1. Open the latest version of Sunbird App
2. Login with Valid Credentails
3. Serach for trackable book
4. Click on Join button
5. Observe the telemetry</t>
  </si>
  <si>
    <t>{"ver":"3.0","eid":"INTERACT","ets":1651819302669,"actor":{"type":"User","id":"a3c92f3f-6957-4626-8196-3951f3157d05"},"context":{"cdata":[{"type":"Tabs","id":"Library-Course"},{"id":"495aa0fb-805b-4fd3-8a1d-fa38eca58754","type":"UserSession"}],"env":"home","channel":"0126796199493140480","pdata":{"id":"staging.diksha.app","pid":"sunbird.app","ver":"4.9.206staging-debug"},"sid":"495aa0fb-805b-4fd3-8a1d-fa38eca58754","did":"4c286645e0690125ef319f7bde70c4540092c9f8","rollup":{"l1":"0126796199493140480"}},"edata":{"type":"TOUCH","subtype":"enroll-clicked","id":"digitaltextbook-detail","pageid":"digitaltextbook-detail","extra":{"pos":[],"values":[{"enrollReq":{"filters":{"courseId":"do_2134964962668134401678","status":["0","1"],"enrollmentType":"open"},"sort_by":{"createdDate":"desc"},"fields":["identifier","id","name","enrollmentType","description","hashTagId","courseId","status","createdBy","startDate","endDate","enrollmentEndDate","cert_templates"]}}]}},"object":{"id":"do_2134964962668134401678","type":"Digital Textbook","version":"1","rollup":{"l1":"do_2134964962668134401678"}},"mid":"4efe27c4-c9e8-4c7f-a0e8-2e0c9dc4ad3c"}'</t>
  </si>
  <si>
    <t>event
: 
payload
: 
Xe
actor
: 
oe {type: 'User', id: 'd711644a-5583-40fd-9956-9ec5b5063bb7'}
context
: 
s {cdata: Array(2), env: 'home', channel: '01347076031606784034', pdata: oe, sid: '72f37f63-e160-4e8f-aef0-108fd64eda38', …}
edata
: 
{type: 'TOUCH', subtype: 'enroll-clicked', id: 'digitaltextbook-detail', pageid: 'digitaltextbook-detail', extra: {…}}
eid
: 
"INTERACT"
ets
: 
1714030419072
mid
: 
"a82b44b2-7a12-4923-9698-a88d4636d7c8"
object
: 
oe {id: 'do_214041324648169472115', type: 'Digital Textbook', version: '1', rollup: G}
ver
: 
"3.0"
[[Prototype]]
: 
Ae
type
: 
"SAVE"
[[Prototype]]
: 
Object
namespace
: 
"TELEMETRY"
[[Prototype]]
: 
Object</t>
  </si>
  <si>
    <t>Verify that telemetry is generated when user clicks on "Textbook details" button from the trackable collection toc, then User is displayed with Interact action related to trackable book instead of Course</t>
  </si>
  <si>
    <t>1. Open the latest version of Sunbird App
2. Login with Valid Credentails
3. Open any trackable book
4. Join the book
5. Click on Textbook details
6. Observe the telemetry</t>
  </si>
  <si>
    <t>{"ver":"3.0","eid":"INTERACT","ets":1651819189841,"actor":{"type":"User","id":"a3c92f3f-6957-4626-8196-3951f3157d05"},"context":{"cdata":[{"id":"cbb32a90-cd05-11ec-87a6-19c1a5d877c9","type":"API"},{"id":"SearchResult","type":"Section"},{"id":"","type":"CourseBatch"},{"id":"do_2133804157589504001303","type":"RootId"},{"type":"Tabs","id":"Library-Course"},{"id":"495aa0fb-805b-4fd3-8a1d-fa38eca58754","type":"UserSession"}],"env":"home","channel":"0126796199493140480","pdata":{"id":"staging.diksha.app","pid":"sunbird.app","ver":"4.9.206staging-debug"},"sid":"495aa0fb-805b-4fd3-8a1d-fa38eca58754","did":"4c286645e0690125ef319f7bde70c4540092c9f8","rollup":{"l1":"0126796199493140480"}},"edata":{"type":"TOUCH","subtype":"training-info-clicked","id":"digitaltextbook-detail","pageid":"digitaltextbook-detail","extra":{"pos":[]}},"object":{"id":"do_2133804157589504001303","type":"Digital Textbook","version":"1","rollup":{"l1":"do_2133804157589504001303"}},"mid":"02670204-d8ec-419b-82ee-42b1561c1f62"}'</t>
  </si>
  <si>
    <t>event
: 
payload
: 
Xe
actor
: 
oe {type: 'User', id: 'd711644a-5583-40fd-9956-9ec5b5063bb7'}
context
: 
s {cdata: Array(6), env: 'home', channel: '01347076031606784034', pdata: oe, sid: '72f37f63-e160-4e8f-aef0-108fd64eda38', …}
edata
: 
{type: 'TOUCH', subtype: 'training-info-clicked', id: 'digitaltextbook-detail', pageid: 'digitaltextbook-detail', extra: {…}}
eid
: 
"INTERACT"
ets
: 
1714030215860
mid
: 
"88cfea7c-20b2-4919-ae29-51ce89de4a6d"
object
: 
oe {id: 'do_214041314461179904112', type: 'Digital Textbook', version: '1', rollup: G}
ver
: 
"3.0"
[[Prototype]]
: 
Ae
type
: 
"SAVE"
[[Prototype]]
: 
Object
namespace
: 
"TELEMETRY"
[[Prototype]]
: 
Object</t>
  </si>
  <si>
    <t>Verify that telemetry is generated when user clicks on "Chapter" button from the trackable book toc, then User is displayed with Interact action related to trackable textbook instead of Course</t>
  </si>
  <si>
    <t>1. Open the latest version of Sunbird App
2. Login with Valid Credentails
3. Click on Join of the trackable book
4. Click on Chapter
5. Observe the telemetry</t>
  </si>
  <si>
    <t>{"ver":"3.0","eid":"INTERACT","ets":1651819090640,"actor":{"type":"User","id":"a3c92f3f-6957-4626-8196-3951f3157d05"},"context":{"cdata":[{"id":"cbb32a90-cd05-11ec-87a6-19c1a5d877c9","type":"API"},{"id":"SearchResult","type":"Section"},{"id":"","type":"CourseBatch"},{"id":"do_2133804157589504001303","type":"RootId"},{"type":"Tabs","id":"Library-Course"},{"id":"495aa0fb-805b-4fd3-8a1d-fa38eca58754","type":"UserSession"}],"env":"home","channel":"0126796199493140480","pdata":{"id":"staging.diksha.app","pid":"sunbird.app","ver":"4.9.206staging-debug"},"sid":"495aa0fb-805b-4fd3-8a1d-fa38eca58754","did":"4c286645e0690125ef319f7bde70c4540092c9f8","rollup":{"l1":"0126796199493140480"}},"edata":{"type":"TOUCH","subtype":"training-module-clicked","id":"digitaltextbook-detail","pageid":"digitaltextbook-detail","extra":{"pos":[]}},"object":{"id":"do_2133804157589504001303","type":"Digital Textbook","version":"1","rollup":{"l1":"do_2133804157589504001303"}},"mid":"9d71d2f5-2b8b-406d-bbaf-46643ab152d6"}'</t>
  </si>
  <si>
    <t>event
: 
payload
: 
Xe
actor
: 
oe {type: 'User', id: 'd711644a-5583-40fd-9956-9ec5b5063bb7'}
context
: 
s {cdata: Array(6), env: 'home', channel: '01347076031606784034', pdata: oe, sid: '72f37f63-e160-4e8f-aef0-108fd64eda38', …}
edata
: 
{type: 'TOUCH', subtype: 'training-module-clicked', id: 'digitaltextbook-detail', pageid: 'digitaltextbook-detail', extra: {…}}
eid
: 
"INTERACT"
ets
: 
1714030067470
mid
: 
"664f87fc-0e16-49d1-97b8-c000d0bd20e8"
object
: 
oe {id: 'do_214041314461179904112', type: 'Digital Textbook', version: '1', rollup: G}
ver
: 
"3.0"
[[Prototype]]
: 
Ae
type
: 
"SAVE"
[[Prototype]]
: 
Object
namespace
: 
"TELEMETRY"
[[Prototype]]
: 
Object</t>
  </si>
  <si>
    <t>Verify that telemetry is generated when user clicks on "Stop Textbook activity" button from the Kebab menu of the trackable collection, then User is displayed with Interact action related to trackable book instead of Course</t>
  </si>
  <si>
    <t>1. Open the latest version of Sunbird App
2. Login with Valid Credentails
3. Open any trackable book
4. Join the book
5. Click on kebab menu
6. Click on Stop textbook activity
7. Observe the telemetry</t>
  </si>
  <si>
    <t>{"ver":"3.0","eid":"INTERACT","ets":1651819409430,"actor":{"type":"User","id":"a3c92f3f-6957-4626-8196-3951f3157d05"},"context":{"cdata":[{"id":"cbb32a90-cd05-11ec-87a6-19c1a5d877c9","type":"API"},{"id":"SearchResult","type":"Section"},{"id":"do_2134964962668134401678","type":"RootId"},{"id":"01349650768276684827","type":"CourseBatch"},{"type":"Tabs","id":"Library-Course"},{"id":"495aa0fb-805b-4fd3-8a1d-fa38eca58754","type":"UserSession"}],"env":"home","channel":"0126796199493140480","pdata":{"id":"staging.diksha.app","pid":"sunbird.app","ver":"4.9.206staging-debug"},"sid":"495aa0fb-805b-4fd3-8a1d-fa38eca58754","did":"4c286645e0690125ef319f7bde70c4540092c9f8","rollup":{"l1":"0126796199493140480"}},"edata":{"type":"TOUCH","subtype":"unenrol-clicked","id":"digitaltextbook-detail","pageid":"digitaltextbook-detail","extra":{"pos":[]}},"object":{"id":"do_2134964962668134401678","type":"Digital Textbook","version":"1","rollup":{"id":"do_2134964962668134401678","type":"Digital Textbook","version":1}},"mid":"86bf6d22-15db-4e32-95d2-cba48ef236d4"}'</t>
  </si>
  <si>
    <t>event
: 
payload
: 
Xe
actor
: 
oe {type: 'User', id: 'd711644a-5583-40fd-9956-9ec5b5063bb7'}
context
: 
s {cdata: Array(6), env: 'home', channel: '01347076031606784034', pdata: oe, sid: '72f37f63-e160-4e8f-aef0-108fd64eda38', …}
edata
: 
{type: 'TOUCH', subtype: 'unenrol-clicked', id: 'digitaltextbook-detail', pageid: 'digitaltextbook-detail', extra: {…}}
eid
: 
"INTERACT"
ets
: 
1714030477822
mid
: 
"00557399-c859-4bdf-88a3-e77f4a74e32f"
object
: 
oe {id: 'do_214041324648169472115', type: 'Digital Textbook', version: '1', rollup: oe}
ver
: 
"3.0"
[[Prototype]]
: 
Ae
type
: 
"SAVE"
[[Prototype]]
: 
Object
namespace
: 
"TELEMETRY"
[[Prototype]]
: 
Object</t>
  </si>
  <si>
    <t>SB-22856</t>
  </si>
  <si>
    <t>Verify that failure event should be generated with device id when user try to download the certificate in offline mode</t>
  </si>
  <si>
    <t>1. Open Sunbird Mobile App.
2. Login with valid credential.
3. Turn off internet connection.
4. Click on profile icon.
5. Download certificate.
6. Observe.</t>
  </si>
  <si>
    <t>"{\"ver\":\"3.0\",\"eid\":\"INTERACT\",\"ets\":1626692532736,\"actor\":{\"type\":\"User\",\"id\":\"08631a74-4b94-4cf7-a818-831135248a4a\"},\"context\":{\"cdata\":[{\"type\":\"Tabs\",\"id\":\"Library-Course\"},{\"id\":\"620a0f79-c4c1-4966-9c47-2cb05ebc6bf5\",\"type\":\"UserSession\"}],\"env\":\"user\",\"channel\":\"01269878797503692810\",\"pdata\":{\"id\":\"staging.diksha.app\",\"pid\":\"sunbird.app\",\"ver\":\"4.1.856staging-debug\"},\"sid\":\"620a0f79-c4c1-4966-9c47-2cb05ebc6bf5\",\"did\":\"e680eed580ae02536c4bcbd890a8469c15ff08ff\",\"rollup\":{\"l1\":\"01269878797503692810\"}},\"edata\":{\"type\":\"TOUCH\",\"subtype\":\"download-certificate-clicked\",\"id\":\"profile\",\"pageid\":\"profile\",\"extra\":{\"pos\":[],\"values\":[{\"courseId\":\"do_21297903501076889616\"}]}},\"object\":{\"id\":\"do_21297903501076889616\",\"type\":\"Certificate\",\"version\":\"\",\"rollup\":{}},\"mid\":\"052716c0-424e-4a4e-8b57-8c1de510ca9f\"}"</t>
  </si>
  <si>
    <t>{"ver":"3.0","eid":"INTERACT","ets":1715327152389,"actor":{"type":"User","id":"fca2925f-1eee-4654-9177-fece3fd6afc9"},"context":{"cdata":[{"type":"Tabs","id":"Home-Discover"},{"id":"8529e8d1-405b-4bf9-9165-786754d2adfb","type":"UserSession"}],"env":"user","channel":"01269878797503692810","pdata":{"id":"staging.sunbirded.app","pid":"sunbird.app","ver":"7.0.623staging-debug"},"sid":"8529e8d1-405b-4bf9-9165-786754d2adfb","did":"2dcc3332be40f8bc5cedcbeb43023838717d86be","rollup":{"l1":"01269878797503692810"}},"edata":{"type":"TOUCH","subtype":"download-certificate-clicked","id":"profile","pageid":"profile","extra":{"pos":[],"values":[{"courseId":"do_2133080436296990721437"}]}},"object":{"id":"do_2133080436296990721437","type":"Certificate","version":"","rollup":{}},"mid":"47e37217-2f6a-4c4f-9805-14da83a2d53d"}'</t>
  </si>
  <si>
    <t>SH-20</t>
  </si>
  <si>
    <t>Verify, when user taps on DOWNLOAD button on Module details page from the Kebab menu of Course, telemetry event is generated.</t>
  </si>
  <si>
    <t>1. Open Sunbird Mobile App.
2. Login with valid credential.
3. Search course.
4. Click on course.
5. Click on join button.
6. Click on any Unit
7. Click on Kebab maenu
8. Click on Download button.
9. Check for the telemetry events generated.</t>
  </si>
  <si>
    <t>{"ver":"3.0","eid":"INTERACT","ets":1651479415806,"actor":{"type":"User","id":"0cb3ee06-53e8-42e2-8f3b-b2e8009d391b"},"context":{"cdata":[{"type":"Tabs","id":"Home-Discover"},{"id":"b88ba792-f9e0-436d-86d0-ca0261b36cea","type":"UserSession"}],"env":"home","channel":"0126796199493140480","pdata":{"id":"staging.diksha.app","pid":"sunbird.app","ver":"4.9.204staging-debug"},"sid":"b88ba792-f9e0-436d-86d0-ca0261b36cea","did":"4c286645e0690125ef319f7bde70c4540092c9f8","rollup":{"l1":"0126796199493140480"}},"edata":{"type":"TOUCH","subtype":"download-clicked","id":"chapter-details","pageid":"chapter-details","extra":{"pos":[]}},"object":{"id":"","type":"","version":"","rollup":{}},"mid":"dfb81096-437e-4cf0-82b7-191e832769f7"}'</t>
  </si>
  <si>
    <t>event
: 
payload
: 
Xe
actor
: 
oe {type: 'User', id: 'd711644a-5583-40fd-9956-9ec5b5063bb7'}
context
: 
s {cdata: Array(2), env: 'home', channel: '01347076031606784034', pdata: oe, sid: '72f37f63-e160-4e8f-aef0-108fd64eda38', …}
edata
: 
{type: 'TOUCH', subtype: 'download-clicked', id: 'chapter-details', pageid: 'chapter-details', extra: {…}}
eid
: 
"INTERACT"
ets
: 
1714026646278
mid
: 
"b1d4acb1-04b2-486a-8553-ad39ef675ba7"
object
: 
oe {id: '', type: '', version: '', rollup: {…}}
ver
: 
"3.0"
[[Prototype]]
: 
Ae
type
: 
"SAVE"
[[Prototype]]
: 
Object
namespace
: 
"TELEMETRY"
[[Prototype]]
: 
Object</t>
  </si>
  <si>
    <t>Verify that user id and device id should be captured when user click on Certificate icon of Learner passbook/ My Learning section in profile page in offline mode</t>
  </si>
  <si>
    <t>1. Open staging mobile App.
2. Login with valid credential.
3. Turn off Internet.
4. Click on Profile icon.
5. Click Cerificate button in Learner passbook/ My Learning section.
6. Observe.</t>
  </si>
  <si>
    <t>event:
payload: t
actor: e {type: "User", id: "08631a74-4b94-4cf7-a818-831135248a4a"}
context: He
cdata: Array(2)
0: {type: "Tabs", id: "Library-Course"}
1: {id: "620a0f79-c4c1-4966-9c47-2cb05ebc6bf5", type: "UserSession"}
length: 2
__proto__: Array(0)
channel: "01269878797503692810"
did: "e680eed580ae02536c4bcbd890a8469c15ff08ff"
env: "user"
pdata: e {id: "staging.diksha.app", pid: "sunbird.app", ver: "4.1.856staging-debug"}
rollup: {l1: "01269878797503692810"}
sid: "620a0f79-c4c1-4966-9c47-2cb05ebc6bf5"
__proto__: Object
edata:
extra: {pos: Array(0), values: Array(1)}
id: "profile"
pageid: "profile"
subtype: "download-certificate-clicked"
type: "TOUCH"
__proto__: Object
eid: "INTERACT"
ets: 1626692532736
mid: "052716c0-424e-4a4e-8b57-8c1de510ca9f"
object: e {id: "do_21297903501076889616", type: "Certificate", version: "", rollup: {…}}
ver: "3.0"
__proto__: e
type: "SAVE"
__proto__: Object
namespace: "TELEMETRY"
__proto__: Object</t>
  </si>
  <si>
    <t>Verify when user taps on SHARE button on Course details page or Module details page from the Kebab menu, telemetry event is generated.</t>
  </si>
  <si>
    <t>1. Open Sunbird Mobile App.
2. Login with valid credential.
3. Search course.
4. Click on course.
5. Click on join button.
6. Click on any Unit
7. Click on Kebab maenu
8. Click on Share button.
9. Check for the telemetry events generated.</t>
  </si>
  <si>
    <t>{"ver":"3.0","eid":"INTERACT","ets":1651479502979,"actor":{"type":"User","id":"0cb3ee06-53e8-42e2-8f3b-b2e8009d391b"},"context":{"cdata":[{"type":"Tabs","id":"Home-Discover"},{"id":"b88ba792-f9e0-436d-86d0-ca0261b36cea","type":"UserSession"}],"env":"home","channel":"0126796199493140480","pdata":{"id":"staging.diksha.app","pid":"sunbird.app","ver":"4.9.204staging-debug"},"sid":"b88ba792-f9e0-436d-86d0-ca0261b36cea","did":"4c286645e0690125ef319f7bde70c4540092c9f8","rollup":{"l1":"0126796199493140480"}},"edata":{"type":"TOUCH","subtype":"share-clicked","id":"chapter-details","pageid":"chapter-details","extra":{"pos":[]}},"object":{"id":"","type":"","version":"","rollup":{}},"mid":"eb53c743-f174-4691-a084-d9b78b23e3ae"}'</t>
  </si>
  <si>
    <t>event
: 
payload
: 
Xe
actor
: 
oe {type: 'User', id: 'd711644a-5583-40fd-9956-9ec5b5063bb7'}
context
: 
s {cdata: Array(2), env: 'home', channel: '01347076031606784034', pdata: oe, sid: '72f37f63-e160-4e8f-aef0-108fd64eda38', …}
edata
: 
{type: 'TOUCH', subtype: 'share-clicked', id: 'chapter-details', pageid: 'chapter-details', extra: {…}}
eid
: 
"INTERACT"
ets
: 
1714026698419
mid
: 
"ef2929f6-06f6-4d1a-9905-48459481b1b7"
object
: 
oe {id: '', type: '', version: '', rollup: {…}}
ver
: 
"3.0"
[[Prototype]]
: 
Ae
type
: 
"SAVE"
[[Prototype]]
: 
Object
namespace
: 
"TELEMETRY"
[[Prototype]]
: 
Object</t>
  </si>
  <si>
    <t>Verify that when user enters QR code linked to course then user should be displayed with that particular Course</t>
  </si>
  <si>
    <t xml:space="preserve">QR code which is linked to the Course </t>
  </si>
  <si>
    <t>1. Open the sunbird mobile app.
2. Login with valid credentials
3. Click on App scanner
4. Click on QR code linked to course
5. Verify that course is displayed</t>
  </si>
  <si>
    <t>user should be displayed with that particular Course</t>
  </si>
  <si>
    <t>Verify that when user search any Course from the QR code linked to that course, user should be displayed with that particular course</t>
  </si>
  <si>
    <t>1. Open the sunbird mobile app.
2. Login with valid credentials
3. Click on Course Tab
4. Click on Search icon
5. Enter the QR code linked to course
6. Verify that course is displayed</t>
  </si>
  <si>
    <t>user should be displayed with that course</t>
  </si>
  <si>
    <t>verifySearchCourseLinkedWithQRCode</t>
  </si>
  <si>
    <t>Verify, users are able to update the app to the latest version successfully.
&amp;
Verify that the force upgrade popup should not be closed when the user clicks the device/ app back button.</t>
  </si>
  <si>
    <t xml:space="preserve">-User should have installed older version app </t>
  </si>
  <si>
    <t>1. Open sunbird mobile app
2. Observe upgrade popup is displayed
3. Tap on device/ app back button
4. Observe force upgrade popup is not getting closed</t>
  </si>
  <si>
    <t>-Users should be able to update the app to the latest version successfully.
-The force upgrade popup should not be closed when the user clicks the device and app back button .</t>
  </si>
  <si>
    <t>Verify that after the force upgrade user is able to
- Scan a Sunbird QR code and see the flattened results.
- see the Sheen animation for Library and Search
- Set/change location after the upgradation.
- Search the content in the library tab and consume it
- For courses, user is able to Search, Join and consume the courses and the progress is getting saved.</t>
  </si>
  <si>
    <t>1. Open sunbird app
2. Observe upgrade popup is displayed
3. Tap on Uprgrade button
4. Observe user is takent to playstore
5. Tap on update 
6. Observe the app is up to date
7. Open the app again
8. Tap on Scanner icon
9. Scan any QR code 
10. Observe the results
11. Goto Library and serch any content
12. Goto Profile and change the location
13. Search any course with ongoing batch &gt; Join
14. Consume it and observe the progress is happening</t>
  </si>
  <si>
    <t>Post force upgrade user should be able to:
- Scan a Sunbird QR code and see the flattened results.
- see the Sheen animation for Library and Search
- Set/change location after the upgradation.
- Search the content in the library tab and consume it
- For courses, user is able to Search, Join and consume the courses and the progress is getting saved.</t>
  </si>
  <si>
    <t>Verify "Install staging app" is displayed when the user opens Course if the Sunbird App is not installed in the Device.
&amp;
Verify that the user is redirected to the Play store to Install app page when the user clicks on install staging App</t>
  </si>
  <si>
    <t>- App should not been installed in device</t>
  </si>
  <si>
    <t>1. Click on any shared Course URL
2. Observe Install staging App option should be displayed
---------------------
1. Click on any shared Course URL
2. Intall the Sunbird app Option will display.
3. Click on Install staging App
4. Observe it.</t>
  </si>
  <si>
    <t>The "Install Sunbird app" option is displayed when the user opens Quiz content if the Sunbird App is not installed in the Device.
===========
User should be redirected to the Play store to Install diksha page when the user clicks on install Sunbird App</t>
  </si>
  <si>
    <t>Verify that intermediate page should be displayed with
  Sunbird logo
  Header: This Course can only be taken using the Sunbird mobile app
  If you do not have the Sunbird app, install it here
  Button: Install app
  Take the Course using Sunbird app. Good luck
  Button: Start 
  Hindi and english multi language setting buttons</t>
  </si>
  <si>
    <t>URL with content should be present</t>
  </si>
  <si>
    <t xml:space="preserve">1. Click on any shared Course URL content
2. Observe intermediate page is displayed with Install and Start options
3. Observe language setting option is displayed
</t>
  </si>
  <si>
    <r>
      <rPr>
        <rFont val="Arial"/>
        <color theme="1"/>
        <sz val="10.0"/>
      </rPr>
      <t xml:space="preserve">The intermediate page should be displayed with
  </t>
    </r>
    <r>
      <rPr>
        <rFont val="Arial"/>
        <b/>
        <color theme="1"/>
        <sz val="10.0"/>
      </rPr>
      <t>Sunbird logo</t>
    </r>
    <r>
      <rPr>
        <rFont val="Arial"/>
        <color theme="1"/>
        <sz val="10.0"/>
      </rPr>
      <t xml:space="preserve">
  </t>
    </r>
    <r>
      <rPr>
        <rFont val="Arial"/>
        <b/>
        <color theme="1"/>
        <sz val="10.0"/>
      </rPr>
      <t>Header</t>
    </r>
    <r>
      <rPr>
        <rFont val="Arial"/>
        <color theme="1"/>
        <sz val="10.0"/>
      </rPr>
      <t xml:space="preserve">: This Course can only be taken using the Sunbird mobile app
  If you do not have the Sunbird app, install it here
  Button: </t>
    </r>
    <r>
      <rPr>
        <rFont val="Arial"/>
        <b/>
        <color theme="1"/>
        <sz val="10.0"/>
      </rPr>
      <t>Install app</t>
    </r>
    <r>
      <rPr>
        <rFont val="Arial"/>
        <color theme="1"/>
        <sz val="10.0"/>
      </rPr>
      <t xml:space="preserve">
  Take the quiz using Sunbird app. Good luck
  Button: </t>
    </r>
    <r>
      <rPr>
        <rFont val="Arial"/>
        <b/>
        <color theme="1"/>
        <sz val="10.0"/>
      </rPr>
      <t>Start</t>
    </r>
    <r>
      <rPr>
        <rFont val="Arial"/>
        <color theme="1"/>
        <sz val="10.0"/>
      </rPr>
      <t xml:space="preserve">
  Hindi and english multi language setting buttons</t>
    </r>
  </si>
  <si>
    <t>SB-26193</t>
  </si>
  <si>
    <t>Verify in the  Offline desktop app that on the Home page when clicked on any subject from Browse by subject, the user is displayed with
a) default filters with primary category, role, and advanced filters
b) the navigation filter by subject
c) the grouping is displayed based on the Primary category</t>
  </si>
  <si>
    <t>1. Launch the Offline desktop app
2. Login with valid credentials
3. Click on home tab
4. click on browse by subject
5. observe default filters</t>
  </si>
  <si>
    <t>In the portal that on the Home page when clicked on any subject from Browse by subject, the user is displayed with
a) default filters with primary category, role, and advanced filters
b) the navigation filter by subject
c) the grouping is displayed based on the Primary category</t>
  </si>
  <si>
    <t>Verify in the  Offline desktop app that on the Home page when clicked on any category from Browse by category, the user is displayed with 
a) default filters with the subject, role, and advanced filters 
b) the navigation filter by Primary category
c) the grouping is displayed based on subject</t>
  </si>
  <si>
    <t>1. Launch the Offline desktop app
2. Login with valid credentials
3. Click on home tab
4. click on browse by category
5. observe default filters</t>
  </si>
  <si>
    <t>In the portal that on the Home page when clicked on any category from Browse by category, the user is displayed with 
a) default filters with the subject, role, and advanced filters 
b) the navigation filter by Primary category
c) the grouping is displayed based on subject</t>
  </si>
  <si>
    <t>Verify in the  Offline desktop app that on Home page when clicked on any banner from Featured, the user is displayed with 
a) default filters with the subject, role, and advanced filters
b) the navigation filter by Primary category
c) the grouping is displayed based on subject</t>
  </si>
  <si>
    <t>1. Launch the Offline desktop app
2. Login with valid credentials
3. Click on home tab
4. Click on any feature banner</t>
  </si>
  <si>
    <t>In the portal that on Home page when clicked on any banner from Featured, the user is displayed with 
a) default filters with the subject, role, and advanced filters
b) the navigation filter by Primary category
c) the grouping is displayed based on subject</t>
  </si>
  <si>
    <t>SB-15543</t>
  </si>
  <si>
    <t>Verify, if user tries to change the Board,Medium &amp; Class through filters, he is able to see courses under the subjects as per users apllied filters.</t>
  </si>
  <si>
    <t xml:space="preserve">User tries to change the Board,Medium &amp; Class through filters, he is able to see courses under the subjects as per users apllied filters.
</t>
  </si>
  <si>
    <t>1. Launch the desktop app.(In offline)
2.Login with valid credentials 
3.Fill onboarding details
4.Download the course
5.User tries to change the BMC through filters
6.Observe user should able to see courses  under the subjects as per users apllied filters</t>
  </si>
  <si>
    <t>User should able to change the Board,Medium &amp; Class through filters, he is able to see courses under the subjects as per users apllied filters.</t>
  </si>
  <si>
    <t>SB-16119</t>
  </si>
  <si>
    <t>My Download section</t>
  </si>
  <si>
    <t>Verify, User is able to get the results only from My downloads , if he tries to search contents when Offline.</t>
  </si>
  <si>
    <t xml:space="preserve">User is able to get the results only from My downloads , if he tries to search contents when Offline.
</t>
  </si>
  <si>
    <t>1. Launch the desktop app.
2.Login with valid credentials 
3.Search the textbook and download it.
4.Turn off the internet
5.observe user gets results based on searched keywords from My downloads page</t>
  </si>
  <si>
    <t>User is able to get the results only from My downloads , if he tries to search contents when Offline.</t>
  </si>
  <si>
    <t>Verify, When user searches content in online and only online contents shown up, then user is able to see the message as 
"There are no downloaded result" with the list of available online contents.
Verify, When user searches content online and there are no results shown, then user is able to see the message as "Your search for - "XYZ" did not match any content".</t>
  </si>
  <si>
    <t>1. Launch the desktop app.(In online)
2.Login with valid credentials
3.Search the course contents in online
4.Observe user should be  able to see the message as
"There are no downloaded result" with the list of available online contents.
1. Launch the desktop app.(In onine)
2.Login with valid credentials
3.Search the course with keywords from Browse online &amp; My downloads section.
4.observe user should get results based on searched keywords
5.observe if content not available then user should  able to see the message as "Try with another
keyword"</t>
  </si>
  <si>
    <t>When user searches content in online and only online contents shown up, then user is able to see the message as 
"There are no downloaded result" with the list of available online contents.
When user searches content online and there are no results shown, then user is able to see the message as "Your search for - "uhuiiufeiuf" did not match any content".</t>
  </si>
  <si>
    <t>Notifications</t>
  </si>
  <si>
    <t>Verify, When user searches content in offline and there are no results shown from downloads, then user is able to see the message as 
"Your search for - "uhuiiufeiuf" did not match any content" .</t>
  </si>
  <si>
    <t>1. Launch the desktop app.(In offline)
2.Login with valid credentials 
3.Search the course with keywords from Browse online &amp; My downloads section in offline.
4.observe user gets results based on searched keywords from My downloads page.
5.observe if content not available then user should  able to see the message as 
"You need to come online to find matching results" .</t>
  </si>
  <si>
    <t>When user searches content in offline and there are no results shown from downloads, then user is able to see the message as 
"Your search for - "uhuiiufeiuf" did not match any content" .</t>
  </si>
  <si>
    <t>Verify that user is able to get the courses by applying course filters</t>
  </si>
  <si>
    <t>1. Open Sunbird Offline Desktop App
 2. Login/browse as guest
 3. Click on Course tab.
 4. Click on course filters
 5. Apply Filter parameters
 6. Observe</t>
  </si>
  <si>
    <t>Courses should get filtered accordding to applied course filters</t>
  </si>
  <si>
    <t>1. Open the Offline Desktop App
2. Login with valid credentials
3. Click on Course tab
4. Search the course having ongoing batch
5. Click on Course card</t>
  </si>
  <si>
    <t>Verify the Logged in user/guest user can see the batch details before joining the course</t>
  </si>
  <si>
    <t>1. Launch the Offline Desktop App
2. Login as Guest/Valid User
3. Click on the Course Tab
4. Click on any Course
5. Click on the Batch Details Tab
6. Observe</t>
  </si>
  <si>
    <t>Observe that the Logged in user/guest user can see the batch details before joining the course</t>
  </si>
  <si>
    <t>Verify that if the enrollment end date is not given for that particular course then the enrollment end date should not be visible near the join button course for both Guest user /Logged in User</t>
  </si>
  <si>
    <t>1. Launch the Offline Desktop App
2. Login as Guest/Valid User
3. Click on the Course Tab
4. Click on any Course
5. Observe</t>
  </si>
  <si>
    <t>Observe that if the enrollment end date is not given for that particular course then the enrollment end date should not be visible near the join button course for both Guest user /Logged in User</t>
  </si>
  <si>
    <t>Verify in the  Offline desktop app that in Home page in recently published section User is displayed with the list of contents</t>
  </si>
  <si>
    <t>1. Launch the Offline desktop app. (Online)
2. Login with valid credentials
3. Click on home tab
4. Observe the recently published section in home page</t>
  </si>
  <si>
    <t>In the portal that in Home page in recently published section User is displayed with the list of contents</t>
  </si>
  <si>
    <t>https://project-sunbird.atlassian.net/browse/ED-4155</t>
  </si>
  <si>
    <t>Filters</t>
  </si>
  <si>
    <t>Verify that the Navigation filters should be primary category or subject by default and should be configurable.</t>
  </si>
  <si>
    <t>1. Launch the Offline desktop app (online)
2. Login with valid credentials 
3. Go to home page
4. Click on primary category</t>
  </si>
  <si>
    <t>Navigation filters should be primary category or subject by default and should be configurable.</t>
  </si>
  <si>
    <t xml:space="preserve">Verify that the Grouping should be happen either by subject or something from the organizational framework and should be configurable. Also verify that the ordering in the grouping should be configurable. </t>
  </si>
  <si>
    <t>1. Launch the Offline desktop app (online)
2. Login with valid credentials 
3. Goto Home/ Explore
4. Click on Browse by category &gt; Course/ Textbook
5. Select the Additional category / Content type values
6. Observe the content will be grouped asper the filter</t>
  </si>
  <si>
    <t xml:space="preserve">Grouping should be happen either by subject or something from the organizational framework and should be configurable. Also verify that the ordering in the grouping should be configurable. </t>
  </si>
  <si>
    <r>
      <rPr>
        <rFont val="Arial"/>
        <color theme="1"/>
        <sz val="10.0"/>
      </rPr>
      <t>Verify that if the batch details / the Batch is not available for the particular course then the batch details section is not displayed to the user</t>
    </r>
    <r>
      <rPr>
        <rFont val="Arial"/>
        <color rgb="FF0000FF"/>
        <sz val="10.0"/>
      </rPr>
      <t xml:space="preserve"> </t>
    </r>
  </si>
  <si>
    <r>
      <rPr>
        <rFont val="Arial"/>
        <color theme="1"/>
        <sz val="10.0"/>
      </rPr>
      <t>Observe that if the batch details / the Batch is not available for the particular course then the batch details section is not displayed to the user</t>
    </r>
    <r>
      <rPr>
        <rFont val="Arial"/>
        <color rgb="FF0000FF"/>
        <sz val="10.0"/>
      </rPr>
      <t xml:space="preserve"> </t>
    </r>
  </si>
  <si>
    <t>Verify the user after joining the course can view the enrollment end date near the continue learning button / Start Learning button (if configured)</t>
  </si>
  <si>
    <t>1. Launch the Offline Desktop App
2. Login as Guest/Valid User
3. Click on the Course Tab
4. Click on any Course
5 Click on Join Course Tab
6. Observe</t>
  </si>
  <si>
    <t>Observe the user after joining the course can view the enrollment end date near the continue learning button / Start Learning button (if configured)</t>
  </si>
  <si>
    <t>Verify that in the Desktop app when user opens any course with ongoing batch then the Batch details section has to be expanded by default and the user should see the 
-Batch start date
-Batch end Date
-Enrolment end date</t>
  </si>
  <si>
    <t>1. Open the desktop app
2. Click on profile icon &gt;Login &gt; Login with valid credentials
3.Search For any course
4.Open the Course  
5.Observe</t>
  </si>
  <si>
    <t>The user opens any course with ongoing batch then the Batch details section has to be expanded by default and the user should see the 
-Batch start date
-Batch end Date
-Enrolment end date</t>
  </si>
  <si>
    <t>Verify that in the desktop App  if user has joined the course whose enrolment end date has passed then user should be displayed with the message "The enrolment date has passed for this batch"</t>
  </si>
  <si>
    <t xml:space="preserve">
User should try to join course where enrolment end date is passed</t>
  </si>
  <si>
    <t>1. Open the desktop app
2. Click on profile icon &gt;Login &gt; Login with valid credentials
3. Enter and Search For the enrollment end date course in text box
4. Open the Course  
5. Observe the message</t>
  </si>
  <si>
    <t>If user has joined the course whose enrolment end date has passed then user should be displayed with the message "The enrolment date has passed for this batch"</t>
  </si>
  <si>
    <t>Verify that in the Desktop App when user opens a course whose enrolment end date is passed then user should be displated with the message "Enrolments for this batch closed on YYYY-MM-DD"</t>
  </si>
  <si>
    <t>Course with ongoing batch and enrolment end date
Enrollment end date is passed
The user has not joined the course</t>
  </si>
  <si>
    <t xml:space="preserve">1. Open the desktop app
2. Click on profile icon &gt;Login &gt; Login with valid credentials
3.Search For the ongoing batch 
4.Open the Course  
5.Observe
</t>
  </si>
  <si>
    <t>The user opens a course whose enrolment end date is passed then user should be displated with the message "Enrolments for this batch closed on YYYY-MM-DD"</t>
  </si>
  <si>
    <t>Verify that in the Desktop App when user searches and opens the course then the batch details is expanded by default and the user should be able to collapse the batch details section</t>
  </si>
  <si>
    <t>The user searches and opens the course then the batch details is expanded by default and the user should be able to collapse the batch details section</t>
  </si>
  <si>
    <t xml:space="preserve">Verify that in the Desktop App when the user joins the course then the course Progress should be displayed first and then the Batch details section and then the certificate section should be displayed </t>
  </si>
  <si>
    <t xml:space="preserve">The user joins the course then the course Progress should be displayed first and then the Batch details section and then the certificate section should be displayed </t>
  </si>
  <si>
    <t xml:space="preserve">Verify that the batch details and information regarding course enrolment end date, course end date are  available for Offline user </t>
  </si>
  <si>
    <t>1. Launch the Offline Desktop App
2. Login as Guest/Valid User
3. Click on the Course Tab
4. Click on any Course and download it
5. Turn off the internet
6. Go to download tab
7. open the course and observe Batch Details Tab</t>
  </si>
  <si>
    <t xml:space="preserve">Observe that the batch details and information regarding course enrolment end date, course end date should be available for Offline user </t>
  </si>
  <si>
    <t xml:space="preserve">Verify that Logged user/guest show the certificate rule after joining the course in a separate section with show more option </t>
  </si>
  <si>
    <t>1. Launch the Offline desktop app
2. Login with valid credentials
3. open the course attached with certificate
4. Observe the certificate section</t>
  </si>
  <si>
    <t xml:space="preserve">Logged user/guest show the certificate rule before/after joining the course in a separate section with show more option </t>
  </si>
  <si>
    <t xml:space="preserve">Verify that the Loggedin user after joining the course, the user is being highlighted with the message whether the certificate will be issued or not </t>
  </si>
  <si>
    <t>1. Launch the Offline desktop app
2. Login with valid credentials
3. Consume the course 
4. Observe the completion of a course</t>
  </si>
  <si>
    <t xml:space="preserve">The Loggedin user after joining the course, the user is being highlighted with the message whether the certificate will be issued or not </t>
  </si>
  <si>
    <t xml:space="preserve">Verify that if the certificate is not present for that course then the section will not be shown </t>
  </si>
  <si>
    <t>1. Launch the Offline desktop app
2. Login with valid credentials
3. open the course which is certificate is not attached
4. Observe the section</t>
  </si>
  <si>
    <t xml:space="preserve">certificate is not present for that course then the section will not be shown </t>
  </si>
  <si>
    <t>Verify the guest/ Logged in user can view the details of the enrollment end date and batch end date in the "batch details" section Before Joining the Course</t>
  </si>
  <si>
    <t>Guest User/Logged In User using the app</t>
  </si>
  <si>
    <t>Observe that the guest/ Logged in user can view the details of the enrollment end date and batch end date in the "batch details" section Before Joining the Course</t>
  </si>
  <si>
    <t xml:space="preserve">Verify the guest/ Logged in user before joining the course can view the enrollment end date near the join button course. </t>
  </si>
  <si>
    <t xml:space="preserve">Observe that the guest/ Logged in user before joining the course can view the enrollment end date near the join button course. </t>
  </si>
  <si>
    <t>4.5.0 Sprint 2</t>
  </si>
  <si>
    <t xml:space="preserve">Verify that for any content related to courses the the Title of the content along with the rating, enrollment end date, share button and join course button should be available as a part of the consumption screen and not the header </t>
  </si>
  <si>
    <t xml:space="preserve">1. Launch the Offline desktop app
2. Login with valid credentials
3. open the course and consume the content.
4. observe content have Title of the content along with the rating, enrollment end date, share button and join course button should be available as a part of the consumption </t>
  </si>
  <si>
    <t xml:space="preserve">For any content related to courses the the Title of the content along with the rating, enrollment end date, share button and join course button should be available as a part of the consumption screen and not the header </t>
  </si>
  <si>
    <t xml:space="preserve">Verify that after joining the course the the discussion forum button (If configured) and continue learning button should be part of the consumption screen and not the header </t>
  </si>
  <si>
    <t>Enable the DF via course</t>
  </si>
  <si>
    <t xml:space="preserve">1. Launch the Offline desktop app
2. Login with valid credentials
3. open the course and consume the content.
</t>
  </si>
  <si>
    <t xml:space="preserve">After joining the course the the discussion forum button (If configured) and continue learning button should be part of the consumption screen and not the header </t>
  </si>
  <si>
    <t>SB-26660</t>
  </si>
  <si>
    <t xml:space="preserve">Verify that the "My learning"/ "Continued Learning" section is configured at the top of the home page below the change preference section </t>
  </si>
  <si>
    <t>1. Launch the Offline desktop app
2. Login with valid credentials
3. Click on home page
4. Observe the "My learning"/ "Continued Learning" section</t>
  </si>
  <si>
    <t xml:space="preserve">My learning"/ "Continued Learning" section is configured at the top of the home page below the change preference section </t>
  </si>
  <si>
    <t>Verify that user is displayed with "Continue Learning" section in home page</t>
  </si>
  <si>
    <t xml:space="preserve">1. Launch the Offline desktop app
2. Login with valid credentials
3. Click on home page
4. Observe the continue learning section 
</t>
  </si>
  <si>
    <t>In portal user is displayed with "Continue Learning" section in home page</t>
  </si>
  <si>
    <t xml:space="preserve">Verify that the content card can be swiped to move in both right and left directions </t>
  </si>
  <si>
    <t>1. Launch the Offline desktop app
2. Login with valid credentials
3. Click on home page
4. observe the "My learning"/ "Continued Learning" section with swipe option</t>
  </si>
  <si>
    <t xml:space="preserve">content card can be swiped to move in both right and left directions </t>
  </si>
  <si>
    <t>Verify that the view all button is present at the top right of the section and can be clicked to view all the content cards available under the "Continue learning” section</t>
  </si>
  <si>
    <t>1. Launch the Offline desktop app
2. Login with valid credentials
3. Click on home page
4. observe the "My learning"/ "Continued Learning" section with view all button</t>
  </si>
  <si>
    <t>View all button is present at the top right of the section and can be clicked to view all the content cards available under the "Continue learning” section</t>
  </si>
  <si>
    <t>SB-27281</t>
  </si>
  <si>
    <t>4.8.0</t>
  </si>
  <si>
    <t>Verify that in the Desktop app user is able to download the course assessment and able to play/consume it</t>
  </si>
  <si>
    <t>1. Launch the Offline desktop app
2. Login with valid credentials
3. search and download course assessment
4. consume the course assessment</t>
  </si>
  <si>
    <t>In the Desktop app user is able to download the course assessment and able to play/consume it</t>
  </si>
  <si>
    <t xml:space="preserve">Verify that in Desktop app the user is able to download a course with the course assessment </t>
  </si>
  <si>
    <t>1. Launch the Offline desktop app
2. Login with valid credentials
3. search and download a course with course assessment
4. Observe in dowload tab</t>
  </si>
  <si>
    <t xml:space="preserve">In Desktop app the user is able to download a course with the course assessment </t>
  </si>
  <si>
    <t xml:space="preserve">Verify that in offline mode the user is able to consume/ play the course assessment  </t>
  </si>
  <si>
    <t>1. Launch the Offline desktop app
2. Login with valid credentials
3. search and download course assessment
4. turn off the internet
5. search that same course assessment in download section
4. Verify user is able to consume the course assessment</t>
  </si>
  <si>
    <t xml:space="preserve">In offline mode the user is able to consume/ play the course assessment  </t>
  </si>
  <si>
    <t xml:space="preserve">Verify that in offline the course assessment is not getting stuck at 50 percent while loading </t>
  </si>
  <si>
    <t>1. Install offline desktop build
2. Login with valid credentials
3. Search any course with have course assessment
4. Downloaded the course
5. My downloads" tap course have been downloaded
6. Go to offline mode and consume the course assessment</t>
  </si>
  <si>
    <t xml:space="preserve">In offline the course assessment should not gett stuck at 50 percent while loading </t>
  </si>
  <si>
    <t>SB-29206</t>
  </si>
  <si>
    <t>Verify the user can consume the course in offline mode and it should not give any error message indicating " Could not fetch data, try again later"</t>
  </si>
  <si>
    <t>1. Open the desktop app
2. Click on Profile icon &gt; Login &gt; Login with valid credentials
3. search and download the course 
4. Join the course 
5. turnoff the internet
6. Go to download tab
7. try to consume the course from download section</t>
  </si>
  <si>
    <t>User can consume the course in offline mode and it should not give any error message indicating " Could not fetch data, try again later"</t>
  </si>
  <si>
    <t>Verify that the user should be able to successfully consume the entire course assessment without any discrepancy and all the functionalities should work gracefully without getting stuck in offline mode</t>
  </si>
  <si>
    <t>1. Launch the Offline desktop app
2. Login with valid credentials
3. search and download course assessment
4. turn off the internet
5. search that same course assessment in download section
6. Verify user is able to consume the course assessment</t>
  </si>
  <si>
    <t>user should be able to successfully consume the entire course assessment without any discrepancy and all the functionalities should work gracefully without getting stuck in offline mode</t>
  </si>
  <si>
    <t>SB-21198</t>
  </si>
  <si>
    <t>3.8.0.0 Sprint2</t>
  </si>
  <si>
    <t>1. Install and launch the desktop app(online).
2. Fill the onboard details
3. Login with valid credential
4. Click on Course tab
5. Search for trackable collection 
6. Click on Downlaod</t>
  </si>
  <si>
    <t>User should be allowed to download trackable collections when online</t>
  </si>
  <si>
    <t>Library page</t>
  </si>
  <si>
    <t xml:space="preserve">Verify as a user should be able to consume the course/trackable collection which has new batch.
</t>
  </si>
  <si>
    <t>1. Install and launch the desktop app.(In onine)
2. Fill the onboard details
3. Login with valid credential
4. Click on Course tab
5. Search for trackable collection/course which has new batch
6. Join and consume it</t>
  </si>
  <si>
    <t>User should be able to consume the course/trackable collection which has new batch</t>
  </si>
  <si>
    <t>SB-27500</t>
  </si>
  <si>
    <t xml:space="preserve">Verify that all the details related to consumption screen are present in the header and aligned properly without any distortion </t>
  </si>
  <si>
    <t xml:space="preserve">All the details related to consumption screen are present in the header and aligned properly without any distortion </t>
  </si>
  <si>
    <t>SB-27493</t>
  </si>
  <si>
    <t xml:space="preserve">Verify that the user is able to click and consume the course assessment from the Course TOC page  </t>
  </si>
  <si>
    <t>1. Launch the Offline desktop app
2. Login with valid credentials
3. open and consume the course assessment</t>
  </si>
  <si>
    <t xml:space="preserve">user is able to click and consume the course assessment from the Course TOC page  </t>
  </si>
  <si>
    <t xml:space="preserve">Verify that the user is able to see the assessment in the module of the ToC. </t>
  </si>
  <si>
    <t>user is able to see the assessment in the module of the ToC.</t>
  </si>
  <si>
    <t>SB-23657</t>
  </si>
  <si>
    <t>Upon clicking the "Review" button after consuming the self assessment, the user is not displayed with a white screen in offline mode.</t>
  </si>
  <si>
    <t>1. Launch the desktop app.
2 Login as valid user.
3. Download the self assessment
4. Turnoff the internet
5. consume the self assessment from download tab
6. Click on review button</t>
  </si>
  <si>
    <t>SB-23658</t>
  </si>
  <si>
    <t>Desktop App: User is should not able to take more than the maximum number of configured attempts for the self assessment on clicking the "REDO" button in offline mode.</t>
  </si>
  <si>
    <t>1. Launch the desktop app.
2 Login as valid user.
3. Download the self assessment
4. Turn off the internet
5. consume the self assessment from download tab
6. Click on Redo button to consume again</t>
  </si>
  <si>
    <t>User is should able to take more than the maximum number of configured attempts for the self assessment on clicking the "REDO" button in offline mode.</t>
  </si>
  <si>
    <t>SB-26825</t>
  </si>
  <si>
    <t>Verify that the user is able to consume the course that has all the contents such as resource, pdf, epub, h5p, mP4,WebM, Html, course assessment, and question set in offline mode</t>
  </si>
  <si>
    <t>1. Install offline desktop build
2. Login with valid credentials
3. click on course tab 
4. click on any course which has contents such as resource, pdf, epub, h5p, mP4,WebM, Html, course assessment, and question set
5. Download it
6. Turnoff the internet
7. Go to download tab
8. Consume the course which has contents such as resource, pdf, epub, h5p, mP4,WebM, Html, course assessment, and question set</t>
  </si>
  <si>
    <t>The user is able to consume the course that has all the contents such as resource, pdf, epub, h5p, mP4,WebM, Html, course assessment, and question set in offline mode</t>
  </si>
  <si>
    <t>Verify that the user should be able to successfully consume the entire course without any discrepancy and all the functionalities should work gracefully in offline and online mode</t>
  </si>
  <si>
    <t>1. Install offline desktop build
2. Login with valid credentials
3. click on course tab 
4. click on any course  and download it
5. Turn off the internet
6. consume the entire course</t>
  </si>
  <si>
    <t>The user should be able to successfully consume the entire course without any discrepancy and all the functionalities should work gracefully in offline and online mode</t>
  </si>
  <si>
    <t>SB-26323</t>
  </si>
  <si>
    <t xml:space="preserve">Verify that the user plays a PDF content in course with a certain zoom percentage then the session ends and then if the user comes back and plays the same content on the device then the same zoom percentage should be played. (For digital textbook and courses) </t>
  </si>
  <si>
    <r>
      <rPr>
        <rFont val="Arial"/>
        <b/>
        <color theme="1"/>
        <sz val="10.0"/>
      </rPr>
      <t>Scenario1(Course)</t>
    </r>
    <r>
      <rPr>
        <rFont val="Arial"/>
        <b/>
        <color theme="1"/>
        <sz val="10.0"/>
      </rPr>
      <t xml:space="preserve"> :
1. Open the desktop app
2. Click on Profile icon &gt; Login &gt; Login with valid credentials
3. Search and open the course with pdf content
4. Join &gt; give the consent
5. Consume the pdf content and try to zoom with some percentage
6. Keep the user idle on the same page
7. Oberve session timeout happens
7. Observe if user tries pdf play again it should show same percentage after the session ends
</t>
    </r>
    <r>
      <rPr>
        <rFont val="Arial"/>
        <b/>
        <color theme="1"/>
        <sz val="10.0"/>
      </rPr>
      <t xml:space="preserve">Scenario2(Book):
</t>
    </r>
    <r>
      <rPr>
        <rFont val="Arial"/>
        <b/>
        <color theme="1"/>
        <sz val="10.0"/>
      </rPr>
      <t>1. Open the desktop app
2. Click on Profile icon &gt; Login &gt; Login with valid credentials
3. Search and open the book with pdf content
4. Consume the pdf content and try to zoom with some percentage
5. Keep the user idle on the same page
6. Oberve session timeout happens
7. Observe if user tries pdf play again it should show same percentage after the session ends</t>
    </r>
  </si>
  <si>
    <t xml:space="preserve">If user plays a PDF content in course with a certain zoom percentage then the session ends and then if the user comes back and plays the same content on the device then the same zoom percentage should be played. (For digital textbook and courses) </t>
  </si>
  <si>
    <t xml:space="preserve">Verify that the user when attempts the first question and moves to the next the "Full screen icon" or the "Minimize screen icon" should be greyed out or disabled depending on whether the user playing the content in Full screen or Normal resolution mode </t>
  </si>
  <si>
    <t xml:space="preserve">1. Launch the Offline desktop app
2. Login with valid credentials
3. open and consume the course assessment with full screen
4. Observe </t>
  </si>
  <si>
    <t xml:space="preserve">The user when attempts the first question and moves to the next the "Full screen icon" or the "Minimize screen icon" should be greyed out or disabled depending on whether the user playing the content in Full screen or Normal resolution mode </t>
  </si>
  <si>
    <t>SB-26455</t>
  </si>
  <si>
    <t>Verify that the users should be able to view and enable captions from player</t>
  </si>
  <si>
    <t>1. Open the desktop app
2. Click on Profile icon &gt; Login &gt; Login with valid credentials/Guest
3. Search and Open the video player with transcripts
4. Observe user is able to view and enable captions from player</t>
  </si>
  <si>
    <t>Users should be able to view and enable captions from player</t>
  </si>
  <si>
    <t>Verify that the users should be able to download the video transcript from the about the content section from all the clients</t>
  </si>
  <si>
    <t>1. Open the desktop app
2. Click on Profile icon &gt; Login &gt; Login with valid credentials/Guest
3. Search and Open the video player with transcripts
4. Download the video transcripts from the About the content section</t>
  </si>
  <si>
    <t>Users should be able to download the video transcript
from the about the content section from all the clients</t>
  </si>
  <si>
    <t>Verify that For offline consumption the caption should be downloaded for offline consumption</t>
  </si>
  <si>
    <t>1. Open the desktop app
2. Click on Profile icon &gt; Login &gt; Login with valid credentials/Guest
3. Search and Open the video player with transcripts
4. Download the video transcript from the About the content section
5. Turn off the internet
6. Goto Downloads tab and open the video player
7, Oberve if user is able to enable the transcipt and consume</t>
  </si>
  <si>
    <t>For offline consumption the caption should be downloaded for offline consumption</t>
  </si>
  <si>
    <t xml:space="preserve">Verify, if user is Offline or not connected to internet , then user is able to see the message as "You are offline"
with load content button as enabled at the right hand panel of "My downloads" page.
</t>
  </si>
  <si>
    <t xml:space="preserve">1. Launch the desktop app.
2.Login with valid credentials 
3. Turn off the internet
4.Observe user should able to see the message as"You are offline"
with load content button as enabled at the right hand panel of "My downloads" page.
</t>
  </si>
  <si>
    <t xml:space="preserve">User is Offline or not connected to internet , then user is able to see the message as "You are offline"
with load content button as enabled at the right hand panel of "My downloads" page.
</t>
  </si>
  <si>
    <t xml:space="preserve">Verify, if user is Online, then user is able to see the message as "You are online"
</t>
  </si>
  <si>
    <t xml:space="preserve">1. Launch the desktop app.(In online)
2.Login with valid credentials 
3. Turn off and turn on the internet
4.observe user should able to see  the message as "You are online"
</t>
  </si>
  <si>
    <t xml:space="preserve">User is Online, then user is able to see the message as "You are online"
</t>
  </si>
  <si>
    <t>Verify if user will not be able to consume the course from the my download section if the course is partially downloaded , he should be able  continue the consumption from Course tab when online</t>
  </si>
  <si>
    <t>1. Install and launch the desktop app
2. Fill the onboard details
3. Login with valid user
4. Click on Course tab
5. Search for course
6. Download the course
7. Try to consume from "My Download" tab in online mode
1. Install and launch the desktop app
2. Fill the onboard details
3.Login with valid user
4. Click on Course tab
5. Search for course
6. Download the course partially
7. Try to consume from "My Download" tab in offline mode</t>
  </si>
  <si>
    <t>User will not be able to consume the course from the my download section if the course is partially downloaded , he should be able  continue the consumption from Course tab when online</t>
  </si>
  <si>
    <t>ED-306</t>
  </si>
  <si>
    <t>Verify that in the portal, resetting of the filters and applying again with the same or different filters will perform accordingly</t>
  </si>
  <si>
    <t>"1. Open Sunbird Desktop App.
2. Login with valid credentials.
3. Observe the UI</t>
  </si>
  <si>
    <t>The resetting of the filters and applying again with the same or different filters should perform accordingly</t>
  </si>
  <si>
    <t>Verify that in the portal, other tabs like Digital text books, and Courses,tv clases... the facet-based filter dropdown can be configured</t>
  </si>
  <si>
    <t>"1. Open Sunbird Desktop App.
2. Login with valid credentials.
3. Observe</t>
  </si>
  <si>
    <t>The other tabs like Digital textbooks, Courses,tv clases... the facet-based filter dropdown should be configured</t>
  </si>
  <si>
    <t>ED-3575</t>
  </si>
  <si>
    <t>1.Open Sunbird Desktop App
2.Consume the course with single-page PDF
3. Click on back button.
4. Observe the course progress</t>
  </si>
  <si>
    <t>ED-1204</t>
  </si>
  <si>
    <t xml:space="preserve">Verify that in the Desktop App, Radio button and UI text is aligned properly </t>
  </si>
  <si>
    <t>1.Launch the app
2.Fill onboarding details popup 
3.Click on profile
4.Observe Sync telemetry option is displayed
5.Click on Sync telemetry 
6. Observe Sync telemetry page navigated
7. Observe</t>
  </si>
  <si>
    <t>Radio button and UI text should be aligned properly</t>
  </si>
  <si>
    <t>p1</t>
  </si>
  <si>
    <t>Verify user should be able to consume the course from my download tab</t>
  </si>
  <si>
    <t>1. Get the crashed build from developer.(In onine)
2. Install and launch the app
3. Fill the onboard details
4. Search and open the course
5. Download the course 
6. Try to consume from "My Downlload" tab</t>
  </si>
  <si>
    <t xml:space="preserve"> User should be able to consume the course from my download tab</t>
  </si>
  <si>
    <t>Verify user should be able to see the certificate on profile section for the trackable collections</t>
  </si>
  <si>
    <t>1. Get the desktop app from developer.(In onine)
2. Install and launch the app
3. Fill the onboard details
4. Login with valid credential
5. Click on Course tab
6. Search for trackable collection/course with certificate
7. Join and consume it completely
8. Go to profile section
9. observe the certificate</t>
  </si>
  <si>
    <t>User should be able to see the certificate on profile section</t>
  </si>
  <si>
    <t>SB-21640</t>
  </si>
  <si>
    <t>Verify When the user is offline , he should not be able to see all the pre-downloaded certificate in the my learning and learner passbook section</t>
  </si>
  <si>
    <t xml:space="preserve"> 1. Launch the desktop app.(In offline)
2. Complete the onbaording details.
3. Login as valid user.
4. click on  profile
5. Try to download the certificate</t>
  </si>
  <si>
    <t>When the user is offline , he should not be able to see all the pre-downloaded certificate in the my learning and learner passbook section</t>
  </si>
  <si>
    <t>Verify user should be able to see the certificate on profile section</t>
  </si>
  <si>
    <t>SB-27104</t>
  </si>
  <si>
    <t>Verify that the user completes the course and receives the certificate in the My learning and Learners passbook section from the profile page</t>
  </si>
  <si>
    <t>1. Open the desktop app
2. Click on Profile icon &gt; Login &gt; Login with valid credentials
3. Search and Open the course which has certificate
4. Consume it completely.
5. Goto profile and observe My learning and Learner passbook section</t>
  </si>
  <si>
    <t>If user completes the course and receives the certificate in the My learning and Learners passbook section from the profile page</t>
  </si>
  <si>
    <t>Verify that the user is able to consume the course to 100 percent which has a certificate attached</t>
  </si>
  <si>
    <t>1. Open the desktop app
2. Click on Profile icon &gt; Login &gt; Login with valid credentials
3. Search and Open the course which has certificate
4. Consume it completely.</t>
  </si>
  <si>
    <t>User should be able to consume the course to 100 percent which has a certificate attached</t>
  </si>
  <si>
    <t xml:space="preserve">Verify that the user has consumed a course and scored more than certificate criteria and was awarded a certificate </t>
  </si>
  <si>
    <t>1. Launch the Offline desktop app
2. Login with valid credential
3. Consume that course attached with merit certificate
4. Click on profile page
5. Verify user is able to view/download the certificate</t>
  </si>
  <si>
    <t xml:space="preserve">The user has consumed a course and scored more than certificate criteria and was awarded a certificate </t>
  </si>
  <si>
    <t>Verify that user completes the course and receives the certificate in the My learning and Learners passbook section from the profile page</t>
  </si>
  <si>
    <t>Verify that user consume the course which has certificate</t>
  </si>
  <si>
    <t>1. Open the desktop app
2. Click on Profile icon &gt; Login &gt; Login with valid credentials
3. Search and Open the course which has certificate
4. Consume it completely.
5. Goto profile and observe My learning and Learner passbook section
6. Download the certificate from the learners passbook section</t>
  </si>
  <si>
    <t xml:space="preserve">User should be able to download the certificate from the learner's passbook section without any discrepancy for desktop app </t>
  </si>
  <si>
    <t>1. Launch the Offline desktop app
2. Login with creator credential
3. open the course which has expired
4. Try to create the new batch
1. Launch the Offline desktop app
2. Login with valid credential
3. Consume that course attached with merit certificate
4. Click on profile page
5. Verify user is able to view/download the certificate of both batches</t>
  </si>
  <si>
    <t xml:space="preserve">user should be able to download/ view certificate of both batches. </t>
  </si>
  <si>
    <t>SB-26316
SB-26345</t>
  </si>
  <si>
    <t>4.3.0</t>
  </si>
  <si>
    <t>Verify that when enrolled user consume the content with following manner: he will not get the cert
Assessment score - Less than merit criteria
ECML quesion score - 5/5
Question set score - 5/5
&amp;
Verify that when enrolled user consume the content with following manner: he will not get the cert
Assessment score - Less than merit criteria
ECML quesion score - 5/5 
Question set score - 2/5</t>
  </si>
  <si>
    <t>1. Course should be created with course assessment, non self assessment cotent ( ECML content with questions, question set)
2. Certificate should be attached with criteria12</t>
  </si>
  <si>
    <t>1. Open the portal
2. Login with valid credentials
3. Goto Course tab
4. Search for the course with cert
5. Click on course card
6. Click on Join course 
7. Consume the Course with less then given criteria
8. Observe cert assessment score will not show</t>
  </si>
  <si>
    <t>&gt;If enrolled user consumes the content with following manner then he should not get the cert
Assessment score - Less than merit criteria
ECML quesion score - 5/5
Question set score - 5/5
&gt;If enrolled user consumes the content with following manner then he should not get the cert
Assessment score - Less than merit criteria
ECML quesion score - 5/5
Question set score - 2/5</t>
  </si>
  <si>
    <t>Verify that when enrolled user consume the content with following manner: he will get the certificate
Assessment score - greater than or equal to merit criteria
ECML quesion score - 5/5
Question set score - 5/5
&amp;
Verify that when enrolled user consume the content with following manner: he will get the cert
Assessment score - greater than or equal to merit criteria
ECML quesion score - 2/5
Question set score - 2/5</t>
  </si>
  <si>
    <t>1. Course should be created with course assessment, non self assessment cotent ( ECML content with questions, question set)
2. Certificate should be attached with criteria</t>
  </si>
  <si>
    <t>1. Open the portal
2. Login with valid credentials
3. Goto Course tab
4. Search for the course with cert
5. Click on course card
6. Click on Join course 
7. Consume the Course with more or equal then given criteria
8. Observe cert assessment score will not show</t>
  </si>
  <si>
    <t>&gt;If enrolled user consumes the content with following manner then he should get the certificateAssessment score - greater than or equal to merit criteria
ECML quesion score - 5/5
Question set score - 5/5
&gt;If enrolled user consumes the content with following manner then he should get the cert
Assessment score - greater than or equal to merit criteria
ECML quesion score - 2/5
Question set score - 2/5</t>
  </si>
  <si>
    <t>Verify that 
1. The course icon, topics selected during creation, course name and the org name is displayed correctly for every published course
2. The content type is shown as "Course" for all the courses which are created by using textbook</t>
  </si>
  <si>
    <t>1. There is at least one published course</t>
  </si>
  <si>
    <t>1. Open the Sunbird portal
2. Login with valid credentials as any user role
3. Click on Switch to joyful theme
4. Click on courses tab.
5. Verify that the course card is displayed.
6. Verify that the course icon, topics selected during creation, course name and org name is displayed correct</t>
  </si>
  <si>
    <t>The course icon, topics selected during creation, course name and the org name should be displayed correctly for every published course.
2.  the content type should be shown as "Course" for all the courses which are created by using textbook</t>
  </si>
  <si>
    <t>verifyCourseCardAttributes</t>
  </si>
  <si>
    <t>SH-1284</t>
  </si>
  <si>
    <t>Verfy that
1.  the preview option is showing in add certificate page.
2. the user should be able to preview the certificate successfully before attaching it to the trackable collections.
3.  the proper message is showing when the user enter invald details while attaching  certificate to the trackable collections.</t>
  </si>
  <si>
    <t>1. Login to portal with course creator
2. Open the trackable collection
3. Click on create batch or add certificate
4. Click on create templte
5. FIll all the required field
6. SAve the certificate</t>
  </si>
  <si>
    <t>1.  the preview option is showing in add certificate page.
2. the user should be able to preview the certificate successfully before attaching it to the trackable collections.
3.  the proper message is showing when the user enter invald details while attaching  certificate to the trackable collections."</t>
  </si>
  <si>
    <t>Verify that the text"I agree that by submitting / publishing this Content, I confirm that this Content complies with the Terms of Use and Content Policy and that I consent to publish it under the Creative Commons Framework. I have made sure that I do not violate copyright or privacy rights of others" is shown in below  license terms checkbox in course edit form</t>
  </si>
  <si>
    <t>1. Open the portal  
2. Click on explore page.
3. Click on Login
4. Login with Content creator  credentials.
5. Click on workspace &gt;Create &gt; Course
6. Click on start creating.
7. Click  on edit form.</t>
  </si>
  <si>
    <t>The text"By creating any type of content (resources, books, courses etc.) on DIKSHA, you consent to publish it under the Creative Commons License Framework. Please choose the applicable creative commons license you wish to apply to your content" should be shown in below license terms checkbox in course edit form</t>
  </si>
  <si>
    <t>validateCreativeCommonLiscenseInCourse</t>
  </si>
  <si>
    <t>Verify that Interact telemetry event get generated when LIUA (Logged In User Account) clicks on Add User/Add another user from profile section</t>
  </si>
  <si>
    <t xml:space="preserve">1. Open portal.
2. Login with new custodain users.
3. Click on profile &gt; Click on add user button.
4. Observe the Telemetry events in network tab
</t>
  </si>
  <si>
    <t>{eid: "INTERACT", ets: 1645600215903, ver: "3.0", mid: "INTERACT:1920699f630f6842e8dd233614082471",…}
actor: {id: "d11f466b-9b32-447f-a67c-137e58745301", type: "User"}
context: {channel: "0126796199493140480",…}
cdata: [{id: "_cOg-jmhkVeXqGbj54A1ZXtMeMznR9FN", type: "UserSession"}, {id: "Desktop", type: "Device"},…]
channel: "0126796199493140480"
did: "0c63c1d7ab691eadacbb1b9a9448772c"
env: "profile"
pdata: {id: "staging.sunbird.portal", ver: "4.7.0", pid: "sunbird-portal"}
rollup: {l1: "0126796199493140480"}
sid: "_cOg-jmhkVeXqGbj54A1ZXtMeMznR9FN"
uid: "d11f466b-9b32-447f-a67c-137e58745301"
edata: {id: "submit-create-managed-user", type: "click", pageid: "create-managed-user"}
eid: "INTERACT"
ets: 1645600215903
mid: "INTERACT:1920699f630f6842e8dd233614082471"
object: {}
tags: ["0126796199493140480"]
ver: "3.0"</t>
  </si>
  <si>
    <t>{"eid":"INTERACT","ets":1693376224485,"ver":"3.0","mid":"INTERACT:ee5012863e8f7b41f8f33f7022f2557b","actor":{"id":"4c1919f6-9341-4d07-ab0d-610fcbbb2435","type":"User"},"context":{"channel":"0126796199493140480","pdata":{"id":"staging.sunbird.portal","ver":"6.0.0","pid":"sunbird-portal"},"env":"profile","sid":"eOFIePTWazK7FlPVcDXkDzp6icTl6SmS","did":"7019a6f8c16aa498a25c38f6a0a90fcd","cdata":[{"id":"eOFIePTWazK7FlPVcDXkDzp6icTl6SmS","type":"UserSession"},{"id":"Desktop","type":"Device"},{"id":"joy","type":"Theme"}],"rollup":{"l1":"0126796199493140480"},"uid":"4c1919f6-9341-4d07-ab0d-610fcbbb2435"},"object":{},"tags":["0126796199493140480"],"edata":{"id":"submit-choose-managed-user","type":"click","pageid":"choose-managed-user"}}</t>
  </si>
  <si>
    <t>SB-24596</t>
  </si>
  <si>
    <t>Verify that telemetry event is generated for No of users playing the content or joining the course on the banner result page</t>
  </si>
  <si>
    <t>- Druid superset access should be available for environment
- DID or edata id should be eneterd in the druid to get the data</t>
  </si>
  <si>
    <t>1. Open the Sunbird portal
2. Login with valid credentials / guest user
3. Click on Home tab
4. Select the BMCS preference which is configured with banner
5. Observe the banner will get displayed
6. Scroll down and Observe featured section is displayed with banners
7. Click on Banner
8. Observe in druid super set the No. of users viewed is displayed for banner</t>
  </si>
  <si>
    <t>Telemetry event should get generated for No of users playing the content or joining the course on the banner result page.</t>
  </si>
  <si>
    <t>{
    "eid": "INTERACT",
    "ets": 1715687942119,
    "ver": "3.0",
    "mid": "INTERACT:36d0b2e47ce8aafde2edb14083889337",
    "actor": {
        "id": "4e8dbf93-54fc-4213-b5f8-5fed9d14bad7",
        "type": "User"
    },
    "context": {
        "channel": "01347076031606784034",
        "pdata": {
            "id": "staging.sunbird.portal",
            "ver": "7.0.0",
            "pid": "sunbird-portal"
        },
        "env": "Course",
        "sid": "hsTfJjWNzRbfdVPRyE30wogL9l7cItG-",
        "did": "8255db74b3281f8f6812d5a296736131",
        "cdata": [
            {
                "id": "1975fdf0-11e9-11ef-bc9f-796081d621af",
                "type": "UserSession"
            },
            {
                "id": "Desktop",
                "type": "Device"
            },
            {
                "id": "joy",
                "type": "Theme"
            }
        ],
        "rollup": {
            "l1": "01347076031606784034"
        },
        "uid": "4e8dbf93-54fc-4213-b5f8-5fed9d14bad7"
    },
    "object": {
        "id": "do_214052021603147776136",
        "type": "Course",
        "ver": "1",
        "rollup": {
            "l1": "do_214052021603147776136"
        }
    },
    "tags": [
        "01347076031606784034"
    ],
    "edata": {
        "id": "join-course",
        "type": "click",
        "pageid": "course-consumption"
    }
}</t>
  </si>
  <si>
    <r>
      <rPr>
        <rFont val="Arial"/>
        <color theme="1"/>
        <sz val="10.0"/>
      </rPr>
      <t>Verify that the Interact telemetry is getting generated when the</t>
    </r>
    <r>
      <rPr>
        <rFont val="Arial"/>
        <color theme="1"/>
        <sz val="10.0"/>
      </rPr>
      <t xml:space="preserve"> QR-code which is associated with course </t>
    </r>
    <r>
      <rPr>
        <rFont val="Arial"/>
        <color theme="1"/>
        <sz val="10.0"/>
      </rPr>
      <t>is searched and it should be different from Textbooks event</t>
    </r>
  </si>
  <si>
    <t>1. Open the Sunbird portal
2. Login with valid credentials
3. Search for Course DIAL code
4. Observe the Telemetry events in network tab</t>
  </si>
  <si>
    <t>{eid: "INTERACT", ets: 1662958607306, ver: "3.0", mid: "INTERACT:a6039fef2a7fad21bb561589e42b0f84",…}
actor: {id: "d3b43cad-452c-420d-924c-e5c4ecd46874", type: "User"}
context: {channel: "0126796199493140480",…}
cdata: [{id: "ETn-mGyWUClp2QNW-HzSOMTyK_d7zkPt", type: "UserSession"}, {id: "Desktop", type: "Device"},…]
channel: "0126796199493140480"
did: "58bf36b2ff4bce6fdd898e3d072d902c"
env: "home"
pdata: {id: "staging.sunbird.portal", ver: "5.0.0", pid: "sunbird-portal"}
id: "staging.sunbird.portal"
pid: "sunbird-portal"
ver: "5.0.0"
rollup: {l1: "0126796199493140480"}
sid: "ETn-mGyWUClp2QNW-HzSOMTyK_d7zkPt"
uid: "d3b43cad-452c-420d-924c-e5c4ecd46874"
edata: {id: "search--button", type: "click",…}
eid: "INTERACT"
ets: 1662958607306
mid: "INTERACT:a6039fef2a7fad21bb561589e42b0f84"
object: {id: "do_2135041207029760001915", ver: "1.0"}
tags: ["0126796199493140480"]
ver: "3.0"</t>
  </si>
  <si>
    <t>{"eid":"INTERACT","ets":1686899243686,"ver":"3.0","mid":"INTERACT:1e05ecb49ca73670557884fea14fb93b","actor":{"id":"8783d798-28d2-4e09-8ece-341a9bfa5e2f","type":"User"},"context":{"channel":"0126796199493140480","pdata":{"id":"staging.sunbird.portal","ver":"6.0.0","pid":"sunbird-portal"},"env":"Course","sid":"Vy177WDfUw5Vnk_m_DLYBvmd2p3lDZZ1","did":"2d07f8af60127d85f817809edf8237c0","cdata":[{"id":"Vy177WDfUw5Vnk_m_DLYBvmd2p3lDZZ1","type":"UserSession"},{"id":"Desktop","type":"Device"},{"id":"joy","type":"Theme"}],"rollup":{"l1":"0126796199493140480"},"uid":"8783d798-28d2-4e09-8ece-341a9bfa5e2f"},"object":{"id":"do_21381902564653465613250","ver":"1.0"},"tags":["0126796199493140480"],"edata":{"id":"search--button","type":"click","pageid":"learn","extra":{"query":"L8P6Y7"}}}</t>
  </si>
  <si>
    <t xml:space="preserve">
{eid: "INTERACT", ets: 1678286899009, ver: "3.0", mid: "INTERACT:26413a8c50b733dd4c7b4a00d07f7c0d",…}
actor
: 
{id: "fca2925f-1eee-4654-9177-fece3fd6afc9", type: "User"}
context
: 
{channel: "01269878797503692810",…}
cdata
: 
[{id: "0134170584978063360", type: "CourseBatch"},…]
channel
: 
"01269878797503692810"
did
: 
"5794502f583fc8660fa275ba8c4a37ce"
env
: 
"Course"
pdata
: 
{id: "staging.sunbird.portal", ver: "5.2.0", pid: "sunbird-portal"}
id
: 
"staging.sunbird.portal"
pid
: 
"sunbird-portal"
ver
: 
"5.2.0"
rollup
: 
{l1: "01269878797503692810", l2: "01275630040485068839017"}
sid
: 
"eKXpdKuHJxT43_C9h5V5lA4b9QBKP64A"
uid
: 
"fca2925f-1eee-4654-9177-fece3fd6afc9"
edata
: 
{id: "expand-all", type: "CLICK", pageid: "course-read"}
eid
: 
"INTERACT"
ets
: 
1678286899009
mid
: 
"INTERACT:26413a8c50b733dd4c7b4a00d07f7c0d"
object
: 
{id: "do_2133964695613603841477", ver: "5", type: "Course", rollup: {l1: "do_2133964695613603841477"}}
tags
: 
["01269878797503692810", "01275630040485068839017"]
ver
: 
"3.0"
=====================
{eid: "INTERACT", ets: 1678286897033, ver: "3.0", mid: "INTERACT:c88482b52c7015a3e45e51f9574f7c23",…}
actor
: 
{id: "fca2925f-1eee-4654-9177-fece3fd6afc9", type: "User"}
context
: 
{channel: "01269878797503692810",…}
cdata
: 
[{id: "0134170584978063360", type: "CourseBatch"},…]
channel
: 
"01269878797503692810"
did
: 
"5794502f583fc8660fa275ba8c4a37ce"
env
: 
"Course"
pdata
: 
{id: "staging.sunbird.portal", ver: "5.2.0", pid: "sunbird-portal"}
id
: 
"staging.sunbird.portal"
pid
: 
"sunbird-portal"
ver
: 
"5.2.0"
rollup
: 
{l1: "01269878797503692810", l2: "01275630040485068839017"}
sid
: 
"eKXpdKuHJxT43_C9h5V5lA4b9QBKP64A"
uid
: 
"fca2925f-1eee-4654-9177-fece3fd6afc9"
edata
: 
{id: "collapse-all", type: "CLICK", pageid: "course-read"}
id
: 
"collapse-all"
pageid
: 
"course-read"
type
: 
"CLICK"
eid
: 
"INTERACT"
ets
: 
1678286897033
mid
: 
"INTERACT:c88482b52c7015a3e45e51f9574f7c23"
object
: 
{id: "do_2133964695613603841477", ver: "5", type: "Course", rollup: {l1: "do_2133964695613603841477"}}
tags
: 
["01269878797503692810", "01275630040485068839017"]
ver
: 
"3.0"</t>
  </si>
  <si>
    <r>
      <rPr>
        <rFont val="Arial"/>
        <color rgb="FF172B4D"/>
        <sz val="10.0"/>
      </rPr>
      <t xml:space="preserve">Verify that Interact telemetry event is generated when user clicks on </t>
    </r>
    <r>
      <rPr>
        <rFont val="Arial"/>
        <color rgb="FF172B4D"/>
        <sz val="10.0"/>
      </rPr>
      <t xml:space="preserve">"Sync progress now" </t>
    </r>
    <r>
      <rPr>
        <rFont val="Arial"/>
        <color rgb="FF172B4D"/>
        <sz val="10.0"/>
      </rPr>
      <t>and course id and batch id is captured</t>
    </r>
  </si>
  <si>
    <t>1. Open Sunbird Portal.
2. login with valid credential.
3. Search and open the course
4. Cosume the course completely
5. Click on Kabab menu.
6. Click on "Sync progress now".
7. Observe the telemetry event in network tab.</t>
  </si>
  <si>
    <t>{eid: "INTERACT", ets: 1623767117390, ver: "3.0", mid: "INTERACT:4fea7c885ad31225c69569cbb337e407",…}
actor: {id: "318ab613-514f-4c26-8a32-948b0efcc787", type: "User"}
id: "318ab613-514f-4c26-8a32-948b0efcc787"
type: "User"
context: {channel: "0126796199493140480",…}
cdata: [{type: "Course", id: "do_213292397283647488134"}, {id: "0132924024943329288", type: "CourseBatch"},…]
0: {type: "Course", id: "do_213292397283647488134"}
1: {id: "0132924024943329288", type: "CourseBatch"}
2: {id: "mOs1bfcW2T8H5l9bvo9t-sysg3HayHSY", type: "UserSession"}
3: {id: "Desktop", type: "Device"}
4: {id: "default", type: "Theme"}
channel: "0126796199493140480"
did: "d8f0c4af69c6ff84ab685446888a345d"
env: "Course"
pdata: {id: "staging.sunbird.portal", ver: "4.0.0", pid: "sunbird-portal"}
id: "staging.sunbird.portal"
pid: "sunbird-portal"
ver: "4.0.0"
rollup: {l1: "0126796199493140480", l2: "01275629919314739239019"}
l1: "0126796199493140480"
l2: "01275629919314739239019"
sid: "mOs1bfcW2T8H5l9bvo9t-sysg3HayHSY"
uid: "318ab613-514f-4c26-8a32-948b0efcc787"
edata: {id: "force-sync", type: "click", pageid: "course-read"}
id: "force-sync"
pageid: "course-read"
type: "click"
eid: "INTERACT"
ets: 1623767117390
mid: "INTERACT:4fea7c885ad31225c69569cbb337e407"
object: {id: "do_213292397283647488134", ver: "1", type: "Course", rollup: {l1: "do_213292397283647488134"}}
id: "do_213292397283647488134"
rollup: {l1: "do_213292397283647488134"}
type: "Course"
ver: "1"
tags: ["0126796199493140480", "01275629919314739239019"]
ver: "3.0"</t>
  </si>
  <si>
    <t>{"eid":"INTERACT","ets":1693380970551,"ver":"3.0","mid":"INTERACT:379d1f05773a8070ff1c658391fbe033","actor":{"id":"4c1919f6-9341-4d07-ab0d-610fcbbb2435","type":"User"},"context":{"channel":"0126796199493140480","pdata":{"id":"staging.sunbird.portal","ver":"6.0.0","pid":"sunbird-portal"},"env":"Course","sid":"AIARhnQgnVmvV8TDbNz4HqgXBSoLr9xJ","did":"6a52bda6c7b9e429fc6d3574d3c089be","cdata":[{"type":"Course","id":"do_2138212863673548801163"},{"id":"01382418184767078446","type":"CourseBatch"},{"id":"AIARhnQgnVmvV8TDbNz4HqgXBSoLr9xJ","type":"UserSession"},{"id":"Desktop","type":"Device"},{"id":"joy","type":"Theme"}],"rollup":{"l1":"0126796199493140480"},"uid":"4c1919f6-9341-4d07-ab0d-610fcbbb2435"},"object":{"id":"do_2138212863673548801163","ver":"2","type":"Course","rollup":{"l1":"do_2138212863673548801163"}},"tags":["0126796199493140480"],"edata":{"id":"force-sync","type":"click","pageid":"course-read"}}</t>
  </si>
  <si>
    <r>
      <rPr>
        <rFont val="Arial"/>
        <color theme="1"/>
        <sz val="10.0"/>
      </rPr>
      <t>Verify that telemetry event is generated for</t>
    </r>
    <r>
      <rPr>
        <rFont val="Arial"/>
        <color theme="1"/>
        <sz val="10.0"/>
      </rPr>
      <t xml:space="preserve"> No of users accessing courses from "Recently published courses" section</t>
    </r>
  </si>
  <si>
    <t xml:space="preserve">1. Open the sunbird portal
2. Go to Home tab
3. Click on recently published courses section 
4 Observe </t>
  </si>
  <si>
    <r>
      <rPr>
        <rFont val="Arial"/>
        <color theme="1"/>
        <sz val="10.0"/>
      </rPr>
      <t>Telemetry event should generated for</t>
    </r>
    <r>
      <rPr>
        <rFont val="Arial"/>
        <color theme="1"/>
        <sz val="10.0"/>
      </rPr>
      <t xml:space="preserve"> No of users accessing courses from "Recently published courses" section</t>
    </r>
  </si>
  <si>
    <t>{
    "eid": "INTERACT",
    "ets": 1715687158481,
    "ver": "3.0",
    "mid": "INTERACT:e28c4aead16d7d6ce0b8b592683c45c5",
    "actor": {
        "id": "f4078e9a-43e6-4212-8f86-878827fc6c5b",
        "type": "User"
    },
    "context": {
        "channel": "01347076031606784034",
        "pdata": {
            "id": "staging.sunbird.portal",
            "ver": "7.0.0",
            "pid": "sunbird-portal"
        },
        "env": "library",
        "sid": "hsTfJjWNzRbfdVPRyE30wogL9l7cItG-",
        "did": "8255db74b3281f8f6812d5a296736131",
        "cdata": [
            {
                "type": "Section",
                "id": "frmelmnts.lbl.recentlyPublishedCourses"
            },
            {
                "id": "hsTfJjWNzRbfdVPRyE30wogL9l7cItG-",
                "type": "UserSession"
            },
            {
                "id": "Desktop",
                "type": "Device"
            },
            {
                "id": "joy",
                "type": "Theme"
            }
        ],
        "rollup": {
            "l1": "01347076031606784034"
        },
        "uid": "f4078e9a-43e6-4212-8f86-878827fc6c5b"
    },
    "object": {},
    "tags": [
        "01347076031606784034"
    ],
    "edata": {
        "id": "view-all",
        "type": "click",
        "pageid": "library"
    }
}</t>
  </si>
  <si>
    <r>
      <rPr>
        <rFont val="Arial"/>
        <color theme="1"/>
        <sz val="10.0"/>
      </rPr>
      <t xml:space="preserve">Verify that Start telemetry event gets generated on clicking  </t>
    </r>
    <r>
      <rPr>
        <rFont val="Arial"/>
        <color theme="1"/>
        <sz val="10.0"/>
      </rPr>
      <t xml:space="preserve">Play button </t>
    </r>
    <r>
      <rPr>
        <rFont val="Arial"/>
        <color theme="1"/>
        <sz val="10.0"/>
      </rPr>
      <t>in any course content</t>
    </r>
    <r>
      <rPr>
        <rFont val="Arial"/>
        <color theme="1"/>
        <sz val="10.0"/>
      </rPr>
      <t xml:space="preserve"> </t>
    </r>
    <r>
      <rPr>
        <rFont val="Arial"/>
        <color theme="1"/>
        <sz val="10.0"/>
      </rPr>
      <t xml:space="preserve">from </t>
    </r>
    <r>
      <rPr>
        <rFont val="Arial"/>
        <color theme="1"/>
        <sz val="10.0"/>
      </rPr>
      <t>course TOC page</t>
    </r>
  </si>
  <si>
    <t>{"eid":"START","ets":1693376484347,"ver":"3.0","mid":"START:45aba79e589540b10d867de5ce7ac5cf","actor":{"id":"0719c333-7f69-4348-a4bb-c46a857c5657","type":"User"},"context":{"channel":"0126796199493140480","pdata":{"id":"staging.sunbird.portal","ver":"6.0.0","pid":"sunbird-portal"},"env":"Course","sid":"eOFIePTWazK7FlPVcDXkDzp6icTl6SmS","did":"7019a6f8c16aa498a25c38f6a0a90fcd","cdata":[{"type":"Course","id":"do_213871482651090944150"},{"id":"0138714884933632004","type":"CourseBatch"},{"id":"d76cd1c0-46fc-11ee-994a-75a3a565a6af","type":"UserSession"},{"id":"Desktop","type":"Device"},{"id":"joy","type":"Theme"}],"rollup":{"l1":"0126796199493140480"},"uid":"0719c333-7f69-4348-a4bb-c46a857c5657"},"object":{"id":"do_213871482651090944150","ver":"1.0","type":"course","rollup":{"l1":"do_213871482651090944150"}},"tags":["0126796199493140480"],"edata":{"type":"workflow","pageid":"course-read","mode":"play","uaspec":{"agent":"Chrome","ver":"116.0.0.0","system":"windows-10","platform":"Windows","raw":"Mozilla/5.0 (Windows NT 10.0; Win64; x64) AppleWebKit/537.36 (KHTML, like Gecko) Chrome/116.0.0.0 Safari/537.36"},"duration":1693376481.628}}</t>
  </si>
  <si>
    <r>
      <rPr>
        <rFont val="Arial"/>
        <color theme="1"/>
        <sz val="10.0"/>
      </rPr>
      <t>Verify that Interact telemetry event should be captured on</t>
    </r>
    <r>
      <rPr>
        <rFont val="Arial"/>
        <color theme="1"/>
        <sz val="10.0"/>
      </rPr>
      <t xml:space="preserve"> course consumption which has already been consumed by the user</t>
    </r>
  </si>
  <si>
    <t>{"eid":"INTERACT","ets":1693376617814,"ver":"3.0","mid":"INTERACT:2696253449fb0339d89bffd659df7612","actor":{"id":"0719c333-7f69-4348-a4bb-c46a857c5657","type":"User"},"context":{"channel":"0126796199493140480","pdata":{"id":"staging.sunbird.portal","ver":"6.0.0","pid":"sunbird-portal"},"env":"Course","sid":"eOFIePTWazK7FlPVcDXkDzp6icTl6SmS","did":"7019a6f8c16aa498a25c38f6a0a90fcd","cdata":[{"id":"course-completion","type":"Feature"},{"id":"d76cd1c0-46fc-11ee-994a-75a3a565a6af","type":"UserSession"},{"id":"Desktop","type":"Device"},{"id":"joy","type":"Theme"}],"rollup":{"l1":"0126796199493140480"},"uid":"0719c333-7f69-4348-a4bb-c46a857c5657"},"object":{"id":"do_213871479764852736145","ver":"1"},"tags":["0126796199493140480"],"edata":{"id":"close-course-completion-modal","type":"click","pageid":"course-player"}}</t>
  </si>
  <si>
    <r>
      <rPr>
        <rFont val="Arial"/>
        <color theme="1"/>
        <sz val="10.0"/>
      </rPr>
      <t xml:space="preserve">Verify that Interact telemetry event gets generated when user clicks on </t>
    </r>
    <r>
      <rPr>
        <rFont val="Arial"/>
        <color theme="1"/>
        <sz val="10.0"/>
      </rPr>
      <t xml:space="preserve">copy </t>
    </r>
    <r>
      <rPr>
        <rFont val="Arial"/>
        <color theme="1"/>
        <sz val="10.0"/>
      </rPr>
      <t>button in Course TOC page</t>
    </r>
  </si>
  <si>
    <t>1. Open the Sunbird portal
2. Login as content creator
3. Search and open Course
4. Click on Copy button
5. Observe the Telemetry events in network tab</t>
  </si>
  <si>
    <t xml:space="preserve">{eid: "INTERACT", ets: 1670390739720, ver: "3.0", mid: "INTERACT:f7a5597be72a84eca5e6c520bfc2768b",…}
actor
: 
{id: "fca2925f-1eee-4654-9177-fece3fd6afc9", type: "User"}
context
: 
{channel: "01269878797503692810",…}
cdata
: 
[{id: "zWB_AzqaiUXgDGYRRznl09C0N0-IT1pT", type: "UserSession"}, {id: "Desktop", type: "Device"},…]
channel
: 
"01269878797503692810"
did
: 
"6a9a7f610b4d8764033b6f6ed27df13e"
env
: 
"Course"
pdata
: 
{id: "staging.sunbird.portal", ver: "5.1.0", pid: "sunbird-portal"}
rollup
: 
{l1: "01269878797503692810", l2: "01275629602842214439067"}
sid
: 
"zWB_AzqaiUXgDGYRRznl09C0N0-IT1pT"
uid
: 
"fca2925f-1eee-4654-9177-fece3fd6afc9"
edata
: 
{id: "copyContent", type: "click", pageid: "course-consumption"}
eid
: 
"INTERACT"
ets
: 
1670390739720
mid
: 
"INTERACT:f7a5597be72a84eca5e6c520bfc2768b"
object
: 
{id: "do_2133964695613603841477", ver: "2", type: "Course", rollup: {}}
tags
: 
["01269878797503692810", "01275629602842214439067"]
ver
: 
"3.0"
</t>
  </si>
  <si>
    <t>{"eid":"INTERACT","ets":1686900724758,"ver":"3.0","mid":"INTERACT:9d6910d41a0a4c79106134350bfecddc","actor":{"id":"4cd4c690-eab6-4938-855a-447c7b1b8ea9","type":"User"},"context":{"channel":"01269878797503692810","pdata":{"id":"staging.sunbird.portal","ver":"6.0.0","pid":"sunbird-portal"},"env":"Course","sid":"Vx9iGnLbe1amvf_JSq7QKZLPgTuyAMXZ","did":"0cb227f2f89d1f4c24f5569c07c3f779","cdata":[{"id":"Vx9iGnLbe1amvf_JSq7QKZLPgTuyAMXZ","type":"UserSession"},{"id":"Desktop","type":"Device"},{"id":"joy","type":"Theme"}],"rollup":{"l1":"01269878797503692810","l2":"01275630040485068839017"},"uid":"4cd4c690-eab6-4938-855a-447c7b1b8ea9"},"object":{"id":"do_21381902564653465613250","ver":"2","type":"Course","rollup":{}},"tags":["01269878797503692810","01275630040485068839017"],"edata":{"id":"copyContent","type":"click","pageid":"course-consumption"}}</t>
  </si>
  <si>
    <t>{
    "eid": "INTERACT",
    "ets": 1686201527642,
    "ver": "3.0",
    "mid": "INTERACT:b0989f8628d34e78a4322f2288122674",
    "actor": {
        "id": "bfd6e2fe-1674-48da-9efd-3712a8669a86",
        "type": "User"
    },
    "context": {
        "channel": "0126796199493140480",
        "pdata": {
            "id": "staging.sunbird.portal",
            "ver": "6.0.0",
            "pid": "sunbird-portal"
        },
        "env": "Course",
        "sid": "mt8_TLQAIZRF1R9JHlBlgEUiriuzo6lE",
        "did": "7509b9d6fa0937201f6d291633175e31",
        "cdata": [
            {
                "id": "01374363472789504099",
                "type": "courseBatch"
            },
            {
                "id": "mt8_TLQAIZRF1R9JHlBlgEUiriuzo6lE",
                "type": "UserSession"
            },
            {
                "id": "Desktop",
                "type": "Device"
            },
            {
                "id": "joy",
                "type": "Theme"
            }
        ],
        "rollup": {
            "l1": "0126796199493140480"
        },
        "uid": "bfd6e2fe-1674-48da-9efd-3712a8669a86"
    },
    "object": {
        "id": "do_21374361294328627211698",
        "ver": "1",
        "type": "Course",
        "rollup": {
            "l1": "do_21374361294328627211698"
        }
    },
    "tags": [
        "0126796199493140480"
    ],
    "edata": {
        "id": "unenroll-batch",
        "type": "click",
        "pageid": "course-read"
    }
}</t>
  </si>
  <si>
    <r>
      <rPr>
        <rFont val="Arial"/>
        <color theme="1"/>
        <sz val="10.0"/>
      </rPr>
      <t>Verify that Interact telemetry event gets generated when user clicks on</t>
    </r>
    <r>
      <rPr>
        <rFont val="Arial"/>
        <color theme="1"/>
        <sz val="10.0"/>
      </rPr>
      <t xml:space="preserve"> "Resume" </t>
    </r>
    <r>
      <rPr>
        <rFont val="Arial"/>
        <color theme="1"/>
        <sz val="10.0"/>
      </rPr>
      <t>in the course TOC page</t>
    </r>
  </si>
  <si>
    <t>1. Open the Sunbird portal
2. Login with valid credentials
4. Search and open the course
4. Click on Join button
5. Observe enroll is successfull
6. Come back to same course and Click on Resume button
7. Observe the Telemetry events in network tab</t>
  </si>
  <si>
    <t>{"eid":"INTERACT","ets":1598255243786,"ver":"3.0","mid":"INTERACT:2331ee263e530e2beef4b0b5006494eb","actor":{"id":"d9239aef-334c-4037-a178-032bbcd91211","type":"User"},"context":{"channel":"0126632859575746566","pdata":{"id":"staging.diksha.portal","ver":"3.2.10","pid":"sunbird-portal"},"env":"Course","sid":"P7mMpdELn9tls3b5YIsR0YNWFyHpKoqV","did":"ade608e401b3871f306ce027655f236d","cdata":[{"id":"0130928694307471361","type":"courseBatch"},{"id":"P7mMpdELn9tls3b5YIsR0YNWFyHpKoqV","type":"UserSession"},{"id":"Desktop","type":"Device"}],"rollup":{"l1":"0126632859575746566"},"uid":"d9239aef-334c-4037-a178-032bbcd91211"},"object":{"id":"do_21309286670145126411037","ver":"1","type":"Course","rollup":{"l1":"do_21309286670145126411037"}},"tags":["0126632859575746566"],"edata":{"id":"course-resume","type":"click","pageid":"course-consumption"}}</t>
  </si>
  <si>
    <t>{"eid":"INTERACT","ets":1686898719276,"ver":"3.0","mid":"INTERACT:c0869101067e883dcce6f67901ee61fe","actor":{"id":"8783d798-28d2-4e09-8ece-341a9bfa5e2f","type":"User"},"context":{"channel":"0126796199493140480","pdata":{"id":"staging.sunbird.portal","ver":"6.0.0","pid":"sunbird-portal"},"env":"Course","sid":"Vy177WDfUw5Vnk_m_DLYBvmd2p3lDZZ1","did":"2d07f8af60127d85f817809edf8237c0","cdata":[{"id":"01381358740488192020","type":"courseBatch"},{"id":"Vy177WDfUw5Vnk_m_DLYBvmd2p3lDZZ1","type":"UserSession"},{"id":"Desktop","type":"Device"},{"id":"joy","type":"Theme"}],"rollup":{"l1":"0126796199493140480"},"uid":"8783d798-28d2-4e09-8ece-341a9bfa5e2f"},"object":{"id":"do_2138135860542668801582","ver":"1","type":"Course","rollup":{"l1":"do_2138135860542668801582"}},"tags":["0126796199493140480"],"edata":{"id":"course-resume","type":"click","pageid":"course-consumption"}}</t>
  </si>
  <si>
    <r>
      <rPr>
        <rFont val="Arial"/>
        <color theme="1"/>
        <sz val="10.0"/>
      </rPr>
      <t xml:space="preserve">Verify that Interact and Impression telemetry event gets generated for </t>
    </r>
    <r>
      <rPr>
        <rFont val="Arial"/>
        <color theme="1"/>
        <sz val="10.0"/>
      </rPr>
      <t>course enrolment</t>
    </r>
    <r>
      <rPr>
        <rFont val="Arial"/>
        <color theme="1"/>
        <sz val="10.0"/>
      </rPr>
      <t xml:space="preserve"> and </t>
    </r>
    <r>
      <rPr>
        <rFont val="Arial"/>
        <color theme="1"/>
        <sz val="10.0"/>
      </rPr>
      <t>on successful enrolment confirmation data should be mentioned as "Success</t>
    </r>
  </si>
  <si>
    <t>{"eid":"INTERACT","ets":1699353897562,"ver":"3.0","mid":"INTERACT:79e44836d472a847b7b861cbb59414b0","actor":{"id":"17528d67-00b0-4d0d-ab02-3c058de906b5","type":"User"},"context":{"channel":"0126796199493140480","pdata":{"id":"staging.staging.portal","ver":"6.0.0","pid":"sunbird-portal"},"env":"Course","sid":"ftGsj4jDGM5OegImwsOPmubAEfuDhvXB","did":"2e1bedd57a32cab8c35da9ca5c4a6d56","cdata":[{"id":"ftGsj4jDGM5OegImwsOPmubAEfuDhvXB","type":"UserSession"},{"id":"Desktop","type":"Device"},{"id":"joy","type":"Theme"}],"rollup":{"l1":"0126796199493140480"},"uid":"17528d67-00b0-4d0d-ab02-3c058de906b5"},"object":{"id":"do_113920379453759488141","type":"Course","ver":"1","rollup":{"l1":"do_113920379453759488141"}},"tags":["0126796199493140480"],"edata":{"id":"join-course","type":"click","pageid":"course-consumption"}}
{"eid":"IMPRESSION","ets":1693376483940,"ver":"3.0","mid":"IMPRESSION:aa90114f8eecc4a8ee7723c1cc43c90f","actor":{"id":"0719c333-7f69-4348-a4bb-c46a857c5657","type":"User"},"context":{"channel":"0126796199493140480","pdata":{"id":"staging.sunbird.portal","ver":"6.0.0","pid":"sunbird-portal"},"env":"Course","sid":"eOFIePTWazK7FlPVcDXkDzp6icTl6SmS","did":"7019a6f8c16aa498a25c38f6a0a90fcd","cdata":[{"id":"0138714884933632004","type":"CourseBatch"},{"id":"d76cd1c0-46fc-11ee-994a-75a3a565a6af","type":"UserSession"},{"id":"Desktop","type":"Device"},{"id":"joy","type":"Theme"}],"rollup":{"l1":"0126796199493140480"},"uid":"0719c333-7f69-4348-a4bb-c46a857c5657"},"object":{"id":"do_213871482651090944150","type":"Course","ver":"1.0","rollup":{"l1":"do_213871482651090944150"}},"tags":["0126796199493140480"],"edata":{"type":"workflow","pageid":"course-read","uri":"/learn/course/do_213871482651090944150/batch/0138714884933632004?consent=true"}}</t>
  </si>
  <si>
    <r>
      <rPr>
        <rFont val="Arial"/>
        <color theme="1"/>
        <sz val="10.0"/>
      </rPr>
      <t>Verify that Interact telemetry event gets generated for</t>
    </r>
    <r>
      <rPr>
        <rFont val="Arial"/>
        <color theme="1"/>
        <sz val="10.0"/>
      </rPr>
      <t xml:space="preserve"> clicking on course card </t>
    </r>
  </si>
  <si>
    <t>1. Open the Sunbird portal
2. Login with valid credentials
3. Post succesul log in click on Training module.
4. Search for particular course
5. Once Listed teh List of course click on the Course Card
6. Observe the Telemetry events in network tab.</t>
  </si>
  <si>
    <t>{"eid":"INTERACT","ets":1686900709190,"ver":"3.0","mid":"INTERACT:73ca7578c1b23fdb806949f47f8b6e55","actor":{"id":"4cd4c690-eab6-4938-855a-447c7b1b8ea9","type":"User"},"context":{"channel":"01269878797503692810","pdata":{"id":"staging.sunbird.portal","ver":"6.0.0","pid":"sunbird-portal"},"env":"library","sid":"Vx9iGnLbe1amvf_JSq7QKZLPgTuyAMXZ","did":"0cb227f2f89d1f4c24f5569c07c3f779","cdata":[{"id":"Vx9iGnLbe1amvf_JSq7QKZLPgTuyAMXZ","type":"UserSession"},{"id":"Desktop","type":"Device"},{"id":"joy","type":"Theme"}],"rollup":{"l1":"01269878797503692810","l2":"01275630040485068839017"},"uid":"4cd4c690-eab6-4938-855a-447c7b1b8ea9"},"object":{"id":"do_21381902564653465613250","ver":"2","type":"Course","rollup":{}},"tags":["01269878797503692810","01275630040485068839017"],"edata":{"id":"content-card","type":"click","pageid":"home-search"}}</t>
  </si>
  <si>
    <r>
      <rPr>
        <rFont val="Arial"/>
        <color theme="1"/>
        <sz val="10.0"/>
      </rPr>
      <t xml:space="preserve">Verify that Interact telemetry event gets generated when creator/mentor clicks on </t>
    </r>
    <r>
      <rPr>
        <rFont val="Arial"/>
        <color theme="1"/>
        <sz val="10.0"/>
      </rPr>
      <t xml:space="preserve">view dashboard button </t>
    </r>
    <r>
      <rPr>
        <rFont val="Arial"/>
        <color theme="1"/>
        <sz val="10.0"/>
      </rPr>
      <t>in course page</t>
    </r>
  </si>
  <si>
    <t>1. Open the Sunbird portal
2. Login with valid credentials (Who is having both Creator and mentor role assigned).
3. Post succesul log in click on Course tab.
4. Search for particular course
5. Once Listed teh List of course click on the Course Card
6. Click on View Dashboard button
7. Observe the Telemetry events in network tab</t>
  </si>
  <si>
    <t>{"eid":"INTERACT","ets":1597812433963,"ver":"3.0","mid":"INTERACT:7e976fbbc15c0f2c97bd8cdcebdc3b84","actor":{"id":"ab467e6e-1f32-453c-b1d8-c6b5fa6c7b9e","type":"User"},"context":{"channel":"0124784842112040965","pdata":{"id":"staging.diksha.portal","ver":"3.2.10","pid":"sunbird-portal"},"env":"Course","sid":"jn7ucruaOyY_Du5xVrj6wsMo0wLXUdgX","did":"3be86684d38485f37932f05f13e1cd96","cdata":[{"id":"jn7ucruaOyY_Du5xVrj6wsMo0wLXUdgX","type":"UserSession"},{"id":"Desktop","type":"Device"}],"rollup":{"l1":"0124784842112040965"},"uid":"ab467e6e-1f32-453c-b1d8-c6b5fa6c7b9e"},"object":{"id":"do_21289112192548044814873","type":"Course","ver":"1","rollup":{}},"tags":["0124784842112040965"],"edata":{"id":"viewCourseDashboard","type":"click","pageid":"course-consumption"}}]}</t>
  </si>
  <si>
    <t>{"eid":"INTERACT","ets":1686900937289,"ver":"3.0","mid":"INTERACT:8696100dec3df5156021848f2a32be0d","actor":{"id":"4cd4c690-eab6-4938-855a-447c7b1b8ea9","type":"User"},"context":{"channel":"01269878797503692810","pdata":{"id":"staging.sunbird.portal","ver":"6.0.0","pid":"sunbird-portal"},"env":"Course","sid":"Vx9iGnLbe1amvf_JSq7QKZLPgTuyAMXZ","did":"0cb227f2f89d1f4c24f5569c07c3f779","cdata":[{"id":"Vx9iGnLbe1amvf_JSq7QKZLPgTuyAMXZ","type":"UserSession"},{"id":"Desktop","type":"Device"},{"id":"joy","type":"Theme"}],"rollup":{"l1":"01269878797503692810","l2":"01275630040485068839017"},"uid":"4cd4c690-eab6-4938-855a-447c7b1b8ea9"},"object":{"id":"do_21381902564653465613250","ver":"2","type":"Course","rollup":{}},"tags":["01269878797503692810","01275630040485068839017"],"edata":{"id":"viewCourseDashboard","type":"click","pageid":"course-consumption"}}</t>
  </si>
  <si>
    <t>Verify that Interact telemetry event gets generated when content creator updates the course batch</t>
  </si>
  <si>
    <t>1. Open the Sunbird portal
2. Login with valid credentials (Who is having both Creator and mentor role assigned).
3. Post succesul log in click on Course tab.
5. Search for particular course
6. Once Listed teh List of course click on the Course Card
7. Click on Create Batch
8. Update the existing batch
9. Observe the Telemetry events in network tab</t>
  </si>
  <si>
    <t>{"eid":"INTERACT","ets":1597812187068,"ver":"3.0","mid":"INTERACT:4245680640cc7079af1ba11cb084f99e","actor":{"id":"ab467e6e-1f32-453c-b1d8-c6b5fa6c7b9e","type":"User"},"context":{"channel":"0124784842112040965","pdata":{"id":"staging.diksha.portal","ver":"3.2.10","pid":"sunbird-portal"},"env":"Course","sid":"jn7ucruaOyY_Du5xVrj6wsMo0wLXUdgX","did":"3be86684d38485f37932f05f13e1cd96","cdata":[{"id":"01308928014223769645","type":"courseBatch"},{"id":"jn7ucruaOyY_Du5xVrj6wsMo0wLXUdgX","type":"UserSession"},{"id":"Desktop","type":"Device"}],"rollup":{"l1":"0124784842112040965"},"uid":"ab467e6e-1f32-453c-b1d8-c6b5fa6c7b9e"},"object":{"id":"do_21289112192548044814873","type":"Course","ver":"1","rollup":{"l1":"do_21289112192548044814873"}},"tags":["0124784842112040965"],"edata":{"id":"update-batch","type":"click","pageid":"course-details"}}]}</t>
  </si>
  <si>
    <t>{"eid":"INTERACT","ets":1686901018276,"ver":"3.0","mid":"INTERACT:afd6299ea5bbcbd4fdaf4fb6579afea9","actor":{"id":"4cd4c690-eab6-4938-855a-447c7b1b8ea9","type":"User"},"context":{"channel":"01269878797503692810","pdata":{"id":"staging.sunbird.portal","ver":"6.0.0","pid":"sunbird-portal"},"env":"Course","sid":"Vx9iGnLbe1amvf_JSq7QKZLPgTuyAMXZ","did":"0cb227f2f89d1f4c24f5569c07c3f779","cdata":[{"id":"Vx9iGnLbe1amvf_JSq7QKZLPgTuyAMXZ","type":"UserSession"},{"id":"Desktop","type":"Device"},{"id":"joy","type":"Theme"}],"rollup":{"l1":"01269878797503692810","l2":"01275630040485068839017"},"uid":"4cd4c690-eab6-4938-855a-447c7b1b8ea9"},"object":{"id":"01381903263593267239","ver":"1.0","type":"batch","rollup":{}},"tags":["01269878797503692810","01275630040485068839017"],"edata":{"id":"update-batch","type":"click","pageid":"batch-edit"}}</t>
  </si>
  <si>
    <r>
      <rPr>
        <rFont val="Arial"/>
        <color theme="1"/>
        <sz val="10.0"/>
      </rPr>
      <t>Verify that Interact telemetry event gets generated when content creator create new</t>
    </r>
    <r>
      <rPr>
        <rFont val="Arial"/>
        <color theme="1"/>
        <sz val="10.0"/>
      </rPr>
      <t xml:space="preserve"> batch of course</t>
    </r>
  </si>
  <si>
    <t>1. Open the Sunbird portal
2. Login with valid credentials (Who is having both Creator and mentor role assigned).
3. Post succesul log in click on Course tab.
5. Search for particular course
6. Once Listed teh List of course click on the Course Card
7. Click on Create Batch
8. Observe the Telemetry events in network tab.</t>
  </si>
  <si>
    <r>
      <rPr>
        <rFont val="Arial"/>
        <color theme="1"/>
        <sz val="10.0"/>
      </rPr>
      <t>[{"eid":"INTERACT","ets":1597754531194,"ver":"3.0","mid":"INTERACT:621497d3ab210299b058bc62374b7575","actor":{"id":"ab467e6e-1f32-453c-b1d8-c6b5fa6c7b9e","type":"User"},"context":{"channel":"0124784842112040965","pdata":{"id":"staging.diksha.portal","ver":"3.2.10","pid":"sunbird-portal"},"env":"Course","sid":"_8w6OjiF1tO4wM0qTEgYKxwWqgbIfd8A","did":"3efaac31f0622e96994b60460cfefb7f","cdata":[{"id":"_8w6OjiF1tO4wM0qTEgYKxwWqgbIfd8A","type":"UserSession"},{"id":"Desktop","type":"Device"}],"rollup":{"l1":"0124784842112040965"},"uid":"ab467e6e-1f32-453c-b1d8-c6b5fa6c7b9e"},"object":{"id":"do_2128813984639303681228","type":"Course","ver":"1","rollup":{"l1":"do_2128813984639303681228"}},"tags":["0124784842112040965"],</t>
    </r>
    <r>
      <rPr>
        <rFont val="Arial"/>
        <color theme="1"/>
        <sz val="10.0"/>
      </rPr>
      <t>"edata":{"id":"create-batch","type":"click","pageid":"course-details"}}</t>
    </r>
  </si>
  <si>
    <t>{"eid":"INTERACT","ets":1693395799414,"ver":"3.0","mid":"INTERACT:8fdb360f1739576a587c22fc79500cde","actor":{"id":"4cd4c690-eab6-4938-855a-447c7b1b8ea9","type":"User"},"context":{"channel":"01269878797503692810","pdata":{"id":"staging.sunbird.portal","ver":"6.0.0","pid":"sunbird-portal"},"env":"Course","sid":"0ScFLKxqusVaVxV1B8eCisaMFP1IG5A0","did":"6a52bda6c7b9e429fc6d3574d3c089be","cdata":[{"id":"0ScFLKxqusVaVxV1B8eCisaMFP1IG5A0","type":"UserSession"},{"id":"Desktop","type":"Device"},{"id":"joy","type":"Theme"}],"rollup":{"l1":"01269878797503692810"},"uid":"4cd4c690-eab6-4938-855a-447c7b1b8ea9"},"object":{"id":"do_213850943428304896154","ver":"1","type":"Course","rollup":{"l1":"do_213850943428304896154"}},"tags":["01269878797503692810"],"edata":{"id":"create-batch","type":"click","pageid":"course-details"}}</t>
  </si>
  <si>
    <r>
      <rPr>
        <rFont val="Arial"/>
        <color theme="1"/>
        <sz val="10.0"/>
      </rPr>
      <t xml:space="preserve">Verify End telemetry event is generated for </t>
    </r>
    <r>
      <rPr>
        <rFont val="Arial"/>
        <color theme="1"/>
        <sz val="10.0"/>
      </rPr>
      <t>course progress changes on consumption (0-25%, 25-50%, 100%)</t>
    </r>
  </si>
  <si>
    <t>1. Open the Sunbird portal
2. Login with valid credentials.
3. Post succesul log in click on Course tab.
5. Join and Consume the content.
6. Verify the progress and also same has to reflect in telemetry in network tab</t>
  </si>
  <si>
    <t>{"eid":"END","ets":1598255019704,"ver":"3.0","mid":"END:61ca2b814717ea82dde0868cb019a0d1","actor":{"id":"d9239aef-334c-4037-a178-032bbcd91211","type":"User"},"context":{"channel":"0126632859575746566","pdata":{"id":"staging.diksha.portal","ver":"3.2.10","pid":"sunbird-portal.contentplayer"},"env":"contentplayer","sid":"P7mMpdELn9tls3b5YIsR0YNWFyHpKoqV","did":"ade608e401b3871f306ce027655f236d","cdata":[{"id":"do_2130347595105484801947","type":"course"},{"type":"batch","id":"0130928694307471361"},{"id":"e0e56b67c20c060e2a81896d1fed78b0","type":"ContentSession"},{"id":"e62be02e4077bb05a9ced2bd0dd23732","type":"PlaySession"}],"rollup":{"l1":"0126632859575746566"}},"object":{"id":"do_2130347595105484801947","type":"Content","ver":"3","rollup":{"l1":"do_21309286670145126411037","l2":"do_2130347595105484801947"}},"tags":["0126632859575746566"],"edata":{"type":"content","mode":"play","pageid":"sunbird-player-Endpage","summary":[{"progress":100},{"totallength":211.781},{"visitedlength":211.781},{"visitedcontentend":true},{"totalseekedlength":null},{"endpageseen":true}],"duration":77.283}}]}</t>
  </si>
  <si>
    <t>{"eid":"END","ets":1699353999964,"ver":"3.0","mid":"END:3e5e0bc3cd214b5e547941df793feffb","actor":{"id":"17528d67-00b0-4d0d-ab02-3c058de906b5","type":"User"},"context":{"channel":"0126796199493140480","pdata":{"id":"staging.staging.portal","ver":"6.0.0","pid":"sunbird-portal"},"env":"Course","sid":"ftGsj4jDGM5OegImwsOPmubAEfuDhvXB","did":"2e1bedd57a32cab8c35da9ca5c4a6d56","cdata":[{"type":"Course","id":"do_113920379453759488141"},{"id":"0139203818827857921","type":"CourseBatch"},{"id":"ftGsj4jDGM5OegImwsOPmubAEfuDhvXB","type":"UserSession"},{"id":"Desktop","type":"Device"},{"id":"joy","type":"Theme"}],"rollup":{"l1":"0126796199493140480"},"uid":"17528d67-00b0-4d0d-ab02-3c058de906b5"},"object":{"id":"do_113920379453759488141","ver":"1.0","type":"course","rollup":{"l1":"do_113920379453759488141"}},"tags":["0126796199493140480"],"edata":{"type":"workflow","pageid":"course-read","mode":"play","duration":76.59}}</t>
  </si>
  <si>
    <r>
      <rPr>
        <rFont val="Arial"/>
        <color theme="1"/>
        <sz val="10.0"/>
      </rPr>
      <t>Verify that Interact Telemetry event is generated when user clicked on</t>
    </r>
    <r>
      <rPr>
        <rFont val="Arial"/>
        <color theme="1"/>
        <sz val="10.0"/>
      </rPr>
      <t xml:space="preserve"> "Collapse All"</t>
    </r>
    <r>
      <rPr>
        <rFont val="Arial"/>
        <color theme="1"/>
        <sz val="10.0"/>
      </rPr>
      <t xml:space="preserve"> in course having multiple units</t>
    </r>
  </si>
  <si>
    <t>1. Open the Sunbird portal
2. Click on Profile &gt; Login 
3. Login with valid credentials 
4. Go to courses tab.
5. Open any course having multiple units.
6 Observe the Collapse all option.
7. Click on the same and observe the telemetry event in network tab.</t>
  </si>
  <si>
    <t>{eid: "INTERACT", ets: 1662548654415, ver: "3.0", mid: "INTERACT:8f64dbf9f57c6c935b1c2fc34f4239e3",…}
actor: {id: "d3b43cad-452c-420d-924c-e5c4ecd46874", type: "User"}
context: {channel: "0126796199493140480",…}
cdata: [{id: "013352770290933760122", type: "CourseBatch"},…]
channel: "0126796199493140480"
did: "97c58bc363f4b07221a2a79846e06067"
env: "Course"
pdata: {id: "staging.sunbird.portal", ver: "5.0.0", pid: "sunbird-portal"}
rollup: {l1: "0126796199493140480"}
sid: "cIghYNBUeI26v85qvFB4Gqpdm-gmDQ78"
uid: "d3b43cad-452c-420d-924c-e5c4ecd46874"
edata: {id: "collapse-all", type: "CLICK", pageid: "course-read"}
eid: "INTERACT"
ets: 1662548654415
mid: "INTERACT:8f64dbf9f57c6c935b1c2fc34f4239e3"
object: {id: "do_21334197319872512012", ver: "1", type: "Course", rollup: {l1: "do_21334197319872512012"}}
tags: ["0126796199493140480"]
ver: "3.0"</t>
  </si>
  <si>
    <t>{"eid":"INTERACT","ets":1693379297229,"ver":"3.0","mid":"INTERACT:e07f0b80609e0a9371d079d9db68283a","actor":{"id":"4c1919f6-9341-4d07-ab0d-610fcbbb2435","type":"User"},"context":{"channel":"0126796199493140480","pdata":{"id":"staging.sunbird.portal","ver":"6.0.0","pid":"sunbird-portal"},"env":"Course","sid":"AIARhnQgnVmvV8TDbNz4HqgXBSoLr9xJ","did":"6a52bda6c7b9e429fc6d3574d3c089be","cdata":[{"id":"0138721680992747521","type":"CourseBatch"},{"id":"AIARhnQgnVmvV8TDbNz4HqgXBSoLr9xJ","type":"UserSession"},{"id":"Desktop","type":"Device"},{"id":"joy","type":"Theme"}],"rollup":{"l1":"0126796199493140480"},"uid":"4c1919f6-9341-4d07-ab0d-610fcbbb2435"},"object":{"id":"do_2137532101138923521440","ver":"2","type":"Course","rollup":{"l1":"do_2137532101138923521440"}},"tags":["0126796199493140480"],"edata":{"id":"collapse-all","type":"CLICK","pageid":"course-read"}}</t>
  </si>
  <si>
    <r>
      <rPr>
        <rFont val="Arial"/>
        <color theme="1"/>
        <sz val="10.0"/>
      </rPr>
      <t>Verify that Interact Telemetry event is generated when user clicked on</t>
    </r>
    <r>
      <rPr>
        <rFont val="Arial"/>
        <color theme="1"/>
        <sz val="10.0"/>
      </rPr>
      <t xml:space="preserve"> "Start Learning" </t>
    </r>
    <r>
      <rPr>
        <rFont val="Arial"/>
        <color theme="1"/>
        <sz val="10.0"/>
      </rPr>
      <t>in course toc page.</t>
    </r>
  </si>
  <si>
    <t>1. Open the Sunbird portal
2. Click on Profile &gt; Login 
3. Login with valid credentials 
4. Go to courses tab.
5. Open any course having open batch.
6. Join into the batch.
7. Click on start learning button.
8. Observe the telemetry events in network tab</t>
  </si>
  <si>
    <t>{eid: "INTERACT", ets: 1597903865364, ver: "3.0", mid: "INTERACT:7953eebe8fc061f3e919576de0802c5a",…}
actor: {id: "7b4414cc-3a2f-4558-86fe-f0394ef13225", type: "User"}
context: {channel: "01306398000907059222",…}
cdata: [{id: "0130899845739069440", type: "courseBatch"},…]
0: {id: "0130899845739069440", type: "courseBatch"}
1: {id: "tYy8153oX-1pSHCAy4g3NVfkjCecQOiy", type: "UserSession"}
2: {id: "Desktop", type: "Device"}
channel: "01306398000907059222"
did: "1367c014a3de5d02ae4b519ac3d25da0"
env: "Course"
pdata: {id: "staging.diksha.portal", ver: "3.2.10", pid: "sunbird-portal"}
id: "staging.diksha.portal"
pid: "sunbird-portal"
ver: "3.2.10"
rollup: {l1: "01306398000907059222"}
sid: "tYy8153oX-1pSHCAy4g3NVfkjCecQOiy"
uid: "7b4414cc-3a2f-4558-86fe-f0394ef13225"
edata: {id: "course-start", type: "click", pageid: "course-consumption"}
id: "course-start"
pageid: "course-consumption"
type: "click"
eid: "INTERACT"
ets: 1597903865364
mid: "INTERACT:7953eebe8fc061f3e919576de0802c5a"
object: {id: "do_2130899785932390401839", ver: "1", type: "Course", rollup: {l1: "do_2130899785932390401839"}}
id: "do_2130899785932390401839"
rollup: {l1: "do_2130899785932390401839"}
type: "Course"
ver: "1"
tags: ["01306398000907059222"]
ver: "3.0"</t>
  </si>
  <si>
    <t>{"eid":"INTERACT","ets":1699353935370,"ver":"3.0","mid":"INTERACT:9e937b34f09ad64055bc4aa266d16ad2","actor":{"id":"17528d67-00b0-4d0d-ab02-3c058de906b5","type":"User"},"context":{"channel":"0126796199493140480","pdata":{"id":"staging.staging.portal","ver":"6.0.0","pid":"sunbird-portal"},"env":"Course","sid":"ftGsj4jDGM5OegImwsOPmubAEfuDhvXB","did":"2e1bedd57a32cab8c35da9ca5c4a6d56","cdata":[{"id":"0139203818827857921","type":"courseBatch"},{"id":"ftGsj4jDGM5OegImwsOPmubAEfuDhvXB","type":"UserSession"},{"id":"Desktop","type":"Device"},{"id":"joy","type":"Theme"}],"rollup":{"l1":"0126796199493140480"},"uid":"17528d67-00b0-4d0d-ab02-3c058de906b5"},"object":{"id":"do_113920379453759488141","ver":"1","type":"Course","rollup":{"l1":"do_113920379453759488141"}},"tags":["0126796199493140480"],"edata":{"id":"course-start","type":"click","pageid":"course-consumption"}}</t>
  </si>
  <si>
    <r>
      <rPr>
        <rFont val="Arial"/>
        <color theme="1"/>
        <sz val="10.0"/>
      </rPr>
      <t>Verify that Interact Telemetry event is generated when user clicked on</t>
    </r>
    <r>
      <rPr>
        <rFont val="Arial"/>
        <color theme="1"/>
        <sz val="10.0"/>
      </rPr>
      <t xml:space="preserve"> "Continue Learning" </t>
    </r>
    <r>
      <rPr>
        <rFont val="Arial"/>
        <color theme="1"/>
        <sz val="10.0"/>
      </rPr>
      <t>in course toc page.</t>
    </r>
  </si>
  <si>
    <t>1. Open the Sunbird portal
2. Click on Profile &gt; Login 
3. Login with valid credentials 
4. Go to courses tab.
5. Open any course which is in already cosnumed partailly
6. Clcik on continue learning button.
7. Observe the telemetry events in network tab</t>
  </si>
  <si>
    <t>{eid: "INTERACT", ets: 1597904088292, ver: "3.0", mid: "INTERACT:a7e716ab402e61923daa812aa07a0c45",…}
actor: {id: "7b4414cc-3a2f-4558-86fe-f0394ef13225", type: "User"}
context: {channel: "01306398000907059222",…}
cdata: [{id: "0130899845739069440", type: "courseBatch"},…]
channel: "01306398000907059222"
did: "1367c014a3de5d02ae4b519ac3d25da0"
env: "Course"
pdata: {id: "staging.diksha.portal", ver: "3.2.10", pid: "sunbird-portal"}
rollup: {l1: "01306398000907059222"}
sid: "tYy8153oX-1pSHCAy4g3NVfkjCecQOiy"
uid: "7b4414cc-3a2f-4558-86fe-f0394ef13225"
edata: {id: "course-resume", type: "click", pageid: "course-consumption"}
eid: "INTERACT"
ets: 1597904088292
mid: "INTERACT:a7e716ab402e61923daa812aa07a0c45"
object: {id: "do_2130899785932390401839", ver: "1", type: "Course", rollup: {l1: "do_2130899785932390401839"}}
tags: ["01306398000907059222"]
ver: "3.0"</t>
  </si>
  <si>
    <t>{"eid":"INTERACT","ets":1693382149199,"ver":"3.0","mid":"INTERACT:52074b39122f64ef723f1e9de6339813","actor":{"id":"4c1919f6-9341-4d07-ab0d-610fcbbb2435","type":"User"},"context":{"channel":"0126796199493140480","pdata":{"id":"staging.sunbird.portal","ver":"6.0.0","pid":"sunbird-portal"},"env":"Course","sid":"dAkgChYkJnLUCAdUZ5x8mmBxHkpXXZk4","did":"7019a6f8c16aa498a25c38f6a0a90fcd","cdata":[{"id":"01382130457028198453","type":"courseBatch"},{"id":"dAkgChYkJnLUCAdUZ5x8mmBxHkpXXZk4","type":"UserSession"},{"id":"Desktop","type":"Device"},{"id":"joy","type":"Theme"}],"rollup":{"l1":"0126796199493140480"},"uid":"4c1919f6-9341-4d07-ab0d-610fcbbb2435"},"object":{"id":"do_21381902564653465613250","ver":"6","type":"Course","rollup":{"l1":"do_21381902564653465613250"}},"tags":["0126796199493140480"],"edata":{"id":"course-resume","type":"click","pageid":"course-consumption"}}</t>
  </si>
  <si>
    <r>
      <rPr>
        <rFont val="Arial"/>
        <color theme="1"/>
        <sz val="10.0"/>
      </rPr>
      <t xml:space="preserve">Verify that Interact telemetry event is generated when clicked on </t>
    </r>
    <r>
      <rPr>
        <rFont val="Arial"/>
        <color theme="1"/>
        <sz val="10.0"/>
      </rPr>
      <t xml:space="preserve">"Next module" </t>
    </r>
    <r>
      <rPr>
        <rFont val="Arial"/>
        <color theme="1"/>
        <sz val="10.0"/>
      </rPr>
      <t>in course Toc page</t>
    </r>
  </si>
  <si>
    <t>{"eid":"INTERACT","ets":1686207400519,"ver":"3.0","mid":"INTERACT:cb8ad82c28fb51c2cd759c1dd827c7bd","actor":{"id":"8710d4f5-2b3e-4ba3-96f5-32428548179d","type":"User"},"context":{"channel":"0126796199493140480","pdata":{"id":"staging.sunbird.portal","ver":"6.0.0","pid":"sunbird-portal"},"env":"Course","sid":"dHwu8wtcxfSYBa1rwVgUtJ8Bh5bKNH_V","did":"8486d12dab252c6aa180041d0f545e72","cdata":[{"id":"0138120779345592325","type":"CourseBatch"},{"id":"f6abb3f0-05c8-11ee-8260-f5cc10c30a8a","type":"UserSession"},{"id":"Desktop","type":"Device"},{"id":"joy","type":"Theme"}],"rollup":{"l1":"0126796199493140480"},"uid":"8710d4f5-2b3e-4ba3-96f5-32428548179d"},"object":{"id":"do_213812063500689408115","ver":"1","type":"CourseUnit","rollup":{"l1":"do_213812062299529216112"}},"tags":["0126796199493140480"],"edata":{"id":"next-module","type":"click","pageid":"course-player"}}</t>
  </si>
  <si>
    <r>
      <rPr>
        <rFont val="Arial"/>
        <color theme="1"/>
        <sz val="10.0"/>
      </rPr>
      <t xml:space="preserve">Verify that Interact telemetry event is generated when clicked on </t>
    </r>
    <r>
      <rPr>
        <rFont val="Arial"/>
        <color theme="1"/>
        <sz val="10.0"/>
      </rPr>
      <t xml:space="preserve">"Prev module" </t>
    </r>
    <r>
      <rPr>
        <rFont val="Arial"/>
        <color theme="1"/>
        <sz val="10.0"/>
      </rPr>
      <t>in course Toc page</t>
    </r>
  </si>
  <si>
    <t>{"eid":"INTERACT","ets":1686207407486,"ver":"3.0","mid":"INTERACT:6d4a4ce7f7a51be503f47cb2a3ab1d76","actor":{"id":"8710d4f5-2b3e-4ba3-96f5-32428548179d","type":"User"},"context":{"channel":"0126796199493140480","pdata":{"id":"staging.sunbird.portal","ver":"6.0.0","pid":"sunbird-portal"},"env":"Course","sid":"dHwu8wtcxfSYBa1rwVgUtJ8Bh5bKNH_V","did":"8486d12dab252c6aa180041d0f545e72","cdata":[{"id":"0138120779345592325","type":"CourseBatch"},{"id":"f6abb3f0-05c8-11ee-8260-f5cc10c30a8a","type":"UserSession"},{"id":"Desktop","type":"Device"},{"id":"joy","type":"Theme"}],"rollup":{"l1":"0126796199493140480"},"uid":"8710d4f5-2b3e-4ba3-96f5-32428548179d"},"object":{"id":"do_213812062663565312113","ver":"1","type":"CourseUnit","rollup":{"l1":"do_213812062299529216112"}},"tags":["0126796199493140480"],"edata":{"id":"previous-module","type":"click","pageid":"course-player"}}</t>
  </si>
  <si>
    <r>
      <rPr>
        <rFont val="Arial"/>
        <color theme="1"/>
        <sz val="10.0"/>
      </rPr>
      <t xml:space="preserve">Verify Log telemetry event should generate when user clicks on </t>
    </r>
    <r>
      <rPr>
        <rFont val="Arial"/>
        <color theme="1"/>
        <sz val="10.0"/>
      </rPr>
      <t xml:space="preserve">Join Course </t>
    </r>
    <r>
      <rPr>
        <rFont val="Arial"/>
        <color theme="1"/>
        <sz val="10.0"/>
      </rPr>
      <t>button for any course with ongoing batch</t>
    </r>
  </si>
  <si>
    <t>{"eid":"LOG","ets":1693373533732,"ver":"3.0","mid":"LOG:921491fea4306663e375b11ac0ab9795","actor":{"id":"03f2e690-c031-4e68-aec7-521afae36bf0","type":"User"},"context":{"channel":"0126796199493140480","pdata":{"id":"staging.sunbird.portal","ver":"6.0.0","pid":"sunbird-portal"},"env":"portal","sid":"_NqRH3Du01k-Nkn7TX15wrwh_PZKlZG0","did":"7019a6f8c16aa498a25c38f6a0a90fcd","cdata":[{"id":"_NqRH3Du01k-Nkn7TX15wrwh_PZKlZG0","type":"UserSession"},{"id":"Desktop","type":"Device"},{"id":"joy","type":"Theme"}],"rollup":{"l1":"0126796199493140480"},"uid":"03f2e690-c031-4e68-aec7-521afae36bf0"},"object":{},"tags":["0126796199493140480"],"edata":{"type":"enroll-batch","level":"SUCCESS","message":"Enrollment to the batch was success","pageid":"/learn/course/do_213871482651090944150/enroll/batch/0138714884933632004"}}</t>
  </si>
  <si>
    <r>
      <rPr>
        <rFont val="Arial"/>
        <color theme="1"/>
        <sz val="10.0"/>
      </rPr>
      <t xml:space="preserve">Verify start telemetry should generate while User </t>
    </r>
    <r>
      <rPr>
        <rFont val="Arial"/>
        <color theme="1"/>
        <sz val="10.0"/>
      </rPr>
      <t>Start Consuming the Course.</t>
    </r>
  </si>
  <si>
    <t>{"eid":"START","ets":1693373537138,"ver":"3.0","mid":"START:67a4735233ce8e4fe41599a6d9d53041","actor":{"id":"03f2e690-c031-4e68-aec7-521afae36bf0","type":"User"},"context":{"channel":"0126796199493140480","pdata":{"id":"staging.sunbird.portal","ver":"6.0.0","pid":"sunbird-portal"},"env":"Course","sid":"_NqRH3Du01k-Nkn7TX15wrwh_PZKlZG0","did":"7019a6f8c16aa498a25c38f6a0a90fcd","cdata":[{"type":"Course","id":"do_213871482651090944150"},{"id":"0138714884933632004","type":"CourseBatch"},{"id":"_NqRH3Du01k-Nkn7TX15wrwh_PZKlZG0","type":"UserSession"},{"id":"Desktop","type":"Device"},{"id":"joy","type":"Theme"}],"rollup":{"l1":"0126796199493140480"},"uid":"03f2e690-c031-4e68-aec7-521afae36bf0"},"object":{"id":"do_213871482651090944150","ver":"1.0","type":"course","rollup":{"l1":"do_213871482651090944150"}},"tags":["0126796199493140480"],"edata":{"type":"workflow","pageid":"course-read","mode":"play","uaspec":{"agent":"Chrome","ver":"116.0.0.0","system":"windows-10","platform":"Windows","raw":"Mozilla/5.0 (Windows NT 10.0; Win64; x64) AppleWebKit/537.36 (KHTML, like Gecko) Chrome/116.0.0.0 Safari/537.36"},"duration":1693373534.569}}</t>
  </si>
  <si>
    <r>
      <rPr>
        <rFont val="Arial"/>
        <color theme="1"/>
        <sz val="10.0"/>
      </rPr>
      <t xml:space="preserve">Verify once User is landed up to end page, </t>
    </r>
    <r>
      <rPr>
        <rFont val="Arial"/>
        <color theme="1"/>
        <sz val="10.0"/>
      </rPr>
      <t>END event</t>
    </r>
    <r>
      <rPr>
        <rFont val="Arial"/>
        <color theme="1"/>
        <sz val="10.0"/>
      </rPr>
      <t xml:space="preserve"> should generate for course content</t>
    </r>
  </si>
  <si>
    <t>{"eid":"END","ets":1699350934120,"ver":"3.0","mid":"END:c263de64d0d531c906b672dfe993879d","actor":{"id":"08631a74-4b94-4cf7-a818-831135248a4a","type":"User"},"context":{"channel":"01269878797503692810","pdata":{"id":"staging.staging.portal","ver":"6.0.0","pid":"sunbird-portal.contentplayer"},"env":"contentplayer","sid":"mbfwHBJY3BU1yrq4TNCu79lNFul0m_qz","did":"2e1bedd57a32cab8c35da9ca5c4a6d56","cdata":[{"id":"aab8709d31c0ff53ba3ec4874a182cc3","type":"ContentSession"},{"id":"c34a3b1a8269bc3e0d9f8810bcde3437","type":"PlaySession"}],"rollup":{"l1":"01269878797503692810","l2":"01275629565425254434186"}},"object":{"id":"do_11391752197656576016","type":"Content","ver":"1","rollup":{"l1":"do_113920366373150720132","l2":"do_113920366836875264133"}},"tags":["01269878797503692810","01275629565425254434186"],"edata":{"type":"content","mode":"play","pageid":"sunbird-player-Endpage","summary":[{"progress":100},{"totallength":""},{"visitedlength":""},{"visitedcontentend":""},{"totalseekedlength":""},{"endpageseen":true}],"duration":59.82}}</t>
  </si>
  <si>
    <t>SH-401</t>
  </si>
  <si>
    <r>
      <rPr>
        <rFont val="Arial"/>
        <color theme="1"/>
        <sz val="10.0"/>
      </rPr>
      <t xml:space="preserve">Verify that Interact  telemetry events are getting generated when the user </t>
    </r>
    <r>
      <rPr>
        <rFont val="Arial"/>
        <color theme="1"/>
        <sz val="10.0"/>
      </rPr>
      <t>re-issues the certificate</t>
    </r>
    <r>
      <rPr>
        <rFont val="Arial"/>
        <color theme="1"/>
        <sz val="10.0"/>
      </rPr>
      <t xml:space="preserve"> by selecting the user id</t>
    </r>
  </si>
  <si>
    <t>1. Open Sunbird Portal.
2. Login as Content creator
3. Search and open the course
4. Click on the View Course Dashboard
5. Click on Certificate tab
6. Enter the Sunbird id or User id of the user who have got the certififcat in profile already
7. Click on Search button
8. Click on Re-issue link
9. Observe the telemetry event in network tab.</t>
  </si>
  <si>
    <t>{eid: "INTERACT", ets: 1623765834313, ver: "3.0", mid: "INTERACT:0f7a9a6318835da8f03fce6109afc3bb",…}
actor: {id: "fca2925f-1eee-4654-9177-fece3fd6afc9", type: "User"}
id: "fca2925f-1eee-4654-9177-fece3fd6afc9"
type: "User"
context: {channel: "01269878797503692810",…}
cdata: [{id: "hj_LIWFIenVrnidLbptc3jljoTykfmJG", type: "UserSession"}, {id: "Desktop", type: "Device"},…]
0: {id: "hj_LIWFIenVrnidLbptc3jljoTykfmJG", type: "UserSession"}
1: {id: "Desktop", type: "Device"}
2: {id: "default", type: "Theme"}
channel: "01269878797503692810"
did: "d8f0c4af69c6ff84ab685446888a345d"
env: "Course"
pdata: {id: "staging.sunbird.portal", ver: "4.0.0", pid: "sunbird-portal"}
id: "staging.sunbird.portal"
pid: "sunbird-portal"
ver: "4.0.0"
rollup: {l1: "01269878797503692810", l2: "01275630293181235239015"}
sid: "hj_LIWFIenVrnidLbptc3jljoTykfmJG"
uid: "fca2925f-1eee-4654-9177-fece3fd6afc9"
edata: {id: "course-reissue-cert", type: "click", pageid: "course-dashboard"}
id: "course-reissue-cert"
pageid: "course-dashboard"
type: "click"
eid: "INTERACT"
ets: 1623765834313
mid: "INTERACT:0f7a9a6318835da8f03fce6109afc3bb"
object: {id: "do_213292397283647488134", type: "course", ver: "1.0", rollup: {}}
id: "do_213292397283647488134"
rollup: {}
type: "course"
ver: "1.0"
tags: ["01269878797503692810", "01275630293181235239015"]
0: "01269878797503692810"
1: "01275630293181235239015"
ver: "3.0"</t>
  </si>
  <si>
    <t xml:space="preserve">
{eid: "INTERACT", ets: 1715327558629, ver: "3.0", mid: "INTERACT:1ba1e54f11ec58da945b27c1bcc965b2",…}
actor
: 
{id: "d416c869-27b3-491c-9562-c43ac04406df", type: "User"}
context
: 
{channel: "01269934121990553633",…}
cdata
: 
[{id: "L1sTj0J6V6peYGBHWVBQhx0LWmODwm-x", type: "UserSession"}, {id: "Desktop", type: "Device"},…]
channel
: 
"01269934121990553633"
did
: 
"4b5444a0bfa3ac5fbbe26bb68f012dbc"
env
: 
"Course"
pdata
: 
{id: "staging.sunbird.portal", ver: "7.0.0", pid: "sunbird-portal"}
rollup
: 
{l1: "01269934121990553633", l2: "01274200593719296013305"}
sid
: 
"L1sTj0J6V6peYGBHWVBQhx0LWmODwm-x"
uid
: 
"d416c869-27b3-491c-9562-c43ac04406df"
edata
: 
{id: "course-reissue-cert", type: "click", pageid: "course-dashboard"}
eid
: 
"INTERACT"
ets
: 
1715327558629
mid
: 
"INTERACT:1ba1e54f11ec58da945b27c1bcc965b2"
object
: 
{id: "do_214051912386723840129", type: "course", ver: "1.0", rollup: {}}
tags
: 
["01269934121990553633", "01274200593719296013305"]
ver
: 
"3.0"</t>
  </si>
  <si>
    <t>SB-20299</t>
  </si>
  <si>
    <t>Verify INTERACT event should generate with the following actions for Course consumption side:
1. Clicking on Next and forth
2. Clicking on Full screen
3. Exiting from full screen
4. Muting or unmuting
5. Replay/ Exit/ Share/ Download</t>
  </si>
  <si>
    <t>1. Open the sunbird portal
2. Login with valid login credentials
3. Search for the content (Course)
4. Play the content from portal
5. Click on these option in the content:
a. Clicking on Next and forth
b. Clicking on Full screen
c. Exiting from full screen
d. Muting or unmuting
e. Replay/ Exit/ Share/ Download
6. Observe the telemetry events in network tab</t>
  </si>
  <si>
    <t>Next &gt;
{eid: "INTERACT", ets: 1658128447156, ver: "3.0", mid: "INTERACT:92b77dae5cfa5a3983c1ce092cf39cea",…}
actor: {id: "fee00729-6bdf-4151-87d5-3e3bf7b0a216", type: "User"}
context: {channel: "0126796199493140480",…}
cdata: [{id: "SPMBQzUvactAEb5k8sDG7i8O9PCXK6Cg", type: "ContentSession"},…]
channel: "0126796199493140480"
did: "4a42f597b787052cb6b30bf03838395f"
env: "contentplayer"
pdata: {id: "staging.sunbird.portal", ver: "4.10.0", pid: "sunbird-portal"}
rollup: {l1: "0126796199493140480", l2: "01275629981098803234783"}
sid: "aCXPQN2swm1-ZtbARMVb8zEdnLRQGe15"
uid: "fee00729-6bdf-4151-87d5-3e3bf7b0a216"
edata: {type: "TOUCH", subtype: "", id: "next_clicked", pageid: "1"}
eid: "INTERACT"
ets: 1658128447156
mid: "INTERACT:92b77dae5cfa5a3983c1ce092cf39cea"
object: {id: "do_213306658337439744113", ver: "1", type: "Content",…}
tags: ["0126796199493140480", "01275629981098803234783"]
ver: "3.0"
=================
Previous&gt;
{eid: "INTERACT", ets: 1658128447839, ver: "3.0", mid: "INTERACT:be833825f8dae412af4adbbebf7551e6",…}
actor: {id: "fee00729-6bdf-4151-87d5-3e3bf7b0a216", type: "User"}
context: {channel: "0126796199493140480",…}
cdata: [{id: "SPMBQzUvactAEb5k8sDG7i8O9PCXK6Cg", type: "ContentSession"},…]
channel: "0126796199493140480"
did: "4a42f597b787052cb6b30bf03838395f"
env: "contentplayer"
pdata: {id: "staging.sunbird.portal", ver: "4.10.0", pid: "sunbird-portal"}
rollup: {l1: "0126796199493140480", l2: "01275629981098803234783"}
sid: "aCXPQN2swm1-ZtbARMVb8zEdnLRQGe15"
uid: "fee00729-6bdf-4151-87d5-3e3bf7b0a216"
edata: {type: "TOUCH", subtype: "", id: "prev_clicked", pageid: "0"}
eid: "INTERACT"
ets: 1658128447839
mid: "INTERACT:be833825f8dae412af4adbbebf7551e6"
object: {id: "do_213306658337439744113", ver: "1", type: "Content",…}
tags: ["0126796199493140480", "01275629981098803234783"]
ver: "3.0"
======================
Full screen &gt;
{eid: "INTERACT", ets: 1658128496984, ver: "3.0", mid: "INTERACT:7419b6c196bc472ab21eed838878ff92",…}
actor: {id: "fee00729-6bdf-4151-87d5-3e3bf7b0a216", type: "User"}
context: {channel: "0126796199493140480",…}
cdata: [{id: "aCXPQN2swm1-ZtbARMVb8zEdnLRQGe15", type: "UserSession"}, {id: "Desktop", type: "Device"},…]
channel: "0126796199493140480"
did: "4a42f597b787052cb6b30bf03838395f"
env: "Course"
pdata: {id: "staging.sunbird.portal", ver: "4.10.0", pid: "sunbird-portal"}
rollup: {l1: "0126796199493140480", l2: "01275629981098803234783"}
sid: "aCXPQN2swm1-ZtbARMVb8zEdnLRQGe15"
uid: "fee00729-6bdf-4151-87d5-3e3bf7b0a216"
edata: {id: "fullscreen-content", type: "click", pageid: "course-player"}
eid: "INTERACT"
ets: 1658128496984
mid: "INTERACT:7419b6c196bc472ab21eed838878ff92"
object: {id: "do_213308103881023488198", ver: "4", type: "",…}
tags: ["0126796199493140480", "01275629981098803234783"]
ver: "3.0"
=========================
Replay&gt;
{eid: "INTERACT", ets: 1658128463236, ver: "3.0", mid: "INTERACT:b15af0b4d136e62a2dde06b1457c6c7f",…}
actor: {id: "fee00729-6bdf-4151-87d5-3e3bf7b0a216", type: "User"}
context: {channel: "0126796199493140480",…}
cdata: [{id: "SPMBQzUvactAEb5k8sDG7i8O9PCXK6Cg", type: "ContentSession"},…]
channel: "0126796199493140480"
did: "4a42f597b787052cb6b30bf03838395f"
env: "contentplayer"
pdata: {id: "staging.sunbird.portal", ver: "4.10.0", pid: "sunbird-portal"}
rollup: {l1: "0126796199493140480", l2: "01275629981098803234783"}
sid: "aCXPQN2swm1-ZtbARMVb8zEdnLRQGe15"
uid: "fee00729-6bdf-4151-87d5-3e3bf7b0a216"
edata: {type: "TOUCH", subtype: "", id: "replay_clicked", pageid: "END_PAGE"}
eid: "INTERACT"
ets: 1658128463236
mid: "INTERACT:b15af0b4d136e62a2dde06b1457c6c7f"
object: {id: "do_213306658337439744113", ver: "1", type: "Content",…}
tags: ["0126796199493140480", "01275629981098803234783"]
ver: "3.0"
=======================
Minimize screen&gt;
{eid: "INTERACT", ets: 1658128503380, ver: "3.0", mid: "INTERACT:774a7b8c8386da765c487a85507fddda",…}
actor: {id: "fee00729-6bdf-4151-87d5-3e3bf7b0a216", type: "User"}
context: {channel: "0126796199493140480",…}
cdata: [{id: "aCXPQN2swm1-ZtbARMVb8zEdnLRQGe15", type: "UserSession"}, {id: "Desktop", type: "Device"},…]
channel: "0126796199493140480"
did: "4a42f597b787052cb6b30bf03838395f"
env: "Course"
pdata: {id: "staging.sunbird.portal", ver: "4.10.0", pid: "sunbird-portal"}
rollup: {l1: "0126796199493140480", l2: "01275629981098803234783"}
sid: "aCXPQN2swm1-ZtbARMVb8zEdnLRQGe15"
uid: "fee00729-6bdf-4151-87d5-3e3bf7b0a216"
edata: {id: "minimize-screen-content", type: "click", pageid: "course-player"}
eid: "INTERACT"
ets: 1658128503380
mid: "INTERACT:774a7b8c8386da765c487a85507fddda"
object: {id: "do_213308103881023488198", ver: "4", type: "",…}
tags: ["0126796199493140480", "01275629981098803234783"]
ver: "3.0"
====================
Volume on/off&gt;
{eid: "INTERACT", ets: 1658129019206, ver: "3.0", mid: "INTERACT:da14f5402952ee8c05905babc52561b4",…}
actor: {id: "fee00729-6bdf-4151-87d5-3e3bf7b0a216", type: "User"}
context: {channel: "0126796199493140480",…}
cdata: [{id: "P4MKT3O5UwAZLzmJM3hCEdoPPFc6S4ye", type: "ContentSession"},…]
0: {id: "P4MKT3O5UwAZLzmJM3hCEdoPPFc6S4ye", type: "ContentSession"}
1: {id: "5uxNrdKnRVo4lnbekRWWKtiL1Fdn0MLp", type: "PlaySession"}
2: {id: "2.0", type: "PlayerVersion"}
channel: "0126796199493140480"
did: "4a42f597b787052cb6b30bf03838395f"
env: "contentplayer"
pdata: {id: "staging.sunbird.portal", ver: "4.10.0", pid: "sunbird-portal"}
rollup: {l1: "0126796199493140480"}
sid: "aCXPQN2swm1-ZtbARMVb8zEdnLRQGe15"
uid: "fee00729-6bdf-4151-87d5-3e3bf7b0a216"
edata: {type: "TOUCH", subtype: "", id: "volume_change", pageid: "videostage"}
id: "volume_change"
pageid: "videostage"
subtype: ""
type: "TOUCH"
eid: "INTERACT"
ets: 1658129019206
mid: "INTERACT:da14f5402952ee8c05905babc52561b4"
object: {id: "do_2134250082225192961958", ver: "1", type: "Content",…}
tags: ["0126796199493140480", "01275629981098803234783"]
ver: "3.0"
========================
Share&gt;
{eid: "INTERACT", ets: 1658129036669, ver: "3.0", mid: "INTERACT:18a67292ea74033d0f41e847aba07c5d",…}
actor: {id: "fee00729-6bdf-4151-87d5-3e3bf7b0a216", type: "User"}
context: {channel: "0126796199493140480",…}
cdata: [{id: "P4MKT3O5UwAZLzmJM3hCEdoPPFc6S4ye", type: "ContentSession"},…]
channel: "0126796199493140480"
did: "4a42f597b787052cb6b30bf03838395f"
env: "contentplayer"
pdata: {id: "staging.sunbird.portal", ver: "4.10.0", pid: "sunbird-portal"}
rollup: {l1: "0126796199493140480"}
sid: "aCXPQN2swm1-ZtbARMVb8zEdnLRQGe15"
uid: "fee00729-6bdf-4151-87d5-3e3bf7b0a216"
edata: {type: "TOUCH", subtype: "", id: "share", pageid: "videostage"}
eid: "INTERACT"
ets: 1658129036669
mid: "INTERACT:18a67292ea74033d0f41e847aba07c5d"
object: {id: "do_2134250082225192961958", ver: "1", type: "Content",…}
tags: ["0126796199493140480", "01275629981098803234783"]
ver: "3.0"
=======================
Download&gt;
{eid: "INTERACT", ets: 1658129047666, ver: "3.0", mid: "INTERACT:b22a4fa9ea5aa7d775c0b0ae87f16f70",…}
actor: {id: "fee00729-6bdf-4151-87d5-3e3bf7b0a216", type: "User"}
context: {channel: "0126796199493140480",…}
cdata: [{id: "P4MKT3O5UwAZLzmJM3hCEdoPPFc6S4ye", type: "ContentSession"},…]
channel: "0126796199493140480"
did: "4a42f597b787052cb6b30bf03838395f"
env: "contentplayer"
pdata: {id: "staging.sunbird.portal", ver: "4.10.0", pid: "sunbird-portal"}
rollup: {l1: "0126796199493140480"}
sid: "aCXPQN2swm1-ZtbARMVb8zEdnLRQGe15"
uid: "fee00729-6bdf-4151-87d5-3e3bf7b0a216"
edata: {type: "TOUCH", subtype: "", id: "download", pageid: "videostage"}
eid: "INTERACT"
ets: 1658129047666
mid: "INTERACT:b22a4fa9ea5aa7d775c0b0ae87f16f70"
object: {id: "do_2134250082225192961958", ver: "1", type: "Content",…}
tags: ["0126796199493140480", "01275629981098803234783"]
ver: "3.0"</t>
  </si>
  <si>
    <r>
      <rPr>
        <rFont val="Arial"/>
        <b/>
        <color theme="1"/>
        <sz val="10.0"/>
      </rPr>
      <t xml:space="preserve">Next:
</t>
    </r>
    <r>
      <rPr>
        <rFont val="Arial"/>
        <b/>
        <color theme="1"/>
        <sz val="10.0"/>
      </rPr>
      <t xml:space="preserve">{eid: "INTERACT", ets: 1678770548552, ver: "3.0", mid: "INTERACT:b2c9a39cc4a5498c8960cfdf9f8e6dd3",…}
actor
: 
{id: "ad7f18f4-d1c6-4d03-b12d-a92b4e8596ea", type: "User"}
context
: 
{channel: "01269878797503692810",…}
cdata
: 
[{id: "8EaHEFvRHObnDHhQJhHxUSOY3fTfNZmA", type: "ContentSession"},…]
channel
: 
"01269878797503692810"
did
: 
"3d97b5e639f323d637b896d1476f9d0d"
env
: 
"contentplayer"
pdata
: 
{id: "staging.sunbird.portal", ver: "5.2.0", pid: "sunbird-portal"}
rollup
: 
{l1: "01269878797503692810", l2: "012741962549116928720"}
sid
: 
"SAtgASY__QHqxW1YrwTy33Pc_5X2OHYX"
uid
: 
"ad7f18f4-d1c6-4d03-b12d-a92b4e8596ea"
edata
: 
{type: "TOUCH", subtype: "", id: "next_clicked", pageid: "2"}
eid
: 
"INTERACT"
ets
: 
1678770548552
mid
: 
"INTERACT:b2c9a39cc4a5498c8960cfdf9f8e6dd3"
object
: 
{id: "do_21374776676161126413358", ver: "1", type: "Content",…}
tags
: 
["01269878797503692810", "012741962549116928720"]
ver
: 
"3.0"
=============================
{eid: "INTERACT", ets: 1678770548552, ver: "3.0", mid: "INTERACT:b2c9a39cc4a5498c8960cfdf9f8e6dd3",…}
actor
: 
{id: "ad7f18f4-d1c6-4d03-b12d-a92b4e8596ea", type: "User"}
context
: 
{channel: "01269878797503692810",…}
cdata
: 
[{id: "8EaHEFvRHObnDHhQJhHxUSOY3fTfNZmA", type: "ContentSession"},…]
channel
: 
"01269878797503692810"
did
: 
"3d97b5e639f323d637b896d1476f9d0d"
env
: 
"contentplayer"
pdata
: 
{id: "staging.sunbird.portal", ver: "5.2.0", pid: "sunbird-portal"}
rollup
: 
{l1: "01269878797503692810", l2: "012741962549116928720"}
sid
: 
"SAtgASY__QHqxW1YrwTy33Pc_5X2OHYX"
uid
: 
"ad7f18f4-d1c6-4d03-b12d-a92b4e8596ea"
edata
: 
{type: "TOUCH", subtype: "", id: "prev_clicked", pageid: "2"}
eid
: 
"INTERACT"
ets
: 
1678770548552
mid
: 
"INTERACT:b2c9a39cc4a5498c8960cfdf9f8e6dd3"
object
: 
{id: "do_21374776676161126413358", ver: "1", type: "Content",…}
tags
: 
["01269878797503692810", "012741962549116928720"]
ver
: 
"3.0"
===================
</t>
    </r>
    <r>
      <rPr>
        <rFont val="Arial"/>
        <b/>
        <color theme="1"/>
        <sz val="10.0"/>
      </rPr>
      <t xml:space="preserve">Fullscreen:
</t>
    </r>
    <r>
      <rPr>
        <rFont val="Arial"/>
        <b/>
        <color theme="1"/>
        <sz val="10.0"/>
      </rPr>
      <t xml:space="preserve">{"eid":"INTERACT","ets":1686208410751,"ver":"3.0","mid":"INTERACT:2f9fd40d86f254dd57bc794f70d03ed2","actor":{"id":"8710d4f5-2b3e-4ba3-96f5-32428548179d","type":"User"},"context":{"channel":"0126796199493140480","pdata":{"id":"staging.sunbird.portal","ver":"6.0.0","pid":"sunbird-portal"},"env":"contentplayer","sid":"dHwu8wtcxfSYBa1rwVgUtJ8Bh5bKNH_V","did":"8486d12dab252c6aa180041d0f545e72","cdata":[{"id":"kY2b6hOdTeJ1vehwMldfLZXieZy9s7hE","type":"ContentSession"},{"id":"RS6zBBxoZKXAOGdMM3YQisbCesjU39WR","type":"PlaySession"},{"id":"2.0","type":"PlayerVersion"}],"rollup":{"l1":"0126796199493140480"},"uid":"8710d4f5-2b3e-4ba3-96f5-32428548179d"},"object":{"id":"do_21337547580371763212502","ver":"2","type":"Content","rollup":{"l1":"do_213812062663565312113","l2":"do_21337547580371763212502","l3":"do_21337547580371763212502"}},"tags":["0126796199493140480"],"edata":{"type":"TOUCH","subtype":"","id":"fullscreen","pageid":"videostage"}}
========================
Volume On/Off:
{eid: "INTERACT", ets: 1678771095748, ver: "3.0", mid: "INTERACT:8064d2e6d3d8fb9d22f427742c58ffa8",…}
actor
: 
{id: "ad7f18f4-d1c6-4d03-b12d-a92b4e8596ea", type: "User"}
context
: 
{channel: "01269878797503692810",…}
cdata
: 
[{id: "9oCAEROMAnaJps7kY3h2n8JpeHO69jxJ", type: "ContentSession"},…]
0
: 
{id: "9oCAEROMAnaJps7kY3h2n8JpeHO69jxJ", type: "ContentSession"}
1
: 
{id: "6yHiT3VU5mvWEKFEbKKfpA3BG4gAmUFt", type: "PlaySession"}
2
: 
{id: "2.0", type: "PlayerVersion"}
channel
: 
"01269878797503692810"
did
: 
"3d97b5e639f323d637b896d1476f9d0d"
env
: 
"contentplayer"
pdata
: 
{id: "staging.sunbird.portal", ver: "5.2.0", pid: "sunbird-portal"}
rollup
: 
{l1: "01269878797503692810", l2: "012741962549116928720"}
sid
: 
"SAtgASY__QHqxW1YrwTy33Pc_5X2OHYX"
uid
: 
"ad7f18f4-d1c6-4d03-b12d-a92b4e8596ea"
edata
: 
{type: "TOUCH", subtype: "", id: "volume_change", pageid: "videostage"}
eid
: 
"INTERACT"
ets
: 
1678771095748
mid
: 
"INTERACT:8064d2e6d3d8fb9d22f427742c58ffa8"
object
: 
{id: "do_21375039447920640014727", ver: "1", type: "Content",…}
tags
: 
["01269878797503692810", "012741962549116928720"]
ver
: 
"3.0"
===============================
</t>
    </r>
    <r>
      <rPr>
        <rFont val="Arial"/>
        <b/>
        <color theme="1"/>
        <sz val="10.0"/>
      </rPr>
      <t xml:space="preserve">Share:
</t>
    </r>
    <r>
      <rPr>
        <rFont val="Arial"/>
        <b/>
        <color theme="1"/>
        <sz val="10.0"/>
      </rPr>
      <t xml:space="preserve">
{"eid":"INTERACT","ets":1686208704195,"ver":"3.0","mid":"INTERACT:839236c1beabd13f7d24bada9f7344b2","actor":{"id":"8710d4f5-2b3e-4ba3-96f5-32428548179d","type":"User"},"context":{"channel":"0126796199493140480","pdata":{"id":"staging.sunbird.portal","ver":"6.0.0","pid":"sunbird-portal"},"env":"Course","sid":"dHwu8wtcxfSYBa1rwVgUtJ8Bh5bKNH_V","did":"8486d12dab252c6aa180041d0f545e72","cdata":[{"id":"f6abb3f0-05c8-11ee-8260-f5cc10c30a8a","type":"UserSession"},{"id":"Desktop","type":"Device"},{"id":"joy","type":"Theme"}],"rollup":{"l1":"0126796199493140480"},"uid":"8710d4f5-2b3e-4ba3-96f5-32428548179d"},"object":{"id":"do_21337547580371763212502","ver":"2","type":"MarkingSchemeRubric","rollup":{"l1":"do_213812062663565312113","l2":"do_21337547580371763212502","l3":"do_21337547580371763212502"}},"tags":["0126796199493140480"],"edata":{"id":"share-content","type":"click","pageid":"course-player"}}
=================
</t>
    </r>
    <r>
      <rPr>
        <rFont val="Arial"/>
        <b/>
        <color theme="1"/>
        <sz val="10.0"/>
      </rPr>
      <t xml:space="preserve">Download: 
</t>
    </r>
    <r>
      <rPr>
        <rFont val="Arial"/>
        <b/>
        <color theme="1"/>
        <sz val="10.0"/>
      </rPr>
      <t xml:space="preserve">
{"eid":"INTERACT","ets":1686209114784,"ver":"3.0","mid":"INTERACT:13e71c900c78f51722b0e5d2f796e12d","actor":{"id":"8710d4f5-2b3e-4ba3-96f5-32428548179d","type":"User"},"context":{"channel":"0126796199493140480","pdata":{"id":"staging.sunbird.portal","ver":"6.0.0","pid":"sunbird-portal"},"env":"contentplayer","sid":"dHwu8wtcxfSYBa1rwVgUtJ8Bh5bKNH_V","did":"8486d12dab252c6aa180041d0f545e72","cdata":[{"id":"kY2b6hOdTeJ1vehwMldfLZXieZy9s7hE","type":"ContentSession"},{"id":"RS6zBBxoZKXAOGdMM3YQisbCesjU39WR","type":"PlaySession"},{"id":"2.0","type":"PlayerVersion"}],"rollup":{"l1":"0126796199493140480"},"uid":"8710d4f5-2b3e-4ba3-96f5-32428548179d"},"object":{"id":"do_21337547580371763212502","ver":"2","type":"Content","rollup":{"l1":"do_213812062663565312113","l2":"do_21337547580371763212502","l3":"do_21337547580371763212502"}},"tags":["0126796199493140480"],"edata":{"type":"TOUCH","subtype":"","id":"download","pageid":"videostage"}}
===========================
</t>
    </r>
    <r>
      <rPr>
        <rFont val="Arial"/>
        <b/>
        <color theme="1"/>
        <sz val="10.0"/>
      </rPr>
      <t>Replay:</t>
    </r>
    <r>
      <rPr>
        <rFont val="Arial"/>
        <b/>
        <color theme="1"/>
        <sz val="10.0"/>
      </rPr>
      <t xml:space="preserve">
{eid: "INTERACT", ets: 1678771603148, ver: "3.0", mid: "INTERACT:33e166ebfadfa3ee76d9a0ce30dad267",…}
actor
: 
{id: "ad7f18f4-d1c6-4d03-b12d-a92b4e8596ea", type: "User"}
context
: 
{channel: "01269878797503692810",…}
edata
: 
{type: "TOUCH", subtype: "", id: "replay_clicked", pageid: "END_PAGE"}
eid
: 
"INTERACT"
ets
: 
1678771603148
mid
: 
"INTERACT:33e166ebfadfa3ee76d9a0ce30dad267"
object
: 
{id: "do_21374914810075545614602", ver: "1", type: "Content",…}
tags
: 
["01269878797503692810", "012741962549116928720"]
ver
: 
"3.0"
=======================
</t>
    </r>
    <r>
      <rPr>
        <rFont val="Arial"/>
        <b/>
        <color theme="1"/>
        <sz val="10.0"/>
      </rPr>
      <t>Minimize screen:</t>
    </r>
    <r>
      <rPr>
        <rFont val="Arial"/>
        <b/>
        <color theme="1"/>
        <sz val="10.0"/>
      </rPr>
      <t xml:space="preserve">
{
    "eid": "INTERACT",
    "ets": 1686208410751,
    "ver": "3.0",
    "mid": "INTERACT:2f9fd40d86f254dd57bc794f70d03ed2",
    "actor": {
        "id": "8710d4f5-2b3e-4ba3-96f5-32428548179d",
        "type": "User"
    },
    "context": {
        "channel": "0126796199493140480",
        "pdata": {
            "id": "staging.sunbird.portal",
            "ver": "6.0.0",
            "pid": "sunbird-portal"
        },
        "env": "contentplayer",
        "sid": "dHwu8wtcxfSYBa1rwVgUtJ8Bh5bKNH_V",
        "did": "8486d12dab252c6aa180041d0f545e72",
        "cdata": [
            {
                "id": "kY2b6hOdTeJ1vehwMldfLZXieZy9s7hE",
                "type": "ContentSession"
            },
            {
                "id": "RS6zBBxoZKXAOGdMM3YQisbCesjU39WR",
                "type": "PlaySession"
            },
            {
                "id": "2.0",
                "type": "PlayerVersion"
            }
        ],
        "rollup": {
            "l1": "0126796199493140480"
        },
        "uid": "8710d4f5-2b3e-4ba3-96f5-32428548179d"
    },
    "object": {
        "id": "do_21337547580371763212502",
        "ver": "2",
        "type": "Content",
        "rollup": {
            "l1": "do_213812062663565312113",
            "l2": "do_21337547580371763212502",
            "l3": "do_21337547580371763212502"
        }
    },
    "tags": [
        "0126796199493140480"
    ],
    "edata": {
        "type": "TOUCH",
        "subtype": "",
        "id": "fullscreen",
        "pageid": "videostage"
    }
}</t>
    </r>
  </si>
  <si>
    <t>SB-19105</t>
  </si>
  <si>
    <r>
      <rPr>
        <rFont val="Arial"/>
        <color theme="1"/>
        <sz val="10.0"/>
      </rPr>
      <t xml:space="preserve">Verify that Interact telemetry get generated post clicking </t>
    </r>
    <r>
      <rPr>
        <rFont val="Arial"/>
        <color theme="1"/>
        <sz val="10.0"/>
      </rPr>
      <t>on download certificate</t>
    </r>
  </si>
  <si>
    <t>User should have got certificate already</t>
  </si>
  <si>
    <t>1. Open the sunbird portal
2. Login with Valid Credentials
3. Post succesful login go to profile 
4. Click on Download certificate from Learner Passbook  section
5. Observe the telemetry events in network tab</t>
  </si>
  <si>
    <t>{eid: "INTERACT", ets: 1623399266733, ver: "3.0", mid: "INTERACT:7372f7794c5eb1e48a2f75d10657cc13",…} actor: {id: "7b0e344a-2db2-49cf-b66f-6f9d20a10dc6", type: "User"} id: "7b0e344a-2db2-49cf-b66f-6f9d20a10dc6" type: "User" context: {channel: "0126796199493140480",…} cdata: [{id: "WQ8LWf4KRr1SE9rzV2HcljZKiWKdhUmS", type: "UserSession"}, {id: "Desktop", type: "Device"},…] 0: {id: "WQ8LWf4KRr1SE9rzV2HcljZKiWKdhUmS", type: "UserSession"} 1: {id: "Desktop", type: "Device"} 2: {id: "joy", type: "Theme"} channel: "0126796199493140480" did: "d95d9dd55dfceafa1867e9b07b0d0476" env: "profile" pdata: {id: "staging.sunbird.portal", ver: "4.0.0", pid: "sunbird-portal"} id: "staging.sunbird.portal" pid: "sunbird-portal" ver: "4.0.0" rollup: {l1: "0126796199493140480"} sid: "WQ8LWf4KRr1SE9rzV2HcljZKiWKdhUmS" uid: "7b0e344a-2db2-49cf-b66f-6f9d20a10dc6" edata: {id: "profile-download-others-certificate", type: "click", pageid: "profile-read"} id: "profile-download-others-certificate" pageid: "profile-read" type: "click" eid: "INTERACT" ets: 1623399266733 mid: "INTERACT:7372f7794c5eb1e48a2f75d10657cc13" object: {} tags: ["0126796199493140480"] ver: "3.0"</t>
  </si>
  <si>
    <t>{"eid":"INTERACT","ets":1686894511522,"ver":"3.0","mid":"INTERACT:840efa5a2e22f4a98aa297440d476396","actor":{"id":"4c1919f6-9341-4d07-ab0d-610fcbbb2435","type":"User"},"context":{"channel":"0126796199493140480","pdata":{"id":"staging.sunbird.portal","ver":"6.0.0","pid":"sunbird-portal"},"env":"profile","sid":"GzRC84PJQFUznd4Bcw3KtE1C2jbf-Jdv","did":"0cb227f2f89d1f4c24f5569c07c3f779","cdata":[{"id":"GzRC84PJQFUznd4Bcw3KtE1C2jbf-Jdv","type":"UserSession"},{"id":"Desktop","type":"Device"},{"id":"joy","type":"Theme"}],"rollup":{"l1":"0126796199493140480"},"uid":"4c1919f6-9341-4d07-ab0d-610fcbbb2435"},"object":{},"tags":["0126796199493140480"],"edata":{"id":"profile-download-others-certificate","type":"click","pageid":"profile-read"}}</t>
  </si>
  <si>
    <t>Reference learning web app</t>
  </si>
  <si>
    <t xml:space="preserve">Verify the order of the contents is displayed as provided by the creator while consuming the following collections:
1.Course
</t>
  </si>
  <si>
    <t>1. Open portal
2. Login as creator
3. Go to Workspace
4. Create book/collection/course
5. Fill the details, add child, and click on add from library
6. Select a content from the content list and add it to the folder
7. Save and sumbit for review
8. Login as reviewer
9. Publish the coollection
10. Open the content from library page and verify the structure and order of the contents</t>
  </si>
  <si>
    <t>The order of the contents is displayed as provided by the creator while consuming the following collections:
1.Course</t>
  </si>
  <si>
    <t>validateOrderOfContentInConsumptionForCourse</t>
  </si>
  <si>
    <t>Verify that
1. the user should not be allowed to attach the certificate without accepting the terms and all the certifcate template information.
2. the created certificate is showing in template section in add certificate page.</t>
  </si>
  <si>
    <t>1. Login to portal with course creator
2. Open the trackable collection/ certificate
3. Click on create batch or add certificate
4. Click in create templte
5. FIll all the required field
6. SAve the certificate</t>
  </si>
  <si>
    <t>1. the user should not be allowed to attach the certificate without accepting the terms and all the certifcate template information.
2. the created certificate is shoiwng in template section in add certificate page.</t>
  </si>
  <si>
    <t>verifyUserNeedToAcceptAllTermsBeforeSavingTheCertificate</t>
  </si>
  <si>
    <t>SB-21808/9</t>
  </si>
  <si>
    <t>Verify that :
1. create new certificate template option is showing in the batch details page in trackable collections.
2. the proper message is showing when the user enter invald details while attaching certificate to the trackable collections.
3. the user should be able to preview the certificate successfully before attaching it to the trackable collections.
4. the user should not be allowed to attach the certificate without accepting the terms and all the certifcate template information.
5. the created certificate is shoiwng in template section in add certificate page.
6. The Below options are showing in add certificate template page.
State Logo - Should be one or two Logos ( 88px X 88px, PNG)
State Name
State Map
4.Certificate name
Signature - There could be one or two signatures (112px X46px , without background, PNG)
6.Designation - There could be one or two designations.
7. the set of instructions are showing on how to enter/upload. the state logo and signatures.
8. the proper message is showing when the user uploads in invalid signature.
9. the proper message is showing when the user uploads in invalid state logo
10. the user should be able to create the certificate successfully by adding below fields.
10.1 State Logo - Should be one or two Logos ( 88px X 88px, PNG)
10.2 State Name
10.3 State Map4.Certificate name
10.4 Signature - There could be one or two signatures (112px X46px , without background, PNG)
10.5 Designation - Should be one or two designations.
11. the user should be ablle to attach the created certificate to the selected batch succesffully.</t>
  </si>
  <si>
    <t>A new batch should be created</t>
  </si>
  <si>
    <t>1. Login to portal with conent creator
2. Search the course whcih user has created
4. Click on add certificate
5. Click on create new template
6. Fill all the mandatory field
7. Select the checkbox
8. Save the tempalte
9. Select the template to attache from template list
10. Observe the preview
11. Attach the certificate</t>
  </si>
  <si>
    <t>The Certificate type option should be shown in edit batch details popup
The Completion certificate option should be shown in certificate type dropdown in edit batch details popup
The below mentioned recipents type in edit batch details page.
1. All, 2. My state teachers( default should be selected and mandatory field)"
The certificate template should be shown for the selected the certificate type edit batch details popup
The user should be able to preview the certificate successfully</t>
  </si>
  <si>
    <t>VerifyNewCertificateTemplateCreation</t>
  </si>
  <si>
    <t>Sunbird</t>
  </si>
  <si>
    <t>Verify that Interact Telemetry is generated when user click on Continue in the profile information pop up</t>
  </si>
  <si>
    <t>- User should have already joined the course</t>
  </si>
  <si>
    <t>1.Open sunbird portal
2.Login with valid credentials.
3.Goto Course tab 
4.Open the course from My courses section
5. Click on Continue learning
6. Observe the telemetry event is generated in network tab</t>
  </si>
  <si>
    <t>d: "INTERACT", ets: 1639370322950, ver: "3.0", mid: "INTERACT:2cc60cf1da41d58cbfb639006ad63d77",…}
actor: {id: "ac6351cb-3789-42fb-a6c2-494a425ef818", type: "User"}
id: "ac6351cb-3789-42fb-a6c2-494a425ef818"
type: "User"
context: {channel: "01269878797503692810",…}
cdata: [{id: "0130256461172817924", type: "courseBatch"},…]
channel: "01269878797503692810"
did: "62961165e49884fab26e475fe2e484dc"
env: "Course"
pdata: {id: "staging.sunbird.portal", ver: "4.5.0", pid: "sunbird-portal"}
id: "staging.sunbird.portal"
pid: "sunbird-portal"
ver: "4.5.0"
rollup: {l1: "01269878797503692810", l2: "01275630037583462436733"}
sid: "MvETyNHVQF0yXsvVqEPXHTU1PUXlT89M"
uid: "ac6351cb-3789-42fb-a6c2-494a425ef818"
edata: {id: "course-resume", type: "click", pageid: "course-consumption"}
eid: "INTERACT"
ets: 1639370322950
mid: "INTERACT:2cc60cf1da41d58cbfb639006ad63d77"
object: {id: "do_2130256319084871681499", ver: "1", type: "Course", rollup: {l1: "do_2130256319084871681499"}}
tags: ["01269878797503692810", "01275630037583462436733"]
ver: "3.0"</t>
  </si>
  <si>
    <t>{"eid":"INTERACT","ets":1699350371770,"ver":"3.0","mid":"INTERACT:f2f1db4add505e86a8d1a8ec70f81121","actor":{"id":"08631a74-4b94-4cf7-a818-831135248a4a","type":"User"},"context":{"channel":"01269878797503692810","pdata":{"id":"staging.staging.portal","ver":"6.0.0","pid":"sunbird-portal"},"env":"explore","sid":"mbfwHBJY3BU1yrq4TNCu79lNFul0m_qz","did":"2e1bedd57a32cab8c35da9ca5c4a6d56","cdata":[{"id":"mbfwHBJY3BU1yrq4TNCu79lNFul0m_qz","type":"UserSession"},{"id":"Desktop","type":"Device"},{"id":"joy","type":"Theme"}],"rollup":{"l1":"01269878797503692810","l2":"01275629565425254434186"},"uid":"08631a74-4b94-4cf7-a818-831135248a4a"},"object":{},"tags":["01269878797503692810","01275629565425254434186"],"edata":{"id":"viewall-button","type":"click","pageid":"explore","extra":{"section":"frmelmnts.lbl.myEnrolledCollections"}}}</t>
  </si>
  <si>
    <t>Content</t>
  </si>
  <si>
    <t>Verify that Interact telemetry event gets generated for the Play session id is getting updated when the user clicks on Replay button in canvas player(End Screen).</t>
  </si>
  <si>
    <t>1. Launch the staging mobile app.
2. Complete onboarding.
3. Land on the Library page.
4. Tap on Course tab.
5. Tap on a Course.
6. Tap on JOIN COURSE button.
7. Tap on the SIGN IN button on the pop-up.
8. Login with valid credentials.
9. Tap on START NOW button.
10. Tap to Play the content.</t>
  </si>
  <si>
    <t>{"ver":"3.0","eid":"INTERACT","ets":1708512530725,"actor":{"type":"User","id":"5cd8bda1-65f2-4598-852a-57ea225eb05c"},"context":{"cdata":[{"id":"Accountancy","type":"Section"},{"id":"popular_categories","type":"RootSection"},{"id":"do_2136252863013273601715","type":"RootId"},{"id":"013625297374085120185","type":"CourseBatch"},{"id":"content-detail","type":"ChildUi"},{"type":"Tabs","id":"Library-Course"},{"id":"e1b1aff2-fc2c-4893-a1bd-955373932d93","type":"UserSession"}],"env":"home","channel":"0126796199493140480","pdata":{"id":"staging.sunbirded.app","pid":"sunbird.app","ver":"6.0.544staging-debug"},"sid":"e1b1aff2-fc2c-4893-a1bd-955373932d93","did":"fac5f785242856492d61ab64037b5a10de716296","rollup":{"l1":"0126796199493140480"}},"edata":{"type":"OTHER","subtype":"detail","id":"content-detail","pageid":"content-detail","extra":{"pos":[],"values":[{"isUpdateAvailable":true,"isDownloaded":false,"autoAfterDownload":false}]}},"object":{"id":"do_21362528320146636811198","type":"Practice Question Set","version":"1","rollup":{"l1":"do_2136252863013273601715","l2":"do_2136252873304391681716"}},"mid":"3116eb1a-9cee-4178-9603-a1205fd47162"}'</t>
  </si>
  <si>
    <t>event
: 
payload
: 
qe
actor
: 
oe {type: 'User', id: 'd711644a-5583-40fd-9956-9ec5b5063bb7'}
context
: 
s {cdata: Array(8), env: 'home', channel: '01347076031606784034', pdata: oe, sid: 'b155f53c-7606-4dbd-9e90-fd15e2ee0267', …}
edata
: 
{type: 'OTHER', subtype: 'detail', id: 'content-detail', pageid: 'content-detail', extra: {…}}
eid
: 
"INTERACT"
ets
: 
1715148388389
mid
: 
"c824c10c-4ba2-412a-8e20-9aee12f74597"
object
: 
oe {id: 'do_214040705361223680110', type: 'Course Assessment', version: '1', rollup: K}
ver
: 
"3.0"
[[Prototype]]
: 
Ae
type
: 
"SAVE"
[[Prototype]]
: 
Object
namespace
: 
"TELEMETRY"
[[Prototype]]
: 
Object</t>
  </si>
  <si>
    <t>Verify that Interact telemetry event gets generated in which, Content session remains same but play session changes after tapping on "Replay" button.
&amp;
Verify that Interact telemetry event gets generated in which, session changes when the users clicks the app back button and replay.</t>
  </si>
  <si>
    <t>Scenario1:
1. Launch the sunbird mobile app.
2. Complete onboarding.
3. Land on the Library page.
4. Tap on Course tab.
5. Tap on a Course.
6. Tap on JOIN COURSE button.
7. Tap on the SIGN IN button on the pop-up.
8. Login with valid credentials.
9. Tap on START NOW button.
10. Tap to Play the content.
11. Replay the video.
Scenario2:
1. Launch the sunbird mobile app.
2. Complete onboarding.
3. Land on the Library page.
4. Tap on Course tab.
5. Tap on a Course.
6. Tap on JOIN COURSE button.
7. Tap on the SIGN IN button on the pop-up.
8. Login with valid credentials.
9. Tap on START NOW button.
10. Tap to Play the content.
11. Close the player and replay.</t>
  </si>
  <si>
    <t xml:space="preserve">{"eid":"INTERACT","ets":1708515637216,"ver":"3.0","mid":"INTERACT:4c700fdb4fb29d06734038ada892f14e","actor":{"id":"fac5f785242856492d61ab64037b5a10de716296","type":"User"},"context":{"channel":"0126796199493140480","pdata":{"id":"staging.sunbirded.app","pid":"sunbird.app.contentplayer","ver":"6.0.544staging-debug"},"env":"contentplayer","sid":"2ed6085c-339f-48fb-9586-f9ac513e2780","did":"fac5f785242856492d61ab64037b5a10de716296","cdata":[{"id":"bPYF2c2Zk2Hj5keDrQpqycWZIp0pRJAI","type":"ContentSession"},{"id":"i9bHQKZO5EJVSqof3Zatfh1uqUkqJJO5","type":"PlaySession"},{"id":"2.0","type":"PlayerVersion"},{"type":"Tabs","id":"Library-Course"},{"id":"2ed6085c-339f-48fb-9586-f9ac513e2780","type":"UserSession"}],"rollup":{"l1":"0126796199493140480"}},"object":{"id":"do_113979903297159168151","ver":"1","type":"Content","rollup":{"l1":"do_113979903297159168151","l2":"do_113979903297159168151"}},"tags":[],"edata":{"type":"TOUCH","subtype":"","id":"replay","pageid":"videostage"}}'
===========
event:
payload:
actor: {id: '08631a74-4b94-4cf7-a818-831135248a4a', type: 'User'}
context:
cdata: Array(6)
0: {id: 'teacher', type: 'UserType'}
1: {id: 'streaming', type: 'PlayerLaunch'}
2: {id: '121907db3a38db1bb4fd3e821f8f0227', type: 'ContentSession'}
3: {id: 'caf2987936987d519ea5c3801e597730', type: 'PlaySession'}
4: {type: 'Tabs', id: 'Library-Course'}
5: {id: '446936ed-de35-4501-83c6-c015f44d3c50', type: 'UserSession'}
length: 6
[[Prototype]]: Array(0)
channel: ""01269878797503692810""
did: ""e680eed580ae02536c4bcbd890a8469c15ff08ff""
env: ""contentplayer""
pdata: {id: 'staging.diksha.app', ver: '4.3.68staging-debug', pid: 'sunbird.app.contentplayer'}
rollup: {l1: '01269878797503692810'}
sid: ""446936ed-de35-4501-83c6-c015f44d3c50""
[[Prototype]]: Object
edata: {type: 'workflow', subtype: '', pageid: 'eb44b8b0-619d-4156-846d-4d9293b81124', uri: 'eb44b8b0-619d-4156-846d-4d9293b81124', duration: 1.54}
eid: ""IMPRESSION""
ets: 1633101882462
mid: ""IMPRESSION:f58f70776f1a1f39c5fea175d43fba92""
object: {id: 'do_213371770327949312117', type: 'Content', ver: '1', rollup: {…}}
tags: []
ver: ""3.0""
[[Prototype]]: Object
type: ""SAVE""
[[Prototype]]: Object
namespace: ""TELEMETRY""
[[Prototype]]: Object"
</t>
  </si>
  <si>
    <t xml:space="preserve">event
: 
payload
: 
actor
: 
{id: '1172e8dbe42a0b0187834ac3ccff1f1f8a263d14', type: 'User'}
context
: 
{channel: '01347076031606784034', pdata: {…}, env: 'contentplayer', sid: 'b155f53c-7606-4dbd-9e90-fd15e2ee0267', did: '1172e8dbe42a0b0187834ac3ccff1f1f8a263d14', …}
edata
: 
{type: 'TOUCH', subtype: '', id: 'replay', pageid: 'videostage'}
eid
: 
"INTERACT"
ets
: 
1715148545151
mid
: 
"INTERACT:f9c324a1700c326e52a17cabb2fd7c81"
object
: 
{id: 'do_213982666110181376151', ver: '1', type: 'Content', rollup: {…}}
tags
: 
[]
ver
: 
"3.0"
[[Prototype]]
: 
Object
type
: 
"SAVE"
[[Prototype]]
: 
Object
namespace
: 
"TELEMETRY"
[[Prototype]]
: 
Object
==============
</t>
  </si>
  <si>
    <t>Verify Interact telemtry event is generated on tapping on Replay, Sound On, Exit from Hamberger menu post player got loaded on top left corner of the screen</t>
  </si>
  <si>
    <t>1. Launch the sunbird mobile app.
2. Complete onboarding.
3. Land on the Library page.
4. Tap on Course tab.
5. Tap on a Course.
6. Tap on JOIN COURSE button.
7. Tap on the SIGN IN button on the pop-up.
8. Login with valid credentials.
9. Tap on START NOW button.
10. Tap to play the content.
11. Tap on Replay, Sound On, Exit from Hamberger menu at the top left corner on the player.</t>
  </si>
  <si>
    <r>
      <rPr>
        <rFont val="Arial"/>
        <color theme="1"/>
        <sz val="10.0"/>
      </rPr>
      <t xml:space="preserve">Replay:
'{"eid":"INTERACT","ets":1708517979000,"ver":"3.0","mid":"INTERACT:1e227bbf5ca0a823a7298068af363642","actor":{"id":"fac5f785242856492d61ab64037b5a10de716296","type":"User"},"context":{"channel":"0126796199493140480","pdata":{"id":"staging.sunbirded.app","pid":"sunbird.app.contentplayer","ver":"6.0.544staging-debug"},"env":"contentplayer","sid":"aea66d35-29c2-44ee-ab5c-b4eb508a83c6","did":"fac5f785242856492d61ab64037b5a10de716296","cdata":[{"id":"FQ3xeWXUhzZgGug5wIW78fmo9s5RiWkD","type":"ContentSession"},{"id":"8mhLw4OIMCUtjXF2nghW0zV140YO3EC9","type":"PlaySession"},{"id":"2.0","type":"PlayerVersion"},{"type":"Tabs","id":"Library-Course"},{"id":"aea66d35-29c2-44ee-ab5c-b4eb508a83c6","type":"UserSession"}],"rollup":{"l1":"0126796199493140480"}},"object":{"id":"do_113991755259191296147","ver":"1","type":"Content","rollup":{"l1":"do_113991757901848576148","l2":"do_113991758311104512149"}},"tags":[],"edata":{"type":"TOUCH","subtype":"","id":"replay","pageid":"5"}}'
==============================
Sound off/on:
event:
payload:
actor: {id: "2ee433d9-d824-41d5-9847-89be88be5aa4", type: "User"}
context:
cdata: Array(4)
0: {id: "offline", type: "PlayerLaunch"}
1: {id: "1f3c83e0e8ef09f275cad482c774d8ae", type: "ContentSession"}
2: {id: "f7292eb204ddf46c62ca31e2156e2109", type: "PlaySession"}
3: {id: "c595fddb-1190-4b94-92f4-d4e4262a8b60", type: "UserSession"}
length: 4
__proto__: Array(0)
channel: "505c7c48ac6dc1edc9b08f21db5a571d"
did: "b9bdcb8cd7abc5bd7813bd65ec0b5084dc0dadd8"
env: "contentplayer"
pdata: {id: "staging.diksha.app", ver: "3.2.420staging-debug", pid: "sunbird.app.contentplayer"}
rollup: {}
sid: "c595fddb-1190-4b94-92f4-d4e4262a8b60"
__proto__: Object
edata:
id: "gc_mute"
pageid: ""
subtype: ""
type: "TOUCH"
__proto__: Object
eid: "INTERACT"
ets: 1597840565508
mid: "INTERACT:f7e01296da3515454da32e6245ce0349"
object: {id: "do_21250562643902464013135", type: "Content", ver: "3", rollup: {…}}
tags: []
ver: "3.0"
__proto__: Object
type: "SAVE"
__proto__: Object
namespace: "TELEMETRY"
__proto__: Object
</t>
    </r>
    <r>
      <rPr>
        <rFont val="Arial"/>
        <b/>
        <color theme="1"/>
        <sz val="10.0"/>
      </rPr>
      <t xml:space="preserve">Exit:
</t>
    </r>
    <r>
      <rPr>
        <rFont val="Arial"/>
        <color theme="1"/>
        <sz val="10.0"/>
      </rPr>
      <t>'{"ver":"3.0","eid":"END","ets":1708518985353,"actor":{"type":"User","id":"5cd8bda1-65f2-4598-852a-57ea225eb05c"},"context":{"cdata":[{"type":"Tabs","id":"Library-Course"},{"id":"aea66d35-29c2-44ee-ab5c-b4eb508a83c6","type":"UserSession"}],"env":"home","channel":"0126796199493140480","pdata":{"id":"staging.sunbirded.app","pid":"sunbird.app","ver":"6.0.544staging-debug"},"sid":"aea66d35-29c2-44ee-ab5c-b4eb508a83c6","did":"fac5f785242856492d61ab64037b5a10de716296","rollup":{"l1":"0126796199493140480"}},"edata":{"type":"eTextbook","pageid":"content-detail","mode":"play"},"object":{"id":"do_113991755259191296147","type":"eTextbook","version":"1","rollup":{"l1":"do_113991757901848576148","l2":"do_113991758311104512149"}},"mid":"604940b7-0b6e-48ff-9ffa-d8f9b5ed5aa8"}'</t>
    </r>
  </si>
  <si>
    <t>Replay:
'{"eid":"INTERACT","ets":1715174895169,"ver":"3.0","mid":"INTERACT:eed2e134298fb42a756631ffc67839f0","actor":{"id":"a19e87ab-7ef1-4cf7-a338-dd5a5734df2f","type":"User"},"context":{"channel":"01347076031606784034","pdata":{"id":"staging.sunbirded.app","ver":"7.0.621staging-debug","pid":"sunbird.app.contentplayer"},"env":"contentplayer","sid":"43c96017-6d0d-421c-b71e-af1a2fd68bce","did":"2dcc3332be40f8bc5cedcbeb43023838717d86be","cdata":[{"id":"teacher","type":"UserType"},{"id":"offline","type":"PlayerLaunch"},{"id":"b704096eef72cabe20ea3abd5be8fa49","type":"ContentSession"},{"id":"ac766c161b654f8b9ed1ea85cff0b556","type":"PlaySession"},{"type":"Tabs","id":"Library-Course"},{"id":"43c96017-6d0d-421c-b71e-af1a2fd68bce","type":"UserSession"}],"rollup":{"l1":"01347076031606784034"}},"object":{"id":"do_214050630309470208117","type":"Content","ver":"1","rollup":{"l1":"do_214050630309470208117"}},"tags":[],"edata":{"type":"TOUCH","subtype":"","id":"ge_replay","pageid":"sunbird-player-Endpage"}}'
Sound on :
'{"eid":"INTERACT","ets":1715174992065,"ver":"3.0","mid":"INTERACT:88c76afed18218c24a3ad0e4e46d46e2","actor":{"id":"a19e87ab-7ef1-4cf7-a338-dd5a5734df2f","type":"User"},"context":{"channel":"01347076031606784034","pdata":{"id":"staging.sunbirded.app","ver":"7.0.621staging-debug","pid":"sunbird.app.contentplayer"},"env":"contentplayer","sid":"43c96017-6d0d-421c-b71e-af1a2fd68bce","did":"2dcc3332be40f8bc5cedcbeb43023838717d86be","cdata":[{"id":"teacher","type":"UserType"},{"id":"offline","type":"PlayerLaunch"},{"id":"b704096eef72cabe20ea3abd5be8fa49","type":"ContentSession"},{"id":"0036e7afbdbaffee742d532bcbb2c406","type":"PlaySession"},{"type":"Tabs","id":"Library-Course"},{"id":"43c96017-6d0d-421c-b71e-af1a2fd68bce","type":"UserSession"}],"rollup":{"l1":"01347076031606784034"}},"object":{"id":"do_214050630309470208117","type":"Content","ver":"1","rollup":{"l1":"do_214050630309470208117"}},"tags":[],"edata":{"type":"TOUCH","subtype":"","id":"gc_mute","pageid":""}}'
Exit : 
'{"eid":"END","ets":1715175160884,"ver":"3.0","mid":"END:c2cf81ecc94449aafd88317f8183a5d4","actor":{"id":"a19e87ab-7ef1-4cf7-a338-dd5a5734df2f","type":"User"},"context":{"channel":"01347076031606784034","pdata":{"id":"staging.sunbirded.app","ver":"7.0.621staging-debug","pid":"sunbird.app.contentplayer"},"env":"contentplayer","sid":"43c96017-6d0d-421c-b71e-af1a2fd68bce","did":"2dcc3332be40f8bc5cedcbeb43023838717d86be","cdata":[{"id":"teacher","type":"UserType"},{"id":"offline","type":"PlayerLaunch"},{"id":"600e8a465e0ee597fce60aec79377b66","type":"ContentSession"},{"id":"1b14156e5a5a74b64436315a88621bd4","type":"PlaySession"},{"type":"Tabs","id":"Library-Course"},{"id":"43c96017-6d0d-421c-b71e-af1a2fd68bce","type":"UserSession"}],"rollup":{"l1":"01347076031606784034"}},"object":{"id":"do_214050630309470208117","type":"Content","ver":"1","rollup":{"l1":"do_214050630309470208117"}},"tags":[],"edata":{"type":"content","pageid":"sunbird-player-Endpage","summary":[{"progress":50},{"totallength":""},{"visitedlength":""},{"visitedcontentend":""},{"totalseekedlength":""},{"endpageseen":false}],"duration":3.871}}'</t>
  </si>
  <si>
    <t>Verify that Impression telemetry event gets generated when content details page is opened (page loaded) by clicking on any content in the Course</t>
  </si>
  <si>
    <t>1. Launch the sunbird mobile app.
2. Complete onboarding.
3. Land on the Library page.
4. Tap on Course tab.
5. Tap on a Course.
6. Tap on JOIN COURSE button.
7. Tap on the SIGN IN button on the pop-up.
8. Login with valid credentials.
9. Tap on Course module.
10. Tap on a content to open.</t>
  </si>
  <si>
    <t>{"ver":"3.0","eid":"IMPRESSION","ets":1708519170077,"actor":{"type":"User","id":"5cd8bda1-65f2-4598-852a-57ea225eb05c"},"context":{"cdata":[{"id":"55e294a0-d0b3-11ee-9a82-a38732bcb26e","type":"API"},{"id":"SearchResult","type":"Section"},{"id":"do_113991757901848576148","type":"RootId"},{"id":"content-detail","type":"ChildUi"},{"id":"0139917929699082244","type":"CourseBatch"},{"id":"content-detail","type":"ChildUi"},{"type":"Tabs","id":"Library-Course"},{"id":"aea66d35-29c2-44ee-ab5c-b4eb508a83c6","type":"UserSession"}],"env":"home","channel":"0126796199493140480","pdata":{"id":"staging.sunbirded.app","pid":"sunbird.app","ver":"6.0.544staging-debug"},"sid":"aea66d35-29c2-44ee-ab5c-b4eb508a83c6","did":"fac5f785242856492d61ab64037b5a10de716296","rollup":{"l1":"0126796199493140480"}},"edata":{"type":"detail","pageid":"content-detail","uri":"content-detail"},"object":{"id":"do_113987472802594816138","type":"Learning Resource","version":"","rollup":{"l1":"do_113991757901848576148","l2":"do_113991758311104512149"}},"mid":"bb48fa07-b95c-446a-a0df-b03a06481e01"}'</t>
  </si>
  <si>
    <t>{"ver":"3.0","eid":"IMPRESSION","ets":1715175302988,"actor":{"type":"User","id":"a19e87ab-7ef1-4cf7-a338-dd5a5734df2f"},"context":{"cdata":[{"id":"324ec050-0d3e-11ef-a0f2-11a56f1af63b","type":"API"},{"id":"SearchResult","type":"Section"},{"id":"content-detail","type":"ChildUi"},{"id":"0140492105694986240","type":"CourseBatch"},{"id":"do_214049207820165120116","type":"RootId"},{"type":"Tabs","id":"Library-Course"},{"id":"43c96017-6d0d-421c-b71e-af1a2fd68bce","type":"UserSession"}],"env":"home","channel":"01347076031606784034","pdata":{"id":"staging.sunbirded.app","pid":"sunbird.app","ver":"7.0.621staging-debug"},"sid":"43c96017-6d0d-421c-b71e-af1a2fd68bce","did":"2dcc3332be40f8bc5cedcbeb43023838717d86be","rollup":{"l1":"01347076031606784034"}},"edata":{"type":"detail","pageid":"chapter-details","uri":"chapter-details"},"object":{"id":"do_214049208061493248117","type":"courseunit","version":"2","rollup":{"l1":"do_214049207820165120116","l2":"do_214049208061493248117"}},"mid":"352b0ce2-a722-4a5c-8eab-a0899f3b2ce5"}'</t>
  </si>
  <si>
    <t>Verify that Interact telemetry event gets generated when tapped on the content Download from content details page.
&amp;
Verify that Interact telemetry event gets generated when content Download completes.</t>
  </si>
  <si>
    <t>Scenario1:
1. Launch the sunbird mobile app.
2. Complete onboarding.
3. Land on the Library page.
4. Tap on Course tab.
5. Tap on a Course.
6. Tap on JOIN COURSE button.
7. Tap on the SIGN IN button on the pop-up.
8. Login with valid credentials.
9. Tap on Course module.
10. Tap on a content to open.
11. Tap on Download.
Scenario2:
1. Launch the sunbird mobile app.
2. Complete onboarding.
3. Land on the Library page.
4. Tap on Course tab.
5. Tap on a Course.
6. Tap on JOIN COURSE button.
7. Tap on the SIGN IN button on the pop-up.
8. Login with valid credentials.
9. Tap on Course module.
10. Tap on a content to open.
11. Tap on Download.
12. Wait for the Downloads to complete.</t>
  </si>
  <si>
    <t>{"ver":"3.0","eid":"INTERACT","ets":1651473604708,"actor":{"type":"User","id":"08631a74-4b94-4cf7-a818-831135248a4a"},"context":{"cdata":[{"id":"01343967615243059277","type":"CourseBatch"},{"id":"do_2134396662910484481880","type":"RootId"},{"type":"Tabs","id":"Library-Course"},{"id":"043f7ce4-d92e-4c63-a8a6-d158c48d46d3","type":"UserSession"}],"env":"sdk","channel":"01269878797503692810","pdata":{"id":"staging.diksha.app","pid":"sunbird.app","ver":"4.9.204staging-debug"},"sid":"043f7ce4-d92e-4c63-a8a6-d158c48d46d3","did":"4c286645e0690125ef319f7bde70c4540092c9f8","rollup":{"l1":"01269878797503692810"}},"edata":{"type":"OTHER","subtype":"ContentDownload-Initiate","id":"ContentDetail","pageid":"ContentDetail","extra":{}},"object":{"id":"do_21337328492749619211551","type":"Teacher Resource","version":1,"rollup":{}},"mid":"549f6b3d-112c-4674-8816-db823a5768eb"}'
=================
'{"ver":"3.0","eid":"INTERACT","ets":1651473608730,"actor":{"type":"User","id":"08631a74-4b94-4cf7-a818-831135248a4a"},"context":{"cdata":[{"id":"01343967615243059277","type":"CourseBatch"},{"id":"do_2134396662910484481880","type":"RootId"},{"type":"Tabs","id":"Library-Course"},{"id":"043f7ce4-d92e-4c63-a8a6-d158c48d46d3","type":"UserSession"}],"env":"sdk","channel":"01269878797503692810","pdata":{"id":"staging.diksha.app","pid":"sunbird.app","ver":"4.9.204staging-debug"},"sid":"043f7ce4-d92e-4c63-a8a6-d158c48d46d3","did":"4c286645e0690125ef319f7bde70c4540092c9f8","rollup":{"l1":"01269878797503692810"}},"edata":{"type":"OTHER","subtype":"ContentDownload-Success","id":"ContentDetail","pageid":"ContentDetail","extra":{}},"object":{"id":"do_21337328492749619211551","type":"Teacher Resource","version":1,"rollup":{}},"mid":"67bc39e3-6cec-4548-8dfb-d93fbf585763"}'</t>
  </si>
  <si>
    <t>{"ver":"3.0","eid":"INTERACT","ets":1715175401055,"actor":{"type":"User","id":"a19e87ab-7ef1-4cf7-a338-dd5a5734df2f"},"context":{"cdata":[{"id":"324ec050-0d3e-11ef-a0f2-11a56f1af63b","type":"API"},{"id":"SearchResult","type":"Section"},{"id":"content-detail","type":"ChildUi"},{"id":"0140492105694986240","type":"CourseBatch"},{"id":"do_214049207820165120116","type":"RootId"},{"id":"content-detail","type":"ChildUi"},{"type":"Tabs","id":"Library-Course"},{"id":"43c96017-6d0d-421c-b71e-af1a2fd68bce","type":"UserSession"}],"env":"sdk","channel":"01347076031606784034","pdata":{"id":"staging.sunbirded.app","pid":"sunbird.app","ver":"7.0.621staging-debug"},"sid":"43c96017-6d0d-421c-b71e-af1a2fd68bce","did":"2dcc3332be40f8bc5cedcbeb43023838717d86be","rollup":{"l1":"01347076031606784034"}},"edata":{"type":"OTHER","subtype":"ContentDownload-Initiate","id":"ContentDetail","pageid":"ContentDetail","extra":{}},"object":{"id":"do_214049240778981376161","type":"Practice Question Set","version":1,"rollup":{}},"mid":"92926e80-dab9-443d-a9e4-67002fea36db"}'
----------------------------------------------------
'{"ver":"3.0","eid":"IMPRESSION","ets":1715175408554,"actor":{"type":"User","id":"a19e87ab-7ef1-4cf7-a338-dd5a5734df2f"},"context":{"cdata":[{"id":"324ec050-0d3e-11ef-a0f2-11a56f1af63b","type":"API"},{"id":"SearchResult","type":"Section"},{"id":"content-detail","type":"ChildUi"},{"id":"0140492105694986240","type":"CourseBatch"},{"id":"do_214049207820165120116","type":"RootId"},{"id":"content-detail","type":"ChildUi"},{"id":"content-detail","type":"ChildUi"},{"type":"Tabs","id":"Library-Course"},{"id":"43c96017-6d0d-421c-b71e-af1a2fd68bce","type":"UserSession"}],"env":"home","channel":"01347076031606784034","pdata":{"id":"staging.sunbirded.app","pid":"sunbird.app","ver":"7.0.621staging-debug"},"sid":"43c96017-6d0d-421c-b71e-af1a2fd68bce","did":"2dcc3332be40f8bc5cedcbeb43023838717d86be","rollup":{"l1":"01347076031606784034"}},"edata":{"type":"download-complete","subtype":"download-complete","pageid":"qr-content-result","uri":"qr-content-result"},"object":{"id":"","type":"","version":"","rollup":{}},"mid":"bf21b0bb-8db0-4f8c-b577-f40f9c40dd5b"}'</t>
  </si>
  <si>
    <t>Verify that Interact telemetry event gets generated when user taps on "Read more" in Content details page.
&amp;
Verify that Interact telemetry event gets generated when user taps on "Read less" in content-details page</t>
  </si>
  <si>
    <t>Scenario1:
1. Launch the sunbird mobile app.
2. Complete onboarding.
3. Land on the Library page.
4. Tap on Course tab.
5. Tap on a Course.
6. Tap on JOIN COURSE button.
7. Tap on the SIGN IN button on the pop-up.
8. Login with valid credentials.
9. Tap on Course module.
10. Tap on a content to open.
11. Tap on Read more.
Scenario2:
1. Launch the sunbird mobile app.
2. Complete onboarding.
3. Land on the Library page.
4. Tap on Course tab.
5. Tap on a Course.
6. Tap on JOIN COURSE button.
7. Tap on the SIGN IN button on the pop-up.
8. Login with valid credentials.
9. Check the event on logging in successfully.
10. Tap on Course module.
11. Tap on a content to open.
12. Tap on Read More.
13. Tap on Read Less.</t>
  </si>
  <si>
    <t>{"ver":"3.0","eid":"INTERACT","ets":1708519955019,"actor":{"type":"User","id":"5cd8bda1-65f2-4598-852a-57ea225eb05c"},"context":{"cdata":[{"type":"Tabs","id":"Library-Course"},{"id":"aea66d35-29c2-44ee-ab5c-b4eb508a83c6","type":"UserSession"}],"env":"home","channel":"0126796199493140480","pdata":{"id":"staging.sunbirded.app","pid":"sunbird.app","ver":"6.0.544staging-debug"},"sid":"aea66d35-29c2-44ee-ab5c-b4eb508a83c6","did":"fac5f785242856492d61ab64037b5a10de716296","rollup":{"l1":"0126796199493140480"}},"edata":{"type":"TOUCH","subtype":"read-more-clicked","id":"content-detail","pageid":"content-detail","extra":{"pos":[]}},"object":{"id":"do_113987472802594816138","type":"Learning Resource","version":"1","rollup":{}},"mid":"c20decec-7c34-482b-8c60-fb20c5596d20"}'
============
'{"ver":"3.0","eid":"INTERACT","ets":1708520043936,"actor":{"type":"User","id":"5cd8bda1-65f2-4598-852a-57ea225eb05c"},"context":{"cdata":[{"type":"Tabs","id":"Library-Course"},{"id":"aea66d35-29c2-44ee-ab5c-b4eb508a83c6","type":"UserSession"}],"env":"home","channel":"0126796199493140480","pdata":{"id":"staging.sunbirded.app","pid":"sunbird.app","ver":"6.0.544staging-debug"},"sid":"aea66d35-29c2-44ee-ab5c-b4eb508a83c6","did":"fac5f785242856492d61ab64037b5a10de716296","rollup":{"l1":"0126796199493140480"}},"edata":{"type":"TOUCH","subtype":"read-less-clicked","id":"content-detail","pageid":"content-detail","extra":{"pos":[]}},"object":{"id":"do_113987472802594816138","type":"Learning Resource","version":"1","rollup":{}},"mid":"8d7b9ac1-9454-45a4-87f2-462d38fcfef2"}'</t>
  </si>
  <si>
    <t>{"ver":"3.0","eid":"INTERACT","ets":1715175599453,"actor":{"type":"User","id":"a19e87ab-7ef1-4cf7-a338-dd5a5734df2f"},"context":{"cdata":[{"type":"Tabs","id":"Library-Course"},{"id":"43c96017-6d0d-421c-b71e-af1a2fd68bce","type":"UserSession"}],"env":"home","channel":"01347076031606784034","pdata":{"id":"staging.sunbirded.app","pid":"sunbird.app","ver":"7.0.621staging-debug"},"sid":"43c96017-6d0d-421c-b71e-af1a2fd68bce","did":"2dcc3332be40f8bc5cedcbeb43023838717d86be","rollup":{"l1":"01347076031606784034"}},"edata":{"type":"TOUCH","subtype":"read-less-clicked","id":"content-detail","pageid":"content-detail","extra":{"pos":[]}},"object":{"id":"do_214049240778981376161","type":"Practice Question Set","version":"1","rollup":{}},"mid":"a3cd4886-5a94-4c8e-a39c-ae1c1be08d41"}'
'{"ver":"3.0","eid":"INTERACT","ets":1715175597770,"actor":{"type":"User","id":"a19e87ab-7ef1-4cf7-a338-dd5a5734df2f"},"context":{"cdata":[{"type":"Tabs","id":"Library-Course"},{"id":"43c96017-6d0d-421c-b71e-af1a2fd68bce","type":"UserSession"}],"env":"home","channel":"01347076031606784034","pdata":{"id":"staging.sunbirded.app","pid":"sunbird.app","ver":"7.0.621staging-debug"},"sid":"43c96017-6d0d-421c-b71e-af1a2fd68bce","did":"2dcc3332be40f8bc5cedcbeb43023838717d86be","rollup":{"l1":"01347076031606784034"}},"edata":{"type":"TOUCH","subtype":"read-more-clicked","id":"content-detail","pageid":"content-detail","extra":{"pos":[]}},"object":{"id":"do_214049240778981376161","type":"Practice Question Set","version":"1","rollup":{}},"mid":"062e7fd6-d1bc-4812-9c46-9a82e757d675"}'</t>
  </si>
  <si>
    <t>Verify that Start/ End telemetry event gets generated for the Play session id which is getting generated when the user plays the content.
&amp;
Verify that Interact telemetry event gets generated when the same session is carried forward to all subsequent events of the content (till the end screen).</t>
  </si>
  <si>
    <t>Scenario1:
1. Launch the sunbird mobile app.
2. Complete onboarding.
3. Land on the Library page.
4. Tap on Course tab.
5. Tap on a Course.
6. Tap on JOIN COURSE button.
7. Tap on the SIGN IN button on the pop-up.
8. Check the event on logging in successfully.
9. Tap on START NOW button.
10. Tap to Play the content.
Scenario2:
1. Launch the sunbird mobile app.
2. Complete onboarding.
3. Land on the Library page.
4. Tap on Course tab.
5. Tap on a Course.
6. Tap on JOIN COURSE button.
7. Tap on the SIGN IN button on the pop-up.
8. Login with valid credentials.
9. Tap on START NOW button.
10. Tap to Play the content.
11. go to the next slide in the same session."</t>
  </si>
  <si>
    <t>event:
payload:
actor: {id: "c02e2339-c4ee-4ec6-b8d0-cc19a1d408c3", type: "User"}
context:
cdata: Array(4)
0: {id: "offline", type: "PlayerLaunch"}
1: {id: "1df8d8d12b7d5b34a246b52c9b3b37c7", type: "ContentSession"}
2: {id: "d6934fbe75a294c5acb8d08a8310ad0c", type: "PlaySession"}
3: {id: "41b2e395-acc8-417f-a38d-7d5561a1df94", type: "UserSession"}
length: 4
__proto__: Array(0)
channel: "0126632859575746566"
did: "b9bdcb8cd7abc5bd7813bd65ec0b5084dc0dadd8"
env: "contentplayer"
pdata: {id: "staging.diksha.app", ver: "3.2.420staging-debug", pid: "sunbird.app.contentplayer"}
rollup: {l1: "0126632859575746566"}
sid: "41b2e395-acc8-417f-a38d-7d5561a1df94"
__proto__: Object
edata:
duration: 17.738
pageid: "sunbird-player-Endpage"
summary: Array(6)
0: {progress: 12}
1: {totallength: 106}
2: {visitedlength: 106.96}
3: {visitedcontentend: true}
4: {totalseekedlength: 93.96}
5: {endpageseen: true}
length: 6
__proto__: Array(0)
type: "content"
__proto__: Object
eid: "END"
ets: 1597910078775
mid: "END:e044f9c748fc39d6f4f836289c5ee079"
object: {id: "do_21268871010491596811090", type: "Content", ver: "1", rollup: {…}}
tags: []
ver: "3.0"
__proto__: Object
type: "SAVE"
__proto__: Object
namespace: "TELEMETRY"
__proto__: Object
=============================
"event:
payload:
actor: {id: ""c02e2339-c4ee-4ec6-b8d0-cc19a1d408c3"", type: ""User""}
context:
cdata: Array(4)
0: {id: ""offline"", type: ""PlayerLaunch""}
1: {id: ""c21ccac0151ecfe812986cd3b284b784"", type: ""ContentSession""}
2: {id: ""039f29732b4544d49e4f27faff269f58"", type: ""PlaySession""}
3: {id: ""41b2e395-acc8-417f-a38d-7d5561a1df94"", type: ""UserSession""}
length: 4
__proto__: Array(0)
channel: ""0126632859575746566""
did: ""b9bdcb8cd7abc5bd7813bd65ec0b5084dc0dadd8""
env: ""contentplayer""
pdata: {id: ""staging.diksha.app"", ver: ""3.2.420staging-debug"", pid: ""sunbird.app.contentplayer""}
rollup: {l1: ""0126632859575746566""}
sid: ""41b2e395-acc8-417f-a38d-7d5561a1df94""
__proto__: Object
edata: {type: ""TOUCH"", subtype: ""PLAY"", id: """", pageid: ""youtubestage""}
eid: ""INTERACT""
ets: 1597911334175
mid: ""INTERACT:539c705037e792b27fbb68eddc926db0""
object: {id: ""do_21250562647615078413141"", type: ""Content"", ver: ""3"", rollup: {…}}
tags: []
ver: ""3.0""
__proto__: Object
type: ""SAVE""
__proto__: Object
namespace: ""TELEMETRY""
__proto__: Object"</t>
  </si>
  <si>
    <t>event
: 
payload
: 
actor
: 
{id: '1172e8dbe42a0b0187834ac3ccff1f1f8a263d14', type: 'User'}
context
: 
{channel: '01347076031606784034', pdata: {…}, env: 'contentplayer', sid: 'b155f53c-7606-4dbd-9e90-fd15e2ee0267', did: '1172e8dbe42a0b0187834ac3ccff1f1f8a263d14', …}
edata
: 
duration
: 
4.44
mode
: 
"play"
pageid
: 
"sunbird-player-Endpage"
summary
: 
Array(6)
0
: 
{progress: 100}
1
: 
{totallength: 9}
2
: 
{visitedlength: 9}
3
: 
{visitedcontentend: true}
4
: 
{totalseekedlength: 0}
5
: 
{endpageseen: false}
length
: 
6
[[Prototype]]
: 
Array(0)
type
: 
"content"
[[Prototype]]
: 
Object
eid
: 
"END"
ets
: 
1715148983327
mid
: 
"END:8fd010853d5560311dc59544ade54c22"
object
: 
{id: 'do_21403559644841574414', ver: '1', type: 'Content', rollup: {…}}
tags
: 
[]
ver
: 
"3.0"
[[Prototype]]
: 
Object
type
: 
"SAVE"
[[Prototype]]
: 
Object
namespace
: 
"TELEMETRY"
[[Prototype]]
: 
Object
==============
event
: 
payload
: 
actor
: 
{id: '1172e8dbe42a0b0187834ac3ccff1f1f8a263d14', type: 'User'}
context
: 
{channel: '01347076031606784034', pdata: {…}, env: 'contentplayer', sid: 'b155f53c-7606-4dbd-9e90-fd15e2ee0267', did: '1172e8dbe42a0b0187834ac3ccff1f1f8a263d14', …}
edata
: 
{type: 'TOUCH', subtype: '', id: 'play', pageid: 'videostage'}
eid
: 
"INTERACT"
ets
: 
1715148545655
mid
: 
"INTERACT:ed07b6cfeccb7adb4db37f68c0a28696"
object
: 
{id: 'do_213982666110181376151', ver: '1', type: 'Content', rollup: {…}}
tags
: 
[]
ver
: 
"3.0"
[[Prototype]]
: 
Object
type
: 
"SAVE"
[[Prototype]]
: 
Object
namespace
: 
"TELEMETRY"
[[Prototype]]
: 
Object</t>
  </si>
  <si>
    <t>Executed By</t>
  </si>
  <si>
    <t>Status</t>
  </si>
  <si>
    <t>Verify that when user clicks on the dropdown in batch details section then user should be displayed with below options 
1. Ongoing batch
2. Upcoming batch
3. Expired batch</t>
  </si>
  <si>
    <t>1.Open https://staging.sunbirded.org/
2.Login with content creator credentials
3.Click on Courses Tab
4.Search for any course whose batch is expired
5.Click on the dropdown in batch details section
6.Verify that when user clicks on the dropdown in batch details section then user should be displayed with below options 
1. Ongoing batch
2. Upcoming batch
3. Expired batch</t>
  </si>
  <si>
    <t>Verify that when user clicks on the dropdown in batch details section then user should be displayed with below options 
1. Ongoing batch
2. Upcoming batch
3. Expired batch</t>
  </si>
  <si>
    <t>VerifyOngoingUpComingExpiredBatchInBatchDetails</t>
  </si>
  <si>
    <t>Creation</t>
  </si>
  <si>
    <r>
      <rPr>
        <rFont val="Roboto, Arial"/>
        <color theme="1"/>
        <sz val="11.0"/>
      </rPr>
      <t xml:space="preserve">Verify that </t>
    </r>
    <r>
      <rPr>
        <rFont val="Roboto, Arial"/>
        <color theme="1"/>
        <sz val="11.0"/>
      </rPr>
      <t xml:space="preserve">no new batch can be created if there is a ongoing batch
</t>
    </r>
    <r>
      <rPr>
        <rFont val="Roboto, Arial"/>
        <color theme="1"/>
        <sz val="11.0"/>
      </rPr>
      <t xml:space="preserve">
Verify that </t>
    </r>
    <r>
      <rPr>
        <rFont val="Roboto, Arial"/>
        <color theme="1"/>
        <sz val="11.0"/>
      </rPr>
      <t>no new batch can be created if there is a upcoming batch</t>
    </r>
  </si>
  <si>
    <t>Course has ongoing batch
Course has upcoming batch</t>
  </si>
  <si>
    <t>1.Open https://staging.sunbirded.org/
2.Login with content creator credentials
3.Click on Courses Tab
4.Search for a course which have a ongoing batch
5.Verify that no new batch can be created if there is a ongoing batch
"1.Open https://staging.sunbirded.org/
2.Guest User/Login with valid credentials
3.Click on Courses Tab
4.Search for a course which have a upcoming batch
5.Verify that no new batch can be created if there is a upcoming batch"</t>
  </si>
  <si>
    <t>Verify that no new batch option can be created if there is a ongoing batch
Verify that no new batch can be created if there is a upcoming batch</t>
  </si>
  <si>
    <t>verifyUserCannotCreateNewBatchForOngoingBatch</t>
  </si>
  <si>
    <t>Verify that the expired batch end date is non editable if there is a upcoming batch</t>
  </si>
  <si>
    <t>Course has 1 expired batch and 1 upcoming batch</t>
  </si>
  <si>
    <t>1.Open https://staging.sunbirded.org/
2.Login with content creator credentials
3.Click on Courses Tab
4.Search for a course which have expire batch and upcoming batch
5.Select expired batch in the batch details dropdown
6.Verify that the expired batch end date is non editable if there is a upcoming batch</t>
  </si>
  <si>
    <t>Verify that the expired batch edit option is non editable if there is a upcoming batch</t>
  </si>
  <si>
    <t>editButtonIsNoEditabaleForUpcomingBatchInExpiredBatch</t>
  </si>
  <si>
    <t>Verify that a course can have only one ongoing or future  batch</t>
  </si>
  <si>
    <t>1.Open https://staging.sunbirded.org/
2.Login with content creator credentials
3.Click on Courses Tab
4.Search for a course which have ongoing or upcoming batch
5.Verify that a course can have only one ongoing or future  batch</t>
  </si>
  <si>
    <t>Verify that a course can have only one ongoing or upcoming batch</t>
  </si>
  <si>
    <t>verifyUserCannotCreateNewBatchForFutureBatch</t>
  </si>
  <si>
    <t>Verify that the expired batch end date is non editable if there is an ongoing batch</t>
  </si>
  <si>
    <t>Course has 1 expired batch and 1 ongoing batch</t>
  </si>
  <si>
    <t>1.Open https://staging.sunbirded.org/
2.Login with content creator credentials
3.Click on Courses Tab
4.Search for a course which have expire batch and ongoing batch
5.Select expired batch in the batch details dropdown
6.Verify that the expired batch end date is non editable if there is an ongoing batch</t>
  </si>
  <si>
    <t>Verify that the expired batch edit option is non editable if there is an ongoing batch</t>
  </si>
  <si>
    <t>editButtonIsNoEditabaleForOngoingBatchInExpiredBatch</t>
  </si>
  <si>
    <t>Verify that if one expired batch end date is extended and made ongoing then the rest of the expired batches become un editable</t>
  </si>
  <si>
    <t>Course has multiple expired batch</t>
  </si>
  <si>
    <t>1.Open https://staging.sunbirded.org/
2.Login with content creator credentials
3.Click on Courses Tab
4.Search for a course which have multiple expired batches
5.Select expired batch in the batch details dropdown
6.Extend Batch end date for one expired batch
7.Verify that if one expired batch end date is extended and made ongoing then the rest of the expired batches become un editable</t>
  </si>
  <si>
    <t>validateEditButtonIsDisabledInExpiredBatchOnceDateIsExtended</t>
  </si>
  <si>
    <t>Verify that the user should be able to change the batch start date and batch end date for upcoming batch course</t>
  </si>
  <si>
    <t>Course with upcoming batch</t>
  </si>
  <si>
    <t xml:space="preserve">1.Open https://staging.sunbirded.org/
2.Login with content creator credentials
3.Click on Courses Tab
4.Search for any course with enrolment end date
5.Click on the edit batch details
6.Click on Dropdown --&gt; Select Upcoming batch
7. Edit batch start date and batch end date
8.Verify that the user should be able to change the batch start date and batch end date for upcoming batch course
</t>
  </si>
  <si>
    <t>Verify that the user should be able to change the batch start date and batch end date and enrolment date for upcoming batch course</t>
  </si>
  <si>
    <t>verifyUserAbleToExtendStartAndEndDateForUpcomingBatch</t>
  </si>
  <si>
    <t>Verify that user is able to extend the batch end date along with enrolment end date for a expired batch</t>
  </si>
  <si>
    <t>Course which is already expired
Logged in as course mentor or content creator
enrolment end date is passed</t>
  </si>
  <si>
    <t xml:space="preserve">1.Open https://staging.sunbirded.org/
2.Login with content creator credentials
3.Click on Courses Tab
4.Search for any course with expired batch and enrolment end date is passed
5.Click on the edit batch details
6.Click on the batch end date  and enrolement end date
7.Verify that user is able to extend the batch end date aalong with enrolment end date for a expired batch
</t>
  </si>
  <si>
    <t>verifyEnrollmentEndDateCanBeChangedOnceExpiredForSameCourse</t>
  </si>
  <si>
    <t>Verify that the user should not be able to extend the batch start date for any ongoing or expired batch</t>
  </si>
  <si>
    <t>Course with enrolment end date and batch end date (expired batch)</t>
  </si>
  <si>
    <t xml:space="preserve">1.Open https://staging.sunbirded.org/
2.Guest User/Login with valid credentials
3.Click on Courses Tab
4.Search for any course with expired batch or ongoing batch
5.Click on the edit batch details
6.Click on the batch start date
7.Verify that the user should not be able to extend the batch start date for any ongoing or expired batch
</t>
  </si>
  <si>
    <t>validateStartDateCannotBeChangeForOngoingBatch</t>
  </si>
  <si>
    <t>Verify that the user should be able to extend the enrolment end date once the set date is passed</t>
  </si>
  <si>
    <t>Enrolment end date passed</t>
  </si>
  <si>
    <t xml:space="preserve">1.Open https://staging.sunbirded.org/
2.Login with content creator credentials
3.Click on Courses Tab
4.Search for any course with enrolment end date
5.Click on the edit batch details
6.Click on the enrolment end date
7.Verify that the user should be able to extend the enrolment end date once the set date is passed
</t>
  </si>
  <si>
    <t>do_213877097372688384125</t>
  </si>
  <si>
    <t>Verify that user is able to extend or reduce the batch end date for an ongoing batch (batch end date cannot be lesser than the current date)</t>
  </si>
  <si>
    <t>course with batch end date for a ongoing batch</t>
  </si>
  <si>
    <t xml:space="preserve">1.Open https://staging.sunbirded.org/
2.Guest User/Login with valid credentials
3.Click on Courses Tab
4.Search for any course with ongoing batch
5.Click on the edit batch details
6.Verify that user is able to extend or reduce the batch end date for an ongoing batch (batch end date cannot be lesser than the current date)
</t>
  </si>
  <si>
    <t>Verify that user is able to extend or shorten the batch end date for an ongoing batch (batch end date cannot be lesser than the current date and cannot be the same date of start date)</t>
  </si>
  <si>
    <t>validateEnddateCannotBeLesserThanStartDate</t>
  </si>
  <si>
    <t xml:space="preserve">Verify that after that batch has expired, a new batch can be created as a content creator for that particular course </t>
  </si>
  <si>
    <t>- Exisiting batch should have been expired</t>
  </si>
  <si>
    <t>1. Open the sunbird portal
2. Login as content creator
3. Search and open the Expired course
4. Click on batch option
5. Click on Create batch
6. Fill the details &gt; Submit
7. Observe batch is created successfully</t>
  </si>
  <si>
    <t xml:space="preserve">Post the batch has expired, a new batch can be created as a content creator for that particular course </t>
  </si>
  <si>
    <t>createBatchForExistingExpiredBatchCourseOrPostBatchGetExpired</t>
  </si>
  <si>
    <t>SB-21304</t>
  </si>
  <si>
    <t>Verify that 
1. if the ongoing batch is expired, then the course creator should be displayed with a create batch option.
2. if the course has a upcoming batch, then the "Create batch" button should not be displayed until it gets expired.</t>
  </si>
  <si>
    <t>Batch is expired for the course</t>
  </si>
  <si>
    <t xml:space="preserve">
1. Open the Sunbird portal
2. Click on Login 
3. Login with content creator credentials 
4. Click on course
5. Observe already created batch is expired
6. Create batch option is available</t>
  </si>
  <si>
    <t xml:space="preserve">
1. if the ongoing batch is expired, then the course createor should be displayed with a create batch option.
2. if the course has a upcoming batch, then the "Create batch" button should not be displayed until it gets expired.</t>
  </si>
  <si>
    <t>validateCreateBatchInExpiredBatch</t>
  </si>
  <si>
    <t>Batch service</t>
  </si>
  <si>
    <t xml:space="preserve">Verify that the content creator is not displayed with "Create batch" option when there is an open batch created already for the course </t>
  </si>
  <si>
    <t>1. A course should be created and published.
2. The course  should have an open batch created.</t>
  </si>
  <si>
    <t>1. Open the application.
2. Login with valid creator credentials.
3. Search for the course.
4. Open the course and verify if the "Create Batch" option is not displayed to the user.</t>
  </si>
  <si>
    <t>createBatchOptionNotDisplayedInAlreadyCreatedOpenBatchContent</t>
  </si>
  <si>
    <t>Verify that if the course has a upcoming batch, then the "Create batch" button should not be displayed until it gets expired.</t>
  </si>
  <si>
    <t xml:space="preserve">
1. Open the Sunbird Portal
2. Click on Login 
3. Login with content creator credentials 
4. Click on course
5. Observ already created batch is expired
6. Create batch option is available</t>
  </si>
  <si>
    <t>If the course has a upcoming batch, then the "Create batch" button should not be displayed until it gets expired.</t>
  </si>
  <si>
    <t>createCourseWithFutureBatchAndValidateCreateBatchOptionIsNotAppearing</t>
  </si>
  <si>
    <t>Verify that if the ongoing batch is expired, then the course createor should be displayed with a create batch option.</t>
  </si>
  <si>
    <t xml:space="preserve">
If the ongoing batch is expired, then the course creator should be displayed with a create batch option.</t>
  </si>
  <si>
    <t>validateExpiredBatchContainsCreateBatchOption</t>
  </si>
  <si>
    <t>SB-23318</t>
  </si>
  <si>
    <t>4.1.0.0 Sprint-1</t>
  </si>
  <si>
    <t xml:space="preserve">Verify post course batch is created by creator then it should have batch id </t>
  </si>
  <si>
    <t xml:space="preserve">
- Trackable API collection should be available with access
- Collection  should me made trackable via trackable api</t>
  </si>
  <si>
    <t>1. Open Sunbird portal
2. Login with creator role
3. Click on profile
4. Try to search the recently published trackable collection
5. Open the trackable collection 
6. Observe batch section is displayed
7. Click on the batch section down arrow icon
8. Click on Create batch
9. Fill all the mandatory details &gt; Create batch
10. Observe the batch is created successfully 
11. Click on Edit batch from batch section
12. Observe the page url is having course do_id and batch as "course/do_21364425809346560011827/update/batch/01364426633895936014"</t>
  </si>
  <si>
    <t xml:space="preserve">Post course batch is created by creator then it should have batch id </t>
  </si>
  <si>
    <t>- Content creator should have created course and saved as draft.</t>
  </si>
  <si>
    <t>1. Open Sunbird portal
2. Login with creator role
3. Click on profile
4. Try to search the recently published course 
5. Open the course 
6. Observe batch section is displayed
7. Click on the batch section down arrow icon
8. Click on Create batch
9. Fill all the mandatory details &gt; Create batch
10. Observe the batch is created successfully 
11. Click on Edit batch from batch section
12. Observe the page url is having course  do_id and batch as "course/do_21364425809346560011827/update/batch/01364426633895936014"</t>
  </si>
  <si>
    <t xml:space="preserve">Post course  batch is created by creator then it should have batch id </t>
  </si>
  <si>
    <t>validateBatchUrlAndCreateBatchOfTrackableCollectionOrCourse</t>
  </si>
  <si>
    <t>Verify if content creator is able to create new batch for course and batch id is displayed in url</t>
  </si>
  <si>
    <t>1. User should have creator access
2. Question set oprtion should be enabled
3. course  should be added with question set contnt</t>
  </si>
  <si>
    <t>1. Open the Sunbird portal
2. Login as content creator
3. Search and open the course 
4. Click on batch section arrow icon
5. Click on Create batch
6. Fill all mandatory details &gt; Create
7. Observe batch is created successfully 
8. Observe the url is having batch id aswell</t>
  </si>
  <si>
    <t>Content creator should be able to create new batch for course  and batch id is displayed in url</t>
  </si>
  <si>
    <t>validateBatchIdInTrackableCollection</t>
  </si>
  <si>
    <t>Verify that 
1. the create Batch option is not shown in course ToC page when the course mentor opens any course.
2. the create Batch option is not shown in course ToC page when the user who has Both Creator and course mentor role opens any course which is not created by him.
3. Create Batch option is shown in course ToC page when the user who has Both Creator and course mentor role opens any course which is created by him.
4. The user is able to create the open batch by clicking on create Batch option for the which are created by him is Course ToC page 
5. The user who is having both creator and mentor role is able to update the Auto created open batch details.
6. The auto created Batch should be shown in course ToC page when the user who is having only creator role opens the course which is created by him.</t>
  </si>
  <si>
    <t>1. Open the portal
3. Click on Login
4. Login with course mentor credentials.
5. Click on Switch to joyful theme
6. Go to courses tab.
7. Open the any course and try to create batch
8. Again open the course which created by him and try to create batch</t>
  </si>
  <si>
    <t>1. the create Batch option should not be shown in course ToC page when the course mentor opens the Any course.
2. the create Batch option should not be shown in course ToC page when the user who has Both Creator and course mentor role opens the Any course which is not created by him
3. Create Batch option should be shown in course ToC page when the user who has Both Creator and course mentor role opens the Any course which is created by him.
4. the user should be able to create the open batch by clicking on create Batch option for the which are created by him is Course ToC page</t>
  </si>
  <si>
    <t>SB-23689</t>
  </si>
  <si>
    <t>Verify that when the batch admin clicks on the forum icon then discussion pertaining to the latest batch should show up to participate in the discussion</t>
  </si>
  <si>
    <t>1. Open Sunbird Portal.
2. Login with content creator credential.
3. Search self created course.
4. Click on Course.
5. Click on dashboard.
6. Click  Forum icon.
7. Observe.</t>
  </si>
  <si>
    <t>validateForumIconForAdmin</t>
  </si>
  <si>
    <t>Verify that forum icon is displayed in course dashboard to batch creator/mentor if user had enabled the DF in batch details</t>
  </si>
  <si>
    <t>1. Open Sunbird Portal.
2. Login with content creator credential.
3. Search self created course.
4. Click on Course.
5. Click on dashboard.
6. Observe.</t>
  </si>
  <si>
    <t>verifyCourseDashBoard</t>
  </si>
  <si>
    <t>Verify that forum icon is displayed to batch admin for expired batches in the course dashboard</t>
  </si>
  <si>
    <t>Verify that the forum icon is displayed in the course dashboard once the batch is selected</t>
  </si>
  <si>
    <t>1. Open Sunbird Portal.
2. Login with content creator credential.
3. Search self created course.
4. Click on Course.
5. Click on dashboard.
6. Observe.</t>
  </si>
  <si>
    <t xml:space="preserve">Verify that the course creator/ Mentor for all tenants is able to see option to turn the DF on/off for all courses in the batch details section
&amp;
Verify that the DF option is by default turned off for all courses in the batch details section
</t>
  </si>
  <si>
    <t xml:space="preserve">-DF configured for Platform level
- DF can be turned on/off for Platform Level
</t>
  </si>
  <si>
    <t>Scenario1:
1. Open the portal
2. Login as course creator/ Mentor
3. Click on Course tab
4. Search and open the course 
5. Click on Batches &gt; Edit button
6. Observe Enable discussion option is enabled
Scenario2:
1. Open the portal
2. Login as course creator/ Mentor
3. Click on Course tab
4. Search and open the new course
5. create the Batche 
6. Observe the DF option is turned off by default</t>
  </si>
  <si>
    <t xml:space="preserve">The course creator/ Mentor for all tenants should be able to see option to turn the DF on/off for all courses in the batch details section
================
The DF option should be turned off by default for all courses in the batch details section
</t>
  </si>
  <si>
    <t>verifyThatTheDFOptionIsByDefaultTurnedOffForAllCoursesAndTrackableCollectionsInBatchDetailsSection</t>
  </si>
  <si>
    <t>Verify that the course creator/ Mentor for all tenants is not dispayed with option to turn the DF on/off for all courses in the batch details section.
&amp;
Verify that the course creator/mentor and the members/Course consumer do not see the option to start/participate in the discussions and the Forum options is not displayed.</t>
  </si>
  <si>
    <t xml:space="preserve">-DF configured for Platform level
- DF can be turned OFF for Platform Level 
</t>
  </si>
  <si>
    <t>Scenario1:
1. Open the portal
2. Login as course creator/ Mentor
3. Click on Course tab
4. Search and open the course 
5. Click on Batches &gt; Edit button
6. Observe the DF option is not displayed
Scenario2:
1. Open the portal
2. Login with valid credentials
3. Click on Course tab
4. Search and open the course 
5. Click on Batches &gt; Edit button
6. Observe forum icon will not be dispalyed below course name</t>
  </si>
  <si>
    <t>The course creator/ Mentor for all tenants should not be dispayed with option to turn the DF on/off for all courses in the batch details section
===============
The course creator/mentor and the members/Course consumer should not see the option to start/participate in the discussions and the Forum options is not displayed.</t>
  </si>
  <si>
    <t>validateEnableDisableDFInBatchCreationWhenLoggedInByTnContentCreator</t>
  </si>
  <si>
    <t>Verify that the course creator/ Mentor for the particular tenants is able to see option to turn the DF on/off for all courses in the batch details section.
&amp;
Verify that the DF option is by default turned off for all courses for the particular tenant in the batch details section</t>
  </si>
  <si>
    <t xml:space="preserve">-DF configured for Platform level
- DF can be turned ON for Platform Level 
</t>
  </si>
  <si>
    <t>Scenario1:
1. Open the portal
2. Login as course creator/ Mentor
3. Click on Course tab
4. Search and open the course 
5. Click on Batches &gt; Edit button
6. Observe Enable discussion option is enabled
Scenario2:
1. Open the portal
2. Login as course creator/ Mentor
3. Click on Course tab
4. Search and open the new course 
5. create the Batch 
6. Observe the DF option is turned off by default</t>
  </si>
  <si>
    <t>The course creator/ Mentor for the particular tenants should be able to see option to turn the DF on/off for all courses in the batch details section
============
The DF option should be turned off by default for all courses for the particular tenant in the batch details section</t>
  </si>
  <si>
    <t>validateEnableDisableDFInBatchCreationWhenLoggedInByContentCreator</t>
  </si>
  <si>
    <t xml:space="preserve">Verify that the course creator/ Mentor for that particular tenant is not dispayed with option to turn the DF on/off for all courses in the batch details section.
&amp;
Verify that the course creator/mentor and the members/Course consumer do not see the option to start/participate in the discussions and the Forum options is not displayed for the particular tenant
</t>
  </si>
  <si>
    <t xml:space="preserve">-DF configured for tenant level (tn, ap, up..etc)
- DF can be turned OFF for tenant Level 
</t>
  </si>
  <si>
    <t>Scenario1:
1. Open the portal
2. Login as (TN) course creator/ Mentor
3. Click on Course tab
4. Search and open the course 
5. Click on Batches &gt; Edit button
6. Observe the DF option is not displayed
Scenario2:
1. Open the portal
2. Login with valid credentials
3. Click on Course tab
4. Search and open the course with DF disabled
5. Observe forum icon will not be dispalyed below course name</t>
  </si>
  <si>
    <t>The course creator/ Mentor for that particular tenant should not be dispayed with option to turn the DF on/off for all courses  in the batch details section
================
The course creator/mentor and the members/Course consumer should not see the option to start/participate in the discussions and the Forum options is not displayed for the particular tenant</t>
  </si>
  <si>
    <t>Verify that the "Enable Discussions" option is displayed in Batch details pop up for all course.
&amp;
Verify that the course creator/Mentor  and the member / Course consumer is able to see Forum options for the course and they can participate in the discussions</t>
  </si>
  <si>
    <t>Scenario1:
1. Open the portal
2. Login as course creator/ Mentor
3. Click on Course tab
4. Search and open the course 
5. Click on Batches &gt; Edit button
6. Observe Enable discussion option is enabled
Scenario2:
1. Open the portal
2. Login with valid credentials
3. Click on Course tab
4. Search and open the course 
5. Observe forum icon will be dispalyed below course name
6. Click on the forum icon
7. Observe DF page is displayed</t>
  </si>
  <si>
    <t>The "Enable Discussions" option should be displayed in Batch details pop up for all course.
=============
The course creator/Mentor  and the member / Course consumer should be able to see Forum options for the course and they can participate in the discussions</t>
  </si>
  <si>
    <t>validateEnableDiscussionAndStartDiscussionInCourse</t>
  </si>
  <si>
    <t>Verify that the course creator/Mentor  and the member / Course consumer is able to see Forum options for the particular tenant course and they can participate in the discussions</t>
  </si>
  <si>
    <t xml:space="preserve">-DF configured for teanant level
- DF can be turned ON for teanant Level 
</t>
  </si>
  <si>
    <t>1. Open the portal
2. Login as course creator/ Mentor /Member
3. Click on Course tab
4. Search and open the course
5. Click on Batches &gt; Edit button
6. Observe Enable discussion option is enabled
7.  Click on the forum icon
8. Observe DF page is displayed</t>
  </si>
  <si>
    <t>The course creator/Mentor  and the member / Course consumer should be able to see Forum options for the particular tenant course and they can participate in the discussions</t>
  </si>
  <si>
    <t xml:space="preserve">Verify that 1. The creator of the course is able to edit the created open batch, update all the details of the batch as below:
i) Name of the batch
ii) About the batch
iii) Batch end date and enrolment end date
2. when a course mentor updates the details of the created batch, then the same is reflected at the consumer end as well
</t>
  </si>
  <si>
    <t>A course is already created and published and created open batch.</t>
  </si>
  <si>
    <t>1. Open staging portal
2. Login with valid creator credentials.
3. Create and publish a course 
4. Create a batch
5. Open the same course and edit the batch details as a creator
6. Open the same course and edit the batch details as a course mentor
7. Details should be updated accordingly dur5ing the consumption</t>
  </si>
  <si>
    <t>1. The creator of the course should be able to edit the created open batch and update all the details of the batch as below:
i) Name of the batch
ii) About the batch
iii) Batch end date and enrolment end date
2. when a course mentor updates the details of the created batch, then the same should be reflected at the consumer end as well</t>
  </si>
  <si>
    <t>editCreatedOpenBatchAndUpdate</t>
  </si>
  <si>
    <t>Verify that the user(who is having both creator and mentor role) is able to create an open batch for the course created by him/her for the tenant configuration disabled for auto batch creation
i) Name of the batch
ii) About the batch
iii) Batch type (choose OPEN)
iv) Start date, end date and enrolment end date
v) Start date , no end date and no enrolment end date
vi) Start date, end date and no enrolment end date
vii) Start date, no end date and enrolment end date</t>
  </si>
  <si>
    <t>1. Creator of the course is course mentor.
2. There is at least one course in live status</t>
  </si>
  <si>
    <t>1. Open the application.
2. Login with valid credentials as course mentor
3. Click on Switch to joyful theme
4. Click on courses tab.
5. Click on any course from latest course section.
6. Click on create batch option.
7. Verify that the user is able to create open batch by giving batch details 
i) Name of the batch
ii) About the batch
iii) Batch type (choose OPEN)
iv) Start date, end date and enrolment end date
v) Start date , no end date and no enrolment end date
vi) Start date, end date and no enrolment end date
vii) Start date, no end date and enrolment end date</t>
  </si>
  <si>
    <t>Course mentor should be able to create an open batch for the course created by him/her by giving all the field values
i) Name of the batch
ii) About the batch
iii) Batch type (choose OPEN)
iv) Start date, end date and enrolment end date
v) Start date , no end date and no enrolment end date
vi) Start date, end date and no enrolment end date
vii) Start date, no end date and enrolment end date</t>
  </si>
  <si>
    <t>EnrollingToBatchForCourse</t>
  </si>
  <si>
    <t>1. Verify that the user(who is having both creator and mentor role) is able to modify the batch end date and enrolment end date for an already created batch and the modified date is reflected successfully.
2. Verify that the user(who is having both creator and mentor role) is able to create upcoming open batch and the batch is displayed under upcoming section</t>
  </si>
  <si>
    <t>1. Creator of the course is course mentor.
2. There is at least one course in live status
3. Open batch is created with batch end date and enrolment end date
4. Creator of the course is course mentor.
5. There is at least one course in live status"</t>
  </si>
  <si>
    <t>1. Open the application.
2. Login with valid credentials as course mentor
3. Click on Switch to joyful theme
4. Click on courses tab.
5. Click on any course from latest course section.
6. Open the course for which batch is already created.
7. Click on edit option for the created batch
8. Change the batch end and enrolment end date and click on update.
9. Verify that the changes made are saved successfully</t>
  </si>
  <si>
    <t>1. The course creator/mentor should be able to modify the batch end date and enrolment end date for an already created batch and the modified date is reflected successfully
2. The course creator/mentor  should be able to create upcoming open batch and the batch is displayed under upcoming section</t>
  </si>
  <si>
    <t>Verify that the user(who is having both creator and mentor role) is able to modify the created upcoming batch start date to current date and the batch is displayed under ongoing batch</t>
  </si>
  <si>
    <t>1. Creator of the course is course mentor.
2. There is at least one course in live status
3. Upcoming open batch is created by the mentor</t>
  </si>
  <si>
    <t>1. Open the application.
2. Login with valid credentials as course mentor
3. Click on Switch to joyful theme
4. Click on courses tab.
5. Click on any course from latest course section.
6. Open the course for which batch is already created.
7. Click on edit option for the created batch
8. Change the batch start date and click on update.
9. Verify that the changes made are saved successfully and the batch is displayed under ongoing section</t>
  </si>
  <si>
    <t>The course /mentor should be able to modify the created upcoming batch start date to current date and the batch is displayed under ongoing batch</t>
  </si>
  <si>
    <t>Verify that except batch start date all the other fields gets cleared when the course mentor clicks on clear option on an already existing batch.</t>
  </si>
  <si>
    <t>1. Creator of the course is course mentor.
2. There is at least one course in live status
3. Ongoing open batch is created by the mentor
4. Creator of the course is course mentor.
5. There is at least one course in live status</t>
  </si>
  <si>
    <t>1. Open the application.
2. Login with valid credentials as course mentor
3. Click on Switch to joyful theme
4. Click on courses tab.
5. Click on any course from latest course section.
6. Open the course for which batch is already created.
7. Click on edit option for the created batch
8. Change the batch start date and click on update.
9. Verify that the changes made are saved successfully and the batch is displayed under ongoing section
10. Again click on create batch option.
11. Enter all the details and click on create.
12. Now again click on create batch option and try to create multiple open batches.</t>
  </si>
  <si>
    <t>&gt; Except batch start date all the other fields should gets cleared when the course mentor clicks on clear option on an already existing batch</t>
  </si>
  <si>
    <t>VerifyCreationOfBatch</t>
  </si>
  <si>
    <t>Verify that the when the user(who is having both Creator and mentor role) updates the batch(like name , description) then the updated batch details are shown in the course dashboard</t>
  </si>
  <si>
    <t>1. Open the portal 
2. Click on Login
3. Login with course mentor credentials.
4. Open the course with batch
5. Click on Edit button under batches section
5. Update the batch details - name, description and save</t>
  </si>
  <si>
    <t>The user( who is having both Creator and mentor role) updates the batch(like name , description) then the updated batch details are shown in the course dashboard</t>
  </si>
  <si>
    <t>verifyCreatorIsAbleToOpenBatchForCourseForPublicUserAndUpdateBatch</t>
  </si>
  <si>
    <t>1. Verify that the when the mentor updates the batch(like name, description) then the updated batch details are shown to the already enrolled and newly enrolled users into the course
2. Verify that when the mentor (who is having both Creator and mentor role) updates the batch(like name, description) then the updated batch details are shown in the course dashboard.</t>
  </si>
  <si>
    <t>1. Open the portal 2. Click on explore page.
3. Click on Login
4. Login with course mentor credentials.
5. Click on Switch to joyful theme
6. Click on Profile icon
7. Go to courses
8. open any course with batch
9. clickon Edit button
8. Update the batch details - name, description and save
9. Observed on course details page</t>
  </si>
  <si>
    <t>1. The user updates the batch(like name , description) then the updated batch details should be shown to the already enrolled and newly enrolled users into the course
2. The user( who is having both Creator and mentor role) updates the batch(like name , description) then the updated batch details are shown in the course dashboard</t>
  </si>
  <si>
    <t>Verify that the course mentor has "course batches" section with 'created by me' and 'assigned to me' sections and on click course batches : 3 sections is displayed as below with count of batches for each section: i) Ongoing batches
ii) Upcoming batches
iv) Expired batches</t>
  </si>
  <si>
    <t>1. Content creator should have created one course and it must be under live status.
2. Course has batch created for it</t>
  </si>
  <si>
    <t>1. Open Staging explore page.
2. Click on sign in link.
3. Login with course mentor credentials.
4. Go to courses
5. Open any course with batch
6. Verify that the "created by me" and "assigned to me" section are displayed
7. Click on Course Batch section.
8. Verify the 3 sections.</t>
  </si>
  <si>
    <t>"created by me" and "assigned to me" sections should be displayed under the course batches section.
on clicking Course batch : 3 sections should be displayed as below with count of batches for each section: 
i) Ongoing batches
ii) Upcoming batches
iv) Expired batches</t>
  </si>
  <si>
    <t>verifyAllBatchDetailsInCourseBatches</t>
  </si>
  <si>
    <t>1. Verify that the course mentor is able to view the dashboard with the below details for every course which has batches created
i) Start Date
ii) End Date
iii) Total enrolment
2. The course mentor is able to select the batch for a course and then view the data correctly even for old batches.</t>
  </si>
  <si>
    <t>1. Login to portal with mentor credentials.
2. Click on Switch to joyful theme
3. Go to courses page.
4. Open the course which he has created batches and user has consumed those.
5. Click on view mentor dashboard.
6. Select the batch from the dropdown.</t>
  </si>
  <si>
    <t>1. The course mentor should be able to view the dashboard with the below details for every course which has batches created
i) Start Date
ii) End Date
iii) Total enrolment
2. The course mentor should be able to select the batch for a course and then view the data correctly even for old batches.</t>
  </si>
  <si>
    <t>validateViewDashboardContentByConsumingContent</t>
  </si>
  <si>
    <t>Verify that when user is able to click on Add Certificate in the Batch card</t>
  </si>
  <si>
    <t xml:space="preserve">1.Open the staging portal 
2.Login as a content creator 
3. Go to Batches -&gt; Add certificate 
4. Click on "Add Certificate" 
</t>
  </si>
  <si>
    <t>Verify that when user is able to click on 
Add Certificate in the Batch card</t>
  </si>
  <si>
    <t>UserCertificatedAddInBatchCard</t>
  </si>
  <si>
    <t>Verify that " the content creator can add completion certificate</t>
  </si>
  <si>
    <t xml:space="preserve">1Open the staging portal 
2. Login as a content creator 
3. Go to Batches -&gt; Add certificate 
4. Click on ""Add Certificate"" </t>
  </si>
  <si>
    <t>The content creator should be able to add completion certificate</t>
  </si>
  <si>
    <t>Verify that user can create the course with course assessment, non self assessment cotent ( ECML content with questions, question set)and certificate is enable with merit criteria</t>
  </si>
  <si>
    <t>Course should be created with course assessment, non self assessment cotent ( ECML content with questions, question set)</t>
  </si>
  <si>
    <t>1. Open the portal
2. Login as content creator
3. Goto course tab
4. Search the created course
5. Click on course card
6. Click on Batches option
7. Click on Add certificate link
8. Click on Add certificate
9. Click on Issue certificate to &gt; All
10. Select any available template from the right side or create new
11. Set the score rule with Greater than or equal to value from list
12. Submit</t>
  </si>
  <si>
    <t>User can create the course with course assessment, non self assessment cotent ( ECML content with questions, question set)and certificate should be enabled with merit criteria</t>
  </si>
  <si>
    <r>
      <rPr>
        <rFont val="Roboto, Arial"/>
        <color theme="1"/>
        <sz val="11.0"/>
      </rPr>
      <t xml:space="preserve">Verify that if the course has </t>
    </r>
    <r>
      <rPr>
        <rFont val="Roboto, Arial"/>
        <color theme="1"/>
        <sz val="11.0"/>
      </rPr>
      <t>more than 1 assessment added then disable the + Sign</t>
    </r>
    <r>
      <rPr>
        <rFont val="Roboto, Arial"/>
        <color theme="1"/>
        <sz val="11.0"/>
      </rPr>
      <t xml:space="preserve"> to add score based criteria in certificate</t>
    </r>
  </si>
  <si>
    <t>Course has more than 1 assessment</t>
  </si>
  <si>
    <t>"1.Open the staging portal 
2. Login as a content creator 
3. Go to Batches -&gt; Add certificate 
4. Click on ""Add Certificate"" 
5. Certificate Rules --&gt; Issue certificates to ? (Drop down)
6. Progress Rule by default is 100% and non editable
7. Observe that + Sign is not present</t>
  </si>
  <si>
    <t>Verify that if the course has more than 1 assessment added then disable the + Sign to add score based criteria in certificate</t>
  </si>
  <si>
    <t>verifyThatIfTheCourseHasMoreThanOneAssessmentAddedThenDisableThePlusSignToAddScoreBasedCriteriaInCertificate</t>
  </si>
  <si>
    <t>Verify that when user clicks on Add certificate and user should be able to click on + sign to add score based criteria in certificate</t>
  </si>
  <si>
    <t>Old course with Assessment</t>
  </si>
  <si>
    <t>1. Open the sunbird portal 
2. Login as a content creator 
3. Create a course that has course assessments 
4. Go to Batches -&gt; Add certificate 
5. Click on ""Add Certificate""
6. Certificate Rules --&gt; Issue certificates to ? (Drop down)
7. Progress Rule by default is 100% and non editable
8. Observe that + Sign is present</t>
  </si>
  <si>
    <t>User clicks on Add certificate and should be able to click on + sign to add score based criteria in MERIT certificate</t>
  </si>
  <si>
    <t>userClickOnAddCertificateAndShouldBeAbletoClickPlusSignToAddScore</t>
  </si>
  <si>
    <t xml:space="preserve">Verify that on clicking Add Certificate user is displayed with below fields
1. Certificate Rules --&gt; Issue certificates to ? (Drop down)
2. Progress Rule by default is 100% and non editable
3. "+" icon is displayed below progress rule
</t>
  </si>
  <si>
    <t>Course with assessment</t>
  </si>
  <si>
    <t xml:space="preserve">1.Open the staging portal 
2. Login as a content creator 
3. Go to Batches -&gt; Add certificate 
4. Click on "Add Certificate" 
5. Certificate Rules --&gt; Issue certificates to ? (Drop down)
6. Progress Rule by default is 100% and non editable
7. "+" icon is displayed below progress rule
</t>
  </si>
  <si>
    <t xml:space="preserve">Verify that user is able to add certificate with the following details for 'Merit certificate" criteria </t>
  </si>
  <si>
    <t>VerifyThatClickingAddCertificate</t>
  </si>
  <si>
    <t xml:space="preserve">Verify that when user clicks on "+" Icon then "Score Rule" is displayed with "Best attempt Score " and shouldnt edit edit the Score Rule &gt;(Greater Than) with Dropdown and its editable Dropdown </t>
  </si>
  <si>
    <t xml:space="preserve">Verify that the user shouldnt able to edit the "Score Rule" with "with "Best attempt Score " and &gt;(Greater Than) with Dropdown </t>
  </si>
  <si>
    <t>verifyThatUserIsAbleToEditScoreRuleAndView</t>
  </si>
  <si>
    <t>SB-26293</t>
  </si>
  <si>
    <t xml:space="preserve">Verify that as content creator in the dropdown option (My state teacher) for certificate issuing criteria is added under Certificate rules </t>
  </si>
  <si>
    <t xml:space="preserve">1. Open the sunbird portal
2. Login as a content creator with valid credentials 
3. Go to Courses -&gt; Batches and click on add certificate 
4. Click on add certificate + button
5. Under certificate rules make sure there is an "Issue certificate to" dropdown present
6. Click on the dropdown and select "My state teacher (SSO users only)" text 
Observe that as content creator in the dropdown option (My state teacher) for certificate issuing criteria is added under Certificate rules </t>
  </si>
  <si>
    <t xml:space="preserve">As content creator in the dropdown option (My state teacher) for certificate issuing criteria is added under Certificate rules </t>
  </si>
  <si>
    <t>verifyCertificateIssuingCriteriaIsAdded</t>
  </si>
  <si>
    <t>Verify that the Below My state teacher - there will be a text with "“Note: The certificate will be issued to users who access {instance} via your state portal only”.</t>
  </si>
  <si>
    <t>1. Open the sunbird portal
2. Login as a content creator 
3. Go to course 
4. Add certificae criteria 
5. Observe that the Below My state teacher - there will be a text with "“Note: The certificate will be issued to users who access {instance} via your state portal only”.</t>
  </si>
  <si>
    <t>The Below My state teacher - there will be a text with "“Note: The certificate will be issued to users who access {instance} via your state portal only”.</t>
  </si>
  <si>
    <t>validateMessageBelowMyStateTeacherInsideAddCertificateCriteriaSection</t>
  </si>
  <si>
    <t>SB-28132</t>
  </si>
  <si>
    <t>Verify that the user is able to single select dropdown from  Certificate rules from the add certificate options as a content creator</t>
  </si>
  <si>
    <t>- Creator should have created course with batch</t>
  </si>
  <si>
    <t xml:space="preserve">1. Open the sunbird portal
2. Login as Content creator
3. Search and open newly created course with batch
4. Click on batch option &gt; Create certificate
5. Select All the users option
6. Click on + add option
7. Select &gt;80* option 
8. Select the template 
9. Check the checkbox &gt; Create certificate
10. Observe success message is dispalyed for adding certificate </t>
  </si>
  <si>
    <t>User should be able to single select dropdown from  Certificate rules from the add certificate options as a content creator</t>
  </si>
  <si>
    <t>addCertificateRulesAndAddCertificateWithSuccessMessage</t>
  </si>
  <si>
    <t>Verify that content creator is able to add a certificate to batch by selecting an existing template with completion criteria</t>
  </si>
  <si>
    <t>-Content creator should have created the course 
- Reviewer should have published course</t>
  </si>
  <si>
    <t>1. Open the sunbird portal
2. Login as content creator 
2. Click on Create batch button in batch section
3. Enter Batch name , Start date, End date, Enrollement end date.
4. Select the Issue Certificate radio button 
5. Select the checkbox &gt; Create 
6. Click on Add certificate button
7. Select the existing template from preview template section
8. Select the certificate rule from the dropdown
9.Click on the checkbox below progress rule 
10. Scroll down and click on Add certificate
11. Observe Certificate is added successfully with toast message</t>
  </si>
  <si>
    <t>The content creator should be able to add a certificate to batch by selecting an existing template with completion criteria</t>
  </si>
  <si>
    <t>createCourseAndPublishWithBatchAndAddCertificateWithExistingTemplate</t>
  </si>
  <si>
    <t>Verify that content creator is able to add a certificate to batch by selecting an new template with completion criteria</t>
  </si>
  <si>
    <t>1. Open the sunbird portal
2. Login as content creator 
3. Search and open the new course
4. Click on Create batch button in batch section
5. Enter Batch name , Start date, End date, enrollment end date.
6. Select the Issue Certificate radio button 
7. Select the checkbox &gt; Create 
8. Click on the Add certificate button
9. Click on Create Template
10. Enter certificate title, Name
11. Click on browse from these fields (State logo 1 (mandatory), Singature1, Signature 1 designation) and select the valid logo and signatures 
12. Select the layout and refresh to see changes
13. Click on the checkbox below the signature 2 fields&gt; Save template
14. Select the certificate rule from the dropdown
15. Scroll down and click on Add Certificate
16. Observe Certificate is added successfully with a toast message</t>
  </si>
  <si>
    <t>The content creator should be able to add a certificate to batch by selecting an new template with completion criteria</t>
  </si>
  <si>
    <t>createCourseBatchAndPublishAndAddCertificatesFromScratchAlsoValidateCertificateRules</t>
  </si>
  <si>
    <t>Verify that content creator is able to add a certificate to batch by selecting an existing template with merit criteria.</t>
  </si>
  <si>
    <t>1. Open the sunbird portal
2. Login as content creator 
2. Click on Create batch button in batch section
3. Enter Batch name , Start date, End date, Enrollement end date.
4. Select the Issue Certificate radio button 
5. Select the checkbox &gt; Create 
6. Click on Add certificate button
7. Select the existing template from preview template section
8. Select the certificate rule from the dropdown
9. Click on + (Add) icon &gt; Select the percentage from (70%)
10. Click on the checkbox below progress rule 
12. Scroll down and click on Add certificate
13. Observe Certificate is added successfully with toast message</t>
  </si>
  <si>
    <t>Content creator should be able to add a certificate to batch by selecting an existing template with merit criteria.</t>
  </si>
  <si>
    <t>createCoursePublishAndBatchWithExistingCertificateValidatingMeritCriteria</t>
  </si>
  <si>
    <t>Verify that content creator is able to add a certificate to batch by selecting an new template with merit criteria</t>
  </si>
  <si>
    <t>1. Open the sunbird portal
2. Login as content creator 
3. Search and open the new course
4. Click on Create batch button in batch section
5. Enter Batch name , Start date, End date, Enrollement end date.
6. Select the Issue Certificate radio button 
7. Select the checkbox &gt; Create 
8. Click on Add certificate button
9. Click on Create template
10. Enter certificate title, Name
11. Click on browse from these fields (State logo 1 (mandatory), Singature1, Signature 1 designation) and select the valid logo and signatures 
12. Select the layout and refresh to see changes
13. Click on the checkbox below the signature 2 field &gt; Save template
14. Select the certificate rule from the dropdown
16. Click on the checkbox below the progress rule 
17. Scroll down and click on Add Certificate
18. Observe Certificate is added successfully with a toast message</t>
  </si>
  <si>
    <t xml:space="preserve">Content creator should be able to add a certificate to batch by selecting an new template </t>
  </si>
  <si>
    <t>createCourseBatchCertificateFromScratchWithTemplateCreationAndValidateMeritCriteria</t>
  </si>
  <si>
    <t>Library Page</t>
  </si>
  <si>
    <t>Verify that the user is able to search all contents with the below content types when user search
1.Collection",
2."TextBook",
3."Resource",
4."SelfAssess",
5."PracticeResource",
6."ExplanationResource</t>
  </si>
  <si>
    <t xml:space="preserve">1. Launch the staging portal.
2.Login with valid credentials. 
3. Search for any content 
4. Observe </t>
  </si>
  <si>
    <t>user should be able to search all contents with the below content types when user search
1.Collection",
2."TextBook",
3."Resource",
4."SelfAssess",
5."PracticeResource",
6."ExplanationResource</t>
  </si>
  <si>
    <t>verifyContentsInExplorePage</t>
  </si>
  <si>
    <t>consumption</t>
  </si>
  <si>
    <t>Verify that the text book content card is having :
- Book Image, Book Name, Class , Medium, Ribbons and Org Name.
and These fields should not be displayed on textbook content card if the creator is not added while creating the textbook.</t>
  </si>
  <si>
    <t>1. Open the Portal / RJ /AP/OD/MH
2. Login with valid credentials
3. Click on Switch to joyful theme
4. Go to Digital textbooks page.
5. Select the any book</t>
  </si>
  <si>
    <t>Text book content card should have :
- Book Image, Book Name, Topics, Class , Medium , Badges and Org Name.
and These fields should not be displayed on textbook content card if the creator is not added while creating the textbook.</t>
  </si>
  <si>
    <t>Verify that Digital textbooks page display:
1)Tenant specific logo 
2)Tenant specific filters parameters
3)Digital Textbooks tab highlited in blue color
4)QR code search box
5)Navigation for each page works fine
6)View all link is available for all the page section
7)Language selection available
8)Content type is displayed on content card</t>
  </si>
  <si>
    <t>1. Open the Portal / RJ /AP/OD/MH
2. Login with valid credentials
3. Click on Switch to joyful theme
4. Go to Digital textbooks page.</t>
  </si>
  <si>
    <t>Digital textbooks page shoulddisplay:
1)Tenant specific logo 
2)Tenant specific filter parameter
3)Search textbox
4)QR code search field
5)Navigation for each page works fine
6)View all link is available for all the page
7)Language selection available
8)Content type is displayed on content card</t>
  </si>
  <si>
    <t>verifyCopyRightDetails</t>
  </si>
  <si>
    <t>Verify that the correct contents count is getting displayed when the user searches the valid dial code which is linked to Textbook.</t>
  </si>
  <si>
    <t>1. Open the Sunbird portal.
2. Login with valid creator/anonymous user.
3. Click on Switch to joyful theme
4. Click on Digital textbooks 
5. Click on search textbox
6. Enter valid QR code
7. Submit the valid QR code</t>
  </si>
  <si>
    <t>The correct contents count is getting displayed when the user searches the valid dial code which is linked to Textbook.</t>
  </si>
  <si>
    <t>searchWithQRcode</t>
  </si>
  <si>
    <t>Verify that when the user enters the dial code that has multiple books linked, then all the linked books is displayed in an easy format for the user to understand
&amp; clicking upon the same should redirect the user to flattend result page.</t>
  </si>
  <si>
    <t>1. Open the Sunbird portal.
2. Login with valid creator/anonymous user.
3. Click on Switch to joyful theme
4. Click on Digital textbooks 
5. Click on search textbox
6. Enter valid QR code which is attached to multiple books.
7. Click on any book and observe the result.</t>
  </si>
  <si>
    <t>&gt; When the user enters the dial code that has multiple books linked, then all the linked books should get displayed in an easy format for the user to understand&amp; When the user click on any book then the user should take to flattened results page of the book successfully</t>
  </si>
  <si>
    <t>Verify that if user selects the book from flatten result then User sees the flattened list of content attached to that book
&amp; Verfiy that if user selects one of the card then User sees the content details page for that specific content that's linked</t>
  </si>
  <si>
    <t>1. Open the Sunbird portal.
3. Login with valid creator/anonymous user.
4. Click on Switch to joyful theme
5. Click on Digital textbooks 
6. Click on enter QR code.
7. Enter valid QR code, which is attached two different book
8. Select any one book</t>
  </si>
  <si>
    <t>When the user selects the book from flatten result then User sees the flattened list of content attached to that book.
When the user selects one of the card then User sees the content details page for that specific content that's linked.</t>
  </si>
  <si>
    <t>verifyQRCodeSearchResult</t>
  </si>
  <si>
    <t>search</t>
  </si>
  <si>
    <t>Verify that if user search any content name result should get displayed accordingly
 for below users
1. Guest User
2. Logged in User</t>
  </si>
  <si>
    <t xml:space="preserve">1. Open the Sunbird portal
2. Login with valid user/Browse has guest user
3. click search textfield.
4. Enter the content name.
5. Click on search button.
6. Observe the content should be displayed
</t>
  </si>
  <si>
    <t>When the user search any content name result should get displayed accordingly
 for below users
1. Guest User
2. Logged in User</t>
  </si>
  <si>
    <t>ResultShouldBeAccordinglyToSearchTextField</t>
  </si>
  <si>
    <t>metadata</t>
  </si>
  <si>
    <t>Verify if Textbook deatails page metadata:
1)Medium
2)Class
3)Subject
4)Last update
5)Created On
6)Created on SUNBIRD by
7)License Terms
8)Published on SUNBIRD by
9)Content Credits - with View link &gt; On click credite with attributions and copyright displayed</t>
  </si>
  <si>
    <t>1. Open the Sunbird portal.
2. Navigate to "profile" page
3. Login with valid creator/anonymous user.
4. Click on Switch to joyful theme
5. Go to Digital textbooks page.
6. Search for the book
7. Select the book</t>
  </si>
  <si>
    <t>Textbook deatails page metadata should get displayed :
1)Medium
2)Class
3)Subject
4)Last update
5)Created On
6)Created on SUNBIRD by
7)License Terms
8)Published on SUNBIRD by
9)Content Credits - with View link &gt; On click credite with attributions and copyright displayed</t>
  </si>
  <si>
    <t>SB-30462</t>
  </si>
  <si>
    <t>Home Page</t>
  </si>
  <si>
    <t>Verify that when user clicks on any category (Digital textbook) from "Browse by category" in Home page then the user is displayed with the contents which are grouped for selected category
&amp;
Verify that when user clicks on any category (Digital textbook) from "Browse by category" in Home page then the user should not be displayed based on primary category or subjects and the contents inside grouping to be ordered by "Updated on"
dates</t>
  </si>
  <si>
    <t>Scenario1:
1. Open the sunbird portal
2. Login with valid credentials
3. Click on Home tab 
4. Scroll down and select any category in "Browse by category" section. 
5. Observe selected category content page is displayed
6. Observe Filter is showing the selected content type
Scenario2:
1. Open the sunbird portal
2. Login with valid credentials
3. Click on Home tab 
4. Scroll down and select any category in "Browse by board" section. 
5. Observe selected category content page is displayed
6. Observe content is not dispayed base on primry category, subjects
7. Click on any content card 
8. Click on Credits and Licence information down arrow icon (v) 
9. Observe the "Updated on"
date.</t>
  </si>
  <si>
    <t>When user clicks on any category (Digital textbook) from "Browse by category" in Home page then the user should get displayed with the contents which are grouped for selected category
&amp;
When user clicks on any category (Digital textbook) from "Browse by category" in Home page then the user should not be displayed based on primary category or subjects and the contents inside grouping to be ordered by "Updated on"
dates</t>
  </si>
  <si>
    <t>browseByCategoryAndValidateContentsDateOrderByHomePage</t>
  </si>
  <si>
    <t>Verify that 
1. The below fields are available in the content information in the new UI 
  -Title
  -Created on Sunbird by 
  -Author 
  -License Terms
  -Published on Sunbird by
  -Credit link.
  -License term and description.
2. On click of credit link, Copyright and attributions values are displayed.
3. The organisation email ID link is displayed next to the Published on SUNBIRD by field and the user is navigated to mailbox when clicked on the link</t>
  </si>
  <si>
    <t>1. Open Staging Home page.
3. Click and open the content card.
4. Verify whether Title, Created on Diksha, Author, License terms, Published on Diksha, Credit link is available.</t>
  </si>
  <si>
    <t>1. The below fields should be shown in the content details page 
  -Title
  -Created on Sunbird by 
  -Author 
  -License Terms
  -Published on Sunbird by
  -Credit link.
  -License term and description.
2. On click of credit link, Copyright and attributions values should be displayed.
3.  The organisation email ID link should be displayed next to the Published on Sunbird by field and the user is navigated to mailbox when clicked on the link</t>
  </si>
  <si>
    <t>verifyTheContentInformation</t>
  </si>
  <si>
    <t>Verify that user is able to see the following fields while consuming the textbook.
- Original author
- License
- Credits - copyright &amp; attributions</t>
  </si>
  <si>
    <t>1. Open the Sunbird Portal / RJ /AP/OD/MH
2. Login with valid credentials
3. Click on Switch to joyful theme
4. Go to Digital textbooks page.
5. Select the any book
6. Observe</t>
  </si>
  <si>
    <t>User should be able to see the following fields while consuming the textbook.
- Original author
- License
- Credits - copyright &amp; attributions</t>
  </si>
  <si>
    <t>validateAttrAndCreatorInCreditSection</t>
  </si>
  <si>
    <t>Verify User is able to consume another content from book if user shares a content URL from within a book
- Veify that user is able to open same content from book which is shared</t>
  </si>
  <si>
    <t>User should logged in as custodian user</t>
  </si>
  <si>
    <t>1. Open the URL
2. Open any content
3. Share the content
4. Copy the shared link
5. Now try to open it in new tab</t>
  </si>
  <si>
    <t xml:space="preserve">User should  be able to consume another content from book if user shares a content URL from within a book. 
User should be able to open same content from book which is shared
</t>
  </si>
  <si>
    <t>copyShareedLinnkAndOpeninNewTab</t>
  </si>
  <si>
    <t>Verify the copyright (" Copyright: [Copy Right], 2019") value while consuming of content when "year of creation" values are given while creating the content:
Textbooks: new books</t>
  </si>
  <si>
    <t>1. Open the Sunbird portal.
2. Login with valid creator/anonymous user.
3. Click on Switch to joyful theme
4. Go to Digital textbooks page.
5. Search for the book/resource.
6. Open the book / content</t>
  </si>
  <si>
    <t>User should be display the copyright (" Copyright: [Copy Right], 2019") value while consuming of content when "year of creation" values are given while creating the content:
 Textbooks: new books</t>
  </si>
  <si>
    <t>verifyCopyRightYearForNewBookContent</t>
  </si>
  <si>
    <t>Verify that while consumption of old content, if year of creation is not updatd then only copyright values are displayed
Format should be like: " Copyright: [Copy Right]"</t>
  </si>
  <si>
    <t>1. Open the Sunbird portal.
2. Login with valid creator/anonymous user.
3. Click on Switch to joyful theme
4. Go to Digital textbooks page.
5. Search for the old book.
6. Open the book / content</t>
  </si>
  <si>
    <t>While consumption of old content, if year of creation is not updatd then only copyright values are displayed
Format should be like: " Copyright: [Copy Right]"</t>
  </si>
  <si>
    <t>Verify that on portal in the footer section, license term "All content here is licensed under a Creative Commons license (CC-BY 4.0)" for all the content which is created on diksha" displayed with logo</t>
  </si>
  <si>
    <t>1. Open the Sunbird portal.
2. Login with valid creator/anonymous user.
3. Go to library page
4. Go to Digital textbooks page.
5. Search for the book
6. Open the book
7. See the license term section</t>
  </si>
  <si>
    <t>On portal at the footer section license term "All content here is licensed under a Creative Commons license (CC-BY 4.0)" for all the content which is created on diksha" displayed with cc-by logo</t>
  </si>
  <si>
    <t>createBookWithLiscenceTermsAndValidateInBookTOC</t>
  </si>
  <si>
    <t xml:space="preserve">Verify the copyright (" Copyright: [Copy Right], 2019") value while consuming of content when "year of creation" values are given while creating the content:
Resources: Old resource 
</t>
  </si>
  <si>
    <t xml:space="preserve">User should be display the copyright (" Copyright: [Copy Right], 2019") value while consuming of content when "year of creation" values are given while creating the content:
Resources: Old resource
</t>
  </si>
  <si>
    <t>verifyCopyRightYearForOldResourceContent</t>
  </si>
  <si>
    <t xml:space="preserve">Verify the copyright (" Copyright: [Copy Right], 2019") value while consuming of content when "year of creation" values are given while creating the content:
Resources:  New Resource
</t>
  </si>
  <si>
    <t xml:space="preserve">User should be display the copyright (" Copyright: [Copy Right], 2019") value while consuming of content when "year of creation" values are given while creating the content: Resources: New Resource
</t>
  </si>
  <si>
    <t>verifyCopyRightYearForNewResourceContent</t>
  </si>
  <si>
    <t>Verify that user is able to access get page and when user enters dial code in the get page one should be able to see all the linked content with play button and content plays on click on Play icon</t>
  </si>
  <si>
    <t>1. Open the Portal
2. Login with valid credentials
3. Click on Switch to joyful theme
4. In Digital textbooks click on search or enter qr code field
5. Enter valid QR code and serach the book
6.Click on searched book</t>
  </si>
  <si>
    <t>User should be able to access get page and when user enters dial code in the get page one should be able to see all the linked content with play button and content plays on click on Play icon</t>
  </si>
  <si>
    <t>AccessGetPageAndEnterDialCode</t>
  </si>
  <si>
    <t>Verify by default accordian is in collapse mode</t>
  </si>
  <si>
    <t>1. Open the URL
2. Search for any content which is having TOC
3. Click on the content
4. Observe the TOC on right hand section of the screen
5. By default Accordian should be on collapse mode</t>
  </si>
  <si>
    <t>The default accordian should be in collapse mode</t>
  </si>
  <si>
    <t>Verify  that user is clickable on chapter and is able to see the book toc strutcure</t>
  </si>
  <si>
    <t>1. Open the Sunbird portal.
3. Login with valid creator/anonymous user.
4. Click on Switch to joyful theme
5. Click on Digital textbooks 
6. Click on enter QR code.
7. Enter valid QR code 
8. Select the book</t>
  </si>
  <si>
    <t>User should be able to click on chapter and should be able to see the book toc strutcure</t>
  </si>
  <si>
    <t>Verify that when User is search for some word and select the content and then click on back button then user should  go to search results page not the  "other" page.</t>
  </si>
  <si>
    <t xml:space="preserve">1. Open the sunbird portal.
3.Search for any content
4.Click on back button
</t>
  </si>
  <si>
    <t>When User is search for some word and then click on back button then user should  go to search results page not the  "other" page.</t>
  </si>
  <si>
    <t>verifyUserBackToSameTabAfterContentSearch</t>
  </si>
  <si>
    <t>libray page</t>
  </si>
  <si>
    <t>Verify that the book (published adopted book) is available in library page and can be consumed by all the users</t>
  </si>
  <si>
    <t xml:space="preserve">1. Open the Sunbird portal
2. Login with Adopted tenant user.
3. Click on search textfield
4. Search the textbook 
5. consume the content.
</t>
  </si>
  <si>
    <t>Post searching the published adapted textbook, user should be able to consume the book</t>
  </si>
  <si>
    <t>Verify that user can apply the filter and open the book from Digital textbook page</t>
  </si>
  <si>
    <t xml:space="preserve">1. Open the Sunbird portal 
2. Login / Browse as guest
3. Click on Digital Textbooks
4. Click on filter &amp; edit the filter on BMCS value
5. Observe </t>
  </si>
  <si>
    <t>User should be able to apply the filter and open the book from library page</t>
  </si>
  <si>
    <t>Verify user is able to consume the Published digital textbook By searching name</t>
  </si>
  <si>
    <t>Collection should be published</t>
  </si>
  <si>
    <t xml:space="preserve">1. Login to portal with valid user or guest user
2. Search collection with following way and consume it
- By name
</t>
  </si>
  <si>
    <t>User should be able to consume the Published digital textbook By searching name</t>
  </si>
  <si>
    <t>verifyUserIsAbleToConsumeThePublishedCollectionByUsingTheCourseName</t>
  </si>
  <si>
    <t>Verify user is able to consume the Published digital textbook</t>
  </si>
  <si>
    <t>1. Login to portal with valid user or guest user
2. Search Published digital textbook with following way and consume it
- By name
- By do_id
- By Qr code
- By filter</t>
  </si>
  <si>
    <t>User should be able to consume the Published digital textbook</t>
  </si>
  <si>
    <t>createCollectionAndConsume</t>
  </si>
  <si>
    <t xml:space="preserve">Verify user is able to consume the Published digital textbook By searching do_id
</t>
  </si>
  <si>
    <t xml:space="preserve">1. Login to portal with valid user or guest user
2. Search Published digital textbook with following way and consume it
- By do_id
</t>
  </si>
  <si>
    <t>User should be able to consume the Published digital textbook By searching do_id</t>
  </si>
  <si>
    <t>verifyUserIsAbleToConsumeThePublishedCollectionByUsingTheDoId</t>
  </si>
  <si>
    <t>Verify that post publishing the book user is able 
to consume the book with primary content category (etextbook, explanation content, Teacher resource, Learning resource, course assessment, practice question) set also if user
opens the same content from published section 
then Primary content category linked to unit is displayed.</t>
  </si>
  <si>
    <t>1. Published the book with etextbook content.
2. Go to libray page and search the book with title.
3. Consume the book contents
4. Go to published section &gt; Observe the content.</t>
  </si>
  <si>
    <t>&gt; Post publishing the book, user should be able to consume the Primary content category.
&gt; If user edit the already published book, already added etextbook content should be displayed</t>
  </si>
  <si>
    <t>Verify, custodian user is able to consume the collection  
contents from library section.</t>
  </si>
  <si>
    <t>1. Custodian users should be able to login to the Sunbird portal.
2. Custodian users should be able to navigate to the library page.
3. Custodian users should be able to get the content By searching the content in search bar. 
4. Custodian users should be able to get the content By applying filters in Library.</t>
  </si>
  <si>
    <t>Custodian user should able to consume the collection  
contents from library section.</t>
  </si>
  <si>
    <t>CustodianUserSearchContentInLibraryByFilters</t>
  </si>
  <si>
    <t>Verify user is able to consume the below collections:
1.Content Playlist
2.Digital Textbook
3.Question paper</t>
  </si>
  <si>
    <t>1. Login to portal with valid user or guest user
2. Search collection 
3. Select the collection and consume</t>
  </si>
  <si>
    <t>User should be able to consume the below collections:
1.Content Playlist
2.Digital Textbook
3.Question paper</t>
  </si>
  <si>
    <t>createAllCollectionContentAndConsume</t>
  </si>
  <si>
    <t>Verify that user is able to select the book and play the content sucessfully</t>
  </si>
  <si>
    <t xml:space="preserve">1. Open the Sunbird Portal.
2. Login has valid user.
3. Has per BMCS value the textbook should be displayed
4. Click on textbook or search the book
5. Click on book and consume it
</t>
  </si>
  <si>
    <t>User should be able to select the book and play the content sucessfully</t>
  </si>
  <si>
    <t>OpenBookAsPerBMCSetAndPlayTheTextbook</t>
  </si>
  <si>
    <t>Verify user can able  to Distinguish between level 1 and level 2 nodes in a collection visually
- Verify that the content order is displayed in correct sequence</t>
  </si>
  <si>
    <t xml:space="preserve">1. Open the URL
2. Search for any content which is having TOC
3. Click on the content
4. Observe the TOC on right hand section of the screen
</t>
  </si>
  <si>
    <t xml:space="preserve">- User should be able  to Distinguish between level 1 and level 2 nodes in a collection visually
-  The content order should be displayed in correct sequence </t>
  </si>
  <si>
    <t>createBookAndInsideTocValidateTheCreatedNodesAndTheSequence</t>
  </si>
  <si>
    <t>Verify that the content is starts playing in landscape mode when the user clicks on any contents which are present in texbook. 
&amp; Verify that contents is starts playing in landscape mode when the user clicks on next/previous content in canvas screen</t>
  </si>
  <si>
    <t xml:space="preserve">1. Open the staging url:https://staging.sunbirded.org/
2. Login with User credential's.
3. search the content with QR code
4. Consume the content
</t>
  </si>
  <si>
    <t>The content should start playing in landscape mode when the user clicks on any contents which are present in texbook. 
Contents should starts playing in landscape mode when the user clicks on next/previous content in canvas screen.</t>
  </si>
  <si>
    <t>contentPlayInLandScapeModeusingQrCode</t>
  </si>
  <si>
    <t>Verify the order of the contents is displayed as provided by the creator while consuming the following collections:
1.Question paper(can be configured)</t>
  </si>
  <si>
    <t>1. Open portal
2. Login as creator
3. Go to Workspace
4. Create book
5. Fill the details, add child, and click on add from library
6. Select a content from the content list and add it to the folder
7. Save and sumbit for review
8. Login as reviewer
9. Publish the coollection
10. Open the content from library page and verify the structure and order of the contents</t>
  </si>
  <si>
    <t>The order of the contents is displayed as provided by the creator while consuming the following collections:
1.Question paper</t>
  </si>
  <si>
    <t>validateOrderOfContentInConsumptionForQuestionPaper</t>
  </si>
  <si>
    <t xml:space="preserve">Verify that 
1. The user is able to see the first unit of the textbook ToC is opened and is selected by default when the user  opens the textbook from library page.
2.  The Below options are showing in canvas screen when the user opens the any content
1. Share icon.
2. Rate the content.
</t>
  </si>
  <si>
    <t>1.Open staging url 
2.Login with valid credentials
3.Go to Library page 
4.Search for the textbook
5.Observe
----------------------------------
1.Open staging url 
2.Login with valid credentials
3.Go to Library page 
4.Search for the textbook
5.Consume any content and observe</t>
  </si>
  <si>
    <t xml:space="preserve">1. The user should be able to see the first unit of the textbook ToC is opened and should be selected
by default when the user  opens the textbook from library page.
2.  The Below options should be shown in canvas screen when the user opens the any content
1. Share icon.
2. Rate the content.
</t>
  </si>
  <si>
    <t xml:space="preserve">Verify that 
 1. the user is able to access only the License Terms &amp; Credits section from the ToC details page of the textbook.
2. the User is able see the units and is able to click on the units.
3. Verify that the user is able to see options to open a specific type of contents as : 
 1. All
 3.2. Videos
 3.3. Interactive
 3.4. Documents
</t>
  </si>
  <si>
    <t xml:space="preserve">1.Open staging url 
2.Login with valid credentials
3.Go to Library page 
4.Search for the textbook
5.Consume and observe </t>
  </si>
  <si>
    <t xml:space="preserve">
1. The user should be able to access only the License Terms &amp; Credits section from the ToC details page of the textbook.
2. The User should be able see "Select chapter" and is able to click on the select chapter button to view all
the individual contents under different units.
3. The user should be able to see options to open a specific type of contents as : 
 3.1. All
 3.2. Videos
 3.3. Interactive
 3. 4. Documents</t>
  </si>
  <si>
    <t>userAbleToAccessLicenceTermsAndSpecificTypeOfContent</t>
  </si>
  <si>
    <t>Verify that a published Textbook is avalible in library page for consumption and user is able to open and consume the text book</t>
  </si>
  <si>
    <t>1. Open the Portal
2. Login with valid credentials
3. Click on Switch to joyful theme
4. In Digital textbooks search field search the published book.</t>
  </si>
  <si>
    <t>Published Textbook should avalible in library page for consumption and user should be able to open and consume the text book</t>
  </si>
  <si>
    <t>createDigitalTextBookAndConsume</t>
  </si>
  <si>
    <t>Verify the order of the contents is displayed as provided by the creator while consuming the following collections:
1.Content Playlist</t>
  </si>
  <si>
    <t>1. Open portal
2. Login as creator
3. Go to Workspace
4. Create collection
5. Fill the details, add child, and click on add from library
6. Select a content from the content list and add it to the folder
7. Save and sumbit for review
8. Login as reviewer
9. Publish the coollection
10. Open the content from library page and verify the structure and order of the contents</t>
  </si>
  <si>
    <t>The order of the contents should be displayed as provided by the creator while consuming the following collections:
1.Content Playlist</t>
  </si>
  <si>
    <t>validateOrderOfContentInConsumptionForContentPlaylist</t>
  </si>
  <si>
    <t xml:space="preserve">Verify that :
&gt; The count of the contents must be displayed for each section available in the Digital textbook page.
</t>
  </si>
  <si>
    <t>BMCS should have been selected where contents are available</t>
  </si>
  <si>
    <t xml:space="preserve">
1. Open the Sunbird portal
2. Login with valid credentials
3. Go to Digital textbook
4. Observe the the book subjects is showing count next to it
</t>
  </si>
  <si>
    <r>
      <rPr>
        <rFont val="Arial"/>
        <color theme="1"/>
        <sz val="10.0"/>
      </rPr>
      <t xml:space="preserve">
The count of the contents must be displayed for each section available in the Digital textbook page.
</t>
    </r>
    <r>
      <rPr>
        <rFont val="Arial"/>
        <color theme="1"/>
        <sz val="10.0"/>
      </rPr>
      <t xml:space="preserve">
</t>
    </r>
  </si>
  <si>
    <t>VerifyCountOfTheContentsWhenLanguageIsChanged</t>
  </si>
  <si>
    <t>Verify user should be able to switch from one node to another while playing node 1 content and so on for adjacent node as well</t>
  </si>
  <si>
    <t>1. Open the staging url:https://staging.sunbirded.org/
2. Login with User credential's.
3. search the content with  name
4. Consume the content
4. Observe</t>
  </si>
  <si>
    <t>User should be able to switch from one node to another while playing node 1 content and so on for adjacent node as well</t>
  </si>
  <si>
    <t>SB-27552</t>
  </si>
  <si>
    <t>Trackable Book/trackable Collection</t>
  </si>
  <si>
    <t xml:space="preserve">Verify that the user is able to see the "primary category" in the ribbon of the content card instead of "Content type"  </t>
  </si>
  <si>
    <t>1. Open the staging portal 
2. Login with valid credentials / Guest
3. Search and open the book.
4. Observe a tracable collection/ trackable book ribbon on content card</t>
  </si>
  <si>
    <t xml:space="preserve">User should be able to see the "primary category" in the ribbon of the content card instead of "Content type"  </t>
  </si>
  <si>
    <t>validatePrimaryCategoryinRibbonOfContentcardAndConsume</t>
  </si>
  <si>
    <t xml:space="preserve">Verify that user can user visits the textbook toc and select the video button can play the video from textbook
Verify that user can user visits the textbook toc and select the content type such as interactive, docs, all, </t>
  </si>
  <si>
    <t xml:space="preserve">1. Open the Sunbird portal
2. Login/browse as guest
3. Click on digital Textbook
3. Select the textbook with video content
4. Click on the Textbook ToC Page 
5. Click on Video Checkbox
6. Play the content
7. Observe the checkboxes for media type filter parameter
8. By click on All, Videos, Interactive, Docs, 
9. Observe it.
</t>
  </si>
  <si>
    <t xml:space="preserve">User can user visits the textbook toc and select the video button can play the video from textbook
==========
User can visits the textbook toc and select the content type such as interactive, docs, all, </t>
  </si>
  <si>
    <t>visitTextbookTocAndPlayVideoFromVideoSection</t>
  </si>
  <si>
    <t>Verify that the user is able to access only the License Terms &amp; Credits section from the ToC details
page of the textbook.</t>
  </si>
  <si>
    <t>1. Open Sunbird portal
2.Go to profile
3. Click on login.
4. login with guest or annoymous
5. Click on Switch to joyful theme
6. In Digital Textbooks Open any book.
7. Click on license term section from left side panel</t>
  </si>
  <si>
    <t>The user should be able to access only the License Terms &amp; Credits section from the ToC details page of the textbook.</t>
  </si>
  <si>
    <t>verifyUserAcessLicenseTerms</t>
  </si>
  <si>
    <t>Verify that the updated Textbook toc is showing in textbook details page when the creator has added/Removed the contents</t>
  </si>
  <si>
    <t>1. Open Sunbird portal
2. Go to profile
3. Click on login.
4. login with guest or annoymous
5. Click on Switch to joyful theme
6. In Digital Textbooks Open any book.
7. Observe</t>
  </si>
  <si>
    <t>The updated Textbook toc should be shown  in textbook details page when the creator has added/Removed the contents</t>
  </si>
  <si>
    <t>Verify that the ETB/collection on Consumption and trackable ETB/collection  labels are translated in the below language
1.Assamese
2. Gujarati
3.Oriya
4. Punjabi</t>
  </si>
  <si>
    <t>1. Open the Sunbird portal
2. Login with vaild credentilals
3. Click on search textfield.
4. consume the trackable collection 
5. change the langauge to
a. Assamese
b. Gujarati
c. Oriya
d. Punjabi
6. Observe</t>
  </si>
  <si>
    <t>ETB/collection on Consumption and trackable ETB/collection labels should be  translated in the below language
1.Assamese
2. Gujarati
3.Oriya
4. Punjabi</t>
  </si>
  <si>
    <t>navagateToTrackableCollectionAndCheckLabelsByChangingTheLanguages</t>
  </si>
  <si>
    <t>Verify that ordering of content is depends on user's preference selected in profile
In which ordering of content alternate board content also get included</t>
  </si>
  <si>
    <t>1. User accont should be created.</t>
  </si>
  <si>
    <t>1. Open staging portal.
2. Go to profile page 
3. Click on login. 
4. Login with valid credentials.
5. Click on Switch to joyful theme
6. Click on Digital textbooks 
7.Observe</t>
  </si>
  <si>
    <t>&gt; The ordering of the contents in library page should be displayed based on the framework details set in profile page.
&gt; The user selected board and alternate board contents should be displayed in order in library page.</t>
  </si>
  <si>
    <t>Verify once accorsian got open up then text book, explanation content, Practise item, Learning Resource, Teacher focused resourced should got seperate out along with its content</t>
  </si>
  <si>
    <t>1. Open the staging url:https://staging.sunbirded.org/
2. Login with User credential's.
3. Click on the All tab.
4. Observe</t>
  </si>
  <si>
    <t>When the user accorsian got open up then text book, explanation content, Practise item, Learning Resource, Teacher focused resourced should got seperate out along with its content</t>
  </si>
  <si>
    <t>validateContentsTypesInAllTabs</t>
  </si>
  <si>
    <t>Verify that user choose Urdu language then the UI is changed to RTL</t>
  </si>
  <si>
    <t>1. Open the Portal / RJ /AP/OD/MH
2. Login with valid credentials
3. Click on Switch to joyful theme
4. Go to Digital textbooks page.
5. Select the langauge as URDU</t>
  </si>
  <si>
    <t>When user choose Urdu language the UI should be changed to RTL</t>
  </si>
  <si>
    <t>UrduLangUIChangedToRTL</t>
  </si>
  <si>
    <t>Verify that user able to see the contents as per BMC set as per profile</t>
  </si>
  <si>
    <t>1. Open the Sunbird portal.
2. Go to profile &gt;Login
3. Login with valid user.
4. Click on Switch to joyful theme
5. Go to Digital textbooks page.</t>
  </si>
  <si>
    <t>User should be able to see the contents as per BMC set as per profile</t>
  </si>
  <si>
    <t>contentDisplayedToUserAsPerBMCSetInProfile</t>
  </si>
  <si>
    <t>Verify that attribution field is showing the value of Creators and the same is reflected in content credits section during consumption</t>
  </si>
  <si>
    <t>1. Open the Sunbird Portal / RJ /AP/OD/MH
2. Login with valid credentials
3. Click on Switch to joyful theme
4. Go to Digital textbooks page.
5. Select the any book</t>
  </si>
  <si>
    <t>Attribution field should show the value of Creators and the same should be reflected in content credits section during consumption</t>
  </si>
  <si>
    <t>Verify that an old content updated and republished then copyright values are correctly showing in portal</t>
  </si>
  <si>
    <t>1. Open the Sunbird portal.
2. Login with valid creator/anonymous user.
3. Click on Switch to joyful theme
4. Go to Digital textbooks page.
5. Search for the book.
6. Open the book / content</t>
  </si>
  <si>
    <t>When an old content updated and republished then copyright values should be correctly showing in portal</t>
  </si>
  <si>
    <t>Verify below mentioned metadata details are available on the variants for the live Digital textbook
Online (ecar url and size )
Spine (ecar url and size)</t>
  </si>
  <si>
    <t>1. Open the Postman
2. Open the Content read API collection
3. Enter the do_id of the digital textbook in the url
4. Click on Send button
5. Observe the response is showing Online and spine fileds with ecar url and size</t>
  </si>
  <si>
    <t>The mentioned metadata should be available on the variants for the live Digital textbook
Online (ecar url and size )
Spine (ecar url and size)</t>
  </si>
  <si>
    <t>Verify the order of the contents is displayed as provided by the creator while consuming the following collections:
1.Digital Textbook</t>
  </si>
  <si>
    <t>The order of the contents should be displayed as provided by the creator while consuming the following collections:
1.Digital Textbook</t>
  </si>
  <si>
    <t>validateOrderOfContentInConsumptionForDigitalTextBook</t>
  </si>
  <si>
    <t>1. Verify if the board is pre-selected in tenant specific pages.
2. Verify if user is able to select medium and class in tenant specific pages.</t>
  </si>
  <si>
    <t>User should be a state user.</t>
  </si>
  <si>
    <t>1. Open Sunbird portal.
2. Enter valid credentials and click on the login button.
3. Click on Switch to joyful theme
4. Click on the Digital Book page.
5. Verify if the board is pre-selected.
6. Verify if user is able to select medium and class.</t>
  </si>
  <si>
    <t>1. Board field should be pre-selected in tenant specific pages.
2. User should be able to select medium and class in tenant specific pages.</t>
  </si>
  <si>
    <t>Verify that when the User plays a PDF and the user is in a certain page number then the session ends and the user comes back and plays the same content then the PDF should play in the same page number ( For digital textbooks)</t>
  </si>
  <si>
    <t xml:space="preserve">1. Open the sunbird portal
2. login with guest or credentials
3. Search and open the digital textbook which contains Pdf content  
4. Consume a PDF content 
5. Consume the content will a certain page number 
</t>
  </si>
  <si>
    <t>If User plays a PDF and the user is in a certain page number then the session ends and the user comes back and plays the same content then the PDF should play in the same page number ( For digital textbooks)</t>
  </si>
  <si>
    <t>Verify that the user plays a video at a certain speed/volume then the session ends but then if the user comes back and plays the same content on the device then the same speed/volume is played ( For digital textbooks)</t>
  </si>
  <si>
    <t xml:space="preserve">1. Open the sunbird portal
2. login with guest or credentials
3. Search and open the digital textbook which has the Video content 
4. Consume a video content 
5. Consume the content by changing to a certain speed/volume
</t>
  </si>
  <si>
    <t>If user plays a video at a certain speed/volume then the session ends then if the user comes back and plays the same content on the device then the same speed/volume should be played ( For digital textbooks)</t>
  </si>
  <si>
    <t>Verify that when the user plays a video at a certain speed/volume then the session ends and the user comes back and plays the video content then the video should play at the same speed/volume ( For digital textbooks)</t>
  </si>
  <si>
    <t xml:space="preserve">1. Open the sunbird portal
2. login with guest or credentials
3. Search and open the Video content 
4. Consume a video content 
5. Consume the content by changing to a certain speed/volume
</t>
  </si>
  <si>
    <t>if  user plays a video at a certain speed/volume then the session ends and the user comes back and plays the video content then the video should play at the same speed/volume ( For digital textbooks)</t>
  </si>
  <si>
    <t>Circle 3</t>
  </si>
  <si>
    <r>
      <rPr>
        <rFont val="Arial"/>
        <color theme="1"/>
        <sz val="10.0"/>
      </rPr>
      <t xml:space="preserve">Verify that Impression </t>
    </r>
    <r>
      <rPr>
        <rFont val="Arial"/>
        <color theme="1"/>
        <sz val="10.0"/>
      </rPr>
      <t xml:space="preserve">telemetry event </t>
    </r>
    <r>
      <rPr>
        <rFont val="Arial"/>
        <color theme="1"/>
        <sz val="10.0"/>
      </rPr>
      <t xml:space="preserve">should contains collection type when user is consuming </t>
    </r>
    <r>
      <rPr>
        <rFont val="Arial"/>
        <color theme="1"/>
        <sz val="10.0"/>
      </rPr>
      <t>non trackable collections</t>
    </r>
  </si>
  <si>
    <t xml:space="preserve">
1. Open the Sunbird portal
2. Login with valid credentials/Guest
3. Click on Digital Textbook tab
4. Search and Open any textbook which is non trackable
5. Try to consume the content
4. Observe the Telemetry events in network tab containing collection type when user is consuming non tracable collections</t>
  </si>
  <si>
    <t xml:space="preserve">{eid: "IMPRESSION", ets: 1666250246425, ver: "3.0", mid: "IMPRESSION:68ec9dd36ecca2b61c8c150cb13db923",…}
actor
: 
{id: "e50f002c-c3e2-4e39-a413-d90273beb5dc", type: "User"}
context
: 
{channel: "0126796199493140480",…}
cdata
: 
[{id: "do_2135663676353331201132", type: "TextBookUnit"},…]
channel
: 
"0126796199493140480"
did
: 
"ac648bd65ecca0a2af094698b9669b7d"
env
: 
"library"
pdata
: 
{id: "staging.sunbird.portal", ver: "5.0.0", pid: "sunbird-portal"}
rollup
: 
{l1: "0126796199493140480"}
sid
: 
"WsGlFNKXG0WgFUmjtP1t5sez1yLZ-VAY"
uid
: 
"e50f002c-c3e2-4e39-a413-d90273beb5dc"
edata
: 
{type: "play", pageid: "collection-player",…}
eid
: 
"IMPRESSION"
ets
: 
1666250246425
mid
: 
"IMPRESSION:68ec9dd36ecca2b61c8c150cb13db923"
object
: 
{id: "do_2135663676353331201132", ver: "1.0", type: "TextBookUnit", rollup: {}}
tags
: 
["0126796199493140480"]
ver
: 
"3.0"
===================
{eid: "IMPRESSION", ets: 1666250321711, ver: "3.0", mid: "IMPRESSION:1376773630665e55361ebe2d5b51f0bb",…}
actor
: 
{id: "e50f002c-c3e2-4e39-a413-d90273beb5dc", type: "User"}
context
: 
{channel: "0126796199493140480",…}
cdata
: 
[{id: "89aafcd475b39f4cfa556fa013d8f3e1", type: "ContentSession"},…]
channel
: 
"0126796199493140480"
did
: 
"ac648bd65ecca0a2af094698b9669b7d"
env
: 
"contentplayer"
pdata
: 
{id: "staging.sunbird.portal", ver: "5.0.0", pid: "sunbird-portal.contentplayer"}
rollup
: 
{l1: "0126796199493140480"}
sid
: 
"WsGlFNKXG0WgFUmjtP1t5sez1yLZ-VAY"
edata
: 
{type: "workflow", subtype: "", pageid: "eb5cee57-d0c4-498b-8dc9-814467506e88",…}
eid
: 
"IMPRESSION"
ets
: 
1666250321711
mid
: 
"IMPRESSION:1376773630665e55361ebe2d5b51f0bb"
object
: 
{id: "do_21337544487193804811907", type: "Content", ver: "1",…}
tags
: 
["0126796199493140480"]
ver
: 
"3.0"
</t>
  </si>
  <si>
    <t>10
: 
{eid: "IMPRESSION", ets: 1699589308196, ver: "3.0", mid: "IMPRESSION:7c91c75eabbe6e4fd89747e4513b7a66",…}
actor
: 
{id: "f3119fda-75a1-47ed-b325-9e5d5d89e16e", type: "User"}
context
: 
{channel: "01269878797503692810",…}
cdata
: 
[{id: "do_2137647162319749121693", type: "Collection"},…]
channel
: 
"01269878797503692810"
did
: 
"f2cb4642f1affeaaa20353fff96edd2c"
env
: 
"library"
pdata
: 
{id: "staging.staging.portal", ver: "6.0.0", pid: "sunbird-portal"}
rollup
: 
{l1: "01269878797503692810"}
sid
: 
"X7A3WLQRrKaaAcweQjS7z8v05hzqktrg"
uid
: 
"f3119fda-75a1-47ed-b325-9e5d5d89e16e"
edata
: 
{type: "play", pageid: "collection-player",…}
eid
: 
"IMPRESSION"
ets
: 
1699589308196
mid
: 
"IMPRESSION:7c91c75eabbe6e4fd89747e4513b7a66"
object
: 
{id: "do_2137647162319749121693", ver: "1.0", type: "Collection", rollup: {}}
tags
: 
["01269878797503692810"]
ver
: 
"3.0"</t>
  </si>
  <si>
    <t>SB-26925</t>
  </si>
  <si>
    <t>Verify that Interact telemetry events are generated when user clicks on "starting learning" button for trackable book
&amp; 
Verify that Interact telemetry events are generated when user clicks on "continue learning" button for trackable book</t>
  </si>
  <si>
    <t>Scenario 1 &amp; 2:
1. Open the sunbird portal
2. Login with valid credentials
3. Search any trackable book
4. Click on the content card 
5. Click on Join 
6. Click on Start learning button
7. Consume any content 
8. Navigate user back to course toc page
9. Click on Continue learning button
10. Open the newtork tab and observe the telemetry event is getting generated</t>
  </si>
  <si>
    <t>Trackable Book &gt;
Start learning &gt;
{eid: "INTERACT", ets: 1666263667700, ver: "3.0", mid: "INTERACT:3f8d411411d34dbfcc06b93f5bd749f1",…}
actor
: 
{id: "e50f002c-c3e2-4e39-a413-d90273beb5dc", type: "User"}
context
: 
{channel: "0126796199493140480",…}
cdata
: 
[{id: "013405750946930688289", type: "courseBatch"},…]
channel
: 
"0126796199493140480"
did
: 
"1e47beb9beee148975c8d7d340e6295a"
env
: 
"Course"
pdata
: 
{id: "staging.sunbird.portal", ver: "5.0.0", pid: "sunbird-portal"}
rollup
: 
{l1: "0126796199493140480"}
sid
: 
"S526QOfCJUUJ9jSoGHAAuU5-uC3y7YRj"
uid
: 
"e50f002c-c3e2-4e39-a413-d90273beb5dc"
edata
: 
{id: "course-start", type: "click", pageid: "course-consumption"}
eid
: 
"INTERACT"
ets
: 
1666263667700
mid
: 
"INTERACT:3f8d411411d34dbfcc06b93f5bd749f1"
object
: 
{id: "do_213405738755211264166", ver: "1", type: "Digital Textbook",…}
tags
: 
["0126796199493140480"]
ver
: 
"3.0"
============
Continue learning&gt;
{eid: "INTERACT", ets: 1666263275397, ver: "3.0", mid: "INTERACT:ee4a6961346c420d0eef1793b09dff7c",…}
actor
: 
{id: "e50f002c-c3e2-4e39-a413-d90273beb5dc", type: "User"}
context
: 
{channel: "0126796199493140480",…}
cdata
: 
[{id: "0136357679020851206", type: "courseBatch"},…]
channel
: 
"0126796199493140480"
did
: 
"1e47beb9beee148975c8d7d340e6295a"
env
: 
"Course"
pdata
: 
{id: "staging.sunbird.portal", ver: "5.0.0", pid: "sunbird-portal"}
rollup
: 
{l1: "0126796199493140480"}
sid
: 
"S526QOfCJUUJ9jSoGHAAuU5-uC3y7YRj"
uid
: 
"e50f002c-c3e2-4e39-a413-d90273beb5dc"
edata
: 
{id: "course-resume", type: "click", pageid: "course-consumption"}
eid
: 
"INTERACT"
ets
: 
1666263275397
mid
: 
"INTERACT:ee4a6961346c420d0eef1793b09dff7c"
object
: 
{id: "do_2136357562118307841165", ver: "1", type: "Digital Textbook",…}
tags
: 
["0126796199493140480"]
ver
: 
"3.0"
-------------------------------------------------
Trackable Collection &gt;
Start learning &gt;
{eid: "INTERACT", ets: 1666263544086, ver: "3.0", mid: "INTERACT:f0a5c8846cb20d2e3f56dc0613ec3fe8",…}
actor
: 
{id: "e50f002c-c3e2-4e39-a413-d90273beb5dc", type: "User"}
context
: 
{channel: "0126796199493140480",…}
cdata
: 
[{id: "0135309676283658240", type: "courseBatch"},…]
channel
: 
"0126796199493140480"
did
: 
"1e47beb9beee148975c8d7d340e6295a"
env
: 
"Course"
pdata
: 
{id: "staging.sunbird.portal", ver: "5.0.0", pid: "sunbird-portal"}
rollup
: 
{l1: "0126796199493140480"}
sid
: 
"S526QOfCJUUJ9jSoGHAAuU5-uC3y7YRj"
uid
: 
"e50f002c-c3e2-4e39-a413-d90273beb5dc"
edata
: 
{id: "course-start", type: "click", pageid: "course-consumption"}
eid
: 
"INTERACT"
ets
: 
1666263544086
mid
: 
"INTERACT:f0a5c8846cb20d2e3f56dc0613ec3fe8"
object
: 
{id: "do_213376162222784512156", ver: "1", type: "Content Playlist",…}
tags
: 
["0126796199493140480"]
ver
: 
"3.0"
============
Continue learning&gt;
{eid: "INTERACT", ets: 1666263392634, ver: "3.0", mid: "INTERACT:25514de4b643c29f639671813110d3f7",…}
actor
: 
{id: "e50f002c-c3e2-4e39-a413-d90273beb5dc", type: "User"}
context
: 
{channel: "0126796199493140480",…}
cdata
: 
[{id: "0136357679020851206", type: "courseBatch"},…]
channel
: 
"0126796199493140480"
did
: 
"1e47beb9beee148975c8d7d340e6295a"
env
: 
"Course"
pdata
: 
{id: "staging.sunbird.portal", ver: "5.0.0", pid: "sunbird-portal"}
rollup
: 
{l1: "0126796199493140480"}
sid
: 
"S526QOfCJUUJ9jSoGHAAuU5-uC3y7YRj"
uid
: 
"e50f002c-c3e2-4e39-a413-d90273beb5dc"
edata
: 
{id: "course-resume", type: "click", pageid: "course-consumption"}
eid
: 
"INTERACT"
ets
: 
1666263392634
mid
: 
"INTERACT:25514de4b643c29f639671813110d3f7"
object
: 
{id: "do_2136357562118307841165", ver: "1", type: "Digital Textbook",…}
tags
: 
["0126796199493140480"]
ver
: 
"3.0"</t>
  </si>
  <si>
    <t>Trackable Book &gt;
Start learning &gt;
{eid: "INTERACT", ets: 1693382213334, ver: "3.0", mid: "INTERACT:365dd590cc88d14cbc1546d30e9c0a6f",…}
actor
: 
{id: "c07d7198-2f16-498d-8411-23e059369109", type: "User"}
context
: 
{channel: "0126796199493140480",…}
edata
: 
{id: "course-start", type: "click", pageid: "course-consumption"}
id
: 
"course-start"
pageid
: 
"course-consumption"
type
: 
"click"
eid
: 
"INTERACT"
ets
: 
1693382213334
mid
: 
"INTERACT:365dd590cc88d14cbc1546d30e9c0a6f"
object
: 
{id: "do_21334197319872512012", ver: "5", type: "Digital Textbook",…}
tags
: 
["0126796199493140480"]
ver
: 
"3.0"
=============================
Continue learning&gt;
{eid: "INTERACT", ets: 1693382369874, ver: "3.0", mid: "INTERACT:43a904e2e3c8970e155d404856c7514b",…}
actor
: 
{id: "c07d7198-2f16-498d-8411-23e059369109", type: "User"}
context
: 
{channel: "0126796199493140480",…}
edata
: 
{id: "course-resume", type: "click", pageid: "course-consumption"}
id
: 
"course-resume"
pageid
: 
"course-consumption"
type
: 
"click"
eid
: 
"INTERACT"
ets
: 
1693382369874
mid
: 
"INTERACT:43a904e2e3c8970e155d404856c7514b"
object
: 
{id: "do_21334197319872512012", ver: "5", type: "Digital Textbook",…}
id
: 
"do_21334197319872512012"
rollup
: 
{l1: "do_21334197319872512012"}
type
: 
"Digital Textbook"
ver
: 
"5"
tags
: 
["0126796199493140480"]
ver
: 
"3.0"</t>
  </si>
  <si>
    <t xml:space="preserve">Verify that Interact telemetry events are generated when user clicks on "Leave" button for trackable book batch section, then User is displayed with Interact action related to  trackable textbook instead of Course </t>
  </si>
  <si>
    <t>1. Open the sunbird portal
2. Login with valid credentials
3. Search any trackable collection / book
4. Click on the content card 
5. Click on Join 
6. Click on Start learning button
7. Consume any content 
8. Click on Batch details option &gt; Leave button
9. Open the newtork tab and observe the telemetry event is getting generated</t>
  </si>
  <si>
    <t>Trackable collection &gt;
{eid: "INTERACT", ets: 1666262146405, ver: "3.0", mid: "INTERACT:378846e6daf17d943c5f9a84c9c22761",…}
actor
: 
{id: "e50f002c-c3e2-4e39-a413-d90273beb5dc", type: "User"}
context
: 
{channel: "0126796199493140480",…}
cdata
: 
[{id: "0135309676283658240", type: "courseBatch"},…]
channel
: 
"0126796199493140480"
did
: 
"1e47beb9beee148975c8d7d340e6295a"
env
: 
"Course"
pdata
: 
{id: "staging.sunbird.portal", ver: "5.0.0", pid: "sunbird-portal"}
rollup
: 
{l1: "0126796199493140480"}
sid
: 
"S526QOfCJUUJ9jSoGHAAuU5-uC3y7YRj"
uid
: 
"e50f002c-c3e2-4e39-a413-d90273beb5dc"
edata
: 
{id: "unenroll-batch", type: "click", pageid: "course-read"}
eid
: 
"INTERACT"
ets
: 
1666262146405
mid
: 
"INTERACT:378846e6daf17d943c5f9a84c9c22761"
object
: 
{id: "do_213376162222784512156", ver: "1", type: "Content Playlist",…}
tags
: 
["0126796199493140480"]
ver
: 
"3.0"
===============
Trackable Book&gt;
{eid: "INTERACT", ets: 1666262356998, ver: "3.0", mid: "INTERACT:4440bdf1c1a483b67611d679e36eb6e3",…}
actor
: 
{id: "e50f002c-c3e2-4e39-a413-d90273beb5dc", type: "User"}
context
: 
{channel: "0126796199493140480",…}
cdata
: 
[{id: "0134645173848473605", type: "courseBatch"},…]
channel
: 
"0126796199493140480"
did
: 
"1e47beb9beee148975c8d7d340e6295a"
env
: 
"Course"
pdata
: 
{id: "staging.sunbird.portal", ver: "5.0.0", pid: "sunbird-portal"}
rollup
: 
{l1: "0126796199493140480"}
sid
: 
"S526QOfCJUUJ9jSoGHAAuU5-uC3y7YRj"
uid
: 
"e50f002c-c3e2-4e39-a413-d90273beb5dc"
edata
: 
{id: "unenroll-batch", type: "click", pageid: "course-read"}
eid
: 
"INTERACT"
ets
: 
1666262356998
mid
: 
"INTERACT:4440bdf1c1a483b67611d679e36eb6e3"
object
: 
{id: "do_213464468495785984126", ver: "1", type: "Course", rollup: {l1: "do_213464468495785984126"}}
tags
: 
["0126796199493140480"]
ver
: 
"3.0"</t>
  </si>
  <si>
    <t xml:space="preserve"> Trackable Book &gt;
{eid: "INTERACT", ets: 1693382558886, ver: "3.0", mid: "INTERACT:64d6309f63fcbade01aad6b7be1322f0",…}
actor
: 
{id: "c07d7198-2f16-498d-8411-23e059369109", type: "User"}
context
: 
{channel: "0126796199493140480",…}
edata
: 
{id: "unenrollBatch", type: "click", pageid: "Unenroll-Batch"}
id
: 
"unenrollBatch"
pageid
: 
"Unenroll-Batch"
type
: 
"click"
eid
: 
"INTERACT"
ets
: 
1693382558886
mid
: 
"INTERACT:64d6309f63fcbade01aad6b7be1322f0"
object
: 
{id: "013352770290933760122", ver: "1.0", type: "Digital Textbook",…}
id
: 
"013352770290933760122"
rollup
: 
{l1: "do_21334197319872512012", l2: "013352770290933760122"}
type
: 
"Digital Textbook"
ver
: 
"1.0"
tags
: 
["0126796199493140480"]
ver
: 
"3.0"
---------------------------------------------------------------------
Trackable Collection &gt;&gt;
{eid: "INTERACT", ets: 1693382787471, ver: "3.0", mid: "INTERACT:eefbccc9a79bcffc0dc22a6fd660c8a6",…}
actor
: 
{id: "c07d7198-2f16-498d-8411-23e059369109", type: "User"}
context
: 
{channel: "0126796199493140480",…}
cdata
: 
[{type: "batch", id: "0131991947880038409"},…]
channel
: 
"0126796199493140480"
did
: 
"bf4fab76c4029e571881f4e7f807d7d8"
env
: 
"Course"
pdata
: 
{id: "staging.sunbird.portal", ver: "6.0.0", pid: "sunbird-portal"}
rollup
: 
{l1: "0126796199493140480"}
sid
: 
"Pmf9UmlpMFbLNHbashWYd8C3OJJteBh3"
uid
: 
"c07d7198-2f16-498d-8411-23e059369109"
edata
: 
{id: "unenrollBatch", type: "click", pageid: "Unenroll-Batch"}
id
: 
"unenrollBatch"
pageid
: 
"Unenroll-Batch"
type
: 
"click"
eid
: 
"INTERACT"
ets
: 
1693382787471
mid
: 
"INTERACT:eefbccc9a79bcffc0dc22a6fd660c8a6"
object
: 
{id: "0131991947880038409", ver: "1.0", type: "Content Playlist",…}
id
: 
"0131991947880038409"
rollup
: 
{l1: "do_213199188617560064174", l2: "0131991947880038409"}
type
: 
"Content Playlist"
ver
: 
"1.0"
tags
: 
["0126796199493140480"]
0
: 
"0126796199493140480"
ver
: 
"3.0"
</t>
  </si>
  <si>
    <t>SH-770</t>
  </si>
  <si>
    <r>
      <rPr>
        <rFont val="Arial"/>
        <color theme="1"/>
        <sz val="10.0"/>
      </rPr>
      <t>Verify that Interact telemetery should be generated if</t>
    </r>
    <r>
      <rPr>
        <rFont val="Arial"/>
        <color theme="1"/>
        <sz val="10.0"/>
      </rPr>
      <t xml:space="preserve"> user enrolls in the tracable collection</t>
    </r>
    <r>
      <rPr>
        <rFont val="Arial"/>
        <color theme="1"/>
        <sz val="10.0"/>
      </rPr>
      <t xml:space="preserve">
==================
Verify that Interact telemetry should contains collection type from where user enrolled in the tracable collection</t>
    </r>
  </si>
  <si>
    <t>Scenario1:
1. Open the sunbird portal
2.Click on Login 
3.Login with valid credentials 
4.Click on Digital textbook
5.Click on the Collection which is Traceable
6.Verify that telemetery should be generated if user enrolls in the tracable collection
Scenario2:
1. Open the sunbird portal
2.Click on Login 
3.Login with valid credentials 
4.Click on Digital textbook
5.Click on the Collection which is Traceable
6.Verify that telemetry should contains collection type from where user enrolled in the tracable collection</t>
  </si>
  <si>
    <t>{eid: "INTERACT", ets: 1604553401491, ver: "3.0", mid: "INTERACT:712fc6d2713d4754e4ac8079799ab299",…}
actor: {id: "5923cadd-1dc9-4b0a-a06b-6b7e94e7a2be", type: "User"}
id: "5923cadd-1dc9-4b0a-a06b-6b7e94e7a2be"
type: "User"
context: {channel: "0124784842112040965",…}
cdata: [{id: "LBkSpkxWu33wJrScQ8KDo7AdOP2jArTe", type: "UserSession"}, {id: "Desktop", type: "Device"},…]
0: {id: "LBkSpkxWu33wJrScQ8KDo7AdOP2jArTe", type: "UserSession"}
1: {id: "Desktop", type: "Device"}
2: {id: "default", type: "Theme"}
channel: "0124784842112040965"
did: "3e7b53203281e45b943f679baa2be82f"
env: "Course"
pdata: {id: "staging.diksha.portal", ver: "3.4.0", pid: "sunbird-portal"}
id: "staging.diksha.portal"
pid: "sunbird-portal"
ver: "3.4.0"
rollup: {l1: "0124784842112040965"}
l1: "0124784842112040965"
sid: "LBkSpkxWu33wJrScQ8KDo7AdOP2jArTe"
uid: "5923cadd-1dc9-4b0a-a06b-6b7e94e7a2be"
edata: {id: "join-course", type: "click", pageid: "course-consumption"}
id: "join-course"
pageid: "course-consumption"
type: "click"
eid: "INTERACT"
ets: 1604553401491
mid: "INTERACT:712fc6d2713d4754e4ac8079799ab299"
object: {id: "do_2131140544010813441694", ver: "1", type: "Collection",…}
id: "do_2131140544010813441694"
rollup: {l1: "do_2131140544010813441694"}
type: "Collection"
ver: "1"
tags: ["0124784842112040965"]
ver: "3.0"
=============================================
"{eid: ""INTERACT"", ets: 1604553401491, ver: ""3.0"", mid: ""INTERACT:712fc6d2713d4754e4ac8079799ab299"",…}
actor: {id: ""5923cadd-1dc9-4b0a-a06b-6b7e94e7a2be"", type: ""User""}
id: ""5923cadd-1dc9-4b0a-a06b-6b7e94e7a2be""
type: ""User""
context: {channel: ""0124784842112040965"",…}
cdata: [{id: ""LBkSpkxWu33wJrScQ8KDo7AdOP2jArTe"", type: ""UserSession""}, {id: ""Desktop"", type: ""Device""},…]
0: {id: ""LBkSpkxWu33wJrScQ8KDo7AdOP2jArTe"", type: ""UserSession""}
1: {id: ""Desktop"", type: ""Device""}
2: {id: ""default"", type: ""Theme""}
channel: ""0124784842112040965""
did: ""3e7b53203281e45b943f679baa2be82f""
env: ""Course""
pdata: {id: ""staging.diksha.portal"", ver: ""3.4.0"", pid: ""sunbird-portal""}
id: ""staging.diksha.portal""
pid: ""sunbird-portal""
ver: ""3.4.0""
rollup: {l1: ""0124784842112040965""}
l1: ""0124784842112040965""
sid: ""LBkSpkxWu33wJrScQ8KDo7AdOP2jArTe""
uid: ""5923cadd-1dc9-4b0a-a06b-6b7e94e7a2be""
edata: {id: ""join-course"", type: ""click"", pageid: ""course-consumption""}
id: ""join-course""
pageid: ""course-consumption""
type: ""click""
eid: ""INTERACT""
ets: 1604553401491
mid: ""INTERACT:712fc6d2713d4754e4ac8079799ab299""
object: {id: ""do_2131140544010813441694"", ver: ""1"", type: ""Collection"",…}
id: ""do_2131140544010813441694""
rollup: {l1: ""do_2131140544010813441694""}
type: ""Collection""
ver: ""1""
tags: [""0124784842112040965""]
ver: ""3.0"""</t>
  </si>
  <si>
    <t>{eid: "INTERACT", ets: 1693383636501, ver: "3.0", mid: "INTERACT:3c71da6dd6f34fe8dc0ab60c28f9070e",…}
actor
: 
{id: "c07d7198-2f16-498d-8411-23e059369109", type: "User"}
context
: 
{channel: "0126796199493140480",…}
edata
: 
{id: "join", type: "click", pageid: "course-consumption"}
id
: 
"join"
pageid
: 
"course-consumption"
type
: 
"click"
eid
: 
"INTERACT"
ets
: 
1693383636501
mid
: 
"INTERACT:3c71da6dd6f34fe8dc0ab60c28f9070e"
object
: 
{id: "do_213199188617560064174", type: "Content Playlist", ver: "4",…}
id
: 
"do_213199188617560064174"
rollup
: 
{l1: "do_213199188617560064174"}
type
: 
"Content Playlist"
ver
: 
"4"
tags
: 
["0126796199493140480"]
ver
: 
"3.0"</t>
  </si>
  <si>
    <t>Verify that Interact telemetry should contains collection type (do_2131439178420551681559
, do_2131140544010813441694)from where user enrolled in the tracable collection</t>
  </si>
  <si>
    <t>1.Open the sunbird portal
2.Click on Login 
3.Login with valid credentials 
4.Click on Digital textbook
5.Click on the Collection which is Traceable
6.Verify that telemetry should contains collection type from where user enrolled in the tracable collection</t>
  </si>
  <si>
    <t>Join course&gt;
{"eid":"INTERACT","ets":1604557426230,"ver":"3.0","mid":"INTERACT:b563737c8a0a8b6971a6dcfd06411a48","actor":{"id":"bb96cf52-9058-4a76-b7ca-46546e340418","type":"User"},"context":{"channel":"0126632859575746566","pdata":{"id":"staging.diksha.portal","ver":"3.4.0","pid":"sunbird-portal"},"env":"Course","sid":"xEliOrVXzoBansbSepUX5cs-zvFxH3Dl","did":"8015fea442341d363b850c0b80b0efc0","cdata":[{"id":"xEliOrVXzoBansbSepUX5cs-zvFxH3Dl","type":"UserSession"},{"id":"Desktop","type":"Device"},{"id":"joy","type":"Theme"}],"rollup":{"l1":"0126632859575746566"},"uid":"bb96cf52-9058-4a76-b7ca-46546e340418"},"object":{"id":"do_2131140544010813441694","type":"Collection","ver":"1","rollup":{"l1":"do_2131140544010813441694"}},"tags":["0126632859575746566"],"edata":{"id":"join-course","type":"click","pageid":"course-consumption"}},
======================
Audit event&gt;
{"eid":"AUDIT","ets":1604557426655,"ver":"3.0","mid":"AUDIT:06e87a331b2496563b3bca0dd57f66aa","actor":{"id":"bb96cf52-9058-4a76-b7ca-46546e340418","type":"User"},"context":{"channel":"0126632859575746566","pdata":{"id":"staging.diksha.portal","ver":"3.4.0","pid":"sunbird-portal"},"env":"Course","sid":"xEliOrVXzoBansbSepUX5cs-zvFxH3Dl","did":"8015fea442341d363b850c0b80b0efc0","cdata":[{"id":"do_2131140544010813441694","type":"CourseId"},{"id":"bb96cf52-9058-4a76-b7ca-46546e340418","type":"UserId"},{"id":"0131232430496235522","type":"BatchId"},{"id":"xEliOrVXzoBansbSepUX5cs-zvFxH3Dl","type":"UserSession"},{"id":"Desktop","type":"Device"},{"id":"joy","type":"Theme"}],"rollup":{"l1":"0126632859575746566"},"uid":"bb96cf52-9058-4a76-b7ca-46546e340418"},"object":{"id":"0131232430496235522","type":"batch","ver":"1.0","rollup":{}},"tags":["0126632859575746566"],"edata":{"props":["courseId","userId","batchId"],"state":"","prevstate":""}},
=====================
Log event&gt;
{"eid":"LOG","ets":1604557426819,"ver":"3.0","mid":"LOG:f7cc1a51c553064c945cdc44b7997a92","actor":{"id":"bb96cf52-9058-4a76-b7ca-46546e340418","type":"User"},"context":{"channel":"0126632859575746566","pdata":{"id":"staging.diksha.portal","ver":"3.4.0","pid":"sunbird-portal"},"env":"portal","sid":"xEliOrVXzoBansbSepUX5cs-zvFxH3Dl","did":"8015fea442341d363b850c0b80b0efc0","cdata":[{"id":"xEliOrVXzoBansbSepUX5cs-zvFxH3Dl","type":"UserSession"},{"id":"Desktop","type":"Device"},{"id":"joy","type":"Theme"}],"rollup":{"l1":"0126632859575746566"},"uid":"bb96cf52-9058-4a76-b7ca-46546e340418"},"object":{},"tags":["0126632859575746566"],"edata":{"type":"enroll-batch","level":"SUCCESS","message":"Enrollment to the batch was success","pageid":"/learn/course/do_2131140544010813441694/enroll/batch/0131232430496235522"}}]}</t>
  </si>
  <si>
    <t xml:space="preserve">Join Course &gt;
{eid: "INTERACT", ets: 1693383636501, ver: "3.0", mid: "INTERACT:3c71da6dd6f34fe8dc0ab60c28f9070e",…}
actor
: 
{id: "c07d7198-2f16-498d-8411-23e059369109", type: "User"}
context
: 
{channel: "0126796199493140480",…}
edata
: 
{id: "join", type: "click", pageid: "course-consumption"}
id
: 
"join"
pageid
: 
"course-consumption"
type
: 
"click"
eid
: 
"INTERACT"
ets
: 
1693383636501
mid
: 
"INTERACT:3c71da6dd6f34fe8dc0ab60c28f9070e"
object
: 
{id: "do_213199188617560064174", type: "Content Playlist", ver: "4",…}
id
: 
"do_213199188617560064174"
rollup
: 
{l1: "do_213199188617560064174"}
type
: 
"Content Playlist"
ver
: 
"4"
tags
: 
["0126796199493140480"]
ver
: 
"3.0"
------------------------------------------------
Audit Event &gt;&gt;
{eid: "AUDIT", ets: 1693383636806, ver: "3.0", mid: "AUDIT:c1ecd7caf0407e4a58638d62a5a05f85",…}
actor
: 
{id: "c07d7198-2f16-498d-8411-23e059369109", type: "User"}
context
: 
{channel: "0126796199493140480",…}
edata
: 
{props: ["courseId", "userId", "batchId"], state: "", prevstate: ""}
prevstate
: 
""
props
: 
["courseId", "userId", "batchId"]
state
: 
""
eid
: 
"AUDIT"
ets
: 
1693383636806
mid
: 
"AUDIT:c1ecd7caf0407e4a58638d62a5a05f85"
object
: 
{id: "0131991947880038409", type: "batch", ver: "1.0", rollup: {}}
id
: 
"0131991947880038409"
rollup
: 
{}
type
: 
"batch"
ver
: 
"1.0"
tags
: 
["0126796199493140480"]
0
: 
"0126796199493140480"
ver
: 
"3.0"
--------------------------------------------------------
LOG Event &gt;&gt;&gt;
{eid: "LOG", ets: 1693383636931, ver: "3.0", mid: "LOG:591586a21b9dbfd1ca71a135515cece1",…}
actor
: 
{id: "c07d7198-2f16-498d-8411-23e059369109", type: "User"}
context
: 
{channel: "0126796199493140480",…}
cdata
: 
[{id: "Pmf9UmlpMFbLNHbashWYd8C3OJJteBh3", type: "UserSession"}, {id: "Desktop", type: "Device"},…]
channel
: 
"0126796199493140480"
did
: 
"bf4fab76c4029e571881f4e7f807d7d8"
env
: 
"portal"
pdata
: 
{id: "staging.sunbird.portal", ver: "6.0.0", pid: "sunbird-portal"}
rollup
: 
{l1: "0126796199493140480"}
sid
: 
"Pmf9UmlpMFbLNHbashWYd8C3OJJteBh3"
uid
: 
"c07d7198-2f16-498d-8411-23e059369109"
edata
: 
{type: "enroll-batch", level: "SUCCESS", message: "Enrollment to the batch was success",…}
level
: 
"SUCCESS"
message
: 
"Enrollment to the batch was success"
pageid
: 
"/learn/course/do_213199188617560064174/enroll/batch/0131991947880038409"
type
: 
"enroll-batch"
eid
: 
"LOG"
ets
: 
1693383636931
mid
: 
"LOG:591586a21b9dbfd1ca71a135515cece1"
object
: 
{}
tags
: 
["0126796199493140480"]
0
: 
"0126796199493140480"
ver
: 
"3.0"
</t>
  </si>
  <si>
    <t>Verify that start telemetry event is generated if user is consuming non trackable collections/Book(do_2131099004783165441299 )</t>
  </si>
  <si>
    <t>1.Open the sunbird portal
2.Click on Login 
3.Login with valid credentials 
4.Click on Digital textbook
5.Search and open the Collection/book which is non Traceable
6.Observe that telemetry is getting generated if user is consuming non tracable collections/course</t>
  </si>
  <si>
    <t>{"eid":"START","ets":1604556309260,"ver":"3.0","mid":"START:45e6d9d191ffd2b23e56227182ce6db8","actor":{"id":"5923cadd-1dc9-4b0a-a06b-6b7e94e7a2be","type":"User"},"context":{"channel":"0124784842112040965","pdata":{"id":"staging.diksha.portal","ver":"3.4.0","pid":"sunbird-portal"},"env":"library","sid":"xEliOrVXzoBansbSepUX5cs-zvFxH3Dl","did":"8015fea442341d363b850c0b80b0efc0","cdata":[{"id":"do_2131099004783165441299","type":"Course"},{"id":"xEliOrVXzoBansbSepUX5cs-zvFxH3Dl","type":"UserSession"},{"id":"Desktop","type":"Device"},{"id":"joy","type":"Theme"}],"rollup":{"l1":"0124784842112040965"},"uid":"5923cadd-1dc9-4b0a-a06b-6b7e94e7a2be"},"object":{"id":"do_2131099004783165441299","ver":"1.0","type":"Course","rollup":{}},"tags":["0124784842112040965"],"edata":{"type":"play","pageid":"collection-player","mode":"play","duration":0.952,"uaspec":{"agent":"Chrome","ver":"86.0.4240.111","system":"windows-10","platform":"Windows","raw":"Mozilla/5.0 (Windows NT 10.0; Win64; x64) AppleWebKit/537.36 (KHTML, like Gecko) Chrome/86.0.4240.111 Safari/537.36"}}}</t>
  </si>
  <si>
    <t>13
: 
{eid: "START", ets: 1699531927463, ver: "3.0", mid: "START:726ae66c187c4d660b5610f952858e93",…}
actor
: 
{id: "01e9021a-e0b6-486f-9514-177479a795fb", type: "User"}
context
: 
{channel: "0126796199493140480",…}
cdata
: 
[{id: "LhskeKGjz8V1sKLeQuD5D7pbgHFbWbHp", type: "ContentSession"},…]
channel
: 
"0126796199493140480"
did
: 
"648a58ba908daa4ca0afaf4e360c7555"
env
: 
"contentplayer"
pdata
: 
{id: "staging.sunbird.portal", ver: "6.0.0", pid: "sunbird-portal"}
rollup
: 
{l1: "0126796199493140480"}
sid
: 
"xnS-sTCLbJxdl5lbU0CL_d8AeH64bhG1"
uid
: 
"01e9021a-e0b6-486f-9514-177479a795fb"
edata
: 
{type: "content", mode: "play", pageid: "", duration: 0.84}
eid
: 
"START"
ets
: 
1699531927463
mid
: 
"START:726ae66c187c4d660b5610f952858e93"
object
: 
{id: "do_21345055814710886411905", ver: "2", type: "Content",…}
tags
: 
["0126796199493140480"]
ver
: 
"3.0"</t>
  </si>
  <si>
    <t>DIAL CODE</t>
  </si>
  <si>
    <t>Verify that Interact telemetry events are getting generated when user searches dial code in Library page.</t>
  </si>
  <si>
    <t>1. Login to Sunbird portal with valid login credentials.
2. Enter the QR code in serch textbox.
3. Observe the Telemetry events in network tab</t>
  </si>
  <si>
    <t>{"eid":"INTERACT","ets":1613394069241,"ver":"3.0","mid":"INTERACT:f198154acae703be16c50670eb003568","actor":{"id":"4cd4c690-eab6-4938-855a-447c7b1b8ea9","type":"User"},"context":{"channel":"01269878797503692810","pdata":{"id":"staging.sunbird.portal","ver":"3.7.0","pid":"sunbird-portal"},"env":"home","sid":"bgz6uf17Az8WBrJ_IUohwoqL5nbt1oI5","did":"b88bff3665e3a4eb8a5f9afd69ca059f","cdata":[{"id":"bgz6uf17Az8WBrJ_IUohwoqL5nbt1oI5","type":"UserSession"},{"id":"Desktop","type":"Device"},{"id":"default","type":"Theme"}],"rollup":{"l1":"01269878797503692810"},"uid":"4cd4c690-eab6-4938-855a-447c7b1b8ea9"},"object":{},"tags":["01269878797503692810"],"edata":{"id":"search--button","type":"click","pageid":"resources?selectedTab=textbook","extra":{"query":"234zne"}}}.</t>
  </si>
  <si>
    <t>{"eid":"INTERACT","ets":1687173009249,"ver":"3.0","mid":"INTERACT:bebde871830c5a376114c1dc40b5b9ae","actor":{"id":"08631a74-4b94-4cf7-a818-831135248a4a","type":"User"},"context":{"channel":"01269878797503692810","pdata":{"id":"staging.sunbird.portal","ver":"6.0.0","pid":"sunbird-portal"},"env":"home","sid":"dPnTONZU5v3o7ushp5Eq0x4iDiKvb64i","did":"2d07f8af60127d85f817809edf8237c0","cdata":[{"id":"dPnTONZU5v3o7ushp5Eq0x4iDiKvb64i","type":"UserSession"},{"id":"Desktop","type":"Device"},{"id":"joy","type":"Theme"}],"rollup":{"l1":"01269878797503692810"},"uid":"08631a74-4b94-4cf7-a818-831135248a4a"},"object":{},"tags":["01269878797503692810"],"edata":{"id":"search--button","type":"click","pageid":"resources?board=State%20(Tamil%20Nadu)&amp;medium=English&amp;medium=Tamil&amp;gradeLevel=Class%201&amp;gradeLevel=Class%202&amp;gradeLevel=Class%203&amp;gradeLevel=Class%204&amp;gradeLevel=Class%205&amp;gradeLevel=Class%206&amp;gradeLevel=Class%207&amp;gradeLevel=Class%208&amp;gradeLevel=Class%209&amp;gradeLevel=Class%2010&amp;gradeLevel=Class%2011&amp;gradeLevel=Class%2012&amp;id=tn_k-12_5&amp;selectedTab=home","extra":{"query":"Z6G7V1 "}}}
{"eid":"IMPRESSION","ets":1687173009337,"ver":"3.0","mid":"IMPRESSION:70aeecd8e9b2b686b2cedbe599c0fe85","actor":{"id":"08631a74-4b94-4cf7-a818-831135248a4a","type":"User"},"context":{"channel":"01269878797503692810","pdata":{"id":"staging.sunbird.portal","ver":"6.0.0","pid":"sunbird-portal"},"env":"library","sid":"dPnTONZU5v3o7ushp5Eq0x4iDiKvb64i","did":"2d07f8af60127d85f817809edf8237c0","cdata":[{"id":"dPnTONZU5v3o7ushp5Eq0x4iDiKvb64i","type":"UserSession"},{"id":"Desktop","type":"Device"},{"id":"joy","type":"Theme"}],"rollup":{"l1":"01269878797503692810"},"uid":"08631a74-4b94-4cf7-a818-831135248a4a"},"object":{},"tags":["01269878797503692810"],"edata":{"type":"view","pageid":"library","uri":"/resources?board=State%20(Tamil%20Nadu)&amp;medium=English&amp;medium=Tamil&amp;gradeLevel=Class%201&amp;gradeLevel=Class%202&amp;gradeLevel=Class%203&amp;gradeLevel=Class%204&amp;gradeLevel=Class%205&amp;gradeLevel=Class%206&amp;gradeLevel=Class%207&amp;gradeLevel=Class%208&amp;gradeLevel=Class%209&amp;gradeLevel=Class%2010&amp;gradeLevel=Class%2011&amp;gradeLevel=Class%2012&amp;id=tn_k-12_5&amp;selectedTab=home","subtype":"pageexit","duration":0.213,"visits":[]}}</t>
  </si>
  <si>
    <r>
      <rPr>
        <rFont val="Arial"/>
        <sz val="10.0"/>
      </rPr>
      <t xml:space="preserve">Verify that Interact and Impression telemetry events are getting generated when user searches the dialcode on tenant specific (tn/ap/mp) Get page:
 1. Main get page
 2. Tenant specific get page(URL : </t>
    </r>
    <r>
      <rPr>
        <rFont val="Arial"/>
        <sz val="10.0"/>
        <u/>
      </rPr>
      <t>https://staging.sunbirded.org/tn/get)</t>
    </r>
  </si>
  <si>
    <r>
      <rPr>
        <rFont val="Arial"/>
        <sz val="10.0"/>
        <u/>
      </rPr>
      <t xml:space="preserve">Scenario1/2:
</t>
    </r>
    <r>
      <rPr>
        <rFont val="Arial"/>
        <sz val="10.0"/>
        <u/>
      </rPr>
      <t xml:space="preserve">1. Open this </t>
    </r>
    <r>
      <rPr>
        <rFont val="Arial"/>
        <sz val="10.0"/>
        <u/>
      </rPr>
      <t>https://staging.sunbirded.org/tn/get</t>
    </r>
    <r>
      <rPr>
        <rFont val="Arial"/>
        <sz val="10.0"/>
        <u/>
      </rPr>
      <t xml:space="preserve">
2. Enter the QR code in serch textbox.
3. Observe the Telemetry events in network tab</t>
    </r>
  </si>
  <si>
    <t>[{"eid":"INTERACT","ets":1604401372348,"ver":"3.0","mid":"INTERACT:e2cdb8dcc38abda9ba0bc9988010f879","actor":{"id":"3be86684d38485f37932f05f13e1cd96","type":"User"},"context":{"channel":"012339869533921280170","pdata":{"id":"staging.diksha.portal","ver":"3.4.0","pid":"sunbird-portal"},"env":"public","sid":"3440b289-8dd1-4396-594a-f3850c88c228","did":"3be86684d38485f37932f05f13e1cd96","cdata":[{"type":"DialCode","id":"E9I9Z5"},{"id":"Desktop","type":"Device"},{"id":"default","type":"Theme"}],"rollup":{"l1":"012339869533921280170"}},"object":{},"tags":["012339869533921280170"],"edata":{"id":"search-dial-init","type":"view","pageid":"get-dial","subtype":"auto"}},
====================
{"eid":"IMPRESSION","ets":1604401372355,"ver":"3.0","mid":"IMPRESSION:ccdaa7fe98f27bd237cf4292816fac81","actor":{"id":"3be86684d38485f37932f05f13e1cd96","type":"User"},"context":{"channel":"012339869533921280170","pdata":{"id":"staging.diksha.portal","ver":"3.4.0","pid":"sunbird-portal"},"env":"public","sid":"3440b289-8dd1-4396-594a-f3850c88c228","did":"3be86684d38485f37932f05f13e1cd96","cdata":[{"type":"DialCode","id":"E9I9Z5"},{"id":"Desktop","type":"Device"},{"id":"default","type":"Theme"}],"rollup":{"l1":"012339869533921280170"}},"object":{"id":"E9I9Z5","type":"DialCode","ver":"1.0","rollup":{}},"tags":["012339869533921280170"],"edata":{"type":"view","pageid":"get-dial","uri":"/tn/get/dial/E9I9Z5","subtype":"pre-populate","duration":0.456}}]}</t>
  </si>
  <si>
    <t xml:space="preserve">Verify that telemetry (Interact and Impression event) get generated when user searches the DIAL code and Landed up to result page
</t>
  </si>
  <si>
    <t xml:space="preserve">Available only in old classic theme </t>
  </si>
  <si>
    <r>
      <rPr>
        <rFont val="Arial"/>
        <sz val="10.0"/>
        <u/>
      </rPr>
      <t xml:space="preserve">1. Open this url </t>
    </r>
    <r>
      <rPr>
        <rFont val="Arial"/>
        <sz val="10.0"/>
        <u/>
      </rPr>
      <t>https://staging.sunbirded.org/get</t>
    </r>
    <r>
      <rPr>
        <rFont val="Arial"/>
        <sz val="10.0"/>
        <u/>
      </rPr>
      <t xml:space="preserve">
2. Enter the QR code in serch textbox.
3. Observe the Telemetry events in network tab</t>
    </r>
  </si>
  <si>
    <t>{eid: "INTERACT", ets: 1670403681383, ver: "3.0", mid: "INTERACT:ba5e5250b0bbba974a295e65baea0ca0",…}
actor
: 
{id: "fca2925f-1eee-4654-9177-fece3fd6afc9", type: "User"}
context
: 
{channel: "01269878797503692810",…}
cdata
: 
[{id: "vNupyc9zZk8NdcyFh8j46-5r6bmiYiZs", type: "UserSession"}, {id: "Desktop", type: "Device"},…]
channel
: 
"01269878797503692810"
did
: 
"6a9a7f610b4d8764033b6f6ed27df13e"
env
: 
"home"
pdata
: 
{id: "staging.sunbird.portal", ver: "5.1.0", pid: "sunbird-portal"}
rollup
: 
{l1: "01269878797503692810", l2: "01275629602842214439067"}
sid
: 
"vNupyc9zZk8NdcyFh8j46-5r6bmiYiZs"
uid
: 
"fca2925f-1eee-4654-9177-fece3fd6afc9"
edata
: 
{id: "submit-dial-code", type: "submit", pageid: "explore", extra: {dialCode: "X3I5R4"}}
eid
: 
"INTERACT"
ets
: 
1670403681383
mid
: 
"INTERACT:ba5e5250b0bbba974a295e65baea0ca0"
object
: 
{}
tags
: 
["01269878797503692810", "01275629602842214439067"]
ver
: 
"3.0"
================
{eid: "IMPRESSION", ets: 1670403681544, ver: "3.0", mid: "IMPRESSION:8b2fd5f5069e38647549a00132296a8b",…}
actor
: 
{id: "fca2925f-1eee-4654-9177-fece3fd6afc9", type: "User"}
context
: 
{channel: "01269878797503692810",…}
cdata
: 
[{id: "vNupyc9zZk8NdcyFh8j46-5r6bmiYiZs", type: "UserSession"}, {id: "Desktop", type: "Device"},…]
channel
: 
"01269878797503692810"
did
: 
"6a9a7f610b4d8764033b6f6ed27df13e"
env
: 
"library"
pdata
: 
{id: "staging.sunbird.portal", ver: "5.1.0", pid: "sunbird-portal"}
rollup
: 
{l1: "01269878797503692810", l2: "01275629602842214439067"}
sid
: 
"vNupyc9zZk8NdcyFh8j46-5r6bmiYiZs"
uid
: 
"fca2925f-1eee-4654-9177-fece3fd6afc9"
edata
: 
{type: "view", pageid: "library",…}
eid
: 
"IMPRESSION"
ets
: 
1670403681544
mid
: 
"IMPRESSION:8b2fd5f5069e38647549a00132296a8b"
object
: 
{}
tags
: 
["01269878797503692810", "01275629602842214439067"]
ver
: 
"3.0"</t>
  </si>
  <si>
    <t>{eid: "INTERACT", ets: 1686648994343, ver: "3.0", mid: "INTERACT:04615a2588e8547b0cd5649ad435d023",…}
actor
: 
{id: "c0183343-fcf1-4cae-8d93-c61fd6104c39", type: "User"}
context
: 
{channel: "0126796199493140480",…}
cdata
: 
[{id: "FfwN-XcEYtY_XJ3M2u1Z2ZZLzAkekEFk", type: "UserSession"}, {id: "Desktop", type: "Device"},…]
channel
: 
"0126796199493140480"
did
: 
"652461080a53eb4326168ae473b58793"
env
: 
"home"
pdata
: 
{id: "staging.sunbird.portal", ver: "6.0.0", pid: "sunbird-portal"}
rollup
: 
{l1: "0126796199493140480"}
sid
: 
"FfwN-XcEYtY_XJ3M2u1Z2ZZLzAkekEFk"
uid
: 
"c0183343-fcf1-4cae-8d93-c61fd6104c39"
edata
: 
{id: "click-dial-code", type: "click", pageid: "explore"}
eid
: 
"INTERACT"
ets
: 
1686648994343
mid
: 
"INTERACT:04615a2588e8547b0cd5649ad435d023"
object
: 
{}
tags
: 
["0126796199493140480"]
ver
: 
"3.0"
id
: 
"api.sunbird.telemetry"
params
: 
{msgid: "790789b7c0ab0d5b059f40889a073675"}
ver
: 
"3.0"</t>
  </si>
  <si>
    <t>Verify that Interact telemetry gets generated when user searches dial code on explore page</t>
  </si>
  <si>
    <t>1. Login to Sunbird portal 
2. Login as guest/ valid credentials.
3. Enter the QR code in search textbox &gt; Search
4. Observe the Telemetry events in network tab</t>
  </si>
  <si>
    <t xml:space="preserve"> 
{eid: "INTERACT", ets: 1707813168344, ver: "3.0", mid: "INTERACT:9513014c3c13a586c91dbb43dc428ccb",…}
actor
: 
{id: "63708b529f66e1d82ad31b69b471e8cc", type: "User"}
context
: 
{channel: "0135261634806579203",…}
cdata
: 
[{id: "Desktop", type: "Device"}, {id: "joy", type: "Theme"}]
channel
: 
"0135261634806579203"
did
: 
"63708b529f66e1d82ad31b69b471e8cc"
env
: 
"explore"
pdata
: 
{id: "staging.staging.portal", ver: "6.0.0", pid: "sunbird-portal"}
rollup
: 
{l1: "0135261634806579203"}
sid
: 
"5e2901d6-2f32-451a-b19d-17fe62c39d1b"
edata
: 
{id: "content-card", type: "click", pageid: "explore-search"}
eid
: 
"INTERACT"
ets
: 
1707813168344
mid
: 
"INTERACT:9513014c3c13a586c91dbb43dc428ccb"
object
: 
{id: "do_21365771954010521611529", type: "TextBook", ver: "6", rollup: {}}
tags
: 
["0135261634806579203"]
ver
: 
"3.0"</t>
  </si>
  <si>
    <t>Verify that Start telemetry gets generated when user plays the content from scan result page</t>
  </si>
  <si>
    <t>1. Login to Sunbird portal 
2. Login as guest/ valid creentials.
2. Enter the QR code in search textbox &gt; Search
3. OPen and Play the content
4. Observe the Telemetry events in network tab</t>
  </si>
  <si>
    <t>{"eid":"START","ets":1604404125548,"ver":"3.0","mid":"START:3986aa1ba4bbe9301ed50e9a4ed99878","actor":{"id":"5923cadd-1dc9-4b0a-a06b-6b7e94e7a2be","type":"User"},"context":{"channel":"0124784842112040965","pdata":{"id":"staging.diksha.portal","ver":"3.4.0","pid":"sunbird-portal"},"env":"library","sid":"OiqTUOm0ZAlDQki0BHwJv_3Fj62p9xUY","did":"c37c04e75f790738a1ffe323018f2518","cdata":[{"id":"do_2129457892160798721277","type":"TextBookUnit"},{"id":"OiqTUOm0ZAlDQki0BHwJv_3Fj62p9xUY","type":"UserSession"},{"id":"Desktop","type":"Device"},{"id":"joy","type":"Theme"}],"rollup":{"l1":"0124784842112040965"},"uid":"5923cadd-1dc9-4b0a-a06b-6b7e94e7a2be"},"object":{"id":"do_2129457892160798721277","ver":"1.0","type":"TextBookUnit","rollup":{}},"tags":["0124784842112040965"],"edata":{"type":"play","pageid":"collection-player","mode":"play","duration":0.377,"uaspec":{"agent":"Chrome","ver":"86.0.4240.111","system":"windows-10","platform":"Windows","raw":"Mozilla/5.0 (Windows NT 10.0; Win64; x64) AppleWebKit/537.36 (KHTML, like Gecko) Chrome/86.0.4240.111 Safari/537.36"}}}</t>
  </si>
  <si>
    <t xml:space="preserve"> 
{eid: "START", ets: 1707813172763, ver: "3.0", mid: "START:23eebcff25d509796012d5780894d438",…}
actor
: 
{id: "63708b529f66e1d82ad31b69b471e8cc", type: "User"}
context
: 
{channel: "0135261634806579203",…}
cdata
: 
[{id: "ddf36dd605559fbb4ec386cb0e6292e1", type: "ContentSession"},…]
channel
: 
"0135261634806579203"
did
: 
"63708b529f66e1d82ad31b69b471e8cc"
env
: 
"contentplayer"
pdata
: 
{id: "staging.staging.portal", ver: "6.0.0", pid: "sunbird-portal.contentplayer"}
rollup
: 
{l1: "0135261634806579203"}
sid
: 
"5e2901d6-2f32-451a-b19d-17fe62c39d1b"
edata
: 
{type: "content", mode: "play", pageid: "", duration: 3.13}
eid
: 
"START"
ets
: 
1707813172763
mid
: 
"START:23eebcff25d509796012d5780894d438"
object
: 
{id: "do_21360973883745894411089", type: "Content", ver: "2",…}
tags
: 
["0135261634806579203"]
ver
: 
"3.0"</t>
  </si>
  <si>
    <t>Verify that Interact telemetry event gets generated when user clicks on share option for collection content
&amp;
Verify that Interact telemetry event gets generated when user clicks on copy option for collection content</t>
  </si>
  <si>
    <r>
      <rPr>
        <rFont val="Arial"/>
        <color theme="1"/>
        <sz val="10.0"/>
      </rPr>
      <t xml:space="preserve">Scenario 1/2:
</t>
    </r>
    <r>
      <rPr>
        <rFont val="Arial"/>
        <color theme="1"/>
        <sz val="10.0"/>
      </rPr>
      <t>1. Open the Sunbird portal
2. Login with valid credentials
3. Search and open the collection content
4. Click on Share button
5. Click on Copy button
6. Observe the Telemetry events in network tab</t>
    </r>
  </si>
  <si>
    <t>{eid: "INTERACT", ets: 1670389108849, ver: "3.0", mid: "INTERACT:a4e8ee0667db20a81f09c2988a6bd402",…}
actor
: 
{id: "fca2925f-1eee-4654-9177-fece3fd6afc9", type: "User"}
context
: 
{channel: "01269878797503692810",…}
cdata
: 
[{id: "tMNiwVMVSeilQrdCD5nsQvPoGoRPYsI8", type: "UserSession"}, {id: "Desktop", type: "Device"},…]
channel
: 
"01269878797503692810"
did
: 
"3c8692b4dc2ede04fe49e05c033bd637"
env
: 
"library"
pdata
: 
{id: "staging.sunbird.portal", ver: "5.1.0", pid: "sunbird-portal"}
rollup
: 
{l1: "01269878797503692810", l2: "01275629602842214439067"}
sid
: 
"tMNiwVMVSeilQrdCD5nsQvPoGoRPYsI8"
uid
: 
"fca2925f-1eee-4654-9177-fece3fd6afc9"
edata
: 
{id: "content-share-link-btn", type: "click", pageid: "library"}
eid
: 
"INTERACT"
ets
: 
1670389108849
mid
: 
"INTERACT:a4e8ee0667db20a81f09c2988a6bd402"
object
: 
{id: "do_2134121150062673921780", ver: "1", type: "Collection", rollup: {}}
tags
: 
["01269878797503692810", "01275629602842214439067"]
ver
: 
"3.0"
==========================
{eid: "INTERACT", ets: 1613371039602, ver: "3.0", mid: "INTERACT:6431a1e76a90c68e41a2d97265f5836d",…}
actor: {id: "4cd4c690-eab6-4938-855a-447c7b1b8ea9", type: "User"}
id: "4cd4c690-eab6-4938-855a-447c7b1b8ea9"
type: "User"
context: {channel: "01269878797503692810",…}
cdata: [{id: "lehS3b6jk81qOH7ulB-rT7QPW4ZPxeLz", type: "UserSession"}, {id: "Desktop", type: "Device"},…]
channel: "01269878797503692810"
did: "45e7a3039d3cbbdf5de2ab27b3be92ac"
env: "library"
pdata: {id: "staging.sunbird.portal", ver: "3.7.0", pid: "sunbird-portal"}
rollup: {l1: "01269878797503692810"}
sid: "lehS3b6jk81qOH7ulB-rT7QPW4ZPxeLz"
uid: "4cd4c690-eab6-4938-855a-447c7b1b8ea9"
edata: {id: "copy-content-button", type: "click", pageid: "collection-player"}
id: "copy-content-button"
pageid: "collection-player"
type: "click"
eid: "INTERACT"
ets: 1613371039602
mid: "INTERACT:6431a1e76a90c68e41a2d97265f5836d"
object: {id: "do_30106059", ver: "1", type: "Collection", rollup: {}}
tags: ["01269878797503692810"]
ver: "3.0"</t>
  </si>
  <si>
    <t>{eid: "INTERACT", ets: 1699264960923, ver: "3.0", mid: "INTERACT:361a567f2172f3b890eefed8c4428d15",…}
actor
: 
{id: "fca2925f-1eee-4654-9177-fece3fd6afc9", type: "User"}
context
: 
{channel: "01269878797503692810",…}
cdata
: 
[{id: "QDnVyCC27_rEpIywKwwRCfDne70id8Zy", type: "UserSession"}, {id: "Desktop", type: "Device"},…]
channel
: 
"01269878797503692810"
did
: 
"2802a6d70b56d8ff9c8f91ac5787c396"
env
: 
"library"
pdata
: 
{id: "staging.staging.portal", ver: "6.0.0", pid: "sunbird-portal"}
rollup
: 
{l1: "01269878797503692810"}
sid
: 
"QDnVyCC27_rEpIywKwwRCfDne70id8Zy"
uid
: 
"fca2925f-1eee-4654-9177-fece3fd6afc9"
edata
: 
{id: "content-share-link-btn", type: "click", pageid: "library"}
eid
: 
"INTERACT"
ets
: 
1699264960923
mid
: 
"INTERACT:361a567f2172f3b890eefed8c4428d15"
object
: 
{id: "do_3122039733291008001592", ver: "3", type: "Collection", rollup: {}}
tags
: 
["01269878797503692810"]
ver
: 
"3.0"
==============
{eid: "INTERACT", ets: 1699264978552, ver: "3.0", mid: "INTERACT:f58fa617fbced8254876e063826ae963",…}
actor
: 
{id: "fca2925f-1eee-4654-9177-fece3fd6afc9", type: "User"}
context
: 
{channel: "01269878797503692810",…}
cdata
: 
[{id: "QDnVyCC27_rEpIywKwwRCfDne70id8Zy", type: "UserSession"}, {id: "Desktop", type: "Device"},…]
channel
: 
"01269878797503692810"
did
: 
"2802a6d70b56d8ff9c8f91ac5787c396"
env
: 
"library"
pdata
: 
{id: "staging.staging.portal", ver: "6.0.0", pid: "sunbird-portal"}
rollup
: 
{l1: "01269878797503692810"}
sid
: 
"QDnVyCC27_rEpIywKwwRCfDne70id8Zy"
uid
: 
"fca2925f-1eee-4654-9177-fece3fd6afc9"
edata
: 
{id: "copy-content-button", type: "click", pageid: "collection-player"}
eid
: 
"INTERACT"
ets
: 
1699264978552
mid
: 
"INTERACT:f58fa617fbced8254876e063826ae963"
object
: 
{id: "do_3122039733291008001592", ver: "3", type: "Collection", rollup: {}}
tags
: 
["01269878797503692810"]
ver
: 
"3.0"</t>
  </si>
  <si>
    <t>Verify that interact telemetry events gets generated when user searches Resource in Digital textbook page and consume it</t>
  </si>
  <si>
    <t>1. Open the Sunbird portal
2. Login with valid credentials.
3. Search and open resource
4. Consume the resource content
5. Observe the Telemetry events in network tab</t>
  </si>
  <si>
    <t>{eid: "INTERACT", ets: 1613377128830, ver: "3.0", mid: "INTERACT:9d5a93a84b37b9ce8d746786d4ede8f0",…}
actor: {id: "08631a74-4b94-4cf7-a818-831135248a4a", type: "User"}
id: "08631a74-4b94-4cf7-a818-831135248a4a"
type: "User"
context: {channel: "01269878797503692810",…}
cdata: [{id: "Mpv9z8GSVLlvoQPWSe0oxas6tt5_Z3fR", type: "UserSession"}, {id: "Desktop", type: "Device"},…]
0: {id: "Mpv9z8GSVLlvoQPWSe0oxas6tt5_Z3fR", type: "UserSession"}
1: {id: "Desktop", type: "Device"}
2: {id: "default", type: "Theme"}
channel: "01269878797503692810"
did: "b19d007574edc16675f520f9e97e2e33"
env: "home"
pdata: {id: "staging.sunbird.portal", ver: "3.7.0", pid: "sunbird-portal"}
id: "staging.sunbird.portal"
pid: "sunbird-portal"
ver: "3.7.0"
rollup: {l1: "01269878797503692810"}
sid: "Mpv9z8GSVLlvoQPWSe0oxas6tt5_Z3fR"
uid: "08631a74-4b94-4cf7-a818-831135248a4a"
edata: {id: "search--button", type: "click", pageid: "resources?key=3.7%20Resource&amp;selectedTab=textbook",…}
extra: {query: "3.7 Resource"}
id: "search--button"
pageid: "resources?key=3.7%20Resource&amp;selectedTab=textbook"
type: "click"
eid: "INTERACT"
ets: 1613377128830
mid: "INTERACT:9d5a93a84b37b9ce8d746786d4ede8f0"
object: {}
tags: ["01269878797503692810"]
0: "01269878797503692810"
ver: "3.0"</t>
  </si>
  <si>
    <t xml:space="preserve">
{eid: "INTERACT", ets: 1699263404145, ver: "3.0", mid: "INTERACT:6d144afacfc151f3a147462e05ab6242",…}
actor
: 
{id: "fca2925f-1eee-4654-9177-fece3fd6afc9", type: "User"}
context
: 
{channel: "01269878797503692810",…}
cdata
: 
[{id: "QDnVyCC27_rEpIywKwwRCfDne70id8Zy", type: "UserSession"}, {id: "Desktop", type: "Device"},…]
channel
: 
"01269878797503692810"
did
: 
"2802a6d70b56d8ff9c8f91ac5787c396"
env
: 
"home"
pdata
: 
{id: "staging.staging.portal", ver: "6.0.0", pid: "sunbird-portal"}
rollup
: 
{l1: "01269878797503692810"}
sid
: 
"QDnVyCC27_rEpIywKwwRCfDne70id8Zy"
uid
: 
"fca2925f-1eee-4654-9177-fece3fd6afc9"
edata
: 
{id: "search--button", type: "click",…}
extra
: 
{query: "Resource"}
id
: 
"search--button"
pageid
: 
"resources?board=State%20(Tamil%20Nadu)&amp;medium=English&amp;medium=Tamil&amp;gradeLevel=Class%201&amp;gradeLevel=Class%202&amp;gradeLevel=Class%203&amp;gradeLevel=Class%204&amp;gradeLevel=Class%205&amp;id=tn_k-12_5&amp;selectedTab=textbook"
type
: 
"click"
eid
: 
"INTERACT"
ets
: 
1699263404145
mid
: 
"INTERACT:6d144afacfc151f3a147462e05ab6242"
object
: 
{id: "do_21387643229321625614", ver: "1.0"}
tags
: 
["01269878797503692810"]
ver
: 
"3.0"</t>
  </si>
  <si>
    <t>Verify that Interact telemetry event gets generated for LessonPlan search in Digital textbook page</t>
  </si>
  <si>
    <t>1. Login to Sunbird portal with valid credentials.
2. Go to Digital textbook and search any lesson plan with name
3. Observe the Telemetry events in network tab</t>
  </si>
  <si>
    <t>events: [,…]
0: {eid: "INTERACT", ets: 1613370855851, ver: "3.0", mid: "INTERACT:a8624f20edf605ecce1a2669709b628e",…}
actor: {id: "45e7a3039d3cbbdf5de2ab27b3be92ac", type: "User"}
context: {channel: "01268904781886259221",…}
edata: {id: "search--button", type: "click",…}
extra: {query: "Lessonplan"}
query: "collection"
id: "search--button"
pageid: "explore?medium=English&amp;gradeLevel=Class%201&amp;gradeLevel=Class%2010&amp;board=CBSE&amp;&amp;&amp;&amp;selectedTab=textbook"
type: "click"
eid: "INTERACT"
ets: 1613370855851
mid: "INTERACT:a8624f20edf605ecce1a2669709b628e"
object: {}
tags: ["01268904781886259221"]
ver: "3.0"</t>
  </si>
  <si>
    <t>{eid: "INTERACT", ets: 1699259052343, ver: "3.0", mid: "INTERACT:8d82577d7eefebd415f2016fc13f02f2",…}
actor
: 
{id: "fca2925f-1eee-4654-9177-fece3fd6afc9", type: "User"}
context
: 
{channel: "01269878797503692810",…}
cdata
: 
[{id: "QDnVyCC27_rEpIywKwwRCfDne70id8Zy", type: "UserSession"}, {id: "Desktop", type: "Device"},…]
channel
: 
"01269878797503692810"
did
: 
"2802a6d70b56d8ff9c8f91ac5787c396"
env
: 
"library"
pdata
: 
{id: "staging.staging.portal", ver: "6.0.0", pid: "sunbird-portal"}
rollup
: 
{l1: "01269878797503692810"}
sid
: 
"QDnVyCC27_rEpIywKwwRCfDne70id8Zy"
uid
: 
"fca2925f-1eee-4654-9177-fece3fd6afc9"
edata
: 
{id: "search--button", type: "click", pageid: "search", extra: {query: "Lesson Plan"}}
eid
: 
"INTERACT"
ets
: 
1699259052343
mid
: 
"INTERACT:8d82577d7eefebd415f2016fc13f02f2"
object
: 
{id: "do_113917449636495360113", ver: "1.0"}
tags
: 
["01269878797503692810"]
ver
: 
"3.0"</t>
  </si>
  <si>
    <t>Verify that Interact telemetery should be generated if user enrolls in the trakable collection</t>
  </si>
  <si>
    <t>1. Open the sunbird portal
2.Click on Login 
3.Login with valid credentials 
4.Click on Digital textbook
5.Click on the Collection which is Traceable
6.Verify that telemetery should be generated if user enrolls in the tracable collection</t>
  </si>
  <si>
    <t>{"eid":"INTERACT","ets":1604557426230,"ver":"3.0","mid":"INTERACT:b563737c8a0a8b6971a6dcfd06411a48","actor":{"id":"bb96cf52-9058-4a76-b7ca-46546e340418","type":"User"},"context":{"channel":"0126632859575746566","pdata":{"id":"staging.diksha.portal","ver":"3.4.0","pid":"sunbird-portal"},"env":"Course","sid":"xEliOrVXzoBansbSepUX5cs-zvFxH3Dl","did":"8015fea442341d363b850c0b80b0efc0","cdata":[{"id":"xEliOrVXzoBansbSepUX5cs-zvFxH3Dl","type":"UserSession"},{"id":"Desktop","type":"Device"},{"id":"joy","type":"Theme"}],"rollup":{"l1":"0126632859575746566"},"uid":"bb96cf52-9058-4a76-b7ca-46546e340418"},"object":{"id":"do_2131140544010813441694","type":"Collection","ver":"1","rollup":{"l1":"do_2131140544010813441694"}},"tags":["0126632859575746566"],"edata":{"id":"join-course","type":"click","pageid":"course-consumption"}},{"eid":"AUDIT","ets":1604557426655,"ver":"3.0","mid":"AUDIT:06e87a331b2496563b3bca0dd57f66aa","actor":{"id":"bb96cf52-9058-4a76-b7ca-46546e340418","type":"User"},"context":{"channel":"0126632859575746566","pdata":{"id":"staging.diksha.portal","ver":"3.4.0","pid":"sunbird-portal"},"env":"Course","sid":"xEliOrVXzoBansbSepUX5cs-zvFxH3Dl","did":"8015fea442341d363b850c0b80b0efc0","cdata":[{"id":"do_2131140544010813441694","type":"CourseId"},{"id":"bb96cf52-9058-4a76-b7ca-46546e340418","type":"UserId"},{"id":"0131232430496235522","type":"BatchId"},{"id":"xEliOrVXzoBansbSepUX5cs-zvFxH3Dl","type":"UserSession"},{"id":"Desktop","type":"Device"},{"id":"joy","type":"Theme"}],"rollup":{"l1":"0126632859575746566"},"uid":"bb96cf52-9058-4a76-b7ca-46546e340418"},"object":{"id":"0131232430496235522","type":"batch","ver":"1.0","rollup":{}},"tags":["0126632859575746566"],"edata":{"props":["courseId","userId","batchId"],"state":"","prevstate":""}},{"eid":"LOG","ets":1604557426819,"ver":"3.0","mid":"LOG:f7cc1a51c553064c945cdc44b7997a92","actor":{"id":"bb96cf52-9058-4a76-b7ca-46546e340418","type":"User"},"context":{"channel":"0126632859575746566","pdata":{"id":"staging.diksha.portal","ver":"3.4.0","pid":"sunbird-portal"},"env":"portal","sid":"xEliOrVXzoBansbSepUX5cs-zvFxH3Dl","did":"8015fea442341d363b850c0b80b0efc0","cdata":[{"id":"xEliOrVXzoBansbSepUX5cs-zvFxH3Dl","type":"UserSession"},{"id":"Desktop","type":"Device"},{"id":"joy","type":"Theme"}],"rollup":{"l1":"0126632859575746566"},"uid":"bb96cf52-9058-4a76-b7ca-46546e340418"},"object":{},"tags":["0126632859575746566"],"edata":{"type":"enroll-batch","level":"SUCCESS","message":"Enrollment to the batch was success","pageid":"/learn/course/do_2131140544010813441694/enroll/batch/0131232430496235522"}}]}</t>
  </si>
  <si>
    <t>: 
{eid: "INTERACT", ets: 1699531538103, ver: "3.0", mid: "INTERACT:dc87484f35b1170fc94fb02c70e8a2ad",…}
actor
: 
{id: "01e9021a-e0b6-486f-9514-177479a795fb", type: "User"}
context
: 
{channel: "0126796199493140480",…}
cdata
: 
[{id: "01315866091251302420", type: "courseBatch"},…]
channel
: 
"0126796199493140480"
did
: 
"648a58ba908daa4ca0afaf4e360c7555"
env
: 
"Course"
pdata
: 
{id: "staging.sunbird.portal", ver: "6.0.0", pid: "sunbird-portal"}
rollup
: 
{l1: "0126796199493140480"}
sid
: 
"xnS-sTCLbJxdl5lbU0CL_d8AeH64bhG1"
uid
: 
"01e9021a-e0b6-486f-9514-177479a795fb"
edata
: 
{"type":"enroll-batch","level":"SUCCESS","message":"Enrollment to the batch was success","pageid":"/learn/course/do_2131140544010813441694/enroll/batch/0131232430496235522"}}]}
eid
: 
"INTERACT"
ets
: 
1699531538103
mid
: 
"INTERACT:dc87484f35b1170fc94fb02c70e8a2ad"
object
: 
{id: "do_2131586259123404801208", ver: "4", type: "Digital Textbook",…}
tags
: 
["0126796199493140480"]
ver
: 
"3.0"</t>
  </si>
  <si>
    <t>textbook</t>
  </si>
  <si>
    <t>Verify that library page shows the textbook as per BMC value selected in profile and also textbooks under subjects that appear in library screen should be displayed in alphabetical orders for all types of users.
&amp;
Verify that textbook displayed as per subject categorised with view more option if more than 3 textbook present for that subject cateogry and when user clicks on view more in subject category user only get the list of textbook</t>
  </si>
  <si>
    <t>1. User should be looged in/ Custodian user.</t>
  </si>
  <si>
    <t>1. Open Sunbird staging mobile App
2. Login with Guest/ valid credentials
3. Observe the list of books under Subjects in library page
7. Click on view more button</t>
  </si>
  <si>
    <t>&gt; Library page should shows the textbook list as per BMC value selected in profile and also textbooks under subjects that appear in library screen should be displayed in alphabetical orders for all types of users.
&gt; Textbook list should displayed as per subject categorised with view more option if more than 3 textbook present for that subject cateogry</t>
  </si>
  <si>
    <t>TxtBookShowsAsPerBMC</t>
  </si>
  <si>
    <t>Filter</t>
  </si>
  <si>
    <t>Verify when user opens any textbook then by default All filter should be selected in textbook toc in Mobile App</t>
  </si>
  <si>
    <t>User should logged in as Custodian / State verified user</t>
  </si>
  <si>
    <t xml:space="preserve">1. Open Sunbird staging mobile App
2. Browse as guest /login with valid credentials.
3. Search for any textbook with many contents
4. Observe the textbook toc </t>
  </si>
  <si>
    <t>When User opens any textbook then by default All filter should be selected in textbook toc.</t>
  </si>
  <si>
    <t>verifyUserAbleToSearchContentAndDiffMediaTypes</t>
  </si>
  <si>
    <t>Verify that a logged in user is able to search for the textbooks by applying filter parameters and results should be shown with at least one of the category matching (Subject/ Class/ medium)</t>
  </si>
  <si>
    <t xml:space="preserve">1. User should be logged in user.
</t>
  </si>
  <si>
    <t>1. Open Sunbird staging mobile App
2. Go to library page.
3. Tap on search icon
4. Enter a valid keyword
5. Tap on search
6. Tap on filter
7. Select the filter parameters
8. Tap on apply
9. Observe the Result</t>
  </si>
  <si>
    <t>Books should be displayed as per the applied filter parameters and results should be shown with at least one of the category matching (Subject/ Class/ medium)</t>
  </si>
  <si>
    <t>verifyUserAbleToSearchContentOrBook</t>
  </si>
  <si>
    <t>SB-24399</t>
  </si>
  <si>
    <t>trackable</t>
  </si>
  <si>
    <t xml:space="preserve">Verify that when user clicks on any digital textbook card and lands on collection toc page, User is shown with the following details
 In the title bar
a) collection title
b) by &lt;publishing org&gt; and 
c) Org framework values (i.e. &lt;Board&gt;&lt;Medium&gt;&lt;Class&gt;&lt;Subject&gt;)
</t>
  </si>
  <si>
    <t xml:space="preserve">1. Open Sunbird staging mobile App
2. Login with valid credentials
3. Click on any Collection 
4. Observe the Collection toc page
</t>
  </si>
  <si>
    <t xml:space="preserve">User clicks on collection card and lands on collection toc page, User is shown with the following details
1. In the title bar
a) collection title
b) by &lt;publishing org&gt; and 
c) Org framework values (i.e. &lt;Board&gt;&lt;Medium&gt;&lt;Class&gt;&lt;Subject&gt;)
</t>
  </si>
  <si>
    <t>verifyCollectionTitlePublishingOrgAndOrgFrameworkValuesInCollectionTOC</t>
  </si>
  <si>
    <t>https://project-sunbird.atlassian.net/browse/ED-4177</t>
  </si>
  <si>
    <t>Verify that in textbook toc when user clicks on any particular media type filter, then user is only shown that content which matches that filfter</t>
  </si>
  <si>
    <t xml:space="preserve">1. Open Sunbird staging mobile App
2. Browse as guest /login with valid credentials.
3. Search for any textbook with many contents
4. By default All is selected
5. Select any other filter and Observe 
</t>
  </si>
  <si>
    <t xml:space="preserve"> In textbook toc when user clicks on any particular media type filter, then user is only shown that content which matches that filfter</t>
  </si>
  <si>
    <t>Adopted textbook</t>
  </si>
  <si>
    <t>Verify that if user searches for any textbook then the result should matches my profile settings shown first and all other instances of adopted textbooks if they match the search term</t>
  </si>
  <si>
    <t>1. Open Sunbird App
2. Login as Guset user
3. Search for any textbook
4. Observe</t>
  </si>
  <si>
    <t>Textbooks that matches the profile settings should display first and all other instances of adopted textbooks if they match the search term</t>
  </si>
  <si>
    <t>verifyAdoptedTextBooksAndUserAbleToDownloadAndConsumeAdoptedTextBooks</t>
  </si>
  <si>
    <t>Book Spine and toc listing</t>
  </si>
  <si>
    <t>Verify opening a book, the content listing, and TOC should be displayed within 3 seconds and importing of spine take place in background</t>
  </si>
  <si>
    <t xml:space="preserve">1. User should be logged in/ Custodian user.
</t>
  </si>
  <si>
    <t>1. Open Sunbird staging mobile App
2. Login with valid credentials
3. Click on Search tab
4. Search and open any textbook
5. Observe</t>
  </si>
  <si>
    <t>The content listing, and TOC should be displayed within 3 seconds and importing of spine take place in background</t>
  </si>
  <si>
    <t>verifycontinuelearningcollection</t>
  </si>
  <si>
    <t>Textbook</t>
  </si>
  <si>
    <t>Verify that license and attribution details are getting displayed in book toc along with correct rating (if given) of the book</t>
  </si>
  <si>
    <t>1. Open Sunbird app
2. Login/browse as guest
3. Go to library page
4. Open any book 
5. Observe the rating of the book and license and attribution details</t>
  </si>
  <si>
    <t>User should be able to Click on license and attribution details and getting displayed in book toc along with correct rating of the book</t>
  </si>
  <si>
    <t>verifyCreditLicenseInfoSecInBookTOCpage</t>
  </si>
  <si>
    <t>SB-25275</t>
  </si>
  <si>
    <t>1. Verify that in textbook toc page the height(view) and size of the clickable filters below the Select module should be consistent 
2. Verify that in textbook toc the dropdown icon next to the chapters name is satisfying accessibility rule
3. Verify that in textbook toc page all the text is aligned properply</t>
  </si>
  <si>
    <t>- Filters in the textbook toc page should be same as in the design
- dropdown icon should be same as in the design
- All the text should be aligned as same as in the design given</t>
  </si>
  <si>
    <t>Verify that in filter page while searching any book content, below media type filters should display with checkboxes
1. All
2. Video
3. Interactive
4. Document</t>
  </si>
  <si>
    <t>1. Open Sunbird staging mobile App
2. Use the app as Guest User/Login with valid credentails
3. Search for any book content and Open the Content
4. Observe the checkboxes for media type filter parameter</t>
  </si>
  <si>
    <t>User should able to see checkboxes for below media type filters  with 
1. All
2. Video
3. Interactive
4. Document</t>
  </si>
  <si>
    <t>MediaTypeFilterCheckBox</t>
  </si>
  <si>
    <t>Book Toc</t>
  </si>
  <si>
    <t>Verify that user is able to view the content card with "play" button to the right in textbook TOC page and post tapping on play button, content should play immediately</t>
  </si>
  <si>
    <t>Have Sunbird app installed on the mobile.</t>
  </si>
  <si>
    <t>1. Open Sunbird staging mobile App
2. Complete onboarding
3. Open any textbook 
4. Tap on the "Play" button next to the any content.</t>
  </si>
  <si>
    <t>Content should start playing when tapped on the 'Play' button.</t>
  </si>
  <si>
    <t>playTheContent</t>
  </si>
  <si>
    <t>Verify when user attempts to download a content (or all contents) and already many contents are downloading in queue, it should be added in queue after the book’s spine - so that the spine is taken in first.</t>
  </si>
  <si>
    <t>1. Open Sunbird staging mobile App
2. Login with Guest/ valid credentials
3. Open some textbooks and click on downloads
4. Open any content and click on download content
5. Observe</t>
  </si>
  <si>
    <t>When user attempts to download a content (or all contents),it should be added in queue after the book’s spine - so that the spine is taken in first.</t>
  </si>
  <si>
    <t>Book Download</t>
  </si>
  <si>
    <t>Verify that download, delete and share icons/ buttons are getting displayed in book toc page
&amp;
Verify that user is able to download the book manually or by scanning qr code</t>
  </si>
  <si>
    <t>1. Open Sunbird staging mobile App
2. Login/browse as guest
3. Go to library page
4. Open any book
5. Observe
&amp;
1. Open Sunbird staging mobile App
2. Login/browse as guest
3. Scan QR code of book</t>
  </si>
  <si>
    <t>1. Book toc should be loaded
2. Download, Delete and share icon should be displayed
&amp;
 User should be able to download the book manually or by scanning qr code</t>
  </si>
  <si>
    <t>userAbleToViewBookTOCandUnitsInsideBook</t>
  </si>
  <si>
    <t>Share</t>
  </si>
  <si>
    <r>
      <rPr>
        <rFont val="Arial"/>
        <sz val="10.0"/>
      </rPr>
      <t xml:space="preserve">Verify that if user is trying to share the textbook then sharing text should be shown in the following format
I find &lt;content name&gt; really interesting and helpful on SUNBIRD. &lt;staging.sunbirded.ord/xxx/xxx/do_id&gt; &lt;utm_campaign=share_content&gt;&lt;utm_source = mobile&gt;
For more such interesting content, download the SUNBIRD mobile app
https://play.google.com/store/apps/details?id=org.sunbird.app.staging&amp;referrer=utm_source%3Dmobile%26utm_campaign%3Dshare_app
&amp;&amp;
Verify that if user shares the app link from settings screen then sharing text should be shown in the following format
</t>
    </r>
    <r>
      <rPr>
        <rFont val="Arial"/>
        <color rgb="FF1155CC"/>
        <sz val="10.0"/>
        <u/>
      </rPr>
      <t>https://play.google.com/store/apps/details?id=org.sunbird.app.staging&amp;referrer=utm_source%3Dmobile%26utm_campaign%3Dshare_app</t>
    </r>
  </si>
  <si>
    <t>1.Open Sunbird staging mobile App
2.Use the app as Guest User/Login with valid credentails
3.Search for any content textbook
4.open then content
5.Click on Share 
6.Share the content via watsapp/mail
7.Observe
Scenario 2:
1.Open Sunbird staging mobile App
2.Use the app as Guest User/Login with valid credentails
3.Click on Share app
4.Select send link
5.Observe</t>
  </si>
  <si>
    <t xml:space="preserve">If user is trying to share the textbook then sharing text should be shown in the following format
I find &lt;content name&gt; really interesting and helpful on SUNBIRD. &lt;diksha.gov.in/xxx/xxx/do_id&gt; &lt;utm_campaign=share_content&gt;&lt;utm_source = mobile&gt;
For more such interesting content, download the SUNBIRD mobile app
&lt;https://play.google.com/store/apps/details?id=in.gov.diksha.app&gt; &lt;utm_campaign=share_app&gt;&lt;utm_source=mobile&gt; </t>
  </si>
  <si>
    <t>verifyUserAbleToShareTheBook</t>
  </si>
  <si>
    <t>SB-19965</t>
  </si>
  <si>
    <t>Verify that when a large file is added in the textbook and when user downloads the entire book then such files should not be downloaded</t>
  </si>
  <si>
    <t xml:space="preserve">1. Open Sunbird staging mobile App
2. Login with Guest/ valid credentials
3. Open any Textbook with large size content
4. Download that textbook
5. Observe that large size content is not downloaded
</t>
  </si>
  <si>
    <t>When user downloads the entire book which has large file then such files should not be downloaded</t>
  </si>
  <si>
    <t>verifyUserNotAbleToDownloadLargeSizeBook</t>
  </si>
  <si>
    <t>Verify that after click on share icon the below mentioned option should be displayed to share the book
  1. Share link
  2. Send file
  3. Save file to disk</t>
  </si>
  <si>
    <t>1.Open Sunbird staging mobile App
2.Select user &gt; Fill the onboarding details.
3.Open any textbooks content form libarary.
4. Tap on share &gt; Observe the types of share</t>
  </si>
  <si>
    <t>After clicking on share icon 3 option should be displayed to share the book:
  1. Share link
  2. Send file
  3. Save file to disk</t>
  </si>
  <si>
    <t>SB-27828</t>
  </si>
  <si>
    <t>4.4.1 Hot Fix</t>
  </si>
  <si>
    <t>In the mobile app, ECAR files are not malformed, at collection level, when shared using the "Send File" option, under "Share" option.</t>
  </si>
  <si>
    <t>1. Open Sunbird App
2. Open any Digital textbook(with large leaf node counts and large size &gt;1MB)
3. Click on Share
4. Click on Send file
5. Select slack
6. Observe the file</t>
  </si>
  <si>
    <t>ECAR files are not malformed, at collection level, when shared using the "Send File" option, under "Share" option.</t>
  </si>
  <si>
    <t>verifyMalformedEcarFileWhileSharingViaSlackApp</t>
  </si>
  <si>
    <t>Book Share</t>
  </si>
  <si>
    <t>Verify that user is able to share the book contents via possible sharing mediums (Bluetooth, Files go, whatsapp)</t>
  </si>
  <si>
    <t>1. Open Sunbird staging mobile App
2. Login with Guest/ valid credentials
3. Go to library page
4. Open any book 
5. Tap on share icon
6. Select the sharing medium</t>
  </si>
  <si>
    <t>User should be able to share the book via all possible sharing mediums</t>
  </si>
  <si>
    <t>Book Import</t>
  </si>
  <si>
    <t>Verify that when user clicks on any .ecar and telemrty zip files, then user is prompted to open with sunbird app</t>
  </si>
  <si>
    <t>1. .ECAR and telemetry zip files is avalilable already
2. App is installed already</t>
  </si>
  <si>
    <t>1. Click on .Ecar/telemetry Zip file in local
2. Observe Open with Sunbird app is prompted</t>
  </si>
  <si>
    <t>Sunbird app should be shown when user opens .ECAR and telemetry zip files</t>
  </si>
  <si>
    <t>Verify that if any content inside the book is downloaded, then that content is shown with green check mark and non downloaded contents without green check mark</t>
  </si>
  <si>
    <t>1. Open Sunbird staging mobile App
2. Login/browse as guest
3. Go to library page
4. Open any book
5. Download any content from the book
6. Observe all the contents of the book</t>
  </si>
  <si>
    <t>If content inside the book is downloaded, then downloded content should shown as in active style (Bold) along with green check icon and non downloaded contents without green check mark in book toc page</t>
  </si>
  <si>
    <t>Verify that the user is displayed with the downloading progress percentage bar with the Book name at the footer when user is downloading the books and can be viewed in download section</t>
  </si>
  <si>
    <t>1. Open Sunbird staging mobile App
2. Login/browse as guest
3. Go to library page
4. Open any books
5. Click on download icon
6. Click on download tab and observe</t>
  </si>
  <si>
    <t>User should be displayed with the download progress percentage bar with the Book name at the footer and downloaded book should be displayed in download section</t>
  </si>
  <si>
    <t>Verify if any book is copied and published then in license and attribution section the original content details also should be displayed</t>
  </si>
  <si>
    <t>Copied book should be created and published.</t>
  </si>
  <si>
    <t>1. Open Sunbird app
2. Login/browse as guest
3. Go to library page
4. Open any book which is copied (Copied book)
5. Observe the rating of the book and license and attribution details</t>
  </si>
  <si>
    <t>User should be able to open Copied book and able to see original content details in license and attribution section details</t>
  </si>
  <si>
    <t>verifyDerivedSourceInfoWhnBookCopied</t>
  </si>
  <si>
    <t>Verify that board adopted any tenant specific textbook, If user from same board scans any tenant specific/adopted textbook qr code then user is displayed with both original and adopted textbook</t>
  </si>
  <si>
    <t>- any tenant specific book should be created already 
- Book should be made adopted from backend</t>
  </si>
  <si>
    <t>1. Open Sunbird app.
2. Login/ Browse as Guest
3. Scan the adopted any tenant specific textbook QR Code
4. Observe the adopted/ shallow copy is displayed</t>
  </si>
  <si>
    <t>user is displayed with adopted textbook not the any tenant specific textbook</t>
  </si>
  <si>
    <t>Verify that the adopted textbooks which are matches to the user selected frameworks are showing first when user searches the textbooks in library page.
&amp;
In Mobile App, Verify that the user is able to download and consume the adopted textbook successfully</t>
  </si>
  <si>
    <t>1. Open Sunbird App
2. Login/ Browse as Guest
3. Go to Library page
4. Click on Search icon
5. Search for adopted textbook
6. Observe</t>
  </si>
  <si>
    <t>&gt; in Mobile app,the adopted textbooks which are matches to the user selected frameworks should be displayed first when user searches the textbooks in library page.
&gt; The user should be able to download the adopted textbook successfully</t>
  </si>
  <si>
    <t>Verify If the device goes offline before the spine is fully imported and user exits from the app , relaunches the app, and opens the book - the user should be able to see the content list from the book, and the TOC should be accessible.</t>
  </si>
  <si>
    <t>1. Open Sunbird staging mobile App
2. Select the user type.
3. Fill the onboarding details.
4. Try to select any content ecar files from the local storage and import the same to mobile app.
5. Turn off the internet &amp; exit from the app before the spine is fully imported.
6. Re-launch the app again.
7. Open the imported content and observe the content details.</t>
  </si>
  <si>
    <t>If the device goes offline before the spine is fully imported and user exits from the app , relaunches the app, and opens the book - the user should be able to see the content list from the book, and the TOC should be accessible.</t>
  </si>
  <si>
    <t>Verify that trackable collections are grouped under "Continue Learning"</t>
  </si>
  <si>
    <t>1.Open Sunbird staging mobile App
2.Login with valid credentials
3.Click on library page
4. Observe "Continue Learning" section</t>
  </si>
  <si>
    <t xml:space="preserve"> Trackable collections should be grouped under Continue learning section</t>
  </si>
  <si>
    <t>verifycontinuelearningincollection</t>
  </si>
  <si>
    <t>Collection</t>
  </si>
  <si>
    <t xml:space="preserve">Verify that when user clicks on collection card and lands on collection toc page, User is shown with the following details
 In Content details section, 
a) The merged list values (targeted + org framework) should be included in a section called "This contentis relevant for".
b) If there is no target framework associated, this section will not be shown.
</t>
  </si>
  <si>
    <t xml:space="preserve">1. Open Sunbird staging mobile App
2. Login with valid credentials 
3. Open any collection card
4. Observe the content details page
</t>
  </si>
  <si>
    <t xml:space="preserve">user clicks on collection card and lands on collection toc page, User is shown with the following details
 In Content details section, 
a) The merged list values values(targeted + org framework) should be included in a section called "This content/course is relevant for".
b) If there is no target framework associated, this section will not be shown.
</t>
  </si>
  <si>
    <t>verifyContentDetailsAndContentRelevantForInCourseTOC</t>
  </si>
  <si>
    <t>not found script</t>
  </si>
  <si>
    <t xml:space="preserve">Verify that when user clicks on digital textbook card and lands on textbook  toc page, User is shown with the following details
 For textbook
a) There should be content details tab section such as in Courses
b) This content details tab should include "This content is relevant for"
c) This section should also include Credit &amp; License info section
</t>
  </si>
  <si>
    <t>1. Open Sunbird staging mobile App
2. Login with valid credentials 
3. Click on any textbook 
4. Click on any content 
5. Observe</t>
  </si>
  <si>
    <t>user clicks on digital textbook card and lands on textbook toc page, User is shown with the following details
 For textbook
a) There should be content details tab section such as in Courses
b) This content details tab should include "This content is relevant for"
c) This section should also include Credit &amp; License info section</t>
  </si>
  <si>
    <t>verifyContentDetailsAndCreditsLicenseTabInTextbookTOC</t>
  </si>
  <si>
    <t>SB-27936</t>
  </si>
  <si>
    <t>Import Content</t>
  </si>
  <si>
    <t>1. Verify that when the ecar file which is non trackable Collection is imported, it is available in downloads tab and able to see all the contents of the Collection
2. Verify that when the ecar file which is trackable Collection is imported, it is available in downloads tab and able to see all the contents of the Collection</t>
  </si>
  <si>
    <t>Sunbird app should be installed</t>
  </si>
  <si>
    <t>1. Open Sunbird App
2. Click on hamburger menu
3. Click on Import content
4. Select non trackable collection ecar file
5. Observe
============
1. Open Sunbird App
2. Click on hamburger menu
3. Click on Import content
4. Select trackable collecton ecar file
5. Observe</t>
  </si>
  <si>
    <t>1. Imported non trackable collection should be available in downloads tab
2. Imported trackable collection should be available in downloads tab</t>
  </si>
  <si>
    <t>verifyUserIsAbleToImportTrackableAndNonTrackableCollectionandPresentInDownloadSection</t>
  </si>
  <si>
    <t>Verify that when the ecar file which is Nested Collection is imported, it is available in downloads tab and able to see all the contents of the Collection</t>
  </si>
  <si>
    <t>1. Open Sunbird App
2. Click on hamburger menu
3. Click on Import content
4. Select nested collection ecar file
5. Observe</t>
  </si>
  <si>
    <t>Imported nested collection should be available in downloads tab</t>
  </si>
  <si>
    <t>verifyUserIsAbleToImportNestedCollectionandPresentInDownloadSection</t>
  </si>
  <si>
    <t>SB-22832</t>
  </si>
  <si>
    <t>Verify that Import Content button is displayed in the hamburger menu for both Guest and logged in user and only .epar, .ecar and .gsa file formats can be imported
&amp;
Verify that when user clicks on "Import Content" from Hamburger menu user can import only one content/file at a time and if the permission is not given to access the mobile storage, User is asked with share the permission to access storage</t>
  </si>
  <si>
    <t xml:space="preserve">ecar files should be downloaded in the mobile </t>
  </si>
  <si>
    <t>Scenario1:
1. Open sunbird app
2. Browse by Guest/ Login with valid credentials
3. Click on Hamburger menu
4. Observe the Import content is added
Scenario2:
1. Open sunbird app
2. Browse by Guest/ Login with valid credentials
3. Click on Hamburger menu
4. Click on Import content
5. Verify the type of contents can be imported
Scenario3:
1. Open sunbird app
2. Browse by Guest/ Login with valid credentials
3. Click on Hamburger menu
4. Click on Import content
5. Observe</t>
  </si>
  <si>
    <t>User should be able to import the .epar, .ecar and .gsa file formats
===========
user can import only one content/file at a time from hamburger menu
===========
 If the permission is not given to access the mobile storage, User is asked with share the permission to access storage</t>
  </si>
  <si>
    <t>userAbleToImportOnlySingleContentAtATimeFromDeviceStorage</t>
  </si>
  <si>
    <t xml:space="preserve">Verify that if user has installed the app in the device and opens the textbook unit's url, the same content should get open in the app itslef
&amp;
Verify that if user has installed the app in the device and opens the collection url, the same collection should get open in the app itself
&amp;
Verify that if user has installed the app in the device and opens the teanant specific url, it should get open in the app itself
</t>
  </si>
  <si>
    <t>- Textook and Collection unit URL should be shared in whats app or Gmail
- Tenant specific url should be shared in whats app or Gmail
- User should have installed the app already</t>
  </si>
  <si>
    <t>Scenario1 &amp; 2:
1. Tap on the unit URL from whats app/gmail
2. Post successful installation of app try to open Textbook unit URL &amp; also collection URL
3. Observe same content is opened as portal
Scenario 3:
1. Tap on the tenant specific URL from whats app/gmail
2. Post successful installation of app try to open tenant specific URL
3. Observe same tenant content page is opened as portal</t>
  </si>
  <si>
    <t xml:space="preserve">If user has installed the app in the device and opens the textbook unit's url, the same content should get open in the app itslef
============
If user has installed the app in the device and opens the collection url, the same collection should get open in the app itself
=================
If user has installed the app in the device and opens the teanant specific url, it should get open in the app itself
</t>
  </si>
  <si>
    <t>Verify that Impression telemetry event gets generated when Page section is loaded and landed on Library page</t>
  </si>
  <si>
    <t>1. Launch the sunbird mobile app.
2. Complete onboarding.
3. Land on the Library page..
4. Observe the event when the Library page is loaded completely.</t>
  </si>
  <si>
    <t>"{\"ver\":\"3.0\",\"eid\":\"IMPRESSION\",\"ets\":1629958921219,\"actor\":{\"type\":\"User\",\"id\":\"876f1525-b174-4dc8-9b3b-0bec83a802af\"},\"context\":{\"cdata\":[{\"type\":\"Tabs\",\"id\":\"Library-Course\"},{\"id\":\"6a878eac-228f-43de-8b70-4e43f6a8767a\",\"type\":\"UserSession\"}],\"env\":\"onboarding\",\"channel\":\"505c7c48ac6dc1edc9b08f21db5a571d\",\"pdata\":{\"id\":\"staging.diksha.app\",\"pid\":\"sunbird.app\",\"ver\":\"4.2.43staging-debug\"},\"sid\":\"6a878eac-228f-43de-8b70-4e43f6a8767a\",\"did\":\"e680eed580ae02536c4bcbd890a8469c15ff08ff\"},\"edata\":{\"type\":\"page-loaded\",\"pageid\":\"library\",\"uri\":\"library\"},\"object\":{\"id\":\"\",\"type\":\"\",\"version\":\"\",\"rollup\":{}},\"mid\":\"f0db629f-fd69-462d-b29e-a3158e2f01ee\"}"</t>
  </si>
  <si>
    <t>event
: 
payload
: 
Xe
actor
: 
oe {type: 'User', id: 'a9553a12-e06f-4e53-b4a1-f3f5862a5e0c'}
context
: 
s {cdata: Array(2), env: 'onboarding', channel: '505c7c48ac6dc1edc9b08f21db5a571d', pdata: oe, sid: '59f624b1-4ce7-4cf0-a0f1-316aaac12400', …}
edata
: 
{type: 'page-loaded', pageid: 'library', uri: 'library'}
eid
: 
"IMPRESSION"
ets
: 
1714454101634
mid
: 
"8e4c7373-d621-4e7d-bc98-75c36ab32d60"
object
: 
oe {id: '', type: '', version: '', rollup: {…}}
ver
: 
"3.0"
[[Prototype]]
: 
Ae
type
: 
"SAVE"
[[Prototype]]
: 
Object
namespace
: 
"TELEMETRY"
[[Prototype]]
: 
Object</t>
  </si>
  <si>
    <t>Library</t>
  </si>
  <si>
    <t>Verify Interact telemetry should generate on tapping on different Class, subject (English, Geography), Type (Text book., Video, document, Interactive) and also searching the content by name in "See more books and contents" of Library page</t>
  </si>
  <si>
    <t>1. Launch the sunbird mobile app.
2. Complete onboarding.
3. Land on the Library page.
4. Tap on the "See more books and conents"
5. Tap on Class, subject(English, Geography), Type(Text book.,Video, document,Interactive).</t>
  </si>
  <si>
    <t>Subject Clicked:
'{"ver":"3.0","eid":"INTERACT","ets":1647522848969,"actor":{"type":"User","id":"be52f30a-94eb-487e-9e05-b9fe07e7ac72"},"context":{"cdata":[{"id":"Biology","type":"Subject"},{"type":"Tabs","id":"Library-Course"},{"id":"2ce24df8-348c-489a-8373-6200e34a6386","type":"UserSession"}],"env":"home","channel":"505c7c48ac6dc1edc9b08f21db5a571d","pdata":{"id":"staging.diksha.app","pid":"sunbird.app","ver":"4.8.185staging-debug"},"sid":"2ce24df8-348c-489a-8373-6200e34a6386","did":"dd7bdd3aa1e77d00004b7d58ce42edddd7faa428"},"edata":{"type":"TOUCH","subtype":"subject-clicked","id":"explore-more-content","pageid":"explore-more-content","extra":{"pos":[]}},"object":{"id":"","type":"","version":"","rollup":{}},"mid":"37e4ed42-8890-4563-95b0-1b3eb45373b1"}'
=============
Class clicked:
'{"ver":"3.0","eid":"INTERACT","ets":1647522893016,"actor":{"type":"User","id":"be52f30a-94eb-487e-9e05-b9fe07e7ac72"},"context":{"cdata":[{"id":"Class 2","type":"Class"},{"type":"Tabs","id":"Library-Course"},{"id":"2ce24df8-348c-489a-8373-6200e34a6386","type":"UserSession"}],"env":"home","channel":"505c7c48ac6dc1edc9b08f21db5a571d","pdata":{"id":"staging.diksha.app","pid":"sunbird.app","ver":"4.8.185staging-debug"},"sid":"2ce24df8-348c-489a-8373-6200e34a6386","did":"dd7bdd3aa1e77d00004b7d58ce42edddd7faa428"},"edata":{"type":"TOUCH","subtype":"class-clicked","id":"explore-more-content","pageid":"explore-more-content","extra":{"pos":[]}},"object":{"id":"","type":"","version":"","rollup":{}},"mid":"b8aff7c8-77b1-40c8-8a1f-9af0cadf97dd"}'
=============
Type:
'{"ver":"3.0","eid":"INTERACT","ets":1647522932382,"actor":{"type":"User","id":"be52f30a-94eb-487e-9e05-b9fe07e7ac72"},"context":{"cdata":[{"id":"VIDEOS","type":"MimeType"},{"type":"Tabs","id":"Library-Course"},{"id":"2ce24df8-348c-489a-8373-6200e34a6386","type":"UserSession"}],"env":"home","channel":"505c7c48ac6dc1edc9b08f21db5a571d","pdata":{"id":"staging.diksha.app","pid":"sunbird.app","ver":"4.8.185staging-debug"},"sid":"2ce24df8-348c-489a-8373-6200e34a6386","did":"dd7bdd3aa1e77d00004b7d58ce42edddd7faa428"},"edata":{"type":"TOUCH","subtype":"filter-clicked","id":"explore-more-content","pageid":"explore-more-content","extra":{"pos":[]}},"object":{"id":"","type":"","version":"","rollup":{}},"mid":"64cb77c9-8709-416c-913d-918fa94a050c"}'</t>
  </si>
  <si>
    <t>event:
payload: qe
actor: oe {type: 'User', id: '0fd622a7-d75c-40f5-aae9-b9950d8a4a06'}
context: s {cdata: Array(3), env: 'home', channel: '505c7c48ac6dc1edc9b08f21db5a571d', pdata: oe, sid: 'e47da0c0-12b1-41f5-86df-875a56aafbf8', …}
edata: {type: 'TOUCH', subtype: 'cropcategory-clicked', id: 'explore-more-content', pageid: 'explore-more-content', extra: {…}}
eid: "INTERACT"
ets: 1715144593081
mid: "05bf2107-f793-4953-85e7-93b1a847170b"
object: oe {id: '', type: '', version: '', rollup: {…}}
ver: "3.0"
[[Prototype]]: Ae
type: "SAVE"
[[Prototype]]: Object
namespace: "TELEMETRY"
[[Prototype]]: Object
================
event:
payload: qe
actor: oe {type: 'User', id: '0fd622a7-d75c-40f5-aae9-b9950d8a4a06'}
context: s {cdata: Array(3), env: 'home', channel: '505c7c48ac6dc1edc9b08f21db5a571d', pdata: oe, sid: 'e47da0c0-12b1-41f5-86df-875a56aafbf8', …}
edata: {type: 'TOUCH', subtype: 'cropname-clicked', id: 'explore-more-content', pageid: 'explore-more-content', extra: {…}}
eid: "INTERACT"
ets: 1715144724434
mid: "6202459d-633f-45e2-bf78-6cf9560e5551"
object: oe {id: '', type: '', version: '', rollup: {…}}
ver: "3.0"
[[Prototype]]: Ae
type: "SAVE"
[[Prototype]]: Object
namespace: "TELEMETRY"
[[Prototype]]: Object</t>
  </si>
  <si>
    <t>https://project-sunbird.atlassian.net/browse/ED-4205</t>
  </si>
  <si>
    <t>Verify that Interact telemetry event gets generated when user taps on a book.
&amp;
Verify that Interact telemetry event gets generated when user taps on Download after opening the book.</t>
  </si>
  <si>
    <t>Scenario1:
1. Launch the Sunbird mobile app.
2. Complete onboarding.
3. Land on the Library page.
4. Tap on a Book on the Library page.
Scenario2:
1. Launch the Sunbird mobile app.
2. Complete onboarding.
3. Land on the Library page.
4. Tap on a Book on the Library page.
5. Tap on Download icon.</t>
  </si>
  <si>
    <t>{"ver":"3.0","eid":"INTERACT","ets":1644999996797,"actor":{"type":"User","id":"e67f2d50-b277-4e7f-aa3c-3730509889fc"},"context":{"cdata":[{"id":"Accountancy","type":"Section"},{"type":"Tabs","id":"Library-Course"},{"id":"011c6e71-0e83-4b32-a18b-983e5dc78695","type":"UserSession"}],"env":"home","channel":"505c7c48ac6dc1edc9b08f21db5a571d","pdata":{"id":"staging.diksha.app","pid":"sunbird.app","ver":"4.7.173staging-debug"},"sid":"011c6e71-0e83-4b32-a18b-983e5dc78695","did":"dd7bdd3aa1e77d00004b7d58ce42edddd7faa428"},"edata":{"type":"TOUCH","subtype":"content-clicked","id":"library","pageid":"library","extra":{"pos":[],"values":[{"sectionName":"Accountancy","positionClicked":2}]}},"object":{"id":"do_2134553713764761601756","type":"Digital Textbook","version":"2","rollup":{"l1":"do_2134553713764761601756"}},"mid":"2bc76f79-c41d-43e6-8d0a-645411234316"}'
=============
'{"ver":"3.0","eid":"INTERACT","ets":1708671008260,"actor":{"type":"User","id":"9653591d-50f1-4ca6-9999-706134e7c3a4"},"context":{"cdata":[{"id":"Accountancy","type":"Section"},{"type":"Tabs","id":"Library-Course"},{"id":"8b8a1445-f692-4042-b362-55a87feeaefd","type":"UserSession"}],"env":"home","channel":"505c7c48ac6dc1edc9b08f21db5a571d","pdata":{"id":"staging.sunbirded.app","pid":"sunbird.app","ver":"6.0.544staging-debug"},"sid":"8b8a1445-f692-4042-b362-55a87feeaefd","did":"2dcc3332be40f8bc5cedcbeb43023838717d86be"},"edata":{"type":"TOUCH","subtype":"download-all-clicked","id":"collection-detail","pageid":"collection-detail","extra":{"pos":[]}},"object":{"id":"do_21334200001581875213289","type":"Digital Textbook","version":"3","rollup":{"l1":"do_21334200001581875213289"}},"mid":"846cb6b0-bd0f-463d-b2a3-0957f034f110"}'</t>
  </si>
  <si>
    <t>event
: 
payload
: 
Xe
actor
: 
oe {type: 'User', id: 'a9553a12-e06f-4e53-b4a1-f3f5862a5e0c'}
context
: 
s {cdata: Array(2), env: 'home', channel: '505c7c48ac6dc1edc9b08f21db5a571d', pdata: oe, sid: '59f624b1-4ce7-4cf0-a0f1-316aaac12400', …}
edata
: 
extra
: 
pos
: 
[]
values
: 
Array(1)
0
: 
Map(0) {sectionName: undefined, positionClicked: 4, size: 0}
length
: 
1
[[Prototype]]
: 
Array(0)
[[Prototype]]
: 
Object
id
: 
"library"
pageid
: 
"library"
subtype
: 
"content-clicked"
type
: 
"TOUCH"
[[Prototype]]
: 
Object
eid
: 
"INTERACT"
ets
: 
1714454433007
mid
: 
"6a37f7ee-829b-490c-b122-8b7a1bbffef5"
object
: 
oe {id: 'do_214036360564293632144', type: 'Digital Textbook', version: '1', rollup: {…}}
ver
: 
"3.0"
[[Prototype]]
: 
Ae
type
: 
"SAVE"
[[Prototype]]
: 
Object
namespace
: 
"TELEMETRY"
[[Prototype]]
: 
Object
====================
event
: 
payload
: 
Xe
actor
: 
oe {type: 'User', id: 'a9553a12-e06f-4e53-b4a1-f3f5862a5e0c'}
context
: 
s {cdata: Array(2), env: 'home', channel: '505c7c48ac6dc1edc9b08f21db5a571d', pdata: oe, sid: '59f624b1-4ce7-4cf0-a0f1-316aaac12400', …}
edata
: 
{type: 'TOUCH', subtype: 'download-all-clicked', id: 'collection-detail', pageid: 'collection-detail', extra: {…}}
eid
: 
"INTERACT"
ets
: 
1714454544369
mid
: 
"6e84621e-7caf-4cda-a2d8-6a38e400fc2e"
object
: 
oe {id: 'do_214036360564293632144', type: 'Digital Textbook', version: '1', rollup: G}
ver
: 
"3.0"
[[Prototype]]
: 
Ae
type
: 
"SAVE"
[[Prototype]]
: 
Object
namespace
: 
"TELEMETRY"
[[Prototype]]
: 
Object</t>
  </si>
  <si>
    <t xml:space="preserve">Verify that telemetry event gets generated when user taps on a book </t>
  </si>
  <si>
    <t>1. Open Sunbird mobile app.
2. Complete onboarding.
3. Login with valid credentials or guest user
4. Search the book and tap on it</t>
  </si>
  <si>
    <t xml:space="preserve">event:
payload: t
actor: e {type: "User", id: "ed543603-0ed5-4bf6-9158-1e485d4a4d7d"}
context: He
cdata: Array(5)
0: Je {id: "1d7790c0-04f0-11ec-b203-af72e9f07a55", type: "API"}
1: {id: "SearchResult", type: "Section"}
2: {id: "TextBook", type: "ContentType"}
3: {type: "Tabs", id: "Library-Course"}
4: {id: "0a29bdce-058d-4e49-8d7d-800ff83b2352", type: "UserSession"}
length: 5
[[Prototype]]: Array(0)
channel: "505c7c48ac6dc1edc9b08f21db5a571d"
did: "e680eed580ae02536c4bcbd890a8469c15ff08ff"
env: "home"
pdata: e {id: "staging.diksha.app", pid: "sunbird.app", ver: "4.2.43staging-debug"}
sid: "0a29bdce-058d-4e49-8d7d-800ff83b2352"
[[Prototype]]: Object
edata:
extra: {pos: Array(0), values: Array(1)}
id: "library"
pageid: "library"
subtype: "content-clicked"
type: "TOUCH"
[[Prototype]]: Object
eid: "INTERACT"
ets: 1629818988469
mid: "c87d7df3-fb71-40b0-abee-dafc94054ec7"
object: e {id: "do_2131947711124193281390", type: "TextBook", version: "1", rollup: Qe}
ver: "3.0"
[[Prototype]]: e
type: "SAVE"
[[Prototype]]: Object
namespace: "TELEMETRY"
[[Prototype]]: Object
</t>
  </si>
  <si>
    <t>event
: 
payload
: 
Xe
actor
: 
oe {type: 'User', id: '164a51d7-e70d-4d92-b5ac-bce6ad9743da'}
context
: 
s {cdata: Array(5), env: 'home', channel: '505c7c48ac6dc1edc9b08f21db5a571d', pdata: oe, sid: 'c2268783-84c6-4cca-a747-51ab6070b64a', …}
edata
: 
{type: 'TOUCH', subtype: 'content-clicked', id: 'library', pageid: 'library', extra: {…}}
eid
: 
"INTERACT"
ets
: 
1714628842402
mid
: 
"2cb806af-90db-4fbf-8867-39752d742f8c"
object
: 
oe {id: 'do_214040559020335104152', type: 'Collection', version: '1', rollup: G}
ver
: 
"3.0"
[[Prototype]]
: 
Ae
type
: 
"SAVE"
[[Prototype]]
: 
Object
namespace
: 
"TELEMETRY"
[[Prototype]]
: 
Object</t>
  </si>
  <si>
    <t>Verify that telemetry event is generated when user is completely displayed with the contents within book details page.</t>
  </si>
  <si>
    <t>1. Open the latest version of the Sunbird app.
2. Fill the framework details.
3. Login with valid credentials or guest user
4. Search the book and tap on it.
5. Visit the book detail page.</t>
  </si>
  <si>
    <t>event:
payload: t
actor: e {type: "User", id: "4c980ed5-0059-4273-8e30-bb9304a51e4c"}
context: He
cdata: Array(9)
0: Je {id: "5dbfdd20-e92c-11eb-b203-af72e9f07a55", type: "API"}
1: {id: "SearchResult", type: "Section"}
2: {id: "content-detail", type: "ChildUi"}
3: {id: "SearchResult", type: "Section"}
4: {id: "content-detail", type: "ChildUi"}
5: {id: "SearchResult", type: "Section"}
6: {id: "do_21307453407272960011937", type: "RootId"}
7: {type: "Tabs", id: "Library-Course"}
8: {id: "a78404a6-bd0b-4f22-b95c-c708a1d8cf22", type: "UserSession"}
length: 9
__proto__: Array(0)
channel: "505c7c48ac6dc1edc9b08f21db5a571d"
did: "e680eed580ae02536c4bcbd890a8469c15ff08ff"
env: "home"
pdata: e {id: "staging.diksha.app", pid: "sunbird.app", ver: "4.1.856staging-debug"}
sid: "a78404a6-bd0b-4f22-b95c-c708a1d8cf22"
__proto__: Object
edata:
extra: {pos: Array(0), values: Array(1)}
id: "textbook-toc"
pageid: "textbook-toc"
subtype: "content-clicked"
type: "TOUCH"
__proto__: Object
eid: "INTERACT"
ets: 1626766454426
mid: "ea0984ba-fe00-4034-80c9-2930c4ec3374"
object: e {id: "do_21307450946428108811779", type: "Course Assessment", version: "1", rollup: Qe}
ver: "3.0"
__proto__: e
type: "SAVE"
__proto__: Object
namespace: "TELEMETRY"
__proto__: Object</t>
  </si>
  <si>
    <t>event
: 
payload
: 
Xe
actor
: 
oe {type: 'User', id: '164a51d7-e70d-4d92-b5ac-bce6ad9743da'}
context
: 
s {cdata: Array(9), env: 'home', channel: '505c7c48ac6dc1edc9b08f21db5a571d', pdata: oe, sid: 'c2268783-84c6-4cca-a747-51ab6070b64a', …}
edata
: 
{type: 'TOUCH', subtype: 'content-clicked', id: 'textbook-toc', pageid: 'textbook-toc', extra: {…}}
eid
: 
"INTERACT"
ets
: 
1714629431301
mid
: 
"eda61690-180e-48c8-9adc-624a50de64c5"
object
: 
oe {id: 'do_213982666110181376151', type: 'Explanation Content', version: '1', rollup: G}
ver
: 
"3.0"
[[Prototype]]
: 
Ae
type
: 
"SAVE"
[[Prototype]]
: 
Object
namespace
: 
"TELEMETRY"
[[Prototype]]
: 
Object</t>
  </si>
  <si>
    <t>Verify that Start telemetry event gets generated when user clicks on the Book (clicked on root node of book) [Resource type, content id, root=1]</t>
  </si>
  <si>
    <t>1. Launch the sunbird mobile app.
2. Login with valid credentials.
3. Tap on the book</t>
  </si>
  <si>
    <t>{"ver":"3.0","eid":"START","ets":1687168504788,"actor":{"type":"User","id":"b2decf22-39ee-4450-8e51-f5b97b5b838f"},"context":{"cdata":[{"id":"54f99280-0e87-11ee-8c51-856e4f4a2aa6","type":"API"},{"id":"SearchResult","type":"Section"},{"type":"Tabs","id":"Library-Course"},{"id":"98211877-0639-4b9f-ac01-04f3257f4f4b","type":"UserSession"}],"env":"app","channel":"505c7c48ac6dc1edc9b08f21db5a571d","pdata":{"id":"staging.sunbirded.app","pid":"sunbird.app","ver":"6.0.421staging-debug"},"sid":"98211877-0639-4b9f-ac01-04f3257f4f4b","did":"8bf2fb2baa8628f91e2a20b6e40e38b4e9fdd883"},"edata":{"type":"TextBook","mode":"play","pageid":"collection-detail"},"object":{"id":"do_21381833183427788812882","type":"TextBook","version":"1","rollup":{"l1":"do_21381833183427788812882"}},"mid":"cc1d3fd7-5521-4ba0-bb9e-ca3a6f5e9453"}'</t>
  </si>
  <si>
    <t>event
: 
payload
: 
Xe
actor
: 
oe {type: 'User', id: '164a51d7-e70d-4d92-b5ac-bce6ad9743da'}
context
: 
s {cdata: Array(8), env: 'app', channel: '505c7c48ac6dc1edc9b08f21db5a571d', pdata: oe, sid: 'c2268783-84c6-4cca-a747-51ab6070b64a', …}
edata
: 
{type: 'TextBook', mode: 'play', pageid: 'collection-detail'}
eid
: 
"START"
ets
: 
1714629400293
mid
: 
"ad0160d3-8ec8-4b73-936c-6fcd73d58fb7"
object
: 
oe {id: 'do_213985367017349120127', type: 'TextBook', version: '1', rollup: G}
ver
: 
"3.0"
[[Prototype]]
: 
Ae
type
: 
"SAVE"
[[Prototype]]
: 
Object
namespace
: 
"TELEMETRY"
[[Prototype]]
: 
Object</t>
  </si>
  <si>
    <t>Verify that Interact telemetry event gets generated when user taps on the device back button while the content is playing.
&amp;
Verify that Interact telemetry event gets generated when user taps on Yes on the confirmation pop-up while exiting from playing content.</t>
  </si>
  <si>
    <t>Scenario1:
1. Launch the Sunbird mobile app.
2. Complete onboarding.
3. Land on the Library page.
4. Tap on a Book to open.
5. Tap on the play button.
6. Tap on the device back button while content is playing.
Scenario2:
1. Launch the Sunbird mobile app.
2. Complete onboarding.
3. Land on the Library page.
4. Tap on a Book to open.
5. Tap on the play button.
6. Tap on the back botton while content is playing.
7. Tap on YES on the confirmation pop-up</t>
  </si>
  <si>
    <t>{"eid":"INTERACT","ets":1601358983500,"ver":"3.0","mid":"INTERACT:c35d8827f9a95e4230ec58d6eafb311c","actor":{"id":"a9b16ff7-7005-4874-afda-dc0c4c2683b4","type":"User"},"context":{"channel":"505c7c48ac6dc1edc9b08f21db5a571d","pdata":{"id":"staging.diksha.app","ver":"3.3.471staging-debug","pid":"sunbird.app.contentplayer"},"env":"contentplayer","sid":"cada8c54-bb85-4e0e-89ec-63624d4819f5","did":"17d1e03c7b6064b24e8979610a8407bb22a3ab8c","cdata":[{"id":"streaming","type":"PlayerLaunch"},{"id":"104b22450a2d824ffbb290721109dde6","type":"ContentSession"},{"id":"7f653aa1607783bdb338c0affb5a9a2f","type":"PlaySession"},{"id":"cada8c54-bb85-4e0e-89ec-63624d4819f5","type":"UserSession"}],"rollup":{}},"object":{"id":"do_2131105783314022401159","type":"Content","ver":"1","rollup":{"l1":"do_2131105783314022401159"}},"tags":[],"edata":{"type":"TOUCH","subtype":"","id":"DEVICE_BACK_BTN","pageid":"50d51919-6215-4a51-b189-1a5760486689"}}"
=================================
'{"ver":"3.0","eid":"INTERACT","ets":1647525167042,"actor":{"type":"User","id":"be52f30a-94eb-487e-9e05-b9fe07e7ac72"},"context":{"cdata":[{"type":"Tabs","id":"Library-Course"},{"id":"2ce24df8-348c-489a-8373-6200e34a6386","type":"UserSession"}],"env":"player","channel":"505c7c48ac6dc1edc9b08f21db5a571d","pdata":{"id":"staging.diksha.app","pid":"sunbird.app","ver":"4.8.185staging-debug"},"sid":"2ce24df8-348c-489a-8373-6200e34a6386","did":"dd7bdd3aa1e77d00004b7d58ce42edddd7faa428"},"edata":{"type":"TOUCH","subtype":"ok-clicked","id":"player-page","pageid":"player-page","extra":{"pos":[]}},"object":{"id":"","type":"","version":"","rollup":{}},"mid":"674ff377-c545-4d81-84fc-3512f6c8aaa9"}'</t>
  </si>
  <si>
    <t>{"eid":"INTERACT","ets":1715266570320,"ver":"3.0","mid":"INTERACT:fcd7066099080dec50ecd5586dc56145","actor":{"id":"83ff9bd3-9243-4d75-995e-aafe5ac0df23","type":"User"},"context":{"channel":"505c7c48ac6dc1edc9b08f21db5a571d","pdata":{"id":"staging.sunbirded.app","ver":"7.0.621staging-debug","pid":"sunbird.app.contentplayer"},"env":"contentplayer","sid":"d8ab2142-5e76-406c-8424-bbbc76c9dc82","did":"2dcc3332be40f8bc5cedcbeb43023838717d86be","cdata":[{"id":"Chemistry","type":"Section"},{"id":"popular_categories","type":"RootSection"},{"id":"do_2130959626641981441264","type":"RootId"},{"id":"teacher","type":"UserType"},{"id":"streaming","type":"PlayerLaunch"},{"id":"3a4cc436400199ee53c581717a402ac7","type":"ContentSession"},{"id":"b539a9b72cc78caf746150b659beefdf","type":"PlaySession"},{"type":"Tabs","id":"Library-Course"},{"id":"d8ab2142-5e76-406c-8424-bbbc76c9dc82","type":"UserSession"}],"rollup":{}},"object":{"id":"do_21308447061489254417941","type":"Content","ver":"2","rollup":{"l1":"do_2130959626641981441264","l2":"do_2130959646629314561265"}},"tags":[],"edata":{"type":"TOUCH","subtype":"","id":"DEVICE_BACK_BTN","pageid":""}}'
====================
'{"ver":"3.0","eid":"INTERACT","ets":1715266165593,"actor":{"type":"User","id":"83ff9bd3-9243-4d75-995e-aafe5ac0df23"},"context":{"cdata":[{"type":"Tabs","id":"Library-Course"},{"id":"d8ab2142-5e76-406c-8424-bbbc76c9dc82","type":"UserSession"}],"env":"player","channel":"505c7c48ac6dc1edc9b08f21db5a571d","pdata":{"id":"staging.sunbirded.app","pid":"sunbird.app","ver":"7.0.621staging-debug"},"sid":"d8ab2142-5e76-406c-8424-bbbc76c9dc82","did":"2dcc3332be40f8bc5cedcbeb43023838717d86be"},"edata":{"type":"TOUCH","subtype":"ok-clicked","id":"player-page","pageid":"player-page","extra":{"pos":[]}},"object":{"id":"","type":"","version":"","rollup":{}},"mid":"8016db48-e3c1-45c2-b86c-6d105395fe3f"}'</t>
  </si>
  <si>
    <t>Verify that telemetry event is generated after the Completion of entire book download when user downloads the book.</t>
  </si>
  <si>
    <t>1. Open the Sunbird staging app.
2. Fill the framework details.
3. Login with valid credentials or guest user
4. Search the book and tap on it.
5. Click on download</t>
  </si>
  <si>
    <t>{"ver":"3.0","eid":"INTERACT","ets":1651816245719,"actor":{"type":"User","id":"509cbd60-f9eb-4044-a350-98eea2797d37"},"context":{"cdata":[{"id":"c8d9da90-ccff-11ec-87a6-19c1a5d877c9","type":"API"},{"id":"SearchResult","type":"Section"},{"id":"SearchResult","type":"Section"},{"id":"TextBook","type":"ContentType"},{"type":"Tabs","id":"Home-Discover"},{"id":"bef05e33-bae9-4f37-bde6-85b1085ca42f","type":"UserSession"}],"env":"sdk","channel":"505c7c48ac6dc1edc9b08f21db5a571d","pdata":{"id":"staging.diksha.app","pid":"sunbird.app","ver":"4.9.206staging-debug"},"sid":"bef05e33-bae9-4f37-bde6-85b1085ca42f","did":"4c286645e0690125ef319f7bde70c4540092c9f8"},"edata":{"type":"OTHER","subtype":"ContentDownload-Success","id":"ContentDetail","pageid":"ContentDetail","extra":{}},"object":{"id":"do_3122484917142241282552","type":"Learning Resource","version":1,"rollup":{}},"mid":"1bf4d50e-d4e3-4fe8-927a-1341e3277411"}'</t>
  </si>
  <si>
    <t>event
: 
payload
: 
Xe
actor
: 
oe {type: 'User', id: '164a51d7-e70d-4d92-b5ac-bce6ad9743da'}
context
: 
s {cdata: Array(8), env: 'sdk', channel: '505c7c48ac6dc1edc9b08f21db5a571d', pdata: oe, sid: 'c2268783-84c6-4cca-a747-51ab6070b64a', …}
edata
: 
{type: 'OTHER', subtype: 'ContentDownload-Success', id: 'ContentDetail', pageid: 'ContentDetail', extra: {…}}
eid
: 
"INTERACT"
ets
: 
1714629402416
mid
: 
"a9ef025e-aa0e-4efa-bcb4-6215ef0868cf"
object
: 
oe {id: 'do_213985367017349120127', type: 'Digital Textbook', version: 1, rollup: {…}}
ver
: 
"3.0"
[[Prototype]]
: 
Ae
type
: 
"SAVE"
[[Prototype]]
: 
Object
namespace
: 
"TELEMETRY"
[[Prototype]]
: 
Object</t>
  </si>
  <si>
    <t>Verify that Interact telemetry event gets generated when user taps on Delete after opening the book.
&amp;
Verify that Interact telemetry event gets generated when user taps on Share button after opening the book.</t>
  </si>
  <si>
    <t>Scenario1:
1. Open the Sunbird mobile app.
2. Complete onboarding.
3. Land on the Library page.
4. Tap on a Book on the Library page.
5. Tap on Delete icon.
Scenario2:
1. Open the Sunbird  mobile app.
2. Complete onboarding.
3. Land on the Library page.
4. Tap on a Book on the Library page.
5. Tap on the Share icon.</t>
  </si>
  <si>
    <t>{ver":"3.0","eid":"INTERACT","ets":1601358346015,"actor":{"type":"User","id":"a9b16ff7-7005-4874-afda-dc0c4c2683b4"},"context":{"cdata":[{"id":"b91d8df0-0216-11eb-93ce-5959164902cb","type":"API"},{"id":"SearchResult","type":"Section"},{"id":"SearchResult","type":"Section"},{"id":"cada8c54-bb85-4e0e-89ec-63624d4819f5","type":"UserSession"}],"env":"home","channel":"505c7c48ac6dc1edc9b08f21db5a571d","pdata":{"id":"staging.diksha.app","pid":"sunbird.app","ver":"3.3.471staging-debug"},"sid":"cada8c54-bb85-4e0e-89ec-63624d4819f5","did":"17d1e03c7b6064b24e8979610a8407bb22a3ab8c"},"edata":{"type":"TOUCH","subtype":"delete-clicked","id":"collection-detail","pageid":"collection-detail","extra":{"pos":[]}},"object":{"id":"do_21303994142325964811241","type":"Digital Textbook","version":"3","rollup":{"l1":"do_21303994142325964811241"}},"mid":"3ed15a05-6ab0-4595-add0-8ae0318da81d"}"
=================================
{ver":"3.0","eid":"INTERACT","ets":1601358553521,"actor":{"type":"User","id":"a9b16ff7-7005-4874-afda-dc0c4c2683b4"},"context":{"cdata":[{"id":"Mathematics","type":"Subject"},{"id":"cada8c54-bb85-4e0e-89ec-63624d4819f5","type":"UserSession"}],"env":"home","channel":"505c7c48ac6dc1edc9b08f21db5a571d","pdata":{"id":"staging.diksha.app","pid":"sunbird.app","ver":"3.3.471staging-debug"},"sid":"cada8c54-bb85-4e0e-89ec-63624d4819f5","did":"17d1e03c7b6064b24e8979610a8407bb22a3ab8c"},"edata":{"type":"root-collection","subtype":"","id":"share-clicked","pageid":"collection-detail","extra":{"pos":[]}},"object":{"id":"do_21279628614424985612422","type":"Digital Textbook","version":"1","rollup":{"l1":"do_21279628614424985612422"}},"mid":"f0efee9b-f1fb-430d-8166-2219c796a348"}"</t>
  </si>
  <si>
    <t>event
: 
payload
: 
Xe
actor
: 
oe {type: 'User', id: '164a51d7-e70d-4d92-b5ac-bce6ad9743da'}
context
: 
s {cdata: Array(8), env: 'home', channel: '505c7c48ac6dc1edc9b08f21db5a571d', pdata: oe, sid: 'c2268783-84c6-4cca-a747-51ab6070b64a', …}
edata
: 
{type: 'TOUCH', subtype: 'delete-clicked', id: 'digitaltextbook-detail', pageid: 'digitaltextbook-detail', extra: {…}}
eid
: 
"INTERACT"
ets
: 
1714629934300
mid
: 
"a46d8f5a-1ae7-472e-85ba-0b10020de67c"
object
: 
oe {id: 'do_213985367017349120127', type: 'Digital Textbook', version: '1', rollup: G}
ver
: 
"3.0"
[[Prototype]]
: 
Ae
type
: 
"SAVE"
[[Prototype]]
: 
Object
namespace
: 
"TELEMETRY"
[[Prototype]]
: 
Object
==================
event
: 
payload
: 
Xe
actor
: 
oe {type: 'User', id: '164a51d7-e70d-4d92-b5ac-bce6ad9743da'}
context
: 
s {cdata: Array(8), env: 'home', channel: '505c7c48ac6dc1edc9b08f21db5a571d', pdata: oe, sid: 'c2268783-84c6-4cca-a747-51ab6070b64a', …}
edata
: 
{type: 'root-collection', subtype: '', id: 'share-clicked', pageid: 'digitaltextbook-detail', extra: {…}}
eid
: 
"INTERACT"
ets
: 
1714629859227
mid
: 
"130df8ec-d41f-4868-a3a0-8666d4b1d0cd"
object
: 
oe {id: 'do_213985367017349120127', type: 'Digital Textbook', version: '1', rollup: G}
ver
: 
"3.0"
[[Prototype]]
: 
Ae
type
: 
"SAVE"
[[Prototype]]
: 
Object
namespace
: 
"TELEMETRY"
[[Prototype]]
: 
Object</t>
  </si>
  <si>
    <t>Verify that telemetry event is generated when user completes content consumption and landed on book details page</t>
  </si>
  <si>
    <t>1. Open the Sunbird staging app.
2. Fill the framework details.
3. Login with valid credentials or guest user
4. Search the book and tap on it.
5. Visit the book detial page
6. Play the any content.</t>
  </si>
  <si>
    <t>{"ver":"3.0","eid":"INTERACT","ets":1648187846988,"actor":{"type":"User","id":"81119c4f-4aa7-4d5e-90d0-0e3f81788223"},"context":{"cdata":[{"id":"Accountancy","type":"Section"},{"type":"Tabs","id":"Library-Course"},{"id":"63483d03-81aa-4ece-ab3b-82a89122231d","type":"UserSession"}],"env":"home","channel":"505c7c48ac6dc1edc9b08f21db5a571d","pdata":{"id":"staging.diksha.app","pid":"sunbird.app","ver":"4.8.189staging-debug"},"sid":"63483d03-81aa-4ece-ab3b-82a89122231d","did":"dd7bdd3aa1e77d00004b7d58ce42edddd7faa428"},"edata":{"type":"OTHER","subtype":"import-completed","id":"collection-detail","pageid":"collection-detail","extra":{"pos":[]}},"object":{"id":"do_21334200001581875213289","type":"Digital Textbook","version":"1","rollup":{"l1":"do_21334200001581875213289"}},"mid":"6f30b263-ab8d-45e8-a3fd-9c8d33d285fc"}'</t>
  </si>
  <si>
    <t>event
: 
payload
: 
Xe
actor
: 
oe {type: 'User', id: '164a51d7-e70d-4d92-b5ac-bce6ad9743da'}
context
: 
s {cdata: Array(2), env: 'home', channel: '505c7c48ac6dc1edc9b08f21db5a571d', pdata: oe, sid: 'c2268783-84c6-4cca-a747-51ab6070b64a', …}
edata
: 
{type: 'OTHER', subtype: 'import-completed', id: 'collection-detail', pageid: 'collection-detail', extra: {…}}
eid
: 
"INTERACT"
ets
: 
1714630247215
mid
: 
"d9763f20-4de3-4759-b664-751b4107b09d"
object
: 
oe {id: 'do_214036297219661824113', type: 'Digital Textbook', version: '1', rollup: G}
ver
: 
"3.0"
[[Prototype]]
: 
Ae
type
: 
"SAVE"
[[Prototype]]
: 
Object
namespace
: 
"TELEMETRY"
[[Prototype]]
: 
Object</t>
  </si>
  <si>
    <t>Verify that Interact telemetry event gets generated when user taps on the Play button in the book toc page.</t>
  </si>
  <si>
    <t>1. Open the Sunbird mobile app.
2. Complete onboarding.
3. Land on the Library page.
4. Tap on a Book to open.
5. Tap on the play button.</t>
  </si>
  <si>
    <t xml:space="preserve">"{"ver":"3.0","eid":"INTERACT","ets":1601358724503,"actor":{"type":"User","id":"a9b16ff7-7005-4874-afda-dc0c4c2683b4"},"context":{"cdata":[{"id":"d1d67bd0-0217-11eb-93ce-5959164902cb","type":"API"},{"id":"SearchResult","type":"Section"},{"id":"content-detail","type":"ChildUi"},{"id":"cada8c54-bb85-4e0e-89ec-63624d4819f5","type":"UserSession"}],"env":"home","channel":"505c7c48ac6dc1edc9b08f21db5a571d","pdata":{"id":"staging.diksha.app","pid":"sunbird.app","ver":"3.3.471staging-debug"},"sid":"cada8c54-bb85-4e0e-89ec-63624d4819f5","did":"17d1e03c7b6064b24e8979610a8407bb22a3ab8c"},"edata":{"type":"TOUCH","subtype":"play-online","id":"content-detail","pageid":"content-detail","extra":{"pos":[],"values":[{"networkType":"4g"}]}},"object":{"id":"do_2131105783314022401159","type":"Practice Question Set","version":"1","rollup":{"l1":"do_2131105783314022401159"}},"mid":"c5c1d0c0-3b00-4c85-8bfd-bf80c37bb3e7"}"
index.js:8 </t>
  </si>
  <si>
    <t>event
: 
payload
: 
qe
actor
: 
oe {type: 'User', id: 'd711644a-5583-40fd-9956-9ec5b5063bb7'}
context
: 
s {cdata: Array(2), env: 'home', channel: '01347076031606784034', pdata: oe, sid: '4979e0c4-f039-4545-8611-5a858886437d', …}
edata
: 
{type: 'TOUCH', subtype: 'play-online', id: 'content-detail', pageid: 'content-detail', extra: {…}}
eid
: 
"INTERACT"
ets
: 
1715175799825
mid
: 
"ff1b1103-10e9-4d66-99c8-965c687357de"
object
: 
oe {id: 'do_213990350811332608158', type: 'eTextbook', version: '1', rollup: K}
ver
: 
"3.0"
[[Prototype]]
: 
Ae
type
: 
"SAVE"
[[Prototype]]
: 
Object
namespace
: 
"TELEMETRY"
[[Prototype]]
: 
Object</t>
  </si>
  <si>
    <t>Verify that the telemetry events are generated When user consumes the adopted textbook</t>
  </si>
  <si>
    <t>1. Open sunbird app
2. Complete onboarding.
3. Copy any tenant specific textbook via API.
4. Consume the textbook.
5. Check for the telemetry events generated</t>
  </si>
  <si>
    <t>event:
payload: t
actor: e {type: "User", id: "80cae2d8-79a8-45b9-b7d3-7bf6b7b2442a"}
context: qe {cdata: Array(1), env: "home", channel: "505c7c48ac6dc1edc9b08f21db5a571d", pdata: e, sid: "640fdc07-1129-4e41-bacf-86dd4c4b0a28", …}
edata:
extra: {pos: Array(0)}
id: "collection-detail"
pageid: "collection-detail"
subtype: "play-online"
type: "TOUCH"
__proto__: Object
eid: "INTERACT"
ets: 1597831123116
mid: "aa80d3f7-1108-4b14-8b3d-c3d86d7a7049"
object: e {id: "do_21269716881752883211368", type: "Resource", version: "1", rollup: {…}}
ver: "3.0"
__proto__: e
type: "SAVE"
__proto__: Object
namespace: "TELEMETRY"
__proto__: Object</t>
  </si>
  <si>
    <t>event
: 
payload
: 
Xe
actor
: 
oe {type: 'User', id: '164a51d7-e70d-4d92-b5ac-bce6ad9743da'}
context
: 
s {cdata: Array(2), env: 'home', channel: '505c7c48ac6dc1edc9b08f21db5a571d', pdata: oe, sid: 'c2268783-84c6-4cca-a747-51ab6070b64a', …}
edata
: 
{type: 'TOUCH', subtype: 'play-online', id: 'digitaltextbook-detail', pageid: 'digitaltextbook-detail', extra: {…}}
eid
: 
"INTERACT"
ets
: 
1714631699772
mid
: 
"89c700df-7276-4765-8511-68d968c878b7"
object
: 
oe {id: 'do_214035605406605312112', type: 'eTextbook', version: '1', rollup: {…}}
ver
: 
"3.0"
[[Prototype]]
: 
Ae
type
: 
"SAVE"
[[Prototype]]
: 
Object
namespace
: 
"TELEMETRY"
[[Prototype]]
: 
Object</t>
  </si>
  <si>
    <t>Verify telemetry is generated for Normal search based on do_id or name with Adopted book name.</t>
  </si>
  <si>
    <t>1. Open Sunbird app
2. Complete onboarding.
3. Copy any tenant specific textbook via API.
4. Search the adopted textbook with do_id, name
5. Telemetry should generate on searching the textbook.</t>
  </si>
  <si>
    <t>{ver":"3.0","eid":"INTERACT","ets":1595514393559,"actor":{"type":"User","id":"bb96cf52-9058-4a76-b7ca-46546e340418"},"context":{"cdata":[{"id":"ConstitutionQuiz2020","type":"Source"},{"id":"CIET","type":"?utmSource"},{"id":"CBSE","type":"UtmBoard"},{"id":"Other","type":"UtmUserType"},{"id":"SocMedia","type":"UtmTerm"},{"id":"45c35f7f-e116-4587-83be-fef75f7f073d","type":"UserSession"}],"env":"home","channel":"0126632859575746566","pdata":{"id":"staging.diksha.app","pid":"sunbird.app","ver":"3.2.340staging-debug"},"sid":"45c35f7f-e116-4587-83be-fef75f7f073d","did":"17d1e03c7b6064b24e8979610a8407bb22a3ab8c","rollup":{"l1":"0126632859575746566"}},"edata":{"type":"OTHER","subtype":"extra-info","id":"search","pageid":"search","extra":{"pos":[],"values":[{"searchCount":1,"searchCriteria":{"query":"do_21265560839496499212594","offset":0,"limit":100,"mode":"soft","exists":[],"facets":["board","gradeLevel","subject","medium","resourceType"],"sort_by":{},"filters":{"compatibilityLevel":{"min":1,"max":4},"objectType":["Content"],"contentType":[],"language":[],"topic":[],"purpose":[],"channel":[],"mimeType":[]}}}]}},"object":{"id":"","type":"","version":"","rollup":{}},"mid":"a6af5496-10e4-46d0-b361-7566ac367715"}"</t>
  </si>
  <si>
    <t>{"ver":"3.0","eid":"INTERACT","ets":1687526962377,"actor":{"type":"User","id":"18f8d272-ce10-424c-afbf-4c8d29487487"},"context":{"cdata":[{"type":"Tabs","id":"Home-Discover"},{"id":"0efe4428-de1e-4d46-950d-7de1d101432a","type":"UserSession"}],"env":"home","channel":"0126796199493140480","pdata":{"id":"staging.sunbirded.app","pid":"sunbird.app","ver":"6.0.427staging-debug"},"sid":"0efe4428-de1e-4d46-950d-7de1d101432a","did":"8bf2fb2baa8628f91e2a20b6e40e38b4e9fdd883","rollup":{"l1":"0126796199493140480"}},"edata":{"type":"OTHER","subtype":"extra-info","id":"search","pageid":"search","extra":{"pos":[],"values":[{"searchCount":10,"searchCriteria":{"query":"textbook","offset":0,"limit":10,"mode":"soft","exists":[],"facets":["se_boards","se_gradeLevels","subject","se_mediums","primaryCategory","channel","mimeType","audience","additionalCategories"],"sort_by":{},"filters":{"objectType":["Content","QuestionSet"],"contentType":[],"language":[],"topic":[],"purpose":[]}}}]}},"object":{"id":"","type":"","version":"","rollup":{}},"mid":"b8bff0f8-ec3a-4af0-908a-d1a260f429da"}'</t>
  </si>
  <si>
    <t>Verify that Interact telemetry event gets generated when user taps on "See more books and conents" in library page</t>
  </si>
  <si>
    <t>1. Launch the sunbird mobile app.
2. Complete onboarding.
3. Land on the Library page.
4. Tap on the "See more books and conents"</t>
  </si>
  <si>
    <t>{ver":"3.0","eid":"INTERACT","ets":1601361394196,"actor":{"type":"User","id":"a9b16ff7-7005-4874-afda-dc0c4c2683b4"},"context":{"cdata":[{"id":"stateandhrapradesh","type":"Board"},{"id":"Class 5","type":"Class"},{"id":"Telugu","type":"Medium"},{"id":"cada8c54-bb85-4e0e-89ec-63624d4819f5","type":"UserSession"}],"env":"library","channel":"505c7c48ac6dc1edc9b08f21db5a571d","pdata":{"id":"staging.diksha.app","pid":"sunbird.app","ver":"3.3.471staging-debug"},"sid":"cada8c54-bb85-4e0e-89ec-63624d4819f5","did":"17d1e03c7b6064b24e8979610a8407bb22a3ab8c"},"edata":{"type":"with-content","subtype":"","id":"see-more-content-button-clicked","pageid":"library","extra":{"pos":[]}},"object":{"id":"","type":"","version":"","rollup":{}},"mid":"937b21d8-988c-4b6d-bf9b-98cbcb60db10"}"</t>
  </si>
  <si>
    <t>event
: 
payload
: 
Xe
actor
: 
oe {type: 'User', id: '164a51d7-e70d-4d92-b5ac-bce6ad9743da'}
context
: 
s {cdata: Array(5), env: 'library', channel: '505c7c48ac6dc1edc9b08f21db5a571d', pdata: oe, sid: 'c2268783-84c6-4cca-a747-51ab6070b64a', …}
edata
: 
{type: 'with-content', subtype: '', id: 'see-more-content-button-clicked', pageid: 'library', extra: {…}}
eid
: 
"INTERACT"
ets
: 
1714626716223
mid
: 
"c43c5a77-4e48-4df5-bc3f-3769868a5986"
object
: 
oe {id: '', type: '', version: '', rollup: {…}}
ver
: 
"3.0"
[[Prototype]]
: 
Ae
type
: 
"SAVE"
[[Prototype]]
: 
Object
namespace
: 
"TELEMETRY"
[[Prototype]]
: 
Object</t>
  </si>
  <si>
    <t>Verify that Interact telemetry event gets generated when user taps on "View More" button for the subjects having more than 3 books in library page</t>
  </si>
  <si>
    <t>1. Launch the sunbird mobile app.
2. Complete onboarding.
3. Land on the Library page.
4. Tap on the VIEW MORE button on the subjects having more than 3 books.</t>
  </si>
  <si>
    <t>{"ver":"3.0","eid":"INTERACT","ets":1647523074547,"actor":{"type":"User","id":"be52f30a-94eb-487e-9e05-b9fe07e7ac72"},"context":{"cdata":[{"type":"Tabs","id":"Library-Course"},{"id":"2ce24df8-348c-489a-8373-6200e34a6386","type":"UserSession"}],"env":"home","channel":"505c7c48ac6dc1edc9b08f21db5a571d","pdata":{"id":"staging.diksha.app","pid":"sunbird.app","ver":"4.8.185staging-debug"},"sid":"2ce24df8-348c-489a-8373-6200e34a6386","did":"dd7bdd3aa1e77d00004b7d58ce42edddd7faa428"},"edata":{"type":"TOUCH","subtype":"view-more-clicked","id":"library","pageid":"library","extra":{"pos":[]}},"object":{"id":"","type":"","version":"","rollup":{}},"mid":"fa4ae148-6fe6-4bb3-aea6-9f54711a61b7"}'</t>
  </si>
  <si>
    <t>event
: 
payload
: 
Xe
actor
: 
oe {type: 'User', id: '164a51d7-e70d-4d92-b5ac-bce6ad9743da'}
context
: 
s {cdata: Array(2), env: 'home', channel: '505c7c48ac6dc1edc9b08f21db5a571d', pdata: oe, sid: 'c2268783-84c6-4cca-a747-51ab6070b64a', …}
edata
: 
{type: 'TOUCH', subtype: 'view-more-clicked', id: 'library', pageid: 'library', extra: {…}}
eid
: 
"INTERACT"
ets
: 
1714626961521
mid
: 
"cdfa7bcf-1f0c-47ad-ab32-efac15476993"
object
: 
oe {id: '', type: '', version: '', rollup: {…}}
ver
: 
"3.0"
[[Prototype]]
: 
Ae
type
: 
"SAVE"
[[Prototype]]
: 
Object
namespace
: 
"TELEMETRY"
[[Prototype]]
: 
Object</t>
  </si>
  <si>
    <t xml:space="preserve">Verify that when user accesses any tenant specific textbook adopted by a state, all the telemetry events generated in textbook opening and navigation is tagged with the state’s channel id.
1. CHANNEL ID SHOULD NOT BE BLANK
2. Channel id should vary based on adopted state id
</t>
  </si>
  <si>
    <t>1. Open Sunbird app
2. Complete onboarding.
3. Copy any tenant specific textbook using API.
4. Search and open the copied textbook.
5. Check for the state's channel ID in the telemetry events.</t>
  </si>
  <si>
    <t>{"ver":"3.0","eid":"INTERACT","ets":1687527129060,"actor":{"type":"User","id":"18f8d272-ce10-424c-afbf-4c8d29487487"},"context":{"cdata":[{"id":"aa84c9d0-11c6-11ee-8c51-856e4f4a2aa6","type":"API"},{"id":"SearchResult","type":"Section"},{"id":"f78066b0-11c9-11ee-8c51-856e4f4a2aa6","type":"API"},{"id":"fe429860-11c9-11ee-8c51-856e4f4a2aa6","type":"API"},{"id":"SearchResult","type":"Section"},{"type":"Tabs","id":"Home-Discover"},{"id":"0efe4428-de1e-4d46-950d-7de1d101432a","type":"UserSession"}],"env":"home","channel":"0126796199493140480","pdata":{"id":"staging.sunbirded.app","pid":"sunbird.app","ver":"6.0.427staging-debug"},"sid":"0efe4428-de1e-4d46-950d-7de1d101432a","did":"8bf2fb2baa8628f91e2a20b6e40e38b4e9fdd883","rollup":{"l1":"0126796199493140480"}},"edata":{"type":"TOUCH","subtype":"content-clicked","id":"search","pageid":"search","extra":{"pos":[],"values":[{"SearchPhrase":"adopted textbook","PositionClicked":0}]}},"object":{"id":"do_2138071074002370561798","type":"TextBook","version":"2","rollup":{"l1":"do_2138071074002370561798"}},"mid":"354413d3-4d6c-4ac2-9561-e0fff3267ab3"}'</t>
  </si>
  <si>
    <t>event
: 
payload
: 
qe
actor
: 
oe {type: 'User', id: '8ade1939-77e5-455c-9ca1-fbf03aeb162c'}
context
: 
s {cdata: Array(5), env: 'home', channel: '505c7c48ac6dc1edc9b08f21db5a571d', pdata: oe, sid: 'deaf96c2-701d-44c9-bd33-f39203b3ee8b', …}
edata
: 
extra
: 
pos
: 
[]
values
: 
Array(1)
0
: 
d {SearchPhrase: 'adopted textbook', PositionClicked: 1, source: 'library'}
length
: 
1
[[Prototype]]
: 
Array(0)
[[Prototype]]
: 
Object
id
: 
"library"
pageid
: 
"library"
subtype
: 
"content-clicked"
type
: 
"TOUCH"
[[Prototype]]
: 
Object
eid
: 
"INTERACT"
ets
: 
1715751655564
mid
: 
"746439e7-857e-4d96-8db6-f52a256a6377"
object
: 
oe {id: 'do_214037154413133824162', type: 'TextBook', version: '1', rollup: K}
ver
: 
"3.0"
[[Prototype]]
: 
Ae
type
: 
"SAVE"
[[Prototype]]
: 
Object
namespace
: 
"TELEMETRY"
[[Prototype]]
: 
Object</t>
  </si>
  <si>
    <t>Verify that user navigates any tenant specific textbook adopted by state and plays content, the telemetry events generated for the play content has the adopted textbook id</t>
  </si>
  <si>
    <t>1. Open Sunbird app
2. Complete onboarding.
3. Copy any tenant specific textbook using API.
4. Search and open the copied textbook.
5. Play the content of the adopted Textbook.
6. Check for the telemetry events generated.</t>
  </si>
  <si>
    <t>event:
payload: t
actor: e {type: "User", id: "80cae2d8-79a8-45b9-b7d3-7bf6b7b2442a"}
context: qe
cdata: Array(2)
0: {id: "Science", type: "Subject"}
1: {id: "21df059a-8200-4e4c-a0db-3519a4d5cc75", type: "UserSession"}
length: 2
__proto__: Array(0)
channel: "505c7c48ac6dc1edc9b08f21db5a571d"
did: "b9bdcb8cd7abc5bd7813bd65ec0b5084dc0dadd8"
env: "home"
pdata: e {id: "staging.diksha.app", pid: "sunbird.app", ver: "3.2.420staging-debug"}
sid: "21df059a-8200-4e4c-a0db-3519a4d5cc75"
__proto__: Object
edata:
extra: {pos: Array(0), values: Array(1)}
id: "library"
pageid: "library"
subtype: "content-clicked"
type: "TOUCH"
__proto__: Object
eid: "INTERACT"
ets: 1597830895149
mid: "f3d0166d-2ab1-43e1-ac5d-6a4ae6d48069"
object: e
id: "do_2130136220360048641142"
rollup: Je {l1: "do_2130136220360048641142"}
type: "TextBook"
version: "1"
__proto__: Object
ver: "3.0"
__proto__: e
type: "SAVE"
__proto__: Object
namespace: "TELEMETRY"
__proto__: Object</t>
  </si>
  <si>
    <t xml:space="preserve">event
: 
payload
: 
qe
actor
: 
oe {type: 'User', id: 'd711644a-5583-40fd-9956-9ec5b5063bb7'}
context
: 
s {cdata: Array(7), env: 'home', channel: '01347076031606784034', pdata: oe, sid: '4979e0c4-f039-4545-8611-5a858886437d', …}
edata
: 
{type: 'TOUCH', subtype: 'content-clicked', id: 'chapter-details', pageid: 'chapter-details', extra: {…}}
eid
: 
"INTERACT"
ets
: 
1715176063754
mid
: 
"66b24743-fa73-49f3-923d-fd4249e7c7ed"
object
: 
oe {id: 'do_213991020329713664169', type: 'Course Unit', version: '1', rollup: {…}}
ver
: 
"3.0"
[[Prototype]]
: 
Ae
type
: 
"SAVE"
[[Prototype]]
: 
Object
namespace
: 
"TELEMETRY"
[[Prototype]]
: 
Object
</t>
  </si>
  <si>
    <t>Verify that telemetry event gets generated for content download share-In events are getting generated where 'eid' will be "SHARE" and edata.dir will be "In".</t>
  </si>
  <si>
    <t>1. Open Sunbird mobile App
2. Login with Guest/ valid credentials
3. Open ant textbook
4. Click on download
5. Observe the telemetry</t>
  </si>
  <si>
    <t>event:
payload: t
actor: e {type: "User", id: "2ee433d9-d824-41d5-9847-89be88be5aa4"}
context: qe
cdata: Array(1)
0: {id: "4f1db814-956c-48e4-8c16-f8b218ddb9ba", type: "UserSession"}
length: 1
__proto__: Array(0)
channel: "505c7c48ac6dc1edc9b08f21db5a571d"
did: "b9bdcb8cd7abc5bd7813bd65ec0b5084dc0dadd8"
env: "app"
pdata: e {id: "staging.diksha.app", pid: "sunbird.app", ver: "3.2.420staging-debug"}
sid: "4f1db814-956c-48e4-8c16-f8b218ddb9ba"
__proto__: Object
edata:
dir: "In"
items: []
type: "File"
__proto__: Object
eid: "SHARE"
ets: 1597901042185
mid: "aed0337c-39bb-43aa-ae95-7bec56ec6ae7"
object: e {id: "", type: "", version: "", rollup: Je}
ver: "3.0"
__proto__: e
type: "SAVE"
__proto__: Object
namespace: "TELEMETRY"
__proto__: Object</t>
  </si>
  <si>
    <t>event
: 
payload
: 
Xe
actor
: 
oe {type: 'User', id: '164a51d7-e70d-4d92-b5ac-bce6ad9743da'}
context
: 
s {cdata: Array(2), channel: '505c7c48ac6dc1edc9b08f21db5a571d', pdata: oe, env: 'app', sid: 'c2268783-84c6-4cca-a747-51ab6070b64a', …}
edata
: 
{dir: 'In', type: 'File', items: Array(1)}
eid
: 
"SHARE"
ets
: 
1714627144606
mid
: 
"53494563-f8a2-497f-a323-33b1770d7ef4"
object
: 
oe {id: 'do_214035605406605312112', type: 'eTextbook', version: '1', rollup: {…}}
ver
: 
"3.0"
[[Prototype]]
: 
Ae
type
: 
"SAVE"
[[Prototype]]
: 
Object
namespace
: 
"TELEMETRY"
[[Prototype]]
: 
Object</t>
  </si>
  <si>
    <t>Verify that telemetry event is generated when user taps on download button and the confirmation popup appears</t>
  </si>
  <si>
    <t>1. Open the Sunbird mobile app.
2. Fill the framework details.
3. Login with valid credentials or guest user
4. Search the book and tap on it.
5. Click on download</t>
  </si>
  <si>
    <t>{ver":"3.0","eid":"INTERACT","ets":1601375350966,"actor":{"type":"User","id":"a9b16ff7-7005-4874-afda-dc0c4c2683b4"},"context":{"cdata":[{"id":"Mathematics","type":"Subject"},{"id":"aec5fc2d-f500-4fbb-81c6-c44f5c90e008","type":"UserSession"}],"env":"home","channel":"505c7c48ac6dc1edc9b08f21db5a571d","pdata":{"id":"staging.diksha.app","pid":"sunbird.app","ver":"3.3.471staging-debug"},"sid":"aec5fc2d-f500-4fbb-81c6-c44f5c90e008","did":"17d1e03c7b6064b24e8979610a8407bb22a3ab8c"},"edata":{"type":"TOUCH","subtype":"download-all-clicked","id":"collection-detail","pageid":"collection-detail","extra":{"pos":[]}},"object":{"id":"do_2125428984548147201406","type":"TextBook","version":"1","rollup":{"l1":"do_2125428984548147201406"}},"mid":"ef4295d2-74a3-4ef9-ac0f-fc856b0484ec"}"</t>
  </si>
  <si>
    <t>event
: 
payload
: 
Xe
actor
: 
oe {type: 'User', id: '164a51d7-e70d-4d92-b5ac-bce6ad9743da'}
context
: 
s {cdata: Array(2), env: 'home', channel: '505c7c48ac6dc1edc9b08f21db5a571d', pdata: oe, sid: 'c2268783-84c6-4cca-a747-51ab6070b64a', …}
edata
: 
{type: 'TOUCH', subtype: 'download-all-clicked', id: 'collection-detail', pageid: 'collection-detail', extra: {…}}
eid
: 
"INTERACT"
ets
: 
1714627142555
mid
: 
"67a25c81-fc27-40b5-a734-690b3cc33df1"
object
: 
oe {id: 'do_214036360564293632144', type: 'Digital Textbook', version: '1', rollup: G}
ver
: 
"3.0"
[[Prototype]]
: 
Ae
type
: 
"SAVE"
[[Prototype]]
: 
Object
namespace
: 
"TELEMETRY"
[[Prototype]]
: 
Object</t>
  </si>
  <si>
    <t>Verify that telemetry event is generated for Initiation of download of each leaf content, when user click on Download button.
Verify that telemetry event is generated for the Completion of download of each leaf content, when user click on Download button.</t>
  </si>
  <si>
    <t>1. Open the Sunbird staging app.
2. Fill the framework details.
3. Login with valid credentials or guest user
4. Search the book and tap on it.
5. Click on download
1. Open the Sunbird staging app.
2. Fill the framework details.
3. Login with valid credentials or guest user
4. Search the book and tap on it.
5. Click on download"</t>
  </si>
  <si>
    <t>{ver":"3.0","eid":"INTERACT","ets":1601375449602,"actor":{"type":"User","id":"a9b16ff7-7005-4874-afda-dc0c4c2683b4"},"context":{"cdata":[{"id":"aec5fc2d-f500-4fbb-81c6-c44f5c90e008","type":"UserSession"}],"env":"home","channel":"505c7c48ac6dc1edc9b08f21db5a571d","pdata":{"id":"staging.diksha.app","pid":"sunbird.app","ver":"3.3.471staging-debug"},"sid":"aec5fc2d-f500-4fbb-81c6-c44f5c90e008","did":"17d1e03c7b6064b24e8979610a8407bb22a3ab8c"},"edata":{"type":"TOUCH","subtype":"download-initiate","id":"content-detail","pageid":"content-detail","extra":{"pos":[],"values":[{"network-type":"4g","size":5215}]}},"object":{"id":"do_2125408149114388481143","type":"Learning Resource","version":"2","rollup":{"l1":"do_2125408149114388481143"}},"mid":"db344451-e30c-4c2f-8ba6-d18694a2b649"}"
===========================
{ver":"3.0","eid":"INTERACT","ets":1601375451406,"actor":{"type":"User","id":"a9b16ff7-7005-4874-afda-dc0c4c2683b4"},"context":{"cdata":[{"id":"aec5fc2d-f500-4fbb-81c6-c44f5c90e008","type":"UserSession"}],"env":"sdk","channel":"505c7c48ac6dc1edc9b08f21db5a571d","pdata":{"id":"staging.diksha.app","pid":"sunbird.app","ver":"3.3.471staging-debug"},"sid":"aec5fc2d-f500-4fbb-81c6-c44f5c90e008","did":"17d1e03c7b6064b24e8979610a8407bb22a3ab8c"},"edata":{"type":"OTHER","subtype":"ContentDownload-Success","id":"ContentDetail","pageid":"ContentDetail","extra":{}},"object":{"id":"do_2125408149114388481143","type":"Content","version":2,"rollup":{}},"mid":"1326dd9f-1649-4c22-a03a-2e8cea0c0056"}"</t>
  </si>
  <si>
    <t>event
: 
payload
: 
Xe
actor
: 
oe {type: 'User', id: '164a51d7-e70d-4d92-b5ac-bce6ad9743da'}
context
: 
s {cdata: Array(4), env: 'home', channel: '505c7c48ac6dc1edc9b08f21db5a571d', pdata: oe, sid: 'c2268783-84c6-4cca-a747-51ab6070b64a', …}
edata
: 
{type: 'TOUCH', subtype: 'download-initiate', id: 'content-detail', pageid: 'content-detail', extra: {…}}
eid
: 
"INTERACT"
ets
: 
1714628350110
mid
: 
"e9caefcd-7ce7-49b6-b0e8-365c32725c7c"
object
: 
oe {id: 'do_214035062877863936151', type: 'Explanation Content', version: '1', rollup: G}
ver
: 
"3.0"
[[Prototype]]
: 
Ae
type
: 
"SAVE"
[[Prototype]]
: 
Object
namespace
: 
"TELEMETRY"
[[Prototype]]
: 
Object
====================
event
: 
payload
: 
Xe
actor
: 
oe {type: 'User', id: '164a51d7-e70d-4d92-b5ac-bce6ad9743da'}
context
: 
s {cdata: Array(2), env: 'sdk', channel: '505c7c48ac6dc1edc9b08f21db5a571d', pdata: oe, sid: 'c2268783-84c6-4cca-a747-51ab6070b64a', …}
edata
: 
{type: 'OTHER', subtype: 'ContentDownload-Success', id: 'ContentDetail', pageid: 'ContentDetail', extra: {…}}
eid
: 
"INTERACT"
ets
: 
1714627144101
mid
: 
"8b16e37e-7be9-433f-aa16-f5f0e788fd85"
object
: 
oe {id: 'do_214035605406605312112', type: 'eTextbook', version: 1, rollup: {…}}
ver
: 
"3.0"
[[Prototype]]
: 
Ae
type
: 
"SAVE"
[[Prototype]]
: 
Object
namespace
: 
"TELEMETRY"
[[Prototype]]
: 
Object</t>
  </si>
  <si>
    <t>content</t>
  </si>
  <si>
    <t>Verify telemetry should capture "Object.id"/"Object.rollup.l1" for the individual content when user plays it.</t>
  </si>
  <si>
    <t>1. Open the latest version of the Sunbird app.
2. Fill the framework details.
3. Search the book and tap on it.
4. Visit the book detial page.
5. Play the content.
6. Check for "Object.id"/"Object.rollup.l1" in the event.</t>
  </si>
  <si>
    <t>{"eid":"INTERACT","ets":1601358833479,"ver":"3.0","mid":"INTERACT:677f334558acaf5f53b0ad1e0192ac4e","actor":{"id":"a9b16ff7-7005-4874-afda-dc0c4c2683b4","type":"User"},"context":{"channel":"505c7c48ac6dc1edc9b08f21db5a571d","pdata":{"id":"staging.diksha.app","ver":"3.3.471staging-debug","pid":"sunbird.app.contentplayer"},"env":"contentplayer","sid":"cada8c54-bb85-4e0e-89ec-63624d4819f5","did":"17d1e03c7b6064b24e8979610a8407bb22a3ab8c","cdata":[{"id":"d1d67bd0-0217-11eb-93ce-5959164902cb","type":"API"},{"id":"SearchResult","type":"Section"},{"id":"content-detail","type":"ChildUi"},{"id":"streaming","type":"PlayerLaunch"},{"id":"2ec872ec67040077f35177875449b426","type":"ContentSession"},{"id":"a1664b0dc0bbcbb142f9e93657072788","type":"PlaySession"},{"id":"cada8c54-bb85-4e0e-89ec-63624d4819f5","type":"UserSession"}],"rollup":{}},"object":{"id":"do_2131105783314022401159","type":"Content","ver":"1","rollup":{"l1":"do_2131105783314022401159"}},"tags":[],"edata":{"type":"TOUCH","subtype":"ContentID","id":"do_2131105783314022401159","pageid":"ContentApp-EndScreen"}}</t>
  </si>
  <si>
    <t>event
: 
payload
: 
actor
: 
{id: '1172e8dbe42a0b0187834ac3ccff1f1f8a263d14', type: 'User'}
context
: 
{channel: '01347076031606784034', pdata: {…}, env: 'contentplayer', sid: '4979e0c4-f039-4545-8611-5a858886437d', did: '1172e8dbe42a0b0187834ac3ccff1f1f8a263d14', …}
edata
: 
{type: 'TOUCH', subtype: '', id: 'next', pageid: '2'}
eid
: 
"INTERACT"
ets
: 
1715176494352
mid
: 
"INTERACT:05f3a4aa71cb6526f86b78392626bf4b"
object
: 
{id: 'do_213990350811332608158', ver: '1', type: 'Content', rollup: {…}}
tags
: 
[]
ver
: 
"3.0"
[[Prototype]]
: 
Object
type
: 
"SAVE"
[[Prototype]]
: 
Object
namespace
: 
"TELEMETRY"
[[Prototype]]
: 
Object</t>
  </si>
  <si>
    <t>Search Page</t>
  </si>
  <si>
    <t>Verify that telemetry event gets generated for object.id and object.type in events raised for collection-detail page</t>
  </si>
  <si>
    <t>1. Open the latest version of Sunbird App
2. Login with Valid Credentails or Guest user
3. Search for any collection
4. Click on any collection
5. Observe the telemetry</t>
  </si>
  <si>
    <t>event:
payload: t
actor: e {type: "User", id: "d7c3809f-0577-46a1-9b5f-ebc8e539f215"}
context: qe
cdata: Array(3)
0: Xe {id: "f0569330-0210-11eb-93ce-5959164902cb", type: "API"}
1: {id: "SearchResult", type: "Section"}
2: {id: "fa9c84af-b993-49ab-9e4b-730adf37b971", type: "UserSession"}
length: 3
__proto__: Array(0)
channel: "0126632859575746566"
did: "b9bdcb8cd7abc5bd7813bd65ec0b5084dc0dadd8"
env: "home"
pdata: e {id: "staging.diksha.app", pid: "sunbird.app", ver: "3.3.471staging-debug"}
rollup: {l1: "0126632859575746566"}
sid: "4aabc326-5c4e-4802-bb7d-40a49b0ca115"
__proto__: Object
edata:
pageid: "collection-detail"
type: "detail"
uri: "collection-detail"
__proto__: Object
eid: "IMPRESSION"
ets: 1601355740917
mid: "ff3001f0-48da-45f0-a0a6-4923b3b15560"
object: e
id: "do_2124645365206220801245"
rollup: Je {l1: "do_2124645365206220801245"}
type: "Collection"
version: "5"
__proto__: Object
ver: "3.0"
__proto__: e
type: "SAVE"
__proto__: Object
namespace: "TELEMETRY"
__proto__: Object</t>
  </si>
  <si>
    <t>event
: 
payload
: 
Xe
actor
: 
oe {type: 'User', id: '164a51d7-e70d-4d92-b5ac-bce6ad9743da'}
context
: 
s {cdata: Array(5), env: 'home', channel: '505c7c48ac6dc1edc9b08f21db5a571d', pdata: oe, sid: 'c2268783-84c6-4cca-a747-51ab6070b64a', …}
edata
: 
{type: 'detail', pageid: 'collection-detail', uri: 'collection-detail'}
eid
: 
"IMPRESSION"
ets
: 
1714628843469
mid
: 
"0496d288-a0ff-48f0-87aa-98767a4995a5"
object
: 
oe {id: 'do_214040559020335104152', type: 'Collection', version: '1', rollup: G}
ver
: 
"3.0"
[[Prototype]]
: 
Ae
type
: 
"SAVE"
[[Prototype]]
: 
Object
namespace
: 
"TELEMETRY"
[[Prototype]]
: 
Object</t>
  </si>
  <si>
    <t>SB-6138</t>
  </si>
  <si>
    <t>Verify the telemetry gets generated when user sees the import popup after clicking on ecar file.</t>
  </si>
  <si>
    <t>1. Open staging mobile App.
2. Login with Guest/ valid credentials.
3. Click on hamburger menu
4. Click on import
5. Click on ecar file
6. Click on "Load" button on Load file pop-up.</t>
  </si>
  <si>
    <t>event:
payload: t
actor: e {type: "User", id: "2ee433d9-d824-41d5-9847-89be88be5aa4"}
context: qe
cdata: [{…}]
channel: "505c7c48ac6dc1edc9b08f21db5a571d"
did: "b9bdcb8cd7abc5bd7813bd65ec0b5084dc0dadd8"
env: "home"
pdata: e {id: "staging.diksha.app", pid: "sunbird.app", ver: "3.2.420staging-debug"}
sid: "2d414761-f348-423f-93d4-b58e7da7cb7c"
__proto__: Object
edata:
extra: {pos: Array(0)}
id: "load-clicked"
pageid: "import-content-popup"
subtype: ""
type: "delete-unchecked"
__proto__: Object
eid: "INTERACT"
ets: 1597904864660
mid: "63f1464f-3ac8-4b15-9963-9408e13dd6bf"
object: e {id: "", type: "", version: "", rollup: {…}}
ver: "3.0"
__proto__: e
type: "SAVE"
__proto__: Object
namespace: "TELEMETRY"
__proto__: Object</t>
  </si>
  <si>
    <t>{"ver":"3.0","eid":"INTERACT","ets":1687531638267,"actor":{"type":"User","id":"23efabf0-bfc1-4a71-b4dc-0c305aa0f70f"},"context":{"cdata":[{"type":"Tabs","id":"Home-Discover"},{"id":"f5e3a40b-335f-4a9e-a86b-5348abbfa061","type":"UserSession"}],"env":"home","channel":"505c7c48ac6dc1edc9b08f21db5a571d","pdata":{"id":"staging.sunbirded.app","pid":"sunbird.app","ver":"6.0.427staging-debug"},"sid":"f5e3a40b-335f-4a9e-a86b-5348abbfa061","did":"8bf2fb2baa8628f91e2a20b6e40e38b4e9fdd883"},"edata":{"type":"delete-unchecked","subtype":"","id":"load-clicked","pageid":"import-content-popup","extra":{"pos":[]}},"object":{"id":"","type":"","version":"","rollup":{}},"mid":"05ff7f8d-bee1-4702-8f91-f4280f94c425"}'</t>
  </si>
  <si>
    <t xml:space="preserve">Verify the telemetry gets generated when user initiates the import content from Hamburger menu
Verify the telemetry gets generated when user successfully completes import content from Hamburger menu
</t>
  </si>
  <si>
    <t>1. Open Sunbird App
2. Login with Guest/ valid credentials
3. Open ant textbook
4. Click on import
5. Observe Initiate event in the telemetry.
1. Open Sunbird App
2. Login with Guest/ valid credentials
3. Open ant textbook
4. Click on import
5. Observe Completion event in the telemetry."</t>
  </si>
  <si>
    <t>event:
payload: t
actor: e {type: "User", id: "2ee433d9-d824-41d5-9847-89be88be5aa4"}
context: qe
cdata: [{…}]
channel: "505c7c48ac6dc1edc9b08f21db5a571d"
did: "b9bdcb8cd7abc5bd7813bd65ec0b5084dc0dadd8"
env: "sdk"
pdata: e {id: "staging.diksha.app", pid: "sunbird.app", ver: "3.2.420staging-debug"}
sid: "2d414761-f348-423f-93d4-b58e7da7cb7c"
__proto__: Object
edata:
extra: {pos: Array(0)}
id: "ImportContent"
pageid: "ImportContent"
subtype: "ContentImport-Initiated"
type: "OTHER"
__proto__: Object
eid: "INTERACT"
ets: 1597904864745
mid: "ebeb897e-28e5-44e3-a1c3-9ee5fcd54b80"
object: e {id: "", type: "", version: "", rollup: {…}}
ver: "3.0"
__proto__: e
type: "SAVE"
__proto__: Object
namespace: "TELEMETRY"
__proto__: Object
===============================
"event:
payload: t
actor: e {type: ""User"", id: ""2ee433d9-d824-41d5-9847-89be88be5aa4""}
context: qe
cdata: [{…}]
channel: ""505c7c48ac6dc1edc9b08f21db5a571d""
did: ""b9bdcb8cd7abc5bd7813bd65ec0b5084dc0dadd8""
env: ""sdk""
pdata: e {id: ""staging.diksha.app"", pid: ""sunbird.app"", ver: ""3.2.420staging-debug""}
sid: ""2d414761-f348-423f-93d4-b58e7da7cb7c""
__proto__: Object
edata:
extra: {pos: Array(0)}
id: ""ImportContent""
pageid: ""ImportContent""
subtype: ""ContentImport-Success""
type: ""OTHER""
__proto__: Object
eid: ""INTERACT""
ets: 1597904865562
mid: ""702dad03-0eaf-4f34-ae90-23ca60044beb""
object: e {id: ""do_2125408149114388481143"", type: ""Resource"", version: ""2"", rollup: {…}}
ver: ""3.0""
__proto__: e
type: ""SAVE""
__proto__: Object
namespace: ""TELEMETRY""
__proto__: Object"</t>
  </si>
  <si>
    <t>event
: 
payload
: 
Xe
actor
: 
oe {type: 'User', id: '164a51d7-e70d-4d92-b5ac-bce6ad9743da'}
context
: 
s {cdata: Array(5), env: 'sdk', channel: '505c7c48ac6dc1edc9b08f21db5a571d', pdata: oe, sid: 'c2268783-84c6-4cca-a747-51ab6070b64a', …}
edata
: 
{type: 'OTHER', subtype: 'ContentImport-Initiated', id: 'ImportContent', pageid: 'ImportContent', extra: {…}}
eid
: 
"INTERACT"
ets
: 
1714628845442
mid
: 
"56fdfe7e-b3a6-4b93-a0f2-5dc7c38493a3"
object
: 
oe {id: 'do_214040559020335104152', type: '', version: '', rollup: {…}}
ver
: 
"3.0"
[[Prototype]]
: 
Ae
type
: 
"SAVE"
[[Prototype]]
: 
Object
namespace
: 
"TELEMETRY"
[[Prototype]]
: 
Object
==================
event
: 
payload
: 
Xe
actor
: 
oe {type: 'User', id: '164a51d7-e70d-4d92-b5ac-bce6ad9743da'}
context
: 
s {cdata: Array(5), env: 'sdk', channel: '505c7c48ac6dc1edc9b08f21db5a571d', pdata: oe, sid: 'c2268783-84c6-4cca-a747-51ab6070b64a', …}
edata
: 
{type: 'OTHER', subtype: 'ContentImport-Success', id: 'ImportContent', pageid: 'ImportContent', extra: {…}}
eid
: 
"INTERACT"
ets
: 
1714628845897
mid
: 
"81c99e55-2e0b-4070-945c-c799b57349a4"
object
: 
oe {id: 'do_214040559020335104152', type: 'Content Playlist', version: '1', rollup: {…}}
ver
: 
"3.0"
[[Prototype]]
: 
Ae
type
: 
"SAVE"
[[Prototype]]
: 
Object
namespace
: 
"TELEMETRY"
[[Prototype]]
: 
Object</t>
  </si>
  <si>
    <t>SB-21192</t>
  </si>
  <si>
    <t>3.5.0.0 Desktop Ext Sprint2</t>
  </si>
  <si>
    <t>Verify User should be able to search the content</t>
  </si>
  <si>
    <t xml:space="preserve">1. Open desktop app.(In onine)
2. Fill the onboarding details.
3. search any content.
4. Observe the search result. </t>
  </si>
  <si>
    <t>User should be able to search the content</t>
  </si>
  <si>
    <t>Verify based on the selection on profile section search result will display on Digital textbook, Courses, TV classes” - and changes once these preferences in guest profile is being changed</t>
  </si>
  <si>
    <t>1. Launch the desktop app.(In Online)
2. Complete the onboarding details.
3. Login as guest.
4 Click on profile</t>
  </si>
  <si>
    <t>Based on the selection on profile section search result will display on Digital textbook, Courses, TV classes” - and changes once these preferences in guest profile is being changed</t>
  </si>
  <si>
    <t>Verify, if user tries to change the Board,Medium &amp; Class through filters, he is able to see books under the subjects as per users apllied filters.</t>
  </si>
  <si>
    <t>1. Launch the desktop app.(In offline)
2.Login with valid credentials 
3.Fill onboarding details
4.Download the textbooks
5.User tries to change the BMC through filters
6.Observe user should able to see books under the subjects as per users apllied filters.</t>
  </si>
  <si>
    <t>When User tries to change the Board,Medium &amp; Class through filters, he should be able to see books under the subjects as per users apllied filters.</t>
  </si>
  <si>
    <t>Verify user clicks on Digital Textbook, Course, TV class and All tab when online</t>
  </si>
  <si>
    <t>1. Launch the desktop app.(In Online)
2. Complete the onboarding details.
3. Login as valid user.
4. Verify user able to click on Digital Text book, Course, TV class and All tab</t>
  </si>
  <si>
    <t>user should be able to click on DigitalText book, Course, TV class and All tab when online</t>
  </si>
  <si>
    <t>Verify that "From NCERT" section is present in the Home tab and Courses and Textbook based on the preferences is displayed in the "From NCERT" section</t>
  </si>
  <si>
    <t>User is logged in into the application</t>
  </si>
  <si>
    <t>1. Launch the Offline Desktop App.(online)
2. Login with valid credentials
3. Click on home tab
4. Observe "From NCERT" section</t>
  </si>
  <si>
    <t>Observe that "From NCERT" section is present in the Home tab and Courses and Textbook based on the preferences is displayed in the "From NCERT" section</t>
  </si>
  <si>
    <t>Verify that only courses (with ongoing and future batches) and textbooks will be available in the "from NCERT" section</t>
  </si>
  <si>
    <t>1. Launch the Offline Desktop App.(online)
2. Login with valid credentials
3. Click on home tab
4. Click on NCERT
5. Observe</t>
  </si>
  <si>
    <t>Observe that only courses (with ongoing and future batches) and textbooks should be available in the "from NCERT" section</t>
  </si>
  <si>
    <t>https://project-sunbird.atlassian.net/browse/LR-205</t>
  </si>
  <si>
    <t>Verify that the user is displayed with "View All" button if there are more than 4 courses and textbooks in "From NCERT" section</t>
  </si>
  <si>
    <t>1. Launch the Offline Desktop App.(online)
2. Login with valid credentials
3. Click on home tab
4. Click on NCERT
5. Click on "View All"
6. Observe</t>
  </si>
  <si>
    <t>Observe that the user is displayed with "View All" button if there are more than 4 courses and textbooks in "From NCERT" section</t>
  </si>
  <si>
    <t>SB-15999</t>
  </si>
  <si>
    <t>My Download Section</t>
  </si>
  <si>
    <t>Verify that user is able to see:
&gt; Board
&gt; Medium
&gt; Class
&gt; Subject
&gt; License Terms
&gt; Copyright
&gt; Created on diksha by
&gt; Author
&gt; Created on
At the footer of the ToC page.
Verify that user is able to view only the License Terms &amp; Credits section from the ToC details page of textbook.</t>
  </si>
  <si>
    <t>1. Launch the desktop app.(In Online)
2.Login with valid credentials 
3. Download the contents 
4.In My downloads open the downloaded content 
5.Observe the Toc of the textbook
6.observe the footer of the Toc page
1. Launch the desktop app.(In Online)
2.Login with valid credentials 
3. Download the contents 
4.In My downloads open the downloaded content 
5.Observe the Toc of the textbook
6.Observe the License Terms and credits section</t>
  </si>
  <si>
    <t>User is able to see:
&gt; Board
&gt; Medium
&gt; Class
&gt; Subject
&gt; License Terms
&gt; Copyright
&gt; Created on diksha by
&gt; Author
&gt; Created on
At the footer of the Toc page.
User should be able to view only the License Terms &amp; Credits section from the ToC details page of textbook.</t>
  </si>
  <si>
    <t>Verify that in the Desktop App, the user is able to consume the digital textbook without any discrepency, when below content types were added to the textbook
1. HTML
2. mp4
3. hp5
4. Youtube
5. video content
6. epub content
7. Explanation Content
8. Practice Question set
9.Course assessment
10. pdf
11. mp3</t>
  </si>
  <si>
    <t>1. Launch the Desktop App
2. Login with valid credentials
3. Go to digital textbooks
4. Search for the textbook which contain all contents
5. Consume and Observe</t>
  </si>
  <si>
    <t>The user should be able to consume the digital textbook without any discrepency, when below content types were added to the textbook
1. HTML
2. mp4
3. hp5
4. Youtube
5. video content
6. epub content
7. Explanation Content
8. Practice Question set
9.Course assessment
10. pdf
11. mp3</t>
  </si>
  <si>
    <t>SB-26205</t>
  </si>
  <si>
    <t>1. Verify that the Logged user/guest can view any content card with the following contents visible
1. Title of the content
2. By &lt;Publishing organization&gt; 
3. Org framework attributes separated by "."(i.e. &lt;Board&gt;.&lt;Medium&gt;.&lt;Class&gt;.&lt;Subject&gt;)
4. Primary Category of content (like Textbook, TV Classes, etc.)
5. Content image</t>
  </si>
  <si>
    <t xml:space="preserve">1. Launch the Offline desktop app
2. Login with valid credentials
3. Click on content card
</t>
  </si>
  <si>
    <t>The Logged user/guest can view any content card portal with the following contents visible
1. Title of the content
2. By &lt;Publishing organization&gt; 
3. Org framework attributes separated by "."(i.e. &lt;Board&gt;.&lt;Medium&gt;.&lt;Class&gt;.&lt;Subject&gt;)
4. Primary Category of content (like Textbook, TV Classes, etc.)
5. Content image</t>
  </si>
  <si>
    <t>Verify that the user is able to click on the Digital Textbook content card  and consume the content completely</t>
  </si>
  <si>
    <t>1. Install and launch the app.(In onine)
2. Fill the onboard details 
3. Search for content
4. Play the content</t>
  </si>
  <si>
    <t>user should be  able to click on the Digital Textbook content card and consume the content completely</t>
  </si>
  <si>
    <t>SB-26281</t>
  </si>
  <si>
    <t>1.Verify that the action button label attached to trackable book are configured.
a) “Join“ button instead of "Join Course" for trackable collections
and trackable book.</t>
  </si>
  <si>
    <t>Verifying the labels associated with the trackable book</t>
  </si>
  <si>
    <t xml:space="preserve">1. Launch the Offline desktop app
2. Login with valid credentials
3. Open trackable books
4. Observe "Join" button action labels are configured for trackable collections </t>
  </si>
  <si>
    <t xml:space="preserve">Logged in user should be able to verify the action button label attached to trackable book
a) “Join“ button instead of "Join Course" for trackable collections
and trackable book
</t>
  </si>
  <si>
    <t>Verify, user is able to see options to open specific type of contents as : 
&gt; Videos
&gt; Documents
&gt; Interactive</t>
  </si>
  <si>
    <t>Digital textbook</t>
  </si>
  <si>
    <t>1. Launch the desktop app.(In Online)
2.Login with valid credentials 
3. Download the textbook contents from digital textbooks
4. In My downloads open the downloaded content 
5.observe user should be able to see options to open specific type of contents as : 
&gt; Videos
&gt; Documents
&gt; Interactive</t>
  </si>
  <si>
    <t>User is able to see options to open specific type of contents as : 
&gt; Videos
&gt; Documents
&gt; Interactive</t>
  </si>
  <si>
    <t>Verify, user is able to get specific contents as per his/her choices by clicking on Videos / Documents or Interactive.</t>
  </si>
  <si>
    <t>Open textbook</t>
  </si>
  <si>
    <t xml:space="preserve">1. Launch the desktop app.(In Online)
2.Login with valid credentials 
3. Download the textbook contents from digital textbooks
4. Go to My downloads section
5. open the downloaded content 
5.observe user should be able to select specific contents and it should be displayed by clicking on 
&gt; Videos
&gt; Documents
&gt; Interactive
</t>
  </si>
  <si>
    <t>User should be able to get specific contents as per his/her choices by clicking on Videos / Documents or Interactive.</t>
  </si>
  <si>
    <t>Verify, If user tries to open any textbook with having a poor/low internet connection then the pages should load as lazy loading.</t>
  </si>
  <si>
    <t>1. Launch the desktop app.(In online)
2.Login with valid credentials 
3.Try to play the Textbook contents with poor/low internet connection
4.Observe the lazy loading</t>
  </si>
  <si>
    <t>User tries to open any textbook with having a poor/low internet connection then the pages should load as lazy loading.</t>
  </si>
  <si>
    <t>SB-29690</t>
  </si>
  <si>
    <t>Verify that the User is able to consume the question set inside the content Playlist and digital textbook in the desktop App</t>
  </si>
  <si>
    <t xml:space="preserve">Digital textbook and content playslist should be created with question set </t>
  </si>
  <si>
    <r>
      <rPr>
        <rFont val="Arial"/>
        <b/>
        <color theme="1"/>
        <sz val="10.0"/>
      </rPr>
      <t xml:space="preserve">Scenario 1(Digital textbook):
</t>
    </r>
    <r>
      <rPr>
        <rFont val="Arial"/>
        <b/>
        <color theme="1"/>
        <sz val="10.0"/>
      </rPr>
      <t xml:space="preserve">1. Open the desktop app
2. Click on Profile icon &gt; Login &gt; Login with valid credentials
3. Search and Open the textbook with question set 
4. consume the question set and observe
</t>
    </r>
    <r>
      <rPr>
        <rFont val="Arial"/>
        <b/>
        <color theme="1"/>
        <sz val="10.0"/>
      </rPr>
      <t xml:space="preserve">Scenario 2(Content Playlist):
</t>
    </r>
    <r>
      <rPr>
        <rFont val="Arial"/>
        <b/>
        <color theme="1"/>
        <sz val="10.0"/>
      </rPr>
      <t>1. Open the desktop app
2. Click on Profile icon &gt; Login &gt; Login with valid credentials
3. Search and Open the Content playlist with question set 
4. consume the question set and observe</t>
    </r>
  </si>
  <si>
    <t>User should be able to consume the question set inside the content Playlist and digital textbook in the desktop App</t>
  </si>
  <si>
    <t>ED-4261</t>
  </si>
  <si>
    <t xml:space="preserve">Verify that when the user plays a PDF online and then goes offline then the user should be able to play the same in offline mode (For digital textbook) </t>
  </si>
  <si>
    <t>(For digital textbooks)</t>
  </si>
  <si>
    <r>
      <rPr>
        <rFont val="Arial"/>
        <color theme="1"/>
        <sz val="10.0"/>
      </rPr>
      <t xml:space="preserve">
</t>
    </r>
    <r>
      <rPr>
        <rFont val="Arial"/>
        <b/>
        <color theme="1"/>
        <sz val="10.0"/>
      </rPr>
      <t xml:space="preserve">Scenario 2 (Book):
</t>
    </r>
    <r>
      <rPr>
        <rFont val="Arial"/>
        <color theme="1"/>
        <sz val="10.0"/>
      </rPr>
      <t>1. Open the desktop app
2. Click on Profile icon &gt; Login &gt; Login with valid credentials
3. Search and open the Book with PDF content and download
4. Consume the pdf 
5. turnoff the internet
6. Go to download tab and open the pdf content
7. Observe the pdf content should play in offline mode</t>
    </r>
  </si>
  <si>
    <t xml:space="preserve">If user plays a PDF online and then goes offline then the user should be able to play the same in offline mode. (For digital textbook) </t>
  </si>
  <si>
    <t xml:space="preserve">Verify that the user plays a video at a certain speed/volume then the session ends but then if the user comes back and plays the same content on the device then the same speed/volume should be played  (For digital textbook) </t>
  </si>
  <si>
    <t>(For digital textbook and courses)
Configure the session timeout</t>
  </si>
  <si>
    <r>
      <rPr>
        <rFont val="Arial"/>
        <color theme="1"/>
        <sz val="10.0"/>
      </rPr>
      <t xml:space="preserve">
</t>
    </r>
    <r>
      <rPr>
        <rFont val="Arial"/>
        <b/>
        <color theme="1"/>
        <sz val="10.0"/>
      </rPr>
      <t xml:space="preserve">Scenario:
</t>
    </r>
    <r>
      <rPr>
        <rFont val="Arial"/>
        <color theme="1"/>
        <sz val="10.0"/>
      </rPr>
      <t>1. Open the desktop app
2. Click on Profile icon &gt; Login &gt; Login with valid credentials
3. Search and open the Book with video content
4. set the speed/volume to play video
5. Observe same speed/volume if play the same video again</t>
    </r>
  </si>
  <si>
    <t xml:space="preserve">If user plays a video at a certain speed/volume then the session ends but then if the user comes back and plays the same content on the device then the same speed/volume should be played  (For digital textbook) </t>
  </si>
  <si>
    <t xml:space="preserve">Verify that when the User plays a PDF and the user has opened in portrait/landscape then the session ends and the user comes back and plays the same content then the PDF should play in the same rotation selected (For digital textbook) </t>
  </si>
  <si>
    <t>(For digital textbook)
Configure the session timeout</t>
  </si>
  <si>
    <r>
      <rPr>
        <rFont val="Arial"/>
        <color theme="1"/>
        <sz val="10.0"/>
      </rPr>
      <t xml:space="preserve">
</t>
    </r>
    <r>
      <rPr>
        <rFont val="Arial"/>
        <b/>
        <color theme="1"/>
        <sz val="10.0"/>
      </rPr>
      <t>Scenario :</t>
    </r>
    <r>
      <rPr>
        <rFont val="Arial"/>
        <color theme="1"/>
        <sz val="10.0"/>
      </rPr>
      <t xml:space="preserve">
1. Open the desktop app
2. Click on Profile icon &gt; Login &gt; Login with valid credentials
3. Search and open the Book with PDF content
4. Consume the pdf content in portrait/landscape
5. Keep the user idle on the same page
6. Oberve session timeout happens
7. Observe If pdf play again it should open portrait/landscape after the session ends</t>
    </r>
  </si>
  <si>
    <t xml:space="preserve">When the User plays a PDF and the user has opened in portrait/landscape then the session ends and the user comes back and plays the same content then the PDF should play in the same rotation selected (For digital textbook) </t>
  </si>
  <si>
    <t xml:space="preserve">Verify that when the User plays a PDF and the user is in a certain page number then the session ends and the user comes back and plays the same content then the PDF should play in the same page number (For digital textbook) </t>
  </si>
  <si>
    <t xml:space="preserve">
1. Open the desktop app
2. Click on Profile icon &gt; Login &gt; Login with valid credentials
3. Search and open the Book with PDF content
4.  Consume the pdf to a certain page
5. Keep the user idle on the same page
6. Oberve session timeout happens
7. Observe pdf should play again from the certain page after the session ends</t>
  </si>
  <si>
    <t xml:space="preserve">when the User plays a PDF and the user is in a certain page number then the session ends and the user comes back and plays the same content then the PDF should play in the same page number ( For digital textbook) </t>
  </si>
  <si>
    <t>SB-29935</t>
  </si>
  <si>
    <t xml:space="preserve">Verify that content is shown in "My Downloads" post downloading the content </t>
  </si>
  <si>
    <t xml:space="preserve">1. Open the desktop app
2. Click on Profile icon &gt; Login &gt; Login with valid credentials
3. Enter a do id of the content in the searchbox and search the content
4. Download the searched content by clicking on “Download”
5. Make sure that the content is completely downloaded
6. After the content is downloaded, Click on “My Downloads”
7. Obsere if downloaded content is available </t>
  </si>
  <si>
    <t xml:space="preserve">The  content should be shown in "My Downloads" post downloading the content </t>
  </si>
  <si>
    <t>Verify that book should contain online ecar URL through Content read API</t>
  </si>
  <si>
    <t>Book should be published already</t>
  </si>
  <si>
    <t>1. Copy the do_id of the book
2. Open the postman
3. Open the Content read API
4. Enter the content id &gt; Send
5. Observe the response</t>
  </si>
  <si>
    <t>Online Ecar URl should be displayed in content read API response:
Ex: "variants": {
                "online": {
                    "ecarUrl": "https://sunbirdstagingpublic.blob.core.windows.net/sunbird-content-staging/ecar_files/do_2133780662142238721718/bokk3_1633080533589_do_2133780662142238721718_4.0_online.ecar",
                    "size": 15831
                },</t>
  </si>
  <si>
    <t>SB-15384</t>
  </si>
  <si>
    <t>Verify, user is not able to see delete options for only spine downloaded contents.</t>
  </si>
  <si>
    <t>Search for some textbooks which have multiple units in it with resources added.</t>
  </si>
  <si>
    <t>1. Launch the desktop app.(In Online)
2.Login with valid credentials
3.Download the contents 
4.In My downloads open the downloaded content
5.observe user not able to see delete option for spine downloaded on the content card</t>
  </si>
  <si>
    <t>User should not able to see delete options for only spine downloaded contents.</t>
  </si>
  <si>
    <t>Verify, User is able to get the results based on searched keywords from My downloads section.</t>
  </si>
  <si>
    <t>1. Launch the desktop app.(In onine)
2.Login with valid credentials 
3.Search the textbook with keywords from My downloads section.
4.observe user should get results based on searched keywords</t>
  </si>
  <si>
    <t>User should able to get the results based on searched keywords from My downloads section.</t>
  </si>
  <si>
    <t>1. Launch the desktop app.
2.Login with valid credentials 
3.Search the textbook and download it.
4.Turn off the internet
5.observe user gets results based on searched keywords from My downloads page.</t>
  </si>
  <si>
    <t>User should able to get the results only from My downloads , if he tries to search contents when Offline.</t>
  </si>
  <si>
    <t>SB-17518</t>
  </si>
  <si>
    <t>2.8.0</t>
  </si>
  <si>
    <t>Verify, user is able to search for contents(Text book) using valid DIAL code from My downlaods.
&amp; Verify, user is able to download contents after searching the content successfully into "My downloads" .</t>
  </si>
  <si>
    <r>
      <rPr>
        <rFont val="Arial"/>
        <color theme="1"/>
        <sz val="10.0"/>
      </rPr>
      <t xml:space="preserve">1. Launch the desktop app.(In online)
2.Login with valid credentials 
3.observe user should be able  to search and download the textbooks by using Dail Code </t>
    </r>
    <r>
      <rPr>
        <rFont val="Arial"/>
        <b/>
        <color theme="1"/>
        <sz val="10.0"/>
      </rPr>
      <t>(234zne)</t>
    </r>
    <r>
      <rPr>
        <rFont val="Arial"/>
        <color theme="1"/>
        <sz val="10.0"/>
      </rPr>
      <t xml:space="preserve"> from My downloads.
4.Post downloading the contents successfully , its should be available in "My downloads" .</t>
    </r>
  </si>
  <si>
    <t>user should able to search for contents(Text book) using valid DIAL code from My downloads.
user should able to download contents after searching the content successfully into "My downloads" .</t>
  </si>
  <si>
    <t>SB-13912</t>
  </si>
  <si>
    <t>2.5.0</t>
  </si>
  <si>
    <t>Verify the below scenarios:
Scenario 1:
Verify that if user downloads a textbook ecar from mobile app and uploads the same in desktop app then user is able to see the contents.
Scenario 2:
Verify that post importing the textbook ecar in desktop app user is displayed with the same TOC structure</t>
  </si>
  <si>
    <t>Scenario 1:
1.Open the Desktop app
2.Download any .ecar file
3.Move the .ecar file into system(external device)
4. Launch the desktop app.(In Online)
5.Click on the ,ecar file content from extenal devices
6.observe .ecar file downloaded from mobile app is uploaded into desktop app
7.User able to see contents .
Scenario 2:
1.Observe post importing user able to see Content Toc structure and able to consume.</t>
  </si>
  <si>
    <t>Verify the below scenarios:
Scenario 1:
user downloads a textbook ecar from mobile app and uploads the same in desktop app then user is able to see the contents.
Scenario 2:
Verify that post importing the textbook ecar in desktop app user is displayed with the same TOC structure</t>
  </si>
  <si>
    <t>Verify the scenarios below:
Scenarios:
&gt; Verify, user is able to see Delete option to delete the contents,once he/she opens any downloaded Textbooks OR individual contents from the downloads section.
&gt; Verify, user is not able to see delete options , If he/she have not downloaded any contents.
&gt; Verify, user is able to see Delete option to delete the contents,once he/she opens the content manager with contents inside it.</t>
  </si>
  <si>
    <t>1. Launch the desktop app.(In Online)
2. Login with valid credential.
3. Download the contents 
4. Go to  My downloads section
5. open the downloaded content
6. Observe the Scenarios</t>
  </si>
  <si>
    <t>Download section</t>
  </si>
  <si>
    <t>Verify, if user clicks on cancel from delete popup, then he/she is able to go back to the page where he/she initiated the the action(Deletetion of contents from Library OR Downloads tab)</t>
  </si>
  <si>
    <t xml:space="preserve">1. Launch the desktop app.(In Online)
2. Login with valid credential.
3. Download the contents 
4.In My downloads open the downloaded content
5.Click on delete textbook
6.Click on "cancel" button
</t>
  </si>
  <si>
    <t>User clicks on cancel from delete popup, then he/she is able to go back to the page where he/she initiated the the action(Deletetion of contents from Library OR Downloads tab)</t>
  </si>
  <si>
    <t xml:space="preserve">Verify, once user tries to delete an whole Textbook , then the Textbook with the textbook spine is getting deleted from downloads.
</t>
  </si>
  <si>
    <t>1. Launch the desktop app.(In Online)
2. Login with valid credential.
3. Download the contents 
4. Go to  My downloads section
5. open the downloaded content
5.Click on delete textbook
7.Observe the downloaded content getting deleted in my downloads</t>
  </si>
  <si>
    <t xml:space="preserve">Once user tries to delete an whole Textbook , then the Textbook with the textbook spine is getting deleted from downloads
</t>
  </si>
  <si>
    <t>Verify the scenarios below:
Scenarios:
&gt; Verify, user is getting the options pause,cancel &amp; resume in the content manager ,when he/she import contents from local system/External memory devices to Desktop app.
&gt; Verify, user is getting the options pause,cancel &amp; resume in the content manager ,when he/she download contents from browse online section.
&gt; Verify, contents import/download should resume ,when user clicks on Resume button from content manager.
&gt; Verify, user is able to resume the download/import of contents by clicking on resume button from content manager.
&gt; Verify, user is able to cancel the download/import of contents by clicking on cancel button from content manager.</t>
  </si>
  <si>
    <t>1. Launch the desktop app.(In Online)
2. Login with valid credential.
3.Click on Digital textbooks
4.Click on download from any textbooks
5.Observe the scenarios in content manager
1. Launch the desktop app.(In Online)
2. Login with valid credential.
3.Click on load content
4. Upload the content from external device
5.Observe the scenarios in content manager</t>
  </si>
  <si>
    <t>Verify the scenarios below:
Scenarios:
&gt; user is getting the options pause,cancel &amp; resume in the content manager ,when he/she import contents from local system/External memory devices to Desktop app.
&gt; user is getting the options pause,cancel &amp; resume in the content manager ,when he/she download contents from browse online section.
&gt;  contents import/download should resume ,when user clicks on Resume button from content manager.
&gt; user is able to resume the download/import of contents by clicking on resume button from content manager.
&gt; user is able to cancel the download/import of contents by clicking on cancel button from content manager.</t>
  </si>
  <si>
    <t>Verify the scenarios below:
Scenarios:
&gt; Verify, once the user clicks on cancel at the time of import/download of contents, then contents should get deleted from system.
&gt; Verify, user is able to get the retry option in the content manager,if download/import of contents into desktop app fails  &amp; clicking upon Retry, user again able to initiate download/import.
&gt; Verify, if user tries to cancel the import of contents ,before the content copied fully by the system then overall action should aborted.</t>
  </si>
  <si>
    <t xml:space="preserve">Verify the scenarios below:
Scenarios:
&gt; once the user clicks on cancel at the time of import/download of contents, then contents should get deleted from system.
&gt; user is able to get the retry option in the content manager,if download/import of contents into desktop app fails  &amp; clicking upon Retry, user again able to initiate download/import.
&gt; user tries to cancel the import of contents ,before the content copied fully by the system then overall action should aborted.
</t>
  </si>
  <si>
    <t>1. Launch the desktop app.(In online)
2.Login with valid credentials
3.Search the digital textbook contents in online
4.Observe user should be  able to see the message as
"There are no downloaded result" with the list of available online contents.
1. Launch the desktop app.(In onine)
2.Login with valid credentials
3.Search the digital textbook with keywords from Browse online &amp; My downloads section.
4.observe user should get results based on searched keywords
5.observe if content not available then user should  able to see the message as "Try with another
keyword"</t>
  </si>
  <si>
    <t>When user searches content in online and only online contents shown up, then user should be able to see the message as 
"There are no downloaded result" with the list of available online contents.
When user searches content online and there are no results shown, then user is able to see the message as "Your search for - "uhuiiufeiuf" did not match any content".</t>
  </si>
  <si>
    <t>1. Launch the desktop app.(In offline)
2.Login with valid credentials 
3.Search the digital textbook with keywords from Browse online &amp; My downloads section in offline.
4.observe user gets results based on searched keywords from My downloads page.
5.observe if content not available then user should  able to see the message as 
"You need to come online to find matching results" .</t>
  </si>
  <si>
    <t>Verify, if user tries to cancel the import of contents, after the content copied fully by the system but before the extraction of content, then copied content should get deleted from the system and overall action should get aborted.</t>
  </si>
  <si>
    <t xml:space="preserve">1. Launch the desktop app.(In Online)
2. Click on load content
3. Upload the content from external device
4. Observe 
</t>
  </si>
  <si>
    <t>User tries to cancel the import of contents ,after the content copied fully by the system
but before the extraction of content , then copied content should get deleted from the system and overall action should get aborted.</t>
  </si>
  <si>
    <r>
      <rPr>
        <rFont val="Arial"/>
        <color theme="1"/>
        <sz val="10.0"/>
      </rPr>
      <t>Verify, if user tries to pause the import of content via pendrive,which is copied by the system, then user is able to resume the paused importing 
of contents as per below,
&gt; Using same pendrive
&gt; Using different pendrive (</t>
    </r>
    <r>
      <rPr>
        <rFont val="Arial"/>
        <b/>
        <color theme="1"/>
        <sz val="10.0"/>
      </rPr>
      <t>Having same content ins</t>
    </r>
    <r>
      <rPr>
        <rFont val="Arial"/>
        <color theme="1"/>
        <sz val="10.0"/>
      </rPr>
      <t>ide)</t>
    </r>
  </si>
  <si>
    <t xml:space="preserve">1. Launch the desktop app.(In Online)
2. Click on load content 
3. Upload the content from external device
4. Observe </t>
  </si>
  <si>
    <r>
      <rPr>
        <rFont val="Arial"/>
        <color theme="1"/>
        <sz val="10.0"/>
      </rPr>
      <t>User tries to pause the import of content via pendrive,which is copied by the system, then user shouldable to resume the paused importing 
of contents as per below,
&gt; Using same pendrive
&gt; Using different pendrive (</t>
    </r>
    <r>
      <rPr>
        <rFont val="Arial"/>
        <b/>
        <color theme="1"/>
        <sz val="10.0"/>
      </rPr>
      <t>Having same content ins</t>
    </r>
    <r>
      <rPr>
        <rFont val="Arial"/>
        <color theme="1"/>
        <sz val="10.0"/>
      </rPr>
      <t>ide)</t>
    </r>
  </si>
  <si>
    <t>Verify, user is able to see Delete option to delete the contents,once he/she opens any downloaded Textbooks OR individual contents from My download section.</t>
  </si>
  <si>
    <t xml:space="preserve">1. Launch the desktop app.(In Online)
2.Login with valid credentials
3.Download the contents 
4.In My downloads open the downloaded content
5.Try to delete the contents 
</t>
  </si>
  <si>
    <t>User shouldable to see Delete option to delete the contents,once he/she opens any downloaded Textbooks OR individual contents from My download section.</t>
  </si>
  <si>
    <t>Verify, user able to see delete options as per the below scenarios,
&gt; If he/she have downloaded any contents.
&gt;  If he/she opens the downloads tab with contents inside it.
&gt; If He/she opens the content manager with contents inside it.</t>
  </si>
  <si>
    <t>1. Launch the desktop app.(In Online)
2.Login with valid credentials 
3.Download the contents 
4.In My downloads open the downloaded content 
5.observe the delete options as mentioned in scenarios</t>
  </si>
  <si>
    <t>User able to see delete options as per the below scenarios,
&gt; If he/she have downloaded any contents.
&gt;  If he/she opens the downloads tab with contents inside it.
&gt; If He/she opens the content manager with contents inside it.</t>
  </si>
  <si>
    <t>Verify, if user clicks on "Cancel" from delete popup, then he/she is able to go back to the page where he/she initiated the the action(Deletetion of contents from Library OR Downloads tab)</t>
  </si>
  <si>
    <t xml:space="preserve">1. Launch the desktop app.(In Online)
2.Login with valid credentials 
3.Download the contents 
4.In My downloads open the downloaded content 
5.Click on delete textbook
6.Click on cancel button
</t>
  </si>
  <si>
    <t>User clicks on "Cancel" from delete popup, then he/she is able to go back to the page where he/she initiated the the action(Deletetion of contents from Library OR Downloads tab)</t>
  </si>
  <si>
    <t>Verify, once user tries to delete an whole Textbook , then the Textbook with the textbook spine is getting deleted.</t>
  </si>
  <si>
    <r>
      <rPr>
        <rFont val="Arial"/>
        <sz val="10.0"/>
      </rPr>
      <t xml:space="preserve">1. Launch the desktop app.(In Online)
2.Login with valid credentials 
3.Download the contents 
</t>
    </r>
    <r>
      <rPr>
        <rFont val="Arial"/>
        <sz val="10.0"/>
        <u/>
      </rPr>
      <t>4.</t>
    </r>
    <r>
      <rPr>
        <rFont val="Arial"/>
        <sz val="10.0"/>
      </rPr>
      <t xml:space="preserve"> My downloads open the downloaded content 
5.Click on delete textbook
6.Click on delete button
7.observe whole textbook spine should get delete</t>
    </r>
  </si>
  <si>
    <t>once user tries to delete an whole Textbook , then the Textbook with the textbook spine is getting deleted.</t>
  </si>
  <si>
    <t>Verify, user is able to see the first unit of the textbook Toc is opened and is selected by default, after user opens textbook from Content manager/ My library section.</t>
  </si>
  <si>
    <t>1. Launch the desktop app.(In Online)
2.Login with valid credentials 
3. Download the contents 
4.In My downloads open the downloaded content 
5.Observe the Toc of the textbook</t>
  </si>
  <si>
    <t>User is able to see the first unit of the textbook ToC is opened and is selected by default, after user opens textbook from Content manager/ My library section.</t>
  </si>
  <si>
    <t>Verify, user is able to see the "Download " ,button at the right top corner of the ToC page after he opens one textbook from Browse online page.
Verify, if user opens any specific content from one Unit of textbook , then he is able to see the download content button to download that specific content.</t>
  </si>
  <si>
    <t>1. Launch the desktop app.(In Online)
2.Login with valid credentials 
3.Open the books from browser online page
4.Observe user able to see "Download " button at the right top corner of the ToC page 
1. Launch the desktop app.(In Online)
2.Login with valid credentials 
3.Open the books from browser online page
4.Observe user able to see "Download " ,button at the right top corner of the ToC page
5.Observe for each content user able to download the content, user should get download icon on the bottom the content</t>
  </si>
  <si>
    <t>User is able to see the "Download Textbook" ,button at the right top corner of the ToC page after he opens one textbook from Browse online page.
User opens any specific content from one Unit of textbook , then he is able to see the download content button to download that specific content.</t>
  </si>
  <si>
    <t xml:space="preserve">Verify, after user downloaded the Text book /Content then , he is able to see the Save to pendrive button in blue color &amp; Open button.
</t>
  </si>
  <si>
    <t xml:space="preserve">1. Launch the desktop app.(In Online)
2.Login with valid credentials 
3. Download the textbook contents from digital textbooks
4.In My downloads open the downloaded content 
5.observe user able to see Save to pendrive button in blue color &amp; Open button.
</t>
  </si>
  <si>
    <t xml:space="preserve">After user downloaded the Text book /Content then , he is able to see the Save to pendrive button in blue color &amp; Open button.
</t>
  </si>
  <si>
    <t>Verify, User is able see the Units and is able to click on the Expand arrow icon  to view all the individual contents under different units.
&amp; Verify, User is able to click &amp; access the contents(Resources/Assessments etc..) after expanding the ToC by clicking on expand arrow icon.</t>
  </si>
  <si>
    <t>1. Launch the desktop app.(In Online)
2.Login with valid credentials 
3. Download the textbook contents from digital textbooks
4. In My downloads open the downloaded content 
5. observe user should be able to see  "Select chapter" and is able to click on the select chapter button to view all the individual contents under different units.
6.observe user able to click &amp; access the contents(Resources /Assessments etc..) after expanding the ToC by clicking on "Select chapter" button.</t>
  </si>
  <si>
    <t>User is able see units in the TOC and is able to click on the expand icon to view all the individual contents under different units.
User is able to click &amp; access the contents(Resources /Assessments etc..) after expanding the ToC by clicking on expand arrow icon .</t>
  </si>
  <si>
    <t>Load content button</t>
  </si>
  <si>
    <t>Verify, User is able to lands on "My downloads" page, after he installs app for the first time.
&amp; Verify, User is able to see the "No textbooks available" with "load content" button in green in My downloads section if no textbook shown as per the framework selection during onbaording.</t>
  </si>
  <si>
    <t>1.Install the application first time
2.observe user should be in  "My downloads" page
3.observe user should able to see "No textbooks available" with "load content" button in green in My downloads section if no textbook shown as per the framework selection during onbaording.</t>
  </si>
  <si>
    <t>User is able to lands on "My downloads" page, after he installs app for the first time.
User is able to see the "No textbooks available" with "load content" button in green in My downloads section if no textbook shown as per the framework selection during onbaording.</t>
  </si>
  <si>
    <t>Verify, After successfull importing of textbook contents into desktop app, user is able to see the textbooks listed under respective class , medium subject under My downloads section.</t>
  </si>
  <si>
    <t>1. Launch the desktop app.(In online)
2.Login with valid credentials 
3.Click on "Load content" button.
4.observe user should get popup with 2 options
   1) Online library
   2) Pendrive or External Drives
5.User is able to select "Pendrive or External Drives" to import contents into the desktop app.
6.User is able to select "Online Library" to import download into the desktop app when he is online
7.Post successfull importing textbook content should be available in My Download page</t>
  </si>
  <si>
    <t>After successfull importing of textbook contents into desktop app, user is able to see the textbooks listed under respective class , medium subject under My downloads section.</t>
  </si>
  <si>
    <t>Verify, user is able to export the content to Pendrives or any external devices from My downloads section.</t>
  </si>
  <si>
    <t xml:space="preserve">1. Launch the desktop app.(In Online)
2.Login with valid credentials 
3. Download the textbook contents from digital textbooks
4. Go to My download section
5.open the downloaded content 
6. Click on save to open drive
7.observe </t>
  </si>
  <si>
    <t>User should able to export the content to Pendrives or any external devices from My downloads section.</t>
  </si>
  <si>
    <t>Verify, user is able to get the contents linked to the dial code after downloading the same content into desktop app locally when online.
&amp; Verify, user is able to consume the content after searching the same using DIAL code in both Online and Offline.</t>
  </si>
  <si>
    <r>
      <rPr>
        <rFont val="Arial"/>
        <color theme="1"/>
        <sz val="10.0"/>
      </rPr>
      <t xml:space="preserve">1. Launch the desktop app.(In online)
2.Login with valid credentials 
3.user should be able to search and download the textbooks by using Dail Code </t>
    </r>
    <r>
      <rPr>
        <rFont val="Arial"/>
        <b/>
        <color theme="1"/>
        <sz val="10.0"/>
      </rPr>
      <t>(234zne).</t>
    </r>
    <r>
      <rPr>
        <rFont val="Arial"/>
        <color theme="1"/>
        <sz val="10.0"/>
      </rPr>
      <t xml:space="preserve">
4.Post downloading the contents successfully , its should be available in "My downloads" .
5.observe
</t>
    </r>
  </si>
  <si>
    <t>user should able to get the contents linked to the dial code after downloading the same content into desktop app locally when Offline.
user should able to consume the content after searching the same using DIAL code in both Online and Offline.</t>
  </si>
  <si>
    <t>https://project-sunbird.atlassian.net/browse/ED-4261</t>
  </si>
  <si>
    <t>Verify, when user is able share the whole text book , by clicking on the share link and same can be opened up in browser 
&amp; 
Verify, when user tries to download/share the individual content from the text book , then textbook ToC with individual content should get downloaded/shared.</t>
  </si>
  <si>
    <t xml:space="preserve">1. Launch the desktop app.(In Online)
2.Login with valid credentials 
3. Download the textbook contents from digital textbooks
4.In My downloads open the downloaded content 
5.Observe user should get a download/share the whole text book options , then whole text book ToC with contents should get downloaded/shared.
6.Observe user should get a download/share the individual content from the text book , then textbook ToC with individual content should get downloaded/shared.
</t>
  </si>
  <si>
    <t>user should be able share the whole text book and by clicking on the share link and same can be opened up in browser 
User tries to download/share the individual content from the text book , then textbook ToC with individual content should get downloaded/shared.</t>
  </si>
  <si>
    <t>Verify that telemetry is generated when user clicks on "Join" button from the trackable collection/ Trackable book, then User is displayed with Interact action related to  trackable textbook instead of Course</t>
  </si>
  <si>
    <t>1. Launch the Offline desktop app
2. Login with valid credentials
3. open the trackable collection
4. Click on join button</t>
  </si>
  <si>
    <t>{eid: "INTERACT", ets: 1684998570478, ver: "3.0", mid: "INTERACT:9eda7c087eb0c5d8b86775c9c9dee317",…}
actor: {id: "95c1f00b-c033-4ea2-acf6-e368e2a56bdb", type: "User"}
context: {channel: "0126796199493140480",…}
cdata: [{id: "Desktop", type: "Device"}, {id: "joy", type: "Theme"}]
channel: "0126796199493140480"
did: "f82f797933aa7a43e0d4a32a0fac9712"
env: "Course"
pdata: {id: "staging.sunbird.desktop", ver: "6.0", pid: "sunbird-portal"}
id: "staging.sunbird.desktop"
pid: "sunbird-portal"
ver: "6.0"
rollup: {l1: "0126796199493140480"}
sid: "95c1f00b-c033-4ea2-acf6-e368e2a56bdb"
uid: "95c1f00b-c033-4ea2-acf6-e368e2a56bdb"
edata: {id: "join-course", type: "click", pageid: "course-consumption"}
eid: "INTERACT"
ets: 1684998570478
mid: "INTERACT:9eda7c087eb0c5d8b86775c9c9dee317"
object: {id: "do_213464527894659072146", type: "Course", ver: "4", rollup: {l1: "do_213464527894659072146"}}
tags: ["0126796199493140480"]
ver: "3.0"</t>
  </si>
  <si>
    <t>Verify that telemetry events are generated when user clicks on "starting learning" and "continue learning" button for trackable book/ trackable collection, then User is displayed with Interact action related to trackable collection/ trackable textbook instead of Course</t>
  </si>
  <si>
    <t xml:space="preserve">1. Launch the Offline desktop app
2. Login with valid credentials
3. open the trackable collection
4. Click on join button
5. Click on "starting learning" and "continue learning" button </t>
  </si>
  <si>
    <t>{eid: "INTERACT", ets: 1687161759943, ver: "3.0", mid: "INTERACT:acd5de26bbeda3c7aea965c71ddf69f5",…}
actor: {id: "f3119fda-75a1-47ed-b325-9e5d5d89e16e", type: "User"}
context: {channel: "01269878797503692810",…}
cdata: [{type: "course", id: "do_213812651601059840158"}, {id: "Desktop", type: "Device"},…]
channel: "01269878797503692810"
did: "08ddbc0109f3037321e7237f26c70def"
env: "Course"
pdata: {id: "staging.sunbird.desktop", ver: "6.0", pid: "sunbird-portal"}
rollup: {l1: "01269878797503692810", l2: "012741962549116928720"}
sid: "f3119fda-75a1-47ed-b325-9e5d5d89e16e"
uid: "f3119fda-75a1-47ed-b325-9e5d5d89e16e"
edata:{id: "course-start", type: "click", pageid: "course-consumption"}
eid: "INTERACT"
ets: 1687161759943
mid: "INTERACT:acd5de26bbeda3c7aea965c71ddf69f5"
object: {id: "", ver: "1.0", type: "CourseBatch", rollup: {}}
tags: ["01269878797503692810", "012741962549116928720"]
ver: "3.0"</t>
  </si>
  <si>
    <t>{eid: "INTERACT", ets: 1715268770824, ver: "3.0", mid: "INTERACT:2ba3a5e753e8907240bb02b3848252a5",…}
actor: {id: "ff37d885-4748-42b7-82c2-a8a60c3fec1d", type: "User"}
context: {channel: "01269934121990553633",…}
cdata: [{id: "0139917430933667849", type: "courseBatch"}, {id: "Desktop", type: "Device"},…]
channel: "01269934121990553633"
did: "b304e4aa1934adb3386c7719766c895c"
env: "Course"
pdata: {id: "staging.sunbird.desktop", ver: "7.0", pid: "sunbird-portal"}
rollup: {l1: "01269934121990553633"}
sid: "ff37d885-4748-42b7-82c2-a8a60c3fec1d"
uid: "ff37d885-4748-42b7-82c2-a8a60c3fec1d"
edata: {id: "course-start", type: "click", pageid: "course-consumption"}
eid: "INTERACT"
ets: 1715268770824
mid: "INTERACT:2ba3a5e753e8907240bb02b3848252a5"
object: {id: "do_213991735913439232152", ver: "1", type: "Course", rollup: {l1: "do_213991735913439232152"}}
tags: ["01269934121990553633"]
ver: "3.0"</t>
  </si>
  <si>
    <t xml:space="preserve">Verify that telemetry events are generated when user clicks on "Leave Task" button for trackable book/ trackable collection, then User is displayed with Interact action related to trackable textbook instead of Course </t>
  </si>
  <si>
    <t>1. Launch the Offline desktop app
2. Login with valid credentials
3. open the trackable collection
4. Click on join button
4. Click on leave task in batch details section</t>
  </si>
  <si>
    <t xml:space="preserve"> {eid: "INTERACT", ets: 1684998662874, ver: "3.0", mid: "INTERACT:1bf28c17e45ac5ca5a27aafebd6de8cb",…}
actor: {id: "95c1f00b-c033-4ea2-acf6-e368e2a56bdb", type: "User"}
context: {channel: "0126796199493140480",…}
cdata: [{id: "0134645335865344006", type: "courseBatch"}, {id: "Desktop", type: "Device"},…]
channel: "0126796199493140480"
did: "f82f797933aa7a43e0d4a32a0fac9712"
env: "Course"
pdata: {id: "staging.sunbird.desktop", ver: "6.0", pid: "sunbird-portal"}
id: "staging.sunbird.desktop"
pid: "sunbird-portal"
ver: "6.0"
rollup: {l1: "0126796199493140480"}
sid: "95c1f00b-c033-4ea2-acf6-e368e2a56bdb"
uid: "95c1f00b-c033-4ea2-acf6-e368e2a56bdb"
edata: {id: "unenroll-batch", type: "click", pageid: "course-read"}
eid: "INTERACT"
ets: 1684998662874
mid: "INTERACT:1bf28c17e45ac5ca5a27aafebd6de8cb"
object: {id: "do_213464527894659072146", ver: "4", type: "Course", rollup: {l1: "do_213464527894659072146"}}
tags: ["0126796199493140480"]
ver: "3.0"</t>
  </si>
  <si>
    <t>{eid: "INTERACT", ets: 1715268938030, ver: "3.0", mid: "INTERACT:b16a43db427ac2b776a84630bdc0e2bb",…}
actor: {id: "ff37d885-4748-42b7-82c2-a8a60c3fec1d", type: "User"}
context: {channel: "01269934121990553633",…}
cdata: [{id: "0139917430933667849", type: "courseBatch"}, {id: "Desktop", type: "Device"},…]
channel: "01269934121990553633"
did: "b304e4aa1934adb3386c7719766c895c"
env: "Course"
pdata: {id: "staging.sunbird.desktop", ver: "7.0", pid: "sunbird-portal"}
rollup: {l1: "01269934121990553633"}
sid: "ff37d885-4748-42b7-82c2-a8a60c3fec1d"
uid: "ff37d885-4748-42b7-82c2-a8a60c3fec1d"
edata: {id: "unenroll-batch", type: "click", pageid: "course-read"}
eid: "INTERACT"
ets: 1715268938030
mid: "INTERACT:b16a43db427ac2b776a84630bdc0e2bb"
object: {id: "do_213991735913439232152", ver: "1", type: "Course", rollup: {l1: "do_213991735913439232152"}}
tags: ["01269934121990553633"]
ver: "3.0"</t>
  </si>
  <si>
    <t>Verify that the Telemetry event is generated for No. of users accessing  courses or textbook "From NCERT" section</t>
  </si>
  <si>
    <t>User is logged in into the application
verify in druide</t>
  </si>
  <si>
    <t>1. Launch the Offline Desktop App.(online)
2. Login with valid credentials
3. Click on home tab
4. Click on NCERT
5. Click on Courses or Textbooks
6. Verify the telemetry events</t>
  </si>
  <si>
    <t>Observe that the Telemetry event is generated for No. of users accessing  courses or textbook "From NCERT" section</t>
  </si>
  <si>
    <t>{eid: "INTERACT", ets: 1715337403778, ver: "3.0", mid: "INTERACT:310c8ca636c92c11c19b94d4d3d7b404",…}
actor: {id: "f0258997-6640-4ad5-99bc-687b9845419a", type: "User"}
context: {channel: "01347076031606784034",…}
edata: {id: "content-card", type: "click", pageid: "library"}
eid: "INTERACT"
ets: 1715337403778
mid: "INTERACT:310c8ca636c92c11c19b94d4d3d7b404"
object: {id: "do_21383388585630924811259", ver: "1", type: "TextBook", rollup: {}}
tags: ["01347076031606784034"]
ver: "3.0"</t>
  </si>
  <si>
    <t>Verify that the Telemetry event is generated for No. of users enrolling to  courses or textbook from "view all " page "From NCERT" section</t>
  </si>
  <si>
    <t>User is logged in into the application
verify in druide</t>
  </si>
  <si>
    <t>1. Launch the Offline Desktop App
2. Login with valid credentials
3. Click on home tab
4. Click on NCERT
5. Click on Courses or Textbooks
6. Click on View All Tab
7. Enroll for any Course or Textbooks
8. Verify the telemetry events</t>
  </si>
  <si>
    <t>Observe that the Telemetry event is generated for No. of users enrolling to  courses or textbook from "view all " page "From NCERT" section</t>
  </si>
  <si>
    <t>{eid: "INTERACT", ets: 1715338039799, ver: "3.0", mid: "INTERACT:ee3abd8c064307ba60548f760d07076c",…}
actor: {id: "f0258997-6640-4ad5-99bc-687b9845419a", type: "User"}
context: {channel: "01347076031606784034",…}
edata: {id: "view-all", type: "click", pageid: "library"}
eid: "INTERACT"
ets: 1715338039799
mid: "INTERACT:ee3abd8c064307ba60548f760d07076c"
object: {id: "do_2137081896742174721169", ver: "1"}
tags: ["01347076031606784034"]
ver: "3.0"</t>
  </si>
  <si>
    <t>Verify that the Telemetry event is generated for No. of users enrolling to  courses or textbook "From NCERT" section</t>
  </si>
  <si>
    <t>1. Launch the Offline Desktop App.(online)
2. Login with valid credentials
3. Click on home tab
4. Click on NCERT
5. Click on Courses or Textbooks
6. Click on Join Course
7. Verify the telemetry events</t>
  </si>
  <si>
    <t>Observe that the Telemetry event is generated for No. of users enrolling to  courses or textbook "From NCERT" section</t>
  </si>
  <si>
    <t xml:space="preserve"> {eid: "INTERACT", ets: 1715338190312, ver: "3.0", mid: "INTERACT:a8d9b4a26fca42c14a190a00aa746410",…}
actor: {id: "f0258997-6640-4ad5-99bc-687b9845419a", type: "User"}
context: {channel: "01347076031606784034",…}
edata: {id: "join-training-popup-close", type: "CLICK", pageid: "course-details"}
eid: "INTERACT"
ets: 1715338190312
mid: "INTERACT:a8d9b4a26fca42c14a190a00aa746410"
object: {id: "do_2133817645880688641952", ver: "1.0", type: "Course", rollup: {}}
tags: ["01347076031606784034"]
ver: "3.0"</t>
  </si>
  <si>
    <t>Verify that the Telemetry event is generated for No. of users accessing courses or textbook from "view all " page "From NCERT" section</t>
  </si>
  <si>
    <t>1. Launch the Offline Desktop App
2. Login with valid credentials
3. Click on home tab
4. Click on NCERT
5. Click on Courses or Textbooks
6. Click on View All Tab
7. Verify the telemetry events</t>
  </si>
  <si>
    <t>Observe that the Telemetry event is generated for No. of users accessing courses or textbook from "view all " page "From NCERT" section</t>
  </si>
  <si>
    <t xml:space="preserve"> {eid: "INTERACT", ets: 1715338571276, ver: "3.0", mid: "INTERACT:4cd3be21732b2cd3b5787e248d2bc968",…}
actor: {id: "f0258997-6640-4ad5-99bc-687b9845419a", type: "User"}
context: {channel: "01347076031606784034",…}
edata: {type: "TOUCH", subtype: "", id: "play", pageid: "videostage"}
eid: "INTERACT"
ets: 1715338571276
mid: "INTERACT:4cd3be21732b2cd3b5787e248d2bc968"
object: {id: "do_21370386104564940815775", ver: "1", type: "Content",…}
tags: ["01347076031606784034"]
ver: "3.0"</t>
  </si>
  <si>
    <t>Verify that the Telemetry event is generated for No. of users clicked on "View all" "from NCERT" section</t>
  </si>
  <si>
    <t>Observe that the Telemetry event is generated for No. of users clicked on "View all" "from NCERT" section</t>
  </si>
  <si>
    <t xml:space="preserve"> {eid: "INTERACT", ets: 1715338190312, ver: "3.0", mid: "INTERACT:a8d9b4a26fca42c14a190a00aa746410",…}
actor: {id: "f0258997-6640-4ad5-99bc-687b9845419a", type: "User"}
context: {channel: "01347076031606784034",…}
edata: {id: "content-card", type: "click", pageid: "view-all"}
eid: "INTERACT"
ets: 1715338190312
mid: "INTERACT:a8d9b4a26fca42c14a190a00aa746410"
object: {id: "do_2133817645880688641952", ver: "1.0", type: "Course", rollup: {}}
tags: ["01347076031606784034"]
ver: "3.0"</t>
  </si>
  <si>
    <t>object: {id: "do_21383388585630924811259", ver: "1", type: "TextBook", rollup: {}}</t>
  </si>
  <si>
    <t>tags: ["01347076031606784034"]</t>
  </si>
  <si>
    <t>ver: "3.0"</t>
  </si>
  <si>
    <t xml:space="preserve">Verify, Content creator is able to get the PDF in Library section by searching with content name </t>
  </si>
  <si>
    <t>1.Open the staging url
2.Login with content creator credentials
3.Go to library page 
4.Search the content  by name in search field/</t>
  </si>
  <si>
    <t>1. Content creator should be  able to click on the library page.
2. User should be able to get the content by searching the content name.
4. User should be able to click &amp; consume the content.</t>
  </si>
  <si>
    <t>UserSearchContentInLibrary</t>
  </si>
  <si>
    <t>Verify that the content starts playing in landscape mode when the user start consuming below mentioned contents:
1. Course.
2. Textbook.
3. Collection.
4. Resource</t>
  </si>
  <si>
    <t>1.Open staging url
2.Login with valid credentials
3.Go to Library page
4.Serch and open the below content
-1. Course.
2. Textbook.
3. Collection.
4. Resource</t>
  </si>
  <si>
    <t>The content should start playing in landscape mode when the user consumes below mentioned contents.
 1. Course.
 2. Textbook.
 3. Collection.
 4. Resource</t>
  </si>
  <si>
    <t>SB-24647</t>
  </si>
  <si>
    <t>Verify user should be able to consume below content in new player from portal
- video content(Mp4/webm/youtube)
- pdf content
- epub content
- Course Assessment</t>
  </si>
  <si>
    <t>1. Open staging URL 
2. Login with credentials/guest
3. Go to library page
4. Consume a video content
5. Consume a pdf content
6. Consume a epub content
7. Consume a Question set</t>
  </si>
  <si>
    <t>&gt; User should be able to consume video content in new player from portal
&gt; User should be able to consume pdf content in new player
&gt; User should be able to consume epub content in new player from Portal
&gt; User should be able to consume assessment content in new player portal</t>
  </si>
  <si>
    <t>consumePdfEpubQuesAndVedioOnPlayer</t>
  </si>
  <si>
    <t>SB-22306</t>
  </si>
  <si>
    <t>Verify user should be able to consume the below contents in full screen mode on portal
-video content(Mp4/webm/youtube)
-PDF content
-Epub content
-HTML content
-H5P content</t>
  </si>
  <si>
    <t>1. Open staging URL 
2. Login 
3. Go to library page
4. Consume below contents
-video content(Mp4/webm/youtube)
-PDF content
-Epub content
-HTML content
-H5P content
5. Click on full screen icon</t>
  </si>
  <si>
    <t>Verify user should be able to consume below content in full screen mode on portal
--video content(Mp4/webm/youtube)
-PDF content
-Epub content
-HTML content
-H5P content</t>
  </si>
  <si>
    <t>ContentConsumeInFullScreenMode</t>
  </si>
  <si>
    <t>Verify horizontal space are properly maintained in video player, pdf player, epub player</t>
  </si>
  <si>
    <t>1. Open staging URL 
2. Login 
3. Go to lirary page
4. Search below content and consume 
-Video player
-pdf player
-epub player</t>
  </si>
  <si>
    <t>Horizontal space should be properly maintained in mp4 player, pdf player, epub player</t>
  </si>
  <si>
    <t>Verify for all the contents
-video content(Mp4/webm/youtube)
-PDF content
-Epub content
-HTML content
-H5P content
&gt; Verify Clicking on Maximize button user should able to see the content in full screen mode
&gt; Verify Clicking on Minimize button user should able to see the content in normal screen mode
&gt; Verify Minimizing and maimizing, the content should not get affected, it should not play from the begining</t>
  </si>
  <si>
    <t>1. Open staging URL 
2. Login 
3. Go to library page
4. Search and Consume contents
4. Maximize and minimize the contents</t>
  </si>
  <si>
    <t>&gt; Clicking on Maximize button user should able to see the content in full screen mode
&gt; Clicking on Minimize button user should able to see the content in normal screen mode
&gt; Minimizing and maimizing, the content should not get affected, it should not play from the begining</t>
  </si>
  <si>
    <t>verifyMinimizingAndMaimizingTheContent</t>
  </si>
  <si>
    <t>Verify while consuming from portal navigation bar icons , bottom bar and icons should not be too big</t>
  </si>
  <si>
    <t>1. Open staging URL 2. Login 3. Consume any content 4. Verify while consuming from portal navigation bar icons , bottom bar and icons should not be too big</t>
  </si>
  <si>
    <t>SB-21688</t>
  </si>
  <si>
    <t>Verify that 1. User can able to Consume the mp3 type content
2. when the user plays mp3 type content then he can able to pause
3. clicking on Start button it will play from where it was paused while consuming mp3 type content.
4. user can able to Mute and unmute the mp3 file while consuming.
5. User can able to see progress bar while playing mp3 type content.
6. User can Full screen and Minimize the mp3 type file.
7. user can able to copy and share the mp3 type file.
8. user can drag the mp3 type file from progress bar.
9. user can able to forword and backword the mp3 type by 10 sec.
10. clicking on hambergur menu User should be able to Share and download the mp3 file.
11. while playing mp3 file the one default image or image should be shown</t>
  </si>
  <si>
    <t>1. Open the portal
2. Login with valid credentials
3. Search for newly created MP3 
4. Play the content
5. Pause the content</t>
  </si>
  <si>
    <t>1.User should be able to Consume the mp3 type content 
2. When user plays mp3 type content then he can able to pause.
3. When clicking on Start button it will play from where it was paused while consuming mp3 type content.
4. User should be able to do Full screen and Minimize the mp3 type file.
5. User should be able to see progress bar while playing mp3 type content.
User should be able to Mute and unmute the mp3 file while consuming.
6. User should be able to share the mp3 type file.
7. user can drag the mp3 type file from progress bar.
8. user can able to forword and backword the mp3 type by 10 sec.
9. Clicking on hambergur menu User can able to replay, turn off music
10. User should be able to Share and download the mp3 file.
11.While playing mp3 file the one default image or image should be shown</t>
  </si>
  <si>
    <t>milan16</t>
  </si>
  <si>
    <t>SB-25534</t>
  </si>
  <si>
    <t>Verify below mentioned metadata is available for the live Mp4 content
content
appIcon
artifactUrl
audience
board
channel
code
contentType
copyright
copyrightYear
createdBy
createdOn
creator
framework
gradeLevel
identifier
interceptionPoints
language
languageCode
lastUpdatedOn
license
licenseDetails
url
description
name
url
mediaType
medium
mimeType
name
objectType
orgDetails
osId
pkgVersion
primaryCategory
resourceType
status
subject
versionKey
visibility
ts
ver</t>
  </si>
  <si>
    <t>Network tab should be open</t>
  </si>
  <si>
    <t>1. Open staging portal
2. Open any Mp4 content
3. Go to the particular do_d and check the metedata fields</t>
  </si>
  <si>
    <t xml:space="preserve">The mentioned metadata should be available for the live mp4 content </t>
  </si>
  <si>
    <t>Verify below mentioned metadata is available for the live webm content
content
appIcon
artifactUrl
audience
board
channel
code
contentType
copyright
copyrightYear
createdBy
createdOn
creator
framework
gradeLevel
identifier
interceptionPoints
language
languageCode
lastUpdatedOn
license
licenseDetails
mediaType
medium
mimeType
name
objectType
orgDetails
osId
pkgVersion
primaryCategory
resourceType
status
subject
versionKey
visibility
ts
ver</t>
  </si>
  <si>
    <t>1. Open staging portal
2. Open any webm content
3. Go to the particular do_d and check the metedata fields</t>
  </si>
  <si>
    <t xml:space="preserve">The mentioned metadata should be available for the live webm content </t>
  </si>
  <si>
    <t>Verify below mentioned metadata is available for the live Youtube content
content
subject
additionalCategories
appIcon
artifactUrl
audience
author
board
channel
code
contentType
copyright
copyrightYear
createdBy
createdOn
creator
framework
gradeLevel
identifier
interceptionPoints
keywords
language
languageCode
lastUpdatedOn
license
licenseDetails
url
description
name
url
mediaType
medium
mimeType
name
objectType
orgDetails
osId
pkgVersion
primaryCategory
resourceType
status
streamingUrl
subject
versionKey
visibility
ts
ver</t>
  </si>
  <si>
    <t>1. Open staging portal
2. Open any youtube content
3. Go to the particular do_id and check the metedata fields</t>
  </si>
  <si>
    <t xml:space="preserve">The mentioned metadata should be available for the live youtube content </t>
  </si>
  <si>
    <t>Verify that on portal, license term for youtube should display the youtube license</t>
  </si>
  <si>
    <t>1. Open the Sunbird portal.
2. Login with valid creator/anonymous user.
3. Click on Switch to joyful theme
4. Go to Digital textbooks page.
5. Search for the book
6. Select the book
7. See the license term section</t>
  </si>
  <si>
    <t>On portal, license term for youtube contents should display the youtube license</t>
  </si>
  <si>
    <t>SB-23545</t>
  </si>
  <si>
    <t>Verify that user is able to test the Video player with a valid video content</t>
  </si>
  <si>
    <t>1. Open staging on URL
2. Login 
3. Consume a valid video content
4. Verify whether player is playing the content</t>
  </si>
  <si>
    <t>User should be able to test the Video player content with one valid video content</t>
  </si>
  <si>
    <t>Verify that user is able to "Mute" or "Unmute" on clicking on the "Volume" icon before the progress bar</t>
  </si>
  <si>
    <t>1. Open staging on URL
2. Login 
3. Consume a video content
4. Verify that user is able to "Mute" or "Unmute" on clicking on the "Volume" icon before the progress bar</t>
  </si>
  <si>
    <t>MuteUnmuteVolume</t>
  </si>
  <si>
    <t>verifymuteunmuteinmp4</t>
  </si>
  <si>
    <t>1..Verify user should be able to download the video while playing online
2.Verify user should be able to download only mp4 and webm type file and no other files should be downloaded 
3.Verify user should be able to do back and forth while playing video type content
4.Verify user should be able to play online(Streaming) video, when connected to internet
5.Verify downloaded video can be played offline
6.Verify when User is playing the video and internet got disconnected, video will start buffering
7.Verify when internet got connected back User should continue where he/she left off
8.Verify when playing video type content and user did browser level refresh then user should continue from the begining of that video</t>
  </si>
  <si>
    <t>1. Open the URL
2. Login with valid login credentials
3. Search for video the content
4. Play the content from portal
-click on sound icon to mute/unmute
-Open the hamburger menu and select "Download" option, video will open in another web page, click on the 3 dots menu on the player and click on download
-Drag on the progress bar to move the video forward and backward
-Open the downloaded video and play it, by turning off the internet
-Turn off the internet, video wll start buffering
-Turn on the internet, video will resume from where it is was left
-Refresh the browser, video will start from beginning</t>
  </si>
  <si>
    <t>1. user should be able to mute and unmute the video 
2.user should be able to download the video while playing online
3. user should be able to download only mp4 and webm type file and no other files should be downloaded 
5.user should be able to do back and forth while playing video type content
6. user should be able to play online(Streaming) video, when connected to internet
7. downloaded video can be played offline
8. when User is playing the video and internet got disconnected video should buffer
9.when internet got connected back User should continue where he/she left off
10. when playing video type content and user did browser level refresh then user should continue from the begining of that video</t>
  </si>
  <si>
    <t>SB-22608</t>
  </si>
  <si>
    <t>Verifythat the
1. the user should be able to play the video with High internet speed
2. The user should be able to play the video in Low internet speed 3 .post downloading the video user should be able to Play the video
4 for streaming URL when video size is larger user click on downlaod and download is in progress then video should stream online
5. The user should be able to play the downloaded video offline</t>
  </si>
  <si>
    <t>1. Open staging URL
2. Login
3. Consume a video content
4. Download the video
5. Verify whether video is streaming while dowload
6. Verify whether user is able to play the downloaded content
7. Verify whether user is able to play the downloaded content offline</t>
  </si>
  <si>
    <t>1. Verify whether video is streaming while dowload
2. Verify whether user is able to play the downloaded content
3. Verify whether user is able to play the downloaded content offline</t>
  </si>
  <si>
    <t>SB-21593</t>
  </si>
  <si>
    <t>1.Verify when user open the menu then INTERACT event should generate
2.Verify when user clicks on the share then INTERACT event should generate
3.Verify when user replays the video INTERACT event should generate
4.Verify when user pause the video INTERACT event should generate
5.Verify when user clicks on the plays the video INTERACT event should generate
6.Verify when user closes the menu then INTERACT event should generate
7.Verify when user reaches the end page then END event should generate
8.Verify when user starts consuming video START event should generate</t>
  </si>
  <si>
    <t>1. Open the portal
2. Login with valid credentials
3. Search for any content with Video
4. Play the video
5. Click on the Menu
6. Verify when user open the menu then INTERACT event should generate
7. Click on Share
8. Verify when user clicks on the INTERACT then Share event should generate</t>
  </si>
  <si>
    <t>open menu -{"eid":"INTERACT","ets":1609234053524,"ver":"3.0","mid":"INTERACT:8bd288f7744ab5db2945ba1f0045367c","actor":{"id":"3c0a3724311fe944dec5df559cc4e006","type":"User"},"context":{"channel":"505c7c48ac6dc1edc9b08f21db5a571d","pdata":{"id":"prod.diksha.portal","ver":"3.2.12","pid":"sunbird-portal.contentplayer"},"env":"ContentPlayer","sid":"7283cf2e-d215-9944-b0c5-269489c6fa56","did":"3c0a3724311fe944dec5df559cc4e006","cdata":[{"id":"zG6Y3uOJQ8d6HqgHvkPt6dQufXt92EKw","type":"ContentSession"},{"id":"C2ekQZgNzzspae4aRyZ1GUYL1DchJi3Y","type":"PlaySession"}],"rollup":{"l1":"505c7c48ac6dc1edc9b08f21db5a571d"},"uid":"anonymous"},"object":{"id":"do_31312275950357708811047","ver":"1","type":"Content","rollup":{}},"tags":[""],"edata":{"type":"TOUCH","subtype":"","id":"open_menu","pageid":"videostage"}}
share-{"eid":"INTERACT","ets":1609234053524,"ver":"3.0","mid":"INTERACT:8bd288f7744ab5db2945ba1f0045367c","actor":{"id":"3c0a3724311fe944dec5df559cc4e006","type":"User"},"context":{"channel":"505c7c48ac6dc1edc9b08f21db5a571d","pdata":{"id":"prod.diksha.portal","ver":"3.2.12","pid":"sunbird-portal.contentplayer"},"env":"ContentPlayer","sid":"7283cf2e-d215-9944-b0c5-269489c6fa56","did":"3c0a3724311fe944dec5df559cc4e006","cdata":[{"id":"zG6Y3uOJQ8d6HqgHvkPt6dQufXt92EKw","type":"ContentSession"},{"id":"C2ekQZgNzzspae4aRyZ1GUYL1DchJi3Y","type":"PlaySession"}],"rollup":{"l1":"505c7c48ac6dc1edc9b08f21db5a571d"},"uid":"anonymous"},"object":{"id":"do_31312275950357708811047","ver":"1","type":"Content","rollup":{}},"tags":[""],"edata":{"type":"TOUCH","subtype":"","id":"open_menu","pageid":"videostage"}}
Replays-{"ver":"2.1","uid":"b253b26c-5301-4a4c-b4dc-03a292217dd1","sid":"247b4590-d80e-4163-be37-460fef95c4cd","did":"6cbccb5d5590eb93f317d40aa5782b763b9374ee","edata":{"eks":{"stageid":"sunbird-player-Endpage","type":"TOUCH","subtype":"","pos":[],"id":"ge_replay","tid":"","uri":"","extype":"","values":[]}},"eid":"OE_INTERACT","gdata":{"id":"do_31278017958160793615430","ver":"1"},"cdata":[{"id":"12727460-4a97-11eb-9eaa-351fa21f8f01","type":"API"},{"id":"SearchResult","type":"Section"},{"id":"do_31277950326697164813952","type":"RootId"},{"id":"streaming","type":"PlayerLaunch"},{"id":"b48af35fa6255ea83c5ec22926d709c9","type":"ContentSession"},{"id":"1a8de455dbb4ff7df2e026eebddd2168","type":"PlaySession"}],"channel":"505c7c48ac6dc1edc9b08f21db5a571d","etags":{"dims":[],"app":[],"partner":[]},"pdata":{"id":"staging.diksha.app","ver":"3.6.local.0-debug","pid":"sunbird.app.contentplayer"},"ets":1609331457708}
Pause- {"eid":"INTERACT","ets":1613563354000,"ver":"3.0","mid":"INTERACT:80ec5131a6bcfed643dd5d4389f0ef08","actor":{"id":"6959ca76e6a19a8d83b2869735f09eac","type":"User"},"context":{"channel":"01268904781886259221","pdata":{"id":"staging.sunbird.portal","ver":"3.7.0","pid":"sunbird-portal"},"env":"ContentPlayer","sid":"8ef6d7fb-120d-c6f7-c88e-9ae627bb7b16","did":"6959ca76e6a19a8d83b2869735f09eac","cdata":[{"id":"uyZ74Ieh9MITNgncvce9SdkmpAyh2Z1A","type":"ContentSession"},{"id":"h4WUjfgaGf3YksK58lmfGk3GxfWFG0I1","type":"PlaySession"}],"rollup":{"l1":"01268904781886259221"},"uid":"anonymous"},"object":{"id":"do_21312961099372953612272","ver":"1","type":"Content","rollup":{}},"tags":["01268904781886259221"],"edata":{"type":"TOUCH","subtype":"","id":"pause","pageid":"videostage"}}]}
Play-"eid":"INTERACT","ets":1609221285865,"ver":"3.0","mid":"INTERACT:32751baa70d3048b132020af998e73f0","actor":{"id":"3c0a3724311fe944dec5df559cc4e006","type":"User"},"context":{"channel":"505c7c48ac6dc1edc9b08f21db5a571d","pdata":{"id":"prod.diksha.portal","ver":"3.2.12","pid":"sunbird-portal.contentplayer"},"env":"ContentPlayer","sid":"7283cf2e-d215-9944-b0c5-269489c6fa56","did":"3c0a3724311fe944dec5df559cc4e006","cdata":[{"id":"gomTY0LYUwKCqhi62G4sC1w9F0WmNGh7","type":"ContentSession"},{"id":"p9zlKl1GKQyCKUQI3X7o1BN8wRtZUPmS","type":"PlaySession"}],"rollup":{"l1":"505c7c48ac6dc1edc9b08f21db5a571d"},"uid":"anonymous"},"object":{"id":"do_31312275950357708811047","ver":"1","type":"Content","rollup":{}},"tags":[""],"edata":{"type":"TOUCH","subtype":"","id":"play","pageid":"videostage"}}
"Close the menu-{""ver"":""2.1"",""uid"":""b253b26c-5301-4a4c-b4dc-03a292217dd1"",""sid"":""247b4590-d80e-4163-be37-460fef95c4cd"",""did"":""6cbccb5d5590eb93f317d40aa5782b763b9374ee"",""edata"":{""eks"":{""stageid"":"""",""type"":""TOUCH"",""subtype"":"""",""pos"":[],""id"":""gc_menuclose"",""tid"":"""",""uri"":"""",""extype"":"""",""values"":[]}},""eid"":""OE_INTERACT"",""gdata"":{""id"":""do_31278017958160793615430"",""ver"":""1""},""cdata"":[{""id"":""12727460-4a97-11eb-9eaa-351fa21f8f01"",""type"":""API""},{""id"":""SearchResult"",""type"":""Section""},{""id"":""do_31277950326697164813952"",""type"":""RootId""},{""id"":""streaming"",""type"":""PlayerLaunch""},{""id"":""b48af35fa6255ea83c5ec22926d709c9"",""type"":""ContentSession""},{""id"":""0e621aba840056a9b4aa9848248207cb"",""type"":""PlaySession""}],""channel"":""505c7c48ac6dc1edc9b08f21db5a571d"",""etags"":{""dims"":[],""app"":[],""partner"":[]},""pdata"":{""id"":""staging.diksha.app"",""ver"":""3.6.local.0-debug"",""pid"":""sunbird.app.contentplayer""},""ets"":1609332161069}
End page-{""ver"":""2.1"",""uid"":""b253b26c-5301-4a4c-b4dc-03a292217dd1"",""sid"":""247b4590-d80e-4163-be37-460fef95c4cd"",""did"":""6cbccb5d5590eb93f317d40aa5782b763b9374ee"",""edata"":{""eks"":{""length"":116,""progress"":79,""stageid"":""sunbird-player-Endpage""}},""eid"":""OE_END"",""gdata"":{""id"":""do_31278017958160793615430"",""ver"":""1""},""cdata"":[{""id"":""offline"",""type"":""PlayerLaunch""},{""id"":""ed643ead6b014e70ccd76faf2f72d8a3"",""type"":""ContentSession""},{""id"":""2521fc8dffc780a3a4a01fb5ea5b38d8"",""type"":""PlaySession""}],""channel"":""505c7c48ac6dc1edc9b08f21db5a571d"",""etags"":{""dims"":[],""app"":[],""partner"":[]},""pdata"":{""id"":""staging.diksha.app"",""ver"":""3.6.local.0-debug"",""pid"":""sunbird.app.contentplayer""},""ets"":1609332668117}
Start-{"eid":"START","ets":1609221208184,"ver":"3.0","mid":"START:bee4ca7bf0883793e7f3a1deaa9250b6","actor":{"id":"3c0a3724311fe944dec5df559cc4e006","type":"User"},"context":{"channel":"505c7c48ac6dc1edc9b08f21db5a571d","pdata":{"id":"prod.diksha.portal","ver":"3.2.12","pid":"sunbird-portal.contentplayer"},"env":"ContentPlayer","sid":"7283cf2e-d215-9944-b0c5-269489c6fa56","did":"3c0a3724311fe944dec5df559cc4e006","cdata":[{"id":"gomTY0LYUwKCqhi62G4sC1w9F0WmNGh7","type":"ContentSession"},{"id":"p9zlKl1GKQyCKUQI3X7o1BN8wRtZUPmS","type":"PlaySession"}],"rollup":{"l1":"505c7c48ac6dc1edc9b08f21db5a571d"},"uid":"anonymous"},"object":{"id":"do_31312275950357708811047","ver":"1","type":"Content","rollup":{}},"tags":[""],"edata":{"type":"content","mode":"play","pageid":"","duration":0.65}}</t>
  </si>
  <si>
    <t xml:space="preserve">Open Menu:
{eid: "INTERACT", ets: 1707906881839, ver: "3.0", mid: "INTERACT:ce1f5da6dac914960c3d4ed8ce972955",…}
actor
: 
{id: "00245b4d-7cf2-4005-82ed-f29af9644fac", type: "User"}
context
: 
{channel: "0126796199493140480",…}
edata
: 
{type: "TOUCH", subtype: "", id: "open_menu", pageid: "videostage"}
id
: 
"open_menu"
pageid
: 
"videostage"
subtype
: 
""
type
: 
"TOUCH"
eid
: 
"INTERACT"
ets
: 
1707906881839
mid
: 
"INTERACT:ce1f5da6dac914960c3d4ed8ce972955"
object
: 
{id: "do_2136239222048604161624", ver: "2", type: "Content",…}
tags
: 
["0126796199493140480"]
ver
: 
"3.0"
Share:
{eid: "INTERACT", ets: 1707906885237, ver: "3.0", mid: "INTERACT:ebdcaf34e9dc476cd0dd7a9c2200e4b4",…}
actor
: 
{id: "00245b4d-7cf2-4005-82ed-f29af9644fac", type: "User"}
context
: 
{channel: "0126796199493140480",…}
edata
: 
{type: "TOUCH", subtype: "", id: "share", pageid: "videostage"}
id
: 
"share"
pageid
: 
"videostage"
subtype
: 
""
type
: 
"TOUCH"
eid
: 
"INTERACT"
ets
: 
1707906885237
mid
: 
"INTERACT:ebdcaf34e9dc476cd0dd7a9c2200e4b4"
object
: 
{id: "do_2136239222048604161624", ver: "2", type: "Content",…}
tags
: 
["0126796199493140480"]
ver
: 
"3.0"
Replay:
{eid: "INTERACT", ets: 1707907075450, ver: "3.0", mid: "INTERACT:9302fb22c9fb21beb2e96b84c4c61688",…}
actor
: 
{id: "00245b4d-7cf2-4005-82ed-f29af9644fac", type: "User"}
context
: 
{channel: "0126796199493140480",…}
edata
: 
{type: "TOUCH", subtype: "", id: "replay", pageid: "videostage"}
eid
: 
"INTERACT"
ets
: 
1707907075450
mid
: 
"INTERACT:9302fb22c9fb21beb2e96b84c4c61688"
object
: 
{id: "do_2136239222048604161624", ver: "2", type: "Content",…}
tags
: 
["0126796199493140480"]
ver
: 
"3.0"
Pause:
{eid: "INTERACT", ets: 1707906894755, ver: "3.0", mid: "INTERACT:15b33cd9714b668609c75c119f410970",…}
actor
: 
{id: "00245b4d-7cf2-4005-82ed-f29af9644fac", type: "User"}
context
: 
{channel: "0126796199493140480",…}
edata
: 
{type: "TOUCH", subtype: "", id: "pause", pageid: "videostage"}
eid
: 
"INTERACT"
ets
: 
1707906894755
mid
: 
"INTERACT:15b33cd9714b668609c75c119f410970"
object
: 
{id: "do_2136239222048604161624", ver: "2", type: "Content",…}
tags
: 
["0126796199493140480"]
ver
: 
"3.0"
Close Menu:
{eid: "INTERACT", ets: 1707906891759, ver: "3.0", mid: "INTERACT:531b5bbb47cda40bc38a4a7c2c499062",…}
actor
: 
{id: "00245b4d-7cf2-4005-82ed-f29af9644fac", type: "User"}
context
: 
{channel: "0126796199493140480",…}
edata
: 
{type: "TOUCH", subtype: "", id: "close_menu", pageid: "videostage"}
eid
: 
"INTERACT"
ets
: 
1707906891759
mid
: 
"INTERACT:531b5bbb47cda40bc38a4a7c2c499062"
object
: 
{id: "do_2136239222048604161624", ver: "2", type: "Content",…}
tags
: 
["0126796199493140480"]
ver
: 
"3.0"
Play:
{eid: "INTERACT", ets: 1707906901109, ver: "3.0", mid: "INTERACT:fa7d561246401b8ee06ffa675bbd0082",…}
actor
: 
{id: "00245b4d-7cf2-4005-82ed-f29af9644fac", type: "User"}
context
: 
{channel: "0126796199493140480",…}
edata
: 
{type: "TOUCH", subtype: "", id: "play", pageid: "videostage"}
eid
: 
"INTERACT"
ets
: 
1707906901109
mid
: 
"INTERACT:fa7d561246401b8ee06ffa675bbd0082"
object
: 
{id: "do_2136239222048604161624", ver: "2", type: "Content",…}
tags
: 
["0126796199493140480"]
ver
: 
"3.0"
End Page:
{eid: "END", ets: 1707906905916, ver: "3.0", mid: "END:a084e74faf78257e3270c8a1110d63bb",…}
actor
: 
{id: "00245b4d-7cf2-4005-82ed-f29af9644fac", type: "User"}
context
: 
{channel: "0126796199493140480",…}
edata
: 
{type: "content", mode: "play", pageid: "sunbird-player-Endpage",…}
eid
: 
"END"
ets
: 
1707906905916
mid
: 
"END:a084e74faf78257e3270c8a1110d63bb"
object
: 
{id: "do_2136239222048604161624", ver: "2", type: "Content",…}
tags
: 
["0126796199493140480"]
ver
: 
"3.0"
</t>
  </si>
  <si>
    <t>1.Verify when user clicks on the download in the menu then INTERACT event should generate
2.Verify when user clicks on the download in the download popup then INTERACT event shoudl generate</t>
  </si>
  <si>
    <t>1. Open the portal
2. Login with valid credentials
3. Search for any content with Video
4. Play the video
5. Click on Menu
6. Click on Download
7. Verify when user clicks on the download in the menu then INTERACT event should generate
8. Search for any content with Video
9. Play the video
10. Click on Download in the download pop up 
11. Verify when user clicks on the download in the download popup then INTERACT event shoudl generate</t>
  </si>
  <si>
    <t>{"eid":"INTERACT","ets":1613563153708,"ver":"3.0","mid":"INTERACT:e6177a0e11d47c5ba9a5618cbb02921d","actor":{"id":"6959ca76e6a19a8d83b2869735f09eac","type":"User"},"context":{"channel":"01268904781886259221","pdata":{"id":"staging.sunbird.portal","ver":"3.7.0","pid":"sunbird-portal"},"env":"ContentPlayer","sid":"8ef6d7fb-120d-c6f7-c88e-9ae627bb7b16","did":"6959ca76e6a19a8d83b2869735f09eac","cdata":[{"id":"uyZ74Ieh9MITNgncvce9SdkmpAyh2Z1A","type":"ContentSession"},{"id":"h4WUjfgaGf3YksK58lmfGk3GxfWFG0I1","type":"PlaySession"}],"rollup":{"l1":"01268904781886259221"},"uid":"anonymous"},"object":{"id":"do_21312961099372953612272","ver":"1","type":"Content","rollup":{}},"tags":["01268904781886259221"],"edata":{"type":"TOUCH","subtype":"","id":"download_menu","pageid":"videostage"}},{"eid":"INTERACT","ets":1613563154882,"ver":"3.0","mid":"INTERACT:a628a4537ccfe6577c3387a44e1d8b90","actor":{"id":"6959ca76e6a19a8d83b2869735f09eac","type":"User"},"context":{"channel":"01268904781886259221","pdata":{"id":"staging.sunbird.portal","ver":"3.7.0","pid":"sunbird-portal"},"env":"ContentPlayer","sid":"8ef6d7fb-120d-c6f7-c88e-9ae627bb7b16","did":"6959ca76e6a19a8d83b2869735f09eac","cdata":[{"id":"uyZ74Ieh9MITNgncvce9SdkmpAyh2Z1A","type":"ContentSession"},{"id":"h4WUjfgaGf3YksK58lmfGk3GxfWFG0I1","type":"PlaySession"}],"rollup":{"l1":"01268904781886259221"},"uid":"anonymous"},"object":{"id":"do_21312961099372953612272","ver":"1","type":"Content","rollup":{}},"tags":["01268904781886259221"],"edata":{"type":"TOUCH","subtype":"","id":"download","pageid":"videostage"}}]}</t>
  </si>
  <si>
    <t xml:space="preserve">
Download menu==================================
{eid: "INTERACT", ets: 1707817732759, ver: "3.0", mid: "INTERACT:482ab4a43a2a2b24ba80ee5e7b73fb0c",…}
actor
: 
{id: "63708b529f66e1d82ad31b69b471e8cc", type: "User"}
context
: 
{channel: "0135261634806579203",…}
cdata
: 
[{id: "AdAGVb5MxDY7AVDjLZmbnmcUwFmhX9Dt", type: "ContentSession"},…]
channel
: 
"0135261634806579203"
did
: 
"63708b529f66e1d82ad31b69b471e8cc"
env
: 
"contentplayer"
pdata
: 
{id: "staging.staging.portal", ver: "6.0.0", pid: "sunbird-portal"}
rollup
: 
{l1: "0135261634806579203"}
sid
: 
"5e2901d6-2f32-451a-b19d-17fe62c39d1b"
uid
: 
"anonymous"
edata
: 
{type: "TOUCH", subtype: "", id: "download_menu", pageid: "videostage"}
eid
: 
"INTERACT"
ets
: 
1707817732759
mid
: 
"INTERACT:482ab4a43a2a2b24ba80ee5e7b73fb0c"
object
: 
{id: "do_21348003054949990411975", ver: "2", type: "Content",…}
tags
: 
["0135261634806579203"]
ver
: 
"3.0"
Download======================
{eid: "INTERACT", ets: 1707817737091, ver: "3.0", mid: "INTERACT:097a009f37544de2592c09c9a6ac38cc",…}
actor
: 
{id: "63708b529f66e1d82ad31b69b471e8cc", type: "User"}
context
: 
{channel: "0135261634806579203",…}
cdata
: 
[{id: "AdAGVb5MxDY7AVDjLZmbnmcUwFmhX9Dt", type: "ContentSession"},…]
channel
: 
"0135261634806579203"
did
: 
"63708b529f66e1d82ad31b69b471e8cc"
env
: 
"contentplayer"
pdata
: 
{id: "staging.staging.portal", ver: "6.0.0", pid: "sunbird-portal"}
rollup
: 
{l1: "0135261634806579203"}
sid
: 
"5e2901d6-2f32-451a-b19d-17fe62c39d1b"
uid
: 
"anonymous"
edata
: 
{type: "TOUCH", subtype: "", id: "download", pageid: "videostage"}
eid
: 
"INTERACT"
ets
: 
1707817737091
mid
: 
"INTERACT:097a009f37544de2592c09c9a6ac38cc"
object
: 
{id: "do_21348003054949990411975", ver: "2", type: "Content",…}
tags
: 
["0135261634806579203"]
ver
: 
"3.0"</t>
  </si>
  <si>
    <t xml:space="preserve">&gt;Verify user should see Share, Download on Menu actions
&gt;Verify clicking on-
1. Share-&gt; User should share the content
2. Download-&gt; User should download the video
&gt;Verify menu &amp; player controls should be shown only when user on hovers in case of desktop
&gt;Verify Playback speed should be adjustable (incase of video)
&gt;Verify when user landed up to end screen then user must see-
1. Time spent out of total
2. Replay
</t>
  </si>
  <si>
    <t>1. Open the URL
2. Login with valid login credentials
3. Search for the content
4. Play the content from portal
5. Click on Hamburger menu
6. Now Click on Share, Download.
----------------------------------------------------
1. Open the URL
2. Login with valid login credentials
3. Search for the content
4. Play the content from portal and consume completely
5. Observe the end page</t>
  </si>
  <si>
    <t xml:space="preserve">&gt; user should see Share, Download on Menu actions
&gt;clicking on-
1. Share-&gt; User should share the content
2. Download-&gt; User should download the video
&gt;menu &amp; player controls should be shown only when user on hovers in case of desktop
&gt;Playback speed should be adjustable
&gt; when user landed up to end screen then user must see-
1. Time spent out of total
2. Replay
</t>
  </si>
  <si>
    <t>ShareModule</t>
  </si>
  <si>
    <t>1.Verify when user clicks on play and plays the video(Youtube type) then event shoudl generate
2.Verify when user pause the video INTERACT event should generate
3.Verify when user turns off the sound while playing youtube type video then INTERACT event should generate
4.Verify when user turns on the sound while playing video type content telemetry should generate</t>
  </si>
  <si>
    <t>1. Open the portal
2. Login with valid credentials
3. Search for youtube content
4. Click on play
5. Verify when user clicks on play and plays the video(Youtube type) then event shoudl generate
6. Search for any content with Video
7. Play the video
8. Click on Pause
9. Verify when user pause the video INTERACT event should generate</t>
  </si>
  <si>
    <t>{"eid":"INTERACT","ets":1613567693014,"ver":"3.0","mid":"INTERACT:9ef85edd2e1520cd8ffdf31fee2d1238","actor":{"id":"08631a74-4b94-4cf7-a818-831135248a4a","type":"User"},"context":{"channel":"01269878797503692810","pdata":{"id":"staging.sunbird.portal","ver":"3.7.0","pid":"sunbird-portal"},"env":"ContentPlayer","sid":"MGotPDPfjIEf2pqA16K8YaQ4xgjrmg74","did":"6959ca76e6a19a8d83b2869735f09eac","cdata":[{"id":"5nG9CK45KNWfVfNmlVUtmLxt0qogA5oR","type":"ContentSession"},{"id":"2HDLTGjSCijQ0WcSGyT18E7uW8EBLauq","type":"PlaySession"}],"rollup":{"l1":"01269878797503692810"},"uid":"08631a74-4b94-4cf7-a818-831135248a4a"},"object":{"id":"do_21312960509324492811982","ver":"1","type":"Content","rollup":{}},"tags":["01269878797503692810"],"edata":{"type":"TOUCH","subtype":"","id":"play","pageid":"videostage"}},{"eid":"INTERACT","ets":1613567693189,"ver":"3.0","mid":"INTERACT:de7fa3ded60f2215f6bb7adae23b9a06","actor":{"id":"08631a74-4b94-4cf7-a818-831135248a4a","type":"User"},"context":{"channel":"01269878797503692810","pdata":{"id":"staging.sunbird.portal","ver":"3.7.0","pid":"sunbird-portal"},"env":"ContentPlayer","sid":"MGotPDPfjIEf2pqA16K8YaQ4xgjrmg74","did":"6959ca76e6a19a8d83b2869735f09eac","cdata":[{"id":"5nG9CK45KNWfVfNmlVUtmLxt0qogA5oR","type":"ContentSession"},{"id":"2HDLTGjSCijQ0WcSGyT18E7uW8EBLauq","type":"PlaySession"}],"rollup":{"l1":"01269878797503692810"},"uid":"08631a74-4b94-4cf7-a818-831135248a4a"},"object":{"id":"do_21312960509324492811982","ver":"1","type":"Content","rollup":{}},"tags":["01269878797503692810"],"edata":{"type":"TOUCH","subtype":"","id":"pause","pageid":"videostage"}}]}
---------------------
"{"eid":"INTERACT","ets":1623676731357,"ver":"3.0","mid":"INTERACT:acdceeb748d77e82fb057c37df9a4940","actor":{"id":"d8818cc6-e6b5-4664-9e8d-28f7ba2af65d","type":"User"},"context":{"channel":"505c7c48ac6dc1edc9b08f21db5a571d","pdata":{"id":"staging.diksha.app","ver":"4.0.819staging-debug","pid":"sunbird.app.contentplayer"},"env":"contentplayer","sid":"b773fd21-b287-45bb-9ad3-989e3fb4fffc","did":"17d1e03c7b6064b24e8979610a8407bb22a3ab8c","cdata":[{"id":"c744ae70-cd10-11eb-b203-af72e9f07a55","type":"API"},{"id":"SearchResult","type":"Section"},{"id":"content-detail","type":"ChildUi"},{"id":"SearchResult","type":"Section"},{"id":"content-detail","type":"ChildUi"},{"id":"teacher","type":"UserType"},{"id":"streaming","type":"PlayerLaunch"},{"id":"23029c37ca64b1fe4eac75e9cf19dcf1","type":"ContentSession"},{"id":"743c4c9c08fc00323b07b32ede86f008","type":"PlaySession"},{"type":"Tabs","id":"Library-Course"},{"id":"b773fd21-b287-45bb-9ad3-989e3fb4fffc","type":"UserSession"}],"rollup":{}},"object":{"id":"do_212966165293711360137","type":"Content","ver":"1","rollup":{"l1":"do_212966165293711360137"}},"tags":[],"edata":{"type":"TOUCH","subtype":"","id":"gc_unmute","pageid":""}}"</t>
  </si>
  <si>
    <t>Play:
{eid: "INTERACT", ets: 1707907867003, ver: "3.0", mid: "INTERACT:f38ff1de21d526b3a634bb07000d13ec",…}
actor
: 
{id: "00245b4d-7cf2-4005-82ed-f29af9644fac", type: "User"}
context
: 
{channel: "0126796199493140480",…}
edata
: 
{type: "TOUCH", subtype: "PLAY", id: "", pageid: "youtubestage"}
id
: 
""
pageid
: 
"youtubestage"
subtype
: 
"PLAY"
type
: 
"TOUCH"
eid
: 
"INTERACT"
ets
: 
1707907867003
mid
: 
"INTERACT:f38ff1de21d526b3a634bb07000d13ec"
object
: 
{id: "do_2136685004128747521348", type: "Content", ver: "2",…}
tags
: 
["0126796199493140480"]
ver
: 
"3.0"
Pause:
{eid: "INTERACT", ets: 1707907878074, ver: "3.0", mid: "INTERACT:cab58a7d8e58facacd3069afe3d1ba0b",…}
actor
: 
{id: "00245b4d-7cf2-4005-82ed-f29af9644fac", type: "User"}
context
: 
{channel: "0126796199493140480",…}
edata
: 
{type: "TOUCH", subtype: "PAUSE", id: "", pageid: "youtubestage"}
id
: 
""
pageid
: 
"youtubestage"
subtype
: 
"PAUSE"
type
: 
"TOUCH"
eid
: 
"INTERACT"
ets
: 
1707907878074
mid
: 
"INTERACT:cab58a7d8e58facacd3069afe3d1ba0b"
object
: 
{id: "do_2136685004128747521348", type: "Content", ver: "2",…}
tags
: 
["0126796199493140480"]
ver
: 
"3.0"</t>
  </si>
  <si>
    <t>SB-26905</t>
  </si>
  <si>
    <t>Verify that by default, captions (transcript) should be disabled on video player</t>
  </si>
  <si>
    <t>- VDN contributor should have created the content and uploaded transcripts
- Sourcing Admin should have published content</t>
  </si>
  <si>
    <t>1. Open staging portal
2. Consume the video content (with transcript)
3. Observe that CC icon is disabled by default</t>
  </si>
  <si>
    <t>By default, captions (transcript) should be disabled on video player</t>
  </si>
  <si>
    <t>Verify user should be able to view the icon and enable transcript from the list of languages(if any) on the player</t>
  </si>
  <si>
    <t xml:space="preserve">1. Open staging portal
2. Observe that CC icon is disabled by default
3. Enable the CC icon
4. Select the languages from the list and click on it.
</t>
  </si>
  <si>
    <t>User should be able to view the icon and enable transcript from the list of languages(if any) on the player</t>
  </si>
  <si>
    <t>Verify User should be able to disable the transcript on the player by clicking on "captions off"</t>
  </si>
  <si>
    <t>1. Open staging portal
2. Observe the transcript is enabled and the language is selected.
3. Disable the CC icon</t>
  </si>
  <si>
    <t>User should be able to disable the transcript on the player</t>
  </si>
  <si>
    <t>Verify that when user enables transcript, user should be able to see the the caption(subtitles) for the video on the player player</t>
  </si>
  <si>
    <t>1. Open staging portal
2. Observe that CC icon is disabled by default
3. Enable the CC icon
4. Consume the content</t>
  </si>
  <si>
    <t>When user enables transcript, user should be able to see the the caption(subtitles) for the video on the player player</t>
  </si>
  <si>
    <t>Verify when user has disabled transcript, user should not see any captions for the video content on the player</t>
  </si>
  <si>
    <t>1. Open staging portal
2. Observe that CC icon is disabled by default
3. Disable the CC icon</t>
  </si>
  <si>
    <t>When user has disabled transcript, user should not see any captions for the video content on the player</t>
  </si>
  <si>
    <t>Verify that captions are rendering when video content starts on player</t>
  </si>
  <si>
    <t>1. Open staging portal
2. Observe that CC icon is disabled by default
3. Enable the CC icon
4.Consume the content</t>
  </si>
  <si>
    <t>Captions should render when video content starts on player</t>
  </si>
  <si>
    <t>Verify the synchronisation of the transcripts with the video content on the player</t>
  </si>
  <si>
    <t>Synchronisation of the transcripts with the video content should be proper on the player</t>
  </si>
  <si>
    <t>Verify video transcript state is stored, i.e., when user has turned on captions while playing a content, that state has to be retained when user consumes another content on portal</t>
  </si>
  <si>
    <t>1. Open staging portal
2. Observe that CC icon is disabled by default
3. Enable the CC icon
4. Select the languages from the list and click on it.
5. Consume the content</t>
  </si>
  <si>
    <t>Video transcript state should be stored, i.e., when user has turned on captions while playing a content, that state has to be retained when user consumes another content on portal</t>
  </si>
  <si>
    <t>20/06/2023</t>
  </si>
  <si>
    <t>https://project-sunbird.atlassian.net/browse/ED-779</t>
  </si>
  <si>
    <t>Veriy that if transcript is not available for a video, the caption icon should not be available on the player</t>
  </si>
  <si>
    <t>1. Open staging portal
2. Observe that CC icon is disabled by default
3. Disable the CC icon
4. Consume the content</t>
  </si>
  <si>
    <t>Transcript should not available for a video, the caption icon should not be available on the player</t>
  </si>
  <si>
    <t>Verify user is able to select a particular transcript file when there are multiple(verify for in or around 15 languages) files associated with the video on the player (also verify changing languages and different time stamp and caption should sync)</t>
  </si>
  <si>
    <t>User should be able to select a particular transcript file when there are multiple(verify for in or around 15 languages) files associated with the video on the player (also verify changing languages and different time stamp and caption should sync)</t>
  </si>
  <si>
    <t>Verify when the video has multiple transcript files then, user can click on CC icon and user can select the language in which wants the caption and then sub-titles will be shown as per the transcriprt file language selected by the user on the player</t>
  </si>
  <si>
    <t>When the video has multiple transcript files then, user can click on CC icon and user can select the language in which wants the caption and then sub-titles will be shown as per the transcriprt file language selected by the user on the player</t>
  </si>
  <si>
    <t>Verify that the transcripts are rendering properly on minimized and maximized mode on the player</t>
  </si>
  <si>
    <t>Transcripts should render properly on minimized and maximized mode on the player</t>
  </si>
  <si>
    <t>Verify telemetry when user has clicked on the CC icon to enable transcripts on the player</t>
  </si>
  <si>
    <t>1. Open staging portal
2. Observe that CC icon is disabled by default
3. Enable the CC icon
4. Select the languages from the list and click on it.</t>
  </si>
  <si>
    <t>{eid: "INTERACT", ets: 1662706814114, ver: "3.0", mid: "INTERACT:a11abba66ec912c32ad62881911d6061",…}
actor: {id: "08631a74-4b94-4cf7-a818-831135248a4a", type: "User"}
context: {channel: "01269878797503692810",…}
edata: {type: "TOUCH", subtype: "", id: "transcript_language_selected", pageid: "videostage",…}
extra: {transcript: {language: "Kannada"}, videoTimeStamp: 30.801463}
id: "transcript_language_selected"
pageid: "videostage"
subtype: ""
type: "TOUCH"
eid: "INTERACT"</t>
  </si>
  <si>
    <t>{eid: "INTERACT", ets: 1707911760169, ver: "3.0", mid: "INTERACT:54470871b311d2208a9ef764105d2a62",…}
actor
: 
{id: "00245b4d-7cf2-4005-82ed-f29af9644fac", type: "User"}
context
: 
{channel: "0126796199493140480",…}
edata
: 
{type: "TOUCH", subtype: "", id: "transcript_language_selected", pageid: "videostage",…}
extra
: 
{transcript: {language: "Marathi"}, videoTimeStamp: 0}
id
: 
"transcript_language_selected"
pageid
: 
"videostage"
subtype
: 
""
type
: 
"TOUCH"
eid
: 
"INTERACT"
ets
: 
1707911760169
mid
: 
"INTERACT:54470871b311d2208a9ef764105d2a62"
object
: 
{id: "do_21381354688915865612951", ver: "1", type: "Content",…}
tags
: 
["0126796199493140480"]
ver
: 
"3.0"</t>
  </si>
  <si>
    <t>Verify telemetry when user has clicked on CC icon to disable transcripts on the player</t>
  </si>
  <si>
    <t>{eid: "INTERACT", ets: 1662707094668, ver: "3.0", mid: "INTERACT:485d72b7a0654b8c5225cdff9abfaf74",…}
actor: {id: "08631a74-4b94-4cf7-a818-831135248a4a", type: "User"}
context: {channel: "01269878797503692810",…}
edata: {type: "TOUCH", subtype: "", id: "transcript_language_off", pageid: "videostage",…}
eid: "INTERACT"
ets: 1662707094668
mid: "INTERACT:485d72b7a0654b8c5225cdff9abfaf74"
object: {id: "do_213620889618448384110124", ver: "1", type: "Content", rollup: {}}
tags: ["01269878797503692810", "01275630040485068839017"]
ver: "3.0"</t>
  </si>
  <si>
    <t>{eid: "INTERACT", ets: 1707912074497, ver: "3.0", mid: "INTERACT:2526a8ff97af8fd4048d98fc1e6db8f4",…}
actor
: 
{id: "00245b4d-7cf2-4005-82ed-f29af9644fac", type: "User"}
context
: 
{channel: "0126796199493140480",…}
edata
: 
{type: "TOUCH", subtype: "", id: "transcript_language_off", pageid: "videostage",…}
extra
: 
{videoTimeStamp: 62.685405}
id
: 
"transcript_language_off"
pageid
: 
"videostage"
subtype
: 
""
type
: 
"TOUCH"
eid
: 
"INTERACT"
ets
: 
1707912074497
mid
: 
"INTERACT:2526a8ff97af8fd4048d98fc1e6db8f4"
object
: 
{id: "do_21381354688915865612951", ver: "1", type: "Content",…}
tags
: 
["0126796199493140480"]
ver
: 
"3.0"</t>
  </si>
  <si>
    <t>Verify telemetry language selection and change after clicking on the CC icon (if the video has multiple SRT files) on the player</t>
  </si>
  <si>
    <t>{eid: "INTERACT", ets: 1672835848561, ver: "3.0", mid: "INTERACT:21e096774692f18206c0c3c7d3902165",…}
actor
: 
{id: "adc68457380a7bd3c71c36a33b1f6d96", type: "User"}
context
: 
{channel: "01268904781886259221",…}
edata
: 
{type: "TOUCH", subtype: "", id: "transcript_language_selected", pageid: "videostage",…}
extra
: 
{transcript: {language: "Bengali"}, videoTimeStamp: 55.198943}
id
: 
"transcript_language_selected"
pageid
: 
"videostage"
subtype
: 
""
type
: 
"TOUCH"
eid
: 
"INTERACT"</t>
  </si>
  <si>
    <t>{eid: "INTERACT", ets: 1707911760169, ver: "3.0", mid: "INTERACT:54470871b311d2208a9ef764105d2a62",…}
actor
: 
{id: "00245b4d-7cf2-4005-82ed-f29af9644fac", type: "User"}
context
: 
{channel: "0126796199493140480",…}
edata
: 
{type: "TOUCH", subtype: "", id: "transcript_language_selected", pageid: "videostage",…}
extra
: 
{transcript: {language: "Marathi"}, videoTimeStamp: 0}
id
: 
"transcript_language_selected"
pageid
: 
"videostage"
subtype
: 
""
type
: 
"TOUCH"
eid
: 
"INTERACT"
ets
: 
1707911760169
mid
: 
"INTERACT:54470871b311d2208a9ef764105d2a62"
object
: 
{id: "do_21381354688915865612951", ver: "1", type: "Content",…}
tags
: 
["0126796199493140480"]
ver
: 
"3.0"</t>
  </si>
  <si>
    <t>Verify telemetry for total no. of users accessing video transcripts on the player</t>
  </si>
  <si>
    <t>total no. of users accessing video transcripts on the player</t>
  </si>
  <si>
    <t xml:space="preserve"> {eid: "INTERACT", ets: 1715688637155, ver: "3.0", mid: "INTERACT:422c61d85c30ae6a67d3b259938d0a0e",…}
actor: {id: "f0258997-6640-4ad5-99bc-687b9845419a", type: "User"}
context: {channel: "01347076031606784034",…}
edata: {type: "TOUCH", subtype: "", id: "play", pageid: "videostage"}
eid: "INTERACT"
ets: 1715688637155
mid: "INTERACT:422c61d85c30ae6a67d3b259938d0a0e"
object: {id: "do_214049253539201024138", ver: "2", type: "Content", rollup: {}}
tags: ["01347076031606784034", "01274200593719296013305"]
ver: "3.0"</t>
  </si>
  <si>
    <t>Verify telemetry for no. of users accessing transcripts per video (with transcripts) on the player</t>
  </si>
  <si>
    <t>no. of users accessing transcripts per video (with transcripts) on the player</t>
  </si>
  <si>
    <t>{eid: "INTERACT", ets: 1687263640139, ver: "3.0", mid: "INTERACT:9c15f24044ac27ba6f6956f459575a5b",…}
actor
: 
{id: "ad7f18f4-d1c6-4d03-b12d-a92b4e8596ea", type: "User"}
context
: 
{channel: "01269878797503692810",…}
cdata
: 
[{id: "01329314824202649627", type: "Source"},…]
channel
: 
"01269878797503692810"
did
: 
"1e4acf765689b360e2699c561a63af6b"
env
: 
"library"
pdata
: 
{id: "staging.sunbird.portal", ver: "6.0.0", pid: "sunbird-portal"}
rollup
: 
{l1: "01269878797503692810"}
sid
: 
"O8enfx0F6Zq98qFRPl0cR-Fds0Us11lw"
uid
: 
"ad7f18f4-d1c6-4d03-b12d-a92b4e8596ea"
edata
: 
{id: "content-card", type: "click", pageid: "home-search"}
eid
: 
"INTERACT"
ets
: 
1687263640139
mid
: 
"INTERACT:9c15f24044ac27ba6f6956f459575a5b"
object
: 
{id: "do_213620889618448384110124", ver: "2", type: "ClassroomTeachingVideo", rollup: {}}
tags
: 
["01269878797503692810"]
ver
: 
"3.0"</t>
  </si>
  <si>
    <t>Verify when user forwards the video content, or drags the progress bar, the transcipts should be according to the playing video</t>
  </si>
  <si>
    <t>When user forwards the video content, or drags the progress bar, the transcipts should be according to the playing video</t>
  </si>
  <si>
    <t>Verify that the users is be able to download the video transcript
from the about the content section from all the clients</t>
  </si>
  <si>
    <t>- Transcript should be enabled to the video player content via backend</t>
  </si>
  <si>
    <t>1. Open the sunbird portal
2. Login with valid credentials / Guest
3. Search and open the video player content with captions
4. Click on About option
5. Observe the Download trascript option is dispalyed
6. Click on Download transcript button
7. Observe transcript should get dowloaded successfully</t>
  </si>
  <si>
    <t>&gt; Verify user shold be able to consume the epub type content on epub player</t>
  </si>
  <si>
    <t>1. Open staging URL
2. Login
3. Consume an epub content
4. Verify user shold be able to consume the epub type content on epub player</t>
  </si>
  <si>
    <t>&gt; Verify user should be able upload the epub file during creation without any error
&gt; Verify user shold be able to consume the epub type content on epub player</t>
  </si>
  <si>
    <t>uploadEpubContentAndConsumeWithoutAnyError</t>
  </si>
  <si>
    <t>SB-27079</t>
  </si>
  <si>
    <t>Verify user should be able to jump to pages while consuming epub content</t>
  </si>
  <si>
    <t>1. Open staging URL
2. Login
3. Consume a epub content
4. Verify user able to jump to page no.</t>
  </si>
  <si>
    <t>User should be able to jump to pages</t>
  </si>
  <si>
    <t>consumeEpubContentAndVerify</t>
  </si>
  <si>
    <t>Verify user is able to see percentage of completion in the left bottom of the epub player</t>
  </si>
  <si>
    <t>1. Open staging URL
2. Login
3. Consume a epub content
4. Verify user is able to see percentage of completion</t>
  </si>
  <si>
    <t>User should be able to see percentage of completion</t>
  </si>
  <si>
    <t>Verify when user enters wrong page no. user should be able to see a message (page not found) in epub player</t>
  </si>
  <si>
    <t>1. Open staging URL
2. Login
3. Consume a epub content
4. Verify user should get a message "page not found" when user enters wrong page no. while jumping to page no.</t>
  </si>
  <si>
    <t>When user enters wrong page no. user should be able to see a message (page not found)</t>
  </si>
  <si>
    <t>Not Automatable</t>
  </si>
  <si>
    <t>Verify that when the User plays an EPUB and the user is in a certain page number then the session ends and the user comes back and plays the same content then the EPUB should play in the same page number</t>
  </si>
  <si>
    <t>1. Open the sunbird portal
2. login with guest or credentials
3. Search and open the Epub content 
4. Consume a EPUB content 
5. Consume the content to a certain page number 
6. Observe that the session ends and the user comes back and plays the same content then the EPUB should play in the same page number</t>
  </si>
  <si>
    <t>If ser plays an EPUB and the user is in a certain page number then the session ends and the user comes back and plays the same content then the EPUB should play in the same page number</t>
  </si>
  <si>
    <t>SB-22286</t>
  </si>
  <si>
    <t>Verify that telemetry events is generated when no of users is Clicking on each of the feature in the epub player
1.Share
2.Download
3.Forward and Backward arrows
4.Scroll Bar
6. Rating
7. Maximise and Minimise</t>
  </si>
  <si>
    <t>1.Open the Staging Portal
2.Login with valid Credentails
3.Search for the Epub content /Course and join
4.Click on the Epub content
5.Observe the contentplayer with Mentioned actions</t>
  </si>
  <si>
    <t>1. {eid: "INTERACT", ets: 1620803435373, ver: "3.0", mid: "INTERACT:a3084d3959ff794c2c8206a4c0e72716",…}
actor: {id: "0346f526-c814-4983-be53-3ce20bee1285", type: "User"}
id: "0346f526-c814-4983-be53-3ce20bee1285"
type: "User"
context: {channel: "0126796199493140480",…}
cdata: [{id: "rKp2tN11DPcvk2j-PL99WGkaZvNDyDrE", type: "UserSession"}, {id: "Desktop", type: "Device"},…]
0: {id: "rKp2tN11DPcvk2j-PL99WGkaZvNDyDrE", type: "UserSession"}
1: {id: "Desktop", type: "Device"}
2: {id: "default", type: "Theme"}
channel: "0126796199493140480"
did: "7ca7be0ed4cf3dc240df101cf13441ee"
env: "library"
pdata: {id: "staging.sunbird.portal", ver: "3.9.0", pid: "sunbird-portal"}
id: "staging.sunbird.portal"
pid: "sunbird-portal"
ver: "3.9.0"
rollup: {l1: "0126796199493140480"}
sid: "rKp2tN11DPcvk2j-PL99WGkaZvNDyDrE"
uid: "0346f526-c814-4983-be53-3ce20bee1285"
edata: {id: "share-content", type: "click", pageid: "content-player"}
id: "share-content"
pageid: "content-player"
type: "click"
eid: "INTERACT"
ets: 1620803435373
mid: "INTERACT:a3084d3959ff794c2c8206a4c0e72716"
object: {id: "do_21310354322092851214725", ver: "1", type: "LessonPlanResource", rollup: {}}
id: "do_21310354322092851214725"
rollup: {}
type: "LessonPlanResource"
ver: "1"
tags: ["0126796199493140480"]
ver: "3.0"
===============================
{eid: "INTERACT", ets: 1620803457897, ver: "3.0", mid: "INTERACT:343bf0adc06f688a8c929674bd876be5",…}
actor: {id: "0346f526-c814-4983-be53-3ce20bee1285", type: "User"}
id: "0346f526-c814-4983-be53-3ce20bee1285"
type: "User"
context: {channel: "0126796199493140480",…}
cdata: [{id: "Kr5MJR7NyzjvA7FM4UsOYvqys7xe7V3K", type: "ContentSession"},…]
0: {id: "Kr5MJR7NyzjvA7FM4UsOYvqys7xe7V3K", type: "ContentSession"}
1: {id: "h6wBxpoDBuIG06FP8FcSlF72TlzeAMUY", type: "PlaySession"}
channel: "0126796199493140480"
did: "7ca7be0ed4cf3dc240df101cf13441ee"
env: "ContentPlayer"
pdata: {id: "staging.sunbird.portal", ver: "3.9.0", pid: "sunbird-portal"}
id: "staging.sunbird.portal"
pid: "sunbird-portal"
ver: "3.9.0"
rollup: {}
sid: "rKp2tN11DPcvk2j-PL99WGkaZvNDyDrE"
uid: "0346f526-c814-4983-be53-3ce20bee1285"
edata: {type: "TOUCH", subtype: "", id: "download_menu", pageid: "5"}
id: "download_menu"
pageid: "5"
subtype: ""
type: "TOUCH"
eid: "INTERACT"
ets: 1620803457897
mid: "INTERACT:343bf0adc06f688a8c929674bd876be5"
object: {id: "do_21310354322092851214725", ver: "1", type: "Content", rollup: {}}
id: "do_21310354322092851214725"
rollup: {}
type: "Content"
ver: "1"
tags: ["0126796199493140480"]
ver: "3.0"
==============================
{eid: "FEEDBACK", ets: 1620803519292, ver: "3.0", mid: "FEEDBACK:c992bfeabb7664c886734b5ad13137d3",…}
actor: {id: "0346f526-c814-4983-be53-3ce20bee1285", type: "User"}
id: "0346f526-c814-4983-be53-3ce20bee1285"
type: "User"
context: {channel: "0126796199493140480",…}
cdata: [{id: "rKp2tN11DPcvk2j-PL99WGkaZvNDyDrE", type: "UserSession"}, {id: "Desktop", type: "Device"},…]
0: {id: "rKp2tN11DPcvk2j-PL99WGkaZvNDyDrE", type: "UserSession"}
1: {id: "Desktop", type: "Device"}
2: {id: "default", type: "Theme"}
channel: "0126796199493140480"
did: "7ca7be0ed4cf3dc240df101cf13441ee"
env: "library"
pdata: {id: "staging.sunbird.portal", ver: "3.9.0", pid: "sunbird-portal"}
id: "staging.sunbird.portal"
pid: "sunbird-portal"
ver: "3.9.0"
rollup: {l1: "0126796199493140480"}
l1: "0126796199493140480"
sid: "rKp2tN11DPcvk2j-PL99WGkaZvNDyDrE"
uid: "0346f526-c814-4983-be53-3ce20bee1285"
edata: {commentid: "TECHNICAL_PROBLEM", commenttxt: "There is a technical problem"}
commentid: "TECHNICAL_PROBLEM"
commenttxt: "There is a technical problem"
eid: "FEEDBACK"
ets: 1620803519292
mid: "FEEDBACK:c992bfeabb7664c886734b5ad13137d3"
object: {id: "do_21310354322092851214725", ver: "1", type: "LessonPlanResource", rollup: {}}
id: "do_21310354322092851214725"
rollup: {}
type: "LessonPlanResource"
ver: "1"
tags: ["0126796199493140480"]
ver: "3.0"
==========================
{eid: "INTERACT", ets: 1620803914864, ver: "3.0", mid: "INTERACT:b88fa5d4fa548f90eefe6f7378e05245",…}
actor: {id: "0346f526-c814-4983-be53-3ce20bee1285", type: "User"}
id: "0346f526-c814-4983-be53-3ce20bee1285"
type: "User"
context: {channel: "0126796199493140480",…}
cdata: [{id: "rKp2tN11DPcvk2j-PL99WGkaZvNDyDrE", type: "UserSession"}, {id: "Desktop", type: "Device"},…]
0: {id: "rKp2tN11DPcvk2j-PL99WGkaZvNDyDrE", type: "UserSession"}
1: {id: "Desktop", type: "Device"}
2: {id: "default", type: "Theme"}
channel: "0126796199493140480"
did: "7ca7be0ed4cf3dc240df101cf13441ee"
env: "library"
pdata: {id: "staging.sunbird.portal", ver: "3.9.0", pid: "sunbird-portal"}
id: "staging.sunbird.portal"
pid: "sunbird-portal"
ver: "3.9.0"
rollup: {l1: "0126796199493140480"}
sid: "rKp2tN11DPcvk2j-PL99WGkaZvNDyDrE"
uid: "0346f526-c814-4983-be53-3ce20bee1285"
edata: {id: "fullscreen-content", type: "click", pageid: "content-player"}
id: "fullscreen-content"
pageid: "content-player"
type: "click"
eid: "INTERACT"
ets: 1620803914864
mid: "INTERACT:b88fa5d4fa548f90eefe6f7378e05245"
object: {id: "do_21310354322092851214725", ver: "1", type: "LessonPlanResource", rollup: {}}
id: "do_21310354322092851214725"
rollup: {}
type: "LessonPlanResource"
ver: "1"
tags: ["0126796199493140480"]
ver: "3.0"
==========================
{eid: "INTERACT", ets: 1620803917782, ver: "3.0", mid: "INTERACT:a2c6cfbf131121bf1b9bcccff9941f13",…}
actor: {id: "0346f526-c814-4983-be53-3ce20bee1285", type: "User"}
id: "0346f526-c814-4983-be53-3ce20bee1285"
type: "User"
context: {channel: "0126796199493140480",…}
cdata: [{id: "rKp2tN11DPcvk2j-PL99WGkaZvNDyDrE", type: "UserSession"}, {id: "Desktop", type: "Device"},…]
0: {id: "rKp2tN11DPcvk2j-PL99WGkaZvNDyDrE", type: "UserSession"}
1: {id: "Desktop", type: "Device"}
2: {id: "default", type: "Theme"}
channel: "0126796199493140480"
did: "7ca7be0ed4cf3dc240df101cf13441ee"
env: "library"
pdata: {id: "staging.sunbird.portal", ver: "3.9.0", pid: "sunbird-portal"}
id: "staging.sunbird.portal"
pid: "sunbird-portal"
ver: "3.9.0"
rollup: {l1: "0126796199493140480"}
sid: "rKp2tN11DPcvk2j-PL99WGkaZvNDyDrE"
uid: "0346f526-c814-4983-be53-3ce20bee1285"
edata: {id: "minimize-screen-content", type: "click", pageid: "content-player"}
id: "minimize-screen-content"
pageid: "content-player"
type: "click"
eid: "INTERACT"
ets: 1620803917782
mid: "INTERACT:a2c6cfbf131121bf1b9bcccff9941f13"
object: {id: "do_21310354322092851214725", ver: "1", type: "LessonPlanResource", rollup: {}}
id: "do_21310354322092851214725"
rollup: {}
type: "LessonPlanResource"
ver: "1"
tags: ["0126796199493140480"]
ver: "3.0"</t>
  </si>
  <si>
    <t xml:space="preserve">{eid: "INTERACT", ets: 1707998680450, ver: "3.0", mid: "INTERACT:de764e5667665a3a1ee184b0c7d6798b",…}
actor
: 
{id: "28100720-101f-4bf9-b6f5-b7560a956be7", type: "User"}
context
: 
{channel: "0126796199493140480",…}
edata
: 
{id: "content-card", type: "click", pageid: "explore"}
id
: 
"content-card"
pageid
: 
"explore"
type
: 
"click"
eid
: 
"INTERACT"
ets
: 
1707998680450
mid
: 
"INTERACT:de764e5667665a3a1ee184b0c7d6798b"
object
: 
{id: "do_113991802700152832168", type: "Course", ver: "1.0", rollup: {}}
tags
: 
["0126796199493140480"]
ver
: 
"3.0"
------------------------------------------------------------------------------------------
eid: "INTERACT", ets: 1707998700261, ver: "3.0", mid: "INTERACT:2f7eb228b784899d5fe19434c326ad46",…}
actor
: 
{id: "28100720-101f-4bf9-b6f5-b7560a956be7", type: "User"}
context
: 
{channel: "0126796199493140480",…}
edata
: 
{type: "TOUCH", subtype: "", id: "pagechange", pageid: "1"}
eid
: 
"INTERACT"
ets
: 
1707998700261
mid
: 
"INTERACT:2f7eb228b784899d5fe19434c326ad46"
object
: 
{id: "do_113979901267394560150", ver: "1", type: "Content",…}
tags
: 
["0126796199493140480"]
ver
: 
"3.0"
-------------------------------------------------------------------------------------------
{eid: "INTERACT", ets: 1707998711851, ver: "3.0", mid: "INTERACT:3e6ebaf4f1dab01038bbbbbdb9420a64",…}
actor
: 
{id: "28100720-101f-4bf9-b6f5-b7560a956be7", type: "User"}
context
: 
{channel: "0126796199493140480",…}
edata
: 
{id: "share-content", type: "click", pageid: "course-player"}
eid
: 
"INTERACT"
ets
: 
1707998711851
mid
: 
"INTERACT:3e6ebaf4f1dab01038bbbbbdb9420a64"
object
: 
{id: "do_113979901267394560150", ver: "1", type: "Resource",…}
tags
: 
["0126796199493140480"]
ver
: 
"3.0"
---------------------------------------------------------------------------------------------------
{eid: "INTERACT", ets: 1707998717754, ver: "3.0", mid: "INTERACT:060f41766554512756c07f1c0867fce6",…}
actor
: 
{id: "28100720-101f-4bf9-b6f5-b7560a956be7", type: "User"}
context
: 
{channel: "0126796199493140480",…}
edata
: 
{type: "TOUCH", subtype: "", id: "close_menu", pageid: "2"}
eid
: 
"INTERACT"
ets
: 
1707998717754
mid
: 
"INTERACT:060f41766554512756c07f1c0867fce6"
object
: 
{id: "do_113979901267394560150", ver: "1", type: "Content",…}
tags
: 
["0126796199493140480"]
ver
: 
"3.0"
----------------------------------------------------------------------------------
{eid: "INTERACT", ets: 1707998737369, ver: "3.0", mid: "INTERACT:496931fcd29b8f40315efc045f635d8a",…}
actor
: 
{id: "28100720-101f-4bf9-b6f5-b7560a956be7", type: "User"}
context
: 
{channel: "0126796199493140480",…}
edata
: 
{id: "fullscreen-content", type: "click", pageid: "course-player"}
eid
: 
"INTERACT"
ets
: 
1707998737369
mid
: 
"INTERACT:496931fcd29b8f40315efc045f635d8a"
object
: 
{id: "do_113979901267394560150", ver: "1", type: "Resource",…}
tags
: 
["0126796199493140480"]
ver
: 
"3.0"
---------------------------------------------------------------------------------
{eid: "INTERACT", ets: 1707998739142, ver: "3.0", mid: "INTERACT:11ad0f4395c9449570f7fa47f06e793f",…}
actor
: 
{id: "28100720-101f-4bf9-b6f5-b7560a956be7", type: "User"}
context
: 
{channel: "0126796199493140480",…}
edata
: 
{id: "minimize-screen-content", type: "click", pageid: "course-player"}
eid
: 
"INTERACT"
ets
: 
1707998739142
mid
: 
"INTERACT:11ad0f4395c9449570f7fa47f06e793f"
object
: 
{id: "do_113979901267394560150", ver: "1", type: "Resource",…}
tags
: 
["0126796199493140480"]
ver
: 
"3.0"
------------------------------------------------------------------------------------------
{eid: "INTERACT", ets: 1707998755898, ver: "3.0", mid: "INTERACT:7ead84168db582e460c87b09f13087f4",…}
actor
: 
{id: "28100720-101f-4bf9-b6f5-b7560a956be7", type: "User"}
context
: 
{channel: "0126796199493140480",…}
edata
: 
{type: "TOUCH", subtype: "", id: "download_menu", pageid: "1"}
eid
: 
"INTERACT"
ets
: 
1707998755898
mid
: 
"INTERACT:7ead84168db582e460c87b09f13087f4"
object
: 
{id: "do_113979901267394560150", ver: "1", type: "Content",…}
tags
: 
["0126796199493140480"]
ver
: 
"3.0"
------------------------------------------------------------------------------
{eid: "FEEDBACK", ets: 1707999981464, ver: "3.0", mid: "FEEDBACK:4302ec107404c2dc7dadeca440a82326",…}
actor
: 
{id: "28100720-101f-4bf9-b6f5-b7560a956be7", type: "User"}
context
: 
{channel: "0126796199493140480",…}
edata
: 
{rating: 5, commentid: "", commenttxt: ""}
eid
: 
"FEEDBACK"
ets
: 
1707999981464
mid
: 
"FEEDBACK:4302ec107404c2dc7dadeca440a82326"
object
: 
{id: "do_113991803143643136169", ver: "1", type: "Resource", rollup: {}}
tags
: 
["0126796199493140480"]
ver
: 
"3.0"
</t>
  </si>
  <si>
    <t>Verify when User is consuming the pdf in full screen mode the Header or footer and chat bot are not blocking the screen anywhere</t>
  </si>
  <si>
    <t>User should be logged in as 
Custodian user / State verified user.</t>
  </si>
  <si>
    <t>1. Open portal. 
2. Go to explore page OR Login with valid credentials. 
3. Search for some PDF type contents. 
4. Open the content &gt; Try to play the content in full screen 
    mode.
5. Observe the screen is not blocking by chatbots anywhere 
during consumption.</t>
  </si>
  <si>
    <t>When User is consuming the pdf in full screen mode the Header or footer and chat bot should not block the screen anywhere</t>
  </si>
  <si>
    <t>CustodianUserAndCreatorAbleToSearchAndConsumeContent</t>
  </si>
  <si>
    <t>Verify first page of the pdf should load with in 3 sec when consumed from portal</t>
  </si>
  <si>
    <r>
      <rPr>
        <rFont val="Arial"/>
        <b/>
        <color theme="1"/>
        <sz val="10.0"/>
      </rPr>
      <t>Portal:</t>
    </r>
    <r>
      <rPr>
        <rFont val="Arial"/>
        <b/>
        <color theme="1"/>
        <sz val="10.0"/>
      </rPr>
      <t xml:space="preserve">
1. Open portal.
2. Go to explore page OR Login with valid credentials.
3. Search for some PDF type contents.
4. Open the content &gt; Try to play the content.
5. Observe the content loading time when forst page start's 
loading. </t>
    </r>
    <r>
      <rPr>
        <rFont val="Arial"/>
        <b/>
        <color theme="1"/>
        <sz val="10.0"/>
      </rPr>
      <t>(3 sec)</t>
    </r>
  </si>
  <si>
    <t>First page of the pdf should load with in 3 sec when consumed from portal</t>
  </si>
  <si>
    <t>Verify when usr is viewing the pdf user should be able to open it up in full screen “portrait mode"
Verify when user is viewing the pdf then User should open it up in full screen mode while consuming from portal</t>
  </si>
  <si>
    <t>1. Open portal.
2. Login with valid credentials.
3. Search for some PDF type contents.
4. Open the content &gt; Play the content fully.
5. Try to consume the content in full screen.
"Portal:
1. Launch mobile app.
2. Login with valid credentials.
3. Search for some PDF type contents.
4. Open the content &gt; Try to play the content.
5. Try to zoom in / zoom out the content during play.
6. Observe the result."</t>
  </si>
  <si>
    <t>When user is viewing the pdf user should be able to  open it up in full screen “portrait mode"
When user is viewing the pdf then User should open it up in full screen mode while consuming from portal</t>
  </si>
  <si>
    <t>ConsumeThePdfWithFullScreenAndHamburgerMenu</t>
  </si>
  <si>
    <t>library page</t>
  </si>
  <si>
    <t>Verify if any external links are present inside the PDF content the User should click into it</t>
  </si>
  <si>
    <r>
      <rPr>
        <rFont val="Arial"/>
        <color theme="1"/>
        <sz val="10.0"/>
      </rPr>
      <t xml:space="preserve">1. Open portal. 
2. Login with valid credentials. 
3. Search for some PDF type contents. 
4. Open the content &gt; Observe if any links are present inside content.
5. Try to click on the </t>
    </r>
    <r>
      <rPr>
        <rFont val="Arial"/>
        <b/>
        <color theme="1"/>
        <sz val="10.0"/>
      </rPr>
      <t>links(s)</t>
    </r>
    <r>
      <rPr>
        <rFont val="Arial"/>
        <color theme="1"/>
        <sz val="10.0"/>
      </rPr>
      <t>.
6. Observe the result.</t>
    </r>
  </si>
  <si>
    <t>If any external links are present inside the PDF content the User should be able to click on the same.</t>
  </si>
  <si>
    <t>Verify that user is able to see page number in PDF content</t>
  </si>
  <si>
    <t>1. Open portal. 
2. Login with valid credentials / Guest
3. Search for some PDF type contents. 
4. Open the content
5. Observe the page numbers in the player.</t>
  </si>
  <si>
    <t>User should be able to see page number in PDF content</t>
  </si>
  <si>
    <t>Verify when User is on end screen page user should get an option to Replay
Verify when user is finishing up the reading and user is on end page then user should be shown a congratulation message.</t>
  </si>
  <si>
    <t>1. Open portal. 
2. Login with valid credentials. 
3. Search for some PDF type contents. 
4. Open the content &gt; try complete the content play.
5. Observe the reply button at the end of teh screen.
"1. Open portal. 
2. Login with valid credentials. 
3. Search for some PDF type contents. 
4. Open the content &gt; try complete the content play.
5. Observe the congratulation message."</t>
  </si>
  <si>
    <t>When User is on end screen page user should get an option to Replay
When user is finishing up the reading and user is on end page then user should be shown a congratulation message.</t>
  </si>
  <si>
    <t>Verify When User is on end screen page user should get
&gt;User should see timer option just to make user understand how much time he/she spent 
&gt;User should see total number of page read out of total number of page</t>
  </si>
  <si>
    <t>1. Open portal. 
2. Login with valid credentials. 
3. Search for some PDF type contents. 
4. Open the content &gt; try complete the content play.
5. Observe the page number and time spent.</t>
  </si>
  <si>
    <t>When User is on end screen page user should get
&gt;User should see timer option just to make user understand how much time he/she spent
&gt;User should see number of page read out of total number of page</t>
  </si>
  <si>
    <t>Verify User is able to jump to any page at any point of time in both the regular mode and the full screen mode.
Verify User can navigate through scrolling and through the prev/next button.</t>
  </si>
  <si>
    <r>
      <rPr>
        <rFont val="Arial"/>
        <color theme="1"/>
        <sz val="10.0"/>
      </rPr>
      <t xml:space="preserve">1. Open portal. 
2. Go to explore page OR Login with valid credentials. 
3. Search for some PDF type contents. 
4. Open the content &gt; try to insert the page number/Click on 
next to move to that specific page. </t>
    </r>
    <r>
      <rPr>
        <rFont val="Arial"/>
        <b/>
        <color theme="1"/>
        <sz val="10.0"/>
      </rPr>
      <t xml:space="preserve">(Normal player mode)
</t>
    </r>
    <r>
      <rPr>
        <rFont val="Arial"/>
        <color theme="1"/>
        <sz val="10.0"/>
      </rPr>
      <t xml:space="preserve">5. Open the content &gt; try to insert the page number/Click on 
next to move to that specific page. </t>
    </r>
    <r>
      <rPr>
        <rFont val="Arial"/>
        <b/>
        <color theme="1"/>
        <sz val="10.0"/>
      </rPr>
      <t xml:space="preserve">(Player full screen mode)
</t>
    </r>
    <r>
      <rPr>
        <rFont val="Arial"/>
        <color theme="1"/>
        <sz val="10.0"/>
      </rPr>
      <t>"1. Open portal. 
2. Go to explore page OR Login with valid credentials. 
3. Search for some PDF type contents. 
4. Open the content &gt; try to insert the page number/Click on 
next to move to that specific page. "</t>
    </r>
  </si>
  <si>
    <t>User should be able to jump to any page at any page at any point of time in both the regular mode and the full screen mode.
User should be able to navigate through scrolling and through the prev/next button.</t>
  </si>
  <si>
    <t>SB-20544</t>
  </si>
  <si>
    <t>Verify that 
1. when the user is viewing the pdf then the User should open it up in full-screen mode while consuming from the portal
2. User should be able to move to the page by clicking on the next user should move to the next page.
3. Hamburger menu should display for both normal mode and full-screen mode</t>
  </si>
  <si>
    <t xml:space="preserve">1.Open Staging Portal
2.Login with valid credentials as User
3.Click on switch to Joyfull theme
4.Open /Search the Content which is having Pdf.
5.Click on Full Screen and observe the pdf in Portrait mode.
</t>
  </si>
  <si>
    <t>ConsumeThePdfWithZoomFunctionality</t>
  </si>
  <si>
    <t>UserAndCreatorAbleToSearchAndConsumeContent</t>
  </si>
  <si>
    <t>SB-20545</t>
  </si>
  <si>
    <t>Verfy that 
1. the Download icon should be there for both  normal mode and full screen mode.
2.Click in on Download user should be able to download content.
3. Zoom in and out functionality should be present for both normal screen and full screen mode.
4.when User clicked on Zoom in and then clicked on full screen then on full screen it shoudl be auto adjusted.
5. Page location and percentage of completion should be displayed at the bottom and the Percentage displayed should be in correct 
6.When user clicks on next button, next page should be displayed in pdf player
7. Verify that "Location" label is changes to "Page" on that player while displaying the % on pdf player on portal</t>
  </si>
  <si>
    <t xml:space="preserve">1. Open the sunbird portal.
2.Login with valid credentials
3.Go to library page
4.Search for the content and consume </t>
  </si>
  <si>
    <t xml:space="preserve">
1.the Download icon should be there for both  normal mode and full screen mode.
2. Click in on Download user should be able to download content.
3. Zoom in and out functionality should be present for both normal screen and full screen mode.
4. when User clicked on Zoom in and then clicked on full screen then on full screen it shoudl be auto adjusted.
5. Page location and percentage of completion should be display at the bottom and Percentage displayed should be in correct </t>
  </si>
  <si>
    <r>
      <rPr>
        <rFont val="Arial"/>
        <color theme="1"/>
        <sz val="10.0"/>
      </rPr>
      <t xml:space="preserve"> </t>
    </r>
    <r>
      <rPr>
        <rFont val="Arial"/>
        <color rgb="FFFF0000"/>
        <sz val="10.0"/>
      </rPr>
      <t>verifyConsumptionOfPDFcontentInFullscreenMode</t>
    </r>
  </si>
  <si>
    <t>verifyConsumptionOfPDFcontentAndDownload</t>
  </si>
  <si>
    <t>Verify clicking on Next, previous, Zoom in, Zoom out, rotate screen should work for pdf content
Verify that zoom % is retained when user switches to full screen in pdf player</t>
  </si>
  <si>
    <t>1. Open staging URL 
2. Login 
3. Consume pdf content
4. Verify</t>
  </si>
  <si>
    <t>Clicking on Next, previous, Zoom in, Zoom out, rotate screen should work</t>
  </si>
  <si>
    <t>validateNextbuttonInPdfContentAndPageBreak</t>
  </si>
  <si>
    <t>ConsumePdfAndVerifyNextPreviousZoomInAndZoomOutScenario</t>
  </si>
  <si>
    <t>SB-22943</t>
  </si>
  <si>
    <t>3.8.0</t>
  </si>
  <si>
    <t>Verify user should be able to print the document from portal
Verify print icon should not be there on content details page from portal - this will be part of player only</t>
  </si>
  <si>
    <t>1. Open the URL
2. Search for any pdf type content
3. Play the content
4. Click on the hanbergur menu
5. Click on Print</t>
  </si>
  <si>
    <t>User should be able to Print the pdf file
Print icon should not be there on content details page from portal - this will be part of player only</t>
  </si>
  <si>
    <t>validatePrintButtonInPlayer</t>
  </si>
  <si>
    <t>1.Verify telemetry should generate on click of print icon from Portal
2.Verify telemetry should generate 1. Once Player Load
2. Clicking on Next button
3. Clicking on Previous Button
4. Clickin on Zoom in and Zoom out
5. Clickon hamburger menu
6. Clicking on Download"
3.Telemetry should generate when user consume pdf type content
4.Verify for downloading and sharing the content pdf, telemetry should generate</t>
  </si>
  <si>
    <t>1. Open the URL in Portal
2. Search for any pdf type content
3. Play the content
4. Click on the hanbergur menu
5. Click on Print</t>
  </si>
  <si>
    <t>{"eid":"INTERACT","ets":1620740436281,"ver":"3.0","mid":"INTERACT:d95dcb3ac1b6b7548e9b93e64badb0e0","actor":{"id":"4cd4c690-eab6-4938-855a-447c7b1b8ea9","type":"User"},"context":{"channel":"01269878797503692810","pdata":{"id":"staging.sunbird.portal","ver":"3.9.0","pid":"sunbird-portal"},"env":"ContentPlayer","sid":"VnqaWHYxjFTi8Fo_hBh_0UJh_NzXj8Vs","did":"f1ea1e6cbfb7235fa98498ca41e1f1bf","cdata":[{"id":"VrWAGLYPldbwxzZGOTC67l3DHJwEK8bM","type":"ContentSession"},{"id":"YjAFekY3gwykau5pQDp3aRTqY5dLHngs","type":"PlaySession"}],"rollup":{"l1":"01269878797503692810"},"uid":"4cd4c690-eab6-4938-855a-447c7b1b8ea9"},"object":{"id":"do_21310354431597772814733","ver":"1","type":"Content","rollup":{}},"tags":["01269878797503692810"],"edata":{"type":"TOUCH","subtype":"","id":"print","pageid":"1"}}]}
---------------------
{"eid":"START","ets":1604560534628,"ver":"3.0","mid":"START:8d34ced45626ca3675bb85afd143c9b5","actor":{"id":"bb96cf52-9058-4a76-b7ca-46546e340418","type":"User"},"context":{"channel":"0126632859575746566","pdata":{"id":"staging.diksha.portal","ver":"3.4.0","pid":"sunbird-portal"},"env":"ContentPlayer","sid":"xEliOrVXzoBansbSepUX5cs-zvFxH3Dl","did":"8015fea442341d363b850c0b80b0efc0","cdata":[{"id":"Mxs8pzCVCwDRHKnTpFnZ98bYEhwKAPtX","type":"ContentSession"},{"id":"U2e5kMejwMSve7nMusJJ84Ed88HWq5EQ","type":"PlaySession"}],"rollup":{"l1":"0126632859575746566"},"uid":"bb96cf52-9058-4a76-b7ca-46546e340418"},"object":{"id":"do_2123922457085296641201","ver":"9","type":"Content","rollup":{}},"tags":["0126632859575746566"],"edata":{"type":"content","mode":"play","pageid":"","duration":4.95}},{"eid":"INTERACT","ets":1604560544387,"ver":"3.0","mid":"INTERACT:66577fb22ee42d519c613ff44db310fd","actor":{"id":"bb96cf52-9058-4a76-b7ca-46546e340418","type":"User"},"context":{"channel":"0126632859575746566","pdata":{"id":"staging.diksha.portal","ver":"3.4.0","pid":"sunbird-portal"},"env":"ContentPlayer","sid":"xEliOrVXzoBansbSepUX5cs-zvFxH3Dl","did":"8015fea442341d363b850c0b80b0efc0","cdata":[{"id":"Mxs8pzCVCwDRHKnTpFnZ98bYEhwKAPtX","type":"ContentSession"},{"id":"U2e5kMejwMSve7nMusJJ84Ed88HWq5EQ","type":"PlaySession"}],"rollup":{"l1":"0126632859575746566"},"uid":"bb96cf52-9058-4a76-b7ca-46546e340418"},"object":{"id":"do_2123922457085296641201","ver":"9","type":"Content","rollup":{}},"tags":["0126632859575746566"],"edata":{"type":"TOUCH","subtype":"","id":"zoom_in","pageid":"1"}},{"eid":"INTERACT","ets":1604560545106,"ver":"3.0","mid":"INTERACT:26088b56443cfe78785c73634e47fb87","actor":{"id":"bb96cf52-9058-4a76-b7ca-46546e340418","type":"User"},"context":{"channel":"0126632859575746566","pdata":{"id":"staging.diksha.portal","ver":"3.4.0","pid":"sunbird-portal"},"env":"ContentPlayer","sid":"xEliOrVXzoBansbSepUX5cs-zvFxH3Dl","did":"8015fea442341d363b850c0b80b0efc0","cdata":[{"id":"Mxs8pzCVCwDRHKnTpFnZ98bYEhwKAPtX","type":"ContentSession"},{"id":"U2e5kMejwMSve7nMusJJ84Ed88HWq5EQ","type":"PlaySession"}],"rollup":{"l1":"0126632859575746566"},"uid":"bb96cf52-9058-4a76-b7ca-46546e340418"},"object":{"id":"do_2123922457085296641201","ver":"9","type":"Content","rollup":{}},"tags":["0126632859575746566"],"edata":{"type":"TOUCH","subtype":"","id":"zoom_out","pageid":"1"}},{"eid":"IMPRESSION","ets":1604560545951,"ver":"3.0","mid":"IMPRESSION:c50c9f174280bdfe7529bed8d382f8ca","actor":{"id":"bb96cf52-9058-4a76-b7ca-46546e340418","type":"User"},"context":{"channel":"0126632859575746566","pdata":{"id":"staging.diksha.portal","ver":"3.4.0","pid":"sunbird-portal"},"env":"ContentPlayer","sid":"xEliOrVXzoBansbSepUX5cs-zvFxH3Dl","did":"8015fea442341d363b850c0b80b0efc0","cdata":[{"id":"Mxs8pzCVCwDRHKnTpFnZ98bYEhwKAPtX","type":"ContentSession"},{"id":"U2e5kMejwMSve7nMusJJ84Ed88HWq5EQ","type":"PlaySession"}],"rollup":{"l1":"0126632859575746566"},"uid":"bb96cf52-9058-4a76-b7ca-46546e340418"},"object":{"id":"do_2123922457085296641201","ver":"9","type":"Content","rollup":{}},"tags":["0126632859575746566"],"edata":{"type":"workflow","subtype":"","pageid":"2","uri":""}},{"eid":"INTERACT","ets":1604560545961,"ver":"3.0","mid":"INTERACT:4cc97a11a0268961609eb0d8d089cf86","actor":{"id":"bb96cf52-9058-4a76-b7ca-46546e340418","type":"User"},"context":{"channel":"0126632859575746566","pdata":{"id":"staging.diksha.portal","ver":"3.4.0","pid":"sunbird-portal"},"env":"ContentPlayer","sid":"xEliOrVXzoBansbSepUX5cs-zvFxH3Dl","did":"8015fea442341d363b850c0b80b0efc0","cdata":[{"id":"Mxs8pzCVCwDRHKnTpFnZ98bYEhwKAPtX","type":"ContentSession"},{"id":"U2e5kMejwMSve7nMusJJ84Ed88HWq5EQ","type":"PlaySession"}],"rollup":{"l1":"0126632859575746566"},"uid":"bb96cf52-9058-4a76-b7ca-46546e340418"},"object":{"id":"do_2123922457085296641201","ver":"9","type":"Content","rollup":{}},"tags":["0126632859575746566"],"edata":{"type":"TOUCH","subtype":"","id":"next","pageid":"2"}},{"eid":"END","ets":1604560545963,"ver":"3.0","mid":"END:3ced4e6139939fff9024692afd54425c","actor":{"id":"bb96cf52-9058-4a76-b7ca-46546e340418","type":"User"},"context":{"channel":"0126632859575746566","pdata":{"id":"staging.diksha.portal","ver":"3.4.0","pid":"sunbird-portal"},"env":"ContentPlayer","sid":"xEliOrVXzoBansbSepUX5cs-zvFxH3Dl","did":"8015fea442341d363b850c0b80b0efc0","cdata":[{"id":"Mxs8pzCVCwDRHKnTpFnZ98bYEhwKAPtX","type":"ContentSession"},{"id":"U2e5kMejwMSve7nMusJJ84Ed88HWq5EQ","type":"PlaySession"}],"rollup":{"l1":"0126632859575746566"},"uid":"bb96cf52-9058-4a76-b7ca-46546e340418"},"object":{"id":"do_2123922457085296641201","ver":"9","type":"Content","rollup":{}},"tags":["0126632859575746566"],"edata":{"type":"content","mode":"play","pageid":"sunbird-player-Endpage","summary":[{"progress":100},{"totallength":2},{"visitedlength":1},{"visitedcontentend":true},{"totalseekedlength":1},{"endpageseen":false}],"duration":11.605}}]}
----------------------
"{eid: ""INTERACT"", ets: 1638532265676, ver: ""3.0"", mid: ""INTERACT:d0a679321038f8ba0a981de956f30e24"",…}
actor: {id: ""fd9bc96a358f68aef5085c9cbc574744"", type: ""User""}
context: {channel: ""01268904781886259221"",…}
edata: {id: ""content-share-link-btn"", type: ""click"", pageid: ""public""}
id: ""content-share-link-btn""
pageid: ""public""
type: ""click""
eid: ""INTERACT""
ets: 1638532265676
mid: ""INTERACT:d0a679321038f8ba0a981de956f30e24""
object: {id: ""do_21312960686763212812038"", ver: ""1.0"", type: """", rollup: {}}
tags: [""01268904781886259221""]
ver: ""3.0""
---------------------------------{""eid"":""SHARE"",""ets"":1613559809774,""ver"":""3.0"",""mid"":""SHARE:15a245044fe70eb3ffca7709bcfd8de0"",""actor"":{""id"":""6959ca76e6a19a8d83b2869735f09eac"",""type"":""User""},""context"":{""channel"":""01268904781886259221"",""pdata"":{""id"":""staging.sunbird.portal"",""ver"":""3.7.0"",""pid"":""sunbird-portal""},""env"":""public"",""sid"":""8ef6d7fb-120d-c6f7-c88e-9ae627bb7b16"",""did"":""6959ca76e6a19a8d83b2869735f09eac"",""cdata"":[{""id"":""Desktop"",""type"":""Device""},{""id"":""default"",""type"":""Theme""}],""rollup"":{""l1"":""01268904781886259221""}},""object"":{""id"":""do_21310354048601292814704"",""ver"":""1""},""tags"":[""01268904781886259221""],""edata"":{""type"":""Link"",""dir"":""out"",""items"":[{""id"":""do_21310354048601292814704"",""type"":""SelfAssess"",""ver"":""1""}]}}]}"</t>
  </si>
  <si>
    <t>: 
{eid: "INTERACT", ets: 1699532672456, ver: "3.0", mid: "INTERACT:3e9c1747f592187e30b7598d3960b793",…}
actor
: 
{id: "fca2925f-1eee-4654-9177-fece3fd6afc9", type: "User"}
context
: 
{channel: "01269878797503692810",…}
cdata
: 
[{id: "HB7ccmMyOMRloWrDO2VFZdiRXHIWYb7d", type: "ContentSession"},…]
channel
: 
"01269878797503692810"
did
: 
"f2cb4642f1affeaaa20353fff96edd2c"
env
: 
"contentplayer"
pdata
: 
{id: "staging.staging.portal", ver: "6.0.0", pid: "sunbird-portal"}
rollup
: 
{l1: "01269878797503692810"}
sid
: 
"ol5d_9hfuQWpwpJ_YlbrbCfeQH3xFLK0"
uid
: 
"fca2925f-1eee-4654-9177-fece3fd6afc9"
edata
: 
{type: "TOUCH", subtype: "", id: "print", pageid: "1"}
eid
: 
"INTERACT"
ets
: 
1699532672456
mid
: 
"INTERACT:3e9c1747f592187e30b7598d3960b793"
object
: 
{id: "do_21369950468564582411091", ver: "1", type: "Content", rollup: {}}
tags
: 
["01269878797503692810"]
ver
: 
"3.0"</t>
  </si>
  <si>
    <t>1.Verify when user navigate to a particular page entering page number then INTERACT event should generate
2.Verify when user reaches to the end of pdf consuming then END event shoudl generate
3.Verify when user opens menu from pdf player then INTERACT event should generate</t>
  </si>
  <si>
    <t>1. Open the portal
2. Login with valid credentials
3. Search for Pdf content
4. Enter the page number and navigate
5. Verify when user navigate to a particular page entering page number then INTERACT event should generate
6. Search for Pdf content
7. Consume the entire pdf content till the end
8. Verify when user reaches to the end of pdf consuming then END event shoudl generate</t>
  </si>
  <si>
    <t>{"eid":"INTERACT","ets":1613567554585,"ver":"3.0","mid":"INTERACT:b5a8c5d6977dad8a228a8c8465ba063f","actor":{"id":"08631a74-4b94-4cf7-a818-831135248a4a","type":"User"},"context":{"channel":"01269878797503692810","pdata":{"id":"staging.sunbird.portal","ver":"3.7.0","pid":"sunbird-portal"},"env":"ContentPlayer","sid":"MGotPDPfjIEf2pqA16K8YaQ4xgjrmg74","did":"6959ca76e6a19a8d83b2869735f09eac","cdata":[{"id":"AAuBTPMGqmAcStLWSREWvPS3CQUeSWHB","type":"ContentSession"},{"id":"Jdo6p5WVrD7mMKeNdm0FzECAZmTf6DLF","type":"PlaySession"}],"rollup":{"l1":"01269878797503692810"},"uid":"08631a74-4b94-4cf7-a818-831135248a4a"},"object":{"id":"do_21312960520069939211986","ver":"1","type":"Content","rollup":{}},"tags":["01269878797503692810"],"edata":{"type":"TOUCH","subtype":"","id":"navigate_to_page","pageid":"6"}}]}
===
{"eid":"END","ets":1613567595224,"ver":"3.0","mid":"END:badbfa79f300b8ca7515bed8b24dd4de","actor":{"id":"08631a74-4b94-4cf7-a818-831135248a4a","type":"User"},"context":{"channel":"01269878797503692810","pdata":{"id":"staging.sunbird.portal","ver":"3.7.0","pid":"sunbird-portal"},"env":"ContentPlayer","sid":"MGotPDPfjIEf2pqA16K8YaQ4xgjrmg74","did":"6959ca76e6a19a8d83b2869735f09eac","cdata":[{"id":"AAuBTPMGqmAcStLWSREWvPS3CQUeSWHB","type":"ContentSession"},{"id":"Jdo6p5WVrD7mMKeNdm0FzECAZmTf6DLF","type":"PlaySession"}],"rollup":{"l1":"01269878797503692810"},"uid":"08631a74-4b94-4cf7-a818-831135248a4a"},"object":{"id":"do_21312960520069939211986","ver":"1","type":"Content","rollup":{}},"tags":["01269878797503692810"],"edata":{"type":"content","mode":"play","pageid":"sunbird-player-Endpage","summary":[{"progress":100},{"totallength":9},{"visitedlength":5},{"visitedcontentend":true},{"totalseekedlength":4},{"endpageseen":false}],"duration":56.947}}]}
Menu open:
{"eid":"INTERACT","ets":1613567170223,"ver":"3.0","mid":"INTERACT:20fa1eec047d9d228d8b78e2cfc61f7c","actor":{"id":"08631a74-4b94-4cf7-a818-831135248a4a","type":"User"},"context":{"channel":"01269878797503692810","pdata":{"id":"staging.sunbird.portal","ver":"3.7.0","pid":"sunbird-portal"},"env":"ContentPlayer","sid":"MGotPDPfjIEf2pqA16K8YaQ4xgjrmg74","did":"6959ca76e6a19a8d83b2869735f09eac","cdata":[{"id":"AAuBTPMGqmAcStLWSREWvPS3CQUeSWHB","type":"ContentSession"},{"id":"9iCXVf6O5m0J6Kamx0KhYZgHCANWOeIs","type":"PlaySession"}],"rollup":{"l1":"01269878797503692810"},"uid":"08631a74-4b94-4cf7-a818-831135248a4a"},"object":{"id":"do_21312960878309376012129","ver":"1","type":"Content","rollup":{}},"tags":["01269878797503692810"],"edata":{"type":"TOUCH","subtype":"","id":"open_menu","pageid":"1"}}]}</t>
  </si>
  <si>
    <t xml:space="preserve">{eid: "INTERACT", ets: 1708000256711, ver: "3.0", mid: "INTERACT:f52a7fedc13aa7ae0c9df1f622afb8b4",…}
actor
: 
{id: "28100720-101f-4bf9-b6f5-b7560a956be7", type: "User"}
context
: 
{channel: "0126796199493140480",…}
edata
: 
{type: "TOUCH", subtype: "", id: "next", pageid: "2"}
id
: 
"next"
pageid
: 
"2"
subtype
: 
""
type
: 
"TOUCH"
eid
: 
"INTERACT"
ets
: 
1708000256711
mid
: 
"INTERACT:f52a7fedc13aa7ae0c9df1f622afb8b4"
object
: 
{id: "do_113991755259191296147", ver: "1", type: "Content",…}
tags
: 
["0126796199493140480"]
ver
: 
"3.0"
--------------------------------------------------------------------------------------------------------
{eid: "END", ets: 1708000283337, ver: "3.0", mid: "END:892c27feab5c897a7e3fead4a6895a19",…}
actor
: 
{id: "28100720-101f-4bf9-b6f5-b7560a956be7", type: "User"}
context
: 
{channel: "0126796199493140480",…}
edata
: 
{type: "content", mode: "play", pageid: "sunbird-player-Endpage",…}
eid
: 
"END"
ets
: 
1708000283337
mid
: 
"END:892c27feab5c897a7e3fead4a6895a19"
object
: 
{id: "do_113991755259191296147", ver: "1", type: "Content",…}
tags
: 
["0126796199493140480"]
ver
: 
"3.0"
</t>
  </si>
  <si>
    <t xml:space="preserve"> Verify that the user plays a PDF in a certain zoom percentage then the session ends and then if the user comes back and plays the same content on the device then the same zoom percentage should be played. ( For digital textbooks and Courses).</t>
  </si>
  <si>
    <t>1. Open the sunbird portal
2. login with guest or credentials
3. Search and open the Pdf content
4. Consume a pdf within a book / course / content playlst 
5. Change the zoom percentage 
6. Observe that the user plays a PDF in a certain zoom percentage then the session ends and then if the user comes back and plays the same content on the device then the same zoom percentage should be played. ( For digital textbooks and Courses)</t>
  </si>
  <si>
    <t>If user plays a PDF in a certain zoom percentage then the session ends and then if the user comes back and plays the same content on the device then the same zoom percentage should be played. ( For digital textbooks and Courses)</t>
  </si>
  <si>
    <t xml:space="preserve">Verify that when the User plays a PDF and the user has opened in portrait/landscape then the session ends and the user comes back and plays the same content then the PDF should play in the same rotation selected ( For digital textbooks and Courses)
</t>
  </si>
  <si>
    <t xml:space="preserve">1. Open the sunbird portal
2. login with guest or credentials
3. Search and open the Pdf content 
4. Consume a pdf within a book / course / content playlst  
5. Change to lanscape or potrain mode 
6. Observe the User plays a PDF and the user has opened in portrait/landscape then the session ends and the user comes back and plays the same content then the PDF should play in the same rotation selected ( For digital textbooks and Courses)
</t>
  </si>
  <si>
    <t xml:space="preserve">If user plays a PDF and the user has opened in portrait/landscape then the session ends and the user comes back and plays the same content then the PDF should play in the same rotation selected ( For digital textbooks and Courses)
</t>
  </si>
  <si>
    <t>PDF player</t>
  </si>
  <si>
    <t>Verify that while consuming single page PDF, user should click on next button to reach the end page, end page should not come when user scrolls the PDF</t>
  </si>
  <si>
    <t>1. Open staging portal
2. Go to library page
3. Open a PDF with only 1 page
4. Click on next button</t>
  </si>
  <si>
    <t>User should get the end page only when user clicks on next button when user is consuming 1 page pdf</t>
  </si>
  <si>
    <t>pdfWithOnePageClickedNextButtonToReachEndPage</t>
  </si>
  <si>
    <t>verifSinglePagePDF</t>
  </si>
  <si>
    <t>1.Verify when user turns off sound from html player then INTERACT event should genearte
2.Verify when user turns on sound from old html player then INTERACT event should generate
3.Verify when user closes the menu then INTERACT event should generate</t>
  </si>
  <si>
    <t>1. Open the portal
2. Login with valid credentials
3. Search for Html content
4. Click on Menu
5. Turn off the sound
6. Verify when user turns off sound from html player then INTERACT event should genearte
7. Turn off the sound
8. Verify when user turns on sound from old pdf player then INTERACT event should generate</t>
  </si>
  <si>
    <t>{"eid":"INTERACT","ets":1613567284922,"ver":"3.0","mid":"INTERACT:506c8768c73766d25ab12ce5cf7340d0","actor":{"id":"08631a74-4b94-4cf7-a818-831135248a4a","type":"User"},"context":{"channel":"01269878797503692810","pdata":{"id":"staging.sunbird.portal","ver":"3.7.0","pid":"sunbird-portal.contentplayer"},"env":"contentplayer","sid":"MGotPDPfjIEf2pqA16K8YaQ4xgjrmg74","did":"6959ca76e6a19a8d83b2869735f09eac","cdata":[{"id":"11702c3575c5d8a2855d00e6c256394f","type":"ContentSession"},{"id":"ee80a291e52ca6d10300fe3faba8b106","type":"PlaySession"}],"rollup":{"l1":"01269878797503692810"}},"object":{"id":"do_21303075171809689612412","type":"Content","ver":"1","rollup":{}},"tags":["01269878797503692810"],"edata":{"type":"TOUCH","subtype":"","id":"gc_mute","pageid":""}}
=====
{"eid":"INTERACT","ets":1613567285254,"ver":"3.0","mid":"INTERACT:7024ee511dfa58915c3e71a8168a7f18","actor":{"id":"08631a74-4b94-4cf7-a818-831135248a4a","type":"User"},"context":{"channel":"01269878797503692810","pdata":{"id":"staging.sunbird.portal","ver":"3.7.0","pid":"sunbird-portal.contentplayer"},"env":"contentplayer","sid":"MGotPDPfjIEf2pqA16K8YaQ4xgjrmg74","did":"6959ca76e6a19a8d83b2869735f09eac","cdata":[{"id":"11702c3575c5d8a2855d00e6c256394f","type":"ContentSession"},{"id":"ee80a291e52ca6d10300fe3faba8b106","type":"PlaySession"}],"rollup":{"l1":"01269878797503692810"}},"object":{"id":"do_21303075171809689612412","type":"Content","ver":"1","rollup":{}},"tags":["01269878797503692810"],"edata":{"type":"TOUCH","subtype":"","id":"gc_unmute","pageid":""}}]}
Close menu:
{"eid":"INTERACT","ets":1613567427190,"ver":"3.0","mid":"INTERACT:13b2584f4a3ce2457c9ae4a6adbf2eb3","actor":{"id":"08631a74-4b94-4cf7-a818-831135248a4a","type":"User"},"context":{"channel":"01269878797503692810","pdata":{"id":"staging.sunbird.portal","ver":"3.7.0","pid":"sunbird-portal.contentplayer"},"env":"contentplayer","sid":"MGotPDPfjIEf2pqA16K8YaQ4xgjrmg74","did":"6959ca76e6a19a8d83b2869735f09eac","cdata":[{"id":"11702c3575c5d8a2855d00e6c256394f","type":"ContentSession"},{"id":"ee80a291e52ca6d10300fe3faba8b106","type":"PlaySession"}],"rollup":{"l1":"01269878797503692810"}},"object":{"id":"do_21303075171809689612412","type":"Content","ver":"1","rollup":{}},"tags":["01269878797503692810"],"edata":{"type":"TOUCH","subtype":"","id":"gc_menuclose","pageid":""}}]}</t>
  </si>
  <si>
    <t xml:space="preserve">
{eid: "INTERACT", ets: 1708091024165, ver: "3.0", mid: "INTERACT:996b08d584c7436e518e38619b59e517",…}
actor
: 
{id: "08631a74-4b94-4cf7-a818-831135248a4a", type: "User"}
context
: 
{channel: "01269878797503692810",…}
cdata
: 
[{id: "648d7811d49e50ae2133a48827eac9ff", type: "ContentSession"},…]
channel
: 
"01269878797503692810"
did
: 
"7ddb3ebb114a3cd7e8d65ac9663314f3"
env
: 
"contentplayer"
pdata
: 
{id: "staging.staging.portal", ver: "6.0.0", pid: "sunbird-portal.contentplayer"}
rollup
: 
{l1: "01269878797503692810", l2: "01275629565425254434186"}
sid
: 
"XMUzyREkAUb6zUE7So3aXccYYIjdLPOm"
edata
: 
{type: "TOUCH", subtype: "", id: "gc_mute", pageid: ""}
eid
: 
"INTERACT"
ets
: 
1708091024165
mid
: 
"INTERACT:996b08d584c7436e518e38619b59e517"
object
: 
{id: "do_1139926759177011201147", type: "Content", ver: "1", rollup: {}}
tags
: 
["01269878797503692810", "01275629565425254434186"]
ver
: 
"3.0"
=============
{eid: "INTERACT", ets: 1708090566281, ver: "3.0", mid: "INTERACT:8ce2f23ad8b7decc28a0d401ff8118d8",…}
actor
: 
{id: "08631a74-4b94-4cf7-a818-831135248a4a", type: "User"}
context
: 
{channel: "01269878797503692810",…}
cdata
: 
[{id: "34f7b44393423ac8018aa088dc2ff463", type: "ContentSession"},…]
channel
: 
"01269878797503692810"
did
: 
"7ddb3ebb114a3cd7e8d65ac9663314f3"
env
: 
"contentplayer"
pdata
: 
{id: "staging.staging.portal", ver: "6.0.0", pid: "sunbird-portal.contentplayer"}
rollup
: 
{l1: "01269878797503692810", l2: "01275629565425254434186"}
sid
: 
"XMUzyREkAUb6zUE7So3aXccYYIjdLPOm"
edata
: 
{type: "TOUCH", subtype: "", id: "gc_unmute", pageid: ""}
eid
: 
"INTERACT"
ets
: 
1708090566281
mid
: 
"INTERACT:8ce2f23ad8b7decc28a0d401ff8118d8"
object
: 
{id: "do_1139926759177011201147", type: "Content", ver: "1", rollup: {}}
tags
: 
["01269878797503692810", "01275629565425254434186"]
ver
: 
"3.0"</t>
  </si>
  <si>
    <t>Content player</t>
  </si>
  <si>
    <t xml:space="preserve">Verify that the user is able to test the course assessment which renders 50 questions randomly from 500 questions and that should work as expected without impacting the content or flow of the course assessment </t>
  </si>
  <si>
    <t>- Creator should create a course assessment with 50 question and reviewer should have published already</t>
  </si>
  <si>
    <t>1. Open the sunbird portal
2. Login with valid credentials
3. Search and open any course assessment content with 50 questions
4. Try to consume and observe the flow is working without any impact</t>
  </si>
  <si>
    <t xml:space="preserve">User should be able to test the course assessment which renders 50 questions randomly from 500 questions and that should work as expected without impacting the content or flow of the course assessment </t>
  </si>
  <si>
    <t>22/05/2024</t>
  </si>
  <si>
    <t xml:space="preserve">Verify that the user should be allowed to switch to and fro between Full and normal resolution if the assessment has not been started. </t>
  </si>
  <si>
    <t>1. Open the sunbird portal
2.Login with valid credentials
3. Consume a course assessment 
Observe .</t>
  </si>
  <si>
    <t xml:space="preserve">User should be allowed to switch to and fro between Full and normal resolution if the assessment has not been started. </t>
  </si>
  <si>
    <t>userNotAbleToSwitchTheScreenResolutionInCourseassesssmentConsumption</t>
  </si>
  <si>
    <t xml:space="preserve">1. Open the sunbird portal
2. Consume a course assessment  
3. Attempt the first question and click on next 
4. Observe that the "Full screen icon" or the "Minimize screen icon" should be greyed out or disabled depending on whether the user playing the content in Full screen or Normal resolution mode </t>
  </si>
  <si>
    <t xml:space="preserve">User when attempts the first question and moves to the next the "Full screen icon" or the "Minimize screen icon" should be greyed out or disabled depending on whether the user playing the content in Full screen or Normal resolution mode </t>
  </si>
  <si>
    <t>validateMinimizeIsDisabledAfterConsumptionBothInZoomMode</t>
  </si>
  <si>
    <t xml:space="preserve">Verify that after the course assessment has started in full screen mode or Minimize screen mode the user should not be able to switch the screen resolution </t>
  </si>
  <si>
    <t xml:space="preserve">1. Open the sunbird portal
2.Login with valid credentials
3. Consume a course assessment 
4. Start the course assessment 
5. Observe that after the course assessment has started in full screen mode or Minimize screen mode the user should not be able to switch the screen resolution </t>
  </si>
  <si>
    <t xml:space="preserve">Post the course assessment has started in full screen mode or Minimize screen mode the user should not be able to switch the screen resolution </t>
  </si>
  <si>
    <t xml:space="preserve">Verify the user is able to verify both course assessment and question sets which render on ECML player without breaking the flow of the content </t>
  </si>
  <si>
    <t xml:space="preserve">1. Open the sunbird portal
2.Login with valid credentials
3. Search and open and Consume a course assessment and question set 
4. Observe that both course assessment and question sets which render on ECML player without breaking the flow of the content </t>
  </si>
  <si>
    <t xml:space="preserve">User should be able to verify both course assessment and question sets which render on ECML player without breaking the flow of the content </t>
  </si>
  <si>
    <t>verifyCourseAssessmentConsuming
varifyQuestionSetConsuming</t>
  </si>
  <si>
    <t>Verify for interactive content Scroll bar should not appear if not needed while consuming from portal</t>
  </si>
  <si>
    <t>1. Open staging URL 
2. Login 
3. Consume interactive content 
4. Verify for interactive content Scroll bar should not appear if not needed while consuming from portal</t>
  </si>
  <si>
    <t>Verify, custodian user should is able to consume the resource 
contents from library section.</t>
  </si>
  <si>
    <t xml:space="preserve">1. Custodian users should be able to search and consume the newly created resource.
2. Content should render properly once user starts consuming the resource.
</t>
  </si>
  <si>
    <t>ConsumeNewResourceAsCustodianUser</t>
  </si>
  <si>
    <t>Verify Click on next button, INTERACT event should generate for assessment content</t>
  </si>
  <si>
    <t xml:space="preserve">
</t>
  </si>
  <si>
    <t>1. Open the sunbird portal
2. Login with valid login credentials
3. Click on any content  card(assessment)
4. once player got launch click on Next Button
5. Observe INTERACT event should generate in network tab</t>
  </si>
  <si>
    <t>{eid: "INTERACT", ets: 1597996595093, ver: "3.0", mid: "INTERACT:8668332065b1d64b936afb0d6ea00817",…}
actor: {id: "ab467e6e-1f32-453c-b1d8-c6b5fa6c7b9e", type: "User"}
id: "ab467e6e-1f32-453c-b1d8-c6b5fa6c7b9e"
type: "User"
context: {channel: "0124784842112040965",…}
cdata: [{id: "2c6bc4e29c52e73c2936ba608128f9af", type: "ContentSession"},…]
channel: "0124784842112040965"
did: "3be86684d38485f37932f05f13e1cd96"
env: "contentplayer"
pdata: {id: "staging.diksha.portal", ver: "3.2.10", pid: "sunbird-portal.contentplayer"}
id: "staging.diksha.portal"
pid: "sunbird-portal.contentplayer"
ver: "3.2.10"
rollup: {l1: "0124784842112040965"}
sid: "mWcul9hOHP-l70-BQH3UFbtJyNEUyMn-"
edata: {type: "TOUCH", subtype: "", id: "next", pageid: "aedd2e73-019c-44ba-8314-aa06a31a0957",…}
extra: {stageProgress: {id: "9b60b8ce-0038-4618-8056-bdb160152a46", progress: "100%"}}
id: "next"
pageid: "aedd2e73-019c-44ba-8314-aa06a31a0957"
subtype: ""
type: "TOUCH"
eid: "INTERACT"
ets: 1597996595093
mid: "INTERACT:8668332065b1d64b936afb0d6ea00817"
object: {id: "do_2129661827600138241323", type: "Content", ver: "1",…}
tags: ["0124784842112040965"]
ver: "3.0"</t>
  </si>
  <si>
    <t>SB-20712</t>
  </si>
  <si>
    <t>Verify INTERACT event should generate when user clicks on Prevous and Next button for assessment content</t>
  </si>
  <si>
    <t>1. Open the Sunbird portal
2. Login with valid credentials.
3. Search and open the assess Content.
4. Play Content.
5. Click on Previous button.
6. Click on Next button.
5. Observe the telemetry event in network tab</t>
  </si>
  <si>
    <t xml:space="preserve"> {eid: ""INTERACT"", ets: 1603895475930, ver: ""3.0"", mid: ""INTERACT:25d3550b614b11ff64e3a17d30627267"",…}
actor: {id: ""831820bdd2abaab460e3a2b48983edc0"", type: ""User""}
id: ""831820bdd2abaab460e3a2b48983edc0""
type: ""User""
context: {channel: ""01231711180382208027"",…}
cdata: [{id: ""e729517441db32481ba2fc60b6641334"", type: ""ContentSession""},…]
0: {id: ""e729517441db32481ba2fc60b6641334"", type: ""ContentSession""}
id: ""e729517441db32481ba2fc60b6641334""
type: ""ContentSession""
1: {id: ""412ce2c65b991196d57195a693fff6e2"", type: ""PlaySession""}
id: ""412ce2c65b991196d57195a693fff6e2""
type: ""PlaySession""
channel: ""01231711180382208027""
did: ""831820bdd2abaab460e3a2b48983edc0""
env: ""contentplayer""
pdata: {id: ""staging.diksha.portal"", ver: ""3.4.0"", pid: ""sunbird-portal.contentplayer""}
id: ""staging.diksha.portal""
pid: ""sunbird-portal.contentplayer""
ver: ""3.4.0""
rollup: {l1: ""01231711180382208027""}
l1: ""01231711180382208027""
sid: ""a450dbb9-414a-4136-f451-bbeb24b0d26f""
edata: {type: ""TOUCH"", subtype: """", id: ""button-next"", pageid: """"}
id: ""button-next""
pageid: """"
subtype: """"
type: ""TOUCH""
eid: ""INTERACT""
ets: 1603895475930
mid: ""INTERACT:25d3550b614b11ff64e3a17d30627267""
object: {id: ""do_2131105783314022401159"", type: ""Content"", ver: ""1"", rollup: {}}
id: ""do_2131105783314022401159""
rollup: {}
type: ""Content""
ver: ""1""
tags: [""01231711180382208027""]
0: ""01231711180382208027""
ver: ""3.0""
id: ""api.sunbird.telemetry""
ver: ""3.0""
mid: ""INTERACT:884c2360b16bedfbcac0da796b7dd521""
object: {id: ""do_2123795092172636161757"", type: ""Content"", ver: ""4"", rollup: {}}
id: ""do_2123795092172636161757""
rollup: {}
type: ""Content""
ver: ""4""
tags: [""01231711180382208027""]
0: ""01231711180382208027""
ver: ""3.0""
"</t>
  </si>
  <si>
    <r>
      <rPr>
        <rFont val="Arial"/>
        <b/>
        <color theme="1"/>
        <sz val="10.0"/>
      </rPr>
      <t xml:space="preserve">Next&gt;
</t>
    </r>
    <r>
      <rPr>
        <rFont val="Arial"/>
        <b/>
        <color theme="1"/>
        <sz val="10.0"/>
      </rPr>
      <t xml:space="preserve">{eid: "INTERACT", ets: 1678455147963, ver: "3.0", mid: "INTERACT:4f2df00be45bc16c1821f78c839de1ab",…}
actor
: 
{id: "ba170459-5d26-45a9-899c-ac827faae9eb", type: "User"}
context
: 
{channel: "01269878797503692810",…}
cdata
: 
[{id: "do_2136704646194216961677", type: "course"}, {type: "batch", id: "013670472198742016387"},…]
channel
: 
"01269878797503692810"
did
: 
"f409b5e5aebf11c342d634647c7b6297"
env
: 
"contentplayer"
pdata
: 
{id: "staging.sunbird.portal", ver: "5.2.0", pid: "sunbird-portal.contentplayer"}
rollup
: 
{l1: "01269878797503692810", l2: "012741962549116928720"}
sid
: 
"8PSqTv4In0Jb1wckWoMh22jlrVF01sOQ"
edata
: 
{type: "TOUCH", subtype: "", id: "next", pageid: "summary_stage_id",…}
eid
: 
"INTERACT"
ets
: 
1678455147963
mid
: 
"INTERACT:4f2df00be45bc16c1821f78c839de1ab"
object
: 
{id: "do_2136698962496716801500", type: "Content", ver: "2",…}
tags
: 
["01269878797503692810", "012741962549116928720"]
ver
: 
"3.0"
================
</t>
    </r>
    <r>
      <rPr>
        <rFont val="Arial"/>
        <b/>
        <color theme="1"/>
        <sz val="10.0"/>
      </rPr>
      <t xml:space="preserve">Previous&gt;
</t>
    </r>
    <r>
      <rPr>
        <rFont val="Arial"/>
        <b/>
        <color theme="1"/>
        <sz val="10.0"/>
      </rPr>
      <t>{eid: "INTERACT", ets: 1678455147963, ver: "3.0", mid: "INTERACT:4f2df00be45bc16c1821f78c839de1ab",…}
actor
: 
{id: "ba170459-5d26-45a9-899c-ac827faae9eb", type: "User"}
context
: 
{channel: "01269878797503692810",…}
cdata
: 
[{id: "do_2136704646194216961677", type: "course"}, {type: "batch", id: "013670472198742016387"},…]
channel
: 
"01269878797503692810"
did
: 
"f409b5e5aebf11c342d634647c7b6297"
env
: 
"contentplayer"
pdata
: 
{id: "staging.sunbird.portal", ver: "5.2.0", pid: "sunbird-portal.contentplayer"}
rollup
: 
{l1: "01269878797503692810", l2: "012741962549116928720"}
sid
: 
"8PSqTv4In0Jb1wckWoMh22jlrVF01sOQ"
edata
: 
{type: "TOUCH", subtype: "", id: "prev_clicked", pageid: "0"}
eid
: 
"INTERACT"
ets
: 
1678455147963
mid
: 
"INTERACT:4f2df00be45bc16c1821f78c839de1ab"
object
: 
{id: "do_2136698962496716801500", type: "Content", ver: "2",…}
tags
: 
["01269878797503692810", "012741962549116928720"]
ver
: 
"3.0"</t>
    </r>
  </si>
  <si>
    <t xml:space="preserve">
{eid: "ASSESS", ets: 1678435906877, ver: "3.1", mid: "ASSESS:1158ecfe14cdc670bd8e9587325d5f04",…}
actor
: 
{id: "ad7f18f4-d1c6-4d03-b12d-a92b4e8596ea", type: "User"}
context
: 
{channel: "01269878797503692810",…}
cdata
: 
[{id: "do_2133223144001617921415", type: "course"}, {type: "batch", id: "01332231827401113646"},…]
channel
: 
"01269878797503692810"
did
: 
"de6f823acf78ce19bde2fa8fe280eb18"
env
: 
"contentplayer"
pdata
: 
{id: "staging.sunbird.portal", ver: "5.2.0", pid: "sunbird-portal.contentplayer"}
rollup
: 
{l1: "01269878797503692810", l2: "012741962549116928720"}
sid
: 
"1p_1Fq-rAzmXvrDMcHcbKOVPKrtku4JA"
edata
: 
{item: {id: "do_213276393303744512148", maxscore: 10, type: "ftb", exlength: 0,…}, index: 11,…}
eid
: 
"ASSESS"
ets
: 
1678435906877
mid
: 
"ASSESS:1158ecfe14cdc670bd8e9587325d5f04"
object
: 
{id: "do_2132776373812756481338", type: "Content", ver: "5",…}
tags
: 
["01269878797503692810", "012741962549116928720"]
ver
: 
"3.1"
=================================
{eid: "IMPRESSION", ets: 1678435906885, ver: "3.0", mid: "IMPRESSION:713df392f3902d61ce5d50e65a2cb2f3",…}
actor
: 
{id: "ad7f18f4-d1c6-4d03-b12d-a92b4e8596ea", type: "User"}
context
: 
{channel: "01269878797503692810",…}
cdata
: 
[{id: "do_2133223144001617921415", type: "course"}, {type: "batch", id: "01332231827401113646"},…]
channel
: 
"01269878797503692810"
did
: 
"de6f823acf78ce19bde2fa8fe280eb18"
env
: 
"contentplayer"
pdata
: 
{id: "staging.sunbird.portal", ver: "5.2.0", pid: "sunbird-portal.contentplayer"}
rollup
: 
{l1: "01269878797503692810", l2: "012741962549116928720"}
sid
: 
"1p_1Fq-rAzmXvrDMcHcbKOVPKrtku4JA"
edata
: 
{type: "view", subtype: "Paginate", pageid: "summary_stage_id",…}
eid
: 
"IMPRESSION"
ets
: 
1678435906885
mid
: 
"IMPRESSION:713df392f3902d61ce5d50e65a2cb2f3"
object
: 
{id: "do_2132776373812756481338", type: "Content", ver: "5",…}
tags
: 
["01269878797503692810", "012741962549116928720"]
ver
: 
"3.0"</t>
  </si>
  <si>
    <r>
      <rPr>
        <rFont val="Arial"/>
        <color theme="1"/>
        <sz val="10.0"/>
      </rPr>
      <t>Verify that Assess Telemetry event is getting generated for</t>
    </r>
    <r>
      <rPr>
        <rFont val="Arial"/>
        <color theme="1"/>
        <sz val="10.0"/>
      </rPr>
      <t xml:space="preserve"> every submission to a question </t>
    </r>
    <r>
      <rPr>
        <rFont val="Arial"/>
        <color theme="1"/>
        <sz val="10.0"/>
      </rPr>
      <t xml:space="preserve">whether the user submitted </t>
    </r>
    <r>
      <rPr>
        <rFont val="Arial"/>
        <color theme="1"/>
        <sz val="10.0"/>
      </rPr>
      <t>answer is Incorrec</t>
    </r>
    <r>
      <rPr>
        <rFont val="Arial"/>
        <color theme="1"/>
        <sz val="10.0"/>
      </rPr>
      <t>t</t>
    </r>
  </si>
  <si>
    <t xml:space="preserve"> 
{eid: "ASSESS", ets: 1687518844594, ver: "3.0", mid: "ASSESS:ca3c8c07f73d90c552a2772a6aea30b4",…}
actor
: 
{id: "f3119fda-75a1-47ed-b325-9e5d5d89e16e", type: "User"}
context
: 
{channel: "01269878797503692810",…}
cdata
: 
[{id: "51pDuxN0F1OWkiToQcwGeYjomHDCiO4n", type: "ContentSession"},…]
channel
: 
"01269878797503692810"
did
: 
"8ff5fbabe52b75e6f041668de5bfd647"
env
: 
"contentplayer"
pdata
: 
{id: "staging.sunbird.portal", ver: "6.0.0", pid: "sunbird-portal"}
rollup
: 
{l1: "01269878797503692810", l2: "012741962549116928720"}
sid
: 
"D519q0H5l2ZCVQ54E13iqSbDxMIgCApq"
uid
: 
"f3119fda-75a1-47ed-b325-9e5d5d89e16e"
edata
: 
{item: {id: "do_2133979187947929601347", title: "Q1", type: "mcq", maxscore: 1,…}, index: 1,…}
eid
: 
"ASSESS"
ets
: 
1687518844594
mid
: 
"ASSESS:ca3c8c07f73d90c552a2772a6aea30b4"
object
: 
{id: "do_2133979147196088321344", ver: "3", type: "Content", rollup: {}}
tags
: 
["01269878797503692810", "012741962549116928720"]
ver
: 
"3.0"</t>
  </si>
  <si>
    <t>17. Verify Typing answer for FTB type question, telemetry should generate</t>
  </si>
  <si>
    <t>1. Open Staging URL
2. Login
3. Consume a FTB question set
4. Type an answer
5. Check telemetry event</t>
  </si>
  <si>
    <t>{"eid":"INTERACT","ets":1610974359174,"ver":"3.0","mid":"INTERACT:45100b58371f6d3e50d5a4059687757e","actor":{"id":"4cd4c690-eab6-4938-855a-447c7b1b8ea9","type":"User"},"context":{"channel":"01269878797503692810","pdata":{"id":"staging.sunbird.portal","ver":"3.6.0-v8","pid":"sunbird-portal.contentplayer"},"env":"contentplayer","sid":"vxmRJ-j6qLqaWbB9Mu489R4ejvcsg0xU","did":"b88bff3665e3a4eb8a5f9afd69ca059f","cdata":[{"id":"38d38e6661dd7b1c50bf6514f33ec138","type":"ContentSession"},{"id":"43501178b505336d76158bd28f38b508","type":"PlaySession"}],"rollup":{"l1":"01269878797503692810"}},"object":{"id":"do_21307448111641395211443","type":"Content","ver":"1","rollup":{}},"tags":["01269878797503692810"],"edata":{"type":"TOUCH","subtype":"","id":"ans-field1","pageid":"c1ce8014-c5da-4ca4-9649-d1925158ab0c"}}</t>
  </si>
  <si>
    <t>{"eid":"INTERACT","ets":1713951427069,"ver":"3.0","mid":"INTERACT:040bab139c3c53c630059d9a2afce141","actor":{"id":"cc1a8ed3-de88-49f5-9a63-2391752f16d8","type":"User"},"context":{"channel":"01269934121990553633","pdata":{"id":"staging.sunbird.portal","ver":"7.0.0","pid":"sunbird-portal.contentplayer"},"env":"contentplayer","sid":"CYeXn8xVKrSNui6wL6UL15ach7QPXUj7","did":"7d84bd738b841691b48ca006eab28dea","cdata":[{"id":"do_214035669704048640133","type":"course"},{"type":"batch","id":"0140406862109163520"},{"id":"669c558732a1be8ffe8f92b1271e71d5","type":"ContentSession"},{"id":"f80bd439c3c1120891a79a395803e8f4","type":"PlaySession"}],"rollup":{"l1":"01269934121990553633"}},"object":{"id":"do_214035662530764800124","type":"Content","ver":"1","rollup":{"l1":"do_214035669704048640133","l2":"do_214035662530764800124"}},"tags":["01269934121990553633"],"edata":{"type":"TOUCH","subtype":"","id":"ans-field1","pageid":"2b3e4933-0a31-4599-81e5-79c9238a0516"}}</t>
  </si>
  <si>
    <t>18. Verify post typing answer and then clicking on next, ASSESS event should generate.</t>
  </si>
  <si>
    <t>1. Open Staging URL
2. Login
3. Consume a FTB question set
4. Type an answer
5. Click on next
6. Check telemetry event</t>
  </si>
  <si>
    <t>{"eid":"ASSESS","ets":1600856212704,"ver":"3.1","mid":"ASSESS:e5a1941ff4af50c7bb2d8639c5ba0932","actor":{"id":"bb96cf52-9058-4a76-b7ca-46546e340418","type":"User"},"context":{"channel":"0126632859575746566","pdata":{"id":"staging.diksha.portal","ver":"3.3.0","pid":"sunbird-portal.contentplayer"},"env":"contentplayer","sid":"21n1ZN6MfOQSFaZS2ux8M51u1zsvTKYP","did":"ac0081c8d0ebc1222ac60b98811e28c7","cdata":[{"id":"a9b54f6abfa79006c8fe68e29aa64d3e","type":"ContentSession"},{"id":"028ded3a122a62aba0a6f1aa68e88c17","type":"PlaySession"}],"rollup":{"l1":"0126632859575746566"}},"object":{"id":"do_2130037240220385281415","type":"Content","ver":"1","rollup":{}},"tags":["0126632859575746566"],"edata":{"item":{"id":"do_213003726496686080121","maxscore":1,"type":"ftb","exlength":0,"params":[{"1":"{\"text\":\"new delhi\"}"},{"2":"{\"text\":\"uttar pradesh\"}"},{"eval":"unorder"}],"uri":"","title":"Capital of india is ____\n\nLucknow is the Capital of ____\n","mmc":[],"mc":[],"desc":""},"index":3,"pass":"No","score":0,"resvalues":[{"2":"{\"text\":\"csc\"}"}],"duration":498}}</t>
  </si>
  <si>
    <t>{"eid":"ASSESS","ets":1713951431398,"ver":"3.1","mid":"ASSESS:c299ccf9d24c24768121c06178c5f08f","actor":{"id":"cc1a8ed3-de88-49f5-9a63-2391752f16d8","type":"User"},"context":{"channel":"01269934121990553633","pdata":{"id":"staging.sunbird.portal","ver":"7.0.0","pid":"sunbird-portal.contentplayer"},"env":"contentplayer","sid":"CYeXn8xVKrSNui6wL6UL15ach7QPXUj7","did":"7d84bd738b841691b48ca006eab28dea","cdata":[{"id":"do_214035669704048640133","type":"course"},{"type":"batch","id":"0140406862109163520"},{"id":"669c558732a1be8ffe8f92b1271e71d5","type":"ContentSession"},{"id":"f80bd439c3c1120891a79a395803e8f4","type":"PlaySession"}],"rollup":{"l1":"01269934121990553633"}},"object":{"id":"do_214035662530764800124","type":"Content","ver":"1","rollup":{"l1":"do_214035669704048640133","l2":"do_214035662530764800124"}},"tags":["01269934121990553633"],"edata":{"item":{"id":"do_21403566403177676814","maxscore":1,"type":"ftb","exlength":0,"params":[{"1":"{\"text\":\"country\"}"},{"eval":"order"}],"uri":"","title":"India is my ____\n","mmc":[],"mc":[],"desc":""},"index":2,"pass":"Yes","score":1,"resvalues":[{"1":"{\"text\":\"country\"}"}],"duration":18}}</t>
  </si>
  <si>
    <t>19. Verify clicking on retry button for FTB type question, INTERACT event should generate.</t>
  </si>
  <si>
    <t>1. Open portal.
2. Login iwth valid credenatils.
3. Search for some assesments. (FTB)
4. Play the question &gt; give wrong answers to questions.
5. Click on retry in the evaluation popup.
6. Observe the telemetry.</t>
  </si>
  <si>
    <t>{"eid":"INTERACT","ets":1597838046629,"ver":"3.0","mid":"INTERACT:cdef9e7f9d1f6b129ec4d085e470fc5a","actor":{"id":"dca7518d-5886-4251-94aa-360c762b1182","type":"User"},"context":{"channel":"0124784842112040965","pdata":{"id":"staging.diksha.portal","ver":"3.2.10","pid":"sunbird-portal.contentplayer"},"env":"contentplayer","sid":"vRfXFB746WLAlH_34l-Vrm1IYKsz6neo","did":"1a9c155ad3a4d6f38ca2062068bdb62c","cdata":[{"id":"77c15a035efcb154adcd413bf0c6d8f2","type":"ContentSession"},{"id":"6de16246bd0208260d6d215c0ee5574c","type":"PlaySession"}],"rollup":{"l1":"0124784842112040965"}},"object":{"id":"do_2129860025948569601233","type":"Content","ver":"1","rollup":{}},"tags":["0124784842112040965"],"edata":{"type":"TOUCH","subtype":"","id":"button-retry","pageid":"6dcb33de-16a0-4627-8a40-38bd52ca95d1"}}</t>
  </si>
  <si>
    <t>21. Verify clicking on Next post entering answer, ASSESS event should generate.</t>
  </si>
  <si>
    <t>1. Open portal.
2. Login iwth valid credenatils.
3. Search for some assesments. (FTB)
4. Play the question &gt; Type any asnswers.
5. Click on next after answering questions.
6. Observe the telemetry.</t>
  </si>
  <si>
    <t>{eid: "ASSESS", ets: 1613460718440, ver: "3.1", mid: "ASSESS:ec57802336027c0eea88a0dc1b7d9e58",…}
actor: {id: "e4f7b578-9dc2-4283-96d5-84f44c34d119", type: "User"}
id: "e4f7b578-9dc2-4283-96d5-84f44c34d119"
type: "User"
context: {channel: "0126796199493140480",…}
cdata: [{id: "54826aa503cbf5ca7f477f2e8ed1e6e6", type: "ContentSession"},…]
channel: "0126796199493140480"
did: "b88bff3665e3a4eb8a5f9afd69ca059f"
env: "contentplayer"
pdata: {id: "staging.sunbird.portal", ver: "3.7.0", pid: "sunbird-portal.contentplayer"}
rollup: {l1: "0126796199493140480"}
sid: "bgz6uf17Az8WBrJ_IUohwoqL5nbt1oI5"
edata: {item: {id: "do_213074481557364736138", maxscore: 1, type: "ftb", exlength: 0,…}, index: 1, pass: "No",…}
duration: 8
index: 1
item: {id: "do_213074481557364736138", maxscore: 1, type: "ftb", exlength: 0,…}
pass: "No"
resvalues: [{1: "{"text":"ST"}"}]
score: 0
eid: "ASSESS"
ets: 1613460718440
mid: "ASSESS:ec57802336027c0eea88a0dc1b7d9e58"
object: {id: "do_21307448111641395211443", type: "Content", ver: "1", rollup: {}}
tags: ["0126796199493140480"]
ver: "3.1"</t>
  </si>
  <si>
    <t>22. Verify on Evaluation popup, post ASSESS event RESPONSE event should generate.</t>
  </si>
  <si>
    <t>{"eid":"ASSESS","ets":1613460718440,"ver":"3.1","mid":"ASSESS:ec57802336027c0eea88a0dc1b7d9e58","actor":{"id":"e4f7b578-9dc2-4283-96d5-84f44c34d119","type":"User"},"context":{"channel":"0126796199493140480","pdata":{"id":"staging.sunbird.portal","ver":"3.7.0","pid":"sunbird-portal.contentplayer"},"env":"contentplayer","sid":"bgz6uf17Az8WBrJ_IUohwoqL5nbt1oI5","did":"b88bff3665e3a4eb8a5f9afd69ca059f","cdata":[{"id":"54826aa503cbf5ca7f477f2e8ed1e6e6","type":"ContentSession"},{"id":"261b7ec9b24aa790e7791f306b7578cb","type":"PlaySession"}],"rollup":{"l1":"0126796199493140480"}},"object":{"id":"do_21307448111641395211443","type":"Content","ver":"1","rollup":{}},"tags":["0126796199493140480"],"edata":{"item":{"id":"do_213074481557364736138","maxscore":1,"type":"ftb","exlength":0,"params":[{"1":"{\"text\":\"new delhi\"}"},{"eval":"order"}],"uri":"","title":"capital of india is ____\n","mmc":[],"mc":[],"desc":""},"index":1,"pass":"No","score":0,"resvalues":[{"1":"{\"text\":\"ST\"}"}],"duration":8}},{"eid":"RESPONSE","ets":1613460718450,"ver":"3.0","mid":"RESPONSE:6b46a0964e1a0ba29322c321a2b61e3c","actor":{"id":"e4f7b578-9dc2-4283-96d5-84f44c34d119","type":"User"},"context":{"channel":"0126796199493140480","pdata":{"id":"staging.sunbird.portal","ver":"3.7.0","pid":"sunbird-portal.contentplayer"},"env":"contentplayer","sid":"bgz6uf17Az8WBrJ_IUohwoqL5nbt1oI5","did":"b88bff3665e3a4eb8a5f9afd69ca059f","cdata":[{"id":"54826aa503cbf5ca7f477f2e8ed1e6e6","type":"ContentSession"},{"id":"261b7ec9b24aa790e7791f306b7578cb","type":"PlaySession"}],"rollup":{"l1":"0126796199493140480"}},"object":{"id":"do_21307448111641395211443","type":"Content","ver":"1","rollup":{}},"tags":["0126796199493140480"],"edata":{"target":{"id":"do_213074481557364736138","ver":"1.0","type":"AssessmentItem"},"type":"INPUT","values":[{"1":"{\"text\":\"ST\"}"}]}}</t>
  </si>
  <si>
    <t>{"eid":"RESPONSE","ets":1713951413040,"ver":"3.0","mid":"RESPONSE:fd6dfe947d0cfa61a828f15bb2aa68a1","actor":{"id":"cc1a8ed3-de88-49f5-9a63-2391752f16d8","type":"User"},"context":{"channel":"01269934121990553633","pdata":{"id":"staging.sunbird.portal","ver":"7.0.0","pid":"sunbird-portal.contentplayer"},"env":"contentplayer","sid":"CYeXn8xVKrSNui6wL6UL15ach7QPXUj7","did":"7d84bd738b841691b48ca006eab28dea","cdata":[{"id":"do_214035669704048640133","type":"course"},{"type":"batch","id":"0140406862109163520"},{"id":"669c558732a1be8ffe8f92b1271e71d5","type":"ContentSession"},{"id":"f80bd439c3c1120891a79a395803e8f4","type":"PlaySession"}],"rollup":{"l1":"01269934121990553633"}},"object":{"id":"do_214035662530764800124","type":"Content","ver":"1","rollup":{"l1":"do_214035669704048640133","l2":"do_214035662530764800124"}},"tags":["01269934121990553633"],"edata":{"target":{"id":"do_21403566403177676814","ver":"1.0","type":"AssessmentItem"},"type":"INPUT","values":[{"1":"{\"text\":\"blanks\"}"}]}}</t>
  </si>
  <si>
    <t>20. Verify Typing answer, RESPONSE event should generate.</t>
  </si>
  <si>
    <t>1. Open portal.
2. Login iwth valid credenatils.
3. Search for some assesments. (FTB)
4. Play the question &gt; Type any asnswers.
5. Observe teh telemetry.</t>
  </si>
  <si>
    <t>{eid: "RESPONSE", ets: 1597838045117, ver: "3.0", mid: "RESPONSE:d4b8f7c9f93f71668a6689fc1aa0a775",…}
actor: {id: "dca7518d-5886-4251-94aa-360c762b1182", type: "User"}
id: "dca7518d-5886-4251-94aa-360c762b1182"
type: "User"
context: {channel: "0124784842112040965",…}
cdata: [{id: "77c15a035efcb154adcd413bf0c6d8f2", type: "ContentSession"},…]
channel: "0124784842112040965"
did: "1a9c155ad3a4d6f38ca2062068bdb62c"
env: "contentplayer"
pdata: {id: "staging.diksha.portal", ver: "3.2.10", pid: "sunbird-portal.contentplayer"}
rollup: {l1: "0124784842112040965"}
sid: "vRfXFB746WLAlH_34l-Vrm1IYKsz6neo"
edata: {target: {id: "do_2129711401412689921437", ver: "1.0", type: "AssessmentItem"}, type: "INPUT",…}
eid: "RESPONSE"
ets: 1597838045117
mid: "RESPONSE:d4b8f7c9f93f71668a6689fc1aa0a775"
object: {id: "do_2129860025948569601233", type: "Content", ver: "1", rollup: {}}
tags: ["0124784842112040965"]
ver: "3.0"</t>
  </si>
  <si>
    <t xml:space="preserve">
{eid: "RESPONSE", ets: 1687264235816, ver: "3.0", mid: "RESPONSE:073b7ca3a85a27044661f40d093c3a57",…}
actor
: 
{id: "ad7f18f4-d1c6-4d03-b12d-a92b4e8596ea", type: "User"}
context
: 
{channel: "01269878797503692810",…}
cdata
: 
[{id: "01329314824202649627", type: "Source"},…]
channel
: 
"01269878797503692810"
did
: 
"1e4acf765689b360e2699c561a63af6b"
env
: 
"contentplayer"
pdata
: 
{id: "staging.sunbird.portal", ver: "6.0.0", pid: "sunbird-portal.contentplayer"}
rollup
: 
{l1: "01269878797503692810"}
sid
: 
"O8enfx0F6Zq98qFRPl0cR-Fds0Us11lw"
edata
: 
{target: {id: "do_2130880427646074881369", ver: "1.0", type: "AssessmentItem"}, type: "INPUT",…}
target
: 
{id: "do_2130880427646074881369", ver: "1.0", type: "AssessmentItem"}
type
: 
"INPUT"
values
: 
[{1: "{"text":"hellohiಹಲೋ"}"}]
eid
: 
"RESPONSE"
ets
: 
1687264235816
mid
: 
"RESPONSE:073b7ca3a85a27044661f40d093c3a57"
object
: 
{id: "do_2130250487952097281641", type: "Content", ver: "2", rollup: {}}
tags
: 
["01269878797503692810"]
ver
: 
"3.0"</t>
  </si>
  <si>
    <t>23. Verify while playing content and click on Next button till end, END event should generate.</t>
  </si>
  <si>
    <t>1. Open portal.
2. Login iwth valid credenatils.
3. Search for some contents.
4. Play the question &gt; Type any asnswers.
5. Click on next after answering questions.
6. Observe the telemetry.</t>
  </si>
  <si>
    <t>[{"eid":"END","ets":1613460720355,"ver":"3.0","mid":"END:8ebff1d8741149fa9069efc15a9a79fa","actor":{"id":"e4f7b578-9dc2-4283-96d5-84f44c34d119","type":"User"},"context":{"channel":"0126796199493140480","pdata":{"id":"staging.sunbird.portal","ver":"3.7.0","pid":"sunbird-portal.contentplayer"},"env":"contentplayer","sid":"bgz6uf17Az8WBrJ_IUohwoqL5nbt1oI5","did":"b88bff3665e3a4eb8a5f9afd69ca059f","cdata":[{"id":"54826aa503cbf5ca7f477f2e8ed1e6e6","type":"ContentSession"},{"id":"261b7ec9b24aa790e7791f306b7578cb","type":"PlaySession"}],"rollup":{"l1":"0126796199493140480"}},"object":{"id":"do_21307448111641395211443","type":"Content","ver":"1","rollup":{}},"tags":["0126796199493140480"],"edata":{"type":"content","mode":"play","pageid":"sunbird-player-Endpage","summary":[{"progress":100},{"totallength":""},{"visitedlength":""},{"visitedcontentend":""},{"totalseekedlength":""},{"endpageseen":true}],"duration":9.979000000000001}}]}</t>
  </si>
  <si>
    <t>{"eid":"END","ets":1713951170287,"ver":"3.0","mid":"END:dcb6531e4d737b52037828eb8e684d31","actor":{"id":"cc1a8ed3-de88-49f5-9a63-2391752f16d8","type":"User"},"context":{"channel":"01269934121990553633","pdata":{"id":"staging.sunbird.portal","ver":"7.0.0","pid":"sunbird-portal"},"env":"Course","sid":"CYeXn8xVKrSNui6wL6UL15ach7QPXUj7","did":"7d84bd738b841691b48ca006eab28dea","cdata":[{"type":"Course","id":"do_214035665849581568125"},{"id":"0140406862109163520","type":"CourseBatch"},{"id":"CYeXn8xVKrSNui6wL6UL15ach7QPXUj7","type":"UserSession"},{"id":"Desktop","type":"Device"},{"id":"joy","type":"Theme"}],"rollup":{"l1":"01269934121990553633"},"uid":"cc1a8ed3-de88-49f5-9a63-2391752f16d8"},"object":{"id":"do_214035665849581568125","ver":"1.0","type":"course","rollup":{"l1":"do_214035665849581568125"}},"tags":["01269934121990553633"],"edata":{"type":"workflow","pageid":"course-read","mode":"play","duration":14.39}}</t>
  </si>
  <si>
    <t>24. Verify clicking on Next button while content is playing, INTERACT event should generate.</t>
  </si>
  <si>
    <t>1. Open portal.
2. Login with valid credenatils.
3. Search for some contents (question set)
4. Play the question.
5. Click on next during content play.
6. Observe the telemetry.</t>
  </si>
  <si>
    <t>{eid: "INTERACT", ets: 1613460696812, ver: "3.0", mid: "INTERACT:ad480dceebcbfe0346439a1c90bdf732",…}
actor: {id: "e4f7b578-9dc2-4283-96d5-84f44c34d119", type: "User"}
id: "e4f7b578-9dc2-4283-96d5-84f44c34d119"
type: "User"
context: {channel: "0126796199493140480",…}
cdata: [{id: "54826aa503cbf5ca7f477f2e8ed1e6e6", type: "ContentSession"},…]
0: {id: "54826aa503cbf5ca7f477f2e8ed1e6e6", type: "ContentSession"}
1: {id: "940cce5c2ae48289fae5c9e4eaf9ce87", type: "PlaySession"}
channel: "0126796199493140480"
did: "b88bff3665e3a4eb8a5f9afd69ca059f"
env: "contentplayer"
pdata: {id: "staging.sunbird.portal", ver: "3.7.0", pid: "sunbird-portal.contentplayer"}
id: "staging.sunbird.portal"
pid: "sunbird-portal.contentplayer"
ver: "3.7.0"
rollup: {l1: "0126796199493140480"}
l1: "0126796199493140480"
sid: "bgz6uf17Az8WBrJ_IUohwoqL5nbt1oI5"
edata: {type: "TOUCH", subtype: "", id: "button-next", pageid: ""}
id: "button-next"
pageid: ""
subtype: ""
type: "TOUCH"
eid: "INTERACT"
ets: 1613460696812
mid: "INTERACT:ad480dceebcbfe0346439a1c90bdf732"
object: {id: "do_21307448111641395211443", type: "Content", ver: "1", rollup: {}}
id: "do_21307448111641395211443"
rollup: {}
type: "Content"
ver: "1"
tags: ["0126796199493140480"]
0: "0126796199493140480"
ver: "3.0"</t>
  </si>
  <si>
    <t>{"eid":"INTERACT","ets":1699505051513,"ver":"3.0","mid":"INTERACT:d56fa90e7870cef57ce4d14e9a6b96bd","actor":{"id":"17528d67-00b0-4d0d-ab02-3c058de906b5","type":"User"},"context":{"channel":"0126796199493140480","pdata":{"id":"staging.staging.portal","ver":"6.0.0","pid":"sunbird-portal.contentplayer"},"env":"contentplayer","sid":"JIOvdhbxUpquanOiTFzyhAgp1WsMt-wF","did":"9b1088adfc012f05d0bbba075b54c2c3","cdata":[{"id":"do_11392183992386355214","type":"course"},{"type":"batch","id":"0139218506571776000"},{"id":"ddd590955a4755958c5447faae1ff18d","type":"ContentSession"},{"id":"07f887427cb9071cd2490aaae3e019e2","type":"PlaySession"}],"rollup":{"l1":"0126796199493140480"}},"object":{"id":"do_113921075958611968131","type":"Content","ver":"1","rollup":{"l1":"do_11392183992386355214","l2":"do_113921075958611968131"}},"tags":["0126796199493140480"],"edata":{"type":"TOUCH","subtype":"","id":"next","pageid":"summary_stage_id","extra":{"stageProgress":{"id":"ContentApp-EndScreen","progress":"100%"}}}}</t>
  </si>
  <si>
    <t>33. Verify Play question set for Arrange in sequence type questions, START event should generate.</t>
  </si>
  <si>
    <r>
      <rPr>
        <rFont val="Arial"/>
        <color theme="1"/>
        <sz val="10.0"/>
      </rPr>
      <t>1. Open portal.
2. Login with valid credentials.
3. Search for some assesments.(</t>
    </r>
    <r>
      <rPr>
        <rFont val="Arial"/>
        <b/>
        <color theme="1"/>
        <sz val="10.0"/>
      </rPr>
      <t>Re-arrange</t>
    </r>
    <r>
      <rPr>
        <rFont val="Arial"/>
        <color theme="1"/>
        <sz val="10.0"/>
      </rPr>
      <t>)
4. Play the question.
5. Observe the telemetry.</t>
    </r>
  </si>
  <si>
    <t>[{"eid":"START","ets":1613464143882,"ver":"3.0","mid":"START:3446a4799fa3ccc46c6fdf8abe3f4d4b","actor":{"id":"e4f7b578-9dc2-4283-96d5-84f44c34d119","type":"User"},"context":{"channel":"0126796199493140480","pdata":{"id":"staging.sunbird.portal","ver":"3.7.0","pid":"sunbird-portal.contentplayer"},"env":"contentplayer","sid":"bgz6uf17Az8WBrJ_IUohwoqL5nbt1oI5","did":"b88bff3665e3a4eb8a5f9afd69ca059f","cdata":[{"id":"800e1ef2eb1ae6ce8578cd8dd03ae137","type":"ContentSession"},{"id":"71c964f38e849ce7a1a36b9c6a240aeb","type":"PlaySession"}],"rollup":{"l1":"0126796199493140480"}},"object":{"id":"do_312535162341916672124166","type":"Content","ver":"6","rollup":{}},"tags":["0126796199493140480"],"edata":{"type":"content","mode":"play","pageid":"","duration":13.65}}</t>
  </si>
  <si>
    <t>{"eid":"START","ets":1699504983473,"ver":"3.0","mid":"START:a6e694348f411eacaa31d15347391d51","actor":{"id":"17528d67-00b0-4d0d-ab02-3c058de906b5","type":"User"},"context":{"channel":"0126796199493140480","pdata":{"id":"staging.staging.portal","ver":"6.0.0","pid":"sunbird-portal.contentplayer"},"env":"contentplayer","sid":"JIOvdhbxUpquanOiTFzyhAgp1WsMt-wF","did":"9b1088adfc012f05d0bbba075b54c2c3","cdata":[{"id":"do_11392183992386355214","type":"course"},{"type":"batch","id":"0139218506571776000"},{"id":"ddd590955a4755958c5447faae1ff18d","type":"ContentSession"},{"id":"07f887427cb9071cd2490aaae3e019e2","type":"PlaySession"}],"rollup":{"l1":"0126796199493140480"}},"object":{"id":"do_113921075958611968131","type":"Content","ver":"1","rollup":{"l1":"do_11392183992386355214","l2":"do_113921075958611968131"}},"tags":["0126796199493140480"],"edata":{"type":"content","mode":"play","duration":47.25}}</t>
  </si>
  <si>
    <t>29. Clicking Next button post arranging the question set, INTERACT event should generate.</t>
  </si>
  <si>
    <r>
      <rPr>
        <rFont val="Arial"/>
        <color theme="1"/>
        <sz val="10.0"/>
      </rPr>
      <t>1. Open portal.
2. Login with valid credentials.
3. Search for some assesments.(</t>
    </r>
    <r>
      <rPr>
        <rFont val="Arial"/>
        <b/>
        <color theme="1"/>
        <sz val="10.0"/>
      </rPr>
      <t>Re-ordering</t>
    </r>
    <r>
      <rPr>
        <rFont val="Arial"/>
        <color theme="1"/>
        <sz val="10.0"/>
      </rPr>
      <t>)
4. Observe the ordering of words.
5. Click on next button.
6. Observe the telemetry.</t>
    </r>
  </si>
  <si>
    <t>{"eid":"INTERACT","ets":1613463398066,"ver":"3.0","mid":"INTERACT:a598f5768fc696f9bb352418b2f3a10a","actor":{"id":"e4f7b578-9dc2-4283-96d5-84f44c34d119","type":"User"},"context":{"channel":"0126796199493140480","pdata":{"id":"staging.sunbird.portal","ver":"3.7.0","pid":"sunbird-portal.contentplayer"},"env":"contentplayer","sid":"bgz6uf17Az8WBrJ_IUohwoqL5nbt1oI5","did":"b88bff3665e3a4eb8a5f9afd69ca059f","cdata":[{"id":"cd08592b15085c28506c83a9d3c2810b","type":"ContentSession"},{"id":"865951e6a20ba671f84e28d0c64b7b61","type":"PlaySession"}],"rollup":{"l1":"0126796199493140480"}},"object":{"id":"do_2129522011453931521602","type":"Content","ver":"2","rollup":{}},"tags":["0126796199493140480"],"edata":{"type":"TOUCH","subtype":"ContentID","id":"do_2129522011453931521602","pageid":"ContentApp-EndScreen"}},{"eid":"INTERACT","ets":1613463398073,"ver":"3.0","mid":"INTERACT:f6ceeb14cfca89f3e17fda7a7003e17b","actor":{"id":"e4f7b578-9dc2-4283-96d5-84f44c34d119","type":"User"},"context":{"channel":"0126796199493140480","pdata":{"id":"staging.sunbird.portal","ver":"3.7.0","pid":"sunbird-portal.contentplayer"},"env":"contentplayer","sid":"bgz6uf17Az8WBrJ_IUohwoqL5nbt1oI5","did":"b88bff3665e3a4eb8a5f9afd69ca059f","cdata":[{"id":"cd08592b15085c28506c83a9d3c2810b","type":"ContentSession"},{"id":"865951e6a20ba671f84e28d0c64b7b61","type":"PlaySession"}],"rollup":{"l1":"0126796199493140480"}},"object":{"id":"do_2129522011453931521602","type":"Content","ver":"2","rollup":{}},"tags":["0126796199493140480"],"edata":{"type":"TOUCH","subtype":"","id":"button-next","pageid":""}}</t>
  </si>
  <si>
    <t>30. Verify ASSESS event should generate when User click on Next Post arranging the question</t>
  </si>
  <si>
    <r>
      <rPr>
        <rFont val="Arial"/>
        <color theme="1"/>
        <sz val="10.0"/>
      </rPr>
      <t>1. Open portal.
2. Login with valid credentials.
3. Search for some assesments.(</t>
    </r>
    <r>
      <rPr>
        <rFont val="Arial"/>
        <b/>
        <color theme="1"/>
        <sz val="10.0"/>
      </rPr>
      <t>Re-ordering</t>
    </r>
    <r>
      <rPr>
        <rFont val="Arial"/>
        <color theme="1"/>
        <sz val="10.0"/>
      </rPr>
      <t>)
4. Observe the ordering of words.
5. Do some re arrange of questions.
6. Observe the telemetry.</t>
    </r>
  </si>
  <si>
    <t>[{"eid":"ASSESS","ets":1613463865548,"ver":"3.1","mid":"ASSESS:c7bd0be36723e616ba9d2707be0495f6","actor":{"id":"e4f7b578-9dc2-4283-96d5-84f44c34d119","type":"User"},"context":{"channel":"0126796199493140480","pdata":{"id":"staging.sunbird.portal","ver":"3.7.0","pid":"sunbird-portal.contentplayer"},"env":"contentplayer","sid":"bgz6uf17Az8WBrJ_IUohwoqL5nbt1oI5","did":"b88bff3665e3a4eb8a5f9afd69ca059f","cdata":[{"id":"cd08592b15085c28506c83a9d3c2810b","type":"ContentSession"},{"id":"e1949ead1ef6251274d50a13278e82df","type":"PlaySession"}],"rollup":{"l1":"0126796199493140480"}},"object":{"id":"do_2129522011453931521602","type":"Content","ver":"2","rollup":{}},"tags":["0126796199493140480"],"edata":{"item":{"id":"do_2129522018818129921851","maxscore":1,"type":"reorder","exlength":0,"params":[{"1":"{\"text\":\"ರೂಪಿಸಲು\"}"},{"2":"{\"text\":\"ಜೋಡಿಸಿ\"}"},{"3":"{\"text\":\"ಕೊಟ್ಟಿರುವ\"}"},{"4":"{\"text\":\"ಪದಗಳನ್ನು\"}"},{"5":"{\"text\":\"ಸರಿಯಾದ\"}"},{"6":"{\"text\":\"ಒಂದು\"}"},{"7":"{\"text\":\"ಕ್ರಮದಲ್ಲಿ\"}"},{"8":"{\"text\":\".ಒಂದು\"}"},{"9":"{\"text\":\"ಪದಗಳನ್ನು\"}"},{"10":"{\"text\":\"ವಾಕ್ಯವನ್ನು\"}"},{"11":"{\"text\":\"ರೂಪಿಸಲು\"}"},{"12":"{\"text\":\"ಕೊಟ್ಟಿರುವ\"}"},{"13":"{\"text\":\"ವಾಕ್ಯವನ್ನು\"}"},{"14":"{\"text\":\"ಸರಿಯಾದ\"}"},{"answer":"{\"seq\":[\"3\",\"8\",\"4\",\"13\",\"14\",\"1\",\"7\",\"9\",\"5\",\"10\",\"11\",\"12\",\"2\",\"6\"]}"}],"uri":"","title":"ಒಂದು ವಾಕ್ಯವನ್ನು ರೂಪಿಸಲು ಕೊಟ್ಟಿರುವ ಪದಗಳನ್ನು ಸರಿಯಾದ ಕ್ರಮದಲ್ಲಿ ಜೋಡಿಸಿ.\n","mmc":[],"mc":[],"desc":""},"index":1,"pass":"No","score":0,"resvalues":[{"1":"{\"text\":\"ರೂಪಿಸಲು\"}"},{"2":"{\"text\":\"ಜೋಡಿಸಿ\"}"},{"3":"{\"text\":\"ಕೊಟ್ಟಿರುವ\"}"},{"4":"{\"text\":\"ಪದಗಳನ್ನು\"}"}],"duration":11}}</t>
  </si>
  <si>
    <t>{"eid":"ASSESS","ets":1699505048398,"ver":"3.1","mid":"ASSESS:0bcac7fb16e8bf3f6667c47c1a1997dc","actor":{"id":"17528d67-00b0-4d0d-ab02-3c058de906b5","type":"User"},"context":{"channel":"0126796199493140480","pdata":{"id":"staging.staging.portal","ver":"6.0.0","pid":"sunbird-portal.contentplayer"},"env":"contentplayer","sid":"JIOvdhbxUpquanOiTFzyhAgp1WsMt-wF","did":"9b1088adfc012f05d0bbba075b54c2c3","cdata":[{"id":"do_11392183992386355214","type":"course"},{"type":"batch","id":"0139218506571776000"},{"id":"ddd590955a4755958c5447faae1ff18d","type":"ContentSession"},{"id":"07f887427cb9071cd2490aaae3e019e2","type":"PlaySession"}],"rollup":{"l1":"0126796199493140480"}},"object":{"id":"do_113921075958611968131","type":"Content","ver":"1","rollup":{"l1":"do_11392183992386355214","l2":"do_113921075958611968131"}},"tags":["0126796199493140480"],"edata":{"item":{"id":"do_11392042844503244811","maxscore":1,"type":"mtf","exlength":0,"params":[{"lhs":"[{\"1\":\"{\\\"text\\\":\\\"Sachin\\\\n\\\"}\"},{\"2\":\"{\\\"text\\\":\\\"Messi\\\\n\\\"}\"},{\"3\":\"{\\\"text\\\":\\\"Jordan\\\\n\\\"}\"}]"},{"rhs":"[{\"1\":\"{\\\"text\\\":\\\"Basketball\\\\n\\\"}\"},{\"2\":\"{\\\"text\\\":\\\"Cricket\\\\n\\\"}\"},{\"3\":\"{\\\"text\\\":\\\"Football\\\\n\\\"}\"}]"},{"answer":"{\"lhs\":[\"1\",\"2\",\"3\"],\"rhs\":[\"3\",\"1\",\"2\"]}"}],"uri":"","title":"Match the following\n","mmc":[],"mc":[],"desc":""},"index":2,"pass":"No","score":0,"resvalues":[],"duration":0}}</t>
  </si>
  <si>
    <t>30. Verify RESPONSE event should generate post ASSESS event.</t>
  </si>
  <si>
    <t>1. Open portal.
2. Login with valid credentials.
3. Search for some assesments.(Re-ordering)
4. Observe the ordering of words.
5. Do some re arrange of questions.
6. Observe the telemetry.</t>
  </si>
  <si>
    <t>{"eid":"RESPONSE","ets":1613463865561,"ver":"3.0","mid":"RESPONSE:98bf03a2dc3ac3931b05ae582be5607d","actor":{"id":"e4f7b578-9dc2-4283-96d5-84f44c34d119","type":"User"},"context":{"channel":"0126796199493140480","pdata":{"id":"staging.sunbird.portal","ver":"3.7.0","pid":"sunbird-portal.contentplayer"},"env":"contentplayer","sid":"bgz6uf17Az8WBrJ_IUohwoqL5nbt1oI5","did":"b88bff3665e3a4eb8a5f9afd69ca059f","cdata":[{"id":"cd08592b15085c28506c83a9d3c2810b","type":"ContentSession"},{"id":"e1949ead1ef6251274d50a13278e82df","type":"PlaySession"}],"rollup":{"l1":"0126796199493140480"}},"object":{"id":"do_2129522011453931521602","type":"Content","ver":"2","rollup":{}},"tags":["0126796199493140480"],"edata":{"target":{"id":"do_2129522018818129921851","ver":"1.0","type":"AssessmentItem"},"type":"INPUT","values":[{"key":"ರೂಪಿಸಲು ಜೋಡಿಸಿ ಕೊಟ್ಟಿರುವ ಪದಗಳನ್ನು"}]}}</t>
  </si>
  <si>
    <t>{"eid":"RESPONSE","ets":1699505048029,"ver":"3.0","mid":"RESPONSE:c14596f114e747b2ef2f53c93af8f5aa","actor":{"id":"17528d67-00b0-4d0d-ab02-3c058de906b5","type":"User"},"context":{"channel":"0126796199493140480","pdata":{"id":"staging.staging.portal","ver":"6.0.0","pid":"sunbird-portal.contentplayer"},"env":"contentplayer","sid":"JIOvdhbxUpquanOiTFzyhAgp1WsMt-wF","did":"9b1088adfc012f05d0bbba075b54c2c3","cdata":[{"id":"do_11392183992386355214","type":"course"},{"type":"batch","id":"0139218506571776000"},{"id":"ddd590955a4755958c5447faae1ff18d","type":"ContentSession"},{"id":"07f887427cb9071cd2490aaae3e019e2","type":"PlaySession"}],"rollup":{"l1":"0126796199493140480"}},"object":{"id":"do_113921075958611968131","type":"Content","ver":"1","rollup":{"l1":"do_11392183992386355214","l2":"do_113921075958611968131"}},"tags":["0126796199493140480"],"edata":{"target":{"id":"do_11392042844503244811","ver":"1.0","type":"AssessmentItem"},"type":"INPUT","values":[]}}</t>
  </si>
  <si>
    <t>Ordering one to another INTERACT event should generate.</t>
  </si>
  <si>
    <r>
      <rPr>
        <rFont val="Arial"/>
        <color theme="1"/>
        <sz val="10.0"/>
      </rPr>
      <t>1. Open portal.
2. Login with valid credentials.
3. Search for some assesments.(</t>
    </r>
    <r>
      <rPr>
        <rFont val="Arial"/>
        <b/>
        <color theme="1"/>
        <sz val="10.0"/>
      </rPr>
      <t>Re-ordering</t>
    </r>
    <r>
      <rPr>
        <rFont val="Arial"/>
        <color theme="1"/>
        <sz val="10.0"/>
      </rPr>
      <t>)
4. Observe the ordering of words.
5. Observe the telemetry.</t>
    </r>
  </si>
  <si>
    <t>{"eid":"INTERACT","ets":1613463395237,"ver":"3.0","mid":"INTERACT:8d2bc6974850a41456ac93ae94d0a85f","actor":{"id":"e4f7b578-9dc2-4283-96d5-84f44c34d119","type":"User"},"context":{"channel":"0126796199493140480","pdata":{"id":"staging.sunbird.portal","ver":"3.7.0","pid":"sunbird-portal.contentplayer"},"env":"contentplayer","sid":"bgz6uf17Az8WBrJ_IUohwoqL5nbt1oI5","did":"b88bff3665e3a4eb8a5f9afd69ca059f","cdata":[{"id":"cd08592b15085c28506c83a9d3c2810b","type":"ContentSession"},{"id":"865951e6a20ba671f84e28d0c64b7b61","type":"PlaySession"}],"rollup":{"l1":"0126796199493140480"}},"object":{"id":"do_2129522011453931521602","type":"Content","ver":"2","rollup":{}},"tags":["0126796199493140480"],"edata":{"type":"TOUCH","subtype":"","id":"w7","pageid":"89c94d9b-02d6-4b63-aa67-6021de8eec21"}}</t>
  </si>
  <si>
    <t xml:space="preserve">
{eid: "INTERACT", ets: 1687264213992, ver: "3.0", mid: "INTERACT:f97df0767b37af611d998a9747e748d5",…}
actor
: 
{id: "ad7f18f4-d1c6-4d03-b12d-a92b4e8596ea", type: "User"}
context
: 
{channel: "01269878797503692810",…}
cdata
: 
[{id: "01329314824202649627", type: "Source"},…]
channel
: 
"01269878797503692810"
did
: 
"1e4acf765689b360e2699c561a63af6b"
env
: 
"contentplayer"
pdata
: 
{id: "staging.sunbird.portal", ver: "6.0.0", pid: "sunbird-portal.contentplayer"}
rollup
: 
{l1: "01269878797503692810"}
sid
: 
"O8enfx0F6Zq98qFRPl0cR-Fds0Us11lw"
edata
: 
{type: "TOUCH", subtype: "", id: "button-next", pageid: "a74c1d09-058d-48b9-8d36-7c7d73aa7424"}
eid
: 
"INTERACT"
ets
: 
1687264213992
mid
: 
"INTERACT:f97df0767b37af611d998a9747e748d5"
object
: 
{id: "do_2130250487952097281641", type: "Content", ver: "2", rollup: {}}
tags
: 
["01269878797503692810"]
ver
: 
"3.0"</t>
  </si>
  <si>
    <t>31. Verify END event should generate once User landed on to end screen.</t>
  </si>
  <si>
    <t>1. Open portal.
2. Login with valid credentials.
3. Search for some assesments.(Re-ordering)
4. Observe the ordering of words.
5. Try to move to end of the page.
6. Observe the telemetry.</t>
  </si>
  <si>
    <t>{"eid":"END","ets":1613463867253,"ver":"3.0","mid":"END:7617f154e4a2cf37758156af77c34c61","actor":{"id":"e4f7b578-9dc2-4283-96d5-84f44c34d119","type":"User"},"context":{"channel":"0126796199493140480","pdata":{"id":"staging.sunbird.portal","ver":"3.7.0","pid":"sunbird-portal.contentplayer"},"env":"contentplayer","sid":"bgz6uf17Az8WBrJ_IUohwoqL5nbt1oI5","did":"b88bff3665e3a4eb8a5f9afd69ca059f","cdata":[{"id":"cd08592b15085c28506c83a9d3c2810b","type":"ContentSession"},{"id":"e1949ead1ef6251274d50a13278e82df","type":"PlaySession"}],"rollup":{"l1":"0126796199493140480"}},"object":{"id":"do_2129522011453931521602","type":"Content","ver":"2","rollup":{}},"tags":["0126796199493140480"],"edata":{"type":"content","mode":"play","pageid":"sunbird-player-Endpage","summary":[{"progress":100},{"totallength":""},{"visitedlength":""},{"visitedcontentend":""},{"totalseekedlength":""},{"endpageseen":true}],"duration":13.141}}]}</t>
  </si>
  <si>
    <t>{eid: "END", ets: 1687264238380, ver: "3.0", mid: "END:5190c111c2664c3fdb0b73532745e0bb",…}
actor
: 
{id: "ad7f18f4-d1c6-4d03-b12d-a92b4e8596ea", type: "User"}
context
: 
{channel: "01269878797503692810",…}
cdata
: 
[{id: "01329314824202649627", type: "Source"},…]
channel
: 
"01269878797503692810"
did
: 
"1e4acf765689b360e2699c561a63af6b"
env
: 
"contentplayer"
pdata
: 
{id: "staging.sunbird.portal", ver: "6.0.0", pid: "sunbird-portal.contentplayer"}
rollup
: 
{l1: "01269878797503692810"}
sid
: 
"O8enfx0F6Zq98qFRPl0cR-Fds0Us11lw"
edata
: 
{type: "content", mode: "play", pageid: "sunbird-player-Endpage",…}
eid
: 
"END"
ets
: 
1687264238380
mid
: 
"END:5190c111c2664c3fdb0b73532745e0bb"
object
: 
{id: "do_2130250487952097281641", type: "Content", ver: "2", rollup: {}}
tags
: 
["01269878797503692810"]
ver
: 
"3.0"</t>
  </si>
  <si>
    <t>27. Verify IMPRESSION event should generate, once player got loaded.</t>
  </si>
  <si>
    <r>
      <rPr>
        <rFont val="Arial"/>
        <color theme="1"/>
        <sz val="10.0"/>
      </rPr>
      <t>1. Open portal.
2. Login with valid credentials.
3. Search for some assesments.(</t>
    </r>
    <r>
      <rPr>
        <rFont val="Arial"/>
        <b/>
        <color theme="1"/>
        <sz val="10.0"/>
      </rPr>
      <t>Re-ordering</t>
    </r>
    <r>
      <rPr>
        <rFont val="Arial"/>
        <color theme="1"/>
        <sz val="10.0"/>
      </rPr>
      <t>)
4. Observe the player launch.
5. Observe the telemetry.</t>
    </r>
  </si>
  <si>
    <t>{"eid":"IMPRESSION","ets":1613463308618,"ver":"3.0","mid":"IMPRESSION:743faa115b2995beb3c736d217f34d0b","actor":{"id":"e4f7b578-9dc2-4283-96d5-84f44c34d119","type":"User"},"context":{"channel":"0126796199493140480","pdata":{"id":"staging.sunbird.portal","ver":"3.7.0","pid":"sunbird-portal.contentplayer"},"env":"contentplayer","sid":"bgz6uf17Az8WBrJ_IUohwoqL5nbt1oI5","did":"b88bff3665e3a4eb8a5f9afd69ca059f","cdata":[{"id":"cd08592b15085c28506c83a9d3c2810b","type":"ContentSession"},{"id":"865951e6a20ba671f84e28d0c64b7b61","type":"PlaySession"}],"rollup":{"l1":"0126796199493140480"}},"object":{"id":"do_2129522011453931521602","type":"Content","ver":"2","rollup":{}},"tags":["0126796199493140480"],"edata":{"type":"workflow","subtype":"","pageid":"89c94d9b-02d6-4b63-aa67-6021de8eec21","uri":"89c94d9b-02d6-4b63-aa67-6021de8eec21","duration":14.21}}</t>
  </si>
  <si>
    <t>{"eid":"IMPRESSION","ets":1699505048026,"ver":"3.0","mid":"IMPRESSION:ef60fdda228eb3660c2c5c9c1fe931ff","actor":{"id":"17528d67-00b0-4d0d-ab02-3c058de906b5","type":"User"},"context":{"channel":"0126796199493140480","pdata":{"id":"staging.staging.portal","ver":"6.0.0","pid":"sunbird-portal.contentplayer"},"env":"contentplayer","sid":"JIOvdhbxUpquanOiTFzyhAgp1WsMt-wF","did":"9b1088adfc012f05d0bbba075b54c2c3","cdata":[{"id":"do_11392183992386355214","type":"course"},{"type":"batch","id":"0139218506571776000"},{"id":"ddd590955a4755958c5447faae1ff18d","type":"ContentSession"},{"id":"07f887427cb9071cd2490aaae3e019e2","type":"PlaySession"}],"rollup":{"l1":"0126796199493140480"}},"object":{"id":"do_113921075958611968131","type":"Content","ver":"1","rollup":{"l1":"do_11392183992386355214","l2":"do_113921075958611968131"}},"tags":["0126796199493140480"],"edata":{"type":"view","subtype":"Paginate","pageid":"b06bb79a-b18a-44c8-a047-a561b29ead12","uri":"b06bb79a-b18a-44c8-a047-a561b29ead12","duration":0,"visits":[{"objid":"do_11392042844503244811","objtype":""}]}}</t>
  </si>
  <si>
    <t>26. Verify while Playing question set for Reordering the words type question, START event should generate.</t>
  </si>
  <si>
    <r>
      <rPr>
        <rFont val="Arial"/>
        <color theme="1"/>
        <sz val="10.0"/>
      </rPr>
      <t>1. Open portal.
2. Login with valid credentials.
3. Search for some assesments.(</t>
    </r>
    <r>
      <rPr>
        <rFont val="Arial"/>
        <b/>
        <color theme="1"/>
        <sz val="10.0"/>
      </rPr>
      <t>Re-ordering</t>
    </r>
    <r>
      <rPr>
        <rFont val="Arial"/>
        <color theme="1"/>
        <sz val="10.0"/>
      </rPr>
      <t>)
4. Play the question.
5. Observe the telemetry.</t>
    </r>
  </si>
  <si>
    <t>[{"eid":"START","ets":1613463294408,"ver":"3.0","mid":"START:387a569aa7f7e66d39627bf2d37536aa","actor":{"id":"e4f7b578-9dc2-4283-96d5-84f44c34d119","type":"User"},"context":{"channel":"0126796199493140480","pdata":{"id":"staging.sunbird.portal","ver":"3.7.0","pid":"sunbird-portal.contentplayer"},"env":"contentplayer","sid":"bgz6uf17Az8WBrJ_IUohwoqL5nbt1oI5","did":"b88bff3665e3a4eb8a5f9afd69ca059f","cdata":[{"id":"cd08592b15085c28506c83a9d3c2810b","type":"ContentSession"},{"id":"865951e6a20ba671f84e28d0c64b7b61","type":"PlaySession"}],"rollup":{"l1":"0126796199493140480"}},"object":{"id":"do_2129522011453931521602","type":"Content","ver":"2","rollup":{}},"tags":["0126796199493140480"],"edata":{"type":"content","mode":"play","duration":11.44}}</t>
  </si>
  <si>
    <t>Verify telemetry should generate based on question level, for each question set evaluation should be there</t>
  </si>
  <si>
    <t>1. Open portal.
2. Click on login.
3. Login as any existing user
4. Search for any assement type content
5. Play the assessment
6. Cerify the telemetry in console</t>
  </si>
  <si>
    <t>{"eid":"ASSESS","ets":1613989908355,"ver":"3.1","mid":"ASSESS:5f63d71e4b9b811cc639a620d4a831cc","actor":{"id":"fbe926ac-a395-40e4-a65b-9b4f711d7642","type":"User"},"context":{"channel":"01269878797503692810","pdata":{"id":"staging.sunbird.portal","ver":"3.7.0","pid":"sunbird-portal.contentplayer"},"env":"contentplayer","sid":"di3furcnNPrpNA_QKzSApNuTUswH9AsA","did":"b88bff3665e3a4eb8a5f9afd69ca059f","cdata":[{"id":"f93ae9521b49311f59a93c64d22447a0","type":"ContentSession"},{"id":"3490370bbd899b1f55dfe1d81c400599","type":"PlaySession"}],"rollup":{"l1":"01269878797503692810"}},"object":{"id":"do_2131553332066304001162","type":"Content","ver":"1","rollup":{}},"tags":["01269878797503692810"],"edata":{"item":{"id":"do_21312917745113497611296","maxscore":7,"type":"sequence","exlength":0,"params":[{"1":"{\"text\":\"white\"}"},{"2":"{\"text\":\"black\"}"},{"answer":"{\"seq\":[\"2\",\"1\"]}"}],"uri":"","title":"colour of choice\n","mmc":[],"mc":[],"desc":""},"index":1,"pass":"Yes","score":7,"resvalues":[{"2":"{\"text\":\"black\"}"},{"1":"{\"text\":\"white\"}"}],"duration":7}}</t>
  </si>
  <si>
    <t xml:space="preserve"> 
{eid: "ASSESS", ets: 1699362607460, ver: "3.1", mid: "ASSESS:fabf96e09571f05f6a29e88dc135c60f",…}
actor
: 
{id: "08631a74-4b94-4cf7-a818-831135248a4a", type: "User"}
context
: 
{channel: "01269878797503692810",…}
cdata
: 
[{id: "1ffc6662cf1e4139da3b967499e0d1c9", type: "ContentSession"},…]
channel
: 
"01269878797503692810"
did
: 
"e5bb3cecddc1abb612f5712c9a590337"
env
: 
"contentplayer"
pdata
: 
{id: "staging.staging.portal", ver: "6.0.0", pid: "sunbird-portal.contentplayer"}
id
: 
"staging.staging.portal"
pid
: 
"sunbird-portal.contentplayer"
ver
: 
"6.0.0"
rollup
: 
{l1: "01269878797503692810", l2: "01275629565425254434186"}
sid
: 
"utw3QvFXpFyducKeoYN-GrUMYxiMrsNV"
edata
: 
{item: {id: "do_11392042844503244811", maxscore: 1, type: "mtf", exlength: 0,…}, index: 2, pass: "No",…}
eid
: 
"ASSESS"
ets
: 
1699362607460
mid
: 
"ASSESS:fabf96e09571f05f6a29e88dc135c60f"
object
: 
{id: "do_113921075958611968131", type: "Content", ver: "1", rollup: {}}
tags
: 
["01269878797503692810", "01275629565425254434186"]
ver
: 
"3.1"</t>
  </si>
  <si>
    <t>SB-20610</t>
  </si>
  <si>
    <t>12. Verify telemetry should generate for every navigation inside the palyer</t>
  </si>
  <si>
    <t>1.Open the staging URL 
2.Login with valid credentials 
3.Consume any player
4.Navigate through the player
5.Check telemetry events generated</t>
  </si>
  <si>
    <t>{"eid":"INTERACT","ets":1613559898866,"ver":"3.0","mid":"INTERACT:e45bc52e0b414b13b121fc4af5f582be","actor":{"id":"6959ca76e6a19a8d83b2869735f09eac","type":"User"},"context":{"channel":"01268904781886259221","pdata":{"id":"staging.sunbird.portal","ver":"3.7.0","pid":"sunbird-portal"},"env":"ContentPlayer","sid":"8ef6d7fb-120d-c6f7-c88e-9ae627bb7b16","did":"6959ca76e6a19a8d83b2869735f09eac","cdata":[{"id":"39CEHr3YQXvqiFunBaU5UczmB5QGYQq8","type":"ContentSession"},{"id":"p5mphcdAgG23sfLWYdgLVl8kqlt9i5xs","type":"PlaySession"}],"rollup":{"l1":"01268904781886259221"},"uid":"anonymous"},"object":{"id":"do_21310354048601292814704","ver":"1","type":"Content","rollup":{}},"tags":["01268904781886259221"],"edata":{"type":"TOUCH","subtype":"","id":"zoom_in","pageid":"1"}},{"eid":"INTERACT","ets":1613559899353,"ver":"3.0","mid":"INTERACT:243e8b9937cab572f2a1ed0b1dedb623","actor":{"id":"6959ca76e6a19a8d83b2869735f09eac","type":"User"},"context":{"channel":"01268904781886259221","pdata":{"id":"staging.sunbird.portal","ver":"3.7.0","pid":"sunbird-portal"},"env":"ContentPlayer","sid":"8ef6d7fb-120d-c6f7-c88e-9ae627bb7b16","did":"6959ca76e6a19a8d83b2869735f09eac","cdata":[{"id":"39CEHr3YQXvqiFunBaU5UczmB5QGYQq8","type":"ContentSession"},{"id":"p5mphcdAgG23sfLWYdgLVl8kqlt9i5xs","type":"PlaySession"}],"rollup":{"l1":"01268904781886259221"},"uid":"anonymous"},"object":{"id":"do_21310354048601292814704","ver":"1","type":"Content","rollup":{}},"tags":["01268904781886259221"],"edata":{"type":"TOUCH","subtype":"","id":"zoom_out","pageid":"1"}},{"eid":"INTERACT","ets":1613559901169,"ver":"3.0","mid":"INTERACT:b5795dcd674aa988c62c84457da4c16b","actor":{"id":"6959ca76e6a19a8d83b2869735f09eac","type":"User"},"context":{"channel":"01268904781886259221","pdata":{"id":"staging.sunbird.portal","ver":"3.7.0","pid":"sunbird-portal"},"env":"ContentPlayer","sid":"8ef6d7fb-120d-c6f7-c88e-9ae627bb7b16","did":"6959ca76e6a19a8d83b2869735f09eac","cdata":[{"id":"39CEHr3YQXvqiFunBaU5UczmB5QGYQq8","type":"ContentSession"},{"id":"p5mphcdAgG23sfLWYdgLVl8kqlt9i5xs","type":"PlaySession"}],"rollup":{"l1":"01268904781886259221"},"uid":"anonymous"},"object":{"id":"do_21310354048601292814704","ver":"1","type":"Content","rollup":{}},"tags":["01268904781886259221"],"edata":{"type":"TOUCH","subtype":"","id":"zoom_out","pageid":"1"}},{"eid":"INTERACT","ets":1613559901748,"ver":"3.0","mid":"INTERACT:74595aee2f0e8d1568c404763b599ebd","actor":{"id":"6959ca76e6a19a8d83b2869735f09eac","type":"User"},"context":{"channel":"01268904781886259221","pdata":{"id":"staging.sunbird.portal","ver":"3.7.0","pid":"sunbird-portal"},"env":"ContentPlayer","sid":"8ef6d7fb-120d-c6f7-c88e-9ae627bb7b16","did":"6959ca76e6a19a8d83b2869735f09eac","cdata":[{"id":"39CEHr3YQXvqiFunBaU5UczmB5QGYQq8","type":"ContentSession"},{"id":"p5mphcdAgG23sfLWYdgLVl8kqlt9i5xs","type":"PlaySession"}],"rollup":{"l1":"01268904781886259221"},"uid":"anonymous"},"object":{"id":"do_21310354048601292814704","ver":"1","type":"Content","rollup":{}},"tags":["01268904781886259221"],"edata":{"type":"TOUCH","subtype":"","id":"rotation_change","pageid":"1"}},{"eid":"INTERACT","ets":1613559902827,"ver":"3.0","mid":"INTERACT:0027136552478c45582fc817fa415809","actor":{"id":"6959ca76e6a19a8d83b2869735f09eac","type":"User"},"context":{"channel":"01268904781886259221","pdata":{"id":"staging.sunbird.portal","ver":"3.7.0","pid":"sunbird-portal"},"env":"ContentPlayer","sid":"8ef6d7fb-120d-c6f7-c88e-9ae627bb7b16","did":"6959ca76e6a19a8d83b2869735f09eac","cdata":[{"id":"39CEHr3YQXvqiFunBaU5UczmB5QGYQq8","type":"ContentSession"},{"id":"p5mphcdAgG23sfLWYdgLVl8kqlt9i5xs","type":"PlaySession"}],"rollup":{"l1":"01268904781886259221"},"uid":"anonymous"},"object":{"id":"do_21310354048601292814704","ver":"1","type":"Content","rollup":{}},"tags":["01268904781886259221"],"edata":{"type":"TOUCH","subtype":"","id":"previous","pageid":"1"}},{"eid":"INTERACT","ets":1613559903397,"ver":"3.0","mid":"INTERACT:93424e08a0e47e910002075a27ab05b3","actor":{"id":"6959ca76e6a19a8d83b2869735f09eac","type":"User"},"context":{"channel":"01268904781886259221","pdata":{"id":"staging.sunbird.portal","ver":"3.7.0","pid":"sunbird-portal"},"env":"ContentPlayer","sid":"8ef6d7fb-120d-c6f7-c88e-9ae627bb7b16","did":"6959ca76e6a19a8d83b2869735f09eac","cdata":[{"id":"39CEHr3YQXvqiFunBaU5UczmB5QGYQq8","type":"ContentSession"},{"id":"p5mphcdAgG23sfLWYdgLVl8kqlt9i5xs","type":"PlaySession"}],"rollup":{"l1":"01268904781886259221"},"uid":"anonymous"},"object":{"id":"do_21310354048601292814704","ver":"1","type":"Content","rollup":{}},"tags":["01268904781886259221"],"edata":{"type":"TOUCH","subtype":"","id":"previous","pageid":"1"}},{"eid":"IMPRESSION","ets":1613559940064,"ver":"3.0","mid":"IMPRESSION:0093b342f9012c0e76ec689efe27d801","actor":{"id":"6959ca76e6a19a8d83b2869735f09eac","type":"User"},"context":{"channel":"01268904781886259221","pdata":{"id":"staging.sunbird.portal","ver":"3.7.0","pid":"sunbird-portal"},"env":"ContentPlayer","sid":"8ef6d7fb-120d-c6f7-c88e-9ae627bb7b16","did":"6959ca76e6a19a8d83b2869735f09eac","cdata":[{"id":"39CEHr3YQXvqiFunBaU5UczmB5QGYQq8","type":"ContentSession"},{"id":"p5mphcdAgG23sfLWYdgLVl8kqlt9i5xs","type":"PlaySession"}],"rollup":{"l1":"01268904781886259221"},"uid":"anonymous"},"object":{"id":"do_21310354048601292814704","ver":"1","type":"Content","rollup":{}},"tags":["01268904781886259221"],"edata":{"type":"workflow","subtype":"","pageid":"2","uri":""}}]}</t>
  </si>
  <si>
    <t xml:space="preserve"> 
{eid: "INTERACT", ets: 1699362735493, ver: "3.0", mid: "INTERACT:87cce833b61d9274d8b40537f5c2274e",…}
actor
: 
{id: "08631a74-4b94-4cf7-a818-831135248a4a", type: "User"}
context
: 
{channel: "01269878797503692810",…}
cdata
: 
[{id: "1ffc6662cf1e4139da3b967499e0d1c9", type: "ContentSession"},…]
channel
: 
"01269878797503692810"
did
: 
"e5bb3cecddc1abb612f5712c9a590337"
env
: 
"contentplayer"
pdata
: 
{id: "staging.staging.portal", ver: "6.0.0", pid: "sunbird-portal.contentplayer"}
rollup
: 
{l1: "01269878797503692810", l2: "01275629565425254434186"}
sid
: 
"utw3QvFXpFyducKeoYN-GrUMYxiMrsNV"
edata
: 
{type: "TOUCH", subtype: "", id: "ans-field1", pageid: "b06bb79a-b18a-44c8-a047-a561b29ead12"}
eid
: 
"INTERACT"
ets
: 
1699362735493
mid
: 
"INTERACT:87cce833b61d9274d8b40537f5c2274e"
object
: 
{id: "do_113921075958611968131", type: "Content", ver: "1", rollup: {}}
tags
: 
["01269878797503692810", "01275629565425254434186"]
ver
: 
"3.0"</t>
  </si>
  <si>
    <t>Epub player</t>
  </si>
  <si>
    <t>Verify below mentioned metadata is available for the live Epub content
content
appIcon
artifactUrl
attributions
audience
author
board
channel
code
contentType
copyright
createdBy
createdOn
creator
description
framework
gradeLevel
identifier
keywords
language
languageCode
lastUpdatedOn
license
licenseDetails
url
description
name
url
mediaType
medium
mimeType
name
objectType
orgDetails
originData
identifier
repository: 
pkgVersion
primaryCategory
resourceType
status
streamingUrl
subject
versionKey
visibility
ts
ver</t>
  </si>
  <si>
    <t>1. Open the postman &gt; OPen the content read API collection 
2. Copy and live old/new Epub content from portal
3. Enter the  particular do_d in api url &gt; Send
4. Observe the metedata fields in response</t>
  </si>
  <si>
    <t xml:space="preserve">The mentioned metadata should be available for the live Epub content </t>
  </si>
  <si>
    <t>Verify that epub content is loaded in the same way as Pdf content player and has the below options
1.Share
2.Download
3.Forward and Backward arrows
4.Scroll Bar
5. Rating
6. Maximise and Minimise</t>
  </si>
  <si>
    <t>1.Open the Staging Portal
2.Login with valid Credentails
3.Search for the Epub content /Course and join
4.Click on the Epub content
5.Observe the contentplayer with Mentioned Options</t>
  </si>
  <si>
    <t>Epub content is loaded in the same way as Pdf content player and has the below options
1.Share
2.Download
3.Forward and Backward arrows
4.Scroll Bar
5. Rating
6. Maximise and Minimise</t>
  </si>
  <si>
    <t>consumeEpubAndvalidateInToc</t>
  </si>
  <si>
    <t>SB-25340</t>
  </si>
  <si>
    <t>Verify that when user switches to minimise and maximise, the page should not get trimmed in epub player</t>
  </si>
  <si>
    <t>1.Open staginng portal
2. Login
3. Consume any epub type content
4. Switch to full screeen and minimize</t>
  </si>
  <si>
    <t>Epu content should be diplayed properly and the data should not get trimmed when switched to full screen and back to minimize</t>
  </si>
  <si>
    <t>validateLocationLabelChangedToPagesDisplayingThePercentage</t>
  </si>
  <si>
    <t>SB-26011</t>
  </si>
  <si>
    <t>Verify that "Location" label is chanages to "Page" on that player while displaying the % on epub player on portal</t>
  </si>
  <si>
    <t>1. Open staging portal
2. Open any epub content
3. Verify that "Page" is avalilable in the left bottom of the player</t>
  </si>
  <si>
    <t>"Location" label should be changed to "Page" on that player while displaying the % on epub player on portal</t>
  </si>
  <si>
    <t>Verify below mentioned metadata is available for the live H5P content
content
appIcon
artifactUrl
attributions
audience
author
board
channel
code
contentType
copyright
copyrightYear
createdBy
createdOn
creator
description
framework
gradeLevel
identifier
keywords
language
languageCode
lastUpdatedOn
license
licenseDetails
description
name
url
mediaType
medium
mimeType
name
objectType
orgDetails
email
orgName
osId
pkgVersion
primaryCategory
resourceType
status
streamingUrl
subject
versionKey
visibility:
ts:
ver</t>
  </si>
  <si>
    <t>1. Open staging portal
2. Open any H5P content
3. Go to the particular do_d and check the metedata fields</t>
  </si>
  <si>
    <t>The mentioned metadata should be available for the live H5P content</t>
  </si>
  <si>
    <t>Verify user is able to consume the following 150 mb content:
PDF
EPUB
MP3
MP4
Webm
H5P
HTML</t>
  </si>
  <si>
    <r>
      <rPr>
        <rFont val="Arial"/>
        <color theme="1"/>
        <sz val="10.0"/>
      </rPr>
      <t xml:space="preserve">1. Open the portal
2. Login as Book creator
3. Click on Profile icon
4. Click on Worspace &gt; Upload content
5. Select the content type from dropdown
6. Click on browse button and select the appropriate file from local &gt; Upload
7. Click on </t>
    </r>
    <r>
      <rPr>
        <rFont val="Arial"/>
        <b/>
        <color theme="1"/>
        <sz val="10.0"/>
      </rPr>
      <t>Save</t>
    </r>
    <r>
      <rPr>
        <rFont val="Arial"/>
        <color theme="1"/>
        <sz val="10.0"/>
      </rPr>
      <t xml:space="preserve"> button
8. Enter the mandatory fields in Edit details&gt; Save/Send for review
9. Observe success message is displayed once content is submitted for review.</t>
    </r>
  </si>
  <si>
    <t>SB-21672</t>
  </si>
  <si>
    <t>1.New player &gt; Verify, network disconnection telemetry event is getting generated for the consumption of contents using new player.
2.New player &gt; Verify, network disconnection telemetry event is getting generated for the new player during Video Play</t>
  </si>
  <si>
    <t>1. Open the URL
2. Search for content
3. Play the video content 
4. Turn the internet off
5. Verify the telemetry</t>
  </si>
  <si>
    <t>{"eid":"ERROR","ets":1613733030487,"ver":"3.0","mid":"ERROR:063e83551683c7345e6296b11fc36811","actor":{"id":"b1ea23f7-a5dc-4a27-9a97-1a382475ad86","type":"User"},"context":{"channel":"0126796199493140480","pdata":{"id":"staging.sunbird.portal","ver":"3.7.0","pid":"sunbird-portal"},"env":"ContentPlayer","sid":"mAPGea5y25SBjkWp43ReYI0qT1CIOSoo","did":"b88bff3665e3a4eb8a5f9afd69ca059f","cdata":[{"id":"f1oZL6hOIGwQc76sUVE5FqdQo2LqJp0b","type":"ContentSession"},{"id":"UsVAE4D6L3xQU0vpju80zV8gk6i2o5nl","type":"PlaySession"}],"rollup":{"l1":"0126796199493140480"},"uid":"b1ea23f7-a5dc-4a27-9a97-1a382475ad86"},"object":{"id":"do_21310355731102924814855","ver":"1","type":"Content","rollup":{}},"tags":["0126796199493140480"],"edata":{"err":{"message":"content load to failed , No Internet Available","name":"CPV2_INT_CONNECT_01"},"errtype":{"message":"content load to failed , No Internet Available","name":"CPV2_INT_CONNECT_01"},"stacktrace":"CPV2_INT_CONNECT_01: content load to failed , No Internet Available"}}</t>
  </si>
  <si>
    <t>{eid: "ERROR", ets: 1715155975919, ver: "3.0", mid: "ERROR:b9497a8e4e5cf7c160b08797304b3a4d",…}
actor
: 
{id: "d416c869-27b3-491c-9562-c43ac04406df", type: "User"}
context
: 
{channel: "01269934121990553633",…}
cdata
: 
[{id: "z2mAlSXlOSTyXLizpgQ7Lst3GcVNOIhS", type: "ContentSession"},…]
channel
: 
"01269934121990553633"
did
: 
"826da9c29f1b45b2cf40c679305f2e5f"
env
: 
"contentplayer"
pdata
: 
{id: "staging.sunbird.portal", ver: "7.0.0", pid: "sunbird-portal"}
rollup
: 
{l1: "01269934121990553633", l2: "01274200593719296013305"}
sid
: 
"hIWiO9PVjBZrrXaC6J_ndlGk2Puv_O0o"
uid
: 
"d416c869-27b3-491c-9562-c43ac04406df"
edata
: 
{err: "CPV2_CONT_LOAD_FAIL_01", errtype: "content load failed", stacktrace: "[object Object]"}
eid
: 
"ERROR"
ets
: 
1715155975919
mid
: 
"ERROR:b9497a8e4e5cf7c160b08797304b3a4d"
object
: 
{id: "do_21306522078435737614027", ver: "2", type: "Content",…}
tags
: 
["01269934121990553633", "01274200593719296013305"]
ver
: 
"3.0"</t>
  </si>
  <si>
    <t>Old player &gt; Verify, network disconnection telemetry event is getting generated for the consumption of contents using old player.
Old player &gt; Verify, network disconnection telemetry event is getting generated for the old player during Video Play</t>
  </si>
  <si>
    <t>1.{"eid":"ERROR","ets":1610366710139,"ver":"3.0","mid":"ERROR:407bd7e2e5faf6fd900b90c239d91977","actor":{"id":"4cd4c690-eab6-4938-855a-447c7b1b8ea9","type":"User"},"context":{"channel":"01269878797503692810","pdata":{"id":"staging.sunbird.portal","ver":"3.6.0","pid":"sunbird-portal.contentplayer"},"env":"contentplayer","sid":"ZjZNjGWhs9MsXvJtfbjM6i9odD2Y1QzF","did":"b88bff3665e3a4eb8a5f9afd69ca059f","cdata":[{"type":"Feature","id":"video:resolutionChange"},{"type":"Task","id":"SB-13358"},{"type":"Resolution","id":"540"},{"type":"ResolutionChange","id":"Auto"},{"id":"a46aed20b333c6304bd22523b6a43eee","type":"ContentSession"},{"id":"5977f336ec6bf800a00760baa3e71766","type":"PlaySession"}],"rollup":{"l1":"01269878797503692810"}},"object":{"id":"do_21312960502294118411980","type":"Content","ver":"1","rollup":{}},"tags":["01269878797503692810"],"edata":{"err":"CPV1_INT_CONNECT_01","errtype":"CONTENT FAILED TO LOAD , NO INTERNET AVAILABLE","stacktrace":"CPV1_INT_CONNECT_01: content load to failed , No Internet Available","pageid":""}}
2.{"eid":"ERROR","ets":1610366710139,"ver":"3.0","mid":"ERROR:407bd7e2e5faf6fd900b90c239d91977","actor":{"id":"4cd4c690-eab6-4938-855a-447c7b1b8ea9","type":"User"},"context":{"channel":"01269878797503692810","pdata":{"id":"staging.sunbird.portal","ver":"3.6.0","pid":"sunbird-portal.contentplayer"},"env":"contentplayer","sid":"ZjZNjGWhs9MsXvJtfbjM6i9odD2Y1QzF","did":"b88bff3665e3a4eb8a5f9afd69ca059f","cdata":[{"type":"Feature","id":"video:resolutionChange"},{"type":"Task","id":"SB-13358"},{"type":"Resolution","id":"540"},{"type":"ResolutionChange","id":"Auto"},{"id":"a46aed20b333c6304bd22523b6a43eee","type":"ContentSession"},{"id":"5977f336ec6bf800a00760baa3e71766","type":"PlaySession"}],"rollup":{"l1":"01269878797503692810"}},"object":{"id":"do_21312960502294118411980","type":"Content","ver":"1","rollup":{}},"tags":["01269878797503692810"],"edata":{"err":"CPV1_INT_CONNECT_01","errtype":"CONTENT FAILED TO LOAD , NO INTERNET AVAILABLE","stacktrace":"CPV1_INT_CONNECT_01: content load to failed , No Internet Available","pageid":""}}</t>
  </si>
  <si>
    <t>Verify that the ECML resource  content should be ECML with 3 slides [ Image + QUESTION SET + IMAGE ] created and consumed.</t>
  </si>
  <si>
    <t>1. An ECML content should be created with 3 slides [Image + Question set + Image] and published.</t>
  </si>
  <si>
    <t>1. Open the Sunbird Portal.
2. Login with valid user credentials.
3. Search for the created ECML content.
4. Consume the ECML content.</t>
  </si>
  <si>
    <t>The ECML resource content should be ECML with 3 slides [ Image + QUESTION SET + IMAGE ] created and consumed successfully.</t>
  </si>
  <si>
    <t>Verify that user is able to Consume the ECML resource and the images added in first and last slide are displayed after playing the video added in the Textbook.</t>
  </si>
  <si>
    <t>1. ECML content should created &amp; Published</t>
  </si>
  <si>
    <t>1. Open the portal.
 url:https://staging.sunbirded.org/
2. Login with User credential's.
3. Search the content with Name &amp; do_id for resource on the book
4. Observe</t>
  </si>
  <si>
    <t>User should able to consume the content successfully</t>
  </si>
  <si>
    <t xml:space="preserve">
verifyThatUserIsAbleToConsumeTheECMLResource</t>
  </si>
  <si>
    <t>Verify that the summary page is displayed appropriately on consumption of the Video and ECML content 
Verify the same on Replay aswell</t>
  </si>
  <si>
    <t>1. Open the Sunbird Portal.
2. Login with guest /valid user credentials.
3. On the digital textbooks tab, search for the created ECML / Video content.
4. Consume the ECML content.
5. Click on Replay.</t>
  </si>
  <si>
    <r>
      <rPr>
        <rFont val="Arial"/>
        <color theme="1"/>
        <sz val="10.0"/>
      </rPr>
      <t xml:space="preserve">The summary page should get displayed appropriately on consumption of the Video and ECML content and the same on </t>
    </r>
    <r>
      <rPr>
        <rFont val="Arial"/>
        <color theme="1"/>
        <sz val="10.0"/>
      </rPr>
      <t xml:space="preserve">Replay </t>
    </r>
    <r>
      <rPr>
        <rFont val="Arial"/>
        <color theme="1"/>
        <sz val="10.0"/>
      </rPr>
      <t>aswell</t>
    </r>
  </si>
  <si>
    <t>Verify user is able to see the download option while viewing the pdf consuming from portal
Verify User should be able to download the content while viewing the pfd from Portal</t>
  </si>
  <si>
    <r>
      <rPr>
        <rFont val="Arial"/>
        <color theme="1"/>
        <sz val="10.0"/>
      </rPr>
      <t>Portal:</t>
    </r>
    <r>
      <rPr>
        <rFont val="Arial"/>
        <color theme="1"/>
        <sz val="10.0"/>
      </rPr>
      <t xml:space="preserve">
1. Open portal. 
2. Go to explore page OR Login with valid credentials. 
3. Search for some PDF type contents. 
4. Open the content &gt; Try to view the contents.
5. Observe the download option shown in the player.</t>
    </r>
  </si>
  <si>
    <t>User should be able to see the download option while viewing the pdf consuming from portal
User should be able to download the content while viewing the pfd from Portal</t>
  </si>
  <si>
    <t>Verify when user is on end screen then User should see the completion screen along with
1. Content Name
2. Replay button
3. User Name
4. Pages Read
5. Time taken to complete</t>
  </si>
  <si>
    <t>1.Open staging url
2.Login with valid custodian credentials
3.Go to library page 
4.Consume PDF content completley 
5.Observe</t>
  </si>
  <si>
    <t>User should see the completion screen along with below details  when the user is on end screen.
1. Content Name
2. Replay button
3. User Name
4. Pages Read
5. Time taken to complete</t>
  </si>
  <si>
    <t xml:space="preserve"> verifyConsumptionOfPDFcontentInFullscreenMode</t>
  </si>
  <si>
    <t>Verify when user landed up to end page of any content, then END telemetry event should generated</t>
  </si>
  <si>
    <t>1. Open the sunbird portal
2. Login valid credentials
3. Search any content from any tab
4. Click on content card
5. Open the content and consume it
6. Observe the End telemetry event is generated in Network tab</t>
  </si>
  <si>
    <t>{id: "ekstep.telemetry", ver: "3.0", ets: 1603895447283,…}
ets: 1603895447283
events: [{eid: "END", ets: 1603895447043, ver: "3.0", mid: "END:4fea77432e710e06e59125a9663461bd",…}]
0: {eid: "END", ets: 1603895447043, ver: "3.0", mid: "END:4fea77432e710e06e59125a9663461bd",…}
actor: {id: "831820bdd2abaab460e3a2b48983edc0", type: "User"}
id: "831820bdd2abaab460e3a2b48983edc0"
type: "User"
context: {channel: "01231711180382208027",…}
cdata: [{id: "7c269d0d6f2e5aee2003ef0b11139cd4", type: "ContentSession"},…]
0: {id: "7c269d0d6f2e5aee2003ef0b11139cd4", type: "ContentSession"}
id: "7c269d0d6f2e5aee2003ef0b11139cd4"
type: "ContentSession"
1: {id: "7b3af4bf3e0c381becc1538184a23fd4", type: "PlaySession"}
id: "7b3af4bf3e0c381becc1538184a23fd4"
type: "PlaySession"
channel: "01231711180382208027"
did: "831820bdd2abaab460e3a2b48983edc0"
env: "contentplayer"
pdata: {id: "staging.diksha.portal", ver: "3.4.0", pid: "sunbird-portal.contentplayer"}
id: "staging.diksha.portal"
pid: "sunbird-portal.contentplayer"
ver: "3.4.0"
rollup: {l1: "01231711180382208027"}
l1: "01231711180382208027"
sid: "a450dbb9-414a-4136-f451-bbeb24b0d26f"
edata: {type: "content", mode: "play", pageid: "sunbird-player-Endpage",…}
duration: 3.383
mode: "play"
pageid: "sunbird-player-Endpage"
summary: [{progress: 100}, {totallength: ""}, {visitedlength: ""}, {visitedcontentend: ""},…]
0: {progress: 100}
progress: 100
1: {totallength: ""}
totallength: ""
2: {visitedlength: ""}
visitedlength: ""
3: {visitedcontentend: ""}
visitedcontentend: ""
4: {totalseekedlength: ""}
totalseekedlength: ""
5: {endpageseen: true}
endpageseen: true
type: "content"
eid: "END"
ets: 1603895447043
mid: "END:4fea77432e710e06e59125a9663461bd"
object: {id: "do_2123795092172636161757", type: "Content", ver: "4", rollup: {}}
id: "do_2123795092172636161757"
rollup: {}
type: "Content"
ver: "4"
tags: ["01231711180382208027"]
0: "01231711180382208027"
ver: "3.0"
id: "ekstep.telemetry"
ver: "3.0"</t>
  </si>
  <si>
    <t xml:space="preserve"> 
{eid: "END", ets: 1699363891260, ver: "3.0", mid: "END:e4da4efe149d4d997dc5844707f448a4",…}
actor
: 
{id: "08631a74-4b94-4cf7-a818-831135248a4a", type: "User"}
context
: 
{channel: "01269878797503692810",…}
cdata
: 
[{id: "h04arC2DPKHzmTcmKSLkzRBC3BmyI0an", type: "ContentSession"},…]
channel
: 
"01269878797503692810"
did
: 
"e5bb3cecddc1abb612f5712c9a590337"
env
: 
"contentplayer"
pdata
: 
{id: "staging.staging.portal", ver: "6.0.0", pid: "sunbird-portal"}
rollup
: 
{l1: "01269878797503692810", l2: "01275629565425254434186"}
sid
: 
"utw3QvFXpFyducKeoYN-GrUMYxiMrsNV"
uid
: 
"08631a74-4b94-4cf7-a818-831135248a4a"
edata
: 
{type: "content", mode: "play", pageid: "sunbird-player-Endpage",…}
duration
: 
45.98
mode
: 
"play"
pageid
: 
"sunbird-player-Endpage"
summary
: 
[{progress: 100}, {totallength: 136.04}, {visitedlength: 183}, {visitedcontentend: true},…]
type
: 
"content"
eid
: 
"END"
ets
: 
1699363891260
mid
: 
"END:e4da4efe149d4d997dc5844707f448a4"
object
: 
{id: "do_21382131051183308819640", ver: "1", type: "Content", rollup: {}}
tags
: 
["01269878797503692810", "01275629565425254434186"]
ver
: 
"3.0"
id
: 
"api.sunbird.telemetry"
params
: 
{msgid: "888bcf73f70abfd27877746e7d106cb8"}
ver
: 
"3.0"</t>
  </si>
  <si>
    <t>4.3.0.0 Sprint-2</t>
  </si>
  <si>
    <t>Verify that the Start telemetry events are generated when users playing content from the Home and Explore sections</t>
  </si>
  <si>
    <t>1. Open the sunbird portal
2. Login with valid credentials
3. Click on Home / Explore
4. Click on the content card from the browser by category / subject
5. Open the content and consume it
6. Open the network tab and Observe the telemetry events are generated</t>
  </si>
  <si>
    <t>{eid: "START", ets: 1666272935843, ver: "3.0", mid: "START:d7d5b1b581af3cc15d013381fefb4eb3",…}
actor
: 
{id: "08631a74-4b94-4cf7-a818-831135248a4a", type: "User"}
context
: 
{channel: "01269878797503692810",…}
cdata
: 
[{id: "do_21364957547533926411333", type: "Collection"},…]
channel
: 
"01269878797503692810"
did
: 
"6a9a7f610b4d8764033b6f6ed27df13e"
env
: 
"library"
pdata
: 
{id: "staging.sunbird.portal", ver: "5.0.0", pid: "sunbird-portal"}
rollup
: 
{l1: "01269878797503692810", l2: "01275630040485068839017"}
sid
: 
"xPU8BKAUKJvpRP_Od8wHjCTU__--A-XP"
uid
: 
"08631a74-4b94-4cf7-a818-831135248a4a"
edata
: 
{type: "play", pageid: "collection-player", mode: "play", duration: 0.382,…}
eid
: 
"START"
ets
: 
1666272935843
mid
: 
"START:d7d5b1b581af3cc15d013381fefb4eb3"
object
: 
{id: "do_21364957547533926411333", ver: "1.0", type: "TextBook", rollup: {}}
tags
: 
["01269878797503692810", "01275630040485068839017"]
ver
: 
"3.0"</t>
  </si>
  <si>
    <t>0
: 
{eid: "START", ets: 1699364299577, ver: "3.0", mid: "START:5d54371e52fff12bb5e2097236728d56",…}
actor
: 
{id: "08631a74-4b94-4cf7-a818-831135248a4a", type: "User"}
context
: 
{channel: "01269878797503692810",…}
cdata
: 
[{id: "do_113921051733164032126", type: "course"},…]
channel
: 
"01269878797503692810"
did
: 
"e5bb3cecddc1abb612f5712c9a590337"
env
: 
"contentplayer"
pdata
: 
{id: "staging.staging.portal", ver: "6.0.0", pid: "sunbird-portal.contentplayer"}
rollup
: 
{l1: "01269878797503692810", l2: "01275629565425254434186"}
sid
: 
"utw3QvFXpFyducKeoYN-GrUMYxiMrsNV"
edata
: 
{type: "content", mode: "play", duration: 3.58}
eid
: 
"START"
ets
: 
1699364299577
mid
: 
"START:5d54371e52fff12bb5e2097236728d56"
object
: 
{id: "do_11392099143567769613", type: "Content", ver: "1",…}
tags
: 
["01269878797503692810", "01275629565425254434186"]
ver
: 
"3.0"</t>
  </si>
  <si>
    <t>Verify that the Start telemetry events are generated when user plays any contents using section shared links from Explore page</t>
  </si>
  <si>
    <t>- Content is shared via link</t>
  </si>
  <si>
    <t>1. Click on the content share link
2. Observe that user is taken to the content details page
3. Observe content plays
4. Consume the content completly
5. Open the network tab and observe the telemetry events are generated</t>
  </si>
  <si>
    <t xml:space="preserve">
0
: 
{eid: "START", ets: 1699364450398, ver: "3.0", mid: "START:9005f1726c7fec6e3f849fbdc8547a46",…}
actor
: 
{id: "08631a74-4b94-4cf7-a818-831135248a4a", type: "User"}
context
: 
{channel: "01269878797503692810",…}
cdata
: 
[{id: "do_2132762453396848641630", type: "course"}, {type: "batch", id: "0132762583931781125"},…]
channel
: 
"01269878797503692810"
did
: 
"e5bb3cecddc1abb612f5712c9a590337"
env
: 
"contentplayer"
pdata
: 
{id: "staging.staging.portal", ver: "6.0.0", pid: "sunbird-portal.contentplayer"}
rollup
: 
{l1: "01269878797503692810", l2: "01275629565425254434186"}
sid
: 
"utw3QvFXpFyducKeoYN-GrUMYxiMrsNV"
edata
: 
{type: "content", mode: "play", duration: 2.59}
eid
: 
"START"
ets
: 
1699364450398
mid
: 
"START:9005f1726c7fec6e3f849fbdc8547a46"
object
: 
{id: "do_213264150141755392113", type: "Content", ver: "5",…}
tags
: 
["01269878797503692810", "01275629565425254434186"]
ver
: 
"3.0"</t>
  </si>
  <si>
    <r>
      <rPr>
        <rFont val="Arial"/>
        <color theme="1"/>
        <sz val="10.0"/>
      </rPr>
      <t>Verify once</t>
    </r>
    <r>
      <rPr>
        <rFont val="Arial"/>
        <color theme="1"/>
        <sz val="10.0"/>
      </rPr>
      <t xml:space="preserve"> User consume the particular question set, then </t>
    </r>
    <r>
      <rPr>
        <rFont val="Arial"/>
        <color theme="1"/>
        <sz val="10.0"/>
      </rPr>
      <t>padta.id</t>
    </r>
    <r>
      <rPr>
        <rFont val="Arial"/>
        <color theme="1"/>
        <sz val="10.0"/>
      </rPr>
      <t xml:space="preserve"> should not be blank </t>
    </r>
    <r>
      <rPr>
        <rFont val="Arial"/>
        <color theme="1"/>
        <sz val="10.0"/>
      </rPr>
      <t xml:space="preserve">in Assess telemetry event
</t>
    </r>
  </si>
  <si>
    <t>1. Open the sunbird portal
2. Login with valid credentials / Guest
3. Search and open the question set content
4. Click on Content and Consume each question
5. Observe the Telemetry events in network tab</t>
  </si>
  <si>
    <t>: "ASSESS", ets: 1639053740873, ver: "3.1", mid: "ASSESS:a8bf7621ec0d424455a6d865b9999c66",…}
actor: {id: "041a75c9-131b-46f5-a6b8-a1dc2380ee3e", type: "User"}
id: "041a75c9-131b-46f5-a6b8-a1dc2380ee3e"
type: "User"
context: {channel: "0126796199493140480",…}
cdata: [{id: "0f7e1fa4936cb3f2f34022a38f950ae0", type: "ContentSession"},…]
channel: "0126796199493140480"
did: "af0f5c2a5fda630fbd0dce436387d6fa"
env: "contentplayer"
pdata: {id: "staging.sunbird.portal", ver: "4.5.0", pid: "sunbird-portal.contentplayer"}
id: "staging.sunbird.portal"
pid: "sunbird-portal.contentplayer"
ver: "4.5.0"
rollup: {l1: "0126796199493140480"}
l1: "0126796199493140480"
sid: "pa7smK1rgmmY-VTA45jeXPO3ypwIWgHf"
edata: {item: {id: "5a4bb6ce-01e2-4b83-b3a2-f80973d7411d", maxscore: 1, type: "mcq", exlength: 0,…}, index: 1,…}
duration: 2
index: 1
item: {id: "5a4bb6ce-01e2-4b83-b3a2-f80973d7411d", maxscore: 1, type: "mcq", exlength: 0,…}
pass: "Yes"
resvalues: [,…]
score: 1
eid: "ASSESS"
ets: 1639053740873
mid: "ASSESS:a8bf7621ec0d424455a6d865b9999c66"
object: {id: "do_21312550015266816013941", type: "Content", ver: "1", rollup: {}}
tags: []
ver: "3.1"</t>
  </si>
  <si>
    <t>{eid: "ASSESS", ets: 1708001621436, ver: "3.1", mid: "ASSESS:f8e7e9fb0912ba2e4f97bec181942bec",…}
actor
: 
{id: "28100720-101f-4bf9-b6f5-b7560a956be7", type: "User"}
context
: 
{channel: "0126796199493140480",…}
edata
: 
{item: {id: "do_11398681304741478411", maxscore: 1, type: "ftb", exlength: 0,…}, index: 2, pass: "No",…}
duration
: 
55
index
: 
2
item
: 
{id: "do_11398681304741478411", maxscore: 1, type: "ftb", exlength: 0,…}
pass
: 
"No"
resvalues
: 
[{1: "{"text":"big"}"}, {2: "{"text":"tall"}"}]
score
: 
0
eid
: 
"ASSESS"
ets
: 
1708001621436
mid
: 
"ASSESS:f8e7e9fb0912ba2e4f97bec181942bec"
object
: 
{id: "do_113986835005571072124", type: "Content", ver: "1",…}
tags
: 
["0126796199493140480"]
ver
: 
"3.1"</t>
  </si>
  <si>
    <t>Verify post submitting the answer for MCQ assessment content, ASSESS telemetry event should get generated.</t>
  </si>
  <si>
    <t>1. Open the Sunbird portal
2. Click on Profile &gt; Login 
3. Login with valid credentials 
4. Search and open assesments. (MCQ)
5. Play the question sets &gt; Submit the first question.
6. Open the network tab and check the events</t>
  </si>
  <si>
    <t>{"eid":"ASSESS","ets":1613457322720,"ver":"3.0","mid":"ASSESS:7b6efdd4679a9f9854364c098fff7468","actor":{"id":"e4f7b578-9dc2-4283-96d5-84f44c34d119","type":"User"},"context":{"channel":"0126796199493140480","pdata":{"id":"staging.sunbird.portal","ver":"3.7.0","pid":"sunbird-portal.contentplayer"},"env":"contentplayer","sid":"bgz6uf17Az8WBrJ_IUohwoqL5nbt1oI5","did":"b88bff3665e3a4eb8a5f9afd69ca059f","cdata":[{"id":"02df3f99e37900fa85204924dc351027","type":"ContentSession"},{"id":"88530613e40fa70c498336d115aead41","type":"PlaySession"}],"rollup":{"l1":"0126796199493140480"}},"object":{"id":"do_31236108680454144022543","type":"Content","ver":"2","rollup":{}},"tags":["0126796199493140480"],"edata":{"item":{"id":"do_31236099189448704022394","maxscore":1,"exlength":0,"params":[],"uri":"","title":"Food_text_odiya Q1","mmc":[],"mc":[],"desc":""},"index":1,"pass":"No","score":0,"resvalues":[],"duration":1}}</t>
  </si>
  <si>
    <t>Verify once User landed to to last page or END screen, END event should generate for MTF assessment content</t>
  </si>
  <si>
    <t>1. Open the Sunbird portal
2. Click on Profile &gt; Login 
3. Login with valid credentials 
4. Search and open assesments (MTF)
5. Play the question sets &gt; Try to move to the end page of the assesments.
6. observe the telemetry.</t>
  </si>
  <si>
    <t>{"eid":"END","ets":1613456194465,"ver":"3.0","mid":"END:9b0c4d0d8d8ac5724992fb0cd832e2c3","actor":{"id":"e4f7b578-9dc2-4283-96d5-84f44c34d119","type":"User"},"context":{"channel":"0126796199493140480","pdata":{"id":"staging.sunbird.portal","ver":"3.7.0","pid":"sunbird-portal.contentplayer"},"env":"contentplayer","sid":"bgz6uf17Az8WBrJ_IUohwoqL5nbt1oI5","did":"b88bff3665e3a4eb8a5f9afd69ca059f","cdata":[{"id":"61b3ab36be88f79cb56a78188e362d64","type":"ContentSession"},{"id":"2ff9c84084c4476eb9554729fd67c775","type":"PlaySession"}],"rollup":{"l1":"0126796199493140480"}},"object":{"id":"do_21297179181042892819","type":"Content","ver":"1","rollup":{}},"tags":["0126796199493140480"],"edata":{"type":"content","mode":"play","pageid":"sunbird-player-Endpage","summary":[{"progress":100},{"totallength":""},{"visitedlength":""},{"visitedcontentend":""},{"totalseekedlength":""},{"endpageseen":true}],"duration":3.823}}]}</t>
  </si>
  <si>
    <t>{eid: "END", ets: 1708001783001, ver: "3.0", mid: "END:261555f021eade3d518db0698dcb781c",…}
actor
: 
{id: "28100720-101f-4bf9-b6f5-b7560a956be7", type: "User"}
context
: 
{channel: "0126796199493140480",…}
edata
: 
{type: "content", mode: "play", pageid: "sunbird-player-Endpage",…}
duration
: 
225.049
mode
: 
"play"
pageid
: 
"sunbird-player-Endpage"
summary
: 
[{progress: 100}, {totallength: ""}, {visitedlength: ""}, {visitedcontentend: ""},…]
type
: 
"content"
eid
: 
"END"
ets
: 
1708001783001
mid
: 
"END:261555f021eade3d518db0698dcb781c"
object
: 
{id: "do_113986835005571072124", type: "Content", ver: "1",…}
tags
: 
["0126796199493140480"]
ver
: 
"3.0"
id
: 
"ekstep.telemetry"
ver
: 
"3.0"</t>
  </si>
  <si>
    <t>SB-17038</t>
  </si>
  <si>
    <t>Verify that Feedback telemetry events are generated when the user clicks on submit button without giving feedbacks for any content</t>
  </si>
  <si>
    <t>1. Open sunbird portal.
2. Login with valid credentials.
3.Search for some contents.
4. Consume the content till the end.
5. Try to clcik submit without giving feedbacks.
6. Observe the telemetry event in network tab</t>
  </si>
  <si>
    <t>{"eid":"FEEDBACK","ets":1604408130956,"ver":"3.0","mid":"FEEDBACK:df1472318efacd27e1255a99621664e6","actor":{"id":"c37c04e75f790738a1ffe323018f2518","type":"User"},"context":{"channel":"01231711180382208027","pdata":{"id":"staging.diksha.portal","ver":"3.4.0","pid":"sunbird-portal"},"env":"public","sid":"a484b51d-7d13-59ba-386a-944bf0c58454","did":"c37c04e75f790738a1ffe323018f2518","cdata":[{"id":"Desktop","type":"Device"},{"id":"default","type":"Theme"}],"rollup":{"l1":"01231711180382208027"}},"object":{"id":"do_2123348659994050561325","type":"Resource","ver":"1","rollup":{}},"tags":["01231711180382208027"],"edata":{"rating":4,"commentid":"","commenttxt":""}}</t>
  </si>
  <si>
    <t>{eid: "FEEDBACK", ets: 1707915184018, ver: "3.0", mid: "FEEDBACK:dae56c1e326f217f330904a5b9772206",…}
actor
: 
{id: "00245b4d-7cf2-4005-82ed-f29af9644fac", type: "User"}
context
: 
{channel: "0126796199493140480",…}
edata
: 
{rating: 4, commentid: "", commenttxt: ""}
commentid
: 
""
commenttxt
: 
""
rating
: 
4
eid
: 
"FEEDBACK"
ets
: 
1707915184018
mid
: 
"FEEDBACK:dae56c1e326f217f330904a5b9772206"
object
: 
{id: "do_2136239235429007361626", ver: "2", type: "Resource", rollup: {}}
tags
: 
["0126796199493140480"]
ver
: 
"3.0"</t>
  </si>
  <si>
    <t>Verify Clicking on retry button, from evolution pop up of MTF assessment content then, INTERACT event should generate.</t>
  </si>
  <si>
    <t>1. Open sunbird portal.
2. Login iwth valid credenatils.
3. Search for some assesments.
4. Play the question sets (MTF) &gt; Submit the first question with wrong answer.
5. Click on retry from the evaluation popup.
6. observe the telemetry event generated in network tab</t>
  </si>
  <si>
    <t>actor: {id: "d3b43cad-452c-420d-924c-e5c4ecd46874", type: "User"}
context: {channel: "0126796199493140480",…}
cdata: [{id: "b44c28e931d993fc464726962b1138e1", type: "ContentSession"},…]
channel: "0126796199493140480"
did: "58bf36b2ff4bce6fdd898e3d072d902c"
env: "contentplayer"
pdata: {id: "staging.sunbird.portal", ver: "5.0.0", pid: "sunbird-portal.contentplayer"}
id: "staging.sunbird.portal"
pid: "sunbird-portal.contentplayer"
ver: "5.0.0"
rollup: {l1: "0126796199493140480"}
sid: "yPGpM5dB_istSUVSGvsGBojuS6-0geq2"
edata: {type: "TOUCH", subtype: "", id: "option", pageid: "1bce49a1-b326-4e43-a88c-44b3aeae53aa"}
id: "option"
pageid: "1bce49a1-b326-4e43-a88c-44b3aeae53aa"
subtype: ""
type: "TOUCH"
eid: "INTERACT"
ets: 1662978029358
mid: "INTERACT:e6293bef00626befec1e74c2e3e55e10"
object: {id: "do_312465101166149632115627", type: "Content", ver: "2", rollup: {}}
tags: ["0126796199493140480"]
ver: "3.0"</t>
  </si>
  <si>
    <t>{"eid":"INTERACT","ets":1686315232557,"ver":"3.0","mid":"INTERACT:4490e0f1dfbaaf65dd7b781cb8adbf73","actor":{"id":"4cd4c690-eab6-4938-855a-447c7b1b8ea9","type":"User"},"context":{"channel":"01269878797503692810","pdata":{"id":"staging.sunbird.portal","ver":"6.0.0","pid":"sunbird-portal.contentplayer"},"env":"contentplayer","sid":"HmB0sgQbBk5xRWVOrpCf-ySqiWhcwPdG","did":"ad28e6ac07b0b62cda905a6b79d1b65d","cdata":[{"id":"ea679d30572ff5c87a38b72f326c5995","type":"ContentSession"},{"id":"63819234a442b3edcc87238ead448aef","type":"PlaySession"}],"rollup":{"l1":"01269878797503692810","l2":"01275630040485068839017"}},"object":{"id":"do_2132776373812756481338","type":"Content","ver":"5","rollup":{}},"tags":["01269878797503692810","01275630040485068839017"],"edata":{"type":"DRAG","subtype":"","id":"","pageid":"e467615c-89e6-44bb-8b50-bc5d8de6133c"}}</t>
  </si>
  <si>
    <t>Verify Play Question set content for FTB type question, START event should generate.</t>
  </si>
  <si>
    <t>1. Open sunbird portal.
2. Login with valid credenatils.
3. Search for some assesments. (FTB)
4. Play the question sets.
5. observe the telemetry event generated in network tab</t>
  </si>
  <si>
    <t>[{"eid":"START","ets":1597837439720,"ver":"3.0","mid":"START:b6460831f664e0c55f700a51ef10e486","actor":{"id":"dca7518d-5886-4251-94aa-360c762b1182","type":"User"},"context":{"channel":"0124784842112040965","pdata":{"id":"staging.diksha.portal","ver":"3.2.10","pid":"sunbird-portal.contentplayer"},"env":"contentplayer","sid":"vRfXFB746WLAlH_34l-Vrm1IYKsz6neo","did":"1a9c155ad3a4d6f38ca2062068bdb62c","cdata":[{"id":"77c15a035efcb154adcd413bf0c6d8f2","type":"ContentSession"},{"id":"4075a7993f8cad21b1ff6b2f46d3ee17","type":"PlaySession"}],"rollup":{"l1":"0124784842112040965"}},"object":{"id":"do_2129860025948569601233","type":"Content","ver":"1","rollup":{}},"tags":["0124784842112040965"],"edata":{"type":"content","mode":"play","duration":8.02}}</t>
  </si>
  <si>
    <t>{"eid":"START","ets":1686313451244,"ver":"3.0","mid":"START:dae3883cd7cefce3dda48ef6285eaa61","actor":{"id":"4cd4c690-eab6-4938-855a-447c7b1b8ea9","type":"User"},"context":{"channel":"01269878797503692810","pdata":{"id":"staging.sunbird.portal","ver":"6.0.0","pid":"sunbird-portal.contentplayer"},"env":"contentplayer","sid":"HmB0sgQbBk5xRWVOrpCf-ySqiWhcwPdG","did":"ad28e6ac07b0b62cda905a6b79d1b65d","cdata":[{"id":"ea679d30572ff5c87a38b72f326c5995","type":"ContentSession"},{"id":"cfbd1d16e50c58c7279955864c035753","type":"PlaySession"}],"rollup":{"l1":"01269878797503692810","l2":"01275630040485068839017"}},"object":{"id":"do_2132776373812756481338","type":"Content","ver":"5","rollup":{}},"tags":["01269878797503692810","01275630040485068839017"],"edata":{"type":"content","mode":"play","duration":330.04}}</t>
  </si>
  <si>
    <t xml:space="preserve"> Verify selecting the correct question from MCQ type question, RESPONSE event should generate.</t>
  </si>
  <si>
    <t>1. Open sunbird portal.
2. Login with valid credenatils.
3. Search for some assesments. (MCQ)
4. Play the question sets &gt; Give correct answer to all questions.
5. Observe the telemetry event generated in network tab</t>
  </si>
  <si>
    <t>{"eid":"RESPONSE","ets":1597837107745,"ver":"3.0","mid":"RESPONSE:2dd6ed978e95b3cfc348d085a818cc7c","actor":{"id":"dca7518d-5886-4251-94aa-360c762b1182","type":"User"},"context":{"channel":"0124784842112040965","pdata":{"id":"staging.diksha.portal","ver":"3.2.10","pid":"sunbird-portal.contentplayer"},"env":"contentplayer","sid":"vRfXFB746WLAlH_34l-Vrm1IYKsz6neo","did":"1a9c155ad3a4d6f38ca2062068bdb62c","cdata":[{"id":"eec472507fe429b4ef11a7437c53c40a","type":"ContentSession"},{"id":"0f46570126f67ae3820bdd03b2365ad5","type":"PlaySession"}],"rollup":{"l1":"0124784842112040965"}},"object":{"id":"do_2129859896228986881205","type":"Content","ver":"1","rollup":{}},"tags":["0124784842112040965"],"edata":{"target":{"id":"do_2129690472263106561335","ver":"1.0","type":"AssessmentItem"},"type":"CHOOSE","values":[{"option1":"&lt;p&gt;NewDelhi&lt;/p&gt;\n"}]}}]}</t>
  </si>
  <si>
    <t xml:space="preserve">
{eid: "RESPONSE", ets: 1708001781525, ver: "3.0", mid: "RESPONSE:11ed7f2a21babae8776b1ea79b295851",…}
actor
: 
{id: "28100720-101f-4bf9-b6f5-b7560a956be7", type: "User"}
context
: 
{channel: "0126796199493140480",…}
edata
: 
{target: {id: "do_11391757890111897615", ver: "1.0", type: "AssessmentItem"}, type: "INPUT",…}
target
: 
{id: "do_11391757890111897615", ver: "1.0", type: "AssessmentItem"}
type
: 
"INPUT"
values
: 
[]
eid
: 
"RESPONSE"
ets
: 
1708001781525
mid
: 
"RESPONSE:11ed7f2a21babae8776b1ea79b295851"
object
: 
{id: "do_113986835005571072124", type: "Content", ver: "1",…}
tags
: 
["0126796199493140480"]
ver
: 
"3.0"</t>
  </si>
  <si>
    <t>Verify if user clicks on retry button from MCQ type question, INTERACT event should generate.</t>
  </si>
  <si>
    <t>1. Open the sunbird portal.
2. Login with valid credenatils.
3. Search for some assesments. (MCQ)
4. Play the question sets &gt; Give some worng answer
5. Click on retry in the player
6. Observe the telemetry event generated in network tab</t>
  </si>
  <si>
    <t>,{"eid":"INTERACT","ets":1597837105714,"ver":"3.0","mid":"INTERACT:39c8d769f25ac4069cdc7a5f4a156c0a","actor":{"id":"dca7518d-5886-4251-94aa-360c762b1182","type":"User"},"context":{"channel":"0124784842112040965","pdata":{"id":"staging.diksha.portal","ver":"3.2.10","pid":"sunbird-portal.contentplayer"},"env":"contentplayer","sid":"vRfXFB746WLAlH_34l-Vrm1IYKsz6neo","did":"1a9c155ad3a4d6f38ca2062068bdb62c","cdata":[{"id":"eec472507fe429b4ef11a7437c53c40a","type":"ContentSession"},{"id":"0f46570126f67ae3820bdd03b2365ad5","type":"PlaySession"}],"rollup":{"l1":"0124784842112040965"}},"object":{"id":"do_2129859896228986881205","type":"Content","ver":"1","rollup":{}},"tags":["0124784842112040965"],"edata":{"type":"TOUCH","subtype":"","id":"button-retry","pageid":"3b566ee5-0d30-4297-a67d-c4850d5c9511"}},{"eid":"RESPONSE","ets":1597837107745,"ver":"3.0","mid":"RESPONSE:2dd6ed978e95b3cfc348d085a818cc7c","actor":{"id":"dca7518d-5886-4251-94aa-360c762b1182","type":"User"},"context":{"channel":"0124784842112040965","pdata":{"id":"staging.diksha.portal","ver":"3.2.10","pid":"sunbird-portal.contentplayer"},"env":"contentplayer","sid":"vRfXFB746WLAlH_34l-Vrm1IYKsz6neo","did":"1a9c155ad3a4d6f38ca2062068bdb62c","cdata":[{"id":"eec472507fe429b4ef11a7437c53c40a","type":"ContentSession"},{"id":"0f46570126f67ae3820bdd03b2365ad5","type":"PlaySession"}],"rollup":{"l1":"0124784842112040965"}},"object":{"id":"do_2129859896228986881205","type":"Content","ver":"1","rollup":{}},"tags":["0124784842112040965"],"edata":{"target":{"id":"do_2129690472263106561335","ver":"1.0","type":"AssessmentItem"},"type":"CHOOSE","values":[{"option1":"&lt;p&gt;NewDelhi&lt;/p&gt;\n"}]}}]}</t>
  </si>
  <si>
    <t xml:space="preserve"> 
{eid: "INTERACT", ets: 1678695399231, ver: "3.0", mid: "INTERACT:540e4b90de80cd45b124114010828a36",…}
actor
: 
{id: "fca2925f-1eee-4654-9177-fece3fd6afc9", type: "User"}
context
: 
{channel: "01269878797503692810",…}
cdata
: 
[{id: "e90e2746b32c6fb49e3d8b8d621a70ed", type: "ContentSession"},…]
channel
: 
"01269878797503692810"
did
: 
"3d97b5e639f323d637b896d1476f9d0d"
env
: 
"contentplayer"
pdata
: 
{id: "staging.sunbird.portal", ver: "5.2.0", pid: "sunbird-portal.contentplayer"}
rollup
: 
{l1: "01269878797503692810", l2: "01275630040485068839017"}
sid
: 
"qu-nrZLFjUQz1iIdCGAStbTEtZVqkV5-"
edata
: 
{type: "TOUCH", subtype: "", id: "gc_retry", pageid: "8874d930-9d6e-407a-a34c-0a910b42d402"}
eid
: 
"INTERACT"
ets
: 
1678695399231
mid
: 
"INTERACT:540e4b90de80cd45b124114010828a36"
object
: 
{id: "do_312465133290717184215562", type: "Content", ver: "3", rollup: {}}
tags
: 
["01269878797503692810", "01275630040485068839017"]
ver
: 
"3.0"</t>
  </si>
  <si>
    <t>Verify that if user consumes the MCQ assess content and landed up to End screen then, END event should generate.</t>
  </si>
  <si>
    <t>1. Open the sunbird portal.
2. Login with valid credenatils.
3. Search for some assesments. (MCQ)
4. Play the question sets &gt; Land on the end screen.
5. Observe the telemetry event generated in network tab</t>
  </si>
  <si>
    <t>{"eid":"END","ets":1597837298827,"ver":"3.0","mid":"END:298b3cf987812d6e1ce84ebbc7cf9fe0","actor":{"id":"dca7518d-5886-4251-94aa-360c762b1182","type":"User"},"context":{"channel":"0124784842112040965","pdata":{"id":"staging.diksha.portal","ver":"3.2.10","pid":"sunbird-portal.contentplayer"},"env":"contentplayer","sid":"vRfXFB746WLAlH_34l-Vrm1IYKsz6neo","did":"1a9c155ad3a4d6f38ca2062068bdb62c","cdata":[{"id":"eec472507fe429b4ef11a7437c53c40a","type":"ContentSession"},{"id":"0f46570126f67ae3820bdd03b2365ad5","type":"PlaySession"}],"rollup":{"l1":"0124784842112040965"}},"object":{"id":"do_2129859896228986881205","type":"Content","ver":"1","rollup":{}},"tags":["0124784842112040965"],"edata":{"type":"content","mode":"play","pageid":"sunbird-player-Endpage","summary":[{"progress":100},{"totallength":""},{"visitedlength":""},{"visitedcontentend":""},{"totalseekedlength":""},{"endpageseen":true}],"duration":201.567}}]}</t>
  </si>
  <si>
    <t>Verify if user consumed the MCQ question then, START event should generated.</t>
  </si>
  <si>
    <t>1. Open the sunbird portal.
2. Login with valid credenatils.
3. Search for some assesments. (MCQ)
4. Play the question sets.
5. Observe the telemetry event generated in network tab</t>
  </si>
  <si>
    <t>[{"eid":"START","ets":1597835090447,"ver":"3.0","mid":"START:50d0903f89cf3db059757d5cd9082c99","actor":{"id":"f0153e09-0f7a-42e3-b1f3-ddf05b529570","type":"User"},"context":{"channel":"0126632859575746566","pdata":{"id":"staging.diksha.portal","ver":"3.2.10","pid":"sunbird-portal.contentplayer"},"env":"contentplayer","sid":"vRfXFB746WLAlH_34l-Vrm1IYKsz6neo","did":"1a9c155ad3a4d6f38ca2062068bdb62c","cdata":[{"id":"31f130364d522f0e91254dd70875473d","type":"ContentSession"},{"id":"e9aa1d79ead64e3ebce59cc8cb66576b","type":"PlaySession"}],"rollup":{"l1":"0126632859575746566"}},"object":{"id":"do_212935118531108864194","type":"Content","ver":"1","rollup":{}},"tags":["0126632859575746566"],"edata":{"type":"content","mode":"play","duration":10.09}}</t>
  </si>
  <si>
    <t xml:space="preserve">
{eid: "START", ets: 1708001557971, ver: "3.0", mid: "START:f17db3c13ed841a04cf59456faa2a3a8",…}
actor
: 
{id: "28100720-101f-4bf9-b6f5-b7560a956be7", type: "User"}
context
: 
{channel: "0126796199493140480",…}
edata
: 
{type: "content", mode: "play", duration: 3.95}
duration
: 
3.95
mode
: 
"play"
type
: 
"content"
eid
: 
"START"
ets
: 
1708001557971
mid
: 
"START:f17db3c13ed841a04cf59456faa2a3a8"
object
: 
{id: "do_113986835005571072124", type: "Content", ver: "1",…}
tags
: 
["0126796199493140480"]
ver
: 
"3.0"</t>
  </si>
  <si>
    <t>Verify post submitting the first question ASSESS event should generate for MTF assessment content</t>
  </si>
  <si>
    <t>1. Open the sunbird portal.
2. Login with valid credenatils
3. Search for some assesments. (MTF)
4. Play the question sets &gt; Submit the first question.
5. Observe the telemetry event generated in network tab</t>
  </si>
  <si>
    <t>{"eid":"ASSESS","ets":1613455930393,"ver":"3.1","mid":"ASSESS:173f574722445e1034b1663f15b2991d","actor":{"id":"e4f7b578-9dc2-4283-96d5-84f44c34d119","type":"User"},"context":{"channel":"0126796199493140480","pdata":{"id":"staging.sunbird.portal","ver":"3.7.0","pid":"sunbird-portal.contentplayer"},"env":"contentplayer","sid":"bgz6uf17Az8WBrJ_IUohwoqL5nbt1oI5","did":"b88bff3665e3a4eb8a5f9afd69ca059f","cdata":[{"id":"61b3ab36be88f79cb56a78188e362d64","type":"ContentSession"},{"id":"10c380528d8d00abf67ea7f67abc68df","type":"PlaySession"}],"rollup":{"l1":"0126796199493140480"}},"object":{"id":"do_21297179181042892819","type":"Content","ver":"1","rollup":{}},"tags":["0126796199493140480"],"edata":{"item":{"id":"do_212971794031861760116","maxscore":100,"type":"mtf","exlength":0,"params":[{"lhs":"[{\"1\":\"{\\\"text\\\":\\\"AAAAAAAAAAAAAAAAAAAAAAAAA\\\\n\\\",\\\"image\\\":\\\"/assets/public/content/do_2129245489359421441205/artifact/1.-test_1577703727796.jpeg\\\",\\\"audio\\\":\\\"/assets/public/content/do_2129519796813332481207/artifact/is-it-love-bgm_1581052207463.mp3\\\"}\"},{\"2\":\"{\\\"text\\\":\\\"CCCCCCCCCCCCCCCCCC\\\\n\\\",\\\"image\\\":\\\"/assets/public/content/do_2129519771873853441206/artifact/3d_medical_animation_corona_virus-640x360_1581051903755.jpg\\\",\\\"audio\\\":\\\"/assets/public/content/do_2129519788271616001502/artifact/aye-sinamika-theatrical-version-bgm_1581052102913.mp3\\\"}\"},{\"3\":\"{\\\"text\\\":\\\"EEEEEEEEEEEEE\\\\n\\\",\\\"image\\\":\\\"/assets/public/content/do_212922265046171648115/artifact/images-1_1577424932596.jpg\\\",\\\"audio\\\":\\\"/assets/public/content/do_2129499752864235521187/artifact/audio_1580807518651_1580807530310.mp3\\\"}\"}]"},{"rhs":"[{\"1\":\"{\\\"text\\\":\\\"DDDDDDDDDDDDDDDDDDDD\\\\n\\\",\\\"image\\\":\\\"/assets/public/content/do_2129519771873853441206/artifact/3d_medical_animation_corona_virus-640x360_1581051903755.jpg\\\",\\\"audio\\\":\\\"/assets/public/content/do_2129519788271616001502/artifact/aye-sinamika-theatrical-version-bgm_1581052102913.mp3\\\"}\"},{\"2\":\"{\\\"text\\\":\\\"FFFFFFFFFFFFFFFFFFFFFFFFFFF\\\\n\\\",\\\"image\\\":\\\"/assets/public/content/do_212922265046171648115/artifact/images-1_1577424932596.jpg\\\",\\\"audio\\\":\\\"/assets/public/content/do_2129499752864235521187/artifact/audio_1580807518651_1580807530310.mp3\\\"}\"},{\"3\":\"{\\\"text\\\":\\\"BBBBBBBBBBBBBBBBBBBBB\\\\n\\\",\\\"image\\\":\\\"/assets/public/content/do_2129245489359421441205/artifact/1.-test_1577703727796.jpeg\\\",\\\"audio\\\":\\\"/assets/public/content/do_2129519796813332481207/artifact/is-it-love-bgm_1581052207463.mp3\\\"}\"}]"},{"answer":"{\"lhs\":[\"1\",\"2\",\"3\"],\"rhs\":[\"3\",\"1\",\"2\"]}"}],"uri":"","title":"MTF\n","mmc":[],"mc":[],"desc":""},"index":1,"pass":"No","score":0,"resvalues":[],"duration":13}}</t>
  </si>
  <si>
    <t>{"eid":"ASSESS","ets":1686313314256,"ver":"3.1","mid":"ASSESS:c03a4227710a22b3db1b6bf55987c989","actor":{"id":"4cd4c690-eab6-4938-855a-447c7b1b8ea9","type":"User"},"context":{"channel":"01269878797503692810","pdata":{"id":"staging.sunbird.portal","ver":"6.0.0","pid":"sunbird-portal.contentplayer"},"env":"contentplayer","sid":"HmB0sgQbBk5xRWVOrpCf-ySqiWhcwPdG","did":"ad28e6ac07b0b62cda905a6b79d1b65d","cdata":[{"id":"ea679d30572ff5c87a38b72f326c5995","type":"ContentSession"},{"id":"69e25d706260fc4e41e34d795d04a6b9","type":"PlaySession"}],"rollup":{"l1":"01269878797503692810","l2":"01275630040485068839017"}},"object":{"id":"do_2132776373812756481338","type":"Content","ver":"5","rollup":{}},"tags":["01269878797503692810","01275630040485068839017"],"edata":{"item":{"id":"do_213277563348500480160","maxscore":10,"type":"mtf","exlength":0,"params":[{"lhs":"[{\"1\":\"{\\\"text\\\":\\\"RCB\\\\n\\\"}\"},{\"2\":\"{\\\"text\\\":\\\"MI\\\\n\\\"}\"},{\"3\":\"{\\\"text\\\":\\\"KKR\\\\n\\\"}\"},{\"4\":\"{\\\"text\\\":\\\"Punjab\\\\n\\\"}\"},{\"5\":\"{\\\"text\\\":\\\"SRH\\\\n\\\"}\"}]"},{"rhs":"[{\"1\":\"{\\\"text\\\":\\\"Agrwal\\\\n\\\"}\"},{\"2\":\"{\\\"text\\\":\\\"Warner\\\\n\\\"}\"},{\"3\":\"{\\\"text\\\":\\\"Virat\\\\n\\\"}\"},{\"4\":\"{\\\"text\\\":\\\"Rohit\\\\n\\\"}\"},{\"5\":\"{\\\"text\\\":\\\"Russel\\\\n\\\"}\"}]"},{"answer":"{\"lhs\":[\"1\",\"2\",\"3\",\"4\",\"5\"],\"rhs\":[\"3\",\"4\",\"5\",\"1\",\"2\"]}"}],"uri":"","title":"which team does players play for IPL-2021\n","mmc":[],"mc":[],"desc":""},"index":5,"pass":"Yes","score":10,"resvalues":[{"lhs":"[{\"1\":\"{\\\"text\\\":\\\"RCB\\\\n\\\"}\"},{\"2\":\"{\\\"text\\\":\\\"MI\\\\n\\\"}\"},{\"3\":\"{\\\"text\\\":\\\"KKR\\\\n\\\"}\"},{\"4\":\"{\\\"text\\\":\\\"Punjab\\\\n\\\"}\"},{\"5\":\"{\\\"text\\\":\\\"SRH\\\\n\\\"}\"}]"},{"rhs":"[{\"1\":\"{\\\"text\\\":\\\"Virat\\\\n\\\"}\"},{\"2\":\"{\\\"text\\\":\\\"Rohit\\\\n\\\"}\"},{\"3\":\"{\\\"text\\\":\\\"Russel\\\\n\\\"}\"},{\"4\":\"{\\\"text\\\":\\\"Agrwal\\\\n\\\"}\"},{\"5\":\"{\\\"text\\\":\\\"Warner\\\\n\\\"}\"}]"}],"duration":116}}</t>
  </si>
  <si>
    <t>Verify if user consumed the MTF question then, START event should generated.</t>
  </si>
  <si>
    <t>1. Open the sunbird portal.
2. Login with valid credenatils.
3. Search for some assesments. (MTF)
4. Play the question sets.
5. Observe the telemetry event generated in network tab</t>
  </si>
  <si>
    <t>[{"eid":"START","ets":1597833220904,"ver":"3.0","mid":"START:50961a793dbe8bceddc36764127d1e20","actor":{"id":"f0153e09-0f7a-42e3-b1f3-ddf05b529570","type":"User"},"context":{"channel":"0126632859575746566","pdata":{"id":"staging.diksha.portal","ver":"3.2.10","pid":"sunbird-portal.contentplayer"},"env":"contentplayer","sid":"vRfXFB746WLAlH_34l-Vrm1IYKsz6neo","did":"1a9c155ad3a4d6f38ca2062068bdb62c","cdata":[{"id":"dff80e31dd712e5564c25086171e36a9","type":"ContentSession"},{"id":"95ffdf1b21c6fac781da22e78449eacf","type":"PlaySession"}],"rollup":{"l1":"0126632859575746566"}},"object":{"id":"do_2124141700960174081367","type":"Content","ver":"5","rollup":{}},"tags":["0126632859575746566"],"edata":{"type":"content","mode":"play","duration":11.22}}</t>
  </si>
  <si>
    <t>{"eid":"START","ets":1686726026966,"ver":"3.0","mid":"START:90525efa2baeda5b8eb73c4f16ad90a4","actor":{"id":"9c559542-9bb0-40bd-92e2-3230aebcb3a5","type":"User"},"context":{"channel":"0126796199493140480","pdata":{"id":"staging.sunbird.portal","ver":"6.0.0","pid":"sunbird-portal.contentplayer"},"env":"contentplayer","sid":"DkDqGyGbjA3cNKvnU7E-iYm7SXtcDXP3","did":"2d07f8af60127d85f817809edf8237c0","cdata":[{"id":"1d8632ed3abd18fc312e12eeb9805df5","type":"ContentSession"},{"id":"524fcd909ed946dcbbf2cbfa88e85964","type":"PlaySession"}],"rollup":{"l1":"0126796199493140480"}},"object":{"id":"do_2132776373812756481338","type":"Content","ver":"5","rollup":{}},"tags":["0126796199493140480"],"edata":{"type":"content","mode":"play","duration":3.33}}</t>
  </si>
  <si>
    <t>Verify ASSESS event should generate when User submit the question for Re-arrange assess content</t>
  </si>
  <si>
    <t>1. Open sunbird portal.
2. Login with valid credentials.
3. Search for some assesments.(Re-arrange)
4. Start consume the content &gt; Click on next button from player.
5. Click on submit button to submit answers.
6. Observe the telemetry event in network tab</t>
  </si>
  <si>
    <t>{"eid":"ASSESS","ets":1597908983588,"ver":"3.1","mid":"ASSESS:4f5fd51f9327e032eff1891f6bf2d5ce","actor":{"id":"ab467e6e-1f32-453c-b1d8-c6b5fa6c7b9e","type":"User"},"context":{"channel":"0124784842112040965","pdata":{"id":"staging.diksha.portal","ver":"3.2.10","pid":"sunbird-portal.contentplayer"},"env":"contentplayer","sid":"oouWY6DDetg0fMxkruf8wPB8j0Amb-jn","did":"1b5e76751d0700e9f2bd07988e9d18c4","cdata":[{"id":"4c803f8729f852d7a8b51c918dca6d54","type":"ContentSession"},{"id":"1c08a6a0da56483f49ec0e383fa7ff86","type":"PlaySession"}],"rollup":{"l1":"0124784842112040965"}},"object":{"id":"do_2129866937537576961150","type":"Content","ver":"1","rollup":{}},"tags":["0124784842112040965"],"edata":{"item":{"id":"do_212986115770220544112","maxscore":1,"type":"mtf","exlength":0,"params":[{"lhs":"[{\"1\":\"{\\\"text\\\":\\\"Amma\\\\n\\\"}\"},{\"2\":\"{\\\"text\\\":\\\"Akka\\\\n\\\"}\"},{\"3\":\"{\\\"text\\\":\\\"Kutty\\\\n\\\"}\"}]"},{"rhs":"[{\"1\":\"{\\\"text\\\":\\\"Anna\\\\n\\\"}\"},{\"2\":\"{\\\"text\\\":\\\"papa\\\\n\\\"}\"},{\"3\":\"{\\\"text\\\":\\\"Appa\\\\n\\\"}\"}]"},{"answer":"{\"lhs\":[\"1\",\"2\",\"3\"],\"rhs\":[\"3\",\"1\",\"2\"]}"}],"uri":"","title":"5","mmc":[],"mc":[],"desc":"by kiruba"},"index":1,"pass":"No","score":0,"resvalues":[],"duration":70}}</t>
  </si>
  <si>
    <t xml:space="preserve"> 
{eid: "ASSESS", ets: 1678713026026, ver: "3.1", mid: "ASSESS:10e2bac73253b2136b18c5ce08da2a36",…}
actor
: 
{id: "ad7f18f4-d1c6-4d03-b12d-a92b4e8596ea", type: "User"}
context
: 
{channel: "01269878797503692810",…}
cdata
: 
[{id: "do_213494130399207424152", type: "course"}, {type: "batch", id: "0134941367781130248"},…]
channel
: 
"01269878797503692810"
did
: 
"3d97b5e639f323d637b896d1476f9d0d"
env
: 
"contentplayer"
pdata
: 
{id: "staging.sunbird.portal", ver: "5.2.0", pid: "sunbird-portal.contentplayer"}
rollup
: 
{l1: "01269878797503692810", l2: "012741962549116928720"}
sid
: 
"u_ypy_Xu_X1N95MPtg4Oz5l_FV5LqmoT"
edata
: 
{item: {id: "do_2129813821165895681886", maxscore: 1, type: "mtf", exlength: 0,…}, index: 4,…}
eid
: 
"ASSESS"
ets
: 
1678713026026
mid
: 
"ASSESS:10e2bac73253b2136b18c5ce08da2a36"
object
: 
{id: "do_2129845779344424961706", type: "Content", ver: "2",…}
tags
: 
["01269878797503692810", "012741962549116928720"]
ver
: 
"3.1"</t>
  </si>
  <si>
    <t>Verify clicking on Next button INTERACT event should generate for Re-arrange assess content</t>
  </si>
  <si>
    <t>1. Open the subird portal.
2. Login with valid credentials.
3. Search for some assesments.(Re-arrange)
4. Start consume the content &gt; Click on next button from player.
5. Observe the telemetry event in network tab</t>
  </si>
  <si>
    <t>actor: {id: "d3b43cad-452c-420d-924c-e5c4ecd46874", type: "User"}
id: "d3b43cad-452c-420d-924c-e5c4ecd46874"
type: "User"
context: {channel: "0126796199493140480",…}
cdata: [{id: "8de93cd51e206f37dcb16f85d2429fc1", type: "ContentSession"},…]
channel: "0126796199493140480"
did: "58bf36b2ff4bce6fdd898e3d072d902c"
env: "contentplayer"
pdata: {id: "staging.sunbird.portal", ver: "5.0.0", pid: "sunbird-portal.contentplayer"}
id: "staging.sunbird.portal"
pid: "sunbird-portal.contentplayer"
ver: "5.0.0"
rollup: {l1: "0126796199493140480"}
sid: "yPGpM5dB_istSUVSGvsGBojuS6-0geq2"
edata: {type: "TOUCH", subtype: "", id: "next", pageid: "7aba1aa8-6a9a-4ced-a934-e3b6359774b0"}
eid: "INTERACT"
ets: 1662980544617
mid: "INTERACT:0089c714fde4cd80940c7b0bd023eccb"
object: {id: "do_312465422061142016116218", type: "Content", ver: "2", rollup: {}}
tags: ["0126796199493140480"]
ver: "3.0"</t>
  </si>
  <si>
    <t xml:space="preserve">
{eid: "INTERACT", ets: 1678711902720, ver: "3.0", mid: "INTERACT:d5967910e7bf3a35bcaac832bd4d010c",…}
actor
: 
{id: "ad7f18f4-d1c6-4d03-b12d-a92b4e8596ea", type: "User"}
context
: 
{channel: "01269878797503692810",…}
cdata
: 
[{id: "6f3ef454bc52d5c94edca6cad45d357e", type: "ContentSession"},…]
channel
: 
"01269878797503692810"
did
: 
"3d97b5e639f323d637b896d1476f9d0d"
env
: 
"contentplayer"
pdata
: 
{id: "staging.sunbird.portal", ver: "5.2.0", pid: "sunbird-portal.contentplayer"}
rollup
: 
{l1: "01269878797503692810", l2: "012741962549116928720"}
sid
: 
"u_ypy_Xu_X1N95MPtg4Oz5l_FV5LqmoT"
edata
: 
{type: "TOUCH", subtype: "", id: "next", pageid: "d1c582d7-e196-4e63-9d8d-45648dbe4195",…}
eid
: 
"INTERACT"
ets
: 
1678711902720
mid
: 
"INTERACT:d5967910e7bf3a35bcaac832bd4d010c"
object
: 
{id: "do_312465284748181504215971", type: "Content", ver: "3", rollup: {}}
tags
: 
["01269878797503692810", "012741962549116928720"]
ver
: 
"3.0"</t>
  </si>
  <si>
    <t>Verify clicking on Retry button, INTERACT event should generate for Re-arrange assess content.</t>
  </si>
  <si>
    <t>1. Open Sunbird portal.
2. Login with valid credentials.
3. Search for some assesments.(Re-arrange)
4. Start consume the content &gt; Give some wrong answers.
5. Click on retry button from player.
6. Observe the telemetry event in network tab</t>
  </si>
  <si>
    <t>{"eid":"INTERACT","ets":1597909615199,"ver":"3.0","mid":"INTERACT:dec4325d06d3a48c1485ac86ace3c20a","actor":{"id":"ab467e6e-1f32-453c-b1d8-c6b5fa6c7b9e","type":"User"},"context":{"channel":"0124784842112040965","pdata":{"id":"staging.diksha.portal","ver":"3.2.10","pid":"sunbird-portal.contentplayer"},"env":"contentplayer","sid":"oouWY6DDetg0fMxkruf8wPB8j0Amb-jn","did":"1b5e76751d0700e9f2bd07988e9d18c4","cdata":[{"id":"4c803f8729f852d7a8b51c918dca6d54","type":"ContentSession"},{"id":"ef93a7d021b08665508afe07b971eeb1","type":"PlaySession"}],"rollup":{"l1":"0124784842112040965"}},"object":{"id":"do_2129866937537576961150","type":"Content","ver":"1","rollup":{}},"tags":["0124784842112040965"],"edata":{"type":"TOUCH","subtype":"","id":"button-retry","pageid":"cd885a4a-67a4-4a08-a135-325b3b59e46e"}}</t>
  </si>
  <si>
    <t>{"eid":"INTERACT","ets":1686313179729,"ver":"3.0","mid":"INTERACT:a8d511ee10e3266f22eaff6daa5ef546","actor":{"id":"4cd4c690-eab6-4938-855a-447c7b1b8ea9","type":"User"},"context":{"channel":"01269878797503692810","pdata":{"id":"staging.sunbird.portal","ver":"6.0.0","pid":"sunbird-portal.contentplayer"},"env":"contentplayer","sid":"HmB0sgQbBk5xRWVOrpCf-ySqiWhcwPdG","did":"ad28e6ac07b0b62cda905a6b79d1b65d","cdata":[{"id":"ea679d30572ff5c87a38b72f326c5995","type":"ContentSession"},{"id":"69e25d706260fc4e41e34d795d04a6b9","type":"PlaySession"}],"rollup":{"l1":"01269878797503692810","l2":"01275630040485068839017"}},"object":{"id":"do_2132776373812756481338","type":"Content","ver":"5","rollup":{}},"tags":["01269878797503692810","01275630040485068839017"],"edata":{"type":"DRAG","subtype":"","id":"","pageid":"e467615c-89e6-44bb-8b50-bc5d8de6133c"}}</t>
  </si>
  <si>
    <t>Verify once User landed up to end screen, END event should generate for Re-arrange assess content.</t>
  </si>
  <si>
    <t xml:space="preserve">1. Open Sunbird portal.
2. Login with valid credentials.
3. Search for some assesments.(Re-arrange)
4. Start consume the content &gt; Go to the end page.
5. Observe the telemetry event in network tab
</t>
  </si>
  <si>
    <t>{eid: "END", ets: 1662982420037, ver: "3.0", mid: "END:1da6cc36ba62d571033ecf853c124e0b",…}
actor: {id: "d3b43cad-452c-420d-924c-e5c4ecd46874", type: "User"}
context: {channel: "0126796199493140480",…}
edata: {type: "content", mode: "play", pageid: "sunbird-player-Endpage",…}
eid: "END"
ets: 1662982420037
mid: "END:1da6cc36ba62d571033ecf853c124e0b"
object: {id: "do_312465284748181504215971", type: "Content", ver: "2", rollup: {}}
tags: ["0126796199493140480"]
ver: "3.0"</t>
  </si>
  <si>
    <t>[{"eid":"END","ets":1686314960661,"ver":"3.0","mid":"END:4d97804e02788198f8311447476fb92e","actor":{"id":"4cd4c690-eab6-4938-855a-447c7b1b8ea9","type":"User"},"context":{"channel":"01269878797503692810","pdata":{"id":"staging.sunbird.portal","ver":"6.0.0","pid":"sunbird-portal.contentplayer"},"env":"contentplayer","sid":"HmB0sgQbBk5xRWVOrpCf-ySqiWhcwPdG","did":"ad28e6ac07b0b62cda905a6b79d1b65d","cdata":[{"id":"ea679d30572ff5c87a38b72f326c5995","type":"ContentSession"},{"id":"cfbd1d16e50c58c7279955864c035753","type":"PlaySession"}],"rollup":{"l1":"01269878797503692810","l2":"01275630040485068839017"}},"object":{"id":"do_2132776373812756481338","type":"Content","ver":"5","rollup":{}},"tags":["01269878797503692810","01275630040485068839017"],"edata":{"type":"content","mode":"play","pageid":"sunbird-player-Endpage","summary":[{"progress":100},{"totallength":""},{"visitedlength":""},{"visitedcontentend":""},{"totalseekedlength":""},{"endpageseen":true}],"duration":1509.775}}]</t>
  </si>
  <si>
    <t>Verify clicking on Close END event should generate for Re-arrange assess content.</t>
  </si>
  <si>
    <t xml:space="preserve">1. Open the sunbird portal.
2. Login with valid credentials.
3. Search for some assesments.(Re-arrange)
4. Start consume the content &gt; Go to the end page.
5. Click on exit button from player end page / From players hamburger menu.
5. Observe the telemetry event in network tab
</t>
  </si>
  <si>
    <t>4: {eid: "END", ets: 1662982543770, ver: "3.0", mid: "END:b846ad6916d73f8f3755fab8bb66e546",…}
actor: {id: "d3b43cad-452c-420d-924c-e5c4ecd46874", type: "User"}
id: "d3b43cad-452c-420d-924c-e5c4ecd46874"
type: "User"
context: {channel: "0126796199493140480",…}
cdata: [{id: "b37d1603672152d9ed33b7f0270610a4", type: "ContentSession"},…]
channel: "0126796199493140480"
did: "58bf36b2ff4bce6fdd898e3d072d902c"
env: "contentplayer"
pdata: {id: "staging.sunbird.portal", ver: "5.0.0", pid: "sunbird-portal.contentplayer"}
id: "staging.sunbird.portal"
pid: "sunbird-portal.contentplayer"
ver: "5.0.0"
rollup: {l1: "0126796199493140480"}
sid: "yPGpM5dB_istSUVSGvsGBojuS6-0geq2"
edata: {type: "content", mode: "play", pageid: "sunbird-player-Endpage",…}
eid: "END"
ets: 1662982543770
mid: "END:b846ad6916d73f8f3755fab8bb66e546"
object: {id: "do_312465302709305344116123", type: "Content", ver: "2", rollup: {}}
tags: ["0126796199493140480"]
ver: "3.0"
id: "ekstep.telemetry"
ver: "3.0"</t>
  </si>
  <si>
    <t xml:space="preserve"> 
{eid: "END", ets: 1699439645128, ver: "3.0", mid: "END:5b6b51b268791d1916d379ad578e16aa",…}
actor
: 
{id: "e5bb3cecddc1abb612f5712c9a590337", type: "User"}
context
: 
{channel: "0135261634806579203",…}
cdata
: 
[{id: "32297445df5bf83287b242f5cfa75e05", type: "ContentSession"},…]
channel
: 
"0135261634806579203"
did
: 
"e5bb3cecddc1abb612f5712c9a590337"
env
: 
"contentplayer"
pdata
: 
{id: "staging.staging.portal", ver: "6.0.0", pid: "sunbird-portal.contentplayer"}
rollup
: 
{l1: "0135261634806579203"}
sid
: 
"beb36ab8-8898-4bd6-8e73-1f202426280f"
edata
: 
{type: "content", mode: "play", pageid: "sunbird-player-Endpage",…}
eid
: 
"END"
ets
: 
1699439645128
mid
: 
"END:5b6b51b268791d1916d379ad578e16aa"
object
: 
{id: "do_113921075958611968131", type: "Content", ver: "1", rollup: {}}
tags
: 
["0135261634806579203"]
ver
: 
"3.0"</t>
  </si>
  <si>
    <t xml:space="preserve">Verify IMPRESSION event should generate once user start consuming the Re-arrange assess content </t>
  </si>
  <si>
    <t>1. Open the sunbird portal.
2. Login with valid credentials.
3. Search for some assesments.(Re-arrange)
4. Start consume the content.
5. Observe the telemetry event in network tab</t>
  </si>
  <si>
    <t>{"eid":"IMPRESSION","ets":1597908913933,"ver":"3.0","mid":"IMPRESSION:928cf5b65ca5fe92e6e5ef1d7e243a7a","actor":{"id":"ab467e6e-1f32-453c-b1d8-c6b5fa6c7b9e","type":"User"},"context":{"channel":"0124784842112040965","pdata":{"id":"staging.diksha.portal","ver":"3.2.10","pid":"sunbird-portal.contentplayer"},"env":"contentplayer","sid":"oouWY6DDetg0fMxkruf8wPB8j0Amb-jn","did":"1b5e76751d0700e9f2bd07988e9d18c4","cdata":[{"id":"4c803f8729f852d7a8b51c918dca6d54","type":"ContentSession"},{"id":"1c08a6a0da56483f49ec0e383fa7ff86","type":"PlaySession"}],"rollup":{"l1":"0124784842112040965"}},"object":{"id":"do_2129866937537576961150","type":"Content","ver":"1","rollup":{}},"tags":["0124784842112040965"],"edata":{"type":"workflow","subtype":"","pageid":"cd885a4a-67a4-4a08-a135-325b3b59e46e","uri":"cd885a4a-67a4-4a08-a135-325b3b59e46e","duration":16.61}}</t>
  </si>
  <si>
    <t>: 
{eid: "IMPRESSION", ets: 1699439638850, ver: "3.0", mid: "IMPRESSION:c0fccc81404abaf3473da4d5a9ccc3fb",…}
actor
: 
{id: "e5bb3cecddc1abb612f5712c9a590337", type: "User"}
context
: 
{channel: "0135261634806579203",…}
cdata
: 
[{id: "32297445df5bf83287b242f5cfa75e05", type: "ContentSession"},…]
channel
: 
"0135261634806579203"
did
: 
"e5bb3cecddc1abb612f5712c9a590337"
env
: 
"contentplayer"
pdata
: 
{id: "staging.staging.portal", ver: "6.0.0", pid: "sunbird-portal.contentplayer"}
rollup
: 
{l1: "0135261634806579203"}
sid
: 
"beb36ab8-8898-4bd6-8e73-1f202426280f"
edata
: 
{type: "workflow", subtype: "", pageid: "b06bb79a-b18a-44c8-a047-a561b29ead12",…}
eid
: 
"IMPRESSION"
ets
: 
1699439638850
mid
: 
"IMPRESSION:c0fccc81404abaf3473da4d5a9ccc3fb"
object
: 
{id: "do_113921075958611968131", type: "Content", ver: "1", rollup: {}}
tags
: 
["0135261634806579203"]
ver
: 
"3.0</t>
  </si>
  <si>
    <t>Verify that Feedback telemetry event captured with the exact category chosen by the user
&amp;
Verify that Feedback telemetry should capture exact comments given by the user</t>
  </si>
  <si>
    <t>1. Open the sunbird portal.
2. Login with valid credentials.
3. Search for some contents.
4. Consume the content till the end.
5. Click on feedback &gt; Choose categories.
6. Observe the telemetry fior category choose.
7. Give comment and observe the telemetry event in network tab</t>
  </si>
  <si>
    <t>{"eid":"FEEDBACK","ets":1597908035301,"ver":"3.0","mid":"FEEDBACK:8646393b76c866389bf9517820429672","actor":{"id":"4065fb82-888b-4e8c-8076-bc9a83e4fcd8","type":"User"},"context":{"channel":"0129641248726712324","pdata":{"id":"staging.diksha.portal","ver":"3.2.10","pid":"sunbird-portal"},"env":"library","sid":"oouWY6DDetg0fMxkruf8wPB8j0Amb-jn","did":"1b5e76751d0700e9f2bd07988e9d18c4","cdata":[{"id":"oouWY6DDetg0fMxkruf8wPB8j0Amb-jn","type":"UserSession"},{"id":"Desktop","type":"Device"}],"rollup":{"l1":"0129641248726712324"},"uid":"4065fb82-888b-4e8c-8076-bc9a83e4fcd8"},"object":{"id":"do_21265223141732352015","ver":"1","type":"Resource","rollup":{}},"tags":["0129641248726712324"],"edata":{"commentid":"CONTENT_INACCURATE","commenttxt":"Content is inaccurate"}}</t>
  </si>
  <si>
    <t>{eid: "FEEDBACK", ets: 1715155235561, ver: "3.0", mid: "FEEDBACK:183f57f7987db83a6cef163fbe204123",…}
actor
: 
{id: "d416c869-27b3-491c-9562-c43ac04406df", type: "User"}
context
: 
{channel: "01269934121990553633",…}
cdata
: 
[{id: "hIWiO9PVjBZrrXaC6J_ndlGk2Puv_O0o", type: "UserSession"}, {id: "Desktop", type: "Device"},…]
channel
: 
"01269934121990553633"
did
: 
"826da9c29f1b45b2cf40c679305f2e5f"
env
: 
"Course"
pdata
: 
{id: "staging.sunbird.portal", ver: "7.0.0", pid: "sunbird-portal"}
rollup
: 
{l1: "01269934121990553633", l2: "01274200593719296013305"}
sid
: 
"hIWiO9PVjBZrrXaC6J_ndlGk2Puv_O0o"
uid
: 
"d416c869-27b3-491c-9562-c43ac04406df"
edata
: 
{commentid: "CONTENT_INACCURATE", commenttxt: "Content is inaccurate"}
eid
: 
"FEEDBACK"
ets
: 
1715155235561
mid
: 
"FEEDBACK:183f57f7987db83a6cef163fbe204123"
object
: 
{id: "do_21404984886291660818", ver: "1", type: "", rollup: {}}
tags
: 
["01269934121990553633", "01274200593719296013305"]
ver
: 
"3.0"</t>
  </si>
  <si>
    <t>Verify Clicking on Next from Evaluation popup, INTERACT event should generate for MTF assess content</t>
  </si>
  <si>
    <t>1. Open the sunbird portal.
2. Login with valid credentials.
3. Search for some assesments. (MTF) 
4. Play the question sets &gt; Submit the first question with wrong answer. 
5. Click on next from the evaluation popup. 
6. observe the telemetry event in network tab</t>
  </si>
  <si>
    <t>{"eid":"INTERACT","ets":1597835123831,"ver":"3.0","mid":"INTERACT:8bfc980051d59fd40b855836fd65f668","actor":{"id":"f0153e09-0f7a-42e3-b1f3-ddf05b529570","type":"User"},"context":{"channel":"0126632859575746566","pdata":{"id":"staging.diksha.portal","ver":"3.2.10","pid":"sunbird-portal.contentplayer"},"env":"contentplayer","sid":"vRfXFB746WLAlH_34l-Vrm1IYKsz6neo","did":"1a9c155ad3a4d6f38ca2062068bdb62c","cdata":[{"id":"31f130364d522f0e91254dd70875473d","type":"ContentSession"},{"id":"e9aa1d79ead64e3ebce59cc8cb66576b","type":"PlaySession"}],"rollup":{"l1":"0126632859575746566"}},"object":{"id":"do_212935118531108864194","type":"Content","ver":"1","rollup":{}},"tags":["0126632859575746566"],"edata":{"type":"TOUCH","subtype":"","id":"button-next","pageid":"02186c12-a030-4308-ad19-67633500e0cd"}}]}</t>
  </si>
  <si>
    <t xml:space="preserve">
{eid: "INTERACT", ets: 1678698403157, ver: "3.0", mid: "INTERACT:33d35df723df5a2f184403b0eb1579f0",…}
actor
: 
{id: "fca2925f-1eee-4654-9177-fece3fd6afc9", type: "User"}
context
: 
{channel: "01269878797503692810",…}
cdata
: 
[{id: "75101d4861e7190625442ab280a3d3cc", type: "ContentSession"},…]
channel
: 
"01269878797503692810"
did
: 
"3d97b5e639f323d637b896d1476f9d0d"
env
: 
"contentplayer"
pdata
: 
{id: "staging.sunbird.portal", ver: "5.2.0", pid: "sunbird-portal.contentplayer"}
rollup
: 
{l1: "01269878797503692810", l2: "01275630040485068839017"}
sid
: 
"qu-nrZLFjUQz1iIdCGAStbTEtZVqkV5-"
edata
: 
{type: "TOUCH", subtype: "", id: "buton-next", pageid: "1bce49a1-b326-4e43-a88c-44b3aeae53aa"}
eid
: 
"INTERACT"
ets
: 
1678698403157
mid
: 
"INTERACT:33d35df723df5a2f184403b0eb1579f0"
object
: 
{id: "do_312465101166149632115627", type: "Content", ver: "3", rollup: {}}
tags
: 
["01269878797503692810", "01275630040485068839017"]
ver
: 
"3.0"</t>
  </si>
  <si>
    <t>Verify Selecting wrong question, RESPONSE event should generate for MCQ assess content.</t>
  </si>
  <si>
    <t>1. Open the sunbird portal.
2. Login with valid credentials.
3. Search for some assesments. (MCQ) 
4. Play the question sets &gt; Give some worng answer 
5. Observe the telemetry event in network tab</t>
  </si>
  <si>
    <t>{"eid":"RESPONSE","ets":1597837011100,"ver":"3.0","mid":"RESPONSE:b23b7e48dd2b29c12b1c4a19df788568","actor":{"id":"dca7518d-5886-4251-94aa-360c762b1182","type":"User"},"context":{"channel":"0124784842112040965","pdata":{"id":"staging.diksha.portal","ver":"3.2.10","pid":"sunbird-portal.contentplayer"},"env":"contentplayer","sid":"vRfXFB746WLAlH_34l-Vrm1IYKsz6neo","did":"1a9c155ad3a4d6f38ca2062068bdb62c","cdata":[{"id":"eec472507fe429b4ef11a7437c53c40a","type":"ContentSession"},{"id":"11f61d51fea82643d6aa4708f091c881","type":"PlaySession"}],"rollup":{"l1":"0124784842112040965"}},"object":{"id":"do_2129859896228986881205","type":"Content","ver":"1","rollup":{}},"tags":["0124784842112040965"],"edata":{"target":{"id":"do_2129669276437708801277","ver":"1.0","type":"AssessmentItem"},"type":"INPUT","values":[{"key":"PRACTICE MAKE MAN PERFECT"}]}}</t>
  </si>
  <si>
    <t xml:space="preserve">
{eid: "RESPONSE", ets: 1678699188118, ver: "3.0", mid: "RESPONSE:ed97f7400b8ef72c655c7a778479605f",…}
actor
: 
{id: "fca2925f-1eee-4654-9177-fece3fd6afc9", type: "User"}
context
: 
{channel: "01269878797503692810",…}
cdata
: 
[{id: "817708727473d9b9097a6ffaf8ca32a7", type: "ContentSession"},…]
channel
: 
"01269878797503692810"
did
: 
"3d97b5e639f323d637b896d1476f9d0d"
env
: 
"contentplayer"
pdata
: 
{id: "staging.sunbird.portal", ver: "5.2.0", pid: "sunbird-portal.contentplayer"}
rollup
: 
{l1: "01269878797503692810", l2: "01275630040485068839017"}
sid
: 
"qu-nrZLFjUQz1iIdCGAStbTEtZVqkV5-"
edata
: 
{target: {id: "21b171c2-c8db-4b52-9b51-6b4a7a551056", ver: "1.0", type: "AssessmentItem"},…}
eid
: 
"RESPONSE"
ets
: 
1678699188118
mid
: 
"RESPONSE:ed97f7400b8ef72c655c7a778479605f"
object
: 
{id: "do_31266178356382105611906", type: "Content", ver: "2", rollup: {}}
tags
: 
["01269878797503692810", "01275630040485068839017"]
ver
: 
"3.0"</t>
  </si>
  <si>
    <t>Verify that Interact Telemetry is generated when user clicks on the Delete icon in the notification tab</t>
  </si>
  <si>
    <t>1. Open the Sunbird portal.
2. Login with valid user credentials.
3. Click on the notification bell icon.
4. Click on delete icon
5. Observe the telemetry event in network tab</t>
  </si>
  <si>
    <t>{eid: "INTERACT", ets: 1623309894810, ver: "3.0", mid: "INTERACT:ece19bd6465cbe3a0a7f39c724c999e5",…}
actor: {id: "7b0e344a-2db2-49cf-b66f-6f9d20a10dc6", type: "User"}
id: "7b0e344a-2db2-49cf-b66f-6f9d20a10dc6"
type: "User"
context: {channel: "0126796199493140480",…}
cdata: [{id: "d5882d1e-b96f-4f82-ba72-98b097dd87ac", type: "notificationId"},…]
0: {id: "d5882d1e-b96f-4f82-ba72-98b097dd87ac", type: "notificationId"}
1: {id: "veQPau5pVRS0Dt4dKPctLoneZAM1fOQn", type: "UserSession"}
2: {id: "Desktop", type: "Device"}
3: {id: "joy", type: "Theme"}
channel: "0126796199493140480"
did: "68c08c3cb6c81e1b304ac1acfec4e55d"
env: "main-header"
pdata: {id: "staging.sunbird.portal", ver: "4.0.0", pid: "sunbird-portal"}
id: "staging.sunbird.portal"
pid: "sunbird-portal"
ver: "4.0.0"
rollup: {l1: "0126796199493140480"}
l1: "0126796199493140480"
sid: "veQPau5pVRS0Dt4dKPctLoneZAM1fOQn"
uid: "7b0e344a-2db2-49cf-b66f-6f9d20a10dc6"
edata: {id: "delete-notification", type: "click", pageid: "in-app-notification"}
id: "delete-notification"
pageid: "in-app-notification"
type: "click"
eid: "INTERACT"
ets: 1623309894810
mid: "INTERACT:ece19bd6465cbe3a0a7f39c724c999e5"
object: {}
tags: ["0126796199493140480"]
0: "0126796199493140480"
ver: "3.0"</t>
  </si>
  <si>
    <t>{eid: "INTERACT", ets: 1715155249548, ver: "3.0", mid: "INTERACT:1defdaaa3f5ef2ea71091ae7686b5b45",…}
actor
: 
{id: "d416c869-27b3-491c-9562-c43ac04406df", type: "User"}
context
: 
{channel: "01269934121990553633",…}
cdata
: 
[{id: "6b6c4853-acee-4e05-a890-e61caa5dd29a", type: "notificationId"},…]
channel
: 
"01269934121990553633"
did
: 
"826da9c29f1b45b2cf40c679305f2e5f"
env
: 
"main-header"
pdata
: 
{id: "staging.sunbird.portal", ver: "7.0.0", pid: "sunbird-portal"}
rollup
: 
{l1: "01269934121990553633", l2: "01274200593719296013305"}
sid
: 
"hIWiO9PVjBZrrXaC6J_ndlGk2Puv_O0o"
uid
: 
"d416c869-27b3-491c-9562-c43ac04406df"
edata
: 
{id: "delete-notification", type: "click", pageid: "in-app-notification"}
eid
: 
"INTERACT"
ets
: 
1715155249548
mid
: 
"INTERACT:1defdaaa3f5ef2ea71091ae7686b5b45"
object
: 
{id: "do_21404984777873817611", ver: "1"}
tags
: 
["01269934121990553633", "01274200593719296013305"]
ver
: 
"3.0"</t>
  </si>
  <si>
    <t>Verify that Interact Telemetry is generated when user clicks on the Notification icon</t>
  </si>
  <si>
    <t xml:space="preserve">1. Open the Sunbird portal.
2. Login with valid user credentials.
3. Click on the notification bell icon.
4. Observe the telemetry event in network tab
</t>
  </si>
  <si>
    <t>{eid: "INTERACT", ets: 1623309781279, ver: "3.0", mid: "INTERACT:8fd59003b15c143d00e450dc632eb6db",…}
actor: {id: "7b0e344a-2db2-49cf-b66f-6f9d20a10dc6", type: "User"}
id: "7b0e344a-2db2-49cf-b66f-6f9d20a10dc6"
type: "User"
context: {channel: "0126796199493140480",…}
cdata: [{id: "veQPau5pVRS0Dt4dKPctLoneZAM1fOQn", type: "UserSession"}, {id: "Desktop", type: "Device"},…]
0: {id: "veQPau5pVRS0Dt4dKPctLoneZAM1fOQn", type: "UserSession"}
1: {id: "Desktop", type: "Device"}
2: {id: "joy", type: "Theme"}
channel: "0126796199493140480"
did: "68c08c3cb6c81e1b304ac1acfec4e55d"
env: "main-header"
pdata: {id: "staging.sunbird.portal", ver: "4.0.0", pid: "sunbird-portal"}
id: "staging.sunbird.portal"
pid: "sunbird-portal"
ver: "4.0.0"
rollup: {l1: "0126796199493140480"}
l1: "0126796199493140480"
sid: "veQPau5pVRS0Dt4dKPctLoneZAM1fOQn"
uid: "7b0e344a-2db2-49cf-b66f-6f9d20a10dc6"
edata: {id: "show-in-app-notifications", type: "click", pageid: "in-app-notification"}
id: "show-in-app-notifications"
pageid: "in-app-notification"
type: "click"
eid: "INTERACT"
ets: 1623309781279
mid: "INTERACT:8fd59003b15c143d00e450dc632eb6db"
object: {}
tags: ["0126796199493140480"]
0: "0126796199493140480"
ver: "3.0"</t>
  </si>
  <si>
    <t xml:space="preserve">
{eid: "INTERACT", ets: 1715155247855, ver: "3.0", mid: "INTERACT:47e5b9935f535f61a3b20444230b5777",…}
actor
: 
{id: "d416c869-27b3-491c-9562-c43ac04406df", type: "User"}
context
: 
{channel: "01269934121990553633",…}
cdata
: 
[{id: "hIWiO9PVjBZrrXaC6J_ndlGk2Puv_O0o", type: "UserSession"}, {id: "Desktop", type: "Device"},…]
channel
: 
"01269934121990553633"
did
: 
"826da9c29f1b45b2cf40c679305f2e5f"
env
: 
"main-header"
pdata
: 
{id: "staging.sunbird.portal", ver: "7.0.0", pid: "sunbird-portal"}
rollup
: 
{l1: "01269934121990553633", l2: "01274200593719296013305"}
sid
: 
"hIWiO9PVjBZrrXaC6J_ndlGk2Puv_O0o"
uid
: 
"d416c869-27b3-491c-9562-c43ac04406df"
edata
: 
{id: "show-in-app-notifications", type: "click", pageid: "in-app-notification"}
eid
: 
"INTERACT"
ets
: 
1715155247855
mid
: 
"INTERACT:47e5b9935f535f61a3b20444230b5777"
object
: 
{id: "do_21404984777873817611", ver: "1"}
tags
: 
["01269934121990553633", "01274200593719296013305"]
ver
: 
"3.0"</t>
  </si>
  <si>
    <t>Verify that Interact Telemetry is generated when user clicks on any notification from the notification tab</t>
  </si>
  <si>
    <t xml:space="preserve">1. Open the Sunbird portal.
2. Login with valid user credentials.
3. Click on the notification bell icon.
4. Click Notification.
5. Observe the telemetry event in network tab
</t>
  </si>
  <si>
    <t xml:space="preserve">                                                                                                                                                                                                                                                                                                                                                                                                                                                                                                                                                                                                                                                                                                                                                                                                                                                                                                                                                                                                                                                                                                                                                                                                                                                                                                                                                                                                                                                                                                                      INTERACT", ets: 1636368476286, ver: "3.0", mid: "INTERACT:f05608359131f0e3c886b1e23a8a9243",…}
actor: {id: "44ab176e-19b4-4643-a0f6-6f26b6d37368", type: "User"}
id: "44ab176e-19b4-4643-a0f6-6f26b6d37368"
type: "User"
context: {channel: "0126796199493140480",…}
cdata: [{id: "qgjPTAfe9vuPGoCjn6p8NrnCtTFDeJHf", type: "UserSession"}, {id: "Desktop", type: "Device"},…]
channel: "0126796199493140480"
did: "99e3f617e08f49cf80928c089accdb58"
env: "main-header"
pdata: {id: "staging.sunbird.portal", ver: "4.4.0", pid: "sunbird-portal"}
id: "staging.sunbird.portal"
pid: "sunbird-portal"
ver: "4.4.0"
rollup: {l1: "0126796199493140480"}
sid: "qgjPTAfe9vuPGoCjn6p8NrnCtTFDeJHf"
uid: "44ab176e-19b4-4643-a0f6-6f26b6d37368"
edata: {id: "show-in-app-notifications", type: "click", pageid: "in-app-notification"}
id: "show-in-app-notifications"
pageid: "in-app-notification"
type: "click"
eid: "INTERACT"
ets: 1636368476286
mid: "INTERACT:f05608359131f0e3c886b1e23a8a9243"
object: {id: "do_213376215327891456192", ver: "1"}
id: "do_213376215327891456192"
ver: "1"
tags: ["0126796199493140480"]
0: "0126796199493140480"
ver: "3.0"</t>
  </si>
  <si>
    <t>Verify that Interact Telemetry is generated when user clicks on Clear in the notification tab</t>
  </si>
  <si>
    <t>1. Open the Sunbird portal.
2. Login with valid user credentials.
3. Click on the notification bell icon.
4. Click on Clear button.
5. Observe the telemetry event in network tab</t>
  </si>
  <si>
    <t>{eid: "INTERACT", ets: 1616659491870, ver: "3.0", mid: "INTERACT:9dbf023efdb5e9198bcd57b65cd57027",…}
actor: {id: "a8128f7c-1002-449a-aacc-6258c63df7eb", type: "User"}
id: "a8128f7c-1002-449a-aacc-6258c63df7eb"
type: "User"
context: {channel: "0126796199493140480",…}
cdata: [{id: "4opIZz6TbadoYdoLn5wW72tXDgjYxMb1", type: "UserSession"}, {id: "Desktop", type: "Device"},…]
0: {id: "4opIZz6TbadoYdoLn5wW72tXDgjYxMb1", type: "UserSession"}
1: {id: "Desktop", type: "Device"}
2: {id: "default", type: "Theme"}
channel: "0126796199493140480"
did: "2cfac8ccc9ac9427366ed523bd6a474f"
env: "main-header"
pdata: {id: "staging.sunbird.portal", ver: "3.8.0", pid: "sunbird-portal"}
id: "staging.sunbird.portal"
pid: "sunbird-portal"
ver: "3.8.0"
rollup: {l1: "0126796199493140480"}
l1: "0126796199493140480"
sid: "4opIZz6TbadoYdoLn5wW72tXDgjYxMb1"
uid: "a8128f7c-1002-449a-aacc-6258c63df7eb"
edata: {id: "clear-all-notification", type: "click", pageid: "in-app-notification"}
id: "clear-all-notification"
pageid: "in-app-notification"
type: "click"
eid: "INTERACT"
ets: 1616659491870
mid: "INTERACT:9dbf023efdb5e9198bcd57b65cd57027"
object: {}
tags: ["0126796199493140480"]
0: "0126796199493140480"
ver: "3.0"</t>
  </si>
  <si>
    <t xml:space="preserve">
{eid: "INTERACT", ets: 1715155279998, ver: "3.0", mid: "INTERACT:1589e405fcf18c8c6a50817aac77471a",…}
actor
: 
{id: "d416c869-27b3-491c-9562-c43ac04406df", type: "User"}
context
: 
{channel: "01269934121990553633",…}
cdata
: 
[{id: "hIWiO9PVjBZrrXaC6J_ndlGk2Puv_O0o", type: "UserSession"}, {id: "Desktop", type: "Device"},…]
channel
: 
"01269934121990553633"
did
: 
"826da9c29f1b45b2cf40c679305f2e5f"
env
: 
"main-header"
pdata
: 
{id: "staging.sunbird.portal", ver: "7.0.0", pid: "sunbird-portal"}
rollup
: 
{l1: "01269934121990553633", l2: "01274200593719296013305"}
sid
: 
"hIWiO9PVjBZrrXaC6J_ndlGk2Puv_O0o"
uid
: 
"d416c869-27b3-491c-9562-c43ac04406df"
edata
: 
{id: "clear-all-notification", type: "click", pageid: "in-app-notification"}
eid
: 
"INTERACT"
ets
: 
1715155279998
mid
: 
"INTERACT:1589e405fcf18c8c6a50817aac77471a"
object
: 
{id: "do_2140356700278292481138", ver: "1"}
tags
: 
["01269934121990553633", "01274200593719296013305"]
ver
: 
"3.0"</t>
  </si>
  <si>
    <t>Verify that :
1. The INTERACT event can be generated when user changes the rotation 
2. The INTERACT event can be generated when user clicks on the the replay</t>
  </si>
  <si>
    <t>1. Open the Sunbird portal
2. Login with valid credentials
3. Search for pdf content and open
4. Click on Rotation in the pdf player
5. Observe INTERACT event should generate in network tab
6. Click on Replay in the end page
7.  Observe INTERACT event should generate in network tab</t>
  </si>
  <si>
    <t>Rotation:
{eid: "INTERACT", ets: 1623310328633, ver: "3.0", mid: "INTERACT:9eeb8cc56a38d04571f9683fbbf731ec",…}
actor: {id: "7b0e344a-2db2-49cf-b66f-6f9d20a10dc6", type: "User"}
id: "7b0e344a-2db2-49cf-b66f-6f9d20a10dc6"
type: "User"
context: {channel: "0126796199493140480",…}
cdata: [{id: "O1osBO8EPp12jogh2cy8P0nM2URxH3Db", type: "ContentSession"},…]
0: {id: "O1osBO8EPp12jogh2cy8P0nM2URxH3Db", type: "ContentSession"}
1: {id: "mHz3bN9qEElvUU4EUDbEsQZkpfz9p0E9", type: "PlaySession"}
channel: "0126796199493140480"
did: "68c08c3cb6c81e1b304ac1acfec4e55d"
env: "ContentPlayer"
pdata: {id: "staging.sunbird.portal", ver: "4.0.0", pid: "sunbird-portal"}
id: "staging.sunbird.portal"
pid: "sunbird-portal"
ver: "4.0.0"
rollup: {l1: "0126796199493140480"}
l1: "0126796199493140480"
sid: "veQPau5pVRS0Dt4dKPctLoneZAM1fOQn"
uid: "7b0e344a-2db2-49cf-b66f-6f9d20a10dc6"
edata: {type: "TOUCH", subtype: "", id: "rotation_change", pageid: "1"}
id: "rotation_change"
pageid: "1"
subtype: ""
type: "TOUCH"
eid: "INTERACT"
ets: 1623310328633
mid: "INTERACT:9eeb8cc56a38d04571f9683fbbf731ec"
object: {id: "do_2132719646678958081237", ver: "1", type: "Content", rollup: {}}
id: "do_2132719646678958081237"
rollup: {}
type: "Content"
ver: "1"
tags: ["0126796199493140480"]
ver: "3.0"
===================
{eid: "INTERACT", ets: 1623310602198, ver: "3.0", mid: "INTERACT:e34d4d541d9efa382f19c81da85e9ed9",…}
actor: {id: "7b0e344a-2db2-49cf-b66f-6f9d20a10dc6", type: "User"}
id: "7b0e344a-2db2-49cf-b66f-6f9d20a10dc6"
type: "User"
context: {channel: "0126796199493140480",…}
cdata: [{id: "7SuVc0VDPdQyRRKe9LU38vPqofTwfxFx", type: "ContentSession"},…]
0: {id: "7SuVc0VDPdQyRRKe9LU38vPqofTwfxFx", type: "ContentSession"}
1: {id: "bJr57c9GczFdXN2vjUAJ9YATavwlzXSu", type: "PlaySession"}
channel: "0126796199493140480"
did: "68c08c3cb6c81e1b304ac1acfec4e55d"
env: "ContentPlayer"
pdata: {id: "staging.sunbird.portal", ver: "4.0.0", pid: "sunbird-portal"}
id: "staging.sunbird.portal"
pid: "sunbird-portal"
ver: "4.0.0"
rollup: {l1: "0126796199493140480"}
sid: "veQPau5pVRS0Dt4dKPctLoneZAM1fOQn"
uid: "7b0e344a-2db2-49cf-b66f-6f9d20a10dc6"
edata: {type: "TOUCH", subtype: "", id: "replay", pageid: "292"}
id: "replay"
pageid: "292"
subtype: ""
type: "TOUCH"
eid: "INTERACT"
ets: 1623310602198
mid: "INTERACT:e34d4d541d9efa382f19c81da85e9ed9"
object: {id: "do_2132719646678958081237", ver: "1", type: "Content", rollup: {}}
id: "do_2132719646678958081237"
rollup: {}
type: "Content"
ver: "1"
tags: ["0126796199493140480"]
ver: "3.0"</t>
  </si>
  <si>
    <t xml:space="preserve"> 
{eid: "INTERACT", ets: 1699532302785, ver: "3.0", mid: "INTERACT:63b65960f6b57a6b7c8f532196f8a9b6",…}
actor
: 
{id: "fca2925f-1eee-4654-9177-fece3fd6afc9", type: "User"}
context
: 
{channel: "01269878797503692810",…}
cdata
: 
[{id: "HB7ccmMyOMRloWrDO2VFZdiRXHIWYb7d", type: "ContentSession"},…]
channel
: 
"01269878797503692810"
did
: 
"f2cb4642f1affeaaa20353fff96edd2c"
env
: 
"contentplayer"
pdata
: 
{id: "staging.staging.portal", ver: "6.0.0", pid: "sunbird-portal"}
rollup
: 
{l1: "01269878797503692810"}
sid
: 
"ol5d_9hfuQWpwpJ_YlbrbCfeQH3xFLK0"
uid
: 
"fca2925f-1eee-4654-9177-fece3fd6afc9"
edata
: 
{type: "TOUCH", subtype: "", id: "rotation_change", pageid: "1"}
eid
: 
"INTERACT"
ets
: 
1699532302785
mid
: 
"INTERACT:63b65960f6b57a6b7c8f532196f8a9b6"
object
: 
{id: "do_21369950468564582411091", ver: "1", type: "Content", rollup: {}}
tags
: 
["01269878797503692810"]
ver
: 
"3.0"
================================
0
: 
{eid: "INTERACT", ets: 1699532411832, ver: "3.0", mid: "INTERACT:f90d54545615da1a9f3e5730f5848c69",…}
actor
: 
{id: "fca2925f-1eee-4654-9177-fece3fd6afc9", type: "User"}
context
: 
{channel: "01269878797503692810",…}
cdata
: 
[{id: "HB7ccmMyOMRloWrDO2VFZdiRXHIWYb7d", type: "ContentSession"},…]
channel
: 
"01269878797503692810"
did
: 
"f2cb4642f1affeaaa20353fff96edd2c"
env
: 
"contentplayer"
pdata
: 
{id: "staging.staging.portal", ver: "6.0.0", pid: "sunbird-portal"}
rollup
: 
{l1: "01269878797503692810"}
sid
: 
"ol5d_9hfuQWpwpJ_YlbrbCfeQH3xFLK0"
uid
: 
"fca2925f-1eee-4654-9177-fece3fd6afc9"
edata
: 
{type: "TOUCH", subtype: "", id: "replay", pageid: "4"}
eid
: 
"INTERACT"
ets
: 
1699532411832
mid
: 
"INTERACT:f90d54545615da1a9f3e5730f5848c69"
object
: 
{id: "do_21369950468564582411091", ver: "1", type: "Content", rollup: {}}
tags
: 
["01269878797503692810"]
ver
: 
"3.0"</t>
  </si>
  <si>
    <t>Verify once user plays the content then START event should generate</t>
  </si>
  <si>
    <t>1. Open the sunbird portal
2. Login with valid login credentials
3. Search for the content
4. Play the content from portal
5. Observe the telemetry events in network tab</t>
  </si>
  <si>
    <t>{eid: "START", ets: 1658128437811, ver: "3.0", mid: "START:8bd1c50a4568c2b631107dece2832c28",…}
actor: {id: "fee00729-6bdf-4151-87d5-3e3bf7b0a216", type: "User"}
context: {channel: "0126796199493140480",…}
cdata: [{type: "Course", id: "do_2133186285165281281187"}, {id: "01331863012471603226", type: "CourseBatch"},…]
channel: "0126796199493140480"
did: "4a42f597b787052cb6b30bf03838395f"
env: "Course"
pdata: {id: "staging.sunbird.portal", ver: "4.10.0", pid: "sunbird-portal"}
rollup: {l1: "0126796199493140480", l2: "01275629981098803234783"}
sid: "aCXPQN2swm1-ZtbARMVb8zEdnLRQGe15"
uid: "fee00729-6bdf-4151-87d5-3e3bf7b0a216"
edata: {type: "workflow", pageid: "course-read", mode: "play",…}
eid: "START"
ets: 1658128437811
mid: "START:8bd1c50a4568c2b631107dece2832c28"
object: {id: "do_2133186285165281281187", ver: "1.0", type: "course",…}
tags: ["0126796199493140480", "01275629981098803234783"]
ver: "3.0"</t>
  </si>
  <si>
    <t xml:space="preserve"> 
{eid: "START", ets: 1699439037871, ver: "3.0", mid: "START:c1c475e4cec4dd3ab700fa6ebf968d27",…}
actor
: 
{id: "08631a74-4b94-4cf7-a818-831135248a4a", type: "User"}
context
: 
{channel: "01269878797503692810",…}
cdata
: 
[{type: "Course", id: "do_213886459413372928151"}, {id: "0138864701515038725", type: "CourseBatch"},…]
channel
: 
"01269878797503692810"
did
: 
"e5bb3cecddc1abb612f5712c9a590337"
env
: 
"Course"
pdata
: 
{id: "staging.staging.portal", ver: "6.0.0", pid: "sunbird-portal"}
rollup
: 
{l1: "01269878797503692810", l2: "01275629565425254434186"}
sid
: 
"T1vqhJswuoPfD_8vvPKNy6sPBxjwVLbA"
uid
: 
"08631a74-4b94-4cf7-a818-831135248a4a"
edata
: 
{type: "workflow", pageid: "course-read", mode: "play",…}
eid
: 
"START"
ets
: 
1699439037871
mid
: 
"START:c1c475e4cec4dd3ab700fa6ebf968d27"
object
: 
{id: "do_213886459413372928151", ver: "1.0", type: "course", rollup: {l1: "do_213886459413372928151"}}
tags
: 
["01269878797503692810", "01275629565425254434186"]
ver
: 
"3.0"</t>
  </si>
  <si>
    <t>Verify once user plays the content then END event should generate</t>
  </si>
  <si>
    <t>{eid: "END", ets: 1662619933796, ver: "3.0", mid: "END:7e4f2f7a7f561b76e4048da0a0f6f3ea",…}
actor: {id: "fca2925f-1eee-4654-9177-fece3fd6afc9", type: "User"}
context: {channel: "01269878797503692810",…}
cdata: [{id: "qTd3U7gLpZO2jlBRUfRfXci04VxhFeJJ", type: "ContentSession"},…]
channel: "01269878797503692810"
did: "97c58bc363f4b07221a2a79846e06067"
env: "contentplayer"
pdata: {id: "staging.sunbird.portal", ver: "5.0.0", pid: "sunbird-portal"}
id: "staging.sunbird.portal"
pid: "sunbird-portal"
ver: "5.0.0"
rollup: {l1: "01269878797503692810", l2: "01275630321992499239077"}
sid: "dN1d4hqNK_UCTUd-Kcs0OJXLUtAyW87Q"
uid: "fca2925f-1eee-4654-9177-fece3fd6afc9"
edata: {type: "content", mode: "play", pageid: "sunbird-player-Endpage",…}
eid: "END"
ets: 1662619933796
mid: "END:7e4f2f7a7f561b76e4048da0a0f6f3ea"
object: {id: "do_213391507342516224148", ver: "2", type: "Content",…}
id: "do_213391507342516224148"
rollup: {l1: "do_21339647009315225612", l2: "do_213391507342516224148"}
type: "Content"
ver: "2"
tags: ["01269878797503692810", "01275630321992499239077"]
ver: "3.0"
id: "api.sunbird.telemetry"
params: {msgid: "7361936d50ceb66218faf31f15ed03ee"}
ver: "3.0"</t>
  </si>
  <si>
    <t>: 
{eid: "END", ets: 1699439191072, ver: "3.0", mid: "END:b9598fc910e5a70c973a417b5217f5c7",…}
actor
: 
{id: "08631a74-4b94-4cf7-a818-831135248a4a", type: "User"}
context
: 
{channel: "01269878797503692810",…}
cdata
: 
[{id: "fUHEHFjgCEE9exjdFwQxxpTyt0j2eukG", type: "ContentSession"},…]
channel
: 
"01269878797503692810"
did
: 
"e5bb3cecddc1abb612f5712c9a590337"
env
: 
"contentplayer"
pdata
: 
{id: "staging.staging.portal", ver: "6.0.0", pid: "sunbird-portal"}
rollup
: 
{l1: "01269878797503692810", l2: "01275629565425254434186"}
sid
: 
"T1vqhJswuoPfD_8vvPKNy6sPBxjwVLbA"
uid
: 
"08631a74-4b94-4cf7-a818-831135248a4a"
edata
: 
{type: "content", mode: "play", pageid: "sunbird-player-Endpage",…}
eid
: 
"END"
ets
: 
1699439191072
mid
: 
"END:b9598fc910e5a70c973a417b5217f5c7"
object
: 
{id: "do_2134250082225192961958", ver: "2", type: "Content",…}
tags
: 
["01269878797503692810", "01275629565425254434186"]
ver
: 
"3.0"</t>
  </si>
  <si>
    <t>Verify that user is able to search the contents</t>
  </si>
  <si>
    <t>1.Open Sunbird staging mobile App
2.Login with valid credentials
3.landed on the home page and Observe the subjects
4.Observe user able to search the contents in serach field</t>
  </si>
  <si>
    <t>user is able to search the contents</t>
  </si>
  <si>
    <t>SearchContent</t>
  </si>
  <si>
    <t>Verify that search results should be filtered based on the filter parameters</t>
  </si>
  <si>
    <t>1.Open Sunbird staging mobile App
2.Login with valid credentials
3.landed on the home page and Observe the subjects
4.Observe user able to search the contents in serach field
5.Post Search Click on filter and apply filters
6.Observe the search results</t>
  </si>
  <si>
    <t>search results should be filtered based on the filter parameters</t>
  </si>
  <si>
    <t>verifyContentForMultipleFilterOptions</t>
  </si>
  <si>
    <t>Verify that post content search user see the filter with below options
1. board (single select)
2. medium
3. class
4. subject
5. media type
6. content type
7. meant for
8. published by</t>
  </si>
  <si>
    <t>1.Open Sunbird staging mobile App
2.Login with valid credentials
3.landed on the home page and Observe the subjects
4.Observe user able to search the contents in serach field
5.Post Search Click on filter and observe the mentioned options</t>
  </si>
  <si>
    <t>post content search user see the filter with below options
1. board (single select)
2. medium
3. class
4. subject
5. media type
6. content type
7. meant for
8. published by</t>
  </si>
  <si>
    <t>verifyFilterOptionsPostSearchContent</t>
  </si>
  <si>
    <t>SB-13625</t>
  </si>
  <si>
    <t>Verify that If user search for any content and clicks on filter button and select any content filter type then unit having the selected content type should be displayed in the Search result.
&amp;
Verify that If user clicks on the content then unit having the selected content type should be displayed first and that unit should be expanded in textbook/ collection toc page</t>
  </si>
  <si>
    <t xml:space="preserve">    </t>
  </si>
  <si>
    <t>1. Open Sunbird staging mobile App
2. Login with valid credentials
3. Click on Search tab
4. Search for any content
5. Click on filter button
6. Apply content type filter
7. Observe
===========
1. Open Sunbird staging mobile App
2. Login with valid credentials
3. Click on Search tab
4. Search for any content
5. Click on filter button
6. Apply content type filter
7. Click on any card
8. Observe</t>
  </si>
  <si>
    <t>If user clicks on content filter type then unit having the selected content type should be displayed.
&amp;
If user clicks on content filter type then unit having the selected content type should be displayed first and that unit should be expanded in textbook/ collection toc page</t>
  </si>
  <si>
    <t>verifyContentFilterType</t>
  </si>
  <si>
    <t>SB-25935</t>
  </si>
  <si>
    <t>Verify that in mobile the content card is displayed with the below details to make user to know what the content is about 
a. Title of the content 
b. By &lt;Publishing organization&gt; 
c. Org framework attributes (&lt;Board&gt;&lt;Medium&gt;&lt;Class&gt;&lt;Subject&gt;) as tiles
d. Primary category of a content (It will be dipslayed in ribbon like Textbook, TV Classes etc.) 
e. Content image</t>
  </si>
  <si>
    <t>1. Open Sunbird staging mobile App
2. Login as Guest/ valid user
3. Observe the content card in all the pages</t>
  </si>
  <si>
    <t>user should be displayed with what the content is about 
a. Title of the content 
b. By &lt;Publishing organization&gt; 
c. Org framework attributes (&lt;Board&gt;&lt;Medium&gt;&lt;Class&gt;&lt;Subject&gt;) as tiles
d. Primary category of a content (It will be dipslayed in ribbon like Textbook, TV Classes etc.)  
e. Content image</t>
  </si>
  <si>
    <t>verifyContentCardDetails</t>
  </si>
  <si>
    <t>Verify that in content details,
1. In title section, title + publisher is shown
2. In content metadata section, organization framework details is shown
3. If there is a target framework, "This content is relevant for:" is displayed with
a) Audience type
b) Board, Medium, Class and Subject</t>
  </si>
  <si>
    <t>1. Open Sunbird staging mobile App
2. Login/ Browse as Guest
3. Open any content
4. Observe</t>
  </si>
  <si>
    <t>Verify that in content details,
1. In title section, title + publisher is shown
2. In content metadata section, organization framework details is shown
3. If there is a target framework, "This content is relevant for:" is displayed with
a) Audience type
b) Board, Medium, Class and Subject</t>
  </si>
  <si>
    <t>verifyContentDetails</t>
  </si>
  <si>
    <t>Verify that user is displayed with Disabled Download button when he opens the content details page, post clicks on button then user is displayed with a toast message "This content cannot be downloaded"</t>
  </si>
  <si>
    <t>User should have large size content more than 1000MB</t>
  </si>
  <si>
    <t>1. Open Sunbird staging mobile App
2. Login with Guest/ valid credentials
3. Search and Open any large size content
4. Click on disabled download button
7. Observe</t>
  </si>
  <si>
    <t>User should be displayed with the message " this content cannot be downloaded"</t>
  </si>
  <si>
    <t>verifyThisContentCannotBeDownloadedMsgForLargeContent</t>
  </si>
  <si>
    <t>Verify that the following details are getting in content details page.
  - Play icon.
  - Download button(delete button should instead of download if the content is downloaded)
  - Open with button (If content is PDF)
  - Share Icon.
  - Rating button.
  - Framework details 
  - Read more /Read Less Button.</t>
  </si>
  <si>
    <t xml:space="preserve">1. Open Sunbird staging mobile App.
2. Login with Guest/ valid credentials
3. Go to library page.
4. Search for any content
5. Open the content and observe the details.
    </t>
  </si>
  <si>
    <t>When user opens any content  following details should getting in content details page.
  - Play icon.
  - Download button(delete button should instead of download if the content is downloaded)
  - Open with button (If content is PDF)
  - Share Icon.
  - Rating button.
  - Framework details 
  - Read more /Read Less Button.</t>
  </si>
  <si>
    <t>SB-20699</t>
  </si>
  <si>
    <t xml:space="preserve">1. Open Sunbird staging mobile App
2. Login/guest user.
3. Click on Search bar.
4. Search any Content.
5. Click on filter button
6.Observe the filter page (board, medium, class, subject, mediaType, content type, meant for, publisher)
</t>
  </si>
  <si>
    <t>1. Verify that when User searches any content and in the search result page user should be displayed with filter icon, when clicked on filter User should show media type filter in Mobile app
2. Verify media type filter should be like Video, Documents, Interactive in Mobile App</t>
  </si>
  <si>
    <t>1. Open Sunbird staging mobile App
2. Browse as guest /login with valid credentials.
3. Search for some resources with multiple type content added.
4. Click on filter
5. Click on the filter category shown as "Media type".
6. Observe the values under the same filters . (Video , Documents ...)</t>
  </si>
  <si>
    <t>If search result got found User should shown filters for media type
which should be like Video, Documents, Interactive</t>
  </si>
  <si>
    <t>Verify that User is able to search contents by selecting multiple media type filter parameters and contents that matches to the filters should be shown</t>
  </si>
  <si>
    <t>1. Open Sunbird staging mobile App
2. Login/Browse as guest
3. Search for any content
4. Click on filter
5. Click on media type filter
6. Apply multiple filters and observe</t>
  </si>
  <si>
    <t>User should be able to search the contents by applying multiple media type filters</t>
  </si>
  <si>
    <t>verifyContentForAllMediaType</t>
  </si>
  <si>
    <t>Verify that user is displayed with the respective primary content type options (linked) will be shown in primary content type filter after selecting the additional categories type filter</t>
  </si>
  <si>
    <t>1. Open Sunbird staging mobile App
2. Login as Guest/ valid user
3. Search for any content
4. Click on filter icon
5. Select Additional categories
6. Observe content type</t>
  </si>
  <si>
    <t>User is displayed with the respective primary content type options (linked) will be shown in primary content type filter after selecting the additional categories type filter</t>
  </si>
  <si>
    <t>verifyContentTypeFilterAndAdditionalCategoriesInFiltersSection</t>
  </si>
  <si>
    <t>1. Verify that user is displayed with all the matched contents when user applies the Primary content type filter
2. Verify that user is displayed with the respective additional category options (linked) will be shown in additional content type filter after selecting the Primary content type</t>
  </si>
  <si>
    <t>1. Open Sunbird staging mobile App
2. Login as Guest/ valid user
3. Search for any content
4. Click on filter icon
5. Select content type
6. Observe Additional categories</t>
  </si>
  <si>
    <t>1. User is displayed with all the matched contents when user applies the Primary content type filter
2. User is displayed with the respective additional category options (linked) will be shown in additional content type filter after selecting the Primary content type</t>
  </si>
  <si>
    <t>Verify that when a user sees any additional content type filer, they see additional categories dependent on the primary content type filter, when user applies it then user is displayed with all the content which matches the content additional content type alone OR a combination of content filter and additional content filter is displayed</t>
  </si>
  <si>
    <t>1. Open Sunbird staging mobile App
2. Login as Guest/ valid user
3. Search for any content
4. Click on filter icon
5. Select content type
6. Select Additional categories
7. Click on Apply button
8. Observe</t>
  </si>
  <si>
    <t>user is displayed with all the content which matches the content additional content type alone OR a combination of content filter and additional content filter is displayed</t>
  </si>
  <si>
    <t>Verify that if user selects the board in filter then user should get the content for which board is applied from backend i.e alternative board</t>
  </si>
  <si>
    <t xml:space="preserve">1. User should be looged in/ Custodian user.
</t>
  </si>
  <si>
    <t>1. Open Sunbird staging mobile App
2. Select language
3. Select user type
4. Observe the filters present
5. Select the filters value BMC and save
6. Browse as guest.
7. Search the content and apply the board</t>
  </si>
  <si>
    <t>If user selects the board in filter then user should get the content for which board is applied from backend i.e alternative board</t>
  </si>
  <si>
    <t>verifyUserAbleToSearchContentForAlternativeBoard</t>
  </si>
  <si>
    <t>Verify that user is able to apply the page filters and contents are getting displayed based on the applied page filter.</t>
  </si>
  <si>
    <t>1. Open Sunbird staging mobile App
2. Select language
3. Select user type
4. Fill onboarding details and click on submit button.
5. Click on search icon in library page.
6. Search some keywords.
7. Click on filter icon
8. Apply the filters</t>
  </si>
  <si>
    <t>User should be able to apply the page filters and contents are getting displayed based on the applied page filter.</t>
  </si>
  <si>
    <t>Verify that user is able to play the content online (irrespective of whether streaming URL is present or not)</t>
  </si>
  <si>
    <t>1.Open Sunbird staging mobile App
2.Login with guest /loggedin user
3.Search for the content
4.Click on the content
5.Observe user able play online or not</t>
  </si>
  <si>
    <t>user is able to play the content online (irrespective of whether streaming URL is present or not)</t>
  </si>
  <si>
    <t>verifyUserAbleToPlayTheContent</t>
  </si>
  <si>
    <t>Verify that the proper consupmtion details are getting displayed in end canvas screen once the user consumes the contents completely.
  - Content Name.
  - User Name.
  - Time taken to complete the consumption.
  - Replay and Exit label.
  - Next and previous arrow mark (if the next and previous content is available)</t>
  </si>
  <si>
    <t>1. Open Sunbird staging mobile App
2. Login/browse as guest
3. Go to library page.
4. Serach for any pdf/h5p/mp4/webm contents
5.Consume the contents Compeletely
6.Observe the End page</t>
  </si>
  <si>
    <t>the proper consupmtion details should getting displayed in end canvas screen once the user consumes the contents completely.
  - Content Name.
  - User Name.
  - Time taken to complete the consumption.
  - Replay and Exit label.
  - Next and previous arrow mark( if the next and previous content is available)</t>
  </si>
  <si>
    <t>verifyPdfContentConsumedCompletlyAndRateTheContent</t>
  </si>
  <si>
    <t>Verify that the app is closing when the user clicks on "Yes" button present in exit popup and user remains on same screen if user clicks on buttton "No"</t>
  </si>
  <si>
    <t>1. Open Sunbird staging mobile App
2. Login/browse as guest
3. Close the app by clicking on mobile back button/Exit button
4.Click on Yes Button in exit popup
1. Open Sunbird staging mobile App
2. Login/browse as guest
3. Close the app by clicking on mobile back button/Exit button
4. Click on No Button in exit popup</t>
  </si>
  <si>
    <t>The app is closing when the user clicks on yes button present in exit popup and user remains on same screen if user clicks on buttton No</t>
  </si>
  <si>
    <t>AppCloseOnClkYesButon</t>
  </si>
  <si>
    <t>SB-24585</t>
  </si>
  <si>
    <t>Verify that in mobile when user apllies filters, user should be able to select the filters for all fields</t>
  </si>
  <si>
    <t>1. Open Sunbird staging mobile App
2. Login with Guest/ valid credentials
3. Search for any content
4. Click on filter icon
5. Apply for all the fields and Observe</t>
  </si>
  <si>
    <t>user should be able to select the filters for all fields</t>
  </si>
  <si>
    <t>Verify that User is able to consume all type of contents from mobile devices(pdf, mp4, epub, etc)</t>
  </si>
  <si>
    <t>1. Open Sunbird staging mobile App.
2. Login as guest/any user.
3. Click on the library / course tab.
4. Seach for the contents like (MP4,Epub,assesmnets, collections etc..)
5. Open the content and try to play.
6. Observe the result.</t>
  </si>
  <si>
    <t>User should be able to consume all type of content from mobile devices</t>
  </si>
  <si>
    <t>verifyConsumeAllContentsInMobileDevices</t>
  </si>
  <si>
    <t>SB-25334</t>
  </si>
  <si>
    <t>Verify that Back button is working properly in all the flows in the app (on Single click it should work)</t>
  </si>
  <si>
    <t>1. Open Sunbird staging mobile App
2. Login with Guest/ valid credentials
3. Observe all the back buttons in all the pages</t>
  </si>
  <si>
    <t>Back button should work in all the pages properly</t>
  </si>
  <si>
    <t>verifyBackButtonIsWorkingInAllThePages</t>
  </si>
  <si>
    <t>Verify that the complete content details page is expanded when the user clicks on Read more and below mentioned copy right values are getting displayed in content details page.
  - License Terms
  - Created on SUNBIRD By.
  - Author.
  - Copyright.</t>
  </si>
  <si>
    <t>1. Open Sunbird staging mobile App
2. Login/browse as guest
3. Go to library page.
4. Search for any content and Open the content 
5. Click on Read More 
6. Observe the details.</t>
  </si>
  <si>
    <t>The complete content details page is expanded when the user clicks on Read more and below mentioned copy right values are getting displayed in content details page.
  - License Terms
  - Created on SUNBIRD By.
  - Author.
  - Copyright.</t>
  </si>
  <si>
    <t>Verify that the user is able to open the hamburger menu of the content and able to perform actions by tapping 
 - Replay.
 - Sound On.
 - Exit.</t>
  </si>
  <si>
    <t>1. Open Sunbird staging mobile App
2. Login/browse as guest
3. Go to library page.
4. Serach for any h5p contents
5. While Consuming the contents 
6. Click on Hamburger menu and perform action.</t>
  </si>
  <si>
    <t>user should be able to open the hamburger menu of the content and able to perform actions by tapping 
  - Replay.
  - Sound On.
  - Exit.</t>
  </si>
  <si>
    <t>1. Verify that the user is displayed with "review" and "submit" option in the summary slide
2. Verify that when the user has not taken the assessment (skipped) and clicked on review option, then he/she is taken to the first slide of the content
3. Verify that when the user has taken the assessement (attempted) and clicked on review option, then he/she is taken to the first slide of the content
4. Verify that when the user after clicking on review, user is taken to the first question of the slide (if the first slide is an assessment)</t>
  </si>
  <si>
    <t>1. Open Sunbird mobile App
2. Login with valid credentials
3. Open any Assessment
4. Complete the assessment
5. Observe
------------
1. Open Sunbird App
2. Login with valid credentials
3. Open any Assessment
4. Complete the assessment
5. Click on Review button</t>
  </si>
  <si>
    <t>1. the user is displayed with "review" and "submit" option in the summary slide
2. If user has not taken the assessment (skipped) and clicked on review option, then he/she is taken to the first slide of the content
3. If user has taken the assessement (attempted) and clicked on review option, then he/she is taken to the first slide of the content
4. If user after clicking on review, user is taken to the first question of the slide (if the first slide is an assessment)</t>
  </si>
  <si>
    <t>userNavigatedToFirstPagePostClickingReviewBtnInSummaryPage</t>
  </si>
  <si>
    <t>1. Verify that during review of the assessment, the user is able to attempt any unattempted questions and then click on next arrow
2. Verify that during review of the assessment, the user is able to change the answer of an already attempted question and then choose to click on next
3. Verify that the latest choosen answer during review of the assessment is highlighted when the user clicks on review for the second time.</t>
  </si>
  <si>
    <t>1. Open Sunbird mobile App
2. Login with valid credentials
3. Open any Assessment
4. Complete the assessment
5. Click on Review button
6. Consume again and Observe</t>
  </si>
  <si>
    <t xml:space="preserve">1. During the review, the user is able to attempt any unattempted questions and then click on next arrow
2. During the review, the user is able to change the answer of an already attempted question and then choose to click on next
3. The latest choosen answer during review is highlighted when the user clicks on review for the second time
</t>
  </si>
  <si>
    <t>verifyUserAbleToAnswerUnAttemptedQuestionsPostClickingReviewBtn</t>
  </si>
  <si>
    <t>Verify that user is shown with below information before user clicks on "Submit" button after consuming the assesment
 1. Total number of questions
 2. How many questions are attempted (i.e. Answered)
 3. how many questions they've skipped (i.e not answered)</t>
  </si>
  <si>
    <t>1. Open Sunbird mobile app.
2. Login with valid credentials
3. Open any Assessment
4. Consume the Assessment completely.
5. Observe</t>
  </si>
  <si>
    <t>The below information should be shown once user submits the assesment
 1. Total number of questions
 2. How many questions are attempted (i.e. Answered)
 3. how many questions many they've skipped (i.e not answered)</t>
  </si>
  <si>
    <t>channel: "01269878797503692810"</t>
  </si>
  <si>
    <t xml:space="preserve">1. Open the sunbird mobile app
2.Login with valid credentials
3. Search and open and Consume a course assessment and question set 
4. Observe that both course assessment and question sets which render on ECML player without breaking the flow of the content </t>
  </si>
  <si>
    <t>1. Open the Sunbird application. 
2. Login with User credential's.
3. Search the content with Name &amp; do_id for resource on the book
4. Observe</t>
  </si>
  <si>
    <t xml:space="preserve">
verifyThatUserIsAbleToConsumeTheECMLResource</t>
  </si>
  <si>
    <r>
      <rPr>
        <rFont val="Arial"/>
        <color theme="1"/>
        <sz val="10.0"/>
      </rPr>
      <t xml:space="preserve">The summary page should get displayed appropriately on consumption of the Video and ECML content and the same on </t>
    </r>
    <r>
      <rPr>
        <rFont val="Arial"/>
        <color theme="1"/>
        <sz val="10.0"/>
      </rPr>
      <t xml:space="preserve">Replay </t>
    </r>
    <r>
      <rPr>
        <rFont val="Arial"/>
        <color theme="1"/>
        <sz val="10.0"/>
      </rPr>
      <t>aswell</t>
    </r>
  </si>
  <si>
    <t>Verify that when user gives rating as 5 star then "excellent" text gets displayed and able to see different set of textbox</t>
  </si>
  <si>
    <t>1. Open Sunbird staging mobile App
 2. Complete the onboarding details
 3. Fill the location details
 4. Tap on Library tab
 5. Open any content (Book/Resource)
 6. Consume the content
 7. Give 5 star rating
 8. Observe excellent text is getting displayed below 5 star rating
 9. Observe the feedback checkboxes</t>
  </si>
  <si>
    <t>Excellent text should be displayed below the below the ratings when user gives 5 stars</t>
  </si>
  <si>
    <t>verifyExcellentInRating</t>
  </si>
  <si>
    <t>Verify post selecting the categories and user clicks on Submit button then the rating gets submitted and a success toast message is displayed</t>
  </si>
  <si>
    <t>1. Open Sunbird staging mobile App
 2. Complete the onboarding details
 3. Fill the location details
 4. Tap on Library tab
 5. Open any content (Book/Resource)
 6. Consume the content
 7. Give the rating
 8. Select category check box from the category list
 9. Tap on Submit button
 10. Observe success toast message is displayed</t>
  </si>
  <si>
    <t>Ratings should be submitted successfully post selecting categories</t>
  </si>
  <si>
    <t>ratingForBookContent</t>
  </si>
  <si>
    <t>Verify that when user select "other" from the list of categories then text box gets displayed where user can add the comments</t>
  </si>
  <si>
    <t>1. Open Sunbird staging mobile App
 2. Complete the onboarding details
 3. Fill the location details
 4. Tap on Library tab
 5. Open any content (Book/Resource)
 6. Consume the content
 7. Give the rating
 8. Select Other checkbox from the category list
 9. Observe textbox is getting displayed to add comments</t>
  </si>
  <si>
    <t>User should be able to give his own comments by using "Others" option</t>
  </si>
  <si>
    <t>Verify that when user gives rating between 1-4 then following text should be displayed below the stars:
 - 1 star &gt; Very Bad
 - 2 Star &gt; Bad
 - 3 Star &gt; Average
 - 4 Star &gt; Good</t>
  </si>
  <si>
    <t>1. Open Sunbird staging mobile App
2. Complete the onboarding details
3. Fill the location details
4. Tap on Library tab 
5. Open any content (Book/Resource)
6. Consume the content
7. Observe when user gives rating between 1-4 then following text should be displayed below the stars:
- 1 star &gt; Very Bad
 - 2 Star &gt; Bad
 - 3 Star &gt; Average
 - 4 Star &gt; Good</t>
  </si>
  <si>
    <t>Rating with a text should be displayed when user rates the content between 1 to 4</t>
  </si>
  <si>
    <t>verifyUserAbleToConsumeDownloadContentsInOffline</t>
  </si>
  <si>
    <t>Verify that when the user chooses a rating from 1-4 star then he/she is displayed with the same set of checkbox selection list and able to select more than one category from the list, post rating the content</t>
  </si>
  <si>
    <t>1. Open Sunbird staging mobile App
2. Complete the onboarding details 
3. Fill the location details 
4. Tap on Library tab 
5. Open any content (Book/Resource) 
6. Consume the content 
7. Observe when user gives rating from 1-4 then same set of checkbox selection list is displayed
8. click on more than one textbox</t>
  </si>
  <si>
    <t>Set of feedback suggestions should be displayed with checkboxes when user rates the content between 1 to 4</t>
  </si>
  <si>
    <t xml:space="preserve">Verify that when user has changed the language to any in the below list and selects the Stars in Rating pop up then the options displayed should be in the selected language only
1. Hindi
2. Kannada
3. Tamil
4. Telugu
5. Bengali
6. oriya
7. Marathi
</t>
  </si>
  <si>
    <t>1. Open Sunbird staging mobile App
2. Login with valid credentials
3. Select Language from Hamburger menu
-Hindi
- Kannada
-Tamil
-Telugu
-Bengali
-oriya
-Marathi
4. Click on any content and consume
5. Verify that the Rating pop up text is displayed in the selected language when user has changed the langauge
6. Verify that the options to select rating should be displayed in the selected language when user has changed the langauge</t>
  </si>
  <si>
    <t>when the user selects the Stars in  Rating pop up then the below options to select  is displayed in the Below languages when user has changed the langauge
1. Hindi
2. Kannada
3. Tamil
4. Telugu
5. Bengali
6. oriya
7. Marathi</t>
  </si>
  <si>
    <t>validateKannadaRatingPopUpAndKannadaTextIsDisplayedInRatingSectionPostConsumeCourse</t>
  </si>
  <si>
    <t>Verify that 
 1. The content rating popup is displayed as soon as the user consumes the content completely.
 2. The user is able to give the rating and feed back after consuming the content completely both in online and offline</t>
  </si>
  <si>
    <t>1. Open Sunbird staging mobile App
2. Login/browse as guest
3. Go to library page.
4. Search any contents
5. Consume the content completely
6. Observe the rating popup</t>
  </si>
  <si>
    <t xml:space="preserve"> 1. The content rating popup Should be displayed as soon as the user consumes the content completely.
 2. The user should be able to give the rating and feed back after consuming the content completely both in online and offline</t>
  </si>
  <si>
    <t>Verify that the user is able to view/ update the ratings for already rated contents</t>
  </si>
  <si>
    <t xml:space="preserve">1. Open Sunbird staging mobile App
2. Login/browse as guest
3. Go to library page.
4. Search any contents
5. Consume the content completely
6. Submit  the rating popup
7. Try to Update the rating </t>
  </si>
  <si>
    <t xml:space="preserve"> user should be able to view,and update the ratings for already rated contents.</t>
  </si>
  <si>
    <t>Verify that the user is able to download &amp; play the below mentioned contents types.
  - PDF.
  - Mp4.
  - Webm.
  - Youtube. (Not able to play in download)
  - h5p.
  - Html</t>
  </si>
  <si>
    <t>1. Open Sunbird staging mobile App
2. Login/browse as guest
3. Go to library page.
4. Search for any content and Open the content 
5.Click on Download and Play the all types of contents.</t>
  </si>
  <si>
    <t>The user should be able to download &amp; play the below mentioned contents types.
  - PDF.
  - Mp4.
  - Webm.
  - Youtube.
  - h5p.
  - Html</t>
  </si>
  <si>
    <t>verifyPlayContentAndDownloadContent</t>
  </si>
  <si>
    <t>Verify that the user is able to download the Resources which are created by adding plugins, videos, Images and shapes.
&amp;
Verify that the user is able to click on next and previous arrow marks and user should be redirected to the respective contents while consuming the contents.</t>
  </si>
  <si>
    <t>1. Open Sunbird staging mobile App
2. Login/browse as guest
3. Go to library page.
4. Search for any Resource and Open the Resource
5. Click on download resource</t>
  </si>
  <si>
    <t>user should be able to download the Resources which are created by adding plugins, videos, Images and shapes.
&amp;
 user should be  able to click on next and previous arrow marks and user should be redirected to the respective contents while consuming the contents.</t>
  </si>
  <si>
    <t>Verify that if a content is less than 200MB then user should be allowed to download the contents</t>
  </si>
  <si>
    <t>1.Open Sunbird staging mobile App
2.Login with guest /loggedin user
3.Search for the content (&lt;200Mb)
4.Click on the content
5.Observe user able to download the contents or not</t>
  </si>
  <si>
    <t>if a content is less than 200MB then user should be allowed to download the contents</t>
  </si>
  <si>
    <t>verifyUserAbleToDownloadContentWithContentSizeLessThan200MB</t>
  </si>
  <si>
    <t>Verify that if a content is more than 200MB then user should not be allowed to download the contents</t>
  </si>
  <si>
    <t>1.Open Sunbird staging mobile App
2.Login with guest /loggedin user
3.Search for the content (&gt;200Mb)
4.Click on the content
5.Observe user able to download the contents or not</t>
  </si>
  <si>
    <t>if a content is more than 200MB then user should not be allowed to download the contents</t>
  </si>
  <si>
    <t>verifyUserNotAbleToDownloadTheContentWithContentsizeMoreThan200MB</t>
  </si>
  <si>
    <t>Verify that urdu font displayed correctly during consumption of content in mobile app</t>
  </si>
  <si>
    <t xml:space="preserve">1. Open Sunbird staging mobile App
2. Login with Guest/ valid credentials
3. Open any urdu content
4. Consume the content
5. Observe </t>
  </si>
  <si>
    <t xml:space="preserve"> urdu font should be displayed correctly during consumption</t>
  </si>
  <si>
    <t>verifyUrduTextInUrduContentWhileConsumingTheContent</t>
  </si>
  <si>
    <t>SB-26904</t>
  </si>
  <si>
    <t>Verify that in mobile user is able to play the video in content details page itself in portrait mode</t>
  </si>
  <si>
    <t>Sunbird App should be installed</t>
  </si>
  <si>
    <t>1. Open Sunbird staging mobile App
2. Login with Guest/ valid credentials
3. Open any video content
4. Observe</t>
  </si>
  <si>
    <t>Video content should play in portrait mode</t>
  </si>
  <si>
    <t>verifyVideoContentPlayInPortraitMode</t>
  </si>
  <si>
    <t>Verify that in mobile when user play the content in content details page in portrait mode, User is available with play/pause control</t>
  </si>
  <si>
    <t>User should be available with play/pause control</t>
  </si>
  <si>
    <t>verifyPlayAndPauseTheVideoContentInPotraitMode</t>
  </si>
  <si>
    <t>Verify that in mobile when user play the content in content details page in portrait mode, User is available with volume control</t>
  </si>
  <si>
    <t>User should be available with volume control</t>
  </si>
  <si>
    <t>did: "e5bb3cecddc1abb612f5712c9a590337"</t>
  </si>
  <si>
    <t>Verify that in mobile when user play the content in content details page in portrait mode, User is available with progress bar control</t>
  </si>
  <si>
    <t>User should be available with progress bar control</t>
  </si>
  <si>
    <t>env: "main-header"</t>
  </si>
  <si>
    <t>verifyProgressBarForVideoContent</t>
  </si>
  <si>
    <t>Cannot be Automated</t>
  </si>
  <si>
    <t>Verify that in mobile when user play the content in content details page in portrait mode, User is available with 10 sec forward/backward control</t>
  </si>
  <si>
    <t>User should be available with 10 sec forward/backward control</t>
  </si>
  <si>
    <t>pdata: {id: "staging.staging.portal", ver: "6.0.0", pid: "sunbird-portal"}</t>
  </si>
  <si>
    <t>Verify that in mobile when user play the content in content details page in portrait mode, User is available with min/max control</t>
  </si>
  <si>
    <t>User should be available with min/max control</t>
  </si>
  <si>
    <t>verifyUserAbleToMinimizeAndMaximizeTheVideoContentInPortraitMode</t>
  </si>
  <si>
    <t>Verify that in mobile when user click on maximize icon when playing the content in portrait mode, content should open in landscape mode</t>
  </si>
  <si>
    <t>User should be able to play the content in landscape mode</t>
  </si>
  <si>
    <t>verifyVideoContentPlayInLandscapeMode</t>
  </si>
  <si>
    <t>SB-29992</t>
  </si>
  <si>
    <t xml:space="preserve">Verify that in mobile the users should be able to download the video transcript by clicking on "Download Transcript" button from the "About" of the content section </t>
  </si>
  <si>
    <t>1. Open Sunbird staging mobile App
2. Login with Guest/ valid credentials
3. Open any video content which is having transcript
4. Click on About section
5. Click on download transcript
6. Select the language
7. Observe</t>
  </si>
  <si>
    <t xml:space="preserve">In mobile the users should be able to download the video transcript from the about the content section </t>
  </si>
  <si>
    <t>verifyUserAbleToDownloadVideoTranscriptInAboutSection</t>
  </si>
  <si>
    <t>SB-23574</t>
  </si>
  <si>
    <t>Verify that in mobile in the summary box(content end page) all the contents should be properly aligned</t>
  </si>
  <si>
    <t>1. Open Sunbird staging mobile App
2. Login with Guest / vaild credentials
3. Open any content and consume completely
4. Observe the summary page</t>
  </si>
  <si>
    <t>Summary box should be properly aligned</t>
  </si>
  <si>
    <t>sid: "T1vqhJswuoPfD_8vvPKNy6sPBxjwVLbA"</t>
  </si>
  <si>
    <t>Verify User should be able to consume the downloaded content offline as well</t>
  </si>
  <si>
    <t>1. Open Sunbird staging mobile App
2. Login with valid credentials
3. Search for any content
4. Download the content
5. Go offline
6. Consume the content in offline</t>
  </si>
  <si>
    <t>User should consume the downloaded content offline as well</t>
  </si>
  <si>
    <t>uid: "08631a74-4b94-4cf7-a818-831135248a4a"</t>
  </si>
  <si>
    <t>SB-26322</t>
  </si>
  <si>
    <t>Verify that when User plays a EPUB content in online and goes offline then the EPUB player should restore same as in online for the same content</t>
  </si>
  <si>
    <t>1. Open Sunbird staging mobile App
2. Login with Guest/ valid credentials
3. Search for any EPUB content
4. Play and consume partially the content with some zoom percentage
5. Turn OFF internet
6. Again play the EPUB content
7. Observe</t>
  </si>
  <si>
    <t>EPUB player should restore same as in online for the same content</t>
  </si>
  <si>
    <t>edata: {id: "clear-all-notification", type: "click", pageid: "in-app-notification"}</t>
  </si>
  <si>
    <t xml:space="preserve">Verify that when User plays a PDF content in online and goes offline then the PDF player should restore same as in online for the same content </t>
  </si>
  <si>
    <t>1. Open Sunbird staging mobile App
2. Login with Guest/ valid credentials
3. Search for any PDF content
4. Play and consume partially the content with some zoom percentage
5. Turn OFF internet
6. Again play the PDF content
7. Observe</t>
  </si>
  <si>
    <t xml:space="preserve"> PDF player should restore same as in online for the same content</t>
  </si>
  <si>
    <t>eid: "INTERACT"</t>
  </si>
  <si>
    <t xml:space="preserve">Verify that when User plays a video in certain speed/volume in online and goes offline then the video should play in same speed/volume </t>
  </si>
  <si>
    <t>1. Open Sunbird staging mobile App
2. Login with Guest/ valid credentials
3. Search for any video content
4. Play and consume partially the content with some speed/volume
5. Turn OFF internet
6. Again play the video content
7. Observe</t>
  </si>
  <si>
    <t xml:space="preserve"> Video should restore same as in online for the same content</t>
  </si>
  <si>
    <t>ets: 1699437912544</t>
  </si>
  <si>
    <t xml:space="preserve"> Verify that when User plays a EPUB and user is in certain page number then session ends and the user comes back and plays the same content then the EPUB should play in same page number</t>
  </si>
  <si>
    <t>1. Open Sunbird staging mobile App
2. Login with Guest/ valid user
3. Search for any EPUB content
4. Play and consume the content with some zoom percentage
5. End the session and play same EPUB content
6. Observe</t>
  </si>
  <si>
    <t>EPUB should open from same page number</t>
  </si>
  <si>
    <t>verifySamePageNumberInEpubContentWhileReconsumingTheSameContent</t>
  </si>
  <si>
    <t>1. Verify that when User plays a PDF in certain zoom percentage then session ends and the user comes back and plays the same content then the PDF should play in same zoom percentage
2. Verify that when User plays a PDF and user is in certain page number then session ends and the user comes back and plays the same content then the PDF should play in same page number</t>
  </si>
  <si>
    <t>1. Open Sunbird staging mobile App
2. Login with Guest/ valid user
3. Search for any PDF content
4. Play and consume the content with some zoom percentage
5. End the session and play same PDF content
6. Observe</t>
  </si>
  <si>
    <t>1. PDF should open in same zoom percentage
2. PDF should open from same page number</t>
  </si>
  <si>
    <t>verifySamePageNumberInPDFContentWhileReconsumingTheSameContent</t>
  </si>
  <si>
    <t>1. Verify that if User plays a PDF content in certain zoom percentage and ends the session when user comes back and plays the same content then the PDF content should play in same zoom percentage
2. Verify that when User plays a PDF content and user is in certain page number then session ends and the user comes back and plays the same content then the PDF content should play in same page number</t>
  </si>
  <si>
    <t>1. Open Sunbird staging mobile App
2. Login with Guest/ valid user
3. Search for any PDF content
4. Play and consume the content with some zoom percentage
5. End the session and play same PDF content
6. Observe
===============
1. Open Sunbird staging mobile App
2. Login with Guest/ valid user
3. Search for any PDF content
4. Play and consume the content partially(upto certain page number)
5. End the session and play same PDF content
6. Observe</t>
  </si>
  <si>
    <t>1. PDF should open from same zoom percentage
2. PDF should open from same page number</t>
  </si>
  <si>
    <t>mid: "INTERACT:dc95cec37b1cbff1f1dfa557b258144d"</t>
  </si>
  <si>
    <t>Verify that when User plays a video in certain speed/volume then session ends and the user comes back and plays the same content then the video should play in same speed/volume</t>
  </si>
  <si>
    <t>1. Open Sunbird staging mobile App
2. Login with Guest/ valid user
3. Search for any Video content
4. Play and consume the content with some speed/volume
5. End the session and play same Video content
6. Observe</t>
  </si>
  <si>
    <t xml:space="preserve">Video should play in the same speed/volume </t>
  </si>
  <si>
    <t>object: {}</t>
  </si>
  <si>
    <t>SB-20300</t>
  </si>
  <si>
    <t>Verify User can able to Play PDF type content from mobile app 
Verify when user is viewing the pdf then User should be getting an option to zoom in and zoom out from mobile
Verify User should be able to download the content while viewing the pfd from Mobile</t>
  </si>
  <si>
    <t>App:
1. Open Sunbird staging mobile App
2. Login with valid credentials.
3. Search for some PDF type contents.
4. Open the content &gt; Play the content fully.
5. Observe the result.
--------------------
App:
1. Open Sunbird staging mobile App
2. Login with valid credentials.
3. Search for some PDF type contents.
4. Open the content &gt; Try to play the content.
5. Try to zoom in / zoom out the content during play.
6. Observe the result.
-------------------------------
App:
1. Open Sunbird staging mobile App. 
2. Login with valid credentials. 
3. Search for some PDF type contents. 
4. Open the content &gt; Try to view the contents.
5. Observe the download option shown in the player.
6. Try to click on download and observe the result.</t>
  </si>
  <si>
    <t>Verify should be able to Play PDF type content from mobile app
When user is viewing the pdf then User should be getting an option to zoom in and zoom out from mobile
User should be able to download the content while viewing the pfd from Mobile</t>
  </si>
  <si>
    <t>validateZoomInZoomOutOptionsAndDownloadOptionWhileConsumingPDFContent</t>
  </si>
  <si>
    <t>SB-27800</t>
  </si>
  <si>
    <t>Verify that in Mobile that when the EPUB content is downloaded then user is able to play the content</t>
  </si>
  <si>
    <t>1. Open Sunbird staging mobile App
2. Login as Guest/ valid credentials
3. Open any EPUB content and Download
4. Play the downloaded EPUB content</t>
  </si>
  <si>
    <t>when the EPUB content is downloaded then user is able to play the content</t>
  </si>
  <si>
    <t>verifyUserAbleToDownloadAndPlayTheDownloadedEpubContent</t>
  </si>
  <si>
    <t>SB-26521</t>
  </si>
  <si>
    <t>Verify that in mobile when user consumes PDF content completely and clicks on Next button, it should work properly</t>
  </si>
  <si>
    <t>1. Open Sunbird staging mobile App
2. Login as Guest/ valid credentials
3. Open any collection with PDFs
4. Play PDF content completely 
5. Click on Next button
6. Observe</t>
  </si>
  <si>
    <t>Next button should work properly</t>
  </si>
  <si>
    <t>validateNextButtonIsWorkingFineForCollectionWithPDFContent</t>
  </si>
  <si>
    <t>SB-27720</t>
  </si>
  <si>
    <t>Verify that when user clicks on back button in the h5p content page, On single click User should come back to the Collection/ Textbook toc page</t>
  </si>
  <si>
    <t xml:space="preserve">1. Open Sunbird staging mobile App
2. Login with Guest/ valid credentials
3. Open any collection with H5P content
4. Click on H5P content
5. Click on back button and Observe </t>
  </si>
  <si>
    <t>when user clicks on back button in the h5p content page, On single click User should come back to the Collection/ Textbook toc page</t>
  </si>
  <si>
    <t>verifyBackBtnIsWorkingFineInCollectionWithH5PContent</t>
  </si>
  <si>
    <t>SB-26502</t>
  </si>
  <si>
    <t>Verify that in mobile the pdf and epub content plays in landscape mode when user clicks on play button of any PDF/EPUB contents</t>
  </si>
  <si>
    <t>1. Open Sunbird staging mobile App
2. Login with Guest/ valid credentials
3. Open any PDF/EPUB content
4. Observe</t>
  </si>
  <si>
    <t>pdf and epub content plays in landscape mode when user clicks on play button</t>
  </si>
  <si>
    <t>verifyUserAbleToPlayEpubContentPostLogin</t>
  </si>
  <si>
    <t>Verify that All the images, shapes, mathematical equations added in any contents are rendering properly while consuming that downloaded contents in offline.
&amp;
Verify that the proper error message displays when user tries to consume the youTube contents in offline.</t>
  </si>
  <si>
    <t>1. Open Sunbird staging mobile App
2. Login/browse as guest
3. Download Youtube and any other content with images, shapes, etc
4. Click on Download tab
5. Consume the downloaded contents in offline mode
6. Observe for youtube contents in offline mode</t>
  </si>
  <si>
    <t>All the images, shapes, mathematical equations are rendering properly while consuming the downloaded contents in offline.
&amp;
 The proper error message displayed when if the user tries to consume the youTube contents in offline.</t>
  </si>
  <si>
    <t>tags: ["01269878797503692810", "01275629565425254434186"]</t>
  </si>
  <si>
    <t xml:space="preserve">Verify that the questions added in the contents which are created in regional languages are rendered properly while consuming that content </t>
  </si>
  <si>
    <t>Questions with Regional languages Resource/Lessonplan/collection should be published.</t>
  </si>
  <si>
    <t xml:space="preserve">1. Open Sunbird staging mobile App
2. Login/browse as guest
3. Go to library page.
4. Search for any Resource/Lessonplan/collection  and Open it
5. Observe the Questions </t>
  </si>
  <si>
    <t>Questions which are created in regional languages should be rendered properly.</t>
  </si>
  <si>
    <t>verifyContentForRegionalLanguages</t>
  </si>
  <si>
    <t>Verify that all the links, images are which presesnt in the pdf contents are displayed properly while consuming the contents and next/previous arrow mark is working properly while consuming the pdf contents.</t>
  </si>
  <si>
    <t xml:space="preserve">1. Open Sunbird staging mobile App
2. Login/browse as guest
3. Go to library page.
4. Serach for any pdf contents
5. Consume the Pdf </t>
  </si>
  <si>
    <t>All the links, images are which presesnt in the pdf contents should displayed properly while consuming the contents and next/previous arrow mark should working properly while consuming the pdf contents.</t>
  </si>
  <si>
    <t>Verify that when user clicks on Play online or download and consumes Question with audio then the audio should play in Mobile app
&amp;
Verify that when user has bundled multiple questions and added to the slide and when one question audio is playing and user navigates to next question or click on reply from menu then the first question audio should stop playing in Mobile app</t>
  </si>
  <si>
    <t>1.Question with audio Resource should be available.
2.Bundled multiple questions with audio should be added to the slide</t>
  </si>
  <si>
    <t>1. Open Sunbird staging mobile App
2. Login/browse as guest
3. Open any resource which is having Question with audio
4. Click on Play online or Download 
5. Post consume Click on reply</t>
  </si>
  <si>
    <t>user clicks on Play online or download and consumes Question with audio then the audio should play in Mobile app
&amp;
user has bundled multiple questions and added to the slide and on preview when one question audio is playing and user navigates to next question or click on reply from menu then the first question audio should stop playing in Mobile app</t>
  </si>
  <si>
    <t>Verify that when user is playing audio in question and then clicks on Replay in the Summary page(End Screen) then the audio should stop playing and navigate to first question in mobile app</t>
  </si>
  <si>
    <t>1.Question with audio Resource should be available.</t>
  </si>
  <si>
    <t>user is playing audio in question and then clicks on Replay in the Summary page(End Screen) then the audio should stop playing and navigate to first question in mobile app</t>
  </si>
  <si>
    <t>SB-19523</t>
  </si>
  <si>
    <t>Verify that attribution names should be displayed in which it was created in mobile app</t>
  </si>
  <si>
    <t xml:space="preserve">1. Open Sunbird staging mobile App
2. Login with valid credentials / Guest
3. Goto Library page
4. Search and open any content
</t>
  </si>
  <si>
    <t>attribution names should be displayed in which it was created in  and mobile app</t>
  </si>
  <si>
    <t>ManjulaNov28</t>
  </si>
  <si>
    <t>ValidateAttributionNamesShouldDisplayInAlphabeticalOrder</t>
  </si>
  <si>
    <t>Verify that attribution names should be displayed in which it was created in mobile web</t>
  </si>
  <si>
    <t>attribution names should be displayed in which it was created in  and mobile web</t>
  </si>
  <si>
    <t>Verify that 
 1. The user is able to share the complete book/collection and Resources.
 2. The user is redirected to the content details page when user opens the shared content link.</t>
  </si>
  <si>
    <t>1. Open Sunbird staging mobile App
2. Login/browse as guest
3. Go to library page.
4. Search for any content and Open the content 
5. Click on share book/collection/Resource
1. Open Sunbird mobile app.
2. Login/browse as guest
3. Click on Shared content link and observe.</t>
  </si>
  <si>
    <t xml:space="preserve"> 1. The user should be able to share the complete book, collection and Resources.
 2. The user should be able to redirected to the content details page when user opens the shared content link.</t>
  </si>
  <si>
    <t>Verify when User is trying to download two to three contents at a time(ie; Click on Download of 1 content before completion click on another content to download), check if spine are loading based on FIFO</t>
  </si>
  <si>
    <t>1. Open Sunbird staging mobile App
2. Complete onboarding
3. Search and download contents (2-3 Contents)
5. Observe the spine load.</t>
  </si>
  <si>
    <t>User is trying to download two to three content at a time, spine should load based on FIFO</t>
  </si>
  <si>
    <t>searchContentAndDownload</t>
  </si>
  <si>
    <t>Verify that content starts playing from Local device when the user clicks on play icon in offline mode after downloading the content</t>
  </si>
  <si>
    <t>1. Open Sunbird staging mobile App
2. Complete onboarding
3. Open any content
4. Download the content.
5. Go offline
6. Open and play same content.</t>
  </si>
  <si>
    <t>Content should be stored in local storage and start playing on tapping Play.</t>
  </si>
  <si>
    <t>Offline</t>
  </si>
  <si>
    <t>Verify that in mobile offline mode user is able to play the downloaded video</t>
  </si>
  <si>
    <t>1. Open Sunbird App
2. Login with valid credentials
3. Open any video content
4. Click on download
5. Turn off the internet
6. Click on Download tab
7. Click on downloaded content
8. Click on video and play
9. Observe</t>
  </si>
  <si>
    <t>SB-23547</t>
  </si>
  <si>
    <t>Verify that user is displayed with "Confirm Download" popup with "Cancel" and "Download" buttons after clicking on "Download" from Hamburger menu</t>
  </si>
  <si>
    <t>1. Open Sunbird App
2. Login with valid credentials
3. Open any content
4. Click on download
5. Turn off the internet
6. Click on Download tab
7. Click on downloaded content
8. Click on video and play
9. Observe</t>
  </si>
  <si>
    <t>Verify that user should be displayed with "Confirm Download" popup with "Cancel" and "Download" buttons after clicking on "Download" from Hamburger menu</t>
  </si>
  <si>
    <t>verifyDownloadPopUpInHamburgerMenuOfContent</t>
  </si>
  <si>
    <t>Verify user is able to navigate to previous page or next page by clicking on &lt; and &gt; icons</t>
  </si>
  <si>
    <t>1. Open Sunbird App
2. Login with valid credentials
3. Open on any pdf content
4. Click on &lt; and &gt; and Observe</t>
  </si>
  <si>
    <t>User should be able to navigate to previous page or next page by clicking on &lt; and &gt; icons</t>
  </si>
  <si>
    <t>VerifyNextAndPreviousPageInPDFContent</t>
  </si>
  <si>
    <t>Verify that user is able to click on Hamburger menu in the pdf content and see the below options
1. Share
2. Download
3. Print
4. Exit</t>
  </si>
  <si>
    <t>1. Open Sunbird App
2. Login with valid credentials
3. Open on any pdf content
4. Click on Hamburger menu of the pdf content
5. Observe</t>
  </si>
  <si>
    <t>Verify that user should be able to click on Hamburger menu in the pdf content and see the below options
1. Share
2. Download
3. Print
4. Exit</t>
  </si>
  <si>
    <t>VerifyOptionInPDFContentInHamburgerMenu</t>
  </si>
  <si>
    <t>Verify that user is able to Zoom in and Zoom out the pdf content by clicking on (-/+) icon</t>
  </si>
  <si>
    <t>1. Open Sunbird app on mobile
2. Consume a pdf content
3. Verify that user is able to Zoom in and Zoom out the pdf content by clicking on (-/+) icon</t>
  </si>
  <si>
    <t>VerifyZoomOptionInPDFContent</t>
  </si>
  <si>
    <t>Verify user should be able to consume the content in full screen mode on mobile app</t>
  </si>
  <si>
    <t>1. Open Sunbird mobile app
2. Login 
3. Consume any content 
4. Verify user shold be able to consume the content in full screen mode</t>
  </si>
  <si>
    <t>VerifyUserConsumeContentInFullScreen</t>
  </si>
  <si>
    <t>Verify user should consume pdf type content on full screen mode from Mobile app</t>
  </si>
  <si>
    <t>1. Open Sunbird mobile app
2. Login 
3. Consume pdf content 
4. Verify user shold be able to consume the content in full screen mode</t>
  </si>
  <si>
    <t>VerifyUserConsumePDFContentInFullScreen</t>
  </si>
  <si>
    <t>Verify user is able to see percentage of completion for mobile</t>
  </si>
  <si>
    <t>1. Open staging app on mobile
2. Login
3. Consume a epub content
4. Verify user is able to see percentage of completion</t>
  </si>
  <si>
    <t>User should be able to see percentage of completion for mobile</t>
  </si>
  <si>
    <t>verifyPageNotFoundTextAndUserAbleToJumpToPageInEpubContent</t>
  </si>
  <si>
    <t>Verify on mobile web The close button is overlapping forward button so there should not be any close button</t>
  </si>
  <si>
    <t>1. Open staging URL on mobie
2. Login
3. Consume a video content
4. Verify whether there is close button</t>
  </si>
  <si>
    <t>There should not be any close button in mobile web</t>
  </si>
  <si>
    <t>1. Open the App
2. Login with valid login credentials
3. Search for assessment type content
4. Play that content</t>
  </si>
  <si>
    <t>Verify print icon should be there from mobile</t>
  </si>
  <si>
    <t>1. Open the app on mobile
2. Search for any pdf type content
3. Play the content
4. Click on the hanbergur menu
5. Click on Print</t>
  </si>
  <si>
    <t>Print icon should be available in mobile</t>
  </si>
  <si>
    <t>PrintIconInPDFContent</t>
  </si>
  <si>
    <t>SB-21094</t>
  </si>
  <si>
    <t>Verify pop up should not display while user is trying to deliberatly exit from the player while consuming from Mobile App</t>
  </si>
  <si>
    <t>1. open the browser from mobile
2. login with valid credentils
3. search for content
4. Play the content
5. click on back button</t>
  </si>
  <si>
    <t>Pop up should not display while user is trying to deliberatly exit from the player while consuming from Mobile App</t>
  </si>
  <si>
    <t>Verify pop up should not display while user is trying to deliberatly exit from the player while consuming from Mobile web</t>
  </si>
  <si>
    <t>Pop up should not display while user is trying to deliberatly exit from the player while consuming from Mobile web</t>
  </si>
  <si>
    <t>Verify user should get provision to save the document or print the document on click of print icon from mobile app-</t>
  </si>
  <si>
    <t>1. Open the URL from mobile web
2. Search for any pdf type content
3. Play the content
4. Click on the hanbergur menu
5. Click on Print</t>
  </si>
  <si>
    <t>User should be able to save the document or print the document on click of print icon from mobile app</t>
  </si>
  <si>
    <t>dot</t>
  </si>
  <si>
    <t>Verify user should get provision to save the document or print the document on click of print icon from mobile web</t>
  </si>
  <si>
    <t>User should be able to save the document or print the document on click of print icon from mobile web</t>
  </si>
  <si>
    <t>Verify that consent pop-up is not shown while printing a pdf on mobile app</t>
  </si>
  <si>
    <t>Consent Pop-up should not be shown while trying to print from mobile app</t>
  </si>
  <si>
    <t>Verify that consent pop-up is not shown while printing a pdf on mobile web</t>
  </si>
  <si>
    <t>Consent Pop-up should not be shown while trying to print from mobile web</t>
  </si>
  <si>
    <t>Verify that "Location" label is changes to "Page" on that player while displaying the % on pdf player on app</t>
  </si>
  <si>
    <t>1. Open staging app
2. Open any pdf content
3. Verify that "Page" is avalilable in the left bottom of the player</t>
  </si>
  <si>
    <t>"Location" label is changed to "Page" on the player while displaying the % on pdf player on app</t>
  </si>
  <si>
    <t>verifyPageInsteadOfLocationInPDFContent</t>
  </si>
  <si>
    <t>Verify that "Location" label is chanages to "Page" on that player while displaying the % on epub player on app</t>
  </si>
  <si>
    <t>1. Open staging app
2. Open any epub content
3. Verify that "Page" is avalilable in the left bottom of the player</t>
  </si>
  <si>
    <t>"Location" label is changed to "Page" on the player while displaying the % on epub player on app</t>
  </si>
  <si>
    <t>VerifyLocationIsReplacedWithPageForEpubContent</t>
  </si>
  <si>
    <t>Verify user should be able to jump to pages for mobile</t>
  </si>
  <si>
    <t>1. Open staging app on mobile
2. Login
3. Consume a epub content
4. Verify user able to jump to page no.</t>
  </si>
  <si>
    <t>User should be able to jump to pages for mobile</t>
  </si>
  <si>
    <t>Verify when user enters wrong page no. user should be able to see a message (page not found) for mobile</t>
  </si>
  <si>
    <t>1. Open staging app on mobile
2. Login
3. Consume a epub content
4. Verify user should get a message "page not found" when user enters wrong page no. while jumping to page no.</t>
  </si>
  <si>
    <t>When user enters wrong page no. user should be able to see a message (page not found) for mobile</t>
  </si>
  <si>
    <t>Verify that user is able to play pdf content within a collection using the pdf player</t>
  </si>
  <si>
    <t xml:space="preserve">1. Open Sunbird app on mobile
2. Consume a course with pdf content
3. Verify whether user is able to consume the pdf content in new pdf player
</t>
  </si>
  <si>
    <t xml:space="preserve">Verify that user is able to play pdf content within a collection using the new pdf player 
</t>
  </si>
  <si>
    <t>verifyPlayPdfContentInCourse</t>
  </si>
  <si>
    <t>Verify user is able to play the limited shared resources in mobile app
&amp;
Verify Proper message is displayed on click of link for a user,when creator deletes the Limited shared Content.</t>
  </si>
  <si>
    <t xml:space="preserve"> 1.limited shared resource link should be available.
 2.limited shared resource link should be deleted.</t>
  </si>
  <si>
    <t>1. Open Sunbird staging mobile App
2. Login with valid credentials
3. Click on that Limited shared resource link
4. Consume the content
1. Open Sunbird staging mobile App
2. Login with valid credentials
3. Click on that deleted Limited shared resource link
4. observe the content</t>
  </si>
  <si>
    <t>user should be able to play limited shared resources in mobile app
&amp;
Proper message should be displayed on click of link for a user,when creator deletes the Limited shared Content.</t>
  </si>
  <si>
    <t>Verify that when the app is already installed on the mobile then tapping on any URL link then the app should be launched and the correct content should open</t>
  </si>
  <si>
    <t>Have Sunbird app installed on the mobile</t>
  </si>
  <si>
    <t>1. Tap on the link shared on different mediums on mobile app
2. Observe app launches and correct content is opened</t>
  </si>
  <si>
    <t>Content should open in the app directly and start playing.</t>
  </si>
  <si>
    <t>Verify user should be able to consume the adopted book on mobile app</t>
  </si>
  <si>
    <t>1. Create an book and publish it
2. Create shallow copy for the same through api
3. Open staging app and consume the adopted book</t>
  </si>
  <si>
    <t>User should be able to consume the copied book on mobile app</t>
  </si>
  <si>
    <t>Namrata30Oct</t>
  </si>
  <si>
    <t>verifyUserAbleToConsumeShallowCopyTextbook</t>
  </si>
  <si>
    <t>Verify telemetry is getting generated for no. of user accessing jump to page feature for mobile</t>
  </si>
  <si>
    <t>Druid</t>
  </si>
  <si>
    <t>1. Open staging app on mobile
2. Login
3. Consume a epub content
4. Verify telemetry is getting generated</t>
  </si>
  <si>
    <t>telemetry should be generated for no. of user accessing jump to page feature for mobile</t>
  </si>
  <si>
    <t>https://project-sunbird.atlassian.net/browse/KN-855</t>
  </si>
  <si>
    <t>Verify telemetry should generate on clciking on-
. Volume
. Progress bar
. Forward/ Backward
. Video speed
. Play/ Pause
. Share &amp; Download, etc</t>
  </si>
  <si>
    <t>1. Open sunbird debug build
2. Inspect with chrome devices (debug mode)
3. Search for a video content(mp4/web)
4. Pefrom below actions and check for telemetry events
. Click on volume
. Drag the progress bar(Forward/ Backward)
. Change the video speed
. Play/ Pause
. Share &amp; Download, etc</t>
  </si>
  <si>
    <t>"Pause:
""{\""eid\"":\""INTERACT\"",\""ets\"":1626760205100,\""ver\"":\""3.0\"",\""mid\"":\""INTERACT:9ee9eb1e7979437a928f70b7fc7f5352\"",\""actor\"":{\""id\"":\""e680eed580ae02536c4bcbd890a8469c15ff08ff\"",\""type\"":\""User\""},\""context\"":{\""channel\"":\""0126796199493140480\"",\""pdata\"":{\""id\"":\""staging.diksha.app\"",\""pid\"":\""sunbird.app.contentplayer\"",\""ver\"":\""4.1.856staging-debug\""},\""env\"":\""contentplayer\"",\""sid\"":\""05a83cee-47e3-4282-8f6c-81d4849b8071\"",\""did\"":\""e680eed580ae02536c4bcbd890a8469c15ff08ff\"",\""cdata\"":[{\""id\"":\""1IExf50QkQ67fnf4VhkcLQyNmpFhxHDV\"",\""type\"":\""ContentSession\""},{\""id\"":\""WBmzuYlCyH6uAgiz6xnq2iY28301DLju\"",\""type\"":\""PlaySession\""},{\""id\"":\""2.0\"",\""type\"":\""PlayerVersion\""},{\""type\"":\""Tabs\"",\""id\"":\""Home-Discover\""},{\""id\"":\""05a83cee-47e3-4282-8f6c-81d4849b8071\"",\""type\"":\""UserSession\""}],\""rollup\"":{\""l1\"":\""0126796199493140480\""}},\""object\"":{\""id\"":\""do_21303074409154969612404\"",\""ver\"":\""1\"",\""type\"":\""Content\"",\""rollup\"":{\""l1\"":\""do_2130320914604441601350\"",\""l2\"":\""do_2130320930865725441353\""}},\""tags\"":[],\""edata\"":{\""type\"":\""TOUCH\"",\""subtype\"":\""\"",\""id\"":\""pause\"",\""pageid\"":\""videostage\""}}""
Play:
""{\""eid\"":\""INTERACT\"",\""ets\"":1626760354374,\""ver\"":\""3.0\"",\""mid\"":\""INTERACT:e0d2574322d4c66734fe39fb8bcdf5bd\"",\""actor\"":{\""id\"":\""e680eed580ae02536c4bcbd890a8469c15ff08ff\"",\""type\"":\""User\""},\""context\"":{\""channel\"":\""0126796199493140480\"",\""pdata\"":{\""id\"":\""staging.diksha.app\"",\""pid\"":\""sunbird.app.contentplayer\"",\""ver\"":\""4.1.856staging-debug\""},\""env\"":\""contentplayer\"",\""sid\"":\""05a83cee-47e3-4282-8f6c-81d4849b8071\"",\""did\"":\""e680eed580ae02536c4bcbd890a8469c15ff08ff\"",\""cdata\"":[{\""id\"":\""1IExf50QkQ67fnf4VhkcLQyNmpFhxHDV\"",\""type\"":\""ContentSession\""},{\""id\"":\""WBmzuYlCyH6uAgiz6xnq2iY28301DLju\"",\""type\"":\""PlaySession\""},{\""id\"":\""2.0\"",\""type\"":\""PlayerVersion\""},{\""type\"":\""Tabs\"",\""id\"":\""Home-Discover\""},{\""id\"":\""05a83cee-47e3-4282-8f6c-81d4849b8071\"",\""type\"":\""UserSession\""}],\""rollup\"":{\""l1\"":\""0126796199493140480\""}},\""object\"":{\""id\"":\""do_21303074409154969612404\"",\""ver\"":\""1\"",\""type\"":\""Content\"",\""rollup\"":{\""l1\"":\""do_2130320914604441601350\"",\""l2\"":\""do_2130320930865725441353\""}},\""tags\"":[],\""edata\"":{\""type\"":\""TOUCH\"",\""subtype\"":\""\"",\""id\"":\""play\"",\""pageid\"":\""videostage\""}}""
================
share:
""{\""eid\"":\""INTERACT\"",\""ets\"":1626760488935,\""ver\"":\""3.0\"",\""mid\"":\""INTERACT:434d2efe03610e5e5a728fdb48426d0d\"",\""actor\"":{\""id\"":\""e680eed580ae02536c4bcbd890a8469c15ff08ff\"",\""type\"":\""User\""},\""context\"":{\""channel\"":\""0126796199493140480\"",\""pdata\"":{\""id\"":\""staging.diksha.app\"",\""pid\"":\""sunbird.app.contentplayer\"",\""ver\"":\""4.1.856staging-debug\""},\""env\"":\""contentplayer\"",\""sid\"":\""05a83cee-47e3-4282-8f6c-81d4849b8071\"",\""did\"":\""e680eed580ae02536c4bcbd890a8469c15ff08ff\"",\""cdata\"":[{\""id\"":\""1IExf50QkQ67fnf4VhkcLQyNmpFhxHDV\"",\""type\"":\""ContentSession\""},{\""id\"":\""WBmzuYlCyH6uAgiz6xnq2iY28301DLju\"",\""type\"":\""PlaySession\""},{\""id\"":\""2.0\"",\""type\"":\""PlayerVersion\""},{\""type\"":\""Tabs\"",\""id\"":\""Home-Discover\""},{\""id\"":\""05a83cee-47e3-4282-8f6c-81d4849b8071\"",\""type\"":\""UserSession\""}],\""rollup\"":{\""l1\"":\""0126796199493140480\""}},\""object\"":{\""id\"":\""do_21303074409154969612404\"",\""ver\"":\""1\"",\""type\"":\""Content\"",\""rollup\"":{\""l1\"":\""do_2130320914604441601350\"",\""l2\"":\""do_2130320930865725441353\""}},\""tags\"":[],\""edata\"":{\""type\"":\""TOUCH\"",\""subtype\"":\""\"",\""id\"":\""share\"",\""pageid\"":\""videostage\""}}""
===================
Download:
""{\""eid\"":\""INTERACT\"",\""ets\"":1626760567860,\""ver\"":\""3.0\"",\""mid\"":\""INTERACT:9da11540123d323595bdab71df9ebc6c\"",\""actor\"":{\""id\"":\""e680eed580ae02536c4bcbd890a8469c15ff08ff\"",\""type\"":\""User\""},\""context\"":{\""channel\"":\""0126796199493140480\"",\""pdata\"":{\""id\"":\""staging.diksha.app\"",\""pid\"":\""sunbird.app.contentplayer\"",\""ver\"":\""4.1.856staging-debug\""},\""env\"":\""contentplayer\"",\""sid\"":\""05a83cee-47e3-4282-8f6c-81d4849b8071\"",\""did\"":\""e680eed580ae02536c4bcbd890a8469c15ff08ff\"",\""cdata\"":[{\""id\"":\""1IExf50QkQ67fnf4VhkcLQyNmpFhxHDV\"",\""type\"":\""ContentSession\""},{\""id\"":\""WBmzuYlCyH6uAgiz6xnq2iY28301DLju\"",\""type\"":\""PlaySession\""},{\""id\"":\""2.0\"",\""type\"":\""PlayerVersion\""},{\""type\"":\""Tabs\"",\""id\"":\""Home-Discover\""},{\""id\"":\""05a83cee-47e3-4282-8f6c-81d4849b8071\"",\""type\"":\""UserSession\""}],\""rollup\"":{\""l1\"":\""0126796199493140480\""}},\""object\"":{\""id\"":\""do_21303074409154969612404\"",\""ver\"":\""1\"",\""type\"":\""Content\"",\""rollup\"":{\""l1\"":\""do_2130320914604441601350\"",\""l2\"":\""do_2130320930865725441353\""}},\""tags\"":[],\""edata\"":{\""type\"":\""TOUCH\"",\""subtype\"":\""\"",\""id\"":\""download\"",\""pageid\"":\""videostage\""}}""
=================
Forward:
""{\""eid\"":\""INTERACT\"",\""ets\"":1626760626222,\""ver\"":\""3.0\"",\""mid\"":\""INTERACT:b6e3ef4ede43b80c9c18414fba4ffded\"",\""actor\"":{\""id\"":\""e680eed580ae02536c4bcbd890a8469c15ff08ff\"",\""type\"":\""User\""},\""context\"":{\""channel\"":\""0126796199493140480\"",\""pdata\"":{\""id\"":\""staging.diksha.app\"",\""pid\"":\""sunbird.app.contentplayer\"",\""ver\"":\""4.1.856staging-debug\""},\""env\"":\""contentplayer\"",\""sid\"":\""05a83cee-47e3-4282-8f6c-81d4849b8071\"",\""did\"":\""e680eed580ae02536c4bcbd890a8469c15ff08ff\"",\""cdata\"":[{\""id\"":\""1IExf50QkQ67fnf4VhkcLQyNmpFhxHDV\"",\""type\"":\""ContentSession\""},{\""id\"":\""WBmzuYlCyH6uAgiz6xnq2iY28301DLju\"",\""type\"":\""PlaySession\""},{\""id\"":\""2.0\"",\""type\"":\""PlayerVersion\""},{\""type\"":\""Tabs\"",\""id\"":\""Home-Discover\""},{\""id\"":\""05a83cee-47e3-4282-8f6c-81d4849b8071\"",\""type\"":\""UserSession\""}],\""rollup\"":{\""l1\"":\""0126796199493140480\""}},\""object\"":{\""id\"":\""do_21303074409154969612404\"",\""ver\"":\""1\"",\""type\"":\""Content\"",\""rollup\"":{\""l1\"":\""do_2130320914604441601350\"",\""l2\"":\""do_2130320930865725441353\""}},\""tags\"":[],\""edata\"":{\""type\"":\""TOUCH\"",\""subtype\"":\""\"",\""id\"":\""forward\"",\""pageid\"":\""videostage\""}}""
================
Backward:
""{\""eid\"":\""INTERACT\"",\""ets\"":1626760645802,\""ver\"":\""3.0\"",\""mid\"":\""INTERACT:0e82b9b2daecc4721b7b8353e66df219\"",\""actor\"":{\""id\"":\""e680eed580ae02536c4bcbd890a8469c15ff08ff\"",\""type\"":\""User\""},\""context\"":{\""channel\"":\""0126796199493140480\"",\""pdata\"":{\""id\"":\""staging.diksha.app\"",\""pid\"":\""sunbird.app.contentplayer\"",\""ver\"":\""4.1.856staging-debug\""},\""env\"":\""contentplayer\"",\""sid\"":\""05a83cee-47e3-4282-8f6c-81d4849b8071\"",\""did\"":\""e680eed580ae02536c4bcbd890a8469c15ff08ff\"",\""cdata\"":[{\""id\"":\""1IExf50QkQ67fnf4VhkcLQyNmpFhxHDV\"",\""type\"":\""ContentSession\""},{\""id\"":\""WBmzuYlCyH6uAgiz6xnq2iY28301DLju\"",\""type\"":\""PlaySession\""},{\""id\"":\""2.0\"",\""type\"":\""PlayerVersion\""},{\""type\"":\""Tabs\"",\""id\"":\""Home-Discover\""},{\""id\"":\""05a83cee-47e3-4282-8f6c-81d4849b8071\"",\""type\"":\""UserSession\""}],\""rollup\"":{\""l1\"":\""0126796199493140480\""}},\""object\"":{\""id\"":\""do_21303074409154969612404\"",\""ver\"":\""1\"",\""type\"":\""Content\"",\""rollup\"":{\""l1\"":\""do_2130320914604441601350\"",\""l2\"":\""do_2130320930865725441353\""}},\""tags\"":[],\""edata\"":{\""type\"":\""TOUCH\"",\""subtype\"":\""\"",\""id\"":\""backward\"",\""pageid\"":\""videostage\""}}""
====================
Volume:
""{\""eid\"":\""INTERACT\"",\""ets\"":1626760890719,\""ver\"":\""3.0\"",\""mid\"":\""INTERACT:cfbb3b155d4f6ed6207fb122f29cf51c\"",\""actor\"":{\""id\"":\""e680eed580ae02536c4bcbd890a8469c15ff08ff\"",\""type\"":\""User\""},\""context\"":{\""channel\"":\""0126796199493140480\"",\""pdata\"":{\""id\"":\""staging.diksha.app\"",\""pid\"":\""sunbird.app.contentplayer\"",\""ver\"":\""4.1.856staging-debug\""},\""env\"":\""contentplayer\"",\""sid\"":\""05a83cee-47e3-4282-8f6c-81d4849b8071\"",\""did\"":\""e680eed580ae02536c4bcbd890a8469c15ff08ff\"",\""cdata\"":[{\""id\"":\""1IExf50QkQ67fnf4VhkcLQyNmpFhxHDV\"",\""type\"":\""ContentSession\""},{\""id\"":\""6fVLIMpQRnWdtY65F844FIGljsFa4jzQ\"",\""type\"":\""PlaySession\""},{\""id\"":\""2.0\"",\""type\"":\""PlayerVersion\""},{\""type\"":\""Tabs\"",\""id\"":\""Home-Discover\""},{\""id\"":\""05a83cee-47e3-4282-8f6c-81d4849b8071\"",\""type\"":\""UserSession\""}],\""rollup\"":{\""l1\"":\""0126796199493140480\""}},\""object\"":{\""id\"":\""do_21303074942765465612409\"",\""ver\"":\""1\"",\""type\"":\""Content\"",\""rollup\"":{\""l1\"":\""do_2130320914604441601350\"",\""l2\"":\""do_2130320930865725441353\""}},\""tags\"":[],\""edata\"":{\""type\"":\""TOUCH\"",\""subtype\"":\""\"",\""id\"":\""volume_change\"",\""pageid\"":\""videostage\""}}""
====================
Progress Bar:
""{\""eid\"":\""INTERACT\"",\""ets\"":1626760958484,\""ver\"":\""3.0\"",\""mid\"":\""INTERACT:20d4434aa028f280412c4b053c387c7e\"",\""actor\"":{\""id\"":\""e680eed580ae02536c4bcbd890a8469c15ff08ff\"",\""type\"":\""User\""},\""context\"":{\""channel\"":\""0126796199493140480\"",\""pdata\"":{\""id\"":\""staging.diksha.app\"",\""pid\"":\""sunbird.app.contentplayer\"",\""ver\"":\""4.1.856staging-debug\""},\""env\"":\""contentplayer\"",\""sid\"":\""05a83cee-47e3-4282-8f6c-81d4849b8071\"",\""did\"":\""e680eed580ae02536c4bcbd890a8469c15ff08ff\"",\""cdata\"":[{\""id\"":\""1IExf50QkQ67fnf4VhkcLQyNmpFhxHDV\"",\""type\"":\""ContentSession\""},{\""id\"":\""6fVLIMpQRnWdtY65F844FIGljsFa4jzQ\"",\""type\"":\""PlaySession\""},{\""id\"":\""2.0\"",\""type\"":\""PlayerVersion\""},{\""type\"":\""Tabs\"",\""id\"":\""Home-Discover\""},{\""id\"":\""05a83cee-47e3-4282-8f6c-81d4849b8071\"",\""type\"":\""UserSession\""}],\""rollup\"":{\""l1\"":\""0126796199493140480\""}},\""object\"":{\""id\"":\""do_21303074942765465612409\"",\""ver\"":\""1\"",\""type\"":\""Content\"",\""rollup\"":{\""l1\"":\""do_2130320914604441601350\"",\""l2\"":\""do_2130320930865725441353\""}},\""tags\"":[],\""edata\"":{\""type\"":\""TOUCH\"",\""subtype\"":\""\"",\""id\"":\""drag\"",\""pageid\"":\""videostage\""}}"""</t>
  </si>
  <si>
    <t xml:space="preserve">Pause:
event
: 
payload
: 
actor
: 
{id: '1172e8dbe42a0b0187834ac3ccff1f1f8a263d14', type: 'User'}
context
: 
{channel: '505c7c48ac6dc1edc9b08f21db5a571d', pdata: {…}, env: 'contentplayer', sid: 'e47da0c0-12b1-41f5-86df-875a56aafbf8', did: '1172e8dbe42a0b0187834ac3ccff1f1f8a263d14', …}
edata
: 
{type: 'TOUCH', subtype: '', id: 'pause', pageid: 'videostage'}
eid
: 
"INTERACT"
ets
: 
1715145903176
mid
: 
"INTERACT:fbdef462899076da188cb7a0c6a52420"
object
: 
{id: 'do_213992584434024448116', ver: '1', type: 'Content', rollup: {…}}
tags
: 
[]
ver
: 
"3.0"
[[Prototype]]
: 
Object
type
: 
"SAVE"
[[Prototype]]
: 
Object
namespace
: 
"TELEMETRY"
[[Prototype]]
: 
Object
------------------------------------------------------------------------------
Play:
event
: 
payload
: 
actor
: 
{id: '1172e8dbe42a0b0187834ac3ccff1f1f8a263d14', type: 'User'}
context
: 
{channel: '505c7c48ac6dc1edc9b08f21db5a571d', pdata: {…}, env: 'contentplayer', sid: 'e47da0c0-12b1-41f5-86df-875a56aafbf8', did: '1172e8dbe42a0b0187834ac3ccff1f1f8a263d14', …}
edata
: 
{type: 'TOUCH', subtype: '', id: 'play', pageid: 'videostage'}
eid
: 
"INTERACT"
ets
: 
1715145997047
mid
: 
"INTERACT:5b20f9dfcb878f49d14216ade105d247"
object
: 
{id: 'do_213992584434024448116', ver: '1', type: 'Content', rollup: {…}}
tags
: 
[]
ver
: 
"3.0"
[[Prototype]]
: 
Object
type
: 
"SAVE"
[[Prototype]]
: 
Object
namespace
: 
"TELEMETRY"
[[Prototype]]
: 
Object
--------------------------------------------------
Share:
{"ver":"3.0","eid":"SHARE","ets":1708511813825,"actor":{"type":"User","id":"5cd8bda1-65f2-4598-852a-57ea225eb05c"},"context":{"cdata":[{"id":"My Courses","type":"Section"},{"id":"do_113991802700152832168","type":"RootId"},{"id":"content-detail","type":"ChildUi"},{"id":"0139918145015398405","type":"CourseBatch"},{"id":"content-detail","type":"ChildUi"},{"type":"Tabs","id":"Library-Course"},{"id":"e1b1aff2-fc2c-4893-a1bd-955373932d93","type":"UserSession"}],"channel":"0126796199493140480","pdata":{"id":"staging.sunbirded.app","pid":"sunbird.app","ver":"6.0.544staging-debug"},"env":"app","sid":"e1b1aff2-fc2c-4893-a1bd-955373932d93","did":"fac5f785242856492d61ab64037b5a10de716296","rollup":{"l1":"0126796199493140480"}},"edata":{"dir":"In","type":"File","items":[{"origin":{"id":"fac5f785242856492d61ab64037b5a10de716296","type":"Device"},"id":"do_113979903297159168151","type":"Learning Resource"}]},"object":{"id":"do_113979903297159168151","type":"Learning Resource","version":"1","rollup":{"l1":"do_113991802700152832168","l2":"do_113991803143643136169"}},"mid":"8fcf512f-7900-4b6c-a1be-7f9a9686776c"}'
-------------------------------------------------------------------------------
Download:
'{"downloadId":"40739","identifier":"do_113979903297159168151","progress":-1,"bytesDownloaded":0,"totalSizeInBytes":-1,"status":2}'
-----------------------------------------------------------
Progress bar:
event
: 
payload
: 
actor
: 
{id: '1172e8dbe42a0b0187834ac3ccff1f1f8a263d14', type: 'User'}
context
: 
{channel: '505c7c48ac6dc1edc9b08f21db5a571d', pdata: {…}, env: 'contentplayer', sid: 'e47da0c0-12b1-41f5-86df-875a56aafbf8', did: '1172e8dbe42a0b0187834ac3ccff1f1f8a263d14', …}
edata
: 
{type: 'TOUCH', subtype: '', id: 'drag', pageid: 'videostage'}
eid
: 
"INTERACT"
ets
: 
1715146094640
mid
: 
"INTERACT:0041994ca194f943169ae7f480576af9"
object
: 
{id: 'do_213992584434024448116', ver: '1', type: 'Content', rollup: {…}}
tags
: 
[]
ver
: 
"3.0"
[[Prototype]]
: 
Object
type
: 
"SAVE"
[[Prototype]]
: 
Object
namespace
: 
"TELEMETRY"
[[Prototype]]
: 
Object-------------------------------------------------------------------------------------
Volume:
event
: 
payload
: 
actor
: 
{id: '1172e8dbe42a0b0187834ac3ccff1f1f8a263d14', type: 'User'}
context
: 
{channel: '505c7c48ac6dc1edc9b08f21db5a571d', pdata: {…}, env: 'contentplayer', sid: 'e47da0c0-12b1-41f5-86df-875a56aafbf8', did: '1172e8dbe42a0b0187834ac3ccff1f1f8a263d14', …}
edata
: 
{type: 'TOUCH', subtype: '', id: 'volume_change', pageid: 'videostage'}
eid
: 
"INTERACT"
ets
: 
1715145907275
mid
: 
"INTERACT:6f3a48eec164ddb6db2070a4294ba86d"
object
: 
{id: 'do_213992584434024448116', ver: '1', type: 'Content', rollup: {…}}
tags
: 
[]
ver
: 
"3.0"
[[Prototype]]
: 
Object
type
: 
"SAVE"
[[Prototype]]
: 
Object
namespace
: 
"TELEMETRY"
[[Prototype]]
: 
Object
</t>
  </si>
  <si>
    <t>Verify Interact telemetry should generate on tapping on "Rate Content" post any content consumption
&amp;
Verify Interact telemetry event should generate for selecting different check box from "Would You like to tell us more" on click of Submit</t>
  </si>
  <si>
    <t>1. Open staging latest mobile debug build
2. Login with Guest/ valid credentials
3. Open any content
4. Consume the content completely
5. Click on rating
6. Submit the rating
7. Observe the telemetry</t>
  </si>
  <si>
    <t>'{"ver":"3.0","eid":"INTERACT","ets":1708520137191,"actor":{"type":"User","id":"5cd8bda1-65f2-4598-852a-57ea225eb05c"},"context":{"cdata":[{"type":"Tabs","id":"Library-Course"},{"id":"aea66d35-29c2-44ee-ab5c-b4eb508a83c6","type":"UserSession"}],"env":"home","channel":"0126796199493140480","pdata":{"id":"staging.sunbirded.app","pid":"sunbird.app","ver":"6.0.544staging-debug"},"sid":"aea66d35-29c2-44ee-ab5c-b4eb508a83c6","did":"fac5f785242856492d61ab64037b5a10de716296","rollup":{"l1":"0126796199493140480"}},"edata":{"type":"TOUCH","subtype":"rating-submitted","id":"content-detail","pageid":"content-detail","extra":{"pos":[],"values":[{"Ratings":5,"Comment":"UNDERSTOOD_CONCEPT"}]}},"object":{"id":"do_113987472802594816138","type":"Learning Resource","version":"1","rollup":{}},"mid":"1413ce16-d811-466e-a973-6bd019abf143"}'
=============
'{"ver":"3.0","eid":"FEEDBACK","ets":1708520137490,"actor":{"type":"User","id":"5cd8bda1-65f2-4598-852a-57ea225eb05c"},"context":{"env":"home","channel":"0126796199493140480","pdata":{"id":"staging.sunbirded.app","pid":"sunbird.app","ver":"6.0.544staging-debug"},"sid":"aea66d35-29c2-44ee-ab5c-b4eb508a83c6","did":"fac5f785242856492d61ab64037b5a10de716296","rollup":{"l1":"0126796199493140480"},"cdata":[{"type":"Tabs","id":"Library-Course"},{"id":"aea66d35-29c2-44ee-ab5c-b4eb508a83c6","type":"UserSession"}]},"edata":{"commentid":"UNDERSTOOD_CONCEPT","commenttxt":"Understood the concept well","comments":"UNDERSTOOD_CONCEPT"},"object":{"id":"do_113987472802594816138","type":"Learning Resource","version":1,"rollup":{}},"mid":"3998a77b-da5b-4ab0-8f9c-59601dda0ca1"}'</t>
  </si>
  <si>
    <t>{"ver":"3.0","eid":"INTERACT","ets":1715175720450,"actor":{"type":"User","id":"a19e87ab-7ef1-4cf7-a338-dd5a5734df2f"},"context":{"cdata":[{"type":"Tabs","id":"Library-Course"},{"id":"43c96017-6d0d-421c-b71e-af1a2fd68bce","type":"UserSession"}],"env":"home","channel":"01347076031606784034","pdata":{"id":"staging.sunbirded.app","pid":"sunbird.app","ver":"7.0.621staging-debug"},"sid":"43c96017-6d0d-421c-b71e-af1a2fd68bce","did":"2dcc3332be40f8bc5cedcbeb43023838717d86be","rollup":{"l1":"01347076031606784034"}},"edata":{"type":"TOUCH","subtype":"rating-submitted","id":"content-detail","pageid":"content-detail","extra":{"pos":[],"values":[{"Ratings":2,"Comment":"CONTENT_INACCURATE"}]}},"object":{"id":"do_214050630309470208117","type":"Explanation Content","version":"1","rollup":{}},"mid":"6a645d4b-1b20-4d28-add4-9bd1023b1872"}'
'{"ver":"3.0","eid":"FEEDBACK","ets":1715175868820,"actor":{"type":"User","id":"a19e87ab-7ef1-4cf7-a338-dd5a5734df2f"},"context":{"env":"home","channel":"01347076031606784034","pdata":{"id":"staging.sunbirded.app","pid":"sunbird.app","ver":"7.0.621staging-debug"},"sid":"43c96017-6d0d-421c-b71e-af1a2fd68bce","did":"2dcc3332be40f8bc5cedcbeb43023838717d86be","rollup":{"l1":"01347076031606784034"},"cdata":[{"type":"Tabs","id":"Library-Course"},{"id":"43c96017-6d0d-421c-b71e-af1a2fd68bce","type":"UserSession"}]},"edata":{"commentid":"UNDERSTOOD_CONCEPT","commenttxt":"Understood the concept well","comments":"UNDERSTOOD_CONCEPT"},"object":{"id":"do_214050632832606208118","type":"Explanation Content","version":1,"rollup":{}},"mid":"96b63476-9c16-4a23-b9c9-735ab1b166b2"}'</t>
  </si>
  <si>
    <t>Verify that Interact telemetry event is generated when user clicks on the filter button displayed in search page after searching for any content</t>
  </si>
  <si>
    <t>1. Open staging latest mobile debug build
2. Login as Guest/valid credentials
3. Click on Search icon and search for any content
4. Click on filter icon</t>
  </si>
  <si>
    <t>{"ver":"3.0","eid":"INTERACT","ets":1708520280664,"actor":{"type":"User","id":"5cd8bda1-65f2-4598-852a-57ea225eb05c"},"context":{"cdata":[{"type":"Tabs","id":"Library-Course"},{"id":"aea66d35-29c2-44ee-ab5c-b4eb508a83c6","type":"UserSession"}],"env":"home","channel":"0126796199493140480","pdata":{"id":"staging.sunbirded.app","pid":"sunbird.app","ver":"6.0.544staging-debug"},"sid":"aea66d35-29c2-44ee-ab5c-b4eb508a83c6","did":"fac5f785242856492d61ab64037b5a10de716296","rollup":{"l1":"0126796199493140480"}},"edata":{"type":"TOUCH","subtype":"filter-button-clicked","id":"courses","pageid":"courses","extra":{"pos":[]}},"object":{"id":"","type":"","version":"","rollup":{}},"mid":"738de5fc-bb32-4fc1-8e8d-dea09a2b9d91"}'</t>
  </si>
  <si>
    <t>{"ver":"3.0","eid":"INTERACT","ets":1715175941382,"actor":{"type":"User","id":"a19e87ab-7ef1-4cf7-a338-dd5a5734df2f"},"context":{"cdata":[{"type":"Tabs","id":"Library-Course"},{"id":"43c96017-6d0d-421c-b71e-af1a2fd68bce","type":"UserSession"}],"env":"home","channel":"01347076031606784034","pdata":{"id":"staging.sunbirded.app","pid":"sunbird.app","ver":"7.0.621staging-debug"},"sid":"43c96017-6d0d-421c-b71e-af1a2fd68bce","did":"2dcc3332be40f8bc5cedcbeb43023838717d86be","rollup":{"l1":"01347076031606784034"}},"edata":{"type":"TOUCH","subtype":"filter-button-clicked","id":"library","pageid":"library","extra":{"pos":[]}},"object":{"id":"","type":"","version":"","rollup":{}},"mid":"48e225ae-d078-4157-bc48-afd0d4fad1be"}'</t>
  </si>
  <si>
    <t>Verify that proper telemetry events without any error gets generated when user open any content and dont play the content</t>
  </si>
  <si>
    <t xml:space="preserve">1. Open the app
2. Login with valid credentials / Guest
3. Goto Library page
4. Search and open any content
</t>
  </si>
  <si>
    <t>{"ver":"3.0","eid":"IMPRESSION","ets":1647524806363,"actor":{"type":"User","id":"be52f30a-94eb-487e-9e05-b9fe07e7ac72"},"context":{"cdata":[{"id":"ba954560-a5f8-11ec-b336-cbd0dcc7467c","type":"API"},{"id":"SearchResult","type":"Section"},{"id":"content-detail","type":"ChildUi"},{"type":"Tabs","id":"Library-Course"},{"id":"2ce24df8-348c-489a-8373-6200e34a6386","type":"UserSession"}],"env":"home","channel":"505c7c48ac6dc1edc9b08f21db5a571d","pdata":{"id":"staging.diksha.app","pid":"sunbird.app","ver":"4.8.185staging-debug"},"sid":"2ce24df8-348c-489a-8373-6200e34a6386","did":"dd7bdd3aa1e77d00004b7d58ce42edddd7faa428"},"edata":{"type":"detail","pageid":"content-detail","uri":"content-detail"},"object":{"id":"do_312594609864318976224035","type":"Learning Resource","version":"4","rollup":{"l1":"do_312594609864318976224035"}},"mid":"73dacbc7-18f6-4c1d-9025-90bd44d87e77"}'</t>
  </si>
  <si>
    <t>{"ver":"3.0","eid":"IMPRESSION","ets":1715176100365,"actor":{"type":"User","id":"a19e87ab-7ef1-4cf7-a338-dd5a5734df2f"},"context":{"cdata":[{"id":"a089de80-0d41-11ef-a0f2-11a56f1af63b","type":"API"},{"id":"SearchResult","type":"Section"},{"id":"0140492105694986240","type":"CourseBatch"},{"id":"do_214049207820165120116","type":"RootId"},{"type":"Tabs","id":"Library-Course"},{"id":"43c96017-6d0d-421c-b71e-af1a2fd68bce","type":"UserSession"}],"env":"home","channel":"01347076031606784034","pdata":{"id":"staging.sunbirded.app","pid":"sunbird.app","ver":"7.0.621staging-debug"},"sid":"43c96017-6d0d-421c-b71e-af1a2fd68bce","did":"2dcc3332be40f8bc5cedcbeb43023838717d86be","rollup":{"l1":"01347076031606784034"}},"edata":{"type":"detail","pageid":"course-detail","uri":"course-detail"},"object":{"id":"do_214049207820165120116","type":"Course","version":"2","rollup":{"l1":"do_214049207820165120116"}},"mid":"7da5be10-ebc5-488d-85ad-417e2c624c99"}'</t>
  </si>
  <si>
    <t>Verify that when user consumes the assessment, ASSESS telemetry event gets generated</t>
  </si>
  <si>
    <t>1. Open the staging Sunbird mobile debug build
2. Login with Valid Credentails or Guest user
3. Open any assessment
4. Consume it
5. Observe the telemetry</t>
  </si>
  <si>
    <t>{eid":"ASSESS","ets":1601470848980,"ver":"3.1","mid":"ASSESS:70de5795970a66eaf080864cfdf31685","actor":{"id":"9769f716-5086-4e5a-9a45-ce9502b406b1","type":"User"},"context":{"channel":"505c7c48ac6dc1edc9b08f21db5a571d","pdata":{"id":"staging.diksha.app","ver":"3.3.471staging-debug","pid":"sunbird.app.contentplayer"},"env":"contentplayer","sid":"3f0ae184-12da-408a-ba90-f297deb4c475","did":"17d1e03c7b6064b24e8979610a8407bb22a3ab8c","cdata":[{"id":"e3c019f0-031b-11eb-8e7f-eb1d8ecf58b9","type":"API"},{"id":"SearchResult","type":"Section"},{"id":"","type":"CourseBatch"},{"id":"do_2125627879518126081384","type":"RootId"},{"id":"SearchResult","type":"Section"},{"id":"streaming","type":"PlayerLaunch"},{"id":"89101594269587622485f6c17398f4ad","type":"ContentSession"},{"id":"f3bbd2b1c685aeea83d6feb82f421533","type":"PlaySession"},{"id":"3f0ae184-12da-408a-ba90-f297deb4c475","type":"UserSession"}],"rollup":{}},"object":{"id":"do_2126725635303587841672","type":"Content","ver":"1","rollup":{"l1":"do_2126725667285811201674","l2":"do_2126725674248437761675"}},"tags":[],"edata":{"item":{"id":"369c2e2b-bd72-48a4-b712-823843a575d8","maxscore":1,"type":"mcq","exlength":0,"params":[{"1":"{\"text\":\"q\\n\"}"},{"2":"{\"text\":\"v\\n\",\"image\":\"/assets/public/content/do_2126724201030041601548/artifact/seiddz_book-1_1546926282416.png\"}"},{"3":"{\"text\":\"rty\\n\",\"image\":\"/assets/public/content/do_2126724206719549441549/artifact/butterfly_1546926351900.jpg\"}"},{"answer":"{\"correct\":[\"1\"]}"}],"uri":"","title":"Copy of - Copy of - Copy of - Match the following medium available","mmc":[],"mc":[],"desc":""},"index":2,"pass":"No","score":0,"resvalues":[{"2":"{\"text\":\"v\\n\",\"image\":\"/assets/public/content/do_2126724201030041601548/artifact/seiddz_book-1_1546926282416.png\"}"}],"duration":2}}"</t>
  </si>
  <si>
    <t xml:space="preserve"> {eid: "ASSESS", ets: 1715176235755, ver: "3.0", mid: "ASSESS:9390067b2a271c847696a28431e462cd",…}
actor: {id: "2dcc3332be40f8bc5cedcbeb43023838717d86be", type: "User"}
context: {channel: "01347076031606784034",…}
cdata: [{id: "3d0db9fe62dd0ed790abe7912c347a54", type: "AttemptId"}, {id: "teacher", type: "UserType"},…]
channel: "01347076031606784034"
did: "2dcc3332be40f8bc5cedcbeb43023838717d86be"
env: "contentplayer"
pdata: {id: "staging.sunbirded.app", pid: "sunbird.app.contentplayer", ver: "7.0.621staging-debug"}
rollup: {l1: "01347076031606784034"}
sid: "43c96017-6d0d-421c-b71e-af1a2fd68bce"
edata: {item: {id: "do_21404984829721804814", title: "mcq", type: "mcq", maxscore: 1,…}, index: 1,…}
eid: "ASSESS"
ets: 1715176235755
mid: "ASSESS:9390067b2a271c847696a28431e462cd"
object: {id: "do_21404984777873817611", ver: "1", type: "Content", rollup: {l1: "do_21404984777873817611"}}
tags: []
ver: "3.0"</t>
  </si>
  <si>
    <t>SB-21355</t>
  </si>
  <si>
    <t>1.Verify that Response telemetry event is generated when user consumes the MCQ assessment upon choosing/typing the answer (&lt;HTML&gt; tags are coming along with Response event)</t>
  </si>
  <si>
    <t>1. Open staging latest mobile debug build
2. Login with Guest/ valid credentials
3. Search for any ASSESSMENT type content
4. Consume it till the end
5. Verify the RESPONSE event</t>
  </si>
  <si>
    <t>{"eid":"RESPONSE","ets":1611900548344,"ver":"3.0","mid":"RESPONSE:2b2fa0c8839e315d7a2399b0eb988724","actor":{"id":"fca2925f-1eee-4654-9177-fece3fd6afc9","type":"User"},"context":{"channel":"01269878797503692810","pdata":{"id":"Sunbird.diksha.portal","ver":"3.6.0-v8","pid":"sunbird-portal.contentplayer"},"env":"contentplayer","sid":"goMhCzi_3Nx2LlBVKRxkX4WeCmljwN3T","did":"ec2a8332161f8ec3b2829557c16542af","cdata":[{"id":"4ce068e2f8bc4a4ff9c35e159f749c5e","type":"ContentSession"},{"id":"736353eb12b9c525712c88c9a1579d1f","type":"PlaySession"}],"rollup":{"l1":"01269878797503692810"}},"object":{"id":"do_21312912012283084811029","type":"Content","ver":"2","rollup":{}},"tags":["01269878797503692810"],"edata":{"target":{"id":"do_21312890716673638411290","ver":"1.0","type":"AssessmentItem"},"type":"CHOOSE","values":[{"option0":"True"}]}}
===
{"eid":"RESPONSE","ets":1611900241300,"ver":"3.0","mid":"RESPONSE:e01b9ab1ab17440656b2906331455e7b","actor":{"id":"dfacb7eb-f795-47c2-b582-fac09d67cddf","type":"User"},"context":{"channel":"505c7c48ac6dc1edc9b08f21db5a571d","pdata":{"id":"Sunbird.diksha.app","ver":"3.6.623Sunbirduction-debug","pid":"sunbird.app.contentplayer"},"env":"contentplayer","sid":"3f4d9ccf-c78c-477c-b7bf-4a1ae815e399","did":"e4f6cc5da199237c5017b99ea7b079c3c70d488e","cdata":[{"id":"b9e45f20-61f7-11eb-b0d2-fdcc3c68093a","type":"API"},{"id":"SearchResult","type":"Section"},{"id":"content-detail","type":"ChildUi"},{"id":"streaming","type":"PlayerLaunch"},{"id":"9ae057378850f2756a4ccd147d0e5904","type":"ContentSession"},{"id":"02b88affca7ac538fb3b9111e758ae58","type":"PlaySession"},{"id":"3f4d9ccf-c78c-477c-b7bf-4a1ae815e399","type":"UserSession"}],"rollup":{}},"object":{"id":"do_21312912012283084811029","type":"Content","ver":"2","rollup":{"l1":"do_21312912012283084811029"}},"tags":[],"edata":{"target":{"id":"do_21312890716673638411290","ver":"1.0","type":"AssessmentItem"},"type":"CHOOSE","values":[{"option0":"&lt;p style='font-size:1.285em;'&gt;True&lt;/p&gt;\n"}]}}</t>
  </si>
  <si>
    <t>{eid: "RESPONSE", ets: 1715176236722, ver: "3.0", mid: "RESPONSE:126c384e5981d21a528347e95315540a",…}
actor: {id: "2dcc3332be40f8bc5cedcbeb43023838717d86be", type: "User"}
context: {channel: "01347076031606784034",…}
cdata: [{id: "3d0db9fe62dd0ed790abe7912c347a54", type: "AttemptId"}, {id: "teacher", type: "UserType"},…]
channel: "01347076031606784034"
did: "2dcc3332be40f8bc5cedcbeb43023838717d86be"
env: "contentplayer"
pdata: {id: "staging.sunbirded.app", pid: "sunbird.app.contentplayer", ver: "7.0.621staging-debug"}
rollup: {l1: "01347076031606784034"}
sid: "43c96017-6d0d-421c-b71e-af1a2fd68bce"
edata: {target: {id: "do_21404984829721804814", ver: "1.0", type: "MCQ"}, type: "CHOOSE",…}
eid: "RESPONSE"
ets: 1715176236722
mid: "RESPONSE:126c384e5981d21a528347e95315540a"
object: {id: "do_21404984777873817611", ver: "1", type: "Content", rollup: {l1: "do_21404984777873817611"}}
tags: []
ver: "3.0"</t>
  </si>
  <si>
    <t>Verify that the Interact telemetry events are getting generated when the user clicks on review option at the end page of the assessment</t>
  </si>
  <si>
    <t>1. Launch the sunbird mobile app.
2. Complete onboarding.
3. Login with valid crdentials
4. Take an assessment.
5. Answer/skip the questions.
6. Click on REVIEW button on the end page</t>
  </si>
  <si>
    <t>{"eid":"INTERACT","ets":1708522949471,"ver":"3.0","mid":"INTERACT:792c7aa03d447d7f12ed8675e9ddb1ff","actor":{"id":"fac5f785242856492d61ab64037b5a10de716296","type":"User"},"context":{"channel":"0126796199493140480","pdata":{"id":"staging.sunbirded.app","pid":"sunbird.app.contentplayer","ver":"6.0.544staging-debug"},"env":"contentplayer","sid":"aea66d35-29c2-44ee-ab5c-b4eb508a83c6","did":"fac5f785242856492d61ab64037b5a10de716296","cdata":[{"id":"1bd7b672da6b5d0ad63317d2a37a4629","type":"AttemptId"},{"id":"teacher","type":"UserType"},{"id":"streaming","type":"PlayerLaunch"},{"id":"Wb71UBmlS6IjuNDVcAJU3o2HL400NHdb","type":"ContentSession"},{"id":"nTNMe7RxKhyRVagZ1M6BHSQHFQ3IzdNe","type":"PlaySession"},{"id":"2.0","type":"PlayerVersion"},{"type":"Tabs","id":"Library-Course"},{"id":"aea66d35-29c2-44ee-ab5c-b4eb508a83c6","type":"UserSession"}],"rollup":{"l1":"0126796199493140480"}},"object":{"id":"do_2133364384345210881241","ver":"4","type":"Content","rollup":{"l1":"do_2133462763434065921268","l2":"do_2133462778973306881273"}},"tags":[],"edata":{"type":"TOUCH","subtype":"","id":"score_board_review_clicked","pageid":"SUBMIT_PAGE"}}'</t>
  </si>
  <si>
    <t>{eid: "INTERACT", ets: 1715176512182, ver: "3.0", mid: "INTERACT:39d49c0f82606fcfa3fc40c235923821",…}
actor: {id: "2dcc3332be40f8bc5cedcbeb43023838717d86be", type: "User"}
context: {channel: "01347076031606784034",…}
cdata: [{id: "a089de80-0d41-11ef-a0f2-11a56f1af63b", type: "API"}, {id: "SearchResult", type: "Section"},…]
channel: "01347076031606784034"
did: "2dcc3332be40f8bc5cedcbeb43023838717d86be"
env: "contentplayer"
pdata: {id: "staging.sunbirded.app", pid: "sunbird.app.contentplayer", ver: "7.0.621staging-debug"}
rollup: {l1: "01347076031606784034"}
sid: "43c96017-6d0d-421c-b71e-af1a2fd68bce"
edata: {type: "TOUCH", subtype: "", id: "score_board_review_clicked", pageid: "SUBMIT_PAGE"}
eid: "INTERACT"
ets: 1715176512182
mid: "INTERACT:39d49c0f82606fcfa3fc40c235923821"
object: {id: "do_21404984777873817611", ver: "1", type: "Content", rollup: {l1: "do_21404984777873817611"}}
tags: []
ver: "3.0"</t>
  </si>
  <si>
    <t>Verify that Interact telemetry event is generated when the user changes the attempted answers during review of the assessment</t>
  </si>
  <si>
    <t>1. Launch the sunbird mobile app.
2. Complete onboarding.
3. Login with valid crdentials
4. Take an assessment.
5. Answer/skip the questions.
6. Click on REVIEW button on the end page.
7. attempt all the questions again and Submit.</t>
  </si>
  <si>
    <t>{"eid":"INTERACT","ets":1656067413894,"ver":"3.0","mid":"INTERACT:5618d9b589d75ea8b2ccc5a2c0b427a1","actor":{"id":"a3c92f3f-6957-4626-8196-3951f3157d05","type":"User"},"context":{"channel":"0126796199493140480","pdata":{"id":"staging.diksha.app","ver":"4.10.232staging-debug","pid":"sunbird.app.contentplayer"},"env":"contentplayer","sid":"06fbddd1-a55f-42b2-b595-7cdaa8ea8265","did":"4c286645e0690125ef319f7bde70c4540092c9f8","cdata":[{"id":"8b558382fed3229ed79a22104c33bb33","type":"AttemptId"},{"id":"teacher","type":"UserType"},{"id":"streaming","type":"PlayerLaunch"},{"id":"d6da0daf24f7b6a581a09b2021c1ec27","type":"ContentSession"},{"id":"e9db83906507fd3d0cdd500b62d9cc24","type":"PlaySession"},{"type":"Tabs","id":"Library-Course"},{"id":"06fbddd1-a55f-42b2-b595-7cdaa8ea8265","type":"UserSession"}],"rollup":{"l1":"0126796199493140480"}},"object":{"id":"do_21337188080177971211","type":"Content","ver":"1","rollup":{"l1":"do_213426339349258240136","l2":"do_213426341391482880144"}},"tags":[],"edata":{"type":"TOUCH","subtype":"","id":"Submit_button","pageid":"summary_stage_id"}}'</t>
  </si>
  <si>
    <t>Verify that Interact telemetry event is generated when user clicks on any MP3 type content</t>
  </si>
  <si>
    <t>1. Open staging latest mobile debug build
2. Login with valid credentials
3. Search for newly created MP3 content
4. Play the content</t>
  </si>
  <si>
    <t>{"eid":"INTERACT","ets":1708523921139,"ver":"3.0","mid":"INTERACT:2effbec0315284048ca07758575dec2f","actor":{"id":"fac5f785242856492d61ab64037b5a10de716296","type":"User"},"context":{"channel":"0126796199493140480","pdata":{"id":"staging.sunbirded.app","pid":"sunbird.app.contentplayer","ver":"6.0.544staging-debug"},"env":"contentplayer","sid":"c5f7ff42-9766-4f10-a66f-64828d30f3bf","did":"fac5f785242856492d61ab64037b5a10de716296","cdata":[{"id":"9aXUXa4XQtTJFRJ4XBZ6A6Yxb46rhjz5","type":"ContentSession"},{"id":"N1Rhfc4NPcmd2cD93keE6xkMTOfLkqXP","type":"PlaySession"},{"id":"2.0","type":"PlayerVersion"},{"type":"Tabs","id":"Library-Course"},{"id":"c5f7ff42-9766-4f10-a66f-64828d30f3bf","type":"UserSession"}],"rollup":{"l1":"0126796199493140480"}},"object":{"id":"do_113979903297159168151","ver":"1","type":"Content","rollup":{"l1":"do_113991802700152832168","l2":"do_113991803143643136169","l3":"do_113979903297159168151"}},"tags":[],"edata":{"type":"TOUCH","subtype":"","id":"play","pageid":"videostage"}}'</t>
  </si>
  <si>
    <t>event
: 
payload
: 
actor
: 
{id: '1172e8dbe42a0b0187834ac3ccff1f1f8a263d14', type: 'User'}
context
: 
{channel: '01347076031606784034', pdata: {…}, env: 'contentplayer', sid: 'b155f53c-7606-4dbd-9e90-fd15e2ee0267', did: '1172e8dbe42a0b0187834ac3ccff1f1f8a263d14', …}
edata
: 
{type: 'TOUCH', subtype: '', id: 'play', pageid: 'videostage'}
eid
: 
"INTERACT"
ets
: 
1715149090179
mid
: 
"INTERACT:8cfa38cc22b59eb117bd61110393fa24"
object
: 
{id: 'do_213982666110181376151', ver: '1', type: 'Content', rollup: {…}}
tags
: 
[]
ver
: 
"3.0"
[[Prototype]]
: 
Object
type
: 
"SAVE"
[[Prototype]]
: 
Object
namespace
: 
"TELEMETRY"
[[Prototype]]
: 
Object</t>
  </si>
  <si>
    <t>Verify that START telemetry event gets generated when user starts consuming the pdf type content</t>
  </si>
  <si>
    <t>1. Open the latest version of Sunbird App
2. Login with Valid Credentails or Guest user
3. Open any pdf content
4. Consume the content
5. Telemetry should generate when user consume pdf type content</t>
  </si>
  <si>
    <t>{"eid":"START","ets":1708524179895,"ver":"3.0","mid":"START:d925eecd0066cb9361b7f8584242bf57","actor":{"id":"fac5f785242856492d61ab64037b5a10de716296","type":"User"},"context":{"channel":"0126796199493140480","pdata":{"id":"staging.sunbirded.app","pid":"sunbird.app.contentplayer","ver":"6.0.544staging-debug"},"env":"contentplayer","sid":"c5f7ff42-9766-4f10-a66f-64828d30f3bf","did":"fac5f785242856492d61ab64037b5a10de716296","cdata":[{"id":"twLxRMfTaN774KHznKKWTEW9CVYoOtge","type":"ContentSession"},{"id":"CdSN0x2xKGAuQtFD8AKHs1YwpvvyikeW","type":"PlaySession"},{"id":"2.0","type":"PlayerVersion"},{"type":"Tabs","id":"Library-Course"},{"id":"c5f7ff42-9766-4f10-a66f-64828d30f3bf","type":"UserSession"}],"rollup":{"l1":"0126796199493140480"}},"object":{"id":"do_113991755259191296147","ver":"1","type":"Content","rollup":{"l1":"do_113991802700152832168","l2":"do_113991803143643136169"}},"tags":[],"edata":{"type":"content","mode":"play","pageid":"","duration":1.05}}'</t>
  </si>
  <si>
    <t>event
: 
payload
: 
actor
: 
{id: '1172e8dbe42a0b0187834ac3ccff1f1f8a263d14', type: 'User'}
context
: 
{channel: '01347076031606784034', pdata: {…}, env: 'contentplayer', sid: 'b155f53c-7606-4dbd-9e90-fd15e2ee0267', did: '1172e8dbe42a0b0187834ac3ccff1f1f8a263d14', …}
edata
: 
{type: 'content', mode: 'play', pageid: '', duration: 2.67}
eid
: 
"START"
ets
: 
1715149328798
mid
: 
"START:e1f761889c396d0a1559acd130191dc7"
object
: 
{id: 'do_21398191413101363217', ver: '1', type: 'Content', rollup: {…}}
tags
: 
[]
ver
: 
"3.0"
[[Prototype]]
: 
Object
type
: 
"SAVE"
[[Prototype]]
: 
Object
namespace
: 
"TELEMETRY"
[[Prototype]]
: 
Object</t>
  </si>
  <si>
    <t>SB-19027</t>
  </si>
  <si>
    <t>Verify by playing any content which is associated with Campaign parameter link telemetry START and END event should capture in cdata.</t>
  </si>
  <si>
    <t>1. Open the staging Sunbird mobile debug build
2. Login with Valid Credentails or Guest user
3. Click on content
4. Observe the telemetry</t>
  </si>
  <si>
    <t>Start:
'{"eid":"START","ets":1708524179895,"ver":"3.0","mid":"START:d925eecd0066cb9361b7f8584242bf57","actor":{"id":"fac5f785242856492d61ab64037b5a10de716296","type":"User"},"context":{"channel":"0126796199493140480","pdata":{"id":"staging.sunbirded.app","pid":"sunbird.app.contentplayer","ver":"6.0.544staging-debug"},"env":"contentplayer","sid":"c5f7ff42-9766-4f10-a66f-64828d30f3bf","did":"fac5f785242856492d61ab64037b5a10de716296","cdata":[{"id":"twLxRMfTaN774KHznKKWTEW9CVYoOtge","type":"ContentSession"},{"id":"CdSN0x2xKGAuQtFD8AKHs1YwpvvyikeW","type":"PlaySession"},{"id":"2.0","type":"PlayerVersion"},{"type":"Tabs","id":"Library-Course"},{"id":"c5f7ff42-9766-4f10-a66f-64828d30f3bf","type":"UserSession"}],"rollup":{"l1":"0126796199493140480"}},"object":{"id":"do_113991755259191296147","ver":"1","type":"Content","rollup":{"l1":"do_113991802700152832168","l2":"do_113991803143643136169"}},"tags":[],"edata":{"type":"content","mode":"play","pageid":"","duration":1.05}}'
============
End:
{"eid":"END","ets":1708524474273,"ver":"3.0","mid":"END:1f85b0b35f40a0be6b47f22a1e1ae9e6","actor":{"id":"fac5f785242856492d61ab64037b5a10de716296","type":"User"},"context":{"channel":"0126796199493140480","pdata":{"id":"staging.sunbirded.app","pid":"sunbird.app.contentplayer","ver":"6.0.544staging-debug"},"env":"contentplayer","sid":"c5f7ff42-9766-4f10-a66f-64828d30f3bf","did":"fac5f785242856492d61ab64037b5a10de716296","cdata":[{"id":"9aXUXa4XQtTJFRJ4XBZ6A6Yxb46rhjz5","type":"ContentSession"},{"id":"TLrWgAymx7vzdbtsqfAASznr76wVJ2rc","type":"PlaySession"},{"id":"2.0","type":"PlayerVersion"},{"type":"Tabs","id":"Library-Course"},{"id":"c5f7ff42-9766-4f10-a66f-64828d30f3bf","type":"UserSession"}],"rollup":{"l1":"0126796199493140480"}},"object":{"id":"do_113979903297159168151","ver":"1","type":"Content","rollup":{"l1":"do_113991802700152832168","l2":"do_113991803143643136169","l3":"do_113979903297159168151"}},"tags":[],"edata":{"type":"content","mode":"play","pageid":"sunbird-player-Endpage","summary":[{"progress":100},{"totallength":64.342494},{"visitedlength":74},{"visitedcontentend":true},{"totalseekedlength":0},{"endpageseen":true},{"score":0},{"uniquevisitedlength":64}],"duration":65.803}}'</t>
  </si>
  <si>
    <t>Start:
event
: 
payload
: 
actor
: 
{id: '1172e8dbe42a0b0187834ac3ccff1f1f8a263d14', type: 'User'}
context
: 
{channel: '01347076031606784034', pdata: {…}, env: 'contentplayer', sid: 'b155f53c-7606-4dbd-9e90-fd15e2ee0267', did: '1172e8dbe42a0b0187834ac3ccff1f1f8a263d14', …}
edata
: 
{type: 'content', mode: 'play', pageid: '', duration: 2.67}
eid
: 
"START"
ets
: 
1715149328798
mid
: 
"START:e1f761889c396d0a1559acd130191dc7"
object
: 
{id: 'do_21398191413101363217', ver: '1', type: 'Content', rollup: {…}}
tags
: 
[]
ver
: 
"3.0"
[[Prototype]]
: 
Object
type
: 
"SAVE"
[[Prototype]]
: 
Object
namespace
: 
"TELEMETRY"
[[Prototype]]
: 
Object
====================
END:
event
: 
payload
: 
actor
: 
{id: '1172e8dbe42a0b0187834ac3ccff1f1f8a263d14', type: 'User'}
context
: 
{channel: '01347076031606784034', pdata: {…}, env: 'contentplayer', sid: 'b155f53c-7606-4dbd-9e90-fd15e2ee0267', did: '1172e8dbe42a0b0187834ac3ccff1f1f8a263d14', …}
edata
: 
duration
: 
102.24
mode
: 
"play"
pageid
: 
"sunbird-player-Endpage"
summary
: 
Array(6)
0
: 
{progress: 100}
1
: 
{totallength: 5}
2
: 
{visitedlength: 5}
3
: 
{visitedcontentend: true}
4
: 
{totalseekedlength: 0}
5
: 
{endpageseen: false}
length
: 
6
[[Prototype]]
: 
Array(0)
type
: 
"content"
[[Prototype]]
: 
Object
eid
: 
"END"
ets
: 
1715149431035
mid
: 
"END:a3c1a3d7f50daaabe2fa8f3a9b87b05b"
object
: 
{id: 'do_21398191413101363217', ver: '1', type: 'Content', rollup: {…}}
tags
: 
[]
ver
: 
"3.0"
[[Prototype]]
: 
Object
type
: 
"SAVE"
[[Prototype]]
: 
Object
namespace
: 
"TELEMETRY"
[[Prototype]]
: 
Object</t>
  </si>
  <si>
    <t>Verify that telemetry event will not get hampered when content play in portrait mode</t>
  </si>
  <si>
    <t>1. Open staging Sunbird mobile debug build
2. Login with Guest/ valid credentials
3. Open any video content
4. Click on Play button
5. Observe the telemetry</t>
  </si>
  <si>
    <t>Telemetry event should not get hampered when content play in portrait mode</t>
  </si>
  <si>
    <t>Verify that Interact telemetry event gets generated when user taps on Rating the content after consuming the content completely.
&amp;
Verify that Feedback telemetry event gets generated on Selecting different check boxes and clicking on Submit button while Rating the content after consuming it completely</t>
  </si>
  <si>
    <t>Scenario1:
1. Launch the Sunbird mobile app.
2. Complete onboarding.
3. Land on the Library page.
4. Tap on a Book to open.
5. Tap on the play button.
6. Tap on the back botton while content is playing.
7. Tap on YES on the confirmation pop-up
8. Select the star on the rating pop-up.
Scenario2:
1. Launch the Sunbird mobile app.
2. Complete onboarding.
3. Land on the Library page.
4. Tap on a Book to open.
5. Tap on the play button.
6. Tap on the back botton while content is playing.
7. Tap on YES on the confirmation pop-up
8. Select the star on the rating pop-up.
9. Select the check boxes and submit.</t>
  </si>
  <si>
    <t>{ver":"3.0","eid":"INTERACT","ets":1601359404918,"actor":{"type":"User","id":"a9b16ff7-7005-4874-afda-dc0c4c2683b4"},"context":{"cdata":[{"id":"cada8c54-bb85-4e0e-89ec-63624d4819f5","type":"UserSession"}],"env":"home","channel":"505c7c48ac6dc1edc9b08f21db5a571d","pdata":{"id":"staging.diksha.app","pid":"sunbird.app","ver":"3.3.471staging-debug"},"sid":"cada8c54-bb85-4e0e-89ec-63624d4819f5","did":"17d1e03c7b6064b24e8979610a8407bb22a3ab8c"},"edata":{"type":"TOUCH","subtype":"rating-submitted","id":"content-detail","pageid":"content-detail","extra":{"pos":[],"values":[{"Ratings":3,"Comment":"CONTENT_INACCURATE"}]}},"object":{"id":"do_2131105783314022401159","type":"Practice Question Set","version":"1","rollup":{}},"mid":"39dd96be-27d0-4987-b0d0-29100cc18458"}"
==========================
{ver":"3.0","eid":"FEEDBACK","ets":1601359404927,"actor":{"type":"User","id":"a9b16ff7-7005-4874-afda-dc0c4c2683b4"},"context":{"env":"home","channel":"505c7c48ac6dc1edc9b08f21db5a571d","pdata":{"id":"staging.diksha.app","pid":"sunbird.app","ver":"3.3.471staging-debug"},"sid":"cada8c54-bb85-4e0e-89ec-63624d4819f5","did":"17d1e03c7b6064b24e8979610a8407bb22a3ab8c","cdata":[{"id":"cada8c54-bb85-4e0e-89ec-63624d4819f5","type":"UserSession"}]},"edata":{"commentid":"CONTENT_INACCURATE","commenttxt":"Content is inaccurate","comments":"CONTENT_INACCURATE"},"object":{"id":"do_2131105783314022401159","type":"Practice Question Set","version":1,"rollup":{}},"mid":"6214e995-fc86-4b85-aa29-ca04a50e1fad"}"</t>
  </si>
  <si>
    <t>event
: 
payload
: 
actor
: 
{id: '1172e8dbe42a0b0187834ac3ccff1f1f8a263d14', type: 'User'}
context
: 
{channel: '01347076031606784034', pdata: {…}, env: 'contentplayer', sid: 'b155f53c-7606-4dbd-9e90-fd15e2ee0267', did: '1172e8dbe42a0b0187834ac3ccff1f1f8a263d14', …}
edata
: 
duration
: 
102.24
mode
: 
"play"
pageid
: 
"sunbird-player-Endpage"
summary
: 
Array(6)
0
: 
{progress: 100}
1
: 
{totallength: 5}
2
: 
{visitedlength: 5}
3
: 
{visitedcontentend: true}
4
: 
{totalseekedlength: 0}
5
: 
{endpageseen: false}
length
: 
6
[[Prototype]]
: 
Array(0)
type
: 
"content"
[[Prototype]]
: 
Object
eid
: 
"END"
ets
: 
1715149431035
mid
: 
"END:a3c1a3d7f50daaabe2fa8f3a9b87b05b"
object
: 
{id: 'do_21398191413101363217', ver: '1', type: 'Content', rollup: {…}}
tags
: 
[]
ver
: 
"3.0"
[[Prototype]]
: 
Object
type
: 
"SAVE"
[[Prototype]]
: 
Object
namespace
: 
"TELEMETRY"
[[Prototype]]
: 
Object
==============
event
: 
payload
: 
qe
actor
: 
oe {type: 'User', id: 'd711644a-5583-40fd-9956-9ec5b5063bb7'}
context
: 
s {env: 'home', channel: '01347076031606784034', pdata: oe, sid: 'b155f53c-7606-4dbd-9e90-fd15e2ee0267', did: '1172e8dbe42a0b0187834ac3ccff1f1f8a263d14', …}
edata
: 
{commentid: 'CONTENT_INACCURATE', commenttxt: 'Content is inaccurate', comments: 'CONTENT_INACCURATE'}
eid
: 
"FEEDBACK"
ets
: 
1715149563642
mid
: 
"9e4cdb24-5a6a-41d1-b15f-91945250edcf"
object
: 
oe {id: 'do_21398191413101363217', type: 'eTextbook', version: 1, rollup: {…}}
ver
: 
"3.0"
[[Prototype]]
: 
Ae
type
: 
"SAVE"
[[Prototype]]
: 
Object
namespace
: 
"TELEMETRY"
[[Prototype]]
: 
Object</t>
  </si>
  <si>
    <t>SB-25600</t>
  </si>
  <si>
    <t>4.2.0.0 Sprint-2</t>
  </si>
  <si>
    <t>home &amp; search</t>
  </si>
  <si>
    <t>Verify that the telemetry events are generated when users playing any content from Home and Search sections</t>
  </si>
  <si>
    <t>1. Open Sunbird Mobile App.
2. Login as Guest user / Logged in user.
3. Click on Home tab.
4. Click on Contents.
5. Observe the telemetry events.
=====================
1. Open Sunbird Mobile App.
2. Login as Guest user / Logged in user.
3. Click on Search tab.
4. Search Contents.
5. Open Conetents
6. Observe the telemetry events.</t>
  </si>
  <si>
    <t>Home:
'{"ver":"3.0","eid":"INTERACT","ets":1651480142395,"actor":{"type":"User","id":"0cb3ee06-53e8-42e2-8f3b-b2e8009d391b"},"context":{"cdata":[{"type":"Tabs","id":"Home-Discover"},{"id":"b88ba792-f9e0-436d-86d0-ca0261b36cea","type":"UserSession"}],"env":"home","channel":"0126796199493140480","pdata":{"id":"staging.diksha.app","pid":"sunbird.app","ver":"4.9.204staging-debug"},"sid":"b88ba792-f9e0-436d-86d0-ca0261b36cea","did":"4c286645e0690125ef319f7bde70c4540092c9f8","rollup":{"l1":"0126796199493140480"}},"edata":{"type":"select-category","subtype":"Environmental Science","id":"home","pageid":"home","extra":{"pos":[]}},"object":{"id":"","type":"","version":"","rollup":{}},"mid":"2e70544f-fd9e-4ec3-98ae-29549f830d41"}'
==========
Search:
'{"ver":"3.0","eid":"INTERACT","ets":1651480214964,"actor":{"type":"User","id":"0cb3ee06-53e8-42e2-8f3b-b2e8009d391b"},"context":{"cdata":[{"id":"Cbse/ncert","type":"Board"},{"type":"Tabs","id":"Home-Discover"},{"id":"b88ba792-f9e0-436d-86d0-ca0261b36cea","type":"UserSession"}],"env":"search","channel":"0126796199493140480","pdata":{"id":"staging.diksha.app","pid":"sunbird.app","ver":"4.9.204staging-debug"},"sid":"b88ba792-f9e0-436d-86d0-ca0261b36cea","did":"4c286645e0690125ef319f7bde70c4540092c9f8","rollup":{"l1":"0126796199493140480"}},"edata":{"type":"select-board","subtype":"","id":"search","pageid":"search","extra":{"pos":[]}},"object":{"id":"","type":"","version":"","rollup":{}},"mid":"7a812eaa-5506-414f-8a3d-ded17b575f76"}'</t>
  </si>
  <si>
    <t>Home:
'{"ver":"3.0","eid":"INTERACT","ets":1715177422129,"actor":{"type":"User","id":"a19e87ab-7ef1-4cf7-a338-dd5a5734df2f"},"context":{"cdata":[{"type":"Tabs","id":"Home-Discover"},{"id":"5bb67066-2cc0-4c4a-825b-2a1638471924","type":"UserSession"}],"env":"home","channel":"01347076031606784034","pdata":{"id":"staging.sunbirded.app","pid":"sunbird.app","ver":"7.0.621staging-debug"},"sid":"5bb67066-2cc0-4c4a-825b-2a1638471924","did":"2dcc3332be40f8bc5cedcbeb43023838717d86be","rollup":{"l1":"01347076031606784034"}},"edata":{"type":"select-category","subtype":"Course","id":"home","pageid":"home","extra":{"pos":[]}},"object":{"id":"","type":"","version":"","rollup":{}},"mid":"8729f253-2477-4cba-8ac7-88238a05b8eb"}'
==============
Search:
'{"ver":"3.0","eid":"INTERACT","ets":1715177501892,"actor":{"type":"User","id":"a19e87ab-7ef1-4cf7-a338-dd5a5734df2f"},"context":{"cdata":[{"id":"Digital Textbook","type":"Category"},{"type":"Tabs","id":"Home-Discover"},{"id":"5bb67066-2cc0-4c4a-825b-2a1638471924","type":"UserSession"}],"env":"search","channel":"01347076031606784034","pdata":{"id":"staging.sunbirded.app","pid":"sunbird.app","ver":"7.0.621staging-debug"},"sid":"5bb67066-2cc0-4c4a-825b-2a1638471924","did":"2dcc3332be40f8bc5cedcbeb43023838717d86be","rollup":{"l1":"01347076031606784034"}},"edata":{"type":"select-category","subtype":"","id":"search","pageid":"search","extra":{"pos":[]}},"object":{"id":"","type":"","version":"","rollup":{}},"mid":"b4d26ba3-d1bf-4955-9c03-7c8bb3c75720"}'</t>
  </si>
  <si>
    <t>Verify that in the desktop App the user is able to see the Open and download buttons for all types of content cards</t>
  </si>
  <si>
    <t>1. Open desktop app
2. Search for a video content</t>
  </si>
  <si>
    <t>In the desktop App the user should be able to see the Open and download buttons for all types of content cards</t>
  </si>
  <si>
    <t>Verify that in the desktop App the user is able to play video by clicking on theOpen button content online</t>
  </si>
  <si>
    <t>1. Open desktop app
2. Search for a video content and click on "Open"</t>
  </si>
  <si>
    <t>In the desktop App the user should be able to play video by clicking on theOpen button content online</t>
  </si>
  <si>
    <t xml:space="preserve">Verify that inthe desktop App the user is able to download the video by clicking on the Download button and play it online </t>
  </si>
  <si>
    <t>1. Open desktop app
2. Search for a video content and click on "Download"</t>
  </si>
  <si>
    <t xml:space="preserve">In the desktop App the user should be able to download the video by clicking on the Download button and play it online </t>
  </si>
  <si>
    <t>Verify that in the desktop App the user is able to play the downloaded video in offline</t>
  </si>
  <si>
    <t xml:space="preserve">1. Open desktop app
2. Search for a video content and click on "Download"
3. Turn off the internet
4. Open the downloaded the content </t>
  </si>
  <si>
    <t>In the desktop App the user should be able to play the downloaded video in offline</t>
  </si>
  <si>
    <t>Verify that on desktop app, license term for youtube should display the youtube license</t>
  </si>
  <si>
    <t>1. Open the desktop app
2. Search for a youtube content
3. Click on Open and consume the content</t>
  </si>
  <si>
    <t>On desktop app, license term for youtube contents should display the youtube license</t>
  </si>
  <si>
    <t>Verify that user is able to test the Video player with a valid content</t>
  </si>
  <si>
    <t>1. Open the desktop app
2. Search for a video content
3. Click on Open and consume the content</t>
  </si>
  <si>
    <t>User should be able to test the Video player content with one legitiamte content</t>
  </si>
  <si>
    <t>1. Open the desktop app
2. Search for a video content
3. Click on Open and consume the content
4. Select the volume icon to "mute" and "unmute"</t>
  </si>
  <si>
    <t>User should be able to "Mute" or "Unmute" on clicking on the "Volume" icon before the progress bar</t>
  </si>
  <si>
    <t>1.Verify user should be able to mute and unmute the video 
2.Verify user should be able to download the video while playing online
3.Verify user should be able to download only mp4 and webm type file and no other files should be downloaded 
4.Verify user should be able to do back and forth while playing video type content
5.Verify user should be able to play online(Streaming) video, when connected to internet
6.Verify downloaded video can be played offline
7.Verify when User is playing the video and internet got disconnected, video will start buffering
8.Verify when internet got connected back User should continue where he/she left off
9.Verify when playing video type content and user did browser level refresh then user should continue from the begining of that video</t>
  </si>
  <si>
    <t>1. Open the desktop app
2. Search for video the content
3. Play the content from portal
-click on sound icon to mute/unmute
-Open the hamburger menu and select "Download" option, video will open in another web page, click on the 3 dots menu on the player and click on download
-Drag on the progress bar to move the video forward and backward
-Open the downloaded video and play it, by turning off the internet
-Turn off the internet, video wll start buffering
-Turn on the internet, video will resume from where it is was left
-Refresh the browser, video will start from beginning</t>
  </si>
  <si>
    <t>1. Open desktop app
2. Consume a video content
3. Download the video
4. Verify whether video is streaming while dowload
5. Verify whether user is able to play the downloaded content
6. Verify whether user is able to play the downloaded content offline</t>
  </si>
  <si>
    <t>1. Open the desktop app
2. Open the network tab
3. Search for any content with Video
4. Play the video
5. Click on the Menu
6. Verify when user open the menu then INTERACT event should generate
7. Click on Share
8. Verify when user clicks on the INTERACT then Share event should generate</t>
  </si>
  <si>
    <t>1. Open the desktop app
2. Open the network tab
3. Search for any content with Video
4. Play the video
5. Click on Menu
6. Click on Download
7. Verify when user clicks on the download in the menu then INTERACT event should generate
8. Search for any content with Video
9. Play the video
10. Click on Download in the download pop up 
11. Verify when user clicks on the download in the download popup then INTERACT event shoudl generate</t>
  </si>
  <si>
    <t>{"eid":"INTERACT","ets":1613563153708,"ver":"3.0","mid":"INTERACT:e6177a0e11d47c5ba9a5618cbb02921d","actor":{"id":"6959ca76e6a19a8d83b2869735f09eac","type":"User"},"context":{"channel":"01268904781886259221","pdata":{"id":"staging.sunbird.portal","ver":"3.7.0","pid":"sunbird-portal"},"env":"ContentPlayer","sid":"8ef6d7fb-120d-c6f7-c88e-9ae627bb7b16","did":"6959ca76e6a19a8d83b2869735f09eac","cdata":[{"id":"uyZ74Ieh9MITNgncvce9SdkmpAyh2Z1A","type":"ContentSession"},{"id":"h4WUjfgaGf3YksK58lmfGk3GxfWFG0I1","type":"PlaySession"}],"rollup":{"l1":"01268904781886259221"},"uid":"anonymous"},"object":{"id":"do_21312961099372953612272","ver":"1","type":"Content","rollup":{}},"tags":["01268904781886259221"],"edata":{"type":"TOUCH","subtype":"","id":"download_menu","pageid":"videostage"}},
{"eid":"INTERACT","ets":1613563154882,"ver":"3.0","mid":"INTERACT:a628a4537ccfe6577c3387a44e1d8b90","actor":{"id":"6959ca76e6a19a8d83b2869735f09eac","type":"User"},"context":{"channel":"01268904781886259221","pdata":{"id":"staging.sunbird.portal","ver":"3.7.0","pid":"sunbird-portal"},"env":"ContentPlayer","sid":"8ef6d7fb-120d-c6f7-c88e-9ae627bb7b16","did":"6959ca76e6a19a8d83b2869735f09eac","cdata":[{"id":"uyZ74Ieh9MITNgncvce9SdkmpAyh2Z1A","type":"ContentSession"},{"id":"h4WUjfgaGf3YksK58lmfGk3GxfWFG0I1","type":"PlaySession"}],"rollup":{"l1":"01268904781886259221"},"uid":"anonymous"},"object":{"id":"do_21312961099372953612272","ver":"1","type":"Content","rollup":{}},"tags":["01268904781886259221"],"edata":{"type":"TOUCH","subtype":"","id":"download","pageid":"videostage"}}]}</t>
  </si>
  <si>
    <t>{eid: "INTERACT", ets: 1715178102725, ver: "3.0", mid: "INTERACT:3249242baa7152a48e5d7c98c86557b0",…}
actor: {id: "a19e87ab-7ef1-4cf7-a338-dd5a5734df2f", type: "User"}
context: {channel: "01347076031606784034",…}
cdata: [{id: "ckZVRPomK4F9Sm3Ah4KbsIlc5bEl6R6o", type: "ContentSession"},…]
channel: "01347076031606784034"
did: "a1846d0245acb01b962cf16e0176241a"
env: "contentplayer"
pdata: {id: "staging.sunbird.desktop", ver: "7.0", pid: "sunbird-portal"}
rollup: {l1: "01347076031606784034"}
sid: "a19e87ab-7ef1-4cf7-a338-dd5a5734df2f"
uid: "a19e87ab-7ef1-4cf7-a338-dd5a5734df2f"
edata: {type: "TOUCH", subtype: "", id: "download_menu", pageid: "videostage"}
eid: "INTERACT"
ets: 1715178102725
mid: "INTERACT:3249242baa7152a48e5d7c98c86557b0"
object: {id: "do_214050632832606208118", ver: "1", type: "Content", rollup: {}}
tags: ["01347076031606784034"]
ver: "3.0"
{eid: "INTERACT", ets: 1715178103977, ver: "3.0", mid: "INTERACT:a59fd7174c06ad9262e4402cff3b45f7",…}
actor: {id: "a19e87ab-7ef1-4cf7-a338-dd5a5734df2f", type: "User"}
context: {channel: "01347076031606784034",…}
cdata: [{id: "ckZVRPomK4F9Sm3Ah4KbsIlc5bEl6R6o", type: "ContentSession"},…]
channel: "01347076031606784034"
did: "a1846d0245acb01b962cf16e0176241a"
env: "contentplayer"
pdata: {id: "staging.sunbird.desktop", ver: "7.0", pid: "sunbird-portal"}
rollup: {l1: "01347076031606784034"}
sid: "a19e87ab-7ef1-4cf7-a338-dd5a5734df2f"
uid: "a19e87ab-7ef1-4cf7-a338-dd5a5734df2f"
edata: {type: "TOUCH", subtype: "", id: "download", pageid: "videostage"}
eid: "INTERACT"
ets: 1715178103977
mid: "INTERACT:a59fd7174c06ad9262e4402cff3b45f7"
object: {id: "do_214050632832606208118", ver: "1", type: "Content", rollup: {}}
tags: ["01347076031606784034"]
ver: "3.0"</t>
  </si>
  <si>
    <t xml:space="preserve">&gt;Verify user should see Share, Download on Menu actions
&gt;Verify clicking on-
3. Share-&gt; User should share the content
4. Download-&gt; User should download the video
&gt;Verify menu &amp; player controls should be shown only when user on hovers in case of desktop
&gt;Verify Playback speed should be adjustable (incase of video)
&gt;Verify when user landed up to end screen then user must see-
1. Time spent out of total
2. Replay
</t>
  </si>
  <si>
    <t>1. Open desktop app
2. Search for the content
3. Play the content from portal
4. Click on Hamburger menu
5. Now Click on Share, Download.
----------------------------------------------------
1. Open the desktop app
2. Search for the content
3. Play the content from portal and consume completely
4. Observe the end page</t>
  </si>
  <si>
    <t>1. Open the desktop app
2. Open the network tab
3. Search for youtube content
4. Click on play
5. Verify when user clicks on play and plays the video(Youtube type) then event shoudl generate
6. Search for any content with Video
7. Play the video
8. Click on Pause
9. Verify when user pause the video INTERACT event should generate</t>
  </si>
  <si>
    <t xml:space="preserve"> {eid: "INTERACT", ets: 1715178128800, ver: "3.0", mid: "INTERACT:23df2f193af43f5d2d3625e256bf926d",…}
actor: {id: "a19e87ab-7ef1-4cf7-a338-dd5a5734df2f", type: "User"}
context: {channel: "01347076031606784034",…}
cdata: [{id: "ckZVRPomK4F9Sm3Ah4KbsIlc5bEl6R6o", type: "ContentSession"},…]
channel: "01347076031606784034"
did: "a1846d0245acb01b962cf16e0176241a"
env: "contentplayer"
pdata: {id: "staging.sunbird.desktop", ver: "7.0", pid: "sunbird-portal"}
rollup: {l1: "01347076031606784034"}
sid: "a19e87ab-7ef1-4cf7-a338-dd5a5734df2f"
uid: "a19e87ab-7ef1-4cf7-a338-dd5a5734df2f"
edata: {type: "TOUCH", subtype: "", id: "pause", pageid: "videostage"}
eid: "INTERACT"
ets: 1715178128800
mid: "INTERACT:23df2f193af43f5d2d3625e256bf926d"
object: {id: "do_214050632832606208118", ver: "1", type: "Content", rollup: {}}
tags: ["01347076031606784034"]
ver: "3.0"
</t>
  </si>
  <si>
    <t>Verify the scenarios below:
Scenarios:
&gt; Verify, user is able to get the delete message as "Deleting MP4 content removes it from My Downloads. Click Delete to continue."
&gt; Verify, user is able to see the content deletion progress bar once he/she confirms to Delete the content.
&gt; Verify, user is not able to see the content in Downloads tab after delete the contents from Downloads tab section.</t>
  </si>
  <si>
    <t>1. Launch the desktop app.(In Online)
2. Login with valid credential.
3. Download the contents 
4. Go to  My downloads section
5. open the downloaded content
6.Try to delete the contents 
7.Observe the Scenarios</t>
  </si>
  <si>
    <t xml:space="preserve">
Scenarios:
&gt;user should be able to get the delete message as "Deleting MP4 content content removes it from My Downloads. Click Delete to continue."
&gt;user should be able to see the content deletion progress bar once he/she confirms to Delete the content.
&gt;user should be able not able to see the content in Downloads tab after delete the contents from Downloads tab section.</t>
  </si>
  <si>
    <t>Verify Telemetry should generate when User consume the content from desktop app.</t>
  </si>
  <si>
    <t xml:space="preserve">1. Launch the desktop app.(In onine)
2.Login with valid credentials 
3. open the youtube  content and consume it
4. observe the telemetry should generate
</t>
  </si>
  <si>
    <t>eid: "INTERACT", ets: 1671796327007, ver: "3.0", mid: "INTERACT:d4b3bd5c9e24bcf5703b1ed3236eb88b",…}
actor: {id: "08631a74-4b94-4cf7-a818-831135248a4a", type: "User"}
context: {channel: "01269878797503692810",…}
cdata: [{id: "7f80979059522cd0f3b305846f65f214", type: "ContentSession"},…]
channel: "01269878797503692810"
did: "4398fc21701ea057ef12bb31c8b7cfdf48ce503f8910c19493c175a0de57f57e"
env: "contentplayer"
pdata: {id: "staging.sunbird.desktop", ver: "5.1", pid: "sunbird-portal.contentplayer"}
rollup: {l1: "01269878797503692810"}
sid: "08631a74-4b94-4cf7-a818-831135248a4a"
edata: {type: "TOUCH", subtype: "PLAY", id: "", pageid: "youtubestage"}
eid: "INTERACT"
ets: 1671796327007
mid: "INTERACT:d4b3bd5c9e24bcf5703b1ed3236eb88b"
object: {id: "do_312579868216418304111139", type: "Content", ver: "2",…}
tags: ["01269878797503692810"]
ver: "3.0"</t>
  </si>
  <si>
    <t>{eid: "INTERACT", ets: 1715178649408, ver: "3.0", mid: "INTERACT:7a0609e7a9a4215effa1743e1e8f611e",…}
actor: {id: "a19e87ab-7ef1-4cf7-a338-dd5a5734df2f", type: "User"}
context: {channel: "01347076031606784034",…}
cdata: [{id: "30bc5e1ec01f6e22dbfc080dc1fc8053", type: "ContentSession"},…]
channel: "01347076031606784034"
did: "795508d7cdcdda24dbd20bf973c50f854920f1dd8dc867ad65d3dece87318591"
env: "contentplayer"
pdata: {id: "staging.sunbird.desktop", ver: "7.0", pid: "sunbird-portal.contentplayer"}
rollup: {l1: "01347076031606784034"}
sid: "a19e87ab-7ef1-4cf7-a338-dd5a5734df2f"
edata: {type: "TOUCH", subtype: "PLAY", id: "", pageid: "youtubestage"}
eid: "INTERACT"
ets: 1715178649408
mid: "INTERACT:7a0609e7a9a4215effa1743e1e8f611e"
object: {id: "do_2133731252047544321746", type: "Content", ver: "3", rollup: {}}
tags: ["01347076031606784034"]
ver: "3.0"</t>
  </si>
  <si>
    <t>Video content should have transcripts added during creation</t>
  </si>
  <si>
    <t>1. Open desktop app
2. Search for the video content
3. Consume the content
4. Click on "CC" icon</t>
  </si>
  <si>
    <t>Verify user should be able to view the icon "CC" and enable transcript from the list of languages(if any) on the player</t>
  </si>
  <si>
    <t>1. Open desktop app
2. Search for the video content
3. Consume the content
4. Click on "CC" icon a, click on the icon again to disable the transcript</t>
  </si>
  <si>
    <t>CAnnot be Automated</t>
  </si>
  <si>
    <t>1. Open desktop app
2. Search for the video content
3. Consume the content
4. Click on "CC" icon
5. Minimize and maximize the player</t>
  </si>
  <si>
    <t>1. Open the desktop app
2. Open network tab
3. Search for a video content and play it
4. Click on "CC" icon</t>
  </si>
  <si>
    <t xml:space="preserve"> {eid: "INTERACT", ets: 1715231540555, ver: "3.0", mid: "INTERACT:5a70ccf20c1fd6e9d9f77ea0d670f7d5",…}
actor: {id: "a19e87ab-7ef1-4cf7-a338-dd5a5734df2f", type: "User"}
context: {channel: "01347076031606784034",…}
cdata: [{id: "ckZVRPomK4F9Sm3Ah4KbsIlc5bEl6R6o", type: "ContentSession"},…]
channel: "01347076031606784034"
did: "a1846d0245acb01b962cf16e0176241a"
env: "contentplayer"
pdata: {id: "staging.sunbird.desktop", ver: "7.0", pid: "sunbird-portal"}
rollup: {l1: "01347076031606784034"}
sid: "a19e87ab-7ef1-4cf7-a338-dd5a5734df2f"
uid: "a19e87ab-7ef1-4cf7-a338-dd5a5734df2f"
edata: {type: "TOUCH", subtype: "", id: "transcript_language_selected", pageid: "videostage",…}
eid: "INTERACT"
ets: 1715231540555
mid: "INTERACT:5a70ccf20c1fd6e9d9f77ea0d670f7d5"
object: {id: "do_214049253539201024138", ver: "2", type: "Content", rollup: {}}
tags: ["01347076031606784034"]
ver: "3.0"</t>
  </si>
  <si>
    <t>{eid: "INTERACT", ets: 1662707094668, ver: "3.0", mid: "INTERACT:485d72b7a0654b8c5225cdff9abfaf74",…}
actor: {id: "08631a74-4b94-4cf7-a818-831135248a4a", type: "User"}
context: {channel: "01269878797503692810",…}
edata: {type: "TOUCH", subtype: "", id: "transcript_language_off", pageid: "videostage",…}
eid: "INTERACT"
ets: 1662707094668
mid: "INTERACT:485d72b7a0654b8c5225cdff9abfaf74"
object: {id: "do_213620889618448384110124", ver: "1", type: "Content", rollup: {}}
tags: ["01269878797503692810", "01275630040485068839017"]
ver: "3.0"</t>
  </si>
  <si>
    <t>{eid: "INTERACT", ets: 1715231543010, ver: "3.0", mid: "INTERACT:c66ee3eb18a4d676f61c38d773594c36",…}
actor: {id: "a19e87ab-7ef1-4cf7-a338-dd5a5734df2f", type: "User"}
context: {channel: "01347076031606784034",…}
cdata: [{id: "ckZVRPomK4F9Sm3Ah4KbsIlc5bEl6R6o", type: "ContentSession"},…]
channel: "01347076031606784034"
did: "a1846d0245acb01b962cf16e0176241a"
env: "contentplayer"
pdata: {id: "staging.sunbird.desktop", ver: "7.0", pid: "sunbird-portal"}
rollup: {l1: "01347076031606784034"}
sid: "a19e87ab-7ef1-4cf7-a338-dd5a5734df2f"
uid: "a19e87ab-7ef1-4cf7-a338-dd5a5734df2f"
edata: {type: "TOUCH", subtype: "", id: "transcript_language_off", pageid: "videostage",…}
eid: "INTERACT"
ets: 1715231543010
mid: "INTERACT:c66ee3eb18a4d676f61c38d773594c36"
object: {id: "do_214049253539201024138", ver: "2", type: "Content", rollup: {}}
tags: ["01347076031606784034"]
ver: "3.0"</t>
  </si>
  <si>
    <t>{eid: "INTERACT", ets: 1715231560324, ver: "3.0", mid: "INTERACT:8b18bfc78c60e50bb03be2cd5861f9ae",…}
actor: {id: "a19e87ab-7ef1-4cf7-a338-dd5a5734df2f", type: "User"}
context: {channel: "01347076031606784034",…}
cdata: [{id: "ckZVRPomK4F9Sm3Ah4KbsIlc5bEl6R6o", type: "ContentSession"},…]
channel: "01347076031606784034"
did: "a1846d0245acb01b962cf16e0176241a"
env: "contentplayer"
pdata: {id: "staging.sunbird.desktop", ver: "7.0", pid: "sunbird-portal"}
rollup: {l1: "01347076031606784034"}
sid: "a19e87ab-7ef1-4cf7-a338-dd5a5734df2f"
uid: "a19e87ab-7ef1-4cf7-a338-dd5a5734df2f"
edata: {type: "TOUCH", subtype: "", id: "transcript_language_selected", pageid: "videostage",…}
extra: {transcript: {language: "Kannada"}, videoTimeStamp: 50.95963}
id: "transcript_language_selected"
pageid: "videostage"
subtype: ""
type: "TOUCH"
eid: "INTERACT"
ets: 1715231560324
mid: "INTERACT:8b18bfc78c60e50bb03be2cd5861f9ae"
object: {id: "do_214049253539201024138", ver: "2", type: "Content", rollup: {}}
tags: ["01347076031606784034"]
ver: "3.0"</t>
  </si>
  <si>
    <t>telemetry for total no. of users accessing video transcripts on the player</t>
  </si>
  <si>
    <t>{eid: "INTERACT", ets: 1710220378950, ver: "3.0", mid: "INTERACT:152e85c966f34317d0536217867e0bd2",…}
actor: {id: "957421ca-b27c-42d8-b653-0a01a327a588", type: "User"}
context: {channel: "0126796199493140480",…}
cdata: [{id: "nRUY7olxjlaANGohMyIqmRrnSASS6w1H", type: "ContentSession"},…]
channel: "0126796199493140480"
did: "692b40aa514264b3d973742202f4004d"
env: "contentplayer"
pdata: {id: "staging.sunbird.desktop", ver: "6.0", pid: "sunbird-portal"}
id: "staging.sunbird.desktop"
pid: "sunbird-portal"
ver: "6.0"
rollup: {l1: "0126796199493140480", l2: "01274200593719296013305"}
sid: "957421ca-b27c-42d8-b653-0a01a327a588"
uid: "957421ca-b27c-42d8-b653-0a01a327a588"
edata: {type: "TOUCH", subtype: "", id: "pause", pageid: "videostage"}
eid: "INTERACT"
ets: 1710220378950
mid: "INTERACT:152e85c966f34317d0536217867e0bd2"
object: {id: "do_21356065635045376011797", ver: "2", type: "Content", rollup: {}}
tags: ["0126796199493140480", "01274200593719296013305"]
ver: "3.0"</t>
  </si>
  <si>
    <t>telemetry for no. of users accessing transcripts per video (with transcripts) on the player</t>
  </si>
  <si>
    <t>edata: {type: "TOUCH", subtype: "", id: "pause", pageid: "videostage"}
eid: "INTERACT"
ets: 1710220378950
mid: "INTERACT:152e85c966f34317d0536217867e0bd2"
object: {id: "do_21356065635045376011797", ver: "2", type: "Content", rollup: {}}
tags: ["0126796199493140480", "01274200593719296013305"]
ver: "3.0"</t>
  </si>
  <si>
    <t>1. Open the desktop app
2. Open network tab
3. Search for a video content and play it
4. Click on "CC" icon
5. Click on download transcript</t>
  </si>
  <si>
    <t>Verify user is able to play pdf content online on desktop app</t>
  </si>
  <si>
    <t>1. Open desktop app
2. Search for a pdf content
3. Open the content and play it</t>
  </si>
  <si>
    <t>User should be able to play pdf content online on desktop app</t>
  </si>
  <si>
    <t>Verify user is able to download the pdf and play it online on desktop app</t>
  </si>
  <si>
    <t>1. Open desktop app
2. Search for a video content and click on "Download"
3. Go to downloads and play it</t>
  </si>
  <si>
    <t>User should be able to download the pdf and play it online on desktop app</t>
  </si>
  <si>
    <t>Verify user is able to download the pdf and play it offline on desktop app</t>
  </si>
  <si>
    <t>1. Open desktop app
2. Search for a video content and click on "Download"
3. Turn off the internet and Go to downloads and play it</t>
  </si>
  <si>
    <t>User should be able to download the pdf and play it offline on desktop app</t>
  </si>
  <si>
    <t>Verify when user is viewing the pdf user should be able to open it up in full screen “portrait mode"
Verify when user is viewing the pdf then User should open it up in full screen mode while consuming from portal</t>
  </si>
  <si>
    <t>1. Open desktop app
2. Search for a pdf content
3. Open the content and play it
4. Maximise the player</t>
  </si>
  <si>
    <t>1. Open desktop app
2. Search for a pdf content
3. Open the content and play it
4. Observe the page numbers in the player in the bottom left corner</t>
  </si>
  <si>
    <t>Verify when User is on end screen page user should get an option to Replay
Verify User should see timer option just to make user understand how much time he/she spent
Verify user should see number of page read out of total number of page
Verify when user is finishing up the reading and user is on end page then user should be shown a congratulation message.</t>
  </si>
  <si>
    <t>1. Open desktop app
2. Search for a pdf content
3. Open the content and play it
4. Consume the content completely
5. Observe the reply button at the end of teh screen.
1. Open desktop app
2. Search for a pdf content
3. Open the content and play it"
4. Consume the content completely
5. Observe the congratulation message.</t>
  </si>
  <si>
    <t>When User is on end screen page user should get an option to Replay
User should see timer option just to make user understand how much time he/she spent
User should see number of page read out of total number of page
When user is finishing up the reading and user is on end page then user should be shown a congratulation message.</t>
  </si>
  <si>
    <r>
      <rPr>
        <rFont val="Arial"/>
        <color theme="1"/>
        <sz val="10.0"/>
      </rPr>
      <t xml:space="preserve">1. Open desktop app
2. Search for a pdf content
3. Open the content &gt; try to insert the page number/Click on 
next to move to that specific page. </t>
    </r>
    <r>
      <rPr>
        <rFont val="Arial"/>
        <b/>
        <color theme="1"/>
        <sz val="10.0"/>
      </rPr>
      <t xml:space="preserve">(Normal player mode)
</t>
    </r>
    <r>
      <rPr>
        <rFont val="Arial"/>
        <color theme="1"/>
        <sz val="10.0"/>
      </rPr>
      <t xml:space="preserve">4. Open the content &gt; try to insert the page number/Click on 
next to move to that specific page. </t>
    </r>
    <r>
      <rPr>
        <rFont val="Arial"/>
        <b/>
        <color theme="1"/>
        <sz val="10.0"/>
      </rPr>
      <t xml:space="preserve">(Player full screen mode)
</t>
    </r>
    <r>
      <rPr>
        <rFont val="Arial"/>
        <color theme="1"/>
        <sz val="10.0"/>
      </rPr>
      <t xml:space="preserve">1. Open desktop app
2. Search for a pdf content
3. Open the content &gt; try to insert the page number/Click on 
next to move to that specific page. </t>
    </r>
  </si>
  <si>
    <t>1. Open desktop app
2. Search for a pdf content
3. Open the content
4. Observe the full screen option is displayed
5. Click on the full screen icon 
6. Observe pdf file is Full screen mode
7. Click on + or - option (Zoom in and Zoom out) 
8. Observe the changes in the pdf content page
9.  Click on Hmburger menu on left &gt; Download
10. Click on Download button 
11. Observe pdf file is downloaded in local
12. Click on &lt; and &gt; options (Previous and Next)
13. Observe user is able to navigate the page in regular and full screen mode</t>
  </si>
  <si>
    <t>Verify that 
1. The User can able to Play PDF type content from Portal.
2. first page of the pdf should load with in 3 sec when consumed from portal.
3. when usr is viewing the pdf user should be able to open it up in full screen “portrait mode".
4. when User is consuming the pdf in full screen mode the Header or footer and chat bot are not blocking the screen anywhere.
5. user is able to see the download option while viewing the pdf consuming from portal.
6. f any external links are present inside the PDF content the User should click into it.
7. Verify User is able to jump to any page at any point of time in both the regular mode and the full screen mode.
8.  User should see timer option just to make user understand how much time he/she spent
9. when user is finishing up the reading and user is on end page then user should be shown a congratulation message.
10.when User is on end screen page user should get an option to Replay.
11. Verify user should see number of page read out of total number of page
12.  when User is consuing the pdf in full screen mode the Header or footer and chat bot are not blocking the screen anywhere</t>
  </si>
  <si>
    <t>1. Open desktop app
2. Search for a pdf content
3. Open the content &gt; Play the content completely
4. Observe the result.</t>
  </si>
  <si>
    <t>1. User should be able to Play PDF type content from Portal.
2. First page of the pdf should load with in 3 sec when consumed from portal.
3. When user is viewing the pdf user should be able to  open it up in full screen “portrait mode".
4. When User is consuming the pdf in full screen mode the Header or footer and chat bot should not block the screen anywhere.
5.User should be able to see the download option while viewing the pdf consuming from portal.
6. If any external links are present inside the PDF content the User should be able to click on the same.
7. User should be able to navigate through scrolling and through the prev/next button.
8.  User should see timer option just to make user understand how much time he/she spent
9. when user is finishing up the reading and user is on end page then user should be shown a congratulation message.
10.when User is on end screen page user should get an option to Replay.
11. Verify user should see number of page read out of total number of page
12.  when User is consuing the pdf in full screen mode the Header or footer and chat bot are not blocking the screen anywhere</t>
  </si>
  <si>
    <t>Verify that 
1. when the user is viewing the pdf then the User should open it up in full-screen mode while consuming from the portal
2. User should be able to move to the page by clicking on the arrows and clicking on the next, user should move to the next page.
3. Hamburger menu should display for both normal mode and full-screen mode</t>
  </si>
  <si>
    <t xml:space="preserve">1. Open desktop app
2. Search for a pdf content
3. Open the content &gt; Play the content completely
4.Click on Full Screen and observe the pdf in Portrait mode.
</t>
  </si>
  <si>
    <t>1. when the user is viewing the pdf then the User should open it up in full-screen mode while consuming from the portal 2. User should be able to move to the page by clicking on the arrows and clicking on the next, user should move to the next page. 3. Hamburger menu should display for both normal mode and full-screen mode</t>
  </si>
  <si>
    <t xml:space="preserve">Verfy that 
1. when User clicked on Zoom in and then clicked on full screen then on full screen it should be auto adjusted.
2. Page location and percentage of completion should be displayed at the bottom and the Percentage displayed should be in correct </t>
  </si>
  <si>
    <t xml:space="preserve">1. Open desktop app
2. Search for a pdf content
3. Open the content &gt; Play the content 
</t>
  </si>
  <si>
    <t xml:space="preserve">
1.the Download icon should be there for both  normal mode and full screen mode.
2. Clickin on Download user should be able to download content.
3. Zoom in and out functionality should be present for both normal screen and full screen mode.
4. when User clicked on Zoom in and then clicked on full screen then on full screen it shoudl be auto adjusted.
5. Page location and oercentage of completion should be display at the bottom and Percentage displayed should be in correct </t>
  </si>
  <si>
    <t>Verify clicking on Next, previous, Zoom in, Zoom out, rotate screen should work for pdf content</t>
  </si>
  <si>
    <t>1. Open desktop app
2. Search for a pdf content
3. Open the content &gt; Play the content 
4. Click on the hanbergur menu
5. Click on Print</t>
  </si>
  <si>
    <t>Verify user is able to play HTML content online on desktop app</t>
  </si>
  <si>
    <t>1. Open desktop app
2. Search for a HTML content
3. Open the content and play it</t>
  </si>
  <si>
    <t>User should be able to play HTML content online on desktop app</t>
  </si>
  <si>
    <t>Verify user is able to download the HTML and play it online on desktop app</t>
  </si>
  <si>
    <t>1. Open desktop app
2. Search for a HTML content and click on "Download"
3. Go to downloads and play it</t>
  </si>
  <si>
    <t>User should be able to download the HTML and play it online on desktop app</t>
  </si>
  <si>
    <t>Verify user is able to download the HTML and play it offline on desktop app</t>
  </si>
  <si>
    <t>1. Open desktop app
2. Search for a HTML content and click on "Download"
3. Turn off the internet and Go to downloads and play it</t>
  </si>
  <si>
    <t>User should be able to download the HTML and play it offline on desktop app</t>
  </si>
  <si>
    <t>Verify user is able to play H5P content online on desktop app</t>
  </si>
  <si>
    <t>1. Open desktop app
2. Search for a H5P content
3. Open the content and play it</t>
  </si>
  <si>
    <t>User should be able to play H5P content online on desktop app</t>
  </si>
  <si>
    <t>Verify user is able to download the H5P and play it online on desktop app</t>
  </si>
  <si>
    <t>1. Open desktop app
2. Search for a H5P content and click on "Download"
3. Go to downloads and play it</t>
  </si>
  <si>
    <t>User should be able to download the H5P and play it online on desktop app</t>
  </si>
  <si>
    <t>Verify user is able to download the H5P and play it offline on desktop app</t>
  </si>
  <si>
    <t>1. Open desktop app
2. Search for a H5P content and click on "Download"
3. Turn off the internet and Go to downloads and play it</t>
  </si>
  <si>
    <t>User should be able to download the H5P and play it offline on desktop app</t>
  </si>
  <si>
    <t>1. Open desktop app
2. Search for interactive content-&gt; open 
3. Consume interactive content 
4. Verify for interactive content Scroll bar should not appear if not needed while consuming from portal</t>
  </si>
  <si>
    <t>1. Open desktop app
2. Search for epub content-&gt; open
3. Consume an epub content
4. Verify user shold be able to consume the epub type content on epub player</t>
  </si>
  <si>
    <t>Verify user is able to download the epub and play it online on desktop app</t>
  </si>
  <si>
    <t>1. Open desktop app
2. Search for a epub content and click on "Download"
3. Go to downloads and play it</t>
  </si>
  <si>
    <t>User should be able to download the epub and play it online on desktop app</t>
  </si>
  <si>
    <t>Verify user is able to download the epub and play it offline on desktop app</t>
  </si>
  <si>
    <t>1. Open desktop app
2. Search for a epub content and click on "Download"
3. Turn off the internet and Go to downloads and play it</t>
  </si>
  <si>
    <t>User should be able to download the epub and play it offline on desktop app</t>
  </si>
  <si>
    <t>1. Open desktop app
2. Search for a epub content -&gt; Open
3. Consume a epub content
4. Verify user able to jump to page no.</t>
  </si>
  <si>
    <t>1. Open desktop app
2. Search for a epub content -&gt; Open
3. Consume a epub content
4. Verify user is able to see percentage of completion</t>
  </si>
  <si>
    <t>1. Open desktop app
2. Search for a epub content -&gt; Open
3. Consume a epub content
4. Verify user should get a message "page not found" when user enters wrong page no. while jumping to page no.</t>
  </si>
  <si>
    <t>1. Open desktop app
2. Search for a epub content -&gt; Open
3.Search for the Epub content 
4.Observe the contentplayer with Mentioned actions</t>
  </si>
  <si>
    <t xml:space="preserve"> {eid: "INTERACT", ets: 1715688533061, ver: "3.0", mid: "INTERACT:d546d55ef757b6b4e5e621e912f9512f",…}
actor: {id: "f0258997-6640-4ad5-99bc-687b9845419a", type: "User"}
context: {channel: "01347076031606784034",…}
edata: {id: "content-share-link-btn", type: "click", pageid: "library"}
eid: "INTERACT"
ets: 1715688533061
mid: "INTERACT:d546d55ef757b6b4e5e621e912f9512f"
object: {id: "do_21352683351390617613771", ver: "2", type: "ClassroomTeachingVideo", rollup: {}}
tags: ["01347076031606784034", "01274200593719296013305"]
ver: "3.0"</t>
  </si>
  <si>
    <t>Epub</t>
  </si>
  <si>
    <t>Configure the session timeout</t>
  </si>
  <si>
    <t>1. Open the desktop app
2. Click on Profile icon &gt; Login &gt; Login with valid credentials
3. Search and open the Epub content 
4. Play the EPUB content to certain page
5. Keep the user idle for sometime
6. Oberve session timeout happens
5. Observe epub is played again then it is on certain page once session time out</t>
  </si>
  <si>
    <t>If User plays an EPUB and the user is in a certain page number then the session ends and the user comes back and plays the same content then the EPUB should play in the same page number</t>
  </si>
  <si>
    <t>Verify that when the user plays an EPUB online and then goes offline then the user should be able to play the same in offline mode. (when the content is downloaded)</t>
  </si>
  <si>
    <t>1. Open the desktop app
2. Click on Profile icon &gt; Login &gt; Login with valid credentials
3. Search and open the Epub content 
4. Play the EPUB content and download it
5. Turnoff the internet
6. Go to download tab and open the epub contnet
7. observe EPUB should play in offline mode</t>
  </si>
  <si>
    <t xml:space="preserve">If user plays an EPUB online and then goes offline then the user should be able to play the same in offline mode. </t>
  </si>
  <si>
    <t>1. Open desktop app
2. Search below content -&gt; Open and consume
-Video player
-pdf player
-epub player</t>
  </si>
  <si>
    <t>Verify for all the contents
-video content(Mp4/webm/youtube)
-PDF content
-Epub content
-HTML content
-H5P content
&gt; Verify Clicking on Maximize button user should able to see the content in full screen mode
&gt; Verify Clicking on Minimize button user should able to see the content in normal screen mode
&gt; Verify Minimizing and maimizing, the content should not get affected, it should not play from the begining</t>
  </si>
  <si>
    <t>1. Open desktop app
2. Search below content -&gt; Open and consume
-video content(Mp4/webm/youtube)
-PDF content
-Epub content
-HTML content
-H5P content
4. Maximize and minimize the contents</t>
  </si>
  <si>
    <t>Verify while consuming from desktop app navigation bar icons , bottom bar and icons should not be too big</t>
  </si>
  <si>
    <t>1. Open desktop app
2. Search below content -&gt; Open and consume
-video content(Mp4/webm/youtube)
-PDF content
-Epub content
-HTML content
-H5P content
3. Verify while consuming, navigation bar icons , bottom bar and icons should not be too big</t>
  </si>
  <si>
    <t xml:space="preserve">Verify that when user takes a course assessment the user should not loose their current state when they toggle between full screen and normal screen. </t>
  </si>
  <si>
    <t>1. Launch the Offline desktop app
2. Login with valid credentials
3. open the course assessment or question set
4. click on toggle between full screen and normal screen</t>
  </si>
  <si>
    <t xml:space="preserve">user takes a course assessment or question set, the user should not loose their current state when they toggle between full screen and normal screen. </t>
  </si>
  <si>
    <t xml:space="preserve"> Verify that after the course assessment has started in full screen mode or Minimize screen mode the user should not be able to switch the screen resolution </t>
  </si>
  <si>
    <t>1. Launch the Offline desktop app
2. Login with valid credentials
3. Open the course assessment or question set
4. click on toggle between full screen and normal screen</t>
  </si>
  <si>
    <t xml:space="preserve">After the course assessment has started in full screen mode or Minimize screen mode the user should not be able to switch the screen resolution </t>
  </si>
  <si>
    <t>1. Launch the Offline desktop app
2. Login with valid credentials
3. open the course assessment 
4. click on toggle between full screen and normal screen</t>
  </si>
  <si>
    <t xml:space="preserve">user should be allowed to switch to and fro between Full and normal resolution if the assessment has not been started. </t>
  </si>
  <si>
    <t xml:space="preserve">Verify that the changes in course assessment when consumed in Full screen or normal resoultion mode should not affect the assessment capabilities such as attempt restrictions, timer, randomization, etc </t>
  </si>
  <si>
    <t>1. Launch the Offline desktop app
2. Login with valid credentials
3. open the course assessment
4. click on toggle between full screen and normal screen</t>
  </si>
  <si>
    <t xml:space="preserve">The changes in course assessment when consumed in Full screen or normal resoultion mode should not affect the assessment capabilities such as attempt restrictions, timer, randomization, etc </t>
  </si>
  <si>
    <t xml:space="preserve">Verify that the load time of the content in different resolutions should not be impacted when taking the course assessment </t>
  </si>
  <si>
    <t xml:space="preserve">The load time of the content in different resolutions should not be impacted when taking the course assessment </t>
  </si>
  <si>
    <t xml:space="preserve">Verify that the play error rate of the content in different resolution should not be impacted when taking the course assessment </t>
  </si>
  <si>
    <t>1. Launch the Offline desktop app
2. Login with valid credentials
3. open the course assessment or question set
4. click on toggle between full screen and normal screen
5. Verify the play error rate of the content for different resolution</t>
  </si>
  <si>
    <t xml:space="preserve">The play error rate of the content in different resolution should not be impacted when taking the course assessment </t>
  </si>
  <si>
    <t>Courses assessment</t>
  </si>
  <si>
    <t xml:space="preserve">1. Launch the Offline desktop app
2. Login with valid credentials
3. open the course assessment or question set
</t>
  </si>
  <si>
    <t xml:space="preserve">The user is able to test the course assessment which renders 50 questions randomly from 500 questions and that should work as expected without impacting the content or flow of the course assessment </t>
  </si>
  <si>
    <t>14/05/2024</t>
  </si>
  <si>
    <t>1. Launch the Offline desktop app
2. Login with valid credentials
3. open the course assessment or question set
4. consume it</t>
  </si>
  <si>
    <t xml:space="preserve">User is able to verify both course assessment and question sets which render on ECML player without breaking the flow of the content </t>
  </si>
  <si>
    <r>
      <rPr>
        <rFont val="Arial"/>
        <color theme="1"/>
        <sz val="10.0"/>
      </rPr>
      <t xml:space="preserve">The summary page should get displayed appropriately on consumption of the Video and ECML content and the same on </t>
    </r>
    <r>
      <rPr>
        <rFont val="Arial"/>
        <color theme="1"/>
        <sz val="10.0"/>
      </rPr>
      <t xml:space="preserve">Replay </t>
    </r>
    <r>
      <rPr>
        <rFont val="Arial"/>
        <color theme="1"/>
        <sz val="10.0"/>
      </rPr>
      <t>aswell</t>
    </r>
  </si>
  <si>
    <t>KN-710</t>
  </si>
  <si>
    <t>Knowlg Rel 5.4.0.0 Sprint 2</t>
  </si>
  <si>
    <t>Verify that progress is 100 in the summary section in the END event when user consumes a video content completely on portal</t>
  </si>
  <si>
    <t>Network tab should be open and user should search for telemetry</t>
  </si>
  <si>
    <t>1. Open Sunbird portal
2. Consume any Video content completely
3. Once the end page is reached, check the END event</t>
  </si>
  <si>
    <t>{eid: "END", ets: 1708088145508, ver: "3.0", mid: "END:688e7e7d920efe11f35cf7b6da1d55ac",…}
actor
: 
{id: "f7d30828-3588-4c78-be6d-3074eebeb224", type: "User"}
context
: 
{channel: "0126796199493140480",…}
cdata
: 
[{id: "UtbZqDY6trf32ZPXkhpfbFXrPMuT34ei", type: "ContentSession"},…]
channel
: 
"0126796199493140480"
did
: 
"d6979a9c27179142f31a78ead39894e7"
env
: 
"contentplayer"
pdata
: 
{id: "staging.staging.portal", ver: "6.0.0", pid: "sunbird-portal"}
rollup
: 
{l1: "0126796199493140480"}
sid
: 
"RFcAQInex8OSK9bnSeSZu3XSo2zZ2kl_"
uid
: 
"f7d30828-3588-4c78-be6d-3074eebeb224"
edata
: 
{type: "content", mode: "play", pageid: "sunbird-player-Endpage",…}
duration
: 
24.79
mode
: 
"play"
pageid
: 
"sunbird-player-Endpage"
summary
: 
[{progress: 100}, {totallength: 64.342494}, {visitedlength: 65}, {visitedcontentend: true},…]
0
: 
{progress: 100}
1
: 
{totallength: 64.342494}
2
: 
{visitedlength: 65}
3
: 
{visitedcontentend: true}
4
: 
{totalseekedlength: 0}
5
: 
{endpageseen: true}
6
: 
{score: 0}
7
: 
{uniquevisitedlength: 64}
type
: 
"content"
eid
: 
"END"
ets
: 
1708088145508
mid
: 
"END:688e7e7d920efe11f35cf7b6da1d55ac"
object
: 
{id: "do_113979903297159168151", ver: "1", type: "Content",…}
tags
: 
["0126796199493140480"]
ver
: 
"3.0"
id
: 
"api.sunbird.telemetry"
params
: 
{msgid: "e5351a9a4a6493f24171d700dbd470a8"}
ver
: 
"3.0"</t>
  </si>
  <si>
    <t xml:space="preserve">Verify that below properties are available in the summary section of the END event on portal
1. progress (100 if user have completely consumed the content)
2. totallength (total length of the content)
3. visitedlength 
4. visitedcontentend (true if user has got the endpage)
5. totalseekedlength
6. endpageseen (true if user has got the endpage)
7. score
8. uniquevisitedlength
</t>
  </si>
  <si>
    <t>"{eid: ""END"", ets: 1676898396904, ver: ""3.0"", mid: ""END:fef645468e4b93dc6956273250eb68b8"",…}
actor
: 
{id: ""3c0a3724311fe944dec5df559cc4e006"", type: ""User""}
context
: 
{channel: ""505c7c48ac6dc1edc9b08f21db5a571d"",…}
edata
: 
{type: ""content"", mode: ""play"", pageid: ""sunbird-player-Endpage"",…}
duration
: 
152.683
mode
: 
""play""
pageid
: 
""sunbird-player-Endpage""
summary
: 
[{progress: 100}, {totallength: 146.541134}, {visitedlength: 149}, {visitedcontentend: true},…]
0
: 
{progress: 100}
1
: 
{totallength: 146.541134}
2
: 
{visitedlength: 149}
3
: 
{visitedcontentend: true}
4
: 
{totalseekedlength: 0.002235}
5
: 
{endpageseen: true}
6
: 
{score: 0}
7
: 
{uniquevisitedlength: 146}
type
: 
""content""
eid
: 
""END"""</t>
  </si>
  <si>
    <t>{eid: "END", ets: 1708088145508, ver: "3.0", mid: "END:688e7e7d920efe11f35cf7b6da1d55ac",…}
actor
: 
{id: "f7d30828-3588-4c78-be6d-3074eebeb224", type: "User"}
context
: 
{channel: "0126796199493140480",…}
cdata
: 
[{id: "UtbZqDY6trf32ZPXkhpfbFXrPMuT34ei", type: "ContentSession"},…]
channel
: 
"0126796199493140480"
did
: 
"d6979a9c27179142f31a78ead39894e7"
env
: 
"contentplayer"
pdata
: 
{id: "staging.staging.portal", ver: "6.0.0", pid: "sunbird-portal"}
rollup
: 
{l1: "0126796199493140480"}
sid
: 
"RFcAQInex8OSK9bnSeSZu3XSo2zZ2kl_"
uid
: 
"f7d30828-3588-4c78-be6d-3074eebeb224"
edata
: 
{type: "content", mode: "play", pageid: "sunbird-player-Endpage",…}
duration
: 
24.79
mode
: 
"play"
pageid
: 
"sunbird-player-Endpage"
summary
: 
[{progress: 100}, {totallength: 64.342494}, {visitedlength: 65}, {visitedcontentend: true},…]
0
: 
{progress: 100}
1
: 
{totallength: 64.342494}
2
: 
{visitedlength: 65}
3
: 
{visitedcontentend: true}
4
: 
{totalseekedlength: 0}
5
: 
{endpageseen: true}
6
: 
{score: 0}
7
: 
{uniquevisitedlength: 64}
type
: 
"content"
eid
: 
"END"
ets
: 
1708088145508
mid
: 
"END:688e7e7d920efe11f35cf7b6da1d55ac"
object
: 
{id: "do_113979903297159168151", ver: "1", type: "Content",…}
tags
: 
["0126796199493140480"]
ver
: 
"3.0"
id
: 
"api.sunbird.telemetry"
params
: 
{msgid: "e5351a9a4a6493f24171d700dbd470a8"}
ver
: 
"3.0"</t>
  </si>
  <si>
    <t>Verify that progress is 100 in the summary section in the END event when user consumes a video content completely on mobile app</t>
  </si>
  <si>
    <t>Latest debug app should be inspected and console should be opened</t>
  </si>
  <si>
    <t>1. Open latest sunbird debug app
2. Consume any Video content completely
3. Once the end page is reached, check the END event</t>
  </si>
  <si>
    <t>{eid: "END", ets: 1715177827194, ver: "3.0", mid: "END:9ee4afb2ca5aac8cd3ebbea97b6f5839",…}
actor: {id: "2dcc3332be40f8bc5cedcbeb43023838717d86be", type: "User"}
context: {channel: "01347076031606784034",…}
cdata: [{id: "aYSYSicwYgOcflr0pq2UsbUtFOa0n3xs", type: "ContentSession"},…]
channel: "01347076031606784034"
did: "2dcc3332be40f8bc5cedcbeb43023838717d86be"
env: "contentplayer"
pdata: {id: "staging.sunbirded.app", pid: "sunbird.app.contentplayer", ver: "7.0.621staging-debug"}
rollup: {l1: "01347076031606784034"}
sid: "5bb67066-2cc0-4c4a-825b-2a1638471924"
edata: {type: "content", mode: "play", pageid: "sunbird-player-Endpage",…}
duration: 35.21
mode: "play"
pageid: "sunbird-player-Endpage"
summary: [{progress: 11}, {totallength: 88.212608}, {visitedlength: 10}, {visitedcontentend: true},…]
type: "content"
eid: "END"
ets: 1715177827194
mid: "END:9ee4afb2ca5aac8cd3ebbea97b6f5839"
object: {id: "do_214050632832606208118", ver: "1", type: "Content",…}
tags: []
ver: "3.0"</t>
  </si>
  <si>
    <t xml:space="preserve">Verify that below properties are available in the summary section of the END event on mobile app
1. progress (100 if user have completely consumed the content)
2. totallength (total length of the content)
3. visitedlength 
4. visitedcontentend (true if user has got the endpage)
5. totalseekedlength
6. endpageseen (true if user has got the endpage)
7. score
8. uniquevisitedlength
</t>
  </si>
  <si>
    <t xml:space="preserve">Verify user is getting the location pop up in the below page
- While onboarding (Custodian users)
- Profile update (Custodian users)
</t>
  </si>
  <si>
    <t>1.Open the Sunbird portal.
2. Select the Role from role selection popup
3.  User should be ableto select BMGS from BMGS popup
4. Observe the location popup get displayed for very first time when user open the url</t>
  </si>
  <si>
    <t>1. User should be able to launch to Portal
2. User should be able to selct the Role from the popup
3.User should be able to select BMGS from popup
4. User should get the location pop up in the below page.
-  While onboarding (Custodian users)
-  Profile update (Custodian users)</t>
  </si>
  <si>
    <t>verifyLocationPopUpGetDisplayedForFirstTime</t>
  </si>
  <si>
    <t>1.Sign Up: New user : If the user selects the location from the location pop up while onboarding, "profile location" should get updated with selected location data(derived location)
2.Anonymous user:  If the user selects the location from the location pop up while onboarding, "device location" should get updated with selected location data(derived location)</t>
  </si>
  <si>
    <t>Scenario 1:
1. Open the portal 
2. Click on login/signin button.
3. Login with self signup OR state user credentials
4. User gets the popup the location popup.
5. Select the state and district and submit.
6. Go to profile.
Scenario 2:
1. Install and launch the portal
2. Click on login/signin button.
3. Login with self signup OR state user credentials
4. Submit the credentials
5. User gets the popup regarding the location.
6. Select the state and district and submit.
7. Go to profile.</t>
  </si>
  <si>
    <t xml:space="preserve">1.User should be able to launch to Portal
2. User should be able to login with new user
3.User should be able to enter the State and District values in the location popup
4. selected state and district values should get updated in profile
</t>
  </si>
  <si>
    <t>validateStateDistrictOfBMCpopupInProfileSection</t>
  </si>
  <si>
    <t>Verify that self sign up user can edit their name in regional language like - P.B. Nandesh</t>
  </si>
  <si>
    <t>1. Open the portal 
2. Click on login button. 
3. Login with custodian users.
4. Click on Submit. 
5. Click on profile icon
6. Click on profile option.
7. Click on edit icon.
8. Enter the Name in Regional language.
9. Click on Save button.</t>
  </si>
  <si>
    <t xml:space="preserve">1.User should be able to launch to the portal
2. User should be able to Edit the Name in Regional language
3. The Updated Name should be reflect in Profile
</t>
  </si>
  <si>
    <t>SH-814</t>
  </si>
  <si>
    <t>Verify that self declared details should not show the Location (State/ District) or the Name of the user on the “My Details” section in the profile page</t>
  </si>
  <si>
    <t>User should be logged in as 
first time with new user credentials.</t>
  </si>
  <si>
    <t>1. Open the Portal.
2. Go to profile  &gt; Click on login.
3. Login with valid credentials
4. Switch to joyful theme from profile dropdown.
5. Click on Submit My Details
6. Fill the form &gt; Submit
7. Observe the submitted form data.</t>
  </si>
  <si>
    <t>1.User should be able to launch tothe Portal
2. User should be ableto login to the portal successfully
3. Observe State/District or Name of the user values should not show in Submit detials form</t>
  </si>
  <si>
    <t xml:space="preserve">Verify that the UI of dropdown of select and multi select for Onboarding pop-up works seamlessly without any discrepancy </t>
  </si>
  <si>
    <t>- Guest / New logged in user should have opened the portal</t>
  </si>
  <si>
    <t>1. Open the subird portal
2. Click on any Role avatar (Teacher, Parent, School head &amp; master, Student)
3. Fill the BMC &gt; select/unselect &gt; Submit
4. Fill the locaiton details &gt; select/unselect &gt; Submit
5. Goto profile and observe the details.</t>
  </si>
  <si>
    <t xml:space="preserve">1.User should be able to launch tothe Portal
2. User should be ableto login to the portal successfully
3.The UI of dropdown of select and multi select for Onboarding pop-up works seamlessly without any discrepancy 
</t>
  </si>
  <si>
    <t>verifyUserAbleToSelectMultipleCheckbox</t>
  </si>
  <si>
    <t xml:space="preserve">Verify that the user is able to unselect and select the checkboxes for multi select from the dropdowns for BMC onboarding pop-up </t>
  </si>
  <si>
    <t xml:space="preserve">1.User should be able to launch tothe Portal
2.User should be able complete the onboarding 
3. user is able to unselect and select the checkboxes for multi select from the dropdowns for BMC onboarding pop-up
</t>
  </si>
  <si>
    <t>verifyUserAbleToUnSelectAndSelectMultipleCheckbox</t>
  </si>
  <si>
    <t>Verify if anonymous user searching for a content which not have any board should get the content by applying the Class, subject and Medium filter</t>
  </si>
  <si>
    <t>1. Open the portal 
2. Login as guest or annoymouos user.
3. Search the content which doesnt has the board.
4. Observe</t>
  </si>
  <si>
    <t xml:space="preserve">1.User should be able to launch tothe Portal
2.User should be able complete the onboarding 
3. user should get the content which not have any board only by applying the Class, subject and Medium filter
</t>
  </si>
  <si>
    <r>
      <rPr>
        <rFont val="Arial"/>
        <color theme="1"/>
        <sz val="10.0"/>
      </rPr>
      <t xml:space="preserve">Verify, the count should be correct , after user clicks on </t>
    </r>
    <r>
      <rPr>
        <rFont val="Arial"/>
        <b/>
        <color theme="1"/>
        <sz val="10.0"/>
      </rPr>
      <t>"+More"</t>
    </r>
    <r>
      <rPr>
        <rFont val="Arial"/>
        <color theme="1"/>
        <sz val="10.0"/>
      </rPr>
      <t xml:space="preserve"> button from course list under priofile section.</t>
    </r>
  </si>
  <si>
    <t>1. Open the portal
2. Go to Profile
3. Verify course consumption details should display under "Courses"
4. Observe the button at the footer of the course list.
5. Observe the count and match the count after expand.</t>
  </si>
  <si>
    <t xml:space="preserve">1.User should be able to launch tothe Portal
2.User should be able complete the onboarding 
3.User should be able login with valid credentials
4. The count should be correct , after user clicks on "+More" button from course list under priofile section.
</t>
  </si>
  <si>
    <t>SB-26808</t>
  </si>
  <si>
    <t xml:space="preserve">Verify that in portal when user logs in and tries to edit either email, phone or recovery ID from their profile page, then the system will trigger OTP validation before the user is allowed to access/ edit the field (use existing OTP functionality to enable this)
&amp;
Verify that in portal OTP will be sent to the existing identifier (phone/ email) in the system ('Use OTP xxxx to edit the contact details for your staging profile") when user tries to add/ edit any identifier
&amp;
Verify that in portal for the 'Resend OTP' in the profile page for adding or editing any identifiers, the rules will apply same as existing functionality across the system
&amp;
Verify that in portal once the OTP validation is successful, then only the user is allowed to edit their field of choice. </t>
  </si>
  <si>
    <t xml:space="preserve">Scenario1:
1. Open the sunbird portal
2. Login with valid credentials
3. Go to the profile 
4. Click on Edit email, phone or recovery ID 
5. Observe the OTP is generated to primary identifier (Email/Phone)
6. Enter the OTP &gt; Submit
7. Enter the Email/Phone
8. Observe OTP is generated to email 
9. Enter the OTP &gt; Submit
10. Observe Email/Phone is updated successfully 
Scenario2/3/4:
1. Open the sunbird portal
2. Login with valid credentials
3. Go to the profile 
4. Click on Edit email, phone or recovery ID 
5. Observe the OTP is generated to primary identifier (Email/Phone)
6. Observe the Email message is displayed as "Use OTP xxxx to edit the contact details for your staging profile"
7. Click on Resend OTP button 
8. Observe OTP is generated is again for the identifier
9. Enter the valid OTP &gt; Submit
10. Observe  that once the OTP validation is successful, then only the user is allowed to edit their field of choice
</t>
  </si>
  <si>
    <t xml:space="preserve">If User logs in and tries to edit either email, phone or recovery ID from their profile page, then the system will trigger OTP validation before the user is allowed to access/ edit the field (use existing OTP functionality to enable this)
============
OTP will be sent to the existing identifier (phone/ email) in the system ('Use OTP xxxx to edit the contact details for your staging profile") when user tries to add/ edit any identifier
===========
The 'Resend OTP' in the profile page for adding or editing any identifiers, the rules will apply same as existing functionality across the system
=============
once the OTP validation is successful, then only the user is allowed to edit their field of choice. </t>
  </si>
  <si>
    <t>Verify that logged in / Guest user profile page "Edit" buttons size should be same for all the sections</t>
  </si>
  <si>
    <t>- Caption should be enabled to the video player content via backend</t>
  </si>
  <si>
    <t>1. Open the sunbird portal
2. Login with valid credentials
3. Goto profile
4. Observe Edit button</t>
  </si>
  <si>
    <t>1.User should be able to launch tothe Portal
2.User should be able complete the onboarding 
3.Login with valid credentials
3.User should observe profile page "Edit" buttons size should be same for all the sections</t>
  </si>
  <si>
    <t>Verify that yellow colour border with profile text inside is displayed with curve design on left and right ending for guest and logged in user</t>
  </si>
  <si>
    <t>1. Open the sunbird portal
2. Login with Guest/ Valid user
3. Click on profile page
4. Observe yellow color border with Profile text inside</t>
  </si>
  <si>
    <t>1.User should be able to launch tothe Portal
2.User should be able complete the onboarding 
3.The yellow colour border with profile text inside should be displayed with curve design on left and right ending for guest and logged in user</t>
  </si>
  <si>
    <t>Verify that users can change these values from their profile at any time, irrespective of their login type (self sign up, google sign in or SSO, created via API).</t>
  </si>
  <si>
    <t>1. Open the Sunbird portal. 
2. Login with valid credentials
3. Goto Profile
4. Click on Edit in profile 
5. Update name, location, usertypes &gt; Submit</t>
  </si>
  <si>
    <t>1. User should be able to launch tothe Portal
2. User should be able complete the onboarding
3. Login with valid credentials
4.  Users should be able to change these values from their profile at any time, irrespective of their login type (self sign up, google sign in or SSO, created via API).</t>
  </si>
  <si>
    <t>SB-23670</t>
  </si>
  <si>
    <t>Verify User is displayed with "Content preference" text above the BMGS and the location details in the profile page</t>
  </si>
  <si>
    <t>1. Open Sunbird Portal.
2. Login with guest / valid credential.
3. Click on Profile icon.
4. Observe.</t>
  </si>
  <si>
    <t xml:space="preserve">1. User should be able complete the onboarding
2. Verify that in profile page user is displayed with "Content preference" text above the BMGS and the location details in the profile page
</t>
  </si>
  <si>
    <t>profilePageUserIsDisplayWithContentPrferenceBelowOrgNameAndBMGSunderLocationDetails</t>
  </si>
  <si>
    <t>Verify that user can click on Edit button dispalyed for BMCS in the profile section 
&amp;
Verify clicking on Guest profile user should be able to edit the location details from profile section
&amp;
Verify clicking on Guest profile user should be able to edit the BMGS values from profile section</t>
  </si>
  <si>
    <t>1. Open the staging portal 
2. Login with Guest user
3. Go to profile tab 
4. Click on the edit for BMCS 
===================
1. Open the sunbird portal 
2. Login as a guest user 
3. Click on the avatar icon
4. Click on the guest profile 
5. Click on edit button of location details and update  
6. Click on edit button for BMGS values</t>
  </si>
  <si>
    <t xml:space="preserve">1. User should be able to launch to the Portal
2. User should be able to complete the onboarding
3. User should be able to click on Edit for BMCS in Profile section
================
1. User should be able to launch the Portal
2. User should be able complete the onboarding
3. Post clicking on Guest profile user should be able to edit the BMGS values and location values from profile section
</t>
  </si>
  <si>
    <t>validateBMSvaluesInGuestProfile
==============
verifyGuestUserAbleToEditLocationDetails</t>
  </si>
  <si>
    <t>validateBMCAndLocationDetailsInProfileOfGuestUser</t>
  </si>
  <si>
    <t xml:space="preserve">Newly/Existing created custodian user should not be shown verified state user icon  when the user opens the profile page.
</t>
  </si>
  <si>
    <t xml:space="preserve">Scenario 1:
1. Open the Application
2. Click on login.
4. Login with newly/Existing created self sign up user.
5. Click on profile icon.
6. Click on profile
</t>
  </si>
  <si>
    <t xml:space="preserve">1. User should be able to launch tothe Portal
2. User should be able complete the onboarding
3.  Verified state users icon should not be shown when the custodian user opens the porfile page.
</t>
  </si>
  <si>
    <t>StateVerifiedUserIconShouldNotbeShowToSelfSignUpUser</t>
  </si>
  <si>
    <t xml:space="preserve">
Newly/Existing created Google sign in user should not be shown verified state user icon when the user opens the profile page.</t>
  </si>
  <si>
    <t xml:space="preserve">&gt; User should be first time logged in
user.
</t>
  </si>
  <si>
    <t xml:space="preserve">
Scenario 2:
1. Click on login.
2. Click on login with Google
3. Enter vallid credentials
4. select terms and conditions.
5. Fill framework details.
6. Click on profile icon.
7. Click on profile
</t>
  </si>
  <si>
    <t>1. User should be able to launch tothe Portal
2. User should be able complete the onboarding
3. Verified state users icon should not be shown when the new users login via google sign in and  opens the porfile page.</t>
  </si>
  <si>
    <t>Verify that BMGS details selected during onbaording by user is getting displayed as same in Profile section</t>
  </si>
  <si>
    <t>1. At least one new user should be registered to Diksha
2. User should not be filled the onboarding values</t>
  </si>
  <si>
    <t>1. Open the Application.
2. Click on login.
4. Login with newly created custodian user.
6. Fill the framework detais.
7. Click on save
8. Go to profile page.
9. Verify the framework values</t>
  </si>
  <si>
    <t>1. User should be able to launch tothe Portal
2. User should be able complete the onboarding
3. The BMGS details selected during onbaording by user should be shown same in Profile page</t>
  </si>
  <si>
    <t>Verify that in the portal, after login user preference values should be as per the loged in user</t>
  </si>
  <si>
    <t>1. Open the sunbird portal 
2. Login as guest user
3. Observe the preference values in the profile
4. Login with valid credentials
5. Observe the preference values in the profile section</t>
  </si>
  <si>
    <t>1. User should be able to launch tothe Portal
2. User should be able complete the onboarding
3.Verify that in the portal, after login user preference values should be as per the loged in user</t>
  </si>
  <si>
    <t>validateAndVerifyGustuserNameInProfilepage</t>
  </si>
  <si>
    <t>location</t>
  </si>
  <si>
    <t>Verify that the Submit button should not be enabled when the user has not selected the any state/district in location popup</t>
  </si>
  <si>
    <t xml:space="preserve">1. Open the sunbird portal.
2. Login with guest user
3.Go to profile and edit the location values
4. Try to click on submit button without giving state district values.
</t>
  </si>
  <si>
    <t xml:space="preserve">1. User should be able to launch tothe Portal
2. User should be able complete the onboarding
3. Login with Guest user
4. The Submit button should not be enabled when the user has not selected the any state/district in location poup </t>
  </si>
  <si>
    <t>SB-20926</t>
  </si>
  <si>
    <t xml:space="preserve"> FAQ section should be  translated in all the below languages
Telugu
Marathi
</t>
  </si>
  <si>
    <t>1. Open the portal
2. Login with valid credentials
3. Click on Help
4. Click on Language Dropdown and Select  Language</t>
  </si>
  <si>
    <t xml:space="preserve">1. User should be able to launch tothe Portal
2. User should be able complete the onboarding
3. Login with Valid credentials
4.User should be able to Select the language from Language dropdown
5.FAQ section should be  translated in all the below languages
Telugu
Marathi
</t>
  </si>
  <si>
    <t>verifyTeluguAndMaratiLanguageTranslate</t>
  </si>
  <si>
    <t xml:space="preserve"> FAQ section should be  translated in all the below languages
Bengali
Tamil
</t>
  </si>
  <si>
    <t>"1. User should be able to launch tothe Portal
2. User should be able complete the onboarding
3. Login with Valid credentials
4.User should be able to Select the language from Language dropdown
5.FAQ section should be  translated in all the below languages
Bengali
Tamil</t>
  </si>
  <si>
    <t>tamilAndBengaliLanguageTranslate</t>
  </si>
  <si>
    <t>Verify Help should be display the hamburger menu
Verify that list of FAQs should be displayed post clicking on Help button
Verify that user is able to give the feedback</t>
  </si>
  <si>
    <t>User should logged in as custodain user</t>
  </si>
  <si>
    <t>1. Open the sunbird portal.
2. Go to the profile
3. Click on Login
4. Login with valid credentials
5. Click on the burger menu
6. Verify Help Center should be display the burger menu</t>
  </si>
  <si>
    <t>1. User should be able to launch tothe Portal
2. User should be able complete the onboarding
3. Login with Valid credentials
4. Help Center should be display the burger menu</t>
  </si>
  <si>
    <t>verifyHelpCentreHamburgerMenuAndFAQ</t>
  </si>
  <si>
    <t>ValidateHelpSection</t>
  </si>
  <si>
    <t>Verify that post clicking on login button, user should be redirected to login page
&amp;
Verify that "Log into SUNBIRD" label is replaced by "SUNBIRD" logo in login page
&amp;
Verify that place holder text is displayed as 'Enter your email / mobile number" textbox
&amp;
Verify that login button text is displayed in caps as "LOGIN".</t>
  </si>
  <si>
    <t>1. Open portal.
2. complete onboarding
3. Go to profile
3. Click on the login button.
3. Observe the redirection.
4. Observe the  "SUNBIRD" logo
================
1. Open portal.
2. Click on profile.
3. Click on login button.
4. Observe placeholder text for email field.
5. Observe placeholder for name field.</t>
  </si>
  <si>
    <t>1. User should be able to launch to the Portal
2. User should be able complete the onboarding
3. Post cliking on login button, user should be redirected to login page
4. Log into "Sunbird" label should replaced by "SUNBIRD" logo in login page
5. User should be able to login with given credentials
6. User should be able to land on Login page after clicking on the login button from Profile page
7. Placeholder texts should get displayed as 'Enter your email / mobile number" textbox
8. Login button text should displayed in caps as "LOGIN"</t>
  </si>
  <si>
    <t>ValidateLoginLandingPage</t>
  </si>
  <si>
    <t xml:space="preserve">Consumption </t>
  </si>
  <si>
    <t xml:space="preserve">Verify total number of contents contributed is displayed on the Profile page of a user.
</t>
  </si>
  <si>
    <t>1. Open the Sunbird portal
2. Login with content creator cedentials.
3. Click on Profile icon and select profile option from the drop down available.
4. Verify whether contribution count is displayed.</t>
  </si>
  <si>
    <t>1. User should be able to launch tothe Portal
2. User should be able complete the onboarding
3. User should be able to login with creator credentials
4. Total number of contents contributed must be displayed on the Profile page of a user.
5. Content creator should be able to delete a resource from Published, All my content and draft section.</t>
  </si>
  <si>
    <t>Verify that "Forgot?" link text is replaced by "Forget password?" and should be displayed below password text box on right side
&amp;
Verify that place holder text is displayed as 'Enter your email / mobile number" in Email address / Mobile number textbox</t>
  </si>
  <si>
    <r>
      <rPr>
        <rFont val="Arial"/>
        <color theme="1"/>
        <sz val="10.0"/>
      </rPr>
      <t xml:space="preserve">1. Open portal.
2. Go to profile &gt; Select switch to joyful theme.
3. Click on login button.
4. Observe the </t>
    </r>
    <r>
      <rPr>
        <rFont val="Arial"/>
        <b/>
        <color theme="1"/>
        <sz val="10.0"/>
      </rPr>
      <t xml:space="preserve">"Forget password?" </t>
    </r>
    <r>
      <rPr>
        <rFont val="Arial"/>
        <color theme="1"/>
        <sz val="10.0"/>
      </rPr>
      <t>link.
5. Observe placeholder text for email field.</t>
    </r>
  </si>
  <si>
    <t>1. User should be able to click on Login button from Profile page
2. User navigated to the Login page
3. Link text "Forgot?" should be replaced by "Forget password?" and should be displayed below password text box on right side</t>
  </si>
  <si>
    <t>SH-814
SH-145
SB-21650
SB-23427</t>
  </si>
  <si>
    <t xml:space="preserve">1. Verify, all custodian users are able to see the Submit details button in green color in profile page.
2. Verify that user is able to click on submit details in Profile page
3. Verify that 3 additional fields are added in the Consent Form as below
a. External ID
b. Org Phone Number
c. Org Email ID
4. Verify that user is displayed with the Check box to accept the Consent Form.
5. Verify" I consent to providing my Profile Details and the additional details listed above with the administrators of my State / Institution. All administrators on SUNBIRD are bound by the Privacy Policy and Administrator Guidelines in their use of my data. "when user clicks on "Submit Details" in Profile Page in Portal
6. Verify user is not able to click on submit if any mandatory fileds missed to get filled.
7. Verify, upon successful submission of the form user is able to get the message in the UI as "Thank you for submitting your details. You can edit this information from your profile if you need to".
8. Verify post updating the teacher form user is displayed with the toaster message as "Updated successfully"
 </t>
  </si>
  <si>
    <r>
      <rPr>
        <rFont val="Arial"/>
        <color theme="1"/>
        <sz val="10.0"/>
      </rPr>
      <t xml:space="preserve">1. Open the Sunbird Portal.
2. Complete Onboarding
3. Click on Avatar menu
4. Click on login.
5. Login with valid credentials.
6. Click on Avatar menu
7. Click on Profile
8. Observe the option </t>
    </r>
    <r>
      <rPr>
        <rFont val="Arial"/>
        <b/>
        <color theme="1"/>
        <sz val="10.0"/>
      </rPr>
      <t>"Submit details"</t>
    </r>
    <r>
      <rPr>
        <rFont val="Arial"/>
        <color theme="1"/>
        <sz val="10.0"/>
      </rPr>
      <t xml:space="preserve"> in green color with light yellow background.
9. 
Click on Update button
Observe the values appeared in state field.
8. Update the values &amp; observe the message.</t>
    </r>
  </si>
  <si>
    <t>1. User should be able to login with valid custodian credentials
2. User should be able to see the Submit details button in green color in profile page.
3. User should be able click on Submit details button.
4.The 3 additional fields are added in the Consent Form as below
a) External ID
b) Org Phone Number
c) Org Email ID
5. User should be displayed with the consent privacy policy alond with the checkbox
6. User should be able to update the state and other fields.
7. Post update the user should get the message "Updated successfully".</t>
  </si>
  <si>
    <t xml:space="preserve">CustodianUserProfilePageValidation
ValidateSubmitDetailsPageinProfilePage 
validateSubmitDetailsConsentForm </t>
  </si>
  <si>
    <t>ValidateSubmitDetailsButton</t>
  </si>
  <si>
    <t>Verify that the upading the role, location or declarations the read API (/api/user/v5/read/{{userId}}) call should be available in network tab without any discrepancy or API error</t>
  </si>
  <si>
    <t>1. Open the sunbird portal
2. Login with valid credenials
3. Goto Profile
4. Click on Edit button 
5. Update the location, role &gt; Submit
6. Updated the submitted declaration form &gt; Submit
7. Open the browser newtork tab
8. Observe v5 read API is displayed</t>
  </si>
  <si>
    <t>1. The network tab should be opened before user updated the declaration form
2. The upading the role, location or declarations the read API (/api/user/v5/read/{{userId}}) call should be available in network tab without any discrepancy or API error</t>
  </si>
  <si>
    <t>Verify that the user update api (/api/user/v3/update) for scenarios like email, phone, recovery phone, dob, profileusertypes and profilelocation call should be available in network tab without any discrepancy or API error</t>
  </si>
  <si>
    <t>1. Open the sunbird portal
2. Login with valid credenials
3. Goto Profile
4. Click on Edit button 
5. Click on Email/Phone/Recovery ID 
6. Enter the OTP recieved in primary identifier (Email/Phone) &gt;Submit 
7. Update the Phone, email, recovery &gt; Submit
8. Open the browser newtork tab
9. Observe user v3 update API is displayed</t>
  </si>
  <si>
    <t>1. The network tab should be opened before user updates the declaration form
2. The user update api (/api/user/v3/update) for scenarios like email, phone, recovery phone, dob, profileusertypes and profilelocation call should be available in network tab without any discrepancy or API error</t>
  </si>
  <si>
    <t xml:space="preserve">Verify mange location should not be display and it should be replaced with Guest Profile
&amp;
Verify If the user edit’s name of the guest profile It should display same as pofile icon. </t>
  </si>
  <si>
    <t xml:space="preserve">1. Open the sunbird portal 
2. Login as a guest user 
3. Click on the avatar icon
4. Click on the guest profile 
5. Click on edit personal details
6. Change the name 
7. Observe </t>
  </si>
  <si>
    <t xml:space="preserve">1. For Guest User Mange location should not be display and it should be replaced with Guest Profile
2. User should be able to Edit User name
3. Observe updated Name is displayed in Profile page
</t>
  </si>
  <si>
    <t>Verify that in portal for minor users (Below 18 age) "Submit details" option should not be displayed on profile page</t>
  </si>
  <si>
    <t>User should be as MINOR</t>
  </si>
  <si>
    <t>1. Open the sunbird portal 
2. Login as a valid user 
3. Goto to profile 
4. Observe</t>
  </si>
  <si>
    <t>1. User should be able login with minor user
2. For minor users (Below 18 age) "Submit details" option should not be displayed on profile page</t>
  </si>
  <si>
    <t>SubmitDetailsShouldnotDisplayForMinorUsers</t>
  </si>
  <si>
    <t>For SSO users &amp; Google Sign in users ,Verify that the 
Board, Medium and Subject values are showing in 
alphabetical order while updating  onboarding details</t>
  </si>
  <si>
    <t>SSO:
1. Open the Application
2. Click on login.
3. Click on Switch to joyful theme
4. Click on Login with state system
5. Login with valid credentials.
6. Click on avatar icon.
7. Click on profile.
8. Click on edit icon present in BMS Section.
9. Observe the order of values present in each section.
Gmail:
1. Open the Application
2. Click on login.
3. Click on google sign in.
4. Login with valid credentials.
5. Click on avatar icon.
6. Click on profile.
7. Click on edit icon present in BMS Section.
8. Observe the order of values present in each section.</t>
  </si>
  <si>
    <t xml:space="preserve">1. User should be able login with SSo user
2. The BMS values should be displayed in alphabetical order in each section when SSO user updates the framework details in profile page
=========================
1. User should be able login with gmail user
2. The BMS values should be displayed in alphabetical order in each section when gmail user updates the framework details in profile page
</t>
  </si>
  <si>
    <t>verifyBMSvaluesInAlphabeticalOrderInGoogleSignedUsersInProfilePage</t>
  </si>
  <si>
    <t>Verify after merging primary user is getting an option to edit the State and district values but is able to edit the profile information and save the changes successfully</t>
  </si>
  <si>
    <t>1. Open the portal 
2. Login with primary user credentials.
3. Go to profile page.
4. Click on edit details.
5. Upate the details</t>
  </si>
  <si>
    <t>1. User should be able to login with valid cedentials and see the merge account button in the profile page
2. After merging primary user should get an option to edit the State and district values but should be able to edit the profile information and save the changes successfully</t>
  </si>
  <si>
    <t>Verify that the completed course is getting displayed under "My learning" Section along with  the certification link(if avaliable) if there are also more than 3 course user gets a "View more" link for My Learning section and "View more" and "View less" toggles works fine for  My Learning section
&amp;
Verify that "Contributions" section display on profile page below to the framework details with correct count and NEXT and PREVIOUS slider works fine in "Contributions(s)" section
&amp;
Verify user should be able to click on course and should be able to access the contents</t>
  </si>
  <si>
    <t>- Course should have been by content creator to see in contribution section</t>
  </si>
  <si>
    <t xml:space="preserve">Scenario1:
1. Open the Sunbird portal
2. Click on Profile icon &gt; login.
3. Login with valid credentials
4. Search and open the ongoing course
5. Join and consume course completely 
6. Go to profile section 
7. Scroll down to My Learning
Scenario2 &amp; 3:
1. Open the Sunbird portal
2. Click on Profile icon &gt; login.
3. Login as Content creator.
4. Click on Profile icon &gt; profile
5. Scroll down and Observe the contribution section is displayed
6. Click on course content 
7. Observe user is redirected to content TOC page 
</t>
  </si>
  <si>
    <t>1. Completed course should be getting displayed under "My Learning" Section along with the certification link(if avaliable)
2. "Contributions" section should display on profile page below to the 
framework details with correct count and NEXT and PREVIOUS slider works fine in "Contributions(s)" section"
3.User should be able to click on course and should be able to access the contents</t>
  </si>
  <si>
    <t>Verify that user is able to edit profile in all covered regional languages (Assamese, Bengali, Gujarati, Hindi, Kannada, Malayalam, Marathi, Odia, Punjabi, Tamil, Telugu)</t>
  </si>
  <si>
    <t>1. Open the Sunbird portal
2. Click on Profile icon &gt; login.
3. Login with self signup credentials (registered user)
4. Click on profile icon
5. Go to profile section
6. Click on language field next to bell icon 
7. Change the language to regional language
8. Edit profile detials and observe</t>
  </si>
  <si>
    <t>1. User should be able to login with registered credentials
2. User should be able to change the languages from language dropdown
3. User should be able to edit profile in all covered regional languages (Assamese, Bengali, Gujarati, Hindi, Kannada, Malayalam, Marathi, Odia, Punjabi, Tamil, Telugu)</t>
  </si>
  <si>
    <t>verifyEditProfileWithDifferentLanguage</t>
  </si>
  <si>
    <t>Verify that a Self Signed up/state user is able to modify framework details(Board, Medium,Class and Subject) in profile page &amp; user is able to filter values for Medium, Class and subject 
after the selection of "Board".</t>
  </si>
  <si>
    <t>User should be custodian user/State 
verified user</t>
  </si>
  <si>
    <t>1. Open the Sunbird portal
2. Click on Profile icon &gt; login.
3. Login with self signup credentials (registered user)
4. Click on profile icon
5. Go to profile section
6. Edit the BMCS values
7. Observe</t>
  </si>
  <si>
    <t>1. User should be able to select the Board value  in filters
2. Self Signed up/state user should be able to modify framework details
(Board, Medium, Class and Subject) in profile page &amp; user is able to 
filter values for Medium, Class and subject afterthe selection of 
"Board".</t>
  </si>
  <si>
    <t>Verify that in portal when user logs in and tries to edit either email, phone or recovery ID from their profile page, then the system will trigger OTP validation before the user is allowed to access/ edit the field (use existing OTP functionality to enable this)
&amp;
Verify "Submit" button will be enabled only for a correct email id and correct phone number and clicking on "Submit" no OTP validation required for recovery email and recovery phone number id add and same recovery id should be dispayed on the profile
&amp;
Verify that the updated recovery identifier is displayed masked once submitted by the user.</t>
  </si>
  <si>
    <t>Scenario1:
1. Open the portal 
2. Click on login button. 
3. Login with valid credentials 
4. Submit the credentials. 
5. Click on profile icon. 
6. Select the the profile page. 
7. Click on add recovery option.
8. Enter the OTP recieved on primary identifier (Email/Phone)
9. Click on Submit
Scenario 2 &amp; 3:
1. Open the portal
2. Click on login button. 
3. Login with valid credentials 
4. Submit the credentials. 
5. Click on profile icon. 
6. Select the the profile page. 
7. Click on add recovery option.
8. Enter the OTP recieved on primary identifier (Email/Phone)
9. Click on Submit
10.Observe recovery id is masked</t>
  </si>
  <si>
    <t>1.  When user logs in and tries to edit either email, phone or recovery ID from their profile page, then the system will trigger OTP validation before the user is allowed to access/ edit the field (use existing OTP functionality to enable this)
2. The "Submit" button should be enabled only for a correct email id/Mobile is entered.
3. The proper message "Enter a valid email adress/Enter 10 digit mobile number' should be shown when user enter invalid Email/Mobile number.
4  Same added recovery id should shown in profile page.
5  User should be able to update the recovery id
6. Updated details recovery shown in masked format in profile page.</t>
  </si>
  <si>
    <t xml:space="preserve">Verify that in portal OTP will be sent to the existing identifier (phone/ email) in the system ('Use OTP xxxx to edit the contact details for your staging profile") when user tries to add/ edit any identifier
&amp;
Verify that in portal for the 'Resend OTP' in the profile page for adding or editing any identifiers, the rules will apply same as existing functionality across the system
&amp;
Verify that in portal once the OTP validation is successful, then only the user is allowed to edit their field of choice. </t>
  </si>
  <si>
    <t>Scenario1:
1. Open the portal 
2. Click on login button. 
3. Login with valid credentials 
4. Submit the credentials. 
5. Click on profile icon. 
6. Select the the profile page. 
7. Click on Email or Phone update option.
8. Enter the OTP recieved on primary identifier (Email/Phone)
9. Click on Submit
10. Enter the valid Email / phone id &gt; Submit
11. Enter the valid OTP &gt; Submit
Scenario2:
1. Open the portal 
2. Click on login button. 
3. Login with valid credentials 
4. Submit the credentials. 
5. Click on profile icon. 
6. Select the the profile page. 
7. Click on Email or Phone update option.
8. Enter the OTP recieved on primary identifier (Email/Phone)
9. Click on Submit
10. Enter the valid Email / phone id &gt; Submit
11. Click on Resend OTP &gt; Submit
12. Enter the valid OTP &gt; Submit
Scenario3:
1. Open the portal 
2. Click on login button. 
3. Login with valid credentials 
4. Submit the credentials. 
5. Click on profile icon. 
6. Select the the profile page. 
7. Click on Email or Phone update option.
8. Enter the OTP recieved on primary identifier (Email/Phone)
9. Click on Submit
10. Enter the valid Email / phone id &gt; Submit
11. Enter the valid OTP &gt; Submit
12. Observe the Email or Phone Id is updated</t>
  </si>
  <si>
    <t xml:space="preserve">1. In portal OTP should be sent to the existing identifier (phone/ email) in the system ('Use OTP xxxx to edit the contact details for your staging profile") when user tries to add/ edit any identifier
&amp;
2.The 'Resend OTP' in the profile page for adding or editing any identifiers should send the OTP to Primary Identifiers and the rules will apply same as existing functionality across the system
&amp;
3. In portal once the OTP validation is successful, then only the user should be allowed to edit their field of choice. </t>
  </si>
  <si>
    <t>In mobile and Email id block, Verify that the validation for email and phone number is performed only when the user tries to update the already given identifier</t>
  </si>
  <si>
    <t>1. User should be custodian user
2. Under mobile and Email id block</t>
  </si>
  <si>
    <t>1. Open the portal 
2. Click on login button. 
3. Login with valid credentials 
4. Submit the credentials. 
5. Click on profile icon. 
6. Select the the profile page. 
7. Click on Email / Phone .
8. Enter the OTP recieved on primary identifier (Email/Phone)
9. Click on Submit
10. Entered the already used email id/Phone number with which user has logged in.
11. Click on submit button</t>
  </si>
  <si>
    <t>1. User should be able to see the Submit details button in Profile page
2. User should be able to click on Submit details button
3. Error message / notification should be displayed to user when he tries to update the already given identifier
4. User should not be able to enter aready given number/mail.</t>
  </si>
  <si>
    <t>Verify that User should be able to click on the Add recovery option and enter the OTP from Primary identifer (Email/phone) and get Option to enter Email and phone number 
1. Email address
2. Phone number
3. Enter Email/phone number Textbox
4. Submit button...</t>
  </si>
  <si>
    <t>1. Open the portal 
2. Click on login button. 
3. Login with valid credentials 
4. Submit the credentials. 
5. Click on profile icon. 
6. Select the the profile page. 
7. Click on add recovery option.
8. Enter the OTP recieved on primary identifier (Email/Phone)
9. Click on Submit
10.Observe.</t>
  </si>
  <si>
    <t>1. User  should be able to login and move to prfile page
2. User should be able to click on the Add recovery option and enter the OTP from Primary identifer (Email/phone) and get Option to enter Email and phone number 
Below mentioned fields should be shown
- Email address
- Phone number 
- Submit Button</t>
  </si>
  <si>
    <t>ED-4054</t>
  </si>
  <si>
    <t xml:space="preserve">Verify that any identifier(Email) max 5 times OTP will get generated for Submit/My details fprm within 1 hour and if user try to request more than that then, error response will displayed and in network console will show response as "ERROR_RATE_LIMIT_EXCEEDED'
&amp;
Verify that any identifier(Phone) max 5 times OTP will get generated for Submit/My details fprm within 1 hour and if user try to request more than that then, error response will displayed and in network console will show response as "ERROR_RATE_LIMIT_EXCEEDED'
</t>
  </si>
  <si>
    <t>Scenario1:
1. Open the Sunbird Portal
2. Login with valid credentials
3. Goto Profile
4. Click on Submit detail button
5. Select Tenant from dropdown
6. Enter the valid Email/Phone number &gt; Get OTP 
7. Keep on generating OTP from Identifier for more than 5 times
8. Open the network tab and observe in response error message
Scenario2:
1. Open the Sunbird Portal
2. Login with valid credentials
3. Goto Profile
4. Click on My details button
5. Enter the valid Email/Phone number &gt; Get OTP 
6. Keep on generating OTP from Identifier for more than 5 times
7. Open the network tab and observe in response error message</t>
  </si>
  <si>
    <t xml:space="preserve">1. User should be able to enter the OTP to give email id
2. Try to generate OTP for 5 times
3. Any identifier(Email) max 5 times OTP will get generated for Submit/My details fprm within 1 hour and if user try to request more than that then, error response will displayed and in network console will show response as "ERROR_RATE_LIMIT_EXCEEDED'
=================
1. User should be able to enter the OTP to give mobile number 
2. Try to generate OTP for 5 times
3.Any identifier(Phone) max 5 times OTP will get generated for Submit/My details fprm within 1 hour and if user try to request more than that then, error response will displayed and in network console will show response as "ERROR_RATE_LIMIT_EXCEEDED'
</t>
  </si>
  <si>
    <t>In add recovery, Verify that “This email address is the same as that linked to your profile” alert message is displayed when the user gives same email address as the already existing email ID and “This phone number added is the same as what is linked with your profile” alert message is displayed when the user gives the account recovery number same as the already existing phone number
&amp;
Verify that “Enter a valid email address” alert message id displayed when there is no @ in the given email ID , Also Proper email format validation should be checked when there no entry after "@"</t>
  </si>
  <si>
    <t>&gt;User should be custodian user
&gt;In add recovery, Enter the OTP recieved on primary identifier (Email/Phone)to Email update popup to be displayed</t>
  </si>
  <si>
    <t>Scenaio1 &amp; 2:
1. Open the portal 
2. Click on login button. 
3. Login with valid credentials 
4. Submit the credentials. 
5. Click on profile icon. 
6. Select the the profile page. 
7. Click on add recovery option.
8. Now add the same email id/Phone number which is linked to the logged in user.
9. Again enter the inavalid email-id(ex: There is no@ in entered email id)
10. Observe the result.</t>
  </si>
  <si>
    <t>1. User should be able to enter the valid mail id/phone number 
2.The proper message “This email address is the same as that linked to your profile"" should be shown when user enters the same email id/Mobile number which is linked to the logged in users.
3.The proper message “Please enter a valid email adress” alert message id should be shown when the user enters the invalid email id."</t>
  </si>
  <si>
    <t>Verify that the user is able to provide already existing user's email id and phone number as account recovery value:
1) State users
2) Custodian users
Same identifier can be used as recovery id for mutiple users :
1) Phone Number
2) Email ids</t>
  </si>
  <si>
    <t>Scenario 1:
1. Open the portal 
2. Click on login button. 
3. Login with valid credentials 
4. Submit the credentials. 
5. Click on profile icon. 
6. Select the the profile page. 
7. Click on Email or Phone update option.
8. Enter the OTP recieved on primary identifier (Email/Phone)
9. Click on Submit
10. Enter the valid Email / phone id &gt; Submit
11. Enter the valid OTP &gt; Submit
12. Enter the email-id/Mobile number(existing State and Custodian user's email id/Mobile) which is used by the other users.
13. Click on Submit
Scenario2:
1. Open the portal 
2. Click on login button. 
3. Login with valid credentials 
4. Submit the credentials. 
5. Click on profile icon. 
6. Select the the profile page. 
7. Click on Email or Phone update option.
8. Enter the OTP recieved on primary identifier (Email/Phone)
9. Click on Submit
10. Enter the valid Email / phone id &gt; Submit
11. Enter the valid OTP &gt; Submit
12. Enter the email-id/Mobile number which is already used as a Recovery id for the users
13. Click on Submit</t>
  </si>
  <si>
    <t>1. user should be able to login with valid credentials and go to Profile page
2.The user should be able to provide already existing State and Custodian user's email id and phone number as account recovery value:
3.The user should be use the same recovey id both Email-id and Mobile Number for multiple users.</t>
  </si>
  <si>
    <t>AddRecoveryID</t>
  </si>
  <si>
    <t>Verify that the "Submit" option gets disabled when the user types 10 digit phone number and then remove even a digit</t>
  </si>
  <si>
    <t>1. Open the portal
2. Click on login button. 
3. Login with valid credentials 
4. Submit the credentials. 
5. Click on profile icon. 
6. Select the the profile page. 
7. Click on Phone or recovery option.
8. Enter the OTP recieved on primary identifier (Email/Phone)
9. Click on Submit
10. Enter the invalid phone number and observe the validation message</t>
  </si>
  <si>
    <t>1. User should be able to see the Submit  button is disabled before entering the 10 digits phone number
2. The "Submit" option should be enabled only when the user enters the 10 digit phone number 
3. The Proper message should be shown when the user removes any digit from the entered 10 Phone number</t>
  </si>
  <si>
    <t>Verify if user gives Phone number starting with 6, 7, 8, 9 should be validated</t>
  </si>
  <si>
    <t>1. Open the portal 
2. Click on login button. 
3. Login with valid credentials 
4. Submit the credentials. 
5. Click on profile icon. 
6. Select the the profile page. 
7. Click on Phone or recovery option.
8. Enter the OTP recieved on primary identifier (Email/Phone)
9. Click on Submit
10. Enter the invalid phone number and observe the validation message</t>
  </si>
  <si>
    <t>"1. User should be able to see the Submit  button is disabled before entering the 10 digits phone number
2. The ""Submit"" option should be enabled only when the user enters the 10 digit phone number 
3. The Proper message should be shown when the user removes any digit from the entered 10 Phone number
4. The Proper message should be shown when the user gives starting digit like 0 to 5</t>
  </si>
  <si>
    <t>verifySubmitButtonDisabledWhenPhoneNumberEntered</t>
  </si>
  <si>
    <t xml:space="preserve">Verify that state org admin should be able to Navigate to the Profile page and search for the users &amp; Pagination should work fine for user search results page.
</t>
  </si>
  <si>
    <t>User should have Admin role</t>
  </si>
  <si>
    <t>1. Open the portal
2. Click on login button. 
3. Login with Org admin credentials 
4. Click on Submit. 
5. Click on profile icon
6. Click on profile option.
7. Search for any users.
8. Click on edit icon of a particular user</t>
  </si>
  <si>
    <t xml:space="preserve">1.  State admin should be navigate to the profile page.
2. State admin should be able to search the user successfully.
3. Pagination should be worked fine in user search result page.
</t>
  </si>
  <si>
    <t>validateUserSearchInProfileSectionByAdmin</t>
  </si>
  <si>
    <t xml:space="preserve">Verify user is able to see the "Enter Email address” pop up </t>
  </si>
  <si>
    <t xml:space="preserve">User account should be created using mobile number.
</t>
  </si>
  <si>
    <t>1. Open the portal 
2. Click on login button. 
3. Login with user who is signed up using mobile number.
4. Click on Submit. 
5. Click on profile icon
6. Click on profile option.
7. Click on email id option.</t>
  </si>
  <si>
    <t>1. User should be able to see Submit detailsbutton in the profile page
2. User should be able to click the submit details buttonand fill the form
3. "Enter Email ID” pop up should be displayed when the user clicks on email is option</t>
  </si>
  <si>
    <t>MobileNoRegisterdUserEmailOptionValidation</t>
  </si>
  <si>
    <t>Verify that when any user searches something on Profile page,it should search within the content.</t>
  </si>
  <si>
    <t>1. Open the portal 
2. Login with valid credentials.
3. Go to profile page.
4. Enter in the search textbox &gt; Search</t>
  </si>
  <si>
    <t>1. User should be able to search with any text in profile page
2. User should be able to navigate to All tab with searched text.</t>
  </si>
  <si>
    <t>validateSearchedContentInProfilePage</t>
  </si>
  <si>
    <t>If the tenant framework is not having board, on profile page for user board will not have any value and user should be able to edit the framowrk sucessfully</t>
  </si>
  <si>
    <t>1. Open the portal 
2. Click on Profile icon
3. Login with valid credentials
4. Complete the onboarding process
5. Click on Profile icon
6. Click on Framework Edit button
7. Update the details &gt; Submit</t>
  </si>
  <si>
    <t>1. User should be able to create a new user via api
2. If the tenant framework is not having board, on profile page for user board will not have any value and user should be able to edit the framowrk sucessfully</t>
  </si>
  <si>
    <t xml:space="preserve">Verify if creator is getting the content under Contribution section </t>
  </si>
  <si>
    <t>1. Open the portal 
2. Click on Profile icon
3. Login with creator valid credentials
4. Go to profile.
5. Scroll up the page to contribution section</t>
  </si>
  <si>
    <t>1. User should be able to login with creator credentials
2. Creator should be able to get the content under Contribution section</t>
  </si>
  <si>
    <t>validateContributionSectionInCreatorProfile</t>
  </si>
  <si>
    <t>Verify if logged in user is able to edit the framework details and same gets updated in the profile</t>
  </si>
  <si>
    <t>1. Open the Sunbird portal 
2. Complete onboarding
3. Click on Profile icon &gt; Click on Login
3. Login with valid credentials
4. Go to profile.
5. Click on edit.
6. Edit the detials and save</t>
  </si>
  <si>
    <t>1. User should be displayed with "Edit" button for logged in User in Profile page
2. User should be able to edit the framework details and same should get updated values in the profile</t>
  </si>
  <si>
    <t>validateBMCAndLocationDetailsInProfileOfLoggedInUser</t>
  </si>
  <si>
    <r>
      <rPr>
        <rFont val="Arial"/>
        <color theme="1"/>
        <sz val="10.0"/>
      </rPr>
      <t xml:space="preserve">Verify the Resend OTP invalid OTP warning message &amp; error messages for below pages:
&gt; </t>
    </r>
    <r>
      <rPr>
        <rFont val="Arial"/>
        <b/>
        <color theme="1"/>
        <sz val="10.0"/>
      </rPr>
      <t>Update profile(Email/Phone):</t>
    </r>
    <r>
      <rPr>
        <rFont val="Arial"/>
        <color theme="1"/>
        <sz val="10.0"/>
      </rPr>
      <t xml:space="preserve"> Verify if user clicks on Resend OTP and enters wrong OTP first time then the message will be shown as"Incorrect OTP. Number of attempts remaining : 1"
&gt; </t>
    </r>
    <r>
      <rPr>
        <rFont val="Arial"/>
        <b/>
        <color theme="1"/>
        <sz val="10.0"/>
      </rPr>
      <t>Update profile(Email/Phone):</t>
    </r>
    <r>
      <rPr>
        <rFont val="Arial"/>
        <color theme="1"/>
        <sz val="10.0"/>
      </rPr>
      <t xml:space="preserve"> Verify if user clicks on Resend OTP and enters wrong OTP second  time then the message will be shown as "Failed to validate OTP. Try again later" and user will be redirected to the profile page
&gt; </t>
    </r>
    <r>
      <rPr>
        <rFont val="Arial"/>
        <b/>
        <color theme="1"/>
        <sz val="10.0"/>
      </rPr>
      <t>SSO</t>
    </r>
    <r>
      <rPr>
        <rFont val="Arial"/>
        <color theme="1"/>
        <sz val="10.0"/>
      </rPr>
      <t xml:space="preserve">: Verify if user clicks on resend OTP enters wrong OTP first time then the validation message will be shown as"Incorrect OTP. Number of attempts remaining : 1"
&gt; </t>
    </r>
    <r>
      <rPr>
        <rFont val="Arial"/>
        <b/>
        <color theme="1"/>
        <sz val="10.0"/>
      </rPr>
      <t>SSO</t>
    </r>
    <r>
      <rPr>
        <rFont val="Arial"/>
        <color theme="1"/>
        <sz val="10.0"/>
      </rPr>
      <t>: Verify if user clicks on resend OTP enters wrong OTP first time then the validation message will be shown as"Failed to validate OTP. Try again later" and user should be redirected to login page</t>
    </r>
  </si>
  <si>
    <t xml:space="preserve">
Scenario for Update Email/Phone:
1. Open the portal 
2. Click on Profile icon &gt; Login
3. Login with valid credentials
4. Click on Update Email/Phone
5. Enter the OTP recieved on primary identifier (Email/Phone)
6. Enter the Identifier(Email/phone)&gt; Submit
7. Enter invalid OTP in text box &gt; Submit
8. Observe error message for first time
9. Enter invalid OTP for second time &gt; Submit
10. Observe error message for second time
11. Click on Resend OTP button (Enables only after 20 seconds)
12. Enter invalid OTP in text box &gt; Submit
13. Observe error message for first time
14. Enter invalid OTP for second time &gt; Submit
15. Observe error message for second time
Scenario for SSO&gt;
1. Open the portal 
2. Click on Profile icon &gt; Login
3. Click on Login with state system button
4. Select the state from the dropdown &gt; Submit
5. Select the radio button for Email/Phone
6. Enter the Email/Phone in text box &gt; Submit
7. Enter invalid OTP in text box &gt; Submit
8. Observe error message for first time
9. Enter invalid OTP for second time &gt; Submit
10. Observe error message for second time
11. Click on Resend OTP button (Enables only after 20 seconds)
12. Enter invalid OTP in text box &gt; Submit
13. Observe error message for first time
14. Enter invalid OTP for second time &gt; Submit
15. Observe error message for second time</t>
  </si>
  <si>
    <r>
      <rPr>
        <rFont val="Arial"/>
        <color theme="1"/>
        <sz val="10.0"/>
      </rPr>
      <t xml:space="preserve">
1. </t>
    </r>
    <r>
      <rPr>
        <rFont val="Arial"/>
        <b/>
        <color theme="1"/>
        <sz val="10.0"/>
      </rPr>
      <t>Update profile(Email/Phone):</t>
    </r>
    <r>
      <rPr>
        <rFont val="Arial"/>
        <color theme="1"/>
        <sz val="10.0"/>
      </rPr>
      <t xml:space="preserve"> If user clicks on Resend OTP and enters wrong OTP first time then the message will be shown as"Incorrect OTP. Number of attempts remaining : 1"
2. </t>
    </r>
    <r>
      <rPr>
        <rFont val="Arial"/>
        <b/>
        <color theme="1"/>
        <sz val="10.0"/>
      </rPr>
      <t>Update profile(Email/Phone):</t>
    </r>
    <r>
      <rPr>
        <rFont val="Arial"/>
        <color theme="1"/>
        <sz val="10.0"/>
      </rPr>
      <t xml:space="preserve"> If user clicks on Resend OTP and enters wrong OTP second  time then the message will be shown as "Failed to validate OTP. Try again later" and user will be redirected to the profile page
</t>
    </r>
    <r>
      <rPr>
        <rFont val="Arial"/>
        <b/>
        <color theme="1"/>
        <sz val="10.0"/>
      </rPr>
      <t>3.SSO</t>
    </r>
    <r>
      <rPr>
        <rFont val="Arial"/>
        <color theme="1"/>
        <sz val="10.0"/>
      </rPr>
      <t xml:space="preserve">: If user clicks on resend OTP enters wrong OTP first time then the validation message will be shown as"Incorrect OTP. Number of attempts remaining : 1"
4. </t>
    </r>
    <r>
      <rPr>
        <rFont val="Arial"/>
        <b/>
        <color theme="1"/>
        <sz val="10.0"/>
      </rPr>
      <t>SSO</t>
    </r>
    <r>
      <rPr>
        <rFont val="Arial"/>
        <color theme="1"/>
        <sz val="10.0"/>
      </rPr>
      <t>: If user clicks on resend OTP enters wrong OTP first time then the validation message will be shown as"Failed to validate OTP. Try again later" and user should be redirected to login page</t>
    </r>
  </si>
  <si>
    <t>”Verify based on the selection on profile section search result will display on Digital textbook, Courses, TV classes” - and changes once these preferences in guest profile is being changed</t>
  </si>
  <si>
    <t xml:space="preserve">1. Open the sunbird portal 
2. Login as a guest user 
3. Click on Digital textbooks, Courses,TV classes 
4. Verify the changes on these preferences reflecting when searching content </t>
  </si>
  <si>
    <t xml:space="preserve">1. Use should be able to see the prefilled values in the filter section
2. User should be able to verify that the filter criteria or search profile matches the changes on these preferences in guest profile is being changed </t>
  </si>
  <si>
    <t>validateBMSvaluesInGuestProfile</t>
  </si>
  <si>
    <t xml:space="preserve">Verify if all users are getting +Add User button below in profile page
&amp;
Verify post clicking on +Add User button, Create User popup should get displayed with below field:
1. Name*
    Placheholder as (Enter your name)
2.Text:- You can edit this user's details from the Profile page‎
3. Add User &amp; Cancel button.
4. "Add User" button (This button will be disabled until the user fill the form details)
</t>
  </si>
  <si>
    <t>1.Open the Sunbird Portal.
2.Complete Onboarding
3. Login with valid credentials
4. Click on Avatar Menu
5. Verify +Add User button is displayed.
6. Click on +Add User Button.
7. Verify the fields in the Create User Pop Up page.</t>
  </si>
  <si>
    <t>1. User should be able to see +Add User buttopn in the Profile page
2. Verify post clicking on +Add User button, Create User popup should get displayed with below field:
a. Name*
    Placheholder as (Enter user name)
b.Text*
    Preferences can be updated in the profile page of the user.
c. Add User &amp; Cancel button.
d. Add User button (This button will be disabled until the user fill the form details)
3. User can be able to change to the added user</t>
  </si>
  <si>
    <t>ValidateAddUserAndSwitchUser</t>
  </si>
  <si>
    <t>1. User should be able to add User and switch to added user
2. Update Email/Phone and Recovery ID option should not displayed for MUA in Profile page</t>
  </si>
  <si>
    <r>
      <rPr>
        <rFont val="Arial"/>
        <color theme="1"/>
        <sz val="10.0"/>
      </rPr>
      <t>Verify post login LIUA is able to Add Users
&amp;
Verify if LIUA adds user then a success toast message should get displayed as "&lt;</t>
    </r>
    <r>
      <rPr>
        <rFont val="Arial"/>
        <b/>
        <color theme="1"/>
        <sz val="10.0"/>
      </rPr>
      <t>user name</t>
    </r>
    <r>
      <rPr>
        <rFont val="Arial"/>
        <color theme="1"/>
        <sz val="10.0"/>
      </rPr>
      <t xml:space="preserve">&gt; added successfully" 
</t>
    </r>
  </si>
  <si>
    <t xml:space="preserve">1. User should be able to add User 
2. Post login LIUA should be able to Add Users
3.The success toast message should get displayed as "&lt;user name&gt; added successfully" 
</t>
  </si>
  <si>
    <t>1. User should be able to click on add user button in the Profile page
2. Without entering UserName try to click on Submit button
3.Name field validation should be available and error message should get displayed if left blank as "You have to enter a username"</t>
  </si>
  <si>
    <t>Verify post clicking on Add user button should navigate to choose users page.</t>
  </si>
  <si>
    <t>1. User should be able to Add user by clicking on dduser button in Profile page.
2. Post clicking on Add user button , usershould navigate to choose users  page.</t>
  </si>
  <si>
    <t>Verify that choose user page is displayed as mentioned below:
1. Use SUNBIRD as (Label)         
2. +Add User button (Post clicking on this button, LIUA will be able to add more users)
3. Change user button (Post selecting any user from the list, then this button will be enabled and by default it should be disabled)
4.Cancel button.</t>
  </si>
  <si>
    <t>&gt;Choose user page should get displayed as mentioned below:
1. Use SUNBIRD/DIKSHA as (Label)        
2. +Add User button (Post clicking on this button, LIUA will be able to add more users)
3. Change user button (Post selecting any user from the list, then this button will be enabled and by default it should be disabled)
4.Cancel button.
&gt; User should be navigated to the added user by clicking on Change user button</t>
  </si>
  <si>
    <t xml:space="preserve">Verify that if user makes the system idle for 12hr(set session timeout time)and try to join course or click on any link, post user should ask for login to use portal
&amp;
Verify that if user closes the browser and do not open for 12hr then post opening the portal in browser user should ask for login.
</t>
  </si>
  <si>
    <t>User should be public user/Custodian user</t>
  </si>
  <si>
    <t>Scenario 1:
1. Open the portal 
2. Login with valid credentials
3. Consume some contents &gt; Edit profile details.
4. Leave the system for 12 hrs.
Scenario 2:
1. Open the portal and click on explore content
2. Login with valid credentials
3. Do some actions (Consume contents /Clicks on pages)
4. Close the browsers.
5. open the browser after 12hrs.</t>
  </si>
  <si>
    <t xml:space="preserve">&gt; Verify that if user makes the system idle for 12hr(set session timeout time)and try to join course or click on any link, post user should ask for login to use portal
&gt; Verify that if user closes the browser and do not open for 12hr then post opening the portal in browser user should ask for login
</t>
  </si>
  <si>
    <r>
      <rPr>
        <rFont val="Arial"/>
        <color theme="1"/>
        <sz val="10.0"/>
      </rPr>
      <t xml:space="preserve">Verify that in mobile, all custodian users are able to see the </t>
    </r>
    <r>
      <rPr>
        <rFont val="Arial"/>
        <b/>
        <color theme="1"/>
        <sz val="10.0"/>
      </rPr>
      <t>Submit details</t>
    </r>
    <r>
      <rPr>
        <rFont val="Arial"/>
        <color theme="1"/>
        <sz val="10.0"/>
      </rPr>
      <t xml:space="preserve"> button in green color in profile page.
</t>
    </r>
  </si>
  <si>
    <r>
      <rPr>
        <rFont val="Arial"/>
        <color theme="1"/>
        <sz val="10.0"/>
      </rPr>
      <t xml:space="preserve">1. Open Sunbird staging mobile App
2. Login with valid credentials
3. Click on Profile tab 
4. Observe the color of </t>
    </r>
    <r>
      <rPr>
        <rFont val="Arial"/>
        <b/>
        <color theme="1"/>
        <sz val="10.0"/>
      </rPr>
      <t xml:space="preserve">"Submit details" </t>
    </r>
    <r>
      <rPr>
        <rFont val="Arial"/>
        <color theme="1"/>
        <sz val="10.0"/>
      </rPr>
      <t>button</t>
    </r>
  </si>
  <si>
    <t xml:space="preserve">1. User Should be displayed with  Submit details Button in Green color in profile Page
2. User should be redirected to the State selection page after clicking on Submit details button
</t>
  </si>
  <si>
    <t xml:space="preserve">ValidateSubmitDetailsPageinProfilePage       </t>
  </si>
  <si>
    <t>Veirfy user should get below links in the 
staging help section:
How do I Create Content
How do I Add a Video
How do I Add Text
How do I Add Audio
How do I Add a Hotspot
How do I Add an Image
How do I Add Shapes
How do I Add the Scribblepad
How do I Add an Activity
How do I Create a Course
How do I Create a Book
How do I Add DIAL Codes to a Book
How do I Create a Lesson Plan
How do I Create a Collection
How do I Review Content
How do I Upload Content
How do I Delete Content
How do I Add Metadata
How do I Add Resource
How do I Share Content to a Limited Group
How do I add Math functions
How do I link QR Code with course</t>
  </si>
  <si>
    <t>1. Open with staging with URL:https://staging.sunbirded.org/
3. Enter the Admin credential's.
4. Click on the Proflie icon.
5. Click on the Help icon button.
6. Observe it.</t>
  </si>
  <si>
    <t>1. User should be able to Open Help page from Profile 
2. User should be able to see all stated links in help section</t>
  </si>
  <si>
    <t>SH-236</t>
  </si>
  <si>
    <t>Verify that any user should be able to see the terms &amp; condition check box in user declaration form
&amp;
Verify that checkbox is mandatory fields</t>
  </si>
  <si>
    <t xml:space="preserve">1. Open portal.
2. click on the login button.
3. Login with custodian users.
4. Again click on the profile.
5. Click on submit details option.
6. Observe the terms &amp; condition check box.
</t>
  </si>
  <si>
    <t>1. User should be able to clickon Submit details button in profile page
2. User should be able to fill all the fields in the Submit details page
3. User should be able to see the terms &amp; condition check box in user declaration form</t>
  </si>
  <si>
    <t>AbleToseeCheckBoxInUserDeclarionForm</t>
  </si>
  <si>
    <t xml:space="preserve">Verify that any User can select the terms and condition check box and can save the declaration form
&amp;
Verify that click on terms and condtion text, user can see the latest privacy policy </t>
  </si>
  <si>
    <t>1. Open portal.
2. click on login button.
3. Login with custodian users.
4. Again click on profile
5. Click on submit details option.
6. Fill out the form.
7. Observe the terms &amp; condition check box .
8. Select check box and try to save the declaration form.
9. Click on T&amp;C link and observe the latest T&amp;C shown up if available.</t>
  </si>
  <si>
    <t>"1. User should be able to clickon Submit details button in profile page
2. User should be able to fill all the fields in the Submit details page
3. User should be able to see the terms &amp; condition check box in user declaration form"
4. User can select the terms and condition check box and can save the declaration form</t>
  </si>
  <si>
    <t>submitUserDeclarionFormAndValidatePostSubmission</t>
  </si>
  <si>
    <t>Verify that user gets follwing fields during user declration form
- Phone number -Mandatory 
- Email ID - Optional (pre-fill if available)
- State provided ext. ID - Mandatory (no special chars)
- Checkbox for user consent - user has to accept terms / error message is not done</t>
  </si>
  <si>
    <t>1. Open portal. 
2.  click on login button. 
3. Login with valid custodian user. 
4. Go to profile &gt; Select switch to joyful theme.
5. Click on submit details.
6. Observe the filelds in the declaration form.</t>
  </si>
  <si>
    <t xml:space="preserve">1. User should be able to clickon Submit details button in profile page
2. User should be able to get following fields during user declration form
- Phone number -Mandatory 
- Email ID - Optional (pre-fill if available)
- State provided ext. ID - Mandatory (no special chars)
</t>
  </si>
  <si>
    <t>validateUserDeclarationForm</t>
  </si>
  <si>
    <t>Verify that "I consent to provide my Profile Details and the additional details listed above with the administrators of my State / Institution. All administrators on SUNBIRD are bound by the Privacy Policy and Administrator Guidelines in their use of my data. Privacy Policy" text and link is displayed in bottom of the form</t>
  </si>
  <si>
    <t xml:space="preserve">1. Open the Portal.
2.  click on profile &gt; Click on login.
3. Login with valid credentials.
4. Go to the profile
5. Click on  submit Details
6. Observe the privacy checkbox is shown with the new UI. </t>
  </si>
  <si>
    <t>1. I consent to provide my Profile Details and the additional details listed above with the administrators of my State / Institution. All administrators on SUNBIRD are bound by the Privacy Policy and Administrator Guidelines in their use of my data. Privacy Policy" text and link is displayed in bottom of the form
2. Consent details should get selected.</t>
  </si>
  <si>
    <t>Verify that user should not able to proceed further without accepting T&amp;C 
&amp;
Verify that user should not get T&amp;C checkbox option in updated user declaration form(Self info below BMC)</t>
  </si>
  <si>
    <t xml:space="preserve">1. User should be a major user
2. Shouldn't have submitted the user declaration form earlier
</t>
  </si>
  <si>
    <t>1. Open portal.
2. click on login button.
3. Login with custodian users.
4. Again click on profile
5. Click on submit details option.
6. Fill the user declaration form.
7. Observe the terms &amp; condition check box .
8. Try to submit the user declaration form without selecting a check box.</t>
  </si>
  <si>
    <t>1. Submit button is disabled without accepting T&amp;C
2. User should not able to proceed further without accepting T&amp;C</t>
  </si>
  <si>
    <t xml:space="preserve">Verify that user got two new fields in user decalration form.
- Phone number
- Email id
</t>
  </si>
  <si>
    <t xml:space="preserve">1. Open portal. 
2. Click on login button. 
3. Login with valid custodian user.
4. Go to profile 
5. Click on submit details.
6. Observe the Phone &amp; email field.
</t>
  </si>
  <si>
    <t>User should be able to click on Submit details button in Profile page
User should be able to see two new fields in user decalration form.
- Phone number
- Email id</t>
  </si>
  <si>
    <t xml:space="preserve">Verify that if user has already add the phone number, then already added number should be prefilled
&amp;
Verify that if user has created account with phone number, then in user desclaration form, this number should be prefilled 
</t>
  </si>
  <si>
    <t>Scenario1/2:
1. Open the sunbird portal.
2. Click on login button. 
3. Login with valid custodian user. (With having phone number)
4. Go to profile
5. Click on submit details.
6. Observe the Phone &amp; email fields.
7. Observe that the phone number is shown in masked.</t>
  </si>
  <si>
    <t>User should be able to click on Submit details button and enter the all the details filled in the form
If user has already add the phone number, then already added number should be prefilled</t>
  </si>
  <si>
    <t>PhoneNumberShouldPrefilledInSubmitDetails</t>
  </si>
  <si>
    <t xml:space="preserve">Verify that user can edit the phone number while editing user declaration form in profile section
&amp;
Verify that user is able to add email id in user declration form (optional)
</t>
  </si>
  <si>
    <r>
      <rPr>
        <rFont val="Arial"/>
        <b/>
        <color theme="1"/>
        <sz val="10.0"/>
      </rPr>
      <t xml:space="preserve">Scenario1/2:
</t>
    </r>
    <r>
      <rPr>
        <rFont val="Arial"/>
        <b/>
        <color theme="1"/>
        <sz val="10.0"/>
      </rPr>
      <t xml:space="preserve">1. Open the Sunbird portal. 
2. Click on profile &gt; click on login button. 
3. Login with valid custodian user. </t>
    </r>
    <r>
      <rPr>
        <rFont val="Arial"/>
        <b/>
        <color theme="1"/>
        <sz val="10.0"/>
      </rPr>
      <t>(With having phone number)</t>
    </r>
    <r>
      <rPr>
        <rFont val="Arial"/>
        <b/>
        <color theme="1"/>
        <sz val="10.0"/>
      </rPr>
      <t xml:space="preserve">
4. Go to profile &gt; Select switch to joyful theme.
5. Click on my details.
6. Try to update phone number &amp; email id(Optional).
7. Submit the form and observe the data in profile section.</t>
    </r>
  </si>
  <si>
    <t>1. User should be edit the phone number while editing user declaration form in profile section
2. User should be able to add email id in user declration form (optional)</t>
  </si>
  <si>
    <t>Verify post submission if user is trying the refresh the page, "My details" section data should remain same</t>
  </si>
  <si>
    <t>1. Open the Portal.
2. Go to profile &gt; Click on login.
3. Login with valid credentials
4. Switch to joyful theme from profile dropdown.
5. Click on Submit My Details
6. Fill the form &gt; Submit
7. Observe the submitted form data with yellow background.
8. Try to refresh the page and observe the same data and background color.</t>
  </si>
  <si>
    <t>1.User should be able to fill the Submit details form and Submit the details
2. Post submission if user is trying the refresh the page, "My details" section data should remain same</t>
  </si>
  <si>
    <t>cannot be automated</t>
  </si>
  <si>
    <t xml:space="preserve">Verify post updating the Mobile number in the form, user should be able to see the changes in the updated self info as well
&amp;
Verify post updating the Email in the form, user should be able to see the changes in the updated self info aswell
</t>
  </si>
  <si>
    <t>Scenario1/2:
1. Open the Sunbird portal. 
2. Click on profile &gt; click on login button. 
3. Login with valid custodian user. 
4. Go to profile &gt; Select switch to joyful theme.
5. Click on submit details.
6. Observe the phone number/Email field.
7. Now add phone number/Email. 
8. Observe the my details section for the phone&amp;email filed and other data.</t>
  </si>
  <si>
    <t>1. User Should be able to clickon Submi details button in Profilepage and update the Mobilenumber
2. Post updating the Mobile number in the form, user should be able to see the changes in the updated self info aswell</t>
  </si>
  <si>
    <t xml:space="preserve">Verify that users should have same Sunbird ID after refreshing the profile page </t>
  </si>
  <si>
    <t>1. Open the portal
2. Login with valid credentials
3. Goto Profile  &gt; Select joyful theme.
4. Again click on profile icon and observe sunbird id.
5. Observe the Sunbird ID
6. Refresh the page
7. Observe the Sunbird ID</t>
  </si>
  <si>
    <t xml:space="preserve">1. User should be able move to Joyful theme
2. User should be able refresh the Profile page in joyfultheme
3. Users should have same Sunbird ID after refreshing the profile page </t>
  </si>
  <si>
    <t>verifyDikshaID</t>
  </si>
  <si>
    <t>SB-19940</t>
  </si>
  <si>
    <t xml:space="preserve">Verify User should be able to Switch to joyful/classic theme from the dashboard
&amp;
Also Observe changes relates to UI in header and footer of profile page </t>
  </si>
  <si>
    <t>User should be logged in /Custodian user</t>
  </si>
  <si>
    <r>
      <rPr>
        <rFont val="Arial"/>
        <color theme="1"/>
        <sz val="10.0"/>
      </rPr>
      <t xml:space="preserve">1. Open Sunbird portal.
2. Login with valid credentails.
3. Click on the profile 
4. Click on the option "Switch to joyful theme"
5. Observe the UI of the page. </t>
    </r>
    <r>
      <rPr>
        <rFont val="Arial"/>
        <b/>
        <color theme="1"/>
        <sz val="10.0"/>
      </rPr>
      <t xml:space="preserve">(NEW THEME)
</t>
    </r>
    <r>
      <rPr>
        <rFont val="Arial"/>
        <color theme="1"/>
        <sz val="10.0"/>
      </rPr>
      <t>6. Again click on profile 
7. Click on the option as "Switch to classic theme"
8. Observe the UI (OLD THEME)</t>
    </r>
  </si>
  <si>
    <t>- User should be displayed with joyful theme by default
- User should be able to switch to classic theme
post clicking on "Switch to classic theme"
- User should be displayed with classic theme
- Also vice versa
- User should be able to see changes in header and footer of Profile page</t>
  </si>
  <si>
    <t>SwitchToJoyfullTheme</t>
  </si>
  <si>
    <t>validateSwitchThemeInProfileOfLoggedInUser</t>
  </si>
  <si>
    <t>SH-1109</t>
  </si>
  <si>
    <t xml:space="preserve">
Verify that special characters (Double quotes, Single quotes, Comma) wont be allowed when user is trying to fill details in "ID as requested by your State/ Board/ Org
" text field</t>
  </si>
  <si>
    <t>1. Open the portal
2. CLick on Login
4. Login with valid credentials (Major)
5. Goto Profile
6. Click on Submit details button
7. Enter the special characters (Double quotes, Single quotes, Comma) in "ID as requested by your State/ Board/ Org
" text field
8. Observe validation message is shown</t>
  </si>
  <si>
    <t>1. The special characters (Double quotes, Single quotes, Comma)should not be allowed when user is trying to fill details in "ID as requested by your State/ Board/ Org
*" text field.
2.Without Special characters the submit details should be filled and submit</t>
  </si>
  <si>
    <t>clickOnSubmitDetailsInProfilePageAndPutCommaSingleAndDoubleQuotesValidateErrorMessage</t>
  </si>
  <si>
    <t xml:space="preserve">
Verify that special characters ( Double quotes, Single quotes, Comma) wont be allowed when user is trying to update the self declared details</t>
  </si>
  <si>
    <t>1. Open the portal
2. CLick on Login
4. Login with valid credentials (Major)
5. Goto Profile
6. Scroll down to My details option
7. Click on Update details button
8. Enter the special characters (Double quotes, Single quotes, Comma) in "ID as requested by your State/ Board/ Org
" text field
9. Observe validation message is shown</t>
  </si>
  <si>
    <t>&gt; The special characters ( Double quotes, Single quotes, Comma) should not be allowed when user is trying to update the self declared details.</t>
  </si>
  <si>
    <t>clickOnUpdateInMydetailssectionInProfilePageAndPutCommaSingleAndDoubleQuotesValidateErrorMessage</t>
  </si>
  <si>
    <t>Verify that "Space" will be allowed when user is trying to fill details in  "Enter ID as requested by your State/Board/Organization*" text field  in Update form as well</t>
  </si>
  <si>
    <t xml:space="preserve">Scenario2:
1. Open the portal
2. CLick on Login
4. Login with valid credentials (Major)
5. Goto Profile
6. Scroll down to My details option
7. Click on Update details button
8. Enter the "Space" in "Enter ID as requested by your State/Board/Organization*" text field
8. Observe user is able update form 
</t>
  </si>
  <si>
    <t>1. The "Space" should be allowed when user is trying to fill details in  "Enter ID as requested by your State/Board/Organization*" text field  in Update form aswell.
2. Successfully user should be able to submit the Submit details form by giving the space in the" Enter ID " text field</t>
  </si>
  <si>
    <t>validateSpaceAllowedInEnterUserIDSectionInUpdateFormOfProfileSection</t>
  </si>
  <si>
    <t xml:space="preserve">
Verify that "Space" will be allowed when user is trying to fill details in  "Enter ID as requested by your State/Board/Organization*" text field
</t>
  </si>
  <si>
    <t>1. Open the sunbird portal.
2. CLick on Login
4. Login with valid credentials (Major)
5. Goto Profile
6. Click on Submit details button
7. Enter the "Space" in "Enter ID as requested by your State/Board/Organization*" text field
8. Observe user is able save form</t>
  </si>
  <si>
    <t xml:space="preserve">
1. The "Space" should be allowed when user is trying to fill details in  "Enter ID as requested by your State/Board/Organization*" text field  in Update form aswell.
2. Successfully user should be submitted the submit details form by giving the space in the" Enter ID " text field</t>
  </si>
  <si>
    <t>FillUserIDSecWithSpaceAndSubmitInProfile</t>
  </si>
  <si>
    <t xml:space="preserve">Verify, SSO user is able to see the green tickmark in his/her profile section </t>
  </si>
  <si>
    <t>1. Open the portal
2. Click on Login button
3. Click on Login with valid credentials
4. Goto Profile and observe</t>
  </si>
  <si>
    <t>1.User should be able to Login with SSO credentials successfully
2. SSO User should be able to see the green tickmark in his/her profile section.</t>
  </si>
  <si>
    <t>userAbleToGetGreenTickmarkInProfileSec</t>
  </si>
  <si>
    <t>Verify selected preferences should be displayed in profile section</t>
  </si>
  <si>
    <t>1. Open the sunbird portal as a guest user
2. Change the onboarding or location preferences 
3. Observe that should be displayed in the profile section user guest profile</t>
  </si>
  <si>
    <t>1. User should be able to click on Change preference in Home page
2. Selected preferences should be displayed in profile section</t>
  </si>
  <si>
    <t>SelectedPreferenceInProfileSection</t>
  </si>
  <si>
    <t xml:space="preserve">Verify if student and teacher role doesn’t have sub-roles, or a state doesn’t have further drill down info present. In such scenarios, the dropdowns shouldn’t be shown to the user </t>
  </si>
  <si>
    <t>1. Open the Sunbird portal. 
2. Login with valid credentials
3. Goto Profile
4. Click on Edit in profile 
5. Click on teacher or student 
6. Observe no subroles option is shown</t>
  </si>
  <si>
    <t>1. Student and teacher role doesn’t have sub-roles, or a state doesn’t have further drill down info present. In such scenarios, the dropdowns shouldn’t be shown to the user 
2. When user selects the Teacher or Student role, the Sub role should not be present.</t>
  </si>
  <si>
    <t>noSubrolesOptionForTeacherOrStudent</t>
  </si>
  <si>
    <t>I. Verify that in portal Help page after clicking on Report other issue button, User has to get:- 
1. Select category     
2. Select sub category    
3. Text box    
4. Submit feedback
II. Verify that user is able to enter the text in regional languages
in the below themes
 Joyful theme</t>
  </si>
  <si>
    <t>1. Launch the staging portal 
2. Click on avatar icon 
3. Go to Help page
4. Click on Report other issues
5. Click on Select Category 
6. Click on Select Sub-Category 
5. Observe in Joyful Theme</t>
  </si>
  <si>
    <t>ValidateHelpCentreLinks</t>
  </si>
  <si>
    <t>Verify that in portal Help page, Report other issue button should be displayed below the list of categories in the below themes
Joyful theme</t>
  </si>
  <si>
    <t>1. Launch the staging portal 
2. Click on avatar icon 
3. Go to Help page
4. Click on Report other issues
5. Observe in Joyful Theme</t>
  </si>
  <si>
    <t>1. In Help page, Report other issue button should be displayed below the list of categories in the below themes
 Joyful theme
2. User should be fill the fields  and submit the details .</t>
  </si>
  <si>
    <t>Verify that in portal Help page, FAQs are categorized under Category and upon selecting the category, user has to show with videos and FAQs related to that selected category Joyful theme</t>
  </si>
  <si>
    <t>1. Launch the staging portal 
2. Click on avatar icon 
3. Go to Help page
4. Go to FAQ section
5. Observe in Joyful Theme</t>
  </si>
  <si>
    <t>1. In Help page, FAQs are categorized under Category and upon selecting the category, user has to show with videos and FAQs related to that selected category in the Joyful theme
2. User should be able to play the videos present in the help page</t>
  </si>
  <si>
    <t>I. Verify that in portal, Help page is organized by:-  
1.Category   
2.FAQs   
3. all the related videos
II. Verify user is able to select the video related to the selected category
in the Joyful theme</t>
  </si>
  <si>
    <t>1. Launch the staging portal 
2. Click on avatar icon 
3. Go to Help page
4. Observe in Joyful Theme</t>
  </si>
  <si>
    <t>&gt; Verify that in portal, Help page is organized by:-  
1.Category   
2.FAQs   
3. all the related videos
&gt; Verify user is able to select the video related to the selected category in the Joyful theme</t>
  </si>
  <si>
    <r>
      <rPr>
        <rFont val="Arial"/>
        <color theme="1"/>
        <sz val="10.0"/>
      </rPr>
      <t>Verify that user is able to click on Help and see the FAQ
&amp;
Verify that when the user visits the FAQ section ,user is displayed with question on "</t>
    </r>
    <r>
      <rPr>
        <rFont val="Arial"/>
        <b/>
        <color theme="1"/>
        <sz val="10.0"/>
      </rPr>
      <t>My profile does not reflect my course progress correctly</t>
    </r>
    <r>
      <rPr>
        <rFont val="Arial"/>
        <color theme="1"/>
        <sz val="10.0"/>
      </rPr>
      <t>".
&amp;
Verify that user is displayed with "</t>
    </r>
    <r>
      <rPr>
        <rFont val="Arial"/>
        <b/>
        <color theme="1"/>
        <sz val="10.0"/>
      </rPr>
      <t>My profile does not reflect my course progress correctly</t>
    </r>
    <r>
      <rPr>
        <rFont val="Arial"/>
        <color theme="1"/>
        <sz val="10.0"/>
      </rPr>
      <t>" in the selected any regional language in FAQ section</t>
    </r>
  </si>
  <si>
    <t>1. Open Sunbird portal.
2. Browse by Guest/ Login with valid credentials.
3. Click on Profile icon.
4. Click on help option
5. Click on course and certifiacte.
6. Observe this question "My profile does not reflect my course progress correctly" is displayed in Faq(s) section
7. Click on the language selection dropdown next to profile icon
8. Select any regional language
9. Observe question is translated into regional language</t>
  </si>
  <si>
    <t>1. User should be able to click on Help and see the FAQ
===============
2. If user visits the FAQ section ,user should be displayed with question on what to do if their course progress is incorrect.
==============
3. User should be displayed with what to do if their course porgress is incorrect is displayed in the selected regional language in FAQ section</t>
  </si>
  <si>
    <t>validateCourseAndCertificateFAQInHelpPage</t>
  </si>
  <si>
    <t>1. Verify that in portal Help page, Report other issue button should be displayed below the list of categories in the Joyful theme
2. Verify that in portal Help page after clicking on Report other issue button, User has to get:- 
1. Select category     
2. Select sub category    
3. Text box    
4. Submit feedback
in the Joyful theme</t>
  </si>
  <si>
    <t>1. Open the portal  in staging                                
2. log in as Guest/User               
3. Click on Avatar menu                                    
4. Select the theme
5. Click on Help in Avatar menu    
6. Select Report other issues                              
6. Observe
====================
1. Open the sunbird portal 
2. Click on avatar menu-&gt; go to help page
3. Click on report other issues 
4. Observe  that in portal Help page after clicking on Report other issue button, User has to get:- 
1. Select category     
2. Select sub category    
3. Text box    
4. Submit feedback
in the Joyful theme</t>
  </si>
  <si>
    <t>User should be able to Report other issues button below the list of categories in the Joyful theme
The user should be able to verify that in  portal Help page after clicking on Report other issue button, User has to get:- 
1. Select category     
2. Select sub category    
3. Text box    
4. Submit feedback
in the Joyful theme</t>
  </si>
  <si>
    <t>verifyReportIssueButtonInThemes
VerifyHelpPageAfterClickingOnReportOtherIssue</t>
  </si>
  <si>
    <t>VerifyReportOtherIssueFlowInHelpPage</t>
  </si>
  <si>
    <t>Verify that in portal Help page upon selecting the category, user has to show with videos and FAQs related to that selected category in the Joyful theme</t>
  </si>
  <si>
    <t>1. Open the sunbird portal                                  
2. Login as Guest/User               
3. Click on Avatar menu                                    
4. Select the theme
5. Click on Help in Avatar menu    
6. Select category                             
7. Observe</t>
  </si>
  <si>
    <t>1. User should be able to Verify that in portal Help page upon selecting the category, user has to show with videos and FAQs related to that selected category in the Joyful theme
2. Videos should be played without any distortion</t>
  </si>
  <si>
    <t>When reporting an issue in portal Help page, verify that user is able to enter the text in regional language in the Joyful theme</t>
  </si>
  <si>
    <t xml:space="preserve">1. Open the sunbird portal
2. Click on avatar menu-&gt; go to help page
3. Click on report other issues 
4. Change to different reginional languages
5. Observe </t>
  </si>
  <si>
    <t>&gt;The user should be able to reporting an issue in portal Help page,
&gt;Verify that user is able to enter the text in regional language in the Joyful theme</t>
  </si>
  <si>
    <t>verifyReportIssueInputWithRegionalLanguage</t>
  </si>
  <si>
    <t>"Verify that in portal Help page, FAQs are categorized under Category in the Joyful theme"</t>
  </si>
  <si>
    <t>1. Open the sunbird portal                                  
2. Login as Guest/User               
3. Click on Avatar menu                                    
4. Select the theme
5. Click on Help in Avatar menu                                
6. Observe</t>
  </si>
  <si>
    <t>&gt;User should be able to clickon Help button in Profilepage
&gt;User should be able to Verify that in portal Help page, FAQs are categorized under Category in the below Joyful theme"</t>
  </si>
  <si>
    <t>Verify that in portal, Help page is organized by:-  
1.Category   
2.FAQs   
3. all the related videos in the Joyful theme</t>
  </si>
  <si>
    <t>1. Open the sunbird portal                                
2. Login as Guest/User               
3. Click on Avatar menu                                    
4. Select the theme
5. Click on Help in Avatar menu                                
6. Observe</t>
  </si>
  <si>
    <t>1. List of videos should be available along with FAQs and category in organized manner
2. And the videos should be played without any distortion</t>
  </si>
  <si>
    <t>ValidateOrganizationOfHelpPage</t>
  </si>
  <si>
    <t>SB-24400</t>
  </si>
  <si>
    <t>Verify that user is displayed with "School head OR Officials" instead of "Administrator" in the edit details in Profile page</t>
  </si>
  <si>
    <t>1. Open Sunbird Portal.
2. Login with valid valid credential.
3. Click on Profile Icon.
4. Click on Profile.
5. Click on edit details 
6. Check the roles
7. Select School head or Officials
8. Select subrole</t>
  </si>
  <si>
    <t>1. The user is displayed with "School head OR Officials" instead of "Administrator" in the edit details in Profile page
2. User should be able to select School Head or Officials
3.The subrole section should get displayed after selecting School Head or Officials</t>
  </si>
  <si>
    <t>validateObservationTabForDifferentRoles</t>
  </si>
  <si>
    <t>validateSchoolHeadOrOfficialsRoleInProfileOfLoggedInUser</t>
  </si>
  <si>
    <t>Verify that user is able to update the guest profile</t>
  </si>
  <si>
    <t>- Guest user should have onboarded</t>
  </si>
  <si>
    <t>1. Open sunbird portal as guest
2. Goto Profile
3. Click on Edit 
4. Try to update the details &gt; Submit</t>
  </si>
  <si>
    <t xml:space="preserve">1.User should see the Edit button in the profile page
2. user should be able to update the guest profile
</t>
  </si>
  <si>
    <t>verifyThatUserAbleToUpdateTheGuestProfile</t>
  </si>
  <si>
    <t>SB-18690</t>
  </si>
  <si>
    <t xml:space="preserve">Verify that in profile page BMCS strings or labels (not the values) are getting changed to that particular language to which the user selects language in the portal </t>
  </si>
  <si>
    <t>1. Open the sunbird portal
2. open with guest/ user credential
3. Click on profile
4. Change the language to kannada, tamil etc
5. Observe the BMCS label</t>
  </si>
  <si>
    <t xml:space="preserve">1. User should be able clickon the dropdown and select the language from the dropdown
2. In profile page BMCS strings or labels (not the values) are getting changed to that particular language to which the user selects language in the portal 
</t>
  </si>
  <si>
    <t>SB-23016</t>
  </si>
  <si>
    <t xml:space="preserve">Verify that users is displayed with Debug mode in the Help Section
Verify that user is able to turn ON the "Debug Mode" </t>
  </si>
  <si>
    <t>1.Open https://staging.sunbirded.org/
2.Guest User/Login with valid credentials
3. Click on Help button in Profile page
4. Click on developer options
5.Click on the Debug mode
6.Verify that user is able to turn on the Debug Mode</t>
  </si>
  <si>
    <t>1.Verify that users is displayed with Debug mode
2. Verify that user is able to turn on the Debug Mode</t>
  </si>
  <si>
    <t>verifyUserAbleToEnableDebugModeInHelpSection</t>
  </si>
  <si>
    <t>ValidateDebugModeInHelpPage</t>
  </si>
  <si>
    <t xml:space="preserve">Verify that the Debug time limit is configurable on the client side
once the time limit is done then the Debug mode should be turned off </t>
  </si>
  <si>
    <t>Configure the Debug time limit</t>
  </si>
  <si>
    <t>1.Open https://staging.sunbirded.org/
2.Guest User/Login with valid credentials
3. Go to profile
3.Click on the Debug mode
4.Configure the Debug time limit
5.Verify that the Debug time limit is configurable on the client side</t>
  </si>
  <si>
    <t>1. Verify that the Debug time limit is configurable on the client side
2. The debug mode should be normal after debug time limit.</t>
  </si>
  <si>
    <t>Verify that if the user is not a state validated user the user declared/ claimed details are shown in the pop up</t>
  </si>
  <si>
    <t xml:space="preserve">&gt; User should be logged in as custodian user
&gt; User should have declared him/her self from profile. </t>
  </si>
  <si>
    <t>1. Open portal.
2. Login as custodian user.
3. Search for the collection (Which is taraceable)
4. Enroll and consume the course completly.
5. Observe the consent popup with below fields in it :
- User's name
- State user id (teacher id)
- District 
- Block
- School/org id
- School/org name
- Mobile no
- Email id
6. Match the data with declared data.</t>
  </si>
  <si>
    <t>1. As soon as user loged in enrolled to the course, the popup gets displayed
2. If the user is not a state validated user then the user declared/claimed details should get shown in the pop up</t>
  </si>
  <si>
    <t>Verify, the  My learnings section have the course status as "Ongoing" &amp; "Completed"
&amp;
Verify, the course section have the course status as "Ongoing" &amp; "Completed" in Blue &amp; Green color of strings for Ongoing and completed respectively.</t>
  </si>
  <si>
    <t>1. Open Sunbird Portal
2. Go to Profile
3. Verify course consumption details should display under "Courses"
4. Verify "Ongoing" and "Completed" course shoudl display
5. Verify ongoing should dispaly in blue color and co,pleted one in green color</t>
  </si>
  <si>
    <t>1. My learnings section have the course status as "Ongoing" for the Course not completed &amp; as "Completed" for the Course consumption is completed
2. Ongoing status is displayed in Blue color
3. Completed status is displayed in Green color</t>
  </si>
  <si>
    <t>validateCoursesUnderMoreBtnInMyLearningSectionOfProfile</t>
  </si>
  <si>
    <t>validateOngoingAndCompletedStatusInMyLearningSection</t>
  </si>
  <si>
    <t xml:space="preserve">Verify, user is able to see only 3 courses in the UI with "+Count More" button in profile page under My learning section.
&amp;
Verify, user is able to see the button in blue color with white color text to expand the list of the courses available in courses section under profile, 
</t>
  </si>
  <si>
    <t>1. Open Sunbird Portal
2. Go to Profile
3. Verify course consumption details should display under "Courses".
5. Observe there are 3 courses showing in the list minimum,
4. Observe the button at the footer of the course list.
5. Click on the button and observe the result.</t>
  </si>
  <si>
    <t>1. user is able to see only 3 courses in the UI with "+Count More" button in profile page under My learning section.
&amp;
2. user is able to see the button in blue color with white color text to expand the list of the courses available in courses section under profile</t>
  </si>
  <si>
    <t>Verify, the count should be correct , after user clicks on "+11 More" button from course list under priofile section.</t>
  </si>
  <si>
    <t>1. Open Sunbird Portal
2. Go to Profile
3. Verify course consumption details should display under "Courses"
4. Observe the button at the footer of the course list.
5. Observe the count and match the count after expand.</t>
  </si>
  <si>
    <t xml:space="preserve">1. The user should see the Morebutton in the profile page, when user consumed morethan 3 courses.
2. The count should be correct , after user clicks on "+11 More" button from course list under priofile section.
</t>
  </si>
  <si>
    <t>Verify, the profile is having one new section for course consumption details called My learning
&amp;
Verify, the My learning section have the counts of the total courses avialable under it</t>
  </si>
  <si>
    <t>1. Open Sunbird Portal URL
2. Login with valid credentials
3. Go to Profile
4. My Learning section should be displayed If User has consumed Course
5. Observe course consumption details should display under My learning</t>
  </si>
  <si>
    <t>1. Profile is having one new section for course consumption details called My learning
2. My learning section should have the counts for the total number of courses joined under this section</t>
  </si>
  <si>
    <t>verifyMyLearnigSectionInProfile</t>
  </si>
  <si>
    <t>validateMyLearningSectionAndCourseCountInProfileOfLoggedInUser</t>
  </si>
  <si>
    <t>Verify that both the batch with certificate is shown in Learner passbook section</t>
  </si>
  <si>
    <t>user has enrolled into multiple batches and has received one or more certificates
eg: User has enrolled to one batch which is expired but recieved certificate and then enrolled to another ongoing batch and recieved another certificate</t>
  </si>
  <si>
    <t>1.Open Sunbird Portal
2.Login with valid credentials
3.Consume the course completely
4.Click on Profile 
5.Observe the  batch with certificate  in Learner passbook section</t>
  </si>
  <si>
    <t>1. User should be seen Learner Passbook section in the profile page
2. both the batch with certificate is shown in Learner passbook section</t>
  </si>
  <si>
    <t>Verify that the below header is displayed in Learner Passbook section 
1.Course Name
2. Course Completion date</t>
  </si>
  <si>
    <t xml:space="preserve">1.Open Sunbird Portal
2.Login with valid credentials
3.Consume the course completely
4.Click on Profile 
5.Observe the header in learner passbook section </t>
  </si>
  <si>
    <t>1. User should be seen Learner Passbook section in the profile page
2. The below header is displayed in Learner Passbook section 
1.Course Name
2. Course Completion date</t>
  </si>
  <si>
    <t>Verify that only the latest batch with certificate is shown in My learning section</t>
  </si>
  <si>
    <t>1.Open Sunbird Portal
2.Login with valid credentials
3.Consume the course completely
4.Click on Profile 
5.Observe the latest batch certificate  in Learner passbook section</t>
  </si>
  <si>
    <t>1. User should be seen Learner Passbook section in the profile page
2. The below header is displayed in Learner Passbook section 
1.Course Name
2. Course Completion date
3.only the latest batch with certificate is shown in My learning section</t>
  </si>
  <si>
    <t>SH-785</t>
  </si>
  <si>
    <t>Verify that user is displayed with Certificate download option in Profile
&amp;
Verify that user is able to see the Certificate in svg format.
Verify that the Certificate Downloaded should not be in Pdf/Png format</t>
  </si>
  <si>
    <t xml:space="preserve">&gt; User should be logged in as custodain users.
</t>
  </si>
  <si>
    <t>1. Open Sunbird Portal
2. Login with valid user.
3. Search some courses &gt; Join &amp; consume the course 100%.
4. Navigate to profile section.
5. Observe the certificate download option is shown.
6. Download the certificate and check the format as (SVG Only).</t>
  </si>
  <si>
    <t>1 User should be displayed with Certificate download option in Profile
2 User should be able to see the Certificate in svg format.
3The Certificate Downloaded should not be in Pdf/Png format</t>
  </si>
  <si>
    <r>
      <rPr>
        <rFont val="Arial"/>
        <color theme="1"/>
        <sz val="10.0"/>
      </rPr>
      <t>Verify that when</t>
    </r>
    <r>
      <rPr>
        <rFont val="Arial"/>
        <b/>
        <color theme="1"/>
        <sz val="10.0"/>
      </rPr>
      <t xml:space="preserve"> user selects the expired course from profle, user should see the expired course batch</t>
    </r>
  </si>
  <si>
    <t xml:space="preserve">1. Open Sunbird Portal.
2. Login with guest / valid credential.
3. Click on Profile icon.
4. Click on Profile.
5. Open any Expire course from my learning.
6. Observe. 
</t>
  </si>
  <si>
    <r>
      <rPr>
        <rFont val="Arial"/>
        <color theme="1"/>
        <sz val="10.0"/>
      </rPr>
      <t>1. When</t>
    </r>
    <r>
      <rPr>
        <rFont val="Arial"/>
        <b/>
        <color theme="1"/>
        <sz val="10.0"/>
      </rPr>
      <t xml:space="preserve"> user selects the expired course from profle, user should see the expired course batch
</t>
    </r>
    <r>
      <rPr>
        <rFont val="Arial"/>
        <color theme="1"/>
        <sz val="10.0"/>
      </rPr>
      <t>2. Expired course TOC should be displayed after clicking on the expired course batch</t>
    </r>
  </si>
  <si>
    <t>verifyExpiredContentInMyLearningSection</t>
  </si>
  <si>
    <t>SH-1036</t>
  </si>
  <si>
    <t>Verify that any enrolled/ongoing and completed traceble collection and course without certificate should display in the "My learning" section
&amp;
Verify that if user unenroll from any ongoing trackable collection then the collection / Course should not be shown in "My Learning" section</t>
  </si>
  <si>
    <t>User should logged in as Custodian user/ newly state verified user</t>
  </si>
  <si>
    <r>
      <rPr>
        <rFont val="Arial"/>
        <color theme="1"/>
        <sz val="10.0"/>
      </rPr>
      <t xml:space="preserve">1.Open Sunbird Portal
2.Login with valid credentials
3.Click on Profile
4.Verify that any enrolled/ongoing and completed traceble collection and course without certificate  should display in the "My learning" section
</t>
    </r>
    <r>
      <rPr>
        <rFont val="Arial"/>
        <b/>
        <color theme="1"/>
        <sz val="10.0"/>
      </rPr>
      <t xml:space="preserve">Scenario2:
</t>
    </r>
    <r>
      <rPr>
        <rFont val="Arial"/>
        <color theme="1"/>
        <sz val="10.0"/>
      </rPr>
      <t>1.Open Sunbird Portal
2.Login with valid credentials
3.Click on any tackable collection
4.Unenroll from the trackable collection
5.Click on Profile
6.Verify that if user unenroll from any ongoing trackable collection then the collection should not be shown in "My Learning" section</t>
    </r>
  </si>
  <si>
    <t>1. Any enrolled/ongoing and completed trakable collection and course without certificate should display in the "My learning" section
================
2. If user unenroll from any ongoing trackable collection then the collection should not be shown in "My Learning" section</t>
  </si>
  <si>
    <t>Portal Telemetry</t>
  </si>
  <si>
    <t>Verify Interact Telemetry event gets generated for users search on profile page (Qualitrixorgadmin@yopmail.com) by org admin</t>
  </si>
  <si>
    <t>1. Open the sunbird portal
2. Click on Proile
3. Click On Login
4. Login as Org admin
5. Go to Profile and Search for a User from same org
6. Observe the Telemetry events in network tab</t>
  </si>
  <si>
    <t>{eid: "INTERACT", ets: 1645601235274, ver: "3.0", mid: "INTERACT:bab382f5216ab4e4c72e0c3be9348927",…}
actor: {id: "fbe926ac-a395-40e4-a65b-9b4f711d7642", type: "User"}
context: {channel: "01269878797503692810",…}
cdata: [{id: "P1gdGp5QWkCytTLxnxQKl1KZhj1isIiJ", type: "UserSession"}, {id: "Desktop", type: "Device"},…]
channel: "01269878797503692810"
did: "0c63c1d7ab691eadacbb1b9a9448772c"
env: "profile"
pdata: {id: "staging.sunbird.portal", ver: "4.7.0", pid: "sunbird-portal"}
rollup: {l1: "01269878797503692810", l2: "01275630115550003242871"}
sid: "P1gdGp5QWkCytTLxnxQKl1KZhj1isIiJ"
uid: "fbe926ac-a395-40e4-a65b-9b4f711d7642"
edata: {id: "search-users-button", type: "click", pageid: "search", extra: {query: "rambo1"}}
eid: "INTERACT"
ets: 1645601235274
mid: "INTERACT:bab382f5216ab4e4c72e0c3be9348927"
object: {}
tags: ["01269878797503692810", "01275630115550003242871"]
ver: "3.0"</t>
  </si>
  <si>
    <t>{"eid":"INTERACT","ets":1699245632133,"ver":"3.0","mid":"INTERACT:87755035eaefa6003fded54755d56a5c","actor":{"id":"fbe926ac-a395-40e4-a65b-9b4f711d7642","type":"User"},"context":{"channel":"01269878797503692810","pdata":{"id":"staging.sunbird.portal","ver":"6.0.0","pid":"sunbird-portal"},"env":"profile","sid":"9q7WHCXjR0g66gN_2WBaLpkEjIzaookm","did":"253e98851084e7ef25a43607381645f4","cdata":[{"id":"9q7WHCXjR0g66gN_2WBaLpkEjIzaookm","type":"UserSession"},{"id":"Desktop","type":"Device"},{"id":"joy","type":"Theme"}],"rollup":{"l1":"01269878797503692810","l2":"01275629884841984036726"},"uid":"fbe926ac-a395-40e4-a65b-9b4f711d7642"},"object":{"id":"0619fa50-f76e-4595-89f7-e74539f22cae","type":"user","ver":"1.0","rollup":{}},"tags":["01269878797503692810","01275629884841984036726"],"edata":{"id":"user-profile-edit","type":"click","pageid":"user-search"}}</t>
  </si>
  <si>
    <t>SC-1736</t>
  </si>
  <si>
    <t>Verify Impresssion Telemetry event gets generated by clicking on Manage option from profile section
&amp;
Verify that telemetry event get generated when user click on download button in "Details of users who have given consent to share their information
" section in Manage page</t>
  </si>
  <si>
    <t>1. User should be org admin user
2. User should have the "Manage" menu option.</t>
  </si>
  <si>
    <r>
      <rPr>
        <rFont val="Arial"/>
        <color theme="1"/>
        <sz val="10.0"/>
      </rPr>
      <t xml:space="preserve">Scenario1:
</t>
    </r>
    <r>
      <rPr>
        <rFont val="Arial"/>
        <color theme="1"/>
        <sz val="10.0"/>
      </rPr>
      <t xml:space="preserve">1. Open the sunbird portal
2. Log in with org admin credentials
3. Post succssful login click on Manage 
4. Observe the Telemetry events in network tab
</t>
    </r>
    <r>
      <rPr>
        <rFont val="Arial"/>
        <color theme="1"/>
        <sz val="10.0"/>
      </rPr>
      <t xml:space="preserve">Scenario2:
</t>
    </r>
    <r>
      <rPr>
        <rFont val="Arial"/>
        <color theme="1"/>
        <sz val="10.0"/>
      </rPr>
      <t xml:space="preserve">1. Open the sunbird portal
2. Log in with org admin credentials
3. Post succssful login click on Manage 
4. Click on Download button
6. Observe the Telemetry events in network tab
</t>
    </r>
  </si>
  <si>
    <t>{eid: "IMPRESSION", ets: 1693477183822, ver: "3.0", mid: "IMPRESSION:0968f774f3e3becee3fc8f68f9b7d7db",…}
actor
: 
{id: "e0daa8bb-e9bf-4a13-8569-04ca8322e719", type: "User"}
context
: 
{channel: "01269878797503692810",…}
cdata
: 
[{id: "JeWdFWi2wN4qRg6LqMnaEWZnrkpxqn0X", type: "UserSession"}, {id: "Desktop", type: "Device"},…]
0
: 
{id: "JeWdFWi2wN4qRg6LqMnaEWZnrkpxqn0X", type: "UserSession"}
1
: 
{id: "Desktop", type: "Device"}
2
: 
{id: "joy", type: "Theme"}
channel
: 
"01269878797503692810"
did
: 
"0b5eb68c626414e41fa22d1a7e5adf24"
env
: 
"admin-dashboard"
pdata
: 
{id: "staging.sunbird.portal", ver: "6.0.0", pid: "sunbird-portal"}
rollup
: 
{l1: "01269878797503692810"}
sid
: 
"JeWdFWi2wN4qRg6LqMnaEWZnrkpxqn0X"
uid
: 
"e0daa8bb-e9bf-4a13-8569-04ca8322e719"
edata
: 
{type: "view", pageid: "admin-manage-page", uri: "/manage", duration: 0.096}
duration
: 
0.096
pageid
: 
"admin-manage-page"
type
: 
"view"
uri
: 
"/manage"
eid
: 
"IMPRESSION"
ets
: 
1693477183822
mid
: 
"IMPRESSION:0968f774f3e3becee3fc8f68f9b7d7db"
object
: 
{}
tags
: 
["01269878797503692810"]
ver
: 
"3.0"
==========================
Download&gt;
{eid: "INTERACT", ets: 1645602622678, ver: "3.0", mid: "INTERACT:4407569b3b026b438f6a1ea58a4937b1",…}
actor: {id: "fbe926ac-a395-40e4-a65b-9b4f711d7642", type: "User"}
context: {channel: "01269878797503692810",…}
cdata: [{id: "AdV9g4CzbfVXWDWC66MuTnZEZ80Wdx1O", type: "UserSession"}, {id: "Desktop", type: "Device"},…]
channel: "01269878797503692810"
did: "5f2a2f16e14b942b251a91d18beaa700"
env: "admin-dashboard"
pdata: {id: "staging.sunbird.portal", ver: "4.7.0", pid: "sunbird-portal"}
rollup: {l1: "01269878797503692810", l2: "01275630115550003242871"}
sid: "AdV9g4CzbfVXWDWC66MuTnZEZ80Wdx1O"
uid: "fbe926ac-a395-40e4-a65b-9b4f711d7642"
edata: {id: "user-declared-details", type: "click", pageid: "admin-manage-page"}
eid: "INTERACT"
ets: 1645602622678
mid: "INTERACT:4407569b3b026b438f6a1ea58a4937b1"
object: {}
tags: ["01269878797503692810", "01275630115550003242871"]
ver: "3.0"</t>
  </si>
  <si>
    <r>
      <rPr>
        <rFont val="Arial"/>
        <color theme="1"/>
        <sz val="10.0"/>
      </rPr>
      <t xml:space="preserve"> 
{eid: "IMPRESSION", ets: 1693477183822, ver: "3.0", mid: "IMPRESSION:0968f774f3e3becee3fc8f68f9b7d7db",…}
actor
: 
{id: "e0daa8bb-e9bf-4a13-8569-04ca8322e719", type: "User"}
context
: 
{channel: "01269878797503692810",…}
cdata
: 
[{id: "JeWdFWi2wN4qRg6LqMnaEWZnrkpxqn0X", type: "UserSession"}, {id: "Desktop", type: "Device"},…]
0
: 
{id: "JeWdFWi2wN4qRg6LqMnaEWZnrkpxqn0X", type: "UserSession"}
1
: 
{id: "Desktop", type: "Device"}
2
: 
{id: "joy", type: "Theme"}
channel
: 
"01269878797503692810"
did
: 
"0b5eb68c626414e41fa22d1a7e5adf24"
env
: 
"admin-dashboard"
pdata
: 
{id: "staging.sunbird.portal", ver: "6.0.0", pid: "sunbird-portal"}
rollup
: 
{l1: "01269878797503692810"}
sid
: 
"JeWdFWi2wN4qRg6LqMnaEWZnrkpxqn0X"
uid
: 
"e0daa8bb-e9bf-4a13-8569-04ca8322e719"
edata
: 
{type: "view", pageid: "admin-manage-page", uri: "/manage", duration: 0.096}
duration
: 
0.096
pageid
: 
"admin-manage-page"
type
: 
"view"
uri
: 
"/manage"
eid
: 
"IMPRESSION"
ets
: 
1693477183822
mid
: 
"IMPRESSION:0968f774f3e3becee3fc8f68f9b7d7db"
object
: 
{}
tags
: 
["01269878797503692810"]
ver
: 
"3.0"
</t>
    </r>
    <r>
      <rPr>
        <rFont val="Arial"/>
        <b/>
        <color theme="1"/>
        <sz val="10.0"/>
      </rPr>
      <t xml:space="preserve">Download:
</t>
    </r>
    <r>
      <rPr>
        <rFont val="Arial"/>
        <color theme="1"/>
        <sz val="10.0"/>
      </rPr>
      <t xml:space="preserve"> 
{eid: "INTERACT", ets: 1693477234926, ver: "3.0", mid: "INTERACT:bce6563cdcbcd8e1a40626f4ef22c716",…}
actor
: 
{id: "e0daa8bb-e9bf-4a13-8569-04ca8322e719", type: "User"}
context
: 
{channel: "01269878797503692810",…}
edata
: 
{id: "user-declared-details", type: "click", pageid: "admin-manage-page"}
id
: 
"user-declared-details"
pageid
: 
"admin-manage-page"
type
: 
"click"
eid
: 
"INTERACT"
ets
: 
1693477234926
mid
: 
"INTERACT:bce6563cdcbcd8e1a40626f4ef22c716"
object
: 
{}
tags
: 
["01269878797503692810"]
ver
: 
"3.0"</t>
    </r>
  </si>
  <si>
    <t>SH-398 / SH-429</t>
  </si>
  <si>
    <t>Verify that Interact telemetry should get generated when user Click on the Submit button from major user profile page
&amp;
Verify that Interact telemetry event should get generated when user clicks on phone validate button in  the User consent form
&amp;
Verify that Interact telemetry event should get generated when user clicks on email validate button in  the User consent form</t>
  </si>
  <si>
    <t>Scenario1:
1. Open the sunbird portal
2. Click on Proile
3. Click login.
4. Login with valid custodian users.
5. Go to profile &gt; Click on submit details option.
6. Observe the Telemetry events in network tab
Scenario2:
1. Open the sunbird portal
2. Click on Proile
3. Clcik login.
4. Login with valid custodian users.
5. Go to profile &gt; Click on submit details option.
6. Select the tenant from dropdown
7. Give phone for validate.
8, Click on the validate button for phone field.
9. Observe the Telemetry events in network tab
Scenario3:
1. Open the sunbird portal
2. Click on Proile
3. Clcik login.
4. Login with valid custodian users.
5. Go to profile &gt; Clcik on submit details option.
6. Select the tenant from dropdown
7. Give email Id for validate.
8, Click on the validate button for email Id field.
9. Observe the Telemetry events in network tab</t>
  </si>
  <si>
    <t>Submit teacher details &gt;
{"eid":"INTERACT","ets":1666179553750,"ver":"3.0","mid":"INTERACT:8538be952082470058f6e4ef68294569","actor":{"id":"cb37858b-55b7-45e6-8d64-64147b075e1a","type":"User"},"context":{"channel":"0126796199493140480","pdata":{"id":"staging.sunbird.portal","ver":"5.0.0","pid":"sunbird-portal"},"env":"profile","sid":"CN7mp2AHUbQBCnPpXFrctZ6lBkTDj_UW","did":"22b59cf3ed936b599b197857ffaa4ffc","cdata":[{"id":"95176cb0-4fa2-11ed-8862-91fd9059bbb3","type":"UserSession"},{"id":"Desktop","type":"Device"},{"id":"joy","type":"Theme"}],"rollup":{"l1":"0126796199493140480"},"uid":"cb37858b-55b7-45e6-8d64-64147b075e1a"},"object":{"id":"do_213614892450324480156","ver":"1"},"tags":["0126796199493140480"],"edata":{"id":"add-teacher-details","type":"click","pageid":"profile-read"}}
==================================================
Phone&gt; 
{eid: "INTERACT", ets: 1645600326877, ver: "3.0", mid: "INTERACT:1419900a9c67dec262bda906b369d6b1",…}
actor: {id: "d11f466b-9b32-447f-a67c-137e58745301", type: "User"}
context: {channel: "0126796199493140480",…}
cdata: [{id: "_cOg-jmhkVeXqGbj54A1ZXtMeMznR9FN", type: "UserSession"}, {id: "Desktop", type: "Device"},…]
channel: "0126796199493140480"
did: "0c63c1d7ab691eadacbb1b9a9448772c"
env: "profile"
pdata: {id: "staging.sunbird.portal", ver: "4.7.0", pid: "sunbird-portal"}
rollup: {l1: "0126796199493140480"}
sid: "_cOg-jmhkVeXqGbj54A1ZXtMeMznR9FN"
uid: "d11f466b-9b32-447f-a67c-137e58745301"
edata: {id: "validate-declared-phone-submit-teacher-details", type: "click", pageid: "teacher-declaration"}
eid: "INTERACT"
ets: 1645600326877
mid: "INTERACT:1419900a9c67dec262bda906b369d6b1"
object: {}
tags: ["0126796199493140480"]
ver: "3.0"
======================================
Email&gt;
{eid: "INTERACT", ets: 1645600358308, ver: "3.0", mid: "INTERACT:347ec9f4817e84ecc4a86896cdfa7af5",…}
actor: {id: "d11f466b-9b32-447f-a67c-137e58745301", type: "User"}
context: {channel: "0126796199493140480",…}
cdata: [{id: "_cOg-jmhkVeXqGbj54A1ZXtMeMznR9FN", type: "UserSession"}, {id: "Desktop", type: "Device"},…]
channel: "0126796199493140480"
did: "0c63c1d7ab691eadacbb1b9a9448772c"
env: "profile"
pdata: {id: "staging.sunbird.portal", ver: "4.7.0", pid: "sunbird-portal"}
rollup: {l1: "0126796199493140480"}
sid: "_cOg-jmhkVeXqGbj54A1ZXtMeMznR9FN"
uid: "d11f466b-9b32-447f-a67c-137e58745301"
edata: {id: "validate-declared-email-submit-teacher-details", type: "click", pageid: "teacher-declaration"}
eid: "INTERACT"
ets: 1645600358308
mid: "INTERACT:347ec9f4817e84ecc4a86896cdfa7af5"
object: {}
tags: ["0126796199493140480"]
ver: "3.0"</t>
  </si>
  <si>
    <r>
      <rPr>
        <rFont val="Arial"/>
        <b/>
        <color theme="1"/>
        <sz val="10.0"/>
      </rPr>
      <t xml:space="preserve"> Submit Teacher details:
</t>
    </r>
    <r>
      <rPr>
        <rFont val="Arial"/>
        <b/>
        <color theme="1"/>
        <sz val="10.0"/>
      </rPr>
      <t xml:space="preserve">
{eid: "INTERACT", ets: 1708672122338, ver: "3.0", mid: "INTERACT:04cbcf24b17c5fc174b81434f6065ecb",…}
actor
: 
{id: "7be02f09-fb93-4eab-a7ec-c7a17cae1c95", type: "User"}
context
: 
{channel: "0126796199493140480",…}
cdata
: 
[{id: "456f2a80-d21a-11ee-98fc-b719edd5fb7e", type: "UserSession"}, {id: "Desktop", type: "Device"},…]
channel
: 
"0126796199493140480"
did
: 
"534a58e6b34a3b11dd71a371b7d104ec"
env
: 
"profile"
pdata
: 
{id: "staging.staging.portal", ver: "6.0.0", pid: "sunbird-portal"}
rollup
: 
{l1: "0126796199493140480"}
sid
: 
"EmMgZZmZiGRIDE3y9-VcpWyC7t2RDUhh"
uid
: 
"7be02f09-fb93-4eab-a7ec-c7a17cae1c95"
edata
: 
{id: "add-teacher-details", type: "click", pageid: "profile-read"}
eid
: 
"INTERACT"
ets
: 
1708672122338
mid
: 
"INTERACT:04cbcf24b17c5fc174b81434f6065ecb"
object
: 
{}
tags
: 
["0126796199493140480"]
ver
: 
"3.0"
======================================
</t>
    </r>
    <r>
      <rPr>
        <rFont val="Arial"/>
        <b/>
        <color theme="1"/>
        <sz val="10.0"/>
      </rPr>
      <t>Email:</t>
    </r>
    <r>
      <rPr>
        <rFont val="Arial"/>
        <b/>
        <color theme="1"/>
        <sz val="10.0"/>
      </rPr>
      <t xml:space="preserve">
{eid: "INTERACT", ets: 1708672409111, ver: "3.0", mid: "INTERACT:9382bbe42b8cd41952d1ece5b32c34ab",…}
actor
: 
{id: "7be02f09-fb93-4eab-a7ec-c7a17cae1c95", type: "User"}
context
: 
{channel: "0126796199493140480",…}
cdata
: 
[{id: "456f2a80-d21a-11ee-98fc-b719edd5fb7e", type: "UserSession"}, {id: "Desktop", type: "Device"},…]
channel
: 
"0126796199493140480"
did
: 
"534a58e6b34a3b11dd71a371b7d104ec"
env
: 
"profile"
pdata
: 
{id: "staging.staging.portal", ver: "6.0.0", pid: "sunbird-portal"}
rollup
: 
{l1: "0126796199493140480"}
sid
: 
"EmMgZZmZiGRIDE3y9-VcpWyC7t2RDUhh"
uid
: 
"7be02f09-fb93-4eab-a7ec-c7a17cae1c95"
edata
: 
{id: "validate-declared-email-submit-teacher-details", type: "click", pageid: "teacher-declaration"}
eid
: 
"INTERACT"
ets
: 
1708672409111
mid
: 
"INTERACT:9382bbe42b8cd41952d1ece5b32c34ab"
object
: 
{}
tags
: 
["0126796199493140480"]
ver
: 
"3.0"
=======================
</t>
    </r>
    <r>
      <rPr>
        <rFont val="Arial"/>
        <b/>
        <color theme="1"/>
        <sz val="10.0"/>
      </rPr>
      <t xml:space="preserve">phone: 
</t>
    </r>
    <r>
      <rPr>
        <rFont val="Arial"/>
        <b/>
        <color theme="1"/>
        <sz val="10.0"/>
      </rPr>
      <t xml:space="preserve"> 
{eid: "INTERACT", ets: 1708672511578, ver: "3.0", mid: "INTERACT:c2e55a550c6ef220f94cc2c756df8271",…}
actor
: 
{id: "7be02f09-fb93-4eab-a7ec-c7a17cae1c95", type: "User"}
context
: 
{channel: "0126796199493140480",…}
cdata
: 
[{id: "456f2a80-d21a-11ee-98fc-b719edd5fb7e", type: "UserSession"}, {id: "Desktop", type: "Device"},…]
channel
: 
"0126796199493140480"
did
: 
"534a58e6b34a3b11dd71a371b7d104ec"
env
: 
"profile"
pdata
: 
{id: "staging.staging.portal", ver: "6.0.0", pid: "sunbird-portal"}
rollup
: 
{l1: "0126796199493140480"}
sid
: 
"EmMgZZmZiGRIDE3y9-VcpWyC7t2RDUhh"
uid
: 
"7be02f09-fb93-4eab-a7ec-c7a17cae1c95"
edata
: 
{id: "validate-declared-phone-submit-teacher-details", type: "click", pageid: "teacher-declaration"}
eid
: 
"INTERACT"
ets
: 
1708672511578
mid
: 
"INTERACT:c2e55a550c6ef220f94cc2c756df8271"
object
: 
{}
tags
: 
["0126796199493140480"]
ver
: 
"3.0"</t>
    </r>
  </si>
  <si>
    <t>Verify that Interact Telemetry event is generated for Submissions of block, district, school and sub-role along with the values submitted</t>
  </si>
  <si>
    <t>1. Open the Sunbird portal
2. Login wih old valid credentials
3. Goto Profile 
4. Click on Edit in location section
5. Select the locations &gt; Submit details button
6. Observe the Telemetry events in network tab</t>
  </si>
  <si>
    <t>{eid: "INTERACT", ets: 1645705844431, ver: "3.0", mid: "INTERACT:43f26b7b0654916ad752c0db75d3751e",…}
actor: {id: "4b76fac5-cf9b-4499-86af-7fdc4f3b6bc1", type: "User"}
context: {channel: "0126978705345576967",…}
cdata: [{id: "user:location_capture", type: "Feature"}, {id: "SB-21152", type: "Task"},…]
channel: "0126978705345576967"
did: "52a1fcfebdc03a324ae399f7229fd08d"
env: "user-location"
pdata: {id: "staging.sunbird.portal", ver: "4.7.0", pid: "sunbird-portal"}
rollup: {l1: "0126978705345576967"}
sid: "oTMh_chVFsvUStZ39a-7a1m2rUuBHMlY"
uid: "4b76fac5-cf9b-4499-86af-7fdc4f3b6bc1"
edata: {id: "submit-clicked", type: "location-changed", subtype: "children.persona.school::changed"}
eid: "INTERACT"
ets: 1645705844431
mid: "INTERACT:43f26b7b0654916ad752c0db75d3751e"
object: {id: "", type: "", ver: "", rollup: {}}
tags: ["0126978705345576967"]
ver: "3.0"</t>
  </si>
  <si>
    <t xml:space="preserve">
{eid: "INTERACT", ets: 1686568250898, ver: "3.0", mid: "INTERACT:49755ce16b7b9fd4efc2ba8817fbb997",…}
actor
: 
{id: "03744f3f-fa91-4364-a119-eda737df5716", type: "User"}
context
: 
{channel: "0126796199493140480",…}
cdata
: 
[{id: "user:location_capture", type: "Feature"}, {id: "SB-21152", type: "Task"},…]
channel
: 
"0126796199493140480"
did
: 
"de6b5a009bba709c61990ca80085ddf2"
env
: 
"user-location"
pdata
: 
{id: "staging.sunbird.portal", ver: "6.0.0", pid: "sunbird-portal"}
rollup
: 
{l1: "0126796199493140480"}
sid
: 
"iaZ_uMBq1wpuxn-JckcpaNWFA0EphmZk"
uid
: 
"03744f3f-fa91-4364-a119-eda737df5716"
edata
: 
{id: "submit-clicked", type: "location-changed",…}
eid
: 
"INTERACT"
ets
: 
1686568250898
mid
: 
"INTERACT:49755ce16b7b9fd4efc2ba8817fbb997"
object
: 
{id: "", type: "", ver: "", rollup: {}}
tags
: 
["0126796199493140480"]
ver
: 
"3.0"</t>
  </si>
  <si>
    <r>
      <rPr>
        <rFont val="Arial"/>
        <color theme="1"/>
        <sz val="10.0"/>
      </rPr>
      <t xml:space="preserve">Verify that the Interact </t>
    </r>
    <r>
      <rPr>
        <rFont val="Arial"/>
        <color theme="1"/>
        <sz val="10.0"/>
      </rPr>
      <t xml:space="preserve">telemetry </t>
    </r>
    <r>
      <rPr>
        <rFont val="Arial"/>
        <color theme="1"/>
        <sz val="10.0"/>
      </rPr>
      <t>events are getting generated when the user selects the</t>
    </r>
    <r>
      <rPr>
        <rFont val="Arial"/>
        <color theme="1"/>
        <sz val="10.0"/>
      </rPr>
      <t xml:space="preserve"> sub user type (Subrole) </t>
    </r>
    <r>
      <rPr>
        <rFont val="Arial"/>
        <color theme="1"/>
        <sz val="10.0"/>
      </rPr>
      <t>from profile</t>
    </r>
  </si>
  <si>
    <t>1. Open the Sunbird portal
2. Login with valid credentials
3. Goto profile
4. In content preference click on Edit button
5. Select the role as "School head OR Officials"
6. Select State as "Andhra Pradesh"
7. Select Subrole as "HM" or "Complex HM"
8. Select rest of the location details &gt; Submit
9. Observe the telemetry event in the network tab</t>
  </si>
  <si>
    <t>{eid: "INTERACT", ets: 1666251951576, ver: "3.0", mid: "INTERACT:59d6c63cee16b48df1a0261f5b1e25bc",…}
actor
: 
{id: "e50f002c-c3e2-4e39-a413-d90273beb5dc", type: "User"}
context
: 
{channel: "0126796199493140480",…}
cdata
: 
[{id: "user:location_capture", type: "Feature"}, {id: "SB-21152", type: "Task"},…]
channel
: 
"0126796199493140480"
did
: 
"ac648bd65ecca0a2af094698b9669b7d"
env
: 
"user-location"
pdata
: 
{id: "staging.sunbird.portal", ver: "5.0.0", pid: "sunbird-portal"}
rollup
: 
{l1: "0126796199493140480"}
sid
: 
"WsGlFNKXG0WgFUmjtP1t5sez1yLZ-VAY"
uid
: 
"e50f002c-c3e2-4e39-a413-d90273beb5dc"
edata
: 
{id: "submit-clicked", type: "location-unchanged", subtype: ""}
eid
: 
"INTERACT"
ets
: 
1666251951576
mid
: 
"INTERACT:59d6c63cee16b48df1a0261f5b1e25bc"
object
: 
{id: "", type: "", ver: "", rollup: {}}
tags
: 
["0126796199493140480"]
ver
: 
"3.0"</t>
  </si>
  <si>
    <t>{eid: "INTERACT", ets: 1686569121376, ver: "3.0", mid: "INTERACT:80d3a4c9efeb9a81d3a36171921208e0",…}
actor
: 
{id: "03744f3f-fa91-4364-a119-eda737df5716", type: "User"}
context
: 
{channel: "0126796199493140480",…}
cdata
: 
[{id: "user:location_capture", type: "Feature"}, {id: "SB-21152", type: "Task"},…]
channel
: 
"0126796199493140480"
did
: 
"de6b5a009bba709c61990ca80085ddf2"
env
: 
"user-location"
pdata
: 
{id: "staging.sunbird.portal", ver: "6.0.0", pid: "sunbird-portal"}
rollup
: 
{l1: "0126796199493140480"}
sid
: 
"iaZ_uMBq1wpuxn-JckcpaNWFA0EphmZk"
uid
: 
"03744f3f-fa91-4364-a119-eda737df5716"
edata
: 
{id: "submit-clicked", type: "location-changed",…}
eid
: 
"INTERACT"
ets
: 
1686569121376
mid
: 
"INTERACT:80d3a4c9efeb9a81d3a36171921208e0"
object
: 
{id: "", type: "", ver: "", rollup: {}}
tags
: 
["0126796199493140480"]
ver
: 
"3.0"</t>
  </si>
  <si>
    <r>
      <rPr>
        <rFont val="Arial"/>
        <color theme="1"/>
        <sz val="10.0"/>
      </rPr>
      <t xml:space="preserve">Verify that the Interact </t>
    </r>
    <r>
      <rPr>
        <rFont val="Arial"/>
        <color theme="1"/>
        <sz val="10.0"/>
      </rPr>
      <t xml:space="preserve">telemetry </t>
    </r>
    <r>
      <rPr>
        <rFont val="Arial"/>
        <color theme="1"/>
        <sz val="10.0"/>
      </rPr>
      <t>events are getting generated when the user selects the</t>
    </r>
    <r>
      <rPr>
        <rFont val="Arial"/>
        <color theme="1"/>
        <sz val="10.0"/>
      </rPr>
      <t xml:space="preserve"> Role.</t>
    </r>
  </si>
  <si>
    <t>1. Open the Sunbird portal
2. Click on Profile &gt; Login 
3. Login with valid credentials 
4. Click on profile.
5. Click on Edit &gt; Role &amp; location
6. Open the network tab and check the events</t>
  </si>
  <si>
    <t>{eid: "INTERACT", ets: 1613980159743, ver: "3.0", mid: "INTERACT:212c233abe8ab8b9c99d2c02840593fb",…}
actor: {id: "80211b43-9f60-4751-a50d-c3e6a91f8f25", type: "User"}
id: "80211b43-9f60-4751-a50d-c3e6a91f8f25"
type: "User"
context: {channel: "0126796199493140480",…}
cdata: [{id: "RIBnU66Nn3pUYSzqADfAQbis_NG2av56", type: "UserSession"}, {id: "Desktop", type: "Device"},…]
channel: "0126796199493140480"
did: "a0a0d33d7fb0b8a3f53f2e2685819b9e"
env: "profile"
pdata: {id: "staging.sunbird.portal", ver: "3.7.0", pid: "sunbird-portal"}
id: "staging.sunbird.portal"
pid: "sunbird-portal"
ver: "3.7.0"
rollup: {l1: "0126796199493140480"}
sid: "RIBnU66Nn3pUYSzqADfAQbis_NG2av56"
uid: "80211b43-9f60-4751-a50d-c3e6a91f8f25"
edata: {id: "user-type-select", type: "click", pageid: "profile"}
id: "user-type-select"
pageid: "profile"
type: "click"
eid: "INTERACT"
ets: 1613980159743
mid: "INTERACT:212c233abe8ab8b9c99d2c02840593fb"
object: {}
tags: ["0126796199493140480"]
ver: "3.0"</t>
  </si>
  <si>
    <t>{eid: "INTERACT", ets: 1693320063947, ver: "3.0", mid: "INTERACT:41869e9ab5f47db64783d3126527649d",…}
actor
: 
{id: "81ad9ac8-4466-434a-959e-7601875ec867", type: "User"}
id
: 
"81ad9ac8-4466-434a-959e-7601875ec867"
type
: 
"User"
context
: 
{channel: "0126796199493140480",…}
cdata
: 
[{id: "wsE-XFSELDDRcrjlD9wU5MxFm7XuNwUW", type: "UserSession"}, {id: "Desktop", type: "Device"},…]
channel
: 
"0126796199493140480"
did
: 
"bf4fab76c4029e571881f4e7f807d7d8"
env
: 
"profile"
pdata
: 
{id: "staging.sunbird.portal", ver: "6.0.0", pid: "sunbird-portal"}
rollup
: 
{l1: "0126796199493140480"}
sid
: 
"wsE-XFSELDDRcrjlD9wU5MxFm7XuNwUW"
uid
: 
"81ad9ac8-4466-434a-959e-7601875ec867"
edata
: 
{id: "profile-edit", type: "click", pageid: "profile-read"}
id
: 
"profile-edit"
pageid
: 
"profile-read"
type
: 
"click"
eid
: 
"INTERACT"
ets
: 
1693320063947
mid
: 
"INTERACT:41869e9ab5f47db64783d3126527649d"
object
: 
{}
tags
: 
["0126796199493140480"]
0
: 
"0126796199493140480"
ver
: 
"3.0"</t>
  </si>
  <si>
    <t>Profie page</t>
  </si>
  <si>
    <t>Verify that user is be able to click on "Report other Issue" and fill all the details and click on "Submit feedback" and Clicking on it Interact telemetry should generate in the Joyful theme</t>
  </si>
  <si>
    <t>Scenario:
1. Open the Sunbird portal
2. Browse by Guest/ Login with valid credentials.
3. Click on Profile icon
4. Click on Switch to joyful theme
5. Click on Help 
6. Click on Report other issue button
7. Select category and sub-category &gt;  
8. Enter the comments in the "Tell us more" text box.
9. Click on Submit feedback.
10. Observe the Telemetry events in network tab</t>
  </si>
  <si>
    <t>Submit log event&gt;
{eid: "INTERACT", ets: 1670413630771, ver: "3.0", mid: "INTERACT:b5abd359a8733b332870cf3505cdb5a6",…}
actor
: 
{id: "fbe926ac-a395-40e4-a65b-9b4f711d7642", type: "User"}
context
: 
{channel: "01269878797503692810",…}
cdata
: 
[{id: "7OFOXRWjM3GKOp7LwNcM9ioxnBL00G8w", type: "UserSession"}, {id: "Desktop", type: "Device"},…]
0
: 
{id: "7OFOXRWjM3GKOp7LwNcM9ioxnBL00G8w", type: "UserSession"}
1
: 
{id: "Desktop", type: "Device"}
2
: 
{id: "joy", type: "Theme"}
channel
: 
"01269878797503692810"
did
: 
"3c8692b4dc2ede04fe49e05c033bd637"
env
: 
"portal"
pdata
: 
{id: "staging.sunbird.portal", ver: "5.1.0", pid: "sunbird-portal"}
rollup
: 
{l1: "01269878797503692810"}
sid
: 
"7OFOXRWjM3GKOp7LwNcM9ioxnBL00G8w"
uid
: 
"fbe926ac-a395-40e4-a65b-9b4f711d7642"
edata
: 
{id: "submit-clicked", type: "support", pageid: "faq"}
eid
: 
"INTERACT"
ets
: 
1670413630771
mid
: 
"INTERACT:b5abd359a8733b332870cf3505cdb5a6"
object
: 
{}
tags
: 
["01269878797503692810"]
ver
: 
"3.0"</t>
  </si>
  <si>
    <t>{eid: "INTERACT", ets: 1715336618710, ver: "3.0", mid: "INTERACT:2b772e8a93f03e7b95ebed1874b24dd0",…}
actor
: 
{id: "d416c869-27b3-491c-9562-c43ac04406df", type: "User"}
id
: 
"d416c869-27b3-491c-9562-c43ac04406df"
type
: 
"User"
context
: 
{channel: "01269934121990553633",…}
cdata
: 
[{id: "L1sTj0J6V6peYGBHWVBQhx0LWmODwm-x", type: "UserSession"}, {id: "Desktop", type: "Device"},…]
0
: 
{id: "L1sTj0J6V6peYGBHWVBQhx0LWmODwm-x", type: "UserSession"}
1
: 
{id: "Desktop", type: "Device"}
2
: 
{id: "default", type: "Theme"}
channel
: 
"01269934121990553633"
did
: 
"4b5444a0bfa3ac5fbbe26bb68f012dbc"
env
: 
"portal"
pdata
: 
{id: "staging.sunbird.portal", ver: "7.0.0", pid: "sunbird-portal"}
rollup
: 
{l1: "01269934121990553633", l2: "01274200593719296013305"}
sid
: 
"L1sTj0J6V6peYGBHWVBQhx0LWmODwm-x"
uid
: 
"d416c869-27b3-491c-9562-c43ac04406df"
edata
: 
{id: "submit-clicked", type: "support", pageid: "faq"}
eid
: 
"INTERACT"
ets
: 
1715336618710
mid
: 
"INTERACT:2b772e8a93f03e7b95ebed1874b24dd0"
object
: 
{}
tags
: 
["01269934121990553633", "01274200593719296013305"]
ver
: 
"3.0"</t>
  </si>
  <si>
    <r>
      <rPr>
        <rFont val="Arial"/>
        <color theme="1"/>
        <sz val="10.0"/>
      </rPr>
      <t xml:space="preserve">Verify Interact </t>
    </r>
    <r>
      <rPr>
        <rFont val="Arial"/>
        <color theme="1"/>
        <sz val="10.0"/>
      </rPr>
      <t xml:space="preserve">telemetry </t>
    </r>
    <r>
      <rPr>
        <rFont val="Arial"/>
        <color theme="1"/>
        <sz val="10.0"/>
      </rPr>
      <t xml:space="preserve">is generated when </t>
    </r>
    <r>
      <rPr>
        <rFont val="Arial"/>
        <color theme="1"/>
        <sz val="10.0"/>
      </rPr>
      <t>user changed the preferences in profile pag</t>
    </r>
    <r>
      <rPr>
        <rFont val="Arial"/>
        <color theme="1"/>
        <sz val="10.0"/>
      </rPr>
      <t>e</t>
    </r>
  </si>
  <si>
    <t>1. Open Sunbird Portal.
2. Login with guest / valid user.
3. Click on Profile icon.
4. Click on edit button.
5. Change the preference.
6. Click on Submit.
7. Observe the telemetry event in network tab.</t>
  </si>
  <si>
    <t>{eid: "INTERACT", ets: 1619181794560, ver: "3.0", mid: "INTERACT:f663b56d6809e18940950ddf36b125ad",…}
actor: {id: "08631a74-4b94-4cf7-a818-831135248a4a", type: "User"}
id: "08631a74-4b94-4cf7-a818-831135248a4a"
type: "User"
context: {channel: "01269878797503692810",…}
cdata: [{id: "aZEmq_vUoaCOnZPZKugPTe9uznQOpLcU", type: "UserSession"}, {id: "Desktop", type: "Device"},…]
0: {id: "aZEmq_vUoaCOnZPZKugPTe9uznQOpLcU", type: "UserSession"}
1: {id: "Desktop", type: "Device"}
2: {id: "joy", type: "Theme"}
channel: "01269878797503692810"
did: "35e3438018f2dfb8100e68bf6597a6b5"
env: "profile"
pdata: {id: "staging.sunbird.portal", ver: "3.9.0", pid: "sunbird-portal"}
id: "staging.sunbird.portal"
pid: "sunbird-portal"
ver: "3.9.0"
rollup: {l1: "01269878797503692810", l2: "0127419693630996481321"}
sid: "aZEmq_vUoaCOnZPZKugPTe9uznQOpLcU"
uid: "08631a74-4b94-4cf7-a818-831135248a4a"
edata: {id: "profile-edit", type: "click", pageid: "profile-read"}
id: "profile-edit"
pageid: "profile-read"
type: "click"
eid: "INTERACT"
ets: 1619181794560
mid: "INTERACT:f663b56d6809e18940950ddf36b125ad"
object: {}
tags: ["01269878797503692810", "0127419693630996481321"]
0: "01269878797503692810"
1: "0127419693630996481321"
ver: "3.0"</t>
  </si>
  <si>
    <t>{eid: "INTERACT", ets: 1693320530274, ver: "3.0", mid: "INTERACT:eb1a741067205f6f69553f9116748a88",…}
actor
: 
{id: "81ad9ac8-4466-434a-959e-7601875ec867", type: "User"}
context
: 
{channel: "0126796199493140480",…}
cdata
: 
[{id: "MzeD33zxPhK8ZVq6on-Qk1R6zmKfCRnw", type: "UserSession"}, {id: "Desktop", type: "Device"},…]
channel
: 
"0126796199493140480"
did
: 
"bf4fab76c4029e571881f4e7f807d7d8"
env
: 
"profile"
pdata
: 
{id: "staging.sunbird.portal", ver: "6.0.0", pid: "sunbird-portal"}
rollup
: 
{l1: "0126796199493140480"}
sid
: 
"MzeD33zxPhK8ZVq6on-Qk1R6zmKfCRnw"
uid
: 
"81ad9ac8-4466-434a-959e-7601875ec867"
edata
: 
{id: "submit-profile-framework-details", type: "click", pageid: "profile-read"}
id
: 
"submit-profile-framework-details"
pageid
: 
"profile-read"
type
: 
"click"
eid
: 
"INTERACT"
ets
: 
1693320530274
mid
: 
"INTERACT:eb1a741067205f6f69553f9116748a88"
object
: 
{id: "81ad9ac8-4466-434a-959e-7601875ec867", type: "User", ver: "1.0", rollup: {}}
id
: 
"81ad9ac8-4466-434a-959e-7601875ec867"
rollup
: 
{}
type
: 
"User"
ver
: 
"1.0"
tags
: 
["0126796199493140480"]
0
: 
"0126796199493140480"
ver
: 
"3.0"
id
: 
"api.sunbird.telemetry"
params
: 
{msgid: "b9d4c13e6a5f527afd8c50a17b2949f6"}
ver
: 
"3.0"</t>
  </si>
  <si>
    <t>Verify that telemetry events are generated for No. of users clicking on collection card from ‘Continue learning’ section in Home page
&amp;
Verify that telemetry events are generated for No. of users searching for the collection card by other means (from profile page or search and access)</t>
  </si>
  <si>
    <t>- User should have already enrolled into course
- druid superset access should be available</t>
  </si>
  <si>
    <t>Scenario1:
1. Open the Sunbird portal
2. Login with valid credentials
3. Goto course Home page
4. Click on any Collection in Continue learning section
5. Observe the data in druid superset is showing the count
Scenario2:
1. Open the Sunbird portal
2. Login with valid credentials
3. Search any collection on search / Profile 
4. Click on any Collection Card 
5. Observe the data in druid superset is showing the count</t>
  </si>
  <si>
    <t>Telemetry events should get generated for No. of users clicking on collection card from ‘Continue learning’ section in Home page
&amp;
Telemetry events should get generated for No. of users searching for the collection card by other means (from profile page or search and access)
Note: Data to be checked in druid superset.</t>
  </si>
  <si>
    <t>edata
: 
{id: "content-card", type: "click", pageid: "explore"}
eid
: 
"INTERACT"
ets
: 
1715687788784
mid
: 
"INTERACT:4eabdd41b30366ba5312fba0ca88be3a"
object
: 
{id: "do_213986790705971200130", type: "Course", ver: "1.0", rollup: {}}
tags
: 
["01347076031606784034"]
ver
: 
"3.0"</t>
  </si>
  <si>
    <t>Verify that Interact telemetry event should get generated when user clicks on submit otp (email)button in  the User consent form
&amp;
Verify that Interact telemetry event should get generated when user clicks on submit otp (phone) button in  the User consent form</t>
  </si>
  <si>
    <t>1. Open the sunbird portal
2. Click on Proile
3. Click login.
4. Login with valid custodian users.
5. Go to profile &gt; Click on submit details option.
6. Give phone and email for validate.
7, Click on the validate button &gt; Give OTP for both.
8. Click submit OTP 
9. Observe the Telemetry events in network tab</t>
  </si>
  <si>
    <t>Email/Phone OTP&gt;
{eid: "INTERACT", ets: 1642414394730, ver: "3.0", mid: "INTERACT:8ff9bad9bf71cfa09d2da57a3cedc778",…}
actor: {id: "c7d2777d-eb5a-494b-b18d-392a30259870", type: "User"}
context: {channel: "0126796199493140480",…}
cdata: [{id: "fa8c9fa0-777d-11ec-b99c-7741df2b0afb", type: "UserSession"}, {id: "Desktop", type: "Device"},…]
channel: "0126796199493140480"
did: "85ab141a51fabdfd6ea6b3d2d2704bea"
env: "profile"
pdata: {id: "staging.sunbird.portal", ver: "4.7.0", pid: "sunbird-portal"}
rollup: {l1: "0126796199493140480"}
sid: "id6kpHH52AfHJN3cchN7ivBJ5u-gs8Tm"
uid: "c7d2777d-eb5a-494b-b18d-392a30259870"
edata: {id: "submit-otp", type: "click", pageid: "profile-read"}
eid: "INTERACT"
ets: 1642414394730
mid: "INTERACT:8ff9bad9bf71cfa09d2da57a3cedc778"
object: {id: "c7d2777d-eb5a-494b-b18d-392a30259870", type: "User", ver: "1.0", rollup: {}}
tags: ["0126796199493140480"]
ver: "3.0"</t>
  </si>
  <si>
    <t xml:space="preserve">
{eid: "INTERACT", ets: 1715337768058, ver: "3.0", mid: "INTERACT:0c326732c8b11018d90fd3f498c811de",…}
actor
: 
{id: "126b20b0-4e1c-4056-93f2-79bbdf879954", type: "User"}
context
: 
{channel: "01347076031606784034",…}
cdata
: 
[{id: "QzTaoqPXp1j4QouRraHhg6_MtqDATJcu", type: "UserSession"}, {id: "Desktop", type: "Device"},…]
channel
: 
"01347076031606784034"
did
: 
"4b5444a0bfa3ac5fbbe26bb68f012dbc"
env
: 
"profile"
pdata
: 
{id: "staging.sunbird.portal", ver: "7.0.0", pid: "sunbird-portal"}
rollup
: 
{l1: "01347076031606784034"}
sid
: 
"QzTaoqPXp1j4QouRraHhg6_MtqDATJcu"
uid
: 
"126b20b0-4e1c-4056-93f2-79bbdf879954"
edata
: 
{id: "submit-otp", type: "click", pageid: "profile-read"}
eid
: 
"INTERACT"
ets
: 
1715337768058
mid
: 
"INTERACT:0c326732c8b11018d90fd3f498c811de"
object
: 
{id: "126b20b0-4e1c-4056-93f2-79bbdf879954", type: "User", ver: "1.0", rollup: {}}
tags
: 
["01347076031606784034"]
ver
: 
"3.0"</t>
  </si>
  <si>
    <t>For tenant users,Verify that the Board, Medium and Subject values are showing in alphabetical order while updating  onboarding details</t>
  </si>
  <si>
    <t xml:space="preserve">1. Open the Application
2. Click on login.
4. login with tenant user
5. Click on Switch to joyful theme
6. Click on profile icon.
7. Click on profile.
8. Click on edit icon present in BMS Section.
9. Observe the order of values present in each section.
</t>
  </si>
  <si>
    <t>1.The BMS values should be displayed in alphabetical order in each section 
2. user updates the framework details in profile page</t>
  </si>
  <si>
    <t>verifyBMSvaluesInalphabeticalOrder</t>
  </si>
  <si>
    <t xml:space="preserve">Verify that only State and District will be asked after onboarding for Teacher/ Student role in the location popup. </t>
  </si>
  <si>
    <t>1. Freshly install Sunbird staging mobile App
2. Select Langauge
3. Select role as Teacher/ Student
4. Select Category values and complete onboarding
5. Observe the location popup</t>
  </si>
  <si>
    <t>1. User should complete onboarding successfully with Teacher/Student role.
2. User should be redirected to location popup
3. User should be able to select State and District in the location popup
4. User is displayed with selected State and District values in the Profle Page.</t>
  </si>
  <si>
    <t>verifyStateAndDistrictDisplayedForStudentInProfilePage</t>
  </si>
  <si>
    <t>Verify that for Guest user in profile page, the labels "Profile details" and "Device location" are removed</t>
  </si>
  <si>
    <t>1. Open Sunbird staging mobile App
2. Select Language
3. Select Role
4. Select Category values and complete onboarding
5. Click on profile tab
6. Observe</t>
  </si>
  <si>
    <t xml:space="preserve">1. User should be able to see the profile page with all the Category values and Location values
2. User should not see the labels like "Profile details" and "Device location" for any section
</t>
  </si>
  <si>
    <t>verifyNoProfileDetailsLabelAndNoDeviceLocationForGuestUserInProfile</t>
  </si>
  <si>
    <t>SH-917</t>
  </si>
  <si>
    <t>Verify that UI should not be breaking in any place of the profile page</t>
  </si>
  <si>
    <t>1. Open Sunbird staging mobile App
2. Login with Guest user/ valid credentials
3. Click on Profile tab
4. Observe the UI of Profile tab</t>
  </si>
  <si>
    <t xml:space="preserve">1. Guest user should see all the Sunbird id, Category values, location values along with Login button in the profile page
2. Logged in User should see all the Sunbird id, Category values, location values, My Learning section and Learner passbook section(if certicate is present)
</t>
  </si>
  <si>
    <t>verifyUIisNotBreakingInAnyPlaceOfProfilePage</t>
  </si>
  <si>
    <t xml:space="preserve">Verify that users should have same Sunbird ID after refreshing the profile page 
</t>
  </si>
  <si>
    <t>1. Open Sunbird staging mobile App
2. Login with valid credentials
3. Go to Profile 
4. Observe the Sunbird ID
5. Refresh the page
6. Observe the Sunbird ID</t>
  </si>
  <si>
    <t xml:space="preserve">Users should have same Sunbird ID after refreshing the profile page </t>
  </si>
  <si>
    <t>verifyDikshaIDRemainsSameAfterRefresh</t>
  </si>
  <si>
    <t>Verify that "Sunbird ID: (ex: np124)" should get displayed for new users (Custodain/State/MUA) in profile page below user name
&amp;
Verify that "User ID" is replaced by "Sunbird ID: (ex: np124)" for old users (Custodain/State) in profile page below user name</t>
  </si>
  <si>
    <t xml:space="preserve">1. Open Sunbird staging mobile App
2. Login with valid credentials
3. Go to profile page
4. Observe the Sunbird ID </t>
  </si>
  <si>
    <t>1. The "Sunbird ID: (ex: np124)" should get displayed for all the users in profile page below user name
2. The label "User ID" should be replaced by "Sunbird ID: (ex: np124)" for old users in profile page below user name</t>
  </si>
  <si>
    <t>verifyUserIDReplacedWithDikshaIDBelowUserNameInProfilePage</t>
  </si>
  <si>
    <t>Verify that below fields should be displayed in profile page and able to update if the field value is turned on
1.Block 
2.Cluster 
3.School</t>
  </si>
  <si>
    <t>1.Open Sunbird staging mobile App
2.Login with Head Teacher role credentials
3.Tap on the Profile tab
4.Tap on Edit button.
5. Observe.</t>
  </si>
  <si>
    <t>1. User should see the Head teacher role and subrole values in profile page
2. Also below fields should be displayed in profile page for the selected state and district values
1.Block 
2.Cluster 
3.School
3. All these values are facet driven( district values depends on state, Block value depends on district, etc) 
4. User should be able to edit the above fields</t>
  </si>
  <si>
    <t>updateBCSValuesInProfile</t>
  </si>
  <si>
    <t>Verify that in the profile page, User is displayed with the label "Content preference" section with the following fields along with Edit button
a. Role, Subrole, District, State, [Block, Cluster, School] (if applicable)
b. Category1, Category2, Category3, etc</t>
  </si>
  <si>
    <t>1. Open Sunbird staging mobile App
2. Login with valid credentials
3. Click on profile page
4. Observe</t>
  </si>
  <si>
    <t>1.User should be displayed with the label "Content preference" section with the following fields
a. Role, Subrole, District, State, [Block, Cluster, School] (if applicable)
b. Category1, Category2, Category3, etc
2. User should be displayed with the updated values after editing from the profile page</t>
  </si>
  <si>
    <t>verifySectionsUnderContentPreferenceLabelInProfile</t>
  </si>
  <si>
    <t>Verify that in mobile in Choose content preferences page the values for Block, Cluster and School should be displayed in camel case</t>
  </si>
  <si>
    <t>1. Open Sunbird staging mobile App
2. Login with valid credentials
3. Click on profile tab
4. Click on Edit button
5. Observe Block, Cluster and School in Choose content preferences</t>
  </si>
  <si>
    <t>in mobile in Choose content preferences page the values for Block, Cluster and School should be displayed in camel case</t>
  </si>
  <si>
    <t>validateBlockClusterSchoolValuesAreDisplayedInCamelCasing</t>
  </si>
  <si>
    <t>Verify that in mobile for logged in user in profile page, "Edit" text should be displayed in Camel case in the button</t>
  </si>
  <si>
    <t>1. Open Sunbird staging mobile App
2. Login with valid credentials
3. Click on profile tab
4. Observe the Edit text in Edit buttons</t>
  </si>
  <si>
    <t>1. User shopuld be displayed with "Edit" button for logged in User
2. The "Edit" text in buttons should be displayed in Camel case</t>
  </si>
  <si>
    <t>validateEditButtonsInProfilePageAreDisplayedInCamelCasing</t>
  </si>
  <si>
    <t>Verify that user should be able to change the Category (class and medium) values in the Profile tab by clicking on Edit and the result displayed should be updated accordingly
&amp;
Verify that when user is editing the Category (class and medium) values in the Profile tab and if user click on back button without saving the changes then previously selected Medium and Class values should be displayed</t>
  </si>
  <si>
    <t xml:space="preserve">Scenario 1:
1. Open Sunbird staging mobile App
2. Login has valid credentials.
3. Click on Profile tab.
4. Click on Edit button
5. Change the values and Click on the sumbit
6. Click on Library tab 
7. Observe the result.
Scenario 2:
1. Open Sunbird staging mobile App
2. Login has valid credentials.
3. Click on Profile tab.
4. Click on Edit button
5. Change the values of Categories(Medium and Class)
6. Click on Back button without Saving.
7. Observe the result.
</t>
  </si>
  <si>
    <t>1. User should be able to see the Category values which were selected during onboarding in profile page
2. User should be able to change the values of Categories (class and medium) and result should be updated accordingly.
3. When user clicks on back button after changing the values, previously selected Category values (medium, class) should be displayed</t>
  </si>
  <si>
    <t>ManjulaOct19</t>
  </si>
  <si>
    <t>verifyUserIsAbleToUpdateClassAndMediumValuesInTheProfileAndValidateinLibraryTab</t>
  </si>
  <si>
    <t>1. Verify that in Edit profile page, notification bar is as same as the design given
2. Verify that in Edit profile page, back button should be displayed in notification bar
3. Verify that in Edit profile page, font style (NotoSans - font-family) is changed as per the deisgn given
4. Verify that in Edit profile page, overall color scheme has to be same as in the design gievn(Tints of Snow Drift #E8E9D9)</t>
  </si>
  <si>
    <t>1. Open Sunbird staging mobile App
2. Login with valid credentials
3. Click on Profile tab
4. Click on Edit
5. Observe</t>
  </si>
  <si>
    <t>Edit profile page should be displayed as per the design</t>
  </si>
  <si>
    <t>Verify that in mobile in Choose content preferences page, the header should not be overlapped with the background and should be displayed properly</t>
  </si>
  <si>
    <t>1. Open Sunbird staging mobile App
2. Complete onboarding
3. Click on Profile tab
4. Click on edit of content preference section</t>
  </si>
  <si>
    <t xml:space="preserve">In mobile Choose content preferences header should not be overlapping with the background </t>
  </si>
  <si>
    <t>verifyChooseContentPreferencesPageIsDisplayedProperly</t>
  </si>
  <si>
    <t>Verify that in mobile in content preference section of Profile page in both sections the labels and values should be displayed in same way (1st section - headers are bold and 2nd section - values are bold in profile page of logged in user)</t>
  </si>
  <si>
    <t>1. Open Sunbird staging mobile App
2. Login with valid credentials
3. Click on profile tab
4. Observe both the sections</t>
  </si>
  <si>
    <t>In mobile in 1st section - headers are bold and 2nd section - values are bold in profile page of logged in user, it should be same for both the sections</t>
  </si>
  <si>
    <t>verifyContentPreferenceLabelAndOtherSectionInProfileAreDisplayedSameWay</t>
  </si>
  <si>
    <t>Verify that in mobile in content preference section of Profile page in both the sections the labels and texts should be displayed in 1 line (1st section that is role, state, district, etc- one text field is showing completely in 1 line and 2nd section that is board, medium, class, etc- its not, it should be same for both the sections)</t>
  </si>
  <si>
    <t>In mobile in 1st section - one text field is showing completely in 1 line and 2nd section - its not, it should be same for both the sections</t>
  </si>
  <si>
    <t>Verify that for logged in user,s persona, sub persona and all location and other category fileds should be editable in profile page</t>
  </si>
  <si>
    <t>1. Open Sunbird staging mobile App
2. Login with valid credentials
3. Click on Profile tab
4. Click on "Edit" button
5. Observe</t>
  </si>
  <si>
    <t>1. Persona, Sun persona, Location values, Category values should be displayed in Profile page
2. All the values should be able to edit
3. updated values should be displayed in profile page</t>
  </si>
  <si>
    <t>verifyAll5LocationFieldsAreEditable</t>
  </si>
  <si>
    <t>1. Verify that updated field values should reflect on profile page
2. Verify that Blocks will be tagged to district, cluster to block and school to cluster.</t>
  </si>
  <si>
    <t>1. Open Sunbird staging mobile App
2. Login with Head teacher &amp; Official credentials
3. Click on Profile tab
4. Click on Edit button
5. Observe</t>
  </si>
  <si>
    <t>1. The Block values are displayed based on the selected District value
2. The Cluster values are displayed based on the selected Block value
3. The School values are displayed based on the selected Cluster value
4. Updated values should be displayed in the Profile Page</t>
  </si>
  <si>
    <t>verifyStateDistrictBlockClusterAndSchoolDisplayedProperlyForHTAndOfficialsRole</t>
  </si>
  <si>
    <t>Verify that self signed user(custodian) is able to edit username, state and district values</t>
  </si>
  <si>
    <t>1. User is already registered in Sunbird</t>
  </si>
  <si>
    <t>1. Open Sunbird staging mobile App
2.Login with custodian user credentials
3. Go to profile page
4. Click on edit button
5. Edit and update the onboarding details
6. Edit the state and district values
7. Click on Save button</t>
  </si>
  <si>
    <t>1. User should be displayed with Name, State and district values in the profile page 
2. User should be able to edit and save the user Name, State and District values
3. Updated details should get reflected in profile section</t>
  </si>
  <si>
    <t>updateUserOnBoardingValues</t>
  </si>
  <si>
    <t>Verify that user is trying to update location details in online, then latest information of location should be displayed from the server</t>
  </si>
  <si>
    <t>Scenario 1:
1. Install and launch the app
2. Complete the onboarding details
3. During onboard State and District valud should be based on IP based location for online User.
4. Change the Location which is been displayed based on IP based location.
5. Verify the same location has to display on Profile section as well</t>
  </si>
  <si>
    <t>The user is trying to update location details in online, then latest information of location should be displayed from the server</t>
  </si>
  <si>
    <t>ValidateLocationInProfileisSameasDuringOnBoarding</t>
  </si>
  <si>
    <t>Verify, in profile tab
- details displayed in profile tabs post completing the onboarding details
- is able to edit and save the values in profile.
- is able to change the role from Teacher to Student and vice-versa.</t>
  </si>
  <si>
    <t>User has already completed the onboarding details</t>
  </si>
  <si>
    <t xml:space="preserve">1. Open Sunbird staging mobile App
2. Login as guest
3. Tap on profile tab
4. Observe onboarding details
5. Try edit </t>
  </si>
  <si>
    <t>Onboarding details should be displayed in user profile section</t>
  </si>
  <si>
    <t>verifyCustodianUserIsAbleToUpdateTheProfile</t>
  </si>
  <si>
    <t>Verify that if existing user with user type student/teacher changes their persona to Head Teacher &amp; Official in the profile page by clicking on Edit button, then user is displayed with the mandatory subpersona field</t>
  </si>
  <si>
    <t>1. Open Sunbird staging mobile App
2. Login with Teacher/Student role
3. Click on profile tab
4. Click on Edit and change role to Head Teacher
5. Observe</t>
  </si>
  <si>
    <t xml:space="preserve">
1. User should be able Edit the role from Teacher to HT &amp; Officials
2. The User should  be asked to select Sub role which is mandatory field
3.After user selects and submits the data, it should display in profile page.</t>
  </si>
  <si>
    <t>verifyMandatorySubPersonaForHeadTeacherRole</t>
  </si>
  <si>
    <t>Verify that when user selects the role as Head Teacher &amp; Official and selects the subrole and clicks on Submit button user is redirected to home page</t>
  </si>
  <si>
    <t>1. Open Sunbird staging mobile App
2. Login with valid credentials
3. Click on Profile tab
4. Click on Edit and Change the role to Head Teacher
5. Select the subrole
6. Click on Submit button
7. Observe the landing page</t>
  </si>
  <si>
    <t>User should land on home page</t>
  </si>
  <si>
    <t>verifyLandingOnHomePagePostChangeOfSubroleInProfile</t>
  </si>
  <si>
    <t xml:space="preserve">Verify that "I am a teacher?" button text is replaced with "Submit Details" text
&amp;
Verify that "Self Declared Info"  section text is replaced with "My Details" in profile page  </t>
  </si>
  <si>
    <t xml:space="preserve">1. Open Sunbird staging mobile App
2. Login with valid credentials
3. Goto Profile 
4. Observe
</t>
  </si>
  <si>
    <t xml:space="preserve"> "I am a teacher?" button text is replaced with "Submit Details" text
&amp;
"Self Declared Info"  section text is replaced with "My Details" in profile page</t>
  </si>
  <si>
    <t>validateSubmitDetailsTextAndMyDetailsTextInProfile</t>
  </si>
  <si>
    <t>1. Verify that for minor users (Below 18 age) "Submit details" option should not be displayed on profile page
2. Verify that for minor users (Below 18 age) consent popup to share Personal Identification Information(PII) while joining a course should not be displayed in both content level and org level</t>
  </si>
  <si>
    <t>1. Open Sunbird staging mobile App
2. Register user with age &lt; 18
3. Login with the above credentials
4. Click on Profile tab and Observe
5. Join any Course and Observe</t>
  </si>
  <si>
    <t>1. for minor users (Below 18 age) "Submit details" option should not be displayed on profile page
2. for minor users (Below 18 age) consent popup to share Personal Identification Information(PII) while joining a course should not be displayed in both content level and org level</t>
  </si>
  <si>
    <t>verifysubmitdetailsbuttonandconsentpopupshouldnotdisplayedonProfilepage</t>
  </si>
  <si>
    <t>SB-25336</t>
  </si>
  <si>
    <t>Verify that when user clicks on courses from profile page, the content should not play automatically user should land on toc page</t>
  </si>
  <si>
    <t>1. Open Sunbird staging mobile App
2. Login with valid credetials
3. Click on Profile tab
4. Click on any ongoing Course from MY Learning section
5. Observe</t>
  </si>
  <si>
    <t>1. User should be displayed with Courses to which User has joined/Completed in My Learning section of Profile page
2. User should be able to click on the Courses displayed in My Learning section
3. User should navigate to the Course TOC page when clicked on Courses
4. Contents should not play automatically when landed on Course TOC page</t>
  </si>
  <si>
    <t>verifyPostClickingOngoingCourseInProfilePageLandsOnCourseTOCPage</t>
  </si>
  <si>
    <t>Verify that in mobile user is able to click on "Submit details" button in Profile page of the Logged in users (only if user is major ie; age&gt;18)</t>
  </si>
  <si>
    <t>1. Open Sunbird staging mobile App
2.Login with valid credentials
3.Tap on the Profile
4.Tap on Submit Details</t>
  </si>
  <si>
    <t>1. Only major user should be displayed wih Submit details button
2. And the user should be able to click on Submit details button and fill the form.</t>
  </si>
  <si>
    <t>Verify that user is displayed with consent form when clicked on Submit details button in Profile page  of the logged in users (only if user is major ie; age&gt;18)</t>
  </si>
  <si>
    <t>1. Open Sunbird staging mobile App
2.Login with valid credentials
3.Tap on the Profile
4.Tap on Submit Details
5. Observe</t>
  </si>
  <si>
    <t xml:space="preserve">
1. Only major user should be displayed wih Submi details button
2. And the user should be able to click on Submit details button and fill the form."</t>
  </si>
  <si>
    <t>Verify that the Below fields are displayed in the Consent Form
Mandatory Field:
1.State/Org (Drop down , Single select on Master org list of Diksha)
Optional Field:
1. ID as requested by State/board/org
2.Mobile Phone for State/Org(Phone number validation via OTP)
3.Email ID for State/Org(Email ID validation via OTP)</t>
  </si>
  <si>
    <t xml:space="preserve">1.Open Sunbird staging mobile App
2.Login with valid credentials
3.Tap on the Profile
4.Tap on Submit Details
5.Observe </t>
  </si>
  <si>
    <t>&gt; Below fields should be displayed in the Consent Form
Mandatory Field:
1.State/Org (Drop down , Single select on Master org list of Diksha)
Optional Field:
1. ID as requested by State/board/org
2.Mobile Phone for State/Org(Phone number validation via OTP)
3.Email ID for State/Org(Email ID validation via OTP)
&gt; User should be ablet o fill all these fields and submit the form</t>
  </si>
  <si>
    <t>Consent</t>
  </si>
  <si>
    <t>Verify that user is displayed with the Check box to accept the Consent Form in the declaration form</t>
  </si>
  <si>
    <t>user  should be  displayed with the Check box to accept the Consent Form</t>
  </si>
  <si>
    <t>Verify that user can able to add email id in user declration form</t>
  </si>
  <si>
    <t>1. Open Sunbird staging mobile App
2. Login with valid custodian user or create new user
3. Go to profile
4. Click on Submit details
5. Edit the email id
6. Save it</t>
  </si>
  <si>
    <t xml:space="preserve">
1. User should be able to add the email id in the Submit details form
2. And user should be able to Submit the details filled in that form
3. After submitting the form the given email id can be seen as ******.com format</t>
  </si>
  <si>
    <t>userAbleToSubmitDetailsWithoutAddingPhoneNumberAndVerifyUpdateBtnPostSubmit</t>
  </si>
  <si>
    <t>Verify that user got two new fields in user decalration form.
- Phone number
- Email id</t>
  </si>
  <si>
    <t>1. Open Sunbird staging mobile App
2. Login with valid custodian user or create new user
3.Go to profile &gt; Edit
4. Observe the user declaration form.
5. Save the from without adding phone number</t>
  </si>
  <si>
    <t>1. User should be able to see two new fields in user decalration form.
- Phone number
- Email id
2. Phone number should not be mandatory field in the form
3. Without filling email if and phone number in the submit details form user can submit the form and user can see the Update button  in the profile page</t>
  </si>
  <si>
    <t xml:space="preserve">Verify that if user has created account with phone number, then in user declaration form, this number should be prefilled </t>
  </si>
  <si>
    <t>1. Open Sunbird staging mobile App
2. Login with valid custodian user or create new user with phone number
3.Go to profile
4.  Click on Submit details
5. Observe.</t>
  </si>
  <si>
    <t xml:space="preserve"> 
1. User should be displayed with prefilled with registered mobile number in the submit details form
2. the prefilled phone number will be in the formatof ******1234</t>
  </si>
  <si>
    <t>verifyPrefilledMobileIDInUserDeclarationForm</t>
  </si>
  <si>
    <t>Verify that user can edit the phone number while editing user declaration form in profile section</t>
  </si>
  <si>
    <t>"1. Open Sunbird staging mobile App
2. Login with valid custodian user or create new user with phone number
3.Go to profile
4.  Click on Submit details
5. Edit the phone number and email id
6. Observe.</t>
  </si>
  <si>
    <t>&gt;  User should be edit the phone number while editing user declaration form in profile section</t>
  </si>
  <si>
    <t>Verify post entering the valid Email and clicking on validate button, Validate Email popup is displayed as below:
            Verify Email Address(Label)       
 You will recieve an email with the OTP for Email address verification (text)
     Enter OTP
Enter OTP text box(text field)
Resend OTP link
           Cancel(button)                                                    Submit(button)</t>
  </si>
  <si>
    <t xml:space="preserve">1. Open Sunbird staging mobile App
2. Login with valid credentials 
3. Go to profile 
4. Click on "Submit Details" button
5. Try to edit or update the Email id
6. Click on Validate button
7. Observe Validate popup is displayed
</t>
  </si>
  <si>
    <t>&gt;  Post entering the valid Email and clicking on validate button, Validate Phone number popup is displayed as below:
           Verify Email Address(Label)       
 You will recieve an email with the OTP for Email address verification (text)
     Enter OTP
Enter OTP text box(text field)
Resend OTP link
           Cancel(button)                                                    Submit(button)</t>
  </si>
  <si>
    <t>verifyValidatePopupDetailsForEmailFieldInSubmitDetailsPage</t>
  </si>
  <si>
    <t xml:space="preserve">Verify post entering the valid mobile number and clicking on validate button, Validate Phone number popup is displayed as below:
Validate Mobile Nnumber(Label)       
You will recieve an SMS with the OTP for mobile number verification (text)
 Enter OTP
 Enter OTP (text field)
Resend OTP link
Submit(button)
Cancel(button)
</t>
  </si>
  <si>
    <t xml:space="preserve">1. Open Sunbird staging mobile App
2. Login with valid credentials 
3. Go to profile 
4. Click on "Submit Details" button
5. Try to edit or update the phone number
6. Click on Validate button
7. Observe Validate popup is displayed
</t>
  </si>
  <si>
    <t xml:space="preserve">&gt;  Post entering the valid Mobile number and clicking on validate button, Validate Phone number popup is displayed as below:
 Validate Mobile Nnumber(Label)       
You will recieve an SMS with the OTP for mobile number verification (text)
 Enter OTP
 Enter OTP (text field)
Resend OTP link
 Submit(button)
Cancel(button)
</t>
  </si>
  <si>
    <t>verifyValidatePopupDetailsForMobileNumberFieldInSubmitDetailsPage</t>
  </si>
  <si>
    <t>SH-429</t>
  </si>
  <si>
    <t>Verify that user save the declaration form by adding email id and phone number</t>
  </si>
  <si>
    <t>1. Open Sunbird staging mobile App
2. Login with valid custodian user or create new user 
3. Go to profile page
4. Click on Submit details
5. Observe the user declaration form
6. Enter the phone number and email id both and save it</t>
  </si>
  <si>
    <t>User save the the declarion form by adding emailid and phone number</t>
  </si>
  <si>
    <t>SB-26428</t>
  </si>
  <si>
    <t>1.Verify that when user opens the declaration form by clicking on Submit details button and once the declaration is submitted user should be displayed with the toast message in the profile page
2. Verify that user is displayed with "Update" button in profile page after once the declaration is submitted</t>
  </si>
  <si>
    <t>1. Open Sunbird staging mobile App
2. Login with valid credentials
3. Click on profile tab
4. Click on Submit details button 
5. Fill all the fields
6. Click on "Submit" button
7. Observe</t>
  </si>
  <si>
    <t>1. once the declaration is submitted user should be displayed with the toast message
2. user is displayed with "Update" button in profile page after once the declaration is submitted</t>
  </si>
  <si>
    <t xml:space="preserve">Verify that new custodian user will get the "Submit details" button in profile page for the user declaration and consent for organization/ tenant/ channel level </t>
  </si>
  <si>
    <t>1. Open Sunbird staging mobile App
2. Login with credentials
3. Click on profile page
4. Observe</t>
  </si>
  <si>
    <t xml:space="preserve">new custodian user will get the "Submit details" button in profile page for the user declaration and consent for organization/ tenant/ channel level </t>
  </si>
  <si>
    <t>verifySubmitDetailsButtonInProfilePageForNewlyCreatedCustodianUser</t>
  </si>
  <si>
    <t>Verify that the Consent form (Submit details) is displayed for old(existing) users in the profile page</t>
  </si>
  <si>
    <t>1. Open Sunbird staging mobile App
2. Login with valid credentials
3. Click on Profile tab
4. Observe the consent section</t>
  </si>
  <si>
    <t xml:space="preserve"> Consent form is displayed for old Users in the profile page</t>
  </si>
  <si>
    <t>verifyConsentFormIsDisplayedForOldUserInProfilePage</t>
  </si>
  <si>
    <t>Verify that when user clicks on Submit details button in profile page and click on terms and condtion, user can see the latest privacy policy 
&amp;
Verify that User should be able to select the terms and condition check box and able to save the declaration form in Submit details page of the Profile page</t>
  </si>
  <si>
    <t>1. Open Sunbird staging mobile App
2. Login with valid credentials
3. Goto Profile
4. Click on "Submit Details" button
5. Click on T&amp;C text link
6. Observe
5. Again try to enter all the details and check the T&amp;C 
checbox
6. Click on Submit button 
7. Observe</t>
  </si>
  <si>
    <t>click on terms and condtion text, user can see the latest privacy policy 
&amp;
any User can select the terms and condition check box and can save the declaration form</t>
  </si>
  <si>
    <t>verifyLatestPrivacyPolicyAndTCCheckBoxInSubmitDetailsPage</t>
  </si>
  <si>
    <t>1. Verify that any user in the Submit details form of Profile page should be able to see the terms &amp; condition check box in user declaration form
2. Verify that checkbox is mandatory fields
3. Verify that user should not able to proceed further without accepting T&amp;C</t>
  </si>
  <si>
    <t>1. Open Sunbird staging mobile App
2. Login with valid credentials
3. Goto Profile
4. Click on "Submit Details" button
5. Observe
6. Again enter all the details except T&amp;C checbox
6. Try to submit 
7. Observe</t>
  </si>
  <si>
    <t>1. any user should be able to see the terms &amp; condition check box in user declaration form
2. checkbox is mandatory fields
3. user should not able to proceed further without accepting T&amp;C</t>
  </si>
  <si>
    <t>validateUserIsNotAbleSubmitDetailsWithoutSelectingTCCheckBox</t>
  </si>
  <si>
    <t>Verify that user should not get T&amp;C checkbox option in updated user declaration form(ie; once the declaration form is submitted)
&amp;
Verify that submitted user declaration declaration form details should match with portal and mobile</t>
  </si>
  <si>
    <t>Teacher declaration form should already be submitted</t>
  </si>
  <si>
    <t>1. Open Sunbird staging mobile App
2. Login with valid credentials
3. Goto Profile
4. Click on Update button 
5. Observe</t>
  </si>
  <si>
    <t>user should not get T&amp;C checkbox option in updated teacher form(Self info below BMC)
&amp;
submitted teacher declaration form details should match with portal and mobile</t>
  </si>
  <si>
    <t>noTermsAndConditionsCheckboxIsDisplayedInSelfInfoSection</t>
  </si>
  <si>
    <t>Verify, upon successful submission of the form user is able to get the message in the UI as "Thank you for submitting your details".
&amp;&amp;
Verify, user is able to get the messge as "Updated successfully" post clicking on update button in data submission form.</t>
  </si>
  <si>
    <t>1. Open Sunbird staging mobile App
2. Go to Profile
3. Observe the button "Submit details"
4. Click on the button,
5. Observe the popup.
6. Fill all the details.
7. Click on Submit button.
8. Observe the message popup.
Scenario 2:
"1. Open Sunbird staging mobile App
2. Login as already registred user.
3. Go to Profile
4. Observe the button ""Submit details""
5.Cclick on the edit button under location detials.
6. Try to change the values and click on Update button.
7. Onbserve the message."</t>
  </si>
  <si>
    <t>upon successful submission of the form user is able to get the message in the UI as "Thank you for submitting your details".
&amp;
user is able to get the messge as "Updated successfully" post clicking on update button in data submission form.</t>
  </si>
  <si>
    <t>Verify that validation(validation message) is available for incorrect input in mobile number and email field</t>
  </si>
  <si>
    <t>1. Open Sunbird staging mobile App
2. Login with valid credentials 
3. Go to profile 
4. Click on "Submit Details" button
5. Enter invalid or blank in the phone and Email fields
6. Observe error message is displayed below textbox</t>
  </si>
  <si>
    <t>Validation(validation message) should be available for incorrect input in mobile number and email field</t>
  </si>
  <si>
    <t>validateErrorMessageForIncorrectMobileNoAndEmailAddressInSubmitDetailsPage</t>
  </si>
  <si>
    <t>Verify post updating the Mobile number in the form, user should be able to see the changes in the updated self info aswell
&amp;
Verify post updating the Email in the form, user should be able to see the changes in the updated self info aswell</t>
  </si>
  <si>
    <t>1. Open Sunbird staging mobile App
2. Login with valid credentials 
3. Go to profile 
4. Click on "Submit Details" button
5. Try to edit or update the phone number / Email id
6. Observe Validate popup is displayed
7. Enter the valid OTP &gt; submit</t>
  </si>
  <si>
    <t>&gt; Post updating the Mobile number in the form, user should be able to see the changes in the updated self info aswell
&gt; Post updating the Email in the form, user should be able to see the changes in the updated self info aswell</t>
  </si>
  <si>
    <t>Verify if user(LIUA/MUA) tries to edit/update the mobile number then, he/she should get a validate popup and post that if clicked on should allow user to enter valid OTP and proceed further
&amp;
Verify if user(LIUA/MUA) tries to edit/update the Email then, he/she should get a validate popup and post that if clicked on should allow user to enter valid OTP and proceed further</t>
  </si>
  <si>
    <t>1. Open Sunbird staging mobile App
2. Login with valid credentials 
3. Go to profile 
4. Click on "Submit Details" button
5. Try to edit or update the phone number /Email id
6. Observe Validate popup is displayed
7. Enter the valid OTP &gt; submit</t>
  </si>
  <si>
    <t>&gt; If user(LIUA/MUA) tries to edit/update the mobile number then, he/she should get a validate popup and post that if clicked on should allow user to enter valid OTP and proceed further
&gt; If user(LIUA/MUA) tries to edit/update the Email then, he/she should get a validate popup and post that if clicked on should allow user to enter valid OTP and proceed further</t>
  </si>
  <si>
    <t xml:space="preserve">SH-398 </t>
  </si>
  <si>
    <t xml:space="preserve">Verify that if LIUA user has provided email id during registration then email id should be prefilled in the user declaration form
</t>
  </si>
  <si>
    <t xml:space="preserve">1. Open Sunbird staging mobile App
2. Login with valid custodian user or create new user with email id
3. Go to profile page
4. Click on Submit details
5. Observe the user declaration form
</t>
  </si>
  <si>
    <t xml:space="preserve">If user has provided email id then email id should be prefilled in the user decalration form
</t>
  </si>
  <si>
    <t>verifyPrefilledEmailIDInUserDeclarationForm</t>
  </si>
  <si>
    <t>SB-26591</t>
  </si>
  <si>
    <t>1. Verify that as a tenant owner, User should be able to target the notifications to the users on application using "Segmentation as a Capability"
2. Verify that notifications are targeted based on BMGS
3. Verify that notifications are targeted based on location
4. Verify that notifications are targeted based on device_Id
5. Verify that notifications are targeted based on app_version
6. Verify that notifications are targeted based on role</t>
  </si>
  <si>
    <t>1. Open Sunbird staging mobile App
2. Select language
3. Select role
4. Select Board, Medium and Class
6. Click on Submit button
7. Click on Profile page
8. Click on edit of state
9. Select Tamil Nadu state
10. Observe the notifications</t>
  </si>
  <si>
    <t>1. User should be able to target the notifications to the users on application using "Segmentation as a Capability"
2. Verify that notifications are targeted based on BMGS
3. Verify that notifications are targeted based on location
4. Verify that notifications are targeted based on device_Id
5. Verify that notifications are targeted based on app_version
6. Verify that notifications are targeted based on role</t>
  </si>
  <si>
    <t>Verify that in mobile web browser user is displayed with text "I consent to providing my Profile Details and the additional details listed above with the administrators of my State/ Institution. All administrators on DIKSHA are bound by the Privacy Policy and Administrator Guidelines in their use of my data." when clicked on "Submit Details" in Profile Page</t>
  </si>
  <si>
    <t>1. Open sunbird staging url in mobile browser.
2. Login with valid Credential.
3. Click on Profile.
5. Click on Submit details button.
6. Observe.</t>
  </si>
  <si>
    <t>User is displayed with "I consent to providing my Profile Details and the additional details listed above with the administrators of my State / Institution. All administrators on DIKSHA are bound by the Privacy Policy and Administrator Guidelines in their use of my data. "when user clicks on "Submit Details" in Profile Page in mobile web browser</t>
  </si>
  <si>
    <t>Recovery ID</t>
  </si>
  <si>
    <t>Verify that in Profile page observe the String while updating the Email Address, the same string should be matching in both portal and mobile</t>
  </si>
  <si>
    <t>1. Open Sunbird staging mobile App
2. Login with valid credentials
3. Click on profile page
4. Click on Email Address
5. Enter OTP
6. Observe the Strings in update popup in mobile
7. Also check the same in portal</t>
  </si>
  <si>
    <t>Profile Email Address update string should be matching in both portal and mobile</t>
  </si>
  <si>
    <t>User Mobile number update:
- Verify if user submit invalid OTP for first time, then toast message should get displayed as "Incorrect OTP. Number of attempts remaining: 1"
- Verify if user submit invalid OTP for second time, then toast message should get displayed as "Failed to validate OTP. Try again later"
- Verify if user clicks on Resend OTP in the OTP page and if user submit invalid OTP for first time, then toast message should get displayed as "Incorrect OTP. Number of attempts remaining: 1"
- Verify if user clicks on Resend OTP in the OTP page and if user submit invalid OTP for second time, then toast message should get displayed as "Failed to validate OTP. Try again later"</t>
  </si>
  <si>
    <t>1. Open Sunbird staging mobile App
2. Login with valid credential.
3. Go to Profile tab.
4. Try to update Mobile number.
4. Enter incorrect OTP for the first, second and Third time.</t>
  </si>
  <si>
    <t>- User should get a message "OTP verification failed. Remaining attempt count is 1."
- User should get a message "Failed to validate OTP. Try again later"
- User should get a message "OTP verification failed. Remaining attempt count is 1."
- User should get a message "Failed to validate OTP. Try again later"</t>
  </si>
  <si>
    <t>verifyInCorrectOTPMsgFailedToValidateOTPMsgAndRemainingAttemptsMsgWhileUpdatingContactDetails</t>
  </si>
  <si>
    <t>Verify that in Profile page observe the String while updating the Mobile number, the same string should be matching in both portal and mobile</t>
  </si>
  <si>
    <t>1. Open Sunbird staging mobile App
2. Login with valid credentials
3. Click on profile page
4. Click on Add Mobile number
5. Enter OTP
6. Observe the Strings in update popup in mobile
7. Also check the same in portal</t>
  </si>
  <si>
    <t>Profile Mobile number update string should be matching in both portal and mobile</t>
  </si>
  <si>
    <t>Verify that when user in profile page clicks on Add Recovery ID Profile Add Recovery string is matching in both portal and mobile</t>
  </si>
  <si>
    <t>1. Open Sunbird staging mobile App
2. Login with valid credentials
3. Click on profile page
4. Click on Add Recovery ID
5. Enter OTP
6. Observe the Strings in update popup in mobile
7. Also check the same in portal</t>
  </si>
  <si>
    <t>Profile Add Recovery string should be matching in both portal and mobile</t>
  </si>
  <si>
    <t>Verify that for the 'Resend OTP' in the profile page for adding or editing any recovery id/ mobile number, the rules will apply same as existing functionality(like toast message for wrongly entered OTP) across the system</t>
  </si>
  <si>
    <t>- Resend button will enable after 20 sec</t>
  </si>
  <si>
    <t>1. Open Sunbird staging mobile App
2. Login with valid credentials
3. Click on profile page
4. Click on Add Mobile number/ recovery id
5. Click on Resnd OTP
6. Observe the OTP is generated again for given identifier</t>
  </si>
  <si>
    <t>Resend OTP' flow should work properly for all the functionalities across the system</t>
  </si>
  <si>
    <t xml:space="preserve">Verify that when user is editing the Recovery ID field once the OTP validation is successful, then only the user is allowed to edit their field of choice. </t>
  </si>
  <si>
    <t>1. Open Sunbird staging mobile App
2. Login with valid credentials
3. Click on profile apge
4. Click on Recovery filed
5. Enter OTP
6. Observe</t>
  </si>
  <si>
    <t xml:space="preserve">user should be allowed to edit their field of choice. </t>
  </si>
  <si>
    <t>Verify that user is able to change the declaration and consent for already submitted declaration and consent with different organization/ tenant/ channel</t>
  </si>
  <si>
    <t>1. Open Sunbird staging mobile App
2. Login with valid credentials
3. Click on profile page
4. Click on "Update" button
5. Observe</t>
  </si>
  <si>
    <t>user is able to change to the declaration and consent for already submitted declaration and consent with different organization/ tenant/ channel</t>
  </si>
  <si>
    <t>validateUpdatedDeclarationInSubmitDetails</t>
  </si>
  <si>
    <t>Verify that when user updates the declaration, the old declaration should be removed and new declaration should be added
2. Verify that when user updates the declaration, the Consent given for old org/tenant/channel should be REVOKED. 
3. Verify that when user updates the declaration then the Consent should be updated for new org/tenant/channel.
( Need to check in API)</t>
  </si>
  <si>
    <t>1. Open Sunbird staging mobile App
2. Login with valid credentials
3. Click on profile page
4. Click on "Update" button
5. Update the declaration
6. Click on Submit button
7. Observe</t>
  </si>
  <si>
    <t>1. user updates the declaration, the old declaration should be removed and new declaration should be added
2. user updates the declaration, the Consent given for old org/tenant/channel should be REVOKED. 
3. user updates the declaration then the Consent should be updated for new org/tenant/channel.</t>
  </si>
  <si>
    <t>Verify that when user logs in and tries to edit or add either email, phone or recovery ID from their profile page, then the system will trigger OTP validation before the user is allowed to access/ edit the field (use existing OTP functionality to enable this)</t>
  </si>
  <si>
    <t>1. Open Sunbird staging mobile App
2. Login with valid credentials
3. Click on profile page
4. Click on Add Mobile number/ recovery id
5. Observe</t>
  </si>
  <si>
    <t>user should be allowed to access/ edit the field after OTP validation</t>
  </si>
  <si>
    <t>Verify that OTP will be sent to the existing identifier through which user is logged in (phone/ email) in the system ('Use OTP xxxx to edit the contact details for your Diksha profile") when user tries to add/ edit any identifier (recovery id/ Add mobile number)</t>
  </si>
  <si>
    <t>1. Open Sunbird staging mobile App.
2. Login with valid credentials
3. Click on profile page
4. Click on Add Mobile number/ recovery id
5. Observe the OTP sent to primary identifier (Email/Phone)</t>
  </si>
  <si>
    <t>OTP should be sent to the existing identifier (Email/Phone) as "Use OTP xxxx to edit the contact details for your Diksha profile".</t>
  </si>
  <si>
    <t>Verify that when user in profile page clicks on mobile number and enters wrong mobile number then Profile Mobile number error message string is matching with portal and mobile</t>
  </si>
  <si>
    <t>1. Open Sunbird staging mobile App
2. Login with valid credentials
3. Click on profile page
4. Click on Add Mobile number
5. Enter OTP
6. Enter invalid mobile number
7. Observe the Strings in update popup in mobile
8. Also check the same in portal</t>
  </si>
  <si>
    <t>Profile Mobile number error message string should be matching with portal and mobile</t>
  </si>
  <si>
    <t>Verify that when user in profile page clicks on email address and enters wrong email address then Profile Email Address error message string is matching with portal and mobile</t>
  </si>
  <si>
    <t>1. Open Sunbird staging mobile App
2. Login with valid credentials
3. Click on profile page
4. Click on Email Address
5. Enter OTP
6. Enter invalid email address
7. Observe the Strings in update popup in mobile
8. Also check the same in portal</t>
  </si>
  <si>
    <t>Profile Email Address error message string should be matching with portal and mobile</t>
  </si>
  <si>
    <t>Verify that the user is able to add the same email id as recovery id for multiple accounts</t>
  </si>
  <si>
    <t>1. Open Sunbird staging mobile App
2. Login with valid user credentials
3. Go to profile page
4. Tap on recovery id
5. Enter a recovery ID (Email ID/ phone number)
6. Now login again with different email ID
7. Go to profile
8. Add same recovery ID (Email/phone number)</t>
  </si>
  <si>
    <t>User should be able to add same recovery ID to multiple accounts</t>
  </si>
  <si>
    <t>Verify that the user is able to provide already existing user's email id as account recovery value for:
1) State users
2) Custodian users</t>
  </si>
  <si>
    <t>1. User account is already exist</t>
  </si>
  <si>
    <t>1. Open Sunbird staging mobile App
2. Login with valid user credentials
3. Go to profile page
4. Tap on recovery id
5. Enter a recovery ID (Email ID/ phone number) which is alredy exist in Sunbird
6. Observe</t>
  </si>
  <si>
    <t>User is alowed to add already existing user ID's which is alredy exist in Diksha</t>
  </si>
  <si>
    <t>Verify that when adding the recovery ID if user gives the same email address which is already existing then message is displayed saying "This email address is already linked to your profile. Enter another email address"</t>
  </si>
  <si>
    <t>1. Open Sunbird staging mobile App
2. Login with valid user credentials
3. Go to profile page
4. Tap on recovery id
5. Update the recovery ID with a existing email ID
6. Observe</t>
  </si>
  <si>
    <t>Error message should be displayed</t>
  </si>
  <si>
    <t>Verify that the updated recovery identifier is displayed masked once submitted by the user from the profile page
&amp;
Verify that the validation for phone number is performed when the user tries to update the already given identifier from profile page</t>
  </si>
  <si>
    <t>1. Recovery account is alredy exist in profile page
2.User has alredy added the recovery ID</t>
  </si>
  <si>
    <t>1. Open Sunbird staging mobile App
2. Login with valid user credentials
3. Go to profile page
4. Tap on recovery id
5. Update the recovery mail id
6. Observe
7. Again try to update the recovery id with a existing phone number
6. Observe</t>
  </si>
  <si>
    <t>1. User should be able to update the recovery ID
2. Recovery mail id should be masked
3. Validation message should be displayed when user is trying to 
update existing phone number in recovery ID</t>
  </si>
  <si>
    <t>1. Open Sunbird staging mobile App
2. Go to Profile
3. Verify course consumption details should display under "Courses"
4. Verify "Ongoing" and "Completed" course shoudl display
5. Verify ongoing should dispaly in blue color and co,pleted one in green color</t>
  </si>
  <si>
    <t>My learnings section have the course status as "Ongoing" &amp; "Completed"
&amp;
the course section have the course status as "Ongoing" &amp; "Completed" in Blue &amp; Green color of strings for Ongoing and completed respectively.</t>
  </si>
  <si>
    <t>1. Open Sunbird staging mobile App
2. Go to Profile
3. Verify course consumption details should display under "Courses".
5. Observe there are 3 courses showing in the list minimum,
4. Observe the button at the footer of the course list.
5. Click on the button and observe the result.</t>
  </si>
  <si>
    <t>user is able to see only 3 courses in the UI with "+Count More" button in profile page under My learning section.
&amp;
user is able to see the button in blue color with white color text to expand the list of the courses available in courses section under profile</t>
  </si>
  <si>
    <t>1. Open Sunbird staging mobile App
2. Go to Profile
3. Verify course consumption details should display under "Courses"
4. Observe the button at the footer of the course list.
5. Observe the count and match the count after expand.</t>
  </si>
  <si>
    <t>the count should be correct , after user clicks on "+11 More" button from course list under priofile section.</t>
  </si>
  <si>
    <t>1. Open Sunbird staging mobile App
2. Go to Profile
3. Verify course consumption details should display under My learning</t>
  </si>
  <si>
    <t>profile is having one new section for course consumption details called My learning
&amp;
the My learning section have the counts of the total courses avialable under it</t>
  </si>
  <si>
    <t>1.Open Sunbird staging mobile App
2.Login with valid credentials
3.Consume the course completely
4.Click on Profile 
5.Observe the  batch with certificate  in Learner passbook section</t>
  </si>
  <si>
    <t>both the batch with certificate is shown in Learner passbook section</t>
  </si>
  <si>
    <t>ManjulaNov21</t>
  </si>
  <si>
    <t>VerifyBothTheBatchWithCertificateIsShownInLearnerPassbookSection</t>
  </si>
  <si>
    <t xml:space="preserve">1.Open Sunbird staging mobile App
2.Login with valid credentials
3.Consume the course completely
4.Click on Profile 
5.Observe the header in learner passbook section </t>
  </si>
  <si>
    <t>the below header is displayed in Learner Passbook section 
1.Course Name
2. Course Completion date</t>
  </si>
  <si>
    <t>verifyheaderisdisplayinlearnerpassbookprofile</t>
  </si>
  <si>
    <t>1.Open Sunbird staging mobile App
2.Login with valid credentials
3.Consume the course completely
4.Click on Profile 
5.Observe the latest batch certificate  in Learner passbook section</t>
  </si>
  <si>
    <t>only the latest batch with certificate is shown in My learning section</t>
  </si>
  <si>
    <t>NamrataNov21</t>
  </si>
  <si>
    <t>verifyLatestBatchWithCertificateDisplayInMyLearningSection</t>
  </si>
  <si>
    <t>Verify that
1. user is able to view the certificate post clicking on "Certificate" icon.
2. clicking on "Certificate" icon certificate is displayed in SVG format.
3. when user views the certificate then there is a option to download the certificate as
- PDF
4. if a new certificate issued for the same course then clicking on view option new certificate is shown.
5. if user try to view the certificate in offline then proper error message should be shown.
6. everytime user click on download new file should be downloaded.</t>
  </si>
  <si>
    <t>1. Open Sunbird staging mobile App
2. Login with Valid credential.
3. Click on profile icon.
4. Click on Certificate icon in Learners passbook
5. Observe.</t>
  </si>
  <si>
    <t>1.  user is able to view the certificate post clicking on "Certificate" icon.
2.  clicking on "Certificate" icon certificate is displayed in SVG format.
3. when user views the certificate then there is a option to download the certificate as
- PDF
4. if a new certificate isissued for the same course then clicking on view option new certificate is shown.
5. if user try to view the certificate in offline then proper error message should be shown.
6.  everytime user click on download new file should be downloaded.</t>
  </si>
  <si>
    <t xml:space="preserve">Verify that if user view the certificate in online then the certificate should be cached
&amp;
Verify that user is able to view the certificate and download the certificate as pdf or Png in offline mode only if the user has viewed that certificate once in online
&amp;
Verify that clicking on Certificate icon for the first time in offline mode then user should get "You need to go online to view certificate“ </t>
  </si>
  <si>
    <t>1. Open Sunbird staging mobile App
2. Login with valid credential.
3. Click on Profile icon.
4. Click on download certificate.
5. Observe.
=================
1. Open Sunbird staging mobile App
2. Login with valid credential.
3. Turn off internet.
4. Click on Profile icon.
5. Click Certificate icon button(when click First time ).
6. Observe.</t>
  </si>
  <si>
    <t xml:space="preserve">if user view the certificate in online then the certificate should be cached
&amp;
user is able to view the certificate and download the certificate as pdf or Png in offline mode only if the user has viewed it certificate once in online
&amp;
clicking on Certificate icon for the first time in offline mode then user should get "You need to go online to view certificate“ </t>
  </si>
  <si>
    <t>1. Open Sunbird staging mobile App
2. Login with valid user.
3. Search some courses &gt; Join &amp; consume the course 100%.
4. Navigate to profile section.
5. Observe the certificate download option is shown.
6. Download the certificate and check the format as (SVG Only).</t>
  </si>
  <si>
    <t>1. User should be displayed with Certificate download option in Profil
e
2. User should be able to see the Certificate in svg format.
3.The Certificate Downloaded should not be in Pdf/Png format</t>
  </si>
  <si>
    <t>verifycertificatedownloadinprofile</t>
  </si>
  <si>
    <t>Verify that "Course" section is renamed as "My learning" in profile page and enrolled/ongoing and completed trackable collection should display in the "My learning" section</t>
  </si>
  <si>
    <t xml:space="preserve">User is alredy enrolled in any one trackable collection </t>
  </si>
  <si>
    <t>1. Open Sunbird staging mobile App
2. Login withn valid user credentials
3. Tap on profile 
4. observe</t>
  </si>
  <si>
    <t>Course label should be changed to "MY learning"</t>
  </si>
  <si>
    <t>courseNameInProfileTab</t>
  </si>
  <si>
    <t>Verify that the below header is displayed in My learning section 
1.Course
2. Batch
3. Status
4. Course Completion date</t>
  </si>
  <si>
    <t xml:space="preserve">1.Open Sunbird staging mobile App
2.Login with valid credentials
3.Click on Profile
4.Check for completed Course in My learning section
5.Observe the header in  My learning section </t>
  </si>
  <si>
    <t>the below header is displayed in My learning section 
1.Course
2. Batch
3. Status
4. Course Completion date</t>
  </si>
  <si>
    <t>verifyMyLearningSectionDetailsForCourses</t>
  </si>
  <si>
    <t>Verify Custodian user is getting the location pop up and post submitting it is getting updated in the user's profile
&amp;
Verify state user will not get the any location pop up and device location will remain same</t>
  </si>
  <si>
    <t>&gt; User should be logged in as custodian user.
&gt; User should be logged in as state verified user.</t>
  </si>
  <si>
    <t>Custodian user login:
1. Open Sunbird staging mobile App
2. Login as custodian user.
3. Once login &gt; Seelct language &gt; Select user roles.
4. Observe the location popup &gt; Submit the locations.
5. Navigate to profile page and observe the location details.
State verified user:
1. Open Sunbird staging mobile App
2. Login as state verified user.
3. Once login &gt; Seelct language &gt; Select user roles.
4. Observe the location popup  is not showing.</t>
  </si>
  <si>
    <t>&gt; Custodian user should be able to get the location pop up and post submitting it is getting updated in the user's profile
&gt; State user should l not get the any location pop up and device location will remain same</t>
  </si>
  <si>
    <t>Verify that all custodian and non custodian user will be able to edit profile and consent details</t>
  </si>
  <si>
    <t>1.Open Sunbird staging mobile App
2.Click on Login
3.Click on Login with state system
4.Enter all the fields 
5.Go to Profile tab</t>
  </si>
  <si>
    <t>user should be able to edit all values in the Profile page</t>
  </si>
  <si>
    <t>ValidateCustodianAndNonCustodianUsersAbleToEditAllTheValuesinProfilePAge</t>
  </si>
  <si>
    <t>Verify that Personas (Roles) and sub personas (Sub roles) will be tagged to state only and may vary from state to state</t>
  </si>
  <si>
    <t>1. Open Sunbird App
2. Login with valid credentials
3. Click on Profile tab
4. Click on edit
5. Change the Role and subrole
6. Observe</t>
  </si>
  <si>
    <t>Personas and sub personas will be tagged to state only and may vary from state to state</t>
  </si>
  <si>
    <t>verifyChangeRoleAndSubRole</t>
  </si>
  <si>
    <t>Verify that Interact telemetry event gets generated when user taps on the Profile tab at the bottom of the App</t>
  </si>
  <si>
    <t>1. Launch the sunbird mobile app.
2. Complete onboarding.
3. Tap on the Profile tab after landing on the Library page.</t>
  </si>
  <si>
    <t>{ver":"3.0","eid":"INTERACT","ets":1597924855881,"actor":{"type":"User","id":"64543c8f-97d3-4184-93f6-77021b60e3d2"},"context":{"cdata":[{"id":"7fafbd29-00e9-4476-9ae9-32d9c3695d28","type":"UserSession"}],"env":"home","channel":"505c7c48ac6dc1edc9b08f21db5a571d","pdata":{"id":"staging.diksha.app","pid":"sunbird.app","ver":"3.2.420staging-debug"},"sid":"7fafbd29-00e9-4476-9ae9-32d9c3695d28","did":"bddd4d94922153759691f535d693d1e83f10c2dd"},"edata":{"type":"TOUCH","subtype":"tab-clicked","id":"guest-profile","pageid":"guest-profile","extra":{"pos":[]}},"object":{"id":"","type":"","version":"","rollup":{}},"mid":"a3bd8a3b-df33-4ff1-b307-5b6485f80389"}"</t>
  </si>
  <si>
    <t>event
: 
payload
: 
Xe
actor
: 
oe {type: 'User', id: 'cd4bbfe9-68f9-4afb-b15e-5a211c8e1a06'}
context
: 
s {cdata: Array(2), env: 'home', channel: '505c7c48ac6dc1edc9b08f21db5a571d', pdata: oe, sid: '199c1ccc-11e6-4937-b09d-76e37cbdebc3', …}
edata
: 
{type: 'TOUCH', subtype: 'tab-clicked', id: 'guest-profile', pageid: 'guest-profile', extra: {…}}
eid
: 
"INTERACT"
ets
: 
1713868571665
mid
: 
"ff796475-0d89-4b32-bcf5-467650760bae"
object
: 
oe {id: '', type: '', version: '', rollup: {…}}
ver
: 
"3.0"
[[Prototype]]
: 
Ae
type
: 
"SAVE"
[[Prototype]]
: 
Object
namespace
: 
"TELEMETRY"
[[Prototype]]
: 
Object</t>
  </si>
  <si>
    <t>Verify that Interact telemetry event gets generated when user taps on the LOGIN button in the profile page</t>
  </si>
  <si>
    <t>1. Launch the sunbird mobile app.
2. Complete onboarding.
3. Tap on the Profile tab after landing on the Library page.
4. Tap on LOGIN button.</t>
  </si>
  <si>
    <t>{ver":"3.0","eid":"INTERACT","ets":1597925064560,"actor":{"type":"User","id":"64543c8f-97d3-4184-93f6-77021b60e3d2"},"context":{"cdata":[{"id":"7fafbd29-00e9-4476-9ae9-32d9c3695d28","type":"UserSession"}],"env":"home","channel":"505c7c48ac6dc1edc9b08f21db5a571d","pdata":{"id":"staging.diksha.app","pid":"sunbird.app","ver":"3.2.420staging-debug"},"sid":"7fafbd29-00e9-4476-9ae9-32d9c3695d28","did":"bddd4d94922153759691f535d693d1e83f10c2dd"},"edata":{"type":"TOUCH","subtype":"signin-overlay-clicked","id":"profile","pageid":"profile","extra":{"pos":[]}},"object":{"id":"","type":"","version":"","rollup":{}},"mid":"75c329a1-32a4-4943-886c-bf28df6b5868"}"</t>
  </si>
  <si>
    <t>event
: 
payload
: 
Xe
actor
: 
oe {type: 'User', id: 'cd4bbfe9-68f9-4afb-b15e-5a211c8e1a06'}
context
: 
s {cdata: Array(2), env: 'home', channel: '505c7c48ac6dc1edc9b08f21db5a571d', pdata: oe, sid: '199c1ccc-11e6-4937-b09d-76e37cbdebc3', …}
edata
: 
{type: 'TOUCH', subtype: 'signin-overlay-clicked', id: 'profile', pageid: 'profile', extra: {…}}
eid
: 
"INTERACT"
ets
: 
1713868639716
mid
: 
"00dfbd7a-a287-48fb-9782-9a42836e4ee2"
object
: 
oe {id: '', type: '', version: '', rollup: {…}}
ver
: 
"3.0"
[[Prototype]]
: 
Ae
type
: 
"SAVE"
[[Prototype]]
: 
Object
namespace
: 
"TELEMETRY"
[[Prototype]]
: 
Object</t>
  </si>
  <si>
    <t>SB-30542</t>
  </si>
  <si>
    <t>Role</t>
  </si>
  <si>
    <t>Verify that in mobile when the user updates the role from teacher to student in profile page, telemetry event should be generated.</t>
  </si>
  <si>
    <t>1. Open staging mobile debug build
2. Login with valid credentials with teacher role
3. Click on profile tab
4. Click on Edit
5. Change role to student
6. Observe the telemetry event</t>
  </si>
  <si>
    <t>{"ver":"3.0","eid":"INTERACT","ets":1662465592861,"actor":{"type":"User","id":"1e275e94-d41a-47d3-8529-1210ea8145ec"},"context":{"cdata":[{"type":"Tabs","id":"Library-Course"},{"id":"8d15ba57-fcaf-49a2-b666-33c03fde5849","type":"UserSession"}],"env":"user","channel":"0126796199493140480","pdata":{"id":"staging.diksha.app","pid":"sunbird.app","ver":"5.0.270staging-debug"},"sid":"8d15ba57-fcaf-49a2-b666-33c03fde5849","did":"8bf2fb2baa8628f91e2a20b6e40e38b4e9fdd883","rollup":{"l1":"0126796199493140480"}},"edata":{"type":"role-changed","subtype":"","id":"student","pageid":"location","extra":{"pos":[]}},"object":{"id":"","type":"","version":"","rollup":{}},"mid":"dc2340e4-a36f-4c2b-ad85-c4eac9d2ecb1"}'</t>
  </si>
  <si>
    <t>event
: 
payload
: 
Xe
actor
: 
oe {type: 'User', id: 'b818ee45-e57a-4ae3-aa33-3fad0be51e74'}
context
: 
s {cdata: Array(2), env: 'user', channel: '01347076031606784034', pdata: oe, sid: '2bf4fb50-83ee-40ef-bfdb-0a817f630cd5', …}
edata
: 
{type: 'role-changed', subtype: '', id: 'student', pageid: 'location', extra: {…}}
eid
: 
"INTERACT"
ets
: 
1713865196448
mid
: 
"92878972-8e98-4a92-b380-9f155bd08bf1"
object
: 
oe {id: '', type: '', version: '', rollup: {…}}
ver
: 
"3.0"
[[Prototype]]
: 
Ae
type
: 
"SAVE"
[[Prototype]]
: 
Object
namespace
: 
"TELEMETRY"
[[Prototype]]
: 
Object</t>
  </si>
  <si>
    <t>Verify that Interact telemetry event gets generated when user taps on "Change role" in the profile page
&amp;
Verify that Interact telemetry event gets generated when user Selects "Student" in Edit profile in profile page</t>
  </si>
  <si>
    <r>
      <rPr>
        <rFont val="Arial"/>
        <color theme="1"/>
        <sz val="10.0"/>
      </rPr>
      <t xml:space="preserve">Scenario1:
</t>
    </r>
    <r>
      <rPr>
        <rFont val="Arial"/>
        <color theme="1"/>
        <sz val="10.0"/>
      </rPr>
      <t xml:space="preserve">1. Launch the sunbird mobile app.
2. Complete onboarding.
3. Tap on the Profile tab after landing on the Library page.
4. Tap on Edit for change role.
</t>
    </r>
    <r>
      <rPr>
        <rFont val="Arial"/>
        <color theme="1"/>
        <sz val="10.0"/>
      </rPr>
      <t>Scenario2</t>
    </r>
    <r>
      <rPr>
        <rFont val="Arial"/>
        <color theme="1"/>
        <sz val="10.0"/>
      </rPr>
      <t>:
1. Launch the sunbird mobile app.
2. Complete onboarding.
3. Tap on the Profile tab after landing on the Library page.
4. Tap on Edit for change role.
5. Select Student role."</t>
    </r>
  </si>
  <si>
    <t>{ver":"3.0","eid":"INTERACT","ets":1597925415587,"actor":{"type":"User","id":"64543c8f-97d3-4184-93f6-77021b60e3d2"},"context":{"cdata":[{"id":"1f196d80-cec8-49b0-9be8-a1aa81584e8c","type":"UserSession"}],"env":"home","channel":"505c7c48ac6dc1edc9b08f21db5a571d","pdata":{"id":"staging.diksha.app","pid":"sunbird.app","ver":"3.2.420staging-debug"},"sid":"1f196d80-cec8-49b0-9be8-a1aa81584e8c","did":"bddd4d94922153759691f535d693d1e83f10c2dd"},"edata":{"type":"TOUCH","subtype":"edit-clicked","id":"guest-profile","pageid":"guest-profile","extra":{"pos":[],"values":[{"optionClicked":"change-role"}]}},"object":{"id":"","type":"","version":"","rollup":{}},"mid":"2e91d2eb-ffc3-4a1c-aaef-70177f56fbf4"}"
=================================
{ver":"3.0","eid":"INTERACT","ets":1597925527286,"actor":{"type":"User","id":"64543c8f-97d3-4184-93f6-77021b60e3d2"},"context":{"cdata":[{"id":"1f196d80-cec8-49b0-9be8-a1aa81584e8c","type":"UserSession"}],"env":"user","channel":"505c7c48ac6dc1edc9b08f21db5a571d","pdata":{"id":"staging.diksha.app","pid":"sunbird.app","ver":"3.2.420staging-debug"},"sid":"1f196d80-cec8-49b0-9be8-a1aa81584e8c","did":"bddd4d94922153759691f535d693d1e83f10c2dd"},"edata":{"type":"TOUCH","subtype":"profile_attribute_changed","id":"guest-profile","pageid":"guest-profile","extra":{"pos":[],"values":[{"oldValue":{"subject":{"isTrusted":false}},"newValue":{"subject":{"isTrusted":false}}}]}},"object":{"id":"","type":"","version":"","rollup":{}},"mid":"d32a9b5e-3912-4b1d-b619-2e150a07a7b0"}"</t>
  </si>
  <si>
    <t>event
: 
payload
: 
Xe
actor
: 
oe {type: 'User', id: 'cd4bbfe9-68f9-4afb-b15e-5a211c8e1a06'}
context
: 
s {cdata: Array(2), env: 'home', channel: '505c7c48ac6dc1edc9b08f21db5a571d', pdata: oe, sid: '199c1ccc-11e6-4937-b09d-76e37cbdebc3', …}
edata
: 
{type: 'TOUCH', subtype: 'edit-clicked', id: 'guest-profile', pageid: 'guest-profile', extra: {…}}
eid
: 
"INTERACT"
ets
: 
1713868692879
mid
: 
"0d9d7988-8dc4-4936-ad2c-7e85458c2d2d"
object
: 
oe {id: '', type: '', version: '', rollup: {…}}
ver
: 
"3.0"
[[Prototype]]
: 
Ae
type
: 
"SAVE"
[[Prototype]]
: 
Object
namespace
: 
"TELEMETRY"
[[Prototype]]
: 
Object
==================
event
: 
payload
: 
Xe
actor
: 
oe {type: 'User', id: 'cd4bbfe9-68f9-4afb-b15e-5a211c8e1a06'}
context
: 
s {cdata: Array(2), env: 'user', channel: '505c7c48ac6dc1edc9b08f21db5a571d', pdata: oe, sid: '199c1ccc-11e6-4937-b09d-76e37cbdebc3', …}
edata
: 
extra
: 
pos
: 
[]
values
: 
Array(1)
0
: 
Map(0)
[[Entries]]
No properties
newValue
: 
croptype
: 
['Cash Crops']
[[Prototype]]
: 
Object
oldValue
: 
croptype
: 
['Grains']
[[Prototype]]
: 
Object
size
: 
0
[[Prototype]]
: 
Map
length
: 
1
[[Prototype]]
: 
Array(0)
[[Prototype]]
: 
Object
id
: 
"guest-profile"
pageid
: 
"guest-profile"
subtype
: 
"profile-attribute-changed"
type
: 
"TOUCH"
[[Prototype]]
: 
Object
eid
: 
"INTERACT"
ets
: 
1713868753344
mid
: 
"975664c9-0575-4288-b655-a44b51403eb0"
object
: 
oe {id: '', type: '', version: '', rollup: {…}}
ver
: 
"3.0"
[[Prototype]]
: 
Ae
type
: 
"SAVE"
[[Prototype]]
: 
Object
namespace
: 
"TELEMETRY"
[[Prototype]]
: 
Object</t>
  </si>
  <si>
    <t>Verify that Interact telemetry event gets generated when user taps on Submit button after selecting a Medium in Edit profile page
&amp;
Verify that Interact telemetry event gets generated when user taps on Submit button after selecting a Class in Edit profile page</t>
  </si>
  <si>
    <t>Scenario1:
1. Launch the sunbird mobile app.
2. Complete onboarding.
3. Tap on the Profile tab after landing on the Library page.
4. Tap on edit.
5. Select a MEDIUM and tap on SUBMIT button.
Scenario2:
1. Launch the sunbird mobile app.
2. Complete onboarding.
3. Tap on the Profile tab after landing on the Library page.
4. Tap on edit
5. Select a CLASS and tap on SUBMIT button."</t>
  </si>
  <si>
    <t>{"ver":"3.0","eid":"INTERACT","ets":1651477722512,"actor":{"type":"User","id":"8699dea2-d53b-4043-961b-c61a63325ce1"},"context":{"cdata":[{"type":"Tabs","id":"Library-Course"},{"id":"7161b905-7431-468e-b0a5-4cb8105af0f1","type":"UserSession"}],"env":"user","channel":"505c7c48ac6dc1edc9b08f21db5a571d","pdata":{"id":"staging.diksha.app","pid":"sunbird.app","ver":"4.9.204staging-debug"},"sid":"7161b905-7431-468e-b0a5-4cb8105af0f1","did":"4c286645e0690125ef319f7bde70c4540092c9f8"},"edata":{"type":"TOUCH","subtype":"profile-attribute-changed","id":"guest-profile","pageid":"guest-profile","extra":{"pos":[],"values":[{"oldValue":{"medium":["english"]},"newValue":{"medium":["tamil"]}}]}},"object":{"id":"","type":"","version":"","rollup":{}},"mid":"aeea4f59-2a5a-4278-9fa6-404b2f5df378"}'
===============
'{"ver":"3.0","eid":"INTERACT","ets":1651477784247,"actor":{"type":"User","id":"8699dea2-d53b-4043-961b-c61a63325ce1"},"context":{"cdata":[{"type":"Tabs","id":"Library-Course"},{"id":"7161b905-7431-468e-b0a5-4cb8105af0f1","type":"UserSession"}],"env":"user","channel":"505c7c48ac6dc1edc9b08f21db5a571d","pdata":{"id":"staging.diksha.app","pid":"sunbird.app","ver":"4.9.204staging-debug"},"sid":"7161b905-7431-468e-b0a5-4cb8105af0f1","did":"4c286645e0690125ef319f7bde70c4540092c9f8"},"edata":{"type":"TOUCH","subtype":"profile-attribute-changed","id":"guest-profile","pageid":"guest-profile","extra":{"pos":[],"values":[{"oldValue":{"grade":["class1"]},"newValue":{"grade":["class2"]}}]}},"object":{"id":"","type":"","version":"","rollup":{}},"mid":"1a6104dd-1743-405c-9c57-544605f0cab6"}'</t>
  </si>
  <si>
    <t>event
: 
payload
: 
Xe
actor
: 
oe {type: 'User', id: 'cd4bbfe9-68f9-4afb-b15e-5a211c8e1a06'}
context
: 
s {cdata: Array(2), env: 'user', channel: '505c7c48ac6dc1edc9b08f21db5a571d', pdata: oe, sid: '199c1ccc-11e6-4937-b09d-76e37cbdebc3', …}
edata
: 
extra
: 
pos
: 
[]
values
: 
Array(1)
0
: 
Map(0)
[[Entries]]
No properties
newValue
: 
cropcategory
: 
(2) ['Commercial crop', 'Food crop']
[[Prototype]]
: 
Object
oldValue
: 
cropcategory
: 
['Commercial crop']
[[Prototype]]
: 
Object
size
: 
0
[[Prototype]]
: 
Map
length
: 
1
[[Prototype]]
: 
Array(0)
[[Prototype]]
: 
Object
id
: 
"guest-profile"
pageid
: 
"guest-profile"
subtype
: 
"profile-attribute-changed"
type
: 
"TOUCH"
[[Prototype]]
: 
Object
eid
: 
"INTERACT"
ets
: 
1713868750375
mid
: 
"9cd9c7b2-809e-498a-9f90-da40ffb96151"
object
: 
oe {id: '', type: '', version: '', rollup: {…}}
ver
: 
"3.0"
[[Prototype]]
: 
Ae
type
: 
"SAVE"
[[Prototype]]
: 
Object
namespace
: 
"TELEMETRY"
[[Prototype]]
: 
Object
==============
event
: 
payload
: 
Xe
actor
: 
oe {type: 'User', id: 'cd4bbfe9-68f9-4afb-b15e-5a211c8e1a06'}
context
: 
s {cdata: Array(2), env: 'user', channel: '505c7c48ac6dc1edc9b08f21db5a571d', pdata: oe, sid: '199c1ccc-11e6-4937-b09d-76e37cbdebc3', …}
edata
: 
extra
: 
pos
: 
[]
values
: 
Array(1)
0
: 
Map(0)
[[Entries]]
No properties
newValue
: 
croptype
: 
['Cash Crops']
[[Prototype]]
: 
Object
oldValue
: 
croptype
: 
['Grains']
[[Prototype]]
: 
Object
size
: 
0
[[Prototype]]
: 
Map
length
: 
1
[[Prototype]]
: 
Array(0)
[[Prototype]]
: 
Object
id
: 
"guest-profile"
pageid
: 
"guest-profile"
subtype
: 
"profile-attribute-changed"
type
: 
"TOUCH"
[[Prototype]]
: 
Object
eid
: 
"INTERACT"
ets
: 
1713868753344
mid
: 
"975664c9-0575-4288-b655-a44b51403eb0"
object
: 
oe {id: '', type: '', version: '', rollup: {…}}
ver
: 
"3.0"
[[Prototype]]
: 
Ae
type
: 
"SAVE"
[[Prototype]]
: 
Object
namespace
: 
"TELEMETRY"
[[Prototype]]
: 
Object</t>
  </si>
  <si>
    <t>Verify that Interact telemetry event gets generated when user taps on SAVE button after selecting BMCS value in profile page</t>
  </si>
  <si>
    <t>1. Launch the sunbird mobile app.
2. Complete onboarding.
3. Tap on the Profile tab after landing on the Library page.
4. Tap on Edit.
5. Select MEDIUM, CLASS, SUBJECT and tap on SAVE button.</t>
  </si>
  <si>
    <t>{ver":"3.0","eid":"INTERACT","ets":1597927922570,"actor":{"type":"User","id":"c594bbea-b754-4b66-90c3-9c7c0954a147"},"context":{"cdata":[{"id":"561bba11-b282-42c5-af86-b6b96f5ae598","type":"UserSession"}],"env":"user","channel":"505c7c48ac6dc1edc9b08f21db5a571d","pdata":{"id":"staging.diksha.app","pid":"sunbird.app","ver":"3.2.420staging-debug"},"sid":"561bba11-b282-42c5-af86-b6b96f5ae598","did":"bddd4d94922153759691f535d693d1e83f10c2dd"},"edata":{"type":"TOUCH","subtype":"save-clicked","id":"edit-user","pageid":"edit-user","extra":{"pos":[],"values":[{"profile":{"board":["stateandhrapradesh"],"grade":["class4"],"subject":["english"],"medium":["english"],"profileType":"other","syllabus":[["ts_k-12_2"]]},"validation":"passed"}]}},"object":{"id":"","type":"","version":"","rollup":{}},"mid":"2e1d97e7-bbfb-48b0-8d6d-d4eaa5c5f7f7"}"</t>
  </si>
  <si>
    <t>event
: 
payload
: 
Xe
actor
: 
oe {type: 'User', id: 'cd4bbfe9-68f9-4afb-b15e-5a211c8e1a06'}
context
: 
s {cdata: Array(2), env: 'user', channel: '505c7c48ac6dc1edc9b08f21db5a571d', pdata: oe, sid: '199c1ccc-11e6-4937-b09d-76e37cbdebc3', …}
edata
: 
{type: 'TOUCH', subtype: 'save-clicked', id: 'edit-user', pageid: 'edit-user', extra: {…}}
eid
: 
"INTERACT"
ets
: 
1713868755418
mid
: 
"a52c90c3-828f-4101-b95c-98d816ab282c"
object
: 
oe {id: '', type: '', version: '', rollup: {…}}
ver
: 
"3.0"
[[Prototype]]
: 
Ae
type
: 
"SAVE"
[[Prototype]]
: 
Object
namespace
: 
"TELEMETRY"
[[Prototype]]
: 
Object</t>
  </si>
  <si>
    <t>Verify that Interact telemetry event gets generated when user changes the values for BMCS category in profile page</t>
  </si>
  <si>
    <t>1. Launch the sunbird mobile app.
2. Complete onboarding.
3. Tap on the Profile tab after landing on the Library page.
4. Tap on Edit.
5. Tap on MEDIUM, CLASS, SUBJECT and change the value.
6. Observe the both old and new values in the telemetry event</t>
  </si>
  <si>
    <t>{ver":"3.0","eid":"INTERACT","ets":1597928053398,"actor":{"type":"User","id":"c594bbea-b754-4b66-90c3-9c7c0954a147"},"context":{"cdata":[{"id":"561bba11-b282-42c5-af86-b6b96f5ae598","type":"UserSession"}],"env":"user","channel":"505c7c48ac6dc1edc9b08f21db5a571d","pdata":{"id":"staging.diksha.app","pid":"sunbird.app","ver":"3.2.420staging-debug"},"sid":"561bba11-b282-42c5-af86-b6b96f5ae598","did":"bddd4d94922153759691f535d693d1e83f10c2dd"},"edata":{"type":"TOUCH","subtype":"profile_attribute_changed","id":"guest-profile","pageid":"guest-profile","extra":{"pos":[],"values":[{"oldValue":{"subject":["english"]},"newValue":{"subject":{"isTrusted":false}}}]}},"object":{"id":"","type":"","version":"","rollup":{}},"mid":"0682458d-5aad-4912-81d2-4a2245b1f7cd"}"</t>
  </si>
  <si>
    <t>event
: 
payload
: 
Xe
actor
: 
oe {type: 'User', id: 'cd4bbfe9-68f9-4afb-b15e-5a211c8e1a06'}
context
: 
s {cdata: Array(2), env: 'user', channel: '505c7c48ac6dc1edc9b08f21db5a571d', pdata: oe, sid: '199c1ccc-11e6-4937-b09d-76e37cbdebc3', …}
edata
: 
extra
: 
pos
: 
[]
values
: 
Array(1)
0
: 
Map(0)
[[Entries]]
No properties
newValue
: 
croptype
: 
['Cash Crops']
[[Prototype]]
: 
Object
oldValue
: 
croptype
: 
['Grains']
[[Prototype]]
: 
Object
size
: 
0
[[Prototype]]
: 
Map
length
: 
1
[[Prototype]]
: 
Array(0)
[[Prototype]]
: 
Object
id
: 
"guest-profile"
pageid
: 
"guest-profile"
subtype
: 
"profile-attribute-changed"
type
: 
"TOUCH"
[[Prototype]]
: 
Object
eid
: 
"INTERACT"
ets
: 
1713868753344
mid
: 
"975664c9-0575-4288-b655-a44b51403eb0"
object
: 
oe {id: '', type: '', version: '', rollup: {…}}
ver
: 
"3.0"
[[Prototype]]
: 
Ae
type
: 
"SAVE"
[[Prototype]]
: 
Object
namespace
: 
"TELEMETRY"
[[Prototype]]
: 
Object</t>
  </si>
  <si>
    <t>Cannot Be Automated</t>
  </si>
  <si>
    <t>Verify telemetry event gets generated when user clicks on Submit button after changing the State and District values in the location details page.</t>
  </si>
  <si>
    <t>1. Select a Language.
2. Complete onboarding.
3. Tap on Profile tab.
4. Click on Edit button 
5. Change the values on the loction pop-up 
6. Click on Submit button.
7. Observe the telemetry</t>
  </si>
  <si>
    <t>{"ver":"3.0","eid":"INTERACT","ets":1686139773083,"actor":{"type":"User","id":"18f8d272-ce10-424c-afbf-4c8d29487487"},"context":{"cdata":[{"id":"user:location_capture","type":"Feature"},{"id":"SB-14682","type":"Task"},{"type":"Tabs","id":"Library-Course"},{"id":"c48ed589-46ee-4f11-97fd-a62aade6f884","type":"UserSession"}],"env":"user","channel":"0126796199493140480","pdata":{"id":"staging.sunbirded.app","pid":"sunbird.app","ver":"6.0.418staging-debug"},"sid":"c48ed589-46ee-4f11-97fd-a62aade6f884","did":"8bf2fb2baa8628f91e2a20b6e40e38b4e9fdd883","rollup":{"l1":"0126796199493140480"}},"edata":{"type":"location-changed","subtype":"state-dist-changed","id":"submit-clicked","pageid":"district-mapping","extra":{"pos":[]}},"object":{"id":"","type":"","version":"","rollup":{}},"mid":"76b8f953-5ef6-488f-8fcb-dacd9a31358c"}'
=========================
'{"ver":"3.0","eid":"INTERACT","ets":1686139775224,"actor":{"type":"User","id":"18f8d272-ce10-424c-afbf-4c8d29487487"},"context":{"cdata":[{"id":"user:location_capture","type":"Feature"},{"id":"SB-14682","type":"Task"},{"type":"Tabs","id":"Library-Course"},{"id":"c48ed589-46ee-4f11-97fd-a62aade6f884","type":"UserSession"}],"env":"user","channel":"0126796199493140480","pdata":{"id":"staging.sunbirded.app","pid":"sunbird.app","ver":"6.0.418staging-debug"},"sid":"c48ed589-46ee-4f11-97fd-a62aade6f884","did":"8bf2fb2baa8628f91e2a20b6e40e38b4e9fdd883","rollup":{"l1":"0126796199493140480"}},"edata":{"type":"TOUCH","subtype":"location-captured","id":"district-mapping","pageid":"district-mapping","extra":{"pos":[],"values":[{"isEdited":false}]}},"object":{"id":"","type":"","version":"","rollup":{}},"mid":"daa722a0-d9b9-46a0-80ac-b1fb10056b01"}'</t>
  </si>
  <si>
    <t>event
: 
payload
: 
Xe
actor
: 
oe {type: 'User', id: 'cd4bbfe9-68f9-4afb-b15e-5a211c8e1a06'}
context
: 
s {cdata: Array(4), env: 'user', channel: '505c7c48ac6dc1edc9b08f21db5a571d', pdata: oe, sid: '199c1ccc-11e6-4937-b09d-76e37cbdebc3', …}
edata
: 
{type: 'location-changed', subtype: 'state-dist-changed', id: 'submit-clicked', pageid: 'district-mapping', extra: {…}}
eid
: 
"INTERACT"
ets
: 
1713869618845
mid
: 
"089aef1c-a6e1-4436-ad81-067af00a141f"
object
: 
oe {id: '', type: '', version: '', rollup: {…}}
ver
: 
"3.0"
[[Prototype]]
: 
Ae
type
: 
"SAVE"
[[Prototype]]
: 
Object
namespace
: 
"TELEMETRY"
[[Prototype]]
: 
Object
=====================
event
: 
payload
: 
Xe
actor
: 
oe {type: 'User', id: 'cd4bbfe9-68f9-4afb-b15e-5a211c8e1a06'}
context
: 
s {cdata: Array(4), env: 'user', channel: '505c7c48ac6dc1edc9b08f21db5a571d', pdata: oe, sid: '199c1ccc-11e6-4937-b09d-76e37cbdebc3', …}
edata
: 
{type: 'TOUCH', subtype: 'location-captured', id: 'district-mapping', pageid: 'district-mapping', extra: {…}}
eid
: 
"INTERACT"
ets
: 
1713869618849
mid
: 
"a50cf042-8d78-4c43-99e2-a2b197bf799f"
object
: 
oe {id: '', type: '', version: '', rollup: {…}}
ver
: 
"3.0"
[[Prototype]]
: 
Ae
type
: 
"SAVE"
[[Prototype]]
: 
Object
namespace
: 
"TELEMETRY"
[[Prototype]]
: 
Object</t>
  </si>
  <si>
    <t>Verify interact telemetry event should gets generated when user submits the user declaration form (Submit details button) in profile page
Verify telemetry should get generated when user Click on the user declaration form (Submit details button) in profile page</t>
  </si>
  <si>
    <t>1. Open Sunbird debug build
2. Login with new credentials
3. Click on Submit details
4. Observe the telemetry
============
1. Open Sunbird debug build
2. Login with new credentials
3. Click on Submit details
4. Click on Check box
5. Click on Submit button
6. Observe the telemetry</t>
  </si>
  <si>
    <t>event:
payload: t
actor: e {type: "User", id: "dbd205bb-fb82-4e6f-8b66-5822cb5aba40"}
context: He
cdata: (2) [{…}, {…}]
channel: "0126796199493140480"
did: "e680eed580ae02536c4bcbd890a8469c15ff08ff"
env: "user"
pdata: e {id: "staging.diksha.app", pid: "sunbird.app", ver: "4.1.856staging-debug"}
rollup: {l1: "0126796199493140480"}
sid: "32238bf5-d58f-4dc6-983c-3fbbd85cf2c6"
__proto__: Object
edata:
extra: {pos: Array(0)}
id: "teacher-declaration"
pageid: "teacher-self-declaration"
subtype: "new"
type: "submission-initiated"
__proto__: Object
eid: "INTERACT"
ets: 1626867051540
mid: "a2d836a8-6b85-4f7d-a05b-413d26a425d8"
object: e {id: "", type: "", version: "", rollup: {…}}
ver: "3.0"
__proto__: e
type: "SAVE"
__proto__: Object
namespace: "TELEMETRY"
__proto__: Object
=====================
event:
payload: t
actor: e {type: "User", id: "dbd205bb-fb82-4e6f-8b66-5822cb5aba40"}
context: He
cdata: (2) [{…}, {…}]
channel: "0126796199493140480"
did: "e680eed580ae02536c4bcbd890a8469c15ff08ff"
env: "user"
pdata: e {id: "staging.diksha.app", pid: "sunbird.app", ver: "4.1.856staging-debug"}
rollup: {l1: "0126796199493140480"}
sid: "32238bf5-d58f-4dc6-983c-3fbbd85cf2c6"
__proto__: Object
edata:
extra: {pos: Array(0)}
id: "submit-clicked"
pageid: "teacher-self-declaration"
subtype: "new"
type: "TOUCH"
__proto__: Object
eid: "INTERACT"
ets: 1626867142971
mid: "0367e4f7-36a4-4565-829b-2de301a9ad52"
object: e {id: "", type: "", version: "", rollup: {…}}
ver: "3.0"
__proto__: e
type: "SAVE"
__proto__: Object
namespace: "TELEMETRY"
__proto__: Object</t>
  </si>
  <si>
    <t>event
: 
payload
: 
Xe
actor
: 
oe {type: 'User', id: 'b818ee45-e57a-4ae3-aa33-3fad0be51e74'}
context
: 
s {cdata: Array(2), env: 'user', channel: '01347076031606784034', pdata: oe, sid: '2bf4fb50-83ee-40ef-bfdb-0a817f630cd5', …}
edata
: 
{type: 'submission-initiated', subtype: 'new', id: 'teacher-declaration', pageid: 'teacher-self-declaration', extra: {…}}
eid
: 
"INTERACT"
ets
: 
1713865324513
mid
: 
"497b6733-1cf3-45a3-8672-ccbe3d97a51f"
object
: 
oe {id: '', type: '', version: '', rollup: {…}}
ver
: 
"3.0"
[[Prototype]]
: 
Ae
type
: 
"SAVE"
[[Prototype]]
: 
Object
namespace
: 
"TELEMETRY"
[[Prototype]]
: 
Object
=====================
event
: 
payload
: 
Xe
actor
: 
oe {type: 'User', id: 'b818ee45-e57a-4ae3-aa33-3fad0be51e74'}
context
: 
s {cdata: Array(2), env: 'user', channel: '01347076031606784034', pdata: oe, sid: '2bf4fb50-83ee-40ef-bfdb-0a817f630cd5', …}
edata
: 
{type: 'TOUCH', subtype: 'new', id: 'submit-clicked', pageid: 'teacher-self-declaration', extra: {…}}
eid
: 
"INTERACT"
ets
: 
1713865368521
mid
: 
"e36f6f30-6dfd-42ff-a268-665466e4ad8d"
object
: 
oe {id: '', type: '', version: '', rollup: {…}}
ver
: 
"3.0"
[[Prototype]]
: 
Ae
type
: 
"SAVE"
[[Prototype]]
: 
Object
namespace
: 
"TELEMETRY"
[[Prototype]]
: 
Object</t>
  </si>
  <si>
    <t>Verify telemetry event should get generated when user clicks on email validate button in the user declaration form when clicked on Submit Details in profile page
Verify telemetry event should get generated when user clicks on phone validate button in the user declaration form when clicked on Submit Details in profile page</t>
  </si>
  <si>
    <t>1. Open the latest version of Sunbird App
2. Login with Valid Credentails 
3. Click on profile tab
4. Click on Submit details
5. Enter emaild id
6. Click on Validate button
7. Observe the telemetry
========
1. Open the latest version of Sunbird App
2. Login with Valid Credentails
3. Click on profile tab
4. Click on Submit details
5. Enter mobile number
6. Click on Validate button
7. Observe the telemetry</t>
  </si>
  <si>
    <t>Emai:
'{"ver":"3.0","eid":"INTERACT","ets":1651821844779,"actor":{"type":"User","id":"a3c92f3f-6957-4626-8196-3951f3157d05"},"context":{"cdata":[{"type":"Tabs","id":"Library-Course"},{"id":"740e7302-9c9d-4ea5-bbe5-673b151c0da3","type":"UserSession"}],"env":"user","channel":"0126796199493140480","pdata":{"id":"staging.diksha.app","pid":"sunbird.app","ver":"4.9.206staging-debug"},"sid":"740e7302-9c9d-4ea5-bbe5-673b151c0da3","did":"4c286645e0690125ef319f7bde70c4540092c9f8","rollup":{"l1":"0126796199493140480"}},"edata":{"type":"TOUCH","subtype":"","id":"validate-email","pageid":"teacher-self-declaration","extra":{"pos":[]}},"object":{"id":"","type":"","version":"","rollup":{}},"mid":"b650ff47-240b-4316-866e-05a277d2f4fc"}'
========
Mobile:
'{"ver":"3.0","eid":"INTERACT","ets":1651821771608,"actor":{"type":"User","id":"a3c92f3f-6957-4626-8196-3951f3157d05"},"context":{"cdata":[{"type":"Tabs","id":"Library-Course"},{"id":"740e7302-9c9d-4ea5-bbe5-673b151c0da3","type":"UserSession"}],"env":"user","channel":"0126796199493140480","pdata":{"id":"staging.diksha.app","pid":"sunbird.app","ver":"4.9.206staging-debug"},"sid":"740e7302-9c9d-4ea5-bbe5-673b151c0da3","did":"4c286645e0690125ef319f7bde70c4540092c9f8","rollup":{"l1":"0126796199493140480"}},"edata":{"type":"TOUCH","subtype":"","id":"validate-mobile","pageid":"teacher-self-declaration","extra":{"pos":[]}},"object":{"id":"","type":"","version":"","rollup":{}},"mid":"a5554b74-0976-497c-b4b6-42430b0b1e64"}'</t>
  </si>
  <si>
    <t>Email:
event
: 
payload
: 
Xe
actor
: 
oe {type: 'User', id: 'b818ee45-e57a-4ae3-aa33-3fad0be51e74'}
context
: 
s {cdata: Array(2), env: 'user', channel: '01347076031606784034', pdata: oe, sid: '2bf4fb50-83ee-40ef-bfdb-0a817f630cd5', …}
edata
: 
{type: 'TOUCH', subtype: '', id: 'validate-email', pageid: 'teacher-self-declaration', extra: {…}}
eid
: 
"INTERACT"
ets
: 
1713865603084
mid
: 
"dd208670-39e5-460e-9eda-f5f151f4334d"
object
: 
oe {id: '', type: '', version: '', rollup: {…}}
ver
: 
"3.0"
[[Prototype]]
: 
Ae
type
: 
"SAVE"
[[Prototype]]
: 
Object
namespace
: 
"TELEMETRY"
[[Prototype]]
: 
Object
==============
Mobile:
event
: 
payload
: 
Xe
actor
: 
oe {type: 'User', id: 'b818ee45-e57a-4ae3-aa33-3fad0be51e74'}
context
: 
s {cdata: Array(2), env: 'user', channel: '01347076031606784034', pdata: oe, sid: '2bf4fb50-83ee-40ef-bfdb-0a817f630cd5', …}
edata
: 
{type: 'TOUCH', subtype: '', id: 'validate-mobile', pageid: 'teacher-self-declaration', extra: {…}}
eid
: 
"INTERACT"
ets
: 
1713865554584
mid
: 
"a0a3d80a-40ef-4b5e-8853-09ddb28bcc0c"
object
: 
oe {id: '', type: '', version: '', rollup: {…}}
ver
: 
"3.0"
[[Prototype]]
: 
Ae
type
: 
"SAVE"
[[Prototype]]
: 
Object
namespace
: 
"TELEMETRY"
[[Prototype]]
: 
Object</t>
  </si>
  <si>
    <t>Verify that telemetry events are getting generated for the editing the details in the filled user declaration form by clicking on Update button in the profile page</t>
  </si>
  <si>
    <t>1. Open the latest version of Sunbird App
2. Login with Valid Credentails
3. Click on profile tab
4. Click on Update button
5. Observe the telemetry event</t>
  </si>
  <si>
    <t>event:
payload: t
actor: e {type: "User", id: "c02e2339-c4ee-4ec6-b8d0-cc19a1d408c3"}
context: qe {cdata: Array(1), env: "user", channel: "0126632859575746566", pdata: e, sid: "c5b691eb-e5db-413f-9a6d-32199af10246", …}
edata:
extra:
pos: []
values: Array(1)
0:
fieldsChanged: Array(3)
0: "declared-school-name"
1: "declared-school-udise-code"
2: "declared-ext-id"
length: 3
__proto__: Array(0)
__proto__: Object
length: 1
__proto__: Array(0)
__proto__: Object
id: "teacher-declaration"
pageid: "teacher-self-declaration"
subtype: "existing"
type: "submission-success"
__proto__: Object
eid: "INTERACT"
ets: 1597928989490
mid: "5af2ea3e-7c69-438e-a692-e1b9496f2381"
object: e {id: "", type: "", version: "", rollup: {…}}
ver: "3.0"
__proto__: e
type: "SAVE"
__proto__: Object
namespace: "TELEMETRY"
__proto__: Object</t>
  </si>
  <si>
    <t>{"ver":"3.0","eid":"INTERACT","ets":1715342469256,"actor":{"type":"User","id":"126b20b0-4e1c-4056-93f2-79bbdf879954"},"context":{"cdata":[{"type":"Tabs","id":"Library-Course"},{"id":"ba1bc35a-5545-428d-aeba-6c195223cb16","type":"UserSession"}],"env":"user","channel":"01347076031606784034","pdata":{"id":"staging.sunbirded.app","pid":"sunbird.app","ver":"7.0.623staging-debug"},"sid":"ba1bc35a-5545-428d-aeba-6c195223cb16","did":"2dcc3332be40f8bc5cedcbeb43023838717d86be","rollup":{"l1":"01347076031606784034"}},"edata":{"type":"submission-success","subtype":"existing","id":"teacher-declaration","pageid":"teacher-self-declaration","extra":{"pos":[],"values":[{"fieldsChanged":[]}]}},"object":{"id":"","type":"","version":"","rollup":{}},"mid":"80ea7d48-dfa5-4237-9212-e568f68b5f56"}'</t>
  </si>
  <si>
    <t>Verify that the Interact telemetry events are getting generated when the user clicks on add recovery id(Applicable for selfsignup user only) in the profile page</t>
  </si>
  <si>
    <t>1. Launch the sunbird mobile app.
2. Login with valid credentials
3. Tap on Profile tab.
4. Tap on the "Add recovery".</t>
  </si>
  <si>
    <t>{"ver":"3.0","eid":"INTERACT","ets":1651477267228,"actor":{"type":"User","id":"08631a74-4b94-4cf7-a818-831135248a4a"},"context":{"cdata":[{"type":"Tabs","id":"Library-Course"},{"id":"843a35b2-b7d8-4ec0-ba66-966ccbebfaa4","type":"UserSession"}],"env":"user","channel":"01269878797503692810","pdata":{"id":"staging.diksha.app","pid":"sunbird.app","ver":"4.9.204staging-debug"},"sid":"843a35b2-b7d8-4ec0-ba66-966ccbebfaa4","did":"4c286645e0690125ef319f7bde70c4540092c9f8","rollup":{"l1":"01269878797503692810"}},"edata":{"type":"TOUCH","subtype":"recovery-account-id-clicked","id":"profile","pageid":"profile","extra":{"pos":[]}},"object":{"id":"","type":"","version":"","rollup":{}},"mid":"58138cdd-9aa0-4c1d-b49b-1763c199aedf"}'</t>
  </si>
  <si>
    <t>{"ver":"3.0","eid":"INTERACT","ets":1715342632320,"actor":{"type":"User","id":"126b20b0-4e1c-4056-93f2-79bbdf879954"},"context":{"cdata":[{"type":"Tabs","id":"Library-Course"},{"id":"ba1bc35a-5545-428d-aeba-6c195223cb16","type":"UserSession"}],"env":"user","channel":"01347076031606784034","pdata":{"id":"staging.sunbirded.app","pid":"sunbird.app","ver":"7.0.623staging-debug"},"sid":"ba1bc35a-5545-428d-aeba-6c195223cb16","did":"2dcc3332be40f8bc5cedcbeb43023838717d86be","rollup":{"l1":"01347076031606784034"}},"edata":{"type":"TOUCH","subtype":"recovery-account-id-clicked","id":"profile","pageid":"profile","extra":{"pos":[]}},"object":{"id":"","type":"","version":"","rollup":{}},"mid":"52ba92f6-c647-4020-998f-2706ccba486a"}'</t>
  </si>
  <si>
    <t>Verify that the Interact telemetry events are getting generated when the user added the recovery id as email id(Applicable for selfsignup user only) in profile page</t>
  </si>
  <si>
    <t>1. Launch the sunbird mobile app.
2. Complete onboarding.
3. Tap on Profile tab.
4. SIGN IN woth valid credential.
5. Tap on the "Add recovery".
6. Select email ID.
7. Enter an emial ID.</t>
  </si>
  <si>
    <t>event:
payload: t
actor: e {type: "User", id: "c02e2339-c4ee-4ec6-b8d0-cc19a1d408c3"}
context: qe {cdata: Array(2), env: "user", channel: "0126632859575746566", pdata: e, sid: "547d3bf7-e899-4760-9134-a272fcee88a4", …}
edata:
extra:
pos: []
values: Array(1)
0: {recoveryType: "email"}
length: 1
__proto__: Array(0)
__proto__: Object
id: "recovery-account-id-popup"
pageid: "recovery-account-id-popup"
subtype: ""
type: "TOUCH"
__proto__: Object
eid: "INTERACT"
ets: 1597906159547
mid: "b2547716-2cd1-414c-a09f-4c2941ae60e5"
object: e {id: "", type: "", version: "", rollup: {…}}
ver: "3.0"
__proto__: e
type: "SAVE"
__proto__: Object
namespace: "TELEMETRY"
__proto__: Object</t>
  </si>
  <si>
    <t>{"ver":"3.0","eid":"INTERACT","ets":1715342810214,"actor":{"type":"User","id":"126b20b0-4e1c-4056-93f2-79bbdf879954"},"context":{"cdata":[{"type":"Tabs","id":"Library-Course"},{"id":"ba1bc35a-5545-428d-aeba-6c195223cb16","type":"UserSession"}],"env":"user","channel":"01347076031606784034","pdata":{"id":"staging.sunbirded.app","pid":"sunbird.app","ver":"7.0.623staging-debug"},"sid":"ba1bc35a-5545-428d-aeba-6c195223cb16","did":"2dcc3332be40f8bc5cedcbeb43023838717d86be","rollup":{"l1":"01347076031606784034"}},"edata":{"type":"TOUCH","subtype":"","id":"recovery-account-id-popup","pageid":"recovery-account-id-popup","extra":{"pos":[],"values":[{"recoveryType":"email"}]}},"object":{"id":"","type":"","version":"","rollup":{}},"mid":"3cbca67b-1f3a-43be-8622-e48a18476a69"}'</t>
  </si>
  <si>
    <t>Verify that the Interact telemetry events are getting generated when the user added the recovery id as Mobile number(Applicable for selfsignup user only) in the profile page</t>
  </si>
  <si>
    <t>1. Launch the sunbird mobile app.
2. Complete onboarding.
3. Tap on Profile tab.
4. SIGN IN woth valid credential.
5. Tap on the "Add recovery".
6. Select Mobile number.
7. Enter a mobile number.</t>
  </si>
  <si>
    <t>event:
payload: t
actor: e {type: "User", id: "c02e2339-c4ee-4ec6-b8d0-cc19a1d408c3"}
context: qe
cdata: (2) [{…}, {…}]
channel: "0126632859575746566"
did: "b9bdcb8cd7abc5bd7813bd65ec0b5084dc0dadd8"
env: "user"
pdata: e {id: "staging.diksha.app", pid: "sunbird.app", ver: "3.2.420staging-debug"}
rollup: {l1: "0126632859575746566"}
sid: "547d3bf7-e899-4760-9134-a272fcee88a4"
__proto__: Object
edata:
extra:
pos: []
values: Array(1)
0: {recoveryType: "phone"}
length: 1
__proto__: Array(0)
__proto__: Object
id: "recovery-account-id-popup"
pageid: "recovery-account-id-popup"
subtype: ""
type: "TOUCH"
__proto__: Object
eid: "INTERACT"
ets: 1597906237776
mid: "5389f5c0-6525-4f5e-98fa-d7706fdb25ed"
object: e {id: "", type: "", version: "", rollup: {…}}
ver: "3.0"
__proto__: e
type: "SAVE"
__proto__: Object
namespace: "TELEMETRY"
__proto__: Object</t>
  </si>
  <si>
    <t>{"ver":"3.0","eid":"INTERACT","ets":1715343005682,"actor":{"type":"User","id":"126b20b0-4e1c-4056-93f2-79bbdf879954"},"context":{"cdata":[{"type":"Tabs","id":"Library-Course"},{"id":"ba1bc35a-5545-428d-aeba-6c195223cb16","type":"UserSession"}],"env":"user","channel":"01347076031606784034","pdata":{"id":"staging.sunbirded.app","pid":"sunbird.app","ver":"7.0.623staging-debug"},"sid":"ba1bc35a-5545-428d-aeba-6c195223cb16","did":"2dcc3332be40f8bc5cedcbeb43023838717d86be","rollup":{"l1":"01347076031606784034"}},"edata":{"type":"TOUCH","subtype":"","id":"recovery-account-id-popup","pageid":"recovery-account-id-popup","extra":{"pos":[],"values":[{"recoveryType":"phone"}]}},"object":{"id":"","type":"","version":"","rollup":{}},"mid":"d6d6c20c-bb2e-4057-9b68-f55add38b73f"}'</t>
  </si>
  <si>
    <t>Profile Section</t>
  </si>
  <si>
    <t>Verify, user is able to see the Profile icon in the dropdown ,at the top right corner of the landing page, once he completes the onboarding process.
Verify, user is able to click on Profile option and navigate into the profile section.</t>
  </si>
  <si>
    <t>1. Launch the desktop app.(In online)
2.Login with valid credentials 
3.Fill the onboarding details
4.Click on Profile icon dropdown
5.Observe the profile button 
1. Launch the desktop app.(In online)
2.Login with valid credentials 
3.Fill the onboarding details
4.Click on Profile icon dropdown
5.Observe the profile button 
6.Click on Profile option
7.Observe user navigated to Profile section</t>
  </si>
  <si>
    <t>1. User should be able to launch the Desktop app
2. user should be able to see the Profile icon in the dropdown ,at the top right corner of the landing page
1. User should be able to launch the Desktop app
2. user is able to click on Profile option and navigate into the profile section.</t>
  </si>
  <si>
    <t>SB-15998</t>
  </si>
  <si>
    <t>Verify, User is able to see the "About sunbird" option in the profile 
dropdown.
&amp; Verify, User is able to see the details of the app as : 
&gt; Device id 
&gt; App version
&gt; Release date
&gt; Supported languages</t>
  </si>
  <si>
    <t>1. Launch the desktop app.(In Online)
2.Login with valid credentials
3.Click on profile 
4.click on About sunbird button 
5.Observe the details of the app</t>
  </si>
  <si>
    <t>1. User should be able to launch the Desktop app
2. user is able to click on Profile option and navigate into the profile section
3. User is able to see the "About sunbird" option in the profile 
dropdown.
&amp; Verify, User is able to see the details of the app as : 
&gt; Device id 
&gt; App version
&gt; Release date
&gt; Supported languages</t>
  </si>
  <si>
    <t xml:space="preserve">Verify that in desktop Help page after clicking on Report other issue button, User has to get in Joyful theme:- 
1. Select category     
2. Select sub category   
3. Text box    
4. Submit feedback
</t>
  </si>
  <si>
    <t>1. Launch the Desktop App.(In online)
2. Login uisng valid credentials 
3. Click on the Profile Icon
4. Click on Help button 
5. Click on Report Other Issue 
6. View the Content displayed for Report other Issue</t>
  </si>
  <si>
    <t xml:space="preserve">1. User should be able to launch the Desktop app
2. user is able to click on Profile option and navigate into the profile section in Joyful theme
3. Verify that in desktop Help page after clicking on Report other issue button, User has to get:- 
1. Select category     
2. Select sub category   
3. Text box    
4. Submit feedback
</t>
  </si>
  <si>
    <t>Verify that in desktop, Help page FAQs are categorized under Category and upon selecting the category user has to show with related videos and FAQs related to that selected categoryin the Joyful theme</t>
  </si>
  <si>
    <t>1. Launch the desktop app.(online)
2 Login as valid user.
3. Click on profile icon
4. select joyful theme
5. Click on help
6. Click on each categories under "select category" tab
7. Observe</t>
  </si>
  <si>
    <t>1. User should be able to launch the Desktop app
2. user is able to click on Help option and navigate into the Help page
3. In desktop, Help page FAQs are categorized under Category and upon selecting the category user has to show with related videos and FAQs related to that selected category in the Joyful theme</t>
  </si>
  <si>
    <t>Verify that in desktop Help page, Report other issue button should be displayed below the list of categories in the Joyful theme</t>
  </si>
  <si>
    <t>1. Launch the desktop app.(online)
2 Login as valid user.
3. Click on profile icon
4. select joy theme
5. Click on help page
6. Click on "REPORT OTHER ISSUE"  button</t>
  </si>
  <si>
    <t>1. User should be able to launch the Desktop app
2. user is able to click on Help option and navigate into the Help page
3. In Help page Report other issue button should be displayed below the list of categories in the Joyful theme</t>
  </si>
  <si>
    <t>I. Verify that in desktop Help page after clicking on Report other issue button, User has to get:- 
1. Select category     
2. Select sub category   
3. Text box    
4. Submit feedback
II. Verify that user is able to enter the text in regional languages
in the Joyful theme</t>
  </si>
  <si>
    <t xml:space="preserve">1. Launch the desktop app.(online)
2 Login as valid user.
3. Click on profile icon
4, select the joyful theme
5. Click on help page
6. Click on "REPORT OTHER ISSUE"  button
7. Fill the select category. select sub category
8. Click on submit button
</t>
  </si>
  <si>
    <t>1. User should be able to launch the Desktop app
2. user is able to click on Help option and navigate into the Help page
3.  In Help page after clicking on Report other issue button, User has to get:- 
a. Select category     
b. Select sub category   
c. Text box    
d. Submit feedback
4. Verify that user is able to enter the text in regional languages
in the Joyful theme</t>
  </si>
  <si>
    <t>SB-14886</t>
  </si>
  <si>
    <r>
      <rPr>
        <rFont val="Arial"/>
        <color theme="1"/>
        <sz val="10.0"/>
      </rPr>
      <t xml:space="preserve">Verify the scenarios below in </t>
    </r>
    <r>
      <rPr>
        <rFont val="Arial"/>
        <b/>
        <color theme="1"/>
        <sz val="10.0"/>
      </rPr>
      <t>"Help"</t>
    </r>
    <r>
      <rPr>
        <rFont val="Arial"/>
        <color theme="1"/>
        <sz val="10.0"/>
      </rPr>
      <t xml:space="preserve"> section :
</t>
    </r>
    <r>
      <rPr>
        <rFont val="Arial"/>
        <b/>
        <color theme="1"/>
        <sz val="10.0"/>
      </rPr>
      <t>Scenarios:</t>
    </r>
    <r>
      <rPr>
        <rFont val="Arial"/>
        <color theme="1"/>
        <sz val="10.0"/>
      </rPr>
      <t xml:space="preserve">
&gt; Verify, user is able to see videos under help section.
&gt; Verify, user is able to see the videos title properly to understand what's the video is all about.
&gt; Verify, user is able to see 3 lines of video description title without expand the description.
</t>
    </r>
  </si>
  <si>
    <t>1. Launch the desktop app.(In Online)
2. Complete the onboarding details.
3. Login with valid credential.
4.Click on Profile icon
5.Click on Help Button
6.Observe the Scenarios</t>
  </si>
  <si>
    <t xml:space="preserve">1. User should be able to launch the Desktop app
2. user is able to click on Help option and navigate into the Help page
3. Verify the scenarios below in "Help" section :
Scenarios:
&gt; user is able to see videos under help section.
&gt; user is able to see the videos title properly to understand what's the video is all about.
&gt; user is able to see 3 lines of video description title without expand the description.
</t>
  </si>
  <si>
    <t>SB-15372</t>
  </si>
  <si>
    <t>Verify, user is able to see the correct title names for the videos, available under HELP section.
&amp; Verify, user is able to play the video by clicking on the Play button available in the video player.</t>
  </si>
  <si>
    <t>1. Launch the desktop app.(In Online)
2.Login with valid credentials
3.Click on Profile Icon
4.Click on Help button 
5. Observe the videos</t>
  </si>
  <si>
    <t>1. User should be able to launch the Desktop app
2. user is able to click on Help option and navigate into the Help page
3. User is able to see the correct title names for the videos, available under HELP section.
4. User is able to play the video by clciking on the Play button available in the video player.</t>
  </si>
  <si>
    <t>Verify Help should be for both online and offline mode</t>
  </si>
  <si>
    <t>1. Launch the desktop app.(In Online)
2. Complete the onbaording details.
3. Login as valid user.
4. Click on help from profile drop down
1. Launch the desktop app.(In Offline)
2. Complete the onbaording details.
3. Login as valid user.
4. Click on help from profile drop down</t>
  </si>
  <si>
    <t>1. User should be able to launch the Desktop app
2. user is able to click on Help option 
3. Help should be for both online and offline mode</t>
  </si>
  <si>
    <t>ONLINE
Verify, user is able to view, Key videos under "Learn more about how to use SUNBIRD" after he/she clicks on the Help button 
when connected to Internet.
OFFLINE
Verify, user is able to view, Key videos under ""Learn more about how to use SUNBIRD"" after he/she clicks on the Help button 
when Offline.</t>
  </si>
  <si>
    <t xml:space="preserve">1. Launch the desktop app.(In Online)
2.Login with valid credentials
3.Click on Profile Icon
4.Click on Help button and observe 
1. Launch the desktop app.(In offline)
2.Login with valid credentials
3.Click on Profile Icon
4.Click on Help button and observe </t>
  </si>
  <si>
    <t>ONLINE
1. User should be able to launch the Desktop app
2. user is able to click on Help option and navigate into the Help page
3. User is able to view, Key videos under "Learn more about how to use SUNBIRD" after he/she clicks on the Help button 
when connected to Internet.
OFFLINE
1. User should be able to launch the Desktop app
2. user is able to click on Help option and navigate into the Help page
3. User is able to view, Key videos under "Learn more about how to use SUNBIRD" after he/she clicks on the Help button 
when Offline.</t>
  </si>
  <si>
    <t>SB-15373</t>
  </si>
  <si>
    <t>Verify, user is able to Add feedback under "Tell us more about the problem you faced" &amp; able to click on "Submit issue" to send the feedback.
&amp; Verify, user is able to see the confirmation message as "You response has been sent successfully" ,once he/she clicks on the Submit issue."</t>
  </si>
  <si>
    <t>1. Launch the desktop app.(In Online)
2. Login with valid credentials
3. Click on Profile Icon
4. Click on Help button
5. Click on Report Other Issue
6. Select Category &amp; Sub-Category
7. Enter Comments and click on Submit button
8. Observe the Feedback response</t>
  </si>
  <si>
    <t>1. User should be able to launch the Desktop app
2. user is able to click on Help option and navigate into the Help page
3. User is able to Add feedback under "Tell us more about the problem you faced" &amp; able to click on "Submit feedback" to send the feedback.
4. User is able to see the confirmation message as "You response has been sent successfully" ,once he/she clicks on the Submit feedback.</t>
  </si>
  <si>
    <t>Verify, user is not able to give feedback input more than 1000 charcters in the Feedback section.
Verify, users response should get stored locally , if internet goesoff at the time of giving responses.</t>
  </si>
  <si>
    <t>1. Launch the desktop app.(In Online)
2.Login with valid credentials
3.Click on Profile Icon
4.Click on Help button
5. Click on Report Other Issue
6. Select Category &amp; Sub-Category
7. Enter Comments and click on Submit button
8.Observe the Feedback response
1. Launch the desktop app.(In offline)
2.Login with valid credentials
3.Click on Profile Icon
4.Click on Help button
5. Click on Report Other Issue
6. Select Category &amp; Sub-Category
7. Enter Comments and click on Submit button
8.Observe the Feedback response</t>
  </si>
  <si>
    <t>1. User should be able to launch the Desktop app
2. user is able to click on Help option and navigate into the Help page
3. User is not able to give feedback input more than 1000 characters in the Feedback section.
Users response should get stored locally , if internet goesoff at the time of giving responses.</t>
  </si>
  <si>
    <t>ED-605</t>
  </si>
  <si>
    <t xml:space="preserve">Verify, user is able to view, FAQ's(Frequently Asked Questions) on Desktop app after he/she clicks on the Help button as per below, 
&gt; When connected to Internet.
</t>
  </si>
  <si>
    <t xml:space="preserve">1. Launch the desktop app.(In Online)
2.Login with valid credentials
3.Click on Profile Icon
4.Click on Help button 
5.Observe the FAQ's
</t>
  </si>
  <si>
    <t xml:space="preserve">1. User should be able to launch the Desktop app
2. user is able to click on Help option and navigate into the Help page
3. User is able to view, FAQ's(Frequently Asked Questions) on Desktop app after he/she clicks on the Help button as per below, 
&gt; When connected to Internet.
</t>
  </si>
  <si>
    <t>ONLINE
Verify, user is able to Expand the FAQ's dropdowns to view the Questions description(s) in each of the Question dropdown when connected to Internet.
OFFLINE
Verify, user is able to Expand the FAQ's dropdowns to view the Questions description(s) in each of the Question dropdown when Offline.</t>
  </si>
  <si>
    <t>1. Launch the desktop app.(In Online)
2.Login with valid credentials
3.Click on Profile Icon
4.Click on Help button 
5.Observe the FAQ's
6.Click on any FAQ's dropdown
7.Observe description
1. Launch the desktop app.(In offline)
2.Login with valid credentials
3.Click on Profile Icon
4.Click on Help button 
5.Observe the FAQ's
6.Click on any FAQ's dropdown
7.Observe description</t>
  </si>
  <si>
    <t>ONLINE
1. User should be able to launch the Desktop app
2. user is able to click on Help option and navigate to the Help page
3. User is able to Expand the FAQ's dropdowns to view the Questions description(s) in each of the Question dropdown when connected to Internet.
OFFLINE
1. User should be able to launch the Desktop app
2. user is able to click on Help option and navigate into the Help page
3. User is able to Expand the FAQ's dropdowns to view the Questions description(s) in each of the Question dropdown when Offline.</t>
  </si>
  <si>
    <t>Verify user is able to see below fields in profile section:
&gt; Circular image.
&gt; Profile name as Guest
&gt; Role
&gt; State
&gt; District
&gt; Board
&gt; Medium
&gt; Subject
&gt; Class</t>
  </si>
  <si>
    <t>1. Launch the desktop app.(In online)
2.Fill the onboarding details
3.Click on Profile option
4.Observe user navigated to Profile section and able to see below fields
 &gt; Circular image.
&gt; Profile name as Guest
&gt; Role
&gt; State
&gt; District
&gt; Board
&gt; Medium
&gt; Subject
&gt; Class</t>
  </si>
  <si>
    <t>1. User should be able to launch the Desktop app
2. user is able to click on Profile option and navigate into the Profile page
User is able to see below fields in profile section:
&gt; Circular image.
&gt; Profile name as Guest
&gt; Role
&gt; State
&gt; District
&gt; Board
&gt; Medium
&gt; Subject
&gt; Class</t>
  </si>
  <si>
    <t xml:space="preserve">
Verify, user is able to edit State &amp; District values from the profile section.
&amp; Verify, user is able to edit Board , Medium , Subject &amp; Class prefereneces from profile section.
Verify, user is able to get the success message as "profile updated successfully". once he edit and save the profile preferences.</t>
  </si>
  <si>
    <t xml:space="preserve">
1. Launch the desktop app.(In online)
2.Login with valid credentials 
3.Fill the onboarding details
4.Click on Profile option
5.Observe user navigated to Profile section
6.observe user able to edit State &amp; District values from the profile section.
7.Observe user able to edit Board , Medium , Subject &amp; Class prefereneces from profile section.
1. Launch the desktop app.(In online)
2.Login with valid credentials 
3.Fill the onboarding details
4.Click on Profile option
5.Observe user navigated to Profile section
6.Edit some values and click on update
7.Observe user should get the success message as "profile updated successfully". once he edit and save the profile preferences.</t>
  </si>
  <si>
    <t xml:space="preserve">
1. User should be able to launch the Desktop app
2. user is able to click on Profile option and navigate into the Profile page
3. user is able to edit State &amp; District values from the profile section.
4. user is able to edit Board , Medium , Subject &amp; Class prefereneces from profile section.
5. user is able to get the success message as "Profile updated successfully". once he edit and save the profile preferences.</t>
  </si>
  <si>
    <t>Verify, user is able to get contents As per the Subject, class , board , &amp; medium selection from profile section.</t>
  </si>
  <si>
    <t>1. Launch the desktop app.(In online)
2.Login with valid credentials 
3.Fill the onboarding details
4.Click on Profile 
5.Observe user able to edit Board , Medium , Subject &amp; Class preferences from profile section.
6.observe user should get contents As per the Subject, class , board , &amp; medium selection from profile section.</t>
  </si>
  <si>
    <t>1. User should be able to launch the Desktop app
2. user is able to click on Profile option and navigate into the Profile page
3. User should able to get contents As per the Subject, class , board , &amp; medium selection from profile section</t>
  </si>
  <si>
    <t>Verify, user is can see the below scenarios under profile section:
 &gt; Not able to get the option to change the profile image.
&gt; User is able to edit user name in profile section.</t>
  </si>
  <si>
    <t>1. Launch the desktop app.(In online)
2.Login with valid credentials 
3.Fill the onboarding details
4.Click on Profile option
5.observe user should not get the option to change the profile image and able to edit user name in profile section.</t>
  </si>
  <si>
    <t>1. User should be able to launch the Desktop app
2. user is able to click on Profile option and navigate into the Profile page
3.User is can see the below scenarios under profile section:
&gt; Not able to get the option to change the profile image.
&gt; User is able to edit user name in profile section.</t>
  </si>
  <si>
    <t xml:space="preserve">Verify that the user can click on edit for BMCS from the profile section </t>
  </si>
  <si>
    <t>1. Launch the Offline desktop app
2. Login with valid credentials
3. Fill the onboarding details
4. Click on profile tab
5. edit the BMCS value and observe</t>
  </si>
  <si>
    <t xml:space="preserve">1. User should be able to launch the Desktop app
2. user is able to click on Profile option and navigate into the Profile page
3. user can click on edit for BMCS from the profile section </t>
  </si>
  <si>
    <t>SB-28569 (Bug)</t>
  </si>
  <si>
    <t>Submit details</t>
  </si>
  <si>
    <t xml:space="preserve">Verify if user clicks on submit details button on profile page then he/she should not get "Could not fetch data, try again later" error </t>
  </si>
  <si>
    <t>User should have DOB of 18+ year while register</t>
  </si>
  <si>
    <t>1. Open the desktop app
2. Click on Profile icon &gt; Login &gt; Login with valid credentials
3. Click on profile icon &gt; Profile
4. Click on submit details button</t>
  </si>
  <si>
    <t xml:space="preserve">1. User should be able to launch the Desktop app
2. user is able to click on Profile option and navigate into the Profile page
3. If user clicks on submit details button on profile page then he/she should not get "Could not fetch data, try again later" error </t>
  </si>
  <si>
    <t>1. User should be able to launch the Desktop app
2. user should be able to see the Profile icon in the dropdown ,at the top right corner of the landing page
1. User should be able to launch the Desktop app
2. User is able to click on Profile option and navigate into the profile section.</t>
  </si>
  <si>
    <t>SB-20936</t>
  </si>
  <si>
    <t>Verify FAQ section in available in desktop app &amp; Observe the below scenarios can be done for FAQ page:
&gt; All the set of question should be available for the user which are already been present for portal and mobile app
&gt; User shoud see FAQ section in English when they selected language as English from the header section
&gt; User shoud see FAQ section in Hindi when they selected language as Hindi  from the header section
&gt; User shoud see FAQ section in Tamil when they selected language as Tamil  from the header section
&gt; User should be able to Submit there query in their regional language if they are not satisfied with the answer</t>
  </si>
  <si>
    <t>1. Launch the desktop app.(In Online)
2.Login with valid credentilas
3.Click on Profile icon
4.Click on Help Button
5.Observe the FAQ's Section scenarioes</t>
  </si>
  <si>
    <t>SB-17041</t>
  </si>
  <si>
    <t>3.8.0.0 Sprint1</t>
  </si>
  <si>
    <t>Verify "Terms and Privacy" should be there in About Sunbird page
Clicking on "Terms and Privacy" new pdf should open up</t>
  </si>
  <si>
    <t xml:space="preserve">1. Install and launch the desktop app.(online)
2. Fil the onboard details
3. Once landed up to my download tab click on Profile icon and then About Sunbird
4. Click on Terms and Policies
</t>
  </si>
  <si>
    <t xml:space="preserve">1. User should be able to launch the Desktop app
2. user is able to click on About Sunbird option and navigate to the page
3. "Terms and Privacy" should be there in About Sunbird page
4.Clicking on "Terms and Privacy" new pdf should open up
</t>
  </si>
  <si>
    <t>ED-2247</t>
  </si>
  <si>
    <t>Verify user should be able to see Login feature  for offline mode Login feature should be disabled</t>
  </si>
  <si>
    <t>1. Launch the desktop app.(In Offline)
2. Complete the onboarding details.
3. Turn off the internet
4. Click on profile 
5. Observe the login which is disable</t>
  </si>
  <si>
    <t>1. User should be able to launch the Desktop app
2. User should be able to see Login feature  for offline mode Login feature should be disabled</t>
  </si>
  <si>
    <t>Verify on Profile page User can edit Mobile Number, Email address, recovery ID, BMC</t>
  </si>
  <si>
    <t>1. Launch the desktop app.(In Online)
2. Complete the onboarding details.
3. Login as valid user.
4 Click on profile
5. User is able to edit the mobile number, email address, recovery ID and BMC value</t>
  </si>
  <si>
    <t>1. User should be able to launch the Desktop app
2. user is able to click on Profile option and navigate to theProfile page
3. User can edit Mobile Number, Email address, recovery ID, BMC</t>
  </si>
  <si>
    <t>Verify in offline desktop user is displayed with the offline message on clicking on the “Submit feedback” button</t>
  </si>
  <si>
    <t>1. Launch the Desktop App.(In offline)
2. Login uisng valid credentials
3. Click on the Profile Icon
4. Click on Help button
5. Click on Report Other Issue
6. Select a Category &amp; Sub Category
7. Enter some text in 'Tell Us More' section
8. Click on Submit feedback and observe</t>
  </si>
  <si>
    <t>1. User should be able to launch the Desktop app
2. user is able to click on Help option and navigate to the Help page
3. User is displayed with the offline message on clicking on the “Submit feedback” button</t>
  </si>
  <si>
    <t>When a user lands on sunbird staging for the first time without login, he should be able land on the Guest profile</t>
  </si>
  <si>
    <t>1. Launch the Desktop App.(In online)
2. User lands on the guest user page</t>
  </si>
  <si>
    <t>1. User should be able to launch the Desktop app
2. When a user lands on Sunbird for the first time without login, he should be able to the Guest profile</t>
  </si>
  <si>
    <t>Verify clickng on guest profile user should be abe to edit Role and Sub-role : eg Admin, DEO
&amp;
Verify clicking on Guest profile user should be able to edit the location details from profile section
&amp;
Verify clicking on Guest profile user should be able to edit the BMGS value from profile section in both online and offline scenario</t>
  </si>
  <si>
    <t>1. Launch the desktop app.
2. Complete the onboarding details.
3. Login with valid credentials
4 Click on profile
5. verify user is able to edit role, sub role, location details and BMGS value for both offline and online</t>
  </si>
  <si>
    <t>Clickng on guest profile user should be abe to edit Role and Sub-role : eg Admin, DEO
=======
Clicking on Guest profile user should be able to edit the location details from profile section
========
Clicking on Guest profile user should be able to edit the BMGS value from profile section in both online and offline scenario</t>
  </si>
  <si>
    <t xml:space="preserve">1. Launch the Desktop App.(In online)
2. Login uisng valid credentials 
3. Click on the Profile Icon 
4. Select Joyful theme from menu
5. Click on Help button 
6. Click on Report Other Issue </t>
  </si>
  <si>
    <t>1. User should be able to launch the Desktop app
2. user is able to click on Help option and navigate to the Help page
3. Report other issue button should be displayed below the list of categories in the Joyful theme</t>
  </si>
  <si>
    <t>Verify selected preferences should be displayed in profile section
Verify user should be able to edit the details in profile section</t>
  </si>
  <si>
    <t>1. Launch the desktop app.(In Online)
2. Complete the onboarding details.
3. Login as valid user.
4 Click on profile</t>
  </si>
  <si>
    <t>1. User is able to see selected preferences should be displayed in profile section
2. user should be able to edit the details in profile section</t>
  </si>
  <si>
    <t>Verify guest profile It should display same as profile icon.</t>
  </si>
  <si>
    <t xml:space="preserve">1. Launch the desktop app.(In Online)
2. Login as guest user
3. Observe the profile Icon
</t>
  </si>
  <si>
    <t>1. User should be able to launch the Desktop app
2. It should display same as profile icon</t>
  </si>
  <si>
    <t>1. Verify that in desktop for minor users (Below 18 age) "Submit details" option should not be displayed on profile page
2. Verify that in desktop for minor users (Below 18 age) consent popup to share Personal Identification Information(PII) while joining a course should not be displayed</t>
  </si>
  <si>
    <t>register</t>
  </si>
  <si>
    <t>1. Launch the desktop app.(online)
2 Login as valid user.
3. Click on profile
4. Verify "submit details" option should not display
1. Launch the desktop app.(online)
2 Login as valid user.
3. Open the course and join
4. verify user will not get consent popup while joining the course</t>
  </si>
  <si>
    <t>1. User should be able to launch the Desktop app
2. user is able to click on Profile option and navigate to theProfile page
3. For minor users (Below 18 age) "Submit details" option should not be displayed on profile page
4. For minor users (Below 18 age) consent popup to share Personal Identification Information(PII) while joining a course should not be displayed</t>
  </si>
  <si>
    <t>Verify that in desktop when user logs in and tries to edit either email, phone or recovery ID from their profile page, then the system will trigger OTP validation before the user is allowed to access/ edit the field (use existing OTP functionality to enable this)</t>
  </si>
  <si>
    <t>1. Launch the Offline desktop app
2. Login with valid credentials
3. Click on profile
4. edit the email, phone or recovery ID</t>
  </si>
  <si>
    <t>1. User should be able to launch the Desktop app
2. user is able to click on Profile option and navigate to theProfile page
3. User logs in and tries to edit either email, phone or recovery ID from their profile page, then the system will trigger OTP validation before the user is allowed to access/ edit the field (use existing OTP functionality to enable this)</t>
  </si>
  <si>
    <t>Verify that in desktop OTP will be sent to the existing identifier (phone/ email) in the system ('Use OTP xxxx to edit the contact details for your Diksha profile") when user tries to add/ edit any identifier</t>
  </si>
  <si>
    <t>1. User should be able to launch the Desktop app
2. user is able to click on Profile option and navigate to theProfile page
3. In desktop app OTP will be sent to the existing identifier (phone/ email) in the system ('Use OTP xxxx to edit the contact details for your Diksha profile") when user tries to add/ edit any identifier</t>
  </si>
  <si>
    <t>Verify that in desktop for the 'Resend OTP' in the profile page for adding or editing any identifiers, the rules will apply same as existing functionality across the system</t>
  </si>
  <si>
    <t>1. Launch the Offline desktop app
2. Login with valid credentials
3. Click on profile
4. edit the email, phone or recovery ID
5. Click on the Resend OTP</t>
  </si>
  <si>
    <t>1. User should be able to launch the Desktop app
2. user is able to click on Profile option and navigate to theProfile page
3. In desktop for the 'Resend OTP' in the profile page for adding or editing any identifiers, the rules will apply same as existing functionality across the system</t>
  </si>
  <si>
    <t xml:space="preserve">Verify that in desktop once the OTP validation is successful, then only the user is allowed to edit their field of choice. </t>
  </si>
  <si>
    <t>1. Launch the Offline desktop app
2. Login with valid credentials
3. Click on profile
4. edit the email, phone or recovery ID
5. Submit the OTP</t>
  </si>
  <si>
    <t xml:space="preserve">1. User should be able to launch the Desktop app
2. user is able to click on Profile option and navigate to theProfile page
3. In desktop once the OTP validation is successful, then only the user is allowed to edit their field of choice. </t>
  </si>
  <si>
    <t>SB-26425</t>
  </si>
  <si>
    <t>Submit detail</t>
  </si>
  <si>
    <t xml:space="preserve">Verify that the portal consent can be revoked when a custodian self-declaration is updated to a new tenant/channel </t>
  </si>
  <si>
    <t>Verify in network tab</t>
  </si>
  <si>
    <t>1. Launch the Offline desktop app
2. Login with valid credentials
3. Click on profile tab
4. Click on submit detail button</t>
  </si>
  <si>
    <t xml:space="preserve">1. User should be able to launch the Desktop app
2. user is able to click on Profile option and navigate to theProfile page
3. portal consent can be revoked when a custodian self-declaration is updated to a new tenant/channel </t>
  </si>
  <si>
    <t xml:space="preserve">Verify that the consent for the old org tenant/channel should not be retained after updating the declaration </t>
  </si>
  <si>
    <t>1. Launch the Offline desktop app
2. Login with valid credentials
3. Click on profile tab
4. Click on submit detail button
5. Change the ORG tenant in submit detail page and submit it</t>
  </si>
  <si>
    <t xml:space="preserve">Consent for the old org tenant/channel should not be retained after updating the declaration </t>
  </si>
  <si>
    <t>Verify that when the user gives org level content for Org X and later selects a different tenant by providing the declaration and consent, the old declaration should be removed and a new declaration should be added while updating the declaration</t>
  </si>
  <si>
    <t>1. Launch the Offline desktop app
2. Login with valid credentials
3. Click on profile tab
4. Click on submit detail button
5. Change the values in submit detail page and submit it</t>
  </si>
  <si>
    <t>1. User should be able to launch the Desktop app
2. user is able to click on Profile option and navigate to theProfile page
3. when the user gives org level content for Org X and later selects a different tenant by providing the declaration and consent, the old declaration should be removed and a new declaration should be added while updating the declaration</t>
  </si>
  <si>
    <t xml:space="preserve">Verify that the consent given by the user for the old org tenant/channel should be REVOKED. </t>
  </si>
  <si>
    <t xml:space="preserve">1. User should be able to launch the Desktop app
2. user is able to click on Profile option and navigate to theProfile page
3. consent given by the user for the old org tenant/channel should be REVOKED. </t>
  </si>
  <si>
    <t xml:space="preserve">Verify that the consent given recently by the user should be updated for the new org/tenant/channel </t>
  </si>
  <si>
    <t xml:space="preserve">consent given recently by the user should be updated for the new org/tenant/channel </t>
  </si>
  <si>
    <t>1.Open the desktop app.(In online).
2.Click on Profile icon on right side of the page.
3.Select switch to joyful theme.
4.Again click on profile.
3.Verify +Add User button is displayed.
4.Click on +Add User Button.
5.Verify the fields in the Create User Pop Up page.</t>
  </si>
  <si>
    <t>1. User should be able to launch the Desktop app
2. user should be able to click on Profile icon
3. All users should get +Add User button in profile page
&amp;
4. Verify post clicking on +Add User button, Create User popup should get displayed with below field:
a. Name*
    Placheholder as (Enter user name)
b.Text*
    Preferences can be updated in the profile page of the user.
c. Add User button (This button will be disabled until the user fill the form details)
d.Add User &amp; Cancel button."</t>
  </si>
  <si>
    <t>1.Open the desktop app.(In online).
2.Click on Profile icon on right side of the page.
3. Move to MUA user.
4. Click on Profile Button.
4.Verify Recovery Id field is displayed or not.</t>
  </si>
  <si>
    <t>1. User should be able to launch the Desktop app
2. user is able to click on Add user option from profile page
3.User should be able to create an MUA user
4. Update Email/Phone and Recovery ID option should not displayed for MUA in Profile page</t>
  </si>
  <si>
    <r>
      <rPr>
        <rFont val="Arial"/>
        <color theme="1"/>
        <sz val="10.0"/>
      </rPr>
      <t>Verify post login LIUA is able to Add Users
&amp;
Verify if LIUA adds user then a success toast message should get displayed as "&lt;</t>
    </r>
    <r>
      <rPr>
        <rFont val="Arial"/>
        <b/>
        <color theme="1"/>
        <sz val="10.0"/>
      </rPr>
      <t>user name</t>
    </r>
    <r>
      <rPr>
        <rFont val="Arial"/>
        <color theme="1"/>
        <sz val="10.0"/>
      </rPr>
      <t xml:space="preserve">&gt; added successfully" 
</t>
    </r>
  </si>
  <si>
    <t>Scenario1:
1.Open the desktop app.(In online).
2.Click on Profile icon on right side of the page.
3.Select switch to joyful theme.
4.Again click on profile.
5.Click on +Add User Button.
6. Try to add users as LIUA users
Scenario 2:
1.Open the desktop app.(In online)..
2.Click on Profile icon on right side of the page.
3.Select switch to joyful theme.
4.Again click on profile.
5.Click on +Add User Button.
6. Enter the valid Name and check the T&amp;C checkbox
7.Click on Add user button 
8. Observe.</t>
  </si>
  <si>
    <t xml:space="preserve">1. User should be able to launch the Desktop app
2. Post login LIUA should be able to Add Users
3. If LIUA adds a user then a success toast message should get displayed as "&lt;user name&gt; added successfully" 
</t>
  </si>
  <si>
    <t xml:space="preserve">
1.Open the desktop app.(In online)..
2.Click on Profile icon on right side of the page.
3. Click on +Add User Button.
4.Try without entering the name field and check the checkbx of T&amp;C
5. Observe.
</t>
  </si>
  <si>
    <t xml:space="preserve">1. User should be able to launch the Desktop app
2. user is able to click on Add user option from profile page
3. Name field validation should be available and error message is getting displayed if left blank as "You have to enter a username"
</t>
  </si>
  <si>
    <t>1.Open the desktop app.(In online)..
2.Click on Profile icon on right side of the page.
3.Click on +Add User Button.
4. Enter the valid Name and check the T&amp;C checkbox
5.Click on Add user button.
6. Observe the navigation.</t>
  </si>
  <si>
    <t>1. User should be able to launch the Desktop app
2. user is able to click on Add user option from profile page
3. Post clicking on Add user button should navigate to choose users page.</t>
  </si>
  <si>
    <t>1. Open the desktop app.(In online)..
2. Click on Profile icon on right side of the page.
5. Click on +Add User Button.
6. Enter the valid Name and check the T&amp;C checkbox
7.Click on Add user button 
8. Observe</t>
  </si>
  <si>
    <t xml:space="preserve">1. User should be able to launch the Desktop app
2. User is able to click on Add user option from profile page
3. Post clicking on Add user button should navigate to choose users page.
4. Choose user page should get displayed as mentioned below:
a. Use SUNBIRD/DIKSHA as (Label)        
b. +Add User button (Post clicking on this button, LIUA will be able to add more users)
c. Change user button (Post selecting any user from the list, then this button will be enabled and by default it should be disabled)
d.Cancel button.
</t>
  </si>
  <si>
    <t>1. Open Sunbird desktop app.(In online)
2. Go to Profile
3. Verify course consumption details should display under "Courses"
4. Verify "Ongoing" and "Completed" course shoudl display
5. Verify ongoing should dispaly in blue color and co,pleted one in green color</t>
  </si>
  <si>
    <t>1. User should be able to launch the Desktop app
2. user is able to click on Profile option and user should navigate to profile page
3. My learnings section have the course status as "Ongoing" &amp; "Completed"
&amp;
4. The course section have the course status as "Ongoing" &amp; "Completed" in Blue &amp; Green color of strings for Ongoing and completed respectively.</t>
  </si>
  <si>
    <t>1. Open Sunbird desktop app.(In online)
2. Go to Profile
3. Verify course consumption details should display under "Courses".
5. Observe there are 3 courses showing in the list minimum,
4. Observe the button at the footer of the course list.
5. Click on the button and observe the result.</t>
  </si>
  <si>
    <t>1. User should be able to launch the Desktop app
2. user is able to click on Profile option and user should navigate to profile page
3. User should be able to see My Learning Secton in Profile page
4. user is able to see only 3 courses in the UI with "+Count More" button in profile page under My learning section.
5. user is able to see the button in blue color with white color text to expand the list of the courses available in courses section under profile</t>
  </si>
  <si>
    <t>1. Open Sunbird desktop app.(In online)
2. Go to Profile
3. Verify course consumption details should display under "Courses"
4. Observe the button at the footer of the course list.
5. Observe the count and match the count after expand.</t>
  </si>
  <si>
    <t>1. User should be able to launch the Desktop app
2. user is able to click on Profile option and user should navigate to profile page
3. The count should be correct , after user clicks on "+11 More" button from course list under priofile section.</t>
  </si>
  <si>
    <t>1. Open Sunbird desktop app.(In online)
2. Go to Profile
3. Verify course consumption details should display under My learning</t>
  </si>
  <si>
    <t>1. User should be able to launch the Desktop app
2. user is able to click on Profile option and user should navigate to profile page
3. profile is having one new section for course consumption details called My learning
&amp;
4. The My learning section have the counts of the total courses avialable under it</t>
  </si>
  <si>
    <t>1.Open Sunbird desktop app.(In online)
2.Login with valid credentials
3.Consume the course completely
4.Click on Profile 
5.Observe the  batch with certificate  in Learner passbook section</t>
  </si>
  <si>
    <t>1. User should be able to launch the Desktop app
2. user is able to click on Profile option and user should navigate to profile page
3.Learner Passbook section is present in the profile page
4. Both the batch with certificate is shown in Learner passbook section</t>
  </si>
  <si>
    <t xml:space="preserve">1.Open Sunbird desktop app.(In online)
2.Login with valid credentials
3.Consume the course completely
4.Click on Profile 
5.Observe the header in learner passbook section </t>
  </si>
  <si>
    <t>1. User should be able to launch the Desktop app
2. user is able to click on Profile option and user should navigate to profile page
3. The below header is displayed in Learner Passbook section 
1.Course Name
2. Course Completion date</t>
  </si>
  <si>
    <t>1.Open Sunbird desktop app.(In online)
2.Login with valid credentials
3.Consume the course completely
4.Click on Profile 
5.Observe the latest batch certificate  in Learner passbook section</t>
  </si>
  <si>
    <t>1. User should be able to launch the Desktop app
2. user is able to click on Profile option and user should navigate to profile page
3. Only the latest batch with certificate is shown in My learning section</t>
  </si>
  <si>
    <t>1. Open Sunbird desktop app.(In online)
2. Login with valid user.
3. Search some courses &gt; Join &amp; consume the course 100%.
4. Navigate to profile section.
5. Observe the certificate download option is shown.
6. Download the certificate and check the format as (SVG Only).</t>
  </si>
  <si>
    <t>1. User should be displayed with Certificate download option in Profile
2. User should be able to see the Certificate in svg format.
3.The Certificate Downloaded should not be in Pdf/Png format</t>
  </si>
  <si>
    <r>
      <rPr>
        <rFont val="Arial"/>
        <color theme="1"/>
        <sz val="10.0"/>
      </rPr>
      <t>Verify that when</t>
    </r>
    <r>
      <rPr>
        <rFont val="Arial"/>
        <b/>
        <color theme="1"/>
        <sz val="10.0"/>
      </rPr>
      <t xml:space="preserve"> user selects the expired course from profle, user should see the expired course batch</t>
    </r>
  </si>
  <si>
    <t xml:space="preserve">1. Open Sunbird Desktop App.
2. Login with guest / valid credential.
3. Click on Profile icon.
4. Click on Profile.
5. Open any Expire course from my learning.
6. Observe. 
</t>
  </si>
  <si>
    <r>
      <rPr>
        <rFont val="Arial"/>
        <color theme="1"/>
        <sz val="10.0"/>
      </rPr>
      <t>1. User should be able to launch the Desktop App
2.User should be able to navigate to Profile page by clicking on Profile button
3. When</t>
    </r>
    <r>
      <rPr>
        <rFont val="Arial"/>
        <b/>
        <color theme="1"/>
        <sz val="10.0"/>
      </rPr>
      <t xml:space="preserve"> user selects the expired course from profle, user should see the expired course batch</t>
    </r>
  </si>
  <si>
    <r>
      <rPr>
        <rFont val="Arial"/>
        <color theme="1"/>
        <sz val="10.0"/>
      </rPr>
      <t xml:space="preserve">1.Open Sunbird Desktop App
2.Login with valid credentials
3.Click on Profile
4.Verify that any enrolled/ongoing and completed traceble collection and course without certificate  should display in the "My learning" section
</t>
    </r>
    <r>
      <rPr>
        <rFont val="Arial"/>
        <b/>
        <color theme="1"/>
        <sz val="10.0"/>
      </rPr>
      <t xml:space="preserve">Scenario2:
</t>
    </r>
    <r>
      <rPr>
        <rFont val="Arial"/>
        <color theme="1"/>
        <sz val="10.0"/>
      </rPr>
      <t>1.Open Sunbird Portal
2.Login with valid credentials
3.Click on any tackable collection
4.Unenroll from the trackable collection
5.Click on Profile
6.Verify that if user unenroll from any ongoing trackable collection then the collection should not be shown in "My Learning" section</t>
    </r>
  </si>
  <si>
    <t>1.User shouldbe able tolaunch the Desktop App
2. Usershould be able to navigate to Profile page bu clicking on Profile button
3. Any enrolled/ongoing and completed trakable collection and course without certificate should display in the "My learning" section
================
4. If user unenroll from any ongoing trackable collection then the collection should not be shown in "My Learning" section</t>
  </si>
  <si>
    <t>SB-15371</t>
  </si>
  <si>
    <t>Verify telemetry data should capture, User's feed back and send it to server in Help section</t>
  </si>
  <si>
    <t>1. Launch the Desktop App (open Console)
2. Login uisng valid credentials
3. Click on the Profile Icon
4. Click on Help button
5. Click on Report Other Issue
6. Select a Category &amp; Sub Category
7. Enter some text in 'Tell Us More' section
8. Click on Submit
9. Observe the telemtry</t>
  </si>
  <si>
    <t xml:space="preserve">{"@timestamp":"2021-02-02T15:13:30.612+05:30","actor":{"id":"410ea5869afbfda6b1ca45a108d31233a23ebbf30c714905871d0353fca6fb9a","type":"User"},"context":{"cdata":["{\"id\":\"Desktop\",\"type\":\"Device\"}","{\"id\":\"default\",\"type\":\"Theme\"}"],"channel":"01268904781886259221","did":"410ea5869afbfda6b1ca45a108d31233a23ebbf30c714905871d0353fca6fb9a","env":"home","pdata":{"id":"staging.sunbird.desktop","pid":"sunbird-portal","ver":"1.6"},"rollup":{"l1":"01268904781886259221"},"sid":"d8de8e7e-5465-667c-4bdd-540b0e674582"},"edata":{"extra":{"values":"{\"action\":\"submit-clicked\",\"position\":6.0,\"value\":{\"topic\":\"I am unable to copy content to a pendrive\",\"description\":\"To copy the content to a pen drive, do the following:\\n&lt;ul&gt;&lt;li&gt;Go to your computer Settings. Check if the USB drive is write-protected. If it is, disable the protection&lt;/li&gt;\\n&lt;li&gt;Check if the pen drive has free space. Delete unwanted files from the pendrive&lt;/li&gt;&lt;/ul&gt;\",\"knowMoreText\":\"I want more description\"}}"},"id":"faq","subtype":"submit-clicked","type":"TOUCH"},"eid":"INTERACT","ets":1.612256528699E12,"flags":{"ex_processed":true},"mid":"INTERACT:69d942d10e575ee742ff41bbe3dec242","object":{},"syncts":1612259010612,"tags":["01268904781886259221"],"ver":"3.0"}
======
{"@timestamp":"2021-02-25T11:28:04.084+05:30","actor":{"id":"410ea5869afbfda6b1ca45a108d31233a23ebbf30c714905871d0353fca6fb9a","type":"User"},"context":{"cdata":[{"id":"Desktop","type":"Device"},{"id":"default","type":"Theme"}],"channel":"01268904781886259221","did":"410ea5869afbfda6b1ca45a108d31233a23ebbf30c714905871d0353fca6fb9a","env":"home","pdata":{"id":"staging.sunbird.desktop","pid":"sunbird-portal","ver":"1.7"},"rollup":{"l1":"01268904781886259221"},"sid":"0e2c0838-bb48-0b19-7887-91bd687d198f"},"edata":{"extra":{"values":"{\"action\":\"toggle-clicked\",\"position\":13.0,\"value\":{\"topic\":\"I want to login on SUNBIRD through my State portal\",\"description\":\"&lt;p&gt;To login to SUNBIRD through your State portal:&lt;/p&gt;\\n&lt;ul&gt;\\n    &lt;li&gt;Go to &lt;a href=\\\"https://staging.sunbirded.org/explore\\\"&gt;Explore SUNBIRD&lt;/a&gt;&amp;nbsp;&lt;/li&gt;\\n    &lt;li&gt;Select that you are a &lt;strong&gt;Teacher&lt;/strong&gt;&lt;/li&gt;\\n    &lt;li&gt;Select your location&amp;nbsp;&lt;/li&gt;\\n    &lt;li&gt;Click the &lt;strong&gt;Profile&lt;/strong&gt; icon&lt;/li&gt;\\n    &lt;li&gt;Click &lt;strong&gt;Login&lt;/strong&gt;&lt;/li&gt;\\n    &lt;li&gt;Select &lt;strong&gt;Login with State system&lt;/strong&gt;&lt;/li&gt;\\n    &lt;li&gt;Select your State&lt;/li&gt;\\n    &lt;li&gt;You will be redirected to your State portal&lt;/li&gt;\\n    &lt;li&gt;Enter the &lt;strong&gt;User name&lt;/strong&gt; and &lt;strong&gt;Password&lt;/strong&gt; as given to you by your State in the &lt;strong&gt;Login&amp;nbsp;&lt;/strong&gt;screen&amp;nbsp;&lt;/li&gt;\\n    &lt;li&gt;Click &lt;strong&gt;Submit&lt;/strong&gt;&lt;/li&gt;\\n    &lt;li&gt;For details to log in through the State portal, refer&amp;nbsp;&lt;a href=\\\"https://staging.sunbirded.org/help/getting-started/login/#logging-in-with-state-system\\\"&gt;Sign Up&lt;/a&gt;&lt;/li&gt;\\n&lt;/ul&gt;\"},\"isOpened\":true}"},"id":"faq","subtype":"toggle-clicked","type":"TOUCH"},"eid":"INTERACT","ets":1.614149786546E12,"flags":{"ex_processed":true},"mid":"INTERACT:8db5b4c6c297bda32e822d54838e3ae1","object":{"id":"do_3129049747522928641567","ver":"1.0"},"syncts":1614232684084,"tags":["01268904781886259221"],"ver":"3.0"}
{"@timestamp":"2021-06-17T11:42:17.856+05:30","actor":{"id":"1b751044fd19b9ee734de2e898a15e4f54e3d44ec211560877103213a784f872","type":"User"},"context":{"cdata":[{"id":"Desktop","type":"Device"},{"id":"joy","type":"Theme"}],"channel":"01268904781886259221","did":"1b751044fd19b9ee734de2e898a15e4f54e3d44ec211560877103213a784f872","env":"home","pdata":{"id":"staging.sunbird.desktop","pid":"sunbird-portal","ver":"2.0"},"rollup":{"l1":"01268904781886259221"},"sid":"14f9c44e-fee9-d08a-8668-754ebdd10518"},"edata":{"extra":{"values":"{\"action\":\"submit-clicked\",\"position\":0.0,\"value\":{\"topic\":\"I cannot see my board, medium, class and subject\",\"description\":\"Your State does not currently support all boards, mediums, classes and subjects. As soon as your State adds them, you will see it in the list\",\"knowMoreText\":\"testing the Faq section\"}}"},"id":"faq","subtype":"submit-clicked","type":"TOUCH"},"eid":"INTERACT","ets":1.623904634926E12,"flags":{"ex_processed":true},"mid":"INTERACT:a85ec8434cde04b304543cd5feeb4b67","object":{"id":"do_2132444011821875201756","ver":"1.0"},"syncts":1623910337856,"tags":["01268904781886259221"],"ver":"3.0"}
</t>
  </si>
  <si>
    <t>{eid: "INTERACT", ets: 1715328936601, ver: "3.0", mid: "INTERACT:b7500b6673621aaabe7f08ecd680c30e",…}
actor: {id: "ff37d885-4748-42b7-82c2-a8a60c3fec1d", type: "User"}
context: {channel: "01269934121990553633",…}
cdata: [{id: "Desktop", type: "Device"}, {id: "joy", type: "Theme"}]
channel: "01269934121990553633"
did: "b304e4aa1934adb3386c7719766c895c"
env: "portal"
pdata: {id: "staging.sunbird.desktop", ver: "7.0", pid: "sunbird-portal"}
rollup: {l1: "01269934121990553633"}
sid: "ff37d885-4748-42b7-82c2-a8a60c3fec1d"
uid: "ff37d885-4748-42b7-82c2-a8a60c3fec1d"
edata: {id: "submit-clicked", type: "support", pageid: "faq"}
eid: "INTERACT"
ets: 1715328936601
mid: "INTERACT:b7500b6673621aaabe7f08ecd680c30e"
object: {}
tags: ["01269934121990553633"]
ver: "3.0"</t>
  </si>
  <si>
    <t>Verify telemetry data should capture the reason of why User is not satisfied with the answer given with FAQ section.</t>
  </si>
  <si>
    <t>1. Launch the Desktop App (open Console)
2. Login uisng valid credentials
3. Click on the Profile Icon
4. Click on Help button
6. Click on any FAQ's question
7. Observe the telemetry</t>
  </si>
  <si>
    <t>{eid: "IMPRESSION", ets: 1648467537787, ver: "3.0", mid: "IMPRESSION:b8ba9f7bab9a2b1fa9939f91b7881374",…}
actor: {id: "8d5676bf-c360-4bce-876a-d50144b5b3f6", type: "User"}
context: {channel: "0126796199493140480",…}
cdata: [{id: "Desktop", type: "Device"}, {id: "joy", type: "Theme"}]
channel: "0126796199493140480"
did: "1ae4cbed142a49810f15567d37a4f938"
env: "help"
pdata: {id: "staging.sunbird.desktop", ver: "4.8", pid: "sunbird-portal"}
rollup: {l1: "0126796199493140480"}
sid: "8d5676bf-c360-4bce-876a-d50144b5b3f6"
uid: "8d5676bf-c360-4bce-876a-d50144b5b3f6"
edata: {type: "view", pageid: "faq", uri: "/faq", subtype: "paginate", duration: 0.087}
eid: "IMPRESSION"
ets: 1648467537787
mid: "IMPRESSION:b8ba9f7bab9a2b1fa9939f91b7881374"
object: {}
tags: ["0126796199493140480"]
ver: "3.0"</t>
  </si>
  <si>
    <t>{eid: "IMPRESSION", ets: 1715329313713, ver: "3.0", mid: "IMPRESSION:7542a8cecd2b09f95a53aa7ab24d92e0",…}
actor: {id: "ff37d885-4748-42b7-82c2-a8a60c3fec1d", type: "User"}
context: {channel: "01269934121990553633",…}
cdata: [{id: "Desktop", type: "Device"}, {id: "joy", type: "Theme"}]
channel: "01269934121990553633"
did: "b304e4aa1934adb3386c7719766c895c"
env: "library"
pdata: {id: "staging.sunbird.desktop", ver: "7.0", pid: "sunbird-portal"}
rollup: {l1: "01269934121990553633"}
sid: "ff37d885-4748-42b7-82c2-a8a60c3fec1d"
uid: "ff37d885-4748-42b7-82c2-a8a60c3fec1d"
edata: {type: "view", pageid: "library", uri: "/resources?selectedTab=home", subtype: "paginate",…}
eid: "IMPRESSION"
ets: 1715329313713
mid: "IMPRESSION:7542a8cecd2b09f95a53aa7ab24d92e0"
object: {}
tags: ["01269934121990553633"]
ver: "3.0"</t>
  </si>
  <si>
    <t>SB-20787</t>
  </si>
  <si>
    <t>Verify LOG event are getting stored in backend</t>
  </si>
  <si>
    <t>1. Launch the desktop app.(In online)
2. Login with valid credentials 
3. Go to Profile
4. Click on Edit  
5. Update the profile location
6. Observe the Log event in telemetry</t>
  </si>
  <si>
    <t>{eid: "LOG", ets: 1648544996818, ver: "3.0", mid: "LOG:07fe0e87be37184a05eb4045b0599d00",…}
actor: {id: "d9b6751b-7d49-42e0-840a-209acff2dcee", type: "User"}
context: {channel: "01269878797503692810",…}
cdata: [{id: "Desktop", type: "Device"}, {id: "joy", type: "Theme"}]
channel: "01269878797503692810"
did: "11607eec08689d72f0b4fc660c69146e"
env: "portal"
pdata: {id: "staging.sunbird.desktop", ver: "4.8", pid: "sunbird-portal"}
rollup: {l1: "01269878797503692810", l2: "01274201087392972816108"}
sid: "d9b6751b-7d49-42e0-840a-209acff2dcee"
uid: "d9b6751b-7d49-42e0-840a-209acff2dcee"
edata: {type: "update-location", level: "SUCCESS", message: "Updation of User Profile success"}
eid: "LOG"
ets: 1648544996818
mid: "LOG:07fe0e87be37184a05eb4045b0599d00"
object: {}
tags: ["01269878797503692810", "01274201087392972816108"]
ver: "3.0"</t>
  </si>
  <si>
    <t>{eid: "LOG", ets: 1715329582106, ver: "3.0", mid: "LOG:616299fcfe67fd2c7483320a17e0271d",…}
actor: {id: "ff37d885-4748-42b7-82c2-a8a60c3fec1d", type: "User"}
context: {channel: "01269934121990553633",…}
cdata: [{id: "Desktop", type: "Device"}, {id: "joy", type: "Theme"}]
channel: "01269934121990553633"
did: "b304e4aa1934adb3386c7719766c895c"
env: "portal"
pdata: {id: "staging.sunbird.desktop", ver: "7.0", pid: "sunbird-portal"}
rollup: {l1: "01269934121990553633"}
sid: "ff37d885-4748-42b7-82c2-a8a60c3fec1d"
uid: "ff37d885-4748-42b7-82c2-a8a60c3fec1d"
edata: {type: "update-location", level: "SUCCESS", message: "Updation of User Profile success"}
eid: "LOG"
ets: 1715329582106
mid: "LOG:616299fcfe67fd2c7483320a17e0271d"
object: {}
tags: ["01269934121990553633"]
ver: "3.0"</t>
  </si>
  <si>
    <t xml:space="preserve">Verify all the mandatory fields should be present in LOG 
1. LOG event is generated when user search any content or Join a course batch
-actor id
-Type
-Device id
-Pdata id
-Pid
-edata.msg
-eid
</t>
  </si>
  <si>
    <t>1. Launch the desktop app.(In online)
2. Login with valid credentials 
3. Go to Profile
4. Click on Edit 
5. Update the profile location
6. Observe the Log event in telemetry</t>
  </si>
  <si>
    <t xml:space="preserve">{"actor":{"id":"org.sunbird.learning.platform","type":"System"},"context":{"did":"410ea5869afbfda6b1ca45a108d31233a23ebbf30c714905871d0353fca6fb9a","env":"search","pdata":{"id":"staging.sunbird.desktop","pid":"search-service","ver":"1.0"},"sid":"d8de8e7e-5465-667c-4bdd-540b0e674582"},"edata":{"level":"INFO","message":"","params":[{"duration":13},{"protocol":"http"},{"size":19075},{"method":"POST"},{"uip":"11.3.8.193"},{"url":"/v3/search"},{"status":"200"}],"type":"api_access"},"eid":"LOG","ets":1.612256931473E12,"mid":"LP.1612256931473.c8e87cd2-abd8-46ec-9e46-8e0d803ea5b9","syncts":1612256931473,"ver":"3.0"}
=======================
{"eid":"ERROR","ets":1608704265523,"ver":"3.0","mid":"54c024034f99541a4adb717aa3ff2431","actor":{"id":"5deed393-6e04-449a-b98d-7f0fbf88f22e","type":"User"},"context":{"channel":"0126796199493140480","pdata":{"id":"staging.diksha.app","pid":"learner-service","ver":"3.5.0"},"env":"User","did":"319435cc210ad5592ade494c8ab630c0289bcd3b","cdata":[{"id":"54c024034f99541a4adb717aa3ff2431","type":"Request"}],"rollup":{}},"edata":{"err":"USER_CONSENT_NOT_FOUND","stacktrace":"org.sunbird.user.actors.UserConsentActor.getUserConsent(UserConsentActor.java:91)org.sunbird.user.ac","errtype":"api_access"}}
=========
{"@timestamp":"2021-02-25T11:28:15.464+05:30","actor":{"id":"410ea5869afbfda6b1ca45a108d31233a23ebbf30c714905871d0353fca6fb9a","type":"User"},"context":{"cdata":[{"id":"Desktop","type":"Device"},{"id":"default","type":"Theme"}],"channel":"01268904781886259221","did":"410ea5869afbfda6b1ca45a108d31233a23ebbf30c714905871d0353fca6fb9a","env":"telemetry","pdata":{"id":"staging.sunbird.desktop","pid":"sunbird-portal","ver":"1.7"},"rollup":{"l1":"01268904781886259221"},"sid":"d659e015-f6fa-830d-87b1-6d87725444e4"},"edata":{"err":"CPV2_INT_CONNECT_01","errtype":"content load to failed , No Internet Available","stacktrace":"CPV2_INT_CONNECT_01: content load to failed , No Internet Available"},"eid":"ERROR","ets":1.61419927295E12,"flags":{"ex_processed":true},"mid":"ERROR:8eb46355cac037495ab21ea67666248b","object":{"id":"do_21312960878309376012129","ver":"1"},"syncts":1614232695464,"tags":["01268904781886259221"],"ver":"3.0"}
</t>
  </si>
  <si>
    <t>{eid: "LOG", ets: 1715330385161, ver: "3.0", mid: "LOG:3fc5aa9c172d414409071a590e67aef8",…}
actor: {id: "f0f164da-5b4c-4e1c-8360-082e8f1211bc", type: "User"}
context: {channel: "0126796199493140480",…}
cdata: [{id: "Desktop", type: "Device"}, {id: "joy", type: "Theme"}]
channel: "0126796199493140480"
did: "b304e4aa1934adb3386c7719766c895c"
env: "portal"
pdata: {id: "staging.sunbird.desktop", ver: "7.0", pid: "sunbird-portal"}
rollup: {l1: "0126796199493140480"}
sid: "f0f164da-5b4c-4e1c-8360-082e8f1211bc"
uid: "f0f164da-5b4c-4e1c-8360-082e8f1211bc"
edata: {type: "enroll-batch", level: "SUCCESS", message: "Enrollment to the batch was success",…}
level: "SUCCESS"
message: "Enrollment to the batch was success"
pageid: "/learn/course/do_214051912386723840129/enroll/batch/0140519202469396480"
type: "enroll-batch"
eid: "LOG"
ets: 1715330385161
mid: "LOG:3fc5aa9c172d414409071a590e67aef8"
object: {}
tags: ["0126796199493140480"]
ver: "3.0"</t>
  </si>
  <si>
    <t>SB-21974</t>
  </si>
  <si>
    <r>
      <rPr>
        <rFont val="Arial"/>
        <color theme="1"/>
        <sz val="10.0"/>
      </rPr>
      <t>Verify  Log event should have this following format-
{
  "</t>
    </r>
    <r>
      <rPr>
        <rFont val="Arial"/>
        <b/>
        <color theme="1"/>
        <sz val="10.0"/>
      </rPr>
      <t>id": "odc_device_profile",
  "message": "Received API call to get device profile data from offline",
  "error": "File not found!",</t>
    </r>
    <r>
      <rPr>
        <rFont val="Arial"/>
        <color theme="1"/>
        <sz val="10.0"/>
      </rPr>
      <t xml:space="preserve">
  "actor": {
    "id": "Anonymous",
    "type": "user"
  },
  "level": "error",
  "context": {
    "channel": "ntp",
    "env": "desktop",
    "did": "5e78cb4a62f5c60d3a007ff366c740727afa2aec42f9e63e26fb1a879b87513b",
    "pdata": {
      "id": "local.sunbird.desktop",
      "ver": "11.4.1",
      "pid": "sunbird-desktop-backend"
    }
  },
  "timestamp": "2021-04-19 11:47:57"
}</t>
    </r>
  </si>
  <si>
    <t>1. Launch the desktop app.(In online)
2. Login with valid credentials 
3. Generate Log event</t>
  </si>
  <si>
    <t>{"message":"Server error while login, Please try again later","level":"error","context":{"channel":"ntp","env":"desktop","did":"8b84c45751cc460f79684ad535c0483d2004038138980207941ccbb0bf21df4e","pdata":{"id":"staging.sunbird.desktop","ver":"2.0.0","pid":"sunbird-desktop"}},"timestamp":"2021-06-17 16:24:17"}
--
{eid: "LOG", ets: 1648548910029, ver: "3.0", mid: "LOG:4a989bdd12c800d35f7e105f677f6f16",…}
actor: {id: "d9b6751b-7d49-42e0-840a-209acff2dcee", type: "User"}
id: "d9b6751b-7d49-42e0-840a-209acff2dcee"
type: "User"
context: {channel: "01269878797503692810",…}
cdata: [{id: "Desktop", type: "Device"}, {id: "joy", type: "Theme"}]
channel: "01269878797503692810"
did: "11607eec08689d72f0b4fc660c69146e"
env: "app"
pdata: {id: "staging.sunbird.desktop", ver: "4.8", pid: "sunbird-portal"}
id: "staging.sunbird.desktop"
pid: "sunbird-portal"
ver: "4.8"
rollup: {l1: "01269878797503692810"}
sid: "d9b6751b-7d49-42e0-840a-209acff2dcee"
uid: "d9b6751b-7d49-42e0-840a-209acff2dcee"
edata: {type: "cdn_failed", level: "ERROR", message: "cdn failed, loading files from portal",…}
level: "ERROR"
message: "cdn failed, loading files from portal"
pageid: "/mydownloads"
type: "cdn_failed"
eid: "LOG"
ets: 1648548910029
mid: "LOG:4a989bdd12c800d35f7e105f677f6f16"
object: {}
tags: ["01269878797503692810"]
ver: "3.0"</t>
  </si>
  <si>
    <t>{eid: "LOG", ets: 1715330367024, ver: "3.0", mid: "LOG:01718914cdda105db3bb462a4eb81c02",…}
actor: {id: "f0f164da-5b4c-4e1c-8360-082e8f1211bc", type: "User"}
context: {channel: "0126796199493140480",…}
cdata: [{id: "Desktop", type: "Device"}, {id: "joy", type: "Theme"}]
channel: "0126796199493140480"
did: "b304e4aa1934adb3386c7719766c895c"
env: "app"
pdata: {id: "staging.sunbird.desktop", ver: "7.0", pid: "sunbird-portal"}
rollup: {l1: "0126796199493140480"}
sid: "f0f164da-5b4c-4e1c-8360-082e8f1211bc"
uid: "f0f164da-5b4c-4e1c-8360-082e8f1211bc"
edata: {type: "cdn_failed", level: "ERROR", message: "cdn failed, loading files from portal",…}
eid: "LOG"
ets: 1715330367024
mid: "LOG:01718914cdda105db3bb462a4eb81c02"
object: {}
tags: ["0126796199493140480"]
ver: "3.0"</t>
  </si>
  <si>
    <t>Verify Log event should have proper error code naming convension</t>
  </si>
  <si>
    <t>1. Launch the desktop app.(In online)
2. Login with valid credentials 
3. Generate Log event with error code</t>
  </si>
  <si>
    <t>{"message":"Server error while login, Please try again later","level":"error","context":{"channel":"ntp","env":"desktop","did":"8b84c45751cc460f79684ad535c0483d2004038138980207941ccbb0bf21df4e","pdata":{"id":"staging.sunbird.desktop","ver":"2.0.0","pid":"sunbird-desktop"}},"timestamp":"2021-06-17 16:24:17"}
--
[{eid: "LOG", ets: 1648561012042, ver: "3.0", mid: "LOG:1615fe296e0da470cafb4afc0ca7509e",…},…]
0: {eid: "LOG", ets: 1648561012042, ver: "3.0", mid: "LOG:1615fe296e0da470cafb4afc0ca7509e",…}
actor: {id: "11607eec08689d72f0b4fc660c69146e", type: "User"}
id: "11607eec08689d72f0b4fc660c69146e"
type: "User"
context: {channel: "01268904781886259221",…}
cdata: [{id: "Desktop", type: "Device"}, {id: "joy", type: "Theme"}]
channel: "01268904781886259221"
did: "11607eec08689d72f0b4fc660c69146e"
env: "app"
pdata: {id: "staging.sunbird.desktop", ver: "4.8", pid: "sunbird-portal"}
id: "staging.sunbird.desktop"
pid: "sunbird-portal"
ver: "4.8"
rollup: {l1: "01268904781886259221"}
l1: "01268904781886259221"
sid: "49298601-f60e-a976-87b3-510c0dcfbe78"
edata: {type: "cdn_failed", level: "ERROR", message: "cdn failed, loading files from portal",…}
level: "ERROR"
message: "cdn failed, loading files from portal"
pageid: "/mydownloads"
type: "cdn_failed"
eid: "LOG"
ets: 1648561012042
mid: "LOG:1615fe296e0da470cafb4afc0ca7509e"
object: {}
tags: ["01268904781886259221"]
ver: "3.0"</t>
  </si>
  <si>
    <t>Verify logs should capture the following details:
Important request parameters
Request headers like user id, device id, etc
Request path, if applicable
Key response parameters
Response code, error code &amp; message (if any)</t>
  </si>
  <si>
    <t>{"message":"Server error while login, Please try again later","level":"error","context":{"channel":"ntp","env":"desktop","did":"8b84c45751cc460f79684ad535c0483d2004038138980207941ccbb0bf21df4e","pdata":{"id":"staging.sunbird.desktop","ver":"2.0.0","pid":"sunbird-desktop"}},"timestamp":"2021-06-17 16:24:38"}
--
id: "LOG", ets: 1639464585233, ver: "3.0", mid: "LOG:50c05c2a648c85f27d2e83dbb48dc5b7",…}
actor: {id: "ca488d1d-95e5-4d43-99d7-3b6fe226a8b0", type: "User"}
id: "ca488d1d-95e5-4d43-99d7-3b6fe226a8b0"
type: "User"
context: {channel: "0126796199493140480",…}
cdata: [{id: "Desktop", type: "Device"}, {id: "default", type: "Theme"}]
0: {id: "Desktop", type: "Device"}
1: {id: "default", type: "Theme"}
channel: "0126796199493140480"
did: "6c55d41f1823edafc2da068b59145f34"
env: "portal"
pdata: {id: "staging.sunbird.desktop", ver: "4.5", pid: "sunbird-portal"}
id: "staging.sunbird.desktop"
pid: "sunbird-portal"
ver: "4.5"
rollup: {l1: "0126796199493140480"}
l1: "0126796199493140480"
sid: "ca488d1d-95e5-4d43-99d7-3b6fe226a8b0"
uid: "ca488d1d-95e5-4d43-99d7-3b6fe226a8b0"
edata: {type: "enroll-batch", level: "ERROR", message: "Enrollment to the batch failed",…}
eid: "LOG"
ets: 1639464585233
mid: "LOG:50c05c2a648c85f27d2e83dbb48dc5b7"
object: {}
tags: ["0126796199493140480"]
0: "0126796199493140480"
ver: "3.0"</t>
  </si>
  <si>
    <t>{eid: "LOG", ets: 1715330628552, ver: "3.0", mid: "LOG:edfbbee66fb128b49be29d1c10f66542",…}
actor: {id: "f0f164da-5b4c-4e1c-8360-082e8f1211bc", type: "User"}
context: {channel: "0126796199493140480",…}
cdata: [{id: "Desktop", type: "Device"}, {id: "joy", type: "Theme"}]
channel: "0126796199493140480"
did: "b304e4aa1934adb3386c7719766c895c"
env: "portal"
pdata: {id: "staging.sunbird.desktop", ver: "7.0", pid: "sunbird-portal"}
rollup: {l1: "0126796199493140480"}
sid: "f0f164da-5b4c-4e1c-8360-082e8f1211bc"
uid: "f0f164da-5b4c-4e1c-8360-082e8f1211bc"
edata: {type: "enroll-batch", level: "ERROR", message: "Enrollment to the batch failed",…}
eid: "LOG"
ets: 1715330628552
mid: "LOG:edfbbee66fb128b49be29d1c10f66542"
object: {}
tags: ["0126796199493140480"]
ver: "3.0"</t>
  </si>
  <si>
    <t>Verify, user is able to see the content in download page based on the "Subjects wise".</t>
  </si>
  <si>
    <t>1. Launch the desktop app.(In online)
2. For First time user able to see State and district dropdown lists and able select prefered location
3.Clicks on submitt button in location page
4.observe User should navigate to BMC page .
5.In BMC page user should able  select any available lists.
6.Post selecting BMC in library page relevant contents should getting displayed .
7.Observe the content in library page</t>
  </si>
  <si>
    <t>1. User should be able to launch the Desktop App
2. User should land on My Downloads tab
3. User should be able to see the content in download page based on the "Subjects wise".</t>
  </si>
  <si>
    <t>15/052024</t>
  </si>
  <si>
    <t>Exhaust report</t>
  </si>
  <si>
    <t>Verify that once user unenrols from the collection then the creator can access the user’s data from old report when the user’s consent was on.</t>
  </si>
  <si>
    <t>&gt; User should be logged in as custodian user
&gt; User should be logged in as admin user</t>
  </si>
  <si>
    <t>1. Open portal.
2. Login as custodian user.
3. Search for the collection (Which is taraceable)
4. Enroll into the course.
5. Try to enable the user data toggle button to on.
6. Consume the course.
7. Unenrol from the course form mid way of consumption.
8. Now login as course mentor user.
9. Open the same course which was un enrolled by user.
10. Click on dashboard and observe the result.</t>
  </si>
  <si>
    <t>Verify that once user unenrols from the collection then the admin can access the user’s data from old report when the user’s consent was on.</t>
  </si>
  <si>
    <t>Verify that once user unenrols from the collection then their data wont be shared with content creator anymore</t>
  </si>
  <si>
    <t>1. Open portal.
2. Login as custodian user.
3. Search for the course
4. Enroll to course
5. Consume the course partially.
6. Uneroll the course.
7. Login as course creator
8. Request for exhaust reprot
9. Run the reports
10. Obsrve the data</t>
  </si>
  <si>
    <t>Once user unenrols from the collection then their data wont be shared with admin anymore</t>
  </si>
  <si>
    <t>Reports</t>
  </si>
  <si>
    <t>Verify that the user is able to select the batch from the view course dashboard and choose the reports from the dropdown without any discrepency</t>
  </si>
  <si>
    <t>1. Open the sunbird portal
2. Login as content creator
3. Search and open the course
4. Click on Course card
5. Click on View Dashboard button
6. Click and select the batch from dropdown
7. Observe reports option is displayed
8. Click and select the report from list &gt; Request
9, Obseve reqest is submitted for reports</t>
  </si>
  <si>
    <t xml:space="preserve">User should be able to select the batch from the view course dashboard and choose the reports from the dropdown without any discrepency </t>
  </si>
  <si>
    <t>validatecourseDashboardSelectBatchAndSubmitDetailedReport</t>
  </si>
  <si>
    <r>
      <rPr>
        <rFont val="Arial"/>
        <color theme="1"/>
        <sz val="10.0"/>
      </rPr>
      <t xml:space="preserve">Verify </t>
    </r>
    <r>
      <rPr>
        <rFont val="Arial"/>
        <color theme="1"/>
        <sz val="10.0"/>
      </rPr>
      <t>course progress, Total Score displayed correctly in progress exhaust report</t>
    </r>
  </si>
  <si>
    <t xml:space="preserve">1. Login as a content creator </t>
  </si>
  <si>
    <t xml:space="preserve">1. Open Sunbird Portal
2. Login with valid credentials
3. Consume the course
4. login with creator credentials
5. Click on the library/courses tab and search for the course.
5. Click on the course and click on view dashboard
6. Select the batch  ( it multiple batches created)
7. Observe the report which has the status as success.
8. Click on downlod link" 
9.Observe the exhaust progress report for total score </t>
  </si>
  <si>
    <r>
      <rPr>
        <rFont val="Arial"/>
        <color theme="1"/>
        <sz val="10.0"/>
      </rPr>
      <t xml:space="preserve">Verify </t>
    </r>
    <r>
      <rPr>
        <rFont val="Arial"/>
        <b/>
        <color theme="1"/>
        <sz val="10.0"/>
      </rPr>
      <t>course progress, Total Score displayed correctly in progress exhaust report</t>
    </r>
  </si>
  <si>
    <t>Verify that the State Admin will see the consent details of all the users of that state even though the users have not given the consent the share their details
&amp;
Verify that the User consent for that particular state is always True and the message &lt;&lt;&lt;&lt;The message to be shown to the user will be shared by Legal&gt;&gt;</t>
  </si>
  <si>
    <t>1. Open the sunbird portal
2. Login with state user
3. Enroll to course
4. Consume the course
5. Login as course creator
6. Download the user info exhaust report</t>
  </si>
  <si>
    <t>State Admin will see the consent details of all the users of that state even though the users have not given the consent the share their details
&amp;
The User consent for that particular state should always True and the message &lt;&lt;&lt;&lt;The message to be shown to the user will be shared by Legal&gt;&gt;</t>
  </si>
  <si>
    <t>Verify that the Content creator can receive the user’s info in the period the consent is shared. Once the consent is not shared by user, this information shouldn’t come in the user info report anymore</t>
  </si>
  <si>
    <t>- User should have enrolled into course and shared the consent
- User should have enrolled into course and not shared the consent 
- Exhasut report should have been submitted by content creator 
- Exhaust job should have been trigerred in jenkins</t>
  </si>
  <si>
    <t>1. Open the sunbird portal
2. Login with Content creator user.
3. Goto Course 
4. Search the created course &gt; Click on View Dashboard
5. Select the batch from dropdown 
6. Observe report details section is displayed
7. Click on Download link for reports
8. Open the downloaded user info report
9. Enter the password &gt; Open te file
10. Observe user given consent is shown in csv file
11. Observe user not shared consent is not shown in csv file</t>
  </si>
  <si>
    <t>Content creator should receive the user’s info in the period the consent is shared. Once the consent is not shared by user, this information shouldn’t come in the user info report anymore</t>
  </si>
  <si>
    <t>SB-23646</t>
  </si>
  <si>
    <t>Verify that UI (portal) should not allow users to report multiple requests for all exhaust jobs in Course Dashboard by content creator</t>
  </si>
  <si>
    <t>1. Course mentor role should be assigned to user
2. Course should have been created by creater already</t>
  </si>
  <si>
    <t>1. Open the portal
2. Login as Content creator / Course mentor
3. Goto course
4. Click on course &gt; View Dashboard
5. Select the batch
6. Select the exhaust report
7. Click on request
8. Observe request is submitted
9. Click on same request again 
10. Observe error message is getting displayed</t>
  </si>
  <si>
    <t>Exhaust reports should not be allowed to request for second time onwards</t>
  </si>
  <si>
    <t>ValidateExhaustReportErrorMsgWhileRequest</t>
  </si>
  <si>
    <t>Report</t>
  </si>
  <si>
    <t>Verify that once user submits the assessment after consuming it, then user is shown with score they have recieved and option to retake the assessment
&amp;
Verify that if user consumes already consumed assessment completely, then the best attempt of the assessment score should get updated in course mentor dashboard as well in Course progress report and question report</t>
  </si>
  <si>
    <t>- Course creator/Mentor should have request for reports from Course Dashboard
- Exhaust report jobs should have been run</t>
  </si>
  <si>
    <t>Scenario1:
1. Launch the sunbird mobile app.
2. Login with valid credentials.
3. Click on Course tab
4. Open the course which is created by adding self assessments 
5. Click on join training.
6. Consume the same Assessment multiple times.
Scenario2:
1. In Portal, login with admin credentials
2. Search and open the course
3. Click on the course card &gt; View Dashboard
4. Select the batch from dropdown 
5. Click on Progress and question report Download link
6. Open the downloaded ZIP file and Observe the score in reports</t>
  </si>
  <si>
    <t>once user submits the assessment, then user should be shown with score they have recieved and option to retake the assessment
===========
If user consume already consumed assessment completely, then best attempt of the assessment score should get updated in course mentor dashboard as well in user reports section</t>
  </si>
  <si>
    <t>druid</t>
  </si>
  <si>
    <t>Verify the Total no of users downloading video transcripts in druid</t>
  </si>
  <si>
    <t>- Caption should be enabled to the video player content via backend
- Druid superset access should be available</t>
  </si>
  <si>
    <t xml:space="preserve">1. Open the sunbird portal
2. Login with valid credentials / Guest
3. Search and open the video player content with captions
4. Click on About option
5. Observe the Download trascript option is dispalyed
6. Click on Download transcript button
7. Observe transcript should get dowloaded successfully
8. Observe telemetry events in druid </t>
  </si>
  <si>
    <t>Total no of users downloading video transcripts should be captured in druid</t>
  </si>
  <si>
    <t>{
    "eid": "INTERACT",
    "ets": 1715688254311,
    "ver": "3.0",
    "mid": "INTERACT:e13a59e2f67d1659cf507dd9fbc5e827",
    "actor": {
        "id": "4e8dbf93-54fc-4213-b5f8-5fed9d14bad7",
        "type": "User"
    },
    "context": {
        "channel": "01347076031606784034",
        "pdata": {
            "id": "staging.sunbird.portal",
            "ver": "7.0.0",
            "pid": "sunbird-portal"
        },
        "env": "library",
        "sid": "hsTfJjWNzRbfdVPRyE30wogL9l7cItG-",
        "did": "8255db74b3281f8f6812d5a296736131",
        "cdata": [
            {
                "id": "1975fdf0-11e9-11ef-bc9f-796081d621af",
                "type": "UserSession"
            },
            {
                "id": "Desktop",
                "type": "Device"
            },
            {
                "id": "joy",
                "type": "Theme"
            }
        ],
        "rollup": {
            "l1": "01347076031606784034"
        },
        "uid": "4e8dbf93-54fc-4213-b5f8-5fed9d14bad7"
    },
    "object": {
        "id": "",
        "ver": "1.0",
        "type": "transcripts",
        "rollup": {}
    },
    "tags": [
        "01347076031606784034"
    ],
    "edata": {
        "id": "download-transcripts",
        "type": "click",
        "pageid": "content-details"
    }
}</t>
  </si>
  <si>
    <t>Verify that on re-issue of the SVG certificate, user should receive a new SVG certificate and an Email/SMS notification.</t>
  </si>
  <si>
    <t>- Course with certifcate should be displayed in profile lerning section already
- Content creator should re-issue the certificate of the user from Course dashboard</t>
  </si>
  <si>
    <t xml:space="preserve">1. Open staging mobile App.
2. Login with valid credetials
3. Search the course with certificate which has been already consumed
4. In portal re-issue the certificate for that course
5. In mobile check the certificate for that course
6. Observe it.
</t>
  </si>
  <si>
    <t xml:space="preserve">Re-issued new SVG certificate with Email notification should be displayed </t>
  </si>
  <si>
    <t>LR-465</t>
  </si>
  <si>
    <t>Lern 5.3.0.0 Sprint</t>
  </si>
  <si>
    <t>Batch Service</t>
  </si>
  <si>
    <t>Verify the different types of secutity level configured at Global leave, data product level and tenant level</t>
  </si>
  <si>
    <t>Valid Admin authorization key should be added to API header</t>
  </si>
  <si>
    <t xml:space="preserve">1. Open the Postman
2. Select the Tenant specific API (https://staging.sunbirded.org/api/org/v2/preferences/update)
3. Set the different levels and hit the send button
4. Observe the 200 success </t>
  </si>
  <si>
    <t xml:space="preserve">L1 - Data is present in plain text/zip. Generally applicable to open datasets.
L2 - Password protected zip file. Generally applicable to non PII data sets but can contain sensitive information which may not be considered open.
L3 - Data encrypted with a user provided encryption key. Generally applicable to non PII data but can contain sensitive information which may not be considered open.
L4 - Data encrypted via an org provided public/private key. Generally applicable to all PII data exhaust.
</t>
  </si>
  <si>
    <t xml:space="preserve">Verify User org Api changes in Tenant preference Read API (POST /api/org/v2/preferences/read
)
Request:
{
   "request": {
       "orgId": "default",
       "key": "dataSecurityPolicy”
   }
}
</t>
  </si>
  <si>
    <t>1. Open the postman
2. Open the Tenant preference Read API collection
3. Enter the org id in body &gt; Send
4. Observe</t>
  </si>
  <si>
    <t xml:space="preserve">Response:
{​
"id": "api.org.preferences.read",​
"ver": "v2",​
"ts": "2023-04-1119:32:15:113+0000",​
"params": {​
"resmsgid": null,​
"msgid": "cb39f64aeb15c9ac0afdb5d2a8bc634b",​
"err": null,​
"status": "success",​
"errmsg": null​
},​
"responseCode": "OK",​
"result": {​
"response": {​
       "orgId": "default", 
       "key": "dataSecurityPolicy",
       "data":{
               "level":"L1",
               "dataEncrypted": “No”,
               "comments":"Data is not encrypted",        
            "job" : [{
                    "jobid1":{ 
                            "level": "L4",
                            "dataEncrypted": “Yes”,
                            "comments": "Decryption tool link need to be downloaded to decrypt the encrypted file"
                    }
            }],
“securityLevels”:{
                 “L1” : ”Data is present in plain text/zip. Generally applicable to open datasets.”,                                    
                 “L2” : “Password protected zip file. Generally applicable to non PII data sets but can contain sensitive information which may not be considered open.”,
                  “L3” : “Data encrypted with a user provided encryption key. Generally applicable to non PII data but can contain sensitive information which may not be considered open.”,
                  “L4” : “Data encrypted via an org provided public/private key. Generally applicable to all PII data exhaust.”
}
      }
   }
}​
​}
</t>
  </si>
  <si>
    <t xml:space="preserve">Verify the User PII configuration in tenant preference create API to Store the PII fields on a global level (POST /api/org/v2/preferences/create)
Request:
"request": {
        "orgId": "0138021141058273287",
        "key": "dataSecurityPolicy",
        "data": {
            "level": "PUBLIC_KEY_ENCRYPTED_DATASET",
            "dataEncrypted": "No",
            "comments": "Data is not encrypted",
            "job": {
                    "progress-exhaust": {
                        "level": "PLAIN_DATASET",
                        "dataEncrypted": "No",
                        "comments": "Password protected file."
                    },
                    "response-exhaust": {
                        "level": "TEXT_KEY_ENCRYPTED_DATASET",
                        "dataEncrypted": "No",
                        "comments": "Password protected file."
                    },
                    "userinfo-exhaust": {
                        "level": "PASSWORD_PROTECTED_DATASET",
                        "dataEncrypted": "No",
                        "comments": "Password protected file."
                    }
                }
</t>
  </si>
  <si>
    <t xml:space="preserve">1. Open postman.
2. Select tenant creation API collection.
3. Update the report level based on the requirement in request body &gt; Send
4. Observe 200 k response is shown </t>
  </si>
  <si>
    <t>The security level should be asked to the user while opening the downloded reports based on the level set in the postman</t>
  </si>
  <si>
    <t>Verify storing tenant Publickey using new org API(POST /api/org/v1/update/encryptionkey
)</t>
  </si>
  <si>
    <t>1. New Org API - Accessed only by ORG_ADMIN role
2. Valid Admin authorization key should be added to API header
3. If the tenant wants to configure L4 security level for a dataproduct</t>
  </si>
  <si>
    <t xml:space="preserve">1. Open postman.
2. Select Org API collection.
3. Select the Publickey form the system and hit the send button
4. Observe 200 k response is shown </t>
  </si>
  <si>
    <t>Tenant preference API or New Org API can be created in UserOrg to save public key url.</t>
  </si>
  <si>
    <t xml:space="preserve">Verify Org Read API using new Org API(GET /api/org/v1/update/{orgid})
{
 "result": {
   "ver": "v1",
   "ts": "2020-11-23 10:03:39:935+0000",
   "params": {
     "resmsgid": null,
     "msgid": "5398bdd7-f80d-4a9e-9c13-90ae3c6bbcb0",
     "err": null,
     "status": "success",
     "errmsg": null
   },
   "responseCode": "OK",
   "result": {
   "keys": {
"encKeys": [
"16"
],
"exhaustEncryptionKey": [
"https://sunbirddevbbpublic.blob.core.windows.net/sunbird-content-dev/organisation/0137774123743232000/public.pem"
],
"signKeys": [
"15"
]
},
     "channel\"": "ChannelNew",
     "description": "Updated Description",
      "provider": "channelnew",
     "slug": "channelnew",
     "email": "info@org.org",
     "isSSOEnabled": false,
     "identifier": "0131630445447741440",
     "orgName": "Org Name",
     "externalId": "extid",
     "rootOrgId": "0131630445447741440",
     "createdDate": "2020-12-01 09:52:46:962+0000",
     "status": 0,
     "orgLocation": “”,
     "isTenant": true,
     "organisationType": 2
   }
 }
}
</t>
  </si>
  <si>
    <t>1. Open the Postman
2. Open the Org read API collection
3. Enter the Org id in request body
4. Click on Send button
5. Observe the response</t>
  </si>
  <si>
    <t xml:space="preserve">The user can view the all security levels added details of the report in response </t>
  </si>
  <si>
    <t>Verify Org Search API using new Org API( POST /api/org/v1/search/)
Request:
{
 "request": {
   "filters": {
"identifier": "0131630445447741440"
}
 }
}</t>
  </si>
  <si>
    <t>1. Open the Postman
2. Open the Org search API collection
3. Enter the Org id in request body
4. Click on Send button
5. Observe the response</t>
  </si>
  <si>
    <t xml:space="preserve">Response:
{
   "id": "api.location.search",
   "ver": "v1",
   "ts": "2020-11-20 07:20:43:770+0000",
   "params": {
       "resmsgid": null,
       "msgid": "2d12c998-96c4-43d6-8937-4ebbb8b68d02",
       "err": null,
       "status": "success",
       "errmsg": null
   },
   "responseCode": "OK",
   "result": {
       "response": [
        {
   "keys": {
"encKeys": [
"16"
],
"exhaustEncryptionKey": [
"https://sunbirddevbbpublic.blob.core.windows.net/sunbird-content-dev/organisation/0137774123743232000/public.pem"
],
"signKeys": [
"15"
]
},
     "identifier": "0131630445447741440",
     "orgName": "Org Name",
    .
    .
    .
     "isTenant": true,
     "organisationType": 2
   }],
       "count": 1
 }
}
</t>
  </si>
  <si>
    <t>Verify storing tenant Publickey using Tenant prefernece create API( POST /api/org/v2/preferences/create)
Request:
{
  "request": {
      "orgId": "tenantid1",
      "key": "encryptionKeyforReports",
      "data": {
             “operation”: “upload”,
              "value":"&lt;publickeyurl&gt;"
      }
  }
}</t>
  </si>
  <si>
    <t xml:space="preserve">1. Open postman.
2. Select tenant create API
3. enter the org id and hit the send button
4. Observe 200 k response is shown </t>
  </si>
  <si>
    <t>In tenant preference API, fetch the operation parameter, if it is “upload” then fetch the public key from link and upload to cloud.</t>
  </si>
  <si>
    <t>Verify Decryption tool link in System settings set and get API( POST /api/data/v1/system/settings/set)
Request:
{
 "request": {
               "id": "decryptionToolLink",
               "field": "decryptionToolLink",
               "value": { “link”:"&lt;link to download decryption tool&gt;",
“Comments”:”To use this tool, run the command with encrypted file and key to decrypt”}
   }
}
API endpoint: GET /api/data/v1/system/settings/get/decryptionToolLink</t>
  </si>
  <si>
    <t xml:space="preserve">1. Open postman.
2. Select System settings API
3. enter the org id and hit the send button
4. Observe 200 k response is shown </t>
  </si>
  <si>
    <t xml:space="preserve">This API can be used to store the decryption tool link. So that any other BB or adopter can use this API to display the link to the decryption tool which has to be uploaded into cloud or in a github repo.
Response:
{
   "id": "api.system.settings.get",
   "ver": "v1",
   "ts": "2023-04-12 11:19:49:944+0000",
   "params": {
       "resmsgid": "e45729c34ad60632761960b6d4d9ded6",
       "msgid": "e45729c34ad60632761960b6d4d9ded6",
       "err": null,
       "status": "SUCCESS",
       "errmsg": null
   },
   "responseCode": "OK",
   "result": {
       "response": {
            "id": "decryptionToolLink",
            "field": "decryptionToolLink",
            "value":  { “link”:"&lt;link to download decryption tool&gt;",
“Comments”:”To use this tool, run the command with encrypted file and key to decrypt”}
       }
   }
}
</t>
  </si>
  <si>
    <t>Verify New proxy API for exhaust APIs in Obsrv - Submit Data Request
(POST /api/v1/jobrequest/submit)
Request:
"request":
{
"tag": "course-001_batch-001",
"dataset": "progress-exhaust",
"datasetConfig":
{
"batchId": "batch-001"
},
"requestedBy": "user-001",
“encryptionKey”:”encryption-key-provided-by-the-user”
}</t>
  </si>
  <si>
    <t>Valid content creator authorization user token should be added to header</t>
  </si>
  <si>
    <t xml:space="preserve">1. Open postman.
2. Select proxy API for exhausts APIs in obsrv to submit data request
3. enter the mandatory details in body and hit the send button
4. Observe 200 k response is shown </t>
  </si>
  <si>
    <t xml:space="preserve">This API will internally call ‘/dataset/v1/request/submit’ API in Obsrv ‘On Demand Data Exhaust API’, to submit the on demand exhaust job request. The job status will be in the submitted state. 
1. This API should encrypt the password using auto generated encryption key and pass it in the exhaust API request if the security level is L2 or L3. 
2. L1 and L4 do not need encryption keys. 
3. Fetch the security level using tenant preference APIs to check this.
4. Configure the exhaust api base url and endpoints.
Response: 
""response": {​
"attempts": 0,
"lastUpdated": 1600845394119,
"tag": "course001_batch001:ORG_001",
"expiresAt": null,
"datasetConfig":
{},
"downloadUrls": [ ],
"requestedBy": "user001",
"jobStats":
{},
"status": "SUBMITTED",
"dataset": "progress-exhaust",
"requestId": "AF7B9BE5D0D075EA0DB8C6D12E192D5F",
"requestedChannel": "ORG_001"
}
</t>
  </si>
  <si>
    <t>Verify New proxy API for exhaust APIs in Obsrv - List Requests( GET /v1/jobrequest/list/{tag})</t>
  </si>
  <si>
    <t>1. Open postman.
2. Select proxy API for exhausts APIs in obsrv to get the list request
3. enter the mandatory details in body and hit the send button
4. Observe 200 k response is shown</t>
  </si>
  <si>
    <t xml:space="preserve">This API will internally call ‘/dataset/v1/request/list API in Obsrv ‘On Demand Data Exhaust API’, to list all the requests that are specific to a tag.
Response:
""result": {​
    "count": 3,
    "jobs": [
      {
        "attempts": 0,
        "lastUpdated": 1600845394119,
        "tag": "course001_batch001:ORG_001",
        "expiresAt": null,
        "datasetConfig": null,
        "batchId": "batch001",
        "downloadUrls": [],
        "requestedBy": "user001",
        "jobStats": {
          "dtJobSubmitted": 1600845394119,
          "dtJobCompleted": null,
          "executionTime": null
        },
        "status": "SUBMITTED",
        "dataset": "progress-exhaust",
        "requestId": "AF7B9BE5D0D075EA0DB8C6D12E192D5F",
        "requestedChannel": "ORG_001"
      },
      {
        "attempts": 0,
        "lastUpdated": 1600845394119,
        "tag": "course001_batch001:ORG_001",
        "expiresAt": 1598632215685,
        "datasetConfig": {
          "batchId": "batch001"
        },
        "downloadUrls": [
          "Signled URL of the data exhaust report file on blob storage with an expiry. The report file URL will be automatically invalidated after the expiry."
        ],
        "requestedBy": "user001",
        "jobStats": {
          "dtJobSubmitted": 1600845394119,
          "dtJobCompleted": 1600845394119,
          "executionTime": 200
        },
        "status": "SUCCESS",
        "dataset": "progress-exhaust",
        "requestId": "AF7B9BE5D0D075EA0DB8C6D12E192D5F",
        "requestedChannel": "ORG_001"
      },
      {
        "attempts": 0,
        "lastUpdated": 1600845394119,
        "tag": "course001_batch001:ORG_001",
        "expiresAt": 1598632215685,
        "datasetConfig": {
          "batchId": "batch001"
        },
        "downloadUrls": [],
        "requestedBy": "user001",
        "jobStats": {
          "dtJobSubmitted": 1600845394119,
          "dtJobCompleted": 1600845394119,
          "executionTime": 200
        },
        "status": "FAILED",
        "statusMessage": "No data found",
        "dataset": "progress-exhaust",
        "requestId": "AF7B9BE5D0D075EA0DB8C6D12E192D5F",
        "requestedChannel": "ORG_001"
      }
    ]
  }
</t>
  </si>
  <si>
    <t>Verify On-Demand Exhaust reports  if L1 security level is configured
OR
Verify Standard Exhaust reports  if L1 security level is configured</t>
  </si>
  <si>
    <t>- Course is created  and user consumed.
- password not required while requesting the L1 level report.</t>
  </si>
  <si>
    <t>1. Open sunbird portal
2. Click on sign in option.
3. Login with course creator/mentor credentials.
4. Click on the library/courses tab and search for the course.
5. Click on the course and click on view dashboard
6. Select the batch  ( if multiple batches created)
7. Observe the user infor exhaust report which has the status as success.
8. Click on downlod link.
9. Verify that password should not asked while opening the user-info report.</t>
  </si>
  <si>
    <t>1. It creates a plain text file without any protection. 
2. No password or  encryption key should be asked on the job request screen if L1 is configured. 
3. Throw exceptions if PII fields are used in reports and do not generate reports.
OR
Throw exceptions if PII fields are used in reports and do not generate reports.</t>
  </si>
  <si>
    <t>Verify On-Demand Exhausts Report if L2 security level is configured(Using User Provided password)
OR
Verify Standard Exhaust reports if L2 security level is configured</t>
  </si>
  <si>
    <t>- Course is created  and user consumed.
- The course creator should have provided a password while requesting the user-info report.</t>
  </si>
  <si>
    <t>1. Open sunbird portal
2. Click on sign in option.
3. Login with course creator/mentor credentials.
4. Click on the library/courses tab and search for the course.
5. Click on the course and click on view dashboard
6. Select the batch  ( if multiple batches created)
7. Observe the user infor exhaust report which has the status as success.
8. Click on downlod link.
9. Verify that user is asked for the password while opening the user-info report.</t>
  </si>
  <si>
    <t>1. In L2, Password protected zip file.
2. if PII fields are identified then the report should generate a warning msg saying “This report has PII data but L2 security level is configured.”
3. Generate reports and create a zip file.
4. Decrypt the password stored in the job_request table and use it for password protecting zip files.
OR
L2 is not applicable for standard exhausts, because currently there is no way to provide a password.</t>
  </si>
  <si>
    <t>Verify On-Demand Exhausts Report if L3 security level is configured(Using User Provided Encryption key)
OR
Verify Standard Exhaust reports  if L3 security level is configured</t>
  </si>
  <si>
    <t>- Course is created  and user consumed.
- The course creator should have provided a password while requesting the user-info report.
- Decryption tool required to get the Password</t>
  </si>
  <si>
    <t>1. Open sunbird portal
2. Click on sign in option.
3. Login with course creator/mentor credentials.
4. Click on the library/courses tab and search for the course.
5. Click on the course and click on view dashboard
6. Select the batch  ( it multiple batches created)
7. Observe the user infor exhaust report which has the status as success.
8. Click on downlod link.
9. Verify that the user is asked for the password while opening the user-info report.</t>
  </si>
  <si>
    <t xml:space="preserve">1. Data encrypted with a user provided encryption key. Generally applicable to non PII data but can contain sensitive information which may not be considered open.
2. User should be able to open the csv file via decryption tool.
OR
1. L3 is not applicable for standard exhausts, because currently there is no way to provide an encryption key.
2. Reports with public datasets do not need encryption, so L1 can be used and the reports with private datasets have PII info, so needs L4. 
</t>
  </si>
  <si>
    <t>Verify Standard and On-Demand Exhausts Report if L4 security level is configured(Using Tenant Provided Encryption key)</t>
  </si>
  <si>
    <t xml:space="preserve">- Course is created  and user consumed.
- Using Tenant provided encrytion key
- Tenant OrgAdmin has to generate a RSA public-private key pair. 
</t>
  </si>
  <si>
    <t>1. Open sunbird portal
2. Click on sign in option.
3. Login with course creator/mentor credentials.
4. Click on the library/courses tab and search for the course.
5. Click on the course and click on view dashboard
6. Select the batch  ( it multiple batches created)
7. Observe the user infor exhaust report which has the status as success.
8. Click on downlod link.
9. Verify that password not required while opening the user-info report.</t>
  </si>
  <si>
    <t>1. If L4 is configured, then no password or  encryption key should be asked on the job request screen.
2. Data encrypted via an org provided public/private key. Generally applicable to all PII data exhaust.
3. The public key has to be configured for each tenant in the sunbird system using UserOrg - Org encryption key update API</t>
  </si>
  <si>
    <t>SB-24540</t>
  </si>
  <si>
    <t>Verify Creator is able to see Question set once login as content creator</t>
  </si>
  <si>
    <t>1. User should have creator access
2. Question set option should be enabled</t>
  </si>
  <si>
    <t xml:space="preserve">1. Login to sunbird portal 
2. Login with content creator credentials
3. Click on profile Icon
4. Click on  workspace
5. Click on Create
6. Observe the questionset tab
</t>
  </si>
  <si>
    <t>User should be able to see Question set once login as content creator</t>
  </si>
  <si>
    <t>validateQuestionSetEnabledForContentCreator</t>
  </si>
  <si>
    <t>Verify below mentioned metadata fields are available in the question set editor during creation
1.Icon
2.Name
3.Description
4.Keywords
5.Instructions
6.Type (Pre filled)
7.Additional Category
8.Categories values(Mandatory)
9.Topics
10.Audience(Mandatory)
11.Set Maximum time
12.Show timer
13.Submit Confirmation page
14.Max Attempts
15.Summary type
16.Author
17.Attributions
18.Copyright year
19.Licence</t>
  </si>
  <si>
    <t>1. Login to sunbird portal 
2. Login with content creator credentials
3. Click on profile Icon
4. Click on  workspace
5. Click on Create
6. Create Question set</t>
  </si>
  <si>
    <t>Below mentioned metadata fields should be available in the question set editor during creation
1.Icon
2.Name
3.Description
4.Keywords
5.Instructions
6.Type (Pre filled)
7.Additional Category
8.categories values (Mandatory)
9.Topics
10.Audience(Mandatory)
11.Set Maximum time
12.Show timer
13.Submit Confirmation page
14.Max Attempts
15.Summary type
16.Author
17.Attributions
18.Copyright year
19.Licence</t>
  </si>
  <si>
    <t>16/4/2024</t>
  </si>
  <si>
    <t>SB-24808</t>
  </si>
  <si>
    <t>Verify sections can be created post clicking on add child and the following details are available in the section editor during creation of question set
1.Title
2.Description
3.Instructions
4.Count of questions to be displayed in this section
Shuffle Questions with checkbox
5.Show Question Feedback
6.Show Solution</t>
  </si>
  <si>
    <t>1. Login to sunbird portal 
2. Login with content creator credentials
3. Click on profile Icon
4. Click on  workspace
5. Click on create
6. Click on question set and fill all the mandotary details
7.Click on Add child
8.Check all the details are available</t>
  </si>
  <si>
    <t>User should able to see all the text fields in section page</t>
  </si>
  <si>
    <t>VerifyAllTheTextFieldIsDisplayInQuestionsetSectionPage</t>
  </si>
  <si>
    <t>SB-23320</t>
  </si>
  <si>
    <t>Verify there is 500 word limit for Instruction in question set</t>
  </si>
  <si>
    <t>1. Login to sunbird portal 
2. Login with content creator credentials
3. Click on profile Icon
4. Workspace -&gt; Create -&gt; Question set
5. Enter more than 500 character in instruction field
6. Verify word limit for instruction</t>
  </si>
  <si>
    <t>User should get error message "Input is Exceeded"</t>
  </si>
  <si>
    <t>SB-25651</t>
  </si>
  <si>
    <t>Creator is be able to use rich text while updating instructions in Question Set (Bold, Italics, Underline)</t>
  </si>
  <si>
    <t xml:space="preserve">1. Login to sunbird portal 
2. Login with content creator credentials
3. Click on profile Icon
4. Click on  workspace
5. Click on Create
6. Click on questionset tab
7. Add rich text with bold, italics and underline in instruction field
</t>
  </si>
  <si>
    <t>Creator should be able to use rich text while updating instructions in Question Set (Bold, Italics, Underline)</t>
  </si>
  <si>
    <t>validateRichTextInCreatingQuestionSet</t>
  </si>
  <si>
    <t>SB-28559</t>
  </si>
  <si>
    <t>Verify content creator is able to  Preview the Question set section with instruction without saving, and Preview the Question set with saving,and submit for review.</t>
  </si>
  <si>
    <t>1. Login to sunbird portal 
2. Login with content creator credentials
3. Click on profile Icon
4. Click on  workspace
5. Click on Create
6. Click on questionset tab
7. Fill the all the mandatory fields
8. Click on add child button to create section
9. Fill metadata and instruction field
10. Click on preview
11. Observe the section with instruction
12. Click on save as draft button
13. Click on preview
14. Observe the section with instruction
15. Click on send for review button</t>
  </si>
  <si>
    <t>Content creator should able to Preview the Question set section with instruction without saving, and Preview the Question set with saving and submit for review.</t>
  </si>
  <si>
    <t>verifyCreatorIsAbleToPreviewTheQuestionSet</t>
  </si>
  <si>
    <t>SB-23323</t>
  </si>
  <si>
    <t>4.3.0.0 Sprint-1</t>
  </si>
  <si>
    <t>Verify below are configurations that only root node can have 
Max attempts 
Submit confirmation
Timer with  maximun time
Show timer</t>
  </si>
  <si>
    <r>
      <rPr>
        <rFont val="Arial"/>
        <color theme="1"/>
        <sz val="10.0"/>
      </rPr>
      <t xml:space="preserve">1. Open post man
2. Open the category definition read API and make a note of practice question set category's create form
3. Update the request to the create form with </t>
    </r>
    <r>
      <rPr>
        <rFont val="Arial"/>
        <b/>
        <color theme="1"/>
        <sz val="10.0"/>
      </rPr>
      <t xml:space="preserve">maxAttempt, requiresSubmit,  Max time and warning time field and remove the same fields from section nodes
</t>
    </r>
    <r>
      <rPr>
        <rFont val="Arial"/>
        <color theme="1"/>
        <sz val="10.0"/>
      </rPr>
      <t>4. Send the request 
======Editor=====
1) Open staging URL
2) Login as content creator
3) Workspace -&gt; create -&gt; Question set
4) Create a section under question set
5) Verify that below configuration are available only for the question set and not for section
Number of attempts 
Submit required 
Timer with Warning time</t>
    </r>
  </si>
  <si>
    <t>Below configuration should be available only for the question set and not for section : Number of attempts, Submit required, Timer with Warning time</t>
  </si>
  <si>
    <t>verifyWarningTimeOnQuestionSet</t>
  </si>
  <si>
    <t>Verify during question set creation User should be able to create question in a Section</t>
  </si>
  <si>
    <t>1. Open Post man
2. Open the read category definition API and make a note of the objectmetadata 
3. Open the category definition update API
4. In the objectMetadata-&gt;config-&gt;sourcingSettings make maxdepth as 1 and in the hierarchy-&gt;level 1-&gt;under children enable question with MCQ and subjective 
5. Send the request</t>
  </si>
  <si>
    <t>1) Open Sunbird portal
2) Login as content creator
3) Workspace -&gt; create -&gt; Question set
4) Fill all mandatory fields in root node
5) Click on Add child button to create section
6) Click on create New button
7) Select MCQ type question
8) Fill the question and options
9) Click on save button
5) Verify whether user is able to create question under section</t>
  </si>
  <si>
    <t>User should be able to create question under a section</t>
  </si>
  <si>
    <t>VerifyAbleToCreateOnlyMainSectionUnderQuestionSet</t>
  </si>
  <si>
    <t>Verify in each section there should be provision to shuffle the question with in section</t>
  </si>
  <si>
    <t>Enable shuffle in the section</t>
  </si>
  <si>
    <t>1. Login to sunbird portal 
2. Login with content creator credentials
3. Click on profile Icon
4. Click on  workspace
5. Click on Create
6. Click on questionset tab
7. Fill the all the mandatory fields
8. Click on add child button to create section
9. Fill the meta data and enable the shuffle field
10. Create 2 or 3 mcq or subjective questions under section
11. Preview it</t>
  </si>
  <si>
    <t>User should be able to shuffle the questions within the section</t>
  </si>
  <si>
    <t>verifyInEachSectionThereShouldBeProvisionToShuffleTheQuestionWithInSection</t>
  </si>
  <si>
    <t>UserIsAbleToShuffleQuestionsWithInSectionWhenShuffleIsEnabled</t>
  </si>
  <si>
    <t>Verify user should not able to create subsection with main section</t>
  </si>
  <si>
    <t>1. Login to sunbird portal 
2. Login with content creator credentials
3. Click on profile Icon
4. Click on  workspace
5. Click on Create
6. Click on questionset tab
7. Fill the all the mandatory fields
8. Click on add child button to create section
5) Try to create subsection within main section
6) Verify whether user is able to create sub section</t>
  </si>
  <si>
    <t>User should not be able to create subsection within main section</t>
  </si>
  <si>
    <t>verifyUserShouldNotAbleToCreateSubsectionWithMainSection</t>
  </si>
  <si>
    <t>Verify user should be able to create only main section with in question set</t>
  </si>
  <si>
    <t>1. Login to sunbird portal 
2. Login with content creator credentials
3. Click on profile Icon
4. Click on  workspace
5. Click on Create
6. Click on questionset tab
7. Fill the all the mandatory fields
8. Click on add child button to create section
9. Verify whether user is able to create main section under question set</t>
  </si>
  <si>
    <t>user should able to create only main section under question set</t>
  </si>
  <si>
    <t>VerifyUserShouldBeAbleToCreateOnlyMainSectionWithInQuestionset</t>
  </si>
  <si>
    <t>Verify, root node instruction page should have details of root node</t>
  </si>
  <si>
    <t>1. Login to sunbird portal 
2. Login with content creator credentials
3. Click on profile Icon
4. Click on  workspace
5. Click on Create
6. Click on questionset tab
7. Fill the all the mandatory fields and instruction field
8. Click on add child button to create section
9. Create MCQ and subjective question and save
10.Preview the question set</t>
  </si>
  <si>
    <t>Root node instructions page should come first in the player with details of root node</t>
  </si>
  <si>
    <t>VerifyUserIsDisplayedImageWithZoomOption</t>
  </si>
  <si>
    <t>Verify, section instruction page should have details of sections</t>
  </si>
  <si>
    <t>1. Login to sunbird portal 
2. Login with content creator credentials
3. Click on profile Icon
4. Click on  workspace
5. Click on Create
6. Click on questionset tab
7. Fill the all the mandatory fields
8. Click on add child button to create section
9. Fill metadata and instruction field
10.Create MCQ and subjective question and save
11.Preview the question set
12. Observe the section with instruction</t>
  </si>
  <si>
    <t>Section instruction page should come in player with the details of section</t>
  </si>
  <si>
    <t>validateSectionsInQuestionsSet</t>
  </si>
  <si>
    <t>Verify Create new and add from library options are enabled once the creator creating the Sections and creator able to create MCQ or Subjective Questions by using create new option</t>
  </si>
  <si>
    <t>1. Login to sunbird portal 
2. Login with content creator credentials
3. Click on profile Icon
4. Click on  workspace
5.Click on create
6. Click on question set and fill all the mandotary details
7.Click on Add child button to create Sections
8.Fill all the details
9.Check create new and add from library available
10.Check creator is able to create MCQ/Subjective by using Create new button</t>
  </si>
  <si>
    <t>Create new and add from library options should be enabled once the creator creating the Sections and creator should be able to create MCQ or Subjective Questions by using create new option</t>
  </si>
  <si>
    <t>SB-29427 (Bug)</t>
  </si>
  <si>
    <t>Verify that for portal, User is unable to consume the questionset even after the maximum attempt is reached, by clicking on the ToC page.</t>
  </si>
  <si>
    <t>Question set should have attempt set</t>
  </si>
  <si>
    <t>1. Open the subird portal
2. login with guest or credentials
3. Search and open the question set 
4. Consume by utilizing all the attempts 
5. Observe that the user is unable to consume the questionset even after the maximum attempt is reached, by clicking on the ToC page.</t>
  </si>
  <si>
    <t>When user consumes the questionset, after the maximum no of attempts, user should not be able to consume the questionset and the questionset resource should be disabled in ToC.</t>
  </si>
  <si>
    <t>unableToConsumeQuestionSetAfterAllAttemptsAndReplyButtonDisabled</t>
  </si>
  <si>
    <t>Verify while creating question set creator is able to see Summary type option should have below options-
1. " Complete"
2. "Score"
3. "Duration"
4. "Duration &amp; Score"</t>
  </si>
  <si>
    <t>1. Login to sunbird portal 
2. Login with content creator credentials
3. Click on profile Icon
4. Click on  workspace
5. Click on Create
6. Click on questionset tab
7. Click on summary type drop down in the editor
8. observe the below options:
1. " Complete"
2. "Score"
3. "Duration"
4. "Duration &amp; Score"</t>
  </si>
  <si>
    <t>While creating question set user should be able to see Summary type option should have below options-
1. " Complete"
2. "Score"
3. "Duration"
4. "Duration &amp; Score"</t>
  </si>
  <si>
    <t>UserAbleToSeeDropDownValuesOfSummaryTypeField</t>
  </si>
  <si>
    <t>Verify on seleting complete will display, score obtained out of total score at the end screen</t>
  </si>
  <si>
    <t>1. User should have creator access
2. Question set oprtion should be enabled</t>
  </si>
  <si>
    <t>1. Login to sunbird portal 
2. Login with content creator credentials
3. Click on profile Icon
4. Click on  workspace
5. Click on Create
6. Click on questionset tab
7. Fill the all the mandatory fields
8. Select complete in summary type field
9. Click on add child button to create section
10.Create MCQ and subjective question with marks and save
11. Preview the questionset
12. Observe the score at the end screen</t>
  </si>
  <si>
    <t>On seleting complete will display, score obtained out of total score at the end screen</t>
  </si>
  <si>
    <t>Verify on selecting Score from the drop down list it will display only the score obtained not the total score at the end screen</t>
  </si>
  <si>
    <t>1. Login to sunbird portal 
2. Login with content creator credentials
3. Click on profile Icon
4. Click on  workspace
5. Click on Create
6. Click on questionset tab
7. Fill the all the mandatory fields
8. Select score in summary type field
9. Click on add child button to create section
10.Create MCQ and subjective question with marks and save
11. Preview the questionset
12. Observe the score at the end screen</t>
  </si>
  <si>
    <t>On selecting Score from the drop down list it should display only the score  at the end screen</t>
  </si>
  <si>
    <t>Verify on selecting duration from the dropdown list it will display only the duration not either Score or Total score at the end screen</t>
  </si>
  <si>
    <t>1. Login to sunbird portal 
2. Login with content creator credentials
3. Click on profile Icon
4. Click on  workspace
5. Click on Create
6. Click on questionset tab
7. Fill the all the mandatory fields
8. Select duration in summary type field
9. Click on add child button to create section
10.Create MCQ and subjective question with marks and save
11. Preview the questionset
12. Observe the score at the end screen</t>
  </si>
  <si>
    <t>On selecting duration from the dropdown list it will display only the duration at the end screen</t>
  </si>
  <si>
    <t>Verify on selecting "Duration &amp; Score" from the dropdown list it will display Duration and score at the end screen not the total score at the end screen</t>
  </si>
  <si>
    <t>1. Login to sunbird portal 
2. Login with content creator credentials
3. Click on profile Icon
4. Click on  workspace
5. Click on Create
6. Click on questionset tab
7. Fill the all the mandatory fields
8. Select Duration &amp; Score in summary type field
9. Click on add child button to create section
10.Create MCQ and subjective question with marks and save
11. Preview the questionset
12. Observe the score at the end screen</t>
  </si>
  <si>
    <t>On selecting "Duration &amp; Score" from the dropdown list it should display Duration and score at the end screen not the total score at the end screen</t>
  </si>
  <si>
    <t>verifyOnSelectingDurationAndScoreFromTheDropdownListItWillDisplayDurationAndScoreAtTheEndScreen</t>
  </si>
  <si>
    <t>Verify creator is able to access the instruction of each question set</t>
  </si>
  <si>
    <t>1. Login to sunbird portal 
2. Login with content creator credentials
3. Click on profile Icon
4. Click on  workspace
5. Click on Create
6. Click on questionset tab
7. Add text in instruction</t>
  </si>
  <si>
    <t>User should be able to access the instruction of each question set</t>
  </si>
  <si>
    <t>SearchAddAndVerifyQuestionInCreatingResource</t>
  </si>
  <si>
    <t>SB-24049</t>
  </si>
  <si>
    <t>Verify that user with the creator role can preview the questions added to the Question set</t>
  </si>
  <si>
    <t>1. Login to sunbird portal 
2. Login with content creator credentials
3. Click on profile Icon
4. Click on  workspace
5. Click on Create
6. Click on questionset tab
7. Fill the all the mandatory fields
8. Click on add child button to create section
9. Fill the metadata and instruction field
10.Create MCQ or subjective question and save
11.Preview the question set</t>
  </si>
  <si>
    <t>User with the creator role should preview the questions added to the Question set</t>
  </si>
  <si>
    <t>SB-23737</t>
  </si>
  <si>
    <t>Verify that user with creator role can add the image in question, answer, solution, etc to the subjective question</t>
  </si>
  <si>
    <t>1. Login to sunbird portal 
2. Login with content creator credentials
3. Click on profile Icon
4. Click on  workspace
5. Click on Create
6. Click on questionset tab
7. Fill the all the mandatory fields
8. Click on add child button to create section
9. Fill the metadata and instruction field
10. Click on create new button
11. Click on subjective type question
12. Add image to question, answer and solution field</t>
  </si>
  <si>
    <t>Verify that user with creator role can add the image in question, answer, solution, etc</t>
  </si>
  <si>
    <t>UserAbleToCreateSubjectiveQuestionWithImageInQuestionAnswerAndSolution</t>
  </si>
  <si>
    <t>SB-25098</t>
  </si>
  <si>
    <t>Verify images can be used in  Question, Options and Solution to MCQ question</t>
  </si>
  <si>
    <t>1. Login to sunbird portal 
2. Login with content creator credentials
3. Click on profile Icon
4. Click on  workspace
5. Click on Create
6. Click on questionset tab
7. Fill the all the mandatory fields
8. Click on add child button to create section
9. Fill the metadata and instruction field
10. Click on create new button
11. Click on MCQ type question
12. Add image to question, option and solution field</t>
  </si>
  <si>
    <t>Images should be used in  Question, Options and Solution</t>
  </si>
  <si>
    <t>verifyImagesCanBeUsedInQuestionAnswerAndSolution</t>
  </si>
  <si>
    <t>userAbleToCreateMCQQuestionWithImageInQuestionOptionAndSolution</t>
  </si>
  <si>
    <t>Verify creator is able to create question set along with rich text and the image</t>
  </si>
  <si>
    <t>1. Login to sunbird portal 
2. Login with content creator credentials
3. Click on profile Icon
4. Click on  workspace
5. Click on Create
6. Click on questionset tab
7. Fill the all the mandatory fields
8. Click on add child button to create section
9. Fill the metadata and instruction field
10. Click on create new button
11.Create MCQ and subjective question with rich text and images for question, option, answer and solution field</t>
  </si>
  <si>
    <t>Creator should be able to create question set along with rich text and image</t>
  </si>
  <si>
    <t>verifyCreatorIsAbleToCreateQuestionSetAlongWithRichText</t>
  </si>
  <si>
    <t>Verify that in portal when user clicks/taps on image, user is displayed with the popup image with Zoom in and Zoom out option</t>
  </si>
  <si>
    <t>1. Open the URL
2. Login as Content creator
3. Create a Question set
4. Add questions ,answer,Solution with images
5. Preview
6.click on zoom  button in image</t>
  </si>
  <si>
    <t>User clicks/taps on image, user should be able to see with the popup image with Zoom in and Zoom out option</t>
  </si>
  <si>
    <t>ss</t>
  </si>
  <si>
    <t>Verify that when user with creator role "ON" the "Shuffle Questions", questions will be shuffled</t>
  </si>
  <si>
    <t>1. Open the URL
2. Login as Content creator
3. Create a Question set
4. Enable the "Shuffle Questions"
5. Add questions 
6. Preview</t>
  </si>
  <si>
    <t>When user with creator role "ON" the "Shuffle Questions", questions should be shuffled</t>
  </si>
  <si>
    <t>Verify that user with creator role in the Timer,can set the time</t>
  </si>
  <si>
    <t>1. Open the URL
2. Login as Content creator
3. Create a Question set
4. Set "Max time"
5. Add questions 
6. Preview</t>
  </si>
  <si>
    <t>User should be able to set time</t>
  </si>
  <si>
    <t>VerifyMaxTimeInQuestionSet</t>
  </si>
  <si>
    <t>Verify that user with creator role in the Timer , can set the warning Time</t>
  </si>
  <si>
    <t>1. Open the URL
2. Login as Content creator
3. Create a Question set
4. Set "Max time"
5. Set "Warning time"
6. Add questions 
7. Preview</t>
  </si>
  <si>
    <t>User should be able to set warning time</t>
  </si>
  <si>
    <t>VerifyWarningTimeInPreview</t>
  </si>
  <si>
    <t>Verify that when creator starts with the first question, Timer is on</t>
  </si>
  <si>
    <t>When user starts with the first question, Timer should on</t>
  </si>
  <si>
    <t>Verify that user gets the alert when AlertTime is set with the Timer
Verify that user sholud be taken to the last page when the Timer ends</t>
  </si>
  <si>
    <t>1. Open the URL
2. Login as Content creator
3. Create a Question set
4. Set "Max time"
5. Set "Warning time"
6. Add questions 
7. Preview
----------------------------------
1. Open the URL
2. Login as Content creator
3. Create a Question set with timer
4. Add questions 
5. Preview</t>
  </si>
  <si>
    <t>Verify that user gets the alert when AlertTime is set with the Timer
Verify that user should be taken to the last page when the Timer ends</t>
  </si>
  <si>
    <t>SB-25061</t>
  </si>
  <si>
    <t xml:space="preserve">Verify creator is able to create QUML type content </t>
  </si>
  <si>
    <r>
      <rPr>
        <rFont val="Arial"/>
        <sz val="10.0"/>
      </rPr>
      <t>1. Open the staging URL"</t>
    </r>
    <r>
      <rPr>
        <rFont val="Arial"/>
        <color rgb="FF1155CC"/>
        <sz val="10.0"/>
        <u/>
      </rPr>
      <t>staging.sunbirded.org</t>
    </r>
    <r>
      <rPr>
        <rFont val="Arial"/>
        <sz val="10.0"/>
      </rPr>
      <t xml:space="preserve">"
2. Login with creator role
3. Click on question set
4. Create Question set
</t>
    </r>
  </si>
  <si>
    <t>Creator should be able to create QUML type content</t>
  </si>
  <si>
    <t>verifyUserIsAbleToCreateQUMLTypeContent</t>
  </si>
  <si>
    <t>SB-29428</t>
  </si>
  <si>
    <t>R 4.9</t>
  </si>
  <si>
    <t>Verify content creator is able to create the subjective question set</t>
  </si>
  <si>
    <r>
      <rPr>
        <rFont val="Arial"/>
        <sz val="10.0"/>
      </rPr>
      <t>1.Login to sunbird staging as a creator
2.Go to workspace
3.create quetion s</t>
    </r>
    <r>
      <rPr>
        <rFont val="Arial"/>
        <color rgb="FF000000"/>
        <sz val="10.0"/>
      </rPr>
      <t>et</t>
    </r>
    <r>
      <rPr>
        <rFont val="Arial"/>
        <sz val="10.0"/>
      </rPr>
      <t xml:space="preserve">
4. In that createsubjective type question
5.Upload  png /JPEG type images in the question field, Answer field, Solution field
6.Save and Submit for review
</t>
    </r>
  </si>
  <si>
    <t>Content creator should able to create the subjective question set</t>
  </si>
  <si>
    <t>ContentCreatorShouldAbleToCreateTheSubjectiveQuestionSet</t>
  </si>
  <si>
    <t>SB-30152</t>
  </si>
  <si>
    <t>5.0.0.0 Sprint</t>
  </si>
  <si>
    <t xml:space="preserve">Verify the following message is displayed in the editor  if user turns on the shuffle
"Each question will carry equal weightage of 1 mark when using shuffle. To provide different weightage to individaul questions please turn on Shuffle" when creating it on workspace.
</t>
  </si>
  <si>
    <r>
      <rPr>
        <rFont val="Arial"/>
        <color theme="1"/>
        <sz val="10.0"/>
      </rPr>
      <t>1. Open ED staging portal
2. Login as a content creator
3. Go to Workspace.
4. Click on the Question Set
5. Fill the root node, Add sections.
6. Disable the shuffle field
7. Create few Question and Provide the question's marks 
8. Enable the shuffle question field.
9. Verify whether the toast message "</t>
    </r>
    <r>
      <rPr>
        <rFont val="Arial"/>
        <b/>
        <i/>
        <color theme="1"/>
        <sz val="10.0"/>
        <u/>
      </rPr>
      <t xml:space="preserve">"Each question will carry equal weightage of 1 mark when using shuffle. To provide different weightage to individaul questions please turn on Shuffle" </t>
    </r>
    <r>
      <rPr>
        <rFont val="Arial"/>
        <b/>
        <color theme="1"/>
        <sz val="10.0"/>
      </rPr>
      <t xml:space="preserve">   </t>
    </r>
    <r>
      <rPr>
        <rFont val="Arial"/>
        <color theme="1"/>
        <sz val="10.0"/>
      </rPr>
      <t>is getting displayed.</t>
    </r>
  </si>
  <si>
    <r>
      <rPr>
        <rFont val="Arial"/>
        <color theme="1"/>
        <sz val="10.0"/>
      </rPr>
      <t>Toast mesaage</t>
    </r>
    <r>
      <rPr>
        <rFont val="Arial"/>
        <b/>
        <i/>
        <color theme="1"/>
        <sz val="10.0"/>
        <u/>
      </rPr>
      <t xml:space="preserve"> "Each question will carry equal weightage of 1 mark when using shuffle. To provide different weightage to individaul questions please turn on Shuffle" </t>
    </r>
    <r>
      <rPr>
        <rFont val="Arial"/>
        <color theme="1"/>
        <sz val="10.0"/>
      </rPr>
      <t>should be displayed.</t>
    </r>
  </si>
  <si>
    <t>validatePopUpMessageIfshuffleIsEnabledQuestionSet</t>
  </si>
  <si>
    <t>Verify subjective type content creation from QUML player creator is able to see different text format such as Bullet List, Table and heading</t>
  </si>
  <si>
    <t xml:space="preserve">1. Open the staging URL
2. Login with creator role
3. Click on question set
4. Create Question set using subjective type 
</t>
  </si>
  <si>
    <t>During Subjective  type content creation from QUML player user should be able to see different text format such as Bullet List, Table and heading</t>
  </si>
  <si>
    <t>verifyContentCreatorIsAbleToSeeDifferentTextFormatsSuchAsBulletListAndTableAndHeadingsInSubjectiveQuesnSet</t>
  </si>
  <si>
    <t>Verify during creating subjective type content from QUML player, creator is able to select the below from the User interface
1. Bullet list 
2. Table from
3. Heading</t>
  </si>
  <si>
    <t xml:space="preserve">1. Open the staging URL
2. Login with creator role
3. Click on question set
4. Create Question set using subjective type 
5.select the bullet list, table form, headings
</t>
  </si>
  <si>
    <t>During creating Descriptive type content from QUML player uer should be able to select the below from the User interface
1. Bullet list 
2. Table from
3. Heading</t>
  </si>
  <si>
    <t>VerifyCreatorIsAbleToViewHeadingsAndBulletAndTableFormatInSubjectiveQuestionSet</t>
  </si>
  <si>
    <t>Verify creator is able to create below Question and answer with Bold Text and save.
1.MCQ 
2.Subjective</t>
  </si>
  <si>
    <t>1. Login to portal " staging.sunbirded.org" with content creator credentials
2. Click on  workspace
3. Click on question set
4. Fill all the required field in the root node.
5. Click on add question
6. Select the question type as MCQ or Subjective
7. Select text, Apply the font/format during question creation</t>
  </si>
  <si>
    <t>Creator should be able to create below Question and answer with Bold Text and save.
1.MCQ 
2.Subjective</t>
  </si>
  <si>
    <t>verifyCreatorIsAbleToCreateQuestionAndAnswerInBoldItalicsUnderlinedText</t>
  </si>
  <si>
    <t>CreateQuestionAndAnswerWithBoldTextForMCQAndSubjectiveQuestion</t>
  </si>
  <si>
    <t>Verify creator is able to create below Question and answer with Italics Text and save.
1.MCQ 
2.Subjective</t>
  </si>
  <si>
    <t>1. Login to portal " staging.sunbirded.org" with content creator credentials
2. Click on  workspace
3. Click on question set
4. Fill all the required field
5. Click on add question
6. Select the question type
7. Enter the text in the Question field.
8. Select the text.
7. Apply the font/format during question creation</t>
  </si>
  <si>
    <t>Creator should be able to create below Question and answer with Italics Text and save.
1.MCQ 
2.Subjective</t>
  </si>
  <si>
    <t>Verify creator is able to create below Question and answer with underlined Text and save.
1.MCQ 
2.Subjective</t>
  </si>
  <si>
    <t>1. Login to portal " staging.sunbirded.org" with content creator credentials
2. Click on  workspace
3. Click on question set
4. Fill all the required field
5. Click on add question
6. Select the question type
7. Enter the text and select the text.
8. Apply the font/format during question creation</t>
  </si>
  <si>
    <t>Creator should be able to create below Question and answer with underlined Text and save.
1.MCQ 
2.Subjective</t>
  </si>
  <si>
    <t>Verify creator is able to create below Question and answer with Text having different font size and save.
1.MCQ 
2.Subjective</t>
  </si>
  <si>
    <t>1. Login to portal " staging.sunbirded.org" with content creator credentials
2. Click on  workspace
3. Click on question set
4. Fill all the required field
5. Click on add question
6. Select the question type as MCQ/Subjective. Update the text size.
7. Apply the font/format during question creation</t>
  </si>
  <si>
    <t>Creator should be able to create below Question and answer with Text having different font size and save.
1.MCQ 
2.Subjective</t>
  </si>
  <si>
    <t>verifyCreatorIsAbleToCreateQuestionAndAnswerWithTextHavingDifferentFontSize</t>
  </si>
  <si>
    <t>Verify creator is able to create below Question and answer with superscript text and save.
1.MCQ 
2.Subjective</t>
  </si>
  <si>
    <t>1. Login to portal " staging.sunbirded.org" with content creator credentials
2. Click on  workspace
3. Click on question set
4. Fill all the required field
5. Click on add question
6. Select the question type 0
7. Apply the font/format during question creation</t>
  </si>
  <si>
    <t>Creator should be able to create below Question and answer with superscript text and save.
1.MCQ 
2.Subjective</t>
  </si>
  <si>
    <t>verifyCreatorIsAbleToCreateQuestionAndAnswerInSuperScriptAndSubscriptText</t>
  </si>
  <si>
    <t>Verify creator is able to create below Question and answer with Subscript text and save.
1.MCQ 
2.Subjective</t>
  </si>
  <si>
    <t>1. Login to portal " staging.sunbirded.org" with content creator credentials
2. Click on  workspace
3. Click on question set
4. Fill all the required field
5. Click on add question
6. Select the question type
7. Enter the text in the Question , Answer and solution fields.
8. Add the subscript for the text.</t>
  </si>
  <si>
    <t>Creator should be able to create below Question and answer with Subscript text and save.
1.MCQ 
2.Subjective</t>
  </si>
  <si>
    <t>Verify creator is able to create below Question and answer with Text in Bulleted List and save.
1.MCQ 
2.Subjective</t>
  </si>
  <si>
    <t>1. Login to portal " staging.sunbirded.org" with content creator credentials
2. Click on  workspace
3. Click on question set
4. Fill all the required field
5. Click on add question
6. Select the question type
7. Select the bulleted list option.
8. Enter the text.
7. Verify whether you are able to add the text.</t>
  </si>
  <si>
    <t>Creator should be able to create below Question and answer with Text in Bulleted List and save.
1.MCQ 
2.Subjective</t>
  </si>
  <si>
    <t>validateBulletedPointsInCreatingQuestionSet</t>
  </si>
  <si>
    <t>Verify creator is able to create below Question and answer with Text in Numbered List and save.
1.MCQ 
2.Subjective</t>
  </si>
  <si>
    <t>1. Login to portal " staging.sunbirded.org" with content creator credentials
2. Click on  workspace
3. Click on question set
4. Fill all the required field
5. Click on add question
6. Select the question type
7. Select the Numbered list option.
7. Apply the font/format during question creation
8. Add the text and update with numbered list</t>
  </si>
  <si>
    <t>Creator should be able to create below Question and answer with Text in Numbered List and save.
1.MCQ 
2.Subjective</t>
  </si>
  <si>
    <t>validateNumberedListPointsInCreatingQuestionSet</t>
  </si>
  <si>
    <t>Verify creator is able to create below Question and answer in table format and save
1.MCQ 
2.Subjective.</t>
  </si>
  <si>
    <t>1. Login to portal " staging.sunbirded.org" with content creator credentials
2. Click on  workspace
3. Click on question set
4. Fill all the required field
5. Click on add question
6. Select the question type
7. Select the table option available in the editor.
8. Enter the text.
0. Apply the font/format during question creation</t>
  </si>
  <si>
    <t>Creator should be able to create below Question and answer in table format and save
1.MCQ 
2.Subjective.</t>
  </si>
  <si>
    <t>validateTableListInCreatingQuestionSet</t>
  </si>
  <si>
    <t>Verify creator is able to create below Question and answer using Heading text format and save
1.MCQ 
2.Subjective</t>
  </si>
  <si>
    <t>1. Login to portal " staging.sunbirded.org" with content creator credentials
2. Click on  workspace
3. Click on question set
4. Fill all the required field
5. Click on add question
6. Select the question type
7. Apply the font/format during question creation</t>
  </si>
  <si>
    <t>Creator shoudl be able to create below Question and answer using Heading text format and save
1.MCQ 
2.Subjective</t>
  </si>
  <si>
    <t>verifyCreatorIsAbleToCreateQuestionAndAnswerUsingHeadingTextFormatAndSave</t>
  </si>
  <si>
    <t>Verify creator is able to create below Question and answer in Math and Scientific text and save.
1.MCQ 
2.Subjective</t>
  </si>
  <si>
    <t>1. Login to portal " staging.sunbirded.org" with content creator credentials
2. Click on  workspace
3. Click on question set
4. Fill all the required field
5. Click on add question
6. Select the question type
7. Click on math formula icon, select the formulae and update.
7. Apply the font/format during question creation</t>
  </si>
  <si>
    <t>Creator should be able to create below Question and answer in Math and Scientific text and save.
1.MCQ 
2.Subjective</t>
  </si>
  <si>
    <t>verifyCreatorIsAbleToCreateQuestionAndAnswerInMathScientificTextAndSave</t>
  </si>
  <si>
    <t xml:space="preserve">Verify creator is able to create below Question and answer in special character and save.
1.MCQ 
</t>
  </si>
  <si>
    <t>1. Login to portal " staging.sunbirded.org" with content creator credentials
2. Click on  workspace
3. Click on question set
4. Fill all the required field
5. Click on add question
6. Select the question type
7. Click on special character icon available and select the text.
7. Apply the font/format during question creation</t>
  </si>
  <si>
    <t xml:space="preserve">Creator should be able to create below Question and answer in special character and save.
1.MCQ 
</t>
  </si>
  <si>
    <t>verifyCreatorIsAbleToCreateQuestionAndAnswerInSpecialCharactersAndSave</t>
  </si>
  <si>
    <t>Verify creator is able to create below Question and answer in special character and save.
1.Subjective</t>
  </si>
  <si>
    <t>Creator should be able to create below Question and answer in special character and save.
1.Subjective</t>
  </si>
  <si>
    <t>verifyCreatorIsAbleToCreateQuestionAndAnswerInSpecialCharactersAndSaveForSubjective</t>
  </si>
  <si>
    <t>Verify on summary page Show summary with correct / incorrect if feedback is enabled during creation</t>
  </si>
  <si>
    <t xml:space="preserve">1. Open the URL
2. Login with valid login credentials
3. Search for Question set content
4. Play that content where show feedback is checked
</t>
  </si>
  <si>
    <t>On summary page Show summary with correct / incorrect if feedback is enabled during creation</t>
  </si>
  <si>
    <t>verifyOnSummaryPageShowSummaryWithCorrectIncorrectIfFeedbackIsEnabledDuringCreation</t>
  </si>
  <si>
    <t xml:space="preserve">Verify when Show Solution is true then enable the left solution icon “Ans“
Verify when show soultion is False then disable the left solution icon””Ans” </t>
  </si>
  <si>
    <t xml:space="preserve">1. Open the URL
2. Login with valid login credentials
3. Search for Question set content
4. Play that content where submit feedback is turned off
5. Select the appropriate answer
</t>
  </si>
  <si>
    <t xml:space="preserve">&gt; When Show Solution is true then enable the left solution icon “Ans“
&gt; When show soultion is False then disable the left solution icon””Ans” </t>
  </si>
  <si>
    <t>verifyShowSolutionEnableAndDisableForAnsIcon</t>
  </si>
  <si>
    <t>Verify on Solution view page Labels should be Question, Options, Solution in case of MCQ OR Question, Answer, Solution in case of Subjective question</t>
  </si>
  <si>
    <t>On Solution view page Labels should be Question, Options, Solution in case of MCQ OR Question, Answer, Solution in case of Subjective question</t>
  </si>
  <si>
    <t>Verify when Show Feedback is true then Progress bar will have marking for correct &amp; incorrect for questions attempted
Verify when Show Feedback is true then Submit confirmation page will have correct &amp; incorrect marking for questions attempted</t>
  </si>
  <si>
    <t xml:space="preserve">1. Open the URL
2. Login with valid login credentials
3. Search for Question set type content
4. Play that content where submit feedback is turned on
5. Select the appropriate answer
</t>
  </si>
  <si>
    <t>When Show Feedback is true then Progress bar will have marking for correct &amp; incorrect for questions attempted
When Show Feedback is true then Submit confirmation page will have correct &amp; incorrect marking for questions attempted</t>
  </si>
  <si>
    <t>verifyWhenShowFeedbackIsTrueThenProgressBarWillHaveMarkingForCorrectAndIncorrectForQuestionsAttempted</t>
  </si>
  <si>
    <t xml:space="preserve">&gt;&gt;Verify white indication on question set progress bar means its unseen by the user
&gt;&gt;Verify Grey indication on question set progress bar means its Seen by user but not attempted (Skipped)
&gt;&gt;Verify Blue indication on question set progress bar maens it was Attempted by user, irrespective of correct, incorrect or partial score if show feedback is turned off
&gt;&gt;Verify Green indication on question set means it was  Attempted by user and its Correct [Only when Show Feedback = True]
&gt;&gt;Verify Green indication on question set means it was  Attempted by user and its Correct [Only when Show Feedback = True]
&gt;&gt;Verify Red indication on question set means it was Attempted and its Incorrect [Only when Show Feedback = True]
&gt;&gt;Verify Red indication on question set means it was Attempted and its Incorrect [Only when Show Feedback = True]
</t>
  </si>
  <si>
    <t xml:space="preserve">1. Open the URL
2. Login with valid login credentials
3. Search for Question set type content
4. Play that content with out seen
5. Verify the color combination at the end screen of player
</t>
  </si>
  <si>
    <r>
      <rPr>
        <rFont val="Arial"/>
        <color theme="1"/>
        <sz val="10.0"/>
      </rPr>
      <t xml:space="preserve">&gt;&gt;White indication on question set progress bar means its unseen by the user
&gt;&gt;Grey indication on question set progress bar means its Seen by user but not attempted (Skipped)
&gt;&gt;Blue indication on question set progress bar maens it was Attempted by user, irrespective of correct, incorrect or partial score if show feedback is turned off
&gt;&gt;Green indication on question set means it was  Attempted by user and its Correct [Only when Show Feedback = True]
&gt;&gt;Green indication on question set means it was  Attempted by user and its Correct [Only when Show Feedback = True]
&gt;&gt;Red indication on question set means it was Attempted and its Incorrect [Only when Show Feedback = True]
&gt;&gt;Red indication on question set means it was Attempted and its Incorrect [Only when Show Feedback = True]
</t>
    </r>
    <r>
      <rPr>
        <rFont val="Arial"/>
        <color rgb="FFEA4335"/>
        <sz val="10.0"/>
      </rPr>
      <t>&gt;&gt;Combination of Red and Green indicates Partial it is correct / incorrect [Only when Show Feedback = true]</t>
    </r>
  </si>
  <si>
    <t>VishwaNov29</t>
  </si>
  <si>
    <t>SB-27272</t>
  </si>
  <si>
    <t>Verify if the user is click on Replay in end page it will go to instruction page</t>
  </si>
  <si>
    <t>1.Login as a contributor
2.Open the project and Create Practice question set
3.Create sections and Questions in the question set
4.Click on Preview and replay
5.Verify if the user is click on Replay in end page it will go to instruction page</t>
  </si>
  <si>
    <t>user should click on Replay button in end page it should go to instruction page</t>
  </si>
  <si>
    <t>verifyThatCreatorIsAbleToPreviewTheSubjectiveQuestionInLandscapeModeByDefault</t>
  </si>
  <si>
    <t xml:space="preserve">Verify that when user with creator role preview the questions, user should be displayed with image, question and answers(if added) is visible properly </t>
  </si>
  <si>
    <t>1. Open the URL
2. Login as Content creator
3. Create a Question set
4. Add questions with images
5. Preview</t>
  </si>
  <si>
    <t xml:space="preserve">User with creator role preview the questions, user should be displayed with image, question and answers(if added) should be visible properly </t>
  </si>
  <si>
    <t xml:space="preserve">Verify during creating Subjective type Questions,  creator is be able to see Heading menu and selecting on that creator is able to see-
&lt;h1&gt;
&lt;h2&gt;
&lt;h3&gt;
&lt;h4&gt;
&lt;h5&gt;
&lt;h6&gt;
</t>
  </si>
  <si>
    <t xml:space="preserve">1. Open the staging URL
2. Login with creator role
3. Click on question set
4. Create Question set using subjective type
5.Creator is able to see different type heading formats in questions, answer and options
&lt;h1&gt;
&lt;h2&gt;
&lt;h3&gt;
&lt;h4&gt;
&lt;h5&gt;
&lt;h6&gt;
&lt;P&gt;
</t>
  </si>
  <si>
    <t>During creating Subjective type Question,  Creator shoudl be able to see Heading menu and selecting on that user should be able to see-
&lt;h1&gt;
&lt;h2&gt;
&lt;h3&gt;
&lt;h4&gt;
&lt;h5&gt;
&lt;h6&gt;
&lt;P&gt;</t>
  </si>
  <si>
    <t>verifyCreatorIsAbleToViewDifferentHeadingsAndTextFormatInSubjectiveQuestionSet</t>
  </si>
  <si>
    <t>Verify creator is able to select different tags individually
and previewing it should reflect properly as per the selected tag while creating descriptive type question</t>
  </si>
  <si>
    <t>1. Open the staging URL
2. Login with creator role
3. Click on question set
4. Create Question set using subjective type 
5.Select the tags individually
6.Preview</t>
  </si>
  <si>
    <t>Creator should be able to select different tags individually and previewing it should reflect properly as per the selected tag while creating descriptive type question</t>
  </si>
  <si>
    <t>verifyCreatorIsAbleToSelectDifferentHeadingTagsIndividuallyAndPreviewingInSubjectiveQuesn</t>
  </si>
  <si>
    <t>Verify selecting &lt;p&gt; tag creator is able to create new paragraph during subjective type question</t>
  </si>
  <si>
    <t xml:space="preserve">1. Open the staging URL
2. Login with creator role
3. Click on question set
4. Create Question set using Subjective type
5.Select the&lt;p&gt; paragraph tag 
</t>
  </si>
  <si>
    <t>On selecting &lt;p&gt; tag Creator should be able to create new paragraph during subjective type question</t>
  </si>
  <si>
    <t>verifyCreatorIsAbleToCreateNewParagraphDuringDescriptiveTypeQuestion</t>
  </si>
  <si>
    <t>Verify during creating MCQ type content from QUML player Creator should be able to select Bullet list from the User interface</t>
  </si>
  <si>
    <t>1. Open the staging URL
2. Login with creator role
3. Click on question set
4. Create Question set using MCQ type 
with bullet list form</t>
  </si>
  <si>
    <t>during creating MCQ type content from QUML player Creator should be able to select Bullet list from the User interface</t>
  </si>
  <si>
    <t>verifyMCQCreatorShouldBeAbleToSelectBulletListFromTheUI</t>
  </si>
  <si>
    <t>Verify Creator is able to create MCQ type content
Verify during MCQ type content creation from QUML player user should be able to see different text format such as Bullet List, Table and heading</t>
  </si>
  <si>
    <t xml:space="preserve">1. Open the staging URL
2. Login with creator role
3. Click on question set
4. Create Question set using MCQ type with different formats like text, bullet list, table, heading
</t>
  </si>
  <si>
    <t>Creator should be able to create MQC type content
Creator should be able to see different text format such as Bullet List, Table and heading</t>
  </si>
  <si>
    <t>VerifyUserShouldBeAbleToCreateMQCTypeContent</t>
  </si>
  <si>
    <t>Verify creator is able to select different tags individually
and previewing it should reflect properly as per teh selected tag
Verify selecting &lt;p&gt; tag user should be able to create new paragraph</t>
  </si>
  <si>
    <t>1. Open the staging URL
2. Login with creator role
3. Click on question set
4. Create Question set using MCQ type 
5. slect different tags individually</t>
  </si>
  <si>
    <t>Creator should be able to select different tags individually
and previewing it should reflect properly as per teh selected tag
Selecting &lt;p&gt; tag user should be able to create new paragraph</t>
  </si>
  <si>
    <t>verifyCreatorIsAbleToViewDifferentHeadingsAndParagraphIndividuallyAndPreviewingInMCQQusnSet</t>
  </si>
  <si>
    <t>Verify during creating MCQ type content from QUML player creator is able to select Table from the user interface
Verify during creating MCQ type content from QUML player creator is able to select Heading from the user interface
"Verify during creating MCQ type content from QUML player  creator is  able to see Heading menu and selecting on that creator is able to see-
&lt;h1&gt;
&lt;h2&gt;
&lt;h3&gt;
&lt;h4&gt;
&lt;h5&gt;
&lt;h6&gt;
&lt;P&gt;"</t>
  </si>
  <si>
    <t xml:space="preserve">1. User should have creator access
2. Question set oprtion should be enabled
</t>
  </si>
  <si>
    <t>1. Open the staging URL
2. Login with creator role
3. Click on question set
4. Create Question set using MCQ type 
5.Create table</t>
  </si>
  <si>
    <t>During creating MCQ type content from QUML player user should be able to select Table from the user interface
During creating MCQ type content from QUML player user should be able to select Heading from the user interface
During creating MCQ type content from QUML player  User shoudl be able to see Heading menu and selecting on that user should be able to see-
&lt;h1&gt;
&lt;h2&gt;
&lt;h3&gt;
&lt;h4&gt;
&lt;h5&gt;
&lt;h6&gt;
&lt;P&gt;"</t>
  </si>
  <si>
    <t>verifyContentCreatorIsAbleToSelectTableAndDifferentHeadingsInMCQTypeQuesnSet</t>
  </si>
  <si>
    <t>Verify Creator is able to see image in the list and selecting image option and creator is able to select the image
Verify post selecting image creator is able to Resize the image 
creator is able to resize the images to 
25%
50%
75%
100%"</t>
  </si>
  <si>
    <t>1. User should have creator access</t>
  </si>
  <si>
    <t xml:space="preserve">1. Login to sunbird portal 
2. Login with content creator credentials
3. Click on profile Icon
4. Click on create
5. Click on question set and fill all the mandotary details
6.Click on Add child button to create Sections
7.Fill all the details
8. Click on create new button
9. Select MCQ question type
10. Add image in question, options and solution fields and reize it
</t>
  </si>
  <si>
    <t>Creator should be able to see image in the list and selecting image option user should be able to select the image
Post selecting image user should be able to Resize the image 
 creator should resize the images to 
25%
50%
75%
100%"</t>
  </si>
  <si>
    <t>Verify during creation what ever the percentage is been used while preview creator should see the same size of the images</t>
  </si>
  <si>
    <t>1. Open the staging URL
2. Login with creator role
3. Click on question set
4. Create Question set using MCQ type 
5.Give images in question , answer and solution</t>
  </si>
  <si>
    <t>During creation what ever the percentage is been used, previewer should see the same size of the images</t>
  </si>
  <si>
    <t>verifyImagesCanBeUsedInMCQQuestionAnswerSolutionOptions</t>
  </si>
  <si>
    <t>https://project-sunbird.atlassian.net/browse/IQ-566</t>
  </si>
  <si>
    <t>Verify creator is able to move the images to left, right and middle alignment</t>
  </si>
  <si>
    <t>1. Open the portal"https://staging.sunbirded.org/"
2. Login with creator role
3. Go to Workspace &gt; QuestionSet
4. Try to create question set
5. Add some images into it
6. Observe</t>
  </si>
  <si>
    <t>User should be able to move the images to left, right and middle alignment</t>
  </si>
  <si>
    <t>verfyUserShouldBeAbleToMoveImagesWhileCreatingQuestionSet</t>
  </si>
  <si>
    <t>SB-25097</t>
  </si>
  <si>
    <t>Verify MCQ type question shouid support three layout(Vertical, grid and horizontal) during creation</t>
  </si>
  <si>
    <t>1. Open the sunbird portal
2. Login with content creator role
3.Click on profile Icon
4. Click on workspace
5. Click on questionset
6. Fill all the mandatory values in root node
7. Click on create new button
8. Click on MCQ type question
9. Select layout type as Grid next to option text
10. Fill the question and options 
11. Click on preview button
12. Observe question is displayed in grid layout
13. repeat the same steps for vertical and horizontal layout</t>
  </si>
  <si>
    <t>MCQ type question should support three layout(Vertical, grid and horizontal)  during creation</t>
  </si>
  <si>
    <t>VerifyMCQTypeQuestionShouldSupportThreeLayoutDuringCreation</t>
  </si>
  <si>
    <t>ValidateGridVerticalHorizontalLayoutWhileCreatingQuestion</t>
  </si>
  <si>
    <t>Verify content creator is able to create ,save and submit for review the question set with MCQ having png / JPEG type images
Question field
Answer field
Solution field</t>
  </si>
  <si>
    <r>
      <rPr>
        <rFont val="Arial"/>
        <color theme="1"/>
        <sz val="10.0"/>
      </rPr>
      <t>1.Login to sunbird staging as a creator
2.Go to workspace
3.create quetion s</t>
    </r>
    <r>
      <rPr>
        <rFont val="Arial"/>
        <color rgb="FF000000"/>
        <sz val="10.0"/>
        <u/>
      </rPr>
      <t>et</t>
    </r>
    <r>
      <rPr>
        <rFont val="Arial"/>
        <color theme="1"/>
        <sz val="10.0"/>
      </rPr>
      <t xml:space="preserve">
4. In that create MCQ type question
5.Upload  png /JPEG type images in the question field, Answer field, Solution field
6.Save and Submit for review
</t>
    </r>
  </si>
  <si>
    <t>Content creator should be able to create ,save and submit for review  the question set with MCQ having png / JPEG type images
Question field
Answer field
Solution field</t>
  </si>
  <si>
    <t>verifyContentCreatorIsAbleToCreateSaveAndSubmitForReviewWithMCQQuestionSetHavingpng</t>
  </si>
  <si>
    <t>Verify content creator is able to create ,save and submit for review the question set with MCQ having png / JPEG type images with template 1
Question field
Answer field
Solution field</t>
  </si>
  <si>
    <r>
      <rPr>
        <rFont val="Arial"/>
        <color theme="1"/>
        <sz val="10.0"/>
      </rPr>
      <t>1.Login to sunbird staging as a creator
2.Go to workspace
3.create quetion s</t>
    </r>
    <r>
      <rPr>
        <rFont val="Arial"/>
        <color rgb="FF000000"/>
        <sz val="10.0"/>
        <u/>
      </rPr>
      <t>et</t>
    </r>
    <r>
      <rPr>
        <rFont val="Arial"/>
        <color theme="1"/>
        <sz val="10.0"/>
      </rPr>
      <t xml:space="preserve">
4. In that create MCQ type question
5.Upload  png /JPEG type images in the question field, Answer field answer is template 1 mode means vertical, Solution field
6.Save and Submit for review
</t>
    </r>
  </si>
  <si>
    <t>Content creator should able to create ,save and submit for review  the question set with MCQ having png / JPEG type images with template 1
Question field
Answer field
Solution field</t>
  </si>
  <si>
    <t>verifyContentCreatorIsAbleToSaveAndSubmitForReviewWithMCQQuestionSetHavingPngVertical</t>
  </si>
  <si>
    <t>Verify content creator is able to creat ,save and submit for review the question set with MCQ having png / JPEG type images with template 2
Question field
Answer field
Solution field</t>
  </si>
  <si>
    <r>
      <rPr>
        <rFont val="Arial"/>
        <color theme="1"/>
        <sz val="10.0"/>
      </rPr>
      <t>1.Login to sunbird staging as a creator
2.Go to workspace
3.create quetion s</t>
    </r>
    <r>
      <rPr>
        <rFont val="Arial"/>
        <color theme="1"/>
        <sz val="10.0"/>
        <u/>
      </rPr>
      <t>et</t>
    </r>
    <r>
      <rPr>
        <rFont val="Arial"/>
        <color theme="1"/>
        <sz val="10.0"/>
      </rPr>
      <t xml:space="preserve">
4. In that create MCQ type question
5.Upload  png /JPEG type images in the question field, Answer field answer is template 2 mode means horizontal, Solution field
6.Save and Submit for review
</t>
    </r>
  </si>
  <si>
    <t>Content creator should able to create ,save and submit for reviewthe question set with MCQ having png / JPEG type images with template 2
Question field
Answer field
Solution field</t>
  </si>
  <si>
    <t>verifyContentCreatorIsAbleToSaveAndSubmitForReviewWithMCQQuestionSetHavingPngGrid</t>
  </si>
  <si>
    <t>Verify content creator is able to create ,save and submit for reviewthe question set with MCQ having png / JPEG type images with template 3
Question field
Answer field
Solution field</t>
  </si>
  <si>
    <r>
      <rPr>
        <rFont val="Arial"/>
        <color theme="1"/>
        <sz val="10.0"/>
      </rPr>
      <t>1.Login to sunbird staging as a creator
2.Go to workspace
3.create quetion s</t>
    </r>
    <r>
      <rPr>
        <rFont val="Arial"/>
        <color rgb="FF000000"/>
        <sz val="10.0"/>
        <u/>
      </rPr>
      <t>et</t>
    </r>
    <r>
      <rPr>
        <rFont val="Arial"/>
        <color theme="1"/>
        <sz val="10.0"/>
      </rPr>
      <t xml:space="preserve">
4. In that create MCQ type question
5.Upload  png /JPEG type images in the question field, Answer field answer is template 3 mode means hybrid, Solution field
6.Save and Submit for review
</t>
    </r>
  </si>
  <si>
    <t>Content creator is able to create ,save and submit for review the question set with MCQ having png / JPEG type images with template 3
Question field
Answer field
Solution field</t>
  </si>
  <si>
    <t>verifyContentCreatorIsAbleToSaveAndSubmitForReviewWithMCQQuestionSetHavingPngHorizontal</t>
  </si>
  <si>
    <t>Verify images and size should be rendered properly for all types of lay out</t>
  </si>
  <si>
    <t xml:space="preserve">1. Open the URL
2. Login with creator role
3. Go to Workspace and then click on Question Set
4. Creat one question set  with different layout and images
</t>
  </si>
  <si>
    <t>Images and size should be rendered properly for all types of lay out</t>
  </si>
  <si>
    <t>verifyAllTypesOfLayoutsRendered</t>
  </si>
  <si>
    <t>Creator is able to  resize the images to while creating Subjective type question
25%
50%
75%
100%</t>
  </si>
  <si>
    <t xml:space="preserve">1. Login to sunbird portal 
2. Login with content creator credentials
3. Click on profile Icon
4. Click on  workspace
5. Click on create
6. Click on question set and fill all the mandotary details
7.Click on Add child button to create Sections
8.Fill all the details
9. Click on create new button
10. Select subjective question type
9. Add image in question, answer and solution fields and reize it
</t>
  </si>
  <si>
    <t>Creator should resize the images to while creating descriptive type question
25%
50%
75%
100%</t>
  </si>
  <si>
    <t>Verify during creating Subjective type question what ever the percentage is been used, while preview creator should see the same size of the images</t>
  </si>
  <si>
    <t>1. Open the staging URL
2.Goto Workspace
3. Login with creator role
4. Click on question set
5. Create Question set  
6.Create Subjective Question and Give the image in question , answer, solution
6.Click on image and select the resolution as 25%
50%
75%
100%
7.save and preview</t>
  </si>
  <si>
    <t>During creating Subjective  type question what ever the percentage is been used, creator should see the same size of the images while preview</t>
  </si>
  <si>
    <t xml:space="preserve">Verify creator is able to preview below mentioned Question and answer:
1.MCQ with Bold Text
2.MCQ with Italics Text
3.MCQ with underlined Text
4.MCQ having different font size
</t>
  </si>
  <si>
    <t>1. Login to portal " staging.sunbirded.org" with content creator credentials
2. Click on  workspace
3. Click on question set
4. Fill all the required field
5. Click on add question
6. Select the question type
7. Apply the font/format during question creation
8. Create the question successfully.
9. Click on preview, button available on root metadata of question</t>
  </si>
  <si>
    <t xml:space="preserve">Creator should be able to preview below mentioned Question and answer:
1.MCQ with Bold Text
2.MCQ with Italics Text
3.MCQ with underlined Text
4.MCQ having different font size
</t>
  </si>
  <si>
    <t>verifyCreatorIsAbleToPreviewMCQAndSubjectiveWithBoldItalicUnderlineAndDifferentFontSize</t>
  </si>
  <si>
    <t xml:space="preserve">Verify creator is able to preview below mentioned Question and answer:
1.MCQ with superscript text
2.MCQ with Subscript text 
3.MCQ with Text in Bulleted List
4.MCQ with Text in Numbered List 
</t>
  </si>
  <si>
    <t xml:space="preserve">Creator should be able to preview below mentioned Question and answer:
1.MCQ with superscript text
2.MCQ with Subscript text 
3.MCQ with Text in Bulleted List
4.MCQ with Text in Numbered List 
</t>
  </si>
  <si>
    <t>verifyCreatorIsAbleToPreviewMCQAndSubjectiveWithSuperscriptSubscriptBulletedAndNumberedText</t>
  </si>
  <si>
    <t>Verify creator is able to preview below mentioned Question and answer: 
1.MCQ with table format
2.MCQ with Heading text format 
3.MCQ with Math and Scientific text and special character</t>
  </si>
  <si>
    <t>Creator should be able to preview below mentioned Question and answer:
1.MCQ with table format
2.MCQ with Heading text format 
3.MCQ with Math and Scientific text and special character</t>
  </si>
  <si>
    <t>verifyCreatorIsAbleToPreviewMCQWithTableHeadingFormatMathScientificChar</t>
  </si>
  <si>
    <t xml:space="preserve">Verify creator is able to preview below mentioned Question and answer:
1.Subjective with Bold Text
2.Subjective with Italics Text
3.Subjunctive with underlined Text
4.Subjective having different font size
</t>
  </si>
  <si>
    <t xml:space="preserve">Creator should be able to preview below mentioned Question and answer:
1.Subjective with Bold Text
2.Subjective with Italics Text
3.Subjunctive with underlined Text
4.Subjective having different font size
</t>
  </si>
  <si>
    <t xml:space="preserve">Verify creator is able to preview below mentioned Question and answer:
1.Subjective with superscript text
2.Subjective with Subscript text 
3.Subjective with Text in Bulleted List
</t>
  </si>
  <si>
    <t xml:space="preserve">Creator should be able to preview below mentioned Question and answer:
1.Subjective with superscript text
2.Subjective with Subscript text 
3.Subjective with Text in Bulleted List
</t>
  </si>
  <si>
    <t>verifyCreatorIsAbleToPreviewSubjectiveWithSuperscriptSubscriptBulletedAndNumberedText</t>
  </si>
  <si>
    <t>Verify creator is able to preview below mentioned Question and answer:
1.Subjective with table format
2.Subjective with Heading text format 
3.Subjective with Math and Scientific text and special character</t>
  </si>
  <si>
    <t>Creator should be able to preview below mentioned Question and answer:
1.Subjective with table format
2.Subjective with Heading text format 
3.Subjective with Math and Scientific text and special character</t>
  </si>
  <si>
    <t>verifyCreatorIsAbleToPreviewSubjectiveWithTableHeadingFormatMathScientificChar</t>
  </si>
  <si>
    <t>Verify creator is able to create subjective type Question and video as a solution</t>
  </si>
  <si>
    <t>1. Open the sunbird portal
2. Login with content creator role
3.Click on profile Icon
4. Click on workspace
5. Click on questionset
6. Fill all the mandatory values in root node
7. Click on create new button
8. Click on Subjective type question
10. Fill the question and answer fields
11. Click choose type in solution field
12. Select video type from drop down
13. Add video from local drive or default video
12. Click on save button</t>
  </si>
  <si>
    <t>Creator should be able to create subjective type Questions with solution as video</t>
  </si>
  <si>
    <t>verifyCreatorIsAbleToCreateDescriptiveTypeContent</t>
  </si>
  <si>
    <t>UserAbleToCreateSubjectiveQuestionWithVideoInSolutionField</t>
  </si>
  <si>
    <t>Verify creator is able to submit the  question set for review by adding the questions on a units.</t>
  </si>
  <si>
    <t>1. Login to portal " staging.sunbirded.org" with content creator credentials
2. Click on  workspace
3. Click on collection / question set
4. Fill all the required field
5. Click on add content
6. Send it for review</t>
  </si>
  <si>
    <t>Creator shoudl be able to submit the collection or question set for review by adding the content on a units.</t>
  </si>
  <si>
    <t>verifyCreatorIsAbleToSubmitTheQuestionSetForReview</t>
  </si>
  <si>
    <t>Verify creator is able to align the image at left and Preview in the below fields for MCQ question set during creation and while reviewing by a reviewer. 
1. Question 
2. Answer 
3. Solution</t>
  </si>
  <si>
    <t>1. QuestionSet should be send for review from the creator.</t>
  </si>
  <si>
    <t>Steps as  creator:
1. Login to sunbird portal 
2. Login with content creator credentials
3. Click on profile Icon
4. Go to workspace-&gt;Create -&gt;Question set.
5. Fill the details in the root node
6. Create a section by adding child.
7. Click on create new-&gt;MCQ
8. Upload image in question, answer and solution field
9. Align the image to Left right and middle
10. Check the preview for the same
11. Click on send for review button
1. Login to sunbird portal 
2. Login with content reviewer credentials
3. Click on profile Icon
4. Click on the workspace.
5. Click on the Up for Review bucket.
6. Search for the questionset with review status
7. Open the questionset
8. Click on the Preview option
9. Observe</t>
  </si>
  <si>
    <t>Reviewer should able to view the image allignment properly</t>
  </si>
  <si>
    <t>SB-25020</t>
  </si>
  <si>
    <t xml:space="preserve">Verify alignment option as Left, middle and right is available on the below mentioned places in the Question set. 
1. Question field 
2. Answer field 
3. Solution
</t>
  </si>
  <si>
    <t>1. Login to sunbird portal 
2. Login with content creator credentials
3. Click on profile Icon
4. Go to workspace-&gt;Create -&gt;Question set.
5. Fill the details in the root node
6. Create a section by adding child.
7. Click on create new-&gt;MCQ
8. Upload image in question, answer and solution field
9. Align the image to Left right and middle
10. Check the preview for the same</t>
  </si>
  <si>
    <t>User should able to see alignment option as left, right and middle while uploading image</t>
  </si>
  <si>
    <t>Vishwa31</t>
  </si>
  <si>
    <t>Verify creator is able to align the text in below fields and  save, preview.
- Question
-Answer
-Solution</t>
  </si>
  <si>
    <t>1. Login to sunbird portal 
2. Login with content creator credentials
3. Click on profile Icon
4. Go to workspace-&gt;Create -&gt;Question set.
5. Fill the details in the root node
6. Create a section by adding child.
7. Click on create new-&gt;MCQ
8. Add text in question, answer and solution field
9. Align the text to Left, right and middle
10. Check the preview for the same</t>
  </si>
  <si>
    <t>Creator should able to see align text while previewing the question</t>
  </si>
  <si>
    <t>Verify the alignment provided by the creator is reflected on the editor and player during creation.</t>
  </si>
  <si>
    <t>1. Open with staging with URL:https://staging.sunbirded.org/
2. Click on the Explore.
3. Enter the Content reviewer credential's.
4. Click on the workspace.
5. Click on the Up for Review bucket.
6. Click on the Preview option
7. Observe</t>
  </si>
  <si>
    <t>Reviewer should able preview the QuestionSet</t>
  </si>
  <si>
    <t>Verify provided alignment is reflected on opening the draft question set.</t>
  </si>
  <si>
    <t>1. Open with staging with URL:https://staging.sunbirded.org/
2. Click on the Explore.
3. Enter the Content reviewer credential's.
4. Click on the workspace.
5. Click on the Up for Review bucket.
6. Click on the save button
7. Observe</t>
  </si>
  <si>
    <t>Creator should able view the darft content</t>
  </si>
  <si>
    <t>VerifyCreatorShouldAbleToViewTheDarftContent</t>
  </si>
  <si>
    <t>Verify creator is not able to edit the alignment/metadata/ post submitting it for review.</t>
  </si>
  <si>
    <t>Creator should not able to edit the QuestionSet which has been on review status</t>
  </si>
  <si>
    <t>verifyCreatorIsNotAbleToEditPostSubmittingItForReview</t>
  </si>
  <si>
    <t>Verify alignment provided by creator and Send For Review</t>
  </si>
  <si>
    <t>Creator should able get the alignment.</t>
  </si>
  <si>
    <t>verifyAlignmentProvidedByCreatorAndSendForReviewFromTheCreator</t>
  </si>
  <si>
    <t xml:space="preserve">Verify Creator is can not be edit the shuffle after send it for review when creating it on workspace
</t>
  </si>
  <si>
    <t xml:space="preserve">1. Open ED staging portal
2. Login as a content creator
3. Go to Workspace.
4. Click on the Question Set
5. Fill the root node, Add sections.
6. Fill the section node details.
7. Create the questions
8. Click on submit for review 
9. Submit the Question set for review
10. Cllick open the Question under review status from All my content section.
11. Verify whether you are not able to edit the Question set root node metadata, Section metadata, Question field, answer field, solution field, Question metadata field </t>
  </si>
  <si>
    <t>Creator should not be allowed to edit the  Question set under review status.</t>
  </si>
  <si>
    <t>verifyCreatorCanNotBeEditTheShuffleAfterSendForReviewWhenCreatingOnWorkspace</t>
  </si>
  <si>
    <t>Verify alignment provided by creator is available for the reviewer.</t>
  </si>
  <si>
    <t>1. QuestionSet created with alignment and should be send for review from the creator.</t>
  </si>
  <si>
    <t>1. Login to sunbird portal 
2. Login with content reviewer credentials
3. Click on profile Icon
4. Click on the workspace.
5. Click on the Up for Review bucket.
6. Search for the questionset with review status
7. Open the questionset
8. Click on the Preview option
9. Observe the alignment</t>
  </si>
  <si>
    <t>Reviewer should able to get the same alignment while previewing the question</t>
  </si>
  <si>
    <t>Verify creator is able to edit the alignment of question set text and save in below mentioned fields.
1. Question field 
2. Answer field
3. Solution 
4. Instructions</t>
  </si>
  <si>
    <t>Creator should able to edit the mentioned fields.
1. Question field 
2. Answer field
3. Solution 
4. Instructions</t>
  </si>
  <si>
    <t>VerifyCreatoShouldAbleToEdit</t>
  </si>
  <si>
    <t>02/05/2024</t>
  </si>
  <si>
    <t>Verify updated version of the alignment is available on opening the draft question set.</t>
  </si>
  <si>
    <t>Creator able to view the draft questionSet</t>
  </si>
  <si>
    <t>SB-23641</t>
  </si>
  <si>
    <t>Verify that creator is able to preview the MCQ Question in Landscape mode by default,</t>
  </si>
  <si>
    <t>1. Login to portal " staging.sunbirded.org" with content creator credentials
2. Click on  workspace
3. Click on collection / question set
4. Fill all the required field
5. Create MCQ type question
6.Preview the MCQ question</t>
  </si>
  <si>
    <t>Creator should be able to preview the MCQ Question in Landscape mode by default,</t>
  </si>
  <si>
    <t>verifyThatCreatorIsAbleToPreviewTheMCQQuestionInLandscapeModeByDefault</t>
  </si>
  <si>
    <t>Verify that creator is able to preview the Subjective Question in Landscape mode by default,</t>
  </si>
  <si>
    <t>1. Login to portal " staging.sunbirded.org" with content creator credentials
2. Click on  workspace
3. Click on collection / question set
4. Fill all the required field
5. Create Subjective type question
6.Preview the Subjective question</t>
  </si>
  <si>
    <t>Creator should be able to preview the Subjective Question in Landscape mode by default,</t>
  </si>
  <si>
    <t>Verify that creator is able to preview the MCQ Question in portrait mode by clicking on mobile icon below the Question.</t>
  </si>
  <si>
    <t>1. Login to portal " staging.sunbirded.org" with content creator credentials
2. Click on  workspace
3. Click on collection / question set
4. Fill all the required field
5. Create MCQ type question
6.Preview the MCQ question by clicking on mobile icon</t>
  </si>
  <si>
    <t>Creator should be  able to preview the MCQ Question in portrait mode by clicking on mobile icon below the Question.</t>
  </si>
  <si>
    <t>verifyCreatorIsAbleToPreviewMCQQuestionInPortraitModeByClickingOnMobileIcon</t>
  </si>
  <si>
    <t>Verify that creator is able to preview the Subjective Question in portrait mode by clicking on mobile icon below the Question.</t>
  </si>
  <si>
    <t>Creator should be able to preview the Subjective Question in portrait mode by clicking on mobile icon below the Question.</t>
  </si>
  <si>
    <t>verifyCreatorIsAbleToPreviewSubjectiveQuestionInPortraitModeByClickingOnMobileIcon</t>
  </si>
  <si>
    <t>Verify that 16:9 ratio is the dimension of the Question set when creator preview the MCQ Question in Landscape mode.</t>
  </si>
  <si>
    <t>1.Login as a creator  in "staging.sunbirded.org" in sunbird
2.Go to workspace
3.Create question set
4.Fill all the mandotary details
5.Create MCQ questions and save
6.Click on question, below right side clik on monitor symbol
7.Check Questions are coming in landscape while previewing</t>
  </si>
  <si>
    <t>MCQ Questions should be displayed in landscape with 16:9 ratio</t>
  </si>
  <si>
    <t>verifyTheRatioOfQuestionSetWhenCreatorPreviewTheMCQQuestionInLandscape</t>
  </si>
  <si>
    <t>Verify that 16:9 ratio is the dimension of the Question set when creator preview the Subjective Question in Landscape mode.</t>
  </si>
  <si>
    <t>1.Login as a creator  in "staging.sunbirded.org" in sunbird
2.Go to workspace
3.Create question set
4.Fill all the mandotary details
5.Create Subjective questions and save
6.Click on question, below right side clik on monitor symbol
7.Check Questions are coming in landscape while previewing</t>
  </si>
  <si>
    <t>Subjective Questions should be displayed in landscape with 16:9 ratio</t>
  </si>
  <si>
    <t>verifyTheRatioOfQuestionSetWhenCreatorPreviewTheSubjectiveQuestionInLandscape</t>
  </si>
  <si>
    <t>Verify that 16:9 ratio is the dimension of the Question set when creator preview the MCQ Question in Portrait mode.</t>
  </si>
  <si>
    <t>1.Login as a creator  in "staging.sunbirded.org" in sunbird
2.Go to workspace
3.Create question set
4.Fill all the mandotary details
5.Create MCQ questions and save
6.Click on question, below right side clik on mobile symbol
7.Check Questions are coming in Portrate while previewing</t>
  </si>
  <si>
    <t>MCQ Questions should be displayed in Portrate with 16:9 ratio</t>
  </si>
  <si>
    <t>verifyRatioOfQuestionSetWhenCreatorPreviewTheMCQQuestionInPortraitMode</t>
  </si>
  <si>
    <t>Verify that 16:9 ratio is the dimension of the Question set when creator preview the Subjective Question in Portrait mode.</t>
  </si>
  <si>
    <t>1.Login as a creator  in "staging.sunbirded.org" in sunbird
2.Go to workspace
3.Create question set
4.Fill all the mandotary details
5.Create Subjective questions and save
6.Click on question, below right side clik on mobile symbol
7.Check Questions are coming in Portrate while previewing</t>
  </si>
  <si>
    <t>Subjective Questions should be displayed in Portrate with 16:9 ratio</t>
  </si>
  <si>
    <t>verifyRatioOfQuestionSetWhenCreatorPreviewTheSubjectiveQuestionInPortraitMode</t>
  </si>
  <si>
    <t>Verify that creator is able to preview the MCQ Question both in Landscape and portrait mode by clicking desktop or mobile icon below the Question.</t>
  </si>
  <si>
    <t>1.Login as a creator  in "staging.sunbirded.org" in sunbird
2.Go to workspace
3.Create question set
4.Fill all the mandotary details
5.Create MCQ questions and save
6.Click on question, below right side clik on mobile symbol
7.Check Questions are coming in Portrate while previewing and if user click on desktop icon and preview on landscape mode</t>
  </si>
  <si>
    <t>Creator should be  able to preview the MCQ Question both in Landscape and portrait mode by clicking desktop or mobile icon below the Question.</t>
  </si>
  <si>
    <t>VerifyCreatorIsAbleToPreviewMCQQuestionBothInLandscapeAndPortraitModeByClickingDesktopOrMobileIcon</t>
  </si>
  <si>
    <t>Verify that creator is able to preview the Subjective Question both in Landscape and portrait mode by clicking desktop or mobile icon below the Question.</t>
  </si>
  <si>
    <t>1.Login as a creator  in "staging.sunbirded.org" in sunbird
2.Go to workspace
3.Create question set
4.Fill all the mandotary details
5.Create Subjective questions and save
6.Click on question, below right side clik on mobile symbol
7.Check Questions are coming in Portrate while previewing and if user click on desktop icon and preview on landscape mode</t>
  </si>
  <si>
    <t>Creator should be  able to preview the Subjective Question both in Landscape and portrait mode by clicking desktop or mobile icon below the Question.</t>
  </si>
  <si>
    <t>VerifyCreatorIsAbleToPreviewSubjectiveQuestionBothInLandscapeAndPortraitModeByClickingDesktopOrMobileIcon</t>
  </si>
  <si>
    <t>Verify that creator is able to preview the MCQ Question with solution in Landscape mode.</t>
  </si>
  <si>
    <t>1.Login as a creator  in "staging.sunbirded.org" in sunbird
2.Go to workspace
3.Create question set
4.Fill all the mandotary details
5.Create MCQ questions with solution and save
6.Click on question, below right side clik on monitor symbol
7.Check Questions are coming in landscape while previewing</t>
  </si>
  <si>
    <t>Creator should be able to preview the MCQ Question with solution in Landscape mode</t>
  </si>
  <si>
    <t>verifyThatCreatorIsAbleToPreviewMCQQuestionWithSolutionInLandscape</t>
  </si>
  <si>
    <t>Verify that creator is able to preview the MCQ Question with solution in Portrait mode.</t>
  </si>
  <si>
    <t>1.Login as a creator  in "staging.sunbirded.org" in sunbird
2.Go to workspace
3.Create question set
4.Fill all the mandotary details
5.Create MCQ questions with solution and save
6.Click on question, below right side clik on monitor symbol
7.Check Questions are coming in Portraite while previewing</t>
  </si>
  <si>
    <t>Creator should able to preview the MCQ Question with solution in Portrait mode.</t>
  </si>
  <si>
    <t>verifyThatCreatorIsAbleToPreviewTheMCQQuestionWithSolutionInPortraitMode</t>
  </si>
  <si>
    <t>Verify that creator is able to preview the Subjective Question with solution in Landscape mode.</t>
  </si>
  <si>
    <t>1.Login as a creator  in "staging.sunbirded.org" in sunbird
2.Go to workspace
3.Create question set
4.Fill all the mandotary details
5.Create Subjective questions with solution and save
6.Click on question, below right side clik on monitor symbol
7.Check Questions are coming in landscape while previewing</t>
  </si>
  <si>
    <t>Creator should able to preview the Subjective Question with solution in Landscape mode.</t>
  </si>
  <si>
    <t>verifyThatCreatorIsAbleToPreviewTheSubjectiveQuestionWithSolutionInLandscapeMode</t>
  </si>
  <si>
    <t>Verify that creator is able to preview the Subjective Question with solution in Portrait mode.</t>
  </si>
  <si>
    <t>1.Login as a creator  in "staging.sunbirded.org" in sunbird
2.Go to workspace
3.Create question set
4.Fill all the mandotary details
5.Create Subjective questions with solution and save
6.Click on question, below right side clik on monitor symbol
7.Check Questions are coming in Portrait mode while previewing</t>
  </si>
  <si>
    <t>Creator should able to preview the Subjective Question with solution in Portraite mode.</t>
  </si>
  <si>
    <t>verifyThatCreatorIsAbleToPreviewTheSubjectiveQuestionWithSolutionInPortraitMode</t>
  </si>
  <si>
    <t>Verify that creator is able to preview the MCQ Question which have video as solution in Landscape mode.</t>
  </si>
  <si>
    <t>1.Login as a creator  in "staging.sunbirded.org" in sunbird
2.Go to workspace
3.Create question set
4.Fill all the mandotary details
5.Create MCQ questions with solution as video and save
6.Click on question, below right side clik on monitor symbol
7.Check Questions are coming in landscape while previewing single Question</t>
  </si>
  <si>
    <t>Creator should be  able to preview the MCQ Question which have video as solution in Landscape mode.</t>
  </si>
  <si>
    <t>verifyThatCreatorIsAbleToPreviewTheMCQQuestionVideoAsSolutionInLandscapeMode</t>
  </si>
  <si>
    <t>Verify that creator is able to preview the MCQ Question which have video as solution in portrait mode.</t>
  </si>
  <si>
    <t>1.Login as a creator  in "staging.sunbirded.org" in sunbird
2.Go to workspace
3.Create question set
4.Fill all the mandotary details
5.Create MCQ questions with solution as video and save
6.Click on question, below right side clik on monitor symbol
7.Check Questions are coming in Portrait while previewing single Question</t>
  </si>
  <si>
    <t>Creator should be  able to preview the MCQ Question which have video as solution in Portrait mode.</t>
  </si>
  <si>
    <t>verifyThatCreatorIsAbleToPreviewTheMCQQuestionVideoAsSolutionInPortraitMode</t>
  </si>
  <si>
    <t>Verify that creator is able to preview the Subjective Question which have video as solution in Landscape mode.</t>
  </si>
  <si>
    <t>1.Login as a creator  in "staging.sunbirded.org" in sunbird
2.Go to workspace
3.Create question set
4.Fill all the mandotary details
5.Create Subjective questions with solution as video and save
6.Click on question, below right side clik on monitor symbol
7.Check Questions are coming in landscape while previewing single Question</t>
  </si>
  <si>
    <t>Creator should be  able to preview the Subjective Question which have video as solution in Landscape mode.</t>
  </si>
  <si>
    <t>verifyThatCreatorIsAbleToPreviewTheSubjectiveQuestionVideoAsSolutionInLandscapeMode</t>
  </si>
  <si>
    <t>Verify that creator is able to preview the Subjective Question which have video as solution in portrait mode.</t>
  </si>
  <si>
    <t>1.Login as a creator  in "staging.sunbirded.org" in sunbird
2.Go to workspace
3.Create question set
4.Fill all the mandotary details
5.Create Subjective questions with solution as video and save
6.Click on question, below right side clik on monitor symbol
7.Check Questions are coming in Portrait while previewing single Question</t>
  </si>
  <si>
    <t>Creator should be  able to preview the Subjective Question which have video as solution in Portrait mode.</t>
  </si>
  <si>
    <t>verifyThatCreatorIsAbleToPreviewTheSubjectiveQuestionVideoAsSolutionInPortrait</t>
  </si>
  <si>
    <t>Verify that creator is able to preview the MCQ Question which have Images in Landscape mode.</t>
  </si>
  <si>
    <t>1.Login as a creator  in "staging.sunbirded.org" in sunbird
2.Go to workspace
3.Create question set
4.Fill all the mandotary details
5.Create MCQ questions with solution as image and save
6.Click on question, below right side clik on monitor symbol
7.Check Questions are coming in landscape while previewing single Question</t>
  </si>
  <si>
    <t>Creator should be  able to preview the MCQ Question which have Images in Landscape mode.</t>
  </si>
  <si>
    <t>verifyThatCreatorIsAbleToPreviewTheMCQQuestionWitImagesInLandscape</t>
  </si>
  <si>
    <t>Verify that creator is able to preview the MCQ Question which have Images in portrait mode.</t>
  </si>
  <si>
    <t>1.Login as a creator  in "staging.sunbirded.org" in sunbird
2.Go to workspace
3.Create question set
4.Fill all the mandotary details
5.Create MCQ questions with solution as image and save
6.Click on question, below right side clik on mobile symbol
7.Check Questions are coming in Portrait mode while previewing single Question</t>
  </si>
  <si>
    <t>Creator should be  able to preview the MCQ Question which have Images in Portrait mode.</t>
  </si>
  <si>
    <t>Verify that creator is able to preview the Subjective Question which have Images in Landscape mode.</t>
  </si>
  <si>
    <t>1.Login as a creator  in "staging.sunbirded.org" in sunbird
2.Go to workspace
3.Create question set
4.Fill all the mandotary details
5.Create Subjective questions with solution as image and save
6.Click on question, below right side clik on monitor symbol
7.Check Questions are coming in landscape while previewing single Question</t>
  </si>
  <si>
    <t>Creator should be  able to preview the Subjective Question which have Images in Landscape mode.</t>
  </si>
  <si>
    <t>verifyThatCreatorIsAbleToPreviewTheSubjectiveQuestionWithImagesInLandscape</t>
  </si>
  <si>
    <t>Verify that creator is able to preview the Subjective Question which have Images in portrait mode.</t>
  </si>
  <si>
    <t>1.Login as a creator  in "staging.sunbirded.org" in sunbird
2.Go to workspace
3.Create question set
4.Fill all the mandotary details
5.Create Subjective questions with solution as image and save
6.Click on question, below right side clik on moblie symbol
7.Check Questions are coming in Portrait while previewing single Question</t>
  </si>
  <si>
    <t>Creator should be  able to preview the Subjective Question which have Images in Portrait mode.</t>
  </si>
  <si>
    <t>Verify that creator is able to preview the MCQ Question which have equations in Landscape mode.</t>
  </si>
  <si>
    <t>1.Login as a creator  in "staging.sunbirded.org" in sunbird
2.Go to workspace
3.Create question set
4.Fill all the mandotary details
5.Create MCQ questions with Equations and save
6.Click on question, below right side clik on monitor symbol
7.Check Questions are coming in landscape while previewing</t>
  </si>
  <si>
    <t>Creator should be able to preview the MCQ Question which have equations in Landscape mode.</t>
  </si>
  <si>
    <t>verifyThatCreatorIsAbleToPreviewTheMCQQuestionWithEquationsInLandscape</t>
  </si>
  <si>
    <t>Verify that creator is able to preview the MCQ Question which have equations in portrait mode</t>
  </si>
  <si>
    <t>1.Login as a creator  in "staging.sunbirded.org" in sunbird
2.Go to workspace
3.Create question set
4.Fill all the mandotary details
5.Create MCQ questions with Equations and save
6.Click on question, below right side clik on mobile symbol
7.Check Questions are coming in Portrait while previewing</t>
  </si>
  <si>
    <t>Creator should be able to preview the MCQ Question which have equations in Portrait mode.</t>
  </si>
  <si>
    <t>verifyThatCreatorIsAbleToPreviewTheMCQQuestionWithEquationsInPortrait</t>
  </si>
  <si>
    <t>Verify that creator is able to preview the Subjective Question which have equations in Landscape mode.</t>
  </si>
  <si>
    <t>1.Login as a creator  in "staging.sunbirded.org" in sunbird
2.Go to workspace
3.Create question set
4.Fill all the mandotary details
5.Create Subjective questions with Equations and save
6.Click on question, below right side clik on monitor symbol
7.Check Questions are coming in landscape while previewing single Question</t>
  </si>
  <si>
    <t>Creator should be able to preview the Subjective Question which have equations in Landscape mode.</t>
  </si>
  <si>
    <t>verifyThatCreatorIsAbleToPreviewTheSubjectiveQuestionWithEquationsInLandscapeAndPortraitMode</t>
  </si>
  <si>
    <t>Verify that creator is able to preview the Subjective Question which have equations in portrait mode.</t>
  </si>
  <si>
    <t>1.Login as a creator  in "staging.sunbirded.org" in sunbird
2.Go to workspace
3.Create question set
4.Fill all the mandotary details
5.Create Subjective questions with Equations and save
6.Click on question, below right side clik on mobile symbol
7.Check Questions are coming in portrait mode while previewing single Question</t>
  </si>
  <si>
    <t>Creator should be able to preview the Subjective Question which have equations in Portrait mode.</t>
  </si>
  <si>
    <t>SB-29637</t>
  </si>
  <si>
    <t>Verify creator is able to enter the marks in the Marks field.</t>
  </si>
  <si>
    <t>1.Login as a creator  in "staging.sunbirded.org" in sunbird
2.Go to workspace
3.Create question set
4.Fill all the mandotary details
5.Create MCQ/Subjective type questions 
6.Check the creator is able to enter the marks in individual question editor</t>
  </si>
  <si>
    <t>Creator should be able to enter the marks in the Marks tab</t>
  </si>
  <si>
    <t>verifyCreatorIsAbleToEnterTheMarksInTheMarksField</t>
  </si>
  <si>
    <t>Verify creator is able to save and preview the question after adding the marks</t>
  </si>
  <si>
    <t>1.Login as a creator  in "staging.sunbirded.org" in sunbird
2.Go to workspace
3.Create question set
4.Fill all the mandotary details
5.Create MCQ/Subjective type questions 
6.Check creator is able to save and preview the question after adding the marks</t>
  </si>
  <si>
    <t>Creator shoud be able to save and preview the question after adding the marks</t>
  </si>
  <si>
    <t>verifyCreatorIsAbleToSaveAndPreviewTheQuestionAfterAddingTheMarks</t>
  </si>
  <si>
    <t>Precondition: 
Max question is not selected. 
Questions to be created under root node. No section nodes are available.
Create MCQ Question.
Summary type is score
Shuffle question is Enabled.
User has given the individual question’s mark during the creation.
Verify by default individual question's mark is made as one and the marks displayed at the end summary screen is the sum of correct answer provided by the user for  MCQ question when preview in the workspace</t>
  </si>
  <si>
    <t xml:space="preserve">1. No section should be added.
</t>
  </si>
  <si>
    <t>1. Open ed consumption portal.
2. Login as a content creator.
3. Go to Workspace
4. Click on Question set.
5. Fill the root node.
6. Question set behavioral fields should be present in the root node.
7. Select the summary type as Score.
8. Create the MCQ question.
9. Provide the marks for each of the question apart from 1 marks.
10. Enable the shuffle.
11. Save the Question set.
12. Click on preview.
13. Verify in the preview the score is calculated as 1 for each available question and score is getting displayed as only the marks score by the user</t>
  </si>
  <si>
    <t>In the preview, Only the marks scored by the user should be displayed.</t>
  </si>
  <si>
    <t>Vishwa16</t>
  </si>
  <si>
    <t>verifyByDefaultIndividualQuestionsMarkIsMadeAsOneAndTheMarksDisplayedAtTheEndSummaryScreen</t>
  </si>
  <si>
    <t>Precondition: 
Max question is selected. 
Questions to be created under root node. No section nodes are available.
Create MCQ  questions
Summary type is Score
Shuffle question is Enabled.
User has given the individual question’s mark during the creation.
Verify by default individual question's mark is made as one and the marks displayed at the end summary screen is the slelected sum of correct answer provided by the user for  MCQ question when creating it on workspace.</t>
  </si>
  <si>
    <t>1. Open staging portal.
2. Login as a content creator.
3. Go to Workspace.
4. Click on question set.
5. Fill the metadata in the root node. 
6. Select the summary as Score.
7. Click on create new.
8. Choose the MCQ template and create the question. 
9. Provide the marks to each question.
10. In the root node now select the max question.
11. Enable the shuffle.
12. Save the Question set.
13. Click on preview button.
14. While previewing provide correct answers. At the end screen verify whether the score is displayed for each answer correctly answered.
15. While previewing provide incorrect answers. At the end screen verify whether the score is given as zero with alone.
16. While previewing provide correct and incorrect answer. At the end screen verify whether the marks shown are shown only for the answered correct ones.</t>
  </si>
  <si>
    <t>Whenever shuffle is enabled , though the user has provided marks during the question creation, by default the marks should be made as one and in the preview it must be shown for the correctly answered ones.</t>
  </si>
  <si>
    <t>milan25</t>
  </si>
  <si>
    <t xml:space="preserve">Precondition: 
Max question is not selected. 
Questions to be created under section node. Section nodes are available.
Create Both MCQ.
Summary type is score
Shuffle question is Enabled.
User has given the individual question’s mark during the creation.
Verify by default individual question's mark is made as one and the marks displayed at the end summary screen is the sum of correct answer provided by the user for  MCQ question when creating it on workspace.
</t>
  </si>
  <si>
    <t>1. Open staging portal.
2. Login as a content creator.
3. Go to Workspace.
4. Click on question set.
5. Fill the metadata in the root node. 
6. Select the summary as Score.
7. Add the sections. Enable the shuffle.
7. Click on create new.
8. Choose the MCQ template and create the question. 
9. Provide the marks to each question.
10. In the section node do not  select the max question.
11. Enable the shuffle.
12. Save the Question set.
13. Click on preview button.
14. While previewing provide correct answers. At the end screen verify whether the score is displayed for each answer correctly answered.
15. While previewing provide incorrect answers. At the end screen verify whether the score is given as zero with alone.
16. While previewing provide correct and incorrect answer. At the end screen verify whether the marks shown are shown only for the answered correct ones.</t>
  </si>
  <si>
    <t>Whenever shuffle is enabled , though the user has provided marks during the question creation, by default the marks should be made as one and in the preview it must be shown for the correctly answered ones for each section available.</t>
  </si>
  <si>
    <t>verifyByDefaultIndividualQuestionsMarkIsMadeAsOneAndTheMarksDisplayedAtTheEndSummaryScreenIsTheSumOfCorrectAnswerProvidedByTheUser</t>
  </si>
  <si>
    <t>Precondition: 
Max question is selected. 
Questions to be created under root node. No section nodes are available.
Shuffle question is disabled.
Create  MCQ Question.
Summary type is score
User has given the individual question’s mark during the creation.
Verify whether the total score displayed is sum of selected number of question’s individual mark provided by user during the creation when creating it on workspace.</t>
  </si>
  <si>
    <t xml:space="preserve">1. Open staging portal.
2. Login as a content creator.
3. Go to Workspace.
4. Click on question set. 
5. Fill the root node.
6. Disable the Shuffle Question field and make the summary type as score.
7. Create the MCQ Question and provide the score.
8. Select the max question set.
9. Save the question set.
10. Click on preview button.
11.Verify whether score is displayed correctly. </t>
  </si>
  <si>
    <t>Score displayed at the end screen should be the total marks scored by the user by answering correctly and it should be sum of score of the max question that is displayed.</t>
  </si>
  <si>
    <t>verifyWhetherTheTotalScoreDisplayedIsSumOfSelectedNumberOfQuestionsIndividualMarkProvidedByUser</t>
  </si>
  <si>
    <t>Precondition: 
Max question is NOT selected. 
Questions to be created under root node. No section nodes are available.
Shuffle question is disabled.
Create  MCQ.
Summary type is complete
User has given the individual question’s mark during the creation.
Verify whether the total score displayed is sum of all question’s individual mark provided by user during the creation when creating it on workspace.</t>
  </si>
  <si>
    <t>1. Open ed consumption portal.
2. Login as a content creator.
3. Go to Workspace.
4. Click on question set. 
5. Fill the root node.
6. Disable he shuffle.
7. Click on create new.
8. Create the MCQ question (Q1,Q2,Q3,Q4,Q5 question) and with marks (2,3,4,5,6)  respectively.
9. Click on preview button.
10. Answer Q1, Q2 and Q3 correclty and Q4 , Q5 provide incorrect answer. Check the score displayed at the end. Ideally the score should be 9
11. Answer all the question correctly. Score should be 20
12. Answer Q1, Q2, Q3, correctly. Skip answering the Q4 and Provide the incorrect answer for Q5. Ideally score should be disaplyed at the end should be 9.</t>
  </si>
  <si>
    <t>Whenever shuffle is disabled, question should be as given and it should not shuffle.
End screen score calculation should be the total max scored by the user and it should be calculated as provided by the user during the creation.</t>
  </si>
  <si>
    <t>verifyTotalScoreDisplayedIsSumOfAllQuestionsIndividualMarkProvidedByUserDuringTheCreation</t>
  </si>
  <si>
    <t>Precondition:
Question to be created on the section and sections are available for the question set.
Only one section is available.
Max question is selected.
Shuffle option is disabled at section level.
User has provided the marks during the question.
MCQ question is created
Summary type is complete
Verify whether the total score is calculated as sum of all question’s available in the section when creating it on workspace.</t>
  </si>
  <si>
    <t>1. Open ed consumption portal.
2. Login as a content creator.
3. Go to workspace.
4. Click on Question set.
5. Fill the root node and save the summary as complete.
6. CLick on add child.
7. Fill the metadata of the Section.
8. Disable the shuffle option in the section node.
9. Create 5 MCQ Question. (Q1,Q2,Q3,Q4,Q5)
10. Provide the marks.  (Q1=2,Q2=3,Q3=4,Q4=5,Q5=6)
11. Save the Question set.
12. Click on preview button.
13. Select all correct answers. Total marks displayed should be in the format of x/y where x is marks scored and Y is the total max marks provided by the user.  On answering all answer correctly with above marks it should be x=20 and y =20 therefore 20/20.</t>
  </si>
  <si>
    <t>Total score should be calculated as sum of all question's max marks available in the section.</t>
  </si>
  <si>
    <t>verifyTotalScoreIsCalculatedAsSumOfAllCorrectQuestions</t>
  </si>
  <si>
    <t xml:space="preserve">Precondition:
Question to be created under section and sections are available for the question set.
Multiple sections are available. (Here two section)
Max question is selected at one section and Max question is not selected at other field.
User has provided marks during the creation.
Shuffle option is enabled in one section and disabled at other section.
MCQ Question alone is created.
Summary type is complete
Verify whether the total score  displayed at the end screen is sum of individual question's mark criteria made to 1 in section one and individual question mark's given by user of section two when creating it on workspace.
</t>
  </si>
  <si>
    <t>1. Open staging portal.
2. Login as a content creator.
3. Go to workspace.
4. Click on Question set.
5. Fill the metadata in the root node and select the summary type as Complete.
6. Click on add child twice.
====Section 1====
1. Create the MCQ Question. (Q1, Q2,Q3,Q4, Q5)
2. Provide the marks for each MCQ Question.(Q1=2,Q2=3,Q3=4,Q4=5,Q5=6)
3. Select the max question to be displayed as 3.
4. Enable the shuffle Question field.
(At the end screen preview, marks of the question has to be made as 1 and it must bbe dispayed as same)
=====Section 2=====
1. Create the MCQ Question. (Q1, Q2,Q3,Q4, Q5)
2. Provide the marks for each MCQ Question.(Q1=2,Q2=3,Q3=4,Q4=5,Q5=6)
3. Do not Select the max question field.
4. Disable the shuffle Question field.
7. Save the question set after creating both the section
8. Click on preview button.
9. Verify whether the score is correct and it should be the sum of score of section 1 and 2</t>
  </si>
  <si>
    <t xml:space="preserve">Total score  displayed at the end screen should be sum of individual question's mark criteria made to 1 in section one and individual question mark's given by user of section two when creating it on workspace.
</t>
  </si>
  <si>
    <t>VishwaIn13</t>
  </si>
  <si>
    <t>verifyTotalScoreDisplayedAtTheEndScreenIsSumOfIndividualQuestionsFrom2Sections</t>
  </si>
  <si>
    <t>Precondition:
Question to be created under section and sections are available for the question set.
Multiple sections are available. (Here two section)
Max question is selected at one section and Max question is not selected at other section.
User has provided marks during the creation.
Shuffle option is disabled in both the section.
MCQ Question alone is created.
Summary type is complete
Verify whether the total score displayed at the end screen is sum of total score of section 1 and section 2 provided by user when creating it on workspace.</t>
  </si>
  <si>
    <t>1. Open sunbird staging portal.
2. Login as a content creator.
3. Go to workspace.
4. Click on Question set.
5. Fill the metadata in the root node and select the summary type as Complete.
6. Click on add child twice.
====Section 1====
1. Create the MCQ Question. (Q1, Q2,Q3,Q4, Q5)
2. Provide the marks for each MCQ Question.(Q1=2,Q2=3,Q3=4,Q4=5,Q5=6)
3. Select the max question to be displayed as 3.
4. Disable  the shuffle Question field.
(At the end screen preview, marks of the question has to be the marks scored by the user)
=====Section 2=====
1. Create the MCQ Question. (Q1, Q2,Q3,Q4, Q5)
2. Provide the marks for each MCQ Question.(Q1=2,Q2=3,Q3=4,Q4=5,Q5=6)
3. Do not Select the max question field.
4. Disable the shuffle Question field.
7. Save the question set after creating both the section
8. Click on preview button.
9. Verify whether the score is correct and it should be the sum of score of section 1 and 2</t>
  </si>
  <si>
    <t>Total score displayed at the end screen should be sum of total score of section 1 and section 2 provided by user when creating it on workspace.</t>
  </si>
  <si>
    <t>verifyTotalScoreDisplayedAtTheEndScreenIsSumOfTotalScoreWithShuffleDisabledBothSec</t>
  </si>
  <si>
    <t xml:space="preserve">Precondition:
Question to be created under section and sections are available for the question set.
Multiple sections are available. (Here two section)
Max question is selected in two  section.
User has provided marks during the creation.
Shuffle option is Enabled in both the section.
MCQ Question alone is created.
Summary type is complete
Verify by default individual question's mark is made as one and the marks displayed at the end summary screen is the selected sum of correct answer provided by the user in nominator and sum of total question marks in denominator when creating it on workspace.
</t>
  </si>
  <si>
    <t>1. Open sunbird staging portal.
2. Login as a content creator.
3. Go to workspace.
4. Click on Question set.
5. Fill the metadata in the root node and select the summary type as Complete.
6. Click on add child twice.
====Section 1====
1. Create the MCQ Question. (Q1, Q2,Q3,Q4, Q5)
2. Provide the marks for each MCQ Question.(Q1=2,Q2=3,Q3=4,Q4=5,Q5=6)
3. Select the max question to be displayed as 3.
4. Enable   the shuffle Question field.
(At the end screen preview, marks of the question has to be made as 1 and it must bbe dispayed as same)
=====Section 2=====
1. Create the MCQ Question. (Q1, Q2,Q3,Q4, Q5)
2. Provide the marks for each MCQ Question.(Q1=2,Q2=3,Q3=4,Q4=5,Q5=6)
3. Select the max question field as 3.
4. Enable  the shuffle Question field.
7. Save the question set after creating both the section
8. Click on preview button.
9. Provide correct answer for 3 question in each section.
9. Verify whether the score is correct and it should be the sum of score of section 1 and 2 and expected score would be (6/6)</t>
  </si>
  <si>
    <t xml:space="preserve"> individual question's mark should be made as one and the marks displayed at the end summary screen is the selected sum of correct answer provided by the user in nominator and sum of total question marks in denominator when creating it on workspace.
</t>
  </si>
  <si>
    <t>VishwaI14</t>
  </si>
  <si>
    <t>verifyTotalScoreDisplayedAtTheEndScreenIsSumOfTotalScoreOfSection1AndSection2ProvidedByUserWhenCreatingForShuffleEnable</t>
  </si>
  <si>
    <t>Precondition:
Question to be created under section and sections are available for the question set.
Multiple sections are available. (Here two section)
Max question is selected in two  section.
User has provided marks during the creation.
Shuffle option is Disable in both the section.
Summary type is Complete
MCQ Question alone is created.
Verify whether the total score displayed at the end screen is sum of selected correct answered questions by user in the nominator and total questions marks and each individual question mark when creating it on workspace.</t>
  </si>
  <si>
    <t>1. Open sunbird staging portal.
2. Login as a content creator.
3. Go to workspace.
4. Click on Question set.
5. Fill the metadata in the root node and select the summary type as Complete.
6. Click on add child twice.
====Section 1====
1. Create the MCQ Question. (Q1, Q2,Q3,Q4, Q5)
2. Provide the marks for each MCQ Question.(Q1=2,Q2=3,Q3=4,Q4=5,Q5=6)
3. Select the max question to be displayed as 3.
4. DIsable the shuffle Question field.
(At the end screen preview, marks of the question has to be made as 1 and it must bbe dispayed as same)
=====Section 2=====
1. Create the MCQ Question. (Q1, Q2,Q3,Q4, Q5)
2. Provide the marks for each MCQ Question.(Q1=2,Q2=3,Q3=4,Q4=5,Q5=6)
3. Select the max question field as 3.
4. Disable the shuffle Question field.
7. Save the question set after creating both the section
8. Click on preview button.
9. Provide correct answer for 3 question in each section.
9. Verify whether the score is correct and it should be the sum of marks score by user for each correct answer in each section . In the above case, if totally user has selected 6 question to be displayed , provides the correct answer,then marks should be sum of section 1's all 3 questions max marks and section 2's all 3 questions max marks</t>
  </si>
  <si>
    <t>total score displayed at the end screen should be sum of selected correct answered questions by user in the nominator and total questions marks and each individual question mark when creating it on workspace.</t>
  </si>
  <si>
    <t>verifyTotalScoreIsCorrectAndItShouldBeTheSumOfScoreOfSection1And2WithShuffleDisable</t>
  </si>
  <si>
    <t xml:space="preserve">Verify Creator enable shuffle on and summary type is complete,  the score is (correct answered question marks/Total question marks) calculated here is the individual question's mark criteria is 1 in the total question marks as well when creating it on workspace.
</t>
  </si>
  <si>
    <t>1. Open sunbird staging portal.
2. Login as a content creator.
3. Go to workspace.
4. Click on question set.
5. Fill the metadata in the root node.
6. Click on add child and ad section.
7. Fill the metadata of the section node.
8. Create the MCQ Question and provide the marks
9. Save the question set.
10. Verify whether the marks for each question is calculated as 1 and same is reflected in the player.</t>
  </si>
  <si>
    <t>On enabling the shuffle ,marks of the each question should be made as 1 and the same should be reflected on the player.</t>
  </si>
  <si>
    <t>verifyCreatorEnableShuffleOnAndSummaryTypeIsCompleteTheScoreIsCalculatedIsTheIndividualMarkCriteriaIs1</t>
  </si>
  <si>
    <t>Precondition:
Question to be created under section and sections are available for the question set.
Multiple sections are available. (Here two section)
Max question is selected at one section and Max question is not selected at other section.
User has provided marks during the creation.
Shuffle option is enabled in both the section when creating it on workspace
.
MCQ and Subjective questions to be created on the each node.
Summary type should be given as score
Verify whether the total score displayed is sum of individual question’s mark criteria made to 1 of section one and section two available at all the section nodes.</t>
  </si>
  <si>
    <t>1. Open sunbird staging portal.
2. Login as a content creator.
3. Go to workspace.
4. Click on question set.
5. Fill the metadata in the root node.
6. Click on add child and add 2 sections.
7. Fill the metadata of the section node.
8. Create the MCQ Question and Subjective Questions, provide the marks
9. Select MAx Question in root node
10.Enable the suffle in both sections
11.Slect Summary type as score in root node
12.Play the Question set
13.Check the Marks</t>
  </si>
  <si>
    <t>The total score displayed should be sum of individual question’s mark criteria made to 1 of section one and section two available at all the section nodes.</t>
  </si>
  <si>
    <t>verifyTotalScoreDisplayedIsSumOfIndividualQuestionsMarkCriteriaMadeTo1OfMCQSectionAndSubjectiveSection</t>
  </si>
  <si>
    <t>SB-30178</t>
  </si>
  <si>
    <t xml:space="preserve">Precondition: 
Max question is NOT selected. 
Questions to be created under root node. No section nodes are available.
Shuffle question is enabled.
Verify  Entire list of questions are shuffling while previewing the question set when creating it on workspace
</t>
  </si>
  <si>
    <t xml:space="preserve">Section nodes should be disabled </t>
  </si>
  <si>
    <t>1. Open sunbird staging portal
2. Login as a content creator
3. Go to Workspace.
4. Click on the Question Set
7. Fill the root node  metadata (All the fiels except Max Question.
8. Create the Question around 5
9. Enable the shuffle field available at the root node.
10. Save the Question Set.
11. Click on the preview button available.
12. Verify whether the entire list of question available at the root node.</t>
  </si>
  <si>
    <t>Whenever max question count is not selected and shuffle is turned on, all the available question should be shuffled.</t>
  </si>
  <si>
    <t>verifyWhetherTheEntireListOfQuestionAvailableAtTheRootNode</t>
  </si>
  <si>
    <t xml:space="preserve">Precondition: 
Max question is selected. 
Questions to be created under root node. No section nodes are available.
Shuffle question is enabled.
Verify  All the questions in the question set are shuffling while doing preview when creating it on workspace
</t>
  </si>
  <si>
    <t>1. Open sunbird staging portal
2. Login as a content creator
3. Go to Workspace.
4. Click on the Question Set
7. Fill the root node  metadata
8. Create the Question around 5
9. Go back to root node and select the max question as 3.
10. Enable the shuffle field available at the root node.
11. Save the Question Set.
12. Click on the preview button available.
13. Verify whether the entire list of question available at the root node.</t>
  </si>
  <si>
    <t>Whenever max question count is selected and shuffle is turned on, all the available question should be shuffled and in the preview it should display the no of question selected by the user in the max question field.</t>
  </si>
  <si>
    <t xml:space="preserve">verifyWhetherTheEntireListOfQuestionAvailableAtTheRootNodeSelectedByUser
</t>
  </si>
  <si>
    <t xml:space="preserve">Precondition: 
Max question is NOT selected. 
Sections are available and questions to be created under sections
Shuffle question is enabled.
Verify  Entire list of questions are shuffling while previewing the question set when creating it on workspace
</t>
  </si>
  <si>
    <t>Section nodes should be enabled.</t>
  </si>
  <si>
    <t>1. Open sunbird staging portal
2. Login as a content creator
3. Go to Workspace.
4. Click on the Question Set
5. Fill the root node, Add sections.
6. Do not select the max question field. 
7. Create the questions.
8. Save the question set.
9. Click on preview button.
10. Verify wheter all the available  questions are getting shuffled in the sections.</t>
  </si>
  <si>
    <t>Entire list of questions should be shuffled while previewing the question set.</t>
  </si>
  <si>
    <t>Vishwa09-1</t>
  </si>
  <si>
    <t>verifyWheterAllTheAvailableQuestionsAreGettingListedInTheSection</t>
  </si>
  <si>
    <t xml:space="preserve">Precondition: Max question is selected.
Sections are available and questions to be created under sections 
Shuffle question is enabled. 
Verify  All the questions in the question set are shuffling while doing preview when creating it on workspace
</t>
  </si>
  <si>
    <t>1. Open sunbird staging portal
2. Login as a content creator
3. Go to Workspace.
4. Click on the Question Set
5. Fill the root node, Add sections.
6. Select the max question field. 
7. Create the questions.
8. Save the question set.
9. Click on preview button.
10. Verify wheter the selected number of questions selected are getting shuffled in the sections.</t>
  </si>
  <si>
    <t>Questions should get shuffled based on the no of the questions.</t>
  </si>
  <si>
    <t>verifyEntireListOfQuestionsAreShufflingWhilePreviewingTheQuestionSetWhenCreating</t>
  </si>
  <si>
    <t>Precondition: 
Max question is selected. 
Questions to be created under root node. No section nodes are available.
Shuffle question is disabled.
User has given the individual question’s mark during the creation.
Verify whether the total score displayed is sum of selected number of question’s individual mark provided by user during the creation.</t>
  </si>
  <si>
    <t>1.Login as a creator  in "staging.sunbirded.org" in sunbird
2.Go to workspace
3.Create question set and there is No sections configured
4.Fill all the mandotary details
5. Disable Shuffle question
6.Create  Individual Questions with Marks
7.Create Minmum 3 
8.Select Max question in root node
9.Preview the question set now
10.Check the score</t>
  </si>
  <si>
    <t>Precondition: 
Max question is selected. 
Questions to be created under root node. No section nodes are available.
Shuffle question is disabled.
User has given the individual question’s mark during the creation.
Total score displayed should be  sum of selected number of question’s individual mark provided by user during the creation.</t>
  </si>
  <si>
    <t>VerifyWhetherTheTotalScoreDisplayedAtTheEndScreenIsSumOfTotalScoreOfSectionAandSectionB</t>
  </si>
  <si>
    <t>Precondition: 
Max question is NOT selected. 
Questions to be created under root node. No section nodes are available.
Shuffle question is disabled.
User has given the individual question’s mark during the creation.
Verify whether the total score displayed is sum of all question’s individual mark provided by user during the creation.</t>
  </si>
  <si>
    <t>1.Login as a creator  in "staging.sunbirded.org" in sunbird
2.Go to workspace
3.Create question set and there is No sections configured
4.Fill all the mandotary details
5. Disable Shuffle question
6.Create  Individual Questions with Marks
7.Create Minmum 3 
8.Max question is not in root node
9.Preview the question set now
10.Check the score</t>
  </si>
  <si>
    <t>Precondition: 
Max question should NOT selected. 
Questions to be created under root node. No section nodes are available.
Shuffle question should disabled.
User has given the individual question’s mark during the creation.
The total score displayed should be sum of all question’s individual mark provided by user during the creation.</t>
  </si>
  <si>
    <t>verifyTheTotalScoreDisplayedIsSumOfAllQuestionsIndividualMarkWithShuffleDisable</t>
  </si>
  <si>
    <t>Precondition: 
Max question is  selected. 
Questions to be created under root node. No section nodes are available.
Shuffle question is enabled.
User has given the individual question’s mark during the creation.
Verify whether the total score displayed is calculated with individual question criteria as one mark.</t>
  </si>
  <si>
    <t>1.Login as a creator  in "staging.sunbirded.org" in sunbird
2.Go to workspace
3.Create question set and there is No sections configured
4.Fill all the mandotary details
5. Enable Shuffle question
6.Create  Individual Questions with Marks
7.Create Minmum 3 
8.Max question is selected in root node
9.Preview the question set now
10.Check the score</t>
  </si>
  <si>
    <t>Precondition: 
Max question should be  selected. 
Questions to be created under root node. No section nodes are available.
Shuffle question should be enabled.
User has given the individual question’s mark during the creation.
The total score displayed should be calculated with individual question criteria as one mark.</t>
  </si>
  <si>
    <t>verifyTheTotalScoreDisplayedIsSumOfAllQuestionsIndividualMarkWithShuffleEnable</t>
  </si>
  <si>
    <t>Precondition:
Question to be created on the section and sections are available for the question set.
Only one section is available.
Max question is selected.
Shuffle option is disabled at section level.
User has provided the marks during the question.
MCQ question is created
Verify whether the total score is calculated as sum of all question’s available in the section.</t>
  </si>
  <si>
    <t>1.Login as a creator  in "staging.sunbirded.org" in sunbird
2.Go to workspace
3.Create question set and there is one sections 
4.Fill all the mandotary details
5. Disable Shuffle question
6.Create  Individual Questions with Marks
7.Create Minmum 3 
8.Max question is selected in section node
9.Preview the question set now
10.Check the score at the end Screen</t>
  </si>
  <si>
    <t>Precondition:
Question to be created on the section and sections are available for the question set.
Only one section is available.
Max question should be selected.
Shuffle option is disabled at section level.
User has provided the marks during the question.
MCQ question is created
The total score should calculated as sum of all question’s available in the section.</t>
  </si>
  <si>
    <t>verifyWhetherTheTotalScoreDisplayedAtTheEndScreenIsSumOfTotalScoreOfSectionAandB</t>
  </si>
  <si>
    <t>Precondition:
Question to be created under section and sections are available for the question set.
Multiple sections are available. (Here two section)
Max question is selected at one section and Max question is not selected at other section.
User has provided marks during the creation.
Shuffle option is disabled in both the section.
MCQ Question alone is created.
Verify whether the total score displayed at the end screen is sum of total score of section 1 and section 2 provided by user.</t>
  </si>
  <si>
    <t>1.Login as a creator  in "staging.sunbirded.org" in sunbird
2.Go to workspace
3.Create question set and there are multiple sections 
4.Fill all the mandotary details
5.Disable Shuffle question in one section and Disable one section
6.Create  only MCQ questions and Individual Questions with Marks
7.Create Minmum 3 in each sections
8.Max question is selected in one section and not selected in other section
9.Preview the question set now
10.Check the score at the end Screen</t>
  </si>
  <si>
    <t>Precondition:
Question to be created under section and sections are available for the question set.
Multiple sections are available. (Here two section)
Max question should selected at one section and Max question is not selected at other section.
User has provided marks during the creation.
Shuffle option is disabled in both the section.
MCQ Question alone is created.
The total score displayed at the end screen is sum of total score of section 1 and section 2 provided by user.</t>
  </si>
  <si>
    <t>verifyTheTotalScoreDisplayedAtTheEndScreenIsSumOfTotalOfSection1and2</t>
  </si>
  <si>
    <t>Precondition:
Question to be created under section and sections are available for the question set.
Multiple sections are available. (Here two section)
Max question is selected at one section and Max question is not selected at other section.
User has provided marks during the creation.
Shuffle option is disabled in both the section.
MCQ and Subjective questions to be created on the each node.
Summary time should be given as Complete
Verify whether the total score is given as the sum of individual question’s marks available at all the section nodes.</t>
  </si>
  <si>
    <t>1.Login as a creator  in "staging.sunbirded.org" in sunbird
2.Go to workspace
3.Create question set and there are multiple sections 
4.Fill all the mandotary details and summary type should be complete
5.Disable Shuffle question in both  section 
6.Create  only MCQ questions and Individual Questions with Marks
7.Create Minmum 3 in each sections
8.Max question is selected in one section and not selected in other section
9.Preview the question set now
10.Check the score at the end Screen</t>
  </si>
  <si>
    <t>verifyTheTotalScoreIsGivenAsTheSumOfIndividualQuestionsMarksFromallsections</t>
  </si>
  <si>
    <t>Verify Creator is able to update the marks for the question when input type is text in Sunbird ed portal</t>
  </si>
  <si>
    <t>1. Open the Post man 
2. Open the read category definition API and make a note of the question set data 
3. Open the update category definition API 
4. Update the request body as input type as text for marks field</t>
  </si>
  <si>
    <t>Creator should be able to update the marks for the question when input type is text in Sunbird ed portal</t>
  </si>
  <si>
    <t>Verify Count of questions to be displayed in this section (Max questions) filed is available for creator</t>
  </si>
  <si>
    <r>
      <rPr>
        <rFont val="Arial"/>
        <color rgb="FF1155CC"/>
        <sz val="10.0"/>
        <u/>
      </rPr>
      <t>1.Open Staging URL"</t>
    </r>
    <r>
      <rPr>
        <rFont val="Arial"/>
        <color rgb="FF1155CC"/>
        <sz val="10.0"/>
        <u/>
      </rPr>
      <t>https://staging.sunbirded.org</t>
    </r>
    <r>
      <rPr>
        <rFont val="Arial"/>
        <color rgb="FF1155CC"/>
        <sz val="10.0"/>
        <u/>
      </rPr>
      <t xml:space="preserve">"
2.Login as a creator
3.Go to workspace
4.Create Question set
5.Check Count of questions to be displayed in this section (Max questions) filed is available
</t>
    </r>
  </si>
  <si>
    <t>Count of questions to be displayed in this section (Max questions) filed should be available for creator</t>
  </si>
  <si>
    <t>verifyCreatorIsAbleToSelectCountOfQuestionsToBeDisplayedAndSetMaxQstns</t>
  </si>
  <si>
    <t xml:space="preserve">Verify creator is able to select Count of questions to be displayed in this section (Max questions) </t>
  </si>
  <si>
    <r>
      <rPr>
        <rFont val="Arial"/>
        <color rgb="FF1155CC"/>
        <sz val="10.0"/>
        <u/>
      </rPr>
      <t>1.Open Staging URL"</t>
    </r>
    <r>
      <rPr>
        <rFont val="Arial"/>
        <color rgb="FF1155CC"/>
        <sz val="10.0"/>
        <u/>
      </rPr>
      <t>https://staging.sunbirded.org</t>
    </r>
    <r>
      <rPr>
        <rFont val="Arial"/>
        <color rgb="FF1155CC"/>
        <sz val="10.0"/>
        <u/>
      </rPr>
      <t>"
2.Login as a creator
3.Go to workspace
4.Create Question set
5.Check Count of questions to be displayed in this section (Max questions) filed is available
6.Creator is able to select Max Queston</t>
    </r>
  </si>
  <si>
    <t xml:space="preserve">Creator should be able to select Count of questions to be displayed in this section (Max questions) </t>
  </si>
  <si>
    <t>Verify After selecting questions in Max question, Creator is able to  preview only selected number of questions</t>
  </si>
  <si>
    <r>
      <rPr>
        <rFont val="Arial"/>
        <color rgb="FF1155CC"/>
        <sz val="10.0"/>
        <u/>
      </rPr>
      <t>1.Open Staging URL"</t>
    </r>
    <r>
      <rPr>
        <rFont val="Arial"/>
        <color rgb="FF1155CC"/>
        <sz val="10.0"/>
        <u/>
      </rPr>
      <t>https://staging.sunbirded.org</t>
    </r>
    <r>
      <rPr>
        <rFont val="Arial"/>
        <color rgb="FF1155CC"/>
        <sz val="10.0"/>
        <u/>
      </rPr>
      <t>"
2.Login as a creator
3.Go to workspace
4.Create Question set
5.Check Count of questions to be displayed in this section (Max questions) filed is available
6.Creator is able to select Max Queston
7.Preview the question set
8.Click on replay</t>
    </r>
  </si>
  <si>
    <t>Creator should be  able to preview only selected number of questions</t>
  </si>
  <si>
    <t>verifyAfterSelectingQuestionsInMaxQuestionCreatorIsAbleToPreviewOnlySelectedNumberOfQuestions</t>
  </si>
  <si>
    <t>Verify Creator is able to preview the MCQ and Subjective questions when creator selects the Max question and it contains with MCQ and subjective</t>
  </si>
  <si>
    <r>
      <rPr>
        <rFont val="Arial"/>
        <color rgb="FF1155CC"/>
        <sz val="10.0"/>
        <u/>
      </rPr>
      <t>1.Open Staging URL"</t>
    </r>
    <r>
      <rPr>
        <rFont val="Arial"/>
        <color rgb="FF1155CC"/>
        <sz val="10.0"/>
        <u/>
      </rPr>
      <t>https://staging.sunbirded.org</t>
    </r>
    <r>
      <rPr>
        <rFont val="Arial"/>
        <color rgb="FF1155CC"/>
        <sz val="10.0"/>
        <u/>
      </rPr>
      <t>"
2.Login as a creator
3.Go to workspace
4.Create Question set
5.Create MCQ and Subjective questions
5.Check Count of questions to be displayed in this section (Max questions) filed is available
6.Creator is able to select Max Queston
7.Preview the question set
8.Click on replay</t>
    </r>
  </si>
  <si>
    <t>Creator should be able to preview the MCQ and Subjective questions when creator selects the Max question and it contains with MCQ and subjective</t>
  </si>
  <si>
    <t>verifyCreatorIsAbleToPreviewTheMCQAndSubjectiveQuestionsWhenCreatorSelectsMaxQuestion</t>
  </si>
  <si>
    <t>SB-28566</t>
  </si>
  <si>
    <t>Verify Creator is able to add Questions from Library</t>
  </si>
  <si>
    <t>1. Login to sunbird portal 
2. Login with content creator credentials
3. Click on profile Icon
4. Go to workspace-&gt;Create -&gt;Question set.
5. Fill the details in the root node
6. Create a section by adding child.
7. Click on Add from library button
8. Select live question
9. Click on Add question</t>
  </si>
  <si>
    <t>Creator should be able to add Questions from Library</t>
  </si>
  <si>
    <t>CreatorIsAbleToAddQuestionsFromLibrary</t>
  </si>
  <si>
    <t>Verify List of live questions are displayed on the Add from Library section in Sunbird Staging</t>
  </si>
  <si>
    <t>1.Login as a creator  in "staging.sunbirded.org" in sunbird staging
2.Create question set and fill all the details
3.Create section and click on add from library
4.Check live questions are displaying or not after clicking on add from library</t>
  </si>
  <si>
    <t>List of live questions should be displayed on the Add from Library section in Sunbird Staging</t>
  </si>
  <si>
    <t xml:space="preserve">verifyListOfLiveQuestionsAreDisplayedOnTheAddFromLibrary
</t>
  </si>
  <si>
    <t>Verify whether content creator is able to preview the Live question set from the Library Page</t>
  </si>
  <si>
    <t xml:space="preserve">1.Login to sunbird staging as a creator
2.Go to workspace
3.Cteate questions
4.Fill all the details
5.Create sections and click on add from library
6.Check creator able to preview the live question set
</t>
  </si>
  <si>
    <t>Content creator should able to preview the Live question from the Library Page</t>
  </si>
  <si>
    <t>verifyWhetherContentCreatorIsAbleToPreviewTheLiveQuestionFromTheLibraryPage</t>
  </si>
  <si>
    <t>Verify whether content creator is able to preview the Live question set from the Library Page and send it for review</t>
  </si>
  <si>
    <t>1. Login to sunbird portal 
2. Login with content creator credentials
3. Click on profile Icon
4. Click on  workspace
5. Click on create tab
6. Click on questionset tab
7. Fill all the mandatory details
8. Click on add child button to create section
9. Click on Add from library button
10. Select live question and preview it
11. Click on Add question button
12. Click on send for review button</t>
  </si>
  <si>
    <t>Content creator should able to preview the Live question set from the Library Page and send it for review</t>
  </si>
  <si>
    <t>Verify content reviewer is able to Publish the Question Set.</t>
  </si>
  <si>
    <t>1. Login to sunbird portal 
2. Login with content reviewer credentials
3. Click on profile Icon
4. Click on the workspace.
5. Click on the Up for Review bucket.
6. Search for the questionset which is in review status
7. Open the questionset
8. Click on Publish button</t>
  </si>
  <si>
    <t>Content reviewer should able to Publish the Question Set.</t>
  </si>
  <si>
    <t>ReviewerShouldAbleToPublishTheQuestionSet</t>
  </si>
  <si>
    <t>Verify content reviewer is able to the Reject  the Question Set</t>
  </si>
  <si>
    <t>1. Login to sunbird portal 
2. Login with content reviewer credentials
3. Click on profile Icon
4. Click on the workspace.
5. Click on the Up for Review bucket.
6. Search for the questionset which is in review status
7. Open the questionset
8. Click on reject button
9. Add comments and click on submit review button</t>
  </si>
  <si>
    <t>Content reviewer is able to the Reject  the Question Set</t>
  </si>
  <si>
    <t>ReviewerShouldAbleToRejectTheQuestionSet</t>
  </si>
  <si>
    <t>Verify reviewer is able to preview the following Questions and publish it.
1.MCQ with Bold Text
2.MCQ with Italics Text
3.MCQ with underlined Text
4.MCQ having different font size
5.MCQ with superscript text
6.MCQ with Subscript text 
7.MCQ with Text in Bulleted List
8.MCQ with Text in Numbered List 
9.MCQ with table format
10.MCQ with Heading text format 
11.MCQ with Math and Scientific text and special character</t>
  </si>
  <si>
    <t>1. Question set should be send for review from the creator role</t>
  </si>
  <si>
    <t>1. Open with staging with URL:https://staging.sunbirded.org/
2. Click on the Explore.
3. Enter the Admin user credential's.
4. Click on the workspace.
5. Click on the QuestionSet content bucket.
6. Enter all the meandatory field.
7. Click on the MCQ Option.
8. Click on the send for review.
9. Observe</t>
  </si>
  <si>
    <t>1. Reviewer should able Preview the MCQ for Question set</t>
  </si>
  <si>
    <t>Verify reviewer is able to preview the following Questions and publish it.
1.Subjective with Bold Text
2.Subjective with Italics Text
3.Subjunctive with underlined Text
4.Subjective having different font size
5.Subjective with superscript text
6.Subjective with Subscript text 
7.Subjective with Text in Bulleted List
8.Subjective with Text in Numbered List 
9.Subjective with table format
10.Subjective with Heading text format 
11.Subjective with Math and Scientific text and special character</t>
  </si>
  <si>
    <t>1. Reviewer should able Preview the Subjective type for Question set</t>
  </si>
  <si>
    <t>Verify reviewer is able to view all the questions on the Question set.</t>
  </si>
  <si>
    <t>1. Question set should be created with questions and send for review from the creator role</t>
  </si>
  <si>
    <t>1. Login to sunbird portal 
2. Login with content reviewer credentials
3. Click on profile Icon
4. Click on the workspace.
5. Click on the Up for Review bucket.
6. Search for the questionset which is in review status
7. Open the questionset
8. preview the questions under section</t>
  </si>
  <si>
    <t>Reviewer should able to view the all question for the Question set</t>
  </si>
  <si>
    <t xml:space="preserve">Verify
1.Reviewer is able to view the configurations which is creator set in the question set editor
2.Reviwer is able to preview the questions with appropriate score at the end page of player and publish  the question set when creating it on workspace.
</t>
  </si>
  <si>
    <t>Creator should have created the Question set and submitted for review.</t>
  </si>
  <si>
    <t>1. Open sunbird staging portal.
2. Login as a content reviewer.
3. Go to workspace
4. Go to Up for review bucket.
5. Click open the Course  collection.
6. In the URL, replace the Question set ID in the place of Course ID.
7. Verify whether the metadata and the configurations are displayed to the reviewer as given by the creator.
8. Click on preview button.
9. Verify whether the reviewer is able to preview the question properly and mainly on the shuffle question part, score.
10. Click on publish button and publish the question set.</t>
  </si>
  <si>
    <t>Reviewer should be able to preview the details and configurations as provided by the creator and publish the same.</t>
  </si>
  <si>
    <t xml:space="preserve">Verify Reviewer is able to preview the question set with appropriate score and Reject the question set 
</t>
  </si>
  <si>
    <t xml:space="preserve">1.Creator should have created the Question set with marks and should be send for review </t>
  </si>
  <si>
    <t>1. Login to sunbird portal 
2. Login with content reviewer credentials
3. Click on profile Icon
4. Click on the workspace.
5. Click on the Up for Review bucket.
6. Search for the questionset with review status
7. Open the questionset
8. Click on the Preview option
9. Observe the score at the end
10.Click the reject button
11.Add comments then click on submit review button</t>
  </si>
  <si>
    <t xml:space="preserve">Reviewer should able to preview the question set with appropriate score and Reject the question set </t>
  </si>
  <si>
    <t xml:space="preserve">Verify Reviewer is not able to edit the shuffle question in the question set 
</t>
  </si>
  <si>
    <t xml:space="preserve">1.Creator should have created the Question set with shuffle on and should be send for review </t>
  </si>
  <si>
    <t>1. Login to sunbird portal 
2. Login with content reviewer credentials
3. Click on profile Icon
4. Click on the workspace.
5. Click on the Up for Review bucket.
6. Search for the questionset which is in review status
7. Open the questionset
8. Click on the section
9. edit the shuffle question field
10.Click the reject button
11.Add comments then click on submit review button</t>
  </si>
  <si>
    <t>Reviewer should not able to edit the shuffle question field.</t>
  </si>
  <si>
    <t>SB-28626</t>
  </si>
  <si>
    <t>Verify Question Set Reviewer Is able to Preview the question set with proper score and Publish the Question set</t>
  </si>
  <si>
    <t>1. Login to sunbird portal 
2. Login with content reviewer credentials
3. Click on profile Icon
4. Click on the workspace.
5. Click on the Up for Review bucket.
6. Search for the questionset which is in review status
7. Open the questionset
8. Click on the Preview option
9. Observe the score at the end
10.Click on publish button</t>
  </si>
  <si>
    <t>Question set reviewer should be able to preview the Question set with proper score and publish the question set.</t>
  </si>
  <si>
    <t>Verify Question Set Reviewer Is able to Preview the question set with proper score and Reject the question set</t>
  </si>
  <si>
    <t>Creator should have updated the live question set and Sent it for review.</t>
  </si>
  <si>
    <t>Question set reviewer should be able to preview the Question set with proper score and reject  the question set.</t>
  </si>
  <si>
    <t>Verify Reviewer can not edit the Max questions field</t>
  </si>
  <si>
    <t>Creator has to create the question set by selecting Max question and should sent it for review</t>
  </si>
  <si>
    <t>1. Login to sunbird portal 
2. Login with content reviewer credentials
3. Click on profile Icon
4. Click on the workspace.
5. Click on the Up for Review bucket.
6. Search for the questionset which is in review status
7. Open the questionset
8. Click on the section
9. edit the "Count of questions to be displayed in this section"
 field</t>
  </si>
  <si>
    <t>Reviewer should not able to edit the Max questions field</t>
  </si>
  <si>
    <t>Verify Whatever Max questions selected by the creator, same number of questions reflected to reviewer</t>
  </si>
  <si>
    <t>Creator has to create the question set by selecting Max question</t>
  </si>
  <si>
    <r>
      <rPr>
        <rFont val="Arial"/>
        <color theme="1"/>
        <sz val="10.0"/>
      </rPr>
      <t>1.Open Staging URL"</t>
    </r>
    <r>
      <rPr>
        <rFont val="Arial"/>
        <color rgb="FF000000"/>
        <sz val="10.0"/>
      </rPr>
      <t>https://staging.sunbirded.org</t>
    </r>
    <r>
      <rPr>
        <rFont val="Arial"/>
        <color theme="1"/>
        <sz val="10.0"/>
      </rPr>
      <t>"
2.Login as a Reviewer
3.Go to workspace
4.Click on up for review 
5.click on any book or course
6.Replace the Do_Id of question set
7.Preview the question set
8.observe how many questions are playing</t>
    </r>
  </si>
  <si>
    <t>Whatever Max questions selected by the creator, same number of questions should  reflect to reviewer</t>
  </si>
  <si>
    <t>Reviewer is able publish the question set which is max questions selected</t>
  </si>
  <si>
    <r>
      <rPr>
        <rFont val="Arial"/>
        <color theme="1"/>
        <sz val="10.0"/>
      </rPr>
      <t>1.Open Staging URL"</t>
    </r>
    <r>
      <rPr>
        <rFont val="Arial"/>
        <color rgb="FF000000"/>
        <sz val="10.0"/>
      </rPr>
      <t>https://staging.sunbirded.org</t>
    </r>
    <r>
      <rPr>
        <rFont val="Arial"/>
        <color theme="1"/>
        <sz val="10.0"/>
      </rPr>
      <t>"
2.Login as a Reviewer
3.Go to workspace
4.Click on up for review 
5.click on any book or course
6.Replace the Do_Id of question set
7.Preview the question set
8.observe how many questions are playing
9.Approve the question set</t>
    </r>
  </si>
  <si>
    <t>Reviewer should be able publish the question set which is max questions selected</t>
  </si>
  <si>
    <t>ReviewerAbleToPublishQuestionsetBySelectingMaxQuestionInSection</t>
  </si>
  <si>
    <t>Reviewer is able Reject the question set which is max questions selected</t>
  </si>
  <si>
    <r>
      <rPr>
        <rFont val="Arial"/>
        <color theme="1"/>
        <sz val="10.0"/>
      </rPr>
      <t>1.Open Staging URL"</t>
    </r>
    <r>
      <rPr>
        <rFont val="Arial"/>
        <color rgb="FF000000"/>
        <sz val="10.0"/>
      </rPr>
      <t>https://staging.sunbirded.org</t>
    </r>
    <r>
      <rPr>
        <rFont val="Arial"/>
        <color theme="1"/>
        <sz val="10.0"/>
      </rPr>
      <t>"
2.Login as a Reviewer
3.Go to workspace
4.Click on up for review 
5.click on any book or course
6.Replace the Do_Id of question set
7.Preview the question set
8.observe how many questions are playing
9.Reject the question set</t>
    </r>
  </si>
  <si>
    <t>Reviewer should be able Reject the question set which is max questions selected</t>
  </si>
  <si>
    <t>ReviewerAbleToRejectQuestionsetBySelectingMaxQuestionInSection</t>
  </si>
  <si>
    <t>Verify Question set creator is able to edit the live question set behavioral fields such as Shuffle, Feedback and show solution field and save it.</t>
  </si>
  <si>
    <t>Creator should have created the Question set and it should be live.</t>
  </si>
  <si>
    <t>1. Login to sunbird portal 
2. Login with content creator credentials
3. Click on profile Icon
4. Click on  workspace
5. Click on All my content
6. Open live questionset
7. Click on section tab
8. Edit the Shuffle, Feedback and show solution field
9. Click on save button
10. Search with the same questionset in All my content tab
11. observe the draft version of the questionset</t>
  </si>
  <si>
    <t>1. Creator should be able to edit the question set behavior of live question set and save the same.
2. Toast message should be displayed.
3. Draft version should be created and updated fields should be displayed on opening the draft question set.</t>
  </si>
  <si>
    <t>Verify Question set creator is able to preview the question set based on the changes and the changes are reflected on the player</t>
  </si>
  <si>
    <t>1. Open ED staging portal 
2. Login as a content creator 
3. Go to Workspace.
4. Go to All my content 
5. Click open the live question set.
6. In the root node, update the shuffle
, Show feed back field and save the question set
7. Click on preview button.
8. Verify whether the updated changes are reflected in the player while previewing.</t>
  </si>
  <si>
    <t>Creator should be able to view the changes in the preview post updation.</t>
  </si>
  <si>
    <t>VishwaFeb01</t>
  </si>
  <si>
    <t>verifyQuestionSetCreatorIsAbleToPreviewTheQuestionSetBasedOnTheChangesAndTheChangesAreReflectedOnThePlayer</t>
  </si>
  <si>
    <t>Verify Question set whether updated details are available on opening the draft version of the question set with only root node from All my content section</t>
  </si>
  <si>
    <t>1. Open ED staging portal 
2. Login as a content creator 
3. Go to Workspace.
4. Go to All my content 
5. Click open the live question set.
6. In the root node, update the shuffle
, Show feed back field and save the question set
7. Go to All my content section.
8. Verify whether the draft version are created and on opening check whether the details updated are available.</t>
  </si>
  <si>
    <t>Draft version should be created and on opening the draft version, updated changes must be available.</t>
  </si>
  <si>
    <t>verifyQuestionSetUpdatedDetailsAreAvailableOnOpeningTheDraftVersionOfTheQuestionSetWithOnlyRootNodeFromAllMyContent</t>
  </si>
  <si>
    <t>Verify Question set creator is able to preview the question set based on the changes in section node and the changes are reflected on the player</t>
  </si>
  <si>
    <t>1. Open sunbird ed consumption portal.
2. Login as a content creator.
3. Go to workspace
4. Go to All my content section.
5. Click open the live question set.
6. Update the changes of the question set bahevaior fields such as max question, shuffle, show solution field in the section.
7. Save the question set.
8. Click on preview button.
9. Verify whether you are able to preview the question set with latest updates done.</t>
  </si>
  <si>
    <t>Question set creator should be able to preview the question set based on the changes in the section node and the changes should be reflected on the player.</t>
  </si>
  <si>
    <t>verifyQuestionSetCreatorIsAbleToPreviewTheQuestionSetBasedOnTheChangesInSectionNodeAndTheChangesAreReflectedOnThePlayer</t>
  </si>
  <si>
    <t>Verify Question set whether updated details are available on opening the draft version of the question set with section node from All my content section</t>
  </si>
  <si>
    <t>1. Open sunbird ed consumption portal.
2. Login as a content creator.
3. Go to workspace
4. Go to All my content section.
5. Click open the live question set.
6. Update the changes of the question set bahevaior fields such as max question, shuffle, show solution field in the section nodes.
7. Save the question set.
8. Close the editor.
9. Click open the draft version of the question set from All my content section.
10. Verify whether the latest changes are available.</t>
  </si>
  <si>
    <t>Updated details should be available on opening the draft version of the question set with section node from all my content section.</t>
  </si>
  <si>
    <t>verifyQuestionSetUpdatedDetailsAreAvailableOnOpeningTheDraftVersionOfTheQuestionSetWithSectionNodeFromAllMyContentSection</t>
  </si>
  <si>
    <t>Verify content creator is able to Update the Shuffle, feed back and show solution for the sections and save live question set.</t>
  </si>
  <si>
    <t xml:space="preserve">1. Open ED staging portal 
2. Login as a content creator 
3. Go to Workspace.
4. Go to All my content 
5. Click open the live question set.
6. In the root node, update the shuffle
, Show feed back field in the section node and save the question set </t>
  </si>
  <si>
    <t>1. Creator should be able to edit the question set behavior of live question set on section nodes and save the same.
2. Toast message should be displayed.
3. Draft version should be created and updated fields should be displayed on opening the draft question set.</t>
  </si>
  <si>
    <t>Vishwa25</t>
  </si>
  <si>
    <t>verifyContentCreatorIsAbleToUpdateTheShuffleFeedBackAndShowSolutionForTheSectionsAndSaveLiveQuestionSet</t>
  </si>
  <si>
    <t>Verify Question Set Reviewer Is able to view the updated changes of the question set with section node and preview the same.</t>
  </si>
  <si>
    <t>Creator should have updated the live question set behavioral fields in the section and Sent it for review.</t>
  </si>
  <si>
    <t xml:space="preserve">1. Open ed staging portal.
2. Login as a reviewer.
3. Go to Workspace.
4. Click open the random content from "Up for review" bucket.
5. Replace the question set in the URL.
6. Click on preview button.
7. Verify whether the changes are reflected.
</t>
  </si>
  <si>
    <t>Question set reviewer should be able to preview the Question set.</t>
  </si>
  <si>
    <t>Verify Question Set Reviewer Is able to Preview the changes and Publish the questions set with section nodes.</t>
  </si>
  <si>
    <t>1. Open ed staging portal.
2. Login as a reviewer.
3. Go to Workspace.
4. Click open the random content from "Up for review" bucket.
5. Replace the question set in the URL.
6. Click on preview button.
7. Verify whether the changes are reflected.
8. CLick on the publish button.</t>
  </si>
  <si>
    <t>Question set reviewer should be able to preview the Question set with section node changes and publish the question set.</t>
  </si>
  <si>
    <t>Verify Question Set Reviewer Is able to Preview the changes and request question set with sections for a change</t>
  </si>
  <si>
    <t>1. Open ed staging portal.
2. Login as a reviewer.
3. Go to Workspace.
4. Click open the random content from "Up for review" bucket.
5. Replace the question set in the URL.
6. Click on preview button.
7. Verify whether the changes are reflected.
8. CLick on the request for changes / reject button.
9. Provide the comment.
10. Submit the pop up.</t>
  </si>
  <si>
    <t>Question set reviewer should be able to preview the Question set with section node changes and reject  the question set.</t>
  </si>
  <si>
    <t>Questionset</t>
  </si>
  <si>
    <t>Verify user should be able to consume QUML type content in online mode only while consuming from portal</t>
  </si>
  <si>
    <t>1. Open Sunbird portal
2. Login with valid credential
3. Search and open the Question set content
4. Consume a question set
5. Observe user should is able to consume in online</t>
  </si>
  <si>
    <t>User should be able to consume QUML type content in online mode only while consuming from portal</t>
  </si>
  <si>
    <t>UserShouldBeAbleToClickOnTheDoneButtonAndCloseButtonOnSolutionPage</t>
  </si>
  <si>
    <t>Verify if creator has entered instructions in the question set then it will come on the preview while playing for reviewer 
&amp;
Verify if any guest user opens the question set then instruction will be shown</t>
  </si>
  <si>
    <t xml:space="preserve">- Creator should have added the instructions for the question set content
- Reviewer should have published the content
</t>
  </si>
  <si>
    <r>
      <rPr>
        <rFont val="Arial"/>
        <b/>
        <color theme="1"/>
        <sz val="10.0"/>
      </rPr>
      <t xml:space="preserve">Scenario1:
</t>
    </r>
    <r>
      <rPr>
        <rFont val="Arial"/>
        <b/>
        <color theme="1"/>
        <sz val="10.0"/>
      </rPr>
      <t xml:space="preserve">1.Open the sunbird portal
2. Login as content reviewer
3. Goto workspace &gt; Up for review
4. Open the question set content
5. Observe the instruction added for question set
</t>
    </r>
    <r>
      <rPr>
        <rFont val="Arial"/>
        <b/>
        <color theme="1"/>
        <sz val="10.0"/>
      </rPr>
      <t>Scenario2</t>
    </r>
    <r>
      <rPr>
        <rFont val="Arial"/>
        <b/>
        <color theme="1"/>
        <sz val="10.0"/>
      </rPr>
      <t>:
1. Open Sunbird portal
2. Login with valid credential/Guest
3. Search and open the question set with instruction
4. Observe the instruction is displayed</t>
    </r>
  </si>
  <si>
    <t>If creator has entered instructions in the question set then it will come on the preview while playing for reviewer 
&amp;
If any guest/loggedin user opens the question set then instruction will be shown</t>
  </si>
  <si>
    <t>verifyIfCreatorHasEnteredInstructionsInTheQuestionSetThenItWillComeOnThePreviewWhilePlayingForReviewer</t>
  </si>
  <si>
    <r>
      <rPr>
        <rFont val="Arial"/>
        <b/>
        <color theme="1"/>
        <sz val="10.0"/>
      </rPr>
      <t xml:space="preserve">Scenario1:
</t>
    </r>
    <r>
      <rPr>
        <rFont val="Arial"/>
        <b/>
        <color theme="1"/>
        <sz val="10.0"/>
      </rPr>
      <t xml:space="preserve">1.Open the sunbird portal
2. Login as content reviewer
3. Goto workspace &gt; Up for review
4. Open the question set content
5. Observe the instruction added for question set
</t>
    </r>
    <r>
      <rPr>
        <rFont val="Arial"/>
        <b/>
        <color theme="1"/>
        <sz val="10.0"/>
      </rPr>
      <t>Scenario2</t>
    </r>
    <r>
      <rPr>
        <rFont val="Arial"/>
        <b/>
        <color theme="1"/>
        <sz val="10.0"/>
      </rPr>
      <t>:
1. Open Sunbird portal
2. Login with valid credential/Guest
3. Search and open the question set with instruction
4. Observe the instruction is displayed</t>
    </r>
  </si>
  <si>
    <t>verifyIfAnyGuestUserOpensTheQuestionSetThenInstructionWillBeShown</t>
  </si>
  <si>
    <t>Verify user is able to consume the following Question set(MCQ).
1.MCQ with Bold Text 
2.MCQ with Italics Text 
3.MCQ with underlined Text 
4.MCQ having different font size 
5.MCQ with superscript text 
6.MCQ with Subscript text 
7.MCQ with Text in Bulleted List 
8.MCQ with Text in Numbered List 
9.MCQ with table format 
10.MCQ with Heading text format 
11.MCQ with Math and Scientific text and special character
&amp;
Verify user is able to consume the following Questions (Subjective).
1.Subjective with Bold Text 
2.Subjective with Italics Text 
3.Subjunctive with underlined Text 
4.Subjective having different font size 
5.Subjective with superscript text 
6.Subjective with Subscript text 
7.Subjective with Text in Bulleted List 
8.Subjective with Text in Numbered List 
9.Subjective with table format 
10.Subjective with Heading text format 
11.Subjective with Math and Scientific text and special character</t>
  </si>
  <si>
    <t xml:space="preserve">Question set should have been created with MCQ and Subjective format </t>
  </si>
  <si>
    <r>
      <rPr>
        <rFont val="Arial"/>
        <b/>
        <color theme="1"/>
        <sz val="10.0"/>
      </rPr>
      <t xml:space="preserve">Scenario1:
</t>
    </r>
    <r>
      <rPr>
        <rFont val="Arial"/>
        <b/>
        <color theme="1"/>
        <sz val="10.0"/>
      </rPr>
      <t xml:space="preserve">1. Open Sunbird portal
2. Login with valid credential
3. Search the open the MCQ question set
4. Consume the question set
5. Observe the text, size, list, format, characters accordingly
</t>
    </r>
    <r>
      <rPr>
        <rFont val="Arial"/>
        <b/>
        <color theme="1"/>
        <sz val="10.0"/>
      </rPr>
      <t>Scenario2</t>
    </r>
    <r>
      <rPr>
        <rFont val="Arial"/>
        <b/>
        <color theme="1"/>
        <sz val="10.0"/>
      </rPr>
      <t>:
1. Open Sunbird portal
2. Login with valid credential
3. Search the open the Subjective question set
4. Consume the question set
5. Observe the text, size, list, format, characters accordingly</t>
    </r>
  </si>
  <si>
    <t>User should be able to consume the following Questions.
1.MCQ with Bold Text 
2.MCQ with Italics Text 
3.MCQ with underlined Text 
4.MCQ having different font size 
5.MCQ with superscript text 
6.MCQ with Subscript text 
7.MCQ with Text in Bulleted List 
8.MCQ with Text in Numbered List 
9.MCQ with table format 
10.MCQ with Heading text format 
11.MCQ with Math and Scientific text and special character
==============
User should be able to consume the following Questions.
1.Subjective with Bold Text 
2.Subjective with Italics Text 
3.Subjunctive with underlined Text 
4.Subjective having different font size 
5.Subjective with superscript text 
6.Subjective with Subscript text 
7.Subjective with Text in Bulleted List 
8.Subjective with Text in Numbered List 
9.Subjective with table format 
10.Subjective with Heading text format 
11.Subjective with Math and Scientific text and special character</t>
  </si>
  <si>
    <t>do_21374190723623321618</t>
  </si>
  <si>
    <t xml:space="preserve">Verify where feedback is enabled then if user click on back, forward or progress bar then evaluation happens and feedback is shown as "correct" for 3-5 secs then that action is performed on portal
</t>
  </si>
  <si>
    <t>Question set should be created with enabling the show question feedback field</t>
  </si>
  <si>
    <t>1. Open Sunbird portal
2. Login with valid login credentials
3. Search for Question set
4. Play that Question set
5. Select the answer and move back to previous question</t>
  </si>
  <si>
    <t>When feedback is enabled then if user click on back, forward or progress bar then evaluation happens and feedback is shown for 3-5 secs then that action is performed</t>
  </si>
  <si>
    <t>Verify that question player summary page should have Total Questions, Questions Answered, Questions Skipped, Questions not Viewed on left side of the player.
&amp;
Verify that question player summary page should have Correct, Incorrect, Partial on left side of the player.</t>
  </si>
  <si>
    <t>Question set should be created with summary page enabled</t>
  </si>
  <si>
    <r>
      <rPr>
        <rFont val="Arial"/>
        <b/>
        <color theme="1"/>
        <sz val="10.0"/>
      </rPr>
      <t xml:space="preserve">Scenario 1/2:
</t>
    </r>
    <r>
      <rPr>
        <rFont val="Arial"/>
        <b/>
        <color theme="1"/>
        <sz val="10.0"/>
      </rPr>
      <t xml:space="preserve">1. Open the Sunbird portal
2. Login with valid login credentials
3. Search for Question set content
4. Play that content 
5. Try to answer the questions
6. Observe the summary page
</t>
    </r>
  </si>
  <si>
    <t>The question player summary page should have Total Questions, Questions Answered, Questions Skipped, Questions not Viewed on left side of the player.
&amp;
The question player summary page should have Correct, Incorrect, Partial on left side of the player.</t>
  </si>
  <si>
    <t>verifyThatQuestionPlayerSummaryPageShouldHaveAllDetails</t>
  </si>
  <si>
    <t>Verify user should not see number of attempts left for practice  mode while consuming from portal</t>
  </si>
  <si>
    <t>Question set should be created without attempts</t>
  </si>
  <si>
    <t>1. Open Sunbird portal
2. Login with valid credential
3. Search and open the Question set content
4. Consume a question set
5. Observe user should not see number of attempts left for practice mode</t>
  </si>
  <si>
    <t>User should not see number of attempts left for practice  mode while consuming from portal</t>
  </si>
  <si>
    <t>verifyUserShouldNotSeeNumberOfAttemptsLeftForPracticeMode</t>
  </si>
  <si>
    <t>Verify user should not be able to consume QUML type content in offline mode only while consuming from portal</t>
  </si>
  <si>
    <t>1. Open Sunbird portal
2. Login with valid credential
3. Search and open the Question set content
4. Turn off the internet
5. Consume a question set
6. Observe that user is not able to consume the content</t>
  </si>
  <si>
    <t>User should not be able to consume QUML type content in offline mode only while consuming from portal</t>
  </si>
  <si>
    <t>SB-29242</t>
  </si>
  <si>
    <t>Creator should have created the MCQ question with Grid layout text only and Question, Answer and solution also</t>
  </si>
  <si>
    <t>Verify if user is able to view the question set with Grid layout alignment in desktopapp offline mode</t>
  </si>
  <si>
    <t>1. Open the desktop app
2. Click on Profile icon &gt; Login &gt; Login with valid credentials
3. Search and open the question set with grid layout
4. Download the question set
5. Turn off the internet
6. Goto Downloads tab and open the question set
7. Observe the question set in latest  desktop app offline mode</t>
  </si>
  <si>
    <t>User should be able to view the question set with Grid layout alignment in desktopapp offline mode</t>
  </si>
  <si>
    <t>Creator should have created the MCQ question with horizontal layout text only and Question, Answer and solution also</t>
  </si>
  <si>
    <t>Verify if user is able to view the question set with horizontal layout alignment  and desktop app offline mode</t>
  </si>
  <si>
    <t>1. Open the desktop app
2. Click on Profile icon &gt; Login &gt; Login with valid credentials
3. Search and open the question set with horizontal layout
4. Download the question set
5. Turn off the internet
6. Goto Downloads tab and open the question set
7. Observe the question set in latest  desktop app offline mode</t>
  </si>
  <si>
    <t>User should be able to view the question set with horizontal layout alignment  and desktop app offline mode</t>
  </si>
  <si>
    <t>Verify if user is be able to view the question set with vertical layout text and images  in desktopapp offline mode</t>
  </si>
  <si>
    <t>Creator should have created the MCQ question with vertical layout with text ,image and Question, Answer and solution also</t>
  </si>
  <si>
    <t>1. Open the desktop app
2. Click on Profile icon &gt; Login &gt; Login with valid credentials
3. Search and open the question set with vertical layout text and images
4. Download the question set
5. Turn off the internet
6. Goto Downloads tab and open the question set
7. Observe the question set in latest  desktop app offline mode</t>
  </si>
  <si>
    <t>User should be able to view the question set with vertical  layout text and images  in desktopapp offline mode</t>
  </si>
  <si>
    <t>Verify if user is able to view the question set with Grid  layout text and images  in desktop app offline mode</t>
  </si>
  <si>
    <t>Creator should have created the MCQ question with Grid layout with text,image and Question, Answer and solution also</t>
  </si>
  <si>
    <t>1. Open the desktop app
2. Click on Profile icon &gt; Login &gt; Login with valid credentials
3. Search and open the question set with Grid  layout text and images 
4. Download the question set
5. Turn off the internet
6. Goto Downloads tab and open the question set
7. Observe the question set in latest  desktop app offline mode</t>
  </si>
  <si>
    <t>User should able to view the question set with Grid  layout text and images  in desktop app offline mode</t>
  </si>
  <si>
    <t>Verify if user is  able to view the question set with Horizontal layout text and images  in desktopapp offline mode</t>
  </si>
  <si>
    <t>Creator should have created the MCQ question with Horizontal layout text , image and Question, Answer and solution also</t>
  </si>
  <si>
    <t>1. Open the desktop app
2. Click on Profile icon &gt; Login &gt; Login with valid credentials
3. Search and open the question set with Horizontal layout text and images
4. Download the question set
5. Turn off the internet
6. Goto Downloads tab and open the question set
7. Observe the question set in latest  desktop app offline mode</t>
  </si>
  <si>
    <t>User should able to view the question set with Horizontal layout text and images  in desktopapp offline mode</t>
  </si>
  <si>
    <t>Verify if user is able to view the question set with left, right and middle alignment text  in desktop app offline mode</t>
  </si>
  <si>
    <t xml:space="preserve">Creator should have created the MCQ question text with Left, right, Middle alignment, questions , Answers and solution </t>
  </si>
  <si>
    <t>1. Open the desktop app
2. Click on Profile icon &gt; Login &gt; Login with valid credentials
3. Search and open the question set with set with left, right and middle alignment text
4. Download the question set
5. Turn off the internet
6. Goto Downloads tab and open the question set
7. Observe the question set in latest  desktop app offline mode</t>
  </si>
  <si>
    <t>User should able to view the question set with left, right and middle alignment text  in desktop app offline mode</t>
  </si>
  <si>
    <t>Verify if user is able to consume the question set with Subscript and Super script in desktopapp offline mode</t>
  </si>
  <si>
    <t>Creator should have created the MCQ question with ubscript and Superscript,Question, Answer and solution also</t>
  </si>
  <si>
    <t>1. Open the desktop app
2. Click on Profile icon &gt; Login &gt; Login with valid credentials
3. Search and open the question set with Subscript and Super script
4. Download the question set
5. Turn off the internet
6. Goto Downloads tab and open the question set
7. Consume and Observe the question set in latest  desktop app offline mode</t>
  </si>
  <si>
    <t>User should able to consume the question set with Subscript and Super script in desktopapp offline mode</t>
  </si>
  <si>
    <t>Verify if user is able to consume the question set with special characters in desktopapp offline mode</t>
  </si>
  <si>
    <t>Creator should have created the MCQ question with special characters, Question, Answer and solution also</t>
  </si>
  <si>
    <t>1. Open the desktop app
2. Click on Profile icon &gt; Login &gt; Login with valid credentials
3. Search and open the question set with special characters
4. Download the question set
5. Turn off the internet
6. Goto Downloads tab and open the question set
7. Consume and Observe the question set in latest  desktop app offline mode</t>
  </si>
  <si>
    <t>User should able to consume the question set with special characters in desktopapp offline mode</t>
  </si>
  <si>
    <t>Verify if user is able to consume the question set with subjecive type and text in desktopapp offline mode</t>
  </si>
  <si>
    <t>Creator should have created the Subjective question with text, Question, Answer and solution also</t>
  </si>
  <si>
    <t>1. Open the desktop app
2. Click on Profile icon &gt; Login &gt; Login with valid credentials
3. Search and open the question set with text
4. Download the question set
5. Turn off the internet
6. Goto Downloads tab and open the question set
7. Consume and Observe the question set in latest  desktop app offline mode</t>
  </si>
  <si>
    <t>User should able to consume the question set with subjecive type and text in desktopapp offline mode</t>
  </si>
  <si>
    <t>Verify if user is able to consume the question set with subjecive type and text, image in desktopapp offline mode</t>
  </si>
  <si>
    <t>Creator should have created the Subjective question with text, Image, Question, Answer and solution also</t>
  </si>
  <si>
    <t>1. Open the desktop app
2. Click on Profile icon &gt; Login &gt; Login with valid credentials
3. Search and open the question set with text and image
4. Download the question set
5. Turn off the internet
6. Goto Downloads tab and open the question set
7. Consume and Observe the question set in latest  desktop app offline mode</t>
  </si>
  <si>
    <t>User should able to consume the question set with subjecive type and text, image in desktopapp offline mode</t>
  </si>
  <si>
    <t>Verify if user is able to consume the question set with subjecive type left, right and middle alignment in desktopapp offline mode</t>
  </si>
  <si>
    <t>Creator should have created the Subjective question with text, with Left, right, Middle alignment, Question, Answer and solution also</t>
  </si>
  <si>
    <t>1. Open the desktop app
2. Click on Profile icon &gt; Login &gt; Login with valid credentials
3. Search and open the question set with subjecive type left, right and middle alignment
4. Download the question set
5. Turn off the internet
6. Goto Downloads tab and open the question set
7. Consume and Observe the question set in latest  desktop app offline mode</t>
  </si>
  <si>
    <t>User should able to consume the question set with subjecive type and left, right and middle alignment in desktopapp offline mode</t>
  </si>
  <si>
    <t>Verify if user is able to consume the question set with shuffle on in one section and shuffle off other section in desktop app offline mode</t>
  </si>
  <si>
    <t>Creator should have created the question under One section with shuffle on and other with shuffle off, Question, Answer and solution also</t>
  </si>
  <si>
    <t>1. Open the desktop app
2. Click on Profile icon &gt; Login &gt; Login with valid credentials
3. Search and open the question set with shuffle on/off
4. Download the question set
5. Turn off the internet
6. Goto Downloads tab and open the question set
7. Consume and Observe the question set in latest  desktop app offline mode</t>
  </si>
  <si>
    <t>User should able to consume the question set with shuffle on in one section and shuffle off other section in desktop app offline mode</t>
  </si>
  <si>
    <t>Verify if user is able to consume the question set with solution will come for show solution enabled section and solution not come in show solution disabled  section in desktopapp offline mode</t>
  </si>
  <si>
    <t>Creator should have created the question nder one section show solution enabled and other section with show solution disabled ,Question, Answer and solution also</t>
  </si>
  <si>
    <t>1. Open the desktop app
2. Click on Profile icon &gt; Login &gt; Login with valid credentials
3. Search and open the question set with Solution enabled/disabled
4. Download the question set
5. Turn off the internet
6. Goto Downloads tab and open the question set
7. Consume and Observe the question set in latest  desktop app offline mode</t>
  </si>
  <si>
    <t>User should able to consume the question set with solution will come for show solution enabled section and solution not come in show solution disabled  section in desktopapp offline mode</t>
  </si>
  <si>
    <t>Verify if user is able to consume the question set with feedback popup should come for show solution enabled section and feedback should  not come in show solution disabled  section in desktopapp offline mode</t>
  </si>
  <si>
    <t>Creator should have created the question under one section show feedback enabled and other section with show solution disabled (Question, Answer and solution also)</t>
  </si>
  <si>
    <t>1. Open the desktop app
2. Click on Profile icon &gt; Login &gt; Login with valid credentials
3. Search and open the question set with with feedback popup where show solution section is enabled 
4. Download the question set
5. Turn off the internet
6. Goto Downloads tab and open the question set
7. Consume and Observe the question set in latest  desktop app offline mode</t>
  </si>
  <si>
    <t>User should be able to consume the question set with feedback popup should come for show solution enabled section and feedback should  not come in show solution disabled  section in desktopapp offline mode</t>
  </si>
  <si>
    <t>Verify if user is able to consume the question set with shuffled questions when shuffle section is enabled  in desktopapp offline mode
&amp;
Verify if user is able to consume the question set with shuffle section is disabled in desktopapp offline mode</t>
  </si>
  <si>
    <t>Creator should have created the question with shuffle section enabled/disabled (Question, Answer and solution also)</t>
  </si>
  <si>
    <r>
      <rPr>
        <rFont val="Arial"/>
        <b/>
        <color theme="1"/>
        <sz val="10.0"/>
      </rPr>
      <t xml:space="preserve">Scenario1:
</t>
    </r>
    <r>
      <rPr>
        <rFont val="Arial"/>
        <b/>
        <color theme="1"/>
        <sz val="10.0"/>
      </rPr>
      <t xml:space="preserve">1. Open the desktop app
2. Click on Profile icon &gt; Login &gt; Login with valid credentials
3. Search and open the question set with shuffled questions when shuffle section is enabled
4. Download the question set
5. Turn off the internet
6. Goto Downloads tab and open the question set
7. Consume and Observe the question set in latest  desktop app offline mode
</t>
    </r>
    <r>
      <rPr>
        <rFont val="Arial"/>
        <b/>
        <color theme="1"/>
        <sz val="10.0"/>
      </rPr>
      <t xml:space="preserve">Scenario2:
</t>
    </r>
    <r>
      <rPr>
        <rFont val="Arial"/>
        <b/>
        <color theme="1"/>
        <sz val="10.0"/>
      </rPr>
      <t>1. Open the desktop app
2. Click on Profile icon &gt; Login &gt; Login with valid credentials
3. Search and open the question set with shuffle section disabled
4. Download the question set
5. Turn off the internet
6. Goto Downloads tab and open the question set
7. Consume and Observe the question set in latest  desktop app offline mode</t>
    </r>
  </si>
  <si>
    <t>User should be able to consume the question set with shuffled questions when shuffle section is enabled  in desktopapp offline mode
&amp;
User should be able to consume the question set with shuffled questions when shuffle section is disable in desktopapp offline mode</t>
  </si>
  <si>
    <t>Verify if user is able to consume the question set with solution when show solution section is enabled in desktopapp offline mode
&amp;
Verify if user is able to consume the question set without solution when show solution section is disabled section in desktopapp offline mode</t>
  </si>
  <si>
    <t>Creator should have created the question with solution section enabled/disabled (Question, Answer and solution also)</t>
  </si>
  <si>
    <r>
      <rPr>
        <rFont val="Arial"/>
        <b/>
        <color theme="1"/>
        <sz val="10.0"/>
      </rPr>
      <t xml:space="preserve">Scenario1:
</t>
    </r>
    <r>
      <rPr>
        <rFont val="Arial"/>
        <b/>
        <color theme="1"/>
        <sz val="10.0"/>
      </rPr>
      <t xml:space="preserve">1. Open the desktop app
2. Click on Profile icon &gt; Login &gt; Login with valid credentials
3. Search and open the question set with solution section enabled
4. Download the question set
5. Turn off the internet
6. Goto Downloads tab and open the question set
7. Consume and Observe the question set in latest  desktop app offline mode
</t>
    </r>
    <r>
      <rPr>
        <rFont val="Arial"/>
        <b/>
        <color theme="1"/>
        <sz val="10.0"/>
      </rPr>
      <t xml:space="preserve">Scenario2:
</t>
    </r>
    <r>
      <rPr>
        <rFont val="Arial"/>
        <b/>
        <color theme="1"/>
        <sz val="10.0"/>
      </rPr>
      <t>1. Open the desktop app
2. Click on Profile icon &gt; Login &gt; Login with valid credentials
3. Search and open the question set with solution section disabled
4. Download the question set
5. Turn off the internet
6. Goto Downloads tab and open the question set
7. Consume and Observe the question set in latest  desktop app offline mode</t>
    </r>
  </si>
  <si>
    <t>User should be able to consume the question set with solution when show solution section is enabled in desktopapp offline mode
&amp;
User should be able to consume the question set without solution when show solution section is disabled section in desktopapp offline mode</t>
  </si>
  <si>
    <t xml:space="preserve">Verify if user is able to consume the question set with feedback popup when show solution section is enabled in desktopapp offline mode
&amp; 
Verify if user is able to consume the question set with show solution section disabled and feedback popup not coming in desktopapp offline mode
</t>
  </si>
  <si>
    <t>Creator should have created the question with show solution enabled/disabled (Question, Answer and solution also)</t>
  </si>
  <si>
    <r>
      <rPr>
        <rFont val="Arial"/>
        <b/>
        <color theme="1"/>
        <sz val="10.0"/>
      </rPr>
      <t xml:space="preserve">Scenario1:
</t>
    </r>
    <r>
      <rPr>
        <rFont val="Arial"/>
        <b/>
        <color theme="1"/>
        <sz val="10.0"/>
      </rPr>
      <t xml:space="preserve">1. Open the desktop app
2. Click on Profile icon &gt; Login &gt; Login with valid credentials
3. Search and open the question set with solution section enabled
4. Download the question set
5. Turn off the internet
6. Goto Downloads tab and open the question set
7. Consume and Observe the question set in latest  desktop app offline mode
</t>
    </r>
    <r>
      <rPr>
        <rFont val="Arial"/>
        <b/>
        <color theme="1"/>
        <sz val="10.0"/>
      </rPr>
      <t xml:space="preserve">Scenario2:
</t>
    </r>
    <r>
      <rPr>
        <rFont val="Arial"/>
        <b/>
        <color theme="1"/>
        <sz val="10.0"/>
      </rPr>
      <t>1. Open the desktop app
2. Click on Profile icon &gt; Login &gt; Login with valid credentials
3. Search and open the question set with solution section disabled
4. Download the question set
5. Turn off the internet
6. Goto Downloads tab and open the question set
7. Consume and Observe the question set in latest  desktop app offline mode</t>
    </r>
  </si>
  <si>
    <t xml:space="preserve">User should be able to consume the question set with feedback popup when show solution section is enabled in desktopapp offline mode
&amp; 
User should be able to consume the question set with show solution section disabled and feedback popup not coming in desktopapp offline mode
</t>
  </si>
  <si>
    <t>Verify if user is able to consume the question set summary type as complete at the end screen of player  in both desktop app in offline mode</t>
  </si>
  <si>
    <t>Creator should have created the question with summary type as complete (Question, Answer and solution also)</t>
  </si>
  <si>
    <t>1. Open the desktop app
2. Click on Profile icon &gt; Login &gt; Login with valid credentials
3. Search and open the question set with summary 
4. Download the question set
5. Turn off the internet
6. Goto Downloads tab and open the question set
7. Consume and Observe the question set in latest  desktop app offline mode</t>
  </si>
  <si>
    <t>User should be able to consume the question set summary type as complete at the end screen of player in desktop app offline mode</t>
  </si>
  <si>
    <t>Verify if user is able to consume the question set with summary type and duration at the end screen of player in desktop app offline mode</t>
  </si>
  <si>
    <t>Creator should have created the question with summary type Question, Answer and solution also</t>
  </si>
  <si>
    <t>User should be able to consume the question set with summary type and duration at the end screen of player in desktop app offline mode</t>
  </si>
  <si>
    <t>Verify if user is able to consume the question set summary type as score at the end screen of player  in both desktop app in offline mode</t>
  </si>
  <si>
    <t>Creator should have created the question with summary type as score (Question, Answer and solution also)</t>
  </si>
  <si>
    <t>1. Open the desktop app
2. Click on Profile icon &gt; Login &gt; Login with valid credentials
3. Search and open the question set with with summary type as score
4. Download the question set
5. Turn off the internet
6. Goto Downloads tab and open the question set
7. Consume and Observe the question set in latest  desktop app offline mode</t>
  </si>
  <si>
    <t>User should able to consume the question set summary type as score at the end screen of player  in both desktop app in offline mode</t>
  </si>
  <si>
    <t>Verify if user is able to consume the question set summary type as score and duration at the end screen of player  in both desktop app  in offline mode</t>
  </si>
  <si>
    <t>Creator should have created the question with summary type as Score and Duration ( Question, Answer and solution also)</t>
  </si>
  <si>
    <t>1. Open the desktop app
2. Click on Profile icon &gt; Login &gt; Login with valid credentials
3. Search and open the question set summary type as score and duration
4. Download the question set
5. Turn off the internet
6. Goto Downloads tab and open the question set
7. Consume and Observe the question set in latest  desktop app offline mode</t>
  </si>
  <si>
    <t>User should able to consume the question set summary type as score and duration at the end screen of player  in both desktop app  in offline mode</t>
  </si>
  <si>
    <t>Verify if user is able to consume the question without summary type at the end screen of player  in both desktop app in offline mode</t>
  </si>
  <si>
    <t>Creator should have created the question  with out summary type (Question, Answer and solution also)</t>
  </si>
  <si>
    <t>1. Open the desktop app
2. Click on Profile icon &gt; Login &gt; Login with valid credentials
3. Search and open the question set without summary type
4. Download the question set
5. Turn off the internet
6. Goto Downloads tab and open the question set
7. Consume and Observe the question set in latest  desktop app offline mode</t>
  </si>
  <si>
    <t>User should able to consume the question  with out summary type at the end screen of player in both desktop app offline mode</t>
  </si>
  <si>
    <t>Verify if user is able to consume the question with max time and warning time (red color)at the end screen of player in desktop app offline mode</t>
  </si>
  <si>
    <t>Creator should have created the question with max time and warning time (red color) ( Question, Answer and solution also)</t>
  </si>
  <si>
    <t>1. Open the desktop app
2. Click on Profile icon &gt; Login &gt; Login with valid credentials
3. Search and open the question set with max time and warning time 
4. Download the question set
5. Turn off the internet
6. Goto Downloads tab and open the question set
7. Consume and Observe the question set in latest  desktop app offline mode</t>
  </si>
  <si>
    <t>User should able to consume the question  with max time and warning time (red color)at the end screen of player  in desktop app offline mode</t>
  </si>
  <si>
    <t>Verify if user is able to consume the question set with max time and waring time (red color) should not come when the show timer is disabled at the end screen of player  in desktop app offline mode</t>
  </si>
  <si>
    <t>Creator should have created the question show timer is disabled ( Question, Answer and solution also)</t>
  </si>
  <si>
    <t>1. Open the desktop app
2. Click on Profile icon &gt; Login &gt; Login with valid credentials
3. Search and open the question set where show timer is disabled 
4. Download the question set
5. Turn off the internet
6. Goto Downloads tab and open the question set
7. Consume and Observe the question set in latest  desktop app offline mode</t>
  </si>
  <si>
    <t>User should able to consume the question  max time and waring time (red color) should not come when the show timer is disabled at the end screen of player in desktop app offline mode</t>
  </si>
  <si>
    <t>Verify if user is able to consume the question set with score shown on the end screen is calculate based on the shuffle question and Max question selected for display in the Player in desktop app in offline mode</t>
  </si>
  <si>
    <t>Creator should have created the question set with score, shuffle enabled</t>
  </si>
  <si>
    <t>1. Open the desktop app
2. Click on Profile icon &gt; Login &gt; Login with valid credentials
3. Search and open the question set with shuffle question and Max question
4. Download the question set
5. Turn off the internet
6. Goto Downloads tab and open the question set
7. Consume and Observe the question set in latest  desktop app offline mode</t>
  </si>
  <si>
    <t>Score shown on the end screen should calculate based on the shuffle question and Max question selected for display in the Player in desktop app in offline mode</t>
  </si>
  <si>
    <t>Verify if user is able to consume the question set when timer is not shown on the player if the show timer field is not enabled</t>
  </si>
  <si>
    <t>Creator should have created the question set content without timer</t>
  </si>
  <si>
    <t>1. Open the desktop app
2. Click on Profile icon &gt; Login &gt; Login with valid credentials
3. Search and open the question set without timer 
4. Download the question set
5. Turn off the internet
6. Goto Downloads tab and open the question set
7. Consume and Observe the question set in latest  desktop app offline mode</t>
  </si>
  <si>
    <t>User should able to consume the question  max time and waring time (red color) should not come when the show timer is disabled at the end screen of player  in both desktop app in offline mode</t>
  </si>
  <si>
    <t>Verify score shown on the end screen is calculate based on the shuffle question and Max question selected for display in the Player</t>
  </si>
  <si>
    <t>Creator should have created the question set content with multiple questions inside and score enabled</t>
  </si>
  <si>
    <t>1. Open the desktop app
2. Click on Profile icon &gt; Login &gt; Login with valid credentials
3. Search and open the question set with score enabled
4. Consume the question set and observe</t>
  </si>
  <si>
    <t>Score should be shown on the end screen is calculate based on the shuffle question and Max question selected for display in the Player</t>
  </si>
  <si>
    <t>Verify user is able to consume the question set inside the course in the Online desktop App</t>
  </si>
  <si>
    <t>1. Open the desktop app
2. Click on Profile icon &gt; Login &gt; Login with valid credentials
3. Search and open the Course with question set
4. Consume the question set and observe</t>
  </si>
  <si>
    <t xml:space="preserve">User should able to consume the course inside question set in the desktop App in online </t>
  </si>
  <si>
    <t>Verify that offline user is displayed with an Exit popup when clicking on Desktop app back button or closing the app or any other scenario if the user trying to leave the attempt based assessment from the question set</t>
  </si>
  <si>
    <t>1. Open the desktop app
2. Click on Profile icon &gt; Login &gt; Login with valid credentials
3. search the open the question set
4. Download and consume it
5. Turnoff the internet
6. Go to download tab
7. Click on the question set
8. Click on app back button or closing the app
9. Observe Exit popup is displayed with OK and cancel buttons</t>
  </si>
  <si>
    <t>offline user is displayed with an Exit popup when clicking on Desktop app back button or closing the app or any other scenario if the user trying to leave the attempt based assessment from the question set</t>
  </si>
  <si>
    <t>SB-25706</t>
  </si>
  <si>
    <t>Verify that the score and the telemetry events are stored locally and gets synced when the user goes online</t>
  </si>
  <si>
    <t>1. Launch the Offline desktop app
2. Login with valid credentials
3. Click on profile page
4. click on sync telemetry
5. Click on sync telemetry button
6. verify that telemetry events gets synced when the user goes online</t>
  </si>
  <si>
    <t>The score and the telemetry events are stored locally and gets synced when the user goes online</t>
  </si>
  <si>
    <t>Verify that Offline the image rendering and rich text rendering should be proper in instructions, solution, question, hint (If present)</t>
  </si>
  <si>
    <t>1. Launch the Offline desktop app
2. Login with valid credentials
3. search and download the whole question set
4. turnoff the internet
5. open the whole question set from download section
6. Verify that image rendering and rich text rendering should be proper in instructions, solution, question, hint</t>
  </si>
  <si>
    <t>In Offline the image rendering and rich text rendering should be proper in instructions, solution, question, hint (If present)</t>
  </si>
  <si>
    <t xml:space="preserve">Verify that one pop up should display while user is trying to deliberatly exit from the player while consuming from portal as "Are you sure, you want to leave this page?" with OK and Cancel button
</t>
  </si>
  <si>
    <t>1. Open Sunbird portal
2. login with valid credentils
3. search and open question set content
4. Play the content
5. click on browser back button / Page back option 
6. Observe popup is displayed as "Are you sure, you want to leave this page?" with OK and Cancel button
7. Try to search anything from that page or click on profile/groups/help etc..
8. Observe popup is displayed as "Are you sure, you want to leave this page?" with OK and Cancel button</t>
  </si>
  <si>
    <t>The pop up should be displayed while user is trying to deliberatly exit from the player while consuming from portal as "Are you sure, you want to leave this page?" with OK and Cancel button.</t>
  </si>
  <si>
    <t>validateConsumingQuestioSetAndNavigateBackPopUpWithOKCancelGenerates</t>
  </si>
  <si>
    <t>Verify if question set is part of the trackable collection then irrespective of require Submit we should track the score</t>
  </si>
  <si>
    <t>1. User should have creator access
2. Question set oprtion should be enabled
3. Trackable collection should be added with question set contnt</t>
  </si>
  <si>
    <t>1. Open the Sunbird portal
2. Login with valid credentials
3. Search and open the trackable collection with question set
4. Join and Consume the newly published trackable collection
5. Click on Submit after consumption
6. Observe the summary page is having score tracked</t>
  </si>
  <si>
    <t>If question set is part of the trackable collection then irrespective of require Submit we should track the score</t>
  </si>
  <si>
    <t>milan30</t>
  </si>
  <si>
    <t>consumQuestionSetWithTrackableCollection</t>
  </si>
  <si>
    <t>Verify during consumption from portal rich text and images should be display as it is  during used in  creation</t>
  </si>
  <si>
    <t>Question set content should be created with rich text and images</t>
  </si>
  <si>
    <t>1. Open the Sunbird portal
2) Login with valid credentials
3) Search and open and Consume the question set with rich text and images
4. Observe it is displayed as created</t>
  </si>
  <si>
    <t>During consumption from portal rich text and images should be display as it is  during used in  creation</t>
  </si>
  <si>
    <t>validateQuestionSetWithRichTextAndImages</t>
  </si>
  <si>
    <t>Verify user should be able to see number of attempts left for test mode while consuming from portal</t>
  </si>
  <si>
    <t>1. Open the Sunbird portal
2. Login with creator role
3. Go to Workspace and then click on Question Set
4. Creat one question set 
5. Publish the question set 
6. Consume the content
7. Try to exit by clicking on Browser back button or clicking on Refresh button</t>
  </si>
  <si>
    <t>User should be able to see number of attempts left for test mode while consuming from portal</t>
  </si>
  <si>
    <t>verifyTestModewithMaximumNoOfAttempts</t>
  </si>
  <si>
    <t>Verify Image and text alignment should be proper for all types of layout from portal side</t>
  </si>
  <si>
    <t xml:space="preserve">1. Open the Sunbird portal
2. Login with creator role
3. Go to Workspace and then click on Question Set
4. Create one question set  with a different layout
5. Preview the question
6. Publish the question set
7. Consume the content
</t>
  </si>
  <si>
    <t>Image and text alignment should be proper for all types of layout from portal side</t>
  </si>
  <si>
    <t>verifyAllTypesOfLayoutsRenderedAndPreview</t>
  </si>
  <si>
    <t>Verify user should see the same  layout during consumption which is been used during creation</t>
  </si>
  <si>
    <r>
      <rPr>
        <rFont val="Arial"/>
        <color theme="1"/>
        <sz val="10.0"/>
      </rPr>
      <t xml:space="preserve">1. Open the Sunbird portal
</t>
    </r>
    <r>
      <rPr>
        <rFont val="Arial"/>
        <color rgb="FF000000"/>
        <sz val="10.0"/>
      </rPr>
      <t>2. Login with creator rol</t>
    </r>
    <r>
      <rPr>
        <rFont val="Arial"/>
        <color theme="1"/>
        <sz val="10.0"/>
      </rPr>
      <t xml:space="preserve">e
3. Go to Workspace and then click on Question Set
4. Creat one question set  with different layout
5. Publish the question set
6. Consume the content
</t>
    </r>
  </si>
  <si>
    <t>User should see the same layout during consumption which is been used during creation</t>
  </si>
  <si>
    <t>verifyImageLayoutWithNoShowFeedbackAndSubmit</t>
  </si>
  <si>
    <t>1. Open Sunbird portal
2. Login with valid credential
3. Search and open the Question set content
4.Consume a question set
5. Observe user should not see number of attempts left for practice mode</t>
  </si>
  <si>
    <t>User should be able to see number of attempts left for practice  mode while consuming from portal</t>
  </si>
  <si>
    <t>ConsumePractiseMode</t>
  </si>
  <si>
    <t>Verify during consumption from Portal user should be able to see newly created question set in different section along with question</t>
  </si>
  <si>
    <t>1. Open Sunbird portal
2. Login with valid login credentials
3) search and open the question set
4) Consume a question set 
5) Verify that the newly created question set is available in different section along with questions</t>
  </si>
  <si>
    <t>Newly created question set should be available in different section along with questions</t>
  </si>
  <si>
    <t>verifyUserShouldBeAbleToSeeProgressBarWithSectionAndQuestionIndicator</t>
  </si>
  <si>
    <t>Verify end page will have the whole question set not the individual sections</t>
  </si>
  <si>
    <t>1. Open Sunbird portal
2. Login with valid login credentials
3) search and open the question set
4) Consume a question set with section
5) Submit
6) Once user reaches the end page, verify that score is displayed for whole question set and not for individual section</t>
  </si>
  <si>
    <t>Score should be displayed for whole question set and not for individual section</t>
  </si>
  <si>
    <t>verifyEndPageWillHaveTheWholeQuestionSetNotTheIndividualSections</t>
  </si>
  <si>
    <t>Verify timer will be for entire question set not for individual section</t>
  </si>
  <si>
    <t>1. Open Sunbird portal
2. Login with valid login credentials
3) search and open the question set
4) Consume a question set with section
5) Verify that timer is for entire question and not for each section</t>
  </si>
  <si>
    <t>timer should be displayed for entire question and not for each section</t>
  </si>
  <si>
    <t>verifyTimerWillBeForEntireQuestionSetNotForIndividualSection</t>
  </si>
  <si>
    <t>Verify user should be able to see progress bar with section and question indicator</t>
  </si>
  <si>
    <t>1. Open Sunbird portal
2. Login with valid login credentials
3) search and open the question set
4) Consume a question set with section
5) Verify whether user is able to see the progress bar along with section and question indicator</t>
  </si>
  <si>
    <t>User should be able to see the progress bar along with section and question indicator while consuming the question set</t>
  </si>
  <si>
    <t>Verify Submit confirmation page will have section along with correct and incorrect answer</t>
  </si>
  <si>
    <t>1. Open Sunbird portal
2. Login with valid login credentials
3) search and open the question set
4) Consume a question set with section
5) When user reaches Submit confirmation page, verify that this page has section along with correct and incorrect answer</t>
  </si>
  <si>
    <t>Verify that Submit confirmation page should have section along with correct and incorrect answer</t>
  </si>
  <si>
    <t>verifySubmitConfirmationPageWillHaveSectionAlongWithCorrectAndIncorrectAnswer</t>
  </si>
  <si>
    <t>Verify that while consuming Question set with section, user should first land on root node instruction page on portal</t>
  </si>
  <si>
    <t>- Question set should have been created with section and root node instructions</t>
  </si>
  <si>
    <t>1. Open the sunbird portal
2. Login with valid credentials
3. Search and open the content with question set sections
4. Observe user should land on root node instruction page</t>
  </si>
  <si>
    <t>While consuming Question set with section, user should first land on root node instruction page on portal</t>
  </si>
  <si>
    <t>Verify that while consuming Question set with section, user should first land on root node instruction page and progress bar should point to "i" on portal</t>
  </si>
  <si>
    <t>1. Open the sunbird portal
2. Login with valid credentials
3. Search and open the content with question set sections
4. Observe user should land on root node instruction page
5. Observe the progress is having "i"</t>
  </si>
  <si>
    <t>While consuming Question set with section, user should first land on root node instruction page and progress bar should point to "i" on portal</t>
  </si>
  <si>
    <t>verifyWhileConsumingQuestionSetUserFirstLandOnRootNodeInstructionPageAndProgressBarWithI</t>
  </si>
  <si>
    <t>ProgressBarPointToIWhenLandOnTheRootNodeInstructionPage</t>
  </si>
  <si>
    <t>1. Open the Sunbird portal
2) Login as user
3) Consume a question set 
4) Verify that the newly created question set is available in different section along with questions</t>
  </si>
  <si>
    <t>verifyDuringConsumptionFromPortalUserShouldBeAbleToSeeDifferentSectionAlongWithQuestion</t>
  </si>
  <si>
    <t>1. Open the Sunbird portal
2) Login with valid credentials
3) Search and open and Consume a question set with section
4) Click on Submit
4) Observe Once user reaches the end page, verify that score is displayed for whole question set and not for individual section</t>
  </si>
  <si>
    <t>Verify Submit confirmation page will have section along with correct and incorrect question</t>
  </si>
  <si>
    <t>1. Open the Sunbird portal
2) Login as user
3) Consume a question set with section
4) When user reaches Submit confirmation page, verify that this page has section along with correct and incorrect answer</t>
  </si>
  <si>
    <t>Submit confirmation page should have section along with correct and incorrect answer</t>
  </si>
  <si>
    <t>User should be able to see the corresponding rich text while consuming instructions in Question Set on Portal</t>
  </si>
  <si>
    <t>Content creator should have created the question set with rich text (Fonts style)</t>
  </si>
  <si>
    <t>1. Open Sunbird portal
2. Login with valid credential
3. Search and open the question set player content 
4. Open and Consume a Question set
5. Consume a question set with rich text used in istructions
6. Verify whether user is able to see the corresponding rich text while consuming instructions in Question Set on Portal</t>
  </si>
  <si>
    <t>verifyUserShouldBeAbleToSeeTheCorrespondingRichTextWhileConsumingInstructionsInQuestionSet</t>
  </si>
  <si>
    <t>SB-25923</t>
  </si>
  <si>
    <t>Verify UI of the progress bar on portal for question set
&amp;
Verify hover state of the progress bar on portal for question set
&amp;
Verify the current question indicator on the progress bar on portal for question set
&amp;
Verify the progress bar style for correct answer on portal for question set</t>
  </si>
  <si>
    <t xml:space="preserve">1. Open Sunbird portal
2. Login with valid credential
3. Search and open the question set player content 
4. Open and Consume a Question set
5. a)Verify UI of the progress buttons
b) Verify hover state of the progress buttons
c) Verify current question indicator on progress bar
d) Verify the "correct" answer progress bart style </t>
  </si>
  <si>
    <t>The UI of the progress bar on portal for question set
&amp;
The hover state of the progress bar on portal for question set
&amp;
The current question indicator on the progress bar on portal for question set
&amp;
The progress bar style for correct answer on portal for question set</t>
  </si>
  <si>
    <t>verifyTheProgressBarStyleForCorrectAnswerOnPortalForQuestionSet</t>
  </si>
  <si>
    <t>Verify the responsivess of the question set player is good when zooms in/out on portal</t>
  </si>
  <si>
    <t>1. Open Sunbird portal
2. Login with valid credential
3. Search and open the question set player content 
4. Open and Consume a Question set
5. Zoom in and zoom out the player
6. Verify the responsivess of the player on portal</t>
  </si>
  <si>
    <t>The responsivess of the question set player is good when zooms in/out on portal</t>
  </si>
  <si>
    <t xml:space="preserve">verifyTheResponsivessOfTheQuestionSetPlayerIsGoodWhenZoomsInOut
</t>
  </si>
  <si>
    <t>Verify in view solution page, verify "Close" button on portal
&amp;
Verify in view solution page, verify "Done" button on portal</t>
  </si>
  <si>
    <t>1. Open Sunbird portal
2. Login with valid credential
3. Search and open the question set player content 
4. Open and Consume a Question set
5.a) In view solution page, verify "Done" button on portal
b) In view solution page, verify "Close" icon on portal</t>
  </si>
  <si>
    <t>User should be able to click on the "Done" button on solution page
======
User should be able to click on the "Close" icon on solution page</t>
  </si>
  <si>
    <t>Verify the alignment of question number on the player on portal
&amp;
Verify the alignment of title of the question on the player on portal
&amp;
Verify the font of the title on the player on portal</t>
  </si>
  <si>
    <t>1. Open Sunbird portal
2. Login with valid credential
3. Search and open the question set player content 
4. Open and Consume a Question set
5.a) Verify the alignment of question number on the player
b) Verify the alignment of title of the question on the player
c) Verify the font of the title on the player</t>
  </si>
  <si>
    <t>Alignment of the question number has to be as per on the design document
===========
Alignment of the question title has to be as per on the design document
==========
Font of the title has to be as per on the design document</t>
  </si>
  <si>
    <t>verifyTheAlignmentOfTheQuestionOnThePlayer</t>
  </si>
  <si>
    <t>Verify the timer font needs to be bold on portal
&amp;
Verify the spacing between the timer and buttons on portal</t>
  </si>
  <si>
    <t>1. Open Sunbird portal
2. Login with valid credential
3. Search and open the question set player content 
4. Open and Consume a Question set
5.a) Verify the timer font needs to be bold on portal
b) Verify the spacing between the timer and buttons on portal</t>
  </si>
  <si>
    <t xml:space="preserve">Timer on the player has to be in Bold format
========
The spacing between timer and buttons should be proper </t>
  </si>
  <si>
    <t xml:space="preserve">
verifyTheTimerAndSpacingOnPortal</t>
  </si>
  <si>
    <t>Verify the title in the submit page on portal
&amp;
Verify the buttons in the submit page on portal
&amp;
Verify in the submit page, the progress (question no.) icons have to be clickable on portal</t>
  </si>
  <si>
    <t>1. Open Sunbird portal
2. Login with valid credential
3. Search and open the question set player content 
4. Open and Consume a Question set
4.a) Verify the title in the submit page
b) Verify the buttons in the submit page
c) Verify in the submit page, the progress (question no.) icons have to be clickable on portal</t>
  </si>
  <si>
    <t>Title in the submit page has to be as per the design document
===========
All the buttons on submit page has to be clickable
===========
User should be able to click on the question numbers on the submit page</t>
  </si>
  <si>
    <t>verifyTheButtonsInTheSubmitPageOnPortalAndClickable</t>
  </si>
  <si>
    <t>Verify dimension of previous button on the question set player on portal
&amp;
Verify dimension of next button on the question set player on portal
&amp;
Verify colors of the navigation buttons on portal</t>
  </si>
  <si>
    <t>1. Open Sunbird portal
2. Login with valid credential
3. Search and open the question set player content 
4. Open and Consume a Question set
4.a)Observe dimension of previous button on the player
   b)Observe dimension of next button on the player
   c)Observe colors of the navigation buttons</t>
  </si>
  <si>
    <t>Dimension of the Previous button on the Question set player should be as in design document
===========
Dimension of the Next button on the  Question set player should be as in design document
==============
Current nagivation button should be hignlighted in yellow (refer design document)</t>
  </si>
  <si>
    <t>verifyDimensionOfPreviousAndNextButtonOnQuestionSetPlayer</t>
  </si>
  <si>
    <t>Verify that Question set content is having:
a) The "Exit" button on the end page on portal
b) The title on the end page on portal
c) The "Replay" button on the end page on portal
d) The alignment and icon colors in end page on portal
e) The badge color on end page, it has to be in yellow on portal
f) The alignment of the icons on end page on portal</t>
  </si>
  <si>
    <t>1. Open the Sunbird portal
2. Login with valid credentials / Guest
3. Search and open and Consume a Question set
4. a) Verify the "Exit" button on the end page
b) Verify the title on the end page
c) Verify the "Replay" on the end page
d) Verify the alignment and icon colors in end page on portal
e) Verify the badge color on end page, it has to be in yellow on portal</t>
  </si>
  <si>
    <t>a) Question set content should be having the "Exit" button on the end
b) Question set content should be having the title on the end page
c) Question set content should be having the "Replay" button on the end page
d) Question set content should be having the alignment and icon colors in end page
e) Question set content should be having the badge color on end page, it has to be in yellow
f) Question set content should be having the alignment of the icons on end page</t>
  </si>
  <si>
    <t>verifyFeedbackPopUpWhenShowFeedbackIsEnabled</t>
  </si>
  <si>
    <t>Verify feedback pop up when show feedback is enabled on portal
Verify the "correct" in the feedback popup on portal
Verify that user should be able to see the feedback pop up in the viewport on portal</t>
  </si>
  <si>
    <t>1. Open the Sunbird portal
2. Login with valid credentials / Guest
3. Search and open and Consume a Question set
4. Verify feedback pop up when show feedback is enabled on portal
b) Verify the progress bar style for correct answer on portal
c) Verify that user should be able to see the feedback pop up in the viewport on portal</t>
  </si>
  <si>
    <t>Feedback pop up should have a "right" and "wrong" symbol as per the design document
When the answer is correct, progress bar icon should turn green
User should be able to view the feedback pop on the viewport, i.e., user should not be in need of scrolling to view the feedback pop up</t>
  </si>
  <si>
    <t>Verify In MCQ , after the user submits the answer the border colour of the options must change on portal</t>
  </si>
  <si>
    <t>1. Open the Sunbird portal
2. Login with valid credentials / Guest
3. Search and open and Consume a Question set
4. Verify In MCQ , after the user submits the answer the border colour of the options must change on portal</t>
  </si>
  <si>
    <t>When user submits the answer the border colour of the options must change on portal</t>
  </si>
  <si>
    <t>Verify on instruction page, the next button has to be highlighted on portal</t>
  </si>
  <si>
    <t>1. Open the Sunbird portal
2. Login with valid credentials / Guest
3. Search and open and Consume a Question set
4. Verify on instruction page, the next button has to be highlighted on portal</t>
  </si>
  <si>
    <t>Verify "Next" button has to be highlighted in yellow color on the instruction page</t>
  </si>
  <si>
    <t>validateColourCodeOfnextButton</t>
  </si>
  <si>
    <t>Verify the blurred portion in subjective type question on portal</t>
  </si>
  <si>
    <t>1. Open the Sunbird portal
2. Login with valid credentials / Guest
3. Search and open and Consume a Question setset
4. Verify the blurred portion in subjective type question on portal</t>
  </si>
  <si>
    <t>The answer portion of the subjective type question has to be blurred</t>
  </si>
  <si>
    <t>validateInstructionIsBlurredInsubjectiveTypeQuestionsSet</t>
  </si>
  <si>
    <t>Verify the menu option on the player on portal</t>
  </si>
  <si>
    <t>1. Open the Sunbird portal
2. Login with valid credentials / Guest
3. Search and open and Consume a Question set
4. Verify the menu option on the player on portal</t>
  </si>
  <si>
    <t>hamburger menu should have "share" option</t>
  </si>
  <si>
    <t>validateShareDoneAndCloseButtonWithZoomInAndZoomOut</t>
  </si>
  <si>
    <t>Verify the responsivess of the player on portal</t>
  </si>
  <si>
    <t>1. Open the Sunbird portal
2. Login with valid credentials / Guest
3. Search and open and Consume a Question set4. Zoom in and zoom out the player
5. Verify the responsivess of the player on portal</t>
  </si>
  <si>
    <t>User should be able to Zoom-in and Zoom-out and player has to behave accordingly</t>
  </si>
  <si>
    <t>Verify that in portal user is able to Zoom in further for the popup image by clicling on (+) Zoom in icon
Verify that in portal user is able to Zoom out the popup image by clicking on (-) Zoom out icon</t>
  </si>
  <si>
    <t>1. Open the Sunbird portal
2. Login as Content creator
3. Create a Question set
4. Add questions with images
5. Consume</t>
  </si>
  <si>
    <t>User should be able to Zoom in further for the popup image by clicking on (+) Zoom in icon
Verify that in portal user is able to Zoom out the popup image by clicking on (-) Zoom out icon</t>
  </si>
  <si>
    <t>verifyThatUserIsAbleToZoomInFurtherForThePopupImageByCliclingOnZoomInIcon</t>
  </si>
  <si>
    <t xml:space="preserve">
Verify that in portal user is able to Zoom out the popup image by clicking on (-) Zoom out icon</t>
  </si>
  <si>
    <t>1. Open the Sunbird portal
2. Login as Content creator
3. Create a Question set
4. Add questions with images
5. Consume</t>
  </si>
  <si>
    <t xml:space="preserve">
User should be able to Zoom out the popup image by clicking on (-) Zoom out icon</t>
  </si>
  <si>
    <t>verifyThatUserIsAbleToZoomInFurtherForThePopupImageByCliclingOnZoomOutIcon</t>
  </si>
  <si>
    <t>Verify user must exit from the player by clicking on back button from end page from portal</t>
  </si>
  <si>
    <t>1. Open Sunbird portal
2. Login with valid credential
3. Consume a questionset till the end page
4. Click on app back button
5. Observe the exit pop
6. Click on ok button</t>
  </si>
  <si>
    <t>User must exit from the player by clicking on back button from end page from portal</t>
  </si>
  <si>
    <t>Verify once max attempts are exhausted then total score should get updated on course toc page while consuming from portal</t>
  </si>
  <si>
    <t>Question set should be created with attempts</t>
  </si>
  <si>
    <t xml:space="preserve">1. Open Sunbird portal
2. Login with valid credential
3. Search and open the question set player content 
4. Consume a course with Question set
5. Consume until all the attemots are exhausted
6. Verify once max attempts are exhausted then total score should get updated on course toc page while consuming from portal
</t>
  </si>
  <si>
    <t>Once max attempts are exhausted then total score should get updated on course toc page while consuming from portal.</t>
  </si>
  <si>
    <t>milan30
do_21374207967816089611046</t>
  </si>
  <si>
    <t xml:space="preserve">Verify user is able to Preview the question set content under course
</t>
  </si>
  <si>
    <t>1. Open the sunbird portal
2. Login with valid login credentials
3. Search for course with questionset
4. Consume it</t>
  </si>
  <si>
    <t xml:space="preserve">User should be able to consume the Question set under course, in test  mode
</t>
  </si>
  <si>
    <t>Verify clicking on Close from "You have exceeded the maximum number of attempts that can be submitted"  user should stay on the same end screen page</t>
  </si>
  <si>
    <t xml:space="preserve">1. Open Sunbird portal
2. Login with valid credential
3. Search and open the question set player content 
4. Consume a course with Question set
5. Consume until all the attempts are exhausted
6.Observe user is displayed with "You have exceeded the maximum number of attempts that can be submitted", while trying to attempt after the attempts are exhausted
7. Verify clicking on Close from "You have exceeded the maximum number of attempts that can be submitted"  user should stay on the same end screen page
</t>
  </si>
  <si>
    <t>If user clicks on Close button on the attempt exeed popup "You have exceeded the maximum number of attempts that can be submitted"  then, user should navigate to course TOC page</t>
  </si>
  <si>
    <t>verifyWhetherOnceAttemptsAreExhaustedUserShouldGetAnotherPopup</t>
  </si>
  <si>
    <t>Verify before last attepms user should see another pop up by saying "This is the last remaing attepms" with close button while consuming from portal</t>
  </si>
  <si>
    <t>1. Open Sunbird portal
2. Login with valid credential
3. Search and open the question set player content 
4. Consume a course with Question set
5. Consume until the last before attempt
6. Verify before last attempt user should see another pop up by saying "This is the last remaining attempt" with close button while consuming from portal</t>
  </si>
  <si>
    <t>Before last attempt user should see another pop up by saying "This is the last remaing attepms" with close button while consuming from portal</t>
  </si>
  <si>
    <t>verifyLastAttemptMsgBeforeLastAttemptInQuestionSet</t>
  </si>
  <si>
    <t>Verify when user clicks on "Replay" on end page, number of attempts should get increased in practice mode while consuming from portal</t>
  </si>
  <si>
    <t>1. Open Sunbird portal
2. Login with valid credential
3. Search and open the question set player content 
4. Consume a course with Question set in Practice mode
5. Click on "Replay" on end page
6. Verify when user clicks on "Replay" on end page, number of attempts should get increased in practice mode while consuming from portal</t>
  </si>
  <si>
    <t>When user clicks on "Replay" on end page, number of attempts should get increased in practice mode while consuming from portal</t>
  </si>
  <si>
    <t>verifyIncreaseInNumberOfAttemptsPostClickingReplayButton</t>
  </si>
  <si>
    <t>Verify when user clicks on question player content in toc page for which attempts are exhausted then, toast message should be displayed as "You have exceeded the maximum number of attempts that can be submitted".</t>
  </si>
  <si>
    <t>User should have consumed the question set content and exhausted all the attempts</t>
  </si>
  <si>
    <t>1. Open Sunbird portal
2. Login with valid credential
3. Search and open the course with question set max attempt
4. Click on Join course &gt; Accept the consent &gt; Play the content
5. Consume and Exhaust the max number of attempts 
6. Navigate back to TOC page 
7. Click on Question set content
8. Observe the toast message</t>
  </si>
  <si>
    <t>If user clicks on question player content in toc page for which attempts are exhausted then, toast message should be displayed as "You have exceeded the maximum number of attempts that can be submitted".</t>
  </si>
  <si>
    <t>UserShouldHaveConsumedTheQuestionSetContentAndExhaustedAllTheAttempts</t>
  </si>
  <si>
    <t>Verify if question set is part of the trackable collection then irrespective when user clicks on Submit, then score and time is tracked and shown</t>
  </si>
  <si>
    <t>- Score should be enabled in question set content
- Content creator should have added question set content with score in Trackable collection</t>
  </si>
  <si>
    <t>1. Open Sunbird portal
2. Login with valid credential
3. Search and open the trackable collection with Question set content
4. Click on Join &gt; Accept the consent &gt; Open the content
5. Observe if there are 4-5 questions in player
6. Consume 3 questions and skip the rest of questions
7. Observe rating popuup is displayed 
8. Select the star &gt; Submit
9. Observe Score and time is displayed</t>
  </si>
  <si>
    <t>If question set is part of the trackable collection then irrespective when user clicks on Submit, then score and time should be tracked and shown</t>
  </si>
  <si>
    <t>forQuestioSetInTrackableCollectionWhenUserClicksOnSubmitThenScoreAndTimeTrackedAndShown</t>
  </si>
  <si>
    <t>Verify the alignment of question number on the player on portal
&amp;
Verify the alignment of title of the question on the player on portal
&amp;
Verify the font of the title on the player on portal</t>
  </si>
  <si>
    <t>Scenario 1/2/3:
1. Open the Sunbird portal
2. Login with valid credentials / Guest
3. Search and open and Consume a Question set
4.a) Verify the alignment of question number on the player
b) Verify the alignment of title of the question on the player
c) Verify the font of the title on the player</t>
  </si>
  <si>
    <t>Alignment of the question number has to be as per on the design document
=========
Alignment of the question title has to be as per on the design document
===========
Font of the title has to be as per on the design document</t>
  </si>
  <si>
    <t>verifyTheAlignmentOfTitleAndQuestonNumber</t>
  </si>
  <si>
    <t>Scenario 1/2/3:
1. Open the Sunbird portal
2. Login with valid credentials / Guest
3. Search and open and Consume a Question set
4.a) Verify the title in the submit page
b) Verify the buttons in the submit page
c) Verify in the submit page, the progress (question no.) icons have to be clickable on portal</t>
  </si>
  <si>
    <t>Title in the submit page has to be as per the design document
========
All the buttons on submit page has to be clickable
=========
User should be able to click on the question numbers on the submit page</t>
  </si>
  <si>
    <t>verifyTheButtonsInTheSubmitPage</t>
  </si>
  <si>
    <t>SB-27110</t>
  </si>
  <si>
    <t>Verify when user is able to see the instruction page even when user has not specified any questions</t>
  </si>
  <si>
    <t>Creator should have create question set without questions in it</t>
  </si>
  <si>
    <t>1. Open Sunbird portal
2. Login with valid credential
3. Search and open the question set player content 
4. Open and Consume a Question set
5. Consume a question set without questions
6. Verify user is able to see the instruction page</t>
  </si>
  <si>
    <t>User should be able to see the instruction page even when creator has not specified any questions</t>
  </si>
  <si>
    <t>verifyWhenUserIsAbleToSeeTheInstructionPageEvenIfUserNotSpecifiedAnyQuestions</t>
  </si>
  <si>
    <t>1. Open the Sunbird portal
2. Login with valid credentials / Guest
3. Search and open and Consume a Question set
4. Verify user is able to see yhe instruction page</t>
  </si>
  <si>
    <t>User should be able to see the instruction page even when user has not specified any questions</t>
  </si>
  <si>
    <t>validateInstructionPageQuestionSetWithoutQuestions</t>
  </si>
  <si>
    <t>SB-25247</t>
  </si>
  <si>
    <t>Verify that Questions are playing in order when shuffle is disabled during creation</t>
  </si>
  <si>
    <t xml:space="preserve">- Shuffle should be turned off while creating Question set. </t>
  </si>
  <si>
    <t>1. Open Sunbird portal
2. Login with valid credential
3. Search and open the content with question set
4. Consume and Observe the question order is intact</t>
  </si>
  <si>
    <t>Questions should be playing in order when shuffle is disabled during creation</t>
  </si>
  <si>
    <t>verifyThatQuestionsArePlayingInOrderWhenShuffleIsDisabledDuringCreation</t>
  </si>
  <si>
    <t>SB-24703</t>
  </si>
  <si>
    <t>Verify that user should get the selected template which was selected during creation while previewing</t>
  </si>
  <si>
    <t>1. Open Sunbird portal
2. Login with creator credential
3. Go to workspace.
4. Click on create Question set.
5. Provide the inputs on the root node.
6. Click on Add child 
7. Fill the mandatory details
8. Click on create new.
9. Choose MCQ &gt; Next
10. Provide text in the question field.
11. Provide answers on the option field with adding Images
12. Click on save button
13. Click on preview option
14. Observe whether answer options are displayed as per the selected template in the preview.</t>
  </si>
  <si>
    <t>User should get the selected answer template which was selected during creation while previewing</t>
  </si>
  <si>
    <t>verifyThatUserShouldGetTheSelectedTemplateWhichWasSelectedDuringCreationWhilePreviewing</t>
  </si>
  <si>
    <t>SB-25898</t>
  </si>
  <si>
    <t xml:space="preserve">Verify when user is previewing the images while creating Question set, images should be rendered as it was created </t>
  </si>
  <si>
    <t xml:space="preserve">1. Open Sunbird portal
2. Login with creator credential
3. Go to workspace.
4. Click on create Question set.
5. Provide the inputs on the root node.
6. Click on Add child 
7. Fill the mandatory details
8. Click on create new.
9. Choose MCQ &gt; Next
10. Provide text in the question field.
11. Provide answers on the option field with adding Images
12. Click on save button
13. Click on preview option
14. Observe images </t>
  </si>
  <si>
    <t xml:space="preserve">If User is previewing the images while creating Question set, images should be rendered as it was created </t>
  </si>
  <si>
    <t>VerifyWhenUserIsPreviewingTheImagesWhileCreatingQuestionSet</t>
  </si>
  <si>
    <t>SB-23682</t>
  </si>
  <si>
    <t>Verify when user consumes Question set with images, it is displayed properly (under view solution as well)</t>
  </si>
  <si>
    <t>Question set content should be created with images</t>
  </si>
  <si>
    <t>1. Open the Sunbird portal
2. Login with valid login credentials
3. Search for Question set content
4. Open that content 
5. Try to answer the questions &gt; View solution
6. Observe the image</t>
  </si>
  <si>
    <t>If User consumes Question set with images, it should be displayed properly (under view solution as well)</t>
  </si>
  <si>
    <t>VerifyWhenUserConsumesQuestionSetWithImages</t>
  </si>
  <si>
    <t>SB-27338</t>
  </si>
  <si>
    <t>When user replays the question set, it should start from root node instruction page</t>
  </si>
  <si>
    <t>1. Open the sunbird portal
2. Login with content creator role
3.Click on profile Icon
4. Click on workspace
5. Click on questionset
6. Fill all the mandatory values in root node
7. Click on create new button
8. Click on MCQ type question
9. Fill the question and option field
10. Click on Save button
11. Click on preview button
12. Consume till end page
13. Click on replay button
14. Verify it should start from root node instruction page</t>
  </si>
  <si>
    <t>User replays the question set, it should start from root node instruction page</t>
  </si>
  <si>
    <t>verifyWhenUserReplaysTheQuestionSetItShouldStartFromInstructionPage</t>
  </si>
  <si>
    <t>UserClicksOnReplayButtonThenItsTakesToInstructionPage</t>
  </si>
  <si>
    <t>SB-17576</t>
  </si>
  <si>
    <t>1.Verify User should be able to consume MCQ type question during creation as well as consumption
2.Verify new MCQ player should support all 3 types of layout during creation
3.Verify user should be able to zoom in and zoom out for imaged displayed on the screen
4.Verify user should be able to listen the audio if attached with any question(Implemented for both Creation and consumption)
5.Verify User should navigate to next slide by clicking on Next button
6.Verify User should be able to submit feedback post consuming the question set and it should be applicable for all the 3 layouts and must be able to view feedback on submitting</t>
  </si>
  <si>
    <t>Scenario1:
1. Open the Sunbird portal
2. Click on login and login as content creator.
3. Click on workspace &gt; Click on resource.
4. Click on create question &gt; select MCQ type.
5. Create MCQ type &gt; Select the layout.
6. Try to observe the preview.
7. Add the question to the slide and save the content.
8. Click on preview and cinsume the added cquestion.
Scenario2:
1. Open the Sunbird portal
2. Click on login and login as content creator.
3. Click on workspace &gt; Click on resource.
4. Click on create question &gt; select MCQ type.
5. Create MCQ type &gt; Select all the 4 layout.
6. Observe the preview for all 4 layouts.
Scenario3:
1. Open the Sunbird portal
2. Click on login and login as content creator.
3. Click on workspace &gt; Click on resource.
4. Click on create question &gt; select MCQ type.
5. During creation add image into the question and also to the options.
6. Add the question in to the slide.
7. Click on save and click on preview button.
8. Try to zoom in and zoom out the images added into the question.
Scenario3:
1. Open the Sunbird portal
2. Click on login and login as content creator.
3. Click on workspace &gt; Click on resource.
4. Click on create question &gt; select MCQ type.
5. During creation add image into the question and also to the options.
6. Add the question in to the slide.
7. Click on Next
Scenario4:
1. Open the Sunbird portal
2. Click on login and login as content creator.
3. Seach for pdf type content
4. Play the content
5. Play it in all the 4 layout</t>
  </si>
  <si>
    <t>1.User should be able to consume MCQ type question during creation as well as consumption
2. new MCQ player should support all 3 types of layout during creation
3.user should be able to zoom in and zoom out for imaged displayed on the screen
4.user should be able to listen the audio if attached with any question(Implemented for both Creation and consumption)
5.User should navigate to next slide by clicking on Next button
6.User should be able to submit feedback post consuming the question set and it should be applicable for all the 3 layout and must be able to view feedback on submitting</t>
  </si>
  <si>
    <t>Verify whether Once user attempts are exhausted, user should get another popup by saying "You have exceeded the maximum number of attempts that can be submitted" with Close button while consuming from portal</t>
  </si>
  <si>
    <t>1. Open Sunbird portal
2. Login with valid credential
3. Search and open the course with question set max attempt
4. Consume a course with Question set
5. Consume until all the attempts are exhausted
6. Verify if user was displayed with a pop up saying, "You have exceeded the maximum number of attempts that can be submitted" with Close button while consuming from mobile web</t>
  </si>
  <si>
    <t>User should be displayed with a pop up saying, "You have exceeded the maximum number of attempts that can be submitted" with Close button</t>
  </si>
  <si>
    <t>verifyUserIsDisplayedWithCloseIconInAttemptsExceedsPopup</t>
  </si>
  <si>
    <t>Verify user should be able to consume the assessment type(quml type content) content in practice mode
showfeedback = true // prctise mode
and no attempts</t>
  </si>
  <si>
    <t xml:space="preserve">User should be able to consume the Question set under course, in practice mode
</t>
  </si>
  <si>
    <t>Verify in practice mode (showfeedback = true) unlimited attempts are allowed to users</t>
  </si>
  <si>
    <t xml:space="preserve">1. Open the URL
2. Login with creator role
3. Go to Workspace and then click on Question Set
4. Creat one question set by show feedback check box checked
5. Publish the question set and then publish it 
6. Consume the content
</t>
  </si>
  <si>
    <t>Verify in Test mode, when creator given only 1 attempt, creator is not allowed to attempt only once</t>
  </si>
  <si>
    <t>While attempt=1
Test mode is when user specifies attempts</t>
  </si>
  <si>
    <t xml:space="preserve">1. Open the URL
2. Login with creator role
3. Go to Workspace and then click on Question Set
4. Creat one question set where show feedback is unchecked
5. Publish the question set and then publish it 
6. Consume the content
</t>
  </si>
  <si>
    <t>In Test mode, when user given only 1 attempt, user is not allowed to attempt only once</t>
  </si>
  <si>
    <t>SB-28090</t>
  </si>
  <si>
    <t>Verify navigation happens in the orderly manner in the question set player on using the tab from keyboard</t>
  </si>
  <si>
    <r>
      <rPr>
        <rFont val="Arial"/>
        <color theme="1"/>
        <sz val="10.0"/>
      </rPr>
      <t>1.Opent Sunbird portal 
2.Login as an Individual contributor/org contributor 
3.Goto my projects tab.
4.click on upload content 
5.Click on Practice question set
6.Give the mandotary data.
7.Create  MCQ questions</t>
    </r>
    <r>
      <rPr>
        <rFont val="Arial"/>
        <color theme="1"/>
        <sz val="10.0"/>
        <u/>
      </rPr>
      <t xml:space="preserve">
</t>
    </r>
    <r>
      <rPr>
        <rFont val="Arial"/>
        <color theme="1"/>
        <sz val="10.0"/>
      </rPr>
      <t>8. Save
9.Click on Preview
10.If Tab key is used in keyboard it will move forward</t>
    </r>
  </si>
  <si>
    <t>Navigation should happen in the orderly manner in the question set player on using the tab from keyboard</t>
  </si>
  <si>
    <t>verifyNavigationHappensInTheOrderlyMannerInTheQuestionSetPlayerOnUsingTheTabFromKeyboard</t>
  </si>
  <si>
    <t>Verify that ndva announces all the elements appropriately in the player on portal</t>
  </si>
  <si>
    <t>NvDA app should be downloaded
question set should be publihed</t>
  </si>
  <si>
    <t>1.Open sunbird poral
2.Login as a user
3.Consume the question set
4.On NVDA
5.Ndva announces all the elements appropriately in the player on portal</t>
  </si>
  <si>
    <t>User should be hear the ndva announces all the elements appropriately in the player on portal</t>
  </si>
  <si>
    <t>Verify that ndva announces the status of the option (checked or unchecked) in the player on portal</t>
  </si>
  <si>
    <t>1.Open sunbird poral
2.Login as a user
3.Consume the question set
4.On NVDA
5.Click on check box like shuffle questions,solutions
6.Ndva announces the status of the option (checked or unchecked) in the player on portal</t>
  </si>
  <si>
    <t>User should be hear the ndva announces the status of the option (checked or unchecked) in the player on portal</t>
  </si>
  <si>
    <t>CAnnot be automated</t>
  </si>
  <si>
    <t>Verify that nvda announces images appropriately when added in the player on portal</t>
  </si>
  <si>
    <t>1.Open sunbird poral
2.Login as a user
3.Consume the question set
4.On NVDA
5.Click on images
6.Nvda announces images appropriately when added in the player on portal</t>
  </si>
  <si>
    <t>User should be hear the nvda announces images appropriately when added in the player on portal</t>
  </si>
  <si>
    <t xml:space="preserve">Verify that  ASSESS telemetry event is generated when user consume course with question set
</t>
  </si>
  <si>
    <t>1. Open Sunbird portal
2. Login with valid login credentials
3. Search and open the course with Question set content
4. Click on join button
5. Consume a Question set
6. Click on next question post answering a question
7. Observe assess telemetry events is generated in newtork tab</t>
  </si>
  <si>
    <t>: {eid: "ASSESS", ets: 1663067266035, ver: "3.0", mid: "ASSESS:267d74ef523773f75f54a7c94989d23b",…}
actor: {id: "d3b43cad-452c-420d-924c-e5c4ecd46874", type: "User"}
id: "d3b43cad-452c-420d-924c-e5c4ecd46874"
type: "User"
context: {channel: "0126796199493140480",…}
cdata: [{id: "Do0Gov1dUsWR93R24JQh29wrau0Z6iHq", type: "ContentSession"},…]
channel: "0126796199493140480"
did: "769a928461d1368fb84aacb6022a7dbc"
env: "contentplayer"
pdata: {id: "staging.sunbird.portal", ver: "5.0.0", pid: "sunbird-portal"}
id: "staging.sunbird.portal"
pid: "sunbird-portal"
ver: "5.0.0"
rollup: {l1: "0126796199493140480"}
sid: "irKcm5NSAgEB0vWC0RNITqhZp9U6Wr0G"
uid: "d3b43cad-452c-420d-924c-e5c4ecd46874"
edata: {item: {id: "do_213306659283886080114", title: "Addition", type: "mcq", maxscore: 1,…}, index: 2,…}
eid: "ASSESS"
ets: 1663067266035
mid: "ASSESS:267d74ef523773f75f54a7c94989d23b"
object: {id: "do_213306658337439744113", ver: "1", type: "Content",…}
tags: ["0126796199493140480"]
ver: "3.0"</t>
  </si>
  <si>
    <t xml:space="preserve">
{eid: "ASSESS", ets: 1713336097594, ver: "3.0", mid: "ASSESS:45abf5ba3273afc878336508e05e1fe9",…}
actor
: 
{id: "f0f164da-5b4c-4e1c-8360-082e8f1211bc", type: "User"}
context
: 
{channel: "0126796199493140480",…}
cdata
: 
[{id: "YMbFX3IuKlkzSr6I8PXB3LxY3AsruNK1", type: "ContentSession"},…]
channel
: 
"0126796199493140480"
did
: 
"de1fe77d3522853f34ae6d8a3cdc442c"
env
: 
"contentplayer"
pdata
: 
{id: "staging.sunbird.portal", ver: "7.0.0", pid: "sunbird-portal"}
rollup
: 
{l1: "0126796199493140480"}
sid
: 
"F1zxrPcltSvbSEwZJuAtW76d4XTAEL87"
uid
: 
"f0f164da-5b4c-4e1c-8360-082e8f1211bc"
edata
: 
{item: {id: "do_21403561898121625619", title: "sd", type: "mcq", maxscore: 1,…}, index: 1, pass: "Yes",…}
eid
: 
"ASSESS"
ets
: 
1713336097594
mid
: 
"ASSESS:45abf5ba3273afc878336508e05e1fe9"
object
: 
{id: "do_21403561850421248016", ver: "1", type: "Content",…}
tags
: 
["0126796199493140480"]
ver
: 
"3.0"</t>
  </si>
  <si>
    <t>Verify Summary telemetry event is generated when user consumes the question set content score in practice mode</t>
  </si>
  <si>
    <t xml:space="preserve">1. Open Sunbird portal
2. Login with valid credential
3. Search and open the course with question set player content 
4. Consume a questionset
5 . Observe the Summary event in network tab </t>
  </si>
  <si>
    <t>{eid: "SUMMARY", ets: 1670930461666, ver: "3.0", mid: "SUMMARY:bbd602273515b842fddff0f13e7ca4a9",…}
actor
: 
{id: "e50f002c-c3e2-4e39-a413-d90273beb5dc", type: "User"}
context
: 
{channel: "0126796199493140480",…}
cdata
: 
[{id: "ZePCdZJjO4KNvKvAdVh25ZxXG6Sp0AAI", type: "ContentSession"},…]
0
: 
{id: "ZePCdZJjO4KNvKvAdVh25ZxXG6Sp0AAI", type: "ContentSession"}
1
: 
{id: "qZl2fyaZT5m6Gbg0RlYhvQD7m0AC4oJ9", type: "PlaySession"}
2
: 
{id: "2.0", type: "PlayerVersion"}
3
: 
{id: "do_2136697983903825921896", type: "SectionId"}
channel
: 
"0126796199493140480"
did
: 
"ca9ac750c58c3fd230589b2e1761aaad"
env
: 
"contentplayer"
pdata
: 
{id: "staging.sunbird.portal", ver: "5.1.0", pid: "sunbird-portal"}
rollup
: 
{l1: "0126796199493140480"}
sid
: 
"O6AbYNFTVKlqR9pvH6IdVZqoSWsEJJUI"
uid
: 
"e50f002c-c3e2-4e39-a413-d90273beb5dc"
edata
: 
{type: "content", mode: "play", starttime: 1670930456799, endtime: 1670930463136, timespent: 6.34,…}
endtime
: 
1670930463136
extra
: 
[{id: "progress", value: "100"}, {id: "endpageseen", value: "true"}, {id: "score", value: "2"},…]
0
: 
{id: "progress", value: "100"}
1
: 
{id: "endpageseen", value: "true"}
2
: 
{id: "score", value: "2"}
3
: 
{id: "correct", value: "2"}
4
: 
{id: "incorrect", value: "0"}
5
: 
{id: "partial", value: "0"}
6
: 
{id: "skipped", value: "0"}
interactions
: 
2
mode
: 
"play"
pageviews
: 
2
starttime
: 
1670930456799
timespent
: 
6.34
type
: 
"content"
eid
: 
"SUMMARY"
ets
: 
1670930461666
mid
: 
"SUMMARY:bbd602273515b842fddff0f13e7ca4a9"
object
: 
{id: "do_2136697981381181441895", ver: "1", type: "Content", rollup: {}}
tags
: 
["0126796199493140480"]
ver
: 
"3.0"</t>
  </si>
  <si>
    <t xml:space="preserve">
{eid: "SUMMARY", ets: 1713336099387, ver: "3.0", mid: "SUMMARY:3ef4fe8cab14cc2fecdf0c346b9c8eaf",…}
actor
: 
{id: "f0f164da-5b4c-4e1c-8360-082e8f1211bc", type: "User"}
context
: 
{channel: "0126796199493140480",…}
edata
: 
{type: "content", mode: "play", starttime: 1713336093213, endtime: 1713336099852, timespent: 6.64,…}
eid
: 
"SUMMARY"
ets
: 
1713336099387
mid
: 
"SUMMARY:3ef4fe8cab14cc2fecdf0c346b9c8eaf"
object
: 
{id: "do_21403561850421248016", ver: "1", type: "Content",…}
tags
: 
["0126796199493140480"]
ver
: 
"3.0"
12
: 
{eid: "END", ets: 1713336099390, ver: "3.0", mid: "END:ad2d0c4507f0ccec620b07947c4f30fc",…}
id
: 
"api.sunbird.telemetry"
params
: 
{msgid: "16a8171d7b3e40ae86a49935ffaf2fef"}
ver
: 
"3.0"</t>
  </si>
  <si>
    <t>Verify Summary telemetry event is generated when user consumes the question set content score in Test mode</t>
  </si>
  <si>
    <t xml:space="preserve">1. Open Sunbird portal
2. Login with valid credential
3. Search and open the question set player content 
4. Open and Consume a Question set
5 . Observe the Summary event in network tab </t>
  </si>
  <si>
    <t>{eid: "SUMMARY", ets: 1670918569405, ver: "3.0", mid: "SUMMARY:b8876b18c123060e2b3e8b38c3b28d66",…}
actor
: 
{id: "e50f002c-c3e2-4e39-a413-d90273beb5dc", type: "User"}
context
: 
{channel: "0126796199493140480",…}
cdata
: 
[{id: "aWJoMKpzUswgGoqUzaa1das2RDJThL2j", type: "ContentSession"},…]
0
: 
{id: "aWJoMKpzUswgGoqUzaa1das2RDJThL2j", type: "ContentSession"}
1
: 
{id: "x8L1yxktHoeSeSUqk9AMf8Fm6ZVBtl8R", type: "PlaySession"}
2
: 
{id: "2.0", type: "PlayerVersion"}
3
: 
{id: "do_21366756564229324813451", type: "SectionId"}
channel
: 
"0126796199493140480"
did
: 
"ca9ac750c58c3fd230589b2e1761aaad"
env
: 
"contentplayer"
pdata
: 
{id: "staging.sunbird.portal", ver: "5.1.0", pid: "sunbird-portal"}
rollup
: 
{l1: "0126796199493140480"}
sid
: 
"O6AbYNFTVKlqR9pvH6IdVZqoSWsEJJUI"
uid
: 
"e50f002c-c3e2-4e39-a413-d90273beb5dc"
edata
: 
{type: "content", mode: "play", starttime: 1670918567515, endtime: 1670918570370, timespent: 2.85,…}
eid
: 
"SUMMARY"
ets
: 
1670918569405
mid
: 
"SUMMARY:b8876b18c123060e2b3e8b38c3b28d66"
object
: 
{id: "do_21366755360877772813448", ver: "1", type: "Content", rollup: {}}
tags
: 
["0126796199493140480"]
ver
: 
"3.0"</t>
  </si>
  <si>
    <t xml:space="preserve"> 
{eid: "SUMMARY", ets: 1713336507509, ver: "3.0", mid: "SUMMARY:c9ad05420ab73f786b062869769890ce",…}
actor
: 
{id: "f0f164da-5b4c-4e1c-8360-082e8f1211bc", type: "User"}
context
: 
{channel: "0126796199493140480",…}
edata
: 
{type: "content", mode: "play", starttime: 1713336501375, endtime: 1713336507973, timespent: 6.6,…}
eid
: 
"SUMMARY"
ets
: 
1713336507509
mid
: 
"SUMMARY:c9ad05420ab73f786b062869769890ce"
object
: 
{id: "do_21403561850421248016", ver: "1", type: "Content", rollup: {}}
tags
: 
["0126796199493140480"]
ver
: 
"3.0"
15
: 
{eid: "END", ets: 1713336507512, ver: "3.0", mid: "END:87f7b6526fe71fb64c84dccc259d2a1b",…}
id
: 
"api.sunbird.telemetry"
params
: 
{msgid: "abcbd706f91c89725e7ecd574093099a"}
ver
: 
"3.0"</t>
  </si>
  <si>
    <t>Verify as soon as timer end user score has to capture and Summary telemetry event should generate for the same</t>
  </si>
  <si>
    <t>- Timer should be enabled while creating Question set content already</t>
  </si>
  <si>
    <t>1. Open Sunbird portal
2. Login with valid credential
3. Search and open the Question set content with timer
4. Consume a question set
5. Observe once timer ends then user score is captured and summary page is displayed
6. Observe summary telemetry event is getting displayed in network tab</t>
  </si>
  <si>
    <t>{"eid":"SUMMARY","ets":1626759233938,"ver":"3.0","mid":"SUMMARY:80e9c80a3bae724f7c86c0933a48fc13","actor":{"id":"4cd4c690-eab6-4938-855a-447c7b1b8ea9","type":"User"},"context":{"channel":"01269878797503692810","pdata":{"id":"staging.sunbird.portal","ver":"4.1.0","pid":"sunbird-portal"},"env":"contentplayer","sid":"xrg3oriTydGwF7uBZs9zCVfL2bxyuwso","did":"4f2b6374468d51660eed14b49bd8705b","cdata":[{"id":"0YvTOoWu84ficHXkOcQEqEuQNiDWhBcI","type":"ContentSession"},{"id":"gxvJNXWn9ZdI2BUvzZJE5Z1FnrcdoqO8","type":"PlaySession"},{"id":"2.0","type":"PlayerVersion"}],"rollup":{"l1":"01269878797503692810"},"uid":"4cd4c690-eab6-4938-855a-447c7b1b8ea9"},"object":{"id":"do_213257772024733696115","ver":"1","type":"Content","rollup":{}},"tags":["01269878797503692810"],"edata":{"type":"content","mode":"play","starttime":1626759048137,"endtime":1626759234843,"timespent":6.71,"pageviews":70,"interactions":6,"extra":[{"id":"progress","value":"11"},{"id":"endpageseen","value":"true"},{"id":"score","value":"5"},{"id":"correct","value":"5"},{"id":"incorrect","value":"1"},{"id":"partial","value":"0"},{"id":"skipped","value":"2"}]}}</t>
  </si>
  <si>
    <t>{eid: "SUMMARY", ets: 1713342415555, ver: "3.0", mid: "SUMMARY:e69ce602169db5bf692c2b868784ee2c",…}
actor
: 
{id: "d416c869-27b3-491c-9562-c43ac04406df", type: "User"}
context
: 
{channel: "01269934121990553633",…}
cdata
: 
[{id: "L5uJZtvSeqxYfaiwSsmyj0VBQjtf1wh2", type: "ContentSession"},…]
channel
: 
"01269934121990553633"
did
: 
"de1fe77d3522853f34ae6d8a3cdc442c"
env
: 
"contentplayer"
pdata
: 
{id: "staging.sunbird.portal", ver: "7.0.0", pid: "sunbird-portal"}
rollup
: 
{l1: "01269934121990553633", l2: "01274200593719296013305"}
sid
: 
"sXCuOw4HLAVDV2MYGlN2OIPGRSRWcZlD"
uid
: 
"d416c869-27b3-491c-9562-c43ac04406df"
edata
: 
{type: "content", mode: "play", starttime: 1713342294957, endtime: 1713342416090, timespent: 1.13,…}
eid
: 
"SUMMARY"
ets
: 
1713342415555
mid
: 
"SUMMARY:e69ce602169db5bf692c2b868784ee2c"
object
: 
{id: "do_214035630560641024111", ver: "1", type: "Content", rollup: {}}
tags
: 
["01269934121990553633", "01274200593719296013305"]
ver
: 
"3.0"</t>
  </si>
  <si>
    <t>Creator should have created the MCQ question with solution having below options : 
1. Text
2. Rich text with Bold, italic, Underlined
3. Bulleted list
4. Table
5. Numbered list
6. Different font size
7.Subscript and Super script
8.Math Formula
9.Special Character</t>
  </si>
  <si>
    <t>Verify if user should able to consume the MCQ question set with the below options : 
1. Text
2. Rich text with Bold, italic, Underlined
3. Bulleted list
4. Table
5. Numbered list
6. Different font size
7.Subscript and Super script
8.Math Formula
9.Special Character</t>
  </si>
  <si>
    <t>1. Open the desktop app
2. Click on Profile icon &gt; Login &gt; Login with valid credentials
3. Search and open the question set with below options
 a. Text
 b. Rich text with Bold, italic, Underlined
 c. Bulleted list
 d. Table
 e. Numbered list
 f. Different font size
 g.Subscript and Super script
 h.Math Formula
 i.Special Character
 4. Download the question set
5. Turn off the internet
6. Goto Downloads tab and open the question set
7. Consume and Observe the question set in latest  desktop app offline mode</t>
  </si>
  <si>
    <t>User should able to consume the question set with the below options : 
1. Text
2. Rich text with Bold, italic, Underlined
3. Bulleted list
4. Table
5. Numbered list
6. Different font size
7.Subscript and Super script
8.Math Formula
9.Special Character</t>
  </si>
  <si>
    <t>Verify if user is able to consume the question set with subjecive type and with below options
1. Text
2. Rich text with Bold, italic, Underlined
3. Bulleted list
4. Table
5. Numbered list
6. Different font size
7.Subscript and Super script
8.Math Formula
9.Special Character</t>
  </si>
  <si>
    <t>Creator should have created the Subjective question with Question, Answer, solution below options:
1. Text
2. Rich text with Bold, italic, Underlined
3. Bulleted list
4. Table
5. Numbered list
6. Different font size
7.Subscript and Super script
8.Math Formula
9.Special Character</t>
  </si>
  <si>
    <t>1. Open the desktop app
2. Click on Profile icon &gt; Login &gt; Login with valid credentials
3. Search and open the question set with below options:
 a. Text
 b. Rich text with Bold, italic, Underlined
 c. Bulleted list
 d. Table
 e. Numbered list
 g.Subscript and Super script
 h.Math Formula
 i.Special Character
4. Different font size
5. Download the question set
6. Turn off the internet
7. Goto Downloads tab and open the question set
7. Consume and Observe the question set in latest  desktop app offline mode</t>
  </si>
  <si>
    <t>User should able to consume the question set with subjecive type and with below options
1. Text
2. Rich text with Bold, italic, Underlined
3. Bulleted list
4. Table
5. Numbered list
6. Different font size
7.Subscript and Super script
8.Math Formula
9.Special Character</t>
  </si>
  <si>
    <t>Verify user is able to consume the question set inside the course in the Offline desktop App</t>
  </si>
  <si>
    <t>1. Open the desktop app
2. Click on Profile icon &gt; Login &gt; Login with valid credentials
3. Search and open the Course with question set &gt; Join
4. Download the question set
5. Turn off the internet
6. Goto Downloads tab and open the Course
7. Consume and Observe the course with question set in latest  desktop app offline mode</t>
  </si>
  <si>
    <t>User should able to consume the course inside question set in the offline mode</t>
  </si>
  <si>
    <t>Verify user is able to consume the question set inside the content Playlist in the Online desktop App</t>
  </si>
  <si>
    <t>Creator should have created content playlist(collection)  woth question set inside it</t>
  </si>
  <si>
    <t>1. Open the desktop app
2. Click on Profile icon &gt; Login &gt; Login with valid credentials
3. Search and open the content playlist with quesiton set inside
4. Consume and observe</t>
  </si>
  <si>
    <t>User should able to consume the content playlist inside question set in the desktop App in online mode</t>
  </si>
  <si>
    <t>Verify user is able to consume the question set inside the content Playlist into Offline desktop App</t>
  </si>
  <si>
    <t>1. Open the desktop app
2. Click on profile icon
3. Click on Login
4. Login with valid credentials
3. Search and open the content playlist with quesiton set inside
4. Download the Content
5. Turn off the internet
6. Goto Downloads tab and open the Content
7. Consume and Observe the Content in latest  desktop app offline mode</t>
  </si>
  <si>
    <t>User should able to consume the content playlist inside question set in the desktop App offline mode</t>
  </si>
  <si>
    <t>Verify user is able to consume the question set inside the Digital textbook in the Online desktop App</t>
  </si>
  <si>
    <t>Creator should have created Digital textbook  with question set inside it</t>
  </si>
  <si>
    <t>1. Open the desktop app
2. Click on profile icon
3. Click on Login
4. Login with valid credentials
3. Search and open the textbook with question set
4. consume and observe</t>
  </si>
  <si>
    <t>User should able to consume the digital textbook inside question set in the desktop App online mode</t>
  </si>
  <si>
    <t>Verify user is able to consume the question set inside the Digital textbook in the Offline desktop App</t>
  </si>
  <si>
    <t>1. Open the desktop app
2. Click on profile icon
3. Click on Login
4. Login with valid credentials
5. Search and open the textbook with question set
6. Download the textbook
7. Turn off the internet
8. Goto Downloads tab and open the textbook
9. consume and Observe the textbook with question set in latest  desktop app offline mode</t>
  </si>
  <si>
    <t>User should able to consume the digital textbook inside question set in the desktop App offline mode</t>
  </si>
  <si>
    <t>Verify course progress bar gets updated on consuming the course from offline mode to online mode transformation</t>
  </si>
  <si>
    <t>1. Open the desktop app
2. Click on profile icon
3. Click on Login
4. Login with valid credentials
3. Search and open the course with ongoing batch
4. Click on the join button
5. Turn off the internet
6. Goto Downloads tab and open the course
7. Try to consume the course partially without any discrepency
8. Turn on the internet
9. Try to consume the course completely without any discrepency
10. Observe course progress gets updated accordingly</t>
  </si>
  <si>
    <t>Course progress bar should gets updated on consuming the course from offline mode to online mode transformation</t>
  </si>
  <si>
    <t>SB-26590</t>
  </si>
  <si>
    <t>Verify that all the elements in the question set player are accessible by keyboard alone on desktop app</t>
  </si>
  <si>
    <t>1. Open the desktop app
2. Click on profile icon
3. Click on Login
4. Login with valid credentials
3. Search and open the question set
4. Use tab, space and enter buttons in keyboard to access all the player elements</t>
  </si>
  <si>
    <t>keyboard accessbility should work for all the elememts in the question set player to desktop app</t>
  </si>
  <si>
    <t>Verify that in offline mode:
1. User can see the question set instructions 
2. User is able to attempt the number of attempts added to the question set
3. User can view the solutions for the question set
4. User is displayed with the progress bar in the question set
5. User is displayed with submit the page after completing all the pages</t>
  </si>
  <si>
    <t>Question set content should have been created and enabled with attempts, solution, progress bar</t>
  </si>
  <si>
    <t>1. Open the desktop app
2. Click on Profile icon &gt; Login &gt; Login with valid credentials
3. search and open the question set 
4. Download and consume it
5. Turnoff the internet
6. Go to download tab
7. Observe user is able to consume question set and view instruction
8. Observe user is able to see number of attempts 
9. Try to conume the question set as attempt count and observe
10. Observe solutions for the question set is displayed
11. Observe progress bar and submit page after completion of question set is displayed</t>
  </si>
  <si>
    <t xml:space="preserve">
1. User should be able to see the question set instructions 
2. User should be able to attempt the number of attempts added to the question set
3. User should be able to view the solutions for the question set
4. User should be displayed with the progress bar in the question set
5. User should be displayed with submit the page after completing all the pages</t>
  </si>
  <si>
    <t>Verify that offline users can consume the question set as smoothly as online consumption as well.</t>
  </si>
  <si>
    <t>1. Open the desktop app
2. Click on Profile icon &gt; Login &gt; Login with valid credentials
3. search the open the question set
4. Download and consume it
5. Turnoff the internet
6. Go to download tab
7. Observe that user can consume the question set in offline
8. Turnon the internet
9. Open the question set
10. Observe that user can consume the question set online aswell</t>
  </si>
  <si>
    <t>offline users can consume the question set as smoothly as online consumption as well.</t>
  </si>
  <si>
    <t xml:space="preserve">All the elements should be appropriate in the player when we test with NVDA announces on desktop app </t>
  </si>
  <si>
    <t>1. Open the desktop app
2. Click on profile icon
3. Click on Login
4. Login with valid credentials
3. Search and open the question set
4. Use tab, space and enter buttons in keyboard to access all the player elements
5. Observe talk back announcement happens</t>
  </si>
  <si>
    <t>Verify that ndva announces the status of the option (checked or unchecked) in the player on desktop app</t>
  </si>
  <si>
    <t>1. Open the desktop app
2. Click on profile icon
3. Click on Login
4. Login with valid credentials
3. Search and open the question set
4. Verify talkback for checkboxes</t>
  </si>
  <si>
    <t>NVDA announces status of option (checked or unchecked) should be played in the player on desktop app</t>
  </si>
  <si>
    <t>Verify that the focus order is as below on desktop app question set player with below options:
1. Menu icon
2. Previous/Next button
3. Question/Option
4. Post each question attempt moves to progress bar
5. In scoreboard sequentially with question number
6. End page replay and exit</t>
  </si>
  <si>
    <t>1. Open the desktop app
2. Click on profile icon
3. Click on Login
4. Login with valid credentials
5. Search and open the question set
6. Verify the visibility order</t>
  </si>
  <si>
    <t>The focus order should be as below on desktop app question set player with below options:
1. Menu icon
2. Previous/Next button
3. Question/Option
4. Post each question attempt moves to progress bar
5. In scoreboard sequentially with question number
6. End page replay and exit</t>
  </si>
  <si>
    <t>Verify that nvda announces images appropriately when added in the question set content player on desktop app</t>
  </si>
  <si>
    <t>1. Open the desktop app
2. Click on profile icon
3. Click on Login
4. Login with valid credentials
5. Search and open the question set
6. Use tab, space and enter buttons in keyboard to access the question with image
7. Observe talkback happens for images</t>
  </si>
  <si>
    <t>Nvda announces images should be appropriate when added in the player on desktop app</t>
  </si>
  <si>
    <t xml:space="preserve">Verify that when user takes question set  the user should not loose their current state when they toggle between full screen and normal screen. </t>
  </si>
  <si>
    <t>1. Launch the Offline desktop app
2. Login with valid credentials
3. open the c question set
4. click on toggle between full screen and normal screen</t>
  </si>
  <si>
    <t xml:space="preserve">user takes  question set, the user should not loose their current state when they toggle between full screen and normal screen. </t>
  </si>
  <si>
    <t xml:space="preserve">6. Verify that after the question set has started in full screen mode or Minimize screen mode the user should not be able to switch the screen resolution </t>
  </si>
  <si>
    <t>1. Launch the Offline desktop app
2. Login with valid credentials
3. Open the  question set
4. click on toggle between full screen and normal screen</t>
  </si>
  <si>
    <t xml:space="preserve">After the has started in full screen mode or Minimize screen mode the user should not be able to switch the screen resolution </t>
  </si>
  <si>
    <t>Verify that user is able to see the instruction page even when user has not specified any questions on mobile</t>
  </si>
  <si>
    <t>1. Open Sunbird staging mobile App
2. Login
3. Consume a question set without questions
4. Verify user is able to see the instruction page</t>
  </si>
  <si>
    <t>1. User should land on the instruction page when clicked on any questionset
2. User should verify the instruction page even though the questions are not added in the questionset.</t>
  </si>
  <si>
    <t>verifyUserAbleToSeeInstructionsPageInQuestionsetWithoutQuestions</t>
  </si>
  <si>
    <t>SB-20612</t>
  </si>
  <si>
    <t>Verify that user able to Answer the MCQ questions with single choice answer for all layout in mobile app</t>
  </si>
  <si>
    <t>1. Open Sunbird staging mobile App
2. Consume a question set with all layout in MCQ
3. Verify whether user is able to consume</t>
  </si>
  <si>
    <t>User should be able to Answer the MCQ questions with single choice answer for all layout in mobile app</t>
  </si>
  <si>
    <t>verifyUserAbleToAnswerSingleChoiceAnswersInAllLayoutInQuestionSet</t>
  </si>
  <si>
    <t>Verify that User should be able to see the added rich text in instructions page while consuming the Question Set on mobile app</t>
  </si>
  <si>
    <t>1. Open Sunbird staging mobile App
2. Login 
3. Consume a question set with rich text used in instructions
4. Verify whether user is able to see the corresponding rich text while consuming instructions in Question Set on Portal</t>
  </si>
  <si>
    <t>1. User should land on the instruction page when clicked on any questionset
2. User should verify the instruction page for the added rich text.</t>
  </si>
  <si>
    <t>verifyUserAbleToSeeRichTextInInstructionsPageWhileConsumingQuestionSet</t>
  </si>
  <si>
    <t>Verify the menu option is displaying on the player in mobile with "share" option</t>
  </si>
  <si>
    <t>1. Open Sunbird staging mobile App
2. Login
3. Consume a Question set
4. Verify the menu option on the player on mobile</t>
  </si>
  <si>
    <t>Hamburger menu option is displaying on the player in mobile with "share" option</t>
  </si>
  <si>
    <t>validateShareOptionInMenuBarAndExitButtonOnEndPageOfQuestionSet</t>
  </si>
  <si>
    <t>Verify that when user is consuming the MCQ type questions and after user submits the answer then the border colour of the options must change on mobile web</t>
  </si>
  <si>
    <t>1. Open sunbird url in mobile browser.
2. Login
3. Consume a Question set
4. Verify In MCQ , after the user submits the answer the border colour of the options must change on mobile web</t>
  </si>
  <si>
    <t>After the user submits the answer the border colour of the options must change</t>
  </si>
  <si>
    <t>Verify that when user opens the question set, in the instruction page the next button has to be highlighted on mobile web</t>
  </si>
  <si>
    <t>1. Open staging URL on mobile
2. Login
3. Consume a Question set
4. Verify on instruction page, the next button has to be highlighted on mobile web</t>
  </si>
  <si>
    <t>On the instruction page, the next button has to be highlighted in yellow</t>
  </si>
  <si>
    <t>Verify that when user consumes the question set completely, the alignment and icon colors in end page on mobile web</t>
  </si>
  <si>
    <t>1. Open staging URL on mobile
2. Login
3. Consume a Question set
4. Verify the alignment and icon colors in end page on mobile web</t>
  </si>
  <si>
    <t>The alignment and icon colors in end page should be as on the design document</t>
  </si>
  <si>
    <t>Verify that when user open the question set and in subjective type questions, answer poretion should be blurred on mobile web</t>
  </si>
  <si>
    <t>1. Open staging URL on mobile
2. Login
3. Consume a Question set
4. Verify the blurred portion in subjective type question on mobile web</t>
  </si>
  <si>
    <t>The Answer portion in subjective type question has to be blurred</t>
  </si>
  <si>
    <t>Verify that when user open the question set, there should be spacing between the timer and buttons on mobile web</t>
  </si>
  <si>
    <t>1. Open staging URL on mobile
2. Login
3. Consume a Question set
4. Verify the spacing between the timer and buttons on mobile web</t>
  </si>
  <si>
    <t>Spacing between the timer and icons have to be as per design document</t>
  </si>
  <si>
    <t>Verify that when user opens the question set, user should see the timer font in bold on mobile web</t>
  </si>
  <si>
    <t>1. Open staging URL on mobile
2. Login
3. Consume a Question set
4. Verify the timer font needs to be bold on mobile web</t>
  </si>
  <si>
    <t>The timer font has to be in bold</t>
  </si>
  <si>
    <t>verify that in question set, the "next" button is highlighted when user clicks on show answer in Subjective type question on mobile web</t>
  </si>
  <si>
    <t>1. Open staging URL on mobile
2. Login
3. Consume a Question set
4. verify, "next" button is highlighted when user clicks on show answer in Subjective type question on mobile web</t>
  </si>
  <si>
    <t>"next" button should be highlighted when user clicks on show answer in Subjective type question</t>
  </si>
  <si>
    <t>Verify that in question set in view solution page, user should be displayed with "Done" button on mobile web
Verify that in question set in view solution page, user should be displayed with "Close" button on mobile web</t>
  </si>
  <si>
    <t>1. Open staging URL on mobile
2. Login
3. Consume a Question set
4.a) In view solution page, verify "Done" button on mobile web
b) In view solution page, verify "Close" button on mobile web</t>
  </si>
  <si>
    <t xml:space="preserve">In view solution page,user should be able to click on "Done" button 
In view solution page,user should be able to click on "Close" button </t>
  </si>
  <si>
    <t>s</t>
  </si>
  <si>
    <t>Verify that in question set the dimension of previous button is same as in the design document on the player on mobile web
Verify that in question set the dimension of next button is same as in the design document on the player on mobile web
Verify that in question set, colors of the navigation buttons is same as in the design document on mobile web</t>
  </si>
  <si>
    <t>1. Open staging URL on mobile
2. Login
3. Consume a Question set
4.a) Verify dimension of next button on the player
b)  Verify dimension of next button on the player on mobile web
c) Verify colors of the navigation buttons on mobile web</t>
  </si>
  <si>
    <t>Dimension of the "Previous" button on the player should be as in design document
Dimension of the "Next" button on the player should be as in design document
Current nagivation button should be highlighted in yellow</t>
  </si>
  <si>
    <t>Verify that in question set the feedback pop up is displayed when show feedback is enabled on mobile app
Verify the right symbol when the answer is "correct" on mobile app
Verify that user should be able to see the feedback pop up in the viewport on mobile app</t>
  </si>
  <si>
    <t>1. Open staging URL on mobile
2. Login
3. Consume a Question set
4.a) Verify feedback pop up when show feedback is enabled on mobile web
b) Verify the "correct" in the feedback popup on mobile web
c) Verify that user should be able to see the feedback pop up in the viewport on mobile web</t>
  </si>
  <si>
    <t xml:space="preserve">1. User should be displayed with the questions when clicked on "next" button from the instruction page.
2.User should be able to select the answers by clicking on radio button.
3. User should be displayed with feedback pop up when clicked on next button after selecting the answer.
4. User should be displayed with "tick" symbol, for the correct answer when user clicks on next button.  User should be able to see the feedback pop up in the view port
5. User is displayed and able to click on  "view solution" button. 
</t>
  </si>
  <si>
    <t>verifyfeedbackpopupdisplay</t>
  </si>
  <si>
    <t>Verify that in questrion set the alignment of question number on the player on mobile web
Verify that question set the alignment of title of the question on the player on mobile web
Verify that in question set the font of the title on the player on mobile web</t>
  </si>
  <si>
    <t>1. Open staging URL on mobile
2. Login
3. Consume a Question set
4.a) Verify the alignment of question number on the player on mobile web
b) Verify the alignment of title of the question on the player on mobile web
c) Verify the font of the title on the player on mobile web</t>
  </si>
  <si>
    <t xml:space="preserve">Alignment of question number on the player should be as on design document
Alignment of question title on the player should be as on design document 
Font of the title on the player should be as on the design document </t>
  </si>
  <si>
    <t>Verify that in the question set the title in the submit page on mobile web
Verify that in the question set the buttons in the submit page on mobile web
Verify that in the question set in the submit page, the progress (question no.) icons have to be clickable on mobile web</t>
  </si>
  <si>
    <t>1. Open staging URL on mobile
2. Login
3. Consume a Question set
4.a) Verify the title in the submit page on mobile web
b) Verify the buttons in the submit page on mobile web
c) Verify in the submit page, the progress (question no.) icons have to be clickable on mobile web</t>
  </si>
  <si>
    <t>Title of the question set has to be as on the design document
Buttons on the submit page should as on design document and it has to be clickable
In the submit page, the progress (question no.) icons have to be clickable on mobile web</t>
  </si>
  <si>
    <t xml:space="preserve">Verify that in the question set the title on the end page on mobile web
Verify that in the question set the "Replay" button on the end page on mobile web
</t>
  </si>
  <si>
    <t xml:space="preserve">1. Open staging URL on mobile
2. Login
3. Consume a Question set
4.Verify the "Replay" button on the end page on mobile web
</t>
  </si>
  <si>
    <t xml:space="preserve">Title on the end page has to as on the design document
User should be able to replay by clicking on "Replay" button on the end page
</t>
  </si>
  <si>
    <t>verifytitlereplycoloralign</t>
  </si>
  <si>
    <t xml:space="preserve">
Verify that in the question set the badge color on end page, it has to be in yellow on mobile web
Verify that in the question set the alignment of the icons on end page on mobile web</t>
  </si>
  <si>
    <t>1. Open staging URL on mobile
2. Login
3. Consume a Question set
4.a) Verify the title on the end page on mobile web
b) Verify the "Replay" button on the end page on mobile web
c) Verify the badge color on end page, it has to be in yellow on mobile web
d) Verify the alignment of the icons on end page on mobile web</t>
  </si>
  <si>
    <t xml:space="preserve">
The badge color on end page, it has to be in yellow as on design document
Verify the alignment of the icons on end page as on design document</t>
  </si>
  <si>
    <t>Verify that in question set the UI of the progress bar on mobile web
Verify that in question set the current question indicator on the progress bar on mobile web
Verify that in question set the progress bar style for correct answer on mobile web</t>
  </si>
  <si>
    <t>1. Open staging URL on mobile
2. Login
3. Consume a Question set
4.a) Verify UI of the progress bar on mobile web
b) Verify the current question indicator on the progress bar on mobile web
c) Verify the progress bar style for correct answer on mobile web</t>
  </si>
  <si>
    <t>UI of the progress bar should be as on design document 
Current question should be highlighted on the progress bar
Question number has turn green on the progress bar when the answer is correct and the feedback is on</t>
  </si>
  <si>
    <t>Verify that user should be able to see the corresponding rich text while updating instructions in Question Set on mobile web</t>
  </si>
  <si>
    <t>1. Open staging URL on mobile web
2. Login 
3. Consume a question set with rich text used in istructions
4. Verify whether user is able to see the corresponding rich text while consuming instructions in Question Set</t>
  </si>
  <si>
    <t>User should be able to see the corresponding rich text while updating instructions in Question Set on mobile web</t>
  </si>
  <si>
    <t>Verify In MCQ , after the user submits the answer the border colour of the options must change on mobile app</t>
  </si>
  <si>
    <t>1. Open Sunbird staging mobile App
2. Login
3. Consume a Question set
4. Verify In MCQ , after the user submits the answer the border colour of the options must change on mobile app</t>
  </si>
  <si>
    <t>In MCQ , after the user submits the answer the border colour of the options must change</t>
  </si>
  <si>
    <t>Verify on instruction page, the next button has to be highlighted on mobile app</t>
  </si>
  <si>
    <t>1. Open Sunbird staging mobile App
2. Login
3. Consume a Question set
4. Verify on instruction page, the next button has to be highlighted on mobile app</t>
  </si>
  <si>
    <t>User should be able to see the "Next" button highlighted when user is on instruction page</t>
  </si>
  <si>
    <t>verifyNextButtonIsHighlightedWhenUserIsOnInstructionsPageOfQuestionset</t>
  </si>
  <si>
    <t>Verify that in Question set end page the "Exit" button is displayed</t>
  </si>
  <si>
    <t>1. Open Sunbird staging mobile App
2. Login
3. Consume a Question set
4. Verify the "Exit" button on the end page on mobile app</t>
  </si>
  <si>
    <t>Verify the "Exit" button on the end page as on design document and it should be clickable</t>
  </si>
  <si>
    <t>Verify the blurred portion in subjective type question on mobile app</t>
  </si>
  <si>
    <t>1. Open Sunbird staging mobile App
2. Login
3. Consume a Question set
4. Verify the blurred portion in subjective type question on mobile app</t>
  </si>
  <si>
    <t>The answer portion of the subjective question has to be blurred</t>
  </si>
  <si>
    <t>verifyZoomOptionInQuestionSetWithImages</t>
  </si>
  <si>
    <t>Verify the menu option on the player on mobile app</t>
  </si>
  <si>
    <t>1. Open Sunbird staging mobile App
2. Login
3. Consume a Question set
4. Verify the menu option on the player on mobile app</t>
  </si>
  <si>
    <t>Menu option should have share and exit options</t>
  </si>
  <si>
    <t>verifyShareAndExitOptionInHamburgerMenuBar</t>
  </si>
  <si>
    <t>Verify that in mobile in view solution page of the Question set, "Done" button is displayed
Verify that in mobile in view solution page of the Question set "Close" button is displayed</t>
  </si>
  <si>
    <t>1. Open Sunbird staging mobile App
2. Login with valid credentials
3. Consume a Question set
4.a) In view solution page, verify "Done" button on mobile app
b) In view solution page, verify "close" button on mobile app</t>
  </si>
  <si>
    <t>In view solution page, verify "Done" button 
In view solution page, verify "close" button on mobile app</t>
  </si>
  <si>
    <t>verifyDoneBtnCloseButtonAndFeedbackPopupInQuestionSet</t>
  </si>
  <si>
    <t>Verify dimension of previous button on the player on mobile app
Verify dimension of next button on the player on mobile app
Verify colors of the navigation buttons on mobile app</t>
  </si>
  <si>
    <t>1. Open Sunbird staging mobile App
2. Login
3. Consume a Question set
4.a) Verify dimension of previous button on the player on mobile app
b) Verify dimension of next button on the player on mobile app
c) Verify colors of the navigation buttons on mobile app</t>
  </si>
  <si>
    <t>Verify dimension of previous button on the player as on design document
Verify dimension of next button on the player as on design document
Current navigation button be highlighted in yellow</t>
  </si>
  <si>
    <t>Verify feedback pop up when show feedback is enabled on mobile app
Verify the "correct" in the feedback popup on mobile app
Verify that user should be able to see the feedback pop up in the viewport on mobile app</t>
  </si>
  <si>
    <t>1. Open Sunbird staging mobile App
2. Login
3. Consume a Question set
4.a) Verify feedback pop up when show feedback is enabled on mobile app
b) Verify the "correct" in the feedback popup on mobile app
c) Verify that user should be able to see the feedback pop up in the viewport on mobile apperify that user should be able to see the feedback pop up in the viewport on mobile app</t>
  </si>
  <si>
    <t xml:space="preserve">User should be able to see feedback pop up when "show feedback" is enabled during creation
When the answer is correct, user should be able to see "right" mark on the feedback pop up
User should be able to see the feedback pop up in the viewport </t>
  </si>
  <si>
    <t>Verify that in mobile the alignment of question number on the player in the Question set 
Verify that in mobile the alignment of title of the question on the player in the Question set
Verify that in mobile the font of the title on the player in the Question set</t>
  </si>
  <si>
    <t>1. Open Sunbird staging mobile App
2. Login with valid credentials
3. Consume a Question set
4.a) Verify the alignment of question number on the player on mobile app
b) Verify the alignment of title of the question on the player on mobile app
c) Verify the font of the title on the player on mobile app</t>
  </si>
  <si>
    <t>Verify the alignment of question number on the player as on design document
Verify the alignment of title of the question on the player as on design document
Verify the font of the title on the player on design document</t>
  </si>
  <si>
    <t>Verify that in mobile the timer font needs to be bold in the Question set
Verify that in mobile the spacing between the timer and buttons is displayed in the Question set</t>
  </si>
  <si>
    <t>1. Open Sunbird staging mobile App
2. Login with valid credentials
3. Consume a Question set
4.a) Verify the timer font needs to be bold on mobile app
b) Verify the spacing between the timer and buttons on mobile app</t>
  </si>
  <si>
    <t>Verify the timer font needs to be bold as on design document
Verify the spacing between the timer and buttons as on design document</t>
  </si>
  <si>
    <t>Verify the title in the submit page on mobile app
Verify the buttons in the submit page on mobile app
Verify in the submit page, the progress (question no.) icons have to be clickable on mobile app</t>
  </si>
  <si>
    <t>1. Open Sunbird staging mobile App
2. Login
3. Consume a Question set
4.a) Verify the title in the submit page on mobile app
b) Verify the buttons in the submit page on mobile app
c) Verify in the submit page, the progress (question no.) icons have to be clickable on mobile app</t>
  </si>
  <si>
    <t xml:space="preserve">Verify the title in the submit page 
Verify the buttons in the submit page and the buttons should be clickable
In the submit page, the progress (question no.) icons have to be clickable </t>
  </si>
  <si>
    <t>verifyTitleOfQuestionSetAndButtonsInSubmitPageOfQuestionSet</t>
  </si>
  <si>
    <t>Verify that in mobile in the Question set end page the title is displayed properly 
Verify that in mobile the "Replay" button is displayed on the end page of the Question set
Verify that in mobile the icon colors is displayed properly in end page of the Question set on both light mode and dark mode
Verify that in mobile the badge color on end page of the Question set is displayed in yellow 
Verify that in mobile the alignment of the icons on end page of the Question set is displyed properly</t>
  </si>
  <si>
    <t>1. Open Sunbird staging mobile App
2. Login valid credentials
3. Consume a Question set
4.a) Verify the title on the end page on mobile app
b) Verify the "Replay" button on the end page on mobile app
c) Verify the icon colors in end page on mobile app on both light mode and dark mode
d) Verify the badge color on end page, it has to be in yellow on mobile app
e) Verify the alignment of the icons on end page on mobile app</t>
  </si>
  <si>
    <t>Verify the title on the end page as o design document
Verify the "Replay" button should be clickable on the end page
The icon colors, badge in end page should be as on design document in both light mode and dark mode
"The badge color on end page, it has to be in yellow as on design document
The alignment of the icons on end page should be as on design document"</t>
  </si>
  <si>
    <t>Verify that in mobile the UI of the progress bar is displayed properly in the Question set 
Verify that in mobile the current question indicator is displayed on the progress bar 
Verify that in mobile the progress bar style for correct answer is displayed</t>
  </si>
  <si>
    <t>1. Open Sunbird staging mobile App
2. Login with valid credentials
3. Consume a Question set
4.a) Verify UI of the progress bar on mobile app
b) Verify the current question indicator on the progress bar on mobile app
c) Verify the progress bar style for correct answer on mobile app</t>
  </si>
  <si>
    <t>Verify UI of the progress bar as on design document
User should be able to see current question indicator as on design document
The progress bar style for correct answer should be as on design document</t>
  </si>
  <si>
    <t>Verify during consumption from mobile rich text and images should be display as it is used in creation</t>
  </si>
  <si>
    <t>1. Open Sunbird staging mobile App
2. Login with creator role
3. Go to Workspace &gt; QuestionSet
4. Try to create question set
5. Add some images into it
6. Observe</t>
  </si>
  <si>
    <t>During consumption from mobile rich text and images should be display as it is  during used in creation</t>
  </si>
  <si>
    <t>verifyImagestextsaresameduringcreation</t>
  </si>
  <si>
    <t>Verify Image and text alignment should be proper for all types of layout from mobile side</t>
  </si>
  <si>
    <t xml:space="preserve">1. Open Sunbird staging mobile App
2. Login with creator role and search for newly created question set
3. Consume the content
</t>
  </si>
  <si>
    <t>Image and text alignment should be proper for all types of layout from mobile side</t>
  </si>
  <si>
    <t xml:space="preserve">Verify that in mobile user should be able to consume the assessment type(quml type content) content in both test and practice mode
without attempts (practise mode)
with attempts (testmode)
</t>
  </si>
  <si>
    <t>1. Open Sunbird staging mobile App
2. Login with valid login credentials
3. Search for assessment type content
4. Play that content</t>
  </si>
  <si>
    <t xml:space="preserve">User should be able to consume the Question set, in both test and practice mode on mobile app
</t>
  </si>
  <si>
    <t>userAbleToConsumeQuestionSetBothInPracticeAndTestMode</t>
  </si>
  <si>
    <t>Verify that in Question set where feedback is enabled then if user click on back/ forward/ progress bar then evaluation happens and feedback is shown for 3-5 secs then that action is performed on app</t>
  </si>
  <si>
    <t>1. Open Sunbird staging mobile App
2. Login with valid credentials
3. Search for assessment type content
4. Play that content
5. Select the answer and move back to previous question</t>
  </si>
  <si>
    <t>verifyFeedbackenabledandshowninQuestionSet</t>
  </si>
  <si>
    <t>Verify that in Question set the summary page should have Total questions, Seen questions, Skipped, Attempted, Correct, Incorrect, Partial.</t>
  </si>
  <si>
    <t xml:space="preserve">1. Open Sunbird staging mobile App
2. Login with valid credentials
3. Search for assessment type content
4. Play that content 
</t>
  </si>
  <si>
    <t>Summary page should have Total questions, Seen questions, Skipped, Attempted, Correct, Incorrect, Partial.</t>
  </si>
  <si>
    <t>verifySummaryPageDetailsOfQuestionSetWithFeedBackEnabled</t>
  </si>
  <si>
    <t>Verify that in Question set submit confirmation page should not have Exit button on mobile app</t>
  </si>
  <si>
    <t>Submit confirmation page should not have Exit button on mobile app</t>
  </si>
  <si>
    <t>verifyNoExitButtonIsDisplayedSubmitConfirmationPage</t>
  </si>
  <si>
    <t>Verify that in mobile if feedback is enabled in Question set then in summary page, then user is displayed with Show summary with attempted/skipped</t>
  </si>
  <si>
    <t xml:space="preserve">1. Open Sunbird staging mobile App
2. Login with valid credentials
3. Search for Question set content
4. Play that content where show feedback is checked
</t>
  </si>
  <si>
    <t>On summary page Show summary with attempted/skipped if feedback is enabled</t>
  </si>
  <si>
    <t xml:space="preserve">Verify in mobile Question set, Ans icon should not be displayed if Solution is not available in Question data
</t>
  </si>
  <si>
    <t xml:space="preserve">1. Open Sunbird staging mobile App
2. Login with valid credentials
3. Search for Question set content
4. Play that content where show solution is unchecked
</t>
  </si>
  <si>
    <t xml:space="preserve">Ans icon should not display if Solution is not available in Question data
</t>
  </si>
  <si>
    <t>noAnsIconForQuestionsetCreatedWithUncheckedSolution</t>
  </si>
  <si>
    <t>Verify that in Question set when show feedback is disabled from creator side then Player should not show if the response to a question is correct/ incorrect on mobile app
Verify that in Question set when show feedback is disabled from creator side then Feedback popup won’t display on mobile app
Verify that in Question set when show feedback is disabled from creator side then progress bar and  Question navigation bar should not show colour coding for correct/ incorrect on portal on mobile app</t>
  </si>
  <si>
    <t xml:space="preserve">1. Open Sunbird staging mobile App
2. Login with valid credentials
3. Search for Question set content
4. Play that content where submit feedback is turned off
5. Select the appropriate answer
</t>
  </si>
  <si>
    <t>When show feedback is disabled from creator side then Player should not show if the response to a question is correct / incorrect
When show feedback is disabled from creator side then Feedback popup won’t display
When show feedback is disabled from creator side then progress bar and  Question navigation bar should not show colour coding for correct / incorrect</t>
  </si>
  <si>
    <t>verifyCorrectIncorrectFeedbackPopupIsNotDisplayedWhenItIsDisabledByCreatorInQuestionSet</t>
  </si>
  <si>
    <t>Verify in Question set when Show Feedback is false then Feedback popup will not be shown after evaluation in app
Verify in Question set when Show Feedback is false then Progress bar will not have indication for correct &amp; incorrect response in app
Verify in Question set when Show Feedback is false then Submit page will not have indication for correct &amp; incorrect response in app</t>
  </si>
  <si>
    <t>When Show Feedback is false then Feedback popup will not be shown after evaluation
When Show Feedback is false then Progress bar will not have indication for correct &amp; incorrect response
When Show Feedback is false then submit page will not have indication for correct &amp; incorrect response</t>
  </si>
  <si>
    <t xml:space="preserve">1. Open Sunbird staging mobile App
2. Login with valid credentials
3. Search for assessment type content
4. Play that content where submit feedback is turned On
5. Select the appropriate answer
</t>
  </si>
  <si>
    <t>verifySolutionViewPageForMCQOrSubjectiveQuestion</t>
  </si>
  <si>
    <t>&gt; Verify in Question set when show feedback is enabled from creator side then Correct feedback popup will have ‘View Solution’ button
&gt; Verify in Question set when show feedback is enabled from creator side Correct feedback popup will automatically navigate based on user’s selection/ action
&gt; Verify in Question set when show feedback is enabled from creator side then Incorrect feedback will appear and  popup will have ‘Try again’ &amp; ‘View Solution’ button
&gt; Verify in Question set when Show Feedback is true then Correct &amp; Incorrect Feedback popup will appear on evaluation/ checking the answer</t>
  </si>
  <si>
    <t xml:space="preserve">1. Open Sunbird staging mobile App
2. Login with valid login credentials
3. Search for Question set content
4. Play that content where submit feedback is turned on
5. Select the appropriate answer
</t>
  </si>
  <si>
    <t>&gt; When show feedback is enabled from creator side then  Correct feedback popup will have ‘Show Solution’ button
&gt; When show feedback is enabled from creator side Correct feedback popup will automatically navigate based on user’s selection / action
&gt; When show feedback is enabled from creator side then Incorrect feedback will appear and  popup will have ‘Try again’ &amp; ‘Show Solution’ button
&gt; When Show Feedback is true then Correct &amp; Incorrect Feedback popup will appear on evaluation / checking the answer</t>
  </si>
  <si>
    <t>verifyShowSolutionForCorrectAnsAndTryAgainForIncorrectAnsInFeedbackPopup</t>
  </si>
  <si>
    <t>Verify for Question set when Show Feedback is true then Progress bar will have marking for correct &amp; incorrect for questions attempted
Verify for Question set when Show Feedback is true then Submit confirmation page will have correct &amp; incorrect marking for questions attempted</t>
  </si>
  <si>
    <t xml:space="preserve">1. Open Sunbird staging mobile App
2. Login with valid credentials
3. Search for assessment type content
4. Play that content where submit feedback is turned on
5. Select the appropriate answer
</t>
  </si>
  <si>
    <t>verifyCorrectAndIncorrectMarkWhenFeedbackIsTrue</t>
  </si>
  <si>
    <t>Verify that in mobile when user consuming the Question set is displayed with the Zoom in and Zoom out (+/-) option at the bottom right of the popup image</t>
  </si>
  <si>
    <t>1. Open Sunbird staging mobile App
2. Login with valid credentials
3. Consume a Question set with images
5. Verify that in mobile user is displayed with the Zoom in and Zoom out (+/-) option at the bottom right of the popup image</t>
  </si>
  <si>
    <t>Verify that in mobile user is displayed with the Zoom in and Zoom out (+/-) option at the bottom right of the popup image</t>
  </si>
  <si>
    <t>SB-25583</t>
  </si>
  <si>
    <t>Verify clicking on Ok from the pop up then user is able to consume any number of times in practice mode while consuming from mobile app</t>
  </si>
  <si>
    <t>A course has to be created with question set and for practice mode, show feedback has to be "true" and attempts=0</t>
  </si>
  <si>
    <t>1) Open Sunbird staging mobile App
2) Login with valid credential
3) Consume a course containing question set
4) Click on "Replay" button, post answering a question
5) Verify whether user is able to get any number of chance to answer the question.</t>
  </si>
  <si>
    <t xml:space="preserve">user is able to click OK from the pop up when consuming the questionset number of times in practice mode.
</t>
  </si>
  <si>
    <t>verifyNumberOfAttemptsIncreasesWhileConsumingQuestionSetPostClickingReplayButton</t>
  </si>
  <si>
    <t>Verify in Test mode(with max attemps), user is not allowed to consume the Question set from mobile app if attempt=1 is already consumed</t>
  </si>
  <si>
    <t>A course has to be created with question set and for test mode, show feedback has to be "false".
attempts=1</t>
  </si>
  <si>
    <t xml:space="preserve">1) Open Sunbird staging mobile App
2) Login as user
3) Consume a course containing question set
4) Verify that user is not allowed to attempt the question more than once
</t>
  </si>
  <si>
    <t>User should not be allowed to take more than 1 attempt, when max attempt = 1.</t>
  </si>
  <si>
    <t>verifyUserAbleToAttemptQuestionsOnlyOnceInTestModeWithAttemptsEqualsOne</t>
  </si>
  <si>
    <t>Verify user should be able to see number of attempts left in the Question set while consuming from mobile app in Test Mode(with max attempts)</t>
  </si>
  <si>
    <t>A course has to be created with question set and for test mode, show feedback has to be "false".
attempts=value</t>
  </si>
  <si>
    <t xml:space="preserve">1) Open Sunbird staging mobile App
2) Login as user
3) Consume a course containing question set [where attempts are given a particular value and showFeedback=false]
4) Verify that user should be able see the number of attempts left to answer the question set
</t>
  </si>
  <si>
    <t>User should be able to see number of attempts(max attempts) left for test mode while consuming from mobile app</t>
  </si>
  <si>
    <t>verifyUserAbleToSeeNumberOfAttemptsLeftWhileConsumingQuestionsetCourseInTestMode</t>
  </si>
  <si>
    <t>Verify user should not see number of attempts left in the Question set while consuming from mobile app in Practice Mode(without max attempts)</t>
  </si>
  <si>
    <t xml:space="preserve">1) Open Sunbird staging mobile App
2) Login as user
3) Consume a course containing question set in practice mode
4) Verify that user should not be able see the number of attempts left to answer the question set
</t>
  </si>
  <si>
    <t>User should not see number of attempts left for practice mode while consuming from mobile app (without max attempts)</t>
  </si>
  <si>
    <t>verifyUserNotAbleToSeeNumberOfAttemptsLeftForPracticeModeWhileConsuming</t>
  </si>
  <si>
    <t>Verify that in mobile user should be able to consume QUML type content in online mode</t>
  </si>
  <si>
    <t>1. Open Sunbird staging mobile App
2. Login as Guest/ valid credentials
3. Consume the QUML type content
4. Observe</t>
  </si>
  <si>
    <t>User should be able to consume QUML type content in online mode</t>
  </si>
  <si>
    <t>verifyUserAbleToConsumeQUMLContent</t>
  </si>
  <si>
    <t>Verify that in mobile user should not be able to consume QUML type content in offline mode if the content is not downloaded</t>
  </si>
  <si>
    <t>1. Open Sunbird staging mobile App
2. Login as Guest/ valid credentials
3. Consume the QUML type content
4. Turn off the internet
5. Verify whether user is able to consume the content
[Applicable only to certain type of content]</t>
  </si>
  <si>
    <t>User should not be able to consume QUML type content in offline mode</t>
  </si>
  <si>
    <t>Verify that one pop up is displayed when user is trying to deliberately exit from the player while consuming the Question Set from Mobile app</t>
  </si>
  <si>
    <t>1. Open Sunbird staging mobile App
2. Login with valid credentials
3. Open any Question Set
4. Click on back button
5. Observe</t>
  </si>
  <si>
    <t>A pop up should display while user is trying to deliberately exit from the player while consuming from Mobile app</t>
  </si>
  <si>
    <t>validateConfirmPopupWhenUserDeliberatelyExitsFromPlayerContentWhileConsuming</t>
  </si>
  <si>
    <t>Verify that while consuming Question set with section, user should first land on root node instruction page on mobile app</t>
  </si>
  <si>
    <t>1. Open Sunbird staging mobile App
2. Login with Valid Credentials
3. Open the question set 
4. Consume it</t>
  </si>
  <si>
    <t>User should first land on root node instruction page on mobile app and mobile web</t>
  </si>
  <si>
    <t>ManjulaNov15</t>
  </si>
  <si>
    <t>verifyUserFirstLandOnRootNodeInstructionPageInQuestionSet</t>
  </si>
  <si>
    <t>Verify that while consuming Question set with section, user should first land on root node instruction page on mobile web</t>
  </si>
  <si>
    <t>Verify that while consuming Question set with section, user should first land on root node instruction page and progress bar should point to "i" on mobile app and mobile web</t>
  </si>
  <si>
    <t>User should first land on root node instruction page and progress bar should point to "i" on mobile app and mobile web</t>
  </si>
  <si>
    <t>verifyInstructionPageProgressBarIsDisplayWithIicon</t>
  </si>
  <si>
    <t>Verify that in Question set root node, instruction page should have details of root node on mobile app and mobile web</t>
  </si>
  <si>
    <t>Question set instruction page should have details of root node on mobile app and mobile web</t>
  </si>
  <si>
    <t>ManjulaNov16</t>
  </si>
  <si>
    <t>Verify that in the Question set in section instruction page user should be displayed with details of sections on mobile app</t>
  </si>
  <si>
    <t>Instruction page should have details of sections on mobile app</t>
  </si>
  <si>
    <t>verifyInstructionPageDetailsInQuestionSet</t>
  </si>
  <si>
    <t xml:space="preserve">Verify that in mobile browser
1. the user is redirected to the content details page when clicks on exit button present in the canvas screen (content end screen)
2.  the user is redirected to the content details page when clicks on device back button while consuming the contents.
</t>
  </si>
  <si>
    <t>1.Open staging url in mobile browser
2.Login with valid credentials
3.Go to Library page 
4.Search for the content in the search filed using name
5.Consume the content
6.Click on Exit button
----------------------------------
1.Open staging url in mobile browser
2.Login with valid credentials
3.Go to Library page 
4.Search for the content in the search filed using name
5.Consume the content
6.Click on Device back button
7. Click on OK</t>
  </si>
  <si>
    <t xml:space="preserve">1. the user should be redirected to the content details page when clicks on exit button present in the canvas screen
2.  the user should be redirected to the content details page when clicks on device back button while consuming the contents.
</t>
  </si>
  <si>
    <t>verifyexitandbackbuttoninquml()</t>
  </si>
  <si>
    <t>Verify if user consumes the question set which is part of the trackable collection then irrespective of clicking on Submit we should be able to track the score</t>
  </si>
  <si>
    <t>1) Open Sunbird staging mobile App
2) Login with valid credentials
3) Consume a question set under trackable collection
4) Verify that irrespective of require Submit, score has to be tracked</t>
  </si>
  <si>
    <t>if user consumes the question set which is part of the trackable collection then irrespective of clicking on Submit we should be able to track the score</t>
  </si>
  <si>
    <t>verifyscoreinquestionsettrackablecollect</t>
  </si>
  <si>
    <t>Verify trackable collection should have batch id</t>
  </si>
  <si>
    <t>1) Open Sunbird staging mobile debug App
2) Login as user
3) Consume a question set under trackable collection
4) Verify that trackable collection has a batch id</t>
  </si>
  <si>
    <t>Trackable collection should have a batch id</t>
  </si>
  <si>
    <t>SB-29691</t>
  </si>
  <si>
    <t>Verify that in mobile user should be able to consume the question set inside the content Playlist</t>
  </si>
  <si>
    <t>1. Open Sunbird staging mobile App
2. Login with valid Credentials
3. Open the question set inside the content Playlist
4. Consume it</t>
  </si>
  <si>
    <t>User should able to consume the question set inside the content Playlist</t>
  </si>
  <si>
    <t>verifyUserAbleToConsumeQuestionSetInsideContentPlaylist</t>
  </si>
  <si>
    <t>Verify that in mobile user should be able to consume the question set which is added inside the digital textbook</t>
  </si>
  <si>
    <t>1. Open Sunbird staging mobile App
2. Login with valid Credentials
3. Open the question set inside the digital text book
4. Consume it</t>
  </si>
  <si>
    <t>User should able to consume the question set inside the  digital text book</t>
  </si>
  <si>
    <t>verifyUserAbleToConsumeQuestionSetInsideDigitalTextBook</t>
  </si>
  <si>
    <t>Verify in mobile in Offline when the creator is created a MCQ question with Grid layout with text only under a question set and post publishing User should see properly in 
i)Question 
ii)Answer 
iii)Solution</t>
  </si>
  <si>
    <t xml:space="preserve">1. Open Sunbird staging mobile App
2. Login with Guest/ valid credentials
3. Open any question set where MCQs with Grid layout
4. Check the Question set in Offline
</t>
  </si>
  <si>
    <t>User should able to view the question set with Grid layout alignment in mobile app offline mode</t>
  </si>
  <si>
    <t>Verify in mobile in Offline when the creator is created a MCQ question with Horizontal layout with text only under a question set and post publishing User should see properly in 
i)Question 
ii)Answer 
iii)Solution</t>
  </si>
  <si>
    <t>1. Open Sunbird staging mobile App
2. Login with Guest/ valid credentials
3. Open any question set where MCQs with Horizontal layout
4. Check the Question set in Offline</t>
  </si>
  <si>
    <t>User should able to view the question set with horizontal layout alignment in mobile app offline mode</t>
  </si>
  <si>
    <t>Verify in mobile in Offline when the creator is created a MCQ question with vertical layout with text ,image under a question set and post publishing User should see properly in
i)Question 
ii)Answer 
iii)Solution</t>
  </si>
  <si>
    <t>1. Open Sunbird staging mobile App
2. Login with Guest/ valid credentials
3. Open any question set where MCQs with text and image in Vertical layout
4. Check the Question set in Offline</t>
  </si>
  <si>
    <t>User should able to view the question set with vertical  layout text and images  in mobile app offline mode</t>
  </si>
  <si>
    <t>Verify in mobile in Offline when the creator is created a MCQ question with Grid layout with text,image under a question set and post publishing User should see properly in
i)Question 
ii)Answer 
iii)Solution</t>
  </si>
  <si>
    <t>1. Open Sunbird staging mobile App
2. Login with Guest/ valid credentials
3. Open any question set where MCQs with text and image in Grid layout
4. Check the Question set in Offline</t>
  </si>
  <si>
    <t>User should able to view the question set with Grid  layout text and images  in mobile app offline mode</t>
  </si>
  <si>
    <t>Verify in mobile in Offline when the creator is created a MCQ question with Horizontal layout text , image under a question set and post publishing User should see properly in
i)Question 
ii)Answer 
iii)Solution</t>
  </si>
  <si>
    <t>1. Open Sunbird staging mobile App
2. Login with Guest/ valid credentials
3. Open any question set where MCQs with text and image in Horizontal layout
4. Check the Question set in Offline</t>
  </si>
  <si>
    <t>User should able to view the question set with Horizontal layout text and images  in mobile app offline mode</t>
  </si>
  <si>
    <t>Verify in mobile in Offline when the creator is created the question with text with Left, right and Middle alignment post publishing under a question set user should see the text alignment properly in 
i)Question 
ii)Answer 
iii)Solution</t>
  </si>
  <si>
    <t>1. Open Sunbird staging mobile App
2. Login with Guest/ valid credentials
3. Open any question set where MCQs with text in left, right and middle alignment
4. Check the Question set in Offline</t>
  </si>
  <si>
    <t>User should able to view the question set with left, right and middle alignment text  in mobile app offline mode</t>
  </si>
  <si>
    <t>Verify in mobile in Offline when the creator is created the MCQ question with solution having below options under a question set user should see below all properly
1. Text
2. Rich text with Bold, italic, Underlined
3. Bulleted list
4. Table
5. Numbered list
6. Different font size</t>
  </si>
  <si>
    <t>1. Open Sunbird staging mobile App
2. Login with Guest/ valid credentials
3. Open any question set where MCQs with below options
 - Text
 - Rich text with Bold, italic, Underlined
 - Bulleted list
 - Table
 - Numbered list
 - Different font size
4. Check the Question set in Offline</t>
  </si>
  <si>
    <t>User should able to consume the question set with the below options  
1. Text
2. Rich text with Bold, italic, Underlined
3. Bulleted list
4. Table
5. Numbered list
6. Different font size
in mobile app offline mode</t>
  </si>
  <si>
    <t>Verify in mobile in Offline when the creator is created the MCQ question with subscript and Superscript under a question set user should see properly</t>
  </si>
  <si>
    <t>1. Open Sunbird staging mobile App
2. Login with Guest/ valid credentials
3. Open any question set where MCQs with subscript and superscript
4. Check the Question set in Offline</t>
  </si>
  <si>
    <t>User should able to consume the question set with Subscript and Super script in mobile app offline mode</t>
  </si>
  <si>
    <t>Verify in mobile in Offline when the creator is created the MCQ question with math formula and post publishing under a question set user should see properly</t>
  </si>
  <si>
    <t>1. Open Sunbird staging mobile App
2. Login with Guest/ valid credentials
3. Open any question set where MCQs with math formula
4. Check the Question set in Offline</t>
  </si>
  <si>
    <t>User should able to consume the question set with math formula in mobile app offline mode</t>
  </si>
  <si>
    <t>Verify in mobile in Offline when the creator is created the MCQ question with special characters and post publishing under a question set user should see properly</t>
  </si>
  <si>
    <t>1. Open Sunbird staging mobile App
2. Login with Guest/ valid credentials
3. Open any question set where MCQs with special characters
4. Check the Question set in Offline</t>
  </si>
  <si>
    <t>User should able to consume the question set with special characters in mobile app offline mode</t>
  </si>
  <si>
    <t>Verify in mobile in Offline when the creator is created a subjective question with text and post publishing under a question set User should see properly in
i)Question 
ii)Answer 
iii)Solution</t>
  </si>
  <si>
    <t>1. Open Sunbird staging mobile App
2. Login with Guest/ valid credentials
3. Open any question set where Subjective question with text
4. Check the Question set in Offline</t>
  </si>
  <si>
    <t>User should able to consume the question set with subjecive type and text in mobile app offline mode</t>
  </si>
  <si>
    <t>Verify in mobile in Offline when the creator is created a subjective question with text, image and post publishing under a question set user should see properly in
i)Question 
ii)Answer 
iii)Solution</t>
  </si>
  <si>
    <t>1. Open Sunbird staging mobile App
2. Login with Guest/ valid credentials
3. Open any question set where Subjective question with text and image
4. Check the Question set in Offline</t>
  </si>
  <si>
    <t>User should able to consume the question set with subjecive type and text, image in mobile app offline mode</t>
  </si>
  <si>
    <t>Verify in mobile in Offline when the creator is created a subjective question with text with Left, right and Middle alignment and post publishing under a question set user should see properly</t>
  </si>
  <si>
    <t>1. Open Sunbird staging mobile App
2. Login with Guest/ valid credentials
3. Open any question set where subjective question with text in left, right and middle alignment
4. Check the Question set in Offline</t>
  </si>
  <si>
    <t>User should able to consume the question set with subjecive type and left, right and middle alignment in mobile app offline mode</t>
  </si>
  <si>
    <t>Verify in mobile in Offline when the creator is created the subjective question with solution having below options and post publishing under a question set user should see below all properly
1. Text
2. Rich text with Bold, italic, Underlined
3. Bulleted list
4. Table
5. Numbered list
6. Different font size</t>
  </si>
  <si>
    <t>User should able to consume the question set with subjecive type and with below options
1. Text
2. Rich text with Bold, italic, Underlined
3. Bulleted list
4. Table
5. Numbered list
6. Different font size
 in mobile app offline mode</t>
  </si>
  <si>
    <t>Verify in mobile in Offline when the creator is created the Subjective question with subscript and Superscript and post publishing under a question set user should see properly</t>
  </si>
  <si>
    <t>1. Open Sunbird staging mobile App
2. Login with Guest/ valid credentials
3. Open any question set where subjective question with subscript and superscript
4. Check the Question set in Offline</t>
  </si>
  <si>
    <t>User should able to consume the question set with subjecive type and subscript ,superscript in mobile app offline mode</t>
  </si>
  <si>
    <t>Verify in mobile in Offline when the creator is created the Subjective question with math formula and post publishing under a question set user should see it properly</t>
  </si>
  <si>
    <t>1. Open Sunbird staging mobile App
2. Login with Guest/ valid credentials
3. Open any question set with subjective question with math formula
4. Check the Question set in Offline</t>
  </si>
  <si>
    <t>User should able to consume the question set with subjecive type and inside mathformula in mobile app offline mode</t>
  </si>
  <si>
    <t>Verify whether creator is able to create and preview the Subjective question with special characters and preview the same post publishing in offline mode on mobile app under a question set</t>
  </si>
  <si>
    <t>1.Login as a creator in sunbird
2.Create a question set
3.Fill all the details
4.Create subjective questions with Special characters
5.Save and submit for review
6.Login as a reviwer and publish the quetion set
7.Copy the Do_id
8.Check the question set in latest mobile app offline mode</t>
  </si>
  <si>
    <t>User should able to consume the question set with subjecive type inside special charecters in mobile app offline mode</t>
  </si>
  <si>
    <t>Verify Creator is able to Publish the question question set with MCQ question under One section with shuffle on and other with shuffle off and the same i reflected in the player while preview during consumption in mobile app</t>
  </si>
  <si>
    <t>1.Login as a creator in sunbird
2.Create a question set with sections
3.Fill all the details
4. In that enable shuffle on in one sections and shuffle off in other section
4.Create MCQ questions
5.Save and submit for review
6.Login as a reviwer and publish the quetion set
7.Copy the Do_id
8.Check the question set in latest mobile app offline mode with Do_Id</t>
  </si>
  <si>
    <t>User should able to consume the question set with shuffle on in one section and shuffle off other section in mobile app offline mode</t>
  </si>
  <si>
    <t>Verify creator is able to Publish the question set with MCQ question under one section show solution enabled and other section with show solution disabled and the same i reflected in the player while preview during consumption in mobile app</t>
  </si>
  <si>
    <t>1.Login as a creator in sunbird
2.Create a question set with sections
3.Fill all the details
4. In that enable show solution in one sections and show solution disable in other section
4.Create MCQ questions
5.Save and submit for review
6.Login as a reviwer and publish the quetion set
7.Copy the Do_id
8.Check the question set in latest mobile app offline mode with Do_Id</t>
  </si>
  <si>
    <t>User should able to consume the question set with solution will come for show solution enabled section and solution not come in show solution disabled  section in mobile app offline mode</t>
  </si>
  <si>
    <t>Verify creator is able to Publish the question set with MCQ question under one section show feedback enabled and other section with show solution disabled and the same i reflected in the player while preview during consumption in mobile app</t>
  </si>
  <si>
    <t>1.Login as a creator in sunbird
2.Create a question set with sections
3.Fill all the details
4. In that enable show feedback in one sections and show feedback disable in other section
4.Create MCQ questions
5.Save and submit for review
6.Login as a reviwer and publish the quetion set
7.Copy the Do_id
8.Check the question set in latest mobile app offline mode with Do_Id</t>
  </si>
  <si>
    <t>User should able to consume the question set with feedback popup should come for show solution enabled section and feedback should  not come in show solution disabled  section in mobile app offline mode</t>
  </si>
  <si>
    <t>Verify creator is able to Publish the question set with Subjective under one section shuffle question enabled and other section with shufffle question disabled and the same i reflected in the player while preview during consumption in mobile app</t>
  </si>
  <si>
    <t>1.Login as a creator in sunbird
2.Create a question set with sections
3.Fill all the details
4. In that enable shuffle on in one sections and shuffle off in other section
4.Create subjective questions
5.Save and submit for review
6.Login as a reviwer and publish the quetion set
7.Copy the Do_id
8.Check the question set in latest mobile app offline mode with Do_Id</t>
  </si>
  <si>
    <t>User should able to consume the question set with shuffled questions should come  shuffle enabled section and  should not shuffle in shuffle s disabled  section in mobile app offline mode</t>
  </si>
  <si>
    <t>Verify creator is able to Publish the question set with Subjective under one section show solution enabled and other section with show solution disabled</t>
  </si>
  <si>
    <t>1.Login as a creator in sunbird
2.Create a question set with sections
3.Fill all the details
4. In that enable show feedback in one sections and show feedback disable in other section
4.Create subjective questions
5.Save and submit for review
6.Login as a reviwer and publish the quetion set
7.Copy the Do_id
8.Check the question set in latest mobile app offline mode with Do_Id</t>
  </si>
  <si>
    <t>User should able to consume the question set with solution should come for show solution enabled section and solution not come in show solution disabled  section in mobile app offline mode</t>
  </si>
  <si>
    <t>Verify creator is able to Publish the question set with Subjective question under one section show feedback enabled and other section with show feedback disabled</t>
  </si>
  <si>
    <t>ED-4197</t>
  </si>
  <si>
    <t>Verify creator is able to Provide summary type as complete and preview, Publish the question set in the consumption portal and consume in mobile app in offline mode</t>
  </si>
  <si>
    <t>1.Login as a creator in sunbird
2.Create a question set with sections
3.Fill all the details
4. Select the summary type as complete in question set editor
5.Save and submit for review
6.Login as a reviwer Preview and publish the quetion set
7.Copy the Do_id
8.Check the question set in latest mobile app offline mode with Do_Id</t>
  </si>
  <si>
    <t>User should able to consume the question set summary type as complete at the end screen of player  in  mobile app in offline mode</t>
  </si>
  <si>
    <t>Verify creator is able to Provide summary type as Duration and preview, Publish the question set in the consumption portal and consume in the mobile app in offline mode</t>
  </si>
  <si>
    <t>1.Login as a creator in sunbird
2.Create a question set with sections
3.Fill all the details
4. Select the summary type as duration in question set editor
5.Save and submit for review
6.Login as a reviwer Preview and publish the quetion set
7.Copy the Do_id
8.Check the question set in latest mobile app offline mode with Do_Id</t>
  </si>
  <si>
    <t>User should able to consume the question set summary type as duration at the end screen of player  in mobile app app in offline mode</t>
  </si>
  <si>
    <t>Verify creator is able to Provide summary type as Score and preview, Publish the question set in the consumption portal and consume in the mobile app in offline mode</t>
  </si>
  <si>
    <t>1.Login as a creator in sunbird
2.Create a question set with sections
3.Fill all the details
4. Select the summary type as score in question set editor
5.Save and submit for review
6.Login as a reviwer Preview and publish the quetion set
7.Copy the Do_id
8.Check the question set in latest mobile app offline mode with Do_Id</t>
  </si>
  <si>
    <t>User should able to consume the question set summary type as score at the end screen of player  in mobile app app in offline mode</t>
  </si>
  <si>
    <t>Verify creator is able to Provide summary type as Score and Duration and preview, Publish the question set in the consumption portal and consume in the mobile app in offline mode</t>
  </si>
  <si>
    <t>1.Login as a creator in sunbird
2.Create a question set with sections
3.Fill all the details
4. Select the summary type as score and duration in question set editor
5.Save and submit for review
6.Login as a reviwer Preview and publish the quetion set
7.Copy the Do_id
8.Check the question set in latest mobile app offline mode with Do_Id</t>
  </si>
  <si>
    <t>User should able to consume the question set summary type as score and duration at the end screen of player  in mobile app app in offline mode</t>
  </si>
  <si>
    <t>Verify the default player behavior of the player if summary type option is not provided in the Question set editor</t>
  </si>
  <si>
    <t>1.Login as a creator in sunbird
2.Create a question set with sections
3.Fill all the details
4. Do not select the summary type or don't configure summary type
5.Save and submit for review
6.Login as a reviwer Preview and publish the quetion set
7.Copy the Do_id
8.Check the question set in latest mobile app offline mode with Do_Id</t>
  </si>
  <si>
    <t>User should able to consume the question  with out summary type at the end screen of player  in mobile app app in offline mode</t>
  </si>
  <si>
    <t>Verify in mobile in Offline user is able to see the provided Max time and Warning time and the same is reflected on the player if show timer is enabled</t>
  </si>
  <si>
    <t>1. Open Sunbird staging mobile App
2. Login with Guest/ valid credentials
3. Open any Question set with timer enabled
4. Check the question set in Offline mode</t>
  </si>
  <si>
    <t>User should able to consume the question  with max time and waring time (red color)at the end screen of player  in mobile app app in offline mode</t>
  </si>
  <si>
    <t>Verify that in offline the question set timer is not shown on the player if the show timer field is not enabled</t>
  </si>
  <si>
    <t>1.Login as a creator in sunbird
2.Create a question set with sections
3.Fill all the details
4. Select Max time and Warning time,select show timer disable(No)
5.Save and submit for review
6.Login as a reviwer Preview and publish the quetion set
7.Copy the Do_id
8.Check the question set in latest mobile app offline mode with Do_Id</t>
  </si>
  <si>
    <t>User should able to consume the question set max time and waring time (red color) should not come when the show timer is disabled at the end screen of player  in mobile app app in offline mode</t>
  </si>
  <si>
    <t>Verify that in offline score shown on the end screen is calculated based on the shuffle question and Max question selected for display in the Player on moblie app</t>
  </si>
  <si>
    <t>1. Login as a creator in sunbird
2. Create a question set with sections
3. Fill all the details
4. Select shuffle on and max question, preview the question set 
5. Send it for review
6. Login with reviewer credentials and publish the question set
7. Search the do_id in mobile and play the question in offline mode</t>
  </si>
  <si>
    <t>Score should be shown on the end screen is calculate based on the shuffle question and Max question selected for display in the Player on mobile app</t>
  </si>
  <si>
    <t>SB-30551</t>
  </si>
  <si>
    <t>Verify that in mobile when user is consuming Question set, user should be able to play the video in the View solution of the Question Set</t>
  </si>
  <si>
    <t>1. Open Sunbird staging mobile App
2. Login with valid user credentials or as guest user
3. Search the question set.
4. Play the content.
5. Answer the question
6. Click on next button
7. Click on view solution
8. Play the video
9. Observe</t>
  </si>
  <si>
    <t>User should be able to play the video</t>
  </si>
  <si>
    <t>verifyQuestionsetPlayvideoinSolution</t>
  </si>
  <si>
    <t>S</t>
  </si>
  <si>
    <t>1. Verify that when the ecar file which is Question set with section is imported, it is available in downloads tab and able to consume the Question set
2. Verify that when the ecar file which is Course having Question set with section is imported, it is available in downloads tab and able to consume the Course</t>
  </si>
  <si>
    <t>1. Open Sunbird App
2. Click on hamburger menu
3. Click on Import content
4. Select Question set ecar file
5. Observe
===========
1. Open Sunbird App
2. Click on hamburger menu
3. Click on Import content
4. Select Course with Question set ecar file
5. Observe</t>
  </si>
  <si>
    <t>1. Imported Question set should be available in downloads tab
2. Imported course with question set should be available in downloads tab</t>
  </si>
  <si>
    <t>verifyUserIsAbleToImportQuestionsetAndCourseWithQSAndDownload</t>
  </si>
  <si>
    <t>SB-26844</t>
  </si>
  <si>
    <t>Question Set</t>
  </si>
  <si>
    <t>Verify that user can consume the Question Set smoothly when it is added in the Course</t>
  </si>
  <si>
    <t>1. Open Sunbird staging mobile App
2. Login with valid credentials
3. Search for the Course with Question Set
4. Consume the course</t>
  </si>
  <si>
    <t>user can consume the Question Set smoothly when it is added in the Course</t>
  </si>
  <si>
    <t>Manjula30Oct</t>
  </si>
  <si>
    <t>SB-28633</t>
  </si>
  <si>
    <t>Verify that in mobile while consuming the Question set which is added in the Course, the next content button is displayed on the at the end screen of question set if next content is available in Course TOC</t>
  </si>
  <si>
    <t>1.Open the course in mobile
2.Verify the Next content is end of the question set
3.Verify next content available on the TOC is getting displayed at the end screen of question set while consuming the course in Mobile App</t>
  </si>
  <si>
    <t>Next content should be available on the TOC is getting displayed at the end screen of question set while consuming the course in Mobile App</t>
  </si>
  <si>
    <t>verifyUpNextContentAtTheEndPageOfTheQuestionSet</t>
  </si>
  <si>
    <t>Verify before consuming the last attempts of the question set, user should see another pop up by saying "This is the last remaing attempts" along with "Continue" button</t>
  </si>
  <si>
    <t xml:space="preserve">1) Open app on mobile
2) Login as user
3) Consume a course containig question set
4) Click on "replay" button until the attempts are exhausted, post answering a question
5) Verify whether user is able to see a pop up saying "This is the last remaining attempt" along with "Continue" button
</t>
  </si>
  <si>
    <t>Before last attempts user should see another pop up by saying "This is the last remaing attempts" along with "Continue" button while consuming from app</t>
  </si>
  <si>
    <t>validateContinueBtnInLastAttemptMsgAndMaxAttemptsExceededMsg</t>
  </si>
  <si>
    <t>ED-4228</t>
  </si>
  <si>
    <t>Verify once attempts are exhausted then user should get another popup by saying "You have exceeded the maximum number of attempts that can be submitted" while consuming from mobile app</t>
  </si>
  <si>
    <t xml:space="preserve">1) Open app on mobile
2) Login as user
3) Consume a course containing a question set
4) Click on "replay" button until the attempts are exhausted, post answering the question set
5) Once all the attempts are exhausted, verify whether user is able to get a pop up saying "You have exceeded the maximum number of attempts that can be submitted" 
</t>
  </si>
  <si>
    <t>Once attempts are exhausted then user should get another popup by saying "You have exceeded the maximum number of attempts that can be submitted" while consuming from mobile app</t>
  </si>
  <si>
    <t>Verify when user clicking on Close from "You have exceeded the maximum number of attempts that can be submitted" pop up user should stay on the same end screen page</t>
  </si>
  <si>
    <t xml:space="preserve">1) Open app on mobile
2) Login as user
3) Consume a course containing question set
4) Click on "replay" button until the attempts are exhausted, post answering the question set
5) Once all the attempts are exhausted, user will get a pop up saying "You have exceeded the maximum number of attempts that can be submitted"
6) Verify whether user can stay on the same page post getting the pop up
</t>
  </si>
  <si>
    <t>Clicking on Close from "You have exceeded the maximum number of attempts that can be submitted" user should stay on the same end screen page</t>
  </si>
  <si>
    <t>verify once max attempts are exhausted then total score should get updated on course toc page while consuming the Question Set from mobile app</t>
  </si>
  <si>
    <t xml:space="preserve">1) Open app on mobile
2) Login as user
3) Consume a course with question set
4) Attempt the question set until the attempts are exhausted.
5) Verify whether total score is updated on the course toc page once all the attempts to answer the question set is exhausted
</t>
  </si>
  <si>
    <t>Once max attempts are exhausted then total score should get updated on course toc page while consuming from mobile app</t>
  </si>
  <si>
    <t>verifyTotalScoreGetsUpdatedInCourseTOCPostConsumingAllAttempts</t>
  </si>
  <si>
    <t>Verify user should not be able to consuming if the attempt to consume the assessment over then clicking on the next/prev on the content player user should show the message "you have crossed maximum number of attempts to take the assessment"</t>
  </si>
  <si>
    <t xml:space="preserve">1) Open app on mobile 
2) Login as user
3) Consume a course containing question set 
4) Answer the question set until all attempts are exhausted
5) Verify that user is not allowed to click on toc page once attempts are exhausted
</t>
  </si>
  <si>
    <t>If the attempt to consume the assessment over then clicking on the next/prev on the content player user should show the message "you have crossed maximum number of attempts to take the assessment"</t>
  </si>
  <si>
    <t>verifyMaximumAttemptsCrossedMsgPostClickingNextOrPrevOnContentPlayer</t>
  </si>
  <si>
    <t>1. Verify that Question Set is organized in Sections
2. Verify that in each section the questions are shuffled if the Shuffle is selected for the section in portal during creation
3. Verify that each section have their own behavioural configuration settings
4. Verify that only one level of section is displayed to user in each section ie; no sub sections in each section</t>
  </si>
  <si>
    <t>1. Open Sunbird App
2. Login with valid credentials
3. Search for Question Set content
4. Consume the content
5. Observe</t>
  </si>
  <si>
    <t>1. Verify that user should be able to see progress bar with section and question indicator
2. Verify that the timer will be displayed for entire question set not for the individual section
3. Verify that the end page is displayed only for the whole question set not for the individual sections
4. Verify Submit confirmation page will have section along with correct and incorrect question</t>
  </si>
  <si>
    <t>verifyTimerForEntireSectionAndProgressBarSectionsInSubmitConfirmationPage</t>
  </si>
  <si>
    <t>Verify that below configurations are displayed in the each section os question set 
a. Show x/y 
b. Show Hide Feedback, Solution
c. Shuffle
d. Instructions</t>
  </si>
  <si>
    <t>configurations are displayed in the each section 
a. Show x/y 
b. Show Hide Feedback, Solution
c. Shuffle
d. Instructions</t>
  </si>
  <si>
    <t>verifyConfigurationsAreDisplayedInEachSectionOfQuestionSet</t>
  </si>
  <si>
    <t>Verify that below configurations are displayed only in root node of the question set and not in the sections
1. Number of attempts
2. Submit required
3. Timer with Warning time</t>
  </si>
  <si>
    <t>below configurations are displayed only in root node and not in the sections
1. Number of attempts
2. Submit required
3. Timer with Warning time</t>
  </si>
  <si>
    <t>verifyNumberOfAttemptsSubmitRequiredAndTimerInRootNodeOnly</t>
  </si>
  <si>
    <t>SB-25599</t>
  </si>
  <si>
    <t xml:space="preserve">Verify that user is able to download the whole of question set in online
</t>
  </si>
  <si>
    <t>Question set should be inside a course</t>
  </si>
  <si>
    <t>1. Open Sunbird App
2. Login with valid credentials
3. Search for the Question Set
4. Open the Question Set
5. Click on Download
6. Observe</t>
  </si>
  <si>
    <t xml:space="preserve">user is able to download the whole of question set in online
</t>
  </si>
  <si>
    <t>veriyUserAbleToDownloadQuestionSetOnline</t>
  </si>
  <si>
    <t>1. Verify that when the user clicks on review the Question set, tries to change the answer and then click on back arrow, the answer selected is not saved
2. Verify that when the user clicks on review the Question set, tries to attempt the unattempted question and then click on back arrow, then the answer is not saved</t>
  </si>
  <si>
    <t>1. Open Sunbird staging mobile App
2. Login with valid credentials
3. Open any Question set
4. Complete the Question set
5. Click on Review button &amp; Observe</t>
  </si>
  <si>
    <t>1. If user clicks on review the Question set, tries to change the answer and then click on back arrow, the answer is not saved
2. If user clicks on review the Question set, tries to attempt and unattempted question, and then click on back arrow, then the answer is not saved</t>
  </si>
  <si>
    <t>verifyAnswerIsNotSavedWhenUserChangedAnswerAndUnansweredQuestionsInQuestionSet</t>
  </si>
  <si>
    <t>Question set report</t>
  </si>
  <si>
    <t>Verify that user is able to see the exhaust report of the Question Set which is added into the Course</t>
  </si>
  <si>
    <t>user is able to see the exhaust report of the Question Set which is added into the Course</t>
  </si>
  <si>
    <t>Verify that in mobile browser when user consumes the question set, once max attempts are exhausted then total score should get updated on course toc page</t>
  </si>
  <si>
    <t xml:space="preserve">1. Open URL on mobile
2. Login with valid credentials
3. Consume a course with Question set
4. Consume until all the attemots are exhausted
5. Verify once max attempts are exhausted then total score should get updated on course toc page while consuming from mobile web
</t>
  </si>
  <si>
    <t>In mobile browser when user consumes the question set, once max attempts are exhausted then total score should get updated on course toc page</t>
  </si>
  <si>
    <t>Verify that in mobile browser when user consumes question set, once attepmpts are exhausted then user should get another popup by saying "You have exceeded the maximum number of attempts that can be submitted" with Close button</t>
  </si>
  <si>
    <t>1. Open URL on mobile web
2. Login with valid credentials
3. Consume a course with Question set
4. Consume until all the attempts are exhausted
5. User is displayed with "You have exceeded the maximum number of attempts that can be submitted", while trying to attempt after the attempts are exhausted</t>
  </si>
  <si>
    <t>In mobile browser when user consumes question set, once attepmpts are exhausted then user should get another popup by saying "You have exceeded the maximum number of attempts that can be submitted" with Close button</t>
  </si>
  <si>
    <t>Verify that in mobile browser when user consumes question set, before last attepmt user should see another pop up by saying "This is the last remaining attempt" with close button</t>
  </si>
  <si>
    <t>1. Open URL on mobile web
2. Login with valid credentials
3. Consume a course with Question set
4. Consume until the last before attempt
5. Verify before last attempt user should see another pop up by saying "This is the last remaining attempt" with close button while consuming from mobile web</t>
  </si>
  <si>
    <t>Verify before last attempt user should see another pop up by saying "This is the last remaining attempt" with Close button while consuming from mobile web</t>
  </si>
  <si>
    <t>Verify that in question set if max attempts are added then user should not be able to consume the content after the attempts are exhausted</t>
  </si>
  <si>
    <t>1.Portal on mobile web
2. login with valid credentils
3. Consume a course with Question set
4. Consume until all the attempts are exhausted
5. Verify whether user is able to consume the course</t>
  </si>
  <si>
    <t>User should not be able to consume the question set while all the attempts are exhausted</t>
  </si>
  <si>
    <t>verifymaxattemptexhausted</t>
  </si>
  <si>
    <t>Verify that in mobile when user goes offline, user will get "You are offline" message</t>
  </si>
  <si>
    <t>1. Open Sunbird app
2. Browse as Guest/ Login with valid credentials
3. Turn off the internet
4. Observe</t>
  </si>
  <si>
    <t>"You are offline" message should be displayed</t>
  </si>
  <si>
    <t>SB-23229</t>
  </si>
  <si>
    <t>Verify that offline messgae should be shown when user clicks on the URL in offline mode</t>
  </si>
  <si>
    <t>1. Open Sunbird App
2. Login as Guest/ valid credentials
3. Turn Off the internet
4. Click on any staging URL from any media
5. Observe</t>
  </si>
  <si>
    <t>Offline message should be displayed</t>
  </si>
  <si>
    <t>Verify that in offline user is displayed with Exit popup when clicked on mobile back button or closing the app or any other actions where user trying to leave the attempt based assessment from the question set</t>
  </si>
  <si>
    <t>Download the whole Question Set and User should be Offline</t>
  </si>
  <si>
    <t>1. Open Sunbird app.
2. Login with valid ctredentials 
3. Open any Question Set
4. Download the Question Set
5. Turn Off the internet
6. Click on download button
7. open the same question set and click on Play button
8. Click on back button
9. Observe</t>
  </si>
  <si>
    <t>User should be displayed with Exit popup in Offline</t>
  </si>
  <si>
    <t>Verify that when user consumes Assessment/ Question set in Offline the Score and other telemetry events are saved locally and should be synced when user comes online</t>
  </si>
  <si>
    <t>1. Open Sunbird app.
2. Login with valid ctredentials 
3. Open any course with Question Set/ course with assessment
4. Download the course
5. Turn Off the internet
6. Click on Play button
7. Consume completely
8. Go online
9. Observe</t>
  </si>
  <si>
    <t>Score and other telemetry events must be saved locally and should be synced when user is online</t>
  </si>
  <si>
    <t>https://project-sunbird.atlassian.net/browse/ED-4228</t>
  </si>
  <si>
    <t>1. Verify that user is able to play the downloaded question set in offline
2. Verify that user is able to play the question set once whole set is downloaded</t>
  </si>
  <si>
    <t>1. Open Sunbird App
2. Login with valid credentials
3. Search for the Question Set
4. Open the Question Set
5. Click on Download
6. Turn of internet
7. Try to consume the Question Set 
8. Observe</t>
  </si>
  <si>
    <t>user is able to play the downloaded question set in offline
user is able to play the question set once whole set is downloaded</t>
  </si>
  <si>
    <t>Verify that in offline user is able to consume the question set as smooth as in online as well when its downloaded.</t>
  </si>
  <si>
    <t>user is able to consume the question set as smooth as in online consumption as well.</t>
  </si>
  <si>
    <t>1. Verify that when user opens any downloaded Question set in offline user is able to see the question set instructions
2. Verify that when user opens any downloaded Question set in offline user is able to attempt the question set to the number of attempts added
3. Verify that when user opens any downloaded Question set in offline user is displayed with the feedback for each questions after the question is attempted if the creator is added the feedback to the Questions
4. Verify that when user opens any downloaded Question set in offline user is displayed with the solution for the questions in the question set if the creator is added the solution to the Questions
5.  Verify that when user opens any downloaded Question set in offline user is displayed with the progress bar in the question set
6. Verify that when user opens any downloaded Question set in offline user is displayed with submit page after completing all the questions
7. Verify that when user opens any downloaded Question set in Offline the image rendering and rich text rendering should be proper in instructions, solution, question, hint (If present)</t>
  </si>
  <si>
    <t>1. Open Sunbird App
2. Login with valid credentials
3. Search for the Question Set which is played
4. Open the Question Set
5. Click on Download
6. Turn off internet
7. Try to consume the Question Set 
8. Observe</t>
  </si>
  <si>
    <t>1. in offline user is able to see the question set instructions
2. in offline user is able to attempt the question set to the number of attempts added
3. in offline user is displayed with the feedback for each questions after the question is attempted if the creator as added the feedbackto the Questions
4. in offline user is displayed with the solution for the questions in the question set if the creator as added the solution to the Questions
5. in offline user is displayed with the progress bar in the question set
6. in offline user is displayed with submit page after completing all the questions
7. in Offline the image rendering and rich text rendering should be proper in instructions, solution, question, hint (If present)</t>
  </si>
  <si>
    <t>Verify that telemetry event should capture the score in Test mode (Question set with Max attempts added)</t>
  </si>
  <si>
    <t xml:space="preserve">-User should have installed staging Sunbird mobile debug build
-A course has to be created with question set and for test mode, show feedback has to be "false".
</t>
  </si>
  <si>
    <t>1) Open app on mobile
2) Login as valid credentials
3) Consume a course containing question set 
4) Verify whether telemetry data is capturing the score in Test mode</t>
  </si>
  <si>
    <t>event
: 
payload
: 
actor
: 
{id: '5b8010d429787db9647a36ee959ad3a6794fca9f', type: 'User'}
context
: 
cdata
: 
Array(9)
0
: 
{id: 'cd573bcd30df1882fd60853ef6de8f67', type: 'AttemptId'}
1
: 
{id: 'student', type: 'UserType'}
2
: 
{id: 'streaming', type: 'PlayerLaunch'}
3
: 
{id: 'VStso551vn1Hw0w7ZinrtlcZlJCyF9US', type: 'ContentSession'}
4
: 
{id: 'gVFMXxoyp34QPlgGEk531b07JaqN9741', type: 'PlaySession'}
5
: 
{id: '2.0', type: 'PlayerVersion'}
6
: 
{id: 'do_2136062127672360961287', type: 'SectionId'}
7
: 
{type: 'Tabs', id: 'Library-Course'}
8
: 
{id: '3c400c76-561f-4ae7-91ee-59eddf74ea2f', type: 'UserSession'}
length
: 
9
[[Prototype]]
: 
Array(0)
channel
: 
"0126796199493140480"
did
: 
"5b8010d429787db9647a36ee959ad3a6794fca9f"
env
: 
"contentplayer"
pdata
: 
{id: 'staging.diksha.app', pid: 'sunbird.app.contentplayer', ver: '5.0.325staging-debug'}
rollup
: 
{l1: '0126796199493140480'}
sid
: 
"dc2190df-da4a-449e-b40e-49d17e9b8bfe"
[[Prototype]]
: 
Object
edata
: 
{type: 'content', mode: 'play', pageid: 'sunbird-player-Endpage', summary: Array(5), duration: 11.57}
eid
: 
"END"
ets
: 
1672125727111
mid
: 
"END:b952e1fa8fe780c51fb8f49f79cc2ae9"
object
: 
{id: 'do_2136062120561213441286', ver: '3', type: 'Content', rollup: {…}}
tags
: 
[]
ver
: 
"3.0"</t>
  </si>
  <si>
    <t>{eid: "END", ets: 1715247570839, ver: "3.0", mid: "END:b332a2ec09cb39914d829ede8ac7f22f",…}
actor: {id: "2dcc3332be40f8bc5cedcbeb43023838717d86be", type: "User"}
context: {channel: "01269934121990553633",…}
cdata: [{id: "1354a340c890d2c0c83e667bbdc1b06e", type: "AttemptId"}, {id: "teacher", type: "UserType"},…]
channel: "01269934121990553633"
did: "2dcc3332be40f8bc5cedcbeb43023838717d86be"
env: "contentplayer"
pdata: {id: "staging.sunbirded.app", pid: "sunbird.app.contentplayer", ver: "7.0.621staging-debug"}
rollup: {l1: "01269934121990553633"}
sid: "87c25927-9f81-48e0-a4cf-1da97366e8e3"
edata: {type: "content", mode: "play", pageid: "sunbird-player-Endpage",…}
eid: "END"
ets: 1715247570839
mid: "END:b332a2ec09cb39914d829ede8ac7f22f"
object: {id: "do_214049240778981376161", ver: "1", type: "Content",…}
tags: []
ver: "3.0"</t>
  </si>
  <si>
    <t>Verify that telemetry event should capture the score in Practice mode (Question set without attempt)</t>
  </si>
  <si>
    <t>event
: 
payload
: 
actor
: 
{id: '5b8010d429787db9647a36ee959ad3a6794fca9f', type: 'User'}
context
: 
cdata
: 
Array(9)
0
: 
{id: '509ece55e2ec8ccb6afd0650e96b9e14', type: 'AttemptId'}
1
: 
{id: 'student', type: 'UserType'}
2
: 
{id: 'streaming', type: 'PlayerLaunch'}
3
: 
{id: 'CIUAaCJ0wkPV5VBl2q3gDzOVSVUoMLJT', type: 'ContentSession'}
4
: 
{id: '3toQO6ILkEilmalZ3vM7zmXIyPA3kmE4', type: 'PlaySession'}
5
: 
{id: '2.0', type: 'PlayerVersion'}
6
: 
{id: 'do_2134101020755968001994', type: 'SectionId'}
7
: 
{type: 'Tabs', id: 'Library-Course'}
8
: 
{id: '3c400c76-561f-4ae7-91ee-59eddf74ea2f', type: 'UserSession'}
length
: 
9
[[Prototype]]
: 
Array(0)
channel
: 
"0126796199493140480"
did
: 
"5b8010d429787db9647a36ee959ad3a6794fca9f"
env
: 
"contentplayer"
pdata
: 
{id: 'staging.diksha.app', pid: 'sunbird.app.contentplayer', ver: '5.0.325staging-debug'}
rollup
: 
{l1: '0126796199493140480'}
sid
: 
"dc2190df-da4a-449e-b40e-49d17e9b8bfe"
[[Prototype]]
: 
Object
edata
: 
duration
: 
48.16
mode
: 
"play"
pageid
: 
"sunbird-player-Endpage"
summary
: 
Array(5)
0
: 
{progress: 100}
1
: 
{totalNoofQuestions: 1}
2
: 
{visitedQuestions: 1}
3
: 
{endpageseen: true}
4
: 
{score: 1}
length
: 
5
[[Prototype]]
: 
Array(0)
type
: 
"content"
[[Prototype]]
: 
Object
eid
: 
"END"
ets
: 
1672126104136
mid
: 
"END:ce076bc783978f4a1fe2608c3854f0b2"
object
: 
{id: 'do_2134100979761152001993', ver: '1', type: 'Content', rollup: {…}}
tags
: 
[]
ver
: 
"3.0"</t>
  </si>
  <si>
    <t>SB-25582</t>
  </si>
  <si>
    <t>Verify as soon as timer end while consuming the Question set, user score has to capture and telemetry should generate for the same</t>
  </si>
  <si>
    <t>1) Open the app on mobile
2) Login with valid credentials
3) Consume a question set
4) Verify as soon as timer ends [while "submit required"=false], user score has to be captured and telemetry should generate for the same</t>
  </si>
  <si>
    <t>"{\"eid\":\"END\",\"ets\":1627997277086,\"ver\":\"3.0\",\"mid\":\"END:289753e40bb346fd5cd595c1323b079d\",\"actor\":{\"id\":\"6e28f45c4c902f52cfb7ae05f2f1a70699ea4471\",\"type\":\"User\"},\"context\":{\"channel\":\"01269878797503692810\",\"pdata\":{\"id\":\"staging.diksha.app\",\"pid\":\"sunbird.app.contentplayer\",\"ver\":\"4.2.33staging-debug\"},\"env\":\"contentplayer\",\"sid\":\"0b6bb047-91a3-4c34-9fa6-0f85133e4b96\",\"did\":\"6e28f45c4c902f52cfb7ae05f2f1a70699ea4471\",\"cdata\":[{\"id\":\"1a4972a7ac3a5bf6a1ffa811f2c0c1b0\",\"type\":\"AttemptId\"},{\"id\":\"teacher\",\"type\":\"UserType\"},{\"id\":\"streaming\",\"type\":\"PlayerLaunch\"},{\"id\":\"raI287YNd8i8R1aapXUqzf0qppWLiInQ\",\"type\":\"ContentSession\"},{\"id\":\"7djxD3VEzEhJGiiTxMR3xvlgEzJCwOdG\",\"type\":\"PlaySession\"},{\"id\":\"2.0\",\"type\":\"PlayerVersion\"},{\"type\":\"Tabs\",\"id\":\"Library-Course\"},{\"id\":\"0b6bb047-91a3-4c34-9fa6-0f85133e4b96\",\"type\":\"UserSession\"}],\"rollup\":{\"l1\":\"01269878797503692810\"}},\"object\":{\"id\":\"do_2133364340769177601232\",\"ver\":\"1\",\"type\":\"Content\",\"rollup\":{\"l1\":\"do_21333644537993625612292\",\"l2\":\"do_21333644702907596812305\"}},\"tags\":[],\"edata\":{\"type\":\"content\",\"mode\":\"play\",\"pageid\":\"sunbird-player-Endpage\",\"summary\":[{\"progress\":25},{\"totalNoofQuestions\":4},{\"visitedQuestions\":4},{\"endpageseen\":true},{\"score\":0}],\"duration\":126.78}}"</t>
  </si>
  <si>
    <t>Verify that telemetry events gets generated and should have data of Section identifier along with question and answer</t>
  </si>
  <si>
    <t>1. Open the staging Sunbird mobile debug build
2. Login with Valid Credentails or Guest user
3. Consume a question set with section
4. Verify that telemetry data should capture Section identifier along with question and answer while consuming</t>
  </si>
  <si>
    <t>event:
payload:
actor: {id: 'dd7bdd3aa1e77d00004b7d58ce42edddd7faa428', type: 'User'}
context:
cdata: Array(9)
0: {id: 'ae8b2f93662a4a07b7819b8d0200a0e1', type: 'AttemptId'}
1: {id: 'teacher', type: 'UserType'}
2: {id: 'streaming', type: 'PlayerLaunch'}
3: {id: 'O3Mc6lq7f4NtPxmQ6NdI6cXafae9snpg', type: 'ContentSession'}
4: {id: 'OSJ4Lfx7CoOjM6iS9H2n5COjcdyaD7av', type: 'PlaySession'}
5: {id: '2.0', type: 'PlayerVersion'}
6: {id: 'do_21341010464562380811000', type: 'SectionId'}
7: {type: 'Tabs', id: 'Home-Discover'}
8: {id: 'dc579edb-33f1-4717-b95d-ac2accb2d0ce', type: 'UserSession'}
length: 9
[[Prototype]]: Array(0)
channel: "0126796199493140480"
did: "dd7bdd3aa1e77d00004b7d58ce42edddd7faa428"
env: "contentplayer"
pdata: {id: 'staging.diksha.app', pid: 'sunbird.app.contentplayer', ver: '4.6.162staging-debug'}
rollup: {l1: '0126796199493140480'}
sid: "dc579edb-33f1-4717-b95d-ac2accb2d0ce"
[[Prototype]]: Object
edata: {type: 'content', mode: 'play', pageid: '', duration: 0.01}
eid: "START"
ets: 1642509588791
mid: "START:cee9c498b6cd28a19a4d9b3c8e09b797"
object: {id: 'do_2134101034563993601999', ver: '', type: 'Content', rollup: {…}}
tags: []
ver: "3.0"
[[Prototype]]: Object
type: "SAVE"
[[Prototype]]: Object
namespace: "TELEMETRY"
[[Prototype]]: Object</t>
  </si>
  <si>
    <t>{eid: "START", ets: 1715247561931, ver: "3.0", mid: "START:53015c793aaf47487aea4809b992d790",…}
actor: {id: "2dcc3332be40f8bc5cedcbeb43023838717d86be", type: "User"}
context: {channel: "01269934121990553633",…}
cdata: [{id: "1354a340c890d2c0c83e667bbdc1b06e", type: "AttemptId"}, {id: "teacher", type: "UserType"},…]
channel: "01269934121990553633"
did: "2dcc3332be40f8bc5cedcbeb43023838717d86be"
env: "contentplayer"
pdata: {id: "staging.sunbirded.app", pid: "sunbird.app.contentplayer", ver: "7.0.621staging-debug"}
rollup: {l1: "01269934121990553633"}
sid: "87c25927-9f81-48e0-a4cf-1da97366e8e3"
edata: {type: "content", mode: "play", pageid: "", duration: 0.02}
eid: "START"
ets: 1715247561931
mid: "START:53015c793aaf47487aea4809b992d790"
object: {id: "do_214049240778981376161", ver: "1", type: "Content",…}
tags: []
ver: "3.0"</t>
  </si>
  <si>
    <t>Verify telemetry data should have Number of users attempting number of questions and sections</t>
  </si>
  <si>
    <t>-Druid superset access should be available</t>
  </si>
  <si>
    <t>1. Open the Sunbird portal
2) Login with valid credentials
3) Search and open and Consume a question set with section
4) Observe druid is capturing the telemetry data for Number of users attempting, number of questions and sections</t>
  </si>
  <si>
    <t>Telemetry data should capture Number of users attempting, number of questions and sections</t>
  </si>
  <si>
    <t xml:space="preserve">
{eid: "INTERACT", ets: 1695280918181, ver: "3.0", mid: "INTERACT:9c9167fa04491aa39b151ec1d4382a22",…}
actor
: 
{id: "d9b6751b-7d49-42e0-840a-209acff2dcee", type: "User"}
context
: 
{channel: "01269878797503692810",…}
cdata
: 
[{id: "MUCeJzuj7b2DI6Ov931qluc0ZxnNZUY5", type: "ContentSession"},…]
channel
: 
"01269878797503692810"
did
: 
"4434a18011b334d510e048009c83bd95"
env
: 
"contentplayer"
pdata
: 
{id: "staging.sunbird.portal", ver: "6.0.0", pid: "sunbird-portal"}
rollup
: 
{l1: "01269878797503692810"}
sid
: 
"aJ_yIp4DrgHT5oTS0MiR67titln95UMC"
uid
: 
"d9b6751b-7d49-42e0-840a-209acff2dcee"
edata
: 
{type: "TOUCH", subtype: "", id: "next_clicked", pageid: "3"}
eid
: 
"INTERACT"
ets
: 
1695280918181
mid
: 
"INTERACT:9c9167fa04491aa39b151ec1d4382a22"
object
: 
{id: "do_21388772758682009611", ver: "2", type: "Content", rollup: {}}
tags
: 
["01269878797503692810"]
ver
: 
"3.0"</t>
  </si>
  <si>
    <t>Verify telemetry data should have Number of users completing(including the skipped and unattempt) the sections</t>
  </si>
  <si>
    <t>-Druid superset access should be available.</t>
  </si>
  <si>
    <t>1. Open the Sunbird portal
2) Login with valid credentials
3) Search and open and Consume a question set with section
4) Observe druid is capturing the telemetry data for Number of users completing the sections [Including skipped and unattempted question]</t>
  </si>
  <si>
    <t>telemetry data should capture Number of users completing the sections [Including skipped and unattempted question].</t>
  </si>
  <si>
    <t xml:space="preserve">
{eid: "INTERACT", ets: 1695280881114, ver: "3.0", mid: "INTERACT:e1d52d34d1faa945c8c2fd09fb9c9539",…}
actor
: 
{id: "d9b6751b-7d49-42e0-840a-209acff2dcee", type: "User"}
context
: 
{channel: "01269878797503692810",…}
cdata
: 
[{id: "3jeTuqSYN1OyJxWNvbUtCU6ASAJnmsgk", type: "ContentSession"},…]
channel
: 
"01269878797503692810"
did
: 
"4434a18011b334d510e048009c83bd95"
env
: 
"contentplayer"
pdata
: 
{id: "staging.sunbird.portal", ver: "6.0.0", pid: "sunbird-portal"}
rollup
: 
{l1: "01269878797503692810"}
sid
: 
"aJ_yIp4DrgHT5oTS0MiR67titln95UMC"
uid
: 
"d9b6751b-7d49-42e0-840a-209acff2dcee"
edata
: 
{type: "TOUCH", subtype: "", id: "option_clicked", pageid: "1"}
eid
: 
"INTERACT"
ets
: 
1695280881114
mid
: 
"INTERACT:e1d52d34d1faa945c8c2fd09fb9c9539"
object
: 
{id: "do_21388772758682009611", ver: "2", type: "Content", rollup: {}}
tags
: 
["01269878797503692810"]
ver
: 
"3.0"</t>
  </si>
  <si>
    <t>Verify telemetry data should have Section identifier along with question and answer</t>
  </si>
  <si>
    <t>1. Open the Sunbird portal
2) Login with valid credentials
3) Search and open and Consume a question set with section
4) Observe druid is capturing the telemetry data for Section identifier along with question and answer while consuming</t>
  </si>
  <si>
    <t>Telemetry data should capture Section identifier along with question and answer while consuming</t>
  </si>
  <si>
    <t xml:space="preserve"> 
{eid: "INTERACT", ets: 1695280879990, ver: "3.0", mid: "INTERACT:50c9c183a2c61b90df1b464b8c4be52e",…}
actor
: 
{id: "d9b6751b-7d49-42e0-840a-209acff2dcee", type: "User"}
context
: 
{channel: "01269878797503692810",…}
cdata
: 
[{id: "3jeTuqSYN1OyJxWNvbUtCU6ASAJnmsgk", type: "ContentSession"},…]
channel
: 
"01269878797503692810"
did
: 
"4434a18011b334d510e048009c83bd95"
env
: 
"contentplayer"
pdata
: 
{id: "staging.sunbird.portal", ver: "6.0.0", pid: "sunbird-portal"}
rollup
: 
{l1: "01269878797503692810"}
sid
: 
"aJ_yIp4DrgHT5oTS0MiR67titln95UMC"
uid
: 
"d9b6751b-7d49-42e0-840a-209acff2dcee"
edata
: 
{type: "TOUCH", subtype: "", id: "next_clicked", pageid: "1"}
eid
: 
"INTERACT"
ets
: 
1695280879990
mid
: 
"INTERACT:50c9c183a2c61b90df1b464b8c4be52e"
object
: 
{id: "do_21388772758682009611", ver: "2", type: "Content", rollup: {}}
tags
: 
["01269878797503692810"]
ver
: 
"3.0"</t>
  </si>
  <si>
    <t>Druid superset access should be available</t>
  </si>
  <si>
    <t>1. Open Sunbird portal
2. Login with valid login credentials
3) search and open the question set
4) Consume a question set with section
5) Verify that telemetry data should capture Number of users attempting, number of questions and sections</t>
  </si>
  <si>
    <t>telemetry data should capture Number of users attempting, number of questions and sections</t>
  </si>
  <si>
    <t xml:space="preserve">
{eid: "SUMMARY", ets: 1695280891047, ver: "3.0", mid: "SUMMARY:8d368465077b3dd936e52e60bd682a10",…}
actor
: 
{id: "d9b6751b-7d49-42e0-840a-209acff2dcee", type: "User"}
context
: 
{channel: "01269878797503692810",…}
cdata
: 
[{id: "mEKt9cJ5e3XPe4s0bBcVp8RYDF96OnvN", type: "ContentSession"},…]
channel
: 
"01269878797503692810"
did
: 
"4434a18011b334d510e048009c83bd95"
env
: 
"contentplayer"
pdata
: 
{id: "staging.sunbird.portal", ver: "6.0.0", pid: "sunbird-portal"}
rollup
: 
{l1: "01269878797503692810"}
sid
: 
"aJ_yIp4DrgHT5oTS0MiR67titln95UMC"
uid
: 
"d9b6751b-7d49-42e0-840a-209acff2dcee"
edata
: 
{type: "content", mode: "play", starttime: 1695280890532, endtime: 1695280892289, timespent: 1.76,…}
eid
: 
"SUMMARY"
ets
: 
1695280891047
mid
: 
"SUMMARY:8d368465077b3dd936e52e60bd682a10"
object
: 
{id: "do_21388772758682009611", ver: "2", type: "Content", rollup: {}}
tags
: 
["01269878797503692810"]
ver
: 
"3.0"</t>
  </si>
  <si>
    <t>Verify as soon as timer end user score has to capture and summary telemetry event should generate for the same</t>
  </si>
  <si>
    <t>Content creator should have created Question set with timer option</t>
  </si>
  <si>
    <t>1. Open the Sunbird portal
2. Login as content creator
3. Search and open the question set content
4. Consume the question set until the timer gets over
5. Observe the summary telemetry event is captured in network tab</t>
  </si>
  <si>
    <t>"{eid: ""SUMMARY"", ets: 1713342415555, ver: ""3.0"", mid: ""SUMMARY:e69ce602169db5bf692c2b868784ee2c"",…}
actor
: 
{id: ""d416c869-27b3-491c-9562-c43ac04406df"", type: ""User""}
context
: 
{channel: ""01269934121990553633"",…}
cdata
: 
[{id: ""L5uJZtvSeqxYfaiwSsmyj0VBQjtf1wh2"", type: ""ContentSession""},…]
channel
: 
""01269934121990553633""
did
: 
""de1fe77d3522853f34ae6d8a3cdc442c""
env
: 
""contentplayer""
pdata
: 
{id: ""staging.sunbird.portal"", ver: ""7.0.0"", pid: ""sunbird-portal""}
rollup
: 
{l1: ""01269934121990553633"", l2: ""01274200593719296013305""}
sid
: 
""sXCuOw4HLAVDV2MYGlN2OIPGRSRWcZlD""
uid
: 
""d416c869-27b3-491c-9562-c43ac04406df""
edata
: 
{type: ""content"", mode: ""play"", starttime: 1713342294957, endtime: 1713342416090, timespent: 1.13,…}
eid
: 
""SUMMARY""
ets
: 
1713342415555
mid
: 
""SUMMARY:e69ce602169db5bf692c2b868784ee2c""
object
: 
{id: ""do_214035630560641024111"", ver: ""1"", type: ""Content"", rollup: {}}
tags
: 
[""01269934121990553633"", ""01274200593719296013305""]
ver
: 
""3.0"""</t>
  </si>
  <si>
    <t>ED-1945</t>
  </si>
  <si>
    <t>6.0.0.Sprint2</t>
  </si>
  <si>
    <t>Verify that in the portal user is able to search with questionset content</t>
  </si>
  <si>
    <t>1.Open Sunbird Portal
2. Login with valid credentials
3. Search the Questionset content in the search text box
4. Observe</t>
  </si>
  <si>
    <t>The user should be able to search with questionset content</t>
  </si>
  <si>
    <t>Verify that in the portal, user is able to Open the question set content in the search result page</t>
  </si>
  <si>
    <t>1.Open Sunbird Portal
2. Login with valid credentials
3. Search the Questionset content in the search text box
4. Open the content</t>
  </si>
  <si>
    <t>The user should be able to Open the question set content in the search result page</t>
  </si>
  <si>
    <t>Verify that in the portal, after user opens the question set content user is able to click on the Copy button
Verify that in the portal, after clicking on the Copy button, the success popup should get displayed</t>
  </si>
  <si>
    <t>1.Open Sunbird Portal
2. Login with content creator credentials
3. Search the live Questionset content in the search text box
4. Open the questionset
5. Click on Copy button
6. Observe the success popup for copy questionset</t>
  </si>
  <si>
    <t>The  user should be able to click on the Copy button
The  success popup should get displayed</t>
  </si>
  <si>
    <t>UserIsAbleToClickOnCopyButtonAndGetSuccessPopup</t>
  </si>
  <si>
    <t>Verify that in the portal, after clicking on the Copy button, the dialogue popup should get displayed</t>
  </si>
  <si>
    <t>1.Open Sunbird Portal
2. Login with content creator credentials
3. Search the Questionset content in the search text box
4. Open the questionset
5. Click on Copy button
6. Observe the success popup"
7. Observe the dialogue popup should get displayed</t>
  </si>
  <si>
    <t>After clicking on the Copy button, the dialogue popup should get displayed</t>
  </si>
  <si>
    <t xml:space="preserve">Verify that in the portal, after clicking on the Copy button, Click on  leave button in the dialogue popup </t>
  </si>
  <si>
    <t>1.Open Sunbird Portal
2. Login with content creator credentials
3. Search the Questionset content in the search text box
4. Open the questionset
5. Click on Copy button
6. Observe the success popup"
7. Observe the dialogue popup should get displayed
8. Click on Leave button</t>
  </si>
  <si>
    <t xml:space="preserve">After clicking on the Copy button,Leave button should be clickable in the dialogue popup </t>
  </si>
  <si>
    <t>Verify the user moves to the Editor page after the questionset content gets copied</t>
  </si>
  <si>
    <t>1.Open Sunbird Portal
2. Login with content creator credentials
3. Search the Questionset content in the search text box
4. Open the questionset
5. Click on Copy button
6. Observe the success popup"
7. Observe the navigates to the Editor page after content gets copied</t>
  </si>
  <si>
    <t>The user should navigates to the Editor page after the questionset content gets copied</t>
  </si>
  <si>
    <t>Verify user can update the questionset details b in the Editor page</t>
  </si>
  <si>
    <t>1.Open Sunbird Portal
2. Login with content creator credentials
3. Search the Questionset content in the search text box
4. Open the questionset
5. Click on Copy button
6. Observe the success popup""
7. Observe the navigates to the Editor page after content gets copied"
8. Update the question set details</t>
  </si>
  <si>
    <t>The user should be able to update the questionset details in the Editor page</t>
  </si>
  <si>
    <t>Verify after saving the updated details in the Editor page,user is able to send the updated questionset for review</t>
  </si>
  <si>
    <t>1.Open Sunbird Portal
2. Login with content creator credentials
3. Search the Questionset content in the search text box
4. Open the questionset
5. Click on Copy button
6. Observe the success popup
7. Observe the navigates to the Editor page after content gets copied""
8. Click on the Edit details button in the Editor page
9. Update the question set details
10. Send for the Send for the Review</t>
  </si>
  <si>
    <t>The user shlould be able to send the updated questionset for review</t>
  </si>
  <si>
    <t xml:space="preserve">Verify the reviewer user is able to preview the updated questionset </t>
  </si>
  <si>
    <t>"1. Open Sunbird Portal
2. Login with Content reviewer credenials
3. Click on Profile
4. Go to workspace
5. Click on Up for Review
6. Open the questionset content which sent for the review
7. Preview the questionset content
8. Observe</t>
  </si>
  <si>
    <t xml:space="preserve">Verify the reviewer user should be able to preview the updated questionset </t>
  </si>
  <si>
    <t>Verify the reviewer is able to Publish the updated questionset</t>
  </si>
  <si>
    <t>Login with Content reviewer credentials</t>
  </si>
  <si>
    <t>1. Open Sunbird Portal
2. Login with Content reviewer credenials
3. Click on Profile icon
4. Go to workspace
5. Click on Up for Review
6. Open the questionset content which sent for the review
7. Publish the content
8. Observe the content is in live status</t>
  </si>
  <si>
    <t>The reviewer should be able to Publish the updated questionset</t>
  </si>
  <si>
    <t>Verify the user is able to consume and copy the updated question set.</t>
  </si>
  <si>
    <t>"1.Open Sunbird Portal
2. Login with valid credentials
3. Search the Questionset content in the search text box
4. Open the content
5. Consume the questionset content
6. User is able to copy the questionset content</t>
  </si>
  <si>
    <t>The user should be able to consume and copy the updated question set.</t>
  </si>
  <si>
    <t>IQ-182</t>
  </si>
  <si>
    <t>Inquiry Rel 5.3</t>
  </si>
  <si>
    <t>Verify  Inquiry Page is getting auto scrolled when creator preview the subjective question with solution in mobile view</t>
  </si>
  <si>
    <t>1. Login to portal " staging.sunbirded.org" 
2. Login with content creator credentials
3. Click on  workspace
4. Click on question set and fill all the mandotary details
5.Create Subjective questions with huge data in solution
6.Preview it in mobile view</t>
  </si>
  <si>
    <t>Inquiry Page should be auto scrolled when creator preview the subjective question with solution in mobile view</t>
  </si>
  <si>
    <t>https://project-sunbird.atlassian.net/browse/CO-388</t>
  </si>
  <si>
    <t>Verify  Inquiry Page is getting auto scrolled when creator previewing the MCQ question with solution in mobile view</t>
  </si>
  <si>
    <t>1. Login to portal " staging.sunbirded.org" 
2. Login with content creator credentials
3. Click on  workspace
4. Click on question set and fill all the mandotary detail
5.Create MCQ questions with huge data in solution
6.Preview it in mobile view</t>
  </si>
  <si>
    <t>Inquiry Page should be auto scrolled when creator previewing the MCQ question with solution in mobile view</t>
  </si>
  <si>
    <t>IQ-68</t>
  </si>
  <si>
    <t>Verify  the question is displaying completely with more than 100 charecters and along with Vertical layout answers on portait mode</t>
  </si>
  <si>
    <t>1. Open Sunbird Portal
2. Login with Content creator credenials
3. Click on Profile icon
4. Go to workspace
5. Click on create tab
6. Click on question set and fill all the mandotary detail
7. Click on add child to create section
8. Click on create new button
9. Click on MCQ question type
10. Select layout as vertical
11. Enter more than 100 character in question
12. Click on save button
13. Preview it in Portrait mode</t>
  </si>
  <si>
    <t>Question should be displayed completely with more than 100 charecters and along with Vertical layout answers on portait mode</t>
  </si>
  <si>
    <t>Verify the question is displaying completely with more than 100  charecters  and along with Grid layout answers on portait mode</t>
  </si>
  <si>
    <t>1. Open Sunbird Portal
2. Login with Content creator credenials
3. Click on Profile icon
4. Go to workspace
5. Click on create tab
6. Click on question set and fill all the mandotary detail
7. Click on add child to create section
8. Click on create new button
9. Click on MCQ question type
10. Select layout as grid
11. Enter more than 100 character in question
12. Click on save button
13. Preview it in Portrait mode</t>
  </si>
  <si>
    <t>Question should be displayed completely with more than 100  charecters  and along with Grid layout answers on portait mode</t>
  </si>
  <si>
    <t>Verify  the question is displaying completely with more than 100  charecters  and along with Horizontal layout answers on portait mode</t>
  </si>
  <si>
    <t>1. Open Sunbird Portal
2. Login with Content creator credenials
3. Click on Profile icon
4. Go to workspace
5. Click on create tab
6. Click on question set and fill all the mandotary detail
7. Click on add child to create section
8. Click on create new button
9. Click on MCQ question type
10. Select layout as Horizontal
11. Enter more than 100 character in question
12. Click on save button
13. Preview it in Portrait mode</t>
  </si>
  <si>
    <t>Question Should be displayed completely with more than 100  charecters  and along with Horizontal layout answers on portait mode</t>
  </si>
  <si>
    <t>Verify  the Gird layout options are displaying completely with more than 100  charecters  on portait mode</t>
  </si>
  <si>
    <t>1. Open Sunbird Portal
2. Login with Content creator credenials
3. Click on Profile icon
4. Go to workspace
5. Click on create tab
6. Click on question set and fill all the mandotary detail
7. Click on add child to create section
8. Click on create new button
9. Click on MCQ question type
10. Select layout as grid
11. Enter more than 100 character in option
12. Click on save button
13. Preview it in Portrait mode</t>
  </si>
  <si>
    <t>Gird layout options should be displayed completely with more than 100  charecters  on portait mode</t>
  </si>
  <si>
    <t>Verify  the Vertical layout options are displaying completely with more than 100  charecters  on portait mode</t>
  </si>
  <si>
    <t>1. Open Sunbird Portal
2. Login with Content creator credenials
3. Click on Profile icon
4. Go to workspace
5. Click on create tab
6. Click on question set and fill all the mandotary detail
7. Click on add child to create section
8. Click on create new button
9. Click on MCQ question type
10. Select layout as vertical
11. Enter more than 100 character in option
12. Click on save button
13. Preview it in Portrait mode</t>
  </si>
  <si>
    <t>Vertical layout options should be displayed completely with more than 100  charecters  on portaitmode</t>
  </si>
  <si>
    <t>Verify  the Horizontal layout options are displaying completely with more than 100  charecters  on portaitmode</t>
  </si>
  <si>
    <t>1. Open Sunbird Portal
2. Login with Content creator credenials
3. Click on Profile icon
4. Go to workspace
5. Click on create tab
6. Click on question set and fill all the mandotary detail
7. Click on add child to create section
8. Click on create new button
9. Click on MCQ question type
10. Select layout as horizontal
11. Enter more than 100 character in option
12. Click on save button
13. Preview it in Portrait mode</t>
  </si>
  <si>
    <t>Horizontal layout options should displayedc ompletely with more than 100  charecters  on portaitmode</t>
  </si>
  <si>
    <t>Verify  the subjective question is displaying completely with more than 100  charecters   on portait mode</t>
  </si>
  <si>
    <t>1. Open Sunbird Portal
2. Login with Content creator credenials
3. Click on Profile icon
4. Go to workspace
5. Click on create tab
6. Click on question set and fill all the mandotary detail
7. Click on add child to create section
8. Click on create new button
9. Click on subjective question type
11. Enter more than 100 character in question
12. Click on save button
13. Preview it in Portrait mode</t>
  </si>
  <si>
    <t>Subjective question should be displayed completely with more than 100  charecters   on portait mode</t>
  </si>
  <si>
    <t>Verify  the subjective anwer is displaying completely with more than 100  charecters   on portait mode</t>
  </si>
  <si>
    <t>1. Open Sunbird Portal
2. Login with Content creator credenials
3. Click on Profile icon
4. Go to workspace
5. Click on create tab
6. Click on question set and fill all the mandotary detail
7. Click on add child to create section
8. Click on create new button
9. Click on subjective question type
11. Enter more than 100 character in answer
12. Click on save button
13. Preview it in Portrait mode</t>
  </si>
  <si>
    <t>Subjective anwer should be displayed completely with more than 100  charecters   on portait mode</t>
  </si>
  <si>
    <t>IQ-198</t>
  </si>
  <si>
    <t>inQuiry Rel 5.4.0.0</t>
  </si>
  <si>
    <t>Verify  Horizontal layout with same data options are getting selected one time while preview the MCQ questions from the list, individual , entire question set  and on add from Library page.</t>
  </si>
  <si>
    <t>1. Open Sunbird Portal
2. Login with Content creator credenials
3. Click on Profile icon
4. Go to workspace
5. Click on create tab
6. Click on question set and fill all the mandotary detail
7. Click on add child to create section
8. Click on create new button
9. Click on MCQ question type
10. Select layout as horizontal
11. Provide option with same data
12. Click on save button
13. Verify preview the MCQ questions from the list, individual , entire question set  and on add from Library page.</t>
  </si>
  <si>
    <t>Horizontal layout with same data options are getting selected one time while preview the MCQ questions from the list, individual , entire question set  and on add from Library page.</t>
  </si>
  <si>
    <t>Verify  Vertical layout with same data options are getting selected one time while preview the MCQ questions from the list, individual , entire question set  and on add from Library page.</t>
  </si>
  <si>
    <t>1. Open Sunbird Portal
2. Login with Content creator credenials
3. Click on Profile icon
4. Go to workspace
5. Click on create tab
6. Click on question set and fill all the mandotary detail
7. Click on add child to create section
8. Click on create new button
9. Click on MCQ question type
10. Select layout as veritical
11. Provide option with same data
12. Click on save button
13. Verify preview the MCQ questions from the list, individual , entire question set  and on add from Library page.</t>
  </si>
  <si>
    <t>Vertical layout with same data options are getting selected one time while preview the MCQ questions from the list, individual , entire question set  and on add from Library page.</t>
  </si>
  <si>
    <t>Verify  Grid layout with same data options are getting selected one time while preview the MCQ questions from the list, individual , entire question set  and on add from Library page.</t>
  </si>
  <si>
    <t>1. Open Sunbird Portal
2. Login with Content creator credenials
3. Click on Profile icon
4. Go to workspace
5. Click on create tab
6. Click on question set and fill all the mandotary detail
7. Click on add child to create section
8. Click on create new button
9. Click on MCQ question type
10. Select layout as grid
11. Provide option with same data
12. Click on save button
13. Verify preview the MCQ questions from the list, individual , entire question set  and on add from Library page.</t>
  </si>
  <si>
    <t>Grid layout with same data options are getting selected one time while preview the MCQ questions from the list, individual , entire question set  and on add from Library page.</t>
  </si>
  <si>
    <t>IQ-199</t>
  </si>
  <si>
    <t>Verify the Formula given in the options on Grid layout and check it in the following modes
1.Portrait
2.Landscape</t>
  </si>
  <si>
    <t xml:space="preserve">1. Open Sunbird Portal
2. Login with Content creator credenials
3. Click on Profile icon
4. Go to workspace
5. Click on create tab
6. Click on question set and fill all the mandotary detail
7. Click on add child to create section
8. Click on create new button
9. Click on MCQ question type
10. Select layout as grid
11. Provide option with formula
12. Click on save button
13.Preview the Questions in Portrait and landscape mode
</t>
  </si>
  <si>
    <t>The Formula given in the options on Grid layout are should come properly in the following modes
1.Portrait
2.Landscape</t>
  </si>
  <si>
    <t>Verify the Formula given in the options on Vertical layout and check it in the following modes
1.Portrait
2.Landscape</t>
  </si>
  <si>
    <t xml:space="preserve">1. Open Sunbird Portal
2. Login with Content creator credenials
3. Click on Profile icon
4. Go to workspace
5. Click on create tab
6. Click on question set and fill all the mandotary detail
7. Click on add child to create section
8. Click on create new button
9. Click on MCQ question type
10. Select layout as vertical
11. Provide option with formula
12. Click on save button
13.Preview the Questions in Portrait and landscape mode
</t>
  </si>
  <si>
    <t>The Formula given in the options on Vertical layout are should come properly in the following modes
1.Portrait
2.Landscape</t>
  </si>
  <si>
    <t>Verify the Formula given in the options on Horizontal layout and check it in the following modes
1.Portrait
2.Landscape</t>
  </si>
  <si>
    <t xml:space="preserve">1. Open Sunbird Portal
2. Login with Content creator credenials
3. Click on Profile icon
4. Go to workspace
5. Click on create tab
6. Click on question set and fill all the mandotary detail
7. Click on add child to create section
8. Click on create new button
9. Click on MCQ question type
10. Select layout as horizontal
11. Provide option with formula
12. Click on save button
13.Preview the Questions in Portrait and landscape mode
</t>
  </si>
  <si>
    <t>The Formula given in the options on Horizontal layout are should come properly in the following modes
1.Portrait
2.Landscape</t>
  </si>
  <si>
    <t>IQ-213</t>
  </si>
  <si>
    <t>Verify question added previously from library are available on the TOC when one more question is added for the live question set</t>
  </si>
  <si>
    <r>
      <rPr>
        <rFont val="Arial"/>
        <color theme="1"/>
        <sz val="10.0"/>
      </rPr>
      <t>1. Login to portal " staging.sunbirded.org" 
2. Login with content creator credentials
2. Click on  workspace
3. Click on question set and fill all the mandotary detailb available
7</t>
    </r>
    <r>
      <rPr>
        <rFont val="Arial"/>
        <color rgb="FF1155CC"/>
        <sz val="10.0"/>
        <u/>
      </rPr>
      <t xml:space="preserve">. </t>
    </r>
    <r>
      <rPr>
        <rFont val="Arial"/>
        <color rgb="FF666666"/>
        <sz val="10.0"/>
        <u/>
      </rPr>
      <t>Add section and fill the mandatory fields</t>
    </r>
    <r>
      <rPr>
        <rFont val="Arial"/>
        <color theme="1"/>
        <sz val="10.0"/>
      </rPr>
      <t xml:space="preserve">
8.add the Question from library
9.Save it as a draft
10.add one more Question from library
11.Check the 1 question added from library is available or not</t>
    </r>
  </si>
  <si>
    <t>Question added previously from library should available on the TOC when one more question is added for the live question set</t>
  </si>
  <si>
    <t xml:space="preserve">Verify When creator opens the draft Question set of live version ,able to see old Questions which are added from library on TOC Page  </t>
  </si>
  <si>
    <t>1. Open inquiry portal
2. Click on create question Set
3. Select the role as creator
4. Select the user 
5. Open live Que set
6.add Question from library
7.Save
8.add one more Question from library
9.Check TOC and verify all the Questions are availabe or not</t>
  </si>
  <si>
    <t xml:space="preserve">When creator opens the draft Question set of live version ,should able to see old Questions which are added from library on TOC Page  </t>
  </si>
  <si>
    <t>Verify creator is able to edit the live question set, add few more questions from library and save it and preview.</t>
  </si>
  <si>
    <t>1. Open inquiry portal
2. Click on create question Set
3. Select the role as creator
4. Select the user 
5. Open live Que set
6.add Question from library
7.Save
8.Preview</t>
  </si>
  <si>
    <t>Creator should able to edit the live question set, add few more questions from library and save it and preview.</t>
  </si>
  <si>
    <t>Verify creator is able to edit the live question set, add few more questions from library and send it for review.</t>
  </si>
  <si>
    <t>1. Open inquiry portal
2. Click on create question Set
3. Select the role as creator
4. Select the user 
5. Open live Que set
6.add Question from library
7.Save
8.Preview
9.send it for review</t>
  </si>
  <si>
    <t>Creator should able to edit the live question set, add few more questions from library and send it for review.</t>
  </si>
  <si>
    <t>Verify reviewer is able view the questions added and  republish the Question set.</t>
  </si>
  <si>
    <t>1. Open inquiry portal
2. Click on create question Set
3. Select the role as reviewer
4. Select the user 
5. Open review Que set
6.Preview
9.Verify all the newly added  Questions are available
10.Republish it</t>
  </si>
  <si>
    <t>Reviewer should able view the questions added and  republish the Question set.</t>
  </si>
  <si>
    <t>Verify reviewer is able view the questions added and  reject the Question set.</t>
  </si>
  <si>
    <t>1. Open inquiry portal
2. Click on create question Set
3. Select the role as reviewer
4. Select the user 
5. Open review Que set
6.Preview
9.Verify all the newly added  Questions are available
10.Reject it</t>
  </si>
  <si>
    <t>Reviewer should able view the questions added and  reject the Question set.</t>
  </si>
  <si>
    <t>IQ-196</t>
  </si>
  <si>
    <t>Verify Creator is able to add the Questions from library for Draft Question set and send it for review</t>
  </si>
  <si>
    <t>Live questionset should have in All my content</t>
  </si>
  <si>
    <t>1. Open sunbird portal
2. Login with content creator credential
3. Click on profile Icon
4. Click on workspace
5. Click on All my content section
6. Open live questionset
7. Click on save as draft
8. open the draft version of questionset
9. Click on section
10. Click on add from library button
11. select any live question
12 Click on Add question
13. Click on send for review button</t>
  </si>
  <si>
    <t>Creator should able to add the Questions from library for Draft Question set and send it for review</t>
  </si>
  <si>
    <t>sss</t>
  </si>
  <si>
    <t>Verify Creator is able to add the Questions from library for Live Question set  and send it for review</t>
  </si>
  <si>
    <t>1. Open sunbird portal
2. Login with content creator credential
3. Click on profile Icon
4. Click on workspace
5. Click on All my content section
6. Open live questionset
7. Click on section
8. Click on add from library button
9. select any live question
10 Click on Add question
11. Click on send for review button</t>
  </si>
  <si>
    <t>Creator should able to add the Questions from library for Live Question set  and send it for review</t>
  </si>
  <si>
    <t>Verify draft and Live version, draft and review of the question set are getting displayed on the question list for the creator on the portal.</t>
  </si>
  <si>
    <t xml:space="preserve">1. Open inquiry portal
2. Click on create question Set
3. Select the role as creator
4. Select the user 
5. Open Question set list
6.Check draft and Live version, draft and review of the question set are getting displayed </t>
  </si>
  <si>
    <t>Draft and Live version, draft and review of the question set should displayed on the question list for the creator on the portal.</t>
  </si>
  <si>
    <t>Verify Reviewer is able to review and Republish the Question set</t>
  </si>
  <si>
    <t>1. Open inquiry portal
2. Click on create question Set
3. Select the role as reviewer
4. Select the user 
5. Open review status of live Question set
6.Preview and Publish</t>
  </si>
  <si>
    <t>Reviewer should able to review and Republish the Question set</t>
  </si>
  <si>
    <t>Verify Reviewer is able to review and Reject the Question set</t>
  </si>
  <si>
    <t>1. Open inquiry portal
2. Click on create question Set
3. Select the role as reviewer
4. Select the user 
5. Open review status of live Question set
6.Preview and reject</t>
  </si>
  <si>
    <t>Reviewer should able to review and Reject the Question set</t>
  </si>
  <si>
    <t>IQ-220</t>
  </si>
  <si>
    <t>Verify artifact url, presigned url and content url does not have the asset/public twice on uploading the image.</t>
  </si>
  <si>
    <t xml:space="preserve">1. Open inquiry portal
2. Click on create question Set
3. Select the role as creator
4. Select the user 
5. Create Question set
6.add image
7.check the artifact url and presigned url
</t>
  </si>
  <si>
    <r>
      <rPr>
        <rFont val="Arial"/>
        <color rgb="FF1155CC"/>
        <sz val="10.0"/>
        <u/>
      </rPr>
      <t xml:space="preserve">Proxy URL should come </t>
    </r>
    <r>
      <rPr>
        <rFont val="Arial"/>
        <color rgb="FF1155CC"/>
        <sz val="10.0"/>
        <u/>
      </rPr>
      <t>https://dockstaging.sunbirded.org/assets/public/content/assets/do_id.jpg</t>
    </r>
  </si>
  <si>
    <t>Verify artifact url, presigned url and content url is accessible on opening with browser.</t>
  </si>
  <si>
    <t>1. Open inquiry portal
2. Click on create question Set
3. Select the role as creator
4. Select the user 
5. Create Question set
6.add image
7.check the artifact url and presigned url
8.Click on the url
9.User is able to access that image</t>
  </si>
  <si>
    <t>Artifact url, presigned url and content url should accessible on opening with browser.</t>
  </si>
  <si>
    <t>Verify creator and reviewer are able to preview the image on question field, answer and solution field of mcq and subjective question.</t>
  </si>
  <si>
    <t>1. Open sunbird portal
2. Login with content creator credential
3. Click on profile Icon
4. Click on workspace
5. Click on create tab
6. Click on question set tab
7. Fill all the mandatory values
8. Click on add child button to create section
9. Click on create new button
10. Click on MCQ question type
11. Add image to question, option and solution
12. Click on save button
13. Click on create new button
14. Click on subjective question type
15. Add image to question, answer and solution
16. Click on save button
17. Click on preview button
18. Click on send for review button
1. Open sunbird portal
2. Login with content reviwer credential
3. Click on profile Icon
4. Click on workspace
5. Click on All my content
6. search the questionset which is in review status
7. Open the questionset
8. Click on preview button</t>
  </si>
  <si>
    <t>Creator and reviewer should able to preview the image on question field, answer and solution field of mcq and subjective question.</t>
  </si>
  <si>
    <t>IQ-204</t>
  </si>
  <si>
    <t>Verify actual size of image is coming in solution page for MCQ questions Perview with respect to following fields
1.Question
2.Options
3.Solution</t>
  </si>
  <si>
    <t>Question and options should be created with images</t>
  </si>
  <si>
    <t>1. Open sunbird portal
2. Login with content creator credential
3. Click on profile Icon
4. Click on workspace
5. Click on create tab
6. Click on question set tab
7. Fill all the mandatory values
8. Click on add child button to create section
9. Click on create new button
10. Click on MCQ question type
11. Add image to question, option and solution
12. Click on save button
13. Click on preview button</t>
  </si>
  <si>
    <t>Actual size of image should come in solution page for MCQ questions Perview with respect to following fields
1.Question
2.Options
3.Solution</t>
  </si>
  <si>
    <t>Verify actual size of image is coming in solution page for Subjective questions Perview with respect to following fields
1.Question
2.Answer
3.Solution</t>
  </si>
  <si>
    <t>Question, options and solution should be created with images</t>
  </si>
  <si>
    <t>Actual size of image should come in solution page for Subjective questions Perview with respect to following fields
1.Question
2.Answer
3.Solution</t>
  </si>
  <si>
    <t>Verify actual size of images are(more than 1 image) coming in solution page for MCQ questions Preview with respect to following fields
1.Question
2.Options
3.Solution</t>
  </si>
  <si>
    <t>Question, options and solution should be created with  more than 1 images</t>
  </si>
  <si>
    <t>1. Open sunbird portal
2. Login with content creator credential
3. Click on profile Icon
4. Click on workspace
5. Click on create tab
6. Click on question set tab
7. Fill all the mandatory values
8. Click on add child button to create section
9. Click on create new button
10. Click on MCQ question type
11. Add more than 1 images to question, option and solution
12. Click on save button
13. Click on preview button</t>
  </si>
  <si>
    <t>Actual size of images are(more than 1 image) coming in solution page for MCQ questions Preview with respect to following fields
1.Question
2.Options
3.Solution</t>
  </si>
  <si>
    <t>Verify actual size of images are(more than 1 image) coming in solution page for Subjective questions Preview with respect to following fields
1.Question
2.Answer
3.Solution</t>
  </si>
  <si>
    <t>1. Open sunbird portal
2. Login with content creator credential
3. Click on profile Icon
4. Click on workspace
5. Click on create tab
6. Click on question set tab
7. Fill all the mandatory values
8. Click on add child button to create section
9. Click on create new button
10. Click on subjective question type
11. Add more than one images to question, answer and solution
12. Click on save button
13. Click on preview button</t>
  </si>
  <si>
    <t>Actual size of images are(more than 1 image) coming in solution page for Subjective questions Preview with respect to following fields 1.Question 2.Answer 3.Solution</t>
  </si>
  <si>
    <t>IQ-61</t>
  </si>
  <si>
    <t>Verify creator is able to give solution with Bold,Italic and Underline text in left,right and middle alignments and preview it
1.Individual Question Preview in Mobile view
2.Individual question Preview in Desktop view
3.Preview question from list view
4.Preview the entire question set</t>
  </si>
  <si>
    <t>Show solution is enabled while creating Question set</t>
  </si>
  <si>
    <t>1.Open Inquiry Portal
2.Click on create question set
3.Open as a creator
4.Create Question set
5.Give the solution as Bold,italic, underline text
6.Preview the question set</t>
  </si>
  <si>
    <t>Creator should be able to give solution with Bold,Italic and Underline text in left,right and middle alignments and preview it
1.Individual Question Preview in Mobile view
2.Individual question Preview in Desktop view
3.Preview question from list view
4.Preview the entire question set</t>
  </si>
  <si>
    <t>Verify creator is able to give solution with image in left and preview it 
1.Individual Question Preview in Mobile view 
2.Individual question Preview in Desktop view 
3.Preview question from list view 
4.Preview the entire question set</t>
  </si>
  <si>
    <t>1.Open Inquiry Portal
2.Click on create question set
3.Open as a creator
4.Create Question set
5.Give the solution with image left
6.Preview the question set</t>
  </si>
  <si>
    <t>Creator should be able to give solution with image in left and preview it
1.Individual Question Preview in Mobile view
2.Individual question Preview in Desktop view
3.Preview question from list view
4.Preview the entire question set</t>
  </si>
  <si>
    <t>Verify creator is able to give solution with image in middle and preview it 
1.Individual Question Preview in Mobile view 
2.Individual question Preview in Desktop view 
3.Preview question from list view 
4.Preview the entire question set</t>
  </si>
  <si>
    <t>1.Open Inquiry Portal
2.Click on create question set
3.Open as a creator
4.Create Question set
5.Give the solution with image middle
6.Preview the question set</t>
  </si>
  <si>
    <t>Creator should be able to give solution with image in middle and preview it
1.Individual Question Preview in Mobile view
2.Individual question Preview in Desktop view
3.Preview question from list view
4.Preview the entire question set</t>
  </si>
  <si>
    <t>Verify creator is able to give solution with image in right and preview it 
1.Individual Question Preview in Mobile view 
2.Individual question Preview in Desktop view 
3.Preview question from list view 
4.Preview the entire question set</t>
  </si>
  <si>
    <t>1.Open Inquiry Portal
2.Click on create question set
3.Open as a creator
4.Create Question set
5.Give the solution with image right
6.Preview the question set</t>
  </si>
  <si>
    <t>Creator should be able to give solution with image in right and preview it
1.Individual Question Preview in Mobile view
2.Individual question Preview in Desktop view
3.Preview question from list view
4.Preview the entire question set</t>
  </si>
  <si>
    <t>Verify creator is able to give the solution with Math Formulas as left, right and middle alignments and preview it
1.Individual Question Preview in Mobile view 
2.Individual question Preview in Desktop view 
3.Preview question from list view 
4.Preview the entire question set</t>
  </si>
  <si>
    <t>1.Open Inquiry Portal
2.Click on create question set
3.Open as a creator
4.Create Question set
5.Give the with solution  with Math Formulas as left, middle and right
6.Preview the question set</t>
  </si>
  <si>
    <t>Creator should be able to give solution with Math Formulas in right , middle, left and preview it
1.Individual Question Preview in Mobile view
2.Individual question Preview in Desktop view
3.Preview question from list view
4.Preview the entire question set</t>
  </si>
  <si>
    <t>Verify creator is able to give the solution with Special charecter as left, right and middle alignments and preview it
1.Individual Question Preview in Mobile view 
2.Individual question Preview in Desktop view 
3.Preview question from list view 
4.Preview the entire question set</t>
  </si>
  <si>
    <t>1.Open Inquiry Portal
2.Click on create question set
3.Open as a creator
4.Create Question set
5.Give the with solution  with special charecter as left, middle and right
6.Preview the question set</t>
  </si>
  <si>
    <t>Creator should be able to give solution with Special charecter in right , middle, left and preview it
1.Individual Question Preview in Mobile view
2.Individual question Preview in Desktop view
3.Preview question from list view
4.Preview the entire question set</t>
  </si>
  <si>
    <t>Verify creator is able to give the solution with table as left, right and middle alignments and preview it
1.Individual Question Preview in Mobile view 
2.Individual question Preview in Desktop view 
3.Preview question from list view 
4.Preview the entire question set</t>
  </si>
  <si>
    <t>1.Open Inquiry Portal
2.Click on create question set
3.Open as a creator
4.Create Question set
5.Give the with solution  with table as left, middle and right
6.Preview the question set</t>
  </si>
  <si>
    <t>Creator should be able to give solution with table in right , middle, left and preview it
1.Individual Question Preview in Mobile view
2.Individual question Preview in Desktop view
3.Preview question from list view
4.Preview the entire question set</t>
  </si>
  <si>
    <t>Verify creator is able to give the solution with Bulletted list as left, right and middle alignments and preview it
1.Individual Question Preview in Mobile view 
2.Individual question Preview in Desktop view 
3.Preview question from list view 
4.Preview the entire question set</t>
  </si>
  <si>
    <t>1.Open Inquiry Portal
2.Click on create question set
3.Open as a creator
4.Create Question set
5.Give the solution  with bulletted list as left, middle and right
6.Preview the question set</t>
  </si>
  <si>
    <t>Creator should be able to give solution with bulletted list in right , middle, left and preview it
1.Individual Question Preview in Mobile view
2.Individual question Preview in Desktop view
3.Preview question from list view
4.Preview the entire question set</t>
  </si>
  <si>
    <t>Verify creator is able to give the solution with Numbered list as left, right and middle alignments and preview it
1.Individual Question Preview in Mobile view 
2.Individual question Preview in Desktop view 
3.Preview question from list view 
4.Preview the entire question set</t>
  </si>
  <si>
    <t>1.Open Inquiry Portal
2.Click on create question set
3.Open as a creator
4.Create Question set
5.Give the solution  with Numbered list as left, middle and right
6.Preview the question set</t>
  </si>
  <si>
    <t>Creator should be able to give solution with Numbered list in right , middle, left and preview it
1.Individual Question Preview in Mobile view
2.Individual question Preview in Desktop view
3.Preview question from list view
4.Preview the entire question set</t>
  </si>
  <si>
    <t>Verify the solution is not visible in the player without giving solution</t>
  </si>
  <si>
    <t>1. Open sunbird portal
2. Login with content creator credential
3. Click on profile Icon
4. Click on workspace
5. Click on create tab
6. Click on question set tab
7. Fill all the mandatory values
8. Click on add child button to create section
9. Click on create new button
10. Click on MCQ question type
11. Fill the question and option fields
12 Click on save button
13. Click on preview button</t>
  </si>
  <si>
    <t>The solution should not visible in the player without giving solution</t>
  </si>
  <si>
    <t>IQ-64</t>
  </si>
  <si>
    <t>Verify the MCQ Question with long text(type manually in vertical mode) in the question field and preview it.
1. Individual question preview during creation in Mobile view
2. Individual question preview during creation in Desktop view
3, On previewing question from the list view.
4. Preview of the entire question set.</t>
  </si>
  <si>
    <t>1.Open Inquiry Portal
2.Click on create question set
3.Open as a creator
4.Create Question set
5.Create MCQ question and type long text in vertical mode  
6.Preview the question set</t>
  </si>
  <si>
    <t>Creator should be able to preview MCQ Question with long text(type manually in vertical mode) in the question field.
1. Individual question preview during creation in Mobile view
2. Individual question preview during creation in Desktop view
3, On previewing question from the list view.
4. Preview of the entire question set.</t>
  </si>
  <si>
    <t>Verify the MCQ Question with long text(type manually in Grid  mode) in the question field and preview it.
1. Individual question preview during creation in Mobile view
2. Individual question preview during creation in Desktop view
3, On previewing question from the list view.
4. Preview of the entire question set.</t>
  </si>
  <si>
    <t>1.Open Inquiry Portal
2.Click on create question set
3.Open as a creator
4.Create Question set
5.Create MCQ question and type long text in Grid mode  
6.Preview the question set</t>
  </si>
  <si>
    <t>Creator should be able to preview MCQ Question with long text(type manually in grid mode) in the question field.
1. Individual question preview during creation in Mobile view
2. Individual question preview during creation in Desktop view
3, On previewing question from the list view.
4. Preview of the entire question set.</t>
  </si>
  <si>
    <t>Verify the MCQ Question with long text(type manually in Horizontal  mode) in the question field and preview it.
1. Individual question preview during creation in Mobile view
2. Individual question preview during creation in Desktop view
3, On previewing question from the list view.
4. Preview of the entire question set.</t>
  </si>
  <si>
    <t>1.Open Inquiry Portal
2.Click on create question set
3.Open as a creator
4.Create Question set
5.Create MCQ question and type long text in horizontal mode  
6.Preview the question set</t>
  </si>
  <si>
    <t>Creator should be able to preview MCQ Question with long text(type manually in horizontal mode) in the question field.
1. Individual question preview during creation in Mobile view
2. Individual question preview during creation in Desktop view
3, On previewing question from the list view.
4. Preview of the entire question set.</t>
  </si>
  <si>
    <t>Verify the MCQ Question with long text(type manually in vertical mode) in the options field and preview it.
1. Individual question preview during creation in Mobile view
2. Individual question preview during creation in Desktop view
3, On previewing question from the list view.
4. Preview of the entire question set.</t>
  </si>
  <si>
    <t>1.Open Inquiry Portal
2.Click on create question set
3.Open as a creator
4.Create Question set
5.Create MCQ question and type answer with  long text in vertical mode  
6.Preview the question set</t>
  </si>
  <si>
    <t>Creator should be able to preview MCQ Question with long text(type manually in verical mode) in the answer field.
1. Individual question preview during creation in Mobile view
2. Individual question preview during creation in Desktop view
3, On previewing question from the list view.
4. Preview of the entire question set.</t>
  </si>
  <si>
    <t>Verify the MCQ Question with long text(type manually in Grid  mode) in the options field and preview it.
1. Individual question preview during creation in Mobile view
2. Individual question preview during creation in Desktop view
3, On previewing question from the list view.
4. Preview of the entire question set.</t>
  </si>
  <si>
    <t>1.Open Inquiry Portal
2.Click on create question set
3.Open as a creator
4.Create Question set
5.Create MCQ question and type answer with  long text in grid mode  
6.Preview the question set</t>
  </si>
  <si>
    <t>Creator should be able to preview MCQ Question with long text(type manually in grid mode) in the answer field.
1. Individual question preview during creation in Mobile view
2. Individual question preview during creation in Desktop view
3, On previewing question from the list view.
4. Preview of the entire question set.</t>
  </si>
  <si>
    <t>Verify the MCQ Question with long text(type manually in Horizontal  mode) in the options field and preview it.
1. Individual question preview during creation in Mobile view
2. Individual question preview during creation in Desktop view
3, On previewing question from the list view.
4. Preview of the entire question set.</t>
  </si>
  <si>
    <t>1.Open Inquiry Portal
2.Click on create question set
3.Open as a creator
4.Create Question set
5.Create MCQ question and type answer with  long text in horizontal mode  
6.Preview the question set</t>
  </si>
  <si>
    <t>Creator should be able to preview MCQ Question with long text(type manually in horizontal mode) in the answer field.
1. Individual question preview during creation in Mobile view
2. Individual question preview during creation in Desktop view
3, On previewing question from the list view.
4. Preview of the entire question set.</t>
  </si>
  <si>
    <t>Verify the MCQ Question with long text(type manually in vertical mode) in the solution field and preview it.
1. Individual question preview during creation in Mobile view
2. Individual question preview during creation in Desktop view
3, On previewing question from the list view.
4. Preview of the entire question set.</t>
  </si>
  <si>
    <t>Show solution is enabled while creating question set</t>
  </si>
  <si>
    <t>1.Open Inquiry Portal
2.Click on create question set
3.Open as a creator
4.Create Question set
5.Create MCQ question and in solution  type with  long text in vertical mode  
6.Preview the question set</t>
  </si>
  <si>
    <t>Creator should be able to preview MCQ Question with long text(type manually in vertical mode) in solution  field.
1. Individual question preview during creation in Mobile view
2. Individual question preview during creation in Desktop view
3, On previewing question from the list view.
4. Preview of the entire question set.</t>
  </si>
  <si>
    <t>Verify the MCQ Question with long text(type manually in Grid  mode) in the solution field and preview it.
1. Individual question preview during creation in Mobile view
2. Individual question preview during creation in Desktop view
3, On previewing question from the list view.
4. Preview of the entire question set.</t>
  </si>
  <si>
    <t>1.Open Inquiry Portal
2.Click on create question set
3.Open as a creator
4.Create Question set
5.Create MCQ question and in solution  type with  long text in grid mode  
6.Preview the question set</t>
  </si>
  <si>
    <t>Creator should be able to preview MCQ Question with long text(type manually in grid mode) in solution  field.
1. Individual question preview during creation in Mobile view
2. Individual question preview during creation in Desktop view
3, On previewing question from the list view.
4. Preview of the entire question set.</t>
  </si>
  <si>
    <t>Verify the MCQ Question with long text(type manually in Horizontal  mode) in the solution field and preview it.
1. Individual question preview during creation in Mobile view
2. Individual question preview during creation in Desktop view
3, On previewing question from the list view.
4. Preview of the entire question set.</t>
  </si>
  <si>
    <t>1.Open Inquiry Portal
2.Click on create question set
3.Open as a creator
4.Create Question set
5.Create MCQ question and in solution  type with  long text in horizontal mode  
6.Preview the question set</t>
  </si>
  <si>
    <t>Creator should be able to preview MCQ Question with long text(type manually in horizontal mode) in solution  field.
1. Individual question preview during creation in Mobile view
2. Individual question preview during creation in Desktop view
3, On previewing question from the list view.
4. Preview of the entire question set.</t>
  </si>
  <si>
    <t>Verify the Subjective Question with long text(type manually) in the question field and preview it
1. Individual question preview during creation in Mobile view
2. Individual question preview during creation in Desktop view
3, On previewing question from the list view.
4. Preview of the entire question set.</t>
  </si>
  <si>
    <t>1.Open Inquiry Portal
2.Click on create question set
3.Open as a creator
4.Create Question set
5.Create subjective question and in question field  type with  long text 
6.Preview the question set</t>
  </si>
  <si>
    <t>Creator should be able to preview Subjective Question with long text(type manually ) in question  field.
1. Individual question preview during creation in Mobile view
2. Individual question preview during creation in Desktop view
3, On previewing question from the list view.
4. Preview of the entire question set.</t>
  </si>
  <si>
    <t>Verify the Subjective Question with long text(type manually) in the Answer field and preview it
1. Individual question preview during creation in Mobile view
2. Individual question preview during creation in Desktop view
3, On previewing question from the list view.
4. Preview of the entire question set.</t>
  </si>
  <si>
    <t>1.Open Inquiry Portal
2.Click on create question set
3.Open as a creator
4.Create Question set
5.Create subjective question and in answer field  type with  long text 
6.Preview the question set</t>
  </si>
  <si>
    <t>Creator should be able to preview Subjective Question with long text(type manually ) in answer  field.
1. Individual question preview during creation in Mobile view
2. Individual question preview during creation in Desktop view
3, On previewing question from the list view.
4. Preview of the entire question set.</t>
  </si>
  <si>
    <t>Verify the Subjective Question with long text(type manually) in the solution field and preview it
1. Individual question preview during creation in Mobile view
2. Individual question preview during creation in Desktop view
3, On previewing question from the list view.
4. Preview of the entire question set.</t>
  </si>
  <si>
    <t>1.Open Inquiry Portal
2.Click on create question set
3.Open as a creator
4.Create Question set
5.Create subjective question and in solution field  type with  long text 
6.Preview the question set</t>
  </si>
  <si>
    <t>Creator should be able to preview Subjective Question with long text(type manually ) in solution field.
1. Individual question preview during creation in Mobile view
2. Individual question preview during creation in Desktop view
3, On previewing question from the list view.
4. Preview of the entire question set.</t>
  </si>
  <si>
    <t>IQ-73</t>
  </si>
  <si>
    <t xml:space="preserve">Verify whether creator is able to create the MCQ question with solution. </t>
  </si>
  <si>
    <t>Show solution should be enabled in the  editor</t>
  </si>
  <si>
    <t>1. Open sunbird portal
2. Login with content creator credential
3. Click on profile Icon
4. Click on workspace
5. Click on create tab
6. Click on question set tab
7. Fill all the mandatory values
8. Click on add child button to create section
9. Click on create new button
10. Click on MCQ question type
11. Fill the question, option and solution
12. Click on save button
13. Click on preview button</t>
  </si>
  <si>
    <t xml:space="preserve">Creator should be able to create the MCQ question with solution. </t>
  </si>
  <si>
    <r>
      <rPr>
        <rFont val="Arial"/>
        <color theme="1"/>
        <sz val="10.0"/>
      </rPr>
      <t xml:space="preserve">Verify whether </t>
    </r>
    <r>
      <rPr>
        <rFont val="Arial"/>
        <b/>
        <color theme="1"/>
        <sz val="10.0"/>
      </rPr>
      <t xml:space="preserve">answer </t>
    </r>
    <r>
      <rPr>
        <rFont val="Arial"/>
        <color theme="1"/>
        <sz val="10.0"/>
      </rPr>
      <t>button is getting displayed on preview of individual question during creation if the user has Provided solution.</t>
    </r>
  </si>
  <si>
    <t>1. Open sunbird portal
2. Login with content creator credential
3. Click on profile Icon
4. Click on workspace
5. Click on create tab
6. Click on question set tab
7. Fill all the mandatory values
8. Click on add child button to create section
9. Click on create new button
10. Click on MCQ question type
11. Fill the question, option and solution
12. Click on save button
13. Click on preview button
14. Select the correct option</t>
  </si>
  <si>
    <r>
      <rPr>
        <rFont val="Arial"/>
        <color theme="1"/>
        <sz val="10.0"/>
      </rPr>
      <t>A</t>
    </r>
    <r>
      <rPr>
        <rFont val="Arial"/>
        <b/>
        <color theme="1"/>
        <sz val="10.0"/>
      </rPr>
      <t xml:space="preserve">nswer </t>
    </r>
    <r>
      <rPr>
        <rFont val="Arial"/>
        <color theme="1"/>
        <sz val="10.0"/>
      </rPr>
      <t>button should  get displayed on preview of individual question during creation if the user has Provided solution.</t>
    </r>
  </si>
  <si>
    <r>
      <rPr>
        <rFont val="Arial"/>
        <color theme="1"/>
        <sz val="10.0"/>
      </rPr>
      <t xml:space="preserve">Verify whether </t>
    </r>
    <r>
      <rPr>
        <rFont val="Arial"/>
        <b/>
        <color theme="1"/>
        <sz val="10.0"/>
      </rPr>
      <t xml:space="preserve">answer </t>
    </r>
    <r>
      <rPr>
        <rFont val="Arial"/>
        <color theme="1"/>
        <sz val="10.0"/>
      </rPr>
      <t>button is getting displayed on preview of individual MCQ  question on list preview if the user has Provided solution.</t>
    </r>
  </si>
  <si>
    <t>1. Open sunbird portal
2. Login with content creator credential
3. Click on profile Icon
4. Click on workspace
5. Click on create tab
6. Click on question set tab
7. Fill all the mandatory values
8. Click on add child button to create section
9. Click on create new button
10. Click on MCQ question type
11. Fill the question, option and solution
12. Click on Save button
13. Preview the mcq question from list(under section)
14. Click on correct option</t>
  </si>
  <si>
    <r>
      <rPr>
        <rFont val="Arial"/>
        <color theme="1"/>
        <sz val="10.0"/>
      </rPr>
      <t>A</t>
    </r>
    <r>
      <rPr>
        <rFont val="Arial"/>
        <b/>
        <color theme="1"/>
        <sz val="10.0"/>
      </rPr>
      <t xml:space="preserve">nswer </t>
    </r>
    <r>
      <rPr>
        <rFont val="Arial"/>
        <color theme="1"/>
        <sz val="10.0"/>
      </rPr>
      <t>button should  get displayed on preview of individual MCQ  question on list preview if the user has Provided solution.</t>
    </r>
  </si>
  <si>
    <t>Verify answer button is not getting displayed on preview of individual question during creation.</t>
  </si>
  <si>
    <t>Show solution should be disabled  in editor</t>
  </si>
  <si>
    <t>1. Open sunbird portal
2. Login with content creator credential
3. Click on profile Icon
4. Click on workspace
5. Click on create tab
6. Click on question set tab
7. Fill all the mandatory values
8. Click on add child button to create section
9. Click on create new button
10. Click on MCQ question type
11. Fill the question, option and solution
12. Click on preview button
13. Click on correct option</t>
  </si>
  <si>
    <t>Answer button should not get displayed on preview of individual question during creation.</t>
  </si>
  <si>
    <t>Verify answer button is not getting displayed on preview of individual question on opening from the list.</t>
  </si>
  <si>
    <t>1. Open sunbird portal
2. Login with content creator credential
3. Click on profile Icon
4. Click on workspace
5. Click on create tab
6. Click on question set tab
7. Fill all the mandatory values
8. Click on add child button to create section
9. Click on create new button
10. Click on MCQ question type
11. Fill the question, option and solution
12. Click on Save button
13. Preview the mcq question from list(under section)
14. Click on correct option</t>
  </si>
  <si>
    <t>Answer button should not getting displayed on preview of individual question on opening from the list.</t>
  </si>
  <si>
    <t>Verify answer Icon is getting displayed on preview for individual MCQ question</t>
  </si>
  <si>
    <t xml:space="preserve">Show solution should be enabled </t>
  </si>
  <si>
    <t>1. Open sunbird portal
2. Login with content creator credential
3. Click on profile Icon
4. Click on workspace
5. Click on create tab
6. Click on question set tab
7. Fill all the mandatory values
8. Click on add child button to create section
9. Click on create new button
10. Click on MCQ question type
11. Fill the question, option and solution
12. Click on Save button
13. Preview the entire questionset
14. Click on correct option
15. Observe the answer Icon</t>
  </si>
  <si>
    <t>Answer Icon should getting displayed on preview for individual MCQ question</t>
  </si>
  <si>
    <t>AnswerIconisDisplayedOnceClickTheCorrectOptionWhilePreviewingTheMCQQuestion</t>
  </si>
  <si>
    <t>Verify answer button is not getting displayed on preview for individual MCQ question on preview of entire question set.</t>
  </si>
  <si>
    <t>Show solution is disabled</t>
  </si>
  <si>
    <t>1. Open sunbird portal
2. Login with content creator credential
3. Click on profile Icon
4. Click on workspace
5. Click on create tab
6. Click on question set tab
7. Fill all the mandatory values
8. Click on add child button to create section
9. Click on create new button
10. Click on MCQ question type
11. Fill the question, option and solution
12. Click on Save button
13. Preview the entire questionset
14. Click on correct option</t>
  </si>
  <si>
    <t>Answer button should not get displayed on preview for individual MCQ question on preview of entire question set.</t>
  </si>
  <si>
    <t>Verify answer option is getting displayed for MCQ question is the mobile view during creation if solution is provided.</t>
  </si>
  <si>
    <t>Show solution is enabled</t>
  </si>
  <si>
    <t>1. Open sunbird portal
2. Login with content creator credential
3. Click on profile Icon
4. Click on workspace
5. Click on create tab
6. Click on question set tab
7. Fill all the mandatory values
8. Click on add child button to create section
9. Click on create new button
10. Click on MCQ question type
11. Fill the question, option and solution
12. Click on Save button
13. select the question from list(under section)
14. Select mobile view Icon
15. Preview the mcq question
16. Click on correct option</t>
  </si>
  <si>
    <t>Answer option should be displayed for MCQ question is the mobile view during creation if solution is provided.</t>
  </si>
  <si>
    <t>IQ-157</t>
  </si>
  <si>
    <t>Verify pagination is available for the creator on the inquiry question set list Page.</t>
  </si>
  <si>
    <t>1.Open Inquiry Portal
2.Click on create question set
3.Open as a creator
4. Choose the creator
5.Click on inquiry question set
6.Check the pagination is availble in bottom</t>
  </si>
  <si>
    <t>Pagination should be available for the creator on the inquiry question set list Page.</t>
  </si>
  <si>
    <t>Verify pagination is available for the reviewer on the inquiry question set list Page.</t>
  </si>
  <si>
    <t>1.Open Inquiry Portal
2.Click on create question set
3.Open as a reviewer
4.Click on inquiry question set
5.Check the pagination is availble in bottom</t>
  </si>
  <si>
    <t>Pagination should be available for the reviewer on the inquiry question set list Page.</t>
  </si>
  <si>
    <t>Verify the UI is displayed Properly for both creator and reviewer on the question list page.</t>
  </si>
  <si>
    <t>1.Open Inquiry Portal
2.Click on create question set
3.Open as a creator/ reviewer
4.Click on inquiry question set
5.Check the UI</t>
  </si>
  <si>
    <t>UI should be  displayed Properly for both creator and reviewer on the question list page.</t>
  </si>
  <si>
    <t xml:space="preserve">Verify user is able to navigate via, first previous, next and last button. </t>
  </si>
  <si>
    <t xml:space="preserve">1.Open Inquiry Portal
2.Click on create question set
3.Open as a reviewer/creator
4.Click on inquiry question set
5.Check the navigate via,first previous, next and last button is availble </t>
  </si>
  <si>
    <t xml:space="preserve">User should be able to navigate via, first previous, next and last button. </t>
  </si>
  <si>
    <t>Verify first and previous button is disabled if the user is in the 1st page.</t>
  </si>
  <si>
    <t xml:space="preserve">1.Open Inquiry Portal
2.Click on create question set
3.Open as a reviewer/creator
4.Click on inquiry question set
5.Check first and previous button is disabled if the user is in the 1st page. </t>
  </si>
  <si>
    <t>First and previous button should disabled if the user is in the 1st page.</t>
  </si>
  <si>
    <t>Verify next and last button is disabled if the user is in the last page.</t>
  </si>
  <si>
    <t>1.Open Inquiry Portal
2.Click on create question set
3.Open as a reviewer
4.Click on inquiry question set
5.Check next and last button is disabled if the user is in the last page.</t>
  </si>
  <si>
    <t>Next and last button should be disabled if the user is in the last page.</t>
  </si>
  <si>
    <t>IQ-25</t>
  </si>
  <si>
    <t>Verify reviewer is able to publish the question set having the Subjective question comprised with text in Question, Answer and Solution Field.</t>
  </si>
  <si>
    <t>Creator is create the question set having the Subjective question comprised with text in Question, Answer and Solution Field.</t>
  </si>
  <si>
    <t>1.Open Inquiry Portal
2.Click on create question set
3.Open as a reviewer
4.Click on inquiry question set
5.Reviewer is able to publish the question set having the Subjective question comprised with text in Question, Answer and Solution Field.</t>
  </si>
  <si>
    <t>Reviewer should able to publish the question set having the Subjective question comprised with text in Question, Answer and Solution Field.</t>
  </si>
  <si>
    <t>Verify Reviewer is able to Publish the Question set having the Subjective question comprised with Image  in Question, Answer and Solution Field.</t>
  </si>
  <si>
    <t>Creator is create the Question set having the Subjective question comprised with Image  in Question, Answer and Solution Field.</t>
  </si>
  <si>
    <t>1.Open Inquiry Portal
2.Click on create question set
3.Open as a reviewer
4.Click on inquiry question set
5.Reviewer is able to Publish the Question set having the Subjective question comprised with Image  in Question, Answer and Solution Field.</t>
  </si>
  <si>
    <t>Reviewer should be able to Publish the Question set having the Subjective question comprised with Image  in Question, Answer and Solution Field.</t>
  </si>
  <si>
    <t>Verify Reviewer is able to publish the Question set having the subjective question comprised with Solution as video.</t>
  </si>
  <si>
    <t>Creator is create the Question set having the subjective question comprised with Solution as video.</t>
  </si>
  <si>
    <t>1.Open Inquiry Portal
2.Click on create question set
3.Open as a reviewer
4.Click on inquiry question set
5.Reviewer is able to publish the Question set having the subjective question comprised with Solution as video.</t>
  </si>
  <si>
    <t>Reviewer should be able to publish the Question set having the subjective question comprised with Solution as video.</t>
  </si>
  <si>
    <t>Verify Reviewer is able to publish the Question set having the Subjective Question with Mathematical formula</t>
  </si>
  <si>
    <t>Creator is create Question set having the Subjective Question with Mathematical formula</t>
  </si>
  <si>
    <t>1.Open Inquiry Portal
2.Click on create question set
3.Open as a reviewer
4.Click on inquiry question set
5.Reviewer is able to publish the Question set having the Subjective Question with Mathematical formula</t>
  </si>
  <si>
    <t>Reviewer should be able to publish the Question set having the Subjective Question with Mathematical formula</t>
  </si>
  <si>
    <t>Verify Reviewer is able to publish the Question set having Multiple choice Questions with text in Question, Answer and Solution field.</t>
  </si>
  <si>
    <t>Creator is create  Question set having Multiple choice Questions with text in Question, Answer and Solution field.</t>
  </si>
  <si>
    <t>Reviewer should be able to publish the Question set having Multiple choice Questions with text in Question, Answer and Solution field.</t>
  </si>
  <si>
    <t>Verify Reviewer is able to publish the Question set having Multiple choice Questions with image  in Question, Answer and Solution field.</t>
  </si>
  <si>
    <t>Creator is create   the Question set having Multiple choice Questions with image  in Question, Answer and Solution field.</t>
  </si>
  <si>
    <t>1.Open Inquiry Portal
2.Click on create question set
3.Open as a reviewer
4.Click on inquiry question set
5.Reviewer is able to publish the Question set having Multiple choice Questions with image  in Question, Answer and Solution field.</t>
  </si>
  <si>
    <t>Reviewer should be able to publish the Question set having Multiple choice Questions with image in Question, Answer and Solution field.</t>
  </si>
  <si>
    <t>Verify Reviewer is able to publish the Question set having Multiple choice Questions with video   in Solution field.</t>
  </si>
  <si>
    <t>1.Open Inquiry Portal
2.Click on create question set
3.Open as a reviewer
4.Click on inquiry question set
5.Reviewer is able to publish the Question set having Multiple choice Questions with video   in Solution field.</t>
  </si>
  <si>
    <t>Reviewer should be able to publish the Question set having Multiple choice Questions with video in Solution field.</t>
  </si>
  <si>
    <t>ReviewerAbleToPublishQuestionsethavingMCQWithVideoInSolutionField</t>
  </si>
  <si>
    <t>Verify Question set with special character names can be published.</t>
  </si>
  <si>
    <t>Creator is create  the Question set with special character names MCQ Question can be published</t>
  </si>
  <si>
    <t>1.Open Inquiry Portal
2.Click on create question set
3.Open as a reviewer
4.Click on inquiry question set
5.Reviewer is able to publish the Question set with special characterMCQ Question can be published</t>
  </si>
  <si>
    <t>Reviewer should be able to publish the Question set with special character MCQ Question can be published.</t>
  </si>
  <si>
    <t xml:space="preserve">Verify MCQ question can be published via API.
1. Image
2. Video
3. Text
4. Marks
</t>
  </si>
  <si>
    <t>Create the MCQ question  with video,image text and marks using create API</t>
  </si>
  <si>
    <r>
      <rPr>
        <rFont val="Arial"/>
        <color rgb="FF1155CC"/>
        <sz val="10.0"/>
        <u/>
      </rPr>
      <t>1.Open Postman</t>
    </r>
    <r>
      <rPr>
        <rFont val="Arial"/>
        <color rgb="FF000000"/>
        <sz val="10.0"/>
        <u/>
      </rPr>
      <t xml:space="preserve">
</t>
    </r>
    <r>
      <rPr>
        <rFont val="Arial"/>
        <color rgb="FF1155CC"/>
        <sz val="10.0"/>
        <u/>
      </rPr>
      <t>2.By</t>
    </r>
    <r>
      <rPr>
        <rFont val="Arial"/>
        <color rgb="FF1155CC"/>
        <sz val="10.0"/>
        <u/>
      </rPr>
      <t xml:space="preserve"> using Publish API, Publish the Question </t>
    </r>
  </si>
  <si>
    <t xml:space="preserve">MCQ question should be  be published via API.
1. Image
2. Video
3. Text
4. Marks
</t>
  </si>
  <si>
    <t>Verify Subjective  question can be published via API.
1. Image
2. Video
3. Text
4. Marks</t>
  </si>
  <si>
    <t>Create the Subjective question  with video,image text and marks using create API</t>
  </si>
  <si>
    <r>
      <rPr>
        <rFont val="Arial"/>
        <color rgb="FF1155CC"/>
        <sz val="10.0"/>
        <u/>
      </rPr>
      <t>1.Open Postman</t>
    </r>
    <r>
      <rPr>
        <rFont val="Arial"/>
        <color rgb="FF000000"/>
        <sz val="10.0"/>
        <u/>
      </rPr>
      <t xml:space="preserve">
</t>
    </r>
    <r>
      <rPr>
        <rFont val="Arial"/>
        <color rgb="FF1155CC"/>
        <sz val="10.0"/>
        <u/>
      </rPr>
      <t>2.By</t>
    </r>
    <r>
      <rPr>
        <rFont val="Arial"/>
        <color rgb="FF1155CC"/>
        <sz val="10.0"/>
        <u/>
      </rPr>
      <t xml:space="preserve"> using Publish API, Publish the Question </t>
    </r>
  </si>
  <si>
    <t>Subjective  question should be published via API.
1. Image
2. Video
3. Text
4. Marks</t>
  </si>
  <si>
    <t>Verify Question set can be published via API.</t>
  </si>
  <si>
    <r>
      <rPr>
        <rFont val="Arial"/>
        <color rgb="FF1155CC"/>
        <sz val="10.0"/>
        <u/>
      </rPr>
      <t>1.Open Postman</t>
    </r>
    <r>
      <rPr>
        <rFont val="Arial"/>
        <color rgb="FF000000"/>
        <sz val="10.0"/>
        <u/>
      </rPr>
      <t xml:space="preserve">
</t>
    </r>
    <r>
      <rPr>
        <rFont val="Arial"/>
        <color rgb="FF1155CC"/>
        <sz val="10.0"/>
        <u/>
      </rPr>
      <t>2.B</t>
    </r>
    <r>
      <rPr>
        <rFont val="Arial"/>
        <color rgb="FF1155CC"/>
        <sz val="10.0"/>
        <u/>
      </rPr>
      <t>y using Publish API, Publish the Question set</t>
    </r>
  </si>
  <si>
    <t>Question set should  be published via API.</t>
  </si>
  <si>
    <t>Verify Ecar is generated for the Published Question.</t>
  </si>
  <si>
    <r>
      <rPr>
        <rFont val="Arial"/>
        <color rgb="FF1155CC"/>
        <sz val="10.0"/>
        <u/>
      </rPr>
      <t xml:space="preserve">1.Open Inquiry new portal
2.Click on create question
3.Login as a reviewer
4.Publish the question
</t>
    </r>
    <r>
      <rPr>
        <rFont val="Arial"/>
        <color rgb="FF1155CC"/>
        <sz val="10.0"/>
        <u/>
      </rPr>
      <t>5.by</t>
    </r>
    <r>
      <rPr>
        <rFont val="Arial"/>
        <color rgb="FF1155CC"/>
        <sz val="10.0"/>
        <u/>
      </rPr>
      <t xml:space="preserve"> using read API.</t>
    </r>
  </si>
  <si>
    <t>Ecar should be generated for the Published Question.</t>
  </si>
  <si>
    <t>Verify Ecar is generated for the Published Question Set</t>
  </si>
  <si>
    <r>
      <rPr>
        <rFont val="Arial"/>
        <color rgb="FF1155CC"/>
        <sz val="10.0"/>
        <u/>
      </rPr>
      <t>1.Open Inquiry new portal
2.Click on create question
3.Login as a reviewer
4.Publish the quest</t>
    </r>
    <r>
      <rPr>
        <rFont val="Arial"/>
        <color rgb="FF000000"/>
        <sz val="10.0"/>
        <u/>
      </rPr>
      <t xml:space="preserve">ion set
</t>
    </r>
    <r>
      <rPr>
        <rFont val="Arial"/>
        <color rgb="FF1155CC"/>
        <sz val="10.0"/>
        <u/>
      </rPr>
      <t>5.by</t>
    </r>
    <r>
      <rPr>
        <rFont val="Arial"/>
        <color rgb="FF1155CC"/>
        <sz val="10.0"/>
        <u/>
      </rPr>
      <t xml:space="preserve"> using read API.</t>
    </r>
  </si>
  <si>
    <t>Ecar should be generated for the Published Question set.</t>
  </si>
  <si>
    <t>IQ-159</t>
  </si>
  <si>
    <t>Verify creator is able to give the solution of the Subjective type Question as mp4/webm Video</t>
  </si>
  <si>
    <t xml:space="preserve">1.Open Inquiry Portal
2. Click on create question set 
3.Select Creator role and select any creaor
4.Create Question set and create sections fill all the mandotary details
5.Create Subjective Questions 
6.Give the solution as mp4/webm video
</t>
  </si>
  <si>
    <t>Creator should be able to give the solution of the Subjective type Question as mp4/webm Video</t>
  </si>
  <si>
    <t>Verify whether the solution video's audio thus given for subjective question stops while user moves to next question during the question set preview.</t>
  </si>
  <si>
    <t>1.Open Inquiry Portal
2. Click on create question set 
3.Select Creator role and select any creaor
4.Create Question set and create sections fill all the mandotary details
5.Create Subjective Questions 
6.Give the solution as mp4/webm video
7.Preview</t>
  </si>
  <si>
    <t>The solution video's audio thus given for subjective question should stops while user moves to next question during the question set preview.</t>
  </si>
  <si>
    <t>https://project-sunbird.atlassian.net/browse/ED-4158</t>
  </si>
  <si>
    <t>Verify whether the solution video's audio thus given for MCQ question stops while user moves to next question during the question set preview.</t>
  </si>
  <si>
    <t>1.Open Inquiry Portal
2. Click on create question set 
3.Select Creator role and select any creaor
4.Create Question set and create sections fill all the mandotary details
5.Create MCQ Questions 
6.Give the solution as mp4/webm video
7.Preview</t>
  </si>
  <si>
    <t>The solution video's audio thus given for MCQ question should stops while user moves to next question during the question set preview.</t>
  </si>
  <si>
    <t>Verify solution video's audio stops playing once the user moves to end screen while previewing during the creation of the subjective question.</t>
  </si>
  <si>
    <t>1.Open Inquiry Portal
2. Click on create question set 
3.Select Creator role and select any creaor
4.Create Question set and create sections fill all the mandotary details
5.Create Subjective Questions 
6.Give the solution as mp4/webm video
7.Preview
8.Solution video's audio stops playing once the user moves to end screen while previewing during the creation of the subjective question.</t>
  </si>
  <si>
    <t>solution video's audio should stops playing once the user moves to end screen while previewing during the creation of the subjective question.</t>
  </si>
  <si>
    <t>Verify solution video's audio stops playing once the user moves to end screen while previewing  the subjective question from the list view.</t>
  </si>
  <si>
    <t>1.Open Inquiry Portal
2. Click on create question set 
3.Select Creator role and select any creaor
4.Create Question set and create sections fill all the mandotary details
5.Create Subjective Questions 
6.Give the solution as mp4/webm video
7.solution video's audio stops playing once the user moves to end screen while previewing  the subjective question from the list view.</t>
  </si>
  <si>
    <t>Solution video's audio should stops playing once the user moves to end screen while previewing the subjective question from the list view.</t>
  </si>
  <si>
    <t>IQ-138</t>
  </si>
  <si>
    <t>Verify whether the score is displayed accurately on preview the MCQ question from the Question List view.</t>
  </si>
  <si>
    <t xml:space="preserve">"1. Open sunbird portal
2. Login with content creator credential
3. Click on profile Icon
4. Click on workspace
5. Click on create tab
6. Click on question set tab
7. Fill all the mandatory values
8. Click on add child button to create section
9. Click on create new button
10. Click on MCQ question type
11. Fill the question, option and solution
12. provide marks
12. Click on Save button
13. select the question from list(under section)
14. Preview the mcq question
15. Observe the marks at the end screen
</t>
  </si>
  <si>
    <t>Score should  be displayed accurately on preview the MCQ question from the Question List view.</t>
  </si>
  <si>
    <t>to be automated</t>
  </si>
  <si>
    <t>Verify whether the score is displayed accurately on preview the MCQ question from the Question creation  preview view.</t>
  </si>
  <si>
    <t xml:space="preserve">"1. Open sunbird portal
2. Login with content creator credential
3. Click on profile Icon
4. Click on workspace
5. Click on create tab
6. Click on question set tab
7. Fill all the mandatory values
8. Click on add child button to create section
9. Click on create new button
10. Click on MCQ question type
11. Fill the question, option and solution
12. provide marks
13. Click on preview button
14. Observe the marks at the end screen
</t>
  </si>
  <si>
    <t>Score should displayed accurately on preview the MCQ question from the Question creation preview view.</t>
  </si>
  <si>
    <t xml:space="preserve">
Verify the end screen score displayed on the question set preview is based on the selected summary format in root node.
1. Section 1 with shuffle on
2. Section 2 with shuffle off
3. Summary as complete, score, duration, score and duration.</t>
  </si>
  <si>
    <t>Shuflle is on in section 1
Shuffle is off in section 2
Summary as complete, score, duration, score and duration.</t>
  </si>
  <si>
    <t xml:space="preserve">1. Open sunbird portal
2. Login with content creator credential
3. Click on profile Icon
4. Click on workspace
5. Click on create tab
6. Click on question set tab
7. Fill all the mandatory values
8. Select summary type as complete, score, duration, score and duration
8. Create 2 section by clicking on add child button
9. Add MCQ question for each section with marks
10. preview the questions
14. Observe the marks at the end screen
</t>
  </si>
  <si>
    <t>The end screen score should displayed on the question set preview is based on the selected summary format in root node.</t>
  </si>
  <si>
    <t>IQ-139</t>
  </si>
  <si>
    <t>Verify try again and view solution button is displayed on the questionset  preview  if show feed back is enabled in the section node for the created MCQ question on providing the incorrect answer.</t>
  </si>
  <si>
    <t>Enable show solution and show feed back in the editor</t>
  </si>
  <si>
    <t>1. Open sunbird portal
2. Login with content creator credential
3. Click on profile Icon
4. Click on workspace
5. Click on create tab
6. Click on question set tab
7. Fill all the mandatory values
8. Click on add child button to create section
9. Enable the show solution and feedback field in section
9. Click on create new button
10. Click on MCQ question type
11. Fill the question, option and solution
12. Click on save button
13. Click on preview button
14. Select wrong option
15. Observe try again and show solution in popup</t>
  </si>
  <si>
    <t>Try again and view solution button should displayed on the questionset preview if show feed back is enabled in the section node for the created MCQ question on providing the incorrect answer.</t>
  </si>
  <si>
    <t>UserShouldGetTryAgainAndSolutionInPopupWhileProvidingWrongAnswer</t>
  </si>
  <si>
    <t>Verify try again and view solution button is displayed on the questionset  preview  if show feed back is enabled in the root node for the created MCQ question on providing the incorrect answer.</t>
  </si>
  <si>
    <t>Enable show solution and show feed back</t>
  </si>
  <si>
    <t>1.Open Inquiry Portal
2. Click on create question set 
3.Select Creator role and select any creaor
4.Create Question set and create sections fill all the mandotary details
5.Create MCQ Questions  with marks
7.try again and view solution button is displayed on the questionset  preview  if show feed back is enabled in the root node for the created MCQ question on providing the incorrect answer.</t>
  </si>
  <si>
    <t>Try again and view solution button should displayed on the questionset preview if show feed back is enabled in the root node for the created MCQ question on providing the incorrect answer.</t>
  </si>
  <si>
    <t>Verify try again and view solution button is not displayed on the questionset  preview  if show feed back is disabled in the section node for the created MCQ question while wrong answer is chosen by the user</t>
  </si>
  <si>
    <t>disable show solution and show feed back</t>
  </si>
  <si>
    <t xml:space="preserve">1. Open sunbird portal
2. Login with content creator credential
3. Click on profile Icon
4. Click on workspace
5. Click on create tab
6. Click on question set tab
7. Fill all the mandatory values
8. Click on add child button to create section
9. disable the show solution and feedback field in section
9. Click on create new button
10. Click on MCQ question type
11. Fill the question, option and solution
12. Click on save button
13. Click on preview button
14. Select wrong option
</t>
  </si>
  <si>
    <t>Try again and view solution button should not displayed on the questionset preview if show feed back is disaled in the section node for the created MCQ question while correct answer is chosen by the user</t>
  </si>
  <si>
    <t>Verify try again and view solution button is not displayed on the questionset  preview  if show feed back is disaled  in the root  node for the created MCQ question while correct answer is chosen by the user</t>
  </si>
  <si>
    <t>1.Open Inquiry Portal
2. Click on create question set 
3.Select Creator role and select any creaor
4.Create Question set and create sections fill all the mandotary details
5.Create MCQ Questions  with marks
7.Try again and view solution button is not displayed on the questionset  preview  if show feed back is disaled  in the root  node for the created MCQ question while correct answer is chosen by the user</t>
  </si>
  <si>
    <t>Try again and view solution button should not displayed on the questionset preview if show feed back is disaled in the root node for the created MCQ question while correct answer is chosen by the user</t>
  </si>
  <si>
    <t>IQ-37</t>
  </si>
  <si>
    <t>Verify Creator is able to search the Question set by using Name and Do_id in All my content section
Verify Reviewer is able to  search the Question set by using Name and Do_id in up for review section</t>
  </si>
  <si>
    <t xml:space="preserve">
Creator should create questionset and sent ot for review</t>
  </si>
  <si>
    <t xml:space="preserve">Scenario 1 :
1. Open sunbird portal
2. Login with content creator credential
3. Click on profile Icon
4. Click on workspace
5. Click on questionset
6. Fill all the mandatory fields in root node
7. Click on add child button to create section
8. Click on create new button
9. Click on MCQ or subjective question template
10. Fill the question and option field
11. Click on save button
12. Click on send for review
13. Click on All my content tab
14.Search with questionset name and Do_id in search box which is in questionset with review status
Scenario 2:
1. Open sunbird portal
2. Login with content reviewer credential
3. Click on profile Icon
4. Click on workspace
5. Click on up for review section
6.Search with questionset name and Do_id in search box 
</t>
  </si>
  <si>
    <t>Creator should be able to search the Question set by using Name and Do_id in All my content section
Reviewer should be able to search the Question set by using Name and Do_id in Up for review section</t>
  </si>
  <si>
    <t>CreatorAbleToSearchWithDoidAndQuestiosetNameInAllMyContentAndUpForReviewSection</t>
  </si>
  <si>
    <t xml:space="preserve">Verify Creator is able to see delete Symbol for Draft,live and review status question sets </t>
  </si>
  <si>
    <t xml:space="preserve">1. Open sunbird portal
2. Login with content creator credential
3. Click on profile Icon
4. Click on workspace
5. Click on All my content tab
6.Observe the delete symbol for questionset with draft, live and review status </t>
  </si>
  <si>
    <t xml:space="preserve">Creator should be able to see delete Symbol for Draft,live and review status question sets </t>
  </si>
  <si>
    <t>Verify Confirmation popup is getting displayed  while deleting the question set with Yes or No buttons and Creator Clicked on Yes Question set Deleted Successfully message get displayed</t>
  </si>
  <si>
    <t xml:space="preserve">1. Open sunbird portal
2. Login with content creator credential
3. Click on profile Icon
4. Click on workspace
5. Click on All my content tab
6.Search with question set with draft, review and live
7. Click on delete Icon
8. Observe the popup with yes or no
9. Click on Yes button
10. Observe the message </t>
  </si>
  <si>
    <t>Confirmation popup should be displayed  while deleting the question set with Yes or No buttons and Creator Clicked on Yes Question set Deleted Successfully message get displayed</t>
  </si>
  <si>
    <t>Verify Creator is able to delete the Draft Question set From All my content</t>
  </si>
  <si>
    <t xml:space="preserve">1. Open sunbird portal
2. Login with content creator credential
3. Click on profile Icon
4. Click on workspace
5. Click on All my content tab
6.Search with question set with draft status
7. Click on delete Icon
8. Observe the popup with yes or no
9. Click on Yes button
10. Observe the message </t>
  </si>
  <si>
    <t>Creator should be able to delete the Draft Question set  from All my content</t>
  </si>
  <si>
    <t>Verify Creator is able to delete the Review status Question set From All my content</t>
  </si>
  <si>
    <t xml:space="preserve">1. Open sunbird portal
2. Login with content creator credential
3. Click on profile Icon
4. Click on workspace
5. Click on All my content tab
6.Search with question set with review status
7. Click on delete Icon
8. Observe the popup with yes or no
9. Click on Yes button
10. Observe the message </t>
  </si>
  <si>
    <t>Creator should be able to delete the Review status Question set From All my content</t>
  </si>
  <si>
    <t>Verify Creator is able to delete the live Question set From All my content</t>
  </si>
  <si>
    <t xml:space="preserve">1. Open sunbird portal
2. Login with content creator credential
3. Click on profile Icon
4. Click on workspace
5. Click on All my content tab
6.Search with question set with Live status
7. Click on delete Icon
8. Observe the popup with yes or no
9. Click on Yes button
10. Observe the message </t>
  </si>
  <si>
    <t>Creator should be  able to delete the live Question set From All my content</t>
  </si>
  <si>
    <t>Verify creator is not able to delete the draft version of the live question set.</t>
  </si>
  <si>
    <t>1. Open sunbird portal
2. Login with content creator credential
3. Click on profile Icon
4. Click on workspace
5. Click on All my content section
6. Search with draft version of the live question set.
7. Observe the delete Icon</t>
  </si>
  <si>
    <t>Creator should not able to delete the draft version of the live question set.</t>
  </si>
  <si>
    <t>Verify delete option is not available for the reviewer.</t>
  </si>
  <si>
    <t>1. Open sunbird portal
2. Login with content reviewer credential
3. Click on profile Icon
4. Click on workspace
5. Click on up for review tab
6. Search questionset with draft, live, review status
7. Observe the delete Icon</t>
  </si>
  <si>
    <t>Delete option should not available for the reviewer.</t>
  </si>
  <si>
    <t>IQ-246</t>
  </si>
  <si>
    <t>5.5.0</t>
  </si>
  <si>
    <t>Verify while selecting the Layouts in the Question editor, the following Message is visible when creator creating the MCQ question 
 "Layout is responsive to the resolution of your device"</t>
  </si>
  <si>
    <t>Login to sunbird portal
Login with contentcreator credential
Click on profile Icon
Click on workspace
Click on questionset
Fill the all mandatory fields
Create the section
Click on create new button
Click on MCQ question type
Mousehover on the i Icon next to select layout text</t>
  </si>
  <si>
    <t>User should see message as "Layout is responsive to the resolution of your device" once mouseover on the i icon</t>
  </si>
  <si>
    <t>Verify Options are not visible  Vertically on Portait preview of MCQ question when Creator Creating the Question with Horizontal and Grid Layouts</t>
  </si>
  <si>
    <t>Login to sunbird portal
Login with contentcreator credential
Click on profile Icon
Click on workspace
Click on questionset
Fill the all mandatory fields
Create the section
Click on create new button
Click on MCQ question type
Add 2 more options in mcq question
Fill the question and options
Select grid layout
Click on preview button 
observe the options
Select horizontal layout
Click on preview button 
observe the options</t>
  </si>
  <si>
    <t>Options should not visible Vertically on Portait preview of MCQ question when Creator Creating the Question with Horizontal and Grid Layouts</t>
  </si>
  <si>
    <t>IQ-197</t>
  </si>
  <si>
    <t>Verify edit Option is not displayed on the editor for the question which are added from library
1.MCQ
2.Subjective</t>
  </si>
  <si>
    <t xml:space="preserve">Login to sunbird portal
Login with contentcreator credential
Click on profile Icon
Click on workspace
Click on questionset
Fill the all mandatory fields
Create the section
Click on Add from library
Add live MCQ and subjective question
Click on live MCQ and subjective question from list
Observe </t>
  </si>
  <si>
    <t>Verify edit option should not  be display on the editor for the question which are added from library
1.MCQ
2.Subjective</t>
  </si>
  <si>
    <t>Verify edit option is not displayed for live questions on the editor  when user edit the question added from library after the preview of  question
1.MCQ
2.Subjective</t>
  </si>
  <si>
    <t xml:space="preserve">Login to sunbird portal
Login with contentcreator credential
Click on profile Icon
Click on workspace
Click on questionset
Fill the all mandatory fields
Create the section
Click on Add from library
Add live MCQ and subjective question
Preview live MCQ and subjective question from list
Observe </t>
  </si>
  <si>
    <t>Verify edit option should not be display for live questions on the editor  when user edit the question added from library after the preview of  question
1.MCQ
2.Subjective</t>
  </si>
  <si>
    <t>Verify edit Option is not displayed for live questions on the editor when user edit the live question set after the preview of question
1.MCQ
2.Subjective</t>
  </si>
  <si>
    <t>Edit Option should be not display for live questions on the editor when user edit the live question set after the preview of question
1.MCQ
2.Subjective</t>
  </si>
  <si>
    <t>IQ-247</t>
  </si>
  <si>
    <t>Verify Creator is able to add minimum 2 to 4 Options in the MCQ Question</t>
  </si>
  <si>
    <t>Login to sunbird portal
Login with contentcreator credential
Click on profile Icon
Click on workspace
Click on questionset
Fill the all mandatory fields
Create the section
Click on create new button
Click on MCQ type question
Click on Add option</t>
  </si>
  <si>
    <t>Creator should able to add minimum 2 to 4 Options in the MCQ Question</t>
  </si>
  <si>
    <t>Verify Craetor is able to select the Multiple options as correct answers while creating the MCQ Question</t>
  </si>
  <si>
    <t>Login to sunbird portal
Login with contentcreator credential
Click on profile Icon
Click on workspace
Click on questionset
Fill the all mandatory fields
Create the section
Click on create new button
Click on MCQ type question
Click on Add option
Fill the question, options and solution
Select more than one option</t>
  </si>
  <si>
    <t>Creator should able to select the Multiple options as correct answers while creating the MCQ Question</t>
  </si>
  <si>
    <t>Veify Creator is able to add marks after creating MCQ question with multiple correct options.</t>
  </si>
  <si>
    <t>Login to sunbird portal
Login with contentcreator credential
Click on profile Icon
Click on workspace
Click on questionset
Fill the all mandatory fields
Create the section
Click on create new button
Click on MCQ type question
Click on Add option
Fill the question, options and solution fields
Select more than one option
Add marks under question details</t>
  </si>
  <si>
    <t>Creator should able to add marks after creating MCQ question with multiple correct options.</t>
  </si>
  <si>
    <t>Verify creator is able to save the Question set by selecting multiple correct answers and adding marks</t>
  </si>
  <si>
    <t>Login to sunbird portal
Login with contentcreator credential
Click on profile Icon
Click on workspace
Click on questionset
Fill the all mandatory fields
Create the section
Click on create new button
Click on MCQ type question
Click on Add option
Fill the question, options and solution fields
Select more than one option
Add marks under question details
Click on save button</t>
  </si>
  <si>
    <t>creator should able to save the Question set by selecting multiple correct answers and adding marks</t>
  </si>
  <si>
    <t xml:space="preserve">Verify Creator is able to preview the MCQ Question by selecting multiple options </t>
  </si>
  <si>
    <t>Login to sunbird portal
Login with contentcreator credential
Click on profile Icon
Click on workspace
Click on questionset
Fill the all mandatory fields
Create the section
Click on create new button
Click on MCQ type question
Click on Add option
Fill the question, options and solution fields
Select more than one option
Click on preview button</t>
  </si>
  <si>
    <t xml:space="preserve">Creator should able to preview the MCQ Question by selecting multiple options </t>
  </si>
  <si>
    <t>Verify Creator is able to select the multiple options while preview the Individual MCQ Question</t>
  </si>
  <si>
    <t>Login to sunbird portal
Login with contentcreator credential
Click on profile Icon
Click on workspace
Click on questionset
Fill the all mandatory fields
Create the section
Click on create new button
Click on MCQ type question
Click on Add option
Fill the question, options and solution fields
Select more than one option
Click on preview button
Select the multiple correct option</t>
  </si>
  <si>
    <t>Creator should able to select the multiple options while preview the Individual MCQ Question</t>
  </si>
  <si>
    <t xml:space="preserve">Verify Creator is able to select the multiple options while list preview of MCQ question  </t>
  </si>
  <si>
    <t>Login to sunbird portal
Login with contentcreator credential
Click on profile Icon
Click on workspace
Click on questionset
Fill the all mandatory fields
Create the section
Click on create new button
Click on MCQ type question
Click on Add option
Fill the question, options and solution fields
Select more than one option
Click on save button
Click on MCQ question from list
Select multiple answer</t>
  </si>
  <si>
    <t xml:space="preserve">Creator should able to select the multiple options while list preview of MCQ question  </t>
  </si>
  <si>
    <t>Verify Creator is able to select the Multiple Options while doing entire Question set preview
Verify User is not able to select more than 2 options while consuming the mcq question</t>
  </si>
  <si>
    <t>Created questionset with mcq with 2 correct options</t>
  </si>
  <si>
    <t xml:space="preserve">Login to sunbird portal
Login with contentcreator credential
Click on profile Icon
Click on workspace
Click on questionset
Fill the all mandatory fields
Create the section
Click on create new button
Click on MCQ type question
Click on Add option
Fill the question and options
Select more than two options then provide 2 correct options
Click on save button
Click on questionset preview button
Try to select option more than 2 options </t>
  </si>
  <si>
    <t>Creator should able to select the Multiple Options while doing entire Question set preview
User should not able to select more than 2 options while consuming the mcq question</t>
  </si>
  <si>
    <t>CreatorShouldAbleToCreateMCQQuestionBySelectingMultipleOptions</t>
  </si>
  <si>
    <t>Verify Creator is able to edit the draft question and change the correct option</t>
  </si>
  <si>
    <t>Login to sunbird portal
Login with contentcreator credential
Click on profile Icon
Click on workspace
Click on questionset
Fill the all mandatory fields
Create the section
Click on create new button
Click on MCQ type question
Click on Add option
Fill the question, options and solution fields
Select more than one option
Click on save button
Click on save as draft button
Click on All my content section
Open the draft questionset
Change the options for questions</t>
  </si>
  <si>
    <t>Creator should able to edit the draft question and change the correct option</t>
  </si>
  <si>
    <t xml:space="preserve">Verify the score at the end page of  player after selecting Multiple correct answers
(here if creator is given 2 correct options) </t>
  </si>
  <si>
    <t>Login to sunbird portal
Login with contentcreator credential
Click on profile Icon
Click on workspace
Click on questionset
Fill the all mandatory fields
Create the section
Click on create new button
Click on MCQ type question
Click on Add option
Fill the question, options and solution fields
Select more than one option
Click on save button
Click on preview button
Click on Next button
Select answer with multiple option
Click on next button
Observe the score</t>
  </si>
  <si>
    <t>User should able to see score at the end of the page</t>
  </si>
  <si>
    <t>Verify the score at the end page of  player after selecting Multiple answers-one is correct and one is wrong option
(here if creator is given 2 correct options )</t>
  </si>
  <si>
    <t>Login to sunbird portal
Login with contentcreator credential
Click on profile Icon
Click on workspace
Click on questionset
Fill the all mandatory fields
Create the section
Click on create new button
Click on MCQ type question
Click on Add option
Fill the question, options and solution fields
Select more than one option
Click on save button
Click on preview button
Click on Next button
Select one correct answer and select one wrong answer
Click on next button
Observe the score</t>
  </si>
  <si>
    <t>Verify the score at the end page of  player after selecting Multiple answers- all are wrong
(here if creator is given 2 correct options)</t>
  </si>
  <si>
    <t>Login to sunbird portal
Login with contentcreator credential
Click on profile Icon
Click on workspace
Click on questionset
Fill the all mandatory fields
Create the section
Click on create new button
Click on MCQ type question
Click on Add option
Fill the question, options and solution fields
Select more than one option
Click on save button
Click on preview button
Click on Next button
Select mutiple with wrong answer
Click on next button
Observe the score</t>
  </si>
  <si>
    <t>Precondition:
Suffle is Enabled
Creator created the MCQ Questions with Multiple correct answer(here 2 correct options  and these correct options devides 1 Mark )
Creator given the Marks for every individual Question
Creator Selected the 2 correct options while playing the Question set
Verify score gets calculated as 1 in the player</t>
  </si>
  <si>
    <t>Open the sunbird portal
Login with the content creator credential
Click on profile Icon
Click on workspace
Click on questionset
Fill all the mandatory fields 
Create a section
Enable shuffle
Click on create new
Click on mcq question type
Add 4 options
Fill the question and options fields
Give 2 option with correct answer
Add 1 marks 
Click on save button
Click preview button
Observe the score at the emd</t>
  </si>
  <si>
    <t>User should get score as 1 at end of the player</t>
  </si>
  <si>
    <t>Precondition:
Suffle is Enabled
Creator created the MCQ Questions with Multiple correct answer(here 2 correct options  and these correct options devides 1 Mark )
Creator given the Marks for every individual Question
Creator Selected the 1 correct options and 1 wrrong answer while playing the Question set
Verify score gets calculated as 1 in the player</t>
  </si>
  <si>
    <t>Precondition:
Suffle is Enabled
Creator created the MCQ Questions with Multiple correct answer(here 2 correct options  and these correct options devides 1 Mark )
Creator given the Marks for every individual Question
Creator Selected 2 wrrong answers while playing the Question set
Verify score gets calculated as 0 in the player</t>
  </si>
  <si>
    <t>Open the sunbird portal
Login with the content creator credential
Click on profile Icon
Click on workspace
Click on questionset
Fill all the mandatory fields 
Create a section
Enable shuffle
Click on create new
Click on mcq question type
Add 4 options
Fill the question and options fields
Give 2 option with wrong answer
Add 1 marks 
Click on save button
Click preview button
Observe the score at the end</t>
  </si>
  <si>
    <t>User should get score as 0 at end of the player</t>
  </si>
  <si>
    <t>Verify Creator is able  to send the Questionset for review after creating MCQ questions with multiple options 
Verify reviewer is able to select the multiple options of MCQ on the player and Approve it</t>
  </si>
  <si>
    <t>Login to sunbird portal
Login with contentcreator credential
Click on profile Icon
Click on workspace
Click on questionset
Fill the all mandatory fields
Create the section
Click on create new button
Click on MCQ type question
Click on Add option
Fill the question, options and solution fields
Select more than one option
Click on save button
Click on send for review button
Login to sunbird portal
Login with contentreviewer credential
Click on profile Icon
Click on workspace
Click on All my contents
search with question set with multiple option which is in review status
Open the question set
Click on publish button</t>
  </si>
  <si>
    <t>Creator should able  to send the Questionset for review after creating MCQ questions with multiple options 
Reviewer should able to select the multiple options of MCQ on the player and Approve it</t>
  </si>
  <si>
    <t>CreatorShouldSendForReviewForMCQQuestionOfMultipleOptionsAndPublishit</t>
  </si>
  <si>
    <t xml:space="preserve">
Verify Creator is able  to send the Questionset for review after creating MCQ questions with multiple options 
Verify reviewer is able to select the multiple options of MCQ on the player and Reject it
</t>
  </si>
  <si>
    <t>Login to sunbird portal
Login with contentcreator credential
Click on profile Icon
Click on workspace
Click on questionset
Fill the all mandatory fields
Create the section
Click on create new button
Click on MCQ type question
Click on Add option
Fill the question, options and solution fields
Select more than one option
Click on save button
Click on send for review button
Login to sunbird portal
Login with contentreviewer credential
Click on profile Icon
Click on workspace
Click on All my contents
search the question set with multiple option which is in review status
Open the question set
Click on reject button</t>
  </si>
  <si>
    <t>Creator should able  to send the Questionset for review after creating MCQ questions with multiple options 
Reviewer should able to select the multiple options of MCQ on the player and reject it</t>
  </si>
  <si>
    <t>CreatorShouldSendForReviewForMCQQuestionOfMultipleOptionsAndRejectIt</t>
  </si>
  <si>
    <t>Verify Creator is able to preview the live question set with MCQ questions by selecting multiple options</t>
  </si>
  <si>
    <t>question should created with multiple option</t>
  </si>
  <si>
    <t>Login to sunbird portal
Login with contentreviewer credential
Click on profile Icon
Click on workspace
Click on All my contents
search the live questionset
Open the question set
Click on preview button</t>
  </si>
  <si>
    <t>Creator should able to preview the live question set with MCQ questions by selecting multiple options</t>
  </si>
  <si>
    <t>Verify User is able to Play  the MCQ Question set by selecting mutiple options In portal</t>
  </si>
  <si>
    <t>Login to sunbird portal
Login with valid credential
Click on search button
Search the live questionset with multple option
Open the live questionset
Consume it</t>
  </si>
  <si>
    <t>User should able to Play  the MCQ Question set by selecting mutiple options In portal</t>
  </si>
  <si>
    <t>Verify User is not able to select more than 2 options while consuming the mcq question</t>
  </si>
  <si>
    <t>Precondition:
Creator selected two options as correct Answer on editor
Verify creator is able to select only two option on player not more than that whether if he selected correct or wrong answer</t>
  </si>
  <si>
    <t>Open the sunbird portal
Login with valid credential
Search with questionset do id
Open the questionset
Try to select the option more than 2
observe</t>
  </si>
  <si>
    <t>User should not able to select more than 2 options while consuming the mcq question</t>
  </si>
  <si>
    <t>IQ-181</t>
  </si>
  <si>
    <t>5.6.0</t>
  </si>
  <si>
    <t>Unable to create more than 20 questions in the Question set.</t>
  </si>
  <si>
    <t>Configure questionset limit to 20</t>
  </si>
  <si>
    <t xml:space="preserve">Login to sunbird portal
Login with contentcreator credential
Click on profile Icon
Click on workspace
Click on questionset
Fill the all mandatory fields
Create the section
Click on add library
Add upto 20 questions
observe
</t>
  </si>
  <si>
    <t>user should get error message "Cannot add question, reached limit of maximum  number of quesrions allowed"</t>
  </si>
  <si>
    <t>IQ-329</t>
  </si>
  <si>
    <t>List API is throwing 400 if creator add more than 20 Questions</t>
  </si>
  <si>
    <t xml:space="preserve">Login to sunbird portal
Login with contentcreator credential
Click on profile Icon
Click on workspace
Click on questionset
Fill the all mandatory fields
Create the section
Click on add library
Add upto 20 questions
open the developer console
observe
</t>
  </si>
  <si>
    <t>if creator add more than 20 Questions should not get list api 400 error</t>
  </si>
  <si>
    <t>IQ-300</t>
  </si>
  <si>
    <t>Create question via api without body should get error message if question sent for review</t>
  </si>
  <si>
    <t>Open the postman
Open the question create api
remove body from payload
Click on send button
Open the postman
Open the question review  api
Add created question do id
Click on send button</t>
  </si>
  <si>
    <t>User should able to create question sucessfully
User should get error message "" and 400 bad request error</t>
  </si>
  <si>
    <t>Create question via api without body should get error message if question sent for publish</t>
  </si>
  <si>
    <t>Open the postman
Open the question create api
remove body from payload
Click on send button
Open the postman
Open the question publish api
Add created question do id
Click on send button</t>
  </si>
  <si>
    <t>Create question via api with body should get 200k reponse if question sent for review</t>
  </si>
  <si>
    <t>Create question via api with body should get 200k reponse if question sent for publish</t>
  </si>
  <si>
    <t>Open the postman
open the question create api
remove the body in the payload
Click on send button
Open the postman
open the question review api
add created question do id
Click on send button</t>
  </si>
  <si>
    <t>User should able to create question successfully
User should able to get error ""Mandatory Fields [body] Missing for do_21402653801987276815" and 400 bad request error</t>
  </si>
  <si>
    <t>Open the postman
open the question create api
remove the body in the payload
Click on send button
Open the postman
open the question publish api
add created question do id
Click on send button</t>
  </si>
  <si>
    <t>Open the postman
open the question create api
Click on send button
Open the postman
open the question review api
add created question do id
Click on send button</t>
  </si>
  <si>
    <t>User should able to create question successfully
User should able to send for review successfullt and get 200k response</t>
  </si>
  <si>
    <t>Open the postman
open the question create api
Click on send button
Open the postman
open the question publish api
add created question do id
Click on send button</t>
  </si>
  <si>
    <t>User should able to create question successfully
User should able to send for publish successfullt and get 200k response</t>
  </si>
  <si>
    <t xml:space="preserve">Create an mcq question without body and send it for review. expected: 400 </t>
  </si>
  <si>
    <t>Open the postman
open the mcq question create api
remove the body in the payload
Click on send button
Open the postman
open the question review api
add created question do id
Click on send button</t>
  </si>
  <si>
    <t xml:space="preserve">Create an mcq question without interactions and send it for review. expected: 400 </t>
  </si>
  <si>
    <t>Open the postman
open the mcq question create api
remove the interactions in the payload
Click on send button
Open the postman
open the question review api
add created question do id
Click on send button</t>
  </si>
  <si>
    <t>User should able to create question successfully
User should able to get error ""Mandatory Fields [interactions ] Missing for do_21402653801987276815" and 400 bad request error</t>
  </si>
  <si>
    <t xml:space="preserve">Create an mcq question without responseDeclaration and send it for review. expected: 400 </t>
  </si>
  <si>
    <t>Open the postman
open the mcq question create api
remove the responseDeclaration in the payload
Click on send button
Open the postman
open the question review api
add created question do id
Click on send button</t>
  </si>
  <si>
    <t>User should able to create question successfully
User should able to get error ""Mandatory Fields [responseDeclaration] Missing for do_21402653801987276815" and 400 bad request error</t>
  </si>
  <si>
    <t xml:space="preserve">Create an mcq question without editorState and send it for review. expected: 400 </t>
  </si>
  <si>
    <t>Open the postman
open the mcq question create api
remove the editorState in the payload
Click on send button
Open the postman
open the question review api
add created question do id
Click on send button</t>
  </si>
  <si>
    <t>User should able to create question successfully
User should able to get error ""Mandatory Fields [editorState ] Missing for do_21402653801987276815" and 400 bad request error</t>
  </si>
  <si>
    <t>Create an subjective question without answer and send it for review. expected: 400</t>
  </si>
  <si>
    <t>Open the postman
open the subjective question create api
remove the answer in the payload
Click on send button
Open the postman
open the question review api
add created question do id
Click on send button</t>
  </si>
  <si>
    <t>User should able to create question successfully
User should able to get error ""Mandatory Fields [answer] Missing for do_21402653801987276815" and 400 bad request error</t>
  </si>
  <si>
    <t>Create an subjective question without editorState and send it for review. expected: 400</t>
  </si>
  <si>
    <t>Open the postman
open the subjective question create api
remove the editorState  in the payload
Click on send button
Open the postman
open the question review api
add created question do id
Click on send button</t>
  </si>
  <si>
    <t>User should able to create question successfully
User should able to get error ""Mandatory Fields [editorState] Missing for do_21402653801987276815" and 400 bad request error</t>
  </si>
  <si>
    <t>Create a questionset having one mcq children (visibility: Parent) not having any one of the required props (body, responseDeclaration, interaction etc) and send it for review</t>
  </si>
  <si>
    <t>Create MCQ question without body, responseDeclaration, interaction etc
Add this question to questionset</t>
  </si>
  <si>
    <t>Open the postman
open the questionset review api
Click on send button</t>
  </si>
  <si>
    <t>User should able to get error ""Mandatory Fields [body, responseDeclaration, interaction ] and 400 bad request error</t>
  </si>
  <si>
    <t>Create a questionset having one subjective children (visibility: Parent) not having any one of the required props (answer, editorState) and send it for review</t>
  </si>
  <si>
    <t>Create subjective question without answer, editorState
Add this question to questionset</t>
  </si>
  <si>
    <t>User should able to get error ""Mandatory Fields [answer, editorState] and 400 bad request error</t>
  </si>
  <si>
    <t xml:space="preserve"> Create a questionset having one mcq children (visibility: Default) not having any one of the required props (body, responseDeclaration, interaction etc) and send it for review</t>
  </si>
  <si>
    <t>IQ-345</t>
  </si>
  <si>
    <t>5.7.0</t>
  </si>
  <si>
    <t>Zoom icon is visible properly if user add image in the solution for subjective question</t>
  </si>
  <si>
    <t>Login to sunbird portal
Login with contentcreator credential
Click on profile Icon
Click on workspace
Click on questionset
Fill the all mandatory fields
Create the section
Select subjective question
Add images to question, answer and solution
Click on save
Click on preview button
Click on solution button
observe</t>
  </si>
  <si>
    <t>Zoom icon should be proper visible if user add image in the solution for subjective question</t>
  </si>
  <si>
    <t>Zoom icon is visible properly if user add image in the solution for MCQ question</t>
  </si>
  <si>
    <t>Login to sunbird portal
Login with contentcreator credential
Click on profile Icon
Click on workspace
Click on questionset
Fill the all mandatory fields
Create the section
Select MCQ question
Add images to solution
Click on save
Click on preview button
Click on solution button
observe</t>
  </si>
  <si>
    <t>Zoom icon should be proper visible if user add image in the solution for MCQ question</t>
  </si>
  <si>
    <t xml:space="preserve">        
User is able to click on zoom icon then click on Zoom (+) or (-)</t>
  </si>
  <si>
    <t>Login to sunbird portal
Login with contentcreator credential
Click on profile Icon
Click on workspace
Click on questionset
Fill the all mandatory fields
Create the section
Select MCQ question
Add images to question, option and solution
Click on save
Click on preview button
Click on Zoom + and - Icon</t>
  </si>
  <si>
    <t xml:space="preserve">        
User should able to click on zoom icon then click on Zoom (+) or (-)</t>
  </si>
  <si>
    <t>Zoom icon is visible properly if image add to question and option for MCQ question</t>
  </si>
  <si>
    <t>Login to sunbird portal
Login with contentcreator credential
Click on profile Icon
Click on workspace
Click on questionset
Fill the all mandatory fields
Create the section
Select MCQ question
Add images to question and option
Click on save
Click on preview button
observe</t>
  </si>
  <si>
    <t>Zoom icon should visible properly if image add to question and option for MCQ question</t>
  </si>
  <si>
    <t>Zoom icon is visible properly if image add to question and answer for Subjective question</t>
  </si>
  <si>
    <t>Login to sunbird portal
Login with contentcreator credential
Click on profile Icon
Click on workspace
Click on questionset
Fill the all mandatory fields
Create the section
Select subjective question
Add images to question and answer
Click on save
Click on preview button
observe</t>
  </si>
  <si>
    <t>Zoom icon should visible properly if image add to question and answer for Subjective question</t>
  </si>
  <si>
    <t>IQ-334</t>
  </si>
  <si>
    <t>Zoom (-) icon is visible if user clicks on zoom icon for the image</t>
  </si>
  <si>
    <t>Login to sunbird portal
Login with contentcreator credential
Click on profile Icon
Click on workspace
Click on questionset
Fill the all mandatory fields
Create the section
Select MCQ question
Add images to question option and solution
Click on save
Click on preview button
observe the - zoom Icon</t>
  </si>
  <si>
    <t>Zoom (-) icon should visible if user clicks on zoom icon for the image</t>
  </si>
  <si>
    <t xml:space="preserve">User is able to click on Zoom (-) icon </t>
  </si>
  <si>
    <t>Login to sunbird portal
Login with contentcreator credential
Click on profile Icon
Click on workspace
Click on questionset
Fill the all mandatory fields
Create the section
Select MCQ question
Add images to question option and solution
Click on save
Click on preview button
Click on  - zoom Icon</t>
  </si>
  <si>
    <t xml:space="preserve">User should able to click on Zoom (-) icon </t>
  </si>
  <si>
    <t>Verify that in library page
1. The notification bell icon is displayed once user login to the app
2. Clicking on bell icon all the notifications should get displayed if any</t>
  </si>
  <si>
    <t>1. Open Sunbird Mobile App
2. Complete Onboarding
3. Click on Cancel button in the theme cahnge popup
4. Click on Profile tab
5. Click on Login button
6. Login with valid credentials 
7. Click on Library page
8. Observe</t>
  </si>
  <si>
    <t>1. User should be able to Login successfully
2. USer should land on Library page on clicking on Library tab
3. Notification bell icon is displayed in the library page
4. On clicking on bell icon all the notifications should get displayed</t>
  </si>
  <si>
    <t>verifyUserAbleToViewNotifications</t>
  </si>
  <si>
    <t>Verify that Recently viewed section should not be displayed in library page for both guest and logged in user</t>
  </si>
  <si>
    <t>1. Open Sunbird Mobile App
2. Complete Onboarding
3. Click on Cancel button in the theme cahnge popup
4. Open any content in Library page
5. Close and come back to the Library tab.
6. Scroll down and check
========================
1. Open Sunbird Mobile App
2. Complete Onboarding
3. Click on Cancel button in the theme cahnge popup
4. Click on Profile tab
5. Click on Login button
6. Login with valid credentials 
7. Click on Library page
8. Open any content.
9. Close and come back to the Library tab.
10. Scroll down and check</t>
  </si>
  <si>
    <t>1. After onboarding Recently viewed section should not be available in the Library tab.</t>
  </si>
  <si>
    <t>verifyNoRecentlyViewedSectionInLibrarypage</t>
  </si>
  <si>
    <t>Verify that when user has selected multiple values for Medium and Class during onboarding then user is taken to the combination with most number of books in Library page (Eg: User has selected Class has 2,3,4 and Medium has English,Hindi. Class-2, Medium-English has 2 books and Class-3, Medium-English has 4 Books. Then user should be taken to Class-3,Medium-English)</t>
  </si>
  <si>
    <t>1. Open Sunbird Mobile App
2. Login/browse as guest
3.Fill onboarding, Select the Mutiple values in BMC
4.Observe the Profile Page
5.Observe the Library page</t>
  </si>
  <si>
    <t>User should be able to select Multiple BMC while On Boarding details and it should refelct in Profile page , based on that contents should get displayed in library page.</t>
  </si>
  <si>
    <t>MultipleValuesInBMSOnBoarding</t>
  </si>
  <si>
    <t>Verify that user able to see the "see more books &amp; content" and "let us know" here button if library contains books or not</t>
  </si>
  <si>
    <t>1. Open Sunbird Mobile App
2. Select language
3. Select user type
4. Observe the filters present
5. Select the filters value BMC and save
6. Observe the library list</t>
  </si>
  <si>
    <t>1. User should be able to see the see more books &amp; content option at the bottom on library list view
2. User can raise a content availablity request by clicking on "Let us know here" button</t>
  </si>
  <si>
    <t>UserAbleToSeeMoreBooks</t>
  </si>
  <si>
    <t>Verify that on the bottom of the "Let us know" page, "Help" button should be displayed and clicking on "help" user should be redirected to FAQ screen</t>
  </si>
  <si>
    <t>1. Open Sunbird App
2. Login/Browse as guest
3. Tap on library tab
4. Tap on "Let us know" button
5. Select BMGS
6. Tap on submit
7. Tap on help button</t>
  </si>
  <si>
    <t>Help button should be displayed at the bottom of the page</t>
  </si>
  <si>
    <t>HelpButtonVerify</t>
  </si>
  <si>
    <t>Verify that clicking on "Let us know" button user is redirected to BMGS and content type filter
&amp;
Verify that user is able to select BMGS values from the page and able to submit the request</t>
  </si>
  <si>
    <t>1. Open Sunbird App
2. Login/Browse as guest
3. Tap on library tab
4. Tap on "Let us know" button
5. Select BMGS values and click on submit</t>
  </si>
  <si>
    <t>User should be redirected to BMGS selection screen</t>
  </si>
  <si>
    <t>verfiyLetUsKnowBtn</t>
  </si>
  <si>
    <t>Verify that post submitting the request user is shown with a contents from same tenant followed with CBSE/NCERT board based on Medium, Grade, Subject and content type</t>
  </si>
  <si>
    <t>1. Open Sunbird App
2. Login/Browse as guest
3. Tap on library tab
4. Tap on "Let us know" button
5. Selecte BMGS values
6. Tap on submit</t>
  </si>
  <si>
    <t>post submitting the request user is shown with a contents from same tenant followed with CBSE/NCERT board based on MGS and content type</t>
  </si>
  <si>
    <t>Verify that if user selects any class and medium in library page and then navigates to Course/ Profile or consumes/searches any content then the user should still see the selected class and medium in Library page
&amp;
Verify that if user selects any class and medium in library page and then closes the app and reopens then the user should be displayed with the users profile preference</t>
  </si>
  <si>
    <t>1. Open Sunbird Mobile App
2. Login/browse as guest
3. Fill onboarding, Select the Mutiple values in BMC
4. Observe the Profile Page
5. Observe the Library page
6. Select the any class and Medium in library page.</t>
  </si>
  <si>
    <t>user should be able to selects any class and medium in library page and then navigates to Training,Profile or consumes/searches any content then the user should still see the selected class and medium in Library page
&amp;
 user should be able to selects any class and medium in library page and then closes the app and reopens then the user should be displayed with the users profile preference</t>
  </si>
  <si>
    <t>verifyClassAndMediumInLibraryPage</t>
  </si>
  <si>
    <t>SB-19810</t>
  </si>
  <si>
    <t>Verify that when user searches for any content in the below sections then all the content types should be displayed
1. Library
2. Course
Verify that user is able to search collection/contents/course form all the tabs</t>
  </si>
  <si>
    <t>1. Open Sunbird Mobile App
2. Search for any content from Library as well as  Course</t>
  </si>
  <si>
    <t>when user searches for any content in the below sections then all the content types should be displayed
1. Library
2. Course
user is able to search collection/contents/course form all the tabs</t>
  </si>
  <si>
    <t>SearchContetInAllTabs</t>
  </si>
  <si>
    <t>Verify that user is able to search the contents and recently searched keywords are getting displayed when the user clicks on search icon in library page.</t>
  </si>
  <si>
    <t>1. Open Sunbird Mobile App
2. Select language
3. Select user type
4. Fill onboarding details and click on submit button.
5. Click on search icon in library page.
6.Search for the any contents.</t>
  </si>
  <si>
    <t>1. User should be able to searh the contents and proper message should be displayed if the contents is not available
 2. recently searched keywords are getting displayed when the user clicks on search icon in library page.</t>
  </si>
  <si>
    <t>library Page</t>
  </si>
  <si>
    <t>Verify that when user is in "Continue learning" section of the library page, user is displayed with minimum information such as:
1. Image of content
2. Title of content
3. By publishing org</t>
  </si>
  <si>
    <t>-User should have enrolled into courses</t>
  </si>
  <si>
    <t>1. Open Sunbird Mobile App
2. Login with valid credentials
3. Click on library tab
4. Observe Continue learning section</t>
  </si>
  <si>
    <t>User should be displayed with minimum information in "Continue learning" section such as:
1. Image of content
2. Title of content
3. By publishing org</t>
  </si>
  <si>
    <t>verifyTitleImageAndByPublishingOrgDetailsUnderMyLearningSectionInHomePage</t>
  </si>
  <si>
    <t>SB-23734</t>
  </si>
  <si>
    <t>Verify that existing and new users gets the pop up for switch between new experiences on Sunbird mobile app</t>
  </si>
  <si>
    <t>1. Open Sunbird Mobile App
2. Login as Guest/ valid user
3. Observe</t>
  </si>
  <si>
    <t>User should get the popup to switch to new experience</t>
  </si>
  <si>
    <t>verifySwitchToNewExperiencePostOnboarding</t>
  </si>
  <si>
    <t>Verify that for users who opts for new experirnce then Home and Search buttons should appear at bottom instead of Library and Course buttons</t>
  </si>
  <si>
    <t>1. Open Sunbird Mobile App
2. Login as guest
3. Click on new experience in popup
4. Observe</t>
  </si>
  <si>
    <t>User should be displayed with Home and Search tabs when opts for new experience</t>
  </si>
  <si>
    <t>PoornimaSep6</t>
  </si>
  <si>
    <t>verifyTabsInNewExperience</t>
  </si>
  <si>
    <t>Home</t>
  </si>
  <si>
    <t>1. Verify that in home page the hamburger menu is aligned as same as in the deisgn given
2. Verify that in home page the categories under the Browse by category is same as in the design given(observe the edges of the category)
3. Verify the alignment and design of My Learning section in home page as same as in the design given
4. Verify that in home page the text "Your preferences with 'i' icon" is clickable</t>
  </si>
  <si>
    <t>1. Open Sunbird Mobile App
2. Login with valid credentials
3. Click on Home tab
4. Observe</t>
  </si>
  <si>
    <t>-Home page should be aligned as shown in the design
-Alignment and design of My Learning section in home page as same as in the design given
- the text "Your preferences with 'i' icon" is clickable</t>
  </si>
  <si>
    <t>naveennov15</t>
  </si>
  <si>
    <t>1. Verify that when user landed on home page, user will see Subjects (Academic and Non academic) and categories sections and contents relevant to the profile details inside these sections
2. Verify that when user clicks on the Subject/Category tile content targeted to the user based on the user profile will be shown
3. Verify that post clicking on the Subject user is shown with the content which matches to their organization framework and targeted framework</t>
  </si>
  <si>
    <t>1. Open Sunbird Mobile App
2. Login with Guest/ valid credentials
3. Click on Home tab
4. Click on categories and Observe
5. Click on Subjects and Observe</t>
  </si>
  <si>
    <t>1. user landed on home page, user will see subjects (Academic and Non academic) and categories relevant to the profile details
2. user clicks on the subject/Category tile content targeted to the user based on the user profile will be shown
3. user is shown with the content which matches to their organization framework and targeted framework</t>
  </si>
  <si>
    <t>validateAcademicAndNonAcademicSubjectsAsPerOrgFramework</t>
  </si>
  <si>
    <t>SB-25519</t>
  </si>
  <si>
    <t>1. Verify in mobile that user in Home and Search sections is displayed with banners, icons, search results, etc
2. Verify in mobile that the home and search pages may or may not be targeted to user preferences</t>
  </si>
  <si>
    <t>1. Open Sunbird Mobile App
2. Login with Guest/ valid credentials
3. Click on home tab
4. Observe</t>
  </si>
  <si>
    <t>1. user in Home and Search sections is displayed with banners, icons, search results, etc
2. home and search pages may or may not be targeted to user preferences</t>
  </si>
  <si>
    <t>validateHomePageBannersVisualCuesAndBrowseByCategorySectionAsPerBMCValue</t>
  </si>
  <si>
    <t>1. Verify in mobile that in home page the Section such as “Featured“ (banners) can use segmentation for options within section as well
2. Verify in mobile that in home page for Featured section, user can use segmentation at section level</t>
  </si>
  <si>
    <t>1. home page the Section such as “Featured“ (banner) can use segmentation for options within section as well
2. home page for Featured section, user can use segmentation at section level</t>
  </si>
  <si>
    <t>SB-25581</t>
  </si>
  <si>
    <t>1. Verify that user is displayed with the board, medium and class properly upto 1 words followed by +number (+1, +2) and it can extend to next line in Your preferences of Home page
&amp;
2. Verify that when user click anywhere on your preference/ BMGS/ Name, the page should be displayed with "Change Preference " button for the info at the buttom.
&amp;
3. Verify that when user clicks on the "Change preference" button, user is displayed with Edit profile page.
&amp;
4. Verify that the "Change preference" button satisfy the accessibility guidelines</t>
  </si>
  <si>
    <t>Scenario1:
1. Open Sunbird Mobile App
2. Login with valid credentials
3. Click on Home page
4. Observe
-------------
Scenario2:
1. Open Sunbird Mobile App
2. Login with valid credentials
3. Click on Home page
4. Click on Your preference/ BMGS/ Name
5. Observe
-------------
Scenario3:
1. Open Sunbird Mobile App
2. Login with valid credentials
3. Click on Home page
4. Click on Your preference/ BMGS/ Name
5. Click on "Change preference" button
6. Observe
================
Scenario4:
1. Open Sunbird Mobile App
2. Login with valid credentials
3. Talkback should have been enabled in device
4. Double-Tap on Hompage 
5. Tap on Your preference
6. Observe talkback announcement happens</t>
  </si>
  <si>
    <t>User should be displayed with the board, medium and class properly upto 1 words followed by +number (+1, +2) and it can extend to next line in Your preferences of Home page
========
If user clicks anywhere on your preference/ BMGS/ Name, the page should be displayed with "Change Preference " button for the info at the buttom.
=============
User clicks on the "Change preference" button, then user should be displayed with Edit profile page.
===========
The "Change preference" button satisfy the accessibility guidelines</t>
  </si>
  <si>
    <t>verifyChangePreferenceBtnAndEditProfileDetailsInHomePage</t>
  </si>
  <si>
    <t>Verify that user is displayed with the board, medium and class values properly upto 1 word and followed by +number( if more values)and it can extend upto next line in the content placards</t>
  </si>
  <si>
    <t>1. Open Sunbird Mobile App
2. Login with valid credentials
3. Observe the content placards in all the pages</t>
  </si>
  <si>
    <t>user should be displayed with the board, medium and class values properly</t>
  </si>
  <si>
    <t>verifyBoardMediumClassValuesDisplayedProperlyInContentPlayCards</t>
  </si>
  <si>
    <t>SB-26288</t>
  </si>
  <si>
    <t>Verify that in mobile when user updates the preferences in the home page, The preferences should get updated and the same should be displayed in profile tab also</t>
  </si>
  <si>
    <t>1. Open Sunbird Mobile App
2. Login as Guest/ valid credentials
3. Click on home tab
4. Click on Change button and change the preferences
5. Observe</t>
  </si>
  <si>
    <t>The preferences should get updated in home and profile page</t>
  </si>
  <si>
    <t>verifyPreferencesUpdatedInHomePage</t>
  </si>
  <si>
    <t>SB-25025</t>
  </si>
  <si>
    <t>1. Verify that in mobile home page via form config primary and additional category can be added or removed.
2. Verify that in mobile home page via form config the display name of the primary and additional categories can be changed.
3. Verify that in mobile in home page under Browse by category section, user is displayed with primary and additional category.
4. Verify that in mobile in home page under Browse by category section, there will be no design change for the primary category.
5. Verify in mobile that in home page under Browse by category section, clicking on primary/additional category the collection/content will be displayed based on BMG and for subject priority is based on user preference.</t>
  </si>
  <si>
    <t>User should have mobile App installed</t>
  </si>
  <si>
    <t>Scenario 1-4:
1. Open Sunbird Mobile App
2. Login with Guest/valid credentials
3. Click on home tab
4. Click on any category under Browse by category
5. Observe
Scenario 5:
1. Open Sunbird Mobile App
2. Login with Guest/valid credentials
3. Goto profile 
4. Select the Framework according to the configurations to view &gt; Submit
3. Tap on home tab
4. Tap on any category under Browse by category
5. Observe</t>
  </si>
  <si>
    <t>In home page via form config primary and additional category should be added or removed.
======
In home page via form config the display name of the primary and additional categories should be changed.
=============
In home page under Browse by category section, user should be displayed with primary and additional category.
===========
In home page under Browse by category section, there will should be no design change for the primary category.
===========
In home page under Browse by category section, clicking on primary/additional category the collection/content should be displayed based on BMGS and for subject priority is based on user preference.</t>
  </si>
  <si>
    <t>NamrathaAug25</t>
  </si>
  <si>
    <t>Verify post landing on the Home page user should see three sections:                                                                                                           
 1. My Learning 
&gt;a. User can see all the tractable collections that we are mid way through                                                                                                                                              
&gt; b. Completed collections will be shown in the profile page                                                                                                                                 
&gt;c. Ordered based on recent activity                                                                                                                 
 2. Browser (browse by subject and browse by category) 
&gt;a. Grouped by category (Primary and secondary category to be made available)     
 i) On clicking category, allow user to reach to current flow                                                                       
3. Recently published courses 
&gt; a. Most recent published courses                                                                                                      
&gt;b. This will be locally saved</t>
  </si>
  <si>
    <t>1. Open Sunbird Mobile App
2. Login with valid credentials
3. Click on new expirence
4. Observe the home page</t>
  </si>
  <si>
    <t>the Home page user should see three sections:                                                                                                           
 1. My Learning 
&gt;a. User can see all the tractable collections that we are mid way through                                                                                                                                              
&gt; b. Completed collections will be shown in the profile page                                                                                                                                 
&gt;c. Ordered based on recent activity                                                                                                                 
 2. Browser (browse by subject and browse by category) 
&gt;a. Grouped by category (Primary and secondary category to be made available)     
 i) On clicking category, allow user to reach to current flow                                                                       
3. Recently published courses 
&gt; a. Most recent published courses                                                                                                      
&gt;b. This will be locally saved</t>
  </si>
  <si>
    <t>validateHomePageDetails</t>
  </si>
  <si>
    <t>Verify that 
1. home page are customised/personalised for the personas/sub personas.
2. home page and search page are to be configurable by sub/personas.
3. all the sections(My Learning, Browse by category, Popular categories..etc) in Home and search page can be customised asper the persona / subpersonas (Teacher, Other)</t>
  </si>
  <si>
    <t>1.Open Sunbird Mobile App
2.Login with guest / Loggedin user
3.Observe the Home tab</t>
  </si>
  <si>
    <t>1. home page are customised/personalised for the personas/sub personas.
2. home page and search page are to be configurable by sub/personas.
3. all the sections(Continue, Learn, Browse by category, Popular categories..etc) in Home and search page can be customised asper the persona / subpersonas (Teacher, Other)</t>
  </si>
  <si>
    <t>Verify that 
1. when user landed on home page, user will see subjects (Academic and Non academic) and categories relevant to the profile details
2. when user clicks on the subject/Category tile content targeted to the user based on the user profile will be shown.
3. post clicking on the subject user is shown with the content which matches to their organization framework and targeted framework.
4. additional filter should have “Publisher” filter options.
5. user can choose single or multiple values from the filters.
6. contents should be displayed as per the filter parameters</t>
  </si>
  <si>
    <r>
      <rPr>
        <rFont val="Arial"/>
        <b/>
        <color theme="1"/>
        <sz val="10.0"/>
      </rPr>
      <t xml:space="preserve">Scenario 1 to 4
</t>
    </r>
    <r>
      <rPr>
        <rFont val="Arial"/>
        <b/>
        <color theme="1"/>
        <sz val="10.0"/>
      </rPr>
      <t xml:space="preserve">1.Open Sunbird Mobile App
2.Login with valid credentials
3.Click on New Sunbird Experience
4.Landed on the home page and Observe the subjects
---------------------
</t>
    </r>
    <r>
      <rPr>
        <rFont val="Arial"/>
        <b/>
        <color theme="1"/>
        <sz val="10.0"/>
      </rPr>
      <t xml:space="preserve">Scenario 5 &amp; 6
</t>
    </r>
    <r>
      <rPr>
        <rFont val="Arial"/>
        <b/>
        <color theme="1"/>
        <sz val="10.0"/>
      </rPr>
      <t>1.Open Sunbird Mobile App
2.Login with valid credentials
3.Click on New Sunbird Experience
4. Click on Search tab
5. Search for any content
6. Click on filter button &amp; Observe</t>
    </r>
  </si>
  <si>
    <t>1. when user landed on home page, user will see subjects (Academic and Non academic) and categories relevant to the profile details
2. when user clicks on the subject/Category tile content targeted to the user based on the user profile will be shown.
3. post clicking on the subject user is shown with the content which matches to their organization framework and targeted framework.
4. additional filter should have “Publisher” filter options.
5. user can choose single or multiple values from the filters.
6. contents should be displayed as per the filter parameters</t>
  </si>
  <si>
    <t>SB-27741</t>
  </si>
  <si>
    <t>Verify that in mobile in My learning section the courses are sequenced in descending order by the users' enrolment date and also when user click on 'View all' the sequence should remain same</t>
  </si>
  <si>
    <t>1. Open Sunbird Mobile App
2. Login with valid credentials
3. Click on home tab
4. Scorll in MY Learning section and Observe
5. Click on "View All" in My learning section
6. Observe</t>
  </si>
  <si>
    <t>in My learning section the courses are sequenced in descending order by the users' enrolment date and also when user click on 'View all' the sequence should remain same</t>
  </si>
  <si>
    <t>SB-27035</t>
  </si>
  <si>
    <t>Verify that in mobile in 'My learning' section the course card should able to accommodate large titles</t>
  </si>
  <si>
    <t>1. Open Sunbird Mobile App
2. Login with valid credentials
3. Click on home tab
4. Observe the My learning section</t>
  </si>
  <si>
    <t>course card should able to accommodate large titles in 'My learning' section</t>
  </si>
  <si>
    <t>verifyCourseCardDisplayedWithLargeTitlesInMyLearningOfHomePage</t>
  </si>
  <si>
    <t>SB-24800</t>
  </si>
  <si>
    <t xml:space="preserve">1. Verify that in mobile user is displayed with "My Learning" section in home page
2. Verify that in mobile user is displayed with all the enrolled courses/ trackable collections in "My Learning" section of home page
</t>
  </si>
  <si>
    <t>1. User should have Sunbird App installed
2. User is a Registered user</t>
  </si>
  <si>
    <t>1. Open Sunbird Mobile App
2. Login with valid credentials
3. Click on home tab
4. Observe</t>
  </si>
  <si>
    <t>1. user is displayed with "My Learning" section in home page
2. user is displayed with all the enrolled courses/ trackable collections in "My Learning" section of home page</t>
  </si>
  <si>
    <t>verifyMyLearningSectionInHomePage</t>
  </si>
  <si>
    <t>SB-24557</t>
  </si>
  <si>
    <t>1. Verify that Subject tiles in all the pages should be able to handle long Subject titles/Category names/Board names/Audience
2. Verify that all the tiles in all the pages, the Subject titles/Category names/Board names/Audience is clearly displayed</t>
  </si>
  <si>
    <t>1. Open Sunbird Mobile App
2. Login with Guest/ valid credentials
3. Observe all the tiles in all the pages</t>
  </si>
  <si>
    <t>-Titles/ Names should be displayed properly in all the pages</t>
  </si>
  <si>
    <t>verifyTitlesAndNamesDisplayedProperlyInAllPages</t>
  </si>
  <si>
    <t>SB-28246</t>
  </si>
  <si>
    <t>Verify in mobile that when user changes the language, user should see the language changes in home page for all the tiles for head &amp; teacher role</t>
  </si>
  <si>
    <t>1. Open Sunbird Mobile App
2. Login as Guest/ valid credentials
3. Click on hamburger menu
4. Click on language
5. Click on other languages
6. Observe home page for head &amp; teacher role</t>
  </si>
  <si>
    <t>user should see the language changes in home page for all the tiles for head &amp; teacher role</t>
  </si>
  <si>
    <t>verifyHomePageTilesForHeadTeacherRoleInOtherLanguage</t>
  </si>
  <si>
    <t>SB-24823</t>
  </si>
  <si>
    <t>Verify that in mobile in featuted, User is displayed with customized filters when clicked on banners</t>
  </si>
  <si>
    <t>1. Open Sunbird Mobile App
2. Login with Guest/ valid credentials
3. Select CBSE/English/Class6 during onboarding
4. Click on additional banners
5. Click on filter icon
6. Observe the Class filter</t>
  </si>
  <si>
    <t>User should be displayed with customized filters</t>
  </si>
  <si>
    <t>verifyCustomisedClassFilterInBanners</t>
  </si>
  <si>
    <t>Verify in mobile that in Home page when clicked on any banner from Featured, user is displayed with
a) default filters with subject, role and advanced filters
b) the navigation filter by Primary category
c) the grouping is displayed based on subject</t>
  </si>
  <si>
    <t>1. Open Sunbird Mobile App
2. Login as Guest user/ Logged in user
3. Click on home tab
4. Click on any banner under Featured
5. Observe</t>
  </si>
  <si>
    <t>user should be displayed with
a) default filters with subject, role and advanced filters
b) the navigation filter by Primary category
c) the grouping is displayed based on subject</t>
  </si>
  <si>
    <t>verifyDefaultFiltersAdvancedFiltersNavigationFilterAndGroupingBySubjectInBanners</t>
  </si>
  <si>
    <t>Verify that in mobile for all the Section user is displayed with a title and selection of visual cue (banner or icon or content cards) which are configurable</t>
  </si>
  <si>
    <t>1. Open Sunbird Mobile App
2. Login as Guest/ Login user
3. Observe all the sections in all the pages</t>
  </si>
  <si>
    <t>user should be displayed with a title and selection of visual cue</t>
  </si>
  <si>
    <t>Verify in mobile that User (Implementation) should be able to add/edit/delete the sections at tenant level</t>
  </si>
  <si>
    <t>User should install the Sunbird App
Check with developer</t>
  </si>
  <si>
    <t>User (Implementation) should be able to add/edit/delete the sections at tenant level</t>
  </si>
  <si>
    <t>Verify in mobile that User (Implementation) should be able to configure different section based on facets and contents (Primary/additional category, media type, publisher, BMGS, roles etc), search results, banners for example section such as recently published courses/textbooks, relevant for you, popular courses/textbook, browse by media type, browse by publisher, featured banners, browse by primary category, upcoming programs etc.</t>
  </si>
  <si>
    <t>User (Implementation) should be able to configure different section based on facets and contents</t>
  </si>
  <si>
    <t>SB-24280</t>
  </si>
  <si>
    <t>1. Verify that if user wants to target the content for a particular program based on parameters (BMGS/Location/Role), then user is displayed with Banner depending on that parameters (BMGS/Location/Role) for that program
2. Verify that user is displayed with "Featured" section where all the banners are listed. Also verify that it is displayed in regional languages according to the language selected during user onboarding
3. Verify that when user clicks on the banner displayed, User is taken to the following
a. Route to a web URL (for eg. website static page, playstore)
b. Route to an internal URL in the mobile app (profile page, groups etc.)
c. Custom search query 
d. Content/collection play
4. Verify that banner gets expired and not displayed once the program is over
5. Verify that banners are displayed based on the priority in horizontal listing</t>
  </si>
  <si>
    <t>1. Open Sunbird Mobile App
2. Login as Guest/ valid credentials
3. Select CBSE/English/Class6
or Select TamilNadu/English/Class1
4. Click on any banners in Featured section
5. Observe</t>
  </si>
  <si>
    <t>1. User is displayed with Banner depending on that parameters (BMGS/Location/Role) for that program
2. Verify that user is displayed with "Featured" where all the banners are listed. Also verify that it is displayed in regional languages according to the language selected during user onboarding
3. Verify that when user clicks on the banner displayed, User is taken to the following
a. Route to a web URL (for eg. website static page, playstore)
b. Route to an internal URL in the mobile app (profile page, groups etc.)
c. Custom search query 
d. Content/collection play
4. Verify that banner gets expired and not displayed once the program is over
5. Verify that banners are displayed based on the priority in horizontal listing</t>
  </si>
  <si>
    <t>Verify that in mobile User selects section for programs under the section which has the title as “Featured"
Also verify that User is displayed or selects a visual cue for options of "Featured" section as banners 
Also verify that User selects the segmentation they want to target as BMGS for Featured section</t>
  </si>
  <si>
    <t>1. Open Sunbird Mobile App
2. Login as Guest/ valid user
3. Click on home page
4. Observe the Featured section</t>
  </si>
  <si>
    <t>- User selects section for programs under the section which has the title as “Featured"
- User is displayed or selects a visual cue for options of "Featured" as banners 
- User selects the segmentation they want to target as BMGS for Featured section</t>
  </si>
  <si>
    <t>validateTheFeaturedSectionInHomePage</t>
  </si>
  <si>
    <t>Verify that in mobile for each of banner or icon or search results, targeting is done based on BMGS, role and location</t>
  </si>
  <si>
    <t>1. Open Sunbird Mobile App
2. Login with Guest/ valid user
3. Select CBSE/English/Class6
or TamilNadu/English/Class1
4. Observe the Featured section in home page</t>
  </si>
  <si>
    <t>for each of banner or icon or search results, targeting is done based on BMGS, role and location</t>
  </si>
  <si>
    <t>verifyBannersInHomePageAsPerBMC</t>
  </si>
  <si>
    <t>SB-26379</t>
  </si>
  <si>
    <t>1. Verify that banners are displayed to the users based on BMGS
2. Verify that banners are displayed to the users</t>
  </si>
  <si>
    <t>1. Open Sunbird Mobile App
2. Select language
3. Select role
4. Select CBSE/English/Class6
or
Select Tamil Nadu/English/Class1
5. Click on Submit button
6. Click on home page 
7. Observe</t>
  </si>
  <si>
    <t>1. Verify that banners are displayed to the users based on BMGS
2. Verify that banners are displayed to the users</t>
  </si>
  <si>
    <t>SB-26743</t>
  </si>
  <si>
    <t>4.5.0 Sprint 1</t>
  </si>
  <si>
    <t xml:space="preserve">1. Verify that additional icons are displayed below the banners in the banner section
2. Verify that in banner section, actions is performed when clicked on additional icons
3. Verify for each of banner or icon or search results, targeting is done based on BMGS(in staging CBSE/English/Class6)
</t>
  </si>
  <si>
    <t>User should have installed Sunbird App</t>
  </si>
  <si>
    <t>1. Open Sunbird Mobile App
2. Login with Guest / Valid credentials
3. Click on Home tab
4. Click on any additional icon in the Featured Section
5. Observe</t>
  </si>
  <si>
    <t>1. Users should be displayed with additional icons in the Featured scetion
2. User should be able to click and see the action performed on the additional icons</t>
  </si>
  <si>
    <t>validateAdditionalIconsUnderFeaturedSectionOfHomePage</t>
  </si>
  <si>
    <t xml:space="preserve">Verify that user is able to add/edit/delete(Configurable) the sections in the banner section at tenant level
</t>
  </si>
  <si>
    <t xml:space="preserve">1. Open Sunbird Mobile App
2. Login with Guest / Valid credentials
3. Click on Home tab
4. Sections can be configurable (with the help of developers we need to check)
</t>
  </si>
  <si>
    <t xml:space="preserve">User should be able to edit/add/delete the additional icons in the Featured section
</t>
  </si>
  <si>
    <t>Verify that in mobile when user clicks on filter icon in any category under Browse by "XYZ", User is displayed with customized filters</t>
  </si>
  <si>
    <t>1. Open Sunbird Mobile App
2. Login with Guest/ valid credentials
3. Click on Course category under Browse by category
4. Click on filter icon
5. Observe the fields
6. Click on Subject filter 
7. Observe the Subjects</t>
  </si>
  <si>
    <t>verifyCustomisedFiltersInCoursesSectionUnderBrowseByCategorySection</t>
  </si>
  <si>
    <t>Verify that when user sets org framework BMGS in the profile page 
1. then the corresponding courses are displayed in the Course tab
2. when user selects the Course category under Browse by Category section then user is displayed with the course contents
3. and when user selects any subject under Browse by Subject section and click on Course filter then the course should be displayed under the org framework</t>
  </si>
  <si>
    <t>1. Open Sunbird Mobile App
2. Login with valid credentials
3. Click on course tab
4. Observe
=========
1. Open Sunbird Mobile App
2. Login with valid credentials
3. Click on Home tab
4. Click on Course category under Browse by Category section
5. Observe
===========
1. Open Sunbird Mobile App
2. Login with valid credentials
3. Click on Home tab
4. Click on any subject under Browse by Subject section
5. Select Course navigation filter
6. Observe</t>
  </si>
  <si>
    <t>User sets org framework BMGS in the profile page 
1.then the corresponding courses is displayed in the courses Tab
2. and when user selects the Course category user is displayed with the course content
3. and when user selects the subject then the course should be displayed under the org subject</t>
  </si>
  <si>
    <t>verifyCoursesForSelectedCategoryAndSelectedSubject</t>
  </si>
  <si>
    <t>Verify that in mobile User selects section for primary or/and additional category under the section which has the title as “Browse by category“
Also verify that User is displayed or selects a visual cue for options of "Browse by Category" as icons
Also verify that User selects the segmentation they want to target as BMGS, role and location for Browse by category section</t>
  </si>
  <si>
    <t>1. Open Sunbird Mobile App
2. Login with valid credentials
3. Click on home tab
4. Click on Browse by category
5. Observe</t>
  </si>
  <si>
    <t>User selects section for primary or/and additional category under the section which has the title as “Browse by category“
User is displayed or selects a visual cue for options of "Browse by Category" as icons
User selects the segmentation they want to target as BMGS, role and location for Browse by category section</t>
  </si>
  <si>
    <t>SB-25164</t>
  </si>
  <si>
    <t>1, Verify that in home page user is displayed with sections in the below order:
a. My Learning
b. Browse by category
c. Browse by Subject
2. Verify in home page user is displayed with Digital textbook and Courses with open batches
3. Verify that in home page when clicked on "View all subjects" button under Browse by Subject, it should display in full screen and it should not look like popoup or it should not be displayed in 3/4th screen
4. Verify there is no change in the Explore page</t>
  </si>
  <si>
    <t>1. user is displayed with sections in the below order:
a. My Learning
b. Browse by category
c. Browse by Subject
2. user is displayed with Digital textbook and Courses with open batches
3. Verify that in home page when clicked on "View all subjects" button under Browse by Subject, it should display in full screen and it should not look like popoup or it should not be displayed in 3/4th screen
4. Verify there is no change in the Explore page</t>
  </si>
  <si>
    <t>validateSectionsInHomePage</t>
  </si>
  <si>
    <t>Verify that when user lands on the landing page by clicking on any Subject from "Browse by subject" then the user is displayed with the contents are grouped based on primary category or subjects and the contents inside grouping to be ordered by published dates</t>
  </si>
  <si>
    <t>1. Open Sunbird Mobile App
2. Login with Guest/ valid credentials
3. Click on home tab
4. Click on any subject from Browse by Subject
5. Observe</t>
  </si>
  <si>
    <t xml:space="preserve"> Contents inside grouping should be ordered by published dates</t>
  </si>
  <si>
    <t>verifyContentsAreOrderedByPublishedDatesUnderBrowseBySubject</t>
  </si>
  <si>
    <t>Verify that when user lands on the landing page by clicking on any category from "Browse by category" then the user is displayed with the contents are grouped based on primary category or subjects and the contents inside grouping to be ordered by published dates</t>
  </si>
  <si>
    <t>1. Open Sunbird Mobile App
2. Login with Guest/ valid credentials
3. Click on home tab
4. Click on any category from Browse by category
5. Observe</t>
  </si>
  <si>
    <t>Verify that when user lands on the landing page by clicking on any user type from "Browse courses by user type" then the user is displayed with the contents are grouped based on primary category or subjects and the contents inside grouping to be ordered by published dates</t>
  </si>
  <si>
    <t>1. Open Sunbird Mobile App
2. Login with Guest/ valid credentials
3. Click on home tab
4. Click on any user type from Browse courses by user type
5. Observe</t>
  </si>
  <si>
    <t>1. Verify in mobile that when user lands on any category in “Browse by category”, user is displayed with “Browse by category“ as the label such as Browse by Courses, Browse by textbooks or Browse by Digital textbooks etc
2. Verify in mobile that in the landing page for any subject in “Browse by subject“, user is displayed with the label “Browse by {Subject}“
3. Verify that in all the landing pages to have three default filters (Facet Driven Filters) like Primary category OR subject, role and advanced filters which can be configurable</t>
  </si>
  <si>
    <t>1. Open Sunbird Mobile App
2. Login as Guest user/ Logged in user
3. Click on home tab
4. Click on any category under Browse by category
5. Observe</t>
  </si>
  <si>
    <t>1. User is displayed with “Browse by category“ as the label such as Browse by Courses, Browse by textbooks or Browse by Digital textbooks etc
2. User is displayed with the label “Browse by {Subject}“
3. All the landing pages to have three default filters (Facet Driven Filters) like Primary category OR subject, role and advanced filters which can be configurable</t>
  </si>
  <si>
    <t>verifyExplorePageLabelAndFiltersInExploreSubjectPage</t>
  </si>
  <si>
    <t>Verify in mobile that in Home page when clicked on any category from Browse by category, user is displayed with
a) default filters with subject, role and advanced filters
b) the navigation filter by Primary category
c) the grouping is displayed based on subject</t>
  </si>
  <si>
    <t>Verify in mobile that in Home page when clicked on any subject from Browse by subject, user is displayed with
a) default filters with primary category, role and advanced filters
b) the navigation filter by subject 
c) the grouping is displayed based on Primary category</t>
  </si>
  <si>
    <t>1. Open Sunbird Mobile App
2. Login as Guest user/ Logged in user
3. Click on home tab
4. Click on any subject under Browse by subject
5. Observe</t>
  </si>
  <si>
    <t>user displayed displayed with
a) default filters with primary category, role and advanced filters
b) the navigation filter by subject 
c) the grouping is displayed based on Primary category</t>
  </si>
  <si>
    <t>Verify that home page contains the tiles for program, project, observations &amp; surveys for Head Teacher &amp; Official role</t>
  </si>
  <si>
    <t>1. Open Sunbird Mobile App
2. Login with Head Teacher &amp; Official role
3. Click on Home tab
4. Observe</t>
  </si>
  <si>
    <t>home page contains the tiles for program, project, observations &amp; surveys</t>
  </si>
  <si>
    <t>verifyHomePageTitlesForHeadTeacherRole</t>
  </si>
  <si>
    <t>Verify that for user with Head Teacher &amp; Official role when clicks on Programs tile is displayed with the text  ".... designed for the role you selected" under Programs</t>
  </si>
  <si>
    <t>1. Open Sunbird Mobile App
2. Login with Head Teacher &amp; Officials credentials
3. Click on Programs tile in home page
4. Observe the text under Programs</t>
  </si>
  <si>
    <t>for user with leader role when clicks on Programs tile is displayed with the text  ".... designed for the role you selected" under Programs</t>
  </si>
  <si>
    <t>validateDesignedForRoleSelectedTextUnderProgramsTile</t>
  </si>
  <si>
    <t>Verify post landing on the Search page user should see three sections:                                                                                                          
Search bar-- On clicking, user will be able to see the recent searches                                                                                                                              
Few configurable sections -                                                                                                                 
a. Popular category (Digital Texbook, Courses, Quizzes, Tv Shows, Documents..etc)             
b. Explore for other board/publishers (CBSE, NCERT, UP, MP, AP..etc)                         
c. Explore for content for variety of audience</t>
  </si>
  <si>
    <t>1. Open Sunbird Mobile App
2. Login with valid credentials
3. Click on Hamburger menu
4. Click on Try new Sunbird experiencec
5. Click on Search tab
6. Observe</t>
  </si>
  <si>
    <t>Search page user should see three sections:                                                                                                          
Search bar-- On clicking, user will be able to see the recent searches                                                                                                                              
Few configurable sections -                                                                                                                 
a. Popular category (Digital Texbook, Courses, Quizzes, Tv Shows, Documents..etc)             
b. Search for other board/publishers (CBSE, NCERT, UP, MP, AP..etc)                         
c. Search for content for variety of audience</t>
  </si>
  <si>
    <t>validateThreeSectionsOfSearchPage</t>
  </si>
  <si>
    <t>Verify in mobile that in Search page when clicked on any audience from Explore content for a variety audience, user is displayed with
a) default filters with subject, role and advanced filters
b) the navigation filter by Primary category
c) the grouping is displayed based on subject</t>
  </si>
  <si>
    <t>1. Open Sunbird Mobile App
2. Login as Guest user / Logged in user
3. Click on Search tab
4. Click on any audience under Explore content for a variety of audience
5. Observe</t>
  </si>
  <si>
    <t>validateExploreContentsForVarietyAudienceInSearchPage</t>
  </si>
  <si>
    <t>Verify in mobile that in Search page when clicked on any board from Explore content from other boards, user is displayed with
a) default filters with subject, role and advanced filters
b) the navigation filter by Primary category
c) the grouping is displayed based on subject</t>
  </si>
  <si>
    <t>1. Open Sunbird Mobile App
2. Login as Guest user / Logged in user
3. Click on Search tab
4. Click on any board under Explore content from other boards
5. Observe</t>
  </si>
  <si>
    <t>validateExploreContentsFromOtherBoardsInSearchPage</t>
  </si>
  <si>
    <t>Verify that the Navigation filters should be primary category or subject by default and should be configurable in all the sections in Search page</t>
  </si>
  <si>
    <t>1. Open Sunbird Mobile App
2. Login as Guest user / Logged in user
3. Click on Search tab
4. Click on any category under any sections
5. Observe</t>
  </si>
  <si>
    <t>Navigation filters should be primary category or subject by default and should be configurable in all the sections in Search page</t>
  </si>
  <si>
    <t>validateNavigationFiltersInSearchPage</t>
  </si>
  <si>
    <t>Verify that the Grouping should be happen either by subject or something from organizational framework and should be configurable in any of the categories of the Search page
Also verify that the ordering in the grouping should be configurable.</t>
  </si>
  <si>
    <t>1. Open Sunbird Mobile App
2. Login as Guest user/ Logged in user
3. Click on Search tab
4. Click on any category under any sections
5. Observe</t>
  </si>
  <si>
    <t>Grouping should be either by subject or something from organizational framework and should be configurable</t>
  </si>
  <si>
    <t>validateGroupingBasedOnSubjectUnderAnyCategoryInSearchPage</t>
  </si>
  <si>
    <t>1. Verfy that on search filter page the filter label is removed
2. Verify that On search filter page user can still access filters on scrolling left/ right and  keep the filters fixed (navigation filters)</t>
  </si>
  <si>
    <t>1. Open Sunbird Mobile App
2. Login with Guest/ valid credentials
3. Click on Search tab
4. Search for any content
5. Observe</t>
  </si>
  <si>
    <t>1. Search filter page the filter label is removed
2. Search page user can still access filters on scrolling and  keep the filters fixed (navigation filters)</t>
  </si>
  <si>
    <t>verifyFixedFilterInSearchPage</t>
  </si>
  <si>
    <t xml:space="preserve">Verify that the filter button height is same as the height of the subject and role filters, after clicking on any category under popular categories in search page </t>
  </si>
  <si>
    <t>1. Open Sunbird Mobile App
2. Login with valid credentials
3. Click on Search tab
4. Click on any category
5. Observe</t>
  </si>
  <si>
    <t>filter button height should be same as the height of the subject and role filters as same as in the design given</t>
  </si>
  <si>
    <t>SB-24602</t>
  </si>
  <si>
    <t xml:space="preserve">1. Verify that filters should be properly aligned in Search page when clicked on any categories under Popular categories
2. Also verify that the filter page is displayed full screen instead of popup after clicking on filter button
3. Verify that in Search page if user search for any content then based on the displayed contents filters values will be displayed
4. Verify that in Search page when user applies filter then user is displayed with the matching values(selected by users in filter page) of content placards
5. Verify that in Search page after applying filter if that particular matching content is not available in an applied filter subject then that subject should not be shown in the results
</t>
  </si>
  <si>
    <t>1. Open Sunbird Mobile App
2. Login with valid credentials
3. Click on Search tab
4. Observe</t>
  </si>
  <si>
    <t>1. filters should be properly aligned in Search page when clicked on any categories under Popular categories
2. filter page is displayed full screen instead of popup after clicking on filter button
3. in Search page if user search for any content then based on the displayed contents filters values will be displayed
4. in Search page when user applies filter then user is displayed with the matching values(selected by users in filter page) of content placards
5. in Search page after applying filter if that particular matching content is not available in an applied filter subject then that subject should not be shown in the results</t>
  </si>
  <si>
    <t>1. Verify that in Search page notification icon should be added
2. Verify that the height (view) of the search bar displayed when clicked on Search icon in the explore page is same as in the design given
3. Verify that in Search page after searching for any content, the spacing between text and search bar and below that as well to be reduced
4. Verify that when user clicks on search bar after clicking on Search tab, user is displayed with "Search SUNBIRD" text above the search bar 
5. Verify that in explore page below the search bar the text "Search SUNBIRD for "text"" is clickable</t>
  </si>
  <si>
    <t>1. Open Sunbird Mobile App
2. Login with valid credentials
3. Select new experience
4. Click on Search tab
5. Observe</t>
  </si>
  <si>
    <t>- Notification icon should be displayed
- Search bar height should be same as in the design given
- Spacing between text and search bar should be reduced
- Search SUNBIRD text should be displayed
- Search SUNBIRD for "text" should be clickable</t>
  </si>
  <si>
    <t>verfiyNotificationIconSearchBarAndSunbirdText</t>
  </si>
  <si>
    <t>1. Verify that in Search page notification icon should be added
2. Verify that when user clicks on search bar after clicking on Search icon in explore page, user is displayed with "Search SUNBIRD" text above the search bar
3. Verify that in Search page after searching for any content, the spacing between text and search bar and below that as well to be reduced
4. Verify that the height (view) of the search bar displayed when clicked on Search icon in the Search page is same as in the design given
5. Verify that in Search page while typing the text in search bar in search page, the font size is same as in the design given
6. Verify that in search page of explore page the tool bar text "Search SUNBIRD" is displayed
7. Verify that the text entered in the search bar in search result page in Search page is same as in the design given
8. Verify that in Search page font and style of the text is same as in the design given</t>
  </si>
  <si>
    <t>1. Open Sunbird Mobile App
2. Login with valid credentials
3. Click on new experience
4. Click on Search tab
5. Observe</t>
  </si>
  <si>
    <t>1. in explore page notification icon should be added
2. when user clicks on search bar after clicking on Search icon in explore page, user is displayed with "Search SUNBIRD" text above the search bar
3. in explore page after searching for any content, the spacing between text and search bar and below that as well to be reduced
4. the height (view) of the search bar displayed when clicked on Search icon in the explore page is same as in the design given
5. in explore page while typing the text in search bar in search page, the font size is same as in the design given
6. in search page of explore page the tool bar text "Search SUNBIRD" is displayed
7. the text entered in the search bar in search result page in explore page is same as in the design given
8. in Search page font and style of the text is same as in the design given</t>
  </si>
  <si>
    <t>Verify that when user clicks on filter icon in Search page and lands on filter page, options for Media type filter should be shown as pills like structure</t>
  </si>
  <si>
    <t>1. Open Sunbird Mobile App
2. Browse as guest /login with valid credentials.
3. Search for some textbook
4. Click on filter icon
5. Click on Media type filter
6. Observe</t>
  </si>
  <si>
    <t>options for Media type filter should be shown as pills like structure.</t>
  </si>
  <si>
    <t>Verify that Publisher Filter is added  to the global search results and user can sort the result by publisher field</t>
  </si>
  <si>
    <t>1. Open Sunbird Mobile App
2. once landed on course page, search for any course
3. Publish filter should be display</t>
  </si>
  <si>
    <t>Publisher Filter is added  to the global search results and user can sort the result by publisher field</t>
  </si>
  <si>
    <t>verifyPublisherFilter</t>
  </si>
  <si>
    <t>Verify that the filters displayed on Global search results are Board,Medium, Grade, filter and Content type(Courses,textbooks.Collections, Content etc)
&amp;
Verify that if the user selects the Board then Medium is displayed based on the Board</t>
  </si>
  <si>
    <t>1. Open Sunbird Mobile App
2. once landed on course page, search for any course
3. search result should be display based on filter catagory
---------------
1. Open Sunbird Mobile App
2. once landed on course page, search for any course
3. search result should be display based on filter catagory
4. Apply filter based on Board
5. Medium should atoselect based on Board filter</t>
  </si>
  <si>
    <t>the filters displayed on Global search results are Board,Medium, Grade, filter and Content type(Courses,textbooks.Collections, Content etc)
&amp;
if the user selects the Board then Medium is displayed based on the Board</t>
  </si>
  <si>
    <t xml:space="preserve">Verify post landing on the Search page user should see three sections:
Search bar &gt;
a. On clicking, user will be able to see the recent searches
Few configurable sections -
a. Popular categories (Digital Texbook, Courses, Quizzes, Tv Shows, Documents..etc)
b. Explore content from other boards (CBSE, NCERT, UP, MP, AP..etc)
c. Explore content for a variety of audience
</t>
  </si>
  <si>
    <t>1.Open Sunbird Mobile App
2.Login with valid credntials
3.Switch to new Sunbird experience
4. Observe the search tab with mentioned sections.</t>
  </si>
  <si>
    <t>post landing on the Search page user should see three sections:
Search bar &gt;
a. On clicking, user will be able to see the recent searches
Few configurable sections -
a. Popular categories (Digital Texbook, Courses, Quizzes, Tv Shows, Documents..etc)
b. Explore content from other boards (CBSE, NCERT, UP, MP, AP..etc)
c. Explore content for a variety of audience</t>
  </si>
  <si>
    <t>Verify in mobile that in Search page when clicked on any category from Popular categories, user is displayed with
a) default filters with subject, role and advanced filters
b) the navigation filter by Primary category
c) the grouping is displayed based on subject</t>
  </si>
  <si>
    <t>1. Open Sunbird Mobile App
2. Login as Guest user/ Logged in user
3. Click on Search tab
4. Click on any category under Popular categories
5. Observe</t>
  </si>
  <si>
    <t>validatePopularCategoriesSectionInSearchPage</t>
  </si>
  <si>
    <t>Sb-20699</t>
  </si>
  <si>
    <t>1. Verify that post clicking on any subject or category then additional filters will be displayed and can be accessible from the top
2. Verify that user is able to search the contents and search results should be as per the filter parameters
3. Verify that user can choose single or multiple values from the filters</t>
  </si>
  <si>
    <t>1. Open Sunbird Mobile App
2. Login with Guest/ valid credentials
3. Click on Search page
4. Click on any category/ subject
5. Apply filters
6. Observe</t>
  </si>
  <si>
    <t>1. post clicking on any subject or category then additional filters will be displayed and can be accessible from the top
2. user is able to search the contents and search results should be as per the filter parameters
3. user can choose single or multiple values from the filters</t>
  </si>
  <si>
    <t>verifyExploreInteractiveContentPage</t>
  </si>
  <si>
    <t>SB-26565</t>
  </si>
  <si>
    <t>Verify that result is updating when user applies the Subject and Role filters in any of the categories in the Search page</t>
  </si>
  <si>
    <t>1. Open Sunbird Mobile App
2. Login with Guest/ valid credentials
3. Click on Search tab
4. Click on any category
5. Apply Subject and role filter
6. Observe the result</t>
  </si>
  <si>
    <t>result should be updating when user applies the Subject and Role filters</t>
  </si>
  <si>
    <t>verifyContentPostApplyingSubjectAndRoleFilterForVideosCategory</t>
  </si>
  <si>
    <t>SB-27108</t>
  </si>
  <si>
    <t>Verify that in mobile filters is working fine when applied for TV classes</t>
  </si>
  <si>
    <t>1. Open Sunbird Mobile App
2. Login with Guest/ valid credentials
3. Cick on Search tab
4.  Click on TV classes category
5. Apply filter and Observe</t>
  </si>
  <si>
    <t>Filters should work properly when applied to TV Classes</t>
  </si>
  <si>
    <t>verifyContentsPostApplyingFiltersInTvClassesSection</t>
  </si>
  <si>
    <t xml:space="preserve">Verify that in mobile for all the  filters are customized and only necessary filters fileds are displayed to the users when clicked on filter icon </t>
  </si>
  <si>
    <t>1. Open Sunbird Mobile App
2. Login with Guest/ valid credetials
3. Click on Search tab
4. Search for any content/ Click on any category
5. Click on filter icon
6. Observe the fields in the filter</t>
  </si>
  <si>
    <t>verifyCustomizedFiltersDisplayedForAnyCategoryInSearchTab</t>
  </si>
  <si>
    <t>Verify that when user lands on the landing page by clicking on any category from "Popular categories" then the user is displayed with the contents are grouped based on primary category or subjects and the contents inside grouping to be ordered by published dates</t>
  </si>
  <si>
    <t>1. Open Sunbird Mobile App
2. Login with Guest/ valid credentials
3. Click on search tab
4. Click on any category from Popular categories
5. Observe</t>
  </si>
  <si>
    <t>verifyContentsAreOrderedByPublishedDates</t>
  </si>
  <si>
    <t>Verify that when user lands on the landing page by clicking on any board from "Explore content from other boards" then the user is displayed with the contents are grouped based on primary category or subjects and the contents inside grouping to be ordered by published dates</t>
  </si>
  <si>
    <t>1. Open Sunbird Mobile App
2. Login with Guest/ valid credentials
3. Click on search tab
4. Click on any board from Explore content from other boards
5. Observe</t>
  </si>
  <si>
    <t>Verify that when user lands on the landing page by clicking on any audience from "Explore content for a variety of audience" then the user is displayed with the contents are grouped based on primary category or subjects and the contents inside grouping to be ordered by published dates</t>
  </si>
  <si>
    <t>1. Open Sunbird Mobile App
2. Login with Guest/ valid credentials
3. Click on search tab
4. Click on any audience from Explore content for a variety of audience
5. Observe</t>
  </si>
  <si>
    <t>SB-30476</t>
  </si>
  <si>
    <t>Verify that in mobile when user search for any content in the result page user should not be limited to only 100 contents. (Ex:- If there are 150 contents result should not be limited to 100)</t>
  </si>
  <si>
    <t>1. Open Sunbird Mobile App
2. Complete onboarding
3. Click on Search tab
4. Click on search button
5. Search for any content
6. Observe</t>
  </si>
  <si>
    <t>In the result page user should not be limited to only 100 contents.</t>
  </si>
  <si>
    <t>verifyResultsPageShouldNotLimitedToOnlyHundredContentsText</t>
  </si>
  <si>
    <t>Verify that in mobile in the search result page user is displayed with text how many contents are showing in the result below the search bar (Ex:- Showing 10 out of 500)</t>
  </si>
  <si>
    <t>User should be displayed with the text for number of counts</t>
  </si>
  <si>
    <t>verifyViewMoreButtonIsDisplayedAndClickableInSearchContentPage</t>
  </si>
  <si>
    <t>Verify that in mobile in the search result page user should be able to scroll for the contents and for pagination "View More" button should be displayed and should be clickable</t>
  </si>
  <si>
    <t>1. Open Sunbird Mobile App
2. Complete onboarding
3. Click on Search tab
4. Click on search button
5. Search for any content
6. Scroll down 
7. Observe</t>
  </si>
  <si>
    <t>"View More" button should be displayed and should be clickable</t>
  </si>
  <si>
    <t>SB-28218</t>
  </si>
  <si>
    <t>1.Verify that in mobile for the tabs all the necessary form configurations are available (i.e., configurations are customized for all the tabs)
2. Verify that in mobile all the necessary form configurations are available for Roles (i.e., configurations are customized for all the roles)
3. Verify that in mobile all the necessary form configurations are available for all the sections in all the tabs (i.e., configurations are customized for all the Sections)</t>
  </si>
  <si>
    <t>Should be verified in separate Apk build</t>
  </si>
  <si>
    <t>1. Open Sunbird App
2. Observe</t>
  </si>
  <si>
    <t>1. All the tabs should be customized
2. Configuration should be done for the role page
3. All the sections in the App should be customized</t>
  </si>
  <si>
    <t>SB-28219</t>
  </si>
  <si>
    <t>1. Verify that in mobile user should be able to add/ remove onboarding below steps 
a. Role
b. Language
2. Verify that in mobile User as an adopter can be able to control the onboarding steps.
(Ex:- 1. Healthcare - Adopter may want to remove the location and language steps
2. Agriculture - Adopter may want to remove the role step)</t>
  </si>
  <si>
    <t>Sunbird App should be installed (Separate apk file is used to verify)</t>
  </si>
  <si>
    <t>1. Open Sunbird App
2. Observe onboarding steps</t>
  </si>
  <si>
    <t>User should be be able to control the onboarding steps.</t>
  </si>
  <si>
    <t>SB-28222</t>
  </si>
  <si>
    <t>1. Verify that the user is able to configure the order of all the tabs
2. Verify that the user is able to configure the labels of all the tabs
3. Verify that the user is able to configure the number of tabs</t>
  </si>
  <si>
    <t>Separate Apk build should be installed</t>
  </si>
  <si>
    <t>Has to verify in separate debug apk build</t>
  </si>
  <si>
    <t>1. user is able to configure the order of all the tabs
2. user is able to configure the labels of all the tabs
3. user is able to configure the number of tabs</t>
  </si>
  <si>
    <t>ED-516</t>
  </si>
  <si>
    <t>Verify that user is able to add/delete/update the Board, Medium and Class fields as it is form configured in all the pages of the app</t>
  </si>
  <si>
    <t>Verify that user should recieve the notification when user is connected with internet</t>
  </si>
  <si>
    <t>1. Open the App &amp; complete onboarding
2. Turn off the internet
3. Turn On the internet
4. Observe</t>
  </si>
  <si>
    <t>User should recieve the notification when user is connected with internet</t>
  </si>
  <si>
    <t>Verify that "No internet" message should be displayed when user updates the profile field values in offline mode</t>
  </si>
  <si>
    <t>1.Open the staging app
2.Login with valid credentials
3.Tap on the Profile
4.Tap on Edit button.
5. Observe.</t>
  </si>
  <si>
    <t>"No internet" message should be displayed when user updates the field values in offline mode</t>
  </si>
  <si>
    <r>
      <rPr>
        <rFont val="Arial"/>
        <color theme="1"/>
        <sz val="10.0"/>
      </rPr>
      <t xml:space="preserve">Verify that on re-issue of the SVG certificate, user should receive a new SVG certificate and </t>
    </r>
    <r>
      <rPr>
        <rFont val="Arial"/>
        <color rgb="FFFF0000"/>
        <sz val="10.0"/>
      </rPr>
      <t>an Email/SMS notification.</t>
    </r>
  </si>
  <si>
    <t>Verify that Interact telemetry event gets generated for the error message appearing when network is not available.</t>
  </si>
  <si>
    <t>1. Launch the sunbird mobile app.
2. Complete onboarding.
3. Land on the Library page.
4. Turn off internet.
5. Observe the error message.</t>
  </si>
  <si>
    <t>{"ver":"3.0","eid":"INTERACT","ets":1647523673802,"actor":{"type":"User","id":"be52f30a-94eb-487e-9e05-b9fe07e7ac72"},"context":{"cdata":[{"type":"Tabs","id":"Library-Course"},{"id":"2ce24df8-348c-489a-8373-6200e34a6386","type":"UserSession"}],"env":"home","channel":"505c7c48ac6dc1edc9b08f21db5a571d","pdata":{"id":"staging.diksha.app","pid":"sunbird.app","ver":"4.8.185staging-debug"},"sid":"2ce24df8-348c-489a-8373-6200e34a6386","did":"dd7bdd3aa1e77d00004b7d58ce42edddd7faa428"},"edata":{"type":"OTHER","subtype":"internet-disconnected","id":"library","pageid":"library","extra":{"pos":[]}},"object":{"id":"","type":"","version":"","rollup":{}},"mid":"c68937ef-21a8-4990-8f7d-ba0356079b03"}'</t>
  </si>
  <si>
    <t>event
: 
payload
: 
qe
actor
: 
oe {type: 'User', id: 'd711644a-5583-40fd-9956-9ec5b5063bb7'}
context
: 
s {cdata: Array(2), env: 'home', channel: '01347076031606784034', pdata: oe, sid: 'b57b9dac-c53f-449c-808c-e4379e474235', …}
edata
: 
{type: 'OTHER', subtype: 'internet-disconnected', id: 'search', pageid: 'search', extra: {…}}
eid
: 
"INTERACT"
ets
: 
1715159191964
mid
: 
"0e1801ee-6f21-42a5-b604-2a82e8dc21b3"
object
: 
oe {id: '', type: '', version: '', rollup: {…}}
ver
: 
"3.0"
[[Prototype]]
: 
Ae
type
: 
"SAVE"
[[Prototype]]
: 
Object
namespace
: 
"TELEMETRY"
[[Prototype]]
: 
Object</t>
  </si>
  <si>
    <t>ED-127</t>
  </si>
  <si>
    <t>Verify that in the interact telemetry event of notification in CDATA, the notification ID should be displayed when user click on any notification in library page</t>
  </si>
  <si>
    <t>1. Open Sunbird mobile debug build
2. Login with valid credentials
3. Click on the notification icon in Library page
4. Click on any notification
5. Observe the telemetry</t>
  </si>
  <si>
    <t>event: 
payload:t
actor:e {type: 'User', id: '08631a74-4b94-4cf7-a818-831135248a4a'}
context:He
cdata:Array(3)
0:{id: 'b7789398-e671-4d93-a641-15936e49014a', type: 'NotificationId'}
1:{type: 'Tabs', id: 'Library-Course'}
2:{id: '45c8fbb1-1fbe-41ee-9a6d-439c1a36e7b5', type: 'UserSession'}
length:3
[[Prototype]]:Array(0)
channel:"01269878797503692810"
did:"8bf2fb2baa8628f91e2a20b6e40e38b4e9fdd883"
env:"notification"
pdata:e {id: 'staging.diksha.app', pid: 'sunbird.app', ver: '5.0.277staging-debug'}
rollup:{l1: '01269878797503692810'}
sid:"45c8fbb1-1fbe-41ee-9a6d-439c1a36e7b5"
[[Prototype]]:Object
edata:{type: 'TOUCH', subtype: 'notification-read', id: 'notification', pageid: 'notification', extra: {…}}
eid:"INTERACT"
ets:1663833200628
mid:"e73cad3c-e074-4634-8efd-3b57200eb386"
object:e {id: '', type: '', version: '', rollup: {…}}
ver:"3.0"
[[Prototype]]:e
type:"SAVE"
[[Prototype]]:Object
namespace:"TELEMETRY"
[[Prototype]]:Object</t>
  </si>
  <si>
    <t>event
: 
payload
: 
qe
actor
: 
oe {type: 'User', id: 'd711644a-5583-40fd-9956-9ec5b5063bb7'}
context
: 
s {cdata: Array(3), env: 'notification', channel: '01347076031606784034', pdata: oe, sid: 'b57b9dac-c53f-449c-808c-e4379e474235', …}
edata
: 
{type: 'TOUCH', subtype: 'notification-read', id: 'notification', pageid: 'notification', extra: {…}}
eid
: 
"INTERACT"
ets
: 
1715159597266
mid
: 
"55808604-5981-4368-be04-552bb35a1ef2"
object
: 
oe {id: '', type: '', version: '', rollup: {…}}
ver
: 
"3.0"
[[Prototype]]
: 
Ae
type
: 
"SAVE"
[[Prototype]]
: 
Object
namespace
: 
"TELEMETRY"
[[Prototype]]
: 
Object</t>
  </si>
  <si>
    <t>Verify that telemetry event gets generated when user selects any Class on the Library page.
&amp;
Verify that telemetry event gets generated when user selects any Medium on the Library page.</t>
  </si>
  <si>
    <r>
      <rPr>
        <rFont val="Arial"/>
        <color theme="1"/>
        <sz val="10.0"/>
      </rPr>
      <t xml:space="preserve">Scenario1:
</t>
    </r>
    <r>
      <rPr>
        <rFont val="Arial"/>
        <color theme="1"/>
        <sz val="10.0"/>
      </rPr>
      <t xml:space="preserve">1. Launch the Sunbird mobile app.
2. Complete onboarding.
3. Land on the Library page.
4. Tap on any CLASS at the top.
5. Observe the telemetry
</t>
    </r>
    <r>
      <rPr>
        <rFont val="Arial"/>
        <color theme="1"/>
        <sz val="10.0"/>
      </rPr>
      <t>Scenario2:</t>
    </r>
    <r>
      <rPr>
        <rFont val="Arial"/>
        <color theme="1"/>
        <sz val="10.0"/>
      </rPr>
      <t xml:space="preserve">
1. Launch the Sunbird mobile app.
2. Complete onboarding.
3. Land on the Library page.
4. Tap on any Medium at the top.
5. Observe the telemetry</t>
    </r>
  </si>
  <si>
    <t>{ver":"3.0","eid":"INTERACT","ets":1601357629471,"actor":{"type":"User","id":"a9b16ff7-7005-4874-afda-dc0c4c2683b4"},"context":{"cdata":[{"id":"cada8c54-bb85-4e0e-89ec-63624d4819f5","type":"UserSession"}],"env":"home","channel":"505c7c48ac6dc1edc9b08f21db5a571d","pdata":{"id":"staging.diksha.app","pid":"sunbird.app","ver":"3.3.471staging-debug"},"sid":"cada8c54-bb85-4e0e-89ec-63624d4819f5","did":"17d1e03c7b6064b24e8979610a8407bb22a3ab8c"},"edata":{"type":"TOUCH","subtype":"class-clicked","id":"library","pageid":"library","extra":{"pos":[],"values":[{"currentSelected":"Class 5","previousSelected":"Class 3"}]}},"object":{"id":"","type":"","version":"","rollup":{}},"mid":"8ee75611-156f-40c8-b142-62cbafa28afb"}"
==========================
{ver":"3.0","eid":"INTERACT","ets":1601357702945,"actor":{"type":"User","id":"a9b16ff7-7005-4874-afda-dc0c4c2683b4"},"context":{"cdata":[{"id":"cada8c54-bb85-4e0e-89ec-63624d4819f5","type":"UserSession"}],"env":"home","channel":"505c7c48ac6dc1edc9b08f21db5a571d","pdata":{"id":"staging.diksha.app","pid":"sunbird.app","ver":"3.3.471staging-debug"},"sid":"cada8c54-bb85-4e0e-89ec-63624d4819f5","did":"17d1e03c7b6064b24e8979610a8407bb22a3ab8c"},"edata":{"type":"TOUCH","subtype":"medium-clicked","id":"library","pageid":"library","extra":{"pos":[],"values":[{"currentSelected":"Telugu","previousSelected":"English"}]}},"object":{"id":"","type":"","version":"","rollup":{}},"mid":"92be68e5-1d9d-41db-a23a-1cf32b4c98ee"}"</t>
  </si>
  <si>
    <t>event
: 
payload
: 
qe
actor
: 
oe {type: 'User', id: '6653906b-fcdb-4aa7-b785-194489231c59'}
context
: 
s {cdata: Array(2), env: 'home', channel: '505c7c48ac6dc1edc9b08f21db5a571d', pdata: oe, sid: '0eb3750f-a622-492f-834c-e61b5e81b575', …}
edata
: 
{type: 'TOUCH', subtype: 'cropcategory-clicked', id: 'library', pageid: 'library', extra: {…}}
eid
: 
"INTERACT"
ets
: 
1715315926833
mid
: 
"6d0d9c9c-e091-4307-8cb6-e40932c75c84"
object
: 
oe {id: '', type: '', version: '', rollup: {…}}
ver
: 
"3.0"
[[Prototype]]
: 
Ae
type
: 
"SAVE"
[[Prototype]]
: 
Object
namespace
: 
"TELEMETRY"
[[Prototype]]
: 
Object
====================
event
: 
payload
: 
qe
actor
: 
oe {type: 'User', id: '6653906b-fcdb-4aa7-b785-194489231c59'}
context
: 
s {cdata: Array(2), env: 'home', channel: '505c7c48ac6dc1edc9b08f21db5a571d', pdata: oe, sid: '0eb3750f-a622-492f-834c-e61b5e81b575', …}
edata
: 
{type: 'TOUCH', subtype: 'farmingtype-clicked', id: 'library', pageid: 'library', extra: {…}}
eid
: 
"INTERACT"
ets
: 
1715315917766
mid
: 
"a5321451-2f75-4eb8-bae5-fe46752c6166"
object
: 
oe {id: '', type: '', version: '', rollup: {…}}
ver
: 
"3.0"
[[Prototype]]
: 
Ae
type
: 
"SAVE"
[[Prototype]]
: 
Object
namespace
: 
"TELEMETRY"
[[Prototype]]
: 
Object</t>
  </si>
  <si>
    <t>https://project-sunbird.atlassian.net/browse/ED-4233</t>
  </si>
  <si>
    <t>Verify that Interact telemetry event gets generated when user taps on SEARCH button in Library page
&amp;
Verify that Interact telemetry event gets generated when user Searches something in Library page</t>
  </si>
  <si>
    <r>
      <rPr>
        <rFont val="Arial"/>
        <color theme="1"/>
        <sz val="10.0"/>
      </rPr>
      <t xml:space="preserve">Scenario1:
</t>
    </r>
    <r>
      <rPr>
        <rFont val="Arial"/>
        <color theme="1"/>
        <sz val="10.0"/>
      </rPr>
      <t xml:space="preserve">1. Launch the sunbird mobile app.
2. Complete onboarding.
3. Land on the Library page.
4. Tap on the  SEARCH button at the top right corner.
</t>
    </r>
    <r>
      <rPr>
        <rFont val="Arial"/>
        <color theme="1"/>
        <sz val="10.0"/>
      </rPr>
      <t>Scenario2:</t>
    </r>
    <r>
      <rPr>
        <rFont val="Arial"/>
        <color theme="1"/>
        <sz val="10.0"/>
      </rPr>
      <t xml:space="preserve">
1. Launch the sunbird mobile  app.
2. Complete onboarding.
3. Land on the Library page.
4. Tap on the  SEARCH button at the top right corner.
5. Enter any keyword and search."</t>
    </r>
  </si>
  <si>
    <t>"{\"ver\":\"3.0\",\"eid\":\"INTERACT\",\"ets\":1626694571898,\"actor\":{\"type\":\"User\",\"id\":\"08631a74-4b94-4cf7-a818-831135248a4a\"},\"context\":{\"cdata\":[{\"type\":\"Tabs\",\"id\":\"Library-Course\"},{\"id\":\"620a0f79-c4c1-4966-9c47-2cb05ebc6bf5\",\"type\":\"UserSession\"}],\"env\":\"home\",\"channel\":\"01269878797503692810\",\"pdata\":{\"id\":\"staging.diksha.app\",\"pid\":\"sunbird.app\",\"ver\":\"4.1.856staging-debug\"},\"sid\":\"620a0f79-c4c1-4966-9c47-2cb05ebc6bf5\",\"did\":\"e680eed580ae02536c4bcbd890a8469c15ff08ff\",\"rollup\":{\"l1\":\"01269878797503692810\"}},\"edata\":{\"type\":\"TOUCH\",\"subtype\":\"search-button-clicked\",\"id\":\"library\",\"pageid\":\"library\",\"extra\":{\"pos\":[]}},\"object\":{\"id\":\"\",\"type\":\"\",\"version\":\"\",\"rollup\":{}},\"mid\":\"f0a3e619-d0ba-4ca8-be47-b93c035a23b7\"}"
=======================
"{\"ver\":\"3.0\",\"eid\":\"INTERACT\",\"ets\":1626694683293,\"actor\":{\"type\":\"User\",\"id\":\"08631a74-4b94-4cf7-a818-831135248a4a\"},\"context\":{\"cdata\":[{\"type\":\"Tabs\",\"id\":\"Library-Course\"},{\"id\":\"620a0f79-c4c1-4966-9c47-2cb05ebc6bf5\",\"type\":\"UserSession\"}],\"env\":\"home\",\"channel\":\"01269878797503692810\",\"pdata\":{\"id\":\"staging.diksha.app\",\"pid\":\"sunbird.app\",\"ver\":\"4.1.856staging-debug\"},\"sid\":\"620a0f79-c4c1-4966-9c47-2cb05ebc6bf5\",\"did\":\"e680eed580ae02536c4bcbd890a8469c15ff08ff\",\"rollup\":{\"l1\":\"01269878797503692810\"}},\"edata\":{\"type\":\"OTHER\",\"subtype\":\"extra-info\",\"id\":\"search\",\"pageid\":\"search\",\"extra\":{\"pos\":[],\"values\":[{\"from\":\"library\",\"searchCount\":100,\"searchCriteria\":{\"query\":\"content\",\"offset\":0,\"limit\":100,\"mode\":\"soft\",\"exists\":[],\"facets\":[\"se_boards\",\"se_gradeLevels\",\"subject\",\"se_mediums\",\"primaryCategory\",\"channel\",\"mimeType\",\"audience\"],\"sort_by\":{},\"filters\":{\"objectType\":[\"Content\",\"QuestionSet\"],\"contentType\":[],\"language\":[],\"topic\":[],\"purpose\":[]}}}]}},\"object\":{\"id\":\"\",\"type\":\"\",\"version\":\"\",\"rollup\":{}},\"mid\":\"c764ea5f-4ab7-4499-8224-2e92cbe1eb82\"}"</t>
  </si>
  <si>
    <t>event
: 
payload
: 
qe
actor
: 
oe {type: 'User', id: 'd711644a-5583-40fd-9956-9ec5b5063bb7'}
context
: 
s {cdata: Array(2), env: 'home', channel: '01347076031606784034', pdata: oe, sid: 'b57b9dac-c53f-449c-808c-e4379e474235', …}
edata
: 
{type: 'TOUCH', subtype: 'search-button-clicked', id: 'library', pageid: 'library', extra: {…}}
eid
: 
"INTERACT"
ets
: 
1715162215892
mid
: 
"1fa0289e-f8fc-4b07-a37b-ea4bd31be0b5"
object
: 
oe {id: '', type: '', version: '', rollup: {…}}
ver
: 
"3.0"
[[Prototype]]
: 
Ae
type
: 
"SAVE"
[[Prototype]]
: 
Object
namespace
: 
"TELEMETRY"
[[Prototype]]
: 
Object
=============
event
: 
payload
: 
qe
actor
: 
oe {type: 'User', id: 'd711644a-5583-40fd-9956-9ec5b5063bb7'}
context
: 
s {cdata: Array(2), env: 'home', channel: '01347076031606784034', pdata: oe, sid: 'b57b9dac-c53f-449c-808c-e4379e474235', …}
edata
: 
{type: 'OTHER', subtype: 'extra-info', id: 'search', pageid: 'search', extra: {…}}
eid
: 
"INTERACT"
ets
: 
1715162215923
mid
: 
"4e1d2da0-f7a3-4ad1-917b-e88f6ab2e82f"
object
: 
oe {id: '', type: '', version: '', rollup: {…}}
ver
: 
"3.0"
[[Prototype]]
: 
Ae
type
: 
"SAVE"
[[Prototype]]
: 
Object
namespace
: 
"TELEMETRY"
[[Prototype]]
: 
Object</t>
  </si>
  <si>
    <t>Verify that telemetry events are generated for
1. No of users clicking on card view
2. No of share from toc/content details
3. No of users clicking on continue learning  card</t>
  </si>
  <si>
    <t>1. Open Sunbird App
2. Login with valid credentials
3. Click on Share button from toc page and Observe
4. Click on cards on Continue learning section and Observe</t>
  </si>
  <si>
    <t>Count should be displayed in druid for
1. No of users clicking on card view
2. No of share from toc/content details
3. No of users clicking on continue learning  card</t>
  </si>
  <si>
    <t>event
: 
payload
: 
qe
actor
: 
oe {type: 'User', id: 'd711644a-5583-40fd-9956-9ec5b5063bb7'}
context
: 
s
cdata
: 
Array(5)
0
: 
{id: '0140491832968314880', type: 'CourseBatch'}
1
: 
{id: 'do_214041340703842304119', type: 'RootId'}
2
: 
{id: 'content-detail', type: 'ChildUi'}
3
: 
{type: 'Tabs', id: 'Home-Discover'}
4
: 
{id: 'e147c1b4-efa1-43b1-8bb3-ae21fbe38a7e', type: 'UserSession'}
length
: 
5
[[Prototype]]
: 
Array(0)
channel
: 
"01347076031606784034"
did
: 
"1172e8dbe42a0b0187834ac3ccff1f1f8a263d14"
env
: 
"home"
pdata
: 
oe {id: 'staging.sunbirded.app', pid: 'sunbird.app', ver: '7.0.622staging-debug'}
rollup
: 
{l1: '01347076031606784034'}
sid
: 
"e147c1b4-efa1-43b1-8bb3-ae21fbe38a7e"
[[Prototype]]
: 
Object
edata
: 
{type: 'TOUCH', subtype: 'resume-clicked', id: 'course-detail', pageid: 'course-detail', extra: {…}}
eid
: 
"INTERACT"
ets
: 
1715325393970
mid
: 
"ab3ac1de-b28e-4fbc-91e7-1e2401bcf50a"
object
: 
oe {id: 'do_214041340703842304119', type: 'Content Playlist', version: '1', rollup: K}
ver
: 
"3.0"
[[Prototype]]
: 
Ae
type
: 
"SAVE"
[[Prototype]]
: 
Object
namespace
: 
"TELEMETRY"
[[Prototype]]
: 
Object</t>
  </si>
  <si>
    <t>Verify that the Impression telemetry events are generated when users accessing Home and Search sections</t>
  </si>
  <si>
    <t>1. Open Sunbird Mobile App.
2. Login as Guest user / Logged in user.
3. Click on Home tab and Observe.
4. Cllick on Search Tab and Observe.</t>
  </si>
  <si>
    <t>Home:
'{"ver":"3.0","eid":"IMPRESSION","ets":1651478748084,"actor":{"type":"User","id":"8699dea2-d53b-4043-961b-c61a63325ce1"},"context":{"cdata":[{"type":"Tabs","id":"Home-Discover"},{"id":"7161b905-7431-468e-b0a5-4cb8105af0f1","type":"UserSession"}],"env":"home","channel":"505c7c48ac6dc1edc9b08f21db5a571d","pdata":{"id":"staging.diksha.app","pid":"sunbird.app","ver":"4.9.204staging-debug"},"sid":"7161b905-7431-468e-b0a5-4cb8105af0f1","did":"4c286645e0690125ef319f7bde70c4540092c9f8"},"edata":{"type":"view","pageid":"home","uri":"home"},"object":{"id":"","type":"","version":"","rollup":{}},"mid":"c115bc69-d112-4a4f-8002-f5b2d3259885"}'
============
Search:
'{"ver":"3.0","eid":"IMPRESSION","ets":1651478644299,"actor":{"type":"User","id":"8699dea2-d53b-4043-961b-c61a63325ce1"},"context":{"cdata":[{"type":"Tabs","id":"Home-Discover"},{"id":"7161b905-7431-468e-b0a5-4cb8105af0f1","type":"UserSession"}],"env":"home","channel":"505c7c48ac6dc1edc9b08f21db5a571d","pdata":{"id":"staging.diksha.app","pid":"sunbird.app","ver":"4.9.204staging-debug"},"sid":"7161b905-7431-468e-b0a5-4cb8105af0f1","did":"4c286645e0690125ef319f7bde70c4540092c9f8"},"edata":{"type":"view","pageid":"search","uri":"search"},"object":{"id":"","type":"","version":"","rollup":{}},"mid":"8fa86c24-ea50-4f08-bff5-b028e7ccbf34"}'</t>
  </si>
  <si>
    <t>Home:
event
: 
payload
: 
qe
actor
: 
oe {type: 'User', id: 'd711644a-5583-40fd-9956-9ec5b5063bb7'}
context
: 
s {cdata: Array(2), env: 'home', channel: '01347076031606784034', pdata: oe, sid: 'b57b9dac-c53f-449c-808c-e4379e474235', …}
edata
: 
{type: 'view', pageid: 'home', uri: 'home'}
eid
: 
"IMPRESSION"
ets
: 
1715163683029
mid
: 
"725ead93-69a0-4997-936a-52e7f9141c8b"
object
: 
oe {id: '', type: '', version: '', rollup: {…}}
ver
: 
"3.0"
[[Prototype]]
: 
Ae
type
: 
"SAVE"
[[Prototype]]
: 
Object
namespace
: 
"TELEMETRY"
[[Prototype]]
: 
Object
==================
Search:
event
: 
payload
: 
qe
actor
: 
oe {type: 'User', id: 'd711644a-5583-40fd-9956-9ec5b5063bb7'}
context
: 
s {cdata: Array(2), env: 'home', channel: '01347076031606784034', pdata: oe, sid: 'b57b9dac-c53f-449c-808c-e4379e474235', …}
edata
: 
{type: 'view', pageid: 'search', uri: 'search'}
eid
: 
"IMPRESSION"
ets
: 
1715163751433
mid
: 
"42005a3a-9088-4319-bcf0-b2d90ba23125"
object
: 
oe {id: '', type: '', version: '', rollup: {…}}
ver
: 
"3.0"
[[Prototype]]
: 
Ae
type
: 
"SAVE"
[[Prototype]]
: 
Object
namespace
: 
"TELEMETRY"
[[Prototype]]
: 
Object</t>
  </si>
  <si>
    <t>Verify that telemetry events are generated for
No. of users now clicking on collection card from ‘My learning’ section vs users searching for the collection card by other means (from profile page or search and access)</t>
  </si>
  <si>
    <t xml:space="preserve">1. Open staging sunbird mobile debug build
2. Login with valid credentials
3. Click on home tab in new experience
4. Click on My learning
5. Observe that telemetry events are generated </t>
  </si>
  <si>
    <t>No. of users now clicking on collection card from ‘My learning’ section vs users searching for the collection card by other means (from profile page or search and access)</t>
  </si>
  <si>
    <t>event
: 
payload
: 
qe
actor
: 
oe {type: 'User', id: 'd711644a-5583-40fd-9956-9ec5b5063bb7'}
context
: 
s
cdata
: 
Array(4)
0
: 
{id: '0140491832968314880', type: 'CourseBatch'}
1
: 
{id: 'do_214041340703842304119', type: 'RootId'}
2
: 
{type: 'Tabs', id: 'Home-Discover'}
3
: 
{id: 'e147c1b4-efa1-43b1-8bb3-ae21fbe38a7e', type: 'UserSession'}
length
: 
4
[[Prototype]]
: 
Array(0)
channel
: 
"01347076031606784034"
did
: 
"1172e8dbe42a0b0187834ac3ccff1f1f8a263d14"
env
: 
"home"
pdata
: 
oe {id: 'staging.sunbirded.app', pid: 'sunbird.app', ver: '7.0.622staging-debug'}
rollup
: 
{l1: '01347076031606784034'}
sid
: 
"e147c1b4-efa1-43b1-8bb3-ae21fbe38a7e"
[[Prototype]]
: 
Object
edata
: 
{type: 'detail', pageid: 'contentplaylist-detail', uri: 'contentplaylist-detail'}
eid
: 
"IMPRESSION"
ets
: 
1715325327979
mid
: 
"e02e6b60-09e3-4467-9fc5-94ccfc679d9b"
object
: 
oe {id: 'do_214041340703842304119', type: 'Course', version: '1', rollup: K}
ver
: 
"3.0"
[[Prototype]]
: 
Ae
type
: 
"SAVE"
[[Prototype]]
: 
Object
namespace
: 
"TELEMETRY"
[[Prototype]]
: 
Object</t>
  </si>
  <si>
    <t>Verify in mobile for home and explore page that the telemetry events are generated for
a. No of users access these sections
b. No of users playing from these sections
c. No of users dropping after clicking on these sections</t>
  </si>
  <si>
    <t>1. Open Sunbird App
2. Login with Guest/ valid credentials
3. Click on home tab and access the sections
4. Click on search tab and access the sections
5. Observe</t>
  </si>
  <si>
    <t>a. No of users access these sections
b. No of users playing from these sections
c. No of users dropping after clicking on these sections</t>
  </si>
  <si>
    <t>Home:-
event
: 
payload
: 
qe
actor
: 
oe {type: 'User', id: '6653906b-fcdb-4aa7-b785-194489231c59'}
context
: 
s
cdata
: 
Array(2)
0
: 
{type: 'Tabs', id: 'Home-Discover'}
1
: 
{id: 'ad4621e3-647f-4e14-b5da-fde3bb1baf26', type: 'UserSession'}
length
: 
2
[[Prototype]]
: 
Array(0)
channel
: 
"505c7c48ac6dc1edc9b08f21db5a571d"
did
: 
"1172e8dbe42a0b0187834ac3ccff1f1f8a263d14"
env
: 
"home"
pdata
: 
oe {id: 'staging.sunbirded.app', pid: 'sunbird.app', ver: '7.0.622staging-debug'}
sid
: 
"ad4621e3-647f-4e14-b5da-fde3bb1baf26"
[[Prototype]]
: 
Object
edata
: 
{type: 'TOUCH', subtype: 'tab-clicked', id: 'home', pageid: 'home', extra: {…}}
eid
: 
"INTERACT"
ets
: 
1715324805845
mid
: 
"320abd43-e2cb-4ec8-85f7-70426d351ffc"
object
: 
oe {id: '', type: '', version: '', rollup: {…}}
ver
: 
"3.0"
[[Prototype]]
: 
Ae
type
: 
"SAVE"
[[Prototype]]
: 
Object
namespace
: 
"TELEMETRY"
[[Prototype]]
: 
Object
==============
Search:-
event
: 
payload
: 
qe
actor
: 
oe {type: 'User', id: '6653906b-fcdb-4aa7-b785-194489231c59'}
context
: 
s
cdata
: 
Array(2)
0
: 
{type: 'Tabs', id: 'Home-Discover'}
1
: 
{id: 'ad4621e3-647f-4e14-b5da-fde3bb1baf26', type: 'UserSession'}
length
: 
2
[[Prototype]]
: 
Array(0)
channel
: 
"505c7c48ac6dc1edc9b08f21db5a571d"
did
: 
"1172e8dbe42a0b0187834ac3ccff1f1f8a263d14"
env
: 
"home"
pdata
: 
oe {id: 'staging.sunbirded.app', pid: 'sunbird.app', ver: '7.0.622staging-debug'}
sid
: 
"ad4621e3-647f-4e14-b5da-fde3bb1baf26"
[[Prototype]]
: 
Object
edata
: 
{type: 'TOUCH', subtype: 'tab-clicked', id: 'search', pageid: 'search', extra: {…}}
eid
: 
"INTERACT"
ets
: 
1715324755941
mid
: 
"83094fd6-14a2-43dd-a017-ffad230b020e"
object
: 
oe {id: '', type: '', version: '', rollup: {…}}
ver
: 
"3.0"
[[Prototype]]
: 
Ae
type
: 
"SAVE"
[[Prototype]]
: 
Object
namespace
: 
"TELEMETRY"
[[Prototype]]
: 
Object</t>
  </si>
  <si>
    <t xml:space="preserve">Verify that Interact telemetry event is generated when user clicks on any of the additional banner icons in the "Featured" section of home page </t>
  </si>
  <si>
    <t>1. Open staging latest mobile debug build.
2. Login with Guest / Valid credentials (CBSE/ English/ Class6)
3. Click on Home tab
4. Click on any additional banner icon in the Featured Section
5. Observe the telemetry</t>
  </si>
  <si>
    <t xml:space="preserve">event:
payload: t
actor: e {type: 'User', id: '5f1092e8-dd56-4ebf-a403-028e8cf995e4'}
context: He
cdata: Array(3)
0: {id: {…}, type: 'BannerType'}
1: {type: 'Tabs', id: 'Home-Discover'}
2: {id: '05ba6868-30d5-410f-93e6-4e92101b9a89', type: 'UserSession'}
length: 3
[[Prototype]]: Array(0)
channel: "505c7c48ac6dc1edc9b08f21db5a571d"
did: "e680eed580ae02536c4bcbd890a8469c15ff08ff"
env: "home"
pdata: e {id: 'staging.diksha.app', pid: 'sunbird.app', ver: '4.5.128staging-debug'}
sid: "05ba6868-30d5-410f-93e6-4e92101b9a89"
[[Prototype]]: Object
edata:
extra: {pos: Array(0)}
id: "home"
pageid: "home"
subtype: ""
type: "select-banner"
[[Prototype]]: Object
eid: "INTERACT"
ets: 1637758520883
mid: "0d9dda68-5101-45e6-842a-d8b41f7b0203"
object: e {id: '', type: '', version: '', rollup: {…}}
ver: "3.0"
[[Prototype]]: e
type: "SAVE"
[[Prototype]]: Object
</t>
  </si>
  <si>
    <t>event
: 
payload
: 
qe
actor
: 
oe {type: 'User', id: '0fd622a7-d75c-40f5-aae9-b9950d8a4a06'}
context
: 
s {cdata: Array(3), env: 'home', channel: '505c7c48ac6dc1edc9b08f21db5a571d', pdata: oe, sid: '761f0d04-3d53-4794-8666-7339caaa886b', …}
edata
: 
{type: 'select-banner', subtype: '', id: 'home', pageid: 'home', extra: {…}}
eid
: 
"INTERACT"
ets
: 
1715167431503
mid
: 
"623417d4-e2b6-445b-a581-96b472c4cfe1"
object
: 
oe {id: '', type: '', version: '', rollup: {…}}
ver
: 
"3.0"
[[Prototype]]
: 
Ae
type
: 
"SAVE"
[[Prototype]]
: 
Object
namespace
: 
"TELEMETRY"
[[Prototype]]
: 
Object</t>
  </si>
  <si>
    <t>Verify that telemetry gets generated for No of users clicked on additional banner section</t>
  </si>
  <si>
    <t>1. Open staging Sunbird mobile debug build
2. Login with CBSE/English/Class6 BMGS
3. Click on Home tab in new experience
4. Click on additional banners</t>
  </si>
  <si>
    <t>No of users clicked on additional banner section</t>
  </si>
  <si>
    <t>event
: 
payload
: 
qe
actor
: 
oe {type: 'User', id: '6653906b-fcdb-4aa7-b785-194489231c59'}
context
: 
s
cdata
: 
Array(3)
0
: 
{id: 'banner_search', type: 'BannerType'}
1
: 
{type: 'Tabs', id: 'Home-Discover'}
2
: 
{id: 'ad4621e3-647f-4e14-b5da-fde3bb1baf26', type: 'UserSession'}
length
: 
3
[[Prototype]]
: 
Array(0)
channel
: 
"505c7c48ac6dc1edc9b08f21db5a571d"
did
: 
"1172e8dbe42a0b0187834ac3ccff1f1f8a263d14"
env
: 
"home"
pdata
: 
oe {id: 'staging.sunbirded.app', pid: 'sunbird.app', ver: '7.0.622staging-debug'}
sid
: 
"ad4621e3-647f-4e14-b5da-fde3bb1baf26"
[[Prototype]]
: 
Object
edata
: 
{type: 'select-banner', subtype: '', id: 'home', pageid: 'home', extra: {…}}
eid
: 
"INTERACT"
ets
: 
1715323838225
mid
: 
"eae91d0c-f904-454e-81f0-0a5d788eaac0"
object
: 
oe {id: '', type: '', version: '', rollup: {…}}
ver
: 
"3.0"
[[Prototype]]
: 
Ae
type
: 
"SAVE"
[[Prototype]]
: 
Object
namespace
: 
"TELEMETRY"
[[Prototype]]
: 
Object</t>
  </si>
  <si>
    <t>Verify that telemetry events are generated for
1. No of users viewing the banner
2. No of users clicking on the banner
3. No of users playing the content or joining the course on the banner result page</t>
  </si>
  <si>
    <t>1. Open Sunbird App
2. Select CBSE/ English/ Class6 during onboarding
3. Login with Guest/ valid credentials
4. Click on home tab
5. Click on banners
6. Observe</t>
  </si>
  <si>
    <t>Count should be displayed in druid for
1. No of users viewing the banner
2. No of users clicking on the banner
3. No of users playing the content or joining the course on the banner result page</t>
  </si>
  <si>
    <t>event
: 
payload
: 
qe
actor
: 
oe {type: 'User', id: '6653906b-fcdb-4aa7-b785-194489231c59'}
context
: 
s
cdata
: 
Array(3)
0
: 
{id: 'banner_external_url', type: 'BannerType'}
1
: 
{type: 'Tabs', id: 'Home-Discover'}
2
: 
{id: 'ad4621e3-647f-4e14-b5da-fde3bb1baf26', type: 'UserSession'}
length
: 
3
[[Prototype]]
: 
Array(0)
channel
: 
"505c7c48ac6dc1edc9b08f21db5a571d"
did
: 
"1172e8dbe42a0b0187834ac3ccff1f1f8a263d14"
env
: 
"home"
pdata
: 
oe {id: 'staging.sunbirded.app', pid: 'sunbird.app', ver: '7.0.622staging-debug'}
sid
: 
"ad4621e3-647f-4e14-b5da-fde3bb1baf26"
[[Prototype]]
: 
Object
edata
: 
{type: 'select-banner', subtype: '', id: 'home', pageid: 'home', extra: {…}}
eid
: 
"INTERACT"
ets
: 
1715323717534
mid
: 
"40158da3-d724-4c5e-8474-78d4ca8cf163"
object
: 
oe {id: '', type: '', version: '', rollup: {…}}
ver
: 
"3.0"
[[Prototype]]
: 
Ae
type
: 
"SAVE"
[[Prototype]]
: 
Object
namespace
: 
"TELEMETRY"
[[Prototype]]
: 
Object</t>
  </si>
  <si>
    <t>notification</t>
  </si>
  <si>
    <t>Verify that Tapping on notification telemetry should be generated with notification ID in library page</t>
  </si>
  <si>
    <t>1. Open Sunbird App
2. Login with Guest/valid credentials
3. Click on Librarytab
4. Click on notification icon
5. Click on any notification
6. Observe the telemetry</t>
  </si>
  <si>
    <t>{"type":"SAVE","payload":{"ver":"3.0","eid":"INTERACT","ets":1678878200952,"actor":{"type":"User","id":"08631a74-4b94-4cf7-a818-831135248a4a"},"context":{"cdata":[{"id":"22d86722-95bc-4fde-85ad-1e5ffae459b4","type":"NotificationId"},{"type":"Tabs","id":"Home-Discover"},{"id":"0c6b4eba-7a45-4e4d-9b1e-e6ed06054fe5","type":"UserSession"}],"env":"notification","channel":"01269878797503692810","pdata":{"id":"staging.sunbirded.app","pid":"sunbird.app","ver":"5.1.362staging-debug"},"sid":"0c6b4eba-7a45-4e4d-9b1e-e6ed06054fe5","did":"e76f31711ad9ddbc61499f7da8c54d3a0e2c4692","rollup":{"l1":"01269878797503692810"}},"edata":{"type":"TOUCH","subtype":"notification-read","id":"notification","pageid":"notification","extra":{"pos":[],"values":[[{"id":"22d86722-95bc-4fde-85ad-1e5ffae459b4","type":"NotificationId"}]]}},"object":{"id":"","type":"","version":"","rollup":{}},"mid":"f5ccdce2-61b8-42af-a9ad-e82b5c6744d1"}}</t>
  </si>
  <si>
    <t>event
: 
payload
: 
qe
actor
: 
oe {type: 'User', id: 'd711644a-5583-40fd-9956-9ec5b5063bb7'}
context
: 
s
cdata
: 
Array(3)
0
: 
{id: '60532f26-a426-49bb-9700-ef63698f0e24', type: 'NotificationId'}
1
: 
{type: 'Tabs', id: 'Home-Discover'}
2
: 
{id: '4979e0c4-f039-4545-8611-5a858886437d', type: 'UserSession'}
length
: 
3
[[Prototype]]
: 
Array(0)
channel
: 
"01347076031606784034"
did
: 
"1172e8dbe42a0b0187834ac3ccff1f1f8a263d14"
env
: 
"notification"
pdata
: 
oe {id: 'staging.sunbirded.app', pid: 'sunbird.app', ver: '7.0.621staging-debug'}
rollup
: 
{l1: '01347076031606784034'}
sid
: 
"4979e0c4-f039-4545-8611-5a858886437d"
[[Prototype]]
: 
Object
edata
: 
{type: 'TOUCH', subtype: 'notification-read', id: 'notification', pageid: 'notification', extra: {…}}
eid
: 
"INTERACT"
ets
: 
1715168110565
mid
: 
"8977f1da-8eb9-4dc3-8bcd-9a72e4c36e8f"
object
: 
oe {id: '', type: '', version: '', rollup: {…}}
ver
: 
"3.0"
[[Prototype]]
: 
Ae
type
: 
"SAVE"
[[Prototype]]
: 
Object
namespace
: 
"TELEMETRY"
[[Prototype]]
: 
Object</t>
  </si>
  <si>
    <t>Verify that telemetry events should be generated when user clicks on the notification from notification drawer</t>
  </si>
  <si>
    <t>1. Launch the app.
2. Complete onboarding.
3. Tap on the notification drawer
4. Tap on a notification.</t>
  </si>
  <si>
    <t>event:
payload: t
actor: e {type: "User", id: "dca7518d-5886-4251-94aa-360c762b1182"}
context: qe
cdata: Array(2)
0: {id: "1004", type: "NotificationID"}
1: {id: "166ac3ba-4212-48eb-8f64-61f4e2f7cb6d", type: "UserSession"}
length: 2
__proto__: Array(0)
channel: "0124784842112040965"
did: "b9bdcb8cd7abc5bd7813bd65ec0b5084dc0dadd8"
env: "home"
pdata: e {id: "staging.diksha.app", pid: "sunbird.app", ver: "3.2.420staging-debug"}
rollup: {l1: "0124784842112040965"}
sid: "166ac3ba-4212-48eb-8f64-61f4e2f7cb6d"
__proto__: Object
edata:
extra: {pos: Array(0)}
id: "notification-clicked"
pageid: "home"
subtype: ""
type: "local"
__proto__: Object
eid: "INTERACT"
ets: 1599150901306
mid: "bbad5078-a355-433c-bb6b-d71ed2276c93"
object: e {id: "", type: "", version: "", rollup: {…}}
ver: "3.0"
__proto__: e
type: "SAVE"
__proto__: Object
namespace: "TELEMETRY"
__proto__: Object</t>
  </si>
  <si>
    <t>event
: 
payload
: 
qe
actor
: 
oe {type: 'User', id: 'd711644a-5583-40fd-9956-9ec5b5063bb7'}
context
: 
s {cdata: Array(2), env: 'home', channel: '01347076031606784034', pdata: oe, sid: '4979e0c4-f039-4545-8611-5a858886437d', …}
edata
: 
{type: 'TOUCH', subtype: 'notification-clicked', id: 'library', pageid: 'library', extra: {…}}
eid
: 
"INTERACT"
ets
: 
1715168552062
mid
: 
"e3c06bdc-30d2-4b47-90e2-bc6c76ffd2a6"
object
: 
oe {id: '', type: '', version: '', rollup: {…}}
ver
: 
"3.0"
[[Prototype]]
: 
Ae
type
: 
"SAVE"
[[Prototype]]
: 
Object
namespace
: 
"TELEMETRY"
[[Prototype]]
: 
Object</t>
  </si>
  <si>
    <t>Verify that Interact telemetry event gets generated when user switches to other app and sunbird app runs on the backgrounds
&amp;
Verify that Interact telemetry event gets generated when user resumes the app.</t>
  </si>
  <si>
    <r>
      <rPr>
        <rFont val="Arial"/>
        <color theme="1"/>
        <sz val="10.0"/>
      </rPr>
      <t xml:space="preserve">Scenario1:
</t>
    </r>
    <r>
      <rPr>
        <rFont val="Arial"/>
        <color theme="1"/>
        <sz val="10.0"/>
      </rPr>
      <t xml:space="preserve">1. Open the sunbird  mobile app.
2. Minimize the app.
</t>
    </r>
    <r>
      <rPr>
        <rFont val="Arial"/>
        <color theme="1"/>
        <sz val="10.0"/>
      </rPr>
      <t xml:space="preserve">Scenario2:
</t>
    </r>
    <r>
      <rPr>
        <rFont val="Arial"/>
        <color theme="1"/>
        <sz val="10.0"/>
      </rPr>
      <t>1. Open the sunbird  mobile app.
2. Minimize the app.
3. Resume the minimized app.</t>
    </r>
  </si>
  <si>
    <t>{"ver":"3.0","eid":"INTERRUPT","ets":1597831039844,"actor":{"type":"User","id":"8fa1f2f1-355e-45da-a726-eb59c3417fac"},"context":{"channel":"505c7c48ac6dc1edc9b08f21db5a571d","pdata":{"id":"staging.diksha.app","pid":"sunbird.app","ver":"3.2.420staging-debug"},"env":"app","sid":"3fdb2d39-2b01-4844-b02a-de0af9870909","did":"4e10b16ade468c294545b6a1830545bd348dc56f","cdata":[{"id":"3fdb2d39-2b01-4844-b02a-de0af9870909","type":"UserSession"}]},"edata":{"type":"background"},"mid":"68bcf312-a40a-4387-8758-a8ed4c090a59"}
============================
{"ver":"3.0","eid":"INTERRUPT","ets":1597831383984,"actor":{"type":"User","id":"8fa1f2f1-355e-45da-a726-eb59c3417fac"},"context":{"channel":"505c7c48ac6dc1edc9b08f21db5a571d","pdata":{"id":"staging.diksha.app","pid":"sunbird.app","ver":"3.2.420staging-debug"},"env":"app","sid":"3fdb2d39-2b01-4844-b02a-de0af9870909","did":"4e10b16ade468c294545b6a1830545bd348dc56f","cdata":[{"id":"3fdb2d39-2b01-4844-b02a-de0af9870909","type":"UserSession"}]},"edata":{"type":"resume"},"mid":"55cd7e26-2b9a-45a9-a341-c07bc9fd2d71"}</t>
  </si>
  <si>
    <t>event
: 
payload
: 
qe
actor
: 
oe {type: 'User', id: 'd711644a-5583-40fd-9956-9ec5b5063bb7'}
context
: 
s {channel: '01347076031606784034', pdata: oe, env: 'app', sid: '4979e0c4-f039-4545-8611-5a858886437d', did: '1172e8dbe42a0b0187834ac3ccff1f1f8a263d14', …}
edata
: 
{type: 'background'}
eid
: 
"INTERRUPT"
ets
: 
1715168680906
mid
: 
"b8ca8ac5-3690-4614-8520-aeed1a6e87b9"
ver
: 
"3.0"
[[Prototype]]
: 
Ae
type
: 
"SAVE"
[[Prototype]]
: 
Object
namespace
: 
"TELEMETRY"
[[Prototype]]
: 
Object
==================
event
: 
payload
: 
qe
actor
: 
oe {type: 'User', id: 'd711644a-5583-40fd-9956-9ec5b5063bb7'}
context
: 
s {channel: '01347076031606784034', pdata: oe, env: 'app', sid: '4979e0c4-f039-4545-8611-5a858886437d', did: '1172e8dbe42a0b0187834ac3ccff1f1f8a263d14', …}
edata
: 
{type: 'resume'}
eid
: 
"INTERRUPT"
ets
: 
1715168682822
mid
: 
"9614b2b9-8832-44fc-9160-a6fce3f22cc1"
ver
: 
"3.0"
[[Prototype]]
: 
Ae
type
: 
"SAVE"
[[Prototype]]
: 
Object
namespace
: 
"TELEMETRY"
[[Prototype]]
: 
Object</t>
  </si>
  <si>
    <t>Verify that notifications are targeted based on device_vendor</t>
  </si>
  <si>
    <t>cannot verify in staging</t>
  </si>
  <si>
    <t>notifications are targeted based on device_vendor</t>
  </si>
  <si>
    <t>SB-24569</t>
  </si>
  <si>
    <t>Verify in mobile that user should see Local and push notifications in the app</t>
  </si>
  <si>
    <t>1. Open Sunbird App
2. Login with Guest/ valid credentials
3. Observe the notifications</t>
  </si>
  <si>
    <t>mobile that user should see Local and push notifications in the app</t>
  </si>
  <si>
    <t>Verify, app update pop-up appears in the same language selected by the user.</t>
  </si>
  <si>
    <t>1. Open sunbird app
2. Complete onboarding.
3. Wait for the upgrade pop-up to appears.
4. Observe that the upgrade pop-up appears in the same language which user selected at the time of onboarding.</t>
  </si>
  <si>
    <t>Upgrade pop-up appears in the app language which was selected at the time of onboarding.</t>
  </si>
  <si>
    <t>Verify when ever there is an update from Player Users should get popup to upgrade the app</t>
  </si>
  <si>
    <r>
      <rPr>
        <rFont val="Arial"/>
        <color theme="1"/>
        <sz val="10.0"/>
      </rPr>
      <t xml:space="preserve">1. Open mobile app.
2. Login as gust/any state user.
3. Click on the </t>
    </r>
    <r>
      <rPr>
        <rFont val="Arial"/>
        <color theme="1"/>
        <sz val="10.0"/>
      </rPr>
      <t>library / course</t>
    </r>
    <r>
      <rPr>
        <rFont val="Arial"/>
        <color theme="1"/>
        <sz val="10.0"/>
      </rPr>
      <t xml:space="preserve"> tab.
4. Try to consume contents.
5. Observe if any update comes up for player.
6. Observe the popup to upgrade the app.</t>
    </r>
  </si>
  <si>
    <t>When ever there is an update from Player Users should get popup to upgrade the app</t>
  </si>
  <si>
    <t>Verify that the user is able to access get page in mobile browser</t>
  </si>
  <si>
    <t>1. Open the chrome in mobile browser
2. Type https://staging.sunbirded.org/get
3. Observe</t>
  </si>
  <si>
    <t>User should able to access get page in mobile browser</t>
  </si>
  <si>
    <t>30/06/2023</t>
  </si>
  <si>
    <t>Verify that user is able to trigger the notification on new topics</t>
  </si>
  <si>
    <t>1. Open the App
2. Login with state user
3. Observe</t>
  </si>
  <si>
    <t>User should be able to trigger the notification on new topics</t>
  </si>
  <si>
    <t>Verify that if system triggers a notification then user in offline mode should not recieve the notification</t>
  </si>
  <si>
    <t>If system triggers a notification then user in offline mode should not recieve the notification</t>
  </si>
  <si>
    <t>ED-214</t>
  </si>
  <si>
    <t>Verify that in mobile, the labels of Board, Medium and Grade are form configured and new labels are displayed as Organization, Vertical and Role respectively</t>
  </si>
  <si>
    <t>1. Open Sunbird Mobile App
2. Check BMG labels during onboarding
3. Check BMG labels in all the pages</t>
  </si>
  <si>
    <t>new labels are displayed as Organization, Vertical and Role</t>
  </si>
  <si>
    <t>Verify that in mobile there will not be any discrepancy for the labels of Organization, Vertical and Role in any of the pages and should be displayed properly</t>
  </si>
  <si>
    <t>should not be any discrepancy for the labels in any of the pages and should be displayed properly</t>
  </si>
  <si>
    <t>Verify that in mobile there will not be any discrepancy while updating the values of Organization, Vertical and Role</t>
  </si>
  <si>
    <t>1. Open Sunbird Mobile App
2. Check BMG labels during onboarding and update the values
3. Check BMG labels in all the pages and update the values</t>
  </si>
  <si>
    <t>should not be any discrepancy while updating the values of Organization, Vertical and Role</t>
  </si>
  <si>
    <t>Verify that in mobile when new user logins to the app for the first time after completing onboarding, All the below steps should be modifiable/ removable using configuration:-
1. Role selection
2. Board, medium, class
3. State and District
(If the Configuration is OFF then all the details should be displayed for user selection)</t>
  </si>
  <si>
    <t>1. Open Sunbird Mobile App
2. Complete onboarding
3. Click on profile tab
4. Click on Login
5. Enter valid new crendtials
6. Observe</t>
  </si>
  <si>
    <t>When user logins to the app for the first time after completing onboarding, All the below steps should be modifiable/ removable using configuration:-
1. Role selection
2. Board, medium, class
3. State and District</t>
  </si>
  <si>
    <t>Verify that in mobile when new user logins to the app for the first time after completing onboarding, All the below steps should be modifiable/ removable using configuration:-
1. Role selection
2. Board, medium, class
3. State and District
(If the Configuration is ON then all the details should not be displayed for user selection)</t>
  </si>
  <si>
    <t>SB-26552</t>
  </si>
  <si>
    <t>Hamburger Menu</t>
  </si>
  <si>
    <t>Verify that Hamburger menu is working properly in all the pages(that is on single click it should work)</t>
  </si>
  <si>
    <t>1. Open Sunbird staging mobile App
2. Login with Guest/ valid credentials
3. Click on hamburger menu from all the pages and Observe</t>
  </si>
  <si>
    <t>Hamburger menu should work from all the pages</t>
  </si>
  <si>
    <t>verifyHamburgerMenuOptionWorksInAllPages</t>
  </si>
  <si>
    <t>Help</t>
  </si>
  <si>
    <t>I.Verify that in mobile, Help page is organized by:- 
1.Category
2.FAQs   
II. Verify that user is able to select the video related to the selected category
in the below themes
1. Classic theme
2. Joyful theme</t>
  </si>
  <si>
    <t>1. Open Sunbird staging mobile App
2. Browse by Guest/ Login with valid credentials
3. Click on Hamburger menu
4. Click on Help 
5. Observe</t>
  </si>
  <si>
    <t>verifyVideoCategoryInHelpSectionForClassicAndJoyfulTheme</t>
  </si>
  <si>
    <t>Verify that in mobile offline User is able to see the organized Help page with Category and FAQs related to the selected category which is selected from Select category</t>
  </si>
  <si>
    <t>1. Open Sunbird staging mobile App
2. Browse by Guest/ Login with valid credentials
3. Turn off the internet
4. Click on Hamburger menu
5. Click on Help 
6. Observe</t>
  </si>
  <si>
    <t>in mobile offline User is able to see the organized Help page with Category and FAQs related to the selected category which is selected from Select category</t>
  </si>
  <si>
    <t>Verify that in mobile Help page after clicking on Report other issue, User has to get:- 
1. Select category 
2. Select sub category (post selecting this value other fields will be enabled)
3. BMGS (select the values from these fields) 
4. Content name(text box) 
3. Tell us more (text box) 
4. Submit (button)
&amp;
Verify that user is able to enter the text in regional language
in the below themes
1. Classic theme
2. Joyful theme</t>
  </si>
  <si>
    <t>Scenario1:
1. Open Sunbird staging mobile App
2. Browse by Guest/ Login with valid credentials
3. Click on Hamburger menu
4. Click on Help 
5. Click on Report other issue button
6. Select and enter all the required &gt; Submit
7. Observe
Scenario2:
1. Open Sunbird staging mobile App
2. Browse by Guest/ Login with valid credentials
3. Click on Hamburger menu
4. Click Classsic theme / Joyful theme
5. Click on Hamburger menu
6. Click on Language
7. Select any languages &gt; Continue
8. Observe</t>
  </si>
  <si>
    <t>In mobile Help page after clicking on Report other issue, User should get:- 
1. Select category 
2. Select sub category (post selecting this value other fields will be enabled)
3. BMGS (select the values from these fields) 
4. Content name(text box) 
3. Tell us more (text box) 
4. Submit (button)
============
User should be able to enter the text in regional language in the below themes:
1. Classic theme
2. Joyful theme</t>
  </si>
  <si>
    <t>verifyReportOtherIssueInClassicAndJoyfulTheme</t>
  </si>
  <si>
    <t>https://project-sunbird.atlassian.net/browse/ED-4153</t>
  </si>
  <si>
    <t>Verify that in mobile Help page FAQs are categorized under Select category and upon selecting the category, User has to show with FAQs related to that selected category in the below themes
1. Classic theme
2. Joyful theme</t>
  </si>
  <si>
    <t>- User should have switched to Classic and Joyful theme accordingly to verify this scenario</t>
  </si>
  <si>
    <t>Help page should be categorized by FAQs in both theme selection.</t>
  </si>
  <si>
    <t>verifyFAQSectionsInClassicAndJoyfulTheme</t>
  </si>
  <si>
    <t>Verify that in mobile offline after clicking on Report other issue, User should be displayed with:- 
1. Select category 
2. Select sub category 
3. Text box 
4. Submit feedback</t>
  </si>
  <si>
    <t>1. Open Sunbird staging mobile App
2. Browse by Guest/ Login with valid credentials
3. Turn off the internet
4. Click on Hamburger menu
5. Click on Help 
6. Click on Report other issue button
7. Observe</t>
  </si>
  <si>
    <t>User should be displayed with
1. Select category 
2. Select sub category 
3. Text box 
4. Submit feedback</t>
  </si>
  <si>
    <t>SB-19733</t>
  </si>
  <si>
    <t>Verify that if user sends (Clicking on Report Issue) or not sends help request mail in help page and come back to app then user should be redirected to previous page from where the help button is clicked</t>
  </si>
  <si>
    <t>1. Open Sunbird staging mobile App
2.Login with Guest/ valid credentials
3. Click on Help from Hamburger menu
4. Click on back button
5. Observe the landing page</t>
  </si>
  <si>
    <t>user should be redirected to previous page from where the help button is clicked</t>
  </si>
  <si>
    <t>verifyUserAbleToViewFAQquestions</t>
  </si>
  <si>
    <t>SB-23575</t>
  </si>
  <si>
    <t xml:space="preserve">Verify that when a user visits the FAQ section of the Help page, user should see a question on what to do if their course progress is incorrect. </t>
  </si>
  <si>
    <t>1. Open Sunbird staging mobile App
2. Login with Guest/ valid credentials
3. Click on Hamburger menu
4. Click on Help
5. Click on Course &amp; certificate
6. Observe</t>
  </si>
  <si>
    <t xml:space="preserve">user visits the FAQ, they see a question on what to do if their course progress is incorrect. </t>
  </si>
  <si>
    <t>validateSolutionForIncorrectProgressFAQ</t>
  </si>
  <si>
    <t>Verify that user is able to select mutiple subjects while raising the request in the Report Other Issue page for below categories in Help section
Content - Content availability 
Content - Other issues</t>
  </si>
  <si>
    <t>1. Open Sunbird staging mobile App
2. Login with Guest/ valid user
3. Click on Help from Hamburger menu
4. Click on Report an issue
5. Select any category
6. Select sub category as "Content availability"/ "Other issues"
7. Fill other fields
8. For Subject field Observe</t>
  </si>
  <si>
    <t>user is able to select mutiple subjects while raising the request for below categories in Help section
Content - Content availability 
Content - Other issues</t>
  </si>
  <si>
    <t>verfiyUserAbleToSelectMultipleSubjectsWhileReportAnIssue</t>
  </si>
  <si>
    <t>SB-22439</t>
  </si>
  <si>
    <t>hamburger</t>
  </si>
  <si>
    <t xml:space="preserve">1 Verify that user is displayed with "Debug mode" option with a slider for ON/OFF in Settings 
2. Verify that by default the Debug mode is in "OFF" mode 
3. Verify that when user selects Debug mode to "ON", user is displayed with the message “This action will send critical information to Diksha so that they can troubleshoot any bugs or issues you may be facing.” along with "Turn ON" and "Cancel" buttons
</t>
  </si>
  <si>
    <t xml:space="preserve">1. Open Sunbird Mobile App.
2. Login with guest / valid credential.
3. Click on Hamburger menu.
4. Click on "Settings".
5. Click on "Developer options" dropdown.
6. Turn "on" and "Off" toggle.
7. Observe.
</t>
  </si>
  <si>
    <t>1 Verify that user is displayed with "Debug mode" option with a slider for ON/OFF in Settings 
2. Verify that by default the Debug mode is in "OFF" mode 
3. Verify that when user selects Debug mode to "ON", user is displayed with the message “This action will send critical information to Diksha so that they can troubleshoot any bugs or issues you may be facing.” along with "Turn ON" and "Cancel" buttons</t>
  </si>
  <si>
    <t>verifyDebugModeInSettings</t>
  </si>
  <si>
    <t>Hamburger</t>
  </si>
  <si>
    <t>Verify that user is able to change the Language from the Hamburger menu.</t>
  </si>
  <si>
    <t>1. Open Sunbird staging mobile App
2. Login/browse as guest
3. Tap on hemburger menu
4. Tap on Language
5. Select the language
6. Observe</t>
  </si>
  <si>
    <t>1. User should be able to change the app language
2. All the labels and text should be translated to user selected languages</t>
  </si>
  <si>
    <t>verifyUserAbleToChangeAppLanguageInMenu</t>
  </si>
  <si>
    <t>Verify the user is able to switch back to classic theme only through the burger menu</t>
  </si>
  <si>
    <t>1. Open Sunbird staging mobile App
2. Login with Guest / vaild credentials
3. Click on Humburger menu.
4. Click on Classic theme.
5. Observe.</t>
  </si>
  <si>
    <t>user is able to switch back to classic theme only through the burger menu</t>
  </si>
  <si>
    <t>VerifyUserAbleToSwitchBackToClassicTheme</t>
  </si>
  <si>
    <t>Verify that Search tab is added instead of Courses tab in new experience</t>
  </si>
  <si>
    <t>1.Open Sunbird staging mobile App
2.Login with valid credntials
3.Switch to new Sunbird experience
4. Observe the Search tab</t>
  </si>
  <si>
    <t>Search tab is added instead of Courses tab in new experience</t>
  </si>
  <si>
    <t>verifyCourseInClassicAndSearchInNewExperience</t>
  </si>
  <si>
    <t xml:space="preserve">Verify that user is able to share Sunbird apk in supported sharing mediums (Bluetooth, Whatsapp, shareit etc)      
&amp;   
Verify that user is able to share the device id through supportyed shareable mediums
</t>
  </si>
  <si>
    <t>1. Open Sunbird app
2. Login/browse as guest
3. Tap on hamburger menu
4. Tap on "Settings"
5. Tap on share Sunbird app
6. Select the shareable medium
1. Open Sunbird app
2. Login/browse as guest
3. Tap on hamburger menu
4. Tap on "Settings"
5. Tap on about us
6. Tap on share icon</t>
  </si>
  <si>
    <t>User should be able to share Diksha apk in all supported sharing mediums
User should be able to share the device ID successfully</t>
  </si>
  <si>
    <t>1.ShareDikshaApp.  2.verifyDeviceID</t>
  </si>
  <si>
    <t>Verify, if the app is not installed on the mobile then tapping on link launches the browser and content should open</t>
  </si>
  <si>
    <t>1. Should not have Sunbird installed on the mobile</t>
  </si>
  <si>
    <t>1. Uninstall the App from mobile.
2. Tap on the link shared on different mediums.</t>
  </si>
  <si>
    <t>Link should open in the mobile browser and start playing.</t>
  </si>
  <si>
    <t xml:space="preserve">Verify that 
1.if user clicks on any of the shared links by Sunbird, then clicing on it user should shown with a option to open it in web or in APP(only for Android versions &lt; 12).
2.  if user clicks on the Sunbird search URL with different search criteria then user should be redirected to search page with filter applied.
3.  if user clicks on the Sunbird landing page URLs then user should be taken to appropriate page with the filters applied.
4. if user try to open the link in offline mode then user is shown with offline message
5. when user clicks on the non supported URLs then should be opened in mobile web.
</t>
  </si>
  <si>
    <t>1. if user clicks on Sunbird specific link, then clicking on it user should open the link in web is App is not installed
2. if user clicks on any of the shared links by Sunbird, then clicing on it user should shown with a option to open it in web or in APP.
3.  if user clicks on the Sunbird search URL with different search criteria then user should be redirected to search page with filter applied.
4.  if user clicks on the Sunbird landing page URLs then user should be taken to appropriate page with the filters applied.
5. if user try to open the link in offline mode then user is shown with offline message
6. when user clicks on the non supported URLs then should be opened in mobile web.</t>
  </si>
  <si>
    <t>SB-22359</t>
  </si>
  <si>
    <t xml:space="preserve">Verify that when user clicks on the non supported URLs then user should be redirected to the library/ home page in the mobile app </t>
  </si>
  <si>
    <t>1.Verify with Guest user / Logged in users
2. Close the App
3. Open/Clicks on non supported Url 
4. Observe landing page</t>
  </si>
  <si>
    <t>when user clicks on the non supported URLs then user should be redirected to library page</t>
  </si>
  <si>
    <t>Verify that if URL is having additional filter/parameters values then post clicking on the URL user should be navigated to correct content.
&amp;
Verify that if user click on the search URL which is generated in mobile browser, Then user should be redirected to correct contents and open the content on mobile app
&amp;
Verify that user is navigated to content post clicking on content URL</t>
  </si>
  <si>
    <t>- Content share option can be clicked by user to generate and share URL</t>
  </si>
  <si>
    <r>
      <rPr>
        <rFont val="Arial"/>
        <color theme="1"/>
        <sz val="10.0"/>
      </rPr>
      <t xml:space="preserve">Scenario1:
</t>
    </r>
    <r>
      <rPr>
        <rFont val="Arial"/>
        <color theme="1"/>
        <sz val="10.0"/>
      </rPr>
      <t xml:space="preserve">1. Open sunbird app
2. Click on any URL paramater with additional filter
3. Observe
</t>
    </r>
    <r>
      <rPr>
        <rFont val="Arial"/>
        <color theme="1"/>
        <sz val="10.0"/>
      </rPr>
      <t xml:space="preserve">Scenario2/3:
</t>
    </r>
    <r>
      <rPr>
        <rFont val="Arial"/>
        <color theme="1"/>
        <sz val="10.0"/>
      </rPr>
      <t>1. Open sunbird app
2. Click on any Search URL of Sunbird
3. Observe that user is redirected to the correct content page</t>
    </r>
  </si>
  <si>
    <t>If URL is having additional filter/parameters values then post clicking on the URL then, user should be navigated to correct content.
&amp;
If user clicks on the search URL which is generated in mobile browser, Then user should be redirected to correct contents and open the content on mobile app
&amp;
User should be navigated to content post clicking on content URL</t>
  </si>
  <si>
    <t>Verify that when user clicks on deeplink of any Textbook and selects Sunbird App to open with, then user should land on that Textbook toc page in app in the Android 12 devices</t>
  </si>
  <si>
    <t>1. Install Staging Sunbird Mobile App
2. Click on Textbook URL link
3. Observe</t>
  </si>
  <si>
    <t>User should land on that Textbook toc page in app</t>
  </si>
  <si>
    <t>Verify that when user clicks on deeplink of any Resource, then user should land on that resource content details page in the app in Android 12 devices</t>
  </si>
  <si>
    <t>1. Install Staging Sunbird Mobile App
2. Click on Resource URL link
3. Observe</t>
  </si>
  <si>
    <t>user should land on that resource content details page</t>
  </si>
  <si>
    <t>Verify that when user clicks on deeplink of Help, then user should land on that Help page in the app in Android 12 devices</t>
  </si>
  <si>
    <t>1. Install Staging Sunbird Mobile App
2. Click on Help URL link
3. Observe</t>
  </si>
  <si>
    <t>user should land on that Help page</t>
  </si>
  <si>
    <t>Verify that when user clicks on deeplink of Profile, then user should land on the Profile page in the app in Android 12 devices</t>
  </si>
  <si>
    <t>1. Install Staging Sunbird Mobile App
2. Click on Profile URL link
3. Observe</t>
  </si>
  <si>
    <t>user should land on the Profile page</t>
  </si>
  <si>
    <t>Verify that if user try to open any URL in offline mode then user is shown with offline message in Android 12 devices</t>
  </si>
  <si>
    <t>1. Install Staging Sunbird Mobile App
2. Turn Off the internet
3. Click on any Sunbird URL link
4. Observe</t>
  </si>
  <si>
    <t>user is shown with offline message</t>
  </si>
  <si>
    <t>Verify that if user has installed the app in the device and opens the collection url, the same collection should get open in the app itself in Android 12 devices</t>
  </si>
  <si>
    <t>1. Install Staging Sunbird Mobile App
2. Click on Collection URL link
3. Observe</t>
  </si>
  <si>
    <t>the same collection should get open</t>
  </si>
  <si>
    <t>Verify that if URL is having additional filter/parameters values then post clicking on the URL user should be navigated to correct content in Android 12 devices</t>
  </si>
  <si>
    <t>1. Install Staging Sunbird Mobile App
2. Click on any content URL with filters
3. Observe</t>
  </si>
  <si>
    <t>user should be navigated to correct content</t>
  </si>
  <si>
    <t>Verify that if user click on the search URL which is generated in mobile browser, then user should be redirected to correct contents and open the content on mobile app in Android 12 devices</t>
  </si>
  <si>
    <t>1. Install Staging Sunbird Mobile App
2. Click on Search URL link
3. Observe</t>
  </si>
  <si>
    <t>user should be redirected to correct contents and open the content</t>
  </si>
  <si>
    <t>Verify that user is navigated to content post clicking on content URL in Android 12 devices</t>
  </si>
  <si>
    <t>1. Install Staging Sunbird Mobile App
2. Click on any content URL link
3. Observe</t>
  </si>
  <si>
    <t>user is navigated to content post clicking on content URL</t>
  </si>
  <si>
    <t>Verify that both guest and logged in user is redirected to QR code result page in mobile post clicking on the Sunbird URL that contains QR code in Android 12 devices</t>
  </si>
  <si>
    <t>1. Install Staging Sunbird Mobile App
2. Click on any Sunbird URL with QR code
3. Observe</t>
  </si>
  <si>
    <t>user is redirected to QR code result page</t>
  </si>
  <si>
    <t>Verify that if user clicks on any of the shared links by Sunbird, then clicking on it user should shown with a option to open it in web or in APP in Android 12 devices</t>
  </si>
  <si>
    <t>user should shown with a option to open it in web or in APP.</t>
  </si>
  <si>
    <t>Verify that in mobile when user clicks on any shared non supported URLs then user should be redirected to mobile web</t>
  </si>
  <si>
    <t>Staging mobile App should be installed</t>
  </si>
  <si>
    <t xml:space="preserve">1 Open staging mobile App
2. Clicks on non supported Url with mobile app
3. Observe </t>
  </si>
  <si>
    <t>user should be redirected to diksha portal</t>
  </si>
  <si>
    <t>Verify that Interact telemetry event gets generated when user taps on Hamburger Menu.</t>
  </si>
  <si>
    <t>1. Launch the sunbird mobile app.
2. Complete onboarding.
3. Tap on the Hamburger menu.</t>
  </si>
  <si>
    <t>"{\"ver\":\"3.0\",\"eid\":\"INTERACT\",\"ets\":1626342688058,\"actor\":{\"type\":\"User\",\"id\":\"848cf57c-1e63-435c-8acc-beb6e9b4c74b\"},\"context\":{\"cdata\":[{\"type\":\"Tabs\",\"id\":\"Library-Course\"},{\"id\":\"549c522f-57f7-4cf5-ae05-f861841d4a34\",\"type\":\"UserSession\"}],\"env\":\"home\",\"channel\":\"505c7c48ac6dc1edc9b08f21db5a571d\",\"pdata\":{\"id\":\"staging.diksha.app\",\"pid\":\"sunbird.app\",\"ver\":\"4.1.856staging-debug\"},\"sid\":\"549c522f-57f7-4cf5-ae05-f861841d4a34\",\"did\":\"e680eed580ae02536c4bcbd890a8469c15ff08ff\"},\"edata\":{\"type\":\"TOUCH\",\"subtype\":\"menu-clicked\",\"id\":\"library\",\"pageid\":\"library\",\"extra\":{\"pos\":[]}},\"object\":{\"id\":\"\",\"type\":\"\",\"version\":\"\",\"rollup\":{}},\"mid\":\"231f72f2-0051-4b1d-aefc-1857680fd6a2\"}"</t>
  </si>
  <si>
    <t>event
: 
payload
: 
Xe
actor
: 
oe {type: 'User', id: 'cd4bbfe9-68f9-4afb-b15e-5a211c8e1a06'}
context
: 
s {cdata: Array(2), env: 'home', channel: '505c7c48ac6dc1edc9b08f21db5a571d', pdata: oe, sid: '199c1ccc-11e6-4937-b09d-76e37cbdebc3', …}
edata
: 
{type: 'TOUCH', subtype: 'menu-clicked', id: 'library', pageid: 'library', extra: {…}}
eid
: 
"INTERACT"
ets
: 
1713872599979
mid
: 
"9caa6c58-a998-4239-aa9b-d8990ecf30ff"
object
: 
oe {id: '', type: '', version: '', rollup: {…}}
ver
: 
"3.0"
[[Prototype]]
: 
Ae
type
: 
"SAVE"
[[Prototype]]
: 
Object
namespace
: 
"TELEMETRY"
[[Prototype]]
: 
Object</t>
  </si>
  <si>
    <t>Verify that Interact telemetry event gets generated when user taps on 'Language' in the Hamburger menu.
&amp;
Verify that Interact telemetry event gets generated when user Selects a language and click on Continue from Hamburger menu</t>
  </si>
  <si>
    <r>
      <rPr>
        <rFont val="Arial"/>
        <color theme="1"/>
        <sz val="10.0"/>
      </rPr>
      <t>Scenario1:</t>
    </r>
    <r>
      <rPr>
        <rFont val="Arial"/>
        <color theme="1"/>
        <sz val="10.0"/>
      </rPr>
      <t xml:space="preserve">
1. Open the sunbird  mobile app.
2. Complete onboarding.
3. Tap on the Hamburger menu.
4. Tap on "language"
</t>
    </r>
    <r>
      <rPr>
        <rFont val="Arial"/>
        <color theme="1"/>
        <sz val="10.0"/>
      </rPr>
      <t>Scenario2:</t>
    </r>
    <r>
      <rPr>
        <rFont val="Arial"/>
        <color theme="1"/>
        <sz val="10.0"/>
      </rPr>
      <t xml:space="preserve">
1. Open the sunbird  mobile app.
2. Complete onboarding.
3. Tap on the Hamburger menu.
4. Tap on "Language"
5. Select a different language
6. Tap on "Continue" button.</t>
    </r>
  </si>
  <si>
    <t>"{\"ver\":\"3.0\",\"eid\":\"INTERACT\",\"ets\":1626342848305,\"actor\":{\"type\":\"User\",\"id\":\"848cf57c-1e63-435c-8acc-beb6e9b4c74b\"},\"context\":{\"cdata\":[{\"type\":\"Tabs\",\"id\":\"Library-Course\"},{\"id\":\"549c522f-57f7-4cf5-ae05-f861841d4a34\",\"type\":\"UserSession\"}],\"env\":\"user\",\"channel\":\"505c7c48ac6dc1edc9b08f21db5a571d\",\"pdata\":{\"id\":\"staging.diksha.app\",\"pid\":\"sunbird.app\",\"ver\":\"4.1.856staging-debug\"},\"sid\":\"549c522f-57f7-4cf5-ae05-f861841d4a34\",\"did\":\"e680eed580ae02536c4bcbd890a8469c15ff08ff\"},\"edata\":{\"type\":\"TOUCH\",\"subtype\":\"language-clicked\",\"id\":\"profile\",\"pageid\":\"profile\",\"extra\":{\"pos\":[]}},\"object\":{\"id\":\"\",\"type\":\"\",\"version\":\"\",\"rollup\":{}},\"mid\":\"27d2cc8a-314f-4ff2-bb79-274c9c7be553\"}"
============================
"{\"ver\":\"3.0\",\"eid\":\"INTERACT\",\"ets\":1626342912603,\"actor\":{\"type\":\"User\",\"id\":\"848cf57c-1e63-435c-8acc-beb6e9b4c74b\"},\"context\":{\"cdata\":[{\"type\":\"Tabs\",\"id\":\"Library-Course\"},{\"id\":\"549c522f-57f7-4cf5-ae05-f861841d4a34\",\"type\":\"UserSession\"}],\"env\":\"settings\",\"channel\":\"505c7c48ac6dc1edc9b08f21db5a571d\",\"pdata\":{\"id\":\"staging.diksha.app\",\"pid\":\"sunbird.app\",\"ver\":\"4.1.856staging-debug\"},\"sid\":\"549c522f-57f7-4cf5-ae05-f861841d4a34\",\"did\":\"e680eed580ae02536c4bcbd890a8469c15ff08ff\"},\"edata\":{\"type\":\"TOUCH\",\"subtype\":\"continue-clicked\",\"id\":\"settings-language\",\"pageid\":\"settings-language\",\"extra\":{\"pos\":[],\"values\":[{\"selectedLanguage\":\"kn\"}]}},\"object\":{\"id\":\"\",\"type\":\"\",\"version\":\"\",\"rollup\":{}},\"mid\":\"bec9cb90-2013-4252-babe-180d678dc1a8\"}"</t>
  </si>
  <si>
    <t>event
: 
payload
: 
Xe
actor
: 
oe {type: 'User', id: 'cd4bbfe9-68f9-4afb-b15e-5a211c8e1a06'}
context
: 
s {cdata: Array(2), env: 'user', channel: '505c7c48ac6dc1edc9b08f21db5a571d', pdata: oe, sid: '199c1ccc-11e6-4937-b09d-76e37cbdebc3', …}
edata
: 
{type: 'TOUCH', subtype: 'language-clicked', id: 'profile', pageid: 'profile', extra: {…}}
eid
: 
"INTERACT"
ets
: 
1713872697455
mid
: 
"523e76c5-0469-4034-bb58-74c3492032da"
object
: 
oe {id: '', type: '', version: '', rollup: {…}}
ver
: 
"3.0"
[[Prototype]]
: 
Ae
type
: 
"SAVE"
[[Prototype]]
: 
Object
namespace
: 
"TELEMETRY"
[[Prototype]]
: 
Object
===================
event
: 
payload
: 
Xe
actor
: 
oe {type: 'User', id: 'cd4bbfe9-68f9-4afb-b15e-5a211c8e1a06'}
context
: 
s {cdata: Array(2), env: 'settings', channel: '505c7c48ac6dc1edc9b08f21db5a571d', pdata: oe, sid: '199c1ccc-11e6-4937-b09d-76e37cbdebc3', …}
edata
: 
{type: 'TOUCH', subtype: 'continue-clicked', id: 'settings-language', pageid: 'settings-language', extra: {…}}
eid
: 
"INTERACT"
ets
: 
1713872700050
mid
: 
"d1cdf4c5-fcc2-4569-989e-77851a7946d8"
object
: 
oe {id: '', type: '', version: '', rollup: {…}}
ver
: 
"3.0"
[[Prototype]]
: 
Ae
type
: 
"SAVE"
[[Prototype]]
: 
Object
namespace
: 
"TELEMETRY"
[[Prototype]]
: 
Object</t>
  </si>
  <si>
    <t>Verify that Interact telemetry event gets generated when user taps on Device's Back button while on Language page from Hamburger menu.</t>
  </si>
  <si>
    <t>1. Open the sunbird  mobile app.
2. Complete onboarding.
3. Tap on the Hamburger menu.
4. Tap on "Language"
5. Tap on Device back button.</t>
  </si>
  <si>
    <t>"{\"ver\":\"3.0\",\"eid\":\"INTERACT\",\"ets\":1626343244991,\"actor\":{\"type\":\"User\",\"id\":\"848cf57c-1e63-435c-8acc-beb6e9b4c74b\"},\"context\":{\"cdata\":[{\"type\":\"Tabs\",\"id\":\"Library-Course\"},{\"id\":\"0557f36f-594c-4411-9949-3c650cfab841\",\"type\":\"UserSession\"}],\"env\":\"settings\",\"channel\":\"505c7c48ac6dc1edc9b08f21db5a571d\",\"pdata\":{\"id\":\"staging.diksha.app\",\"pid\":\"sunbird.app\",\"ver\":\"4.1.856staging-debug\"},\"sid\":\"0557f36f-594c-4411-9949-3c650cfab841\",\"did\":\"e680eed580ae02536c4bcbd890a8469c15ff08ff\"},\"edata\":{\"type\":\"TOUCH\",\"subtype\":\"device-back-clicked\",\"id\":\"settings-language\",\"pageid\":\"settings-language\",\"extra\":{\"pos\":[]}},\"object\":{\"id\":\"\",\"type\":\"\",\"version\":\"\",\"rollup\":{}},\"mid\":\"8a667b23-4504-413a-a2ce-f83026076057\"}"</t>
  </si>
  <si>
    <t>event
: 
payload
: 
Xe
actor
: 
oe {type: 'User', id: 'cd4bbfe9-68f9-4afb-b15e-5a211c8e1a06'}
context
: 
s {cdata: Array(2), env: 'settings', channel: '505c7c48ac6dc1edc9b08f21db5a571d', pdata: oe, sid: '199c1ccc-11e6-4937-b09d-76e37cbdebc3', …}
edata
: 
{type: 'TOUCH', subtype: 'device-back-clicked', id: 'settings-language', pageid: 'settings-language', extra: {…}}
eid
: 
"INTERACT"
ets
: 
1713872822360
mid
: 
"89651e00-b0eb-490c-8402-1522dcff3219"
object
: 
oe {id: '', type: '', version: '', rollup: {…}}
ver
: 
"3.0"
[[Prototype]]
: 
Ae
type
: 
"SAVE"
[[Prototype]]
: 
Object
namespace
: 
"TELEMETRY"
[[Prototype]]
: 
Object</t>
  </si>
  <si>
    <t>Verify that in mobile user is able to change the Language selected during onboarding from the Hamburger Menu.</t>
  </si>
  <si>
    <t>1. Open Sunbird app
2. Login/browse as guest
3. Tap on hamburger menu
4. Click on Language
5. Change the language
6.Observe</t>
  </si>
  <si>
    <t>userAbleToChangeTheAppLanguageInHamburgerMenu</t>
  </si>
  <si>
    <t>Verify that interact telemetry event gets generated when user taps on "Settings" in Hamburger menu.</t>
  </si>
  <si>
    <t>1. Open the sunbird  mobile app.
2. Complete onboarding.
3. Tap on the Hamburger menu.
4. Tap on "Settings"</t>
  </si>
  <si>
    <t xml:space="preserve">{"ver":"3.0","eid":"INTERACT","ets":1597838293673,"actor":{"type":"User","id":"ab467e6e-1f32-453c-b1d8-c6b5fa6c7b9e"},"context":{"cdata":[{"id":"74e527a6-9a24-41e8-84d9-14a2e9c5a5ee","type":"UserSession"}],"env":"user","channel":"0124784842112040965","pdata":{"id":"staging.diksha.app","pid":"sunbird.app","ver":"3.2.420staging-debug"},"sid":"74e527a6-9a24-41e8-84d9-14a2e9c5a5ee","did":"4e10b16ade468c294545b6a1830545bd348dc56f","rollup":{"l1":"0124784842112040965"}},"edata":{"type":"TOUCH","subtype":"settings-clicked","id":"profile","pageid":"profile","extra":{"pos":[]}},"object":{"id":"","type":"","version":"","rollup":{}},"mid":"a62ee4d6-f3eb-4d21-97a7-6312ab6e617e"}
</t>
  </si>
  <si>
    <t>event
: 
payload
: 
Xe
actor
: 
oe {type: 'User', id: 'cd4bbfe9-68f9-4afb-b15e-5a211c8e1a06'}
context
: 
s {cdata: Array(2), env: 'user', channel: '505c7c48ac6dc1edc9b08f21db5a571d', pdata: oe, sid: '199c1ccc-11e6-4937-b09d-76e37cbdebc3', …}
edata
: 
{type: 'TOUCH', subtype: 'settings-clicked', id: 'profile', pageid: 'profile', extra: {…}}
eid
: 
"INTERACT"
ets
: 
1713872991310
mid
: 
"224e402a-e715-43df-9bd6-500021a58980"
object
: 
oe {id: '', type: '', version: '', rollup: {…}}
ver
: 
"3.0"
[[Prototype]]
: 
Ae
type
: 
"SAVE"
[[Prototype]]
: 
Object
namespace
: 
"TELEMETRY"
[[Prototype]]
: 
Object</t>
  </si>
  <si>
    <t>Verify below options is getting displayed in settings section
- Data sync
- Permissions
- Share Diksha app
- Merge account (only for state/tennant/sso users)
- About us</t>
  </si>
  <si>
    <t>1. Open Sunbird app
2. Login/browse as guest
3. Tap on hamburger menu
4. Tap on "Settings"
5. Observe</t>
  </si>
  <si>
    <t>User should be displayed with below options post clicking on settings tab</t>
  </si>
  <si>
    <r>
      <rPr>
        <rFont val="Arial"/>
        <color theme="1"/>
        <sz val="10.0"/>
      </rPr>
      <t xml:space="preserve">verifySettingsPage
</t>
    </r>
    <r>
      <rPr>
        <rFont val="Arial"/>
        <color rgb="FFFF0000"/>
        <sz val="10.0"/>
      </rPr>
      <t>verifyUserAbleToShareTelemetryFiles</t>
    </r>
  </si>
  <si>
    <t>Verify that interact telemetry event should generate on tapping on "About Us" in Settings page.
&amp;
Verify that interact telemetry event should generate on tapping on App back button from About Us page in Settings page</t>
  </si>
  <si>
    <r>
      <rPr>
        <rFont val="Arial"/>
        <color theme="1"/>
        <sz val="10.0"/>
      </rPr>
      <t xml:space="preserve">Scenario1:
</t>
    </r>
    <r>
      <rPr>
        <rFont val="Arial"/>
        <color theme="1"/>
        <sz val="10.0"/>
      </rPr>
      <t xml:space="preserve">1. Open the sunbird  mobile app.
2. Complete onboarding.
3. Tap on the Hamburger menu.
4. Tap on "Settings"
5. Tap on "About Us"
</t>
    </r>
    <r>
      <rPr>
        <rFont val="Arial"/>
        <color theme="1"/>
        <sz val="10.0"/>
      </rPr>
      <t>Scenario2:</t>
    </r>
    <r>
      <rPr>
        <rFont val="Arial"/>
        <color theme="1"/>
        <sz val="10.0"/>
      </rPr>
      <t xml:space="preserve">
1. Open the sunbird  mobile app.
2. Complete onboarding.
3. Tap on the Hamburger menu.
4. Tap on "Settings"
5. Tap on "About Us"
6. Tap on App back button on the page.</t>
    </r>
  </si>
  <si>
    <t>{ver":"3.0","eid":"INTERACT","ets":1597918045773,"actor":{"type":"User","id":"d8bfd8ae-8d0e-46a3-be6f-13f07cdcad35"},"context":{"cdata":[{"id":"c16a7e9b-82a0-4dc7-90e7-3f10efeeef36","type":"UserSession"}],"env":"settings","channel":"505c7c48ac6dc1edc9b08f21db5a571d","pdata":{"id":"staging.diksha.app","pid":"sunbird.app","ver":"3.2.420staging-debug"},"sid":"c16a7e9b-82a0-4dc7-90e7-3f10efeeef36","did":"bddd4d94922153759691f535d693d1e83f10c2dd"},"edata":{"type":"TOUCH","subtype":"about-app-clicked","id":"settings","pageid":"settings","extra":{"pos":[]}},"object":{"id":"","type":"","version":"","rollup":{}},"mid":"0d034be6-7c2c-4bf9-86aa-5f14b4c31a0b"}"
=============================
{ver":"3.0","eid":"INTERACT","ets":1597916162615,"actor":{"type":"User","id":"ab467e6e-1f32-453c-b1d8-c6b5fa6c7b9e"},"context":{"cdata":[{"id":"3b94c65c-0171-4238-9b36-9b3183efdeee","type":"UserSession"}],"env":"settings","channel":"0124784842112040965","pdata":{"id":"staging.diksha.app","pid":"sunbird.app","ver":"3.2.420staging-debug"},"sid":"3b94c65c-0171-4238-9b36-9b3183efdeee","did":"bddd4d94922153759691f535d693d1e83f10c2dd","rollup":{"l1":"0124784842112040965"}},"edata":{"type":"TOUCH","subtype":"nav-back-clicked","id":"settings-about-us","pageid":"settings-about-us","extra":{"pos":[],"values":[{}]}},"object":{"id":"","type":"","version":"","rollup":{}},"mid":"7a586abe-f224-497a-9e9b-6275dc90b413"}"</t>
  </si>
  <si>
    <t>event
: 
payload
: 
Xe
actor
: 
oe {type: 'User', id: 'cd4bbfe9-68f9-4afb-b15e-5a211c8e1a06'}
context
: 
s {cdata: Array(2), env: 'settings', channel: '505c7c48ac6dc1edc9b08f21db5a571d', pdata: oe, sid: '199c1ccc-11e6-4937-b09d-76e37cbdebc3', …}
edata
: 
{type: 'TOUCH', subtype: 'about-app-clicked', id: 'settings', pageid: 'settings', extra: {…}}
eid
: 
"INTERACT"
ets
: 
1713873138611
mid
: 
"00dd7f2c-675f-4559-9bbe-c3b30216a5b2"
object
: 
oe {id: '', type: '', version: '', rollup: {…}}
ver
: 
"3.0"
[[Prototype]]
: 
Ae
type
: 
"SAVE"
[[Prototype]]
: 
Object
namespace
: 
"TELEMETRY"
[[Prototype]]
: 
Object
================
event
: 
payload
: 
Xe
actor
: 
oe {type: 'User', id: 'cd4bbfe9-68f9-4afb-b15e-5a211c8e1a06'}
context
: 
s {cdata: Array(2), env: 'settings', channel: '505c7c48ac6dc1edc9b08f21db5a571d', pdata: oe, sid: '199c1ccc-11e6-4937-b09d-76e37cbdebc3', …}
edata
: 
{type: 'TOUCH', subtype: 'nav-back-clicked', id: 'settings-about-us', pageid: 'settings-about-us', extra: {…}}
eid
: 
"INTERACT"
ets
: 
1713873305774
mid
: 
"47e80b2b-d55e-4124-b9fc-e9e4fbb4a02d"
object
: 
oe {id: '', type: '', version: '', rollup: {…}}
ver
: 
"3.0"
[[Prototype]]
: 
Ae
type
: 
"SAVE"
[[Prototype]]
: 
Object
namespace
: 
"TELEMETRY"
[[Prototype]]
: 
Object</t>
  </si>
  <si>
    <t>Verify that when tapping on Share icon on About us page in Settings the interact telemetry event gets generated</t>
  </si>
  <si>
    <t>1. Open the sunbird  mobile app.
2. Complete onboarding.
3. Tap on the Hamburger menu.
4. Tap on "Settings"
5. Tap on "About Us"
6. Tap on SHARE button.</t>
  </si>
  <si>
    <t>"{"ver":"3.0","eid":"INTERACT","ets":1597918151179,"actor":{"type":"User","id":"d8bfd8ae-8d0e-46a3-be6f-13f07cdcad35"},"context":{"cdata":[{"id":"c16a7e9b-82a0-4dc7-90e7-3f10efeeef36","type":"UserSession"}],"env":"settings","channel":"505c7c48ac6dc1edc9b08f21db5a571d","pdata":{"id":"staging.diksha.app","pid":"sunbird.app","ver":"3.2.420staging-debug"},"sid":"c16a7e9b-82a0-4dc7-90e7-3f10efeeef36","did":"bddd4d94922153759691f535d693d1e83f10c2dd"},"edata":{"type":"TOUCH","subtype":"share-clicked","id":"settings","pageid":"settings","extra":{"pos":[]}},"object":{"id":"","type":"","version":"","rollup":{}},"mid":"b190f046-210c-4406-8cd6-8104e918dc07"}"</t>
  </si>
  <si>
    <t>event
: 
payload
: 
Xe
actor
: 
oe {type: 'User', id: 'cd4bbfe9-68f9-4afb-b15e-5a211c8e1a06'}
context
: 
s {cdata: Array(2), env: 'settings', channel: '505c7c48ac6dc1edc9b08f21db5a571d', pdata: oe, sid: '199c1ccc-11e6-4937-b09d-76e37cbdebc3', …}
edata
: 
{type: 'TOUCH', subtype: 'share-clicked', id: 'settings', pageid: 'settings', extra: {…}}
eid
: 
"INTERACT"
ets
: 
1713873353683
mid
: 
"ab7a3781-06e8-43a6-b912-dfad9fc7f37c"
object
: 
oe {id: '', type: '', version: '', rollup: {…}}
ver
: 
"3.0"
[[Prototype]]
: 
Ae
type
: 
"SAVE"
[[Prototype]]
: 
Object
namespace
: 
"TELEMETRY"
[[Prototype]]
: 
Object</t>
  </si>
  <si>
    <t>Verify that Interact telemetry event gets generated when user taps on Data Sync in Settings page.</t>
  </si>
  <si>
    <t>1. Open the sunbird  mobile app.
2. Complete onboarding.
3. Tap on the Hamburger menu.
4. Tap on "Settings"
5. Tap on DATA SYNC</t>
  </si>
  <si>
    <t xml:space="preserve">{"ver":"3.0","eid":"INTERACT","ets":1597838398888,"actor":{"type":"User","id":"ab467e6e-1f32-453c-b1d8-c6b5fa6c7b9e"},"context":{"cdata":[{"id":"74e527a6-9a24-41e8-84d9-14a2e9c5a5ee","type":"UserSession"}],"env":"settings","channel":"0124784842112040965","pdata":{"id":"staging.diksha.app","pid":"sunbird.app","ver":"3.2.420staging-debug"},"sid":"74e527a6-9a24-41e8-84d9-14a2e9c5a5ee","did":"4e10b16ade468c294545b6a1830545bd348dc56f","rollup":{"l1":"0124784842112040965"}},"edata":{"type":"TOUCH","subtype":"data-sync-clicked","id":"settings","pageid":"settings","extra":{"pos":[]}},"object":{"id":"","type":"","version":"","rollup":{}},"mid":"b34b59b8-e3be-4c13-8186-e90e07f1ff32"}
</t>
  </si>
  <si>
    <t>event
: 
payload
: 
Xe
actor
: 
oe {type: 'User', id: 'cd4bbfe9-68f9-4afb-b15e-5a211c8e1a06'}
context
: 
s {cdata: Array(2), env: 'settings', channel: '505c7c48ac6dc1edc9b08f21db5a571d', pdata: oe, sid: '199c1ccc-11e6-4937-b09d-76e37cbdebc3', …}
edata
: 
{type: 'TOUCH', subtype: 'data-sync-clicked', id: 'settings', pageid: 'settings', extra: {…}}
eid
: 
"INTERACT"
ets
: 
1713873480167
mid
: 
"fecba4f8-fd97-40d0-aff2-46c8846e546f"
object
: 
oe {id: '', type: '', version: '', rollup: {…}}
ver
: 
"3.0"
[[Prototype]]
: 
Ae
type
: 
"SAVE"
[[Prototype]]
: 
Object
namespace
: 
"TELEMETRY"
[[Prototype]]
: 
Object</t>
  </si>
  <si>
    <t>Verify that when setting is Set to "Always on" in Data Sync page of Settings, Interact telemetry event gets generated.</t>
  </si>
  <si>
    <t>1. Open the sunbird  mobile app.
2. Complete onboarding.
3. Tap on the Hamburger menu.
4. Tap on "Settings"
5. Tap on DATA SYNC
6. Tap on "Always on".</t>
  </si>
  <si>
    <t>{"ver":"3.0","eid":"INTERACT","ets":1597839204582,"actor":{"type":"User","id":"ab467e6e-1f32-453c-b1d8-c6b5fa6c7b9e"},"context":{"cdata":[{"id":"74e527a6-9a24-41e8-84d9-14a2e9c5a5ee","type":"UserSession"}],"env":"settings","channel":"0124784842112040965","pdata":{"id":"staging.diksha.app","pid":"sunbird.app","ver":"3.2.420staging-debug"},"sid":"74e527a6-9a24-41e8-84d9-14a2e9c5a5ee","did":"4e10b16ade468c294545b6a1830545bd348dc56f","rollup":{"l1":"0124784842112040965"}},"edata":{"type":"TOUCH","subtype":"data-sync-type-clicked","id":"settings-datasync","pageid":"settings-datasync","extra":{"pos":[],"values":[{"dataSyncType":"ALWAYS_ON"}]}},"object":{"id":"","type":"","version":"","rollup":{}},"mid":"fc47982d-ea1b-4218-8e9f-0029b70f4512"}</t>
  </si>
  <si>
    <t>event
: 
payload
: 
Xe
actor
: 
oe {type: 'User', id: 'cd4bbfe9-68f9-4afb-b15e-5a211c8e1a06'}
context
: 
s {cdata: Array(2), env: 'settings', channel: '505c7c48ac6dc1edc9b08f21db5a571d', pdata: oe, sid: '199c1ccc-11e6-4937-b09d-76e37cbdebc3', …}
edata
: 
extra
: 
pos
: 
[]
values
: 
Array(1)
0
: 
Map(0) {dataSyncType: 'ALWAYS_ON', size: 0}
length
: 
1
[[Prototype]]
: 
Array(0)
[[Prototype]]
: 
Object
id
: 
"settings-datasync"
pageid
: 
"settings-datasync"
subtype
: 
"data-sync-type-clicked"
type
: 
"TOUCH"
[[Prototype]]
: 
Object
eid
: 
"INTERACT"
ets
: 
1713873726699
mid
: 
"450c1ffc-26b9-4b05-bf1b-d750108a9513"
object
: 
oe {id: '', type: '', version: '', rollup: {…}}
ver
: 
"3.0"
[[Prototype]]
: 
Ae
type
: 
"SAVE"
[[Prototype]]
: 
Object
namespace
: 
"TELEMETRY"
[[Prototype]]
: 
Object</t>
  </si>
  <si>
    <t>Verify that when setting is Set to "Over WiFi" in the Data Sync page of Settings, Interact telemetry event gets generated.</t>
  </si>
  <si>
    <t>1. Open the sunbird  mobile app.
2. Complete onboarding.
3. Tap on the Hamburger menu.
4. Tap on "Settings"
5. Tap on DATA SYNC
6. Tap on "Over wifi".</t>
  </si>
  <si>
    <t>{"ver":"3.0","eid":"INTERACT","ets":1597839271314,"actor":{"type":"User","id":"ab467e6e-1f32-453c-b1d8-c6b5fa6c7b9e"},"context":{"cdata":[{"id":"74e527a6-9a24-41e8-84d9-14a2e9c5a5ee","type":"UserSession"}],"env":"settings","channel":"0124784842112040965","pdata":{"id":"staging.diksha.app","pid":"sunbird.app","ver":"3.2.420staging-debug"},"sid":"74e527a6-9a24-41e8-84d9-14a2e9c5a5ee","did":"4e10b16ade468c294545b6a1830545bd348dc56f","rollup":{"l1":"0124784842112040965"}},"edata":{"type":"TOUCH","subtype":"data-sync-type-clicked","id":"settings-datasync","pageid":"settings-datasync","extra":{"pos":[],"values":[{"dataSyncType":"OVER_WIFI"}]}},"object":{"id":"","type":"","version":"","rollup":{}},"mid":"e510ff1e-45b4-4a7b-8bd8-ba3a5e959374"}</t>
  </si>
  <si>
    <t>event
: 
payload
: 
Xe
actor
: 
oe {type: 'User', id: 'cd4bbfe9-68f9-4afb-b15e-5a211c8e1a06'}
context
: 
s {cdata: Array(2), env: 'settings', channel: '505c7c48ac6dc1edc9b08f21db5a571d', pdata: oe, sid: '199c1ccc-11e6-4937-b09d-76e37cbdebc3', …}
edata
: 
extra
: 
pos
: 
[]
values
: 
Array(1)
0
: 
Map(0) {dataSyncType: 'OVER_WIFI', size: 0}
length
: 
1
[[Prototype]]
: 
Array(0)
[[Prototype]]
: 
Object
id
: 
"settings-datasync"
pageid
: 
"settings-datasync"
subtype
: 
"data-sync-type-clicked"
type
: 
"TOUCH"
[[Prototype]]
: 
Object
eid
: 
"INTERACT"
ets
: 
1713873520765
mid
: 
"61a15d26-eff2-4e39-ae27-31deef709b5f"
object
: 
oe {id: '', type: '', version: '', rollup: {…}}
ver
: 
"3.0"
[[Prototype]]
: 
Ae
type
: 
"SAVE"
[[Prototype]]
: 
Object
namespace
: 
"TELEMETRY"
[[Prototype]]
: 
Object</t>
  </si>
  <si>
    <t>Verify that Interact telemetry event gets generated when user taps on SHARE TELEMETRY button in Data Sync page of Settings</t>
  </si>
  <si>
    <t>1. Open the sunbird  mobile app.
2. Complete onboarding.
3. Tap on the Hamburger menu.
4. Tap on "Settings"
5. Tap on DATA SYNC
6. Tap on Share telemetry</t>
  </si>
  <si>
    <t>{"ver":"3.0","eid":"INTERACT","ets":1597839079736,"actor":{"type":"User","id":"ab467e6e-1f32-453c-b1d8-c6b5fa6c7b9e"},"context":{"cdata":[{"id":"74e527a6-9a24-41e8-84d9-14a2e9c5a5ee","type":"UserSession"}],"env":"settings","channel":"0124784842112040965","pdata":{"id":"staging.diksha.app","pid":"sunbird.app","ver":"3.2.420staging-debug"},"sid":"74e527a6-9a24-41e8-84d9-14a2e9c5a5ee","did":"4e10b16ade468c294545b6a1830545bd348dc56f","rollup":{"l1":"0124784842112040965"}},"edata":{"type":"TOUCH","subtype":"share-telemetry-clicked","id":"settings-datasync","pageid":"settings-datasync","extra":{"pos":[]}},"object":{"id":"","type":"","version":"","rollup":{}},"mid":"1a4f06be-695b-47d9-a0e0-e07bc1dd8c18"}</t>
  </si>
  <si>
    <t>event
: 
payload
: 
Xe
actor
: 
oe {type: 'User', id: 'cd4bbfe9-68f9-4afb-b15e-5a211c8e1a06'}
context
: 
s {cdata: Array(2), env: 'settings', channel: '505c7c48ac6dc1edc9b08f21db5a571d', pdata: oe, sid: '199c1ccc-11e6-4937-b09d-76e37cbdebc3', …}
edata
: 
{type: 'TOUCH', subtype: 'share-telemetry-clicked', id: 'settings-datasync', pageid: 'settings-datasync', extra: {…}}
eid
: 
"INTERACT"
ets
: 
1713873779194
mid
: 
"fdbd9025-4cb3-4700-9646-b2c2c218a135"
object
: 
oe {id: '', type: '', version: '', rollup: {…}}
ver
: 
"3.0"
[[Prototype]]
: 
Ae
type
: 
"SAVE"
[[Prototype]]
: 
Object
namespace
: 
"TELEMETRY"
[[Prototype]]
: 
Object</t>
  </si>
  <si>
    <t>Verify that Interact telemetry event gets generated when user taps on "SYNC NOW" button in Data Sync page of Settings.</t>
  </si>
  <si>
    <t>1. Open the sunbird  mobile app.
2. Complete onboarding.
3. Tap on the Hamburger menu.
4. Tap on "Settings"
5. Tap on DATA SYNC
6. Tap on SYNC NOW button.</t>
  </si>
  <si>
    <t xml:space="preserve">{"ver":"3.0","eid":"INTERACT","ets":1597838991653,"actor":{"type":"User","id":"ab467e6e-1f32-453c-b1d8-c6b5fa6c7b9e"},"context":{"cdata":[{"id":"74e527a6-9a24-41e8-84d9-14a2e9c5a5ee","type":"UserSession"}],"env":"settings","channel":"0124784842112040965","pdata":{"id":"staging.diksha.app","pid":"sunbird.app","ver":"3.2.420staging-debug"},"sid":"74e527a6-9a24-41e8-84d9-14a2e9c5a5ee","did":"4e10b16ade468c294545b6a1830545bd348dc56f","rollup":{"l1":"0124784842112040965"}},"edata":{"type":"OTHER","subtype":"manualsync-success","id":"settings-datasync","pageid":"settings-datasync","extra":{"pos":[]}},"object":{"id":"","type":"","version":"","rollup":{}},"mid":"f1d49664-229b-4513-86f7-931b60532408"}
</t>
  </si>
  <si>
    <t>event
: 
payload
: 
Xe
actor
: 
oe {type: 'User', id: 'cd4bbfe9-68f9-4afb-b15e-5a211c8e1a06'}
context
: 
s {cdata: Array(2), env: 'settings', channel: '505c7c48ac6dc1edc9b08f21db5a571d', pdata: oe, sid: '199c1ccc-11e6-4937-b09d-76e37cbdebc3', …}
edata
: 
{type: 'TOUCH', subtype: 'sync-now-clicked', id: 'settings-datasync', pageid: 'settings-datasync', extra: {…}}
eid
: 
"INTERACT"
ets
: 
1713874403735
mid
: 
"2424ae5c-447d-4b12-9728-ac228837a733"
object
: 
oe {id: '', type: '', version: '', rollup: {…}}
ver
: 
"3.0"
[[Prototype]]
: 
Ae
type
: 
"SAVE"
[[Prototype]]
: 
Object
namespace
: 
"TELEMETRY"
[[Prototype]]
: 
Object</t>
  </si>
  <si>
    <t>Verify Interact telemetry event should generate on tapping on Permission from Setting page</t>
  </si>
  <si>
    <t>1. Open the sunbird  mobile app.
2. Complete onboarding.
3. Tap on the Hamburger menu.
4. Tap on "Settings"
5. Tap on Permissions</t>
  </si>
  <si>
    <t xml:space="preserve">{"ver":"3.0","eid":"IMPRESSION","ets":1597839359397,"actor":{"type":"User","id":"ab467e6e-1f32-453c-b1d8-c6b5fa6c7b9e"},"context":{"cdata":[{"id":"74e527a6-9a24-41e8-84d9-14a2e9c5a5ee","type":"UserSession"}],"env":"onboarding","channel":"0124784842112040965","pdata":{"id":"staging.diksha.app","pid":"sunbird.app","ver":"3.2.420staging-debug"},"sid":"74e527a6-9a24-41e8-84d9-14a2e9c5a5ee","did":"4e10b16ade468c294545b6a1830545bd348dc56f","rollup":{"l1":"0124784842112040965"}},"edata":{"type":"view","pageid":"permission","uri":"permission"},"object":{"id":"","type":"","version":"","rollup":{}},"mid":"8a6624b5-2301-4acf-8397-ef83350497fc"}
</t>
  </si>
  <si>
    <t>event
: 
payload
: 
Xe
actor
: 
oe {type: 'User', id: 'cd4bbfe9-68f9-4afb-b15e-5a211c8e1a06'}
context
: 
s {cdata: Array(2), env: 'onboarding', channel: '505c7c48ac6dc1edc9b08f21db5a571d', pdata: oe, sid: '199c1ccc-11e6-4937-b09d-76e37cbdebc3', …}
edata
: 
{type: 'view', pageid: 'permission', uri: 'permission'}
eid
: 
"IMPRESSION"
ets
: 
1713875916673
mid
: 
"afe26e4e-2621-4055-a0d1-64d6bda52b3e"
object
: 
oe {id: '', type: '', version: '', rollup: {…}}
ver
: 
"3.0"
[[Prototype]]
: 
Ae
type
: 
"SAVE"
[[Prototype]]
: 
Object
namespace
: 
"TELEMETRY"
[[Prototype]]
: 
Object</t>
  </si>
  <si>
    <t>Verify that Interact telemetry should generate on Tapping on App back button from Camera/ File manager/Microphone</t>
  </si>
  <si>
    <t>1. Open the sunbird  mobile app.
2. Complete onboarding.
3. Tap on the Hamburger menu.
4. Tap on "Settings"
5. Tap on Permissions
6. Tap on app back button.</t>
  </si>
  <si>
    <t xml:space="preserve">{"ver":"3.0","eid":"INTERACT","ets":1597839425564,"actor":{"type":"User","id":"ab467e6e-1f32-453c-b1d8-c6b5fa6c7b9e"},"context":{"cdata":[{"id":"74e527a6-9a24-41e8-84d9-14a2e9c5a5ee","type":"UserSession"}],"env":"onboarding","channel":"0124784842112040965","pdata":{"id":"staging.diksha.app","pid":"sunbird.app","ver":"3.2.420staging-debug"},"sid":"74e527a6-9a24-41e8-84d9-14a2e9c5a5ee","did":"4e10b16ade468c294545b6a1830545bd348dc56f","rollup":{"l1":"0124784842112040965"}},"edata":{"type":"TOUCH","subtype":"nav-back-clicked","id":"permission","pageid":"permission","extra":{"pos":[],"values":[{}]}},"object":{"id":"","type":"","version":"","rollup":{}},"mid":"8af10a61-20e0-42b6-a1c5-225a484f93f9"}
</t>
  </si>
  <si>
    <t>event
: 
payload
: 
Xe
actor
: 
oe {type: 'User', id: 'cd4bbfe9-68f9-4afb-b15e-5a211c8e1a06'}
context
: 
s {cdata: Array(2), env: 'onboarding', channel: '505c7c48ac6dc1edc9b08f21db5a571d', pdata: oe, sid: '199c1ccc-11e6-4937-b09d-76e37cbdebc3', …}
edata
: 
{type: 'TOUCH', subtype: 'nav-back-clicked', id: 'permission', pageid: 'permission', extra: {…}}
eid
: 
"INTERACT"
ets
: 
1713875991071
mid
: 
"e852743f-6e69-4ebe-99e6-20d5d3695400"
object
: 
oe {id: '', type: '', version: '', rollup: {…}}
ver
: 
"3.0"
[[Prototype]]
: 
Ae
type
: 
"SAVE"
[[Prototype]]
: 
Object
namespace
: 
"TELEMETRY"
[[Prototype]]
: 
Object</t>
  </si>
  <si>
    <t>Verify that user can change the app permissions in Settings page</t>
  </si>
  <si>
    <t>1. Open Sunbird app
2. Login/browse as guest
3. Tap on hemburger menu
4. Tap on "Settings"
5. Tap on permissions
6. Change the app permissions</t>
  </si>
  <si>
    <t>User should be able to change the app permissions</t>
  </si>
  <si>
    <t>verifyUserAbleToChangePermissions</t>
  </si>
  <si>
    <t>Verify Interact telemetry should generate on selecting different option such as Camera/ File manager/Microphone</t>
  </si>
  <si>
    <t>1. Open the sunbird  mobile app.
2. Complete onboarding.
3. Tap on the Hamburger menu.
4. Tap on "Settings"
5. Tap on Permissions
6. Turn ON/OFF the option for Camera/ File manager/Microphone.</t>
  </si>
  <si>
    <t xml:space="preserve">"{"ver":"3.0","eid":"INTERACT","ets":1597915972137,"actor":{"type":"User","id":"ab467e6e-1f32-453c-b1d8-c6b5fa6c7b9e"},"context":{"cdata":[{"id":"3b94c65c-0171-4238-9b36-9b3183efdeee","type":"UserSession"}],"env":"onboarding","channel":"0124784842112040965","pdata":{"id":"staging.diksha.app","pid":"sunbird.app","ver":"3.2.420staging-debug"},"sid":"3b94c65c-0171-4238-9b36-9b3183efdeee","did":"bddd4d94922153759691f535d693d1e83f10c2dd","rollup":{"l1":"0124784842112040965"}},"edata":{"type":"TOUCH","subtype":"app-permission-setting-clicked","id":"permission","pageid":"permission","extra":{"pos":[]}},"object":{"id":"","type":"","version":"","rollup":{}},"mid":"73ee60d5-23ff-485e-be96-a8892e6f7be6"}"
</t>
  </si>
  <si>
    <t>event
: 
payload
: 
Xe
actor
: 
oe {type: 'User', id: 'cd4bbfe9-68f9-4afb-b15e-5a211c8e1a06'}
context
: 
s {cdata: Array(2), env: 'onboarding', channel: '505c7c48ac6dc1edc9b08f21db5a571d', pdata: oe, sid: '199c1ccc-11e6-4937-b09d-76e37cbdebc3', …}
edata
: 
{type: 'TOUCH', subtype: 'app-permission-setting-clicked', id: 'permission', pageid: 'permission', extra: {…}}
eid
: 
"INTERACT"
ets
: 
1713877792297
mid
: 
"abfad7e3-6ae8-4efc-91f8-097158d1bdd5"
object
: 
oe {id: '', type: '', version: '', rollup: {…}}
ver
: 
"3.0"
[[Prototype]]
: 
Ae
type
: 
"SAVE"
[[Prototype]]
: 
Object
namespace
: 
"TELEMETRY"
[[Prototype]]
: 
Object</t>
  </si>
  <si>
    <t>Verify Interact telemetry should generate on tapping on "Share the diksha app"</t>
  </si>
  <si>
    <t>1. Open the sunbird  mobile app.
2. Complete onboarding.
3. Tap on the Hamburger menu.
4. Tap on "Settings"
5. Tap on Share the Sunbird app.</t>
  </si>
  <si>
    <t>{"ver":"3.0","eid":"INTERACT","ets":1597839597793,"actor":{"type":"User","id":"ab467e6e-1f32-453c-b1d8-c6b5fa6c7b9e"},"context":{"cdata":[{"id":"74e527a6-9a24-41e8-84d9-14a2e9c5a5ee","type":"UserSession"}],"env":"settings","channel":"0124784842112040965","pdata":{"id":"staging.diksha.app","pid":"sunbird.app","ver":"3.2.420staging-debug"},"sid":"74e527a6-9a24-41e8-84d9-14a2e9c5a5ee","did":"4e10b16ade468c294545b6a1830545bd348dc56f","rollup":{"l1":"0124784842112040965"}},"edata":{"type":"app","subtype":"","id":"share-clicked","pageid":"settings","extra":{"pos":[]}},"object":{"id":"","type":"","version":"","rollup":{}},"mid":"1e3054f4-67e7-4127-b865-1393b62d40c7"}</t>
  </si>
  <si>
    <t>event
: 
payload
: 
Xe
actor
: 
oe {type: 'User', id: 'cd4bbfe9-68f9-4afb-b15e-5a211c8e1a06'}
context
: 
s {cdata: Array(2), env: 'settings', channel: '505c7c48ac6dc1edc9b08f21db5a571d', pdata: oe, sid: '199c1ccc-11e6-4937-b09d-76e37cbdebc3', …}
edata
: 
{type: 'app', subtype: '', id: 'share-clicked', pageid: 'settings', extra: {…}}
eid
: 
"INTERACT"
ets
: 
1713876236130
mid
: 
"b8b56f7f-3653-4931-8786-e33e63fe85a2"
object
: 
oe {id: '', type: '', version: '', rollup: {…}}
ver
: 
"3.0"
[[Prototype]]
: 
Ae
type
: 
"SAVE"
[[Prototype]]
: 
Object
namespace
: 
"TELEMETRY"
[[Prototype]]
: 
Object</t>
  </si>
  <si>
    <t>Verify Interact telemetry should generate on selecting on "Save file on device" and tap on Save button.</t>
  </si>
  <si>
    <t>1. Open the sunbird  mobile app.
2. Complete onboarding.
3. Tap on the Hamburger menu.
4. Tap on "Settings"
5. Tap on Share the Sunbird app.
6. Select "Save file on device".</t>
  </si>
  <si>
    <t xml:space="preserve">{"ver":"3.0","eid":"INTERACT","ets":1597839916403,"actor":{"type":"User","id":"ab467e6e-1f32-453c-b1d8-c6b5fa6c7b9e"},"context":{"cdata":[{"id":"74e527a6-9a24-41e8-84d9-14a2e9c5a5ee","type":"UserSession"}],"env":"settings","channel":"0124784842112040965","pdata":{"id":"staging.diksha.app","pid":"sunbird.app","ver":"3.2.420staging-debug"},"sid":"74e527a6-9a24-41e8-84d9-14a2e9c5a5ee","did":"4e10b16ade468c294545b6a1830545bd348dc56f","rollup":{"l1":"0124784842112040965"}},"edata":{"type":"save","subtype":"","id":"share-confirm-clicked","pageid":"share-app-popup","extra":{"pos":[]}},"object":{"id":"","type":"","version":"","rollup":{}},"mid":"c015fb3f-bab6-4f0e-9bec-e0e87c87b2df"}
</t>
  </si>
  <si>
    <t>event
: 
payload
: 
Xe
actor
: 
oe {type: 'User', id: 'cd4bbfe9-68f9-4afb-b15e-5a211c8e1a06'}
context
: 
s {cdata: Array(2), env: 'settings', channel: '505c7c48ac6dc1edc9b08f21db5a571d', pdata: oe, sid: '199c1ccc-11e6-4937-b09d-76e37cbdebc3', …}
edata
: 
{type: 'save', subtype: '', id: 'share-confirm-clicked', pageid: 'share-app-popup', extra: {…}}
eid
: 
"INTERACT"
ets
: 
1713876311725
mid
: 
"8ad5cef3-c7b0-45be-bc4c-bdcce7d603d4"
object
: 
oe {id: '', type: '', version: '', rollup: {…}}
ver
: 
"3.0"
[[Prototype]]
: 
Ae
type
: 
"SAVE"
[[Prototype]]
: 
Object
namespace
: 
"TELEMETRY"
[[Prototype]]
: 
Object</t>
  </si>
  <si>
    <t>Verify Interact telemetry should generate on Selecting "Send File" and tap on Send button</t>
  </si>
  <si>
    <t>1. Open the sunbird  mobile app.
2. Complete onboarding.
3. Tap on the Hamburger menu.
4. Tap on "Settings"
5. Tap on Share the Sunbird app.
6. Select "Send file".</t>
  </si>
  <si>
    <t>{"ver":"3.0","eid":"INTERACT","ets":1597839846122,"actor":{"type":"User","id":"ab467e6e-1f32-453c-b1d8-c6b5fa6c7b9e"},"context":{"cdata":[{"id":"74e527a6-9a24-41e8-84d9-14a2e9c5a5ee","type":"UserSession"}],"env":"settings","channel":"0124784842112040965","pdata":{"id":"staging.diksha.app","pid":"sunbird.app","ver":"3.2.420staging-debug"},"sid":"74e527a6-9a24-41e8-84d9-14a2e9c5a5ee","did":"4e10b16ade468c294545b6a1830545bd348dc56f","rollup":{"l1":"0124784842112040965"}},"edata":{"type":"send","subtype":"","id":"share-confirm-clicked","pageid":"share-app-popup","extra":{"pos":[]}},"object":{"id":"","type":"","version":"","rollup":{}},"mid":"230ac9c6-f78e-4bbd-9f3f-81c0d96a6563"}</t>
  </si>
  <si>
    <t>event
: 
payload
: 
Xe
actor
: 
oe {type: 'User', id: 'cd4bbfe9-68f9-4afb-b15e-5a211c8e1a06'}
context
: 
s {cdata: Array(2), env: 'settings', channel: '505c7c48ac6dc1edc9b08f21db5a571d', pdata: oe, sid: '199c1ccc-11e6-4937-b09d-76e37cbdebc3', …}
edata
: 
{type: 'send', subtype: '', id: 'share-confirm-clicked', pageid: 'share-app-popup', extra: {…}}
eid
: 
"INTERACT"
ets
: 
1713876416935
mid
: 
"20a70ec4-89d1-45ed-ae05-bc8c81dbdc1c"
object
: 
oe {id: '', type: '', version: '', rollup: {…}}
ver
: 
"3.0"
[[Prototype]]
: 
Ae
type
: 
"SAVE"
[[Prototype]]
: 
Object
namespace
: 
"TELEMETRY"
[[Prototype]]
: 
Object</t>
  </si>
  <si>
    <t>Verify Interact telemetry should generate on Selecting "Share link" radio button and click on Share button.</t>
  </si>
  <si>
    <t>1. Open the sunbird  mobile app.
2. Complete onboarding.
3. Tap on the Hamburger menu.
4. Tap on "Settings"
5. Tap on Share the Sunbird app.
6. Select the sharing option.</t>
  </si>
  <si>
    <t xml:space="preserve">{"ver":"3.0","eid":"INTERACT","ets":1597839697681,"actor":{"type":"User","id":"ab467e6e-1f32-453c-b1d8-c6b5fa6c7b9e"},"context":{"cdata":[{"id":"74e527a6-9a24-41e8-84d9-14a2e9c5a5ee","type":"UserSession"}],"env":"settings","channel":"0124784842112040965","pdata":{"id":"staging.diksha.app","pid":"sunbird.app","ver":"3.2.420staging-debug"},"sid":"74e527a6-9a24-41e8-84d9-14a2e9c5a5ee","did":"4e10b16ade468c294545b6a1830545bd348dc56f","rollup":{"l1":"0124784842112040965"}},"edata":{"type":"share","subtype":"","id":"share-confirm-clicked","pageid":"share-app-popup","extra":{"pos":[]}},"object":{"id":"","type":"","version":"","rollup":{}},"mid":"8f3c9bb2-9b3d-4503-bf9b-82eacb115ea0"}
</t>
  </si>
  <si>
    <t>event
: 
payload
: 
Xe
actor
: 
oe {type: 'User', id: 'cd4bbfe9-68f9-4afb-b15e-5a211c8e1a06'}
context
: 
s {cdata: Array(2), env: 'settings', channel: '505c7c48ac6dc1edc9b08f21db5a571d', pdata: oe, sid: '199c1ccc-11e6-4937-b09d-76e37cbdebc3', …}
edata
: 
{type: 'share', subtype: '', id: 'share-confirm-clicked', pageid: 'share-app-popup', extra: {…}}
eid
: 
"INTERACT"
ets
: 
1713876471138
mid
: 
"4e6a265c-ee25-4132-83cc-4211e71a15a0"
object
: 
oe {id: '', type: '', version: '', rollup: {…}}
ver
: 
"3.0"
[[Prototype]]
: 
Ae
type
: 
"SAVE"
[[Prototype]]
: 
Object
namespace
: 
"TELEMETRY"
[[Prototype]]
: 
Object</t>
  </si>
  <si>
    <t>Verify Interact telemetry should generate on tapping Close" button from Share link popup.</t>
  </si>
  <si>
    <t>1. Open the sunbird  mobile app.
2. Complete onboarding.
3. Tap on the Hamburger menu.
4. Tap on "Settings"
5. Tap on Share the Sunbird app.
6. Select X button on the pop-up.</t>
  </si>
  <si>
    <t>{ver":"3.0","eid":"INTERACT","ets":1597917976051,"actor":{"type":"User","id":"d8bfd8ae-8d0e-46a3-be6f-13f07cdcad35"},"context":{"cdata":[{"id":"c16a7e9b-82a0-4dc7-90e7-3f10efeeef36","type":"UserSession"}],"env":"share-app-popup","channel":"505c7c48ac6dc1edc9b08f21db5a571d","pdata":{"id":"staging.diksha.app","pid":"sunbird.app","ver":"3.2.420staging-debug"},"sid":"c16a7e9b-82a0-4dc7-90e7-3f10efeeef36","did":"bddd4d94922153759691f535d693d1e83f10c2dd"},"edata":{"type":"TOUCH","subtype":"close-clicked","id":"settings","pageid":"settings","extra":{"pos":[]}},"object":{"id":"","type":"","version":"","rollup":{}},"mid":"d6baedb0-2e5c-4fac-b38e-900abd24ba33"}"</t>
  </si>
  <si>
    <t>event
: 
payload
: 
Xe
actor
: 
oe {type: 'User', id: 'cd4bbfe9-68f9-4afb-b15e-5a211c8e1a06'}
context
: 
s {cdata: Array(2), env: 'share-app-popup', channel: '505c7c48ac6dc1edc9b08f21db5a571d', pdata: oe, sid: '199c1ccc-11e6-4937-b09d-76e37cbdebc3', …}
edata
: 
{type: 'TOUCH', subtype: 'close-clicked', id: 'settings', pageid: 'settings', extra: {…}}
eid
: 
"INTERACT"
ets
: 
1713876523988
mid
: 
"71e42a82-ed22-4905-963d-b0b3003e5f29"
object
: 
oe {id: '', type: '', version: '', rollup: {…}}
ver
: 
"3.0"
[[Prototype]]
: 
Ae
type
: 
"SAVE"
[[Prototype]]
: 
Object
namespace
: 
"TELEMETRY"
[[Prototype]]
: 
Object</t>
  </si>
  <si>
    <t>Verify that Interact telemetry event gets generated when user taps on HELP option in Hamburger menu.</t>
  </si>
  <si>
    <t>1. Launch the sunbird mobile app.
2. Complete onboarding.
3. Tap on the Hamburger menu.
4. Tap on "Help"</t>
  </si>
  <si>
    <t>"{"ver":"3.0","eid":"INTERACT","ets":1597918225382,"actor":{"type":"User","id":"d8bfd8ae-8d0e-46a3-be6f-13f07cdcad35"},"context":{"cdata":[{"id":"c16a7e9b-82a0-4dc7-90e7-3f10efeeef36","type":"UserSession"}],"env":"user","channel":"505c7c48ac6dc1edc9b08f21db5a571d","pdata":{"id":"staging.diksha.app","pid":"sunbird.app","ver":"3.2.420staging-debug"},"sid":"c16a7e9b-82a0-4dc7-90e7-3f10efeeef36","did":"bddd4d94922153759691f535d693d1e83f10c2dd"},"edata":{"type":"TOUCH","subtype":"help-clicked","id":"profile","pageid":"profile","extra":{"pos":[]}},"object":{"id":"","type":"","version":"","rollup":{}},"mid":"1525adf9-bdbe-4d7b-a58b-2a60d5f2ab87"}"</t>
  </si>
  <si>
    <t>event
: 
payload
: 
Xe
actor
: 
oe {type: 'User', id: 'cd4bbfe9-68f9-4afb-b15e-5a211c8e1a06'}
context
: 
s {cdata: Array(2), env: 'user', channel: '505c7c48ac6dc1edc9b08f21db5a571d', pdata: oe, sid: '199c1ccc-11e6-4937-b09d-76e37cbdebc3', …}
edata
: 
{type: 'TOUCH', subtype: 'help-clicked', id: 'profile', pageid: 'profile', extra: {…}}
eid
: 
"INTERACT"
ets
: 
1713876593581
mid
: 
"3bb9f381-24ac-4d35-aec8-660bea5aa5e2"
object
: 
oe {id: '', type: '', version: '', rollup: {…}}
ver
: 
"3.0"
[[Prototype]]
: 
Ae
type
: 
"SAVE"
[[Prototype]]
: 
Object
namespace
: 
"TELEMETRY"
[[Prototype]]
: 
Object</t>
  </si>
  <si>
    <t>Verify that Interact telemetry event gets generated when user taps on "Report other issue" at the bottom of the HELP page.</t>
  </si>
  <si>
    <t>1. Launch the sunbird mobile app.
2. Complete onboarding.
3. Tap on the Hamburger menu.
4. Tap on "Help"
5. Tap on "Report other issue".</t>
  </si>
  <si>
    <t>"{"ver":"3.0","eid":"INTERACT","ets":1597920637041,"actor":{"type":"User","id":"64543c8f-97d3-4184-93f6-77021b60e3d2"},"context":{"cdata":[{"id":"7fafbd29-00e9-4476-9ae9-32d9c3695d28","type":"UserSession"}],"env":"user","channel":"505c7c48ac6dc1edc9b08f21db5a571d","pdata":{"id":"staging.diksha.app","pid":"sunbird.app","ver":"3.2.420staging-debug"},"sid":"7fafbd29-00e9-4476-9ae9-32d9c3695d28","did":"bddd4d94922153759691f535d693d1e83f10c2dd"},"edata":{"type":"TOUCH","subtype":"report-issue-clicked","id":"faq","pageid":"faq","extra":{"pos":[]}},"object":{"id":"","type":"","version":"","rollup":{}},"mid":"b99f778b-2351-4378-a8d0-3f71836dde42"}"</t>
  </si>
  <si>
    <t>event
: 
payload
: 
Xe
actor
: 
oe {type: 'User', id: 'cd4bbfe9-68f9-4afb-b15e-5a211c8e1a06'}
context
: 
s {cdata: Array(2), env: 'user', channel: '505c7c48ac6dc1edc9b08f21db5a571d', pdata: oe, sid: '199c1ccc-11e6-4937-b09d-76e37cbdebc3', …}
edata
: 
{type: 'TOUCH', subtype: 'report-issue-clicked', id: 'faq', pageid: 'faq', extra: {…}}
eid
: 
"INTERACT"
ets
: 
1713876712023
mid
: 
"c5492140-c2b9-410b-ac20-312377d5747c"
object
: 
oe {id: '', type: '', version: '', rollup: {…}}
ver
: 
"3.0"
[[Prototype]]
: 
Ae
type
: 
"SAVE"
[[Prototype]]
: 
Object
namespace
: 
"TELEMETRY"
[[Prototype]]
: 
Object</t>
  </si>
  <si>
    <t>SB-22824</t>
  </si>
  <si>
    <t>Verify that Telemetry event should be generated with 
1. category, subcategory and issuetext while raising the issue in Help section
2. category, subcategory and issuetext while raising the issue and issue text should be synched to server in Help section</t>
  </si>
  <si>
    <t>1. Open the latest version of Sunbird App
2. Complete onboarding
3. Click on Hamburger menu
4. Click on Help
5. Click on Report the issue
6. Fill all the fields
7. Click on Submit and Observe</t>
  </si>
  <si>
    <t>event:
payload: t
actor: e {type: "User", id: "5226e24c-646f-482f-bde1-204620c4b2ad"}
context: He
cdata: Array(10)
0: {id: "content", type: "Category"}
1: {id: "contentquality", type: "Subcategory"}
2: {id: "State (Tamil Nadu)", type: "Board"}
3: {id: "English", type: "Medium"}
4: {id: "Class 4", type: "Class"}
5: {id: "Science", type: "Subject"}
6: {id: "", type: "ContentType"}
7: {id: "Test", type: "ContentName"}
8: {type: "Tabs", id: "Home-Discover"}
9: {id: "501d3191-ec33-4a28-a58f-d3ce1759bbbe", type: "UserSession"}
length: 10
__proto__: Array(0)
channel: "505c7c48ac6dc1edc9b08f21db5a571d"
did: "e680eed580ae02536c4bcbd890a8469c15ff08ff"
env: "home"
pdata: e {id: "staging.diksha.app", pid: "sunbird.app", ver: "4.0.826staging-debug"}
sid: "501d3191-ec33-4a28-a58f-d3ce1759bbbe"
__proto__: Object
edata:
extra:
pos: []
__proto__: Object
id: "submit-clicked"
pageid: "faq-report-issue"
subtype: ""
type: "support"
__proto__: Object
eid: "INTERACT"
ets: 1623921727817
mid: "38235490-907b-4120-bda4-69f003761710"
object: e {id: "", type: "", version: "", rollup: {…}}
ver: "3.0"
__proto__: e
type: "SAVE"
__proto__: Object
namespace: "TELEMETRY"
__proto__: Object</t>
  </si>
  <si>
    <t>Verify in mobile user should be able to click on "Submit feedback" in Help page and Clicking on it telemetry should generate in the below themes
1. Classic theme
2. Joyful theme</t>
  </si>
  <si>
    <t>1. Open staging mobile App
2. Complete onboarding
3. Click on Hamburger menu
4. Click on Help
5. Click on Report other issue
6. Click on Submit
7. Observe the telemetry</t>
  </si>
  <si>
    <t>{"ver":"3.0","eid":"INTERACT","ets":1647512202296,"actor":{"type":"User","id":"be52f30a-94eb-487e-9e05-b9fe07e7ac72"},"context":{"cdata":[{"id":"content","type":"Category"},{"id":"contentquality","type":"Subcategory"},{"id":"CBSE","type":"Board"},{"id":"English","type":"Medium"},{"id":"Class 2","type":"Class"},{"id":"Mathematics","type":"Subject"},{"id":"","type":"ContentType"},{"id":"4.8","type":"ContentName"},{"type":"Tabs","id":"Library-Course"},{"id":"1e607667-70e7-451e-9e73-f71b24b91919","type":"UserSession"}],"env":"home","channel":"505c7c48ac6dc1edc9b08f21db5a571d","pdata":{"id":"staging.diksha.app","pid":"sunbird.app","ver":"4.8.185staging-debug"},"sid":"1e607667-70e7-451e-9e73-f71b24b91919","did":"dd7bdd3aa1e77d00004b7d58ce42edddd7faa428"},"edata":{"type":"support","subtype":"","id":"submit-clicked","pageid":"faq-report-issue","extra":{"pos":[]}},"object":{"id":"","type":"","version":"","rollup":{}},"mid":"004eb47a-5efa-4ec1-9a0f-16b2475c85bc"}'</t>
  </si>
  <si>
    <t>{"ver":"3.0","eid":"INTERACT","ets":1708520676781,"actor":{"type":"User","id":"d9b6751b-7d49-42e0-840a-209acff2dcee"},"context":{"cdata":[{"id":"content","type":"Category"},{"id":"contentquality","type":"Subcategory"},{"id":"State (Tamil Nadu)","type":"Board"},{"id":"English","type":"Medium"},{"id":"Class 2","type":"Class"},{"id":"Mathematics","type":"Subject"},{"id":"","type":"ContentType"},{"id":"Bzndn","type":"ContentName"},{"type":"Tabs","id":"Library-Course"},{"id":"84557315-6ffd-44bd-9c5c-83175e0cd9bf","type":"UserSession"}],"env":"home","channel":"01269878797503692810","pdata":{"id":"staging.sunbirded.app","pid":"sunbird.app","ver":"6.0.544staging-debug"},"sid":"84557315-6ffd-44bd-9c5c-83175e0cd9bf","did":"2dcc3332be40f8bc5cedcbeb43023838717d86be","rollup":{"l1":"01269878797503692810"}},"edata":{"type":"support","subtype":"","id":"submit-clicked","pageid":"faq-report-issue","extra":{"pos":[]}},"object":{"id":"","type":"","version":"","rollup":{}},"mid":"0f2c246c-207c-4e05-9071-52e88aeceac8"}'</t>
  </si>
  <si>
    <t>Verify that Interact telemetry event gets generated when user taps on any messages in HELP page.</t>
  </si>
  <si>
    <t>1. Launch the sunbird mobile app.
2. Complete onboarding.
3. Tap on the Hamburger menu.
4. Tap on "Help"
5. Tap on any message.</t>
  </si>
  <si>
    <t>{"ver":"3.0","eid":"INTERACT","ets":1647505106777,"actor":{"type":"User","id":"be52f30a-94eb-487e-9e05-b9fe07e7ac72"},"context":{"cdata":[{"type":"Tabs","id":"Library-Course"},{"id":"cdf1ab85-9f4a-4586-8451-42999268ce9e","type":"UserSession"}],"env":"user","channel":"505c7c48ac6dc1edc9b08f21db5a571d","pdata":{"id":"staging.diksha.app","pid":"sunbird.app","ver":"4.8.185staging-debug"},"sid":"cdf1ab85-9f4a-4586-8451-42999268ce9e","did":"dd7bdd3aa1e77d00004b7d58ce42edddd7faa428"},"edata":{"type":"TOUCH","subtype":"toggle-clicked","id":"faq","pageid":"faq","extra":{"pos":[]}},"object":{"id":"1","type":"faq","version":"","rollup":{}},"mid":"227d8e74-ebc3-4f9c-b8f3-8b5f454c2c30"}'</t>
  </si>
  <si>
    <t>event
: 
payload
: 
Xe
actor
: 
oe {type: 'User', id: 'cd4bbfe9-68f9-4afb-b15e-5a211c8e1a06'}
context
: 
s {cdata: Array(2), env: 'user', channel: '505c7c48ac6dc1edc9b08f21db5a571d', pdata: oe, sid: '199c1ccc-11e6-4937-b09d-76e37cbdebc3', …}
edata
: 
{type: 'TOUCH', subtype: 'toggle-clicked', id: 'faq', pageid: 'faq', extra: {…}}
eid
: 
"INTERACT"
ets
: 
1713877064933
mid
: 
"89228181-a26b-4db1-ac1b-e8261af1ef73"
object
: 
oe {id: '2', type: 'faq', version: '', rollup: {…}}
ver
: 
"3.0"
[[Prototype]]
: 
Ae
type
: 
"SAVE"
[[Prototype]]
: 
Object
namespace
: 
"TELEMETRY"
[[Prototype]]
: 
Object</t>
  </si>
  <si>
    <t>Verify that Interact telemetry event gets generated when user taps NO on the pop-up asking "Did this answer help you" after user tapped on any message in HELP.</t>
  </si>
  <si>
    <t>1. Launch the sunbird mobile app.
2. Complete onboarding.
3. Tap on the Hamburger menu.
4. Tap on "Help"
5. Tap on any message.
6. Tap NO.</t>
  </si>
  <si>
    <t>{ver":"3.0","eid":"INTERACT","ets":1597920044682,"actor":{"type":"User","id":"d8bfd8ae-8d0e-46a3-be6f-13f07cdcad35"},"context":{"cdata":[{"id":"c16a7e9b-82a0-4dc7-90e7-3f10efeeef36","type":"UserSession"}],"env":"user","channel":"505c7c48ac6dc1edc9b08f21db5a571d","pdata":{"id":"staging.diksha.app","pid":"sunbird.app","ver":"3.2.420staging-debug"},"sid":"c16a7e9b-82a0-4dc7-90e7-3f10efeeef36","did":"bddd4d94922153759691f535d693d1e83f10c2dd"},"edata":{"type":"TOUCH","subtype":"no-clicked","id":"faq","pageid":"faq","extra":{"pos":[],"values":[{"values":{"action":"no-clicked","position":3,"value":{"topic":"I am unable to sign in","description":"To use the DIKSHA mobile app, you must first Sign Up. You can sign up when you are connected to the Internet using any of these options:\n\t\t\n\t\t Registered mobile number or email address \n\t\t State provided ID \n\t\t Existing Google(Gmail) ID \n\t\t\nIf you have already Signed Up, check if you have proper Internet connectivity."}}}]}},"object":{"id":"","type":"","version":"","rollup":{}},"mid":"d22f88aa-1ce5-4737-a757-819d711c55be"}"</t>
  </si>
  <si>
    <t>event
: 
payload
: 
Xe
actor
: 
oe {type: 'User', id: '0eeaadce-1bfb-4feb-a02c-806f05756921'}
context
: 
s {cdata: Array(2), env: 'user', channel: '505c7c48ac6dc1edc9b08f21db5a571d', pdata: oe, sid: 'd46f7038-cf38-4d7c-b5bc-975a9add8fe7', …}
edata
: 
extra
: 
pos
: 
[]
values
: 
Array(1)
0
: 
Map(0)
[[Entries]]
No properties
values
: 
action
: 
"no-clicked"
position
: 
1
value
: 
{topic: 'I cannot see content for my board, medium, class or subject ', description: 'Your State has not yet created or added content fo… likely get the content in this academic year.   '}
[[Prototype]]
: 
Object
size
: 
0
[[Prototype]]
: 
Map
length
: 
1
[[Prototype]]
: 
Array(0)
[[Prototype]]
: 
Object
id
: 
"faq"
pageid
: 
"faq"
subtype
: 
"no-clicked"
type
: 
"TOUCH"
[[Prototype]]
: 
Object
eid
: 
"INTERACT"
ets
: 
1713959909320
mid
: 
"1a5ea7da-b45c-4cad-b863-7876728c9117"
object
: 
oe {id: '', type: '', version: '', rollup: {…}}
ver
: 
"3.0"
[[Prototype]]
: 
Ae
type
: 
"SAVE"
[[Prototype]]
: 
Object
namespace
: 
"TELEMETRY"
[[Prototype]]
: 
Object</t>
  </si>
  <si>
    <t>https://project-sunbird.atlassian.net/browse/ED-4154</t>
  </si>
  <si>
    <t>Verify that Interact telemetry event gets generated when user taps YES on the pop-up asking "Did this answer help you" after user tapped on any message in HELP.</t>
  </si>
  <si>
    <t>1. Open the sunbird  mobile app.
2. Complete onboarding.
3. Tap on the Hamburger menu.
4. Tap on "Help"
5. Tap on any message.
6. Tap YES.</t>
  </si>
  <si>
    <t>{"ver":"3.0","eid":"INTERACT","ets":1597919070018,"actor":{"type":"User","id":"d8bfd8ae-8d0e-46a3-be6f-13f07cdcad35"},"context":{"cdata":[{"id":"c16a7e9b-82a0-4dc7-90e7-3f10efeeef36","type":"UserSession"}],"env":"user","channel":"505c7c48ac6dc1edc9b08f21db5a571d","pdata":{"id":"staging.diksha.app","pid":"sunbird.app","ver":"3.2.420staging-debug"},"sid":"c16a7e9b-82a0-4dc7-90e7-3f10efeeef36","did":"bddd4d94922153759691f535d693d1e83f10c2dd"},"edata":{"type":"TOUCH","subtype":"yes-clicked","id":"faq","pageid":"faq","extra":{"pos":[],"values":[{"values":{"action":"yes-clicked","position":5,"value":{"topic":"I want to play content when there is no Internet","description":"You can download content only when you are connected to the Internet. Only the downloaded content can be played later without the Internet. \nYou can play YouTube videos only when you are connected to the Internet because YouTube does not allow other apps to download videos."}}}]}},"object":{"id":"","type":"","version":"","rollup":{}},"mid":"52b2fa6a-f0ce-46de-a875-02f2cfb1173b"}"</t>
  </si>
  <si>
    <t>event
: 
payload
: 
Xe
actor
: 
oe {type: 'User', id: '0eeaadce-1bfb-4feb-a02c-806f05756921'}
context
: 
s {cdata: Array(2), env: 'user', channel: '505c7c48ac6dc1edc9b08f21db5a571d', pdata: oe, sid: 'd46f7038-cf38-4d7c-b5bc-975a9add8fe7', …}
edata
: 
extra
: 
pos
: 
[]
values
: 
Array(1)
0
: 
Map(0)
[[Entries]]
No properties
values
: 
action
: 
"yes-clicked"
position
: 
0
value
: 
{topic: 'A message "Content Coming Soon" is displayed on my… I cannot see any content for the QR code scanned', description: 'Your State is currently creating content for this …the content  as soon as the State has created it.'}
[[Prototype]]
: 
Object
size
: 
0
[[Prototype]]
: 
Map
length
: 
1
[[Prototype]]
: 
Array(0)
[[Prototype]]
: 
Object
id
: 
"faq"
pageid
: 
"faq"
subtype
: 
"yes-clicked"
type
: 
"TOUCH"
[[Prototype]]
: 
Object
eid
: 
"INTERACT"
ets
: 
1713959898911
mid
: 
"6bca58a0-7cf5-4b8f-b19f-6a884cc25b7b"
object
: 
oe {id: '', type: '', version: '', rollup: {…}}
ver
: 
"3.0"
[[Prototype]]
: 
Ae
type
: 
"SAVE"
[[Prototype]]
: 
Object
namespace
: 
"TELEMETRY"
[[Prototype]]
: 
Object</t>
  </si>
  <si>
    <t>Verify that telemetry event should not contain any HTML tags while giving responses to the FAQ questions in Help page</t>
  </si>
  <si>
    <t>1. Open Sunbird Portal.
2. Login with guest / valid credential.
3. Click on Hamburger menu icon.
4. Click on Help.
5. Click on Question.
6. Click on No
7. Observe.</t>
  </si>
  <si>
    <t>event:
payload: t
actor: e {type: "User", id: "d7c3809f-0577-46a1-9b5f-ebc8e539f215"}
context: qe {cdata: Array(1), env: "user", channel: "0126632859575746566", pdata: e, sid: "4aabc326-5c4e-4802-bb7d-40a49b0ca115", …}
edata:
extra:
pos: []
values: Array(1)
0: Map(0)
[[Entries]]
No properties
values:
action: "no-clicked"
position: 1
value:
description: "Android version 4.4 does not support html5 and thus all content cannot be played. To play content on a device with Android version 4.4, try the following:↵↵Update the Android version to the latest, preferably to a version greater than 5.1↵Update the DIKSHA mobile app to the latest version↵↵The app prompts to download and install Crosswalk when playing content on Android 4.4.version. Using Crosswalk enables playing most content on Android 4.4 version↵↵"
knowMoreText: "Test"
topic: "I have an Android 4.4 device, I cannot play content on it"
__proto__: Object
__proto__: Object
size: (...)
__proto__: Map
length: 1
__proto__: Array(0)
__proto__: Object
id: "faq"
pageid: "faq"
subtype: "no-clicked"
type: "TOUCH"
__proto__: Object
eid: "INTERACT"
ets: 1601355905966
mid: "90c0c557-f3fb-47c2-b135-1ed3c3f2bd3d"
object: e {id: "", type: "", version: "", rollup: {…}}
ver: "3.0"
__proto__: e
type: "SAVE"
__proto__: Object
namespace: "TELEMETRY"
__proto__: Object</t>
  </si>
  <si>
    <t>event
: 
payload
: 
Xe
actor
: 
oe {type: 'User', id: '0eeaadce-1bfb-4feb-a02c-806f05756921'}
context
: 
s
cdata
: 
(2) [{…}, {…}]
channel
: 
"505c7c48ac6dc1edc9b08f21db5a571d"
did
: 
"1172e8dbe42a0b0187834ac3ccff1f1f8a263d14"
env
: 
"user"
pdata
: 
oe {id: 'staging.sunbirded.app', pid: 'sunbird.app', ver: '7.0.588staging-debug'}
sid
: 
"d46f7038-cf38-4d7c-b5bc-975a9add8fe7"
[[Prototype]]
: 
Object
edata
: 
extra
: 
pos
: 
[]
values
: 
Array(1)
0
: 
Map(0)
[[Entries]]
No properties
values
: 
action
: 
"no-clicked"
position
: 
1
value
: 
{topic: 'I cannot see content for my board, medium, class or subject ', description: 'Your State has not yet created or added content fo… likely get the content in this academic year.   '}
[[Prototype]]
: 
Object
size
: 
0
[[Prototype]]
: 
Map
length
: 
1
[[Prototype]]
: 
Array(0)
[[Prototype]]
: 
Object
id
: 
"faq"
pageid
: 
"faq"
subtype
: 
"no-clicked"
type
: 
"TOUCH"
[[Prototype]]
: 
Object
eid
: 
"INTERACT"
ets
: 
1713959909320
mid
: 
"1a5ea7da-b45c-4cad-b863-7876728c9117"
object
: 
oe {id: '', type: '', version: '', rollup: {…}}
ver
: 
"3.0"
[[Prototype]]
: 
Ae
type
: 
"SAVE"
[[Prototype]]
: 
Object
namespace
: 
"TELEMETRY"
[[Prototype]]
: 
Object</t>
  </si>
  <si>
    <t>Verify that proper Interact telemetry event gets generated when user give responses to FAQ questions</t>
  </si>
  <si>
    <t>1. Open Sunbird Portal.
2. Login with guest / valid credential.
3. Click on Profile icon.
4. Click on Help.
5. Click on Question.
6. Click on "Yes" or "No".
7. Observe.</t>
  </si>
  <si>
    <t>event:
payload: t
actor: e {type: "User", id: "d7c3809f-0577-46a1-9b5f-ebc8e539f215"}
context: qe {cdata: Array(1), env: "user", channel: "0126632859575746566", pdata: e, sid: "4aabc326-5c4e-4802-bb7d-40a49b0ca115", …}
edata:
extra:
pos: []
values: Array(1)
0: Map(0)
[[Entries]]
No properties
values:
action: "yes-clicked"
position: 0
value:
description: "Your State is currently creating content for this QR code. The delay is because there is a large number of textbooks for many classes, mediums and subjects. You will see the content as soon as the State has created it."
topic: "A message "Content Coming Soon" is displayed on my screen and I cannot see any content for the QR code scanned"
__proto__: Object
__proto__: Object
size: (...)
__proto__: Map
length: 1
__proto__: Array(0)
__proto__: Object
id: "faq"
pageid: "faq"
subtype: "yes-clicked"
type: "TOUCH"
__proto__: Object
eid: "INTERACT"
ets: 1601355853594
mid: "dc64a397-402c-4061-8fad-4e33b8a47a74"
object: e {id: "", type: "", version: "", rollup: {…}}
ver: "3.0"
__proto__: e
type: "SAVE"
__proto__: Object
namespace: "TELEMETRY"
__proto__: Object</t>
  </si>
  <si>
    <t>event
: 
payload
: 
Xe
actor
: 
oe {type: 'User', id: '0eeaadce-1bfb-4feb-a02c-806f05756921'}
context
: 
s
cdata
: 
(2) [{…}, {…}]
channel
: 
"505c7c48ac6dc1edc9b08f21db5a571d"
did
: 
"1172e8dbe42a0b0187834ac3ccff1f1f8a263d14"
env
: 
"user"
pdata
: 
oe {id: 'staging.sunbirded.app', pid: 'sunbird.app', ver: '7.0.588staging-debug'}
sid
: 
"d46f7038-cf38-4d7c-b5bc-975a9add8fe7"
[[Prototype]]
: 
Object
edata
: 
extra
: 
pos
: 
[]
values
: 
Array(1)
0
: 
Map(0)
[[Entries]]
No properties
values
: 
action
: 
"yes-clicked"
position
: 
0
value
: 
{topic: 'A message "Content Coming Soon" is displayed on my… I cannot see any content for the QR code scanned', description: 'Your State is currently creating content for this …the content  as soon as the State has created it.'}
[[Prototype]]
: 
Object
size
: 
0
[[Prototype]]
: 
Map
length
: 
1
[[Prototype]]
: 
Array(0)
[[Prototype]]
: 
Object
id
: 
"faq"
pageid
: 
"faq"
subtype
: 
"yes-clicked"
type
: 
"TOUCH"
[[Prototype]]
: 
Object
eid
: 
"INTERACT"
ets
: 
1713959898911
mid
: 
"6bca58a0-7cf5-4b8f-b19f-6a884cc25b7b"
object
: 
oe {id: '', type: '', version: '', rollup: {…}}
ver
: 
"3.0"
[[Prototype]]
: 
Ae
type
: 
"SAVE"
[[Prototype]]
: 
Object
namespace
: 
"TELEMETRY"
[[Prototype]]
: 
Object</t>
  </si>
  <si>
    <t>Verify that interact telemetry event gets generated when user taps on Log out from Hamburger menu</t>
  </si>
  <si>
    <t>1. Open the sunbird  mobile app.
2. Login with valid credentials
3. Click on hamburger menu
4. Click on Loguot
5. Observe</t>
  </si>
  <si>
    <t>"{"ver":"3.0","eid":"INTERACT","ets":1597916291865,"actor":{"type":"User","id":"ab467e6e-1f32-453c-b1d8-c6b5fa6c7b9e"},"context":{"cdata":[{"id":"3b94c65c-0171-4238-9b36-9b3183efdeee","type":"UserSession"}],"env":"home","channel":"0124784842112040965","pdata":{"id":"staging.diksha.app","pid":"sunbird.app","ver":"3.2.420staging-debug"},"sid":"3b94c65c-0171-4238-9b36-9b3183efdeee","did":"bddd4d94922153759691f535d693d1e83f10c2dd","rollup":{"l1":"0124784842112040965"}},"edata":{"type":"TOUCH","subtype":"logout-initiate","id":"logout","pageid":"logout","extra":{"pos":[],"values":[{"UID":""}]}},"object":{"id":"","type":"","version":"","rollup":{}},"mid":"a47bae69-67ba-430c-9719-09eee61dde27"}"
======================================
"{"ver":"3.0","eid":"INTERACT","ets":1597916292138,"actor":{"type":"User","id":"4a44678f-f142-45d6-a94d-486d8282b480"},"context":{"cdata":[{"id":"11adad5c-a35a-4c66-a2fe-b640c6a8e716","type":"UserSession"}],"env":"home","channel":"505c7c48ac6dc1edc9b08f21db5a571d","pdata":{"id":"staging.diksha.app","pid":"sunbird.app","ver":"3.2.420staging-debug"},"sid":"11adad5c-a35a-4c66-a2fe-b640c6a8e716","did":"bddd4d94922153759691f535d693d1e83f10c2dd"},"edata":{"type":"OTHER","subtype":"logout-success","id":"logout","pageid":"logout","extra":{"pos":[],"values":[{"UID":""}]}},"object":{"id":"","type":"","version":"","rollup":{}},"mid":"27b7bbec-fdd2-4997-a761-b9ff4932afb2"}"</t>
  </si>
  <si>
    <t>event
: 
payload
: 
qe
actor
: 
oe {type: 'User', id: 'd711644a-5583-40fd-9956-9ec5b5063bb7'}
context
: 
s {cdata: Array(2), env: 'home', channel: '01347076031606784034', pdata: oe, sid: 'b155f53c-7606-4dbd-9e90-fd15e2ee0267', …}
edata
: 
{type: 'TOUCH', subtype: 'logout-initiate', id: 'logout', pageid: 'logout', extra: {…}}
eid
: 
"INTERACT"
ets
: 
1715152747211
mid
: 
"046ff0b8-67b5-44f2-89e9-9ed47b6178f5"
object
: 
oe {id: '', type: '', version: '', rollup: {…}}
ver
: 
"3.0"
[[Prototype]]
: 
Ae
type
: 
"SAVE"
[[Prototype]]
: 
Object
namespace
: 
"TELEMETRY"
[[Prototype]]
: 
Object
================
event
: 
payload
: 
qe
actor
: 
oe {type: 'User', id: '0fd622a7-d75c-40f5-aae9-b9950d8a4a06'}
context
: 
s {cdata: Array(2), env: 'home', channel: '505c7c48ac6dc1edc9b08f21db5a571d', pdata: oe, sid: '8aa4fe83-5285-472b-a3ef-beded1db1012', …}
edata
: 
{type: 'OTHER', subtype: 'logout-success', id: 'logout', pageid: 'logout', extra: {…}}
eid
: 
"INTERACT"
ets
: 
1715152747383
mid
: 
"a6f62236-e5c4-458a-9644-e895b2a760f5"
object
: 
oe {id: '', type: '', version: '', rollup: {…}}
ver
: 
"3.0"
[[Prototype]]
: 
Ae
type
: 
"SAVE"
[[Prototype]]
: 
Object
namespace
: 
"TELEMETRY"
[[Prototype]]
: 
Object</t>
  </si>
  <si>
    <t>Verify clicking on add User in Hamburger menu telemetry should generate
Verify telemetry should generate on clicking on Switch User</t>
  </si>
  <si>
    <t>1. Open Sunbird Mobile App.
2. Login with valid credential.
3. Click on Humburger menu.
4. Click on "Add" user.
5. Enter User name.
6. Click on add user button.
7. Check for the telemetry events generated.
======================
1. Open Sunbird Mobile App.
2. Login with valid credential.
3. Click on Humburger menu.
4. Click on user.
5. Check for the telemetry events generated.</t>
  </si>
  <si>
    <t>Add User:
'{"ver":"3.0","eid":"INTERACT","ets":1651489770028,"actor":{"type":"User","id":"0cb3ee06-53e8-42e2-8f3b-b2e8009d391b"},"context":{"cdata":[{"type":"Tabs","id":"Home-Discover"},{"id":"82a4ffae-9b66-4c63-8ca1-2f4f9487c90f","type":"UserSession"}],"env":"user","channel":"0126796199493140480","pdata":{"id":"staging.diksha.app","pid":"sunbird.app","ver":"4.9.205staging-debug"},"sid":"82a4ffae-9b66-4c63-8ca1-2f4f9487c90f","did":"4c286645e0690125ef319f7bde70c4540092c9f8","rollup":{"l1":"0126796199493140480"}},"edata":{"type":"select-add","subtype":"","id":"btn-add","pageid":"create-managed-user","extra":{"pos":[]}},"object":{"id":"","type":"","version":"","rollup":{}},"mid":"d96666c0-0d65-4998-9714-127dffd071a5"}'
========
Switch User:
'{"ver":"3.0","eid":"START","ets":1651489869340,"actor":{"type":"User","id":"0cb3ee06-53e8-42e2-8f3b-b2e8009d391b"},"context":{"cdata":[{"type":"InitiatorId","id":"0cb3ee06-53e8-42e2-8f3b-b2e8009d391b"},{"type":"ManagedUserId","id":"51e72d6e-3b42-459f-8213-109a1a20da90"},{"type":"Tabs","id":"Home-Discover"},{"id":"1643cd1e-c492-4027-b7bd-e0c90bcb7cca","type":"UserSession"}],"env":"sdk","channel":"0126796199493140480","pdata":{"id":"staging.diksha.app","pid":"sunbird.app","ver":"4.9.205staging-debug"},"sid":"82a4ffae-9b66-4c63-8ca1-2f4f9487c90f","did":"4c286645e0690125ef319f7bde70c4540092c9f8","rollup":{"l1":"0126796199493140480"}},"edata":{"type":"session","mode":"switch-user"},"object":{"id":"","type":"","version":"","rollup":{}},"mid":"b2d58208-146c-4b5c-9fb4-73d87692f480"}'</t>
  </si>
  <si>
    <t>Add User:
event
: 
payload
: 
Xe
actor
: 
oe {type: 'User', id: 'd711644a-5583-40fd-9956-9ec5b5063bb7'}
context
: 
s {cdata: Array(2), env: 'user', channel: '01347076031606784034', pdata: oe, sid: '70cdb413-b4d2-49e3-a438-26501dae5777', …}
edata
: 
{type: 'select-add', subtype: '', id: 'btn-add', pageid: 'create-managed-user', extra: {…}}
eid
: 
"INTERACT"
ets
: 
1713877974372
mid
: 
"a94fa397-d703-4730-beef-7a76109eaf10"
object
: 
oe {id: '', type: '', version: '', rollup: {…}}
ver
: 
"3.0"
[[Prototype]]
: 
Ae
type
: 
"SAVE"
[[Prototype]]
: 
Object
namespace
: 
"TELEMETRY"
[[Prototype]]
: 
Object
===============
Switch User:
event
: 
payload
: 
Xe
actor
: 
oe {type: 'User', id: 'd711644a-5583-40fd-9956-9ec5b5063bb7'}
context
: 
s {cdata: Array(4), env: 'sdk', channel: '01347076031606784034', pdata: oe, sid: '70cdb413-b4d2-49e3-a438-26501dae5777', …}
edata
: 
{type: 'session', mode: 'switch-user'}
eid
: 
"START"
ets
: 
1713878034727
mid
: 
"4d4ef491-1d87-406b-9f45-c08620141a07"
object
: 
oe {id: '', type: '', version: '', rollup: {…}}
ver
: 
"3.0"
[[Prototype]]
: 
Ae
type
: 
"SAVE"
[[Prototype]]
: 
Object
namespace
: 
"TELEMETRY"
[[Prototype]]
: 
Object</t>
  </si>
  <si>
    <t>Verify the Interact telemetry gets generated when user launch the app by using content or book link</t>
  </si>
  <si>
    <t>1. Make sure sunbird mobile app is installed on the device.
2. Tap on the link of any shared content over different sharing modes.
3. Wait for the app to launch.</t>
  </si>
  <si>
    <t>event:
payload: t
actor: e {type: "User", id: "2ee433d9-d824-41d5-9847-89be88be5aa4"}
context: qe
cdata: Array(2)
0: {id: "https://staging.ntp.net.in", type: "Source"}
1: {id: "2d414761-f348-423f-93d4-b58e7da7cb7c", type: "UserSession"}
length: 2
__proto__: Array(0)
channel: "505c7c48ac6dc1edc9b08f21db5a571d"
did: "b9bdcb8cd7abc5bd7813bd65ec0b5084dc0dadd8"
env: "home"
pdata: e {id: "staging.diksha.app", pid: "sunbird.app", ver: "3.2.420staging-debug"}
sid: "2d414761-f348-423f-93d4-b58e7da7cb7c"
__proto__: Object
edata:
extra:
pos: []
values: Array(1)
0: {source: "https://staging.ntp.net.in/play/collection/do_2130136220360048641142"}
length: 1
__proto__: Array(0)
__proto__: Object
id: "app-launch"
pageid: "home"
subtype: ""
type: "deeplink"
__proto__: Object
eid: "INTERACT"
ets: 1597904455509
mid: "5390c95e-b60c-4983-8e70-f9a647f6cfa8"
object: e {id: "", type: "", version: "", rollup: {…}}
ver: "3.0"
__proto__: e
type: "SAVE"
__proto__: Object
namespace: "TELEMETRY"
__proto__: Object</t>
  </si>
  <si>
    <t>event
: 
payload
: 
ve
actor
: 
me {type: 'User', id: '82e9c878-c82d-4784-b922-ad8b1951b167'}
context
: 
r
cdata
: 
Array(3)
0
: 
{id: 'https://staging.sunbirded.org', type: 'Source'}
1
: 
{type: 'Tabs', id: 'Library-Course'}
2
: 
{id: 'cd8e30da-0544-4291-b1a7-f3da129472ba', type: 'UserSession'}
length
: 
3
[[Prototype]]
: 
Array(0)
channel
: 
"505c7c48ac6dc1edc9b08f21db5a571d"
did
: 
"be568ec86cde4a7b2a334f53bc1987fb7e3da9fb"
env
: 
"home"
pdata
: 
me {id: 'staging.sunbirded.app', pid: 'sunbird.app', ver: '6.0.482staging-debug'}
sid
: 
"cd8e30da-0544-4291-b1a7-f3da129472ba"
[[Prototype]]
: 
Object
edata
: 
{type: 'deeplink', subtype: '', id: 'app-launch', pageid: 'home', extra: {…}}
eid
: 
"INTERACT"
ets
: 
1693490206624
mid
: 
"fc3eb3aa-e500-4705-a95e-080990bacb29"
object
: 
me {id: '', type: '', version: '', rollup: {…}}
ver
: 
"3.0"
[[Prototype]]
: 
ie
type
: 
"SAVE"
[[Prototype]]
: 
Object
namespace
: 
"TELEMETRY"
[[Prototype]]
: 
Object
========================
event:
payload: ve
actor: me {type: 'User', id: '26a4292b-84b3-4e9a-aa3d-7d5e69cf3ffe'}
context: r
cdata: Array(4)
0: {id: 'https://hotfix.sunbirded.org', type: 'Source'}
1: {id: 'TextBook', type: 'ContentType'}
2: {type: 'Tabs', id: 'Library-Course'}
3: {id: 'e2569fe2-22fc-416c-9208-11dad755a96d', type: 'UserSession'}
length: 4
[[Prototype]]: Array(0)
channel: "505c7c48ac6dc1edc9b08f21db5a571d"
did: "2dcc3332be40f8bc5cedcbeb43023838717d86be"
env: "home"
pdata: me {id: 'hotfix.sunbirded.app', pid: 'sunbird.app', ver: '6.0.571staging-debug'}
sid: "e2569fe2-22fc-416c-9208-11dad755a96d"
[[Prototype]]: Object
edata: {type: 'deeplink', subtype: '', id: 'app-launch', pageid: 'home', extra: {…}}
eid: "INTERACT"
ets: 1710763907571
mid: "4c2d521e-708f-4a3a-b6f2-ff372f46f554"
object: me {id: '', type: '', version: '', rollup: {…}}
ver: "3.0"
[[Prototype]]: ie
type: "SAVE"
[[Prototype]]: Object
namespace: "TELEMETRY"
[[Prototype]]: Object</t>
  </si>
  <si>
    <t>Verify that interact telemetry should get generated when user opens the deep link URL of any content/collection from staging mobile app which contains UTM parameters</t>
  </si>
  <si>
    <t>1. Open staging latest mobile debug build.
2. Click on any deep link URL shared in slack/gmail/whatsapp
3. Observe the telemetry</t>
  </si>
  <si>
    <t>event:
payload: t
actor: e {type: "User", id: "80cae2d8-79a8-45b9-b7d3-7bf6b7b2442a"}
context: qe
cdata: Array(4)
0: {id: "https://staging.ntp.net.in", type: "Source"}
1: {id: "ConstitutionQuiz2020?lang=hin", type: "Source"}
2: {id: "CIET", type: "UtmSource"}
3: {id: "5e754b41-065f-4d87-918a-94882b7af83a", type: "UserSession"}
length: 4
__proto__: Array(0)
channel: "505c7c48ac6dc1edc9b08f21db5a571d"
did: "b9bdcb8cd7abc5bd7813bd65ec0b5084dc0dadd8"
env: "home"
pdata: e {id: "staging.diksha.app", pid: "sunbird.app", ver: "3.2.420staging-debug"}
sid: "5e754b41-065f-4d87-918a-94882b7af83a"
__proto__: Object
edata:
extra: {pos: Array(0), values: Array(1)}
id: "app-launch"
pageid: "home"
subtype: ""
type: "deeplink"
__proto__: Object
eid: "INTERACT"
ets: 1597832075291
mid: "5f4872d7-57d7-4fe9-90aa-39439e3a4fd0"
object: e {id: "", type: "", version: "", rollup: {…}}
ver: "3.0"
__proto__: e
type: "SAVE"
__proto__: Object
namespace: "TELEMETRY"
__proto__: Object</t>
  </si>
  <si>
    <t>event
: 
payload
: 
ve
actor
: 
me {type: 'User', id: '65104634-572c-4061-b45f-8b5afc3a4803'}
context
: 
r
cdata
: 
Array(7)
0
: 
{id: 'Deeplink', type: 'AccessType'}
1
: 
{id: 'dial', type: 'Source'}
2
: 
{id: 'diksha', type: 'UtmSource'}
3
: 
{id: 'search', type: 'UtmMedium'}
4
: 
{id: 'T4Y3M5', type: 'UtmTerm'}
5
: 
{type: 'Tabs', id: 'Home-Discover'}
6
: 
{id: '946983ea-ed3a-422a-9050-bf9987d750b6', type: 'UserSession'}
length
: 
7
[[Prototype]]
: 
Array(0)
channel
: 
"505c7c48ac6dc1edc9b08f21db5a571d"
did
: 
"6e28f45c4c902f52cfb7ae05f2f1a70699ea4471"
env
: 
"home"
pdata
: 
me {id: 'hotfix.sunbirded.app', pid: 'sunbird.app', ver: '6.0.571staging-debug'}
sid
: 
"946983ea-ed3a-422a-9050-bf9987d750b6"
[[Prototype]]
: 
Object
edata
: 
{type: 'OTHER', subtype: 'utm-info', id: 'home', pageid: 'home', extra: {…}}
eid
: 
"INTERACT"
ets
: 
1710830836544
mid
: 
"f1c64bf7-3233-46e4-9a2a-ac1698f725ee"
object
: 
me {id: 'do_113986939473608704135', type: 'Content', version: '', rollup: {…}}
ver
: 
"3.0"
[[Prototype]]
: 
ie
type
: 
"SAVE"
[[Prototype]]
: 
Object
namespace
: 
"TELEMETRY"</t>
  </si>
  <si>
    <t>Verify that If the user clicks on the mobile app popup and redirects to playstore, the deeplink generated should have UTM parameters listed - utm_source=diksha utm_medium=scan utm_campaign=dial utm_term=&lt;DIAL Code&gt;</t>
  </si>
  <si>
    <r>
      <rPr>
        <rFont val="Arial"/>
        <sz val="10.0"/>
      </rPr>
      <t xml:space="preserve">1. Install the staging mobile app
2. Click on the UTM link with Dial code
3. Observe the telemetry event
</t>
    </r>
    <r>
      <rPr>
        <rFont val="Arial"/>
        <color rgb="FF1155CC"/>
        <sz val="10.0"/>
        <u/>
      </rPr>
      <t>https://staging.sunbirded.org/play/content/do_213273508113039360178?utm_source=diksha&amp;utm_medium=search&amp;utm_campaign=dial&amp;utm_term=E4V7F2
https://hotfix.sunbirded.org/play/content/do_113986939473608704135?utm_source=diksha&amp;utm_medium=search&amp;utm_campaign=dial&amp;utm_term=T4Y3M5</t>
    </r>
  </si>
  <si>
    <t>{"ver":"3.0","eid":"INTERACT","ets":1715757685201,"actor":{"type":"User","id":"db96dd5e-a7e3-4aa0-9614-89a8feb9a995"},"context":{"cdata":[{"id":"https://staging.sunbirded.org","type":"Source"},{"id":"dial","type":"Source"},{"id":"diksha","type":"UtmSource"},{"id":"search","type":"UtmMedium"},{"id":"R6Z1Z4","type":"UtmTerm"},{"type":"Tabs","id":"Library-Course"},{"id":"0c67123f-808f-449e-9eca-4c3ea2445c8d","type":"UserSession"}],"env":"home","channel":"505c7c48ac6dc1edc9b08f21db5a571d","pdata":{"id":"staging.sunbirded.app","pid":"sunbird.app","ver":"7.0.627staging-debug"},"sid":"0c67123f-808f-449e-9eca-4c3ea2445c8d","did":"2dcc3332be40f8bc5cedcbeb43023838717d86be"},"edata":{"type":"deeplink","subtype":"","id":"app-launch","pageid":"home","extra":{"pos":[],"values":[{"source":"https://staging.sunbirded.org/play/content/do_214051897190318080115?utm_source=diksha&amp;utm_medium=search&amp;utm_campaign=dial&amp;utm_term=R6Z1Z4"}]}},"object":{"id":"","type":"","version":"","rollup":{}},"mid":"d63c291c-b5b7-4e45-9ad7-d70fa7b658b3"}'</t>
  </si>
  <si>
    <t>Verify that telemetry event gets generated when user opens content/collection deep link URL which contains UTM parameters with Diksha app</t>
  </si>
  <si>
    <t>1. Install the staging mobile app
2. Tap on a shared link with UTM parameters to open a content/collection.</t>
  </si>
  <si>
    <t>{"ver":"3.0","eid":"INTERACT","ets":1687343760978,"actor":{"type":"User","id":"fc26f275-2e6c-4c6a-91bf-8efaafed9482"},"context":{"cdata":[{"id":"https://staging.sunbirded.org","type":"Source"},{"id":"utm_source=mobile&amp;utm_campaign=share_content","type":"Referrer"},{"id":"do_21322253281045708811089","type":"ContentId"},{"type":"Tabs","id":"Library-Course"},{"id":"f1ab2ab9-df14-4293-90c7-10a1b0a40011","type":"UserSession"}],"env":"home","channel":"0126796199493140480","pdata":{"id":"staging.sunbirded.app","pid":"sunbird.app","ver":"6.0.423staging-debug"},"sid":"f1ab2ab9-df14-4293-90c7-10a1b0a40011","did":"8bf2fb2baa8628f91e2a20b6e40e38b4e9fdd883","rollup":{"l1":"0126796199493140480"}},"edata":{"type":"deeplink","subtype":"","id":"app-launch","pageid":"home","extra":{"pos":[],"values":[{"source":"https://staging.sunbirded.org/play/collection/do_21322257754053836811116?referrer=utm_source%3Dmobile%26utm_campaign%3Dshare_content&amp;contentId=do_21322253281045708811089"}]}},"object":{"id":"","type":"","version":"","rollup":{}},"mid":"2c2a3fec-8c9a-402e-85a0-027e8bc5ed7c"}'</t>
  </si>
  <si>
    <t>event
: 
payload
: 
ve
actor
: 
me {type: 'User', id: '65104634-572c-4061-b45f-8b5afc3a4803'}
context
: 
r
cdata
: 
Array(7)
0
: 
{id: 'Deeplink', type: 'AccessType'}
1
: 
{id: 'dial', type: 'Source'}
2
: 
{id: 'diksha', type: 'UtmSource'}
3
: 
{id: 'search', type: 'UtmMedium'}
4
: 
{id: 'T4Y3M5', type: 'UtmTerm'}
5
: 
{type: 'Tabs', id: 'Home-Discover'}
6
: 
{id: '946983ea-ed3a-422a-9050-bf9987d750b6', type: 'UserSession'}
length
: 
7
[[Prototype]]
: 
Array(0)
channel
: 
"505c7c48ac6dc1edc9b08f21db5a571d"
did
: 
"6e28f45c4c902f52cfb7ae05f2f1a70699ea4471"
env
: 
"home"
pdata
: 
me {id: 'hotfix.sunbirded.app', pid: 'sunbird.app', ver: '6.0.571staging-debug'}
sid
: 
"946983ea-ed3a-422a-9050-bf9987d750b6"
[[Prototype]]
: 
Object
edata
: 
{type: 'OTHER', subtype: 'utm-info', id: 'home', pageid: 'home', extra: {…}}
eid
: 
"INTERACT"
ets
: 
1710830836544
mid
: 
"f1c64bf7-3233-46e4-9a2a-ac1698f725ee"
object
: 
me {id: 'do_113986939473608704135', type: 'Content', version: '', rollup: {…}}
ver
: 
"3.0"
[[Prototype]]
: 
ie
type
: 
"SAVE"
[[Prototype]]
: 
Object
namespace
: 
"TELEMETRY"</t>
  </si>
  <si>
    <t>Verify that telemetry event gets generated when User clicks on URL with UTM parameters which is linked with any DIAL code</t>
  </si>
  <si>
    <t>1. Open staging Sunbird mobile App
2. Login with Valid Credentails or Guest user
3. Click on URL with UTM parameters
4. Observe the telemetry</t>
  </si>
  <si>
    <t>event:
payload: t
actor: e {type: "User", id: "dca7518d-5886-4251-94aa-360c762b1182"}
context: qe
cdata: Array(6)
0: {id: "Deeplink", type: "AccessType"}
1: {id: "dial", type: "Source"}
2: {id: "diksha", type: "UtmSource"}
3: {id: "search", type: "UtmMedium"}
4: {id: "K7A1D6", type: "UtmTerm"}
5: {id: "5a3c69a4-fbfe-4454-91bf-2359f2afde61", type: "UserSession"}
length: 6
__proto__: Array(0)
channel: "0126632859575746566"
did: "b9bdcb8cd7abc5bd7813bd65ec0b5084dc0dadd8"
env: "home"
pdata: e {id: "staging.diksha.app", pid: "sunbird.app", ver: "3.3.471staging-debug"}
rollup: {l1: "0126632859575746566"}
sid: "a5feb05f-b86a-4564-a028-56b7880f628c"
__proto__: Object
edata:
extra: {pos: Array(0), values: Array(1)}
id: "home"
pageid: "home"
subtype: "utm-info"
type: "OTHER"
__proto__: Object
eid: "INTERACT"
ets: 1601358115519
mid: "981d2996-67e4-44e8-a7de-c8e04bbad142"
object: e {id: "do_212981812467384320176", type: "Content", version: "", rollup: {…}}
ver: "3.0"
__proto__: e
type: "SAVE"
__proto__: Object
namespace: "TELEMETRY"
__proto__: Object</t>
  </si>
  <si>
    <t>{"ver":"3.0","eid":"INTERACT","ets":1715757684797,"actor":{"type":"User","id":"db96dd5e-a7e3-4aa0-9614-89a8feb9a995"},"context":{"cdata":[{"id":"Deeplink","type":"AccessType"},{"id":"dial","type":"Source"},{"id":"diksha","type":"UtmSource"},{"id":"search","type":"UtmMedium"},{"id":"R6Z1Z4","type":"UtmTerm"},{"type":"Tabs","id":"Library-Course"},{"id":"0c67123f-808f-449e-9eca-4c3ea2445c8d","type":"UserSession"}],"env":"home","channel":"505c7c48ac6dc1edc9b08f21db5a571d","pdata":{"id":"staging.sunbirded.app","pid":"sunbird.app","ver":"7.0.627staging-debug"},"sid":"0c67123f-808f-449e-9eca-4c3ea2445c8d","did":"2dcc3332be40f8bc5cedcbeb43023838717d86be"},"edata":{"type":"OTHER","subtype":"utm-info","id":"home","pageid":"home","extra":{"pos":[],"values":[{"utm_source":"diksha","utm_medium":"search","utm_campaign":"dial","utm_term":"R6Z1Z4"}]}},"object":{"id":"do_214051897190318080115","type":"Content","version":"","rollup":{}},"mid":"d5abeead-3a24-49f9-830b-6b63a1eed32d"}'</t>
  </si>
  <si>
    <t>Verify when User clicks on any book link/Course link/individual content link, which is linked with utm parameters, then all user activity should be captured with the utm parameter.</t>
  </si>
  <si>
    <t>1. Open the staging Sunbird mobile debug build
2. Click on the book link/course link URL
3. Observe the telemetry</t>
  </si>
  <si>
    <t>event
: 
payload
: 
Me
actor
: 
Ee {type: 'User', id: 'fc26f275-2e6c-4c6a-91bf-8efaafed9482'}
context
: 
r
cdata
: 
Array(5)
0
: 
{id: 'https://staging.sunbirded.org', type: 'Source'}
1
: 
{id: 'utm_source=mobile&amp;utm_campaign=share_content', type: 'Referrer'}
2
: 
{id: 'do_21351127157856665612033', type: 'ModuleId'}
3
: 
{type: 'Tabs', id: 'Library-Course'}
4
: 
{id: 'ad7e5e48-ca26-414e-8ea0-6830994504a0', type: 'UserSession'}
length
: 
5
[[Prototype]]
: 
Array(0)
channel
: 
"0126796199493140480"
did
: 
"8bf2fb2baa8628f91e2a20b6e40e38b4e9fdd883"
env
: 
"home"
pdata
: 
Ee {id: 'staging.sunbirded.app', pid: 'sunbird.app', ver: '6.0.423staging-debug'}
rollup
: 
{l1: '0126796199493140480'}
sid
: 
"ad7e5e48-ca26-414e-8ea0-6830994504a0"
[[Prototype]]
: 
Object
edata
: 
{type: 'deeplink', subtype: '', id: 'app-launch', pageid: 'home', extra: {…}}
eid
: 
"INTERACT"
ets
: 
1687345154655
mid
: 
"88744351-982f-41d0-9673-54c3b1565b53"
object
: 
Ee {id: '', type: '', version: '', rollup: {…}}
ver
: 
"3.0"
[[Prototype]]
: 
ue
type
: 
"SAVE"
[[Prototype]]
: 
Object
namespace
: 
"TELEMETRY"
[[Prototype]]
: 
Object</t>
  </si>
  <si>
    <t>event
: 
payload
: 
ve
actor
: 
me {type: 'User', id: '9f7ed381-b99b-42c4-b5dc-ae486b85bd5a'}
context
: 
r
cdata
: 
Array(4)
0
: 
{id: 'https://staging.sunbirded.org', type: 'Source'}
1
: 
{id: 'TextBook', type: 'ContentType'}
2
: 
{type: 'Tabs', id: 'Library-Course'}
3
: 
{id: '73115295-ed6f-4b7f-b99d-e24ddaac0537', type: 'UserSession'}
length
: 
4
[[Prototype]]
: 
Array(0)
channel
: 
"505c7c48ac6dc1edc9b08f21db5a571d"
did
: 
"be568ec86cde4a7b2a334f53bc1987fb7e3da9fb"
env
: 
"home"
pdata
: 
me {id: 'staging.sunbirded.app', pid: 'sunbird.app', ver: '6.0.482staging-debug'}
sid
: 
"73115295-ed6f-4b7f-b99d-e24ddaac0537"
[[Prototype]]
: 
Object
edata
: 
extra
: 
pos
: 
[]
values
: 
[{…}]
[[Prototype]]
: 
Object
id
: 
"app-launch"
pageid
: 
"home"
subtype
: 
""
type
: 
"deeplink"
[[Prototype]]
: 
Object
eid
: 
"INTERACT"
ets
: 
1693489414508
mid
: 
"3f60f4a5-0ca7-4353-b911-8c932f833b2b"
object
: 
me {id: '', type: '', version: '', rollup: {…}}
ver
: 
"3.0"
[[Prototype]]
: 
ie
type
: 
"SAVE"
[[Prototype]]
: 
Object
namespace
: 
"TELEMETRY"
[[Prototype]]
: 
Object</t>
  </si>
  <si>
    <t>Verify, during opening a quiz (based on UTM) via URL, relevant telemetry event gets generated with all the UTM parameters.</t>
  </si>
  <si>
    <r>
      <rPr>
        <rFont val="Arial"/>
        <sz val="10.0"/>
      </rPr>
      <t xml:space="preserve">1. Open the staging Sunbird mobile build
2. Click on Quiz URL
3. Observe the telemetry event
</t>
    </r>
    <r>
      <rPr>
        <rFont val="Arial"/>
        <color rgb="FF1155CC"/>
        <sz val="10.0"/>
        <u/>
      </rPr>
      <t>https://staging.sunbirded.org/play/quiz/do_2131672427475435521834?utm_source=CIET&amp;utm_campaign=ConstitutionQuiz2020</t>
    </r>
  </si>
  <si>
    <t>event:
payload: t
actor: e {type: "User", id: "dca7518d-5886-4251-94aa-360c762b1182"}
context: qe
cdata: Array(4)
0: {id: "Deeplink", type: "AccessType"}
1: {id: "ConstitutionQuiz2020?lang=hin", type: "Source"}
2: {id: "CIET", type: "UtmSource"}
3: {id: "5a3c69a4-fbfe-4454-91bf-2359f2afde61", type: "UserSession"}
length: 4
__proto__: Array(0)
channel: "0126632859575746566"
did: "b9bdcb8cd7abc5bd7813bd65ec0b5084dc0dadd8"
env: "home"
pdata: e {id: "staging.diksha.app", pid: "sunbird.app", ver: "3.3.471staging-debug"}
rollup: {l1: "0126632859575746566"}
sid: "a5feb05f-b86a-4564-a028-56b7880f628c"
__proto__: Object
edata:
extra:
pos: []
values: Array(1)
0: {utm_source: "CIET", utm_campaign: "ConstitutionQuiz2020?lang=hin"}
length: 1
__proto__: Array(0)
__proto__: Object
id: "home"
pageid: "home"
subtype: "utm-info"
type: "OTHER"
__proto__: Object
eid: "INTERACT"
ets: 1601357716870
mid: "e438502a-537a-4058-ab42-c73bec4181df"
object: e {id: "do_2129689559085219841100", type: "Content", version: "", rollup: {…}}
ver: "3.0"
__proto__: e
type: "SAVE"
__proto__: Object
namespace: "TELEMETRY"
__proto__: Object</t>
  </si>
  <si>
    <t>event
: 
payload
: 
ve
actor
: 
me {type: 'User', id: '25481754-35d5-4db2-81ec-6ef303abc20d'}
context
: 
r
cdata
: 
Array(5)
0
: 
{id: 'Deeplink', type: 'AccessType'}
1
: 
{id: 'ConstitutionQuiz2020', type: 'Source'}
2
: 
{id: 'CIET', type: 'UtmSource'}
3
: 
{type: 'Tabs', id: 'Library-Course'}
4
: 
{id: '59f5b3c4-fcc5-4b94-ac94-d2f2ac8feed0', type: 'UserSession'}
length
: 
5
[[Prototype]]
: 
Array(0)
channel
: 
"505c7c48ac6dc1edc9b08f21db5a571d"
did
: 
"be568ec86cde4a7b2a334f53bc1987fb7e3da9fb"
env
: 
"home"
pdata
: 
me {id: 'staging.sunbirded.app', pid: 'sunbird.app', ver: '6.0.482staging-debug'}
sid
: 
"59f5b3c4-fcc5-4b94-ac94-d2f2ac8feed0"
[[Prototype]]
: 
Object
edata
: 
extra
: 
{pos: Array(0), values: Array(1)}
id
: 
"home"
pageid
: 
"home"
subtype
: 
"utm-info"
type
: 
"OTHER"
[[Prototype]]
: 
Object
eid
: 
"INTERACT"
ets
: 
1693490458601
mid
: 
"0f36779a-6669-44ce-bb03-529e653f2461"
object
: 
me {id: 'do_2131672427475435521834', type: 'Content', version: '', rollup: {…}}
ver
: 
"3.0"
[[Prototype]]
: 
ie
type
: 
"SAVE"
[[Prototype]]
: 
Object
namespace
: 
"TELEMETRY"
[[Prototype]]
: 
Object</t>
  </si>
  <si>
    <t>Verify that telemetry event should be generated when user lands on a particular page post clicking on the Help url</t>
  </si>
  <si>
    <t>1. Open the latest version of Sunbird App
2. Click on shared Help link
3. Observe the telemetry link</t>
  </si>
  <si>
    <t>event:
payload: t
actor: e {type: 'User', id: '894be67f-3fa8-4a1d-bba2-a97e695a2b93'}
context: He
cdata: Array(2)
0: {type: 'Tabs', id: 'Home-Discover'}
1: {id: '84cde299-4167-4b52-a810-31d94467e9dd', type: 'UserSession'}
length: 2
[[Prototype]]: Array(0)
channel: "505c7c48ac6dc1edc9b08f21db5a571d"
did: "4c286645e0690125ef319f7bde70c4540092c9f8"
env: "user"
pdata: e {id: 'staging.diksha.app', pid: 'sunbird.app', ver: '4.10.233staging-debug'}
sid: "84cde299-4167-4b52-a810-31d94467e9dd"
[[Prototype]]: Object
edata:
pageid: "faq"
type: "view"
uri: "faq"
[[Prototype]]: Object
eid: "IMPRESSION"
ets: 1656422534214
mid: "3b99fae2-7b49-4433-90c1-a8af4b62a9a3"
object: e {id: '', type: '', version: '', rollup: {…}}
ver: "3.0"
[[Prototype]]: e
type: "SAVE"
[[Prototype]]: Object
namespace: "TELEMETRY"
[[Prototype]]: Object</t>
  </si>
  <si>
    <t>event
: 
payload
: 
ve
actor
: 
me {type: 'User', id: '9f7ed381-b99b-42c4-b5dc-ae486b85bd5a'}
context
: 
r
cdata
: 
Array(2)
0
: 
{type: 'Tabs', id: 'Library-Course'}
1
: 
{id: '5117285a-45a5-45c5-8d6b-912fda647f13', type: 'UserSession'}
length
: 
2
[[Prototype]]
: 
Array(0)
channel
: 
"505c7c48ac6dc1edc9b08f21db5a571d"
did
: 
"be568ec86cde4a7b2a334f53bc1987fb7e3da9fb"
env
: 
"user"
pdata
: 
me {id: 'staging.sunbirded.app', pid: 'sunbird.app', ver: '6.0.482staging-debug'}
sid
: 
"5117285a-45a5-45c5-8d6b-912fda647f13"
[[Prototype]]
: 
Object
edata
: 
{type: 'view', pageid: 'faq', uri: 'faq'}
eid
: 
"IMPRESSION"
ets
: 
1693489761544
mid
: 
"ea6a9d8c-de06-43eb-a237-27377eca039e"
object
: 
me {id: '', type: '', version: '', rollup: {…}}
ver
: 
"3.0"
[[Prototype]]
: 
ie
type
: 
"SAVE"
[[Prototype]]
: 
Object
namespace
: 
"TELEMETRY"
[[Prototype]]
: 
Object</t>
  </si>
  <si>
    <t>Verify if user is having only org admin role, then Workspace option should be available when click on profile icon</t>
  </si>
  <si>
    <t>1. Open the Sunbird portal
2. Login as Org admin/ creator 
3. Click on Profile icon
4. Observe workspace option is displayed</t>
  </si>
  <si>
    <t>If user is having only org admin role, then Worskpace option should be available when click on profile icon</t>
  </si>
  <si>
    <t>validateOrgAdminHasWorkspaceInProfileAndAllTextBook</t>
  </si>
  <si>
    <t>SC-2186</t>
  </si>
  <si>
    <t>Verify that Org admin user is able to search the users from profile page</t>
  </si>
  <si>
    <t>1. Open the sunbird portal.
2. login as Admin
3. Goto profile &gt; Search button
4. Enter the username &gt; search</t>
  </si>
  <si>
    <t>Admin user should be able to search the users from profile page</t>
  </si>
  <si>
    <t>searchusernameInPorfileUsingAdminCred</t>
  </si>
  <si>
    <t>Verify that admin user is having filter option to search users from profile pages
&amp;
Verify that admin is able to select the role option from the filter and clicked on submit then, Users should get displayed asper roles</t>
  </si>
  <si>
    <t>1. Open the Sunbird portal. 
2. login as Admin
3. Goto profile &gt; Search button
4. Click on role filter option 
5. Select any role in list
6. Submit</t>
  </si>
  <si>
    <t>&gt;Admin user should be having filter option to search users from profile page
============
&gt;Admin should be able to select the role option from the filter and clicked on submit then, Users should get displayed asper roles</t>
  </si>
  <si>
    <t>verifyThatAdminUserIsHavingFilterOptionToSearchUsersFromProfilePages</t>
  </si>
  <si>
    <t>Verify that admin is able to select the mulitple roles option from the filter and clicked on submit then, Users should get displayed asper roles
&amp;
Verify that same org users are showing when searched from roles filter
Ex: Tamil nadu tenant admin should see only TN tennat users</t>
  </si>
  <si>
    <r>
      <rPr>
        <rFont val="Arial"/>
        <color theme="1"/>
        <sz val="10.0"/>
      </rPr>
      <t xml:space="preserve">Scenario1:
</t>
    </r>
    <r>
      <rPr>
        <rFont val="Arial"/>
        <color theme="1"/>
        <sz val="10.0"/>
      </rPr>
      <t xml:space="preserve">1. Open the Sunbird portal. 
2. login as Admin
3. Goto profile &gt; Search button
4. Click on role filter option 
5. Select multiple role in list
6. Submit
</t>
    </r>
    <r>
      <rPr>
        <rFont val="Arial"/>
        <color theme="1"/>
        <sz val="10.0"/>
      </rPr>
      <t xml:space="preserve">Scenario2:
</t>
    </r>
    <r>
      <rPr>
        <rFont val="Arial"/>
        <color theme="1"/>
        <sz val="10.0"/>
      </rPr>
      <t>1. Open the Sunbird portal. 
2. login as Admin
3. Goto profile &gt; Search button
4. Click on role filter option 
5. Select any role in list
6. Submit</t>
    </r>
  </si>
  <si>
    <t>&gt;Admin should be able to select the mulitple roles option from the filter and clicked on submit then, Users should get displayed asper roles
====================
&gt;The same org users should be showing when searched from roles filter
Ex: Tamil nadu tenant admin should see only TN tennat users</t>
  </si>
  <si>
    <t>Verify that other org users are not showing when searched from roles filter
Ex: Tamil nadu tenant admin should not see AP tenant users</t>
  </si>
  <si>
    <t>1. Open the Sunbird portal. 
2. login as Admin
3. Goto profile &gt; Search button
4. Click on role filter option 
5. Select any role in list
6. Submit</t>
  </si>
  <si>
    <t>Other org users should not be showing when searched from roles filter
Ex: Tamil nadu tenant admin should not see AP tennat users</t>
  </si>
  <si>
    <t>Verify if selected role is not having users then, Refine your search message wil be displayed</t>
  </si>
  <si>
    <t>1. Open the Sunbird portal. 
2. login as Admin
3. Goto profile &gt; Search button
4. Search with any role ie. content creator.
5. Click on role filter option 
6. Select any role in list
7. Submit
8. Observe the error message</t>
  </si>
  <si>
    <t>If selected role should not be having users then, Refine your search message wil be displayed</t>
  </si>
  <si>
    <t>Verify if roles are updated and searched from admin then, Users should get displayed accordingly</t>
  </si>
  <si>
    <t>If roles are updated and searched from admin then, Users should get displayed accordingly</t>
  </si>
  <si>
    <t>SB-21373</t>
  </si>
  <si>
    <t xml:space="preserve">Verify that "manage" option is displayed when clicked on profile icon 
&amp;
Verify that the already existing Org admin when clicked on "Manage" should be displayed with the T&amp;C Pop up.
</t>
  </si>
  <si>
    <t xml:space="preserve">Scenario1:
1. Open portal.
2. Click on login.
3. Login as admin user &gt; Click on profile.
4. Observe the option "Manage".
Scenario2 &amp; 3:
1. Open portal.
2. Click on login.
3. Login as an existing admin user for the first time.
4. Click on the manage option from the profile dropdown.
5. Observe the T&amp;C popup.
</t>
  </si>
  <si>
    <t xml:space="preserve">&gt;"Manage" option should be displayed when clicked on profile icon.
&gt;Already existing Org admin when clicked on "Manage" should be displayed with the T&amp;C Pop up.
</t>
  </si>
  <si>
    <t>verifyTnCReminderTextpopUpInDownloadbutton</t>
  </si>
  <si>
    <t>Verify that "manage" option is displayed when clicked on profile icon 
&amp;
Verify that "T&amp;C" pop up is displayed when Org Admin clicks on "Manage" for theFirst time post Login
&amp;
Verify that the already existing Org admin when clicked on "Manage" shouldn't be displayed with the T&amp;C Pop up.
&amp;
Verify that the "T&amp;C" pop up should be similar to the Diksha T&amp;C pop up
&amp;
Verify that the "T&amp;C" pop up in Manage page will have a new tab called "Admin Guidelines"</t>
  </si>
  <si>
    <t>Scenario1:
1. Open the Sunbird portal. 
2. Click on login.
3. Login as admin user &gt; Click on profile.
4. Observe teh option "Manage".
Scenario2 &amp; 3:
1. Open the Sunbird portal. 
2. Click on login.
3. Login as existing/new admin user for the first time.
4. Click on manage option from the profile dropdown.
5. Observe the T&amp;C popup.
Scenario4:
1. Open the Sunbird portal. 
2. Click on login.
3. Login as admin user for the second time.
4. Click on manage option from the profile dropdown.
5. Observe the Admin Guidelines tab is shown in the T&amp;C popup</t>
  </si>
  <si>
    <t>&gt;"Manage" option should be displayed when clicked on profile icon.
&gt;"T&amp;C" pop up should be displayed when Org Admin clicks on "Manage" for the First time post Login
&gt;Already existing Org admin when clicked on "Manage" shouldn'y be displayed with the T&amp;C Pop up.
&gt; "T&amp;C" pop up should be similar to the Diksha T&amp;C pop up
&gt; "T&amp;C" pop up in Manage page will have a new tab called "Admin Guidelines"</t>
  </si>
  <si>
    <t>Verify that the "T&amp;C" pop up should not be displayed every time the Org Admin clicks on "Manage"</t>
  </si>
  <si>
    <t>1. Open portal.
2. Click on login.
3. Login as admin user for the second time.
4. Click on manage option from the profile dropdown.
5. Observe the T&amp;C popup.</t>
  </si>
  <si>
    <t>The "T&amp;C" pop up should not be displayed every time the Org Admin clicks on "Manage"</t>
  </si>
  <si>
    <t>validateTncpopUpInManageOption</t>
  </si>
  <si>
    <t>Veirfy that the "T&amp;C" reminder text is displayed under the Download button.
&amp;
Verify that the "T&amp;C" reminder text is similar to "Downloaded Data should be used in accordance with DIKSHA's admin policy"</t>
  </si>
  <si>
    <t>Scenario1:
1. Open portal.
2. Click on login.
3. Login as admin user.
4. Click on manage option from the profile dropdown.
5. Observe the T&amp;C reminder message is shown at the footer of the user upload page.
Scenario2:
1. Open portal.
2. Click on login.
3. Login as admin user.
4. Click on manage option from the profile dropdown.
5. Observe the T&amp;C reminder message.</t>
  </si>
  <si>
    <t>"T&amp;C" reminder text is displayed under the Download button.
"T&amp;C" reminder text is similar to "Downloaded Data should be used in accordance with DIKSHA's admin policy"</t>
  </si>
  <si>
    <t>SB-22333/SB-21691</t>
  </si>
  <si>
    <t>Admin user report</t>
  </si>
  <si>
    <t>Verify that Org admin user report should consist of following fields when downloaded:
Name, Diksha UUID, State, District, Block, Cluster, School Name, School UDISE ID, State provided ext. ID, Profile Phone number, Profile Email, Org phone, Org Email ID, User Type, User-Sub Type, Root Org of user</t>
  </si>
  <si>
    <t>- Custodian major users should have submitted the org consent from profile already
- Admin user report job should have been run</t>
  </si>
  <si>
    <t>1. Open the sunbird portal
2. Click on profile icon &gt; login
3. Login as org admin
4. Goto Manage page
5. Click on Download button in self declared report section
6. Observe the downloaded CSV file data</t>
  </si>
  <si>
    <t>Org admin user report should consist of following fields when downloaded:
Name, Diksha UUID, State, District, Block, Cluster, School Name, School UDISE ID, State provided ext. ID, Profile Phone number, Profile Email, Org phone, Org Email ID, User Type, User-Sub Type, Root Org of user</t>
  </si>
  <si>
    <t>Verify if any existing/new user has given consent to sharing their data to an ORG, the following data will be part of the Consented Users Report for the ORG ADMIN : User PII(user profile) + User Non + Org level PII
Note: 
User PII report file consists of :
a.Profile-Name
b. Profile-Phone
c. Profile-Email
2. User Non PII report file consists of:
a. Profile-UserType &amp; SubType
b. Profile-State
c. Profile-District
d. Profile-Block (o)
e. Profile-Cluster (o)
f. Profile-School Name + ID (o)
 3. Org level PII (captured when the user gives consent to share their data with an ORG) report file consists of :
a. D1- User Ext. ID for Org (o)
b. D1-Phone for Org (o)
c. D1-Email for Org (o)
d. ‘With’ Org (the org with which data is to be shared)
e. Diksha UUID
f. Consent Flag</t>
  </si>
  <si>
    <t>If any existing/new user has given consent to sharing their data to an ORG, the following data will be part of the Consented Users Report for the ORG ADMIN : User PII(user profile) + User Non + Org level PII
Note: 
User PII report file consists of :
a.Profile-Name
b. Profile-Phone
c. Profile-Email
2. User Non PII report file consists of:
a. Profile-UserType &amp; SubType
b. Profile-State
c. Profile-District
d. Profile-Block (o)
e. Profile-Cluster (o)
f. Profile-School Name + ID (o)
 3. Org level PII (captured when the user gives consent to share their data with an ORG) report file consists of :
a. D1- User Ext. ID for Org (o)
b. D1-Phone for Org (o)
c. D1-Email for Org (o)
d. ‘With’ Org (the org with which data is to be shared)
e. Diksha UUID
f. Consent Flag</t>
  </si>
  <si>
    <t xml:space="preserve">SB-26472
</t>
  </si>
  <si>
    <t>Verify that admin user consent report/declaration report/Org level consent file should have records of ACTIVE org consent only</t>
  </si>
  <si>
    <t>Admin user consent report/declaration report/Org level consent file should have records of ACTIVE org consent only</t>
  </si>
  <si>
    <t>Verify that org admin(Karnataka) should see the same org users(Karnataka) in the data file and same for every state admin and user reports</t>
  </si>
  <si>
    <t>The Org admin(Karnataka) should see the same org users(Karnataka) in the data file</t>
  </si>
  <si>
    <t>Verify if exisiting/new user has updated his profile and consent from the profile, then user report should also be updated for Org Admin:User PII(user profile) + User Non PII Org level PII</t>
  </si>
  <si>
    <t>If exisiting/new user has updated his profile and consent from the profile, then user report should also be updated for Org Admin:User PII(user profile) + User Non PII Org level PII</t>
  </si>
  <si>
    <t>Verify that migrated user should be shown in the user consent report file</t>
  </si>
  <si>
    <t>1. User should have provided consent from profile
2. User should have merged into SSO
3. Admin user report job should be run</t>
  </si>
  <si>
    <t>1. Open the sunbird portal
2. Click on Login
3. Click on Login with State System
4. Select state from dropdown &gt; Submit
5. Enter state details &gt; submit
6. Goto profile
7. Observe consent is not showing in profile</t>
  </si>
  <si>
    <t>Migrated user should be shown in the user consent report file</t>
  </si>
  <si>
    <t>Verify if migrated user has updated anything in profile then, User consent report should get updated accordingly</t>
  </si>
  <si>
    <t>Migrated user has updated anything in profile then, User consent report should get updated accordingly</t>
  </si>
  <si>
    <t xml:space="preserve">Verify that admin user consent report/declaration report/Org level consent file should not have records of REVOKED and DELETED org consent </t>
  </si>
  <si>
    <t>1. User should have submitted the user consent from profile
2. Admin user report job should have been run</t>
  </si>
  <si>
    <t>1. Open the sunbird portal
2. Login as Admin
3. Click on Profile &gt; Manage
4. Click on Download button in User consent section.
5. Open the Admin user report csv file and observe</t>
  </si>
  <si>
    <t xml:space="preserve">Admin user consent report/declaration report/Org level consent file should not have records of REVOKED and DELETED org consent </t>
  </si>
  <si>
    <t>SB-23272</t>
  </si>
  <si>
    <t>Verify the admin can edit existing roles from their root org(s) and add new roles for the users within their root org(s).</t>
  </si>
  <si>
    <t>1. Open the sunbird portal.
2. Login as a admin 
3. Click on profile icon &gt; manage &gt; Add user role
4. Add the Sunbird_Id 
5. Observe Searched user should have some roles assigned
6. Click on edit button for existing roles and add new roles 
7. Observe the admin can edit existing roles from their root org(s) and add new roles for the users within their root org(s).</t>
  </si>
  <si>
    <t>Admin should be able to edit existing roles from their root org(s) and add new roles for the users within their root org(s).</t>
  </si>
  <si>
    <t>verifyAdminAddedNewRoleAndValidateSave</t>
  </si>
  <si>
    <t>Verify the admin can click on the "Add new role" option or click on existing role cards on the result page.</t>
  </si>
  <si>
    <t>1. Open the sunbird portal.
2. Login as a admin 
3. Click on profile icon &gt; manage &gt; Add user role
4. Add the Sunbird_Id 
5. Observe Searched user should have some roles assigned
6. Observe the admin can click on the "Add new role" option or click on existing role cards on the result page.</t>
  </si>
  <si>
    <t>Admin should be able to click on the "Add new role" option or click on existing role cards on the result page.</t>
  </si>
  <si>
    <t>verifyTheAdminCanSearchResultsForDiskhaIdWhichShouldBeAnExactMatch</t>
  </si>
  <si>
    <t>Verify the admin can click on the 'Edit' option on the existing role cards.</t>
  </si>
  <si>
    <t>1. Open the sunbird portal.
2. Login as a admin 
3. Click on profile icon &gt; manage &gt; Add user role
4. Add the Sunbird_Id  
5. Observe Searched user should have some roles assigned
6. Observe the the admin can click on the 'Edit' option on the existing role cards.</t>
  </si>
  <si>
    <t>Admin should be able to click on the 'Edit' option on the existing role cards.</t>
  </si>
  <si>
    <t>Verify and check if the same 'Add new role' pop-up opens but with the header 'Edit role' option and the role section is editable.</t>
  </si>
  <si>
    <t>1. Open the sunbird portal.
2. Login as a admin 
3. Click on profile icon &gt; manage &gt; Add user role
4. Add the Diksha_Id  
5. Observe Searched user should have some roles assigne
6. Observe if the same 'Add new role' pop-up opens but with the header 'Edit role' option and the role section is editable.</t>
  </si>
  <si>
    <t>The same 'Add new role' pop-up opens but with the header 'Edit role' option and the role section is editable.</t>
  </si>
  <si>
    <t>VerifyAdminIsAbleToAddNewRoleEditAndDelete</t>
  </si>
  <si>
    <t>Verify the admin can search results for the Diskha_Id which should be an
exact match only.</t>
  </si>
  <si>
    <t>1. Open the sunbird portal.
2. Login as a admin 
3. Click on profile icon &gt; manage &gt; Add user role
4. Add the Diksha_Id 
5. Observe the user using Diksha_Id which should be an
exact match only.</t>
  </si>
  <si>
    <t>Admin should be able to search results for the Diskha_Id which should be an
exact match only.</t>
  </si>
  <si>
    <t>Verify that if 1 state/1 tenant minimum criteria is not being selected should not enable the save option</t>
  </si>
  <si>
    <t>1. Open the sunbird portal.
2. Login as a admin 
3. Click on profile icon &gt; manage &gt; Add user role
4. Add the Diksha_Id  
5. Observe Searched user should have some roles assigned
6. Observe that if 1 state/1 tenant minimum criteria is not being selected should not enable the save option</t>
  </si>
  <si>
    <t>If 1 state/1 tenant minimum criteria is not being selected should not enable the save option</t>
  </si>
  <si>
    <t>Verify that the Admin is displayed with "Delete" button to delete the role</t>
  </si>
  <si>
    <t>1. Open the sunbird portal.
2. Login as a admin 
3. Click on profile icon &gt; manage &gt; Add user role
4. Add the Diksha_Id  
5. Observe Searched user should have some roles assigned
6. Observe that the Admin is displayed with "Delete" button to delete the role</t>
  </si>
  <si>
    <t>Admin shoudl be displayed with "Delete" button to delete the role</t>
  </si>
  <si>
    <t xml:space="preserve"> Verify that Admin is able to click on "Add role" button and Add role and that role can be edited via "Edit role" and that role will not be available in the role dropdown.</t>
  </si>
  <si>
    <t>1. Open the sunbird portal.
2. Login as a admin 
3. Click on profile icon &gt; manage &gt; Add user role
4. Add the Diksha_Id  
5. Observe Searched user should have some roles assigned
6. Observe that Admin is able to click on "Add role" button and Add role and that role can be edited via "Edit role" and that role will not be available in the role dropdown.</t>
  </si>
  <si>
    <t>Admin should be able to able to click on "Add role" button and Add role and that role can be edited via "Edit role" and that role will not be available in the role dropdown.</t>
  </si>
  <si>
    <t>Verify if the admin can click on the 'Add new role' option and add at least one role/scope to the user.</t>
  </si>
  <si>
    <t>1. Open the sunbird portal.
2. Login as a admin 
3. Click on profile icon &gt; manage &gt; Add user role
4. Add the Diksha_Id  
5. Observe Searched user should have some roles assigned
6. Observe if the admin can click on the 'Add new role' option and add at least one role/scope to the user.</t>
  </si>
  <si>
    <t>Admin should be able to click on the 'Add new role' option and add at least one role/scope to the user.</t>
  </si>
  <si>
    <t>Verify if the selected role is already present for the user, the user is displayed with all the orgs (under the admin) and the user has access to this role. 
E.g. If Rakesh Kumar has Report Admin role in UP, TN, MP and this current admin clicks on ‘Add new role’ and selects role Report Admin for Rakesh Kumar, then display UP and TN in the scope dropdown but don’t show MP as this admin doesn't have admin rights in MP.</t>
  </si>
  <si>
    <t xml:space="preserve">1. Open the sunbird portal
2. Login as a admin 
3. Click on profile icon &gt; manage &gt; Add user role
4. Add the Diksha_Id
5. Searched user should have some roles assigned
6. Observe if the selected role is already present for the user, the user is displayed with all the orgs (under the admin) and the user has access to this role. </t>
  </si>
  <si>
    <t>If the selected role is already present for the user, the user is displayed with all the orgs (under the admin) and the user has access to this role. 
E.g. If Rakesh Kumar has Report Admin role in UP, TN, MP and this current admin clicks on ‘Add new role’ and selects role Report Admin for Rakesh Kumar, then display UP and TN in the scope dropdown but don’t show MP as this admin doesn't have admin rights in MP.</t>
  </si>
  <si>
    <t>1. Open the sunbird portal.
2. Login as a admin 
3. Click on profile icon &gt; manage &gt; Add user role
4. Add the Diksha_Id 
5. Observe Searched user should have some roles assigned
6. Click on edit button for existing roles and add new roles 
7. Observe the admin can edit existing roles from their root org(s) and add new roles for the users within their root org(s).</t>
  </si>
  <si>
    <t>1. Open the sunbird portal.
2. Login as a admin 
3. Click on profile icon &gt; manage &gt; Add user role
4. Add the Diksha_Id 
5. Observe Searched user should have some roles assigned
6. Observe the admin can click on the "Add new role" option or click on existing role cards on the result page.</t>
  </si>
  <si>
    <t>1. Open the sunbird portal.
2. Login as a admin 
3. Click on profile icon &gt; manage &gt; Add user role
4. Add the Diksha_Id  
5. Observe Searched user should have some roles assigned
6. Observe the the admin can click on the 'Edit' option on the existing role cards.</t>
  </si>
  <si>
    <t>Verify that Org admin user is able to add new user role to the user</t>
  </si>
  <si>
    <t>1. Open the sunbird portal.
2. login as Admin
3. Goto Manage
4. Click on "Add user roles"
5. Search with the help of Sunbird Id. The user would 
6. Click on add new role button
7. Add new role and organisation name in the respective fields.</t>
  </si>
  <si>
    <t>Admin user should be able to add a new role to the user</t>
  </si>
  <si>
    <t>SH-237</t>
  </si>
  <si>
    <r>
      <rPr>
        <rFont val="Arial"/>
        <color theme="1"/>
        <sz val="10.0"/>
      </rPr>
      <t xml:space="preserve">Verify, state admin is able to see one new section as </t>
    </r>
    <r>
      <rPr>
        <rFont val="Arial"/>
        <color theme="1"/>
        <sz val="10.0"/>
      </rPr>
      <t>"Details of users who have given consent to share their information"</t>
    </r>
    <r>
      <rPr>
        <rFont val="Arial"/>
        <color theme="1"/>
        <sz val="10.0"/>
      </rPr>
      <t xml:space="preserve"> in manage
section.
&amp;
Verify, state admin is able to see one "Download" button in green color if users data available.</t>
    </r>
  </si>
  <si>
    <t>User should be logged in as state admin user</t>
  </si>
  <si>
    <r>
      <rPr>
        <rFont val="Arial"/>
        <color theme="1"/>
        <sz val="10.0"/>
      </rPr>
      <t>1. Open portal. 
2. click on login button. 
3. Login with state admin user.
4. Click on profile 
5. Click on "</t>
    </r>
    <r>
      <rPr>
        <rFont val="Arial"/>
        <color theme="1"/>
        <sz val="10.0"/>
      </rPr>
      <t>Manage</t>
    </r>
    <r>
      <rPr>
        <rFont val="Arial"/>
        <color theme="1"/>
        <sz val="10.0"/>
      </rPr>
      <t xml:space="preserve">".
6. Observe the section </t>
    </r>
    <r>
      <rPr>
        <rFont val="Arial"/>
        <color theme="1"/>
        <sz val="10.0"/>
      </rPr>
      <t xml:space="preserve">"Details of users who have given consent to share their information".
</t>
    </r>
    <r>
      <rPr>
        <rFont val="Arial"/>
        <color theme="1"/>
        <sz val="10.0"/>
      </rPr>
      <t>7. Also observe the Download button is enabled with green color if data are available.</t>
    </r>
  </si>
  <si>
    <t>State admin is able to see one new section as "Details of users who have given consent to share their information" in manage section.</t>
  </si>
  <si>
    <t>stateAdminIsAbleToSeeOneNewSectionAsManageSection</t>
  </si>
  <si>
    <r>
      <rPr>
        <rFont val="Arial"/>
        <color theme="1"/>
        <sz val="10.0"/>
      </rPr>
      <t xml:space="preserve">Verify, download button for </t>
    </r>
    <r>
      <rPr>
        <rFont val="Arial"/>
        <color theme="1"/>
        <sz val="10.0"/>
      </rPr>
      <t xml:space="preserve">"Details of users who have given consent to share their information" </t>
    </r>
    <r>
      <rPr>
        <rFont val="Arial"/>
        <color theme="1"/>
        <sz val="10.0"/>
      </rPr>
      <t xml:space="preserve">is disabled / greyed out if no users 
data available with message " </t>
    </r>
    <r>
      <rPr>
        <rFont val="Arial"/>
        <color theme="1"/>
        <sz val="10.0"/>
      </rPr>
      <t>! No data available</t>
    </r>
    <r>
      <rPr>
        <rFont val="Arial"/>
        <color theme="1"/>
        <sz val="10.0"/>
      </rPr>
      <t xml:space="preserve"> "
&amp;
Verify, the self declared users data gets synced(refreshed) to the server for data in every 24 hour.</t>
    </r>
  </si>
  <si>
    <r>
      <rPr>
        <rFont val="Arial"/>
        <color theme="1"/>
        <sz val="10.0"/>
      </rPr>
      <t xml:space="preserve">Scenario 1/2:
</t>
    </r>
    <r>
      <rPr>
        <rFont val="Arial"/>
        <color theme="1"/>
        <sz val="10.0"/>
      </rPr>
      <t xml:space="preserve">1. Open the Sunbird portal. 
2. Click on explore &gt; click on login button. 
3. Login with state admin user.
4. Click on profile
5. Click on "Manage".
6. Observe the section </t>
    </r>
    <r>
      <rPr>
        <rFont val="Arial"/>
        <color theme="1"/>
        <sz val="10.0"/>
      </rPr>
      <t xml:space="preserve">"Details of users who have given consent to share their information" </t>
    </r>
    <r>
      <rPr>
        <rFont val="Arial"/>
        <color theme="1"/>
        <sz val="10.0"/>
      </rPr>
      <t>Download button is greyed out
upon no data availaibility.</t>
    </r>
  </si>
  <si>
    <t>The download button for "Details of users who have given consent to share their information" is disabled / greyed out if no users 
data available with message " ! No data available "</t>
  </si>
  <si>
    <t>DownloadBtnShouldBeGreyedOutIfNoUserAvailable</t>
  </si>
  <si>
    <t>https://project-sunbird.atlassian.net/browse/ED-706</t>
  </si>
  <si>
    <r>
      <rPr>
        <rFont val="Arial"/>
        <color theme="1"/>
        <sz val="10.0"/>
      </rPr>
      <t xml:space="preserve">Verify that the portal </t>
    </r>
    <r>
      <rPr>
        <rFont val="Arial"/>
        <color theme="1"/>
        <sz val="10.0"/>
      </rPr>
      <t xml:space="preserve">consent can be revoked </t>
    </r>
    <r>
      <rPr>
        <rFont val="Arial"/>
        <color theme="1"/>
        <sz val="10.0"/>
      </rPr>
      <t xml:space="preserve">when a custodian self declaration is updated to a </t>
    </r>
    <r>
      <rPr>
        <rFont val="Arial"/>
        <color theme="1"/>
        <sz val="10.0"/>
      </rPr>
      <t>new tenant/channel .</t>
    </r>
  </si>
  <si>
    <t>- User should have submitted the consent from profile already</t>
  </si>
  <si>
    <t>1. Open the sunbird portal
2. Login with valid credentials
3. Go to the profle &gt; scrolldown to My details section
4. Update submited declarations 
5. Observe that  consent can be revoked when a custodian self declaration is updated to a new tenant/channel 
6. Open the newtork tab and observe the API response that tenat is revoked</t>
  </si>
  <si>
    <r>
      <rPr>
        <rFont val="Arial"/>
        <color theme="1"/>
        <sz val="10.0"/>
      </rPr>
      <t xml:space="preserve">The portal </t>
    </r>
    <r>
      <rPr>
        <rFont val="Arial"/>
        <color theme="1"/>
        <sz val="10.0"/>
      </rPr>
      <t xml:space="preserve">consent can be revoked </t>
    </r>
    <r>
      <rPr>
        <rFont val="Arial"/>
        <color theme="1"/>
        <sz val="10.0"/>
      </rPr>
      <t xml:space="preserve">when a custodian self declaration is updated to a </t>
    </r>
    <r>
      <rPr>
        <rFont val="Arial"/>
        <color theme="1"/>
        <sz val="10.0"/>
      </rPr>
      <t xml:space="preserve">new tenant/channel </t>
    </r>
  </si>
  <si>
    <t>Verify that when the user gives org level content for Org X and later selects a different tenant by providing the declaration and consent, the old declaration should be removed and new declaration should be added while updating the declaration</t>
  </si>
  <si>
    <t>1. Open the sunbird portal
2. Login with valid credentials
3. Go to the profle &gt; scrolldown to My details section
4. Update submited declarations
5. Observe that  consent can be revoked when a custodian self declaration is updated to a new tenant/channel 
6. Open the newtork tab and observe the API response that tenat is revoked</t>
  </si>
  <si>
    <r>
      <rPr>
        <rFont val="Arial"/>
        <color theme="1"/>
        <sz val="10.0"/>
      </rPr>
      <t xml:space="preserve">If user gives org level content for Org X and later selects a different tenant by providing the declaration and consent, </t>
    </r>
    <r>
      <rPr>
        <rFont val="Arial"/>
        <color theme="1"/>
        <sz val="10.0"/>
      </rPr>
      <t>the old declaration should be removed and new declaration should be added while updating the declaration</t>
    </r>
  </si>
  <si>
    <r>
      <rPr>
        <rFont val="Arial"/>
        <color theme="1"/>
        <sz val="10.0"/>
      </rPr>
      <t xml:space="preserve"> Verify that the consent given by the user for old org tenant/channel should b</t>
    </r>
    <r>
      <rPr>
        <rFont val="Arial"/>
        <color theme="1"/>
        <sz val="10.0"/>
      </rPr>
      <t>e REVOK</t>
    </r>
    <r>
      <rPr>
        <rFont val="Arial"/>
        <color theme="1"/>
        <sz val="10.0"/>
      </rPr>
      <t xml:space="preserve">ED. </t>
    </r>
  </si>
  <si>
    <r>
      <rPr>
        <rFont val="Arial"/>
        <color theme="1"/>
        <sz val="10.0"/>
      </rPr>
      <t xml:space="preserve">Consent given by the user for old org tenant/channel should be </t>
    </r>
    <r>
      <rPr>
        <rFont val="Arial"/>
        <color theme="1"/>
        <sz val="10.0"/>
      </rPr>
      <t>REVOKED</t>
    </r>
    <r>
      <rPr>
        <rFont val="Arial"/>
        <color theme="1"/>
        <sz val="10.0"/>
      </rPr>
      <t xml:space="preserve">. </t>
    </r>
  </si>
  <si>
    <t xml:space="preserve">Verify that the consent given recently by the user should be updated for new org/tenant/channel </t>
  </si>
  <si>
    <r>
      <rPr>
        <rFont val="Arial"/>
        <color theme="1"/>
        <sz val="10.0"/>
      </rPr>
      <t xml:space="preserve">Consent given recenly by the user should be </t>
    </r>
    <r>
      <rPr>
        <rFont val="Arial"/>
        <color theme="1"/>
        <sz val="10.0"/>
      </rPr>
      <t xml:space="preserve">updated for new org/tenant/channel </t>
    </r>
  </si>
  <si>
    <r>
      <rPr>
        <rFont val="Arial"/>
        <color theme="1"/>
        <sz val="10.0"/>
      </rPr>
      <t xml:space="preserve"> Verify that the consent fo</t>
    </r>
    <r>
      <rPr>
        <rFont val="Arial"/>
        <color theme="1"/>
        <sz val="10.0"/>
      </rPr>
      <t xml:space="preserve">r old org tenant/channel should not be retained after updating the declaration </t>
    </r>
  </si>
  <si>
    <t>1. Open the sunbird portal
2. Login with valid credentials
3. Go to the profle &gt; scrolldown to My details section
4. Update submited declarations 
5. Observe that  consent can be revoked when a custodian self declaration is updated to a new tenant/channel 
6. Open the newtork tab and observe the API response that tenant is revoked</t>
  </si>
  <si>
    <r>
      <rPr>
        <rFont val="Arial"/>
        <color theme="1"/>
        <sz val="10.0"/>
      </rPr>
      <t xml:space="preserve">Consent for </t>
    </r>
    <r>
      <rPr>
        <rFont val="Arial"/>
        <color theme="1"/>
        <sz val="10.0"/>
      </rPr>
      <t xml:space="preserve">old org tenant/channel should not be retained after updating the declaration </t>
    </r>
  </si>
  <si>
    <t>SC-2269</t>
  </si>
  <si>
    <r>
      <rPr>
        <rFont val="Arial"/>
        <color theme="1"/>
        <sz val="10.0"/>
      </rPr>
      <t>Verify that the all users who has access to</t>
    </r>
    <r>
      <rPr>
        <rFont val="Arial"/>
        <color theme="1"/>
        <sz val="10.0"/>
      </rPr>
      <t xml:space="preserve"> reports via the sunbird portal</t>
    </r>
    <r>
      <rPr>
        <rFont val="Arial"/>
        <color theme="1"/>
        <sz val="10.0"/>
      </rPr>
      <t xml:space="preserve"> is required to accept the </t>
    </r>
    <r>
      <rPr>
        <rFont val="Arial"/>
        <color theme="1"/>
        <sz val="10.0"/>
      </rPr>
      <t xml:space="preserve">TnC </t>
    </r>
    <r>
      <rPr>
        <rFont val="Arial"/>
        <color theme="1"/>
        <sz val="10.0"/>
      </rPr>
      <t xml:space="preserve">that have been laid out for user accessing data via reports </t>
    </r>
  </si>
  <si>
    <t>- New user with report admin role</t>
  </si>
  <si>
    <t xml:space="preserve">1.Open the Sunbird portal
2. Login as a report admin 
3. Goto Admin Dashboard
4. Observe the TnC pop-up </t>
  </si>
  <si>
    <r>
      <rPr>
        <rFont val="Arial"/>
        <color theme="1"/>
        <sz val="10.0"/>
      </rPr>
      <t>All users who has access to</t>
    </r>
    <r>
      <rPr>
        <rFont val="Arial"/>
        <color theme="1"/>
        <sz val="10.0"/>
      </rPr>
      <t xml:space="preserve"> reports via the sunbird portal</t>
    </r>
    <r>
      <rPr>
        <rFont val="Arial"/>
        <color theme="1"/>
        <sz val="10.0"/>
      </rPr>
      <t xml:space="preserve"> is required to accept the </t>
    </r>
    <r>
      <rPr>
        <rFont val="Arial"/>
        <color theme="1"/>
        <sz val="10.0"/>
      </rPr>
      <t xml:space="preserve">TnC </t>
    </r>
    <r>
      <rPr>
        <rFont val="Arial"/>
        <color theme="1"/>
        <sz val="10.0"/>
      </rPr>
      <t xml:space="preserve">that have been laid out for user accessing data via reports </t>
    </r>
  </si>
  <si>
    <t>validateTcAndPopupForUserTryToAccessReportFirstTime</t>
  </si>
  <si>
    <r>
      <rPr>
        <rFont val="Arial"/>
        <color theme="1"/>
        <sz val="10.0"/>
      </rPr>
      <t xml:space="preserve">Verify that the logged users will be shown the </t>
    </r>
    <r>
      <rPr>
        <rFont val="Arial"/>
        <color theme="1"/>
        <sz val="10.0"/>
      </rPr>
      <t>TnC pop up</t>
    </r>
    <r>
      <rPr>
        <rFont val="Arial"/>
        <color theme="1"/>
        <sz val="10.0"/>
      </rPr>
      <t xml:space="preserve"> when they are taken to the reports list page for the</t>
    </r>
    <r>
      <rPr>
        <rFont val="Arial"/>
        <color theme="1"/>
        <sz val="10.0"/>
      </rPr>
      <t xml:space="preserve"> very first time </t>
    </r>
    <r>
      <rPr>
        <rFont val="Arial"/>
        <color theme="1"/>
        <sz val="10.0"/>
      </rPr>
      <t>and the user should</t>
    </r>
    <r>
      <rPr>
        <rFont val="Arial"/>
        <color theme="1"/>
        <sz val="10.0"/>
      </rPr>
      <t xml:space="preserve"> check the box</t>
    </r>
    <r>
      <rPr>
        <rFont val="Arial"/>
        <color theme="1"/>
        <sz val="10.0"/>
      </rPr>
      <t xml:space="preserve"> and clicks on the '</t>
    </r>
    <r>
      <rPr>
        <rFont val="Arial"/>
        <color theme="1"/>
        <sz val="10.0"/>
      </rPr>
      <t>accept</t>
    </r>
    <r>
      <rPr>
        <rFont val="Arial"/>
        <color theme="1"/>
        <sz val="10.0"/>
      </rPr>
      <t xml:space="preserve">' button. </t>
    </r>
  </si>
  <si>
    <t xml:space="preserve">1.Open the Sunbird portal
2. Login as a report admin 
3. Goto Admin Dashboard 
4. Observe the TnC pop-up when logged in as a first time user 
5. Observe check box </t>
  </si>
  <si>
    <r>
      <rPr>
        <rFont val="Arial"/>
        <color theme="1"/>
        <sz val="10.0"/>
      </rPr>
      <t xml:space="preserve">The logged users should be shown the </t>
    </r>
    <r>
      <rPr>
        <rFont val="Arial"/>
        <color theme="1"/>
        <sz val="10.0"/>
      </rPr>
      <t>TnC pop up</t>
    </r>
    <r>
      <rPr>
        <rFont val="Arial"/>
        <color theme="1"/>
        <sz val="10.0"/>
      </rPr>
      <t xml:space="preserve"> when they are taken to the reports list page for the</t>
    </r>
    <r>
      <rPr>
        <rFont val="Arial"/>
        <color theme="1"/>
        <sz val="10.0"/>
      </rPr>
      <t xml:space="preserve"> very first time </t>
    </r>
    <r>
      <rPr>
        <rFont val="Arial"/>
        <color theme="1"/>
        <sz val="10.0"/>
      </rPr>
      <t>and the user should</t>
    </r>
    <r>
      <rPr>
        <rFont val="Arial"/>
        <color theme="1"/>
        <sz val="10.0"/>
      </rPr>
      <t xml:space="preserve"> check the box</t>
    </r>
    <r>
      <rPr>
        <rFont val="Arial"/>
        <color theme="1"/>
        <sz val="10.0"/>
      </rPr>
      <t xml:space="preserve"> and clicks on the '</t>
    </r>
    <r>
      <rPr>
        <rFont val="Arial"/>
        <color theme="1"/>
        <sz val="10.0"/>
      </rPr>
      <t>Continue</t>
    </r>
    <r>
      <rPr>
        <rFont val="Arial"/>
        <color theme="1"/>
        <sz val="10.0"/>
      </rPr>
      <t xml:space="preserve">' button. </t>
    </r>
  </si>
  <si>
    <r>
      <rPr>
        <rFont val="Arial"/>
        <color theme="1"/>
        <sz val="10.0"/>
      </rPr>
      <t>Verify that the user is</t>
    </r>
    <r>
      <rPr>
        <rFont val="Arial"/>
        <color theme="1"/>
        <sz val="10.0"/>
      </rPr>
      <t xml:space="preserve"> not provided</t>
    </r>
    <r>
      <rPr>
        <rFont val="Arial"/>
        <color theme="1"/>
        <sz val="10.0"/>
      </rPr>
      <t xml:space="preserve"> with the an option to </t>
    </r>
    <r>
      <rPr>
        <rFont val="Arial"/>
        <color theme="1"/>
        <sz val="10.0"/>
      </rPr>
      <t xml:space="preserve">cancel </t>
    </r>
    <r>
      <rPr>
        <rFont val="Arial"/>
        <color theme="1"/>
        <sz val="10.0"/>
      </rPr>
      <t xml:space="preserve">the TnC pop up. </t>
    </r>
  </si>
  <si>
    <t>1.Open the Sunbird portal
2. Login as a report admin 
3. Goto Admin Dashboard
4. Observe the TnC pop-up when logged in as a first time user 
5. Cancel the TnC pop should not be available</t>
  </si>
  <si>
    <r>
      <rPr>
        <rFont val="Arial"/>
        <color theme="1"/>
        <sz val="10.0"/>
      </rPr>
      <t xml:space="preserve">User should </t>
    </r>
    <r>
      <rPr>
        <rFont val="Arial"/>
        <color theme="1"/>
        <sz val="10.0"/>
      </rPr>
      <t>not provided</t>
    </r>
    <r>
      <rPr>
        <rFont val="Arial"/>
        <color theme="1"/>
        <sz val="10.0"/>
      </rPr>
      <t xml:space="preserve"> with the an option to </t>
    </r>
    <r>
      <rPr>
        <rFont val="Arial"/>
        <color theme="1"/>
        <sz val="10.0"/>
      </rPr>
      <t xml:space="preserve">cancel </t>
    </r>
    <r>
      <rPr>
        <rFont val="Arial"/>
        <color theme="1"/>
        <sz val="10.0"/>
      </rPr>
      <t xml:space="preserve">the TnC pop up. </t>
    </r>
  </si>
  <si>
    <r>
      <rPr>
        <rFont val="Arial"/>
        <color theme="1"/>
        <sz val="10.0"/>
      </rPr>
      <t xml:space="preserve">Verify that the system records the TnC acceptance against the user via acceptance of </t>
    </r>
    <r>
      <rPr>
        <rFont val="Arial"/>
        <color theme="1"/>
        <sz val="10.0"/>
      </rPr>
      <t>report viewer TnC</t>
    </r>
    <r>
      <rPr>
        <rFont val="Arial"/>
        <color theme="1"/>
        <sz val="10.0"/>
      </rPr>
      <t>, time stamp etc</t>
    </r>
  </si>
  <si>
    <t>1.Open the Sunbird portal
2. Login as a report admin 
3. Goto Admin Dashboard
4. Observe the TnC pop-up when logged in as a first time user 
5. Click on checkbox 
6. Click on Submit button in the TnC pop
7. Open the network tab and observe the time stamp</t>
  </si>
  <si>
    <r>
      <rPr>
        <rFont val="Arial"/>
        <color theme="1"/>
        <sz val="10.0"/>
      </rPr>
      <t xml:space="preserve">The system records the TnC acceptance against the user via acceptance of </t>
    </r>
    <r>
      <rPr>
        <rFont val="Arial"/>
        <color theme="1"/>
        <sz val="10.0"/>
      </rPr>
      <t>report viewer TnC</t>
    </r>
    <r>
      <rPr>
        <rFont val="Arial"/>
        <color theme="1"/>
        <sz val="10.0"/>
      </rPr>
      <t>, time stamp etc</t>
    </r>
  </si>
  <si>
    <r>
      <rPr>
        <rFont val="Arial"/>
        <color theme="1"/>
        <sz val="10.0"/>
      </rPr>
      <t xml:space="preserve">Verify that the </t>
    </r>
    <r>
      <rPr>
        <rFont val="Arial"/>
        <color theme="1"/>
        <sz val="10.0"/>
      </rPr>
      <t>acceptance is mandatory</t>
    </r>
    <r>
      <rPr>
        <rFont val="Arial"/>
        <color theme="1"/>
        <sz val="10.0"/>
      </rPr>
      <t xml:space="preserve">, and the user cannot proceed forward unless they accept the TnC </t>
    </r>
  </si>
  <si>
    <t>1.Open the Sunbird portal
2. Login as a report admin 
3. Goto Admin Dashboard 
4. Observe the TnC pop-up when logged in as a first time user 
5. Click on submit button without checking the checkbox
6. Observe user is not able to proceed further</t>
  </si>
  <si>
    <r>
      <rPr>
        <rFont val="Arial"/>
        <color theme="1"/>
        <sz val="10.0"/>
      </rPr>
      <t xml:space="preserve">The </t>
    </r>
    <r>
      <rPr>
        <rFont val="Arial"/>
        <color theme="1"/>
        <sz val="10.0"/>
      </rPr>
      <t>acceptance is mandatory</t>
    </r>
    <r>
      <rPr>
        <rFont val="Arial"/>
        <color theme="1"/>
        <sz val="10.0"/>
      </rPr>
      <t xml:space="preserve">, and the user should not be ble to proceed forward unless they accept the TnC </t>
    </r>
  </si>
  <si>
    <t>verifyGuidlinesInTcnPopupInReport</t>
  </si>
  <si>
    <t xml:space="preserve">Verify that this should apply to all the users with the role and hence even if they are users who are just accessing dashboards should be shown the TnC acceptance pop up when they login in next </t>
  </si>
  <si>
    <t>1.Open the Sunbird portal
2. Login as a report admin 
3. Goto Admin Dashboard  
4. Observe the TnC pop-up when logged in and navigated to dashboard.</t>
  </si>
  <si>
    <r>
      <rPr>
        <rFont val="Arial"/>
        <color theme="1"/>
        <sz val="10.0"/>
      </rPr>
      <t>This should</t>
    </r>
    <r>
      <rPr>
        <rFont val="Arial"/>
        <color theme="1"/>
        <sz val="10.0"/>
      </rPr>
      <t xml:space="preserve"> apply to all the users with the role </t>
    </r>
    <r>
      <rPr>
        <rFont val="Arial"/>
        <color theme="1"/>
        <sz val="10.0"/>
      </rPr>
      <t xml:space="preserve">and hence even if they are users who are just accessing dashboards should be shown the TnC acceptance pop up when they login in next </t>
    </r>
  </si>
  <si>
    <t>Verify that the TnC pop up for acceptance for report viewers will be linked to the Diksha Admin guidelines that are already present on the Terms and Policies page with the following information: 
“I accept the DIKSHA Administrator Guidelines. I understand that Administrators are responsible for the security of the profile information of users and to ensure that it is used only in accordance with the terms and policies of DIKSHA, DIKSHA's Privacy Policy.”</t>
  </si>
  <si>
    <t>1.Open the Sunbird portal
2. Login as a report admin 
3. Goto Admin Dashboard  
4. Observe the TnC pop-up when logged in as a first time user
5. Observe the admin guidelines</t>
  </si>
  <si>
    <r>
      <rPr>
        <rFont val="Arial"/>
        <color theme="1"/>
        <sz val="10.0"/>
      </rPr>
      <t xml:space="preserve">The TnC pop up for acceptance for report viewers will be linked to the Sunbird Admin guidelines that are already present on the Terms and Policies page with the following information: 
</t>
    </r>
    <r>
      <rPr>
        <rFont val="Arial"/>
        <color theme="1"/>
        <sz val="10.0"/>
      </rPr>
      <t>“I accept the SUNBIRD Administrator Guidelines. I understand that Administrators are responsible for the security of the profile information of users and to ensure that it is used only in accordance with the terms and policies of Sunbird, Sunbird's Privacy Policy.”</t>
    </r>
  </si>
  <si>
    <t xml:space="preserve">Verify that in the backend the details of the report such as user and TnC acceptance should be captured and stored </t>
  </si>
  <si>
    <t xml:space="preserve">1. Open the portal
2. Login with valid credential
3. Observe the TnC pop-up when logged in.
</t>
  </si>
  <si>
    <r>
      <rPr>
        <rFont val="Arial"/>
        <color theme="1"/>
        <sz val="10.0"/>
      </rPr>
      <t>The</t>
    </r>
    <r>
      <rPr>
        <rFont val="Arial"/>
        <color theme="1"/>
        <sz val="10.0"/>
      </rPr>
      <t xml:space="preserve"> backend</t>
    </r>
    <r>
      <rPr>
        <rFont val="Arial"/>
        <color theme="1"/>
        <sz val="10.0"/>
      </rPr>
      <t xml:space="preserve"> details of the report such as user and</t>
    </r>
    <r>
      <rPr>
        <rFont val="Arial"/>
        <color theme="1"/>
        <sz val="10.0"/>
      </rPr>
      <t xml:space="preserve"> TnC acceptance </t>
    </r>
    <r>
      <rPr>
        <rFont val="Arial"/>
        <color theme="1"/>
        <sz val="10.0"/>
      </rPr>
      <t xml:space="preserve">should be captured and stored </t>
    </r>
  </si>
  <si>
    <t>ED-3569</t>
  </si>
  <si>
    <t>Verify that Org admin user is able to download consent report</t>
  </si>
  <si>
    <t xml:space="preserve">1. Open the sunbird portal.
2. login as Admin
3. Goto Manage
4. Click on Download in the Details of users who have given consent to share their information
</t>
  </si>
  <si>
    <t>Admin user should be able able to download consent report</t>
  </si>
  <si>
    <t>Manage</t>
  </si>
  <si>
    <t>Verify that admin user should be having "Geo data" section in Manage page. 
&amp;
Verify that "Geo data" section should display location details of org which is allocated with locations with "District, Block and School".
&amp;
Verify Under "Geo data" number of Districts, Blocks, Schools should display and data should be displayed post clicking on View details button</t>
  </si>
  <si>
    <t>User should have admin role</t>
  </si>
  <si>
    <t>Scenario1:
1. Open the sunbird portal
2. Login as org admin
3. Go to profile dropdown
4. Click on Manage 
5. Observe geo data section
Scenario2:
1. Open the sunbird portal
2. Login as org admin
3. Go to profile dropdown
4. Click on Manage 
5. Go to GEO data and observe the data
Scenario3:
1. Open the sunbird portal
2. Login as org admin
3. Go to profile dropdown
4. Click on Manage 
5. Go to GEO data and observe the fields &gt; Click on View details</t>
  </si>
  <si>
    <t>&gt;Admin user should be having "Geo data" section in Manage page
&gt;"Geo data" sectin should display location details of org which is allocated with locations with "District, Block and School".
&gt;Under "Geo data" number of Districts, Blocks, Schools should display and data should be displayed 
post clicking on View details button</t>
  </si>
  <si>
    <t>Verify post clicking on "View details" from the 'GEO Data" the table should be expanded and tabel should have Serial number, District, Blocks, Schools, and action fields and View Details button should get changed to View less
&amp;
Verify if admin clicks on “View Details” button of Geo Data and table has not entry then No Entry Found message should displayed instead of table</t>
  </si>
  <si>
    <t>Scenario1:
1. Open the sunbird portal
2. Login as org admin
3. Go to profile dropdown
4. Click on Manage 
5. Go to GEO data and click on view more
6. Observe the fields and view details button
Scenario2:
1. Open the sunbird portal
2. Login with new org admin
3. Go to profile dropdown
4. Click on Manage 
5. Go to GEO data and click on view more
6. Observe the fields and view details button
7. Click on View detals button 
8. Observe No Entry Found message should displayed instead of table</t>
  </si>
  <si>
    <t>&gt; Post clicking on "View details" from the 'GEO Data" the table should be expanded and tabel should have Serial number, District, Blocks, Schools, and action fields and View Details button should get changed to View less
&gt; If admin clicks on “View Details” button of Geo Data and table has not entry then No Entry Found message should displayed instead of table</t>
  </si>
  <si>
    <t>HE</t>
  </si>
  <si>
    <t>Admin Dashboard</t>
  </si>
  <si>
    <t>Hawkeye</t>
  </si>
  <si>
    <t>Validate Reports &amp; Datasets tabs are displayed in Admin dashboard for Report Admin</t>
  </si>
  <si>
    <t>User should have Report Admin Access</t>
  </si>
  <si>
    <t>1. Open sunbird portal
2. Go to explore &gt; click on profile Icon.
3. Select switch to joyful theme.
4. Click login &gt; login with valid credential.
5. navigate to Admin Dashboard
6. Validate Reports &amp; Datasets tabs are displayed in Admin dashboard for Report Admin</t>
  </si>
  <si>
    <t>Reports &amp; Datasets tabs are displayed in Admin dashboard for Report Admin</t>
  </si>
  <si>
    <t>Validate Reports &amp; Datasets table contents &amp; Sort options for Report Admin</t>
  </si>
  <si>
    <t>1. Open sunbird portal
2. Go to explore &gt; click on profile Icon.
3. Select switch to joyful theme.
4. Click login &gt; login with valid credential.
5. navigate to Admin Dashboard
6. click on Reports
7. Validate reports tab has below fields in table format
     Serial No, Title, Last Updated date, Tags, Update Frequency, Status
8. Validate User can sort the Reports on 
      Title, Last Updated date, Tags, Update Frequency, Status
9. Repeat steps 6-8 for Datasets</t>
  </si>
  <si>
    <t>Report Admin can sort table contents for Reports &amp; Datasets</t>
  </si>
  <si>
    <t>Validate search functionality for reports &amp; datasets</t>
  </si>
  <si>
    <t>1. Open sunbird portal
2. Go to explore &gt; click on profile Icon.
3. Select switch to joyful theme.
4. Click login &gt; login with valid credential.
5. navigate to Admin Dashborad
6. click on Reports
7. click on Search textbook and search for required report
8. Validate searched report is displayed
9. Repeat steps 6-8 for Datasets</t>
  </si>
  <si>
    <t>Org Admin should be able to search the report using search functionality</t>
  </si>
  <si>
    <t>Validate Reports title has count of reports availabel and count of Live reports</t>
  </si>
  <si>
    <t>1. Open sunbird portal
2. Go to explore &gt; click on profile Icon.
3. Select switch to joyful theme.
4. Click login &gt; login with valid credential.
5. navigate to Admin Dashborad
6. click on Reports
7. Validate Report title has x/y reports displayed in reports title section
     x- LIve reports, y- total reports for title
8. Validate count of total reports and live reports match with report parameters within that report title</t>
  </si>
  <si>
    <t>Reports title has count of reports available and count of Live reports</t>
  </si>
  <si>
    <t>Validate Reports are displayed on clicking the Parameter name</t>
  </si>
  <si>
    <t>1. Open sunbird portal
2. Go to explore &gt; click on profile Icon.
3. Select switch to joyful theme.
4. Click login &gt; login with valid credential.
5. navigate to Admin Dashborad
6. click on Reports
7. click on report title name
8. click on a parameter under the title
9. Validate the Report is displayed for selected parameter 
10. Validate report page has  - titlename(parameter) Status on top of page</t>
  </si>
  <si>
    <t>Reports are displayed on clicking the Parameter name</t>
  </si>
  <si>
    <t>Validate Report Admin can download Report data as csv file</t>
  </si>
  <si>
    <t xml:space="preserve">1. Open sunbird portal
2. Go to explore &gt; click on profile Icon.
3. Select switch to joyful theme.
4. Click login &gt; login with valid credential.
5. navigate to Admin Dashborad
6. click on Reports
7. click on report title name
8. click on a parameter under the title
9. Validate the Report is displayed for selected parameter 
10. click on Downlaod data csv and observe </t>
  </si>
  <si>
    <t>Org Admin can download Report data as csv file</t>
  </si>
  <si>
    <t>Valdiate Report Admin can export Report Graph as pdf and image</t>
  </si>
  <si>
    <t>1. Open sunbird portal
2. Go to explore &gt; click on profile.
3. Select switch to joyful theme.
4. Click login &gt; login with valid credential.
5. navigate to Admin Dashborad
6. click on Reports
7. click on report title name
8. click on a parameter under the title
9. Validate the Report is displayed for selected parameter 
10. click on Export as pdf / img</t>
  </si>
  <si>
    <t>Org Admin can export Report Graph as pdf and image</t>
  </si>
  <si>
    <t>Valdiate Report Admin can Publish &amp; Discard the Draft Report</t>
  </si>
  <si>
    <t>1. Open sunbird portal
2. Go to explore &gt; click on profile.
3. Select switch to joyful theme.
4. Click login &gt; login with valid credential.
5. navigate to Admin Dashborad
6. click on Reports
7. click on report title name
8. click on a draft parameter under the title
9. Validate the Report is displayed for selected parameter 
10. click on Publish and validate report gets published (Live)
11. click on Discard and validate report gets retired</t>
  </si>
  <si>
    <t>Org Admin can Publish &amp; Discard the Draft Report</t>
  </si>
  <si>
    <t>Validate Report Admin can Retire Published/Live Report</t>
  </si>
  <si>
    <t>1. Open sunbird portal
2. Go to explore &gt; click on profile.
3. Select switch to joyful theme.
4. Click login &gt; login with valid credential.
5. navigate to Admin Dashborad
6. click on Reports
7. click on report title name
8. click on a Live parameter under the title
9. Validate the Report is displayed for selected parameter 
10. Validate only Retire option is availabe for a live report
11. click on Retire and validate report gets retired</t>
  </si>
  <si>
    <t>Org Admin can Retire Published/Live Report</t>
  </si>
  <si>
    <t>Validate retired report cannot be republished or moved to draft</t>
  </si>
  <si>
    <t xml:space="preserve">1. Open sunbird portal
2. Go to explore &gt; click on profile.
3. Select switch to joyful theme.
4. Click login &gt; login with valid credential.
5. navigate to Admin Dashborad
6. click on Reports
7. click on report title name
8. click on a Retired parameter under the title
9. Validate the Report is displayed for selected parameter 
10. Validate Retire report doesnt have option to republish or move to draft
</t>
  </si>
  <si>
    <t>retired report cannot be republished or moved to draft</t>
  </si>
  <si>
    <t>Validate Report Admin can change to different parameter under report viewer</t>
  </si>
  <si>
    <t xml:space="preserve">1. Open sunbird portal
2. Go to explore &gt; click on profile.
3. Select switch to joyful theme.
4. Click login &gt; login with valid credential.
5. navigate to Admin Dashborad
6. click on Reports
7. click on report title name
8. click on a parameter under the title
9. Validate the Report is displayed for selected parameter 
10. click on select parameter dropdown and select the parameter to view
11. Validate Report displayed for the parameter selected
</t>
  </si>
  <si>
    <t>Org admin can change to different parameter under report viewer</t>
  </si>
  <si>
    <t>Validate Report Admin can add/edit Report Summary
&amp;
Validate Report Admin have formatting options while Add/Edit Report summary</t>
  </si>
  <si>
    <r>
      <rPr>
        <rFont val="Arial"/>
        <color theme="1"/>
        <sz val="10.0"/>
      </rPr>
      <t xml:space="preserve">Scenario1:
</t>
    </r>
    <r>
      <rPr>
        <rFont val="Arial"/>
        <color theme="1"/>
        <sz val="10.0"/>
      </rPr>
      <t>1. Open sunbird portal
2. Go to explore &gt; click on profile.
3. Select switch to joyful theme.
4. Click login &gt; login with valid credential.
5. navigate to Admin Dashborad
6. click on Reports
7. click on report title name
8. click on a parameter under the title
9. Validate the Report is displayed for selected parameter 
10. click on +Add Report Summary
11. Add/Edit Report Summary and Submit
12. Validate Report Summary gets added at the bottom of reports page</t>
    </r>
    <r>
      <rPr>
        <rFont val="Arial"/>
        <color theme="1"/>
        <sz val="10.0"/>
      </rPr>
      <t xml:space="preserve">
Scenario2:
</t>
    </r>
    <r>
      <rPr>
        <rFont val="Arial"/>
        <color theme="1"/>
        <sz val="10.0"/>
      </rPr>
      <t>1. Open sunbird portal
2. Go to explore &gt; click on profile.
3. Select switch to joyful theme.
4. Click login &gt; login with valid credential.
5. navigate to Admin Dashborad
6. click on Reports
7. click on report title name
8. click on a parameter under the title
9. Validate the Report is displayed for selected parameter 
10. click on +Add Report Summary
11. Validate different formatting options present in add summary report popup.
12. Validate formatted report summary display properly on Submitting report summary</t>
    </r>
    <r>
      <rPr>
        <rFont val="Arial"/>
        <color theme="1"/>
        <sz val="10.0"/>
      </rPr>
      <t xml:space="preserve">
</t>
    </r>
  </si>
  <si>
    <t>&gt;Org Admin can add/edit Report Summary
&gt;Org Admin should have formatting options while Add/Edit Report summary</t>
  </si>
  <si>
    <t>Validate Last updated on date is displayed on top right corner for each report</t>
  </si>
  <si>
    <t>1. Open sunbird portal
2. Go to explore &gt; click on profile.
3. Select switch to joyful theme.
4. Click login &gt; login with valid credential.
5. navigate to Admin Dashborad
6. click on Reports
7. click on report title name
8. click on a parameter under the title
9. Validate the Report is displayed for selected parameter 
10.Validate Last updated on date is displayed on top right corner of each report</t>
  </si>
  <si>
    <t>Last updated on date is displayed on top right corner for each report</t>
  </si>
  <si>
    <t>Validate Report Admin can Apply Filters &amp; Reset Filter on each Report Graphs</t>
  </si>
  <si>
    <t>1. Open sunbird portal
2. Go to explore &gt; click on profile.
3. Select switch to joyful theme.
4. Click login &gt; login with valid credential.
5. navigate to Admin Dashborad
6. click on Reports
7. click on report title name
8. click on a parameter under the title
9. Validate the Report is displayed for selected parameter 
10. Validate Org admin can apply filters for each graph
11. Validate Org Admin can reset filter for each graph</t>
  </si>
  <si>
    <t>Org Admin can Apply Filters &amp; Reset Filter on each Report Graphs</t>
  </si>
  <si>
    <t>Validate Report Admin can change the Report Graph view to Bar &amp; Line view</t>
  </si>
  <si>
    <t>1. Open sunbird portal
2. Go to explore &gt; click on profile.
3. Select switch to joyful theme.
4. Click login &gt; login with valid credential.
5. navigate to Admin Dashborad
6. click on Reports
7. click on report title name
8. click on a parameter under the title
9. Validate the Report is displayed for selected parameter 
10. In Graph tab, click on select chart type dropdown and select Bar/Line view
11. Validate Report Graph is displayed in selected view</t>
  </si>
  <si>
    <t>Org Admin can change the Report Graph view to Bar &amp; Line view</t>
  </si>
  <si>
    <t>Validate Report Admin can Add/Edit Chart Summary to each Report Graph
&amp;
Validate Report Admin have formatting options while Add/Edit Chart summary</t>
  </si>
  <si>
    <r>
      <rPr>
        <rFont val="Arial"/>
        <color theme="1"/>
        <sz val="10.0"/>
      </rPr>
      <t xml:space="preserve">Scenario1:
</t>
    </r>
    <r>
      <rPr>
        <rFont val="Arial"/>
        <color theme="1"/>
        <sz val="10.0"/>
      </rPr>
      <t>1. Open sunbird portal
2. Go to explore &gt; click on profile.
3. Select switch to joyful theme.
4. Click login &gt; login with valid credential.
5. navigate to Admin Dashborad
6. click on Reports
7. click on report title name
8. click on a parameter under the title
9. Validate the Report is displayed for selected parameter 
10. In Graph tab, click on + Add Chart Summary
11. Add/Edit Chart Summary and Submit
12. Validate Chart Summary gets added at the bottom of each graph resp</t>
    </r>
    <r>
      <rPr>
        <rFont val="Arial"/>
        <color theme="1"/>
        <sz val="10.0"/>
      </rPr>
      <t xml:space="preserve">
Scenario2:
</t>
    </r>
    <r>
      <rPr>
        <rFont val="Arial"/>
        <color theme="1"/>
        <sz val="10.0"/>
      </rPr>
      <t>1. Open sunbird portal
2. Go to explore &gt; click on profile.
3. Select switch to joyful theme.
4. Click login &gt; login with valid credential.
5. navigate to Admin Dashborad
6. click on Reports
7. click on report title name
8. click on a parameter under the title
9. Validate the Report is displayed for selected parameter 
10. In Graph tab, click on +Add Chart Summary
11. Validate different formatting options present in add chart summary popup.
12. Validate formatted chart summary display properly on Submitting chart summary</t>
    </r>
  </si>
  <si>
    <t>&gt;Org Admin can Add/Edit Chart Summary to each Report Graph
&gt;Org Admin have formatting options while Add/Edit Chart summary</t>
  </si>
  <si>
    <t>Validate Report Admin can change no of entries to display in Reports and Datasets tab</t>
  </si>
  <si>
    <t>1. Open sunbird portal
2. Go to explore &gt; click on profile.
3. Select switch to joyful theme.
4. Click login &gt; login with valid credential.
5. navigate to Admin Dashboard
6. click on Reports
7. validate show 10 entries is set as default
8. validate org admin cahnage it to display 10, 25, 50 ,100 enters in a page
9, Repeat steps 7 &amp; 8 for Datasets tab</t>
  </si>
  <si>
    <t>Org Admin can change no of entries to display in Reports and Datasets tab</t>
  </si>
  <si>
    <t>Validate pagination is displayed in reports &amp; Datasets tab</t>
  </si>
  <si>
    <t>1. Open sunbird portal
2. Go to explore &gt; click on profile.
3. Select switch to joyful theme.
4. Click login &gt; login with valid credential.
5. navigate to Admin Dashboard
6. click on Reports
7. validate pagination is displayed at the Right bottom of reports page
8. Valdiate Org admin can toggle between pages and correct reports should display
9, Repeat steps 7 &amp; 8 for Datasets tab</t>
  </si>
  <si>
    <t>pagination is displayed in reports &amp; Datasets tab</t>
  </si>
  <si>
    <t>Validate the Report Admin can sort the Reports table view</t>
  </si>
  <si>
    <t>1. Open sunbird portal
2. Go to explore &gt; click on profile.
3. Select switch to joyful theme.
4. Click login &gt; login with valid credential.
5. navigate to Admin Dashboard
6. click on Reports
7. click on report title name
8. click on a parameter under the title
9. Validate the Report is displayed for selected parameter 
10. click on table / Summary data / detailed data tab
11. Validate the Org Admin can sort the Reports table view</t>
  </si>
  <si>
    <t>Org Admin can sort the Reports table view</t>
  </si>
  <si>
    <t>Validate Report Admin can scroll the Reports Table data horizontally of Reports table having more columns</t>
  </si>
  <si>
    <t>1. Open sunbird portal
2. Go to explore &gt; click on profile.
3. Select switch to joyful theme.
4. Click login &gt; login with valid credential.
5. navigate to Admin Dashborad
6. click on Reports
7. click on report title name
8. click on a parameter under the title
9. Validate the Report is displayed for selected parameter 
10. click on table / Summary data / detailed data tab
11. Validate Org Admin can scroll the Reports Table data horizontally of Reports table having more columns</t>
  </si>
  <si>
    <t>Org Admin can scroll the Reports Table data horizontally of Reports table having more columns</t>
  </si>
  <si>
    <t>Validate Report Admin can filter the DataSets using From &amp; To dates</t>
  </si>
  <si>
    <t>1. Open sunbird portal
2. Go to explore &gt; click on profile.
3. Select switch to joyful theme.
4. Click login &gt; login with valid credential.
5. navigate to Admin Dashborad
6. click on Datasets
7. click on the datasets title
8. Validate the datasets are displayed for last 1 week from current date
9. Validate Org Admin can change the From and To dates and submit datasets to display
10. Validate Org Admin cannot select future dates in From and To dates</t>
  </si>
  <si>
    <t>Org Admin can change the From and To dates and submit datasets to display
Org Admin cannot select future dates in From and To dates</t>
  </si>
  <si>
    <t>Validate Report Admin can download Datasets in json and csv formats</t>
  </si>
  <si>
    <t>1. Open sunbird portal
2. Go to explore &gt; click on profile.
3. Select switch to joyful theme.
4. Click login &gt; login with valid credential.
5. navigate to Admin Dashborad
6. click on Datasets
7. click on the datasets title
8. Modify the From &amp; To dates and click submit
9. Validate Datasets display for selected date range
10. Validate Org Admin can download Datasets in json and csv formats</t>
  </si>
  <si>
    <t>Org Admin can download Datasets in json and csv formats</t>
  </si>
  <si>
    <t>ED-3085</t>
  </si>
  <si>
    <t>Validate Report Admin can Submit, Edit and Preview Data Dictionary
&amp;
Validate Report Admin can Submit, Edit and Preview Dataset Examples</t>
  </si>
  <si>
    <t>Scenario1:
1. Open sunbird portal
2. Go to explore &gt; click on profile.
3. Select switch to joyful theme.
4. Click login &gt; login with valid credential.
5. navigate to Admin Dashborad
6. click on Datasets
7. click on the datasets title
8. Scroll down to Data Dictionary
9. Under Data Dictionary, click on Edit tab 
10. Enter Data Dictionary contents and click Submit button
11. click on Preview tab under Data Dictionary
12. Validate Org Admin can Submit, Edit and Preview Data Dictionary
Scenario2:
1. Open sunbird portal
2. Go to explore &gt; click on profile.
3. Select switch to joyful theme.
4. Click login &gt; login with valid credential.
5. navigate to Admin Dashborad
6. click on Datasets
7. click on the datasets title
8. Scroll down to Dataset Examples
9. Under Dataser Examples, click on Edit tab 
10. Enter Dataset Example contents and click Submit button
11. click on Preview tab under Dataset Examples
12. Validate Org Admin can Submit, Edit and Preview Dataset Examples</t>
  </si>
  <si>
    <t>&gt; Org Admin can Submit, Edit and Preview Data Dictionary
&gt;Org Admin can Submit, Edit and Preview Dataset Examples</t>
  </si>
  <si>
    <t>Validate Reports tab is displayed in Admin dashboard for Report Viewer</t>
  </si>
  <si>
    <t>User should have Report Viewer Access</t>
  </si>
  <si>
    <t>1. Open sunbird portal
2. Go to explore &gt; click on profile.
3. Select switch to joyful theme.
4. Click login &gt; login with valid credential.
5. navigate to Admin Dashborad
6. Validate Reports tab is displayed in Admin dashboard for Report Viewer
7. Validate Datasets tab is not displayed for Report Viewer</t>
  </si>
  <si>
    <t>Reports tab is displayed in Admin dashboard for Report Viewer</t>
  </si>
  <si>
    <t>Validate Reports table contents &amp; Sort options for Report Viewer</t>
  </si>
  <si>
    <t>1. Open sunbird portal
2. Go to explore &gt; click on profile.
3. Select switch to joyful theme.
4. Click login &gt; login with valid credential.
5. navigate to Admin Dashborad
6. click on Reports
7. Validate reports tab has below fields in table format
     Serial No, Title, Last Updated date, Tags, Update Frequency
8. Validate User can sort the Reports on 
      Title, Last Updated date, Tags, Update Frequency
9. Validate Status column is not displayed of Reprot Viewer</t>
  </si>
  <si>
    <t>Reports table contents &amp; Sort options for Report Viewer</t>
  </si>
  <si>
    <t>23/05/2024</t>
  </si>
  <si>
    <t>https://project-sunbird.atlassian.net/browse/ED-4263</t>
  </si>
  <si>
    <t>Validate search functionality for reports</t>
  </si>
  <si>
    <t xml:space="preserve">1. Open sunbird portal
2. Go to explore &gt; click on profile.
3. Select switch to joyful theme.
4. Click login &gt; login with valid credential.
5. navigate to Admin Dashborad
6. click on Reports
7. click on Search textbook and search for required report
8. Validate searched report is displayed
</t>
  </si>
  <si>
    <t>Report Viewer can search the specific report using Search functionality</t>
  </si>
  <si>
    <t>Validate Reports are displayed on clicking the Title name</t>
  </si>
  <si>
    <t>1. Open sunbird portal
2. Go to explore &gt; click on profile.
3. Select switch to joyful theme.
4. Click login &gt; login with valid credential.
5. navigate to Admin Dashborad
6. click on Reports
7. click on report title name
8. Validate report is displayed as Graph</t>
  </si>
  <si>
    <t>Reports are displayed on clicking the Title name</t>
  </si>
  <si>
    <t>Valdiate Report Viewer can export Report Graph as pdf and image</t>
  </si>
  <si>
    <t>1. Open sunbird portal
2. Go to explore &gt; click on profile.
3. Select switch to joyful theme.
4. Click login &gt; login with valid credential.
5. navigate to Admin Dashborad
6. click on Reports
7. click on report title name
8. Validate report is displayed as Graph
9. click on Export as pdf / img</t>
  </si>
  <si>
    <t>Report Viewer can export Report Graph as pdf and image</t>
  </si>
  <si>
    <t>Validate Report Viewer can veiw Report Summary only if it is added by Org Admin</t>
  </si>
  <si>
    <t>User should have  Report Viewer Access</t>
  </si>
  <si>
    <t>1. Open sunbird portal
2. Go to explore &gt; click on profile.
3. Select switch to joyful theme.
4. Click login &gt; login with valid credential.
5. navigate to Admin Dashborad
6. click on Reports
7. click on report title name
8. Validate report is displayed as Graph
9. Validate the Reprot Summary is dispayed at the end of Report only if Org Admin has added Report Summary.</t>
  </si>
  <si>
    <t>Report Viewer can veiw Report Summary only if it is added by Org Admin</t>
  </si>
  <si>
    <t>valdiate a Report Viewer can download the Report as CSV only if download report is configured</t>
  </si>
  <si>
    <t>1. Open sunbird portal
2. Go to explore &gt; click on profile.
3. Select switch to joyful theme.
4. Click login &gt; login with valid credential.
5. navigate to Admin Dashborad
6. click on Reports
7. click on report title name
8.  Validate report is displayed as Graph
9. Validate Table tab is displayed next to Graph in selected report (if available)
10. Click on Table and validate Data is displayed in the form of table 
11. Click on Download data csv button &amp; Validate Report Viewer can download Report as CSV</t>
  </si>
  <si>
    <t>Report Viewer can download the Report as CSV only if report has table displayed in it</t>
  </si>
  <si>
    <t>Validate Report Viewer can change no of entries to display in Reports table</t>
  </si>
  <si>
    <t>1. Open sunbird portal
2. Go to explore &gt; click on profile.
3. Select switch to joyful theme.
4. Click login &gt; login with valid credential.
5. navigate to Admin Dashborad
6. click on Reports
7. click on report title name
8.  Validate report is displayed as Graph
9. Validate Table tab is displayed next to Graph in selected report (if available)
10. Validate Report Viewer can change no of entries to display in Reports table to veiw 10, 25, 50 &amp; 100 entries</t>
  </si>
  <si>
    <t>Report Viewer can change no of entries to display in Reports table</t>
  </si>
  <si>
    <t>Validate pagination is displayed in reports table</t>
  </si>
  <si>
    <t>1. Open sunbird portal
2. Go to explore &gt; click on profile.
3. Select switch to joyful theme.
4. Click login &gt; login with valid credential.
5. navigate to Admin Dashborad
6. click on Reports
7. click on report title name
8.  Validate report is displayed as Graph
9. Validate Table tab is displayed next to Graph in selected report (if available)
10. validate pagination is displayed at the Right bottom of reprots page
11. Valdiate Report Viewer can toggle between pages and correct report data should display</t>
  </si>
  <si>
    <t>pagination is displayed in reports table</t>
  </si>
  <si>
    <t>ApplyAdvancedFilterAndToggleQuestion</t>
  </si>
  <si>
    <t>Validate the Report Viewer can sort the Reports table view</t>
  </si>
  <si>
    <t>1. Open sunbird portal
2. Go to explore &gt; click on profile.
3. Select switch to joyful theme.
4. Click login &gt; login with valid credential.
5. navigate to Admin Dashborad
6. click on Reports
7. click on report title name
8. click on a parameter under the title
9. Validate the Report is displayed for selected parameter 
10. click on table / Summary data / detailed data tab
11. Validate the Report Viewer can sort the Reports table view</t>
  </si>
  <si>
    <t>Report Viewer can sort the Reports table view</t>
  </si>
  <si>
    <t>Validate Report Viewer can scroll the Reports Table data horizontally of Reports table having more columns</t>
  </si>
  <si>
    <t>1. Open sunbird portal
2. Go to explore &gt; click on profile.
3. Select switch to joyful theme.
4. Click login &gt; login with valid credential.
5. navigate to Admin Dashborad
6. click on Reports
7. click on report title name
8. click on a parameter under the title
9. Validate the Report is displayed for selected parameter 
10. click on table / Summary data / detailed data tab
11. Validate Report Viewer can scroll the Reports Table data horizontally of Reports table having more columns</t>
  </si>
  <si>
    <t>Report Viewer can scroll the Reports Table data horizontally of Reports table having more columns</t>
  </si>
  <si>
    <t>VerifyPasswordPolicyForRegisteration</t>
  </si>
  <si>
    <t>Validate Report Viewer dont have access to Datasets</t>
  </si>
  <si>
    <t xml:space="preserve">1. Open sunbird portal.
2. Go to explore &gt; click on profile.
3. Select switch to joyful theme.
4. Click login &gt; login with valid credential.
5. navigate to Admin Dashborad
6. click on Reports
7. Verify Datasets tab should not displayed next to Reports tab for Report Viewer </t>
  </si>
  <si>
    <t>Report Viewer dont have access to Datasets</t>
  </si>
  <si>
    <t>SB-21700</t>
  </si>
  <si>
    <t>Verify 
1.that every state tenant should get a seperate Data model Collection summary report in druid.
2. Data model Collection summary report should not be showing in druid for other tenants</t>
  </si>
  <si>
    <t>1. Open sunbird portal
2. Login with Admin credentials
3. Click on the search field &amp; Click on the course.
4. Click on the view course dashboard.
5. Click on the detailed reports.
6. Click on the choose the reports dropdown option
7. Select the type of the reports--&gt;&gt;&gt;Send the request for reports
8. Observe it.</t>
  </si>
  <si>
    <t xml:space="preserve">User should get the seperate data model Collection summary report. </t>
  </si>
  <si>
    <t>Verify that the Content creator/mentor has access to on userinfo exhaust report from Course dashboard page which user has given consent user details so, Creator/mentor can download the report as well.</t>
  </si>
  <si>
    <t>-User should have enrolled into and course and shared the user consent already in app
-Exhaust report request should have been done by creator/Mentor
-Exahust jobs should have been run</t>
  </si>
  <si>
    <t>1. Open the portal
2. Login as creator/Mentor
3. Click on Course tab
4. Enter the create course do_id or name &gt; Search
5. Click on course card
6. Click on view dashboard button
7. Select the valid batch from the dropdown 
8. Click on Download link for any Exhaust report
9. Open the csv file and observe</t>
  </si>
  <si>
    <t>The Content creator/mentor should have access to on userinfo exhaust report from Course dashboard page which user has given consent user details so, Creator/mentor can download the report as well.</t>
  </si>
  <si>
    <t>Verify that the Content creator/Mentor can receive the user’s info when consent is shared and if user does not share consent then this information shouldn’t come in the report anymore</t>
  </si>
  <si>
    <t>-User should have enrolled into and course and shared the user consent in app
-Exhaust report request should have been done by creator/Mentor
-Exahust jobs should have been run</t>
  </si>
  <si>
    <r>
      <rPr>
        <rFont val="Arial"/>
        <color theme="1"/>
        <sz val="10.0"/>
      </rPr>
      <t xml:space="preserve">Scenario1:
</t>
    </r>
    <r>
      <rPr>
        <rFont val="Arial"/>
        <color theme="1"/>
        <sz val="10.0"/>
      </rPr>
      <t xml:space="preserve">1. Open staging mobile App
2. Login with valid credentials
3. Open any course
5. Select profile data sharing &gt; Dont share 
</t>
    </r>
    <r>
      <rPr>
        <rFont val="Arial"/>
        <color theme="1"/>
        <sz val="10.0"/>
      </rPr>
      <t xml:space="preserve">Scenario2:
</t>
    </r>
    <r>
      <rPr>
        <rFont val="Arial"/>
        <color theme="1"/>
        <sz val="10.0"/>
      </rPr>
      <t>1. Open the portal
2. Login as creator/Mentor
3. Click on Course tab
4. Enter the create course do_id or name &gt; Search
5. Click on course card
6. Click on view dashboard button
7. Select the valid batch from the dropdown 
8. Click on Download link for any User Info report
9. Open the csv file and observe</t>
    </r>
  </si>
  <si>
    <t>Content creator/Mentor can receive the user’s info when consent is shared and if user does not share consent thenn this information shouldn’t come in the report anymore</t>
  </si>
  <si>
    <t>Verify that if one state user consumes another state/orgs course/collection and the State user does not share consent after joining then, data sharing to the other Content creator/Mentor does not see the state users personal data</t>
  </si>
  <si>
    <t>-User should have enrolled into and course and Not shared the user consent in app
-Exhaust report request should have been done by creator/Mentor
-Exahust jobs should have been run</t>
  </si>
  <si>
    <t>1. Open the portal
2. Login as creator/Mentor
3. Click on Course tab
4. Enter the create course do_id or name &gt; Search
5. Click on course card
6. Click on view dashboard button
7. Select the valid batch from the dropdown 
8. Click on Download link for any User Info report
9. Open the csv file and observe</t>
  </si>
  <si>
    <t>If one state user consumes another state/orgs course/collection and the State user does not share consent after joing then, data sharing to the other Content creator/Mentor does not see the state users personal data</t>
  </si>
  <si>
    <t>Verify that if one state user consumes another state/orgs course/collection and the State user gives consent(Consent flag is true) for data sharing then the other Content creator/Mentor will be able to see the user’s personal data</t>
  </si>
  <si>
    <t>If one state user consumes another state/orgs course/collection and the State user gives consent(Consent flag is true) for data sharing then the other Content creator/Mentor will be able to see the user’s personal data</t>
  </si>
  <si>
    <t>Verify that once user unenrols from the course then their data wont be shared with Content creator anymore
&amp;
Verify that once user unenrols from the course then the Content creator can access the user’s data from old report when the user’s consent was available</t>
  </si>
  <si>
    <t xml:space="preserve">- Content creator should have created course with ongoing batch
- Multiple users shuold have enrolled into the course and consumed some contents partially or completely
- Content creator should have requested the exhasut reports earlier from course dashboard and Job shoud be run
</t>
  </si>
  <si>
    <r>
      <rPr>
        <rFont val="Arial"/>
        <color theme="1"/>
        <sz val="10.0"/>
      </rPr>
      <t xml:space="preserve">Scenario1:
</t>
    </r>
    <r>
      <rPr>
        <rFont val="Arial"/>
        <color theme="1"/>
        <sz val="10.0"/>
      </rPr>
      <t xml:space="preserve">1. Open sunbird app
2. Login with valid user credentials.
3. Tap on Home tab
4. Tap on the enrolled course card and open
5. Tap on 3 dotted option &gt; Leave course
6. Login from portal as content creator
7. Search and open the course having requested for exhaust reports
8. Goto course dashboard 
9. Click on Download link and open the csv file
10. Observe the user data in userinfo file
</t>
    </r>
    <r>
      <rPr>
        <rFont val="Arial"/>
        <color theme="1"/>
        <sz val="10.0"/>
      </rPr>
      <t xml:space="preserve">Scenario2:
</t>
    </r>
    <r>
      <rPr>
        <rFont val="Arial"/>
        <color theme="1"/>
        <sz val="10.0"/>
      </rPr>
      <t>1. Login from portal as content creator
2. Search and open the course
3. Goto course dashboard 
4. Click on Download link of old date and open the csv file
5. Observe the user data in userinfo file</t>
    </r>
  </si>
  <si>
    <t>- If user unenrols from the collection then their data wont be shared with admin anymore
- If user unenrols from the collection then the admin can access the user’s data from old report when the user’s consent was on</t>
  </si>
  <si>
    <t xml:space="preserve">Verify if interact telemetry event is getting generated on clicking on geo data in manaage page for org admin
&amp;
Verify if interact telemetry event is getting generated clicking on download button for geo data in manaage page for org admin
</t>
  </si>
  <si>
    <t>- Geo data should be available</t>
  </si>
  <si>
    <r>
      <rPr>
        <rFont val="Arial"/>
        <color theme="1"/>
        <sz val="10.0"/>
      </rPr>
      <t xml:space="preserve">Scenario1/2:
</t>
    </r>
    <r>
      <rPr>
        <rFont val="Arial"/>
        <color theme="1"/>
        <sz val="10.0"/>
      </rPr>
      <t>1. Open the sunbird portal
2. Click on Proile
3. Click On Login
4. Login as org admin
5. Click on Profile icon &gt; Manage page
6. Click on View Details
7. Observe the Interact telemetry events in network tab 
8. Click on Download button
9. Observe the Interact telemetry events in network tab</t>
    </r>
  </si>
  <si>
    <t>Geo data view&gt;
{eid: "INTERACT", ets: 1645601420750, ver: "3.0", mid: "INTERACT:c9245d8aef3d55b94c9a87bdf6322bcf",…}
actor: {id: "fbe926ac-a395-40e4-a65b-9b4f711d7642", type: "User"}
context: {channel: "01269878797503692810",…}
cdata: [{id: "P1gdGp5QWkCytTLxnxQKl1KZhj1isIiJ", type: "UserSession"}, {id: "Desktop", type: "Device"},…]
channel: "01269878797503692810"
did: "0c63c1d7ab691eadacbb1b9a9448772c"
env: "admin-dashboard"
pdata: {id: "staging.sunbird.portal", ver: "4.7.0", pid: "sunbird-portal"}
rollup: {l1: "01269878797503692810", l2: "01275630115550003242871"}
sid: "P1gdGp5QWkCytTLxnxQKl1KZhj1isIiJ"
uid: "fbe926ac-a395-40e4-a65b-9b4f711d7642"
edata: {id: "geo-details", type: "view", pageid: "admin-manage-page"}
eid: "INTERACT"
ets: 1645601420750
mid: "INTERACT:c9245d8aef3d55b94c9a87bdf6322bcf"
object: {}
tags: ["01269878797503692810", "01275630115550003242871"]
ver: "3.0"
=====================
Geo data Donwload&gt;
 {eid: "INTERACT", ets: 1645601426210, ver: "3.0", mid: "INTERACT:19abac5cb49b7202a23f137e0578e507",…}
actor: {id: "fbe926ac-a395-40e4-a65b-9b4f711d7642", type: "User"}
context: {channel: "01269878797503692810",…}
cdata: [{id: "P1gdGp5QWkCytTLxnxQKl1KZhj1isIiJ", type: "UserSession"}, {id: "Desktop", type: "Device"},…]
channel: "01269878797503692810"
did: "0c63c1d7ab691eadacbb1b9a9448772c"
env: "admin-dashboard"
pdata: {id: "staging.sunbird.portal", ver: "4.7.0", pid: "sunbird-portal"}
rollup: {l1: "01269878797503692810", l2: "01275630115550003242871"}
sid: "P1gdGp5QWkCytTLxnxQKl1KZhj1isIiJ"
uid: "fbe926ac-a395-40e4-a65b-9b4f711d7642"
edata: {id: "geo-details", type: "download", pageid: "admin-manage-page"}
eid: "INTERACT"
ets: 1645601426210
mid: "INTERACT:19abac5cb49b7202a23f137e0578e507"
object: {}
tags: ["01269878797503692810", "01275630115550003242871"]
ver: "3.0"</t>
  </si>
  <si>
    <t>{"eid":"INTERACT","ets":1687244290874,"ver":"3.0","mid":"INTERACT:4f47c3fe607e22a90446af15d6b28977","actor":{"id":"fbe926ac-a395-40e4-a65b-9b4f711d7642","type":"User"},"context":{"channel":"01269878797503692810","pdata":{"id":"staging.sunbird.portal","ver":"6.0.0","pid":"sunbird-portal"},"env":"admin-dashboard","sid":"to9u0ufX-Pb0wgsAd_8XGtOXHE-SXdp9","did":"2d07f8af60127d85f817809edf8237c0","cdata":[{"id":"to9u0ufX-Pb0wgsAd_8XGtOXHE-SXdp9","type":"UserSession"},{"id":"Desktop","type":"Device"},{"id":"joy","type":"Theme"}],"rollup":{"l1":"01269878797503692810","l2":"01275630040485068839017"},"uid":"fbe926ac-a395-40e4-a65b-9b4f711d7642"},"object":{},"tags":["01269878797503692810","01275630040485068839017"],"edata":{"id":"geo-details","type":"download","pageid":"admin-manage-page"}}
{"eid":"INTERACT","ets":1687244292997,"ver":"3.0","mid":"INTERACT:7e3b3333a33b61f972f420a12068c937","actor":{"id":"fbe926ac-a395-40e4-a65b-9b4f711d7642","type":"User"},"context":{"channel":"01269878797503692810","pdata":{"id":"staging.sunbird.portal","ver":"6.0.0","pid":"sunbird-portal"},"env":"admin-dashboard","sid":"to9u0ufX-Pb0wgsAd_8XGtOXHE-SXdp9","did":"2d07f8af60127d85f817809edf8237c0","cdata":[{"id":"to9u0ufX-Pb0wgsAd_8XGtOXHE-SXdp9","type":"UserSession"},{"id":"Desktop","type":"Device"},{"id":"joy","type":"Theme"}],"rollup":{"l1":"01269878797503692810","l2":"01275630040485068839017"},"uid":"fbe926ac-a395-40e4-a65b-9b4f711d7642"},"object":{},"tags":["01269878797503692810","01275630040485068839017"],"edata":{"id":"geo-details","type":"view","pageid":"admin-manage-page"}}</t>
  </si>
  <si>
    <t>Verify that Interact Telemetry should generate when admin clicks on Manage and the T&amp;C pop up is displayed
&amp;
Verify that Interact Telemetry event should generate when Admin accepts the T&amp;C
&amp;
Verify that Interact Telemetry event should generate when user clicks and opens the T&amp;C pop up from under Download</t>
  </si>
  <si>
    <t xml:space="preserve">
Portal:
1. Open portal
2. Login with valid credentilas.
3. Go to libarary &gt; Click on board filter.
4. Observe the values
</t>
  </si>
  <si>
    <t xml:space="preserve">{eid: "INTERACT", ets: 1645602624873, ver: "3.0", mid: "INTERACT:2cfd5e9d361a1ca6db770dfff436d844",…}
actor: {id: "fbe926ac-a395-40e4-a65b-9b4f711d7642", type: "User"}
context: {channel: "01269878797503692810",…}
cdata: [{id: "AdV9g4CzbfVXWDWC66MuTnZEZ80Wdx1O", type: "UserSession"}, {id: "Desktop", type: "Device"},…]
channel: "01269878797503692810"
did: "5f2a2f16e14b942b251a91d18beaa700"
env: "admin-dashboard"
pdata: {id: "staging.sunbird.portal", ver: "4.7.0", pid: "sunbird-portal"}
rollup: {l1: "01269878797503692810", l2: "01275630115550003242871"}
sid: "AdV9g4CzbfVXWDWC66MuTnZEZ80Wdx1O"
uid: "fbe926ac-a395-40e4-a65b-9b4f711d7642"
edata: {id: "admin-policy-tnc-popup", type: "click", pageid: "admin-manage-page"}
eid: "INTERACT"
ets: 1645602624873
mid: "INTERACT:2cfd5e9d361a1ca6db770dfff436d844"
object: {id: "fbe926ac-a395-40e4-a65b-9b4f711d7642", type: "User", ver: "1.0", rollup: {}}
tags: ["01269878797503692810", "01275630115550003242871"]
ver: "3.0"
</t>
  </si>
  <si>
    <t>{eid: "INTERACT", ets: 1678454948349, ver: "3.0", mid: "INTERACT:b17cb6ff75c283da2bca119d82bd16ff",…}
actor
: 
{id: "ba170459-5d26-45a9-899c-ac827faae9eb", type: "User"}
context
: 
{channel: "01269878797503692810",…}
cdata
: 
[{id: "8PSqTv4In0Jb1wckWoMh22jlrVF01sOQ", type: "UserSession"}, {id: "Desktop", type: "Device"},…]
channel
: 
"01269878797503692810"
did
: 
"f409b5e5aebf11c342d634647c7b6297"
env
: 
"admin-dashboard"
pdata
: 
{id: "staging.sunbird.portal", ver: "5.2.0", pid: "sunbird-portal"}
rollup
: 
{l1: "01269878797503692810", l2: "012741962549116928720"}
sid
: 
"8PSqTv4In0Jb1wckWoMh22jlrVF01sOQ"
uid
: 
"ba170459-5d26-45a9-899c-ac827faae9eb"
edata
: 
{id: "admin-policy-tnc-popup", type: "click", pageid: "admin-manage-page"}
eid
: 
"INTERACT"
ets
: 
1678454948349
mid
: 
"INTERACT:b17cb6ff75c283da2bca119d82bd16ff"
object
: 
{id: "ba170459-5d26-45a9-899c-ac827faae9eb", type: "User", ver: "1.0", rollup: {}}
tags
: 
["01269878797503692810", "012741962549116928720"]
ver
: 
"3.0"</t>
  </si>
  <si>
    <t>Verify that Impression telemetry events are getting generated for Initiate file export in Report Page</t>
  </si>
  <si>
    <r>
      <rPr>
        <rFont val="Arial"/>
        <color theme="1"/>
        <sz val="10.0"/>
      </rPr>
      <t xml:space="preserve">1. Open the Sunbird portal
2. Login as Report admin
3. Goto Admin dashboard
4. Goto Reports page
5. Click on any report from the list which have blue file icon
6. Click on any parameter from the list
7. Click on Export as dropdown option &gt; </t>
    </r>
    <r>
      <rPr>
        <rFont val="Arial"/>
        <color theme="1"/>
        <sz val="10.0"/>
      </rPr>
      <t>Pdf/Img</t>
    </r>
    <r>
      <rPr>
        <rFont val="Arial"/>
        <color theme="1"/>
        <sz val="10.0"/>
      </rPr>
      <t xml:space="preserve"> 
6. Observe the Telemetry events in network tab</t>
    </r>
  </si>
  <si>
    <t>{"eid":"IMPRESSION","ets":1601305682403,"ver":"3.0","mid":"IMPRESSION:68db5fc0ef7025d67e21ad51819cbd6f","actor":{"id":"13b24110-af97-430a-9d2c-0dd7ef6dccaa","type":"User"},"context":{"channel":"01269878797503692810","pdata":{"id":"Sunbird.diksha.portal","ver":"3.2.13","pid":"sunbird-portal"},"env":"reports","sid":"HFxzFaZHAbfEI8Nb5TS7AlIRiSqrJA2c","did":"e41b80c05e9d99ef5e1073a9afa3d588","cdata":[{"id":"HFxzFaZHAbfEI8Nb5TS7AlIRiSqrJA2c","type":"UserSession"},{"id":"Desktop","type":"Device"},{"id":"joy","type":"Theme"}],"rollup":{"l1":"01269878797503692810"},"uid":"13b24110-af97-430a-9d2c-0dd7ef6dccaa"},"object":{"id":"76d767a1-b31e-4849-a718-f9aff4909d7a","type":"Report","ver":"1.0","rollup":{}},"tags":["01269878797503692810"],"edata":{"type":"export-request","pageid":"report-chart","uri":"/dashBoard/reports/76d767a1-b31e-4849-a718-f9aff4909d7a/dG4%3D?materialize=false","duration":16.615,"subtype":"pdf"}
====================================
{"eid":"IMPRESSION","ets":1601305698698,"ver":"3.0","mid":"IMPRESSION:1e4175fe100703b3cf864bdb0475b427","actor":{"id":"13b24110-af97-430a-9d2c-0dd7ef6dccaa","type":"User"},"context":{"channel":"01269878797503692810","pdata":{"id":"Sunbird.diksha.portal","ver":"3.2.13","pid":"sunbird-portal"},"env":"reports","sid":"HFxzFaZHAbfEI8Nb5TS7AlIRiSqrJA2c","did":"e41b80c05e9d99ef5e1073a9afa3d588","cdata":[{"id":"HFxzFaZHAbfEI8Nb5TS7AlIRiSqrJA2c","type":"UserSession"},{"id":"Desktop","type":"Device"},{"id":"joy","type":"Theme"}],"rollup":{"l1":"01269878797503692810"},"uid":"13b24110-af97-430a-9d2c-0dd7ef6dccaa"},"object":{"id":"76d767a1-b31e-4849-a718-f9aff4909d7a","type":"Report","ver":"1.0","rollup":{}},"tags":["01269878797503692810"],"edata":{"type":"export-request","pageid":"report-chart","uri":"/dashBoard/reports/76d767a1-b31e-4849-a718-f9aff4909d7a/dG4%3D?materialize=false","duration":32.909,"subtype":"img"}}</t>
  </si>
  <si>
    <t xml:space="preserve"> 
{eid: "IMPRESSION", ets: 1678773991429, ver: "3.0", mid: "IMPRESSION:b47faa217d8cdb42a858cbcd3dd201bd",…}
actor
: 
{id: "3034a322-9b4a-489d-82a5-21584e118dd9", type: "User"}
context
: 
{channel: "0127236218321879040",…}
cdata
: 
[{id: "PDnwLTXufcC85rpzKG25XL4jvokF6XoD", type: "UserSession"}, {id: "Desktop", type: "Device"},…]
channel
: 
"0127236218321879040"
did
: 
"3d97b5e639f323d637b896d1476f9d0d"
env
: 
"reports"
pdata
: 
{id: "staging.sunbird.portal", ver: "5.2.0", pid: "sunbird-portal"}
rollup
: 
{l1: "0127236218321879040", l2: "0127419693630996481321"}
sid
: 
"PDnwLTXufcC85rpzKG25XL4jvokF6XoD"
uid
: 
"3034a322-9b4a-489d-82a5-21584e118dd9"
edata
: 
{"type":"export-request","pageid":"report-chart","uri":"/dashBoard/reports/76d767a1-b31e-4849-a718-f9aff4909d7a/dG4%3D?materialize=false","duration":16.615,"subtype":"pdf"}
eid
: 
"IMPRESSION"
ets
: 
1678773991429
mid
: 
"IMPRESSION:b47faa217d8cdb42a858cbcd3dd201bd"
object
: 
{id: "f6053bee-a720-47a2-a5b0-36b02b869428", type: "Report", ver: "1.0", rollup: {}}
tags
: 
["0127236218321879040", "0127419693630996481321"]
ver
: 
"3.0"
==========================================
{eid: "IMPRESSION", ets: 1678773995888, ver: "3.0", mid: "IMPRESSION:ff51c83d3f5daa191d71d3d1ee36e208",…}
actor
: 
{id: "3034a322-9b4a-489d-82a5-21584e118dd9", type: "User"}
context
: 
{channel: "0127236218321879040",…}
cdata
: 
[{id: "PDnwLTXufcC85rpzKG25XL4jvokF6XoD", type: "UserSession"}, {id: "Desktop", type: "Device"},…]
channel
: 
"0127236218321879040"
did
: 
"3d97b5e639f323d637b896d1476f9d0d"
env
: 
"reports"
pdata
: 
{id: "staging.sunbird.portal", ver: "5.2.0", pid: "sunbird-portal"}
rollup
: 
{l1: "0127236218321879040", l2: "0127419693630996481321"}
sid
: 
"PDnwLTXufcC85rpzKG25XL4jvokF6XoD"
uid
: 
"3034a322-9b4a-489d-82a5-21584e118dd9"
edata
: 
{"type":"export-request","pageid":"report-chart","uri":"/dashBoard/reports/76d767a1-b31e-4849-a718-f9aff4909d7a/dG4%3D?materialize=false","duration":32.909,"subtype":"img"}}
eid
: 
"IMPRESSION"
ets
: 
1678773995888
mid
: 
"IMPRESSION:ff51c83d3f5daa191d71d3d1ee36e208"
object
: 
{id: "f6053bee-a720-47a2-a5b0-36b02b869428", type: "Report", ver: "1.0", rollup: {}}
tags
: 
["0127236218321879040", "0127419693630996481321"]
ver
: 
"3.0"</t>
  </si>
  <si>
    <t>Hawkeye report</t>
  </si>
  <si>
    <t xml:space="preserve">Verify that Interact Telemetry events are getting generated for Tap on "Report Summary" in Report Page
</t>
  </si>
  <si>
    <t>- Hawkeye reports should be configured already</t>
  </si>
  <si>
    <t>1. Open the Sunbird portal
2. Login as Report admin
3. Goto Admin dashboard
4. Goto Reports page
5. Click on any report from the list which have blue file icon
6. Click on any parameter from the list
7. Click on Add Report summary 
8. Observe the Telemetry events in network tab</t>
  </si>
  <si>
    <t>{"eid":"INTERACT","ets":1601274499799,"ver":"3.0","mid":"INTERACT:a98bb3052c7a0a029629f9e8c46ece01","actor":{"id":"13b24110-af97-430a-9d2c-0dd7ef6dccaa","type":"User"},"context":{"channel":"01269878797503692810","pdata":{"id":"Sunbird.diksha.portal","ver":"3.2.12","pid":"sunbird-portal"},"env":"reports","sid":"HjBUELaEogR-XEb-zJ0otWwBms6F27x5","did":"4cb3505f13a0265f71b67688c404b7cb","cdata":[{"id":"HjBUELaEogR-XEb-zJ0otWwBms6F27x5","type":"UserSession"},{"id":"Desktop","type":"Device"},{"id":"default","type":"Theme"}],"rollup":{"l1":"01269878797503692810"},"uid":"13b24110-af97-430a-9d2c-0dd7ef6dccaa"},"object":{"id":"08af270a-4330-4740-b898-46b7f0875de0","type":"Report","ver":"1.0","rollup":{}},"tags":["01269878797503692810"],"edata":{"id":"report-chart","type":"report-summary","pageid":"report-chart"}}]}</t>
  </si>
  <si>
    <t>{"eid":"INTERACT","ets":1686572737420,"ver":"3.0","mid":"INTERACT:c081374f6e44efad02f8de675d827ff9","actor":{"id":"fbe926ac-a395-40e4-a65b-9b4f711d7642","type":"User"},"context":{"channel":"01269878797503692810","pdata":{"id":"staging.sunbird.portal","ver":"6.0.0","pid":"sunbird-portal"},"env":"reports","sid":"8BX7EkCUno3KGgk_fdoEoO7BqZKPwii6","did":"2d07f8af60127d85f817809edf8237c0","cdata":[{"id":"8BX7EkCUno3KGgk_fdoEoO7BqZKPwii6","type":"UserSession"},{"id":"Desktop","type":"Device"},{"id":"joy","type":"Theme"}],"rollup":{"l1":"01269878797503692810","l2":"01275630040485068839017"},"uid":"fbe926ac-a395-40e4-a65b-9b4f711d7642"},"object":{"id":"d32271cf-9f67-47f7-bfa6-bf4e9e011fbc","type":"Report","ver":"1.0","rollup":{}},"tags":["01269878797503692810","01275630040485068839017"],"edata":{"id":"report-chart","type":"report-summary","pageid":"report-chart"}}</t>
  </si>
  <si>
    <t xml:space="preserve">Verify that Interact  Telemetry events are getting generated for Tap on "Chart Summary" in Report Page
</t>
  </si>
  <si>
    <t xml:space="preserve">1. Open the Sunbird portal
2. Login as Report admin
3. Goto Admin dashboard
4. Goto Reports page
5. Click on any report from the list which have blue file icon
6. Click on any parameter from the list having charts configured
7. Click on Add Chart summary in the graph section
8. Observe the Telemetry events in network tab
</t>
  </si>
  <si>
    <t xml:space="preserve">{"eid":"INTERACT","ets":1601277185607,"ver":"3.0","mid":"INTERACT:fee9c84e29340827c0d26a8baeb12996","actor":{"id":"13b24110-af97-430a-9d2c-0dd7ef6dccaa","type":"User"},"context":{"channel":"01269878797503692810","pdata":{"id":"Sunbird.diksha.portal","ver":"3.2.13","pid":"sunbird-portal"},"env":"reports","sid":"uzAldZTZmBlya_kgcsNRtCkaVlf1rBt7","did":"4dde51860c33cca711d6285a1074b46d","cdata":[{"id":"uzAldZTZmBlya_kgcsNRtCkaVlf1rBt7","type":"UserSession"},{"id":"Desktop","type":"Device"},{"id":"joy","type":"Theme"}],"rollup":{"l1":"01269878797503692810"},"uid":"13b24110-af97-430a-9d2c-0dd7ef6dccaa"},"object":{"id":"aaae6af8-887b-481b-9b9b-2e1d7603a352","type":"Report","ver":"1.0","rollup":{}},"tags":["01269878797503692810"],"edata":{"id":"report-chart","type":"report-summary","pageid":"report-chart"}}]}
</t>
  </si>
  <si>
    <t>{"eid":"INTERACT","ets":1686573232014,"ver":"3.0","mid":"INTERACT:2d878d0011c491185f1620d7fb5290e8","actor":{"id":"fbe926ac-a395-40e4-a65b-9b4f711d7642","type":"User"},"context":{"channel":"01269878797503692810","pdata":{"id":"staging.sunbird.portal","ver":"6.0.0","pid":"sunbird-portal"},"env":"reports","sid":"8BX7EkCUno3KGgk_fdoEoO7BqZKPwii6","did":"2d07f8af60127d85f817809edf8237c0","cdata":[{"id":"etb_textbook_status_grade","type":"Chart"},{"id":"8BX7EkCUno3KGgk_fdoEoO7BqZKPwii6","type":"UserSession"},{"id":"Desktop","type":"Device"},{"id":"joy","type":"Theme"}],"rollup":{"l1":"01269878797503692810","l2":"01275630040485068839017"},"uid":"fbe926ac-a395-40e4-a65b-9b4f711d7642"},"object":{"id":"6e5da553-2bfd-4f81-a07d-e04329dd06b7","type":"Report","ver":"1.0","rollup":{}},"tags":["01269878797503692810","01275630040485068839017"],"edata":{"id":"report-chart","type":"chart-summary","pageid":"report-chart"}}</t>
  </si>
  <si>
    <t>Verify that Interact Telemetry events are getting generated for Tap "Publish" report in Report Page</t>
  </si>
  <si>
    <t>- Hawkeye reports should be configured already
- Report should not been published earlier</t>
  </si>
  <si>
    <t>1. Open the Sunbird portal
2. Login as Report admin
3. Goto Admin dashboard
4. Click on any report from the list which have blue file icon
6. Click on any parameter from the list
7. Click on Publish
8. Observe the Telemetry events in network tab</t>
  </si>
  <si>
    <t>{"eid":"INTERACT","ets":1601277852957,"ver":"3.0","mid":"INTERACT:f471d111c7251b0cc248a4c9d29d4be7","actor":{"id":"13b24110-af97-430a-9d2c-0dd7ef6dccaa","type":"User"},"context":{"channel":"01269878797503692810","pdata":{"id":"Sunbird.diksha.portal","ver":"3.2.13","pid":"sunbird-portal"},"env":"reports","sid":"uzAldZTZmBlya_kgcsNRtCkaVlf1rBt7","did":"4dde51860c33cca711d6285a1074b46d","cdata":[{"id":"0","type":"CountCharts"},{"id":"tn","type":"State"},{"id":"uzAldZTZmBlya_kgcsNRtCkaVlf1rBt7","type":"UserSession"},{"id":"Desktop","type":"Device"},{"id":"joy","type":"Theme"}],"rollup":{"l1":"01269878797503692810"},"uid":"13b24110-af97-430a-9d2c-0dd7ef6dccaa"},"object":{"id":"aaae6af8-887b-481b-9b9b-2e1d7603a352","type":"Report","ver":"1.0","rollup":{}},"tags":["01269878797503692810"],"edata":{"id":"report-chart","type":"select-publish","pageid":"report-chart"}}</t>
  </si>
  <si>
    <t>{"eid":"INTERACT","ets":1687238671593,"ver":"3.0","mid":"INTERACT:ce954f68ac09dcdd006ebe30d0ed147a","actor":{"id":"fbe926ac-a395-40e4-a65b-9b4f711d7642","type":"User"},"context":{"channel":"01269878797503692810","pdata":{"id":"staging.sunbird.portal","ver":"6.0.0","pid":"sunbird-portal"},"env":"reports","sid":"to9u0ufX-Pb0wgsAd_8XGtOXHE-SXdp9","did":"2d07f8af60127d85f817809edf8237c0","cdata":[{"id":"0","type":"CountCharts"},{"id":"tn","type":"State"},{"id":"to9u0ufX-Pb0wgsAd_8XGtOXHE-SXdp9","type":"UserSession"},{"id":"Desktop","type":"Device"},{"id":"joy","type":"Theme"}],"rollup":{"l1":"01269878797503692810","l2":"01275630040485068839017"},"uid":"fbe926ac-a395-40e4-a65b-9b4f711d7642"},"object":{"id":"d32271cf-9f67-47f7-bfa6-bf4e9e011fbc","type":"Report","ver":"1.0","rollup":{}},"tags":["01269878797503692810","01275630040485068839017"],"edata":{"id":"report-chart","type":"select-publish","pageid":"report-chart"}}</t>
  </si>
  <si>
    <t>Verify that Interact Telemetry events are getting generated for Tap "Retire" report in Report Page</t>
  </si>
  <si>
    <t>- Hawkeye reports should be configured already
- Report should have been published earlier</t>
  </si>
  <si>
    <t>1. Open the Sunbird portal
2. Login as Report admin
3. Goto Admin dashboard
4. Goto to reports tab &gt; Click on any report from the list which have blue file icon
5. Click on any parameter from the list which have been published 
6. Click on Retire
7. Observe the Telemetry events in network tab</t>
  </si>
  <si>
    <t>{"eid":"INTERACT","ets":1601279361542,"ver":"3.0","mid":"INTERACT:8444ab86f9756e3f22d51854da1d3853","actor":{"id":"13b24110-af97-430a-9d2c-0dd7ef6dccaa","type":"User"},"context":{"channel":"01269878797503692810","pdata":{"id":"Sunbird.diksha.portal","ver":"3.2.13","pid":"sunbird-portal"},"env":"reports","sid":"uzAldZTZmBlya_kgcsNRtCkaVlf1rBt7","did":"4dde51860c33cca711d6285a1074b46d","cdata":[{"id":"0","type":"CountCharts"},{"id":"tn","type":"State"},{"id":"uzAldZTZmBlya_kgcsNRtCkaVlf1rBt7","type":"UserSession"},{"id":"Desktop","type":"Device"},{"id":"joy","type":"Theme"}],"rollup":{"l1":"01269878797503692810"},"uid":"13b24110-af97-430a-9d2c-0dd7ef6dccaa"},"object":{"id":"aaae6af8-887b-481b-9b9b-2e1d7603a352","type":"Report","ver":"1.0","rollup":{}},"tags":["01269878797503692810"],"edata":{"id":"report-chart","type":"select-retire","pageid":"report-chart"}}</t>
  </si>
  <si>
    <t>{"eid":"INTERACT","ets":1687238631827,"ver":"3.0","mid":"INTERACT:047ca5b0840f5271d09779463afdf4aa","actor":{"id":"fbe926ac-a395-40e4-a65b-9b4f711d7642","type":"User"},"context":{"channel":"01269878797503692810","pdata":{"id":"staging.sunbird.portal","ver":"6.0.0","pid":"sunbird-portal"},"env":"reports","sid":"to9u0ufX-Pb0wgsAd_8XGtOXHE-SXdp9","did":"2d07f8af60127d85f817809edf8237c0","cdata":[{"id":"0","type":"CountCharts"},{"id":"tn","type":"State"},{"id":"to9u0ufX-Pb0wgsAd_8XGtOXHE-SXdp9","type":"UserSession"},{"id":"Desktop","type":"Device"},{"id":"joy","type":"Theme"}],"rollup":{"l1":"01269878797503692810","l2":"01275630040485068839017"},"uid":"fbe926ac-a395-40e4-a65b-9b4f711d7642"},"object":{"id":"d32271cf-9f67-47f7-bfa6-bf4e9e011fbc","type":"Report","ver":"1.0","rollup":{}},"tags":["01269878797503692810","01275630040485068839017"],"edata":{"id":"report-chart","type":"select-retire","pageid":"report-chart"}}</t>
  </si>
  <si>
    <t>Verify user is able to generate QR code while creating a textbook
&amp;
Verify user is able to download the QR codes while creating a textbook</t>
  </si>
  <si>
    <t>Scenario1:
1. Open the portal
2. Login as book creator
3. Goto worspace
4. Click on book 
5. Fill mandatory fields &gt; Start creating
6. Fill all the mandatory details in root node &gt; Save as drafts
7. Click on +Add child 
8. Fill all the details &gt; Save as drafts
9. Click on QR code down arrow icon
10. Click on Generate QR codes.
Scenario2:
1. Open the portal
2. Login as book creator
3. Goto worspace
4. Click on book 
5. Fill mandatory fields &gt; Start creating
6. Fill all the mandatory details in root node &gt; Save as drafts
7. Click on +Add child 
8. Fill all the details &gt; Save as drafts
9. Click on QR code down arrow icon
10. Click on Generate QR codes.
11. Click on Download QR codes</t>
  </si>
  <si>
    <t>User should be able to generate QR code while creating a textbook
&amp;
User should be able to download the QR codes while creating a textbook</t>
  </si>
  <si>
    <t>generateQRCode</t>
  </si>
  <si>
    <t xml:space="preserve">Verify that the "Qr code" field is enabled when "QR code required ?" field is updated as "Yes" and it is disabled when "QR code required?" field is updated as "No" and
"Digital Infrastructure for Augmented Learning" text is displayed when mouse hovered on "QR code" field
</t>
  </si>
  <si>
    <t>User should have Book creator role
"Digital Infrastructure for Augmented Learning" text can be configured on mouse hover</t>
  </si>
  <si>
    <t>1. Open the Sunbird Portal
2. Login with valid book creator credentials.
3. Click on Switch to joyful theme
4. Click on Profile icon
5. Click on Workspace.
6. Click on Book.
7. Fill all the fields on the creation pop up and click on "Start Creating".
8. Add New child and Sibling.
9. Update the "QR code required?" as Yes and observe the "QR code" field
10. Update the "QR code required?" as No and observe the "QR code" field
11. Mouse hover on "QR code" field and observe the text displayed"
12.Click on save.</t>
  </si>
  <si>
    <t>1. QR-Code field should be Enabled if the user QR-code Required filed is set on YES.
2. QR-Code field should be disabled if the user QR-code Required filed is set on NO.
3. Proper message "Digital Infrastructure for Augmented Learning" should be dispplayed when the user mouse hover on QR code required field and "?"</t>
  </si>
  <si>
    <t>Verify whether proper validation is happening for "QR code" field , when user set the "QR code required?" field to "Yes" and try to save the data in below scenarios:
1) Empty "QR code" field
2) Invalid QR code entered in the "QR code" - unit level, root level
3) QR code entered which belongs to different organization (tenant) - unit level, root level</t>
  </si>
  <si>
    <t>1. Open the Sunbird Portal
2. Login with valid book creator credentials.
3. Click on Switch to joyful theme
4. Click on Profile icon
5. Click on Workspace.
6. Click on Book.
7. Fill all the fields and click on "Start Creating".
8. Add New child and Sibling.
9. Make the "QR code required?" field as "Yes"
10. Observe below scenarios:
a) keep the QR code field empty
b) Update Invalid QR code 
c) Update QR code that belongs to different organisation (tenant)</t>
  </si>
  <si>
    <t>Proper Validation message should be displayed under below scenarios:
1) Empty "QR code" field
2) Invalid QR code entered in the "QR code" - unit level, root level
3) QR code entered which belongs to different organization (tenant) - unit level, root level</t>
  </si>
  <si>
    <t>verifyQRCodeAtBookLevelAndUnitLevel</t>
  </si>
  <si>
    <t xml:space="preserve">Verify QR code generation and download in below scenarios:
1) If the book has N no of node, N+1 QR code gets generated
2) Generate QR code is enabled with adding nodes to the book
3) User can generate minimum 2 QR code
4) QR code download is successful in local system in zip format
5) QR code has indexing in the QR code download file
6) QR can be unzipped and added in the book one by one
</t>
  </si>
  <si>
    <t xml:space="preserve">1. Open the Sunbird Portal
2. Login with valid book creator credentials.
3. Click on Switch to joyful theme
4. Click on Profile icon
5. Click on Workspace.
6. Click on Book.
7. Fill all the Name, Publisher and Year and click on "Start Creating".
8. Generate QR code in the below scenarios:
  - If the book has N no of node, N+1 QR code gets generated
  - "Generate QR code" is enabled with adding nodes to the book
  - User can generate minimum 2 QR code
  - QR code download is successful in local system in zip format
  - QR code has indexing in the QR code download file
  - QR can be unzipped and added in the book one by one
 </t>
  </si>
  <si>
    <t>&gt;Textbook creator should be able to generate requried Number of QR code Min 2 and Max 250 qr code , after download able to Unzipp and added into the book.</t>
  </si>
  <si>
    <t>Verify that user can generate maximum 250 qr code</t>
  </si>
  <si>
    <t>1. Open the Sunbird Portal
2. Login with valid book creator credentials.
3. Click on Switch to joyful theme
4. Click on Profile icon
5. Click on Workspace.
6. Click on Book.
7. Fill all the Name, Publisher and Year and click on "Start Creating".
8. Update all the root node details
9. Click on "QR code" button and update the count as 250 and clikc on "Request"</t>
  </si>
  <si>
    <t xml:space="preserve">- "QR code Generate" toast message should appear once the QR codes are generated
- Download QR code button should get activated </t>
  </si>
  <si>
    <t>download250QRCode</t>
  </si>
  <si>
    <t>Verify that post providing values for "QR CODE REQUIRED" field as "below, user should be able to send the book for review:
1) "QR CODE REQUIRED" field as "Yes" and updating valid QR code in "QR code" field - Book can be send for review and QR code gets linked successfully
2) "QR CODE REQUIRED" field as "No" - Book can be send for review
3) "QR CODE REQUIRED" field as "Yes" and updating valid QR code in "QR code" field in the root node of the book - Book can be sent for review</t>
  </si>
  <si>
    <t xml:space="preserve">1. Open the Sunbird Portal
2. Login with valid book creator credentials.
3. Click on Switch to joyful theme
4. Click on Profile icon
5. Click on Workspace.
6. Click on Book.
7. Fill all the fields and click on "Start Creating".
8. Update all the root node details and add child and sibling nodes to the book
9. Send the book for review in below scenarios
a) Make the"QR CODE REQUIRED" field as "Yes" and update valid QR code in "QR code" field
b) Make "QR CODE REQUIRED" field as "No"
c) Make "QR CODE REQUIRED" field as "Yes" and update valid QR code in "QR code" field in the root node of the book
</t>
  </si>
  <si>
    <t>Book should be sent for review in all the mentioned scenarios</t>
  </si>
  <si>
    <t>createBookWithQrCodeAndPublish</t>
  </si>
  <si>
    <t>Verify that post updating QR code, user is able to edit and save the textbook</t>
  </si>
  <si>
    <r>
      <rPr>
        <rFont val="&quot;Trebuchet MS&quot;"/>
        <color theme="1"/>
        <sz val="11.0"/>
      </rPr>
      <t xml:space="preserve">Scenario 1:
</t>
    </r>
    <r>
      <rPr>
        <rFont val="&quot;Trebuchet MS&quot;"/>
        <color theme="1"/>
        <sz val="11.0"/>
      </rPr>
      <t>1. Open the Sunbird portal.
2. Login with Book creator credentials.
3. Click on Switch to joyful theme
4. Click on Profile icon
5. Click on Workspace.
6. Open book in "draft" / "Live" book.
7. Update the book with child nodes and update "QR code required?" field as "Yes" and update the "QR code" to the nodes
8. Save the book
9. Continue to update the textbook</t>
    </r>
  </si>
  <si>
    <t>Post migrating (attaching) QR code, user able to edit and save the textbook</t>
  </si>
  <si>
    <t>openDraftLiveBookAndUpdateChildNodesWithQrCodeAndSave</t>
  </si>
  <si>
    <t>Verify that validation is not applied to migrated QR code for character length</t>
  </si>
  <si>
    <r>
      <rPr>
        <rFont val="&quot;Trebuchet MS&quot;"/>
        <color theme="1"/>
        <sz val="11.0"/>
      </rPr>
      <t xml:space="preserve">Scenario 2:
</t>
    </r>
    <r>
      <rPr>
        <rFont val="&quot;Trebuchet MS&quot;"/>
        <color theme="1"/>
        <sz val="11.0"/>
      </rPr>
      <t>1. Open the Sunbird portal.
2. Login with Book creator credentials.
3. Click on Switch to joyful theme
4. Click on Profile icon
5. Click on Workspace.
6. Open book in "draft" / "Live" book.
7. Update the book with child nodes and update QR code with lessa dn more than 6 characters
8. Oberse that error does mention about the character length of the QR code</t>
    </r>
  </si>
  <si>
    <t>Validation message does not mention about the length of the QR code attached</t>
  </si>
  <si>
    <t>createbookWothQrCodeAndValidateInvalidErrorForSixChar</t>
  </si>
  <si>
    <t>Verify that textbook book get saved only if the attached QR code is generated to that tenant for which book is created</t>
  </si>
  <si>
    <t>1. Open the Sunbird portal.
2. Login with Book creator credentials.
3. Click on Switch to joyful theme
4. Click on Profile icon
5. Click on Workspace.
6. Open book in "draft" / "Live" book.
7. Update the book with child nodes and update "QR code required?" field as "Yes" and update the "QR code" to the nodes which was generated for that same tenant
8. Save the book</t>
  </si>
  <si>
    <t>Textbook book should get saved only if the attached QR code is generated to that tenant for which book is created else validation message is displayed</t>
  </si>
  <si>
    <t>SearchWithQRcode</t>
  </si>
  <si>
    <t>Verify that system throws error when user attached QR code to the book, where the attached QR code was generated to other tenant</t>
  </si>
  <si>
    <t xml:space="preserve">1. Open the Sunbird portal.
2. Login with Book creator credentials.
3. Click on Switch to joyful theme
4. Click on Profile icon
5. Click on Workspace.
6. Open book in  "Live" book.
7. Update "QR code required?" field as "Yes" and update the "QR code" to the nodes, which was generated for different tenant
</t>
  </si>
  <si>
    <t>System should throw an error when user attaches QR code to the book, where the attached QR code was generated to other tenant</t>
  </si>
  <si>
    <t>openLiveBookAndUpdateChildNodesWithQrCodeOfDiffTenant</t>
  </si>
  <si>
    <t xml:space="preserve">1. Open the Sunbird portal.
2. Login with Book creator credentials.
3. Click on Switch to joyful theme
4. Click on Profile icon
5. Click on Workspace.
6. Open book in "draft" 
7. Update "QR code required?" field as "Yes" and update the "QR code" to the nodes, which was generated for different tenant
</t>
  </si>
  <si>
    <t>openDraftBookAndUpdateChildNodesWithQrCodeOfDiffTenant</t>
  </si>
  <si>
    <t>Verify that user can search the book by using QR code and gets appropriate result</t>
  </si>
  <si>
    <t>1. Open the Sunbird portal.
2. Login with valid credentials or guest user
3. Click on Switch to joyful theme
4. Go to library page, search the QR code of the book that is published
5. Observe the result</t>
  </si>
  <si>
    <t>User should be able to search the book by using QR code and get appropriate result</t>
  </si>
  <si>
    <t>Verify that New QR code is tagged successfully to Child and siblings of the book and user is able the search with the QR code tagged and able to consume the content</t>
  </si>
  <si>
    <t>1. Open the Sunbird portal.
2. Login with Book creator credentials.
3. Click on Switch to joyful theme
4. Click on Profile icon
5. Click on Workspace.
6. Open book in "draft" / "Live" book.
7. Select the book for which QR code is already migrated
8. Edit the book.
9. Add some nodes and generate new QR code
10. Attach the new QR codes to newly added nodes and send for review
11. Login as reviewer -&gt; Workspace-&gt; up for review -&gt; Publish the book
12. Go to library page and search for the newly added QR code
13. Observe the result</t>
  </si>
  <si>
    <t>User should be able to search the newly tagged QR code in the book and should be able to consume the content</t>
  </si>
  <si>
    <t>Verify that user is able to get the content on consumption when user searches the qr code which is associated / attached to the book.</t>
  </si>
  <si>
    <t>1. Open the Subird portal
2. Login with valid credentials / guest
3. Go to home page.
4. Enter the QR code in search text book
5. Select the book / content from the result page.
6. Consume the book contents</t>
  </si>
  <si>
    <t>User should be able to get the content on consumption when user searches the qr code which is associated / attached to the book.</t>
  </si>
  <si>
    <t>Verify user can generate QR code for old book which are in following status:
1)Draft
2)Live</t>
  </si>
  <si>
    <t>Draft:
1. Open the Sunbird portal.
2. Login with Book creator credentials.
3. Click on Switch to joyful theme
4. Click on Profile icon
5. Click on workspace
6. Go to draft bucket
7. Edit the old book.
8. Click on Qr code arrow key icon 
9. Click on Generate QR codes
10. Observe "Request for QR Codes" popup is displayed
11. Enter the number of qr code required in textbox &gt; Request
12. Observe toast message is displayed
13.  Click on Qr code arrow key icon again
14. Click on  Download 1 +1 QR codes
15. Observe QR code zip file is downloaded in local
Live:
1. Open the Sunbird portal.
2. Login with Book creator credentials.
3. Click on Switch to joyful theme
4. Click on Profile icon
5. Click on workspace
6. Go to published bucket
7. Edit the book.
8. Click on Qr code arrow key icon 
9. Click on Generate QR codes
10. Observe "Request for QR Codes" popup is displayed
11. Enter the number of qr code required in textbox &gt; Request
12. Observe toast message is displayed
13.  Click on Qr code arrow key icon again
14. Click on  Download 1 +1 QR codes
15. Observe QR code zip file is downloaded in local</t>
  </si>
  <si>
    <t>QR code should be generated and downloaded to the old textbook in both draft and live status</t>
  </si>
  <si>
    <t>qrCodeAbleToDownloadAndGenerateInDraftTextbook</t>
  </si>
  <si>
    <t>Verify that book creator is displayed with a warning message during sending the book for review when "QR code required?" field is marked "Yes" and QR code in not updated in root node or unit node</t>
  </si>
  <si>
    <t>1. Open the Sunbird Portal
2. Login with valid book creator credentials(TN, AP and RJ Tenant).
3. Click on Switch to joyful theme
4. Click on Profile icon
5. Click on Workspace.
6. Click on Book.
7. Fill all the fields and click on "Start Creating"
8. Fill the metadata in the root node.
9. Add some units.
10. Select QR required field as Yes.
11. Generate the QR code and download.
12. Update the "QR code required?" as Yes and do not update the "QR code"
13. Save the textbook and click on send for review
14. Observe warning message is shown.</t>
  </si>
  <si>
    <t>Warning message should get displayed when user sends the book for review when "QR code" is not update while "QR code required?" field is updated to "Yes" and the book should not be sent to review</t>
  </si>
  <si>
    <t>qrCodeWarningMessage</t>
  </si>
  <si>
    <t>Verify that while uploading TOC via CSV, if "QR CODE REQUIRED" value provided is "YES", then post uploading the CSV, "QR CODE REQUIRED? " field should be enabled on the UI and user should be able to link the dial codes from UI at both unit level and root level
&amp;
Verify that while updating TOC via CSV, if "QR CODE REQUIRED" values provided is "NO", then post uploading the CSV, "QR CODE REQUIRED?" field should be disabled on the UI</t>
  </si>
  <si>
    <t>1. Open the Sunbird Portal
2. Login with valid book creator credentials(TN, AP and RJ Tenant).
3. Click on Switch to joyful theme
4. Click on Profile icon
5. Click on Workspace.
6. Click on Book.
7. Edit the already created book.
8. Click on 3 dots menu beside the folder option &gt; Download the csv file.
9. Open the csv file &gt; Change the "QR code required?" field to YES and save the file
10. Click on 3 dots menu beside the folder option &gt; upload folder metadata using csv file.
11. Click on "Select file to upload" button from the dialog box &gt; Upload the CSV from local
12. Observe QR field in root/child/sibling nodes in editor
13. Add QR code to the text field &gt; Save as drafts
14. Observe the result.
1. Open the Sunbird Portal
2. Login with valid book creator credentials(TN, AP and RJ Tenant).
3. Click on Switch to joyful theme
4. Click on Profile icon
5. Click on Workspace.
6. Click on Book.
7. Edit the already created book.
8. Click on 3 dots menu beside the folder option &gt; Download the csv file.
9. Open the csv file &gt; Change the "QR code required?" field to No and save the file
10. Click on 3 dots menu beside the folder option &gt; upload folder metadata using csv file.
11. Click on "Select file to upload" button from the dialog box &gt; Upload the CSV from local
14. Observe the result on UI</t>
  </si>
  <si>
    <t>While uploading TOC via CSV, if "QR CODE REQUIRED" when the value provided is "YES", then post uploading the CSV, "QR CODE REQUIRED? " field should be enabled on the UI and user should be able to link the dial codes from UI at both unit level and root level
&amp;
While updating TOC via CSV, if "QR CODE REQUIRED" when values provided is "NO", then post uploading the CSV, "QR CODE REQUIRED?" field should be disabled on the UI</t>
  </si>
  <si>
    <t>Verify that Book creator is able to see all correct details when it's opened from "Submitted for Review" page
- "QR code requied?" field , "QR code" field
- All the linked content ( etextbook, course, collection, resources)
- Order of the added content</t>
  </si>
  <si>
    <t>1. Open the Sunbird Portal
2. Login with valid book creator credentials(TN, AP and RJ Tenant).
3. Click on Switch to joyful theme
4. Click on Profile icon
5. Click on Workspace.
6. Click on Book.
7. Add book title and add BMC. click on start creating.
8. Add some units and link the contents and send for review.
9. Go to "Submitted for review" bucket
10. Observe the field details</t>
  </si>
  <si>
    <t>Book creator should be able to see all correct details when it's opened from "Submitted for Review" page
- "QR code requied?" field , "QR code" field
- All the linked content ( etextbook, course, collection, resources)
- Order of the contents</t>
  </si>
  <si>
    <t>Verify that when the reviewer rejects the Book with 
QR code and the user is able to see the QR code attached 
when he opens from the Drafts Section</t>
  </si>
  <si>
    <t xml:space="preserve">
 When the reviewer rejects the Book with QR code and the user is able to see the QR code attached when he opens from the Drafts Section</t>
  </si>
  <si>
    <t>Verify that when the reviewer rejects the Book with QR code and the Creator updates the QR code from one unit to another and then sends to review. Reviewer should be able to see the updated QR code</t>
  </si>
  <si>
    <t>1. Open the Sunbird Portal
2. Login with valid book reviewer credentials.
3. Click on Switch to joyful theme
4.Click on Profile icon
5. Click on Workspace.
6. Go to up for review.
7. Reject the book 
8. Login with book creator credentials.
9.Click on Profile icon
10.Click on workspace.
11. Open the book from draft
12. Update the QR code and send for review</t>
  </si>
  <si>
    <t>When the reviewer rejects the Book with QR code and the Creator updates the QR code from one unit to another and then sends to review. Reviewer should be able to see the updated QR code</t>
  </si>
  <si>
    <t>CheckStatusDraftAndLive</t>
  </si>
  <si>
    <t>Verify that the user is able to Enter the given QR code and get the Textbook details.
&amp; verify if same QR Code is linked to multiple units then 
validation message should throw.</t>
  </si>
  <si>
    <t>1. Open the Sunbird Portal
2. Login with valid book reviewer credentials.
3. Click on Switch to joyful theme
4.Click on Profile icon
5. Click on Workspace.
6. Go to up for review.
7. Reject the book 
8. Login with book creator credentials.
9.Click on Profile icon
10.Click on workspace
11. Open the book from draft
12. Update the QR code and send for review
13. Publish the book.
14. Search the book by QR code &amp; observe the result.
15. Observe validation message is shown if QR code
is linked to multiple units of the textbook.</t>
  </si>
  <si>
    <t>&gt; The user is able to Enter the given QR code and get the Textbook details
&gt; The user should be displayed with validation message when same QR code is attached to 2 units</t>
  </si>
  <si>
    <t>editContentAndSendForReview</t>
  </si>
  <si>
    <t>User is able to edit downloaded textbook CSV and upload it again with new update
- user can make the QR required Yes to no and remvoe the QR code
- Add topic
- Add keywords
- Add purpose text field
- Add new linked content</t>
  </si>
  <si>
    <t>1. Open the Sunbird Portal
2. Login with valid book creator credentials(TN, AP and RJ Tenant).
3. Click on Switch to joyful theme
4.Click on Profile icon
5. Click on Workspace
6. Click on Create Book.
7. Add book title and add BMC. click on start creating.
8. Add some units and downlaod the toc.
9. Update the value in csv</t>
  </si>
  <si>
    <t>User should be able to edit one downloaded textbook ToC CSV and upload it again with new update
- User can make the QR required Yes to no and remvoe the QR code
- Add topic
- Add keywords
- Add purpose text field
- Add new linked content</t>
  </si>
  <si>
    <t>Verify that when creator removes a QR code from any node in Textbook and sends to review, same should be reflecting to the reviewer
Also verify that removed QR code should not show linked content when searched on library page</t>
  </si>
  <si>
    <r>
      <rPr>
        <rFont val="&quot;Trebuchet MS&quot;"/>
        <color theme="1"/>
        <sz val="11.0"/>
      </rPr>
      <t xml:space="preserve">Scenario1:
</t>
    </r>
    <r>
      <rPr>
        <rFont val="&quot;Trebuchet MS&quot;"/>
        <color theme="1"/>
        <sz val="11.0"/>
      </rPr>
      <t xml:space="preserve">1. Open the Sunbird Portal
2. Login with valid book creator credentials(TN, AP and RJ Tenant).
3. Click on Switch to joyful theme
4.Click on Profile icon
5. Click on Workspace
6. Click on Create Book.
7. Add book title and add BMC. click on start creating.
8. Add some units and downlaod the toc.
9. Add QR code ans save the book.
10. Close the editor and reopen the same book.
11. Remove the QR code and save the book.
12. Send the book for review and observe.
</t>
    </r>
    <r>
      <rPr>
        <rFont val="&quot;Trebuchet MS&quot;"/>
        <color theme="1"/>
        <sz val="11.0"/>
      </rPr>
      <t>Scenario 2:</t>
    </r>
    <r>
      <rPr>
        <rFont val="&quot;Trebuchet MS&quot;"/>
        <color theme="1"/>
        <sz val="11.0"/>
      </rPr>
      <t xml:space="preserve">
1. Open the Portal 
2. Login with valid book creator credentials(TN, AP and RJ Tenant). 
3.Click on Profile icon
4. Click on Workspace 
5. Go to published and open the already published book for edit 
6. Add some units and downlaod the toc. 
7. Remove the QR code and send the book for review.
8. As a reviewer observe the result.
9. Try to search Textbook using the same removed DIAL code.
10. Observe the result.</t>
    </r>
  </si>
  <si>
    <t>- Reviewer should not be able to see the removed QR code while reviewing the book
- linked content should not be able to displayed for removed QR code.</t>
  </si>
  <si>
    <t>LinkAndDelinkQRcode</t>
  </si>
  <si>
    <t>Verify that book reviewer able to review and publish the book sucessfully with QR code attached</t>
  </si>
  <si>
    <t>User should have reviewer role</t>
  </si>
  <si>
    <t>1. Open the Sunbird portal.
2. Login with Book reviewer credentials.
3. Click on Switch to joyful theme
4. Click on Profile icon
5. Click on Workspace.
4. Go to up for review.
5. Select the book for which QR code is attached and sent for review
6. Publish the book</t>
  </si>
  <si>
    <t>Book reviewer should be able to review and publish the book sucessfully with attached QR code</t>
  </si>
  <si>
    <t>Verify that user edits old Book published and adds Duplicate QR code to 2 units then user should be displayed with validation message.</t>
  </si>
  <si>
    <t>1. Open the Sunbird Portal
2. Login with valid book creator credentials.
3. Click on Switch to joyful theme
4.Click on Profile icon
5. Click on Workspace
6. Edit a old book from draft /published section.
7. Add 2,3 units
8. Generate and download the QR code.
9. Attache same QR code to 2 units.</t>
  </si>
  <si>
    <t>User edits old Book published and adds Duplicate QR code to 2 units then user should be dsiplayed with validation message.</t>
  </si>
  <si>
    <t>Verify user is able to attach the QR code to the book</t>
  </si>
  <si>
    <t>1. Open the portal
2. Login as book creator
3. Goto worspace
4. Click on book 
5. Fill mandatory fields &gt; Start creating
6. Fill all the mandatory details in root node &gt; Save as drafts
7. Click on +Add child 
8. Fill all the details &gt; Save as drafts
9. Click on QR code down arrow icon
10. Click on Generate QR codes.
11. Click on Download QR codes
12. Open the downloaded qr code from local
13. Copy the qr code
14. Paste the QR code in the code here field
15. Click on green tick mark
16. Publish the book from reviewer</t>
  </si>
  <si>
    <t>User should be able to attach the QR code to the book</t>
  </si>
  <si>
    <t>Verify that there is no breakage in publish flow while publishing the book</t>
  </si>
  <si>
    <t>1. Open the portal
2. Login as book reviewer
3. Goto worspace
4. Click on up for review
5. Click on Publish button &gt; Publish</t>
  </si>
  <si>
    <t>There should be no breakage in publish flow while publishing the book</t>
  </si>
  <si>
    <t>Verify that User is able to scan the downloaded QR code when it is attached to the book</t>
  </si>
  <si>
    <t>1. Open the app
2. Login with valid credentials/guest
3. Tap on QR code scanner in middle of the screen
4. Scan a book qr code 
5. Observe content attached to the dial code is displayed</t>
  </si>
  <si>
    <t>User should be able to scan the downloaded QR code when it is attached to the book</t>
  </si>
  <si>
    <t>Verify that the downloaded QR images are clearly visible to the user and easy to scan on mobile without any breakage</t>
  </si>
  <si>
    <t>The downloaded QR images are clearly visible to the user and easy to scan on mobile without any breakage</t>
  </si>
  <si>
    <t>Verify that user is able to successfully scan the previously generated QR for book</t>
  </si>
  <si>
    <t>User should be able to successfully scan the previously generated QR for book</t>
  </si>
  <si>
    <t>Verify user is able to generate QR code while creating a course
&amp;
Verify user is able to download the QR code to the course</t>
  </si>
  <si>
    <t>Verify in AP tenant</t>
  </si>
  <si>
    <t>Scenario1:
1. Open the portal
2. Login as Content creator
3. Goto worspace
4. Click on Course 
5. Fill mandatory fields &gt; Start creating
6. Fill all the mandatory details in root node &gt; Save as drafts
7. Click on +Add child 
8. Fill all the details &gt; Save as drafts
9. Click on QR code down arrow icon
10. Click on Generate QR codes.
Scenario2:
1. Open the portal
2. Login as Content creator
3. Goto worspace
4. Click on Course
5. Fill mandatory fields &gt; Start creating
6. Fill all the mandatory details in root node &gt; Save as drafts
7. Click on +Add child 
8. Fill all the details &gt; Save as drafts
9. Click on QR code down arrow icon
10. Click on Generate QR codes.
11. Click on Download QR codes</t>
  </si>
  <si>
    <t>User should be able to generate QR code while creating a course
&amp;
User should be able to download the QR code to the course</t>
  </si>
  <si>
    <t>generateAndDownloadQrCodeForCourse</t>
  </si>
  <si>
    <t>Verify user is able to attach the QR code to the course</t>
  </si>
  <si>
    <t>1. Open the portal
2. Login as Content creator
3. Goto worspace
4. Click on Course
5. Fill mandatory fields &gt; Start creating
6. Fill all the mandatory details in root node &gt; Save as drafts
7. Click on +Add child 
8. Fill all the details &gt; Save as drafts
9. Click on QR code down arrow icon
10. Click on Generate QR codes.
11. Click on Download QR codes
12. Open the downloaded qr code from local
13. Copy the qr code
14. Paste the QR code in the code here field
15. Click on green tick mark
16. Publish the book from reviewe</t>
  </si>
  <si>
    <t>User should be able to attach the QR code to the course</t>
  </si>
  <si>
    <t>1. Verify that the download QR code option is displayed in the published section and on click a CSV file is downloaded.
The downloaded CSV File should have the following fields:
i) Course Name
ii) Dial Codes
iii) Image Url
2. Verify that the user is able to use the QR and search a course and fetch the course successfully.</t>
  </si>
  <si>
    <t>1.User should have content creator role.
2. User should have created course and it must be under live status.</t>
  </si>
  <si>
    <t>1. Open Staging explore page.
2. Click on sign in link.
3. Login with content creator credentials.
4. Click on Switch to joyful theme
5. Click on Profile icon
6. Go to Workspace-&gt;Published.
7. Click on Download QR code option.
8. Verify CSV file can be downloaded.
9. Verify the fields in the downloaded CSV File.
10. Take the QR code from the csv file and search for the corresponding course in the application.
11. Verify that the course linked to the QR code is displayed.</t>
  </si>
  <si>
    <t>1. Download QR code option should get displayed in the published section and on click a CSV file should get downloaded.
The downloaded CSV File must have the following fields:
i) Course Name
ii) Dial Codes
iii) Image Url
2. The corresponding course should be displayed when the user enter the QR code and search.</t>
  </si>
  <si>
    <t>CO-474</t>
  </si>
  <si>
    <t>Verify reviewer is able to review the added QR Code in the collection</t>
  </si>
  <si>
    <t>QR code should be added to collection and send it for review</t>
  </si>
  <si>
    <t>1. Login to portal with content reviewer user
2. Go to worksapce 
3. up for review
4. Select the collection
5. Observe</t>
  </si>
  <si>
    <t>Reviewer should be able to review the added QR Code in the collection</t>
  </si>
  <si>
    <t>reviewerAbleToReviewAddedQrCode</t>
  </si>
  <si>
    <r>
      <rPr>
        <rFont val="&quot;Trebuchet MS&quot;"/>
        <sz val="11.0"/>
      </rPr>
      <t>Verify that user is able to autogenerate QR codes for the published courses and the CSV should have following fields
1. Course Name
2. Dialcodes
3. Image Url 
The Image URL should be in the below format:</t>
    </r>
    <r>
      <rPr>
        <rFont val="&quot;Trebuchet MS&quot;"/>
        <color rgb="FF000000"/>
        <sz val="11.0"/>
      </rPr>
      <t xml:space="preserve"> </t>
    </r>
    <r>
      <rPr>
        <rFont val="&quot;Trebuchet MS&quot;"/>
        <sz val="11.0"/>
      </rPr>
      <t xml:space="preserve">
</t>
    </r>
  </si>
  <si>
    <t>steps to be updated</t>
  </si>
  <si>
    <t>1. Open the staging portal
2. Login with creator credentials
3. Open profile and go to workspace
4. Go to published bucket
5. Click on "Download course QR code" button on the right hand side</t>
  </si>
  <si>
    <t>User should be able to autogenerate QR codes for the published courses</t>
  </si>
  <si>
    <t>Check telemetry data on clicking Generate QR codes
Check telemetry data for Download QR codes</t>
  </si>
  <si>
    <t>1. Login to portal with valid book creator credentials
2. Go to workspace.
3. Start creating book
4. Add some units 
5.Click on generate QR codes 
6. Observe the the telemetry
7. Download the QR codes.
8. Observe the telemetry</t>
  </si>
  <si>
    <t>{"eid":"INTERACT","ets":1597822755289,"ver":"3.0","mid":"INTERACT:2fa884a9acc8e7fecfa668a7ff5a12ad","actor":{"id":"dca7518d-5886-4251-94aa-360c762b1182","type":"User"},"context":{"channel":"0124784842112040965","pdata":{"id":"staging.diksha.portal","ver":"3.2.10","pid":"sunbird-portal.collectioneditor"},"env":"textbook","sid":"vRfXFB746WLAlH_34l-Vrm1IYKsz6neo","did":"1a9c155ad3a4d6f38ca2062068bdb62c","cdata":[{"id":"toc:qrcode:generate","type":"Feature"},{"id":"SB-7959","type":"Task"}],"rollup":{"l1":"0124784842112040965"}},"object":{"id":"do_2130893637446205441545","type":"Content","ver":"0"},"tags":["0124784842112040965","0124784842112040965"],"edata":{"type":"click","id":"button","subtype":"reserveDialCode","plugin":{"id":"org.ekstep.sunbirdcommonheader","ver":"1.9"},"target":{"id":"reserveDialCodeButton","ver":"","type":""}}}
===============
{"eid":"LOG","ets":1597823084402,"ver":"3.0","mid":"LOG:2aa3e39a451e776789ea2fa273f2df19","actor":{"id":"dca7518d-5886-4251-94aa-360c762b1182","type":"User"},"context":{"channel":"0124784842112040965","pdata":{"id":"staging.diksha.portal","ver":"3.2.10","pid":"sunbird-portal.collectioneditor"},"env":"textbook","sid":"vRfXFB746WLAlH_34l-Vrm1IYKsz6neo","did":"1a9c155ad3a4d6f38ca2062068bdb62c","cdata":[{"id":"toc:qrcode:generate","type":"Feature"},{"id":"SB-7959","type":"Task"}],"rollup":{"l1":"0124784842112040965"}},"object":{"id":"do_2130893637446205441545","type":"Content","ver":"0"},"tags":["0124784842112040965","0124784842112040965"],"edata":{"type":"api_call","level":"INFO","message":"","params":[{"path":"%2Faction%2Fdialcode%2Fv1%2Freserve%2Fdo_2130893637446205441545","method":"POST","request":"{\"request\":{\"dialcodes\":{\"count\":7,\"qrCodeSpec\":{\"errorCorrectionLevel\":\"H\"}}}}","response":"","responseTime":820,"status":"OK","uip":"","level":"INFO","message":""}],"pageid":"textbook"}}
==================
{"eid":"INTERACT","ets":1597823119272,"ver":"3.0","mid":"INTERACT:6f7c082966184e34756e55c5ba70f20d","actor":{"id":"dca7518d-5886-4251-94aa-360c762b1182","type":"User"},"context":{"channel":"0124784842112040965","pdata":{"id":"staging.diksha.portal","ver":"3.2.10","pid":"sunbird-portal.collectioneditor"},"env":"textbook","sid":"vRfXFB746WLAlH_34l-Vrm1IYKsz6neo","did":"1a9c155ad3a4d6f38ca2062068bdb62c","cdata":[],"rollup":{"l1":"0124784842112040965"}},"object":{"id":"do_2130893637446205441545","type":"Content","ver":"0"},"tags":["0124784842112040965","0124784842112040965"],"edata":{"type":"click","id":"button","subtype":"downloadQRCodes","plugin":{"id":"org.ekstep.sunbirdcommonheader","ver":"1.9"},"target":{"id":"downloadQRCodesButton","ver":"","type":""}}}</t>
  </si>
  <si>
    <t>Verify that User is able to scan the downloaded QR code when it is attached to the course</t>
  </si>
  <si>
    <t>1. Open the app
2. Login with valid credentials/guest
3. Tap on QR code scanner in middle of the screen
4. Scan a Course qr code 
5. Observe content attached to the dial code is displayed</t>
  </si>
  <si>
    <t>User should be able to scan the downloaded QR code when it is attached to the course</t>
  </si>
  <si>
    <t>The downloaded QR images should be clearly visible to the user and easy to scan on mobile without any breakage</t>
  </si>
  <si>
    <t xml:space="preserve">Verify that the content is starts playing in landscape mode when the user clicks on play icon in QR-code result page.
&amp; Verify that the content is starts playing in landscape mode when the user clicks on replay icon present in canvas player.
</t>
  </si>
  <si>
    <t>1. Open the staging url:https://staging.sunbirded.org/
2. Login with User credential's.
3. search the content with QR code
4. Consume the content
5. Observe</t>
  </si>
  <si>
    <t>User should able play the content in landscape mode from searching QR code</t>
  </si>
  <si>
    <t>PlayContentFromQRCode</t>
  </si>
  <si>
    <t>Verify that user is able scan the autogenerated QR codes successfully for courses</t>
  </si>
  <si>
    <t>User should be able to scan the autogenerated QR codes successfully</t>
  </si>
  <si>
    <t>Verify that user is able to successfully scan the existing QR codes in course(through editor and autogenerated)</t>
  </si>
  <si>
    <t>User should be able to successfully scan the previously generated QR codes in course(through editor and autogenerated)</t>
  </si>
  <si>
    <t>Verify creator is able to download QR code to the collection and send for review.</t>
  </si>
  <si>
    <t xml:space="preserve">1. Login to portal with content creator user
2. Go to worksapce 
4. Add new child
5. Add content
6. Click on generate QR code ( if configured)
7. Download the QR code
</t>
  </si>
  <si>
    <t>Creator should be able to add the downloaded QR code to the collection and send for review.</t>
  </si>
  <si>
    <t>generateAndDownloadQRcodesInCollection</t>
  </si>
  <si>
    <t>Verify creator is able to Generate the QR code and download the QR code while creating the collection.(it should be configured)</t>
  </si>
  <si>
    <t xml:space="preserve">1. Login to portal with content creator user
2. Go to worksapce 
3. Select the collection from dreaft bucketr
4. Add new child
5. Add content
6. Click on generate QR code ( if configured)
7. Download the QR code
</t>
  </si>
  <si>
    <t>Creator should be able to Generate the QR code and download the QR code while creating the collection.(it should be configured)</t>
  </si>
  <si>
    <t>SB-28693</t>
  </si>
  <si>
    <t>Backend(API)</t>
  </si>
  <si>
    <t>Verify that user is able to define his own context metadata schema again the dialcode (mandatory fiels, check boxes, type of value, these fields can be defined exclusively by the user) using update API call</t>
  </si>
  <si>
    <t>the defined context schema should be configured in backend</t>
  </si>
  <si>
    <t xml:space="preserve">1. Define a context schema for dialcode
2. Ask the developwers to configure it
3. Open postman
4. Update the context schema for dialcode using update API
5. Read the dialcode using read api
 </t>
  </si>
  <si>
    <t>The configured content schema shoudl be available in the response of the read api</t>
  </si>
  <si>
    <t>https://sunbirdstagingpublic.blob.core.windows.net/sunbird-dial-staging/jsonld-schema/local/sbed/context.json</t>
  </si>
  <si>
    <t>Verify that user is able to update context metadata against the dialcode by update API</t>
  </si>
  <si>
    <t>1. Open postman
2. Update a dialcode with context schema using update API</t>
  </si>
  <si>
    <t>Verify that user should be able to update context metadata against the dialcode by update API</t>
  </si>
  <si>
    <t>curl --location --request PATCH 'https://staging.sunbirded.org//api/dialcode/v2/update/P9G6A9' \
--header 'X-Channel-ID: 01269878797503692810' \
--header 'Content-Type: application/json' \
--header 'Authorization: Bearer eyJhbGciOiJIUzI1NiIsInR5cCI6IkpXVCJ9.eyJpc3MiOiJxSVg4R1paOVg5eEQ4OGdENWU4WkZTN1FJTERueWxZdiJ9.iDXhLiLkRaDWTKcsstOhzJSvj4qWX_OuGUbCfHwIFeU' \
--data-raw '{
    "request": {
        "dialcode": {
            "contextInfo": {
                "@type": "sb-ed:TextBookUnit",
                "identifier": "[do_113555909273051136169]",
                "name": "Textbook Unit 4",
                "parentInfo": {
                    "name": "Test Context 6",
                    "channel": "{{X-Channel-ID}}",
                    "identifier": "do_113555904320774144162",
                    "primaryCategory": "Digital Textbook",
                    "framework": {
                        "subject": [
                            "Mathematics"
                        ],
                        "identifier": "tn_k-12",
                        "medium": [
                            "English"
                        ],
                        "board": "CBSE"
                    },
                    "status": "Live",
                    "@type": "sb-ed:TextBook"
                }
            }
        }
    }
}'
-------------------------
{
    "id": "api.dialcode.update",
    "ver": "1.0",
    "ts": "2022-12-19T13:18:48.101Z",
    "params": {
        "resmsgid": "ac06d550-7f9f-11ed-b456-7de5a36d43e2",
        "msgid": "abf8a480-7f9f-11ed-a6fa-9b7b95b8dd47",
        "status": "successful",
        "err": null,
        "errmsg": null
    },
    "responseCode": "OK",
    "result": {
        "identifier": "P9G6A9"
    }
}</t>
  </si>
  <si>
    <t>Verify that user is able to validate the schema defined (mandatory fiels, datatype)</t>
  </si>
  <si>
    <t xml:space="preserve">1. Open postman
2. Update a dialcode with context schema using update API with unmatching datatype values
3. Observe the response </t>
  </si>
  <si>
    <t xml:space="preserve">Validation error should be thrown mentioning the validation error </t>
  </si>
  <si>
    <t>Verify that user should be only able to see the defined context metadata fields which were defined exclusively</t>
  </si>
  <si>
    <t>1. Open postman
2. Update a dialcode with context schema using update API
3. Read the dialcode using read API</t>
  </si>
  <si>
    <t>Verify the response of the read api, it should be according to the updated content info (the response should have context info field and the context schema)</t>
  </si>
  <si>
    <t>Verify that user is able to update context metadata for existing dialcodes as well (previosly created dialcodes)</t>
  </si>
  <si>
    <t>1. Open postman
2. Update an existing dialcode with context schema using update API</t>
  </si>
  <si>
    <t>User should be able to update the existing dialocode with context info</t>
  </si>
  <si>
    <t>Verify that when the existing dialcode is updated with context metadata, user should be able to validate it accordingly</t>
  </si>
  <si>
    <t>1. Open postman
2. Update an existing dialcode with context schema using update API (correct and wrong values</t>
  </si>
  <si>
    <t xml:space="preserve">Validation error should be thrown mentioning the validation error incase of wrong input and validation should be successfull when the datatypes are according to the defined schema </t>
  </si>
  <si>
    <t>Verify that when the existing dialcode is updated with context metadata, it is reflected properly when user calls the read api against the dial code</t>
  </si>
  <si>
    <t>1. Open postman
2. Update an existing dialcode with context schema using update API
3. Read the dialcode using read API</t>
  </si>
  <si>
    <t>SB-29005</t>
  </si>
  <si>
    <t>Verify that user is able to use update API call to update the context info</t>
  </si>
  <si>
    <t>Context info should be updated when user updates the dialcode (use read API)</t>
  </si>
  <si>
    <t>Verify that user is able to get response in Json-ld format when user call read api for dialcode by passing additional header accept:application/ld+jason (Using API testing tools like postman etc..)
&amp;
Verify that user is able to get the appropriate context details of the dial code along with jason-ld response</t>
  </si>
  <si>
    <t>User should have updated context info for the dialcode
curl --location --request GET 'https://staging.sunbirded.org//dial/D9C2U1' \
--header 'Accept: application/ld+json' \
--header 'Cookie: connect.sid=s%3Acg1P0MpEHe8DdaQ5tLvCGEm-TK-IlXhx.M4%2Foycynyy%2FeIn2kcQ9oD0F%2Fl1SQN%2BGQKBovVuKKW%2Fw'</t>
  </si>
  <si>
    <t>1. Open postman
2. Update a dialcode with context schema using update API
3. Read the dialcode using read API
4. Update the header (accept:application/ld+jason)</t>
  </si>
  <si>
    <r>
      <rPr>
        <rFont val="&quot;Trebuchet MS&quot;"/>
        <sz val="11.0"/>
      </rPr>
      <t>curl --location --request GET '</t>
    </r>
    <r>
      <rPr>
        <rFont val="&quot;Trebuchet MS&quot;"/>
        <color rgb="FF1155CC"/>
        <sz val="11.0"/>
        <u/>
      </rPr>
      <t>https://staging.sunbirded.org//dial/K1X6D7</t>
    </r>
    <r>
      <rPr>
        <rFont val="&quot;Trebuchet MS&quot;"/>
        <sz val="11.0"/>
      </rPr>
      <t>' \
--header 'Accept: application/ld+json' \
--header 'Cookie: connect.sid=s%3AqOIwrhDpXRF-gt861ohUAOryFdJaJzfg.p53Fs6g0du%2BqdjZLXNP3Gf9LDmhbn9R2ul4n8TsCsf4'
Response:
{
    "id": "api.dialcode.read",
    "ver": "1.0",
    "ts": "2022-09-13T06:42:40.905Z",
    "params": {
        "resmsgid": "439ac790-332f-11ed-a56a-a358f6262ab5",
        "msgid": "4399dd30-332f-11ed-bf15-cf94c93cbf5b",
        "status": "successful",
        "err": null,
        "errmsg": null
    },
    "responseCode": "OK",
    "result": {
        "dialcode": {
            "identifier": "K1X6D7",
            "contextInfo": [
                {
                    "@type": "sb-ed:TextBookUnit",
                    "identifier": "[do_113555909273051136169]",
                    "name": "Textbook Unit 4",
                    "parentInfo": {
                        "name": "Test Context 6",
                        "channel": "01309282781705830427",
                        "identifier": "do_113555904320774144162",
                        "primaryCategory": "Course",
                        "framework": {
                            "subject": [
                                "Mathematics"
                            ],
                            "identifier": "tn_k-12",
                            "medium": [
                                "English"
                            ],
                            "board": "CBSE"
                        },
                        "status": "Live",
                        "@type": "sb-ed:TextBook"
                    }
                }
            ],
            "generatedOn": "2021-12-06T06:53:39.814+0000",
            "@type": "https://staging.sunbirded.org/ns/DIAL",
            "batchCode": "do_21342483194694860812311",
            "channel": "01269878797503692810",
            "@id": "https://staging.sunbirded.org/dial/K1X6D7",
            "@context": "https://sunbirdstagingpublic.blob.core.windows.net/sunbird-dial-staging/jsonld-schema/local/sbed/context.json",
            "status": "Draft"
        }
    }
}</t>
    </r>
  </si>
  <si>
    <t>Verify that when user reads a dialcode without any additional header, web page of the dialcode should be displayed
(curl --location --request GET 'https://staging.sunbirded.org//dial/D9C2U1' \
--header 'Cookie: connect.sid=s%3A_Bj5RbIX7tNMqKtsr1HaJUloU__H6mBZ.pkhKcOVj2lxsygTxsgJ6S6cD2IMcBniWibhJySot1TA')</t>
  </si>
  <si>
    <t>User should not have updated context info for the dialcode</t>
  </si>
  <si>
    <t xml:space="preserve">1. Open postman
2. Read the dialcode using read API (without headers)
</t>
  </si>
  <si>
    <t>User shoudl be displayed with content details when user reads the dialcode using read API
curl --location --request GET 'https://staging.sunbirded.org//dial/K1X6D7' \
--header 'Cookie: connect.sid=s%3AqOIwrhDpXRF-gt861ohUAOryFdJaJzfg.p53Fs6g0du%2BqdjZLXNP3Gf9LDmhbn9R2ul4n8TsCsf4'
Response
&lt;!doctype html&gt;
&lt;html lang="en" dir="ltr" data-theme="Default" accessable-theme="accessible" data-mode="" layout="old"&gt;
&lt;head&gt;
        &lt;meta charset="utf-8"&gt;
        &lt;title&gt;&lt;/title&gt;
        &lt;base href="/"&gt;
        &lt;meta name="viewport" content="width=device-width, initial-scale=1"&gt;
        &lt;link rel="icon" type="image/x-icon"&gt;
        &lt;link rel="stylesheet" href="dist/styles.a505602a87a4b0989085.css"&gt;
&lt;/head&gt;
&lt;body&gt;
        &lt;input type="hidden" id="appId" value="staging.sunbird.portal"/&gt;
        &lt;input type="hidden" id="cloudStorageUrls" value="https://s3.ap-south-1.amazonaws.com/ekstep-public-qa/,https://ekstep-public-qa.s3-ap-south-1.amazonaws.com/,https://sunbirdstagingpublic.blob.core.windows.net/sunbird-content-staging/"/&gt;
        &lt;input type="hidden" id="publicStorageAccount" value="https://sunbirdstagingpublic.blob.core.windows.net/"/&gt;
        &lt;input type="hidden" id="defaultTenant" value="ntp"/&gt;
        &lt;input type="hidden" id="exploreButtonVisibility" value="true"/&gt;
        &lt;input type="hidden" id="helpLinkVisibility" value="True"/&gt;
        &lt;input type="hidden" id="apiCacheTtl" value="600"/&gt;
        &lt;input type="hidden" id="userUploadRefLink" value="https://staging.sunbirded.org/help/administrator/register-user/index.html"/&gt;
        &lt;input type="hidden" id="buildNumber" value="5.0.0.dbfdb8b"/&gt;
        &lt;input type="hidden" id="extContWhitelistedDomains" value="youtube.com,youtu.be"/&gt;
        &lt;input type="hidden" id="deviceRegisterApi" value="https://apistaging.sunbired.org/v3/device/register/"/&gt;
        &lt;input type="hidden" id="deviceProfileApi" value="https://staging.open-sunbird.org/api/v3/device/profile/"/&gt;
        &lt;input type="hidden" id="theme" value="default"/&gt;
        &lt;input type="hidden" id="defaultPortalLanguage" value="en"/&gt;
        &lt;input type="hidden" id="instance" value="sunbird"/&gt;
        &lt;input type="hidden" id="deviceId"/&gt;
        &lt;input type="hidden" id="googleCaptchaSiteKey" value="6LcANO4ZAAAAAGIE1ou8ss6IDU1VmGVk0nYWGrk0"/&gt;
        &lt;input type="hidden" id="videoMaxSize" value="150"/&gt;
        &lt;input type="hidden" id="sunbirdDefaultFileSize" value="150"/&gt;
        &lt;input type="hidden" id="reportsLocation" value="reports"/&gt;
        &lt;input type="hidden" id="cdnWorking" value="no"/&gt;
        &lt;input type="hidden" id="offlineDesktopAppTenant" value="tn"/&gt;
        &lt;input type="hidden" id="offlineDesktopAppVersion" value="1.2.0"/&gt;
        &lt;input type="hidden" id="offlineDesktopAppReleaseDate" value="17/3/2020"/&gt;
        &lt;input type="hidden" id="offlineDesktopAppSupportedLanguage" value="English, Assamese, Bengali, Gujarati, Hindi, Kannada, Malayalam, Marathi, Oriya, Punjabi, Tamil, Telugu, Urdu"/&gt;
        &lt;input type="hidden" id="offlineDesktopAppDownloadUrl" value="https://staging.sunbirded.org"/&gt;
        &lt;input type="hidden" id="logFingerprintDetails" value="true"/&gt;
        &lt;input type="hidden" id="deviceApi" value="http://kong:8000/"/&gt;
        &lt;input type="hidden" id="collectionEditorURL" value="collection-editor/index.html"/&gt;
        &lt;input type="hidden" id="contentEditorURL" value="content-editor/index.html"/&gt;
        &lt;input type="hidden" id="genericEditorURL" value="generic-editor/index.html"/&gt;
        &lt;input type="hidden" id="isBotConfigured" value="true"/&gt;
        &lt;input type="hidden" id="botServiceURL" value="/chatapi/bot"/&gt;
        &lt;input type="hidden" id="superAdminSlug" value="tn"/&gt;
        &lt;input type="hidden" id="p1reCaptchaEnabled" value="true"/&gt;
        &lt;input type="hidden" id="p2reCaptchaEnabled" value="true"/&gt;
        &lt;input type="hidden" id="p3reCaptchaEnabled" value="true&gt;"/&gt;
        &lt;input type="hidden" id="enableSSO" value="true"/&gt;
        &lt;input type="hidden" id="reportsListVersion" value="v2"/&gt;
        &lt;input type="hidden" id="blobUrl" value="https://sunbirdstagingpublic.blob.core.windows.net/uci/"/&gt;
        &lt;input type="hidden" id="uciBotPhoneNumber" value="912249757677"/&gt;
        &lt;app-root&gt;&lt;/app-root&gt;
        &lt;script src="dist/runtime.cf49c6cc736e701dfa2b.js" defer&gt;&lt;/script&gt;
        &lt;script src="dist/polyfills-es5.449bbcf7ee2cc5f529dd.js" nomodule defer&gt;&lt;/script&gt;
        &lt;script src="dist/polyfills.6b906563fae1aca24609.js" defer&gt;&lt;/script&gt;
        &lt;script src="dist/scripts.0212ce3dc516a2eb60de.js" defer&gt;&lt;/script&gt;
        &lt;script src="dist/main.bb5de35eba161dbeaf6c.js" defer&gt;&lt;/script&gt;
&lt;/body&gt;
&lt;/html&gt;</t>
  </si>
  <si>
    <t>Verify that user should be displayed with the content details when user scans the dialcode on mobile</t>
  </si>
  <si>
    <t>User should be displayed with the content details when user scans the dialcode on mobile</t>
  </si>
  <si>
    <t>SB-29508</t>
  </si>
  <si>
    <t>Verify that schema validation is not happening when user updates the context of the dial code, when schema.jason file is not associated in the collection folder (schema,jason file can be deleted from the collection folder(schema configuration) from backend)</t>
  </si>
  <si>
    <t>ask devops to remove validation for a particular content type folder</t>
  </si>
  <si>
    <t xml:space="preserve">1. Open postman
2. Update the context for DIAl code for the primary category type for which schema.json file is deleted (textbook in this case) using update API
3. Verify that there is no error thrown in the response
</t>
  </si>
  <si>
    <t>Vaildation error should not be thrown when user updated the dialcode even with unmatched datatypes (for primary category ="textbook")
"curl --location --request PATCH 'https://staging.sunbirded.org/api/dialcode/v2/update/D9C2U1' \
--header 'X-Channel-ID: 01269878797503692810' \
--header 'Content-Type: application/json' \
--header 'Authorization: Bearer eyJhbGciOiJIUzI1NiIsInR5cCI6IkpXVCJ9.eyJpc3MiOiJxSVg4R1paOVg5eEQ4OGdENWU4WkZTN1FJTERueWxZdiJ9.iDXhLiLkRaDWTKcsstOhzJSvj4qWX_OuGUbCfHwIFeU' \
--data-raw '{
    ""request"": {
        ""dialcode"": {
            ""contextInfo"": {
                ""@type"": """",
                ""identifier"": ""[do_113555909273051136169]"",
                ""name"": ""Textbook Unit 4"",
                ""parentInfo"": {
                    ""name"": ""Test Context 6"",
                    ""channel"": ""01309282781705830427"",
                    ""identifier"": ""do_113555904320774144162"",
                    ""primaryCategory"": ""Digital Textbook"",
                    ""framework"": {
                        ""subject"": [
                            ""Mathematics""
                        ],
                        ""identifier"": ""tn_k-12"",
                        ""medium"": [
                            ""English""
                        ],
                        ""board"": ""CBSE""
                    },
                    ""status"": ""Live"",
                    ""@type"": ""sb-ed:TextBook""
                }
            }
        }
    }
}'
Response:
{
    ""id"": ""api.dialcode.update"",
    ""ver"": ""1.0"",
    ""ts"": ""2022-09-13T06:17:28.289Z"",
    ""params"": {
        ""resmsgid"": ""be03e510-332b-11ed-a56a-a358f6262ab5"",
        ""msgid"": null,
        ""status"": ""failed"",
        ""err"": ""ERR_SCHEMA_VALIDATION_FAILED"",
        ""errmsg"": ""ContentInfo schema validation failed: [Required Metadata @type not set]""
    },
    ""responseCode"": ""CLIENT_ERROR"",
    ""result"": {}
}"</t>
  </si>
  <si>
    <t>https://project-sunbird.atlassian.net/browse/ED-3552</t>
  </si>
  <si>
    <t>Backend configuration</t>
  </si>
  <si>
    <t>Verify that there should not be any validation message thrown when user updates the dial code context in above scenario</t>
  </si>
  <si>
    <t>Vaildation error should not be thrown when user updated the dialcode even with unmatched datatypes (for primary category ="textbook")</t>
  </si>
  <si>
    <t>Verify that schema validation is happening when user updates the Dial code context (only when schema.jason file is associated with the collection (shema.jason file should be present when configuring textbook, course))</t>
  </si>
  <si>
    <t xml:space="preserve">1. Open postman
2. Update the context for DIAl code for the primary category type for which schema.json file is not deleted using update API
3. Verify that there is error thrown in the response body for schema validation
</t>
  </si>
  <si>
    <t>Vaildation error should not be thrown when user updated the dialcode even with unmatched datatypes (for primary category ="textbook")"curl --location --request PATCH 'https://staging.sunbirded.org/api/dialcode/v2/update/D9C2U1' \
--header 'X-Channel-ID: 01269878797503692810' \
--header 'Content-Type: application/json' \
--header 'Authorization: Bearer eyJhbGciOiJIUzI1NiIsInR5cCI6IkpXVCJ9.eyJpc3MiOiJxSVg4R1paOVg5eEQ4OGdENWU4WkZTN1FJTERueWxZdiJ9.iDXhLiLkRaDWTKcsstOhzJSvj4qWX_OuGUbCfHwIFeU' \
--data-raw '{
    ""request"": {
        ""dialcode"": {
            ""contextInfo"": {
                ""@type"": """",
                ""identifier"": ""[do_113555909273051136169]"",
                ""name"": ""Textbook Unit 4"",
                ""parentInfo"": {
                    ""name"": ""Test Context 6"",
                    ""channel"": ""01309282781705830427"",
                    ""identifier"": ""do_113555904320774144162"",
                    ""primaryCategory"": ""Digital Textbook"",
                    ""framework"": {
                        ""subject"": [
                            ""Mathematics""
                        ],
                        ""identifier"": ""tn_k-12"",
                        ""medium"": [
                            ""English""
                        ],
                        ""board"": ""CBSE""
                    },
                    ""status"": ""Live"",
                    ""@type"": ""sb-ed:TextBook""
                }
            }
        }
    }
}'
Response:
{
    ""id"": ""api.dialcode.update"",
    ""ver"": ""1.0"",
    ""ts"": ""2022-09-13T06:17:28.289Z"",
    ""params"": {
        ""resmsgid"": ""be03e510-332b-11ed-a56a-a358f6262ab5"",
        ""msgid"": null,
        ""status"": ""failed"",
        ""err"": ""ERR_SCHEMA_VALIDATION_FAILED"",
        ""errmsg"": ""ContentInfo schema validation failed: [Required Metadata @type not set]""
    },
    ""responseCode"": ""CLIENT_ERROR"",
    ""result"": {}
}"</t>
  </si>
  <si>
    <t>Verify that validation is happening for every field when user is updated dialcode context in the above scenario</t>
  </si>
  <si>
    <t xml:space="preserve">1. Open postman
2. Update the context for DIAl code for the primary category type for which schema.json file is not deleted using update API
3. Verify that there is error thrown in the response body for schema validation for all field
</t>
  </si>
  <si>
    <t>Every field should be validated when user updates the context infor for a dialcode (update with correct and wrong values)</t>
  </si>
  <si>
    <t>SB-30118</t>
  </si>
  <si>
    <t>Verify any DIAL code linked to new collection and unit, post publishing, content details should get updated in the DIAL service context info</t>
  </si>
  <si>
    <r>
      <rPr>
        <rFont val="&quot;Trebuchet MS&quot;"/>
        <sz val="11.0"/>
      </rPr>
      <t>1. Open staging portal
2. Login as creator
3. Create a book and add nodes
4. Generate QR code and link the QR code to both root node and unit nodes
5. Send for review
6. Login as reviewer and publish the book
7. Open postman and run the below API
curl --location --request GET '</t>
    </r>
    <r>
      <rPr>
        <rFont val="&quot;Trebuchet MS&quot;"/>
        <color rgb="FF1155CC"/>
        <sz val="11.0"/>
        <u/>
      </rPr>
      <t>https://dev.knowlg.sunbird.org//api/dialcode/v2/read/Dialcode</t>
    </r>
    <r>
      <rPr>
        <rFont val="&quot;Trebuchet MS&quot;"/>
        <sz val="11.0"/>
      </rPr>
      <t>'</t>
    </r>
  </si>
  <si>
    <t>{
    "id": "api.dialcode.read",
    "ver": "1.0",
    "ts": "2023-02-07T09:27:00.723Z",
    "params": {
        "resmsgid": "933cdc30-a6c9-11ed-827a-edd2af60aa77",
        "msgid": "933bf1d0-a6c9-11ed-a17d-b3ade16c7a73",
        "status": "successful",
        "err": null,
        "errmsg": null
    },
    "responseCode": "OK",
    "result": {
        "dialcode": {
            "identifier": "H7N6A5",
            "contextInfo": [
                {
                    "name": "contextinfo book",
                    "channel": "01309282781705830427",
                    "identifier": "do_21372426519730585612",
                    "primaryCategory": "Digital Textbook",
                    "framework": {
                        "subject": [
                            "Mathematics"
                        ],
                        "identifier": "knowlg_k-12",
                        "medium": [
                            "English"
                        ],
                        "board": "CBSE",
                        "class": [
                            "Class 1"
                        ]
                    },
                    "lastPublishedOn": "2023-02-02T08:24:39.804+0000",
                    "status": "Live",
                    "@type": "sbed:TextBook"
                }
            ],
            "generatedOn": "2023-02-02T08:15:28.511+0000",
            "@type": "https://dev.knowlg.sunbird.org/ns/DIAL",
            "batchCode": "do_21372426519730585612",
            "channel": "01309282781705830427",
            "@id": "https://dev.knowlg.sunbird.org/dial/H7N6A5",
            "@context": "https://sunbirddevbbpublic.blob.core.windows.net/sunbird-dial-staging-knowlg/jsonld-schema/local/sbed/context.json",
            "status": "Draft"
        }
    }
}</t>
  </si>
  <si>
    <t>Verify that the root node DIAL code has root node details in the context info and child node DIAL code has both root node and child node details in the context info post publishing the collection for new collection</t>
  </si>
  <si>
    <r>
      <rPr>
        <rFont val="&quot;Trebuchet MS&quot;"/>
        <sz val="11.0"/>
      </rPr>
      <t>1. Open staging portal
2. Login as creator
3. Create a book and add nodes
4. Generate QR code and link the QR code to both root node and unit nodes
5. Send for review
6. Login as reviewer and publish the book
7. Open postman and run the below API
curl --location --request GET '</t>
    </r>
    <r>
      <rPr>
        <rFont val="&quot;Trebuchet MS&quot;"/>
        <color rgb="FF1155CC"/>
        <sz val="11.0"/>
        <u/>
      </rPr>
      <t>https://dev.knowlg.sunbird.org//api/dialcode/v2/read/Dialcode</t>
    </r>
    <r>
      <rPr>
        <rFont val="&quot;Trebuchet MS&quot;"/>
        <sz val="11.0"/>
      </rPr>
      <t>'</t>
    </r>
  </si>
  <si>
    <t>{
    "id": "api.dialcode.read",
    "ver": "1.0",
    "ts": "2023-02-07T09:28:19.003Z",
    "params": {
        "resmsgid": "c1e570b0-a6c9-11ed-827a-edd2af60aa77",
        "msgid": "c1e45f40-a6c9-11ed-a17d-b3ade16c7a73",
        "status": "successful",
        "err": null,
        "errmsg": null
    },
    "responseCode": "OK",
    "result": {
        "dialcode": {
            "identifier": "L1L7H4",
            "contextInfo": [
                {
                    "@type": "sbed:TextBookUnit",
                    "identifier": "do_21372426565992448013",
                    "name": "Textbook Unit",
                    "parentInfo": {
                        "name": "contextinfo book",
                        "channel": "01309282781705830427",
                        "identifier": "do_21372426519730585612",
                        "primaryCategory": "Digital Textbook",
                        "framework": {
                            "subject": [
                                "Mathematics"
                            ],
                            "identifier": "knowlg_k-12",
                            "medium": [
                                "English"
                            ],
                            "board": "CBSE",
                            "class": [
                                "Class 1"
                            ]
                        },
                        "lastPublishedOn": "2023-02-02T08:24:39.804+0000",
                        "status": "Live",
                        "@type": "sbed:TextBook"
                    }
                }
            ],
            "generatedOn": "2023-02-02T08:15:28.487+0000",
            "@type": "https://dev.knowlg.sunbird.org/ns/DIAL",
            "batchCode": "do_21372426519730585612",
            "channel": "01309282781705830427",
            "@id": "https://dev.knowlg.sunbird.org/dial/L1L7H4",
            "@context": "https://sunbirddevbbpublic.blob.core.windows.net/sunbird-dial-staging-knowlg/jsonld-schema/local/sbed/context.json",
            "status": "Draft"
        }
    }
}</t>
  </si>
  <si>
    <t>Verify that any updation in the linking of DIAL code in Unit level / root level with new DIAL code same has to be updated in the DIAL service context info post publishing the collection (new collection)</t>
  </si>
  <si>
    <r>
      <rPr>
        <rFont val="&quot;Trebuchet MS&quot;"/>
        <sz val="11.0"/>
      </rPr>
      <t xml:space="preserve">1. Open staging portal
2. Login as creator
3. Open a live book 
4. Generate QR code, update the linked QR code with new QR code in both root node and unit nodes
5. Send for review
6. Login as reviewer and publish the book
7. Open postman and run the below API
curl --location --request </t>
    </r>
    <r>
      <rPr>
        <rFont val="&quot;Trebuchet MS&quot;"/>
        <color rgb="FF000000"/>
        <sz val="11.0"/>
      </rPr>
      <t>GET '</t>
    </r>
    <r>
      <rPr>
        <rFont val="&quot;Trebuchet MS&quot;"/>
        <color rgb="FF1155CC"/>
        <sz val="11.0"/>
        <u/>
      </rPr>
      <t>https://dev.knowlg.sunbird.org//api/dialcode/v2/read/Dialcode</t>
    </r>
    <r>
      <rPr>
        <rFont val="&quot;Trebuchet MS&quot;"/>
        <sz val="11.0"/>
      </rPr>
      <t>'</t>
    </r>
  </si>
  <si>
    <t>https://project-sunbird.atlassian.net/browse/ED-4181</t>
  </si>
  <si>
    <t>Verify that any change in the linking of DIAL code in Unit level/ root level same has to be updated in the DIAL service context info post publishing the collection (new collection)</t>
  </si>
  <si>
    <r>
      <rPr>
        <rFont val="&quot;Trebuchet MS&quot;"/>
        <sz val="11.0"/>
      </rPr>
      <t xml:space="preserve">1. Open staging portal
2. Login as creator
3. Open a live book 
4. Generate QR code, change the linked QR code with new QR code in both root node and unit nodes
5. Send for review
6. Login as reviewer and publish the book
7. Open postman and run the below API
curl --location --request </t>
    </r>
    <r>
      <rPr>
        <rFont val="&quot;Trebuchet MS&quot;"/>
        <color rgb="FF000000"/>
        <sz val="11.0"/>
      </rPr>
      <t>GET '</t>
    </r>
    <r>
      <rPr>
        <rFont val="&quot;Trebuchet MS&quot;"/>
        <color rgb="FF1155CC"/>
        <sz val="11.0"/>
        <u/>
      </rPr>
      <t>https://dev.knowlg.sunbird.org//api/dialcode/v2/read/Dialcode</t>
    </r>
    <r>
      <rPr>
        <rFont val="&quot;Trebuchet MS&quot;"/>
        <sz val="11.0"/>
      </rPr>
      <t>'</t>
    </r>
  </si>
  <si>
    <t>Verify that if DIAL code is removed from the Unit level/root level, same has to be updated in the DIAL service context info post publishing the collection (new collection) (contextifo shoud be null)</t>
  </si>
  <si>
    <r>
      <rPr>
        <rFont val="&quot;Trebuchet MS&quot;"/>
        <sz val="11.0"/>
      </rPr>
      <t xml:space="preserve">1. Open staging portal
2. Login as creator
3. Open a live book 
4. Remove the linked QR code
5. Send for review
6. Login as reviewer and publish the book
7. Open postman and run the below API
curl --location --request </t>
    </r>
    <r>
      <rPr>
        <rFont val="&quot;Trebuchet MS&quot;"/>
        <color rgb="FF000000"/>
        <sz val="11.0"/>
      </rPr>
      <t>GET '</t>
    </r>
    <r>
      <rPr>
        <rFont val="&quot;Trebuchet MS&quot;"/>
        <color rgb="FF1155CC"/>
        <sz val="11.0"/>
        <u/>
      </rPr>
      <t>https://dev.knowlg.sunbird.org//api/dialcode/v2/read/Dialcode</t>
    </r>
    <r>
      <rPr>
        <rFont val="&quot;Trebuchet MS&quot;"/>
        <sz val="11.0"/>
      </rPr>
      <t>'</t>
    </r>
  </si>
  <si>
    <t>{
    "id": "api.dialcode.read",
    "ver": "1.0",
    "ts": "2023-02-07T09:28:13.288Z",
    "params": {
        "resmsgid": "be7d6680-a6c9-11ed-827a-edd2af60aa77",
        "msgid": "be7cca40-a6c9-11ed-a17d-b3ade16c7a73",
        "status": "successful",
        "err": null,
        "errmsg": null
    },
    "responseCode": "OK",
    "result": {
        "dialcode": {
            "identifier": "U9E2A2",
            "contextInfo": null,
            "generatedOn": "2023-02-01T05:07:34.421+0000",
            "batchCode": "do_21372346769505484816",
            "channel": "01309282781705830427",
            "status": "Draft"
        }
    }
}</t>
  </si>
  <si>
    <t>Verify that DIAL service context info is getting updated when user updates new units with existing dial codes and old units with new DIAL codes (swapping DIAL codes) after publishing the collection (new collection)</t>
  </si>
  <si>
    <r>
      <rPr>
        <rFont val="&quot;Trebuchet MS&quot;"/>
        <sz val="11.0"/>
      </rPr>
      <t xml:space="preserve">1. Open staging portal
2. Login as creator
3. Open a live book 
4. Generate QR code, change the linked QR code with new QR code in both root node and unit nodes (swap linked dialcodes)
5. Send for review
6. Login as reviewer and publish the book
7. Open postman and run the below API
curl --location --request </t>
    </r>
    <r>
      <rPr>
        <rFont val="&quot;Trebuchet MS&quot;"/>
        <color rgb="FF000000"/>
        <sz val="11.0"/>
      </rPr>
      <t>GET '</t>
    </r>
    <r>
      <rPr>
        <rFont val="&quot;Trebuchet MS&quot;"/>
        <color rgb="FF1155CC"/>
        <sz val="11.0"/>
        <u/>
      </rPr>
      <t>https://dev.knowlg.sunbird.org//api/dialcode/v2/read/Dialcode</t>
    </r>
    <r>
      <rPr>
        <rFont val="&quot;Trebuchet MS&quot;"/>
        <sz val="11.0"/>
      </rPr>
      <t>'</t>
    </r>
  </si>
  <si>
    <t>Verify that DIAL service context info is getting removed when user removed the unit node, after re publishing the collection (new collection)</t>
  </si>
  <si>
    <r>
      <rPr>
        <rFont val="&quot;Trebuchet MS&quot;"/>
        <sz val="11.0"/>
      </rPr>
      <t xml:space="preserve">1. Open staging portal
2. Login as creator
3. Open a live book 
4. Remove the linked QR code
5. Send for review
6. Login as reviewer and publish the book
7. Open postman and run the below API
curl --location --request </t>
    </r>
    <r>
      <rPr>
        <rFont val="&quot;Trebuchet MS&quot;"/>
        <color rgb="FF000000"/>
        <sz val="11.0"/>
      </rPr>
      <t>GET '</t>
    </r>
    <r>
      <rPr>
        <rFont val="&quot;Trebuchet MS&quot;"/>
        <color rgb="FF1155CC"/>
        <sz val="11.0"/>
        <u/>
      </rPr>
      <t>https://dev.knowlg.sunbird.org//api/dialcode/v2/read/Dialcode</t>
    </r>
    <r>
      <rPr>
        <rFont val="&quot;Trebuchet MS&quot;"/>
        <sz val="11.0"/>
      </rPr>
      <t>'</t>
    </r>
  </si>
  <si>
    <t xml:space="preserve">Verify that DIAL context schema is getting updated with new property when user re-publishes a new collection with DIAL code post updating the schema properties </t>
  </si>
  <si>
    <t>Get an additional property added to the schema by the developer</t>
  </si>
  <si>
    <r>
      <rPr>
        <rFont val="&quot;Trebuchet MS&quot;"/>
        <sz val="11.0"/>
      </rPr>
      <t xml:space="preserve">1. Open staging portal
2. Login as creator
3. Open a live book 
4. Send for review
5. Login as reviewer and re-publish the book
6. Open postman and run the below API
curl --location --request </t>
    </r>
    <r>
      <rPr>
        <rFont val="&quot;Trebuchet MS&quot;"/>
        <color rgb="FF000000"/>
        <sz val="11.0"/>
      </rPr>
      <t>GET '</t>
    </r>
    <r>
      <rPr>
        <rFont val="&quot;Trebuchet MS&quot;"/>
        <color rgb="FF1155CC"/>
        <sz val="11.0"/>
        <u/>
      </rPr>
      <t>https://dev.knowlg.sunbird.org//api/dialcode/v2/read/Dialcode</t>
    </r>
    <r>
      <rPr>
        <rFont val="&quot;Trebuchet MS&quot;"/>
        <sz val="11.0"/>
      </rPr>
      <t>'</t>
    </r>
  </si>
  <si>
    <t>https://project-sunbird.atlassian.net/browse/ED-3551</t>
  </si>
  <si>
    <t xml:space="preserve">Verify that DIAL context schema should not be getting updated with new property when user does not re-publishes the collection (with DIAL code) post updating the schema properties </t>
  </si>
  <si>
    <r>
      <rPr>
        <rFont val="&quot;Trebuchet MS&quot;"/>
        <sz val="11.0"/>
      </rPr>
      <t xml:space="preserve">1. Open staging portal
2. Login as creator
3. Open a live book 
6. Open postman and run the below API before updating the schema
curl --location --request </t>
    </r>
    <r>
      <rPr>
        <rFont val="&quot;Trebuchet MS&quot;"/>
        <color rgb="FF000000"/>
        <sz val="11.0"/>
      </rPr>
      <t>GET '</t>
    </r>
    <r>
      <rPr>
        <rFont val="&quot;Trebuchet MS&quot;"/>
        <color rgb="FF1155CC"/>
        <sz val="11.0"/>
        <u/>
      </rPr>
      <t>https://dev.knowlg.sunbird.org//api/dialcode/v2/read/Dialcode</t>
    </r>
    <r>
      <rPr>
        <rFont val="&quot;Trebuchet MS&quot;"/>
        <sz val="11.0"/>
      </rPr>
      <t>'</t>
    </r>
  </si>
  <si>
    <t>Verify any DIAL code linked to old collection and unit, post publishing, content details should get updated in the DIAL service context info</t>
  </si>
  <si>
    <r>
      <rPr>
        <rFont val="&quot;Trebuchet MS&quot;"/>
        <sz val="11.0"/>
      </rPr>
      <t xml:space="preserve">1. Open staging portal
2. Login as creator
3. Open an old live book (with QR code)
4. Send for review
5. Login as reviewer and re-publish the book
6. Open postman and run the below API
curl --location --request </t>
    </r>
    <r>
      <rPr>
        <rFont val="&quot;Trebuchet MS&quot;"/>
        <color rgb="FF000000"/>
        <sz val="11.0"/>
      </rPr>
      <t>GET '</t>
    </r>
    <r>
      <rPr>
        <rFont val="&quot;Trebuchet MS&quot;"/>
        <color rgb="FF1155CC"/>
        <sz val="11.0"/>
        <u/>
      </rPr>
      <t>https://dev.knowlg.sunbird.org//api/dialcode/v2/read/Dialcode</t>
    </r>
    <r>
      <rPr>
        <rFont val="&quot;Trebuchet MS&quot;"/>
        <sz val="11.0"/>
      </rPr>
      <t>'</t>
    </r>
  </si>
  <si>
    <t>Verify that the root node DIAL code has root node details in the context info and child node DIAL code has both root node and child node details in the context info post publishing the collection for old collection</t>
  </si>
  <si>
    <r>
      <rPr>
        <rFont val="&quot;Trebuchet MS&quot;"/>
        <sz val="11.0"/>
      </rPr>
      <t xml:space="preserve">1. Open staging portal
2. Login as creator
3. Open an old book which is linked to QR codes both root and child nodes
4. Send for review
5. Login as reviewer and re-publish the book
6. Open postman and run the below API
curl --location --request </t>
    </r>
    <r>
      <rPr>
        <rFont val="&quot;Trebuchet MS&quot;"/>
        <color rgb="FF000000"/>
        <sz val="11.0"/>
      </rPr>
      <t>GET '</t>
    </r>
    <r>
      <rPr>
        <rFont val="&quot;Trebuchet MS&quot;"/>
        <color rgb="FF1155CC"/>
        <sz val="11.0"/>
        <u/>
      </rPr>
      <t>https://dev.knowlg.sunbird.org//api/dialcode/v2/read/Dialcode</t>
    </r>
    <r>
      <rPr>
        <rFont val="&quot;Trebuchet MS&quot;"/>
        <sz val="11.0"/>
      </rPr>
      <t>'</t>
    </r>
  </si>
  <si>
    <t>Verify that any updation in the linking of DIAL code in Unit level / root level with new DIAL code same has to be updated in the DIAL service context info post publishing the collection (old collection)</t>
  </si>
  <si>
    <r>
      <rPr>
        <rFont val="&quot;Trebuchet MS&quot;"/>
        <sz val="11.0"/>
      </rPr>
      <t xml:space="preserve">1. Open staging portal
2. Login as creator
3. Open an old live book 
4. Generate QR code, update the linked QR code with new QR code in both root node and unit nodes
5. Send for review
6. Login as reviewer and publish the book
7. Open postman and run the below API
curl --location --request </t>
    </r>
    <r>
      <rPr>
        <rFont val="&quot;Trebuchet MS&quot;"/>
        <color rgb="FF000000"/>
        <sz val="11.0"/>
      </rPr>
      <t>GET '</t>
    </r>
    <r>
      <rPr>
        <rFont val="&quot;Trebuchet MS&quot;"/>
        <color rgb="FF1155CC"/>
        <sz val="11.0"/>
        <u/>
      </rPr>
      <t>https://dev.knowlg.sunbird.org//api/dialcode/v2/read/Dialcode</t>
    </r>
    <r>
      <rPr>
        <rFont val="&quot;Trebuchet MS&quot;"/>
        <sz val="11.0"/>
      </rPr>
      <t>'</t>
    </r>
  </si>
  <si>
    <t>Verify that any change in the linking of DIAL code in Unit level/ root level same has to be updated in the DIAL service context info post publishing the collection (old collection)</t>
  </si>
  <si>
    <r>
      <rPr>
        <rFont val="&quot;Trebuchet MS&quot;"/>
        <sz val="11.0"/>
      </rPr>
      <t xml:space="preserve">1. Open staging portal
2. Login as creator
3. Open an old live book 
4. Generate QR code, change the linked QR code with new QR code in both root node and unit nodes
5. Send for review
6. Login as reviewer and publish the book
7. Open postman and run the below API
curl --location --request </t>
    </r>
    <r>
      <rPr>
        <rFont val="&quot;Trebuchet MS&quot;"/>
        <color rgb="FF000000"/>
        <sz val="11.0"/>
      </rPr>
      <t>GET '</t>
    </r>
    <r>
      <rPr>
        <rFont val="&quot;Trebuchet MS&quot;"/>
        <color rgb="FF1155CC"/>
        <sz val="11.0"/>
        <u/>
      </rPr>
      <t>https://dev.knowlg.sunbird.org//api/dialcode/v2/read/Dialcode</t>
    </r>
    <r>
      <rPr>
        <rFont val="&quot;Trebuchet MS&quot;"/>
        <sz val="11.0"/>
      </rPr>
      <t>'</t>
    </r>
  </si>
  <si>
    <t>Verify that if DIAL code is removed from the Unit level/root level, same has to be updated in the DIAL service context info post publishing the collection (old collection)</t>
  </si>
  <si>
    <r>
      <rPr>
        <rFont val="&quot;Trebuchet MS&quot;"/>
        <sz val="11.0"/>
      </rPr>
      <t xml:space="preserve">1. Open staging portal
2. Login as creator
3. Open an old live book 
4. Remove the linked QR code
5. Send for review
6. Login as reviewer and publish the book
7. Open postman and run the below API
curl --location --request </t>
    </r>
    <r>
      <rPr>
        <rFont val="&quot;Trebuchet MS&quot;"/>
        <color rgb="FF000000"/>
        <sz val="11.0"/>
      </rPr>
      <t>GET '</t>
    </r>
    <r>
      <rPr>
        <rFont val="&quot;Trebuchet MS&quot;"/>
        <color rgb="FF1155CC"/>
        <sz val="11.0"/>
        <u/>
      </rPr>
      <t>https://dev.knowlg.sunbird.org//api/dialcode/v2/read/Dialcode</t>
    </r>
    <r>
      <rPr>
        <rFont val="&quot;Trebuchet MS&quot;"/>
        <sz val="11.0"/>
      </rPr>
      <t>'</t>
    </r>
  </si>
  <si>
    <t>Verify that DIAL service context info is getting updated when user updates new units with existing dial codes with new DIAL codes (swapping DIAL codes) after publishing the collection (old collection)</t>
  </si>
  <si>
    <r>
      <rPr>
        <rFont val="&quot;Trebuchet MS&quot;"/>
        <sz val="11.0"/>
      </rPr>
      <t xml:space="preserve">1. Open staging portal
2. Login as creator
3. Open an old live book 
4. Generate QR code, change the linked QR code with new QR code in both root node and unit nodes (swap linked dialcodes)
5. Send for review
6. Login as reviewer and publish the book
7. Open postman and run the below API
curl --location --request </t>
    </r>
    <r>
      <rPr>
        <rFont val="&quot;Trebuchet MS&quot;"/>
        <color rgb="FF000000"/>
        <sz val="11.0"/>
      </rPr>
      <t>GET '</t>
    </r>
    <r>
      <rPr>
        <rFont val="&quot;Trebuchet MS&quot;"/>
        <color rgb="FF1155CC"/>
        <sz val="11.0"/>
        <u/>
      </rPr>
      <t>https://dev.knowlg.sunbird.org//api/dialcode/v2/read/Dialcode</t>
    </r>
    <r>
      <rPr>
        <rFont val="&quot;Trebuchet MS&quot;"/>
        <sz val="11.0"/>
      </rPr>
      <t>'</t>
    </r>
  </si>
  <si>
    <t>Verify that DIAL service context info is getting removed when user removes the unit node after publishing the collection (old collection)</t>
  </si>
  <si>
    <r>
      <rPr>
        <rFont val="&quot;Trebuchet MS&quot;"/>
        <sz val="11.0"/>
      </rPr>
      <t xml:space="preserve">1. Open staging portal
2. Login as creator
3. Open an old live book 
4. Remove the linked QR code
5. Send for review
6. Login as reviewer and publish the book
7. Open postman and run the below API
curl --location --request </t>
    </r>
    <r>
      <rPr>
        <rFont val="&quot;Trebuchet MS&quot;"/>
        <color rgb="FF000000"/>
        <sz val="11.0"/>
      </rPr>
      <t>GET '</t>
    </r>
    <r>
      <rPr>
        <rFont val="&quot;Trebuchet MS&quot;"/>
        <color rgb="FF1155CC"/>
        <sz val="11.0"/>
        <u/>
      </rPr>
      <t>https://dev.knowlg.sunbird.org//api/dialcode/v2/read/Dialcode</t>
    </r>
    <r>
      <rPr>
        <rFont val="&quot;Trebuchet MS&quot;"/>
        <sz val="11.0"/>
      </rPr>
      <t>'</t>
    </r>
  </si>
  <si>
    <t>Verify the context info of a DIAL code when context is not defined</t>
  </si>
  <si>
    <t xml:space="preserve">Ask developer to not configure context </t>
  </si>
  <si>
    <t>1. Open postman and run the below API
curl --location --request GET 'https://dev.knowlg.sunbird.org//api/dialcode/v2/read/Dialcode'</t>
  </si>
  <si>
    <t>Verify the context info of a DIAL code, when schema is updated for a collection post republishing the collection</t>
  </si>
  <si>
    <r>
      <rPr>
        <rFont val="&quot;Trebuchet MS&quot;"/>
        <sz val="11.0"/>
      </rPr>
      <t xml:space="preserve">1. Open staging portal
2. Login as creator
3. Open a live book (with QR code)
4. Send for review
5. Login as reviewer and re-publish the book
6. Open postman and run the below API
curl --location --request </t>
    </r>
    <r>
      <rPr>
        <rFont val="&quot;Trebuchet MS&quot;"/>
        <color rgb="FF000000"/>
        <sz val="11.0"/>
      </rPr>
      <t>GET '</t>
    </r>
    <r>
      <rPr>
        <rFont val="&quot;Trebuchet MS&quot;"/>
        <color rgb="FF1155CC"/>
        <sz val="11.0"/>
        <u/>
      </rPr>
      <t>https://dev.knowlg.sunbird.org//api/dialcode/v2/read/Dialcode</t>
    </r>
    <r>
      <rPr>
        <rFont val="&quot;Trebuchet MS&quot;"/>
        <sz val="11.0"/>
      </rPr>
      <t>'</t>
    </r>
  </si>
  <si>
    <t>{
    "id": "api.dialcode.read",
    "ver": "1.0",
    "ts": "2023-02-07T09:28:19.003Z",
    "params": {
        "resmsgid": "c1e570b0-a6c9-11ed-827a-edd2af60aa77",
        "msgid": "c1e45f40-a6c9-11ed-a17d-b3ade16c7a73",
        "status": "successful",
        "err": null,
        "errmsg": null
    },
    "responseCode": "OK",
    "result": {
        "dialcode": {
            "identifier": "L1L7H4",
            "contextInfo": [
                {
                    "@type": "sbed:TextBookUnit",
                    "identifier": "do_21372426565992448013",
                    "name": "Textbook Unit",
                    "parentInfo": {
                        "name": "contextinfo book",
                        "channel": "01309282781705830427",
                        "identifier": "do_21372426519730585612",
                        "primaryCategory": "Digital Textbook",
                        "framework": {
                            "subject": [
                                "Mathematics"
                            ],
                            "identifier": "knowlg_k-12",
                            "medium": [
                                "English"
                            ],
                            "board": "CBSE",
                            "class": [
                                "Class 1"
                            ]
                        },
                        "lastPublishedOn": "2023-02-02T08:24:39.804+0000",
                        "status": "Live",
                        "@type": "sbed:TextBook"
                    }
                }
            ],
            "generatedOn": "2023-02-02T08:15:28.487+0000",
            "@type": "https://dev.knowlg.sunbird.org/ns/DIAL",
            "batchCode": "do_21372426519730585612",
            "channel": "01309282781705830427",
            "@id": "https://dev.knowlg.sunbird.org/dial/L1L7H4",
            "@context": "https://sunbirddevbbpublic.blob.core.windows.net/sunbird-dial-staging-knowlg/jsonld-schema/local/sbed/context.json",
            "status": "Draft"
        }
    }
}</t>
  </si>
  <si>
    <t>Verify the context info of a DIAL code, when schema is updated for a collection before republishing the collection, dialcode context should not not be hampered after updating the schema</t>
  </si>
  <si>
    <r>
      <rPr>
        <rFont val="&quot;Trebuchet MS&quot;"/>
        <sz val="11.0"/>
      </rPr>
      <t xml:space="preserve">1. Open staging portal
2. Login as creator
3. Open a live book (with QR code)
4. Send for review
5. Login as reviewer and re-publish the book
6. Open postman and run the below API
curl --location --request </t>
    </r>
    <r>
      <rPr>
        <rFont val="&quot;Trebuchet MS&quot;"/>
        <color rgb="FF000000"/>
        <sz val="11.0"/>
      </rPr>
      <t>GET '</t>
    </r>
    <r>
      <rPr>
        <rFont val="&quot;Trebuchet MS&quot;"/>
        <color rgb="FF1155CC"/>
        <sz val="11.0"/>
        <u/>
      </rPr>
      <t>https://dev.knowlg.sunbird.org//api/dialcode/v2/read/Dialcode</t>
    </r>
    <r>
      <rPr>
        <rFont val="&quot;Trebuchet MS&quot;"/>
        <sz val="11.0"/>
      </rPr>
      <t>'</t>
    </r>
  </si>
  <si>
    <t>Verify the context info of an old DIAL code which does not have context</t>
  </si>
  <si>
    <r>
      <rPr>
        <rFont val="&quot;Trebuchet MS&quot;"/>
        <sz val="11.0"/>
      </rPr>
      <t xml:space="preserve">1. Open staging portal
2. Login as creator
3. Open an old live book (created prior to implementation of dial service)
4. Open postman and run the below API
curl --location --request </t>
    </r>
    <r>
      <rPr>
        <rFont val="&quot;Trebuchet MS&quot;"/>
        <color rgb="FF000000"/>
        <sz val="11.0"/>
      </rPr>
      <t>GET '</t>
    </r>
    <r>
      <rPr>
        <rFont val="&quot;Trebuchet MS&quot;"/>
        <color rgb="FF1155CC"/>
        <sz val="11.0"/>
        <u/>
      </rPr>
      <t>https://dev.knowlg.sunbird.org//api/dialcode/v2/read/Dialcode</t>
    </r>
    <r>
      <rPr>
        <rFont val="&quot;Trebuchet MS&quot;"/>
        <sz val="11.0"/>
      </rPr>
      <t>'</t>
    </r>
  </si>
  <si>
    <t>{
    "id": "api.dialcode.read",
    "ver": "1.0",
    "ts": "2023-02-07T09:28:13.288Z",
    "params": {
        "resmsgid": "be7d6680-a6c9-11ed-827a-edd2af60aa77",
        "msgid": "be7cca40-a6c9-11ed-a17d-b3ade16c7a73",
        "status": "successful",
        "err": null,
        "errmsg": null
    },
    "responseCode": "OK",
    "result": {
        "dialcode": {
            "identifier": "U9E2A2",
            "contextInfo": null,
            "generatedOn": "2023-02-01T05:07:34.421+0000",
            "batchCode": "do_21372346769505484816",
            "channel": "01309282781705830427",
            "status": "Draft"
        }
    }
}</t>
  </si>
  <si>
    <t>Verify the context info of an old DIAL code which does not have context, after re-publishing it, context should be updated</t>
  </si>
  <si>
    <r>
      <rPr>
        <rFont val="&quot;Trebuchet MS&quot;"/>
        <sz val="11.0"/>
      </rPr>
      <t xml:space="preserve">1. Open staging portal
2. Login as creator
3. Open an old book which is linked to QR codes both root and child nodes
4. Send for review
5. Login as reviewer and re-publish the book
6. Open postman and run the below API
curl --location --request </t>
    </r>
    <r>
      <rPr>
        <rFont val="&quot;Trebuchet MS&quot;"/>
        <color rgb="FF000000"/>
        <sz val="11.0"/>
      </rPr>
      <t>GET '</t>
    </r>
    <r>
      <rPr>
        <rFont val="&quot;Trebuchet MS&quot;"/>
        <color rgb="FF1155CC"/>
        <sz val="11.0"/>
        <u/>
      </rPr>
      <t>https://dev.knowlg.sunbird.org//api/dialcode/v2/read/Dialcode</t>
    </r>
    <r>
      <rPr>
        <rFont val="&quot;Trebuchet MS&quot;"/>
        <sz val="11.0"/>
      </rPr>
      <t>'</t>
    </r>
  </si>
  <si>
    <t>SB-30378</t>
  </si>
  <si>
    <t>Verify user is not getting any exception error while updating context info when any adopter has extended sunbird vocalbulary (sb path) included in the context.json folder</t>
  </si>
  <si>
    <r>
      <rPr>
        <rFont val="&quot;Trebuchet MS&quot;"/>
        <sz val="11.0"/>
      </rPr>
      <t>1. Open postman and run the below API
curl --location --request PATCH '</t>
    </r>
    <r>
      <rPr>
        <rFont val="&quot;Trebuchet MS&quot;"/>
        <color rgb="FF1155CC"/>
        <sz val="11.0"/>
        <u/>
      </rPr>
      <t>https://staging.sunbirded.org//api/dialcode/v2/update/{dialcode</t>
    </r>
    <r>
      <rPr>
        <rFont val="&quot;Trebuchet MS&quot;"/>
        <sz val="11.0"/>
      </rPr>
      <t>}' \
--header 'X-Channel-ID: 01269878797503692810' \
--header 'Content-Type: application/json' \
--header 'Authorization: Bearer eyJhbGciOiJIUzI1NiIsInR5cCI6IkpXVCJ9.eyJpc3MiOiJxSVg4R1paOVg5eEQ4OGdENWU4WkZTN1FJTERueWxZdiJ9.iDXhLiLkRaDWTKcsstOhzJSvj4qWX_OuGUbCfHwIFeU' \
--data-raw '{
    "request": {
        "dialcode": {
            "contextInfo": {
                "@type": "sb-ed:TextBookUnit",
                "identifier": "do_113555909273051136169",
                "name": "Textbook Unit 4",
                "parentInfo": {
                    "name": "Test Context 6",
                    "channel": "{{X-Channel-ID}}",
                    "identifier": "do_113555904320774144162",
                    "primaryCategory": "Digital Textbook",
                    "framework": {
                        "subject": [
                            "Mathematics"
                        ],
                        "identifier": "tn_k-12",
                        "medium": [
                            "English"
                        ],
                        "board": "CBSE"
                    },
                    "status": "Live",
                    "@type": "sb-ed:TextBook"
                }
            }
        }
    }
}'</t>
    </r>
  </si>
  <si>
    <t>{
    "id": "api.dialcode.update",
    "ver": "1.0",
    "ts": "2023-09-07T11:35:43.663Z",
    "params": {
        "resmsgid": "ae0afbf0-4d72-11ee-a6d8-a50298994f0b",
        "msgid": "ad1b6bd0-4d72-11ee-b88a-e5584cc16c0c",
        "status": "successful",
        "err": null,
        "errmsg": null
    },
    "responseCode": "OK",
    "result": {
        "identifier": "P9G6A9"
    }
}</t>
  </si>
  <si>
    <t>Verify user is not getting validation error when any adopter has not extended contextvalidation.json included in the folder (when user passes matched and unmatched values through update API dialcode)</t>
  </si>
  <si>
    <r>
      <rPr>
        <rFont val="&quot;Trebuchet MS&quot;"/>
        <sz val="11.0"/>
      </rPr>
      <t>1. Open postman and run the below API
curl --location --request PATCH '</t>
    </r>
    <r>
      <rPr>
        <rFont val="&quot;Trebuchet MS&quot;"/>
        <color rgb="FF1155CC"/>
        <sz val="11.0"/>
        <u/>
      </rPr>
      <t>https://staging.sunbirded.org//api/dialcode/v2/update/{dialcode</t>
    </r>
    <r>
      <rPr>
        <rFont val="&quot;Trebuchet MS&quot;"/>
        <sz val="11.0"/>
      </rPr>
      <t>}' \
--header 'X-Channel-ID: 01269878797503692810' \
--header 'Content-Type: application/json' \
--header 'Authorization: Bearer eyJhbGciOiJIUzI1NiIsInR5cCI6IkpXVCJ9.eyJpc3MiOiJxSVg4R1paOVg5eEQ4OGdENWU4WkZTN1FJTERueWxZdiJ9.iDXhLiLkRaDWTKcsstOhzJSvj4qWX_OuGUbCfHwIFeU' \
--data-raw '{
    "request": {
        "dialcode": {
            "contextInfo": {
                "@type": "sb-ed:TextBookUnit",
                "identifier": "do_113555909273051136169",
                "name": "Textbook Unit 4",
                "parentInfo": {
                    "name": "Test Context 6",
                    "channel": "{{X-Channel-ID}}",
                    "identifier": "do_113555904320774144162",
                    "primaryCategory": "Digital Textbook",
                    "framework": {
                        "subject": [
                            "Mathematics"
                        ],
                        "identifier": "tn_k-12",
                        "medium": [
                            "English"
                        ],
                        "board": "CBSE"
                    },
                    "status": "Live",
                    "@type": "sb-ed:TextBook"
                }
            }
        }
    }
}'</t>
    </r>
  </si>
  <si>
    <t>Verify user is getting validation error when any adopter has extended contextvalidation.json included in the folder (when user passes unmatched datatype through update API dialcode)</t>
  </si>
  <si>
    <r>
      <rPr>
        <rFont val="&quot;Trebuchet MS&quot;"/>
        <sz val="11.0"/>
      </rPr>
      <t>1. Open postman and run the below API
curl --location --request PATCH '</t>
    </r>
    <r>
      <rPr>
        <rFont val="&quot;Trebuchet MS&quot;"/>
        <color rgb="FF1155CC"/>
        <sz val="11.0"/>
        <u/>
      </rPr>
      <t>https://staging.sunbirded.org//api/dialcode/v2/update/{dialcode</t>
    </r>
    <r>
      <rPr>
        <rFont val="&quot;Trebuchet MS&quot;"/>
        <sz val="11.0"/>
      </rPr>
      <t>}' \
--header 'X-Channel-ID: 01269878797503692810' \
--header 'Content-Type: application/json' \
--header 'Authorization: Bearer eyJhbGciOiJIUzI1NiIsInR5cCI6IkpXVCJ9.eyJpc3MiOiJxSVg4R1paOVg5eEQ4OGdENWU4WkZTN1FJTERueWxZdiJ9.iDXhLiLkRaDWTKcsstOhzJSvj4qWX_OuGUbCfHwIFeU' \
--data-raw '{
    "request": {
        "dialcode": {
            "contextInfo": {
                "@type": "sb-ed:TextBookUnit",
                "identifier": "do_113555909273051136169",
                "name": "Textbook Unit 4",
                "parentInfo": {
                    "name": "Test Context 6",
                    "channel": "{{X-Channel-ID}}",
                    "identifier": ["do_113555904320774144162"], //datatype is string, but change to different datatype, here it is changed to array//
                    "primaryCategory": "Digital Textbook",
                    "framework": {
                        "subject": [
                            "Mathematics"
                        ],
                        "identifier": "tn_k-12",
                        "medium": [
                            "English"
                        ],
                        "board": "CBSE"
                    },
                    "status": "Live",
                    "@type": "sb-ed:TextBook"
                }
            }
        }
    }
}'</t>
    </r>
  </si>
  <si>
    <t>Verify that QR code search works fine.</t>
  </si>
  <si>
    <t>User should be state/Anonymous</t>
  </si>
  <si>
    <t>1. Open the portal
2. Login with valid credentials.
3. Go to profile page.
4. Click on enter QR code and submit the QR code
5. Observe</t>
  </si>
  <si>
    <t>QR code search should work fine</t>
  </si>
  <si>
    <t>verifyuserAbleToSearchQRcodeAndValidate</t>
  </si>
  <si>
    <t xml:space="preserve">Verify that logged in user able to enter QR code from enter QR code section and redirected result page
</t>
  </si>
  <si>
    <t>User should be logged in user</t>
  </si>
  <si>
    <t xml:space="preserve">Scenario 1:
1. Open portal.
2. Login with valid user credentilas.
3. Observe the "Enter QR code" 
4. Enter any valid QR code.
5. Observe the redirection.
</t>
  </si>
  <si>
    <t xml:space="preserve">&gt; Logged in user should be able to enter QR code from enter QR code section and redirected result page
</t>
  </si>
  <si>
    <t>SearchQRCodeLib</t>
  </si>
  <si>
    <t>Verify that if user scan the QR code which is attached to single book &amp; Also for multiple books , then user should be able to see all linked content o flattended result</t>
  </si>
  <si>
    <t>1. Open the Sunbird portal.
3. Login with valid creator/anonymous user.
4. Click on Switch to joyful theme
5. Click on Digital textbooks 
6. Click on enter QR code.
7. Enter valid QR code 
8. Click on close option.
9. Enter valid QR code, which is attached two different book
10. Observe</t>
  </si>
  <si>
    <t>&gt; If user scan the QR code which is attached to single book, then user should be able to see all linked content o flattended result
&gt; Post scanning the QR code which is attched to two different book user should get flatten result with book card</t>
  </si>
  <si>
    <t>Veriy that if QR code is attached two different unit of two different book then user should be able to see the book card and units name should displayed below the cards.
Verify that if one QR code is attched to three different book's units ie different resoures with different book, then the title of the respective textbook unit/resource is displayed under the book card for those three books.</t>
  </si>
  <si>
    <t>1. Open the Sunbird portal.
3. Login with valid creator/anonymous user.
4. Click on Switch to joyful theme
5. Click on Digital textbooks 
6. Click on enter QR code.
7. Enter valid QR code, which is attached two different units of two different book.
8. Observe the result.
9. Enter valid QR code, which is attached 3 different units
10.  Observe the result.
Scenario 2:
"1. Open the Sunbird portal.
3. Login with valid creator/anonymous user.
4. Click on Switch to joyful theme
5. Click on Digital textbooks 
6. Click on enter QR code.
7. Enter valid QR code, which is attached 3 different units"</t>
  </si>
  <si>
    <t>&gt; If QR code is attached two different unit of two different book then user should be able to see the book card and units name should displayed below the cards.
&gt; if user selects one of the card then User sees the content details page for that specific content that's linked
If one QR code is attched to three different book's units ie different resoures with different book, then the title of the respective textbook unit/resource is displayed under the book card for those three books.</t>
  </si>
  <si>
    <t>Verify that if user scans the QR code and content is not linked to the text book then user should get the message reagrading content coming soon</t>
  </si>
  <si>
    <t>1. Open the Sunbird portal.
3. Login with valid creator/anonymous user.
4. Click on Switch to joyful theme
5. Click on Digital textbooks 
6. Click on enter QR code.
7. Enter valid QR code, which is not attched</t>
  </si>
  <si>
    <t>If user scans the QR code and content is not linked then user should get the message reagrading content coming soon</t>
  </si>
  <si>
    <t xml:space="preserve">Verify that when user enters QR code linked to Textbook and course then both textbook and course is displayed.Verify in below scenario
1. Click on "Enter QR code"
2. Search in Digital textbooks 
</t>
  </si>
  <si>
    <t xml:space="preserve">1.Textbook should be created 
2. Textbook should be copied as a Course
3. Course QR code should be attached to textbook
</t>
  </si>
  <si>
    <t xml:space="preserve">1. Open the sunbird portal.
2. Login with valid credentials
3. Click on Switch to joyful theme
4. Click on Courses Tab /Digital textbooks 
5. Click on "Enter QR code"
6. Enter the QR code linked to both textbook and course
7. Verify that both Textbook and course is displayed 
</t>
  </si>
  <si>
    <t xml:space="preserve">Verify that both Textbook and Course should be displayed when user enters QR code linked to both Textbook and course
</t>
  </si>
  <si>
    <t>Verify that 
`1. if trackable collection is part of non trackable collection post scanning a qr code user should display with all the contents inside the collection.
2 that post scanning a qr code if user clicks on the trackable collection then user should redirected to collection details page.
3. if qr code is linked to multiple books/courses then user should show two different section on qr result page</t>
  </si>
  <si>
    <t xml:space="preserve">- Trackable collection/course are added to Non trackale collection
- Qr code is attached to non trackable collection
</t>
  </si>
  <si>
    <t>Scenario1/2/3:
1. Open the sunbird portal
2. Login with valid credentials
3. Enter and Search the qr code with non trackable collection
4. Open the collection
5. Observe all the contents inside
6. Click on trackable collection
7. Observe the toc details</t>
  </si>
  <si>
    <t>1. if trackable collection is part of non trackable collection post scanning a qr code user should display with all the contents inside the collection.
2 that post scanning a qr code if user clicks on the trackable collection then user should redirected to collection details page.
3. if qr code is linked to multiple books/courses then user should show two different section on qr result page</t>
  </si>
  <si>
    <t>Verify that when user enters QR code of a module linked to Textbook and course then both have to be displayed
Verify in below scenario
1. Click on ""Enter QR code""
2. Search in library"</t>
  </si>
  <si>
    <t>1.Textbook should be created with Multiple module and linked with  same QR code
2. Textbook should be copied as a Course
3. Course QR code is linked to the Textbook and Textbook Unit</t>
  </si>
  <si>
    <t>1. Open the sunbird portal.
2. Login with valid credentials
3. Click on Switch to joyful theme
4. Click on Digital textbooks
5. Enter the QR code linked to module of  both textbook and course in search bar
6. Verify that both Textbook and course module  is displayed "</t>
  </si>
  <si>
    <t>Verify that both Textbook and Course module should be displayed when user enters QR code linked to both Textbook and course module</t>
  </si>
  <si>
    <t>Verfiy that if user scans the QR code which is attached to single units then post scanning content should get played and user should be able to close option.
&amp; Also verify that if user click on close option he should be redirected to get page if there are only one content is attached</t>
  </si>
  <si>
    <t>1. Open the Sunbird portal.
3. Login with valid creator/anonymous user.
4. Click on Switch to joyful theme
5. Click on Digital textbooks .
6. Click on enter QR code.
7. Enter valid QR code, which is attached single unit
8. Observe the result.
9.Click on close option</t>
  </si>
  <si>
    <t>&gt; If user scans the QR code which is attached to single units then post scanning content should get played and user should be able to close option.
&gt; If user click on close option he should be redirected to respected page from where he comes if there are only one content is attached</t>
  </si>
  <si>
    <t>Verify that the "QR code" text is displayed in QR-code popup along with sample QR-code image
&amp; Verify that the "QR code" text is displayed in QR-code popup along with sample QR-code image when the user opens the get page.</t>
  </si>
  <si>
    <t xml:space="preserve">Scenario 1:
1. Open the Sunbird Portal.
2. Click on Switch to joyful theme
3.Click on Digital textbooks page.
4. click on Enter QR-Code.
5. Verify the text present in the QR-code image.
Scenario 2:
1. Open the Application/get
2. Verify the text present in the QR-code image.
</t>
  </si>
  <si>
    <r>
      <rPr>
        <rFont val="&quot;Trebuchet MS&quot;"/>
        <color theme="1"/>
        <sz val="11.0"/>
      </rPr>
      <t>"</t>
    </r>
    <r>
      <rPr>
        <rFont val="&quot;Trebuchet MS&quot;"/>
        <color theme="1"/>
        <sz val="11.0"/>
      </rPr>
      <t>Search or</t>
    </r>
    <r>
      <rPr>
        <rFont val="&quot;Trebuchet MS&quot;"/>
        <color theme="1"/>
        <sz val="11.0"/>
      </rPr>
      <t xml:space="preserve"> </t>
    </r>
    <r>
      <rPr>
        <rFont val="&quot;Trebuchet MS&quot;"/>
        <color theme="1"/>
        <sz val="11.0"/>
      </rPr>
      <t>Enter QR code</t>
    </r>
    <r>
      <rPr>
        <rFont val="&quot;Trebuchet MS&quot;"/>
        <color theme="1"/>
        <sz val="11.0"/>
      </rPr>
      <t xml:space="preserve">" text should be displayed in QR-code popup along with sample QR-code image.
</t>
    </r>
  </si>
  <si>
    <t>Verify that the place holder text "QR code" is displayed  in user selected language in QR-code popup</t>
  </si>
  <si>
    <t xml:space="preserve">1. Open Sunbird portal
2. Go to profile
3. Click on Switch to joyful theme
4. In Digital textbooks page, Click on change language dropdown.
5. Select any language.
6. Open the get page
7. Verify the text present in the QR-code image.
</t>
  </si>
  <si>
    <t>The place holder text "Enter QR code" should be displayed  in user selected language in QR-code popup</t>
  </si>
  <si>
    <t>Verify user is able to consume the Published collection by using the QR Code.</t>
  </si>
  <si>
    <t xml:space="preserve">1. Login to portal with valid user or guest user
2. Search collection by Qr code
3. Consume the collection
</t>
  </si>
  <si>
    <t>User should be able to consume the Published collection by using the QR Code.</t>
  </si>
  <si>
    <t>Verify that :
- QR code search functionality is working fine</t>
  </si>
  <si>
    <t>1. Open the Portal / RJ /AP/OD/MH
2. Login with valid credentials
3. Click on Switch to joyful theme
4. Go to Digital textbooks page.
5. Search with  valid QR code in the search text box</t>
  </si>
  <si>
    <t xml:space="preserve">
- QR code search functionality is working fine
</t>
  </si>
  <si>
    <t>QR code search works fine :
1) Old QR code
2)New QR code
3) QR code tagged with main book
4)QR code tagged with child node
5)User can play the content from the search result
6) QR code tagged to book which having single content only</t>
  </si>
  <si>
    <t>1. Open the Portal / RJ /AP/OD/MH
2. Login with valid credentials or as guest user
3. Click on Switch to joyful theme
4. In Digital textbooks 
5. Click on serach or enter QR code.
6. Enter the valid QR code</t>
  </si>
  <si>
    <t>QR code search should works fine :
1) Old QR code
2) New QR code
3) QR code tagged with main book
4) QR code tagged with child node
5) User can play the content from the search result</t>
  </si>
  <si>
    <t>verifyQRCodesContentForNewQROldQR</t>
  </si>
  <si>
    <t>Verify that the user is redirected to the library page post clicking on close icon in QR-Code results page when the user clicks on QR-code from library page.</t>
  </si>
  <si>
    <t>1. Open the Sunbird portal.
3. Login with valid creator/anonymous user.
4. Click on Switch to joyful theme
5. Click on Digital textbooks 
6. Click on enter QR code.
7. Submit the valid QR code.
8. Select the unit and play the content.
9. Click on close button</t>
  </si>
  <si>
    <t>The user should be redirected to the All page post clicking on close icon in QR-Code results page when the user clicks on QR-code from library page.</t>
  </si>
  <si>
    <t>KN-257</t>
  </si>
  <si>
    <t>Verify user should not be able to release dialcodes when the count exceeds max dialcode (250)</t>
  </si>
  <si>
    <t>1. QR codes should be linked to the nodes, irrespective of publishing the collection
2. Count in the request body should be more than 250</t>
  </si>
  <si>
    <t>1. Open staging portal
2. Login as a creator
3. Create a collection (book, course, collection)
4. Generate QR code
5. Link QR code
6. Open postman and run the below API
"curl --location --request POST 'https://dev.knowlg.sunbird.org//api/collection/v1/dialcode/release/{do_id}' \
--header 'Authorization: Bearer eyJhbGciOiJIUzI1NiIsInR5cCI6IkpXVCJ9.eyJpc3MiOiJjdjVVcHZqYXlBREZKZXA0NHRXNVJEbFE2dDlWcW96bCJ9.MotxKvdOVFaeL_26NWUG-GV8ii13ZbPpORW4wffLFaQ' \
--header 'Content-Type: application/json' \
--header 'X-Channel-ID: 01309282781705830427' \
--data-raw '{
    ""request"": {
        ""dialcodes"": {
            ""count"": 256
        }
    }
}'"</t>
  </si>
  <si>
    <t>User should get an error while releasing mpre that 250  dialcodes</t>
  </si>
  <si>
    <t>Verify user should not be able to release dialcodes when the count is greater that the reserved dialcode</t>
  </si>
  <si>
    <t>1. QR codes should be linked to the nodes, irrespective of publishing the collection
2. Count in the request body should be more than the generated dialcode for the collection</t>
  </si>
  <si>
    <t>1. Open staging portal
2. Login as a creator
3. Create a collection (book, course, collection)
4. Generate QR code
5. Link QR code
6. Open postman and run the below API
"curl --location --request POST 'https://dev.knowlg.sunbird.org//api/collection/v1/dialcode/release/{do_id}' \
--header 'Authorization: Bearer eyJhbGciOiJIUzI1NiIsInR5cCI6IkpXVCJ9.eyJpc3MiOiJjdjVVcHZqYXlBREZKZXA0NHRXNVJEbFE2dDlWcW96bCJ9.MotxKvdOVFaeL_26NWUG-GV8ii13ZbPpORW4wffLFaQ' \
--header 'Content-Type: application/json' \
--header 'X-Channel-ID: 01309282781705830427' \
--data-raw '{
    ""request"": {
        ""dialcodes"": {
            ""count"": 25
        }
    }
}'"</t>
  </si>
  <si>
    <t>User should get an error while releasing more that generated dialcodes</t>
  </si>
  <si>
    <t>Verify dialcodes cannot be released for collection for which dialcodes are not reserved</t>
  </si>
  <si>
    <t>1. QR codes should not be generated for the collection</t>
  </si>
  <si>
    <t>1. Open staging portal
2. Login as a creator
3. Create a collection (book, course, collection)
4. Open postman and run the below API
"curl --location --request POST 'https://dev.knowlg.sunbird.org//api/collection/v1/dialcode/release/{do_id}' \
--header 'Authorization: Bearer eyJhbGciOiJIUzI1NiIsInR5cCI6IkpXVCJ9.eyJpc3MiOiJjdjVVcHZqYXlBREZKZXA0NHRXNVJEbFE2dDlWcW96bCJ9.MotxKvdOVFaeL_26NWUG-GV8ii13ZbPpORW4wffLFaQ' \
--header 'Content-Type: application/json' \
--header 'X-Channel-ID: 01309282781705830427' \
--data-raw '{
    ""request"": {
        ""dialcodes"": {
            ""count"": 25
        }
    }
}'"</t>
  </si>
  <si>
    <t>User can release dialcodes only for those collection for which diacodes are generated / generated</t>
  </si>
  <si>
    <t>Verify dialcodes can be released for collection for only which dialcodes are reserved</t>
  </si>
  <si>
    <t>1. QR codes should be linked to the nodes, irrespective of publishing the collection
2. Count in the request body should be less than generated QR code for the collection</t>
  </si>
  <si>
    <t>1. Open staging portal
2. Login as a creator
3. Create a collection (book, course, collection)
4. Generate QR code
5. Link QR code
6. Open postman and run the below API
"curl --location --request POST 'https://dev.knowlg.sunbird.org//api/collection/v1/dialcode/release/{do_id}' \
--header 'Authorization: Bearer eyJhbGciOiJIUzI1NiIsInR5cCI6IkpXVCJ9.eyJpc3MiOiJjdjVVcHZqYXlBREZKZXA0NHRXNVJEbFE2dDlWcW96bCJ9.MotxKvdOVFaeL_26NWUG-GV8ii13ZbPpORW4wffLFaQ' \
--header 'Content-Type: application/json' \
--header 'X-Channel-ID: 01309282781705830427' \
--data-raw '{
    ""request"": {
        ""dialcodes"": {
            ""count"": 1
        }
    }
}'"</t>
  </si>
  <si>
    <t>Verify user should be able to release the dialcode after unlinking it, if it was previously linked, only after unlinking and publishing the collection</t>
  </si>
  <si>
    <t>1. Open staging portal
2. Login as a creator
3. Open a collection (book, course, collection) with attached QR code
4. Remove the attached QR code and save
6. Open postman and run the below API
"curl --location --request POST 'https://dev.knowlg.sunbird.org//api/collection/v1/dialcode/release/{do_id}' \
--header 'Authorization: Bearer eyJhbGciOiJIUzI1NiIsInR5cCI6IkpXVCJ9.eyJpc3MiOiJjdjVVcHZqYXlBREZKZXA0NHRXNVJEbFE2dDlWcW96bCJ9.MotxKvdOVFaeL_26NWUG-GV8ii13ZbPpORW4wffLFaQ' \
--header 'Content-Type: application/json' \
--header 'X-Channel-ID: 01309282781705830427' \
--data-raw '{
    ""request"": {
        ""dialcodes"": {
            ""count"": 1
        }
    }
}'"</t>
  </si>
  <si>
    <t>User should be able to release the dialcodes that were unlinked which were previously linked</t>
  </si>
  <si>
    <t>Verify user is unable release dialcodes from different channel id</t>
  </si>
  <si>
    <t>User invalid channel id</t>
  </si>
  <si>
    <t>1. Open staging portal
2. Login as a creator
3. Create a collection (book, course, collection)
4. Generate QR code
5. Link QR code
6. Open postman and run the below API
curl --location -g --request POST '/collection/v1/dialcode/release/{{collection_id}}' \
--header 'Authorization;' \
--header 'Content-Type: application/json' \
--header 'X-Channel-ID: dummy' \
--data-raw '{
    "request": {
        "dialcodes": {
            "count": 1
        }
    }
}'</t>
  </si>
  <si>
    <t>User should get an error when user tried to release dialcode from a collection related to different channel id</t>
  </si>
  <si>
    <t>Verify when user releases dialcodes and then reads the collection, he should be able to see the correct count in of remaining dialcodes in the "reservedDialcodes" section [1.difference between response of "reservedDIALcodes" when reserved and when released 2. "reservedDIALcodes" field in content metadata before and after release DIAL codes API]</t>
  </si>
  <si>
    <t>1. Open staging portal
2. Login as a creator
3. Create a collection (book, course, collection)
4. Generate QR code
5. Link QR code
6. Open postman and run the below APIs
-----------------------------
"curl --location --request POST 'https://dev.knowlg.sunbird.org//api/collection/v1/dialcode/release/{do_id}' \
--header 'Authorization: Bearer eyJhbGciOiJIUzI1NiIsInR5cCI6IkpXVCJ9.eyJpc3MiOiJjdjVVcHZqYXlBREZKZXA0NHRXNVJEbFE2dDlWcW96bCJ9.MotxKvdOVFaeL_26NWUG-GV8ii13ZbPpORW4wffLFaQ' \
--header 'Content-Type: application/json' \
--header 'X-Channel-ID: 01309282781705830427' \
--data-raw '{
    ""request"": {
        ""dialcodes"": {
            ""count"": 1
        }
    }
}'"
-----------------------------------
curl --location --request GET 'https://dev.knowlg.sunbird.org/api/collection/v1/read/do_213727179495612416163' \
--header 'X-Authenticated-User-token;' \
--header 'Authorization: Bearer eyJhbGciOiJIUzI1NiIsInR5cCI6IkpXVCJ9.eyJpc3MiOiJjdjVVcHZqYXlBREZKZXA0NHRXNVJEbFE2dDlWcW96bCJ9.MotxKvdOVFaeL_26NWUG-GV8ii13ZbPpORW4wffLFaQ'</t>
  </si>
  <si>
    <t>User should see the difference in the count in the response body before and after releasing the dialcode</t>
  </si>
  <si>
    <t>Course Qr code scan</t>
  </si>
  <si>
    <t>Verify that Course toc page is getting displayed when user scans course qr code</t>
  </si>
  <si>
    <t>1.At least one course should be linked to the QR-Code.</t>
  </si>
  <si>
    <t>1. Open Sunbird staging mobile App
2. Login with valoid credentials
3. Scan the QR-Code which is linked to the course.
4. Observe</t>
  </si>
  <si>
    <t>1.The Course TOC page should be displayed when the anonymous user Scan the course QR-Code.
 2. Proper message should be displayed when the User scans the invalid/QR-code which is not linked to any course.</t>
  </si>
  <si>
    <t>Verify that user is asked to enter certificate code post scanning certificate QR code
&amp;
Verify that post entering certificate code, user is displayed with the issuer name and "Return to Courses" link</t>
  </si>
  <si>
    <t>1. Open Sunbird staging mobile App
2. Login with valid credentials
3. Scan the QR code of certificate
4. Observe
------------
1. Open Sunbird staging mobile App
2. Login with valid credentials
3. Scan the QR code of certificate
4. Enter the certificate code
5. Observe</t>
  </si>
  <si>
    <t>If user is asked to enter certificate code post scanning certificate QR code
&amp;
Post entering certificate code, user is displayed with the issuer name and "Return to Courses" link</t>
  </si>
  <si>
    <t>Verify that post clicking on "Return to Courses" after scanning certificate QR code and entering the 6 digits QR code, user should redirected to Course page</t>
  </si>
  <si>
    <t>1. Open Sunbird staging mobile App
2. Login with valid credentials
3. Scan the QR code of certificate
4. Enter the certificate code
5. Click on "Return to Courses" button
6. Observe</t>
  </si>
  <si>
    <t>Post clicking on "Return to Courses" user should redirected to Course page</t>
  </si>
  <si>
    <t>Verify that in mobile when user scans old certificate QR code, User lands on the URL where 6 digits code has to be entered for validation</t>
  </si>
  <si>
    <t>1. Open Sunbird App
2. Login with Valid credetials
3. Scan the old certificate QR Code
4. Observe</t>
  </si>
  <si>
    <t>when user scans old certificate QR code, User lands on the URL where 6 digits code has to be entered for validation</t>
  </si>
  <si>
    <t>Verify that in mobile when user scans old certificate QR code and enters the 6 digits code, User should be displayed with Return to Courses button</t>
  </si>
  <si>
    <t>1. Open Sunbird App
2. Login with Valid credetials
3. Scan the old certificate QR Code
4. Enter 6 digits code
5. Observe</t>
  </si>
  <si>
    <t>when user scans old certificate QR code and enters the 6 digits code, User should be displayed with Return to Courses button</t>
  </si>
  <si>
    <t>Verify that in mobile when user scans the new certificate QR code, User WILL NOT BE navigated to different URL to enter a 6 digits dial code for validation in new and backward builds</t>
  </si>
  <si>
    <t>1. Open Sunbird App
2. Login with Valid credetials
3. Scan the new certificate QR Code
4. Observe</t>
  </si>
  <si>
    <t>when user scans the new certificate QR code, User WILL NOT BE navigated to different URL to enter a 6 digits dial code for validation in new and backward builds</t>
  </si>
  <si>
    <t>Verify that in mobile when user scans the new certificate QR code, User will navigate to the certificate URL directly due to the public key used by Sunbird in new and backward builds</t>
  </si>
  <si>
    <t>when user scans the new certificate QR code, User will navigate to the certificate URL directly due to the public key used by Sunbird in new and backward builds</t>
  </si>
  <si>
    <t>Verify that the QR code scan works on the downloaded certificate for SVG certificate templates.</t>
  </si>
  <si>
    <t>Course with certifcate should be displayed in profile lerning section</t>
  </si>
  <si>
    <t>1. Open staging mobile App
2. Login with Guest/ valid credentials
3. Tap on the scan QR code
4. Open the downloaded certificate in portal
5. Scan the certificate Qr code from App
6. Observe</t>
  </si>
  <si>
    <t>The QR code scan should work on the downloaded certificate for SVG certificate templates.</t>
  </si>
  <si>
    <t>Verify that on any number of repeated scansof the Course QR code User is able to consume the course from the begining or from where the user has left without discrepancy</t>
  </si>
  <si>
    <t>1.QR codes are created and linked them to a course
 2.The QR codes are shared to the teachers by the state admin.
 3.Teacher has enrolled to a course and consumed for 30% in mobile app</t>
  </si>
  <si>
    <t>1. Open the Sunbird Mobile app
2. Login with valid credentials  
3. Scan the QR code of the Course 
4. Consume Course partially
5. Again Scan the QR code of that Course
6. Observe</t>
  </si>
  <si>
    <t>User on making any number of scans should be able to consume the course from where she/he left the course and not asked to enroll the course on repeated scans</t>
  </si>
  <si>
    <t>Verify that video starts to play post clicking on the video when user scans the QR code of the certificate (if Creator has added)</t>
  </si>
  <si>
    <t>User should have installed sunbird mobile debug App</t>
  </si>
  <si>
    <t>1. Launch the sunbird mobile app.
2. Login with valid credentials
3. Scan the QR code of certificate
4. Enter the certificate code
5. Click on video(if Creator has added)</t>
  </si>
  <si>
    <t>video should starts to play post clicking on the video</t>
  </si>
  <si>
    <t>CC / QR</t>
  </si>
  <si>
    <t>Verify that post loading the player content, user can see the newly open book's content preview and not previously played content for portal as well as mobile webbrowser</t>
  </si>
  <si>
    <t>1. Open the staging url in mobile browser
2. Login with User credential's.
3. search the content with QR code
4. Open and Consume the content
5. Observe</t>
  </si>
  <si>
    <t>User should see the newly opened content and able to consume in the textbook</t>
  </si>
  <si>
    <t>Verify that when user scans the QR code linked to the content with download button disabled(large size content) then on tapping the button user is displayed with the message " This content cannot be downloaded"</t>
  </si>
  <si>
    <t>1. Install and open the mobile app
2. Once landed on Library tab
3. Tap on QR code scan
4. Make sure that QR code is attached with content of large size
5. Scan the QR code
6. Click on disabled download button
7. Observe</t>
  </si>
  <si>
    <t>Verify if user scans a QR code of book which has sinlge content then user should be navigated to content details page
&amp;
Verify that post scanning QR code user is redirected to flattened result screen wher s/he can play or download the content</t>
  </si>
  <si>
    <t>QR code of book should attached to sinlge content .</t>
  </si>
  <si>
    <t>1. Open staging mobile app.
2. Login with guest or valid credentials
3. Go to library page.
4. Click on scan QR code.
5. Scan the single content QR code.
6. Observe the Play or download Option</t>
  </si>
  <si>
    <t xml:space="preserve"> user Should be able to scans a QR code of book which has sinlge content then user should be navigated to content details page
&amp;
post scanning QR code user Should redirected to flattened result screen wher s/he can play or download the content</t>
  </si>
  <si>
    <t xml:space="preserve">QR code scan </t>
  </si>
  <si>
    <t>1. Verify that when dialcode scanned via random scanner, user redirected to the correct content when user choose to open with Sunbird app
2. Verify that when dialcode scanned via random scanner, user redirected to the correct content in mobile web browser</t>
  </si>
  <si>
    <t>1. Open Scanner App.
2. Scan the QR code
3. Click on browse.
4. Observe.
================
1. Open Scanner App.
2. Scan the QR code
3. Click on browse.
4. Select web browser.
4. Observe.</t>
  </si>
  <si>
    <t>Verify that in mobile when user scans a QR Code in offline mode for a content available in device then the same content should be displayed to the user</t>
  </si>
  <si>
    <t>1. Open Sunbird Mobile App.
2. Login with guest / Valid credential.
3. Turn off internet connection.
4. Scan QR code.
5. Observe.</t>
  </si>
  <si>
    <t>when user scans a QR Code in offline mode for a content available in device then the same content should be displayed to the user</t>
  </si>
  <si>
    <t>Verify that if user doesn't has app installed in device and if user selects the app option when user scan QR code from random scanner, user get redirected to playstore</t>
  </si>
  <si>
    <t>1. user should not have app installed in his device
2. user should have qr code image to scan</t>
  </si>
  <si>
    <t>1. Open random scanner app
 2. Scan Sunbird qr code
 3. Open with web option
 4. Tap on mobile app popup 
 5. Observe</t>
  </si>
  <si>
    <t>&gt; User should be redirected to playstore if app is not installed</t>
  </si>
  <si>
    <t>SB-19344</t>
  </si>
  <si>
    <t>Verify that in mobile during onboarding if user scans a books with no contents then user profile is updated as per the book metadata</t>
  </si>
  <si>
    <t>1. Open staging mobile App
2. Select Language
3. Select role
4. Click on Scan QR
5. Scan the Qr code which has no content
6. Observe</t>
  </si>
  <si>
    <t>during onboarding if user scans a books with no contents then user profile is updated as per the book metadata</t>
  </si>
  <si>
    <t>Verify that if QR code on chapter level is replaced with new one, then only newly added QR code should show the result not with the old QR code</t>
  </si>
  <si>
    <t>1. Open sunbird app
2. Complete onboarding
3. Scan the chapter level QR code
4. Observe
5. Change the QR code for that chapter
6. Scan the newly added QR code</t>
  </si>
  <si>
    <t>only newly added QR code should show the result</t>
  </si>
  <si>
    <t>QR Code scan</t>
  </si>
  <si>
    <t>Verify that if user scans a QR code of chapter or module which is attached to both a textbook and a course, then user see both the textbook and the Course in an alphabetical order(Courses first then Textbook)</t>
  </si>
  <si>
    <t>Same QR code should be attached to Course and Textbook</t>
  </si>
  <si>
    <t>1. Open Sunbird App
2. Login with valid credentials
3. Click on scan QR code
4. Scan the QR code which is attached to Textbook and Course
5. Observe</t>
  </si>
  <si>
    <t>user should be displayed with both the textbook and the Course on scanning the QR code in an alphabetical order.</t>
  </si>
  <si>
    <t>Verify User profile details get updated as per the book metadata (Board, Class, Medium and subject) when user scans a QR code</t>
  </si>
  <si>
    <t>Textbooks attached with QR code</t>
  </si>
  <si>
    <t>1. Open Sunbird App
2. Select language
3. Select the role
4. Click on Scan QR button
5. Scan the QR code
6. Click on back button
7. Observe</t>
  </si>
  <si>
    <t>User profile details get updated as per the book metadata (Board, Class, Medium and subject) when user scans a QR code</t>
  </si>
  <si>
    <t>Verify that if user is new(while installation a new app) and scan the non sunbird QR code doesnt has the board, medium, class in it, post scanning or click on back user should gets the onboarding screen</t>
  </si>
  <si>
    <t>1.Open staging mobile App.
2.Select language
3.Select User type
4.Allow permission for camera,Storage and recording.
5.Scan the non sunbird QR.
6.Tap on back button on the scan result screen
7.Observe</t>
  </si>
  <si>
    <t>Post click on back button user should be able to get redirected to again BMC filter selection page</t>
  </si>
  <si>
    <t>Veriy that if QR code is attached two different unit of two different book then user should be able to see the book card and units name should displayed below the cards
Verify that if one QR code is attached to three different book's units ie different resoures with different book, and then the title of the respective textbook unit/resource is displayed under the book card for those three books.</t>
  </si>
  <si>
    <t>Same QR code should be attached to 2 or 3 textbooks</t>
  </si>
  <si>
    <t>1. Open staging mobile App
2. Select language
3. Select the role
4. Click on Scan QR button
5. Scan the QR code which is attached to 2/3 resources
6. Observe</t>
  </si>
  <si>
    <t>1. if QR code is attached two different unit of two different book then user should be able to see the book card and units name should displayed below the cards
2. if one QR code is attched to three different book's units ie different resoures with different book, and then the title of the respective textbook unit/resource is displayed under the book card for those three books.</t>
  </si>
  <si>
    <t>Verify that both guest and logged in user is redirected to QR code result page in mobile post clicking on the Sunbird URL that contains QR code</t>
  </si>
  <si>
    <t>1. Open stagimg mobile App.
2. Login with guest / valid credential.
2. Click on the url with QR code. (https://staging.sunbirded.org/dial/E4V7F2)
3. Observe.</t>
  </si>
  <si>
    <t xml:space="preserve"> both guest and logged in user is redirected to QR code result page in mobile post clicking on the diksha URL that contains QR code</t>
  </si>
  <si>
    <t>Verify that when the user scans a dial code that has multiple books linked, then all the linked books is displayed in an easy understandable format to user</t>
  </si>
  <si>
    <t>Single QR code should attache to Multiple book.</t>
  </si>
  <si>
    <t>1. Open Sunbird mobile app.
2. Login with Guest/ valid credentials
3. Go to library page.
4. Click on scan QR code tab.
5. Scan the QR Code Which is having Multiple Book</t>
  </si>
  <si>
    <t>user Should be able to scans a dial code that has multiple books linked, then all the linked books is displayed in an easy format for the user to understand</t>
  </si>
  <si>
    <t>Verify that if book is already downloaded and user scans that book QR code in offline, user should be able to see the downloaded book on result page</t>
  </si>
  <si>
    <t>1. Open staging mobile app.
2. Login with guest or valid credentials
3. Go to library page.
4. Download the book sucessfully
5. Turn off the data
6. Click on scan QR code.
7. Scan the book/ child node QR code.
8. Observe the result</t>
  </si>
  <si>
    <t>If book is already downloaded and user scans the QR code offline, he should be able to see the downloaded book on result page</t>
  </si>
  <si>
    <t>Verify that user can scan another QR code after scanning one QR code</t>
  </si>
  <si>
    <t>1. Books should be linked to dial code</t>
  </si>
  <si>
    <t>1. Open random scanner app
 2. Scan Sunbird qr code
 3. Open with web
 4. Close mobile app download popup
 5. Now scan a different qr code
 6. Observe</t>
  </si>
  <si>
    <t>user scan another QR code</t>
  </si>
  <si>
    <r>
      <rPr>
        <rFont val="&quot;Trebuchet MS&quot;"/>
        <color theme="1"/>
        <sz val="11.0"/>
      </rPr>
      <t xml:space="preserve">Verify that if user scans the QR code via external scanner, he gets redirected to the result page in mobile web </t>
    </r>
    <r>
      <rPr>
        <rFont val="&quot;Trebuchet MS&quot;"/>
        <color theme="1"/>
        <sz val="11.0"/>
      </rPr>
      <t xml:space="preserve">
</t>
    </r>
    <r>
      <rPr>
        <rFont val="&quot;Trebuchet MS&quot;"/>
        <color theme="1"/>
        <sz val="11.0"/>
      </rPr>
      <t xml:space="preserve">
&amp;
Verify that user can able to play the content by selecting from the result page</t>
    </r>
  </si>
  <si>
    <t>1. Open random scanner app
 2. Scan Sunbird qr code
 3. Open with web
 4. Observe</t>
  </si>
  <si>
    <t>&gt; User should be displayed with qr result screen
&gt; Mobile app download popup should be displayed with close icon (Depends on the scanner)
&gt; User should be able to close the app download popup</t>
  </si>
  <si>
    <t>Verify that if user has already installed app and scans the QR code from random scanner and then if user selects the App option user get redirected to app</t>
  </si>
  <si>
    <t xml:space="preserve">1. Books should be linked to dial code
2. App is already installed in the device
</t>
  </si>
  <si>
    <t>1. Open random scanner app
 2. Scan Sunbird qr code
 3. Open with Chrome and App options are displayed
 4. Tap on mobile app
 5. Observe</t>
  </si>
  <si>
    <t>&gt; User redirected to mobile app, if app is already installed and user is redirected to linked contents</t>
  </si>
  <si>
    <t>Verify If the user has scanned a QR code of a book and its not on device, the flattened result page should be available within 3 seconds.
&amp;
Verify when the loading is taking place - the lazy loading UI should be displayed.</t>
  </si>
  <si>
    <t xml:space="preserve">1. User should be logged in/ Custodian user.
2. Textbook should not be present in the device.
</t>
  </si>
  <si>
    <t>1. Open the Sunbird mobile app.
2. Complete onboarding.
3. Click on QR code button &gt; Scan a valid QR code.
4. Observe the flattend result page.
5. Observe the lazy loading UI displayed incase of slow internet
connection.</t>
  </si>
  <si>
    <t>&gt; If the user has scanned a QR code of a book and its not on device, the flattened results page and the TOC should be available within 3 seconds.
&gt; when the loading is taking place - the lazy loading UI should be displayed.</t>
  </si>
  <si>
    <t>1. Verify that for existing or old user scans the QR code he should able to see the select chapter option on book detail page, post selecting user displayed with toc hierarchy of book
2. Verify that when user selects the unit from chapter list view, user get redirected to toc page along with that selected unit is shown</t>
  </si>
  <si>
    <t>1.Open the latest version of Sunbird app
2.Fill the framework details.
3.Browse as a guest
4.Goto library tab -&gt; click on scan qr code option.
5.Scan the QR code
6. CLick on select chapter
7. Select any unit</t>
  </si>
  <si>
    <t>1. For existing or old user scans the QR code he should able to see the select chapter option on book detail page
2. User should be redirected to content listing page
3. When user selects the unit from chapter list view, user get redirected to toc page along with the selected unit is shown</t>
  </si>
  <si>
    <t>qr code</t>
  </si>
  <si>
    <t>Verify if book has an update, then book spine and content is getting updated automatically post scanning a qr code</t>
  </si>
  <si>
    <t>1. Open Sunbird staging mobile App
2. Login with guest or valid credentials
3. Go to library page.
4. Click on scan QR code.
5. Scan the child node QR code.
6. Observe the Book toc</t>
  </si>
  <si>
    <t>If book has an update, then book spine and content should get updated automatically post scanning a qr code</t>
  </si>
  <si>
    <t>Verify that Interact telemetry event gets generated when user sees multiple units linked to a dial code [DIAL code, count of results]</t>
  </si>
  <si>
    <t>1. Open the sunbird  mobile app.
2. Complete onboarding.
3. Tap on the QR code scanner.
4. Have a valid book QR code with multiple units scanned.</t>
  </si>
  <si>
    <t>{ver":"3.0","eid":"INTERACT","ets":1597921074506,"actor":{"type":"User","id":"64543c8f-97d3-4184-93f6-77021b60e3d2"},"context":{"cdata":[{"id":"7fafbd29-00e9-4476-9ae9-32d9c3695d28","type":"UserSession"}],"env":"library","channel":"505c7c48ac6dc1edc9b08f21db5a571d","pdata":{"id":"staging.diksha.app","pid":"sunbird.app","ver":"3.2.420staging-debug"},"sid":"7fafbd29-00e9-4476-9ae9-32d9c3695d28","did":"bddd4d94922153759691f535d693d1e83f10c2dd"},"edata":{"type":"OTHER","subtype":"dial-code-search-result-found","id":"search","pageid":"search","extra":{"pos":[],"values":[{"networkAvailable":"Y","scannedData":"N1B4Z6","count":5}]}},"object":{"id":"","type":"","version":"","rollup":{}},"mid":"05bbec6d-7c96-44b6-8ab0-c67d6ccb39e4"}"</t>
  </si>
  <si>
    <t>event
: 
payload
: 
ve
actor
: 
me {type: 'User', id: '4d87b021-a0aa-4412-82aa-137842d6e6f9'}
context
: 
r {cdata: Array(6), env: 'library', channel: '505c7c48ac6dc1edc9b08f21db5a571d', pdata: me, sid: 'f830ae38-456a-4bbc-9515-8f807d43c13d', …}
edata
: 
{type: 'OTHER', subtype: 'dial-code-search-result-found', id: 'search', pageid: 'search', extra: {…}}
eid
: 
"INTERACT"
ets
: 
1693492804813
mid
: 
"a2d06d71-2552-43e9-b84b-4bbc6e840cd2"
object
: 
me {id: '', type: '', version: '', rollup: {…}}
ver
: 
"3.0"
[[Prototype]]
: 
ie
type
: 
"SAVE"
[[Prototype]]
: 
Object
namespace
: 
"TELEMETRY"
[[Prototype]]
: 
Object</t>
  </si>
  <si>
    <t>Verify that Interact telemetry event gets generated even when user scans the same DIAL code 2-3 times</t>
  </si>
  <si>
    <t>1. Open staging latest mobile debug build.
2. Login as guest/ valid credentials.
3. Click on scanner in the App
4. Scan the same QR code for 2-3 times
5. Telemetry should be generated if the user scans the same QR code 2-3 times</t>
  </si>
  <si>
    <t>{"ver":"3.0","eid":"INTERACT","ets":1647846974569,"actor":{"type":"User","id":"b1f79e14-31ae-46e7-b750-6e66a5a9ff35"},"context":{"cdata":[{"id":"B2D4M8","type":"QR"},{"type":"Tabs","id":"Library-Course"},{"id":"709e77fb-a7e1-4f58-b34a-945d86d24dd9","type":"UserSession"}],"env":"home","channel":"0126796199493140480","pdata":{"id":"staging.diksha.app","pid":"sunbird.app","ver":"4.8.186staging-debug"},"sid":"709e77fb-a7e1-4f58-b34a-945d86d24dd9","did":"dd7bdd3aa1e77d00004b7d58ce42edddd7faa428","rollup":{"l1":"0126796199493140480"}},"edata":{"type":"qr-captured","subtype":"","id":"scan","pageid":"scan","extra":{"pos":[]}},"object":{"id":"","type":"","version":"","rollup":{}},"mid":"f5cf7f23-00d8-4d0b-8b20-5cbda42a9c97"}'</t>
  </si>
  <si>
    <t>event
: 
payload
: 
ve
actor
: 
me {type: 'User', id: '01e2ae2f-5353-4615-a00a-8cc7272a14f2'}
context
: 
r {cdata: Array(3), env: 'home', channel: '505c7c48ac6dc1edc9b08f21db5a571d', pdata: me, sid: '7b84899a-1e48-4a60-9b00-efbf6d4705e4', …}
edata
: 
{type: 'qr-captured', subtype: '', id: 'scan', pageid: 'scan', extra: {…}}
eid
: 
"INTERACT"
ets
: 
1709817272838
mid
: 
"c1246f02-2551-4e60-b02d-c76b22c567a4"
object
: 
me {id: '', type: '', version: '', rollup: {…}}
ver
: 
"3.0"
[[Prototype]]
: 
ie
type
: 
"SAVE"
[[Prototype]]
: 
Object
namespace
: 
"TELEMETRY"</t>
  </si>
  <si>
    <t>Verify that preload Impression telemetry event is generated after scanning a qr code (page request)
&amp;
Verify that Impression telemetry event is generated once qr result loaded completely (page loaded)</t>
  </si>
  <si>
    <t>1. Open staging latest mobile debug build.
2. Login with Guest/ valid credentials
3. Open any book QR code in portal
4. Scan the QR code
5. Look for page request telemetry event
6. Look for page loaded telemetry event</t>
  </si>
  <si>
    <t>{"ver":"3.0","eid":"IMPRESSION","ets":1647846974592,"actor":{"type":"User","id":"b1f79e14-31ae-46e7-b750-6e66a5a9ff35"},"context":{"cdata":[{"id":"B2D4M8","type":"QR"},{"type":"Tabs","id":"Library-Course"},{"id":"709e77fb-a7e1-4f58-b34a-945d86d24dd9","type":"UserSession"}],"env":"onboarding","channel":"0126796199493140480","pdata":{"id":"staging.diksha.app","pid":"sunbird.app","ver":"4.8.186staging-debug"},"sid":"709e77fb-a7e1-4f58-b34a-945d86d24dd9","did":"dd7bdd3aa1e77d00004b7d58ce42edddd7faa428","rollup":{"l1":"0126796199493140480"}},"edata":{"type":"page-request","pageid":"qr-book-result","uri":"qr-book-result"},"object":{"id":"","type":"","version":"","rollup":{}},"mid":"489555f6-a2ac-48ec-93e0-4fd44c5eda17"}'
=============
'{"ver":"3.0","eid":"IMPRESSION","ets":1655459313919,"actor":{"type":"User","id":"2f67f325-4d4c-40af-a7e9-20a172d2a3c6"},"context":{"cdata":[{"id":"E4V7F2","type":"QR"},{"id":"0","type":"CountBook"},{"type":"Tabs","id":"Library-Course"},{"id":"45869f29-4b9c-4c75-8b75-30a89e0cbb31","type":"UserSession"}],"env":"home","channel":"505c7c48ac6dc1edc9b08f21db5a571d","pdata":{"id":"staging.diksha.app","pid":"sunbird.app","ver":"4.10.229staging-debug"},"sid":"45869f29-4b9c-4c75-8b75-30a89e0cbb31","did":"4c286645e0690125ef319f7bde70c4540092c9f8"},"edata":{"type":"page-loaded","pageid":"qr-book-result","uri":"qr-book-result"},"object":{"id":"","type":"","version":"","rollup":{}},"mid":"4c553826-4e29-4722-8371-5aee20e25cc9"}'</t>
  </si>
  <si>
    <t>{namespace: 'TELEMETRY', event: {…}}
event
: 
payload
: 
ve
actor
: 
me {type: 'User', id: '01e2ae2f-5353-4615-a00a-8cc7272a14f2'}
context
: 
r {cdata: Array(4), env: 'home', channel: '505c7c48ac6dc1edc9b08f21db5a571d', pdata: me, sid: '646d26ea-3145-4145-a957-903c1962dcc2', …}
edata
: 
pageid
: 
"qr-book-result"
type
: 
"page-loaded"
uri
: 
"qr-book-result"
[[Prototype]]
: 
Object
eid
: 
"IMPRESSION"
ets
: 
1709808851583
mid
: 
"bd44f341-d2aa-450e-b33d-b3df8e11ca5f"
object
: 
me {id: '', type: '', version: '', rollup: {…}}
ver
: 
"3.0"
[[Prototype]]
: 
ie
type
: 
"SAVE"
[[Prototype]]
: 
Object
namespace
: 
"TELEMETRY"</t>
  </si>
  <si>
    <t>Qr code</t>
  </si>
  <si>
    <t>Verify that Interact telemetry event is generated when user click on select chapter after scanning the book QR code
&amp;
Verify that Interact telemetry event is generated when user selects the units from chapter listing view after scanning QR code</t>
  </si>
  <si>
    <r>
      <rPr>
        <rFont val="&quot;Trebuchet MS&quot;"/>
        <color theme="1"/>
        <sz val="11.0"/>
      </rPr>
      <t xml:space="preserve">Scenario1:
</t>
    </r>
    <r>
      <rPr>
        <rFont val="&quot;Trebuchet MS&quot;"/>
        <color theme="1"/>
        <sz val="11.0"/>
      </rPr>
      <t xml:space="preserve">1. Launch the sunbird mobile app.
2. Complete onboarding.
3. Land on the Library page.
4. Tap on the QR code scanner.
5. Scan a book with a lot of content in it.
6. Tap on "Select Chapter" after scanning the dial code.
</t>
    </r>
    <r>
      <rPr>
        <rFont val="&quot;Trebuchet MS&quot;"/>
        <color theme="1"/>
        <sz val="11.0"/>
      </rPr>
      <t>Scenario2:</t>
    </r>
    <r>
      <rPr>
        <rFont val="&quot;Trebuchet MS&quot;"/>
        <color theme="1"/>
        <sz val="11.0"/>
      </rPr>
      <t xml:space="preserve">
1. Launch the sunbird mobile app.
2. Complete onboarding.
3. Land on the Library page.
4. Tap on the QR code scanner.
5. Scan a book with a lot of content in it.
6. Tap on ""Select Chapter"" after scanning the dial code.
7. Tap on a Chapter."</t>
    </r>
  </si>
  <si>
    <t>{"ver":"3.0","eid":"INTERACT","ets":1651496523303,"actor":{"type":"User","id":"a516dd51-83ed-4cb7-8ddf-f056dcc1fc49"},"context":{"cdata":[{"type":"Tabs","id":"Library-Course"},{"id":"6c149419-04fb-44a9-8158-1fba86a9c459","type":"UserSession"}],"env":"home","channel":"505c7c48ac6dc1edc9b08f21db5a571d","pdata":{"id":"staging.diksha.app","pid":"sunbird.app","ver":"4.9.205staging-debug"},"sid":"6c149419-04fb-44a9-8158-1fba86a9c459","did":"4c286645e0690125ef319f7bde70c4540092c9f8"},"edata":{"type":"TOUCH","subtype":"drop-down-clicked","id":"dial-code-scan-result","pageid":"dial-code-scan-result","extra":{"pos":[],"values":[{}]}},"object":{"id":"","type":"","version":"","rollup":{}},"mid":"6d443c46-012b-425b-b742-bc90ff725fa3"}'
=============
'{"ver":"3.0","eid":"INTERACT","ets":1651496593580,"actor":{"type":"User","id":"a516dd51-83ed-4cb7-8ddf-f056dcc1fc49"},"context":{"cdata":[{"type":"Tabs","id":"Library-Course"},{"id":"6c149419-04fb-44a9-8158-1fba86a9c459","type":"UserSession"}],"env":"home","channel":"505c7c48ac6dc1edc9b08f21db5a571d","pdata":{"id":"staging.diksha.app","pid":"sunbird.app","ver":"4.9.205staging-debug"},"sid":"6c149419-04fb-44a9-8158-1fba86a9c459","did":"4c286645e0690125ef319f7bde70c4540092c9f8"},"edata":{"type":"TOUCH","subtype":"unit-clicked","id":"textbook-toc","pageid":"textbook-toc","extra":{"pos":[],"values":[{"unitClicked":"do_2132728816338944001148","parentId":"do_2132728809086320641145"}]}},"object":{"id":"","type":"","version":"","rollup":{}},"mid":"5bbb1192-cb57-4a6a-9af1-4316fe6f2143"}'</t>
  </si>
  <si>
    <t xml:space="preserve">
event
: 
payload
: 
ve
actor
: 
me {type: 'User', id: '01e2ae2f-5353-4615-a00a-8cc7272a14f2'}
context
: 
r {cdata: Array(6), env: 'home', channel: '505c7c48ac6dc1edc9b08f21db5a571d', pdata: me, sid: '646d26ea-3145-4145-a957-903c1962dcc2', …}
edata
: 
{type: 'TOUCH', subtype: 'content-clicked', id: 'dial-book-result', pageid: 'dial-book-result', extra: {…}}
eid
: 
"INTERACT"
ets
: 
1709809057993
mid
: 
"11b05744-72e3-4092-9440-c3e174c379c3"
object
: 
me {id: 'do_114006664814657536137', type: 'TextBook', version: '2', rollup: W}
ver
: 
"3.0"
[[Prototype]]
: 
ie
type
: 
"SAVE"
[[Prototype]]
: 
Object
namespace
: 
"TELEMETRY"
</t>
  </si>
  <si>
    <t>Verify that Interact telemetry is generated when user click on back button from chapter listing view after scanning the QR code</t>
  </si>
  <si>
    <t>1. Launch the sunbird mobile app.
2. Complete onboarding.
3. Land on the Library page.
4. Tap on the QR code scanner.
5. Scan a book with a lot of content in it.
6. Tap on "Select Chapter" after scanning the dial code.
7. Tap on app back button.</t>
  </si>
  <si>
    <t xml:space="preserve">"{"ver":"3.0","eid":"INTERACT","ets":1601364503622,"actor":{"type":"User","id":"a9b16ff7-7005-4874-afda-dc0c4c2683b4"},"context":{"cdata":[{"id":"ed954b20-0222-11eb-93ce-5959164902cb","type":"API"},{"id":"SearchResult","type":"Section"},{"id":"content-detail","type":"ChildUi"},{"id":"SearchResult","type":"Section"},{"id":"cada8c54-bb85-4e0e-89ec-63624d4819f5","type":"UserSession"}],"env":"home","channel":"505c7c48ac6dc1edc9b08f21db5a571d","pdata":{"id":"staging.diksha.app","pid":"sunbird.app","ver":"3.3.471staging-debug"},"sid":"cada8c54-bb85-4e0e-89ec-63624d4819f5","did":"17d1e03c7b6064b24e8979610a8407bb22a3ab8c"},"edata":{"type":"TOUCH","subtype":"nav-back-clicked","id":"collection-detail","pageid":"collection-detail","extra":{"pos":[],"values":[{}]}},"object":{"id":"","type":"","version":"","rollup":{}},"mid":"090cba7c-1c1c-43e6-9c82-7ba9a6d32682"}"
</t>
  </si>
  <si>
    <t xml:space="preserve">
payload
: 
ve
actor
: 
me {type: 'User', id: '01e2ae2f-5353-4615-a00a-8cc7272a14f2'}
context
: 
r {cdata: Array(11), env: 'home', channel: '505c7c48ac6dc1edc9b08f21db5a571d', pdata: me, sid: '646d26ea-3145-4145-a957-903c1962dcc2', …}
edata
: 
{type: 'TOUCH', subtype: 'nav-back-clicked', id: 'dial-code-scan-result', pageid: 'dial-code-scan-result', extra: {…}}
eid
: 
"INTERACT"
ets
: 
1709809225692
mid
: 
"61bb792f-ad52-4bf5-b480-2021f83634b8"
object
: 
me {id: '', type: '', version: '', rollup: {…}}
ver
: 
"3.0"
[[Prototype]]
: 
ie
type
: 
"SAVE"
[[Prototype]]
: 
Object
namespace
: 
"TELEMETRY"</t>
  </si>
  <si>
    <t>Verify that interact Telemetry event should generate for User who scans non-standard DIAL code (addn attribs: found match on Sunbird, DIAL code/content link it is mapped to), User is taken to the content results page
&amp;
Verify that interact Telemetry event should get generated when dial code result screen is displayed post scanning a non diksha dialcode</t>
  </si>
  <si>
    <r>
      <rPr>
        <rFont val="&quot;Trebuchet MS&quot;"/>
        <color theme="1"/>
        <sz val="11.0"/>
      </rPr>
      <t xml:space="preserve">Scenario1:
</t>
    </r>
    <r>
      <rPr>
        <rFont val="&quot;Trebuchet MS&quot;"/>
        <color theme="1"/>
        <sz val="11.0"/>
      </rPr>
      <t xml:space="preserve">1. Open the sunbird  mobile app.
2. Complete onboarding.
3. Tap on the QR code scanner.
4. Have a non-standard DIAL code scanned.
</t>
    </r>
    <r>
      <rPr>
        <rFont val="&quot;Trebuchet MS&quot;"/>
        <color theme="1"/>
        <sz val="11.0"/>
      </rPr>
      <t>Scenario2:</t>
    </r>
    <r>
      <rPr>
        <rFont val="&quot;Trebuchet MS&quot;"/>
        <color theme="1"/>
        <sz val="11.0"/>
      </rPr>
      <t xml:space="preserve">
1. Open the sunbird  mobile app.
2. Complete onboarding.
3. Tap on the QR code scanner.
4. Have a non Sunbird dialcode scanned.</t>
    </r>
  </si>
  <si>
    <r>
      <rPr>
        <rFont val="&quot;Trebuchet MS&quot;"/>
        <sz val="11.0"/>
      </rPr>
      <t>event:
payload: t
actor: e {type: "User", id: "2ee433d9-d824-41d5-9847-89be88be5aa4"}
context: qe
cdata: Array(3)
0: {id: "http://epathshala.nic.in", type: "Source"}
1: {id: "0759CH01", type: "Id"}
2: {id: "a93f5ae5-4697-4297-bc90-2224c8de33bc", type: "UserSession"}
length: 3
__proto__: Array(0)
channel: "505c7c48ac6dc1edc9b08f21db5a571d"
did: "b9bdcb8cd7abc5bd7813bd65ec0b5084dc0dadd8"
env: "home"
pdata: e {id: "staging.diksha.app", pid: "sunbird.app", ver: "3.2.420staging-debug"}
sid: "a93f5ae5-4697-4297-bc90-2224c8de33bc"
__proto__: Object
edata:
extra:
pos: []
values: Array(1)
0: Map(0) {networkAvailable: "Y", scannedData: "</t>
    </r>
    <r>
      <rPr>
        <rFont val="&quot;Trebuchet MS&quot;"/>
        <color rgb="FF000000"/>
        <sz val="11.0"/>
        <u/>
      </rPr>
      <t>http://epathshala.nic.in/QR/?id=0759CH01</t>
    </r>
    <r>
      <rPr>
        <rFont val="&quot;Trebuchet MS&quot;"/>
        <sz val="11.0"/>
      </rPr>
      <t>", action: "SearchResult", compatibile: 1, dialCodeType: "non-standard"}
length: 1
__proto__: Array(0)
__proto__: Object
id: "qr-code-scanner"
pageid: "qr-code-scanner"
subtype: "qr-code-scan-success"
type: "OTHER"
__proto__: Object
eid: "INTERACT"
ets: 1597905506233
mid: "0d77a481-e05b-4e12-a256-876bf9053101"
object: e {id: "0759CH01", type: "qr", version: "", rollup: {…}}
ver: "3.0"
__proto__: e
type: "SAVE"
__proto__: Object
namespace: "TELEMETRY"
__proto__: Object
====================================
"event:
payload: t
actor: e {type: ""User"", id: ""2ee433d9-d824-41d5-9847-89be88be5aa4""}
context: qe
cdata: Array(3)
0: {id: ""http://epathshala.nic.in"", type: ""Source""}
1: {id: ""0759CH01"", type: ""Id""}
2: {id: ""a93f5ae5-4697-4297-bc90-2224c8de33bc"", type: ""UserSession""}
length: 3
__proto__: Array(0)
channel: ""505c7c48ac6dc1edc9b08f21db5a571d""
did: ""b9bdcb8cd7abc5bd7813bd65ec0b5084dc0dadd8""
env: ""home""
pdata: e {id: ""staging.diksha.app"", pid: ""sunbird.app"", ver: ""3.2.420staging-debug""}
sid: ""a93f5ae5-4697-4297-bc90-2224c8de33bc""
__proto__: Object
edata:
extra:
pos: []
values: Array(1)
0: Map(0) {networkAvailable: ""Y"", scannedData: ""http://epathshala.nic.in/QR/?id=0759CH01"", action: ""SearchResult"", compatibile: 1, dialCodeType: ""non-standard""}
length: 1
__proto__: Array(0)
__proto__: Object
id: ""qr-code-scanner""
pageid: ""qr-code-scanner""
subtype: ""qr-code-scan-success""
type: ""OTHER""
__proto__: Object
eid: ""INTERACT""
ets: 1597905506233
mid: ""0d77a481-e05b-4e12-a256-876bf9053101""
object: e {id: ""0759CH01"", type: ""qr"", version: """", rollup: {…}}
ver: ""3.0""
__proto__: e
type: ""SAVE""
__proto__: Object
namespace: ""TELEMETRY""
__proto__: Object"</t>
    </r>
  </si>
  <si>
    <t>event
: 
payload
: 
ve
actor
: 
me {type: 'User', id: '5ab753e7-f66b-46f8-b605-4215a47ddf17'}
context
: 
r {cdata: Array(4), env: 'home', channel: '505c7c48ac6dc1edc9b08f21db5a571d', pdata: me, sid: '79fd420e-7202-4953-846c-2e2230747c1a', …}
edata
: 
extra
: 
pos
: 
[]
values
: 
Array(1)
0
: 
Map(0) {networkAvailable: 'Y', scannedData: 'http://itunes.apple.com/us/app/encyclopaedia-britannica/id447919187?mt=8', action: 'UNKNOWN', compatibile: 0, dialCodeType: 'non-standard', …}
length
: 
1
[[Prototype]]
: 
Array(0)
[[Prototype]]
: 
Object
id
: 
"qr-code-scanner"
pageid
: 
"qr-code-scanner"
subtype
: 
"qr-code-scan-success"
type
: 
"OTHER"
[[Prototype]]
: 
Object
eid
: 
"INTERACT"
ets
: 
1689237868783
mid
: 
"74648e92-3816-40bd-9e87-c4f147dc5c94"
object
: 
me {id: '', type: '', version: '', rollup: {…}}
ver
: 
"3.0"
[[Prototype]]
: 
ie
type
: 
"SAVE"
[[Prototype]]
: 
Object
namespace
: 
"TELEMETRY"
[[Prototype]]
: 
Object
==================
event
: 
payload
: 
ve
actor
: 
me {type: 'User', id: '5ab753e7-f66b-46f8-b605-4215a47ddf17'}
context
: 
r {cdata: Array(4), env: 'home', channel: '505c7c48ac6dc1edc9b08f21db5a571d', pdata: me, sid: '79fd420e-7202-4953-846c-2e2230747c1a', …}
edata
: 
extra
: 
pos
: 
[]
values
: 
Array(1)
0
: 
Map(0) {networkAvailable: 'Y', scannedData: 'http://epathshala.nic.in/QR/?id=0759CH01', action: 'SearchResult', compatibile: 1, dialCodeType: 'non-standard', …}
length
: 
1
[[Prototype]]
: 
Array(0)
[[Prototype]]
: 
Object
id
: 
"qr-code-scanner"
pageid
: 
"qr-code-scanner"
subtype
: 
"qr-code-scan-success"
type
: 
"OTHER"
[[Prototype]]
: 
Object
eid
: 
"INTERACT"
ets
: 
1689236719354
mid
: 
"1cc9e688-0180-4d88-aed4-3e420296d24d"
object
: 
me {id: '0759CH01', type: 'qr', version: '', rollup: {…}}
ver
: 
"3.0"
[[Prototype]]
: 
ie
type
: 
"SAVE"
[[Prototype]]
: 
Object
namespace
: 
"TELEMETRY"
[[Prototype]]
: 
Object
===================
event
: 
payload
: 
ve
actor
: 
me {type: 'User', id: '5ab753e7-f66b-46f8-b605-4215a47ddf17'}
context
: 
r
cdata
: 
Array(4)
0
: 
{id: 'http://epathshala.nic.in', type: 'Source'}
1
: 
{id: '0759CH01', type: 'Id'}
2
: 
{type: 'Tabs', id: 'Library-Course'}
3
: 
{id: '79fd420e-7202-4953-846c-2e2230747c1a', type: 'UserSession'}
length
: 
4
[[Prototype]]
: 
Array(0)
channel
: 
"505c7c48ac6dc1edc9b08f21db5a571d"
did
: 
"8bf2fb2baa8628f91e2a20b6e40e38b4e9fdd883"
env
: 
"home"
pdata
: 
me {id: 'staging.sunbirded.app', pid: 'sunbird.app', ver: '6.0.438staging-debug'}
sid
: 
"79fd420e-7202-4953-846c-2e2230747c1a"
[[Prototype]]
: 
Object
edata
: 
extra
: 
pos
: 
[]
values
: 
Array(1)
0
: 
Map(0) {networkAvailable: 'Y', scannedData: 'http://epathshala.nic.in/QR/?id=0759CH01', action: 'SearchResult', compatibile: 1, dialCodeType: 'non-standard', …}
length
: 
1
[[Prototype]]
: 
Array(0)
[[Prototype]]
: 
Object
id
: 
"qr-code-scanner"
pageid
: 
"qr-code-scanner"
subtype
: 
"qr-code-scan-success"
type
: 
"OTHER"
[[Prototype]]
: 
Object
eid
: 
"INTERACT"
ets
: 
1689236719354
mid
: 
"1cc9e688-0180-4d88-aed4-3e420296d24d"
object
: 
me {id: '0759CH01', type: 'qr', version: '', rollup: {…}}
ver
: 
"3.0"
[[Prototype]]
: 
ie
type
: 
"SAVE"
[[Prototype]]
: 
Object
namespace
: 
"TELEMETRY"
[[Prototype]]
: 
Object</t>
  </si>
  <si>
    <t>Verify Interact telemetry should generate for Textbook content listing page and fast loading has been initiated. 
&amp; 
Verify Interact telemetry should generate for Textbook content listing page fast loading has been completed.</t>
  </si>
  <si>
    <r>
      <rPr>
        <rFont val="&quot;Trebuchet MS&quot;"/>
        <color theme="1"/>
        <sz val="11.0"/>
      </rPr>
      <t>Scenario1:</t>
    </r>
    <r>
      <rPr>
        <rFont val="&quot;Trebuchet MS&quot;"/>
        <color theme="1"/>
        <sz val="11.0"/>
      </rPr>
      <t xml:space="preserve">
1. Open the sunbird  mobile app.
2. Complete onboarding.
3. Tap on the QR code scanner.
4. Have a textbook QR code scanned.
5. Observe Fast Loading Initiated event in the telemetry generated.
</t>
    </r>
    <r>
      <rPr>
        <rFont val="&quot;Trebuchet MS&quot;"/>
        <color theme="1"/>
        <sz val="11.0"/>
      </rPr>
      <t xml:space="preserve">Scenario2:
</t>
    </r>
    <r>
      <rPr>
        <rFont val="&quot;Trebuchet MS&quot;"/>
        <color theme="1"/>
        <sz val="11.0"/>
      </rPr>
      <t>1. Open the sunbird  mobile app.
2. Complete onboarding.
3. Tap on the QR code scanner.
4. Have a textbook QR code scanned.
5. Observe Fast Loading completed event in the telemetry generated.</t>
    </r>
  </si>
  <si>
    <t xml:space="preserve">
event
: 
payload
: 
ve
actor
: 
me {type: 'User', id: '01e2ae2f-5353-4615-a00a-8cc7272a14f2'}
context
: 
r {cdata: Array(6), env: 'home', channel: '505c7c48ac6dc1edc9b08f21db5a571d', pdata: me, sid: '7d2faa6f-5be8-4386-b3d0-f3c0afb2e1a1', …}
edata
: 
{type: 'OTHER', subtype: 'fast-loading-initiated', id: 'dial-code-scan-result', pageid: 'dial-code-scan-result', extra: {…}}
eid
: 
"INTERACT"
ets
: 
1709818277942
mid
: 
"c932eea2-1f62-45e7-99d7-cb3138b09912"
object
: 
me {id: '', type: '', version: '', rollup: {…}}
ver
: 
"3.0"
[[Prototype]]
: 
ie
type
: 
"SAVE"
[[Prototype]]
: 
Object
namespace
: 
"TELEMETRY"</t>
  </si>
  <si>
    <t xml:space="preserve">
event
: 
payload
: 
ve
actor
: 
me {type: 'User', id: '01e2ae2f-5353-4615-a00a-8cc7272a14f2'}
context
: 
r {cdata: Array(6), env: 'home', channel: '505c7c48ac6dc1edc9b08f21db5a571d', pdata: me, sid: '7d2faa6f-5be8-4386-b3d0-f3c0afb2e1a1', …}
edata
: 
{type: 'OTHER', subtype: 'fast-loading-initiated', id: 'dial-code-scan-result', pageid: 'dial-code-scan-result', extra: {…}}
eid
: 
"INTERACT"
ets
: 
1709818277942
mid
: 
"c932eea2-1f62-45e7-99d7-cb3138b09912"
object
: 
me {id: '', type: '', version: '', rollup: {…}}
ver
: 
"3.0"
[[Prototype]]
: 
ie
type
: 
"SAVE"
[[Prototype]]
: 
Object
namespace
: 
"TELEMETRY"</t>
  </si>
  <si>
    <t>Verify that Interact telemetry event gets generated when content download completes when coming from flattened results page [content id, root id]</t>
  </si>
  <si>
    <t>1. Open the sunbird  mobile app.
2. Complete onboarding.
3. Tap on the QR code scanner.
4. Have a valid book QR code scanned.
5. Download the content and wait till it's completed.</t>
  </si>
  <si>
    <t>{ver":"3.0","eid":"INTERACT","ets":1597924662732,"actor":{"type":"User","id":"64543c8f-97d3-4184-93f6-77021b60e3d2"},"context":{"cdata":[{"id":"N1B4Z6","type":"qr"},{"id":"https://staging.ntp.net.in","type":"Source"},{"id":"a5e68f80-e2da-11ea-ace0-211bfb284501","type":"API"},{"id":"SearchResult","type":"Section"},{"id":"3","type":"CountContent"},{"id":"SearchResult","type":"Section"},{"id":"7fafbd29-00e9-4476-9ae9-32d9c3695d28","type":"UserSession"}],"env":"sdk","channel":"505c7c48ac6dc1edc9b08f21db5a571d","pdata":{"id":"staging.diksha.app","pid":"sunbird.app","ver":"3.2.420staging-debug"},"sid":"7fafbd29-00e9-4476-9ae9-32d9c3695d28","did":"bddd4d94922153759691f535d693d1e83f10c2dd"},"edata":{"type":"OTHER","subtype":"ContentDownload-Success","id":"ContentDetail","pageid":"ContentDetail","extra":{}},"object":{"id":"do_2130554555470397441300","type":"TextBook","version":1,"rollup":{}},"mid":"395b036e-0760-4dae-80a7-b838c213fa33"}"</t>
  </si>
  <si>
    <t>actor
: 
me {type: 'User', id: '01e2ae2f-5353-4615-a00a-8cc7272a14f2'}
context
: 
r {cdata: Array(11), env: 'sdk', channel: '505c7c48ac6dc1edc9b08f21db5a571d', pdata: me, sid: '7b84899a-1e48-4a60-9b00-efbf6d4705e4', …}
edata
: 
{type: 'OTHER', subtype: 'ContentDownload-Success', id: 'ContentDetail', pageid: 'ContentDetail', extra: {…}}
eid
: 
"INTERACT"
ets
: 
1709815435162
mid
: 
"bd26d658-9bb8-4c5c-848e-f9e7d5ddded6"
object
: 
me {id: 'do_114006040111792128122', type: 'Course Assessment', version: 1, rollup: {…}}
ver
: 
"3.0"
[[Prototype]]
: 
ie
type
: 
"SAVE"</t>
  </si>
  <si>
    <t>Verify that Interact telemetry event gets generated when user taps on book unit (first level) from textbook details page</t>
  </si>
  <si>
    <t>1. Open the sunbird  mobile app.
2. Complete onboarding.
3. Tap on the QR code scanner.
4. Have a valid book QR code with 1st level scanned.</t>
  </si>
  <si>
    <t>{"ver":"3.0","eid":"INTERACT","ets":1597923960168,"actor":{"type":"User","id":"64543c8f-97d3-4184-93f6-77021b60e3d2"},"context":{"cdata":[{"id":"N1B4Z6","type":"qr"},{"id":"https://staging.ntp.net.in","type":"Source"},{"id":"a5e68f80-e2da-11ea-ace0-211bfb284501","type":"API"},{"id":"SearchResult","type":"Section"},{"id":"7fafbd29-00e9-4476-9ae9-32d9c3695d28","type":"UserSession"}],"env":"home","channel":"505c7c48ac6dc1edc9b08f21db5a571d","pdata":{"id":"staging.diksha.app","pid":"sunbird.app","ver":"3.2.420staging-debug"},"sid":"7fafbd29-00e9-4476-9ae9-32d9c3695d28","did":"bddd4d94922153759691f535d693d1e83f10c2dd"},"edata":{"type":"TOUCH","subtype":"content-clicked","id":"dial-book-result","pageid":"dial-book-result","extra":{"pos":[],"values":[{"SearchPhrase":"","PositionClicked":0,"source":"library","root":false}]}},"object":{"id":"do_2130554552010752001241","type":"TextBookUnit","version":"1","rollup":{"l1":"do_2130554552010752001241"}},"mid":"67bb4f08-5ddd-4305-bda3-e8cb47ff34cc"}"</t>
  </si>
  <si>
    <t>event
: 
payload
: 
ve
actor
: 
me {type: 'User', id: '4d87b021-a0aa-4412-82aa-137842d6e6f9'}
context
: 
r {cdata: Array(10), env: 'home', channel: '505c7c48ac6dc1edc9b08f21db5a571d', pdata: me, sid: 'f830ae38-456a-4bbc-9515-8f807d43c13d', …}
edata
: 
{type: 'TOUCH', subtype: 'content-clicked', id: 'dial-book-result', pageid: 'dial-book-result', extra: {…}}
eid
: 
"INTERACT"
ets
: 
1693492906250
mid
: 
"a2d4be13-fd93-4f08-a2d7-ffb02f3e457a"
object
: 
me {id: 'do_2132728809086320641145', type: 'TextBook', version: '7', rollup: W}
ver
: 
"3.0"
[[Prototype]]
: 
ie
type
: 
"SAVE"
[[Prototype]]
: 
Object
namespace
: 
"TELEMETRY"
[[Prototype]]
: 
Object</t>
  </si>
  <si>
    <t>Verify that when user landed on multiple books result page, addn attribs: count of results need to capture along with telemetry data when QR code is scanned.
&amp;
Verify that Interact telemetry event gets generated when lands on book's page since QR code is linked to multiple nodes [qr, count of books, context=onboarding/ library/ courses]</t>
  </si>
  <si>
    <r>
      <rPr>
        <rFont val="&quot;Trebuchet MS&quot;"/>
        <color theme="1"/>
        <sz val="11.0"/>
      </rPr>
      <t xml:space="preserve">Scenario1:
</t>
    </r>
    <r>
      <rPr>
        <rFont val="&quot;Trebuchet MS&quot;"/>
        <color theme="1"/>
        <sz val="11.0"/>
      </rPr>
      <t xml:space="preserve">1. Open the sunbird  mobile app.
2. Complete onboarding.
3. Tap on the QR code scanner.
4. Have a valid book QR code with multiple books scanned.
</t>
    </r>
    <r>
      <rPr>
        <rFont val="&quot;Trebuchet MS&quot;"/>
        <color theme="1"/>
        <sz val="11.0"/>
      </rPr>
      <t xml:space="preserve">Scenario2:
</t>
    </r>
    <r>
      <rPr>
        <rFont val="&quot;Trebuchet MS&quot;"/>
        <color theme="1"/>
        <sz val="11.0"/>
      </rPr>
      <t>1. Open the sunbird  mobile app.
2. Complete onboarding.
3. Tap on the QR code scanner.
4. Have a valid book QR code with multiple nodes scanned.</t>
    </r>
  </si>
  <si>
    <t>event:
payload: t
actor: e {type: 'User', id: '1e275e94-d41a-47d3-8529-1210ea8145ec'}
context: He
cdata: (2) [{…}, {…}]
channel: "0126796199493140480"
did: "8bf2fb2baa8628f91e2a20b6e40e38b4e9fdd883"
env: "library"
pdata: e {id: 'staging.diksha.app', pid: 'sunbird.app', ver: '5.0.264staging-debug'}
rollup: {l1: '0126796199493140480'}
sid: "9122de4f-026f-45d2-871a-21aea9e3bc84"
[[Prototype]]: Object
edata:
extra:
pos: []
values: Array(1)
0: Map {networkAvailable: 'Y', scannedData: 'Q4R2I7', count: 2}
length: 1
[[Prototype]]: Array(0)
[[Prototype]]: Object
id: "search"
pageid: "search"
subtype: "dial-code-search-result-found"
type: "OTHER"
[[Prototype]]: Object
eid: "INTERACT"
ets: 1662013203250
mid: "e750880f-03c2-40c7-bfb3-7425b421039f"
object: e {id: '', type: '', version: '', rollup: {…}}
ver: "3.0"
[[Prototype]]: e
type: "SAVE"
[[Prototype]]: Object
namespace: "TELEMETRY"
[[Prototype]]: Object
============
'{"ver":"3.0","eid":"INTERACT","ets":1662013203250,"actor":{"type":"User","id":"1e275e94-d41a-47d3-8529-1210ea8145ec"},"context":{"cdata":[{"type":"Tabs","id":"Library-Course"},{"id":"9122de4f-026f-45d2-871a-21aea9e3bc84","type":"UserSession"}],"env":"library","channel":"0126796199493140480","pdata":{"id":"staging.diksha.app","pid":"sunbird.app","ver":"5.0.264staging-debug"},"sid":"9122de4f-026f-45d2-871a-21aea9e3bc84","did":"8bf2fb2baa8628f91e2a20b6e40e38b4e9fdd883","rollup":{"l1":"0126796199493140480"}},"edata":{"type":"OTHER","subtype":"dial-code-search-result-found","id":"search","pageid":"search","extra":{"pos":[],"values":[{"networkAvailable":"Y","scannedData":"Q4R2I7","count":2}]}},"object":{"id":"","type":"","version":"","rollup":{}},"mid":"e750880f-03c2-40c7-bfb3-7425b421039f"}'</t>
  </si>
  <si>
    <t>event
: 
payload
: 
ve
actor
: 
me {type: 'User', id: '08631a74-4b94-4cf7-a818-831135248a4a'}
context
: 
r
cdata
: 
(2) [{…}, {…}]
channel
: 
"01269878797503692810"
did
: 
"be568ec86cde4a7b2a334f53bc1987fb7e3da9fb"
env
: 
"library"
pdata
: 
me {id: 'staging.sunbirded.app', pid: 'sunbird.app', ver: '6.0.482staging-debug'}
rollup
: 
{l1: '01269878797503692810'}
sid
: 
"dd615e63-11d6-45af-babe-3fd3b54d7781"
[[Prototype]]
: 
Object
edata
: 
extra
: 
pos
: 
[]
values
: 
Array(1)
0
: 
T {networkAvailable: 'Y', scannedData: 'T7P4S4', count: 4}
length
: 
1
[[Prototype]]
: 
Array(0)
[[Prototype]]
: 
Object
id
: 
"search"
pageid
: 
"search"
subtype
: 
"dial-code-search-result-found"
type
: 
"OTHER"
[[Prototype]]
: 
Object
eid
: 
"INTERACT"
ets
: 
1694165870358
mid
: 
"dc1af94a-6993-4f94-91e6-75b5d7e99e32"
object
: 
me {id: '', type: '', version: '', rollup: {…}}
ver
: 
"3.0"
[[Prototype]]
: 
ie
type
: 
"SAVE"
[[Prototype]]
: 
Object
namespace
: 
"TELEMETRY"
[[Prototype]]
: 
Object
=================
'{"ver":"3.0","eid":"INTERACT","ets":1694165870358,"actor":{"type":"User","id":"08631a74-4b94-4cf7-a818-831135248a4a"},"context":{"cdata":[{"type":"Tabs","id":"Library-Course"},{"id":"dd615e63-11d6-45af-babe-3fd3b54d7781","type":"UserSession"}],"env":"library","channel":"01269878797503692810","pdata":{"id":"staging.sunbirded.app","pid":"sunbird.app","ver":"6.0.482staging-debug"},"sid":"dd615e63-11d6-45af-babe-3fd3b54d7781","did":"be568ec86cde4a7b2a334f53bc1987fb7e3da9fb","rollup":{"l1":"01269878797503692810"}},"edata":{"type":"OTHER","subtype":"dial-code-search-result-found","id":"search","pageid":"search","extra":{"pos":[],"values":[{"networkAvailable":"Y","scannedData":"T7P4S4","count":4}]}},"object":{"id":"","type":"","version":"","rollup":{}},"mid":"dc1af94a-6993-4f94-91e6-75b5d7e99e32"}'</t>
  </si>
  <si>
    <t>Verify that Interact telemetry event gets generated when user clicks on a content card [content id, thumb area/CTA, CTA text]
 (e.g. Download and Play, or Play) after scanning the QR code</t>
  </si>
  <si>
    <t>1. Open the sunbird  mobile app.
2. Complete onboarding.
3. Tap on the QR code scanner.
4. Have a valid book/collection/course QR code scanned.
5. tap on a content.</t>
  </si>
  <si>
    <t>{"ver":"3.0","eid":"INTERACT","ets":1651485878403,"actor":{"type":"User","id":"0cb3ee06-53e8-42e2-8f3b-b2e8009d391b"},"context":{"cdata":[{"id":"R1S4L5","type":"QR"},{"type":"Tabs","id":"Library-Course"},{"id":"82a4ffae-9b66-4c63-8ca1-2f4f9487c90f","type":"UserSession"}],"env":"home","channel":"0126796199493140480","pdata":{"id":"staging.diksha.app","pid":"sunbird.app","ver":"4.9.205staging-debug"},"sid":"82a4ffae-9b66-4c63-8ca1-2f4f9487c90f","did":"4c286645e0690125ef319f7bde70c4540092c9f8","rollup":{"l1":"0126796199493140480"}},"edata":{"type":"select-book","subtype":"","id":"qr-book-result","pageid":"qr-book-result","extra":{"pos":[]}},"object":{"id":"do_2133469281780449281634","type":" TextBook","version":"","rollup":{}},"mid":"db4dddad-765b-43fb-87ab-5943942fccad"}'</t>
  </si>
  <si>
    <t>event
: 
payload
: 
ve
actor
: 
me {type: 'User', id: '01e2ae2f-5353-4615-a00a-8cc7272a14f2'}
context
: 
r {cdata: Array(3), env: 'home', channel: '505c7c48ac6dc1edc9b08f21db5a571d', pdata: me, sid: '7b84899a-1e48-4a60-9b00-efbf6d4705e4', …}
edata
: 
{type: 'select-book', subtype: '', id: 'qr-book-result', pageid: 'qr-book-result', extra: {…}}
eid
: 
"INTERACT"
ets
: 
1709816094520
mid
: 
"2704fbf6-0b59-4dba-811a-a7b3ac421913"
object
: 
me {id: 'do_114006665181716480138', type: ' TextBook', version: '', rollup: {…}}
ver
: 
"3.0"
[[Prototype]]
: 
ie
type
: 
"SAVE"
[[Prototype]]
: 
Object
namespace
: 
"TELEMETRY"</t>
  </si>
  <si>
    <t>Verify that Interact telemetry event gets generated when user clicks on Back button after scanning the QR code [which page, device-back or UI-back]</t>
  </si>
  <si>
    <t>1. Open the sunbird  mobile app.
2. Complete onboarding.
3. Tap on the QR code scanner.
4. Have a valid book/collection/course QR code scanned.
5. Tap on device/app back button from the flattened  result screen.</t>
  </si>
  <si>
    <t>UI Back:
'{"ver":"3.0","eid":"INTERACT","ets":1651485561038,"actor":{"type":"User","id":"0cb3ee06-53e8-42e2-8f3b-b2e8009d391b"},"context":{"cdata":[{"type":"Tabs","id":"Library-Course"},{"id":"82a4ffae-9b66-4c63-8ca1-2f4f9487c90f","type":"UserSession"}],"env":"home","channel":"0126796199493140480","pdata":{"id":"staging.diksha.app","pid":"sunbird.app","ver":"4.9.205staging-debug"},"sid":"82a4ffae-9b66-4c63-8ca1-2f4f9487c90f","did":"4c286645e0690125ef319f7bde70c4540092c9f8","rollup":{"l1":"0126796199493140480"}},"edata":{"type":"select-back","subtype":"ui","id":"qr-content-result","pageid":"qr-content-result","extra":{"pos":[]}},"object":{"id":"","type":"","version":"","rollup":{}},"mid":"05e5d6b9-849d-40c2-aaad-9f241a837552"}'
===========
Device Back:
'{"ver":"3.0","eid":"INTERACT","ets":1651485633282,"actor":{"type":"User","id":"0cb3ee06-53e8-42e2-8f3b-b2e8009d391b"},"context":{"cdata":[{"type":"Tabs","id":"Library-Course"},{"id":"82a4ffae-9b66-4c63-8ca1-2f4f9487c90f","type":"UserSession"}],"env":"home","channel":"0126796199493140480","pdata":{"id":"staging.diksha.app","pid":"sunbird.app","ver":"4.9.205staging-debug"},"sid":"82a4ffae-9b66-4c63-8ca1-2f4f9487c90f","did":"4c286645e0690125ef319f7bde70c4540092c9f8","rollup":{"l1":"0126796199493140480"}},"edata":{"type":"select-back","subtype":"device","id":"qr-content-result","pageid":"qr-content-result","extra":{"pos":[]}},"object":{"id":"","type":"","version":"","rollup":{}},"mid":"98dc823c-84e4-4bc4-bde8-b1cde0371929"}'</t>
  </si>
  <si>
    <t>event
: 
payload
: 
ve
actor
: 
me {type: 'User', id: '01e2ae2f-5353-4615-a00a-8cc7272a14f2'}
context
: 
r {cdata: Array(2), env: 'home', channel: '505c7c48ac6dc1edc9b08f21db5a571d', pdata: me, sid: '7b84899a-1e48-4a60-9b00-efbf6d4705e4', …}
edata
: 
{type: 'select-back', subtype: 'ui', id: 'qr-content-result', pageid: 'qr-content-result', extra: {…}}
eid
: 
"INTERACT"
ets
: 
1709816157399
mid
: 
"4a4bf8b9-c64e-4d86-b6a3-98625c2972de"
object
: 
me {id: '', type: '', version: '', rollup: {…}}
ver
: 
"3.0"
[[Prototype]]
: 
ie
type
: 
"SAVE"
[[Prototype]]
: 
Object
namespace
: 
"TELEMETRY"
[[Prototype]]
: 
Object</t>
  </si>
  <si>
    <t>Verify that Interact telemetry event gets generated when user sees content coming soon page (DIAL wasn't linked to anything)
&amp;
Verify that Interact telemetry event gets generated when user lands on content coming soon page (DIAL was linked, but no content available under the relevant unit)</t>
  </si>
  <si>
    <r>
      <rPr>
        <rFont val="&quot;Trebuchet MS&quot;"/>
        <color theme="1"/>
        <sz val="11.0"/>
      </rPr>
      <t xml:space="preserve">Scenario1:
</t>
    </r>
    <r>
      <rPr>
        <rFont val="&quot;Trebuchet MS&quot;"/>
        <color theme="1"/>
        <sz val="11.0"/>
      </rPr>
      <t xml:space="preserve">1. Open the sunbird  mobile app.
2. Complete onboarding.
3. Tap on the QR code scanner.
4. Have a valid QR code scanned which is not linked to any content.
</t>
    </r>
    <r>
      <rPr>
        <rFont val="&quot;Trebuchet MS&quot;"/>
        <color theme="1"/>
        <sz val="11.0"/>
      </rPr>
      <t xml:space="preserve">Scenario2:
</t>
    </r>
    <r>
      <rPr>
        <rFont val="&quot;Trebuchet MS&quot;"/>
        <color theme="1"/>
        <sz val="11.0"/>
      </rPr>
      <t>1. Open the sunbird  mobile app.
2. Complete onboarding.
3. Tap on the QR code scanner.
4. Have a valid book/collection/course QR code scanned for which content has not been added</t>
    </r>
  </si>
  <si>
    <t>{"ver":"3.0","eid":"IMPRESSION","ets":1644469885873,"actor":{"type":"User","id":"80a862a8-cb40-449c-9daa-b7ebb4ce8b47"},"context":{"cdata":[{"type":"Tabs","id":"Home-Discover"},{"id":"75d6d1df-fd06-4bf4-8399-17854b3760fa","type":"UserSession"}],"env":"home","channel":"505c7c48ac6dc1edc9b08f21db5a571d","pdata":{"id":"staging.diksha.app","pid":"sunbird.app","ver":"4.7.171staging-debug"},"sid":"75d6d1df-fd06-4bf4-8399-17854b3760fa","did":"dd7bdd3aa1e77d00004b7d58ce42edddd7faa428"},"edata":{"type":"view","pageid":"dial-not-linked","uri":"dial-not-linked"},"object":{"id":"","type":"","version":"","rollup":{}},"mid":"c05b74f2-b71d-4f0d-8c17-7f6d8cda3324"}'
============
'{"ver":"3.0","eid":"INTERACT","ets":1644469885878,"actor":{"type":"User","id":"80a862a8-cb40-449c-9daa-b7ebb4ce8b47"},"context":{"cdata":[{"type":"Tabs","id":"Home-Discover"},{"id":"75d6d1df-fd06-4bf4-8399-17854b3760fa","type":"UserSession"}],"env":"home","channel":"505c7c48ac6dc1edc9b08f21db5a571d","pdata":{"id":"staging.diksha.app","pid":"sunbird.app","ver":"4.7.171staging-debug"},"sid":"75d6d1df-fd06-4bf4-8399-17854b3760fa","did":"dd7bdd3aa1e77d00004b7d58ce42edddd7faa428"},"edata":{"type":"OTHER","subtype":"qr-code-comingsoon","id":"library","pageid":"library","extra":{"pos":[]}},"object":{"id":"","type":"","version":"","rollup":{}},"mid":"0ccdafd0-fac6-4f08-a0bb-b2360b147f26"}'</t>
  </si>
  <si>
    <t>{"ver":"3.0","eid":"IMPRESSION","ets":1694166275589,"actor":{"type":"User","id":"08631a74-4b94-4cf7-a818-831135248a4a"},"context":{"cdata":[{"type":"Tabs","id":"Library-Course"},{"id":"dd615e63-11d6-45af-babe-3fd3b54d7781","type":"UserSession"}],"env":"home","channel":"01269878797503692810","pdata":{"id":"staging.sunbirded.app","pid":"sunbird.app","ver":"6.0.482staging-debug"},"sid":"dd615e63-11d6-45af-babe-3fd3b54d7781","did":"be568ec86cde4a7b2a334f53bc1987fb7e3da9fb","rollup":{"l1":"01269878797503692810"}},"edata":{"type":"view","pageid":"dial-linked-but-no-content","uri":"dial-linked-but-no-content"},"object":{"id":"","type":"","version":"","rollup":{}},"mid":"07d379a2-5c6d-43f6-b29d-63d075905bda"}'
=====================
'{"ver":"3.0","eid":"INTERACT","ets":1694166276066,"actor":{"type":"User","id":"08631a74-4b94-4cf7-a818-831135248a4a"},"context":{"cdata":[{"type":"Tabs","id":"Library-Course"},{"id":"dd615e63-11d6-45af-babe-3fd3b54d7781","type":"UserSession"}],"env":"home","channel":"01269878797503692810","pdata":{"id":"staging.sunbirded.app","pid":"sunbird.app","ver":"6.0.482staging-debug"},"sid":"dd615e63-11d6-45af-babe-3fd3b54d7781","did":"be568ec86cde4a7b2a334f53bc1987fb7e3da9fb","rollup":{"l1":"01269878797503692810"}},"edata":{"type":"OTHER","subtype":"qr-code-comingsoon","id":"library","pageid":"library","extra":{"pos":[]}},"object":{"id":"","type":"","version":"","rollup":{}},"mid":"61643a61-5d92-4d2a-8fde-133c1a133586"}'</t>
  </si>
  <si>
    <t>Verify that Interact telemetry event gets generated when user scans Invalid Qr code.</t>
  </si>
  <si>
    <t>1. Open the sunbird  mobile app.
2. Complete onboarding.
3. Tap on the QR code scanner.
4. Have an Invalid QR code scanned.</t>
  </si>
  <si>
    <t>{"ver":"3.0","eid":"INTERACT","ets":1662007145057,"actor":{"type":"User","id":"d89f5bc1-40b2-4dd5-b3ed-825c91061813"},"context":{"cdata":[{"type":"Tabs","id":"Library-Course"},{"id":"e6641bbc-eb39-4569-a30a-4d932d8c2904","type":"UserSession"}],"env":"onboarding","channel":"505c7c48ac6dc1edc9b08f21db5a571d","pdata":{"id":"staging.diksha.app","pid":"sunbird.app","ver":"5.0.264staging-debug"},"sid":"e6641bbc-eb39-4569-a30a-4d932d8c2904","did":"8bf2fb2baa8628f91e2a20b6e40e38b4e9fdd883"},"edata":{"type":"OTHER","subtype":"qr-code-invalid","id":"profile-settings","pageid":"profile-settings","extra":{"pos":[]}},"object":{"id":"","type":"","version":"","rollup":{}},"mid":"de0dd848-58a2-4f05-a0df-3a0503b30d6b"}'</t>
  </si>
  <si>
    <t>Verify that telemetry event is generated with dial code is displayed after scanning the Dial code. (after Completion display of atleast one content within flattened results page for dial code scan)</t>
  </si>
  <si>
    <t>1. Open the Sunbird staging app.
2. Complete onboarding.
3. Login with valid credentials or guest user
4. Goto library tab-&gt; scan the QR code.</t>
  </si>
  <si>
    <t>{"ver":"3.0","eid":"INTERACT","ets":1655451764293,"actor":{"type":"User","id":"3ba98683-75a2-47a9-9f40-6ae169404b46"},"context":{"cdata":[{"type":"Tabs","id":"Library-Course"},{"id":"75b0b995-771f-4636-8742-2cfcd718088e","type":"UserSession"}],"env":"library","channel":"505c7c48ac6dc1edc9b08f21db5a571d","pdata":{"id":"staging.diksha.app","pid":"sunbird.app","ver":"4.10.229staging-debug"},"sid":"75b0b995-771f-4636-8742-2cfcd718088e","did":"4c286645e0690125ef319f7bde70c4540092c9f8"},"edata":{"type":"OTHER","subtype":"dial-code-search-result-found","id":"search","pageid":"search","extra":{"pos":[],"values":[{"networkAvailable":"Y","scannedData":"E4V7F2","count":2}]}},"object":{"id":"","type":"","version":"","rollup":{}},"mid":"c06405b4-1a5a-45be-936a-d67d3111abb3"}'</t>
  </si>
  <si>
    <t xml:space="preserve">
edata
: 
extra
: 
pos
: 
[]
values
: 
Array(1)
0
: 
T {networkAvailable: 'Y', scannedData: 'V3T5L8', count: 2}
length
: 
1
[[Prototype]]
: 
Array(0)
[[Prototype]]
: 
Object
id
: 
"search"
pageid
: 
"search"
subtype
: 
"dial-code-search-result-found"
type
: 
"OTHER"
[[Prototype]]
: 
Object
eid
: 
"INTERACT"</t>
  </si>
  <si>
    <t>Verify that telemetry is generated with addition of dial code of book id when user taps on back button on any page (attribs: on screen/device) of the dial code scan result</t>
  </si>
  <si>
    <t>1. Open the latest version of the Sunbird app.
2. Fill the framework details.
3. Login with valid credentials or guest user
4. Goto library tab-&gt; scan the QR code.
5. Click on back button</t>
  </si>
  <si>
    <t>event:
payload: t
actor: e {type: "User", id: "c02e2339-c4ee-4ec6-b8d0-cc19a1d408c3"}
context: qe
cdata: Array(2)
0: {id: "0759CH01", type: "Id"}
1: {id: "547d3bf7-e899-4760-9134-a272fcee88a4", type: "UserSession"}
length: 2
__proto__: Array(0)
channel: "0126632859575746566"
did: "b9bdcb8cd7abc5bd7813bd65ec0b5084dc0dadd8"
env: "home"
pdata: e {id: "staging.diksha.app", pid: "sunbird.app", ver: "3.2.420staging-debug"}
rollup: {l1: "0126632859575746566"}
sid: "547d3bf7-e899-4760-9134-a272fcee88a4"
__proto__: Object
edata:
extra: {pos: Array(0)}
id: "qr-book-result"
pageid: "qr-book-result"
subtype: "ui"
type: "select-back"
__proto__: Object
eid: "INTERACT"
ets: 1597906337428
mid: "53f9de37-e35d-4d94-9fdb-c6780beae6eb"
object: e {id: "", type: "", version: "", rollup: {…}}
ver: "3.0"
__proto__: e
type: "SAVE"
__proto__: Object
namespace: "TELEMETRY"
__proto__: Object</t>
  </si>
  <si>
    <t>event
: 
payload
: 
ve
actor
: 
me {type: 'User', id: '01e2ae2f-5353-4615-a00a-8cc7272a14f2'}
context
: 
r {cdata: Array(3), env: 'home', channel: '505c7c48ac6dc1edc9b08f21db5a571d', pdata: me, sid: '7b84899a-1e48-4a60-9b00-efbf6d4705e4', …}
edata
: 
{type: 'select-book', subtype: '', id: 'qr-book-result', pageid: 'qr-book-result', extra: {…}}
eid
: 
"INTERACT"
ets
: 
1709816564772
mid
: 
"7028d448-5ff4-4572-9c6f-f8b41f4cb16d"
object
: 
me {id: 'do_114006747725570048157', type: ' TextBook', version: '', rollup: {…}}
ver
: 
"3.0"
[[Prototype]]
: 
ie
type
: 
"SAVE"
[[Prototype]]
: 
Object
namespace
: 
"TELEMETRY"
[[Prototype]]
: 
Object</t>
  </si>
  <si>
    <t>Verify that telemetry is generated with addition of dial code, book id, when user scans a dial code</t>
  </si>
  <si>
    <t>1. Open the latest version of the Sunbird app.
2. Fill the framework details.
3. Login with valid credentials or guest user
4. Goto library tab-&gt; scan the QR code.</t>
  </si>
  <si>
    <t>event:
payload: t
actor: e {type: "User", id: "2ee433d9-d824-41d5-9847-89be88be5aa4"}
context: qe
cdata: Array(5)
0: {id: "E8U2A9", type: "qr"}
1: {id: "https://staging.ntp.net.in", type: "Source"}
2: Xe {id: "bddd8100-e29b-11ea-8c3f-79f6757b8107", type: "API"}
3: {id: "SearchResult", type: "Section"}
4: {id: "4b34cc2e-d612-4b1c-9f6b-0b7f54253401", type: "UserSession"}
length: 5
__proto__: Array(0)
channel: "505c7c48ac6dc1edc9b08f21db5a571d"
did: "b9bdcb8cd7abc5bd7813bd65ec0b5084dc0dadd8"
env: "home"
pdata: e {id: "staging.diksha.app", pid: "sunbird.app", ver: "3.2.420staging-debug"}
sid: "4b34cc2e-d612-4b1c-9f6b-0b7f54253401"
__proto__: Object
edata:
extra:
pos: []
values: Array(1)
0: Map {SearchPhrase: "", PositionClicked: 0, source: "library", root: false}
length: 1
__proto__: Array(0)
__proto__: Object
id: "dial-book-result"
pageid: "dial-book-result"
subtype: "content-clicked"
type: "TOUCH"
__proto__: Object
eid: "INTERACT"
ets: 1597896915662
mid: "c1ea5ac7-24b0-4425-8f7e-42b47bf84034"
object: e {id: "do_2128847541050081281368", type: "TextBook", version: "1", rollup: Je}
ver: "3.0"
__proto__: e
type: "SAVE"
__proto__: Object
namespace: "TELEMETRY"
__proto__: Object</t>
  </si>
  <si>
    <t>{"ver":"3.0","eid":"INTERACT","ets":1694166274911,"actor":{"type":"User","id":"08631a74-4b94-4cf7-a818-831135248a4a"},"context":{"cdata":[{"id":"G5G8U7","type":"qr"},{"id":"https://staging.sunbirded.org","type":"Source"},{"id":"53c570c0-4e2c-11ee-9615-c12743a89e08","type":"API"},{"id":"SearchResult","type":"Section"},{"type":"Tabs","id":"Library-Course"},{"id":"dd615e63-11d6-45af-babe-3fd3b54d7781","type":"UserSession"}],"env":"home","channel":"01269878797503692810","pdata":{"id":"staging.sunbirded.app","pid":"sunbird.app","ver":"6.0.482staging-debug"},"sid":"dd615e63-11d6-45af-babe-3fd3b54d7781","did":"be568ec86cde4a7b2a334f53bc1987fb7e3da9fb","rollup":{"l1":"01269878797503692810"}},"edata":{"type":"TOUCH","subtype":"content-clicked","id":"dial-book-result","pageid":"dial-book-result","extra":{"pos":[],"values":[{"SearchPhrase":"","PositionClicked":0,"source":"library","root":false}]}},"object":{"id":"do_2138127144956313601110","type":"TextBook","version":"1","rollup":{"l1":"do_2138127144956313601110"}},"mid":"b1569b99-c534-4438-aee3-40e5aa9406bc"}'</t>
  </si>
  <si>
    <t xml:space="preserve">Verify that the correct Interact telemetry events is getting generated post scanning a course certificate qr code
</t>
  </si>
  <si>
    <t xml:space="preserve">Scenario1:
1. Open staging latest mobile debug build.
2. Login with valid Credentials
3. Click on profile tab
4. Click on View button of any Course in Learners passbook
5. Download the course certificate with QR code attached.
6. Scan the QR code and observe the telemetry.
</t>
  </si>
  <si>
    <t>event:
payload: t
actor: e
id: "460773f1-8563-4940-9d1f-2249a7bfd169"
type: "User"
__proto__: Object
context: He
cdata: Array(3)
0: {id: "https://staging.sunbirded.org", type: "Source"}
1: {type: "Tabs", id: "Library-Course"}
2: {id: "9ce28fd0-2a64-4c64-beb7-e01980eee7f0", type: "UserSession"}
length: 3
__proto__: Array(0)
channel: "0126796199493140480"
did: "bddd4d94922153759691f535d693d1e83f10c2dd"
env: "home"
pdata: e
id: "staging.diksha.app"
pid: "sunbird.app"
ver: "3.9.778staging-debug"
__proto__: Object
rollup:
l1: "0126796199493140480"
__proto__: Object
sid: "9ce28fd0-2a64-4c64-beb7-e01980eee7f0"
__proto__: Object
edata:
extra:
pos: []
values: [Map(0)]
__proto__: Object
id: "qr-code-scanner"
pageid: "qr-code-scanner"
subtype: "qr-code-scan-success"
type: "OTHER"
__proto__: Object
eid: "INTERACT"
ets: 1621324088683
mid: "28b814cd-f57d-494e-9f14-5f35cdf04132"
object: e
id: "dd1c48db-7537-40fa-9701-161d3b0dd18b"
rollup: {}
type: "certificate"
version: ""
__proto__: Object
ver: "3.0"
__proto__: e
type: "SAVE"
__proto__: Object
namespace: "TELEMETRY"
__proto__: Object
============================
{"eid":"INTERACT","ets":1621241597212,"ver":"3.0","mid":"INTERACT:2a30a8bf7e288df2e5701706cffb56e6","actor":{"id":"b88bff3665e3a4eb8a5f9afd69ca059f","type":"User"},"context":{"channel":"01268904781886259221","pdata":{"id":"staging.sunbird.portal","ver":"3.9.0","pid":"sunbird-portal"},"env":"certs","sid":"31b1b992-243e-729a-44db-51b77b62a1d9","did":"b88bff3665e3a4eb8a5f9afd69ca059f","cdata":[{"id":"course:qrcode:scan:cert","type":"Feature"},{"id":"SB-13854","type":"Task"},{"id":"Desktop","type":"Device"},{"id":"default","type":"Theme"}],"rollup":{"l1":"01268904781886259221"}},"object":{},"tags":["01268904781886259221"],"edata":{"id":"verify-certificate-button","type":"click","pageid":"certificate-details"}}]}</t>
  </si>
  <si>
    <t xml:space="preserve">{"ver":"3.0","eid":"INTERACT","ets":1694167061112,"actor":{"type":"User","id":"08631a74-4b94-4cf7-a818-831135248a4a"},"context":{"cdata":[{"id":"https://staging.sunbirded.org","type":"Source"},{"type":"Tabs","id":"Library-Course"},{"id":"dd615e63-11d6-45af-babe-3fd3b54d7781","type":"UserSession"}],"env":"home","channel":"01269878797503692810","pdata":{"id":"staging.sunbirded.app","pid":"sunbird.app","ver":"6.0.482staging-debug"},"sid":"dd615e63-11d6-45af-babe-3fd3b54d7781","did":"be568ec86cde4a7b2a334f53bc1987fb7e3da9fb","rollup":{"l1":"01269878797503692810"}},"edata":{"type":"OTHER","subtype":"qr-code-scan-success","id":"qr-code-scanner","pageid":"qr-code-scanner","extra":{"pos":[],"values":[{"networkAvailable":"Y","scannedData":"https://staging.sunbirded.org/certs/1-6e405ba6-c205-433b-9347-233914f7b11f?t=URL&amp;entity=TrainingCertificate","action":"OpenBrowser","compatibile":1,"dialCodeType":"standard","scannedFrom":"mobileApp"}]}},"object":{"id":"1-6e405ba6-c205-433b-9347-233914f7b11f?t=URL&amp;entity=TrainingCertificate","type":"certificate","version":"","rollup":{}},"mid":"77759373-8c6f-4c5e-b57a-04545a3d158e"}'
===================
</t>
  </si>
  <si>
    <t>Verify that the Interact telemetry events are getting generated after clicking on "Return to course" link post scanning a certificate QR code</t>
  </si>
  <si>
    <t>- User should have installed staging Sunbird mobile debug build
- User should have consumed the course with certificate and recieved the certificate in profile</t>
  </si>
  <si>
    <t>1. Open staging latest mobile debug build.
2. Login with valid Credentials
3. Click on profile tab
4. Click on View button of any Course in Learners passbook
5. Download the course cirtificate with QR code attached.
6. Scan the QR code and observe the telemetry.
7. Copy the URL in telemetry event and open in portal
8. Enter that certificate Qr Code number
9. Click on Verify button
10. Click on Return to Courses button</t>
  </si>
  <si>
    <t>{"eid":"INTERACT","ets":1623940922984,"ver":"3.0","mid":"INTERACT:59e18ed0352038ea8e22a12c5e82afdf","actor":{"id":"b88bff3665e3a4eb8a5f9afd69ca059f","type":"User"},"context":{"channel":"01268904781886259221","pdata":{"id":"staging.sunbird.portal","ver":"4.0.0","pid":"sunbird-portal"},"env":"certs","sid":"d0d4fe8e-6f81-9834-164b-6aa1bf1721f5","did":"b88bff3665e3a4eb8a5f9afd69ca059f","cdata":[{"id":"Desktop","type":"Device"},{"id":"joy","type":"Theme"}],"rollup":{"l1":"01268904781886259221"}},"object":{},"tags":["01268904781886259221"],"edata":{"id":"return-to-courses-button","type":"click","pageid":"certificate-details"}}</t>
  </si>
  <si>
    <t>{eid: "INTERACT", ets: 1688044125180, ver: "3.0", mid: "INTERACT:a2ddc6650e499fad2b34d3f556ebbd47",…}
actor
: 
{id: "036bbb641a6f4448111756e4dfa21510", type: "User"}
context
: 
{channel: "01268904781886259221",…}
edata
: 
{id: "return-to-courses-button", type: "click", pageid: "certificate-details"}
eid
: 
"INTERACT"
ets
: 
1688044125180
mid
: 
"INTERACT:a2ddc6650e499fad2b34d3f556ebbd47"
object
: 
{}
tags
: 
["01268904781886259221"]
ver
: 
"3.0"</t>
  </si>
  <si>
    <t>Verify telemetry is generated on DIAL code search with NCERT DIAL CODE for both logged in and annonomous user</t>
  </si>
  <si>
    <t>1. Open sunbird app
2. Complete onboarding.
3. Search for an NCERT dial code.</t>
  </si>
  <si>
    <r>
      <rPr>
        <rFont val="&quot;Trebuchet MS&quot;"/>
        <sz val="11.0"/>
      </rPr>
      <t>event:
payload: t
actor: e {type: "User", id: "868b8426-0ba2-45f3-b9a5-56dbfa3c7660"}
context: qe
cdata: Array(2)
0: {id: "https://staging.ntp.net.in", type: "Source"}
1: {id: "0121b35d-c468-488f-a90e-b88b9e70506f", type: "UserSession"}
length: 2
__proto__: Array(0)
channel: "505c7c48ac6dc1edc9b08f21db5a571d"
did: "b9bdcb8cd7abc5bd7813bd65ec0b5084dc0dadd8"
env: "home"
pdata: e {id: "staging.diksha.app", pid: "sunbird.app", ver: "3.2.420staging-debug"}
sid: "0121b35d-c468-488f-a90e-b88b9e70506f"
__proto__: Object
edata:
extra:
pos: []
values: Array(1)
0: Map(0) {networkAvailable: "Y", scannedData: "</t>
    </r>
    <r>
      <rPr>
        <rFont val="&quot;Trebuchet MS&quot;"/>
        <color rgb="FF000000"/>
        <sz val="11.0"/>
      </rPr>
      <t>https://staging.ntp.net.in/dial/F6R2T7</t>
    </r>
    <r>
      <rPr>
        <rFont val="&quot;Trebuchet MS&quot;"/>
        <sz val="11.0"/>
      </rPr>
      <t>", action: "SearchResult", compatibile: 1, dialCodeType: "standard"}
length: 1
__proto__: Array(0)
__proto__: Object
id: "qr-code-scanner"
pageid: "qr-code-scanner"
subtype: "qr-code-scan-success"
type: "OTHER"
__proto__: Object
eid: "INTERACT"
ets: 1597929310209
mid: "19dda396-620c-4400-9411-372c9a6dcedc"
object: e {id: "F6R2T7", type: "qr", version: "", rollup: {…}}
ver: "3.0"
__proto__: e
type: "SAVE"
__proto__: Object
namespace: "TELEMETRY"
__proto__: Object</t>
    </r>
  </si>
  <si>
    <t xml:space="preserve">
edata
: 
extra
: 
pos
: 
[]
values
: 
Array(1)
0
: 
Map(0)
[[Entries]]
No properties
action
: 
"SearchResult"
compatibile
: 
1
dialCodeType
: 
"standard"
networkAvailable
: 
"Y"
scannedData
: 
"https://hotfix.sunbirded.org/dial/Q8S8N7"
size
: 
0
[[Prototype]]
: 
Map
length
: 
1
[[Prototype]]
: 
Array(0)
[[Prototype]]
: 
Object
id
: 
"qr-code-scanner"
pageid
: 
"qr-code-scanner"
subtype
: 
"qr-code-scan-success"
type
: 
"OTHER"
[[Prototype]]
: 
Object
eid
: 
"INTERACT"
ets
: 
1709817082729
mid
: 
"c7bba79e-1d08-422b-8ff3-a3f437b82501"
object
: 
me {id: 'Q8S8N7', type: 'qr', version: '', rollup: {…}}
ver
: 
"3.0"
[[Prototype]]
: 
ie
type
: 
"SAVE"
[[Prototype]]
: 
Object
namespace
: 
"TELEMETRY"</t>
  </si>
  <si>
    <t>Verify entering QR code user search should work</t>
  </si>
  <si>
    <t>1. Open desktop app.(In onine)
2. Fill the onboarding details.
3. Click on QR code icon&gt; search with valid QR code id.
4. Observe the result.</t>
  </si>
  <si>
    <t>Entering QR code user search should work</t>
  </si>
  <si>
    <t>KN-802</t>
  </si>
  <si>
    <t>Dial service</t>
  </si>
  <si>
    <t>API</t>
  </si>
  <si>
    <t>Verify user is able to fetch ImageURL through Dialcode search API for newly generated dialocodes
curl --location --request POST 'https://dev.knowlg.sunbird.org/api/dialcode/v1/search' \
--header 'X-Channel-ID: 01309282781705830427' \
--header 'Content-Type: application/json' \
--header 'Authorization: Bearer eyJhbGciOiJIUzI1NiIsInR5cCI6IkpXVCJ9.eyJpc3MiOiJjdjVVcHZqYXlBREZKZXA0NHRXNVJEbFE2dDlWcW96bCJ9.MotxKvdOVFaeL_26NWUG-GV8ii13ZbPpORW4wffLFaQ' \
--data-raw '{
    "request": {
        "search": {
                "identifier": "H3Q5E5"
        }
    }
}'</t>
  </si>
  <si>
    <t>1. Open the sunbird portal
2. Login as book creator
3. Click on Profile-&gt; Go to worspace
4. Click on book 
5. Fill mandatory fields &gt; Start creating
6. Fill all the mandatory details in root node &gt; Save as drafts
7. Click on +Add child 
8. Fill all the details &gt; Save as drafts
9. Click on QR code down arrow icon
10. Click on Generate QR codes.
11. Click on Download QR codes
12. Update "QR code Required?" field as "Yes" and attach the QR code to the nodes (root and unit)
13. Save and send the book for review
12. Login as reviewer
13. Click on Profile-&gt; Go to worspace
14. Click on "Up for review" -&gt; Open the Book
15. Publish the Book</t>
  </si>
  <si>
    <r>
      <rPr>
        <rFont val="Arial"/>
      </rPr>
      <t>1. Open postman
2. Run the below request by updating the book dialcode in the request body
curl --location '</t>
    </r>
    <r>
      <rPr>
        <rFont val="Arial"/>
        <color rgb="FF1155CC"/>
        <u/>
      </rPr>
      <t>https://staging.sunbirded.org//api/dialcode/v1/search</t>
    </r>
    <r>
      <rPr>
        <rFont val="Arial"/>
      </rPr>
      <t>' \
--header 'X-Channel-ID: 01269878797503692810' \
--header 'Content-Type: application/json' \
--header 'Authorization: Bearer eyJhbGciOiJIUzI1NiIsInR5cCI6IkpXVCJ9.eyJpc3MiOiJxSVg4R1paOVg5eEQ4OGdENWU4WkZTN1FJTERueWxZdiJ9.iDXhLiLkRaDWTKcsstOhzJSvj4qWX_OuGUbCfHwIFeU' \
--data '{
    "request": {
        "search": {
                "identifier": "F8K2X8"
        }
    }
}'</t>
    </r>
  </si>
  <si>
    <t>{
    "id": "api.dialcode.search",
    "ver": "1.0",
    "ts": "2023-03-15T08:11:14.133Z",
    "params": {
        "resmsgid": "f4214850-c308-11ed-827a-edd2af60aa77",
        "msgid": "f41f9aa0-c308-11ed-a17d-b3ade16c7a73",
        "status": "successful",
        "err": null,
        "errmsg": null
    },
    "responseCode": "OK",
    "result": {
        "dialcodes": [
            {
                "dialcode_index": 14759191,
                "identifier": "X1K9N6",
                "imageUrl": "https://sunbirddevbbpublic.blob.core.windows.net/dial/01309282781705830427//2_X1K9N6.png",
                "channel": "01309282781705830427",
                "batchcode": "do_213752743283523584148",
                "generated_on": "2023-03-14T13:47:58.067+0000",
                "objectType": "DialCode",
                "status": "Draft"
            }
        ],
        "count": 1
    }
}</t>
  </si>
  <si>
    <t>Verify that a new field "ImageURL" is available with proper URL in the response body</t>
  </si>
  <si>
    <t>1. Open postman
2. Run the below request by updating the book dialcode in the request body
curl --location 'https://staging.sunbirded.org//api/dialcode/v1/search' \
--header 'X-Channel-ID: 01269878797503692810' \
--header 'Content-Type: application/json' \
--header 'Authorization: Bearer eyJhbGciOiJIUzI1NiIsInR5cCI6IkpXVCJ9.eyJpc3MiOiJxSVg4R1paOVg5eEQ4OGdENWU4WkZTN1FJTERueWxZdiJ9.iDXhLiLkRaDWTKcsstOhzJSvj4qWX_OuGUbCfHwIFeU' \
--data '{
    "request": {
        "search": {
                "identifier": "F8K2X8"
        }
    }
}'</t>
  </si>
  <si>
    <t>{
    "id": "api.dialcode.search",
    "ver": "1.0",
    "ts": "2023-07-06T07:30:40.320Z",
    "params": {
        "resmsgid": "0224a400-1bcf-11ee-8c51-856e4f4a2aa6",
        "msgid": "02236b80-1bcf-11ee-857f-f3284b7aed36",
        "status": "successful",
        "err": null,
        "errmsg": null
    },
    "responseCode": "OK",
    "result": {
        "dialcodes": [
            {
                "dialcode_index": 15826487,
                "identifier": "C5V4R4",
                "imageUrl": "https://obj.stage.sunbirded.org/dial/01269878797503692810//0_C5V4R4.png",
                "channel": "01269878797503692810",
                "batchcode": "do_21383323822726348811226",
                "generated_on": "2023-07-06T07:17:00.435+0000",
                "objectType": "DialCode",
                "status": "Draft"
            }
        ],
        "count": 1
    }
}</t>
  </si>
  <si>
    <t>Verify user is able to search only generated dialcodes</t>
  </si>
  <si>
    <t>1. Open the sunbird portal
2. Login as book creator
3. Click on Profile-&gt; Go to worspace
4. Click on book 
5. Fill mandatory fields &gt; Start creating
6. Fill all the mandatory details in root node &gt; Save as drafts
7. Click on +Add child 
8. Fill all the details &gt; Save as drafts
9. Click on QR code down arrow icon
10. Click on Generate QR codes.
11. Click on Download QR codes
12. Update "QR code Required?" field as "Yes" and attach the QR code to the nodes (root and unit)
13. Save and send the book for review
12. Login as reviewer
13. Click on Profile-&gt; Go to worspace
14. Click on "Up for review" -&gt; Open the Book
15. Publish the Book</t>
  </si>
  <si>
    <t>Verify user is able to get valid image when user opens the imageURL for newly generated dialcodes</t>
  </si>
  <si>
    <t>Verify user is able to fetch ImageURL through Dialcode search API for existing dialocodes
curl --location --request POST 'https://dev.knowlg.sunbird.org/api/dialcode/v1/search' \
--header 'X-Channel-ID: 01309282781705830427' \
--header 'Content-Type: application/json' \
--header 'Authorization: Bearer eyJhbGciOiJIUzI1NiIsInR5cCI6IkpXVCJ9.eyJpc3MiOiJjdjVVcHZqYXlBREZKZXA0NHRXNVJEbFE2dDlWcW96bCJ9.MotxKvdOVFaeL_26NWUG-GV8ii13ZbPpORW4wffLFaQ' \
--data-raw '{
    "request": {
        "search": {
                "identifier": "H3Q5E5"
        }
    }
}'</t>
  </si>
  <si>
    <t xml:space="preserve">1. Open the sunbird portal
2. Login as book creator
3. Click on Profile-&gt; Go to worspace
4. Search for an existing book with attached dialcode </t>
  </si>
  <si>
    <t>{
    "id": "api.dialcode.search",
    "ver": "1.0",
    "ts": "2023-03-15T08:08:11.583Z",
    "params": {
        "resmsgid": "87525cf0-c308-11ed-827a-edd2af60aa77",
        "msgid": "87501300-c308-11ed-a17d-b3ade16c7a73",
        "status": "successful",
        "err": null,
        "errmsg": null
    },
    "responseCode": "OK",
    "result": {
        "dialcodes": [
            {
                "dialcode_index": 14747942,
                "identifier": "L6H7A1",
                "metadata": "{\"@type\":\"sbed:TextBookUnit\",\"identifier\":\"do_213749075682131968140\",\"name\":\"First node\",\"parentInfo\":{\"name\":\"5.4 reg book\",\"channel\":\"01309282781705830427\",\"identifier\":\"do_213749074627100672131\",\"primaryCategory\":\"Digital Textbook\",\"framework\":{\"subject\":[\"Mathematics\"],\"identifier\":\"knowlg_k-12\",\"medium\":[\"English\"],\"board\":\"CBSE\",\"class\":[\"Class 1\"]},\"lastPublishedOn\":\"2023-03-09T09:35:11.472+0000\",\"status\":\"Live\",\"@type\":\"sbed:TextBook\"}}",
                "imageUrl": "https://sunbirddevbbpublic.blob.core.windows.net/dial/01309282781705830427//0_L6H7A1.png",
                "channel": "01309282781705830427",
                "batchcode": "do_213749074627100672131",
                "generated_on": "2023-03-09T09:26:22.523+0000",
                "objectType": "DialCode",
                "status": "Draft"
            }
        ],
        "count": 1
    }
}</t>
  </si>
  <si>
    <t>https://project-sunbird.atlassian.net/browse/ED-4180</t>
  </si>
  <si>
    <t>Verify that a new field "ImageURL" is available with proper URL in the response body for existing dialcodes
curl --location --request POST 'https://dev.knowlg.sunbird.org/api/dialcode/v1/search' \
--header 'X-Channel-ID: 01309282781705830427' \
--header 'Content-Type: application/json' \
--header 'Authorization: Bearer eyJhbGciOiJIUzI1NiIsInR5cCI6IkpXVCJ9.eyJpc3MiOiJjdjVVcHZqYXlBREZKZXA0NHRXNVJEbFE2dDlWcW96bCJ9.MotxKvdOVFaeL_26NWUG-GV8ii13ZbPpORW4wffLFaQ' \
--data-raw '{
    "request": {
        "search": {
                "identifier": "H3Q5E5"
        }
    }
}'</t>
  </si>
  <si>
    <t>Verify that "imageURL" is not available when user searches for invalid dialcode but the status returned will  be 200
curl --location 'https://dev.knowlg.sunbird.org//api/dialcode/v1/search' \
--header 'X-Channel-ID: 01309282781705830427' \
--header 'Content-Type: application/json' \
--header 'Authorization: Bearer eyJhbGciOiJIUzI1NiIsInR5cCI6IkpXVCJ9.eyJpc3MiOiJjdjVVcHZqYXlBREZKZXA0NHRXNVJEbFE2dDlWcW96bCJ9.MotxKvdOVFaeL_26NWUG-GV8ii13ZbPpORW4wffLFaQ' \
--data '{
    "request": {
        "search": {
        	"identifier": "X1K9N7"
        }
    }
}'</t>
  </si>
  <si>
    <t>1. Open postman
2. Run the below request by updating the invalid(not attached) dialcode in the request body
curl --location 'https://staging.sunbirded.org//api/dialcode/v1/search' \
--header 'X-Channel-ID: 01269878797503692810' \
--header 'Content-Type: application/json' \
--header 'Authorization: Bearer eyJhbGciOiJIUzI1NiIsInR5cCI6IkpXVCJ9.eyJpc3MiOiJxSVg4R1paOVg5eEQ4OGdENWU4WkZTN1FJTERueWxZdiJ9.iDXhLiLkRaDWTKcsstOhzJSvj4qWX_OuGUbCfHwIFeU' \
--data '{
    "request": {
        "search": {
                "identifier": "F8K2X8"
        }
    }
}'</t>
  </si>
  <si>
    <t>{
    "id": "api.dialcode.search",
    "ver": "1.0",
    "ts": "2023-03-15T08:12:39.281Z",
    "params": {
        "resmsgid": "26e1d610-c309-11ed-827a-edd2af60aa77",
        "msgid": "26e04f70-c309-11ed-a17d-b3ade16c7a73",
        "status": "successful",
        "err": null,
        "errmsg": null
    },
    "responseCode": "OK",
    "result": {
        "dialcodes": [],
        "count": 0
    }
}</t>
  </si>
  <si>
    <t>Verify that imageURL is not generated for dialcodes when user passes invalid channel id in the headers but the status retured will be 200
curl --location 'https://dev.knowlg.sunbird.org//api/dialcode/v1/search' \
--header 'X-Channel-ID: abc' \
--header 'Content-Type: application/json' \
--header 'Authorization: Bearer eyJhbGciOiJIUzI1NiIsInR5cCI6IkpXVCJ9.eyJpc3MiOiJjdjVVcHZqYXlBREZKZXA0NHRXNVJEbFE2dDlWcW96bCJ9.MotxKvdOVFaeL_26NWUG-GV8ii13ZbPpORW4wffLFaQ' \
--data '{
    "request": {
        "search": {
        	"identifier": "X1K9N6"
        }
    }
}'</t>
  </si>
  <si>
    <t>1. Open postman
2. Run the below request by updating inavlid channel id in the Headers
curl --location 'https://staging.sunbirded.org//api/dialcode/v1/search' \
--header 'X-Channel-ID: 01269878797503692810' \
--header 'Content-Type: application/json' \
--header 'Authorization: Bearer eyJhbGciOiJIUzI1NiIsInR5cCI6IkpXVCJ9.eyJpc3MiOiJxSVg4R1paOVg5eEQ4OGdENWU4WkZTN1FJTERueWxZdiJ9.iDXhLiLkRaDWTKcsstOhzJSvj4qWX_OuGUbCfHwIFeU' \
--data '{
    "request": {
        "search": {
                "identifier": "F8K2X8"
        }
    }
}'</t>
  </si>
  <si>
    <t>{
    "id": "api.dialcode.search",
    "ver": "1.0",
    "ts": "2023-03-15T08:13:49.849Z",
    "params": {
        "resmsgid": "50f1a890-c309-11ed-827a-edd2af60aa77",
        "msgid": "50f04900-c309-11ed-a17d-b3ade16c7a73",
        "status": "successful",
        "err": null,
        "errmsg": null
    },
    "responseCode": "OK",
    "result": {
        "dialcodes": [],
        "count": 0
    }
}</t>
  </si>
  <si>
    <t>{
    "id": "api.dialcode.search",
    "ver": "1.0",
    "ts": "2023-07-06T07:49:59.116Z",
    "params": {
        "resmsgid": "b4d6e0c0-1bd1-11ee-8c51-856e4f4a2aa6",
        "msgid": "b4d5a840-1bd1-11ee-857f-f3284b7aed36",
        "status": "successful",
        "err": null,
        "errmsg": null
    },
    "responseCode": "OK",
    "result": {
        "dialcodes": [],
        "count": 0
    }
}</t>
  </si>
  <si>
    <t>Verify user is able to get valid image when user opens the imageURL for existing dialcodes</t>
  </si>
  <si>
    <t xml:space="preserve">1. Open postman
2. Run the below request by updating the book dialcode in the request body
curl --location 'https://staging.sunbirded.org//api/dialcode/v1/search' \
--header 'X-Channel-ID: 01269878797503692810' \
--header 'Content-Type: application/json' \
--header 'Authorization: Bearer eyJhbGciOiJIUzI1NiIsInR5cCI6IkpXVCJ9.eyJpc3MiOiJxSVg4R1paOVg5eEQ4OGdENWU4WkZTN1FJTERueWxZdiJ9.iDXhLiLkRaDWTKcsstOhzJSvj4qWX_OuGUbCfHwIFeU' \
--data '{
    "request": {
        "search": {
                "identifier": "F8K2X8"
        }
    }
}'
3. Select the "ImageURL" in the response and browse the same
</t>
  </si>
  <si>
    <t>User should be able to see valid QR code image and uiser should be able to search or scan the QR code successfully</t>
  </si>
  <si>
    <t>Verify that user is able to click on the Banner and if the banner is a web URL(static page ,playstore) then on click user is routed to the respective page</t>
  </si>
  <si>
    <t xml:space="preserve">1. Open the sunbird portal 
2. Go to home page
3. Click on the banner 
4. Observe </t>
  </si>
  <si>
    <t xml:space="preserve">User should be able to click on the banner and verify if it is router to the respective URL if configured </t>
  </si>
  <si>
    <t>clkBannerAndConsumeContent</t>
  </si>
  <si>
    <t>Verify that the user is able to navigate any collection/ content in the Banner and that the user is able to do a custom search for the Banner</t>
  </si>
  <si>
    <t>User should be able to navigate any collection/ content in the Banner</t>
  </si>
  <si>
    <t>Verify that the Banner results page will search to fetch all the results</t>
  </si>
  <si>
    <t>1. Open the sunbird portal 
2. Go to home page
3. Observe</t>
  </si>
  <si>
    <t>The Banner results page should search to fetch all the results</t>
  </si>
  <si>
    <t>SB-26199</t>
  </si>
  <si>
    <t>Verify that in portal additional icons are displayed in the banner section</t>
  </si>
  <si>
    <t>1. Open the Sunbird portal
2. Complete onboarding
3. Click on Home tab
4. Observe the Featured section</t>
  </si>
  <si>
    <t>User should be displayed with additional icons in the Featured section</t>
  </si>
  <si>
    <t>Verify if addition icons in Featured section (Home page) clicked by user then, he/she is redirected to content page (Configured page)</t>
  </si>
  <si>
    <t>- Featured section banner in home page should be configured to the particular BMCS.
- User should have selected the configured BMCS to get the Feature section banner</t>
  </si>
  <si>
    <t>1. Open the Sunbird portal
2. Login as Guest/ valid credentials
3. Click on Home tab
4. Click on any additional icons (Banner) in the Featured section
5. Observe</t>
  </si>
  <si>
    <t>If addition icons in Featured section (Home page) clicked by user then, he/she should be redirected to content page (Configured page)</t>
  </si>
  <si>
    <t xml:space="preserve">Verify that in portal home page via form config primary and additional category can be added or removed </t>
  </si>
  <si>
    <r>
      <rPr>
        <rFont val="Arial"/>
      </rPr>
      <t xml:space="preserve">1) Copy data from form read responce
curl --location 'https://staging.sunbirded.org/api/data/v1/form/read' \
--header 'Content-Type: application/json' \
--header 'Authorization: Bearer &lt;api-key&gt;' \
--data '{
    "request": {
        "type": "contentcategory",
        "action": "menubar",
        "subType": "global",
        "rootOrgId": "*"
    }
}'
</t>
    </r>
    <r>
      <rPr>
        <rFont val="Arial"/>
        <color rgb="FF1155CC"/>
        <u/>
      </rPr>
      <t>Click Here for curl</t>
    </r>
  </si>
  <si>
    <t>1) open postman
2) copy data from form read
3) paste the data in update from request
4. Update IS ENabled should be False for disabling the tabs
5. Observe the UI in staging
6 Update IS ENabled should be True for disabling the tabs
7. Observe</t>
  </si>
  <si>
    <t>Observe that in portal home page via form config primary and additional category can be added, removed or changed</t>
  </si>
  <si>
    <t xml:space="preserve">Verify that in Desktop App home page via form config primary and additional category can be added or removed </t>
  </si>
  <si>
    <r>
      <rPr>
        <rFont val="Arial"/>
      </rPr>
      <t xml:space="preserve">1) Copy data from form read responce
curl --location 'https://staging.sunbirded.org/api/data/v1/form/read' \
--header 'Content-Type: application/json' \
--header 'Authorization: Bearer &lt;api-key&gt;' \
--data '{
    "request": {
        "type": "contentcategory",
        "action": "menubar",
        "subType": "global",
        "rootOrgId": "*"
    }
}'
</t>
    </r>
    <r>
      <rPr>
        <rFont val="Arial"/>
        <color rgb="FF1155CC"/>
        <u/>
      </rPr>
      <t>Click Here for curl</t>
    </r>
  </si>
  <si>
    <t xml:space="preserve">1.Verify that the action button label attached to trackable book are configured.
a) “Join“ button instead of "Join Course" for trackable collections
and trackable book
</t>
  </si>
  <si>
    <t>Verifying the labels associated with the trackable collection</t>
  </si>
  <si>
    <t xml:space="preserve">1. Open the portal
2. Go to trackable collections/ trackable books
3. Observe "Join" button action labels are configured for trackable collections </t>
  </si>
  <si>
    <t xml:space="preserve">Content creator / Logged in user should be able to verify the action button label attached to trackable collections/ trackable book
a) “Join“ button instead of "Join Course" for trackable collections
and trackable book
</t>
  </si>
  <si>
    <t>verifyThatTheActionButtonLabelAttachedToTrackableCollections</t>
  </si>
  <si>
    <t>Verify in the portal that the header text is to be configured when the user clicks on Browse by subject from Home page</t>
  </si>
  <si>
    <t xml:space="preserve">1. Open Sunbird portal
2. Go to home page 
3. Click on browse by subject / caterogies 
4. Observe the text on the title 
5. Observe if that is configurable </t>
  </si>
  <si>
    <t xml:space="preserve">Observe in the portal that the landing pages have some configurable text about the content for users </t>
  </si>
  <si>
    <t>Verify that in all the landing pages to have three default filters (Facet Driven Filters) like Primary category OR subject, role, and advanced filters which can be configurable.</t>
  </si>
  <si>
    <t>Open Sunbird Portal
Go to home page 
Clcik on browse my subjects/ browse by categories
Observe the facet driven filters and advanced filters 
Clcik on browse my subjects/ browse by categories
Observe the facet driven filters and advanced filters</t>
  </si>
  <si>
    <t>Observe that in all the landing pages to have three default filters (Facet Driven Filters) like Primary category OR subject, role, and advanced filters which can be configurable</t>
  </si>
  <si>
    <t>validateFiltersInLandingPage</t>
  </si>
  <si>
    <t>1. Open the sunbird portal
2. Login with valid credentials
3. Filter the Subject values
4. Observe</t>
  </si>
  <si>
    <t xml:space="preserve">The Grouping should be happen either by subject or something from the organizational framework and should be configurable. Also verify that the ordering in the grouping should be configurable. </t>
  </si>
  <si>
    <t>SB-27080</t>
  </si>
  <si>
    <t>Verify that in the portal, after clicking on Digital textbook board and Grade value should apply and results should display accordingly</t>
  </si>
  <si>
    <t>- Configuration should be done for Facet Driven Filters in all the tabs having filters</t>
  </si>
  <si>
    <t>1. Open the sunbird portal
2. Login with valid credentials / Guest
3. Goto Digital Textbooks/ Courses/ TV classess/ All
4. Observe BMGS is selected by default as user profile framework
5. Select another Medium value again in filter
6. Click on the Grade field and observe values are shown asper config
7. Select another Grades value again in filter
8. Click on the Subjects field and observe values are shown asper config
9. Select another Subjects value again in filter
10. Click on the usertype field and observe values are shown asper config</t>
  </si>
  <si>
    <t>After clicking on Digital textbook board and Grade value should apply and results should display accordingly</t>
  </si>
  <si>
    <t>landingPagesHaveAllThreeDdefaultFilters</t>
  </si>
  <si>
    <t xml:space="preserve">Verify that filters can be made configurable so that it can be made default or not based on the flow </t>
  </si>
  <si>
    <t xml:space="preserve">1. Open the sunbird portal
2. Login with valid credentials / Guest
3. Goto Home
4. Click on Digital textbook / Course
5. Observe the filter on left </t>
  </si>
  <si>
    <t xml:space="preserve">Filters should be made configurable so that it can be made default or not based on the flow </t>
  </si>
  <si>
    <t xml:space="preserve">Verify that content grouping is happenig by subject in All tab if it is configured
</t>
  </si>
  <si>
    <t>- Configuration is required to change the grouping of subject in All tab</t>
  </si>
  <si>
    <t>1. Open the sunbird portal
2. Login with valid credentials / Guest
3. Goto All page
4. Observe the content in the page is grouped based on subject if it is configured already</t>
  </si>
  <si>
    <t xml:space="preserve">Content grouping should be happenig by subject in All tab if it is configured
</t>
  </si>
  <si>
    <t>cc</t>
  </si>
  <si>
    <t>Verify that on clicking the "Board" dropdown, user is displayed with all the Boards.
Verify if user is able to select any Board from the dropdown.</t>
  </si>
  <si>
    <t>Configuration should be done to display the publishers section.</t>
  </si>
  <si>
    <t>1. Open the application.
2. Login with valid user credentials.
3. In the library page, click on the "Board" dropdown.
4. Verify if all boards are displayed under the "Board" section.
"1. Open the application.
2. Login with valid user credentials.
3. In the library page, click on the ""Board"" dropdown.
4. Verify if the user is able to select any board from the ""Board"" dropdown."</t>
  </si>
  <si>
    <t>On clicking the "Board" dropdown, user should be displayed with all the Boards.
User should be able to select any Board from the dropdown.</t>
  </si>
  <si>
    <t>SearchInLibraryUsingFilter</t>
  </si>
  <si>
    <t>SB-27843</t>
  </si>
  <si>
    <t>Verify that report admin/reviewer can search reports in admin dashbaord</t>
  </si>
  <si>
    <t>Reports should be configured</t>
  </si>
  <si>
    <t>1. Open the sunbird portal
2. Login as Report admin/ viewer
3. Click on Profile icon
4. CLick on Admin dashboard
5. Observe reports are dispplayed
6. Enter any project in search 
7. Observe project gets displayed</t>
  </si>
  <si>
    <t>validateExactProjectSearchedInAdminDashboard</t>
  </si>
  <si>
    <t>Verify that report admin/reviewer can select the report from search result</t>
  </si>
  <si>
    <r>
      <rPr>
        <rFont val="&quot;Trebuchet MS&quot;"/>
        <color theme="1"/>
        <sz val="11.0"/>
      </rPr>
      <t>1. Open the sunbird portal
2. Login as Report Admin/reviewer
3. Click on Profile icon &gt; Admin Dashboard
4. Observe Reports &amp; Dataset tabs are displayed
5. In Reports tab select the search option
6. Enter and search any report
7. Observe reports are searched based on search keyword (</t>
    </r>
    <r>
      <rPr>
        <rFont val="&quot;Trebuchet MS&quot;"/>
        <b/>
        <color theme="1"/>
        <sz val="11.0"/>
      </rPr>
      <t>Ex: ETB, Course</t>
    </r>
    <r>
      <rPr>
        <rFont val="&quot;Trebuchet MS&quot;"/>
        <color theme="1"/>
        <sz val="11.0"/>
      </rPr>
      <t>)
8. Click on the report and observe</t>
    </r>
  </si>
  <si>
    <t>Report admin/reviewer can select the report from search result</t>
  </si>
  <si>
    <t>Verify that report admin/reviewer can see the download report option in report page</t>
  </si>
  <si>
    <t xml:space="preserve">1. Open the sunbird portal
2. Go to explore &gt; click on profile.
3. Select switch to joyful theme.
4. Click login &gt; login with valid credential.
5. navigate to Admin Dashborad
6. click on Reports
7. click on report title name
8. click on a parameter under the title
9. Validate the Report is displayed for selected parameter 
10. click on Downlaod data csv and observe </t>
  </si>
  <si>
    <t>Report admin/reviewer should be able to see the download report option in report page</t>
  </si>
  <si>
    <t>Verify that report admin /reviewer can downoad the ETB consumption report in csv format</t>
  </si>
  <si>
    <t>Report admin /reviewer should be able to downoad the ETB consumption report in csv format</t>
  </si>
  <si>
    <t>verifyDifferentReportsInAdminDashboardAndvalidate</t>
  </si>
  <si>
    <t>20/06/2024</t>
  </si>
  <si>
    <t>Verify that report admin /reviewer can download the qr code exception report in csv format</t>
  </si>
  <si>
    <t xml:space="preserve">1. Open the sunbird portal
2. Click on profile.
3. Click login &gt; login with valid credential.
4. navigate to Admin Dashborad
5. click on Reports
6. click on report title name
7. click on a parameter under the title and search the report with qr code
8. Validate the Report is displayed for selected parameter 
9. click on Download data csv and observe </t>
  </si>
  <si>
    <t>Report admin /reviewer should be able to downoad the qr code exception report in csv format</t>
  </si>
  <si>
    <t>Verify that report admin /reviewer can downoad the course adoption report in csv format
&amp;
Verify that report admin /reviewer can downoad the course consumtion report in csv format</t>
  </si>
  <si>
    <t>Report admin /reviewer should be able to downoad the course adoption report in csv format
&amp;
Report admin /reviewer should be able to downoad the course consumtion report in csv format</t>
  </si>
  <si>
    <t>27/06/2024</t>
  </si>
  <si>
    <t>https://project-sunbird.atlassian.net/browse/ED-4453</t>
  </si>
  <si>
    <t>Verify that report admin /reviewer can downoad the staging play view report in csv format</t>
  </si>
  <si>
    <t xml:space="preserve">1. Open the sunbird portal
2. Click on profile.
3. Click login &gt; login with valid credential.
5. navigate to Admin Dashborad
6. click on Reports
7. click on report title name
8. click on a parameter under the title and search the report with qr code (Play view)
9. Validate the Report is displayed for selected parameter 
10. click on Downlaod data csv and observe </t>
  </si>
  <si>
    <t>Report admin /reviewer should be able to downoad the staging play view report in csv format</t>
  </si>
  <si>
    <t>SB-30480</t>
  </si>
  <si>
    <t>Verify that in the portal,Adopters is able to change the labels from bmgs to something else such as crop, field area, etc.
&amp;
Verify that in the portal,  BMGS to be generalized in all the pages where the framework appear such as Home, Digital textbook, Courses, TV classes, Question sets, All tab and profile page</t>
  </si>
  <si>
    <t>- BMGS labels should be changed from configuration</t>
  </si>
  <si>
    <t>Scenario 1/2:
1. Open the sunbird portal
2. Login as guest / valid credentials.
3. Goto Profile page 
4. Observe BMCS labels names are changed asper configuration
5. Goto Home, Digital textbook, Courses, TV classes, Question set, All tabs 
6. Observe BMCS lables names are changes asper configuration</t>
  </si>
  <si>
    <t>The portal,Adopters should be able to change the labels from bmgs to something else such as crop, field area, etc. via configuration
==========
The portal,  BMGS to be generalized in all the pages where the framework appear such as Home, Digital textbook, Courses, TV classes, Question sets, All tab and profile page</t>
  </si>
  <si>
    <t>Verify if teachers/students are displayed with "Publishers" and "Board" sections under the "Board" dropdown in the library page.</t>
  </si>
  <si>
    <t>1. Open the application.
2. Login with valid user credentials.
3. In the library page, click on the "Board" dropdown.
4. Verify if "Publishers" and "Board" sections are displayed.</t>
  </si>
  <si>
    <t>Teachers should be displayed with "Publishers" and "Board" sections under the "Board" dropdown in the library page.</t>
  </si>
  <si>
    <t>Verify that in the portal, the facet based dropdown filters was configured</t>
  </si>
  <si>
    <t>The filter section has to be configured</t>
  </si>
  <si>
    <t>"1. Open Sunbird Portal.
2. Login with valid credentials.
3. Observe the Filter framework</t>
  </si>
  <si>
    <t>The facet based dropdown filters should be configured</t>
  </si>
  <si>
    <t>Verify that in the portal, the facet based dropdown filters can be added if any more required</t>
  </si>
  <si>
    <t xml:space="preserve">1. Open Sunbird Portal.
2. Login with valid credentials.
5. Observe </t>
  </si>
  <si>
    <t>The facet-based dropdown filters should get added if any more required</t>
  </si>
  <si>
    <t>Verify that in the Desktop, the facet based dropdown filters can be added if any more required</t>
  </si>
  <si>
    <t xml:space="preserve">1. Open Desktop App
2. Login with valid credentials.
5. Observe </t>
  </si>
  <si>
    <t>Verify that in the portal, the facet based dropdown filters can be removed</t>
  </si>
  <si>
    <t xml:space="preserve">1. Open Sunbird Portal.
2. Login with valid credentials.
3. Observe </t>
  </si>
  <si>
    <t>The facet-based dropdown filters can be removed if not required</t>
  </si>
  <si>
    <t>Verify that in the Desktop App, the facet based dropdown filters can be removed</t>
  </si>
  <si>
    <t xml:space="preserve">1. Open Desktop App.
2. Login with valid credentials.
3. Observe </t>
  </si>
  <si>
    <t>Verify that in the portal, if the user added unknown property which is not there in content metadata, the dropdown values will be empty</t>
  </si>
  <si>
    <t>1. Open Sunbird Portal.
2. Login with valid credentials...
6. Observe</t>
  </si>
  <si>
    <t>The user added unknown property which is not there in the content metadata, the dropdown values should be empty</t>
  </si>
  <si>
    <t>Verify that in the Desktop App, if the user added unknown property which is not there in content metadata, the dropdown values will be empty</t>
  </si>
  <si>
    <t>1. Open Sunbird Desktop App.
2. Login with valid credentials...
6. Observe</t>
  </si>
  <si>
    <t>Verify that in the portal, when the user makes the filter list empty only the UI of the filter will be shown,the contents page also will be blank</t>
  </si>
  <si>
    <t>"1. Open Sunbird Portal.
2. Login with valid credentials.
3. Observe</t>
  </si>
  <si>
    <t>When the user makes the filter list empty only the UI of the filter should show, the contents  page also should be blank</t>
  </si>
  <si>
    <t>"1. Open Sunbird Desktop app.
2. Login with valid credentials.
3. Observe</t>
  </si>
  <si>
    <t>"1. Open Sunbird Portal.
2. Login with valid credentials.
3. Observe the UI</t>
  </si>
  <si>
    <t>Verify that in the portal, Any metadata property can be added to the filter, it will commeon for all tabs like, Digital text books, courses, tv clases......, except the ALL TAB</t>
  </si>
  <si>
    <t>Any metadata property can be added to the filter, it will not be common for all tabs like, Digital text books, courses, tv clases......, except the ALL TAB</t>
  </si>
  <si>
    <t>Verify that post applying the medium filter, url also dispay the medium filter value and result display accordinlgy</t>
  </si>
  <si>
    <t xml:space="preserve">1. Open the Sunbird portal.
2. Navigate to "profile" page
3. Login with valid creator/anonymous user.
4. Click on Switch to joyful theme
5.Apply the Medium filter
6.Observe the url 
</t>
  </si>
  <si>
    <t xml:space="preserve">Post applying Medium filter , url dispayed with the medium filter value and result should be displayed based on applied filter. </t>
  </si>
  <si>
    <t>Verify that if user changes the filter value, result also get changed and url shows updated filter value for medium, class and subject</t>
  </si>
  <si>
    <t xml:space="preserve">1. Open the Sunbird portal.
2. Navigate to "profile" page
3. Login with valid creator/anonymous user.
4. Click on Switch to joyful theme
5.Apply the Medium/subject/class  filter
6.Observe the url </t>
  </si>
  <si>
    <t xml:space="preserve">Post applying Medium/subject/class filter , url dispayed with the Medium/subject/class filter value and result should be displayed based on applied filter. </t>
  </si>
  <si>
    <t>Verify that if user applies the filter class 1 or any other, only applied filter records should get dispalyed</t>
  </si>
  <si>
    <t xml:space="preserve">1. Open the Sunbird portal.
2. Navigate to "Explore" page
3. Login with valid creator/anonymous user.
4. Click on Switch to joyful theme
5.Apply the class1 or other class  filter
6.Observe the url </t>
  </si>
  <si>
    <t xml:space="preserve">Post applying , class 1/ other class filter, url dispayed with the  filter value and result should be displayed based on applied filter. </t>
  </si>
  <si>
    <t>Verify that the new user types added should be displayed in the filter options as well
&amp;
Verify that post selecting the user type for logged in user it should be displayed in the filters</t>
  </si>
  <si>
    <t>1. Open the Sunbird portal. 
2.Login with valid credentials
3.Click on the avatar icon-&gt;Profile
4.Edit the details in Profile page 
5.Observe</t>
  </si>
  <si>
    <t>&gt; New user types added should be displayed in the filter options as well
&gt; Post selecting the user type for logged in user it should be displayed in the filters</t>
  </si>
  <si>
    <t xml:space="preserve">Verify that user is displayed with "School head OR Officials" instead of "Administrator in the filters on all tabs
</t>
  </si>
  <si>
    <t>1. Open Sunbird Portal.
2. Login with valid valid credential.
3. Go to digial textbooks / courses/ TV courses
4. Observe the Published user type filter</t>
  </si>
  <si>
    <t>validateSchoolHeadOrOfficalOnFilterTabs</t>
  </si>
  <si>
    <t>Verify that when user selects any filter in All tab then in the network tab user should be displayed with Primary category</t>
  </si>
  <si>
    <t>1. Open the staging url:https://staging.sunbirded.org/
2. Login with User credential's.
3. Click on the All tab---&gt;&gt;Apply the filter
4. Consume the content
5. Observe</t>
  </si>
  <si>
    <t>User should get the All tab on the network tab</t>
  </si>
  <si>
    <t>Verify that if user applies the class 1 filter, then user should only gets the class 1 result and vice versa</t>
  </si>
  <si>
    <t>1. Open the Sunbird portal
2. Login with valid user/Browse has guest
3. Click on home tab.
4. Click on applied filter B/M/C/S 
5. Apply Class 1 and observe it</t>
  </si>
  <si>
    <t>VerifyOnlyClassFilter</t>
  </si>
  <si>
    <t>- Verify that for Digital textbook and TV Classes the Board value should be single select
- Verify that Subject and Medium is displayed in  for Digital textbook and TV classes
- Verify that Reset is added in Digital textbook and TV Classes tab</t>
  </si>
  <si>
    <t>1.Open staging url
2.Login as Guest/Custodian user 
3.Click on  Course 
4.Click on the Filter
5.Observe</t>
  </si>
  <si>
    <t>Verify that for Digital textbook and TV Classes the Board value should be single select</t>
  </si>
  <si>
    <t>verifysingleSeletion</t>
  </si>
  <si>
    <r>
      <rPr>
        <rFont val="&quot;Trebuchet MS&quot;"/>
        <color theme="1"/>
        <sz val="11.0"/>
      </rPr>
      <t xml:space="preserve">
New user/Anonymous user: (Portal) Verify user is getting framework pop up post login and should be getting the first value as CBSE and  iGOT health as second item in the board filter 
</t>
    </r>
    <r>
      <rPr>
        <rFont val="&quot;Trebuchet MS&quot;"/>
        <b/>
        <color theme="1"/>
        <sz val="11.0"/>
      </rPr>
      <t xml:space="preserve">&amp;
</t>
    </r>
    <r>
      <rPr>
        <rFont val="&quot;Trebuchet MS&quot;"/>
        <color theme="1"/>
        <sz val="11.0"/>
      </rPr>
      <t>Verify user except CBSE and i-GOT health other boards has to be in alphabatical order.</t>
    </r>
  </si>
  <si>
    <t xml:space="preserve">Portal:
1. Open portal
2. Login with valid credentilas.
3. Go to libarary &gt; Click on board filter.
4. Observe the values
</t>
  </si>
  <si>
    <t xml:space="preserve">
&gt; New user/Anonymous user: (Portal/Mobile) User should be able to get framework pop up post login and should be getting the first value as CBSE and  iGOT health as second item in the board filter 
&gt; Except CBSE and i-GOT health other boards should  be in alphabatical order</t>
  </si>
  <si>
    <t xml:space="preserve">
New user:(Portal) Verify user is able to select the board and medium, class and subject based on board values and also user will get the contents based on sleected framwork in library page.</t>
  </si>
  <si>
    <t xml:space="preserve">Portal:
1. Open portal
2. Login with valid credentilas.
3. Go to libarary &gt; Click on board filter.
4. Observe the values &amp; apply some values.
5. Observe the contents as per the framework selection.
</t>
  </si>
  <si>
    <t xml:space="preserve">
New user:(Portal/Mobile) user should be able to select the board and medium, class and subject based on board values
and also usershould get the contents based on sleected framwork in library page.</t>
  </si>
  <si>
    <t xml:space="preserve">Verify that  user applies the filter, correct result should get displayed as per filter applied for the all users
</t>
  </si>
  <si>
    <t>1. Open the Sunbird portal
2. Login with valid user/Browse has guest user
3. Click on Home tab.
4. Select the browse by subjects or browse by catergories
5. Click Filter section &amp; select the BMCS type
6. As per selecting the filter results should be  displayed</t>
  </si>
  <si>
    <t xml:space="preserve">Verify that  user applies the filter, correct result should get displayed as per filter applied for all the users
</t>
  </si>
  <si>
    <t>FilterResultforGuestUser</t>
  </si>
  <si>
    <t>Verify in portal that in home page under Browse by category, user is displayed with primary and additional category and there will be no design change for the primary category</t>
  </si>
  <si>
    <t>1. Open Staging URL
 2. Login with Guest/valid credentials
 3. Observe in home page under Browse by category</t>
  </si>
  <si>
    <t>Observe that in portal that in home page under Browse by category, user is displayed with primary and additional category</t>
  </si>
  <si>
    <t>validatePrimaryAndAdditionalCategoryUnderBrowseByCategory</t>
  </si>
  <si>
    <r>
      <rPr>
        <rFont val="&quot;Trebuchet MS&quot;"/>
        <color theme="1"/>
        <sz val="11.0"/>
      </rPr>
      <t xml:space="preserve">Verify in portal that in home page under Browse by category, clicking on </t>
    </r>
    <r>
      <rPr>
        <rFont val="&quot;Trebuchet MS&quot;"/>
        <b/>
        <color theme="1"/>
        <sz val="11.0"/>
      </rPr>
      <t>primary/additional category the collection/content will be displayed based on BMGS and for subject priority is based on user preference</t>
    </r>
  </si>
  <si>
    <t>Observe that in the portal that in home page 
under Browse by category, clicking on 
primary/additional category the 
collection/content will be displayed based on 
BMGS and for subject priority is based on 
user preference</t>
  </si>
  <si>
    <t>validatePrimaryAndAdditionalCategoryUnderBrowseCategoryWithSubjectValidaion</t>
  </si>
  <si>
    <t>Verify in portal that user is displayed with all the matched contents when user applies the Primary content type filter</t>
  </si>
  <si>
    <t>1. Open the sunbird portal
2. Login with valid credentials
3. Go to home page 
4. Select browse by subject/ Browse by category 
5. Select primary content type filter 
6. Observe that  that user is displayed with all the matched contents when user applies the Primary content type filter</t>
  </si>
  <si>
    <t>User should be displayed with the respective additional category options (linked) will be shown in additional content type filter after selecting the Primary content type</t>
  </si>
  <si>
    <t>validateContentTypeFilterInBrowseByCategories</t>
  </si>
  <si>
    <t>Verify in portal that when a user sees any additional content type filter, then additional categories dependent on the primary content type filter is shown 
&amp;
Verify if user removes the Contenttype value and applies the additional filter then user is displayed with all the content which matches the content additional content type alone in the page or combination of content filter and additional content filter is displayed</t>
  </si>
  <si>
    <t>Content should be created with content type and additional category already.</t>
  </si>
  <si>
    <t>1. Open the Sunbird portal. 
2. Login with valid credentials / Guest
3. Goto Home page
4. Scroll down to Browse by categories &gt; Course/Textbook
5. Observe user is redirected to the Explore Digital textbook 
6. Observe the contents and filters are displayed according the BMG and Contentype by default
7. Select values from the Additional categories filed.
8. Observe content is displayed accordingly 
9. Click on content type option and unselect the values from the list
10. Observe user is displayed with all the content which matches the content additional content type alone in the page or combination of content filter and additional content filter is displayed</t>
  </si>
  <si>
    <t>If user sees any additional content type filter, then additional categories dependent on the primary content type filter is shown 
&amp;
If user removes the Contenttype value and applies the additional filter then user is displayed with all the content which matches the content additional content type alone in the page or combination of content filter and additional content filter is displayed</t>
  </si>
  <si>
    <t>Verify that user should be able to enroll more than 1000 courses
&amp;
Verify if user has enrolled more than 1000 courses, the users should be able access their already enrolled courses.</t>
  </si>
  <si>
    <t>Scenario1:
1. Open the portal
2. Login with new/exisiting user credentials
3. Click on My course tab
4. Enter any course name or id in course search &gt; Search
5. Click on Join course 
6. Observe user should be able to join the course
Scenario2:
1. Open the portal
2. Login with new/exisiting user credentials
3. Click on My course tab
4. Open already enrolled course 
5. Try to consume the course and observe</t>
  </si>
  <si>
    <t>User should be able to enroll more than 1000 courses
================
If user has enrolled more than 1000 courses, the users should be able access their already enrolled courses.</t>
  </si>
  <si>
    <t>Verify that user should be able to enroll more than 1000 courses and complete the course with proper progress</t>
  </si>
  <si>
    <t>1. Open the portal
2. Login with new/exisiting user credentials
3. Click on My course tab
4. Open already enrolled / new course 
5. Try to consume the course completely and observe</t>
  </si>
  <si>
    <t>User should be able to enroll more than 1000 courses and complete the course with proper progress</t>
  </si>
  <si>
    <t>Verify if user has enrolled more than 1000 courses, then the user should be able to leave the course again and join back again without any interruption and consume the course.</t>
  </si>
  <si>
    <t>If user has enrolled more than 1000 courses, then the user should be able to leave the course again and join back again without any interruption and consume the course.</t>
  </si>
  <si>
    <t>Verify that the primary and additional categories(not mandatory) are shown in the about in the content section for textbook</t>
  </si>
  <si>
    <t>1. Open the portal
2. Login with valid credential
3. Search and open the textbook
4. Click on About section arrow icon
5. Observe the primary and additional categories (not mandatory) are shown.</t>
  </si>
  <si>
    <t>The primary and additional categories(not mandatory) should be shown in the about in the content section for textbook</t>
  </si>
  <si>
    <t xml:space="preserve">Verify that for any content related to textbooks/collection/ the Title of the content along with the org framework attributes needs to be part of the consumption screen  </t>
  </si>
  <si>
    <t>- Creator should have added org framework while creation of the content to be shown in consumption screen</t>
  </si>
  <si>
    <t xml:space="preserve">1. Open the sunbird portal
2. login as guest / logged user 
3. Search and open the assessment content
4. Observe that for any content related to textbooks/collection/ the Title of the content along with the org framework attributes needs to be part of the consumption screen  </t>
  </si>
  <si>
    <t xml:space="preserve">Any content related to textbooks/collection/ the Title of the content along with the org framework attributes needs to be part of the consumption screen  </t>
  </si>
  <si>
    <t>createCollectionWithTitlAndOrgFrameWorkAndValidateInConsumption</t>
  </si>
  <si>
    <t>Verify that user is able to search and consume the below contents from Library Page by applying filters
-Collection
-Lesson Plan
-Uploads
-Resource+Plugins.
- Upload contents
Verify that User should be able to get the newly created content by Searching the ocntent with the content name.
Verify that User should be able to get the newly created content by applying filters from library page.</t>
  </si>
  <si>
    <t xml:space="preserve">  1.Open staging url
2.Login with valid credentials
3.Go to Library page 
4.Click on Filters and apply filters</t>
  </si>
  <si>
    <t>1. The  user should be able to search and consume the below contents from Library Page by applying filters
  - Collection
  - Uploads
  - Resource+Plugins.
  - Upload contents
2. The User should be able to get the newly created content by Searching the ocntent with the content name.
3. The User should be able to get the newly created content by applying filters from library page.</t>
  </si>
  <si>
    <t>Verify below mentioned data is available for the live course.
1.ownershipType
2.copyright
3.se_gradeLevelIds ( org and target grade)
4.content
5.copyright
6.se_gradeLevelIds
7.keywords
8.subject
9.targetMediumIds
10. channel
11. downloadUrl
12. organisation
13. language
14. mimeType: application/vnd.ekstep.content-collection
15. variants
16. leafNodes
17. targetGradeLevelIds
18. objectType
19. se_mediums
20. appIcon
21. primaryCategory
22. appId
23. contentEncoding
24. lockKey
25. generateDIALCodes
26.totalCompressedSize
27. mimeTypesCount
28. sYS_INTERNAL_LAST_UPDATED_ON
29. contentType
30. se_gradeLevels
31. trackable
32. identifier
33.audience
34. se_boardIds
35. subjectIds
36. toc_url
37. visibility
38. contentTypesCount
39. author
40. childNodes
41. discussionForum
42. mediaType
43. osId
44. lastPublishedBy
45.se_subjects
46. license
47. size
48. lastPublishedOn
49. name
50. reject Comment
51. topic
52. attributions
53. targetBoardIds
54. status
55. topicsIds
56. credentials
57. prevStatus
58. description
59. posterImage
61. reservedDialcodes
62. se_boards
63. targetSubjectIds
64. se_mediumIds
65. copyrightYear
66. additionalCategories
67. lastUpdatedOn
68. se_topicIds
69. dialcodeRequired as yes or no
70. lastStatusChangedOn
71. createdFor
72. creator
73. se_subjectIds
74. se_FWIds
75. targetFWIds
76. framework
77. dialcodes
78. s3Key
79. lastSubmittedOn
80.createdBy
81. se_topics
82. compatibilityLevel
83. leafNodesCount
84. userConsent
85. "resourceType": "Course"</t>
  </si>
  <si>
    <t>1. Open the Postman
2. Open the Content read API collection
3. Enter the do_id of the Live Course in the url
4. Click on Send button
5. Observe the response</t>
  </si>
  <si>
    <t>The below mentioned data should be available for the live course.
1.ownershipType
2.copyright
3.se_gradeLevelIds ( org and target grade)
4.content
5.copyright
6.se_gradeLevelIds
7.keywords
8.subject
9.targetMediumIds
10. channel
11. downloadUrl
12. organisation
13. language
14. mimeType: application/vnd.ekstep.content-collection
15. variants
16. leafNodes
17. targetGradeLevelIds
18. objectType
19. se_mediums
20. appIcon
21. primaryCategory
22. appId
23. contentEncoding
24. lockKey
25. generateDIALCodes
26.totalCompressedSize
27. mimeTypesCount
28. sYS_INTERNAL_LAST_UPDATED_ON
29. contentType
30. se_gradeLevels
31. trackable
32. identifier
33.audience
34. se_boardIds
35. subjectIds
36. toc_url
37. visibility
38. contentTypesCount
39. author
40. childNodes
41. discussionForum
42. mediaType
43. osId
44. lastPublishedBy
45.se_subjects
46. license
47. size
48. lastPublishedOn
49. name
50. reject Comment
51. topic
52. attributions
53. targetBoardIds
54. status
55. topicsIds
56. credentials
57. prevStatus
58. description
59. posterImage
61. reservedDialcodes
62. se_boards
63. targetSubjectIds
64. se_mediumIds
65. copyrightYear
66. additionalCategories
67. lastUpdatedOn
68. se_topicIds
69. dialcodeRequired as yes or no
70. lastStatusChangedOn
71. createdFor
72. creator
73. se_subjectIds
74. se_FWIds
75. targetFWIds
76. framework
77. dialcodes
78. s3Key
79. lastSubmittedOn
80.createdBy
81. se_topics
82. compatibilityLevel
83. leafNodesCount
84. userConsent
85. "resourceType": "Course"</t>
  </si>
  <si>
    <t>Verify below mentioned metadata is available for the live content playlist
content
1.ownershipType
2.3.copyright
4.se_gradeLevelIds
5.keywords
6.channel
7.downloadUrl
8.organisation
9.language
10. mimeType
11. variants
12. leafNodes
13. objectType
14. se_mediums
15. gradeLevel
16. appIcon
17. primaryCategory
18. contentEncoding
19. lockKey
20. generateDIALCodes
21. totalCompressedSize
22. mimTypesCount
23. sYS_INTERNAL_LAST_UPDATED_ON
24. contentType
25. se_gradeLevels
26. trackable
27. identifier
28. audience
29. se_boardIds
30. subjectIds
31. toc_url
32. visibility
33. contentTypes Count
34. author
35. consumerId
36. childNodes
38. discussionForum
39. mediaType
40. language Code
41. last Published By
42. version
43. se_subjects
44. license
45. prevState
46. size
47. last Published On
48. name
49. mediumIds
50. status
51. description
52. medium
53. posterImage
54. se_boards
55. se_mediumIds
56. copyright Year
57. contentDisposition
58. lastUpdatedOn
59. dialcodeRequired
60. lastStatusChangedOn
61. created For
62. creator
63. se_subjectIds
64. se_FWIds
65. target FWIsd
66. framework
67. s3Key
68. boardIds
69. last Submitted On
70. createdBy
71. leafNodesCount
72. user Consent
73. gradeLevelIds
74. board
75. resourceType</t>
  </si>
  <si>
    <t>1. Open the Postman
2. Open the Content read API collection
3. Enter the do_id of the Live Content in the url
4. Click on Send button
5. Observe the response</t>
  </si>
  <si>
    <t>The below mentioned metadata should be available for the live content playlist
content
1.ownershipType
2.3.copyright
4.se_gradeLevelIds
5.keywords
6.channel
7.downloadUrl
8.organisation
9.language
10. mimeType
11. variants
12. leafNodes
13. objectType
14. se_mediums
15. gradeLevel
16. appIcon
17. primaryCategory
18. contentEncoding
19. lockKey
20. generateDIALCodes
21. totalCompressedSize
22. mimTypesCount
23. sYS_INTERNAL_LAST_UPDATED_ON
24. contentType
25. se_gradeLevels
26. trackable
27. identifier
28. audience
29. se_boardIds
30. subjectIds
31. toc_url
32. visibility
33. contentTypes Count
34. author
35. consumerId
36. childNodes
38. discussionForum
39. mediaType
40. language Code
41. last Published By
42. version
43. se_subjects
44. license
45. prevState
46. size
47. last Published On
48. name
49. mediumIds
50. status
51. description
52. medium
53. posterImage
54. se_boards
55. se_mediumIds
56. copyright Year
57. contentDisposition
58. lastUpdatedOn
59. dialcodeRequired
60. lastStatusChangedOn
61. created For
62. creator
63. se_subjectIds
64. se_FWIds
65. target FWIsd
66. framework
67. s3Key
68. boardIds
69. last Submitted On
70. createdBy
71. leafNodesCount
72. user Consent
73. gradeLevelIds
74. board
75. resourceType</t>
  </si>
  <si>
    <t>Verify that the DF configuration done at the Tenant level overrides the DF configuration  at the  platform level</t>
  </si>
  <si>
    <t xml:space="preserve">-DF configured for teanant level (TN)
- DF can be turned ON for teanant Level 
</t>
  </si>
  <si>
    <t>1. Open the portal
2. Login with AP state course creator/ Mentor
3. Click on Course tab
4. Search and open the course / trackable collections
5. Click on Batches &gt;Create button
6. Observe Enable discussion option is not shown</t>
  </si>
  <si>
    <t>The DF configuration done at the Tenant level overrides the  DF configuration  at the  platform level</t>
  </si>
  <si>
    <t>It should be configurable</t>
  </si>
  <si>
    <t>Verify in the Desktop App that the header text is to be configured when the user clicks on Browse by subject from Home page</t>
  </si>
  <si>
    <t xml:space="preserve">1. Open Desktop App
2. Go to home page 
3. Click on browse by subject / caterogies 
4. Observe the text on the title 
5. Observe if that is configurable </t>
  </si>
  <si>
    <t xml:space="preserve">Observe in the desktop App that the landing pages have some configurable text about the content for users </t>
  </si>
  <si>
    <t xml:space="preserve">Verify that the Grouping should be happening either by subject or something from the organizational framework and should be configurable. Also, verify that the ordering in the grouping should be configurable. </t>
  </si>
  <si>
    <t xml:space="preserve">1. Launch the Offline desktop app
2. Login with valid credentials
3. Click on home page
4. click on any category from home page
</t>
  </si>
  <si>
    <t xml:space="preserve">Grouping should be happening either by subject or something from the organizational framework and should be configurable. Also, verify that the ordering in the grouping should be configurable. </t>
  </si>
  <si>
    <t>Reference Learning Offline desktop</t>
  </si>
  <si>
    <t>Verify in desktop that when user lands on the landing page (Home page) by clicking on any category from "Browse by category" then the user is displayed with the contents are grouped based on primary category or subjects and the contents inside grouping to be ordered by published dates</t>
  </si>
  <si>
    <t xml:space="preserve">1. Launch the Offline desktop app
2. Login with valid credentials
3. Click on home page
4. click on subject from browse by category
</t>
  </si>
  <si>
    <t>In desktop that when user lands on the landing page by clicking on any category from "Browse by category" then the user is displayed with the contents are grouped based on primary category or subjects and the contents inside grouping to be ordered by published dates</t>
  </si>
  <si>
    <t xml:space="preserve">Video player should be enabled with transcripts from backend </t>
  </si>
  <si>
    <t>SB-27577</t>
  </si>
  <si>
    <t xml:space="preserve">Verify that Banners are configured for offline desktop </t>
  </si>
  <si>
    <t>Banner should be configured to particular BMGS values</t>
  </si>
  <si>
    <t>1. Open the desktop app
2. Click on Profile icon &gt; Login &gt; Login with valid credentials/Guest
3. Goto Home tab
4. CLick on Change preference
5. Select the configured BMGS value to get the banner
6. Click on Submit
7. Scroll down and observe</t>
  </si>
  <si>
    <t>Banners should be configured for offline desktop similar to staging portal</t>
  </si>
  <si>
    <t>Verify that in the Desktop App, Adopters should be able to change the labels from bmgs to something else such as crop, field area, etc.</t>
  </si>
  <si>
    <t>Configured from backend already</t>
  </si>
  <si>
    <t>1. Open the desktop app
2. Click on profile icon &gt;Login &gt; Login with valid credentials/Guest
3. Click on profile icon &gt; Profile
4. Observe the Changes in the labels from BMGS to anythig else like crop, field, area etc....</t>
  </si>
  <si>
    <t>The Adopters should be able to change the labels from bmgs to something else such as crop, field area, etc.</t>
  </si>
  <si>
    <t>Verify that Below fields are multiselect for all Tabs and course tab
 1.Medium
 2.Class
 3.Subject
 4.Published by
 5.Published user type</t>
  </si>
  <si>
    <t>1.Open staging url
2.Login as Guest/Custodian user 
3.Click on  Course 
4.Click on the Filter
5.Click on the Board dropdown 
6.Observe</t>
  </si>
  <si>
    <t>If Below fields are multiselect for all Tabs and course tab
 1.Medium
 2.Class
 3.Subject
 4.Published by
 5.Published user type</t>
  </si>
  <si>
    <t>verifyMultiSelection</t>
  </si>
  <si>
    <t>TC_868</t>
  </si>
  <si>
    <t>Verify that telemetry event is generated for No. of users viewing the Banner</t>
  </si>
  <si>
    <t>Telemetry event should get generated for No. of users viewing the Banner</t>
  </si>
  <si>
    <t xml:space="preserve"> {eid: "INTERACT", ets: 1715664684082, ver: "3.0", mid: "INTERACT:02e7b9a1fbadce7fbc147698c79c5194",…}
actor: {id: "827e7634f97c1614c23a14e0494f9cf6", type: "User"}
context: {channel: "01397984356699340824",…}
edata: {id: "banner_content", type: "click", pageid: "explore"}
eid: "INTERACT"
ets: 1715664684082
mid: "INTERACT:02e7b9a1fbadce7fbc147698c79c5194"
object: {}
tags: ["01397984356699340824"]
ver: "3.0"</t>
  </si>
  <si>
    <t>Verify that Start telemetry event is generated for No. of users Clicking on the Banner in home page</t>
  </si>
  <si>
    <t>- Addtional banner should be configured for particular BMGS
"- Druid superset access should be available for environment
- DID or edata id should be eneterd in the druid to get the data"</t>
  </si>
  <si>
    <t>1. Open the Sunbird portal
2. Login as Guest/ valid credentials
3. Click on Home tab
4. Click on any additional icons in the Featured section
5. Observe the data in druid super set by sharing the deviceid, edataid, and get banner count</t>
  </si>
  <si>
    <t>Telemetry event should get generated for No. of users Clicking on the Banner in Home page</t>
  </si>
  <si>
    <t>: {eid: "INTERACT", ets: 1715664872099, ver: "3.0", mid: "INTERACT:cbb8a99601b9222cbb932474c154f33a",…}
actor: {id: "827e7634f97c1614c23a14e0494f9cf6", type: "User"}
context: {channel: "01397984356699340824",…}
edata: {id: "banner_search", type: "click", pageid: "explore"}
eid: "INTERACT"
ets: 1715664872099
mid: "INTERACT:cbb8a99601b9222cbb932474c154f33a"
object: {id: "do_2129767421664706561663", ver: "2"}
tags: ["01397984356699340824"]
ver: "3.0"</t>
  </si>
  <si>
    <t>Verify that Interact telemetry is generated when clicked on the additional icons in banner section</t>
  </si>
  <si>
    <t>- Banner should be configured to particular framework preference (BMCS)
- User should have seelcted configured BMCS in profile already</t>
  </si>
  <si>
    <t>1. Open the Sunbird portal
2. Login as Guest/ valid credentials
3. Click on Home tab
4. Click on any additional icons in the Featured section
5. Observe the telemetry event generated"</t>
  </si>
  <si>
    <t xml:space="preserve"> {eid: "INTERACT", ets: 1637755573757, ver: "3.0", mid: "INTERACT:9e6bef2bfb3740bfa387a9e0e4951975",…}
actor: {id: "08631a74-4b94-4cf7-a818-831135248a4a", type: "User"}
id: "08631a74-4b94-4cf7-a818-831135248a4a"
type: "User"
context: {channel: "01269878797503692810",…}
cdata: [{id: "banner_search", type: "AdditionalBanner"},…]
channel: "01269878797503692810"
did: "3c0511ba0ae1b0b07882b56aee47ae0e"
env: "explore"
pdata: {id: "staging.sunbird.portal", ver: "4.5.0", pid: "sunbird-portal"}
id: "staging.sunbird.portal"
pid: "sunbird-portal"
ver: "4.5.0"
rollup: {l1: "01269878797503692810"}
l1: "01269878797503692810"
sid: "nQW2MJzK0wPRrQgTtXdnLsY4OBVwLSPc"
uid: "08631a74-4b94-4cf7-a818-831135248a4a"
edata: {id: "banner_search", type: "click", pageid: "explore"}
id: "banner_search"
pageid: "explore"
type: "click"
eid: "INTERACT"
ets: 1637755573757
mid: "INTERACT:9e6bef2bfb3740bfa387a9e0e4951975"
object: {}
tags: ["01269878797503692810"]
0: "01269878797503692810"
ver: "3.0"</t>
  </si>
  <si>
    <t xml:space="preserve"> 
{eid: "INTERACT", ets: 1710764025524, ver: "3.0", mid: "INTERACT:3fb5c69cb3610737a809841594986378",…}
actor
: 
{id: "1a69e288-84fa-447a-81ca-3c49a28c3d42", type: "User"}
context
: 
{channel: "0126796199493140480",…}
cdata
: 
[{id: "banner_search", type: "AdditionalBanner"}, {id: "01329314824202649627", type: "Source"},…]
channel
: 
"0126796199493140480"
did
: 
"d86d1ce9c2979ed9a0839e1828d9d1d8"
env
: 
"explore"
pdata
: 
{id: "staging.sunbird.portal", ver: "6.0.0", pid: "sunbird-portal"}
rollup
: 
{l1: "0126796199493140480"}
sid
: 
"dyhz1_hc0HMJkqPNCVv3IeGTO4R5YMJp"
uid
: 
"1a69e288-84fa-447a-81ca-3c49a28c3d42"
edata
: 
{id: "banner_search", type: "click", pageid: "explore"}
eid
: 
"INTERACT"
ets
: 
1710764025524
mid
: 
"INTERACT:3fb5c69cb3610737a809841594986378"
object
: 
{id: "do_21370819468473958416", ver: "1.0"}
tags
: 
["0126796199493140480"]
ver
: 
"3.0"</t>
  </si>
  <si>
    <t>Verify that in portal telemetry gets generated for No of users clicked on additional banner section in Home page</t>
  </si>
  <si>
    <t>1. Open the sunbird portal
2. Login with valid credentials
3. Goto Home page
4. Scroll down to banner section
5. Click on the banner 
6. Observe the data in druid super set by sharing the deviceid, edataid, and get additional banner count</t>
  </si>
  <si>
    <t>The telemetry should get generated for No of users clicked on additional banner section</t>
  </si>
  <si>
    <t xml:space="preserve"> 
{eid: "INTERACT", ets: 1715749623952, ver: "3.0", mid: "INTERACT:509f3c8ee601205ecf43efb6771c10bc",…}
actor
: 
{id: "f3ef7011b99b967c93a7969d976d0fa0", type: "User"}
context
: 
{channel: "01397984356699340824",…}
edata
: 
{id: "banner_search", type: "click", pageid: "explore"}
eid
: 
"INTERACT"
ets
: 
1715749623952
mid
: 
"INTERACT:509f3c8ee601205ecf43efb6771c10bc"
object
: 
{}
tags
: 
["01397984356699340824"]
ver
: 
"3.0"</t>
  </si>
  <si>
    <t>Verify that primary tabs (home, Degital textbook, course, TV classes etc) are configurable for both offline desktop and portal</t>
  </si>
  <si>
    <r>
      <rPr>
        <rFont val="Arial"/>
      </rPr>
      <t xml:space="preserve">1) Copy data from form read responce
curl --location 'https://staging.sunbirded.org/api/data/v1/form/read' \
--header 'Content-Type: application/json' \
--header 'Authorization: Bearer &lt;api-key&gt;' \
--data '{
    "request": {
        "type": "contentcategory",
        "action": "menubar",
        "subType": "global",
        "rootOrgId": "*"
    }
}'
</t>
    </r>
    <r>
      <rPr>
        <rFont val="Arial"/>
        <color rgb="FF1155CC"/>
        <u/>
      </rPr>
      <t>Click Here for curl</t>
    </r>
  </si>
  <si>
    <r>
      <rPr>
        <rFont val="Arial"/>
      </rPr>
      <t xml:space="preserve">1) Copy data from form read responce
curl --location 'https://staging.sunbirded.org/api/data/v1/form/read' \
--header 'Content-Type: application/json' \
--header 'Authorization: Bearer &lt;api-key&gt;' \
--data '{
    "request": {
        "type": "contentcategory",
        "action": "menubar",
        "subType": "global",
        "rootOrgId": "*"
    }
}'
</t>
    </r>
    <r>
      <rPr>
        <rFont val="Arial"/>
        <color rgb="FF1155CC"/>
        <u/>
      </rPr>
      <t>Click Here for curl</t>
    </r>
  </si>
  <si>
    <t>Portal tara</t>
  </si>
  <si>
    <t>UCI Samagra</t>
  </si>
  <si>
    <t>Verify that the 
 1. chat bot app(ASK TARA) is opened when the user clicks on chat bot icon in the footer section of each page.
2. the chat bot app(ASK TARA) is closed when when the user clicks on  close icon prseent in the chat bot icon in the footer section of each  page</t>
  </si>
  <si>
    <t>1. Open the Staging Explore Page 
2. Click on explore Button
3. Click on chat bot icon.</t>
  </si>
  <si>
    <t xml:space="preserve"> 1. chat bot app(DIKSHA VANI) should be opened when the user clicks on chat bot icon in the footer section of each page.
2. the chat bot app(DIKSHA VANI) should be closed when when the user clicks on  close icon prseent in the chat bot icon in the footer section of each  page</t>
  </si>
  <si>
    <t>ExploreCharBoxTara</t>
  </si>
  <si>
    <t>"Verify that the chat bot app(ASK TARA) is having the below mentioned field when the user opens the chat bot app for the first time
Hello, I am Tara!
I am your DIKSHA guide
Please select your preference from the options I provide or type your query directly
Click on the options:
Digital content
Courses
DIKSHA mobile app
Content contrubution
Other DIKSHA queries
Comic Books</t>
  </si>
  <si>
    <r>
      <rPr>
        <rFont val="&quot;Trebuchet MS&quot;"/>
        <color rgb="FF000000"/>
        <sz val="11.0"/>
      </rPr>
      <t xml:space="preserve">The chat bot app(DIKSHA VANI) should have the below mentioned field when the user opens the chat bot app for the first time
</t>
    </r>
    <r>
      <rPr>
        <rFont val="&quot;Trebuchet MS&quot;"/>
        <b/>
        <color rgb="FF000000"/>
        <sz val="11.0"/>
      </rPr>
      <t>Hello, I am Tara!
I am your DIKSHA guide
Please select your preference from the options I provide or type your query directly
Options:</t>
    </r>
    <r>
      <rPr>
        <rFont val="&quot;Trebuchet MS&quot;"/>
        <color rgb="FF000000"/>
        <sz val="11.0"/>
      </rPr>
      <t xml:space="preserve">
Digital content
Courses
DIKSHA mobile app
Content contrubution
Other DIKSHA queries
Comic Books</t>
    </r>
  </si>
  <si>
    <r>
      <rPr>
        <rFont val="&quot;Trebuchet MS&quot;"/>
        <color rgb="FF000000"/>
        <sz val="11.0"/>
      </rPr>
      <t>Verify that the chat bot app is replying  correct to the user quesries based on the user selected options
ex: when user selects</t>
    </r>
    <r>
      <rPr>
        <rFont val="&quot;Trebuchet MS&quot;"/>
        <color rgb="FF000000"/>
        <sz val="11.0"/>
      </rPr>
      <t xml:space="preserve"> Digital content</t>
    </r>
    <r>
      <rPr>
        <rFont val="&quot;Trebuchet MS&quot;"/>
        <color rgb="FF000000"/>
        <sz val="11.0"/>
      </rPr>
      <t xml:space="preserve"> and then chat bot should be shown with below text
 What content would you like to explore?
  Textbook videos &amp; Practise questions,
      Critical thinking questions,
      Main menu</t>
    </r>
  </si>
  <si>
    <t>1.Open the Staging URL.
2. Click on explore page.
3. Click on chat bot icon.
4. Select any option</t>
  </si>
  <si>
    <t>The chat bot app should  reply the  correct to the user quesries based on the user entered inputs
ex: when user selects Digital content and then chat bot should be shown with below text
 What content would you like to explore?
1. Textbook videos &amp; Practise questions,
2. Critical thinking questions,
3. Main menu</t>
  </si>
  <si>
    <t>SB-21519</t>
  </si>
  <si>
    <t>Chat bot</t>
  </si>
  <si>
    <t xml:space="preserve">1.Verify that the below message is showing when the user opens the ChatBot
"Hello, I am Tara! 
I am your DIKSHA guide
Please select your preference from the options I provide or type your query directly"Verify that 
2. the Below options are showing when the user selects the course option in chatBot
 Select what you are looking for - 
 1. Take a Courrse,
 2. Help/Support for course,
 3 Main menu 
3.  the Below options are showing when the user selects the Take a course option in ChatBot
 "Select the courses you would like to do - 
 1. State Courses, 
 2. IGOT Courses, 
 3  NISHTHA Courses, 
 4. Go Back,
 5. Main menu
4.  the Below option is showing when the user selects the NISHTHA Course in chatBot
 Select the Board - show all boards </t>
  </si>
  <si>
    <t>1.Open the Staging URL.
2. Login with valid user.
3. Open the ChatBot 
4. Select the  course Option.</t>
  </si>
  <si>
    <t xml:space="preserve">1. The below message should be shown when the user opens the ChatBot
"Hello, I am Tara! 
I am your DIKSHA guide
Please select your preference from the options I provide or type your query directly"
2.The Below options should be shown when the user selects the course option in chatBot
 Select what you are looking for - 
 1. Take a Courrse,
 2. Help/Support for course,
 3 Main menu 
3. The  Below options should be shown when the user selects the Take a course option in ChatBot
 "Select the courses you would like to do - 
 1. State Courses, 
 2. IGOT Courses, 
 3  NISHTHA Courses, 
 4. Go Back,
 5. Main menu
4. The Below option should be shown when the user selects the NISHTHA Course in chatBot
 1. Select the Board - show all boards </t>
  </si>
  <si>
    <t>ExploreChatBOT</t>
  </si>
  <si>
    <t>SB-23797</t>
  </si>
  <si>
    <t>Mobile tara</t>
  </si>
  <si>
    <t>Verify the, Number of User's consumed contents related to "Courses" option via chatbot - App</t>
  </si>
  <si>
    <t>1. User is a Registered User
2. Launch the Mobile  App</t>
  </si>
  <si>
    <t>1. Launch the Mobile App
2. Surf the App as a Registered User
3. Click on Tara Chatbot link
4. Click on Courses tab
5. Click on Take a Course
6. Select any course from the options mentioned
7. Select a State of Origin
8. Select Board, Class &amp; Medium and then click on Submit
9. Select any one option to discover as, (Teacher, Parent, Student,School Head or Other
10. Click on Continue
11. Enter Location details and click on Submit
12. Select a Course and Consume it completely</t>
  </si>
  <si>
    <t>TARA UTM parameters to be captured in Telemetry, while User consumes the Course.</t>
  </si>
  <si>
    <t>Diksha specific</t>
  </si>
  <si>
    <r>
      <rPr>
        <rFont val="&quot;Trebuchet MS&quot;"/>
        <color rgb="FF000000"/>
        <sz val="11.0"/>
      </rPr>
      <t xml:space="preserve">Verify the, Number of User's consumed contents related to </t>
    </r>
    <r>
      <rPr>
        <rFont val="&quot;Trebuchet MS&quot;"/>
        <b/>
        <color rgb="FF000000"/>
        <sz val="11.0"/>
      </rPr>
      <t>"Courses"</t>
    </r>
    <r>
      <rPr>
        <rFont val="&quot;Trebuchet MS&quot;"/>
        <color rgb="FF000000"/>
        <sz val="11.0"/>
      </rPr>
      <t xml:space="preserve"> option via chatbot - </t>
    </r>
    <r>
      <rPr>
        <rFont val="&quot;Trebuchet MS&quot;"/>
        <b/>
        <color rgb="FF000000"/>
        <sz val="11.0"/>
      </rPr>
      <t>App</t>
    </r>
  </si>
  <si>
    <t>TARA UTM parameters to be captured in Telemetry, while User consumes the Course</t>
  </si>
  <si>
    <r>
      <rPr>
        <rFont val="&quot;Trebuchet MS&quot;"/>
        <color rgb="FF000000"/>
        <sz val="11.0"/>
      </rPr>
      <t xml:space="preserve">Verify the, Number of User's consumed contents related to </t>
    </r>
    <r>
      <rPr>
        <rFont val="&quot;Trebuchet MS&quot;"/>
        <b/>
        <color rgb="FF000000"/>
        <sz val="11.0"/>
      </rPr>
      <t>"Courses"</t>
    </r>
    <r>
      <rPr>
        <rFont val="&quot;Trebuchet MS&quot;"/>
        <color rgb="FF000000"/>
        <sz val="11.0"/>
      </rPr>
      <t xml:space="preserve"> option via chatbot - </t>
    </r>
    <r>
      <rPr>
        <rFont val="&quot;Trebuchet MS&quot;"/>
        <b/>
        <color rgb="FF000000"/>
        <sz val="11.0"/>
      </rPr>
      <t xml:space="preserve">Portal </t>
    </r>
    <r>
      <rPr>
        <rFont val="&quot;Trebuchet MS&quot;"/>
        <color rgb="FF000000"/>
        <sz val="11.0"/>
      </rPr>
      <t xml:space="preserve">App </t>
    </r>
    <r>
      <rPr>
        <rFont val="&quot;Trebuchet MS&quot;"/>
        <b/>
        <color rgb="FF000000"/>
        <sz val="11.0"/>
      </rPr>
      <t>(TARA UTM Parameters)</t>
    </r>
  </si>
  <si>
    <t>1. User is a Registered User
2. Launch the Portal App</t>
  </si>
  <si>
    <t>1. Launch the Diksha Portal 
2. Surf the App as a Registered User
3. Click on Tara Chatbot link
4. Click on Courses tab
5. Click on Take a Course
6. Select any course from the options mentioned
7. Select a State of Origin
8. Select Board, Class &amp; Medium and then click on Submit
9. Select any one option to discover as, (Teacher, Parent, Student,School Head or Other
10. Click on Continue
11. Enter Location details and click on Submit
12. Select a Course and Consume it completely</t>
  </si>
  <si>
    <t xml:space="preserve"> mjhy\]=[po v </t>
  </si>
  <si>
    <r>
      <rPr>
        <rFont val="&quot;Trebuchet MS&quot;"/>
        <color rgb="FF000000"/>
        <sz val="11.0"/>
      </rPr>
      <t xml:space="preserve">Verify the, Number of User's enrolled for </t>
    </r>
    <r>
      <rPr>
        <rFont val="&quot;Trebuchet MS&quot;"/>
        <b/>
        <color rgb="FF000000"/>
        <sz val="11.0"/>
      </rPr>
      <t>Courses</t>
    </r>
    <r>
      <rPr>
        <rFont val="&quot;Trebuchet MS&quot;"/>
        <color rgb="FF000000"/>
        <sz val="11.0"/>
      </rPr>
      <t xml:space="preserve"> via Chatbot - </t>
    </r>
    <r>
      <rPr>
        <rFont val="&quot;Trebuchet MS&quot;"/>
        <b/>
        <color rgb="FF000000"/>
        <sz val="11.0"/>
      </rPr>
      <t>App (TARA UTM Parameters)</t>
    </r>
  </si>
  <si>
    <t>1. Launch the Mobile App
2. Surf the App as a Registered User
3. Click on Tara Chatbot link
4. Click on Courses tab
5. Click on Take a Course
6. Select any course from the options mentioned
7. Select a State of Origin
8. Select Board, Class &amp; Medium and then click on Submit
9. Select any one option to discover as, (Teacher, Parent, Student,School Head or Other
10. Click on Continue
11. Enter Location details and click on Submit
12. Enrol for a Course</t>
  </si>
  <si>
    <t>TARA UTM parameters to be captured in Telemetry, while User enrolls for Courses</t>
  </si>
  <si>
    <r>
      <rPr>
        <rFont val="&quot;Trebuchet MS&quot;"/>
        <color rgb="FF000000"/>
        <sz val="11.0"/>
      </rPr>
      <t xml:space="preserve">Verify the, Number of User's enrolled for </t>
    </r>
    <r>
      <rPr>
        <rFont val="&quot;Trebuchet MS&quot;"/>
        <b/>
        <color rgb="FF000000"/>
        <sz val="11.0"/>
      </rPr>
      <t>Courses</t>
    </r>
    <r>
      <rPr>
        <rFont val="&quot;Trebuchet MS&quot;"/>
        <color rgb="FF000000"/>
        <sz val="11.0"/>
      </rPr>
      <t xml:space="preserve"> via Chatbot - </t>
    </r>
    <r>
      <rPr>
        <rFont val="&quot;Trebuchet MS&quot;"/>
        <b/>
        <color rgb="FF000000"/>
        <sz val="11.0"/>
      </rPr>
      <t>Portal (TARA UTM Parameters)</t>
    </r>
  </si>
  <si>
    <t>1. Launch the Diksha Portal 
2. Surf the App as a Registered User
3. Click on Tara Chatbot link
4. Click on Courses tab
5. Click on Take a Course
6. Select any course from the options mentioned
7. Select a State of Origin
8. Select Board, Class &amp; Medium and then click on Submit
9. Select any one option to discover as, (Teacher, Parent, Student,School Head or Other
10. Click on Continue
11. Enter Location details and click on Submit
12. Enrol for a Course</t>
  </si>
  <si>
    <t>During the Course enrollment, TARA UTM Parameters to be captured all along in telemetry events</t>
  </si>
  <si>
    <r>
      <rPr>
        <rFont val="&quot;Trebuchet MS&quot;"/>
        <color rgb="FF000000"/>
        <sz val="11.0"/>
      </rPr>
      <t xml:space="preserve">Verify the, Number of User's consumed contents related to </t>
    </r>
    <r>
      <rPr>
        <rFont val="&quot;Trebuchet MS&quot;"/>
        <b/>
        <color rgb="FF000000"/>
        <sz val="11.0"/>
      </rPr>
      <t>"Digital Component"</t>
    </r>
    <r>
      <rPr>
        <rFont val="&quot;Trebuchet MS&quot;"/>
        <color rgb="FF000000"/>
        <sz val="11.0"/>
      </rPr>
      <t xml:space="preserve"> option via chatbot - </t>
    </r>
    <r>
      <rPr>
        <rFont val="&quot;Trebuchet MS&quot;"/>
        <b/>
        <color rgb="FF000000"/>
        <sz val="11.0"/>
      </rPr>
      <t>App</t>
    </r>
  </si>
  <si>
    <t>1. User is a Guest User or Registered User
2. Launch the Mobile App</t>
  </si>
  <si>
    <t>1. Launch the Mobile App
2. Surf the App as a Registered User
3. Click on Tara Chatbot link
4. Click on Digital Content tab
5. Select a Content
6. Select a Board
7. Select a State of Origin
8. Select any Digital textbook to Consume</t>
  </si>
  <si>
    <t>TARA UTM parameters to be captured in Telemetry, while User consumes the content related to Digital Component</t>
  </si>
  <si>
    <r>
      <rPr>
        <rFont val="&quot;Trebuchet MS&quot;"/>
        <color rgb="FF000000"/>
        <sz val="11.0"/>
      </rPr>
      <t xml:space="preserve">Verify the, Number of User's consumed contents related to </t>
    </r>
    <r>
      <rPr>
        <rFont val="&quot;Trebuchet MS&quot;"/>
        <b/>
        <color rgb="FF000000"/>
        <sz val="11.0"/>
      </rPr>
      <t>"Digital Component"</t>
    </r>
    <r>
      <rPr>
        <rFont val="&quot;Trebuchet MS&quot;"/>
        <color rgb="FF000000"/>
        <sz val="11.0"/>
      </rPr>
      <t xml:space="preserve"> option via chatbot - </t>
    </r>
    <r>
      <rPr>
        <rFont val="&quot;Trebuchet MS&quot;"/>
        <b/>
        <color rgb="FF000000"/>
        <sz val="11.0"/>
      </rPr>
      <t xml:space="preserve">Portal </t>
    </r>
    <r>
      <rPr>
        <rFont val="&quot;Trebuchet MS&quot;"/>
        <color rgb="FF000000"/>
        <sz val="11.0"/>
      </rPr>
      <t xml:space="preserve">App </t>
    </r>
    <r>
      <rPr>
        <rFont val="&quot;Trebuchet MS&quot;"/>
        <b/>
        <color rgb="FF000000"/>
        <sz val="11.0"/>
      </rPr>
      <t>(TARA UTM Parameters)</t>
    </r>
  </si>
  <si>
    <t>1. User is a Guest User or Registered User
2. Launch the Portal  App</t>
  </si>
  <si>
    <t>1. Launch the Diksha Portal
2. Surf the App as a Registered User
3. Click on Tara Chatbot link
4. Click on Digital Content tab
5. Select a Content
6. Select a Board
7. Select a State of Origin
8. Select any Digital textbook to Consume</t>
  </si>
  <si>
    <t>During the Digital Component consumption, TARA UTM Parameters to be captured all along in telemetry events</t>
  </si>
  <si>
    <r>
      <rPr>
        <rFont val="&quot;Trebuchet MS&quot;"/>
        <color rgb="FF000000"/>
        <sz val="11.0"/>
      </rPr>
      <t xml:space="preserve">Verify the, Number of User's consumed contents related to </t>
    </r>
    <r>
      <rPr>
        <rFont val="&quot;Trebuchet MS&quot;"/>
        <b/>
        <color rgb="FF000000"/>
        <sz val="11.0"/>
      </rPr>
      <t>"Comic Books"</t>
    </r>
    <r>
      <rPr>
        <rFont val="&quot;Trebuchet MS&quot;"/>
        <color rgb="FF000000"/>
        <sz val="11.0"/>
      </rPr>
      <t xml:space="preserve"> option via chatbot - </t>
    </r>
    <r>
      <rPr>
        <rFont val="&quot;Trebuchet MS&quot;"/>
        <b/>
        <color rgb="FF000000"/>
        <sz val="11.0"/>
      </rPr>
      <t>App</t>
    </r>
  </si>
  <si>
    <t>1. Launch the Mobile App 
2. Surf the App as a Registered User
3. Click on Tara Chatbot link
4. Click on Comic Books tab
5. Select a Class 
6. Click on Comic Book Class link
7. Select any Book from the options listed
8. Consume the Book</t>
  </si>
  <si>
    <t>TARA UTM parameters to be captured in Telemetry, while User consumes the content related to Comic Books</t>
  </si>
  <si>
    <r>
      <rPr>
        <rFont val="&quot;Trebuchet MS&quot;"/>
        <color rgb="FF000000"/>
        <sz val="11.0"/>
      </rPr>
      <t xml:space="preserve">Verify the, Number of User's consumed contents related to </t>
    </r>
    <r>
      <rPr>
        <rFont val="&quot;Trebuchet MS&quot;"/>
        <b/>
        <color rgb="FF000000"/>
        <sz val="11.0"/>
      </rPr>
      <t>"Comic Books"</t>
    </r>
    <r>
      <rPr>
        <rFont val="&quot;Trebuchet MS&quot;"/>
        <color rgb="FF000000"/>
        <sz val="11.0"/>
      </rPr>
      <t xml:space="preserve"> option via chatbot - </t>
    </r>
    <r>
      <rPr>
        <rFont val="&quot;Trebuchet MS&quot;"/>
        <b/>
        <color rgb="FF000000"/>
        <sz val="11.0"/>
      </rPr>
      <t xml:space="preserve">Portal </t>
    </r>
    <r>
      <rPr>
        <rFont val="&quot;Trebuchet MS&quot;"/>
        <color rgb="FF000000"/>
        <sz val="11.0"/>
      </rPr>
      <t xml:space="preserve">App </t>
    </r>
    <r>
      <rPr>
        <rFont val="&quot;Trebuchet MS&quot;"/>
        <b/>
        <color rgb="FF000000"/>
        <sz val="11.0"/>
      </rPr>
      <t>(TARA UTM Parameters)</t>
    </r>
  </si>
  <si>
    <t>1. Launch the Diksha Portal 
2. Surf the App as a Registered User
3. Click on Tara Chatbot link
4. Click on Comic Books tab
5. Select a Class 
6. Click on Comic Book Class link
7. Select any Book from the options listed
8. Consume the Book</t>
  </si>
  <si>
    <t>During the Comic Books consumption, TARA UTM Parameters to be captured all along in telemetry events</t>
  </si>
  <si>
    <t>SB-25041
SB-25064</t>
  </si>
  <si>
    <t>Verify that Org Admin is able to view Communication Console Tab in Hamburger Menu
Verify that Org Admin is able to click on Communication Console Tab and view the Content
Verify that non Org Admin is able to click on Communication Console Tab and view the Content</t>
  </si>
  <si>
    <t>User is a Org Admin</t>
  </si>
  <si>
    <t>scenario 1&amp;2:
1. Lanch Diksha Portal App
2. Login as Org Admin (tnorgadmin@yopmail.com/Test@123)
3. From the dashboard, click on Hamburger menu
4. View Communication Console
5. Click on Communication Console Tab
scenario 3:
1. Open the Portal
2. Login with valid credentials (not org admin)
3. Open the profile icon</t>
  </si>
  <si>
    <t>Org Admin must be able to view Communication Console Tab on the Hamburger Menu List
Org Admin must be able to click on Communication Console Tab on the Hamburger Menu List also he must be allowed to view the Content 
Communication console menu option should not be visible.</t>
  </si>
  <si>
    <t>verifyOrgAdminMustbeAbleToViewCommunicationConsoleTabOnHamburgerMenu</t>
  </si>
  <si>
    <r>
      <rPr>
        <rFont val="&quot;Trebuchet MS&quot;"/>
        <sz val="11.0"/>
        <u/>
      </rPr>
      <t xml:space="preserve">SB-25041
</t>
    </r>
    <r>
      <rPr>
        <rFont val="&quot;Trebuchet MS&quot;"/>
        <sz val="11.0"/>
        <u/>
      </rPr>
      <t>SB-25064</t>
    </r>
  </si>
  <si>
    <t>All users with role 'Org Admin' should see the option 'Communications Console' in right menu</t>
  </si>
  <si>
    <t>User should have the Org Admin role</t>
  </si>
  <si>
    <t>Scenario-1
1. Open the Portal
2. Login with valid org admin credentials
3. Open the profile icon
Scenario-2:
1. Open the Portal
2. Login with valid credentials (not org admin)
3. Open the profile icon</t>
  </si>
  <si>
    <t>Scenario 1 - Communication console menu option should be visible.
Scenario 2 - Communication console menu option should not be visible.</t>
  </si>
  <si>
    <t>communicationConsoleVisibleForOnlyOrgAdminNotForOther</t>
  </si>
  <si>
    <t>Link</t>
  </si>
  <si>
    <t>On clicking UCI in the left menu, org admin users should be able to view conversation listing screen in the same tab</t>
  </si>
  <si>
    <t>Scenario-1
1. Open the Portal
2. Login with valid org admin credentials
3. Open the right menu
4. Click on communication console to open conversation listing screen</t>
  </si>
  <si>
    <t>1. User should be redirected to conversation listing screen
2. User should only see conversations created from that particular login credential</t>
  </si>
  <si>
    <t>userShouldBeRedirectedToConversationListingScreen</t>
  </si>
  <si>
    <t>Search from existing conversations in the conversation listing screen</t>
  </si>
  <si>
    <t>Scenario-1
1. Open the Portal
2. Login with valid org admin credentials
3. Open the profile icon
4. Click on communication console to open conversation listing screen
5. On the conversation listing screen, user enters bot name and clicks on search</t>
  </si>
  <si>
    <t>1. User should be able to search by name
2. Currently, user cannot search using any other parameter</t>
  </si>
  <si>
    <t>userShouldBeAbleToSearchByName</t>
  </si>
  <si>
    <t>User clicks on three dots in the action column in table to enable/disable, edit or delete a bot</t>
  </si>
  <si>
    <t xml:space="preserve">
1. Open the Portal
2. Login with valid org admin credentials
3. Open the profile icon
4. Click on communication console to open conversation listing screen
5. On the conversation listing screen, user clicks on three dots in the action column in the table
6. Status column is either Draft/Disabled
1. Open the Portal
2. Login with valid org admin credentials
3. Open the profile icon
4. Click on communication console to open conversation listing screen
5. On the conversation listing screen, user clicks on three dots in the action column in the table
6. Status column is Live</t>
  </si>
  <si>
    <t>Scenario-1
1. Following options are visible - Edit, Delete, Enable
Scenario-2
1. Following options are visible - Edit, Delete, Disable</t>
  </si>
  <si>
    <t>userClicksOnThreeDotsInTheActionColumnInTableToViewOptions</t>
  </si>
  <si>
    <t>User clicks on 'Edit' option under the action column to go to Conversation Setup screen</t>
  </si>
  <si>
    <t>1. Open the Portal
2. Login with valid org admin credentials
3. Open the profile icon
4. Click on communication console to open conversation listing screen
5. On the conversation listing screen, user clicks on three dots in the action column in the table
6. User clicks on edit</t>
  </si>
  <si>
    <t>1. User should be redirected to conversation setup screen
2. All existing values should be prefilled in the conversation setup screen</t>
  </si>
  <si>
    <t>verifyConversationSetupScreenOnClickEditOption</t>
  </si>
  <si>
    <t>User clicks on 'Delete' option under the action column to go to Conversation Setup screen</t>
  </si>
  <si>
    <t>1. Open the Portal
2. Login with valid org admin credentials
3. Open the profile icon
4. Click on communication console
5. On the conversation listing screen, user clicks on three dots in the action column in the table
6. User clicks on delete</t>
  </si>
  <si>
    <t>1. Conversation is removed from conversation listing table</t>
  </si>
  <si>
    <t>editConversationAndDeleteFromActionMenu</t>
  </si>
  <si>
    <t>User clicks on 'Enable' option under the action column to go to Conversation Setup screen</t>
  </si>
  <si>
    <t>1. Open the Portal
2. Login with valid org admin credentials
3. Open the profile icon
4. Click on communication console
5. On the conversation listing screen, user clicks on three dots in the action column in the table
6 User clicks on enable</t>
  </si>
  <si>
    <t>1. Conversation status is changed to 'Live' in the conversation listing table
2. User can trigger the WA Bot, using starting message and it should work</t>
  </si>
  <si>
    <t>verifyConversationStatusIsChangedToLiveWhenClicksOnEnableOption</t>
  </si>
  <si>
    <t>User clicks on 'Disable' option under the action column to go to Conversation Setup screen</t>
  </si>
  <si>
    <t>1. Open the Portal
2. Login with valid org admin credentials
3. Open the right menu
4. Click on communication console
5. On the conversation listing screen, user clicks on three dots in the action column in the table
6 User clicks on disable</t>
  </si>
  <si>
    <t>1. Conversation status is changed to 'Disabled' in the conversation listing table
2. User can trigger the WA Bot, using starting message and it should not work</t>
  </si>
  <si>
    <t>verifyConversationStatusIsChangedToDisabledWhenClicksOnDisableOption</t>
  </si>
  <si>
    <t>User clicks Items per page  in the table</t>
  </si>
  <si>
    <t xml:space="preserve">1. Open the Portal
2. Login with valid org admin credentials
3. Open the profile icon
4. Click on communication console
5. On the conversation listing screen, below the table, user clicks on Items per page
</t>
  </si>
  <si>
    <t>1. User should be sort as per Items per page  on the conversation listing screen itself</t>
  </si>
  <si>
    <t>Diff</t>
  </si>
  <si>
    <t>verifyAndValidatePagenation</t>
  </si>
  <si>
    <t>ED-1483</t>
  </si>
  <si>
    <t>User clicks on 'Add New' to add details of a new conversation</t>
  </si>
  <si>
    <t>1. Open the Portal
2. Login with valid org admin credentials
3. Open the profile icon
4. Click on communication console
5. On the conversation listing screen, user clicks on 'Add new' in the top right corner above the table</t>
  </si>
  <si>
    <t>1. User should be taken to the Conversation setup screen</t>
  </si>
  <si>
    <t>userClicksOnAddNewToAddDetailsOfANewConversation</t>
  </si>
  <si>
    <t>User provides mandatory and optional (if required details) on the conversation listing screen</t>
  </si>
  <si>
    <t xml:space="preserve">1. Open the Portal
2. Login with valid org admin credentials
3. Open the profile icon
4. Click on communication console
5. On the conversation listing screen, user clicks on 'Add new' in the top right corner above the table
6. Enter Conversation Name (Plain text, Mandatory, Unique)
7. Enter Conversation Description (Plain text, Optional)
8. Enter Purpose of the conversation (Plain text, Mandatory)
9. Enter Starting Message (Plain text, Mandatory, Unique)
</t>
  </si>
  <si>
    <t>1. User should be able to successfully enter all details
2. The next button is grey colour (disabled) till the time this section is not correctly filled</t>
  </si>
  <si>
    <t>userProvidesMandatoryAndOptionalOnTheConversationListingScreen</t>
  </si>
  <si>
    <t>User provides mandatory and optional (if required details) on the conversation listing page and clicks on next</t>
  </si>
  <si>
    <t>1. Open the Portal
2. Login with valid org admin credentials
3. Open the profile icon
4. Click on communication console
5. On the conversation listing screen, user enters all mandatory details
6. User clicks on next in the top right corner</t>
  </si>
  <si>
    <t>1. User is redirected to the conversation flow screen with no logic added and a button to 'Add logic'
2. In the top guide - conversation setup circle becomes violet blue colour and conversation flow circle becomes violet blue</t>
  </si>
  <si>
    <t>userProvidesMandatoryAndOptionalOnTheConversationListingAndClickNext</t>
  </si>
  <si>
    <t>User clicks on 'Add Logic' button on the Conversation Flow screen to upload ODK form</t>
  </si>
  <si>
    <r>
      <rPr>
        <rFont val="&quot;Trebuchet MS&quot;"/>
        <color rgb="FF000000"/>
        <sz val="11.0"/>
      </rPr>
      <t>1. Open the Portal
2. Login with valid org admin credentials
3. Open the profile icon
4. Click on communication console
5. On the conversation flow screen, user clicks on Add logic button
2. A pop-up appears
3. User enters required details 
- Logic name (Plain text, Mandatory)
- Description (Plain text, Optional)
4. User uploads .xml ODK form (</t>
    </r>
    <r>
      <rPr>
        <rFont val="&quot;Trebuchet MS&quot;"/>
        <color rgb="FF000000"/>
        <sz val="11.0"/>
        <u/>
      </rPr>
      <t>Sample excel</t>
    </r>
    <r>
      <rPr>
        <rFont val="&quot;Trebuchet MS&quot;"/>
        <color rgb="FF000000"/>
        <sz val="11.0"/>
      </rPr>
      <t xml:space="preserve"> | </t>
    </r>
    <r>
      <rPr>
        <rFont val="&quot;Trebuchet MS&quot;"/>
        <color rgb="FF000000"/>
        <sz val="11.0"/>
        <u/>
      </rPr>
      <t>Sample xml)</t>
    </r>
    <r>
      <rPr>
        <rFont val="&quot;Trebuchet MS&quot;"/>
        <color rgb="FF000000"/>
        <sz val="11.0"/>
      </rPr>
      <t xml:space="preserve">
5. User clicks on 'Add'</t>
    </r>
  </si>
  <si>
    <t>1. Pop-up disappears
2. A table with the added logic name, description and an action column appears</t>
  </si>
  <si>
    <t>User clicks on 'Edit' option under the action column to go to pop-up in Conversation flow screen</t>
  </si>
  <si>
    <t>1. Open the Portal
2. Login with valid org admin credentials
3. Open the profile icon
4. Click on communication console
5. On the conversation flow screen, user clicks on three dots in the action column in the table
6. User clicks on edit</t>
  </si>
  <si>
    <t>1. User should be redirected to the pop-up in conversation flow screen
2. All existing values should be prefilled in the pop-up</t>
  </si>
  <si>
    <t>VishwaOct26</t>
  </si>
  <si>
    <t>veryUserClicksOnEditOptionUnderTheActionColumnToGoToConversationFlowScreen</t>
  </si>
  <si>
    <t>User clicks on 'Delete' option under the action column to delete logic from the table in Conversation Flow screen</t>
  </si>
  <si>
    <t>1. Open the Portal
2. Login with valid org admin credentials
3. Open the profile icon
4. Click on communication console
5. On the conversation flow screen, user clicks on three dots in the action column in the table
6. User clicks on delete</t>
  </si>
  <si>
    <t>Logic is removed from conversation flow screen table</t>
  </si>
  <si>
    <t>User agrees to terms and conditions and clicks on 'Submit' in conversation flow screen</t>
  </si>
  <si>
    <t>1. Open the Portal
2. Login with valid org admin credentials
3. Open the profile icon
4. Click on communication console
5. On the conversation flow screen, user agrees to terms and conditions
6. User clicks on submit</t>
  </si>
  <si>
    <t>Scenario-1
1. User should be redirected to conversation acknowledgement screen with bot URL</t>
  </si>
  <si>
    <t>1. Open the Portal
2. Login with valid org admin credentials
3. Open the right menu
4. Click on communication console
5. On the conversation flow screen, user doesn't agree to terms and conditions
6 User clicks on submit</t>
  </si>
  <si>
    <t>Scenario-1
1. Submit button should be greyed out (disabled), and user should not be able to click on it</t>
  </si>
  <si>
    <t>validateSubmitAndSaveButtonSelectingTncCheckBox</t>
  </si>
  <si>
    <t>User agrees to terms and conditions and clicks on 'Save' in conversation flow screen</t>
  </si>
  <si>
    <t>Scenario-1
1. Open the Portal
2. Login with valid org admin credentials
3. Open the right menu
4. Click on communication console
5. On the conversation flow screen, user doesn't agree to terms and conditions
6. User clicks on save</t>
  </si>
  <si>
    <t>Scenario-1
1. Save button should be greyed out (disabled), and user should not be able to click on it</t>
  </si>
  <si>
    <t>1. Open the Portal
2. Login with valid org admin credentials
3. Open the right menu
4. Click on communication console
5 On the conversation flow screen, user agrees to terms and conditions
6. User clicks on save
Scenario-2
1. Open the Portal
2. Login with valid org admin credentials
3. Open the right menu
4. Click on communication console
5. On the conversation flow screen, user doesn't agree to terms and conditions
6. User clicks on save</t>
  </si>
  <si>
    <t>Scenario-1
1. User should be redirected to conversation acknowledgement screen with bot URL
Scenario-2
1. Save button should be greyed out (disabled), and user should not be able to click on it</t>
  </si>
  <si>
    <t>User clicks on 'Back' in conversation Flow screen</t>
  </si>
  <si>
    <t>Scenario-1
1. Open the Portal
2. Login with valid org admin credentials
3. Open the right menu
4. Click on communication console
5. On the conversation flow screen, user clicks on back</t>
  </si>
  <si>
    <t>1. User should be redirected to conversation setup screen, with values pre-filled</t>
  </si>
  <si>
    <t>userClicksOnBackInConversationFlowScreen</t>
  </si>
  <si>
    <t>User clicks on 'Copy URL' in conversation acknowlegdement screen</t>
  </si>
  <si>
    <t>Scenario-1
1. Open the Portal
2. Login with valid org admin credentials
3. Open the right menu
4. Click on communication console
5. On the conversation acknowledgement screen, user clicks on 'Copy URL'</t>
  </si>
  <si>
    <t>1. Bot URL get's copied in User's clipboard</t>
  </si>
  <si>
    <t>User initiates the bot on WA by entering starting message (for eg. Hi TaraBot)</t>
  </si>
  <si>
    <t>User should have access to pre-prod WA Bot number</t>
  </si>
  <si>
    <t>Scenario-1
1. Open the Portal
2. Login with valid org admin credentials
3. Open the right menu
4. Click on communication console
5. On the WA Bot number, user enters starting message</t>
  </si>
  <si>
    <t>1. User conversation flow happens as per defined logic uploaded on admin console
2. If the form is multi-lingual, text in multiple languages appear on the form</t>
  </si>
  <si>
    <t>SB-25041</t>
  </si>
  <si>
    <t>Verify that Org Admin is able to view Communication Console Tab in Hamburger Menu</t>
  </si>
  <si>
    <t>Scenario-1
1. Open the Portal
2. Login with valid org admin credentials
3. Open the right menu
Scenario-2:
1. Open the Portal
2. Login with valid credentials (not org admin)
3. Open the right menu</t>
  </si>
  <si>
    <t>Scenario 1 - Communication console menu option should be visible.
Scenario 2 - Communication console menu option should not be visible</t>
  </si>
  <si>
    <t>Vishwa12</t>
  </si>
  <si>
    <t>verifyPresenceAndAbsenceOfCommunicationConsoleBasedOnUsers</t>
  </si>
  <si>
    <t>Verify that Org Admin is able to click on Communication Console Tab and view the Content</t>
  </si>
  <si>
    <t xml:space="preserve">Scenario-1
1. Open the Portal
2. Login with valid org admin credentials
3. Open the right menu
4. Click on Communication console </t>
  </si>
  <si>
    <t>User should be able to view the Content</t>
  </si>
  <si>
    <t>verifyOrgAdminIsAbleToClickOnCommunicationConsoleAndViewContent</t>
  </si>
  <si>
    <t>SB-24293</t>
  </si>
  <si>
    <t>Watsup chatbot</t>
  </si>
  <si>
    <t>Verify that, User is able to open Tara Chatbot on Whatsapp</t>
  </si>
  <si>
    <r>
      <rPr>
        <rFont val="&quot;Trebuchet MS&quot;"/>
        <color rgb="FF000000"/>
        <sz val="11.0"/>
      </rPr>
      <t xml:space="preserve">To Setup the environment in Whatsapp :-
#conf:current
#conf:set:Ekstep-Staging
Global tara ODK : </t>
    </r>
    <r>
      <rPr>
        <rFont val="&quot;Trebuchet MS&quot;"/>
        <color rgb="FF1155CC"/>
        <sz val="11.0"/>
        <u/>
      </rPr>
      <t>https://drive.google.com/drive/folders/1y3mkZItV0waAsnNalV73iu148vVtmxjQ?usp=sharing</t>
    </r>
  </si>
  <si>
    <t>1. Open diksha app.
2. Login with valid credentials
3. Enable the conversation listing in communication console.
4. Open the watsup chatbot.</t>
  </si>
  <si>
    <t>User should be able to open Tara Chatbot on Whatsapp</t>
  </si>
  <si>
    <t>Verify that, user is able to type 'Hi Tara' on the Whatsapp (Type a message) field</t>
  </si>
  <si>
    <r>
      <rPr>
        <rFont val="&quot;Trebuchet MS&quot;"/>
        <color rgb="FF000000"/>
        <sz val="11.0"/>
      </rPr>
      <t xml:space="preserve">To Setup the environment in Whatsapp :-
#conf:current
#conf:set:Ekstep-Staging
Global tara ODK : </t>
    </r>
    <r>
      <rPr>
        <rFont val="&quot;Trebuchet MS&quot;"/>
        <color rgb="FF1155CC"/>
        <sz val="11.0"/>
        <u/>
      </rPr>
      <t>https://drive.google.com/drive/folders/1y3mkZItV0waAsnNalV73iu148vVtmxjQ?usp=sharing</t>
    </r>
  </si>
  <si>
    <t>1. Open diksha app.
2. Login with valid credentials
3. Enable the conversation listing in communication console.
4. Open the watsup chatbot.
5. Type as 'Hi Tara'</t>
  </si>
  <si>
    <t>user shoulb be able to type 'Hi Tara' on the Whatsapp (Type a message) field</t>
  </si>
  <si>
    <t>Verify that, User sees a reply from Tara asking the User to enter a number from the 4 options displayed</t>
  </si>
  <si>
    <r>
      <rPr>
        <rFont val="&quot;Trebuchet MS&quot;"/>
        <color rgb="FF000000"/>
        <sz val="11.0"/>
      </rPr>
      <t xml:space="preserve">To Setup the environment in Whatsapp :-
#conf:current
#conf:set:Ekstep-Staging
Global tara ODK : </t>
    </r>
    <r>
      <rPr>
        <rFont val="&quot;Trebuchet MS&quot;"/>
        <color rgb="FF1155CC"/>
        <sz val="11.0"/>
        <u/>
      </rPr>
      <t>https://drive.google.com/drive/folders/1y3mkZItV0waAsnNalV73iu148vVtmxjQ?usp=sharing</t>
    </r>
  </si>
  <si>
    <t>1. Open diksha app.
2. Login with valid credentials
3. Enable the conversation listing in communication console.
4. Open the watsup chatbot.
5. Type as 'Hi Tara'
6. Verify User sees a reply from Tara asking the User to enter a number from the 4 options displayed</t>
  </si>
  <si>
    <t>User sees a reply from Tara asking the User to enter a number from the 4 options displayed</t>
  </si>
  <si>
    <t xml:space="preserve">Verify that, Options displayed must have options such as;
Your Education Boards
Comic Books
Diksha Mobile App
Diksha Queries
</t>
  </si>
  <si>
    <r>
      <rPr>
        <rFont val="&quot;Trebuchet MS&quot;"/>
        <color rgb="FF000000"/>
        <sz val="11.0"/>
      </rPr>
      <t xml:space="preserve">To Setup the environment in Whatsapp :-
#conf:current
#conf:set:Ekstep-Staging
Global tara ODK : </t>
    </r>
    <r>
      <rPr>
        <rFont val="&quot;Trebuchet MS&quot;"/>
        <color rgb="FF1155CC"/>
        <sz val="11.0"/>
        <u/>
      </rPr>
      <t>https://drive.google.com/drive/folders/1y3mkZItV0waAsnNalV73iu148vVtmxjQ?usp=sharing</t>
    </r>
  </si>
  <si>
    <t>"1. Open diksha app.
2. Login with valid credentials
3. Enable the conversation listing in communication console.
4. Open the watsup chatbot.
5. Type as 'Hi Tara'
6. Verify User should displays with 4 options</t>
  </si>
  <si>
    <t>Options displayed must have options such as;
Your Education Board
Comic Books
Diksha Mobile App
Diksha Queries</t>
  </si>
  <si>
    <t>Verify that, User is allowed to enter a number between 1-4 from the options displayed</t>
  </si>
  <si>
    <r>
      <rPr>
        <rFont val="&quot;Trebuchet MS&quot;"/>
        <color rgb="FF000000"/>
        <sz val="11.0"/>
      </rPr>
      <t xml:space="preserve">To Setup the environment in Whatsapp :-
#conf:current
#conf:set:Ekstep-Staging
Global tara ODK : </t>
    </r>
    <r>
      <rPr>
        <rFont val="&quot;Trebuchet MS&quot;"/>
        <color rgb="FF1155CC"/>
        <sz val="11.0"/>
        <u/>
      </rPr>
      <t>https://drive.google.com/drive/folders/1y3mkZItV0waAsnNalV73iu148vVtmxjQ?usp=sharing</t>
    </r>
  </si>
  <si>
    <t>"1. Open diksha app.
2. Login with valid credentials
3. Enable the conversation listing in communication console.
4. Open the watsup chatbot.
5. Type as 'Hi Tara'
6. Verify User should displays with 4 options
7. Verify user can enter number blw 1-4 from the options displayed</t>
  </si>
  <si>
    <t>User should be allowed to enter a number between 1-4 from the options displayed</t>
  </si>
  <si>
    <t>Verify that, When User enters 1 (Your Educational Board) as option,
User must be asked to select a State Board Number (Ranging from 1-36)</t>
  </si>
  <si>
    <r>
      <rPr>
        <rFont val="&quot;Trebuchet MS&quot;"/>
        <color rgb="FF000000"/>
        <sz val="11.0"/>
      </rPr>
      <t xml:space="preserve">To Setup the environment in Whatsapp :-
#conf:current
#conf:set:Ekstep-Staging
Global tara ODK : </t>
    </r>
    <r>
      <rPr>
        <rFont val="&quot;Trebuchet MS&quot;"/>
        <color rgb="FF1155CC"/>
        <sz val="11.0"/>
        <u/>
      </rPr>
      <t>https://drive.google.com/drive/folders/1y3mkZItV0waAsnNalV73iu148vVtmxjQ?usp=sharing</t>
    </r>
  </si>
  <si>
    <t>"1. Open diksha app.
2. Login with valid credentials
3. Enable the conversation listing in communication console.
4. Open the watsup chatbot.
5. Type as 'Hi Tara'
6. Verify User should displays with 4 options
7. Verify user can enter number blw 1-4 from the options displayed
8. If user enters number 1 from the options display</t>
  </si>
  <si>
    <t>When User enters 1 (Your Educational Board) as option,
User must be asked to select a State Board Number (Ranging from 1-36)</t>
  </si>
  <si>
    <t>Verify that, When User enters a State Board Number (example-10);
User must be displayed with options like
a) Digital Textbook
b) Course</t>
  </si>
  <si>
    <r>
      <rPr>
        <rFont val="&quot;Trebuchet MS&quot;"/>
        <color rgb="FF000000"/>
        <sz val="11.0"/>
      </rPr>
      <t xml:space="preserve">To Setup the environment in Whatsapp :-
#conf:current
#conf:set:Ekstep-Staging
Global tara ODK : </t>
    </r>
    <r>
      <rPr>
        <rFont val="&quot;Trebuchet MS&quot;"/>
        <color rgb="FF1155CC"/>
        <sz val="11.0"/>
        <u/>
      </rPr>
      <t>https://drive.google.com/drive/folders/1y3mkZItV0waAsnNalV73iu148vVtmxjQ?usp=sharing</t>
    </r>
  </si>
  <si>
    <t>"1. Open diksha app.
2. Login with valid credentials
3. Enable the conversation listing in communication console.
4. Open the watsup chatbot.
5. Type as 'Hi Tara'
6. Verify User should displays with 4 options
7. Verify user can enter number blw 1-4 from the options displayed
8. If user enters number 1 from the options displayed
9 verify user can see number b/w 1-36 from the options displayed
10. If user enters number 10 from the options displayed</t>
  </si>
  <si>
    <t>When User enters a State Board Number (example-10);
User must be displayed with options like
a) Digital Textbook
b) Course</t>
  </si>
  <si>
    <t>Verify that, When User enters option as 1 (Digital Content)
User must be provided with a URL for Digital Content for the Board selected asking the User
a) To Open within Diksha Mobile App
b) To Open in the Mobile Browser</t>
  </si>
  <si>
    <r>
      <rPr>
        <rFont val="&quot;Trebuchet MS&quot;"/>
        <color rgb="FF000000"/>
        <sz val="11.0"/>
      </rPr>
      <t xml:space="preserve">To Setup the environment in Whatsapp :-
#conf:current
#conf:set:Ekstep-Staging
Global tara ODK : </t>
    </r>
    <r>
      <rPr>
        <rFont val="&quot;Trebuchet MS&quot;"/>
        <color rgb="FF1155CC"/>
        <sz val="11.0"/>
        <u/>
      </rPr>
      <t>https://drive.google.com/drive/folders/1y3mkZItV0waAsnNalV73iu148vVtmxjQ?usp=sharing</t>
    </r>
  </si>
  <si>
    <t>"1. Open diksha app.
2. Login with valid credentials
3. Enable the conversation listing in communication console.
4. Open the watsup chatbot.
5. verify user able to open in diksha mobile app and mobile browser</t>
  </si>
  <si>
    <t>When User enters option as 1 (Digital Content)
User must be provided with a URL for Digital Content for the Board selected asking the User
a) To Open within Diksha Mobile App
b) To Open in the Mobile Browser</t>
  </si>
  <si>
    <t>Verify that, when User select Open with Diksha Mobile App, then the link must open within the Mobile App</t>
  </si>
  <si>
    <r>
      <rPr>
        <rFont val="&quot;Trebuchet MS&quot;"/>
        <color rgb="FF000000"/>
        <sz val="11.0"/>
      </rPr>
      <t xml:space="preserve">To Setup the environment in Whatsapp :-
#conf:current
#conf:set:Ekstep-Staging
Global tara ODK : </t>
    </r>
    <r>
      <rPr>
        <rFont val="&quot;Trebuchet MS&quot;"/>
        <color rgb="FF1155CC"/>
        <sz val="11.0"/>
        <u/>
      </rPr>
      <t>https://drive.google.com/drive/folders/1y3mkZItV0waAsnNalV73iu148vVtmxjQ?usp=sharing</t>
    </r>
  </si>
  <si>
    <t>"1. Open diksha app.
2. Login with valid credentials
3. Enable the conversation listing in communication console.
4. Open the watsup chatbot.
5. User clicks on the link</t>
  </si>
  <si>
    <t>when User select Open with Diksha Mobile App, then the link must open within the Mobile App</t>
  </si>
  <si>
    <t>Verify that, when User select Open with Mobile Browser, then the link must open in the Mobile Browser. The link must not open within the Diksha Mobile App</t>
  </si>
  <si>
    <r>
      <rPr>
        <rFont val="&quot;Trebuchet MS&quot;"/>
        <color rgb="FF000000"/>
        <sz val="11.0"/>
      </rPr>
      <t xml:space="preserve">To Setup the environment in Whatsapp :-
#conf:current
#conf:set:Ekstep-Staging
Global tara ODK : </t>
    </r>
    <r>
      <rPr>
        <rFont val="&quot;Trebuchet MS&quot;"/>
        <color rgb="FF1155CC"/>
        <sz val="11.0"/>
        <u/>
      </rPr>
      <t>https://drive.google.com/drive/folders/1y3mkZItV0waAsnNalV73iu148vVtmxjQ?usp=sharing</t>
    </r>
  </si>
  <si>
    <t>when User select Open with Mobile Browser, then the link must open in the Mobile Browser. The link must not open within the Diksha Mobile App</t>
  </si>
  <si>
    <t>Verify that, When User enters option 2 (Comic Books), following options must be displayed to the User
Enter the Class Number (Ranging from 1-12)</t>
  </si>
  <si>
    <r>
      <rPr>
        <rFont val="&quot;Trebuchet MS&quot;"/>
        <color rgb="FF000000"/>
        <sz val="11.0"/>
      </rPr>
      <t xml:space="preserve">To Setup the environment in Whatsapp :-
#conf:current
#conf:set:Ekstep-Staging
Global tara ODK : </t>
    </r>
    <r>
      <rPr>
        <rFont val="&quot;Trebuchet MS&quot;"/>
        <color rgb="FF1155CC"/>
        <sz val="11.0"/>
        <u/>
      </rPr>
      <t>https://drive.google.com/drive/folders/1y3mkZItV0waAsnNalV73iu148vVtmxjQ?usp=sharing</t>
    </r>
  </si>
  <si>
    <t xml:space="preserve">"1. Open diksha app.
2. Login with valid credentials
3. Enable the conversation listing in communication console.
4. Open the watsup chatbot.
5. Type as 'Hi Tara'
6. Verify User should displays with 4 options
7. Verify user can enter number blw 1-4 from the options displayed
8. If user enters number 2 from the options displayed
9 verify user can see number b/w 1-12  from the options displayed
</t>
  </si>
  <si>
    <t>When User enters option 2 (Comic Books), following options must be displayed to the User
Enter the Class Number (Ranging from 1-12)</t>
  </si>
  <si>
    <t>Verfiy that, when User enters a Class Number (Ranging from 1-12)
User must be provided with a URL for Comic Books
a) To Open within Diksha Mobile App
b) To Open in the Mobile Browser</t>
  </si>
  <si>
    <r>
      <rPr>
        <rFont val="&quot;Trebuchet MS&quot;"/>
        <color rgb="FF000000"/>
        <sz val="11.0"/>
      </rPr>
      <t xml:space="preserve">To Setup the environment in Whatsapp :-
#conf:current
#conf:set:Ekstep-Staging
Global tara ODK : </t>
    </r>
    <r>
      <rPr>
        <rFont val="&quot;Trebuchet MS&quot;"/>
        <color rgb="FF1155CC"/>
        <sz val="11.0"/>
        <u/>
      </rPr>
      <t>https://drive.google.com/drive/folders/1y3mkZItV0waAsnNalV73iu148vVtmxjQ?usp=sharing</t>
    </r>
  </si>
  <si>
    <t>when User enters a Class Number (Ranging from 1-12)
User must be provided with a URL for Comic Books
a) To Open within Diksha Mobile App
b) To Open in the Mobile Browser</t>
  </si>
  <si>
    <r>
      <rPr>
        <rFont val="&quot;Trebuchet MS&quot;"/>
        <color rgb="FF000000"/>
        <sz val="11.0"/>
      </rPr>
      <t xml:space="preserve">To Setup the environment in Whatsapp :-
#conf:current
#conf:set:Ekstep-Staging
Global tara ODK : </t>
    </r>
    <r>
      <rPr>
        <rFont val="&quot;Trebuchet MS&quot;"/>
        <color rgb="FF1155CC"/>
        <sz val="11.0"/>
        <u/>
      </rPr>
      <t>https://drive.google.com/drive/folders/1y3mkZItV0waAsnNalV73iu148vVtmxjQ?usp=sharing</t>
    </r>
  </si>
  <si>
    <r>
      <rPr>
        <rFont val="&quot;Trebuchet MS&quot;"/>
        <color rgb="FF000000"/>
        <sz val="11.0"/>
      </rPr>
      <t xml:space="preserve">To Setup the environment in Whatsapp :-
#conf:current
#conf:set:Ekstep-Staging
Global tara ODK : </t>
    </r>
    <r>
      <rPr>
        <rFont val="&quot;Trebuchet MS&quot;"/>
        <color rgb="FF1155CC"/>
        <sz val="11.0"/>
        <u/>
      </rPr>
      <t>https://drive.google.com/drive/folders/1y3mkZItV0waAsnNalV73iu148vVtmxjQ?usp=sharing</t>
    </r>
  </si>
  <si>
    <t>Verify the functionality where the User enters option 3 (Diksha Mobile App)
Download the Diksha Mobile App link must be provided</t>
  </si>
  <si>
    <r>
      <rPr>
        <rFont val="&quot;Trebuchet MS&quot;"/>
        <color rgb="FF000000"/>
        <sz val="11.0"/>
      </rPr>
      <t xml:space="preserve">To Setup the environment in Whatsapp :-
#conf:current
#conf:set:Ekstep-Staging
Global tara ODK : </t>
    </r>
    <r>
      <rPr>
        <rFont val="&quot;Trebuchet MS&quot;"/>
        <color rgb="FF1155CC"/>
        <sz val="11.0"/>
        <u/>
      </rPr>
      <t>https://drive.google.com/drive/folders/1y3mkZItV0waAsnNalV73iu148vVtmxjQ?usp=sharing</t>
    </r>
  </si>
  <si>
    <t>where the User enters option 3 (Diksha Mobile App)
Download the Diksha Mobile App link must be provided</t>
  </si>
  <si>
    <t>Verify that User is able to download the Mobile App</t>
  </si>
  <si>
    <r>
      <rPr>
        <rFont val="&quot;Trebuchet MS&quot;"/>
        <color rgb="FF000000"/>
        <sz val="11.0"/>
      </rPr>
      <t xml:space="preserve">To Setup the environment in Whatsapp :-
#conf:current
#conf:set:Ekstep-Staging
Global tara ODK : </t>
    </r>
    <r>
      <rPr>
        <rFont val="&quot;Trebuchet MS&quot;"/>
        <color rgb="FF1155CC"/>
        <sz val="11.0"/>
        <u/>
      </rPr>
      <t>https://drive.google.com/drive/folders/1y3mkZItV0waAsnNalV73iu148vVtmxjQ?usp=sharing</t>
    </r>
  </si>
  <si>
    <t>User is able to download the Mobile App</t>
  </si>
  <si>
    <t>Verify the functionality where User enters option 4 (Diksha Queries)</t>
  </si>
  <si>
    <r>
      <rPr>
        <rFont val="&quot;Trebuchet MS&quot;"/>
        <color rgb="FF000000"/>
        <sz val="11.0"/>
      </rPr>
      <t xml:space="preserve">To Setup the environment in Whatsapp :-
#conf:current
#conf:set:Ekstep-Staging
Global tara ODK : </t>
    </r>
    <r>
      <rPr>
        <rFont val="&quot;Trebuchet MS&quot;"/>
        <color rgb="FF1155CC"/>
        <sz val="11.0"/>
        <u/>
      </rPr>
      <t>https://drive.google.com/drive/folders/1y3mkZItV0waAsnNalV73iu148vVtmxjQ?usp=sharing</t>
    </r>
  </si>
  <si>
    <t>"1. Open diksha app.
2. Login with valid credentials
3. Enable the conversation listing in communication console.
4. Open the watsup chatbot.
5. Type as 'Hi Tara'
6. Verify User should displays with 4 options
7. verify user should enter the option 4</t>
  </si>
  <si>
    <t>The functionality where User enters option 4 (Diksha Queries)</t>
  </si>
  <si>
    <t>Verify the functionality when User Reply with Number 1 (Scan QR Code)</t>
  </si>
  <si>
    <r>
      <rPr>
        <rFont val="&quot;Trebuchet MS&quot;"/>
        <color rgb="FF000000"/>
        <sz val="11.0"/>
      </rPr>
      <t xml:space="preserve">To Setup the environment in Whatsapp :-
#conf:current
#conf:set:Ekstep-Staging
Global tara ODK : </t>
    </r>
    <r>
      <rPr>
        <rFont val="&quot;Trebuchet MS&quot;"/>
        <color rgb="FF1155CC"/>
        <sz val="11.0"/>
        <u/>
      </rPr>
      <t>https://drive.google.com/drive/folders/1y3mkZItV0waAsnNalV73iu148vVtmxjQ?usp=sharing</t>
    </r>
  </si>
  <si>
    <t>1. Open diksha app.
2. Login with valid credentials
3. Enable the conversation listing in communication console.
4. Open the watsup chatbot.
5. Type as 'Hi Tara'
6. Verify User should displays with 4 options
7. verify user should enter the option 4 
8. verify user should enter the option 1</t>
  </si>
  <si>
    <t>The functionality when User Reply with Number 1 (Scan QR Code)</t>
  </si>
  <si>
    <t>Verify the functionality when User Reply with Number 2 (Register with Diksha)</t>
  </si>
  <si>
    <r>
      <rPr>
        <rFont val="&quot;Trebuchet MS&quot;"/>
        <color rgb="FF000000"/>
        <sz val="11.0"/>
      </rPr>
      <t xml:space="preserve">To Setup the environment in Whatsapp :-
#conf:current
#conf:set:Ekstep-Staging
Global tara ODK : </t>
    </r>
    <r>
      <rPr>
        <rFont val="&quot;Trebuchet MS&quot;"/>
        <color rgb="FF1155CC"/>
        <sz val="11.0"/>
        <u/>
      </rPr>
      <t>https://drive.google.com/drive/folders/1y3mkZItV0waAsnNalV73iu148vVtmxjQ?usp=sharing</t>
    </r>
  </si>
  <si>
    <t>"1. Open diksha app.
2. Login with valid credentials
3. Enable the conversation listing in communication console.
4. Open the watsup chatbot.
5. Type as 'Hi Tara'
6. Verify User should displays with 4 options
7. verify user should enter the option 4 
8. verify user should enter the option 2</t>
  </si>
  <si>
    <t>The functionality when User Reply with Number 2 (Register with Diksha)</t>
  </si>
  <si>
    <t>Verify the functionality when User Reply with Number 3 (Login Issues)</t>
  </si>
  <si>
    <r>
      <rPr>
        <rFont val="&quot;Trebuchet MS&quot;"/>
        <color rgb="FF000000"/>
        <sz val="11.0"/>
      </rPr>
      <t xml:space="preserve">To Setup the environment in Whatsapp :-
#conf:current
#conf:set:Ekstep-Staging
Global tara ODK : </t>
    </r>
    <r>
      <rPr>
        <rFont val="&quot;Trebuchet MS&quot;"/>
        <color rgb="FF1155CC"/>
        <sz val="11.0"/>
        <u/>
      </rPr>
      <t>https://drive.google.com/drive/folders/1y3mkZItV0waAsnNalV73iu148vVtmxjQ?usp=sharing</t>
    </r>
  </si>
  <si>
    <t>"1. Open diksha app.
2. Login with valid credentials
3. Enable the conversation listing in communication console.
4. Open the watsup chatbot.
5. Type as 'Hi Tara'
6. Verify User should displays with 4 options
7. verify user should enter the option 4 
8. verify user should enter the option 3</t>
  </si>
  <si>
    <t>The functionality when User Reply with Number 3 (Login Issues)</t>
  </si>
  <si>
    <t>Verify the functionality when User Reply with Number 4 (Reset Password)</t>
  </si>
  <si>
    <r>
      <rPr>
        <rFont val="&quot;Trebuchet MS&quot;"/>
        <color rgb="FF000000"/>
        <sz val="11.0"/>
      </rPr>
      <t xml:space="preserve">To Setup the environment in Whatsapp :-
#conf:current
#conf:set:Ekstep-Staging
Global tara ODK : </t>
    </r>
    <r>
      <rPr>
        <rFont val="&quot;Trebuchet MS&quot;"/>
        <color rgb="FF1155CC"/>
        <sz val="11.0"/>
        <u/>
      </rPr>
      <t>https://drive.google.com/drive/folders/1y3mkZItV0waAsnNalV73iu148vVtmxjQ?usp=sharing</t>
    </r>
  </si>
  <si>
    <t>"1. Open diksha app.
2. Login with valid credentials
3. Enable the conversation listing in communication console.
4. Open the watsup chatbot.
5. Type as 'Hi Tara'
6. Verify User should displays with 4 options
7. verify user should enter the option 4 
8. verify user should enter the option 4</t>
  </si>
  <si>
    <t>The functionality when User Reply with Number 4 (Reset Password)</t>
  </si>
  <si>
    <t>Verify the functionality where User enters option 1 as Yes for Reset Passwordd</t>
  </si>
  <si>
    <r>
      <rPr>
        <rFont val="&quot;Trebuchet MS&quot;"/>
        <color rgb="FF000000"/>
        <sz val="11.0"/>
      </rPr>
      <t xml:space="preserve">To Setup the environment in Whatsapp :-
#conf:current
#conf:set:Ekstep-Staging
Global tara ODK : </t>
    </r>
    <r>
      <rPr>
        <rFont val="&quot;Trebuchet MS&quot;"/>
        <color rgb="FF1155CC"/>
        <sz val="11.0"/>
        <u/>
      </rPr>
      <t>https://drive.google.com/drive/folders/1y3mkZItV0waAsnNalV73iu148vVtmxjQ?usp=sharing</t>
    </r>
  </si>
  <si>
    <t>"1. Open diksha app.
2. Login with valid credentials
3. Enable the conversation listing in communication console.
4. Open the watsup chatbot.
5. Type as 'Hi Tara'
6. Verify User should displays with 4 options
7. verify user should enter the option 4 
8. verify user should enter the option 5
9. verify user should enter the option 1 for 'Yes'</t>
  </si>
  <si>
    <t>The functionality where User enters option 1 as Yes for Reset Password</t>
  </si>
  <si>
    <t>Verify the functionality when User Reply with Number 5 (Other Queries)</t>
  </si>
  <si>
    <r>
      <rPr>
        <rFont val="&quot;Trebuchet MS&quot;"/>
        <color rgb="FF000000"/>
        <sz val="11.0"/>
      </rPr>
      <t xml:space="preserve">To Setup the environment in Whatsapp :-
#conf:current
#conf:set:Ekstep-Staging
Global tara ODK : </t>
    </r>
    <r>
      <rPr>
        <rFont val="&quot;Trebuchet MS&quot;"/>
        <color rgb="FF1155CC"/>
        <sz val="11.0"/>
        <u/>
      </rPr>
      <t>https://drive.google.com/drive/folders/1y3mkZItV0waAsnNalV73iu148vVtmxjQ?usp=sharing</t>
    </r>
  </si>
  <si>
    <t>"1. Open diksha app.
2. Login with valid credentials
3. Enable the conversation listing in communication console.
4. Open the watsup chatbot.
5. Type as 'Hi Tara'
6. Verify User should displays with 4 options
7. verify user should enter the option 4 
8. verify user should enter the option 5</t>
  </si>
  <si>
    <t>The functionality when User Reply with Number 5 (Other Queries)</t>
  </si>
  <si>
    <t>Verify the functionality where User enters '99'</t>
  </si>
  <si>
    <r>
      <rPr>
        <rFont val="&quot;Trebuchet MS&quot;"/>
        <color rgb="FF000000"/>
        <sz val="11.0"/>
      </rPr>
      <t xml:space="preserve">To Setup the environment in Whatsapp :-
#conf:current
#conf:set:Ekstep-Staging
Global tara ODK : </t>
    </r>
    <r>
      <rPr>
        <rFont val="&quot;Trebuchet MS&quot;"/>
        <color rgb="FF1155CC"/>
        <sz val="11.0"/>
        <u/>
      </rPr>
      <t>https://drive.google.com/drive/folders/1y3mkZItV0waAsnNalV73iu148vVtmxjQ?usp=sharing</t>
    </r>
  </si>
  <si>
    <t>1. Open diksha app.
2. Login with valid credentials
3. Enable the conversation listing in communication console.
4. Open the watsup chatbot.
5. Type as 'Hi Tara'
6. Verify User should enter 99</t>
  </si>
  <si>
    <t>It takes to previous question</t>
  </si>
  <si>
    <t>Verify the functionality where User enters '0'</t>
  </si>
  <si>
    <r>
      <rPr>
        <rFont val="&quot;Trebuchet MS&quot;"/>
        <color rgb="FF000000"/>
        <sz val="11.0"/>
      </rPr>
      <t xml:space="preserve">To Setup the environment in Whatsapp :-
#conf:current
#conf:set:Ekstep-Staging
Global tara ODK : </t>
    </r>
    <r>
      <rPr>
        <rFont val="&quot;Trebuchet MS&quot;"/>
        <color rgb="FF1155CC"/>
        <sz val="11.0"/>
        <u/>
      </rPr>
      <t>https://drive.google.com/drive/folders/1y3mkZItV0waAsnNalV73iu148vVtmxjQ?usp=sharing</t>
    </r>
  </si>
  <si>
    <t>1. Open diksha app.
2. Login with valid credentials
3. Enable the conversation listing in communication console.
4. Open the watsup chatbot.
5. Type as 'Hi Tara'
6. Verify User should enter 0</t>
  </si>
  <si>
    <t>It will take to main menu</t>
  </si>
  <si>
    <t>SB-25779</t>
  </si>
  <si>
    <t>4.6.0</t>
  </si>
  <si>
    <t>Tenant is able to hop from one ODK form to another at least twice based on inter-linkages within ODK forms</t>
  </si>
  <si>
    <t>Bot should be configured with ODK form which inter-links to other pre-existing conversation
ODK link :https://drive.google.com/drive/folders/1y3mkZItV0waAsnNalV73iu148vVtmxjQ?usp=sharing</t>
  </si>
  <si>
    <t>1. Open the Portal
2. Login with valid org admin credentials
3. Open the right menu
4. Click on communication console
5. Create a conversation
6 Upload ODK form which has another bot linked
7 Trigger the bot flow</t>
  </si>
  <si>
    <t xml:space="preserve">User should be able to converse with another bot upon selecting the requisite options in the previous bot </t>
  </si>
  <si>
    <t>SB-28565</t>
  </si>
  <si>
    <t>Admin can define the start and end date of a conversation</t>
  </si>
  <si>
    <t>1. Open the Portal
2. Login with valid org admin credentials
3. Open the right menu
4. Click on communication console
5. On the Conversation Setup screen for a new conversation, define a start and end time for the conversation</t>
  </si>
  <si>
    <t>The conversation created will only be live during the define dates</t>
  </si>
  <si>
    <t>verifyAdminCanDefineTheStartAndEndDateOfConversation</t>
  </si>
  <si>
    <t>Admin cannot select a backdate as the start or end date for a conversation</t>
  </si>
  <si>
    <t>When Admin clicks on Start / End date in the Conversation Setup screen, only the current and future dates can be selected</t>
  </si>
  <si>
    <t>userCanEditDateAndCannotSelectBackDateAsEndDate</t>
  </si>
  <si>
    <t>Admin can edit the start and end date of pre-existing conversations</t>
  </si>
  <si>
    <t>1. Open the Portal
2. Login with valid org admin credentials
3. Open the right menu
4. Click on communication console
5. Click on the three bots under Action column of existing conversations &gt; Edit
6. Edit the start and end date</t>
  </si>
  <si>
    <t>The conversation activates and expires as per the newly defined dates</t>
  </si>
  <si>
    <t>Admin cannot move forward with creation of a conversation without defining a start date</t>
  </si>
  <si>
    <t>Scenario 1:
1. Open the Portal
2. Login with valid org admin credentials
3. Open the right menu
4. Click on communication console
5. On the Conversation Setup screen for a new conversation, leave the start date blank and click on 'Next'
Scenario 2:
1. Open the Portal
2. Login with valid org admin credentials
3. Open the right menu
4. Click on communication console
5. On the Conversation Setup screen for a new conversation, enter the start date and leave the end date blank and click on 'Next'</t>
  </si>
  <si>
    <t>Scenario 1:
User will not be allowed to move to the next screen without defining a start date
Scenario 2:
User will be allowed to move to the next screen even if no end date has been defined</t>
  </si>
  <si>
    <t>AdminCannotMoveForwardWithCreationOfAConversationWithoutStartDate</t>
  </si>
  <si>
    <t>While editing a conversation, Admin cannot select a backdate while editing the start date, and a date previous to start date as the end date</t>
  </si>
  <si>
    <t>Scenario 1:
1. Open the Portal
2. Login with valid org admin credentials
3. Open the right menu
4. Click on communication console
5 Click on the three bots under Action column of existing conversations &gt; Edit
6. Click on start date
Scenario 2:
1. Open the Portal
2. Login with valid org admin credentials
3. Open the right menu
4. Click on communication console
5. Click on the three bots under Action column of existing conversations &gt; Edit
6. Click on start date
Scenario 3:
1. Open the Portal
2. Login with valid org admin credentials
3. Open the right menu
4. Click on communication console
5. Click on the three bots under Action column of existing conversations &gt; Edit
6. Edit the start date and choose it as a date which is after the previously selected End Date</t>
  </si>
  <si>
    <t>Scenario 1:
Only current and future dates can be selected
Scenario 2:
Only dates succeeding the start date can be selected
Scenario 3:
The end date becomes null and user has to select it again</t>
  </si>
  <si>
    <t>Bot user cannot engage with the conversation before 12 am of the start date</t>
  </si>
  <si>
    <t>1. Open the Portal
2. Login with valid org admin credentials
3. Open the right menu
4. Click on communication console
5. Bot user triggers the WA Bot with the starting message of the conversation before the start date</t>
  </si>
  <si>
    <t xml:space="preserve">The user gets an error message - "This conversation is not active yet. It will be enabled on &lt;start date&gt;. Please try again then." </t>
  </si>
  <si>
    <t>Bot user cannot engage with the conversation after 11:59 pm of the end date</t>
  </si>
  <si>
    <t>1. Open the Portal
2. Login with valid org admin credentials
3. Open the right menu
4. Click on communication console
5. Bot user triggers the WA Bot with the starting message of the conversation after the end date</t>
  </si>
  <si>
    <t>The user gets an error message - "This conversation has expired now. Please contact your state admin to seek help with this."</t>
  </si>
  <si>
    <t>Bot user triggers the conversation during time window</t>
  </si>
  <si>
    <t>1. Open the Portal
2. Login with valid org admin credentials
3. Open the right menu
4. Click on communication console
5. Bot user triggers the WA Bot with the starting message of the conversation during the active period</t>
  </si>
  <si>
    <t>User is able to engage with the configured conversation logic of the bot</t>
  </si>
  <si>
    <t>Bot user is able to engage with a conversation with no end date indefinitely</t>
  </si>
  <si>
    <t>Pre-configured conversation with no end date defined</t>
  </si>
  <si>
    <t>1. Open the Portal
2. Login with valid org admin credentials
3. Open the right menu
4. Click on communication console
5. Bot user triggers the WA Bot which does not have a defined end date</t>
  </si>
  <si>
    <t>The conversation does not expire and remains live till it is disabled or deleted</t>
  </si>
  <si>
    <t>SB-28589</t>
  </si>
  <si>
    <t>Bot user can respond to a text with a button</t>
  </si>
  <si>
    <t>Conversation configured with buttons as the mode of reply
ODK link : https://drive.google.com/drive/folders/1y3mkZItV0waAsnNalV73iu148vVtmxjQ?usp=sharing</t>
  </si>
  <si>
    <t>1. Open the Portal
2. Login with valid org admin credentials
3. Open the right menu
4. Click on communication console
5. Bot user triggers the conversation with buttons configured
6. Bot user responds to questions with buttons</t>
  </si>
  <si>
    <t>The response is saved and the next question is displayed based on the button clicked</t>
  </si>
  <si>
    <t>Bot user cannot go back by clicking on the button of a previously sent message to which he has already responded</t>
  </si>
  <si>
    <t>1. Open the Portal
2. Login with valid org admin credentials
3. Open the right menu
4. Click on communication console
5. Bot user triggers the conversation with buttons configured
6. Bot user clicks on the button of a previous question to which he had responded earlier</t>
  </si>
  <si>
    <t>The user gets an error message as "Invalid Input!!!please try again".</t>
  </si>
  <si>
    <t>Bot user can respond to a text by selecting an option from a list</t>
  </si>
  <si>
    <r>
      <rPr>
        <rFont val="&quot;Trebuchet MS&quot;"/>
        <color rgb="FF000000"/>
        <sz val="11.0"/>
      </rPr>
      <t xml:space="preserve">Conversation configured with lists as the mode of reply
ODK link : </t>
    </r>
    <r>
      <rPr>
        <rFont val="&quot;Trebuchet MS&quot;"/>
        <color rgb="FF1155CC"/>
        <sz val="11.0"/>
        <u/>
      </rPr>
      <t>https://drive.google.com/drive/folders/1y3mkZItV0waAsnNalV73iu148vVtmxjQ?usp=sharing</t>
    </r>
  </si>
  <si>
    <t>1. Open the Portal
2. Login with valid org admin credentials
3. Open the right menu
4. Click on communication console
5. Bot user triggers the conversation with lists configured
6. Bot user responds to questions with options from the list</t>
  </si>
  <si>
    <t>The response is saved and the next question is displayed based on the option selected</t>
  </si>
  <si>
    <t>Bot user cannot go back by selecting an option from the list of a previously sent message to which he has already responded</t>
  </si>
  <si>
    <r>
      <rPr>
        <rFont val="&quot;Trebuchet MS&quot;"/>
        <color rgb="FF000000"/>
        <sz val="11.0"/>
      </rPr>
      <t xml:space="preserve">Conversation configured with lists as the mode of reply
ODK link : </t>
    </r>
    <r>
      <rPr>
        <rFont val="&quot;Trebuchet MS&quot;"/>
        <color rgb="FF1155CC"/>
        <sz val="11.0"/>
        <u/>
      </rPr>
      <t>https://drive.google.com/drive/folders/1y3mkZItV0waAsnNalV73iu148vVtmxjQ?usp=sharing</t>
    </r>
  </si>
  <si>
    <t>1. Open the Portal
2. Login with valid org admin credentials
3. Open the right menu
4. Click on communication console
5. Bot user triggers the conversation with lists configured
6. Bot user selects an option from the list of a previous question to which he had responded earlier</t>
  </si>
  <si>
    <t>SB-28833</t>
  </si>
  <si>
    <t>Admin is able to view the console in Material UI</t>
  </si>
  <si>
    <t>OrgAdmin login</t>
  </si>
  <si>
    <t>1. Open the Portal
2. Login with valid org admin credentials
3. Open the right menu
4. Click on communication console
5. Check if all elements of UI are working fine</t>
  </si>
  <si>
    <t>All elements of the UI should be working as expected</t>
  </si>
  <si>
    <t>vishwa23</t>
  </si>
  <si>
    <t>SB-28835</t>
  </si>
  <si>
    <t>Admin is able to open the console on mobile web</t>
  </si>
  <si>
    <t>Org admin login</t>
  </si>
  <si>
    <r>
      <rPr>
        <rFont val="&quot;Trebuchet MS&quot;"/>
        <color rgb="FF000000"/>
        <sz val="11.0"/>
        <u/>
      </rPr>
      <t>1. Open DIKSHA on phone browser
2. Login via org admin credentials
3. UI should be mobile responsive (Wirefram</t>
    </r>
    <r>
      <rPr>
        <rFont val="&quot;Trebuchet MS&quot;"/>
        <color rgb="FF000000"/>
        <sz val="11.0"/>
        <u/>
      </rPr>
      <t xml:space="preserve">e </t>
    </r>
    <r>
      <rPr>
        <rFont val="&quot;Trebuchet MS&quot;"/>
        <color rgb="FF000000"/>
        <sz val="11.0"/>
        <u/>
      </rPr>
      <t>her</t>
    </r>
    <r>
      <rPr>
        <rFont val="&quot;Trebuchet MS&quot;"/>
        <color rgb="FF000000"/>
        <sz val="11.0"/>
        <u/>
      </rPr>
      <t>e)</t>
    </r>
  </si>
  <si>
    <t>All elements of UI should be mobile responsive</t>
  </si>
  <si>
    <t>SB-28834</t>
  </si>
  <si>
    <t>User is able to send their location as an input on WhatsApp bot</t>
  </si>
  <si>
    <r>
      <rPr>
        <rFont val="&quot;Trebuchet MS&quot;"/>
        <color rgb="FF000000"/>
        <sz val="11.0"/>
      </rPr>
      <t xml:space="preserve">ODK form capturing location
ODK link : </t>
    </r>
    <r>
      <rPr>
        <rFont val="&quot;Trebuchet MS&quot;"/>
        <color rgb="FF1155CC"/>
        <sz val="11.0"/>
        <u/>
      </rPr>
      <t>https://drive.google.com/drive/folders/1y3mkZItV0waAsnNalV73iu148vVtmxjQ?usp=sharing</t>
    </r>
  </si>
  <si>
    <t>1. Open the Portal
2. Login with valid org admin credentials
3. Open the right menu
4. Click on communication console
5. Upload an ODK form on Comms Console which captures user location
6. Test the bot with the uploaded form's start message</t>
  </si>
  <si>
    <t>User should be able to send only their current location and not some external location</t>
  </si>
  <si>
    <t>User is able to send images as in input on WhatsApp</t>
  </si>
  <si>
    <r>
      <rPr>
        <rFont val="&quot;Trebuchet MS&quot;"/>
        <color rgb="FF000000"/>
        <sz val="11.0"/>
      </rPr>
      <t xml:space="preserve">ODK form capturing image
ODK link : </t>
    </r>
    <r>
      <rPr>
        <rFont val="&quot;Trebuchet MS&quot;"/>
        <color rgb="FF1155CC"/>
        <sz val="11.0"/>
        <u/>
      </rPr>
      <t>https://drive.google.com/drive/folders/1y3mkZItV0waAsnNalV73iu148vVtmxjQ?usp=sharing</t>
    </r>
  </si>
  <si>
    <t>1. Open the Portal
2. Login with valid org admin credentials
3. Open the right menu
4. Click on communication console
5. Upload an ODK form on Comms Console which asks the user for an image upload
6. Test the bot with the uploaded form's start message</t>
  </si>
  <si>
    <t>User should be able to send an image either from gallery or clicked in real time</t>
  </si>
  <si>
    <t>User is able to send video as in input on WhatsApp</t>
  </si>
  <si>
    <r>
      <rPr>
        <rFont val="&quot;Trebuchet MS&quot;"/>
        <color rgb="FF000000"/>
        <sz val="11.0"/>
      </rPr>
      <t xml:space="preserve">ODK form capturing video
ODK link : </t>
    </r>
    <r>
      <rPr>
        <rFont val="&quot;Trebuchet MS&quot;"/>
        <color rgb="FF1155CC"/>
        <sz val="11.0"/>
        <u/>
      </rPr>
      <t>https://drive.google.com/drive/folders/1y3mkZItV0waAsnNalV73iu148vVtmxjQ?usp=sharing</t>
    </r>
  </si>
  <si>
    <t>1. Open the Portal
2. Login with valid org admin credentials
3. Open the right menu
4. Click on communication console
5. Upload an ODK form on Comms Console which asks the user for a video upload
6. Test the bot with the uploaded form's start message</t>
  </si>
  <si>
    <t>User should be able to send a video</t>
  </si>
  <si>
    <t>User is able to send a audio note as in input on WhatsApp</t>
  </si>
  <si>
    <r>
      <rPr>
        <rFont val="&quot;Trebuchet MS&quot;"/>
        <color rgb="FF000000"/>
        <sz val="11.0"/>
      </rPr>
      <t xml:space="preserve">ODK form capturing audio note
ODK link : </t>
    </r>
    <r>
      <rPr>
        <rFont val="&quot;Trebuchet MS&quot;"/>
        <color rgb="FF1155CC"/>
        <sz val="11.0"/>
        <u/>
      </rPr>
      <t>https://drive.google.com/drive/folders/1y3mkZItV0waAsnNalV73iu148vVtmxjQ?usp=sharing</t>
    </r>
  </si>
  <si>
    <t>1. Open the Portal
2. Login with valid org admin credentials
3. Open the right menu
4. Click on communication console
5. Upload an ODK form on Comms Console which asks the user for an audio note upload
6. Test the bot with the uploaded form's start message</t>
  </si>
  <si>
    <t>User should be able to send an audio note</t>
  </si>
  <si>
    <t>Enabling sending images from the bot to user</t>
  </si>
  <si>
    <r>
      <rPr>
        <rFont val="&quot;Trebuchet MS&quot;"/>
        <color rgb="FF000000"/>
        <sz val="11.0"/>
      </rPr>
      <t xml:space="preserve">ODK form involving sending of an image
ODK link : </t>
    </r>
    <r>
      <rPr>
        <rFont val="&quot;Trebuchet MS&quot;"/>
        <color rgb="FF1155CC"/>
        <sz val="11.0"/>
        <u/>
      </rPr>
      <t>https://drive.google.com/drive/folders/1y3mkZItV0waAsnNalV73iu148vVtmxjQ?usp=sharing</t>
    </r>
  </si>
  <si>
    <t>1. Open the Portal
2. Login with valid org admin credentials
3. Open the right menu
4. Click on communication console
5. Upload an ODK form on Comms Console which sends the user an image
6. Upload the image in the uci-staging container
7. Test the bot with the uploaded form's start message</t>
  </si>
  <si>
    <t>User should be sent the uploaded image by the bot based on the form flow</t>
  </si>
  <si>
    <t>Enabling sending videos from the bot to user</t>
  </si>
  <si>
    <r>
      <rPr>
        <rFont val="&quot;Trebuchet MS&quot;"/>
        <color rgb="FF000000"/>
        <sz val="11.0"/>
      </rPr>
      <t xml:space="preserve">ODK form involving sending of a video
ODK link : </t>
    </r>
    <r>
      <rPr>
        <rFont val="&quot;Trebuchet MS&quot;"/>
        <color rgb="FF1155CC"/>
        <sz val="11.0"/>
        <u/>
      </rPr>
      <t>https://drive.google.com/drive/folders/1y3mkZItV0waAsnNalV73iu148vVtmxjQ?usp=sharing</t>
    </r>
  </si>
  <si>
    <t>1. Open the Portal
2. Login with valid org admin credentials
3. Open the right menu
4. Click on communication console
5. Upload an ODK form on Comms Console which sends the user an video
6. Upload the video in the uci-staging container
7. Test the bot with the uploaded form's start message</t>
  </si>
  <si>
    <t>User should be sent the uploaded video by the bot based on the form flow</t>
  </si>
  <si>
    <t>Enabling sending voice notes from the bot to user</t>
  </si>
  <si>
    <r>
      <rPr>
        <rFont val="&quot;Trebuchet MS&quot;"/>
        <color rgb="FF000000"/>
        <sz val="11.0"/>
      </rPr>
      <t xml:space="preserve">ODK form involving sending of an audio note
ODK link : </t>
    </r>
    <r>
      <rPr>
        <rFont val="&quot;Trebuchet MS&quot;"/>
        <color rgb="FF1155CC"/>
        <sz val="11.0"/>
        <u/>
      </rPr>
      <t>https://drive.google.com/drive/folders/1y3mkZItV0waAsnNalV73iu148vVtmxjQ?usp=sharing</t>
    </r>
  </si>
  <si>
    <t>1. Open the Portal
2. Login with valid org admin credentials
3. Open the right menu
4. Click on communication console
5. Upload an ODK form on Comms Console which sends the user an audio note
6. Upload the audio note in the uci-staging container
7. Test the bot with the uploaded form's start message</t>
  </si>
  <si>
    <t>User should be sent the uploaded audio note by the bot based on the form flow</t>
  </si>
  <si>
    <t>potal</t>
  </si>
  <si>
    <t xml:space="preserve">Verify that the Ask Tara icon is disabled/removed from the consumption screens </t>
  </si>
  <si>
    <t xml:space="preserve">1. Open the sunbird portal
2. login as guest 
3. Search and open the  content 
4. Observe the Ask Tara icon is disabled/removed from the consumption screens </t>
  </si>
  <si>
    <t xml:space="preserve">Ask Tara icon is disabled/removed from the consumption screens </t>
  </si>
  <si>
    <t>GuestUserTaraChatBoxShouldBeRemovedWhileConsumption</t>
  </si>
  <si>
    <t>SB-25781</t>
  </si>
  <si>
    <t>Admin console content in local languages</t>
  </si>
  <si>
    <t>1. Open the Portal
2. Login with valid org admin credentials
3. Open the right menu
4. Click on communication console
5. Change the language of the console to Hindi</t>
  </si>
  <si>
    <t>All text on the console on all pages should be visible in Hindi</t>
  </si>
  <si>
    <t>allTextInConsolePageShouldBeInHindiIfUserChangeTheLanguage</t>
  </si>
  <si>
    <t>SH-150</t>
  </si>
  <si>
    <t>Verify that user is displayed with
1.FTUE popup regarding group creation is displayed for the first time post clicking on My groups
2.FTUE popup regarding group creation is displayed post clicking on the information(i) icon available on the pages where group creation is enabled</t>
  </si>
  <si>
    <t>Login with new user</t>
  </si>
  <si>
    <t xml:space="preserve">Scenario1:
1. Open the sunbird portal
2. Login with valid credentials
3. Click on the profile icon
4. Click on "My Groups"
5. Verify that FTUE popup regarding group creation is displayed for the first time post clicking on my groups
Scenario2:
1. Open the sunbird portal
2. Login with valid credentials
3. Click on the profile icon
4. Click on "My Groups"
5. "i" icon is displayed next to "Create Group"
6. Verify that FTUE pop up is displayed on clicking "i" icon
</t>
  </si>
  <si>
    <t xml:space="preserve">
Verify that FTUE popup regarding group creation is displayed for the first time post clicking on my groups
Verify that FTUE popup regarding group creation should be  displayed post clicking on information icon available on the pages where group creation is enabled</t>
  </si>
  <si>
    <t>verifyIicondisplayedNextToCreateGroupbtn</t>
  </si>
  <si>
    <t>SH-35</t>
  </si>
  <si>
    <t>Verify that
1. "My Groups" option is available for logged in user
2. "My Groups" option is available for guest user
3. If the user clicks on "My Groups" option for the first time then user does not see any created group.</t>
  </si>
  <si>
    <t>Scenario 1:
1. Open the sunbird portal
2. Login with valid credentials
3. Click on the profile icon
4. Observe "My Groups" is displayed 
Scenario 2:
1. Open the sunbird portal
2. Login as guest user
3. Click on the profile icon
4. Observe "My Groups" is displayed
Scenario 3:
1. Open the sunbird portal
2. Login with new user
3. Click on the profile icon &gt; My groups
4. Observe user does not see any  groups</t>
  </si>
  <si>
    <t>1.The "My Groups" option should be available for logged in users 
================
2. The "My Groups" option should be available for guest users
================
3.The user clicks on "My Groups" option for the first time should not see any created group..</t>
  </si>
  <si>
    <t>verifyMyGroupsOptionDisplayedAndUserShouldHaveNotCreatedAnyGroup</t>
  </si>
  <si>
    <t>Verify if Guest user clicks on "My Groups" then FTUE popup is displayed, post that login button is displayed in middle of the group page to continue.
&amp;
Verify post clicking on login button, the guest user is redirected to login page
&amp;
Verify if new user is logged in then, user is asked for onboarding details and then navigated to "My Groups" page</t>
  </si>
  <si>
    <t>Scenrio1:
1. Open the sunbird portal
2. Click on the role (Student/Parent/Teacher) &gt; Continue
3. Select the BMC (Board, Medium, Class) values from the dropdwon list &gt; Submit
4. Observe these fields (Name, role, State and district) are prefilled  
5. Observe if the user requires then, he/she can update the fields &gt; Submit
6. Click on profile icon &gt; My Groups &gt; Get started
7. Observe login Button is displayed in middle of the groups page
Scenrio2:
1. Open the sunbird portal
2. Click on the role (Student/Parent/Teacher) &gt; Continue
3. Select the BMC (Board, Medium, Class) values from the dropdwon list &gt; Submit
4. Observe these fields (Name, role, State and district) are prefilled  
5. Observe if the user requires then, he/she can update the fields &gt; Submit
6. Click on profile icon &gt; My Groups &gt; Get started
7. Observe login Button is displayed in middle of the groups page
8. Click on Login button
9. Observe guest user is redirected to Login page
Scenario3:
1. Open the sunbird portal
2. Completed the onboarding details as guest user
3. Click on profile icon &gt; My Groups &gt; Get started
4. Observe login Button is displayed in middle of the groups page
5. Click on Login button
6. Login with new valid credentials (not onboarded yet)
7. Select the BMGS (Board, Medium, Grade, Subject) values from the dropdwon list &gt; Submit
8. Click on the role (Student/Parent/Teacher) &gt; Continue
9. Observe these fields (Name, role, State and district) are prefilled
10. Observe if the user requires then, he/she can update the fields &gt; Submit
11. Observe FTUE popup is displayed again &gt; click on X (close)
12. Observe user will be in groups page</t>
  </si>
  <si>
    <t>Verify if Guest user clicks on "My Groups" then FTUE popup is displayed, post that login button is displayed in middle of the group page to continue.
&amp;
Verify post clicking on login button, the guest user is redirected to login page
&amp;
Verify if new user is logged in then, he/she is asked for onboarding details and then navigated to "My Groups" page</t>
  </si>
  <si>
    <t>Verify that 
1.User is displayed with "Create Group" popup when clicked on "Create Group" button.
2.The created group gets displayed in "My Groups" page.</t>
  </si>
  <si>
    <t>Scenario 1:
1. Open the sunbird portal
2. Login with valid credentials 
3. Click on profile icon &gt; "My Groups
4. Click on "Create Group"
5. Verify that user is displayed with "Create Group" pop up
Scenario 2:
1. Open the sunbird portal
2. Login with valid credentials
3. Click on profile icon &gt; "My Groups
4. Click on "Create Group"
5. Enter the "Group Name","Group Description"
6. Check mark on "I agree to the Groups terms and service"
7. Click on "Create Group"
8. Verify that the Created Group is displayed in "My Groups" Page</t>
  </si>
  <si>
    <t>User should be displayed with "Create Group" pop up
=================
The Created Group should be displayed in "My Groups" Page</t>
  </si>
  <si>
    <t>Verify that logged in user is displayed with "Create Group" option in group page
&amp;
Verify that the groups created by one users are not displayed to another logged in user.</t>
  </si>
  <si>
    <t>Scenario 1:
1. Open the sunbird portal
2. Login with new valid credentials (have not created any group ealier)
3. Click on Profile icon &gt; My Groups
4. Observe that Create Group button is displayed in middle and right side of the yellow border
Scenario 2:
1. Open the sunbird portal
2. Login with valid credentials (have not created group or member of any group)
3. Click on Profile icon &gt; My Groups
4. Observe user is not displayed with Groups created by other users</t>
  </si>
  <si>
    <t>The logged in user should be displayed with "Create Group" option in group page
&amp;
The groups created by others users should not be displayed to the logged in user.</t>
  </si>
  <si>
    <t>SH-36</t>
  </si>
  <si>
    <t>Verify that Create group popup is displayed with the following label texts as:
a. Group Name*  as (Label) above the (Text field)
b. Description as (Label) above the (Text field)
c. (checkbox) I agree to SUNBIRD's Group guidelines
d. Create group (button)
&amp;
Verify that below place holders are displayed on these text fields in create group popup:
a. for Group name* - Enter Group name as (place holder)
b. for Description- Enter a description to help members understand the purpose of the group as (place holder)
Note: Group name is displayed with the mandatory red asterisk*</t>
  </si>
  <si>
    <t>Scenario 1:
1. Open the sunbird portal
2. Login with valid credentials (have not created any group)
3. Click on Profile icon &gt; My Groups
4. Observe that Create Group button is displayed in middle and right side of the yellow border
6. Click on the Create group button &amp; observe below fields are shown in the popup.
7. Observe that Create group popup is displayed with these label texts as:
a. Group Name* (Label) &lt;&gt; (Text field)
b. Description (Label) &lt;&gt; (Text field)
c. (checkbox) I agree to SUNBIRD's Group guidelines
d. Create group (button)
Scenario 2:
1. Open the sunbird portal
2. Login with valid credentials.(have not created any group)
3. Click on Profile icon &gt; My Groups
4. Observe that Create Group button is displayed in middle and right side of the yellow border
5. Click on the Create group button &amp; observe below fields are shown in the popup.
6. Observe place holders are displayed in below text fields:
a. Group name* - Enter Group name (place holder)
b. Description- Enter a description to help members understand the purpose of the group (place holder)</t>
  </si>
  <si>
    <t>Create group popup should be displayed with these label texts as:
a. Group Name* (Label) &lt;&gt; (Text field)
b. Description (Label) &lt;&gt; (Text field)
c. (checkbox) I agree to SUNBIRD's Group guidelines
d. Create group (button)
================
This place holders should be displayed on these text fields in create group popup:
Group name* - Enter Group name (place holder)
Description- Enter a description to help members understand the purpose of the group (place holder)
Note: Group name is displayed with the mandatory red asterisk*</t>
  </si>
  <si>
    <t>Verify clicking on "Create group" button in "Create Group" popup page without providing the mandatory details is throwing out valid error message “You have to enter the Group name”</t>
  </si>
  <si>
    <t>1. Open the sunbird portal
2. Login with valid credentials.
3. Click on profile icon.
4. Click on "My Groups"
5. Click on "Create Group".
6. Try to click on "Create group" button without providing the 
mandatory details.
7. Observe the error message.</t>
  </si>
  <si>
    <t>If user clicked on "Create group" button in "Create Group" popup page without providing the mandatory details is throwing out valid error message “You have to enter the Group name”</t>
  </si>
  <si>
    <t>Verify that the created group is displayed in the group list once the group is created successfully</t>
  </si>
  <si>
    <t xml:space="preserve">1. Open the sunbird portal
2. Login with valid credentials.
3.Click on profile icon.
4. Click on "My Groups"
5. Click on "Create Group".
6. Providing the mandatory details then click on create group button.
7. Observe the newly created group is shown in the list </t>
  </si>
  <si>
    <t>created group should be displayed in the group list successfully.</t>
  </si>
  <si>
    <t>Verify that in Groups user is able to
1. search for the course
2. search for the course by applying filter parameters</t>
  </si>
  <si>
    <t xml:space="preserve">- Group is created and available in My Groups
</t>
  </si>
  <si>
    <t>Scenario1:
1.Open the sunbird portal
2.Login with valid credentials
3.Click on profile icon
3.Click on My Groups
4.Click on any created group
5.Click on add activity
6.Click on course activity
7.Try to search course with do id or keyword in the search box
Scenario2:
1.Open the sunbird portal
2.Login with valid credentials
3.Click on profile icon
3.Click on My Groups
4.Click on any created group
5.Click on add activity
6. Click on course activity
7. Verify if user can search the course by applying filter</t>
  </si>
  <si>
    <t>1.user should be  able to search the course
2. user should be able to search for the course by applying filter parameters.</t>
  </si>
  <si>
    <t>coursebyApplyingfilterParmeter</t>
  </si>
  <si>
    <t>SB-22437</t>
  </si>
  <si>
    <t>Verify 
1. That the user is able to click on add activity option in group details page.
2. The user is able to select the course content type while adding contents to the group
3.The courses which is having ongoing batches should be shown in the add activity page.
4.The courses which is having ongoing batches should be shown when the user search in add activity page
5. The user is able to view the course before adding in to the group.
6.The added activity is showing in the group details page.</t>
  </si>
  <si>
    <t>- Group should have been created already
- Group admin should have selected the configured BMGS value in profile so, the contents are displayed in the activity page
-Course with the ongoing batch with Enrolment Date opened should be able to add it in the group</t>
  </si>
  <si>
    <t>Scenario 1-6 :
1.Open the staging Portal
2.Login with valid credentials
3.Click on profile icon &gt; My Groups
4.Click on any created group for which the logged in user is the group Admin
5.Click on + Add activity button
6. Click on Course activity option
7. Observe only course with ongoing batches are displayed
8. Enter the course name/Do_id in search textbox &gt; Search
9. Mouseover on the course card 
10. Observe "View Activity" and "Add to group" options are displayed.
11. Click on View Activity option 
12. Observe course page is displayed with course details, modules, batch details,etc...
13. Click on the course page &lt;-back button
14. Mouseover on the course card &gt; Click on Add to group 
15 . Observe added activity is shown in group details page</t>
  </si>
  <si>
    <t xml:space="preserve">
1. User should be able to click on add activity option in group details page.
2. User should be able to select the course content type while adding contents to the group
3.The courses which is having ongoing batches should be shown in the add activity page.
4.The courses which is having ongoing batches should be shown when the user search in add activity page
5. The user should be able to view the course before adding in to the group.
6.The added activity should be showing in the group details page.</t>
  </si>
  <si>
    <t>VerifyAddactivityInGroupDetailsPage</t>
  </si>
  <si>
    <t>Verify that 
1.user can open and view the Course toc before adding it to the groups by clicking on View activity
2.user cannot play/consume the course contents before adding it to the groups</t>
  </si>
  <si>
    <t>- Group is created and available in My Groups
- Course with the ongoing batch with Enrolment Date opened should be able to add it in the group</t>
  </si>
  <si>
    <t>1.Open the Staging Portal
2.Login with valid credentials 
3.Click on profile icon
3.Click on My groups
4.Click on any created group
5.Click on add activity
6.Select the activity as Course
7. Hover the mouse on the course
8. Click on view activity
9.Observe the Toc of the course
1.Open the Staging Portal
2.Login with valid credentials 
3.Click on profile icon
3.Click on My groups
4.Click on any created group
5.Click on add activity
6.Select the activity as Course
7. Hover the mouse on the course
8. Click on view activity
9. Try to play/consume the course content</t>
  </si>
  <si>
    <t>1.user should be able to open and view toc of the course before adding it to the groups
2.user should not be able to play/consume the course contents before adding it to the groups</t>
  </si>
  <si>
    <t>verifyTOCandCourseCounsumptionInGroups</t>
  </si>
  <si>
    <t>SH-151</t>
  </si>
  <si>
    <t>Verify that 
1. Group Admin is able to remove the members from the group
2.Removed members should not be displayed in the groups
3.Group Admin is able to add the removed members again to the selected group</t>
  </si>
  <si>
    <t>User is logged in as group creator admin
 Group is created and available in My Groups</t>
  </si>
  <si>
    <t>Scenario1:
1. Open the sunbird portal
2. Login with valid credentials
3.Click on profile icon
4. Click on "My Groups"
5. Click on any created Group
6. Click on Members tab
7. Click on the kebab menu against the member name
8. Click on "Remove member "
10. Verify that admin should be able to remove the members from the group
Scenario2:
1. Open the sunbird portal
2. Login with valid credentials
4. Click on profile icon
5. Click on "My Groups"
6. Click on any created Group
7. Click on Members tab
8. Click on the kebab menu against the member name
9. Click on "Remove member "
10. Verify that removed members should not be displayed in the groups"
Scenario3:
1. Open the sunbird portal
2. Login with valid credentials
3. Click on profile icon
4. Click on "My Groups"
5. Click on any created Group
6. Click on add member 
7. Verify that Group Admin is able to add the removed members again to the selected group</t>
  </si>
  <si>
    <t>Admin should be able to remove the members from the group
=========
The removed members should not be displayed in the groups
=========
Admin Should be able to add removed members again to the selected group</t>
  </si>
  <si>
    <t>validateSearchMembersTabAndMembersCountInGroup</t>
  </si>
  <si>
    <t>SB-25365</t>
  </si>
  <si>
    <t xml:space="preserve">Verify that the user is able to click on Filter by button and filter the contents for adding a content into the Group
</t>
  </si>
  <si>
    <t xml:space="preserve">.Group is created and available in My Groups
</t>
  </si>
  <si>
    <t>1. Open the sunbird portal
2. Login with valid credentials
3. Click on profile icon
3. Click on My Groups
4.Click on any created group
5. Click on Add Activity button
6. Select any categories
7. Click on Filter By button
8. Observe</t>
  </si>
  <si>
    <t xml:space="preserve">Verify the user is able to Click Filter for adding a Activity in the Group
</t>
  </si>
  <si>
    <t>UserIsAbleToViewTheFilterOptionsWhileAddingActivityToTheGroup</t>
  </si>
  <si>
    <t>SB-25666</t>
  </si>
  <si>
    <t>Group  aggregrate report</t>
  </si>
  <si>
    <t>Verify that, Group Admin sees the Course TOC page with an option to view the activity dashboard for the Course which is added in the group</t>
  </si>
  <si>
    <t>Group is created and available in My Groups
Course activity  is already added by grouo admin</t>
  </si>
  <si>
    <t>1. Open the sunbird portal
2. Login with valid credentials with group admin
3. Click on profile icon
4. Click on My Groups
5. Click on any created Group 
6. Open any courses below the activities
7. View the TOC Page with an option to view Activity Dashboard</t>
  </si>
  <si>
    <t>Group admin must be able to view TOC Page with an option to view Activity Dashboard</t>
  </si>
  <si>
    <t>verifyActivityDashboardAndCourseDashboardByUser</t>
  </si>
  <si>
    <t>SB-27628</t>
  </si>
  <si>
    <t>Verify that group admin is able to add any other categories other than course by clicking on Add activity</t>
  </si>
  <si>
    <t>Group is created and available in My Groups</t>
  </si>
  <si>
    <t>1. Open  the Sunbird portal
2. Login with valid credentials
3. Click on profile icon
3. Click on My Groups
4. Click on any created Group
5. Click on Add Activity
6. Select any categories other than courses for adding
7. Observe</t>
  </si>
  <si>
    <t>Group admin is able to add an activity which is not a course,</t>
  </si>
  <si>
    <t>groupAdminIsAbleToAddAnActivityWhichIsNotCourse</t>
  </si>
  <si>
    <t>Verify that for the nested course, progress is displayed when the group admin opens the nested course acticvity dashboard</t>
  </si>
  <si>
    <t>1. Open  the Sunbird portal
2. Login with valid credentials
3. Click on profile icon
3. Click on My Groups
4. open any created Group
5. Open any added nested course
6. Click on activity dashboard
7. Observe</t>
  </si>
  <si>
    <t>Cousre completion progress must be displayed to the Admin as per consumption of the Group Users</t>
  </si>
  <si>
    <t>NestedCourseProgressValidation</t>
  </si>
  <si>
    <t>SH-413</t>
  </si>
  <si>
    <t xml:space="preserve">Verify that Group admin is able to view the course progress of all the members in the group for the added Course
</t>
  </si>
  <si>
    <t xml:space="preserve">
Group is created and available in My Groups</t>
  </si>
  <si>
    <t>1. Open the sunbird portal
2. Login with the valid credentials
3. Click on profile icon
4. Go to "My Groups" page 
5. Click on any created group
6. Open any course which is consumed by different users with different progress
7. Click on activity dashboard
8. Observe the course progress for each of the members.</t>
  </si>
  <si>
    <t xml:space="preserve">Group admin is able to view the course progress of all the members in the group for the added Cours
</t>
  </si>
  <si>
    <t>validateAdminAndNonAdminMemberIsAbleToViewCourseProgressOfActivityInGroup</t>
  </si>
  <si>
    <t xml:space="preserve">Verify that, If the Group admin is also a batch mentor/creator, then for the added Course user will be able to see the option to view course dashboard as well as activity dashboard </t>
  </si>
  <si>
    <t>1. Open the sunbird portal
2. Login with content creator credential
3. Click on Profile icon
4. Click on  My Groups
5. Click on any one Group created by the Admin
6. View Activity Dashboard Tabs
7. Open any course from course tab
8. View course dashboard option</t>
  </si>
  <si>
    <t>User must be able to View Course Dashboard as well as Activity Dashboard Tabs</t>
  </si>
  <si>
    <t>SH-585</t>
  </si>
  <si>
    <t>Verify that 
1.the Google reCAPTCHA is displayed when the user Add a member to the group
2. once the reCAPTCHA is done then only the member is added to the group
3. user is displayed with error when the reCAPTCHA is not entered properly or when cancelled</t>
  </si>
  <si>
    <t>Scenario1:
1. Open the sunbird portal
2. Login with valid credentials
3.  Click on Profile icon
3. Click on "My Groups"
4. Cl;ck on any created group
5. Click on Members Tab
6. Click on Add Member
7. Enter the Sunbird id
8. Verify that the Google reCAPTCHA is displayed  when the user Adds  a member to the  group
Scenario2:
1. Open the sunbird portal
2. Login with valid credentials
3.  Click on Profile icon
3. Click on "My Groups"
4. Cl;ck on any created group
5. Click on Members Tab
6. Click on Add Member
7, Enter the Sunbird id
8. reCAPTCHA is displayed
9.Verify that once the reCAPTCHA is done then only the member is added to the group
Scenario3:
1. Open the sunbird portal
2. Login with valid credentials
3.  Click on Profile icon
3. Click on "My Groups"
4. Click on any created group
5. Click on Members Tab
6. Click on Add Member
7. Enter the Sunbird id
8. reCAPTCHA is displayed
9.Verify that user is displayed with error when the reCAPTCHA is not entered properly or when cancelled</t>
  </si>
  <si>
    <t>Verify that the Google reCAPTCHA should be displayed  when the user Adds  a member to the  group
Verify that once the reCAPTCHA is done then only the member should be added to the group
Verify that user should be displayed with error when the reCAPTCHA is not entered properly or when cancelled</t>
  </si>
  <si>
    <t>SH-37</t>
  </si>
  <si>
    <t>1) Verify that group admin is displayed with "Add Member" option under "Members" tab in the Groups page.
2) Verify that group admin is able to add member to a group by entering the “Sunbird ID”
3) Verify that the group admin is displayed with an confirmation message " &lt;member profile name&gt; Added successfully" when group admin is trying to add a user</t>
  </si>
  <si>
    <t>- Group is created and available in My Groups</t>
  </si>
  <si>
    <t>1. Open the sunbird portal
2. Login with valid user credentials.
3. Click on profile icon
4. Go to "My groups"
4.Click on any created group
5. Click on Members tab from groups page.
6. Observe the "Add Member" option.
7. Click on the same &amp; Try to add members to a group by adding sunbird id.
8. Observe the confirmation message shown as “&lt;member profile name&gt; Added successfully" when user is trying to add a user</t>
  </si>
  <si>
    <t>Group admin is displayed with "Add Member" option under "Members" tab in the Groups page.
Group admin is able to add member to a group by entering the “Sunbird ID”
Group admin is displayed with an confirmation message " &lt;member profile name&gt; Added successfully" when group admin is trying to add a user</t>
  </si>
  <si>
    <t>pasteDikshaIDInProfile</t>
  </si>
  <si>
    <t xml:space="preserve">SB-27450
</t>
  </si>
  <si>
    <t>4.5.0</t>
  </si>
  <si>
    <r>
      <rPr>
        <rFont val="&quot;Trebuchet MS&quot;"/>
        <color theme="1"/>
        <sz val="11.0"/>
      </rPr>
      <t>Verify that, Group Member is notified, when user is added to the group</t>
    </r>
    <r>
      <rPr>
        <rFont val="&quot;Trebuchet MS&quot;"/>
        <color rgb="FF0000FF"/>
        <sz val="11.0"/>
      </rPr>
      <t xml:space="preserve"> from the group admin</t>
    </r>
  </si>
  <si>
    <t xml:space="preserve"> Group is created and available in My Groups</t>
  </si>
  <si>
    <r>
      <rPr>
        <rFont val="&quot;Trebuchet MS&quot;"/>
        <color theme="1"/>
        <sz val="11.0"/>
      </rPr>
      <t xml:space="preserve">1. Open Sunbird Portal
2. Login with valid credentials
3. Click on profile icon
4. Click on My Groups
5.Click on any created group
6.click on the Add member under member tab
</t>
    </r>
    <r>
      <rPr>
        <rFont val="&quot;Trebuchet MS&quot;"/>
        <color rgb="FF0000FF"/>
        <sz val="11.0"/>
      </rPr>
      <t>7.Give Sunbird ID and add member
8. Login with that added user credentials
9. Observe the notification</t>
    </r>
  </si>
  <si>
    <t>Group Member is notified, when user is added to the group</t>
  </si>
  <si>
    <t>verifyGroupMemberNotifiedWhenAddedToGroup</t>
  </si>
  <si>
    <t>Verify that, Group Member is notified, when user is removed from the group</t>
  </si>
  <si>
    <r>
      <rPr>
        <rFont val="&quot;Trebuchet MS&quot;"/>
        <color theme="1"/>
        <sz val="11.0"/>
      </rPr>
      <t xml:space="preserve">1. Open the portal
2. Login with valid credentials
3. Click on profile icon
4. Click on My Groups
5.Click on any created group 
6. click on the Hamberger menu of group member under member tab
7. Click on remove member
</t>
    </r>
    <r>
      <rPr>
        <rFont val="&quot;Trebuchet MS&quot;"/>
        <color rgb="FF0000FF"/>
        <sz val="11.0"/>
      </rPr>
      <t>8. Login with that removed user credentials
9. Observe the notification</t>
    </r>
  </si>
  <si>
    <t>Group Member is notified, when s/he is removed from the group</t>
  </si>
  <si>
    <t>Verify that, Group Member is notified, When an activity is assigned to the group</t>
  </si>
  <si>
    <r>
      <rPr>
        <rFont val="&quot;Trebuchet MS&quot;"/>
        <color theme="1"/>
        <sz val="11.0"/>
      </rPr>
      <t xml:space="preserve">1. Open Sunbird portal
2. Login with valid credentials
3. Click on profile icon
4. Click on My Groups
5. Click on any created group
6. Click on Add Activity
7. Add activity to the group
</t>
    </r>
    <r>
      <rPr>
        <rFont val="&quot;Trebuchet MS&quot;"/>
        <color rgb="FF0000FF"/>
        <sz val="11.0"/>
      </rPr>
      <t>8. Login with that added user credentials
9. Observe the notification</t>
    </r>
  </si>
  <si>
    <t>Group Member is notified, When an activity is assigned to the group</t>
  </si>
  <si>
    <t>verifyGroupMemberIsNotifiedWhenAnActivityAdded</t>
  </si>
  <si>
    <t>Verify that, Group Member is notified, When an activity is removed to the group</t>
  </si>
  <si>
    <r>
      <rPr>
        <rFont val="&quot;Trebuchet MS&quot;"/>
        <color theme="1"/>
        <sz val="11.0"/>
      </rPr>
      <t xml:space="preserve">1. Open Sunbird portal
2. Login with valid credentials
3. Click on profile icon
4. Click on My Groups
5 Click on any created group
6. Clcik on Hamberger menu on any activity
7. Click on remove activity
</t>
    </r>
    <r>
      <rPr>
        <rFont val="&quot;Trebuchet MS&quot;"/>
        <color rgb="FF0000FF"/>
        <sz val="11.0"/>
      </rPr>
      <t>8. Login with that added user credentials
9. Observe the notification</t>
    </r>
  </si>
  <si>
    <t>Group Member is notified, When an activity is Unassigned to the group</t>
  </si>
  <si>
    <t>verifyGroupMemberIsNotifiedWhenAnActivityIsRemoved</t>
  </si>
  <si>
    <r>
      <rPr>
        <rFont val="&quot;Trebuchet MS&quot;"/>
        <color theme="1"/>
        <sz val="11.0"/>
      </rPr>
      <t xml:space="preserve">Verify that, group Members are notified when an Group is deleted by the </t>
    </r>
    <r>
      <rPr>
        <rFont val="&quot;Trebuchet MS&quot;"/>
        <color rgb="FF0000FF"/>
        <sz val="11.0"/>
      </rPr>
      <t>group</t>
    </r>
    <r>
      <rPr>
        <rFont val="&quot;Trebuchet MS&quot;"/>
        <color theme="1"/>
        <sz val="11.0"/>
      </rPr>
      <t xml:space="preserve"> Admin</t>
    </r>
  </si>
  <si>
    <r>
      <rPr>
        <rFont val="&quot;Trebuchet MS&quot;"/>
        <color theme="1"/>
        <sz val="11.0"/>
      </rPr>
      <t xml:space="preserve">1. Open Sunbird Portal
2. Login with valid credential
3. Click on profile icon
4. Click on My Groups
5. Click on any created group
6. Click on kebab menu 
7. Click on Delete group
</t>
    </r>
    <r>
      <rPr>
        <rFont val="&quot;Trebuchet MS&quot;"/>
        <color rgb="FF0000FF"/>
        <sz val="11.0"/>
      </rPr>
      <t>8. Login with all the added users credentials
9. Observe the notification</t>
    </r>
  </si>
  <si>
    <t>Admin/Members are notified when an Group is deleted by the Admin</t>
  </si>
  <si>
    <t>membersNotifiedWhenGroupIsDeleted</t>
  </si>
  <si>
    <t>Verify that only assigned admin and not Group creator is able to leave group after confirmation</t>
  </si>
  <si>
    <t>- Assigned Admin is present in the group
- Logged in as Assigned Admin
- Group is created and available in My Groups</t>
  </si>
  <si>
    <r>
      <rPr>
        <rFont val="&quot;Trebuchet MS&quot;"/>
        <color theme="1"/>
        <sz val="11.0"/>
      </rPr>
      <t xml:space="preserve">1. Open the sunbird portal
2. Login with valid credentials
3. Click on profile icon
4. Click on "My Groups"
5. Click on any created Group </t>
    </r>
    <r>
      <rPr>
        <rFont val="&quot;Trebuchet MS&quot;"/>
        <color rgb="FF0000FF"/>
        <sz val="11.0"/>
      </rPr>
      <t>in which</t>
    </r>
    <r>
      <rPr>
        <rFont val="&quot;Trebuchet MS&quot;"/>
        <color theme="1"/>
        <sz val="11.0"/>
      </rPr>
      <t xml:space="preserve"> user is assigned as Admin
6. Click on the Kebab Menu
7. Click on Leave group
8. Verify that only assigned admin is able to leave group after confirmation</t>
    </r>
  </si>
  <si>
    <t>only assigned admin and not Group creator must allowed to leave group after confirmation</t>
  </si>
  <si>
    <t>userAssignedAsAdminAllowedToLeaveGroup</t>
  </si>
  <si>
    <t>Verify that 
1.Non Admin member is able to view all members in the selected group
2. Non Admin member is able to view total count of members including the group creator admin in the selected group</t>
  </si>
  <si>
    <t>Logged in as member of group</t>
  </si>
  <si>
    <r>
      <rPr>
        <rFont val="&quot;Trebuchet MS&quot;"/>
        <color theme="1"/>
        <sz val="11.0"/>
      </rPr>
      <t>Scenario1:
1. Open the sunbird portal
2. Login with valid credentials
3. Click on profile icon
4. Click on My Groups
5. Click on any created Group</t>
    </r>
    <r>
      <rPr>
        <rFont val="&quot;Trebuchet MS&quot;"/>
        <color rgb="FF0000FF"/>
        <sz val="11.0"/>
      </rPr>
      <t xml:space="preserve"> in which </t>
    </r>
    <r>
      <rPr>
        <rFont val="&quot;Trebuchet MS&quot;"/>
        <color theme="1"/>
        <sz val="11.0"/>
      </rPr>
      <t xml:space="preserve">user is not an Admin
6. Click on Member tab
7. Verify that Non Admin member is able to view all members in the group
Scenario2:
1. Open the sunbird portal
2. Login with valid credentials
3. Click on profile icon
4. Click on My Groups
5. Click on any created Group </t>
    </r>
    <r>
      <rPr>
        <rFont val="&quot;Trebuchet MS&quot;"/>
        <color rgb="FF0000FF"/>
        <sz val="11.0"/>
      </rPr>
      <t>in which</t>
    </r>
    <r>
      <rPr>
        <rFont val="&quot;Trebuchet MS&quot;"/>
        <color theme="1"/>
        <sz val="11.0"/>
      </rPr>
      <t xml:space="preserve"> user is not an Admin
6. Click on Member tab
7. Verify that Non Admin member is able to view total count of members including the group creator admin in the selected group</t>
    </r>
  </si>
  <si>
    <t>The Non Admin member should be  able to view all members in the group
=========
The Non Admin member should be able to view total count of members including the group creator admin in the selected group</t>
  </si>
  <si>
    <t>nonAdminAbleToViewMembersAndMembersCount</t>
  </si>
  <si>
    <r>
      <rPr>
        <rFont val="&quot;Trebuchet MS&quot;"/>
        <color theme="1"/>
        <sz val="11.0"/>
      </rPr>
      <t xml:space="preserve">Verify that 
1.Non Admin user is able to search a member in the group
2. Non Admin Member is able to leave group after confirmation and then </t>
    </r>
    <r>
      <rPr>
        <rFont val="&quot;Trebuchet MS&quot;"/>
        <color rgb="FF0000FF"/>
        <sz val="11.0"/>
      </rPr>
      <t>that</t>
    </r>
    <r>
      <rPr>
        <rFont val="&quot;Trebuchet MS&quot;"/>
        <color theme="1"/>
        <sz val="11.0"/>
      </rPr>
      <t xml:space="preserve"> member should not be available in the group list</t>
    </r>
  </si>
  <si>
    <t>Scenario1:
1. Open the sunbird portal
2. Login with valid credentials
3. Click on profile icon
4 Click on My Groups
5. Click on any created Group (user is not an  Admin)
6. Click on Member tab
7. Verify that Non Admin user is able to search a member in the group
Scenario2:
1. Open the sunbird portal
2. Login with valid credentials
3. Click on profile icon
4. Click on My Groups
5. Click on any created Group (user is not an  Admin)
6. Click on the kebab menu
7. Click on the Leave group
8.Verify that member is able to leave group after confirmation and then the member should not be available in the group list</t>
  </si>
  <si>
    <t>Non Admin user should be able to search a member in the group
=========
Group Member should be  able to leave group after confirmation and then the member should not be available in the group list</t>
  </si>
  <si>
    <t>validateNonAdminUserAbleToSearchMemberAndLeaveGroup</t>
  </si>
  <si>
    <t>SB-21328</t>
  </si>
  <si>
    <t>Verify that the logged in user is able to copy the Sunbird Id successfully and paste the sunbird ID</t>
  </si>
  <si>
    <r>
      <rPr>
        <rFont val="&quot;Trebuchet MS&quot;"/>
        <color theme="1"/>
        <sz val="11.0"/>
      </rPr>
      <t xml:space="preserve">1.Open the sunbird portal
2. Login with valid user.
3. Go to profile page.
4. Copy the Sunbird Id
5. Click on profile icon &gt; Logout
6. Login with </t>
    </r>
    <r>
      <rPr>
        <rFont val="&quot;Trebuchet MS&quot;"/>
        <color rgb="FF0000FF"/>
        <sz val="11.0"/>
      </rPr>
      <t>group admin</t>
    </r>
    <r>
      <rPr>
        <rFont val="&quot;Trebuchet MS&quot;"/>
        <color theme="1"/>
        <sz val="11.0"/>
      </rPr>
      <t xml:space="preserve"> credential
7. Go to my groups page from profile
8. Open any created group.
9. Click on add member.
10. Paste the copied Sunbird Id</t>
    </r>
  </si>
  <si>
    <t>The logged in user should be able to able to paste the Sunbird Id in the add member textbox successfully</t>
  </si>
  <si>
    <t>copyDikshaIDInProfile</t>
  </si>
  <si>
    <r>
      <rPr>
        <rFont val="&quot;Trebuchet MS&quot;"/>
        <color theme="1"/>
        <sz val="11.0"/>
      </rPr>
      <t xml:space="preserve">Verify that 
1.user is able to see all the members within the Selected group
2.user is able to search for a member in the selected group
3.user is able to see the count </t>
    </r>
    <r>
      <rPr>
        <rFont val="&quot;Trebuchet MS&quot;"/>
        <color rgb="FF0000FF"/>
        <sz val="11.0"/>
      </rPr>
      <t>for</t>
    </r>
    <r>
      <rPr>
        <rFont val="&quot;Trebuchet MS&quot;"/>
        <color theme="1"/>
        <sz val="11.0"/>
      </rPr>
      <t xml:space="preserve"> number of members in the selected group</t>
    </r>
  </si>
  <si>
    <t>- Group is created and available in My Groups
Group creator should have added members to the group</t>
  </si>
  <si>
    <t>Scenario1:
1. Open the sunbird portal
2. Login with valid credentials
3. Click on profile icon
4. Click on "My Groups"
5. Click on any created Group
6. Click on Members tab
7. Verify that user is able to see all the members within the selected group
Scenario2:
1. Open the sunbird portal
2. Login with valid credentials
3. Click on profile icon
4. Click on "My Groups"
5. Click on any created Group
6. Click on Members tab
7. Verify that user is able to search for a member in selected group"
Scenario3:
1. Open the Sunbird Portal
2. Login with valid credentials
3. Click on profile icon
4. Click on "My Groups"
5. Click on any created Group
6. Click on Members tab
7. Verify that the user is able to see the count for number of members in the selected group</t>
  </si>
  <si>
    <t>Verify that user should be able to see all the members within the Selected group
Verify that user should be able to search for a member in the selected group
Verify that the user should be able to see the count for number of members in the selected group</t>
  </si>
  <si>
    <r>
      <rPr>
        <rFont val="&quot;Trebuchet MS&quot;"/>
        <color theme="1"/>
        <sz val="11.0"/>
      </rPr>
      <t xml:space="preserve">Verify that 
1. </t>
    </r>
    <r>
      <rPr>
        <rFont val="&quot;Trebuchet MS&quot;"/>
        <color rgb="FF0000FF"/>
        <sz val="11.0"/>
      </rPr>
      <t>Group admin</t>
    </r>
    <r>
      <rPr>
        <rFont val="&quot;Trebuchet MS&quot;"/>
        <color theme="1"/>
        <sz val="11.0"/>
      </rPr>
      <t xml:space="preserve"> is able to make any member as Assigned Admin in the Selected Group after Confirmation
2. </t>
    </r>
    <r>
      <rPr>
        <rFont val="&quot;Trebuchet MS&quot;"/>
        <color rgb="FF0000FF"/>
        <sz val="11.0"/>
      </rPr>
      <t>Group Admin</t>
    </r>
    <r>
      <rPr>
        <rFont val="&quot;Trebuchet MS&quot;"/>
        <color theme="1"/>
        <sz val="11.0"/>
      </rPr>
      <t xml:space="preserve"> is able to remove any assigned Admin in the selected group</t>
    </r>
  </si>
  <si>
    <t xml:space="preserve">
User has Assigned an Admin for a Group
- Group is created and available in My Groups
</t>
  </si>
  <si>
    <t>Scenario1:
1. Open the sunbird portal
2. Login with valid credentials ( he should be group admin)
3. Click on profile icon
4. Click on "My Groups"
5. Click on any created Group
6. Click on Members tab
7. Click on the Kebab menu
8. Click on "Make as Admin"
9. Verify that user is able to make any member as Assigned Admin for a group after confirmation
Scenario2:
1. Open the sunbird portal
2. Login with valid credentials ( he should be group admin)
3. Click on profile icon
4. Click on "My Groups"
5. Click on any created Group
6. Click on Members tab
7. Click on Kebab menu for Assigned admin
8. Click on Remove as Admin
9. Verify that user is able to remove any member who is an assigned Admin in the group</t>
  </si>
  <si>
    <t>Verify that user Should be able to make any member as Assigned Admin in the Selected Group after Confirmation
Verify that Admin user Should be able to remove any member who is an assigned Admin in the selected group</t>
  </si>
  <si>
    <t>Verify that 
1.User is able to see his/her name in the beginning of the list irrespective of whether she/he is admin or not
2.Group members with Admin rights are grouped together in alphabetical order followed by members who are not admins in alphabetical order</t>
  </si>
  <si>
    <t xml:space="preserve"> Group is created and available in My Groups
Group creator should add member to the group and made few member as admin</t>
  </si>
  <si>
    <t>Scenario1:
1. Open the sunbird portal
2. Login with valid credentials
3. Click on profile icon
4. Click on "My Groups"
5. Click on any created Group
6. Click on Members tab
7. Verify that user is able to see his/her name in the beginning of the list irrespective of whether he /she is a admin or not
Scenario2:
1. Open the sunbird portal
2. Login with valid credentials
3. Click on profile icon
4. Click on "My Groups"
5. Click on any created group
6. Click on Members tab
7. Verify that members with Admin rights are grouped together in alphabetical order followed by members who are not admins in alphabetical order.</t>
  </si>
  <si>
    <t>User should be able to see his/her name in the beginning of the list irrespective of whether s/he is admin or not
================
Group members with Admin rights should be grouped together in alphabetical order followed by members who are not admins in alphabetical order</t>
  </si>
  <si>
    <t>usernameShouldBeOnTopWhetherAdminOrNot</t>
  </si>
  <si>
    <r>
      <rPr>
        <rFont val="&quot;Trebuchet MS&quot;"/>
        <color theme="1"/>
        <sz val="11.0"/>
      </rPr>
      <t xml:space="preserve">Verify that the group member is not able to view the progress of other content types </t>
    </r>
    <r>
      <rPr>
        <rFont val="&quot;Trebuchet MS&quot;"/>
        <color rgb="FF0000FF"/>
        <sz val="11.0"/>
      </rPr>
      <t>to which the user is not part of</t>
    </r>
  </si>
  <si>
    <t>-Group should be created already
-Add activities like Explanation Content, Learning Resource, Practice Question Set, eTextBook, Teacher Resource, Digital Textbook, Content Playlist, TV Lesson to group
-group member should consume the contents</t>
  </si>
  <si>
    <t>1. Open the sunbird portal
2. Login with the valid  credential
3. Click on profile icon
4. Go to "My Groups" 
5. Click on any created group
6. Consume the contents
7. Try to observe the progress of the content types.</t>
  </si>
  <si>
    <t xml:space="preserve">Group member should not be able to view the progress of other content types
</t>
  </si>
  <si>
    <t>verifyThatTheGroupMemberIsNotAbleToViewTheProgressOfOtherContentTypes</t>
  </si>
  <si>
    <r>
      <rPr>
        <rFont val="&quot;Trebuchet MS&quot;"/>
        <color theme="1"/>
        <sz val="11.0"/>
      </rPr>
      <t xml:space="preserve">Verify that a member in groups is able to view the course progress of the activity consumed by that member </t>
    </r>
    <r>
      <rPr>
        <rFont val="&quot;Trebuchet MS&quot;"/>
        <color rgb="FF0000FF"/>
        <sz val="11.0"/>
      </rPr>
      <t>also</t>
    </r>
    <r>
      <rPr>
        <rFont val="&quot;Trebuchet MS&quot;"/>
        <color theme="1"/>
        <sz val="11.0"/>
      </rPr>
      <t xml:space="preserve"> when the same member is made as Admin he/she should be able to view the course progress</t>
    </r>
  </si>
  <si>
    <t>Group is created and available in My Groups"</t>
  </si>
  <si>
    <t>Scenario 1:
1. Open the sunbird portal
2. Login with the valid credential.
3. Click on profile icon
4. Go to "My groups"
5. Click on any created group
6. Try to click on course activity as a non admin member.
7. Observe the course progress of the same user.
Scenario 2:
1. Open the sunbird portal.
2. Login with the valid credential.
3. Click on profile icon
4. Go to "My groups"
5. Click on any created group
6. Try to click on course activity as admin member.
7. Observe the course progress of the same user.</t>
  </si>
  <si>
    <t>Member in groups Should be  able to view the course progress but when the same member is made Admin
===========
 he/she should be able to view the course progress,</t>
  </si>
  <si>
    <t>Verify that user is able to sort all the members in group by course progress in Activity Dashboard</t>
  </si>
  <si>
    <t>-Group is created and available in My Groups"
- Group member and activity should have been added
- Group member should have enrolled into the course and consumed it</t>
  </si>
  <si>
    <t>1. Open the sunbird portal
2. Login with the valid credential.
3. Click on profile icon
4. Go to 'My groups'
5. Click on any created group
6. Click on add activity
7. Add course and consume it
8. Click on Activity Dashboard
9. Click on arrow sort icons left to Progress% text 
10. Observe the members can be sorted by Course progress.</t>
  </si>
  <si>
    <t xml:space="preserve">
user should be able to sort all the members in group by course progress in Actiivity Dashboard</t>
  </si>
  <si>
    <t>VerifyUserIsAbleToSortAllTheMembersInGroupByCourseProgress</t>
  </si>
  <si>
    <r>
      <rPr>
        <rFont val="&quot;Trebuchet MS&quot;"/>
        <color theme="1"/>
        <sz val="11.0"/>
      </rPr>
      <t xml:space="preserve">Verify that </t>
    </r>
    <r>
      <rPr>
        <rFont val="&quot;Trebuchet MS&quot;"/>
        <color rgb="FF0000FF"/>
        <sz val="11.0"/>
      </rPr>
      <t>Group admin</t>
    </r>
    <r>
      <rPr>
        <rFont val="&quot;Trebuchet MS&quot;"/>
        <color theme="1"/>
        <sz val="11.0"/>
      </rPr>
      <t xml:space="preserve"> is able to view the course progress </t>
    </r>
    <r>
      <rPr>
        <rFont val="&quot;Trebuchet MS&quot;"/>
        <color rgb="FF0000FF"/>
        <sz val="11.0"/>
      </rPr>
      <t>in the Activity dashboard</t>
    </r>
    <r>
      <rPr>
        <rFont val="&quot;Trebuchet MS&quot;"/>
        <color theme="1"/>
        <sz val="11.0"/>
      </rPr>
      <t xml:space="preserve"> for the below members
1.Number of members completed the course
2.Total number of members</t>
    </r>
  </si>
  <si>
    <t>1. Open the sunbird portal
2. Login with the valid credential.
3. Click on profile icon
4. Go to 'My groups'
5. Click on any created group
6. Open course activity and consume it
6. Click on Activity Dashboard
4. Observe the course progress can check for the group members:</t>
  </si>
  <si>
    <t>user should be able to view the course progress for the below members
1.Number of members completed the course
2.Total number of members</t>
  </si>
  <si>
    <t>verifyThatGroupAdminSeesTheActivityDashboardWhenUserOpenTheCourse</t>
  </si>
  <si>
    <r>
      <rPr>
        <rFont val="&quot;Trebuchet MS&quot;"/>
        <color theme="1"/>
        <sz val="11.0"/>
      </rPr>
      <t xml:space="preserve">Verify that group admin user is not able to see the progress of other content types </t>
    </r>
    <r>
      <rPr>
        <rFont val="&quot;Trebuchet MS&quot;"/>
        <color rgb="FF0000FF"/>
        <sz val="11.0"/>
      </rPr>
      <t>which is not trackable</t>
    </r>
  </si>
  <si>
    <t>-Group is created and available in My Groups
-Add activities like Explanation Content, Learning Resource, Practice Question Set, eTextBook, Teacher Resource, Digital Textbook, Content Playlist, TV Lesson to group
-Admin should consume the contents</t>
  </si>
  <si>
    <r>
      <rPr>
        <rFont val="&quot;Trebuchet MS&quot;"/>
        <color theme="1"/>
        <sz val="11.0"/>
      </rPr>
      <t xml:space="preserve">1. Open the sunbird portal
2. Login with the valid  credential
3. Click on profile icon
4. Go to "My Groups" 
5. Click on any created group
6. Consume the contents
7. Observe group admin user is not able to see the progress of other content type </t>
    </r>
    <r>
      <rPr>
        <rFont val="&quot;Trebuchet MS&quot;"/>
        <color rgb="FF0000FF"/>
        <sz val="11.0"/>
      </rPr>
      <t>which is non trackable</t>
    </r>
  </si>
  <si>
    <t xml:space="preserve">Admin user should not be able to see the progress of other content types </t>
  </si>
  <si>
    <t>verifyThatGroupAdminUserIsNotAbleToSeeTheProgressOfOtherContentTypes</t>
  </si>
  <si>
    <t>Verify that a group member is able to consume course activity that is added by Admin and able to view his/her own progress</t>
  </si>
  <si>
    <t>1. Open the sunbird portal
2. Login with the valid credentials
3. Click on profile icon
4. Click on "My groups"
5. Clck on any created group
6. Click on course activity.
7. Try to consume the course activity as a member which is added in groups.
8. Observe user is able to view the course progress successfully on consuming</t>
  </si>
  <si>
    <t>Member should be able to consume course activity that is added by Admin and able to view the progress</t>
  </si>
  <si>
    <t>groupMembersConsumeContentAndValidateProgressBarInActivityDashboard</t>
  </si>
  <si>
    <t>SC-2270</t>
  </si>
  <si>
    <t>Verify that content creator is able to attach assessment and question sets to course successfully
&amp;
Verify that course publish is done and added to group by group admin
&amp; 
Verify that group member is able to enroll into course</t>
  </si>
  <si>
    <t>Scenario1:
1. Open the portal
2. Login as Content creator 
2. Goto Worspace
3. Click on the Course
4. Enter all the mandatroy fields in editor &gt; Save as draft
5. Click on Send for review
Scenario2:
1. Open the portal
2. Login as Content reviewer
2. Goto Worspace
3. Click on the up for review
4. Click on the course
5. Click on publish button on top right corner
6. Observe popup is displayed with Yes or No buton
7. Click on Yes button
8. Observe Content is published toast message is dispalyed
9. Logout as Content reviewer
10. Login as Group admin
11. Goto groups
12. Click on the created group
13. Click on Add Activity
14. Click on Courses
15. Select any course &gt; Add activity
16. Observe course is added to group activity
Scenario3:
1. Open the portal
2. Login as group member
3. Goto groups
4. Click on group
5. Click on the course
6. Click on Join button
7. Observe course consent popup is displayed
8. Click on checkbox &gt; Share button
9. Observe user is successfully joined the course</t>
  </si>
  <si>
    <t>Content creator should be able to attach assessment and question sets to course successfully
&amp;
Course publish should be done and added to group by group admin
&amp; 
Group member should be able to enroll into course</t>
  </si>
  <si>
    <t>createCourseWithAssessmentAndQuestionSetAddToGroupAndGroupMemberAbleToEnroll</t>
  </si>
  <si>
    <t>SB-28431</t>
  </si>
  <si>
    <t>4.5.3</t>
  </si>
  <si>
    <t>Verify that user should be able to see how many users have give the self-assessment and how much score he achieved</t>
  </si>
  <si>
    <t xml:space="preserve">
Group is created and available in My Groups"
Course with the ongoing batch with Enrolment Date opened should be able to add it in the group</t>
  </si>
  <si>
    <t>1. Open  the Sunbird portal
2. Login with valid credentials
3. Click on profile icon
4. Click on My Groups
5. Click on any created group
6. Click on add activity
7. Click on course activity
8. Click on any course with self assessment activity
9. Consume it 
10. Observe the number of users consumed the self assessment
11. Observe the score</t>
  </si>
  <si>
    <t xml:space="preserve"> User should be able to see how many users have give the self-assessment and how much score he achieved</t>
  </si>
  <si>
    <t>SB-24225
SB-28431</t>
  </si>
  <si>
    <t>Verify the group admin should be able to Download CSV file
&amp;
Verify that the group admin user should be able to open the downloaded CSV and see the progress report in CSV file</t>
  </si>
  <si>
    <t xml:space="preserve">1. Open  the Sunbird portal
2. Login with valid credentials
3. Click on profile icon
4. Click on My Groups
5. Click on any created group
6. Click on add activity
7. Click on course activity
8. Click on any course and add to the group
9. Consume it 
10. View the Option to view Activity Dashboard on the group details page
11. Click on Download CSV 
12. Observe
==========================
1. Open  the Sunbird portal
2. Login with valid credentials
3. Click on profile icon
4. Click on My Groups
5. Click on any created group
6. Click on add activity
7. Click on course activity
8. Click on any course and add to the group
9. Consume it 
10. View the Option to view Activity Dashboard on the group details page
11. Click on Download CSV
12. observe the progress in the downloaded CSV file
</t>
  </si>
  <si>
    <t>Group admin should be able to Download CSV file
========
Group admin user should be able to open the downloaded CSV and see the progress report in CSV file</t>
  </si>
  <si>
    <t>groupAdminDownloadCSVandSeeProgressReport</t>
  </si>
  <si>
    <t>Verify that, Group Admin (who created the group + who was assigned as admin) alone is notified when a member leaves the Group</t>
  </si>
  <si>
    <t xml:space="preserve">1. Open the portal
2. Login with valid credentials as group member
3. Click on profile icon
4 Click on My Groups
5. Click on created grouo which was created by group admin
6. Click on kebab menu 
7. Click on leave group
8. Login with valid credentials as group admin
9. Click on notification
10. Observe
</t>
  </si>
  <si>
    <t>Group Admin (who created the group + who was assigned as admin) alone is notified when a member leaves the Group</t>
  </si>
  <si>
    <t>adminMemberNotifiedWhenGroupMemberLeaveGroup</t>
  </si>
  <si>
    <t>Verify that group admin sees the activity dashboard when user open the course/trackable collection if it has the course assessment</t>
  </si>
  <si>
    <t>Group is created and available in My Groups"
Course with the ongoing batch with Enrolment Date opened should be able to add it in the group</t>
  </si>
  <si>
    <t>1. Open  the Sunbird portal
2. Login with valid credentials
3. Click on profile icon
4. Click on My Groups
5. Click on any created group
6. Click on add activity
7. Click on course activity
8. Add course which has course assessment
9. Consume it
10. Click on activity dashboard
11 Observe the assessment score</t>
  </si>
  <si>
    <t>Group admin sees the activity dashboard when user open the course/trackable collection if it has the coruse assessment</t>
  </si>
  <si>
    <t>Verify that the CSV file should display the correct progress</t>
  </si>
  <si>
    <t>1. Open  the Sunbird portal
2. Login with valid credentials
3. Click on profile icon
4. Click on My Groups
5. Click on any created group
6. Click on add activity
7. Click on course activity
8. Add course which has course assessment
9. Consume it
10. Click on activity dashboard
11 Download the csv file</t>
  </si>
  <si>
    <t xml:space="preserve"> CSV file should display the correct progress</t>
  </si>
  <si>
    <t>SB-28398</t>
  </si>
  <si>
    <t>Verify the user is able to add the activity new group as well old group.</t>
  </si>
  <si>
    <t>1. Open  the Sunbird portal
2. Login with valid credentials
3. Click on profile icon
4. Click on My Groups
5. Click on old created group and new created group
6. Click on add activity
7. Click on any activity
8. Observe user is able to add acitivity to the group</t>
  </si>
  <si>
    <t>User is able to add the activity new group as well old group.</t>
  </si>
  <si>
    <t>VerifyTheUserIsAbleToAddTheActivity</t>
  </si>
  <si>
    <t>verify the user is able to see the view activity for the old group as well new group.</t>
  </si>
  <si>
    <t>Course with the ongoing batch with Enrolment Date opened should be able to add it in the group</t>
  </si>
  <si>
    <t>1. Open  the Sunbird portal
2. Login with valid credentials
3. Click on profile icon
4. Click on My Groups
5. Click on old created group and new created group
6. Click on add activity
7. Click on any activity
8. hover the mouse on any activity
9. observe the view activity option</t>
  </si>
  <si>
    <t>user is able to see the view activity for the old group as well new group.</t>
  </si>
  <si>
    <t>verifyTheUserIsAbleToSeeTheViewActivityForTheOldGroupAsWellNewGroup</t>
  </si>
  <si>
    <t>Verify If search the activity based on keyword. The results should not be restricted to the user’s BMGS, it should be across all Boards, Medium and Subject</t>
  </si>
  <si>
    <t>Group is created and available in My Groups"
except course</t>
  </si>
  <si>
    <t>1. Open  the Sunbird portal
2. Login with valid credentials
3. Click on profile icon
4. Click on My Groups
5. Click on any created group
6. Click on add activity
7. Click on any activity
8. Go to search box
9. search with key word</t>
  </si>
  <si>
    <t>user is able to search the activity based on keyword. The results should not be restricted to the user’s BMGS, it should be across all Boards, Medium and Subject</t>
  </si>
  <si>
    <t>userIsAbleTosearchTheActivityBasedOnKeyword</t>
  </si>
  <si>
    <t>Verify if search the activity based on do-id. The results should not be restricted to the user’s BMGS, it should be across all Boards, Medium and Subject</t>
  </si>
  <si>
    <t>Group is created and available in My Groups"
except course
Course with the ongoing batch with Enrolment Date opened should be able to add it in the group</t>
  </si>
  <si>
    <t>1. Open  the Sunbird portal
2. Login with valid credentials
3. Click on profile icon
4. Click on My Groups
5. Click on any created group
6. Click on add activity
7. Click on any activity
8. Go to search box
9. search with do id</t>
  </si>
  <si>
    <t>User is able to search the activity based on do-id. The results should not be restricted to the user’s BMGS, it should be across all Boards, Medium and Subject</t>
  </si>
  <si>
    <t>userIsAbleTosearchTheActivityBasedOnDOID</t>
  </si>
  <si>
    <t>verify if group admin is trying to add an activity which is a course</t>
  </si>
  <si>
    <t>Course should have open batch
Group is created and available in My Groups"
Course with the ongoing batch with Enrolment Date opened should be able to add it in the group</t>
  </si>
  <si>
    <t>1. Open  the Sunbird portal
2. Login with valid credentials
3. Click on profile icon
4. Click on My Groups
5. Click on any created group
6. Click on add activity
7. Click on course  activity
8. Add course to the group</t>
  </si>
  <si>
    <t>Group admin is able to add an activity which is a course</t>
  </si>
  <si>
    <t>GroupAdminIsAbleToAddAnActivityWhichIsACourse</t>
  </si>
  <si>
    <t>1. Open  the Sunbird portal
2. Login with valid credentials
3. Click on profile icon
4. Click on My Groups
5. Click on any created group
6. Click on add activity
7. Click on course  activity
8. Go to search box
9. search with keyword</t>
  </si>
  <si>
    <t>groups</t>
  </si>
  <si>
    <t>Verify if search the activity based on do-id. The results should not be restricted to the user’s BMGS, it should be across all Boards, Medium and Subject. Courses with open batches alone should be displayed</t>
  </si>
  <si>
    <t>Course should have open batch
Group is created and available in My Groups"
Course with the ongoing batch with Enrolment Date opened should be able to add it in the group</t>
  </si>
  <si>
    <t>1. Open  the Sunbird portal
2. Login with valid credentials
3. Click on profile icon
4. Click on My Groups
5. Click on any created group
6. Click on add activity
7. Click on course  activity
8. Go to search box
9. search with do id</t>
  </si>
  <si>
    <t>User is able to search the activity based on do-id. The results should not be restricted to the user’s BMGS, it should be across all Boards, Medium and Subject. Courses with open batches alone should be displayed</t>
  </si>
  <si>
    <t>SB-25631</t>
  </si>
  <si>
    <t xml:space="preserve">verify that on refresh of any page in any of the groups workflows, user should be retained on the same screen </t>
  </si>
  <si>
    <t>Group is created and available in My Groups"
Course with the ongoing batch with Enrolment Date opened should be able to add it in the group</t>
  </si>
  <si>
    <t>1. Open  the Sunbird portal
2. Login with valid credentials
3. Click on profile icon
4. Click on My Groups
5. Click on any created group
6. Reload the each and every pages related to  groups</t>
  </si>
  <si>
    <t xml:space="preserve">On refresh of any page in any of the groups workflows, user should be retained on the same screen </t>
  </si>
  <si>
    <t>userShouldBeRetainedOnTheSameScreenOnRefresh</t>
  </si>
  <si>
    <t>SB-24225</t>
  </si>
  <si>
    <t>Verify that, Group Admin is able to view Activity Dashboard on the Activity Level</t>
  </si>
  <si>
    <t>1. Open  the Sunbird portal
2. Login with valid credentials
3. Click on profile icon
4. Click on My Groups
5. Click on any created group
6. Click on add activity
7. Click on course  activity
8. Add course to the group
9. Open the course under activities
10. Observe</t>
  </si>
  <si>
    <t>Group Admin must be able to view Activity Dashboard on the Group details page</t>
  </si>
  <si>
    <t>VerifyActivityDashBoard</t>
  </si>
  <si>
    <t>Verify that, Group Admin see below metrics as part of dashboard;
1. Member’s name, Activity progress and individual Assessments) for the selected activity
2. If the selected activity does not have score for Assessments, it is shown as “NA”
3. If the selected activity has a progress of ‘0' or the score as '0’, the same is shown</t>
  </si>
  <si>
    <t>1. Open  the Sunbird portal
2. Login with valid credentials as group admin
3. Click on profile icon
4. Click on My Groups
5. Click on any created group
6. Click on add activity
7. Click on course  activity
8. Add course which has course assessment to the group
9. Consume it
9. Open that course and click on activity dashboard.
10. Observe</t>
  </si>
  <si>
    <t>All the metrics as part of dashboard must be displayed to the Group Admin</t>
  </si>
  <si>
    <t>allMetricsAsPartOfDashboardDisplayedToGroupAdmin</t>
  </si>
  <si>
    <t>Verify that, Group Admin  is able to see the last updated date and time for the metrics for the selected activity</t>
  </si>
  <si>
    <t>1. Open  the Sunbird portal
2. Login with valid credentials as group admin
3. Click on profile icon
4. Click on My Groups
5. Click on any created group
6. Click on add activity
7. Click on course  activity
8. Add course to the group
9. Consume it
9. Open that course and click on activity dashboard.
10. Observe the last updated date and time</t>
  </si>
  <si>
    <t>Last updated date and time must be displayed to the Group Admin</t>
  </si>
  <si>
    <t>verifyLastUpdatedDateAndTimeMustBeDisplayedToTheGroupAdmin</t>
  </si>
  <si>
    <t>SB-25338</t>
  </si>
  <si>
    <t xml:space="preserve">Verify that, Group Admin or Member is able to see the new content cards for all the activities that have been already assigned </t>
  </si>
  <si>
    <t>1. Open the sunbird portal
2. Login with Valid credentials with group admin
3. Click on profile icon
4. click on My Groups
5.Click an any created group
6.Click on add activity
7.Click on any category card
8.Click on add to Group by clicking on any content card
9.Observe the group details page with assigned new content card.</t>
  </si>
  <si>
    <t xml:space="preserve">Verify that, Group Admin or Member should the new content cards for all the activities that have been already assigned </t>
  </si>
  <si>
    <t xml:space="preserve">
Verify that admin is able to see the new cards ,for all the new activities while adding them to the group on the recommendations section, search results, filter results.</t>
  </si>
  <si>
    <t>1. Open the sunbird portal
2. Login with Valid credentials with group admin
3. Click on profile icon
4. click on My Groups
5.Click an any created group
6.Click on add activity
7.Click on any category card
8.Click on add to Group by clicking on any content card from recommendations section, search results and filter results
9. Observe</t>
  </si>
  <si>
    <t xml:space="preserve">
Verify that admin should see the new cards ,for all the new activities while adding them to the group on the recommendations section, search results, filter results.</t>
  </si>
  <si>
    <t>adminAbleViewUpdatedCardPriorToRecommendationsFilterResult</t>
  </si>
  <si>
    <t>SB-25366</t>
  </si>
  <si>
    <t>Verify that  'Reset' option is removed when Admin tries to Edit the Group details and Submit is replaced by Update Group</t>
  </si>
  <si>
    <t xml:space="preserve">1. Open the sunbird portal
2. Login with valid credentials with group admin
3. Click on the My Groups from the Profile Icon
4.Open any created group
5. Click on kebab menu
6. Click on edit group details
7.Observe the reset button is replaced with update group button
</t>
  </si>
  <si>
    <t>Reset option must be removed, and Update Group must be seen instead of Submit button</t>
  </si>
  <si>
    <t>verifyUpdateGroupCanSeenInsteadOfSubmitButton</t>
  </si>
  <si>
    <t>Verify that Close icon is seen at the Search Bar in member list section</t>
  </si>
  <si>
    <t xml:space="preserve">1. Open the sunbird portal
2. Login with valid credentials with group admin 
3. Click on the My Groups from the Profile Icon
4. Open any created group
5. Observe the Close icon is seen in members tab in the search bar </t>
  </si>
  <si>
    <t>Close icon should be able to see at the Search Bar in member list section</t>
  </si>
  <si>
    <t>verifyCloseOptionMusteSeenAtSearchBarInMemberListSection</t>
  </si>
  <si>
    <t>SH-1219</t>
  </si>
  <si>
    <t>Verify that the Groups are displayed in below order when the member/Admin opens the my groups page.
 1. Active groups.
 2. Deactivated groups.</t>
  </si>
  <si>
    <t>- Multiple groups should have been created
- Group admin should have added the member successfully
- Group admin should have deactivated some groups</t>
  </si>
  <si>
    <t>1. Open the sunbird portal
2. Login with valid credentials (admin or member of group)
3. Click on the profile icon
4. Click on My Groups
5. Observe Active groups are displayed first
6. Observe Deactivated groups are displayed after active group ends</t>
  </si>
  <si>
    <t xml:space="preserve"> The Groups should be displayed in below order when the member opens the  my groups page.
 1. Active groups.
 2. Deactivated groups.</t>
  </si>
  <si>
    <t>verifyThatGroupsAreDisplayedInActiveAndDeActiveOrder</t>
  </si>
  <si>
    <t>In the displayed active groups, Verify that the groups are showing in decending order based on the recent activity added in the active group when the group admin/member  opens the my groups page. 
Note: Descending order of the group means the highest number of the active groups are displayed first</t>
  </si>
  <si>
    <t>- Groups admin should have the created multiple groups already
- Groups admin should have recently created couple of groups</t>
  </si>
  <si>
    <t>1.Open the sunbird portal
2. Login with valid credentials (admin or member of group)
3. Click on the profile icon
4. Click on My Groups
5. Observe groups are showing in decending order based on the recent activity added in group which are active</t>
  </si>
  <si>
    <t xml:space="preserve">The groups should be shown  in decending order based on the recent activity added in the active group when the group admin opens the my groups page. </t>
  </si>
  <si>
    <t>verifyThatTheGroupsAreShowingInDecendingOrderBasedOnTheRecentActivityAddedInTheActiveGroup</t>
  </si>
  <si>
    <t>In the displayed Deactivated groups   ,Verify that the groups are showing in decending order on the recently deactivated groups when the group admin/Members opens the my groups page (displayed after active groups ends)
Note: Descending order of the group means the highest number of the deactivated groups are displayed after active groups ends</t>
  </si>
  <si>
    <t>- Groups admin should have the created multiple groups already
- Groups admin should have deactivated groups recently</t>
  </si>
  <si>
    <t xml:space="preserve">1.Open the sunbird portal
2. Login with valid credentials (admin or member of group)
3.Click on the profile icon
4.Click on "My Groups"
5. Observe groups are showing in decending order on the recently deactivated groups </t>
  </si>
  <si>
    <t>The groups should be showing in decending order on the recently deactivated groups when the group admin/Members opens the my groups page</t>
  </si>
  <si>
    <t>verifyThatTheGroupsAreShowingInDecendingOrderOnDeactivateGroups</t>
  </si>
  <si>
    <t>1) Verify if user is displayed with "Add Member" option under "Members" tab in the Groups page.
2) Verify if user is able to add member to a group by adding the “Sunbird ID”
3) Verify that the user is displayed with an confirmation message " &lt;member profile name&gt; added successfully" when he/she is trying to add a user</t>
  </si>
  <si>
    <t>1. Open the sunbird portal
2. Login with valid credentials.
3. Click on the profile icon
4. Click on "My Groups"
5. Click on any created group
6. Observe Members tab from groups page.
7. Observe the "Add Member" option.
8. Click on the same &amp; Try to add members to a group by adding user id.
9. Observe the confirmation message shown as  " &lt;member profile name&gt; Added successfully" when he/she is trying to add a user</t>
  </si>
  <si>
    <t xml:space="preserve"> 1) user should be displayed with "Add Member" option under "Members" tab in the Groups page.
=========
2) Should be able to add member to the group
=========
3) user should be  displayed with an confirmation message " &lt;member profile name&gt; added successfully" when he/she is trying to add a user.</t>
  </si>
  <si>
    <t>createGroupWithMemberAndVerifyAndValidateProfileNameInToastMessage</t>
  </si>
  <si>
    <t>Verify that the user is able to edit the user id when the confirmation message shown does not display the intended user that was searched</t>
  </si>
  <si>
    <t>1.Open the sunbird portal
2. Login with valid credentials.
3. Go to profile section.
4. Click on "My groups".
5. Click on any created group
6. Click on Members tab from groups page.
7. Click on Add member
8. Try to edit the added users id/details &amp; Observe the result.</t>
  </si>
  <si>
    <t>user should be able to edit the user id when the confirmation message shown does not display the intended user that was searched.</t>
  </si>
  <si>
    <t>verifyThatTheUserIsAbleToEditTheUserIdByAddingMemberInAnyCreatedGroup</t>
  </si>
  <si>
    <t xml:space="preserve">Verify that  user is able to see all members under member section in the group in alphabetical order
</t>
  </si>
  <si>
    <t xml:space="preserve">1. Open the sunbird portal
2. Login with the valid credential.
3. Click on the profile icon
4. Click on "My Groups"
5. Click on any created group
6. Go to members section.
7. Observe the members list shown in alphabatical order.
</t>
  </si>
  <si>
    <t xml:space="preserve">user should be  able to see all members under members section in the group in alphabetical order.
</t>
  </si>
  <si>
    <t>VerifyUserIsAbleToSeeAllMembersInTheGroupInAlphabeticalOrder</t>
  </si>
  <si>
    <t>SH-414</t>
  </si>
  <si>
    <t>Verify that 
1.the Admin able to add a activity to the Group by clicking on "Add to group "
2. Admin is able to click on the Kebab menu and is displayed with "Remove activity" from the Groups</t>
  </si>
  <si>
    <t xml:space="preserve">
Group is created and available in My Groups
Course with the ongoing batch with Enrolment Date opened should be able to add it in the group
-Group is created and available in My Groups
-Add activities like course, textbook etc</t>
  </si>
  <si>
    <t>Scenario1:
1. Open the sunbird portal
2. Login with valid credential as group admin
3. Click on the profile icon
3. Click on "My groups"
4. Click on any created group
5. Click on Add activity
6. Click on course  activity
7. hover the mouse on any course
8. Click on "Add to group"
9. Observe the activities gets added to the group.
Scenario2:
1. Open the sunbird portal
2. Login with valid credential as group admin
3. Click on the profile icon
3. Click on "My groups"
4. Click on any created group
5. Observe any activity under activities
6. click on kebab menu.
7. Observe "Remove activity" gets shown</t>
  </si>
  <si>
    <t>1. Admin should be able to add a activity to the Group by clicking on "Add to group"
============
2. Admin should be able to click on the Kebab menu and is displayed with "Remove activity" from the Group</t>
  </si>
  <si>
    <t>createGroupAddActivityAndRemoveActivity</t>
  </si>
  <si>
    <t>Verify that 
1.On Clicking "Remove activity" Admin is displayed with pop up message "Removing the activity takes it off from the group activity list and you can no longer check member's progress on it"
2.Once Admin has clicked on "Remove activity" the activity is no more available in the Group</t>
  </si>
  <si>
    <t>Scenario1:
1. Open the sunbird portal
2. Login with valid credential as group admin.
3. Click on the profile icon
4. Click on My groups
5. Click on any created group
6. Click on kebab menu on any activity under activities
7. Observe "Remove activity" gets shown.
8. Click on that and observe the confirmation message as 
"Removing the activity takes it off from the group activity list and you can no longer check member's progress on it".
Scenario2:
1. Open the sunbird portal
2. Login with valid credential as group admin.
3. Click on the profile icon
4. Click on My groups
5. Click on any created group
6. Click on kebab menu on any activity under activities
7. Observe "Remove activity" gets shown then click on remove button
8. Observe that activity is no more available in the
group.</t>
  </si>
  <si>
    <t>1.on Clicking "Remove activity" Admin should be displayed with pop up message "Removing the activity takes it off from the group activity list and you can no longer check member's progress on it"
=========
2.once Admin has clicked on "Remove activity" the activity is no more available in the Group</t>
  </si>
  <si>
    <t>validateRemoveActivityOnActivityCardAndAfterRemovingActivityValidateTheContentCardNotPresent</t>
  </si>
  <si>
    <t>SH-417</t>
  </si>
  <si>
    <t>Verify that Only Group Admin is displayed with the below options on clicking the Kebab menu
1.Edit Group Details
2.Deactivate group
3.Disable/enable discussions
4.Delete Group</t>
  </si>
  <si>
    <t>1. Open the sunbird portal
2. Login with valid credential as group admin
3. Click on the profile icon
4. Click on My groups 
5. Click on any created groups.
6. Click on the kebab menu.
7. Observe the below 4 options gets shown:
1.Edit Group Details
2.Deactivate group
3.Disable/enable discussions
4.Delete Group</t>
  </si>
  <si>
    <t>Only For Group Admin Should be Displayed with the below options on clicking the Kebab menu
1.Edit Group Details
2.Deactivate group
3.Disable/enable discussions
4.Delete Group</t>
  </si>
  <si>
    <t>AdminAbleToDelteGroup</t>
  </si>
  <si>
    <t>Verify that 
1.only group Admin is able to Click on "Delete Group" 
2. on Clicking "Delete Group" user is displayed with pop up message " Deleting &lt;Group Name&gt; will permanently remove the group from the application</t>
  </si>
  <si>
    <t>Scenario1:
1. Open the sunbird portal
2. Login with valid credential as group admin
3. Click on the profile icon
4. Click on My groups 
5. Click on any created groups.
6. Click on the kebab menu.
6. Click on delete group
Scenario2:
1. Open the sunbird portal
2. Login with valid credential as group admin
3. Click on the profile icon
4. Click on My groups 
5. Click on any created groups.
6. Click on the kebab menu.
6. Click on "Delete Group".
7. Observe the confirmation message as "Deleting &lt;Group Name&gt; will permanently remove the group from the application."</t>
  </si>
  <si>
    <t>1.only group creator Admin should be able to Click on "Delete Group" 
2. on Clicking "Delete Group" user should be displayed with pop up message " Deleting &lt;Group Name&gt; will permanently remove the group from the application</t>
  </si>
  <si>
    <t>Verify that the Group should not be displayed once deleted to the below users
1. Admin /group creator
2. Members added to that Group</t>
  </si>
  <si>
    <t xml:space="preserve">- Group is created and available in My Groups
</t>
  </si>
  <si>
    <t>1. Open the sunbird portal
2. Login with valid credential as group admin
3. Click on the profile icon
4. Click on My groups 
5. Click on any created groups.
6. Click on kebab menu
7 Try to delete the group
8. Observe Group should not be displayed once it deleted 
1. Open the sunbird portal
2. Login with valid credential as group member
3. Click on the profile icon
4. Click on My groups 
5. Observe Group should not be displayed once it deleted by group admin</t>
  </si>
  <si>
    <t>Group should not be displayed once deleted to the below users
1. Admin /group creator
2. Members added to that Group</t>
  </si>
  <si>
    <t>verifyGroupShouldNotBeDisplayedOceDeletedToAdminAndMember</t>
  </si>
  <si>
    <t>Verify that the Assigned Admin should not be able to Delete the Group</t>
  </si>
  <si>
    <t>Group admin assigned the member as admin
Login as group member</t>
  </si>
  <si>
    <t>1. Open the sunbird portal
2. Login with valid credential
3.Click on profile icon
4. Click on "My groups" 
5. Select the group which is created by group admin
6. Click on the kebab menu.
7. Verify assigned admin should not able to see the "Delete group" option</t>
  </si>
  <si>
    <t>The Assigned Admin should not be able to Delete the Group</t>
  </si>
  <si>
    <t>AssignedAdminShouldNotDelteGrp</t>
  </si>
  <si>
    <t>SH-418</t>
  </si>
  <si>
    <t xml:space="preserve">Verify that Group admin is able to view all the Groups as below when clicked on My Groups
1. recently updated Group first
</t>
  </si>
  <si>
    <t>1. Open the sunbird portal
2. Login with valid credential.
3. Click on profile icon
4. Click on "My groups"
5. Click on any old created group
6. Click on kebab menu
7. Click on edit group details and do some changes
8. Click on update group
9. Observe</t>
  </si>
  <si>
    <t xml:space="preserve"> Admin should be able to view all the Groups as below when clicked on My Groups
1. recently updated Group first.</t>
  </si>
  <si>
    <t>ViewAllCreatedGroupsByAdmin</t>
  </si>
  <si>
    <t>Verify that
1. user is able to view all groups on clicking My groups in which user is a member 
2. all the Groups where the user is an Admin is displayed first and then all the Groups which he is part of member should display below</t>
  </si>
  <si>
    <t xml:space="preserve">Group creator created group and he added a member
login as group member
</t>
  </si>
  <si>
    <t>1. Open the sunbird portal
2. Login with valid credentials
3. Click on profile icon
4. Click on "My Groups"
5. Verify that user is able to view all groups on clicking My groups in which user is a member
1. Open the sunbird portal
2. Login with valid credentials
3. Click on profile icon
4. Click on "My Groups"
5. Click on any created group
6. Verify that all the Groups where the user is an Admin is displayed first and then all the Groups which he is part of member should display below</t>
  </si>
  <si>
    <t>Verify that
1. user is able to view all groups on clicking My groups in which he/she is a member 
2. all the Groups where the user is an Admin is displayed first and then all the Groups which he is part of member should display below</t>
  </si>
  <si>
    <t>validateAdminIsPresentInTopAndTheMembersPresentBelow</t>
  </si>
  <si>
    <t xml:space="preserve">Verify that Groups are ordered by descending order( Recently created is displayed first) in both the sections below
1. Groups in which are updated first in admin side 
2.Groups in which are updated first in Member side </t>
  </si>
  <si>
    <t>login as group creator
login as group member</t>
  </si>
  <si>
    <t>1. Open the sunbird portal
2. Login with valid credentials
3. Click on profile icon
3. Click on "My Groups"
4. Click on create group
5. Fill the mandatory values 
6. Click on create group button and observe
7. Verify that Groups are ordered by descending order( Recently created is displayed first) in which he/she is Admin
1. Open the sunbird portal
2. Login with valid credentials
3. Click on profile icon
3. Click on "My Groups"
4. Click on create group
5. Fill the mandatory values
6. Click on create group button and observe
7.  Verify that Groups are ordered by descending order(Recently created is displayed first) in which he/she is member</t>
  </si>
  <si>
    <t xml:space="preserve">The  Groups  should be displayed in below mentioned order
1. Groups in which are updated recently should be shown first in admin side 
2.Groups in which are updated recently should be shown first in member side </t>
  </si>
  <si>
    <t>groupCreatedAndUpdatedRecentlyShownFirst</t>
  </si>
  <si>
    <t xml:space="preserve">Verify that 
1.group admin is able to add activities to groups
2. different content types as shown below when user clicks on the add activity
1.Explanation content
2.Learning module
3.Course
4.Practise question set
5.PDF textbook
6.Teaching resourse
7.Digital textbooks
8.Content playlist
9.TV class
10.Earlier year's Board exam papers
</t>
  </si>
  <si>
    <t>- Group is created and available in My Groups
Course with the ongoing batch with Enrolment Date opened should be able to add it in the group</t>
  </si>
  <si>
    <t>Scenario1:
1. Open the sunbird portal
2. Login with valid credentials
3. Click on profile icon
4. Click on "My Groups"
5. Click on any created Group
6. Click on Add Activity
7. Click on course category
8. Hover the mouse on cousre then click on "Add to group"
9. Verify that Group admin is able to add activities to group
Scenario2:
1. Open the sunbird portal
2. Login with valid credentials
3. Click on profile icon
4. Click on My Groups
5. Click on any created Group
6. Click on Add Activity
7. observe the different content types</t>
  </si>
  <si>
    <t xml:space="preserve">Verify that 
1.Group admin is able to add activities to groups
2. different content types as shown below when user clicks on the add activity
1.Explanation content
2.Learning module
3.Course
4.Practise question set
5.PDF textbook
6.Teaching resourse
7.Digital textbooks
8.Content playlist
9.TV class
10.Earlier year's Board exam papers
</t>
  </si>
  <si>
    <t>adminAddActivity</t>
  </si>
  <si>
    <t>SH-38</t>
  </si>
  <si>
    <t>Verify that Logged in User is able to click on the Group.Verify this when logged in as below users
1.Admin
2.Member</t>
  </si>
  <si>
    <t>-Login as group admin/creator
-- Group is created and available in My Groups
-Login as group member
--Group is created by the group admin</t>
  </si>
  <si>
    <t xml:space="preserve">1. Open the sunbird portal
2. login with valid credential
3. Click on profile icon
4.Click on My group
5. Click on any created group
1. Open the sunbird portal
2. login with valid credential
3. Click on profile icon
4.Click on My group
5. Click on group which is created bu group admin
</t>
  </si>
  <si>
    <t>Verify user should be able to click on Group when logged in  as below user
1. Member
2. Admin</t>
  </si>
  <si>
    <t>LoggedUserAbleToClkGroup</t>
  </si>
  <si>
    <t xml:space="preserve">Verify that Logged in User is able to see the total count of members in the Group including the group creator.Verify when logged in as below users
1.Admin
2.Member
</t>
  </si>
  <si>
    <t>-Login as group admin/creator
-Group is created and available in My Groups
-Login as group member
-Group is created by the group admin/creator</t>
  </si>
  <si>
    <t xml:space="preserve">1. Open the sunbird portal
2. login with valid credential
3. Click on profile icon
4.Click on My group
5. Click on any created group
6.Verify User is able to see the total count of members in the Group under members section
1. Open the sunbird portal
2. login with valid credential
3. Click on profile icon
4.Click on My group
5. Click on group which is created by group admin
6.Verify User is able to see the total count of members in the Group under members section
</t>
  </si>
  <si>
    <t xml:space="preserve">The Logged in User should be able to see the total count of members in the Group including the group creator.Verify when logged in as below users
1.Admin
2.Member
</t>
  </si>
  <si>
    <t>TotalCountOfMembersInGroup</t>
  </si>
  <si>
    <t>Verify that the Logged in user is able to click on the kebab menu and edit the Group details (Group name and Description).Verify with below Admin users
1.Group  Admin 
2.member made admin by group admin
3.Verify that only Group Admin is displayed with "Delete Group" option when clicked on the kebab menu.</t>
  </si>
  <si>
    <t>Group is created and available in My Groups
Login as group admin
Login as member made admin by group admin
Login as group creator</t>
  </si>
  <si>
    <t>Scenario1:
1. Open the sunbird portal
2. Login with valid credentials
3. Click on profile icon
3. Click on My groups
4. Click on any created group
5. Click on the Kebab Menu of the group
6. Click on Edit Group
7. Edit Group name and description
8. Verify that the Below users are able to click on Edit group details and edit the name and description
- Group Creator Admin
Scenario1:
1. Open the sunbird portal
2. Login with valid credentials
3. Click on profile icon
3. Click on My groups
4. Click on group created by group admin
5. Click on the Kebab Menu of the group
6. Click on Edit Group
7. Edit Group name and description
8. Verify that the Below users are able to click on Edit group details and edit the name and description
- member made admin by group admin
Scenario2:
1. Open the sunbird portal
2. Login with valid credentials
3. Click on profile icon
3. Click on My groups
4. Click on any created group
5. Click on the Kebab Menu of the group
6. Click on "Delete Group"
7. Delete Confirmation Pop up is displayed
8. Verify that only Group Creator Admin is displayed with "Delete Group" option when clicked on the kebab menu</t>
  </si>
  <si>
    <t>Verify that the Logged in user should be able to click on the kebab menu and edit the Group details (Group name and Description).when logged in as below users
1.Group Creator Admin 
2.Assigned Admin
Verify that Group Creator Admin should be displayed with "Delete Group" option when clicked on the kebab menu</t>
  </si>
  <si>
    <t>EditGroupDetails</t>
  </si>
  <si>
    <t>SB-22302</t>
  </si>
  <si>
    <t>Verify that the “This group is temporarily inactive. The group admin can re-activate the group if required. Group members can continue their discussions on the discussion forum” message is showing in the group details page when the member opens the deactivated group.</t>
  </si>
  <si>
    <t>- Group should have been created
- Group admin should have added the member successfully
- Group admin should have deactivated the group</t>
  </si>
  <si>
    <t>1.Open the sunbird portal
2.Login with valid credentials
3. Click on profile icon &gt; My Groups
4. Click on the group (Deactivated by group admin)
5. Observe below Activities this message is displayed as "This group is temporarily inactive. The group admin can re-activate the group if required. Group members can continue their discussions on the discussion forum".</t>
  </si>
  <si>
    <t>This message should get displayed as “This group is temporarily inactive. The group admin can re-activate the group if required. Group members can continue their discussions on the discussion forum” in the group details page when the member opens the deactivated group.</t>
  </si>
  <si>
    <t>verifyEnableDisableOptionForDiscussionForum</t>
  </si>
  <si>
    <t>SB-22645</t>
  </si>
  <si>
    <t>Verify that the updated data is displayed for the other users in the group as well</t>
  </si>
  <si>
    <t xml:space="preserve">Enable the discussion forum
</t>
  </si>
  <si>
    <t xml:space="preserve">1. Open the sunbird portal
2. Login with valid credentials who is group creator
3. Click on profile icon
3. Click on My Groups  
4. Click on any created group
6. Click on Discussion Forum Icon
7. Go to Discussion
8. Click on Kebab menu and select Edit Option
9. Edit the Title, Description and TAG's 
10. Click on Update
11. Now login as User and view the updated data for Title, Description and TAG's 
</t>
  </si>
  <si>
    <t>Updated data should be displayed to all the Users</t>
  </si>
  <si>
    <t>verifyEditTitleDescriptionTags</t>
  </si>
  <si>
    <t>SB-23840</t>
  </si>
  <si>
    <t>Verify that the user is displayed with "Deactivated" on the card for the group which is deactivated by the group admin</t>
  </si>
  <si>
    <t>- Group admin should have deactivated the group</t>
  </si>
  <si>
    <t>1. Open the sunbird portal
2. Login with valid credential
3. Click on profile Icon &gt; My Groups
5. Observe user is displayed with "Deactivated" on the card.</t>
  </si>
  <si>
    <t>Deactivated must be seen on the Group Content Card</t>
  </si>
  <si>
    <t>validateMessageAfterDeactivateGroup</t>
  </si>
  <si>
    <t>SB-24694</t>
  </si>
  <si>
    <t xml:space="preserve">Verify that, Text for Labels, CTA buttons, watermark, Tabs, menus are updated appropriatly
</t>
  </si>
  <si>
    <t>Logged in user has clicked on the forum icon to view discussion forum in the groups
 2. user should enable the discussion forum
3. Group is created and available in My Groups</t>
  </si>
  <si>
    <t>1. Open the sunbird portal
2. Login with valid credentials
3. Click on profile Icon
4. Go to My Groups
5. Click on any created group
6. Click on Discussion Forum Icon
7. Observe</t>
  </si>
  <si>
    <t>Updated UI must be displayed to the User</t>
  </si>
  <si>
    <t>verifyThatTextForLabelsCTAButtonsWatermarkMenusUpdated</t>
  </si>
  <si>
    <t>Verify Camel Casing is Proper for Discussions &amp; Posts text
Note: The use of a capital letter to begin the second word in a compound name or phrase, when it is not separated from the first word by a space: Examples of camel case include "iPod" and "GaGa"</t>
  </si>
  <si>
    <t>1. Open the sunbird portal
2. Login with valid credentials
3. Click on profile icon
4. Go to My Groups
5. Click on any created group
6. Click on Discussion Forum Icon
7. Observe</t>
  </si>
  <si>
    <t>Camel casing should be proper for Discussions &amp; Post texts</t>
  </si>
  <si>
    <t>verifyCamelCasingIsProperForDiscussionTopic</t>
  </si>
  <si>
    <t>Verify that, when user clicks on View Icon, User must be displayed with list of Discussions</t>
  </si>
  <si>
    <t>1. Open the sunbird Portal
2. Login as valid credential
3. Click on profile icon
4. Click on My Groups
5. Click on any created group
6. Click on Discussion Forum Iconn
6. Click on view Icon on General Discussion card</t>
  </si>
  <si>
    <t>List of discussions must be displayed</t>
  </si>
  <si>
    <t>verifythatWhenUserClicksOnViewIconUseMustBeDisplayedWithListOfDiscussions</t>
  </si>
  <si>
    <t>SB-22643</t>
  </si>
  <si>
    <t xml:space="preserve">
Verify that user is able to open the user created post successfully in the discussion forum.
&amp;
Verify that user is able to edit  the user created post successfully in the discussion forum.
&amp;
Verify that updated post is showing in the discussion forum after updating successfully in the discussion forum</t>
  </si>
  <si>
    <t>- Group should have been created and Discussion enabled by group admin already
- General Discussion post should have been created by group creator</t>
  </si>
  <si>
    <t xml:space="preserve">Scenario1:
1. Open the sunbird portal
2. Login with valid credentials
3. Click on Profile Icon
4. Click on my group
5. Click on any created group
6. Click on Discussion Forum icon
7. Click on General Discussion --&gt; Click on the post created
9. Observe user able to Open the post
Scenario2:
1. Open the sunbird portal
2. Login with valid credentials
3. Click on Profile Icon
4. Click on my group
5. Click on any created group
6. Click on Discussion Forum icon
7. Click on General Discussion --&gt; Click on the post created
Scenario3:
1. Open the sunbird portal
2. Login with valid credentials
3. Click on Profile Icon
4. Click on My group
5. Click on any created group
6. Click on Discussion Forum icon
7. Click on General Discussion --&gt; Click on the post created
8. Click on 3 dots kebab menu &gt; Click on Edit
9. Observe user able to edit the post &gt; Click on update
10. Observe that the updated post is displayed </t>
  </si>
  <si>
    <t xml:space="preserve">
User should be able to open the his/her created post successfully in the discussion forum.
========
User should be able to edit  the his/her created post successfully in the discussion forum.
=========
The updated post should be showing in the  discussion forum after updating successfully in the discussion forum</t>
  </si>
  <si>
    <t>verifyUpdateDiscussionForumPost</t>
  </si>
  <si>
    <t>SB-22567</t>
  </si>
  <si>
    <t>Verify that 
1. the Enable discussion forum option is showing in the group details page when the group admin opens the group if the discussion forum is not enabled.
2. the group admin is able to enable the discussion forum to the selected group successfully.
3.the Disable discussion forum option is showing in the group details page when the group admin opens the already discussion forum enabled Group.
4. the group admin is able to enable and disable the discussion forum multiple times to the selected group successfully.
5. the Enable discussion forum option should not be shown in the group details page when the group admin opens the deactivated group and discussion forum is not enabled.
6. the enable DF option should be shown in the group details page when the group admin reactivate the group if the DF is not enabled</t>
  </si>
  <si>
    <t>- Group should be created already</t>
  </si>
  <si>
    <t>Scenario 1/2: 
1. Open the sunbird portal 
2. Login with valid credentials 
3. Go to My Groups from the Profile Icon
4. Click on any created group
4. Click on the 3 dotted option 
5. Observe Enable discussion option is showing 
6. Click on Enable disussion 
7. Oberve Discussion forum is enabled
Scenario 3: 
1. Open the sunbird portal 
2. Login with valid credentials 
3. Go to My Groups from the Profile Icon 
4. Open the any created group having discussion enabled already 
5. Click on the 3 dotted option 
6. Observe Disable discussion option is showing 
Scenario 4: 
1. Open the sunbird portal 
2. Login with valid credentials 
3. Go to My Groups from the Profile Icon
4. Click on any created group
4. Click on the 3 dotted option 
5. Observe Enable discussion option is showing 
6. Click on Enable disussion 
7. Oberve Discussion forum is enabled 
8. Click on the 3 dotted option 
9. Observe Disable discussions option is showing 
10. Click on Disable disussions 
11. Observe Discussion forum is disabled 
12. Repeat 6 - 11 steps multiple times 
13. Observe enabling and disabling of DF should work seemlessly 
Scenario 5/6: 
1. Open the sunbird portal 
2. Login with valid credentials 
3. Go to My Groups from the Profile Icon 
4. Click on any created group
4. Click on the 3 dotted option 
5. Click on Deactivate group option &gt; Deactivte group button 
6. Click on the 3 dotted option 
7. Observe Enable discussions option is not available 
8. Click on the 3 dotted menu 
9. Click on activate group option 
10. Click on the 3 dotted menu 
11. Observe Enable discussions option is shown</t>
  </si>
  <si>
    <t>1. the Enable discussion forum option is showing in the group details page when the group admin opens the group if the discussion forum is not enabled.
2. the group admin is able to enable the discussion forum to the selected group successfully.
3.the Disable discussion forum option is showing in the group details page when the group admin opens the already discussion forum enabled Group.
4. the group admin is able to enable and disable the discussion forum multiple times to the selected group successfully.
5. the Enable discussion forum option should not be shown in the group details page when the group admin opens the suspended group and discussion forum is not enabled.
6. the enable DF option should be shown in the group details page when the group admin reactivate the group if the DF is not enabled</t>
  </si>
  <si>
    <t>verifyDiscussionForum</t>
  </si>
  <si>
    <t xml:space="preserve">Verify  the Discussion forum icon should not be shown to the group member once the Discussion forum is disabled in the group.
&amp;
Verify that user should be able to resume the discussions after reactivating the group if the DF is already enabled.
</t>
  </si>
  <si>
    <t>- Group should have been created already and enabled the discussions.
- Group admin should have added members to the group
- Group Admin should have disabled the Discussion
- User should have done any discussion before disabling the discussion</t>
  </si>
  <si>
    <t>Scenario1:
1. Open the sunbird portal
2. Login with valid credentials (Group member)
3. Click on profile icon &gt; My Groups
4. Click on created group by admin which Discussions is disabled
5. Observe Discussion forum icon is not shown next to 3 dotted kebab menu
Scenario2:
1. Open the sunbird portal
2. Login with valid credentials (Group member)
3. Click on profile icon &gt; My Groups
4. Click on created group by admin which Discussions is enabled
5. Observe Discussion Forum icon is shown
6. Click on Discussion Forum icon
7. Click on General Discussion --&gt; Click on the post created
8. Try to edit and update or reply to the post
9. Observe user is able to resume the discussions</t>
  </si>
  <si>
    <t xml:space="preserve">The Discussion forum icon should not be shown to the member once the Discussion forum is disabled group.
&amp;
User should be able to resume the discussions after reactivating the group if the DF is already enabled.
</t>
  </si>
  <si>
    <t>Verify that 
1. the Enable discussion forum option is available for group admin in 3 dots kebab menu group page.
2.  the group admin is able to enable the discussion forum to the selected group successfully.
3. Once the Discussion forum is enabled, Verfy that the group member is able to open the discussion .</t>
  </si>
  <si>
    <t>- Group admin should have added the member successfully
Group is created and available in My Groups</t>
  </si>
  <si>
    <t xml:space="preserve">Scenario 1 &amp; 2:
1. Open the sunbird portal 
2. Login with valid credentials 
3. Click on profile icon &gt; My Groups
4. Click on any created group for which the logged in user is the group Admin
5. Click on the 3 dots kebab menu 
6. Observe Enable discussions option is showing 
7. Click on Enable disussions 
8. Oberve Discussion forum is enabled successfully with a toast message
Scenario 3:
1. Open the sunbird portal
2. Login with valid credentials (member of the group)
3. Click on Profile &gt; My Groups
4. Click on the group which has created by group admin
5. Observe Discussion forum icon is displayed in the group details page next to 3 dots kebab menu
6. Click on the Forum icon 
7. Observe Discussion forum page is displayed 
</t>
  </si>
  <si>
    <t>1. Enable discussion forum option should be showing in the group details page when the group admin opens the group.
2.  Group admin should be able to enable the discussion forum to the selected group successfully.
3. Once the Discussion forum is enabled, then group member should be able to open the discussion .</t>
  </si>
  <si>
    <t>Verify that :
1. The group admin is able to see the Disable discussion forum option in the 3 dots kebab menu of group details page and admin is able to disable the discussion successfully
2.  The Forum icon should not be shown to the group member once the Discussion forum is disabled group by group admin.
3. the group admin is able to enable and disable  the discussion forum  multiple times to the selected group successfully.</t>
  </si>
  <si>
    <t>- Group should have been created and enabled the discussions already 
- Group admin should have added memebers to the group</t>
  </si>
  <si>
    <t>Scenario 1:
1.Open the sunbird portal
2.Login with valid credentials
3.Click on Profile icon &gt; My groups
4.Click on any created group for which the logged in user is the group Admin
5. Click on the 3 dots kebab menu 
6. Observe the Disable discussions option is displayed
7. Click on the Disable discussion option 
8. Observe Disable discussion forum popup popup is displayed
9. Click on Disable discussions button 
10. Observe DF disabled popup message is displayed
Scenario 2:
1. Open the sunbird portal
2. Login with valid group (member of the group)
3. Click on Profile Icon
4. Click on "My Groups"
4. Click on the group which has created by group admin
5. Observe Forum icon is not displayed next to 3 dotted kebab menu in the group details page
Scenario 3:
1. Open the sunbird portal
2. Login with valid credentials (creator of the group)
3. Click on Profile icon &gt; My Groups
4. Click on any created group for which the logged in user is the group Admin 
5. Click on the 3 dots kebab menu 
6. Observe the Enable discussion option is displayed
7. Click on the Enable discussion option 
8. Observe Discussion Forum is enabled with success toast message
9. Click on the 3 dotted menu again
10. Click on Disable discussion option
11. Observe Disable discussion forum popup is displayed
12. Click on Disable discussions button 
13. Observe DF disabled popup message is displayed</t>
  </si>
  <si>
    <t>The Disable discussion forum option should be showing in the group details page when the group admin opens  the Group Discussion forum enabled group.
==============
The join discussion forum option should not be shown to the member once the Discussion forum is disabled group.
================
The group admin should be able to enable and disable  the discussion forum  multiple times to the selected group successfully.</t>
  </si>
  <si>
    <t>Verify that the DF option is enabled in a group and the user is able to create a DF for group</t>
  </si>
  <si>
    <t>-Group is created and available in My Groups
-Enable the discussion forum</t>
  </si>
  <si>
    <t>1. Open the sunbird portal
2. Login with valid credentials
3. Click on profile Icon
3. Click on My Groups 
4. Click on any created group
5. Click on 3 dotted option
6. Select Enable discussions
7. Observe Discussion Forum is added successfully 
8. Observe DF icon is displayed
9. Click on forum icon
10.Click on general discussion 
11. Click on start Discussion</t>
  </si>
  <si>
    <t>User must should be allowed to create DF in the group, if DF is enabled in the group</t>
  </si>
  <si>
    <t>verifyDFenabledInGroupAndUserAbletoCreateDF</t>
  </si>
  <si>
    <t>Verify that
1. the user is able to create a topic in the discussion forum successfully below filling the below fields
 -.  Discussion topic(mandatory)
 - . Please elaborate your question or idea here (mandatory)
 -. Tags(optional)
2. the user is able to reply to selected topic successfully in the disscusion forum.</t>
  </si>
  <si>
    <t>1. Open the Sunbird portal
2. Login with valid credentials 
4. Click on Profile Icon
5. Click on MY Groups
6. Click on any created group
7. Click on Forum Icon
8. Click on Start Discussion
9. Fill the mandatory fields then click on submit button
1. Open the Sunbird portal
2. Login with valid credentials 
4. Click on Profile Icon
5. Click on MY Groups
6. Click on any created group
7. Click on Forum Icon
8. Click on Start Discussion
9. Fill the mandatory fields then click on submit button
10. Open the created topic
11. reply to the created topic then click on post reply button</t>
  </si>
  <si>
    <t>1. The user should be able to create a thread in the discussion forum successfully below filling the below fields
- Discussion topic (mandatory) 
- Please elaborate your question or idea here(mandatory) 
- Tags(optional)
2. The user should be able to reply to selected thread successfully in the disscusion forum.</t>
  </si>
  <si>
    <t>userMemberAbleToCreateThreadInDFAndReplyOnTheSameThread</t>
  </si>
  <si>
    <t>Verify that the user is able to edit  Discussion topic, Please elaborate your question or idea here, TAG's and the replies given by user</t>
  </si>
  <si>
    <t>-Group is created and available in My Groups
- Enable the discussion forum
- General discussion should be created already</t>
  </si>
  <si>
    <t>1. Open the sunbird portal
2. Login with Valid credential
3. Click on My Groups from Profile icon
4. Click on any created group
5. Click on Forum Icon
6. Click on general discussion
6. Open the created topic
7. Click on Kebab menu and select Edit Option
8. Edit the Discussion topic, Please elaborate your question or idea here and TAG's 
9. Click on Update
10. Click on pencil icon to edit the post
11. Edit the post then click on update button</t>
  </si>
  <si>
    <t>User should be able to edit Discussion topic, Please elaborate your question or idea here, TAG's  and the replies given by him/her</t>
  </si>
  <si>
    <t>SB-22647</t>
  </si>
  <si>
    <t>Verify that the user is able to open his DF created for a group (DF is already created)</t>
  </si>
  <si>
    <t>-Group should have been created and DF should have been enabled already.
-General discussion should have been started already</t>
  </si>
  <si>
    <t>1. Open the sunbird portal
2. Login with valid credentials
3. Click on Profile Icon and select "My Groups"
4. Click on any created group
5. Click on Forum Icon
6. Observe Created Discussion in the Forum</t>
  </si>
  <si>
    <t>user is able to open his DF created for a group (DF is already created)</t>
  </si>
  <si>
    <t xml:space="preserve"> Verify that only trying to delete the DF the user is displayed with pop up "Are you sure you want to delete this topic? Your action cannot be undone"
1) and the user is able to successfully delete
2) or choose cancel if dont want to delete</t>
  </si>
  <si>
    <t>1. Open the sunbird portal
2. Login with valid credentials
3. Click on Profile Icon and select "My Groups"
4. Click on any created group
5. Click on Forum Icon
6. Click on general discussion
7. Open the created topic
8. Click on kebab menu
9. Click on delete
10. Observe</t>
  </si>
  <si>
    <t>The deleted topic must be removed from the the DF</t>
  </si>
  <si>
    <t>SB-23638</t>
  </si>
  <si>
    <t xml:space="preserve">Verify that in the portal the close option is showing in the my discussion page when user clicks on the forum icon
</t>
  </si>
  <si>
    <t xml:space="preserve">-Group should have been created </t>
  </si>
  <si>
    <t xml:space="preserve">1. Open the sunbird portal 
2. Login with valid credentials with group admin
3. Click on My Groups from Profile Icon
4. Click on any created group
5.Click on Kebab menu
6.Enable the Discussion forum
7.Click on Forum icon
8. Click on My discussion tab
8.Observe the Close button on the right side of the page
</t>
  </si>
  <si>
    <t>The close option should show in the my discussion page when user clicks on the forum icon</t>
  </si>
  <si>
    <t>SB-23053</t>
  </si>
  <si>
    <t>Verify that the user is displayed with endless posts (more than 50-100 topics) just by scrolling through the page</t>
  </si>
  <si>
    <t>-Group should have been created
- Discussion forum should be enabled
- posts should be added already from 50 - 100</t>
  </si>
  <si>
    <t>1. Open the sunbird portal
2. Login with valid credentials
3. Click on My Groups from Profile Icon
4. Click on any created group
5. Click on Forum icon
6. Open General discussion 
7. Observe the 50 - 100 topics just by scrolling through the page</t>
  </si>
  <si>
    <t>User should be displayed with endless posts (more than 50-100 topics) just by scrolling through the page</t>
  </si>
  <si>
    <t>verifyThatTheUserIsAbleToSeeWithEndlessTopicsJustByscrollingThroughThePage</t>
  </si>
  <si>
    <t>SB-26829</t>
  </si>
  <si>
    <t xml:space="preserve">Verify that user is able to enable DF in groups </t>
  </si>
  <si>
    <t>User has account with special characters in Username
-Group should have been created</t>
  </si>
  <si>
    <t xml:space="preserve">1. Open the Portal
2. Login as Valid credential
3. Click on profile icon
4. Click on "My Groups"
5. Click on any created group
6. Click on the kebab menu then click on enable discussions </t>
  </si>
  <si>
    <t xml:space="preserve">User should be able to enable DF in groups </t>
  </si>
  <si>
    <t>verifyThatUserIsAbleToEnableDFInGroupsWithSplChar</t>
  </si>
  <si>
    <t>Verify that Ask a Question is replaced with Discussion Topic in Start Discussion Screen</t>
  </si>
  <si>
    <t xml:space="preserve">-Group should have been created and DF should have been enabled already.
</t>
  </si>
  <si>
    <t>1. Open the sunbird Portal
2. Login as valid credential
3. Click on profile icon
4. Click on My Groups
5. Click on any created group
6. Click on Forum Icon
7. Click on general discussion
8. Click on Start Discussion</t>
  </si>
  <si>
    <t>Ask a Question must be replaced with Discussion Topic in Start Discussion Screen</t>
  </si>
  <si>
    <t>verifyThatAskAQuestionIsReplacedWithDiscussionTopicInStartDiscussionScreen</t>
  </si>
  <si>
    <t>Verfiy that, Placeholder below Discussion Topic has “Type here (minimum 8 characters)”</t>
  </si>
  <si>
    <t>1. Open the sunbird Portal
2. Login as valid credential
3. Click on profile icon
4. Click on My Groups
5. Click on any created group
6. Click on Forum Icon
7. Click on general discussion
7. Click on Start Discussion
8. Observe the placeholder below Discussion Topic has “Type here (minimum 8 characters)”</t>
  </si>
  <si>
    <t>Placeholder below Discussion Topic has “Type here (minimum 8 characters)”</t>
  </si>
  <si>
    <t>VerfiyThatPlaceholderBelowDiscussionTopicHasMin8Char</t>
  </si>
  <si>
    <t xml:space="preserve">Verify that, Update button is replaced with “Submit” button </t>
  </si>
  <si>
    <t>1. Open the sunbird Portal
2. Login as valid credential
3. Click on profile icon
4. Click on My Groups
5. Click on any created group
6. Click on Forum Icon
7. Click on general discussion
7. Click on Start Discussion
8. Observe</t>
  </si>
  <si>
    <t xml:space="preserve">Update button is replaced with “Submit” button </t>
  </si>
  <si>
    <t>verifyThatUpdateButtonIsReplacedWithSubmitButton</t>
  </si>
  <si>
    <t>Verify that Camel Casing is proper for Views in Topic</t>
  </si>
  <si>
    <t xml:space="preserve">1. Open the sunbird Portal
2. Login as valid credential
3. Click on profile icon
4. Click on My Groups
5. Click on any created group
6. Click on Forum Icon
7. Click on general discussion
7. Click on start discussion
</t>
  </si>
  <si>
    <t>Camel casing must be proper</t>
  </si>
  <si>
    <t>Verify that, “Type here (minimum 10 characters)” is shown as placeholder for Topic Reply</t>
  </si>
  <si>
    <t>1. Open the sunbird Portal
2. Login as valid credential
3. Click on profile icon
4. Click on My Groups
5. Click on any created group
6. Click on Forum Icon
7. Click on general discussion
7. Click on created topic
8. Observe</t>
  </si>
  <si>
    <t>“Type here (minimum 10 characters)” is shown as placeholder for Topic Reply</t>
  </si>
  <si>
    <t>verifyThatPlaceholderForTopicReplyAsMin10Char</t>
  </si>
  <si>
    <t>SB-25977</t>
  </si>
  <si>
    <t>Verify that, User is able to view the latest 50 topics by default</t>
  </si>
  <si>
    <t>-Group should have been created and DF should have been enabled already.
-General discussion should have been created more 50 topics</t>
  </si>
  <si>
    <t>1. Open the sunbird Portal
2. Login as valid credential
3. Click on profile icon
4. Click on My Groups
5. Click on any created group
6. Click on Forum Icon
7. Click on General Discussion
8. Observe</t>
  </si>
  <si>
    <t>By Default, the User must be shown 50 Topics at one go</t>
  </si>
  <si>
    <t>Verify that, User sees the next 50 topics on reaching the end of the Topics page</t>
  </si>
  <si>
    <t>1. Open the sunbird Portal
2. Login as valid credential
3. Click on profile icon
4. Click on My Groups
5. Click on any created group
6. Click on Forum Icon
7. Click on General Discussion
8. Scroll down till the page ends</t>
  </si>
  <si>
    <t>User must be able to view the next 50 topics on reaching the end of the Topics page</t>
  </si>
  <si>
    <t>verifyThatTheUserIsAbleToSeeFiftyTopicByOnescrollThroughThePage</t>
  </si>
  <si>
    <t>SB-25857</t>
  </si>
  <si>
    <t>Verify if user clicks on Tag menu, whene there are no tags available, user is shown with “No tags available” message on portal.</t>
  </si>
  <si>
    <t>1. Open the sunbird Portal
2. Login as Valid credential
3. Click on profile icon
4. Click on My Groups
5. Click on any created group
6. Click on Forum Icon
7. Click on Tags Option
8. Observe the message</t>
  </si>
  <si>
    <t>Valid message must be displayed</t>
  </si>
  <si>
    <t>VerifyThereAreNoTagsAvailableMessageOnPortal</t>
  </si>
  <si>
    <t xml:space="preserve">Verify if user clicks on Close button in DF page, then page should show a loading animation , before the corresponding page gets loaded on portal. </t>
  </si>
  <si>
    <t>1. Open the sunbird Portal
2. Login as Valid credential
3. Click on profile icon
4. Click on My Groups
5. Click on any created group
6. Click on Forum Icon
7. Click on Close button</t>
  </si>
  <si>
    <t>Loading animation must be shown on these screens</t>
  </si>
  <si>
    <t>LoadingAnimationIsShownOntheScreenAfterClickingCloseButton</t>
  </si>
  <si>
    <t xml:space="preserve">Verify if user clicks on Back button in DF page, then page should show a loading animation , before the corresponding page gets loaded on portal. </t>
  </si>
  <si>
    <t>1. Open the sunbird Portal
2. Login as Valid credential
3. Click on profile icon
4. Click on My Groups
5. Click on any created group
6. Click on Forum Icon
7. Click on Back button</t>
  </si>
  <si>
    <t>LoadingAnimationIsShownOntheScreenAfterClickingBackButton</t>
  </si>
  <si>
    <t>SB-25805</t>
  </si>
  <si>
    <t xml:space="preserve">Verify that the Group admin is able to enable the DF </t>
  </si>
  <si>
    <t>-Group should have been created</t>
  </si>
  <si>
    <t>1. Open the sunbird Portal
2. Login as Valid credential
3. Click on profile icon
4. Click on My Groups
5. Click on any created group
6. Click on kebab menu then Click on enable discussions</t>
  </si>
  <si>
    <t xml:space="preserve">Group admin should be able to enable the DF </t>
  </si>
  <si>
    <t>Verify that user is able to view the category details in the DF.</t>
  </si>
  <si>
    <t>1. Open the sunbird Portal
2. Login as Valid credential
3. Click on profile icon
4. Click on My Groups
5. Click on any created group
7. Click on Forum Icon
8. Click on categories tab</t>
  </si>
  <si>
    <t>user should be able to view the category details in the DF</t>
  </si>
  <si>
    <t>createDFandValidateTagsPostReplyDiscussCardCommentPostReplySavedPostAndRecentPost</t>
  </si>
  <si>
    <t>Verify that user is able to start discussion and create a Topic</t>
  </si>
  <si>
    <t>1. Open the sunbird Portal
2. Login as Valid credential
3. Click on profile icon
4. Click on My Groups
5. Click on any created group
6. Click on Forum Icon
7. Click on General discussion
7. Click on start discussion and create a topic</t>
  </si>
  <si>
    <t>user should be able to start discussion and create a Topic</t>
  </si>
  <si>
    <t>Verify that user is able to reply to any discussion topic</t>
  </si>
  <si>
    <t>1. Open the sunbird Portal
2. Login as Valid credential
3. Click on profile icon
4. Click on My Groups
5. Click on any created group
6. Click on Forum Icon
7. Click on General discussion
8. Open created topic
9. reply to the created topic</t>
  </si>
  <si>
    <t>user should be able to reply to any discussion topic</t>
  </si>
  <si>
    <t>Verify that user is able to reply to a any reply which is added in the discussion</t>
  </si>
  <si>
    <t xml:space="preserve">1. Open the sunbird Portal
2. Login as Valid credential
3. Click on profile icon
4. Click on My Groups
5. Click on any created group
6. Click on Forum Icon
7. Click on General discussion
8. Click on created topic 
9. create reply to the created topic
10. create reply to the created reply  </t>
  </si>
  <si>
    <t>user should be able to reply to a any reply which is added in the discussion</t>
  </si>
  <si>
    <t>Verify that user is able to Vote to any post in the discussion
Verify that user is able to upvote and also displayed with all the upvotes
Verify that user is able to downvote and also displayed with all the downvotes</t>
  </si>
  <si>
    <t>1. Open the sunbird Portal
2. Login as Valid credential
3. Click on profile icon
4. Click on My Groups
5. Click on any created group
6. Click on Forum Icon
7. Click on General discussion
8. Click on created topic
9. Click on upvote and downvote
10. Click on My discussion tab
11. Click on upvote and downvote tab
12. Observe</t>
  </si>
  <si>
    <t>user should be able to Vote to any post in the discussion
user should be able to upvote and also displayed with all the upvotes
user should be able to downvote and also displayed with all the downvotes</t>
  </si>
  <si>
    <t>Verify that user is displayed with the tags list</t>
  </si>
  <si>
    <t>-Group should have been created and DF should have been enabled already.
Tags are already added while creating the topic</t>
  </si>
  <si>
    <t>1. Open the sunbird Portal
2. Login as Valid credential
3. Click on profile icon
4. Click on My Groups
5. Click on any created group
6. Click on Forum Icon
7. Click on Tags tab
8. Observe</t>
  </si>
  <si>
    <t>user should be able to displayed with the tags list</t>
  </si>
  <si>
    <t>userDisplayedWithTagListAndTagAnyTopic</t>
  </si>
  <si>
    <t>Verify that user is able to tag any related topic</t>
  </si>
  <si>
    <t>-Group should have been created and DF should have been enabled already</t>
  </si>
  <si>
    <t>1. Open the sunbird Portal
2. Login as Valid credential
3. Click on profile icon
4. Click on My Groups
5. Click on any created group
6. Click on Forum Icon
7. Click on General discussion
8. Click on Start Discussion and add tag while creating topic</t>
  </si>
  <si>
    <t>user should be able to tag any related topic</t>
  </si>
  <si>
    <t>Veirfy that user is able to view "My Discussions"</t>
  </si>
  <si>
    <t>1. Open the sunbird Portal
2. Login as Valid credential
3. Click on profile icon
4. Click on My Groups
5. Click on any created group
6. Click on Forum Icon
7. Click on My Discussion.</t>
  </si>
  <si>
    <t>user should be able to view "My Discussions"</t>
  </si>
  <si>
    <t>Verify that user is displayed with the recent posts</t>
  </si>
  <si>
    <t>1. Open the sunbird Portal
2. Login as Valid credential
3. Click on profile icon
4. Click on My Groups
5. Click on any created group
6. Click on Forum Icon
7. Click on My Discussion.
8. Click on Recent posts</t>
  </si>
  <si>
    <t>user should be able to displayed with the recent posts</t>
  </si>
  <si>
    <t>Verify that user is displayed with saved post</t>
  </si>
  <si>
    <t>1. Open the sunbird Portal
2. Login as Valid credential
3. Click on profile icon
4. Click on My Groups
5. Click on any created group
6. Click on Forum Icon
7. Click on My Discussion.
8. Click on Saved posts</t>
  </si>
  <si>
    <t>user should be displayed with saved post</t>
  </si>
  <si>
    <t>Verify that group admin is able to disable the discussions</t>
  </si>
  <si>
    <t xml:space="preserve">Enable the DF
-Group is created and available in My Groups
</t>
  </si>
  <si>
    <t>1. Open the sunbird Portal
2. Login as Valid credential
3. Click on profile icon
4. Click on My Groups
5. Click on any created group
6. click on kebab menu 
7. Click on disable discussions</t>
  </si>
  <si>
    <t>user should be able to disable the discussions</t>
  </si>
  <si>
    <t>Verify that the user is able to delete the Comments &amp; Replies created in the DF</t>
  </si>
  <si>
    <t>- Group should have been created and DF should have been enabled already.
- Comments &amp; Replies are created</t>
  </si>
  <si>
    <t>1. Open the sunbird Portal
2. Login as Valid credential
3. Click on profile icon
4. Click on My Groups
5. Click on any created group
6. Click on Forum Icon
7. Click on General discussion
8. Open created topic
9.Click on Delete icon at Comments &amp; Replies
10. Click on OK button at the confirmation popup</t>
  </si>
  <si>
    <t>The deleted comment and replies must be removed from the the DF</t>
  </si>
  <si>
    <t>SB-27453</t>
  </si>
  <si>
    <t xml:space="preserve">Verify that the notifications for groups can be turned ON/OFF not only at the platform level but also at the tenant level </t>
  </si>
  <si>
    <t>1. "*" : It will allow for all tenants
2. "tn": it will allow only for tamilnadu
3. "OFF": To disable for all states
4. To allow multiple channel . please write as comma separated : e.g : enable_tenant_config: ap,ka</t>
  </si>
  <si>
    <t>1. Open the Sunbird portal
2. Login as Valid User
3. Go to notification icon</t>
  </si>
  <si>
    <t xml:space="preserve">Notifications for groups can be turned ON/OFF not only at the platform level but also at the tenant level </t>
  </si>
  <si>
    <t>SB-27832</t>
  </si>
  <si>
    <t>Verify that audit events are generated for DF enabled via Courses</t>
  </si>
  <si>
    <t>Login to greylog and view the audit events
DF is enabled for course</t>
  </si>
  <si>
    <t>1. Open  the Sunbird portal
2. Login with valid credentials
3. Click on course tab
4. Open the course
5. Click on forum icon</t>
  </si>
  <si>
    <t>User should get the audit events for DF enabled via course in the greylog</t>
  </si>
  <si>
    <t xml:space="preserve">Verify that audit events are generated for DF enabled via Groups in the graylog </t>
  </si>
  <si>
    <t>Login to greylog and view the audit events
-Group should have been created</t>
  </si>
  <si>
    <t>1. Open the Sunbird portal
2. Login with valid credentials
3. Click on profile Icon
3. Click on My Groups
4. Click on any created Group
5. Click on kebab menu and enable the discussion forum</t>
  </si>
  <si>
    <t>User should get the audit events for DF enabled via group in the greylog</t>
  </si>
  <si>
    <t xml:space="preserve">Verify that audit events are generated for topic created in the graylog </t>
  </si>
  <si>
    <t>Login to greylog and view the audit events
-Group should have been created and DF should have been enabled already</t>
  </si>
  <si>
    <t xml:space="preserve">1. Open  the Sunbird portal
2. Login with valid credentials
3. Click on profile Icon
3. Click on My Groups
4. Click on any created Group
5. Click on forum icon
6. Click on general discussion
7. Click on start discussion
8. Fill the mandatory fields and Click on submit
9. Observe the audit events for topic created in the graylog </t>
  </si>
  <si>
    <t>User should get the audit events for topics creation in the greylog</t>
  </si>
  <si>
    <t xml:space="preserve">Verify that audit events are generated for created responses for any post in the graylog </t>
  </si>
  <si>
    <t>Login to greylog and view the audit events
-Group should have been created and DF should have been enabled already</t>
  </si>
  <si>
    <t xml:space="preserve">1. Open  the Sunbird portal
2. Login with valid credentials
3. Click on profile Icon
4. Click on My Groups
5. Click on any created Group
6. Click on forum icon
7. Click on general discussion
8. Click on created topic
9. Repy to the any post
10.Observe the audit events for created responses for any post in the graylog </t>
  </si>
  <si>
    <t xml:space="preserve">User should get the audit events for created responses for any post in the graylog </t>
  </si>
  <si>
    <t>Verify that audit events are generated for upvotes in graylog</t>
  </si>
  <si>
    <t>1. Open  the Sunbird portal
2. Login with valid credentials
3. Click on profile Icon
4. Click on My Groups
5. Click on any created Group
6. Click on forum icon
7. Click on general discussion
6. Click on upvote icon for  any post/topic
7.Observe the audit events for upvotes in graylog</t>
  </si>
  <si>
    <t>User should get the audit events for upvote in the greylog</t>
  </si>
  <si>
    <t>Verify that audit events are generated for downvotes in graylog</t>
  </si>
  <si>
    <t>1. Open  the Sunbird portal
2. Login with valid credentials
3. Click on profile Icon
4. Click on My Groups
5. Click on any created Group
6. Click on forum icon
7. Click on general discussion
6. Click on downvote icon for  any post/topic
7. Observe the audit events for downvotes in graylog</t>
  </si>
  <si>
    <t>User should get the audit events for downvote in the greylog</t>
  </si>
  <si>
    <t>User in "My groups screen" is displayed with below options
1. Group info icon at the top
2. Create group icon
3. Place holder images
4. Text "you are just a step away from creating group"
5. Create group button with create group icon</t>
  </si>
  <si>
    <t xml:space="preserve">1. Open Sunbird App
2. Login as new user
3. Click on Hamburger menu
4. Click on My Groups
5. Observe </t>
  </si>
  <si>
    <t>User in "My groups screen" should be displayed with below options
1. Group info icon at the top
2. Create group icon
3. Place holder images
4. Text "you are a click away from creating group"
5. Create group button with create group icon</t>
  </si>
  <si>
    <t>verifyMyGroupsPage</t>
  </si>
  <si>
    <t>Verify that Groups are ordered by Recently created is displayed first in both the sections below
1. Groups in which user is Admin
2. Groups in which user is added</t>
  </si>
  <si>
    <t>1. Open Sunbird App
2. Login with valid credentials
3. Click on hamburger menu
4. Click on My Groups
5. Observe the groups</t>
  </si>
  <si>
    <t>Groups are ordered by Creation date( Recently created is displayed first) in both the sections below
1. Groups in which he/she is Admin
2. Groups in which he/she is added</t>
  </si>
  <si>
    <t>Verify if user is already created few groups post clicking on My groups user is displayed with all groups list user was created earlier and option to create new group
&amp;
Verify that post clicking on "Create group" button user is redirected to group details screen where s/he has to enter group information</t>
  </si>
  <si>
    <t>1. User is already logged into app
2. Few groups are created already</t>
  </si>
  <si>
    <t>1. Open Sunbird app
2. Login with valid user credentials
3. Tap on hamburger menu
4. Tap on my groups
5. Observe
6. Again tap on "Create group" icon
7. Observe</t>
  </si>
  <si>
    <t>&gt; User should be displayed with all the groups list and create group button
&gt; User should be redirected to group details screen where s/he has to enter group information</t>
  </si>
  <si>
    <t>SH-1224</t>
  </si>
  <si>
    <t>Verfify that the group’s guidelines (I agree to SUNBIRD's Group guidelines) option is showing when the user  opens group  for the first time and group guidelines popup should not be shown once again if user accepts the group guidelines
&amp;&amp;
Verify that the Sunbird groups terms and conditions popup is showing  below Option when  the  user opens the my group page for the first time
1. “I agree to SUNBIRD's Group guidelines” text 
2.  check box 
3.  actual guidelines link.
4. Create group button (disabled by default)
Verify that the  user should not be  allowed to view the groups without accepting the Group guidelines</t>
  </si>
  <si>
    <t>1.Open the staging app
2.Login with Valid Credentials 
3.Tap on hamburger menu
4.Click on My Groups
5.Observe the (I agree to Sunbird's Group guidelines) option</t>
  </si>
  <si>
    <t xml:space="preserve"> the group’s guidelines (I agree to sunbird's Group guidelines) option should be shown when the user  opens group  for the first time.
The  user should not be  allowed to view the groups without accepting the Group guidelines while Create Group</t>
  </si>
  <si>
    <t>validateDikshaGroupGuidelinesWhileCreatingGroup</t>
  </si>
  <si>
    <t>Verify that in my groups screen, User is able to see an indication on the right side of the groups name for which s/he is a Admin</t>
  </si>
  <si>
    <t>1. User is already logged into app
2. Few groups are created already
3. User is already admin for atleast one group</t>
  </si>
  <si>
    <t>1. Open Sunbird app
2. Login with valid user credentials
3. Tap on hamburger menu
4. Tap on my groups
5. Observe</t>
  </si>
  <si>
    <t>User should see an indication on the group/s for which s/he is a Admin</t>
  </si>
  <si>
    <t>SH-805</t>
  </si>
  <si>
    <t>Verify that the  primary/additional contents are showing  based on  the selected BMCS value by default</t>
  </si>
  <si>
    <t xml:space="preserve">1.Open Sunbird staging mobile App
2.Login with valid credentials
3.Tap on Hamburger menu
4.Tap on My groups
5.Tap on the created group
6.Tap on Add Activity 
7.Tap on any Category 
8.Apply BMCS filter and observe </t>
  </si>
  <si>
    <t xml:space="preserve"> primary/additional contents are showing  based on  the selected BMCS value by default</t>
  </si>
  <si>
    <t>createGroupAddActivityWithBMCSfilter</t>
  </si>
  <si>
    <t>Verify that Group admin is able to click on the Kebab menu of the added activity and is displayed with "Remove activity" from the Group</t>
  </si>
  <si>
    <t>Should have existing activities
-Group should have been created</t>
  </si>
  <si>
    <t>1. Open Sunbird app.
2. Login with valid user  credential.
3. Tap on hamburger menu.
4. Tap on My Groups.
5. Click on any created group 
6. Click on kabab menu of added activity.
7. Click on Remove activity.
8. Observe.</t>
  </si>
  <si>
    <t>User should be displayed with "Remove activity" button in kebab menu</t>
  </si>
  <si>
    <t>DeleteActivityOfGroup</t>
  </si>
  <si>
    <t>SB-25668</t>
  </si>
  <si>
    <t>Verify that If the Group admin is also a batch mentor/creator for the same activity, s/he will see option to activity dashboard only</t>
  </si>
  <si>
    <t>Group Admin has clicked on the activity card on the mobile app</t>
  </si>
  <si>
    <t>1. Launch the Mobile App
2. Login as Admin with valid credentials
3. From the dashboard, click on Profile
4. Click on My Groups
5. Click on any one Group created by the Admin
6. Activity Dashboard Tab</t>
  </si>
  <si>
    <t>User must be able to see Activity Dashboard Tabs</t>
  </si>
  <si>
    <t>verifyCourseDashBoardAndActivityDashboardInGroups</t>
  </si>
  <si>
    <t xml:space="preserve">Verify on clicking of any activity card that has been assigned to the group then, User should be taken to the corresponding toc page (be it textbook, course etc.,)
</t>
  </si>
  <si>
    <t>1. Launch the Mobile App
2. Login with valid credentials
3.Tap on hamburger menu.
4. Click on My Groups
5. Click on any one Group created by the Admin
6. Click on Activity card
7. Observe TOC page should be opened up</t>
  </si>
  <si>
    <t>On click of any activity card that has been assigned to the group then, User should be taken to the corresponding toc page (be it textbook, course etc.,)</t>
  </si>
  <si>
    <t>SB-25539</t>
  </si>
  <si>
    <t>Verify that user name column is freezed when user scrolls in the Activity Dashboard screen till bottom of the screen</t>
  </si>
  <si>
    <t>User is logged in to the mobile app
Course which has more than 5 assessment added and already added to the group  
-Group should have been created</t>
  </si>
  <si>
    <t>1. Launch the Staging Mobile App
2. Login with valid credentials
3.Tap on hamburger menu.
4. Click on My Groups
5. Click on any one Group created by the Admin
6. Click on course Activity card
7. Consume it
8. Click on Activity dashboard
5. Scroll till bottom/sideways of the Activity page</t>
  </si>
  <si>
    <t>Username (Created By) must be freezed, when user scrolls down till bottom of the Activity Page</t>
  </si>
  <si>
    <t>validateActivityPageInActivityDashboard</t>
  </si>
  <si>
    <t>Verify that user name column alone needs to be frozen and the rest of the columns need to be scrollable</t>
  </si>
  <si>
    <t>User is logged in to the mobile app
Course which has more than 5 assessment added and already added to the group 
-Group should have been created</t>
  </si>
  <si>
    <t>1. Launch the Staging Mobile App
2. Login with valid credentials
3.Tap on hamburger menu.
4. Click on My Groups
5. Click on any one Group created by the Admin
6. Click on course Activity card
7. Consume it
8. Click on Activity dashboard
5. Observe</t>
  </si>
  <si>
    <t>User name column alone needs to be frozen and the rest of the columns need to be scrollable</t>
  </si>
  <si>
    <t>https://project-sunbird.atlassian.net/browse/ED-2464</t>
  </si>
  <si>
    <t>SB-26830</t>
  </si>
  <si>
    <t>Verify that User has enrolled &amp; completed a Course (From the Group) which has Certificate attached</t>
  </si>
  <si>
    <t>-Group should have been created
Course which has certificate and already added to the group</t>
  </si>
  <si>
    <t>1. Launch the Staging Mobile App
2. Login with valid credentials
3.Tap on hamburger menu.
4. Click on My Groups
5. Click on any one Group created by the Admin
6. Click on course with certificate that has been added in group
7. Consume the course</t>
  </si>
  <si>
    <t>User has enrolled &amp; completed a Course (From the Group) which has Certificate attached</t>
  </si>
  <si>
    <t>verifyUserAbleToConsumeCertificateCourseFromGroupActivity</t>
  </si>
  <si>
    <t>Verify that User is able to download certificate which is added to group</t>
  </si>
  <si>
    <t>- Course with certificate should have been added to groups by group admin
-Group should have been created</t>
  </si>
  <si>
    <t>1. Launch the Staging Mobile App
2. Login with valid credentials
3.Tap on hamburger menu.
4. Click on My Groups
5. Click on any one Group created by the Admin
6. Click on course with certificate that has been added in group
7. Consume the course completely
8. Click on profile Icon
9. Click on certificate button to download under My learning</t>
  </si>
  <si>
    <t>User should be able to download certificate which is added to group</t>
  </si>
  <si>
    <t>naveennov24</t>
  </si>
  <si>
    <t>Verify that User receives a notification post completing the certificate Course which is added to group</t>
  </si>
  <si>
    <t>1. Launch the Staging Mobile App
2. Login with valid credentials
3.Tap on hamburger menu.
4. Click on My Groups
5. Click on any one Group created by the Admin
6. Click on course with certificate that has been added in group
7. Consume the course completely
6. Click on bell icon at the top
7. Observe notification</t>
  </si>
  <si>
    <t>User should receive a notification, post completing the certificate Course which is added to group</t>
  </si>
  <si>
    <t>Verifyreceivedcompletioncertificatenotificationforcoursewhichisaddedtogroup</t>
  </si>
  <si>
    <t>Verify that the Admin of the Group is able to click on members tab and view all members for the selected group
&amp;
Verify that the Admin of the Group is able to click on Activities and see details of all activities for the selected group</t>
  </si>
  <si>
    <t xml:space="preserve">-Group should have been created and already added few members to that group
-Group should have been created and already added few activities to that group
</t>
  </si>
  <si>
    <t>1. Launch the Staging Mobile App
2. Login with valid credentials
3.Tap on hamburger menu.
4. Click on My Groups
5. Click on any one Group created by the Admin
6. Click on members tab
7. Observe
1. Launch the Staging Mobile App
2. Login with valid credentials
3.Tap on hamburger menu.
4. Click on My Groups
5. Click on any one Group created by the Admin
6. Click on Activities tab
7. Observe</t>
  </si>
  <si>
    <t>Admin of the Group is able to click on memebrs tab and see details of all members for the selected group
&amp;
Admin of the Group is able to click on Activities and see details of all activities for the selected group</t>
  </si>
  <si>
    <t>AddMembers</t>
  </si>
  <si>
    <t xml:space="preserve">SB-27449
</t>
  </si>
  <si>
    <t>Verify that Group Admin alone is notified when a member leaves the Group</t>
  </si>
  <si>
    <t>- User should have installed sunbird mobile App
-Group should have been created
- Group admin should have added member</t>
  </si>
  <si>
    <t xml:space="preserve">1. Open the sunbird mobile app
2. Login with valid credential as group member
3. Click on hamburger menu
4. Click on My Groups
5. Click on created group which has created by group admin
6. Click on kebab menu 
7. Click on leave group
8. Logout from the App
9. Login with the group admin credentials
10. Click on bell Icon
11. Observe the notification
</t>
  </si>
  <si>
    <t>Group Admin alone is notified when a member leaves the Group</t>
  </si>
  <si>
    <t>validateMemberRemovedNotificationMessageInMember</t>
  </si>
  <si>
    <t>Verify that all the Groups where the user is an Admin is displayed first and then all the Groups which he is part of is displayed below</t>
  </si>
  <si>
    <t>1. Open the sunbird mobile app
2. Login with valid credential as group admin
3. Click on hamburger menu
4. Click on My Groups
5. Click on created group
6. Observe"</t>
  </si>
  <si>
    <t>all the Groups where the user is an Admin is displayed first and then all the Groups which he is part of is displayed below</t>
  </si>
  <si>
    <t xml:space="preserve">Verify that member of the group can see the group admin name below the group name
</t>
  </si>
  <si>
    <t>- Group admin should have added memebers to the group
-Group should have been created</t>
  </si>
  <si>
    <t>1. Open Sunbird app.
2. Login with valid credential as group member
3. Tap on hamburger menu.
4. Tap on My Groups.
5. Open group which has created by admin.
6. Observe.</t>
  </si>
  <si>
    <t xml:space="preserve">Group member should be able to see the group admin name below the group name
</t>
  </si>
  <si>
    <t>Verify that creator of the groups can add members by adding Sunbird ID of the member
Verify that user sees the confirmation message before adding members to the group
&amp;
Verify that User name's first letter is displayed in Avatar post clicking on verify button</t>
  </si>
  <si>
    <t>1. Open Sunbird app
2. Login with valid user credentials
3. Tap on hamburger menu
4. Tap on my groups
5. Tap on created group
6. Click on Add member
7. Add Sunbird ID and Click on Verify button
8. Observe</t>
  </si>
  <si>
    <t>Verify that creator of the groups can add members by adding Sunbird ID of the person</t>
  </si>
  <si>
    <t>Verify that user is displayed with FTUE pop up which explains how to add member to the group, after clicking on Add member for the first time in the group.</t>
  </si>
  <si>
    <t>-Group should have been created
Login as new user</t>
  </si>
  <si>
    <t>1. Open Sunbird app
2. Login with valid credentials
3. Tap on hamburger menu
4. Tap on my groups
5. Tap on created group
6. Click on Add Member
7. Verify that user is displayed with an FTUE pop up for first time that explains how to add member</t>
  </si>
  <si>
    <t>If User sees an FTUE pop that explains how to add member, while trying add member for the first time.</t>
  </si>
  <si>
    <t>Verify that when user clicks on information button when adding the member to the group, regarding the Sunbird id should be displayed as “Where can i see the SUNBIRD ID?”</t>
  </si>
  <si>
    <t>1. Open staging mobile app
2. Login with valid user credentials
3. Tap on hamburger menu
4. Tap on my groups
5. Tap on any created group
6. Click on Add member
7. Click on 'i' Icon
8. Observe</t>
  </si>
  <si>
    <t>Verify that information regarding the Sunbird id should be displayed when user clicks on “Where can i see the SUNBIRD ID?”</t>
  </si>
  <si>
    <t>Verify that when admin adds members to the group, added members should be displayed in the group
&amp;
Verify that User can see the total number of members in the selected group in the Members tab</t>
  </si>
  <si>
    <t>1. Open Sunbird app
2. Login with valid user credentials
3. Tap on hamburger menu
4. Tap on my groups
5. Tap on created group
6. Click on Add member
7. Add Sunbird ID and Click on Verify button
8. Observe member tab</t>
  </si>
  <si>
    <t>added members should be displayed in the groups
&amp;
User can see the total number of members in the selected group</t>
  </si>
  <si>
    <t>Verify that members in the groups are ordered in alphabetical order in group details screen</t>
  </si>
  <si>
    <t>-Group should have been created and few members already added to the group by group admin</t>
  </si>
  <si>
    <t>1. Open Mobile App.
2. Login with valid user  credential.
3. Tap on hamburger menu.
4. Tap on My Groups.
5. Tap on created group
6. Observe the members tab
6. verify Members in the group are ordered in alphabetical oreder</t>
  </si>
  <si>
    <t>members in the groups are ordered in alphabetical order in group details screen</t>
  </si>
  <si>
    <t xml:space="preserve">Verify that the group admin should be able to view the primary category content progress if the content is trackable 
&amp;&amp;
Verify that the group admin should be able to view the addditional category content progress if the content is trackable </t>
  </si>
  <si>
    <t xml:space="preserve">1.Open staging app
2.Login with valid credentials
3.Tap on Hamburger menu
4.Tap on My groups
5.Tap on the  created group
6.Tap on Primary content and observe </t>
  </si>
  <si>
    <t xml:space="preserve"> group admin should be able to view the primary category content progress if the content is trackable </t>
  </si>
  <si>
    <t>Manjula10nov</t>
  </si>
  <si>
    <t>VerifyUserIsAbleToViewPrimaryAndAdditionalContentProgressIfTheContentIsTrackable</t>
  </si>
  <si>
    <t xml:space="preserve">Verify that User is able to see his/her name in the beginning of the list irrespective of whether she/he is admin or not
&amp;
Verify that user is able to remove any member who is an Admin in the selected group
</t>
  </si>
  <si>
    <t>- Group admin should have added memebers to the group 
- Group admin should have made any member as admin</t>
  </si>
  <si>
    <r>
      <rPr>
        <rFont val="&quot;Trebuchet MS&quot;"/>
        <color theme="1"/>
        <sz val="11.0"/>
      </rPr>
      <t xml:space="preserve">Scenario1 &amp; 2:
</t>
    </r>
    <r>
      <rPr>
        <rFont val="&quot;Trebuchet MS&quot;"/>
        <color theme="1"/>
        <sz val="11.0"/>
      </rPr>
      <t>1. Open Sunbird app.
2. Login with valid user  credential.
3. Tap on hamburger menu.
4. Tap on My Groups.
5. Open any group in which he/she is group admin.
6. Tap on kabab menu of group member under member tab.
7. Tap on remove member
8. Observe popup get's displayed
9. Tap on Remove member button
10. Observe members is removed from group</t>
    </r>
  </si>
  <si>
    <t>- Group members should see his/her name in the beginning of the list
=============
- Group admin should be able to remove any member</t>
  </si>
  <si>
    <t>RemoveMember</t>
  </si>
  <si>
    <t xml:space="preserve">SB-27449
</t>
  </si>
  <si>
    <t>Verify that Group Member is notified, when she/he is added to the group</t>
  </si>
  <si>
    <t>- User should have installed sunbird mobile App
- Group admin should have added member</t>
  </si>
  <si>
    <t xml:space="preserve">1. Open the staging mobile app
2. Login with group admin credentials
3. Click on hamburger menu
4. Click on My groups
5. Open any self created group
6. Add the user into group
7. Add course to the group
8. Logout from the App
9. Login with custodian user
10. Observe the notification 
</t>
  </si>
  <si>
    <t>Group Member should be notified, when she/he is added to the group</t>
  </si>
  <si>
    <t>validateMemberAddedNotificationMessageInMember</t>
  </si>
  <si>
    <t>Verify that Group Member is notified in bell icon, when she/he is removed from the group</t>
  </si>
  <si>
    <t xml:space="preserve">1. Open the staging mobile app
2. Login with group admin credentials
3. Click on hamburger menu
4. Click on My groups
5. Open any self created group
6. Click on members tab
7. Observe next to member icon there is 3 dotted menu option
8. Click on it &gt; Remove from group
9. Remove member popup is displayed
10. Tap on Remove member button
11. Observe memeber is removed from group
12. Logout from the App
13. Login with custodian user
14. Observe the belll icon notification </t>
  </si>
  <si>
    <t>Group Member is notified in bell icon, when she/he is removed from the group</t>
  </si>
  <si>
    <t>Verify that Group Member is notified in bell icon, When an activity is assigned to the group</t>
  </si>
  <si>
    <t xml:space="preserve">1. Open the sunbird mobile app
2. Login with group admin credentials
3. Click on hamburger menu
4. Click on My groups
5. Open any self created group
6. Tap on Add activity button in the group
7. Select any content options
8. Tap on Add to group on any content card
9. Observe content is added to group
7. Logout from the App
8. Login with group member credentials
9. Observe the notification  </t>
  </si>
  <si>
    <t>validateActivityAssignedAndUnassignedToGroupNotificationMsgInMember</t>
  </si>
  <si>
    <t>Verify that, Group Member is notified in bell icon, When an activity is Unassigned to the group</t>
  </si>
  <si>
    <t>User should have installed sunbird mobile App</t>
  </si>
  <si>
    <t xml:space="preserve">1. Open the sunbird mobile app
2. Login with group admin credentials
3. Click on hamburger menu
4. Click on My groups
5. Open any self created group
6. Remove any activity from the group
7. Logout from the App
8. Login with custodian user
9. Observe the notification </t>
  </si>
  <si>
    <t>Group Member is notified in bell icon, When an activity is Unassigned to the group</t>
  </si>
  <si>
    <t>Verify that Group Members are notified when an Group is deleted by the Admin</t>
  </si>
  <si>
    <t xml:space="preserve">1. Open the sunbird mobile app
2. Login with valid credentials
3. Click on My Groups
4. Click on Any Group
5. Click on kebab menu 
6. Click on Delete group
</t>
  </si>
  <si>
    <t>Group Members are notified when an Group is deleted by the Admin</t>
  </si>
  <si>
    <t>validateGroupDeletedNotificationMessageInMember</t>
  </si>
  <si>
    <t>SB-24224</t>
  </si>
  <si>
    <t>Verify that Names of all the group members are displayed in the Dashboard when clicked on Activity dashboard</t>
  </si>
  <si>
    <r>
      <rPr>
        <rFont val="&quot;Trebuchet MS&quot;"/>
        <color theme="1"/>
        <sz val="11.0"/>
      </rPr>
      <t xml:space="preserve">Logged in user is a </t>
    </r>
    <r>
      <rPr>
        <rFont val="&quot;Trebuchet MS&quot;"/>
        <color theme="1"/>
        <sz val="11.0"/>
      </rPr>
      <t>Group Admin</t>
    </r>
    <r>
      <rPr>
        <rFont val="&quot;Trebuchet MS&quot;"/>
        <color theme="1"/>
        <sz val="11.0"/>
      </rPr>
      <t xml:space="preserve"> on the Mobile App</t>
    </r>
  </si>
  <si>
    <t>1. Open the staging Mobile app
2. Login with valid credentials
3. Click on "My groups"
4. Click on any created group
5. Click on course activity
6. View the Activity dashboard</t>
  </si>
  <si>
    <t>Names of all the group members must be displayed to the Admin on the dashboard</t>
  </si>
  <si>
    <t>verifyAdminAbleToViewAllMetricsOfDashboard</t>
  </si>
  <si>
    <t>Verify that in mobile in Groups the Member's Assesment Progress is displayed in Percentage completed</t>
  </si>
  <si>
    <r>
      <rPr>
        <rFont val="&quot;Trebuchet MS&quot;"/>
        <color theme="1"/>
        <sz val="11.0"/>
      </rPr>
      <t xml:space="preserve">Logged in user is a </t>
    </r>
    <r>
      <rPr>
        <rFont val="&quot;Trebuchet MS&quot;"/>
        <color theme="1"/>
        <sz val="11.0"/>
      </rPr>
      <t>Group Admin</t>
    </r>
    <r>
      <rPr>
        <rFont val="&quot;Trebuchet MS&quot;"/>
        <color theme="1"/>
        <sz val="11.0"/>
      </rPr>
      <t xml:space="preserve"> on the Mobile App</t>
    </r>
  </si>
  <si>
    <t>1. Open staging mobile app
2. Login with valid credentials
3. Click on My Groups
4. Open any group
5. Click on any Course 
6. View the Activity dashboard
7. Download CSV file</t>
  </si>
  <si>
    <t>Members Assesment Progress must be displayed in Percentages completed</t>
  </si>
  <si>
    <t>Verify that the functionality of Download CSV works properly</t>
  </si>
  <si>
    <r>
      <rPr>
        <rFont val="&quot;Trebuchet MS&quot;"/>
        <color theme="1"/>
        <sz val="11.0"/>
      </rPr>
      <t xml:space="preserve">Logged in user is a </t>
    </r>
    <r>
      <rPr>
        <rFont val="&quot;Trebuchet MS&quot;"/>
        <color theme="1"/>
        <sz val="11.0"/>
      </rPr>
      <t>Group Admin</t>
    </r>
    <r>
      <rPr>
        <rFont val="&quot;Trebuchet MS&quot;"/>
        <color theme="1"/>
        <sz val="11.0"/>
      </rPr>
      <t xml:space="preserve"> on the Mobile App</t>
    </r>
  </si>
  <si>
    <t>1. Open the App on the Mobile
2. Login as Group Admin
3. Click on "My groups"
4. Click on any created group
5. Click on course activity
3. View the Option to view Activity Dashboard on the group details page
4. Click on Download CSV tab</t>
  </si>
  <si>
    <t>CSV must get downloaded in an Excel Format</t>
  </si>
  <si>
    <t>validateMemberNameAndProgressInDownloadedCSVFileAsExcelFormat</t>
  </si>
  <si>
    <t>Verify that Download CSV is displayed in the Activity dashboard of Course toc page in Group</t>
  </si>
  <si>
    <r>
      <rPr>
        <rFont val="&quot;Trebuchet MS&quot;"/>
        <color theme="1"/>
        <sz val="11.0"/>
      </rPr>
      <t xml:space="preserve">Logged in user is a </t>
    </r>
    <r>
      <rPr>
        <rFont val="&quot;Trebuchet MS&quot;"/>
        <color theme="1"/>
        <sz val="11.0"/>
      </rPr>
      <t>Group Admin</t>
    </r>
    <r>
      <rPr>
        <rFont val="&quot;Trebuchet MS&quot;"/>
        <color theme="1"/>
        <sz val="11.0"/>
      </rPr>
      <t xml:space="preserve"> on the Mobile App</t>
    </r>
  </si>
  <si>
    <t>1. Open staging mobile app
2. Login with valid credentials
3. Click on My Groups
4. Open any group
5. Click on any Course 
6. View the Activity dashboard</t>
  </si>
  <si>
    <t>Downlaod as CSV must be displayed on the dashboard</t>
  </si>
  <si>
    <t>Verify that Group Admin can see below metrics as part of dashboard;
1. List of all activities assigned to the group (If its a trackable collection only)
2. Member’s name, Activity progress and individual Assessments) for the selected activity
3. If the selected activity does not have score for Assessments, it is shown as “NA”
4. If the selected activity has a progress of ‘0' or the score as '0’, the same is shown</t>
  </si>
  <si>
    <r>
      <rPr>
        <rFont val="&quot;Trebuchet MS&quot;"/>
        <color theme="1"/>
        <sz val="11.0"/>
      </rPr>
      <t xml:space="preserve">Logged in user is a </t>
    </r>
    <r>
      <rPr>
        <rFont val="&quot;Trebuchet MS&quot;"/>
        <color theme="1"/>
        <sz val="11.0"/>
      </rPr>
      <t>Group Admin</t>
    </r>
    <r>
      <rPr>
        <rFont val="&quot;Trebuchet MS&quot;"/>
        <color theme="1"/>
        <sz val="11.0"/>
      </rPr>
      <t xml:space="preserve"> on the Mobile App</t>
    </r>
  </si>
  <si>
    <t>1. Open the staging Mobile app
2. Login with valid credentials
3. Click on "My groups"
4. Click on any created group
5. Click on course activity
6. View the Option to view Activity Dashboard on the group details page</t>
  </si>
  <si>
    <t>Verify that Group Admin is able to see the last updated Message for the metrics for the selected activity</t>
  </si>
  <si>
    <r>
      <rPr>
        <rFont val="&quot;Trebuchet MS&quot;"/>
        <color theme="1"/>
        <sz val="11.0"/>
      </rPr>
      <t xml:space="preserve">Logged in user is a </t>
    </r>
    <r>
      <rPr>
        <rFont val="&quot;Trebuchet MS&quot;"/>
        <color theme="1"/>
        <sz val="11.0"/>
      </rPr>
      <t>Group Admin</t>
    </r>
    <r>
      <rPr>
        <rFont val="&quot;Trebuchet MS&quot;"/>
        <color theme="1"/>
        <sz val="11.0"/>
      </rPr>
      <t xml:space="preserve"> on the Mobile App</t>
    </r>
  </si>
  <si>
    <t>1. Open the App on the Mobile
2. Login as Group Admin
3. View the Option to view Activity Dashboard on the group details page
4. View the last updated Message for the metrics for the selected activity</t>
  </si>
  <si>
    <t>Last updated Message must be displayed to the Group Admin</t>
  </si>
  <si>
    <t>validateLastUpdatedMessageInActivityDashboard</t>
  </si>
  <si>
    <t>Verify that group Admin User is able to download the metrics for the selected activity as a CSV</t>
  </si>
  <si>
    <r>
      <rPr>
        <rFont val="&quot;Trebuchet MS&quot;"/>
        <color theme="1"/>
        <sz val="11.0"/>
      </rPr>
      <t xml:space="preserve">Logged in user is a </t>
    </r>
    <r>
      <rPr>
        <rFont val="&quot;Trebuchet MS&quot;"/>
        <color theme="1"/>
        <sz val="11.0"/>
      </rPr>
      <t>Group Admin</t>
    </r>
    <r>
      <rPr>
        <rFont val="&quot;Trebuchet MS&quot;"/>
        <color theme="1"/>
        <sz val="11.0"/>
      </rPr>
      <t xml:space="preserve"> on the Mobile App</t>
    </r>
  </si>
  <si>
    <t>1. Open the App on the Mobile
2. Login with valid credentials who is Group Admin
3. View the Option to view Activity Dashboard on the group details page
4. Click on Download CSV</t>
  </si>
  <si>
    <t>Group Admin must be able to download the Metrics for the selected activity</t>
  </si>
  <si>
    <t>Verify that, User is able to see the below details in the CSV file
1. Member’s Name
2. Progress</t>
  </si>
  <si>
    <r>
      <rPr>
        <rFont val="&quot;Trebuchet MS&quot;"/>
        <color theme="1"/>
        <sz val="11.0"/>
      </rPr>
      <t xml:space="preserve">Logged in user is a </t>
    </r>
    <r>
      <rPr>
        <rFont val="&quot;Trebuchet MS&quot;"/>
        <color theme="1"/>
        <sz val="11.0"/>
      </rPr>
      <t>Group Admin</t>
    </r>
    <r>
      <rPr>
        <rFont val="&quot;Trebuchet MS&quot;"/>
        <color theme="1"/>
        <sz val="11.0"/>
      </rPr>
      <t xml:space="preserve"> on the Mobile App</t>
    </r>
  </si>
  <si>
    <t>1. Open the App on the Mobile
2. Login as Group Admin
3. Click on "My groups"
4. Click on any created group
5. Click on course activity
6. View the Option to view Activity Dashboard on the group details page
7. Click on Download CSV
8. View the details in CSV</t>
  </si>
  <si>
    <t xml:space="preserve">Group Admin must be able to see all the details in CSV
1. Member’s Name
2. Progress
</t>
  </si>
  <si>
    <t>Verify the functionality of Option to View Activity Dashboard</t>
  </si>
  <si>
    <r>
      <rPr>
        <rFont val="&quot;Trebuchet MS&quot;"/>
        <color theme="1"/>
        <sz val="11.0"/>
      </rPr>
      <t xml:space="preserve">Logged in user is a </t>
    </r>
    <r>
      <rPr>
        <rFont val="&quot;Trebuchet MS&quot;"/>
        <color theme="1"/>
        <sz val="11.0"/>
      </rPr>
      <t>Group Admin</t>
    </r>
    <r>
      <rPr>
        <rFont val="&quot;Trebuchet MS&quot;"/>
        <color theme="1"/>
        <sz val="11.0"/>
      </rPr>
      <t xml:space="preserve"> on the Mobile App</t>
    </r>
  </si>
  <si>
    <t xml:space="preserve">1. Open the App on the Mobile
2. Login as Group Admin
3. Click on "My groups"
4. Click on any created group
5. Click on course activity
6. View the Option to view Activity Dashboard on the group details page
</t>
  </si>
  <si>
    <t>Group Admin must be able to view the Activity dashboard on the Mobile App</t>
  </si>
  <si>
    <t>verifyGroupAdminAbleToViewActivityDashBoardOption</t>
  </si>
  <si>
    <t>Verify that, User sees a count against the bell icon which indicates that there are unread notifications of group</t>
  </si>
  <si>
    <t>- User should have installed sunbird mobile App
- Grop admin should have added memeber
- Group admin should have added or removed some activity</t>
  </si>
  <si>
    <t>1. Open the sunbird mobile app
2. Login with group member
3. Observe bell icon is showing the count on the notifications</t>
  </si>
  <si>
    <t>User sees a count against the bell icon which indicates that there are unread notifications.</t>
  </si>
  <si>
    <t>Verify that in group, User can clear all notifications in one go</t>
  </si>
  <si>
    <t>1. Open the sunbird mobile app
2. Login with valid credentials
3. Click on the notification bell icon
4.Click on the clear button</t>
  </si>
  <si>
    <t>User should be able to clear all notifications in one go</t>
  </si>
  <si>
    <t>Verify that, User can delete notifications one by one</t>
  </si>
  <si>
    <t>1. Open the sunbird mobile app
2. Login with valid credentials
3. Click on the notification bell icon
4. Tap on delete option 
5. observe the notification is getting delete
6. Repeat step no 4 and observe</t>
  </si>
  <si>
    <t>User should be able to delete notifications one by one</t>
  </si>
  <si>
    <t xml:space="preserve">Verify that, Notifications must be self destructive if the Count reaches 30 for the device </t>
  </si>
  <si>
    <t>- User should have installed sunbird mobile App
- Grop admin should have added memeber
- Group admin should have added or removed some activity
- Notifications should have been added 30 times</t>
  </si>
  <si>
    <t>1. Open the sunbird mobile app
2. Login with valid credentials
3. Click on the notification bell icon
4. Observe if the count reaches 30 then notification must be self destructive</t>
  </si>
  <si>
    <t>Notifications must be self destructive if the Count reaches 30 for the device</t>
  </si>
  <si>
    <t>Verify that all the Notifications must be clickable</t>
  </si>
  <si>
    <t>1. Open the sunbird mobile app
2. Login with valid credentials
3. Click on the notification bell icon
4.Click on the each notification</t>
  </si>
  <si>
    <t>All the Notifications should be clickable</t>
  </si>
  <si>
    <t>Verify that when user is adding the Course activity to the group, User can open and view the Course toc before adding it to the groups and also user is not able to play the course contents
&amp;
Verify that user is able to search for the course by applying filter when User is adding the Course activity to the group</t>
  </si>
  <si>
    <t>1. Open Sunbird App
2. Login with valid user credentials
3. Click on Hamburger menu
4. Click on My groups
5. Click on Add activity
6. Click on course activity
7. Select any Course
8. Click on "View activity" button
9. Observe
-----------------
1. Open Sunbird App
2. Login with valid user credentials
3. Click on Hamburger menu
4. Click on My groups
5. Click on Add activity
6. Click on course activity
7. Click on Search bar
8. Search for any Course by applying filters
9. Observe</t>
  </si>
  <si>
    <t>user can open and view toc of the course before adding it to the groups and user cannot play the course contents
&amp;
user is able to search for the course by applying filter parameters</t>
  </si>
  <si>
    <t>Verify that the only parent course progress is showing when the user downloads CSV file of the Nested course from the group</t>
  </si>
  <si>
    <t>1. Open Sunbird App
2. Login with valid credentials
3. Click on Hamburger menu
4. Click on My Groups
5. Click on any group in which user is admin
6. Click on Nested course
7. Click on Activity dashboard
8. Clcik on Download as CSV
9. Observe</t>
  </si>
  <si>
    <t>Only parent course progress is downloaded</t>
  </si>
  <si>
    <t>onlyParentCourseProgressIsDisplayedWhenDownloadedAsCSVofANestedCourse</t>
  </si>
  <si>
    <t>1. Verify that Admin is able to view the course progress(percentage) of all the members in the group
2. Verify that when member in the group is made non-admin the progress of other members is not shown any more
3. Verify that user who is admin of group  is able to search a member in the group and view the course progress
4. Verify that user is able to sort all the members in group by course progress
5. Verify that user is able to make any member as Admin in the Selected Group
6. Verify that members with Admin rights are grouped together in alpabetical order followed by  members who are not admins in alphabetical order
7. Verify that admin is able to remove the members from the group and removed member should not be displayed in group details
8. Verify that user is able to leave group</t>
  </si>
  <si>
    <t xml:space="preserve">1. Open Sunbird App
2. Login with valid user credentials
3. Click on Hamburger menu
4. Click on My Groups
5. Click on the group in which user is admin
6. Click on Members tab and Observe
7. Click on Activities tab and click on the Course added
7. Observe the progress of all members
8. Click on Search space ans type the member to be searched
9. Click on the icon next to the Course and sort based on the Users or progress
</t>
  </si>
  <si>
    <t>1. Admin is able to view the course progress(percentage) of all the members in the group
2. when member in the group is made non-admin the progress of other members is not shown any more
3. user who is admin of group  is able to search a member in the group and view the course progress
4. user is able to sort all the members in group by course progress
5. user is able to make any member as Admin in the Selected Group
6. members with Admin rights are grouped together in alpabetical order followed by  members who are not admins in alphabetical order
7. admin is able to remove the members from the group and removed member should not be displayed in group details
8. user is able to leave group</t>
  </si>
  <si>
    <t>Namrata07Nov</t>
  </si>
  <si>
    <t>verifyAllActivitiesOfGroupDashboard
verifyNonAdminUnableToViewTheProgressOfOtherMembers</t>
  </si>
  <si>
    <t>Verify that member is able to view all the Groups as below when clicked on My Groups
1. Groups for which he/she is an Admin
2. Groups in which he/she is being assigned or added to  
&amp;
Verify that the user is indicated as Admin on the Group Card in the Below scenarios
1. Creator Admin
2. Assigned Admin of the Group</t>
  </si>
  <si>
    <t>1. Open Sunbird App
2. Login with valid user credentials
3. Click on Hamburger menu
4. Click on My groups
5. Observe the listed groups
-----------------------
1. Open Sunbird App
2. Login with valid user credentials
3. Click on Hamburger menu
4. Click on My groups
5. Click on any group
6. Observe below the group name</t>
  </si>
  <si>
    <t>member is able to view all the Groups as below when clicked on My Groups
1. Groups for which he/she is an Admin
2. Groups in which he/she is being assigned or added to  
&amp;
user is indicated as Admin on the Group Card in the Below scenarios
1. Creator Admin
2. Assigned Admin of the Group</t>
  </si>
  <si>
    <t>Verify that validation message is displayed when user trying to create group by keeping mandatory fields blank and without agreeing the terms and condition</t>
  </si>
  <si>
    <t>1. Open Sunbird app
2. Login with valid user credentials
3. Tap on hamburger menu
4. Tap on my groups
5. Tap on "Create group" icon
6. Tap on create group button by keeping mandatory fileds blank
7. Tap on create group button
8. Observe</t>
  </si>
  <si>
    <t>Proper validation message should be displayed</t>
  </si>
  <si>
    <t>Verify that the Admin of the Group is able to click on Activities tab and see all the assigned activities
&amp;
Verify that the Admin of the group able to add a activity to the Group by clicking on "Add Activity"</t>
  </si>
  <si>
    <t>1. Open Mobile App.
2. Login with valid user  credential.
3. Tap on hamburger menu.
4. Tap on My Groups.
5. Create a group / Tap on any own created group.
6. Tap on Activites.
7. Click on Add activity.
8. Select which Activity want to add.
9. Click add for group.
10. Observe.</t>
  </si>
  <si>
    <t>Verify that the Admin of the Group is able to click on Activities and see  all the assigned activities
&amp;
Verify that the Admin able to add a activity to the Group by clicking on "Add to group activity"</t>
  </si>
  <si>
    <r>
      <rPr>
        <rFont val="&quot;Trebuchet MS&quot;"/>
        <color theme="1"/>
        <sz val="11.0"/>
      </rPr>
      <t>Verify that the</t>
    </r>
    <r>
      <rPr>
        <rFont val="&quot;Trebuchet MS&quot;"/>
        <color theme="1"/>
        <sz val="11.0"/>
      </rPr>
      <t xml:space="preserve"> group admin is able to view all the contents based on the primary and additional category type while adding the contents to the group</t>
    </r>
  </si>
  <si>
    <t xml:space="preserve">1.Open staging app
2.Login with valid credentials
3.Tap on Hamburger menu
4.Tap on My groups
5.Tap on the created group
6.Tap on Add Activity and observe </t>
  </si>
  <si>
    <t xml:space="preserve"> group admin is able to view all the contents based on the primary and additional category type while adding the contents to the group</t>
  </si>
  <si>
    <t>verifyCategoriesInAddActivityOfAlreadyCreatedGroup</t>
  </si>
  <si>
    <t xml:space="preserve">Verify that the group member is able to view  assigned activities based on  primary category  &amp; additional category contents
</t>
  </si>
  <si>
    <t>1.Open staging app
2.Login with valid credentials
3.Tap on Hamburger menu
4.Tap on My groups
5.Tap on the created group</t>
  </si>
  <si>
    <t xml:space="preserve"> group member should be  able to view all the assigned activities based on  primary category  &amp; additional category contents
</t>
  </si>
  <si>
    <t>verifyMemberAbletoViewPrimaryAndAdditionalCategoryContentInAnAlreadyCreatedGroup</t>
  </si>
  <si>
    <t>Verify that the group admin should be able to view all the user details without progress if the user consumed primary category content is not trackable
&amp;&amp;
Verify that the group admin should be able to view all the user details without progress if the user consumed additional category content is not trackable</t>
  </si>
  <si>
    <t xml:space="preserve">1.Open staging app
2.Login with valid credentials
3.Tap on Hamburger menu
4.Tap on My groups
5.Tap on the created group
6.Tap on  APrimary category  content and observe  </t>
  </si>
  <si>
    <t>group admin should be able to view all the user details without progress if the user consumed primary category content is not trackable</t>
  </si>
  <si>
    <t>VerifyProgressIsNotDisplayForNotTrackableContent</t>
  </si>
  <si>
    <t>Verify that the all the tagged additional category contents are showing when group admin selects additional  category while adding contents to the group</t>
  </si>
  <si>
    <t xml:space="preserve">1.Open staging app
2.Login with valid credentials
3.Tap on Hamburger menu
4.Tap on My groups
5.Tap on the created group
6.Tap on Add Activity 
7.Tap on Additional Category and observe </t>
  </si>
  <si>
    <t xml:space="preserve"> tagged additional category contentsshould be  showing when group admin selects additional  category while adding contents to the group</t>
  </si>
  <si>
    <t>Verify that the correct details(like name in regional language , progress etc) are showing in the downloaded members progress report.</t>
  </si>
  <si>
    <t>1.Open the Staging App
2. Login with valid user.
3. Go to my groups
4. Open any created group
5. Open any trackable content/activity.
6. click  on download.
7. Open the downloaded report.</t>
  </si>
  <si>
    <t>The correct details(like name in regional language , progress etc) should be shown in the downloaded members progress report.</t>
  </si>
  <si>
    <t>VerifyMembersNameIsDiplayedInRegionalLanguage</t>
  </si>
  <si>
    <t>ED-2817</t>
  </si>
  <si>
    <t>SH-1220</t>
  </si>
  <si>
    <t>in the displayed active groups, Verify that the groups are showing in decending oder based on the recent activity added in the active group when the group admin/Assigned admin/group member opens the my groups page. 
&amp;
in the displayed suspended groups, Verify that the groups are showing in decending oder in the suspended  groups when the group admin/Assigned admin/Group member opens the my groups page.</t>
  </si>
  <si>
    <t>1.Open the staging App
2.Login with valid  user.
3.Click on the avatar icon
4.Click on "My Groups"
5.Observe the order 
--------------------------------
1.Open the staging App
2.Login with valid  user
3.Click on the avatar icon
4.Click on "My Groups"
5.Observe the order of the suspended groups</t>
  </si>
  <si>
    <t xml:space="preserve"> the groups should be shown in decending oder based on the recent activity added in the active group when the group admin opens the my groups page. </t>
  </si>
  <si>
    <t>verifygroupsdescendingorderonrecentactivity</t>
  </si>
  <si>
    <t>Verify that the Deactivate group option is showing  in group details page when the group admin clicks on kebab menu</t>
  </si>
  <si>
    <t xml:space="preserve">1.Open the staging App
2.Login with Valid Credentials
3.Click on Profile Icon
4.Click on My Groups
5.Click on any group
6.Click on kebab menu
7.Observe the group details page
</t>
  </si>
  <si>
    <t>Group admin should be able to see Deactivate group option in group details page when the admin clicks on kebab menu.</t>
  </si>
  <si>
    <t>verifyActivateAndDeactivateGroupDetails</t>
  </si>
  <si>
    <t>SH-1217</t>
  </si>
  <si>
    <t>Verify that the group admin should not be allowed to perform  Below actions on suspended Groups.
 1. Adding members to the group.
 2. Adding Activities to the group.
 3. Update the group details.
 4. Assigning the Group admin role to the members</t>
  </si>
  <si>
    <t>1.Open the staging app
2.Login with Valid Credentials as group admin
3.Click on Hamburger menu
4.Click on My Groups
5.Click on the any group 
6.Click on kebab menu
7.Click on Deactivate group  details page.
8.Observe</t>
  </si>
  <si>
    <t>Group admin should not be allowed to perform  Below actions on suspended Groups.
 1. Adding members to the group.
 2. Adding Activities to the group.
 3. Update the group details.
 4. Assigning the Group admin role to the members</t>
  </si>
  <si>
    <t>Verify that the download member's progress report option is showing for the trackable content types in member progress page 
&amp;
Verify the the group admin is able to click on download the members progress report in members progress page</t>
  </si>
  <si>
    <t>1.Open the Staging App.
2. Login with valid user.
3. Go to my groups
4. Open any created group
5. Open any trackable content/activity..</t>
  </si>
  <si>
    <t>The download member's progress report option should be shown for the trackable content types in member progress page 
The group admin should be able to click on download the members progress report in members progress page</t>
  </si>
  <si>
    <t>verifydownloadprogressreportingroup</t>
  </si>
  <si>
    <t>SB-29709</t>
  </si>
  <si>
    <t>Verify that in mobile user “NA” Text is available in the downloaded csv file in the group if user does not consume the assessment</t>
  </si>
  <si>
    <t>1. Open staging Mobile App
2. Login with valid credential
3. Click on profile icon.
4. Click on group.
5. Open self created group.
6. Click on Activity.
7. Click on Activity dashboard.
8. Download CSV file.
9. Observe.</t>
  </si>
  <si>
    <t>“NA” Text is available in the csv file if user does not consume the assessment.</t>
  </si>
  <si>
    <t>verifyNATextIsNotDisplayedInDownloadedCSVFileOfActivityDashboard</t>
  </si>
  <si>
    <t>Verify that the Groups are displayed in below order when the group admin/Assigned admin and Group members opens the   my groups page.
 1. Active groups.
 2. Suspended groups.</t>
  </si>
  <si>
    <t xml:space="preserve">1.Open the staging url
2.Login with valid  user.
3.Click on the avatar icon
4.Click on "My Groups"
5.Observe the order </t>
  </si>
  <si>
    <t>the Groups are displayed in below order when the group admin/Assigned admin and Group members opens the   my groups page.
 1. Active groups.
 2. Suspended groups.</t>
  </si>
  <si>
    <t>verifyActiveGroupsFirstAndSuspendedGroupsLastInMyGroups</t>
  </si>
  <si>
    <t>Verify that Only Group Creator Admin is Displayed with the below options on clicking the Kebab menu
1.Edit Group Details
2.Delete Group
&amp;
Verify that only group creator Admin is able to Click on "Delete Group" and assigned admin dont have option to delete the group</t>
  </si>
  <si>
    <t xml:space="preserve">Scenario 1 -
1. Open Mobile App.
2. Login with valid user  credential.
3. Tap on hamburger menu.
4. Tap on My Groups.
5. Open any own created  group.
6. Click on Kabab menu right side of the page.
7. Observe.
Scenario 2 -
1. Open Mobile App.
2. Login with valid user  credential.
3. Tap on hamburger menu.
4. Tap on My Groups.
5. Open any own created  group.
6. Click on kabab menu right side of the page.
7. Click on delete Group.
8. Verify Admin able to delete the Group.
Scenario 2 -
1. Open Mobile App.
2. Login with valid user  credential.
3. Tap on hamburger menu.
4. Tap on My Groups.
5. Open any own created  group.
6. Click on kabab menu right side of the page.
8. Verify Member is not able to delete the group
</t>
  </si>
  <si>
    <t>Only Group Creator Admin is Displayed with the below options on clicking the Kebab menu
1.Edit Group Details
2.Delete Group
&amp;
only group creator Admin is able to Click on "Delete Group" and assigned admin dont have option to delete the group</t>
  </si>
  <si>
    <t>DeleteGroup</t>
  </si>
  <si>
    <t>Verify that the Member in Group is  able to view all activities in the group
&amp;
Verify that Member is able to consume the course/Activity assigned in the Group</t>
  </si>
  <si>
    <t>Scenario 1-
1. Open Mobile App.
2. Login with valid user  credential.
3. Tap on hamburger menu.
4. Tap on My Groups.
5. Open group.
6. Observe.
Scenario 2 -
1. Open Mobile App.
2. Login with valid user  credential.
3. Tap on hamburger menu.
4. Tap on My Groups.
5. Open group.
6. Click on activity.
7. Verify member is able to consume the course/activity assigned in group.</t>
  </si>
  <si>
    <t>the Member in Group is  able to view all activities in the group
&amp;
Member is able to consume the course/Activity assigned in the Group</t>
  </si>
  <si>
    <t>SB-24908</t>
  </si>
  <si>
    <t>Verify that the Top Yellow Bar is displayed as curved on the left corner at the Activities Page in the Groups</t>
  </si>
  <si>
    <t>1. Open staging mobile App
2. Login with valid credentials
3. Click Hamburger menu
4. Click on Group created by you
5. Cick on Activities tab
6. Observe the top left corner</t>
  </si>
  <si>
    <t>Top Yellow Bar should be displayed as curved on the left corner at the Activities Page</t>
  </si>
  <si>
    <t>PriyaAug14</t>
  </si>
  <si>
    <t>validatetopyellowbarisdisplayed</t>
  </si>
  <si>
    <t>SB-24693</t>
  </si>
  <si>
    <t>Discussion Forum</t>
  </si>
  <si>
    <t>Verify that in DF of Group when user clicks on View Icon, User must be displayed with list of Discussions</t>
  </si>
  <si>
    <t>Logged in user has clicked on the option to view discussion forum on the mobile app (groups or courses context)</t>
  </si>
  <si>
    <t>1. Open the Mobile App 
2. Login with valid credentials
3. Go to My Groups
4. Click on Discussion Forum
5. Click on Topic
6. Click on View Icon</t>
  </si>
  <si>
    <t>verifyGeneralDiscussionsTopics</t>
  </si>
  <si>
    <t>SB-25804</t>
  </si>
  <si>
    <t xml:space="preserve">Verify that in Group all the DF workflows work fine with out any breakages in mobile app </t>
  </si>
  <si>
    <t>Enable the DF</t>
  </si>
  <si>
    <t>1. Open the staging mobile App
2. Login as Valid User
3. Click on Hamburger menu
4. Click on "My Groups"
5. Click on any created group
5. Click on Discussion Forum Icon
6. Check all the workflows</t>
  </si>
  <si>
    <t>All the DF workflows work fine with out any breakages in mobile app</t>
  </si>
  <si>
    <t>VerifyEnableDiscussionGroup</t>
  </si>
  <si>
    <t>Verify that in DF Ask a Question is replaced with Discussion Topic in Start Discussion Screen of the group</t>
  </si>
  <si>
    <t>1. Open the Mobile App 
2. Login with valid credentials
3. Go to My Groups
4. Click on Discussion Forum
5. Click on Start Discussion
6. Observe</t>
  </si>
  <si>
    <t>verifyStartDiscussionScreen</t>
  </si>
  <si>
    <t>Verfiy that when user clicks on "Start Discussion" in groups, popup is displayed and in the text field under Discussion Topic* label has the placeholder “Type here (minimum 8 characters)”</t>
  </si>
  <si>
    <t>1. Open staging mobile App
2. Login with valid credentials
3. Click on My groups
4. Click on Discussion forum
5. Click on Start Discussion 
6. Observe</t>
  </si>
  <si>
    <t xml:space="preserve"> Discussion Topic has “Type here (minimum 8 characters)”/Question is mandatory. It should be minimum 8 characters</t>
  </si>
  <si>
    <t>verifyMin8CharactersInDiscussionTopicEditFields</t>
  </si>
  <si>
    <t>Verify that when user clicks on "Start Discussion" in groups, popup is displayed and in the text field under Please elaborate your question or idea here* label has the placeholder “Type here (minimum 8 characters)”</t>
  </si>
  <si>
    <t>Please elaborate section has “Type here (minimum 8 characters)” as placeholder/Description is mandatory. It should be minimum 8 characters</t>
  </si>
  <si>
    <t xml:space="preserve">Verify that when user clicks on Start Discussion in groups the popup is displayed and in that "Update" button is replaced with “Submit” button </t>
  </si>
  <si>
    <t>Verify that in group DF, User is displayed with Camel Casing properly for Views in Topic Views</t>
  </si>
  <si>
    <t>1. Open the Mobile App 
2. Login as a Member
3. Go to My Groups
4. Click on Discussion Forum
5. Observe Topics</t>
  </si>
  <si>
    <t>validateViewsTextInDiscussionTopicIsInCamelCase</t>
  </si>
  <si>
    <t xml:space="preserve">Verify that when user clicks on Reply button of the post, the text field placeholder should have the the text displayed as “Type here (minimum 10 characters)” </t>
  </si>
  <si>
    <t>1. Open staging mobile app
2. Login with valid credentials
3. Go to My groups
4. Click on Discussion forum of any group
5. Click on any Discussion
6. Click on Reply button
7. observe</t>
  </si>
  <si>
    <t>Type here (minimum 10 characters)” is shown as placeholder for Topic Reply</t>
  </si>
  <si>
    <t>validateMinimum10CharactersInTopicReplyForMemberInGroups</t>
  </si>
  <si>
    <t>Verify Updated UI for DF pages</t>
  </si>
  <si>
    <t>1. Open the Mobile App 
2. Login as a Member
3. Go to My Groups
4. Click on Discussion Forum
5. View the Updated Text, Labels, CTA buttons, Watermarks, Tabs &amp; Menus</t>
  </si>
  <si>
    <t>verifyUpdatedUIIsDisplayedToUserInDiscussionForum</t>
  </si>
  <si>
    <t>SB-25978</t>
  </si>
  <si>
    <t xml:space="preserve">Verify that in the group user is able to Open all the tabs(Recent posts, Best posts, Saved posts, Upvoted and Downvoted) in the topics of the General Discussion </t>
  </si>
  <si>
    <t>Logged in user has clicked on the option to view topics on mobile app</t>
  </si>
  <si>
    <t>1. Open the staging Mobile App
2. Login with valid credentials
3. Click on Hamburger menu
4. Click on My Groups
5. Click on Discussion Forum Icon
6. Click on My Discussion Category
7. Observe the tabs</t>
  </si>
  <si>
    <t>User must be able to open ll the tabs in the General Discussion Topics</t>
  </si>
  <si>
    <t>Verify that user is able to view the latest 50 topics in Recent posts, Best posts, Saved posts, Upvoted and Downvoted by default.</t>
  </si>
  <si>
    <t>1. Open staging Mobile App
2. Login with valid credentials
3. Click on profile icon
4. Click on My Groups
5. Click on any created group
6. Click on Discussion Forum Icon
7. Click on my discussion
8. Observe  latest 50 topics in Recent posts, Best posts, Saved posts, Upvoted and Downvoted</t>
  </si>
  <si>
    <t>validateFiftyDiscussionTopicsUnderAnyCategoryOfMyDiscussions</t>
  </si>
  <si>
    <t xml:space="preserve">Verify that user sees the next 50 topics after refreshing/loading once user reaches the end of first 50 topics in Recent posts, Best posts, Saved posts, Upvoted and Downvoted </t>
  </si>
  <si>
    <t>1. Open staging Mobile App
2. Login with valid credentials
3. Go to My Profiles
4. Click on My Groups
5. Click on Discussion Forum Icon
6. Click on any General Discussion Category
7. Scroll down till the page ends</t>
  </si>
  <si>
    <t>User must be able to view the next 50 topics topics on reaching the end of the Topics page</t>
  </si>
  <si>
    <t>Verify that in mobile if user lands on DF page and clicks on Category --&gt; General discussion card, then user should show a loading animation before the corresponding page gets displayed</t>
  </si>
  <si>
    <t>User is a Member of a Group</t>
  </si>
  <si>
    <t>1. Open mobile App
2. Login with valid credentials
3. Go to My Profiles
4. Click on My Groups
5. Click on Category
6. Click on General Discussion
7. Observe</t>
  </si>
  <si>
    <t>validateLoadingAnimationForGeneralCategoryMyDiscussionsAndTapOptionForMemberOfGroup</t>
  </si>
  <si>
    <t>Verify that in mobile groups in DF when user clicks on Tags option, then page should show a loading animation and the corresponding Tag cards gets displayed</t>
  </si>
  <si>
    <t>1. Open the staging mobile App
2. Login with valid credentials
3. Click on Hamburger menu
4. Click on My Groups
5. Click on Discussion Forum Icon
6. Click on Tags Option
7. Observe</t>
  </si>
  <si>
    <t>Verify that in mobile groups in DF when user clicks on Tags card from Tag option, then page should show a loading animation and the corresponding page gets displayed</t>
  </si>
  <si>
    <t>1. Open the staging mobile App
2. Login with valid credentials
3. Click on Hamburger menu
4. Click on My Groups
5. Click on Discussion Forum Icon
6. Click on Tags Option
7. Click on Tags card
8. Observe</t>
  </si>
  <si>
    <t>Verify if user in Tags page and clicks on topics card, then page should show a loading animation before the corresponding page gets loaded</t>
  </si>
  <si>
    <t>1. launch the mobile App
2. Login with valid credentials
3. Go to My Profiles
4. Click on My Groups
5. Click on Discussion Forum Icon
6. Click on Tags Option
7. Click on Topics Card</t>
  </si>
  <si>
    <t>verifyLoadingAnimationInDiscussionForumForLoggedInWithMember</t>
  </si>
  <si>
    <t>Verify if user lands on DF page and clicks on My discussion option, then page should show a loading animation , before the corresponding page gets loaded on mobile</t>
  </si>
  <si>
    <t>1. launch the mobile App
2. Login as Member
3. Go to My Profiles
4. Click on My Groups
5. Click on Discussion Forum icon
6. Click on My Discussion Option</t>
  </si>
  <si>
    <t xml:space="preserve">Verify if user switched from any of these Categories, Tags and My discussion in DF page, then page should show a loading animation , before the corresponding page gets loaded on mobile app. </t>
  </si>
  <si>
    <t>1. launch the Mobile App
2. Login as Member
3. Go to My Profiles
4. Click on My Groups
5. Click on Discussion Forum Icon
6. Click on Tags/My Discussion/Categories</t>
  </si>
  <si>
    <t>Verify if user is in My discussion page and clicks on these all buttons Recent posts, Best posts, Saved posts, Upvoted and Downvoted, then page should show a loading animation , before the corresponding page gets loaded on mobile</t>
  </si>
  <si>
    <t>1. launch the mobile App
2. Login as Member
3. Go to My Profiles
4. Click on My Groups
5. Click on Discussion Forum Icon
6. Click on Recent/Best/Saved/Upvoted or Downvoted Posts
7. Observe the loading animation</t>
  </si>
  <si>
    <t>Verify if user lands on DF screen and clicks on Category general discussion card, then screen should show a loading animation before the corresponding screen gets loaded on mobile app</t>
  </si>
  <si>
    <t>1. launch the Mobile App
2. Login as Member
3. Go to My Profiles
4. Click on My Groups
5. Click on General Category</t>
  </si>
  <si>
    <t>Verify if user lands on DF screen and clicks on Tags option, then screen should show a loading animation before the corresponding page gets loaded on mobile app.</t>
  </si>
  <si>
    <t>1. launch the Mobile App
2. Login as Member
3. Go to My Profiles
4. Click on My Groups
5. Click on DF Icon
6. Click on Tags Option</t>
  </si>
  <si>
    <t xml:space="preserve">Verify if user clicks on Tags card, then page should show a loading animation before the corresponding page gets loaded on mobile app. </t>
  </si>
  <si>
    <t>1. launch the Mobile App
2. Login as Member
3. Go to My Profiles
4. Click on My Groups
5. Click on Tags Option</t>
  </si>
  <si>
    <t>Verify if user click of Tag menu and if there are no tags available then user is shown with “No tags available” message on mobile app</t>
  </si>
  <si>
    <t>1. launch the Mobile App
2. Login as Valid credential
3. Click on profile icon
4. Click on My Groups
5. Click on any created group
6. Click on Discussion Forum Icon
7. Click on Tags Option
8. Observe the message</t>
  </si>
  <si>
    <t>“No tags available” message must be displayed</t>
  </si>
  <si>
    <t>validateNoTagsAvailableMessage</t>
  </si>
  <si>
    <t xml:space="preserve">Verify if user lands on DF page and clicks on My discussion option, then page should show a loading animation before the corresponding page gets loaded on mobile app. </t>
  </si>
  <si>
    <t xml:space="preserve">1. launch the Mobile App
2. Login as Valid credential
3. Click on profile icon
4. Click on My Groups
5. Click on any created group
6. Click on Discussion Forum Icon
7. Click on My Discussion
8. Observe </t>
  </si>
  <si>
    <t xml:space="preserve">Verify if user clicks on Close button in DF page, then page should show a loading animation before the corresponding page gets loaded on mobile app. </t>
  </si>
  <si>
    <t>1. launch the Mobile App
2. Login as Valid credential
3. Click on profile icon
4. Click on My Groups
5. Click on any created group
6. Click on Discussion Forum Icon
7. Click on Close Button</t>
  </si>
  <si>
    <t>It should lands on groups page</t>
  </si>
  <si>
    <t>validateLoadingAnimationPostClickingBackAndCloseInDFForMemberOfGroup</t>
  </si>
  <si>
    <t xml:space="preserve">Verify if user clicks on Back button in DF page, then page should show a loading animation before the corresponding page gets loaded on mobile app. </t>
  </si>
  <si>
    <t>1. launch the Mobile App
2. Login as Valid credential
3. Click on profile icon
4. Click on My Groups
5. Click on any created group
6. Click on Discussion Forum Icon
7. Click on Back Button</t>
  </si>
  <si>
    <t xml:space="preserve">Verify if user switched from any of these Categories, Tags and My discussion in DF page, then page should show a loading animation before the corresponding page gets loaded on mobile app. </t>
  </si>
  <si>
    <t>1. launch the Mobile App
2. Login as Member
3. Click on profile icon
4. Click on My Groups
5. Click on any created group
6. Click on Discussion Forum Icon
7. Click on Tags/My Discussion/Categories</t>
  </si>
  <si>
    <t>validateLoadingAnimationForDifferentCategoriesOfMyDiscussionToMemberOfGroup</t>
  </si>
  <si>
    <t>Verify if user is in My discussion page and clicks on these all buttons Recent posts, Best posts, Saved posts, Upvoted and Downvoted, then page should show a loading animation before the corresponding page gets loaded on mobile app.</t>
  </si>
  <si>
    <t>1. launch the Mobile App
2. Login as Member
3. Click on profile icon
4. Click on My Groups
5. Click on any created group
6. Click on Discussion Forum Icon
7. Click on my discussion
7. Click on Recent/Best/Saved/Upvoted or Downvoted Posts
8. Observe the loading animation</t>
  </si>
  <si>
    <t xml:space="preserve">Verify that all the DF workflows work fine with out any breakages on mobile app </t>
  </si>
  <si>
    <t>1. launch the staging Mobile App
2. Login with valid User
3. Click on profile icon
4. Click on My Groups
5.Click on any created group
6. Click on Discussion Forum Icon
7. Create discussion and tags
8. Observe the discussion and tags are getting created successfully
9. Open any existing discussion and reply &gt; Submit
10. Click on save, upvote and downvote
11. Observe all the counts are showing correctly in my discussion section</t>
  </si>
  <si>
    <t xml:space="preserve">All the DF workflows work fine with out any breakages on mobile app </t>
  </si>
  <si>
    <t>verifyDiscussionForumWorkflowsWorksFine</t>
  </si>
  <si>
    <t>Verify that the telemetry events are getting generated when the admin remove the admin role of any member in the group</t>
  </si>
  <si>
    <t>User should have installed staging Sunbird mobile debug build
Group is created and available in My Groups</t>
  </si>
  <si>
    <t>1. Open staging latest mobile debug build
2. Login with valid credentials
3. Tap on Hamburger menu
4. Go to My Groups
5. Click on any created group
6. At the Members Section, click on the Kebab Icon
7. Select Dismiss as Admin
8. Click on Dismiss as Admin (Pop-up)</t>
  </si>
  <si>
    <t>{"ver":"3.0","eid":"INTERACT","ets":1613041764970,"actor":{"type":"User","id":"5e0f3d76-6728-4bf1-9393-fd7d90620112"},"context":{"cdata":[{"id":"e9ef3cae-56da-412e-8e35-a0e4c2cb2bd2","type":"GroupId"},{"id":"Course","type":"ActivityType"},{"id":"979cec2e-2881-404e-84a2-f21c3f2903b7","type":"UserSession"}],"env":"group","channel":"0126796199493140480","pdata":{"id":"staging.diksha.app","pid":"sunbird.app","ver":"3.7.646staging-debug"},"sid":"979cec2e-2881-404e-84a2-f21c3f2903b7","did":"48af90df70b29de911c25cb68375c850aa930570","rollup":{"l1":"0126796199493140480"}},"edata":{"type":"success","subtype":"","id":"dismiss-group-admin","pageid":"group-detail","extra":{"pos":[]}},"object":{"id":"","type":"","version":"","rollup":{}},"mid":"fb493339-0fe9-4b3e-9bde-3fdc8af4f907"}"</t>
  </si>
  <si>
    <t>event
: 
payload
: 
Xe
actor
: 
oe {type: 'User', id: 'd711644a-5583-40fd-9956-9ec5b5063bb7'}
context
: 
s {cdata: Array(3), env: 'group', channel: '01347076031606784034', pdata: oe, sid: '076f1c8b-4e61-45ce-bbad-e7b4ba36d31b', …}
edata
: 
{type: 'success', subtype: '', id: 'dismiss-group-admin', pageid: 'group-detail', extra: {…}}
eid
: 
"INTERACT"
ets
: 
1714728139095
mid
: 
"e15db3da-27cb-4a41-9037-fc053477b1e0"
object
: 
oe {id: '', type: '', version: '', rollup: {…}}
ver
: 
"3.0"
[[Prototype]]
: 
Ae
type
: 
"SAVE"
[[Prototype]]
: 
Object
namespace
: 
"TELEMETRY"
[[Prototype]]
: 
Object</t>
  </si>
  <si>
    <t>Circle3</t>
  </si>
  <si>
    <t>Verify that telemetry event gets captured when user clicks on "My groups" in the Hamburger menu</t>
  </si>
  <si>
    <t>1. Open staging latest mobile debug build
2. Login as guest user
3. Tap on Hamburger menu
4. Click on My Groups</t>
  </si>
  <si>
    <t>{"ver":"3.0","eid":"INTERACT","ets":1616494631590,"actor":{"type":"User","id":"a8128f7c-1002-449a-aacc-6258c63df7eb"},"context":{"cdata":[{"id":"2f89b60b-25d0-4b06-96fb-234af22e6cee","type":"UserSession"}],"env":"user","channel":"0126796199493140480","pdata":{"id":"staging.diksha.app","pid":"sunbird.app","ver":"3.8.709staging-debug"},"sid":"2f89b60b-25d0-4b06-96fb-234af22e6cee","did":"48af90df70b29de911c25cb68375c850aa930570","rollup":{"l1":"0126796199493140480"}},"edata":{"type":"TOUCH","subtype":"my-groups-clicked","id":"profile","pageid":"profile","extra":{"pos":[]}},"object":{"id":"","type":"","version":"","rollup":{}},"mid":"68760471-792b-4f42-a666-6b1bd9525d77"}"</t>
  </si>
  <si>
    <t xml:space="preserve">event
: 
payload
: 
Xe
actor
: 
oe {type: 'User', id: '4a3a9fe4-d16a-40cb-b29e-181f8892bedc'}
context
: 
s {cdata: Array(2), env: 'user', channel: '505c7c48ac6dc1edc9b08f21db5a571d', pdata: oe, sid: '8dce9360-ae7a-4fa3-ab6a-1d3effd29dec', …}
edata
: 
{type: 'TOUCH', subtype: 'my-groups-clicked', id: 'profile', pageid: 'profile', extra: {…}}
eid
: 
"INTERACT"
ets
: 
1714736157007
mid
: 
"41436ceb-546b-4514-b31e-ea0629f3dbf9"
object
: 
oe {id: '', type: '', version: '', rollup: {…}}
ver
: 
"3.0"
[[Prototype]]
: 
Ae
type
: 
"SAVE"
[[Prototype]]
: 
Object
namespace
: 
"TELEMETRY"
[[Prototype]]
: 
Object
</t>
  </si>
  <si>
    <t>SH-22</t>
  </si>
  <si>
    <t>Verify that telemetry event gets captured when user access the group feature after login</t>
  </si>
  <si>
    <t>1. Open staging latest mobile debug build
2. Login with valid credentials
3. Tap on Hamburger menu
4. Click on My Groups</t>
  </si>
  <si>
    <t>{"ver":"3.0","eid":"INTERACT","ets":1616494932769,"actor":{"type":"User","id":"f5e5f1ca-ac23-43d2-9af0-aae450b59d9f"},"context":{"cdata":[{"id":"f6c75800-e707-4699-a82d-3acec5207a77","type":"UserSession"}],"env":"user","channel":"505c7c48ac6dc1edc9b08f21db5a571d","pdata":{"id":"staging.diksha.app","pid":"sunbird.app","ver":"3.8.709staging-debug"},"sid":"f6c75800-e707-4699-a82d-3acec5207a77","did":"48af90df70b29de911c25cb68375c850aa930570"},"edata":{"type":"TOUCH","subtype":"my-groups-clicked","id":"profile","pageid":"profile","extra":{"pos":[]}},"object":{"id":"","type":"","version":"","rollup":{}},"mid":"612f32a9-b2c1-4210-8c7f-5820e5c54021"}"</t>
  </si>
  <si>
    <t>event
: 
payload
: 
Xe
actor
: 
oe {type: 'User', id: 'd711644a-5583-40fd-9956-9ec5b5063bb7'}
context
: 
s {cdata: Array(2), env: 'user', channel: '01347076031606784034', pdata: oe, sid: '076f1c8b-4e61-45ce-bbad-e7b4ba36d31b', …}
edata
: 
{type: 'TOUCH', subtype: 'my-groups-clicked', id: 'profile', pageid: 'profile', extra: {…}}
eid
: 
"INTERACT"
ets
: 
1714728191977
mid
: 
"b541962e-28e8-4bbe-a6bb-4ca00fdebc22"
object
: 
oe {id: '', type: '', version: '', rollup: {…}}
ver
: 
"3.0"
[[Prototype]]
: 
Ae
type
: 
"SAVE"
[[Prototype]]
: 
Object
namespace
: 
"TELEMETRY"
[[Prototype]]
: 
Object</t>
  </si>
  <si>
    <t>SH-23</t>
  </si>
  <si>
    <t>Verify that telemetry events get generated when creates the group by clicking on create group button</t>
  </si>
  <si>
    <t>1.Open staging latest mobile debug build
2.Login with valid credentials
3.Tap on Hamburger menu
4.Tap on "My Groups"
5.Tap on Create icon on top right corner 
6.Fill all the mandatory details 
7.Tap on "Create Group"</t>
  </si>
  <si>
    <t>{"ver":"3.0","eid":"INTERACT","ets":1678703843943,"actor":{"type":"User","id":"df02dcfe-5c2c-4aed-8bf8-858ba76f4185"},"context":{"cdata":[{"type":"Tabs","id":"Home-Discover"},{"id":"11ca4b03-03b2-4c0c-9715-856fb53aad7d","type":"UserSession"}],"env":"group","channel":"0126796199493140480","pdata":{"id":"staging.sunbirded.app","pid":"sunbird.app","ver":"5.1.362staging-debug"},"sid":"11ca4b03-03b2-4c0c-9715-856fb53aad7d","did":"8bf2fb2baa8628f91e2a20b6e40e38b4e9fdd883","rollup":{"l1":"0126796199493140480"}},"edata":{"type":"select-create-group","subtype":"create-group-clicked","id":"create-group","pageid":"create-group","extra":{"pos":[]}},"object":{"id":"","type":"","version":"","rollup":{}},"mid":"3e7d4751-9525-4e57-b6c9-480c5c512363"}'</t>
  </si>
  <si>
    <t>event
: 
payload
: 
Xe
actor
: 
oe {type: 'User', id: 'd711644a-5583-40fd-9956-9ec5b5063bb7'}
context
: 
s {cdata: Array(2), env: 'group', channel: '01347076031606784034', pdata: oe, sid: '076f1c8b-4e61-45ce-bbad-e7b4ba36d31b', …}
edata
: 
{type: 'select-create-group', subtype: 'create-group-clicked', id: 'create-group', pageid: 'create-group', extra: {…}}
eid
: 
"INTERACT"
ets
: 
1714728347817
mid
: 
"fcfcdcaf-cedb-4e1c-af46-119731e1d3bc"
object
: 
oe {id: '', type: '', version: '', rollup: {…}}
ver
: 
"3.0"
[[Prototype]]
: 
Ae
type
: 
"SAVE"
[[Prototype]]
: 
Object
namespace
: 
"TELEMETRY"
[[Prototype]]
: 
Object</t>
  </si>
  <si>
    <t>Verify that telemetry events get generated when FTUE popup displays for first time when user clicks on My Groups from Hamburger menu</t>
  </si>
  <si>
    <t>User should have installed staging Sunbird mobile debug build
Login with new user</t>
  </si>
  <si>
    <t xml:space="preserve">1.Open staging latest mobile debug build
2.Login with valid credentials
3.Tap on Hamburger menu
4.Tap on "My Groups"
</t>
  </si>
  <si>
    <t>{"ver":"3.0","eid":"IMPRESSION","ets":1616566458287,"actor":{"type":"User","id":"08631a74-4b94-4cf7-a818-831135248a4a"},"context":{"cdata":[{"id":"ad20d12b-dae8-46d3-9e91-d4cf0b8e4394","type":"UserSession"}],"env":"group","channel":"01269878797503692810","pdata":{"id":"staging.diksha.app","pid":"sunbird.app","ver":"3.8.709staging-debug"},"sid":"ad20d12b-dae8-46d3-9e91-d4cf0b8e4394","did":"48af90df70b29de911c25cb68375c850aa930570","rollup":{"l1":"01269878797503692810"}},"edata":{"type":"view","subtype":"my-group-tutorial-popup","pageid":"my-group","uri":"my-group"},"object":{"id":"","type":"","version":"","rollup":{}},"mid":"3ae2bd9e-6aa1-4b53-a133-1f5b21dc0b96"}"</t>
  </si>
  <si>
    <t>event
: 
payload
: 
qe
actor
: 
oe {type: 'User', id: 'd711644a-5583-40fd-9956-9ec5b5063bb7'}
context
: 
s {cdata: Array(2), env: 'group', channel: '01347076031606784034', pdata: oe, sid: '4979e0c4-f039-4545-8611-5a858886437d', …}
edata
: 
{type: 'view', subtype: 'my-group-tutorial-popup', pageid: 'groups-list', uri: 'groups-list'}
eid
: 
"IMPRESSION"
ets
: 
1715172823658
mid
: 
"d422f88a-f94d-4800-9d8b-a9e0665b70d3"
object
: 
oe {id: '', type: '', version: '', rollup: {…}}
ver
: 
"3.0"
[[Prototype]]
: 
Ae
type
: 
"SAVE"
[[Prototype]]
: 
Object
namespace
: 
"TELEMETRY"
[[Prototype]]
: 
Object</t>
  </si>
  <si>
    <t xml:space="preserve">Verify that telemetry events get generated FTUE popup displays post clicking information icon from the My groups section in the Hamburger menu </t>
  </si>
  <si>
    <t xml:space="preserve">1.Open staging latest mobile debug build
2.Login with valid credentials
3.Tap on Hamburger menu
4.Tap on "My Groups"
5.Tap on "i" button on top right corner </t>
  </si>
  <si>
    <t>{"ver":"3.0","eid":"INTERACT","ets":1616566609237,"actor":{"type":"User","id":"08631a74-4b94-4cf7-a818-831135248a4a"},"context":{"cdata":[{"id":"ad20d12b-dae8-46d3-9e91-d4cf0b8e4394","type":"UserSession"}],"env":"group","channel":"01269878797503692810","pdata":{"id":"staging.diksha.app","pid":"sunbird.app","ver":"3.8.709staging-debug"},"sid":"ad20d12b-dae8-46d3-9e91-d4cf0b8e4394","did":"48af90df70b29de911c25cb68375c850aa930570","rollup":{"l1":"01269878797503692810"}},"edata":{"type":"TOUCH","subtype":"information-icon-clicked","id":"my-group","pageid":"my-group","extra":{"pos":[]}},"object":{"id":"","type":"","version":"","rollup":{}},"mid":"d43297b5-c006-411d-b7f2-96f5b71eaa6f"}"</t>
  </si>
  <si>
    <t>event
: 
payload
: 
Xe
actor
: 
oe {type: 'User', id: 'd711644a-5583-40fd-9956-9ec5b5063bb7'}
context
: 
s {cdata: Array(2), env: 'group', channel: '01347076031606784034', pdata: oe, sid: '076f1c8b-4e61-45ce-bbad-e7b4ba36d31b', …}
edata
: 
{type: 'TOUCH', subtype: 'information-icon-clicked', id: 'groups-list', pageid: 'groups-list', extra: {…}}
eid
: 
"INTERACT"
ets
: 
1714728419862
mid
: 
"fea02eef-af14-4675-b8dc-df6037b7bc01"
object
: 
oe {id: '', type: '', version: '', rollup: {…}}
ver
: 
"3.0"
[[Prototype]]
: 
Ae
type
: 
"SAVE"
[[Prototype]]
: 
Object
namespace
: 
"TELEMETRY"
[[Prototype]]
: 
Object</t>
  </si>
  <si>
    <t>Verify that Telemetry event is generated when user initiates assigning the activity to the Group</t>
  </si>
  <si>
    <t>User should have installed staging Sunbird mobile debug build
Group is created and available in My Groups</t>
  </si>
  <si>
    <t>1. Open staging latest mobile debug build
2. Login with valid credentials
3. Tap on Hamburger menu
4. Go to My Groups
5. Click on any created group
7.Tap on "Add Activity"
8.Select the Course tab
9.Select the course to be added 
10.Tap on "Add to Group"</t>
  </si>
  <si>
    <t>{"ver":"3.0","eid":"INTERACT","ets":1616495208958,"actor":{"type":"User","id":"08631a74-4b94-4cf7-a818-831135248a4a"},"context":{"cdata":[{"id":"429e02a0-8bc2-11eb-b0e7-6f55124e21ef","type":"API"},{"id":"filter","type":"DiscoveryType"},{"id":"56987839-f3bd-4a1a-ad0e-9d1f2ac103dd","type":"UserSession"}],"env":"group","channel":"01269878797503692810","pdata":{"id":"staging.diksha.app","pid":"sunbird.app","ver":"3.8.709staging-debug"},"sid":"56987839-f3bd-4a1a-ad0e-9d1f2ac103dd","did":"48af90df70b29de911c25cb68375c850aa930570","rollup":{"l1":"01269878797503692810"}},"edata":{"type":"initiated","subtype":"","id":"add-activity-to-group","pageid":"search","extra":{"pos":[]}},"object":{"id":"","type":"","version":"","rollup":{}},"mid":"8fefa380-7b60-442f-be35-de88bf76e7d8"}"</t>
  </si>
  <si>
    <t>event
: 
payload
: 
Xe
actor
: 
oe {type: 'User', id: 'd711644a-5583-40fd-9956-9ec5b5063bb7'}
context
: 
s {cdata: Array(7), env: 'group', channel: '01347076031606784034', pdata: oe, sid: '076f1c8b-4e61-45ce-bbad-e7b4ba36d31b', …}
edata
: 
{type: 'initiated', subtype: '', id: 'add-activity-to-group', pageid: 'search', extra: {…}}
eid
: 
"INTERACT"
ets
: 
1714728621809
mid
: 
"3b81fd82-a19d-4c3a-8e57-75b9223d3bbc"
object
: 
oe {id: '', type: '', version: '', rollup: {…}}
ver
: 
"3.0"
[[Prototype]]
: 
Ae
type
: 
"SAVE"
[[Prototype]]
: 
Object
namespace
: 
"TELEMETRY"
[[Prototype]]
: 
Object</t>
  </si>
  <si>
    <t>Verify that Telemetry event is generated on Un-assigning (remove) Activity from the Group</t>
  </si>
  <si>
    <t>User should have installed staging Sunbird mobile debug build
Group is created and available in My Groups</t>
  </si>
  <si>
    <t xml:space="preserve">1. Open staging latest mobile debug build
2. Login with valid credentials
3. Tap on Hamburger menu
4. Go to My Groups
5. Click on any created group
6. Click on kebab menu on any activity in the activities tab
7.Tap on "Remove Activity" </t>
  </si>
  <si>
    <t>event:
payload: t
actor: e {type: "User", id: "c02e2339-c4ee-4ec6-b8d0-cc19a1d408c3"}
context: qe
cdata: [{…}]
channel: "0126632859575746566"
did: "b9bdcb8cd7abc5bd7813bd65ec0b5084dc0dadd8"
env: "group"
pdata: e {id: "staging.diksha.app", pid: "sunbird.app", ver: "3.2.420staging-debug"}
rollup: {l1: "0126632859575746566"}
sid: "dec17fec-3267-4166-88dc-cee92223da2c"
__proto__: Object
edata:
extra: {pos: Array(0)}
id: "remove-activity"
pageid: "group-detail"
subtype: ""
type: "success"
__proto__: Object
eid: "INTERACT"
ets: 1597829193838
mid: "5fb9ed54-21da-4bad-851d-3bd49d425de0"
object: e {id: "", type: "", version: "", rollup: {…}}
ver: "3.0"
__proto__: e
type: "SAVE"
__proto__: Object
namespace: "TELEMETRY"
__proto__: Object</t>
  </si>
  <si>
    <t xml:space="preserve">event
: 
payload
: 
Xe
actor
: 
oe {type: 'User', id: 'd711644a-5583-40fd-9956-9ec5b5063bb7'}
context
: 
s {cdata: Array(7), env: 'group', channel: '01347076031606784034', pdata: oe, sid: '076f1c8b-4e61-45ce-bbad-e7b4ba36d31b', …}
edata
: 
{type: 'success', subtype: '', id: 'remove-activity', pageid: 'group-detail', extra: {…}}
eid
: 
"INTERACT"
ets
: 
1714728723025
mid
: 
"9efbe1e7-e105-441a-b674-dd0b724d149b"
object
: 
oe {id: '', type: '', version: '', rollup: {…}}
ver
: 
"3.0"
[[Prototype]]
: 
Ae
type
: 
"SAVE"
[[Prototype]]
: 
Object
namespace
: 
"TELEMETRY"
[[Prototype]]
: 
Object
</t>
  </si>
  <si>
    <t>Verify that the telemetry events are getting generated when the user clicks on discussion forum icon displayed in the Course toc page.</t>
  </si>
  <si>
    <t>1. Open staging latest mobile debug build
2. Login with valid credentials 
3. Open any course for which DF is added
4. Join the course.
5. Click on the discussion forum icon</t>
  </si>
  <si>
    <t>{"eid":"INTERACT","ets":1626413801279,"ver":"3.0","mid":"INTERACT:1c2a4968cdc8de47fdeac810f36977ea","actor":{"id":"d3492268-ea71-4bf4-8dac-3f538ea81eb2","type":"User"},"context":{"channel":"0126796199493140480","pdata":{"id":"staging.sunbird.portal","ver":"4.1.0","pid":"sunbird-portal"},"env":"discussion","sid":"LtVTeytR31XwnaldXph9NPepNmOO4DO0","did":"e8537b454c8ff1ae820a4d0d012ac8ae","cdata":[{"id":"01332147152173465634","type":"batch"},{"id":"LtVTeytR31XwnaldXph9NPepNmOO4DO0","type":"UserSession"},{"id":"Desktop","type":"Device"},{"id":"default","type":"Theme"}],"rollup":{"l1":"0126796199493140480"},"uid":"d3492268-ea71-4bf4-8dac-3f538ea81eb2"},"object":{"id":"do_21329612098261811214","ver":"1.0"},"tags":["0126796199493140480"],"edata":{"type":"TOUCH","subtype":"forum-icon-clicked","id":"group-detail","pageid":"group-detail","extra":{"pos":[]}},"object":{"id":"","type":"","version":"","rollup":{}},"mid":"2b96d93d-4af3-4860-9cb6-6c9718555f75"}'</t>
  </si>
  <si>
    <t>event
: 
payload
: 
Xe
actor
: 
oe {type: 'User', id: 'd711644a-5583-40fd-9956-9ec5b5063bb7'}
context
: 
s {cdata: Array(2), env: 'discussion', channel: '01347076031606784034', pdata: oe, sid: '076f1c8b-4e61-45ce-bbad-e7b4ba36d31b', …}
edata
: 
{type: 'TOUCH', subtype: 'forum-icon-clicked', id: 'group-detail', pageid: 'group-detail', extra: {…}}
eid
: 
"INTERACT"
ets
: 
1714728885670
mid
: 
"cf9517a5-f661-4dd8-bff6-eafa90b2edf9"
object
: 
oe {id: '', type: '', version: '', rollup: {…}}
ver
: 
"3.0"
[[Prototype]]
: 
Ae
type
: 
"SAVE"
[[Prototype]]
: 
Object
namespace
: 
"TELEMETRY"
[[Prototype]]
: 
Object</t>
  </si>
  <si>
    <t>Verify that the telemetry event are getting generated when the admin of the group click on Enable the Discussion forum.
Verify that the telemetry events are getting generated when the admin of the group Click on Disable the Discussion forum.</t>
  </si>
  <si>
    <t>User should have installed staging Sunbird mobile debug build
Group is created and available in My Groups
Group is created and available in My Groups
DF is enabled</t>
  </si>
  <si>
    <t>1.Open staging latest mobile debug build
2.Login with valid credentials as group admin
3.Tap on Hamburger menu
4.Click on My Groups
5.Click on any created group
6. Click on kebab menu
7.Observe the Enable discussion forum option in Group Details page
1.Open staging latest mobile debug build
2.Login with valid credentials as group admin
3.Tap on Hamburger menu
4.Click on My Groups
5.Click on any created group
6. Click on kebab menu
7.Click on disable discussion forum option in Group Details page</t>
  </si>
  <si>
    <t>Enable Discussion:-
{"ver":"3.0","eid":"INTERACT","ets":1613563414151,"actor":{"type":"User","id":"5e0f3d76-6728-4bf1-9393-fd7d90620112"},"context":{"cdata":[{"id":"4601fd70-48b2-4b1a-914c-86fb41672b9a","type":"GroupId"},{"id":"6de3135f-c125-4af9-a7c3-cf030d830185","type":"UserSession"}],"env":"group","channel":"0126796199493140480","pdata":{"id":"staging.diksha.app","pid":"sunbird.app","ver":"3.7.662staging-debug"},"sid":"6de3135f-c125-4af9-a7c3-cf030d830185","did":"48af90df70b29de911c25cb68375c850aa930570","rollup":{"l1":"0126796199493140480"}},"edata":{"type":"success","subtype":"","id":"enable-discussions","pageid":"group-detail","extra":{"pos":[]}},"object":{"id":"","type":"","version":"","rollup":{}},"mid":"5d33b012-de2a-40b8-b8f6-02a4d1d67458"}
===============
Disable  Discussion:-"{"ver":"3.0","eid":"INTERACT","ets":1613562953058,"actor":{"type":"User","id":"5e0f3d76-6728-4bf1-9393-fd7d90620112"},"context":{"cdata":[{"id":"4601fd70-48b2-4b1a-914c-86fb41672b9a","type":"GroupId"},{"id":"10efa424-b87f-4277-b7fe-e2c3fcc37c3c","type":"UserSession"}],"env":"group","channel":"0126796199493140480","pdata":{"id":"staging.diksha.app","pid":"sunbird.app","ver":"3.7.662staging-debug"},"sid":"10efa424-b87f-4277-b7fe-e2c3fcc37c3c","did":"48af90df70b29de911c25cb68375c850aa930570","rollup":{"l1":"0126796199493140480"}},"edata":{"type":"success","subtype":"","id":"disable-discussions","pageid":"group-detail","extra":{"pos":[]}},"object":{"id":"","type":"","version":"","rollup":{}},"mid":"3c9c9a52-684b-45c2-8cfe-6506505eb799"}</t>
  </si>
  <si>
    <t xml:space="preserve">event
: 
payload
: 
Xe
actor
: 
oe {type: 'User', id: 'd711644a-5583-40fd-9956-9ec5b5063bb7'}
context
: 
s {cdata: Array(3), env: 'group', channel: '01347076031606784034', pdata: oe, sid: '076f1c8b-4e61-45ce-bbad-e7b4ba36d31b', …}
edata
: 
{type: 'success', subtype: '', id: 'enable-discussions', pageid: 'group-detail', extra: {…}}
eid
: 
"INTERACT"
ets
: 
1714729523106
mid
: 
"e0419e4c-c64f-4015-81a2-a4b05fbb11b9"
object
: 
oe {id: '', type: '', version: '', rollup: {…}}
ver
: 
"3.0"
[[Prototype]]
: 
Ae
type
: 
"SAVE"
[[Prototype]]
: 
Object
namespace
: 
"TELEMETRY"
[[Prototype]]
: 
Object
========================
event
: 
payload
: 
Xe
actor
: 
oe {type: 'User', id: 'd711644a-5583-40fd-9956-9ec5b5063bb7'}
context
: 
s {cdata: Array(3), env: 'group', channel: '01347076031606784034', pdata: oe, sid: '076f1c8b-4e61-45ce-bbad-e7b4ba36d31b', …}
edata
: 
{type: 'success', subtype: '', id: 'disable-discussions', pageid: 'group-detail', extra: {…}}
eid
: 
"INTERACT"
ets
: 
1714729489373
mid
: 
"3be852fd-212f-48ff-b4c1-0ce9455318f6"
object
: 
oe {id: '', type: '', version: '', rollup: {…}}
ver
: 
"3.0"
[[Prototype]]
: 
Ae
type
: 
"SAVE"
[[Prototype]]
: 
Object
namespace
: 
"TELEMETRY"
[[Prototype]]
: 
Object
</t>
  </si>
  <si>
    <t>Verify that the proper Interact events are getting  generated when the group admin deactivate the group
&amp;
Verify that the Interact telemetry events are getting generated when the group admin reactivates  the deactive the group</t>
  </si>
  <si>
    <t>User should have installed staging Sunbird mobile debug build
Group is created and available in My Groups</t>
  </si>
  <si>
    <t>Scenario1:
1.Open staging latest mobile debug build
2.Login with valid credentials as group admin
3.Tap on Hamburger menu
4.Click on My Groups
5.Click on any created group
6. Click on kebab menu
7. Select Deactivate Groups
Scenario2:
1.Open staging latest mobile debug build
2.Login with Valid Credentials as Group Admin
3.Click on Hamburger menu
4.Click on My Groups.
5. Click on any created group
5. Open the deactivate the groups
6. Click on Reactivate the group
7. Check the telemetry events</t>
  </si>
  <si>
    <t>Deactivate 
{\"ver\":\"3.0\",\"eid\":\"INTERACT\",\"ets\":1630310198100,\"actor\":{\"type\":\"User\",\"id\":\"08631a74-4b94-4cf7-a818-831135248a4a\"},\"context\":{\"cdata\":[{\"id\":\"bd636380-89b3-4511-ac70-c2842375d14e\",\"type\":\"GroupId\"},{\"type\":\"Tabs\",\"id\":\"Home-Discover\"},{\"id\":\"253f297d-78c1-4032-8dbd-253f4b430d73\",\"type\":\"UserSession\"}],\"env\":\"group\",\"channel\":\"01269878797503692810\",\"pdata\":{\"id\":\"staging.diksha.app\",\"pid\":\"sunbird.app\",\"ver\":\"4.2.46staging-debug\"},\"sid\":\"253f297d-78c1-4032-8dbd-253f4b430d73\",\"did\":\"e680eed580ae02536c4bcbd890a8469c15ff08ff\",\"rollup\":{\"l1\":\"01269878797503692810\"}},\"edata\":{\"type\":\"success\",\"subtype\":\"\",\"id\":\"deactivate-group\",\"pageid\":\"group-detail\",\"extra\":{\"pos\":[]}},\"object\":{\"id\":\"\",\"type\":\"\",\"version\":\"\",\"rollup\":{}},\"mid\":\"7d62a774-322d-4f45-bf05-3dfde64d34c9\"}"
Reactivate
{"ver":"3.0","eid":"INTERACT","ets":1616567809353,"actor":{"type":"User","id":"08631a74-4b94-4cf7-a818-831135248a4a"},"context":{"cdata":[{"id":"48f76e58-528a-4ac8-9708-8c3c9c123560","type":"GroupId"},{"id":"Course","type":"ActivityType"},{"id":"ad20d12b-dae8-46d3-9e91-d4cf0b8e4394","type":"UserSession"}],"env":"group","channel":"01269878797503692810","pdata":{"id":"staging.diksha.app","pid":"sunbird.app","ver":"3.8.709staging-debug"},"sid":"ad20d12b-dae8-46d3-9e91-d4cf0b8e4394","did":"48af90df70b29de911c25cb68375c850aa930570","rollup":{"l1":"01269878797503692810"}},"edata":{"type":"success","subtype":"","id":"reactivate-group","pageid":"group-detail","extra":{"pos":[]}},"object":{"id":"","type":"","version":"","rollup":{}},"mid":"75f53d72-8d42-4fbb-9d37-1ba7f8905759"}"</t>
  </si>
  <si>
    <t>event
: 
payload
: 
Xe
actor
: 
oe {type: 'User', id: 'd711644a-5583-40fd-9956-9ec5b5063bb7'}
context
: 
s {cdata: Array(3), env: 'group', channel: '01347076031606784034', pdata: oe, sid: '076f1c8b-4e61-45ce-bbad-e7b4ba36d31b', …}
edata
: 
{type: 'success', subtype: '', id: 'reactivate-group', pageid: 'group-detail', extra: {…}}
eid
: 
"INTERACT"
ets
: 
1714730129201
mid
: 
"88082e21-9c51-4175-9f4a-ee2db16eea41"
object
: 
oe {id: '', type: '', version: '', rollup: {…}}
ver
: 
"3.0"
[[Prototype]]
: 
Ae
type
: 
"SAVE"
[[Prototype]]
: 
Object
namespace
: 
"TELEMETRY"
[[Prototype]]
: 
Object
=========================
event
: 
payload
: 
Xe
actor
: 
oe {type: 'User', id: 'd711644a-5583-40fd-9956-9ec5b5063bb7'}
context
: 
s {cdata: Array(3), env: 'group', channel: '01347076031606784034', pdata: oe, sid: '076f1c8b-4e61-45ce-bbad-e7b4ba36d31b', …}
edata
: 
{type: 'success', subtype: '', id: 'deactivate-group', pageid: 'group-detail', extra: {…}}
eid
: 
"INTERACT"
ets
: 
1714730087335
mid
: 
"683e0099-d1df-4f24-bf89-f35b4e5dce7a"
object
: 
oe {id: '', type: '', version: '', rollup: {…}}
ver
: 
"3.0"
[[Prototype]]
: 
Ae
type
: 
"SAVE"
[[Prototype]]
: 
Object
namespace
: 
"TELEMETRY"
[[Prototype]]
: 
Object</t>
  </si>
  <si>
    <t>Verify that the telemetry events are getting generated when the group admin clicks on Download CSV option.</t>
  </si>
  <si>
    <t>1.Open staging latest mobile debug build
2.Login with valid credentials as group admin
3.Tap on Hamburger menu
4.Click on My Groups
5.Click on any created group
6.Click on add activity
6. Click on course category
7. Add any course to the group
8.Consume it and open that course
9.Click on activity dashboard
10.Click on Download as csv button
11.Observe</t>
  </si>
  <si>
    <t>{"ver":"3.0","eid":"INTERACT","ets":1678706746412,"actor":{"type":"User","id":"df02dcfe-5c2c-4aed-8bf8-858ba76f4185"},"context":{"cdata":[{"type":"Tabs","id":"Home-Discover"},{"id":"11ca4b03-03b2-4c0c-9715-856fb53aad7d","type":"UserSession"}],"env":"group","channel":"0126796199493140480","pdata":{"id":"staging.sunbirded.app","pid":"sunbird.app","ver":"5.1.362staging-debug"},"sid":"11ca4b03-03b2-4c0c-9715-856fb53aad7d","did":"8bf2fb2baa8628f91e2a20b6e40e38b4e9fdd883","rollup":{"l1":"0126796199493140480"}},"edata":{"type":"download-clicked","id":"download-clicked","pageid":"activity-dashboard","extra":{"pos":[]}},"object":{"id":"","type":"","version":"","rollup":{}},"mid":"3334588a-2f0a-4e9f-8b1b-0f507e239836"}'</t>
  </si>
  <si>
    <t>{"ver":"3.0","eid":"INTERACT","ets":1715701711257,"actor":{"type":"User","id":"c0c2bb4f-575f-49d0-9981-8ba9c45894b4"},"context":{"cdata":[{"type":"Tabs","id":"Library-Course"},{"id":"b77483c4-0fd5-430c-aa53-8207e589ca19","type":"UserSession"}],"env":"group","channel":"01269934121990553633","pdata":{"id":"staging.sunbirded.app","pid":"sunbird.app","ver":"7.0.623staging-debug"},"sid":"b77483c4-0fd5-430c-aa53-8207e589ca19","did":"2dcc3332be40f8bc5cedcbeb43023838717d86be","rollup":{"l1":"01269934121990553633"}},"edata":{"type":"download-clicked","id":"download-clicked","pageid":"activity-dashboard","extra":{"pos":[]}},"object":{"id":"","type":"","version":"","rollup":{}},"mid":"65a2b790-4eea-4437-a3ce-b6630ca638a1"}'</t>
  </si>
  <si>
    <t>Verify that telemetry event get generated when user search and add a particular course to group</t>
  </si>
  <si>
    <t>User should have installed staging Sunbird mobile debug build
-Group is created and available in My Groups</t>
  </si>
  <si>
    <t>1.Open staging latest mobile debug build
2.Login with valid credentials
3.Tap on Hamburger menu
4.Tap on "My Groups"
5.Open any created Group
6.Tap on "Add Activity" 
7.Click on course category tab
8. In the search field,Type the name of the course 
9. Add to the group by clicking on add to group button</t>
  </si>
  <si>
    <t>event:
payload: t
actor: e {type: "User", id: "c02e2339-c4ee-4ec6-b8d0-cc19a1d408c3"}
context: qe
cdata: Array(6)
0: Xe {id: "cd315800-e1fd-11ea-ab05-b397bf52d086", type: "API"}
1: {id: "SearchResult", type: "Section"}
2: Xe {id: "group-detail", type: "FromPage"}
3: {id: "", type: "CourseBatch"}
4: {id: "do_21279076593428070411725", type: "RootId"}
5: {id: "dec17fec-3267-4166-88dc-cee92223da2c", type: "UserSession"}
length: 6
__proto__: Array(0)
channel: "0126632859575746566"
did: "b9bdcb8cd7abc5bd7813bd65ec0b5084dc0dadd8"
env: "group"
pdata: e {id: "staging.diksha.app", pid: "sunbird.app", ver: "3.2.420staging-debug"}
rollup: {l1: "0126632859575746566"}
sid: "dec17fec-3267-4166-88dc-cee92223da2c"
__proto__: Object
edata: {type: "success", subtype: "", id: "add-activity-to-group", pageid: "course-detail", extra: {…}}
eid: "INTERACT"
ets: 1597829139046
mid: "0021db67-0cb4-4ed3-8db1-50a76134535d"
object: e {id: "", type: "", version: "", rollup: {…}}
ver: "3.0"
__proto__: e
type: "SAVE"
__proto__: Object
namespace: "TELEMETRY"
__proto__: Object</t>
  </si>
  <si>
    <t>event
: 
payload
: 
Xe
actor
: 
oe {type: 'User', id: 'd711644a-5583-40fd-9956-9ec5b5063bb7'}
context
: 
s
cdata
: 
Array(8)
0
: 
{id: 'd33b706c-dc90-4392-be06-a2d4e08bddbb', type: 'GroupId'}
1
: 
{id: 'Course', type: 'ActivityType'}
2
: 
F {id: '4d4c4c50-0934-11ef-8991-cf26715a4b2e', type: 'API'}
3
: 
{id: 'filter', type: 'DiscoveryType'}
4
: 
F {id: '6125c7b0-0934-11ef-8991-cf26715a4b2e', type: 'API'}
5
: 
{id: 'filter', type: 'DiscoveryType'}
6
: 
{type: 'Tabs', id: 'Library-Course'}
7
: 
{id: '076f1c8b-4e61-45ce-bbad-e7b4ba36d31b', type: 'UserSession'}
length
: 
8
[[Prototype]]
: 
Array(0)
channel
: 
"01347076031606784034"
did
: 
"1172e8dbe42a0b0187834ac3ccff1f1f8a263d14"
env
: 
"group"
pdata
: 
oe {id: 'staging.sunbirded.app', pid: 'sunbird.app', ver: '7.0.616staging-debug'}
rollup
: 
{l1: '01347076031606784034'}
sid
: 
"076f1c8b-4e61-45ce-bbad-e7b4ba36d31b"
[[Prototype]]
: 
Object
edata
: 
{type: 'success', subtype: '', id: 'add-activity-to-group', pageid: 'search', extra: {…}}
eid
: 
"INTERACT"
ets
: 
1714730629675
mid
: 
"6d2cb6ee-da30-4a0f-9501-1ed60348ca2e"
object
: 
oe {id: '', type: '', version: '', rollup: {…}}
ver
: 
"3.0"
[[Prototype]]
: 
Ae
type
: 
"SAVE"
[[Prototype]]
: 
Object
namespace
: 
"TELEMETRY"
[[Prototype]]
: 
Object</t>
  </si>
  <si>
    <t>Circle3
SB-21739</t>
  </si>
  <si>
    <t>Verify that the telemetry events are getting generated when the group admin makes the user as group admin</t>
  </si>
  <si>
    <t>User should have installed staging Sunbird mobile debug build
-Group is created and available in My Groups and added some members to the group by group admin</t>
  </si>
  <si>
    <t>1.Open staging latest mobile debug build
2.Login with valid credentials
3.Tap on Hamburger menu
4.Tap on "My Groups"
5.Open any created Group
4. At the Members Section, click on the Kebab Icon for member
5. Select Make Admin
6. Click on Make as Admin (Pop-up)</t>
  </si>
  <si>
    <t>{"ver":"3.0","eid":"INTERACT","ets":1613041687907,"actor":{"type":"User","id":"5e0f3d76-6728-4bf1-9393-fd7d90620112"},"context":{"cdata":[{"id":"e9ef3cae-56da-412e-8e35-a0e4c2cb2bd2","type":"GroupId"},{"id":"Course","type":"ActivityType"},{"id":"979cec2e-2881-404e-84a2-f21c3f2903b7","type":"UserSession"}],"env":"group","channel":"0126796199493140480","pdata":{"id":"staging.diksha.app","pid":"sunbird.app","ver":"3.7.646staging-debug"},"sid":"979cec2e-2881-404e-84a2-f21c3f2903b7","did":"48af90df70b29de911c25cb68375c850aa930570","rollup":{"l1":"0126796199493140480"}},"edata":{"type":"success","subtype":"","id":"make-group-admin","pageid":"group-detail","extra":{"pos":[]}},"object":{"id":"","type":"","version":"","rollup":{}},"mid":"81e45558-6a76-4793-9987-16bbba03b6fe"}"</t>
  </si>
  <si>
    <t>event
: 
payload
: 
Xe
actor
: 
oe {type: 'User', id: 'd711644a-5583-40fd-9956-9ec5b5063bb7'}
context
: 
s {cdata: Array(3), env: 'group', channel: '01347076031606784034', pdata: oe, sid: '076f1c8b-4e61-45ce-bbad-e7b4ba36d31b', …}
edata
: 
{type: 'success', subtype: '', id: 'make-group-admin', pageid: 'group-detail', extra: {…}}
eid
: 
"INTERACT"
ets
: 
1714730781560
mid
: 
"29b501b3-bab1-4e76-8844-14043ee6f78c"
object
: 
oe {id: '', type: '', version: '', rollup: {…}}
ver
: 
"3.0"
[[Prototype]]
: 
Ae
type
: 
"SAVE"
[[Prototype]]
: 
Object
namespace
: 
"TELEMETRY"
[[Prototype]]
: 
Object</t>
  </si>
  <si>
    <t>SB-22646</t>
  </si>
  <si>
    <t>Verify that the telemetry events are getting generated when the admin of the group clicks on any of the category while adding the activity to the group</t>
  </si>
  <si>
    <t xml:space="preserve">User should have installed staging Sunbird mobile debug build
-Group is created and available in My Groups </t>
  </si>
  <si>
    <t>1.Open staging latest mobile debug build
2.Login with valid credentials
3.Tap on Hamburger menu
4.Tap on "My Groups"
5.Open any created Group
6.Click on add activity
7. Click on any category(course, textbook..etc)
8. Add to the group by clicking on the add to group button</t>
  </si>
  <si>
    <t>Add activity&gt;
{namespace: 'TELEMETRY', event: {…}}
event:
payload: t
actor: e {type: 'User', id: 'db40c3d9-af19-4207-af10-f53094af0bb2'}
context: He {cdata: Array(3), env: 'group', channel: '01269878797503692810', pdata: e, sid: '4d45e4f4-cfe9-4e6e-bd40-8ce4a8a978aa', …}
edata: {type: 'add-activity', subtype: 'add-activity-clicked', id: 'add-activity', pageid: 'group-detail', extra: {…}}
eid: "INTERACT"
ets: 1633331923788
mid: "86f832ff-1cd3-4a96-bee6-19d25940da74"
object: e {id: '', type: '', version: '', rollup: {…}}
ver: "3.0"
[[Prototype]]: e
type: "SAVE"
[[Prototype]]: Object
namespace: "TELEMETRY"
[[Prototype]]: Object
========================
Add activity impression&gt;
{namespace: 'TELEMETRY', event: {…}}
event:
payload: t
actor: e {type: 'User', id: 'db40c3d9-af19-4207-af10-f53094af0bb2'}
context: He
cdata: (3) [{…}, {…}, {…}]
channel: "01269878797503692810"
did: "ae630095b5ca8d527a92b7264fd6056a82d6c328"
env: "group"
pdata: e {id: 'staging.diksha.app', pid: 'sunbird.app', ver: '4.3.68staging-debug'}
rollup: {l1: '01269878797503692810'}
sid: "4d45e4f4-cfe9-4e6e-bd40-8ce4a8a978aa"
[[Prototype]]: Object
edata: {type: 'view', pageid: 'add-activity-to-group', uri: 'add-activity-to-group'}
eid: "IMPRESSION"
ets: 1633331924442
mid: "d348118b-83df-486c-b7ab-a89b4abaf3c9"
object: e {id: '', type: '', version: '', rollup: {…}}
ver: "3.0"
[[Prototype]]: e
type: "SAVE"
[[Prototype]]: Object
namespace: "TELEMETRY"
[[Prototype]]: Object</t>
  </si>
  <si>
    <t>event
: 
payload
: 
Xe
actor
: 
oe {type: 'User', id: 'd711644a-5583-40fd-9956-9ec5b5063bb7'}
context
: 
s {cdata: Array(8), env: 'group', channel: '01347076031606784034', pdata: oe, sid: '076f1c8b-4e61-45ce-bbad-e7b4ba36d31b', …}
edata
: 
{type: 'add-activity', subtype: 'add-activity-clicked', id: 'add-activity', pageid: 'group-detail', extra: {…}}
eid
: 
"INTERACT"
ets
: 
1714731393524
mid
: 
"085bb60b-7cb8-4a98-b6e1-3edc11aee661"
object
: 
oe {id: '', type: '', version: '', rollup: {…}}
ver
: 
"3.0"
[[Prototype]]
: 
Ae
type
: 
"SAVE"
[[Prototype]]
: 
Object
namespace
: 
"TELEMETRY"
[[Prototype]]
: 
Object
========================
event
: 
payload
: 
Xe
actor
: 
oe {type: 'User', id: 'd711644a-5583-40fd-9956-9ec5b5063bb7'}
context
: 
s {cdata: Array(8), env: 'group', channel: '01347076031606784034', pdata: oe, sid: '076f1c8b-4e61-45ce-bbad-e7b4ba36d31b', …}
edata
: 
{type: 'view', pageid: 'add-activity-to-group', uri: 'add-activity-to-group'}
eid
: 
"IMPRESSION"
ets
: 
1714731394072
mid
: 
"77383d78-6e7e-4a95-844d-641dfaee9958"
object
: 
oe {id: '', type: '', version: '', rollup: {…}}
ver
: 
"3.0"
[[Prototype]]
: 
Ae
type
: 
"SAVE"
[[Prototype]]
: 
Object
namespace
: 
"TELEMETRY"
[[Prototype]]
: 
Object</t>
  </si>
  <si>
    <t>SB-22648</t>
  </si>
  <si>
    <t>Verify that telemetry event gets generated when user add course to group by applying the filters</t>
  </si>
  <si>
    <t xml:space="preserve">User should have installed staging Sunbird mobile debug build
-Group is created and available in My Groups </t>
  </si>
  <si>
    <t>1.Open staging latest mobile debug build
2.Login with valid credentials
3.Tap on Hamburger menu
4.Tap on "My Groups"
5.Open any created Group
6.Tap on "Add Activity" 
7.Click on course category
8.Tap on the filter in the top right corner 
9.Add suitable filters and tap on "Apply filter"</t>
  </si>
  <si>
    <t>{"ver":"3.0","eid":"INTERACT","ets":1672037910590,"actor":{"type":"User","id":"4370f4e4-03ea-45d2-8490-48ad22af25ee"},"context":{"cdata":[{"type":"Tabs","id":"Library-Course"},{"id":"cbdeee15-fd90-49f8-b11d-686fd50e762a","type":"UserSession"}],"env":"home","channel":"0126796199493140480","pdata":{"id":"staging.diksha.app","pid":"sunbird.app","ver":"5.0.325staging-debug"},"sid":"cbdeee15-fd90-49f8-b11d-686fd50e762a","did":"368cfec4f984e6eb4ac0f6cfea4fda0aed18d14d","rollup":{"l1":"0126796199493140480"}},"edata":{"type":"TOUCH","subtype":"apply-filter-clicked","id":"course-search-filter","pageid":"course-search-filter","extra":{"pos":[],"values":[{"appliedFilter":{"limit":100,"offset":0,"facets":["se_boards","se_gradeLevels","subject","se_mediums","primaryCategory","channel","mimeType","audience","additionalCategories"],"primaryCategories":["Course"],"sortCriteria":[],"mode":"hard","facetFilters":[{"name":"se_boards","values":[{"name":"state (tamil nadu)","count":1145,"apply":true}],"translatedName":"Board/Syllabus"},{"name":"se_gradeLevels","values":[{"name":"class 1","count":1145,"apply":true},{"name":"class 10","count":132,"apply":false},{"name":"class 11","count":132,"apply":false},{"name":"class 12","count":132,"apply":false},{"name":"class 2","count":142,"apply":false},{"name":"class 3","count":132,"apply":false},{"name":"class 4","count":132,"apply":false},{"name":"class 5","count":132,"apply":false},{"name":"class 6","count":132,"apply":false},{"name":"class 7","count":132,"apply":false},{"name":"class 8","count":132,"apply":false},{"name":"class 9","count":132,"apply":false}],"translatedName":"Class"},{"name":"subject","values":[{"name":"accountancy","count":163,"apply":false},{"name":"accountancy and auditing","count":52,"apply":false},{"name":"accountancy volume 1","count":21,"apply":false},{"name":"accountancy volume 2","count":14,"apply":false},{"name":"accounting and auditing","count":13,"apply":false},{"name":"advance tamil","count":10,"apply":false},{"name":"advanced tamil","count":11,"apply":false},{"name":"agricultural science","count":14,"apply":false},{"name":"animal science and technology","count":5,"apply":false},{"name":"art and architecture","count":6,"apply":false},{"name":"assamese","count":12,"apply":false},{"name":"ayush","count":11,"apply":false},{"name":"basic automobile engineering","count":14,"apply":false},{"name":"basic civil engineering","count":17,"apply":false},{"name":"basic civil engineering - practical","count":17,"apply":false},{"name":"basic electrical engineering","count":15,"apply":false},{"name":"basic electronics engineering","count":19,"apply":false},{"name":"basic mechanical engineering","count":20,"apply":false},{"name":"bengali","count":11,"apply":false},{"name":"bio chemistry","count":33,"apply":false},{"name":"bio-botany","count":23,"apply":false},{"name":"bio-zoology","count":26,"apply":false},{"name":"biology","count":20,"apply":false},{"name":"botany","count":10,"apply":false},{"name":"bsg","count":11,"apply":false},{"name":"business mathematics","count":5,"apply":false},{"name":"business maths","count":3,"apply":false},{"name":"business studies","count":14,"apply":false},{"name":"chemical technology","count":2,"apply":false},{"name":"chemistry","count":61,"apply":false},{"name":"commerce","count":2,"apply":false},{"name":"communicative english","count":5,"apply":false},{"name":"computer applications","count":3,"apply":false},{"name":"computer science","count":6,"apply":false},{"name":"computer technology","count":2,"apply":false},{"name":"cost accounting and taxation","count":2,"apply":false},{"name":"cpse","count":11,"apply":false},{"name":"economics","count":16,"apply":false},{"name":"english","count":511,"apply":false},{"name":"environmental science","count":6,"apply":false},{"name":"environmental studies","count":18,"apply":false},{"name":"ethics and indian culture","count":2,"apply":false},{"name":"ethics and indian culture volume ii","count":2,"apply":false},{"name":"fashion technology","count":4,"apply":false},{"name":"fisheries and aquaculture","count":2,"apply":false},{"name":"food service management","count":2,"apply":false},{"name":"food service mangement","count":2,"apply":false},{"name":"french","count":11,"apply":false},{"name":"general nursing","count":2,"apply":false},{"name":"general science","count":15,"apply":false},{"name":"geography","count":21,"apply":false},{"name":"gujarati","count":11,"apply":false},{"name":"health and beauty studies","count":2,"apply":false},{"name":"hindi","count":11,"apply":false},{"name":"history","count":17,"apply":false},{"name":"home science","count":2,"apply":false},{"name":"horticulture","count":3,"apply":false},{"name":"hospital management","count":2,"apply":false},{"name":"ircs","count":11,"apply":false},{"name":"kannada","count":12,"apply":false},{"name":"kokborok","count":11,"apply":false},{"name":"konkani","count":11,"apply":false},{"name":"malayalam","count":11,"apply":false},{"name":"marathi","count":11,"apply":false},{"name":"mathematics","count":19,"apply":false},{"name":"meitei( manipuri )","count":11,"apply":false},{"name":"microbiology","count":2,"apply":false},{"name":"mizo","count":11,"apply":false},{"name":"mohfw","count":11,"apply":false},{"name":"moya","count":11,"apply":false},{"name":"ncc","count":11,"apply":false},{"name":"nepali","count":11,"apply":false},{"name":"nss","count":11,"apply":false},{"name":"nursing","count":2,"apply":false},{"name":"nursing vocational","count":2,"apply":false},{"name":"nutrition and dietetics","count":2,"apply":false},{"name":"nutrition dietetics","count":2,"apply":false},{"name":"nutrition dietics","count":2,"apply":false},{"name":"nyks","count":11,"apply":false},{"name":"odia","count":11,"apply":false},{"name":"office management and secretaryship","count":2,"apply":false},{"name":"others","count":11,"apply":false},{"name":"physical health and education","count":15,"apply":false},{"name":"physical science","count":12,"apply":false},{"name":"physics","count":36,"apply":false},{"name":"plastic technology","count":2,"apply":false},{"name":"political science","count":13,"apply":false},{"name":"political scince","count":2,"apply":false},{"name":"psychology","count":13,"apply":false},{"name":"punjabi","count":11,"apply":false},{"name":"sanskrit","count":11,"apply":false},{"name":"science","count":4,"apply":false},{"name":"secretarial practices","count":2,"apply":false},{"name":"skills","count":7,"apply":false},{"name":"social","count":4,"apply":false},{"name":"social science","count":20,"apply":false},{"name":"social studies","count":16,"apply":false},{"name":"sociology","count":23,"apply":false},{"name":"standard 12 computer science","count":3,"apply":false},{"name":"statistics","count":4,"apply":false},{"name":"tamil","count":15,"apply":false},{"name":"telugu","count":12,"apply":false},{"name":"textile &amp; dress designing","count":2,"apply":false},{"name":"textile technology","count":2,"apply":false},{"name":"textiles and designing","count":2,"apply":false},{"name":"textiles and dress designing","count":2,"apply":false},{"name":"tourism and travel management","count":2,"apply":false},{"name":"training","count":11,"apply":false},{"name":"urdu","count":11,"apply":false},{"name":"zoology","count":4,"apply":false}],"translatedName":"Subject"},{"name":"se_mediums","values":[{"name":"english","count":1145,"apply":true},{"name":"tamil","count":273,"apply":false}],"translatedName":"Medium"},{"name":"primaryCategory","values":[{"name":"course","count":1145,"apply":true}],"translatedName":"Content Type"},{"name":"channel","values":[{"name":"01269878797503692810","count":1145,"apply":false,"rootOrgId":"01269878797503692810"}],"translatedName":"Publisher"},{"name":"audience","values":[{"name":"administrator","count":20,"apply":false},{"name":"parent","count":12,"apply":false},{"name":"student","count":1145,"apply":true},{"name":"teacher","count":11,"apply":false}],"translatedName":"Meant for"},{"name":"additionalCategories","values":[{"name":"lesson plan","count":304,"apply":false},{"name":"textbook","count":673,"apply":false}],"translatedName":"Additional Categories"}],"impliedFiltersMap":[{"batches.status":1},{"batches.enrollmentType":"open"}],"impliedFilters":[{"name":"objectType","values":[{"name":"Content","apply":true}]},{"name":"status","values":[{"name":"Live","apply":true}]}],"searchType":"filter"}}]}},"object":{"id":"","type":"","version":"","rollup":{}},"mid":"d2c03f56-d5b7-414d-9560-3599b6085d1f"}'</t>
  </si>
  <si>
    <t>event
: 
payload
: 
Xe
actor
: 
oe {type: 'User', id: 'd711644a-5583-40fd-9956-9ec5b5063bb7'}
context
: 
s {cdata: Array(2), env: 'home', channel: '01347076031606784034', pdata: oe, sid: '076f1c8b-4e61-45ce-bbad-e7b4ba36d31b', …}
edata
: 
{type: 'TOUCH', subtype: 'apply-filter-clicked', id: 'course-search-filter', pageid: 'course-search-filter', extra: {…}}
eid
: 
"INTERACT"
ets
: 
1714732281007
mid
: 
"4f2570d7-b310-4ff6-aaf8-7ad3b0d25d1a"
object
: 
oe {id: '', type: '', version: '', rollup: {…}}
ver
: 
"3.0"
[[Prototype]]
: 
Ae
type
: 
"SAVE"
[[Prototype]]
: 
Object
namespace
: 
"TELEMETRY"
[[Prototype]]
: 
Object</t>
  </si>
  <si>
    <t>Verify that telemetry event gets generated when user clicks on member tab in group</t>
  </si>
  <si>
    <t xml:space="preserve">User should have installed staging Sunbird mobile debug build-
Group is created and available in My Groups </t>
  </si>
  <si>
    <t xml:space="preserve">1.Open staging latest mobile debug build
2.Login with valid credentials
3.Tap on Hamburger menu
4.Tap on "My Groups"
5.Open any created Group
6.Tap on "Members" tab
</t>
  </si>
  <si>
    <t xml:space="preserve">event:
payload: t
actor: e {type: "User", id: "c02e2339-c4ee-4ec6-b8d0-cc19a1d408c3"}
context: qe
cdata: Array(1)
0: {id: "dec17fec-3267-4166-88dc-cee92223da2c", type: "UserSession"}
length: 1
__proto__: Array(0)
channel: "0126632859575746566"
did: "b9bdcb8cd7abc5bd7813bd65ec0b5084dc0dadd8"
env: "group"
pdata: e {id: "staging.diksha.app", pid: "sunbird.app", ver: "3.2.420staging-debug"}
rollup: {l1: "0126632859575746566"}
sid: "dec17fec-3267-4166-88dc-cee92223da2c"
__proto__: Object
edata:
extra: {pos: Array(0)}
id: "group-detail"
pageid: "group-detail"
subtype: "member-tab-clicked"
type: "TOUCH"
__proto__: Object
eid: "INTERACT"
ets: 1597829303463
mid: "4b3c707f-a2ef-4c14-8318-1f80724fd25e"
object: e {id: "", type: "", version: "", rollup: {…}}
ver: "3.0"
__proto__: e
type: "SAVE"
__proto__: Object
namespace: "TELEMETRY"
__proto__: Object
​
</t>
  </si>
  <si>
    <t>event
: 
payload
: 
Xe
actor
: 
oe {type: 'User', id: 'd711644a-5583-40fd-9956-9ec5b5063bb7'}
context
: 
s {cdata: Array(13), env: 'group', channel: '01347076031606784034', pdata: oe, sid: '076f1c8b-4e61-45ce-bbad-e7b4ba36d31b', …}
edata
: 
{type: 'TOUCH', subtype: 'member-tab-clicked', id: 'group-detail', pageid: 'group-detail', extra: {…}}
eid
: 
"INTERACT"
ets
: 
1714732967869
mid
: 
"d8d6525d-64c3-43d2-99a0-8410bf2f8709"
object
: 
oe {id: '', type: '', version: '', rollup: {…}}
ver
: 
"3.0"
[[Prototype]]
: 
Ae
type
: 
"SAVE"
[[Prototype]]
: 
Object
namespace
: 
"TELEMETRY"
[[Prototype]]
: 
Object</t>
  </si>
  <si>
    <r>
      <rPr>
        <rFont val="&quot;Trebuchet MS&quot;"/>
        <color rgb="FF1155CC"/>
        <sz val="11.0"/>
        <u/>
      </rPr>
      <t xml:space="preserve">SH-1217
</t>
    </r>
    <r>
      <rPr>
        <rFont val="&quot;Trebuchet MS&quot;"/>
        <color rgb="FF1155CC"/>
        <sz val="11.0"/>
        <u/>
      </rPr>
      <t xml:space="preserve">SB-21739
</t>
    </r>
    <r>
      <rPr>
        <rFont val="&quot;Trebuchet MS&quot;"/>
        <color rgb="FF1155CC"/>
        <sz val="11.0"/>
        <u/>
      </rPr>
      <t>SH-1217</t>
    </r>
  </si>
  <si>
    <t>Verify that telemetry event is generated when admin removes member from the group</t>
  </si>
  <si>
    <t xml:space="preserve">User should have installed staging Sunbird mobile debug build
Group is created and available in My Groups </t>
  </si>
  <si>
    <t>1.Open staging latest mobile debug build
2.Login with valid credentials
3.Tap on Hamburger menu
4.Tap on "My Groups"
5.Open any created Groups 
6.Click on member tab
6.Tap on kebab option  of the add member 
7.Tap on "Remove from group"</t>
  </si>
  <si>
    <t>{"ver":"3.0","eid":"INTERACT","ets":1616566758760,"actor":{"type":"User","id":"08631a74-4b94-4cf7-a818-831135248a4a"},"context":{"cdata":[{"id":"48f76e58-528a-4ac8-9708-8c3c9c123560","type":"GroupId"},{"id":"ad20d12b-dae8-46d3-9e91-d4cf0b8e4394","type":"UserSession"}],"env":"group","channel":"01269878797503692810","pdata":{"id":"staging.diksha.app","pid":"sunbird.app","ver":"3.8.709staging-debug"},"sid":"ad20d12b-dae8-46d3-9e91-d4cf0b8e4394","did":"48af90df70b29de911c25cb68375c850aa930570","rollup":{"l1":"01269878797503692810"}},"edata":{"type":"success","subtype":"","id":"remove-member","pageid":"group-detail","extra":{"pos":[]}},"object":{"id":"","type":"","version":"","rollup":{}},"mid":"ea308a5f-451f-4c9c-ba07-ddb6bf6eb0c3"}"</t>
  </si>
  <si>
    <t>event
: 
payload
: 
Xe
actor
: 
oe {type: 'User', id: 'd711644a-5583-40fd-9956-9ec5b5063bb7'}
context
: 
s {cdata: Array(13), env: 'group', channel: '01347076031606784034', pdata: oe, sid: '076f1c8b-4e61-45ce-bbad-e7b4ba36d31b', …}
edata
: 
{type: 'success', subtype: '', id: 'remove-member', pageid: 'group-detail', extra: {…}}
eid
: 
"INTERACT"
ets
: 
1714733021707
mid
: 
"966eeecf-954e-4373-93d9-7b5ece2fd6b3"
object
: 
oe {id: '', type: '', version: '', rollup: {…}}
ver
: 
"3.0"
[[Prototype]]
: 
Ae
type
: 
"SAVE"
[[Prototype]]
: 
Object
namespace
: 
"TELEMETRY"
[[Prototype]]
: 
Object</t>
  </si>
  <si>
    <t>Verify that proper impression telemetry event without any error gets generated when user open any collection in group and do not play any content from the collection</t>
  </si>
  <si>
    <t xml:space="preserve">User should have installed staging Sunbird mobile debug build
Group is created and available in My Groups and added collection to the group by group admin 
</t>
  </si>
  <si>
    <t xml:space="preserve">1.Open staging latest mobile debug build
2.Login with valid credentials
3.Tap on Hamburger menu
4.Tap on "My Groups"
5.Open any created Groups .
6.Open collection
</t>
  </si>
  <si>
    <t>"{\"ver\":\"3.0\",\"eid\":\"IMPRESSION\",\"ets\":1630073686789,\"actor\":{\"type\":\"User\",\"id\":\"08631a74-4b94-4cf7-a818-831135248a4a\"},\"context\":{\"cdata\":[{\"id\":\"ca1e0a8a-495e-4a10-b789-7104f1bd6606\",\"type\":\"GroupId\"},{\"id\":\"content-detail\",\"type\":\"ChildUi\"},{\"id\":\"content-detail\",\"type\":\"ChildUi\"},{\"id\":\"Content Playlist\",\"type\":\"ActivityType\"},{\"id\":\"f0bc5ae0-0740-11ec-b203-af72e9f07a55\",\"type\":\"API\"},{\"id\":\"filter\",\"type\":\"DiscoveryType\"},{\"id\":\"SearchResult\",\"type\":\"Section\"},{\"type\":\"GroupId\",\"id\":\"ca1e0a8a-495e-4a10-b789-7104f1bd6606\"},{\"type\":\"Tabs\",\"id\":\"Library-Course\"},{\"id\":\"d5995451-954c-4ef9-ab89-e35ba6002323\",\"type\":\"UserSession\"}],\"env\":\"home\",\"channel\":\"01269878797503692810\",\"pdata\":{\"id\":\"staging.diksha.app\",\"pid\":\"sunbird.app\",\"ver\":\"4.2.46staging-debug\"},\"sid\":\"d5995451-954c-4ef9-ab89-e35ba6002323\",\"did\":\"e680eed580ae02536c4bcbd890a8469c15ff08ff\",\"rollup\":{\"l1\":\"01269878797503692810\"}},\"edata\":{\"type\":\"detail\",\"pageid\":\"collection-detail\",\"uri\":\"collection-detail\"},\"object\":{\"id\":\"do_213217408571080704116\",\"type\":\"LessonPlan\",\"version\":\"1\",\"rollup\":{\"l1\":\"do_213217408571080704116\"}},\"mid\":\"a5460a01-5d8d-438d-896b-bfd92f4facba\"}"</t>
  </si>
  <si>
    <t>{"ver":"3.0","eid":"IMPRESSION","ets":1715701820072,"actor":{"type":"User","id":"c0c2bb4f-575f-49d0-9981-8ba9c45894b4"},"context":{"cdata":[{"id":"9a7ad9f3-cabb-47ce-87a3-03689618aae8","type":"GroupId"},{"id":"Content Playlist","type":"ActivityType"},{"id":"d24af1e0-1208-11ef-b820-0393ab7e62e5","type":"API"},{"id":"filter","type":"DiscoveryType"},{"id":"4563d1b0-1209-11ef-b820-0393ab7e62e5","type":"API"},{"id":"filter","type":"DiscoveryType"},{"id":"46980bf0-1209-11ef-b820-0393ab7e62e5","type":"API"},{"id":"filter","type":"DiscoveryType"},{"id":"49147da0-1209-11ef-b820-0393ab7e62e5","type":"API"},{"id":"filter","type":"DiscoveryType"},{"id":"9eaa47e0-1209-11ef-b820-0393ab7e62e5","type":"API"},{"id":"filter","type":"DiscoveryType"},{"type":"Tabs","id":"Library-Course"},{"id":"b77483c4-0fd5-430c-aa53-8207e589ca19","type":"UserSession"}],"env":"home","channel":"01269934121990553633","pdata":{"id":"staging.sunbirded.app","pid":"sunbird.app","ver":"7.0.623staging-debug"},"sid":"b77483c4-0fd5-430c-aa53-8207e589ca19","did":"2dcc3332be40f8bc5cedcbeb43023838717d86be","rollup":{"l1":"01269934121990553633"}},"edata":{"type":"detail","pageid":"collection-detail","uri":"collection-detail"},"object":{"id":"do_214044306225561600116","type":"Collection","version":"1","rollup":{"l1":"do_214044306225561600116"}},"mid":"d6fa3ac4-6234-40bd-b533-84140f5c5029"}'</t>
  </si>
  <si>
    <t>SB-21739</t>
  </si>
  <si>
    <t xml:space="preserve">Verify that telemetry event gets generated when user assign activity to group
</t>
  </si>
  <si>
    <t>User should have installed staging Sunbird mobile debug build
Group is created and available in My Group</t>
  </si>
  <si>
    <t>1.Open staging latest mobile debug build
2.Login with valid credentials
3.Tap on Hamburger menu
4.Tap on "My Groups"
5.Open any created Groups .
6.Tap on "Add Activity" 
7.Click on course category
8.Tap on "Add Activity" on any course</t>
  </si>
  <si>
    <t>{"ver":"3.0","eid":"INTERACT","ets":1616563922873,"actor":{"type":"User","id":"fca2925f-1eee-4654-9177-fece3fd6afc9"},"context":{"cdata":[{"id":"3d41d3e0-8c62-11eb-b0e7-6f55124e21ef","type":"API"},{"id":"filter","type":"DiscoveryType"},{"id":"00ac9411-e54f-4775-b7a0-95b474e968fe","type":"UserSession"}],"env":"group","channel":"01269878797503692810","pdata":{"id":"staging.diksha.app","pid":"sunbird.app","ver":"3.8.709staging-debug"},"sid":"00ac9411-e54f-4775-b7a0-95b474e968fe","did":"48af90df70b29de911c25cb68375c850aa930570","rollup":{"l1":"01269878797503692810"}},"edata":{"type":"success","subtype":"","id":"add-activity-to-group","pageid":"search","extra":{"pos":[]}},"object":{"id":"","type":"","version":"","rollup":{}},"mid":"e2311f6f-3906-4f75-b045-6b2b51f284d8"}"</t>
  </si>
  <si>
    <t>event
: 
payload
: 
Xe
actor
: 
oe {type: 'User', id: '0ca6a677-55c7-4715-bc25-098a0de5a561'}
context
: 
s {cdata: Array(8), env: 'group', channel: '01347076031606784034', pdata: oe, sid: '5e574230-097b-4105-852f-286b6062b122', …}
edata
: 
{type: 'success', subtype: '', id: 'add-activity-to-group', pageid: 'search', extra: {…}}
eid
: 
"INTERACT"
ets
: 
1714737368693
mid
: 
"05dd0fdd-8138-4906-b9ef-bfbde08d3acb"
object
: 
oe {id: '', type: '', version: '', rollup: {…}}
ver
: 
"3.0"
[[Prototype]]
: 
Ae
type
: 
"SAVE"
[[Prototype]]
: 
Object
namespace
: 
"TELEMETRY"
[[Prototype]]
: 
Object</t>
  </si>
  <si>
    <t xml:space="preserve">Verify that the telemetry event CDATA having below details when the user performs any actions in groups page
1. GourpId ({type: Group, id: group_id}): </t>
  </si>
  <si>
    <t>User should have installed staging Sunbird mobile debug build
Group is created and available in My Group</t>
  </si>
  <si>
    <t>1.Open staging latest mobile debug build
2.Login with valid credentials
3.Tap on Hamburger menu
4.Tap on "My Groups"
5.Open any created Groups .
6.Tap on "Add Activity" 
7.Click on Explanation content category
8.Tap on "Add to group" on any course
9. Consume it</t>
  </si>
  <si>
    <t>event:
payload: t
actor: e {type: 'User', id: 'db40c3d9-af19-4207-af10-f53094af0bb2'}
context: He
cdata: Array(7)
0: {id: '9e7ae4ab-f31a-476d-8ac5-12aedac25ead', type: 'GroupId'}
1: {id: '', type: 'CourseBatch'}
2: {id: 'do_21329811193502105611111', type: 'RootId'}
3: {id: 'content-detail', type: 'ChildUi'}
4: {id: 'f5d00dc0520d4c39878bc71af7f33428', type: 'AttemptId'}
5: {type: 'Tabs', id: 'Library-Course'}
6: {id: '4d45e4f4-cfe9-4e6e-bd40-8ce4a8a978aa', type: 'UserSession'}
length: 7
[[Prototype]]: Array(0)
channel: "01269878797503692810"
did: "ae630095b5ca8d527a92b7264fd6056a82d6c328"
env: "home"
pdata: e {id: 'staging.diksha.app', pid: 'sunbird.app', ver: '4.3.68staging-debug'}
rollup: {l1: '01269878797503692810'}
sid: "4d45e4f4-cfe9-4e6e-bd40-8ce4a8a978aa"
[[Prototype]]: Object
edata: {type: 'TOUCH', subtype: 'play-online', id: 'content-detail', pageid: 'content-detail', extra: {…}}
eid: "INTERACT"
ets: 1633340225749
mid: "fba1461f-7289-42ff-9d9d-c5c088bdcd90"
object: e {id: 'do_21329809635603251211105', type: 'Course Assessment', version: '1', rollup: Qe}
ver: "3.0"</t>
  </si>
  <si>
    <t xml:space="preserve">event
: 
payload
: 
Xe
actor
: 
oe {type: 'User', id: '0ca6a677-55c7-4715-bc25-098a0de5a561'}
context
: 
s {cdata: Array(9), env: 'home', channel: '01347076031606784034', pdata: oe, sid: '5e574230-097b-4105-852f-286b6062b122', …}
edata
: 
{type: 'TOUCH', subtype: 'play-online', id: 'content-detail', pageid: 'content-detail', extra: {…}}
eid
: 
"INTERACT"
ets
: 
1714737496013
mid
: 
"ed5fed67-8d56-4d85-ae68-d94500bfdd0a"
object
: 
oe {id: 'do_21398189281166131213', type: 'Learning Resource', version: '1', rollup: G}
ver
: 
"3.0"
[[Prototype]]
: 
Ae
type
: 
"SAVE"
[[Prototype]]
: 
Object
namespace
: 
"TELEMETRY"
[[Prototype]]
: 
Object
</t>
  </si>
  <si>
    <t>Verify that the telemetry event CDATA having below details when the user consumes the added activities in the group
1. Which group user is part of(CDATA: {group object})
2. User consuming  activity (Object.id should be activityId, rollup_l1 = CollectionID/rootID)</t>
  </si>
  <si>
    <t>User should have installed staging Sunbird mobile debug buil
Group is created and available in My Groups</t>
  </si>
  <si>
    <t>1.Open staging latest mobile debug build
2.Login with valid credentials
3.Tap on Hamburger menu
4.Tap on "My Groups"
5.Open any created Groups .
6.Tap on "Add Activity" 
7.Click on course category
8.Tap on "Add to group" on any course
9. Consume it</t>
  </si>
  <si>
    <t>event:
payload: t
actor: e {type: "User", id: "0548e92c-cd10-4229-83e5-d2a77b25d141"}
context: qe
cdata: Array(4)
0: {id: "74329acf-a4f6-499b-b59f-1923f91a4b41", type: "GroupId"}
1: {id: "0131332942638940160", type: "CourseBatch"}
2: {id: "do_213133290185678848189", type: "RootId"}
3: {id: "c8439115-223b-4e8f-b773-44c765aa2ea4", type: "UserSession"}
length: 4
__proto__: Array(0)
channel: "0126632859575746566"
did: "b9bdcb8cd7abc5bd7813bd65ec0b5084dc0dadd8"
env: "home"
pdata: e {id: "staging.diksha.app", pid: "sunbird.app", ver: "3.4.535staging-debug"}
rollup: {l1: "0126632859575746566"}
sid: "c8439115-223b-4e8f-b773-44c765aa2ea4"
__proto__: Object
edata:
extra: {pos: Array(0)}
id: "course-detail"
pageid: "course-detail"
subtype: "resume-clicked"
type: "TOUCH"
__proto__: Object
eid: "INTERACT"
ets: 1604563713046
mid: "c56b435d-9a49-4e0a-9103-f78602764d6d"
object: e
id: "do_213133290185678848189"
rollup: Je {l1: "do_213133290185678848189"}
type: "Course"
version: "2"
__proto__: Object
ver: "3.0"
__proto__: e
type: "SAVE"
__proto__: Object
namespace: "TELEMETRY"
__proto__: Object</t>
  </si>
  <si>
    <t>{"ver":"3.0","eid":"INTERACT","ets":1715702057410,"actor":{"type":"User","id":"c0c2bb4f-575f-49d0-9981-8ba9c45894b4"},"context":{"cdata":[{"type":"Tabs","id":"Library-Course"},{"id":"b77483c4-0fd5-430c-aa53-8207e589ca19","type":"UserSession"}],"env":"home","channel":"01269934121990553633","pdata":{"id":"staging.sunbirded.app","pid":"sunbird.app","ver":"7.0.623staging-debug"},"sid":"b77483c4-0fd5-430c-aa53-8207e589ca19","did":"2dcc3332be40f8bc5cedcbeb43023838717d86be","rollup":{"l1":"01269934121990553633"}},"edata":{"type":"TOUCH","subtype":"resume-clicked","id":"chapter-details","pageid":"chapter-details","extra":{"pos":[]}},"object":{"id":"do_213999633867792384120","type":"Course Unit","version":"1","rollup":{"l1":"do_213999633526317056119","l2":"do_213999633867792384120"}},"mid":"31a1d811-1c1a-4380-9aea-9c0220a2dbe4"}'</t>
  </si>
  <si>
    <t>Verify that the Telemetry event gets generated when the admin added the course to the group</t>
  </si>
  <si>
    <t>1.Open staging latest mobile debug build
2.Login with valid credentials
3.Tap on Hamburger menu
4.Tap on "My Groups"
5.Open any created Groups .
6.Tap on "Add Activity" 
7.Click on course category
8.Tap on "Add to group" on any course</t>
  </si>
  <si>
    <t>{"ver":"3.0","eid":"INTERACT","ets":1616567308190,"actor":{"type":"User","id":"08631a74-4b94-4cf7-a818-831135248a4a"},"context":{"cdata":[{"id":"1f8194a0-8c6a-11eb-b0e7-6f55124e21ef","type":"API"},{"id":"filter","type":"DiscoveryType"},{"id":"ad20d12b-dae8-46d3-9e91-d4cf0b8e4394","type":"UserSession"}],"env":"group","channel":"01269878797503692810","pdata":{"id":"staging.diksha.app","pid":"sunbird.app","ver":"3.8.709staging-debug"},"sid":"ad20d12b-dae8-46d3-9e91-d4cf0b8e4394","did":"48af90df70b29de911c25cb68375c850aa930570","rollup":{"l1":"01269878797503692810"}},"edata":{"type":"success","subtype":"","id":"add-activity-to-group","pageid":"search","extra":{"pos":[]}},"object":{"id":"","type":"","version":"","rollup":{}},"mid":"35f3ef52-d85b-456e-9024-adc1a034578b"}"</t>
  </si>
  <si>
    <t xml:space="preserve">Verify that telemetry event gets generated and the CDATA is captured the below details when the admin deletes the group.
 1. Group id.([{type: “Group”, id: “{groupId}”])
</t>
  </si>
  <si>
    <t xml:space="preserve">1.Open staging latest mobile debug build
2.Login with valid credentials
3.Tap on Hamburger menu
4.Tap on "My Groups"
5.Open any created Groups .
5. Click on the Kebab Menu
6. Click on delete a Group
</t>
  </si>
  <si>
    <t>{"ver":"3.0","eid":"INTERACT","ets":1616568005400,"actor":{"type":"User","id":"08631a74-4b94-4cf7-a818-831135248a4a"},"context":{"cdata":[{"id":"b6b93769-ae61-4a7c-b42d-c73ee1ca27e8","type":"GroupId"},{"id":"ad20d12b-dae8-46d3-9e91-d4cf0b8e4394","type":"UserSession"}],"env":"group","channel":"01269878797503692810","pdata":{"id":"staging.diksha.app","pid":"sunbird.app","ver":"3.8.709staging-debug"},"sid":"ad20d12b-dae8-46d3-9e91-d4cf0b8e4394","did":"48af90df70b29de911c25cb68375c850aa930570","rollup":{"l1":"01269878797503692810"}},"edata":{"type":"success","subtype":"","id":"delete-group","pageid":"group-detail","extra":{"pos":[]}},"object":{"id":"","type":"","version":"","rollup":{}},"mid":"e3cb78a6-4896-43e4-8766-215f25e304a1"}"</t>
  </si>
  <si>
    <t>event
: 
payload
: 
Xe
actor
: 
oe {type: 'User', id: 'd711644a-5583-40fd-9956-9ec5b5063bb7'}
context
: 
s {cdata: Array(3), env: 'group', channel: '01347076031606784034', pdata: oe, sid: '076f1c8b-4e61-45ce-bbad-e7b4ba36d31b', …}
edata
: 
{type: 'success', subtype: '', id: 'delete-group', pageid: 'group-detail', extra: {…}}
eid
: 
"INTERACT"
ets
: 
1714733134091
mid
: 
"b5188fca-79c5-40ff-9ed0-c0e2c99bcb31"
object
: 
oe {id: '', type: '', version: '', rollup: {…}}
ver
: 
"3.0"
[[Prototype]]
: 
Ae
type
: 
"SAVE"
[[Prototype]]
: 
Object
namespace
: 
"TELEMETRY"
[[Prototype]]
: 
Object</t>
  </si>
  <si>
    <t>Verify that telemetry event gets generated and the CDATA is captured the below details when the admin deactivate the group.
 1. Group id.([{type: “Group”, id: “{groupId}”])
Verify that telemetry event gets generated and the CDATA is captured the below details when the admin reactivate the group.
 2. Group id.([{type: “Group”, id: “{groupId}”])</t>
  </si>
  <si>
    <t>1.Open staging latest mobile debug build
2.Login with valid credentials
3.Tap on Hamburger menu
4.Tap on "My Groups"
5.Open any created Groups 
6.Click on kebab menu
7. Click on DeActivate Group
1.Open staging latest mobile debug build
2.Login with valid credentials
3.Tap on Hamburger menu
4.Tap on "My Groups"
5.Open any created Groups 
7.Click on activate group in the groups page</t>
  </si>
  <si>
    <t>De-activate:-
{"ver":"3.0","eid":"INTERACT","ets":1616568085318,"actor":{"type":"User","id":"08631a74-4b94-4cf7-a818-831135248a4a"},"context":{"cdata":[{"id":"88f6553d-5cc7-4e8a-9f16-0d98aa89e866","type":"GroupId"},{"id":"ad20d12b-dae8-46d3-9e91-d4cf0b8e4394","type":"UserSession"}],"env":"group","channel":"01269878797503692810","pdata":{"id":"staging.diksha.app","pid":"sunbird.app","ver":"3.8.709staging-debug"},"sid":"ad20d12b-dae8-46d3-9e91-d4cf0b8e4394","did":"48af90df70b29de911c25cb68375c850aa930570","rollup":{"l1":"01269878797503692810"}},"edata":{"type":"success","subtype":"","id":"deactivate-group","pageid":"group-detail","extra":{"pos":[]}},"object":{"id":"","type":"","version":"","rollup":{}},"mid":"65ef938e-1830-4f4d-972a-f245ad489484"}"
===========
Re-axctivate:-
{"ver":"3.0","eid":"INTERACT","ets":1616568189574,"actor":{"type":"User","id":"08631a74-4b94-4cf7-a818-831135248a4a"},"context":{"cdata":[{"id":"88f6553d-5cc7-4e8a-9f16-0d98aa89e866","type":"GroupId"},{"id":"ad20d12b-dae8-46d3-9e91-d4cf0b8e4394","type":"UserSession"}],"env":"group","channel":"01269878797503692810","pdata":{"id":"staging.diksha.app","pid":"sunbird.app","ver":"3.8.709staging-debug"},"sid":"ad20d12b-dae8-46d3-9e91-d4cf0b8e4394","did":"48af90df70b29de911c25cb68375c850aa930570","rollup":{"l1":"01269878797503692810"}},"edata":{"type":"success","subtype":"","id":"reactivate-group","pageid":"group-detail","extra":{"pos":[]}},"object":{"id":"","type":"","version":"","rollup":{}},"mid":"982251e7-215e-4340-8a44-bdfb17072e0d"}"</t>
  </si>
  <si>
    <t>event
: 
payload
: 
Xe
actor
: 
oe {type: 'User', id: 'd711644a-5583-40fd-9956-9ec5b5063bb7'}
context
: 
s {cdata: Array(3), env: 'group', channel: '01347076031606784034', pdata: oe, sid: '076f1c8b-4e61-45ce-bbad-e7b4ba36d31b', …}
edata
: 
{type: 'success', subtype: '', id: 'deactivate-group', pageid: 'group-detail', extra: {…}}
eid
: 
"INTERACT"
ets
: 
1714733217349
mid
: 
"bdad0961-ba16-46a9-aefe-8562d4e95f8b"
object
: 
oe {id: '', type: '', version: '', rollup: {…}}
ver
: 
"3.0"
[[Prototype]]
: 
Ae
type
: 
"SAVE"
[[Prototype]]
: 
Object
namespace
: 
"TELEMETRY"
[[Prototype]]
: 
Object
=================
event
: 
payload
: 
Xe
actor
: 
oe {type: 'User', id: 'd711644a-5583-40fd-9956-9ec5b5063bb7'}
context
: 
s {cdata: Array(3), env: 'group', channel: '01347076031606784034', pdata: oe, sid: '076f1c8b-4e61-45ce-bbad-e7b4ba36d31b', …}
edata
: 
{type: 'success', subtype: '', id: 'reactivate-group', pageid: 'group-detail', extra: {…}}
eid
: 
"INTERACT"
ets
: 
1714733250269
mid
: 
"8d496dd8-71a2-4418-9c16-ed31dd99f71f"
object
: 
oe {id: '', type: '', version: '', rollup: {…}}
ver
: 
"3.0"
[[Prototype]]
: 
Ae
type
: 
"SAVE"
[[Prototype]]
: 
Object
namespace
: 
"TELEMETRY"
[[Prototype]]
: 
Object</t>
  </si>
  <si>
    <t>Verify that telemetry event gets generated for the CDATA is captured the below details when the user consumes the activity in the group.
 1. Group id.([{type: “Group”, id: “{groupId}”])
 2. Collection details(along with L1, L2)</t>
  </si>
  <si>
    <t>1.Open staging latest mobile debug build
2.Login with valid credentials
3.Tap on Hamburger menu
4.Tap on "My Groups"
5.Open any created Groups  
6. Click on any activity in the activities tab
7.Consume it
8. Observe the telemetry</t>
  </si>
  <si>
    <t>{"eid":"IMPRESSION","ets":1616569889634,"ver":"3.0","mid":"IMPRESSION:edcee2d8fec76f126b906d35760dae1f","actor":{"id":"08631a74-4b94-4cf7-a818-831135248a4a","type":"User"},"context":{"channel":"01269878797503692810","pdata":{"id":"staging.diksha.app","ver":"3.8.709staging-debug","pid":"sunbird.app.contentplayer"},"env":"contentplayer","sid":"ad20d12b-dae8-46d3-9e91-d4cf0b8e4394","did":"48af90df70b29de911c25cb68375c850aa930570","cdata":[{"id":"f9b2bc16-6780-4005-978a-e3bb28899b57","type":"GroupId"},{"id":"01322166984693350444","type":"CourseBatch"},{"id":"do_2132216603730903041843","type":"RootId"},{"id":"content-detail","type":"ChildUi"},{"id":"streaming","type":"PlayerLaunch"},{"id":"30426c29839c4bafaa6077bdd9fd86c0","type":"ContentSession"},{"id":"27eb5d9a4e59fe6b4bbe124170907695","type":"PlaySession"},{"id":"ad20d12b-dae8-46d3-9e91-d4cf0b8e4394","type":"UserSession"}],"rollup":{"l1":"01269878797503692810"}},"object":{"id":"domain_4048","type":"Content","ver":"10","rollup":{"l1":"do_21309316945906073612505","l2":"do_21309317018274201612506"}},"tags":[],"edata":{"type":"workflow","subtype":"","pageid":"recordAudio6","uri":"recordAudio6","duration":1.47}}"</t>
  </si>
  <si>
    <t>{"eid":"IMPRESSION","ets":1715702157282,"ver":"3.0","mid":"IMPRESSION:b1942811e175b20417937ae710228b18","actor":{"id":"2dcc3332be40f8bc5cedcbeb43023838717d86be","type":"User"},"context":{"channel":"01269934121990553633","pdata":{"id":"staging.sunbirded.app","pid":"sunbird.app.contentplayer","ver":"7.0.623staging-debug"},"env":"contentplayer","sid":"b77483c4-0fd5-430c-aa53-8207e589ca19","did":"2dcc3332be40f8bc5cedcbeb43023838717d86be","cdata":[{"id":"iBEMUsBAlynN5Ai79JHQaut2roDPIUaS","type":"ContentSession"},{"id":"N2WSi7MW3WmJXpQdoXBuNRu31L3BD9m8","type":"PlaySession"},{"id":"2.0","type":"PlayerVersion"},{"type":"Tabs","id":"Library-Course"},{"id":"b77483c4-0fd5-430c-aa53-8207e589ca19","type":"UserSession"}],"rollup":{"l1":"01269934121990553633"}},"object":{"id":"do_21399956441735987211","ver":"2","type":"Content","rollup":{"l1":"do_213999633526317056119","l2":"do_213999633867792384120"}},"tags":[],"edata":{"type":"workflow","subtype":"","pageid":"2","uri":""}}'</t>
  </si>
  <si>
    <t>Circle1</t>
  </si>
  <si>
    <t>Verify that telemetry event gets generated when user clicks on activity tab in group</t>
  </si>
  <si>
    <t>1.Open staging latest mobile debug build
2.Login with valid credentials
3.Tap on Hamburger menu
4.Tap on "My Groups"
5.Tap on Desired Group
6.Tap on "Activities"</t>
  </si>
  <si>
    <t>event:
payload: t
actor: e {type: "User", id: "c02e2339-c4ee-4ec6-b8d0-cc19a1d408c3"}
context: qe
cdata: [{…}]
channel: "0126632859575746566"
did: "b9bdcb8cd7abc5bd7813bd65ec0b5084dc0dadd8"
env: "group"
pdata: e {id: "staging.diksha.app", pid: "sunbird.app", ver: "3.2.420staging-debug"}
rollup: {l1: "0126632859575746566"}
sid: "dec17fec-3267-4166-88dc-cee92223da2c"
__proto__: Object
edata:
extra: {pos: Array(0)}
id: "group-detail"
pageid: "group-detail"
subtype: "activity-tab-clicked"
type: "TOUCH"
__proto__: Object
eid: "INTERACT"
ets: 1597829343953
mid: "d33fd8fa-82f8-4e3d-ab32-3cf06d04f162"
object: e {id: "", type: "", version: "", rollup: {…}}
ver: "3.0"
__proto__: e
type: "SAVE"
__proto__: Object
namespace: "TELEMETRY"
__proto__: Object
​</t>
  </si>
  <si>
    <t>event
: 
payload
: 
Xe
actor
: 
oe {type: 'User', id: 'd711644a-5583-40fd-9956-9ec5b5063bb7'}
context
: 
s {cdata: Array(3), env: 'group', channel: '01347076031606784034', pdata: oe, sid: '076f1c8b-4e61-45ce-bbad-e7b4ba36d31b', …}
edata
: 
{type: 'TOUCH', subtype: 'activity-tab-clicked', id: 'group-detail', pageid: 'group-detail', extra: {…}}
eid
: 
"INTERACT"
ets
: 
1714733303722
mid
: 
"0d8533cc-e839-44e9-a3fc-6e6d3ac0cd08"
object
: 
oe {id: '', type: '', version: '', rollup: {…}}
ver
: 
"3.0"
[[Prototype]]
: 
Ae
type
: 
"SAVE"
[[Prototype]]
: 
Object
namespace
: 
"TELEMETRY"
[[Prototype]]
: 
Object</t>
  </si>
  <si>
    <t>Verify that telemetry event gets generated when user edits the group information</t>
  </si>
  <si>
    <t>1.Open staging latest mobile debug build
2.Login with valid credentials
3.Tap on Hamburger menu
4.Tap on "My Groups"
5.Tap on Desired Group
6.Tap on kebab option infront of name of group
7.Select "Edit Group details"</t>
  </si>
  <si>
    <t>{"ver":"3.0","eid":"INTERACT","ets":1616564045445,"actor":{"type":"User","id":"fca2925f-1eee-4654-9177-fece3fd6afc9"},"context":{"cdata":[{"id":"9a618e8d-d5fc-4f78-ade0-661bd83c31f0","type":"GroupId"},{"id":"Course","type":"ActivityType"},{"id":"00ac9411-e54f-4775-b7a0-95b474e968fe","type":"UserSession"}],"env":"group","channel":"01269878797503692810","pdata":{"id":"staging.diksha.app","pid":"sunbird.app","ver":"3.8.709staging-debug"},"sid":"00ac9411-e54f-4775-b7a0-95b474e968fe","did":"48af90df70b29de911c25cb68375c850aa930570","rollup":{"l1":"01269878797503692810"}},"edata":{"type":"TOUCH","subtype":"edit-group-clicked","id":"group-detail","pageid":"group-detail","extra":{"pos":[]}},"object":{"id":"","type":"","version":"","rollup":{}},"mid":"99a2ff5b-deb7-49e9-a1cd-d6fb3871ec00"}"</t>
  </si>
  <si>
    <t>event
: 
payload
: 
Xe
actor
: 
oe {type: 'User', id: 'd711644a-5583-40fd-9956-9ec5b5063bb7'}
context
: 
s {cdata: Array(3), env: 'group', channel: '01347076031606784034', pdata: oe, sid: '076f1c8b-4e61-45ce-bbad-e7b4ba36d31b', …}
edata
: 
{type: 'update-group', subtype: 'edit-group-clicked', id: 'update-group', pageid: 'group-detail', extra: {…}}
eid
: 
"INTERACT"
ets
: 
1714733392551
mid
: 
"5342cedc-d015-4b2d-9232-335fcf770864"
object
: 
oe {id: '', type: '', version: '', rollup: {…}}
ver
: 
"3.0"
[[Prototype]]
: 
Ae
type
: 
"SAVE"
[[Prototype]]
: 
Object
namespace
: 
"TELEMETRY"
[[Prototype]]
: 
Object</t>
  </si>
  <si>
    <t>Verify that the Telemetry event is generated when the admin deletes the Group</t>
  </si>
  <si>
    <t xml:space="preserve">1.Open staging latest mobile debug build
2.Login with valid credentials
3.Tap on Hamburger menu
4.Tap on "My Groups"
5.Tap  already created Group by user 
6.Tap on the kebab option infront of group name 
7.Tap on "Delete Group" </t>
  </si>
  <si>
    <t>"{"ver":"3.0","eid":"INTERACT","ets":1616566888312,"actor":{"type":"User","id":"08631a74-4b94-4cf7-a818-831135248a4a"},"context":{"cdata":[{"id":"528d3a53-d10d-441a-8ac4-d8c35d4e63c0","type":"GroupId"},{"id":"ad20d12b-dae8-46d3-9e91-d4cf0b8e4394","type":"UserSession"}],"env":"group","channel":"01269878797503692810","pdata":{"id":"staging.diksha.app","pid":"sunbird.app","ver":"3.8.709staging-debug"},"sid":"ad20d12b-dae8-46d3-9e91-d4cf0b8e4394","did":"48af90df70b29de911c25cb68375c850aa930570","rollup":{"l1":"01269878797503692810"}},"edata":{"type":"success","subtype":"","id":"delete-group","pageid":"group-detail","extra":{"pos":[]}},"object":{"id":"","type":"","version":"","rollup":{}},"mid":"0d59d143-75c3-4608-af73-10bf87975775"}"</t>
  </si>
  <si>
    <t>event
: 
payload
: 
Xe
actor
: 
oe {type: 'User', id: 'd711644a-5583-40fd-9956-9ec5b5063bb7'}
context
: 
s {cdata: Array(3), env: 'group', channel: '01347076031606784034', pdata: oe, sid: '076f1c8b-4e61-45ce-bbad-e7b4ba36d31b', …}
edata
: 
{type: 'success', subtype: '', id: 'delete-group', pageid: 'group-detail', extra: {…}}
eid
: 
"INTERACT"
ets
: 
1714733464369
mid
: 
"5effa069-100a-4888-9d80-efaec178284f"
object
: 
oe {id: '', type: '', version: '', rollup: {…}}
ver
: 
"3.0"
[[Prototype]]
: 
Ae
type
: 
"SAVE"
[[Prototype]]
: 
Object
namespace
: 
"TELEMETRY"
[[Prototype]]
: 
Object</t>
  </si>
  <si>
    <t>Verify that the telemetry events are getting generated when the  admin clicks on download CSV option in groups</t>
  </si>
  <si>
    <t>1. Open the staging mobile App
2. Login with valid login credentials
3. Click on Humburger menu.
4. Click on My Groups.
5. Click on Self created group.
6. Click on any added activity.
7. Click on download csv.</t>
  </si>
  <si>
    <t xml:space="preserve">"
event:
payload: t
actor: e {type: 'User', id: 'fca2925f-1eee-4654-9177-fece3fd6afc9'}
context: He {cdata: Array(2), env: 'group', channel: '01269878797503692810', pdata: e, sid: '0ffaabbe-e309-49d8-8d72-f9a2b4a27f42', …}
edata: {type: 'download-clicked', subtype: undefined, id: 'download-clicked', pageid: 'activity-dashboard', extra: {…}}
eid: ""INTERACT""
ets: 1633324689998
mid: ""e5617c8c-47bb-494e-a0c8-955a1e7105fb""
object: e
id: """"
rollup: {}
type: """"
version: """"
[[Prototype]]: Object
ver: ""3.0""
[[Prototype]]: e
type: ""SAVE""
[[Prototype]]: Object
namespace: ""TELEMETRY""
[[Prototype]]: Object"        "
</t>
  </si>
  <si>
    <t>Verify that telemetry event gets generated on editing a thread in the Discussion Forum</t>
  </si>
  <si>
    <t>1. Open staging latest mobile debug build
2. Login with valid credentials
3. Go to My Groups
4. Click on any created group
5. Click on discussion form icon from kebab menu
6. Edit a thread and Click on Update button</t>
  </si>
  <si>
    <t>event:
payload: t
actor: e {type: "User", id: "08631a74-4b94-4cf7-a818-831135248a4a"}
context: He
cdata: Array(4)
0: {id: "792", type: "Post"}
1: {id: "f31737a0-eb4e-417e-addb-3f011bcfc2f6", type: "group"}
2: {type: "Tabs", id: "Home-Discover"}
3: {id: "2b0bda5b-eb28-4b1e-a599-9602328b384c", type: "UserSession"}
length: 4
__proto__: Array(0)
channel: "01269878797503692810"
did: "e680eed580ae02536c4bcbd890a8469c15ff08ff"
env: "discussion"
pdata: e {id: "staging.diksha.app", pid: "sunbird.app", ver: "3.9.779staging-debug"}
rollup: {l1: "01269878797503692810"}
sid: "2b0bda5b-eb28-4b1e-a599-9602328b384c"
__proto__: Object
edata:
extra: {pos: Array(0)}
id: "discussion-start"
pageid: "discussion-start"
subtype: "update-topic-popup"
type: "CLICK"
__proto__: Object
eid: "INTERACT"
ets: 1620829190955
mid: "156ee281-179b-4122-be2b-4e90be85289e"
object: e {id: "", type: "", version: "", rollup: {…}}
ver: "3.0"
__proto__: e
type: "SAVE"
__proto__: Object
namespace: "TELEMETRY"
__proto__: Object</t>
  </si>
  <si>
    <t>{"ver":"3.0","eid":"INTERACT","ets":1715702336500,"actor":{"type":"User","id":"c0c2bb4f-575f-49d0-9981-8ba9c45894b4"},"context":{"cdata":[{"id":"4589","type":"Post"},{"id":"9a7ad9f3-cabb-47ce-87a3-03689618aae8","type":"group"},{"type":"Tabs","id":"Library-Course"},{"id":"b77483c4-0fd5-430c-aa53-8207e589ca19","type":"UserSession"}],"env":"discussion","channel":"01269934121990553633","pdata":{"id":"staging.sunbirded.app","pid":"sunbird.app","ver":"7.0.623staging-debug"},"sid":"b77483c4-0fd5-430c-aa53-8207e589ca19","did":"2dcc3332be40f8bc5cedcbeb43023838717d86be","rollup":{"l1":"01269934121990553633"}},"edata":{"type":"CLICK","subtype":"update-topic-popup","id":"discussion-start","pageid":"discussion-start","extra":{"pos":[]}},"object":{"id":"","type":"","version":"","rollup":{}},"mid":"96668fd4-4698-4ebd-9f43-9f99b8bb3442"}'</t>
  </si>
  <si>
    <t>Verify that the telemetry events are getting generated when the user deletes the topic in the Discussion forum</t>
  </si>
  <si>
    <t xml:space="preserve">1. Open staging latest mobile debug build
2. Login with valid credentials
3. Go to My Groups 
4. Click on any created group
5. Open Discussion Forum
6. Delete The Topic
</t>
  </si>
  <si>
    <t>event:
payload: t
actor: e {type: "User", id: "08631a74-4b94-4cf7-a818-831135248a4a"}
context: He
cdata: Array(4)
0: {id: "792", type: "Post"}
1: {id: "f31737a0-eb4e-417e-addb-3f011bcfc2f6", type: "group"}
2: {type: "Tabs", id: "Home-Discover"}
3: {id: "2b0bda5b-eb28-4b1e-a599-9602328b384c", type: "UserSession"}
length: 4
__proto__: Array(0)
channel: "01269878797503692810"
did: "e680eed580ae02536c4bcbd890a8469c15ff08ff"
env: "discussion"
pdata: e {id: "staging.diksha.app", pid: "sunbird.app", ver: "3.9.779staging-debug"}
rollup: {l1: "01269878797503692810"}
sid: "2b0bda5b-eb28-4b1e-a599-9602328b384c"
__proto__: Object
edata:
extra: {pos: Array(0)}
id: "discussion-details"
pageid: "discussion-details"
subtype: "delete-topic"
type: "CLICK"
__proto__: Object
eid: "INTERACT"
ets: 1620829472812
mid: "432a0b30-31f1-400e-90bd-80525981e7b6"
object: e {id: "", type: "", version: "", rollup: {…}}
ver: "3.0"
__proto__: e
type: "SAVE"
__proto__: Object
namespace: "TELEMETRY"
__proto__: Object</t>
  </si>
  <si>
    <t>{"ver":"3.0","eid":"INTERACT","ets":1715702340082,"actor":{"type":"User","id":"c0c2bb4f-575f-49d0-9981-8ba9c45894b4"},"context":{"cdata":[{"id":"4589","type":"Post"},{"id":"9a7ad9f3-cabb-47ce-87a3-03689618aae8","type":"group"},{"type":"Tabs","id":"Library-Course"},{"id":"b77483c4-0fd5-430c-aa53-8207e589ca19","type":"UserSession"}],"env":"discussion","channel":"01269934121990553633","pdata":{"id":"staging.sunbirded.app","pid":"sunbird.app","ver":"7.0.623staging-debug"},"sid":"b77483c4-0fd5-430c-aa53-8207e589ca19","did":"2dcc3332be40f8bc5cedcbeb43023838717d86be","rollup":{"l1":"01269934121990553633"}},"edata":{"type":"CLICK","subtype":"delete-topic","id":"discussion-details","pageid":"discussion-details","extra":{"pos":[]}},"object":{"id":"","type":"","version":"","rollup":{}},"mid":"ebfa51d8-065b-45cf-9be8-49b502d8ad3c"}'</t>
  </si>
  <si>
    <t>Verify that the telemetry events are getting generated when the admin add the members to the group</t>
  </si>
  <si>
    <t>1.Open staging latest mobile debug build
2.Login with valid credentials 
3.Click on My Groups
4.Click on the created Group
5.Click on add member
6.Enter the user id
7.Click on Verify
8.Click on add member
6.Observe the telemetry events.</t>
  </si>
  <si>
    <t>{"ver":"3.0","eid":"INTERACT","ets":1613109546196,"actor":{"type":"User","id":"5e0f3d76-6728-4bf1-9393-fd7d90620112"},"context":{"cdata":[{"id":"99d130f6-accb-4bb5-9232-c3e085878330","type":"GroupId"},{"id":"0bfa91b4-daca-455f-a7c0-cfd37653c3bb","type":"UserSession"}],"env":"group","channel":"0126796199493140480","pdata":{"id":"staging.diksha.app","pid":"sunbird.app","ver":"3.7.646staging-debug"},"sid":"0bfa91b4-daca-455f-a7c0-cfd37653c3bb","did":"48af90df70b29de911c25cb68375c850aa930570","rollup":{"l1":"0126796199493140480"}},"edata":{"type":"TOUCH","subtype":"add-member-clicked","id":"group-detail","pageid":"group-detail","extra":{"pos":[]}},"object":{"id":"","type":"","version":"","rollup":{}},"mid":"5dde66fe-e631-4465-9efa-e7ee6f8dd9c1"}"</t>
  </si>
  <si>
    <t>event
: 
payload
: 
Xe
actor
: 
oe {type: 'User', id: 'd711644a-5583-40fd-9956-9ec5b5063bb7'}
context
: 
s {cdata: Array(3), env: 'group', channel: '01347076031606784034', pdata: oe, sid: '076f1c8b-4e61-45ce-bbad-e7b4ba36d31b', …}
edata
: 
{type: 'add-member', subtype: 'add-member-clicked', id: 'add-member', pageid: 'group-detail', extra: {…}}
eid
: 
"INTERACT"
ets
: 
1714733551895
mid
: 
"9a27d970-c7d2-4918-ad15-7dc50f7336df"
object
: 
oe {id: '', type: '', version: '', rollup: {…}}
ver
: 
"3.0"
[[Prototype]]
: 
Ae
type
: 
"SAVE"
[[Prototype]]
: 
Object
namespace
: 
"TELEMETRY"
[[Prototype]]
: 
Object</t>
  </si>
  <si>
    <t>Verify that the telemetry events are getting generated when the user clicks on add activity after selecting the activity.</t>
  </si>
  <si>
    <t>1.Open staging latest mobile debug build
2.Login with valid credentials 
3.Click on My Groups
4.Click on the created Group
5.Click on add activity
6. Select the content type.
7.Select the content
8.Click on add activity
9.Observe the telemetry events.</t>
  </si>
  <si>
    <t>{"ver":"3.0","eid":"INTERACT","ets":1613040780235,"actor":{"type":"User","id":"5e0f3d76-6728-4bf1-9393-fd7d90620112"},"context":{"cdata":[{"id":"5edf0200-6c57-11eb-901e-f1c0174c760a","type":"API"},{"id":"979cec2e-2881-404e-84a2-f21c3f2903b7","type":"UserSession"}],"env":"group","channel":"0126796199493140480","pdata":{"id":"staging.diksha.app","pid":"sunbird.app","ver":"3.7.646staging-debug"},"sid":"979cec2e-2881-404e-84a2-f21c3f2903b7","did":"48af90df70b29de911c25cb68375c850aa930570","rollup":{"l1":"0126796199493140480"}},"edata":{"type":"success","subtype":"","id":"add-activity-to-group","pageid":"search","extra":{"pos":[]}},"object":{"id":"","type":"","version":"","rollup":{}},"mid":"59f2fb4a-f348-41e9-8aa6-4017f3b22812"}"</t>
  </si>
  <si>
    <t>event
: 
payload
: 
qe
actor
: 
oe {type: 'User', id: 'd711644a-5583-40fd-9956-9ec5b5063bb7'}
context
: 
s {cdata: Array(6), env: 'group', channel: '01347076031606784034', pdata: oe, sid: '4979e0c4-f039-4545-8611-5a858886437d', …}
edata
: 
{type: 'success', subtype: '', id: 'add-activity-to-group', pageid: 'search', extra: {…}}
eid
: 
"INTERACT"
ets
: 
1715173817702
mid
: 
"23084d03-d5b2-427b-bd8e-3737e361bc9c"
object
: 
oe {id: '', type: '', version: '', rollup: {…}}
ver
: 
"3.0"
[[Prototype]]
: 
Ae
type
: 
"SAVE"
[[Prototype]]
: 
Object
namespace
: 
"TELEMETRY"
[[Prototype]]
: 
Object</t>
  </si>
  <si>
    <t>Verify that FTU popup regarding group creation is displayed post clicking on "My groups" with following details
1. Heading with Place holder image
2. Text "You are just a step away from creating a group "
3. Get started button and close icon</t>
  </si>
  <si>
    <t>1. Open Sunbird app
2. Login/browse as guest
3. Tap on hamburger menu
4. Tap on my groups</t>
  </si>
  <si>
    <t>FTU (First Time User Experience) popup regarding group creation should be displayed</t>
  </si>
  <si>
    <t xml:space="preserve">Verify that notifications can be turned ON/OFF at the tenant level for groups </t>
  </si>
  <si>
    <t>1. Open the Sunbird portal
2. Login as Valid User
3. Go to notification icon
4.Perform any actions in the group for the tenant whose notification is On and verify if the user is getting the notification
5. Perform any actions in the group for the tenant whose notification is Off and verify if the user is not getting the notification</t>
  </si>
  <si>
    <r>
      <rPr>
        <rFont val="&quot;Trebuchet MS&quot;"/>
        <color theme="1"/>
        <sz val="11.0"/>
      </rPr>
      <t xml:space="preserve">Notifications can be turned ON/OFF at the tenant level for groups 
</t>
    </r>
    <r>
      <rPr>
        <rFont val="&quot;Trebuchet MS&quot;"/>
        <color theme="1"/>
        <sz val="11.0"/>
      </rPr>
      <t xml:space="preserve"> 1. If the Notification is turned ON for the tenant then on any action in the group that tenant user should recieve the notification
2. If the Notification is turned OFF for the tenant then on any action in the group that tenant user should not recieve the notification</t>
    </r>
  </si>
  <si>
    <t>Verify that when the notifcations is turned ON for a tenant, the end-users belonging to that corresponding tentant alone should be able to get notifications from the groups</t>
  </si>
  <si>
    <r>
      <rPr>
        <rFont val="&quot;Trebuchet MS&quot;"/>
        <sz val="11.0"/>
      </rPr>
      <t>Scenario1:</t>
    </r>
    <r>
      <rPr>
        <rFont val="&quot;Trebuchet MS&quot;"/>
        <sz val="11.0"/>
      </rPr>
      <t xml:space="preserve">
1. Open the Sunbird portal
2. Login as AP tenant
3. Go to notification icon
4. Perform any actions in the group for the tenant and verify if the user is getting the notification
</t>
    </r>
    <r>
      <rPr>
        <rFont val="&quot;Trebuchet MS&quot;"/>
        <sz val="11.0"/>
      </rPr>
      <t xml:space="preserve">Scenario2:
</t>
    </r>
    <r>
      <rPr>
        <rFont val="&quot;Trebuchet MS&quot;"/>
        <sz val="11.0"/>
      </rPr>
      <t xml:space="preserve">1. Open </t>
    </r>
    <r>
      <rPr>
        <rFont val="&quot;Trebuchet MS&quot;"/>
        <sz val="11.0"/>
      </rPr>
      <t>the https://staging.ntp.net</t>
    </r>
    <r>
      <rPr>
        <rFont val="&quot;Trebuchet MS&quot;"/>
        <sz val="11.0"/>
      </rPr>
      <t>.in/
2. Login as TN tenant
3. Go to notification icon
4. Observe the notification which was created by AP tenant
5. Verify that only TN tenant should get notification not AP tenant</t>
    </r>
  </si>
  <si>
    <t>when the notifcations is turned ON for a tenant, the end-users belonging to that corresponding tentant alone should be able to get notifications from the groups</t>
  </si>
  <si>
    <t xml:space="preserve">Verify that when the notifications is turned OFF for a tenant, the end-users belonging to that corresponding tenant should not be able to get notifications from Groups </t>
  </si>
  <si>
    <r>
      <rPr>
        <rFont val="&quot;Trebuchet MS&quot;"/>
        <color theme="1"/>
        <sz val="11.0"/>
      </rPr>
      <t>Scenario1</t>
    </r>
    <r>
      <rPr>
        <rFont val="&quot;Trebuchet MS&quot;"/>
        <color theme="1"/>
        <sz val="11.0"/>
      </rPr>
      <t xml:space="preserve">:
1. Open the Sunbird portal
2. Login as TN tenant
3. Go to notification icon
</t>
    </r>
    <r>
      <rPr>
        <rFont val="&quot;Trebuchet MS&quot;"/>
        <color theme="1"/>
        <sz val="11.0"/>
      </rPr>
      <t>Scenario2:</t>
    </r>
    <r>
      <rPr>
        <rFont val="&quot;Trebuchet MS&quot;"/>
        <color theme="1"/>
        <sz val="11.0"/>
      </rPr>
      <t xml:space="preserve">
1. Open the Sunbird portal
2. Login as AP tenant
3. Go to notification icon
4. Verify that both TN and AP tenant should not get notification</t>
    </r>
  </si>
  <si>
    <t xml:space="preserve">when the notifications is turned OFF for a tenant, the end-users belonging to that corresponding tenant should not be able to get notifications from Groups </t>
  </si>
  <si>
    <t xml:space="preserve">Verify that the DIKSHA custodian org is also considered as a tenant </t>
  </si>
  <si>
    <t>1. Open the Sunbird portal
2. Login as custodian user
3. Go to notification icon
4. verify all custodian user will get notification</t>
  </si>
  <si>
    <t xml:space="preserve">DIKSHA custodian org is also considered as a tenant </t>
  </si>
  <si>
    <t xml:space="preserve">Verify that the notification can be turned ON/OFF for DIKSHA custodian org as well </t>
  </si>
  <si>
    <t>1. Open the Sunbird portal
2. Login as custodian user
3. Go to notification icon
4. Verify all custodian user will get notification based on the configuration</t>
  </si>
  <si>
    <t xml:space="preserve">Notification can be turned ON/OFF for DIKSHA custodian org as well </t>
  </si>
  <si>
    <t xml:space="preserve">Verify that for the DIKSHA custodia org, the corresponding end-users should not get the notifications for groups unless notifications is turned ON for DIKSHA </t>
  </si>
  <si>
    <t>1. Open the Sunbird portal
2. Login as custodian user
3. Go to notification icon
4. Verify all custodian user will get notification based on the configuarted</t>
  </si>
  <si>
    <t xml:space="preserve">DIKSHA custodia org, the corresponding end-users should not get the notifications for groups unless notifications is turned ON for DIKSHA </t>
  </si>
  <si>
    <t>SH-1233</t>
  </si>
  <si>
    <t>Verfify that 
1.the group’s guidelines (I agree to DIKSHA's Group guidelines) option is showing when the user  opens group  for the first time.
&amp;
2. the Diksha groups terms and conditions popup is showing  below Option when  the  user opens the my group page for the first time
  1. “I agree to DIKSHA's Group guidelines” text 
  2.  check box 
  3.  actual guidelines link.
  4. yes (disabled by default)
&amp;
3. the group’s guidelines (I agree to DIKSHA's Group guidelines) option is showing when the managed user opens  group card for the first time.
&amp;
4.  the  user should not be  alloewd to view the groups without accepting the Group guidelinesHawkeye</t>
  </si>
  <si>
    <t>Scenario1:
1. Open the Sunbird Portal
2. Login with Valid Credentials 
3. Click on Profile Icon
4. Click on My Groups
5. Observe FTUE popup is displayed with heading text as "Have you explored the potential of groups yet?" with x(close) icon.
6. Click on 
Observe the (I agree to DIKSHA's Group guidelines) option</t>
  </si>
  <si>
    <t xml:space="preserve"> 1. the group’s guidelines (I agree to DIKSHA's Group guidelines) option should be shown when the user  opens group  for the first time.
======================
2.The Diksha groups terms and conditions popup should be shown  below mentiioned details when  the  user opens the my group page for the first time
1. “I agree to DIKSHA's Group guidelines” text 
2.  check box 
3.  actual guidelines link..
4. yes (disabled by default).
=======================
3. The group’s guidelines (I agree to DIKSHA's Group guidelines) option  should be shown when the managed user opens  group card for the first time.
====================
4. The  user should not be  alloewd to view the groups without accepting the Group guidelines</t>
  </si>
  <si>
    <t>verifyGroupGuidelines</t>
  </si>
  <si>
    <t>Verify that 
1. the group guidelines popup should not be shown if the user is already accpeted.
&amp;
2. the Group guidelines poup should not be shown when there is no  group is available for that logged in user.
&amp;
3. the Group guidelines popup should not be showed when accepted user logged into the application for 2nd, 3rd times etc</t>
  </si>
  <si>
    <t xml:space="preserve">1. Open the Sunbird Portal
2.Login with Valid Credentials 
3.Click on Profile Icon
4.Click on My Groups
</t>
  </si>
  <si>
    <t>1. The group guidelines popup should not be shown if the user is already accpeted.
=====================
2. The Group guidelines poup should not be shown when there is no  group is available for that logged in user
====================
3. The Group guidelines popup should not be showed when accepted user logged into the application for 2nd, 3rd times etc</t>
  </si>
  <si>
    <t>verifyGroupGuidelinesIsAbsentForSecondTimeUser</t>
  </si>
  <si>
    <t>SH-1218</t>
  </si>
  <si>
    <t>Verify that 
1. the deactivate group option is showing  in group details page when the group admin clicks on kebab menu.
2. the deactivate group  confirmation popup is showing when group admin is clicks on deactivate group option in option is showing  in group details page.
3. the Group admin is able to deactivate the group successfully.
4.  the group deactivate banner is showing in the deactivate groups details page.
5. the deactivate banner is having the Below details
 5.1 This group is temporarily inactive. The group admin can re-activate the group if required. Group members can continue their discussions on the discussion forum.
 5. 2. Activate group button</t>
  </si>
  <si>
    <t>Group should have been added by user</t>
  </si>
  <si>
    <t>1. Open the Sunbird Portal
2.Login with Valid Credentials
3.Click on Profile Icon
4.Click on My Groups
5.Click on any created group
6.Click on kebab menu
7.Observe the group details page
8. Click on deactivated group 
9. Observe confirmation popup is shown 
10. Click on confirm button
11. Observe group is deactivated successfully with group detals banner on the page</t>
  </si>
  <si>
    <t>1. Group admin should be able to see deactivate group option in group details page when the admin clicks on kebab menu.
2. In group details page, deactivate group  confirmation popup is showing when group admin  clicks on suspend group option.
3.Group admin Should be able to deactivate the group successfully.
4. The group deactivate banner is showing in the deactivated groups details page.
5. the deactivated banner is having the Below details
 5.1 Message" This group is temporarily deactivated. The group admin can re-activate the group ?".
 5. 2. Reactivate group button</t>
  </si>
  <si>
    <t>Verify that 
1. the users who are the members of the suspend group should not be allowed to consume the group contents.
2. the group suspended banner is showing in the suspened groups details page when the added members opens the group.
3.  that the group admin should not be allowed to perform  Below actions on suspended Groups.
 1. Adding members to the group.
 2. Adding Activities to the group.
 3. Update the group details.
 4. Assigning the Group admin role to the members</t>
  </si>
  <si>
    <t>1. Open the Sunbird Portal
2.Login with Group member
3.Click on Profile Icon
4.Click on My Groups
5.Click on the Assigned group 
6.Click on kebab menu
7.Click on the group details page
8.Try to Consume the group contents</t>
  </si>
  <si>
    <t>1. For Users who are the members of the suspend group should not be allowed to consume the group contents.
2. In the suspened groups details page the group suspended banner should be shown when the added members opens the group.
3. Group admin should not be allowed to perform  Below actions on suspended Groups.
 1. Adding members to the group.
 2. Adding Activities to the group.
 3. Update the group details.
 4. Assigning the Group admin role to the members</t>
  </si>
  <si>
    <t>deactivateAndReactivateGroupWithContentConsumption</t>
  </si>
  <si>
    <t>Verify that 
1.  the reactivate  group option is showing  in the deactivated group details page when the group admin clicks on kebab menu.
2. the Group admin should be able to reactivate the deactivated group  successfully.
3.  the users should be able to consume the reactivated group contents successfully.
4.  the group admin should be able to delete the suspended group successfully.</t>
  </si>
  <si>
    <r>
      <rPr>
        <rFont val="&quot;Trebuchet MS&quot;"/>
        <color theme="1"/>
        <sz val="11.0"/>
      </rPr>
      <t xml:space="preserve">Scenario1 &amp; 2:
</t>
    </r>
    <r>
      <rPr>
        <rFont val="&quot;Trebuchet MS&quot;"/>
        <color theme="1"/>
        <sz val="11.0"/>
      </rPr>
      <t xml:space="preserve">1. Open the Sunbird Portal
2.Login with Valid Credentials as group admin
3.Click on Profile Icon
4.Click on My Groups
5.Click on the deactivated group 
6.Click on kebab menu
7.Click on deactivated groups details page
8.Observe the reactivate  group option.
9. Click reactivate &gt; Submit
10. Observe group is reactivated successfully with popup message
</t>
    </r>
    <r>
      <rPr>
        <rFont val="&quot;Trebuchet MS&quot;"/>
        <color theme="1"/>
        <sz val="11.0"/>
      </rPr>
      <t xml:space="preserve">Scenario 3 &amp; 4:
</t>
    </r>
    <r>
      <rPr>
        <rFont val="&quot;Trebuchet MS&quot;"/>
        <color theme="1"/>
        <sz val="11.0"/>
      </rPr>
      <t>1. Open the Sunbird Portal
2.Login with group member
3.Click on Profile Icon
4.Click on My Groups
5.Click on the deactivated group 
6. Try to consume the contents and observe</t>
    </r>
  </si>
  <si>
    <t xml:space="preserve"> 1.In the suspended group details page reactivate  group option should be shown, when the group admin clicks on kebab menu..
2. Group admin should be able to reactivate the deactivated group  successfully..
3. Users should be able to consume the reactivated group contents successfully.
4. Group admin should be able to delete the deactivated group successfully.</t>
  </si>
  <si>
    <t>SH-806</t>
  </si>
  <si>
    <t xml:space="preserve">Verify that 
1. The group admin should be able to view the primary category content progress if the content is trackable .
2.  The group admin should be able to view the addditionalcategory content progress if the content is trackable 
3. The group admin should be able to view all the user details without progress if the user consumed primary category content is not trackable
4. The group admin should be able to view all the user details without progress if the user consumed additional category content is not trackable.
5. The group member is able to view all the assigned activities based on  primary category  &amp; additional category contents.
6. The member is able to consume the consume all the  added  primary category  &amp; additional category actvities </t>
  </si>
  <si>
    <t>- Group admin should have added primary and secondary content to the group.
- Group member should have enrolled into the content and consumed it.</t>
  </si>
  <si>
    <t>Scenario 1,2,3 &amp; 4:
1. Open the Sunbird Portal
2. Login with group admin
3. Go to my groups
4. Open any  group.
5. Open the trackable primary /additional category content.
6. Observe that the only user details is showing with progress.
7. Observe that user details without progress if the user consumed primary /additional category content is not trackable
Scenario 5 &amp; 6:
1. Open the Sunbird Portal
2.Login with group member
3.Click on Profile Icon
4.Click on My Groups
5.Observe user is able to see primary /additional category content.
6. Try to consume the contents and observe</t>
  </si>
  <si>
    <t xml:space="preserve">1. The group admin should be able to view the primary category content progress if the content is trackable .
2.  The group admin should be able to view the addditionalcategory content progress if the content is trackable 
3. The group admin should be able to view all the user details without progress if the user consumed primary category content is not trackable
4. The group admin should be able to view all the user details without progress if the user consumed primary category content is not trackable.
5. the group admin should be able to view all the user details without progress if the user consumed additional category content is not trackable.
6. the group member should be  able to view all the assigned activities based on  primary category  &amp; additional category contents.
7. the member should be able to consume the consume all the  added  primary category  &amp; additional category actvities 
</t>
  </si>
  <si>
    <t xml:space="preserve">1. Open the Sunbird Portal
2. Click on Login 
3. Login with valid credentials 
4. Click on course
5. Open the course 
6. Join the course.
7. Open the any content
8. Join the disscussion  forum
9. Click on my discussion.
10. Observe user is able to see below category in the discussion forum: Best posts, Saved posts, Recent posts, Upvoted posts.
11. Observe latest created posts are showing in DF
12. Try to create a post and observe it is getting dispalyed in DF aswell.
</t>
  </si>
  <si>
    <t>1. The user shoud be  able to see the post in the below mentioned category in the discussion forum.
1.1.Best posts - posts that have the maximum number of comments in descending order
1.2. Saved posts - posts that have been saved/bookmarked
1.3. Recent posts - posts that have been added in descending order
1.4 .Upvoted posts - posts that have been upvoted in descending order
2.The Latest created posts should be shown (in the descending order of creation) in the discussion forum 
3. The user should be  able to see the posts which are created by him/her in the discussion  forum</t>
  </si>
  <si>
    <t>Verify that Interact telemetry event get generated when user add course to group by applying the filters.</t>
  </si>
  <si>
    <t>- Group is created and available in My Groups
- Logged in user is the Admin of the Group</t>
  </si>
  <si>
    <t>1. Open sunbird portal.
2. Login with new custodain users.
3. Click on profile 
4. Click on my groups.
5. Click on the created group by the logged in user / Admin of the group
6. Click on add activity button.
7. Select the course card.
8. Click on filter by button &gt; Apply filters with content type as course 
9. Mouseover on the course &gt; click on Add to Group
9.Observe the Telemetry events in network tab</t>
  </si>
  <si>
    <t>{eid: "INTERACT", ets: 1613632989558, ver: "3.0", mid: "INTERACT:b46b4c226f9eb8ff88d010c046f84dae",…}
actor: {id: "b1ea23f7-a5dc-4a27-9a97-1a382475ad86", type: "User"}
id: "b1ea23f7-a5dc-4a27-9a97-1a382475ad86"
type: "User"
context: {channel: "0126796199493140480",…}
cdata: [{type: "Group", id: "60935502-f41b-4111-ab58-83da2e63181b"},…]
0: {type: "Group", id: "60935502-f41b-4111-ab58-83da2e63181b"}
1: {type: "Activity", id: "do_21308382471490764817512"}
2: {id: "sMKn0p5juxcnwDaF6Lvfm2iah76gJZDV", type: "UserSession"}
3: {id: "Desktop", type: "Device"}
4: {id: "default", type: "Theme"}
channel: "0126796199493140480"
did: "603824a184d73e91b14216758480642a"
env: "groups"
pdata: {id: "staging.sunbird.portal", ver: "3.7.0", pid: "sunbird-portal"}
id: "staging.sunbird.portal"
pid: "sunbird-portal"
ver: "3.7.0"
rollup: {l1: "0126796199493140480"}
l1: "0126796199493140480"
sid: "sMKn0p5juxcnwDaF6Lvfm2iah76gJZDV"
uid: "b1ea23f7-a5dc-4a27-9a97-1a382475ad86"
edata: {id: "add-to-group-button", type: "CLICK", pageid: "add-activity-to-group"}
id: "add-to-group-button"
pageid: "add-activity-to-group"
type: "CLICK"
eid: "INTERACT"
ets: 1613632989558
mid: "INTERACT:b46b4c226f9eb8ff88d010c046f84dae"
object: {id: "do_21308382471490764817512", ver: "1.0", type: "Course", rollup: {}}
id: "do_21308382471490764817512"
rollup: {}
type: "Course"
ver: "1.0"
tags: ["0126796199493140480"]
ver: "3.0"</t>
  </si>
  <si>
    <t xml:space="preserve">
{eid: "INTERACT", ets: 1714731953508, ver: "3.0", mid: "INTERACT:8d7d0b92527758bc1c25bc117d5ff8ba",…}
actor
: 
{id: "d416c869-27b3-491c-9562-c43ac04406df", type: "User"}
context
: 
{channel: "01269934121990553633",…}
cdata
: 
[{type: "Group", id: "c89817d2-5b93-4910-b71d-aec99c5ff03e"},…]
channel
: 
"01269934121990553633"
did
: 
"7ae4404194683eb9b0044e5e15a8ee57"
env
: 
"groups"
pdata
: 
{id: "staging.sunbird.portal", ver: "7.0.0", pid: "sunbird-portal"}
rollup
: 
{l1: "01269934121990553633", l2: "01274200593719296013305"}
sid
: 
"4Q8EYPKvWQBzm4ctYOZqXUY6q049ng05"
uid
: 
"d416c869-27b3-491c-9562-c43ac04406df"
edata
: 
{id: "add-to-group-button", type: "select-activity", pageid: "add-activity-to-group"}
eid
: 
"INTERACT"
ets
: 
1714731953508
mid
: 
"INTERACT:8d7d0b92527758bc1c25bc117d5ff8ba"
object
: 
{id: "do_213986866252644352187", type: "Course", ver: "1.0", rollup: {}}
tags
: 
["01269934121990553633", "01274200593719296013305"]
ver
: 
"3.0"</t>
  </si>
  <si>
    <t>Verify that Interact telemetry event get generated when user search and add a particular course to group.</t>
  </si>
  <si>
    <t>1. Open the Sunbird portal.
2. Login with a valid credentials
3. Click on profile
4. Click on my groups.
5. Click on the created group by the logged in user / Admin of the group
6. Click on add activity button.
7. Select the course as check box.
8. Search for any course
9. Select the course 
10. Click on Add to group 
11.Observe the Telemetry events in network tab</t>
  </si>
  <si>
    <t>{eid: "INTERACT", ets: 1632989468619, ver: "3.0", mid: "INTERACT:dc1eb65c891304e280046c26d15b31b0",…}
actor: {id: "7b0e344a-2db2-49cf-b66f-6f9d20a10dc6", type: "User"}
context: {channel: "0126796199493140480",…}
cdata: [{type: "Group", id: "70752f9e-6c0d-4d9b-b97a-9a6facde97bb"},…]
channel: "0126796199493140480"
did: "0669c819f0bfa43a9f2b8df1ce1d98c5"
env: "groups"
pdata: {id: "staging.sunbird.portal", ver: "4.3.0", pid: "sunbird-portal"}
rollup: {l1: "0126796199493140480", l2: "01275629555793100836706"}
sid: "wJV28gmb1FqHEK9KE5E41T5xVy6I0Xd6"
uid: "7b0e344a-2db2-49cf-b66f-6f9d20a10dc6"
edata: {id: "add-to-group-button", type: "select-activity", pageid: "add-activity-to-group"}
eid: "INTERACT"
ets: 1632989468619
mid: "INTERACT:dc1eb65c891304e280046c26d15b31b0"
object: {id: "do_2133223615121162241497", ver: "1.0", type: "Course", rollup: {}}
tags: ["0126796199493140480", "01275629555793100836706"]
ver: "3.0"</t>
  </si>
  <si>
    <t xml:space="preserve">
{eid: "INTERACT", ets: 1714731953508, ver: "3.0", mid: "INTERACT:8d7d0b92527758bc1c25bc117d5ff8ba",…}
actor
: 
{id: "d416c869-27b3-491c-9562-c43ac04406df", type: "User"}
context
: 
{channel: "01269934121990553633",…}
cdata
: 
[{type: "Group", id: "c89817d2-5b93-4910-b71d-aec99c5ff03e"},…]
channel
: 
"01269934121990553633"
did
: 
"7ae4404194683eb9b0044e5e15a8ee57"
env
: 
"groups"
pdata
: 
{id: "staging.sunbird.portal", ver: "7.0.0", pid: "sunbird-portal"}
rollup
: 
{l1: "01269934121990553633", l2: "01274200593719296013305"}
sid
: 
"4Q8EYPKvWQBzm4ctYOZqXUY6q049ng05"
uid
: 
"d416c869-27b3-491c-9562-c43ac04406df"
edata
: 
{id: "add-to-group-button", type: "select-activity", pageid: "add-activity-to-group"}
eid
: 
"INTERACT"
ets
: 
1714731953508
mid
: 
"INTERACT:8d7d0b92527758bc1c25bc117d5ff8ba"
object
: 
{id: "do_213986866252644352187", type: "Course", ver: "1.0", rollup: {}}
tags
: 
["01269934121990553633", "01274200593719296013305"]
ver
: 
"3.0"</t>
  </si>
  <si>
    <r>
      <rPr>
        <rFont val="&quot;Trebuchet MS&quot;"/>
        <color theme="1"/>
        <sz val="11.0"/>
      </rPr>
      <t>Verify that the Interact telemetry events are getting generated when the group admin</t>
    </r>
    <r>
      <rPr>
        <rFont val="&quot;Trebuchet MS&quot;"/>
        <color rgb="FFCC0000"/>
        <sz val="11.0"/>
      </rPr>
      <t xml:space="preserve"> </t>
    </r>
    <r>
      <rPr>
        <rFont val="&quot;Trebuchet MS&quot;"/>
        <color rgb="FF0000FF"/>
        <sz val="11.0"/>
      </rPr>
      <t xml:space="preserve">removes the </t>
    </r>
    <r>
      <rPr>
        <rFont val="&quot;Trebuchet MS&quot;"/>
        <color theme="1"/>
        <sz val="11.0"/>
      </rPr>
      <t>(textbook/course/resource,etc...)</t>
    </r>
    <r>
      <rPr>
        <rFont val="&quot;Trebuchet MS&quot;"/>
        <color rgb="FF0000FF"/>
        <sz val="11.0"/>
      </rPr>
      <t xml:space="preserve">activity added </t>
    </r>
    <r>
      <rPr>
        <rFont val="&quot;Trebuchet MS&quot;"/>
        <color theme="1"/>
        <sz val="11.0"/>
      </rPr>
      <t>from the group</t>
    </r>
  </si>
  <si>
    <t>-The(textbook/course/resource,etc...)activity should be added to the group by the  group admin already.</t>
  </si>
  <si>
    <r>
      <rPr>
        <rFont val="&quot;Trebuchet MS&quot;"/>
        <color theme="1"/>
        <sz val="11.0"/>
      </rPr>
      <t>1. Open the sunbird portal
2. Login with</t>
    </r>
    <r>
      <rPr>
        <rFont val="&quot;Trebuchet MS&quot;"/>
        <color rgb="FFCC0000"/>
        <sz val="11.0"/>
      </rPr>
      <t xml:space="preserve"> </t>
    </r>
    <r>
      <rPr>
        <rFont val="&quot;Trebuchet MS&quot;"/>
        <color theme="1"/>
        <sz val="11.0"/>
      </rPr>
      <t>valid user credentials (creator of the group)</t>
    </r>
    <r>
      <rPr>
        <rFont val="&quot;Trebuchet MS&quot;"/>
        <color rgb="FF0000FF"/>
        <sz val="11.0"/>
      </rPr>
      <t xml:space="preserve">
</t>
    </r>
    <r>
      <rPr>
        <rFont val="&quot;Trebuchet MS&quot;"/>
        <color theme="1"/>
        <sz val="11.0"/>
      </rPr>
      <t xml:space="preserve">3. Click on Profile
3. Click on my group
4. Click on any created group </t>
    </r>
    <r>
      <rPr>
        <rFont val="&quot;Trebuchet MS&quot;"/>
        <color rgb="FF0000FF"/>
        <sz val="11.0"/>
      </rPr>
      <t>for which the logged in user is the Admin</t>
    </r>
    <r>
      <rPr>
        <rFont val="&quot;Trebuchet MS&quot;"/>
        <color theme="1"/>
        <sz val="11.0"/>
      </rPr>
      <t xml:space="preserve">
5. Click on the 3 dots Kebab menu in the activity card added to the Group
6. Click on remove activity
7. Observe the interact telemetry events in network tab</t>
    </r>
  </si>
  <si>
    <t>{"eid":"INTERACT","ets":1604561258565,"ver":"3.0","mid":"INTERACT:358c7bee02574d597ee6580f24bbf7f6","actor":{"id":"bb96cf52-9058-4a76-b7ca-46546e340418","type":"User"},"context":{"channel":"0126632859575746566","pdata":{"id":"staging.diksha.portal","ver":"3.4.0","pid":"sunbird-portal"},"env":"groups","sid":"xEliOrVXzoBansbSepUX5cs-zvFxH3Dl","did":"8015fea442341d363b850c0b80b0efc0","cdata":[{"id":"817262f3-c643-4709-a543-88aa9e619f62","type":"Group"},{"id":"xEliOrVXzoBansbSepUX5cs-zvFxH3Dl","type":"UserSession"},{"id":"Desktop","type":"Device"},{"id":"joy","type":"Theme"}],"rollup":{"l1":"0126632859575746566"},"uid":"bb96cf52-9058-4a76-b7ca-46546e340418"},"object":{"id":"do_2123922457085296641201","ver":"9"},"tags":["0126632859575746566"],"edata":{"id":"confirm-remove-activity-button","type":"click","pageid":"group-details"}}</t>
  </si>
  <si>
    <t>{eid: "INTERACT", ets: 1714732212069, ver: "3.0", mid: "INTERACT:7cdf3dd962d849ff710281321a50969c",…}
actor
: 
{id: "d416c869-27b3-491c-9562-c43ac04406df", type: "User"}
context
: 
{channel: "01269934121990553633",…}
cdata
: 
[{id: "c89817d2-5b93-4910-b71d-aec99c5ff03e", type: "Group"},…]
channel
: 
"01269934121990553633"
did
: 
"7ae4404194683eb9b0044e5e15a8ee57"
env
: 
"groups"
pdata
: 
{id: "staging.sunbird.portal", ver: "7.0.0", pid: "sunbird-portal"}
rollup
: 
{l1: "01269934121990553633", l2: "01274200593719296013305"}
sid
: 
"4Q8EYPKvWQBzm4ctYOZqXUY6q049ng05"
uid
: 
"d416c869-27b3-491c-9562-c43ac04406df"
edata
: 
{id: "confirm-remove-activity-button", type: "click", pageid: "group-details"}
eid
: 
"INTERACT"
ets
: 
1714732212069
mid
: 
"INTERACT:7cdf3dd962d849ff710281321a50969c"
object
: 
{id: "do_213986866252644352187", type: "Course", ver: "1", rollup: {}}
tags
: 
["01269934121990553633", "01274200593719296013305"]
ver
: 
"3.0"</t>
  </si>
  <si>
    <t>Verify that the Interact telemetry events are getting generated when the group admin clicks on download as csv option in Activity Dashboard page</t>
  </si>
  <si>
    <t xml:space="preserve">- Group is created and available in My Groups
- Group admin has added the course activity already
- Group Members should have consumed the Activity added to Group
</t>
  </si>
  <si>
    <r>
      <rPr>
        <rFont val="&quot;Trebuchet MS&quot;"/>
        <color theme="1"/>
        <sz val="11.0"/>
      </rPr>
      <t xml:space="preserve">1. Open the sunbird portal
2. Login with valid user Credentials (creator of the group)
3. Click on Profile icon
3. Click on my Groups
4. Open any created group </t>
    </r>
    <r>
      <rPr>
        <rFont val="&quot;Trebuchet MS&quot;"/>
        <color rgb="FF0000FF"/>
        <sz val="11.0"/>
      </rPr>
      <t>where logged in user is group Admin</t>
    </r>
    <r>
      <rPr>
        <rFont val="&quot;Trebuchet MS&quot;"/>
        <color theme="1"/>
        <sz val="11.0"/>
      </rPr>
      <t xml:space="preserve">
5. Open any course added in the Group 
6. Click on Activity Dashboard
7. Click on Download as CSV 
8. Observe the Interact Telemetry Events in network tab</t>
    </r>
  </si>
  <si>
    <t>{"eid":"INTERACT","ets":1613731348348,"ver":"3.0","mid":"INTERACT:e6b34a613400ba87997368fd282629f7","actor":{"id":"e4f7b578-9dc2-4283-96d5-84f44c34d119","type":"User"},"context":{"channel":"0126796199493140480","pdata":{"id":"staging.sunbird.portal","ver":"3.7.0","pid":"sunbird-portal"},"env":"groups","sid":"Zv5ApRXsi4WirS_bCkGgLN5B0qUw-Elv","did":"a8c4217b965856deaf5166ced7a72120","cdata":[{"id":"4b03ce7c-6d64-4874-8267-49a37c389dd7","type":"Group"},{"id":"Zv5ApRXsi4WirS_bCkGgLN5B0qUw-Elv","type":"UserSession"},{"id":"Desktop","type":"Device"},{"id":"default","type":"Theme"}],"rollup":{"l1":"0126796199493140480"},"uid":"e4f7b578-9dc2-4283-96d5-84f44c34d119"},"object":{"id":"do_213216221427277824168","ver":"1","type":"Course","rollup":{}},"tags":["0126796199493140480"],"edata":{"id":"download-csv","type":"click","pageid":"activity-details"}}]}</t>
  </si>
  <si>
    <t xml:space="preserve">
{eid: "INTERACT", ets: 1714732247744, ver: "3.0", mid: "INTERACT:b356f56be381b9565d8deff0ad537cb4",…}
actor
: 
{id: "d416c869-27b3-491c-9562-c43ac04406df", type: "User"}
context
: 
{channel: "01269934121990553633",…}
cdata
: 
[{id: "c89817d2-5b93-4910-b71d-aec99c5ff03e", type: "Group"},…]
channel
: 
"01269934121990553633"
did
: 
"7ae4404194683eb9b0044e5e15a8ee57"
env
: 
"groups"
pdata
: 
{id: "staging.sunbird.portal", ver: "7.0.0", pid: "sunbird-portal"}
rollup
: 
{l1: "01269934121990553633", l2: "01274200593719296013305"}
sid
: 
"4Q8EYPKvWQBzm4ctYOZqXUY6q049ng05"
uid
: 
"d416c869-27b3-491c-9562-c43ac04406df"
edata
: 
{id: "download-csv", type: "click", pageid: "activity-dashboard"}
eid
: 
"INTERACT"
ets
: 
1714732247744
mid
: 
"INTERACT:b356f56be381b9565d8deff0ad537cb4"
object
: 
{id: "do_213991735913439232152", type: "course", ver: "", rollup: {}}
tags
: 
["01269934121990553633", "01274200593719296013305"]
ver
: 
"3.0"</t>
  </si>
  <si>
    <r>
      <rPr>
        <rFont val="&quot;Trebuchet MS&quot;"/>
        <color theme="1"/>
        <sz val="11.0"/>
      </rPr>
      <t xml:space="preserve">Verify that 
1. the Group admin is able to view the contents which are tagged to the primary category before adding to the group.
2. the Group admin is able to view the contents which are tagged to the additional category before adding to the group.
</t>
    </r>
    <r>
      <rPr>
        <rFont val="&quot;Trebuchet MS&quot;"/>
        <color theme="1"/>
        <sz val="11.0"/>
      </rPr>
      <t xml:space="preserve">Note: 
</t>
    </r>
    <r>
      <rPr>
        <rFont val="&quot;Trebuchet MS&quot;"/>
        <color theme="1"/>
        <sz val="11.0"/>
      </rPr>
      <t xml:space="preserve">1. </t>
    </r>
    <r>
      <rPr>
        <rFont val="&quot;Trebuchet MS&quot;"/>
        <color theme="1"/>
        <sz val="11.0"/>
      </rPr>
      <t>Primary category</t>
    </r>
    <r>
      <rPr>
        <rFont val="&quot;Trebuchet MS&quot;"/>
        <color theme="1"/>
        <sz val="11.0"/>
      </rPr>
      <t xml:space="preserve"> &gt; Course, Digital textbook, Teacher resource, Course assessment,etc,..
2. </t>
    </r>
    <r>
      <rPr>
        <rFont val="&quot;Trebuchet MS&quot;"/>
        <color theme="1"/>
        <sz val="11.0"/>
      </rPr>
      <t>Additional category</t>
    </r>
    <r>
      <rPr>
        <rFont val="&quot;Trebuchet MS&quot;"/>
        <color theme="1"/>
        <sz val="11.0"/>
      </rPr>
      <t xml:space="preserve"> &gt; Explanation video, Textbook, Focus spot, Lessonplan, TV classes, etc,...
 </t>
    </r>
  </si>
  <si>
    <t>- Group should have been created already 
- Content creator should have created the primary category content tagged with additional category already</t>
  </si>
  <si>
    <t>Scenario 1:
1. Open the sunbird portal
2. Login with valid credetials
3. Click on the profile icon &gt; My groups
4. Click on any created group for which the logged in user is the group Admin
5. Click on +Add activity button .
6. Click on any primary category (Course, Digital textbook, etc,..) content cards in the activity page
7. Observe the contents in the page is showing only related to primary category
Scenario 2:
1. Open the sunbird portal
2. Login with valid credetials
3. Click on the profile icon &gt; My groups
4. Click on any created group for which the logged in user is the group Admin
5. Click on +Add activity button .
6. Click on any Additional category (TV class, PDF textbook, etc,..) content cards in the activity page
7. Observe the contents in the page is showing only related to additional category</t>
  </si>
  <si>
    <t>1. The Group admin should be able to view the contents which are tagged to the primary category before adding to the group.
2. The Group admin should be able to view the contents which are tagged to the additional category before adding to the group.</t>
  </si>
  <si>
    <t>verifyTheGroupAdminIsAbleToViewTheContents</t>
  </si>
  <si>
    <t>Verify if Interact telemetry event gets captured when user clicks on "My Groups" button.</t>
  </si>
  <si>
    <t>1. Open sunbird portal.
2. Login with valid credentials
3. Click on the Profile icon 
4. Click on "My Groups" and observe telemetry events in network tab</t>
  </si>
  <si>
    <t>{"eid":"INTERACT","ets":1664341614495,"ver":"3.0","mid":"INTERACT:6faa6cf27c9aa7f4187f155a884708d6","actor":{"id":"817a79fd-c90d-49f6-9f69-6cfbd7a3bf44","type":"User"},"context":{"channel":"0126796199493140480","pdata":{"id":"staging.sunbird.portal","ver":"5.0.1","pid":"sunbird-portal"},"env":"home","sid":"JHhsw89KtfYHSZP7dKxXweaDtYw1dhQr","did":"8342887afe908262fe18cf1e85c5de80","cdata":[{"id":"JHhsw89KtfYHSZP7dKxXweaDtYw1dhQr","type":"UserSession"},{"id":"Desktop","type":"Device"},{"id":"joy","type":"Theme"}],"rollup":{"l1":"0126796199493140480","l2":"01275630321992499239077"},"uid":"817a79fd-c90d-49f6-9f69-6cfbd7a3bf44"},"object":{},"tags":["0126796199493140480","01275630321992499239077"],"edata":{"id":"groups-tab","type":"click","pageid":"groups"}}</t>
  </si>
  <si>
    <t>{eid: "INTERACT", ets: 1714732887610, ver: "3.0", mid: "INTERACT:8afae31b4cdf361d4fd430175c6a2ed6",…}
actor
: 
{id: "d416c869-27b3-491c-9562-c43ac04406df", type: "User"}
context
: 
{channel: "01269934121990553633",…}
cdata
: 
[{id: "4Q8EYPKvWQBzm4ctYOZqXUY6q049ng05", type: "UserSession"}, {id: "Desktop", type: "Device"},…]
channel
: 
"01269934121990553633"
did
: 
"7ae4404194683eb9b0044e5e15a8ee57"
env
: 
"Course"
pdata
: 
{id: "staging.sunbird.portal", ver: "7.0.0", pid: "sunbird-portal"}
rollup
: 
{l1: "01269934121990553633", l2: "01274200593719296013305"}
sid
: 
"4Q8EYPKvWQBzm4ctYOZqXUY6q049ng05"
uid
: 
"d416c869-27b3-491c-9562-c43ac04406df"
edata
: 
{id: "groups-tab", type: "click", pageid: "groups"}
eid
: 
"INTERACT"
ets
: 
1714732887610
mid
: 
"INTERACT:8afae31b4cdf361d4fd430175c6a2ed6"
object
: 
{}
tags
: 
["01269934121990553633", "01274200593719296013305"]
ver
: 
"3.0"</t>
  </si>
  <si>
    <t>Verify if Interact telemetry event gets captured when user clicks on "Create group" button.</t>
  </si>
  <si>
    <r>
      <rPr>
        <rFont val="&quot;Trebuchet MS&quot;"/>
        <color theme="1"/>
        <sz val="11.0"/>
      </rPr>
      <t xml:space="preserve">1. Open sunbird portal.
2. Login with valid  user credentials.
3. Click on profile icon.
4. Click on My Groups
5. Observe the option available as </t>
    </r>
    <r>
      <rPr>
        <rFont val="&quot;Trebuchet MS&quot;"/>
        <color theme="1"/>
        <sz val="11.0"/>
      </rPr>
      <t>"Create Group"</t>
    </r>
    <r>
      <rPr>
        <rFont val="&quot;Trebuchet MS&quot;"/>
        <color theme="1"/>
        <sz val="11.0"/>
      </rPr>
      <t xml:space="preserve">.
6. Click on the Create Group
7. Observe the </t>
    </r>
    <r>
      <rPr>
        <rFont val="&quot;Trebuchet MS&quot;"/>
        <color theme="1"/>
        <sz val="11.0"/>
      </rPr>
      <t>Telemetry events.</t>
    </r>
    <r>
      <rPr>
        <rFont val="&quot;Trebuchet MS&quot;"/>
        <color theme="1"/>
        <sz val="11.0"/>
      </rPr>
      <t xml:space="preserve"> in network tab</t>
    </r>
  </si>
  <si>
    <t xml:space="preserve">{eid: "INTERACT", ets: 1664341712111, ver: "3.0", mid: "INTERACT:a753c8b5df0da610867975ba6e74786d",…}
actor
: 
{id: "817a79fd-c90d-49f6-9f69-6cfbd7a3bf44", type: "User"}
context
: 
{channel: "0126796199493140480",…}
cdata
: 
[{id: "JHhsw89KtfYHSZP7dKxXweaDtYw1dhQr", type: "UserSession"}, {id: "Desktop", type: "Device"},…]
channel
: 
"0126796199493140480"
did
: 
"8342887afe908262fe18cf1e85c5de80"
env
: 
"groups"
pdata
: 
{id: "staging.sunbird.portal", ver: "5.0.1", pid: "sunbird-portal"}
rollup
: 
{l1: "0126796199493140480", l2: "01275630321992499239077"}
sid
: 
"JHhsw89KtfYHSZP7dKxXweaDtYw1dhQr"
uid
: 
"817a79fd-c90d-49f6-9f69-6cfbd7a3bf44"
edata
: 
{id: "header-create-group-btn", type: "select-create-group", pageid: "my-groups", extra: {}}
eid
: 
"INTERACT"
ets
: 
1664341712111
mid
: 
"INTERACT:a753c8b5df0da610867975ba6e74786d"
object
: 
{id: "", type: "", ver: "", rollup: {}}
tags
: 
["0126796199493140480", "01275630321992499239077"]
ver
: 
"3.0"
</t>
  </si>
  <si>
    <t xml:space="preserve">
{eid: "INTERACT", ets: 1714732895623, ver: "3.0", mid: "INTERACT:6abad5ba84421d47a2f4419f821a391f",…}
actor
: 
{id: "d416c869-27b3-491c-9562-c43ac04406df", type: "User"}
context
: 
{channel: "01269934121990553633",…}
cdata
: 
[{id: "4Q8EYPKvWQBzm4ctYOZqXUY6q049ng05", type: "UserSession"}, {id: "Desktop", type: "Device"},…]
channel
: 
"01269934121990553633"
did
: 
"7ae4404194683eb9b0044e5e15a8ee57"
env
: 
"groups"
pdata
: 
{id: "staging.sunbird.portal", ver: "7.0.0", pid: "sunbird-portal"}
rollup
: 
{l1: "01269934121990553633", l2: "01274200593719296013305"}
sid
: 
"4Q8EYPKvWQBzm4ctYOZqXUY6q049ng05"
uid
: 
"d416c869-27b3-491c-9562-c43ac04406df"
edata
: 
{id: "header-create-group-btn", type: "select-create-group", pageid: "my-groups", extra: {}}
eid
: 
"INTERACT"
ets
: 
1714732895623
mid
: 
"INTERACT:6abad5ba84421d47a2f4419f821a391f"
object
: 
{id: "", type: "", ver: "", rollup: {}}
tags
: 
["01269934121990553633", "01274200593719296013305"]
ver
: 
"3.0"</t>
  </si>
  <si>
    <t>Verify if Interact telemetry event gets captured when user Create Group and clicks on Submit.</t>
  </si>
  <si>
    <r>
      <rPr>
        <rFont val="&quot;Trebuchet MS&quot;"/>
        <color theme="1"/>
        <sz val="11.0"/>
      </rPr>
      <t xml:space="preserve">1. Open sunbird portal.
2. Login with valid  user credentials.
3. Click on profile icon.
4. Click on My Groups
5 Observe the option available as </t>
    </r>
    <r>
      <rPr>
        <rFont val="&quot;Trebuchet MS&quot;"/>
        <color theme="1"/>
        <sz val="11.0"/>
      </rPr>
      <t>"Create Group"</t>
    </r>
    <r>
      <rPr>
        <rFont val="&quot;Trebuchet MS&quot;"/>
        <color theme="1"/>
        <sz val="11.0"/>
      </rPr>
      <t xml:space="preserve">.
6.Fill all the details and Click on Create Group
7. Try to click on </t>
    </r>
    <r>
      <rPr>
        <rFont val="&quot;Trebuchet MS&quot;"/>
        <color theme="1"/>
        <sz val="11.0"/>
      </rPr>
      <t>"Submit"</t>
    </r>
    <r>
      <rPr>
        <rFont val="&quot;Trebuchet MS&quot;"/>
        <color theme="1"/>
        <sz val="11.0"/>
      </rPr>
      <t xml:space="preserve"> button after filling all mandatory fields.
8. Observe the Telemetry events  in network tab</t>
    </r>
  </si>
  <si>
    <t>{eid: "INTERACT", ets: 1632986475802, ver: "3.0", mid: "INTERACT:5a915cb75c238ef96f92fa4a70b132f8",…}
actor: {id: "7b0e344a-2db2-49cf-b66f-6f9d20a10dc6", type: "User"}
context: {channel: "0126796199493140480",…}
cdata: [{id: "wJV28gmb1FqHEK9KE5E41T5xVy6I0Xd6", type: "UserSession"}, {id: "Desktop", type: "Device"},…]
channel: "0126796199493140480"
did: "0669c819f0bfa43a9f2b8df1ce1d98c5"
env: "groups"
pdata: {id: "staging.sunbird.portal", ver: "4.3.0", pid: "sunbird-portal"}
rollup: {l1: "0126796199493140480", l2: "01275629555793100836706"}
sid: "wJV28gmb1FqHEK9KE5E41T5xVy6I0Xd6"
uid: "7b0e344a-2db2-49cf-b66f-6f9d20a10dc6"
edata: {id: "submit-group-form", type: "create-group", pageid: "group/create"}
eid: "INTERACT"
ets: 1632986475802
mid: "INTERACT:5a915cb75c238ef96f92fa4a70b132f8"
object: {id: "do_2133223615121162241497", ver: "1.0"}
tags: ["0126796199493140480", "01275629555793100836706"]
ver: "3.0"</t>
  </si>
  <si>
    <t>{eid: "INTERACT", ets: 1714732913486, ver: "3.0", mid: "INTERACT:7b0e9c048e0208daca97a8139bef54a2",…}
actor
: 
{id: "d416c869-27b3-491c-9562-c43ac04406df", type: "User"}
context
: 
{channel: "01269934121990553633",…}
cdata
: 
[{id: "4Q8EYPKvWQBzm4ctYOZqXUY6q049ng05", type: "UserSession"}, {id: "Desktop", type: "Device"},…]
channel
: 
"01269934121990553633"
did
: 
"7ae4404194683eb9b0044e5e15a8ee57"
env
: 
"groups"
pdata
: 
{id: "staging.sunbird.portal", ver: "7.0.0", pid: "sunbird-portal"}
rollup
: 
{l1: "01269934121990553633", l2: "01274200593719296013305"}
sid
: 
"4Q8EYPKvWQBzm4ctYOZqXUY6q049ng05"
uid
: 
"d416c869-27b3-491c-9562-c43ac04406df"
edata
: 
{id: "submit-group-form", type: "create-group", pageid: "group/create"}
eid
: 
"INTERACT"
ets
: 
1714732913486
mid
: 
"INTERACT:7b0e9c048e0208daca97a8139bef54a2"
object
: 
{}
tags
: 
["01269934121990553633", "01274200593719296013305"]
ver
: 
"3.0"</t>
  </si>
  <si>
    <t>Verify that Interact telemetry event is generated when the user clicks on "add member" in a Group</t>
  </si>
  <si>
    <t>1. Open sunbird portal.
2. Login with valid user credentials.
3. Click on profile icon.
4. Click on My Groups
5. Open any group created for which the user is a Admin
6. Click on Add Member 
7. Observe the Telemetry events  in network tab</t>
  </si>
  <si>
    <t>{eid: "INTERACT", ets: 1597900460695, ver: "3.0", mid: "INTERACT:bd08a9bce33704aedc8b105ee991042d",…}
actor: {id: "7b4414cc-3a2f-4558-86fe-f0394ef13225", type: "User"}
context: {channel: "01306398000907059222",…}
cdata: [{id: "271ZUU-I-Iqk8Nkzk5V5N328IwFcJuOz", type: "UserSession"}, {id: "Desktop", type: "Device"}]
channel: "01306398000907059222"
did: "1367c014a3de5d02ae4b519ac3d25da0"
env: "groups"
pdata: {id: "staging.diksha.portal", ver: "3.2.10", pid: "sunbird-portal"}
id: "staging.diksha.portal"
pid: "sunbird-portal"
ver: "3.2.10"
rollup: {l1: "01306398000907059222"}
l1: "01306398000907059222"
sid: "271ZUU-I-Iqk8Nkzk5V5N328IwFcJuOz"
uid: "7b4414cc-3a2f-4558-86fe-f0394ef13225"
edata: {id: "add-member-btn", type: "click", pageid: "group-details"}
id: "add-member-btn"
pageid: "group-details"
type: "click"
eid: "INTERACT"
ets: 1597900460695
mid: "INTERACT:bd08a9bce33704aedc8b105ee991042d"
object: {id: "37f98fd0-9695-4818-9085-b6b14f775d78", type: "Group", ver: "1.0", rollup: {}}
tags: ["01306398000907059222"]
ver: "3.0"</t>
  </si>
  <si>
    <t xml:space="preserve">
{eid: "INTERACT", ets: 1714732926882, ver: "3.0", mid: "INTERACT:d2af6c599a5516f32ab48248185aeb03",…}
actor
: 
{id: "d416c869-27b3-491c-9562-c43ac04406df", type: "User"}
context
: 
{channel: "01269934121990553633",…}
cdata
: 
[{id: "702fd754-62a3-4b1f-a5ac-7d51f74e2b47", type: "Group"},…]
channel
: 
"01269934121990553633"
did
: 
"7ae4404194683eb9b0044e5e15a8ee57"
env
: 
"groups"
pdata
: 
{id: "staging.sunbird.portal", ver: "7.0.0", pid: "sunbird-portal"}
rollup
: 
{l1: "01269934121990553633", l2: "01274200593719296013305"}
sid
: 
"4Q8EYPKvWQBzm4ctYOZqXUY6q049ng05"
uid
: 
"d416c869-27b3-491c-9562-c43ac04406df"
edata
: 
{id: "add-member-btn", type: "add-member", pageid: "group-details"}
eid
: 
"INTERACT"
ets
: 
1714732926882
mid
: 
"INTERACT:d2af6c599a5516f32ab48248185aeb03"
object
: 
{}
tags
: 
["01269934121990553633", "01274200593719296013305"]
ver
: 
"3.0"</t>
  </si>
  <si>
    <t>Verify that Interact telemetry event is generated when the group admin clicks on "Add to group" button for adding group member</t>
  </si>
  <si>
    <t>- Group is created and available in My Groups
- Copy the Sunbird Id of the User whom you want to add to the Group</t>
  </si>
  <si>
    <t>1. Open sunbird portal.
2. Login with valid user credentials.
3. Click on profile icon.
4. Click on "My groups".
5. Open any group created for which the user is a Admin
6. Click on Members tab from groups page.
7. Observe the "Add Member" option.
8. Click on the Add member 
9. Login with the User whom you want to add as member to the Group --&gt; Go to Profile --&gt; Copy the Sunbird ID
10. Enter the sunbird id of user in the text box  and  click on verify
11. Verify the capticha 
12. Observe username is displayed below with "Add to group" button on right
13. Click on the Add to group button
14. Observe the Telemetry events  in network tab</t>
  </si>
  <si>
    <t>{eid: "INTERACT", ets: 1597900861454, ver: "3.0", mid: "INTERACT:19c4146ab3746365a1dde7555db2af3b",…}
actor: {id: "7b4414cc-3a2f-4558-86fe-f0394ef13225", type: "User"}
id: "7b4414cc-3a2f-4558-86fe-f0394ef13225"
type: "User"
context: {channel: "01306398000907059222",…}
cdata: [{id: "staging1_k9n9", type: "member"}, {id: "tYy8153oX-1pSHCAy4g3NVfkjCecQOiy", type: "UserSession"},…]
0: {id: "staging1_k9n9", type: "member"}
1: {id: "tYy8153oX-1pSHCAy4g3NVfkjCecQOiy", type: "UserSession"}
2: {id: "Desktop", type: "Device"}
channel: "01306398000907059222"
did: "1367c014a3de5d02ae4b519ac3d25da0"
env: "groups"
pdata: {id: "staging.diksha.portal", ver: "3.2.10", pid: "sunbird-portal"}
rollup: {l1: "01306398000907059222"}
sid: "tYy8153oX-1pSHCAy4g3NVfkjCecQOiy"
uid: "7b4414cc-3a2f-4558-86fe-f0394ef13225"
edata: {id: "add-user-to-group", type: "click", pageid: "add-member-to-group"}
id: "add-user-to-group"
pageid: "add-member-to-group"
type: "click"
eid: "INTERACT"
ets: 1597900861454
mid: "INTERACT:19c4146ab3746365a1dde7555db2af3b"
object: {id: "37f98fd0-9695-4818-9085-b6b14f775d78", type: "Group", ver: "1.0", rollup: {}}
id: "37f98fd0-9695-4818-9085-b6b14f775d78"
rollup: {}
type: "Group"
ver: "1.0"
tags: ["01306398000907059222"]
0: "01306398000907059222"
ver: "3.0"</t>
  </si>
  <si>
    <t>{eid: "INTERACT", ets: 1714732949756, ver: "3.0", mid: "INTERACT:fe2e4e71d5db8b61ab9421460e09f4ec",…}
actor
: 
{id: "d416c869-27b3-491c-9562-c43ac04406df", type: "User"}
context
: 
{channel: "01269934121990553633",…}
cdata
: 
[{id: "702fd754-62a3-4b1f-a5ac-7d51f74e2b47", type: "Group"},…]
channel
: 
"01269934121990553633"
did
: 
"7ae4404194683eb9b0044e5e15a8ee57"
env
: 
"groups"
pdata
: 
{id: "staging.sunbird.portal", ver: "7.0.0", pid: "sunbird-portal"}
rollup
: 
{l1: "01269934121990553633", l2: "01274200593719296013305"}
sid
: 
"4Q8EYPKvWQBzm4ctYOZqXUY6q049ng05"
uid
: 
"d416c869-27b3-491c-9562-c43ac04406df"
edata
: 
{id: "add-user-to-group", type: "CLICK", pageid: "add-member-to-group", extra: {}}
eid
: 
"INTERACT"
ets
: 
1714732949756
mid
: 
"INTERACT:fe2e4e71d5db8b61ab9421460e09f4ec"
object
: 
{}
tags
: 
["01269934121990553633", "01274200593719296013305"]
ver
: 
"3.0"</t>
  </si>
  <si>
    <t xml:space="preserve">SH-417
SH-417
</t>
  </si>
  <si>
    <t>Verify that the Interact Telemetry event is generated on Deleting the Group.</t>
  </si>
  <si>
    <r>
      <rPr>
        <rFont val="&quot;Trebuchet MS&quot;"/>
        <color theme="1"/>
        <sz val="11.0"/>
      </rPr>
      <t xml:space="preserve">1. Open sunbird portal.
2. Login with valid user 
3. Click on profile icon &gt;  My groups
4. Select any created groups by the logged in user
5. Click on the kebab menu.
6. Click on </t>
    </r>
    <r>
      <rPr>
        <rFont val="&quot;Trebuchet MS&quot;"/>
        <color theme="1"/>
        <sz val="11.0"/>
      </rPr>
      <t xml:space="preserve">"Delete Group".
</t>
    </r>
    <r>
      <rPr>
        <rFont val="&quot;Trebuchet MS&quot;"/>
        <color theme="1"/>
        <sz val="11.0"/>
      </rPr>
      <t>7. Observe the Telemetry events in network tab</t>
    </r>
  </si>
  <si>
    <t>{eid: "INTERACT", ets: 1632989252633, ver: "3.0", mid: "INTERACT:4ecbbc936a3125024ad8f56319d91aa3",…}
actor: {id: "7b0e344a-2db2-49cf-b66f-6f9d20a10dc6", type: "User"}
context: {channel: "0126796199493140480",…}
cdata: [{id: "737d59e5-87ac-4db1-b4d9-f75d3116761a", type: "Group"},…]
channel: "0126796199493140480"
did: "0669c819f0bfa43a9f2b8df1ce1d98c5"
env: "groups"
pdata: {id: "staging.sunbird.portal", ver: "4.3.0", pid: "sunbird-portal"}
rollup: {l1: "0126796199493140480", l2: "01275629555793100836706"}
sid: "wJV28gmb1FqHEK9KE5E41T5xVy6I0Xd6"
uid: "7b0e344a-2db2-49cf-b66f-6f9d20a10dc6"
edata: {id: "delete-group", type: "select-delete", pageid: "group-details", extra: {status: "active"}}
eid: "INTERACT"
ets: 1632989252633
mid: "INTERACT:4ecbbc936a3125024ad8f56319d91aa3"
object: {id: "do_2133223615121162241497", ver: "1.0"}
tags: ["0126796199493140480", "01275629555793100836706"]
ver: "3.0"</t>
  </si>
  <si>
    <t xml:space="preserve">
{eid: "INTERACT", ets: 1714732961940, ver: "3.0", mid: "INTERACT:49ac9bb62d3652e692a09d469d83ed7e",…}
actor
: 
{id: "d416c869-27b3-491c-9562-c43ac04406df", type: "User"}
context
: 
{channel: "01269934121990553633",…}
cdata
: 
[{id: "702fd754-62a3-4b1f-a5ac-7d51f74e2b47", type: "Group"},…]
channel
: 
"01269934121990553633"
did
: 
"7ae4404194683eb9b0044e5e15a8ee57"
env
: 
"groups"
pdata
: 
{id: "staging.sunbird.portal", ver: "7.0.0", pid: "sunbird-portal"}
rollup
: 
{l1: "01269934121990553633", l2: "01274200593719296013305"}
sid
: 
"4Q8EYPKvWQBzm4ctYOZqXUY6q049ng05"
uid
: 
"d416c869-27b3-491c-9562-c43ac04406df"
edata
: 
{id: "delete-group", type: "select-delete", pageid: "group-details", extra: {status: "active"}}
eid
: 
"INTERACT"
ets
: 
1714732961940
mid
: 
"INTERACT:49ac9bb62d3652e692a09d469d83ed7e"
object
: 
{}
tags
: 
["01269934121990553633", "01274200593719296013305"]
ver
: 
"3.0"</t>
  </si>
  <si>
    <t>Verify that Interact telemetry event get generated when user clicks on add activity button</t>
  </si>
  <si>
    <t>1. Open sunbird portal.
2. Login with Valid user
3. Click on profile
4. Click on "My groups".
5. Click on the created group by the logged in user / Admin of the group
6. Click on add activity button.
7. Observe the Telemetry events in network tab</t>
  </si>
  <si>
    <t>{eid: "INTERACT", ets: 1632989459052, ver: "3.0", mid: "INTERACT:6fd516ca5b26004dbfe1a68fbbcc8067",…}
actor: {id: "7b0e344a-2db2-49cf-b66f-6f9d20a10dc6", type: "User"}
context: {channel: "0126796199493140480",…}
cdata: [{id: "70752f9e-6c0d-4d9b-b97a-9a6facde97bb", type: "Group"},…]
channel: "0126796199493140480"
did: "0669c819f0bfa43a9f2b8df1ce1d98c5"
env: "groups"
pdata: {id: "staging.sunbird.portal", ver: "4.3.0", pid: "sunbird-portal"}
rollup: {l1: "0126796199493140480", l2: "01275629555793100836706"}
sid: "wJV28gmb1FqHEK9KE5E41T5xVy6I0Xd6"
uid: "7b0e344a-2db2-49cf-b66f-6f9d20a10dc6"
edata: {id: "add-activity", type: "click", pageid: "group-details"}
eid: "INTERACT"
ets: 1632989459052
mid: "INTERACT:6fd516ca5b26004dbfe1a68fbbcc8067"
object: {id: "do_2133223615121162241497", ver: "1.0"}
tags: ["0126796199493140480", "01275629555793100836706"]
ver: "3.0"</t>
  </si>
  <si>
    <t xml:space="preserve">
{eid: "INTERACT", ets: 1714732979098, ver: "3.0", mid: "INTERACT:373048175f61beffed905ea13ea78197",…}
actor
: 
{id: "d416c869-27b3-491c-9562-c43ac04406df", type: "User"}
context
: 
{channel: "01269934121990553633",…}
cdata
: 
[{id: "c89817d2-5b93-4910-b71d-aec99c5ff03e", type: "Group"},…]
channel
: 
"01269934121990553633"
did
: 
"7ae4404194683eb9b0044e5e15a8ee57"
env
: 
"groups"
pdata
: 
{id: "staging.sunbird.portal", ver: "7.0.0", pid: "sunbird-portal"}
rollup
: 
{l1: "01269934121990553633", l2: "01274200593719296013305"}
sid
: 
"4Q8EYPKvWQBzm4ctYOZqXUY6q049ng05"
uid
: 
"d416c869-27b3-491c-9562-c43ac04406df"
edata
: 
{id: "add-activity", type: "click", pageid: "group-details"}
eid
: 
"INTERACT"
ets
: 
1714732979098
mid
: 
"INTERACT:373048175f61beffed905ea13ea78197"
object
: 
{}
tags
: 
["01269934121990553633", "01274200593719296013305"]
ver
: 
"3.0"</t>
  </si>
  <si>
    <t>Verify that Interact telemetry event generated when user leaves the group.</t>
  </si>
  <si>
    <t>- Group is created and available in My Groups
- Logged in as group member</t>
  </si>
  <si>
    <t>1. Open the sunbird portal
2. Login with valid credentials
3. Click on profile icon &gt; My Groups
4. Click on any Group where the logged in user is a Group member
5. Click on kebab menu 
6. Click on Leave group
7. Verify that telemetry event is generated when user clicks on leave from group
8. Observe the Telemetry events in network tab</t>
  </si>
  <si>
    <t>{eid: "INTERACT", ets: 1632993335289, ver: "3.0", mid: "INTERACT:04babdcf69e84a5abf0ca5cfadb7a5b6",…}
actor: {id: "ec271495-d209-4138-8787-b1ca84528082", type: "User"}
context: {channel: "0126796199493140480",…}
cdata: [{id: "b0dc5b47-dd2a-46e4-bf54-3c9522540e05", type: "Group"},…]
channel: "0126796199493140480"
did: "ce7e52e72032b6241b55ece9d349b94a"
env: "groups"
pdata: {id: "staging.sunbird.portal", ver: "4.3.0", pid: "sunbird-portal"}
rollup: {l1: "0126796199493140480", l2: "01275629919314739239019"}
sid: "qh66Y2YBB4BhNmXg4Sg8qffwsdghMaZ9"
uid: "ec271495-d209-4138-8787-b1ca84528082"
edata: {id: "confirm-leave-from-group", type: "click", pageid: "group-details"}
eid: "INTERACT"
ets: 1632993335289
mid: "INTERACT:04babdcf69e84a5abf0ca5cfadb7a5b6"
object: {}
tags: ["0126796199493140480", "01275629919314739239019"]
ver: "3.0"</t>
  </si>
  <si>
    <t xml:space="preserve">
{eid: "INTERACT", ets: 1714749099273, ver: "3.0", mid: "INTERACT:cb98257ec11396851b296c46d7678b0a",…}
actor
: 
{id: "d416c869-27b3-491c-9562-c43ac04406df", type: "User"}
context
: 
{channel: "01269934121990553633",…}
cdata
: 
[{id: "4703190d-0814-4183-8c96-76af2a1252d8", type: "Group"},…]
channel
: 
"01269934121990553633"
did
: 
"7ae4404194683eb9b0044e5e15a8ee57"
env
: 
"groups"
pdata
: 
{id: "staging.sunbird.portal", ver: "7.0.0", pid: "sunbird-portal"}
rollup
: 
{l1: "01269934121990553633", l2: "01274200593719296013305"}
sid
: 
"4Q8EYPKvWQBzm4ctYOZqXUY6q049ng05"
uid
: 
"d416c869-27b3-491c-9562-c43ac04406df"
edata
: 
{id: "confirm-leave-from-group", type: "click", pageid: "group-details"}
eid
: 
"INTERACT"
ets
: 
1714749099273
mid
: 
"INTERACT:cb98257ec11396851b296c46d7678b0a"
object
: 
{id: "do_214047119976816640123", ver: "1.0"}
tags
: 
["01269934121990553633", "01274200593719296013305"]
ver
: 
"3.0"</t>
  </si>
  <si>
    <t>Verify that Interact telemetry event is generated when user enters the members name and clicks on Search for member in the selected group</t>
  </si>
  <si>
    <t>- Group is created and available in My Groups
- Group admin should have added the members in group already</t>
  </si>
  <si>
    <t>1. Open the sunbird portal
2. Login with valid credentials.
3. Click on profile icon &gt;  My groups
4. Click on any created group for which the logged in user is the group Admin
5. Enter the username of the exisiting member in the member search text box
6. Observe the Telemetry events in network tab</t>
  </si>
  <si>
    <t>{"eid":"INTERACT","ets":1597989631126,"ver":"3.0","mid":"INTERACT:de4bd07af590bc5e9e1b9890c60f97aa","actor":{"id":"03acd144-6663-44a3-99c9-a0e3c069ac0c","type":"User"},"context":{"channel":"0126632859575746566","pdata":{"id":"staging.diksha.portal","ver":"3.2.10","pid":"sunbird-portal"},"env":"groups","sid":"kyEDB4OFwY41gKnxGStbyZlbShQF9nuC","did":"3be86684d38485f37932f05f13e1cd96","cdata":[{"id":"020fed00-e36d-11ea-8e6e-e17a8f1a6b1a","type":"UserSession"},{"id":"Desktop","type":"Device"}],"rollup":{"l1":"0126632859575746566"},"uid":"03acd144-6663-44a3-99c9-a0e3c069ac0c"},"object":{"id":"90358b4f-068c-4f7a-b920-80060d145d50","type":"Group","ver":"1.0","rollup":{}},"tags":["0126632859575746566"],"edata":{"id":"group-member-search-input","type":"click","pageid":"group-details","extra":{"query":"neelc"}}}]}</t>
  </si>
  <si>
    <t xml:space="preserve">
{eid: "INTERACT", ets: 1714749117616, ver: "3.0", mid: "INTERACT:2e8a87e5bd61cd27de2d83924a951c2f",…}
actor
: 
{id: "d416c869-27b3-491c-9562-c43ac04406df", type: "User"}
context
: 
{channel: "01269934121990553633",…}
cdata
: 
[{id: "d33b706c-dc90-4392-be06-a2d4e08bddbb", type: "Group"},…]
channel
: 
"01269934121990553633"
did
: 
"7ae4404194683eb9b0044e5e15a8ee57"
env
: 
"groups"
pdata
: 
{id: "staging.sunbird.portal", ver: "7.0.0", pid: "sunbird-portal"}
rollup
: 
{l1: "01269934121990553633", l2: "01274200593719296013305"}
sid
: 
"4Q8EYPKvWQBzm4ctYOZqXUY6q049ng05"
uid
: 
"d416c869-27b3-491c-9562-c43ac04406df"
edata
: 
{id: "group-member-search-input", type: "click", pageid: "group-details", extra: {query: "a"}}
eid
: 
"INTERACT"
ets
: 
1714749117616
mid
: 
"INTERACT:2e8a87e5bd61cd27de2d83924a951c2f"
object
: 
{id: "do_214047119976816640123", ver: "1.0"}
tags
: 
["01269934121990553633", "01274200593719296013305"]
ver
: 
"3.0"</t>
  </si>
  <si>
    <r>
      <rPr>
        <rFont val="&quot;Trebuchet MS&quot;"/>
        <color theme="1"/>
        <sz val="11.0"/>
      </rPr>
      <t xml:space="preserve">Verify that when </t>
    </r>
    <r>
      <rPr>
        <rFont val="&quot;Trebuchet MS&quot;"/>
        <color rgb="FF434343"/>
        <sz val="11.0"/>
      </rPr>
      <t>Group</t>
    </r>
    <r>
      <rPr>
        <rFont val="&quot;Trebuchet MS&quot;"/>
        <color rgb="FF4A86E8"/>
        <sz val="11.0"/>
      </rPr>
      <t xml:space="preserve"> </t>
    </r>
    <r>
      <rPr>
        <rFont val="&quot;Trebuchet MS&quot;"/>
        <color theme="1"/>
        <sz val="11.0"/>
      </rPr>
      <t>Admin clicks on Activity Card then Interact telemetry event is generated</t>
    </r>
  </si>
  <si>
    <t>- Group is created and available in My Groups
-  Activity already should have been added</t>
  </si>
  <si>
    <r>
      <rPr>
        <rFont val="&quot;Trebuchet MS&quot;"/>
        <color theme="1"/>
        <sz val="11.0"/>
      </rPr>
      <t>1. Open the sunbird portal
2. Login with valid credentials 
3. Click on profile icon &gt;  My groups
4. Click on any created Group for</t>
    </r>
    <r>
      <rPr>
        <rFont val="&quot;Trebuchet MS&quot;"/>
        <color rgb="FF0000FF"/>
        <sz val="11.0"/>
      </rPr>
      <t xml:space="preserve"> </t>
    </r>
    <r>
      <rPr>
        <rFont val="&quot;Trebuchet MS&quot;"/>
        <color rgb="FF434343"/>
        <sz val="11.0"/>
      </rPr>
      <t>which user is a Admin</t>
    </r>
    <r>
      <rPr>
        <rFont val="&quot;Trebuchet MS&quot;"/>
        <color theme="1"/>
        <sz val="11.0"/>
      </rPr>
      <t xml:space="preserve">
5. Click on any Activity Card
6. Observe the Telemetry events in network tab</t>
    </r>
  </si>
  <si>
    <t xml:space="preserve"> {eid: "INTERACT", ets: 1616500631096, ver: "3.0", mid: "INTERACT:ea08ba328120b6c91ba92dfbc2dc2337",…}
actor: {id: "08631a74-4b94-4cf7-a818-831135248a4a", type: "User"}
id: "08631a74-4b94-4cf7-a818-831135248a4a"
type: "User"
context: {channel: "01269878797503692810",…}
cdata: [{id: "do_21311572577810022411477", type: "Course"},…]
0: {id: "do_21311572577810022411477", type: "Course"}
id: "do_21311572577810022411477"
type: "Course"
1: {id: "3e116a84-f62f-4165-aea6-4ade9146eebf", type: "Group"}
id: "3e116a84-f62f-4165-aea6-4ade9146eebf"
type: "Group"
2: {id: "ar3pGhg7YIqtqP5DStlSo1PEkYzZDgv2", type: "UserSession"}
id: "ar3pGhg7YIqtqP5DStlSo1PEkYzZDgv2"
type: "UserSession"
3: {id: "Desktop", type: "Device"}
id: "Desktop"
type: "Device"
4: {id: "joy", type: "Theme"}
id: "joy"
type: "Theme"
channel: "01269878797503692810"
did: "1b67612cda097ded6facc7f67461277e"
env: "groups"
pdata: {id: "staging.sunbird.portal", ver: "3.8.0", pid: "sunbird-portal"}
id: "staging.sunbird.portal"
pid: "sunbird-portal"
ver: "3.8.0"
rollup: {l1: "01269878797503692810"}
l1: "01269878797503692810"
sid: "ar3pGhg7YIqtqP5DStlSo1PEkYzZDgv2"
uid: "08631a74-4b94-4cf7-a818-831135248a4a"
edata: {id: "activity-card", type: "click", pageid: "group-details"}
id: "activity-card"
pageid: "group-details"
type: "click"
eid: "INTERACT"
ets: 1616500631096
mid: "INTERACT:ea08ba328120b6c91ba92dfbc2dc2337"
object: {}
tags: ["01269878797503692810"]
0: "01269878797503692810"
ver: "3.0"</t>
  </si>
  <si>
    <t xml:space="preserve">
{eid: "INTERACT", ets: 1714749154103, ver: "3.0", mid: "INTERACT:daf46fd9d12a80fda672b2ce40412821",…}
actor
: 
{id: "d416c869-27b3-491c-9562-c43ac04406df", type: "User"}
context
: 
{channel: "01269934121990553633",…}
cdata
: 
[{id: "do_214035665849581568125", type: "Course"},…]
channel
: 
"01269934121990553633"
did
: 
"7ae4404194683eb9b0044e5e15a8ee57"
env
: 
"groups"
pdata
: 
{id: "staging.sunbird.portal", ver: "7.0.0", pid: "sunbird-portal"}
rollup
: 
{l1: "01269934121990553633", l2: "01274200593719296013305"}
sid
: 
"4Q8EYPKvWQBzm4ctYOZqXUY6q049ng05"
uid
: 
"d416c869-27b3-491c-9562-c43ac04406df"
edata
: 
{id: "activity-card", type: "click", pageid: "group-details"}
eid
: 
"INTERACT"
ets
: 
1714749154103
mid
: 
"INTERACT:daf46fd9d12a80fda672b2ce40412821"
object
: 
{id: "do_214047119976816640123", ver: "1.0"}
tags
: 
["01269934121990553633", "01274200593719296013305"]
ver
: 
"3.0"</t>
  </si>
  <si>
    <t>Verify that Interact telemetry events get generated when guest user opens the group and FTUE popup displays for first time and clicks on get started button</t>
  </si>
  <si>
    <t>1. Open the sunbird portal
2. Login as Guest user
3. Click on profile icon &gt;  My groups
4. Observe FTUE popup displays for first time with Get started button
5. Click on the Get started button
5. Observe the Interact Telemetry events in network tab</t>
  </si>
  <si>
    <t xml:space="preserve">
{eid: "INTERACT", ets: 1671390487661, ver: "3.0", mid: "INTERACT:3e929661ef471a1b207303ba2746a541",…}
actor
: 
{id: "4c760da579cad12844bcc2cf41ac117e", type: "User"}
context
: 
{channel: "01268904781886259221",…}
cdata
: 
[{id: "Desktop", type: "Device"}, {id: "joy", type: "Theme"}]
channel
: 
"01268904781886259221"
did
: 
"4c760da579cad12844bcc2cf41ac117e"
env
: 
"groups"
pdata
: 
{id: "staging.sunbird.portal", ver: "5.1.0", pid: "sunbird-portal"}
rollup
: 
{l1: "01268904781886259221"}
sid
: 
"9e736f02-6764-1285-b2bf-7f85ab96b6c9"
edata
: 
{id: "ftu-get-started", type: "click", pageid: "explore-groups"}
eid
: 
"INTERACT"
ets
: 
1671390487661
mid
: 
"INTERACT:3e929661ef471a1b207303ba2746a541"
object
: 
{}
tags
: 
["01268904781886259221"]
ver
: 
"3.0"</t>
  </si>
  <si>
    <t xml:space="preserve">
: 
{eid: "INTERACT", ets: 1699527955069, ver: "3.0", mid: "INTERACT:c1070e5c10cbcd2e6bdb2a5b49169a29",…}
actor
: 
{id: "01e9021a-e0b6-486f-9514-177479a795fb", type: "User"}
context
: 
{channel: "0126796199493140480",…}
cdata
: 
[{id: "xnS-sTCLbJxdl5lbU0CL_d8AeH64bhG1", type: "UserSession"}, {id: "Desktop", type: "Device"},…]
channel
: 
"0126796199493140480"
did
: 
"648a58ba908daa4ca0afaf4e360c7555"
env
: 
"groups"
pdata
: 
{id: "staging.sunbird.portal", ver: "6.0.0", pid: "sunbird-portal"}
rollup
: 
{l1: "0126796199493140480"}
sid
: 
"xnS-sTCLbJxdl5lbU0CL_d8AeH64bhG1"
uid
: 
"01e9021a-e0b6-486f-9514-177479a795fb"
edata
: 
{id: "ftu-get-started", type: "click", pageid: "explore-groups"}
eid
: 
"INTERACT"
ets
: 
1699527955069
mid
: 
"INTERACT:c1070e5c10cbcd2e6bdb2a5b49169a29"
object
: 
{id: "", type: "", ver: "", rollup: {}}
tags
: 
["0126796199493140480"]
ver
: 
"3.0"</t>
  </si>
  <si>
    <t xml:space="preserve">
Verify that Interact telemetry event gets generated when user clicks on information icon (i) and FTUE popup id displayed in group page</t>
  </si>
  <si>
    <t xml:space="preserve">
1. Open the sunbird portal
2. Login with valid credentials
3. Click on Profile Icon
4. Click on "My Groups"
5. Observe "i" icon is displayed next to "Create Group" button
6. Click on the "i" icon
7. Observe the Interact Telemetry events in network tab</t>
  </si>
  <si>
    <t xml:space="preserve">
{eid: "INTERACT", ets: 1671260308828, ver: "3.0", mid: "INTERACT:1067611eddddd99f423d274d76168947",…}
actor
: 
{id: "3f0dd8d6-96e6-4905-9e61-a5e05b023a23", type: "User"}
context
: 
{channel: "0126796199493140480",…}
cdata
: 
[{id: "9IyWO3eVqiTR9_UAnmjbDM34M_-I89r4", type: "UserSession"}, {id: "Desktop", type: "Device"},…]
channel
: 
"0126796199493140480"
did
: 
"49cb5170403e91e37aed1cf87e4acc8e"
env
: 
"groups"
pdata
: 
{id: "staging.sunbird.portal", ver: "5.1.0", pid: "sunbird-portal"}
rollup
: 
{l1: "0126796199493140480"}
sid
: 
"9IyWO3eVqiTR9_UAnmjbDM34M_-I89r4"
uid
: 
"3f0dd8d6-96e6-4905-9e61-a5e05b023a23"
edata
: 
{id: "ftu-info", type: "click", pageid: "my-groups", extra: {}}
eid
: 
"INTERACT"
ets
: 
1671260308828
mid
: 
"INTERACT:1067611eddddd99f423d274d76168947"
object
: 
{id: "", type: "", ver: "", rollup: {}}
tags
: 
["0126796199493140480"]
ver
: 
"3.0"</t>
  </si>
  <si>
    <t xml:space="preserve">
{eid: "INTERACT", ets: 1714749191712, ver: "3.0", mid: "INTERACT:46937edbc05b8182af254f1db8dc6472",…}
actor
: 
{id: "d416c869-27b3-491c-9562-c43ac04406df", type: "User"}
context
: 
{channel: "01269934121990553633",…}
cdata
: 
[{id: "4Q8EYPKvWQBzm4ctYOZqXUY6q049ng05", type: "UserSession"}, {id: "Desktop", type: "Device"},…]
channel
: 
"01269934121990553633"
did
: 
"7ae4404194683eb9b0044e5e15a8ee57"
env
: 
"groups"
pdata
: 
{id: "staging.sunbird.portal", ver: "7.0.0", pid: "sunbird-portal"}
rollup
: 
{l1: "01269934121990553633", l2: "01274200593719296013305"}
sid
: 
"4Q8EYPKvWQBzm4ctYOZqXUY6q049ng05"
uid
: 
"d416c869-27b3-491c-9562-c43ac04406df"
edata
: 
{id: "ftu-info", type: "click", pageid: "my-groups", extra: {}}
eid
: 
"INTERACT"
ets
: 
1714749191712
mid
: 
"INTERACT:46937edbc05b8182af254f1db8dc6472"
object
: 
{id: "", ver: "", type: "", rollup: {}}
tags
: 
["01269934121990553633", "01274200593719296013305"]
ver
: 
"3.0"</t>
  </si>
  <si>
    <t>Verify that the Interact telemetry events are getting  generated  when the Group admin Deactivate the group</t>
  </si>
  <si>
    <r>
      <rPr>
        <rFont val="&quot;Trebuchet MS&quot;"/>
        <color theme="1"/>
        <sz val="11.0"/>
      </rPr>
      <t>1. Open the sunbird portal
2. Login with valid credentials (creator of the group)</t>
    </r>
    <r>
      <rPr>
        <rFont val="&quot;Trebuchet MS&quot;"/>
        <color rgb="FF0000FF"/>
        <sz val="11.0"/>
      </rPr>
      <t xml:space="preserve">
3. Click on Profile Icon</t>
    </r>
    <r>
      <rPr>
        <rFont val="&quot;Trebuchet MS&quot;"/>
        <color theme="1"/>
        <sz val="11.0"/>
      </rPr>
      <t xml:space="preserve">
3. Click on My Groups 
4. Select any created groups --&gt; </t>
    </r>
    <r>
      <rPr>
        <rFont val="&quot;Trebuchet MS&quot;"/>
        <color rgb="FF0000FF"/>
        <sz val="11.0"/>
      </rPr>
      <t>Open the any Group</t>
    </r>
    <r>
      <rPr>
        <rFont val="&quot;Trebuchet MS&quot;"/>
        <color theme="1"/>
        <sz val="11.0"/>
      </rPr>
      <t xml:space="preserve">
5. Click on the 3 dots Kebab Menu 
6. Click on "Deactivate group"
7. Observe the Telemetry events in network tab</t>
    </r>
  </si>
  <si>
    <t>{eid: "INTERACT", ets: 1603192755591, ver: "3.0", mid: "INTERACT:ad918fcc2abdd0cd8a43d2b7cf30992c",…}
actor: {id: "dca7518d-5886-4251-94aa-360c762b1182", type: "User"}
id: "dca7518d-5886-4251-94aa-360c762b1182"
type: "User"
context: {channel: "0124784842112040965",…}
cdata: [{id: "0047fd6d-17e3-4125-9808-b899c1b02f1e", type: "Group"},…]
0: {id: "0047fd6d-17e3-4125-9808-b899c1b02f1e", type: "Group"}
id: "0047fd6d-17e3-4125-9808-b899c1b02f1e"
type: "Group"
1: {id: "oidXmBiW623ZWdi71k40PvXPqIRzcENb", type: "UserSession"}
id: "oidXmBiW623ZWdi71k40PvXPqIRzcENb"
type: "UserSession"
2: {id: "Desktop", type: "Device"}
id: "Desktop"
type: "Device"
3: {id: "joy", type: "Theme"}
id: "joy"
type: "Theme"
channel: "0124784842112040965"
did: "7294575f8ff4a941e2d72442a391fcca"
env: "groups"
pdata: {id: "staging.diksha.portal", ver: "3.4.0", pid: "sunbird-portal"}
id: "staging.diksha.portal"
pid: "sunbird-portal"
ver: "3.4.0"
rollup: {l1: "0124784842112040965"}
sid: "oidXmBiW623ZWdi71k40PvXPqIRzcENb"
uid: "dca7518d-5886-4251-94aa-360c762b1182"
edata: {id: "deactivate-group", type: "click", pageid: "group-details", extra: {status: "active"}}
extra: {status: "active"}
status: "active"
id: "deactivate-group"
pageid: "group-details"
type: "click"
eid: "INTERACT"
ets: 1603192755591
mid: "INTERACT:ad918fcc2abdd0cd8a43d2b7cf30992c"
object: {}
tags: ["0124784842112040965"]
0: "0124784842112040965"
ver: "3.0"</t>
  </si>
  <si>
    <t>{eid: "INTERACT", ets: 1714749203618, ver: "3.0", mid: "INTERACT:b5b4a26aa09025fb84192a6fe2293579",…}
actor
: 
{id: "d416c869-27b3-491c-9562-c43ac04406df", type: "User"}
context
: 
{channel: "01269934121990553633",…}
cdata
: 
[{id: "d33b706c-dc90-4392-be06-a2d4e08bddbb", type: "Group"},…]
channel
: 
"01269934121990553633"
did
: 
"7ae4404194683eb9b0044e5e15a8ee57"
env
: 
"groups"
pdata
: 
{id: "staging.sunbird.portal", ver: "7.0.0", pid: "sunbird-portal"}
rollup
: 
{l1: "01269934121990553633", l2: "01274200593719296013305"}
sid
: 
"4Q8EYPKvWQBzm4ctYOZqXUY6q049ng05"
uid
: 
"d416c869-27b3-491c-9562-c43ac04406df"
edata
: 
{id: "deactivate-group", type: "select-deactivate", pageid: "group-details", extra: {status: "active"}}
eid
: 
"INTERACT"
ets
: 
1714749203618
mid
: 
"INTERACT:b5b4a26aa09025fb84192a6fe2293579"
object
: 
{id: "do_214047119976816640123", ver: "1.0"}
tags
: 
["01269934121990553633", "01274200593719296013305"]
ver
: 
"3.0"</t>
  </si>
  <si>
    <t>Verify that the interact telemetry events are getting generated when different kind of content types are selected from activity page
&amp;
Verify that the interact telemetry events are getting generated when different kind of content types are added to group from activity page</t>
  </si>
  <si>
    <r>
      <rPr>
        <rFont val="&quot;Trebuchet MS&quot;"/>
        <color theme="1"/>
        <sz val="11.0"/>
      </rPr>
      <t>-</t>
    </r>
    <r>
      <rPr>
        <rFont val="&quot;Trebuchet MS&quot;"/>
        <color rgb="FF0000FF"/>
        <sz val="11.0"/>
      </rPr>
      <t>Logged in user is the Group Admin</t>
    </r>
  </si>
  <si>
    <r>
      <rPr>
        <rFont val="&quot;Trebuchet MS&quot;"/>
        <color theme="1"/>
        <sz val="11.0"/>
      </rPr>
      <t xml:space="preserve">Scenario1:
1. Open the sunbird portal
</t>
    </r>
    <r>
      <rPr>
        <rFont val="&quot;Trebuchet MS&quot;"/>
        <color rgb="FF0000FF"/>
        <sz val="11.0"/>
      </rPr>
      <t>2. Login with valid user credentials
3. Click on Profile icon</t>
    </r>
    <r>
      <rPr>
        <rFont val="&quot;Trebuchet MS&quot;"/>
        <color theme="1"/>
        <sz val="11.0"/>
      </rPr>
      <t xml:space="preserve">
3. Click on My Groups
4. click on any Group created </t>
    </r>
    <r>
      <rPr>
        <rFont val="&quot;Trebuchet MS&quot;"/>
        <color rgb="FF0000FF"/>
        <sz val="11.0"/>
      </rPr>
      <t>and the logged in user is the Admin</t>
    </r>
    <r>
      <rPr>
        <rFont val="&quot;Trebuchet MS&quot;"/>
        <color theme="1"/>
        <sz val="11.0"/>
      </rPr>
      <t xml:space="preserve">
5. Click on Add Activity button
6. Select any content type 
7. Observe the Interact Telemetry events in network tab
Scenario2:
1. Open the sunbird portal
2. </t>
    </r>
    <r>
      <rPr>
        <rFont val="&quot;Trebuchet MS&quot;"/>
        <color rgb="FF0000FF"/>
        <sz val="11.0"/>
      </rPr>
      <t>Login with valid user credentials
3. Click on Profile icon</t>
    </r>
    <r>
      <rPr>
        <rFont val="&quot;Trebuchet MS&quot;"/>
        <color theme="1"/>
        <sz val="11.0"/>
      </rPr>
      <t xml:space="preserve">
3. Click on My Groups 
4. click on any created group </t>
    </r>
    <r>
      <rPr>
        <rFont val="&quot;Trebuchet MS&quot;"/>
        <color rgb="FF0000FF"/>
        <sz val="11.0"/>
      </rPr>
      <t>and the logged in user is the Admin</t>
    </r>
    <r>
      <rPr>
        <rFont val="&quot;Trebuchet MS&quot;"/>
        <color theme="1"/>
        <sz val="11.0"/>
      </rPr>
      <t xml:space="preserve">
5. Click on Add Activity button
6. Select any content type </t>
    </r>
    <r>
      <rPr>
        <rFont val="&quot;Trebuchet MS&quot;"/>
        <color rgb="FF0000FF"/>
        <sz val="11.0"/>
      </rPr>
      <t>--&gt; select any content</t>
    </r>
    <r>
      <rPr>
        <rFont val="&quot;Trebuchet MS&quot;"/>
        <color theme="1"/>
        <sz val="11.0"/>
      </rPr>
      <t xml:space="preserve">
7. Click on Add to group
8. Observe the Telemetry events in network tab</t>
    </r>
  </si>
  <si>
    <t>Selection of content in activity page&gt;
{eid: "INTERACT", ets: 1658907546077, ver: "3.0", mid: "INTERACT:24d1cc38041f81913d402cc23cd4787e",…}
actor: {id: "deec6352-0f62-4306-9818-aba349a0e0f8", type: "User"}
context: {channel: "01269878797503692810",…}
cdata: [{type: "Group", id: "6bb85003-50e5-4da1-9236-494df1e98536"},…]
channel: "01269878797503692810"
did: "350b58de66d3dd454ea2e9ffef933493"
env: "groups"
pdata: {id: "staging.sunbird.portal", ver: "4.10.2", pid: "sunbird-portal"}
rollup: {l1: "01269878797503692810", l2: "01275630421934899240682"}
sid: "hvOhLVjEQ8uGcwtaDv6LpDaFFA5szQQB"
uid: "deec6352-0f62-4306-9818-aba349a0e0f8"
edata: {id: "practice-question-set-card", type: "select-category", pageid: "add-activity-content-types"}
eid: "INTERACT"
ets: 1658907546077
mid: "INTERACT:24d1cc38041f81913d402cc23cd4787e"
object: {id: "do_213352571962482688169", ver: "1.0"}
tags: ["01269878797503692810", "01275630421934899240682"]
ver: "3.0"
==============================================
Adding the content to group in activity page&gt;
{eid: "INTERACT", ets: 1604479367488, ver: "3.0", mid: "INTERACT:07e69340e8924b2a6d4cef2a9bd464a7",…}
actor: {id: "d6eae4e4-3ed1-47e2-8b73-96a5f5ea3d73", type: "User"}
id: "d6eae4e4-3ed1-47e2-8b73-96a5f5ea3d73"
type: "User"
context: {channel: "0124784842112040965",…}
cdata: [{type: "Group", id: "19ff40c4-781b-4626-b494-811956483ed4"},…]
0: {type: "Group", id: "19ff40c4-781b-4626-b494-811956483ed4"}
id: "19ff40c4-781b-4626-b494-811956483ed4"
type: "Group"
1: {id: "eW8aeQYplLtzUNPVNB17oTmT8hKQPlH4", type: "UserSession"}
id: "eW8aeQYplLtzUNPVNB17oTmT8hKQPlH4"
type: "UserSession"
2: {id: "Desktop", type: "Device"}
id: "Desktop"
type: "Device"
3: {id: "joy", type: "Theme"}
id: "joy"
type: "Theme"
channel: "0124784842112040965"
did: "e00a9df42bc354cda332d9747d71b7d3"
env: "groups"
pdata: {id: "staging.diksha.portal", ver: "3.4.0", pid: "sunbird-portal"}
id: "staging.diksha.portal"
pid: "sunbird-portal"
ver: "3.4.0"
rollup: {l1: "0124784842112040965"}
sid: "eW8aeQYplLtzUNPVNB17oTmT8hKQPlH4"
uid: "d6eae4e4-3ed1-47e2-8b73-96a5f5ea3d73"
edata: {id: "add-to-group-button", type: "CLICK", pageid: "add-activity-to-group"}
id: "add-to-group-button"
pageid: "add-activity-to-group"
type: "CLICK"
eid: "INTERACT"
ets: 1604479367488
mid: "INTERACT:07e69340e8924b2a6d4cef2a9bd464a7"
object: {id: "do_213139600444022784181", type: "Learning Resource", ver: "1.0", rollup: {}}
id: "do_213139600444022784181"
rollup: {}
type: "Learning Resource"
ver: "1.0"
tags: ["0124784842112040965"]
0: "0124784842112040965"
ver: "3.0"</t>
  </si>
  <si>
    <t xml:space="preserve">
{eid: "INTERACT", ets: 1714749232957, ver: "3.0", mid: "INTERACT:bb7378c310f2d9445e37d8f3b764afe5",…}
actor
: 
{id: "d416c869-27b3-491c-9562-c43ac04406df", type: "User"}
context
: 
{channel: "01269934121990553633",…}
cdata
: 
[{type: "Group", id: "d33b706c-dc90-4392-be06-a2d4e08bddbb"},…]
channel
: 
"01269934121990553633"
did
: 
"7ae4404194683eb9b0044e5e15a8ee57"
env
: 
"groups"
pdata
: 
{id: "staging.sunbird.portal", ver: "7.0.0", pid: "sunbird-portal"}
rollup
: 
{l1: "01269934121990553633", l2: "01274200593719296013305"}
sid
: 
"4Q8EYPKvWQBzm4ctYOZqXUY6q049ng05"
uid
: 
"d416c869-27b3-491c-9562-c43ac04406df"
edata
: 
{id: "teacher-resource-card", type: "select-category", pageid: "add-activity-content-types"}
eid
: 
"INTERACT"
ets
: 
1714749232957
mid
: 
"INTERACT:bb7378c310f2d9445e37d8f3b764afe5"
object
: 
{id: "do_214047119976816640123", ver: "1.0"}
tags
: 
["01269934121990553633", "01274200593719296013305"]
ver
: 
"3.0"
{eid: "INTERACT", ets: 1714749234857, ver: "3.0", mid: "INTERACT:066d96d63c7b0aa8b22051486b8ac560",…}
actor
: 
{id: "d416c869-27b3-491c-9562-c43ac04406df", type: "User"}
context
: 
{channel: "01269934121990553633",…}
cdata
: 
[{type: "Group", id: "d33b706c-dc90-4392-be06-a2d4e08bddbb"},…]
channel
: 
"01269934121990553633"
did
: 
"7ae4404194683eb9b0044e5e15a8ee57"
env
: 
"groups"
pdata
: 
{id: "staging.sunbird.portal", ver: "7.0.0", pid: "sunbird-portal"}
rollup
: 
{l1: "01269934121990553633", l2: "01274200593719296013305"}
sid
: 
"4Q8EYPKvWQBzm4ctYOZqXUY6q049ng05"
uid
: 
"d416c869-27b3-491c-9562-c43ac04406df"
edata
: 
{id: "add-to-group-button", type: "select-activity", pageid: "add-activity-to-group"}
eid
: 
"INTERACT"
ets
: 
1714749234857
mid
: 
"INTERACT:066d96d63c7b0aa8b22051486b8ac560"
object
: 
{id: "do_2140372317293854721112", ver: "1.0", type: "Teacher Resource", rollup: {}}
tags
: 
["01269934121990553633", "01274200593719296013305"]
ver
: 
"3.0"</t>
  </si>
  <si>
    <t>SB-21309</t>
  </si>
  <si>
    <t>Verify that the Interact telemetry events are getting generated when the user creates the post  in the discussion forum</t>
  </si>
  <si>
    <t>- Course with DF should be enabled</t>
  </si>
  <si>
    <t xml:space="preserve">1. Open the sunbird portal
2. Click on Profile &gt; Login 
3. Login with valid credentials 
4.Go to my groups 
5. click on created group
7. Click on the disscussion forum icon in yellow border
8. In Category tab click on the General Discussion &gt; Start discussion
9. Enter all the mandatory details &gt; Submit
10. Observe the Telemetry events in network tab
</t>
  </si>
  <si>
    <t>{eid: "INTERACT", ets: 1633000266787, ver: "3.0", mid: "INTERACT:ac1c84583b7546308e4b209735c2d2c0",…}
actor: {id: "ec271495-d209-4138-8787-b1ca84528082", type: "User"}
context: {channel: "0126796199493140480",…}
cdata: [{id: "958", type: "Category"}, {id: "a2d3df20-2365-446b-8a02-ba954fd1b277", type: "group"},…]
channel: "0126796199493140480"
did: "ce7e52e72032b6241b55ece9d349b94a"
env: "discussion"
pdata: {id: "staging.sunbird.portal", ver: "4.3.0", pid: "sunbird-portal"}
rollup: {l1: "0126796199493140480", l2: "01275629919314739239019"}
sid: "qh66Y2YBB4BhNmXg4Sg8qffwsdghMaZ9"
uid: "ec271495-d209-4138-8787-b1ca84528082"
edata: {id: "start-discussion", type: "CLICK", pageid: "discussion-home"}
eid: "INTERACT"
ets: 1633000266787
mid: "INTERACT:ac1c84583b7546308e4b209735c2d2c0"
object: {id: "958", ver: "1", type: "Category", rollup: {}}
tags: ["0126796199493140480", "01275629919314739239019"]
ver: "3.0"</t>
  </si>
  <si>
    <t xml:space="preserve">
{eid: "INTERACT", ets: 1714749267024, ver: "3.0", mid: "INTERACT:1c7282d5b0fd3bb210f99aa414636bde",…}
actor
: 
{id: "d416c869-27b3-491c-9562-c43ac04406df", type: "User"}
context
: 
{channel: "01269934121990553633",…}
cdata
: 
[{id: "3250", type: "Category"}, {id: "d33b706c-dc90-4392-be06-a2d4e08bddbb", type: "group"},…]
channel
: 
"01269934121990553633"
did
: 
"7ae4404194683eb9b0044e5e15a8ee57"
env
: 
"discussion"
pdata
: 
{id: "staging.sunbird.portal", ver: "7.0.0", pid: "sunbird-portal"}
rollup
: 
{l1: "01269934121990553633", l2: "01274200593719296013305"}
sid
: 
"4Q8EYPKvWQBzm4ctYOZqXUY6q049ng05"
uid
: 
"d416c869-27b3-491c-9562-c43ac04406df"
edata
: 
{id: "start-discussion", type: "CLICK", pageid: "discussion-home"}
eid
: 
"INTERACT"
ets
: 
1714749267024
mid
: 
"INTERACT:1c7282d5b0fd3bb210f99aa414636bde"
object
: 
{id: "3250", ver: "1", type: "Category", rollup: {}}
tags
: 
["01269934121990553633", "01274200593719296013305"]
ver
: 
"3.0"</t>
  </si>
  <si>
    <t>verify that the Interact telemetry events are getting generated when the group admin enable the Discussion forum
&amp;
verify that the Interact telemetry events are getting generated when the group admin disable the Discussion forum</t>
  </si>
  <si>
    <t xml:space="preserve">- Group should have been created already and enabled the discussions.
</t>
  </si>
  <si>
    <t>Scenario1:
1. Open the sunbird portal
2. Login with valid credentials
3. Click on Profile &gt; My group
4. Click on any created group for which the logged in user is the group Admin
5. Click on the 3 dots Kebab Menu
6. Click on Enable Discussions and observe discussion is enabled successfully
7. Observe the Telemetry events in network tab
Scenario2:
1. Open the sunbird portal
2. Login with valid credentials
3. Click on Profile &gt; My group
4. Click on any created group for which the logged in user is the group Admin
5. Click on the 3 dots Kebab Menu
6. Click on Enable Discussions and observe discussion is enabled successfully
7. Observe Discussion forum icon is displayed
8. Click on the 3 dots kebab menu
9. Observe Disable discussions option is showing 
10. Click on Disable disussions &gt; Disable Discussions button (popup) 
11. Observe Discussion forum is disabled 
12. Observe the Telemetry events in network tab</t>
  </si>
  <si>
    <t>Enable&gt;
"eid":"INTERACT","ets":1620125127476,"ver":"3.0","mid":"INTERACT:2285da3b3296d74a94d6d367b18ebecf","actor":{"id":"4cd4c690-eab6-4938-855a-447c7b1b8ea9","type":"User"},"context":{"channel":"01269878797503692810","pdata":{"id":"staging.sunbird.portal","ver":"3.9.0","pid":"sunbird-portal"},"env":"groups","sid":"yv2h3gwbxgo79c7q6bi0BbwhuDHYlgSl","did":"2bccaf96d15698e9d4327cb3f3f8c3d1","cdata":[{"id":"66d69191-7046-4a32-be94-a54297182ab5","type":"Group"},{"id":"yv2h3gwbxgo79c7q6bi0BbwhuDHYlgSl","type":"UserSession"},{"id":"Desktop","type":"Device"},{"id":"joy","type":"Theme"}],"rollup":{"l1":"01269878797503692810"},"uid":"4cd4c690-eab6-4938-855a-447c7b1b8ea9"},"object":{},"tags":["01269878797503692810"],"edata":{"id":"confirm-enable-forum","type":"click","pageid":"group-details","extra":{"status":"active"}}}
==================
Disable &gt;
{eid: "INTERACT", ets: 1616484608710, ver: "3.0", mid: "INTERACT:513a09cf1f0aaf9d77af6c2b56f0f5b6",…}
actor: {id: "1405f334-ee59-42fc-befb-51986221881e", type: "User"}
id: "1405f334-ee59-42fc-befb-51986221881e"
type: "User"
context: {channel: "01269878797503692810",…}
cdata: [{id: "3923040b-2f76-411a-a16e-3a23cdfca26a", type: "Group"},…]
0: {id: "3923040b-2f76-411a-a16e-3a23cdfca26a", type: "Group"}
id: "3923040b-2f76-411a-a16e-3a23cdfca26a"
type: "Group"
1: {id: "JGxU8rcFPn6VfM1RFFBfwHhuVEs-kIED", type: "UserSession"}
id: "JGxU8rcFPn6VfM1RFFBfwHhuVEs-kIED"
type: "UserSession"
2: {id: "Desktop", type: "Device"}
id: "Desktop"
type: "Device"
3: {id: "default", type: "Theme"}
id: "default"
type: "Theme"
channel: "01269878797503692810"
did: "efae181866d595aab23ffd6e74a9a041"
env: "groups"
pdata: {id: "staging.sunbird.portal", ver: "3.8.0", pid: "sunbird-portal"}
id: "staging.sunbird.portal"
pid: "sunbird-portal"
ver: "3.8.0"
rollup: {l1: "01269878797503692810"}
l1: "01269878797503692810"
sid: "JGxU8rcFPn6VfM1RFFBfwHhuVEs-kIED"
uid: "1405f334-ee59-42fc-befb-51986221881e"
edata: {id: "confirm-disable-forum", type: "click", pageid: "group-details", extra: {status: "active"}}
extra: {status: "active"}
status: "active"
id: "confirm-disable-forum"
pageid: "group-details"
type: "click"
eid: "INTERACT"
ets: 1616484608710
mid: "INTERACT:513a09cf1f0aaf9d77af6c2b56f0f5b6"
object: {}
tags: ["01269878797503692810"]
0: "01269878797503692810"
ver: "3.0"</t>
  </si>
  <si>
    <t xml:space="preserve">
{eid: "INTERACT", ets: 1714749292910, ver: "3.0", mid: "INTERACT:2b1d88d965dd418c1d2dc8563d691266",…}
actor
: 
{id: "d416c869-27b3-491c-9562-c43ac04406df", type: "User"}
context
: 
{channel: "01269934121990553633",…}
cdata
: 
[{id: "d33b706c-dc90-4392-be06-a2d4e08bddbb", type: "Group"},…]
channel
: 
"01269934121990553633"
did
: 
"7ae4404194683eb9b0044e5e15a8ee57"
env
: 
"groups"
pdata
: 
{id: "staging.sunbird.portal", ver: "7.0.0", pid: "sunbird-portal"}
rollup
: 
{l1: "01269934121990553633", l2: "01274200593719296013305"}
sid
: 
"4Q8EYPKvWQBzm4ctYOZqXUY6q049ng05"
uid
: 
"d416c869-27b3-491c-9562-c43ac04406df"
edata
: 
{id: "confirm-enable-forum", type: "click", pageid: "group-details", extra: {status: "active"}}
eid
: 
"INTERACT"
ets
: 
1714749292910
mid
: 
"INTERACT:2b1d88d965dd418c1d2dc8563d691266"
object
: 
{id: "do_214047119976816640123", ver: "1.0"}
tags
: 
["01269934121990553633", "01274200593719296013305"]
ver
: 
"3.0"
{eid: "INTERACT", ets: 1714749291066, ver: "3.0", mid: "INTERACT:543a355677f8ebee90a90658e84abed6",…}
actor
: 
{id: "d416c869-27b3-491c-9562-c43ac04406df", type: "User"}
context
: 
{channel: "01269934121990553633",…}
cdata
: 
[{id: "d33b706c-dc90-4392-be06-a2d4e08bddbb", type: "Group"},…]
channel
: 
"01269934121990553633"
did
: 
"7ae4404194683eb9b0044e5e15a8ee57"
env
: 
"groups"
pdata
: 
{id: "staging.sunbird.portal", ver: "7.0.0", pid: "sunbird-portal"}
rollup
: 
{l1: "01269934121990553633", l2: "01274200593719296013305"}
sid
: 
"4Q8EYPKvWQBzm4ctYOZqXUY6q049ng05"
uid
: 
"d416c869-27b3-491c-9562-c43ac04406df"
edata
: 
{id: "confirm-disable-forum", type: "click", pageid: "group-details", extra: {status: "active"}}
eid
: 
"INTERACT"
ets
: 
1714749291066
mid
: 
"INTERACT:543a355677f8ebee90a90658e84abed6"
object
: 
{id: "do_214047119976816640123", ver: "1.0"}
tags
: 
["01269934121990553633", "01274200593719296013305"]
ver
: 
"3.0"</t>
  </si>
  <si>
    <t>Verify Interact telemetry event is getting generated on editing a thread</t>
  </si>
  <si>
    <t>- Group should have been created and DF should have been enabled already.
- General discussion should have been started already</t>
  </si>
  <si>
    <t>1. Open the sunbird portal
2. Login with valid credentials
3. Click on profile icon &gt; Go to "My Groups "
4. Click on any created group for which the logged in user is the group Admin
5. Click on Forum Icon
6. Click on General discussion &gt; Select the created post 
7. Enter anything in the discussion text box &gt; Post reply
8. Click on the edit icon  and update the reply &gt; Update
7. Observe the Telemetry events in network tab</t>
  </si>
  <si>
    <t>{"eid":"INTERACT","ets":1620126322115,"ver":"3.0","mid":"INTERACT:eb9a0d07533c52ccec3dcd65bdcbac0b","actor":{"id":"4cd4c690-eab6-4938-855a-447c7b1b8ea9","type":"User"},"context":{"channel":"01269878797503692810","pdata":{"id":"staging.sunbird.portal","ver":"3.9.0","pid":"sunbird-portal"},"env":"groups","sid":"yv2h3gwbxgo79c7q6bi0BbwhuDHYlgSl","did":"2bccaf96d15698e9d4327cb3f3f8c3d1","cdata":[{"id":"66d69191-7046-4a32-be94-a54297182ab5","type":"Group"},{"id":"yv2h3gwbxgo79c7q6bi0BbwhuDHYlgSl","type":"UserSession"},{"id":"Desktop","type":"Device"},{"id":"joy","type":"Theme"}],"rollup":{"l1":"01269878797503692810"},"uid":"4cd4c690-eab6-4938-855a-447c7b1b8ea9"},"object":{},"tags":["01269878797503692810"],"edata":{"id":"edit-group","type":"click","pageid":"group-details"}}{"eid":"INTERACT","ets":1620126323701,"ver":"3.0","mid":"INTERACT:58b3a5cd8c2b06a4688bf6a6c6b34395","actor":{"id":"4cd4c690-eab6-4938-855a-447c7b1b8ea9","type":"User"},"context":{"channel":"01269878797503692810","pdata":{"id":"staging.sunbird.portal","ver":"3.9.0","pid":"sunbird-portal"},"env":"groups","sid":"yv2h3gwbxgo79c7q6bi0BbwhuDHYlgSl","did":"2bccaf96d15698e9d4327cb3f3f8c3d1","cdata":[{"id":"66d69191-7046-4a32-be94-a54297182ab5","type":"Group"},{"id":"yv2h3gwbxgo79c7q6bi0BbwhuDHYlgSl","type":"UserSession"},{"id":"Desktop","type":"Device"},{"id":"joy","type":"Theme"}],"rollup":{"l1":"01269878797503692810"},"uid":"4cd4c690-eab6-4938-855a-447c7b1b8ea9"},"object":{},"tags":["01269878797503692810"],"edata":{"type":"CLICK","subtype":"edit","id":"discussion-details","pageid":"discussion-details","extra":{"pos":[]}},"object":{"id":"","type":"","version":"","rollup":{}},"mid":"d8e2df6d-03b2-41a3-8cd4-78ce428b95e9"}'</t>
  </si>
  <si>
    <t>{eid: "INTERACT", ets: 1714749332292, ver: "3.0", mid: "INTERACT:69354e36315f3a96efc2c04ba9cbd2e8",…}
actor
: 
{id: "d416c869-27b3-491c-9562-c43ac04406df", type: "User"}
context
: 
{channel: "01269934121990553633",…}
cdata
: 
[{id: "4523", type: "Post"}, {id: "d33b706c-dc90-4392-be06-a2d4e08bddbb", type: "group"},…]
channel
: 
"01269934121990553633"
did
: 
"7ae4404194683eb9b0044e5e15a8ee57"
env
: 
"discussion"
pdata
: 
{id: "staging.sunbird.portal", ver: "7.0.0", pid: "sunbird-portal"}
rollup
: 
{l1: "01269934121990553633", l2: "01274200593719296013305"}
sid
: 
"4Q8EYPKvWQBzm4ctYOZqXUY6q049ng05"
uid
: 
"d416c869-27b3-491c-9562-c43ac04406df"
edata
: 
{id: "edit", type: "CLICK", pageid: "discussion-details"}
eid
: 
"INTERACT"
ets
: 
1714749332292
mid
: 
"INTERACT:69354e36315f3a96efc2c04ba9cbd2e8"
object
: 
{id: "4523", ver: "1", type: "Post", rollup: {}}
tags
: 
["01269934121990553633", "01274200593719296013305"]
ver
: 
"3.0"</t>
  </si>
  <si>
    <t>Verify that the Interact telemetry events are getting generated when the user deletes the topic.</t>
  </si>
  <si>
    <t>1. Open the sunbird portal
2. Login with valid credentials
3. Click on profile icon &gt; My Groups
4. Click on any created group for which the logged in user is the group Admin
5. Click on the Forum icon
6. Click on General discussion &gt; Select the created post Discussion Forum 
7. Click on the 3 dots kebab menu &gt; Delete
8. Observe delete topic popup is displayed with OK and cancel button
9. Click on OK button
9. Observe the Telemetry events in network tab</t>
  </si>
  <si>
    <t xml:space="preserve"> {eid: "INTERACT", ets: 1633004270880, ver: "3.0", mid: "INTERACT:e3bb36beedcfd0c7ae5cbfc5b3377c91",…}
actor: {id: "7505d856-b2fa-4f1f-ad0a-f0b28236e47b", type: "User"}
context: {channel: "0126796199493140480",…}
cdata: [{id: "1803", type: "Post"}, {id: "a2d3df20-2365-446b-8a02-ba954fd1b277", type: "group"},…]
channel: "0126796199493140480"
did: "0669c819f0bfa43a9f2b8df1ce1d98c5"
env: "discussion"
pdata: {id: "staging.sunbird.portal", ver: "4.3.0", pid: "sunbird-portal"}
rollup: {l1: "0126796199493140480"}
sid: "r2OCwBkBQocz4Mold3xvyLAB_DCjkuNA"
uid: "7505d856-b2fa-4f1f-ad0a-f0b28236e47b"
edata: {id: "delete-topic", type: "CLICK", pageid: "discussion-details"}
eid: "INTERACT"
ets: 1633004270880
mid: "INTERACT:e3bb36beedcfd0c7ae5cbfc5b3377c91"
object: {id: "1803", type: "Post", ver: "1", rollup: {}}
tags: ["0126796199493140480"]
ver: "3.0"</t>
  </si>
  <si>
    <t xml:space="preserve">
{eid: "INTERACT", ets: 1714749346437, ver: "3.0", mid: "INTERACT:c00a69f9609bc492b00a2e11682596a4",…}
actor
: 
{id: "d416c869-27b3-491c-9562-c43ac04406df", type: "User"}
context
: 
{channel: "01269934121990553633",…}
cdata
: 
[{id: "4523", type: "Post"}, {id: "d33b706c-dc90-4392-be06-a2d4e08bddbb", type: "group"},…]
channel
: 
"01269934121990553633"
did
: 
"7ae4404194683eb9b0044e5e15a8ee57"
env
: 
"discussion"
pdata
: 
{id: "staging.sunbird.portal", ver: "7.0.0", pid: "sunbird-portal"}
rollup
: 
{l1: "01269934121990553633", l2: "01274200593719296013305"}
sid
: 
"4Q8EYPKvWQBzm4ctYOZqXUY6q049ng05"
uid
: 
"d416c869-27b3-491c-9562-c43ac04406df"
edata
: 
{id: "delete-topic", type: "CLICK", pageid: "discussion-details"}
eid
: 
"INTERACT"
ets
: 
1714749346437
mid
: 
"INTERACT:c00a69f9609bc492b00a2e11682596a4"
object
: 
{id: "4523", ver: "1", type: "Post", rollup: {}}
tags
: 
["01269934121990553633", "01274200593719296013305"]
ver
: 
"3.0"</t>
  </si>
  <si>
    <t>SB-21733</t>
  </si>
  <si>
    <t>Verify that the Interact telemetry events are getting generated when the User clicks on Start discussion button in the Discussion forum page</t>
  </si>
  <si>
    <t>- Group should have been created and DF should have been enabled already.</t>
  </si>
  <si>
    <t xml:space="preserve">1. Open the sunbird portal
2. Login with valid credentials
3. Click on profile icon &gt; My Groups
4. Click on any created group for which the logged in user is the group Admin
5. Click on the Forum icon
6. Click on General discussion &gt; Start Discussion
7. Observe the Telemetry events in network tab
</t>
  </si>
  <si>
    <t>{"eid":"INTERACT","ets":1663938086535,"ver":"3.0","mid":"INTERACT:c99d84669eacbcc4ffc3ee6a56675019","actor":{"id":"1e275e94-d41a-47d3-8529-1210ea8145ec","type":"User"},"context":{"channel":"0126796199493140480","pdata":{"id":"staging.sunbird.portal","ver":"5.0.0","pid":"sunbird-portal"},"env":"discussion","sid":"YTbDWVAXVCpHB0QPj9xOKpfKS8kfYCjQ","did":"a854fab46efdb1dcce21187698237cba","cdata":[{"id":"1712","type":"Category"},{"id":"eabb483f-f3da-4493-863a-0cdfedbd2080","type":"group"},{"id":"YTbDWVAXVCpHB0QPj9xOKpfKS8kfYCjQ","type":"UserSession"},{"id":"Desktop","type":"Device"},{"id":"joy","type":"Theme"}],"rollup":{"l1":"0126796199493140480","l2":"01275630321992499239077"},"uid":"1e275e94-d41a-47d3-8529-1210ea8145ec"},"object":{"id":"1712","type":"Category","ver":"1","rollup":{}},"tags":["0126796199493140480","01275630321992499239077"],"edata":{"id":"start-discussion","type":"CLICK","pageid":"discussion-home"}}</t>
  </si>
  <si>
    <t xml:space="preserve">
{eid: "INTERACT", ets: 1714749316025, ver: "3.0", mid: "INTERACT:3a1ac4cf97103fe6d90f2a28a7f622d5",…}
actor
: 
{id: "d416c869-27b3-491c-9562-c43ac04406df", type: "User"}
context
: 
{channel: "01269934121990553633",…}
cdata
: 
[{id: "3252", type: "Category"}, {id: "d33b706c-dc90-4392-be06-a2d4e08bddbb", type: "group"},…]
channel
: 
"01269934121990553633"
did
: 
"7ae4404194683eb9b0044e5e15a8ee57"
env
: 
"discussion"
pdata
: 
{id: "staging.sunbird.portal", ver: "7.0.0", pid: "sunbird-portal"}
rollup
: 
{l1: "01269934121990553633", l2: "01274200593719296013305"}
sid
: 
"4Q8EYPKvWQBzm4ctYOZqXUY6q049ng05"
uid
: 
"d416c869-27b3-491c-9562-c43ac04406df"
edata
: 
{id: "start-discussion", type: "CLICK", pageid: "discussion-home"}
eid
: 
"INTERACT"
ets
: 
1714749316025
mid
: 
"INTERACT:3a1ac4cf97103fe6d90f2a28a7f622d5"
object
: 
{id: "3252", ver: "1", type: "Category", rollup: {}}
tags
: 
["01269934121990553633", "01274200593719296013305"]
ver
: 
"3.0"</t>
  </si>
  <si>
    <t>Verify that the Interact telemetry events are getting generated whe the User clicks on categories in the discussion forums in the groups.</t>
  </si>
  <si>
    <t>1. Open the sunbird portal
2. Login with valid credentials
3. Click on profile icon &gt; My Groups
4. Click on any created group for which the logged in user is the group Admin
5. Click on the forum icon
6. Click on Categories Tab
8. Observe the Telemetry events in network tab</t>
  </si>
  <si>
    <t>{"eid":"INTERACT","ets":1620126999490,"ver":"3.0","mid":"INTERACT:257cfa472a066a9368446a35b93890ef","actor":{"id":"4cd4c690-eab6-4938-855a-447c7b1b8ea9","type":"User"},"context":{"channel":"01269878797503692810","pdata":{"id":"staging.sunbird.portal","ver":"3.9.0","pid":"sunbird-portal"},"env":"discussion","sid":"yv2h3gwbxgo79c7q6bi0BbwhuDHYlgSl","did":"2bccaf96d15698e9d4327cb3f3f8c3d1","cdata":[{"id":"66d69191-7046-4a32-be94-a54297182ab5","type":"group"},{"id":"yv2h3gwbxgo79c7q6bi0BbwhuDHYlgSl","type":"UserSession"},{"id":"Desktop","type":"Device"},{"id":"joy","type":"Theme"}],"rollup":{"l1":"01269878797503692810"},"uid":"4cd4c690-eab6-4938-855a-447c7b1b8ea9"},"object":{},"tags":["01269878797503692810"],"edata":{"id":"d.route","type":"CLICK","pageid":"discussion-home"}},
====================
{"eid":"IMPRESSION","ets":1620126999502,"ver":"3.0","mid":"IMPRESSION:ed11c2ec2c1a1f34e1e780d6c7f38cfc","actor":{"id":"4cd4c690-eab6-4938-855a-447c7b1b8ea9","type":"User"},"context":{"channel":"01269878797503692810","pdata":{"id":"staging.sunbird.portal","ver":"3.9.0","pid":"sunbird-portal"},"env":"discussion","sid":"yv2h3gwbxgo79c7q6bi0BbwhuDHYlgSl","did":"2bccaf96d15698e9d4327cb3f3f8c3d1","cdata":[{"id":"66d69191-7046-4a32-be94-a54297182ab5","type":"group"},{"id":"yv2h3gwbxgo79c7q6bi0BbwhuDHYlgSl","type":"UserSession"},{"id":"Desktop","type":"Device"},{"id":"joy","type":"Theme"}],"rollup":{"l1":"01269878797503692810"},"uid":"4cd4c690-eab6-4938-855a-447c7b1b8ea9"},"object":{},"tags":["01269878797503692810"],"edata":{"type":"view","pageid":"discussion-category","uri":"/discussion-forum/tags","duration":0.012}}</t>
  </si>
  <si>
    <t xml:space="preserve">
{eid: "INTERACT", ets: 1714749376653, ver: "3.0", mid: "INTERACT:e039d7e44dc423bdcd786e64485a74d4",…}
actor
: 
{id: "d416c869-27b3-491c-9562-c43ac04406df", type: "User"}
context
: 
{channel: "01269934121990553633",…}
cdata
: 
[{id: "d33b706c-dc90-4392-be06-a2d4e08bddbb", type: "group"},…]
channel
: 
"01269934121990553633"
did
: 
"7ae4404194683eb9b0044e5e15a8ee57"
env
: 
"discussion"
pdata
: 
{id: "staging.sunbird.portal", ver: "7.0.0", pid: "sunbird-portal"}
rollup
: 
{l1: "01269934121990553633", l2: "01274200593719296013305"}
sid
: 
"4Q8EYPKvWQBzm4ctYOZqXUY6q049ng05"
uid
: 
"d416c869-27b3-491c-9562-c43ac04406df"
edata
: 
{id: "d.route", type: "CLICK", pageid: "discussion-home"}
eid
: 
"INTERACT"
ets
: 
1714749376653
mid
: 
"INTERACT:e039d7e44dc423bdcd786e64485a74d4"
object
: 
{id: "do_214047119976816640123", ver: "1.0"}
tags
: 
["01269934121990553633", "01274200593719296013305"]
ver
: 
"3.0"</t>
  </si>
  <si>
    <t>Verify that the Interact telemetry events are getting generated whe the  User  clicks on new topic in the discussion forum inside the group.</t>
  </si>
  <si>
    <t xml:space="preserve">1. Open the sunbird portal
2. Login with valid credentials
3. Click on profile icon &gt; Go to "My Groups "
4. Click on any created group for which the logged in user is the group Admin
5. Click on forum icon
6. Click on General discussion &gt; select the created post
7. Observe telmentry event in network tab
</t>
  </si>
  <si>
    <t>{eid: "INTERACT", ets: 1633000383339, ver: "3.0", mid: "INTERACT:14abd1890cf639f72b3f4f905cdf9b78",…}
actor: {id: "ec271495-d209-4138-8787-b1ca84528082", type: "User"}
context: {channel: "0126796199493140480",…}
cdata: [{id: "1151", type: "Topic"}, {id: "a2d3df20-2365-446b-8a02-ba954fd1b277", type: "group"},…]
channel: "0126796199493140480"
did: "ce7e52e72032b6241b55ece9d349b94a"
env: "discussion"
pdata: {id: "staging.sunbird.portal", ver: "4.3.0", pid: "sunbird-portal"}
rollup: {l1: "0126796199493140480", l2: "01275629919314739239019"}
sid: "qh66Y2YBB4BhNmXg4Sg8qffwsdghMaZ9"
uid: "ec271495-d209-4138-8787-b1ca84528082"
edata: {id: "topic-card", type: "CLICK", pageid: "discussion-home"}
eid: "INTERACT"
ets: 1633000383339
mid: "INTERACT:14abd1890cf639f72b3f4f905cdf9b78"
object: {id: "1151", ver: "1", type: "Topic", rollup: {l1: "[object Object]"}}
tags: ["0126796199493140480", "01275629919314739239019"]
ver: "3.0"</t>
  </si>
  <si>
    <t>{eid: "INTERACT", ets: 1714749323390, ver: "3.0", mid: "INTERACT:a21763f84ba4ab9ed759eba66cee5cec",…}
actor
: 
{id: "d416c869-27b3-491c-9562-c43ac04406df", type: "User"}
context
: 
{channel: "01269934121990553633",…}
cdata
: 
[{id: "3419", type: "Topic"}, {id: "d33b706c-dc90-4392-be06-a2d4e08bddbb", type: "group"},…]
channel
: 
"01269934121990553633"
did
: 
"7ae4404194683eb9b0044e5e15a8ee57"
env
: 
"discussion"
pdata
: 
{id: "staging.sunbird.portal", ver: "7.0.0", pid: "sunbird-portal"}
rollup
: 
{l1: "01269934121990553633", l2: "01274200593719296013305"}
sid
: 
"4Q8EYPKvWQBzm4ctYOZqXUY6q049ng05"
uid
: 
"d416c869-27b3-491c-9562-c43ac04406df"
edata
: 
{id: "topic-card", type: "CLICK", pageid: "discussion-home"}
eid
: 
"INTERACT"
ets
: 
1714749323390
mid
: 
"INTERACT:a21763f84ba4ab9ed759eba66cee5cec"
object
: 
{id: "3419", ver: "1", type: "Topic", rollup: {l1: "[object Object]"}}
tags
: 
["01269934121990553633", "01274200593719296013305"]
ver
: 
"3.0"</t>
  </si>
  <si>
    <t>Verify that the Interact telemetry events are getting generated when the user reply to the thread in the discussion forum  inside the groups.</t>
  </si>
  <si>
    <t>- Group should have been created and DF should have been enabled already.
- General discussion should have been started already
- Group admin/member should have replied to to the post earlier</t>
  </si>
  <si>
    <t xml:space="preserve">1. Open the sunbird portal
2. Login with valid credentials
3. Click on profile icon &gt; Go to "My Groups "
4. Click on any created group for which the logged in user is the group Admin
5. Click on forum icon
6. Click on general discussion &gt; Select a created post
7. Click on Reply button &gt;  Enter in the textbox &gt; Post reply
8. Observe the Telemetry events in network tab
</t>
  </si>
  <si>
    <t>{eid: "INTERACT", ets: 1671605192929, ver: "3.0", mid: "INTERACT:8b8611100d5a537b1f032ec1162b53fa",…}
actor
: 
{id: "bfba265e-5f2a-40d7-ac2c-316bf9f21384", type: "User"}
context
: 
{channel: "0126796199493140480",…}
cdata
: 
[{id: "3771", type: "Post"}, {id: "45cfc97e-fa25-4e21-a040-052d2964c1ef", type: "group"},…]
channel
: 
"0126796199493140480"
did
: 
"5bdf5568233c79aa1f72326ee50bf707"
env
: 
"discussion"
pdata
: 
{id: "staging.sunbird.portal", ver: "5.1.0", pid: "sunbird-portal"}
rollup
: 
{l1: "0126796199493140480"}
sid
: 
"DSFs1sE06xUb-ECsqdm5ItVWw_eaguUQ"
uid
: 
"bfba265e-5f2a-40d7-ac2c-316bf9f21384"
edata
: 
{id: "reply-comment", type: "CLICK", pageid: "discussion-details"}
eid
: 
"INTERACT"
ets
: 
1671605192929
mid
: 
"INTERACT:8b8611100d5a537b1f032ec1162b53fa"
object
: 
{id: "3771", type: "Post", ver: "1", rollup: {}}
tags
: 
["0126796199493140480"]
ver
: 
"3.0"</t>
  </si>
  <si>
    <t xml:space="preserve">
{eid: "INTERACT", ets: 1710926814761, ver: "3.0", mid: "INTERACT:9ca6d37335a6f272004010fa73641161",…}
actor
: 
{id: "d9b6751b-7d49-42e0-840a-209acff2dcee", type: "User"}
context
: 
{channel: "01269878797503692810",…}
edata
: 
{id: "reply-comment", type: "CLICK", pageid: "discussion-details"}
eid
: 
"INTERACT"
ets
: 
1710926814761
mid
: 
"INTERACT:9ca6d37335a6f272004010fa73641161"
object
: 
{id: "10", type: "Post", ver: "1", rollup: {}}
tags
: 
["01269878797503692810"]
ver
: 
"3.0"
2
: 
{eid: "INTERACT", ets: 1714749326766, ver: "3.0", mid: "INTERACT:811ae066e19526eb4952c2bfff5f83dc",…}
actor
: 
{id: "d416c869-27b3-491c-9562-c43ac04406df", type: "User"}
context
: 
{channel: "01269934121990553633",…}
cdata
: 
[{id: "4522", type: "Post"}, {id: "d33b706c-dc90-4392-be06-a2d4e08bddbb", type: "group"},…]
channel
: 
"01269934121990553633"
did
: 
"7ae4404194683eb9b0044e5e15a8ee57"
env
: 
"discussion"
pdata
: 
{id: "staging.sunbird.portal", ver: "7.0.0", pid: "sunbird-portal"}
rollup
: 
{l1: "01269934121990553633", l2: "01274200593719296013305"}
sid
: 
"4Q8EYPKvWQBzm4ctYOZqXUY6q049ng05"
uid
: 
"d416c869-27b3-491c-9562-c43ac04406df"
edata
: 
{id: "reply", type: "CLICK", pageid: "discussion-details"}
eid
: 
"INTERACT"
ets
: 
1714749326766
mid
: 
"INTERACT:811ae066e19526eb4952c2bfff5f83dc"
object
: 
{id: "4522", ver: "1", type: "Post", rollup: {}}
tags
: 
["01269934121990553633", "01274200593719296013305"]
ver
: 
"3.0"
</t>
  </si>
  <si>
    <t>SB-26930</t>
  </si>
  <si>
    <t xml:space="preserve"> Verify that interact telemetry event is generated when user clicks on the forum icon (Discussion forum)
- In Groups
- In Course.</t>
  </si>
  <si>
    <t>- Group admin should have enabled the DF already
- Course creator should have enabled the DF while creating batch</t>
  </si>
  <si>
    <t>Scenario1:
1. OPen the sunbird Portal
2. Login with valid credentials
3. Click on profile icon &gt; Go to "My Groups "
4. Click on any created group
5. Click on the Forum Icon
6. Observe the Telemetry events in network tab 
Scenario2:
1. Open the sunbird Portal
2. Login with valid credentials
3. Click on course tab
4. Select and open the course with DF enabled
5. Click on the Forum Icon 
6. Observe the Telemetry events in network tab</t>
  </si>
  <si>
    <t>{eid: "INTERACT", ets: 1634035047031, ver: "3.0", mid: "INTERACT:12e25c734b260b7621063c84fc1f8707",…}
actor: {id: "af632add-8fee-4c49-8aaa-2b2ff5226221", type: "User"}
id: "af632add-8fee-4c49-8aaa-2b2ff5226221"
type: "User"
context: {channel: "0126796199493140480",…}
cdata: [{id: "0f4cf564-e18c-4ba5-b37f-6eaec24cb0d7", type: "group"},…]
0: {id: "0f4cf564-e18c-4ba5-b37f-6eaec24cb0d7", type: "group"}
1: {id: "VMfLwvW1RbDnccFleXBFmoOtxjBNd3v0", type: "UserSession"}
2: {id: "Desktop", type: "Device"}
3: {id: "joy", type: "Theme"}
channel: "0126796199493140480"
did: "238af8a26d896fd74395b90834105e74"
env: "discussion"
pdata: {id: "staging.sunbird.portal", ver: "4.4.0", pid: "sunbird-portal"}
id: "staging.sunbird.portal"
pid: "sunbird-portal"
ver: "4.4.0"
rollup: {l1: "0126796199493140480"}
l1: "0126796199493140480"
sid: "VMfLwvW1RbDnccFleXBFmoOtxjBNd3v0"
uid: "af632add-8fee-4c49-8aaa-2b2ff5226221"
edata: {pageid: "group-details", type: "CLICK", id: "forum-click"}
id: "forum-click"
pageid: "group-details"
type: "CLICK"
eid: "INTERACT"
ets: 1634035047031
mid: "INTERACT:12e25c734b260b7621063c84fc1f8707"
object: {id: "", type: "", ver: "", rollup: {}}
id: ""
rollup: {}
type: ""
ver: ""
tags: ["0126796199493140480"]
0: "0126796199493140480"
ver: "3.0"</t>
  </si>
  <si>
    <t xml:space="preserve">
{eid: "INTERACT", ets: 1714749313336, ver: "3.0", mid: "INTERACT:8dfdc4dd8064380faad11b9828d5cc4e",…}
actor
: 
{id: "d416c869-27b3-491c-9562-c43ac04406df", type: "User"}
context
: 
{channel: "01269934121990553633",…}
cdata
: 
[{id: "d33b706c-dc90-4392-be06-a2d4e08bddbb", type: "group"},…]
channel
: 
"01269934121990553633"
did
: 
"7ae4404194683eb9b0044e5e15a8ee57"
env
: 
"discussion"
pdata
: 
{id: "staging.sunbird.portal", ver: "7.0.0", pid: "sunbird-portal"}
rollup
: 
{l1: "01269934121990553633", l2: "01274200593719296013305"}
sid
: 
"4Q8EYPKvWQBzm4ctYOZqXUY6q049ng05"
uid
: 
"d416c869-27b3-491c-9562-c43ac04406df"
edata
: 
{pageid: "group-details", type: "CLICK", id: "forum-click"}
eid
: 
"INTERACT"
ets
: 
1714749313336
mid
: 
"INTERACT:8dfdc4dd8064380faad11b9828d5cc4e"
object
: 
{id: "", ver: "", type: "", rollup: {}}
tags
: 
["01269934121990553633", "01274200593719296013305"]
ver
: 
"3.0"</t>
  </si>
  <si>
    <t xml:space="preserve">
Verify that the Interact telemetry events are getting generated when the user reply the post in the discussion forum</t>
  </si>
  <si>
    <t>- Group is created and available in My Groups
- Group admin should have enabled the discussion
- Discussion post should have been created already</t>
  </si>
  <si>
    <r>
      <rPr>
        <rFont val="&quot;Trebuchet MS&quot;"/>
        <color theme="1"/>
        <sz val="11.0"/>
      </rPr>
      <t>1. Open the Sunbird Portal
2. Login with valid user credentials
3. Click on Profile
4. Click on My Groups</t>
    </r>
    <r>
      <rPr>
        <rFont val="&quot;Trebuchet MS&quot;"/>
        <color rgb="FF0000FF"/>
        <sz val="11.0"/>
      </rPr>
      <t xml:space="preserve">
</t>
    </r>
    <r>
      <rPr>
        <rFont val="&quot;Trebuchet MS&quot;"/>
        <color theme="1"/>
        <sz val="11.0"/>
      </rPr>
      <t>5. Click on any Group created</t>
    </r>
    <r>
      <rPr>
        <rFont val="&quot;Trebuchet MS&quot;"/>
        <color rgb="FF0000FF"/>
        <sz val="11.0"/>
      </rPr>
      <t xml:space="preserve"> and the logged in user is a Admin 
</t>
    </r>
    <r>
      <rPr>
        <rFont val="&quot;Trebuchet MS&quot;"/>
        <color theme="1"/>
        <sz val="11.0"/>
      </rPr>
      <t>6. Click on the Forum icon
7. Click on Categories  --&gt; Select any discussion
10. Type the reply
11. Click on Post reply</t>
    </r>
    <r>
      <rPr>
        <rFont val="&quot;Trebuchet MS&quot;"/>
        <color rgb="FF0000FF"/>
        <sz val="11.0"/>
      </rPr>
      <t xml:space="preserve">
</t>
    </r>
    <r>
      <rPr>
        <rFont val="&quot;Trebuchet MS&quot;"/>
        <color theme="1"/>
        <sz val="11.0"/>
      </rPr>
      <t>12. Observe the Interact Telemetry events in network tab</t>
    </r>
  </si>
  <si>
    <t>{eid: "INTERACT", ets: 1633000361423, ver: "3.0", mid: "INTERACT:1b9f20621348ca32146a6eb56d9b2858",…}
actor: {id: "7505d856-b2fa-4f1f-ad0a-f0b28236e47b", type: "User"}
context: {channel: "0126796199493140480",…}
cdata: [{id: "1799", type: "Post"}, {id: "a2d3df20-2365-446b-8a02-ba954fd1b277", type: "group"},…]
channel: "0126796199493140480"
did: "0669c819f0bfa43a9f2b8df1ce1d98c5"
env: "discussion"
pdata: {id: "staging.sunbird.portal", ver: "4.3.0", pid: "sunbird-portal"}
rollup: {l1: "0126796199493140480"}
sid: "r2OCwBkBQocz4Mold3xvyLAB_DCjkuNA"
uid: "7505d856-b2fa-4f1f-ad0a-f0b28236e47b"
edata: {id: "reply", type: "CLICK", pageid: "discussion-details"}
eid: "INTERACT"
ets: 1633000361423
mid: "INTERACT:1b9f20621348ca32146a6eb56d9b2858"
object: {id: "1799", type: "Post", ver: "1", rollup: {}}
tags: ["0126796199493140480"]
ver: "3.0"</t>
  </si>
  <si>
    <t xml:space="preserve">
{eid: "INTERACT", ets: 1714749326766, ver: "3.0", mid: "INTERACT:811ae066e19526eb4952c2bfff5f83dc",…}
actor
: 
{id: "d416c869-27b3-491c-9562-c43ac04406df", type: "User"}
context
: 
{channel: "01269934121990553633",…}
cdata
: 
[{id: "4522", type: "Post"}, {id: "d33b706c-dc90-4392-be06-a2d4e08bddbb", type: "group"},…]
channel
: 
"01269934121990553633"
did
: 
"7ae4404194683eb9b0044e5e15a8ee57"
env
: 
"discussion"
pdata
: 
{id: "staging.sunbird.portal", ver: "7.0.0", pid: "sunbird-portal"}
rollup
: 
{l1: "01269934121990553633", l2: "01274200593719296013305"}
sid
: 
"4Q8EYPKvWQBzm4ctYOZqXUY6q049ng05"
uid
: 
"d416c869-27b3-491c-9562-c43ac04406df"
edata
: 
{id: "reply", type: "CLICK", pageid: "discussion-details"}
eid
: 
"INTERACT"
ets
: 
1714749326766
mid
: 
"INTERACT:811ae066e19526eb4952c2bfff5f83dc"
object
: 
{id: "4522", ver: "1", type: "Post", rollup: {}}
tags
: 
["01269934121990553633", "01274200593719296013305"]
ver
: 
"3.0"</t>
  </si>
  <si>
    <t>SB-21280
SB-21733</t>
  </si>
  <si>
    <t>Verify that the Interact telemetry events are getting generated when the user upvotes the post  in the discussion forum
&amp;
Verify that the Interact telemetry events are getting generated when the user downvotes any post in the discussion forum</t>
  </si>
  <si>
    <r>
      <rPr>
        <rFont val="&quot;Trebuchet MS&quot;"/>
        <color theme="1"/>
        <sz val="11.0"/>
      </rPr>
      <t xml:space="preserve">Scenario 1 :
</t>
    </r>
    <r>
      <rPr>
        <rFont val="&quot;Trebuchet MS&quot;"/>
        <color theme="1"/>
        <sz val="11.0"/>
      </rPr>
      <t xml:space="preserve">1. Open the sunbird portal
2. Login with valid user credentials
3. Click on the Profile 
3. Go to My Groups 
4. Click on any created group and open
5. Click on the Discussion forum icon and Open 
6. Reply to any post
7. Click on Upvotes Icon (Up Arrow)
9. Open the network tab and check the telemetry events.
</t>
    </r>
    <r>
      <rPr>
        <rFont val="&quot;Trebuchet MS&quot;"/>
        <color theme="1"/>
        <sz val="11.0"/>
      </rPr>
      <t xml:space="preserve">Scenario 2:  
</t>
    </r>
    <r>
      <rPr>
        <rFont val="&quot;Trebuchet MS&quot;"/>
        <color theme="1"/>
        <sz val="11.0"/>
      </rPr>
      <t>1. Open the sunbird portal
2. Login with valid user credentials
3. Click on the Profile 
3. Go to My Groups 
4. Click on any created group and open
5. Click on the Discussion forum icon and Open 
6. Reply to any post
8. Click on Downwotes Icon (Down Arrow)
9. Open the network tab and check the telemetry events.</t>
    </r>
  </si>
  <si>
    <t>Up vote&gt;
{eid: "INTERACT", ets: 1616487373194, ver: "3.0", mid: "INTERACT:2c810715c2ef181725b88a0dd07adf9a",…}
actor: {id: "fca2925f-1eee-4654-9177-fece3fd6afc9", type: "User"}
id: "fca2925f-1eee-4654-9177-fece3fd6afc9"
type: "User"
context: {channel: "01269878797503692810",…}
cdata: [{id: "319", type: "Post"}, {id: "do_2131644496197959681724", type: "Course"},…]
0: {id: "319", type: "Post"}
id: "319"
type: "Post"
1: {id: "do_2131644496197959681724", type: "Course"}
id: "do_2131644496197959681724"
type: "Course"
2: {id: "01316511229902848079", type: "Batch"}
id: "01316511229902848079"
type: "Batch"
3: {id: "x67om0GdkWcPm25EXg3p3fy1LXp4VGxL", type: "UserSession"}
id: "x67om0GdkWcPm25EXg3p3fy1LXp4VGxL"
type: "UserSession"
4: {id: "Desktop", type: "Device"}
id: "Desktop"
type: "Device"
5: {id: "default", type: "Theme"}
id: "default"
type: "Theme"
channel: "01269878797503692810"
did: "10c71116f0691705b68c3032156fa494"
env: "discussion"
pdata: {id: "staging.sunbird.portal", ver: "3.8.0", pid: "sunbird-portal"}
id: "staging.sunbird.portal"
pid: "sunbird-portal"
ver: "3.8.0"
rollup: {l1: "01269878797503692810"}
l1: "01269878797503692810"
sid: "x67om0GdkWcPm25EXg3p3fy1LXp4VGxL"
uid: "fca2925f-1eee-4654-9177-fece3fd6afc9"
edata: {id: "up-vote", type: "CLICK", pageid: "discussion-details"}
id: "up-vote"
pageid: "discussion-details"
type: "CLICK"
eid: "INTERACT"
ets: 1616487373194
mid: "INTERACT:2c810715c2ef181725b88a0dd07adf9a"
object: {id: "319", ver: "1", type: "Post", rollup: {}}
id: "319"
rollup: {}
type: "Post"
ver: "1"
tags: ["01269878797503692810"]
0: "01269878797503692810"
ver: "3.0"
=======================
DownVote
{eid: "INTERACT", ets: 1616487474156, ver: "3.0", mid: "INTERACT:20d7f87b3ed756799e433b62725a86bc",…}
actor: {id: "fca2925f-1eee-4654-9177-fece3fd6afc9", type: "User"}
id: "fca2925f-1eee-4654-9177-fece3fd6afc9"
type: "User"
context: {channel: "01269878797503692810",…}
cdata: [{id: "319", type: "Post"}, {id: "do_2131644496197959681724", type: "Course"},…]
0: {id: "319", type: "Post"}
id: "319"
type: "Post"
1: {id: "do_2131644496197959681724", type: "Course"}
id: "do_2131644496197959681724"
type: "Course"
2: {id: "01316511229902848079", type: "Batch"}
id: "01316511229902848079"
type: "Batch"
3: {id: "x67om0GdkWcPm25EXg3p3fy1LXp4VGxL", type: "UserSession"}
id: "x67om0GdkWcPm25EXg3p3fy1LXp4VGxL"
type: "UserSession"
4: {id: "Desktop", type: "Device"}
id: "Desktop"
type: "Device"
5: {id: "default", type: "Theme"}
id: "default"
type: "Theme"
channel: "01269878797503692810"
did: "10c71116f0691705b68c3032156fa494"
env: "discussion"
pdata: {id: "staging.sunbird.portal", ver: "3.8.0", pid: "sunbird-portal"}
id: "staging.sunbird.portal"
pid: "sunbird-portal"
ver: "3.8.0"
rollup: {l1: "01269878797503692810"}
l1: "01269878797503692810"
sid: "x67om0GdkWcPm25EXg3p3fy1LXp4VGxL"
uid: "fca2925f-1eee-4654-9177-fece3fd6afc9"
edata: {id: "down-vote", type: "CLICK", pageid: "discussion-details"}
id: "down-vote"
pageid: "discussion-details"
type: "CLICK"
eid: "INTERACT"
ets: 1616487474156
mid: "INTERACT:20d7f87b3ed756799e433b62725a86bc"
object: {id: "319", ver: "1", type: "Post", rollup: {}}
id: "319"
rollup: {}
type: "Post"
ver: "1"
tags: ["01269878797503692810"]
0: "01269878797503692810"
ver: "3.0"</t>
  </si>
  <si>
    <t xml:space="preserve"> 
{eid: "INTERACT", ets: 1715078501556, ver: "3.0", mid: "INTERACT:6c0fdc3ca40b9d016ae494a430e227ad",…}
actor
: 
{id: "575fe098-b525-4fda-b389-f016a7f6273f", type: "User"}
context
: 
{channel: "01347076031606784034",…}
cdata
: 
[{id: "4524", type: "Post"}, {id: "01c3f03a-9727-4b56-b0b2-ded49b87e4ee", type: "group"},…]
channel
: 
"01347076031606784034"
did
: 
"826da9c29f1b45b2cf40c679305f2e5f"
env
: 
"discussion"
pdata
: 
{id: "staging.sunbird.portal", ver: "7.0.0", pid: "sunbird-portal"}
rollup
: 
{l1: "01347076031606784034"}
sid
: 
"QtFoGYwHItEjBNjvCgFvPj9CVqfZ5uFv"
uid
: 
"575fe098-b525-4fda-b389-f016a7f6273f"
edata
: 
{id: "up-vote", type: "CLICK", pageid: "discussion-details"}
eid
: 
"INTERACT"
ets
: 
1715078501556
mid
: 
"INTERACT:6c0fdc3ca40b9d016ae494a430e227ad"
object
: 
{id: "4524", type: "Post", ver: "1", rollup: {}}
tags
: 
["01347076031606784034"]
ver
: 
"3.0"
{eid: "INTERACT", ets: 1715078502691, ver: "3.0", mid: "INTERACT:96d6d825142cade1bae1c3bf9c82d3de",…}
actor
: 
{id: "575fe098-b525-4fda-b389-f016a7f6273f", type: "User"}
context
: 
{channel: "01347076031606784034",…}
cdata
: 
[{id: "4524", type: "Post"}, {id: "01c3f03a-9727-4b56-b0b2-ded49b87e4ee", type: "group"},…]
channel
: 
"01347076031606784034"
did
: 
"826da9c29f1b45b2cf40c679305f2e5f"
env
: 
"discussion"
pdata
: 
{id: "staging.sunbird.portal", ver: "7.0.0", pid: "sunbird-portal"}
rollup
: 
{l1: "01347076031606784034"}
sid
: 
"QtFoGYwHItEjBNjvCgFvPj9CVqfZ5uFv"
uid
: 
"575fe098-b525-4fda-b389-f016a7f6273f"
edata
: 
{id: "down-vote", type: "CLICK", pageid: "discussion-details"}
eid
: 
"INTERACT"
ets
: 
1715078502691
mid
: 
"INTERACT:96d6d825142cade1bae1c3bf9c82d3de"
object
: 
{id: "4524", type: "Post", ver: "1", rollup: {}}
tags
: 
["01347076031606784034"]
ver
: 
"3.0"</t>
  </si>
  <si>
    <t>Verify that the Interact telemetry events are getting generated when the user clicks on tags tab in the discussion forum.</t>
  </si>
  <si>
    <t>- Group is created and available in My Groups
- Group admin should have enabled the discussion</t>
  </si>
  <si>
    <t>1. Open the sunbird portal
2. Login with valid user credentials (Creator of the group)
3. Click on the profile icon
3. Click on My Groups 
4. Click on any created group and the logged in user is a group Admin
5. Click on Discussion forum icon
6. Click on Tags tab
7. Open the network tab and check the telemetry events.</t>
  </si>
  <si>
    <t xml:space="preserve">{eid: "INTERACT", ets: 1671304169252, ver: "3.0", mid: "INTERACT:091055b5f1a7648b188919100b2d7d34",…}
actor
: 
{id: "e04b19e5-e369-48b7-b49e-e8c3825dcf48", type: "User"}
context
: 
{channel: "0126796199493140480",…}
cdata
: 
[{id: "69e734f1-96e8-4c92-8b54-baa2be8c0b66", type: "group"},…]
channel
: 
"0126796199493140480"
did
: 
"5c689ec10cbba3d92f0fbf0b2e67df19"
env
: 
"discussion"
pdata
: 
{id: "staging.sunbird.portal", ver: "5.1.0", pid: "sunbird-portal"}
rollup
: 
{l1: "0126796199493140480"}
sid
: 
"-gi-s2SahFXbDD5BNlC7G8NTcMsNP7A2"
uid
: 
"e04b19e5-e369-48b7-b49e-e8c3825dcf48"
edata
: 
{id: "d.route", type: "CLICK", pageid: "discussion-home"}
eid
: 
"INTERACT"
ets
: 
1671304169252
mid
: 
"INTERACT:091055b5f1a7648b188919100b2d7d34"
object
: 
{}
tags
: 
["0126796199493140480"]
ver
: 
"3.0"
</t>
  </si>
  <si>
    <t xml:space="preserve">
{eid: "INTERACT", ets: 1714749376653, ver: "3.0", mid: "INTERACT:e039d7e44dc423bdcd786e64485a74d4",…}
actor
: 
{id: "d416c869-27b3-491c-9562-c43ac04406df", type: "User"}
context
: 
{channel: "01269934121990553633",…}
cdata
: 
[{id: "d33b706c-dc90-4392-be06-a2d4e08bddbb", type: "group"},…]
channel
: 
"01269934121990553633"
did
: 
"7ae4404194683eb9b0044e5e15a8ee57"
env
: 
"discussion"
pdata
: 
{id: "staging.sunbird.portal", ver: "7.0.0", pid: "sunbird-portal"}
rollup
: 
{l1: "01269934121990553633", l2: "01274200593719296013305"}
sid
: 
"4Q8EYPKvWQBzm4ctYOZqXUY6q049ng05"
uid
: 
"d416c869-27b3-491c-9562-c43ac04406df"
edata
: 
{id: "d.route", type: "CLICK", pageid: "discussion-home"}
eid
: 
"INTERACT"
ets
: 
1714749376653
mid
: 
"INTERACT:e039d7e44dc423bdcd786e64485a74d4"
object
: 
{id: "do_214047119976816640123", ver: "1.0"}
tags
: 
["01269934121990553633", "01274200593719296013305"]
ver
: 
"3.0"</t>
  </si>
  <si>
    <t>SH-809</t>
  </si>
  <si>
    <r>
      <rPr>
        <rFont val="&quot;Trebuchet MS&quot;"/>
        <color theme="1"/>
        <sz val="11.0"/>
      </rPr>
      <t xml:space="preserve">verify that Interact telemetry events are generated when the </t>
    </r>
    <r>
      <rPr>
        <rFont val="&quot;Trebuchet MS&quot;"/>
        <color rgb="FF0000FF"/>
        <sz val="11.0"/>
      </rPr>
      <t>Discussion is started</t>
    </r>
  </si>
  <si>
    <t xml:space="preserve">- Group is created and available in My Groups
- Discussion forum is enabled </t>
  </si>
  <si>
    <t>1. Open the sunbird portal
2. Login with valid credentials
3. Click on Profile
3. Go to My Groups 
4. Click on any created group
5. Click on DF icon &gt; Open Discussion forum.
6. Click on start session.
7. click on submit.
8. Open network tab.
9. Observe the Telemetry events in network tab</t>
  </si>
  <si>
    <t>{eid: "INTERACT", ets: 1633008486285, ver: "3.0", mid: "INTERACT:72f70e548cfa1530ab2e9af7cdffc98a",…}
actor: {id: "7505d856-b2fa-4f1f-ad0a-f0b28236e47b", type: "User"}
context: {channel: "0126796199493140480",…}
cdata: [{id: "958", type: "Category"}, {id: "a2d3df20-2365-446b-8a02-ba954fd1b277", type: "group"},…]
channel: "0126796199493140480"
did: "0669c819f0bfa43a9f2b8df1ce1d98c5"
env: "discussion"
pdata: {id: "staging.sunbird.portal", ver: "4.3.0", pid: "sunbird-portal"}
rollup: {l1: "0126796199493140480"}
sid: "r2OCwBkBQocz4Mold3xvyLAB_DCjkuNA"
uid: "7505d856-b2fa-4f1f-ad0a-f0b28236e47b"
edata: {id: "submit-discussion-start-form", type: "CLICK", pageid: "discussion-start"}
eid: "INTERACT"
ets: 1633008486285
mid: "INTERACT:72f70e548cfa1530ab2e9af7cdffc98a"
object: {id: "958", type: "Category", ver: "1", rollup: {}}
tags: ["0126796199493140480"]
ver: "3.0"</t>
  </si>
  <si>
    <t xml:space="preserve">
{eid: "INTERACT", ets: 1714749320097, ver: "3.0", mid: "INTERACT:a1f302beaa98f187239351cb004d43f4",…}
actor
: 
{id: "d416c869-27b3-491c-9562-c43ac04406df", type: "User"}
context
: 
{channel: "01269934121990553633",…}
cdata
: 
[{id: "3252", type: "Category"}, {id: "d33b706c-dc90-4392-be06-a2d4e08bddbb", type: "group"},…]
channel
: 
"01269934121990553633"
did
: 
"7ae4404194683eb9b0044e5e15a8ee57"
env
: 
"discussion"
pdata
: 
{id: "staging.sunbird.portal", ver: "7.0.0", pid: "sunbird-portal"}
rollup
: 
{l1: "01269934121990553633", l2: "01274200593719296013305"}
sid
: 
"4Q8EYPKvWQBzm4ctYOZqXUY6q049ng05"
uid
: 
"d416c869-27b3-491c-9562-c43ac04406df"
edata
: 
{id: "submit-discussion-start-form", type: "CLICK", pageid: "discussion-start"}
eid
: 
"INTERACT"
ets
: 
1714749320097
mid
: 
"INTERACT:a1f302beaa98f187239351cb004d43f4"
object
: 
{id: "3252", ver: "1", type: "Category", rollup: {}}
tags
: 
["01269934121990553633", "01274200593719296013305"]
ver
: 
"3.0"</t>
  </si>
  <si>
    <t>SH-1061</t>
  </si>
  <si>
    <t>Verify that the telemetry event CDATA having below details when the user consumes the added activities in the group
1. Which group the user is part of then the (CDATA: {group object})
2. User consuming  activity (Object.id should be activityId, rollup_l1 = CollectionID/rootID)</t>
  </si>
  <si>
    <t>1. Open the sunbird portal
2. Login with valid credentials (member of the group)
3. Click on profile icon &gt;  My groups
3. Click on the Group from which user wants to consume any activity
4. Consume any one of the activity (course/Collection,etc) added to the group
5. Observe the Telemetry events CDATA in network tab.</t>
  </si>
  <si>
    <t>{eid: "INTERACT", ets: 1604550799861, ver: "3.0", mid: "INTERACT:621e40ba592ea94fdb730afeee2fbca3",…}
actor: {id: "5923cadd-1dc9-4b0a-a06b-6b7e94e7a2be", type: "User"}
id: "5923cadd-1dc9-4b0a-a06b-6b7e94e7a2be"
type: "User"
context: {channel: "0124784842112040965",…}
cdata: [{id: "7d892dbe-fc02-49db-9bd8-30489f684853", type: "Group"},…]
channel: "0124784842112040965"
did: "3e7b53203281e45b943f679baa2be82f"
env: "groups"
pdata: {id: "staging.diksha.portal", ver: "3.4.0", pid: "sunbird-portal"}
id: "staging.diksha.portal"
pid: "sunbird-portal"
ver: "3.4.0"
rollup: {l1: "0124784842112040965"}
l1: "0124784842112040965"
sid: "LBkSpkxWu33wJrScQ8KDo7AdOP2jArTe"
uid: "5923cadd-1dc9-4b0a-a06b-6b7e94e7a2be"
edata: {id: "add-activity", type: "click", pageid: "group-details"}
id: "add-activity"
pageid: "group-details"
type: "click"
eid: "INTERACT"
ets: 1604550799861
mid: "INTERACT:621e40ba592ea94fdb730afeee2fbca3"
object: {id: "do_2130404918568960001454", ver: "2"}
id: "do_2130404918568960001454"
ver: "2"
tags: ["0124784842112040965"]
0: "0124784842112040965"
ver: "3.0"</t>
  </si>
  <si>
    <t>{eid: "INTERACT", ets: 1714749231510, ver: "3.0", mid: "INTERACT:a03ee76f7c716bef3ef829ea1dda024c",…}
actor
: 
{id: "d416c869-27b3-491c-9562-c43ac04406df", type: "User"}
context
: 
{channel: "01269934121990553633",…}
cdata
: 
[{id: "d33b706c-dc90-4392-be06-a2d4e08bddbb", type: "Group"},…]
channel
: 
"01269934121990553633"
did
: 
"7ae4404194683eb9b0044e5e15a8ee57"
env
: 
"groups"
pdata
: 
{id: "staging.sunbird.portal", ver: "7.0.0", pid: "sunbird-portal"}
rollup
: 
{l1: "01269934121990553633", l2: "01274200593719296013305"}
sid
: 
"4Q8EYPKvWQBzm4ctYOZqXUY6q049ng05"
uid
: 
"d416c869-27b3-491c-9562-c43ac04406df"
edata
: 
{id: "add-activity", type: "click", pageid: "group-details"}
eid
: 
"INTERACT"
ets
: 
1714749231510
mid
: 
"INTERACT:a03ee76f7c716bef3ef829ea1dda024c"
object
: 
{id: "do_214047119976816640123", ver: "1.0"}
tags
: 
["01269934121990553633", "01274200593719296013305"]
ver
: 
"3.0"</t>
  </si>
  <si>
    <t xml:space="preserve">Login page </t>
  </si>
  <si>
    <t>Verify that all the elements in login page has background to text contrast ratio greater that 4.5:1</t>
  </si>
  <si>
    <t xml:space="preserve">Should have installed the Wave Chrome extention </t>
  </si>
  <si>
    <t xml:space="preserve">1.Open the url 
2.Go to the login page 
3.Run the Wave Tool and observe </t>
  </si>
  <si>
    <t>All the elements should have contrast more than 4.5:1</t>
  </si>
  <si>
    <t>Ashok</t>
  </si>
  <si>
    <r>
      <rPr>
        <rFont val="&quot;Trebuchet MS&quot;"/>
        <color theme="1"/>
        <sz val="11.0"/>
      </rPr>
      <t xml:space="preserve">all the elements should be accessible by </t>
    </r>
    <r>
      <rPr>
        <rFont val="&quot;Trebuchet MS&quot;"/>
        <color theme="1"/>
        <sz val="11.0"/>
      </rPr>
      <t>keyboard</t>
    </r>
    <r>
      <rPr>
        <rFont val="&quot;Trebuchet MS&quot;"/>
        <color theme="1"/>
        <sz val="11.0"/>
      </rPr>
      <t xml:space="preserve"> </t>
    </r>
  </si>
  <si>
    <t>1.Open the URL 
2.Go to the Login page 
3.Run the Accessibility insight tool and select keyboard navigation 
4.Verify all the elements are accessible by keyboard</t>
  </si>
  <si>
    <t>all the elements should be accessible by keyboard</t>
  </si>
  <si>
    <t>Verify that all the below input elements have appropriate name role and value
&gt; forget password should have role as link
&gt; Register here should have role as link
&gt; the login button should have role as button 
&gt; The sign in with google should have as role as buton
&gt; the state system should have role as button</t>
  </si>
  <si>
    <t>"1.Open the URL
2.Go to the Login page 
3.open console and click on the element and observe</t>
  </si>
  <si>
    <t xml:space="preserve">All the below input elements have appropriate name role and value
&gt; forget password should have role as link
&gt; Register here should have role as link
&gt; the login button should have role as button </t>
  </si>
  <si>
    <t>Verify that the focus doesnot go to Decorative images</t>
  </si>
  <si>
    <t>1.Open URL 
2.Go to login page 
3.verify that the focus doesnt go on the decorative image</t>
  </si>
  <si>
    <t>The focus should not go to Decorative images</t>
  </si>
  <si>
    <r>
      <rPr>
        <rFont val="&quot;Trebuchet MS&quot;"/>
        <color theme="1"/>
        <sz val="11.0"/>
      </rPr>
      <t xml:space="preserve">Verify that the focus is seen on all the elements of login page with the 2px padding 
&amp;
Verify that the focus order of login page is logical in usage 
</t>
    </r>
    <r>
      <rPr>
        <rFont val="&quot;Trebuchet MS&quot;"/>
        <b/>
        <color theme="1"/>
        <sz val="11.0"/>
      </rPr>
      <t>Note</t>
    </r>
    <r>
      <rPr>
        <rFont val="&quot;Trebuchet MS&quot;"/>
        <color theme="1"/>
        <sz val="11.0"/>
      </rPr>
      <t xml:space="preserve">: The navigation order of focusable elements MUST be logical and intuitive. 
</t>
    </r>
    <r>
      <rPr>
        <rFont val="&quot;Trebuchet MS&quot;"/>
        <b/>
        <color theme="1"/>
        <sz val="11.0"/>
      </rPr>
      <t>Ex</t>
    </r>
    <r>
      <rPr>
        <rFont val="&quot;Trebuchet MS&quot;"/>
        <color theme="1"/>
        <sz val="11.0"/>
      </rPr>
      <t xml:space="preserve">: Focusable elements include links, form inputs and controls, buttons..etc.. </t>
    </r>
  </si>
  <si>
    <r>
      <rPr>
        <rFont val="&quot;Trebuchet MS&quot;"/>
        <b/>
        <color theme="1"/>
        <sz val="11.0"/>
      </rPr>
      <t>Scenario1:</t>
    </r>
    <r>
      <rPr>
        <rFont val="&quot;Trebuchet MS&quot;"/>
        <b/>
        <color theme="1"/>
        <sz val="11.0"/>
      </rPr>
      <t xml:space="preserve"> 
1.Open the sunbird portal
2.Go to the Login page 
3.use tab and shift tab to select all elements and observe
</t>
    </r>
    <r>
      <rPr>
        <rFont val="&quot;Trebuchet MS&quot;"/>
        <b/>
        <color theme="1"/>
        <sz val="11.0"/>
      </rPr>
      <t xml:space="preserve">Scenario2:
</t>
    </r>
    <r>
      <rPr>
        <rFont val="&quot;Trebuchet MS&quot;"/>
        <b/>
        <color theme="1"/>
        <sz val="11.0"/>
      </rPr>
      <t>1.Open the sunbird portal
2.Go to the Login page 
3.use tab and shift tab travers through all elements and observe</t>
    </r>
  </si>
  <si>
    <t>selected element should have 2px padding around it to make it visible as selected 
=======
The focus order should be logical in usage</t>
  </si>
  <si>
    <t xml:space="preserve">Verify that the Welcome to Sunbird is marked Heading </t>
  </si>
  <si>
    <t>1. Open the sunbird portal
2.Go to the Login page 
3.open console and click on the Sunbird and observe if it is marked heading</t>
  </si>
  <si>
    <t xml:space="preserve">the welcome to Sunbird should be marked as heading </t>
  </si>
  <si>
    <t xml:space="preserve">Verify that Screenreader announces the elements appropriately </t>
  </si>
  <si>
    <t xml:space="preserve">Should have installed NVDA software </t>
  </si>
  <si>
    <t>1.Open the sunbird portal
2.Go to login page 
3.Open NVDA and focus on each element and observe</t>
  </si>
  <si>
    <t xml:space="preserve">Screenreader should announce the elements appropriately </t>
  </si>
  <si>
    <t xml:space="preserve">Verify that the page has an appropriate name </t>
  </si>
  <si>
    <t xml:space="preserve">1.Open the sunbird portal
2.Go to login page 
3.Open console and verify that the page has name </t>
  </si>
  <si>
    <t xml:space="preserve">The page should have an appropriate name </t>
  </si>
  <si>
    <t xml:space="preserve">Role selection popup </t>
  </si>
  <si>
    <t>Verify all the element in the role selection popup background to text contrast ratio greater that 4.5:1</t>
  </si>
  <si>
    <t>1.Open the sunbird portal
2.Go to the login page 
3. Login with valid credentials
4. Goto Profile
5. Click on Edit button
6.Run the Wave Tool and observe 
7. Goto contrast and observe the ratio</t>
  </si>
  <si>
    <t>All the element in the role selection popup background to text contrast ratio should be greater than 4.5:1</t>
  </si>
  <si>
    <t xml:space="preserve">Verify that all the elements in the role selction popup is accessible by keyboard with out mouse </t>
  </si>
  <si>
    <t>1.Open the sunbird portal 
2.Go to the login page 
3. Login with valid credentials
4. Goto Profile
5. Click on Edit button
3.Use keyboard tab and enter for role selection popup
4.Observe all elemets are accessible</t>
  </si>
  <si>
    <t xml:space="preserve">All the elements in the role selction popup should be accessible by keyboard with out mouse </t>
  </si>
  <si>
    <t xml:space="preserve">Verify that the focus is seen on selected role selection element with 2 px padding </t>
  </si>
  <si>
    <t>1. Open the sunbird portal
2.Go to the login page 
3. Login with valid credentials
4. Goto Profile
5. Click on Edit button
6.use tab and shift tab to select all elements and observe</t>
  </si>
  <si>
    <t xml:space="preserve">The focus should be seen on selected element with 2 px padding </t>
  </si>
  <si>
    <t xml:space="preserve">Verify that screenreader announces the elements and status appropriately </t>
  </si>
  <si>
    <t>Should have installed the NVDA application</t>
  </si>
  <si>
    <t>1. Open the sunbird portal
2.Go to the login page 
3. Login with valid credentials
4. Goto Profile
5. Click on Edit button
6.Open NVDA and focus on each element and observe</t>
  </si>
  <si>
    <t xml:space="preserve">Screenreader should announce the elements and status appropriately </t>
  </si>
  <si>
    <t>1.Open the Desktop App
2.Go to the login page 
3. Login with valid credentials
4. Goto Profile
5. Click on Edit button
6.Run the Wave Tool and observe 
7. Goto contrast and observe the ratio</t>
  </si>
  <si>
    <t>1.Open the Desktop App
2.Go to the login page 
3. Login with valid credentials
4. Goto Profile
5. Click on Edit button
6.Use keyboard tab and enter for role selection popup
7.Observe all elemets are accessible</t>
  </si>
  <si>
    <t xml:space="preserve">Role/location selection popup </t>
  </si>
  <si>
    <t>Verify that all the role selection input elements have appropriate name role and value 
&gt; In Role selection popup &gt; Continue as button
&gt; In location selection popup &gt;Clear as button
&gt; In Location selection popup &gt; Submit as button
&gt; In profile &gt; The Edit as buttons</t>
  </si>
  <si>
    <r>
      <rPr>
        <rFont val="&quot;Trebuchet MS&quot;"/>
        <color theme="1"/>
        <sz val="11.0"/>
      </rPr>
      <t xml:space="preserve">1. Open the sunbird portal
</t>
    </r>
    <r>
      <rPr>
        <rFont val="&quot;Trebuchet MS&quot;"/>
        <color rgb="FF000000"/>
        <sz val="11.0"/>
      </rPr>
      <t>2.</t>
    </r>
    <r>
      <rPr>
        <rFont val="&quot;Trebuchet MS&quot;"/>
        <color theme="1"/>
        <sz val="11.0"/>
      </rPr>
      <t xml:space="preserve"> Role selection popup 
3. Open  and Observe in console the input elements have appropriate name role and value 
4. In  Location selection popup
5. Open  and Observe in console the input elements have appropriate name role and value 
6. Go to Profile
7. Open  and Observe in console the input elements have appropriate name role and value </t>
    </r>
  </si>
  <si>
    <t>All the role selection input elements have appropriate name role and value 
&gt; In Role selection popup &gt; Continue as button
&gt; In location selection popup &gt;Clear as button
&gt; In Location selection popup &gt; Submit as button
&gt; In profile &gt; The Edit as buttons</t>
  </si>
  <si>
    <t xml:space="preserve">1. Open the Desktop App
2. Role selection popup 
3. Open  and Observe in console the input elements have appropriate name role and value 
4. In  Location selection popup
5. Open  and Observe in console the input elements have appropriate name role and value 
6. Go to Profile
7. Open  and Observe in console the input elements have appropriate name role and value </t>
  </si>
  <si>
    <t>1. Open the Desktop App
2.Go to the login page 
3. Login with valid credentials
4. Goto Profile
5. Click on Edit button
6.use tab and shift tab to select all elements and observe</t>
  </si>
  <si>
    <t>1. Open the Desktop App
2.Go to the login page 
3. Login with valid credentials
4. Goto Profile
5. Click on Edit button
6.Open NVDA and focus on each element and observe</t>
  </si>
  <si>
    <t>Location popup</t>
  </si>
  <si>
    <t>Verify that all the elements in location popup has background to text contrast ratio greater that 4.5:1</t>
  </si>
  <si>
    <t>1.Open the sunbird portal
2.Go to the login page 
3.Run the Wave Tool and observe 
4. Goto contrast and observe the ratio</t>
  </si>
  <si>
    <t>All the elements in location popup has background to text contrast ratio should be greater than 4.5:1</t>
  </si>
  <si>
    <t xml:space="preserve">Verify that the elements in location popup is accessible by keyboard </t>
  </si>
  <si>
    <t>1.Open the sunbird portal
2.Go to the login page 
3. Login with valid credentials
4. Goto Profile
5. Click on Edit button
6.use tab and shift tab to select all elements and observe</t>
  </si>
  <si>
    <t xml:space="preserve">The elements in location popup should be accessible by keyboard </t>
  </si>
  <si>
    <t xml:space="preserve">Verify the elements in the location popup has focus with 2 px padding </t>
  </si>
  <si>
    <t xml:space="preserve">The elements in the location popup should have focus with 2 px padding </t>
  </si>
  <si>
    <t xml:space="preserve">Verify that  screen reader annouces  all the elements in the location popup and  appropriately </t>
  </si>
  <si>
    <t>1.Open the sunbird portal
2.Go to the login page 
3. Login with valid credentials
4. Goto Profile
5. Click on Edit button
6.Open NVDA and focus on each element and observe</t>
  </si>
  <si>
    <t xml:space="preserve">Screen reader should annouce all the elements in the location popup appropriately </t>
  </si>
  <si>
    <t>Verify that  input elements cancel  has role as button in location popup</t>
  </si>
  <si>
    <t>1.open Sunbird portal 
2.login with registered user for first time and on role selection popup
3.inspect the element cancel and observe</t>
  </si>
  <si>
    <t>The input elements cancel  should be  role as button in location popup</t>
  </si>
  <si>
    <t>Verify that  input elements submit  has role as button in location popup</t>
  </si>
  <si>
    <t>1.open Sunbird portal 
2.login with registered user for first time and on role selection popup
3.inspect the element  submit and observe</t>
  </si>
  <si>
    <t>The input elements submit  has role as button in location popup</t>
  </si>
  <si>
    <t xml:space="preserve">Verify that all the input elements in location edit screen have appropriate name role and value </t>
  </si>
  <si>
    <t>1.Open the sunbird portal 
2.Login with valid credentials
3. Goto Profile
4. Click on Edit button &gt; Location (State, District, Block, Cluster, School)
5.Open console and verify input elements have appropriate name role and value</t>
  </si>
  <si>
    <t xml:space="preserve">All the input elements should have appropriate name role and value </t>
  </si>
  <si>
    <t>Verify that the element contributors is marked Heading in profile page</t>
  </si>
  <si>
    <t>1.Open the URL
2.login with the valid credentials 
3.click on the profile icon and go to profile page
4. inspect the element  contributors and observe</t>
  </si>
  <si>
    <t>The element contributors should be marked Heading in profile page</t>
  </si>
  <si>
    <t xml:space="preserve">Verify that all the elements in the Profile page is accessible by keyboard with out mouse </t>
  </si>
  <si>
    <t xml:space="preserve">Should have installed the accessibility insight extention </t>
  </si>
  <si>
    <t xml:space="preserve">1.Open the sunbird portal
2.Login with valid credentials
3. Goto Profile
4.Run the Accessibility insight tool and select keyboard navigation 
5.Verify all the elements are accessible by keyboard </t>
  </si>
  <si>
    <t xml:space="preserve">All the elements in the Profile page should be accessible by keyboard with out mouse </t>
  </si>
  <si>
    <r>
      <rPr>
        <rFont val="&quot;Trebuchet MS&quot;"/>
        <color theme="1"/>
        <sz val="11.0"/>
      </rPr>
      <t xml:space="preserve">Verify that the focus is seen on all the profile page elements with the 2px padding 
&amp;
Verify that the profile page focus order is logical in usage 
</t>
    </r>
    <r>
      <rPr>
        <rFont val="&quot;Trebuchet MS&quot;"/>
        <b/>
        <color theme="1"/>
        <sz val="11.0"/>
      </rPr>
      <t>Note</t>
    </r>
    <r>
      <rPr>
        <rFont val="&quot;Trebuchet MS&quot;"/>
        <color theme="1"/>
        <sz val="11.0"/>
      </rPr>
      <t xml:space="preserve">: The navigation order of focusable elements MUST be logical and intuitive. 
</t>
    </r>
    <r>
      <rPr>
        <rFont val="&quot;Trebuchet MS&quot;"/>
        <b/>
        <color theme="1"/>
        <sz val="11.0"/>
      </rPr>
      <t>Ex</t>
    </r>
    <r>
      <rPr>
        <rFont val="&quot;Trebuchet MS&quot;"/>
        <color theme="1"/>
        <sz val="11.0"/>
      </rPr>
      <t xml:space="preserve">: Focusable elements include links, form inputs and controls, buttons..etc.. </t>
    </r>
  </si>
  <si>
    <r>
      <rPr>
        <rFont val="&quot;Trebuchet MS&quot;"/>
        <b/>
        <color theme="1"/>
        <sz val="11.0"/>
      </rPr>
      <t xml:space="preserve">Scenario1:
</t>
    </r>
    <r>
      <rPr>
        <rFont val="&quot;Trebuchet MS&quot;"/>
        <b/>
        <color theme="1"/>
        <sz val="11.0"/>
      </rPr>
      <t xml:space="preserve">1.Open the sunbird portal
2.Login with valid credentials
3. Goto Profile
4.use tab and shift tab to select all elements and observe
</t>
    </r>
    <r>
      <rPr>
        <rFont val="&quot;Trebuchet MS&quot;"/>
        <b/>
        <color theme="1"/>
        <sz val="11.0"/>
      </rPr>
      <t>Scenario2</t>
    </r>
    <r>
      <rPr>
        <rFont val="&quot;Trebuchet MS&quot;"/>
        <b/>
        <color theme="1"/>
        <sz val="11.0"/>
      </rPr>
      <t xml:space="preserve">:
1.Open the sunbird portal
2.Login with valid credentials
3. Goto Profile
4. use tab and shift tab to select all elements and observe
5. Verify if focus order is logical in usage </t>
    </r>
  </si>
  <si>
    <t xml:space="preserve">The focus should be seen on all the elements with the 2px padding 
===========
The focus order should be logical in usage </t>
  </si>
  <si>
    <t>Verify that the element my learning is marked Heading in profile page</t>
  </si>
  <si>
    <t>1.Open the URL
2.login with the valid credentials
3.click on the profile icon and go to profile page
4. inspect the element  My learning and observe</t>
  </si>
  <si>
    <t>The element my learning should be  marked Heading in profile page</t>
  </si>
  <si>
    <t xml:space="preserve">Verify that the profile heading elements are marked Heading </t>
  </si>
  <si>
    <t>1. Open the sunbird portal 
2. Login with valid credentials
3. Goto Profile &gt; click on text headers
4.open console and click on the elements in profile and observe if it is marked heading</t>
  </si>
  <si>
    <t xml:space="preserve">The elements should be marked Heading </t>
  </si>
  <si>
    <t xml:space="preserve">Verify that all the profle page input elements have appropriate name role and value 
&gt; Edit preference role as button
&gt; View more in learner passbook section role as button
&gt; Contributor side buttonn role as button
&gt; Download certificate role as button
&gt; Edit profile role as button
&gt; Copy Sunbird Id role as button
&gt; </t>
  </si>
  <si>
    <t xml:space="preserve">1. Open the sunbird portal
2. Login with valid credentials
3. Goto Profile
4.open console and click on the input elements in profile have appropriate  name role and value </t>
  </si>
  <si>
    <t>Verify that the element Learners passs book is marked Heading in profile page</t>
  </si>
  <si>
    <t>1.Open the URL
2.login with the valid credentials
3.click on the profile icon and go to profile page
4. inspect the element  Leatners and observe</t>
  </si>
  <si>
    <t>The element Learners passs book should be marked Heading in profile page</t>
  </si>
  <si>
    <t xml:space="preserve">Verify that Screenreader announces the profile page elements appropriately </t>
  </si>
  <si>
    <t>1. Open the sunbird portal
2. Login with valid credentials
3. Goto Profile
4.Open NVDA and focus on each element and observe</t>
  </si>
  <si>
    <t xml:space="preserve">Verify that the profile page has an appropriate name </t>
  </si>
  <si>
    <t>1. Open the sunbird portal
2. Login with valid credentials
3. Goto Profile
4. Observe the page name on top left side of the browser tab</t>
  </si>
  <si>
    <t>1.Open the Desktop App
2.login with the valid credentials 
3.click on the profile icon and go to profile page
4. inspect the element  contributors and observe</t>
  </si>
  <si>
    <t xml:space="preserve">1.Open the Desktop App
2.Login with valid credentials
3. Goto Profile
4.Run the Accessibility insight tool and select keyboard navigation 
5.Verify all the elements are accessible by keyboard </t>
  </si>
  <si>
    <r>
      <rPr>
        <rFont val="&quot;Trebuchet MS&quot;"/>
        <color theme="1"/>
        <sz val="11.0"/>
      </rPr>
      <t xml:space="preserve">Verify that the focus is seen on all the profile page elements with the 2px padding 
&amp;
Verify that the profile page focus order is logical in usage 
</t>
    </r>
    <r>
      <rPr>
        <rFont val="&quot;Trebuchet MS&quot;"/>
        <b/>
        <color theme="1"/>
        <sz val="11.0"/>
      </rPr>
      <t>Note</t>
    </r>
    <r>
      <rPr>
        <rFont val="&quot;Trebuchet MS&quot;"/>
        <color theme="1"/>
        <sz val="11.0"/>
      </rPr>
      <t xml:space="preserve">: The navigation order of focusable elements MUST be logical and intuitive. 
</t>
    </r>
    <r>
      <rPr>
        <rFont val="&quot;Trebuchet MS&quot;"/>
        <b/>
        <color theme="1"/>
        <sz val="11.0"/>
      </rPr>
      <t>Ex</t>
    </r>
    <r>
      <rPr>
        <rFont val="&quot;Trebuchet MS&quot;"/>
        <color theme="1"/>
        <sz val="11.0"/>
      </rPr>
      <t xml:space="preserve">: Focusable elements include links, form inputs and controls, buttons..etc.. </t>
    </r>
  </si>
  <si>
    <r>
      <rPr>
        <rFont val="&quot;Trebuchet MS&quot;"/>
        <b/>
        <color theme="1"/>
        <sz val="11.0"/>
      </rPr>
      <t xml:space="preserve">Scenario1:
</t>
    </r>
    <r>
      <rPr>
        <rFont val="&quot;Trebuchet MS&quot;"/>
        <b/>
        <color theme="1"/>
        <sz val="11.0"/>
      </rPr>
      <t xml:space="preserve">1.Open the Desktop App
2.Login with valid credentials
3. Goto Profile
3.use tab and shift tab to select all elements and observe
</t>
    </r>
    <r>
      <rPr>
        <rFont val="&quot;Trebuchet MS&quot;"/>
        <b/>
        <color theme="1"/>
        <sz val="11.0"/>
      </rPr>
      <t>Scenario2</t>
    </r>
    <r>
      <rPr>
        <rFont val="&quot;Trebuchet MS&quot;"/>
        <b/>
        <color theme="1"/>
        <sz val="11.0"/>
      </rPr>
      <t xml:space="preserve">:
1.Open the Desktop App
2.Login with valid credentials
3. Goto Profile
4. use tab and shift tab to select all elements and observe
5. Verify if focus order is logical in usage </t>
    </r>
  </si>
  <si>
    <t>1.Open the Desktop App
2.login with the valid credentials
3.click on the profile icon and go to profile page
4. inspect the element  My learning and observe</t>
  </si>
  <si>
    <t xml:space="preserve">1. Open the Desktop App
2. Login with valid credentials
3. Goto Profile
4.open console and click on the input elements in profile have appropriate  name role and value </t>
  </si>
  <si>
    <t>1.Open the Desktop App
2.login with the valid credentials
3.click on the profile icon and go to profile page
4. inspect the element  Leatners and observe</t>
  </si>
  <si>
    <t>1. Open the Desktop App
2. Login with valid credentials
3. Goto Profile
4.Open NVDA and focus on each element and observe</t>
  </si>
  <si>
    <t xml:space="preserve">Verify that the tvclasses page has an appropriate name </t>
  </si>
  <si>
    <t>1. Open the Desktop App
2. Login with valid credentials
3. Goto tv classes tab
4. Observe the page name on top left side of the browser tab</t>
  </si>
  <si>
    <t xml:space="preserve">Course </t>
  </si>
  <si>
    <t>Verify that all the elements in Course Toc Page has background to text contrast ratio greater that 4.5:1</t>
  </si>
  <si>
    <t>1. Open the sunbird portal
2. Login with valid credentials
3. Click on Course tab
4. Search any course 
5. Click on course card
6.Run the Wave Tool and observe 
7. Goto contrast and observe the ratio</t>
  </si>
  <si>
    <t>All the elements in Course Toc Page should have background to text contrast ratio greater that 4.5:1</t>
  </si>
  <si>
    <t xml:space="preserve">Verify that all the elements in the Course Toc Page is accessible by keyboard with out mouse </t>
  </si>
  <si>
    <t xml:space="preserve">1. Open the sunbird portal
2. Login with valid credentials
3. Click on Course tab
4. Search any course 
5. Click on course card
6.Verify all the elements are accessible by keyboard </t>
  </si>
  <si>
    <t xml:space="preserve">All the elements in the Course Toc Page should be accessible by keyboard with out mouse </t>
  </si>
  <si>
    <t>Verify that the focus is seen on all the elements with the 2px padding</t>
  </si>
  <si>
    <t>1.Open the URL
2.Go to the Course page
3.use tab and shift tab to select all elements and observe</t>
  </si>
  <si>
    <t>selected element should have 2px padding around it to make it visible as selected</t>
  </si>
  <si>
    <t>Verify that once clicked on any  element actions and closed , the focus should go back to the same element</t>
  </si>
  <si>
    <t>1.Open the URL
2.Go to the course page 
3.use tab and shift tab travers through all elements and observe</t>
  </si>
  <si>
    <t>all the elements should be accessible by without mouse</t>
  </si>
  <si>
    <t>Verify that the element Course name is marked Heading in course page</t>
  </si>
  <si>
    <t>1.open Sunbird portal
2.search for course 
3.Click on the course ply card 
4.inspect the element  course name and observe</t>
  </si>
  <si>
    <t>The element Course name should marked Heading in course page</t>
  </si>
  <si>
    <t>Verify that the element unit names is marked Heading in course page</t>
  </si>
  <si>
    <t>1.open Sunbird portal 
2.search for course 
3.Click on the course ply card 
4.inspect the element  unit name and observe</t>
  </si>
  <si>
    <t>The element unit names should be marked Heading in course page</t>
  </si>
  <si>
    <t>Verify all the element in the textbook toc page background to text contrast ratio greater that 4.5:1</t>
  </si>
  <si>
    <t xml:space="preserve">1.Open the url 
2.Go to the login page 
3.Login with valid credentials
4. Go to textbook toc page
5.Run the Wave Tool and observe </t>
  </si>
  <si>
    <t>all the elements should have contrast more than 4.5:1</t>
  </si>
  <si>
    <t>1.Open the URL
2.Go to the Textbook toc page 
3.Run the Accessibility insight tool and select keyboard navigation
4.Verify all the elements are accessible by keyboard</t>
  </si>
  <si>
    <t>Verify that the focus order is logical in usage</t>
  </si>
  <si>
    <t>1.Open the URL
2.Go to the Textbook toc page 
3.use tab and shift tab travers through all elements and observe</t>
  </si>
  <si>
    <t>The focus order should be logical in usage</t>
  </si>
  <si>
    <t>Verify that the elements are marked Heading</t>
  </si>
  <si>
    <t>"1.Open the URL
2.Go to the digital textbook tab and click on the textbook
 3.open console and click on the Sunbird and observe if it is marked heading</t>
  </si>
  <si>
    <t xml:space="preserve">Heading: name of the textbook
Button: share
</t>
  </si>
  <si>
    <t>Verify that all the input elements have appropriate name role and value
&gt; Share role as button
&gt; back role as button
&gt; Units role as button
&gt;  All, Videos, Interactive, Doc role as buttons</t>
  </si>
  <si>
    <t>1.Open the URL
2.login with the valid credentials
3.click on the digital textbook tab and click on any of the textbook toc page
4.inspect the element  digital textbook toc page and observe</t>
  </si>
  <si>
    <t>All the input elements have appropriate name role and value
&gt; Share role as button
&gt; back role as button
&gt; Units role as button
&gt;  All, Videos, Interactive, Doc role as tabs</t>
  </si>
  <si>
    <t>"1.Open the Desktop App
2.Go to the digital textbook tab and click on the textbook
 3.open console and click on the Sunbird and observe if it is marked heading</t>
  </si>
  <si>
    <t>All the input elements have appropriate name role and value
&gt; Share role as button
&gt; back role as button
&gt; Units role as button
&gt;  All, Videos, Interactive, Doc role as tans</t>
  </si>
  <si>
    <t>Verify that Screenreader announces the elements appropriately</t>
  </si>
  <si>
    <t>1.Open URL 
2.Go to textbook toc  page
 3.Open NVDA and focus on each element and observe</t>
  </si>
  <si>
    <t xml:space="preserve">The Screenreader should announces the elements appropriately </t>
  </si>
  <si>
    <t>Verify that the page has an appropriate name</t>
  </si>
  <si>
    <t>1.Open URL 
2.Go to textbook toc page 
3.Open console and verify that the page has name</t>
  </si>
  <si>
    <t>The page should have an appropriate name</t>
  </si>
  <si>
    <t xml:space="preserve">Textbook Tab </t>
  </si>
  <si>
    <t>Verify all the element in the digital textbook tab page background to text contrast ratio greater that 4.5:1</t>
  </si>
  <si>
    <t xml:space="preserve">1.Open the url 
2.Go to the login page 
3.Login with valid credentials
4. Go to digital textbook toc page
5.Run the Wave Tool and observe </t>
  </si>
  <si>
    <t>Verify that focus doesnt go to the decorative images</t>
  </si>
  <si>
    <t>1.Open URL 
2.Go to digital textbook  page
 3.verify that the focus doesnt go on the decorative image</t>
  </si>
  <si>
    <t>The focus should not go to the decorative images</t>
  </si>
  <si>
    <t>Verify that the filter dropdowns are accessible by Keyboard</t>
  </si>
  <si>
    <t>1. Open Sunbird Portal
2. Go tothe Textbooktab
3. Apply the filter by using keybord</t>
  </si>
  <si>
    <t>The filter dropdowns should be accessible by Keyboard</t>
  </si>
  <si>
    <t>Verify that all the input elements have appropriate name role and value</t>
  </si>
  <si>
    <t>"1.Open the URL
2.Go to the digital textbook tab 
3.open console and click on the Sunbird and observe if it is marked heading</t>
  </si>
  <si>
    <t>All the input elements should  have appropriate name role and value</t>
  </si>
  <si>
    <t xml:space="preserve">Verify that the focus is seen on all the elements in the Course Toc Page with the 2px padding 
&amp;
Verify that the focus order is logical in usage </t>
  </si>
  <si>
    <r>
      <rPr>
        <rFont val="&quot;Trebuchet MS&quot;"/>
        <b/>
        <color theme="1"/>
        <sz val="11.0"/>
      </rPr>
      <t xml:space="preserve">Scenario1:
</t>
    </r>
    <r>
      <rPr>
        <rFont val="&quot;Trebuchet MS&quot;"/>
        <b/>
        <color theme="1"/>
        <sz val="11.0"/>
      </rPr>
      <t xml:space="preserve">1. Open the sunbird portal
2. Login with valid credentials
3. Click on Course tab
4. Search any course 
5. Click on course card
6. Use tab and shift tab to select all elements and observe
</t>
    </r>
    <r>
      <rPr>
        <rFont val="&quot;Trebuchet MS&quot;"/>
        <b/>
        <color theme="1"/>
        <sz val="11.0"/>
      </rPr>
      <t>Scenario2</t>
    </r>
    <r>
      <rPr>
        <rFont val="&quot;Trebuchet MS&quot;"/>
        <b/>
        <color theme="1"/>
        <sz val="11.0"/>
      </rPr>
      <t>:
1. Open the sunbird portal
2. Login with valid credentials
3. Click on Course tab
4. Search any course 
5. Click on course card
6.use tab and shift tab travers through all elements and observe</t>
    </r>
  </si>
  <si>
    <t xml:space="preserve">The focus should be seen on all the elements with the 2px padding 
============
The focus order should be logical in usage </t>
  </si>
  <si>
    <t xml:space="preserve">Verify that the Course toc page text elements are marked Heading </t>
  </si>
  <si>
    <t>1. Open the sunbird portal
2. Login with valid credentials
3. Click on Course tab
4. Search any course 
5. Click on course card 
6.open console and click on the elements and observe if it is marked heading</t>
  </si>
  <si>
    <t>Verify that all the Course toc page input elements have appropriate name role and value 
&gt; Back button role as buton
&gt; Share icon role as button
&gt;Join role as button
&gt; collapse/Expand icon as button
&gt; Start/continue role as button
&gt; Batch details role as button
&gt; Certificate criteria role as button
&gt; Profile data sharing role as button
&gt; credit sharing role as button</t>
  </si>
  <si>
    <t xml:space="preserve">1. Open the sunbird portal
2. Login with Content creator
3. Click on Course tab
4. Search any course 
5. Click on course card &gt; Batch section &gt; Edit
6.open console and observe if all input elements are having appropriate name role and value </t>
  </si>
  <si>
    <t>All the Course toc page input elements have appropriate name role and value 
&gt; Back button role as buton
&gt; Share icon role as button
&gt;Join role as button
&gt; collapse/Expand icon as button
&gt; Start/continue role as button
&gt; Batch details role as button
&gt; Certificate criteria role as button
&gt; Profile data sharing role as button
&gt; credit sharing role as button</t>
  </si>
  <si>
    <t xml:space="preserve">1. Open the Desktop App
2. Login with Content creator
3. Click on Course tab
4. Search any course 
5. Click on course card &gt; Batch section &gt; Edit
6.open console and observe if all input elements are having appropriate name role and value </t>
  </si>
  <si>
    <t xml:space="preserve">Verify that Screenreader announces the Course toc page elements appropriately </t>
  </si>
  <si>
    <t>1. Open the sunbird portal
2. Login with valid credentials
3. Click on Course tab
4. Search any course 
5. Click on course card 
6.Open NVDA and focus on each element and observe</t>
  </si>
  <si>
    <t xml:space="preserve">Verify that the Course toc page has an appropriate name </t>
  </si>
  <si>
    <t xml:space="preserve">1. Open the sunbird portal
2. Login with valid credentials
3. Click on Course tab
4. Search any course 
5. Click on course card 
6. Observe page tab name on top left corner </t>
  </si>
  <si>
    <t>SB-25809</t>
  </si>
  <si>
    <t>Collaborations &amp; Interactions</t>
  </si>
  <si>
    <t>Verify that, When a user accesses Groups, s/he can navigate between the key tabs on the portal and the pages inside these tabs</t>
  </si>
  <si>
    <t>1. NVDA Reader Tool is installed in the system for Sunbird App (Portal)
2. WAVE Evaluation Tool added as extension to chrome</t>
  </si>
  <si>
    <t>1. Open the sunbird app
2. Login as Valid User
3. Activate WAVE extension
4. Use Tab-Index
5. Go to My Groups
6. Go to any Group Card 
7. Press Tab-Index and Press Enter botton
8. Explore All tabs present in the Groups using key tabs</t>
  </si>
  <si>
    <t>1. User must be able to navigate with the help of WAVE Tool
2. Post pressing Tab-Index and hitting Enter button at Group Card, User must be shown the Group details Page</t>
  </si>
  <si>
    <t>Verify that, the user should be able to navigate with the help of screen reader tool (e.g. NVDA) and use these keyboard buttons to select and unselect.</t>
  </si>
  <si>
    <t>1. Open the sunbird app
2. Install NVDA 
3. Login as Valid User
4. Go to My Groups
5. Explore All tabs present in the Groups and use these keyboard buttons to select and unselect.</t>
  </si>
  <si>
    <t>User must be able to navigate with the help of NVDA Reader Tool and use keyboards buttons to select and unselect tabs</t>
  </si>
  <si>
    <t>Verify that, NVDA must work on both Joyful &amp; Classsic theme</t>
  </si>
  <si>
    <t>1. Open the sunbird app
2. Install NVDA 
3. Login as Valid User
4. Go to My Groups
5. Explore All tabs present in the Groups
6. Check this on both Joyful &amp; Classic Theme</t>
  </si>
  <si>
    <t>User must be able to navigate with the help of NVDA Reader Tool on both Joyful &amp; Classic Themes</t>
  </si>
  <si>
    <t>Verify that, follow the tab on a card and click the “enter” button on the card, it will go to the next page.</t>
  </si>
  <si>
    <t>1. Open the sunbird app
2. Login as Valid User
3. Activate WAVE extension
3. Use Tab-Index
4. Go to My Groups
5. Go to any Group Card 
6. Press Enter botton
7. Select Add Activity
8. Press Enter</t>
  </si>
  <si>
    <t>User must be navigated to the next page</t>
  </si>
  <si>
    <t>Verify, missing label in language dropdown</t>
  </si>
  <si>
    <t>1. Open the sunbird app
2. Login as Valid User
3. Activate WAVE extension
3. Use Tab-Index
4. Go to Language Dropdown
5. View the Label</t>
  </si>
  <si>
    <t>Regional language labels must be seen</t>
  </si>
  <si>
    <t>Verify, heading level (card title ) in Group card</t>
  </si>
  <si>
    <t>1. Open the sunbird app
2. Login as Valid User
3. Activate WAVE extension
3. Use Tab-Index
4. Go to My Groups
5. Go to any Group Card 
6. View the heading level</t>
  </si>
  <si>
    <t>All the card must get selected</t>
  </si>
  <si>
    <t>Verify, small text “Admin” text in groups.(font-size changed).</t>
  </si>
  <si>
    <t>1. Open the sunbird app
2. Login as Valid User
3. Activate WAVE extension
3. Use Tab-Index
4. Go to My Groups
5. Go to any Group Card 
6. View the font of "Admin"</t>
  </si>
  <si>
    <t>Font size must have changed</t>
  </si>
  <si>
    <t>SB-25808</t>
  </si>
  <si>
    <t>Verify that all the pages related to Discussion forum needs to accessibility compliant</t>
  </si>
  <si>
    <t>1. Open the sunbird app
2. Install NVDA 
3. Login as Valid User
4. Go to My Groups
5 Go to any Group Card 
6. Click on Discussion Forum Icon</t>
  </si>
  <si>
    <t>All the pages related to Discussion forum needs to accessibility compliant</t>
  </si>
  <si>
    <t>Verify that, When a user accesses DF, s/he can navigate between the key tabs on the portal and mobile app and the pages inside these tabs</t>
  </si>
  <si>
    <t>1. NVDA Reader Tool is installed in the system for SunbirdApp (Portal)
2. WAVE Evaluation Tool added as extension to chrome</t>
  </si>
  <si>
    <t xml:space="preserve">1. Open the sunbird app
2. Install NVDA 
3. Login as Valid User
4.Go to My Groups
5 Go to any Group Card 
6. Click on Discussion Forum Icon
</t>
  </si>
  <si>
    <t>When a user accesses DF, s/he can navigate between the key tabs on the portal and mobile app and the pages inside these tabs</t>
  </si>
  <si>
    <t>1. Open the sunbird app
2. Install NVDA 
3. Login as Valid User
4.Go to My Groups
5 Go to any Group Card 
6. Click on Discussion Forum Icon
7. Explore All tabs present in the DF and use these keyboard buttons to select and unselect.</t>
  </si>
  <si>
    <t>user should be able to navigate with the help of screen reader tool (e.g. NVDA) and use these keyboard buttons to select and unselect.</t>
  </si>
  <si>
    <t xml:space="preserve">Verify that, NVDA must work on both Joyful &amp; Classsic theme
</t>
  </si>
  <si>
    <t>1. Open the sunbird app
2. Install NVDA 
3. Login as Valid User
4. Go to My Groups
5. Explore All tabs present in the DF
6. Check this on both Joyful &amp; Classic Theme</t>
  </si>
  <si>
    <t xml:space="preserve">NVDA must work on both Joyful &amp; Classsic theme
</t>
  </si>
  <si>
    <t>Verify that this feature works on the New DF design</t>
  </si>
  <si>
    <t>1. NVDA Reader Tool is installed in the system for Sunbird App (Portal)
2. WAVE Evaluation Tool added as extension to chrome
3. Enable DF</t>
  </si>
  <si>
    <t>1. Open the sunbird app
2. Install NVDA 
3. Login as Valid User
4. Go to "My Groups"
5  Go to any Group Card
6. Click on any created group 
7. Click on Discussion Forum Icon
8. Check the New DF design</t>
  </si>
  <si>
    <t>This feature works on the New DF design</t>
  </si>
  <si>
    <t xml:space="preserve">Verify that the accessibility is working as expected for selecting and unselecting the values from the dropdowns present </t>
  </si>
  <si>
    <t>NVDA application is installed</t>
  </si>
  <si>
    <t xml:space="preserve">The accessibility should be working as expected for selecting and unselecting the values from the dropdowns present </t>
  </si>
  <si>
    <t xml:space="preserve">Verify that the user is able to select and multi select BMC pop-up on the home page and profile page and the accessibility for both the pop-ups are working as expected without any discrepancy </t>
  </si>
  <si>
    <t xml:space="preserve">1. Open the subird portal
2. Click on any Role avatar (Teacher, Parent, School head &amp; master, Student)
3. Fill the BMC &gt; select/unselect &gt; Submit
4. Fill the locaiton details &gt; select/unselect &gt; Submit
5. Goto profile and observe the details.
6. Click on Edit &gt; Select/unselect role, locations &gt; Submit
7. Click on BMGS edit button &gt; Select/unselect BMGS values &gt; Submit
8. Observe user is able to select and multi select BMC pop-up on the home page and profile page and the accessibility for both the pop-ups are working as expected without any discrepancy </t>
  </si>
  <si>
    <t xml:space="preserve">User should be able to select and multi select BMC pop-up on the home page and profile page and the accessibility for both the pop-ups are working as expected without any discrepancy </t>
  </si>
  <si>
    <t>Verify that the user is able to select the language from the dropdown and the accessibility is working as expected</t>
  </si>
  <si>
    <t>NVDA application should be installed</t>
  </si>
  <si>
    <t>1. Open the subird portal
2. Login with valid credentials / Guest
3. Click on Language option
4. Select the language &gt; Eglish, Kannada, Hindi, Telugu, etc..
5. Use tab and enter button to move he selection of the options 
6. Observe talkback should happen for selected options</t>
  </si>
  <si>
    <t>User should be able to select the language from the dropdown and the accessibility is working as expected</t>
  </si>
  <si>
    <t xml:space="preserve">Verify that the user is able to select the batches (ongoing, upcoming or expired) from the dropdown as a content creator and the accessibility is working as expected </t>
  </si>
  <si>
    <t>- NVDA application should be installed
- User keyboard tab and enter to select the options</t>
  </si>
  <si>
    <t>1. Open the sunbird portal
2. Login as Content creator
3. Search and open newly created course with batch
4. Click on batch option 
5. Select All the batches (Ongoing, Upcoming, Expired)
6. Observe talkback is happening</t>
  </si>
  <si>
    <t xml:space="preserve">User should be able to select the batches (ongoing, upcoming or expired) from the dropdown as a content creator and the accessibility is working as expected </t>
  </si>
  <si>
    <t>Verify that the user is able to select the state from the dropdown for SSO users when Loging in as a State System and the accessibility is working as expected</t>
  </si>
  <si>
    <t>1. Open the sunbird portal
2. Click on Profile icon
3. Click on Login
4. CLick on Login with state system
5. Select the state option &gt; select the state values
6. Observe talkback annoucment happens on selection</t>
  </si>
  <si>
    <t>User should be able to select the state from the dropdown for SSO users when Loging in as a State System and the accessibility is working as expected</t>
  </si>
  <si>
    <t xml:space="preserve">Verify that the user is able to select the year of birth from the login page and the accesibility is working as expected </t>
  </si>
  <si>
    <t>1. Open the sunbird portal
2. Click on Profile icon
3. Click on Login
4. Click on Register here link
5. Enter the name
6. Select the year from dropdown &gt; Continue
7. Observe talkback annoucment happens on selection</t>
  </si>
  <si>
    <t xml:space="preserve">User should be able to select the year of birth from the login page and the accesibility is working as expected </t>
  </si>
  <si>
    <t xml:space="preserve">Verify the user is able to select and unselect the user type, medim ,class, subject and role multi-select dropdown as an org admin and the accessibility is working as expected </t>
  </si>
  <si>
    <t>1. Open the sunbird portal
2. Click on Profile icon
3. Click on Login
4. Login as Admin
5. Goto Profile &gt; click on Search button on top
6. Observe filter and user list is displayed
7. Select/unselect the usertype, medium, class, subject and role option from dropdown
8. Observe talkback annoucment happens on selection</t>
  </si>
  <si>
    <t xml:space="preserve">User should be able to select and unselect the user type, medim ,class, subject and role multi-select dropdown as an org admin and the accessibility is working as expected </t>
  </si>
  <si>
    <t>Verify that once user applied on any filter value and closed , the focus should go back to the same where the filter has applied (stoped)</t>
  </si>
  <si>
    <t xml:space="preserve">1. Open Sunbird Portal
2. Go to course/Digital textbook/Tv classes page
3. Apply the filter 
4. Observe </t>
  </si>
  <si>
    <t>Once user selects any filter value closed , the focus should go back to the same where the filter has applied (stoped)</t>
  </si>
  <si>
    <t>[ED-1919] Portal : Accessibility is not working in the filter section - JIRA (atlassian.net)</t>
  </si>
  <si>
    <t xml:space="preserve">1. Open Desktop App
2. Go to course/Digital textbook/Tv classes page
3. Apply the filter 
4. Observe </t>
  </si>
  <si>
    <t>ED-1919</t>
  </si>
  <si>
    <t xml:space="preserve">Verify the user is able to select the program, resource and Report type from program dashboard and the accessibility should work as expected without any discrepancy </t>
  </si>
  <si>
    <t>- NVDA application should be installed
- User keyboard tab and enter to select the options
- Report should be configured and test data should be available in program dashboard already</t>
  </si>
  <si>
    <t>1. Open the sunbird portal
2. Click on Profile icon
3. Click on Login
4. Login as program designer / program manager
5. Click on profile icon &gt; Program dasboard &gt; Select the Program and resource
6. Observe talkback annoucment happens on selection</t>
  </si>
  <si>
    <t xml:space="preserve">User should be able to select the program, resource and Report type from program dashboard and the accessibility should work as expected without any discrepancy </t>
  </si>
  <si>
    <t xml:space="preserve">Verify that the user should be able to Select parameter , Export As and Select Chart type from reports dashboard and the accessibility should work as expected without any discrepancy </t>
  </si>
  <si>
    <t xml:space="preserve">User should be able to Select parameter , Export As and Select Chart type from reports dashboard and the accessibility should work as expected without any discrepancy </t>
  </si>
  <si>
    <t>SB-29903</t>
  </si>
  <si>
    <t>Verify that the accessibility when registering for a new user has the year of birth selection which is a combination of both search and drop down</t>
  </si>
  <si>
    <t xml:space="preserve">1. Open the sunbird portal
2. Complete the onboarding
3. Click on Login &gt; Register here link
4. Use the tab and enter buttons from keyboard in register page
5. Check for accessibility when registering as a new user 
6. Verify if the the user is able to select the year of birth selection drop down and it is working as expected </t>
  </si>
  <si>
    <t>Observe that the accessibility when registering for a new user has the year of birth selection which is a combination of both search and drop down</t>
  </si>
  <si>
    <t>Verify that the error message can be near the register page so that the accessibility can be smooth</t>
  </si>
  <si>
    <t>Observe that the error message can be near the register page so that the accessibility can be smooth</t>
  </si>
  <si>
    <t>Verify that the on the sunbird home page the profile icon has only one letter and accessibility should work as expected with the voice over</t>
  </si>
  <si>
    <t>1. Open the sunbird portal
2. Login with valid credentials / Guest
3. Observe user lands on home page
4. Use keyboard buttons to select the profile icon on right
5. Observe the talkback announcement should happen</t>
  </si>
  <si>
    <t>Observe that the on the sunbird home page the profile icon has only one letter and accessibility should work as expected with the voice over</t>
  </si>
  <si>
    <t>Verify that the terms and privacy in the footer on Sunbird landing and explore pages are accessible for talking back</t>
  </si>
  <si>
    <t>1. Open the sunbird portal
2. Login with valid credentials / Guest
3. Observe user lands on home page 
4. Use keyboard buttons to select the terms and privacy in the footer
5. Observe the talkback announcement should happen</t>
  </si>
  <si>
    <t>Observe that the terms and privacy in the footer on Sunbird landing and explore pages are accessible for talking back</t>
  </si>
  <si>
    <t>Verify that all the elements in the player are accessible by keyboard alone on portal</t>
  </si>
  <si>
    <t>1. Open the sunbird portal
2. Login with valid credentials / Guest
3. Search and open any content with player
4. Use keyboard buttons to select the elements in the player</t>
  </si>
  <si>
    <t>keyboard accessbility should work for all the elememts in the player on portal</t>
  </si>
  <si>
    <t>1. Open the sunbird portal
2. Login with valid credentials / Guest
3. Search and open any content with player
4. Use keyboard buttons to select the elements in the player
5. Observe the talkback announcement should happen</t>
  </si>
  <si>
    <t xml:space="preserve">All the elements should be appropriate in the player when we test with NVDA announces on portal </t>
  </si>
  <si>
    <t>1. Open the sunbird portal
2. Login with valid credentials / Guest
3. Search and open any questionset player
4. Use keyboard buttons to check/uncheck in the player
5. Observe the talkback announcement should happen</t>
  </si>
  <si>
    <t>NVDA announces status of option (checked or unchecked) should be played in the player on portal</t>
  </si>
  <si>
    <t>Verify that the focus order is as below on portal
Menu icon
previous/next button
question/option
after each question attempt moves to progress bar
in scoreboard sequentially with question number
end page replay and exit</t>
  </si>
  <si>
    <t>1. Open the sunbird portal
2. Login with valid credentials / Guest
3. Search and open any content with player
4. Use keyboard buttons to select below options in the player:
a. enu icon
b. Previous/next button
c. Question/option
d. After each question attempt moves to progress bar
in scoreboard sequentially with question number
end page Replay and Exit
5. Observe focus order of indexing is correctly placed on selection</t>
  </si>
  <si>
    <t xml:space="preserve">The focus order should be as below on portal
Menu icon
previous/next button
question/option
after each question attempt moves to progress bar
in scoreboard sequentially with question number
end page replay and exit
</t>
  </si>
  <si>
    <t>- NVDA application should be installed
- User keyboard tab and enter to select the options
- Resource content should be added with images and videos</t>
  </si>
  <si>
    <t>1. Open the sunbird portal
2. Login with valid credentials / Guest
3. Search and open any content with player
4. Use keyboard buttons to select the images in the player
5. Observe the talkback announcement should happen</t>
  </si>
  <si>
    <t xml:space="preserve">SB-27450
</t>
  </si>
  <si>
    <t>Notifications must be Accessibility Compliant</t>
  </si>
  <si>
    <r>
      <rPr>
        <rFont val="&quot;Trebuchet MS&quot;"/>
        <color theme="1"/>
        <sz val="11.0"/>
      </rPr>
      <t xml:space="preserve">1. Open the </t>
    </r>
    <r>
      <rPr>
        <rFont val="&quot;Trebuchet MS&quot;"/>
        <color rgb="FF000000"/>
        <sz val="11.0"/>
      </rPr>
      <t>https://staging.ntp.net.in/</t>
    </r>
    <r>
      <rPr>
        <rFont val="&quot;Trebuchet MS&quot;"/>
        <color theme="1"/>
        <sz val="11.0"/>
      </rPr>
      <t xml:space="preserve">
2. Install NVDA 
3. Login as Valid User
4.Go to notification icon</t>
    </r>
  </si>
  <si>
    <t>SB-24329</t>
  </si>
  <si>
    <t>Consumption - web</t>
  </si>
  <si>
    <r>
      <rPr>
        <rFont val="&quot;Trebuchet MS&quot;"/>
        <color theme="1"/>
        <sz val="11.0"/>
      </rPr>
      <t>Verify that</t>
    </r>
    <r>
      <rPr>
        <rFont val="&quot;Trebuchet MS&quot;"/>
        <color theme="1"/>
        <sz val="11.0"/>
      </rPr>
      <t xml:space="preserve"> user is able to navigate using the keyboard keys to select and unselect any content using the screen reader too</t>
    </r>
    <r>
      <rPr>
        <rFont val="&quot;Trebuchet MS&quot;"/>
        <color theme="1"/>
        <sz val="11.0"/>
      </rPr>
      <t>l (eg. NVDA)
Verify in both new theme and old theme</t>
    </r>
  </si>
  <si>
    <t xml:space="preserve">1. Open the sunbird portal
2. Observe that the user is able to use tab keys to navigate and select and unselect the content </t>
  </si>
  <si>
    <r>
      <rPr>
        <rFont val="&quot;Trebuchet MS&quot;"/>
        <color theme="1"/>
        <sz val="11.0"/>
      </rPr>
      <t>Verify that</t>
    </r>
    <r>
      <rPr>
        <rFont val="&quot;Trebuchet MS&quot;"/>
        <color theme="1"/>
        <sz val="11.0"/>
      </rPr>
      <t xml:space="preserve"> user is able to navigate using the keyboard keys to select and unselect any content using the screen reader too</t>
    </r>
    <r>
      <rPr>
        <rFont val="&quot;Trebuchet MS&quot;"/>
        <color theme="1"/>
        <sz val="11.0"/>
      </rPr>
      <t>l (eg. NVDA)
Verify in both new theme and old theme</t>
    </r>
  </si>
  <si>
    <t>SB-30457</t>
  </si>
  <si>
    <t>Verify that in the portal  my course section content cards are accessible on Keyboard tab</t>
  </si>
  <si>
    <t>1. Launch the portal
2. Click on courses tab
3. Observe"by doing Accessbility</t>
  </si>
  <si>
    <t>In  my course section content cards are accessible on Keyboard tab</t>
  </si>
  <si>
    <t>Verify that in the portal there is a video running on practice questions for Accessbility</t>
  </si>
  <si>
    <t>1. Launch the portal
2. Open any content with the video of practice question set
3. Observe""by doing Accessbility"</t>
  </si>
  <si>
    <t>If a video running on practice questions for Accessbility</t>
  </si>
  <si>
    <t>Verify that in the portal in the list of “My courses“ or “my collections“ on top of the page, there is an icon to scroll right and to the left and it should be accessible by keyboard tab</t>
  </si>
  <si>
    <t>1. Launch the portal
2. Click on courses / Collection
3. Observe""by doing Accessbility"</t>
  </si>
  <si>
    <t>Portal in the list of “My courses“ or “my collections“ on top of the page, there is an icon to scroll right and to the left and it should be accessible by keyboard tab</t>
  </si>
  <si>
    <t>Verify that in the portal, In Course toc page, back button is talking back on keyboard accessibility</t>
  </si>
  <si>
    <t>Install NVDA screen reader</t>
  </si>
  <si>
    <t>1. Open the sunbird portal
2. Login with valid credentials
3.Search For any course
4.Open the Course  
5.Observe</t>
  </si>
  <si>
    <t>The portal, In Course toc page, back button is talking back on keyboard accessibility</t>
  </si>
  <si>
    <r>
      <rPr>
        <rFont val="&quot;Trebuchet MS&quot;"/>
        <color rgb="FF172B4D"/>
        <sz val="11.0"/>
      </rPr>
      <t xml:space="preserve">Verify that in the portal,  on clicking on </t>
    </r>
    <r>
      <rPr>
        <rFont val="&quot;Trebuchet MS&quot;"/>
        <color rgb="FF3C78D8"/>
        <sz val="11.0"/>
      </rPr>
      <t>textbook</t>
    </r>
    <r>
      <rPr>
        <rFont val="&quot;Trebuchet MS&quot;"/>
        <color rgb="FF172B4D"/>
        <sz val="11.0"/>
      </rPr>
      <t xml:space="preserve"> toc item, the cursor should take to player (Player)
</t>
    </r>
  </si>
  <si>
    <t>Accessbility</t>
  </si>
  <si>
    <t>1. Launch the portal
2. Click on Digital text book tab
3. Open any content
4. click on textbook toc item
5. Observe</t>
  </si>
  <si>
    <r>
      <rPr>
        <rFont val="&quot;Trebuchet MS&quot;"/>
        <color rgb="FF172B4D"/>
        <sz val="11.0"/>
      </rPr>
      <t xml:space="preserve">Post  clicking on </t>
    </r>
    <r>
      <rPr>
        <rFont val="&quot;Trebuchet MS&quot;"/>
        <color rgb="FF3C78D8"/>
        <sz val="11.0"/>
      </rPr>
      <t>textbook</t>
    </r>
    <r>
      <rPr>
        <rFont val="&quot;Trebuchet MS&quot;"/>
        <color rgb="FF172B4D"/>
        <sz val="11.0"/>
      </rPr>
      <t xml:space="preserve"> toc item, the cursor should take to player (Player)
</t>
    </r>
  </si>
  <si>
    <t>SB-30132</t>
  </si>
  <si>
    <t>Verify that the muti selection filters should be intuitive and accessibility should work as expected</t>
  </si>
  <si>
    <t>Multi selection filters and accessibility should work as exxpected</t>
  </si>
  <si>
    <t xml:space="preserve">1. Launch the staging portal 
2. Go to digital textbooks. courses or all tabs
3.Select the multi-select filters for the medium-class subjects and published user type 
4.Observe </t>
  </si>
  <si>
    <t>The muti selection filters should be intuitive and accessibility should work as expected</t>
  </si>
  <si>
    <t>Verify that if the filter does not have any value then it is not accessible</t>
  </si>
  <si>
    <t>Filter should not have any values</t>
  </si>
  <si>
    <t xml:space="preserve">1. Open the Sunbird portal
2. Go to digital textbooks. courses or all tabs
3.Select the multi-select filters for the medium-class subjects and published user type 
4.Observe "
5. </t>
  </si>
  <si>
    <t>If the filter does not have any value then it is not accessible</t>
  </si>
  <si>
    <t>Consumption - Content Player</t>
  </si>
  <si>
    <t>1. Open staging portal
2. Verify talk back for images</t>
  </si>
  <si>
    <t>Nvda announces images should be appropriate when added in the player on portal</t>
  </si>
  <si>
    <t>1. Open Desktop App
2. Verify talk back for images</t>
  </si>
  <si>
    <r>
      <rPr>
        <rFont val="&quot;Trebuchet MS&quot;"/>
        <color theme="1"/>
        <sz val="11.0"/>
      </rPr>
      <t xml:space="preserve">Verify that user is able to </t>
    </r>
    <r>
      <rPr>
        <rFont val="&quot;Trebuchet MS&quot;"/>
        <b/>
        <color theme="1"/>
        <sz val="11.0"/>
      </rPr>
      <t>apply filters on all tabs</t>
    </r>
    <r>
      <rPr>
        <rFont val="&quot;Trebuchet MS&quot;"/>
        <color theme="1"/>
        <sz val="11.0"/>
      </rPr>
      <t xml:space="preserve"> using the </t>
    </r>
    <r>
      <rPr>
        <rFont val="&quot;Trebuchet MS&quot;"/>
        <b/>
        <color theme="1"/>
        <sz val="11.0"/>
      </rPr>
      <t>Keyboard keys</t>
    </r>
    <r>
      <rPr>
        <rFont val="&quot;Trebuchet MS&quot;"/>
        <color theme="1"/>
        <sz val="11.0"/>
      </rPr>
      <t xml:space="preserve">
Verify in both new theme and old theme</t>
    </r>
  </si>
  <si>
    <t>"1. Open Sunbird Portal.
2. Login with guest / valid credential.
3. Click on All Tabs.
4. Observe."</t>
  </si>
  <si>
    <r>
      <rPr>
        <rFont val="&quot;Trebuchet MS&quot;"/>
        <color theme="1"/>
        <sz val="11.0"/>
      </rPr>
      <t xml:space="preserve">Verify that user is able to </t>
    </r>
    <r>
      <rPr>
        <rFont val="&quot;Trebuchet MS&quot;"/>
        <b/>
        <color theme="1"/>
        <sz val="11.0"/>
      </rPr>
      <t>apply filters on all tabs</t>
    </r>
    <r>
      <rPr>
        <rFont val="&quot;Trebuchet MS&quot;"/>
        <color theme="1"/>
        <sz val="11.0"/>
      </rPr>
      <t xml:space="preserve"> using the </t>
    </r>
    <r>
      <rPr>
        <rFont val="&quot;Trebuchet MS&quot;"/>
        <b/>
        <color theme="1"/>
        <sz val="11.0"/>
      </rPr>
      <t>Keyboard keys</t>
    </r>
    <r>
      <rPr>
        <rFont val="&quot;Trebuchet MS&quot;"/>
        <color theme="1"/>
        <sz val="11.0"/>
      </rPr>
      <t xml:space="preserve">
Verify in both new theme and old theme</t>
    </r>
  </si>
  <si>
    <r>
      <rPr>
        <rFont val="&quot;Trebuchet MS&quot;"/>
        <color theme="1"/>
        <sz val="11.0"/>
      </rPr>
      <t xml:space="preserve">Verify that user is able to </t>
    </r>
    <r>
      <rPr>
        <rFont val="&quot;Trebuchet MS&quot;"/>
        <b/>
        <color theme="1"/>
        <sz val="11.0"/>
      </rPr>
      <t>apply filters on all tabs</t>
    </r>
    <r>
      <rPr>
        <rFont val="&quot;Trebuchet MS&quot;"/>
        <color theme="1"/>
        <sz val="11.0"/>
      </rPr>
      <t xml:space="preserve"> using the </t>
    </r>
    <r>
      <rPr>
        <rFont val="&quot;Trebuchet MS&quot;"/>
        <b/>
        <color theme="1"/>
        <sz val="11.0"/>
      </rPr>
      <t>Keyboard keys</t>
    </r>
    <r>
      <rPr>
        <rFont val="&quot;Trebuchet MS&quot;"/>
        <color theme="1"/>
        <sz val="11.0"/>
      </rPr>
      <t xml:space="preserve">
Verify in both new theme and old theme</t>
    </r>
  </si>
  <si>
    <t>"1. Open Desktop App.
2. Login with guest / valid credential.
3. Click on All Tabs.
4. Observe."</t>
  </si>
  <si>
    <r>
      <rPr>
        <rFont val="&quot;Trebuchet MS&quot;"/>
        <color theme="1"/>
        <sz val="11.0"/>
      </rPr>
      <t xml:space="preserve">Verify that user is able to </t>
    </r>
    <r>
      <rPr>
        <rFont val="&quot;Trebuchet MS&quot;"/>
        <b/>
        <color theme="1"/>
        <sz val="11.0"/>
      </rPr>
      <t>apply filters on all tabs</t>
    </r>
    <r>
      <rPr>
        <rFont val="&quot;Trebuchet MS&quot;"/>
        <color theme="1"/>
        <sz val="11.0"/>
      </rPr>
      <t xml:space="preserve"> using the </t>
    </r>
    <r>
      <rPr>
        <rFont val="&quot;Trebuchet MS&quot;"/>
        <b/>
        <color theme="1"/>
        <sz val="11.0"/>
      </rPr>
      <t>Keyboard keys</t>
    </r>
    <r>
      <rPr>
        <rFont val="&quot;Trebuchet MS&quot;"/>
        <color theme="1"/>
        <sz val="11.0"/>
      </rPr>
      <t xml:space="preserve">
Verify in both new theme and old theme</t>
    </r>
  </si>
  <si>
    <t>AS-IS</t>
  </si>
  <si>
    <r>
      <rPr>
        <rFont val="&quot;Trebuchet MS&quot;"/>
        <color theme="1"/>
        <sz val="11.0"/>
      </rPr>
      <t>Verify that user is able to navigate on the staging porta</t>
    </r>
    <r>
      <rPr>
        <rFont val="&quot;Trebuchet MS&quot;"/>
        <b/>
        <color theme="1"/>
        <sz val="11.0"/>
      </rPr>
      <t xml:space="preserve">l using keyboard "Tab" Key
Verify in new theme </t>
    </r>
  </si>
  <si>
    <t xml:space="preserve">1. Open Sunbird Portal.
2. Login with guest / valid credential.
3. Click on Profile icon.
4. Click on switch to classic theme.
5. Click on Home Tab.
6. Press Tab key.
7. Observe.
</t>
  </si>
  <si>
    <r>
      <rPr>
        <rFont val="&quot;Trebuchet MS&quot;"/>
        <color theme="1"/>
        <sz val="11.0"/>
      </rPr>
      <t>Verify that user is able to navigate on the staging porta</t>
    </r>
    <r>
      <rPr>
        <rFont val="&quot;Trebuchet MS&quot;"/>
        <b/>
        <color theme="1"/>
        <sz val="11.0"/>
      </rPr>
      <t xml:space="preserve">l using keyboard "Tab" Key
Verify in  new theme </t>
    </r>
  </si>
  <si>
    <t>userAbleToPerformKeyboardEventInNewTheme</t>
  </si>
  <si>
    <r>
      <rPr>
        <rFont val="&quot;Trebuchet MS&quot;"/>
        <color theme="1"/>
        <sz val="11.0"/>
      </rPr>
      <t>Verify that user is able to navigate on the staging porta</t>
    </r>
    <r>
      <rPr>
        <rFont val="&quot;Trebuchet MS&quot;"/>
        <b/>
        <color theme="1"/>
        <sz val="11.0"/>
      </rPr>
      <t>l using keyboard "Tab" Key
Verify in old theme</t>
    </r>
  </si>
  <si>
    <t xml:space="preserve">
1. Open Sunbird Portal.
2. Login with guest / valid credential.
3. Click on Profile icon.
4. Click on switch to Classic theme.
5. Click on Home Tab.
6. Press Tab key.
7. Observe.</t>
  </si>
  <si>
    <r>
      <rPr>
        <rFont val="&quot;Trebuchet MS&quot;"/>
        <color theme="1"/>
        <sz val="11.0"/>
      </rPr>
      <t>Verify that user is able to navigate on the staging porta</t>
    </r>
    <r>
      <rPr>
        <rFont val="&quot;Trebuchet MS&quot;"/>
        <b/>
        <color theme="1"/>
        <sz val="11.0"/>
      </rPr>
      <t>l using keyboard "Tab" Key
Verify in old theme</t>
    </r>
  </si>
  <si>
    <t>userAbleToPerformKeyboardEventInOldTheme</t>
  </si>
  <si>
    <r>
      <rPr>
        <rFont val="&quot;Trebuchet MS&quot;"/>
        <color theme="1"/>
        <sz val="11.0"/>
      </rPr>
      <t>Verify that user is able</t>
    </r>
    <r>
      <rPr>
        <rFont val="&quot;Trebuchet MS&quot;"/>
        <color theme="1"/>
        <sz val="11.0"/>
      </rPr>
      <t xml:space="preserve"> to navigate using the keyboard keys inside every tab (digital Textbook, Courses, TV classes and All tabs)
Verify in both new theme and old theme</t>
    </r>
  </si>
  <si>
    <t>1. Open Sunbird Portal.
2. Login with guest / valid credential.
3. Click on Tabs(Digital Textbook , Course , TV Classes , All Tabs).
4. Observe.</t>
  </si>
  <si>
    <r>
      <rPr>
        <rFont val="&quot;Trebuchet MS&quot;"/>
        <color theme="1"/>
        <sz val="11.0"/>
      </rPr>
      <t>Verify that user is able</t>
    </r>
    <r>
      <rPr>
        <rFont val="&quot;Trebuchet MS&quot;"/>
        <color theme="1"/>
        <sz val="11.0"/>
      </rPr>
      <t xml:space="preserve"> to navigate using the keyboard keys inside every tab (digital Textbook, Courses, TV classes and All tabs)
Verify in both new theme and old theme</t>
    </r>
  </si>
  <si>
    <t>verifyClickingOnAllTabsByKeyboardEventsForAllTypesOfThemes</t>
  </si>
  <si>
    <r>
      <rPr>
        <rFont val="&quot;Trebuchet MS&quot;"/>
        <color theme="1"/>
        <sz val="11.0"/>
      </rPr>
      <t>Verify that user is able to open any content, play and consume the content using keyboard key</t>
    </r>
    <r>
      <rPr>
        <rFont val="&quot;Trebuchet MS&quot;"/>
        <color theme="1"/>
        <sz val="11.0"/>
      </rPr>
      <t>s (tab, arrow keys and enter, etc)
Verify in both new theme and old theme</t>
    </r>
  </si>
  <si>
    <t>1. Open Sunbird Portal.
2. Login with guest / valid credential.
3. tap keys(tab , arrow keys and enter , etc).
4. Observe.</t>
  </si>
  <si>
    <t>Verify that user is play and consume the content using keyboard keys (tab, arrow keys and enter, etc)
Verify in  new theme</t>
  </si>
  <si>
    <t>playAndConsumeContentUsingKeyboardKeysInNewTheme</t>
  </si>
  <si>
    <r>
      <rPr>
        <rFont val="&quot;Trebuchet MS&quot;"/>
        <color theme="1"/>
        <sz val="11.0"/>
      </rPr>
      <t>Verify that user is able to open any content, play and consume the content using keyboard key</t>
    </r>
    <r>
      <rPr>
        <rFont val="&quot;Trebuchet MS&quot;"/>
        <color theme="1"/>
        <sz val="11.0"/>
      </rPr>
      <t>s (tab, arrow keys and enter, etc)
Verify in both new theme and old theme</t>
    </r>
  </si>
  <si>
    <t>Verify that user is play and consume the content using keyboard keys (tab, arrow keys and enter, etc)
Verify in old theme</t>
  </si>
  <si>
    <t>performKeyboardEventAndPlayContentInOldTheme</t>
  </si>
  <si>
    <t>TV classes</t>
  </si>
  <si>
    <t>Verify all the element in the tv classes tab page background to text contrast ratio greater that 4.5:1</t>
  </si>
  <si>
    <t>"1.Open the url 
2.Go to the login page 
3.Login with valid credentials
4. Go to tv calsses toc page
5.Run the Wave Tool and observe "</t>
  </si>
  <si>
    <t>1.Open URL 
2.Go to TV classes page 
3.Observe</t>
  </si>
  <si>
    <t>Verify that the filter dropdowns are accessible by keyboard</t>
  </si>
  <si>
    <t>1. Open Sunbird portal
2. Go to Tv classes
3. Apply the filters
4. Observe</t>
  </si>
  <si>
    <t>The filter dropdowns should be accessible by keyboard</t>
  </si>
  <si>
    <t xml:space="preserve">selected element should have 2px padding around it to make it visible as selected </t>
  </si>
  <si>
    <t>1.Open the URL
2.Go to the TV classes page 
3.use tab and shift tab to select all elements and observe</t>
  </si>
  <si>
    <t>1.Open the URL
2.Go to the TV classes page 
3.use tab and shift tab travers through all elements and observe</t>
  </si>
  <si>
    <t>1.Open the URL
2.Go to the Tv classes tab 
3.open console and click on the Sunbird and observe if it is marked heading</t>
  </si>
  <si>
    <t xml:space="preserve">All tab </t>
  </si>
  <si>
    <t>Verify all the element in the all  tab page background to text contrast ratio greater that 4.5:1</t>
  </si>
  <si>
    <t xml:space="preserve">1.Open the url 
2.Go to the login page 
3.Login with valid credentials
4. Go to All tab
5.Run the Wave Tool and observe </t>
  </si>
  <si>
    <t xml:space="preserve">Selected element should have 2px padding around it to make it visible as selected </t>
  </si>
  <si>
    <t>1.Open the URL
2.Go to the all tab page
3.use tab and shift tab to select all elements and observe</t>
  </si>
  <si>
    <t>Selected element should have 2px padding around it to make it visible as selected</t>
  </si>
  <si>
    <t xml:space="preserve">Verify that the focus order is logical in usage </t>
  </si>
  <si>
    <t>1.Open the URL
2.Go to the all tab page 
3.use tab and shift tab travers through all elements and observe</t>
  </si>
  <si>
    <t>1.Open the URL
2.Go to the All tab page 
3.use tab and shift tab travers through all elements and observe</t>
  </si>
  <si>
    <t>1.Open URL 
2.Go to tv classes  page 
3.Open NVDA and focus on each element and observe</t>
  </si>
  <si>
    <t>Verify that user is able to navigate on the Desktop app using keyboard All Tab Key
Verify in both new theme and old theme</t>
  </si>
  <si>
    <t>Install NVDA reader</t>
  </si>
  <si>
    <t>1. Launch the desktop app.(online)
2 Login as valid user.
3.Navigate through keyboard tab for both new and old theme
for new and old theme</t>
  </si>
  <si>
    <t>User is able to navigate on the Desktop app using keyboard all tabs Key
Verify in both new theme and old theme</t>
  </si>
  <si>
    <t>ETA</t>
  </si>
  <si>
    <t>Verify that user is able to navigate using the keyboard keys inside every tab (downloads , digital Textbook, Courses, TV classes and All tabs) in the desktop app
Verify in both new theme and old theme</t>
  </si>
  <si>
    <t>1. Launch the desktop app.(online)
2 Login as valid user.
3.Navigate through keyboard to select each tab (downloads , digital Textbook, Courses, TV classes and All tabs) for both old and new theme</t>
  </si>
  <si>
    <t>User is able to navigate using the keyboard keys inside every tab (downloads , digital Textbook, Courses, TV classes and All tabs) in the desktop app
Verify in both new theme and old theme</t>
  </si>
  <si>
    <t>Verify that user is able to apply filters on all tabs using the Keyboard keys  in the desktop app
Verify in both new theme and old theme</t>
  </si>
  <si>
    <t>1. Launch the desktop app.
2 Login as valid user.
3.Navigate through keyboard to apply filter on all tabs in the desktop app for new and old theme</t>
  </si>
  <si>
    <t>User is able to apply filters on all tabs using the Keyboard keys  in the desktop app
Verify in both new theme and old theme</t>
  </si>
  <si>
    <t>Verify that user is able to open any content, play and consume the content using keyboard keys (tab, arrow keys and enter, etc)  in the desktop app
Verify in both new theme and old theme</t>
  </si>
  <si>
    <t>1. Launch the desktop app.(online)
2 Login as valid user.
3.Navigate through keyboard to open any content, play and consume the content for new and old theme</t>
  </si>
  <si>
    <t>User is able to open any content, play and consume the content using keyboard keys (tab, arrow keys and enter, etc)  in the desktop app
Verify in both new theme and old theme</t>
  </si>
  <si>
    <t>Verify that user is able to navigate using the keyboard keys to select and unselect any content using the screen reader tool (eg. NVDA)  in the desktop app
Verify in both new theme and old theme</t>
  </si>
  <si>
    <t>1. Launch the desktop app.(online)
2 Login as valid user.
3.Navigate through keyboard to select and unselect any content for new and old theme</t>
  </si>
  <si>
    <t>User is able to navigate using the keyboard keys to select and unselect any content using the screen reader tool (eg. NVDA)  in the desktop app
Verify in both new theme and old theme</t>
  </si>
  <si>
    <t xml:space="preserve">Verify that user is be able to use keyboard tab and space bar to select the DOB field dropdown and search text box and talkback should be announced </t>
  </si>
  <si>
    <t>- NVDA tool should be installed and enabled</t>
  </si>
  <si>
    <t>1. Open the desktop app
2. Click on profile icon &gt; Login &gt; Register here link
3. Navigate by using keyboard tab
4. Goto DOB fied and observe the talkback</t>
  </si>
  <si>
    <t xml:space="preserve">User should be able to use keyboard tab and space bar to select the DOB field dropdown and search text box and talkback should be announced </t>
  </si>
  <si>
    <t>1. Open the desktop app
2. Click on Profile icon &gt; Login &gt; Click on register</t>
  </si>
  <si>
    <t>Verify that on the desktop app home page the profile icon has only one letter and accessibility should work as expected with the voice over (talkback)</t>
  </si>
  <si>
    <t>1. Open the desktop app
2. Click on Profile icon &gt; Login &gt; Login with valid credentials
3. Navigate by using keyboard tab to select profile Icon
4. Observe the talk back</t>
  </si>
  <si>
    <t>If user uses the keyboard tab to select profile icon with NVDA enabled then talkback should be announced</t>
  </si>
  <si>
    <t>Verify that on the desktop app the terms and privacy in the footer on Sunbird landing and explore pages are accessible for talkback</t>
  </si>
  <si>
    <t>1. Open the desktop app
2. Click on Profile icon &gt; Login &gt; Login with valid credentials
3. Navigate by using keyboard tab to select the Terms and privacy text in any page
4. Observe the talkback</t>
  </si>
  <si>
    <t>If user uses the keyboard tab to select Terms and privacy text in footer on any pages with NVDA enabled then talkback should be announced</t>
  </si>
  <si>
    <t>ED-200</t>
  </si>
  <si>
    <t>5..0.1</t>
  </si>
  <si>
    <t>Reference learning Desktop app</t>
  </si>
  <si>
    <t>user org</t>
  </si>
  <si>
    <t>Verify that all the elements in the player announce appropriately</t>
  </si>
  <si>
    <t>Install the NVDA App</t>
  </si>
  <si>
    <t>1. Open the desktop app
2. Click on profile icon &gt;Login &gt; Login with valid credentials
3. Search and Open any mp4 content card.
4. Open NVDA application.
5. Observe the all the elements are appropriate in the player with NVDA announces.</t>
  </si>
  <si>
    <t>All the elements in the player should announce appropriately</t>
  </si>
  <si>
    <t>Verify that the change preference button follows the 
accessibility guidelines. (Keyboard accessibility)
1. Logged in User
2. Guest User</t>
  </si>
  <si>
    <t xml:space="preserve">1. Launch the Offline desktop app
2. Login with guest user
3. Observe that the keyboard accessibility is available for the change preferences button 
1. Launch the Offline desktop app
2. Login with valid user
3. Observe that the keyboard accessibility is available for the change preferences button 
</t>
  </si>
  <si>
    <t>Observe that the change preference button follows the 
accessibility guidelines. (Keyboard accessibility)
1. Logged in User
2. Guest User</t>
  </si>
  <si>
    <t>Verify that in offline mode accessibility is enabled and the user is able to consume the question set in offline mode</t>
  </si>
  <si>
    <t xml:space="preserve">enable the accessibility </t>
  </si>
  <si>
    <t>1. Launch the Offline desktop app
2. Login with valid credentials
3. search and download the whole question set
4. turn off the internet
5. search that same whole question set in download section
6. Navigate using keyboard
7. observe user is able to consume the question set in offline mode</t>
  </si>
  <si>
    <t>In offline mode accessibility is enabled and the user is able to consume the question in offline mode</t>
  </si>
  <si>
    <t>Ed-2317</t>
  </si>
  <si>
    <t>Tc_164</t>
  </si>
  <si>
    <t>Verify that in the portal, Skip to Main content, Accessebility Corner, Site Map fields should work through Accessibility</t>
  </si>
  <si>
    <t>Use Keyboard without Mouse</t>
  </si>
  <si>
    <t>1.Open Sunbird Portal
2.Click on the Skip to main content, Accessibility corner, Site Map links
3.Observe</t>
  </si>
  <si>
    <t>Skip to Main content, Accessebility Corner, Site Map fields should work through Accessibility</t>
  </si>
  <si>
    <t>https://project-sunbird.atlassian.net/browse/ED-2512</t>
  </si>
  <si>
    <t>1. Open the desktop app
2. Click on profile icon
3. Click on Login
4. Login with valid credentials
5. Go to digital textbooks. courses or all tabs
6. Use keyboard tab and space to Select and enter to multi-select filters for the medium-class subjects and published user type 
7. Observe accessiblilty works fine</t>
  </si>
  <si>
    <t>1. Open the desktop app
2. Click on profile icon
3. Click on Login
4. Login with valid credentials
5. Go to digital textbooks. courses or all tabs
6. Use keyboard tab and space to Select and enter to multi-select filters for the medium-class subjects and published user type where no values are present
7. Observe it is not accessibe</t>
  </si>
  <si>
    <t>The filter does not have any value then it is not accessible</t>
  </si>
  <si>
    <t xml:space="preserve">Onboarding </t>
  </si>
  <si>
    <t>Verify that all the input elements 'continue' button have appropriate role as button</t>
  </si>
  <si>
    <t>1.open Sunbird portal
2.while on boarding select the role 
3.inspect the element  continue and observe</t>
  </si>
  <si>
    <t>All the input elements 'continue' button have appropriate role as button</t>
  </si>
  <si>
    <t>Verify that screenreader announces the elements  and status appropriately in the role selection popup</t>
  </si>
  <si>
    <t>Should have installed NVDA software</t>
  </si>
  <si>
    <t>1.Open URL
2.Go to login page 
3.while Onboarding ,Open NVDA and focus on each element and observe</t>
  </si>
  <si>
    <t>Verify that in language screen if user selects Hindi or English then, TalkBack should not announce content that is not seen visually and is intended to be hidden from all users.</t>
  </si>
  <si>
    <t>- Talkback should have been enabled in mobile</t>
  </si>
  <si>
    <t>1. Open the sunbird mobile app
2. Tap on Hindi or English language
3. Observe the talkback announcement</t>
  </si>
  <si>
    <t>TalkBack should not announce content that is not seen visually and is intended to be hidden from all users.
It should announce the language selected only.</t>
  </si>
  <si>
    <t>Verify if guest user onboards appilcation for first time, role selection screen is tapped then, Talkback should announce as : "Teacher, Student, Header teacher, Parent".</t>
  </si>
  <si>
    <t>1. Open the sunbird mobile app
2. Login as Guest
3. Select the language &gt; Submit
4. Select any Roles 
5. Observe the talkback announcement</t>
  </si>
  <si>
    <t>Talkback should announce as : "Teacher, Student, Header teacher, Parent and others".</t>
  </si>
  <si>
    <t>SB-30048</t>
  </si>
  <si>
    <t>Verify that in mobile during onboarding talk back should announce back button in language selection page and role selection page</t>
  </si>
  <si>
    <t>User should install the build and open enable talk back</t>
  </si>
  <si>
    <t>1. Open sunbird mobile app
2. Enable talk back
3. Select language
4. Click on App back button and listen the talk back
5. Select role
6. Click on App back button and listen the talk back</t>
  </si>
  <si>
    <t>During onboarding talk back should announce back button</t>
  </si>
  <si>
    <t>Verify in QR scanner screen while onboarding the popup message is shown for user to allow and deny the permission then, TalkBack should announces  as : "SUNBIRD uses camera permissions to scan QR codes".</t>
  </si>
  <si>
    <t>1. Open the sunbird mobile app
2. Select the language &gt; Role
3. Observe the Qr code scanner screen with BMCS appears
4. Observe The message "SUNBIRD uses camera permissions to scan QR codes, Settings" appears on the screen
5. Observe the talkback announcement</t>
  </si>
  <si>
    <t xml:space="preserve"> TalkBack should announces  as : "SUNBIRD uses camera permissions to scan QR codes, Settings".</t>
  </si>
  <si>
    <t>Verify that in mobile during onboarding while selecting the board, medium talk back announces the board, medium</t>
  </si>
  <si>
    <t>1. Open sunbird mobile app
2. Select language
3. Select role
4. Enable talk back
5. Click on Select board
6. Listen the talk back
7. Click on medium
8. Listen to talk back</t>
  </si>
  <si>
    <t>During onboarding while selecting the board, medium talk back announces the board, medium</t>
  </si>
  <si>
    <t>Verify that in mobile during onboarding for the board and medium fields, talk back announces whether it is single select or multi select</t>
  </si>
  <si>
    <t>1. Open sunbird mobile app
2. Select language
3. Select role
4. Enable talk back
5. Click on Select board
6. Listen the talk back
7. Click on medium
8. Listen to talk back</t>
  </si>
  <si>
    <t>During onboarding for the board, medium talk back announces whether it is single select or multi select</t>
  </si>
  <si>
    <t>Veify if user onboards for the first time and submits the location details then, TalkBack should announce "Profile updated successfully"</t>
  </si>
  <si>
    <t>1. Open the sunbird mobile app
2. Select the language &gt; Role &gt; BMCS
3. Select the location &gt; Submit
4. Observe the talkback announcement</t>
  </si>
  <si>
    <t>TalkBack should announce as "Profile updated successfully"</t>
  </si>
  <si>
    <t>Keyclock Page</t>
  </si>
  <si>
    <t>Verify that all the elements in the login page is accessible by Swipe right when Accessiblity Talk back action is enabled</t>
  </si>
  <si>
    <t>should have enabled talkback in mobile settings</t>
  </si>
  <si>
    <t>1. Open the sunbird mobile app
2. Complete onboarding
3. Click on Profile page
4. Click on Login button and Enable Accessibility Talk back
5. Swipe up the login page</t>
  </si>
  <si>
    <t>The elements in the login page should be accessible by Swipe when Accessiblity Talk back action is enabled</t>
  </si>
  <si>
    <r>
      <rPr>
        <rFont val="&quot;Trebuchet MS&quot;"/>
        <color theme="1"/>
        <sz val="11.0"/>
      </rPr>
      <t xml:space="preserve">Verify that the focus is seen on selected login page element with 2 px padding 
&amp;
Verify that the focus order is logical in usage 
</t>
    </r>
    <r>
      <rPr>
        <rFont val="&quot;Trebuchet MS&quot;"/>
        <b/>
        <color theme="1"/>
        <sz val="11.0"/>
      </rPr>
      <t>Note</t>
    </r>
    <r>
      <rPr>
        <rFont val="&quot;Trebuchet MS&quot;"/>
        <color theme="1"/>
        <sz val="11.0"/>
      </rPr>
      <t xml:space="preserve">: The navigation order of focusable elements MUST be logical and intuitive. 
</t>
    </r>
    <r>
      <rPr>
        <rFont val="&quot;Trebuchet MS&quot;"/>
        <b/>
        <color theme="1"/>
        <sz val="11.0"/>
      </rPr>
      <t>Ex</t>
    </r>
    <r>
      <rPr>
        <rFont val="&quot;Trebuchet MS&quot;"/>
        <color theme="1"/>
        <sz val="11.0"/>
      </rPr>
      <t xml:space="preserve">: Focusable elements include links, form inputs and controls, buttons..etc.. </t>
    </r>
  </si>
  <si>
    <r>
      <rPr>
        <rFont val="&quot;Trebuchet MS&quot;"/>
        <b/>
        <color theme="1"/>
        <sz val="11.0"/>
      </rPr>
      <t xml:space="preserve">Scenario1:
</t>
    </r>
    <r>
      <rPr>
        <rFont val="&quot;Trebuchet MS&quot;"/>
        <b/>
        <color theme="1"/>
        <sz val="11.0"/>
      </rPr>
      <t xml:space="preserve">1. Open the sunbird mobile app
2. Complete onboarding
3. Click on Profile page
4. Click on Login button and Enable Accessibility Talk back
5. Click on all the elements and Observe
</t>
    </r>
    <r>
      <rPr>
        <rFont val="&quot;Trebuchet MS&quot;"/>
        <b/>
        <color theme="1"/>
        <sz val="11.0"/>
      </rPr>
      <t>Scenario2</t>
    </r>
    <r>
      <rPr>
        <rFont val="&quot;Trebuchet MS&quot;"/>
        <b/>
        <color theme="1"/>
        <sz val="11.0"/>
      </rPr>
      <t>:
1. Open the sunbird mobile app
2. Complete onboarding
3. Click on Profile page
4. Click on Login button and Enable Accessibility Talk back
5. Traverse through all the elements by swiping and Observe</t>
    </r>
  </si>
  <si>
    <t xml:space="preserve">Selected element should have 2px padding around it to make it visible as selected 
=======
The focus order should be logical in usage </t>
  </si>
  <si>
    <t>Verify that the accessibilty Talk back announces as "Welcome to Sunbird heading" in the Login page</t>
  </si>
  <si>
    <t>1. Open the sunbird mobile app
2. Complete onboarding
3. Click on Profile page
4. Click on login button
5. Click on "Login with Sunbird"
6. Enable Accessibility Talk back
7. Click on "Welcome to Sunbird"
8. Observe</t>
  </si>
  <si>
    <t>The accessibilty Talk back should announce as "Welcome to Sunbird heading"</t>
  </si>
  <si>
    <t>Verify that all the input element is announced as "Forgot Password link" when accessibilty Talk back functionality is enabled in the Login page</t>
  </si>
  <si>
    <t xml:space="preserve">- should have enabled talkback in mobile settings
- Links: Forget password 
</t>
  </si>
  <si>
    <t>1. Open the sunbird mobile app
2. Complete onboarding
3. Click on Profile page
4. Click on login button
5. Enable Accessibility Talk back
6. Click on "Forgot password?"
7. Observe</t>
  </si>
  <si>
    <t>All the input element should be announced as "Forgot Password link" when accessibilty Talk back functionality is enabled</t>
  </si>
  <si>
    <t>Verify that all the input element is announced as "Register here link" when accessibilty Talk back functionality is enabled in the Login page</t>
  </si>
  <si>
    <r>
      <rPr>
        <rFont val="&quot;Trebuchet MS&quot;"/>
        <color theme="1"/>
        <sz val="11.0"/>
      </rPr>
      <t xml:space="preserve">- should have enabled talkback in mobile settings
- </t>
    </r>
    <r>
      <rPr>
        <rFont val="&quot;Trebuchet MS&quot;"/>
        <b/>
        <color theme="1"/>
        <sz val="11.0"/>
      </rPr>
      <t>Links</t>
    </r>
    <r>
      <rPr>
        <rFont val="&quot;Trebuchet MS&quot;"/>
        <color theme="1"/>
        <sz val="11.0"/>
      </rPr>
      <t xml:space="preserve">: Register here
</t>
    </r>
  </si>
  <si>
    <t>1. Open the sunbird mobile app
2. Complete onboarding
3. Click on Profile page
4. Click on login button
5. Enable Accessibility Talk back
6. Click on "Register here"
7. Observe</t>
  </si>
  <si>
    <t>All the input element should be announced as "Register here link" when accessibilty Talk back functionality is enabled</t>
  </si>
  <si>
    <t>Verify that all the input element is announced as "Login Button double tap to activate" when accessibilty Talk back functionality is enabled in the Login page</t>
  </si>
  <si>
    <t xml:space="preserve">- should have enabled talkback in mobile settings
</t>
  </si>
  <si>
    <t>1. Open the sunbird mobile app
2. Complete onboarding
3. Click on Profile page
4. Click on login button
5. Enable Accessibility Talk back
6. Click on "Login"
7. Observe</t>
  </si>
  <si>
    <t>All the input element should be announced as "Login Button double tap to activate" when accessibilty Talk back functionality is enabled</t>
  </si>
  <si>
    <t>Verify that all the input element is announced as "Signin with Google Button double tap to activate" when accessibilty Talk back functionality is enabled in the Login page</t>
  </si>
  <si>
    <t>1. Open the sunbird mobile app
2. Complete onboarding
3. Click on Profile page
4. Click on login button
5. Enable Accessibility Talk back
6. Click on "Signin with Google"
7. Observe</t>
  </si>
  <si>
    <t>All the input element should be announced as "Signin with Google Button double tap to activate" when accessibilty Talk back functionality is enabled</t>
  </si>
  <si>
    <t>Verify that all the input element is announced as "Login with State System Button double tap to activate" when accessibilty Talk back functionality is enabled in Login page</t>
  </si>
  <si>
    <t>1. Open the sunbird mobile app
2. Complete onboarding
3. Click on Profile page
4. Click on login button
5. Enable Accessibility Talk back
6. Click on "Signin with State System"
7. Observe</t>
  </si>
  <si>
    <t>All the input element should be announced as "Login with State System Button double tap to activate" when accessibilty Talk back functionality is enabled</t>
  </si>
  <si>
    <t xml:space="preserve">Verify that the accessibility Talk back announces all the elements appropriately in Login page </t>
  </si>
  <si>
    <t>1. Open the sunbird mobile app
2. Complete onboarding
3. Click on Profile page
4. Click on login button
5. Click on  and observe</t>
  </si>
  <si>
    <t xml:space="preserve">The accessibility Talk back should announce the elements appropriately </t>
  </si>
  <si>
    <t>Register</t>
  </si>
  <si>
    <t>Verify with TalkBack on and user swipe to "Mobile Number" or "Email address" radio buttons in register page then, TalkBack should announces label that corresponds as the visual label."Checked, radio button, Mobile number"</t>
  </si>
  <si>
    <t>1. Open the sunbird mobile app
2. Login as Guest
3. Tap on 3 dotted menu or goto profile &gt; Login
4. Tap on Register here link
5. Tap on Mobile number and Email address radio button
5. Observe the talkback announcement</t>
  </si>
  <si>
    <r>
      <rPr>
        <rFont val="&quot;Trebuchet MS&quot;"/>
        <color theme="1"/>
        <sz val="11.0"/>
      </rPr>
      <t xml:space="preserve">TalkBack announces a label that corresponds to the visual label.
</t>
    </r>
    <r>
      <rPr>
        <rFont val="&quot;Trebuchet MS&quot;"/>
        <b/>
        <color theme="1"/>
        <sz val="11.0"/>
      </rPr>
      <t>For ex:</t>
    </r>
    <r>
      <rPr>
        <rFont val="&quot;Trebuchet MS&quot;"/>
        <color theme="1"/>
        <sz val="11.0"/>
      </rPr>
      <t xml:space="preserve"> "Checked, radio button, Mobile number" </t>
    </r>
  </si>
  <si>
    <t>Verify that all the elements in the role selction popup is accessible by Swipe when Accessiblity Talk back action is enabled in Profile page</t>
  </si>
  <si>
    <t>1. Open the sunbird mobile app
2. Login with valid credentials
3. Goto profile
4. Click on edit
5. Click on role option
6. Swipe the dropdown value and observe</t>
  </si>
  <si>
    <t>All the elements in the role selction popup should be accessible by Swipe when Accessiblity Talk back action is enabled</t>
  </si>
  <si>
    <t>Verify that the focus is seen on selected element with 2 px padding in Profile page</t>
  </si>
  <si>
    <t>1. Open the sunbird mobile app
2. Login with valid credentials
3. Goto profile
4. Click on edit
5. Click on role option and observe</t>
  </si>
  <si>
    <t>Verify that all the input element is announced as "Button double tap to activate" for Submit button when accessibilty Talk back functionality is enabled in Profile page</t>
  </si>
  <si>
    <t>1. Open the sunbird mobile app
2. Login with valid credentials
3. Goto profile
4. Click on edit
5. Click on role option &gt; Submit
6. Observe talkback announces the button tap</t>
  </si>
  <si>
    <t>All the input element should be announced as "Button double tap to activate" when accessibilty Talk back functionality is enabled</t>
  </si>
  <si>
    <t xml:space="preserve">Verify that accessibility Talk back announces all the elements and satus appropriately of role selection popup in Profile page </t>
  </si>
  <si>
    <t>1. Open the sunbird mobile app
2. Login with valid credentials
3. Goto profile
4. Click on edit
5. Click on role option
6. Observe talkback announces the button tap</t>
  </si>
  <si>
    <t xml:space="preserve">Accessibility Talk back should announce the elements and satus appropriately </t>
  </si>
  <si>
    <t xml:space="preserve">location selection popup </t>
  </si>
  <si>
    <t>Verify that the elements in location popup is accessible by Swiping right when Accessiblity Talk back action is enabled in Profile page</t>
  </si>
  <si>
    <t>1. Open the sunbird mobile app
2. Login with valid credentials
3. Goto profile
4. Click on edit
5. Click on location options
6. Swipe the dropdown value and observe</t>
  </si>
  <si>
    <t>The elements in location popup should be accessible by Swipe when Accessiblity Talk back action is enabled</t>
  </si>
  <si>
    <t xml:space="preserve">Verify that all the elements in the location popup has focus with 2 px padding when Accessibility Talk back is enabled in Profile page </t>
  </si>
  <si>
    <t>1. Open the sunbird mobile app
2. Login with valid credentials
3. Goto profile
4. Click on edit
5. Click on location options and observe</t>
  </si>
  <si>
    <t>Verify that accessibility annouces all the elements in the location popup appropriately in Profile page</t>
  </si>
  <si>
    <t>1. Open the sunbird mobile app
2. Login with valid credentials
3. Goto profile
4. Click on edit
5. Click on location option
6. Observe talkback announces the button tap</t>
  </si>
  <si>
    <t xml:space="preserve">Accessibility should annouce all the elements in the location popup appropriately </t>
  </si>
  <si>
    <t>Verify that all the input element location popup is announced as "Button double tap to activate" when accessibilty Talk back functionality is enabled in Profile page</t>
  </si>
  <si>
    <t>1. Open the sunbird mobile app
2. Login with valid credentials
3. Goto profile
4. Click on edit
5. Double click on location option &gt; Submit
6. Observe talkback announces the button tap</t>
  </si>
  <si>
    <t>563153 / 558660</t>
  </si>
  <si>
    <t>Verify that talk back is announce is happening for Profile menu expand/collapse state of a toggle-type element</t>
  </si>
  <si>
    <t>1. Open the sunbird mobile app
2. Login with valid credentials
3. Goto profile
4. Tap on Menu bar on left
5. Close the menu bar
6. Tap on menu bar again
5. Observe the talk back announcement</t>
  </si>
  <si>
    <t>TalkBack announces: "Menu, Collapsed, double-tap to expand, button", or similar.</t>
  </si>
  <si>
    <t>Verify with TalkBack on and guest user swipe to 'Edit" icon on profile page then, TalkBack should announce a label that corresponds to the function of the control as "Edit Role" or "Edit Board" etc</t>
  </si>
  <si>
    <t>1. Open the sunbird mobile app
2. Login as Guest
3. Goto Profile
4. Tap on Edit buttons for role, BMCS
5. Observe the talkback announcement</t>
  </si>
  <si>
    <r>
      <rPr>
        <rFont val="&quot;Trebuchet MS&quot;"/>
        <color theme="1"/>
        <sz val="11.0"/>
      </rPr>
      <t xml:space="preserve">TalkBack announces a label that corresponds to the function of the control. 
</t>
    </r>
    <r>
      <rPr>
        <rFont val="&quot;Trebuchet MS&quot;"/>
        <b/>
        <color theme="1"/>
        <sz val="11.0"/>
      </rPr>
      <t>For example</t>
    </r>
    <r>
      <rPr>
        <rFont val="&quot;Trebuchet MS&quot;"/>
        <color theme="1"/>
        <sz val="11.0"/>
      </rPr>
      <t>: "Edit Role" or "Edit Board" etc</t>
    </r>
  </si>
  <si>
    <t>Verify that all the elements in the Profile page is accessible by Swipe when Accessiblity Talk back action is enabled</t>
  </si>
  <si>
    <t>1. Open the sunbird mobile app
2. Login with valid credentials
3. Goto profile
6. Double click on all the elements in profile screen
7. Observe talkback is announced</t>
  </si>
  <si>
    <t>All the elements in the Profile page should be accessible by Swipe when Accessiblity Talk back action is enabled</t>
  </si>
  <si>
    <t xml:space="preserve">Verify that the focus is seen on all the elements in profile page with the 2px padding 
&amp;
Verify that the focus order is logical in usage 
Note: The navigation order of focusable elements MUST be logical and intuitive. 
Ex: Focusable elements include links, form inputs and controls, buttons..etc.. </t>
  </si>
  <si>
    <r>
      <rPr>
        <rFont val="&quot;Trebuchet MS&quot;"/>
        <b/>
        <color theme="1"/>
        <sz val="11.0"/>
      </rPr>
      <t xml:space="preserve">Scenario1:
</t>
    </r>
    <r>
      <rPr>
        <rFont val="&quot;Trebuchet MS&quot;"/>
        <b/>
        <color theme="1"/>
        <sz val="11.0"/>
      </rPr>
      <t xml:space="preserve">1. Open the sunbird mobile app
2. Login with valid credentials
3. Goto profile
6. Double click on all the elements in profile screen and observe
</t>
    </r>
    <r>
      <rPr>
        <rFont val="&quot;Trebuchet MS&quot;"/>
        <b/>
        <color theme="1"/>
        <sz val="11.0"/>
      </rPr>
      <t>Scenario2</t>
    </r>
    <r>
      <rPr>
        <rFont val="&quot;Trebuchet MS&quot;"/>
        <b/>
        <color theme="1"/>
        <sz val="11.0"/>
      </rPr>
      <t>:
1. Open the sunbird mobile app
2. Login with valid credentials
3. Goto profile
6. Double click on all the elements in profile screen and observe</t>
    </r>
  </si>
  <si>
    <t xml:space="preserve">The focus should be seen on all the elements with the 2px padding 
===========
The focus order should be logical in usage </t>
  </si>
  <si>
    <t>Verify that the accessibility Talk back announces "My learning heading" in Profile page of Logged in user</t>
  </si>
  <si>
    <t>- Should have enabled talkback in mobile settings
- List: My Learning</t>
  </si>
  <si>
    <t>1. Open the sunbird mobile app
2. Login with valid credentials
3. Goto profile
4. Double click on My learning and observe</t>
  </si>
  <si>
    <t>Accessibility Talk back should announce "My learning heading"</t>
  </si>
  <si>
    <t>Verify that the accessibility Talk back announces "Contributors heading" in Profile page of Logged in user</t>
  </si>
  <si>
    <t>- Should have enabled talkback in mobile settings
- List: Contributors</t>
  </si>
  <si>
    <t>1. Open the sunbird mobile app
2. Login as Content creator
3. Goto profile
4. Double click on My Contributors and observe</t>
  </si>
  <si>
    <t>The accessibility Talk back should announce "Contributors heading"</t>
  </si>
  <si>
    <t>Verify that the accessibility Talk back announces "Learner passbook heading" in Profile page of Logged in user</t>
  </si>
  <si>
    <t>- Should have enabled talkback in mobile settings
- User should have consumed course and got certificate.
- List: Learners passbook</t>
  </si>
  <si>
    <t>1. Open the sunbird mobile app
2. Login with valid credentials
3. Goto profile
4. Double click on My Learner passbook and observe</t>
  </si>
  <si>
    <t>The accessibility Talk back should announce "Learner passbook heading"</t>
  </si>
  <si>
    <t>Verify that "Edit" is announced as "Button double tap to activate" when accessibilty Talk back functionality is enabled in Profile page of Logged in user</t>
  </si>
  <si>
    <t xml:space="preserve">- Should have enabled talkback in mobile settings
-Button : Edit Location 
</t>
  </si>
  <si>
    <t>1. Open the sunbird mobile app
2. Login with valid credentials
3. Goto profile
4. Double click on all the input elements in location edit section and observe</t>
  </si>
  <si>
    <t xml:space="preserve">- Should have enabled talkback in mobile settings
- Button : Edit Preferences 
</t>
  </si>
  <si>
    <t>1. Open the sunbird mobile app
2. Login with valid credentials
3. Goto profile
4. Double click on all the content prefernce section and observe</t>
  </si>
  <si>
    <t>All the input element is announced as "Button double tap to activate" when accessibilty Talk back functionality is enabled</t>
  </si>
  <si>
    <t>Verify that "+[number] More" is announced as "Button double tap to activate" when accessibilty Talk back functionality is enabled in Profile page of Logged in user</t>
  </si>
  <si>
    <t xml:space="preserve">- Should have enabled talkback in mobile settings
- User should have enrolled more than 3 courses
- Button : View more in mylearning section 
</t>
  </si>
  <si>
    <t>1. Open the sunbird mobile app
2. Login with valid credentials
3. Goto profile &gt; My learning 
4. Double click on view more button and observe</t>
  </si>
  <si>
    <t>Verify that "Certificate" is announced as "Button double tap to activate" when accessibilty Talk back functionality is enabled in My learning section of Profile page for Logged in user</t>
  </si>
  <si>
    <r>
      <rPr>
        <rFont val="&quot;Trebuchet MS&quot;"/>
        <color theme="1"/>
        <sz val="11.0"/>
      </rPr>
      <t xml:space="preserve">- Should have enabled talkback in mobile settings
- User should have consumed course and got certificate.
- </t>
    </r>
    <r>
      <rPr>
        <rFont val="&quot;Trebuchet MS&quot;"/>
        <b/>
        <color theme="1"/>
        <sz val="11.0"/>
      </rPr>
      <t xml:space="preserve">Button </t>
    </r>
    <r>
      <rPr>
        <rFont val="&quot;Trebuchet MS&quot;"/>
        <color theme="1"/>
        <sz val="11.0"/>
      </rPr>
      <t>: Download certificate</t>
    </r>
  </si>
  <si>
    <t>1. Open the sunbird mobile app
2. Login with valid credentials
3. Goto profile &gt; My learning 
4. Double click on Download certificate button and observe</t>
  </si>
  <si>
    <t>Verify that share icon of Sunbird ID is announced as "Share profile button" when accessibilty Talk back functionality is enabled in Profile page of Logged in user</t>
  </si>
  <si>
    <r>
      <rPr>
        <rFont val="&quot;Trebuchet MS&quot;"/>
        <color theme="1"/>
        <sz val="11.0"/>
      </rPr>
      <t xml:space="preserve">- Should have enabled talkback in mobile settings
- </t>
    </r>
    <r>
      <rPr>
        <rFont val="&quot;Trebuchet MS&quot;"/>
        <b/>
        <color theme="1"/>
        <sz val="11.0"/>
      </rPr>
      <t>Button</t>
    </r>
    <r>
      <rPr>
        <rFont val="&quot;Trebuchet MS&quot;"/>
        <color theme="1"/>
        <sz val="11.0"/>
      </rPr>
      <t>: Share Subird ID</t>
    </r>
  </si>
  <si>
    <t>1. Open the sunbird mobile app
2. Login with valid credentials
3. Goto profile
4. Double click on Sunbird ID button and observe</t>
  </si>
  <si>
    <t>All the input element should be announced as "Share profile button" when accessibilty Talk back functionality is enabled</t>
  </si>
  <si>
    <t xml:space="preserve">Verify that accessibility Talk back announces all the elements appropriately in Profile page of Logged in user </t>
  </si>
  <si>
    <t>- Should have enabled talkback in mobile settings</t>
  </si>
  <si>
    <t>1. Open the sunbird mobile app
2. Login with valid credentials
3. Goto profile
4. Double tap on all the elements and observe</t>
  </si>
  <si>
    <t xml:space="preserve">Accessibility Talk back should announce the elements appropriately </t>
  </si>
  <si>
    <t>Verify that the page has an appropriate name in Profile page of Logged in user</t>
  </si>
  <si>
    <t>1. Open the sunbird mobile app
2. Login with valid credentials
3. Double tap on Profile icon and observe</t>
  </si>
  <si>
    <t>Verify that in Profile page talkback should announce these elements:
1. Share social, button
2. Add Mobile Number
3. Add Email
4. Add recovery Account
5. Refresh button</t>
  </si>
  <si>
    <t>- should have enabled talkback in mobile settings</t>
  </si>
  <si>
    <t>1. Open the sunbird mobile app
2. Login with valid credentials / Guest
3. Goto Profile
4. Tap on the profile elements and observe the talkback announcement</t>
  </si>
  <si>
    <t>TalkBack should announcefor these:
1. Share social, button
2. Add Mobile Number
3. Add Email
4. Add recovery Account
5. Refresh button</t>
  </si>
  <si>
    <t>Verify that in profile page these elements should be announced as:
"Role, State, District, Block, Cluster, school ."</t>
  </si>
  <si>
    <t>TalkBack should announce "Role, State, District, Block, Cluster, school ."</t>
  </si>
  <si>
    <t>Verify that TalkBack announces "Checked, Radio button, State(Andhra Pradesh) for the Board in the profile page</t>
  </si>
  <si>
    <t>1. Open the sunbird mobile app
2. Login with valid credentials
3. Goto Profile
4. Tap on Edit 
5. Tap on radio button with any state
6. Observe the talkback announcement</t>
  </si>
  <si>
    <t>TalkBack should announce as:  "Checked, Radio button, State(Andhra Pradesh)</t>
  </si>
  <si>
    <t>Verify that TalkBack should announce as : 
- Select State
- Select District
- Select Block
- select Cluster
- Select School heading
in the Edit preferences of profile page.</t>
  </si>
  <si>
    <t>1. Open the sunbird mobile app
2. Login with valid credentials
3. Goto Profile
4. Tap on Edit button
5. Tap on these headings like role, state, district, block, cluster and school
6. Observe the talkback announcement</t>
  </si>
  <si>
    <t>TalkBack should announce as :  
- Select State
- Select District
- Select Block
- select Cluster
- Select School heading.</t>
  </si>
  <si>
    <t>Verfiy that user does not enter name and double-tap on SAVE button to see the error message "Select Name" then, TalkBack should announces "Select name" in the Edit option of profile page</t>
  </si>
  <si>
    <t>1. Open the sunbird mobile app
2. Login with Guest user
3. Go to Profile and click on Edit
4. Remove the name &gt; Save
5. Observe the talkback announcement</t>
  </si>
  <si>
    <t>TalkBack should announce as "Select name".</t>
  </si>
  <si>
    <t>Verify with TalkBack on and user swipe to Refresh button in profile my learning section then, TalkBack should announce as label that corresponds to the function of the control. as "Refresh, button"</t>
  </si>
  <si>
    <t>- User should have enrolled into the course</t>
  </si>
  <si>
    <t>1. Open the sunbird mobile app
2. Login with valid credentials
3. Goto profile
4. Tap on Refresh button in My learning section
5. Observe the talkback announcement</t>
  </si>
  <si>
    <r>
      <rPr>
        <rFont val="&quot;Trebuchet MS&quot;"/>
        <color theme="1"/>
        <sz val="11.0"/>
      </rPr>
      <t xml:space="preserve">TalkBack announces a label that corresponds to the function of the control. 
</t>
    </r>
    <r>
      <rPr>
        <rFont val="&quot;Trebuchet MS&quot;"/>
        <b/>
        <color theme="1"/>
        <sz val="11.0"/>
      </rPr>
      <t>For example</t>
    </r>
    <r>
      <rPr>
        <rFont val="&quot;Trebuchet MS&quot;"/>
        <color theme="1"/>
        <sz val="11.0"/>
      </rPr>
      <t>: "Refresh, button"</t>
    </r>
  </si>
  <si>
    <t>Verify the request content in "Let us know here" page is announced as “Select Medium, disabled, list” of library page</t>
  </si>
  <si>
    <t>1. Open the sunbird mobile app
2. Login with valid credentials / Guest
3. Goto Library page
4. Tap on Let us know here button
5. Observe Request content screen is displayed
6. Tap on select medium button
7. Observe the talk back announcement</t>
  </si>
  <si>
    <t>TalkBack should announce: “Select Medium, disabled, list”</t>
  </si>
  <si>
    <t>Verify that TalkBack announces: "Selected, Class 10, double tap to activate", in the "See more content" section of Library page
&amp;
Verify that Talkback should announe as "Type of course (ALL) and the type of content (ALL, textbook, videos etc)" in the "See more content" section of Library page</t>
  </si>
  <si>
    <t xml:space="preserve">1. Open the sunbird mobile app
2. Login as guest / credentials
3. Goto library page
4. Tap on See more contents 
5. Slide the class section
6. Double Tap on class 10 to activate
7. Tap on All, textbook, videos, interactive buttons below class section.
6. Observe the talkback announcement </t>
  </si>
  <si>
    <t>TalkBack announces: "Selected, Class 10, double tap to activate", or similar
=============
Talkback should announe as "Type of course (ALL) and the type of content (ALL, textbook, videos etc)"</t>
  </si>
  <si>
    <t>Verify that in mobile talk back announces the icons at the bottom bar of home page properly</t>
  </si>
  <si>
    <t>1. Open sunbird mobile app
2. Login with Guest/ valid credetials
3. Select New theme and Enable talk back
4. Click on home tab
5. Listen the talk back
6. Scroll to all the tabs and listen the talk back</t>
  </si>
  <si>
    <t>talk back should announce the icons at the bottom bar of home page properly</t>
  </si>
  <si>
    <t>Verify that With TalkBack on and in Home page,
1. swipe to Preferences info button and double tap to expand it.
2. TalkBack announces "Preferences info graphic, expanded, button" 
3. Keep swiping right: TalkBack announces "Browse Sunbird library to find relevant content  based on your ..." &gt;&gt; Sate telenagana...&gt;&gt; Change button</t>
  </si>
  <si>
    <r>
      <rPr>
        <rFont val="&quot;Trebuchet MS&quot;"/>
        <b/>
        <color theme="1"/>
        <sz val="11.0"/>
      </rPr>
      <t>Scenario1 &amp; 2</t>
    </r>
    <r>
      <rPr>
        <rFont val="&quot;Trebuchet MS&quot;"/>
        <b/>
        <color theme="1"/>
        <sz val="11.0"/>
      </rPr>
      <t xml:space="preserve">:
1. Open the sunbird mobile app
2. Login with valid credentials
3. Select New theme and Go to Home page
4. Double Tap on Preference info button
5. Observe info should get expanded
6. Observe the talk back announcement 
</t>
    </r>
    <r>
      <rPr>
        <rFont val="&quot;Trebuchet MS&quot;"/>
        <b/>
        <color theme="1"/>
        <sz val="11.0"/>
      </rPr>
      <t xml:space="preserve">Scenario 3:
</t>
    </r>
    <r>
      <rPr>
        <rFont val="&quot;Trebuchet MS&quot;"/>
        <b/>
        <color theme="1"/>
        <sz val="11.0"/>
      </rPr>
      <t>1. Open the sunbird mobile app
2. Login with valid credentials
3. Select New theme and Go to Home page
4. Double Tap on Preference info button
5. Observe info should get expanded
6. Observe TalkBack should announces as "Browse Diksha library to find relevant content  based on your ..." &gt;&gt; Sate telenagana...&gt;&gt; Change button</t>
    </r>
  </si>
  <si>
    <t>1. TalkBack on, swipe to Preferences info button and double tap should expand it.
======================
2. TalkBack should announce as "Preferences info graphic, expanded, button"
====================== 
3. On swiping right: TalkBack should announces as "Browse Diksha library to find relevant content  based on your ..." &gt;&gt; Sate telenagana...&gt;&gt; Change button</t>
  </si>
  <si>
    <t>Verify that in mobile talk back announces all the filter options in the filter page when user search for any content</t>
  </si>
  <si>
    <t>1. Open sunbird mobile app
2. Login with Guest/ valid credentials
3. Enable talk back
4. Click on search tab
5. Search any course / textbook
6. Click on filter button
7. Scorll to all the fields and listen the talk back</t>
  </si>
  <si>
    <t>talk back should announce all the filter options in the filter page</t>
  </si>
  <si>
    <t>Notifications must be Accessibility Compliant when user clicks on any Notifications when talk back is ON</t>
  </si>
  <si>
    <t>User should have installed Diksha Mobile App</t>
  </si>
  <si>
    <t>1. Open the sunbird mobile app
2. Install NVDA 
3. Login as Valid User
4. Go to Notification</t>
  </si>
  <si>
    <t>Verify that when user search any content and clicks on back button then, TalkBack does not announce the hidden content</t>
  </si>
  <si>
    <t xml:space="preserve">1. Open the sunbird mobile app
2. Login with valid credentials
3. Tap on search tab
4. Tap on back arrow button
6. Observe the talk back announcement </t>
  </si>
  <si>
    <t>TalkBack should not announce the hidden content</t>
  </si>
  <si>
    <t>Verify that tapping on the collapse arrow in any of the opened faq in the help section, TalkBack should announce as : "A message "content coming soon" is displayed on my screen and I cannot see any content..., Collapsed, double-tap to expand, button", or similar.</t>
  </si>
  <si>
    <t>1. Open the sunbird mobile app
2. Login with valid credentials
3. Tap on 3 bar menu on left
4. Tap on Help &gt; Content search
5. Tap on "A message "content coming soon" is displayed on my screen and I cannot see any content..."
6. Tap on collapse arrow 
7. Observe the talkback announcement</t>
  </si>
  <si>
    <t>TalkBack should announce as : "A message "content coming soon" is displayed on my screen and I cannot see any content..., Collapsed, double-tap to expand, button", or similar.</t>
  </si>
  <si>
    <t>Verify that in help section if user clicks on the feedback as "Yes" then, TalkBack focus go to the message and announce message as "Thank you for your response!"</t>
  </si>
  <si>
    <t>1. Open the sunbird mobile app
2. Login with valid credentials
3. Tap on 3 bar menu on left
4. Tap on Help &gt; Content (Search)
5. Tap on Content (Search)
6. Tap on Yes button
7. Observe the talkback announcement</t>
  </si>
  <si>
    <t>TalkBack focus should go to message "Thank you for your response!" or "Sorry about that" text</t>
  </si>
  <si>
    <t>Verify that when clicked on Report other issue in help section is tapped on sub category then, TalkBack announces as : “Select Sub category, disabled, list”</t>
  </si>
  <si>
    <t>1. Open the sunbird mobile app
2. Login with valid credentials
3. Tap on 3 bar menu on left
4. Tap on Help &gt; Report an issue button
5. Tap on Select sub category
6. Observe the talkback announcement</t>
  </si>
  <si>
    <t>TalkBack should announces as : “Select Sub category, disabled, list”</t>
  </si>
  <si>
    <t xml:space="preserve">Verify that in Report other issue of Help section when clicked on Select Category, TalkBack announces "Select Category, heading."
</t>
  </si>
  <si>
    <t>1. Open the sunbird mobile app
2. Login with valid credentials
3. Tap on 3 bar menu on left
4. Tap on Help &gt; Report an issue button
5. Tap on Select category
6. Tap on the popup
7. Observe the talkback announcement</t>
  </si>
  <si>
    <t>TalkBack announces "Select Category, heading."
===================
TalkBack should announce as :  "Category heading". 
For ex: Content (search) 
and Faq(s).</t>
  </si>
  <si>
    <t>Cards</t>
  </si>
  <si>
    <t>Verify that in mobile talk back announces filter button and navigation filters in all the landing pages</t>
  </si>
  <si>
    <t>1. Open sunbird mobile app
2. Complete onboarding
3. Enable talk back
4. Click on any categories from any page
5. scroll to filter and navigation filters and listen the talk back</t>
  </si>
  <si>
    <t xml:space="preserve"> talk back announces filter button and navigation filters in all the landing pages</t>
  </si>
  <si>
    <t>Verify that in mobile talk back should not announce the cards in one go, it should announce individually in all the landing pages</t>
  </si>
  <si>
    <t>1. Open sunbird mobile app
2. Complete onboarding
3. Enable talk back
4. Click on any categories from any page
5. Scroll to the cards and listen the talk back</t>
  </si>
  <si>
    <t>talk back should announce the cards individually in all the landing pages</t>
  </si>
  <si>
    <t>Verify when user clicks on Scan QR code button then, TalkBack should announces as "Scan QR code, heading will be not announced."</t>
  </si>
  <si>
    <t>1. Open the sunbird mobile app
2. Login with valid credentials
3. Tap on QR code scanner
4. Tap on Scan QR code.
5. Observe the talkback announcement</t>
  </si>
  <si>
    <t>TalkBack should announce as:  "Scan QR code, heading will not be announced."</t>
  </si>
  <si>
    <t>https://project-sunbird.atlassian.net/browse/ED-1558</t>
  </si>
  <si>
    <t>Verify that when user clicks on QR code scanner back button talkback announces as "Back, button."</t>
  </si>
  <si>
    <t>1. Open the sunbird mobile app
2. Login with valid credentials / Guest
3. Tap on QR scanner
4. Tap on Back button icon (back arrow)
5. Observe the talkback announcement</t>
  </si>
  <si>
    <t>TalkBack should announce as "Back, button."</t>
  </si>
  <si>
    <t xml:space="preserve">Verify that when user clicks on device back button and in the Exit popup click on close button then TalkBack announces as "Close, button."
 &amp;
Verify that when user clicks on Download button of any content and in the Download popup click on close button then TalkBack announces as "Close, button."
</t>
  </si>
  <si>
    <t>Scenario1:
1. Open the sunbird mobile app
2. Login as guest / credentials
3. Tap on device back button
4. Tap on Exit button (X)
5. Observe talk back announcement
Scenario2:
1. Open the sunbird mobile app
2. Login as guest / credentials
3. Open any content by searching
4. Tap on Downlaod icon
5. Tap on Exit button (X)
6. Observe talk back announcement</t>
  </si>
  <si>
    <t>TalkBack should announce as "Close, button."</t>
  </si>
  <si>
    <t>Download</t>
  </si>
  <si>
    <t>Verify that when user clicks on Delete button of any content and in delete popup heading is clicked then, TalkBack should announce as "Delete Content?, heading." in Download page</t>
  </si>
  <si>
    <t>- Conent should have been downloaded</t>
  </si>
  <si>
    <t>1. Open the sunbird mobile app
2. Login with valid credentials
3. Goto Dowload section
4. Select any content by tapping on checkbox
5. Tap on Delete option
6. Tap on Delete content? heading
7. Observe the talkback announcement</t>
  </si>
  <si>
    <t>TalkBack announces "Delete Content?, heading."</t>
  </si>
  <si>
    <t>Verify if user deletes the dowloaded video then, TalkBack should announce as "Content deleted from Device" in the Download page</t>
  </si>
  <si>
    <t>1. Open the sunbird mobile app
2. Login with valid credentials
3. Goto Dowload section
4. Select any content by tapping on checkbox
5. Tap on Delete option
6. Tap on Delete content? heading
7. Tap on Confirm button
8. Observe the talkback announcement</t>
  </si>
  <si>
    <t>TalkBack should announce as "Content deleted from Device".</t>
  </si>
  <si>
    <t>Settings</t>
  </si>
  <si>
    <t>Verify with TalkBack ON and user double tap on  "Sync Now" button in data sync screen then, TalkBack should announce as "Telemetry data sync successful" in Settings</t>
  </si>
  <si>
    <t>1. Open the sunbird mobile app
2. Login with valid credentials / Guest
3. Tap o 3 bar menu on left 
4. Tap on Setting
5. Tap on Data sync
6. Tap on Sync now
7. Observe the talkback announcement</t>
  </si>
  <si>
    <t>TalkBack announces "Telemetry data sync successful".</t>
  </si>
  <si>
    <t>SB-29919</t>
  </si>
  <si>
    <t>Verify that in mobile for increasing and decreasing the font size, [+/-] option should be available for accessibility (A-, A, A+) in Settings page</t>
  </si>
  <si>
    <t>1. Open the sunbird mobile app
2. Login with Guest/ valid credentials
3. Enable talk back
4. Click on hamburger menu
5. Click on Settings
6. Observe</t>
  </si>
  <si>
    <t>in mobile for increasing and decreasing the font size, [+/-] option should be available for accessibility</t>
  </si>
  <si>
    <t>Verify that talk back announces all the elements appropriately in the content details page by swiping</t>
  </si>
  <si>
    <t>- Talkback should be enabled in mobile</t>
  </si>
  <si>
    <t>1. Open the sunbird mobile app
2. Login with Guest/ valid credentials
3. Search and open the content with QUML player
4. Tap and Swipe all the elements in the player 
5. Observe talkback announcement</t>
  </si>
  <si>
    <t xml:space="preserve">All the elements should be appropriate in the player when we test with NVDA announces on mobile app </t>
  </si>
  <si>
    <t>Verify that in content details page when user clicks on read more button then, TalkBack focus should go to "Medium"</t>
  </si>
  <si>
    <t xml:space="preserve">1. Open the sunbird mobile app
2. Login with valid credentials
3. Tap on search tab
4. Search any content and open the content
5. Tap on read more option
6. Observe the talkback announcement </t>
  </si>
  <si>
    <t>TalkBack focus should go to "Medium"</t>
  </si>
  <si>
    <t>Verify that talk back announces the selected star in the content rating popup after consuming the content.</t>
  </si>
  <si>
    <t>- should have enabled talkback in mobile settings
- User should have consumed the content completely</t>
  </si>
  <si>
    <t>1. Open the sunbird mobile app
2. Login with valid credentials
3. Observe the consumed content is getting rating popup
4. Select star should be announced appropriately in talk back</t>
  </si>
  <si>
    <t>TalkBack announces: "Selected, 1 Star , double tap to activate", or similar.</t>
  </si>
  <si>
    <t>Verify that in mobile talk back should announce the rating properly (as 4/5 star) for the content in textbook</t>
  </si>
  <si>
    <t>1. Open sunbird mobile app
2. Login with Guest/ valid credetials
3. Enable talk back
4. Open any content and consume completely
5. Give the rating
6. Listen the talk back</t>
  </si>
  <si>
    <t>talk back should announce the rating properly (as 4/5 star) in textbook page</t>
  </si>
  <si>
    <t>Verify that in mobile talk back should not announce multi page view when user open any pdf content</t>
  </si>
  <si>
    <t>1. Open sunbird mobile app
2. Login with Guest/ valid credetials
3. Enable the talk back
4. Open any pdf content
5. Listen the talk back</t>
  </si>
  <si>
    <t>talk back should not announce multi page view for the pdf content</t>
  </si>
  <si>
    <t>Verify that talk back announces the added images to the content appropriately in the player on mobile app</t>
  </si>
  <si>
    <t>- Talkback should be enabled in mobile
- Resource content should have been created with images</t>
  </si>
  <si>
    <t>1. Open the sunbird mobile app
2. Login with Guest/ valid credentials
3. Search and open the content with player
4. Tap on images in the player 
5. Observe talkback announcement</t>
  </si>
  <si>
    <t>Talkback should announce images appropriately when added in the player on mobile app</t>
  </si>
  <si>
    <t>Course Toc Page</t>
  </si>
  <si>
    <t>1. Open the sunbird mobile app
2. Login with valid credentials
3. Goto Course tab
4. Search any course with open batch
5. Double Tap on the course card
6. Observe</t>
  </si>
  <si>
    <t xml:space="preserve">Verify that accessibilty Talk back announces all the elements appropriately in the Course toc page </t>
  </si>
  <si>
    <t>1. Open the sunbird mobile app
2. Login with valid credentials
3. Goto Course tab
4. Search any course with open batch
5. Double Tap on the course card
6. Tap on all the elements in course Toc page and observe</t>
  </si>
  <si>
    <t xml:space="preserve">Accessibilty Talk back should announce the elements appropriately </t>
  </si>
  <si>
    <t>Verify that all the elements in the Course Toc Page is accessible by Swipe when Accessiblity Talk back action is enabled</t>
  </si>
  <si>
    <t>1. Open the sunbird mobile app
2. Login with valid credentials
3. Goto Course tab
4. Search any course
5. Tap on the course card
6. Swipe on all the elements in course Toc page and observe</t>
  </si>
  <si>
    <t>All the elements in the Course Toc Page is accessible by Swipe when Accessiblity Talk back action should get enabled</t>
  </si>
  <si>
    <t>Verify that the focus is seen on all the elements with the 2px padding in the Course TOC page</t>
  </si>
  <si>
    <t>1. Open the sunbird mobile app
2. Login with valid credentials
3. Goto Course tab
4. Search any course
5. Tap on the course card
6. Double tap on all the elements in course Toc page and observe</t>
  </si>
  <si>
    <t xml:space="preserve">The focus should be seen on all the elements with the 2px padding </t>
  </si>
  <si>
    <t>Verify that the focus order is logical in usage in the course toc page</t>
  </si>
  <si>
    <t xml:space="preserve">The focus order should be logical in usage </t>
  </si>
  <si>
    <t>Verify that the accessibility Talk back announces the "Course Name heading" in the Course TOC page</t>
  </si>
  <si>
    <t>1. Open the sunbird mobile app
2. Login with valid credentials
3. Goto Course tab
4. Search any course
5. Double Tap on the course card
6. Tap on Course name in course Toc page and observe</t>
  </si>
  <si>
    <t>The accessibility Talk back should announce the "Course Name heading"</t>
  </si>
  <si>
    <t>Verify that TalkBack announces "Consent to share Details, Confirm profile name heading." when clicks on Join Course button</t>
  </si>
  <si>
    <t>1. Open the sunbird mobile app
2. Login with valid credentials
3. Tap on search tab
4. Search the course
5. Tap on the join course
6. Observe course consent is displayed
7. Tap on Profile details heading 
6. Observe the talkback announcement</t>
  </si>
  <si>
    <t>TalkBack should announce as: "Profile Details, Confirm profile name heading."</t>
  </si>
  <si>
    <t>Verify that in mobile talk back announces all the icons displayed in the course toc page (Download, Delete, Share) and Discussion forum only if it is displayed</t>
  </si>
  <si>
    <t>1. Open sunbird mobile app
2. Login with valid credetials
3. Enable talk back
4. Open any course
5. Scroll on the icons in the course toc page
6. Listen the talk back</t>
  </si>
  <si>
    <t>talk back should announce all the icons in the course page (Download, Delete, Share) and Discussion forum only if it is displayed</t>
  </si>
  <si>
    <t>Verify that the accessibility Talk back annoumces the "Course Details tab" in the Course toc page</t>
  </si>
  <si>
    <t>1. Open the sunbird mobile app
2. Login with valid credentials
3. Goto Course tab
4. Search any course
5. Double Tap on the course card
6. Tap on Course Details tab in course Toc page and observe</t>
  </si>
  <si>
    <t>The accessibility Talk back should announce the "Course Details tab"</t>
  </si>
  <si>
    <t>Verify that the accessibility Talk back annoumces the "Course Module tab" in the Course toc page</t>
  </si>
  <si>
    <t>1. Open the sunbird mobile app
2. Login with valid credentials
3. Goto Course tab
4. Search any course
5. Double Tap on the course card
6. Tap on Course Module tab in course Toc page and observe</t>
  </si>
  <si>
    <t>The accessibility Talk back should announce the "Course Module tab"</t>
  </si>
  <si>
    <t>Verify that the accessibility Talk back annoumces the "Unit names heading" in the Course module of Course toc page</t>
  </si>
  <si>
    <t>1. Open the sunbird mobile app
2. Login with valid credentials
3. Goto Course tab
4. Search any course
5. Double Tap on the course card
6. Tap on Course Unit names in course Toc page and observe</t>
  </si>
  <si>
    <t>The accessibility Talk back should announce the "Unit names heading"</t>
  </si>
  <si>
    <t>Verify that back button icon element is announced as "Button double tap to activate" when accessibilty Talk back functionality is enabled in the Course toc page</t>
  </si>
  <si>
    <r>
      <rPr>
        <rFont val="&quot;Trebuchet MS&quot;"/>
        <color theme="1"/>
        <sz val="11.0"/>
      </rPr>
      <t xml:space="preserve">- should have enabled talkback in mobile settings
- </t>
    </r>
    <r>
      <rPr>
        <rFont val="&quot;Trebuchet MS&quot;"/>
        <b/>
        <color theme="1"/>
        <sz val="11.0"/>
      </rPr>
      <t>Button</t>
    </r>
    <r>
      <rPr>
        <rFont val="&quot;Trebuchet MS&quot;"/>
        <color theme="1"/>
        <sz val="11.0"/>
      </rPr>
      <t xml:space="preserve"> : Back 
</t>
    </r>
  </si>
  <si>
    <t>1. Open the sunbird mobile app
2. Login with valid credentials
3. Goto Course tab
4. Search any course
5. Double Tap on the course card
6. Double Tap on back button icon in course Toc page and observe</t>
  </si>
  <si>
    <t>Back button icon element shoudl be announced as "Button double tap to activate" when accessibilty Talk back functionality is enabled</t>
  </si>
  <si>
    <t>Verify that share icon element is announced as "Button double tap to activate" when accessibilty Talk back functionality is enabled in the Course toc page</t>
  </si>
  <si>
    <r>
      <rPr>
        <rFont val="&quot;Trebuchet MS&quot;"/>
        <color theme="1"/>
        <sz val="11.0"/>
      </rPr>
      <t xml:space="preserve">- should have enabled talkback in mobile settings
- </t>
    </r>
    <r>
      <rPr>
        <rFont val="&quot;Trebuchet MS&quot;"/>
        <b/>
        <color theme="1"/>
        <sz val="11.0"/>
      </rPr>
      <t>Button</t>
    </r>
    <r>
      <rPr>
        <rFont val="&quot;Trebuchet MS&quot;"/>
        <color theme="1"/>
        <sz val="11.0"/>
      </rPr>
      <t xml:space="preserve"> : Share
</t>
    </r>
  </si>
  <si>
    <t>1. Open the sunbird mobile app
2. Login with valid credentials
3. Goto Course tab
4. Search any course
5. Double Tap on the course card
6. Double Tap on share button icon in course Toc page and observe</t>
  </si>
  <si>
    <t>Share button icon element should be announced as "Button double tap to activate" when accessibilty Talk back functionality is enabled</t>
  </si>
  <si>
    <t>Verify that Join button element is announced as "Button double tap to activate" when accessibilty Talk back functionality is enabled in the Course toc page</t>
  </si>
  <si>
    <r>
      <rPr>
        <rFont val="&quot;Trebuchet MS&quot;"/>
        <color theme="1"/>
        <sz val="11.0"/>
      </rPr>
      <t xml:space="preserve">- should have enabled talkback in mobile settings
- </t>
    </r>
    <r>
      <rPr>
        <rFont val="&quot;Trebuchet MS&quot;"/>
        <b/>
        <color theme="1"/>
        <sz val="11.0"/>
      </rPr>
      <t>Button</t>
    </r>
    <r>
      <rPr>
        <rFont val="&quot;Trebuchet MS&quot;"/>
        <color theme="1"/>
        <sz val="11.0"/>
      </rPr>
      <t xml:space="preserve"> : Join
</t>
    </r>
  </si>
  <si>
    <t>1. Open the sunbird mobile app
2. Login with valid credentials
3. Goto Course tab
4. Search any course with open batch
5. Double Tap on the course card
6. Double Tap on Join button in course Toc page and observe</t>
  </si>
  <si>
    <t>Join button element should be announced as "Button double tap to activate" when accessibilty Talk back functionality is enabled</t>
  </si>
  <si>
    <t>Verify that Chapter name element is announced as "double tap to activate" when accessibilty Talk back functionality is enabled in Course toc page</t>
  </si>
  <si>
    <r>
      <rPr>
        <rFont val="&quot;Trebuchet MS&quot;"/>
        <color theme="1"/>
        <sz val="11.0"/>
      </rPr>
      <t xml:space="preserve">- should have enabled talkback in mobile settings
- </t>
    </r>
    <r>
      <rPr>
        <rFont val="&quot;Trebuchet MS&quot;"/>
        <b/>
        <color theme="1"/>
        <sz val="11.0"/>
      </rPr>
      <t>Button</t>
    </r>
    <r>
      <rPr>
        <rFont val="&quot;Trebuchet MS&quot;"/>
        <color theme="1"/>
        <sz val="11.0"/>
      </rPr>
      <t xml:space="preserve"> : Course name
</t>
    </r>
  </si>
  <si>
    <t>1. Open the sunbird mobile app
2. Login with valid credentials
3. Goto Course tab
4. Search any course with open batch
5. Double Tap on the course card
6. Double Tap on chapter name in course Toc page and observe</t>
  </si>
  <si>
    <t>Course name element should be announced as "Button double tap to activate" when accessibilty Talk back functionality is enabled</t>
  </si>
  <si>
    <t>Verify that Start/Continue Learning button element is announced as "Button double tap to activate" when accessibilty Talk back functionality is enabled in Course toc page</t>
  </si>
  <si>
    <r>
      <rPr>
        <rFont val="&quot;Trebuchet MS&quot;"/>
        <color theme="1"/>
        <sz val="11.0"/>
      </rPr>
      <t xml:space="preserve">- should have enabled talkback in mobile settings
- User should have enrolled into course and partially consumed it
- </t>
    </r>
    <r>
      <rPr>
        <rFont val="&quot;Trebuchet MS&quot;"/>
        <b/>
        <color theme="1"/>
        <sz val="11.0"/>
      </rPr>
      <t>Button</t>
    </r>
    <r>
      <rPr>
        <rFont val="&quot;Trebuchet MS&quot;"/>
        <color theme="1"/>
        <sz val="11.0"/>
      </rPr>
      <t xml:space="preserve"> : Start/Continue Learning 
</t>
    </r>
  </si>
  <si>
    <t>1. Open the sunbird mobile app
2. Login with valid credentials
3. Goto Course tab
4. Search any course with open batch
5. Double Tap on the course card
6. Double Tap on Start/Continue Learning button in course Toc page and observe</t>
  </si>
  <si>
    <t>Start/Continue Learning button element should be announced as "Button double tap to activate" when accessibilty Talk back functionality is enabled</t>
  </si>
  <si>
    <t>Verify that in course toc page talk back announces for these elements as "Profile data sharing" , "Edit Settings" and  "Credits &amp; License info, button."</t>
  </si>
  <si>
    <t>1. Open the sunbird mobile app
2. Login with valid credentials / Guest
3. Tap on Search tab icon &gt; Course
4. Search any course 
5. Tap on Course card
6. Tap on  "Profile data sharing" , "Edit Settings" and  "Credits &amp; License info
7. Observe the talkback announcement</t>
  </si>
  <si>
    <t>TalkBack should announce as "Profile data sharing" , "Edit Settings" and  "Credits &amp; License info, button."</t>
  </si>
  <si>
    <t>Verify that TalkBack is on and user double tap on "Sync progress now" in completed course 100% from the Kebab menu then talk back announces "progress synced successfully"</t>
  </si>
  <si>
    <t>1. Open the sunbird mobile app
2. Login with valid credentials
3. Goto My Course tab
4. Open the enrolled course
5. Tap on the course card
6. Tap on 3 dotted menu
7. Tap on Sync progress now
6. Observe the talkback announcement</t>
  </si>
  <si>
    <t>TalkBack announces "progress synced successfully"</t>
  </si>
  <si>
    <t>SB-28923</t>
  </si>
  <si>
    <t>Trackable Collection</t>
  </si>
  <si>
    <t>Verify that in mobile when user clicks on any trackable collection and lands on TOC page, talk back should announce the Name of the trackable collection</t>
  </si>
  <si>
    <t>1. Open the sunbird mobile app
2. Login with valid credentials
3. Search for trackable collection
4. Open that collection
5. Open talk back
6. Observe</t>
  </si>
  <si>
    <t>talk back should announce the Name of the trackable collection</t>
  </si>
  <si>
    <t>Verify that when textbook or course spine is downloaded and accessibilty talk back is ON it should announce the name of the course</t>
  </si>
  <si>
    <t>1. Open the sunbird mobile app
2. Login with valid credentials
3. Search and open any textbook or course
4. Tap on content card
5. Double tap on Download icon
4. Observe talkback annoucement happens</t>
  </si>
  <si>
    <t>Textbook or course spine is downloaded and accessibilty talk back is ON it should announce the name of the course</t>
  </si>
  <si>
    <t>Verify that in mobile when user clicks on any non trackable collection and lands on TOC page, talk back should announce the Name of the non trackable collection</t>
  </si>
  <si>
    <t>1. Open the sunbird mobile app
2. Login with valid credentials
3. Search for non trackable collection
4. Open that collection
5. Open talk back
6. Observe</t>
  </si>
  <si>
    <t>talk back should announce the Name of the non trackable collection</t>
  </si>
  <si>
    <t>Verify that in any textbook toc page all the navigating filters buttons are tapped then, TalkBack should announce as:  "All , Document, Interactive, Video, button."</t>
  </si>
  <si>
    <t>1. Open the sunbird mobile app
2. Login with valid credentials / Guest
3. Tap on Search tab icon
4. Search any textbook
5. Tap on All, Video, Document and Interactive in selected state in toc screen
6. Observe the talkback announcement</t>
  </si>
  <si>
    <t>TalkBack should announce as:  "All , Document, Interactive, Video, button."</t>
  </si>
  <si>
    <t>Verify with TalkBack on and use swipe to Menu icon in the question set player then, TalkBack should announces a label that corresponds to the function of the control as "Menu" link</t>
  </si>
  <si>
    <t>1. Open the sunbird mobile app
2. Login with valid credentials
3. Tap on search tab 
4. Search any question set content
5. Tap on content card and start consuming
6. Tap on Menu button in My learning section
7. Observe the talkback announcement</t>
  </si>
  <si>
    <r>
      <rPr>
        <rFont val="&quot;Trebuchet MS&quot;"/>
        <color theme="1"/>
        <sz val="11.0"/>
      </rPr>
      <t xml:space="preserve">TalkBack announces a label that corresponds to the function of the control. 
</t>
    </r>
    <r>
      <rPr>
        <rFont val="&quot;Trebuchet MS&quot;"/>
        <b/>
        <color theme="1"/>
        <sz val="11.0"/>
      </rPr>
      <t>For example:</t>
    </r>
    <r>
      <rPr>
        <rFont val="&quot;Trebuchet MS&quot;"/>
        <color theme="1"/>
        <sz val="11.0"/>
      </rPr>
      <t xml:space="preserve"> "Menu" link</t>
    </r>
  </si>
  <si>
    <t>https://project-sunbird.atlassian.net/browse/ED-1562</t>
  </si>
  <si>
    <t>Verify that the focus order is as below in mobile app for the question set
Menu icon
timer
Question number
previous button
next button
[question and options
next button] loop
progress bar</t>
  </si>
  <si>
    <t>1. Open the sunbird mobile app
2. Login with valid credentials / Guest
3. Search and open any content with player
4. Tap on the options in the player below:
a. Menu icon
b. Timer
c. Previous/next button
d. Question number option
e. After each question attempt moves to progress bar
in scoreboard sequentially with question number
end page Replay and Exit
5. Observe focus order of indexing is correctly placed on selection</t>
  </si>
  <si>
    <t xml:space="preserve">The focus order should be as below on Mobile app
Menu icon
previous/next button
question/option
after each question attempt moves to progress bar
in scoreboard sequentially with question number
end page replay and exit
</t>
  </si>
  <si>
    <t xml:space="preserve">Verify that talkback announces the status of the option (checked or unchecked) in the QUML player(Question set ) on mobile app
</t>
  </si>
  <si>
    <t>1. Open the sunbird mobile app
2. Login with Guest/ valid credentials
3. Search and open the content with player
4. Tap and check and uncheck the status option in the player 
5. Observe talkback announcement</t>
  </si>
  <si>
    <t>NVDA announces status of option (checked or unchecked) should be played in the QUML player (Question set )on Mobile app</t>
  </si>
  <si>
    <t>Verify with TalkBack on and user Create the group then, TalkBack should announces as "Group created successfully".</t>
  </si>
  <si>
    <t>1. Open the sunbird mobile app
2. Login with valid credentials
3. Tap o 3 bar menu on left 
4. Tap on My Groups &gt; Get started
5. Tap on Create group
6. Fill the mandatory fields&gt; Create group
7. Observe the talkback announcement</t>
  </si>
  <si>
    <t>TalkBack announces "Group created successfully".</t>
  </si>
  <si>
    <t xml:space="preserve">Verify with TalkBack on and user swipe to Group menu then, TalkBack should announces a label that corresponds to the function of the control as  "Menu" </t>
  </si>
  <si>
    <t>1. Open the sunbird mobile app
2. Login with valid credentials
3. Go to Groups
4. Open any Group
5. Click on 3 dots
6. Observe the talkback announcement</t>
  </si>
  <si>
    <r>
      <rPr>
        <rFont val="&quot;Trebuchet MS&quot;"/>
        <color theme="1"/>
        <sz val="11.0"/>
      </rPr>
      <t xml:space="preserve">TalkBack announces a label that corresponds to the function of the control. 
</t>
    </r>
    <r>
      <rPr>
        <rFont val="&quot;Trebuchet MS&quot;"/>
        <b/>
        <color theme="1"/>
        <sz val="11.0"/>
      </rPr>
      <t>For example</t>
    </r>
    <r>
      <rPr>
        <rFont val="&quot;Trebuchet MS&quot;"/>
        <color theme="1"/>
        <sz val="11.0"/>
      </rPr>
      <t xml:space="preserve">: "Menu" </t>
    </r>
  </si>
  <si>
    <t xml:space="preserve">Verfiy with TalkBack on and user Add an activity to the group then, TalkBack should announce as "activity added successfully".
</t>
  </si>
  <si>
    <t>1. Open the sunbird mobile app
2. Login with valid credentials / Guest
3. Tap o 3 bar menu on left 
4. Tap on My Groups &gt; Get started
5. Tap on Create group
6. Fill the mandatory fields&gt; Create group
7. Tap on Group card
8. Tap on +Add activity button &gt; select the activity
9. Tap on any content &gt; Add to group
10. Observe the talkback announcement</t>
  </si>
  <si>
    <t>TalkBack announces "activity added successfully".</t>
  </si>
  <si>
    <t xml:space="preserve">Verify if group admin clicks on 3 dotted menu and taps on these buttons then, talk back should announce as "Edit group details, Deactivate group, Enable discussions, Delete group buttons."
==============
Verify if group admin is in select activity screen and taps on content cards then, talk back should announce the content cards
</t>
  </si>
  <si>
    <t>- should have enabled talkback in mobile settings
- Group should have been created already</t>
  </si>
  <si>
    <r>
      <rPr>
        <rFont val="&quot;Trebuchet MS&quot;"/>
        <b/>
        <color theme="1"/>
        <sz val="11.0"/>
      </rPr>
      <t xml:space="preserve">Scenario1:
</t>
    </r>
    <r>
      <rPr>
        <rFont val="&quot;Trebuchet MS&quot;"/>
        <b/>
        <color theme="1"/>
        <sz val="11.0"/>
      </rPr>
      <t xml:space="preserve">1. Open the sunbird mobile app
2. Login with credentials
3. Tap on 3 bar menu on left
4. Tap on Groups &gt; Group card
5. Tap on 3 dotted menu on right
6. Tap on the buttons in the menu
7. Observe talk back announcement
</t>
    </r>
    <r>
      <rPr>
        <rFont val="&quot;Trebuchet MS&quot;"/>
        <b/>
        <color theme="1"/>
        <sz val="11.0"/>
      </rPr>
      <t>Scenario2</t>
    </r>
    <r>
      <rPr>
        <rFont val="&quot;Trebuchet MS&quot;"/>
        <b/>
        <color theme="1"/>
        <sz val="11.0"/>
      </rPr>
      <t>:
1. Open the sunbird mobile app
2. Login with credentials
3. Tap on 3 bar menu on left
4. Tap on Groups &gt; Group card
5. Tap on Activity &gt; Select content card
6. Observe talk back announcement</t>
    </r>
  </si>
  <si>
    <t xml:space="preserve">TalkBack should announce as "Edit group details, Deactivate group, Enable discussions, Delete group buttons."
==============
TalkBack should announce content cad buttons
</t>
  </si>
  <si>
    <t>SB-26798</t>
  </si>
  <si>
    <t xml:space="preserve">Verify that all the tabs related to Discussion forum needs to accessibility compliant on mobile app by swiping and talkback should announce correctly
</t>
  </si>
  <si>
    <t>"1. NVDA Reader Tool is installed in the system for Diksha App (Mobile)
2. WAVE Evaluation Tool added as extension to chrome"</t>
  </si>
  <si>
    <t>1. Open the sunbird mobile app
2. Install NVDA 
3. Login as Valid User
4. Go to My Groups
5 Go to any Group Card 
6. Click on Discussion Forum Icon</t>
  </si>
  <si>
    <t>SB-26040</t>
  </si>
  <si>
    <t>Verify that, When talkback is ON user can accesses and navigate between all the pages inside the Groups</t>
  </si>
  <si>
    <t>1. Open the sunbird mobile app
2. Login as Valid User
3. Activate WAVE extension
3. Use Tab-Index
4. Go to My Groups
5. Go to any Group Card 
6. Swipe to right and double tap
7. Explore All tabs present in the Groups</t>
  </si>
  <si>
    <t>1. User must be able to navigate with the help of WAVE Tool
2. Post pressing Tab-Index and hitting Enter button at Group Card, User must be shown the Group details Page</t>
  </si>
  <si>
    <t>Verify that, the user should be able to navigate to all the elemnets by swiping to right and select the element by double tapping when Talkback in ON</t>
  </si>
  <si>
    <t xml:space="preserve">1. Open the sunbird mobile app
2. Install NVDA 
3. Login as Valid User
4. Go to My Groups
5. Explore All tabs present in the Groups and double tap to select and unselect."
</t>
  </si>
  <si>
    <t>Verify that, the user should be able to navigate to all the elements in the Discussion Forum by swiping right and double tapping to select</t>
  </si>
  <si>
    <t>1. Open the sunbird mobile app
2. Install NVDA 
3. Login as Valid User
4.Go to My Groups
5 Go to any Group Card 
6. Click on Discussion Forum Icon
7. Explore All tabs present in the DF and use these keyboard buttons to select and unselect.</t>
  </si>
  <si>
    <t>the user should be able to navigate to all the elements in the Discussion Forum by swiping right and double tapping to select</t>
  </si>
  <si>
    <t>Verify that it should show proper message to the users when api call fails(e.g. due to no internet 
/ if any services are down) and if so , it should stay on same page and no flows will be working</t>
  </si>
  <si>
    <t>1. Open the portal 
2. Click on login button. 
3. Login with custodian users.
4. Click on Submit. 
5. Click on profile icon
6. Click on profile option.
7. Click on edit icon.
8. Enter the Name in.
9. Turn off the data connection
10. Click on Save button.</t>
  </si>
  <si>
    <t>It should show proper message to the users when api call fails(e.g. due to no internet 
/ if any services are down) and if so , it should stay on same page and no flows will be working"</t>
  </si>
  <si>
    <t>Verify the below page UI's :
- Login Page: Verify that theme(backgound &amp; form) of the login page should be displayed in Blue colour
- Register page:Verify that theme(backgound &amp; form) of the Register page should be displayed in Blue colour
- OTP page:Verify that theme(backgound &amp; form) of the OTP page should be displayed in Blue colour
- Recover account page(Forgot password): Verify that theme(backgound &amp; form) of the Forgot password page should be displayed in Blue colour
- Select ID to receive OTP page: Verify that theme(backgound &amp; form) of the OTP page should be displayed in Blue colour
- Enter OTP page: Verify that theme(backgound &amp; form) of the OTP page should be displayed in Blue colour
- Create New Password page: Verify that theme(backgound &amp; form) of the Password reset page should be displayed in Blue colour
- Login with State System  page: Verify that theme(backgound &amp; form) of the "Select your state" page should be displayed in Blue colour
- Error pages : Verify that theme(backgound &amp; form) of the error pages should be displayed in Blue colour</t>
  </si>
  <si>
    <t>User should be anonymous user</t>
  </si>
  <si>
    <t xml:space="preserve">Verify Blue UI should show in below pages:
- Login Page: 
- Register page:
- OTP page:
- Recover account page(Forgot password): 
- Select ID to receive OTP page: 
- Enter OTP page: 
- Create New Password page: 
- Login with State System  page: 
- Error pages : </t>
  </si>
  <si>
    <t>&gt; Login Page theme(backgound &amp; form) of the login page should be displayed in Blue colour
&gt; Register page theme(backgound &amp; form) of the Register page should be displayed in Blue colour
&gt; OTP page theme(backgound &amp; form) of the OTP page should be displayed in Blue colour
&gt; Recover account page(Forgot password)  theme(backgound &amp; form) of the Forgot password page should be displayed in Blue colour
&gt; Select ID to receive OTP page theme(backgound &amp; form) of the OTP page should be displayed in Blue colour
&gt; Enter OTP page theme(backgound &amp; form) of the OTP page should be displayed in Blue colour
&gt; Create New Password page theme(backgound &amp; form) of the Password reset page should be displayed in Blue colour
&gt; Login with State System  page theme(backgound &amp; form) of the "Select your state" page should be displayed in Blue colour
&gt; Error pages theme(backgound &amp; form) of the error pages should be displayed in Blue colour</t>
  </si>
  <si>
    <t>SB-15404</t>
  </si>
  <si>
    <t>Verify, user is able to see the below activity in the content manager :
&gt; Progress of the upload/Download of contents in content manager popup.
&gt; Pause ,resume &amp; cancel option in content manager,once upload OR download of contents initiates in desktop app.</t>
  </si>
  <si>
    <t xml:space="preserve">1. Launch the desktop app.(In Online)
2. Complete the onboarding details.
3. Click on Digital Textbook 
4. Click on download from any textbook
5. Observe the Content manager
</t>
  </si>
  <si>
    <t>User is able to see the below activity in the content manager :
&gt; Progress of the upload/Download of contents in content manager popup.
&gt; Pause ,resume &amp; cancel option in content manager,once upload OR download of contents initiates in desktop app.</t>
  </si>
  <si>
    <t>Verify User should get proper UI as per the below scenarios:
&gt; Proper UI For Empty Library (nothing uploaded/downloaded yet) page
&gt; Proper UI Empty states, overflowing states for the cards
&gt; Proper UI for Different languages (both in the cards, and the RTL layout for Urdu)
&gt; proper UI for No internet connection
&gt; Verify User should get proper UI for for Lazy loading</t>
  </si>
  <si>
    <t>1. Launch the desktop app.(In Online)
2. Login with valid credentials
3. View the My download section
4. Click on the Language dropdown and select Urdu language
5. Click on Download Content
6. Verify the UI, if internet connection fails</t>
  </si>
  <si>
    <t>User should get proper UI as per the below scenarios:
&gt; Proper UI For Empty Library (nothing uploaded/downloaded yet) page
&gt; Proper UI Empty states, overflowing states for the cards
&gt; Proper UI for Different languages (both in the cards, and the RTL layout for Urdu)
&gt; proper UI for No internet connection
&gt; Verify User should get proper UI for for Lazy loading</t>
  </si>
  <si>
    <r>
      <rPr>
        <rFont val="&quot;Trebuchet MS&quot;"/>
        <color theme="1"/>
        <sz val="11.0"/>
      </rPr>
      <t xml:space="preserve">Verify, the below scenarios:
</t>
    </r>
    <r>
      <rPr>
        <rFont val="&quot;Trebuchet MS&quot;"/>
        <b/>
        <color theme="1"/>
        <sz val="11.0"/>
      </rPr>
      <t xml:space="preserve">Scenario 1:
</t>
    </r>
    <r>
      <rPr>
        <rFont val="&quot;Trebuchet MS&quot;"/>
        <color theme="1"/>
        <sz val="11.0"/>
      </rPr>
      <t xml:space="preserve">user is able to initiate only one content (.ecar file) upload at a time, while trying to upload contents into the desktop app from external storage devices.
</t>
    </r>
    <r>
      <rPr>
        <rFont val="&quot;Trebuchet MS&quot;"/>
        <b/>
        <color theme="1"/>
        <sz val="11.0"/>
      </rPr>
      <t xml:space="preserve">Note: </t>
    </r>
    <r>
      <rPr>
        <rFont val="&quot;Trebuchet MS&quot;"/>
        <color theme="1"/>
        <sz val="11.0"/>
      </rPr>
      <t xml:space="preserve">All multiple content should be in standby till the previous content upload gets done.
</t>
    </r>
  </si>
  <si>
    <t xml:space="preserve">Scenario 1
1. Launch the desktop app.(In Online)
2. Login with valid credential.
3. Download the contents
4. Go to my download section and save it in external storage devices
5. Click on load content 
6. Click on the content from external devices
7. Observe that content will uploaded into desktop 
</t>
  </si>
  <si>
    <r>
      <rPr>
        <rFont val="&quot;Trebuchet MS&quot;"/>
        <color theme="1"/>
        <sz val="11.0"/>
      </rPr>
      <t xml:space="preserve">Verify, the below scenarios:
</t>
    </r>
    <r>
      <rPr>
        <rFont val="&quot;Trebuchet MS&quot;"/>
        <b/>
        <color theme="1"/>
        <sz val="11.0"/>
      </rPr>
      <t xml:space="preserve">Scenario 1:
</t>
    </r>
    <r>
      <rPr>
        <rFont val="&quot;Trebuchet MS&quot;"/>
        <color theme="1"/>
        <sz val="11.0"/>
      </rPr>
      <t xml:space="preserve">user is able to initiate only one content (.ecar file) upload at a time, while trying to upload contents into the desktop app from external storage devices.
</t>
    </r>
    <r>
      <rPr>
        <rFont val="&quot;Trebuchet MS&quot;"/>
        <b/>
        <color theme="1"/>
        <sz val="11.0"/>
      </rPr>
      <t xml:space="preserve">Note: </t>
    </r>
    <r>
      <rPr>
        <rFont val="&quot;Trebuchet MS&quot;"/>
        <color theme="1"/>
        <sz val="11.0"/>
      </rPr>
      <t xml:space="preserve">All multiple content should be in standby till the previous content upload gets done.
</t>
    </r>
  </si>
  <si>
    <r>
      <rPr>
        <rFont val="&quot;Trebuchet MS&quot;"/>
        <color theme="1"/>
        <sz val="11.0"/>
      </rPr>
      <t>Verify, user is able to see the below if ,he is launching the app in Offline &amp; launching the app in Online
&gt; State &amp; District section as blank</t>
    </r>
    <r>
      <rPr>
        <rFont val="&quot;Trebuchet MS&quot;"/>
        <b/>
        <color theme="1"/>
        <sz val="11.0"/>
      </rPr>
      <t xml:space="preserve"> (Offline launch)</t>
    </r>
    <r>
      <rPr>
        <rFont val="&quot;Trebuchet MS&quot;"/>
        <color theme="1"/>
        <sz val="11.0"/>
      </rPr>
      <t xml:space="preserve">
&gt; Default values in District/State (</t>
    </r>
    <r>
      <rPr>
        <rFont val="&quot;Trebuchet MS&quot;"/>
        <b/>
        <color theme="1"/>
        <sz val="11.0"/>
      </rPr>
      <t>Online launch)</t>
    </r>
  </si>
  <si>
    <t>1. Launch the desktop app.(In offline)
2. For First time user able to see State and district dropdown lists as blank.
1. Launch the desktop app.(In online)
2. For First time user able to see State and district dropdown lists with default values.</t>
  </si>
  <si>
    <r>
      <rPr>
        <rFont val="&quot;Trebuchet MS&quot;"/>
        <color theme="1"/>
        <sz val="11.0"/>
      </rPr>
      <t>User is able to see the below if ,he is launching the app in Offline &amp; launching the app in Online
&gt; State &amp; District section as blank</t>
    </r>
    <r>
      <rPr>
        <rFont val="&quot;Trebuchet MS&quot;"/>
        <b/>
        <color theme="1"/>
        <sz val="11.0"/>
      </rPr>
      <t xml:space="preserve"> (Offline launch)</t>
    </r>
    <r>
      <rPr>
        <rFont val="&quot;Trebuchet MS&quot;"/>
        <color theme="1"/>
        <sz val="11.0"/>
      </rPr>
      <t xml:space="preserve">
&gt; Default values in District/State (</t>
    </r>
    <r>
      <rPr>
        <rFont val="&quot;Trebuchet MS&quot;"/>
        <b/>
        <color theme="1"/>
        <sz val="11.0"/>
      </rPr>
      <t>Online launch)</t>
    </r>
  </si>
  <si>
    <t>Verify, User is able to share the app to any external devices once he downloaded the updated version of the app.</t>
  </si>
  <si>
    <t>1.User able to download the desktop app 
2.user able to share the downloaded app to any external devices</t>
  </si>
  <si>
    <t>User is able to share the app to any external devices once he downloaded the updated version of the app.</t>
  </si>
  <si>
    <t>SB-15386</t>
  </si>
  <si>
    <t>Content Manager</t>
  </si>
  <si>
    <t>Verify, User is able to see the main page headers such as : My downloads , Browse online , as translated if user changes the language from english to any regional language i:e Kannada, telugu, urdu,marathi etc.
Verify, user is able to see the action buttons such as : Pause, resume, retry, cancel are translated to regional languages, if user 
changes the language from english to any othe regional language. (Kannada, Telugu, Bengali etc,,,)"
Verify , user is able to see the status messages like : Waiting for download, waiting for upload, Download Failed are translated in regional langauges ,after user changes language from English to any regional languages (Kannada , Hindi, urdu , marathi etc...)"</t>
  </si>
  <si>
    <t>1. Launch the Desktop App
2. Login uisng valid credentials
3. Change the language english to other language
4. Observe the main page header
1. Launch the Desktop App
2. Login uisng valid credentials
3. Change the language english to other language
4. Open any course and download 
5. Observe user is able to see the action buttons such as : Pause, resume, retry, cancel are translated to regional languages
1. Launch the Desktop App
2. Login uisng valid credentials
3. Change the language english to other language
4. Open any course and download 
5. user is able to see the status messages like : Waiting for download, waiting for upload, Download Failed are translated in regional langauges</t>
  </si>
  <si>
    <t>User is able to see the main page headers such as : My downloads , Browse online , as translated if user changes the language from english to any regional language i:e Kannada, telugu, urdu,marathi etc.
User is able to see the action buttons such as : Pause, resume, retry, cancel are translated to regional languages, if user 
changes the language from english to any othe regional language. (Kannada, Telugu, Bengali etc,,,)"
User is able to see the status messages like : Waiting for download, waiting for upload, Download Failed are translated in regional langauges ,after user changes language from English to any regional languages (Kannada , Hindi, urdu , marathi etc...)"</t>
  </si>
  <si>
    <t>My Download page</t>
  </si>
  <si>
    <t>Verify once desktop app is launched in Offline Mode, then user should landed up to "My Download" page</t>
  </si>
  <si>
    <t>1. Launch the desktop app.(In offline)
2. Complete the onbaording details.
5. Verify user should land on "My Download" page</t>
  </si>
  <si>
    <t>once desktop app is launched in Offline Mode, then user should landed up to "My Download" page</t>
  </si>
  <si>
    <t>Theme</t>
  </si>
  <si>
    <t>Verify user should able to switch the theme for both online and offline mode</t>
  </si>
  <si>
    <t>1. Launch the desktop app.(In Online)
2. Complete the onbaording details.
3. Login as valid user.
4. Switch the theme
1. Launch the desktop app.(In Offline)
2. Complete the onbaording details.
3. Login as valid user.
4. Switch the theme</t>
  </si>
  <si>
    <t>User should able to switch the theme for both online and offline mode</t>
  </si>
  <si>
    <t>SB-17474</t>
  </si>
  <si>
    <t>Verify user should be able to consume the downloaded content offline</t>
  </si>
  <si>
    <t>1. Launch the desktop app.
2. Fill the onboard details
3. Login with valid credential
4. search and download the content
5. Turnoff the internet
6. Go to My download tab
7. Consume the downloaded content</t>
  </si>
  <si>
    <t>User should  be able to consume the content when offline</t>
  </si>
  <si>
    <t>Verify, if internet goesoff and content downloaded into desktop app, Then searching with DIAL code should work.</t>
  </si>
  <si>
    <t>content should have dial code</t>
  </si>
  <si>
    <t>1. Launch the desktop app.(In onine)
2.Login with valid credentials 
3. open any content and download it
4. Turn off the internet
5. search with dial code from the my download tab</t>
  </si>
  <si>
    <t>if internet goesoff and content downloaded into desktop app, Then searching with DIAL code should work.</t>
  </si>
  <si>
    <t>Verify user should be able to consume the partially downloaded content offline</t>
  </si>
  <si>
    <t>1. Install and open the desktop app
2. Fill the onboard details
3. Login with valid credential
4. Click on Course tab
5. Search for course
6. open the course and download partially.
7. Turnoff the internet
8. Go to My download tab
9. Consume the course from download section</t>
  </si>
  <si>
    <t>User should be able to consume the partially downloaded content offline also</t>
  </si>
  <si>
    <t>Verify user is allowed to consume course or any trackable collection (Downloaded) when offline</t>
  </si>
  <si>
    <t>1. Install the desktop app build
2. launch the app
3. Fill the onboard details
4. Login with valid credential
5. Click on Course tab
6. Search for trackable collection/course
7. open the trackable collection/course and download it
8. Turnoff the internet
9. Go to My download tab
10. Consume the trackable collection/course from download section</t>
  </si>
  <si>
    <t>user is allowed to consume course or any trackable collection when offline</t>
  </si>
  <si>
    <t>SB-21195</t>
  </si>
  <si>
    <t>Verify selecting on "Off" all the file should save locally</t>
  </si>
  <si>
    <t>1. Launch desktop app.(In onine)
2. Fill the onboarding details.
3. Click on the profile 
4. Click on sync telemetry.
5. Observe the share telemetry button.
6. Observe the Sync telemtry button and try to turnoff the sync.</t>
  </si>
  <si>
    <t>selecting on "Off" all the file should save locally</t>
  </si>
  <si>
    <t>Search bar</t>
  </si>
  <si>
    <t>Verify user should be able to see search bar for both online and offline mode</t>
  </si>
  <si>
    <t xml:space="preserve">1. Launch the desktop app.(In Online)
2. Complete the onbaording details.
3. Login as valid user.
4. User able to see search bar
1. Launch the desktop app.
2. Complete the onbaording details.
3. Login as valid user.
4. Turnoff the internet
5. User able to see search bar
</t>
  </si>
  <si>
    <t>user should be able to see search bar for both online and offline mode</t>
  </si>
  <si>
    <t>Verify that in desktop offline user will get "You are offline" message</t>
  </si>
  <si>
    <t>1. Launch the Desktop App (Online)
2. Login uisng valid credentials
3. Turn off the internet
4. Observe the message</t>
  </si>
  <si>
    <t>User will get "You are offline" message when desktop app in offline mode</t>
  </si>
  <si>
    <t>Verify user should be able to search the content online mode
Verify user should able to search the downloaded content offline</t>
  </si>
  <si>
    <t>1. Launch the desktop app.(In Online)
2. Complete the onbaording details.
3. Login as valid user.
4. Search the content
1. Launch the desktop app.
2. Complete the onbaording details.
3. Login as valid user.
4. Turnoff the internet
5. Search the downloaded content</t>
  </si>
  <si>
    <t>user should be able to search the content online mode
user should able to search the downloaded content offline</t>
  </si>
  <si>
    <t xml:space="preserve">Verify that the batch details and information regarding course enrolment end join, course end date are  available for Offline user </t>
  </si>
  <si>
    <t xml:space="preserve">Observe that the batch details and information regarding course enrolment end join, course end date should be available for Offline user </t>
  </si>
  <si>
    <t xml:space="preserve">Verify that when the user plays a video at a certain speed/volume online and then goes offline then the user should be able to play the same video at the same speed/volume. </t>
  </si>
  <si>
    <t>1. Open the desktop app
2. Click on Profile icon &gt; Login &gt; Login with valid credentials
3. Search and open the Video content 
4. Play the video and download it
5. Turnoff the internet
6. Go to download tab and open the video content
7. Observe video should play in offline mode</t>
  </si>
  <si>
    <t xml:space="preserve">If user plays a video at a certain speed/volume online and then goes offline then the user should be able to play the same video at the same speed/volume. </t>
  </si>
  <si>
    <t>Verify User should get proper toast message if internet disconnected in between when download is in progress</t>
  </si>
  <si>
    <r>
      <rPr>
        <rFont val="&quot;Trebuchet MS&quot;"/>
        <color theme="1"/>
        <sz val="11.0"/>
      </rPr>
      <t>1. Launch the desktop app.(</t>
    </r>
    <r>
      <rPr>
        <rFont val="&quot;Trebuchet MS&quot;"/>
        <b/>
        <color theme="1"/>
        <sz val="11.0"/>
      </rPr>
      <t>In Online</t>
    </r>
    <r>
      <rPr>
        <rFont val="&quot;Trebuchet MS&quot;"/>
        <color theme="1"/>
        <sz val="11.0"/>
      </rPr>
      <t>)
2. Complete the onbaording details.
3. Login as valid user.
4. Go to library /Course page &gt; Click on any content.
5. Click on the download button.
6. Observe the toast message if internet disconnected during download of contents.</t>
    </r>
  </si>
  <si>
    <t>User should get proper toast message if internet disconnected inbetween when download is in progress</t>
  </si>
  <si>
    <t>Verify that For offline consumption the transcript cannot be downloaded if the user is offline. Messaging to be shown to the user that the user to go online to be able to download the transcripts</t>
  </si>
  <si>
    <t>1. Open the desktop app
2. Click on Profile icon &gt; Login &gt; Login with valid credentials
3. Seach and Open the video transcript
4. Turn off the internet
5. Download the transcript from the About the content section
6. observe the error messsage is displayed to go online</t>
  </si>
  <si>
    <t>For offline consumption the transcript cannot be downloaded if the user is offline. Messaging to be shown to the user that the user to go online to be able to download the transcripts.</t>
  </si>
  <si>
    <t xml:space="preserve">Verify that when the user plays a video at a certain speed/volume then goes to play video the same speed/volume should be retained in both online/ offline scenarios. </t>
  </si>
  <si>
    <t>1. Open the desktop app
2. Click on Profile icon &gt; Login &gt; Login with valid credentials
3. Search and open the Video content 
4. Play the video content and download it
5. Set the speed/volume
6. Turnoff the internet
7. Go to download tab n open the video content
8. observe video content should be retain the same speed/volume in offline mode</t>
  </si>
  <si>
    <t xml:space="preserve">If user plays a video at a certain speed/volume then goes to play video the same speed/volume should be retained in both online/ offline scenarios. </t>
  </si>
  <si>
    <t>3.9.0 Sprint-1</t>
  </si>
  <si>
    <t>Verify that the kabab menu and the "sync progress now" option should come in offline desktop app as well and works only on the online mode. 
If the user has downloaded a course and is consuming it offline, this "Sync progress now" menu should be deactivated.</t>
  </si>
  <si>
    <t>1. Launch the Desktop App.online)
2. Login uisng valid credential
3. Click on course tab
4. Click on any course
5. consume it completely
5. Click on sync progress now from kebab menu in the course progress tab
1. Launch the Desktop App.(In offline)
2. Login uisng valid credential
3. Click on course tab
4. Click on any course
5. consume it completely
6. turn off the internet
7. "Sync progress now" kebab menu should disable</t>
  </si>
  <si>
    <t>Verify if user is able to consume the question set with math formula in desktopapp offline mode</t>
  </si>
  <si>
    <t>Creator should have created the MCQ question with math formula, Question, Answer and solution also</t>
  </si>
  <si>
    <t>1. Open the desktop app
2. Click on Profile icon &gt; Login &gt; Login with valid credentials
3. Search and open the question set with math formula
4. Download the question set
5. Turn off the internet
6. Goto Downloads tab and open the question set
7. Observe the question set in latest  desktop app offline mode</t>
  </si>
  <si>
    <t>User should able to consume the question set with math formula in desktopapp offline mode</t>
  </si>
  <si>
    <t>User if user is able to consume the question set with special characters in desktopapp offline mode</t>
  </si>
  <si>
    <t>Verify if user is able to consume the question set with subjecive type and subscript ,superscript in desktopapp offline mode</t>
  </si>
  <si>
    <t>Creator should have created the Subjective question with subscript ,superscript, Question, Answer and solution also</t>
  </si>
  <si>
    <t>1. Open the desktop app
2. Click on Profile icon &gt; Login &gt; Login with valid credentials
3. Search and open the question set with subscript ,superscript
4. Download the question set
5. Turn off the internet
6. Goto Downloads tab and open the question set
7. Consume and Observe the question set in latest  desktop app offline mode</t>
  </si>
  <si>
    <t>User should able to consume the question set with subjecive type and subscript ,superscript in desktopapp offline mode</t>
  </si>
  <si>
    <t>Verify if user is able to consume the question set with subjecive type and inside mathformula in desktopapp offline mode</t>
  </si>
  <si>
    <t>Creator should have created the Subjective question with math formula, Question, Answer and solution also</t>
  </si>
  <si>
    <t>1. Open the desktop app
2. Click on Profile icon &gt; Login &gt; Login with valid credentials
3. Search and open the question set with mathformula
4. Download the question set
5. Turn off the internet
6. Goto Downloads tab and open the question set
7. Consume and Observe the question set in latest  desktop app offline mode</t>
  </si>
  <si>
    <t>User should able to consume the question set with subjecive type and inside mathformula in desktopapp offline mode</t>
  </si>
  <si>
    <t>Verify if user is able to consume the question set with subjecive type inside special charecters in desktopapp offline mode</t>
  </si>
  <si>
    <t>1. Open the desktop app
2. Click on Profile icon &gt; Login &gt; Login with valid credentials
3. Search and open the question set with special charecters
4. Download the question set
5. Turn off the internet
6. Goto Downloads tab and open the question set
7. Consume and Observe the question set in latest  desktop app offline mode</t>
  </si>
  <si>
    <t>User should able to consume the question set with subjecive type inside special charecters in desktopapp offline mode</t>
  </si>
  <si>
    <t>Verify that in offline user is displayed with the feedback for each question after the question is attempted if the creator has added the hint to the Questions</t>
  </si>
  <si>
    <t>Open whole question set</t>
  </si>
  <si>
    <t>1. Launch the Offline desktop app
2. Login with valid credentials
3. search and download the whole question set
4. turn off the internet
5. search that same whole question set in download section
6. Verify user is displayed with the feedback for each question after the question is attempted if the creator has added the hint to the Questions</t>
  </si>
  <si>
    <t>In offline user is displayed with the feedback for each question after the question is attempted if the creator has added the hint to the Questions</t>
  </si>
  <si>
    <t>Verify that in offline if the feedback disabled state is smooth and the user is able to differentiate the responses for each question</t>
  </si>
  <si>
    <t>feedback disable state</t>
  </si>
  <si>
    <t>1. Launch the Offline desktop app
2. Login with valid credentials
3. search and download the whole question set with feedback disabled state
4. turn off the internet
5. search that same whole question set in download section
6. observe the differentiate the responses for each question</t>
  </si>
  <si>
    <t>In offline if the feedback disabled state is smooth and the user is able to differentiate the responses for each question</t>
  </si>
  <si>
    <t>Verify that in offline user is displayed with the solution for the questions in the question set</t>
  </si>
  <si>
    <t>1. Launch the Offline desktop app
2. Login with valid credentials
3. search and download the whole question set
4. turn off the internet
5. search that same whole question set in download section
6. Verify user is able to consume the question set and displayed with solution for the questions</t>
  </si>
  <si>
    <t>In offline user is displayed with the solution for the questions in the question set</t>
  </si>
  <si>
    <t>Verify that in offline user is displayed with the progress bar in the question set</t>
  </si>
  <si>
    <t>1. Launch the Offline desktop app
2. Login with valid credentials
3. search and download the whole question set
4. turn off the internet
5. search that same whole question set in download section
6. Verify user is able to consume the question set and displayed with progress bar</t>
  </si>
  <si>
    <t>In offline user is displayed with the progress bar in the question set</t>
  </si>
  <si>
    <t>Verify that in offline user is displayed with submit page after completing all the questions</t>
  </si>
  <si>
    <t>1. Launch the Offline desktop app
2. Login with valid credentials
3. search and download the whole question set
4. turn off the internet
5. search that same whole question set in download section
6. Verify user is able to consume the question set and displayed with submit page after completion all the questions</t>
  </si>
  <si>
    <t>In offline user is displayed with submit page after completing all the questions</t>
  </si>
  <si>
    <t>Verify that in offline user is displayed with Exit popup when clicked on Desktop app back button or closing the app or any other scenario if the user trying to leave the attempt based assessment from the question set</t>
  </si>
  <si>
    <t xml:space="preserve">1. Launch the Offline desktop app
2. Login with valid credentials
3. search and download the whole question set
4. turn off the internet
5. search that same whole question set in download section
6. Verify user is able to consume the question set and  exit or click back button from the question set </t>
  </si>
  <si>
    <t>In offline user is displayed with Exit popup when clicked on Desktop app back button or closing the app or any other scenario if the user trying to leave the attempt based assessment from the question set</t>
  </si>
  <si>
    <t>Verify that in the Desktop app telemetry events are generated for the number of users playing QUML player in offline mode</t>
  </si>
  <si>
    <t>Verify in duide
Login with multiple user</t>
  </si>
  <si>
    <t>1. Launch the Offline desktop app
2. Login with valid credentials
3. search and download the QUML content
4. turnoff the internet
5. Open the QUML content and play it
6. Observe the generated telemetry</t>
  </si>
  <si>
    <t>In the Desktop app telemetry events are generated for the number of users playing QUML player in offline mode</t>
  </si>
  <si>
    <t xml:space="preserve"> {eid: "INTERACT", ets: 1715155084631, ver: "3.0", mid: "INTERACT:50d87a232ed4c33544032f58e36db407",…}
actor: {id: "827e7634f97c1614c23a14e0494f9cf6", type: "User"}
context: {channel: "01397984356699340824",…}
edata: {type: "TOUCH", subtype: "", id: "next_clicked", pageid: "1"}
eid: "INTERACT"
ets: 1715155084631
mid: "INTERACT:50d87a232ed4c33544032f58e36db407"
object: {id: "do_21400259824579379219", ver: "1", type: "Content", rollup: {}}
tags: ["01397984356699340824"]
ver: "3.0"</t>
  </si>
  <si>
    <t>{eid: "INTERACT", ets: 1715597296847, ver: "3.0", mid: "INTERACT:b37410b5f4661f584700e07937d9ef9b",…}
actor: {id: "ff37d885-4748-42b7-82c2-a8a60c3fec1d", type: "User"}
context: {channel: "01269934121990553633",…}
cdata: [{id: "YYfQc8JnHKhx9vKSVeTxad85F1R6DERc", type: "ContentSession"},…]
channel: "01269934121990553633"
did: "4aa54a923568535592fcf7bace84090c"
env: "contentplayer"
pdata: {id: "staging.sunbird.desktop", ver: "7.0", pid: "sunbird-portal"}
rollup: {l1: "01269934121990553633"}
sid: "ff37d885-4748-42b7-82c2-a8a60c3fec1d"
uid: "ff37d885-4748-42b7-82c2-a8a60c3fec1d"
edata: {type: "TOUCH", subtype: "", id: "next_clicked", pageid: "1"}
eid: "INTERACT"
ets: 1715597296847
mid: "INTERACT:b37410b5f4661f584700e07937d9ef9b"
object: {id: "do_21405187744356761611", ver: "2", type: "Content", rollup: {}}
tags: ["01269934121990553633"]
ver: "3.0"</t>
  </si>
  <si>
    <t>Downloads</t>
  </si>
  <si>
    <t>AlreadyAutomated</t>
  </si>
  <si>
    <t>Verify that in the Downloads tab
- User is able to see all the downloaded content.
- Select All/Unselect All, Sorting, Delete and Settings appear on the Downloads screen.</t>
  </si>
  <si>
    <t>Contents were downloaded alredy by the user</t>
  </si>
  <si>
    <t>1. Open Sunbird app
2. Login/browse as guest
3. Tap on download tab
4. Tap on select all
5. Tap on delete
6. Observe</t>
  </si>
  <si>
    <t>1. Downloaded contents should be displayed in download tab
2. User should be able to delete single/multiple contents</t>
  </si>
  <si>
    <t>validateDownloadTabDetails</t>
  </si>
  <si>
    <t>Verify if there is no contents downloaded then in the Downloads tab it should show the message as "Download content from Courses or Library"</t>
  </si>
  <si>
    <t>1. Open sunbird app
2. Browse as Guest/ Login with valid credentials
3. Click on download tab
4. Delete all the contents(if present any)
5. Observe</t>
  </si>
  <si>
    <t>"Download content from Courses or Library" message should be displayed</t>
  </si>
  <si>
    <t>validateDownloadContentfromCoursesorLibraryMsgInDownloadSection</t>
  </si>
  <si>
    <t>Verify that 
 1. The user is redirected to the downoads tab and "No downloads yet" message is displayed when the user clicks on download tab when there is no contents are downloaded
 2. The below mentioned fields are getting displayed when the user clicks on download tab 
  - Hamburger menu 
  - Space taken by DIKSHA: 
  - Available space. 
  - Setting icon. 
  - Content size dropdown. 
  - Select All</t>
  </si>
  <si>
    <t>1. Open Sunbird mobile app.
2. Login/browse as guest
3. Click on Download tab
4.Observe the details</t>
  </si>
  <si>
    <t>1. The user is redirected to the downoads tab and "No downloads yet" message is displayed when the user clicks on download tab when there is no contents are downloaded
 2. The below mentioned fields are getting displayed when the user clicks on download tab 
  - Hamburger menu 
  - Space taken by SUNBIRD: 
  - Available space. 
  - Setting icon. 
  - Content size dropdown. 
  - Select All</t>
  </si>
  <si>
    <t>verifyDownloadSection</t>
  </si>
  <si>
    <t>1. Verify that user should be  able to click on "Content Size" user should be displayed with the below options :
  - Content size
  - Last Viewed options
2. Verify that the user should be able to apply the filter using content size and correct content should be displayed based on applied filter</t>
  </si>
  <si>
    <t>1. Open Sunbird mobile app.
2. Login/browse as guest
3. Click on Download tab
4. Click on "Content Size" and observe</t>
  </si>
  <si>
    <t>1.user should be  able to click on "Content Size" user should be displayed with the below options :
  - Content size
  - Last Viewed options
 2. The user should be able to apply the filter using content size and correct content should be displayed based on applied filter</t>
  </si>
  <si>
    <t>verifyContentSizeAndDeleteContentFromDownloadSection</t>
  </si>
  <si>
    <t>SB-29997</t>
  </si>
  <si>
    <t>Downloads Page</t>
  </si>
  <si>
    <t>Verify that in mobile in download page when clicked on Sort button(down arrow), last viewed button is clickable and contents are arranged accordingly</t>
  </si>
  <si>
    <t>1. Open the staging mobile App
2. Login with Guest/ valid Credentials
3. Open and close few contents
4. Click on download tab
5. Click on down arrow(Sort) button
6. Select Last viewed
7. Observe
8. Click on down arrow(Sort) button
9. Select Content size
10. Observe</t>
  </si>
  <si>
    <t>In download page last viewed button is clickable and contents are arranged accordingly</t>
  </si>
  <si>
    <t>verifyLastViewedButtonIsClickableInDownloadPage</t>
  </si>
  <si>
    <t>Verify that the 
  - Selected contents count, 
  - Contents size, 
  - Cancel button
  - Delete button 
 are displayed when the user selects the multiple contents to delete in download tab</t>
  </si>
  <si>
    <t>1. Open Sunbird mobile app.
2. Login/browse as guest
3. Click on Download tab
4. Select the Multiple downloaded contents
5. Observe the download tab</t>
  </si>
  <si>
    <t>User should be able to click on download tab with below details 
 - Selected contents count, 
  - Contents size, 
  - Cancel button
  - Delete button 
should be displayed when the user selects the multiple contents to delete in download tab</t>
  </si>
  <si>
    <t>Verify that user is able to transfer the contents from internal to external storage (SD card) and vice versa</t>
  </si>
  <si>
    <t>SD card should have been added to the device</t>
  </si>
  <si>
    <t>1. Open sunbird app
2. Login/browse as guest
3. Tap on download tab
4. Tap on settings
5. Tap on external storage
6. Tap on Allow for permission required popup 
7. Tap on move button
8. Observe</t>
  </si>
  <si>
    <t>User should be able to transfer the contents from internal to external storage (SD card) and vice versa</t>
  </si>
  <si>
    <t>verifyUserAbleToMoveContentsToSDCardFromPhoneAndViceVersa</t>
  </si>
  <si>
    <t>Verify that if user shares content which is part of the book, post importing the single content whole book toc should get imported and should be present in downloads tab
&amp;
Verify that if user imports the updated ecar file (added/deleted any content into book), only updated ecar file should be displayed in download tab section</t>
  </si>
  <si>
    <t>1. Open Sunbird staging mobile App
2. Login with Guest/ valid credentials 
3. Click on hamburger menu
4. Login/Browse as guest
5. Click on Import content
6. Select any ecar file from local download
7. Observe the download tab
==========
1. Open Sunbird staging mobile App
2. Login with Guest/ valid credentials 
3. Click on hamburger menu
4. Login/Browse as guest
5. Click on Import content
6. Select any ecar file from local download
7. Observe the download tab
8. Update that book by adding/deleting content
9. Download the ecar file
10. Click on Import content
11. Select any ecar file from local download
12. Observe the download tab</t>
  </si>
  <si>
    <t>Book toc should get imported if user imports the single content which is part of the book
==============
If user imports the update ecar file, only updated ecar file should be displayed in download tab section</t>
  </si>
  <si>
    <t>Verify the below scenarios:
Scenario 1:
&gt; Verify that user is able to upload the downloaded content (.ecar file) into desktop app,which is downloaded from mobile app.
Scenario 2:
&gt; Verify post importing the content ecar user is displayed with the content details and able to consume the same in Desktop app.</t>
  </si>
  <si>
    <t>Scenario 1:
1.Open the Mobile app
2.Download any .ecar file
3.Move the .ecar file into system(external device)
4. Launch the desktop app.(In Online)
5.Click on the ,ecar file content from extenal devices
6.observe .ecar file downloaded from mobile app is uploaded into desktop app
Scenario 2:
1.Observe post importing user able to consume</t>
  </si>
  <si>
    <t>Verify the below scenarios:
Scenario 1:
&gt; user is able to upload the downloaded content (.ecar file) into desktop app,which is downloaded from mobile app.
Scenario 2:
&gt; Verify post importing the content ecar user is displayed with the content details and able to consume the same in Desktop app.</t>
  </si>
  <si>
    <t>Verify that if user try to open any URL in offline mode then user is shown with offline message</t>
  </si>
  <si>
    <t>1.Verify with Guest user / Logged in users
2.Click on the URL link in offline mode
3.Observe the Toast message</t>
  </si>
  <si>
    <t>if user try to open the link in offline mode then user is shown with offline message</t>
  </si>
  <si>
    <t>Verify that Interact telemetry event gets generated when user taps on Downloads tab.</t>
  </si>
  <si>
    <t>1. Launch the Sunbird mobile app.
2. Complete onboarding.
3. Land on the Library page.
4. Tap on Downloads tab.
5. Observe the telemetry</t>
  </si>
  <si>
    <t>{"ver":"3.0","eid":"INTERACT","ets":1650883333060,"actor":{"type":"User","id":"653dcd5b-57c2-44a9-bf61-62ec807cbf1c"},"context":{"cdata":[{"type":"Tabs","id":"Library-Course"},{"id":"2bd5bf3a-5cd8-45d4-b629-afda5e4bfa17","type":"UserSession"}],"env":"home","channel":"505c7c48ac6dc1edc9b08f21db5a571d","pdata":{"id":"staging.diksha.app","pid":"sunbird.app","ver":"4.9.203staging-debug"},"sid":"2bd5bf3a-5cd8-45d4-b629-afda5e4bfa17","did":"4c286645e0690125ef319f7bde70c4540092c9f8"},"edata":{"type":"TOUCH","subtype":"tab-clicked","id":"download-manager","pageid":"download-manager","extra":{"pos":[]}},"object":{"id":"","type":"","version":"","rollup":{}},"mid":"8799900a-2d49-4a80-a5e6-bbae67064b66"}'</t>
  </si>
  <si>
    <t>event
: 
payload
: 
Xe
actor
: 
oe {type: 'User', id: '4a3a9fe4-d16a-40cb-b29e-181f8892bedc'}
context
: 
s {cdata: Array(2), env: 'home', channel: '505c7c48ac6dc1edc9b08f21db5a571d', pdata: oe, sid: 'eaaa13a3-e1f9-4e12-b69b-ada8bb875623', …}
edata
: 
{type: 'TOUCH', subtype: 'tab-clicked', id: 'download-manager', pageid: 'download-manager', extra: {…}}
eid
: 
"INTERACT"
ets
: 
1714726055073
mid
: 
"303c6ce5-f646-4e0a-9069-52f727bc06a8"
object
: 
oe {id: '', type: '', version: '', rollup: {…}}
ver
: 
"3.0"
[[Prototype]]
: 
Ae
type
: 
"SAVE"
[[Prototype]]
: 
Object
namespace
: 
"TELEMETRY"
[[Prototype]]
: 
Object</t>
  </si>
  <si>
    <t>Verify that Interact telemetry event gets generated when user taps on the downloaded content in the Downloads tab.
&amp;
Verify that Interact telemetry event gets generated when user taps on the "Delete" button appeared to the downloaded content in the Downloads tab.</t>
  </si>
  <si>
    <r>
      <rPr>
        <rFont val="&quot;Trebuchet MS&quot;"/>
        <color theme="1"/>
        <sz val="11.0"/>
      </rPr>
      <t xml:space="preserve">Scenario1:
</t>
    </r>
    <r>
      <rPr>
        <rFont val="&quot;Trebuchet MS&quot;"/>
        <color theme="1"/>
        <sz val="11.0"/>
      </rPr>
      <t xml:space="preserve">1. Launch the Sunbird mobile app.
2. Complete onboarding.
3. Land on the Library page.
4. Tap on Downloads tab.
5. Tap on any downloaded conetent.
6. Observe the telemetry
</t>
    </r>
    <r>
      <rPr>
        <rFont val="&quot;Trebuchet MS&quot;"/>
        <color theme="1"/>
        <sz val="11.0"/>
      </rPr>
      <t>Scenario2:</t>
    </r>
    <r>
      <rPr>
        <rFont val="&quot;Trebuchet MS&quot;"/>
        <color theme="1"/>
        <sz val="11.0"/>
      </rPr>
      <t xml:space="preserve">
1. Launch the Sunbird mobile app.
2. Complete onboarding.
3. Land on the Library page.
4. Tap on Downloads tab.
5. Tap on DELETE button.
6. Observe the telemetry</t>
    </r>
  </si>
  <si>
    <t>{"ver":"3.0","eid":"INTERACT","ets":1708674021054,"actor":{"type":"User","id":"23f5e2dd-1015-4db3-9858-bf17f8010917"},"context":{"cdata":[{"type":"Tabs","id":"Home-Discover"},{"id":"0ebda2f6-9009-47c2-a318-d587c9bf8209","type":"UserSession"}],"env":"home","channel":"0126796199493140480","pdata":{"id":"staging.sunbirded.app","pid":"sunbird.app","ver":"6.0.544staging-debug"},"sid":"0ebda2f6-9009-47c2-a318-d587c9bf8209","did":"b205a7a79ad701d42eb7dba9b5c57b7ec7fcb990","rollup":{"l1":"0126796199493140480"}},"edata":{"type":"OTHER","subtype":"extra-info","id":"downloads","pageid":"downloads","extra":{"pos":[],"values":[{"count":5,"spaceTakenByApp":"0.07","freeSpace":"17067.54"}]}},"object":{"id":"","type":"","version":"","rollup":{}},"mid":"3a38acb3-f6be-4697-966e-1c2e4d87452a"}'
===============
'{"ver":"3.0","eid":"INTERACT","ets":1708674034262,"actor":{"type":"User","id":"23f5e2dd-1015-4db3-9858-bf17f8010917"},"context":{"cdata":[{"type":"Tabs","id":"Home-Discover"},{"id":"0ebda2f6-9009-47c2-a318-d587c9bf8209","type":"UserSession"}],"env":"downloads","channel":"0126796199493140480","pdata":{"id":"staging.sunbirded.app","pid":"sunbird.app","ver":"6.0.544staging-debug"},"sid":"0ebda2f6-9009-47c2-a318-d587c9bf8209","did":"b205a7a79ad701d42eb7dba9b5c57b7ec7fcb990","rollup":{"l1":"0126796199493140480"}},"edata":{"type":"TOUCH","subtype":"action-button-clicked","id":"bulk-delete-popup","pageid":"bulk-delete-popup","extra":{"pos":[],"values":[{"type":"positive"}]}},"object":{"id":"","type":"","version":"","rollup":{}},"mid":"92e063f1-8ac6-45ac-a11c-91493e49d33e"}'</t>
  </si>
  <si>
    <t>event
: 
payload
: 
Xe
actor
: 
oe {type: 'User', id: '4a3a9fe4-d16a-40cb-b29e-181f8892bedc'}
context
: 
s {cdata: Array(3), env: 'downloads', channel: '505c7c48ac6dc1edc9b08f21db5a571d', pdata: oe, sid: 'eaaa13a3-e1f9-4e12-b69b-ada8bb875623', …}
edata
: 
{type: 'TOUCH', subtype: 'content-clicked', id: 'downloads', pageid: 'downloads', extra: {…}}
eid
: 
"INTERACT"
ets
: 
1714726279502
mid
: 
"bea442cd-a6cd-45d8-a0da-219c956c539f"
object
: 
oe {id: 'do_213985007840641024140', type: 'Digital Textbook', version: '1', rollup: G}
ver
: 
"3.0"
[[Prototype]]
: 
Ae
type
: 
"SAVE"
[[Prototype]]
: 
Object
namespace
: 
"TELEMETRY"
[[Prototype]]
: 
Object
=============
event
: 
payload
: 
Xe
actor
: 
oe {type: 'User', id: '4a3a9fe4-d16a-40cb-b29e-181f8892bedc'}
context
: 
s {cdata: Array(2), env: 'downloads', channel: '505c7c48ac6dc1edc9b08f21db5a571d', pdata: oe, sid: 'eaaa13a3-e1f9-4e12-b69b-ada8bb875623', …}
edata
: 
{type: 'TOUCH', subtype: 'delete-clicked', id: 'downloads', pageid: 'downloads', extra: {…}}
eid
: 
"INTERACT"
ets
: 
1714726247550
mid
: 
"215ca838-9ab8-4273-9fcf-b5381855ad14"
object
: 
oe {id: '', type: '', version: '', rollup: {…}}
ver
: 
"3.0"
[[Prototype]]
: 
Ae
type
: 
"SAVE"
[[Prototype]]
: 
Object
namespace
: 
"TELEMETRY"
[[Prototype]]
: 
Object</t>
  </si>
  <si>
    <t>Verify that Impression telemetry event gets generated when user taps on Check box next to the individual downloaded cotent in Downloads tab
&amp;
Verify that Interact telemetry event gets generated when user taps on Uncheck box next to the individual downloaded cotent in Downloads tab</t>
  </si>
  <si>
    <r>
      <rPr>
        <rFont val="&quot;Trebuchet MS&quot;"/>
        <color theme="1"/>
        <sz val="11.0"/>
      </rPr>
      <t xml:space="preserve">Scenario1:
</t>
    </r>
    <r>
      <rPr>
        <rFont val="&quot;Trebuchet MS&quot;"/>
        <color theme="1"/>
        <sz val="11.0"/>
      </rPr>
      <t xml:space="preserve">1. Launch the sunbird mobile app.
2. Complete onboarding.
3. Land on the Library page.
4. Tap on Downloads tab.
5. Tap on check box.
6. Observe the telemetry
</t>
    </r>
    <r>
      <rPr>
        <rFont val="&quot;Trebuchet MS&quot;"/>
        <color theme="1"/>
        <sz val="11.0"/>
      </rPr>
      <t>Scenario2:</t>
    </r>
    <r>
      <rPr>
        <rFont val="&quot;Trebuchet MS&quot;"/>
        <color theme="1"/>
        <sz val="11.0"/>
      </rPr>
      <t xml:space="preserve">
1. Launch the sunbird mobile app.
2. Complete onboarding.
3. Land on the Library page.
4. Tap on Downloads tab.
5. Tap on uncheck box.
6. Observe the telemetry</t>
    </r>
  </si>
  <si>
    <t>{"ver":"3.0","eid":"IMPRESSION","ets":1650883740844,"actor":{"type":"User","id":"653dcd5b-57c2-44a9-bf61-62ec807cbf1c"},"context":{"cdata":[{"type":"Tabs","id":"Library-Course"},{"id":"2bd5bf3a-5cd8-45d4-b629-afda5e4bfa17","type":"UserSession"}],"env":"downloads","channel":"505c7c48ac6dc1edc9b08f21db5a571d","pdata":{"id":"staging.diksha.app","pid":"sunbird.app","ver":"4.9.203staging-debug"},"sid":"2bd5bf3a-5cd8-45d4-b629-afda5e4bfa17","did":"4c286645e0690125ef319f7bde70c4540092c9f8"},"edata":{"type":"view","pageid":"bulk-delete-popup","uri":"bulk-delete-popup"},"object":{"id":"","type":"","version":"","rollup":{}},"mid":"26b62f30-eacd-4202-879d-02365849843b"}'
==============
'{"ver":"3.0","eid":"INTERACT","ets":1650883836863,"actor":{"type":"User","id":"653dcd5b-57c2-44a9-bf61-62ec807cbf1c"},"context":{"cdata":[{"type":"Tabs","id":"Library-Course"},{"id":"2bd5bf3a-5cd8-45d4-b629-afda5e4bfa17","type":"UserSession"}],"env":"downloads","channel":"505c7c48ac6dc1edc9b08f21db5a571d","pdata":{"id":"staging.diksha.app","pid":"sunbird.app","ver":"4.9.203staging-debug"},"sid":"2bd5bf3a-5cd8-45d4-b629-afda5e4bfa17","did":"4c286645e0690125ef319f7bde70c4540092c9f8"},"edata":{"type":"TOUCH","subtype":"unselect-all-clicked","id":"downloads","pageid":"downloads","extra":{"pos":[]}},"object":{"id":"","type":"","version":"","rollup":{}},"mid":"569cebb8-1fc0-44a6-9a80-27d70acdecc8"}'</t>
  </si>
  <si>
    <t>event
: 
payload
: 
Xe
actor
: 
oe {type: 'User', id: '4a3a9fe4-d16a-40cb-b29e-181f8892bedc'}
context
: 
s {cdata: Array(2), env: 'downloads', channel: '505c7c48ac6dc1edc9b08f21db5a571d', pdata: oe, sid: 'eaaa13a3-e1f9-4e12-b69b-ada8bb875623', …}
edata
: 
{type: 'view', pageid: 'bulk-delete-popup', uri: 'bulk-delete-popup'}
eid
: 
"IMPRESSION"
ets
: 
1714726339810
mid
: 
"95afe84a-1ccf-426f-892d-384fdbc581aa"
object
: 
oe {id: '', type: '', version: '', rollup: {…}}
ver
: 
"3.0"
[[Prototype]]
: 
Ae
type
: 
"SAVE"
[[Prototype]]
: 
Object
namespace
: 
"TELEMETRY"
[[Prototype]]
: 
Object
===============
event
: 
payload
: 
Xe
actor
: 
oe {type: 'User', id: '4a3a9fe4-d16a-40cb-b29e-181f8892bedc'}
context
: 
s {cdata: Array(2), env: 'downloads', channel: '505c7c48ac6dc1edc9b08f21db5a571d', pdata: oe, sid: 'eaaa13a3-e1f9-4e12-b69b-ada8bb875623', …}
edata
: 
{type: 'TOUCH', subtype: 'unselect-all-clicked', id: 'downloads', pageid: 'downloads', extra: {…}}
eid
: 
"INTERACT"
ets
: 
1714726372444
mid
: 
"f9df82e2-70bc-40e6-b018-1236e55d92f2"
object
: 
oe {id: '', type: '', version: '', rollup: {…}}
ver
: 
"3.0"
[[Prototype]]
: 
Ae
type
: 
"SAVE"
[[Prototype]]
: 
Object
namespace
: 
"TELEMETRY"
[[Prototype]]
: 
Object</t>
  </si>
  <si>
    <t>Verify that Interact telemetry event gets generated when user taps on Sort icon in Download tab
&amp;
Verify that Interact telemetry event gets generated when user taps on "Last viewed" in sorting in Download tab
&amp;
Verify that Interact telemetry event gets generated when user taps on "Content size" in sorting in Download tab</t>
  </si>
  <si>
    <r>
      <rPr>
        <rFont val="&quot;Trebuchet MS&quot;"/>
        <color theme="1"/>
        <sz val="11.0"/>
      </rPr>
      <t xml:space="preserve">Scenario1:
</t>
    </r>
    <r>
      <rPr>
        <rFont val="&quot;Trebuchet MS&quot;"/>
        <color theme="1"/>
        <sz val="11.0"/>
      </rPr>
      <t xml:space="preserve">1. Launch the sunbird mobile app.
2. Complete onboarding.
3. Land on the Library page.
4. Tap on Downloads tab.
5. Tap on Sort icon.
6. Observe the telemetry
</t>
    </r>
    <r>
      <rPr>
        <rFont val="&quot;Trebuchet MS&quot;"/>
        <color theme="1"/>
        <sz val="11.0"/>
      </rPr>
      <t>Scenario2:</t>
    </r>
    <r>
      <rPr>
        <rFont val="&quot;Trebuchet MS&quot;"/>
        <color theme="1"/>
        <sz val="11.0"/>
      </rPr>
      <t xml:space="preserve">
1. Launch the sunbird mobile app.
2. Complete onboarding.
3. Land on the Library page.
4. Tap on Downloads tab.
5. Tap on Sort icon.
6. Tap on Last viewed.
7. Observe the telemetry
</t>
    </r>
    <r>
      <rPr>
        <rFont val="&quot;Trebuchet MS&quot;"/>
        <color theme="1"/>
        <sz val="11.0"/>
      </rPr>
      <t>Scenario3:</t>
    </r>
    <r>
      <rPr>
        <rFont val="&quot;Trebuchet MS&quot;"/>
        <color theme="1"/>
        <sz val="11.0"/>
      </rPr>
      <t xml:space="preserve">
1. Launch the sunbird mobile app.
2. Complete onboarding.
3. Land on the Library page.
4. Tap on Downloads tab.
5. Tap on Sort icon.
6. Tap on Content Size.
7. Observe the telemetry</t>
    </r>
  </si>
  <si>
    <t>Sort:
'{"ver":"3.0","eid":"INTERACT","ets":1647519169975,"actor":{"type":"User","id":"be52f30a-94eb-487e-9e05-b9fe07e7ac72"},"context":{"cdata":[{"type":"Tabs","id":"Library-Course"},{"id":"2ce24df8-348c-489a-8373-6200e34a6386","type":"UserSession"}],"env":"downloads","channel":"505c7c48ac6dc1edc9b08f21db5a571d","pdata":{"id":"staging.diksha.app","pid":"sunbird.app","ver":"4.8.185staging-debug"},"sid":"2ce24df8-348c-489a-8373-6200e34a6386","did":"dd7bdd3aa1e77d00004b7d58ce42edddd7faa428"},"edata":{"type":"TOUCH","subtype":"sort-option-clicked","id":"downloads","pageid":"downloads","extra":{"pos":[]}},"object":{"id":"","type":"","version":"","rollup":{}},"mid":"9bd20bf4-4037-44a4-a5c2-cb83db30c742"}'
=============
Last viewed:
'{"ver":"3.0","eid":"INTERACT","ets":1647519254575,"actor":{"type":"User","id":"be52f30a-94eb-487e-9e05-b9fe07e7ac72"},"context":{"cdata":[{"id":"download_manager:downloads:sort","type":"Feature"},{"id":"SB-3800","type":"Task"},{"type":"Tabs","id":"Library-Course"},{"id":"2ce24df8-348c-489a-8373-6200e34a6386","type":"UserSession"}],"env":"downloads","channel":"505c7c48ac6dc1edc9b08f21db5a571d","pdata":{"id":"staging.diksha.app","pid":"sunbird.app","ver":"4.8.185staging-debug"},"sid":"2ce24df8-348c-489a-8373-6200e34a6386","did":"dd7bdd3aa1e77d00004b7d58ce42edddd7faa428"},"edata":{"type":"TOUCH","subtype":"sort-options-selected","id":"downloads","pageid":"downloads","extra":{"pos":[],"values":[{"selectedOption":"sizeOnDevice"}]}},"object":{"id":"","type":"","version":"","rollup":{}},"mid":"18bea022-30ba-4dee-9085-c803aa4c35e1"}'
============
Content size:
'{"ver":"3.0","eid":"INTERACT","ets":1647519308997,"actor":{"type":"User","id":"be52f30a-94eb-487e-9e05-b9fe07e7ac72"},"context":{"cdata":[{"id":"download_manager:downloads:sort","type":"Feature"},{"id":"SB-3800","type":"Task"},{"type":"Tabs","id":"Library-Course"},{"id":"2ce24df8-348c-489a-8373-6200e34a6386","type":"UserSession"}],"env":"downloads","channel":"505c7c48ac6dc1edc9b08f21db5a571d","pdata":{"id":"staging.diksha.app","pid":"sunbird.app","ver":"4.8.185staging-debug"},"sid":"2ce24df8-348c-489a-8373-6200e34a6386","did":"dd7bdd3aa1e77d00004b7d58ce42edddd7faa428"},"edata":{"type":"TOUCH","subtype":"sort-options-selected","id":"downloads","pageid":"downloads","extra":{"pos":[],"values":[{"selectedOption":"lastUsedOn"}]}},"object":{"id":"","type":"","version":"","rollup":{}},"mid":"12d4aa4d-5725-4beb-a863-8c1434f58fea"}'</t>
  </si>
  <si>
    <t>Sort:
event
: 
payload
: 
Xe
actor
: 
oe {type: 'User', id: '4a3a9fe4-d16a-40cb-b29e-181f8892bedc'}
context
: 
s {cdata: Array(2), env: 'downloads', channel: '505c7c48ac6dc1edc9b08f21db5a571d', pdata: oe, sid: 'eaaa13a3-e1f9-4e12-b69b-ada8bb875623', …}
edata
: 
{type: 'TOUCH', subtype: 'sort-option-clicked', id: 'downloads', pageid: 'downloads', extra: {…}}
eid
: 
"INTERACT"
ets
: 
1714726452271
mid
: 
"b8aa57e7-fc70-4e61-be81-ea4d745e7c38"
object
: 
oe {id: '', type: '', version: '', rollup: {…}}
ver
: 
"3.0"
[[Prototype]]
: 
Ae
type
: 
"SAVE"
[[Prototype]]
: 
Object
namespace
: 
"TELEMETRY"
[[Prototype]]
: 
Object
=================
Last Viewed:
event
: 
payload
: 
Xe
actor
: 
oe {type: 'User', id: '4a3a9fe4-d16a-40cb-b29e-181f8892bedc'}
context
: 
s {cdata: Array(4), env: 'downloads', channel: '505c7c48ac6dc1edc9b08f21db5a571d', pdata: oe, sid: 'eaaa13a3-e1f9-4e12-b69b-ada8bb875623', …}
edata
: 
extra
: 
pos
: 
[]
values
: 
Array(1)
0
: 
{selectedOption: 'lastUsedOn'}
length
: 
1
[[Prototype]]
: 
Array(0)
[[Prototype]]
: 
Object
id
: 
"downloads"
pageid
: 
"downloads"
subtype
: 
"sort-options-selected"
type
: 
"TOUCH"
[[Prototype]]
: 
Object
eid
: 
"INTERACT"
ets
: 
1714726512994
mid
: 
"2ef8300f-040f-4e91-8653-533afae8db14"
object
: 
oe {id: '', type: '', version: '', rollup: {…}}
ver
: 
"3.0"
[[Prototype]]
: 
Ae
type
: 
"SAVE"
[[Prototype]]
: 
Object
namespace
: 
"TELEMETRY"
[[Prototype]]
: 
Object
===================
Content Size:
event
: 
payload
: 
Xe
actor
: 
oe {type: 'User', id: '4a3a9fe4-d16a-40cb-b29e-181f8892bedc'}
context
: 
s {cdata: Array(4), env: 'downloads', channel: '505c7c48ac6dc1edc9b08f21db5a571d', pdata: oe, sid: 'eaaa13a3-e1f9-4e12-b69b-ada8bb875623', …}
edata
: 
extra
: 
pos
: 
[]
values
: 
Array(1)
0
: 
{selectedOption: 'sizeOnDevice'}
length
: 
1
[[Prototype]]
: 
Array(0)
[[Prototype]]
: 
Object
id
: 
"downloads"
pageid
: 
"downloads"
subtype
: 
"sort-options-selected"
type
: 
"TOUCH"
[[Prototype]]
: 
Object
eid
: 
"INTERACT"
ets
: 
1714726561137
mid
: 
"7ac48a1d-14b5-4ce0-8f21-88d0380305cf"
object
: 
oe {id: '', type: '', version: '', rollup: {…}}
ver
: 
"3.0"
[[Prototype]]
: 
Ae
type
: 
"SAVE"
[[Prototype]]
: 
Object
namespace
: 
"TELEMETRY"
[[Prototype]]
: 
Object</t>
  </si>
  <si>
    <t>Verify Interact telemetry should generate on tapping on "Setting icon" on the top of the Download screen in Downloads tab
&amp;
Verify Interact telemetry should generate on tapping on App back button from "Storage settings" page in Downloads tab</t>
  </si>
  <si>
    <r>
      <rPr>
        <rFont val="&quot;Trebuchet MS&quot;"/>
        <color theme="1"/>
        <sz val="11.0"/>
      </rPr>
      <t xml:space="preserve">Scenario1:
</t>
    </r>
    <r>
      <rPr>
        <rFont val="&quot;Trebuchet MS&quot;"/>
        <color theme="1"/>
        <sz val="11.0"/>
      </rPr>
      <t xml:space="preserve">1. Launch the sunbird mobile app.
2. Complete onboarding.
3. Land on the Library page.
4. Tap on Downloads tab.
5. Tap on the Settings icon.
6. Observe the telemetry
</t>
    </r>
    <r>
      <rPr>
        <rFont val="&quot;Trebuchet MS&quot;"/>
        <color theme="1"/>
        <sz val="11.0"/>
      </rPr>
      <t xml:space="preserve">Scenario2:
</t>
    </r>
    <r>
      <rPr>
        <rFont val="&quot;Trebuchet MS&quot;"/>
        <color theme="1"/>
        <sz val="11.0"/>
      </rPr>
      <t>1. Launch the sunbird mobile app.
2. Complete onboarding.
3. Land on the Library page.
4. Tap on Downloads tab.
5. Tap on the Settings icon.
6. Tap on the app back button.
7. Observe the telemetry</t>
    </r>
  </si>
  <si>
    <t>{"ver":"3.0","eid":"INTERACT","ets":1647519489535,"actor":{"type":"User","id":"be52f30a-94eb-487e-9e05-b9fe07e7ac72"},"context":{"cdata":[{"type":"Tabs","id":"Library-Course"},{"id":"2ce24df8-348c-489a-8373-6200e34a6386","type":"UserSession"}],"env":"downloads","channel":"505c7c48ac6dc1edc9b08f21db5a571d","pdata":{"id":"staging.diksha.app","pid":"sunbird.app","ver":"4.8.185staging-debug"},"sid":"2ce24df8-348c-489a-8373-6200e34a6386","did":"dd7bdd3aa1e77d00004b7d58ce42edddd7faa428"},"edata":{"type":"TOUCH","subtype":"settings-clicked","id":"downloads","pageid":"downloads","extra":{"pos":[]}},"object":{"id":"","type":"","version":"","rollup":{}},"mid":"2d77b28a-2ed2-400c-bd7b-a01b6b475332"}'
============
'{"ver":"3.0","eid":"INTERACT","ets":1647519554609,"actor":{"type":"User","id":"be52f30a-94eb-487e-9e05-b9fe07e7ac72"},"context":{"cdata":[{"type":"Tabs","id":"Library-Course"},{"id":"2ce24df8-348c-489a-8373-6200e34a6386","type":"UserSession"}],"env":"home","channel":"505c7c48ac6dc1edc9b08f21db5a571d","pdata":{"id":"staging.diksha.app","pid":"sunbird.app","ver":"4.8.185staging-debug"},"sid":"2ce24df8-348c-489a-8373-6200e34a6386","did":"dd7bdd3aa1e77d00004b7d58ce42edddd7faa428"},"edata":{"type":"TOUCH","subtype":"nav-back-clicked","id":"storage-settings","pageid":"storage-settings","extra":{"pos":[],"values":[{}]}},"object":{"id":"","type":"","version":"","rollup":{}},"mid":"3c9a8971-3a35-44e3-8e67-99468f215bff"}'</t>
  </si>
  <si>
    <t>event
: 
payload
: 
Xe
actor
: 
oe {type: 'User', id: '4a3a9fe4-d16a-40cb-b29e-181f8892bedc'}
context
: 
s {cdata: Array(2), env: 'downloads', channel: '505c7c48ac6dc1edc9b08f21db5a571d', pdata: oe, sid: 'eaaa13a3-e1f9-4e12-b69b-ada8bb875623', …}
edata
: 
{type: 'TOUCH', subtype: 'settings-clicked', id: 'downloads', pageid: 'downloads', extra: {…}}
eid
: 
"INTERACT"
ets
: 
1714726632536
mid
: 
"0d63e28f-3ffc-4772-834b-549b3cc0a615"
object
: 
oe {id: '', type: '', version: '', rollup: {…}}
ver
: 
"3.0"
[[Prototype]]
: 
Ae
type
: 
"SAVE"
[[Prototype]]
: 
Object
namespace
: 
"TELEMETRY"
[[Prototype]]
: 
Object
==============
event
: 
payload
: 
Xe
actor
: 
oe {type: 'User', id: '4a3a9fe4-d16a-40cb-b29e-181f8892bedc'}
context
: 
s {cdata: Array(2), env: 'home', channel: '505c7c48ac6dc1edc9b08f21db5a571d', pdata: oe, sid: 'eaaa13a3-e1f9-4e12-b69b-ada8bb875623', …}
edata
: 
{type: 'TOUCH', subtype: 'nav-back-clicked', id: 'storage-settings', pageid: 'storage-settings', extra: {…}}
eid
: 
"INTERACT"
ets
: 
1714726669861
mid
: 
"d1092f3b-2776-4309-a664-3857c17dedd6"
object
: 
oe {id: '', type: '', version: '', rollup: {…}}
ver
: 
"3.0"
[[Prototype]]
: 
Ae
type
: 
"SAVE"
[[Prototype]]
: 
Object
namespace
: 
"TELEMETRY"
[[Prototype]]
: 
Object</t>
  </si>
  <si>
    <t>Verify that Interact telemetry event gets generated when user taps on "Select All" to select all downloaded contents in Downloads tab
&amp;
Verify that Interact telemetry event gets generated when user taps on "Unselect All" to unselect all the downloaded contents in Downloads tab</t>
  </si>
  <si>
    <r>
      <rPr>
        <rFont val="&quot;Trebuchet MS&quot;"/>
        <color theme="1"/>
        <sz val="11.0"/>
      </rPr>
      <t xml:space="preserve">Scenario1:
</t>
    </r>
    <r>
      <rPr>
        <rFont val="&quot;Trebuchet MS&quot;"/>
        <color theme="1"/>
        <sz val="11.0"/>
      </rPr>
      <t xml:space="preserve">1. Launch the sunbird mobile app.
2. Complete onboarding.
3. Land on the Library page.
4. Tap on Downloads tab.
5. Tap Select All.
6. Observe the telemetry
</t>
    </r>
    <r>
      <rPr>
        <rFont val="&quot;Trebuchet MS&quot;"/>
        <color theme="1"/>
        <sz val="11.0"/>
      </rPr>
      <t>Scenario2:</t>
    </r>
    <r>
      <rPr>
        <rFont val="&quot;Trebuchet MS&quot;"/>
        <color theme="1"/>
        <sz val="11.0"/>
      </rPr>
      <t xml:space="preserve">
1. Launch the sunbird mobile app.
2. Complete onboarding.
3. Land on the Library page.
4. Tap on Downloads tab.
5. Tap Unselect All.
6. Observe the telemetry</t>
    </r>
  </si>
  <si>
    <t>Select All:
'{"ver":"3.0","eid":"INTERACT","ets":1647519636236,"actor":{"type":"User","id":"be52f30a-94eb-487e-9e05-b9fe07e7ac72"},"context":{"cdata":[{"type":"Tabs","id":"Library-Course"},{"id":"2ce24df8-348c-489a-8373-6200e34a6386","type":"UserSession"}],"env":"downloads","channel":"505c7c48ac6dc1edc9b08f21db5a571d","pdata":{"id":"staging.diksha.app","pid":"sunbird.app","ver":"4.8.185staging-debug"},"sid":"2ce24df8-348c-489a-8373-6200e34a6386","did":"dd7bdd3aa1e77d00004b7d58ce42edddd7faa428"},"edata":{"type":"TOUCH","subtype":"select-all-clicked","id":"downloads","pageid":"downloads","extra":{"pos":[]}},"object":{"id":"","type":"","version":"","rollup":{}},"mid":"4f404526-1523-4414-ad90-269725c72ada"}'
============
Unselect All:
'{"ver":"3.0","eid":"INTERACT","ets":1647519689505,"actor":{"type":"User","id":"be52f30a-94eb-487e-9e05-b9fe07e7ac72"},"context":{"cdata":[{"type":"Tabs","id":"Library-Course"},{"id":"2ce24df8-348c-489a-8373-6200e34a6386","type":"UserSession"}],"env":"downloads","channel":"505c7c48ac6dc1edc9b08f21db5a571d","pdata":{"id":"staging.diksha.app","pid":"sunbird.app","ver":"4.8.185staging-debug"},"sid":"2ce24df8-348c-489a-8373-6200e34a6386","did":"dd7bdd3aa1e77d00004b7d58ce42edddd7faa428"},"edata":{"type":"TOUCH","subtype":"unselect-all-clicked","id":"downloads","pageid":"downloads","extra":{"pos":[]}},"object":{"id":"","type":"","version":"","rollup":{}},"mid":"2fee1015-ba96-4efa-bb16-1c44aa0269e9"}'</t>
  </si>
  <si>
    <t>Select Al:
event
: 
payload
: 
Xe
actor
: 
oe {type: 'User', id: '4a3a9fe4-d16a-40cb-b29e-181f8892bedc'}
context
: 
s {cdata: Array(2), env: 'downloads', channel: '505c7c48ac6dc1edc9b08f21db5a571d', pdata: oe, sid: 'eaaa13a3-e1f9-4e12-b69b-ada8bb875623', …}
edata
: 
{type: 'TOUCH', subtype: 'select-all-clicked', id: 'downloads', pageid: 'downloads', extra: {…}}
eid
: 
"INTERACT"
ets
: 
1714726732437
mid
: 
"52e4c795-4524-445f-bd66-c8ad20879d12"
object
: 
oe {id: '', type: '', version: '', rollup: {…}}
ver
: 
"3.0"
[[Prototype]]
: 
Ae
type
: 
"SAVE"
[[Prototype]]
: 
Object
namespace
: 
"TELEMETRY"
[[Prototype]]
: 
Object
==============
Unselect All:
event
: 
payload
: 
Xe
actor
: 
oe {type: 'User', id: '4a3a9fe4-d16a-40cb-b29e-181f8892bedc'}
context
: 
s {cdata: Array(2), env: 'downloads', channel: '505c7c48ac6dc1edc9b08f21db5a571d', pdata: oe, sid: 'eaaa13a3-e1f9-4e12-b69b-ada8bb875623', …}
edata
: 
{type: 'TOUCH', subtype: 'unselect-all-clicked', id: 'downloads', pageid: 'downloads', extra: {…}}
eid
: 
"INTERACT"
ets
: 
1714726760250
mid
: 
"899203db-274d-4213-a7ec-2f8e117592b6"
object
: 
oe {id: '', type: '', version: '', rollup: {…}}
ver
: 
"3.0"
[[Prototype]]
: 
Ae
type
: 
"SAVE"
[[Prototype]]
: 
Object
namespace
: 
"TELEMETRY"
[[Prototype]]
: 
Object</t>
  </si>
  <si>
    <t>Verify telemetry should generate on Selecting Phone or SD card radio button</t>
  </si>
  <si>
    <t>1. Launch the app.
2. Complete onboarding.
3. Land on the Library page.
4. Tap on Downloads tab.
5. Tap on the Settings icon.
6. Change the storage option.</t>
  </si>
  <si>
    <t>"{"ver":"3.0","eid":"INTERACT","ets":1586299512684,"actor":{"type":"User","id":"1350a80a-4883-4aae-92b8-51984569bf2f"},"context":{"cdata":[{"id":"download_manager:storage_settings:transfer","type":"Feature"},{"id":"SB-3800","type":"Task"},{"type":"Tabs","id":"Library-Course"},{"id":"aee50d21-cef5-4985-ace7-03164570d3ec","type":"UserSession"}],"env":"downloads","channel":"505c7c48ac6dc1edc9b08f21db5a571d","pdata":{"id":"staging.diksha.app","pid":"sunbird.app","ver":"3.9.779staging-debug"},"sid":"aee50d21-cef5-4985-ace7-03164570d3ec","did":"5de31fb3d8a095a7825464367892b67ac241be14"},"edata":{"type":"TOUCH","subtype":"start-clicked","id":"transfer-content-confirmation-popup","pageid":"transfer-content-confirmation-popup","extra":{"pos":[]}},"object":{"id":"","type":"","version":"","rollup":{}},"mid":"2ef2a4a2-678f-4260-9f1f-b236bc284522"}"</t>
  </si>
  <si>
    <t>Download Page</t>
  </si>
  <si>
    <t>Verify that telemetry event is generated after clicking on delete button infront of the leaf content/book root, and the confirmation popup thereafter.</t>
  </si>
  <si>
    <t>1. Open the staging app.
2. Complete onboarding.
3. Login with valid credentials or guest user
4. Go to download section
5. Click on delete button</t>
  </si>
  <si>
    <t>{"ver":"3.0","eid":"INTERACT","ets":1686293100761,"actor":{"type":"User","id":"59101873-46da-44a0-8be0-f1365913e987"},"context":{"cdata":[{"type":"Tabs","id":"Home-Discover"},{"id":"7b21b08a-55e6-442c-9629-dbdf299815f0","type":"UserSession"}],"env":"downloads","channel":"0126796199493140480","pdata":{"id":"staging.sunbirded.app","pid":"sunbird.app","ver":"6.0.418staging-debug"},"sid":"7b21b08a-55e6-442c-9629-dbdf299815f0","did":"8bf2fb2baa8628f91e2a20b6e40e38b4e9fdd883","rollup":{"l1":"0126796199493140480"}},"edata":{"type":"TOUCH","subtype":"action-button-clicked","id":"single-delete-confirmation-popup","pageid":"single-delete-confirmation-popup","extra":{"pos":[],"values":[{"type":"positive"}]}},"object":{"id":"do_21304479887357542417","type":"Digital Textbook","version":"5","rollup":{}},"mid":"d068a6a9-0b0d-4161-b69e-5d6f18e91974"}'</t>
  </si>
  <si>
    <t>event
: 
payload
: 
Xe
actor
: 
oe {type: 'User', id: '4a3a9fe4-d16a-40cb-b29e-181f8892bedc'}
context
: 
s {cdata: Array(2), env: 'downloads', channel: '505c7c48ac6dc1edc9b08f21db5a571d', pdata: oe, sid: 'eaaa13a3-e1f9-4e12-b69b-ada8bb875623', …}
edata
: 
{type: 'TOUCH', subtype: 'action-button-clicked', id: 'single-delete-confirmation-popup', pageid: 'single-delete-confirmation-popup', extra: {…}}
eid
: 
"INTERACT"
ets
: 
1714726861752
mid
: 
"b367ec9b-0174-489b-a365-2cd1ecd6fea6"
object
: 
oe {id: 'do_214044296633016320113', type: 'Digital Textbook', version: '2', rollup: {…}}
ver
: 
"3.0"
[[Prototype]]
: 
Ae
type
: 
"SAVE"
[[Prototype]]
: 
Object
namespace
: 
"TELEMETRY"
[[Prototype]]
: 
Object</t>
  </si>
  <si>
    <t>Verify that user is able to export the content from offline desktop app and import the same in the mobile app- they can view and consume the content</t>
  </si>
  <si>
    <t>1.Launch the desktop app.(In Online)
2. Login with valid credential
3. Download any content
4. Go to download tab
5. Save the content in external device as .ecar file
1.Open the mobile app
2. Login with valid credential
3.Import that .ecar file
4.Observe Post Importing user can view and able to consume the content</t>
  </si>
  <si>
    <t>User is able to export the content from offline desktop app and import the same in the mobile app- they can view and consume the content</t>
  </si>
  <si>
    <t>Verify that in the Desktop app the user should be able to download the whole question set so that the user can consume/ play it offline</t>
  </si>
  <si>
    <t>1. Launch the Offline desktop app
2. Login with valid credentials
3. search and download the whole question set
4. turn off the internet
5. search that same whole question set in download section
6. consume that whole question set in offine mode</t>
  </si>
  <si>
    <t>In the Desktop app the user should be able to download the whole question set so that the user can consume/ play it offline</t>
  </si>
  <si>
    <t>Verify that in the Desktop app the user should be able to download the whole question set so that the user can consume/ play it offline
&amp;
Verify that in the Desktop app the user should be able to play the question set on the offline mode once the whole set is downloaded</t>
  </si>
  <si>
    <t>1. Open the desktop app
2. Click on Profile icon &gt; Login &gt; Login with valid credentials / Guest
3. search and download the whole question set
4. turn off the internet
5. search that same whole question set in download section
6. Observe user is able to consume the question set in offline mode</t>
  </si>
  <si>
    <t>User should be able to download the whole question set so that the user can consume/ play it offline
===========
User should be able to play the question set on the offline mode once the whole set is downloaded</t>
  </si>
  <si>
    <t>SB-23656</t>
  </si>
  <si>
    <t>Desktop App: The user should be able to attempt the FTB questions in offline mode</t>
  </si>
  <si>
    <t>1. Open the pre-prod desktop application.
2. Login with valid user credentials.
3. Go to the downloaded tab 
4. open the content.
5. Turn off the internet
6. Consume the self-assessment that has the FTB type question.</t>
  </si>
  <si>
    <t>user should be able to consume the FTB type question.</t>
  </si>
  <si>
    <t>Verify that user should be able to import old telemetry file to mobile device</t>
  </si>
  <si>
    <t>1. Open Desktop App.
2. Login with valid credentials 
3. Verify user import the old telemtry file to mobile device</t>
  </si>
  <si>
    <t>User should be able to import old telemetry file to mobile device</t>
  </si>
  <si>
    <t>SB-20722</t>
  </si>
  <si>
    <t xml:space="preserve">Verify that Telemetry is being synced for the desktop app
</t>
  </si>
  <si>
    <t xml:space="preserve">Telemetry is being synced for the desktop app
</t>
  </si>
  <si>
    <t>[ED-1470] Offline desktop : sync is not getting update once user clicks on sync telemetry button - JIRA (atlassian.net)</t>
  </si>
  <si>
    <t>Verify User should use  desktop app in  online and offline mode</t>
  </si>
  <si>
    <t xml:space="preserve">1. Launch the desktop app.(In Online)
2. Complete the onbaording details.
3. Login as valid user.
4. Consume the any content
1. Launch the desktop app.(In Offline)
2. Complete the onbaording details.
3. Go to downlaod section
4. Open the contents.
5. Consume the contents
</t>
  </si>
  <si>
    <t>User should use  desktop app in  online and offline mode</t>
  </si>
  <si>
    <t>Verify user should not get the preference every time for launching the desktop app for both online and offline mode</t>
  </si>
  <si>
    <t xml:space="preserve">1. Launch the desktop app.
2 Login as valid user.
</t>
  </si>
  <si>
    <t>User should not get the preference every time for launching the desktop app for both online and offline mode</t>
  </si>
  <si>
    <t>SB-19941</t>
  </si>
  <si>
    <t>AU_00848</t>
  </si>
  <si>
    <t>Verify that there are no changes in Profile page except header and footer
   &amp;
Verify that there are no changes in Creation page except header and footer
    &amp;
Verify that there are no changes in Admin Dashboard page except header and footer</t>
  </si>
  <si>
    <t>User should be logged in /Custodian user
User shoud be logged in as content
creator
User shoud be logged in as org admin</t>
  </si>
  <si>
    <t>Scenario 1 &amp; 2:
1. Open staging portal.
2. Login with valid credentails.
3. Click on the profile &gt; Observe the option "Switch to joyful theme"
4. Click on the same.
5. Observe the UI in the creation pages. (NEW THEME)
Creation pages:
&gt; Course
&gt; Textbook
&gt; Resource
&gt; Collection
&gt; Lesson Plans
&gt; Uploads
Scenario 3:
1. Open staging portal.
2. Login with state admin credentails.
3. Click on the profile &gt; Observe the option ""Switch to joyful theme""
4. Click on the ""Admin dashboard"" option.
5. Observe the UI in the header &amp; footer of the page. (NEW THEME)</t>
  </si>
  <si>
    <t>&gt; User should not see any changes relates to UI in creation page except header and footer
&gt;User should not see changes in Creation page except header and footer
&gt; User should not see any changes relates to UI in Admin dashboard page except header and footer</t>
  </si>
  <si>
    <t>validateAdminDashboardAndCreationPages</t>
  </si>
  <si>
    <t>SB-27331</t>
  </si>
  <si>
    <t>Verify if Guest user should be able to see the all content in ALL tab</t>
  </si>
  <si>
    <t>1. Open sunbird portal as guest
2. Click on All tab
3. Observe</t>
  </si>
  <si>
    <t>Guest user should be able to see the all content in ALL tab</t>
  </si>
  <si>
    <t>GuestUserAbleToSeeContentInAllTab</t>
  </si>
  <si>
    <t xml:space="preserve">1. Open the staging portal 
2. Login with valid credentials / Guest
3. Select any regional language from the drop-down menu 
4. Observe </t>
  </si>
  <si>
    <t xml:space="preserve">User should be able to select any reginal language from the drop down menu </t>
  </si>
  <si>
    <t>validateRegionalLanguageDropdown</t>
  </si>
  <si>
    <t>Verify User can able to switch one layout to another in different Browser</t>
  </si>
  <si>
    <r>
      <rPr>
        <rFont val="&quot;Trebuchet MS&quot;"/>
        <color theme="1"/>
        <sz val="11.0"/>
      </rPr>
      <t xml:space="preserve">
</t>
    </r>
    <r>
      <rPr>
        <rFont val="&quot;Trebuchet MS&quot;"/>
        <b/>
        <color theme="1"/>
        <sz val="11.0"/>
      </rPr>
      <t xml:space="preserve">MOZZILA FIREFOX:
</t>
    </r>
    <r>
      <rPr>
        <rFont val="&quot;Trebuchet MS&quot;"/>
        <color theme="1"/>
        <sz val="11.0"/>
      </rPr>
      <t xml:space="preserve">1. Open the sunbird portal.
2. Login with valid credentails.
3. Click on the profile &gt; Observe the option "Switch to joyful theme"
4. Click on the same.
5. Observe the UI of the page. (NEW THEME).
6. Again click on profile &gt; Observce the option as "Switch to older theme"
7. Click on the same.
8. Observe the UI (OLD THEME)
</t>
    </r>
  </si>
  <si>
    <t xml:space="preserve">
&gt; User should be able to switch between the layouts in 
mozzila firefox browser.</t>
  </si>
  <si>
    <t>MozillaFireFoxBrowserLayoutSwitch</t>
  </si>
  <si>
    <t>Verify that the user can click on "Change preference" and change the BMC values and the updated details is displyed in the "Home" tab</t>
  </si>
  <si>
    <t>"1. Open Sunbird Portal.
2. Login with guest / Valid Credential.
3. Click on ""Home"" Tab.
4. Click on Change Preference.
5. Change values.
6. Click Submit.
7. Observe..</t>
  </si>
  <si>
    <t>Observe that the user can click on "Change preference" and change the BMC values and the updated details is displyed in the "Home" tab</t>
  </si>
  <si>
    <t>verifyBMCafterChangingPreferenceInHomeTab</t>
  </si>
  <si>
    <t>{eid: "INTERACT", ets: 1666252385147, ver: "3.0", mid: "INTERACT:bc8fcef8434be33b9ed9c10da81447e7",…} actor : {id: "e50f002c-c3e2-4e39-a413-d90273beb5dc", type: "User"} context : {channel: "0126796199493140480",…} cdata : [{id: "WsGlFNKXG0WgFUmjtP1t5sez1yLZ-VAY", type: "UserSession"}, {id: "Desktop", type: "Device"},…] channel : "0126796199493140480" did : "ac648bd65ecca0a2af094698b9669b7d" env : "library" pdata : {id: "staging.sunbird.portal", ver: "5.0.0", pid: "sunbird-portal"} rollup : {l1: "0126796199493140480"} sid : "WsGlFNKXG0WgFUmjtP1t5sez1yLZ-VAY" uid : "e50f002c-c3e2-4e39-a413-d90273beb5dc" edata : {id: "search--button", type: "click", pageid: "search", extra: {query: "collection"}} eid : "INTERACT" ets : 1666252385147 mid : "INTERACT:bc8fcef8434be33b9ed9c10da81447e7" object : {} tags : ["0126796199493140480"] ver : "3.0"</t>
  </si>
  <si>
    <r>
      <rPr>
        <rFont val="&quot;Trebuchet MS&quot;"/>
        <color theme="1"/>
        <sz val="11.0"/>
      </rPr>
      <t>Verify that in the</t>
    </r>
    <r>
      <rPr>
        <rFont val="&quot;Trebuchet MS&quot;"/>
        <b/>
        <color theme="1"/>
        <sz val="11.0"/>
      </rPr>
      <t xml:space="preserve"> "Home" tab</t>
    </r>
    <r>
      <rPr>
        <rFont val="&quot;Trebuchet MS&quot;"/>
        <color theme="1"/>
        <sz val="11.0"/>
      </rPr>
      <t xml:space="preserve"> if the selected BMC preference doesn't have any content then it should be displayed with </t>
    </r>
    <r>
      <rPr>
        <rFont val="&quot;Trebuchet MS&quot;"/>
        <b/>
        <color theme="1"/>
        <sz val="11.0"/>
      </rPr>
      <t>blank page</t>
    </r>
  </si>
  <si>
    <t>"1. Open Sunbird Portal.
2. Login with guest / valid credential.
3. Click on "Home" Tab.
4. Observe.</t>
  </si>
  <si>
    <r>
      <rPr>
        <rFont val="&quot;Trebuchet MS&quot;"/>
        <color theme="1"/>
        <sz val="11.0"/>
      </rPr>
      <t>In the</t>
    </r>
    <r>
      <rPr>
        <rFont val="&quot;Trebuchet MS&quot;"/>
        <b/>
        <color theme="1"/>
        <sz val="11.0"/>
      </rPr>
      <t xml:space="preserve"> "Home" tab</t>
    </r>
    <r>
      <rPr>
        <rFont val="&quot;Trebuchet MS&quot;"/>
        <color theme="1"/>
        <sz val="11.0"/>
      </rPr>
      <t xml:space="preserve"> if the selected BMC preference doesnt have any content then it should be displayed with </t>
    </r>
    <r>
      <rPr>
        <rFont val="&quot;Trebuchet MS&quot;"/>
        <b/>
        <color theme="1"/>
        <sz val="11.0"/>
      </rPr>
      <t>blank page</t>
    </r>
  </si>
  <si>
    <t>validateBlankPageIfBMCDoesnotHaveAnyContentInHomeTab</t>
  </si>
  <si>
    <t>SB-25208</t>
  </si>
  <si>
    <t>Verify that user is displayed with Back button when user clicks on board from "Browse by Board" or "Browse by Audience" in Explore page then the next screen loads within the same home page</t>
  </si>
  <si>
    <t>"1.Open Sunbird portal
2.Guest User/Login with valid credentials
3.Click on Explore tab
4.Click on board from "Browse by Board" or "Browse by Audience"
5.Verify that user is displayed with Back button when user clicks on board from "Browse by Board" or "Browse by Audience" in Explore page then the next screen loads within the same Explore page</t>
  </si>
  <si>
    <t>User is displayed with Back when user clicks on board from "Browse by Board" or "Browse by Audience" in Explore page then the next screen loads within the same home page</t>
  </si>
  <si>
    <t>VerifyBackBtbAfterClickingOnBrowseByAudience</t>
  </si>
  <si>
    <t>Automation Execution 2</t>
  </si>
  <si>
    <t>Verify that when user clicks on Back button then user is taken back to the initial screen "Home"page</t>
  </si>
  <si>
    <t xml:space="preserve">"1.Open https://staging.sunbirded.org/
2.Guest User/Login with valid credentials
3.Click on Home tab 
4.Click on a subject from "Browse by Subject" or "browse by category" 
5.Click on back button
6.Verify that when user clicks on Close button then user is taken back to the initial screen "Home"page
</t>
  </si>
  <si>
    <t>User clicks on Back button then user is taken back to the initial screen "Home"page</t>
  </si>
  <si>
    <t>HomePageDisplayedOnClickCloseBtnFromBrowseBtCategory</t>
  </si>
  <si>
    <t>Verify if the user is logged in/ session has expired and user is trying to edit any of the identifier they will be taken to the login page.</t>
  </si>
  <si>
    <t>Session timeout should be enabled with help of devops (5min)</t>
  </si>
  <si>
    <t>1. Open the sunbird portal
2.Login with valid credentials / Guest
3. Go to the profile 
4. Keep user idle till session timeout ends
5. Try to edit anything in profile
6. Observe the session timeout popup appears
7. Click on ok
8. Observe user is redirected to login page</t>
  </si>
  <si>
    <t>If any user is logged in/ session has expired and user is trying to edit any of the identifier they will be taken to the login page.</t>
  </si>
  <si>
    <t>Verify that user is displayed with "Home"  tabs along with the other tabs for both logged in and non logged in user</t>
  </si>
  <si>
    <t>1. Open Sunbird Portal.
2. Login with guest / valid credential.
3. Observe.</t>
  </si>
  <si>
    <t>User is displayed with "Home" tab along with the other tabs for both logged in and non logged in user</t>
  </si>
  <si>
    <t>VerifyHomeAndExploreTabsForLoggedAndNonLoggedInUser</t>
  </si>
  <si>
    <t>Verify that if the resolution is changed to larger screen then the user should be able to scroll the tabs</t>
  </si>
  <si>
    <t xml:space="preserve">Increare the screen resolution </t>
  </si>
  <si>
    <r>
      <rPr>
        <rFont val="&quot;Trebuchet MS&quot;"/>
        <sz val="11.0"/>
      </rPr>
      <t xml:space="preserve">1.Open </t>
    </r>
    <r>
      <rPr>
        <rFont val="&quot;Trebuchet MS&quot;"/>
        <color rgb="FF1155CC"/>
        <sz val="11.0"/>
        <u/>
      </rPr>
      <t>https://staging.sunbirded.org/</t>
    </r>
    <r>
      <rPr>
        <rFont val="&quot;Trebuchet MS&quot;"/>
        <sz val="11.0"/>
      </rPr>
      <t xml:space="preserve">
2.Guest User/Login with valid credentials
3.Verify that if the resolution is changed to larger screen then the user should be able to scroll the tabs</t>
    </r>
  </si>
  <si>
    <t>If the resolution is changed to larger screen then the user should be able to scroll the tabs</t>
  </si>
  <si>
    <t>verifyUserScrollsTabsUsingLargerResolution</t>
  </si>
  <si>
    <t>Verify if the portal (Home, Digital Textbook, Courses, TV classess, All) tab screen resolution is set smaller in the system settings then the left most tab or the right tab is not cut of the screen</t>
  </si>
  <si>
    <t xml:space="preserve">- Goto System Display setting &gt; Display resolution &gt; Change to lower resolution then recommended </t>
  </si>
  <si>
    <t>1. Open the Sunbird portal. 
2. Guest User/Login with valid credentials
3. Goto these tabs (Home, Explore, Digital Textbook, Courses, TV classess, All) 
4. Observe if the screen is smaller then the left most tab or the right tab is not cut</t>
  </si>
  <si>
    <t>If the portal (Home, Explore, Digital Textbook, Courses, TV classess, All) tab screen resolution is set smaller in the system settings then the left most tab or the right tab is not cut of the screen</t>
  </si>
  <si>
    <t>Verify that the 5 Tabs "Home",Digital Textbook","Courses","TV Classes" and "All" is Center Aligned</t>
  </si>
  <si>
    <t>1.Open https://staging.sunbirded.org/
2.Guest User/Login with valid credentials
3.Verify that the 6 Tabs "Home","Explore",Digital Textbook","Courses","TV Classes" and "All" is Center Aligned</t>
  </si>
  <si>
    <t>The 5 Tabs "Home",Digital Textbook","Courses","TV Classes" and "All" should be Center Aligned</t>
  </si>
  <si>
    <t>validateAllsixTabsIsCenterAligned</t>
  </si>
  <si>
    <t>SB-23355</t>
  </si>
  <si>
    <t>Landing page</t>
  </si>
  <si>
    <t>Verify that when user clicks on the avatar icon user is  displayed with "Switch to Classic Theme"</t>
  </si>
  <si>
    <t>1. Open the Sunbird Portal.
2. Click on avatar button.
3. Observe</t>
  </si>
  <si>
    <t>User clicks on the avatar icon user is  displayed with "Switch to Classic Theme"</t>
  </si>
  <si>
    <t>Verify that user can click on "Switch to Classic Theme" and change to the Classic/Old Theme</t>
  </si>
  <si>
    <t>1. Open the Sunbird Portal.
2. Click on avatar button.
3. Click on Switch to classic theme.
4. Observe</t>
  </si>
  <si>
    <t>User can click on "Switch to Classic Theme" and change to the Classic/Old Theme</t>
  </si>
  <si>
    <t>ClickOnSwitchToClassThemeAndChangeToOldTheme</t>
  </si>
  <si>
    <t>Veriy that user should be able to see the contents which are associated with that tenant first</t>
  </si>
  <si>
    <t>1. Open the Sunbird portal.
2. Login with valid user.
3. Click on Switch to joyful theme
4. Go to Digital textbooks page.
5. Observe</t>
  </si>
  <si>
    <t>User should be able to see the contents which are associated with that tenant first</t>
  </si>
  <si>
    <t>contentAssociatedWithTenantFirst</t>
  </si>
  <si>
    <t>Verify when User clicks on any content then by default All tab should be selected.</t>
  </si>
  <si>
    <t xml:space="preserve">Portal:
1. Open the portal.
2. Login with valid credentials.
3. search for some resources with multiple type content added.
4. Observe the result under ALL tab.
5. Try to click on any content card form the search result.
6. Observe by default it shows under All tab category.
</t>
  </si>
  <si>
    <t>When User clicks on any content then by default All should be selected.</t>
  </si>
  <si>
    <t>searchedContentsInDefaultAllSection</t>
  </si>
  <si>
    <t>Verify that when user clicks on "Home" user is displayed with the Guest user preferences for BMC</t>
  </si>
  <si>
    <t>1. Open Sunbird Portal.
2. Login with guest user.
3. Click on "Home" Tab.
4. Observe.</t>
  </si>
  <si>
    <t>User clicks on "Home" user is displayed with the Guest user preferences for BMC</t>
  </si>
  <si>
    <t>VerifyGuestUserPreferencesForBMCInHomePage</t>
  </si>
  <si>
    <t>Verify that the logged in user BMC prefrence is displayed in the "Home" page</t>
  </si>
  <si>
    <t>1. Open Sunbird Portal.
2. Login with Valid Credential.
3. Click on ""Home"" Tab.
4. Click on Change Preference.
4. Observe.</t>
  </si>
  <si>
    <t>Logged in user BMC prefrence is displayed in the "Home" page</t>
  </si>
  <si>
    <r>
      <rPr>
        <rFont val="&quot;Trebuchet MS&quot;"/>
        <color theme="1"/>
        <sz val="11.0"/>
      </rPr>
      <t xml:space="preserve">Verify </t>
    </r>
    <r>
      <rPr>
        <rFont val="&quot;Trebuchet MS&quot;"/>
        <color theme="1"/>
        <sz val="11.0"/>
      </rPr>
      <t>that urdu font should be displayed correctly during preview of content in porta</t>
    </r>
    <r>
      <rPr>
        <rFont val="&quot;Trebuchet MS&quot;"/>
        <color theme="1"/>
        <sz val="11.0"/>
      </rPr>
      <t>l</t>
    </r>
  </si>
  <si>
    <t>- Language should be changed to Urdu
- Content should be created and sent for review</t>
  </si>
  <si>
    <t>1. Open the sunbird portal
2. Login as reviewer
3. Goto Worspace
4. Click on up for review
5. Observe urdu font is displayed correctly during preview</t>
  </si>
  <si>
    <r>
      <rPr>
        <rFont val="&quot;Trebuchet MS&quot;"/>
        <color theme="1"/>
        <sz val="11.0"/>
      </rPr>
      <t xml:space="preserve">Observe </t>
    </r>
    <r>
      <rPr>
        <rFont val="&quot;Trebuchet MS&quot;"/>
        <color theme="1"/>
        <sz val="11.0"/>
      </rPr>
      <t>that urdu font should be displayed correctly during preview of content in porta</t>
    </r>
    <r>
      <rPr>
        <rFont val="&quot;Trebuchet MS&quot;"/>
        <color theme="1"/>
        <sz val="11.0"/>
      </rPr>
      <t>l</t>
    </r>
  </si>
  <si>
    <t>verifyThatUrduFontDisplayedCorrectlyDuringPreviewOfContent</t>
  </si>
  <si>
    <t>SB-20430</t>
  </si>
  <si>
    <t>Verify 
1. That when user opens the Sunbird portal the content on the portal loads within 3-4 Sec on 1mbps speed
2. that any content with larger size image loads late but loads properly wihtout any broken image</t>
  </si>
  <si>
    <t>- In browser developer tools &gt; goto network tab&gt; Click on no throttling &gt; Select preset as slow 3G</t>
  </si>
  <si>
    <t>1. Open the Sunbird portal. 
2. Login with valid credentials
3. Change the speed to 1MBPS in network tab
4. Click on Digital textbooks,Courses and other tabs
5.Observe that when user opens the Sunbird portal the content on the portal loads within 3-4 Sec on 1mbps speed
6. Observe content with larger size image loads late but loads properly wihtout any broken image</t>
  </si>
  <si>
    <t>1. when user opens the Sunbird portal the content on the portal  should be load within 3-4 Sec on 1mbps speed.
2. content with larger size image should be load late but loads properly wihtout any broken image</t>
  </si>
  <si>
    <t>Verify that  All state/org validated users will have their consent flag as True for their state/org’s collections &lt;&lt; message from legal team&gt;&gt;</t>
  </si>
  <si>
    <t>User should be same state user who has created the content</t>
  </si>
  <si>
    <t>1. Open portal.
2. Login as custodian user.
3. Search for the collection (Which is taraceable)
4. Enroll into the course.
5. Consume the Course
6.Verify that  All state/org validated users will have their consent flag as True for their state/org’s collections &lt;&lt; message from legal team&gt;&gt;</t>
  </si>
  <si>
    <t>Verify that the user is displayed with the PII pop up on the screen when the user changes the consent from off to on from toc page.</t>
  </si>
  <si>
    <t>1. Open portal.
2. Login as custodian user.
3. Search for the collection (Which is trakable)
4. Enroll into the course.
5. Try to enable the user data toggle button to ON.
6. Observe the PII pop-up on the screen.</t>
  </si>
  <si>
    <t>The user should get displayed with the PII pop up on the screen when the user changes the consent 
from off to on from toc page.</t>
  </si>
  <si>
    <t>Verify if user is not asked for the onboarding information every time.</t>
  </si>
  <si>
    <t>1. User should have already selected the BMC details during onboarding.
2. User should have filled the onboarding information during their first login.</t>
  </si>
  <si>
    <t>1. Open Sunbird portal.
2. Enter valid credentials and click on the login button.
3. Click on Switch to joyful theme
4. Click on the Digital Book page.
5. Verify if the BMC details are pre-selected with the details selected during onboarding.
6. Again login to application.
7. Verify if user is not asked for the onboarding information every time.</t>
  </si>
  <si>
    <t>1. The BMC details should be pre-selected based on the selection made during onboarding.
2. User should not be asked to fill the onboarding information every time they login.</t>
  </si>
  <si>
    <t>UserShouldNotBeAskToFillOnbordingInformation</t>
  </si>
  <si>
    <t>Verify that the 
1. user see the unread notification post cliking on bell icon.
2.  user has the ability to clear all the notifications from the notification popup.
3.  all push notifications are coming , if any user added to group, certifcate issued etc
4. user is taken to the course when user clicks on the notification
5. on clicking the "See more" link in the notification pop-up, all the notifications are displayed to the user. 
6. on clicking the "See less" link in the notification pop-up, the expanded notification pop-up gets miinimized with fewer notifications.
7.on clicking the "Delete" button icon, the notification gets deleted.
8. the user is displayed with the number of unread notifications on opening the notification pop-up.</t>
  </si>
  <si>
    <t>1. Open Sunbird Portal.
2. Login with valid user credentials.
3. Click on the notification bell icon.
4. Verify that user is displayed with the unread notifications on top post clikcing the bell icon.</t>
  </si>
  <si>
    <t>1. User should be displayed with the unread notifications on clicking the bell icon.
2. On clicking the clear button, all the notifications should be cleared.
3. All the pushed notifications should be displayed to the user.
4. On clicking the delete button icon, the notification should get deleted.
5. The user should be displayed with the number of unread notifications on opening the pop-up.
6. User should taken to the course when user clicks on the notification</t>
  </si>
  <si>
    <t>VerifyThatUserIsDisplayedWithTheUnreadNotificationsOnTopPostClikcingTheBellIcon</t>
  </si>
  <si>
    <t>Verify if creator of the contents update the attribution names and republish the content then attribution name should be displayed in the order it was created</t>
  </si>
  <si>
    <t xml:space="preserve">1. Open the portal
2. Login as Content creator
3. Click on Workspace
4. Click on All My Content
5. Search the content
6. Click on the content
7. Click on Edit Details
8. Scroll down and Update the Attirubtion field
9. Click on Save button
10. Click On Send for Review button &gt; Save
11. Login as Reviewer 
12. Goto Workspace &gt; Up for Review &gt; Publish
13. Goto library &gt; Search for content &gt; Open the content and observe
</t>
  </si>
  <si>
    <t xml:space="preserve">Verify if creator of the contents update the attribution names and republish the content then attribution name should be displayed in the Albhabetical order </t>
  </si>
  <si>
    <t>updateAttributionNamesRepublishValidateNamingOrderAsitIs</t>
  </si>
  <si>
    <t>Verify that the Consent pop up will have the consent flag set to on by default. The user can opt to off it or continue this flag being on</t>
  </si>
  <si>
    <t>1. Open the sunbird portal
2. Login with custodian user.
3. Search for course &gt; Enrol &amp; observe the consent flag is set to ON by default.</t>
  </si>
  <si>
    <t>The Consent pop up should have the consent flag set to on by default. Also The user should be able to opt to off it or continue this flag being on</t>
  </si>
  <si>
    <t>Verify that the Consent flag is added in the self-validation submit details section as well</t>
  </si>
  <si>
    <t>1. Open the sunbird portal
3. Enter the valid user credential's.
4. Click on the Proflie icon.
5. Click on the sumbit detial's.
6. Observe it.</t>
  </si>
  <si>
    <t>User should be able to update the edit detial.</t>
  </si>
  <si>
    <t>validateSubmitDetailsConsentForm</t>
  </si>
  <si>
    <t>SH-983</t>
  </si>
  <si>
    <t>Verify that the content is dispalyed as per the user type selected during on boarding in the below categories
1. Book
2. Course
3. TV Classes</t>
  </si>
  <si>
    <t>1.Open staging url
2.Click on Register link
3.Enter  valid details and create a custodian account 
4.Login with Valid credentials  
5.Choose particular role(Student/Teacher/Admin/Other) in primary navigation and click on Submit 
6.Observe the Library Page</t>
  </si>
  <si>
    <t xml:space="preserve">User should  be displayed with content based on role (Teacher/Student/Other or Admin) mentioned during on boarding </t>
  </si>
  <si>
    <t>1.Verify that when user searches for any content then the user is displayed with all the content for all categories and user types
2. Verify that when user searches for any content then the user is first displayed with content matching the user type selected  followed by other content</t>
  </si>
  <si>
    <t>User should be logged in user/ Custodian user</t>
  </si>
  <si>
    <t xml:space="preserve">1.Open staging url
2.Login with valid credentials 
3.Enter the particular content to be searched 
4.Observe </t>
  </si>
  <si>
    <t>user should be  displayed with all the content for all categories and user types</t>
  </si>
  <si>
    <t>1. Verify, the notification bell icon is displayed once user login to the portal.
2. Verify if the notification bell icon should not be displayed to the non-logged in users.</t>
  </si>
  <si>
    <t>Scenario 1:
1. Open Sunbird portal.
2. Login with valid user credentials.
3. Verify if the notification bell icon is displayed to the user.
Scenario 2:
1. Open Sunbird portal.
2. Verify if the bell icon is displayed.</t>
  </si>
  <si>
    <t>1. The notification bell icon should to displayed to the user post login.
2. The notification bell icon should not be displayed to the non-logged in users.</t>
  </si>
  <si>
    <t>validateNotificationBellForLoggedInUserAndNonLoggedInUser</t>
  </si>
  <si>
    <t>Verify that, User sees a count against the bell icon which indicates that there are unread notifications.</t>
  </si>
  <si>
    <t>Verify in portal</t>
  </si>
  <si>
    <t>1. Open Sunbird Portal
2. Login with valid credentials
3. verify user can see the count on the notification icon</t>
  </si>
  <si>
    <t>verifyThatUserSeesACountAgainstTheBellIcon</t>
  </si>
  <si>
    <t>Verify that, User can clear all notifications in one go</t>
  </si>
  <si>
    <t>1. Open Sunbird Portal
2. Login with valid credentials
3. Click on the notification bell icon
4.Click on the clear button</t>
  </si>
  <si>
    <t>User can clear all notifications in one go</t>
  </si>
  <si>
    <t>verifyThatUserCanClearAllNotificationsInOneGo</t>
  </si>
  <si>
    <t>1. Open Sunbird Portal
2. Login with valid credentials
3. Click on the notification bell icon
4.verify user can delete the notification one by one</t>
  </si>
  <si>
    <t>User can delete notifications one by one</t>
  </si>
  <si>
    <t>verifyThatUserCanDeleteNotificationsOneByOne</t>
  </si>
  <si>
    <t>Verify that, Notifications must be self destructive if the Count reaches 30 for the device</t>
  </si>
  <si>
    <t>Login as group member</t>
  </si>
  <si>
    <t>1. Open SunbirdPortal
2. Login with valid credentials
3. Click on the notification bell icon
4. Verify the if the count reaches 30 then notification must be self destructi</t>
  </si>
  <si>
    <t>All the Notifications must be clickable</t>
  </si>
  <si>
    <t>1. Open Sunbird Portal
2. Login with valid credentials
3. Click on the notification bell icon
4.Click on the each notification</t>
  </si>
  <si>
    <t>allTheNotificationsMustBeClickable</t>
  </si>
  <si>
    <t xml:space="preserve">Verify that for the Logged user/Guest on the consumption screens the header tabs (Home, Course, Digital textbook, TV classess, Question sets, All) is removed for portal while consuming the content  </t>
  </si>
  <si>
    <t xml:space="preserve">1. Open the sunbird portal
2. login as guest 
3. Observe that the consumption screens the header tab is removed for portal while consuming the content </t>
  </si>
  <si>
    <t xml:space="preserve">The  Guest on the consumption screens the header is removed for portal while consuming the content </t>
  </si>
  <si>
    <t>ForGuestUserConsumptionValidateHeaderTabs</t>
  </si>
  <si>
    <t xml:space="preserve">1. Open the sunbird portal
2. login as guest / logged user
3. Search and open the  content 
4. Observe the Ask Tara icon is disabled/removed from the consumption screens </t>
  </si>
  <si>
    <t>TaraChatBotRemovedForLoggedInUser</t>
  </si>
  <si>
    <t xml:space="preserve">Verify that back button is present in individual assess consumption screen </t>
  </si>
  <si>
    <t xml:space="preserve">1. Open the sunbird portal
2. login as guest / logged user 
3. Search and open the assessment content
4. Observe that back button is present in individual assess consumption screen </t>
  </si>
  <si>
    <t xml:space="preserve">Back button should be present in individual assess consumption screen </t>
  </si>
  <si>
    <t>verifyBackButtonIsPresentInIndividualAssetsOnconsumptionScreen</t>
  </si>
  <si>
    <t xml:space="preserve">1. Open the sunbird portal
2. login as guest / logged user 
3. Observe that all the details related to consumption screen are present in the header and aligned properly without any distortion </t>
  </si>
  <si>
    <t>SB-29601 (Bug)</t>
  </si>
  <si>
    <r>
      <rPr>
        <rFont val="&quot;Trebuchet MS&quot;"/>
        <color theme="1"/>
        <sz val="11.0"/>
      </rPr>
      <t xml:space="preserve">Verify that in Digital Textbook, Courses, TV classess, Question set, All tab pages filter,  the </t>
    </r>
    <r>
      <rPr>
        <rFont val="&quot;Trebuchet MS&quot;"/>
        <b/>
        <color theme="1"/>
        <sz val="11.0"/>
      </rPr>
      <t>Medium</t>
    </r>
    <r>
      <rPr>
        <rFont val="&quot;Trebuchet MS&quot;"/>
        <color theme="1"/>
        <sz val="11.0"/>
      </rPr>
      <t xml:space="preserve"> field should show the place holder as "Select Medum".</t>
    </r>
  </si>
  <si>
    <t>1. Open the sunbird portal
2. Login with valid credentials / Guest
3. Go to these Digital Textbook, Courses, TV classess, Question set, All tabs
4. Observe that  the "Medium" filter should show "Select Medium".</t>
  </si>
  <si>
    <r>
      <rPr>
        <rFont val="&quot;Trebuchet MS&quot;"/>
        <color theme="1"/>
        <sz val="11.0"/>
      </rPr>
      <t xml:space="preserve">The Digital Textbook, Courses, TV classess, Question set, and All tab pages filter </t>
    </r>
    <r>
      <rPr>
        <rFont val="&quot;Trebuchet MS&quot;"/>
        <b/>
        <color theme="1"/>
        <sz val="11.0"/>
      </rPr>
      <t>Medium</t>
    </r>
    <r>
      <rPr>
        <rFont val="&quot;Trebuchet MS&quot;"/>
        <color theme="1"/>
        <sz val="11.0"/>
      </rPr>
      <t xml:space="preserve"> field should show the place holder as "Select Medum".</t>
    </r>
  </si>
  <si>
    <t>validateDopdownLablesInAllTab</t>
  </si>
  <si>
    <t xml:space="preserve">Verify that The count of the contents are displayed for each section available in the library page.
</t>
  </si>
  <si>
    <t>1. Open Staging Home  page.
2. Click on Explore button 
3. Login with valid credentials.
4. Verify count of the content is displayed in all the sections available.
5 .Try to click on view all button available in the sections.
6. Verify whether contents are getting displayed.</t>
  </si>
  <si>
    <t xml:space="preserve">The count of the contents should be displayed for each section available in the library page.
</t>
  </si>
  <si>
    <t>Verify that the user is able to Share the Below content by using the Url
-Collection
-Lesson Plan
-Uploads
-Resource"</t>
  </si>
  <si>
    <t xml:space="preserve">1. Open Staging Home  page.
2.  Login with content creator credentials.4. Click and open Resource.
5. Click on copy icon select the contents  and verify content gets copied.
6. Enter name of the collection/Lesson Plan/Uploaded content.
7. Click and open the content card.
8. Click on copy icon.
9. Verify whether content gets copied.
10. Again click on open the content card.
11. Click on share icon.
12. Verify whether shareable link is available and copy to clipboard option is available.
</t>
  </si>
  <si>
    <t xml:space="preserve">
1. the user should be able to Share the Below content by using the Url
-Collection
-Uploads
-Resource"</t>
  </si>
  <si>
    <t>ShareTheContent</t>
  </si>
  <si>
    <t>Verify that
1. post consuming every content user should get Rating popup in the content detail page
2. when user gives rating between 1-4 then following text should be displayed below the stars:
1 star &gt; Very Bad
2 Star &gt; Bad
3 Star &gt; Average
4 Star &gt; Good</t>
  </si>
  <si>
    <t>1.Open the staging url
2.Login with valid credentials
3.Consume any content 
4.Observe the rating pop-up
5.Select the values from the pop-up</t>
  </si>
  <si>
    <t>post consuming every content user should get Rating popup in the content detail page
2. when user gives rating between 1-4 then following text should be displayed below the stars:
1 star &gt; Very Bad
2 Star &gt; Bad
3 Star &gt; Average
4 Star &gt; Good</t>
  </si>
  <si>
    <t>ValidateRatingSecContent</t>
  </si>
  <si>
    <t>&gt; Verify that when the user chooses a rating from 1-4 star then he/she is displayed with the same set of checkbox selection list
&gt; Verify that user is able to select more than one category from the list, post rating the content
&gt; Verify that when user gives rating as 5 star then "excellent" text gets displayed
&gt; Verify that the user is able to see a different set of checkbox selection lists when the user chooses 5 star rating for a content
&gt; Verify that when user select "other" from the list of categories then text box gets displayed where user can add the comments.
 &gt; Verify that the user is able to add his/her comments with no character limitations</t>
  </si>
  <si>
    <r>
      <rPr>
        <rFont val="&quot;Trebuchet MS&quot;"/>
        <b/>
        <color theme="1"/>
        <sz val="11.0"/>
      </rPr>
      <t xml:space="preserve">Scenario1&amp;2:
</t>
    </r>
    <r>
      <rPr>
        <rFont val="&quot;Trebuchet MS&quot;"/>
        <b/>
        <color theme="1"/>
        <sz val="11.0"/>
      </rPr>
      <t xml:space="preserve">1.Open the Sunbird portal
2. Login with valid credentials / Guest user
3. Consume any content 
4.Observe the rating pop-up is displayed
5.Select the 1-4 star from the pop-up
6. Try to select more than category from the list &gt; Submit
</t>
    </r>
    <r>
      <rPr>
        <rFont val="&quot;Trebuchet MS&quot;"/>
        <b/>
        <color theme="1"/>
        <sz val="11.0"/>
      </rPr>
      <t xml:space="preserve">Scenario3&amp;4:
</t>
    </r>
    <r>
      <rPr>
        <rFont val="&quot;Trebuchet MS&quot;"/>
        <b/>
        <color theme="1"/>
        <sz val="11.0"/>
      </rPr>
      <t xml:space="preserve">1.Open the Sunbird portal
2. Login with valid credentials / Guest user
3. Consume any content 
4.Observe the rating pop-up is displayed
5.Select the 5 star from the pop-up
6. Observe "excellent" text is displayed
7. Observe other checkbox selection list is displayed
</t>
    </r>
    <r>
      <rPr>
        <rFont val="&quot;Trebuchet MS&quot;"/>
        <b/>
        <color theme="1"/>
        <sz val="11.0"/>
      </rPr>
      <t xml:space="preserve">Scenario5&amp;6:
</t>
    </r>
    <r>
      <rPr>
        <rFont val="&quot;Trebuchet MS&quot;"/>
        <b/>
        <color theme="1"/>
        <sz val="11.0"/>
      </rPr>
      <t>1.Open the Sunbird portal
2. Login with valid credentials / Guest user
3. Consume any content 
4.Observe the rating pop-up is displayed
5.Select the 1-5 star from the pop-up
6. Observe "Other" category is displayed in list with textbox
7. Enter anything in comments &gt; Submit</t>
    </r>
  </si>
  <si>
    <t>&gt; If user chooses a rating from 1-4 star then he/she should be displayed with the same set of checkbox selection list
&gt; User should be able to select more than one category from the list, post rating the content
&gt;If user gives rating as 5 star then "excellent" text gets displayed
&gt;User should be able to see a different set of checkbox selection lists when the user chooses 5 star rating for a content
&gt; If user select "other" from the list of categories then text box gets displayed where user can add the comments.
 &gt; User should be able to add his/her comments with no character limitations</t>
  </si>
  <si>
    <t>&gt; Verify that when user click on Submit button without selecting any categories from the list then, Rating gets submitted and a success toast message should get displayed
&gt; Verify that the feedback listing category is displayed in user chosen regional language
&gt; Verify post selecting the categories and user clicks on Submit button then the rating gets submitted and a success toast message is displayed
&gt; Verify that the user is able to provide comments in Regional language</t>
  </si>
  <si>
    <t xml:space="preserve">1.Open the staging url
2.Login with valid credentials
3.Consume any content 
4.Observe the rating pop-up
</t>
  </si>
  <si>
    <t>&gt; when user click on Submit button without selecting any categories from the list then, Rating should be  submitted and a success toast message should get displayed
&gt;  the feedback listing category should be displayed in user chosen regional language
&gt; Verify post selecting the categories and user clicks on Submit button then the rating gets submitted and a success toast message is displayed
&gt;The user  should be able to provide comments in Regional language</t>
  </si>
  <si>
    <t>ValidateRatingSecInRegionalLanguage</t>
  </si>
  <si>
    <t xml:space="preserve">1.Verify user is able to play video type content from Portal without any interruption
2.Verify when user clicks on content card and once video player started loading then it should take less time to load the content and should load in normal screen and user is able to see fulll screen option
3.Verify user should be able to play the video in full screen mode with out any interruption when changing from normal mode to full screen mode and also from full screen to normal mode without any interruption
4.Verify clicking on 'Esc' button user should escape from full screen mode
</t>
  </si>
  <si>
    <t>Login has custodian user.</t>
  </si>
  <si>
    <t xml:space="preserve">1. Open the sunbird Portal.
2. Login with valid user credentials.
3. Search the content with name or do_id.
4. Consume the video type content.
5. Observe it.
1. Open the sunbird Portal.
2. Login with valid user credentials.
3. Search the content with name or do_id.
4. Consume the video type content.
5. Click on the full screen mode.
6. Observe
1. Open the sunbird Portal
2. Login with valid user credential.
3. Search the content with name or do_id.
4. Consume the video type content.
5. Click on the ESC button
6. Observe
</t>
  </si>
  <si>
    <t xml:space="preserve">1. user should able to play video type content from Portal without any interruption
2. when user clicks on content card and once video player started loading then it should take less time to load the content and should load in normal screen and user is able to see fulll screen option
3. user should be able to play the video in full screen mode with out any interruption when changing from normal mode to full screen mode and also from full screen to normal mode without any interruption
4. clicking on 'Esc' button user should escape from full screen mode
</t>
  </si>
  <si>
    <r>
      <rPr>
        <rFont val="&quot;Trebuchet MS&quot;"/>
        <color theme="1"/>
        <sz val="11.0"/>
      </rPr>
      <t>Verify that if user click on the</t>
    </r>
    <r>
      <rPr>
        <rFont val="&quot;Trebuchet MS&quot;"/>
        <b/>
        <color theme="1"/>
        <sz val="11.0"/>
      </rPr>
      <t xml:space="preserve"> search URL which is generated in the portal(do_id or content name)</t>
    </r>
    <r>
      <rPr>
        <rFont val="&quot;Trebuchet MS&quot;"/>
        <color theme="1"/>
        <sz val="11.0"/>
      </rPr>
      <t>, Then user should be redirected to correct contents page</t>
    </r>
  </si>
  <si>
    <t>1. Open sunbird portal as guest/logged in user
2. Click on Explore page
3. Select any page from categories/Board/Audiene
3. The page will redirect to the selected page
4. Paste the URL (do_id or name) in the search text box
3. Verify the URL</t>
  </si>
  <si>
    <t>If user click on the search URL which is generated in portal(do_id or content name), Then user should be redirected to correct contents page.</t>
  </si>
  <si>
    <t>validateContentUsingGeneratedURLFromPortal</t>
  </si>
  <si>
    <t>Verify that the lazy UI is showing as per the below 
scenarios :
&gt; while searching the contents in library page.
&gt; when the user applies and removes the filters in library page.
&gt; when the user performs the pagination action in library page.</t>
  </si>
  <si>
    <t>1. Open the Application
2. Click on home page.
3. Click on Switch to joyful theme
4. Verify that the lazy UI is showing as per the below 
scenarios :
&gt; when the user opens the explore page.
&gt; while searching the contents in library page.
&gt; when the user applies and removes the filters in library page.
&gt; when the user performs the pagination action in library page.</t>
  </si>
  <si>
    <r>
      <rPr>
        <rFont val="&quot;Trebuchet MS&quot;"/>
        <color theme="1"/>
        <sz val="11.0"/>
      </rPr>
      <t xml:space="preserve">The lazy UI is showing as per the below 
scenarios :
&gt; </t>
    </r>
    <r>
      <rPr>
        <rFont val="&quot;Trebuchet MS&quot;"/>
        <b/>
        <color theme="1"/>
        <sz val="11.0"/>
      </rPr>
      <t>while searching the contents in library page.</t>
    </r>
    <r>
      <rPr>
        <rFont val="&quot;Trebuchet MS&quot;"/>
        <color theme="1"/>
        <sz val="11.0"/>
      </rPr>
      <t xml:space="preserve">
&gt; </t>
    </r>
    <r>
      <rPr>
        <rFont val="&quot;Trebuchet MS&quot;"/>
        <b/>
        <color theme="1"/>
        <sz val="11.0"/>
      </rPr>
      <t>when the user applies and removes the filters in library page.</t>
    </r>
    <r>
      <rPr>
        <rFont val="&quot;Trebuchet MS&quot;"/>
        <color theme="1"/>
        <sz val="11.0"/>
      </rPr>
      <t xml:space="preserve">
&gt; </t>
    </r>
    <r>
      <rPr>
        <rFont val="&quot;Trebuchet MS&quot;"/>
        <b/>
        <color theme="1"/>
        <sz val="11.0"/>
      </rPr>
      <t>when the user performs the pagination action in library page.</t>
    </r>
  </si>
  <si>
    <t>VerifyPagenationAndViewAllCourseSection</t>
  </si>
  <si>
    <r>
      <rPr>
        <rFont val="&quot;Trebuchet MS&quot;"/>
        <color theme="1"/>
        <sz val="11.0"/>
      </rPr>
      <t xml:space="preserve">Verify lazy loading UI should get display upon below scenarios:
&gt; </t>
    </r>
    <r>
      <rPr>
        <rFont val="&quot;Trebuchet MS&quot;"/>
        <color theme="1"/>
        <sz val="11.0"/>
      </rPr>
      <t>By entering DIAL code, lazy load should appear</t>
    </r>
    <r>
      <rPr>
        <rFont val="&quot;Trebuchet MS&quot;"/>
        <color theme="1"/>
        <sz val="11.0"/>
      </rPr>
      <t xml:space="preserve">
&gt; </t>
    </r>
    <r>
      <rPr>
        <rFont val="&quot;Trebuchet MS&quot;"/>
        <color theme="1"/>
        <sz val="11.0"/>
      </rPr>
      <t>By scanning DIAL code from random scanner, lazy load should appear</t>
    </r>
    <r>
      <rPr>
        <rFont val="&quot;Trebuchet MS&quot;"/>
        <color theme="1"/>
        <sz val="11.0"/>
      </rPr>
      <t xml:space="preserve">
&gt; </t>
    </r>
    <r>
      <rPr>
        <rFont val="&quot;Trebuchet MS&quot;"/>
        <color theme="1"/>
        <sz val="11.0"/>
      </rPr>
      <t>Lazy load should display at low internet bandwidth</t>
    </r>
    <r>
      <rPr>
        <rFont val="&quot;Trebuchet MS&quot;"/>
        <color theme="1"/>
        <sz val="11.0"/>
      </rPr>
      <t xml:space="preserve">
&gt; </t>
    </r>
    <r>
      <rPr>
        <rFont val="&quot;Trebuchet MS&quot;"/>
        <color theme="1"/>
        <sz val="11.0"/>
      </rPr>
      <t>From content card page if User clicks on back button 
then Lazy UI screen should display</t>
    </r>
  </si>
  <si>
    <r>
      <rPr>
        <rFont val="&quot;Trebuchet MS&quot;"/>
        <color theme="1"/>
        <sz val="11.0"/>
      </rPr>
      <t xml:space="preserve">1. Open the Sunbird portal
3. Click on Switch to joyful theme
4. Verify lazy loading UI should get display upon below scenarios:
</t>
    </r>
    <r>
      <rPr>
        <rFont val="&quot;Trebuchet MS&quot;"/>
        <b/>
        <color theme="1"/>
        <sz val="11.0"/>
      </rPr>
      <t>&gt; By entering DIAL code, lazy load should appear
&gt; By scanning DIAL code from random scanner, lazy load should appear
&gt; Lazy load should display at low internet bandwidth
&gt; From content card page if User clicks on back button 
then Lazy UI screen should display</t>
    </r>
  </si>
  <si>
    <r>
      <rPr>
        <rFont val="&quot;Trebuchet MS&quot;"/>
        <color theme="1"/>
        <sz val="11.0"/>
      </rPr>
      <t xml:space="preserve">UI should get display upon below scenarios:
</t>
    </r>
    <r>
      <rPr>
        <rFont val="&quot;Trebuchet MS&quot;"/>
        <b/>
        <color theme="1"/>
        <sz val="11.0"/>
      </rPr>
      <t>&gt; By entering DIAL code, lazy load should appear
&gt; By scanning DIAL code from random scanner, lazy load should appear
&gt; Lazy load should display at low internet bandwidth
&gt; From content card page if User clicks on back button 
then Lazy UI screen should display</t>
    </r>
  </si>
  <si>
    <t>SB-23382</t>
  </si>
  <si>
    <t>To Verify that, User sees specific error codes returned from the APIs in case of errors (Portal)</t>
  </si>
  <si>
    <t>1. Open the sunbird portal
2. Login with guest/valid user credential
3. Open the network tab
4. Do some random actions in the portal
5. If any error appears, then view the error in API's</t>
  </si>
  <si>
    <t>User must view specific error related to the events</t>
  </si>
  <si>
    <t>&gt;  Verify On clicking the clear button, all the notifications should be cleared.
&gt; Verify The user should be displayed with a notification for receiving a certificate.
&gt; Verify The notification bell icon should not be displayed to the non-logged in users.
&gt; Verify On clicking the notification bell icon again, the notifcation pop-up should get closed.
&gt; Verify User should taken to the course when user clicks on the notification</t>
  </si>
  <si>
    <t>1. Open the application.
2. Login with valid user credentials.
3. Verify if the notification bell icon is displayed to the user.
4. Observe</t>
  </si>
  <si>
    <r>
      <rPr>
        <rFont val="&quot;Trebuchet MS&quot;"/>
        <color theme="1"/>
        <sz val="11.0"/>
      </rPr>
      <t xml:space="preserve">
1. On clicking the clear button, all the notifications should be cleared.
2. </t>
    </r>
    <r>
      <rPr>
        <rFont val="&quot;Trebuchet MS&quot;"/>
        <color theme="1"/>
        <sz val="11.0"/>
      </rPr>
      <t>The user should be displayed with a notification for receiving a certificate.</t>
    </r>
    <r>
      <rPr>
        <rFont val="&quot;Trebuchet MS&quot;"/>
        <color theme="1"/>
        <sz val="11.0"/>
      </rPr>
      <t xml:space="preserve">
3. The notification bell icon should not be displayed to the non-logged in users.
4.</t>
    </r>
    <r>
      <rPr>
        <rFont val="&quot;Trebuchet MS&quot;"/>
        <color theme="1"/>
        <sz val="11.0"/>
      </rPr>
      <t xml:space="preserve"> On clicking the notification bell icon again, the notifcation pop-up should get closed.</t>
    </r>
    <r>
      <rPr>
        <rFont val="&quot;Trebuchet MS&quot;"/>
        <color theme="1"/>
        <sz val="11.0"/>
      </rPr>
      <t xml:space="preserve">
5. </t>
    </r>
    <r>
      <rPr>
        <rFont val="&quot;Trebuchet MS&quot;"/>
        <color theme="1"/>
        <sz val="11.0"/>
      </rPr>
      <t>User should taken to the course when user clicks on the notification</t>
    </r>
  </si>
  <si>
    <t xml:space="preserve">Verify in the portal in the Home page  the user is displayed  with the  "From NCERT" Section </t>
  </si>
  <si>
    <t>1. Open Sunbird Portal.
2. Login with guest 
3. Click on "Home" tab.
4. Observe.</t>
  </si>
  <si>
    <t xml:space="preserve">in the portal in the landing page for 
"From NCERT" the user is displayed "From NCERT" label </t>
  </si>
  <si>
    <t>NCERTSectionInHomeTab</t>
  </si>
  <si>
    <t>Verify that the Logged user/guest when clicking on a content/collection card, they are distinctly visible what the content/collection is about and who it is meant for.
Ex: Digital textbook&gt;&gt; Textbookunit&gt;&gt;Subject&gt;&gt;Publisher</t>
  </si>
  <si>
    <t xml:space="preserve">1. Open the sunbird portal
2. Login with valid credentials
3. Search and open the content
4. On clicking a content/collection card
Observe </t>
  </si>
  <si>
    <t>Observe that the Logged user/guest when clicking on a content/collection card, they are distinctly visible what the content/collection is about and who it is meant for.</t>
  </si>
  <si>
    <t>validateCollectionIsAboutAndwhoIsMeantFor</t>
  </si>
  <si>
    <r>
      <rPr>
        <rFont val="&quot;Trebuchet MS&quot;"/>
        <sz val="11.0"/>
      </rPr>
      <t>Verify that user is displayed with the</t>
    </r>
    <r>
      <rPr>
        <rFont val="&quot;Trebuchet MS&quot;"/>
        <b/>
        <sz val="11.0"/>
      </rPr>
      <t xml:space="preserve"> contents whose properties are mentioned in the Url </t>
    </r>
    <r>
      <rPr>
        <rFont val="&quot;Trebuchet MS&quot;"/>
        <sz val="11.0"/>
      </rPr>
      <t xml:space="preserve">(Eg: </t>
    </r>
    <r>
      <rPr>
        <rFont val="&quot;Trebuchet MS&quot;"/>
        <color rgb="FF000000"/>
        <sz val="11.0"/>
      </rPr>
      <t>https://staging.sunbirded.org/explore/1?selectedTab=all&amp;mediaType=collection)</t>
    </r>
    <r>
      <rPr>
        <rFont val="&quot;Trebuchet MS&quot;"/>
        <sz val="11.0"/>
      </rPr>
      <t xml:space="preserve"> 
1. Anonymous user 
2.Logged in User</t>
    </r>
  </si>
  <si>
    <t xml:space="preserve">1. Open sunbird portal as guest/logged in user
2. Explore any page
3. Verify the URL </t>
  </si>
  <si>
    <t>Verify that user is displayed with the contents whose properties are mentioned in the Url (Eg: https://staging.sunbirded.org/explore/1?selectedTab=all&amp;mediaType=collection) 
1. Anonymous user 
2.Logged in User</t>
  </si>
  <si>
    <t>ValidatePropertiesAreMentionedInURLforTheContnet</t>
  </si>
  <si>
    <r>
      <rPr>
        <rFont val="&quot;Trebuchet MS&quot;"/>
        <color theme="1"/>
        <sz val="11.0"/>
      </rPr>
      <t xml:space="preserve">Verify that Interact telemetry event is captured when </t>
    </r>
    <r>
      <rPr>
        <rFont val="&quot;Trebuchet MS&quot;"/>
        <color theme="1"/>
        <sz val="11.0"/>
      </rPr>
      <t>user clicks on "home" tab</t>
    </r>
  </si>
  <si>
    <t xml:space="preserve"> 
{eid: "INTERACT", ets: 1693466436476, ver: "3.0", mid: "INTERACT:196d92aeb52cb1897ac45444f821d21e",…}
actor
: 
{id: "08631a74-4b94-4cf7-a818-831135248a4a", type: "User"}
context
: 
{channel: "01269878797503692810",…}
cdata
: 
[{id: "Vfa7_NrdRTz0ijTh-FsuDAx3OiMTAYhu", type: "UserSession"}, {id: "Desktop", type: "Device"},…]
channel
: 
"01269878797503692810"
did
: 
"ddf0a0c60c6dfbe390675263ca9f412a"
env
: 
"content-type"
pdata
: 
{id: "staging.sunbird.portal", ver: "6.0.0", pid: "sunbird-portal"}
id
: 
"staging.sunbird.portal"
pid
: 
"sunbird-portal"
ver
: 
"6.0.0"
rollup
: 
{l1: "01269878797503692810", l2: "01274199971674521612454"}
sid
: 
"Vfa7_NrdRTz0ijTh-FsuDAx3OiMTAYhu"
uid
: 
"08631a74-4b94-4cf7-a818-831135248a4a"
edata
: 
{id: "home", type: "click",…}
eid
: 
"INTERACT"
ets
: 
1693466436476
mid
: 
"INTERACT:196d92aeb52cb1897ac45444f821d21e"
object
: 
{}
tags
: 
["01269878797503692810", "01274199971674521612454"]
ver
: 
"3.0"</t>
  </si>
  <si>
    <r>
      <rPr>
        <rFont val="&quot;Trebuchet MS&quot;"/>
        <color theme="1"/>
        <sz val="11.0"/>
      </rPr>
      <t>Verify that tapping on the</t>
    </r>
    <r>
      <rPr>
        <rFont val="&quot;Trebuchet MS&quot;"/>
        <color theme="1"/>
        <sz val="11.0"/>
      </rPr>
      <t xml:space="preserve"> </t>
    </r>
    <r>
      <rPr>
        <rFont val="&quot;Trebuchet MS&quot;"/>
        <color theme="1"/>
        <sz val="11.0"/>
      </rPr>
      <t>notification bell icon, interact telemetry event should generated where Cdata should contain all subsequent event in that user session should be generated</t>
    </r>
  </si>
  <si>
    <t>- User should have completed the course with certificate or should have been added to any group with activity</t>
  </si>
  <si>
    <t>1. Open the sunbird portal
2. Login valid credentials
3. Observe bell icon with notification with numbers highlighted in red
4. Click on notification bell icon
5. Observe the interact event is getting generated in network tab</t>
  </si>
  <si>
    <t>{"eid":"INTERACT","ets":1621233824784,"ver":"3.0","mid":"INTERACT:29e515f3697f26d56d8940a5fb1e7abb","actor":{"id":"30a94121-8b24-44d5-8f39-e9516a12a37b","type":"User"},"context":{"channel":"0126796199493140480","pdata":{"id":"staging.sunbird.portal","ver":"3.9.0","pid":"sunbird-portal"},"env":"main-header","sid":"ZO4wRMZPEjybxZm-Bj4LL5Mt3-lqLbAN","did":"eb5e64653040fe0257c6f262b7ab9ed1","cdata":[{"id":"ZO4wRMZPEjybxZm-Bj4LL5Mt3-lqLbAN","type":"UserSession"},{"id":"Desktop","type":"Device"},{"id":"default","type":"Theme"}],"rollup":{"l1":"0126796199493140480"},"uid":"30a94121-8b24-44d5-8f39-e9516a12a37b"},"object":{"id":"do_2130944072143503361768","ver":"1.0"},"tags":["0126796199493140480"],"edata":{"id":"show-in-app-notifications","type":"click","pageid":"in-app-notification"}}]}</t>
  </si>
  <si>
    <t xml:space="preserve"> {eid: "INTERACT", ets: 1715172867056, ver: "3.0", mid: "INTERACT:66ca5bf28ac05bc7676f5fa11f3f2ea1",…}
actor: {id: "5de424e8-174b-46b9-bc09-5c28ca73d962", type: "User"}
context: {channel: "0126796199493140480",…}
cdata: [{id: "Desktop", type: "Device"}, {id: "joy", type: "Theme"}]
channel: "0126796199493140480"
did: "827e7634f97c1614c23a14e0494f9cf6"
env: "main-header"
pdata: {id: "staging.sunbird.desktop", ver: "7.0", pid: "sunbird-portal"}
rollup: {l1: "0126796199493140480", l2: "01274200593719296013305"}
sid: "5de424e8-174b-46b9-bc09-5c28ca73d962"
uid: "5de424e8-174b-46b9-bc09-5c28ca73d962"
edata: {id: "show-in-app-notifications", type: "click", pageid: "in-app-notification"}
eid: "INTERACT"
ets: 1715172867056
mid: "INTERACT:66ca5bf28ac05bc7676f5fa11f3f2ea1"
object: {}
tags: ["0126796199493140480", "01274200593719296013305"]
ver: "3.0"</t>
  </si>
  <si>
    <t>SB-21650</t>
  </si>
  <si>
    <t>Verify that Interact Telemetry event is generated each time user provides Consent for Data sharing with org</t>
  </si>
  <si>
    <t>1. Open the Sunbird portal
2. Click on Profile &gt; Login 
3. Login with valid credentials 
4. Goto Profile 
5. Click on Submit details button 
6. Select the tenant and fill the details &gt; checkbox &gt; Submit
7. Open the network tab and check the events</t>
  </si>
  <si>
    <t>{eid: "INTERACT", ets: 1613980227946, ver: "3.0", mid: "INTERACT:279a1c3afd79d4a3c1e2ea344caf1f31",…}
actor: {id: "80211b43-9f60-4751-a50d-c3e6a91f8f25", type: "User"}
id: "80211b43-9f60-4751-a50d-c3e6a91f8f25"
type: "User"
context: {channel: "0126796199493140480",…}
cdata: [{id: "RIBnU66Nn3pUYSzqADfAQbis_NG2av56", type: "UserSession"}, {id: "Desktop", type: "Device"},…]
0: {id: "RIBnU66Nn3pUYSzqADfAQbis_NG2av56", type: "UserSession"}
1: {id: "Desktop", type: "Device"}
2: {id: "default", type: "Theme"}
channel: "0126796199493140480"
did: "a0a0d33d7fb0b8a3f53f2e2685819b9e"
env: "profile"
pdata: {id: "staging.sunbird.portal", ver: "3.7.0", pid: "sunbird-portal"}
id: "staging.sunbird.portal"
pid: "sunbird-portal"
ver: "3.7.0"
rollup: {l1: "0126796199493140480"}
sid: "RIBnU66Nn3pUYSzqADfAQbis_NG2av56"
uid: "80211b43-9f60-4751-a50d-c3e6a91f8f25"
edata: {id: "teacher-details-submit-success", type: "click", pageid: "teacher-declaration"}
id: "teacher-details-submit-success"
pageid: "teacher-declaration"
type: "click"
eid: "INTERACT"
ets: 1613980227946
mid: "INTERACT:279a1c3afd79d4a3c1e2ea344caf1f31"
object: {}
tags: ["0126796199493140480"]
0: "0126796199493140480"
ver: "3.0"</t>
  </si>
  <si>
    <t xml:space="preserve"> 
{eid: "INTERACT", ets: 1687246754412, ver: "3.0", mid: "INTERACT:de750286afa1ecf4753af949a853b65f",…}
actor
: 
{id: "4cecc27c-88ce-46e2-a77b-00aed79e601e", type: "User"}
context
: 
{channel: "0126796199493140480",…}
cdata
: 
[{id: "4ad57970-0f3d-11ee-91da-0df4e4f8ac43", type: "UserSession"}, {id: "Desktop", type: "Device"},…]
channel
: 
"0126796199493140480"
did
: 
"316470faa33b102f1215e3036179103f"
env
: 
"profile"
pdata
: 
{id: "staging.sunbird.portal", ver: "6.0.0", pid: "sunbird-portal"}
rollup
: 
{l1: "0126796199493140480"}
sid
: 
"aYuk_6h5z74A9g9WojuqPEOjLqup_LKc"
uid
: 
"4cecc27c-88ce-46e2-a77b-00aed79e601e"
edata
: 
{id: "submit-teacher-details", type: "click", pageid: "teacher-declaration"}
eid
: 
"INTERACT"
ets
: 
1687246754412
mid
: 
"INTERACT:de750286afa1ecf4753af949a853b65f"
object
: 
{}
tags
: 
["0126796199493140480"]
ver
: 
"3.0"</t>
  </si>
  <si>
    <t>Verify that the telemetry event is generated for "No. of Users" clicking on the content card which is accessed from NCERT section in home page</t>
  </si>
  <si>
    <t>1. Open the sunbird portal
2. Login with valid credetials
3. Goto Home page &gt; Scroll down to from NCERT section
4. Click on the course &amp; open
5. Observe the data in druid superset is showing the count</t>
  </si>
  <si>
    <t>Telemetry event should get generated for "No. of Users" clicking on the content card which is accessed from NCERT section in home page</t>
  </si>
  <si>
    <t>Verify that the telemetry event is generated for "No. of Users" clicking on the contents in browse by category / subjects from home tab</t>
  </si>
  <si>
    <t>1. Open the Sunbird portal
2. Login with valid credentials / guest user
3. Click on Home tab
4. Select the BMCS preference which is configured with banner
5. Observe the Browse by category/subjects will get displayed
6. Click and Observe content list is displayed
7. Click on any content card
8. Observe in druid super set the No. of users viewed is displayed for clicking on content</t>
  </si>
  <si>
    <t>Telemetry event should get generated for "No. of Users" clicking on the contents in browse by category / subjects from home tab</t>
  </si>
  <si>
    <t xml:space="preserve"> {eid: "INTERACT", ets: 1715341941912, ver: "3.0", mid: "INTERACT:322286cd8924a46f274f2674cbe7e408",…}
actor: {id: "f0258997-6640-4ad5-99bc-687b9845419a", type: "User"}
context: {channel: "01347076031606784034",…}
edata: {id: "content-card", type: "click", pageid: "home-search"}
eid: "INTERACT"
ets: 1715341941912
mid: "INTERACT:322286cd8924a46f274f2674cbe7e408"
object: {id: "do_214051901276880896125", ver: "1", type: "TextBook", rollup: {}}
tags: ["01347076031606784034"]
ver: "3.0"</t>
  </si>
  <si>
    <t>Verify Interact telemetry event is generated for collection search in library page</t>
  </si>
  <si>
    <t>1. Open the Sunbird portal. 
2. Login with valid credentials / Guest
3. Search and open the collection from library page
4. Observe the Telemetry events in network tab</t>
  </si>
  <si>
    <t xml:space="preserve">
{eid: "INTERACT", ets: 1666252385147, ver: "3.0", mid: "INTERACT:bc8fcef8434be33b9ed9c10da81447e7",…}
actor
: 
{id: "e50f002c-c3e2-4e39-a413-d90273beb5dc", type: "User"}
context
: 
{channel: "0126796199493140480",…}
cdata
: 
[{id: "WsGlFNKXG0WgFUmjtP1t5sez1yLZ-VAY", type: "UserSession"}, {id: "Desktop", type: "Device"},…]
channel
: 
"0126796199493140480"
did
: 
"ac648bd65ecca0a2af094698b9669b7d"
env
: 
"library"
pdata
: 
{id: "staging.sunbird.portal", ver: "5.0.0", pid: "sunbird-portal"}
rollup
: 
{l1: "0126796199493140480"}
sid
: 
"WsGlFNKXG0WgFUmjtP1t5sez1yLZ-VAY"
uid
: 
"e50f002c-c3e2-4e39-a413-d90273beb5dc"
edata
: 
{id: "search--button", type: "click", pageid: "search", extra: {query: "collection"}}
eid
: 
"INTERACT"
ets
: 
1666252385147
mid
: 
"INTERACT:bc8fcef8434be33b9ed9c10da81447e7"
object
: 
{}
tags
: 
["0126796199493140480"]
ver
: 
"3.0"</t>
  </si>
  <si>
    <t>{eid: "INTERACT", ets: 1693921300144, ver: "3.0", mid: "INTERACT:76bfcbaa5d45d2418a55f63660ca5a64",…}
actor
: 
{id: "00245b4d-7cf2-4005-82ed-f29af9644fac", type: "User"}
id
: 
"00245b4d-7cf2-4005-82ed-f29af9644fac"
type
: 
"User"
context
: 
{channel: "0126796199493140480",…}
cdata
: 
[{id: "2YshjpcEYNDWD_O-lHjgzabG9R3o_dxp", type: "UserSession"}, {id: "Desktop", type: "Device"},…]
channel
: 
"0126796199493140480"
did
: 
"0b5eb68c626414e41fa22d1a7e5adf24"
env
: 
"home"
pdata
: 
{id: "staging.sunbird.portal", ver: "6.0.0", pid: "sunbird-portal"}
rollup
: 
{l1: "0126796199493140480"}
sid
: 
"2YshjpcEYNDWD_O-lHjgzabG9R3o_dxp"
uid
: 
"00245b4d-7cf2-4005-82ed-f29af9644fac"
edata
: 
{id: "search--button", type: "click",…}
extra
: 
{query: "collection"}
id
: 
"search--button"
pageid
: 
"resources?board=CBSE&amp;medium=English&amp;gradeLevel=Class%201&amp;id=ekstep_ncert_k-12&amp;selectedTab=home"
type
: 
"click"
eid
: 
"INTERACT"
ets
: 
1693921300144
mid
: 
"INTERACT:76bfcbaa5d45d2418a55f63660ca5a64"
object
: 
{}
tags
: 
["0126796199493140480"]
ver
: 
"3.0"</t>
  </si>
  <si>
    <t>Verify that the Telemetry event is generated for No. of users accessing courses or textbook from NCERT section by clicking on "view all " in Home page</t>
  </si>
  <si>
    <t>1. Open sunbird portal
2. Login with valid credetials
3. Goto Home page &gt; Scroll down to from NCERT section
4. Click on the courses
5. Observe the data in druid superset is showing the coun</t>
  </si>
  <si>
    <t>Telemetry event should get generated for No. of users accessing courses or textbook from NCERT section by clicking on "view all " in Home page</t>
  </si>
  <si>
    <t xml:space="preserve">
{eid: "START", ets: 1715668972126, ver: "3.0", mid: "START:aa525cd7837625e1086029499ecdb655",…}
actor
: 
{id: "f3ef7011b99b967c93a7969d976d0fa0", type: "User"}
context
: 
{channel: "01397984356699340824",…}
edata
: 
{type: "view", pageid: "play-collection", mode: "play", duration: 0.586,…}
eid
: 
"START"
ets
: 
1715668972126
mid
: 
"START:aa525cd7837625e1086029499ecdb655"
object
: 
{id: "do_21370819468473958416", ver: "1.0", type: "TextBook", rollup: {}}
tags
: 
["01397984356699340824"]
ver
: 
"3.0"</t>
  </si>
  <si>
    <t>Verify that the Telemetry event is generated for No. of users accessing  courses or textbook "From NCERT" section in home page</t>
  </si>
  <si>
    <t>1. Open sunbird portal
2. Login with valid credetials
3. Goto Home page &gt; Scroll down to from NCERT section
4. Click on the course
5. Click on Join course button
6. Try to consume the content
7. Observe the data in druid superset is showing the count</t>
  </si>
  <si>
    <t>Telemetry event should get generated for No. of users accessing  courses or textbook "From NCERT" section in home page</t>
  </si>
  <si>
    <t>" {eid: ""INTERACT"", ets: 1715343666327, ver: ""3.0"", mid: ""INTERACT:151cb3fc0af602a5cca1db1aa179b48b"",…}
actor: {id: ""f0258997-6640-4ad5-99bc-687b9845419a"", type: ""User""}
context: {channel: ""01347076031606784034"",…}
edata: {id: ""content-card"", type: ""click"", pageid: ""view-all""}
eid: ""INTERACT""
ets: 1715343666327
mid: ""INTERACT:151cb3fc0af602a5cca1db1aa179b48b""
object: {id: ""do_2134355944895447041359"", type: ""TextBook"", ver: ""1.0"", rollup: {}}
tags: [""01347076031606784034""]
ver: ""3.0"""</t>
  </si>
  <si>
    <t>Verify that the telemetry event is generated for "No. of Shares" available for toc/content details by clicking on share link which is accessed from NCERT section in home page</t>
  </si>
  <si>
    <t>1. Open sunbird portal
2. Login with valid credetials
3. Goto Home page &gt; Scroll down to from NCERT section
4. Click on the course &amp; open
5. Click on the shares link from Toc/ Content details 
6. Observe the data in druid superset is showing the count</t>
  </si>
  <si>
    <t>Telemetry event should get generated for "No. of Shares" available for toc/content details by clicking on share link which is accessed from NCERT section in home page</t>
  </si>
  <si>
    <t>{eid: "SHARE", ets: 1715343937023, ver: "3.0", mid: "SHARE:6b9eafbca34dd117954f6c4c453a444a",…}
actor: {id: "f0258997-6640-4ad5-99bc-687b9845419a", type: "User"}
context: {channel: "01347076031606784034",…}
edata: {type: "Link", dir: "out", items: [{id: "do_21383388585630924811259", type: "TextBook", ver: "1"}]}
eid: "SHARE"
ets: 1715343937023
mid: "SHARE:6b9eafbca34dd117954f6c4c453a444a"
object: {id: "do_21383181163320934411159", ver: "1"}
tags: ["01347076031606784034"]
ver: "3.0"</t>
  </si>
  <si>
    <t>Verify that in the portal, in the Tv classes tab the filter values should remain the same after user refreshes the page</t>
  </si>
  <si>
    <t>1. Open Sunbird Portal
2. Login with Valid credentials
3. Go to Tv Classes Tab
4.  Apply the filter
5. Refresh the page
6. Observe</t>
  </si>
  <si>
    <t>In the Tv classes tab the filter values should remain the same after user refreshes the page</t>
  </si>
  <si>
    <t>Verify that in the portal, in the course tab applied some filters and moved to other tabs (digital texbook) then the filter vaules should not be carry forwarded to other tab, and when user comes back to the course tab then the filter values will be as per BMC</t>
  </si>
  <si>
    <t>1. Open Sunbird portal
2. Login with valid credentials
3. Go to course tab
4. Apply the filters
5. Move to Other tab( digital textbook)
6. Observe filters values will not be carry forwarded
7. Again go to courses tab
8. Observe the filter values should be as per BMC values</t>
  </si>
  <si>
    <t>In the course tab applied some filters and moved to other tabs (digital texbook) then the filter vaules should not be carry forwarded to other tab, and when user comes back to the course tab then the filter values should be as per BMC</t>
  </si>
  <si>
    <t>Verify that in the portal, in the Digital textbook tab applied some filters and moved to other tabs (Tv classes) then the filter vaules should not be carry forwarded to other tab, and when user comes back to the Digital textbook tab then the filter values will be as per BMC</t>
  </si>
  <si>
    <t>"1. Open Sunbird portal
2. Login with valid credentials
3. Go to Digital textbook tab
4. Apply the filters
5. Move to Other tab( Tv classes)
6. Observe filters values will not be carry forwarded
7. Again go to Digitaltextbook tab
8. Observe the filter values should be as per BMC values"</t>
  </si>
  <si>
    <t>In the Digital textbook tab applied some filters and moved to other tabs (Tv classes) then the filter vaules should not be carry forwarded to other tab, and when user comes back to the Digital textbook tab then the filter values should be as per BMC</t>
  </si>
  <si>
    <t>Verify that in the portal, in the Tv classes tab applied some filters and moved to other tabs (Courses) then the filter vaules should not be carry forwarded to other tab, and when user comes back to the Tv Classes tab then the filter values will be as per BMC</t>
  </si>
  <si>
    <t>"1. Open Sunbird portal
2. Login with valid credentials
3. Go to Tv classes tab
4. Apply the filters
5. Move to Other tab( Courses tab)
6. Observe filters values will not be carry forwarded
7. Again go to Tv classes tab
8. Observe the filter values should be as per BMC values"</t>
  </si>
  <si>
    <t>In the Tv classes tab applied some filters and moved to other tabs (Courses) then the filter vaules should not be carry forwarded to other tab, and when user comes back to the Tv Classes tab then the filter values will be as per BMC</t>
  </si>
  <si>
    <t xml:space="preserve">Verify that in the portal, In the All tab when user clicks on the reset button the filter values should be empty </t>
  </si>
  <si>
    <t>1.Open Sunbird portal
2. Login with valid credentials
3. Go to All tab
4. Click on the Reset button
5. Observe</t>
  </si>
  <si>
    <t xml:space="preserve">In the All tab when user clicks on the reset button the filter values should be empty </t>
  </si>
  <si>
    <t>Verify that in the portal, In the Digital textbook/Courses/Tv classes tab when user clicks on the reset button the filter values should be as per BMC values</t>
  </si>
  <si>
    <t>1.Open Sunbird portal
2. Login with valid credentials
3. Go to Digital textbook tab/courses/Tv classes
4. Click on the Reset button
5. Observe</t>
  </si>
  <si>
    <t>In the Digital textbook/Courses/Tv classes tab when user clicks on the reset button the filter values should be as per BMC values</t>
  </si>
  <si>
    <t>TC_753</t>
  </si>
  <si>
    <r>
      <rPr>
        <rFont val="&quot;Trebuchet MS&quot;"/>
        <color theme="1"/>
        <sz val="11.0"/>
      </rPr>
      <t xml:space="preserve">Verify that in </t>
    </r>
    <r>
      <rPr>
        <rFont val="&quot;Trebuchet MS&quot;"/>
        <b/>
        <color theme="1"/>
        <sz val="11.0"/>
      </rPr>
      <t>profile page</t>
    </r>
    <r>
      <rPr>
        <rFont val="&quot;Trebuchet MS&quot;"/>
        <color theme="1"/>
        <sz val="11.0"/>
      </rPr>
      <t xml:space="preserve"> user is displayed with </t>
    </r>
    <r>
      <rPr>
        <rFont val="&quot;Trebuchet MS&quot;"/>
        <b/>
        <color theme="1"/>
        <sz val="11.0"/>
      </rPr>
      <t xml:space="preserve">"Content preference" </t>
    </r>
    <r>
      <rPr>
        <rFont val="&quot;Trebuchet MS&quot;"/>
        <color theme="1"/>
        <sz val="11.0"/>
      </rPr>
      <t>text below the org name and the BMGS is displayed below the location details in the profile page</t>
    </r>
  </si>
  <si>
    <r>
      <rPr>
        <rFont val="&quot;Trebuchet MS&quot;"/>
        <color theme="1"/>
        <sz val="11.0"/>
      </rPr>
      <t xml:space="preserve">Verify that in </t>
    </r>
    <r>
      <rPr>
        <rFont val="&quot;Trebuchet MS&quot;"/>
        <b/>
        <color theme="1"/>
        <sz val="11.0"/>
      </rPr>
      <t>profile page</t>
    </r>
    <r>
      <rPr>
        <rFont val="&quot;Trebuchet MS&quot;"/>
        <color theme="1"/>
        <sz val="11.0"/>
      </rPr>
      <t xml:space="preserve"> user is displayed with </t>
    </r>
    <r>
      <rPr>
        <rFont val="&quot;Trebuchet MS&quot;"/>
        <b/>
        <color theme="1"/>
        <sz val="11.0"/>
      </rPr>
      <t xml:space="preserve">"Content preference" </t>
    </r>
    <r>
      <rPr>
        <rFont val="&quot;Trebuchet MS&quot;"/>
        <color theme="1"/>
        <sz val="11.0"/>
      </rPr>
      <t>text below the org name and the BMGS is displayed below the location details in the profile page</t>
    </r>
  </si>
  <si>
    <t>SB-26262</t>
  </si>
  <si>
    <t>Veridy that the Filter transition should be graceful</t>
  </si>
  <si>
    <t>1. Open the staging portal 
2. Login with valid credentials / Guest
3. Move from one tab to another and observe</t>
  </si>
  <si>
    <t>Verify that the Filter transition should be graceful</t>
  </si>
  <si>
    <t xml:space="preserve">Verify until user clear the cache preference should not get deleted
Steps to clear cache 
-Windows +R
-%Appdata%
-OK
-Search for SUNBIRD folder
- Delete the SUNBIRD folder
</t>
  </si>
  <si>
    <t>To clear cache</t>
  </si>
  <si>
    <t>-Windows +R
-%Appdata%
-OK
-Search for SUNBIRD folder
-Delete the SUNBIRD folder</t>
  </si>
  <si>
    <t>User is able to do clear cache the offline desktop app</t>
  </si>
  <si>
    <t>Verify that content is getting updated when user imports a latest version of content to the offline desktop, when an older version of the content was already present</t>
  </si>
  <si>
    <t>Scenario:
1. Launch the desktop app.(In Online)
2.Login with valid credential.
3. Download the contents and save it in external storage devices
4. close the desktop app
5. Download the latest updated contents and try upload the same into desktop
6.Observe Post Importing user able to see latest updated contents.</t>
  </si>
  <si>
    <t>Verify that content is getting updated when user imports a latest version of content to the offline desktop , when an older version of the content was already present</t>
  </si>
  <si>
    <r>
      <rPr>
        <rFont val="&quot;Trebuchet MS&quot;"/>
        <color theme="1"/>
        <sz val="11.0"/>
      </rPr>
      <t xml:space="preserve">Verify that in </t>
    </r>
    <r>
      <rPr>
        <rFont val="&quot;Trebuchet MS&quot;"/>
        <b/>
        <color theme="1"/>
        <sz val="11.0"/>
      </rPr>
      <t>profile page</t>
    </r>
    <r>
      <rPr>
        <rFont val="&quot;Trebuchet MS&quot;"/>
        <color theme="1"/>
        <sz val="11.0"/>
      </rPr>
      <t xml:space="preserve"> user is displayed with </t>
    </r>
    <r>
      <rPr>
        <rFont val="&quot;Trebuchet MS&quot;"/>
        <b/>
        <color theme="1"/>
        <sz val="11.0"/>
      </rPr>
      <t xml:space="preserve">"Content preference" </t>
    </r>
    <r>
      <rPr>
        <rFont val="&quot;Trebuchet MS&quot;"/>
        <color theme="1"/>
        <sz val="11.0"/>
      </rPr>
      <t>text below the org name and the BMGS is displayed below the location details in the profile page</t>
    </r>
  </si>
  <si>
    <r>
      <rPr>
        <rFont val="&quot;Trebuchet MS&quot;"/>
        <color theme="1"/>
        <sz val="11.0"/>
      </rPr>
      <t xml:space="preserve">Verify that in </t>
    </r>
    <r>
      <rPr>
        <rFont val="&quot;Trebuchet MS&quot;"/>
        <b/>
        <color theme="1"/>
        <sz val="11.0"/>
      </rPr>
      <t>profile page</t>
    </r>
    <r>
      <rPr>
        <rFont val="&quot;Trebuchet MS&quot;"/>
        <color theme="1"/>
        <sz val="11.0"/>
      </rPr>
      <t xml:space="preserve"> user is displayed with </t>
    </r>
    <r>
      <rPr>
        <rFont val="&quot;Trebuchet MS&quot;"/>
        <b/>
        <color theme="1"/>
        <sz val="11.0"/>
      </rPr>
      <t xml:space="preserve">"Content preference" </t>
    </r>
    <r>
      <rPr>
        <rFont val="&quot;Trebuchet MS&quot;"/>
        <color theme="1"/>
        <sz val="11.0"/>
      </rPr>
      <t>text below the org name and the BMGS is displayed below the location details in the profile page</t>
    </r>
  </si>
  <si>
    <t>SB-14820</t>
  </si>
  <si>
    <t>Verify the below scenarios :
Scenarios:
&gt; Verify, user is able to see the splash screen within 6-8 seconds once he clicks on the app icon.
&gt; Verify, splash screen loading time is not more than the exepected time i:e 8 seconds.
&gt; Verify, splash screen loading time is lesser for the second time user clicks on the app icon.
&gt; Verify, user is able to see the landing page load within 10-12 second of time.</t>
  </si>
  <si>
    <t>1. Launch the desktop app.(In Online)
2.Observe the Splash screen behaviour</t>
  </si>
  <si>
    <t>Verify the below scenarios :
Scenarios:
&gt; user is able to see the splash screen within 6-8 seconds once he clicks on the app icon.
&gt; splash screen loading time is not more than the exepected time i:e 8 seconds.
&gt; splash screen loading time is lesser for the second time user clicks on the app icon.
&gt; user is able to see the landing page load within 10-12 second of time.</t>
  </si>
  <si>
    <t>Verify the user can click anywhere on preferences view (BMGS, Preference, Name) and the info will appear with the "change preference" button. 
1. Logged in User
2. Guest User</t>
  </si>
  <si>
    <t>1. Launch the Offline desktop app
2. Login with guest user
3. Click anywhere on the preferences view (BMGS) and observe that the info will appear with the "change preference" button. 
1. Launch the Offline desktop app
2. Login with valid user
3. Click anywhere on the preferences view (BMGS) and observe that the info will appear with the "change preference" button.</t>
  </si>
  <si>
    <t>Observe that the user can click anywhere on preferences view (BMGS, Preference, Name) and the info will appear with the "change preference" button. 
1. Logged in User
2. Guest User</t>
  </si>
  <si>
    <t>Verify the user on clicking the change preference button,
 the popup will appear and the popup has details about the preferences view that 
can be edited according to the user's needs.
1. Logged in User
2. Guest User</t>
  </si>
  <si>
    <t>1. Launch the Offline desktop app
2. Login with guest user
3. Observe that by clicking on the change preference button, the pop up will appear
1. Launch the Offline desktop app
2. Login with valid user
3. Observe that by clicking on the change preference button, the pop up will appear</t>
  </si>
  <si>
    <t>Observe that the user on clicking the change preference button,
 the popup will appear. 
1. Logged in User
2. Guest User</t>
  </si>
  <si>
    <t>Verify that "i" is displayed next to Your Preferences word for both 
1. Logged in User
2. Guest user 
and Verify that the Logged in/ Guest  user name is displayed above Your Preferences Text eg:"Hi XYZ"</t>
  </si>
  <si>
    <t xml:space="preserve">1. Launch the Offline desktop app
2. Login with guest user
3. Observe that the "i" is displayed next to Your Preference word 
1. Launch the Offline desktop app
2. Login with valid user
3. Observe that the "i" is displayed next to Your Preference word </t>
  </si>
  <si>
    <t>Observe that "i" is displayed next to Your Preferences word for both 
1. Logged in User
2. Guest user</t>
  </si>
  <si>
    <t>Verify that in desktop if the user is not logged in/ session has expired and user is trying to edit any of the identifier they will be taken to the login page.</t>
  </si>
  <si>
    <t>set session expired</t>
  </si>
  <si>
    <t>1. Launch the Offline desktop app
2. Login with valid credentials
3. Try to login once session has expired</t>
  </si>
  <si>
    <t>In desktop if the user is not logged in/ session has expired and user is trying to edit any of the identifier they will be taken to the login page.</t>
  </si>
  <si>
    <t>SB-12681</t>
  </si>
  <si>
    <t>Verify the scenarios below:
Scenarios:
&gt; Verify Once User connected to internet and if there is any updates available, User should be notified for app updates in an popup.
&gt; Verify post updating the app version, user saved configuration and saved contents are still available
&gt; Verify Latest app is available on the portal for download and post download user's new app setup is getting downloaded
&gt;Verify User is having provision to update the app with in the app directly.</t>
  </si>
  <si>
    <t xml:space="preserve">1. Launch the desktop app.(In Online)
2.Check for Internet connection
3.Observe the Updates available  Notifications popup
4.Observe post updating saved contents are displaying or not
5.Observe the latest app is available on the portal for download.
1. Launch the desktop app.(In Online)
2.Check  the Updates available notifications popup
3.Update the app 
</t>
  </si>
  <si>
    <t>Verify the scenarios below:
Scenarios:
&gt;Once User connected to internet and if there is any updates available, User should be notified for app updates in an popup.
&gt;post updating the app version, user saved configuration and saved contents are still available
&gt; Latest app is available on the portal for download and post download user's new app setup is getting downloaded
&gt;User is having provision to update the app with in the app directly.</t>
  </si>
  <si>
    <t>actor: {id: "00245b4d-7cf2-4005-82ed-f29af9644fac", type: "User"}</t>
  </si>
  <si>
    <t>SB-14821</t>
  </si>
  <si>
    <t>Verify, User is able to import the contents into desktop app.
Verify the below scenarios on desktop app perfomance during content upload:
Scenarios:
&gt; Verify, when user imports large size contents app is not hanging at the time the extraction of the content inside the Dekstop app.
&gt; Verify, app is working smoothly while large size content import is in progress</t>
  </si>
  <si>
    <t>1. Launch the desktop app.(In Online)
2. Download the contents and save it in external storage devices
3. close the desktop app
4.Click on the content from extenal devices
5. Observe that content will uploaded into desktop app
1. Launch the desktop app.(In Online)
2. Download the contents and save it in external storage devices
3. close the desktop app
4.Click on the content which is having large size contents from extenal devices
5. Observe that content will uploaded into desktop without facing system lag and hanging.
6. App is working smoothly while large size content import is in progress.</t>
  </si>
  <si>
    <t>User is able to import the contents into desktop app.
Verify the below scenarios on desktop app perfomance during content upload:
Scenarios:
&gt;when user imports large size contents app is not hanging at the time the extraction of the content inside the Dekstop app.
&gt; app is working smoothly while large size content import is in progress</t>
  </si>
  <si>
    <r>
      <rPr>
        <rFont val="&quot;Trebuchet MS&quot;"/>
        <color theme="1"/>
        <sz val="11.0"/>
      </rPr>
      <t xml:space="preserve">Verify, user is able to see the translation of below areas in desktop app as follows,
&gt; </t>
    </r>
    <r>
      <rPr>
        <rFont val="&quot;Trebuchet MS&quot;"/>
        <b/>
        <color theme="1"/>
        <sz val="11.0"/>
      </rPr>
      <t>Tab headers (Library, Downloads etc..)</t>
    </r>
    <r>
      <rPr>
        <rFont val="&quot;Trebuchet MS&quot;"/>
        <color theme="1"/>
        <sz val="11.0"/>
      </rPr>
      <t xml:space="preserve"> in respective regional languages(Kannada,Telugu,Tamil,Bengali etc..) as per the users selection.
&gt; </t>
    </r>
    <r>
      <rPr>
        <rFont val="&quot;Trebuchet MS&quot;"/>
        <b/>
        <color theme="1"/>
        <sz val="11.0"/>
      </rPr>
      <t>Action buttons (Pause, resume ,cancel etc...)</t>
    </r>
    <r>
      <rPr>
        <rFont val="&quot;Trebuchet MS&quot;"/>
        <color theme="1"/>
        <sz val="11.0"/>
      </rPr>
      <t xml:space="preserve"> in respective regional languages(Kannada,Telugu,Tamil,Bengali etc..) as per the users selection.
&gt; </t>
    </r>
    <r>
      <rPr>
        <rFont val="&quot;Trebuchet MS&quot;"/>
        <b/>
        <color theme="1"/>
        <sz val="11.0"/>
      </rPr>
      <t>Status messages (Download failed,Waiting for download etc..)</t>
    </r>
    <r>
      <rPr>
        <rFont val="&quot;Trebuchet MS&quot;"/>
        <color theme="1"/>
        <sz val="11.0"/>
      </rPr>
      <t xml:space="preserve"> in respective regional languages(Kannada,Telugu,Tamil,Bengali etc..) as per the users selection.</t>
    </r>
  </si>
  <si>
    <r>
      <rPr>
        <rFont val="&quot;Trebuchet MS&quot;"/>
        <color theme="1"/>
        <sz val="11.0"/>
      </rPr>
      <t xml:space="preserve">User is able to see the translation of below areas in desktop app as follows,
&gt; </t>
    </r>
    <r>
      <rPr>
        <rFont val="&quot;Trebuchet MS&quot;"/>
        <b/>
        <color theme="1"/>
        <sz val="11.0"/>
      </rPr>
      <t>Tab headers (Library, Downloads etc..)</t>
    </r>
    <r>
      <rPr>
        <rFont val="&quot;Trebuchet MS&quot;"/>
        <color theme="1"/>
        <sz val="11.0"/>
      </rPr>
      <t xml:space="preserve"> in respective regional languages(Kannada,Telugu,Tamil,Bengali etc..) as per the users selection.
&gt; </t>
    </r>
    <r>
      <rPr>
        <rFont val="&quot;Trebuchet MS&quot;"/>
        <b/>
        <color theme="1"/>
        <sz val="11.0"/>
      </rPr>
      <t>Action buttons (Pause, resume ,cancel etc...)</t>
    </r>
    <r>
      <rPr>
        <rFont val="&quot;Trebuchet MS&quot;"/>
        <color theme="1"/>
        <sz val="11.0"/>
      </rPr>
      <t xml:space="preserve"> in respective regional languages(Kannada,Telugu,Tamil,Bengali etc..) as per the users selection.
&gt; </t>
    </r>
    <r>
      <rPr>
        <rFont val="&quot;Trebuchet MS&quot;"/>
        <b/>
        <color theme="1"/>
        <sz val="11.0"/>
      </rPr>
      <t>Status messages (Download failed,Waiting for download etc..)</t>
    </r>
    <r>
      <rPr>
        <rFont val="&quot;Trebuchet MS&quot;"/>
        <color theme="1"/>
        <sz val="11.0"/>
      </rPr>
      <t xml:space="preserve"> in respective regional languages(Kannada,Telugu,Tamil,Bengali etc..) as per the users selection.</t>
    </r>
  </si>
  <si>
    <t>All the above actions such as (Clicks on buttons,content cards etc..) should perform within 4-5 seconds.
Popups should function within 3-4 sec</t>
  </si>
  <si>
    <t>1. Launch the desktop app.(In Online)
2. Select the prefered regional transalational languages
3. Complete the onbaording details and observe the fields in selected langauges
4. Popups should function within 3-4 sec</t>
  </si>
  <si>
    <t>Verify, user is not able to see the content in Downloads tab after delete the 
contents from Downloads tab section.</t>
  </si>
  <si>
    <t>1. Launch the desktop app.(In Online)
2.Login with valid credentials 
3.Download the contents 
4.In My downloads open the downloaded content 
5.delete the contents 
6.observe in my download page deleted content should not be present</t>
  </si>
  <si>
    <t>User is not able to see the content in Downloads tab after delete the 
contents from Downloads tab section.</t>
  </si>
  <si>
    <t>Verify, User is able to see the popup with two options :
1) Online library
2) Pendrive or External Drives
After clicks on "Load content" button.</t>
  </si>
  <si>
    <t>1. Launch the desktop app.(In online)
2.Login with valid credentials 
3.Click on "Load content" button.
4.observe user should get popup with 2 options
   1) Online library
   2) Pendrive or External Drives</t>
  </si>
  <si>
    <t>User is able to see the popup with two options :
1) Online library
2) Pendrive or External Drives
After clicks on "Load content" button.</t>
  </si>
  <si>
    <t>Verify, User is able to select "Pendrive or External Drives" to import contents into the desktop app.
&amp; Verify, User is able to select "Online Library" to import download into the desktop app when he is online,</t>
  </si>
  <si>
    <t>1. Launch the desktop app.(In online)
2.Login with valid credentials 
3.Click on "Load content" button.
4.observe user should get popup with 2 options
   1) Online library
   2) Pendrive or External Drives
5.User is able to select "Pendrive or External Drives" to import contents into the desktop app.
6.User is able to select "Online Library" to import download into the desktop app when he is online</t>
  </si>
  <si>
    <t>User is able to select "Pendrive or External Drives" to import contents into the desktop app.
User is able to select "Online Library" to import download into the desktop app when he is online,</t>
  </si>
  <si>
    <t>Verify, if user imports individual content into the desktop app, then he is able to see the content under "My downloads" section &amp; user is able to export the content from All downloads section.</t>
  </si>
  <si>
    <t>1. Launch the desktop app.(In online)
2. Login with valid credentials 
3. Click on load content
4. upload the content
5. Observe the content under my download tab
6. user is able to export the content from downloads section</t>
  </si>
  <si>
    <t>User imports individual content into the deskto app, then he is able to see the content under "All downloads" section &amp; user is able to export the content from "MY downloads section.</t>
  </si>
  <si>
    <t>Verify, when user changes language from english to Urdu, then he is able to see the "My download" page in RTL Layout.</t>
  </si>
  <si>
    <t>1. Launch the desktop app.(In onine)
2.Login with valid credentials 
3.Click on language dropdown
4.Change the language from English to Urdu
5.Observe User able to see the  "My downloads" page in RTL Layout.</t>
  </si>
  <si>
    <t>User changes language from english to Urdu, then he is able to see the "My downloads" page in RTL Layout.</t>
  </si>
  <si>
    <t>Verify user should be able to import the content successfully from telemetry</t>
  </si>
  <si>
    <t>1. Launch desktop app.(In onine)
2. Fill the onboarding details.
3. Click on the profile icon.
4. Select sync telemetry option.
5. Click on import telemetry.
6. Select the telemetry zip file from local 
browse window</t>
  </si>
  <si>
    <t>User should be able to import the content successfully from telemetry</t>
  </si>
  <si>
    <t xml:space="preserve">Verify user should be able to Export the telemetry successfully </t>
  </si>
  <si>
    <t>1. Launch desktop app.(In onine)
2. Fill the onboarding details.
3. Click on the profile icon.
4. Select sync telemetry option.
5. Click on share telemetry
6. Try to explort telemetry to external devices</t>
  </si>
  <si>
    <t xml:space="preserve">User should be able to Export the telemetry successfully </t>
  </si>
  <si>
    <t>Verify while importing content User should see the status on right hand side</t>
  </si>
  <si>
    <r>
      <rPr>
        <rFont val="&quot;Trebuchet MS&quot;"/>
        <color theme="1"/>
        <sz val="11.0"/>
      </rPr>
      <t xml:space="preserve">1. Launch desktop app.(In onine)
2. Fill the onboarding details.
3. Once landed click on the </t>
    </r>
    <r>
      <rPr>
        <rFont val="&quot;Trebuchet MS&quot;"/>
        <b/>
        <color theme="1"/>
        <sz val="11.0"/>
      </rPr>
      <t>LOAD CONTENT</t>
    </r>
    <r>
      <rPr>
        <rFont val="&quot;Trebuchet MS&quot;"/>
        <color theme="1"/>
        <sz val="11.0"/>
      </rPr>
      <t xml:space="preserve"> button from the left corner of the page.
4. Try to select ecar files from local browse window.
5. Observe the content manger pops up at the right side footer of the page.</t>
    </r>
  </si>
  <si>
    <t xml:space="preserve">User should see the status on right hand side while importing content </t>
  </si>
  <si>
    <t>Verify, When user initiates download or import of contents , then user is able to see the content in content manager with options to pause, cancel and resume the action.
Verify, Once user clicks on pause button while Importing/downloading of contents into desktop app, then user is able to see the 
Downloading/Importing of contents halts in the mid way &amp; user is able to see the Resume button enabled to resume the action
Verify, Once user clicks on cancel button while Importing/downloading of contents into desktop app, then user is able to see the 
Downloading/Importing of contents immediately aborts, and the content downloaded/imported so far gets deleted.</t>
  </si>
  <si>
    <t>1. Launch the desktop app.(In onine)
2.Login with valid credentials 
3.User tries to download or Import the contents
4.Observe user should able to see the content in content manager with options to 
pause, cancel and resume the action.
1. Launch the desktop app.(In onine)
2.Login with valid credentials 
3.User tries to download or Import the contents
4.Observe user should able to see the content in content manager with options to 
pause, cancel and resume the action.
5.User clicks on Pause button,observe when user Downloading/Importing of contents halts in the mid way &amp; user should able to see the Resume button enabled to resume the action
1. Launch the desktop app.(In onine)
2.Login with valid credentials 
3.User tries to download or Import the contents
4.Observe user should able to see the content in content manager with options to 
pause, cancel and resume the action.
5.User clicks on cancel button,observe when user Downloading/Importing of contents immediately aborts, and the content downloaded/imported so far gets deleted.</t>
  </si>
  <si>
    <t>When user initiates download or import of contents , then user is able to see the content in content manager with options to pause, cancel and resume the action.
Once user clicks on pause button while Importing/downloading of contents into desktop app, then user is able to see the 
Downloading/Importing of contents halts in the mid way &amp; user is able to see the Resume button enabled to resume the action,
Once user clicks on cancel button while Importing/downloading of contents into desktop app, then user is able to see the 
Downloading/Importing of contents immediately aborts, and the content downloaded/imported so far gets deleted.</t>
  </si>
  <si>
    <t>Verify, When user sees the downloading/Importing of contents into the desktop app fails, then he is able to see the Retry option to retry the same Downloading /Importing.</t>
  </si>
  <si>
    <t>1. Launch the desktop app.(In onine)
2.Login with valid credentials 
3.User tries to download or Import the contents
4.Observe user should able to see the content in content manager with options to 
pause, cancel and resume the action.
5.User clicks on retry button,observe when user downloading/Importing of contents into the desktop app fails, then he is able to see the Retry option to retry the
 same Downloading /Importing.</t>
  </si>
  <si>
    <t>User sees the downloading/Importing of contents into the desktop app fails, then he is able to see the Retry option to retry the
 same Downloading /Importing.</t>
  </si>
  <si>
    <t xml:space="preserve">Verify, When user tries to pause importing of contents into desktop app, he is able to resume it, If the Pendrive/External memory device is connected to the system.
Verify, user is not able to Resume the importing of contents into desktop app, if the Pendrive/External memory device is ejected/removed from system.
</t>
  </si>
  <si>
    <t>1. Launch the desktop app.(In onine)
2.Login with valid credentials 
3. Click on load content
4.Import the contents
5.Observe user should able to see the content in content manager with options to 
pause, cancel and resume the action.
6.User clicks on Pause button,importing of contents into desktop app, user able to resume it, If the Pendrive/External memory device is connected to the system.
1. Launch the desktop app.(In onine)
2.Login with valid credentials 
3. Click on load content
4.Import the contents
5.Observe user should able to see the content in content manager with options to 
pause, cancel and resume the action.
6.User should not able to Resume the importing of contents into desktop app, if the Pendrive/External memory device is ejected/removed from system.</t>
  </si>
  <si>
    <t xml:space="preserve">User tries to pause importing of contents into desktop app, he is able to resume it, If the Pendrive/External memory device is connected to the system.
User is not able to Resume the importing of contents into desktop app, if the Pendrive/External memory device is rejected/removed from system.
</t>
  </si>
  <si>
    <t>Verify, if importing contents into desktop app  user clicks on pause before the extraction of content, and user is able to resume
the importing of contents , whether the user is importing from pendrive /memory or  Local.</t>
  </si>
  <si>
    <t>1. Launch the desktop app.(In onine)
2.Login with valid credentials 
3. Click on load content
4 Import the contents
5.Observe user should able to see the content in content manager with options to 
pause, cancel and resume the action.
6.check if importing contents into desktop app is fully copied and user clicks on pause before the extraction of content, then user is able to resume
the importing of contents , whether the same Pendrive/External memory devices is plugged in or not.</t>
  </si>
  <si>
    <t>User clicks on pause before the extraction of content, and user is able to resume the importing of contents , whether the user is importing from pendrive /memory or  Local.</t>
  </si>
  <si>
    <t>Verify, user is able to see the upload progress of contents into desktop app in Content manager.</t>
  </si>
  <si>
    <t>1. Launch the Desktop App.(In onine)
2. Login using valid credentials
3. Click on load content button
4. Click any content from external device
5. View the upload progress in content manager</t>
  </si>
  <si>
    <t>user is able to see the upload progress of contents into desktop app in Content manager</t>
  </si>
  <si>
    <t>Verify that user should be able import the desktop telemetry file to mobile device successfully
&amp; Verify once successfully imported, User should be able to open it up with Sunbird Mobile App</t>
  </si>
  <si>
    <t>1. Launch the desktop app.(In onine)
2.Login with valid credentials 
3. click on profile 
4. Click on Sync telemetry
5. Click on share telemetry and saved in local device
1. open the diksha app
2. login with valid credential
3. Import the telemetry file to mobile device</t>
  </si>
  <si>
    <t>User should be able import the desktop telemetry file to mobile device successfully
once successfully imported, User should be able to open it up with Sunbird Mobile App</t>
  </si>
  <si>
    <t>Verify telemetry file from desktop app, should sync to the server with the same frequency as regular mobile app telemetry files.
&amp; Verify that if telemetry is not sync message proper error message should display for the same</t>
  </si>
  <si>
    <t xml:space="preserve">1. Launch the desktop app.(In online)
2. Login with valid credentials 
3. Click on Profile Icon and select Sync Telemetry
4. Now do some activity on the app
5. Click on Share Telemetry button
</t>
  </si>
  <si>
    <t>SB-21229</t>
  </si>
  <si>
    <t>Verify Changing the language to below langugaes all the tags should get translated to selected Language
1.Hindi
2.Marathi
3.Telugu
4.bengali
5.Tamil
6.Urdu
7.Assamese
8.Odiya
9.Punjabi
10.Gujrati
11.Kannada
12.English</t>
  </si>
  <si>
    <t>1. Launch desktop app.(In onine)
2. Select the language to regional language.
3. Observe the lables are getting shown 
as per the selected language.
4. Observe the labels during cosnumption of contents.
5. Verify Changing the language to below langugaes all the tags should get translated to selected Language
1.Hindi
2.Marathi
3.Telugu
4.bengali
5.Tamil
6.Urdu
7.Assamese
8.Odiya
9.Punjabi
10.Gujrati
11.Kannada
12.English</t>
  </si>
  <si>
    <t>Changing the language to below languages all the tags should get translated to selected Language
1.Hindi
2.Marathi
3.Telugu
4.bengali
5.Tamil
6.Urdu
7.Assamese
8.Odiya
9.Punjabi
10.Gujrati
11.Kannada
12.English</t>
  </si>
  <si>
    <t>SB-20910</t>
  </si>
  <si>
    <t>Verify changing the language to Tamil everything got translated to Tamil
&amp; Verify User should change the language from Tamil to other language as well.</t>
  </si>
  <si>
    <t>1. Launch the desktop app.(In Online)
2.Login with valid credentilas
3. Click on Language translational dropdown
4. Change the language to tamil
5.observe everything should be change to respective regional languages.</t>
  </si>
  <si>
    <t>Changing the language to Tamil everything got translated to Tamil
&amp; Verify User should change the language from Tamil to other language as well.</t>
  </si>
  <si>
    <t xml:space="preserve">Verify post translation , the entire tamil text fits into the buttons or label boxes (i.e. there is no lay over or spill over of texts) </t>
  </si>
  <si>
    <t>1. Launch the desktop app.(In Online)
2.Login with valid credentilas
3. Click on Language translational dropdown
4. Change the language to tamil
5.observe everything should be change to respective regional languages.
6.Observe Post translation, there is no lay over or spill over of texts.</t>
  </si>
  <si>
    <t xml:space="preserve">The entire tamil text fits into the buttons or label boxes (i.e. there is no lay over or spill over of texts) </t>
  </si>
  <si>
    <t>SB-21427</t>
  </si>
  <si>
    <t>Verify user should be able to download the content from offline desktop when online
Verify download progress should be seen in download manager</t>
  </si>
  <si>
    <r>
      <rPr>
        <rFont val="&quot;Trebuchet MS&quot;"/>
        <color theme="1"/>
        <sz val="11.0"/>
      </rPr>
      <t>1. Launch the desktop app.(</t>
    </r>
    <r>
      <rPr>
        <rFont val="&quot;Trebuchet MS&quot;"/>
        <b/>
        <color theme="1"/>
        <sz val="11.0"/>
      </rPr>
      <t>In Online</t>
    </r>
    <r>
      <rPr>
        <rFont val="&quot;Trebuchet MS&quot;"/>
        <color theme="1"/>
        <sz val="11.0"/>
      </rPr>
      <t>)
2. Complete the onbaording details.
3. Login as valid user.
4. Go to Course page 
5. Click on any content.
6. Click on the download button.
7. Observe the content resides in my downloads.
1. Launch the desktop app.(In Online)
2. Complete the onbaording details.
3. Login as valid user.
4. Go to Course page 
5.Click on any content.
5. Click on the download button.
7. Observe the content download progress is displayed in content manager.</t>
    </r>
  </si>
  <si>
    <t>User should be able to download the content from offline desktop when online
Verify download progress should be seen in download manager</t>
  </si>
  <si>
    <t>mid: "INTERACT:c6e6933f59ca28b874b8c932dbfe1b22"</t>
  </si>
  <si>
    <t>Verify By default "Sync telemetry" should be Always on</t>
  </si>
  <si>
    <t>1. Launch desktop app.(In onine)
2. Fill the onboarding details.
3. Click on the profile 
4. Click on sync telemetry
5. Observe</t>
  </si>
  <si>
    <t>By default "Sync telemetry" should be Always on</t>
  </si>
  <si>
    <t>Verify sync telemetry should work when online</t>
  </si>
  <si>
    <t>1. Open desktop app.(In onine)
2. Fill the onboarding details.
3. Click on profile icon 
4. click on telemetry.
5. Click on sync telemetry button &amp; observe the result.</t>
  </si>
  <si>
    <t>sync telemetry should work when online</t>
  </si>
  <si>
    <t>Verify user should see proper error message if trying to import invalid file by saying "This Is An Invalid Telemetry File".</t>
  </si>
  <si>
    <t>1. Launch desktop app.(In onine)
2. Fill the onboarding details.
3. Click on the profile 
4. Click on sync telemetry.
5. Click on import new file button and browse invalid zip file from local.
6. Observe the error message as "This Is An Invalid Telemetry File".</t>
  </si>
  <si>
    <t>User should see proper error message if trying to import invalid file by saying "This Is An Invalid Telemetry File".</t>
  </si>
  <si>
    <t>Verify user should be able to see the file size which is been transferred</t>
  </si>
  <si>
    <t>1. Launch desktop app.(In onine)
2. Fill the onboarding details.
3. Click on the profile 
4. Click on sync telemetry.
5. Click on Import new file and browse valid zip file from local.
6. Observe the file size</t>
  </si>
  <si>
    <t>User should be able to see the file size which is been transferred</t>
  </si>
  <si>
    <t>Verify clicking on "share telemetry", User should see file location where it should be saved
Verify user should be able to share the telemetry to an external device as well</t>
  </si>
  <si>
    <t>1. Launch desktop app.(In onine)
2. Fill the onboarding details.
3. Click on the profile
4. Click on sync telemetry.
5. Click the share telemetry button.
6. Observe the file window where to copy is showing.
1. Launch desktop app.(In onine)
2. Fill the onboarding details.
3. Click on the profile 
4. Click on sync telemetry.
5. Click the share telemetry button.
6. Select any pendrive or external memory drives.
7. Observe the success message "Telemetry exported Successfully" after export success.</t>
  </si>
  <si>
    <t>Clicking on "share telemetry", User should see file location where it should b saved
User should be able to share the telemetry to an external device as well</t>
  </si>
  <si>
    <t>Verify post successful Export user should see success message by saying "Telemetry exported Successfully"</t>
  </si>
  <si>
    <r>
      <rPr>
        <rFont val="&quot;Trebuchet MS&quot;"/>
        <color theme="1"/>
        <sz val="11.0"/>
      </rPr>
      <t xml:space="preserve">1. Launch desktop app.(In onine)
2. Fill the onboarding details.
3. Click on the profile 
4. Click on sync telemetry.
4. Click on share telemetry button.
5. Observe the success message </t>
    </r>
    <r>
      <rPr>
        <rFont val="&quot;Trebuchet MS&quot;"/>
        <b/>
        <color theme="1"/>
        <sz val="11.0"/>
      </rPr>
      <t xml:space="preserve">"Telemetry exported Successfully"
</t>
    </r>
    <r>
      <rPr>
        <rFont val="&quot;Trebuchet MS&quot;"/>
        <color theme="1"/>
        <sz val="11.0"/>
      </rPr>
      <t>after export success.</t>
    </r>
  </si>
  <si>
    <t xml:space="preserve">User should see success message by saying "Telemetry exported Successfully" after post successful Export </t>
  </si>
  <si>
    <t>Verify user should see proper error message if file transfer is not been done properly by saying "File import failed"</t>
  </si>
  <si>
    <t xml:space="preserve">1. Launch desktop app.(In onine)
2. Fill the onboarding details.
3. Click on the profile 
4. Click on sync telemetry.
5. Try to upload a invalid telemetry file and observe the Failed message. </t>
  </si>
  <si>
    <t>User should see proper error message if file tranfer is not been done properly by saying "File import failed"</t>
  </si>
  <si>
    <t>Verify user should download the content</t>
  </si>
  <si>
    <t>1. Install and launch the app.(In onine)
2. Fill the onboard details 
3. Search for content
4. Download the content</t>
  </si>
  <si>
    <t>user should download the content</t>
  </si>
  <si>
    <t>Notification Icon</t>
  </si>
  <si>
    <t>Verify User can see notification icon when launches the app online once logged in</t>
  </si>
  <si>
    <t>1. Launch the desktop app.(In Online)
2. Complete the onbaording details.
3. Login as valid user
4. Verify user is able to see notification icon</t>
  </si>
  <si>
    <t xml:space="preserve"> User can see notification icon when launches the app online once logged in</t>
  </si>
  <si>
    <t>Verify clicking on notification drawer list of all unread notification should open up</t>
  </si>
  <si>
    <t>1. Launch the desktop app.(In Online)
2. Complete the onbaording details.
3. Login as valid user
4. click on notification icon to see the unread notification</t>
  </si>
  <si>
    <t>clicking on notification drawer list of all unread notification should open up</t>
  </si>
  <si>
    <t>Verify once notification got deleted it should not display in the list</t>
  </si>
  <si>
    <t>1. Launch the desktop app.(In Online)
2. Complete the onbaording details.
3. Login as valid user
4. Click on notification icon
5. Delete the notification</t>
  </si>
  <si>
    <t>once notification got deleted it should not display in the list</t>
  </si>
  <si>
    <t>Verify user should be able to download the trackable collection or inside content when online</t>
  </si>
  <si>
    <t xml:space="preserve"> 1. Launch the desktop app.(In Online)
2. Complete the onbaording details.
3. Login as valid user.
4. open the trackable collection and download it</t>
  </si>
  <si>
    <t>user should be able to download the trackable collection or inside content when online</t>
  </si>
  <si>
    <t>login feature</t>
  </si>
  <si>
    <t>Verify user should be able to login when online</t>
  </si>
  <si>
    <t>1. Launch the desktop app.(In Online)
2. Complete the onboarding details.
3. Observe the login which is enable.</t>
  </si>
  <si>
    <t>User should be able to login when online</t>
  </si>
  <si>
    <t>1. Launch the desktop app.(In Online)
2. Complete the onbaording details.
3. Login as valid user.
4. open the new course
5. Click on join button
6. observe the consent popup</t>
  </si>
  <si>
    <t>User consume the course for the very first time user should get consent pop up</t>
  </si>
  <si>
    <t>Verify when non-custodian user lands on Sunbird for the first time, the user should be shown the consent form.</t>
  </si>
  <si>
    <t>1. Launch the desktop app.(In Online)
2. Complete the onbroading details.
3. Login as non-custodian user.
4. open the new course
5.Click on join button
6.observe the consent popup</t>
  </si>
  <si>
    <t>when non-custodian user lands on Sunbird for the first time, the user should be shown the consent form.</t>
  </si>
  <si>
    <t>Load content</t>
  </si>
  <si>
    <t xml:space="preserve">Verify user should be able the import the Trackable collection online </t>
  </si>
  <si>
    <t>1. Install and launch the app.(In onine)
2. Fill the onboard details
3. Click on Load content
4. Try to import the course</t>
  </si>
  <si>
    <t xml:space="preserve">user should be able the import the Trackabe course online </t>
  </si>
  <si>
    <t>Help page</t>
  </si>
  <si>
    <t>Verify that in desktop Help page, user is able to select the video related to the selected category in the below themes
1. Classic theme
2. Joyful theme</t>
  </si>
  <si>
    <t xml:space="preserve">1. Launch the Desktop App 
2. Login uisng valid credentials
3. Select Classic theme 
4. Click on Help
5. View the Videos displayed 
1. Launch the Desktop App 
2. Login uisng valid credentials
3. Select joyful theme 
4. Click on Help
5. View the Videos displayed </t>
  </si>
  <si>
    <t>User is able to select the video related to the selected category in the below themes
1. Classic theme
2. Joyful theme"</t>
  </si>
  <si>
    <t>Verify when guest user is trying to login then its preferences should not be saved rather for logged in users preferences it should display</t>
  </si>
  <si>
    <t>1. Launch the desktop app.(In Online)
2. Login as guest user</t>
  </si>
  <si>
    <t>when guest user is trying to login then its preferences should not be saved rather for logged in users preferences it should display</t>
  </si>
  <si>
    <t xml:space="preserve">home </t>
  </si>
  <si>
    <t>Verify For any content whose size is more than 200MB can’t be downloaded in offline desktop app
Note: Download option will be not shown in desktop app (do_2135063081404252161330)</t>
  </si>
  <si>
    <t>1. Launch the desktop app.(online)
2 Login as valid user.
3. open content whose size is more than 200MB
4. Download option is disable</t>
  </si>
  <si>
    <t>For any content whose size is more than 200MB can’t be downloaded in offline desktop app</t>
  </si>
  <si>
    <t>Verify For any content whose size is more than 200MB can be consume online only</t>
  </si>
  <si>
    <t>1. Launch the desktop app (Online)
2 Login as valid user.
3. consume the content whose size is more than 200MB</t>
  </si>
  <si>
    <t>For any content whose size is more than 200MB can be consume online only</t>
  </si>
  <si>
    <r>
      <rPr>
        <rFont val="&quot;Trebuchet MS&quot;"/>
        <color rgb="FF172B4D"/>
        <sz val="11.0"/>
      </rPr>
      <t xml:space="preserve">Verify A collection’s size whose size can be more than 200MB and cannot be downloaded
</t>
    </r>
    <r>
      <rPr>
        <rFont val="&quot;Trebuchet MS&quot;"/>
        <b/>
        <color rgb="FF172B4D"/>
        <sz val="11.0"/>
      </rPr>
      <t>Note</t>
    </r>
    <r>
      <rPr>
        <rFont val="&quot;Trebuchet MS&quot;"/>
        <color rgb="FF172B4D"/>
        <sz val="11.0"/>
      </rPr>
      <t>: content inside the collection which is more than 200MB does not get downloaded</t>
    </r>
  </si>
  <si>
    <t>1. Launch the desktop app.(online)
2 Login as valid user.
3. open the collection whose size is more than 200MB
4. Download option is disable</t>
  </si>
  <si>
    <t xml:space="preserve"> A collection’s size whose size can be more than 200MB and cannot be downloaded
</t>
  </si>
  <si>
    <t>Verify any content within the collection whose size is 200 MB can be consumed online only</t>
  </si>
  <si>
    <t>1. Launch the desktop app.(online)
2 Login as valid user.
3. consume the collection whose size is more than 200MB</t>
  </si>
  <si>
    <t>Any content within the collection whose size is 200 MB can be consumed online only</t>
  </si>
  <si>
    <t>Verify If a content or collection can’t be downloaded, then grey out download icon or download icon should be displayed</t>
  </si>
  <si>
    <t>1. Launch the desktop app.(online)
2 Login as valid user.
3. open the content or collection whose size is more than 200MB
4. Download option is disable</t>
  </si>
  <si>
    <t xml:space="preserve"> If a content or collection can’t be downloaded, then grey out download icon or download icon should be displayed</t>
  </si>
  <si>
    <t>Verify while importing large file, file should not get stuck in between</t>
  </si>
  <si>
    <t>1. Launch the desktop app.(online)
2 Login as valid user.
3. Click on load content
4. Import the large file
5. Observe</t>
  </si>
  <si>
    <t>while importing large file, file should not get stuck in between</t>
  </si>
  <si>
    <t>Verify that in desktop user is displayed with "Continue Learning" section in home page</t>
  </si>
  <si>
    <t>1. Open Diksha portal App.(online)
2. Login with valid credentials
3. Click on home tab
4. Observe the "Continue learning" section</t>
  </si>
  <si>
    <t>Continue Learning section must be displayed in Home Page</t>
  </si>
  <si>
    <t>Verify that in desktop user is displayed with all the enrolled courses/ trackable collections in "Continue Learning" section of home page</t>
  </si>
  <si>
    <t>1. Open Diksha portal App.(online)
2. Login with valid credentials
3. Click on home tab
4. Observe "Continue learning" section</t>
  </si>
  <si>
    <t>All the enrolled courses/ trackable collections must be seen in "Continue Learning" section of home page</t>
  </si>
  <si>
    <t>Verify that in desktop user is displayed with all the enrolled courses/ trackable collections based on the enrolled date in "Continue Learning" section of home page.</t>
  </si>
  <si>
    <t>1. Open Diksha portal App
2. Login with valid credentials
3. Click on home tab
4. Observe "Continue learning" section</t>
  </si>
  <si>
    <t>All the enrolled courses/ trackable collections based on the enrolled date must be seen in "Continue Learning" section of home page.</t>
  </si>
  <si>
    <t>Verify that the Logged user/guest when clicking on a content/collection card, they are distinctly visible what the content/collection is about and who it is relevant for.</t>
  </si>
  <si>
    <t>The Logged user/guest when clicking on a content/collection card, they are distinctly visible what the content/collection is about and who it is relevant for.</t>
  </si>
  <si>
    <t>Verify that the telemetry event is generated for "No. of Users" clicking on the card view</t>
  </si>
  <si>
    <t>Verify in druide</t>
  </si>
  <si>
    <t>1. Launch the Offline desktop app
2. Login with valid credentials
3. Click on content card with many users</t>
  </si>
  <si>
    <t>The telemetry event is generated for "No. of Users" clicking on the card view</t>
  </si>
  <si>
    <t>{eid: "INTERACT", ets: 1715595526843, ver: "3.0", mid: "INTERACT:6c7813618dc5842092e1ca0c4399313a",…}
actor: {id: "ff37d885-4748-42b7-82c2-a8a60c3fec1d", type: "User"}
context: {channel: "01269934121990553633",…}
cdata: [{id: "Desktop", type: "Device"}, {id: "joy", type: "Theme"}]
channel: "01269934121990553633"
did: "4aa54a923568535592fcf7bace84090c"
env: "library"
pdata: {id: "staging.sunbird.desktop", ver: "7.0", pid: "sunbird-portal"}
rollup: {l1: "01269934121990553633"}
sid: "ff37d885-4748-42b7-82c2-a8a60c3fec1d"
uid: "ff37d885-4748-42b7-82c2-a8a60c3fec1d"
edata: {id: "play-content", type: "click",…}
id: "play-content"
pageid: "mydownloads?id=agriculture_framework_20&amp;selectedTab=mydownloads"
type: "click"
eid: "INTERACT"
ets: 1715595526843
mid: "INTERACT:6c7813618dc5842092e1ca0c4399313a"
object: {id: "do_214051901276880896125", ver: "1.0", type: "TextBook", rollup: {}}
tags: ["01269934121990553633"]
ver: "3.0"</t>
  </si>
  <si>
    <t xml:space="preserve"> Verify that the "My learning"/ "Continued Learning" section is configured at the top of the home page below the change preference section </t>
  </si>
  <si>
    <t xml:space="preserve"> Verify that the view all button is present at the top right of the section and can be clicked to view all the content cards available under the "Continue learning” section</t>
  </si>
  <si>
    <t>Verify in the portal that in the home page User is able to see the label has "Recently published courses"</t>
  </si>
  <si>
    <t>1. Launch the Offline desktop app
2. Login with valid credentials
3. Click on home tab
4. Click on "view All" in the "Recently published courses section</t>
  </si>
  <si>
    <t>User is able to see the label has "Recently published courses"</t>
  </si>
  <si>
    <t xml:space="preserve">Verify in the portal in the Home page the user is displayed with  "From NCERT" label </t>
  </si>
  <si>
    <t xml:space="preserve">1. Launch the Offline desktop app
2. Login with valid credentials
3. Click on home tab
4. Click on "view All" in the "From NCERT" </t>
  </si>
  <si>
    <t>User is able to see the "view all" label has "From NCERT"</t>
  </si>
  <si>
    <t>Verify in the portal that in Home page in recently published section User is displayed with the list of contents</t>
  </si>
  <si>
    <t>Verify that the telemetry events are generated when users playing content from the Home and Explore sections</t>
  </si>
  <si>
    <t>1. Launch the Offline desktop app. {Online)
2. Login with valid credentials
3. Click on home tab and play content
4. Observe the telemetry event generated</t>
  </si>
  <si>
    <t>The telemetry events are generated when users playing content from the Home sections</t>
  </si>
  <si>
    <t xml:space="preserve">Verify that the telemetry events are generated when user sharing sections, user exploring the section using shared links and when user plays contents using section shared links </t>
  </si>
  <si>
    <t>1. Launch the Offline desktop app.(Online}
2. Login with valid credentials
3. Click on course tab
4. Open any course
5. Play the content
6. Click on share button
7. Observe the telemetry</t>
  </si>
  <si>
    <t xml:space="preserve">The telemetry events are generated when user sharing sections, user exploring the section using shared links and when user plays contents using section shared links </t>
  </si>
  <si>
    <t xml:space="preserve"> {eid: "SHARE", ets: 1715595291213, ver: "3.0", mid: "SHARE:2dee398af69af1a689749cf5f5d9eab0",…}
actor: {id: "ff37d885-4748-42b7-82c2-a8a60c3fec1d", type: "User"}
context: {channel: "01269934121990553633",…}
cdata: [{id: "Desktop", type: "Device"}, {id: "joy", type: "Theme"}]
channel: "01269934121990553633"
did: "4aa54a923568535592fcf7bace84090c"
env: "Course"
pdata: {id: "staging.sunbird.desktop", ver: "7.0", pid: "sunbird-portal"}
rollup: {l1: "01269934121990553633"}
sid: "ff37d885-4748-42b7-82c2-a8a60c3fec1d"
uid: "ff37d885-4748-42b7-82c2-a8a60c3fec1d"
edata: {type: "Link", dir: "out", items: [{id: "do_21398960020406272012", type: "Course", ver: "1"}]}
eid: "SHARE"
ets: 1715595291213
mid: "SHARE:2dee398af69af1a689749cf5f5d9eab0"
object: {id: "do_21398960020406272012", ver: "1.0"}
tags: ["01269934121990553633"]
ver: "3.0"</t>
  </si>
  <si>
    <t>Verify that in desktop in banner section, actions is performed when clicked on additional icons</t>
  </si>
  <si>
    <t>1. Launch the Offline desktop app
2. Login as Guest/ valid credentials
3. Click on Home tab
4. Click on any additional icons in the Featured section
5. Observe</t>
  </si>
  <si>
    <t>In desktop in banner section, actions is performed when clicked on additional icons</t>
  </si>
  <si>
    <t>Verify that in desktop telemetry is generated when clicked on the additional icons in banner section</t>
  </si>
  <si>
    <t>1. Launch the Offline desktop app
2. Login as Guest/ valid credentials
3. Click on Home tab
4. Click on any additional icons in the Featured section
5. Observe the telemetry event generated</t>
  </si>
  <si>
    <t>eid: "INTERACT", ets: 1671783779621, ver: "3.0", mid: "INTERACT:5297890463351bea3dfca71257aa1ef2",…}
actor: {id: "08631a74-4b94-4cf7-a818-831135248a4a", type: "User"}
context: {channel: "01269878797503692810",…}
cdata: [{id: "banner_search", type: "AdditionalBanner"}, {id: "Desktop", type: "Device"},…]
0: {id: "banner_search", type: "AdditionalBanner"}
1: {id: "Desktop", type: "Device"}
2: {id: "joy", type: "Theme"}
channel: "01269878797503692810"
did: "490cb434ce11684026e688ed47eb0b60"
env: "explore"
pdata: {id: "staging.sunbird.desktop", ver: "5.1", pid: "sunbird-portal"}
rollup: {l1: "01269878797503692810"}
sid: "08631a74-4b94-4cf7-a818-831135248a4a"
uid: "08631a74-4b94-4cf7-a818-831135248a4a"
edata: {id: "banner_search", type: "click", pageid: "explore"}
eid: "INTERACT"
ets: 1671783779621
mid: "INTERACT:5297890463351bea3dfca71257aa1ef2"
object: {}
tags: ["01269878797503692810"]
ver: "3.0"</t>
  </si>
  <si>
    <t xml:space="preserve"> {eid: "INTERACT", ets: 1715173430075, ver: "3.0", mid: "INTERACT:400e73f8746930a5e42aa63ed4125c92",…}
actor: {id: "fca2925f-1eee-4654-9177-fece3fd6afc9", type: "User"}
context: {channel: "01269878797503692810",…}
cdata: [{id: "banner_content", type: "Banner"}, {id: "Desktop", type: "Device"}, {id: "joy", type: "Theme"}]
channel: "01269878797503692810"
did: "827e7634f97c1614c23a14e0494f9cf6"
env: "explore"
pdata: {id: "staging.sunbird.desktop", ver: "7.0", pid: "sunbird-portal"}
rollup: {l1: "01269878797503692810", l2: "01274200593719296013305"}
sid: "fca2925f-1eee-4654-9177-fece3fd6afc9"
uid: "fca2925f-1eee-4654-9177-fece3fd6afc9"
edata: {id: "banner_content", type: "click", pageid: "explore"}
eid: "INTERACT"
ets: 1715173430075
mid: "INTERACT:400e73f8746930a5e42aa63ed4125c92"
object: {}
tags: ["01269878797503692810", "01274200593719296013305"]
ver: "3.0"</t>
  </si>
  <si>
    <r>
      <rPr>
        <rFont val="&quot;Trebuchet MS&quot;"/>
        <color rgb="FF172B4D"/>
        <sz val="11.0"/>
      </rPr>
      <t>Verify that in desktop telemetry gets generated for</t>
    </r>
    <r>
      <rPr>
        <rFont val="&quot;Trebuchet MS&quot;"/>
        <b/>
        <color rgb="FF172B4D"/>
        <sz val="11.0"/>
      </rPr>
      <t xml:space="preserve"> No of users</t>
    </r>
    <r>
      <rPr>
        <rFont val="&quot;Trebuchet MS&quot;"/>
        <color rgb="FF172B4D"/>
        <sz val="11.0"/>
      </rPr>
      <t xml:space="preserve"> clicked on additional banner section</t>
    </r>
  </si>
  <si>
    <t>Login with mutiple user perform the action</t>
  </si>
  <si>
    <t>1. Open Offline desktop
2. Login as Guest/ valid credentials
3. Click on Home tab
4. Click on additional banner section
5. Observe the telemetry event generated</t>
  </si>
  <si>
    <r>
      <rPr>
        <rFont val="&quot;Trebuchet MS&quot;"/>
        <color rgb="FF172B4D"/>
        <sz val="11.0"/>
      </rPr>
      <t>In desktop telemetry gets generated for</t>
    </r>
    <r>
      <rPr>
        <rFont val="&quot;Trebuchet MS&quot;"/>
        <b/>
        <color rgb="FF172B4D"/>
        <sz val="11.0"/>
      </rPr>
      <t xml:space="preserve"> No of users</t>
    </r>
    <r>
      <rPr>
        <rFont val="&quot;Trebuchet MS&quot;"/>
        <color rgb="FF172B4D"/>
        <sz val="11.0"/>
      </rPr>
      <t xml:space="preserve"> clicked on additional banner section</t>
    </r>
  </si>
  <si>
    <t xml:space="preserve"> 
{eid: "INTERACT", ets: 1715669981716, ver: "3.0", mid: "INTERACT:259d3ac5406d7c7002e474e0c53acc8e",…}
actor
: 
{id: "f3ef7011b99b967c93a7969d976d0fa0", type: "User"}
context
: 
{channel: "01397984356699340824",…}
edata
: 
{id: "home", type: "click", pageid: "/explore/1?key=do_21302358976737280014&amp;selectedTab=all"}
eid
: 
"INTERACT"
ets
: 
1715669981716
mid
: 
"INTERACT:259d3ac5406d7c7002e474e0c53acc8e"
object
: 
{id: "do_21370819468473958416", ver: "1.0"}
tags
: 
["01397984356699340824"]
ver
: 
"3.0"</t>
  </si>
  <si>
    <t xml:space="preserve">1. Verify that for the Logged user/Guest on the consumption screens the header (Home/Explore) is removed for portal while consuming the content </t>
  </si>
  <si>
    <t>1. Launch the Offline desktop app
2. Login with valid credentials
3. open the course and consume the content.
4. observe the consumption screen header</t>
  </si>
  <si>
    <t xml:space="preserve">Logged user/Guest on the consumption screens the header (Home/Explore) is removed for portal while consuming the content </t>
  </si>
  <si>
    <t xml:space="preserve">3. Verify that the Ask Tara icon is disabled/removed from the consumption screens </t>
  </si>
  <si>
    <t>1. Launch the Offline desktop app
2. Login with valid credentials
3. open the course and consume the content.
4. Verify the Ask tara icon is disabled</t>
  </si>
  <si>
    <t xml:space="preserve">The Ask Tara icon is disabled/removed from the consumption screens </t>
  </si>
  <si>
    <t xml:space="preserve">4. Verify that back button is present in individual assets consumption screen </t>
  </si>
  <si>
    <t>1. Launch the Offline desktop app
2. Login with valid credentials
3. open the course and consume the content.
4. click on back button in consumption screen</t>
  </si>
  <si>
    <t xml:space="preserve">Back button is present in individual assets consumption screen </t>
  </si>
  <si>
    <t xml:space="preserve">5. Verify that for any content related to textbooks/collection/ the Title of the content along with the org framework attributes needs to be part of the consumption screen  </t>
  </si>
  <si>
    <t>1. Launch the Offline desktop app
2. Login with valid credentials
3. open the course and consume the content.
4. Verify org framework attributes needs to be part of the consumption screen</t>
  </si>
  <si>
    <t xml:space="preserve">For any content related to textbooks/collection/ the Title of the content along with the org framework attributes needs to be part of the consumption screen  </t>
  </si>
  <si>
    <t>SB-27796</t>
  </si>
  <si>
    <t>Verify that on the desktop banners and additional banner icons are displayed in the banner section.</t>
  </si>
  <si>
    <t>1. Launch the Offline desktop app
2. Login with valid credentials
3. Click on home page
4. Click on banners and additional banners icon in the banner section
(Tnorgadmin@yopmail.com/Test@123)</t>
  </si>
  <si>
    <t>on the desktop banners and additional banner icons are displayed in the banner section.</t>
  </si>
  <si>
    <t xml:space="preserve">Verify that on the desktop in the banner section, actions are performed when clicked on the banners and additional banner icons. </t>
  </si>
  <si>
    <t xml:space="preserve">1. Launch the Offline desktop app
2. Login with valid credentials
3. Click on home page
4. Click on banners and additional banners icon in the banner section
</t>
  </si>
  <si>
    <t xml:space="preserve">on the desktop in the banner section, actions are performed when clicked on the banners and additional banner icons. </t>
  </si>
  <si>
    <t>Verify that the user when clicked on banners and additional banners, it should get navigated to 
1. Search query page
2. Sunbird page
3. Collection page
4. Content page</t>
  </si>
  <si>
    <t>user when clicked on banners and additional banners, it should get navigated to 
1. Search query page
2. Sunbird page
3. Collection page
4. Content page</t>
  </si>
  <si>
    <t xml:space="preserve">Verify that the trackable collection enrolled by the user is organized based on last date of accessing the trackable collection in descending order. </t>
  </si>
  <si>
    <t xml:space="preserve">The trackable collection enrolled by the user is organized based on last date of accessing the trackable collection in descending order. </t>
  </si>
  <si>
    <t>https://project-sunbird.atlassian.net/browse/LR-206</t>
  </si>
  <si>
    <t xml:space="preserve">user is able to see the "primary category" in the ribbon of the content card instead of "Content type"  </t>
  </si>
  <si>
    <t>Verify in desktop that when user lands on the landing page by clicking on any Subject from "Browse by subject" then the user is displayed with the contents are grouped based on primary category or subjects and the contents inside grouping to be ordered by published dates</t>
  </si>
  <si>
    <t xml:space="preserve">1. Launch the Offline desktop app
2. Login with valid credentials
3. Click on home page
4. click on subject from browse by subject
</t>
  </si>
  <si>
    <t>In desktop that when user lands on the landing page by clicking on any Subject from "Browse by subject" then the user is displayed with the contents are grouped based on primary category or subjects and the contents inside grouping to be ordered by published dates</t>
  </si>
  <si>
    <t>Verify in desktop that user is displayed with all the matched contents when user applies the Primary content type filter</t>
  </si>
  <si>
    <t>1. Launch the Offline desktop app
2. Login with valid credentials
3. Click on home page
4. Click on Browse by categories
5. Apply the filter of content type</t>
  </si>
  <si>
    <t>user is displayed with all the matched contents when user applies the Primary content type filter</t>
  </si>
  <si>
    <t>Verify in desktop that when a user sees any additional content type filer, they see additional categories dependent on the primary content type filter, when user applies it then user is displayed with all the content which matches the content additional content type alone OR a combination of content filter and additional content filter is displayed</t>
  </si>
  <si>
    <t>1. Launch the Offline desktop app
2. Login with valid credentials
3. Click on home page
4. Click on Browse by categories
5. Apply values for additional category from the filter</t>
  </si>
  <si>
    <t>In desktop that when a user sees any additional content type filer, they see additional categories dependent on the primary content type filter, when user applies it then user is displayed with all the content which matches the content additional content type alone OR a combination of content filter and additional content filter is displayed</t>
  </si>
  <si>
    <t>Verify in desktop that user is displayed with the respective primary content type options (linked) will be shown in primary content type filter after selecting the additional categories type filter</t>
  </si>
  <si>
    <t>In desktop that user is displayed with the respective primary content type options (linked) will be shown in primary content type filter after selecting the additional categories type filter</t>
  </si>
  <si>
    <t xml:space="preserve">Verify that the primary and additional categories are shown in the Filter section </t>
  </si>
  <si>
    <t>1. Launch the Offline desktop app
2. Login with valid credentials
3. click on home page
4. click on any category
5. Observe primary and additional categories are shown in the Filter section</t>
  </si>
  <si>
    <t xml:space="preserve">The primary and additional categories are shown in the about in the filter section </t>
  </si>
  <si>
    <t>Verify that in the Desktop app the user is able to show the percentage of the total question set downloaded</t>
  </si>
  <si>
    <t xml:space="preserve">1. Launch the Offline desktop app
2. Login with valid credentials
3. search and download the whole question set
4. Observe the percentage
</t>
  </si>
  <si>
    <t>In the Desktop app the user is able to show the percentage of the total question set downloaded</t>
  </si>
  <si>
    <t>Verify that in the Desktop app the user should be able to play the question set once the whole set is download</t>
  </si>
  <si>
    <t>1. Launch the Offline desktop app
2. Login with valid credentials
3. search and download the whole question set
4. consume the question set</t>
  </si>
  <si>
    <t>In the Desktop app the user should be able to play the question set once the whole set is download</t>
  </si>
  <si>
    <t>Verify the Total no of users downloading video transcripts is captured in druid superset</t>
  </si>
  <si>
    <t>-Video player should be enabled with transcripts from backend 
- Druid access should be available</t>
  </si>
  <si>
    <t>1. Open the desktop app
2. Click on Profile icon &gt; Login &gt; Login with valid credentials
3. Open the video transcript
4. Download the video transcripts from the About the content section with multiple users</t>
  </si>
  <si>
    <t>Total no of users downloading video transcripts in druid superset</t>
  </si>
  <si>
    <t>{eid: "INTERACT", ets: 1715596007963, ver: "3.0", mid: "INTERACT:20b41b4d35886f38f0660f49915fbf28",…}
actor: {id: "e30ce9e3-04e7-4a6f-a561-07c57f556571", type: "User"}
context: {channel: "01269934121990553633",…}
cdata: [{id: "Desktop", type: "Device"}, {id: "joy", type: "Theme"}]
channel: "01269934121990553633"
did: "4aa54a923568535592fcf7bace84090c"
env: "library"
pdata: {id: "staging.sunbird.desktop", ver: "7.0", pid: "sunbird-portal"}
rollup: {l1: "01269934121990553633"}
sid: "e30ce9e3-04e7-4a6f-a561-07c57f556571"
uid: "e30ce9e3-04e7-4a6f-a561-07c57f556571"
edata: {id: "download-transcripts", type: "click", pageid: "content-details"}
eid: "INTERACT"
ets: 1715596007963
mid: "INTERACT:20b41b4d35886f38f0660f49915fbf28"
object: {id: "", ver: "1.0", type: "transcripts", rollup: {}}
tags: ["01269934121990553633"]
ver: "3.0"</t>
  </si>
  <si>
    <t>Verify that user is displayed with course or textbook in "From NCERT" section in Home page</t>
  </si>
  <si>
    <t>1. Launch the Offline Desktop App.(online)
2. Login with valid credentials
3. Click on home tab
4. Click on NCERT
5. Click on Courses
6. Observe</t>
  </si>
  <si>
    <t>Observe that user is displayed with 4 course or textbook in "From NCERT" section in Home page</t>
  </si>
  <si>
    <t>Verify that user is able to click on the view all button and see the list of all ongoing and future courses  and textbooks</t>
  </si>
  <si>
    <t>1. Launch the Offline Desktop App.(online)
2. Login with valid credentials
3. Click on Courses/Digital textbook tab
4. Click on View All button</t>
  </si>
  <si>
    <t>Observe that user is able to click on the view all button and see the list of all ongoing and future courses  and textbooks</t>
  </si>
  <si>
    <t>Verify in desktop that in home page under Browse by category, user is displayed with primary and additional category</t>
  </si>
  <si>
    <t>1. Launch the Desktop App.(online)
2. Login as User
3. Click on the Home Tab
4. Click on the Primary and Additional Category</t>
  </si>
  <si>
    <t>Observe that in desktop that in home page under Browse by category, user is displayed with primary and additional category</t>
  </si>
  <si>
    <t>Verify in desktop that in home page under Browse by category, there will be no design change for the primary category</t>
  </si>
  <si>
    <t>1. Launch the Desktop App.(online)
2. Login as User
3. Click on the Home Tab
4. Observe primary category</t>
  </si>
  <si>
    <t>Observe that in desktop that in home page under Browse by category, there will be no design change for the primary category</t>
  </si>
  <si>
    <t>Verify in desktop that in home page under Browse by category, clicking on primary/additional category the collection/content will be displayed based on BMGS and for subject priority is based on user preference</t>
  </si>
  <si>
    <t>1. Launch the Desktop App.(online)
2. Login as User
3. Click on the Home Tab
4. Click on the Primary or Additional Category
5. Observe the Collection/Content displayed</t>
  </si>
  <si>
    <t>Observe that in desktop in home page under Browse by category, clicking on primary/additional category the collection/content will be displayed based on BMGS and for subject priority is based on user preference</t>
  </si>
  <si>
    <t>Verify in desktop that after clicking on any of the category from Browse by category, if user opens any content under any subject then that subject should be on top of that result page</t>
  </si>
  <si>
    <t>1. Launch the Desktop App.(online)
2. Login as User
3. Click on the Home Tab
4. Click on the Primary or Additional Category
5. Click on the Collection/Content displayed
6. Observe the Subject displayed on the result page</t>
  </si>
  <si>
    <t>Observe that in desktop after clicking on any of the category from Browse by category, if user opens any content under any subject then that subject should be on top of that result page</t>
  </si>
  <si>
    <t>Verify that in the Desktop App, in the All tab filters should be retained even after moving from one tab to another</t>
  </si>
  <si>
    <t>1. Open Desktop App
2. Login with valid credentials
3. Go to ALl tab
4. Apply the filters
5. Move from one tab to another tab
6. Observe</t>
  </si>
  <si>
    <t>In the All tab filters should be retained even after moving from one tab to another</t>
  </si>
  <si>
    <t>Verify that in the Desktop App in the course tab applied some filters and moved to other tabs (digital texbook) then the filter vaules should not be carry forwarded to other tab, and when user comes back to the course tab then the filter values will be as per BMC</t>
  </si>
  <si>
    <t>1. Open Desktop App
2. Login with valid credentials
3. Go to course tab
4. Apply the filters
5. Move to Other tab( digital textbook)
6. Observe filters values will not be carry forwarded
7. Again go to courses tab
8. Observe the filter values should be as per BMC values</t>
  </si>
  <si>
    <t>Verify that in the Desktop App, in the Digital textbook tab applied some filters and moved to other tabs (Tv classes) then the filter vaules should not be carry forwarded to other tab, and when user comes back to the Digital textbook tab then the filter values will be as per BMC</t>
  </si>
  <si>
    <t>"1. Open Desktop App
2. Login with valid credentials
3. Go to Digital textbook tab
4. Apply the filters
5. Move to Other tab( Tv classes)
6. Observe filters values will not be carry forwarded
7. Again go to Digitaltextbook tab
8. Observe the filter values should be as per BMC values"</t>
  </si>
  <si>
    <t>Verify that in the Desktop App in the Tv classes tab applied some filters and moved to other tabs (Courses) then the filter vaules should not be carry forwarded to other tab, and when user comes back to the Tv Classes tab then the filter values will be as per BMC</t>
  </si>
  <si>
    <t>"1. Open Desktop App
2. Login with valid credentials
3. Go to Tv classes tab
4. Apply the filters
5. Move to Other tab( Courses tab)
6. Observe filters values will not be carry forwarded
7. Again go to Tv classes tab
8. Observe the filter values should be as per BMC values"</t>
  </si>
  <si>
    <t xml:space="preserve">Verify that in the Desktop App, In the All tab when user clicks on the reset button the filter values should be empty </t>
  </si>
  <si>
    <t>1.Open Desktop App
2. Login with valid credentials
3. Go to All tab
4. Click on the Reset button
5. Observe</t>
  </si>
  <si>
    <t>Verify that in the Desktop App, In the Digital textbook/Courses/Tv classes tab when user clicks on the reset button the filter values should be as per BMC values</t>
  </si>
  <si>
    <t>1.Open Desktop App
2. Login with valid credentials
3. Go to Digital textbook tab/courses/Tv classes
4. Click on the Reset button
5. Observe</t>
  </si>
  <si>
    <t>Verify that  Desktop App is crashing when the user is launching the application or using the application.</t>
  </si>
  <si>
    <t>1. Get the crashed build from developer.(In onine)
2. Observe app should not crash</t>
  </si>
  <si>
    <t>The Desktop App should not crash when the user is launching the application or using the application.</t>
  </si>
  <si>
    <t>did: "0b5eb68c626414e41fa22d1a7e5adf24"</t>
  </si>
  <si>
    <t>Verify that Desktop App crashes then for the next time when it starts it asks if you want to update the report that the machine was crashed</t>
  </si>
  <si>
    <t>1. Get the crashed build from developer.(In onine)
2. Observe app crashes for couple of times
3. Observe if user open it again then "update the report that machine was crashed".</t>
  </si>
  <si>
    <t>If Desktop App crashes then for the next time when it starts it asks if you want to update the report that the machine was crashed</t>
  </si>
  <si>
    <t>env: "home"</t>
  </si>
  <si>
    <t>1. Open the Desktop App
2. Login with valid credentials / Guest
3. Move from one tab to another and observe</t>
  </si>
  <si>
    <t>Verify ERROR event are getting stored in backend</t>
  </si>
  <si>
    <t>1. Launch the desktop app.(In online)
2. Login with valid credentials 
3. Generate error event telemetry</t>
  </si>
  <si>
    <t xml:space="preserve">{eid: "ERROR", ets: 1648550119922, ver: "3.0", mid: "ERROR:87b395631808e08ffd0584b4e0e563ac",…}
actor: {id: "d9b6751b-7d49-42e0-840a-209acff2dcee", type: "User"}
context: {channel: "01269878797503692810",…}
edata: {err: "CPV2_CONT_INTERCEPTION_PARSE", errtype: "error parsing the inteception points string",…}
err: "CPV2_CONT_INTERCEPTION_PARSE"
errtype: "error parsing the inteception points string"
stacktrace: "TypeError: Cannot read property 'map' of undefined"
eid: "ERROR"
ets: 1648550119922
mid: "ERROR:87b395631808e08ffd0584b4e0e563ac"
object: {id: "do_21342545652341964815145", ver: "1", type: "Content",…}
tags: ["01269878797503692810"]
ver: "3.0"
</t>
  </si>
  <si>
    <t xml:space="preserve"> {eid: "ERROR", ets: 1710759347498, ver: "3.0", mid: "ERROR:faff299d1533ca3624168b988920fb58",…}
actor: {id: "957421ca-b27c-42d8-b653-0a01a327a588", type: "User"}
context: {channel: "0126796199493140480",…}
edata: {err: "-1", errtype: "CONTENT", stacktrace: "index.html file not found.", pageid: ""}
err: "-1"
errtype: "CONTENT"
pageid: ""
stacktrace: "index.html file not found."
eid: "ERROR"
ets: 1710759347498
mid: "ERROR:faff299d1533ca3624168b988920fb58"
object: {id: "do_21343122736975052813387", type: "Content", ver: "2",…}
tags: ["0126796199493140480", "01274200593719296013305"]
ver: "3.0"</t>
  </si>
  <si>
    <t>SB-20788</t>
  </si>
  <si>
    <t>Verify LOG event should have perf log. perf log means time taken by process to execute it</t>
  </si>
  <si>
    <t>1. Launch the desktop app.(In online)
2. Login with valid credentials 
3. Generate Log event telemetry</t>
  </si>
  <si>
    <t xml:space="preserve">{"actor":{"id":"org.sunbird.learning.platform","type":"System"},"context":{"did":"410ea5869afbfda6b1ca45a108d31233a23ebbf30c714905871d0353fca6fb9a","env":"search","pdata":{"id":"staging.sunbird.desktop","pid":"search-service","ver":"1.0"},"sid":"d8de8e7e-5465-667c-4bdd-540b0e674582"},"edata":{"level":"INFO","message":"","params":[{"duration":13},{"protocol":"http"},{"size":19075},{"method":"POST"},{"uip":"11.3.8.193"},{"url":"/v3/search"},{"status":"200"}],"type":"api_access"},"eid":"LOG","ets":1.612256931473E12,"mid":"LP.1612256931473.c8e87cd2-abd8-46ec-9e46-8e0d803ea5b9","syncts":1612256931473,"ver":"3.0"}
========
{"actor":{"id":"org.sunbird.learning.platform","type":"System"},"context":{"did":"410ea5869afbfda6b1ca45a108d31233a23ebbf30c714905871d0353fca6fb9a","env":"content","pdata":{"id":"staging.sunbird.desktop","pid":"","ver":"1.0"},"sid":"d050c77a-b6c2-8f23-92db-3ac1d2d2a8eb"},"edata":{"level":"INFO","message":"","params":[{"duration":29},{"protocol":"http"},{"size":8988},{"method":"GET"},{"uip":"11.3.8.169"},{"url":"/channel/v3/read/0126796199493140480"},{"status":"200"}],"type":"api_access"},"eid":"LOG","ets":1.614232584945E12,"mid":"LP.1614232584945.33f5be1c-1c48-4bb7-9b28-2ac96fa63ad9","syncts":1614232584945,"ver":"3.0"}
==
1.        eid: "LOG", ets: 1639463118960, ver: "3.0", mid: "LOG:b09479343b4e56df4a3e9f04df592279",…}
1.        actor: {id: "ca488d1d-95e5-4d43-99d7-3b6fe226a8b0", type: "User"}
1.        id: "ca488d1d-95e5-4d43-99d7-3b6fe226a8b0"
2.        type: "User"
2.        context: {channel: "0126796199493140480",…}
1.        cdata: [{id: "Desktop", type: "Device"}, {id: "default", type: "Theme"}]
2.        channel: "0126796199493140480"
3.        did: "6c55d41f1823edafc2da068b59145f34"
4.        env: "portal"
5.        pdata: {id: "staging.sunbird.desktop", ver: "4.5", pid: "sunbird-portal"}
6.        rollup: {l1: "0126796199493140480"}
1.        l1: "0126796199493140480"
7.        sid: "ca488d1d-95e5-4d43-99d7-3b6fe226a8b0"
8.        uid: "ca488d1d-95e5-4d43-99d7-3b6fe226a8b0"
3.        edata: {type: "enroll-batch", level: "ERROR", message: "Enrollment to the batch failed",…}
1.        level: "ERROR"
2.        message: "Enrollment to the batch failed"
3.        pageid: "/learn/course/do_213371913615433728197/enroll/batch/01337191613183590425"
4.        type: "enroll-batch"
4.        eid: "LOG"
5.        ets: 1639463118960
6.        mid: "LOG:b09479343b4e56df4a3e9f04df592279"
7.        object: {}
8.        tags: ["0126796199493140480"]
9.        ver: "3.0"
</t>
  </si>
  <si>
    <t>{eid: "LOG", ets: 1715173402030, ver: "3.0", mid: "LOG:bb5e8700cff839b6a784ef231807c415",…}
actor: {id: "fca2925f-1eee-4654-9177-fece3fd6afc9", type: "User"}
context: {channel: "01269878797503692810",…}
cdata: [{id: "Desktop", type: "Device"}, {id: "joy", type: "Theme"}]
channel: "01269878797503692810"
did: "827e7634f97c1614c23a14e0494f9cf6"
env: "app"
pdata: {id: "staging.sunbird.desktop", ver: "7.0", pid: "sunbird-portal"}
rollup: {l1: "01269878797503692810", l2: "01274200593719296013305"}
sid: "fca2925f-1eee-4654-9177-fece3fd6afc9"
uid: "fca2925f-1eee-4654-9177-fece3fd6afc9"
edata: {type: "cdn_failed", level: "ERROR", message: "cdn failed, loading files from portal",…}
eid: "LOG"
ets: 1715173402030
mid: "LOG:bb5e8700cff839b6a784ef231807c415"
object: {}
tags: ["01269878797503692810", "01274200593719296013305"]
ver: "3.0"</t>
  </si>
  <si>
    <t>Verify ERROR event should have reason for functional failure</t>
  </si>
  <si>
    <t xml:space="preserve">{"eid":"ERROR","ets":1608704265523,"ver":"3.0","mid":"54c024034f99541a4adb717aa3ff2431","actor":{"id":"5deed393-6e04-449a-b98d-7f0fbf88f22e","type":"User"},"context":{"channel":"0126796199493140480","pdata":{"id":"staging.diksha.app","pid":"learner-service","ver":"3.5.0"},"env":"User","did":"319435cc210ad5592ade494c8ab630c0289bcd3b","cdata":[{"id":"54c024034f99541a4adb717aa3ff2431","type":"Request"}],"rollup":{}},"edata":{"err":"USER_CONSENT_NOT_FOUND","stacktrace":"org.sunbird.user.actors.UserConsentActor.getUserConsent(UserConsentActor.java:91)org.sunbird.user.ac","errtype":"api_access"}}
====
{"@timestamp":"2021-02-25T11:28:15.464+05:30","actor":{"id":"410ea5869afbfda6b1ca45a108d31233a23ebbf30c714905871d0353fca6fb9a","type":"User"},"context":{"cdata":[{"id":"Desktop","type":"Device"},{"id":"default","type":"Theme"}],"channel":"01268904781886259221","did":"410ea5869afbfda6b1ca45a108d31233a23ebbf30c714905871d0353fca6fb9a","env":"telemetry","pdata":{"id":"staging.sunbird.desktop","pid":"sunbird-portal","ver":"1.7"},"rollup":{"l1":"01268904781886259221"},"sid":"d659e015-f6fa-830d-87b1-6d87725444e4"},"edata":{"err":"CPV2_INT_CONNECT_01","errtype":"content load to failed , No Internet Available","stacktrace":"CPV2_INT_CONNECT_01: content load to failed , No Internet Available"},"eid":"ERROR","ets":1.61419927295E12,"flags":{"ex_processed":true},"mid":"ERROR:8eb46355cac037495ab21ea67666248b","object":{"id":"do_21312960878309376012129","ver":"1"},"syncts":1614232695464,"tags":["01268904781886259221"],"ver":"3.0"}
</t>
  </si>
  <si>
    <t>"{""eid"":""ERROR"",""ets"":1608704265523,""ver"":""3.0"",""mid"":""54c024034f99541a4adb717aa3ff2431"",""actor"":{""id"":""5deed393-6e04-449a-b98d-7f0fbf88f22e"",""type"":""User""},""context"":{""channel"":""0126796199493140480"",""pdata"":{""id"":""staging.diksha.app"",""pid"":""learner-service"",""ver"":""3.5.0""},""env"":""User"",""did"":""319435cc210ad5592ade494c8ab630c0289bcd3b"",""cdata"":[{""id"":""54c024034f99541a4adb717aa3ff2431"",""type"":""Request""}],""rollup"":{}},""edata"":{""err"":""USER_CONSENT_NOT_FOUND"",""stacktrace"":""org.sunbird.user.actors.UserConsentActor.getUserConsent(UserConsentActor.java:91)org.sunbird.user.ac"",""errtype"":""api_access""}}
====
{""@timestamp"":""2021-02-25T11:28:15.464+05:30"",""actor"":{""id"":""410ea5869afbfda6b1ca45a108d31233a23ebbf30c714905871d0353fca6fb9a"",""type"":""User""},""context"":{""cdata"":[{""id"":""Desktop"",""type"":""Device""},{""id"":""default"",""type"":""Theme""}],""channel"":""01268904781886259221"",""did"":""410ea5869afbfda6b1ca45a108d31233a23ebbf30c714905871d0353fca6fb9a"",""env"":""telemetry"",""pdata"":{""id"":""staging.sunbird.desktop"",""pid"":""sunbird-portal"",""ver"":""1.7""},""rollup"":{""l1"":""01268904781886259221""},""sid"":""d659e015-f6fa-830d-87b1-6d87725444e4""},""edata"":{""err"":""CPV2_INT_CONNECT_01"",""errtype"":""content load to failed , No Internet Available"",""stacktrace"":""CPV2_INT_CONNECT_01: content load to failed , No Internet Available""},""eid"":""ERROR"",""ets"":1.61419927295E12,""flags"":{""ex_processed"":true},""mid"":""ERROR:8eb46355cac037495ab21ea67666248b"",""object"":{""id"":""do_21312960878309376012129"",""ver"":""1""},""syncts"":1614232695464,""tags"":[""01268904781886259221""],""ver"":""3.0""}
"</t>
  </si>
  <si>
    <t>Selenium Automation SCRIPT NAME</t>
  </si>
  <si>
    <t>PRE-CONDITION</t>
  </si>
  <si>
    <t>Sourcing</t>
  </si>
  <si>
    <t>UserAbleToLoginToSourcingAndContributePortal</t>
  </si>
  <si>
    <t>Verify Sourcing org Admin  is able to login to dock portal.</t>
  </si>
  <si>
    <t>1.User should have org admin role in Sunbird.
2.User should have individual or contributor org admin role in VDN.</t>
  </si>
  <si>
    <r>
      <rPr>
        <rFont val="Trebuchet MS"/>
        <color theme="1"/>
        <sz val="11.0"/>
      </rPr>
      <t>1.Open "https://dockstaging.sunbirded.org/sourcing" portal.
2.Enter the Sourcing org Admin  credentials of Sunbird.
3.Click on Login Button.
4.Verify user is able to successfully login to the sourcing portal.
5.Open "</t>
    </r>
    <r>
      <rPr>
        <rFont val="Trebuchet MS"/>
        <color rgb="FF1155CC"/>
        <sz val="11.0"/>
        <u/>
      </rPr>
      <t>https://dockstaging.sunbirded.org/contribute</t>
    </r>
    <r>
      <rPr>
        <rFont val="Trebuchet MS"/>
        <color theme="1"/>
        <sz val="11.0"/>
      </rPr>
      <t>" portal
6.Enter the contributor (org admin/individual) credentials of vdn.
7.Click on Login Button.
8.Verify user is able to successfully login to the contributor portal.</t>
    </r>
  </si>
  <si>
    <t>1.Sunbird Org admin should successfully be able to login to the sourcing portal.
2.Contributor should successfully be able to login to the contributor portal.</t>
  </si>
  <si>
    <t>15-04-2024</t>
  </si>
  <si>
    <t>CreateNominationEnabledProjectWithCourseAsTargetCollectionWithSkipReviewEnabled</t>
  </si>
  <si>
    <r>
      <rPr>
        <rFont val="Trebuchet MS"/>
        <color theme="1"/>
        <sz val="11.0"/>
      </rPr>
      <t xml:space="preserve">Verify Sourcing org Admin  is able to create </t>
    </r>
    <r>
      <rPr>
        <rFont val="Trebuchet MS"/>
        <b/>
        <color theme="1"/>
        <sz val="11.0"/>
      </rPr>
      <t xml:space="preserve">From anyone(through nomination process) and Skip review enabled </t>
    </r>
    <r>
      <rPr>
        <rFont val="Trebuchet MS"/>
        <color theme="1"/>
        <sz val="11.0"/>
      </rPr>
      <t>Project with below content types
-Demo Practice set
-course assessment
-eTextbook
-Explanation content
-Learning resource
-Teacher resource
-Old Practice Question set</t>
    </r>
  </si>
  <si>
    <t xml:space="preserve">1.User should have org admin role in Sunbird.
2.Content creator should have created the Draft textbook </t>
  </si>
  <si>
    <t>1.Open "https://dockstaging.sunbirded.org/sourcing" portal.
2.Login with Sourcing org Admin  credentials.
3.Click on Create New Project button.
4.Fill all the details in the Details tab.
-Name
-Description
-Select radio button : From anyone(through nomination process).
-Enable Skip two - level Review checkbox
-Enter the project dates(Nomination End Date , Nomination Shortlisting Date, Contribution End Date , Project End Date)
-Enter Recognition to Contributors (If any).
5.Click on Next button.
6.Select all the below content types from drop down under Project scope tab.
-Demo Practice set
-course assessment
-eTextbook
-Explanation content
-Learning resource
-Teacher resource
-Old Practice Question set
7.Select the target collection from the drop down.
8.select the primary collection category from the list.
9.Click on Publish Project button.</t>
  </si>
  <si>
    <t xml:space="preserve">1. Sourcing org Admin  should be able to create nomination enabled and skip review enabled project.
2.Project should be displayed in the My Projects list.
3. Below mentioned tabs should be displayed
i) Course
ii)Assign users to Project
ii)Nomination
iii)Contribution dashboard
iv)report section
</t>
  </si>
  <si>
    <t>CreateNominationDisableProjectWithCourseAsTargetCollectionWithSkipReviewEnabled</t>
  </si>
  <si>
    <r>
      <rPr>
        <rFont val="Trebuchet MS"/>
        <color theme="1"/>
        <sz val="11.0"/>
      </rPr>
      <t xml:space="preserve">Verify Sourcing org Admin  is able to create </t>
    </r>
    <r>
      <rPr>
        <rFont val="Trebuchet MS"/>
        <b/>
        <color theme="1"/>
        <sz val="11.0"/>
      </rPr>
      <t>From your organization only and Skip review enabled</t>
    </r>
    <r>
      <rPr>
        <rFont val="Trebuchet MS"/>
        <color theme="1"/>
        <sz val="11.0"/>
      </rPr>
      <t xml:space="preserve"> Project with below content types
-Demo Practice set
-course assessment
-eTextbook
-Explanation content
-Learning resource
-Teacher resource
-Old Practice Question set</t>
    </r>
  </si>
  <si>
    <t>User should have org admin role in Sunbird.</t>
  </si>
  <si>
    <r>
      <rPr>
        <rFont val="Trebuchet MS"/>
        <color theme="1"/>
        <sz val="11.0"/>
      </rPr>
      <t>1.Open "https://dockstaging.sunbirded.org/sourcing" portal.
2.Login with Sourcing org Admin  credentials.
3.Click on Create New Project button.
4.Fill all the details under Details tab.
-Name
-Description
-</t>
    </r>
    <r>
      <rPr>
        <rFont val="Trebuchet MS"/>
        <b/>
        <color theme="1"/>
        <sz val="11.0"/>
      </rPr>
      <t>Select radio button : From your organization only</t>
    </r>
    <r>
      <rPr>
        <rFont val="Trebuchet MS"/>
        <color theme="1"/>
        <sz val="11.0"/>
      </rPr>
      <t xml:space="preserve">
-Enable Skip two - level Review checkbox
-Enter the project dates(Nomination End Date , Nomination Shortlisting Date, Contribution End Date , Project End Date)
5.Click on Next button.
6.Select the content types from drop down under Project scope tab.
7.Select any target collection from the drop down 
8.select any primary collection category from the drop down.
9.Click on Publish Project button.</t>
    </r>
  </si>
  <si>
    <t>1.Sourcing org Admin  should be able to create the Nomination disable and skip review enabled project with below content types:
-Demo Practice set
-course assessment
-eTextbook
-Explanation content
-Learning resource
-Teacher resource
-Old Practice Question set
2. Nomination tab should not be displayed</t>
  </si>
  <si>
    <t>AdminAbleToCreateProjectWithCurriculumFramework</t>
  </si>
  <si>
    <r>
      <rPr>
        <rFont val="Trebuchet MS"/>
        <color theme="1"/>
        <sz val="11.0"/>
      </rPr>
      <t xml:space="preserve">Verify Sourcing org Admin  is able to create </t>
    </r>
    <r>
      <rPr>
        <rFont val="Trebuchet MS"/>
        <b/>
        <color theme="1"/>
        <sz val="11.0"/>
      </rPr>
      <t xml:space="preserve">From anyone(through nomination process) </t>
    </r>
    <r>
      <rPr>
        <rFont val="Trebuchet MS"/>
        <color theme="1"/>
        <sz val="11.0"/>
      </rPr>
      <t xml:space="preserve"> Project 
using curriculum framework </t>
    </r>
  </si>
  <si>
    <t>Content creator should have created the Draft Course with TPD and curriculum framework.</t>
  </si>
  <si>
    <t>1.Open "https://dockstaging.sunbirded.org/sourcing" portal.
2.Login with Sourcing org Admin  credentials.
3.Click on Create New Project button.
4.Fill all the details in the Details tab.
-Name
-Description
-Select radio button : From anyone(through nomination process).
-Enter the project dates(Nomination End Date , Nomination Shortlisting Date, Contribution End Date , Project End Date)
-Enter Recognition to Contributors (If any).
5.Click on Next button.
6.Select the content types from drop down under Project scope tab.
7.Select the target collection from the drop down as Course.
8.select K12  from the list.
9.Click on Publish Project button.</t>
  </si>
  <si>
    <t>1. Admin should be able to create and Publish the Project using curriculum framework
2. It should be available in All Projects tab for contributors</t>
  </si>
  <si>
    <t>AdminAbleToCreateProjectWithTPDFramework</t>
  </si>
  <si>
    <r>
      <rPr>
        <rFont val="Trebuchet MS"/>
        <color theme="1"/>
        <sz val="11.0"/>
      </rPr>
      <t xml:space="preserve">Verify Sourcing org Admin  is able to create </t>
    </r>
    <r>
      <rPr>
        <rFont val="Trebuchet MS"/>
        <b/>
        <color theme="1"/>
        <sz val="11.0"/>
      </rPr>
      <t xml:space="preserve">From anyone(through nomination process) </t>
    </r>
    <r>
      <rPr>
        <rFont val="Trebuchet MS"/>
        <color theme="1"/>
        <sz val="11.0"/>
      </rPr>
      <t xml:space="preserve"> Project 
using TPD framework course.</t>
    </r>
  </si>
  <si>
    <t xml:space="preserve">Content creator should have created the Draft Course with TPD </t>
  </si>
  <si>
    <t>1.Open "https://dockstaging.sunbirded.org/sourcing" portal.
2.Login with Sourcing org Admin  credentials.
3.Click on Create New Project button.
4.Fill all the details in the Details tab.
-Name
-Description
-Select radio button : From anyone(through nomination process).
-Enter the project dates(Nomination End Date , Nomination Shortlisting Date, Contribution End Date , Project End Date)
-Enter Recognition to Contributors (If any).
5.Click on Next button.
6.Select the content types from drop down under Project scope tab.
7.Select the target collection from the drop down as Course.
8.select tpd course from the list.
9.Click on Publish Project button.</t>
  </si>
  <si>
    <t>1. Admin should be able to create and Publish the Project using TPD framework.
2. It should be available in All Projects tab for contributors</t>
  </si>
  <si>
    <t>AdminAbleToCreateProjectUsingContentPlayListAsTargetCollection</t>
  </si>
  <si>
    <t>Verify Sourcing org Admin  is able to create  and publish the Project using the Content playlist.</t>
  </si>
  <si>
    <t>Content creator should have created the Draft Content Playlist</t>
  </si>
  <si>
    <t>1.Open "https://dockstaging.sunbirded.org/sourcing" portal.
2.Login with Sourcing org Admin  credentials.
3.Click on Create New Project button.
4.Fill all the details under Details tab.
-Name
-Description
-Select radio button : From anyone(through nomination process).
-Enter the project dates(Nomination End Date , Nomination Shortlisting Date, Contribution End Date , Project End Date)
-Enter Recognition to Contributors (If any).
5.Click on Next button.
6.Select the content types from drop down under Project scope tab.
7.Select the target collection from the drop down as Content Playlist
8.select any content playlist from the drop down.
9.Click on Publish Project button.</t>
  </si>
  <si>
    <t>1. Admin should be able to create and Publish the Project using content Playlist
2. It should be available in All Projects tab for contributors</t>
  </si>
  <si>
    <t>PublishProjectWithDefinedSetOfContributors</t>
  </si>
  <si>
    <t>Verify Sourcing org Admin  is able to create and publish the Project with defined set of Organisation and individual contributors.</t>
  </si>
  <si>
    <t>1.Set of users should be registered as contributor organisation and individual contributor.
2.On select contributors pop up registered contributors should be displayed.</t>
  </si>
  <si>
    <t>1.Open "https://dockstaging.sunbirded.org/sourcing" portal.
2.Login with Sourcing org Admin  credentials.
3.Click on Create New Project button.
4.Fill all the details under Details tab.
-Name
-Description
-Select radio button : From a selected set of contributors.
-Click on Select contributors link and select the contributors and save. 
-Enter the project dates(Nomination End Date , Nomination Shortlisting Date, Contribution End Date , Project End Date)
5.Click on Next button.
6.Select the content types from drop down under Project scope tab.
7.Select any target collection from the drop down 
8.select any primary collection category from the drop down.
9.Click on Publish Project button.</t>
  </si>
  <si>
    <r>
      <rPr>
        <rFont val="Trebuchet MS"/>
        <color theme="1"/>
        <sz val="11.0"/>
      </rPr>
      <t xml:space="preserve">1.Sourcing org Admin  should be able to create and publish the Project with defined set of contributors.
2.Under Nomination tab selected contributors nomination should be approved by default.
</t>
    </r>
    <r>
      <rPr>
        <rFont val="Trebuchet MS"/>
        <color rgb="FFFF0000"/>
        <sz val="11.0"/>
      </rPr>
      <t>3.Post publishing the project, automatically the approved nomination sms should be received to the contributors.</t>
    </r>
  </si>
  <si>
    <t>SMS not received to contributors</t>
  </si>
  <si>
    <t>VerifyNominationStatusCountInNominationTabForProjectWithCourse</t>
  </si>
  <si>
    <t xml:space="preserve">Verify content status count is available in the 
1. Course Tab
</t>
  </si>
  <si>
    <t xml:space="preserve">Sourcing org Admin  should have created the projects:
course project
</t>
  </si>
  <si>
    <t xml:space="preserve">1.Open "https://dockstaging.sunbirded.org/sourcing" portal.
2.Login as Sourcing org Admin .
3.Open the Project created with Course.
4.Verify the nomination status count 
</t>
  </si>
  <si>
    <t xml:space="preserve">1.Total , Approval pending , Approved,Rejected count should be displayed.
</t>
  </si>
  <si>
    <t>VerifyNominationStatusCountInNominationTabForProjectWithContentPlayList</t>
  </si>
  <si>
    <t xml:space="preserve">Verify content status count is available in the 
2. Content playlist Tab
</t>
  </si>
  <si>
    <t xml:space="preserve">Sourcing org Admin  should have created the projects:
content playlist project
</t>
  </si>
  <si>
    <t xml:space="preserve">1.Open "https://dockstaging.sunbirded.org/sourcing" portal.
2.Login as Sourcing org Admin .
3.Open the Project created with Course.
4.Verify the nomination status count 
5.Open the Project created with Content Playlist.
6.Verify the nomination status count 
</t>
  </si>
  <si>
    <t>VerifyNominationStatusCountInNominationTabForProjectWithDigitalTextbook</t>
  </si>
  <si>
    <t>Verify content status count is available in the 
1. Digital textbook Tab</t>
  </si>
  <si>
    <t>Sourcing org Admin  should have created the project:
Digital textbook project</t>
  </si>
  <si>
    <t>1.Open "https://dockstaging.sunbirded.org/sourcing" portal.
2.Login as Sourcing org Admin .
3.Open the Project created with DIgital Textbook
4.Verify the nomination status count under Digital Textbook tab</t>
  </si>
  <si>
    <t>VerifyPreApprovedUserNominationIsDisplayedInNominationTab</t>
  </si>
  <si>
    <t>Verify pre approved user nomination is displayed in Nominations tab.</t>
  </si>
  <si>
    <t>Sourcing org Admin  should have created the project.</t>
  </si>
  <si>
    <t>1.Open "https://dockstaging.sunbirded.org/sourcing" portal
2.Login as Sourcing org Admin .
3.Open the project created using Digital Textbook.
4.Click on Nominations tab.
5.Verify pre approved user nomination is displayed in Nominations tab.</t>
  </si>
  <si>
    <t xml:space="preserve">1.Pre-approved nomination should be displayed in the Nomination tab with approved status.
2. Contribution organisation name has to be same as sourcing orgg.
</t>
  </si>
  <si>
    <t>VerifyLabelsInNominationTab</t>
  </si>
  <si>
    <t>Verify Below mentioned details are available in the Nomination tab and admin is able to download the nomination list.
1. Contributor name
2. Contributor type
3. Textbook
4, Samples 
5. Nominated Date
6. Status
7. Download nomination list button</t>
  </si>
  <si>
    <t>1.Open "https://dockstaging.sunbirded.org/sourcing" portal.
2.Login as Sourcing org Admin .
3.Open the project created using Digital Textbook.
4.Click on Nominations tab.
5.Verify Below mentioned details are available in the Nomination tab and admin is able to download the nomination list.
1. Contributor name
2. Contributor type
3. Textbook
4, Samples 
5. Nominated Date
6. Status
7. Download nomination list button</t>
  </si>
  <si>
    <t xml:space="preserve">Below mentioned details should be available in the Nomination tab.
1. Contributor name
2. Contributor type
3. Digital Textbooks
4, Samples 
5. Nominated Date
6. Status
7. Download nomination list button
</t>
  </si>
  <si>
    <t>AdminAbleToViewSampleAndValidateSampleCountInNominationTab</t>
  </si>
  <si>
    <t>Verify Sourcing org Admin  is able to view the samples uploaded by the users.</t>
  </si>
  <si>
    <t>1.Sourcing org Admin  should have created the project.
2.Contributor should have nominated for the project by uploading the sample.</t>
  </si>
  <si>
    <t>1.Open "https://dockstaging.sunbirded.org/sourcing" portal.
2.Login as Sourcing org Admin .
3.Open the project created using Digital Textbook.
4.Click on Nominations tab.
5.Click on open button against the pending nomination.
6.Click on View sample button.
7.Open the content from toc page.
8.Verify Sourcing org Admin  is able to view the samples.</t>
  </si>
  <si>
    <t>1. Admin should be able to view the samples.
2. Sample count should be displayed in the TOC against each node.</t>
  </si>
  <si>
    <t>SourcingOrgAdminIsAbleToAcceptNomination</t>
  </si>
  <si>
    <t>Verify Sourcing org Admin  is able to accept nomination.</t>
  </si>
  <si>
    <t>1.Sourcing org Admin  should have created the project.
2.Contributor org admin / Individual contributors should have nominated to the Project.</t>
  </si>
  <si>
    <t xml:space="preserve">1.Open "https://dockstaging.sunbirded.org/sourcing" portal.
2.Login as Sourcing org Admin .
3.Open the created project.
4.Click on Nominations tab.
5.Click on open button against the pending nomination.
6.Click on Accept button.
7.Verify the toast message displayed and nomination gets approved.
</t>
  </si>
  <si>
    <t xml:space="preserve">1. User should be able to approve nomination.
2. Post approval status should get updated in the nominations tab.
</t>
  </si>
  <si>
    <t>SourcingOrgAdminIsAbleToRejectNomination</t>
  </si>
  <si>
    <t xml:space="preserve">Verify Sourcing org Admin  is able to reject  nomination </t>
  </si>
  <si>
    <t xml:space="preserve">1.Open"https://dockstaging.sunbirded.org/sourcing" portal
2.Login as Sourcing org Admin .
3.Open the created project.
4.Click on Nominations tab.
5.Click on open button against the pending nomination.
6.Click on Reject button and add the comment and click on Submit button.
7.Verify the toast message displayed and nomination gets rejected.
</t>
  </si>
  <si>
    <t xml:space="preserve">1. User should be able to reject nomination.
2. Post rejecting the nomination the status should get updated in the nominations tab.
</t>
  </si>
  <si>
    <t>Verify Sourcing org Admin  is able to download the nomination list.</t>
  </si>
  <si>
    <t>1.Sourcing org Admin  should have created the project.
2.Contributor org admin / Individual contributors should have nominated to the Project  by uploading samples.
3.Sourcing org Admin  should accept or reject the nomination.</t>
  </si>
  <si>
    <t>1.Open "https://dockstaging.sunbirded.org/sourcing" portal
2.Login as Sourcing org Admin .
3.Open the created project.
4.Click on Nominations tab.
5.Click on Download Nomination list button.
6.Verify the data in the downloaded csv.</t>
  </si>
  <si>
    <t xml:space="preserve">1. User should be able to download the Nomination list successfully.
2. Nomination Data Displayed in the UI should match with CSV
3. Below mentioned details should be present in the CSV.
Project Name
Contributor Name
Type
Textbooks
Samples
Nomination Date
Status
</t>
  </si>
  <si>
    <t>VerifyContributionDashboardDisplayedForSourcingOrgAdmind</t>
  </si>
  <si>
    <t>Verify contribution dashboard is displayed for Sourcing org Admin .</t>
  </si>
  <si>
    <t>Sourcing org Admin  should have created a Project and it should be available in the My Projects tab.</t>
  </si>
  <si>
    <t>1.Open "https://dockstaging.sunbirded.org/sourcing" portal
2.Login as Sourcing org Admin .
3.Open the created project.
4.Click on Contribution dashboard tab.
5.Verify appropriate data is getting displayed.</t>
  </si>
  <si>
    <t xml:space="preserve">1. Contribution dashboard tab should be available.
</t>
  </si>
  <si>
    <t xml:space="preserve">Verify Sourcing org Admin  is able to download the below mentioned reports project created using the Digital textbook
1. Textbook details CSV
2. Contribution details CSV
3. Digital Textbook Level Content Report
4. Textbook Unit Level Content Report </t>
  </si>
  <si>
    <t>1.Sourcing org Admin  should have created a Project and it should be available in the My Projects tab.
2.Contributor should nominate and nomination should be approved and contribution should be done.
3.Contents should be available for sourcing side.</t>
  </si>
  <si>
    <t xml:space="preserve">1.Open"https://dockstaging.sunbirded.org/sourcing" portal
2.Login as Sourcing org Admin .
3.Open the created project using Digital Textbook.
4.Click on Download Digital Textbook Details tab.
5.Verify the data in the downloaded Digital Textbook Details csv.
6.Click on Contribution Dashboard tab.
7.Click on Download Contribution Details button.
8.Verify the data in the downloaded contribution details csv.
9.Click on Reports tab.
10.Click on Download button against Digital Textbook Level Content Report.
11.Click on Download button against Textbook Unit Level Content Report.
12.Verify the data in the downloaded reports.
</t>
  </si>
  <si>
    <t>1. Report section should be available.
2. Admin should be able to download both the report.
3. Verify data is reflected in the downloaded CSV.
4. Total contents contributed should include the approval pending+Approved+Corrections Pending+Rejected
5. Total contents reviewed should include the approved+Corrections Pending+Rejected</t>
  </si>
  <si>
    <t>Verify Sourcing admin is able to download the below reports for the project created using course
1. Course Details report
2. Contribution Dashboard CSV
3. Course Level content Report
4. Course unit level  content Report</t>
  </si>
  <si>
    <t>Admin should have created the Project using Course.</t>
  </si>
  <si>
    <t>1.Open "https://dockstaging.sunbirded.org/sourcing" portal.
2.Login with Sourcing org Admin  credentials.
3.Open the Course project.
4.Click on Download course details button under Courses tab.
5.Click on Download Contribution Details button under Contribution Dashboard tab.
6.Click on Download button against the Course Level Content Report under Reports tab.
7.Click on Download button against the Course unit Level Content Reports under Reports tab.
8.Verify Sourcing org Admin  is able to download all the below reports:
1. Course Details report
2. Contribution Dashboard CSV
3. Course Level content Report
4. Chapter level content Report</t>
  </si>
  <si>
    <t>*Admin should be able to download all the below reports: 
1. Course Details report
2. Contribution Dashboard CSV
3. Course Level content Report
4. Chapter level content Report
*The data in the downloaded report should be correct for all the reports.</t>
  </si>
  <si>
    <t>Verify Sourcing org Admin  is able to download the below reports for the project created using Content Playlist
1. Content playlist details
2. Contribution details CSV
3. Content Playlist level content report
4. Content Playlist Unit Level Content Report</t>
  </si>
  <si>
    <t>Admin should have created the Project using Content Playlist</t>
  </si>
  <si>
    <t>1.Open "https://dockstaging.sunbirded.org/sourcing" portal.
2.Login with Sourcing org Admin  credentials.
3.Open the content playlist project.
4.Click on Download content playlist details button under Content Playlist tab.
5.Click on Download Contribution Details button under Contribution Dashboard tab.
6.Click on Download button against the Content Playlist Level Content Report under Reports tab.
7.Click on Download button against the Content Playlist unit Level Content Reports under Reports tab.
8.Verify Sourcing org Admin  is able to download all the below reports:
1. Content playlist details
2. Contribution details CSV
3. Content Playlist level content report
4. Content Playlist Unit Level Content Report</t>
  </si>
  <si>
    <t xml:space="preserve">1. Admin should be able to download the 
i. Content Playlist  Details report
ii. Contribution Dashboard CSV
iii. Content Playlist level content Report
iv. Chapter level content Report
2. Valid data should be available </t>
  </si>
  <si>
    <t>Verify Sourcing org Admin  is able to download the below mentioned Reports from organizational report section.
1. Project funnel Report
2. Visitors report
3. Collection Level Content Gaps
4. Folder Level (first level) Content Gaps
5. Content Details Report</t>
  </si>
  <si>
    <t>1.Open "https://dockstaging.sunbirded.org/sourcing" portal.
2.Login as Sourcing org Admin .
3.Click on Organisational Reports tab.
4.Click on Download button against Collection Level Content Gaps.
5.Click on Download button against Folder Level (first level) Content Gaps
6.Click on Download button against Visitor's report
7.Click on Download button against Project level funnel report
8.Click on Download button against Content Details Report
9.Verify the data in all the downloaded reports.</t>
  </si>
  <si>
    <t>1. Admin should be able to download the Project Funnel Report
2. Funnel report should have the Nomination enabled,disabled Projects created with book,course, and content Playlist
3. Admin should be able to download the Visitors report</t>
  </si>
  <si>
    <t>AssignedReviewerAbleToViewTheAssignedProjectInMyProjectTabForNominationDisabledProject</t>
  </si>
  <si>
    <t xml:space="preserve">Verify Sourcing org Admin  is able to assign reviewer to the below mentioned Project from assign users tab.
1. Nomination disabled 
</t>
  </si>
  <si>
    <t xml:space="preserve">1. Content reviewers of Sunbird should be available in sourcing Portal.
2. Sourcing org Admin  should have created the following Projects and it should be available in the My Projects tab.
1. Nomination disabled 
</t>
  </si>
  <si>
    <t>1.Open "https://dockstaging.sunbirded.org/sourcing" portal
2.Login as Sourcing org Admin .
3.Open the created Nomination  disabled project.
4.Click on Assign users to project tab.
5.Click and select the reviewer drop down from Roles column.
6.Verify role is assigned and valid toast message is displayed.
7.Open the created Nomination disabled project.
8.Click on Assign users to project tab.
9.Click and select the reviewer drop down from Roles column.
10.Verify role is assigned and valid toast message is displayed.</t>
  </si>
  <si>
    <t>1. Sunbird content reviewers should be displayed in the users tab.
2. Admin should be able to assign reviewer to the Project.
3.Assigned reviewer should be displayed on top in the users tab.</t>
  </si>
  <si>
    <t>AssignedReviewerAbleToViewTheAssignedProjectInMyProjectTabForNominationEnabledProject</t>
  </si>
  <si>
    <t>Verify Sourcing org Admin  is able to assign reviewer to the below mentioned Project from assign users tab.
2. Nomination enabled</t>
  </si>
  <si>
    <t>1. Content reviewers of Sunbird should be available in sourcing Portal.
2. Sourcing org Admin  should have created the following Projects and it should be available in the My Projects tab.
2. Nomination enabled</t>
  </si>
  <si>
    <t>1.Open "https://dockstaging.sunbirded.org/sourcing" portal
2.Login as Sourcing org Admin .
3.Open the created Nomination enabled  project.
4.Click on Assign users to project tab.
5.Click and select the reviewer drop down from Roles column.
6.Verify role is assigned and valid toast message is displayed.
7.Open the created Nomination disabled project.
8.Click on Assign users to project tab.
9.Click and select the reviewer drop down from Roles column.
10.Verify role is assigned and valid toast message is displayed.</t>
  </si>
  <si>
    <t>VerifyAssignedReviewerAbleToViewTheAssignedProjectInMyProjectTabForNominationEnabledProject</t>
  </si>
  <si>
    <t xml:space="preserve">Verify assigned reviewer is able to view the assigned below Project in My Projects tab.
1. Nomination enabled 
</t>
  </si>
  <si>
    <t>Sourcing org Admin  should have created a Project and assigned reviewer to the Project.</t>
  </si>
  <si>
    <t xml:space="preserve">1.Open "https://dockstaging.sunbirded.org/sourcing" portal
2.Login as assigned reviewer (Invited by Sourcing org admin).
3.Verify assigned reviewer is able to view the assigned below Project in My Projects tab.
1. Nomination enabled 
</t>
  </si>
  <si>
    <t>1. My Projects tab should be displayed with assigned Projects.
2. Create new Project button should not be displayed.
3. Users tab should not be displayed in the view Project details page.
4. Nominations tab,contribution dashboard and reports should be available.</t>
  </si>
  <si>
    <t>VerifyAssignedReviewerAbleToViewTheAssignedProjectInMyProjectTabForNominationDisabledProject</t>
  </si>
  <si>
    <t xml:space="preserve">Verify assigned reviewer is able to view the assigned below Project in My Projects tab.
1. Nomination disabled
</t>
  </si>
  <si>
    <t xml:space="preserve">1.Open "https://dockstaging.sunbirded.org/sourcing" portal
2.Login as assigned reviewer (Invited by Sourcing org admin).
3.Verify assigned reviewer is able to view the assigned below Project in My Projects tab.
1. Nomination disabled
</t>
  </si>
  <si>
    <t>1. My Projects tab should be displayed with assigned Projects.
2. Create new Project button should not be displayed.
3. Users tab should not be displayed in the view Project details page.
4. Textbook count tab,contribution dashboard and reports should be available.</t>
  </si>
  <si>
    <t>Verify assigned reviewer is able to apply filter and fetch the target collection's and fetch the list.
1. Projects with Digital textbook
2. Projects with course
3. Projects with Content playlist</t>
  </si>
  <si>
    <t>Scenario 1:
1.Open "https://dockstaging.sunbirded.org/sourcing" portal
2.Login as assigned reviewer (Invited by Sourcing org admin).
3.Click on Apply filter button on My Projects tab.
4.Click on Target collections drop down in Apply Filter pop up.
5.Select any Target collections from the drop down.
6.Click on Apply button.
7.Verify projects are listed according to the applied filter on the target collections.
Scenario 2:
8.Open the created project.(Digital Textbook ,course, content playlist)
9.Click on Filter Digital Textbook or Filter Courses or Filter Content Playlist.
10.Apply the filters and click on Apply button.
11.Verify the list of data displayed is according to the applied filters.</t>
  </si>
  <si>
    <t>1.assigned reviewer (Invited by Sourcing org admin) is able to filter the target collection projects on My Projects tab.
2. Filter option should be available on the textbook, course and content playlist tab on project details page.
2. User should be able to apply filter and fetch the list on project details page.</t>
  </si>
  <si>
    <t>verifyPublishCountInTextBookAndContributionDashboardPostPublish</t>
  </si>
  <si>
    <t>Verify assigned reviewer is able to publish the content for the Digital Textbook.</t>
  </si>
  <si>
    <t>1. Sourcing org Admin  should have created a Project and assigned reviewer to the Project.
2. Contributors should have nominated for the project
3. Sourcing org Admin  should have accepted the nomination.
4. Contributor should have uploaded the content.</t>
  </si>
  <si>
    <t>1.Open "https://dockstaging.sunbirded.org/sourcing" portal
2.Login as assigned reviewer (Invited by Sourcing org admin).
3.Open the assigned Digital Textbook project.
4.Click on Open button against the textbook under Digital Textbook tab.
5.Click and open the content in the toc page.
6.Review the content and click on Publish button.
7.Verify assigned reviewer is able to publish the content for the Digital Textbook.</t>
  </si>
  <si>
    <t>1. Content should be approved successfully and available on TOC with approved status.
2. Content should be available on the TOC of  textbook in Sunbird Portal.
3. Approved count should be updated in the textbook tab.
4. Approved count of your organization on contribution dashboard should be updated.</t>
  </si>
  <si>
    <t>Verify published content from Dock is published on Sunbird and below mentioned metadata is available for each of the published content.
"createdOn",
"createdBy",
"channel",
"createdFor",
"status",
"identifier",
"mimeType",
"contentType",
 "lastPublishedBy",
"se_FWIds",
 "se_boards",
"se_gradeLevels",
 "se_mediums",
 "se_subjects",
 "targetBoardIds",
 "target FWIsd",
 "targetGradeLevelIds",
 "target MediumIds",
  "targetSubjectIds","boardIds","mediumIds, subjectIds,gradeIds</t>
  </si>
  <si>
    <t>1. Sourcing org Admin  should have created a Project and assigned reviewer to the Project.
2. Contributors should have nominated for the project
3. Sourcing org Admin  should have accepted the nomination.
4. COntributor should have uploaded the content.</t>
  </si>
  <si>
    <t>1.Open "https://dockstaging.sunbirded.org/sourcing" portal
2.Login as assigned reviewer (Invited by Sourcing org admin).
3.Open the assigned Digital Textbook project.
4.Click on Open button against the textbook under Digital Textbook tab.
5.Click and open the content in the toc page.
6.Review the content and click on Publish button.
7.Verify published content is linked to the collection.
8.Verify the below mentioned metadata of the published content via read api
"createdOn",
"createdBy",
"channel",
"created For",
"status",
"identifier",
"mimeType",
"contentType",
 "last Published By",
"se_FWIds",
 "se_boards",
"se_gradeLevels",
 "se_mediums",
 "se_subjects",
 "target Boards",
 "target FWIsd",
 "targetGradeLevelIds",
 "target MediumIds",
  "targetSubjectIds","board Id","mediumId, subjectId,gradeId</t>
  </si>
  <si>
    <t>The published content from Dock should be published on Sunbird and below mentioned metadata should be available for each of the published content.
"createdOn",
"createdBy",
"channel",
"createdFor",
"status",
"identifier",
"mimeType",
"contentType",
 "last Published By",
"se_FWIds",
 "se_boards",
"se_gradeLevels",
 "se_mediums",
 "se_subjects",
 "target Boards",
 "target FWIsd",
 "targetGradeLevelIds",
 "target MediumIds",
  "targetSubjectIds","board Id","mediumId, subjectId,gradeId</t>
  </si>
  <si>
    <t>Verify assigned reviewer (Invited by Sourcing org admin) is able to bulk Approve the content for the Digital Textbook</t>
  </si>
  <si>
    <t>1. Sourcing org Admin  should have created a Project and assigned reviewer to the Project.
2. Contributors should have nominated for the project
3. Sourcing org Admin  should have accepted the nomination.
4. COntributor should have uploaded 50 contents and it is available on sourcing side..</t>
  </si>
  <si>
    <t>1.Open "https://dockstaging.sunbirded.org/sourcing" portal
2.Login as assigned reviewer (Invited by Sourcing org admin).
3.Open the assigned Digital Textbook project.
4.Click on Open button against the textbook under Digital Textbook tab.
5.Click on Bulk Approve button in the TOC Page.
6.Verify Bulk Approve process is started and bulk approve pop up is displayed.</t>
  </si>
  <si>
    <t>1. assigned reviewer (Invited by Sourcing org admin) should be able to bulk approve the content
2. Approved content should be created on Sunbird and linked to the textbook as well
3. Minimum of 50 content have to be approved</t>
  </si>
  <si>
    <t>Verify assigned assigned reviewer (Invited by Sourcing org admin) is able to bulk Approve the content  for the project created using course</t>
  </si>
  <si>
    <t>1. Sourcing org Admin  should have created a Project and assigned reviewer to the Project.
2. Contributors should have nominated for the project
3. Sourcing org Admin  should have accepted the nomination.
4. COntributor should have uploaded contents and it is available on sourcing side..</t>
  </si>
  <si>
    <t>1.Open "https://dockstaging.sunbirded.org/sourcing" portal
2.Login as assigned reviewer (Invited by Sourcing org admin).
3.Open the assigned course project.
4.Click on Open button against the course under Courses tab.
5.Click on Bulk Approve button in the TOC Page.
6.Verify Bulk Approve process is started and bulk approve pop up is displayed.</t>
  </si>
  <si>
    <t>1. assigned reviewer (Invited by Sourcing org admin) should be able to approve content on Bulk for the Project created using the course
2. Approved content should be created on Sunbird
3. Metadata should be correct for that includes BMGS,Channel,Last Published by, framework</t>
  </si>
  <si>
    <t>Verify assigned assigned reviewer (Invited by Sourcing org admin) is able to bulk Approve the content  for the project created using content playlist</t>
  </si>
  <si>
    <t>1.Open "https://dockstaging.sunbirded.org/sourcing"  portal
2.Login as assigned reviewer (Invited by Sourcing org admin).
3.Open the assigned Content Playlist project.
4.Click on Open button against the content playlist under Content Playlist tab.
5.Click on Bulk Approve button in the TOC Page.
6.Verify Bulk Approve process is started and bulk approve pop up is displayed.</t>
  </si>
  <si>
    <t>1. assigned reviewer (Invited by Sourcing org admin) should be able to approve content on Bulk for the Project created using the content Playlist
2. Approved content should be created on Sunbird
3. Metadata should be correct for that includes BMGS,Channel,Last Published by, framework</t>
  </si>
  <si>
    <t>verifyRejectedCountUnderTextBookAndYourOrganisation</t>
  </si>
  <si>
    <t>Verify assigned reviewer is able to reject the content.</t>
  </si>
  <si>
    <t>1. Sourcing org Admin  should have created a Project and assigned reviewer to the Project.
2. Contributors should have nominated for the project
3. Sourcing org Admin  should have accepted the nomination.
4. COntributor should have uploaded the content and it is available on sourcing side..</t>
  </si>
  <si>
    <t>1.Open "https://dockstaging.sunbirded.org/sourcing" portal
2.Login as assigned reviewer (Invited by Sourcing org admin).
3.Open the assigned Digital Textbook project.
4.Click on Open button against the textbook under Digital Textbook tab.
5.Click and open the content in the toc page.
6.Review the content and click on Reject button.
7.Add the comment and click on submit button.
8.Verify assigned reviewer is able to reject the content.</t>
  </si>
  <si>
    <t>1. Content should be rejected successfully and should be available on the TOC with rejected status.
2. Content should not be linked to TOC of a book in Sunbird Portal.
3. Rejected count should be updated in the textbooks tab.
4. Rejected count of your organization should be updated.</t>
  </si>
  <si>
    <t>SouringOrgAdminAbleToSendBackContentforCorrection</t>
  </si>
  <si>
    <t>Verify Sourcing org Admin  is able to send back content for correction</t>
  </si>
  <si>
    <t>1. Contributors should have nominated for the project
2. Sourcing org Admin  should have accepted the nomination.
3. COntributor should have uploaded the content and it is available on sourcing side..</t>
  </si>
  <si>
    <t>1.Open "https://dockstaging.sunbirded.org/sourcing" portal
2.Login as Sourcing org admin
3.Open the assigned Digital Textbook project.
4.Click on Open button against the textbook under Digital Textbook tab.
5.Click and open the content in the toc page.
6.Review the content and click on Send back for Corrections button.
7.Add the comment and click on submit button.
8.Verify Sourcing org Admin  is able to send back content for correction</t>
  </si>
  <si>
    <r>
      <rPr>
        <rFont val="Trebuchet MS"/>
        <color theme="1"/>
        <sz val="11.0"/>
      </rPr>
      <t xml:space="preserve">1. Sourcing org Admin should be able to send the content back to correction
</t>
    </r>
    <r>
      <rPr>
        <rFont val="Trebuchet MS"/>
        <color rgb="FFFF0000"/>
        <sz val="11.0"/>
      </rPr>
      <t xml:space="preserve">2. Email should be triggered for correction </t>
    </r>
  </si>
  <si>
    <t>UserAbleToCreateDraftProject</t>
  </si>
  <si>
    <t>Verify Sourcing org Admin  is able to create draft Project
1. By Providing Name
2. Project dates
3. Target collection digital textbook</t>
  </si>
  <si>
    <t>1.Open "https://dockstaging.sunbirded.org/sourcing" portal.
2.Login with Sourcing org Admin  credentials.
3.Click on Create New Project button.
4.Fill the details in the Details tab.
-Name
-Enter the project dates(Nomination End Date , Nomination Shortlisting Date, Contribution End Date , Project End Date)
5.Click on Next button.
6.Select any target collection from the drop down.
8.select the primary collection category from the list.
9.Click on Save as draft button.</t>
  </si>
  <si>
    <t xml:space="preserve">1. User should be able to create Draft Project
2. Once created, it should have edit, delete icon with Project status as draft
</t>
  </si>
  <si>
    <t>UserAbleToEditDraftAndDeleteDraftProject</t>
  </si>
  <si>
    <t>Verify Sourcing org Admin  is able to edit and delete the draft Project</t>
  </si>
  <si>
    <t>Sourcing org Admin  should have created the draft Project.</t>
  </si>
  <si>
    <t>1.Open "https://dockstaging.sunbirded.org/sourcing" portal.
2.Login with Sourcing org Admin  credentials.
3.Click on Edit Draft button against the Draft project.
4.Edit the project details and click on save as draft button.
5.Click on Delete icon against the Draft project.
6.Click on yes button on delete confirmation page.
7.Verify Sourcing org Admin  is able to edit and delete the draft Project</t>
  </si>
  <si>
    <t>1. User should be able to edit Draft Project
2. User should be able to delete the draft project</t>
  </si>
  <si>
    <t>SourcingOrgAdminAbleToModifyProjectDatesAndValidateUpdatedInformationAvailableOnAssignedReviewer</t>
  </si>
  <si>
    <t>Verify Sourcing org Admin  is able to modify the Project dates.</t>
  </si>
  <si>
    <t>Sourcing org Admin  should have created the Project</t>
  </si>
  <si>
    <t>1.Open "https://dockstaging.sunbirded.org/sourcing" portal.
2.Login with Sourcing org Admin  credentials.
3.Click on Modify icon against the live project.
4.Modify the project dates in the Details tab.
5.Click on Update button.
6.Verify Sourcing org Admin  is able to modify the Project dates.</t>
  </si>
  <si>
    <t xml:space="preserve">Updated information should be displayed for below mentioned users in My Projects tab
1. assigned reviewer (Invited by Sourcing org admin)
</t>
  </si>
  <si>
    <t>verifySourcingOrgAdminIsAbleToModifyProjectDatesOnContribution</t>
  </si>
  <si>
    <t>Verify Sourcing org Admin  is able to modify the Project dates for contributors.</t>
  </si>
  <si>
    <t>Updated information should be displayed for below mentioned users in My Projects tab
1. Contribution org admin
2. Contribution org contributor
3. Contribution org reviewer</t>
  </si>
  <si>
    <t>Verify Sourcing org Admin  is able to invite user for sourcing portal and contribution portal.</t>
  </si>
  <si>
    <t>Scenario 1 :
1.Open "https://dockstaging.sunbirded.org/sourcing" portal.
2.Login with Sourcing org Admin  credentials.
3.Click on Manage Users tab.
4.Click on Invite User Button.
5.Share the link to the new user.
6.New user will register and login with invited link.
7.Verify user logged in with the invited link is available in the manage users tab.
Scenario:
1.Open "https://dockstaging.sunbirded.org/contribute" portal.
2.Login with default contributor org admin credentials.
3.Click on Manage Users tab.
4.Click on Invite User Button.
5.Share the link to the new user.
6.New user will register and login with invited link.
7.Verify user logged in with the invited link is available in the manage users tab.</t>
  </si>
  <si>
    <t>1. User should be displayed in the manage users tab
2. Admin should be able to search and fetch the user</t>
  </si>
  <si>
    <t>Contributor</t>
  </si>
  <si>
    <t>verifyDefaultContributionOrgAdminIsAbleAssignRolesWithNominationEnabled</t>
  </si>
  <si>
    <t>Verify default contribution org admin is able to login and assign contributors,reviewers and user with both role for below mentioned Project
 Nomination enabled</t>
  </si>
  <si>
    <r>
      <rPr>
        <rFont val="Trebuchet MS"/>
        <color theme="1"/>
        <sz val="11.0"/>
      </rPr>
      <t>1.Open "</t>
    </r>
    <r>
      <rPr>
        <rFont val="Trebuchet MS"/>
        <color rgb="FF000000"/>
        <sz val="11.0"/>
        <u/>
      </rPr>
      <t>https://dockstaging.sunbirded.org/contribute</t>
    </r>
    <r>
      <rPr>
        <rFont val="Trebuchet MS"/>
        <color theme="1"/>
        <sz val="11.0"/>
      </rPr>
      <t>" portal
2.Login as Default contributor org admin.
3.Open the Created project from My Projects tab.
4.Click on Assign users to Project tab.
5.Click and select the contributor and Reviewer and Both user from Roles Drop down.
6.Verify the toast message displayed.
7.Verify default contribution org admin is able to login and assign contributors,reviewers and user with both role for below mentioned Project
 Nomination enabled</t>
    </r>
  </si>
  <si>
    <t>Default contribution org admin should be able to login and assign contributors &amp; reviewers &amp; Both for below mentioned Project 
Nomination enabled</t>
  </si>
  <si>
    <t>verifyDefaultContributionOrgAdminIsAbleAssignRolesWithNominationDisabled</t>
  </si>
  <si>
    <t xml:space="preserve">Verify default contribution org admin is able to login and assign contributors,reviewers and user with both role for below mentioned Project
1. Nomination disabled
</t>
  </si>
  <si>
    <r>
      <rPr>
        <rFont val="Trebuchet MS"/>
        <color theme="1"/>
        <sz val="11.0"/>
      </rPr>
      <t>1.Open "</t>
    </r>
    <r>
      <rPr>
        <rFont val="Trebuchet MS"/>
        <color theme="1"/>
        <sz val="11.0"/>
        <u/>
      </rPr>
      <t>https://dockstaging.sunbirded.org/contribute</t>
    </r>
    <r>
      <rPr>
        <rFont val="Trebuchet MS"/>
        <color theme="1"/>
        <sz val="11.0"/>
      </rPr>
      <t xml:space="preserve">" portal
2.Login as Default contributor org admin.
3.Open the Create project from My Projects tab.
4.Click on Assign users to Project tab.
5.Click and select the contributor and Reviewer and Both user from Roles Drop down.
6.Verify the toast message displayed.
7.Verify default contribution org admin is able to login and assign contributors,reviewers and user with both role for below mentioned Project
1. Nomination disabled
</t>
    </r>
  </si>
  <si>
    <t xml:space="preserve">Default contribution org admin should be able to login and assign contributors &amp; reviewers &amp; Both for below mentioned Project
1. Nomination disabled
</t>
  </si>
  <si>
    <t>verifyDefaultContributionOrgContributorIsAbleToUploadContentForSkipReviewEnabled</t>
  </si>
  <si>
    <t>Verify default contribution org contributor is able to upload the content for skip review enabled Project which is contributed for Course</t>
  </si>
  <si>
    <t>1.Sourcing org Admin  should have created the skip review enabled project.
2.Default contributor should have assigned the contributor.</t>
  </si>
  <si>
    <t>1.Open "https://dockstaging.sunbirded.org/contribute" portal
2.Login as assigned default contributor.
3.Open the assigned course project.
4.Click on Upload button.
5.Click on Create new button in the toc page.
6.Select the content type and upload the content from the system
7.Enter the details in the edit details pop up in the content details page.
8.Click on Submit for review button.
9.Verify default contribution org contributor is able to upload the content for skip review enabled Project which is contributed for Course</t>
  </si>
  <si>
    <t>Default contribution org contributor should be able to upload the content for skip review enabled project</t>
  </si>
  <si>
    <t>Verify default org contributor is able to add MVC content from library for nomination disabled Project with Digital Textbook</t>
  </si>
  <si>
    <t>1.Sourcing org Admin  should have created the nomination disabled project.
2.Default contributor should have assigned the contributor.</t>
  </si>
  <si>
    <t xml:space="preserve">1.Open"https://dockstaging.sunbirded.org/contribute" portal
2.Login as assigned default contributor.
3.Open the assigned nomination disabled textbook project.
4.Click on Upload button.
5.Click on Add from library button in the toc page.
6.Select and add the content from add from library page.
7.Verify added content is available on toc page.
8.Verify default org contributor is able to add MVC content from library for nomination disabled Project with Digital Textbook
</t>
  </si>
  <si>
    <t>1. Default org contributor should be able to add MVC content from Library
2. On adding status of the content should be approval Pending</t>
  </si>
  <si>
    <t>Verify default org contributor is able to bulk upload the content for Project which is contributed for Content Playlist.</t>
  </si>
  <si>
    <t>1.Open "https://dockstaging.sunbirded.org/contribute" portal
2.Login as assigned default contributor.
3.Open the assigned content playlist project.
4.Click on Upload button.
5.Click on Bulk Upload button on the toc page.
6.Click on Download Sample Metadata csv button.
7.Add the details in the downloaded sample csv.
8.Click on Next button.
9.Click on Select file button and upload the csv with proper data.
10.Verify bulk upload process is started.
11.Verify default org contributor is bulk upload the content for Project which is contributed for Content Playlist.</t>
  </si>
  <si>
    <t>1. Contribution org contributor should be able to download the sample csv and upload the CSV as well
2. Minimum of 50 Content Uploaded content should get linked to the textbook</t>
  </si>
  <si>
    <t>verifySendbackCorrectionsAndRejectBtnsNotDisplayedForSkipReviewEnabledProject</t>
  </si>
  <si>
    <t xml:space="preserve">Verify default contribution org reviewer is able to view the uploaded content for skip for review enabled Projects
</t>
  </si>
  <si>
    <t>1.Sourcing org Admin  should have created the skip review enabled project.
2.Default contributor should have assigned the contributor &amp; reviewer.
3.Assigned contributor should have uploaded the content</t>
  </si>
  <si>
    <t xml:space="preserve">1.Open "https://dockstaging.sunbirded.org/contribute" portal
2.Login as assigned default reviewer.
3.Open the assigned Skip for review enabled project.
4.Click on Review Content button.
5.Click and open the content from the toc page.
6.Verify default contribution org reviewer is able to view the uploaded content for skip for review enabled Projects
</t>
  </si>
  <si>
    <t>1.Default contribution org reviewer should be able to view the uploaded content for skip for review enabled Project.
2.While previewing the content , accept and request for changes button should not be available.</t>
  </si>
  <si>
    <t>verifyUserWithBothRoleIsAbleUploadContentAndReviewContentUploadedByOther</t>
  </si>
  <si>
    <t>Verify user with both role is able upload content and review content uploaded by another user</t>
  </si>
  <si>
    <t>1.Sourcing org Admin  should have created the skip review enabled project.
2.Default contributor should have assigned the contributor &amp; reviewer &amp; Both role
3.Assigned contributor should have uploaded the content</t>
  </si>
  <si>
    <t>1.Open "https://dockstaging.sunbirded.org/contribute" portal
2.Login as assigned default both user.
3.Open the assigned project.
4.Click on Upload button.
5.Click on Create new button in the toc page.
6.Select the content type and upload the content from the system
7.Enter the details in the edit details pop up in the content details page.
8.Click on Submit for review button.
9.Open the content from toc page which created by another user.
10.Review the content and click on submit for approval or request for changes button.
11.Verify user with both role is able to upload the content.
12.Verify user with both role is able to review the content uploaded by another user.</t>
  </si>
  <si>
    <t>1. User with both role should be able to upload the content
2. User with both role should be able to review the content uploaded by the other user
3. User should not be allowed to review his own content.</t>
  </si>
  <si>
    <t>userShouldNotBeAllowedToReviewHisOwnContent</t>
  </si>
  <si>
    <t>1. User should not be allowed to review his own content.</t>
  </si>
  <si>
    <t>Verify user is able to successfully register on dock environment.
1. Gmail
2. Mobile number</t>
  </si>
  <si>
    <t>Scenario 1:
1.Open "https://dockstaging.sunbirded.org/contribute" portal.
2.Click on Register here button in the login page.
3.Enter the below details in the register page:
-Name
-Mobile Number
-Password
-COnfirm Password
-Select the checkbox of terms of use.
-Click on Register button.
4.Verify user is able to successfully register on dock with mobile number.
SCenario 2:
1.Open "dock.staging.sunbirded.org/Contribute" portal.
2.Click on Sign in with google button in the login page.
3.Enter the mail id and password or select it.
4.Verify user is able to successfully login to dock portal via gmail.</t>
  </si>
  <si>
    <t>User should be able to successfully register on dock environment using mobile number or gmail.</t>
  </si>
  <si>
    <t>https://project-sunbird.atlassian.net/browse/CO-921</t>
  </si>
  <si>
    <t>EnrollAsContributorFormPopup</t>
  </si>
  <si>
    <t>Verify enrolment pop up is displayed for the user on logging in for the first time.</t>
  </si>
  <si>
    <t>User should be registered &amp; login in for the first time.</t>
  </si>
  <si>
    <t>1.Open "https://dockstaging.sunbirded.org/contribute" portal.
2.Log In for the first time with the registered credentials.
3.Verify enrolment pop up is displayed for the user on logging in for the first time.</t>
  </si>
  <si>
    <t>1.Enrollment form should get displayed with contribute as an organization's/ Individual option.</t>
  </si>
  <si>
    <t>https://project-sunbird.atlassian.net/browse/CO-922</t>
  </si>
  <si>
    <t>Verify user is able to reset the password.</t>
  </si>
  <si>
    <t>User should be registered as an contributor (contributor org admin / individual).</t>
  </si>
  <si>
    <t>1.Open "https://dockstaging.sunbirded.org/contribute" portal
2.Click on Forget Password link in the login page.
3.Enter the registered contributor email id / mobile number.
4.Enter the registered contributor name.
5.click on Next button.
6.Enter the otp received.
7.Enter the New password &amp; Confirm password.
8.Click on submit button.
9.Verify user is able to successfully reset the Password.</t>
  </si>
  <si>
    <t>1.User should be able to reset the Password.
2.User should be able to login with the updated Password.</t>
  </si>
  <si>
    <t>CreatedProjectDisplayedInMyProjectsTabWithNominationApprovedStatusForDefinedSetOfContributors</t>
  </si>
  <si>
    <t>Verify project with approved nomination status is displayed under My Projects tab for defined set of contributors:
1.Contributor org admin
2,Individual contributor</t>
  </si>
  <si>
    <t>Sourcing org Admin  should have created the project with defined set of contributors.</t>
  </si>
  <si>
    <r>
      <rPr>
        <rFont val="Trebuchet MS"/>
        <color theme="1"/>
        <sz val="11.0"/>
      </rPr>
      <t>1.Open "</t>
    </r>
    <r>
      <rPr>
        <rFont val="Trebuchet MS"/>
        <color rgb="FF000000"/>
        <sz val="11.0"/>
        <u/>
      </rPr>
      <t>https://dockstaging.sunbirded.org/contribute</t>
    </r>
    <r>
      <rPr>
        <rFont val="Trebuchet MS"/>
        <color theme="1"/>
        <sz val="11.0"/>
      </rPr>
      <t>" portal.
2.Login with defined set of contributor credentails.
3.Click on My Projects tab.
4.Verify the created project is displayed under My Projects tab with approved nomination status.</t>
    </r>
  </si>
  <si>
    <t>Project with approved nomination status should be displayed under My Projects tab for defined set of contributors:
1.Contributor org admin
2,Individual contributor</t>
  </si>
  <si>
    <t>Verify user is able to register himself as an organisation.</t>
  </si>
  <si>
    <t>1.Open "https://dockstaging.sunbirded.org/contribute" portal.
2.Log In for the first time with the registered credentials.
3.Select radio button available against organization option.
4.Fill all the details in the enrollment pop up.
5.Click on Submit button.
6.Verify user is able to register himself as an organisation.</t>
  </si>
  <si>
    <t>1. User should be able to register himself as an organisation.
2. All Projects,My Projects and Manage users tab should be displayed.
3. Organisation name should be displayed on top.</t>
  </si>
  <si>
    <t>Verify user is able to register to contribution organisation through invited link via contributor org admin.</t>
  </si>
  <si>
    <t>User should be registered as an organisation.</t>
  </si>
  <si>
    <t>1.Open "https://dockstaging.sunbirded.org/contribute" portal.
2.Login as contributor org admin.
3.Click on Manage users tab.
4.Click on Invite User button.
5.Share the link to the new user.
6.New user ll register and login with the invited link.
7.Verify user is able to register to contribution organisation through invited link via contributor org admin.</t>
  </si>
  <si>
    <t>User should be able to register to contributor organisation via invite link.</t>
  </si>
  <si>
    <t>Verify user invited and registered via link is displayed under Manage users tab for a contributor org admin.
and also Verify Sourcing org Admin  is able to search for user with user name</t>
  </si>
  <si>
    <t>1.User should be registered as an organisation.
2.Contribution org admin should have shared the invite link.
3.User should have registered with the invited link.</t>
  </si>
  <si>
    <t>1.Open "https://dockstaging.sunbirded.org/contribute" portal.
2.Login as contributor org admin.
3.Click on Manage users tab.
4.Click on Invite User button.
5.Share the link to the new user.
6.New user ll register and login with the invited link.
7.Verify user invited and registered via link is displayed under Manage users tab for a contributor org admin.
8.Enter the invited user name on the search bar and click on search button.
9.Verify Sourcing org Admin  is able to search for user with user name.</t>
  </si>
  <si>
    <t>1. User registered via shared link should be displayed on the list under Manage Users tab.
2. Email/ number should be masked.
3. User should be able to fetch by entering the name in search bar</t>
  </si>
  <si>
    <t>UserAbleToRegisterAsIndividualContributorAndValidateAllAndMyProjectsTab</t>
  </si>
  <si>
    <t>Verify user is able to register himself as an individual contributor.</t>
  </si>
  <si>
    <t>User should have been registered in the dock contribution portal.</t>
  </si>
  <si>
    <t>1.Open "https://dockstaging.sunbirded.org/contribute" portal.
2.Log In for the first time with the registered credentials.
3.Select radio button available against Individual option.
4.Select the check box with terms of use.
5.Click on submit button.
6.Verify user is able to register himself as an individual contributor.</t>
  </si>
  <si>
    <t>User should be able to register as an individual contributor.
All projects and My projects tab should be available for the individual contributor.</t>
  </si>
  <si>
    <t>CreatedProjectsAreAvailableOnAllProjectsTabForContributorOrgAdmin</t>
  </si>
  <si>
    <t xml:space="preserve">Verify Projects available for nomination is displayed under explore Projects for 
1. Contributor org admin
</t>
  </si>
  <si>
    <t xml:space="preserve">Scenario 1:
1.Open "https://dockstaging.sunbirded.org/contribute" portal.
2.Login as contributor org admin.
3.Verify created nomination enabled projects are available on All Projects tab.
</t>
  </si>
  <si>
    <t xml:space="preserve">The projects should be available for nomination under explore projects for:
1. Contributor org admin
</t>
  </si>
  <si>
    <t>CreatedProjectsAreAvailableOnAllProjectsTabForIndividualContributor</t>
  </si>
  <si>
    <t>Verify Projects available for nomination is displayed under explore Projects for 
1. Individual contributor.</t>
  </si>
  <si>
    <t>Scenario 1: 
1.Open "https://dockstaging.sunbirded.org/contribute" portal.
2.Login as individual contributor.
3.Verify created nomination enabled projects are available on All Projects tab.</t>
  </si>
  <si>
    <t>The projects should be available for nomination under explore projects for:
1. Individual contributor.</t>
  </si>
  <si>
    <t>verifyContributorsAreAbleToUploadASampleAndInitiateNomination</t>
  </si>
  <si>
    <t>Verify contributors are able to upload below mentioned content type as sample and initiate the Nomination.
1. Contribution org admin
2. Individual contributors</t>
  </si>
  <si>
    <t>1.Sourcing org Admin  should have created the project.
2.Projects should be available for the contributors.</t>
  </si>
  <si>
    <t>1.Open "https://dockstaging.sunbirded.org/contribute" portal.
2.Login as contributor org admin / Individual contributor.
3.Open the created project from All Projects tab.
4.Click on Select Content Types button.
5.Select the content types using checkbox.
6.Click on submit button.
7.select the textbooks using the checkbox.
8.Click on Upload sample button.
9.Click on Create new button and select content type and upload the content and submit.
10.Click on My Projects tab.
11.Verify project status is "Initiated" under My Projects tab.</t>
  </si>
  <si>
    <t>1. Project should be displayed in "My Projects" tab with initiated status.
2. Nominate button should be displayed.
3. Upload button should be displayed against previously uploaded textbook with previous sample count.</t>
  </si>
  <si>
    <t>verifyPendingForApprovalStatusForCreatedProjectWithTextbook</t>
  </si>
  <si>
    <t>Verify contributors  are  able to nominate to the Project without uploading samples.
1. Contributor org admin
2. Individual contributor</t>
  </si>
  <si>
    <t>Sourcing org Admin  should have created the nomination enabled project.</t>
  </si>
  <si>
    <t>1.Open "https://dockstaging.sunbirded.org/contribute" portal.
2.Login as contributor org admin / Individual contributor.
3.Open the created project from All Projects tab.
4.Click on Select Content Types button.
5.Select the content types using checkbox.
6.Click on submit button.
7.select the checkbox against the textbook.
8.Click on Nominate button.
9.Verify the toast message displayed and project nomination status as "Pending" under My Projects tab.</t>
  </si>
  <si>
    <t>1. Project should be displayed in "My Projects" tab with pending status.
2. Textbook and user tab should be displayed.</t>
  </si>
  <si>
    <t>verifyContributorOrgAdminIsAbleToSearchAndAssignRoles</t>
  </si>
  <si>
    <t>Verify contributor org admin is able to search and  assign below mentioned users to the Project 
1. Contributor
2. Reviewer
3. User with both role</t>
  </si>
  <si>
    <t>1.Sourcing org Admin  should have created the nomination enabled project.
2.Contributor org admin should have nominated for the project and it is approved from sourcing side.</t>
  </si>
  <si>
    <t>1.Open "https://dockstaging.sunbirded.org/contribute" portal.
2.Login as contributor org admin.
3.Click on My Projects tab.
4.Open the nomination approved project.
5.Click on Assign users to project tab.
6.Click and select the contributor,reviewer and both user from drop down under Roles column.</t>
  </si>
  <si>
    <t>1. Admin should be able to assign the role to the User. 
2. Valid message should be displayed on assign role. 
3. Assigned contributor,Assigned reviewer, User with both role should be displayed on top with role against him.</t>
  </si>
  <si>
    <t>verifyAssignedProjectContributorAbleToUploadContent</t>
  </si>
  <si>
    <t>Verify assigned Project contributor is able to upload content to the textbooks for the skip review disabled Project</t>
  </si>
  <si>
    <t>1.Sourcing org Admin  should have created the nomination enabled project.
2.Contributor org admin should nominate for the project.
3.sourcing orgg should accept the nomination.
4.Contributor org admin should assign the contributor and reviewer.</t>
  </si>
  <si>
    <t>1.Open "https://dockstaging.sunbirded.org/contribute" portal.
2.Login as assigned contributor.
3.Open the assigned skip review disabled project.
4.Click on Upload content button.
5.Click on create new button.
6.Select the content type and upload the content from the system
7.Enter all the details in the edit details pop up.
8.Click on Submit for review button.</t>
  </si>
  <si>
    <t>1. Contributor should be able to save the content and on saving draft status should be displayed.
2. Contributor should be able to send the content for review and review pending status should be displayed.
3. Content count against each node should be displayed.</t>
  </si>
  <si>
    <t>verifyAssignedProjectReviewerIsAbleToSubmitForApprovalWitheTextbookAndEC</t>
  </si>
  <si>
    <t xml:space="preserve">Verify assigned Project reviewer is able to submit for approval the content for a Project.
1. eTextbook
2. Explanation Content
</t>
  </si>
  <si>
    <t>1.Sourcing org Admin  should have created the Skip for review disabled project.
2.Contributor org admin should send the nomination for the project.
3.Sourcing org Admin  should have accepted the nomination.
4.COntributor org admin should have assigned the contributor &amp; reviewer.
5.Assigned contributor should have contributed all the content types.</t>
  </si>
  <si>
    <t xml:space="preserve">1.Open "https://dockstaging.sunbirded.org/contribute" portal.
2.Login as assigned reviewer.
3.Open the assigned project.
4.Click on Review Content button.
5.Open the content from the toc page.
6.Review the content and click on submit for approval button.
7.Verify assigned Project reviewer is able to accept all the content types of its respective mime types.
</t>
  </si>
  <si>
    <t>1. Project reviewer should be able to preview the content and accept/ request for change button should be displayed.
2. Project reviewer should be able to view the metadata 
i)content type
ii)attribution
iii)License 
iv)Copyright value.
3) Project reviewer should be able to accept the content.
4)Post approval of the content, it should be displayed in the TOC with approval pending as a status.</t>
  </si>
  <si>
    <t>verifyAssignedProjectReviewerIsAbleToSubmitForApprovalWithLRAndTR</t>
  </si>
  <si>
    <t>Verify assigned Project reviewer is able to submit for approval the content for a Project.
1. Learning Resource
2. Teacher Resource
5. Course Assessment
6. Practice Question set
7. New Practice Question set</t>
  </si>
  <si>
    <t>1. Project reviewer should be able to proview the content and accept/ request for change button should be displayed.
2. Project reviewer should be able to view the metadata 
i)content type
ii)attribution
iii)License 
iv)Copyright value.
3) Project reviewer should be able to accept the content.
4)Post approval of the content, it should be displayed in the TOC with approval pending as a status.</t>
  </si>
  <si>
    <t>https://project-sunbird.atlassian.net/browse/CO-918</t>
  </si>
  <si>
    <t>verifyAssignedProjectReviewerIsAbleToSubmitForApprovalWithCourseAssessment</t>
  </si>
  <si>
    <t xml:space="preserve">Verify assigned Project reviewer is able to submit for approval the content for a Project.
1. Course Assessment
</t>
  </si>
  <si>
    <t>https://project-sunbird.atlassian.net/browse/CO-919</t>
  </si>
  <si>
    <t>Verify assigned Project reviewer is able to submit for approval the content for a Project.
1. Practice Question set
2. New Practice Question set</t>
  </si>
  <si>
    <t>Verify assigned Project reviewer is able to request the content for change for the skip review disabled Project
1. eTextbook
2. Explanation Content
3. Learning Resource
4. Teacher Resource
5. Course Assessment
6. Practice Question set
7. New Practice Question set</t>
  </si>
  <si>
    <t>1.Sourcing org Admin  should have created the Skip for review disabled project.
2.Contributor org admin should send the nomination for the project.
3.Sourcing org Admin  should have accepted the nomination.
4.COntributor org admin should have assigned the contributor &amp; reviewer.
5.Assigned contributor should have contributed the content.</t>
  </si>
  <si>
    <t>1.Open "https://dockstaging.sunbirded.org/contribute" portal.
2.Login as assigned reviewer.
3.Open the assigned project.
4.Click on Review Content button.
5.Open the content from the toc page.
6.Review the content and click on Request for changes button.
7.Add the comment and click on submit button.
8.Verify assigned Project reviewer is able to request all the content types of its respective mime types of changes.</t>
  </si>
  <si>
    <t>1. Project reviewer should be able to preview the content.
2. Project reviewer should be able to view the metadata 
i)content type
ii)attribution
iii)License 
iv)Copyright value.
3) Project reviewer should be able to request the change of the content.
4)Post approval of the content, it should be displayed in the TOC with not accepted as a status.</t>
  </si>
  <si>
    <t>verifyContentCountAndAtatusIsDisplayedForContributorOrgAdminInDigitalTextbooksTab</t>
  </si>
  <si>
    <t>Verify content count and status is displayed for contributor org admin in Digital textbooks tab.</t>
  </si>
  <si>
    <t>1.Sourcing org Admin  should have created the Skip for review disabled project.
2.Contributor org admin should send the nomination for the project.
3.Sourcing org Admin  should have accepted the nomination.
4.Contributor org admin should have assigned the contributor &amp; reviewer.
5.Assigned contributor should have contributed the Draft content and review pending content.
6.Assigned reviewer should have submitted for approval or requested for changes the contents.</t>
  </si>
  <si>
    <t>1.Open "https://dockstaging.sunbirded.org/contribute" portal.
2.Login as contributor org admin.
3.Open the project from My Projects tab.
4.Verify content count and status is displayed for contributor org admin in Digital textbooks tab.</t>
  </si>
  <si>
    <t xml:space="preserve">1. Count should be displayed on top.
2. Below mentioned content Count should be displayed against a textbook the list as well.
i) Draft
ii) Review pending
iii) Not accepted
iv)sent for approval.
</t>
  </si>
  <si>
    <t>verifyContributorOrgAdminAlsoShouldBeAbleToReviewTheContent</t>
  </si>
  <si>
    <t>Verify Contributor org admin also should be able to review the content</t>
  </si>
  <si>
    <t>3) Contributor org admin also should be able to review the content as well.</t>
  </si>
  <si>
    <t>verifyChangeRoleToAdminInManageUsersAndVerifyToastMessage</t>
  </si>
  <si>
    <t>Verify contributor org admin is able to assign admin role for a contribution org user.</t>
  </si>
  <si>
    <t>1.User should be registered as contributor org admin.
2.The list of user should be available under Manage Users tab.</t>
  </si>
  <si>
    <t>1.Open "https://dockstaging.sunbirded.org/contribute" portal.
2.Login as contributor org admin.
3.Click on Manage Users tab.
4.Click and select the admin role against the user under Roles column.
5.Verify Sourcing org Admin  role gets updates successfully and toast message is displayed.</t>
  </si>
  <si>
    <t>1. Contributor org admin should be able to assign admin role to other user of the organization.
2. Proper toast message should be displayed.</t>
  </si>
  <si>
    <t>verifyAssignedContAdminIsAbleToAssignContributorAndRevieweRole</t>
  </si>
  <si>
    <t>Verify All Projects,My Projects and Manage users tab is displayed for assigned admin with projects.</t>
  </si>
  <si>
    <t>COntributor Org admin should have assigned other user with admin role.</t>
  </si>
  <si>
    <t>1.Open "https://dockstaging.sunbirded.org/contribute" portal.
2.Login as assigned contribution admin.
3.Verify All Projects,My Projects and Manage users tab is displayed for assigned admin with projects.
4.Click on My Projects tab.
5.Open nomination approved project.
6.Click on Assign users to project tab.
7.Click and select contributor,reviewer user from the drop down under Roles column.
8.Verify Assigned admin is able to assign contributors and reviewers to the Project.</t>
  </si>
  <si>
    <t>1. All Projects, My Projects and Manage users tab should be displayed to the assigned admin.
2. Assigned admin should be able to assign other user with admin role.
3. Assigned admin should be able to assign contributors and reviewers to the Project.</t>
  </si>
  <si>
    <t>verifyDraftAndApprovalPendingStatusInTOCFromIndividualContributorSide</t>
  </si>
  <si>
    <t>Verify individual contributor is able to upload and save draft content for approved Project.</t>
  </si>
  <si>
    <t>1.Sourcing org Admin  should have created the project. 
2.Individual contributor should have sent the nomination for the project.
3.sourcing orgg should accept the nomination.</t>
  </si>
  <si>
    <t xml:space="preserve">1.Open "https://dockstaging.sunbirded.org/contribute" portal.
2.Login as individual contributor.
3.Click on My Projects tab.
4.Open the nomination approved project.
5.Click on Upload content button.
6.Click on Create new button.
7.Select the content types and upload the content from the system
8.Enter all the details and click on save button in the edit details pop up.
9.Click on Back button in the content details page.
10.Verify the uploaded content is in draft status in the toc page. </t>
  </si>
  <si>
    <t>1. Individual contributor should be able fill all the meta data and save the content.
2. Valid toast message should be displayed on saving.
3. Content should be available on the TOC with draft status.</t>
  </si>
  <si>
    <t>Verify individual contributor is able to see the published the content.</t>
  </si>
  <si>
    <t>1.Open "https://dockstaging.sunbirded.org/contribute" portal.
2.Login as individual contributor.
3.Click on My Projects tab.
4.Open the nomination approved project.
5.Click on Upload content button.
6.Click on Create new button.
7.Select the content types and upload the content from the system
8.Enter all the details in the edit details pop up and click on submit for review button.
9.Verify individual contributor is able to publish the content.</t>
  </si>
  <si>
    <t>1. Individual contributor should be able to fill all the meta data and publish the content.
2. Valid toast message should be displayed on publishing.
3. Post publishing content should be available on the TOC with approval pending status.</t>
  </si>
  <si>
    <t>verifyUploadContentForDifferentContentTypesFromContributorSide</t>
  </si>
  <si>
    <t xml:space="preserve">Verify Individual contributor is able to nominate and contribute content to the Project created using course
1. PDF
2. EPUB
3. MP4
4. Webm
5. MP3
</t>
  </si>
  <si>
    <t>1.Sourcing org Admin  should have created the Project which is contributed for course 
2.Individual contributor should have nominated for the course project and nomination is approved from sourcing side.</t>
  </si>
  <si>
    <t xml:space="preserve">1.Open "https://dockstaging.sunbirded.org/contribute" portal.
2.Login as individual contributor.
3.Click on My Projects tab.
4.Open the nomination approved course project.
5.Click on Upload content button.
6.Click on Create new button.
7.Select the content types and upload the content from the system
8.Enter all the details in the edit details pop up and click on submit for review button.
9.Verify Individual contributor is able to nominate and contribute content to the Project created using course
</t>
  </si>
  <si>
    <t>1. Individual contributor should be able to create content against the Project created using course
2. Contributor should be able to save the content
3. Contributor should be able to publish the content</t>
  </si>
  <si>
    <t>verifyUploadContentForMultipleContentTypesFromContributor</t>
  </si>
  <si>
    <t>Verify Individual contributor is able to nominate and contribute content to the Project created using course
1. H5p
2. HTML
3. Course assessment
4. Practice Question set</t>
  </si>
  <si>
    <t>verifyUploadContentForContentPlaylistProjectFromIndividualContributor</t>
  </si>
  <si>
    <t>Verify Individual contributor is able to nominate and contribute content to the Project created using content Playlist
1. PDF
2. EPUB
3. MP4
4. Webm
5. MP3</t>
  </si>
  <si>
    <t>1.Sourcing org Admin  should have created the Project which is contributed for Content Playlist.
2.Individual contributor should have nominated for the content playlist project and nomination is approved from sourcing side.</t>
  </si>
  <si>
    <t xml:space="preserve">1.Open "https://dockstaging.sunbirded.org/contribute" portal.
2.Login as individual contributor.
3.Click on My Projects tab.
4.Open the nomination approved content playlist project.
5.Click on Upload content button.
6.Click on Create new button.
7.Select the content types and upload the content from the system
8.Enter all the details in the edit details pop up and click on submit for review button.
9.Verify Individual contributor is able to nominate and contribute content to the Project created using content Playlist
</t>
  </si>
  <si>
    <t>1. Individual contributor should be able to create content against the Project created using content playlist
2. Contributor should be able to save the content
3. Contributor should be able to publish the content</t>
  </si>
  <si>
    <t>verifyUploadContentForMultipleContentTypesInContentPlaylistProjectFromContributor</t>
  </si>
  <si>
    <t>Verify Individual contributor is able to nominate and contribute content to the Project created using content Playlist
1. H5p
2. HTML
3. Course assessment
4. Practice Question set</t>
  </si>
  <si>
    <t>Verify individual contributor is able to upload content on Bulk for the course</t>
  </si>
  <si>
    <t>1.Open "https://dockstaging.sunbirded.org/contribute" portal.
2.Login as individual contributor.
3.Click on My Projects tab.
4.Open the nomination approved course project.
5.Click on Upload content button.
6.Click on Bulk Upload button on the toc page.
7.Click on Download Sample Metadata csv button.
8.Add the details in the downloaded sample csv.
9.Click on Next button.
10.Click on Select file button and upload the csv with proper data.
11.Verify bulk upload process is started.
12.Verify individual contributor is able to upload content on Bulk for the course</t>
  </si>
  <si>
    <t>1.Individual contributor should be able to upload content on Bulk for the course.
2.Bulk Uploaded content should be available on toc in Approval pending status.</t>
  </si>
  <si>
    <t>Verify individual contributor is able to upload content on Bulk for the content Playlist</t>
  </si>
  <si>
    <t>1.Open "https://dockstaging.sunbirded.org/contribute" portal.
2.Login as individual contributor.
3.Click on My Projects tab.
4.Open the nomination approved content playlist project.
5.Click on Upload content button.
6.Click on Bulk Upload button on the toc page.
7.Click on Download Sample Metadata csv button.
8.Add the details in the downloaded sample csv.
9.Click on Next button.
10.Click on Select file button and upload the csv with proper data.
11.Verify bulk upload process is started.
12.Verify individual contributor is able to upload content on Bulk for the content playlist</t>
  </si>
  <si>
    <t>1.Individual contributor should be able to upload content on Bulk for the content Playlist.
2.Bulk Uploaded content should be available on toc in Approval pending status.</t>
  </si>
  <si>
    <t>verifyMyContentsTabIsAvailable</t>
  </si>
  <si>
    <t>Verify "My Contents" tab is available for the below users:
Individual contributor
Contributor org admin
Contributor org contributor</t>
  </si>
  <si>
    <t>1.Sourcing org Admin  should have created the project.
2.Contributor org admin should be nominated and nomination should be accepted.
3.Contributor org admin should assign contributor , reviewer and both.
4.Contributor org contributor should contribute the content to the project
5.Individual contributor should be nominated and nomination should be accepted.
6.Individual contributor should contribute the content to the project.</t>
  </si>
  <si>
    <t xml:space="preserve">Scenario 1:
1.Open "https://dockstaging.sunbirded.org/contribute" portal.
2.Login as Contributor org admin.
3.Click on My Contents tab and verify the My Contents tab.
Scenario 2:
1.Open "https://dockstaging.sunbirded.org/contribute" portal.
2.Login as Contributor org acontributor.
3.Click on My Contents tab and verify the My Contents tab.
Scenario 3:
1.Open "https://dockstaging.sunbirded.org/contribute" portal.
2.Login as Individual contributor.
3.Click on My Contents tab and verify the My Contents tab.
</t>
  </si>
  <si>
    <t>"My Contents" tab should be available for the below users:
Individual contributor
Contributor org admin
Contributor org contributor</t>
  </si>
  <si>
    <t>Verify Terms and condition page,video and help line footer and header is available for below mentioned users.
1. Contributor org admin
2. Contributor org users
3. Individual contributors
4. Source org admin.
5. Source org reviewer</t>
  </si>
  <si>
    <t>1.Sourcing org Admin  should have assign the reviewer.
2.Contributor org admin should assign the contributor and reviewer.</t>
  </si>
  <si>
    <t>Scenario 1:
1.Open "https://dockstaging.sunbirded.org/sourcing" portal.
2.Login as Sourcing org Admin /reviewer.
3.Click on Click here to get started button on top of the page.
4.Verify all the videos are played properly.
5.Click on Help center on footer of the page.
6.Verify all the videos are played properly.
7.Click on Terms and policies link on the footer of the page.
8.Verify the Terms and condition page.
Scenario 2:
1.Open "https://dockstaging.sunbirded.org/contribute" portal.
2.Login as contributor org admin/org users
3.Click on Click here to get started button on top of the page.
4.Verify all the videos are played properly.
5.Click on Help center on footer of the page.
6.Verify all the videos are played properly.
7.Click on Terms and policies link on the footer of the page.
8.Verify the Terms and condition page.
Scenario 3:
1.Open "https://dockstaging.sunbirded.org/contribute" portal.
2.Login as Individual contributor.
3.Click on Click here to get started button on top of the page.
4.Verify all the videos are played properly.
5.Click on Help center on footer of the page.
6.Verify all the videos are played properly.
7.Click on Terms and policies link on the footer of the page.
8.Verify the Terms and condition page.</t>
  </si>
  <si>
    <t>Terms and condition page,video and help line footer and header should be available for below mentioned users.
1. Contributor org admin
2. Contributor org users
3. Individual contributors
4. Source org admin.
5. Source org reviewer</t>
  </si>
  <si>
    <t>SourcingOrgAdminAbleToCreateProjectWithNominationAndSkipReviewDisabledForWithoutTargetCollection</t>
  </si>
  <si>
    <t>Verify whether Sourcing org Admin  is able to create nomination open and Skip review disabled without target collection Project.</t>
  </si>
  <si>
    <r>
      <rPr>
        <rFont val="Trebuchet MS"/>
        <color theme="1"/>
        <sz val="11.0"/>
      </rPr>
      <t>1. Open dock sourcing portal.
2. Login as a Sourcing org Admin .
3. Click on create new Project button
4. Select "</t>
    </r>
    <r>
      <rPr>
        <rFont val="Trebuchet MS"/>
        <b/>
        <color theme="1"/>
        <sz val="11.0"/>
      </rPr>
      <t>Individual content not for any target collection</t>
    </r>
    <r>
      <rPr>
        <rFont val="Trebuchet MS"/>
        <color theme="1"/>
        <sz val="11.0"/>
      </rPr>
      <t>".
5. Click on next option.
6. Enter Project name
7. Description
8. Select "</t>
    </r>
    <r>
      <rPr>
        <rFont val="Trebuchet MS"/>
        <b/>
        <color theme="1"/>
        <sz val="11.0"/>
      </rPr>
      <t xml:space="preserve">From anyone" for "How do you wany to get contributions.
</t>
    </r>
    <r>
      <rPr>
        <rFont val="Trebuchet MS"/>
        <color theme="1"/>
        <sz val="11.0"/>
      </rPr>
      <t>9. Do not check in the skip review option.
10. Select Project dates
11. Click on next buttpn
12. Click and select the content types
13. Upload the guideline document
14. Select BMGS and Click on publish button
15. Validate whther the project is published and its available on the "</t>
    </r>
    <r>
      <rPr>
        <rFont val="Trebuchet MS"/>
        <b/>
        <color theme="1"/>
        <sz val="11.0"/>
      </rPr>
      <t>Individual content not for target collect</t>
    </r>
    <r>
      <rPr>
        <rFont val="Trebuchet MS"/>
        <color theme="1"/>
        <sz val="11.0"/>
      </rPr>
      <t>ion. section."</t>
    </r>
  </si>
  <si>
    <t>1. Admin should be able to create and publish the nomination open and skip review disabled Project without target collection</t>
  </si>
  <si>
    <t>https://project-sunbird.atlassian.net/browse/CO-917</t>
  </si>
  <si>
    <t>SourcingOrgAdminAbleToPublishProjectWithIndividualContentNotTargetToAnyCollectionWithSelectedSetOfContributorsWithSkipReviewDisabled</t>
  </si>
  <si>
    <t>Verify Sourcing org Admin  is able to create ,publish the project with selected set of contributors with skip review disabled option.</t>
  </si>
  <si>
    <r>
      <rPr>
        <rFont val="Trebuchet MS"/>
        <color theme="1"/>
        <sz val="11.0"/>
      </rPr>
      <t>1. Open dock sourcing portla.
2. Login as a Sourcing org Admin .
3. Click on create new Project button
4. Select "Individual content not for any target collection".
5. Click on next option.
6. Enter Project name
7. Description
8. Select "</t>
    </r>
    <r>
      <rPr>
        <rFont val="Trebuchet MS"/>
        <b/>
        <color theme="1"/>
        <sz val="11.0"/>
      </rPr>
      <t>From a selected set of contributors</t>
    </r>
    <r>
      <rPr>
        <rFont val="Trebuchet MS"/>
        <color theme="1"/>
        <sz val="11.0"/>
      </rPr>
      <t xml:space="preserve">" for </t>
    </r>
    <r>
      <rPr>
        <rFont val="Trebuchet MS"/>
        <b/>
        <color theme="1"/>
        <sz val="11.0"/>
      </rPr>
      <t xml:space="preserve">"How do you wany to get contributions
9. Add contibution org admin and individual contributor
</t>
    </r>
    <r>
      <rPr>
        <rFont val="Trebuchet MS"/>
        <color theme="1"/>
        <sz val="11.0"/>
      </rPr>
      <t>9. Do not check in the skip review option.
10. Select Project dates
11. Click on next buttpn
12. Click and select the content types
13. Upload the guideline document
14. Select BMGS and Click on publish button
15. Validate whther the project is published and its available on the "Individual content not for target collection. section."</t>
    </r>
  </si>
  <si>
    <t>Sourcing org Admin  should be able to select restricted set of contributors and publish the project</t>
  </si>
  <si>
    <t>CreateNominationDisabledProjectWithoutTargetCollectionAndSkipReviewEnabledProject</t>
  </si>
  <si>
    <t>Verify Sourcing org Admin  is able to create nomination disabled withoout target and skip review enabled project.</t>
  </si>
  <si>
    <r>
      <rPr>
        <rFont val="Trebuchet MS"/>
        <color theme="1"/>
        <sz val="11.0"/>
      </rPr>
      <t>1. Open dock sourcing portla.
2. Login as a Sourcing org Admin .
3. Click on create new Project button
4. Select "Individual content not for any target collection".
5. Click on next option.
6. Enter Project name
7. Description
8. Select "</t>
    </r>
    <r>
      <rPr>
        <rFont val="Trebuchet MS"/>
        <b/>
        <color theme="1"/>
        <sz val="11.0"/>
      </rPr>
      <t>From your organization only</t>
    </r>
    <r>
      <rPr>
        <rFont val="Trebuchet MS"/>
        <color theme="1"/>
        <sz val="11.0"/>
      </rPr>
      <t xml:space="preserve">" for </t>
    </r>
    <r>
      <rPr>
        <rFont val="Trebuchet MS"/>
        <b/>
        <color theme="1"/>
        <sz val="11.0"/>
      </rPr>
      <t xml:space="preserve">"How do you wany to get contributions.
</t>
    </r>
    <r>
      <rPr>
        <rFont val="Trebuchet MS"/>
        <color theme="1"/>
        <sz val="11.0"/>
      </rPr>
      <t>9. Check in the skip review option.
10. Select Project dates
11. Click on next buttpn
12. Click and select the content types
13. Upload the guideline document
14. Select BMGS and Click on publish button
15. Validate whther the project is published and its available on the "Individual content not for target collection. section."</t>
    </r>
  </si>
  <si>
    <t>1.Admin should be able to create nomination disabled Project
2. Nomination tab should not get displayed</t>
  </si>
  <si>
    <t>VerifyContirbutionOrgAdminIsAbleToUploadSampleAndNominateForWithoutTargetCollectionProject</t>
  </si>
  <si>
    <t>Verify contirbution org admin is able to upload sample and nominate to the without target collection Project.</t>
  </si>
  <si>
    <t xml:space="preserve">1. Open dock landing page
2. Click on the tenant card
3. Login as a contribution org admin.
4. Click open the without target collection project from All project section.
5. Select the content type
6. Click on create/Uplaod a sample
7. Select the content type and upload/create a sample
8. Submit the sample
9. Click on nominate button
10. Submit the pop up 
</t>
  </si>
  <si>
    <t>Contribution org admin should be able to nominate to the project by uplaoding the sample</t>
  </si>
  <si>
    <t xml:space="preserve">
VerifyIndividualContributorIsAbleToUploadSampleAndNominateForWithoutTargetCollectionProject</t>
  </si>
  <si>
    <t>Verify individual contributor is able to nominate to without target collection project without uploading the sample</t>
  </si>
  <si>
    <t xml:space="preserve">1. Open dock landing page
2. Click on the tenant card
3. Login as a individual contributor
4. Click open the without target collection project from All project section.
5. Select the content type
6. Click on nominate button
7. Submit the pop up 
</t>
  </si>
  <si>
    <t>Individual contributor should be able to nominate to the Project without uplaoding the sample</t>
  </si>
  <si>
    <t>AdminAbleToViewSampleAndItsCountAndAcceptTheNominationInNominationTab</t>
  </si>
  <si>
    <t>Verify Sourcing org Admin  is able to view the sample and accept the nomination</t>
  </si>
  <si>
    <t>1. Open dock sourcing portal
2. Login as a Sourcing org Admin 
3. Go to "For individual content not for any target collection"
4. Click open the Project.
5. Go to Nomination section
7. Click on open button avaialble against pending nomination
8. Click on open button available against the content
9. View the sample
10. Click on accept button available on top of content TOC
11. Admin should be abel to accept the nomination and toast message should be displayed</t>
  </si>
  <si>
    <t xml:space="preserve">1. Sourcing org Admin  shoule be able to view the sample and its count
2. Admin should be able to accept the nomination
</t>
  </si>
  <si>
    <t>AdminAbleToViewSampleAndRejectTheNominationInNominationTab</t>
  </si>
  <si>
    <t>Verify Sourcing org Admin  is able to view the sample and reject the nomination</t>
  </si>
  <si>
    <t>1. Open dock sourcing portal
2. Login as a Sourcing org Admin 
4. Click open the Project.
5. Go to Nomination section
7. Click on open button avaialble against pending nomination
8. Click on open button available against the content
9. View the sample
10. Click on reject button available on top of content TOC
11. Admin should be able to provide the comment
11. Admin should be abel to reject the nomination and toast message should be displayed</t>
  </si>
  <si>
    <r>
      <rPr>
        <rFont val="Trebuchet MS"/>
        <color theme="1"/>
        <sz val="11.0"/>
      </rPr>
      <t xml:space="preserve">
2. Admin should be able to reject the nomination
</t>
    </r>
    <r>
      <rPr>
        <rFont val="Trebuchet MS"/>
        <color rgb="FFFF0000"/>
        <sz val="11.0"/>
      </rPr>
      <t>3. Email / SMS should be sent to individual contributor</t>
    </r>
  </si>
  <si>
    <t>verifyDefaultContributionOrgAdminIsAbleAssignRolesWithOpenNomination</t>
  </si>
  <si>
    <t>Verify default contribution org adminis able to assign default contribution users with below roles for nomination disbaled Project.
1. Contributor
2. reviewer
3. User with both roles</t>
  </si>
  <si>
    <t>1. Open dock contribution portal
2. Login as a default  contribution org admin
3. Click open the project with approved nominations
4. Go to assign users to project
5. Assign the contributor
6. Assign the reviewer
7. Assign the both role
8. Verfy toast message gets displayed
9. Admin should be able to assign users</t>
  </si>
  <si>
    <t xml:space="preserve">Default contribution org admin should be able to login and assign contributors &amp; reviewers &amp; Both for below mentioned Project
1. Nomination open project
2. Nomination disbaled project
</t>
  </si>
  <si>
    <t>Verify default contribution org contributor is able to create/uplaod the below mentioned mime type under without target collection Project.</t>
  </si>
  <si>
    <t xml:space="preserve">1. Open dock contribution portal
2. Login as a default assigned project contributor
3. Click open the approved project without target collection
4. Click on create new and select the content type
5. Upload the content type and submit the content for review.
6. Contributor should be able to upload / create all the content type and its respective mime type
</t>
  </si>
  <si>
    <t>1. Default contribution org contributor should be able to uplaod/create the content
2. Provide the metadata
3. Save the content
4. Submit the content for review</t>
  </si>
  <si>
    <t>verifydefaultContributionOrgReviewerIsAbleToPreview</t>
  </si>
  <si>
    <t xml:space="preserve">Verify default contribution org reviewer is able to preview the uplaoded content by contirbutor.
</t>
  </si>
  <si>
    <t>1. Open dock contribution portal
2. log in as an assigned project reviewer
3. Click open the approved project without target collection
4. Click open the content uploaded by other contributors
5. Preview the content
6. User should be allowed to play</t>
  </si>
  <si>
    <t>1. Default contribution org reviewer should be able to view the content
2. View the metadata</t>
  </si>
  <si>
    <t>verifyDefaultOrgUserWithBothAsRoleIsAbleToReviewTheContentCreatedByOtherContributors</t>
  </si>
  <si>
    <t>Verify default org user with both as a role is able to uplaod the mime type , and review the content created by other contributors</t>
  </si>
  <si>
    <t>1. Open dock contribution portal
2. Login as a assigned user with both role
3. Click open the Project without target collection
4. Click on create new-select content type and create / upload a content
5. Upload the content and submit it for review
6. Click open the content contributed by other contributors
7. Verify whether the user is abel to view the content</t>
  </si>
  <si>
    <t>explicityRegisteredContributionOrgAdminIsAbleToAssignRoles</t>
  </si>
  <si>
    <t>Verify contribution org admin is able to assign the below mentioned users for without target collection Project.
1. Contributor
2. Reviewer
3. User with both role</t>
  </si>
  <si>
    <t>1. Open dock contribution portal
2. Login as a expliicitly registered contribution org admin
3. Click open the project with approved nominations
4. Go to assign users to project
5. Assign the contributor
6. Assign the reviewer
7. Assign the both role
8. Verfy toast message gets displayed
9. Admin should be able to assign users</t>
  </si>
  <si>
    <t>Explicity registered contribution org admin should be able to assign the below mentioned users for the project
1.Contributor
2. Reviewer
3. User with both role</t>
  </si>
  <si>
    <t>Verify contribution org contributor is able to create,upload and submit the below mentioned mime type for contribution org review under without target collection Project.
1. PDF
2. EPUB
3. MP4
4. WEBM
5. MP3
6. HTML
7. H5P
8. Course Assessment
9. Practice question set Old
10. New Practice question set</t>
  </si>
  <si>
    <t xml:space="preserve">1. Open dock contribution portal
2. Login as a assigned project contributor
3. Click open the approved project without target collection
4. Click on create new and select the content type
5. Upload the content type and submit the content for review.
6. Contributor should be able to upload / create all the content type and its respective mime type
</t>
  </si>
  <si>
    <t>Explicity registered contribution org contributor should be able to create / uplaod the content of below mentioned mime type
1. PDF
2. EPUB
3. MP4
4. WEBM
5. MP3
6. HTML
7. H5P
8. Course Assessment
9. Practice question set Old
10. New Practice question set</t>
  </si>
  <si>
    <t xml:space="preserve">Verify contribution org contirbutor is able to uplaod content on Bulk for without target collecion Project.
1. eTextbook
2. Explanation content 
3. Learning resource
4. Teacher resource
</t>
  </si>
  <si>
    <t>1. Open dock contribution portal
2. Login as a default assigned project contributor
3. Click open the approved project without target collection
4. Click on bulk upload option
5. Downlaod the sample CSV
6. Update the rows and columns with the CSV 
7. Upload the CSV
8. Verify whether the all the contents in the CSV gets created</t>
  </si>
  <si>
    <t>1.Explicity registered contribution org contributor should be able to upload a content on bulk
2. Bulk upload process should be completed
3. User should be able to download the uplaoded report</t>
  </si>
  <si>
    <t>Verify contribution org reviewer is able to request change for below mentioned mime type for without target collection Project.
1. PDF
2. EPUB
3. MP4
4. WEBM
5. MP3
6. HTML
7. H5P
8. Course Assessment
9. Practice question set Old
10. New Practice question set</t>
  </si>
  <si>
    <t>1. Open dock contribution portal
2. Login as a assigned project reviewer
3. Click open the approved project without target collection
4. Click open the content
5. Click on request for change button
6. Enter the comment and submit the pop up
7. Reviewer should be able to submit the pop up</t>
  </si>
  <si>
    <t xml:space="preserve">1. Explicity registered contribution org reviewer should be able to request the content for a change
2. SMS/EMAIL notification should be sent for the contributor
</t>
  </si>
  <si>
    <t>Verify contribution org reviewer is able to submit the below mentioned mime type for Approval
1. PDF
2. EPUB
3. MP4
4. WEBM
5. MP3
6. HTML
7. H5P
8. Course Assessment
9. Practice question set Old
10. New Practice question set</t>
  </si>
  <si>
    <t>1. Open dock contribution portal
2. Login as a assigned project reviewer
3. Click open the approved project without target collection
4. Click open the content
5. Click on submit for reviewal button
6. Verify whether reviewer is abel to publish the below mentioned mime type
7. Content should go to approval pending status</t>
  </si>
  <si>
    <t>"1. Explicity registered contribution org reviewer should be able to submit the content for approval
2. Reviewer should be able to edit name/LO</t>
  </si>
  <si>
    <t>Verify Individual contributor is able to create / uplaod the below mentioned mime type
1. PDF in eTextbook
2. Epub in eTextbook
3. MP4 in explanation content
4. Webm in explanation content
5. MP3 in explanation content
6. H5P in learning resource
7. HTML in the teacher resource</t>
  </si>
  <si>
    <t>1. Open dock contribution portal
2. log in as an individual contributor
3. Click open the Project with Approved status
4. Click on create new -&gt;Select the content type
5.  Upload the mime type as defined
6. User should be allowed to upload the contents/create and it should go to Approval pending post submission</t>
  </si>
  <si>
    <t>1.Individual contributor should be able create / upload the content
2. Save the content
3.Provide the metadata and save
4. Submit for approval</t>
  </si>
  <si>
    <t>Verify individual contributor is able to uplaod the content on BUlk for without target collection Project</t>
  </si>
  <si>
    <t>1.Open dock contribution portal
2. Login as a individual contributor
3. Click open the Project with Approved status
4. Click on Bulk uplaod
5. Downlaod the sample
6. Update the CSV with appropriate files path and metadata
7. Select the CSV and upload the CSV
8. Verify bulk upload process gets started</t>
  </si>
  <si>
    <t>1.Individual contributor should be abel to download the sample CSV
2.Individual contributor should be able to uplaod the content n bulk</t>
  </si>
  <si>
    <t>verifySuccessfulReviewerRoleUpdatedForProjectCreatedWithIndividualContentNotForAnyTargetCollection</t>
  </si>
  <si>
    <t>Verify Sourcing org Admin  is able to assign the reviewer to the below mentioned projedts.
1. Nomination open
2. Selected set of contributors
3. Nomination disabled</t>
  </si>
  <si>
    <t xml:space="preserve">1. Open dock sourcing portal
2. log in as a Sourcing org Admin 
3. Click open the Projects under "Individual content not for any target collection"
4. Open the projects
i)Nomination opened
ii)Selected set of contributors
iii)Nomination disabled
5. Go to Assign users to Project
6. Select the reviewer role against the select role option
7. Verify whether roles are mapped and toast message is displayed
</t>
  </si>
  <si>
    <t>1. Sourcing org Admin  should be able to assign the reviewer to the Project
i. Nomination open
ii. Selected set of contributors
iii. Nomination disabled</t>
  </si>
  <si>
    <t>Verify assigned reviewer (Invited by Sourcing org admin) is able to Publsih the content under without target collection proect</t>
  </si>
  <si>
    <t>1. Open dock sourcing portal
2. Login as a assigned reviewer (Invited by Sourcing org admin)
3. Click open the Projects under "Individual contnet not for any target collection"
4. Click open the Content
5. Click on publish button
6. Verify whether the content gets published successfully</t>
  </si>
  <si>
    <t xml:space="preserve">1. assigned reviewer (Invited by Sourcing org admin) should be able to publish the content
2. Content should be created on consumption repo
3. SMS/Email notification should be sent for contirbution org admin and contributor
</t>
  </si>
  <si>
    <t>Verify assigned reviewer (Invited by Sourcing org admin) is able to reject the cotnent under without target collection Project.</t>
  </si>
  <si>
    <t>1. Open dock sourcing portal
2. Login as a assigned reviewer (Invited by Sourcing org admin)
3. Click open the Projects under "Individual content not for any target collection"
4. Click open the Content
5. Click on reject button
6. Enter the comment
7. Submit the comment
8. User should be allwoed to reject the content</t>
  </si>
  <si>
    <t xml:space="preserve">1. assigned reviewer (Invited by Sourcing org admin) should be able to reject the content
2. Content should not be created on consumption repo and admin should be abel to add the comment
3. SMS/Email notification should be sent for contirbution org admin and contributor
</t>
  </si>
  <si>
    <t>verify assigned reviewer (Invited by Sourcing org admin) is able to send the conent back for correction.</t>
  </si>
  <si>
    <t xml:space="preserve">1. Open dock sourcing portal
2. Login as a assigned reviewer (Invited by Sourcing org admin)
3. Click open the Projects under "Individual contnet not for any target collection"
4. Click open the Content
5. Click on send back for corrections
6. Enter the comment
7. Submit the pop up
8. Content should be sent back for corrections </t>
  </si>
  <si>
    <t xml:space="preserve">1. assigned reviewer (Invited by Sourcing org admin) should be able to send the content back for corrections
2. Content should not be created on consumption repo and admin should be abel to add the comment
3. SMS/Email notification should be sent for contirbution org admin and contributor
</t>
  </si>
  <si>
    <t>Verify assigned reviewer (Invited by Sourcing org admin) is able to approve the content on Bulk under without target collection ptojet.</t>
  </si>
  <si>
    <t xml:space="preserve">1. Open dock sourcing portal
2. Login as a assigned reviewer (Invited by Sourcing org admin)
3. Click open the Projects under "Individual contnet not for any target collection"
4. Click on Bulk approve option
5. Process should be initiated and it should get compelted
</t>
  </si>
  <si>
    <t>1. assigned reviewer (Invited by Sourcing org admin) should be able to approve content on Bulk
2. All content should be created on consumtpion repo</t>
  </si>
  <si>
    <t>verifyOrgAdminAbleToDownloadContentNominationAndContributionDetails</t>
  </si>
  <si>
    <t>Verify Sourcing org Admin  can download the below-mentioned reports for under without target collection Project.
1. Content details CSV
2. Nomination details CSV
3. Contribution details CSV</t>
  </si>
  <si>
    <t xml:space="preserve">1. Open dock sourcing portal
2. log in as a Sourcing org Admin 
3. Click open the project without target collection
4. On the content list page, click on download content details
5. Verify content details gets downloaded
6. Go to the nominations tab
7. Click on download nomination details CSV
8. Verify whether the CSV gets downloaded
9. Go to contribution dashboard
10. Click on download contribution details CSV
11. Contribution details CSV should be downloaded
</t>
  </si>
  <si>
    <t>1. Admin should be able to download the CSV
i) Content details CSV
II) Nomination details CSV
iii)Contirbution details CSV</t>
  </si>
  <si>
    <t>verifyUpdatedCountsInContentsForProjectWithoutTargetCollection</t>
  </si>
  <si>
    <t>Verify content list and its count is available on opening the project without target collection.</t>
  </si>
  <si>
    <t>1. Open dock sourcing portal
2. Login as a Sourcing org Admin 
3. Click open the project without target collection
4. Admin should be able to see below counts
i)Approved
ii)Rejected
iii)Corrections pending
iv)Approval pending
v)Total</t>
  </si>
  <si>
    <t xml:space="preserve">1.Content count and list should be displayed.
2. Total should be sum of approved, rejected, sent back for corrections and approval pending
</t>
  </si>
  <si>
    <t>editDeleteAndCloseTheProjectWithoutTargetCollectionSection</t>
  </si>
  <si>
    <t>Verify Sourcing org Admin  is able to 
1. Edit or delte the draft project
2. Delete the live project without nomiantion
3. Close the Project</t>
  </si>
  <si>
    <t>1. Login as a Sourcing org Admin 
2. Go to project without target collection section
--------------**********__________
3. Click on edit and edit the poject.
4. Admin should be able to edit the project details but not the type
------**************------------
4. Repeat step 1-2
5. Click on delete option to delete the project 
6. Project should be deleted and toast message should be displayed
-----********-----
4. Repeat step 1-2
5. Clcik on close option
6. Project should get closed</t>
  </si>
  <si>
    <t>Sourcing org Admin  should be abel to 
1. Edit the prroject
2. Delete the Project
3. Close the Project</t>
  </si>
  <si>
    <t>Date</t>
  </si>
  <si>
    <t>Planned Completion %</t>
  </si>
  <si>
    <t>Actual Completion %</t>
  </si>
  <si>
    <t>Remarks</t>
  </si>
  <si>
    <t>Blocker Defects</t>
  </si>
  <si>
    <t>Name</t>
  </si>
  <si>
    <t>16th April</t>
  </si>
  <si>
    <t>17th April</t>
  </si>
  <si>
    <t>18th April</t>
  </si>
  <si>
    <t>19th April</t>
  </si>
  <si>
    <t>22th April</t>
  </si>
  <si>
    <t>23th April</t>
  </si>
  <si>
    <t>24th April</t>
  </si>
  <si>
    <t>25th April</t>
  </si>
  <si>
    <t>29th April</t>
  </si>
  <si>
    <t>30th April</t>
  </si>
  <si>
    <t>2nd May</t>
  </si>
  <si>
    <t>3rd May</t>
  </si>
  <si>
    <t>6th May</t>
  </si>
  <si>
    <t>7th May</t>
  </si>
  <si>
    <t>8th May</t>
  </si>
  <si>
    <t>9th May</t>
  </si>
  <si>
    <t>10th May</t>
  </si>
  <si>
    <t>13th May</t>
  </si>
  <si>
    <t>Leave</t>
  </si>
  <si>
    <t xml:space="preserve">Total </t>
  </si>
  <si>
    <t>Login Test data</t>
  </si>
  <si>
    <t>Description</t>
  </si>
  <si>
    <t>Email ID</t>
  </si>
  <si>
    <t>Password</t>
  </si>
  <si>
    <t>Comments</t>
  </si>
  <si>
    <t>Custodian user with Mobile number</t>
  </si>
  <si>
    <t>Test@123</t>
  </si>
  <si>
    <t>Valid SSO user Id</t>
  </si>
  <si>
    <t>Naveen@123</t>
  </si>
  <si>
    <t>Gmail Id</t>
  </si>
  <si>
    <t>donotusecustodianusermobile@gmail.com</t>
  </si>
  <si>
    <t>New Custodian User with Email Id</t>
  </si>
  <si>
    <t>donotusecustodianuser_mobile1@yopmail.com</t>
  </si>
  <si>
    <t>This Test data needs to be updated before running below component</t>
  </si>
  <si>
    <t>New SSO User</t>
  </si>
  <si>
    <t>donotusessouser_mobile@yopmail.com</t>
  </si>
  <si>
    <t>Not required</t>
  </si>
  <si>
    <t>Custodian User with Email Id with Head Teacher &amp; Official</t>
  </si>
  <si>
    <t>donotusemluser_mobile@yopmail.com</t>
  </si>
  <si>
    <t>Digital Textbook</t>
  </si>
  <si>
    <t>Do_id</t>
  </si>
  <si>
    <t>Adopted TextBook with all type of contents and 1 Large content (With &lt;200MB, &gt;200MB, urdu)</t>
  </si>
  <si>
    <t>do_213950145893761024130</t>
  </si>
  <si>
    <t>donotuse_TextbookwithAllContentTypesandAdopted</t>
  </si>
  <si>
    <t>No change is required for the Textbook</t>
  </si>
  <si>
    <t>Copy of the above TextBook</t>
  </si>
  <si>
    <t>do_213950117315174400122</t>
  </si>
  <si>
    <t>Copy of donotuse_TextbookwithAllContentTypesandAdopted</t>
  </si>
  <si>
    <t>PDF</t>
  </si>
  <si>
    <t>do_21394789230768128013</t>
  </si>
  <si>
    <t>donotuse_pdf</t>
  </si>
  <si>
    <t>MP4</t>
  </si>
  <si>
    <t>do_21394789038838579212</t>
  </si>
  <si>
    <t>donotuse_mp4</t>
  </si>
  <si>
    <t>epub</t>
  </si>
  <si>
    <t>do_21394789461272985614</t>
  </si>
  <si>
    <t>donotuse_epub</t>
  </si>
  <si>
    <t>youtube</t>
  </si>
  <si>
    <t>do_21394789529649971216</t>
  </si>
  <si>
    <t>donotuse_youtube</t>
  </si>
  <si>
    <t>Course Assessment with unlimited attempts and with 5 questions</t>
  </si>
  <si>
    <t>do_21394789662843699217</t>
  </si>
  <si>
    <t>donotuse_courseassessment</t>
  </si>
  <si>
    <t>Webm</t>
  </si>
  <si>
    <t>do_21394790012937011218</t>
  </si>
  <si>
    <t>donotuse_webm</t>
  </si>
  <si>
    <t>H5p</t>
  </si>
  <si>
    <t>do_21394790067662848019</t>
  </si>
  <si>
    <t>donotuse_h5p</t>
  </si>
  <si>
    <t>html</t>
  </si>
  <si>
    <t>do_213947903022678016110</t>
  </si>
  <si>
    <t>donotuse_html</t>
  </si>
  <si>
    <t>morethan200MB</t>
  </si>
  <si>
    <t>do_213947909131575296111</t>
  </si>
  <si>
    <t>donotuse_200mbmp4</t>
  </si>
  <si>
    <t>urdu content</t>
  </si>
  <si>
    <t>do_213947913831612416112</t>
  </si>
  <si>
    <t>مظفر حنفی سے ایک ملاقات ۔ حصہ اوّلdonotuse_urdu</t>
  </si>
  <si>
    <t>single page pdf content</t>
  </si>
  <si>
    <t>do_213947930666164224114</t>
  </si>
  <si>
    <t>donotuse_singlepagepdf</t>
  </si>
  <si>
    <t>Course with All content types with open batch(no end date) and 1 expiry batch (create batch today end in 3 days) with QR code, QUestion Set with unlimited attempts, with sections, without sections
- This Course should have atleast 2 modules</t>
  </si>
  <si>
    <t>do_213950085342986240114</t>
  </si>
  <si>
    <t>donotuse_CoursewithallContentTypesand1ExpiryBatch</t>
  </si>
  <si>
    <t>Course with 1PDF, 1Course Assessment with open batch, merit certificate should be attached to this Course</t>
  </si>
  <si>
    <t>do_213947947787313152116</t>
  </si>
  <si>
    <t>donotuse_1pdf1assessmentmeritcert</t>
  </si>
  <si>
    <t>merit certificate to be added</t>
  </si>
  <si>
    <t>Course with 2 PDFs(with 1 page PDF) with open batch with Completion certificate</t>
  </si>
  <si>
    <t>do_213947947431354368115</t>
  </si>
  <si>
    <t>donotuse_Coursewith2PDFsandOpenBatchandCompletionCertificate</t>
  </si>
  <si>
    <t>Course with Enrollment End Date Over</t>
  </si>
  <si>
    <t>Course with all content types with Expired batch</t>
  </si>
  <si>
    <t>do_21394995533381632011</t>
  </si>
  <si>
    <t>donotuse_CoursewithallContentTypeandExpiredBatch</t>
  </si>
  <si>
    <t>Course with Question Set with limited attempts (max 3 attempts) which expires in next 3 days and with enrollment end date in 2 days</t>
  </si>
  <si>
    <t>do_21394997424403251217</t>
  </si>
  <si>
    <t>donotuse_CoursewithQuestionSetlimited attempts and Batch expires in 3 days and Enrollmentis in next 2 days</t>
  </si>
  <si>
    <t>1. This Test data will change whenever QUML component is executed</t>
  </si>
  <si>
    <t>Trackable Collection with Question Set with unlimited attempts</t>
  </si>
  <si>
    <t>do_213950110626144256119</t>
  </si>
  <si>
    <t>donotuse_TrackableCollectionwithQuestionSetwithunlimitedattempts</t>
  </si>
  <si>
    <t>This Test data will change whenever QUML component is executed</t>
  </si>
  <si>
    <t>Question Set with 3 max attemps</t>
  </si>
  <si>
    <t>do_213947976709955584111</t>
  </si>
  <si>
    <t>donotuse_3limitedattemptsQuestionSet</t>
  </si>
  <si>
    <t>Question Set with 1 max attempt</t>
  </si>
  <si>
    <t>do_213947984283287552121</t>
  </si>
  <si>
    <t>donotuse_1limitedattemptsQuestionSet</t>
  </si>
  <si>
    <t>Question set with sections, images, rich text, solution, feedback, enabled with unlimited attempts</t>
  </si>
  <si>
    <t>do_213947991899480064128</t>
  </si>
  <si>
    <t>donotuse_unlimitedrichtextfeedbackenaledQuestionSet</t>
  </si>
  <si>
    <t>Question Set without sections</t>
  </si>
  <si>
    <t>do_213422145595965440197</t>
  </si>
  <si>
    <t>donotuse_QuestionSet without sections</t>
  </si>
  <si>
    <t>Board</t>
  </si>
  <si>
    <t>Medium</t>
  </si>
  <si>
    <t>Class</t>
  </si>
  <si>
    <t>CBSE</t>
  </si>
  <si>
    <t>English</t>
  </si>
  <si>
    <t>Class 6</t>
  </si>
  <si>
    <t>State (Tamil Nadu)</t>
  </si>
  <si>
    <t>Class 1</t>
  </si>
  <si>
    <t>State (Andra Pradesh)</t>
  </si>
  <si>
    <t>Andra Pradesh</t>
  </si>
  <si>
    <t>Teacher</t>
  </si>
  <si>
    <t>Student</t>
  </si>
  <si>
    <t>Head Teacher &amp; Official</t>
  </si>
  <si>
    <t>OCI Test Data</t>
  </si>
  <si>
    <t>do_113991757901848576148</t>
  </si>
  <si>
    <t>course with assessment</t>
  </si>
  <si>
    <t>do_1139974379495751681732</t>
  </si>
  <si>
    <t>epub content</t>
  </si>
  <si>
    <t>do_113991802700152832168</t>
  </si>
  <si>
    <t>course with all contents</t>
  </si>
  <si>
    <t>do_113991815207698432173</t>
  </si>
  <si>
    <t>course with single pdf</t>
  </si>
  <si>
    <t>do_113992509619462144147</t>
  </si>
  <si>
    <t>question set with 7 questions</t>
  </si>
  <si>
    <t>do_1139925201323458561126</t>
  </si>
  <si>
    <t>Assessment</t>
  </si>
  <si>
    <t>do_113991860206346240180</t>
  </si>
  <si>
    <t>HTML content</t>
  </si>
  <si>
    <t>do_113991755259191296147</t>
  </si>
  <si>
    <t>Pdf</t>
  </si>
  <si>
    <t>do_113979903297159168151</t>
  </si>
  <si>
    <t>mp4</t>
  </si>
  <si>
    <t>do_113991801128460288167</t>
  </si>
  <si>
    <t>do_1139962261322629121460</t>
  </si>
  <si>
    <t>Urdu content</t>
  </si>
  <si>
    <t>do_1139962292520632321462</t>
  </si>
  <si>
    <t>more than 200 mb</t>
  </si>
  <si>
    <t>do_1139996319597527041823</t>
  </si>
  <si>
    <t>ED Components</t>
  </si>
  <si>
    <t>Automation scripts Owner</t>
  </si>
  <si>
    <t>Back up Owner</t>
  </si>
  <si>
    <t>Number of Test Cases</t>
  </si>
  <si>
    <t>Pass Percentage on 15/04/2024</t>
  </si>
  <si>
    <t>36 (25)</t>
  </si>
  <si>
    <t>27(19)</t>
  </si>
  <si>
    <t>Naveen &amp; Manjula &amp; Namrata</t>
  </si>
  <si>
    <t>Naveen(55)</t>
  </si>
  <si>
    <t>Manjula(25)</t>
  </si>
  <si>
    <t>Namrata(10)</t>
  </si>
  <si>
    <t>21(15)</t>
  </si>
  <si>
    <t>Digital Text Book Consumption</t>
  </si>
  <si>
    <t>24 (18)</t>
  </si>
  <si>
    <t>Mobile app offline usecases</t>
  </si>
  <si>
    <t>18 (17)</t>
  </si>
  <si>
    <t>Mobile Specific</t>
  </si>
  <si>
    <t>Sanity (UserOnboardingSanity)</t>
  </si>
  <si>
    <t>82(67)</t>
  </si>
  <si>
    <t>Sanity (CourseScenarioSanity)</t>
  </si>
  <si>
    <t>Sanity (BookScenarioSanity)</t>
  </si>
  <si>
    <t>ED-3770</t>
  </si>
  <si>
    <t>Staging Portal: When Questionset report is submitted, status is getting "failed" after running the jobs</t>
  </si>
  <si>
    <t>ED-3515</t>
  </si>
  <si>
    <t>Mobile: In Existing Framework Grade value is not displayed in any of the pages (Library page, "Let us know here" page, Profile page)</t>
  </si>
  <si>
    <t>ED-3513</t>
  </si>
  <si>
    <t>In Home page "Browse by Subject" Category is not displayed</t>
  </si>
  <si>
    <t>ED-3506</t>
  </si>
  <si>
    <t>Portal: When content creator TN tried to save course, its throwing error "Something went wrong"</t>
  </si>
  <si>
    <t>ED-3504</t>
  </si>
  <si>
    <t>Portal: When user consumes the course, merit certificate is not getting generated</t>
  </si>
  <si>
    <t>ED-3496</t>
  </si>
  <si>
    <t>Home page is coming blank when the categories are edited in the profile page</t>
  </si>
  <si>
    <t>ED-3491</t>
  </si>
  <si>
    <t>Courses are not visible if user clicks on course tab and filters are not working</t>
  </si>
  <si>
    <t>ED-3483</t>
  </si>
  <si>
    <t>[ML] Password pop up is NOT showing to view password protected csv reports</t>
  </si>
  <si>
    <t>Still in Open status</t>
  </si>
  <si>
    <t>ED-3481</t>
  </si>
  <si>
    <t>In the new build 7.0.533 in Search page, Home page and Course page not getting the new framework Categories. Notifications, Banners also not getting</t>
  </si>
  <si>
    <t>ED-3468</t>
  </si>
  <si>
    <t>Configured Category values are not coming for the Draft and Published Text Book</t>
  </si>
  <si>
    <t>ED-3455</t>
  </si>
  <si>
    <t>Mobile: In Profile page the new framework categories are not displayed and also not able to edit</t>
  </si>
  <si>
    <t>ED-3453</t>
  </si>
  <si>
    <t>Unable to change preference for logged in user</t>
  </si>
  <si>
    <t>ED-3452</t>
  </si>
  <si>
    <t>Mobile: In home page for Guest user Categories are not displayed and for logged in user in the categories Medium, class are displayed instead of new Framework categories</t>
  </si>
  <si>
    <t>ED-3450</t>
  </si>
  <si>
    <t>[NEW FRAMEWORK]-Desktop App- Not able to select framework categories and proceed further.</t>
  </si>
  <si>
    <t>ED-3449</t>
  </si>
  <si>
    <t>Mobile : User is not able to consume v2 questionset</t>
  </si>
  <si>
    <t>ED-3448</t>
  </si>
  <si>
    <t>Desktop App: Not able to Login in the latest build</t>
  </si>
  <si>
    <t>ED-3447</t>
  </si>
  <si>
    <t>[ML] Status report data is not updating in Observation with rubric, without rubric &amp; Survey</t>
  </si>
  <si>
    <t>ED-3444</t>
  </si>
  <si>
    <t>Portal - Not able to select medium, Grade in BMC popup</t>
  </si>
  <si>
    <t>BMGS framework</t>
  </si>
  <si>
    <t>ED-3439</t>
  </si>
  <si>
    <t>Mobile: Build is not stable.</t>
  </si>
  <si>
    <t>ED-3435</t>
  </si>
  <si>
    <t>[Workspace]Not able to click on "Edit details" button while creating "Resource"</t>
  </si>
  <si>
    <t>ED-3430</t>
  </si>
  <si>
    <t>Mobile: Category values are not displayed at the top in the Library page</t>
  </si>
  <si>
    <t>ED-3428</t>
  </si>
  <si>
    <t>[New Framework]: When selecting the Agriculture framework, the categories farming type, crop category, crop name, and crop variety do not appear during onboarding</t>
  </si>
  <si>
    <t>ED-3427</t>
  </si>
  <si>
    <t>[Portal][Delete User]: After entering the OTP and clicking the delete account button, the SSO account fails to be deleted.</t>
  </si>
  <si>
    <t>ED-3423</t>
  </si>
  <si>
    <t>[ML] Admin dashboard report are not getting updated</t>
  </si>
  <si>
    <t>ED-3411</t>
  </si>
  <si>
    <t>[ML] Not able to request for any of the reports in program dashboard</t>
  </si>
  <si>
    <t>ED-3406</t>
  </si>
  <si>
    <t>Not able to create any Contents(Course, Book, Resource, Lessonplan....etc.,)</t>
  </si>
  <si>
    <t>ED-3405</t>
  </si>
  <si>
    <t>Portal: When content creator tries to submit course exhaust report, its throwing "Couldnt fetch data"</t>
  </si>
  <si>
    <t>ED-3403</t>
  </si>
  <si>
    <t>[Mobile][Delete User]: The 'Delete your account' button fails to function for custodian users.</t>
  </si>
  <si>
    <t>ED-4256</t>
  </si>
  <si>
    <t>ED-3398</t>
  </si>
  <si>
    <t>when search with question set it is not opening in desktop app [offline]</t>
  </si>
  <si>
    <t>ED-3396</t>
  </si>
  <si>
    <t>Mobile: The selected Board value is disappearing after selecting the board during onboarding</t>
  </si>
  <si>
    <t>ED-3393</t>
  </si>
  <si>
    <t>Portal: When the content creator tries to create a new Question, its throwing "Failed". But, when clicked back Questions is created.</t>
  </si>
  <si>
    <t>ED-3387</t>
  </si>
  <si>
    <t>[ML] Not able to Download &amp; Share Observation reports in App</t>
  </si>
  <si>
    <t>ED-3382</t>
  </si>
  <si>
    <t>[ML] Video icon is missing in upload evidence screen at Task level and at Project level</t>
  </si>
  <si>
    <t>ED-3381</t>
  </si>
  <si>
    <t>[ML] Not able to attach evidence for an observation form in portal</t>
  </si>
  <si>
    <t>ED-3380</t>
  </si>
  <si>
    <t>[ML] Not able to attach evidences for an Project, observation and survey</t>
  </si>
  <si>
    <t>ED-3379</t>
  </si>
  <si>
    <t>[ML] Observation and survey reports are NOT generating i n both App and Portal</t>
  </si>
  <si>
    <t>ED-3376</t>
  </si>
  <si>
    <t>[Delete User]: Upon selecting all the checkboxes and clicking on delete account, no OTP is received in the registered email address.</t>
  </si>
  <si>
    <t>ED-3374</t>
  </si>
  <si>
    <t>Portal: When the user consumes the course, certificate is not getting generated</t>
  </si>
  <si>
    <t>ED-3373</t>
  </si>
  <si>
    <t>Mobile: Not able to move further after selecting any Boards during onboarding which is blocking complete Mobile testing</t>
  </si>
  <si>
    <t>ED-3370</t>
  </si>
  <si>
    <t>Questionset review is not working</t>
  </si>
  <si>
    <t>ED-3369</t>
  </si>
  <si>
    <t>While creating question in the questionset getting error message as "Something went wrong, Please try later"</t>
  </si>
  <si>
    <t>ED-3367</t>
  </si>
  <si>
    <t>Portal: When content creator tries to create book by clicking on "Start creating", its throwing Something went wrong</t>
  </si>
  <si>
    <t>ED-3366</t>
  </si>
  <si>
    <t>[ML]- Not Able to download the Report</t>
  </si>
  <si>
    <t>ED-3363</t>
  </si>
  <si>
    <t>Not able to Publish the contents</t>
  </si>
  <si>
    <t>ED-3362</t>
  </si>
  <si>
    <t>ED-Portal : BMGS Values are not displayed in Filters</t>
  </si>
  <si>
    <t>ED-3853</t>
  </si>
  <si>
    <t>[OCI] Portal: After consuming the course, certificate is not getting generated</t>
  </si>
  <si>
    <t>ED-3837</t>
  </si>
  <si>
    <t>[ML-OCI] - Unable to submit the project after attaching evidences at task level and project level</t>
  </si>
  <si>
    <t>13/05.2024</t>
  </si>
  <si>
    <t>ED-3670</t>
  </si>
  <si>
    <t>Image URL is blank when user downloads the QR code for course from published bucket</t>
  </si>
  <si>
    <t>ED-3669</t>
  </si>
  <si>
    <t>Image URL is not getting generated when QR code is searched</t>
  </si>
  <si>
    <t>ED-3655</t>
  </si>
  <si>
    <t>Unable to download QR code in a Book</t>
  </si>
  <si>
    <t>ED-3650</t>
  </si>
  <si>
    <t>[ML]-[OCI]-User is not able to select District value from the dropdown in the Program dashboard page</t>
  </si>
  <si>
    <t>ED-3636</t>
  </si>
  <si>
    <t>[OCI] Mobile: When logging with Google account getting error message</t>
  </si>
  <si>
    <t>ED-3632</t>
  </si>
  <si>
    <t>[OCI] In portal, Merit certificate is not getting generated even after meeting the certificate criteria</t>
  </si>
  <si>
    <t>ED-3603</t>
  </si>
  <si>
    <t>[OCI] Mobile: When clicked on Forgot Password? link, getting blank page</t>
  </si>
  <si>
    <t>ED-3579</t>
  </si>
  <si>
    <t>[ML-OCI] Not able to share and download project reports.</t>
  </si>
  <si>
    <t>ED-3572</t>
  </si>
  <si>
    <t>Question set publish is not working</t>
  </si>
  <si>
    <t>ED-3557</t>
  </si>
  <si>
    <t>[OCI] In portal, In Course exhaust reports jobs, enrolments-reconciliation-taskmanager job is not running. So course exhaust report is getting failed.</t>
  </si>
  <si>
    <t>ED-3554</t>
  </si>
  <si>
    <t>[OCI] In Mobile contents are not displayed after scanning the QR code</t>
  </si>
  <si>
    <t>ED-3553</t>
  </si>
  <si>
    <t>[OCI] In mobile, When the user tries to view old certificate, its throwing blank screen in certificates screen. And for portal we couldnt download old certificates.</t>
  </si>
  <si>
    <t>Invalid</t>
  </si>
  <si>
    <t>ED-3550</t>
  </si>
  <si>
    <t>[OCI] When content creator tries to request course exhaust reports, its throwing "Request for reports failed"</t>
  </si>
  <si>
    <t>ED-3547</t>
  </si>
  <si>
    <t>[ML-OCI] Project certificate is NOT generating even after meeting criteria</t>
  </si>
  <si>
    <t>ED-3546</t>
  </si>
  <si>
    <t>[ML-OCI] Not able to share the Project &amp; Task</t>
  </si>
  <si>
    <t>ED-3545</t>
  </si>
  <si>
    <t>[OCI]: User cannot login with new and old accounts in desktop app.</t>
  </si>
  <si>
    <t>ED-3543</t>
  </si>
  <si>
    <t>[OCI] In mobile, When the user tries to consume the course assessment, only one question is getting consumed and in the summary details are also getting mismatched</t>
  </si>
  <si>
    <t>ED-3541</t>
  </si>
  <si>
    <t>[ML-OCI] Observation &amp; Survey reports are NOT generating (In app), observation reports are not generating (In Portal)</t>
  </si>
  <si>
    <t>ED-3532</t>
  </si>
  <si>
    <t>[OCI] When content creator submitted the course exhaust reports, its status is in "Submitted" state even after running the jobs</t>
  </si>
  <si>
    <t>[OCI] Portal: Certificate is not getting generated when user consumes the course</t>
  </si>
  <si>
    <t>ED-3507</t>
  </si>
  <si>
    <t>[OCI] When tried to view content in "All my contents", or "Published" bucket, its throwing fetching contents failed</t>
  </si>
  <si>
    <t>ED-3505</t>
  </si>
  <si>
    <t>[OCI]-Not able to register with new user, Continue button is not getting enabled after entering the password</t>
  </si>
  <si>
    <t>ED-3502</t>
  </si>
  <si>
    <t>[OCI] When the content creator tries to submit the report, its throwing "Couldn't fetch data"</t>
  </si>
  <si>
    <t>ED-3499</t>
  </si>
  <si>
    <t>[OCI] When a user tries to join a course, its throwing "Cannot enrol now. Try again later"</t>
  </si>
  <si>
    <t>ED-3117</t>
  </si>
  <si>
    <t>[OCI] User could able to consume the course assessment 'n' number of times attached to a course, though we have set maximum attempt</t>
  </si>
  <si>
    <t>ED-3114</t>
  </si>
  <si>
    <t>[ML-OCI] Graphs and tables tab data not showing, PD csv reports are failing</t>
  </si>
  <si>
    <t>ED-3113</t>
  </si>
  <si>
    <t>[ML] Not able to request for the csv reports in program dashboard</t>
  </si>
  <si>
    <t>ED-3112</t>
  </si>
  <si>
    <t>[OCI]- Not able to create questionset. Getting "content is published" message. But still its under "review" status.</t>
  </si>
  <si>
    <t>ED-3111</t>
  </si>
  <si>
    <t>[OCI]- Not able to Create Collection/Lesson Plan/Course Assessment/Courses/Digital Textbook</t>
  </si>
  <si>
    <t>ED-3110</t>
  </si>
  <si>
    <t>[OCI]-Not able to create resource</t>
  </si>
  <si>
    <t>ED-3108</t>
  </si>
  <si>
    <t>[OCI]- Unable to add member to the group. Not getting google recaptcha</t>
  </si>
  <si>
    <t>ED-3107</t>
  </si>
  <si>
    <t>[OCI] When tried to edit previously published course, its throwing "Something went wrong"</t>
  </si>
  <si>
    <t>ED-3103</t>
  </si>
  <si>
    <t>[OCI]- Certificate is not generating and also course is still showing as ongoing</t>
  </si>
  <si>
    <t>ED-3098</t>
  </si>
  <si>
    <t>[OCI]- Not able to download the generated QR codes while creating the Book</t>
  </si>
  <si>
    <t>ED-3097</t>
  </si>
  <si>
    <t>[OCI]- Not able to request for the Reports(Course Progress exhaust, Questionset, UserProfile exhaust), getting 500 error</t>
  </si>
  <si>
    <t>[OCI]- SSO user is redirecting to staging url after login</t>
  </si>
  <si>
    <t>ED-3089</t>
  </si>
  <si>
    <t>[OCI]- Not able to upload book CSV file</t>
  </si>
  <si>
    <t>ED-3088</t>
  </si>
  <si>
    <t>[OCI]- Not able to upload the content</t>
  </si>
  <si>
    <t>ED-3087</t>
  </si>
  <si>
    <t>[OCI]- Not able to add existing Questions and also not able to create new Questions in Course Assessment</t>
  </si>
  <si>
    <t>ED-3086</t>
  </si>
  <si>
    <t>[OCI] Unable to update profile in portal</t>
  </si>
  <si>
    <t>[ML-OCI] Data count showing 0 in AD reports</t>
  </si>
  <si>
    <t>open</t>
  </si>
  <si>
    <t>ED-3084</t>
  </si>
  <si>
    <t>[ML] [OCI] Unable to load data in program dashboard</t>
  </si>
  <si>
    <t>ED-3081</t>
  </si>
  <si>
    <t>OCI- As soon as user launches the Sunbird url, Location popup is displaying instead of Role selection popup</t>
  </si>
  <si>
    <t>ED-3080</t>
  </si>
  <si>
    <t>OCI-Errors in the console as a Guest User</t>
  </si>
  <si>
    <t>CIRCLE</t>
  </si>
  <si>
    <t>TYPE</t>
  </si>
  <si>
    <t>SUB MODULE</t>
  </si>
  <si>
    <t>SCREEN / PAGE</t>
  </si>
  <si>
    <t>ROLE</t>
  </si>
  <si>
    <t>SB-21956</t>
  </si>
  <si>
    <t>3.6.0 Sprint 1</t>
  </si>
  <si>
    <t>HT &amp; Officials</t>
  </si>
  <si>
    <r>
      <rPr>
        <rFont val="Arial"/>
        <color theme="1"/>
      </rPr>
      <t xml:space="preserve">-User logging in as HT &amp; Official first time
-Already registered but never logged in
</t>
    </r>
    <r>
      <rPr>
        <rFont val="Arial"/>
        <b/>
        <color theme="1"/>
      </rPr>
      <t>-User has chosen Google sign in</t>
    </r>
  </si>
  <si>
    <t>Verify that post agreeing to terms and condition user is asked to fill the data for their location</t>
  </si>
  <si>
    <t>1. Open App
2. Select language
3. Click on HT &amp; Official as the role
4. Login into the app
5. Agree to the T&amp;C
6. Select your board</t>
  </si>
  <si>
    <t>User sees State and city is pre-filled in the location.</t>
  </si>
  <si>
    <t>30-04-2024</t>
  </si>
  <si>
    <t>Papiya</t>
  </si>
  <si>
    <t>ML Home Screen</t>
  </si>
  <si>
    <t>-User logging in as HT &amp; Official first time</t>
  </si>
  <si>
    <t>Verify that sub persona screen should be displayed when user login to the app</t>
  </si>
  <si>
    <t>1. Open App
2. Select language
3. Click on HT &amp; Official as the role
4. Login into the app
5. Submit your board
6. Sub Persona detail screen opens</t>
  </si>
  <si>
    <t>(Content preference screen) Sub Persona page opens up</t>
  </si>
  <si>
    <t>Verify that post selecting the sub persona user is redirected to home page</t>
  </si>
  <si>
    <t>1. Open App
2. Select language
3. Click on HT &amp; Official as the role
4. Login into the app
5. Fill your city and state for location details
6. Fill the sub persona and the corresponding entity detail</t>
  </si>
  <si>
    <t>Sub Persona details are filled and the homepage opens</t>
  </si>
  <si>
    <t>-User should login as Guest user</t>
  </si>
  <si>
    <t>Verify that user is redirected to login page when user declares the usertype as "HT &amp; Official"</t>
  </si>
  <si>
    <t>1. Click on profile tab in bottom navigation
2. Click on 'Edit' under Content Preference
3. Click on 'Role'
4. Select the user type as HT &amp; Official.
5. Click on 'Submit' 
6. Come on the login page</t>
  </si>
  <si>
    <t>-User can login again into the app after selecting the HT &amp; Official role from the profile page
-Guest user should NOT land on ML Home screen</t>
  </si>
  <si>
    <t>-Already have had logged into the app as a HT &amp; Official. Re-logging with the same ID</t>
  </si>
  <si>
    <t>Verify that when an existing user declared as HT &amp; Official &amp; re-logins, and he/she is directly taken to the homepage</t>
  </si>
  <si>
    <t>1. Open App
2. Select language
3. Select HT &amp; Official as role
4. Login into the app
5. Come on the homepage</t>
  </si>
  <si>
    <t>User logging again comes to the homepage directly. The T&amp;C, location, sub persona page doesn't show up</t>
  </si>
  <si>
    <t>-Logged in as a HT &amp; Official in the app</t>
  </si>
  <si>
    <t>Verify that home page contains the tiles for Programs, Projects, Observation, Surveys, Courses, Reports</t>
  </si>
  <si>
    <t>1. Login as HT &amp; Official on App
2. Come to the homepage</t>
  </si>
  <si>
    <t>The Programs, Projects, Observation, Surveys, Courses and Reports tile show up on the home screen</t>
  </si>
  <si>
    <t>SB-24639</t>
  </si>
  <si>
    <t xml:space="preserve">-Go offline 
-Observation should be downloaded </t>
  </si>
  <si>
    <t>To verify user can see the observation, which has one or more instance downloaded, in the download manager list</t>
  </si>
  <si>
    <t>1. Open App on mobile
2. Click on downloads from bottom navigation in home screen
3. List of observations downloaded will come up</t>
  </si>
  <si>
    <t>Observation for which one or more instance is downloaded will shows up on download manager screen</t>
  </si>
  <si>
    <t>29-04-2024</t>
  </si>
  <si>
    <t>To verify if the user clicks on the observation name on the download screen the entity screen opens up for the observation</t>
  </si>
  <si>
    <t>1. Open App on mobile
2. Click on downloads from bottom navigation in home screen
3. Click on the observation name
4. Come up on the entity screen</t>
  </si>
  <si>
    <t>The entity screen can be opened for the observation with one or more downloaded instance from the download manager</t>
  </si>
  <si>
    <t>To verify user can access the downloaded observation instance from the download manager screen</t>
  </si>
  <si>
    <t>1. Open App on mobile
2. Click on downloads from bottom navigation in home screen
3. Click on the observation name
4. Select entity
5. Come to instance screen</t>
  </si>
  <si>
    <t>The submission screen can be opened for the observation with one or more downloaded instance from the download manager</t>
  </si>
  <si>
    <t>SB-24639
SB-24664
SB-24645</t>
  </si>
  <si>
    <t>To verify downloaded observations have 'Delete' option in downloads screen of the app</t>
  </si>
  <si>
    <t>Downloaded observation have option 'Delete' next to name</t>
  </si>
  <si>
    <t>To verify a warning message pops up when user clicks on 'Delete' option</t>
  </si>
  <si>
    <t>1. Open App on mobile
2. Click on downloads from bottom navigation in home screen
3. Downloaded observation have option 'Delete' option
4. Click on 'Delete' option</t>
  </si>
  <si>
    <t>Warning message pops up</t>
  </si>
  <si>
    <t>To verify if user clicks on Delete from the warning message, the observation gets Deleted from the downloads screen</t>
  </si>
  <si>
    <t>1. Open App on mobile
2. Click on downloads from bottom navigation in home screen
3. Downloaded observation have option to Delete
4. Click on 'Delete' option
5. Click on 'Delete' from the warning message</t>
  </si>
  <si>
    <t>Observation is Deleted from the downloads screen</t>
  </si>
  <si>
    <t>-User had saved responses for a few questions in the downloaded observation form</t>
  </si>
  <si>
    <t>To verify if user Deletes a downloaded observation form, any saved data/responses also Deletes.</t>
  </si>
  <si>
    <t>The saved data of responses is also Deleted for the downloaded instance</t>
  </si>
  <si>
    <t>-Internet Connectivity
-User had submitted the downloaded form when online</t>
  </si>
  <si>
    <t>To verify if user Deletes a submitted observation form, the reports and submitted data is still available when user is online</t>
  </si>
  <si>
    <t>1. Open App on mobile
2. Click on downloads from bottom navigation in home screen
3. Downloaded observation have option to Delete
4. Click on 'Delete' option
5. Click on 'Delete' from the warning message
6. Go to the submission screen of the observation
7. Click on report for the instance that was earlier downloaded and submitted</t>
  </si>
  <si>
    <t>The report opens up and the submitted data is shown</t>
  </si>
  <si>
    <t>-Internet Connectivity</t>
  </si>
  <si>
    <t>To verify if user Deletes an observation from the downloaded screen, user is able to download the same observation again from observation tile</t>
  </si>
  <si>
    <t>1. Open App on mobile
2. Click on downloads from bottom navigation in home screen
3. Downloaded observation have option to Delete
4. Click on 'Delete' option
5. Click on Delete from the warning message
6. Go to observation tile
7. Download the same observation again</t>
  </si>
  <si>
    <t xml:space="preserve">The same observation gets downloaded again and is found in downloads screen </t>
  </si>
  <si>
    <t>To verify if users log out and re login with same id - the downloaded observations are accessible from listing screen as well as from the downloads screen.</t>
  </si>
  <si>
    <t>1. Open App on mobile
2. Download an observation instance
3. Logout of the app
4. Login from same ID
5. Go to downloads screen and see if the downloaded observation are available
6. Go to observation listing screen and see if downloaded observation are available</t>
  </si>
  <si>
    <t>- Observation downloaded should be available in the 'downloads' screen as well as in observation tile</t>
  </si>
  <si>
    <t>SB-24645</t>
  </si>
  <si>
    <t>-Go offline
-Observation with rubric (single submission) is assigned for the subrole and location declared by user and it should be downloaded earlier</t>
  </si>
  <si>
    <t>To verify user can see the downloaded observation with rubric single submission form in the download manager</t>
  </si>
  <si>
    <t>The downloaded observation with rubric single submission shows up on download manager screen</t>
  </si>
  <si>
    <t>To verify user can access the domains for a downloaded form from the download manager</t>
  </si>
  <si>
    <t>1. Open App on mobile
2. Click on downloads from bottom navigation in home screen
3. Click on the observation name
4. Select entity
5. Come up on the domain screen</t>
  </si>
  <si>
    <t>The domain screen opens up and the list of domains is visible for the user</t>
  </si>
  <si>
    <t>To verify user can access the form for all domains for a downloaded form from the download manager</t>
  </si>
  <si>
    <t>1. Open App on mobile
2. Click on downloads from bottom navigation in home screen
3. Click on the observation name
4. Select entity
5. Click on any domain screen
6. Click on the criteria</t>
  </si>
  <si>
    <t>The form can be opened and started for any domain from the download manager</t>
  </si>
  <si>
    <t>The saved data of responses is also Deleted for any of the domain of the downloaded form</t>
  </si>
  <si>
    <t>To verify if user Deletes a submitted observation form, the submitted data is still available when user is online</t>
  </si>
  <si>
    <t>1. Open App on mobile
2. Click on downloads from bottom navigation in home screen
3. Downloaded observation have option to Delete
4. Click on 'Delete' option
5. Click on 'Delete' from the warning message
6. Go to the domain screen of the observation
7. Click on any domain and the criteria to view submitted data</t>
  </si>
  <si>
    <t xml:space="preserve">The same observation gets downloaded with all the domains again and is found in downloads screen </t>
  </si>
  <si>
    <t xml:space="preserve">-Internet Connectivity
-Observation with rubric is assigned for the sub role and location declared by user
</t>
  </si>
  <si>
    <t>1. Download the observation
2. Logout of the app
3. Login from same ID 
4. Go to downloads screen and see if the downloaded observation are available
5. Go to observation listing screen and see if downloaded observation are available</t>
  </si>
  <si>
    <t>SB-24664</t>
  </si>
  <si>
    <t xml:space="preserve">-Go offline 
-Observation with rubric (multiple submission) should be downloaded </t>
  </si>
  <si>
    <t>SB - 23776</t>
  </si>
  <si>
    <t xml:space="preserve">-User should have try to download the project
-User should have started and created the project </t>
  </si>
  <si>
    <t>To verify the downloaded projects are available in the download page of the app</t>
  </si>
  <si>
    <t xml:space="preserve">1. Open the app
2. Click on downloads from bottom navigation in home page
</t>
  </si>
  <si>
    <t>Projects downloaded should be available in the downloads page</t>
  </si>
  <si>
    <t>To verify if users log out and re login with same id - the downloaded projects are accessible from listing page as well as from the downloads page.</t>
  </si>
  <si>
    <t>1. Download the projects
2. Logout of the app
3. Login from same ID 
4. Go to downloads page and see if the downloaded projects are available
5. Go to project listing page and see if downloaded projects are available</t>
  </si>
  <si>
    <t>Projects downloaded should be available in the downloads page as well as in project listing page</t>
  </si>
  <si>
    <t>To verify downloaded projects have Delete option in downloads page of the app</t>
  </si>
  <si>
    <t>1. Open the app
2. Click on downloads from bottom navigation in home page
3. Downloaded projects have option to Delete</t>
  </si>
  <si>
    <t>Delete option is available</t>
  </si>
  <si>
    <t>To verify a warning message pops up when user clicks on Delete option</t>
  </si>
  <si>
    <t>1. Open the app
2. Click on downloads from bottom navigation in home page
3. Downloaded projects have option to Delete
4. Click on Delete option</t>
  </si>
  <si>
    <t>To verify if user clicks on Delete from the warning message, the project gets Deleted from the downloads page</t>
  </si>
  <si>
    <t>1. Open the app
2. Click on downloads from bottom navigation in home page
3. Downloaded projects have option to Delete
4. Click on Delete option
5. click on Delete from the warning message</t>
  </si>
  <si>
    <t>Project is Deleted from the downloads page</t>
  </si>
  <si>
    <t>-Downloaded project should be Deleted from the download page .</t>
  </si>
  <si>
    <t>To verify if user Deletes a project from the downloaded page,  user is able to download the same project again from the listing page</t>
  </si>
  <si>
    <t>1. Open the app
2. Click on downloads from bottom navigation in home page
3. Downloaded projects have option to Delete
4. Click on Delete option
5. click on Delete from the warning message
6. Go to project listing page
7. Download the same project again</t>
  </si>
  <si>
    <t xml:space="preserve">The same project gets downloaded again and is found in downloads page </t>
  </si>
  <si>
    <t>-Go offline
-Assigned projects should be downloaded
-Created projects should be downloaded</t>
  </si>
  <si>
    <t>To verify user see the list of downloaded project if the user is offline in the project listing page</t>
  </si>
  <si>
    <t>1. Open the app
2.Click on Project Tile
3. Downloaded projects will show up</t>
  </si>
  <si>
    <t>Projects downloaded should show under assigned project and created by me filter</t>
  </si>
  <si>
    <t>SB-27151</t>
  </si>
  <si>
    <t>Profile Screen/Page</t>
  </si>
  <si>
    <t>Profile Screen</t>
  </si>
  <si>
    <t>-User should Login to the app and Portal</t>
  </si>
  <si>
    <t>To verify when user tries to edit the profile section, user should be able to multi-select on the sub-role dropdown.</t>
  </si>
  <si>
    <t>1. Login to App and Portal
2. Click on Profile tab
3. Click on Edit under content preference
4. Select multiple subrole
5. Click on submit</t>
  </si>
  <si>
    <t>User should see the selected sub roles in the subrole textfield</t>
  </si>
  <si>
    <t>To verify user will be able to select all sub-roles from the dropdown.</t>
  </si>
  <si>
    <t xml:space="preserve">1. Login to App and Portal
2. Click on Profile tab
3. Click on Edit under content preference
4. Select all subroles in the dropdown
</t>
  </si>
  <si>
    <t>User should see all the selected sub roles in the profile screen</t>
  </si>
  <si>
    <t xml:space="preserve">To verify user will also be able to Delete the selected option by de-selecting the option. </t>
  </si>
  <si>
    <t>1. Login to App and Portal
2. Click on Profile tab
3. Click on Edit under content preference
4. DeSelect subrole from the dropdown
5. Click on submit</t>
  </si>
  <si>
    <t>Deleted subroles should not be displayed in the profile screen</t>
  </si>
  <si>
    <t xml:space="preserve">To verify once user has selected the sub-roles and user has updated the profile, user should be able to view the added sub-roles on the profile page. </t>
  </si>
  <si>
    <t>selected subroles will be displayed in the profile screen</t>
  </si>
  <si>
    <t>-User should Login to the App</t>
  </si>
  <si>
    <t>To verify user should have access to programs and resources of the all the added sub-roles.</t>
  </si>
  <si>
    <t>1. Login to App
2. Click on Profile tab
3. Click on Edit under content preference
4. Select multiple subrole
5. Click on submit
6. Click on Program tile</t>
  </si>
  <si>
    <t>User should see all the relevant content that are comes under all the selected subroles in the Program tile</t>
  </si>
  <si>
    <t>To verify user should view the profile update pop-up message when user has selected multiple sub-roles and has not updated the profile until the lowest selected sub-role in the hierarchy is satisfied.</t>
  </si>
  <si>
    <t xml:space="preserve">1. Login to App and Portal
2. Click on Profile tab
3. Click on Edit under content preference
4. Select multiple subrole
5. Click on submit
</t>
  </si>
  <si>
    <t>User should see Profile update popup screen
If all the text fields are not filled
(for eg - select HM and do not fill school and submit)</t>
  </si>
  <si>
    <t>To verify when user update profile in App the same should get reflected in the portal if user login with same credentials (vice versa)</t>
  </si>
  <si>
    <t>Same data should get reflected on Portal as well</t>
  </si>
  <si>
    <t>-User logging into the app for first time
-user should select relevant board, medium, class, subject</t>
  </si>
  <si>
    <t>To verify user can select multiple sub roles on the content preference screen</t>
  </si>
  <si>
    <t xml:space="preserve">1. Sign in to the app
2. Select board
3. Fill the relevant details and also select multiple subroles on the content preference screen
4. click on submit on the select sub role popup
5. Observe
</t>
  </si>
  <si>
    <t>-Post clicking on submit on the select Subrole pop up screen, User should see the selected subroles in the content preference screen.
-upon submitting,the same subroles should get displayed in profile tab</t>
  </si>
  <si>
    <t>-User should Login to the App and Portal</t>
  </si>
  <si>
    <t>To verify, user can select all the subroles from the subrole dropdown</t>
  </si>
  <si>
    <t xml:space="preserve">1. Login to App and Portal
2. Click on Profile tab
3. Click on Edit under content preference
4. Select all the subrole
5. Click on submit
</t>
  </si>
  <si>
    <t>selected subroles should get placed with in the allocated text field</t>
  </si>
  <si>
    <t>ED-395</t>
  </si>
  <si>
    <t>5.0.0.2 Hotfix</t>
  </si>
  <si>
    <t>Projects Tile</t>
  </si>
  <si>
    <t xml:space="preserve">-User should change the role from Student/Parent/Teacher/Other to HT &amp; Official.
-User should start any resource.
-User should login with Program manager credentials
</t>
  </si>
  <si>
    <r>
      <rPr>
        <rFont val="Arial"/>
        <color theme="1"/>
      </rPr>
      <t>Verify user should start the resources (</t>
    </r>
    <r>
      <rPr>
        <rFont val="Arial"/>
        <b/>
        <color theme="1"/>
      </rPr>
      <t xml:space="preserve">Project/Observations) </t>
    </r>
    <r>
      <rPr>
        <rFont val="Arial"/>
        <color theme="1"/>
      </rPr>
      <t>immediately, once the role is changed from Student/Parent/Teacher to HT and Officials and also start and profile data should be captured correctly.</t>
    </r>
  </si>
  <si>
    <r>
      <rPr>
        <rFont val="Arial"/>
        <color theme="1"/>
      </rPr>
      <t>1.Login with valid credentials in app
2.Role should be selected as Student/Parent/Teacher/Other
3.Change role from</t>
    </r>
    <r>
      <rPr>
        <rFont val="Arial"/>
        <b/>
        <color theme="1"/>
      </rPr>
      <t xml:space="preserve"> Student//Parent/Teacher/Other to HT &amp; Officials</t>
    </r>
    <r>
      <rPr>
        <rFont val="Arial"/>
        <color theme="1"/>
      </rPr>
      <t xml:space="preserve">
4.After changing the role, immediately start the project/Observation form
5.On portal login with PM credentials 
6.Request CSV's all kinds of project/observations</t>
    </r>
    <r>
      <rPr>
        <rFont val="Arial"/>
        <b/>
        <color theme="1"/>
      </rPr>
      <t xml:space="preserve"> report</t>
    </r>
    <r>
      <rPr>
        <rFont val="Arial"/>
        <color theme="1"/>
      </rPr>
      <t xml:space="preserve"> for started projects/observations
7.Download the CSV report once generated
8.Observe the CSV files data</t>
    </r>
  </si>
  <si>
    <r>
      <rPr>
        <rFont val="Arial"/>
        <color theme="1"/>
      </rPr>
      <t>-Users block name, school name should not show null in respective columns in CSV</t>
    </r>
    <r>
      <rPr>
        <rFont val="Arial"/>
        <b/>
        <color theme="1"/>
      </rPr>
      <t xml:space="preserve"> report of Projects ( Task detail, Status &amp; Filtered Task) 
</t>
    </r>
    <r>
      <rPr>
        <rFont val="Arial"/>
        <color theme="1"/>
      </rPr>
      <t>-Users block name, cluster name, school name should not show null in respective columns in CSV</t>
    </r>
    <r>
      <rPr>
        <rFont val="Arial"/>
        <b/>
        <color theme="1"/>
      </rPr>
      <t xml:space="preserve"> report of Observations (Questions , Status &amp; Domain Criteria)
</t>
    </r>
  </si>
  <si>
    <t>Subash</t>
  </si>
  <si>
    <t>SB-24816</t>
  </si>
  <si>
    <t>Programs Tile</t>
  </si>
  <si>
    <t>Program - Program Details Screen</t>
  </si>
  <si>
    <r>
      <rPr>
        <rFont val="Arial"/>
        <color theme="1"/>
      </rPr>
      <t xml:space="preserve">- User must have received project link.
- User should have installed App.
- Users are </t>
    </r>
    <r>
      <rPr>
        <rFont val="Arial"/>
        <b/>
        <color theme="1"/>
      </rPr>
      <t>targeted</t>
    </r>
    <r>
      <rPr>
        <rFont val="Arial"/>
        <color theme="1"/>
      </rPr>
      <t xml:space="preserve"> users</t>
    </r>
  </si>
  <si>
    <t>To verify user sees the targeted projects in a Program on program listing page.</t>
  </si>
  <si>
    <t>1. Login in to App
2. Select Programs Tile.
3. Select relevant program from list.</t>
  </si>
  <si>
    <t>User sees the project targeted to role &amp; location in program listing screen.</t>
  </si>
  <si>
    <t>17-04-2024</t>
  </si>
  <si>
    <t>Shreejith</t>
  </si>
  <si>
    <t>ED-430</t>
  </si>
  <si>
    <t>Manage learn</t>
  </si>
  <si>
    <t>Program - Program Listing Screen</t>
  </si>
  <si>
    <t>---</t>
  </si>
  <si>
    <t>To verify, User should should see header content , program tiles, etc  on Program Listing Page</t>
  </si>
  <si>
    <t xml:space="preserve">
1. Login to app 
2. Click on Programs tile
</t>
  </si>
  <si>
    <r>
      <rPr>
        <rFont val="Arial"/>
        <color theme="1"/>
      </rPr>
      <t>User lands on Program Listing page and see the following contents:
&gt;Back button on top left corner of the screen
&gt;Header text - Explore Programs
&gt;Subtext - View and participate in educational programs active in your location and designed for the role you selected
&gt;Search Bar
&gt;List of programs if mapped to a selected role and location
&gt;</t>
    </r>
    <r>
      <rPr>
        <rFont val="Arial"/>
        <color rgb="FFFF0000"/>
      </rPr>
      <t>Load more</t>
    </r>
    <r>
      <rPr>
        <rFont val="Arial"/>
        <color theme="1"/>
      </rPr>
      <t xml:space="preserve"> button (</t>
    </r>
    <r>
      <rPr>
        <rFont val="Arial"/>
        <color rgb="FFFF0000"/>
      </rPr>
      <t>Load more</t>
    </r>
    <r>
      <rPr>
        <rFont val="Arial"/>
        <color theme="1"/>
      </rPr>
      <t xml:space="preserve"> button will show if there are more than 25 programs in the listing screen).</t>
    </r>
  </si>
  <si>
    <t>To verify, User lands on home page, when clicked on back button on Program Listing page</t>
  </si>
  <si>
    <t xml:space="preserve">
1. Login to app 
2. Click on Programs tile
3. Click on Back button
</t>
  </si>
  <si>
    <t>- User lands on home page</t>
  </si>
  <si>
    <t xml:space="preserve">
-Atleast 1 program is targeted for the selected role and location</t>
  </si>
  <si>
    <t xml:space="preserve">To verify, header section(yellow section)  should be fixed at the top when user tries to scroll on the programs present </t>
  </si>
  <si>
    <t xml:space="preserve">1. Login to app
2. Click on Programs tile
3. Scroll the screen
</t>
  </si>
  <si>
    <t>- Header section i.e "Explore program to Search bar section" should be fixed at the top
- User should be able to scroll the screen
- User should see all the programs that are mapped to selected role and location on profile.
(The number of tile shown per page should be responsive, based on the device users are using)</t>
  </si>
  <si>
    <t>P3</t>
  </si>
  <si>
    <t>-More than 25 programs are targeted for the user</t>
  </si>
  <si>
    <t>To verify, Upon clicking on 'Load more' some more programs should get displayed and the screen should be scrollable</t>
  </si>
  <si>
    <t xml:space="preserve">1. Login to app
2. Click on Programs tile
3. Click on Load more button
</t>
  </si>
  <si>
    <t>-Some more programs should get displayed and the screen should be scrollable</t>
  </si>
  <si>
    <t>-Lesser than or equal to 25 programs are targeted for the user</t>
  </si>
  <si>
    <t>To verify, Load more button is not present on Program listing page</t>
  </si>
  <si>
    <t xml:space="preserve">1. Login to app
2. Click on Programs tile
</t>
  </si>
  <si>
    <t>- Load more button is not present on Program listing page</t>
  </si>
  <si>
    <t>-Neither user has a targeted program nor has the user joined any program before</t>
  </si>
  <si>
    <t xml:space="preserve">To verify, user should see an message on the screen, if there are if there are no programs for the user. </t>
  </si>
  <si>
    <t>User should see the below message on the screen
“No data found”</t>
  </si>
  <si>
    <t>To verify, Search bar contains Placeholder</t>
  </si>
  <si>
    <t xml:space="preserve">1. Login to app
2. Click on Programs tile 
</t>
  </si>
  <si>
    <r>
      <rPr>
        <rFont val="Arial"/>
        <color theme="1"/>
      </rPr>
      <t>-Search bar should contain placeholder "</t>
    </r>
    <r>
      <rPr>
        <rFont val="Arial"/>
        <color rgb="FFFF0000"/>
      </rPr>
      <t>Search your programs here</t>
    </r>
    <r>
      <rPr>
        <rFont val="Arial"/>
        <color theme="1"/>
      </rPr>
      <t xml:space="preserve">"  
(Search bar should also contain search icon at left corner)
</t>
    </r>
  </si>
  <si>
    <t>To verify,  'X' icon appears at right corner of the search bar and placeholder disappears, when user starts typing</t>
  </si>
  <si>
    <t xml:space="preserve">1. Login to app
2. Click on Programs tile
3. Click on Search bar and start typing
</t>
  </si>
  <si>
    <t xml:space="preserve">- 'X' icon should appear at right corner on search bar)
- Placeholder in search bar should disappear
</t>
  </si>
  <si>
    <t xml:space="preserve">
-Atleast 1 program is targeted for the selected role and location</t>
  </si>
  <si>
    <t>To verify, user should be able to see the Searched results</t>
  </si>
  <si>
    <t>1. Login to app
2. Click on Programs tile
3. Click on Search bar and start typing
(valid string i.e string which is part of program name mapped)</t>
  </si>
  <si>
    <r>
      <rPr>
        <rFont val="Arial"/>
        <color rgb="FF1155CC"/>
        <u/>
      </rPr>
      <t xml:space="preserve">-The search results should show as, I stop typing on the basis of the string. 
-The searched string might be at start, middle or end of the program. 
</t>
    </r>
    <r>
      <rPr>
        <rFont val="Arial"/>
        <color rgb="FFFF0000"/>
        <u/>
      </rPr>
      <t>QA To check below link -</t>
    </r>
    <r>
      <rPr>
        <rFont val="Arial"/>
        <color rgb="FF1155CC"/>
        <u/>
      </rPr>
      <t xml:space="preserve">
</t>
    </r>
    <r>
      <rPr>
        <rFont val="Arial"/>
        <color rgb="FF1155CC"/>
        <u/>
      </rPr>
      <t>Search generic tc's</t>
    </r>
    <r>
      <rPr>
        <rFont val="Arial"/>
        <color rgb="FF1155CC"/>
        <u/>
      </rPr>
      <t xml:space="preserve">
""%a%""</t>
    </r>
  </si>
  <si>
    <t xml:space="preserve">To verify, user should see an message on the screen, if there are No search results found </t>
  </si>
  <si>
    <t>1. Login to app
2. Click on Programs tile
3. Click on search bar and search for the Invalid content(Random special characters,emojis etc.,)
(invalid string i.e string which is not part of any program name mapped)</t>
  </si>
  <si>
    <t>User should see the below message on the screen
“No results found”</t>
  </si>
  <si>
    <t>To verify, when user clicks on 'X" icon on search bar , user should view the expected results.</t>
  </si>
  <si>
    <t xml:space="preserve">1. Login to app
2. Click on Programs tile
3. Click on Search bar and type
4. Click on 'X' icon
</t>
  </si>
  <si>
    <t>- Entered text on search bar should disappear
- "Search your programs here" placeholder should appear 
- User should stay back on program listing page.
- All programs are shown</t>
  </si>
  <si>
    <t xml:space="preserve">
-Atleast 1 program is targeted for the selected role and location
-Program is rolled out after PII feature launch</t>
  </si>
  <si>
    <t>To verify, User should see following contents on each Program tile &amp; clicking on program it should take user to the Program details screen</t>
  </si>
  <si>
    <t xml:space="preserve">1. Login to app
2. Click on Programs tile
</t>
  </si>
  <si>
    <r>
      <rPr>
        <rFont val="Arial"/>
        <color theme="1"/>
      </rPr>
      <t xml:space="preserve">
User should see the below items ON each program tile
&gt;Program name - (eg - Testing program)
&gt;State - (eg - Andhra pradesh, Uttar pradesh)
&gt;Recommended for - (only roles, </t>
    </r>
    <r>
      <rPr>
        <rFont val="Arial"/>
        <b/>
        <color theme="1"/>
      </rPr>
      <t>HT &amp; officials</t>
    </r>
    <r>
      <rPr>
        <rFont val="Arial"/>
        <color theme="1"/>
      </rPr>
      <t xml:space="preserve"> and </t>
    </r>
    <r>
      <rPr>
        <rFont val="Arial"/>
        <b/>
        <color theme="1"/>
      </rPr>
      <t>Teacher</t>
    </r>
    <r>
      <rPr>
        <rFont val="Arial"/>
        <color theme="1"/>
      </rPr>
      <t>)</t>
    </r>
  </si>
  <si>
    <t>18-04-2024</t>
  </si>
  <si>
    <t xml:space="preserve">-To verify, user should land on Program Details page, when clicked on a program 
</t>
  </si>
  <si>
    <t>1. Login to app
2. Click on Programs tile
3. Click on any program</t>
  </si>
  <si>
    <t>- User should land on Program Details page</t>
  </si>
  <si>
    <t xml:space="preserve">
-User has set the subrole as HM which is targeted (like wise QA needs to test for other role and subroles also)</t>
  </si>
  <si>
    <t xml:space="preserve">To verify, If program is targeted to the selected role and location then user should be able to see the Targeted program(s) in programs tile </t>
  </si>
  <si>
    <t xml:space="preserve">1. Login to app
2. Click on Profile icon and select a targeted profile
3. Click on Programs tile
</t>
  </si>
  <si>
    <r>
      <rPr>
        <rFont val="Arial"/>
        <color theme="1"/>
      </rPr>
      <t>-User should be able to see targeted program(s) in programs tile</t>
    </r>
    <r>
      <rPr>
        <rFont val="Arial"/>
        <b/>
        <color theme="1"/>
      </rPr>
      <t xml:space="preserve"> (Targeted program should always show in the listing page)
</t>
    </r>
    <r>
      <rPr>
        <rFont val="Arial"/>
        <color theme="1"/>
      </rPr>
      <t xml:space="preserve">
-User should be able to access/click on the program
(For eg - Program ABC is targeted i,e mapped to HM and user should see Program ABC in the listing screen,
Program HIJKL is non targeted, i,e mapped to DEO, user should NOT see in the program listing screen)</t>
    </r>
  </si>
  <si>
    <t xml:space="preserve"> 
-User must have joined the program from targeted profile</t>
  </si>
  <si>
    <t>-To verify, an error message come up, when user has joined the program and shifted to non-targeted profile without starting any resource(s)</t>
  </si>
  <si>
    <t xml:space="preserve">1. Login to app
2. Click on Profile icon and select a targeted profile
3. Click on Programs tile
4. Pick a program and Join the program
5. Do not start any resource
7. Change the profile to NON targeted by clicking on profile icon
8. Come back to Program tile and open the same program
</t>
  </si>
  <si>
    <t>User should see the below error message "Change profile details to view resources of this program</t>
  </si>
  <si>
    <t xml:space="preserve">
-Program(s) are targeted to user</t>
  </si>
  <si>
    <t>Verify that programs are ordered by recently added i.e recently added programs should be shown at the top</t>
  </si>
  <si>
    <t xml:space="preserve">1. Come to home page
2. Click on program tile
</t>
  </si>
  <si>
    <r>
      <rPr>
        <rFont val="Arial"/>
        <color theme="1"/>
      </rPr>
      <t xml:space="preserve">The programs added most recently are listed first and the programs added previously are listed down.
</t>
    </r>
    <r>
      <rPr>
        <rFont val="Arial"/>
        <b/>
        <color theme="1"/>
      </rPr>
      <t>QA needs to connect with Support team to check which program is added recently</t>
    </r>
  </si>
  <si>
    <t>25-04-2024</t>
  </si>
  <si>
    <t xml:space="preserve">
-User should be in targeted role
-User should have joined the program</t>
  </si>
  <si>
    <t xml:space="preserve">To verify, the programs will always be on program listing page, once the user has joined the program and shifted to non targeted profile 
</t>
  </si>
  <si>
    <t xml:space="preserve">
Scenario - 1
1. Login to App
2. Click on programs tile
---
Scenario - 2
1. Login to the App
2. Click on Programs tile
3. Start any of the resources form targeted profile
4. Change the role to Non targeted
5. Go back to programs tile
6. observe the Started program / resource</t>
  </si>
  <si>
    <t>-Joined program should be in program listing page</t>
  </si>
  <si>
    <t>ED-431</t>
  </si>
  <si>
    <t xml:space="preserve">
-User should not have joined the program</t>
  </si>
  <si>
    <t>To Verify, Program name is seen on the top section of the program details page</t>
  </si>
  <si>
    <t xml:space="preserve">1. Login to the App
2. Click on the programs tile
3. Open any program
4. Program details page will appear
</t>
  </si>
  <si>
    <t xml:space="preserve">- The top section of the program details page should contain the program name
- The program name should be in bold.
</t>
  </si>
  <si>
    <t xml:space="preserve">
-User should not have joined the program
-Program description should be more than 150 characters</t>
  </si>
  <si>
    <r>
      <rPr>
        <rFont val="Arial"/>
        <color theme="1"/>
      </rPr>
      <t>Verify if user is able to view the description along with '</t>
    </r>
    <r>
      <rPr>
        <rFont val="Arial"/>
        <b/>
        <color theme="1"/>
      </rPr>
      <t>Read more'</t>
    </r>
    <r>
      <rPr>
        <rFont val="Arial"/>
        <color theme="1"/>
      </rPr>
      <t xml:space="preserve"> option in the top section on the program details page</t>
    </r>
  </si>
  <si>
    <t xml:space="preserve">1. Login to the App
2. Click on the programs tile
3. Open any program
4. Program details page will appear
</t>
  </si>
  <si>
    <r>
      <rPr>
        <rFont val="Arial"/>
        <color theme="1"/>
      </rPr>
      <t>- The top section of the program details page should have description and a '</t>
    </r>
    <r>
      <rPr>
        <rFont val="Arial"/>
        <b/>
        <color theme="1"/>
      </rPr>
      <t>Read more'</t>
    </r>
    <r>
      <rPr>
        <rFont val="Arial"/>
        <color theme="1"/>
      </rPr>
      <t xml:space="preserve"> option.
- It should be displayed under the program name
</t>
    </r>
  </si>
  <si>
    <t xml:space="preserve"> 
-User should not have joined the program
-Program description should be more than 150 characters</t>
  </si>
  <si>
    <r>
      <rPr>
        <rFont val="Arial"/>
        <color theme="1"/>
      </rPr>
      <t>Verify if the program description is beyond 150 characters, then the description is completely viewable once the user clicks on '</t>
    </r>
    <r>
      <rPr>
        <rFont val="Arial"/>
        <b/>
        <color theme="1"/>
      </rPr>
      <t>Read more</t>
    </r>
    <r>
      <rPr>
        <rFont val="Arial"/>
        <color theme="1"/>
      </rPr>
      <t>’ option</t>
    </r>
  </si>
  <si>
    <r>
      <rPr>
        <rFont val="Arial"/>
        <color theme="1"/>
      </rPr>
      <t>1. Login to the App
2. Click on the programs tile
3. Open any program
4. Program details page will appear
5. Click on '</t>
    </r>
    <r>
      <rPr>
        <rFont val="Arial"/>
        <b/>
        <color theme="1"/>
      </rPr>
      <t>Read more</t>
    </r>
    <r>
      <rPr>
        <rFont val="Arial"/>
        <color theme="1"/>
      </rPr>
      <t xml:space="preserve">' option in the description </t>
    </r>
  </si>
  <si>
    <r>
      <rPr>
        <rFont val="Arial"/>
        <color theme="1"/>
      </rPr>
      <t>- User should be able to view complete description along with '</t>
    </r>
    <r>
      <rPr>
        <rFont val="Arial"/>
        <b/>
        <color theme="1"/>
      </rPr>
      <t>Read less</t>
    </r>
    <r>
      <rPr>
        <rFont val="Arial"/>
        <color theme="1"/>
      </rPr>
      <t xml:space="preserve">' option
</t>
    </r>
    <r>
      <rPr>
        <rFont val="Arial"/>
        <b/>
        <color rgb="FFFF0000"/>
      </rPr>
      <t>NOTE - check QA comments column</t>
    </r>
  </si>
  <si>
    <t xml:space="preserve">
-User should not have joined the program</t>
  </si>
  <si>
    <r>
      <rPr>
        <rFont val="Arial"/>
        <color theme="1"/>
      </rPr>
      <t>Verify Program description gets minimized once the user clicks on '</t>
    </r>
    <r>
      <rPr>
        <rFont val="Arial"/>
        <b/>
        <color theme="1"/>
      </rPr>
      <t>Read less</t>
    </r>
    <r>
      <rPr>
        <rFont val="Arial"/>
        <color theme="1"/>
      </rPr>
      <t>' option</t>
    </r>
  </si>
  <si>
    <t xml:space="preserve">1. Login to the App
2. Click on the programs tile
3. Open any program
4. Program details page will appear
5. Click on 'Read more' option in the description
6. Click on ' Read less' option in the description
</t>
  </si>
  <si>
    <r>
      <rPr>
        <rFont val="Arial"/>
        <color theme="1"/>
      </rPr>
      <t>- User should be able to view the minimized description along with '</t>
    </r>
    <r>
      <rPr>
        <rFont val="Arial"/>
        <b/>
        <color theme="1"/>
      </rPr>
      <t>Read more</t>
    </r>
    <r>
      <rPr>
        <rFont val="Arial"/>
        <color theme="1"/>
      </rPr>
      <t>' option</t>
    </r>
  </si>
  <si>
    <t xml:space="preserve">
-User should not have joined the program
-Program description should be lesser or equal to 150 characters</t>
  </si>
  <si>
    <r>
      <rPr>
        <rFont val="Arial"/>
        <color theme="1"/>
      </rPr>
      <t>Verify if the description is less than 150 characters then the '</t>
    </r>
    <r>
      <rPr>
        <rFont val="Arial"/>
        <b/>
        <color theme="1"/>
      </rPr>
      <t>Read more</t>
    </r>
    <r>
      <rPr>
        <rFont val="Arial"/>
        <color theme="1"/>
      </rPr>
      <t>' &amp;</t>
    </r>
    <r>
      <rPr>
        <rFont val="Arial"/>
        <b/>
        <color theme="1"/>
      </rPr>
      <t xml:space="preserve"> 'Read less'</t>
    </r>
    <r>
      <rPr>
        <rFont val="Arial"/>
        <color theme="1"/>
      </rPr>
      <t xml:space="preserve"> option will not be available
</t>
    </r>
  </si>
  <si>
    <r>
      <rPr>
        <rFont val="Arial"/>
        <color theme="1"/>
      </rPr>
      <t>- User should not be able to view the '</t>
    </r>
    <r>
      <rPr>
        <rFont val="Arial"/>
        <b/>
        <color theme="1"/>
      </rPr>
      <t xml:space="preserve">Read more' &amp;  'Read less' </t>
    </r>
    <r>
      <rPr>
        <rFont val="Arial"/>
        <color theme="1"/>
      </rPr>
      <t>option</t>
    </r>
  </si>
  <si>
    <t xml:space="preserve">
-User should not have joined the program
-Creator has entered the description in some other languages (Kannada, hindi, odisha etc...)</t>
  </si>
  <si>
    <t>To verify, If the description is in different languages (For eg - Kannada, hindi, odisha etc.. ) then description is readable
To verify, If there is a new line character, then there should not be any overlappings in the UI</t>
  </si>
  <si>
    <t xml:space="preserve">1. Login to the App
2. Click on the programs tile
3. Open program which has new line character and in some other language
4. Program details page will appear
</t>
  </si>
  <si>
    <r>
      <rPr>
        <rFont val="Arial"/>
        <color rgb="FF1155CC"/>
        <u/>
      </rPr>
      <t xml:space="preserve">-User should be able to read the description &amp; description should fit in the mentioned UI
-User should NOT see any overlappings
-QA also needs to verify new line character
-User should see Read more / Read less hyperlink if the description is having more than 150 characters
</t>
    </r>
    <r>
      <rPr>
        <rFont val="Arial"/>
        <color rgb="FFFF0000"/>
        <u/>
      </rPr>
      <t xml:space="preserve">
QA To check below link -</t>
    </r>
    <r>
      <rPr>
        <rFont val="Arial"/>
        <color rgb="FF1155CC"/>
        <u/>
      </rPr>
      <t xml:space="preserve">
</t>
    </r>
    <r>
      <rPr>
        <rFont val="Arial"/>
        <color rgb="FF1155CC"/>
        <u/>
      </rPr>
      <t>Language Generic Tc's</t>
    </r>
  </si>
  <si>
    <t xml:space="preserve">
-User should not have joined the program
- Program must be rolled out after PII functionality launch</t>
  </si>
  <si>
    <t>Verify if user is able to view the 'Join program' button in the program details page</t>
  </si>
  <si>
    <t xml:space="preserve">- User should be able to view the 'Join program' button on the program details page
- 'Join program' button should be enabled by default in blue colour
</t>
  </si>
  <si>
    <r>
      <rPr>
        <rFont val="Arial"/>
        <b/>
        <color theme="1"/>
      </rPr>
      <t xml:space="preserve">
</t>
    </r>
    <r>
      <rPr>
        <rFont val="Arial"/>
        <color theme="1"/>
      </rPr>
      <t xml:space="preserve">-User should not have joined the program
</t>
    </r>
    <r>
      <rPr>
        <rFont val="Arial"/>
        <b/>
        <color theme="1"/>
      </rPr>
      <t>condition 1</t>
    </r>
    <r>
      <rPr>
        <rFont val="Arial"/>
        <color theme="1"/>
      </rPr>
      <t xml:space="preserve">:
-User is using older version on the app (Apart from 6.0)
-User is accessing the previoulsy mapped programs (old programs)
</t>
    </r>
    <r>
      <rPr>
        <rFont val="Arial"/>
        <b/>
        <color theme="1"/>
      </rPr>
      <t xml:space="preserve">
</t>
    </r>
    <r>
      <rPr>
        <rFont val="Arial"/>
        <color theme="1"/>
      </rPr>
      <t xml:space="preserve">
</t>
    </r>
  </si>
  <si>
    <t>Verify if user not able to view the 'Join program' button in the program details page</t>
  </si>
  <si>
    <t xml:space="preserve">- User should not see 'Join program' button on the program details page
</t>
  </si>
  <si>
    <r>
      <rPr>
        <rFont val="Arial"/>
        <color theme="1"/>
      </rPr>
      <t>-User should not have joined the program</t>
    </r>
    <r>
      <rPr>
        <rFont val="Arial"/>
        <b/>
        <color theme="1"/>
      </rPr>
      <t xml:space="preserve">
condition 2:</t>
    </r>
    <r>
      <rPr>
        <rFont val="Arial"/>
        <color theme="1"/>
      </rPr>
      <t xml:space="preserve"> -User is using older version on the app (Apart from 6.0) -User is accessing the Newly mapped programs which has PII feature</t>
    </r>
  </si>
  <si>
    <r>
      <rPr>
        <rFont val="Arial"/>
        <color theme="1"/>
      </rPr>
      <t xml:space="preserve">-User should not have joined the program
</t>
    </r>
    <r>
      <rPr>
        <rFont val="Arial"/>
        <b/>
        <color theme="1"/>
      </rPr>
      <t>condition 3:</t>
    </r>
    <r>
      <rPr>
        <rFont val="Arial"/>
        <color theme="1"/>
      </rPr>
      <t xml:space="preserve"> -User is using the new version i,e 6.0 -User is accessing the previously mapped programs (old programs)</t>
    </r>
  </si>
  <si>
    <t>Program - Join Program /  Pii Pop up</t>
  </si>
  <si>
    <r>
      <rPr>
        <rFont val="Arial"/>
        <color theme="1"/>
      </rPr>
      <t xml:space="preserve">
</t>
    </r>
    <r>
      <rPr>
        <rFont val="Arial"/>
        <b/>
        <color theme="1"/>
      </rPr>
      <t>condition 1:</t>
    </r>
    <r>
      <rPr>
        <rFont val="Arial"/>
        <color theme="1"/>
      </rPr>
      <t xml:space="preserve">
- User is using the new version i,e 6.0
- User should not have joined the program
- User is accessing the Newly mapped programs
</t>
    </r>
  </si>
  <si>
    <t>Verify join Program Pop-up comes up, on clicking on any resources on Program details page</t>
  </si>
  <si>
    <t xml:space="preserve">1. Login to App
2. Click on programs tile
3. Open any program
4. Program details page will appear
5. Click on any resource </t>
  </si>
  <si>
    <t xml:space="preserve">- User should be able to view the 'Join program' pop up </t>
  </si>
  <si>
    <t xml:space="preserve"> ED-431 
</t>
  </si>
  <si>
    <t>- User should not have joined the program
- User is using the new version i,e 6.0
- User is accessing the Newly mapped programs</t>
  </si>
  <si>
    <t>Verify that 'Join program' pop up contains following details:
1. Pop up heading
2. Body text
3. Join program button</t>
  </si>
  <si>
    <t>1.Login to the App
2.Click on the programs tile
3.Open any program
4.Program details page will appear
5.Click on any resources in the filters 
-------
1. Click on Projects tile / Observations tile / Surveys tile
2. Click on resource which is mapped after the PII feature rolled out
3. Observe the Join program pop up</t>
  </si>
  <si>
    <r>
      <rPr>
        <rFont val="Arial"/>
        <color theme="1"/>
      </rPr>
      <t xml:space="preserve">- Join program popup should appear on the screen
- Pop up heading- Join program?
- Body text'- 'Please join (program name) program to view and access all the resources in this program.
for example - Please join UP SLDP program to view and access all the resources in this program.
- 'Join program' button should be in blue colour
</t>
    </r>
    <r>
      <rPr>
        <rFont val="Arial"/>
        <b/>
        <color theme="1"/>
      </rPr>
      <t>NOTE: To be executed from all Tiles i.e Programs,Projects,Observation</t>
    </r>
  </si>
  <si>
    <r>
      <rPr>
        <rFont val="Arial"/>
        <color theme="1"/>
      </rPr>
      <t xml:space="preserve">
-User should not have joined the program
</t>
    </r>
    <r>
      <rPr>
        <rFont val="Arial"/>
        <b/>
        <color theme="1"/>
      </rPr>
      <t>condition 1:</t>
    </r>
    <r>
      <rPr>
        <rFont val="Arial"/>
        <color theme="1"/>
      </rPr>
      <t xml:space="preserve">
- User is using the new version i,e 6.0
- User is accessing the Newly mapped programs</t>
    </r>
  </si>
  <si>
    <t>Verify PII pop-up comes up after clicking on 'Join program' button</t>
  </si>
  <si>
    <t xml:space="preserve">1. Login to the App
2. Click on the programs tile
3. Open any program
4. Program details page will appear
5. Click on 'Join program' button
</t>
  </si>
  <si>
    <t xml:space="preserve">-PII Pop-up comes up
</t>
  </si>
  <si>
    <t xml:space="preserve">
-User should not have joined the program
- Program must be rolled out after  PII functionality launch</t>
  </si>
  <si>
    <t xml:space="preserve">Verify that the PII pop-up is displayed as per the UI
&amp;
Verify that the PII popup is displayed with a message and checkbox that the user has to check
&amp;
Verify that the PII popup is displayed with two buttons 
</t>
  </si>
  <si>
    <t xml:space="preserve">- User should be able to view the below fields:
&gt;Title : “Consent to share details” 
Fields:
&gt; User name
&gt; State
&gt; UserID
&gt; District
&gt; Block
&gt; School ID
&gt; School name
&gt; Mobile No
&gt; Email ID
&gt; External ID
&gt; Info icon with message " You can edit these details from your profile page"
&gt; Checkbox that the user has to check : 
"I consent to share my details with the administrators of this program. All program administrators are bound by the privacy policy and  Terms in their use of my data"
&gt; User should be able to view the 2 buttons:
1. Do not share
2. Share 
</t>
  </si>
  <si>
    <t xml:space="preserve">
-User should have joined the program
-Program must be rolled out after join Program and PII functionality launch</t>
  </si>
  <si>
    <t xml:space="preserve">Verify the PII consent pop-up comes up, when user revists the same program, in which user had not given consent to Share or Do not share, on PII consent Pop-up </t>
  </si>
  <si>
    <t xml:space="preserve">1. Login to the App
2. Click on the programs tile
3. Click on a Program
4. Program details page will appear
5. Click on 'Join program' button
6. PII consent Pop-up appears
7. Close the app or click on device back button, without responding on PII consent Pop-up
8. Open the App
9. Click on the programs tile
10. Click on the same Program
</t>
  </si>
  <si>
    <t>- User should be able to view PII consent pop-up when the user revists the same Program</t>
  </si>
  <si>
    <t xml:space="preserve">
-User should have joined the program
- Program must be rolled out after  PII functionality launch</t>
  </si>
  <si>
    <t xml:space="preserve">Verify if user is able to click on 'Do not share' button and views the expected result </t>
  </si>
  <si>
    <t>1. Login to the App
2. Click on the programs tile
3. Open any program
4. Program details page will appear
5. Click on 'Join program' button
6. Consent to share details popup will appear
7. Click on 'Do not share' option</t>
  </si>
  <si>
    <t>- Users should be able to join the program by clicking on 'Do not share' button
- their PII data for the program will not be available to the Program Manager</t>
  </si>
  <si>
    <t xml:space="preserve">
- User should have joined the program
- Program must be rolled out after join Program and PII functionality launch</t>
  </si>
  <si>
    <t xml:space="preserve">Verify Share button gets enabled, when user checks the checkbox 
</t>
  </si>
  <si>
    <t xml:space="preserve">1. Login to the App
2. Click on the programs tile
3. Open any program
4. Program details page will appear
5. Click on 'Join program' button
6. Consent to share details popup will appear
7. Check the check box
</t>
  </si>
  <si>
    <t>- User should be able to view the enabled 'Share' button after user checks the check box</t>
  </si>
  <si>
    <t xml:space="preserve">
- User should have joined the program
- Program must be rolled out after PII functionality launch</t>
  </si>
  <si>
    <t>Verify if the user is able to click on the 'Share' button and views the expected result</t>
  </si>
  <si>
    <t>1. Login to the App
2. Click on the programs tile
3. Open any program
4. Program details page will appear
5. Click on 'Join program' button
6. Consent to share details popup will appear
7. Check the consent to share checkbox
8. Click on 'Share' option</t>
  </si>
  <si>
    <t>- Users should be able to join the program by clicking on 'Share' button
- their PII data for the program will become available to the Program Managers in the program dashboard after csv reports has been generated.</t>
  </si>
  <si>
    <t xml:space="preserve">
- User should not have joined the program</t>
  </si>
  <si>
    <t xml:space="preserve">Verify if user is able to view the filters in the program details page
</t>
  </si>
  <si>
    <t>- User should be able to view the below filters :
&gt; All (default filter selected)
&gt; Projects 
&gt; Observations
&gt; Survey</t>
  </si>
  <si>
    <t>- User should not have joined the program</t>
  </si>
  <si>
    <t xml:space="preserve">Verify if user is able to select the "All" filter &amp; views the expected result 
</t>
  </si>
  <si>
    <t>Under All filter, collapsed card of all the resource type that are in the program would show up
for eg:
&gt; Projects
&gt; Observations
&gt; Survey</t>
  </si>
  <si>
    <t xml:space="preserve">
- User should not have joined the program
- Program must contain atleast 1 Project resourse</t>
  </si>
  <si>
    <t>Verify if user is able to select "Projects" filter &amp; views the expected result</t>
  </si>
  <si>
    <t xml:space="preserve">1. Login to the App
2. Click on the programs tile
3. Open any program
4. Program details page will appear
5. Select "Projects" filter 
</t>
  </si>
  <si>
    <t>- User should be able to view only "Project" resources,it should show only the card for Project resource type in expanded form with resource list</t>
  </si>
  <si>
    <t xml:space="preserve">
- User should not have joined the program
- Program must contain atleast 1 Observation resourse</t>
  </si>
  <si>
    <t>Verify if user is able to select "Observations" filter &amp; views the expected result</t>
  </si>
  <si>
    <t xml:space="preserve">1. Login to App
2. Click on programs tile
3. Open any program
4. Program details page will appear
5. Select "Observations" filter 
</t>
  </si>
  <si>
    <t>- User should be able to view only "Observation" resources,it should show only the card for Observation resource type in expanded form with resource list</t>
  </si>
  <si>
    <t xml:space="preserve">
- User should not have joined the program
- Program must contain atleast 1 Survey resourse</t>
  </si>
  <si>
    <t>Verify if user is able to select "Survey" filter &amp; views the expected result</t>
  </si>
  <si>
    <t xml:space="preserve">1. Login to App
2. Click on programs tile
3. Open any program
4. Program details page will appear
5. Select "Survey" filter 
</t>
  </si>
  <si>
    <t>- User should be able to view only "Survey" resources,it should show only the card for Survey resource type in expanded form with resource list</t>
  </si>
  <si>
    <t xml:space="preserve">Verify if user is able to minimize the resource type in expanded form
</t>
  </si>
  <si>
    <t>1. Login to App
2. Click on programs tile
3. Open any program
4. Program details page will appear
5. Select Projects / Observations /  Survey filter 
6. Click on upward arrow on expanded form</t>
  </si>
  <si>
    <t xml:space="preserve">- User should be able to view the resources minimized on the selected resource title 
(functionality should work as expected while minimizing and maximizing) </t>
  </si>
  <si>
    <t>Verify if user is able to expand the resource type in collapsed form</t>
  </si>
  <si>
    <t>1. Login to App
2. Click on programs tile
3. Open any program
4. Program details page will appear
5. Select Projects / Observations / Survey filter 
6. Click on downward arrow on collapsed form</t>
  </si>
  <si>
    <t xml:space="preserve">- User should be able to view the resources maximized on the selected resource title 
(functionality should work as expected while minimizing and maximizing) </t>
  </si>
  <si>
    <t xml:space="preserve">
- User should not have joined the program
- There is no resource added for 'Project' filter</t>
  </si>
  <si>
    <t xml:space="preserve">To verify if the user views an error message when there are no resources added for "Projects" </t>
  </si>
  <si>
    <t xml:space="preserve">1. Login to App
2. Click on programs tile
3. Open any program
4. Program details page will appear
5. Click on "Project" filter </t>
  </si>
  <si>
    <t xml:space="preserve">&gt; User should see the below message on the screen for the Projects filter :
" No results found.
There are no projects added to this program"
</t>
  </si>
  <si>
    <t xml:space="preserve">
- User should not have joined the program
- There is no resource added for 'Observations' filter</t>
  </si>
  <si>
    <t>To verify if the user views an error message when there are no resources added for "Observations"</t>
  </si>
  <si>
    <t>1. Login to App
2. Click on programs tile
3. Open any program
4. Program details page will appear
5. Click on "Observations" filter</t>
  </si>
  <si>
    <t xml:space="preserve"> User should see the below message on the screen for Observation filter : " No results found. There are no observations added to this program"</t>
  </si>
  <si>
    <t xml:space="preserve">
- User should not have joined the program
- There is no resource added for 'Survey' filter</t>
  </si>
  <si>
    <t>To verify if the user views an error message when there are no resources added for Survey"</t>
  </si>
  <si>
    <t xml:space="preserve">1. Login to App
2. Click on programs tile
3. Open any program
4. Program details page will appear
5. Click on "Survey" filter </t>
  </si>
  <si>
    <t xml:space="preserve"> User should see the below message on the screen for Survey filter : " No results found. There are no Survey added to this program"</t>
  </si>
  <si>
    <t xml:space="preserve">To verify if the user is able to scroll through the screen resources in program details page
</t>
  </si>
  <si>
    <t>1. Login to the App
2. Click on the programs tile
3. Open any program
4. Program details page will appear
5. Scroll the screen</t>
  </si>
  <si>
    <t xml:space="preserve">
-User should be able to scroll through the screen while the header and top section program name &amp; program details of resource should be fixed at the top 
</t>
  </si>
  <si>
    <t xml:space="preserve">
- User should have joined the program
- Users should select the targeted users (eg: HM, DEO)</t>
  </si>
  <si>
    <t>To verify that once the user has joined the program from targeted profile &amp; views the expected result</t>
  </si>
  <si>
    <t xml:space="preserve">1. Login to the app
2. Click on Profile icon and select a targeted profile
3. Click on Programs tile
</t>
  </si>
  <si>
    <t>-User should have Joined the program / Not joined the program
-Creator should have attached a project with certificate</t>
  </si>
  <si>
    <t>To verify, User should see Certificate label for the projects which has certificate attached</t>
  </si>
  <si>
    <t xml:space="preserve">1. Login to the app
2. Click on Profile icon and select a targeted profile
3. Click on Programs tile
4. Open program which has project with certificate
</t>
  </si>
  <si>
    <t>User should see 'Certificate' label next to the Projects which has certificate</t>
  </si>
  <si>
    <t xml:space="preserve">ED-432
</t>
  </si>
  <si>
    <t xml:space="preserve">
-User should have joined the program</t>
  </si>
  <si>
    <t>Verify that user is able to see a message below the description in Place of Join Program button</t>
  </si>
  <si>
    <t xml:space="preserve">1. Login to App
2. Click on programs tile
3. Open joined program
4. Program details page will appear
</t>
  </si>
  <si>
    <r>
      <rPr>
        <rFont val="Arial"/>
        <color theme="1"/>
      </rPr>
      <t xml:space="preserve">-Below message should be displayed below the description
</t>
    </r>
    <r>
      <rPr>
        <rFont val="Arial"/>
        <b/>
        <color theme="1"/>
      </rPr>
      <t>You have joined this program, please complete the resources by  {end date of the program Month DD, YYYY}</t>
    </r>
  </si>
  <si>
    <t>ED-432</t>
  </si>
  <si>
    <t xml:space="preserve">Verify Read more &amp; Read less flows from ED-431 story TC's </t>
  </si>
  <si>
    <t>QA must execute Read more &amp; Read less flows from ED-431 TC's</t>
  </si>
  <si>
    <t xml:space="preserve">Verify when user has joined the program, join program pop up will not appear when user clicks on the resources (Project/Observation/Survey) </t>
  </si>
  <si>
    <t xml:space="preserve">1. Login to App
2. Click on programs tile
3. Open joined program
4. Program details page will appear 
5. Click on any resource
</t>
  </si>
  <si>
    <t xml:space="preserve">-Join program pop up should not appear
</t>
  </si>
  <si>
    <t>Program - Resource Screen</t>
  </si>
  <si>
    <t>Verify if user clicks on the resources (Project/Observation/Survey) then user is taken to resource page</t>
  </si>
  <si>
    <t xml:space="preserve">1. Login to App
2. Click on programs tile
3. Open joined program
4. Program details page will appear
5. Click on any resource
</t>
  </si>
  <si>
    <t xml:space="preserve">-Resource page will open(Project/Observation/Survey) </t>
  </si>
  <si>
    <t>Program - Profile data sharing dropdown</t>
  </si>
  <si>
    <r>
      <rPr>
        <rFont val="Arial"/>
        <color theme="1"/>
      </rPr>
      <t xml:space="preserve">Verify user is able to see </t>
    </r>
    <r>
      <rPr>
        <rFont val="Arial"/>
        <b/>
        <color theme="1"/>
      </rPr>
      <t>Profile data sharing</t>
    </r>
    <r>
      <rPr>
        <rFont val="Arial"/>
        <color theme="1"/>
      </rPr>
      <t xml:space="preserve"> Dropdown at the bottom of the program details page for joined Program only</t>
    </r>
  </si>
  <si>
    <t xml:space="preserve">1. Login to App
2. Click on programs tile
3. Open joined program
4. Program details page will appear 
</t>
  </si>
  <si>
    <r>
      <rPr>
        <rFont val="Arial"/>
        <color theme="1"/>
      </rPr>
      <t xml:space="preserve">
-</t>
    </r>
    <r>
      <rPr>
        <rFont val="Arial"/>
        <b/>
        <color theme="1"/>
      </rPr>
      <t>Profile data sharing</t>
    </r>
    <r>
      <rPr>
        <rFont val="Arial"/>
        <color theme="1"/>
      </rPr>
      <t xml:space="preserve"> Dropdown with Dropdown arrow should be available at the bottom of the page</t>
    </r>
  </si>
  <si>
    <t xml:space="preserve">
-User should have joined the program
-User should have selected to share their data</t>
  </si>
  <si>
    <t>Verify if user clicks on the dropdown arrow on the profile data sharing tab, edit settings button should appear along with the message</t>
  </si>
  <si>
    <t xml:space="preserve">1. Login to App
2. Click on programs tile
3. Open joined program which has given the consent as Share
4. Program details page will appear 
5. Click on dropdown arrow on the profile data sharing tab
</t>
  </si>
  <si>
    <r>
      <rPr>
        <rFont val="Arial"/>
        <color theme="1"/>
      </rPr>
      <t xml:space="preserve">-Edit settings button should appear
-Below message will appear
</t>
    </r>
    <r>
      <rPr>
        <rFont val="Arial"/>
        <b/>
        <color theme="1"/>
      </rPr>
      <t>PROFILE DATA SHARING IS ON
You have agreed to share your profile details with the program administrator
Last updated on "Date"</t>
    </r>
  </si>
  <si>
    <t xml:space="preserve">
-User should have joined the program
-User should have selected not to share their data</t>
  </si>
  <si>
    <t>Verify if user clicks on the drop down button in the profile data sharing tab, edit settings button should appear along with the message</t>
  </si>
  <si>
    <t>1. Login to App
2. Click on programs tile
3. Open joined program which has given the consent as Do not share
4. Program details page will appear
5. Click on dropdown arrow on the profile data sharing tab</t>
  </si>
  <si>
    <r>
      <rPr>
        <rFont val="Arial"/>
        <color theme="1"/>
      </rPr>
      <t xml:space="preserve">-Edit settings button should appear
-Below message will appear
</t>
    </r>
    <r>
      <rPr>
        <rFont val="Arial"/>
        <b/>
        <color theme="1"/>
      </rPr>
      <t>PROFILE DATA SHARING IS OFF
You have not agreed to share your profile details with the program administrator</t>
    </r>
  </si>
  <si>
    <t>Verify edit settings button gets changed to close button when user clicks on Edit settings button</t>
  </si>
  <si>
    <t>1. Login to App
2. Click on programs tile
3. Open joined program
4. Program details page will appear
5. Click on dropdown arrow on the profile data sharing tab
6. Click on Edit settings button.</t>
  </si>
  <si>
    <t>-Edit settings button should get changed to Close button</t>
  </si>
  <si>
    <t xml:space="preserve">Verify update settings tab gets open with following contents, whens user clicks on Edit settings button </t>
  </si>
  <si>
    <t>Update settings tab contains:
Header: Update settings
(radio button1)Share my profile details
(radio button2)Do not share my profile details
Save Button(Enabled)</t>
  </si>
  <si>
    <t>Verify user can select any one of the below option
1.Share my profile details
2 Do not share my profile details</t>
  </si>
  <si>
    <t>-User should be able to select any one from below options
-Share my profile details
-Do not share my profile details</t>
  </si>
  <si>
    <t xml:space="preserve">
-User should have joined the program
-User should have selected to Share on PII Pop-up</t>
  </si>
  <si>
    <t>Verify that the radio button of share is selected by default in update settings tab</t>
  </si>
  <si>
    <t>1. Login to App
2. Click on programs tile
3. Open joined program
4. Program details page will appear 
5. Click on dropdown arrow on the profile data sharing tab
6. Click on Edit settings button.</t>
  </si>
  <si>
    <t>-Radio button for share should be selected by default</t>
  </si>
  <si>
    <t xml:space="preserve">
-User should have joined the program
-User should have selected Do not share on PII Pop-up</t>
  </si>
  <si>
    <t>Verify that the radio button of do not share is selected by default in update settings tab</t>
  </si>
  <si>
    <t>-Radio button for do not share should be selected by default</t>
  </si>
  <si>
    <t>Verify if user is changing the consent (option) in the update settings tab then PII pop will appear on the screen</t>
  </si>
  <si>
    <t>1. Login to App
2. Click on programs tile
3. Open joined program
4. Program details page will appear
5. Click on drop down button in the profile data sharing tab
6. Click on edit settings button 
7. Update settings tab will open
8. Select the option which is not selected.
9. Click on save</t>
  </si>
  <si>
    <t>-PII pop up should appear when user change the consent in the update settings tab</t>
  </si>
  <si>
    <t xml:space="preserve">
-User should have joined the program
-User should have changed the consent</t>
  </si>
  <si>
    <t>Verify after user changing the consent, in the PII pop up user is able to select "Share" or "Do not share" option</t>
  </si>
  <si>
    <t>1. Login to App
2. Click on programs tile
3. Open joined program
4. Program details page will appear
5. Click on drop down button in the profile data sharing tab
6. Click on edit settings button 
7. Update settings tab will open
8. Select the option which is not selected 
9. Click on save
10. PII pop up appears.</t>
  </si>
  <si>
    <t>-In the PII pop up user should be able to select ''Share or ''Do not share'' option</t>
  </si>
  <si>
    <t>Verify that after user clicks on  "Share" or "Do not share" option toast message appears at the bottom of the screen</t>
  </si>
  <si>
    <t>1. Login to App
2. Click on programs tile
3. Open joined program
4. Program details page will appear
5. Click on drop down button in the profile data sharing tab
6. Click on edit settings button 
7. Update settings tab will open
8. Select the option which is not selected 
9. Click on save
10. PII pop up appears
12. Click on share or do not share.</t>
  </si>
  <si>
    <r>
      <rPr>
        <rFont val="Arial"/>
        <color theme="1"/>
      </rPr>
      <t xml:space="preserve">-Toast message appears as below
</t>
    </r>
    <r>
      <rPr>
        <rFont val="Arial"/>
        <b/>
        <color theme="1"/>
      </rPr>
      <t>"Your data setting has been updated successfully"</t>
    </r>
    <r>
      <rPr>
        <rFont val="Arial"/>
        <color theme="1"/>
      </rPr>
      <t xml:space="preserve">
-User will be on program details page</t>
    </r>
  </si>
  <si>
    <t xml:space="preserve">
-User should have joined the program
-User should not change the consent</t>
  </si>
  <si>
    <t>Verify if user clicks on the save button then toast message appears at the bottom of the screen</t>
  </si>
  <si>
    <t>1. Login to App
2. Click on programs tile
3. Open joined program
4. Program details page will appear 
5. Click on drop down button in the profile data sharing tab
6. Click on edit settings button 
7. Click on save button.</t>
  </si>
  <si>
    <r>
      <rPr>
        <rFont val="Arial"/>
        <b val="0"/>
        <color theme="1"/>
      </rPr>
      <t xml:space="preserve">-Toast message appears as below 
</t>
    </r>
    <r>
      <rPr>
        <rFont val="Arial"/>
        <b/>
        <color theme="1"/>
      </rPr>
      <t>"Your data setting has been updated successfully"</t>
    </r>
  </si>
  <si>
    <t>Verify if user has started any resources of any particular program as targeted user and has shifted to non targeted role then user is able to see only started resources in that program</t>
  </si>
  <si>
    <t>1. Login to the App
2. Click on the programs tile
3. Open joined program
4. Program details page will appear 
5. Start a resource
6. Change role to non targeted
7. Open the same program.</t>
  </si>
  <si>
    <t xml:space="preserve">-User should be able see only started resources of that program </t>
  </si>
  <si>
    <t xml:space="preserve">Verify error message comes up if user has not started any resources of joined program and has shifted to non targeted role
</t>
  </si>
  <si>
    <t>1. Login to the App
2. Click on the programs tile
3. Open joined program
4. Program details page will appear
5. Do not start any resource 
6. Change role to non targeted
7. Open the same program.</t>
  </si>
  <si>
    <r>
      <rPr>
        <rFont val="Arial"/>
        <color theme="1"/>
      </rPr>
      <t>-User should not be able to see any resources of that program
-Instead the following error message will come up - “</t>
    </r>
    <r>
      <rPr>
        <rFont val="Arial"/>
        <b/>
        <color theme="1"/>
      </rPr>
      <t>Change profile details to view resources of this program</t>
    </r>
    <r>
      <rPr>
        <rFont val="Arial"/>
        <color theme="1"/>
      </rPr>
      <t xml:space="preserve">” </t>
    </r>
  </si>
  <si>
    <t>ED-540</t>
  </si>
  <si>
    <r>
      <rPr>
        <rFont val="Arial"/>
        <color theme="1"/>
      </rPr>
      <t xml:space="preserve">-Survey should have been mapped to a program
-Survey should NOT have been expired
</t>
    </r>
    <r>
      <rPr>
        <rFont val="Arial"/>
        <b/>
        <color theme="1"/>
      </rPr>
      <t xml:space="preserve">-User is using the latest app which has PII feature
</t>
    </r>
    <r>
      <rPr>
        <rFont val="Arial"/>
        <color theme="1"/>
      </rPr>
      <t>-User should not have joined the program</t>
    </r>
  </si>
  <si>
    <t>To verify, upon clicking on Join program button, user should see PII pop up</t>
  </si>
  <si>
    <t>1. Login to app
2. Click on Programs tile
3. Open program which has survey resource
4. Click on Join program button</t>
  </si>
  <si>
    <t>PII pop up will appear</t>
  </si>
  <si>
    <t>-Survey should be expired
-User should NOT have joined program</t>
  </si>
  <si>
    <t>To verify,user should see Join program pop up followed by PII popup while accessing the expired surveys (From programs tile)</t>
  </si>
  <si>
    <t xml:space="preserve">1. Click on Programs tile
2. Open survey which has expired survey is mapped
3. Click on Survey dropdown and click on the survey
</t>
  </si>
  <si>
    <t>-Join program pop up will appear followed by PII pop up
-User should abelow message for the expired surveys
"Sorry! the form has expired"</t>
  </si>
  <si>
    <t>ED-542</t>
  </si>
  <si>
    <t>-Login and Teacher role</t>
  </si>
  <si>
    <t>To verify, user should see "Programs" tile under Browse other categories section</t>
  </si>
  <si>
    <t xml:space="preserve">1. Login to the  app as Teacher role
2. On home screen ,scroll down to Browse other categories
</t>
  </si>
  <si>
    <r>
      <rPr>
        <rFont val="Arial"/>
        <color rgb="FF1D1C1D"/>
      </rPr>
      <t xml:space="preserve">-User should see the 'Programs' tile under browse other categories section
-Upon clicking on Programs tile, user should see the list of Programs that are assigned to selected role and location
</t>
    </r>
    <r>
      <rPr>
        <rFont val="Arial"/>
        <b/>
        <color rgb="FF1D1C1D"/>
      </rPr>
      <t>-Note - Program tile should NOT show for older versions of the app</t>
    </r>
  </si>
  <si>
    <t xml:space="preserve">
1. Login to app 
2. Click on Programs tile under browse other categories section
</t>
  </si>
  <si>
    <r>
      <rPr>
        <rFont val="Arial"/>
        <color theme="1"/>
      </rPr>
      <t>User lands on Program Listing page and see the following contents:
&gt;Back button on top left corner of the screen
&gt;Header text - Explore Programs
&gt;Subtext - View and participate in educational programs active in your location and designed for the role you selected
&gt;Search Bar
&gt;List of programs if mapped to a selected role and location
&gt;</t>
    </r>
    <r>
      <rPr>
        <rFont val="Arial"/>
        <color rgb="FFFF0000"/>
      </rPr>
      <t>Load more</t>
    </r>
    <r>
      <rPr>
        <rFont val="Arial"/>
        <color theme="1"/>
      </rPr>
      <t xml:space="preserve"> button (</t>
    </r>
    <r>
      <rPr>
        <rFont val="Arial"/>
        <color rgb="FFFF0000"/>
      </rPr>
      <t>Load more</t>
    </r>
    <r>
      <rPr>
        <rFont val="Arial"/>
        <color theme="1"/>
      </rPr>
      <t xml:space="preserve"> button will show if there are more than 25 programs in the listing screen).</t>
    </r>
  </si>
  <si>
    <t xml:space="preserve">
1. Login to app 
2. Click on Programs tile under browse other categories section
3. Click on Back button
</t>
  </si>
  <si>
    <t xml:space="preserve">1. Login to app
2. Click on Programs tile under browse other categories section
3. Scroll the screen
</t>
  </si>
  <si>
    <t xml:space="preserve">1. Login to app
2. Click on Programs tile under browse other categories section
3. Click on Load more button
</t>
  </si>
  <si>
    <t xml:space="preserve">1. Login to app
2. Click on Programs tile under browse other categories section
</t>
  </si>
  <si>
    <t>19-04-2024</t>
  </si>
  <si>
    <t xml:space="preserve">1. Login to app
2. Click on Programs tile under browse other categories section
</t>
  </si>
  <si>
    <r>
      <rPr>
        <rFont val="Arial"/>
        <color theme="1"/>
      </rPr>
      <t>-Search bar should contain placeholder "</t>
    </r>
    <r>
      <rPr>
        <rFont val="Arial"/>
        <color rgb="FFFF0000"/>
      </rPr>
      <t>Search your programs here</t>
    </r>
    <r>
      <rPr>
        <rFont val="Arial"/>
        <color theme="1"/>
      </rPr>
      <t xml:space="preserve">"  
(Search bar should also contain search icon at left corner)
</t>
    </r>
  </si>
  <si>
    <t xml:space="preserve">1. Login to app
2. Click on Programs tile under browse other categories section
3. Click on Search bar and start typing
</t>
  </si>
  <si>
    <t>1. Login to app
2. Click on Programs tile under browse other categories section
3. Click on Search bar and start typing
(valid string i.e string which is part of program name mapped)</t>
  </si>
  <si>
    <r>
      <rPr>
        <rFont val="Arial"/>
        <color rgb="FF1155CC"/>
        <u/>
      </rPr>
      <t xml:space="preserve">-The search results should show as, I stop typing on the basis of the string. 
-The searched string might be at start, middle or end of the program. 
</t>
    </r>
    <r>
      <rPr>
        <rFont val="Arial"/>
        <color rgb="FFFF0000"/>
        <u/>
      </rPr>
      <t>QA To check below link -</t>
    </r>
    <r>
      <rPr>
        <rFont val="Arial"/>
        <color rgb="FF1155CC"/>
        <u/>
      </rPr>
      <t xml:space="preserve">
</t>
    </r>
    <r>
      <rPr>
        <rFont val="Arial"/>
        <color rgb="FF1155CC"/>
        <u/>
      </rPr>
      <t>Search generic tc's</t>
    </r>
    <r>
      <rPr>
        <rFont val="Arial"/>
        <color rgb="FF1155CC"/>
        <u/>
      </rPr>
      <t xml:space="preserve">
""%a%""</t>
    </r>
  </si>
  <si>
    <t>-Login as Teacher role</t>
  </si>
  <si>
    <t>1. Login to app
2. Click on Programs tile under browse other categories section
3. Click on search bar and search for the Invalid content(Random special characters,emojis etc.,)
(invalid string i.e string which is not part of any program name mapped)</t>
  </si>
  <si>
    <t xml:space="preserve">1. Login to app
2. Click on Programs tile under browse other categories section
3. Click on Search bar and type
4. Click on 'X' icon
</t>
  </si>
  <si>
    <r>
      <rPr>
        <rFont val="Arial"/>
        <color theme="1"/>
      </rPr>
      <t xml:space="preserve">
User should see the below items ON each program tile
&gt;Program name - (eg - Testing program)
&gt;State - (eg - Andhra pradesh, Uttar pradesh)
&gt;Recommended for - (only roles, </t>
    </r>
    <r>
      <rPr>
        <rFont val="Arial"/>
        <b/>
        <color theme="1"/>
      </rPr>
      <t>HT &amp; officials</t>
    </r>
    <r>
      <rPr>
        <rFont val="Arial"/>
        <color theme="1"/>
      </rPr>
      <t xml:space="preserve"> and </t>
    </r>
    <r>
      <rPr>
        <rFont val="Arial"/>
        <b/>
        <color theme="1"/>
      </rPr>
      <t>Teacher</t>
    </r>
    <r>
      <rPr>
        <rFont val="Arial"/>
        <color theme="1"/>
      </rPr>
      <t>)</t>
    </r>
  </si>
  <si>
    <t>1. Login to app
2. Click on Programs tile under browse other categories section
3. Click on any program</t>
  </si>
  <si>
    <t>To verify, If program is targeted to the selected role and location then user should be able to see the Targeted program(s) in programs Listing page</t>
  </si>
  <si>
    <r>
      <rPr>
        <rFont val="Arial"/>
        <color theme="1"/>
      </rPr>
      <t>-User should be able to see targeted program(s) in programs Listing page</t>
    </r>
    <r>
      <rPr>
        <rFont val="Arial"/>
        <b/>
        <color theme="1"/>
      </rPr>
      <t xml:space="preserve"> (Targeted program should always show in the listing page)
</t>
    </r>
    <r>
      <rPr>
        <rFont val="Arial"/>
        <color theme="1"/>
      </rPr>
      <t xml:space="preserve">
-User should be able to access/click on the program
(For eg - Program ABC is targeted, user should see Program ABC in the listing screen,
Program HIJKL is non targeted, user should NOT see in the HIJKL Program listing screen)</t>
    </r>
  </si>
  <si>
    <t xml:space="preserve">
-User must have joined the program from targeted profile
</t>
  </si>
  <si>
    <r>
      <rPr>
        <rFont val="Arial"/>
        <color theme="1"/>
      </rPr>
      <t xml:space="preserve">To verify, User should see only the Started resource(s) in the program details screen, after changing the profile to </t>
    </r>
    <r>
      <rPr>
        <rFont val="Arial"/>
        <b/>
        <color theme="1"/>
      </rPr>
      <t xml:space="preserve">non targeted </t>
    </r>
    <r>
      <rPr>
        <rFont val="Arial"/>
        <color theme="1"/>
      </rPr>
      <t xml:space="preserve"> i.e HT &amp; officials role</t>
    </r>
  </si>
  <si>
    <t>1. Login to app
2. Click on Profile icon and select a targeted profile
3. Click on Programs tile under browse other categories section
4. Open a program which has multiple resource
5. Start any one of the resource
6. Do not start / open other resource(s)
7. Change the profile to NON targeted role i.e HT &amp; officials by clicking profile icon
8. Come back to Program tile and open the same program</t>
  </si>
  <si>
    <r>
      <rPr>
        <rFont val="Arial"/>
        <color theme="1"/>
      </rPr>
      <t xml:space="preserve">-User should see only the Started resource(s)
-The resource which has NOT started should not show up
For eg - There are 2 resources (1 project, 1 Observation)
</t>
    </r>
    <r>
      <rPr>
        <rFont val="Arial"/>
        <b/>
        <color theme="1"/>
      </rPr>
      <t>User has started project (from targeted profile i.e Teacher Role) and not started observation resource
After changing the profile to NON targeted i.e HT &amp; officials, 
User should NOT see Observation  inside the program</t>
    </r>
  </si>
  <si>
    <t>-To verify, an error message come up, when user has joined the program and shifted to non-targeted i.e HT &amp; officials profile without starting any resource(s)</t>
  </si>
  <si>
    <t xml:space="preserve">1. Login to app
2. Click on Profile icon and select a targeted profile
3. Click on Programs tile under browse other categories section
4. Pick a program and Join the program
5. Do not start any resource
7. Change the profile to NON targeted i.e HT and officials by clicking on profile icon
8. Come back to Program tile and open the same program
</t>
  </si>
  <si>
    <t>User should see the below error message
"Change profile details to view resources of this program”</t>
  </si>
  <si>
    <t>-Survey should be mapped to a program and program should be mapped to HT &amp; Officials role only
-User should have started the survey from HT &amp; Officials role</t>
  </si>
  <si>
    <t>To verify, User should be able to consume the survey from teacher role, once the survey is started from HT &amp; Official role</t>
  </si>
  <si>
    <t>1.Login to app as HT &amp; Officials
2.Click on survey tile or program tile and start any survey
3.Change the profile to teacher 
4.Come to home page
5.Click on program tile under browse other categories section
6.Click on survey tab
7.Open the survey (which was started from HT &amp; Officials role)</t>
  </si>
  <si>
    <t>-User should be able to fill the responses and submit the survey</t>
  </si>
  <si>
    <t>-Survey should be mapped to a program and program should be mapped to HT &amp; Officials role only
-User should have not started the survey from HT &amp; Officials role</t>
  </si>
  <si>
    <t>To verify, User should Not see any surveys under Surveys tab from Teacher role</t>
  </si>
  <si>
    <t>1.Login to app as HT &amp; Officials
2. Do not consume any survey through survey tile or program tile 
3.Change the profile to teacher 
4.Come to home page
5.Click on program tile under browse other categories section
6.Click on survey tab</t>
  </si>
  <si>
    <t>-User should not be able to see any survey under survey tab</t>
  </si>
  <si>
    <t>To verify, user should see "No results found" message under survey tab</t>
  </si>
  <si>
    <t>1.Login to app as HT &amp; Officials
2.Do not consume any survey through survey tile or program tile 
3.Change the profile to teacher 
4.Come to home page
5.Click on program tile under browse other categories section
6.Click on survey tab</t>
  </si>
  <si>
    <t>-"No data found" message should be shown under survey tab</t>
  </si>
  <si>
    <t xml:space="preserve">1. Come to home page
2. Click on program tile under browse other categories section
</t>
  </si>
  <si>
    <r>
      <rPr>
        <rFont val="Arial"/>
        <color theme="1"/>
      </rPr>
      <t xml:space="preserve">The programs added most recently are listed first and the programs added previously are listed down.
</t>
    </r>
    <r>
      <rPr>
        <rFont val="Arial"/>
        <b/>
        <color theme="1"/>
      </rPr>
      <t>QA needs to connect with Support team to check which program is added recently</t>
    </r>
  </si>
  <si>
    <t xml:space="preserve">To verify, the programs will always be on program listing page, once the user has joined the program and shifted to non targeted profile i.e HT &amp; officials 
</t>
  </si>
  <si>
    <t xml:space="preserve">
Scenario - 1
1. Login to App
2. Click on programs tile under browse other categories section
---
Scenario - 2
1. Login to the App
2. Click on Programs tile under browse other categories section
3. Start any of the resources form targeted profile
4. Change the role to Non targeted i.e HT &amp; officials
5. Go back to programs tile
6. observe the Started program / resource</t>
  </si>
  <si>
    <t xml:space="preserve">1. Login to the App
2. Click on the programs tile under browse other categories section
3. Open any program
4. Program details page will appear
</t>
  </si>
  <si>
    <r>
      <rPr>
        <rFont val="Arial"/>
        <color theme="1"/>
      </rPr>
      <t>Verify if user is able to view the description along with '</t>
    </r>
    <r>
      <rPr>
        <rFont val="Arial"/>
        <b/>
        <color theme="1"/>
      </rPr>
      <t>Read more'</t>
    </r>
    <r>
      <rPr>
        <rFont val="Arial"/>
        <color theme="1"/>
      </rPr>
      <t xml:space="preserve"> option in the top section on the program details page</t>
    </r>
  </si>
  <si>
    <t xml:space="preserve">1. Login to the App
2. Click on the programs tile under browse other categories section
3. Open any program
4. Program details page will appear
</t>
  </si>
  <si>
    <r>
      <rPr>
        <rFont val="Arial"/>
        <color theme="1"/>
      </rPr>
      <t>- The top section of the program details page should have  description and a '</t>
    </r>
    <r>
      <rPr>
        <rFont val="Arial"/>
        <b/>
        <color theme="1"/>
      </rPr>
      <t>Read more'</t>
    </r>
    <r>
      <rPr>
        <rFont val="Arial"/>
        <color theme="1"/>
      </rPr>
      <t xml:space="preserve"> option.
- It should be displayed under the program name
</t>
    </r>
  </si>
  <si>
    <r>
      <rPr>
        <rFont val="Arial"/>
        <color theme="1"/>
      </rPr>
      <t>Verify if the program description is beyond 150 characters, then the description is completely viewable once the user clicks on '</t>
    </r>
    <r>
      <rPr>
        <rFont val="Arial"/>
        <b/>
        <color theme="1"/>
      </rPr>
      <t>Read more</t>
    </r>
    <r>
      <rPr>
        <rFont val="Arial"/>
        <color theme="1"/>
      </rPr>
      <t>’ option</t>
    </r>
  </si>
  <si>
    <r>
      <rPr>
        <rFont val="Arial"/>
        <color theme="1"/>
      </rPr>
      <t>1. Login to the App
2. Click on the programs tile under browse other categories section
3. Open any program
4. Program details page will appear
5. Click on '</t>
    </r>
    <r>
      <rPr>
        <rFont val="Arial"/>
        <b/>
        <color theme="1"/>
      </rPr>
      <t>Read more</t>
    </r>
    <r>
      <rPr>
        <rFont val="Arial"/>
        <color theme="1"/>
      </rPr>
      <t xml:space="preserve">' option in the description </t>
    </r>
  </si>
  <si>
    <r>
      <rPr>
        <rFont val="Arial"/>
        <color theme="1"/>
      </rPr>
      <t>- User should be able to view complete description along with '</t>
    </r>
    <r>
      <rPr>
        <rFont val="Arial"/>
        <b/>
        <color theme="1"/>
      </rPr>
      <t>Read less</t>
    </r>
    <r>
      <rPr>
        <rFont val="Arial"/>
        <color theme="1"/>
      </rPr>
      <t xml:space="preserve">' option
</t>
    </r>
    <r>
      <rPr>
        <rFont val="Arial"/>
        <b/>
        <color rgb="FFFF0000"/>
      </rPr>
      <t>NOTE - check QA comments column</t>
    </r>
  </si>
  <si>
    <r>
      <rPr>
        <rFont val="Arial"/>
        <color theme="1"/>
      </rPr>
      <t>Verify Program description gets minimized once the user clicks on '</t>
    </r>
    <r>
      <rPr>
        <rFont val="Arial"/>
        <b/>
        <color theme="1"/>
      </rPr>
      <t>Read less</t>
    </r>
    <r>
      <rPr>
        <rFont val="Arial"/>
        <color theme="1"/>
      </rPr>
      <t>' option</t>
    </r>
  </si>
  <si>
    <t xml:space="preserve">1. Login to the App
2. Click on the programs tile under browse other categories section
3. Open any program
4. Program details page will appear
5. Click on 'Read more' option in the description
6. Click on ' Read less' option in the description
</t>
  </si>
  <si>
    <r>
      <rPr>
        <rFont val="Arial"/>
        <color theme="1"/>
      </rPr>
      <t>- User should be able to view the minimized description along with '</t>
    </r>
    <r>
      <rPr>
        <rFont val="Arial"/>
        <b/>
        <color theme="1"/>
      </rPr>
      <t>Read more</t>
    </r>
    <r>
      <rPr>
        <rFont val="Arial"/>
        <color theme="1"/>
      </rPr>
      <t>' option</t>
    </r>
  </si>
  <si>
    <r>
      <rPr>
        <rFont val="Arial"/>
        <color theme="1"/>
      </rPr>
      <t>Verify if the description is less than 150 characters then the '</t>
    </r>
    <r>
      <rPr>
        <rFont val="Arial"/>
        <b/>
        <color theme="1"/>
      </rPr>
      <t>Read more</t>
    </r>
    <r>
      <rPr>
        <rFont val="Arial"/>
        <color theme="1"/>
      </rPr>
      <t xml:space="preserve">' option will not be available
</t>
    </r>
  </si>
  <si>
    <r>
      <rPr>
        <rFont val="Arial"/>
        <color theme="1"/>
      </rPr>
      <t>- User should not be able to view the '</t>
    </r>
    <r>
      <rPr>
        <rFont val="Arial"/>
        <b/>
        <color theme="1"/>
      </rPr>
      <t xml:space="preserve">Read more' </t>
    </r>
    <r>
      <rPr>
        <rFont val="Arial"/>
        <color theme="1"/>
      </rPr>
      <t>option</t>
    </r>
  </si>
  <si>
    <t xml:space="preserve">1. Login to the App
2. Click on the programs tile under browse other categories section
3. Open program which has new line character and in some other language
4. Program details page will appear
</t>
  </si>
  <si>
    <r>
      <rPr>
        <rFont val="Arial"/>
        <color rgb="FF1155CC"/>
        <u/>
      </rPr>
      <t xml:space="preserve">-User should be able to read the description &amp; description should fit in the mentioned UI
-User should NOT see any overlappings
-QA also needs to verify new line character
-User should see Read more / Read less hyperlink if the description is having more than 150 characters
</t>
    </r>
    <r>
      <rPr>
        <rFont val="Arial"/>
        <color rgb="FFFF0000"/>
        <u/>
      </rPr>
      <t xml:space="preserve">
QA To check below link -</t>
    </r>
    <r>
      <rPr>
        <rFont val="Arial"/>
        <color rgb="FF1155CC"/>
        <u/>
      </rPr>
      <t xml:space="preserve">
</t>
    </r>
    <r>
      <rPr>
        <rFont val="Arial"/>
        <color rgb="FF1155CC"/>
        <u/>
      </rPr>
      <t>Language Generic Tc's</t>
    </r>
  </si>
  <si>
    <r>
      <rPr>
        <rFont val="Arial"/>
        <b/>
        <color theme="1"/>
      </rPr>
      <t xml:space="preserve">
</t>
    </r>
    <r>
      <rPr>
        <rFont val="Arial"/>
        <color theme="1"/>
      </rPr>
      <t xml:space="preserve">-User should not have joined the program
</t>
    </r>
    <r>
      <rPr>
        <rFont val="Arial"/>
        <b/>
        <color theme="1"/>
      </rPr>
      <t>condition 1</t>
    </r>
    <r>
      <rPr>
        <rFont val="Arial"/>
        <color theme="1"/>
      </rPr>
      <t xml:space="preserve">:
-User is using older version on the app (Apart from 6.0)
-User is accessing the previoulsy mapped programs (old programs)
</t>
    </r>
    <r>
      <rPr>
        <rFont val="Arial"/>
        <b/>
        <color theme="1"/>
      </rPr>
      <t xml:space="preserve">
</t>
    </r>
    <r>
      <rPr>
        <rFont val="Arial"/>
        <color theme="1"/>
      </rPr>
      <t xml:space="preserve">
</t>
    </r>
  </si>
  <si>
    <t>https://project-sunbird.atlassian.net/browse/ED-2382</t>
  </si>
  <si>
    <r>
      <rPr>
        <rFont val="Arial"/>
        <color theme="1"/>
      </rPr>
      <t>-User should not have joined the program</t>
    </r>
    <r>
      <rPr>
        <rFont val="Arial"/>
        <b/>
        <color theme="1"/>
      </rPr>
      <t xml:space="preserve">
condition 2:</t>
    </r>
    <r>
      <rPr>
        <rFont val="Arial"/>
        <color theme="1"/>
      </rPr>
      <t xml:space="preserve"> -User is using older version on the app (Apart from 6.0) -User is accessing the Newly mapped programs which has PII feature</t>
    </r>
  </si>
  <si>
    <r>
      <rPr>
        <rFont val="Arial"/>
        <color theme="1"/>
      </rPr>
      <t xml:space="preserve">-User should not have joined the program
</t>
    </r>
    <r>
      <rPr>
        <rFont val="Arial"/>
        <b/>
        <color theme="1"/>
      </rPr>
      <t>condition 3:</t>
    </r>
    <r>
      <rPr>
        <rFont val="Arial"/>
        <color theme="1"/>
      </rPr>
      <t xml:space="preserve"> -User is using the new version i,e 6.0 -User is accessing the previously mapped programs (old programs)</t>
    </r>
  </si>
  <si>
    <r>
      <rPr>
        <rFont val="Arial"/>
        <color theme="1"/>
      </rPr>
      <t xml:space="preserve">
</t>
    </r>
    <r>
      <rPr>
        <rFont val="Arial"/>
        <b/>
        <color theme="1"/>
      </rPr>
      <t>condition 1:</t>
    </r>
    <r>
      <rPr>
        <rFont val="Arial"/>
        <color theme="1"/>
      </rPr>
      <t xml:space="preserve">
- User is using the new version i,e 6.0
- User should not have joined the program
- User is accessing the Newly mapped programs
</t>
    </r>
  </si>
  <si>
    <t xml:space="preserve">1. Login to App
2. Click on programs tile under browse other categories section
3. Open any program
4. Program details page will appear
5. Click on any resource </t>
  </si>
  <si>
    <t>1.Login to the App
2.Click on the programs tile under browse other categories section
3.Open any program
4.Program details page will appear
5.Click on any resources in the filters 
-------
1. Click on Projects tile / Observations tile 
2. Click on resource which is mapped after the PII feature rolled out
3. Observe the Join program pop up</t>
  </si>
  <si>
    <r>
      <rPr>
        <rFont val="Arial"/>
        <color theme="1"/>
      </rPr>
      <t xml:space="preserve">- Join program popup should appear on the screen
- Pop up heading- Join program?
- Body text'- 'Please join (program name) program to view and access all the resources in this program.
for example - Please join UP SLDP program to view and access all the resources in this program.
- 'Join program' button should be in blue colour
</t>
    </r>
    <r>
      <rPr>
        <rFont val="Arial"/>
        <b/>
        <color theme="1"/>
      </rPr>
      <t xml:space="preserve">
NOTE: To be executed from all Tiles i.e Programs,Projects,Observation</t>
    </r>
  </si>
  <si>
    <r>
      <rPr>
        <rFont val="Arial"/>
        <color theme="1"/>
      </rPr>
      <t xml:space="preserve">
-User should not have joined the program
</t>
    </r>
    <r>
      <rPr>
        <rFont val="Arial"/>
        <b/>
        <color theme="1"/>
      </rPr>
      <t>condition 1:</t>
    </r>
    <r>
      <rPr>
        <rFont val="Arial"/>
        <color theme="1"/>
      </rPr>
      <t xml:space="preserve">
- User is using the new version i,e 6.0
- User is accessing the Newly mapped programs</t>
    </r>
  </si>
  <si>
    <t xml:space="preserve">1. Login to the App
2. Click on the programs tile under browse other categories section
3. Open any program
4. Program details page will appear
5. Click on 'Join program' button
</t>
  </si>
  <si>
    <t xml:space="preserve">
-User should not have joined the program
-Program must be rolled out after join Program and PII functionality launch</t>
  </si>
  <si>
    <t xml:space="preserve">1. Login to the App
2. Click on the programs tile under browse other categories section
3. Click on a Program
4. Program details page will appear
5. Click on 'Join program' button
6. PII consent Pop-up appears
7. Close the app or click on device back button, without responding on PII consent Pop-up
8. Open the App
9. Click on the programs tile 
10. Click on the same Program
</t>
  </si>
  <si>
    <t>1. Login to the App
2. Click on the programs tile under browse other categories section
3. Open any program
4. Program details page will appear
5. Click on 'Join program' button
6. Consent to share details popup will appear
7. Click on 'Do not share' option</t>
  </si>
  <si>
    <t xml:space="preserve">
- User should not have joined the program
- Program must be rolled out after join Program and PII functionality launch</t>
  </si>
  <si>
    <t xml:space="preserve">1. Login to the App
2. Click on the programs tile under browse other categories section
3. Open any program
4. Program details page will appear
5. Click on 'Join program' button
6. Consent to share details popup will appear
7. Check the check box
</t>
  </si>
  <si>
    <t xml:space="preserve">
- User should not have joined the program
- Program must be rolled out after PII functionality launch</t>
  </si>
  <si>
    <t>1. Login to the App
2. Click on the programs tile under browse other categories section
3. Open any program
4. Program details page will appear
5. Click on 'Join program' button
6. Consent to share details popup will appear
7. Check the consent to share checkbox
8.  Click on 'Share' option</t>
  </si>
  <si>
    <t>- User should be able to view the below filters :
&gt; All (default filter selected)
&gt; Projects 
&gt; Observations
&gt; Surveys</t>
  </si>
  <si>
    <t>Under All filter, collapsed card of all the resource type that are in the program would show up
for eg:
&gt; Projects
&gt; Observations
&gt; Surveys</t>
  </si>
  <si>
    <t xml:space="preserve">1. Login to the App
2. Click on the programs tile under browse other categories section
3. Open any program
4. Program details page will appear
5. Select "Projects" filter 
</t>
  </si>
  <si>
    <t xml:space="preserve">1. Login to App
2. Click on programs tile under browse other categories section
3. Open any program
4. Program details page will appear
5. Select "Observations" filter 
</t>
  </si>
  <si>
    <t>1. Login to App
2. Click on programs tile under browse other categories section
3. Open any program
4. Program details page will appear
5. Select Projects / Observations  filter 
6. Click on upward arrow on expanded form</t>
  </si>
  <si>
    <t>1. Login to App
2. Click on programs tile under browse other categories section
3. Open any program
4. Program details page will appear
5. Select Projects / Observations filter 
6. Click on downward arrow on collapsed form</t>
  </si>
  <si>
    <t xml:space="preserve">1. Login to App
2. Click on programs tile under browse other categories section
3. Open any program
4. Program details page will appear
5. Click on "Project" filter </t>
  </si>
  <si>
    <t>1. Login to App
2. Click on programs tile under browse other categories section
3. Open any program
4. Program details page will appear
5. Click on "Observations" filter</t>
  </si>
  <si>
    <t>1. Login to the App
2. Click on the programs tile under browse other categories section
3. Open any program
4. Program details page will appear
5. Scroll the screen</t>
  </si>
  <si>
    <t xml:space="preserve">
- User should have joined the program
</t>
  </si>
  <si>
    <t xml:space="preserve">1. Login to the app
2. Click on Programs tile under browse other categories section
</t>
  </si>
  <si>
    <t xml:space="preserve">1. Login to the app
2. Click on Programs tile under browse other categories section
3. Open program which has project with certificate
</t>
  </si>
  <si>
    <t xml:space="preserve">1. Login to App
2. Click on programs tile under browse other categories section
3. Open joined program
4. Program details page will appear
</t>
  </si>
  <si>
    <r>
      <rPr>
        <rFont val="Arial"/>
        <color theme="1"/>
      </rPr>
      <t xml:space="preserve">-Below message should be displayed below the description
</t>
    </r>
    <r>
      <rPr>
        <rFont val="Arial"/>
        <b/>
        <color theme="1"/>
      </rPr>
      <t>You have joined this program, please complete the resources by  {end date of the program}</t>
    </r>
  </si>
  <si>
    <t xml:space="preserve">Verify Read more &amp; Read less flows  </t>
  </si>
  <si>
    <t>QA must execute Read more &amp; Read less flows</t>
  </si>
  <si>
    <t xml:space="preserve">Verify when user has joined the program, join program pop up will not appear when user clicks on the resources (Project/Observation) </t>
  </si>
  <si>
    <t xml:space="preserve">1. Login to App
2. Click on programs tile under browse other categories section
3. Open joined program
4. Program details page will appear 
5. Click on any resource
</t>
  </si>
  <si>
    <t>Verify if user clicks on the resources (Project/Observation) then user is taken to resource page</t>
  </si>
  <si>
    <t xml:space="preserve">1. Login to App
2. Click on programs tile under browse other categories section
3. Open joined program
4. Program details page will appear
5. Click on any resource
</t>
  </si>
  <si>
    <t xml:space="preserve">-Resource page will open(Project/Observation) </t>
  </si>
  <si>
    <r>
      <rPr>
        <rFont val="Arial"/>
        <color theme="1"/>
      </rPr>
      <t xml:space="preserve">Verify user is able to see </t>
    </r>
    <r>
      <rPr>
        <rFont val="Arial"/>
        <b/>
        <color theme="1"/>
      </rPr>
      <t>Profile data sharing</t>
    </r>
    <r>
      <rPr>
        <rFont val="Arial"/>
        <color theme="1"/>
      </rPr>
      <t xml:space="preserve"> Dropdown at the bottom of the program details page for joined Program only</t>
    </r>
  </si>
  <si>
    <t xml:space="preserve">1. Login to App
2. Click on programs tile under browse other categories section
3. Open joined program
4. Program details page will appear 
</t>
  </si>
  <si>
    <r>
      <rPr>
        <rFont val="Arial"/>
        <color theme="1"/>
      </rPr>
      <t xml:space="preserve">
-</t>
    </r>
    <r>
      <rPr>
        <rFont val="Arial"/>
        <b/>
        <color theme="1"/>
      </rPr>
      <t>Profile data sharing</t>
    </r>
    <r>
      <rPr>
        <rFont val="Arial"/>
        <color theme="1"/>
      </rPr>
      <t xml:space="preserve"> Dropdown with Dropdown arrow should be available at the bottom of the page</t>
    </r>
  </si>
  <si>
    <t xml:space="preserve">1. Login to App
2. Click on programs tile under browse other categories section
3. Open joined program
4. Program details page will appear 
5. Click on dropdown arrow on the profile data sharing tab
</t>
  </si>
  <si>
    <r>
      <rPr>
        <rFont val="Arial"/>
        <color theme="1"/>
      </rPr>
      <t xml:space="preserve">-Edit settings button should appear
-Below message will appear
</t>
    </r>
    <r>
      <rPr>
        <rFont val="Arial"/>
        <b/>
        <color theme="1"/>
      </rPr>
      <t>PROFILE DATA SHARING IS ON
You have agreed to share your profile details with the program administrator
Last updated on "Date"</t>
    </r>
  </si>
  <si>
    <t>1. Login to App
2. Click on programs tile under browse other categories section
3. Open joined program
4. Program details page will appear
5. Click on dropdown arrow on the profile data sharing tab</t>
  </si>
  <si>
    <r>
      <rPr>
        <rFont val="Arial"/>
        <color theme="1"/>
      </rPr>
      <t xml:space="preserve">-Edit settings button should appear
-Below message will appear
</t>
    </r>
    <r>
      <rPr>
        <rFont val="Arial"/>
        <b/>
        <color theme="1"/>
      </rPr>
      <t>PROFILE DATA SHARING IS OFF
You have not agreed to share your profile details with the program administrator</t>
    </r>
  </si>
  <si>
    <t>1. Login to App
2. Click on programs tile under browse other categories section
3. Open joined program
4. Program details page will appear
5. Click on dropdown arrow on the profile data sharing tab
6. Click on Edit settings button.</t>
  </si>
  <si>
    <t>1. Login to App
2. Click on programs tile under browse other categories section
3. Open joined program
4. Program details page will appear 
5. Click on dropdown arrow on the profile data sharing tab
6. Click on Edit settings button.</t>
  </si>
  <si>
    <t>1. Login to App
2. Click on programs tile under browse other categories section
3. Open joined program
4. Program details page will appear
5. Click on drop down button in the profile data sharing tab
6. Click on edit settings button 
7. Update settings tab will open
8. Select the option which is not selected.</t>
  </si>
  <si>
    <t>1. Login to App
2. Click on programs tile under browse other categories section
3. Open joined program
4. Program details page will appear
5. Click on drop down button in the profile data sharing tab
6. Click on edit settings button 
7. Update settings tab will open
8. Select the option which is not selected 
9. Click on save
10. PII pop up appears.</t>
  </si>
  <si>
    <t>1. Login to App
2. Click on programs tile under browse other categories section
3. Open joined program
4. Program details page will appear
5. Click on drop down button in the profile data sharing tab
6. Click on edit settings button 
7. Update settings tab will open
8. Select the option which is not selected 
9. Click on save
10. PII pop up appears
12. Click on share or do not share.</t>
  </si>
  <si>
    <r>
      <rPr>
        <rFont val="Arial"/>
        <color theme="1"/>
      </rPr>
      <t xml:space="preserve">-Toast message appears as below
</t>
    </r>
    <r>
      <rPr>
        <rFont val="Arial"/>
        <b/>
        <color theme="1"/>
      </rPr>
      <t>"Your data settings has been updated successfully"</t>
    </r>
    <r>
      <rPr>
        <rFont val="Arial"/>
        <color theme="1"/>
      </rPr>
      <t xml:space="preserve">
-User will be on program details page</t>
    </r>
  </si>
  <si>
    <t>1. Login to App
2. Click on programs tile under browse other categories section
3. Open joined program
4. Program details page will appear 
5. Click on drop down button in the profile data sharing tab
6. Click on edit settings button 
7. Click on save button.</t>
  </si>
  <si>
    <r>
      <rPr>
        <rFont val="Arial"/>
        <b val="0"/>
        <color theme="1"/>
      </rPr>
      <t xml:space="preserve">-Toast message appears as below 
</t>
    </r>
    <r>
      <rPr>
        <rFont val="Arial"/>
        <b/>
        <color theme="1"/>
      </rPr>
      <t>"Your data settings submitted successfully"</t>
    </r>
  </si>
  <si>
    <t>Verify if user has started any resources of any particular program and has shifted to non targeted role  i.e HT &amp; officials then user is able to see only started resources in that program</t>
  </si>
  <si>
    <t>1. Login to the App
2. Click on the programs tile under browse other categories section
3. Open joined program
4. Program details page will appear 
5. Start a resource
6. Change role to non targeted  i.e HT &amp; officials 
7. Open the same program.</t>
  </si>
  <si>
    <t xml:space="preserve">Verify error message comes up if user has not started any resources of joined program and has shifted to non targeted role  i.e HT &amp; officials 
</t>
  </si>
  <si>
    <t>1. Login to the App
2. Click on the programs tile under browse other categories section
3. Open joined program
4. Program details page will appear
5. Do not start any resource 
6. Change role to non targeted  i.e HT &amp; officials 
7. Open the same program.</t>
  </si>
  <si>
    <r>
      <rPr>
        <rFont val="Arial"/>
        <color theme="1"/>
      </rPr>
      <t>-User should not be able to see any resources of that program
-Instead the following error message will come up - “</t>
    </r>
    <r>
      <rPr>
        <rFont val="Arial"/>
        <b/>
        <color theme="1"/>
      </rPr>
      <t>Change profile details to view resources of this program</t>
    </r>
    <r>
      <rPr>
        <rFont val="Arial"/>
        <color theme="1"/>
      </rPr>
      <t xml:space="preserve">” </t>
    </r>
  </si>
  <si>
    <t xml:space="preserve">-Survey is mapped to a program
</t>
  </si>
  <si>
    <t>To verify If the program with survey is mapped to HT &amp; officials then the same program should NOT get mapped to Teacher role</t>
  </si>
  <si>
    <t>1. Login to the App as HT &amp; Official role
2. Click on the programs tile 
3. Open program which has Survey resource
4. Change role to Teacher
5. Click on Program tile under browse other categories</t>
  </si>
  <si>
    <r>
      <rPr>
        <rFont val="Arial"/>
        <color rgb="FFFF0000"/>
      </rPr>
      <t xml:space="preserve">-QA Team need to check with Support team whether the program is mapped to Teacher </t>
    </r>
    <r>
      <rPr>
        <rFont val="Arial"/>
        <color rgb="FFFF0000"/>
      </rPr>
      <t xml:space="preserve">
- Support team should reject the email from QA / End users ( Implementation team to take care of this).
-The program which has survey should NOT be seen in the Teacher role</t>
    </r>
  </si>
  <si>
    <r>
      <rPr>
        <rFont val="Arial"/>
        <color theme="1"/>
      </rPr>
      <t xml:space="preserve">-Survey is mapped to a program for </t>
    </r>
    <r>
      <rPr>
        <rFont val="Arial"/>
        <b/>
        <color theme="1"/>
      </rPr>
      <t>HT &amp; Official role.</t>
    </r>
    <r>
      <rPr>
        <rFont val="Arial"/>
        <color theme="1"/>
      </rPr>
      <t xml:space="preserve">
-User should have joined the program</t>
    </r>
  </si>
  <si>
    <r>
      <rPr>
        <rFont val="Arial"/>
        <color rgb="FFFF0000"/>
      </rPr>
      <t xml:space="preserve">-QA Team need to check with Support team whether the program is mapped to Teacher 
</t>
    </r>
    <r>
      <rPr>
        <rFont val="Arial"/>
        <color rgb="FFFF0000"/>
      </rPr>
      <t xml:space="preserve">
-The program which has survey should NOT be seen in the programs tile when shifted to teacher role.</t>
    </r>
  </si>
  <si>
    <t>ED-523</t>
  </si>
  <si>
    <t>HT &amp; Officials , Teacher</t>
  </si>
  <si>
    <t>-PD should have mapped a new program by adding Start date &amp; End date of the program -Program was uploaded earlier than the Program start date (For eg - creator has mapped the program on April 10)</t>
  </si>
  <si>
    <t>To verify, User should be able to see Program on and after mentioned start date 
(For eg - Program (Program name - abc) start date is on April 14, User should see abc program in program listing screen on April 14  )</t>
  </si>
  <si>
    <t>(Program name - abc) Program should be available on Program Listing page &amp;
-User should be able to Join &amp; access the program on mentioned Start date only</t>
  </si>
  <si>
    <t>-PD should have mapped a new program by adding Start date &amp; End date of the program
-Program was uploaded earlier than the Program start date (For eg - creator has mapped the program on April 10)</t>
  </si>
  <si>
    <t>To verify, User should not to see program  before the mentioned start date
(For eg - Program (Program name - abc) start date is on April 14, User should NOT see abc program on April 13)</t>
  </si>
  <si>
    <t xml:space="preserve">(Program name - abc) Program should not be available on Program Listing page before mentioned start date
</t>
  </si>
  <si>
    <t>-User should have already Joined the program before the end date</t>
  </si>
  <si>
    <t>To verify, User can still be able to access the Program even after the end date (Accessing the resources added in the program)</t>
  </si>
  <si>
    <t>1. Login to app
2. Click on Programs tile
3. Open the joined Program</t>
  </si>
  <si>
    <t>User can edit / access the resources that are added in the program even after Program end date is completed</t>
  </si>
  <si>
    <t>-User should have not Joined the program before the end date</t>
  </si>
  <si>
    <t xml:space="preserve">To verify, User should not see the Program after the end date </t>
  </si>
  <si>
    <t>User should not see the program on Program Listing page after Program end date 
-User should not see resources that are added in that particular program(expired program) in respective resource listing page (Project,observation,survey listing page)</t>
  </si>
  <si>
    <t>-Creator should have mapped a new program by adding Start date only</t>
  </si>
  <si>
    <t>To verify, If creator has mentioned only Start date then by default start time will be 12:00 AM and end date time will be +1 year at 11:59PM.</t>
  </si>
  <si>
    <t>QA Team needs to connect with Support Team to validate the Start date / time etc</t>
  </si>
  <si>
    <t>Verify the active programs in production/staging will have +1 year dates after the feature rolls out.</t>
  </si>
  <si>
    <t>SB-21544</t>
  </si>
  <si>
    <t>3.6.0 Sprint 2</t>
  </si>
  <si>
    <t>A survey was targeted for the user in the program</t>
  </si>
  <si>
    <t>Verify that user can access survey targeted to their role by clicking on the programs tile</t>
  </si>
  <si>
    <t>1. Click on the program tile
2. Select the program
3. Click on the survey in the resource list</t>
  </si>
  <si>
    <t>The survey form opens up and can be filled by the user</t>
  </si>
  <si>
    <t>SB- 21823</t>
  </si>
  <si>
    <t>Project - Project Listing Screen</t>
  </si>
  <si>
    <t>-Creators should have mapped some projects</t>
  </si>
  <si>
    <t>Verify that the user with a specific role can access project mapped to him/her by clicking on the project tile on the homescreen</t>
  </si>
  <si>
    <t>1. Click on the Project tile on homescreen</t>
  </si>
  <si>
    <t xml:space="preserve">On clicking on the project, the user is taken to the project view screen </t>
  </si>
  <si>
    <t>-Projects mapped in a program  to a certain role and location</t>
  </si>
  <si>
    <t xml:space="preserve">Verify that the same project names should reflect in program tile </t>
  </si>
  <si>
    <t xml:space="preserve">1. Click on project tile on homepage
2. List of all projects that are under the targeted programs come up
3. Name of projects should be same as shown in the programs
4. Go to program tile </t>
  </si>
  <si>
    <t>Name of projects should be same as shown in the programs tile under a program which it is mapped</t>
  </si>
  <si>
    <t>-Projects are available under programs</t>
  </si>
  <si>
    <t>Verify program name is reflected along with the project name in the project tile</t>
  </si>
  <si>
    <t>1. Click on project tile on homepage
2. List of all projects that are under the targeted programs come up
3. Projects name should also reflect programs name they are part of</t>
  </si>
  <si>
    <t xml:space="preserve">
Projects name should also reflect programs name they are part of</t>
  </si>
  <si>
    <t>SB- 23173</t>
  </si>
  <si>
    <t>-User should have logged in to the app</t>
  </si>
  <si>
    <t>Verify project listing page has a search bar</t>
  </si>
  <si>
    <t xml:space="preserve">1. Click on Project Tile on the Home Page
</t>
  </si>
  <si>
    <t>Search bar is available inside the project tile on project listing page</t>
  </si>
  <si>
    <t>-There should be projects assigned to the user's role and location
-There should be projects created by the user 
-Search should happen in the same page</t>
  </si>
  <si>
    <t>To verify, search should happen as per the filter selected by the user</t>
  </si>
  <si>
    <t>1. Click on Project Tile on the Home Page
2. Select Created by me filters
3. Select Assigned to me filter
4. Select Discovered by me filter</t>
  </si>
  <si>
    <t>-If the filter selected is assigned to me, user can search for all the projects assigned to his role and location. 
-If user selects created by me, user can search for all the projects created by them
-If user selects Discovered by me, user can search for all the projects Discovered by them</t>
  </si>
  <si>
    <t>Verify users have option of Load more projects in Created by me, Assigned to me, Discovered by me filters</t>
  </si>
  <si>
    <t>1. Click on Project Tile on the Home Page 
2. Select the filters</t>
  </si>
  <si>
    <t>Load more projects option is available if there are more than 10 projects in each filters</t>
  </si>
  <si>
    <t>-There should be more projects in lists to load</t>
  </si>
  <si>
    <t>Verify on clicking on Load more projects button, more projects are loaded.</t>
  </si>
  <si>
    <t>1. Click on Project Tile on the Home Page
2. Select one of the filters - Assigned to me or Created by me or Discovered by me filter
3. Click on Load more projects button</t>
  </si>
  <si>
    <t>If there are more projects, they get loaded and are scrollable</t>
  </si>
  <si>
    <t xml:space="preserve">-Project is created </t>
  </si>
  <si>
    <t>Verify project created is reflected under 'Created by me Filter'</t>
  </si>
  <si>
    <t>1. Click on Project tile
2. Select Created by me filter
3. Search for the project created in the search bar</t>
  </si>
  <si>
    <t>Created project should get reflected</t>
  </si>
  <si>
    <t xml:space="preserve">-Project should be added in a old created program by the user OR a new program should be created for the created project by the user
</t>
  </si>
  <si>
    <t>Verify Program name comes below the created Project Name in the project listing Page</t>
  </si>
  <si>
    <t>1. Click on Project tile
2. Select Created by me filter
3. See if the projects that were added in a program shows the name of the program</t>
  </si>
  <si>
    <t>Program name comes below the project name</t>
  </si>
  <si>
    <t>Verify the last updated project comes on top of the list on the project listing page for both filters after syncing the project</t>
  </si>
  <si>
    <t xml:space="preserve">1. Click on Project tile
2. Select any of the filters
</t>
  </si>
  <si>
    <t>Last updated projects appear on top of the list in both the filters</t>
  </si>
  <si>
    <t>- Go offline
- No projects should be downloaded</t>
  </si>
  <si>
    <t>To verify project listing page is blank if no projects are downloaded when offline</t>
  </si>
  <si>
    <t xml:space="preserve">
1. Login to app
2. Click on project tile
3. Go offline
4. Go to each filter
</t>
  </si>
  <si>
    <t>For assigned to me filter - There are no projects assigned to your profile
For discovered by me filter - There are no projects discovered by you
For created by me filter - Click on create new project tab above to create your first improvement project
The above messages should be displayed on respective screens</t>
  </si>
  <si>
    <t>-User must have received project link.
-User should have installed 'Sunbird App' already
-User should select HT &amp; Official role</t>
  </si>
  <si>
    <t>To verify, Project listing screen has 3 filter options
-Assigned to me
-Discovered by me
-Created by me</t>
  </si>
  <si>
    <t xml:space="preserve">1. open project tile
2. Observe
</t>
  </si>
  <si>
    <t xml:space="preserve">
- Projects that are targeted based on role and location should come under 'Assigned to me' filter
- Projects that are Non-targeted should come under 'Discovered by me' filter
- Projects created by users should come under 'Created by me' filter  </t>
  </si>
  <si>
    <t>SB-28283</t>
  </si>
  <si>
    <t>-User should login as Teacher persona and HT &amp; official persona</t>
  </si>
  <si>
    <t xml:space="preserve">To verify User sees below objects on listing page 
1. Back button on top left corner of the page
2. Text Header : Projects
3. Body text : Manage and track your school improvement easily, by creating tasks and planning project timelines.
4. Search bar 
Three tabs aligned horizontally
1. Assigned to me 
2. Discovered by me 
3. Created by me </t>
  </si>
  <si>
    <t>1. Login to the app
2. Click on Projects tile
3. Observe</t>
  </si>
  <si>
    <t>User should see the objects accordingly</t>
  </si>
  <si>
    <t>SB-29911</t>
  </si>
  <si>
    <t>4.9.1</t>
  </si>
  <si>
    <t>-User should be on the project listing page.</t>
  </si>
  <si>
    <r>
      <rPr>
        <rFont val="Arial"/>
        <color theme="1"/>
      </rPr>
      <t xml:space="preserve">To verify user views First letter capital for all labels that appear on buttons in the </t>
    </r>
    <r>
      <rPr>
        <rFont val="Arial"/>
        <b/>
        <color theme="1"/>
      </rPr>
      <t>Project listing page</t>
    </r>
    <r>
      <rPr>
        <rFont val="Arial"/>
        <color theme="1"/>
      </rPr>
      <t xml:space="preserve">. </t>
    </r>
  </si>
  <si>
    <t>1. Login to Diksha App
2. Click on Project tile</t>
  </si>
  <si>
    <t>User views below buttons where first letter of label are capital and rest remain in lower case.
1. Assigned to me.
2. Discovered by me.
3. Created by me.
4. Load more projects</t>
  </si>
  <si>
    <t>To verify when user clicks on the back button user should be taken back to the Home page</t>
  </si>
  <si>
    <t>1. Login to the app
2. Click on Projects tile
3. Click on back button
4. Observe</t>
  </si>
  <si>
    <t>User should get redirected to Home page</t>
  </si>
  <si>
    <t>To verify 'Assigned to me' tab should get selected by default</t>
  </si>
  <si>
    <t>Projects that are targeted to that role and location should come under 'Assigned to me' tab</t>
  </si>
  <si>
    <t>ED-36</t>
  </si>
  <si>
    <t>5.1.0</t>
  </si>
  <si>
    <t>-User should have logged into the app</t>
  </si>
  <si>
    <t>To verify when user clicked on Assigned to me tab then Assigned to me tab alone should get selected</t>
  </si>
  <si>
    <t>1. Login to the Diksha app
2. Click on Project tile
3. Try clicking on Assigned to me filter
4. Observe</t>
  </si>
  <si>
    <t xml:space="preserve">-Only Assigned to me tab should get selected
-Only Assigned projects should show up under Assigned to me tab
-Discovered by me / Created by me tab should NOT get selected
</t>
  </si>
  <si>
    <t>To verify when user clicked on Discovered by me tab then Discovered by me tab alone should get selected</t>
  </si>
  <si>
    <t>1. Login to the Diksha app
2. Click on Project tile
3. Try clicking on Discovered by me filter
4. Observe</t>
  </si>
  <si>
    <t xml:space="preserve">-Only Discovered by me tab should get selected
-Only Discovered projects should show up under Discovered by me tab
-Assigned to me / Created by me tab should NOT get selected
</t>
  </si>
  <si>
    <t>To verify when user clicked on Created by me tab then Created by me tab alone should get selected</t>
  </si>
  <si>
    <t>1. Login to the Diksha app
2. Click on Project tile
3. Try clicking on Created by me filter
4. Observe</t>
  </si>
  <si>
    <t xml:space="preserve">-Only Created by me tab should get selected
-Only Created projects should show up under Created by me tab
-Assigned to me / Discovered by me tab should NOT get selected
</t>
  </si>
  <si>
    <t>ED-98</t>
  </si>
  <si>
    <t>Project - Join Program Pop up /  Pii Pop up</t>
  </si>
  <si>
    <t>-Project should be assigned to me/discovered by me
-User should have not joined the program
-Project is mapped after PII feature rolled out</t>
  </si>
  <si>
    <t>Verify join program pop up will appear when user clicks on the start improvement in project details page</t>
  </si>
  <si>
    <t xml:space="preserve">1.Click on project tile on homepage and open project
2.Click on start improvement button in the project view page
</t>
  </si>
  <si>
    <r>
      <rPr>
        <rFont val="Arial"/>
        <color theme="1"/>
      </rPr>
      <t xml:space="preserve">-Join program pop up should appear on the screen
</t>
    </r>
    <r>
      <rPr>
        <rFont val="Arial"/>
        <b/>
        <color theme="1"/>
      </rPr>
      <t>NOTE - QA needs to check the same flow in Programs tile also</t>
    </r>
  </si>
  <si>
    <t>22-04-2024</t>
  </si>
  <si>
    <r>
      <rPr>
        <rFont val="Arial"/>
        <color theme="1"/>
      </rPr>
      <t xml:space="preserve">-Project should be assigned to me/discovered by me
-User should have not joined the program
</t>
    </r>
    <r>
      <rPr>
        <rFont val="Arial"/>
        <b/>
        <color theme="1"/>
      </rPr>
      <t>-User must have received the project link &amp; QR code</t>
    </r>
    <r>
      <rPr>
        <rFont val="Arial"/>
        <color theme="1"/>
      </rPr>
      <t xml:space="preserve">
-Project is mapped after PII feature rolled out</t>
    </r>
  </si>
  <si>
    <t>1.Click on the link or scan QR code of the project 
2.Click on start improvement button in the project view page</t>
  </si>
  <si>
    <r>
      <rPr>
        <rFont val="Arial"/>
        <color theme="1"/>
      </rPr>
      <t xml:space="preserve">-Join program pop up should appear on the screen.
</t>
    </r>
    <r>
      <rPr>
        <rFont val="Arial"/>
        <b/>
        <color theme="1"/>
      </rPr>
      <t>NOTE - QA needs to check the same flow in Programs tile also using link / QR Code</t>
    </r>
    <r>
      <rPr>
        <rFont val="Arial"/>
        <color theme="1"/>
      </rPr>
      <t xml:space="preserve">
</t>
    </r>
  </si>
  <si>
    <t>-Project should be assigned to me/discovered by me
-User should have not joined the program
- Project is mapped after PII feature rolled out</t>
  </si>
  <si>
    <t>Verify join program pop up will appear when user clicks on the task in the task details page</t>
  </si>
  <si>
    <t xml:space="preserve">1. Click on project tile on homepage and select Project
2. Come to the task details tab
3. Click on any task </t>
  </si>
  <si>
    <t xml:space="preserve">-Join program pop up should appear on the screen
</t>
  </si>
  <si>
    <r>
      <rPr>
        <rFont val="Arial"/>
        <color theme="1"/>
      </rPr>
      <t xml:space="preserve">-Project should be assigned to me/discovered by me
-User should have not joined the program
</t>
    </r>
    <r>
      <rPr>
        <rFont val="Arial"/>
        <b/>
        <color theme="1"/>
      </rPr>
      <t>-User must have received the project link &amp; QR code</t>
    </r>
    <r>
      <rPr>
        <rFont val="Arial"/>
        <color theme="1"/>
      </rPr>
      <t xml:space="preserve">
-Project is mapped after PII feature rolled out</t>
    </r>
  </si>
  <si>
    <t xml:space="preserve">1.Click on the link or scan QR code of project
2. Come to the task details tab
3. Click on any task </t>
  </si>
  <si>
    <t>-Project should be assigned to me/discovered by me
-User should have not joined the program</t>
  </si>
  <si>
    <t>Verify when user clicks anywhere on the screen other than pop up then join program pop up closes automatically.</t>
  </si>
  <si>
    <r>
      <rPr>
        <rFont val="Arial"/>
        <color theme="1"/>
      </rPr>
      <t xml:space="preserve">1. Click on project tile on homepage and select Project
2. Click on start improvement button in the project view page                                   
</t>
    </r>
    <r>
      <rPr>
        <rFont val="Arial"/>
        <b/>
        <color theme="1"/>
      </rPr>
      <t>3.</t>
    </r>
    <r>
      <rPr>
        <rFont val="Arial"/>
        <color theme="1"/>
      </rPr>
      <t xml:space="preserve">Join program pop up will appear
</t>
    </r>
    <r>
      <rPr>
        <rFont val="Arial"/>
        <b/>
        <color theme="1"/>
      </rPr>
      <t>4.</t>
    </r>
    <r>
      <rPr>
        <rFont val="Arial"/>
        <color theme="1"/>
      </rPr>
      <t>Click anywhere on the screen (including back button) other than pop up.</t>
    </r>
  </si>
  <si>
    <t xml:space="preserve">-Join program pop up should get closed and user should stay back on the same screen
</t>
  </si>
  <si>
    <r>
      <rPr>
        <rFont val="Arial"/>
        <color theme="1"/>
      </rPr>
      <t xml:space="preserve">-Project should be assigned to me/discovered by me
-User should have not joined the program
</t>
    </r>
    <r>
      <rPr>
        <rFont val="Arial"/>
        <b/>
        <color theme="1"/>
      </rPr>
      <t>-User must have received the project link &amp; QR code</t>
    </r>
    <r>
      <rPr>
        <rFont val="Arial"/>
        <color theme="1"/>
      </rPr>
      <t xml:space="preserve">
-Project is mapped after PII feature rolled out</t>
    </r>
  </si>
  <si>
    <r>
      <rPr>
        <rFont val="Arial"/>
        <color theme="1"/>
      </rPr>
      <t xml:space="preserve">1.Click on the link or scan QR code of project
2.Click on start improvement button in the project view page                                   
</t>
    </r>
    <r>
      <rPr>
        <rFont val="Arial"/>
        <b/>
        <color theme="1"/>
      </rPr>
      <t>3.</t>
    </r>
    <r>
      <rPr>
        <rFont val="Arial"/>
        <color theme="1"/>
      </rPr>
      <t xml:space="preserve">Join program pop up will appear
4.Click anywhere on the screen (including back button) other than pop up.
</t>
    </r>
  </si>
  <si>
    <t xml:space="preserve">-Join program pop up should get closed and user should stay back on the same screen
</t>
  </si>
  <si>
    <r>
      <rPr>
        <rFont val="Arial"/>
        <color theme="1"/>
      </rPr>
      <t>1.Click on project tile on homepage and select Project                             
2.</t>
    </r>
    <r>
      <rPr>
        <rFont val="Arial"/>
        <b/>
        <color theme="1"/>
      </rPr>
      <t xml:space="preserve">Click on the task details tab and click on any task </t>
    </r>
    <r>
      <rPr>
        <rFont val="Arial"/>
        <color theme="1"/>
      </rPr>
      <t xml:space="preserve">
</t>
    </r>
    <r>
      <rPr>
        <rFont val="Arial"/>
        <b/>
        <color theme="1"/>
      </rPr>
      <t>3.</t>
    </r>
    <r>
      <rPr>
        <rFont val="Arial"/>
        <color theme="1"/>
      </rPr>
      <t xml:space="preserve">Join program pop up will appear
4.Click anywhere on the screen (including back button) other than pop up.
</t>
    </r>
  </si>
  <si>
    <t xml:space="preserve">-Join program pop up should get closed and user should stay back on the same screen
</t>
  </si>
  <si>
    <r>
      <rPr>
        <rFont val="Arial"/>
        <color theme="1"/>
      </rPr>
      <t xml:space="preserve">-Project should be assigned to me/discovered by me
-User should have not joined the program
</t>
    </r>
    <r>
      <rPr>
        <rFont val="Arial"/>
        <b/>
        <color theme="1"/>
      </rPr>
      <t>-User must have received the project link &amp; QR code</t>
    </r>
  </si>
  <si>
    <r>
      <rPr>
        <rFont val="Arial"/>
        <color theme="1"/>
      </rPr>
      <t>1.Click on the link or scan QR code of project                               
2.</t>
    </r>
    <r>
      <rPr>
        <rFont val="Arial"/>
        <b/>
        <color theme="1"/>
      </rPr>
      <t>Click on the task details tab and click on any task or add your own task button</t>
    </r>
    <r>
      <rPr>
        <rFont val="Arial"/>
        <color theme="1"/>
      </rPr>
      <t xml:space="preserve">
</t>
    </r>
    <r>
      <rPr>
        <rFont val="Arial"/>
        <b/>
        <color theme="1"/>
      </rPr>
      <t>3.</t>
    </r>
    <r>
      <rPr>
        <rFont val="Arial"/>
        <color theme="1"/>
      </rPr>
      <t xml:space="preserve">Join program pop up will appear
</t>
    </r>
    <r>
      <rPr>
        <rFont val="Arial"/>
        <b/>
        <color theme="1"/>
      </rPr>
      <t>4.</t>
    </r>
    <r>
      <rPr>
        <rFont val="Arial"/>
        <color theme="1"/>
      </rPr>
      <t>Click anywhere on the screen (including back button) other than pop up.</t>
    </r>
  </si>
  <si>
    <t>-Project should be assigned to me/discovered by me
-User should have not joined the program
-User is accessing the newly mapped program which has PII feature
-User is using the latest version which has PII feature</t>
  </si>
  <si>
    <t>Verify after user clicks on join program button PII pop up will appear on the screen</t>
  </si>
  <si>
    <t>1.Click on project tile on homepage and select Project
2. Click on start improvement button in the project view page
3.Join program pop up will appear
4.Click on Join program button</t>
  </si>
  <si>
    <r>
      <rPr>
        <rFont val="Arial"/>
        <color theme="1"/>
      </rPr>
      <t xml:space="preserve">-PII pop up should appear
-PII pop should have below mentioned fields:
-User name
-State
-User ID
-District
-Block
-School ID
-School name
-Mobile number
-E mail address
-Info icon with a message 'You can edit these details from your profile page'
-Check box with a message 'I consent to share my details with the administrators of this program. All program
administrators are bound by the Privacy Policy and Terms in their use of my data (Privacy Policy and Terms should be a hyperlink)
-With </t>
    </r>
    <r>
      <rPr>
        <rFont val="Arial"/>
        <b/>
        <color theme="1"/>
      </rPr>
      <t>Do not share</t>
    </r>
    <r>
      <rPr>
        <rFont val="Arial"/>
        <color theme="1"/>
      </rPr>
      <t xml:space="preserve"> &amp; </t>
    </r>
    <r>
      <rPr>
        <rFont val="Arial"/>
        <b/>
        <color theme="1"/>
      </rPr>
      <t>Share button</t>
    </r>
    <r>
      <rPr>
        <rFont val="Arial"/>
        <color theme="1"/>
      </rPr>
      <t xml:space="preserve"> (Disabled buttons)
</t>
    </r>
    <r>
      <rPr>
        <rFont val="Arial"/>
        <color rgb="FFFF0000"/>
      </rPr>
      <t>Note: QA should test flowise
1. First through project tile
2. Second through Links
3. Third through QR code</t>
    </r>
  </si>
  <si>
    <t>-Project should be assigned to me/discovered by me
-User should have not joined the program
-User must have received the project link / QR code
-User is accessing the newly mapped program which has PII feature
-User is using the latest version which has PII feature</t>
  </si>
  <si>
    <t xml:space="preserve">1.Click on the link or scan QR code of project
2. Click on start improvement button in the project view page
3.Join program pop up will appear
4.Click on Join program button
</t>
  </si>
  <si>
    <r>
      <rPr>
        <rFont val="Arial"/>
        <color theme="1"/>
      </rPr>
      <t>-PII pop up should appear
-PII pop should have below mentioned fields:
-User name
-State
-User ID
-District
-Block
-School ID
-School name
-Mobile number
-E mail address
-Info icon with a message 'You can edit these details from your profile page'
-Check box with a message 'I consent to share my details with the administrators of this program. All program
administrators are bound by the Privacy Policy and Terms in their use of my data (Privacy Policy and Terms should be a hyperlink)
-With Do</t>
    </r>
    <r>
      <rPr>
        <rFont val="Arial"/>
        <b/>
        <color theme="1"/>
      </rPr>
      <t xml:space="preserve"> not share &amp;</t>
    </r>
    <r>
      <rPr>
        <rFont val="Arial"/>
        <color theme="1"/>
      </rPr>
      <t xml:space="preserve"> Sh</t>
    </r>
    <r>
      <rPr>
        <rFont val="Arial"/>
        <b/>
        <color theme="1"/>
      </rPr>
      <t>are button (</t>
    </r>
    <r>
      <rPr>
        <rFont val="Arial"/>
        <color theme="1"/>
      </rPr>
      <t>Disabled buttons)
No</t>
    </r>
    <r>
      <rPr>
        <rFont val="Arial"/>
        <color rgb="FFFF0000"/>
      </rPr>
      <t>te: QA should test flowise
1. First through project tile
2. Second through Links
3. Third through QR code</t>
    </r>
  </si>
  <si>
    <r>
      <rPr>
        <rFont val="Arial"/>
        <color theme="1"/>
      </rPr>
      <t xml:space="preserve">1.Click on project tile on homepage and select Project
2.Come to the task details page and click on any task 
</t>
    </r>
    <r>
      <rPr>
        <rFont val="Arial"/>
        <b/>
        <color theme="1"/>
      </rPr>
      <t>3.</t>
    </r>
    <r>
      <rPr>
        <rFont val="Arial"/>
        <color theme="1"/>
      </rPr>
      <t xml:space="preserve">Join program pop up will appear
</t>
    </r>
    <r>
      <rPr>
        <rFont val="Arial"/>
        <b/>
        <color theme="1"/>
      </rPr>
      <t>4.</t>
    </r>
    <r>
      <rPr>
        <rFont val="Arial"/>
        <color theme="1"/>
      </rPr>
      <t>Click on Join program button</t>
    </r>
  </si>
  <si>
    <r>
      <rPr>
        <rFont val="Arial"/>
        <color theme="1"/>
      </rPr>
      <t>-PII pop up should appear
-PII pop should have below mentioned fields:
-User name
-State
-User ID
-District
-Block
-School ID
-School name
-Mobile number
-E mail address
-Info icon with a message 'You can edit these details from your profile page'
-Check box with a message 'I consent to share my details with the administrators of this program. All program
administrators are bound by the Privacy Policy and Terms in their use of my data (Privacy Policy and Terms should be a hyperlink)
-With Do n</t>
    </r>
    <r>
      <rPr>
        <rFont val="Arial"/>
        <b/>
        <color theme="1"/>
      </rPr>
      <t>ot share &amp; S</t>
    </r>
    <r>
      <rPr>
        <rFont val="Arial"/>
        <color theme="1"/>
      </rPr>
      <t>har</t>
    </r>
    <r>
      <rPr>
        <rFont val="Arial"/>
        <b/>
        <color theme="1"/>
      </rPr>
      <t>e button (Di</t>
    </r>
    <r>
      <rPr>
        <rFont val="Arial"/>
        <color theme="1"/>
      </rPr>
      <t>sabled buttons)
Note</t>
    </r>
    <r>
      <rPr>
        <rFont val="Arial"/>
        <color rgb="FFFF0000"/>
      </rPr>
      <t>: QA should test flowise
1. First through project tile
2. Second through Links
3. Third through QR code</t>
    </r>
  </si>
  <si>
    <r>
      <rPr>
        <rFont val="Arial"/>
        <color theme="1"/>
      </rPr>
      <t xml:space="preserve">1.Click on the link or scan QR code of project
2.Come to the task details page and click on any task or add your own task button
</t>
    </r>
    <r>
      <rPr>
        <rFont val="Arial"/>
        <b/>
        <color theme="1"/>
      </rPr>
      <t>3.</t>
    </r>
    <r>
      <rPr>
        <rFont val="Arial"/>
        <color theme="1"/>
      </rPr>
      <t xml:space="preserve">Join program pop up will appear
</t>
    </r>
    <r>
      <rPr>
        <rFont val="Arial"/>
        <b/>
        <color theme="1"/>
      </rPr>
      <t>4.</t>
    </r>
    <r>
      <rPr>
        <rFont val="Arial"/>
        <color theme="1"/>
      </rPr>
      <t>Click on Join program button</t>
    </r>
  </si>
  <si>
    <r>
      <rPr>
        <rFont val="Arial"/>
        <color theme="1"/>
      </rPr>
      <t>-PII pop up should appear
-PII pop should have below mentioned fields:
-User name
-State
-User ID
-District
-Block
-School ID
-School name
-Mobile number
-E mail address
-Info icon with a message 'You can edit these details from your profile page'
-Check box with a message 'I consent to share my details with the administrators of this program. All program
administrators are bound by the Privacy Policy and Terms in their use of my data (Privacy Policy and Terms should be a hyperlink)
-With Do not</t>
    </r>
    <r>
      <rPr>
        <rFont val="Arial"/>
        <b/>
        <color theme="1"/>
      </rPr>
      <t xml:space="preserve"> share &amp; Sha</t>
    </r>
    <r>
      <rPr>
        <rFont val="Arial"/>
        <color theme="1"/>
      </rPr>
      <t xml:space="preserve">re </t>
    </r>
    <r>
      <rPr>
        <rFont val="Arial"/>
        <b/>
        <color theme="1"/>
      </rPr>
      <t>button (Disa</t>
    </r>
    <r>
      <rPr>
        <rFont val="Arial"/>
        <color theme="1"/>
      </rPr>
      <t xml:space="preserve">bled buttons)
Note: </t>
    </r>
    <r>
      <rPr>
        <rFont val="Arial"/>
        <color rgb="FFFF0000"/>
      </rPr>
      <t>QA should test flowise
1. First through project tile
2. Second through Links
3. Third through QR code</t>
    </r>
  </si>
  <si>
    <t>-User should be in targeted role
-Project is mapped after PII feature rolled out</t>
  </si>
  <si>
    <t>Verify once user joins the program then the program name will reflect in the program listing page</t>
  </si>
  <si>
    <t>1.Click on project tile on homepage and open any project
2.Click on start improvement button 
3.Join program pop up appears
4.Click on join program button
5.PII pop up will appear
6.Click on share/do not share button
7.Go to programs tile</t>
  </si>
  <si>
    <r>
      <rPr>
        <rFont val="Arial"/>
        <color theme="1"/>
      </rPr>
      <t xml:space="preserve">-Joined program name should get reflected in program listing page.
</t>
    </r>
    <r>
      <rPr>
        <rFont val="Arial"/>
        <b/>
        <color rgb="FFFF0000"/>
      </rPr>
      <t>NOTE :  QA should test both flows 
  ( 1. Do not share, 2. Share )</t>
    </r>
  </si>
  <si>
    <t>To verify, Whatever details present in the User profile screen, same details to be shown in the PII pop up</t>
  </si>
  <si>
    <t xml:space="preserve">1.Click on project tile on homepage and open any project
2.Click on start improvement button 
3.Join program pop up appears
4.Click on join program button
5.PII pop up will appear
6.Check the checkbox on PII pop up 
</t>
  </si>
  <si>
    <r>
      <rPr>
        <rFont val="Arial"/>
        <color theme="1"/>
      </rPr>
      <t xml:space="preserve">-Details present in Profile screen and PII pop up should match
-QA needs to verify School ID by connecting with Support team
-QA needs to verify User ID by logging in to the portal &amp; by inspecting
-If User has entered email id then same email id to be seen in PII popup or if user has entered mobile number then same number to be seen in the PII pop up (NOTE - at least 1 field to be filled)
</t>
    </r>
    <r>
      <rPr>
        <rFont val="Arial"/>
        <b/>
        <color rgb="FFFF0000"/>
      </rPr>
      <t>Note: QA should test flowise
1. First through project tile
2. Second through Links
3. Third through QR code</t>
    </r>
  </si>
  <si>
    <t>Verify when user checks the checkbox in PII pop up, Share button should be highlighted</t>
  </si>
  <si>
    <r>
      <rPr>
        <rFont val="Arial"/>
        <color theme="1"/>
      </rPr>
      <t xml:space="preserve">-Share button should get highlighted in blue(enabled)
</t>
    </r>
    <r>
      <rPr>
        <rFont val="Arial"/>
        <color rgb="FFFF0000"/>
      </rPr>
      <t>Note: QA should test flowise
1. First through project tile
2. Second through Links
3. Third through QR code</t>
    </r>
  </si>
  <si>
    <t xml:space="preserve">Verify when user clicks on share button, PII pop up will close and toast message appears on the screen.
</t>
  </si>
  <si>
    <t xml:space="preserve">1.Click on project tile on homepage and open any project
2.Click on start improvement button 
3.Join program pop up appears
4.Click on join program button
5.PII pop up will appear              
6.Check the checkbox on PII pop up and click on share button
</t>
  </si>
  <si>
    <r>
      <rPr>
        <rFont val="Arial"/>
        <color theme="1"/>
      </rPr>
      <t xml:space="preserve">-PII pop up should get closed
-Toast message should appear
</t>
    </r>
    <r>
      <rPr>
        <rFont val="Arial"/>
        <b/>
        <color theme="1"/>
      </rPr>
      <t xml:space="preserve">"You have joined this program successfully"
</t>
    </r>
    <r>
      <rPr>
        <rFont val="Arial"/>
        <color theme="1"/>
      </rPr>
      <t xml:space="preserve">-Toast message should appear only for 10 sec
</t>
    </r>
    <r>
      <rPr>
        <rFont val="Arial"/>
        <color rgb="FFFF0000"/>
      </rPr>
      <t>Note: QA should test flowise
1. First through project tile
2. Second through Links
3. Third through QR code</t>
    </r>
  </si>
  <si>
    <t>-Project should be assigned to me/discovered by me
-User should have not joined the program
-User must have received the project link / QR code</t>
  </si>
  <si>
    <t xml:space="preserve">Verify when user clicks on the mobile back button, PII pop up will get closed
</t>
  </si>
  <si>
    <t>Scenario 1 -
1. Click on project tile on homepage and select Project.
2.Click on start improvement button in the project view page
3. Join program pop up appears
4.Click on join program button
5.PII pop up will appear
6.Click on mobile back button
Scenario 2-
1. Click on project tile on homepage and select Project.
2. Come to the task listing page and click on any task or add your own task button
3. Join program pop up appears
4.Click on join program button
5.PII pop up will appear
6.Click on mobile back button
Scenario 3-
1.Click on the link or scan QR code of project
2.Click on start improvement button in the project view page
3. Join program pop up appears
4.Click on join program button
5.PII pop up will appear
6.Click on mobile back button
Scenario 4-
1.Click on the link or scan QR code of project
2. Come to the task listing page and click on any task or add your own task button
3.Join program pop up appears
4.Click on join program button
5.PII pop up will appear
6.Click on mobile back button</t>
  </si>
  <si>
    <t xml:space="preserve">-PII pop up should get closed
- User will redirect to previous screen
</t>
  </si>
  <si>
    <t>-Project should be assigned to me/discovered by me
-User must have received the project link / QR code
-User should have joined the program
-User should exits the PII pop up without taking any actions</t>
  </si>
  <si>
    <t>Verify when user clicks on same project in the project tile then PII pop up will appear without asking join the program again</t>
  </si>
  <si>
    <r>
      <rPr>
        <rFont val="Arial"/>
        <color rgb="FFFF0000"/>
      </rPr>
      <t xml:space="preserve">Link / QR Code - steps remain same except step 1
</t>
    </r>
    <r>
      <rPr>
        <rFont val="Arial"/>
        <color rgb="FF000000"/>
      </rPr>
      <t xml:space="preserve">1. Click on project tile on homepage and select Project.
                       </t>
    </r>
  </si>
  <si>
    <r>
      <rPr>
        <rFont val="Arial"/>
        <color theme="1"/>
      </rPr>
      <t xml:space="preserve">-PII pop up should appear
-Join program pop up should not appear again
</t>
    </r>
    <r>
      <rPr>
        <rFont val="Arial"/>
        <color rgb="FFFF0000"/>
      </rPr>
      <t>Note: QA should test flowise
1. First through project tile
2. Second through Links
3. Third through QR code</t>
    </r>
  </si>
  <si>
    <t>-Project should be assigned to me/discovered by me
-User should have joined the program
-Observation should be mapped to a task
-User should have started the project</t>
  </si>
  <si>
    <t>Verify when user clicks on observation at task level, join program pop up and PII pop up will not appear</t>
  </si>
  <si>
    <r>
      <rPr>
        <rFont val="Arial"/>
        <color rgb="FFFF0000"/>
      </rPr>
      <t xml:space="preserve">
</t>
    </r>
    <r>
      <rPr>
        <rFont val="Arial"/>
        <color theme="1"/>
      </rPr>
      <t>1. Click on project tile on homepage and select Project
2.Come to the task listing page 
3.Clicks on Start observation at task level</t>
    </r>
  </si>
  <si>
    <t>-User should be able to start the observation
-Join program pop up should not appear
-PII pop up should not appear</t>
  </si>
  <si>
    <r>
      <rPr>
        <rFont val="Arial"/>
        <color theme="1"/>
      </rPr>
      <t xml:space="preserve">-Project should be assigned to me/discovered by me
</t>
    </r>
    <r>
      <rPr>
        <rFont val="Arial"/>
        <b/>
        <color theme="1"/>
      </rPr>
      <t>-User should have already joined the program</t>
    </r>
    <r>
      <rPr>
        <rFont val="Arial"/>
        <color theme="1"/>
      </rPr>
      <t xml:space="preserve">
-User must have received the project link / QR code
-Observation should be mapped to a task
-User should have started the project</t>
    </r>
  </si>
  <si>
    <t>1.Click on the link or scan QR code of project
2.Come to the task listing page 
3.Clicks on Start observation at task level</t>
  </si>
  <si>
    <t>-User should be able to start the observation
-Join program pop up should not appear
-PII pop up should not appear</t>
  </si>
  <si>
    <t>-Projects should be created by users</t>
  </si>
  <si>
    <t>Verify join program pop up will not appear for the projects created by end users</t>
  </si>
  <si>
    <t>1.Click on project tile
2.Go to created by me tab
3.Click on create new project/already created project</t>
  </si>
  <si>
    <t>-Join program pop up should not appear for the projects created by end users</t>
  </si>
  <si>
    <r>
      <rPr>
        <rFont val="Arial"/>
        <color theme="1"/>
      </rPr>
      <t>-User should be in non-targeted role
-</t>
    </r>
    <r>
      <rPr>
        <rFont val="Arial"/>
        <b/>
        <color theme="1"/>
      </rPr>
      <t>User must have received the project link &amp; QR code</t>
    </r>
  </si>
  <si>
    <t>Verify when user joins the program from non targeted user, then the program name will not reflect in the program listing page</t>
  </si>
  <si>
    <r>
      <rPr>
        <rFont val="Arial"/>
        <color theme="1"/>
      </rPr>
      <t xml:space="preserve">1.Click on the link or scan QR code of project
2. Click on start improvement button in the project view page
</t>
    </r>
    <r>
      <rPr>
        <rFont val="Arial"/>
        <b/>
        <color theme="1"/>
      </rPr>
      <t>3.</t>
    </r>
    <r>
      <rPr>
        <rFont val="Arial"/>
        <color theme="1"/>
      </rPr>
      <t>Join program pop up will appear
4</t>
    </r>
    <r>
      <rPr>
        <rFont val="Arial"/>
        <b/>
        <color theme="1"/>
      </rPr>
      <t>.</t>
    </r>
    <r>
      <rPr>
        <rFont val="Arial"/>
        <color theme="1"/>
      </rPr>
      <t>Click on Join program button
5.PII pop up will appear
6.Click on share/do not share button
7.Go to programs tile</t>
    </r>
  </si>
  <si>
    <t>-Joined program name should not get reflected in program listing page</t>
  </si>
  <si>
    <t>-User should be in targeted role</t>
  </si>
  <si>
    <t xml:space="preserve">Verify that lengthy Program names with different languages(Telugu,Tamil,Hindi...)are showing up correctly in the Join program popup </t>
  </si>
  <si>
    <t xml:space="preserve">1.Click on project tile on homepage and open any project
2.Click on start improvement button
3.Join program pop up appears
4.Observe the program name in the popup
</t>
  </si>
  <si>
    <t>-Program having lengthy names show up correctly.
-Program having different language names should appear in Join program popup correctly.</t>
  </si>
  <si>
    <t>-User is using older version on the app (Apart from 6.0)
-User is accessing the Newly mapped programs which has PII feature</t>
  </si>
  <si>
    <r>
      <rPr>
        <rFont val="Arial"/>
        <color theme="1"/>
      </rPr>
      <t xml:space="preserve">To verify, user does </t>
    </r>
    <r>
      <rPr>
        <rFont val="Arial"/>
        <b/>
        <color theme="1"/>
      </rPr>
      <t>not</t>
    </r>
    <r>
      <rPr>
        <rFont val="Arial"/>
        <color theme="1"/>
      </rPr>
      <t xml:space="preserve"> see Join program pop up for the Programs &amp; Resources</t>
    </r>
  </si>
  <si>
    <t>1.Click on program tile
2.Try accessing the program and resources mapped to it</t>
  </si>
  <si>
    <t>User should NOT see Join program pop up
User can directly access Programs / resources</t>
  </si>
  <si>
    <t>-User is using the new version i,e 6.0 
-User is accessing the Newly mapped programs</t>
  </si>
  <si>
    <t>To verify, User must see Join program popup followed by PII pop up</t>
  </si>
  <si>
    <t xml:space="preserve">1.Click on project tile on homepage and open any project
2.Click on start improvement button 
</t>
  </si>
  <si>
    <r>
      <rPr>
        <rFont val="Arial"/>
        <b/>
        <color theme="1"/>
      </rPr>
      <t>-Join program pop up should appear</t>
    </r>
    <r>
      <rPr>
        <rFont val="Arial"/>
        <b/>
        <color theme="1"/>
      </rPr>
      <t xml:space="preserve">
On click on join program button
</t>
    </r>
    <r>
      <rPr>
        <rFont val="Arial"/>
        <b/>
        <color theme="1"/>
      </rPr>
      <t>-PII pop should appear</t>
    </r>
    <r>
      <rPr>
        <rFont val="Arial"/>
        <b/>
        <color theme="1"/>
      </rPr>
      <t xml:space="preserve">
</t>
    </r>
    <r>
      <rPr>
        <rFont val="Arial"/>
        <b/>
        <color rgb="FFFF0000"/>
      </rPr>
      <t>-QA needs to test this scenario from program tile too.
Note: QA should test flowise
1. First through project tile
2. Second through Links
3. Third through QR code</t>
    </r>
  </si>
  <si>
    <t>-User should have joined the program before the PII feature rolled out
-There should be at least 1 project, 1 observation, 1 survey mapped to a program
-User is using older version on the app (Apart from 6.0)
-User is accessing the previously mapped programs (old programs)
-User is using the new version i,e 6.0
-User is accessing the previously mapped programs (old programs)</t>
  </si>
  <si>
    <r>
      <rPr>
        <rFont val="Arial"/>
        <color theme="1"/>
      </rPr>
      <t xml:space="preserve">To verify, User should </t>
    </r>
    <r>
      <rPr>
        <rFont val="Arial"/>
        <b/>
        <color theme="1"/>
      </rPr>
      <t>NOT</t>
    </r>
    <r>
      <rPr>
        <rFont val="Arial"/>
        <color theme="1"/>
      </rPr>
      <t xml:space="preserve"> see Join program pop up while accessing the programs and resources attached to a program</t>
    </r>
  </si>
  <si>
    <t>1.Click on Programs tile on homepage
2.Try accessing the program which has rolled out before PII</t>
  </si>
  <si>
    <r>
      <rPr>
        <rFont val="Arial"/>
        <color theme="1"/>
      </rPr>
      <t xml:space="preserve">-User can access the resources directly
-User should NOT see Join program pop up
-User should not see Graphs data in Program dashboard
</t>
    </r>
    <r>
      <rPr>
        <rFont val="Arial"/>
        <b/>
        <color theme="1"/>
      </rPr>
      <t>QA needs to test all the scenarios which has been mentioned in Pre conditions</t>
    </r>
  </si>
  <si>
    <t xml:space="preserve">
-User is using older version on the app (Apart from 6.0)
-User is accessing the previoulsy mapped programs (old programs)
-User is using the new version i,e 6.0
-User is accessing the previoulsy mapped programs (old programs)
-User is using older version on the app (Apart from 6.0)
-User us accessing new programs which has PII features</t>
  </si>
  <si>
    <r>
      <rPr>
        <rFont val="Arial"/>
        <color theme="1"/>
      </rPr>
      <t xml:space="preserve">To verify, User should </t>
    </r>
    <r>
      <rPr>
        <rFont val="Arial"/>
        <b/>
        <color theme="1"/>
      </rPr>
      <t>NOT</t>
    </r>
    <r>
      <rPr>
        <rFont val="Arial"/>
        <color theme="1"/>
      </rPr>
      <t xml:space="preserve"> see </t>
    </r>
    <r>
      <rPr>
        <rFont val="Arial"/>
        <b/>
        <color theme="1"/>
      </rPr>
      <t>PII consent</t>
    </r>
    <r>
      <rPr>
        <rFont val="Arial"/>
        <color theme="1"/>
      </rPr>
      <t xml:space="preserve"> pop up while accessing resources</t>
    </r>
  </si>
  <si>
    <t>1. Login to the  app (Old &amp; new version)
2. Click on Project tile
3. Open any resource (old &amp; new)
4. Click on the start improvement button
5. Observe the Join program pop up followed by PII pop up</t>
  </si>
  <si>
    <r>
      <rPr>
        <rFont val="Arial"/>
        <color theme="1"/>
      </rPr>
      <t xml:space="preserve">PII pop up should NOT show
</t>
    </r>
    <r>
      <rPr>
        <rFont val="Arial"/>
        <b/>
        <color rgb="FFFF0000"/>
      </rPr>
      <t xml:space="preserve">QA needs to test for all the 3 pre conditions.
</t>
    </r>
    <r>
      <rPr>
        <rFont val="Arial"/>
        <color rgb="FFFF0000"/>
      </rPr>
      <t>Note: QA should test flowise
1. First through project tile
2. Second through Links
3. Third through QR code</t>
    </r>
  </si>
  <si>
    <t>-User should have joined the program before the PII feature rolled out
-User is using older version of  app (for eg - 5.1, 5.0 ...)</t>
  </si>
  <si>
    <t>To verify when user is using older version of . app then Join program pop up should not show up</t>
  </si>
  <si>
    <t>-User should be able to access all the resources mapped to a program
-If program are rolled out after the PII feature roll out then for these program / resources also Join program pop up should NOT show up</t>
  </si>
  <si>
    <t xml:space="preserve">1.Click on the projects tile under browse other categories section
2.Click on start improvement button in the project view page
</t>
  </si>
  <si>
    <r>
      <rPr>
        <rFont val="Arial"/>
        <color theme="1"/>
      </rPr>
      <t xml:space="preserve">-Join program pop up should appear on the screen
</t>
    </r>
    <r>
      <rPr>
        <rFont val="Arial"/>
        <b/>
        <color theme="1"/>
      </rPr>
      <t>NOTE - QA needs to check the same flow in Programs tile also</t>
    </r>
  </si>
  <si>
    <r>
      <rPr>
        <rFont val="Arial"/>
        <color theme="1"/>
      </rPr>
      <t xml:space="preserve">-Project should be assigned to me/discovered by me
-User should have not joined the program
</t>
    </r>
    <r>
      <rPr>
        <rFont val="Arial"/>
        <b/>
        <color theme="1"/>
      </rPr>
      <t>-User must have received the project link &amp; QR code</t>
    </r>
    <r>
      <rPr>
        <rFont val="Arial"/>
        <color theme="1"/>
      </rPr>
      <t xml:space="preserve">
-Project is mapped after PII feature rolled out</t>
    </r>
  </si>
  <si>
    <r>
      <rPr>
        <rFont val="Arial"/>
        <color theme="1"/>
      </rPr>
      <t xml:space="preserve">-Join program pop up should appear on the screen.
</t>
    </r>
    <r>
      <rPr>
        <rFont val="Arial"/>
        <b/>
        <color theme="1"/>
      </rPr>
      <t>NOTE - QA needs to check the same flow in Programs tile also using link / QR Code</t>
    </r>
    <r>
      <rPr>
        <rFont val="Arial"/>
        <color theme="1"/>
      </rPr>
      <t xml:space="preserve">
</t>
    </r>
  </si>
  <si>
    <t xml:space="preserve">1. Click on the projects tile under browse other categories section
2. Come to the task details tab
3. Click on any task </t>
  </si>
  <si>
    <r>
      <rPr>
        <rFont val="Arial"/>
        <color theme="1"/>
      </rPr>
      <t xml:space="preserve">-Project should be assigned to me/discovered by me
-User should have not joined the program
</t>
    </r>
    <r>
      <rPr>
        <rFont val="Arial"/>
        <b/>
        <color theme="1"/>
      </rPr>
      <t>-User must have received the project link &amp; QR code</t>
    </r>
    <r>
      <rPr>
        <rFont val="Arial"/>
        <color theme="1"/>
      </rPr>
      <t xml:space="preserve">
-Project is mapped after PII feature rolled out</t>
    </r>
  </si>
  <si>
    <r>
      <rPr>
        <rFont val="Arial"/>
        <color theme="1"/>
      </rPr>
      <t xml:space="preserve">1. Click on the projects tile under browse other categories section and select Project
2. Click on start improvement button in the project view page                                   
</t>
    </r>
    <r>
      <rPr>
        <rFont val="Arial"/>
        <b/>
        <color theme="1"/>
      </rPr>
      <t>3.</t>
    </r>
    <r>
      <rPr>
        <rFont val="Arial"/>
        <color theme="1"/>
      </rPr>
      <t xml:space="preserve">Join program pop up will appear
</t>
    </r>
    <r>
      <rPr>
        <rFont val="Arial"/>
        <b/>
        <color theme="1"/>
      </rPr>
      <t>4.</t>
    </r>
    <r>
      <rPr>
        <rFont val="Arial"/>
        <color theme="1"/>
      </rPr>
      <t>Click anywhere on the screen (including back button) other than pop up.</t>
    </r>
  </si>
  <si>
    <r>
      <rPr>
        <rFont val="Arial"/>
        <color theme="1"/>
      </rPr>
      <t xml:space="preserve">-Project should be assigned to me/discovered by me
-User should have not joined the program
</t>
    </r>
    <r>
      <rPr>
        <rFont val="Arial"/>
        <b/>
        <color theme="1"/>
      </rPr>
      <t>-User must have received the project link &amp; QR code</t>
    </r>
    <r>
      <rPr>
        <rFont val="Arial"/>
        <color theme="1"/>
      </rPr>
      <t xml:space="preserve">
-Project is mapped after PII feature rolled out</t>
    </r>
  </si>
  <si>
    <r>
      <rPr>
        <rFont val="Arial"/>
        <color theme="1"/>
      </rPr>
      <t xml:space="preserve">1.Click on the link or scan QR code of project
2.Click on start improvement button in the project view page                                   
</t>
    </r>
    <r>
      <rPr>
        <rFont val="Arial"/>
        <b/>
        <color theme="1"/>
      </rPr>
      <t>3.</t>
    </r>
    <r>
      <rPr>
        <rFont val="Arial"/>
        <color theme="1"/>
      </rPr>
      <t xml:space="preserve">Join program pop up will appear
</t>
    </r>
    <r>
      <rPr>
        <rFont val="Arial"/>
        <b/>
        <color theme="1"/>
      </rPr>
      <t>4.</t>
    </r>
    <r>
      <rPr>
        <rFont val="Arial"/>
        <color theme="1"/>
      </rPr>
      <t>Click anywhere on the screen (including back button) other than pop up.</t>
    </r>
  </si>
  <si>
    <r>
      <rPr>
        <rFont val="Arial"/>
        <color theme="1"/>
      </rPr>
      <t>1.Click on the projects tile under browse other categories section and select Project                             
2.</t>
    </r>
    <r>
      <rPr>
        <rFont val="Arial"/>
        <b/>
        <color theme="1"/>
      </rPr>
      <t>Click on the task details tab and click on any task or add your own task button</t>
    </r>
    <r>
      <rPr>
        <rFont val="Arial"/>
        <color theme="1"/>
      </rPr>
      <t xml:space="preserve">
</t>
    </r>
    <r>
      <rPr>
        <rFont val="Arial"/>
        <b/>
        <color theme="1"/>
      </rPr>
      <t>3.</t>
    </r>
    <r>
      <rPr>
        <rFont val="Arial"/>
        <color theme="1"/>
      </rPr>
      <t xml:space="preserve">Join program pop up will appear
</t>
    </r>
    <r>
      <rPr>
        <rFont val="Arial"/>
        <b/>
        <color theme="1"/>
      </rPr>
      <t>4.</t>
    </r>
    <r>
      <rPr>
        <rFont val="Arial"/>
        <color theme="1"/>
      </rPr>
      <t>Click anywhere on the screen (including back button) other than pop up.</t>
    </r>
  </si>
  <si>
    <r>
      <rPr>
        <rFont val="Arial"/>
        <color theme="1"/>
      </rPr>
      <t xml:space="preserve">-Project should be assigned to me/discovered by me
-User should have not joined the program
</t>
    </r>
    <r>
      <rPr>
        <rFont val="Arial"/>
        <b/>
        <color theme="1"/>
      </rPr>
      <t>-User must have received the project link &amp; QR code</t>
    </r>
  </si>
  <si>
    <r>
      <rPr>
        <rFont val="Arial"/>
        <color theme="1"/>
      </rPr>
      <t>1.Click on the link or scan QR code of project                               
2.</t>
    </r>
    <r>
      <rPr>
        <rFont val="Arial"/>
        <b/>
        <color theme="1"/>
      </rPr>
      <t>Click on the task details tab and click on any task or add your own task button</t>
    </r>
    <r>
      <rPr>
        <rFont val="Arial"/>
        <color theme="1"/>
      </rPr>
      <t xml:space="preserve">
</t>
    </r>
    <r>
      <rPr>
        <rFont val="Arial"/>
        <b/>
        <color theme="1"/>
      </rPr>
      <t>3.</t>
    </r>
    <r>
      <rPr>
        <rFont val="Arial"/>
        <color theme="1"/>
      </rPr>
      <t xml:space="preserve">Join program pop up will appear
</t>
    </r>
    <r>
      <rPr>
        <rFont val="Arial"/>
        <b/>
        <color theme="1"/>
      </rPr>
      <t>4.</t>
    </r>
    <r>
      <rPr>
        <rFont val="Arial"/>
        <color theme="1"/>
      </rPr>
      <t>Click anywhere on the screen (including back button) other than pop up.</t>
    </r>
  </si>
  <si>
    <t>1. Click on the projects tile under browse other categories section and select Project
2. Click on start improvement button in the project view page
3.Join program pop up will appear
4.Click on Join program button</t>
  </si>
  <si>
    <r>
      <rPr>
        <rFont val="Arial"/>
        <color theme="1"/>
      </rPr>
      <t>-PII pop up should appear
-PII pop should have below mentioned fields:
-User name
-State
-User ID
-District
-Block
-School ID
-School name
-Mobile number
-E mail address
-Info icon with a message 'You can edit these details from your profile page'
-Check box with a message 'I consent to share my details with the administrators of this program. All program
administrators are bound by the Privacy Policy and Terms in their use of my data (Privacy Policy and Terms should be a hyperlink)
-With Do not s</t>
    </r>
    <r>
      <rPr>
        <rFont val="Arial"/>
        <b/>
        <color theme="1"/>
      </rPr>
      <t>hare &amp; Share</t>
    </r>
    <r>
      <rPr>
        <rFont val="Arial"/>
        <color theme="1"/>
      </rPr>
      <t xml:space="preserve"> bu</t>
    </r>
    <r>
      <rPr>
        <rFont val="Arial"/>
        <b/>
        <color theme="1"/>
      </rPr>
      <t>tton (Disabl</t>
    </r>
    <r>
      <rPr>
        <rFont val="Arial"/>
        <color theme="1"/>
      </rPr>
      <t>ed buttons)
Note: QA</t>
    </r>
    <r>
      <rPr>
        <rFont val="Arial"/>
        <color rgb="FFFF0000"/>
      </rPr>
      <t xml:space="preserve"> should test flowise
1. First through project tile
2. Second through Links
3. Third through QR code</t>
    </r>
  </si>
  <si>
    <r>
      <rPr>
        <rFont val="Arial"/>
        <color theme="1"/>
      </rPr>
      <t>-PII pop up should appear
-PII pop should have below mentioned fields:
-User name
-State
-User ID
-District
-Block
-School ID
-School name
-Mobile number
-E mail address
-Info icon with a message 'You can edit these details from your profile page'
-Check box with a message 'I consent to share my details with the administrators of this program. All program
administrators are bound by the Privacy Policy and Terms in their use of my data (Privacy Policy and Terms should be a hyperlink)
-With Do not sha</t>
    </r>
    <r>
      <rPr>
        <rFont val="Arial"/>
        <b/>
        <color theme="1"/>
      </rPr>
      <t>re &amp; Share b</t>
    </r>
    <r>
      <rPr>
        <rFont val="Arial"/>
        <color theme="1"/>
      </rPr>
      <t>utt</t>
    </r>
    <r>
      <rPr>
        <rFont val="Arial"/>
        <b/>
        <color theme="1"/>
      </rPr>
      <t>on (Disabled</t>
    </r>
    <r>
      <rPr>
        <rFont val="Arial"/>
        <color theme="1"/>
      </rPr>
      <t xml:space="preserve"> buttons)
Note: QA s</t>
    </r>
    <r>
      <rPr>
        <rFont val="Arial"/>
        <color rgb="FFFF0000"/>
      </rPr>
      <t>hould test flowise
1. First through project tile
2. Second through Links
3. Third through QR code</t>
    </r>
  </si>
  <si>
    <r>
      <rPr>
        <rFont val="Arial"/>
        <color theme="1"/>
      </rPr>
      <t xml:space="preserve">1. Click on the projects tile under browse other categories section and select Project
2.Come to the task details page and click on any task or add your own task button
</t>
    </r>
    <r>
      <rPr>
        <rFont val="Arial"/>
        <b/>
        <color theme="1"/>
      </rPr>
      <t>3.</t>
    </r>
    <r>
      <rPr>
        <rFont val="Arial"/>
        <color theme="1"/>
      </rPr>
      <t xml:space="preserve">Join program pop up will appear
</t>
    </r>
    <r>
      <rPr>
        <rFont val="Arial"/>
        <b/>
        <color theme="1"/>
      </rPr>
      <t>4.</t>
    </r>
    <r>
      <rPr>
        <rFont val="Arial"/>
        <color theme="1"/>
      </rPr>
      <t>Click on Join program button</t>
    </r>
  </si>
  <si>
    <r>
      <rPr>
        <rFont val="Arial"/>
        <color theme="1"/>
      </rPr>
      <t>-PII pop up should appear
-PII pop should have below mentioned fields:
-User name
-State
-User ID
-District
-Block
-School ID
-School name
-Mobile number
-E mail address
-Info icon with a message 'You can edit these details from your profile page'
-Check box with a message 'I consent to share my details with the administrators of this program. All program
administrators are bound by the Privacy Policy and Terms in their use of my data (Privacy Policy and Terms should be a hyperlink)
-With Do not share</t>
    </r>
    <r>
      <rPr>
        <rFont val="Arial"/>
        <b/>
        <color theme="1"/>
      </rPr>
      <t xml:space="preserve"> &amp; Share but</t>
    </r>
    <r>
      <rPr>
        <rFont val="Arial"/>
        <color theme="1"/>
      </rPr>
      <t>ton</t>
    </r>
    <r>
      <rPr>
        <rFont val="Arial"/>
        <b/>
        <color theme="1"/>
      </rPr>
      <t xml:space="preserve"> (Disabled b</t>
    </r>
    <r>
      <rPr>
        <rFont val="Arial"/>
        <color theme="1"/>
      </rPr>
      <t>uttons)
Note: QA sho</t>
    </r>
    <r>
      <rPr>
        <rFont val="Arial"/>
        <color rgb="FFFF0000"/>
      </rPr>
      <t>uld test flowise
1. First through project tile
2. Second through Links
3. Third through QR code</t>
    </r>
  </si>
  <si>
    <r>
      <rPr>
        <rFont val="Arial"/>
        <color theme="1"/>
      </rPr>
      <t xml:space="preserve">1.Click on the link or scan QR code of project
2.Come to the task details page and click on any task or add your own task button
</t>
    </r>
    <r>
      <rPr>
        <rFont val="Arial"/>
        <b/>
        <color theme="1"/>
      </rPr>
      <t>3.</t>
    </r>
    <r>
      <rPr>
        <rFont val="Arial"/>
        <color theme="1"/>
      </rPr>
      <t xml:space="preserve">Join program pop up will appear
</t>
    </r>
    <r>
      <rPr>
        <rFont val="Arial"/>
        <b/>
        <color theme="1"/>
      </rPr>
      <t>4.</t>
    </r>
    <r>
      <rPr>
        <rFont val="Arial"/>
        <color theme="1"/>
      </rPr>
      <t>Click on Join program button</t>
    </r>
  </si>
  <si>
    <r>
      <rPr>
        <rFont val="Arial"/>
        <color theme="1"/>
      </rPr>
      <t>-PII pop up should appear
-PII pop should have below mentioned fields:
-User name
-State
-User ID
-District
-Block
-School ID
-School name
-Mobile number
-E mail address
-Info icon with a message 'You can edit these details from your profile page'
-Check box with a message 'I consent to share my details with the administrators of this program. All program
administrators are bound by the Privacy Policy and Terms in their use of my data (Privacy Policy and Terms should be a hyperlink)
-With Do not share &amp;</t>
    </r>
    <r>
      <rPr>
        <rFont val="Arial"/>
        <b/>
        <color theme="1"/>
      </rPr>
      <t xml:space="preserve"> Share butto</t>
    </r>
    <r>
      <rPr>
        <rFont val="Arial"/>
        <color theme="1"/>
      </rPr>
      <t>n (</t>
    </r>
    <r>
      <rPr>
        <rFont val="Arial"/>
        <b/>
        <color theme="1"/>
      </rPr>
      <t>Disabled but</t>
    </r>
    <r>
      <rPr>
        <rFont val="Arial"/>
        <color theme="1"/>
      </rPr>
      <t>tons)
Note: QA shoul</t>
    </r>
    <r>
      <rPr>
        <rFont val="Arial"/>
        <color rgb="FFFF0000"/>
      </rPr>
      <t>d test flowise
1. First through project tile
2. Second through Links
3. Third through QR code</t>
    </r>
  </si>
  <si>
    <t>1.Click on the projects tile under browse other categories section and select Project 
2.Click on start improvement button 
3.Join program pop up appears
4.Click on join program button
5.PII pop up will appear
6.Click on share/do not share button
7.Go to programs tile</t>
  </si>
  <si>
    <r>
      <rPr>
        <rFont val="Arial"/>
        <color theme="1"/>
      </rPr>
      <t xml:space="preserve">-Joined program name should get reflected in program listing page.
</t>
    </r>
    <r>
      <rPr>
        <rFont val="Arial"/>
        <b/>
        <color rgb="FFFF0000"/>
      </rPr>
      <t>NOTE :  QA should test both flows 
  ( 1. Do not share, 2. Share )</t>
    </r>
  </si>
  <si>
    <t xml:space="preserve">1.Click on the projects tile under browse other categories section and select Project 
2.Click on start improvement button 
3.Join program pop up appears
4.Click on join program button
5.PII pop up will appear
6.Check the checkbox on PII pop up 
</t>
  </si>
  <si>
    <r>
      <rPr>
        <rFont val="Arial"/>
        <color theme="1"/>
      </rPr>
      <t xml:space="preserve">-Details present in Profile screen and PII pop up should match
-QA needs to verify School ID by connecting with Support team
-QA needs to verify User ID by logging in to the portal &amp; by inspecting
-If User has entered email id then same email id to be seen in PII popup or if user has entered mobile number then same number to be seen in the PII pop up (NOTE - at least 1 field to be filled)
</t>
    </r>
    <r>
      <rPr>
        <rFont val="Arial"/>
        <b/>
        <color rgb="FFFF0000"/>
      </rPr>
      <t>Note: QA should test flowise
1. First through project tile
2. Second through Links
3. Third through QR code</t>
    </r>
  </si>
  <si>
    <t xml:space="preserve">Verify when user clicks on Do not share button, PII pop up will close and toast message appears on the screen.
</t>
  </si>
  <si>
    <t>1.Click on the projects tile under browse other categories section and select Project 
2.Click on start improvement button 
3.Join program pop up appears
4.Click on join program button
5.PII pop up will appear
6.Click on do not share button.</t>
  </si>
  <si>
    <r>
      <rPr>
        <rFont val="Arial"/>
        <color theme="1"/>
      </rPr>
      <t xml:space="preserve">-PII pop up should get closed
-Toast message should appear
</t>
    </r>
    <r>
      <rPr>
        <rFont val="Arial"/>
        <b/>
        <color theme="1"/>
      </rPr>
      <t xml:space="preserve">"You have joined this program successfully"
</t>
    </r>
    <r>
      <rPr>
        <rFont val="Arial"/>
        <color theme="1"/>
      </rPr>
      <t xml:space="preserve">-Toast message should appear only for 10 sec
</t>
    </r>
    <r>
      <rPr>
        <rFont val="Arial"/>
        <color rgb="FFFF0000"/>
      </rPr>
      <t>Note: QA should test flowise
1. First through project tile
2. Second through Links
3. Third through QR code</t>
    </r>
  </si>
  <si>
    <r>
      <rPr>
        <rFont val="Arial"/>
        <color theme="1"/>
      </rPr>
      <t xml:space="preserve">-Share button should get highlighted in blue(enabled).
- Do not share button should be disabled 
</t>
    </r>
    <r>
      <rPr>
        <rFont val="Arial"/>
        <color rgb="FFFF0000"/>
      </rPr>
      <t>Note: QA should test flowise
1. First through project tile
2. Second through Links
3. Third through QR code</t>
    </r>
  </si>
  <si>
    <t xml:space="preserve">1.Click on the projects tile under browse other categories section and select Project 
2.Click on start improvement button 
3.Join program pop up appears
4.Click on join program button
5.PII pop up will appear              
6.Check the checkbox on PII pop up and click on share button
</t>
  </si>
  <si>
    <r>
      <rPr>
        <rFont val="Arial"/>
        <color theme="1"/>
      </rPr>
      <t xml:space="preserve">-PII pop up should get closed
-Toast message should appear
</t>
    </r>
    <r>
      <rPr>
        <rFont val="Arial"/>
        <b/>
        <color theme="1"/>
      </rPr>
      <t xml:space="preserve">"You have joined this program successfully"
</t>
    </r>
    <r>
      <rPr>
        <rFont val="Arial"/>
        <color theme="1"/>
      </rPr>
      <t xml:space="preserve">-Toast message should appear only for 10 sec
</t>
    </r>
    <r>
      <rPr>
        <rFont val="Arial"/>
        <color rgb="FFFF0000"/>
      </rPr>
      <t>Note: QA should test flowise
1. First through project tile
2. Second through Links
3. Third through QR code</t>
    </r>
  </si>
  <si>
    <t>Scenario 1 -
1.Click on the projects tile under browse other categories section and select Project 
2.Click on start improvement button in the project view page
3. Join program pop up appears
4.Click on join program button
5.PII pop up will appear
6.Click on mobile back button
Scenario 2-
1.Click on the projects tile under browse other categories section and select Project 
2. Come to the task listing page and click on any task or add your own task button
3. Join program pop up appears
4.Click on join program button
5.PII pop up will appear
6.Click on mobile back button
Scenario 3-
1.Click on the link or scan QR code of project
2.Click on start improvement button in the project view page
3. Join program pop up appears
4.Click on join program button
5.PII pop up will appear
6.Click on mobile back button
Scenario 4-
1.Click on the link or scan QR code of project
2. Come to the task listing page and click on any task or add your own task button
3.Join program pop up appears
4.Click on join program button
5.PII pop up will appear
6.Click on mobile back button</t>
  </si>
  <si>
    <t>Verify when user exits/kill the app, PII pop up will get closed</t>
  </si>
  <si>
    <t>Scenario 1 -
1.Click on the projects tile under browse other categories section and select Project 
2.Click on start improvement button in the project view page
3. Join program pop up appears
4.Click on join program button
5.PII pop up will appear
6. User exits / kill the app
Scenario 2-
1.Click on the projects tile under browse other categories section and select Project 
2. Come to the task listing page and click on any task or add your own task button
3. Join program pop up appears
4.Click on join program button
5.PII pop up will appear
6. User exits / kill the app
Scenario 3-
1.Click on the link or scan QR code of project
2.Click on start improvement button in the project view page
3. Join program pop up appears
4.Click on join program button
5.PII pop up will appear
6. User exits / kill the app                
Scenario 4-
1.Click on the link or scan QR code of project
2. Come to the task listing page and click on any task or add your own task button
3.Join program pop up appears
4.Click on join program button
5.PII pop up will appear
6. User exits / kill the app</t>
  </si>
  <si>
    <t xml:space="preserve">-PII pop up should get closed
- User will see the mobile home screen.
</t>
  </si>
  <si>
    <r>
      <rPr>
        <rFont val="Arial"/>
        <color rgb="FFFF0000"/>
      </rPr>
      <t xml:space="preserve">Link / QR Code - steps remain same except step 1
</t>
    </r>
    <r>
      <rPr>
        <rFont val="Arial"/>
        <color rgb="FF000000"/>
      </rPr>
      <t xml:space="preserve">1. Click on project tile on homepage and select Project.
                       </t>
    </r>
  </si>
  <si>
    <r>
      <rPr>
        <rFont val="Arial"/>
        <color theme="1"/>
      </rPr>
      <t xml:space="preserve">-PII pop up should appear
-Join program pop up should not appear again
</t>
    </r>
    <r>
      <rPr>
        <rFont val="Arial"/>
        <color rgb="FFFF0000"/>
      </rPr>
      <t>Note: QA should test flowise
1. First through project tile
2. Second through Links
3. Third through QR code</t>
    </r>
  </si>
  <si>
    <r>
      <rPr>
        <rFont val="Arial"/>
        <color rgb="FFFF0000"/>
      </rPr>
      <t xml:space="preserve">
</t>
    </r>
    <r>
      <rPr>
        <rFont val="Arial"/>
        <color theme="1"/>
      </rPr>
      <t>1.Click on the projects tile under browse other categories section and select Project 
2.Come to the task listing page 
3.Clicks on Start observation at task level</t>
    </r>
  </si>
  <si>
    <r>
      <rPr>
        <rFont val="Arial"/>
        <color theme="1"/>
      </rPr>
      <t xml:space="preserve">-Project should be assigned to me/discovered by me
</t>
    </r>
    <r>
      <rPr>
        <rFont val="Arial"/>
        <b/>
        <color theme="1"/>
      </rPr>
      <t>-User should have already joined the program</t>
    </r>
    <r>
      <rPr>
        <rFont val="Arial"/>
        <color theme="1"/>
      </rPr>
      <t xml:space="preserve">
-User must have received the project link / QR code
-Observation should be mapped to a task
-User should have started the project</t>
    </r>
  </si>
  <si>
    <t>1.Click on the projects tile under browse other categories section 
2.Go to created by me tab
3.Click on create new project/already created project</t>
  </si>
  <si>
    <r>
      <rPr>
        <rFont val="Arial"/>
        <color theme="1"/>
      </rPr>
      <t>-User should be in non-targeted role
-</t>
    </r>
    <r>
      <rPr>
        <rFont val="Arial"/>
        <b/>
        <color theme="1"/>
      </rPr>
      <t>User must have received the project link &amp; QR code</t>
    </r>
  </si>
  <si>
    <r>
      <rPr>
        <rFont val="Arial"/>
        <color theme="1"/>
      </rPr>
      <t xml:space="preserve">1.Click on the link or scan QR code of project
2. Click on start improvement button in the project view page
</t>
    </r>
    <r>
      <rPr>
        <rFont val="Arial"/>
        <b/>
        <color theme="1"/>
      </rPr>
      <t>3.</t>
    </r>
    <r>
      <rPr>
        <rFont val="Arial"/>
        <color theme="1"/>
      </rPr>
      <t>Join program pop up will appear
4</t>
    </r>
    <r>
      <rPr>
        <rFont val="Arial"/>
        <b/>
        <color theme="1"/>
      </rPr>
      <t>.</t>
    </r>
    <r>
      <rPr>
        <rFont val="Arial"/>
        <color theme="1"/>
      </rPr>
      <t>Click on Join program button
5.PII pop up will appear
6.Click on share/do not share button
7.Go to programs tile</t>
    </r>
  </si>
  <si>
    <t xml:space="preserve">1.Click on the projects tile under browse other categories section and select Project 
2.Click on start improvement button
3.Join program pop up appears
4.Observe the program name in the popup
</t>
  </si>
  <si>
    <r>
      <rPr>
        <rFont val="Arial"/>
        <color theme="1"/>
      </rPr>
      <t xml:space="preserve">To verify, user does </t>
    </r>
    <r>
      <rPr>
        <rFont val="Arial"/>
        <b/>
        <color theme="1"/>
      </rPr>
      <t>not</t>
    </r>
    <r>
      <rPr>
        <rFont val="Arial"/>
        <color theme="1"/>
      </rPr>
      <t xml:space="preserve"> see Join program pop up for the Programs &amp; Resources</t>
    </r>
  </si>
  <si>
    <t>1.Click on the programs tile under browse other categories section  
2.Try accessing the program and resources mapped to it</t>
  </si>
  <si>
    <t xml:space="preserve">1.Click on the projects tile under browse other categories section and select Project 
2.Click on start improvement button 
</t>
  </si>
  <si>
    <r>
      <rPr>
        <rFont val="Arial"/>
        <b/>
        <color theme="1"/>
      </rPr>
      <t>-Join program pop up should appear</t>
    </r>
    <r>
      <rPr>
        <rFont val="Arial"/>
        <b/>
        <color theme="1"/>
      </rPr>
      <t xml:space="preserve">
On click on join program button
</t>
    </r>
    <r>
      <rPr>
        <rFont val="Arial"/>
        <b/>
        <color theme="1"/>
      </rPr>
      <t>-PII pop should appear</t>
    </r>
    <r>
      <rPr>
        <rFont val="Arial"/>
        <b/>
        <color theme="1"/>
      </rPr>
      <t xml:space="preserve">
</t>
    </r>
    <r>
      <rPr>
        <rFont val="Arial"/>
        <b/>
        <color rgb="FFFF0000"/>
      </rPr>
      <t>-QA needs to test this scenario from program tile too.
Note: QA should test flowise
1. First through project tile
2. Second through Links
3. Third through QR code</t>
    </r>
  </si>
  <si>
    <t>-User should have joined the program before the PII feature rolled out
-There should be at least 1 project, 1 observation, 1 survey mapped to a program
-User is using the new version i,e 6.0
-User is accessing the previously mapped programs (old programs)</t>
  </si>
  <si>
    <r>
      <rPr>
        <rFont val="Arial"/>
        <color theme="1"/>
      </rPr>
      <t xml:space="preserve">To verify, User should </t>
    </r>
    <r>
      <rPr>
        <rFont val="Arial"/>
        <b/>
        <color theme="1"/>
      </rPr>
      <t>NOT</t>
    </r>
    <r>
      <rPr>
        <rFont val="Arial"/>
        <color theme="1"/>
      </rPr>
      <t xml:space="preserve"> see Join program pop up while accessing the programs and resources attached to a program</t>
    </r>
  </si>
  <si>
    <t>1.Click on the programs tile under browse other categories section  
2.Try accessing the program which has rolled out before PII</t>
  </si>
  <si>
    <r>
      <rPr>
        <rFont val="Arial"/>
        <color theme="1"/>
      </rPr>
      <t xml:space="preserve">-User can access the resources directly
-User should NOT see Join program pop up
-User should not see Graphs data in Program dashboard
</t>
    </r>
    <r>
      <rPr>
        <rFont val="Arial"/>
        <b/>
        <color theme="1"/>
      </rPr>
      <t>QA needs to test all the scenarios which has been mentioned in Pre conditions</t>
    </r>
  </si>
  <si>
    <r>
      <rPr>
        <rFont val="Arial"/>
        <color theme="1"/>
      </rPr>
      <t xml:space="preserve">To verify, User should </t>
    </r>
    <r>
      <rPr>
        <rFont val="Arial"/>
        <b/>
        <color theme="1"/>
      </rPr>
      <t>NOT</t>
    </r>
    <r>
      <rPr>
        <rFont val="Arial"/>
        <color theme="1"/>
      </rPr>
      <t xml:space="preserve"> see </t>
    </r>
    <r>
      <rPr>
        <rFont val="Arial"/>
        <b/>
        <color theme="1"/>
      </rPr>
      <t>PII consent</t>
    </r>
    <r>
      <rPr>
        <rFont val="Arial"/>
        <color theme="1"/>
      </rPr>
      <t xml:space="preserve"> pop up while accessing resources</t>
    </r>
  </si>
  <si>
    <t>1. Login to the  app (Old &amp; new version)
1.Click on the projects tile under browse other categories section 
3. Open any resource (old &amp; new)
4. Click on the start improvement button
5. Observe the Join program pop up followed by PII pop up</t>
  </si>
  <si>
    <r>
      <rPr>
        <rFont val="Arial"/>
        <color theme="1"/>
      </rPr>
      <t xml:space="preserve">PII pop up should NOT show
</t>
    </r>
    <r>
      <rPr>
        <rFont val="Arial"/>
        <b/>
        <color rgb="FFFF0000"/>
      </rPr>
      <t xml:space="preserve">QA needs to test for all the 3 pre conditions.
</t>
    </r>
    <r>
      <rPr>
        <rFont val="Arial"/>
        <color rgb="FFFF0000"/>
      </rPr>
      <t>Note: QA should test flowise
1. First through project tile
2. Second through Links
3. Third through QR code</t>
    </r>
  </si>
  <si>
    <t>SB-28309</t>
  </si>
  <si>
    <t>Project - Project Details Tab</t>
  </si>
  <si>
    <t>-User should have submitted the project 
-User should Login as HT &amp; Official role and Teacher role</t>
  </si>
  <si>
    <t>To verify, Clicking on back button from project view page, user should be redirected back to project listing page</t>
  </si>
  <si>
    <t xml:space="preserve">1. Login to the app
2. Click on Project tile
3. Click on any Assigned to me and Discovered by me and Created by me Project
4. Mark all the tasks and subtasks as completed
5. Click on submit improvement button
6. Click on submit improvement button on Add attachment page
7.Click on back button </t>
  </si>
  <si>
    <t>User should see the list of projects in the project listing page</t>
  </si>
  <si>
    <t>ED-84</t>
  </si>
  <si>
    <t>-User should be targeted/non targeted role
-User should have project access</t>
  </si>
  <si>
    <t>Verify user is able to see burger menu on the home page when user clicks on back button on the project view page</t>
  </si>
  <si>
    <t>1.Login to app
2.Go to project tile
3.Open any project
4.Click on start button
5.Click on back button
6.Observe</t>
  </si>
  <si>
    <t>-On the home page user should see burger menu</t>
  </si>
  <si>
    <t>SB-28327</t>
  </si>
  <si>
    <t>-User should have clicked on 'Start improvement' button</t>
  </si>
  <si>
    <t>To verify, User should see 'Download' icon option 
&amp;
To verify, Post clicking on Download icon, user should get an toast message as below
"You have downloaded the project successfully"</t>
  </si>
  <si>
    <r>
      <rPr>
        <rFont val="Arial"/>
        <color theme="1"/>
      </rPr>
      <t xml:space="preserve">Scenario 1:
</t>
    </r>
    <r>
      <rPr>
        <rFont val="Arial"/>
        <color theme="1"/>
      </rPr>
      <t xml:space="preserve">1. Login to the Diksha app
2. Scan the Project QR code and Clicks on the project link
3. Click on Start improvement button
4. Observe
</t>
    </r>
    <r>
      <rPr>
        <rFont val="Arial"/>
        <color theme="1"/>
      </rPr>
      <t>Scenario 2</t>
    </r>
    <r>
      <rPr>
        <rFont val="Arial"/>
        <color theme="1"/>
      </rPr>
      <t>:
1. Login to the Diksha app
2. Scan the Project QR code and Clicks on the project link
3. Click on Start improvement button
4. Click on Download Icon
5. Observe</t>
    </r>
  </si>
  <si>
    <t>-'Download icon' option to be present just below the program name
-'Download icon' option to be present followed by Share, Edit, FIles and Sync
=====================
-User should get an toast message accordingly
-User should see 'Downloaded' Icon
The project should get downloaded in download section and user should be able to access it</t>
  </si>
  <si>
    <t>-User should have clicked on 'Start improvement' button
-User should go Offline
-User should have Project Link and QR code</t>
  </si>
  <si>
    <t>To verify, User can access the projects in offline mode, once user have downloaded it successfully in online mode</t>
  </si>
  <si>
    <t>1. Login to the Diksha app
2. Scan the Project QR code and Clicks on the project link
3. Click on Start improvement button
4. Click on Download Icon
5. Go offline
6. Click on download section
7. Click on the project which has been downloaded when online
6. Observe</t>
  </si>
  <si>
    <t>User can perform all the offline operations for the project</t>
  </si>
  <si>
    <t xml:space="preserve">-Internet connectivity required
-User should have created a project </t>
  </si>
  <si>
    <t>To verify, User should see 'Downloaded' Icon in the project details page</t>
  </si>
  <si>
    <t>1. Login to the Diksha app
2. Click on Project tile
3. Create a Project
4. Observe</t>
  </si>
  <si>
    <t>-Downloaded Icon to be visible in the project details page
-User should see the same project in Download section</t>
  </si>
  <si>
    <r>
      <rPr>
        <rFont val="Arial"/>
        <color theme="1"/>
      </rPr>
      <t xml:space="preserve">-User should have opened Assigned to me and Discovered by me project 
-User should have clicked on Start improvement and then </t>
    </r>
    <r>
      <rPr>
        <rFont val="Arial"/>
        <b/>
        <color theme="1"/>
      </rPr>
      <t xml:space="preserve">Go Offline
</t>
    </r>
  </si>
  <si>
    <t>To verify, Due to some issue user clicks on download and is not in the network area or goes offline, User should get an toast message saying
"Download failed. Check your network connection and try again."</t>
  </si>
  <si>
    <t>1. Login to the Diksha app
2. Open a Assigned to me and Discovered by me Project
3. Click on Start improvement button
4. Go offline
5. Click on Download Icon
6. Observe</t>
  </si>
  <si>
    <t>User should get an toast message accordingly</t>
  </si>
  <si>
    <t xml:space="preserve">
-User should have Project Link and QR code and User should have created a project</t>
  </si>
  <si>
    <t>To verify, If user delete the downloaded project from download section, User should be able to download the same project again</t>
  </si>
  <si>
    <t>1. Login to the Diksha app
2. Scan the Project QR code and Clicks on the project link
3. Click on Start improvement button
4. Click on Download Icon
5. Go to Download section
6. Click on delete
7. Go to project details page and click on download icon
8. Observe</t>
  </si>
  <si>
    <t>User should see the 'Download' icon on the project details page</t>
  </si>
  <si>
    <t>SB - 23700</t>
  </si>
  <si>
    <r>
      <rPr>
        <rFont val="Arial"/>
        <color theme="1"/>
      </rPr>
      <t xml:space="preserve">-Internet connectivity
-User should </t>
    </r>
    <r>
      <rPr>
        <rFont val="Arial"/>
        <b/>
        <color theme="1"/>
      </rPr>
      <t>not</t>
    </r>
    <r>
      <rPr>
        <rFont val="Arial"/>
        <color theme="1"/>
      </rPr>
      <t xml:space="preserve"> have submitted the project
-Project should be automatically synced first time (post creating a project)</t>
    </r>
  </si>
  <si>
    <t>To verify a pop-message with two options 'Don't sync' &amp; 'Sync &amp; share' appears when clicked on share option</t>
  </si>
  <si>
    <t xml:space="preserve">1) Open the app
2) Click the project tile
3) Click on any assigned and discovered and  created project
4) Click on Start improvement if needed
5) Click on Share icon on project view page
6) Observe
</t>
  </si>
  <si>
    <r>
      <rPr>
        <rFont val="Arial"/>
        <color theme="1"/>
      </rPr>
      <t xml:space="preserve">-Pop-up message with two options 'Don't sync' &amp; 'Sync and share' should come up
-Clicking on Sync &amp; share, project should get </t>
    </r>
    <r>
      <rPr>
        <rFont val="Arial"/>
        <b/>
        <color theme="1"/>
      </rPr>
      <t xml:space="preserve">synced </t>
    </r>
    <r>
      <rPr>
        <rFont val="Arial"/>
        <color theme="1"/>
      </rPr>
      <t xml:space="preserve">and </t>
    </r>
    <r>
      <rPr>
        <rFont val="Arial"/>
        <b/>
        <color theme="1"/>
      </rPr>
      <t>sharing platforms</t>
    </r>
    <r>
      <rPr>
        <rFont val="Arial"/>
        <color theme="1"/>
      </rPr>
      <t xml:space="preserve"> should show up
-Clicking on Don't sync, user should see a toast message </t>
    </r>
    <r>
      <rPr>
        <rFont val="Arial"/>
        <b/>
        <color theme="1"/>
      </rPr>
      <t xml:space="preserve">"File not shared!" </t>
    </r>
    <r>
      <rPr>
        <rFont val="Arial"/>
        <color theme="1"/>
      </rPr>
      <t xml:space="preserve">also pop up message disappears
</t>
    </r>
  </si>
  <si>
    <t>-User should have created a project.
-User should have assigned or discovered project.</t>
  </si>
  <si>
    <r>
      <rPr>
        <rFont val="Arial"/>
        <color theme="1"/>
      </rPr>
      <t xml:space="preserve">To verify user views First letter capital for all labels that appear on buttons in the </t>
    </r>
    <r>
      <rPr>
        <rFont val="Arial"/>
        <b/>
        <color theme="1"/>
      </rPr>
      <t>Project view page</t>
    </r>
    <r>
      <rPr>
        <rFont val="Arial"/>
        <color theme="1"/>
      </rPr>
      <t xml:space="preserve">. </t>
    </r>
  </si>
  <si>
    <t>1. Login to Diksha App
2. Click on Project tile
3. Select any project from created by me and assigned and discovered list.
4. Click on 'Share' option.</t>
  </si>
  <si>
    <t xml:space="preserve">User views button 'Share' has 2 options
1. Don't sync
2. Sync &amp; share
where first letter of label are capital and rest remain in lower case.
</t>
  </si>
  <si>
    <t>SB-23701</t>
  </si>
  <si>
    <t>- Internet access is available
- User should have submitted the project 
- user should not have submitted the project but have made some edits and synced the project</t>
  </si>
  <si>
    <t>To verify if user clicks on sync and share,  then list of sharing platforms open immediately if project is already synced</t>
  </si>
  <si>
    <t xml:space="preserve">1) Open the app
2) Open the project tile
3) Click on the project
4) Click on share icon (before submitting the project)
5)observe
6) click on share icon post submitting the project
7) observe
</t>
  </si>
  <si>
    <t xml:space="preserve">-List of all the sharing platforms should be visible to user . 
-The project is shared as a PDF. </t>
  </si>
  <si>
    <t>-User should be in process of creating a project
-User should try to edit an assigned and discovered by me project and existing created by me.</t>
  </si>
  <si>
    <r>
      <rPr>
        <rFont val="Arial"/>
        <color theme="1"/>
      </rPr>
      <t xml:space="preserve">To verify user views First letter capital for all labels that appear on buttons in the </t>
    </r>
    <r>
      <rPr>
        <rFont val="Arial"/>
        <b/>
        <color theme="1"/>
      </rPr>
      <t>Project creation page</t>
    </r>
    <r>
      <rPr>
        <rFont val="Arial"/>
        <color theme="1"/>
      </rPr>
      <t xml:space="preserve">. </t>
    </r>
  </si>
  <si>
    <t xml:space="preserve">1. Login to Diksha App
2. Click on Project tile
3. Select any existing project from created by me and assigned and discovered list.
4. Click on 'Edit' option.
5. Click on Project title section (1st edit) &amp; then Program section (2nd edit) </t>
  </si>
  <si>
    <t xml:space="preserve">User views below buttons where first letter of label are capital and rest remain in lower case.
1st section edit -  "Save edits" button.
2nd section edit - Set date -&gt; user should view "Cancel" &amp; "Done" buttons.
</t>
  </si>
  <si>
    <t>SB- 21826</t>
  </si>
  <si>
    <t>Project - Edit Icon Screen</t>
  </si>
  <si>
    <t>Project is mapped to the role and location</t>
  </si>
  <si>
    <t>To verify user cannot edit program name in the project that are mapped and targeted to their role and location</t>
  </si>
  <si>
    <t xml:space="preserve">1) Open the project
3) Click on Edit
4) Click on edit button for Program Name
5) Try to edit Programs name
</t>
  </si>
  <si>
    <t>program name in the mapped project cannot be edited</t>
  </si>
  <si>
    <t>SB-29958</t>
  </si>
  <si>
    <r>
      <rPr>
        <rFont val="Arial"/>
        <color theme="1"/>
      </rPr>
      <t xml:space="preserve">- User should have </t>
    </r>
    <r>
      <rPr>
        <rFont val="Arial"/>
        <b/>
        <color theme="1"/>
      </rPr>
      <t>projects assigned</t>
    </r>
    <r>
      <rPr>
        <rFont val="Arial"/>
        <color theme="1"/>
      </rPr>
      <t xml:space="preserve"> based on their role &amp; location.
- User should try to edit the project details of assigned to me projects
</t>
    </r>
  </si>
  <si>
    <r>
      <rPr>
        <rFont val="Arial"/>
        <color theme="1"/>
      </rPr>
      <t xml:space="preserve">To verify user sees an pop-up message when user tries to close the project edit page for </t>
    </r>
    <r>
      <rPr>
        <rFont val="Arial"/>
        <b/>
        <color theme="1"/>
      </rPr>
      <t>assigned to me projects.</t>
    </r>
  </si>
  <si>
    <t>1. Login to Diksha App
2. Select Project tile
3. Select any project
4. Click on Edit
5. Observe task name and title.</t>
  </si>
  <si>
    <t>- User sees the below pop-up message with below buttons
Header :- Save Changes
Message :- Would you like to save the changes you have made before you exit the page ?
'Yes' &amp;  'No' buttons.</t>
  </si>
  <si>
    <t>- User should be on offline mode.
- User should have downloaded the project in online mode</t>
  </si>
  <si>
    <t>Verify users can edit the following in downloaded projects when offline:
1) Title of the project
2) Description
3) Categories 
4) Tasks and Subtasks
5) Start and End Date
6) Change the status of the task</t>
  </si>
  <si>
    <t>1) Click on a downloaded project
2) Edit the project</t>
  </si>
  <si>
    <t>Project gets edited successfully.</t>
  </si>
  <si>
    <t>SB-28329</t>
  </si>
  <si>
    <t>-User should have started the project
-User should have Internet connectivity.</t>
  </si>
  <si>
    <t>To verify user is able to see the "Sync" option on the project details page.
&amp;
To verify user is able to sync the project when user clicks on the "Sync" button
&amp;
To verify user sees the "Syncing Project" loader screen after user has clicked on "sync" button.</t>
  </si>
  <si>
    <r>
      <rPr>
        <rFont val="Arial"/>
        <color theme="1"/>
      </rPr>
      <t xml:space="preserve">Scenario 1:
</t>
    </r>
    <r>
      <rPr>
        <rFont val="Arial"/>
        <color theme="1"/>
      </rPr>
      <t xml:space="preserve">1. Login to Diksha app
2. Click on Project tile
3. Click on any of the project (Created by me, assigned to me, discovered by me)
4. Observe
</t>
    </r>
    <r>
      <rPr>
        <rFont val="Arial"/>
        <color theme="1"/>
      </rPr>
      <t>Scenario 2 &amp; 3</t>
    </r>
    <r>
      <rPr>
        <rFont val="Arial"/>
        <color theme="1"/>
      </rPr>
      <t>:
1. Login to Diksha app
2. Click on Project tile
3. Click on any of the project(Created by me, assigned to me, discovered by me)
4. Edit the project
5. Click on Sync button
6. Observe</t>
    </r>
  </si>
  <si>
    <t>User should be able to see the "Sync" button on project details screen.
=========================
User sees the syncing loader screen when user clicks on the "sync" button.
User should have synced the project.
========================
User sees the loader "Syncing Project"
User sees the loader spinning
User is taken back to Project Details screen.
User should be able to see "synced" button after the project sync's successfully.</t>
  </si>
  <si>
    <t>To verify once "Sync" is completed, the user sees an appropriate toast message.</t>
  </si>
  <si>
    <t>1. Login to Diksha app
2. Click on Project tile
3. Click on any of the project(Created by me, assigned to me, discovered by me)
4. Edit the project
5. Click on Sync button
6. Observe</t>
  </si>
  <si>
    <t>User should view the toast message "Your project has been synced successfully"</t>
  </si>
  <si>
    <t>-Internet connectivity.
-First sync for project has automatically been done for created projects</t>
  </si>
  <si>
    <t>To verify user is able to sync the project if any edits or changes are made to the project.</t>
  </si>
  <si>
    <t>1) Open the project
2) Click on the sync icon
3) Observe</t>
  </si>
  <si>
    <t>- Project gets synced successfully.
- Sync icon turns green and it shows project is synced or already synced.
- If Sync icon is blue it means project needs to be synced.
- Successful toast message shows up after project is synced successfully.</t>
  </si>
  <si>
    <t>To verify once "Sync" is completed, the label "sync" should be changed to "Synced"</t>
  </si>
  <si>
    <t>User should be able to see "synced" button after the project sync's successfully.</t>
  </si>
  <si>
    <t>- User should have started project
- User should have Internet connectivity.
- User further tries to make any edits to projects created and assigned to users role and location</t>
  </si>
  <si>
    <t>To verify if user makes any edits to the synced project then the synced icon should change back to "sync" again.</t>
  </si>
  <si>
    <t>1. Login to Diksha app
2. Click on Project tile
3. Click on any of the project(Created by me, assigned to me, discovered by me)
4. Edit the project
5. Click on Sync button
6. Edit the project again
7. Observe</t>
  </si>
  <si>
    <t>User sees that the "synced" button is now changed back to "sync" button again.</t>
  </si>
  <si>
    <t>- User should be on offline mode.</t>
  </si>
  <si>
    <t>To verify user gets a toast message when user tries to perform below actions on project details page -
1. Sync project offline
2. Create project offline
3. Share project offline
4. Share Task offline</t>
  </si>
  <si>
    <t>1. Open projects tile
2. Click on any project from listing page
3. Click on project sync icon and share icon 
4. Observe toast message
5. Click on 3 dots next to task &amp; click on share
6. Observe toast message
5. Click on created by me filter and try to create a project
6. Observe toast message</t>
  </si>
  <si>
    <t>User gets a toast message as below -
'Dear user, please go online to use this feature'</t>
  </si>
  <si>
    <t>SB-28350</t>
  </si>
  <si>
    <t>4.9.0</t>
  </si>
  <si>
    <t xml:space="preserve">User should have created at least 1 project
</t>
  </si>
  <si>
    <t>To verify if user is able to click on share option and able to share the project pdf via mail, WhatsApp or any other apps</t>
  </si>
  <si>
    <t xml:space="preserve">1. Login to the app
2. Click on Project tile
3. Create one project or go to assigned to me or go to discovered by me tab
4. Click on share option
5. Click on sync and share option from pop up
6. Select any app to share the project
</t>
  </si>
  <si>
    <t>-User should be able to click on share option and should be able to share the project via mail, whatsapp or any apps.
-User should be able to open the same shared PDF.
-The project data should be same in PDF as well as in the app</t>
  </si>
  <si>
    <t>User should have projects under Assigned to me and Discovered by me tab</t>
  </si>
  <si>
    <t>To verify if user is able to share project from all 3 tabs.</t>
  </si>
  <si>
    <t xml:space="preserve">1. Login to the app
2. Click on Project tile
3. Create one project or got to assigned to me or go to discovered by me tab
4. Click on share option
5. Click on sync and share option from pop up
6. Select any app to share the project
</t>
  </si>
  <si>
    <r>
      <rPr>
        <rFont val="Arial"/>
        <color theme="1"/>
      </rPr>
      <t xml:space="preserve">User should be able to share project from all 3 tabs i.e.,
</t>
    </r>
    <r>
      <rPr>
        <rFont val="Arial"/>
        <b/>
        <color theme="1"/>
      </rPr>
      <t xml:space="preserve">Assigned to me, Discovered by me, Created by me </t>
    </r>
    <r>
      <rPr>
        <rFont val="Arial"/>
        <color theme="1"/>
      </rPr>
      <t>by clicking on share option</t>
    </r>
  </si>
  <si>
    <t>SB-29772</t>
  </si>
  <si>
    <r>
      <rPr>
        <rFont val="Arial"/>
        <color theme="1"/>
      </rPr>
      <t xml:space="preserve">-User should have submitted </t>
    </r>
    <r>
      <rPr>
        <rFont val="Arial"/>
        <b/>
        <color theme="1"/>
      </rPr>
      <t>assigned/discovered</t>
    </r>
    <r>
      <rPr>
        <rFont val="Arial"/>
        <color theme="1"/>
      </rPr>
      <t xml:space="preserve"> and </t>
    </r>
    <r>
      <rPr>
        <rFont val="Arial"/>
        <b/>
        <color theme="1"/>
      </rPr>
      <t>created</t>
    </r>
    <r>
      <rPr>
        <rFont val="Arial"/>
        <color theme="1"/>
      </rPr>
      <t xml:space="preserve"> projects 
-User can open submitted projects from </t>
    </r>
    <r>
      <rPr>
        <rFont val="Arial"/>
        <b/>
        <color theme="1"/>
      </rPr>
      <t>project and program listing page</t>
    </r>
  </si>
  <si>
    <t>To verify user should not get the pop up "do you want to Sync and share should not appear." when user clicks on share button.</t>
  </si>
  <si>
    <t>1. Login to Diksha App
2. Click on Project tile
3. Select any submitted project from created by me and assigned and discovered list.
4. Click on 'Share' option.
5. Observe.</t>
  </si>
  <si>
    <t>-User should not get the popup
-when user clicks on share button, sharing platforms should get open directly.</t>
  </si>
  <si>
    <t>SB-28354</t>
  </si>
  <si>
    <r>
      <rPr>
        <rFont val="Arial"/>
        <color theme="1"/>
      </rPr>
      <t xml:space="preserve">-User should install Diksha App
-User should have installed </t>
    </r>
    <r>
      <rPr>
        <rFont val="Arial"/>
        <b/>
        <color theme="1"/>
      </rPr>
      <t xml:space="preserve">4.4 and 4.5 and 4.6 version
</t>
    </r>
    <r>
      <rPr>
        <rFont val="Arial"/>
        <color theme="1"/>
      </rPr>
      <t>-User should have marked all tasks and subtasks as completed</t>
    </r>
  </si>
  <si>
    <t>To verify user can sync the project once after marking the status of the project as Completed</t>
  </si>
  <si>
    <t xml:space="preserve">1. Click on the project tile
2. Click on any assigned to me project and Discovered by me project or create a project
3. Mark all the task and subtask status as completed
4. Sync the project
5. Observe
</t>
  </si>
  <si>
    <t>- User can sync the project.
- User sees the toast message "The project is synced successfully"</t>
  </si>
  <si>
    <r>
      <rPr>
        <rFont val="Arial"/>
        <color theme="1"/>
      </rPr>
      <t xml:space="preserve">-User should install Diksha App
-User should have installed </t>
    </r>
    <r>
      <rPr>
        <rFont val="Arial"/>
        <b/>
        <color theme="1"/>
      </rPr>
      <t xml:space="preserve">4.4 and 4.5 and 4.6 version
</t>
    </r>
    <r>
      <rPr>
        <rFont val="Arial"/>
        <color theme="1"/>
      </rPr>
      <t>-User should have marked all tasks and subtasks as completed</t>
    </r>
  </si>
  <si>
    <t>To verify once "Sync" is completed, any further edits made on project and user tries to sync the project, it should not be synced.</t>
  </si>
  <si>
    <t>1. Click on the project tile
2. Click on any assigned to me project and Discovered by me project or create a project
3. Mark all the task and subtask status as completed
4. Sync the project
5. Make any edits again
6. Click on Sync
7. Observe</t>
  </si>
  <si>
    <t>- User should not be able to 'Sync' the project for the second time after he has submitted the project.
- No action will be seen when user clicks on 'sync'
- User will be redirected back to project details page.</t>
  </si>
  <si>
    <r>
      <rPr>
        <rFont val="Arial"/>
        <color theme="1"/>
      </rPr>
      <t xml:space="preserve">-User should install Diksha App
-User should have installed </t>
    </r>
    <r>
      <rPr>
        <rFont val="Arial"/>
        <b/>
        <color theme="1"/>
      </rPr>
      <t xml:space="preserve">4.4 and 4.5 and 4.6 version
</t>
    </r>
    <r>
      <rPr>
        <rFont val="Arial"/>
        <color theme="1"/>
      </rPr>
      <t>-User should have marked all tasks and subtasks as completed</t>
    </r>
  </si>
  <si>
    <t>To verify once "Sync" is completed, the edits made on UI will only be visible to user and won't be synced to backend.</t>
  </si>
  <si>
    <t>-Edits made are visible on UI
-But user won't be able to sync the project.</t>
  </si>
  <si>
    <t>SB - 23905</t>
  </si>
  <si>
    <t>Project - Files Folder</t>
  </si>
  <si>
    <t>- New task is being added to the existing project
===
- An observation has been assigned for the role and location chosen by user.
- Creator has made option of attaching evidence available
===
- A survey has been assigned for the role and location chosen by user.
- Creator has made option of attaching evidence available</t>
  </si>
  <si>
    <r>
      <rPr>
        <rFont val="Arial"/>
        <color theme="1"/>
      </rPr>
      <t xml:space="preserve">To verify user gets a pop up message ' Upload Evidence' while uploading an evidence in the project 
</t>
    </r>
    <r>
      <rPr>
        <rFont val="Arial"/>
        <b/>
        <color theme="1"/>
      </rPr>
      <t xml:space="preserve">while adding a new task to the PROJECT 
While adding evidence in an OBSERVATION FORM and SURVEY FORM.
</t>
    </r>
  </si>
  <si>
    <t xml:space="preserve">1. Open any project
2. Click on add new task
3. Write the description of  the task
4. Click on attach
5. pop up message to accept terms pops up
====
1. Open observation questionnaire
2. Go to the question that has option to attach file
3. Click on file
4. Pop up message to accept terms comes up
====
1. Open survey questionnaire
2. Go to the question that has option to attach file
3. Click on file
4. Pop up message to accept terms comes up
</t>
  </si>
  <si>
    <t>- Pop up message to accept terms to upload evidences pops up
The message is :
I confirm that the Content submitted by me comply with the terms and policies of DIKSHA, including DIKSHA's Content Policy. I have made sure that I do not violate others’ copyright, privacy or third party rights.</t>
  </si>
  <si>
    <t>- Terms are not accepted
- User clicks on Do not upload</t>
  </si>
  <si>
    <t>To verify if the user clicks on 'Do not upload' option then a toast message should come up.</t>
  </si>
  <si>
    <t>1) Open a project or an observation form or survey form
2) Attach an evidence to the project or observation form or survey form
3) Pop up message to accept terms comes up
4) Do not accept the terms
4) Click on 'Do not upload'</t>
  </si>
  <si>
    <t>Toast message comes up as below
"Evidence not uploaded please click on attach and accept the content policy"</t>
  </si>
  <si>
    <t>- Terms are accepted
- User should click on Upload</t>
  </si>
  <si>
    <t>To verify when user clicks on 'Upload' they are able to attach evidence</t>
  </si>
  <si>
    <t xml:space="preserve">1) Open a project or an observation form or survey form
2) Attach an evidence to the project or observation form or survey form
3) Pop up message to accept terms comes up
4) Accept the terms by ticking the box
5) Click on Upload
</t>
  </si>
  <si>
    <t>User is able to attach the evidence</t>
  </si>
  <si>
    <t>SB - 24220</t>
  </si>
  <si>
    <t>Internet Connectivity not required.
user has started  / created a project in online mode</t>
  </si>
  <si>
    <t xml:space="preserve">To verify a user is able to view all evidence attached during the offline </t>
  </si>
  <si>
    <t>1) Open the app.
2) Click on Project Tile
3) Attach evidence to the project created offline
4) Sync the project
5) Click on Files</t>
  </si>
  <si>
    <t>User should see all the evidence in online mode which are Attached in offline mode</t>
  </si>
  <si>
    <t>-Internet connectivity required
-Evidence should be attached in offline mode</t>
  </si>
  <si>
    <t xml:space="preserve">To verify evidence attached by the user in offline mode, gets synced with the server only when the project is synced by the user .
</t>
  </si>
  <si>
    <t xml:space="preserve">1) Open the app.
2) Click on Project Tile
3) Attach evidence to the project created offline
4) Sync the project
5) Click on Files
</t>
  </si>
  <si>
    <t>Evidence attached gets synced with the server</t>
  </si>
  <si>
    <t>SB-28325</t>
  </si>
  <si>
    <t>- User should have Created Project.
- User have task added in the project</t>
  </si>
  <si>
    <t>To verify, User should not get any option to Add files and Images and Links, once the project is submitted
To verify, Post submitting the project, user cannot able to delete or edit anything from files option</t>
  </si>
  <si>
    <t xml:space="preserve">1. Login to the app
2. Create one project
3. Click on task
4. Add some files,images and links
5. Click on Submit improvement and submit the project
6. Click on Files option
7. Observe
</t>
  </si>
  <si>
    <t>-User can only view the Added files 
-No provision given to make any edits to the project</t>
  </si>
  <si>
    <t>SB-28356</t>
  </si>
  <si>
    <t>- User should be logged in.
-User should have added at least 1 image and 1 file and 1 link</t>
  </si>
  <si>
    <t xml:space="preserve">To verify on clicking on Cross (X) icon, for image, video, file or link, user should get one confirmation pop up </t>
  </si>
  <si>
    <r>
      <rPr>
        <rFont val="Arial"/>
        <color theme="1"/>
      </rPr>
      <t>1. Login to the app
2. Go to the Project tile
3. Select Any filter either Assigned to me and Discovered by means Created by me
4. select the Project
5. Once landed up to Project details page click on to Task details page
6. Click on Add your own task
7. Fill all the mandatory fields on Add new task page 
8.go back to the task details page and select the newly created project
9. Click on Add Files button 
10. Select any images from Gallery files or Links and then click on "</t>
    </r>
    <r>
      <rPr>
        <rFont val="Arial"/>
        <b/>
        <color theme="1"/>
      </rPr>
      <t xml:space="preserve">Attach files' </t>
    </r>
    <r>
      <rPr>
        <rFont val="Arial"/>
        <color theme="1"/>
      </rPr>
      <t>button 
11. Click on File icon on project view page
12. Click on Remove X' icon
13. Observe</t>
    </r>
  </si>
  <si>
    <t>The pop up message should be for deleting Image And File and Links should be
1) “ Are you sure you want to delete this image”
2) “Are you sure you want to delete this file”
3) “Are you sure you want to delete this link”
4) “Are you sure you want to delete this video”</t>
  </si>
  <si>
    <t xml:space="preserve">- User should be logged in.
- project has been submitted
-User should have Project link and Project QR code 
</t>
  </si>
  <si>
    <t>To verify user should see 4 tabs on click on File icon
- Images
- Videos
- Files 
- Links</t>
  </si>
  <si>
    <t xml:space="preserve">1. Login to the app
2. Go to the Project tile
3. Select Any filter either Assigned to me, Discovered by me, Created by me
4. Select the Project
5. Once landed up to Project details page click on to Task details page
6. Click on Add your own task
7. Fill all the mandatory fields on Add new task page 
8. Go back to the task details page and select the newly created project
9. Click on Add Files
10. Add some Images And Files And Links
11. Submit the Project
12. Now again go back to Project and then Click on Files icon. 
</t>
  </si>
  <si>
    <t>User should see 3 tabs namely when clicked on File icon
- Images
- Videos
- Files 
- Links</t>
  </si>
  <si>
    <t xml:space="preserve">To verify user should see both project level and task level files, images, videos and links </t>
  </si>
  <si>
    <t xml:space="preserve">1. Login to the app
2. Go to the Project tile
3. Select Any filter either Assigned to me and Discovered by means Created by me
4. Select the Project
5. Once landed up to Project details page click on to Task details page
6. Click on Add your own task
7. Fill all the mandatory fields on Add new task page 
8. Go back to the task details page and select the newly created project
9. Click on Add Files
10. Add some Images And Files And Links
11. Submit the Project
12. Now again go back to Project and then Click on Files icon. 
</t>
  </si>
  <si>
    <t xml:space="preserve">Once project has been submitted User should see both project level and task level files, images, videos and links </t>
  </si>
  <si>
    <t>To verify User should not be able to delete any of the remarks, files, videos, images and links once project is submitted</t>
  </si>
  <si>
    <t xml:space="preserve">1. Login to the app
2. Go to the Project tile
3. Select Any filter either Assigned to me and Discovered by me and Created by me
4. Select the Project
5. Once landed up to Project details page click on to Task details page
6. Click on Add your own task
7. Fill all the mandatory fields on Add new task page 
8. Go back to the task details page and select the newly created project
9. Click on Add Files
10. Add some Images And Files And Links
11. Submit the Project
12. Now again go back to Project and then Click on Files icon. 
</t>
  </si>
  <si>
    <t>User should not be able to delete any of the remarks, files, images , videos and links once project is submitted</t>
  </si>
  <si>
    <t>-User should have created the project
-User should have logged in.
-The Project has not been submitted.
-User must have added image and FilesandLinks into task
-User should have Project link and Project QR code 
-Users are targeted and Non targeted</t>
  </si>
  <si>
    <t>To verify If users don't have any images, videos, files or links the page should show a message “No files found for this project”</t>
  </si>
  <si>
    <t>1. Login to the app
2. Create one project
3. Click on task
4. Don't add any FileandImageandLink into the Project as well as task level
5. Change the Project status to Submitted
6. observe</t>
  </si>
  <si>
    <t>With out having any images, files, videos or links in the page, user should see a message as  “No files found for this project”</t>
  </si>
  <si>
    <t>To verify added Remarks by user, will come on Images tab.</t>
  </si>
  <si>
    <t>1. Login to the app
2. Create one project
3. Click on task
4. Add some remarks
5. Add some  file or image or link
6. Change the project status to submit
7. Change the task status to completed
8. Observe</t>
  </si>
  <si>
    <t>Added Remarks by user, will come on Images tab.</t>
  </si>
  <si>
    <t>-User should have attached some files and images and links for at least 2 tasks</t>
  </si>
  <si>
    <t>To verify user should see the attached files and images and links in a segregated manner in File section</t>
  </si>
  <si>
    <t>1. Login to the app
2. Create one project
3. Click on task
4. Add some remarks
5. Add some  file or image or link
6. go back to file section on project view page
7. observe</t>
  </si>
  <si>
    <t>files and images and links should have segregated based on the files attached at task level</t>
  </si>
  <si>
    <t>User should have attached at least 1 evidence to a task</t>
  </si>
  <si>
    <t>To verify, If user deletes task, the added evidence also should gets deleted</t>
  </si>
  <si>
    <t>1. Click on Project tile
2. Select any project
3. Add task with evidence
4. Check the evidence in file section
5. Delete the added task
6. Now Check the evidence in file section</t>
  </si>
  <si>
    <t>Evidences that are attached to a task should NOT show up in file section if Task itself deleted</t>
  </si>
  <si>
    <r>
      <rPr>
        <rFont val="Arial"/>
        <color theme="1"/>
      </rPr>
      <t xml:space="preserve">User should be able to share project from all 3 tabs i.e.,
</t>
    </r>
    <r>
      <rPr>
        <rFont val="Arial"/>
        <b/>
        <color theme="1"/>
      </rPr>
      <t xml:space="preserve">Assigned to me, Discovered by me, Created by me </t>
    </r>
    <r>
      <rPr>
        <rFont val="Arial"/>
        <color theme="1"/>
      </rPr>
      <t>by clicking on share option</t>
    </r>
  </si>
  <si>
    <t>SB-30994</t>
  </si>
  <si>
    <t>4.10.2</t>
  </si>
  <si>
    <t>-Internet connectivity
-user should have valid credentials</t>
  </si>
  <si>
    <t>To verify user can able to see the video tab in file section</t>
  </si>
  <si>
    <t>1.Login to Diksha app 
2.Click on project tile 
3.Open any project or create a new project
4.Click on File section on project view page
5.Observe</t>
  </si>
  <si>
    <t>User should see Video tab in file section</t>
  </si>
  <si>
    <t>-Internet connectivity
-user should have valid credentials
-user should attach at least one video in task/project</t>
  </si>
  <si>
    <t>To verify user can able to see the attached videos under the videos tab in file section</t>
  </si>
  <si>
    <t>1.Login to Diksha app 
2.Click on project tile 
3.Open any project or create a new project and attach a video file at task level and project level
4.Click on File section on project view page
5.Click on videos tab
6.Observe</t>
  </si>
  <si>
    <t>User should see the attached video under the videos tab in file section</t>
  </si>
  <si>
    <t>-User should have attached at least 1 video file for any of the Task</t>
  </si>
  <si>
    <t>To verify , All Videos attached at Task level should get segregated based on the video files attached for the tasks and it should show under Task level evidence section</t>
  </si>
  <si>
    <t>1.Login to Diksha app 
2.Click on project tile 
3.Open any project or create a new project 
4.Click on Task details 
5.Open existing task 
6.Click on Add files button 
7.Click on Gallery option 
8.Attach Video from Gallery 
9.Click on Files option on project view page 
10. Click on Videos tab 
11. Observe</t>
  </si>
  <si>
    <t>All video files attached at task level will show up in Task level evidence section</t>
  </si>
  <si>
    <t>-User should have attached at least 1 video at project level</t>
  </si>
  <si>
    <t xml:space="preserve">To verify , All Videos attached at Project level will show under Project level evidence section </t>
  </si>
  <si>
    <t>1.Login to Diksha app 
2.Click on project tile 
3.Open any project or create a new project
4.Click on Task details
5.Open existing task
6.Click on Add files button
7.Click on Gallery option
8.Attach Video from Gallery 
9. Click on Submit improvement button
10.Click on Files option on project view page
11. Click on Videos tab
12. Observe</t>
  </si>
  <si>
    <t>All video files attached at Project level will show up in Project level evidence section</t>
  </si>
  <si>
    <t>SB-30995</t>
  </si>
  <si>
    <t>-Internet connectivity
-user should have chosen Dark mode from burger menu</t>
  </si>
  <si>
    <t>To verify, All texts in the Files section should appear properly</t>
  </si>
  <si>
    <t>1. Login to the DIksha app
2. Click on Burger menu
3. Select switch to Dark mode
4. Click on Project tile
5. Observe 
6. Open any project 
7. Click on Files section 
8.Observe</t>
  </si>
  <si>
    <t>-User should be able to read all texts in the Files page</t>
  </si>
  <si>
    <t xml:space="preserve">-Internet connectivity
</t>
  </si>
  <si>
    <t>Order of tabs in files section is "images,videos,files,links"</t>
  </si>
  <si>
    <t>1. Login to the DIksha app 
2. Click on projects tile
3. Click on any project 
4. Click to files section
5. Observe the order of tabs</t>
  </si>
  <si>
    <t>Tabs order should be like "Images,Videos,Files,Links"</t>
  </si>
  <si>
    <t>To verify user should see video icon before to the added video file name (left side)</t>
  </si>
  <si>
    <t>1. Login to the DIksha app 
2. Click on projects tile
3. Click on any project 
4. Click to files section
5. Click on Video tab
6. Observe</t>
  </si>
  <si>
    <t>User should see Video icon before the video file name in files section</t>
  </si>
  <si>
    <t>ED-1172</t>
  </si>
  <si>
    <t>5.0.0 Hotfix</t>
  </si>
  <si>
    <t>-User should consume a project with tasks and attach evidences for tasks</t>
  </si>
  <si>
    <t>-To verify user is able to see error toast message when task level evidences were not attached properly.</t>
  </si>
  <si>
    <r>
      <rPr>
        <rFont val="Arial"/>
        <color theme="1"/>
      </rPr>
      <t xml:space="preserve">1.Login with valid credentials
2.Click on project tile
3.Open any project project
4.Click on task details page
5.Click on any task from task details page/add any new task
6.Click on add files
7.Click on upload button
8.Attach evidences
9.Go to internal storage of device
10.Click on </t>
    </r>
    <r>
      <rPr>
        <rFont val="Arial"/>
        <b/>
        <color theme="1"/>
      </rPr>
      <t>Android &gt; data &gt; &lt;root folder&gt; &gt; files &gt; &lt;And observe attached evidences&gt;</t>
    </r>
    <r>
      <rPr>
        <rFont val="Arial"/>
        <color theme="1"/>
      </rPr>
      <t xml:space="preserve">
11.Delete those attached evidences from root folder
12.Click on Sync button
13.Observe</t>
    </r>
  </si>
  <si>
    <t>-User should get error toast message as "Evidence upload failed, please try again"</t>
  </si>
  <si>
    <t>Flow change in 7.0</t>
  </si>
  <si>
    <t>UAT 5.1 hotfix</t>
  </si>
  <si>
    <t>-To verify user sees the submit improvement button is in disabled mode when tasks are incomplete with incorrect evidences.</t>
  </si>
  <si>
    <t>1.Login with valid credentials
2.Click on project tile
3.Open any project project
4.Click on task details page
5.Click on any task from task details page/add any new task
6.Click on add files
7.Click on upload button
8.Attach evidences
9.Go to internal storage of device
10.Click on Android &gt; data &gt; &lt;root folder&gt; &gt; files &gt; &lt;And observe attached evidences&gt;
11.Delete those attached evidences from root folder
12.Click on Sync button
13.Observe the "Submit improvement" button</t>
  </si>
  <si>
    <t>-User should see submit improvement button in disabled state until attached evidences deleted from files section</t>
  </si>
  <si>
    <t>-user should have uploaded evidences
-Do Not sync the project
-Do Not submit the project
-User should have deleted evidence from root folder (post uploading)</t>
  </si>
  <si>
    <t>To verify, user should see error pop up message if any evidences are fail to upload</t>
  </si>
  <si>
    <t>1. Login to sunbird app
2. Open any project
3. Start the project if not started
4. Attach some files to the Task and to the project
5. Try syncing the project
6. Observe
-------
1. Login to sunbird app
2. Open any project
3. Start the project if not started
4. Attach some files to the Task and to the project
5. Try submitting the project by clicking on Submit improvement button
6. Again click on Submit improvement on attachment screen
7. Click submit button on the popup</t>
  </si>
  <si>
    <t>User should see the below error popup message
Heading - Error in uploading files
Message - Some files seem to be corrupted or deleted.
Re-upload files to proceed.
with View button</t>
  </si>
  <si>
    <t>-user should have uploaded evidences
-Do Not sync the project
-Do Not submit the project</t>
  </si>
  <si>
    <t>To verify, clicking on View button user should land on Files screen</t>
  </si>
  <si>
    <t>1. Login to sunbird app
2. Open any project
3. Start the project if not started
4. Attach some files to the Task and to the project
5. Try syncing the project
6. Click on View button
7. Try submitting the project
8. Click on View button</t>
  </si>
  <si>
    <t>-user should land on Files screen
-User should see the attached evidences
-User should see the error icon for the corrupted evidences (In Files section and also under particular task/project)</t>
  </si>
  <si>
    <t>To verify, user should see the error icon for the corrupted files in the FIles section</t>
  </si>
  <si>
    <t>error icon should be seen in red color</t>
  </si>
  <si>
    <t>To verify, user should be able to remove the corrupted evidences from files screen</t>
  </si>
  <si>
    <t>1. Login to sunbird app
2. Open any project
3. Start the project if not started
4. Attach some files to the Task and to the project
5. Try syncing the project
6. Click on View button
7. Try submitting the project
8. Click on View button
9. Click on x icon next to corrupted evidences</t>
  </si>
  <si>
    <t>User should be able to remove the corrupted evidences</t>
  </si>
  <si>
    <t>To verify user should not be able to submit the project if there is any corrupted evidences in FIle screen</t>
  </si>
  <si>
    <t xml:space="preserve">1. Login to sunbird app
2. Open any project
3. Start the project if not started
4. Attach some files to the Task and to the project
5. Try syncing the project
6. Click on View button
7. Try submitting the project
8. Click on View button
</t>
  </si>
  <si>
    <t>project should NOT get submitted</t>
  </si>
  <si>
    <t>To verify user should be able to reupload the same evidences which is deleted since it is corrupted</t>
  </si>
  <si>
    <t xml:space="preserve">1. Login to sunbird app
2. Open any project
3. Start the project if not started
4. Attach some files to the Task and to the project
5. Try syncing the project
6. Click on View button
7. Try submitting the project
8. Click on View button
9. Click on x icon next to corrupted evidences
10. Go back to the same task / project and upload the same evidence again </t>
  </si>
  <si>
    <t xml:space="preserve">-User should be able to reupload the same evidences
-User should not see any error icon in files screen for the reuploaded evidences
</t>
  </si>
  <si>
    <t>-user should have uploaded evidences
-Sync the project</t>
  </si>
  <si>
    <t>To verify user should not see any error icon in Files screen if user has synced the project</t>
  </si>
  <si>
    <t xml:space="preserve">1. Login to sunbird app
2. Open any project
3. Start the project if not started
4. Attach some files to the Task and to the project
5. Try syncing the project
</t>
  </si>
  <si>
    <t>-Project should get synced 
-error icon should not be seen in FIles screen</t>
  </si>
  <si>
    <t>To verify, Once user sync the project by attaching any evidences, user should be able to access the evidences (images, pdf. video) even after deleting from local source folder</t>
  </si>
  <si>
    <t xml:space="preserve">1. Login to sunbird app
2. Open any project
3. Start the project if not started
4. Attach some files to the Task and to the project
5. sync the project
6. go back to the local source/root and delete attached evidences
7. Come back to the app and click on files section / go to the particular task/project
8. try accessing it
</t>
  </si>
  <si>
    <t>-User should be able to access all the attached evidences (pdf, video, image) even after deleting evidences from source/root folder</t>
  </si>
  <si>
    <t>-Learning resources are already added for assigned land created by me projects.
-More than one learning resource should be attached.</t>
  </si>
  <si>
    <t>To verify user can access any learning resources attached to the project.</t>
  </si>
  <si>
    <t xml:space="preserve">1) Open the project
2) Click on project details section
3) Click on learning resources dropdown
4) click on play button
5) observe
</t>
  </si>
  <si>
    <t xml:space="preserve">
- List of resources shows up upon clicking on downward arrow mark.
- User is able to access any learning resources attached.
- Clicking on play button, resource content will open up and play or work accordingly.
- User can access learning resource before staring the project &amp; after starting the project as well</t>
  </si>
  <si>
    <t>No learning resource added</t>
  </si>
  <si>
    <t>To verify project should not show the learning resource tab if no resource is added</t>
  </si>
  <si>
    <t xml:space="preserve">1) Open the project
2) Click on project details section
3) observe
</t>
  </si>
  <si>
    <t>Tab for learning resource should not be there</t>
  </si>
  <si>
    <t xml:space="preserve">-User should have submitted the project
-User should Login as HT &amp; Official role and Teacher role
-User should have added at least 1 file and image
-User should have added at least 1 learning resources
</t>
  </si>
  <si>
    <t xml:space="preserve">To verify, user should be able to access learning resources that were added </t>
  </si>
  <si>
    <t>1. Login to the app
2. Click on Project tile
3. Click on any Assigned to me and Discovered by me and Created by me Project
4. Mark all the tasks and subtasks as completed
5. Click on submit improvement button on project view page
6. Click on submit project button on Add attachments page
7. Click on project details section
8. click on added learning resources
9. Observe</t>
  </si>
  <si>
    <t>user can access learning resources</t>
  </si>
  <si>
    <t>SB-28622</t>
  </si>
  <si>
    <t>-User is submitted the project</t>
  </si>
  <si>
    <t>To verify once user is submitted the project, user should see only Files and Share option on project view page</t>
  </si>
  <si>
    <t>1. Create / start an project
2. complete all the tasks and subtasks and submit the project
3. Observe</t>
  </si>
  <si>
    <t>Clicking on FIles , user should see all the added files
Clicking on Share,sharing platforms should open up and user can share the project in PDF format</t>
  </si>
  <si>
    <t>SB-28285</t>
  </si>
  <si>
    <t>-User should have logged into the app
-User should have created a project or
-User should have Project link and Project QR code</t>
  </si>
  <si>
    <t>To verify User should see visual bar just below the status bar</t>
  </si>
  <si>
    <t>1. Click on the Project link and Scan the project QR code and Create a project
2. Click on Start improvement button (If necessary)
3. Observe</t>
  </si>
  <si>
    <t>-The color should get changed to orange as soon as user completes one task
-The color should get changed to green  when users will complete all tasks
-The visual bar will remain grey if users have not completed any of the tasks</t>
  </si>
  <si>
    <t>-User should have started the project</t>
  </si>
  <si>
    <t>To verify the 'Start improvement' button should get change to 'Submit improvement' button</t>
  </si>
  <si>
    <t>-User should see Greyed out submit button until all the tasks are completed
-Submit improvement button should be non clickable button</t>
  </si>
  <si>
    <t xml:space="preserve">-User should install Diksha App
-User should complete all tasks and subtasks </t>
  </si>
  <si>
    <t xml:space="preserve">Verify by completing all tasks and subtasks,user should see that the Submit improvement button is activated </t>
  </si>
  <si>
    <t>1. Click on Project tile
2. Select any project
3. click on Start improvement button
4. mark all the task and sub task as completed
5. Observe</t>
  </si>
  <si>
    <t>Submit improvement button should get activated</t>
  </si>
  <si>
    <t xml:space="preserve">-User should install Diksha App
-User should NOT complete all tasks and subtasks </t>
  </si>
  <si>
    <t xml:space="preserve">Verify without completing all tasks and subtasks, Submit improvement button should not get activated </t>
  </si>
  <si>
    <t>1. Click on Project tile
2. Select any project
3. click on Start improvement button
4. Mark all the task and sub task as completed except one
5. Observe</t>
  </si>
  <si>
    <t>Submit improvement button should NOT get activated</t>
  </si>
  <si>
    <t>SB-28686</t>
  </si>
  <si>
    <r>
      <rPr>
        <rFont val="Arial"/>
        <color theme="1"/>
      </rPr>
      <t xml:space="preserve">-User should Login as </t>
    </r>
    <r>
      <rPr>
        <rFont val="Arial"/>
        <b/>
        <color theme="1"/>
      </rPr>
      <t>HT &amp; Official role and Teacher</t>
    </r>
    <r>
      <rPr>
        <rFont val="Arial"/>
        <color theme="1"/>
      </rPr>
      <t xml:space="preserve"> role
-User should have Created a project by filling all mandatory fields
-User should </t>
    </r>
    <r>
      <rPr>
        <rFont val="Arial"/>
        <b/>
        <color theme="1"/>
      </rPr>
      <t xml:space="preserve">NOT </t>
    </r>
    <r>
      <rPr>
        <rFont val="Arial"/>
        <color theme="1"/>
      </rPr>
      <t>have added any tasks for the created project</t>
    </r>
  </si>
  <si>
    <t>To verify, User should see Disabled Submit improvement button on the Project view page</t>
  </si>
  <si>
    <t>1. Click on Project tile
2. Click on Created by me filter
3. Create a New project by filling all mandatory fields
4. Observe</t>
  </si>
  <si>
    <t>No operations can be performed when user clicks on Disabled Submit improvement button</t>
  </si>
  <si>
    <r>
      <rPr>
        <rFont val="Arial"/>
        <color theme="1"/>
      </rPr>
      <t xml:space="preserve">-User should Login as </t>
    </r>
    <r>
      <rPr>
        <rFont val="Arial"/>
        <b/>
        <color theme="1"/>
      </rPr>
      <t>HT &amp; Official role and Teacher</t>
    </r>
    <r>
      <rPr>
        <rFont val="Arial"/>
        <color theme="1"/>
      </rPr>
      <t xml:space="preserve"> role
-User should have Created a project by filling all mandatory fields
-User should N</t>
    </r>
    <r>
      <rPr>
        <rFont val="Arial"/>
        <b/>
        <color theme="1"/>
      </rPr>
      <t>OT h</t>
    </r>
    <r>
      <rPr>
        <rFont val="Arial"/>
        <color theme="1"/>
      </rPr>
      <t>ave added any tasks for the created project</t>
    </r>
  </si>
  <si>
    <t>To verify, User should see Task progress bar (Your Progress) for the project should be 0 and 0 and grey in color</t>
  </si>
  <si>
    <t>-By default user should see 0 and 0 Completed status just below the 'Your Progress' header
-The Progress bar should get updated as per the tasks added by the user</t>
  </si>
  <si>
    <t>SB-30503</t>
  </si>
  <si>
    <t>Project - Create New Project</t>
  </si>
  <si>
    <t>-Project should be created
-Program name should be added (lengthy program name)</t>
  </si>
  <si>
    <t>Verify that in created by me project, program name is showing completely</t>
  </si>
  <si>
    <t>1.Login to diksha app
2.Click on project tile
3.Go to created by me tab
4.Create a project by adding lengthy program name
5.Observe</t>
  </si>
  <si>
    <t>-Program should show completely in created project</t>
  </si>
  <si>
    <t>-Project should be created
-Program name should be added</t>
  </si>
  <si>
    <t xml:space="preserve">Verify that in created by me project, lengthy program name will not get cut </t>
  </si>
  <si>
    <t>-Lengthy program name should completely in created project</t>
  </si>
  <si>
    <t>Project - Task Details Tab</t>
  </si>
  <si>
    <t>Learning resource added with a task</t>
  </si>
  <si>
    <t>To verify users are able to access learning resources attached at a task level</t>
  </si>
  <si>
    <t>1) Open the project
2) Click on the ' view resource' tab against a task</t>
  </si>
  <si>
    <t>Learning resources listing screen opens up &amp; clicking on that user is taken to the actual resource content</t>
  </si>
  <si>
    <t>Project - Add New Task Screen</t>
  </si>
  <si>
    <t>-User should have created a project or started any Assigned / Discovered project</t>
  </si>
  <si>
    <r>
      <rPr>
        <rFont val="Arial"/>
        <color theme="1"/>
      </rPr>
      <t xml:space="preserve">"To verify when user is offline, user gets a pop up message ' Upload Evidence' while uploading an evidence in the project while </t>
    </r>
    <r>
      <rPr>
        <rFont val="Arial"/>
        <b/>
        <color theme="1"/>
      </rPr>
      <t>adding a new task to the project</t>
    </r>
    <r>
      <rPr>
        <rFont val="Arial"/>
        <color theme="1"/>
      </rPr>
      <t xml:space="preserve"> The message is : I confirm that the Content submitted by me comply with the terms and policies of DIKSHA, including DIKSHA's Content Policy. I have made sure that I do not violate others’ copyright, privacy or third party rights."</t>
    </r>
  </si>
  <si>
    <t>1. On Homepage click on Project Tile
2. Select any project from the list 
3. Click on Add New Task 
4. Fill the description of task.
5. Click on Attach.
6. Pop-up message to accept terms pops up.</t>
  </si>
  <si>
    <t>Pop up message to accept terms to upload evidences pops up</t>
  </si>
  <si>
    <t>SB-26321</t>
  </si>
  <si>
    <t>-Should work online and offline
-user should have downloaded the project to check in offline mode
-Project should have created in online mode or pic any project from Assigned and Discovered filter</t>
  </si>
  <si>
    <t>To verify if user clicks on (X) cross icon on 'Add New Task' page then user should be taken back to Project view page.</t>
  </si>
  <si>
    <t>1. On Homepage click on Project Tile
2. Select any project from list 
3. Click on plus (Add your own task) button
4. Click on cross icon</t>
  </si>
  <si>
    <t>User is redirected back to Project View page.</t>
  </si>
  <si>
    <t>To verify once mandatory fields are filled, the 'Add task' button gets enabled.</t>
  </si>
  <si>
    <t>1. On Homepage click on Project Tile
2. Select any project from list 
3. Click on plus (Add your own task) button
4. Fill the mandatory field</t>
  </si>
  <si>
    <t>User sees 'Add task' button being enabled after mandatory fields are filled up.</t>
  </si>
  <si>
    <t>- Should work online and offline
- user should have downloaded the project to check in offline mode
- Project should have created in online mode or pic any project from Assigned and Discovered filter</t>
  </si>
  <si>
    <t>To verify Add task' button is not enabled if mandatory field is not filled and all the other fields are filled</t>
  </si>
  <si>
    <t>1. On Homepage click on Project Tile
2. Select any project from list 
3. Click on plus (Add your own task) button
4. Fill the non - mandatory field</t>
  </si>
  <si>
    <t xml:space="preserve">User sees 'Add task' button is not enabled </t>
  </si>
  <si>
    <t>To verify when user tries to click on 'Add task' button when it is in grey colour, No action is seen</t>
  </si>
  <si>
    <t>1. On Homepage click on Project Tile
2. Select any project from list 
3. Click on plus (Add your own task) button
4. Click on 'Add Task' button</t>
  </si>
  <si>
    <t>User stays back on 'Add New Task' page itself.</t>
  </si>
  <si>
    <t>SB-29665</t>
  </si>
  <si>
    <t xml:space="preserve">
-User should Login as HT &amp; Official role and Teacher role 
-User should have Created a project by filling all madatory fields</t>
  </si>
  <si>
    <t>To verify user should be able to create a task name with some minimum number of character or if the length of text and sentence is too long then it should be placed correctly in UI screen.</t>
  </si>
  <si>
    <t>1. Open the app
2. Click on Project tile
3. Create one Project
4. Click on Add task button
5. Give the task name much bigger than expectation
6. Observe</t>
  </si>
  <si>
    <t>User should able to create a task name with some minimum number of character</t>
  </si>
  <si>
    <t>-User should have created Project already</t>
  </si>
  <si>
    <t>To Verify user should see three dots even though task name should reach to its maximum limit of character</t>
  </si>
  <si>
    <t>User should see three dots even though task name should reach to its maximum limit of character</t>
  </si>
  <si>
    <t>To Verify User should able to edit the task by clicking on 3 dots</t>
  </si>
  <si>
    <r>
      <rPr>
        <rFont val="Arial"/>
        <color theme="1"/>
      </rPr>
      <t xml:space="preserve">1. Open the app
2. Click on Project tile
3. Create one Project
4. Click on Add task button
5. </t>
    </r>
    <r>
      <rPr>
        <rFont val="Arial"/>
        <b/>
        <color theme="1"/>
      </rPr>
      <t>Give the task name much bigger than expectation</t>
    </r>
    <r>
      <rPr>
        <rFont val="Arial"/>
        <color theme="1"/>
      </rPr>
      <t xml:space="preserve">
6. Observe</t>
    </r>
  </si>
  <si>
    <t>User should able to edit the task by clicking on 3 dots</t>
  </si>
  <si>
    <t xml:space="preserve">4.10.2 </t>
  </si>
  <si>
    <t>-Internet connectivity</t>
  </si>
  <si>
    <t>To verify user can attach a video file while in the process of creating a New task</t>
  </si>
  <si>
    <t>1. Login to the Diksha app
2. Click on Project tile
3. Open any project or pick any project from the list
4. Click on Task details section
5. Click on Add your own task option
6. Add task description
7. Click on Attach file
8. Check the checkbox and click on Upload button
9. Select Load from library and try to select video file
10. Observe</t>
  </si>
  <si>
    <t>-User should be able to attach a video file (while in the process of creating a new task)
-The same file should get reflected in Files section under videos tab (Below task level evidence)</t>
  </si>
  <si>
    <t>ED-1514</t>
  </si>
  <si>
    <t>Project - Task Attach FIles Screen</t>
  </si>
  <si>
    <t>-User should have created / started a Project</t>
  </si>
  <si>
    <t>To verify, User should see 'X' cross icon next to the added file / image / video and clicking on 'X' icon attached evidence should get deleted</t>
  </si>
  <si>
    <t xml:space="preserve">1. Login to the  app
2. Click on Project tile
3. Create a new project / start assigned project
4. click on Task details section
5. Click on 'Add your own task' button
6. Click on Attach files , check the check box and attach some files / videos / images and click on ok
</t>
  </si>
  <si>
    <t>-Added images/files/videos should show in the File section
-User should see 'X' icon next to the added files / image / video
- The 'X' icon should be filled with black colour background
-Upon clicking on 'X' icon, Added file / image / video should get deleted completely
-Deleted file / image / video should NOT show up in the Files section (Before &amp; after syncing)</t>
  </si>
  <si>
    <t>Verify user is able to see 'Remove' label below the 'X' icon</t>
  </si>
  <si>
    <t>- 'Remove' label should be aligned below the 'X' icon</t>
  </si>
  <si>
    <t xml:space="preserve">To verify user can add end date to the tasks </t>
  </si>
  <si>
    <t>1. Open the project
2. Click on the task
3. Click on the calendar icon on left
4. Select the date
5. Click on Add task</t>
  </si>
  <si>
    <t xml:space="preserve">Date of the task is reflected at two places:
a. Task page next to calendar icon
b. Project view page in that particular task </t>
  </si>
  <si>
    <t>-End date is given previously</t>
  </si>
  <si>
    <t>To verify user can edit the end date of the task</t>
  </si>
  <si>
    <t>1. Open the project
2. Click on the task
3. Click on the calendar icon on left
4. Select the new date
5. Click on Done</t>
  </si>
  <si>
    <t>Changed date gets reflected</t>
  </si>
  <si>
    <t>-Creator should have added Start date and End date to the project
-Creator should have added at least 1 Task for a project
-Project start date and end date should be predefined</t>
  </si>
  <si>
    <t>To verify user should be able to edit the task end date for existing Task and for user created task</t>
  </si>
  <si>
    <t>1. Login to sunbird app
2. Click on Projects/program tile
3. Pick any project &amp; Join the program (if required)
4. Start the project
5. Click on Task details section
6. Open any task
7. Try editing Task end date</t>
  </si>
  <si>
    <t>User should only get the option of entering the task end date within the start date and end date of the project.
For ex - Project start date - 01-11-2022
Project end date - 01-12-2022
user should see the dates between 01-11-2022 &amp; 01-12-2022 , other dates should be disabled</t>
  </si>
  <si>
    <t xml:space="preserve">-Creator should have added Start date and End date to the project 
-Creator should have added Task end date
-Creator should have added at least 1 Task for a project (Task end date is 01-dec-2023)
-Project start &amp; end date is not predefined
</t>
  </si>
  <si>
    <t>To verify user should get a pop up when user tries to edit project end date</t>
  </si>
  <si>
    <t>1. Login to sunbird app
2. Click on Projects/program tile
3. Pick any project &amp; Join the program (if required)
4. Start the project
5. Click on Edit option
6. Edit the project end date to (30-nov-2023)</t>
  </si>
  <si>
    <t>User should see the below popup message
Heading - Project end date
Message - Are you sure? Task end date will also be changed to this if it is later.
Action button - “No” “Yes“</t>
  </si>
  <si>
    <r>
      <rPr>
        <rFont val="Arial"/>
        <color theme="1"/>
      </rPr>
      <t xml:space="preserve">-Creator should have added Start date and End date to the project 
-Creator should have added Task end date
</t>
    </r>
    <r>
      <rPr>
        <rFont val="Arial"/>
        <b/>
        <color theme="1"/>
      </rPr>
      <t>-Creator should have added at least 1 Task for a project (Task end date is 01-dec-2023)</t>
    </r>
    <r>
      <rPr>
        <rFont val="Arial"/>
        <color theme="1"/>
      </rPr>
      <t xml:space="preserve">
-Project start &amp; end date is not predefined
</t>
    </r>
  </si>
  <si>
    <t>To verify when user clicks on Yes on the project end date pop up date should get reflected which ever user has selected
(At Least 1 Task)</t>
  </si>
  <si>
    <t>1. Login to sunbird app
2. Click on Projects/program tile
3. Pick any project &amp; Join the program (if required)
4. Start the project
5. Click on Edit option
6. Edit the project end date to (30-nov-2023)
7. Click on Yes on the project end date popup</t>
  </si>
  <si>
    <t>-User should see the updated Dates in project end date and also in Task end date
Example, 
-previous task end - Task 1 is "1 Dec 2023"
-User changes the project end date to 30 Nov
-Task end date will also change task 1 end date to "30 Nov 2023"</t>
  </si>
  <si>
    <r>
      <rPr>
        <rFont val="Arial"/>
        <color theme="1"/>
      </rPr>
      <t xml:space="preserve">-Creator should have added Start date and End date to the project 
-Creator should have added at least 2 Task for a project (Task end dates is 01-dec-2023, 05-dec-2023)
</t>
    </r>
    <r>
      <rPr>
        <rFont val="Arial"/>
        <b/>
        <color theme="1"/>
      </rPr>
      <t xml:space="preserve">-Creator should have added at least 2 Task for a project
</t>
    </r>
    <r>
      <rPr>
        <rFont val="Arial"/>
        <color theme="1"/>
      </rPr>
      <t xml:space="preserve">-Project start &amp; end date is not predefined
</t>
    </r>
  </si>
  <si>
    <t>To verify when user clicks on Yes on the project end date pop up date should get reflected which ever user has selected
(At Least 2 Tasks)</t>
  </si>
  <si>
    <r>
      <rPr>
        <rFont val="Arial"/>
        <color theme="1"/>
      </rPr>
      <t>-User should see the updated Dates in project end date and also in Task end date
Example, 
-previous task end - Task 1 is "1 Dec 2023" and Task 2 is "5 Dec 2023"
-User changes the project end date to 30 Nov
-Task end date will also change</t>
    </r>
    <r>
      <rPr>
        <rFont val="Arial"/>
        <b/>
        <color theme="1"/>
      </rPr>
      <t xml:space="preserve"> Task 1 end date, Task 2 end date</t>
    </r>
    <r>
      <rPr>
        <rFont val="Arial"/>
        <color theme="1"/>
      </rPr>
      <t xml:space="preserve"> to "30 Nov 2023"</t>
    </r>
  </si>
  <si>
    <r>
      <rPr>
        <rFont val="Arial"/>
        <color theme="1"/>
      </rPr>
      <t xml:space="preserve">-Creator should have added Start date and End date to the project 
-Creator should have added Task end dates
</t>
    </r>
    <r>
      <rPr>
        <rFont val="Arial"/>
        <b/>
        <color theme="1"/>
      </rPr>
      <t xml:space="preserve">-Creator should have added at least 5 tasks
</t>
    </r>
    <r>
      <rPr>
        <rFont val="Arial"/>
        <color theme="1"/>
      </rPr>
      <t xml:space="preserve">-Project start &amp; end date is not predefined
</t>
    </r>
  </si>
  <si>
    <t>To verify when user clicks on Yes on the project end date pop up date should get reflected which ever user has selected
(Atleast 5 Tasks)</t>
  </si>
  <si>
    <t xml:space="preserve">-User should see the updated Dates in project end date and also in Task end date for the tasks which is exceeding the project end date
Note - Task end date should not exceed project end date, 
If tasks previous end date exceeds the project end date then task end date will be changed to as updated in the project end date
 </t>
  </si>
  <si>
    <r>
      <rPr>
        <rFont val="Arial"/>
        <color theme="1"/>
      </rPr>
      <t xml:space="preserve">-Creator should have added Start date and End date to the project 
-Creator should have added Task end dates
</t>
    </r>
    <r>
      <rPr>
        <rFont val="Arial"/>
        <b/>
        <color theme="1"/>
      </rPr>
      <t xml:space="preserve">-Creator should have added at least 5 tasks
</t>
    </r>
    <r>
      <rPr>
        <rFont val="Arial"/>
        <color theme="1"/>
      </rPr>
      <t xml:space="preserve">-Project start &amp; end date is not predefined
</t>
    </r>
  </si>
  <si>
    <t>To verify when user clicks on No on the project end date then no action should taken place</t>
  </si>
  <si>
    <t>1. Login to sunbird app
2. Click on Projects/program tile
3. Pick any project &amp; Join the program (if required)
4. Start the project
5. Click on Edit option
6. Edit the project end date to (30-nov-2023)
7. Click on No on the project end date popup</t>
  </si>
  <si>
    <t>-No action should be taken place in both project and task dates and user should stay on the same screen</t>
  </si>
  <si>
    <t xml:space="preserve"> 
-Creator should have added Task end date 
-Task 1 end date (28-nov-2023)
-Task 2 end date (not defined)</t>
  </si>
  <si>
    <t>To verify user should NOT see any confirmation popup upon changing the project end date</t>
  </si>
  <si>
    <t xml:space="preserve">1. Login to sunbird app
2. Click on Projects/program tile
3. Pick any project &amp; Join the program (if required)
4. Start the project
5. Click on Edit option
6. Edit the project end date to (30-nov-2023)
</t>
  </si>
  <si>
    <t>-No pop up seen
-only project end date should get changed
-Task end date should not get changed (since task end date is less then the new project end date)</t>
  </si>
  <si>
    <t>-Creator should have added Task end date
-Task 1 end date (28-nov-2023)
-Project end date is not defined</t>
  </si>
  <si>
    <t>To verify user should get a pop up when user tries to edit project Start date</t>
  </si>
  <si>
    <t>1. Login to sunbird app
2. Click on Projects/program tile
3. Pick any project &amp; Join the program (if required)
4. Start the project
5. Click on Edit option
6. Edit the project start date to (30-nov-2023)</t>
  </si>
  <si>
    <t>Project start date popup appeared
Heading - Project start date
Message - Are you sure? Task end date will also be changed to this if it is before.
Action button - “No” “Yes“</t>
  </si>
  <si>
    <t>To verify when user clicks on Yes on the project Start date pop up, Task end date should get changed to new project start date</t>
  </si>
  <si>
    <t>1. Login to sunbird app
2. Click on Projects/program tile
3. Pick any project &amp; Join the program (if required)
4. Start the project
5. Click on Edit option
6. Edit the project start date to (30-nov-2023)
7. Click Yes on the project start date popup</t>
  </si>
  <si>
    <t>Task end date and project start date should be same
example
-predefined task end date - 28-nov-2023
after clicking on Yes
-Task end date should get changed to new project end date (30-nov-2023)</t>
  </si>
  <si>
    <t>-Creator should have added Task end date
-Task 1 end date (28-nov-2023)
Task 2 end date (15-oct-2023)
-Project end date is not defined</t>
  </si>
  <si>
    <t>Task end date and project start date should be same
example
-predefined task end dates are - 28-nov-2023 &amp; 15-oct-2023
after clicking on Yes
-Both Task end dates should get changed to new project end date (30-nov-2023)</t>
  </si>
  <si>
    <t>To verify when user clicks on No on the project Start date pop up no action should takes place</t>
  </si>
  <si>
    <t>1. Login to sunbird app
2. Click on Projects/program tile
3. Pick any project &amp; Join the program (if required)
4. Start the project
5. Click on Edit option
6. Edit the project start date to (30-nov-2023)
7. Click No on the project start date popup</t>
  </si>
  <si>
    <t>No action should takes place and user should stay on the same screen</t>
  </si>
  <si>
    <t>-User should not have any end date for any of the task</t>
  </si>
  <si>
    <t>To verify user should not see any start date and end date popup if the Task end date is not added for any of the tasks</t>
  </si>
  <si>
    <t xml:space="preserve">1. Login to sunbird app
2. Click on Projects tile
3. create a new project by giving start date and end date
4. create a task </t>
  </si>
  <si>
    <t>Pop up should NOT appear if user is changing project start date and end date</t>
  </si>
  <si>
    <t>-Enter task end date as 25 nov 2023
-Do not give project start and end date</t>
  </si>
  <si>
    <t>To verify when user edit the project start date to 30 nov 2023, the same date should reflect in task end date</t>
  </si>
  <si>
    <t>1. Login to sunbird app
2. Click on Projects tile
3. create a new project by giving start date and end date
4. create a task by giving end date as 25 nov 2023
5. edit the project start date to 30 nov 2023 and click yes on the pop up</t>
  </si>
  <si>
    <t>Task end date and project start date should get changed to 30 nov 2023</t>
  </si>
  <si>
    <t>To verify when user edit the project end date to 30 nov 2023, Task end date should remain same</t>
  </si>
  <si>
    <t xml:space="preserve">1. Login to sunbird app
2. Click on Projects tile
3. create a new project by giving start date and end date
4. create a task by giving end date as 25 nov 2023
5. edit the project end date to 30 nov 2023 </t>
  </si>
  <si>
    <t>User should not get any pop up to change task end date since task end date is within the project end date</t>
  </si>
  <si>
    <t>-Tasks are editable from the creator
-Task should Not be a mandatory</t>
  </si>
  <si>
    <t>To verify that user can edit tasks in the mapped project</t>
  </si>
  <si>
    <t>1. Click on the Project
2. Click on the three dots next to each task
3. Click on edit Task
4. Edit the task description 
5. Click on save</t>
  </si>
  <si>
    <t>The changes are reflected</t>
  </si>
  <si>
    <t>To verify a pop-message appears when clicked on share option for task
&amp;
To verify user is able to share the task</t>
  </si>
  <si>
    <t xml:space="preserve">1. Click on Project tile
2. Open any of the filter and Start the project
3. Click on Task details section
4. Click on 3 dots next to the task
5. Click on Share 
6. observe </t>
  </si>
  <si>
    <t>-A pop up message comes up. Message has two options:
1) Don't sync
2) Sync and Share
-Clicking on Sync &amp; share, project should get synced and sharing platforms should show up, file should be shared as PDF via any sharing platform selected.
-PDF should open up and be in non-editable format.
-Clicking on Don't sync, user should see a toast message "File not shared!" also pop up message disappears</t>
  </si>
  <si>
    <t>-If there are sub task, the status of sub task should also be "Not started" ,  "in progress" and "completed"</t>
  </si>
  <si>
    <t>To verify user is able to change the status of the sub task to  "Not started" , "in progress" or "completed" which automatically changes status of the task to  "Not started" ,  "in progress" or "completed" accordingly</t>
  </si>
  <si>
    <t>1. Open the project.
2. Click on the task.
3. Click on drop down next to Sub-task &amp; Change status to 'In progress' and 'completed'.
4. Observe Task Status section.</t>
  </si>
  <si>
    <t xml:space="preserve">Task status should change accordingly </t>
  </si>
  <si>
    <t xml:space="preserve">-No Internet Connectivity
-user has created / started project in online mode </t>
  </si>
  <si>
    <t>To verify when user is offline, user is able to edit the tasks.
Eg: Title, Date,</t>
  </si>
  <si>
    <t>1. On Homepage click on Project Tile
2. Select any project from the list 
3. Click on 3 dots next to the 'Existing Task'.
4. Click on Edit option
5. Make necessary edits 
6. Save edits ( if needed)</t>
  </si>
  <si>
    <t>A toast message 'Your changes are saved successfully' comes up.</t>
  </si>
  <si>
    <t>-No Internet Connectivity 
-user has already started the project in online mode</t>
  </si>
  <si>
    <t>To verify user can edit Assigned project task (non mandatory task)</t>
  </si>
  <si>
    <t>1. On Homepage click on Project Tile
2. Select any project from the list 
3. Click on 3 dots next to the 'Existing Task'.
4. Click on Edit option
5. Edit assigned to  
6. Save edits ( if needed)</t>
  </si>
  <si>
    <t>Task gets edited
Note - Mandatory task title cannot be edited</t>
  </si>
  <si>
    <t xml:space="preserve">-No Internet Connectivity 
-user has already started the project in online mode which has task and subtask </t>
  </si>
  <si>
    <t>To verify user can change the status of task and subtask for the project created offline</t>
  </si>
  <si>
    <t>1. On Homepage click on Project Tile
2. Select any project from the list 
3. Click on 3 dots next to the 'Existing Task'.
4. Click on Edit option
5. Change the status of task and sub task</t>
  </si>
  <si>
    <t>- User is able to manually change the status of task when offline</t>
  </si>
  <si>
    <t>-No Internet Connectivity. 
-Project should already have existing tasks created.
-project is created / started in online mode</t>
  </si>
  <si>
    <t>To verify when user is offline, then user is able to delete the tasks</t>
  </si>
  <si>
    <t>1. Open the app
2. Click on Project Tile
3. Click on any project from the list.
4. Project View page opens up with existing tasks.
5. Click on 3 dots option on the existing task
6. Click on delete option</t>
  </si>
  <si>
    <t>A pop-up message appears to delete task with 'No' and 'Yes' buttons 
upon clicking on No button , Task should NOT get deleted
-upon clicking on Yes, task should get deleted
Note - Mandatory task cannot be deleted in both online and offline mode</t>
  </si>
  <si>
    <t>SB-24829</t>
  </si>
  <si>
    <t xml:space="preserve">Manage Learn </t>
  </si>
  <si>
    <t>-Observation should be mapped to a task.</t>
  </si>
  <si>
    <t>To verify observations mapped to a task should only be accessible via the project task page.</t>
  </si>
  <si>
    <t xml:space="preserve">1. Login to App
2. Click on project tile
3. Select 'Assigned To Me' filter
4. Select project where 'observation' is mapped to task. </t>
  </si>
  <si>
    <t>User is able to access the observation via the project task screen</t>
  </si>
  <si>
    <t>SB-28468</t>
  </si>
  <si>
    <t>-User should be on the project details page.
-User should have tasks created or assigned to the projects</t>
  </si>
  <si>
    <t>To verify user should be able to see 'View task details' button on task tile.</t>
  </si>
  <si>
    <t>1. Select Project Tile
2. Select any Assigned project and create a project with a task.
3. Observe Task Tile.</t>
  </si>
  <si>
    <t>User sees the 'View task details' button on task tile in project details screen</t>
  </si>
  <si>
    <t xml:space="preserve">To verify user should be taken to 'Task details page' when user clicks anywhere on tile or 'view task details' button. </t>
  </si>
  <si>
    <t>1. Select Project Tile
2. Select any Assigned project and create a project with a task.
3. Click on Task Tile or 'View Task details' button</t>
  </si>
  <si>
    <t>User should be redirected to 'Task Details screen'</t>
  </si>
  <si>
    <r>
      <rPr>
        <rFont val="Arial"/>
        <color theme="1"/>
      </rPr>
      <t>-User should have tasks created or assigned to the projects.
-</t>
    </r>
    <r>
      <rPr>
        <rFont val="Arial"/>
        <b/>
        <color theme="1"/>
      </rPr>
      <t xml:space="preserve">Task is configured as mandatory.
</t>
    </r>
    <r>
      <rPr>
        <rFont val="Arial"/>
        <color theme="1"/>
      </rPr>
      <t>-</t>
    </r>
    <r>
      <rPr>
        <rFont val="Arial"/>
        <b/>
        <color theme="1"/>
      </rPr>
      <t>An Observation is attached to the same mandatory task.</t>
    </r>
  </si>
  <si>
    <t>To verify user should not be able to edit the task's title which is marked mandatory.</t>
  </si>
  <si>
    <t>1. Select Project Tile
2. Select any Assigned project and create a project with a task.
3. Click on 3 dots option on Task Tile.
4. Click on task title.</t>
  </si>
  <si>
    <t>User should not be able to Edit Task title.</t>
  </si>
  <si>
    <r>
      <rPr>
        <rFont val="Arial"/>
        <color theme="1"/>
      </rPr>
      <t>-</t>
    </r>
    <r>
      <rPr>
        <rFont val="Arial"/>
        <b/>
        <color theme="1"/>
      </rPr>
      <t>Task is configured as mandatory</t>
    </r>
    <r>
      <rPr>
        <rFont val="Arial"/>
        <color theme="1"/>
      </rPr>
      <t>.
-</t>
    </r>
    <r>
      <rPr>
        <rFont val="Arial"/>
        <b/>
        <color theme="1"/>
      </rPr>
      <t>Creator should have already added the subtasks and made the subtask mandatory.</t>
    </r>
  </si>
  <si>
    <t>To verify user should not be able to 'delete' the mandatory subtask already available in the mandatory task.</t>
  </si>
  <si>
    <t>1. Select Project Tile
2. Select any Assigned project .
3. Click on 3 dots option on Task Tile.
4. Click on 'Delete' icon.
5. Observe</t>
  </si>
  <si>
    <t>- User should not be able to delete the subtask which is mandatory.
- Delete icon should not be shown to the mandatory subtask.</t>
  </si>
  <si>
    <r>
      <rPr>
        <rFont val="Arial"/>
        <color theme="1"/>
      </rPr>
      <t xml:space="preserve">-User should Login as </t>
    </r>
    <r>
      <rPr>
        <rFont val="Arial"/>
        <b/>
        <color theme="1"/>
      </rPr>
      <t>HT &amp; Official role and Teacher</t>
    </r>
    <r>
      <rPr>
        <rFont val="Arial"/>
        <color theme="1"/>
      </rPr>
      <t xml:space="preserve"> role
-User should have Created a project by filling all mandatory fields
-User should NO</t>
    </r>
    <r>
      <rPr>
        <rFont val="Arial"/>
        <b/>
        <color theme="1"/>
      </rPr>
      <t>T ha</t>
    </r>
    <r>
      <rPr>
        <rFont val="Arial"/>
        <color theme="1"/>
      </rPr>
      <t>ve added any tasks for the created project</t>
    </r>
  </si>
  <si>
    <t>To verify, User should see the below message on the Task details section 
“Please create and complete the tasks to Submit the project. You can do that by click on the Add your own task button below”</t>
  </si>
  <si>
    <t>1. Click on Project tile
2. Click on Created by me filter
3. Create a New project by filling all mandatory fields
4. Click on Task details section
5. Observe</t>
  </si>
  <si>
    <t>User should see the message on the Task details screen accordingly</t>
  </si>
  <si>
    <r>
      <rPr>
        <rFont val="Arial"/>
        <color theme="1"/>
      </rPr>
      <t xml:space="preserve">-Pick up any Assigned to me and Discovered by me project which has Non Mandatory tasks
</t>
    </r>
    <r>
      <rPr>
        <rFont val="Arial"/>
        <b/>
        <color theme="1"/>
      </rPr>
      <t xml:space="preserve">-User should Login as HT &amp; Official role and Teacher role 
</t>
    </r>
    <r>
      <rPr>
        <rFont val="Arial"/>
        <color theme="1"/>
      </rPr>
      <t>-User should have opened Assigned to me and Discovered by me project</t>
    </r>
  </si>
  <si>
    <t xml:space="preserve">To verify, User should be able to delete all the Tasks that have been added by the creator </t>
  </si>
  <si>
    <t>1. Click on Project tile
2. Click on Assigned to me filter and Discovered by me filter
3. Click on the project where tasks are marked as NON MANDATORY
4. Click on Task details section
5. Delete all the tasks
6. Observe</t>
  </si>
  <si>
    <t>-User should see  0 and 0 and Disabled Submit improvement button on the project view page
-user should see the below message on the Task details screen
“Please create and complete the tasks to Submit the project. You can do that by click on the Add your own task button below”</t>
  </si>
  <si>
    <r>
      <rPr>
        <rFont val="Arial"/>
        <color theme="1"/>
      </rPr>
      <t xml:space="preserve">-User should have </t>
    </r>
    <r>
      <rPr>
        <rFont val="Arial"/>
        <b/>
        <color theme="1"/>
      </rPr>
      <t>created a project.</t>
    </r>
    <r>
      <rPr>
        <rFont val="Arial"/>
        <color theme="1"/>
      </rPr>
      <t xml:space="preserve">
-User should have </t>
    </r>
    <r>
      <rPr>
        <rFont val="Arial"/>
        <b/>
        <color theme="1"/>
      </rPr>
      <t>assigned</t>
    </r>
    <r>
      <rPr>
        <rFont val="Arial"/>
        <color theme="1"/>
      </rPr>
      <t xml:space="preserve"> or </t>
    </r>
    <r>
      <rPr>
        <rFont val="Arial"/>
        <b/>
        <color theme="1"/>
      </rPr>
      <t>discovered</t>
    </r>
    <r>
      <rPr>
        <rFont val="Arial"/>
        <color theme="1"/>
      </rPr>
      <t xml:space="preserve"> project. </t>
    </r>
  </si>
  <si>
    <r>
      <rPr>
        <rFont val="Arial"/>
        <color theme="1"/>
      </rPr>
      <t xml:space="preserve">To verify user views First letter capital for all labels that appear on buttons in the </t>
    </r>
    <r>
      <rPr>
        <rFont val="Arial"/>
        <b/>
        <color theme="1"/>
      </rPr>
      <t>Project Task Details section and task addition screen</t>
    </r>
    <r>
      <rPr>
        <rFont val="Arial"/>
        <color theme="1"/>
      </rPr>
      <t xml:space="preserve">. </t>
    </r>
  </si>
  <si>
    <t>1. Login to Diksha App
2. Click on Project tile
3. Click on 'Create New Project' and 'Assigned to me' project.
4. Click on Task details section
5. Click on 3 dots option
6. Click on delete
7. Observe buttons
8. Click on task and click on delete button on subtask
9. Observe buttons.</t>
  </si>
  <si>
    <r>
      <rPr>
        <rFont val="Arial"/>
        <color theme="1"/>
      </rPr>
      <t xml:space="preserve">User should view the below buttons where first letter of label are capital and rest remain in lower case.
While editing an already existing task -
1. "Cancel" button
2. "Save" button
While changing the status of </t>
    </r>
    <r>
      <rPr>
        <rFont val="Arial"/>
        <b/>
        <color theme="1"/>
      </rPr>
      <t>task</t>
    </r>
    <r>
      <rPr>
        <rFont val="Arial"/>
        <color theme="1"/>
      </rPr>
      <t xml:space="preserve"> &amp; </t>
    </r>
    <r>
      <rPr>
        <rFont val="Arial"/>
        <b/>
        <color theme="1"/>
      </rPr>
      <t>sub-task</t>
    </r>
    <r>
      <rPr>
        <rFont val="Arial"/>
        <color theme="1"/>
      </rPr>
      <t xml:space="preserve"> :-
1. "Cancel" button
2. "Ok" button
While deleting </t>
    </r>
    <r>
      <rPr>
        <rFont val="Arial"/>
        <b/>
        <color theme="1"/>
      </rPr>
      <t>task</t>
    </r>
    <r>
      <rPr>
        <rFont val="Arial"/>
        <color theme="1"/>
      </rPr>
      <t xml:space="preserve"> &amp; </t>
    </r>
    <r>
      <rPr>
        <rFont val="Arial"/>
        <b/>
        <color theme="1"/>
      </rPr>
      <t>sub</t>
    </r>
    <r>
      <rPr>
        <rFont val="Arial"/>
        <color theme="1"/>
      </rPr>
      <t>-</t>
    </r>
    <r>
      <rPr>
        <rFont val="Arial"/>
        <b/>
        <color theme="1"/>
      </rPr>
      <t>task</t>
    </r>
    <r>
      <rPr>
        <rFont val="Arial"/>
        <color theme="1"/>
      </rPr>
      <t xml:space="preserve"> :-
1. "No" "Yes" Button
Set date -&gt; user should view "</t>
    </r>
    <r>
      <rPr>
        <rFont val="Arial"/>
        <b/>
        <color theme="1"/>
      </rPr>
      <t>Cancel</t>
    </r>
    <r>
      <rPr>
        <rFont val="Arial"/>
        <color theme="1"/>
      </rPr>
      <t>" &amp; "</t>
    </r>
    <r>
      <rPr>
        <rFont val="Arial"/>
        <b/>
        <color theme="1"/>
      </rPr>
      <t>Done" buttons.</t>
    </r>
  </si>
  <si>
    <t>SB-29954</t>
  </si>
  <si>
    <r>
      <rPr>
        <rFont val="Arial"/>
        <color theme="1"/>
      </rPr>
      <t xml:space="preserve">-User should have </t>
    </r>
    <r>
      <rPr>
        <rFont val="Arial"/>
        <b/>
        <color theme="1"/>
      </rPr>
      <t>created a project</t>
    </r>
    <r>
      <rPr>
        <rFont val="Arial"/>
        <color theme="1"/>
      </rPr>
      <t xml:space="preserve"> along with tasks.
-User should have </t>
    </r>
    <r>
      <rPr>
        <rFont val="Arial"/>
        <b/>
        <color theme="1"/>
      </rPr>
      <t>projects assigned</t>
    </r>
    <r>
      <rPr>
        <rFont val="Arial"/>
        <color theme="1"/>
      </rPr>
      <t xml:space="preserve"> based on their role &amp; location.</t>
    </r>
  </si>
  <si>
    <r>
      <rPr>
        <rFont val="Arial"/>
        <color theme="1"/>
      </rPr>
      <t>To verify user sees the project's T</t>
    </r>
    <r>
      <rPr>
        <rFont val="Arial"/>
        <b/>
        <color theme="1"/>
      </rPr>
      <t>ask</t>
    </r>
    <r>
      <rPr>
        <rFont val="Arial"/>
        <color theme="1"/>
      </rPr>
      <t xml:space="preserve"> </t>
    </r>
    <r>
      <rPr>
        <rFont val="Arial"/>
        <b/>
        <color theme="1"/>
      </rPr>
      <t>title</t>
    </r>
    <r>
      <rPr>
        <rFont val="Arial"/>
        <color theme="1"/>
      </rPr>
      <t xml:space="preserve"> in black color.</t>
    </r>
  </si>
  <si>
    <t>1. Login to Diksha App
2. Select Project tile
3. Select any project
4. Click on Task details
5. Observe task name and title.</t>
  </si>
  <si>
    <t>- User views the task name color in black, so the black color differentiate between Task name and status of the task.</t>
  </si>
  <si>
    <t>SB-29955</t>
  </si>
  <si>
    <r>
      <rPr>
        <rFont val="Arial"/>
        <color theme="1"/>
      </rPr>
      <t xml:space="preserve">-User should be on </t>
    </r>
    <r>
      <rPr>
        <rFont val="Arial"/>
        <b/>
        <color theme="1"/>
      </rPr>
      <t xml:space="preserve">Task Edit screen
</t>
    </r>
    <r>
      <rPr>
        <rFont val="Arial"/>
        <color theme="1"/>
      </rPr>
      <t xml:space="preserve">-User should have </t>
    </r>
    <r>
      <rPr>
        <rFont val="Arial"/>
        <b/>
        <color theme="1"/>
      </rPr>
      <t>created a project</t>
    </r>
    <r>
      <rPr>
        <rFont val="Arial"/>
        <color theme="1"/>
      </rPr>
      <t xml:space="preserve"> along with tasks.
-User should have </t>
    </r>
    <r>
      <rPr>
        <rFont val="Arial"/>
        <b/>
        <color theme="1"/>
      </rPr>
      <t>projects assigned</t>
    </r>
    <r>
      <rPr>
        <rFont val="Arial"/>
        <color theme="1"/>
      </rPr>
      <t xml:space="preserve"> based on their role &amp; location.</t>
    </r>
  </si>
  <si>
    <t>To verify user sees the EDIT icon does not shrink when the length of task name is too long.</t>
  </si>
  <si>
    <t>- User sees that size of 'Edit' icon remains same even the task name is lengthy.</t>
  </si>
  <si>
    <t>SB-29957</t>
  </si>
  <si>
    <r>
      <rPr>
        <rFont val="Arial"/>
        <color theme="1"/>
      </rPr>
      <t xml:space="preserve">-User should be on </t>
    </r>
    <r>
      <rPr>
        <rFont val="Arial"/>
        <b/>
        <color theme="1"/>
      </rPr>
      <t xml:space="preserve">Project view page.
</t>
    </r>
    <r>
      <rPr>
        <rFont val="Arial"/>
        <color theme="1"/>
      </rPr>
      <t xml:space="preserve">-User should have </t>
    </r>
    <r>
      <rPr>
        <rFont val="Arial"/>
        <b/>
        <color theme="1"/>
      </rPr>
      <t>created a project</t>
    </r>
    <r>
      <rPr>
        <rFont val="Arial"/>
        <color theme="1"/>
      </rPr>
      <t xml:space="preserve"> along with tasks.
-User should have </t>
    </r>
    <r>
      <rPr>
        <rFont val="Arial"/>
        <b/>
        <color theme="1"/>
      </rPr>
      <t>projects assigned</t>
    </r>
    <r>
      <rPr>
        <rFont val="Arial"/>
        <color theme="1"/>
      </rPr>
      <t xml:space="preserve"> based on their role &amp; location.</t>
    </r>
  </si>
  <si>
    <t>To verify user sees name of the task is wrapped up inside of task tile when user views task name on Task details page.</t>
  </si>
  <si>
    <t>1. Login to Diksha App
2. Select Project tile
3. Select any project
4. Click on Task details
5. Click on Add task and Edit the task
6. Enter a longer task name.
7. Click on Add task on task screen and Save button edit screen.
8. Observe task name and title on Task details page.</t>
  </si>
  <si>
    <t>- User view that longer and lengthier texts for task names are wrapped inside the tile and viewed correctly.</t>
  </si>
  <si>
    <t>SB-29959</t>
  </si>
  <si>
    <r>
      <rPr>
        <rFont val="Arial"/>
        <color theme="1"/>
      </rPr>
      <t xml:space="preserve">-User should be on </t>
    </r>
    <r>
      <rPr>
        <rFont val="Arial"/>
        <b/>
        <color theme="1"/>
      </rPr>
      <t xml:space="preserve">Project view page.
</t>
    </r>
    <r>
      <rPr>
        <rFont val="Arial"/>
        <color theme="1"/>
      </rPr>
      <t xml:space="preserve">-User should have </t>
    </r>
    <r>
      <rPr>
        <rFont val="Arial"/>
        <b/>
        <color theme="1"/>
      </rPr>
      <t>created a project</t>
    </r>
    <r>
      <rPr>
        <rFont val="Arial"/>
        <color theme="1"/>
      </rPr>
      <t xml:space="preserve"> along with tasks.
-User should have </t>
    </r>
    <r>
      <rPr>
        <rFont val="Arial"/>
        <b/>
        <color theme="1"/>
      </rPr>
      <t>projects assigned</t>
    </r>
    <r>
      <rPr>
        <rFont val="Arial"/>
        <color theme="1"/>
      </rPr>
      <t xml:space="preserve"> based on their role &amp; location.</t>
    </r>
  </si>
  <si>
    <t>To verify user sees both "View task details" &amp;  " &gt; " are aligned correctly.</t>
  </si>
  <si>
    <t>1. Login to Diksha App
2. Select Project tile
3. Select any project
4. Click on Task Details section
5. Observe the task card</t>
  </si>
  <si>
    <t>- User should see "View task details" and " &gt; " ( forward arrow ) in-alignment with each other inside of the task card on task details section.</t>
  </si>
  <si>
    <t>SB-30085</t>
  </si>
  <si>
    <t>4.10.0</t>
  </si>
  <si>
    <t xml:space="preserve">-Project should be created / Assigned project should be selected
-For created project task should be added with End Date
</t>
  </si>
  <si>
    <t>Verify user is able to see End Date in the task tab of any project</t>
  </si>
  <si>
    <t>1.Go to Projects tile
2.Open any Assigned project and created project
3.Select task tab of that particular project
4.Observe</t>
  </si>
  <si>
    <r>
      <rPr>
        <rFont val="Arial"/>
        <color theme="1"/>
      </rPr>
      <t>-User should land on task details page
-User should see</t>
    </r>
    <r>
      <rPr>
        <rFont val="Arial"/>
        <b/>
        <color theme="1"/>
      </rPr>
      <t xml:space="preserve"> End Date on task tile</t>
    </r>
  </si>
  <si>
    <t xml:space="preserve">-Project should be created / Assigned project should be selected
-For created project task should be added with End Date
</t>
  </si>
  <si>
    <t>Verify user is able to see End Date label in the task tab of any project even if End Date is not selected/not added</t>
  </si>
  <si>
    <t>1.Go to Projects tile
2.Open any Assigned projectandcreated project
3.Select task tab of that particular project
4.Observe</t>
  </si>
  <si>
    <t>-User should land on task details page
-User should see End Date label on task tile</t>
  </si>
  <si>
    <t>SB-30168</t>
  </si>
  <si>
    <t>Verify when user deletes the task, pop up should appear on the screen</t>
  </si>
  <si>
    <t>1.Go to Projects tile
2.Open any Assigned projectandcreated project
3.Select task tab of that particular project
4.On task details page click on 3 dots of that particular task
5.Select delete option
6.Observe</t>
  </si>
  <si>
    <t>-When user clicks on delete icon pop up should appear
-Message: Are you sure you want to delete the task?
-Pop up should contain 2 buttons "Yes" and "No''
-Clicking on No button, Task should NOT get deleted
-Clicking on Yes button, Task should get deleted</t>
  </si>
  <si>
    <t>SB-30996</t>
  </si>
  <si>
    <r>
      <rPr>
        <rFont val="Arial"/>
        <color theme="1"/>
      </rPr>
      <t>-User should</t>
    </r>
    <r>
      <rPr>
        <rFont val="Arial"/>
        <b/>
        <color theme="1"/>
      </rPr>
      <t xml:space="preserve"> NOT</t>
    </r>
    <r>
      <rPr>
        <rFont val="Arial"/>
        <color theme="1"/>
      </rPr>
      <t xml:space="preserve"> have started the project
-User should have chosen Assigned / Discovered project</t>
    </r>
  </si>
  <si>
    <t>To verify, user should see the Start improvement pop up message post clicking on Task tile</t>
  </si>
  <si>
    <t xml:space="preserve">1. Login to the Diksha app
2. Click on Project tile
3. Click on Assigned to me / Discovered by me filter
4. Click on Task details section
5. Click on any Task
</t>
  </si>
  <si>
    <t>User should get an pop up message as below
"Start improvement?
You must click on Start improvement button to access and edit the project details.
Click on the Start improvement to get complete access to the content
with Start improvement button"</t>
  </si>
  <si>
    <t>-There should be some projects assigned to the user</t>
  </si>
  <si>
    <t xml:space="preserve">To verify, Upon clicking on Start improvement on the pop up message, user should land on project view page </t>
  </si>
  <si>
    <t>1. Login to the Diksha app
2. Click on Project tile
3. Click on Assigned to me / Discovered by me filter
4. Click on Task details section
5. Click on Task tile
6. Click on Start improvement button from the pop up message
7. Observe</t>
  </si>
  <si>
    <t>-User should land on the Project view page
-User should see Disabled Submit improvement button</t>
  </si>
  <si>
    <t>To verify, User can perform all the actions for the project after starting</t>
  </si>
  <si>
    <t xml:space="preserve">1. Login to the Diksha app
2. Click on Project tile
3. Click on Assigned to me / Discovered by me filter
4. Click on Task details section
5. Click on Task tile
6. Click on Start improvement button from the pop up message
7. Do some actions </t>
  </si>
  <si>
    <t>User can perform all the actions to the project
-Sharing the Task / Project
-Adding evidences
-Syncing the project 
-Adding Tasks / subtasks
-Marking all the tasks / subtasks as completed
-Submitting the project</t>
  </si>
  <si>
    <t>To verify, Start observation button &amp; View resource button colours should be seen as below
-Background colour - Yellow
-Text colour - Black</t>
  </si>
  <si>
    <t>1. Login to the DIksha app 
2. Click on Burger menu 
3. Select switch to Dark mode 
4. Click on Project tile
5. Click on Task details section
6. Pick the project under Assigned  projects where Observation mapped to a task and Resource are attached
7. observe the buttons
8. Start the project by clicking on Start improvement
9. Click on Task details section
10. Observe</t>
  </si>
  <si>
    <t>The button and text colours should appear accordingly before Starting the project and After starting the project</t>
  </si>
  <si>
    <t>Mandatory label colour should be seen as below
-Background colour - Yellow
-Text colour - Black</t>
  </si>
  <si>
    <t>1. Login to the DIksha app 
2. Click on Burger menu 
3. Select switch to Dark mode 
4. Click on Project tile
5. Click on Task details section
6. Pick the project under Assigned  projects Mandatory Tasks are available
7. observe the label
8. Start the project by clicking on Start improvement
9. Click on Task details section
10. Observe the Mandatory label</t>
  </si>
  <si>
    <t>Mandatory label colour should be seen accordingly</t>
  </si>
  <si>
    <t>SB-29099</t>
  </si>
  <si>
    <t xml:space="preserve">-Internet connectivity
-Observation should be mapped to a project
</t>
  </si>
  <si>
    <t>Verify user is able to view the submitted observation instance after syncing the project</t>
  </si>
  <si>
    <t>1.Login to diksha app
2.Go to project tile
3.Go to assigned to me tab
4.Open project where observation is mapped to it
5.Click on start improvement button
7.Go to task details section
8. In task section,go to observation 
9.Click on start observation
10.Fill the questions and submit the form
11.Now sync the project
12.Go to task details section
13. Click on view reports</t>
  </si>
  <si>
    <t>-Submitted observation instance should show up</t>
  </si>
  <si>
    <t>Project - Observation mapped to a Task</t>
  </si>
  <si>
    <t>Observation should be mapped to a task.</t>
  </si>
  <si>
    <t>To verify the same observation mapped to a task should NOT be appear in Programs listing page and Observation listing page</t>
  </si>
  <si>
    <t>1. Login to App
2. Click on program tile
3. Select respective program.
4. Observe</t>
  </si>
  <si>
    <t>User should NOT be able to see the same observation mapped to project in programs listing page and Observation listing page</t>
  </si>
  <si>
    <t>-Observation should be mapped to a task for a specific role / subrole 
-Users are non-targeted users of the observation.</t>
  </si>
  <si>
    <t>To verify if the observation mapped to task is not relevant to user then they should see a toast message.</t>
  </si>
  <si>
    <t xml:space="preserve">1. Login to App
2. Click on project tile
3. Select 'Assigned To Me' filter
4. Select project where 'observation' is mapped to task.
5. Click on 'Start Observation'
6. Observe. </t>
  </si>
  <si>
    <t>User sees a toast message as below- 
" Dear User, this Observation is not relevant for your sub role and location "</t>
  </si>
  <si>
    <t xml:space="preserve">To verify the creator of observation &amp; improvement project has ability to define number of submissions to be done so that observation i.e.,  mapped to a task can be marked as complete. </t>
  </si>
  <si>
    <t xml:space="preserve">  -NA-</t>
  </si>
  <si>
    <t>User should try to define the number when user has requested support team to create an observation.</t>
  </si>
  <si>
    <t>To verify if creator has NOT defined any number for the submissions to be made, then by default the the number will be one i.e., at least one submission should be made.</t>
  </si>
  <si>
    <t>1. Login to App
2. Click on project tile
3. Select 'Assigned To Me' filter
4. Select project where 'observation' is mapped to task.
5. Click on 'Start Observation'
6. Submit observation</t>
  </si>
  <si>
    <t>By default the number defined should be one for the submission if no number is defined by the creator.</t>
  </si>
  <si>
    <t>-Observation should be mapped to a task.
-Observation is with rubric and without rubric and of type multiple submission. 
-Number of submissions to be defined by the creator.</t>
  </si>
  <si>
    <t xml:space="preserve">To verify only when defined number (by creator) of submissions are done, then user should be able see 'View reports' button instead of 'Start observation' on project task page.
----
To verify if no number is defined by creator then after the default count submission (i.e., 1) user should be able to see the 'View Report' button instead of 'Start Observation' button on project view page. </t>
  </si>
  <si>
    <t>1. Login to App
2. Click on project tile
3. Select 'Assigned To Me' filter
4. Select project where 'observation' is mapped to task.
5. Click on 'Start Observation'
6. Submit the observation.
7. Click on back button 
8. Observe.</t>
  </si>
  <si>
    <t>User should see 'View reports' button instead of 'Start observation' button.</t>
  </si>
  <si>
    <t xml:space="preserve">-Observation should be mapped to a task.
-Observation is with rubric and without rubric and of type multiple submission. 
</t>
  </si>
  <si>
    <t xml:space="preserve">To verify user can add any number of instances even after user has completed the number of submissions defined by the creator or default count ( i.e., 1) </t>
  </si>
  <si>
    <t>1. Login to App
2. Click on project tile
3. Select 'Assigned To Me' filter
4. Select project where 'observation' is mapped to task.
5. Click 'start observation' on task.
6. Select 'Entity'
7. Click on 'Observe Again'</t>
  </si>
  <si>
    <t>User will be able to add any number of instances even after the defined number of submissions are made
(User should stay on the instance screen only to add any number of instances)
Once user clicks back button and come back to the same screen then user should see "View entity report " button only</t>
  </si>
  <si>
    <t xml:space="preserve">-Observation should be mapped to a task.
-Number of submissions to be defined by the creator.
-User should have submitted the defined number of submissions. </t>
  </si>
  <si>
    <t>To verify clicking on 'View reports' on task , user should be taken to observation instance page</t>
  </si>
  <si>
    <t>1. Login to App
2. Click on project tile
3. Select 'Assigned To Me' filter
4. Select project where 'observation' is mapped to task.
5. Click 'View reports' on task.
6. Observe</t>
  </si>
  <si>
    <t>-On Observation instance page, user should see Reports button
-Upon clicking on Reports button,user should see the reports for submitted observation instance</t>
  </si>
  <si>
    <t>-Observation should be mapped to a task.
-Number of submissions to be defined by the creator.
-User should have submitted the defined number of submissions. 
-User should NOT have submitted a project</t>
  </si>
  <si>
    <t>To verify, Post syncing the project, user should see all the submitted observation instances</t>
  </si>
  <si>
    <t>-user can able to view the submitted observation instances
-user can view the reports for the same</t>
  </si>
  <si>
    <r>
      <rPr>
        <rFont val="Arial"/>
        <color theme="1"/>
      </rPr>
      <t>-User should have tasks created or assigned to the projects.
-</t>
    </r>
    <r>
      <rPr>
        <rFont val="Arial"/>
        <b/>
        <color theme="1"/>
      </rPr>
      <t>Task is configured as mandatory</t>
    </r>
    <r>
      <rPr>
        <rFont val="Arial"/>
        <color theme="1"/>
      </rPr>
      <t>.
-</t>
    </r>
    <r>
      <rPr>
        <rFont val="Arial"/>
        <b/>
        <color theme="1"/>
      </rPr>
      <t>An</t>
    </r>
    <r>
      <rPr>
        <rFont val="Arial"/>
        <color theme="1"/>
      </rPr>
      <t xml:space="preserve"> </t>
    </r>
    <r>
      <rPr>
        <rFont val="Arial"/>
        <b/>
        <color theme="1"/>
      </rPr>
      <t>Observation is attached to the same mandatory task.</t>
    </r>
  </si>
  <si>
    <t xml:space="preserve">To verify user sees change in the 'status' of task to 'Completed' by default once the user has finished the observation. </t>
  </si>
  <si>
    <t xml:space="preserve">1. Select Project Tile
2. Select any Assigned project .
3. Select the task with Observation
4. Click on 'Start Observation'
5. Make the submissions defined by creator
6. Click on back button
7. Click on task
8. View Status dropdown. </t>
  </si>
  <si>
    <r>
      <rPr>
        <rFont val="Arial"/>
        <color theme="1"/>
      </rPr>
      <t xml:space="preserve">- User sees the status change to 'completed' on the task.
- If creator has </t>
    </r>
    <r>
      <rPr>
        <rFont val="Arial"/>
        <b/>
        <color theme="1"/>
      </rPr>
      <t>defined count</t>
    </r>
    <r>
      <rPr>
        <rFont val="Arial"/>
        <color theme="1"/>
      </rPr>
      <t xml:space="preserve"> for observation submission, then user only sees status change after the count for submissions have been completed.
- If creator has </t>
    </r>
    <r>
      <rPr>
        <rFont val="Arial"/>
        <b/>
        <color theme="1"/>
      </rPr>
      <t>not defined count</t>
    </r>
    <r>
      <rPr>
        <rFont val="Arial"/>
        <color theme="1"/>
      </rPr>
      <t xml:space="preserve"> for observation submission, then user sees status change after the default (minimum count 1) submission is done</t>
    </r>
  </si>
  <si>
    <t>-Observation should not be mapped to a task.
- User should be non targeted user</t>
  </si>
  <si>
    <t>To verify If observation mapped to a task is not relevant for a user - i.e the entity declared by user doesn't match the entity given in form - then users won't be able to take and start the observation</t>
  </si>
  <si>
    <t>1. Login to App
2. Click on project tile.
3. Select 'Assigned To Me' filter
4. Select project where 'observation' is mapped to task
5. Click on 'start observation'
6. Observe</t>
  </si>
  <si>
    <t>- User must be able to view the observation form
- User will not be able to take up and start observation
For eg- obs is mapped to DEO but user selected HM as subrole</t>
  </si>
  <si>
    <t>To verify if observation mapped to a task is mapped with relevant user i.e the entity declared by user matches the entity given in form - then user should able to take and start the observation</t>
  </si>
  <si>
    <t>- User must be able to view the observation form
- User should be able to take up and start observation</t>
  </si>
  <si>
    <t>-Observation should be mapped to a task.
-Creator of the observation has NOT defined number of submissions.</t>
  </si>
  <si>
    <t>To verify 'View report' button should not change to 'start observation' when user tries to create a new instance of observation.</t>
  </si>
  <si>
    <t>1. Login to App
2. Click on project tile.
3. Select 'Assigned To Me' filter
4. Select project where 'observation' is mapped to task
5. Click on View reports
6. Add some new instances into it
7. Come back and see if Button name got change from View reports to Start observation</t>
  </si>
  <si>
    <t>Button name should not change from "View report" to 'Start observation'</t>
  </si>
  <si>
    <t>-Users are Non targeted</t>
  </si>
  <si>
    <t>To verify user should get an toast message accordingly
For eg : Entity type is of school and user has not entered any school in the profile</t>
  </si>
  <si>
    <t>- User should not see the toast message by saying "Dear User, This Observation is not relevant for your sub role and location" if task is properly mapped with observation
For eg - observation is mapped to HM but user has not entered any school in the profile</t>
  </si>
  <si>
    <t>--</t>
  </si>
  <si>
    <t xml:space="preserve"> Hotfix</t>
  </si>
  <si>
    <t>-Multiple users should try to open the observation form attached to a task
-Multiple users should try to fill and submit the observation form.</t>
  </si>
  <si>
    <t>To verify when user 1, user 2 and user "n"  are accessing the Observation solution mapped at task level at a time, then both all the users should fill the form and try to make submissions almost at the same time.</t>
  </si>
  <si>
    <t>1. Login with Diksha Credentials
2. Click on Programs tile
3. Click on project
4. Click on 'Start improvement'
5. Click on 'Task Details' section
6. Go to task which has observation
7. Click on 'Start Observation'
8. Fill the observation form
9. Submit forms.</t>
  </si>
  <si>
    <t>1. User 1 should be able to access the solution and able to submit it
2. User 2 should be able to access the solution and able to submit it
3. Multiple users trying to access &amp; submit the form , user should be able to easily access , fill the responses and submit it all around same time 
4. Users should all be able to see "view reports" button for the forms they submitted.</t>
  </si>
  <si>
    <t>-Multiple users should try to open the observation form attached to a task
-Multiple users should try to fill and submit the observation form at the same time.</t>
  </si>
  <si>
    <t>To verify after multiple users making submissions of observations at the same time the task status should automatically get updated.</t>
  </si>
  <si>
    <t>1. Login with Diksha Credentials
2. Click on Programs tile
3. Click on project
4. Click on 'Start improvement'
5. Click on 'Task Details' section
6. Go to task which has observation
7. Click on 'Start Observation'
8. Fill the observation form
9. Submit form
10. Click on back button 
11. Observe task "Status"</t>
  </si>
  <si>
    <r>
      <rPr>
        <rFont val="Arial"/>
        <color theme="1"/>
      </rPr>
      <t>-Users After coming back to the task details page , All users who made submissions should be able to see the status change of task to "</t>
    </r>
    <r>
      <rPr>
        <rFont val="Arial"/>
        <b/>
        <color theme="1"/>
      </rPr>
      <t>Completed</t>
    </r>
    <r>
      <rPr>
        <rFont val="Arial"/>
        <color theme="1"/>
      </rPr>
      <t>".
- Users should also see a green tick mark at the top left corner of the task tile.
- Users should also see the button change from "Start observation" to "view reports" on the task tile.</t>
    </r>
  </si>
  <si>
    <t>SB-26338</t>
  </si>
  <si>
    <t>Project - Add Subtask Screen</t>
  </si>
  <si>
    <t xml:space="preserve">-Should work offline and online
-user should have downloaded the project to check in offline mode
-Project should have created in online mode or pic any project from Assigned and Discovered filter
-Task is created
</t>
  </si>
  <si>
    <t>To verify 'Add subtask' button to be disabled before entering Subtask name
To verify, user should be able to create subtask</t>
  </si>
  <si>
    <t xml:space="preserve">1. On Homepage click on Project Tile
2. Select any project from list 
3. Select any task
4. Do Not Enter subtask name
5. Observe Add subtask button
6. Enter subtask name
7. Observe Add subtask button
8. Click on Add subtask button
9. Observe </t>
  </si>
  <si>
    <t>-User sees that 'Add subtask' button disabled before user enter the subtask name.
-Add subtask button should get enabled once subtask name is entered
-upon clicking on Add subtask button, subtask should get created</t>
  </si>
  <si>
    <r>
      <rPr>
        <rFont val="Arial"/>
        <color theme="1"/>
      </rPr>
      <t>-User should have tasks created or assigned to the projects.
-</t>
    </r>
    <r>
      <rPr>
        <rFont val="Arial"/>
        <b/>
        <color theme="1"/>
      </rPr>
      <t>Task is configured as mandatory</t>
    </r>
    <r>
      <rPr>
        <rFont val="Arial"/>
        <color theme="1"/>
      </rPr>
      <t>.
-</t>
    </r>
    <r>
      <rPr>
        <rFont val="Arial"/>
        <b/>
        <color theme="1"/>
      </rPr>
      <t>An Observation is attached to the same mandatory task.</t>
    </r>
  </si>
  <si>
    <t>To verify user is able to edit the mandatory task End date and Task status only.</t>
  </si>
  <si>
    <t>1. Select Project Tile
2. Select any Assigned project and create a project with a task.
3. Click on 3 dots option on Task Tile.
4. Select End date.</t>
  </si>
  <si>
    <t>Edits should get reflected</t>
  </si>
  <si>
    <r>
      <rPr>
        <rFont val="Arial"/>
        <color theme="1"/>
      </rPr>
      <t>-</t>
    </r>
    <r>
      <rPr>
        <rFont val="Arial"/>
        <b/>
        <color theme="1"/>
      </rPr>
      <t xml:space="preserve">Task is configured as mandatory.
</t>
    </r>
    <r>
      <rPr>
        <rFont val="Arial"/>
        <color theme="1"/>
      </rPr>
      <t>-</t>
    </r>
    <r>
      <rPr>
        <rFont val="Arial"/>
        <b/>
        <color theme="1"/>
      </rPr>
      <t>Mandatory task should not have any sub-task</t>
    </r>
  </si>
  <si>
    <t>To verify user is able to edit the 'status' of the task.</t>
  </si>
  <si>
    <t>1. Select Project Tile
2. Select any Assigned project .
3. Click on 3 dots option on Task Tile.
4. Select any Status from dropdown.</t>
  </si>
  <si>
    <t>-User should not see any subtasks added.
-User should be able to edit the 'Status' of mandatory task.</t>
  </si>
  <si>
    <r>
      <rPr>
        <rFont val="Arial"/>
        <color theme="1"/>
      </rPr>
      <t>-</t>
    </r>
    <r>
      <rPr>
        <rFont val="Arial"/>
        <b/>
        <color theme="1"/>
      </rPr>
      <t xml:space="preserve">Task is configured as mandatory.
</t>
    </r>
    <r>
      <rPr>
        <rFont val="Arial"/>
        <color theme="1"/>
      </rPr>
      <t>-</t>
    </r>
    <r>
      <rPr>
        <rFont val="Arial"/>
        <b/>
        <color theme="1"/>
      </rPr>
      <t>Mandatory task should have sub-task already added.</t>
    </r>
    <r>
      <rPr>
        <rFont val="Arial"/>
        <color theme="1"/>
      </rPr>
      <t xml:space="preserve">
-</t>
    </r>
    <r>
      <rPr>
        <rFont val="Arial"/>
        <b/>
        <color theme="1"/>
      </rPr>
      <t>An Observation is attached to the same mandatory task.</t>
    </r>
  </si>
  <si>
    <t>To verify user should not be able to edit the 'Status' of the task.</t>
  </si>
  <si>
    <t>1. Select Project Tile
2. Select any Assigned project .
3. Click on 3 dots option on Task Tile.
4. Click on 'Status' dropdown</t>
  </si>
  <si>
    <t>-User should not be able to edit the 'Status' of mandatory task for which Observation is attached.
-No action is seen when user clicks on 'status' dropdown.</t>
  </si>
  <si>
    <r>
      <rPr>
        <rFont val="Arial"/>
        <color theme="1"/>
      </rPr>
      <t>-</t>
    </r>
    <r>
      <rPr>
        <rFont val="Arial"/>
        <b/>
        <color theme="1"/>
      </rPr>
      <t>Task is configured as mandatory</t>
    </r>
    <r>
      <rPr>
        <rFont val="Arial"/>
        <color theme="1"/>
      </rPr>
      <t>.</t>
    </r>
  </si>
  <si>
    <t>To verify user should be able to add 'sub-tasks' for mandatory tasks.</t>
  </si>
  <si>
    <t>1. Select Project Tile
2. Select any Assigned project .
3. Click on 3 dots option on Task Tile.
4. Click on 'Add Subtask'
5. Add the subtask name
6. Click on 'Submit'</t>
  </si>
  <si>
    <t>User is able any number of subtasks for the mandatory task.</t>
  </si>
  <si>
    <r>
      <rPr>
        <rFont val="Arial"/>
        <color theme="1"/>
      </rPr>
      <t>-</t>
    </r>
    <r>
      <rPr>
        <rFont val="Arial"/>
        <b/>
        <color theme="1"/>
      </rPr>
      <t>Task is configured as mandatory</t>
    </r>
    <r>
      <rPr>
        <rFont val="Arial"/>
        <color theme="1"/>
      </rPr>
      <t xml:space="preserve">.
</t>
    </r>
    <r>
      <rPr>
        <rFont val="Arial"/>
        <b/>
        <color theme="1"/>
      </rPr>
      <t>-User should have created a subtask</t>
    </r>
  </si>
  <si>
    <t>To verify user should be able to delete the 'sub-tasks' added for mandatory tasks &amp; also non mandatory task</t>
  </si>
  <si>
    <t>1. Select Project Tile
2. Create a project with a task.
3. Click on 3 dots option on Task Tile.
4. Click on 'Delete' icon.
5. Click on 'Submit' button on pop-up.</t>
  </si>
  <si>
    <t>-User should be able to delete the added subtasks.
-User sees a toast message "Your changes are saved successfully".</t>
  </si>
  <si>
    <r>
      <rPr>
        <rFont val="Arial"/>
        <color theme="1"/>
      </rPr>
      <t>-</t>
    </r>
    <r>
      <rPr>
        <rFont val="Arial"/>
        <b/>
        <color theme="1"/>
      </rPr>
      <t>Task is configured as mandatory</t>
    </r>
    <r>
      <rPr>
        <rFont val="Arial"/>
        <color theme="1"/>
      </rPr>
      <t>.
-</t>
    </r>
    <r>
      <rPr>
        <rFont val="Arial"/>
        <b/>
        <color theme="1"/>
      </rPr>
      <t>Creator should have already added the subtasks.</t>
    </r>
  </si>
  <si>
    <t>To verify user should not be able to 'edit' the subtask already available in the mandatory task.</t>
  </si>
  <si>
    <t>1. Select Project Tile
2. Select any Assigned project 
3. Click on 3 dots option on Task Tile.
4. Try 'Editing' subtask (subtask name, End Date, Status)
5. Observe</t>
  </si>
  <si>
    <t xml:space="preserve">-User should not be able to edit Subtask name, 
-user can edit End Date and Status
</t>
  </si>
  <si>
    <r>
      <rPr>
        <rFont val="Arial"/>
        <color theme="1"/>
      </rPr>
      <t>-</t>
    </r>
    <r>
      <rPr>
        <rFont val="Arial"/>
        <b/>
        <color theme="1"/>
      </rPr>
      <t>Task is configured as mandatory</t>
    </r>
    <r>
      <rPr>
        <rFont val="Arial"/>
        <color theme="1"/>
      </rPr>
      <t>.</t>
    </r>
  </si>
  <si>
    <t xml:space="preserve">To verify user should be able to add or edit 'End Date' &amp; status of the subtask. </t>
  </si>
  <si>
    <t>1. Select Project Tile
2. Select any Assigned project .
3. Click on 3 dots option on Task Tile.
4. Click on 'calendar' icon.
5. Add End date.</t>
  </si>
  <si>
    <t>-User sees the calendar options for picking the date
-User should see the 'End Date' being added after picking the date.
-User is able to change the status of the subtask</t>
  </si>
  <si>
    <r>
      <rPr>
        <rFont val="Arial"/>
        <color theme="1"/>
      </rPr>
      <t>-</t>
    </r>
    <r>
      <rPr>
        <rFont val="Arial"/>
        <b/>
        <color theme="1"/>
      </rPr>
      <t>Task is configured as mandatory</t>
    </r>
    <r>
      <rPr>
        <rFont val="Arial"/>
        <color theme="1"/>
      </rPr>
      <t>.</t>
    </r>
  </si>
  <si>
    <t xml:space="preserve">To verify user should be able to edit the 'Status' of subtask along with status of mandatory task getting updated. </t>
  </si>
  <si>
    <t>1. Select Project Tile
2. Select any Assigned project .
3. Click on 3 dots option on Task Tile.
4. Select Status from list.</t>
  </si>
  <si>
    <t xml:space="preserve">-User should be able to see the 'Status' updated on the sub-task.
-User will also be able to see 'Status' getting updated on mandatory task as well. </t>
  </si>
  <si>
    <r>
      <rPr>
        <rFont val="Arial"/>
        <color theme="1"/>
      </rPr>
      <t xml:space="preserve">-Pic up any Assigned to me and Discovered by me project which has Non Mandatory tasks
</t>
    </r>
    <r>
      <rPr>
        <rFont val="Arial"/>
        <b/>
        <color theme="1"/>
      </rPr>
      <t xml:space="preserve">-User should Login as HT &amp; Official role and Teacher role 
</t>
    </r>
    <r>
      <rPr>
        <rFont val="Arial"/>
        <color theme="1"/>
      </rPr>
      <t>-User should have opened Assigned to me and Discovered by me project</t>
    </r>
  </si>
  <si>
    <t>To verify user should be able to Edit the title of the added subtask</t>
  </si>
  <si>
    <t>1. Click on Project tile
2. Click on Assigned to me filter and Discovered by me filter
3. Click on the project where tasks are marked as NON MANDATORY
4. Click on task which has subtask
5. Edit the subtask title 
6. Observe</t>
  </si>
  <si>
    <t>Changes should get reflected</t>
  </si>
  <si>
    <t xml:space="preserve">- User should have Created Project.
- User should have added the task </t>
  </si>
  <si>
    <t xml:space="preserve">To verify clicking on Attach files user should be taken back to the Task page </t>
  </si>
  <si>
    <t xml:space="preserve">1. Login to the app
2. Create one project or got to assigned to me or got to discovered by me tab
3. Click on task
4. Add some files and images and links
5. Click on Attach files button
6. Observe
</t>
  </si>
  <si>
    <t>User should see a toast message “Files attached successfully !”</t>
  </si>
  <si>
    <t>ED-225</t>
  </si>
  <si>
    <t>-User should create or pick a project</t>
  </si>
  <si>
    <t>To verify expected CTA's are showing after adding task or subtasks in project level</t>
  </si>
  <si>
    <t>1.Login to the Diksha app
2.Click on Project tile
3.Pick any project or create any project
4.Add Task and Subtask
5.Click on Delete icon on subtask
6.Observe the buttons</t>
  </si>
  <si>
    <t xml:space="preserve"> User should see No and Yes buttons</t>
  </si>
  <si>
    <r>
      <rPr>
        <rFont val="Arial"/>
        <color theme="1"/>
      </rPr>
      <t xml:space="preserve">To verify when user is offline, user gets pop up message 'Upload Evidence' while uploading an evidence in the project after </t>
    </r>
    <r>
      <rPr>
        <rFont val="Arial"/>
        <b/>
        <color theme="1"/>
      </rPr>
      <t>marking a  task complete</t>
    </r>
    <r>
      <rPr>
        <rFont val="Arial"/>
        <color theme="1"/>
      </rPr>
      <t xml:space="preserve"> The message is :
I confirm that the Content submitted by me comply with the terms and policies of DIKSHA, including DIKSHA's Content Policy. I have made sure that I do not violate others’ copyright, privacy or third party rights.</t>
    </r>
  </si>
  <si>
    <t>1. On Homepage click on Project Tile
2. Select any project from the list 
3. Click on 3 dots next to the 'Existing Task' 
4. Click on Edit option
5. Change the status of task to 'Completed'.
6. Click on 'Add files' button.</t>
  </si>
  <si>
    <t>To verify when user is offline and clicks on 'Do not Upload' option from the 'Upload Evidences' pop-up, a toast message comes up stating 'Evidence not uploaded'</t>
  </si>
  <si>
    <t>1. On Homepage click on Project Tile
2. Select any project from the list 
3. Click on 3 dots next to the 'Existing Task' 
4. Click on Edit option
5. Change the status of task to 'Completed'.
6. Click on 'Add files' button.
7. Click on 'Do not Upload' button</t>
  </si>
  <si>
    <t>A toast message comes up 'Evidence not uploaded please click on attach and accept the content policy terms'</t>
  </si>
  <si>
    <t>To verify when user is offline and accepts policy terms 'Upload' option is enabled</t>
  </si>
  <si>
    <t>1. On Homepage click on Project Tile
2. Select any project from the list 
3. Click on 3 dots next to the 'Existing Task' 
4. Click on Edit option
5. Change the status of task to 'Completed'.
6. Click on 'Add files' button.
7. Accept policy terms by clicking on checkbox</t>
  </si>
  <si>
    <t xml:space="preserve">The Upload button is enabled </t>
  </si>
  <si>
    <t>1. On Homepage click on Project Tile
2. Select any project from the list 
3. Click on Add New Task 
4. Fill the description of task.
5. Click on Attach.
6. Pop-up message to accept policy terms pops up.
7. Accept policy terms by clicking on checkbox</t>
  </si>
  <si>
    <t>To verify when user is offline and clicks on upload button then user should be able to attach evidences.</t>
  </si>
  <si>
    <t>1. On Homepage click on Project Tile
2. Select any project from the list 
3. Click on 3 dots next to the 'Existing Task' 
4. Click on Edit option
5. Change the status of task to 'Completed'.
6. Click on 'Add files' button.
7. Accept policy terms by clicking on checkbox
8. Click on upload button</t>
  </si>
  <si>
    <t xml:space="preserve">A pop-up with Image icon and continue button is seen on the screen.
User is able to attach evidence.
</t>
  </si>
  <si>
    <t>-User should have Started the Project.</t>
  </si>
  <si>
    <t>To verify user should be able to Add files for the task</t>
  </si>
  <si>
    <t xml:space="preserve">1. Login to the app
2. Go to Assigned to me and Discovered by Me and Created by me filter
3. Select the Project
4. Click on Task Details and then Click on "Add your own task"
5. Fill all the mandatory fields  
6. click on Attach Files and Attach some files
</t>
  </si>
  <si>
    <t>Upon clicking on Upload option, user can attach and add files
through Camera, file or from library</t>
  </si>
  <si>
    <t>-User should have Started the Project.
-User should have added the task 
-User should be on task details page of the project</t>
  </si>
  <si>
    <t>To verify clicking on Add files user should see one "Upload Evidence" pop up message with "Do not upload" &amp; "Upload" button</t>
  </si>
  <si>
    <t>1. Login to the app
2. Go to Assigned to me and Discovered by Me and Created by me filter
3. Select the Project
4. Click on Task Details and then Click on "Add your own task"
5. Fill all the mandatory fields
6. click on Attach Files 
7. Observe
8. Click on Add Task button
9. Now select the newly created task
10. Click on Add Files button
11. Observe</t>
  </si>
  <si>
    <t>Pop up message should come up</t>
  </si>
  <si>
    <r>
      <rPr>
        <rFont val="Arial"/>
        <color theme="1"/>
      </rPr>
      <t>To verify clicking on "</t>
    </r>
    <r>
      <rPr>
        <rFont val="Arial"/>
        <b/>
        <color theme="1"/>
      </rPr>
      <t>Do not Upload</t>
    </r>
    <r>
      <rPr>
        <rFont val="Arial"/>
        <color theme="1"/>
      </rPr>
      <t xml:space="preserve">" it should take user to the task page
</t>
    </r>
  </si>
  <si>
    <t>1. Login to the app
2. Go to Assigned to me and Discovered by Me and Created by me filter
3. Select the Project
4. Click on Task Details and then Click on "Add your own task"
5. Fill all the mandatory fields
6. click on Attach Files and click on Do not upload
7. observe
8. Click on Add Task button
9. Now select the newly created task
10. Click on Add Files button
11. From Upload Evidence Pop up select Do not Upload button</t>
  </si>
  <si>
    <t>-User should stay back on the same page
-User should see the below toast message
"Evidence not uploaded, please click on attach and accept the content policy"</t>
  </si>
  <si>
    <r>
      <rPr>
        <rFont val="Arial"/>
        <color theme="1"/>
      </rPr>
      <t>To verify clicking on “</t>
    </r>
    <r>
      <rPr>
        <rFont val="Arial"/>
        <b/>
        <color theme="1"/>
      </rPr>
      <t>Upload</t>
    </r>
    <r>
      <rPr>
        <rFont val="Arial"/>
        <color theme="1"/>
      </rPr>
      <t>” button it  should take user to a new page</t>
    </r>
  </si>
  <si>
    <t>1. Login to the app
2. Go to Assigned to me and Discovered by Me and Created by me filter
3. Select the Project
4. Click on Task Details and then Click on "Add your own task"
5. Fill all the mandatory fields
6. click on Attach Files and check the check box and click on Upload button
7. observe
8. Click on Add Task button
9. Now select the newly created task
10. Click on Add Files button
11. From Upload Evidence Pop up select Upload button</t>
  </si>
  <si>
    <r>
      <rPr>
        <rFont val="Arial"/>
        <color theme="1"/>
      </rPr>
      <t xml:space="preserve">-For </t>
    </r>
    <r>
      <rPr>
        <rFont val="Arial"/>
        <b/>
        <color theme="1"/>
      </rPr>
      <t xml:space="preserve">Attach files </t>
    </r>
    <r>
      <rPr>
        <rFont val="Arial"/>
        <color theme="1"/>
      </rPr>
      <t xml:space="preserve">&gt; user should get a pop up message with below options
1. Load from library
2. Use camera
3. Use file
4. Cancel
===
-Clicking on Load from library, user should be taken to mobile library page
-Clicking on Camera, mobile camera should open up
-Clicking on File, user should be taken to the mobile files page
-Clicking on Cancel button user should stay back on the same page
===
-For </t>
    </r>
    <r>
      <rPr>
        <rFont val="Arial"/>
        <b/>
        <color theme="1"/>
      </rPr>
      <t>Add files</t>
    </r>
    <r>
      <rPr>
        <rFont val="Arial"/>
        <color theme="1"/>
      </rPr>
      <t xml:space="preserve"> &gt; User should be taken to the new page</t>
    </r>
  </si>
  <si>
    <t>To verify users should able to add remarks in the remarks section
====
To verify user should be able to enter alpha numeric character in remarks edit box and user should be able to Save the remarks</t>
  </si>
  <si>
    <t>1. Login to the app
2. Go to Assigned to me and Discovered by Me and Created by me filter
3. Select the Project
4. Click on Task Details and then Click on "Add your own task"
5. Fill all the mandatory fields
6. click on Attach Files and Attach some files
7. Click on Add Task button
8. Now select the newly created task
9. Click on Add Files button
10. From Upload Evidence Pop up select  Upload button
11. Add some remarks 
12. Observe</t>
  </si>
  <si>
    <t>-User should be able to add Remarks
-User should be able to view the added remarks in file section in home page</t>
  </si>
  <si>
    <t xml:space="preserve">- User should have Created Project or user should have picked any project from Assigned or Discovred by me filter
- User should have added the task </t>
  </si>
  <si>
    <t>To verify user should be able to see the below items under Add attachment section
1. Camera Icon
2. Image
3. Video
4. Files
5. Links</t>
  </si>
  <si>
    <t>1. Login to the app
2. Go to Assigned to me and Discovered by Meand Created by me filter
3. Select the Project
4. Click on Task Details and then Click on "Add your own task"
5. Fill all the mandatory fields
6. click on Attach Files and Attach some files
7. Click on Add Task button
8. Now select the newly created task
9. Click on Add Files button
10. From Upload Evidence Pop up select Upload button
11. Observe</t>
  </si>
  <si>
    <t>-Clicking on Camera icon, mobile camera should get open 
-Clicking on Image icon, User should be taken to the mobile gallery page
-Clicking on Video icon, User should be taken to the mobile gallery page
-Clicking on Files icon, user should be taken to the mobile files page
-Clicking on Links icon, pop up should come up to add links</t>
  </si>
  <si>
    <t xml:space="preserve">-User should have Created Project or user should have picked any project from Assigned or Discovered by me filter
-User should have added the task </t>
  </si>
  <si>
    <t>To verify user should able to see Remove(X) icon next to added image / file / video and link</t>
  </si>
  <si>
    <t>1. Login to the app
2. Go to Assigned to me and Discovered by Me and Created by me filter
3. Select the Project
4. Click on Task Details and then Click on "Add your own task"
5. Fill all the mandatory fields
6. click on Attach Files and Attach some files
7. Click on Add Task button
8. Now select the newly created task
9. Click on Add Files button
10. From Upload Evidence Pop up select Upload button
11. Add some files and images and links
12. Observe</t>
  </si>
  <si>
    <t>All the added images, videos, files and links should have Remove(X) icon next to it and clicking on it the selected image, video, file and link should get deleted</t>
  </si>
  <si>
    <t>-User should have Created Project.
-User should have added the task 
-User should have added files for the task</t>
  </si>
  <si>
    <t xml:space="preserve">To Verify clicking on Remove icon next to added image / file / video and link, user should get an pop up message </t>
  </si>
  <si>
    <t>1. Login to the app
2. Go to Assigned to me and Discovered by Me and Created by me filter
3. Select the Project
4. Click on Task Details and then Click on "Add your own task"
5. Fill all the mandatory fields
6. click on Attach Files and Attach some files
7. Click on Add Task button
8. Now select the newly created task
9. Click on Add Files button
10. From Upload Evidence Pop up select Upload button
11. Observe</t>
  </si>
  <si>
    <r>
      <rPr>
        <rFont val="Arial"/>
        <color theme="1"/>
      </rPr>
      <t xml:space="preserve">-By clicking on Remove icon user should get confirmation pop up by saying "Are you sure are you want to delete selected attachment?" with Yes and No button
-Clicking On </t>
    </r>
    <r>
      <rPr>
        <rFont val="Arial"/>
        <b/>
        <color theme="1"/>
      </rPr>
      <t>Yes</t>
    </r>
    <r>
      <rPr>
        <rFont val="Arial"/>
        <color theme="1"/>
      </rPr>
      <t xml:space="preserve"> button,  user should able to delete the particular evidence only
-Clicking on </t>
    </r>
    <r>
      <rPr>
        <rFont val="Arial"/>
        <b/>
        <color theme="1"/>
      </rPr>
      <t>No</t>
    </r>
    <r>
      <rPr>
        <rFont val="Arial"/>
        <color theme="1"/>
      </rPr>
      <t xml:space="preserve"> from delete confirmation Pop up, selected image should not get deleted and User should reside on the same page</t>
    </r>
  </si>
  <si>
    <t xml:space="preserve">-User should have Created Project.
-User should have added the task </t>
  </si>
  <si>
    <t xml:space="preserve">To verify user should be able to see Link icon on the screen and clicking on it, user should navigate to new pop up, where User should able to add links </t>
  </si>
  <si>
    <t>1. Login to the app
2. Create one project
3. Click on task
4. Add some files
5. User should see Link icon on the screen
6. Tap on Links icon</t>
  </si>
  <si>
    <t>1. User should able to see Link Icon
2. User should be able to click on Link icon
3. Clicking on link icon another popup should appear and in the pop up it self user should be able to add links</t>
  </si>
  <si>
    <r>
      <rPr>
        <rFont val="Arial"/>
        <color theme="1"/>
      </rPr>
      <t xml:space="preserve">-User should have Created Project.
-User should have added the task 
-File size should be </t>
    </r>
    <r>
      <rPr>
        <rFont val="Arial"/>
        <b/>
        <color theme="1"/>
      </rPr>
      <t>greater than 50MB</t>
    </r>
  </si>
  <si>
    <t xml:space="preserve">To verify on  exceeding the attachment limit, user should see one error message </t>
  </si>
  <si>
    <t>1. Login to the app
2. Create one project
3. Click on task
4. Add file,image,video 
5. Click on Attach files
6. observe</t>
  </si>
  <si>
    <t>On Exceeding the attachment file user should get toast message as "The file is too large and cannot be uploaded. The file you are tying to upload has exceeded the maximum file size (50 MB)"</t>
  </si>
  <si>
    <t>-User should have Created Project.
-User have task added in the project</t>
  </si>
  <si>
    <t>User should be able to attach file by clicking on the Add file button (Task can be any one status Not Started, In Progress, Completed)</t>
  </si>
  <si>
    <t>1. Login to the app
2. Create one project
3. Click on task
4. Add some files and images and links
5. Change the project status
6 .Observe</t>
  </si>
  <si>
    <t>-Add files button should get enabled 
-Add files button is not dependent on the Status of the Task
-User can add files by changing the task status to Not Started, In Progress, Completed</t>
  </si>
  <si>
    <t xml:space="preserve">-User should be logged in.
</t>
  </si>
  <si>
    <t>To verify User can delete individual image, video, file or link for a task by clicking on the Remove(X) icon in File section</t>
  </si>
  <si>
    <r>
      <rPr>
        <rFont val="Arial"/>
        <color theme="1"/>
      </rPr>
      <t>1. Login to the app
2. Go to the Project tile
3. Select Any filter either Assigned to me and Discovered by meand Created by me
4. select the Project
5. Once landed up to Project details page click on to Task details page
6. Click on Add your own task
7. Fill all the mandatory fields on Add new task page 
8.go back to the task details page and select the newly created project
9. Click on Add Files button 
10. Select any images from Gallery files or Links and then click on "</t>
    </r>
    <r>
      <rPr>
        <rFont val="Arial"/>
        <b/>
        <color theme="1"/>
      </rPr>
      <t xml:space="preserve">Attach files' </t>
    </r>
    <r>
      <rPr>
        <rFont val="Arial"/>
        <color theme="1"/>
      </rPr>
      <t>button 
11. Click on File icon on project view page
12. Click on Remove X' icon
13. Observe</t>
    </r>
  </si>
  <si>
    <t>User can able to delete individual image, video, file or link for a task by clicking on the Remove(X) icon</t>
  </si>
  <si>
    <t>ED-519</t>
  </si>
  <si>
    <t xml:space="preserve">-User should have created a project or user should have Started Assigned project
</t>
  </si>
  <si>
    <r>
      <rPr>
        <rFont val="Arial"/>
        <color theme="1"/>
      </rPr>
      <t xml:space="preserve">To verify, User should see a pop up with the Heading "Add link" upon clicking on the Link icon at </t>
    </r>
    <r>
      <rPr>
        <rFont val="Arial"/>
        <b/>
        <color theme="1"/>
      </rPr>
      <t>Task level evidence screen and also at the project level evidence screen</t>
    </r>
  </si>
  <si>
    <t xml:space="preserve">1. Login to the  app
2. Click on Project tile
3. Pick any project and click on Start improvement button or create a new project
4. Click on Task details section
5. Click on Any task
6. Click on Add files button
7. Accept the Content policy 
8. Click on Link icon
9. Observe
10. Mark all the tasks as completed
11. Click on Submit improvement button
12. Click on Link icon 
13. Accept the content policy
</t>
  </si>
  <si>
    <t>User should see the below items on the pop up
&gt;Header - Add link
&gt;'X' icon on top right side of the pop up
&gt;Text box to add the link
&gt;Placeholder inside the text box - Add link here
&gt;Cancel and Save button</t>
  </si>
  <si>
    <t>To verify, Upon clicking on 'X' icon and 'Cancel' button, user should stay back on the Attach evidence screen only</t>
  </si>
  <si>
    <t xml:space="preserve">1. Login to the  app
2. Click on Project tile
3. Pick any project and click on Start improvement button or create a new project
4. Click on Task details section
5. Click on Any task
6. Click on Add files button
7. Accept the Content policy 
8. Click on Link icon
9. Click on 'X' icon and Observe
10. Click on 'Cancel' icon and observe
11. Mark all the tasks as completed
12. Click on Submit improvement button
13. Click on Link icon 
14. Accept the content policy
15. Click on 'X' icon and Observe
16. Click on 'Cancel' icon </t>
  </si>
  <si>
    <t>-User should stay back on the same screen
Note - check in both Task level evidence screen and Project level evidence screen</t>
  </si>
  <si>
    <t>To verify, user should be able to type any URL and Paste any URL</t>
  </si>
  <si>
    <t xml:space="preserve">1. Login to the  app
2. Click on Project tile
3. Pick any project and click on Start improvement button or create a new project
4. Click on Task details section
5. Click on Any task
6. Click on Add files button
7. Accept the Content policy 
8. Click on Link icon
9. Type the URL or paste the url
10. Click on Save
11. Observe
12. Mark all the tasks as completed
13. Click on Submit improvement button
14. Click on Link icon 
15. Accept the content policy
16. Type the URL or paste the url
17. Click on Save
</t>
  </si>
  <si>
    <t>-User can paste only 1 link at a time
-User should be able to copy paste the external link also</t>
  </si>
  <si>
    <t>Verify that save button on the pop up is disabled until user add/attach link evidence in the link text box</t>
  </si>
  <si>
    <t xml:space="preserve">1. Login to the  app
2. Click on Project tile
3. Pick any project and click on Start improvement button or create a new project
4. Click on Task details section
5. Click on Any task
6. Click on Add files button
7. Accept the Content policy 
8. Click on Link icon
9. Type the URL or paste the url
</t>
  </si>
  <si>
    <t>-Save button should be disabled if links are not attached
-Save button should get enabled once user attaches the link</t>
  </si>
  <si>
    <t>To verify, when users try to enter or paste some text or link which may contain the characters like space, comma, new line in this box then it should show error with message</t>
  </si>
  <si>
    <t xml:space="preserve">1. Login to the  app
2. Click on Project tile
3. Pick any project and click on Start improvement button or create a new project
4. Click on Task details section
5. Click on Any task
6. Click on Add files button
7. Accept the Content policy 
8. Click on Link icon
9. Try typing / Pasting comma , space etc
10. Click on Save
11. Observe
12. Mark all the tasks as completed
13. Click on Submit improvement button
14. Click on Link icon 
15. Accept the content policy
16. Try typing / Pasting comma , space etc
17. Click on Save
</t>
  </si>
  <si>
    <r>
      <rPr>
        <rFont val="Arial"/>
        <color theme="1"/>
      </rPr>
      <t xml:space="preserve">User should see the below error message 
</t>
    </r>
    <r>
      <rPr>
        <rFont val="Arial"/>
        <b/>
        <color theme="1"/>
      </rPr>
      <t>"Please check the link. Special characters, comma, spaces or newlines are not allowed"</t>
    </r>
  </si>
  <si>
    <r>
      <rPr>
        <rFont val="Arial"/>
        <color theme="1"/>
      </rPr>
      <t xml:space="preserve">-User should have submitted the project with </t>
    </r>
    <r>
      <rPr>
        <rFont val="Arial"/>
        <b/>
        <color theme="1"/>
      </rPr>
      <t>Multiple links</t>
    </r>
    <r>
      <rPr>
        <rFont val="Arial"/>
        <color theme="1"/>
      </rPr>
      <t xml:space="preserve"> attached
-User should have logged in as PM role
</t>
    </r>
  </si>
  <si>
    <t>To verify, In CSV file, each link to be consider as a Single evidence in the same cell</t>
  </si>
  <si>
    <t>1. Login to the portal as PM role
2. Click on Program dashboard
3. Select Program and resource(project)
4. Request for the reports
5. Download the generated reports
6. Observe in csv files in both Task evidence and project evidence column</t>
  </si>
  <si>
    <t>Each link should be placed in different cell in csv file
for eg - 1st link in first cell
2nd link in 2nd cell in the same row.. likewise</t>
  </si>
  <si>
    <t>To verify,the add link pop up should not close when user clicks on outside of popup or exit the app and come back.</t>
  </si>
  <si>
    <t>1. Login to the  app
2. Click on Project tile
3. Pick any project and click on Start improvement button or create a new project
4. Click on Task details section
5. Click on Any task
6. Click on Add files button
7. Accept the Content policy 
8. Click on Link icon
9. Now click on anywhere on the screen other than close 'x' icon on the popup</t>
  </si>
  <si>
    <t>-Popup should not close when user clicks on anywhere on the screen</t>
  </si>
  <si>
    <t>To verify,the add link popup gets closed when user clicks on device back button</t>
  </si>
  <si>
    <t>1. Login to the  app
2. Click on Project tile
3. Pick any project and click on Start improvement button or create a new project
4. Click on Task details section
5. Click on Any task
6. Click on Add files button
7. Accept the Content policy 
8. Click on Link icon
9. Click on device back button.</t>
  </si>
  <si>
    <t>- User sees the pop-up gets closed.
- User navigates to previous screen.</t>
  </si>
  <si>
    <t>To verify, user should not be able to add(paste) multiple links at a time</t>
  </si>
  <si>
    <t xml:space="preserve">1. Login to the  app
2. Click on Project tile
3. Pick any project and click on Start improvement button or create a new project
4. Click on Task details section
5. Click on Any task
6. Click on Add files button
7. Accept the Content policy 
8. Click on Link icon
9. Try to add(paste) multiple url
10. Observe
11. Mark all the tasks as completed
12. Click on Submit improvement button
13. Click on Link icon 
14. Accept the content policy
15. Try to add(paste) multiple url
</t>
  </si>
  <si>
    <t>-User should not able to add(paste) multiple links at a time</t>
  </si>
  <si>
    <r>
      <rPr>
        <rFont val="Arial"/>
        <color theme="1"/>
      </rPr>
      <t xml:space="preserve">To verify, User should see a pop up with the Heading "Add link" upon clicking on the Link icon at </t>
    </r>
    <r>
      <rPr>
        <rFont val="Arial"/>
        <b/>
        <color theme="1"/>
      </rPr>
      <t>Task level evidence screen and also at the project level evidence screen</t>
    </r>
  </si>
  <si>
    <t xml:space="preserve">1. Login to the  app as Teacher
2. Click on Project tile
3. Pick any project and click on Start improvement button or create a new project
4. Click on Task details section
5. Click on Any task
6. Click on Add files button
7. Accept the Content policy 
8. Click on Link icon
9. Observe
10. Mark all the tasks as completed
11. Click on Submit improvement button
12. Click on Link icon 
13. Accept the content policy
</t>
  </si>
  <si>
    <t xml:space="preserve">1. Login to the  app as Teacher
2. Click on Project tile
3. Pick any project and click on Start improvement button or create a new project
4. Click on Task details section
5. Click on Any task
6. Click on Add files button
7. Accept the Content policy 
8. Click on Link icon
9. Click on 'X' icon and Observe
10. Click on 'Cancel' icon and observe
11. Mark all the tasks as completed
12. Click on Submit improvement button
13. Click on Link icon 
14. Accept the content policy
15. Click on 'X' icon and Observe
16. Click on 'Cancel' icon </t>
  </si>
  <si>
    <t xml:space="preserve">1. Login to the  app as Teacher
2. Click on Project tile
3. Pick any project and click on Start improvement button or create a new project
4. Click on Task details section
5. Click on Any task
6. Click on Add files button
7. Accept the Content policy 
8. Click on Link icon
9. Type the URL or paste the url
10. Click on Save
11. Observe
12. Mark all the tasks as completed
13. Click on Submit improvement button
14. Click on Link icon 
15. Accept the content policy
16. Type the URL or paste the url
17. Click on Save
</t>
  </si>
  <si>
    <t xml:space="preserve">1. Login to the  app as Teacher
2. Click on Project tile
3. Pick any project and click on Start improvement button or create a new project
4. Click on Task details section
5. Click on Any task
6. Click on Add files button
7. Accept the Content policy 
8. Click on Link icon
9. Type the URL or paste the url
</t>
  </si>
  <si>
    <t xml:space="preserve">1. Login to the  app as Teacher
2. Click on Project tile
3. Pick any project and click on Start improvement button or create a new project
4. Click on Task details section
5. Click on Any task
6. Click on Add files button
7. Accept the Content policy 
8. Click on Link icon
9. Try typing / Pasting comma , space etc
10. Click on Save
11. Observe
12. Mark all the tasks as completed
13. Click on Submit improvement button
14. Click on Link icon 
15. Accept the content policy
16. Try typing / Pasting comma , space etc
</t>
  </si>
  <si>
    <r>
      <rPr>
        <rFont val="Arial"/>
        <color theme="1"/>
      </rPr>
      <t xml:space="preserve">User should see the below error message 
</t>
    </r>
    <r>
      <rPr>
        <rFont val="Arial"/>
        <b/>
        <color theme="1"/>
      </rPr>
      <t>"Please check the link. Special characters, comma, spaces or newlines are not allowed"</t>
    </r>
  </si>
  <si>
    <r>
      <rPr>
        <rFont val="Arial"/>
        <color theme="1"/>
      </rPr>
      <t xml:space="preserve">-User should have submitted the project with </t>
    </r>
    <r>
      <rPr>
        <rFont val="Arial"/>
        <b/>
        <color theme="1"/>
      </rPr>
      <t>Multiple links</t>
    </r>
    <r>
      <rPr>
        <rFont val="Arial"/>
        <color theme="1"/>
      </rPr>
      <t xml:space="preserve"> attached
-User should have logged in as PM role
</t>
    </r>
  </si>
  <si>
    <t>1. Login to the  app as Teacher
2. Click on Project tile
3. Pick any project and click on Start improvement button or create a new project
4. Click on Task details section
5. Click on Any task
6. Click on Add files button
7. Accept the Content policy 
8. Click on Link icon
9. Now click on anywhere on the screen other than close 'x' icon on the popup</t>
  </si>
  <si>
    <t>1. Login to the  app as Teacher
2. Click on Project tile
3. Pick any project and click on Start improvement button or create a new project
4. Click on Task details section
5. Click on Any task
6. Click on Add files button
7. Accept the Content policy 
8. Click on Link icon
9. Click on device back button.</t>
  </si>
  <si>
    <t xml:space="preserve">1. Login to the  app as Teacher
2. Click on Project tile
3. Pick any project and click on Start improvement button or create a new project
4. Click on Task details section
5. Click on Any task
6. Click on Add files button
7. Accept the Content policy 
8. Click on Link icon
9. Try to add(paste) multiple url
10. Observe
11. Mark all the tasks as completed
12. Click on Submit improvement button
13. Click on Link icon 
14. Accept the content policy
15. Try to add(paste) multiple url
</t>
  </si>
  <si>
    <t>-User should be logged in.
-User should have added at least 1 image, 1 video, 1 file and 1 link</t>
  </si>
  <si>
    <t>To verify the confirm delete pop up message should have two button
Yes
No</t>
  </si>
  <si>
    <r>
      <rPr>
        <rFont val="Arial"/>
        <color theme="1"/>
      </rPr>
      <t>1. Login to the app
2. Go to the Project tile
3. Select Any filter either Assigned to me and Discovered by me and Created by me
4. Select the Project
5. Once landed up to Project details page click on to Task details page
6. Click on Add your own task
7. Fill all the mandatory fields on Add new task page 
8.go back to the task details page and select the newly created project
9. Click on Add Files button 
10. Select any images from Gallery files or Links and then click on "</t>
    </r>
    <r>
      <rPr>
        <rFont val="Arial"/>
        <b/>
        <color theme="1"/>
      </rPr>
      <t xml:space="preserve">Attach file' </t>
    </r>
    <r>
      <rPr>
        <rFont val="Arial"/>
        <color theme="1"/>
      </rPr>
      <t xml:space="preserve">button 
11. Once selected image or file or Link will display, click on Remove(X) button
</t>
    </r>
  </si>
  <si>
    <t>Clicking on Yes From Delete confirmation Pop up, Selected file should get deleted
Clicking on No from the delete confirmation pop up selected file should not get deleted and user should stay on the same screen</t>
  </si>
  <si>
    <r>
      <rPr>
        <rFont val="Arial"/>
        <color theme="1"/>
      </rPr>
      <t xml:space="preserve">-User should have </t>
    </r>
    <r>
      <rPr>
        <rFont val="Arial"/>
        <b/>
        <color theme="1"/>
      </rPr>
      <t>created a project.</t>
    </r>
    <r>
      <rPr>
        <rFont val="Arial"/>
        <color theme="1"/>
      </rPr>
      <t xml:space="preserve">
-User should have </t>
    </r>
    <r>
      <rPr>
        <rFont val="Arial"/>
        <b/>
        <color theme="1"/>
      </rPr>
      <t>assigned</t>
    </r>
    <r>
      <rPr>
        <rFont val="Arial"/>
        <color theme="1"/>
      </rPr>
      <t xml:space="preserve"> or </t>
    </r>
    <r>
      <rPr>
        <rFont val="Arial"/>
        <b/>
        <color theme="1"/>
      </rPr>
      <t>discovered</t>
    </r>
    <r>
      <rPr>
        <rFont val="Arial"/>
        <color theme="1"/>
      </rPr>
      <t xml:space="preserve"> project.
-User should have file upload option for </t>
    </r>
    <r>
      <rPr>
        <rFont val="Arial"/>
        <b/>
        <color theme="1"/>
      </rPr>
      <t>observation</t>
    </r>
    <r>
      <rPr>
        <rFont val="Arial"/>
        <color theme="1"/>
      </rPr>
      <t xml:space="preserve"> or </t>
    </r>
    <r>
      <rPr>
        <rFont val="Arial"/>
        <b/>
        <color theme="1"/>
      </rPr>
      <t>surv</t>
    </r>
    <r>
      <rPr>
        <rFont val="Arial"/>
        <color theme="1"/>
      </rPr>
      <t xml:space="preserve">ey </t>
    </r>
  </si>
  <si>
    <r>
      <rPr>
        <rFont val="Arial"/>
        <color theme="1"/>
      </rPr>
      <t xml:space="preserve">To verify user views First letter capital for all labels that appear on buttons on </t>
    </r>
    <r>
      <rPr>
        <rFont val="Arial"/>
        <b/>
        <color theme="1"/>
      </rPr>
      <t>Upload evidences pop-up.</t>
    </r>
  </si>
  <si>
    <t>1. Login to Diksha App
2. Click on Project tile.
3. Click on created project and assigned project.
4. Click on Task details and Submit improvement
5. Click on Add files on task details page and ( Camera and gallery and files and links ) from Submit project page.</t>
  </si>
  <si>
    <t>-User should view below buttons where first letter of label are capital and rest remain in lower case.
1. Do not upload
2. Upload</t>
  </si>
  <si>
    <t>To verify user can able to see the toast message after attaching a video</t>
  </si>
  <si>
    <t>1.Login to Diksha app 
2.Click on project tile 
3.Open any project or create a new project
4.Click on Task details
5.Open existing task
6.Click on Add files button
7.Click on Gallery option
8.Attach Video from Gallery 
9.Observe
10. Click on Add new task button
11. Click on Attach Files option and attach a video
12. Observe</t>
  </si>
  <si>
    <t>User should be able to see the toast message as below
Attached successfully</t>
  </si>
  <si>
    <t>-user should have attached at least one video at task level</t>
  </si>
  <si>
    <t>To verify user can able to see the video file format ex:-name.mp4  above attach files button</t>
  </si>
  <si>
    <t>1.Login to Diksha app 
2.Click on project tile 
3.Open any project or create a new project
4.Click on Task details
5.Open existing task
6.Click on Add files button
7.Click on video option
8.Attach Video
9.Observe</t>
  </si>
  <si>
    <t>User should able to see the video file format ex:- name.mp4 post attaching a video file</t>
  </si>
  <si>
    <t>4.10.2 for android
4.10.0 for iOS</t>
  </si>
  <si>
    <t>Verify if user is able to attach 1 video at a time from gallery option</t>
  </si>
  <si>
    <t>1.Login to the Diksha app
2.Click on Project tile
3.Open any project or create a new project
4.Pick any task or add new task
5.Open the task 
6.Click on Add files button
7.Click on Upload button
8.Click on Gallery option
9.Try to attach video
10.Observe</t>
  </si>
  <si>
    <t xml:space="preserve">User should able to attach/select video at a time which not exceeding 50MB(&lt;=50MB) </t>
  </si>
  <si>
    <t>To verify video formats</t>
  </si>
  <si>
    <t>1. Login to the DIksha app 
2. Click on projects tile
3. Click on any project 
4. Click on task details
5. Upload a video with formats [“mp4”, “WMV”, “WEBM”, “flv”, “avi”, “3GP”, “OGG”, “m4v”, “mov”]
6. Observe</t>
  </si>
  <si>
    <t>User should able to upload below video formats [“mp4”, “WMV”, “WEBM”, “flv”, “avi”, “3GP”, “OGG”, “m4v”, “mov”, "mkv"]</t>
  </si>
  <si>
    <r>
      <rPr>
        <rFont val="Arial"/>
        <color theme="1"/>
      </rPr>
      <t xml:space="preserve">-Internet connectivity
</t>
    </r>
    <r>
      <rPr>
        <rFont val="Arial"/>
        <b/>
        <color theme="1"/>
      </rPr>
      <t>-in IOS device</t>
    </r>
  </si>
  <si>
    <t xml:space="preserve">To verify, user should be able to attach mp4 &amp; MOV video formats </t>
  </si>
  <si>
    <t>1. Login to the DIksha app 
2. Click on projects tile
3. Click on any project 
4. Click on task details
5. Upload a video with formats [“mp4”, “mov”]
6. Observe</t>
  </si>
  <si>
    <t>-user can upload mp4, mov video file formats
-".MOV" extension will show even for mp4 video formats</t>
  </si>
  <si>
    <t>Project - Project Attach Files Screen</t>
  </si>
  <si>
    <t>- Attach evidence</t>
  </si>
  <si>
    <t>To verify the pop up message comes every time user is adding an evidence to the project</t>
  </si>
  <si>
    <t xml:space="preserve">1. Open a project 
2. Add task and mark the task as complete
3. Click on Submit improvement button
4. Click on Camera, Image, Video, Files and Links icons
5. Observe
</t>
  </si>
  <si>
    <t>pop up message comes, every time user is adding an evidence to the project (at project level)</t>
  </si>
  <si>
    <t>-User should have completed all the tasks
-User should Login as HT &amp; Official role and Teacher role
-User should be ON the project view page</t>
  </si>
  <si>
    <t>To verify, User should see below Items on the Add file attachment screen
-Project name on top of the screen
-message - "would you like to add any evidence of impact as photos, videos, remarks or documents before submitting?
-Add remarks header
-Text box to add remarks
-Add attachments header
-Camera icon, Image icon, Video icon, File icon, Link icon
-Submit improvement button</t>
  </si>
  <si>
    <t>1. Open the Project tile
2. Open any Created by me and Assigned to me and Discovered by me project
3. Mark all the tasks as completed
4. Click on Submit improvement button
5. observe</t>
  </si>
  <si>
    <t>User should see all the items accordingly</t>
  </si>
  <si>
    <t>To verify, User should see the below Text message inside the remarks text field
"Type your remarks here"
&amp;&amp;
To verify, User should be able to add remarks in the Remarks text field</t>
  </si>
  <si>
    <t>-User should see text message accordingly
-Remarks should get added in the allocated text field
-User should see the same remarks in File section for that particular project</t>
  </si>
  <si>
    <t xml:space="preserve">To verify, Upload evidences pop up should come up, upon clicking on Camera ,Image, Video, Files, Links icon
Heading “Upload Evidence” - Body text “I confirm that the Content submitted by me comply with the terms and policies of DIKSHA, including DIKSHA’s Content Policy. I have made sure that I do not violate others copyright, privacy or third party rights.”- Buttons Dont upload and Upload </t>
  </si>
  <si>
    <t>1. Open the Project tile
2. Open any Created by me and Assigned to me and Discovered by me filter
3. Mark all the tasks as completed
4. Click on Submit improvement button
5. Click on  Camera ,Image, Video, FIles, Links icon
6. Check the checkbox and Click on Upload
7. observe</t>
  </si>
  <si>
    <t>-For Camera - Camera should open up
-For Image - Image screen should open up
-For Video - Video screen should open up
-For Files - Files screen should open up
-For links - Pop up to paste the links to open up
-Pop up message should show up accordingly
-User should be able to attach all the above items</t>
  </si>
  <si>
    <t>-User should have completed all the tasks
-User should have attached at least 1 evidence and user should not have attached any evidence</t>
  </si>
  <si>
    <t xml:space="preserve">To verify, When user clicks on Submit improvement button, User should see the below warning message accordingly
Heading “Submit improvement”
Message body “Are you sure you want to submit your
improvement project? Once submitted no further
edits can be made to the project.”
with 'Cancel' and 'submit' button </t>
  </si>
  <si>
    <t>1. Open the Project tile
2. Open any Created by me and Assigned to me and Discovered by me filter
3. Mark all the tasks as completed
4. Click on Submit improvement button
5. Add evidence or do not add evidence
6. Click on Submit improvement
7. observe</t>
  </si>
  <si>
    <t>-User should see the warning message accordingly
-upon clicking on Cancel button, user should stay back on the same page
-upon clicking on Submit button, Project should get submitted</t>
  </si>
  <si>
    <r>
      <rPr>
        <rFont val="Arial"/>
        <color theme="1"/>
      </rPr>
      <t xml:space="preserve">-User should have completed all the tasks
-User should have added </t>
    </r>
    <r>
      <rPr>
        <rFont val="Arial"/>
        <b/>
        <color theme="1"/>
      </rPr>
      <t>at least 1</t>
    </r>
    <r>
      <rPr>
        <rFont val="Arial"/>
        <color theme="1"/>
      </rPr>
      <t xml:space="preserve"> evidence to the project</t>
    </r>
  </si>
  <si>
    <t>To verify, When user clicks on Submit improvement button from add attachments page, The project should get submitted</t>
  </si>
  <si>
    <t>1. Open the Project tile
2. Open any Created by me and Assigned to me and Discovered by me filter
3. Mark all the tasks as completed
4. Click on Submit improvement button and add some evidences
5. Click on Submit improvement
6. Click on Submit button on the Popup
7. observe</t>
  </si>
  <si>
    <r>
      <rPr>
        <rFont val="Arial"/>
        <color theme="1"/>
      </rPr>
      <t xml:space="preserve">-The project should get submitted
- user should stay on Project details screen
-User cannot perform any edits to the project
-user can share the project
</t>
    </r>
    <r>
      <rPr>
        <rFont val="Arial"/>
        <color rgb="FF6D9EEB"/>
      </rPr>
      <t xml:space="preserve">
</t>
    </r>
    <r>
      <rPr>
        <rFont val="Arial"/>
        <color theme="1"/>
      </rPr>
      <t>====
Added evidence should show up in file section</t>
    </r>
  </si>
  <si>
    <t>ED-1560</t>
  </si>
  <si>
    <t>-User should have Started any of the project (Assigned / Discovered / or created a project)</t>
  </si>
  <si>
    <t>To verify, When user is attaching any file / image / video / link at task level, The evidences should get saved automatically</t>
  </si>
  <si>
    <t>Scenario - 1
1. Login to  app &amp; Click on Project tile
2. Start or create a new project
3. Click on Task details section
4. Pick any Task or create a new task
5. Click on Add files button
6. Attach evidences (Image / file / video / link) also add remarks
7. Click on back button and go to Project details screen 
8. Click on Files section
9. Observe the evidences
10. Sync the project
11. Observe the evidences in Files section
12. Share the project through any social media platform
13. All evidences should be available in the shared PDF form
Scenario - 2
1. Login to  app &amp; Click on Project tile
2. Start or create a new project
3. Click on Task details section
4. Pick any Task or create a new task
5. Click on Add files button
6. Attach evidences (Image / file / video / link) also add remarks and click on Attach files button
7. Go back to Project details screen
8. Click on Files section
9. Observe the evidences
10. Sync the project
11. Observe the evidences in Files section
12. Share the project through any social media platform
13. All evidences should be available in the shared PDF form</t>
  </si>
  <si>
    <r>
      <rPr>
        <rFont val="Arial"/>
        <color theme="1"/>
      </rPr>
      <t xml:space="preserve">-User should see all the attached evidences under Task level evidence section
-The evidences should get segregated (For eg - Images should come under Image tab, PDFs should come under  Files tab likewise Links and Videos should come under their respective tabs)
-Added remarks should show below Images tab
-Upon syncing the project user still be able to see all the evidences attached at Task level
-Upon sharing the Project as PDF, user should see evidences in shared PDF
(For images- user should see image directly
for Videos / files / links - user should see in the form of link)
-User should not see Exit page pop up (After adding evidence/remarks for Task and clicking on back button on Task evidence screen)
</t>
    </r>
    <r>
      <rPr>
        <rFont val="Arial"/>
        <color rgb="FFFF00FF"/>
      </rPr>
      <t>QA needs to check both the scenarios and also check for order of attachments.</t>
    </r>
  </si>
  <si>
    <r>
      <rPr>
        <rFont val="Arial"/>
        <color theme="1"/>
      </rPr>
      <t>To verify, User should be able to view the added evidences at project level (</t>
    </r>
    <r>
      <rPr>
        <rFont val="Arial"/>
        <b/>
        <color theme="1"/>
      </rPr>
      <t>Before</t>
    </r>
    <r>
      <rPr>
        <rFont val="Arial"/>
        <color theme="1"/>
      </rPr>
      <t xml:space="preserve"> submitting the project)</t>
    </r>
  </si>
  <si>
    <t xml:space="preserve">1. Login to  app &amp; Click on Project tile
2. Start or create a new project
3. Click on Task details section
4. Pick any Task or create a new task
5. Click on Add files button
6. Attach evidences (Image / file / video / link) also add remarks
7. Click on back button &amp; go to Project details screen 
8. Click on Files section
9. Observe attached evidences
10. Sync project
11. Observe evidences in Files section
12. Share project through any social media platform
13. All evidences should be available in shared PDF form
14. Click on Submit improvement button on project details screen
15. Add some evidences (Image / file / video / link) also add remarks
16. Click on Back button
17. Click on Files section
18. Observe evidences attached at Project level
</t>
  </si>
  <si>
    <r>
      <rPr>
        <rFont val="Arial"/>
        <color theme="1"/>
      </rPr>
      <t xml:space="preserve">-User should see label as Project level evidence &amp; user should see all the evidences attached at project level under project level evidence section (Before submitting the project)
-Added remarks should show below Image tab
-User should be able to Sync &amp; share project (Before submitting the project)
-All added evidences should show in files section even after syncing
-All evidences should show in PDF file after sharing the project 
-User should not see Exit page pop up (After adding evidence/remarks for project &amp; clicking on back button on project evidence screen)
</t>
    </r>
    <r>
      <rPr>
        <rFont val="Arial"/>
        <color rgb="FFFF00FF"/>
      </rPr>
      <t xml:space="preserve">
</t>
    </r>
  </si>
  <si>
    <r>
      <rPr>
        <rFont val="Arial"/>
        <color theme="1"/>
      </rPr>
      <t>To verify, User should be able to view the added evidences at project level (</t>
    </r>
    <r>
      <rPr>
        <rFont val="Arial"/>
        <b/>
        <color theme="1"/>
      </rPr>
      <t>After</t>
    </r>
    <r>
      <rPr>
        <rFont val="Arial"/>
        <color theme="1"/>
      </rPr>
      <t xml:space="preserve"> submitting the project)</t>
    </r>
  </si>
  <si>
    <t>1. Login to . app &amp; Click on Project tile
2. Start any project or create a new project
3. Click on Task details section
4. Pick any Task or create a new task
5. Click on Add files button
6. Attach evidences (Image / file / video / link) also add remarks
7. Click on back button and go to Project details screen 
8. Click on Files section
9. Observe evidences
10. Sync project
11. Observe evidences in Files section
12. Share project through any social media platform
13. All evidences should be available in shared PDF form
14. Click on Submit improvement button on project details screen
15. Add some evidences (Image / file / video / link) also add remarks
16. Click on Back button
17. Click on Files section
18. Observe evidences attached at Project level
19. Go back &amp; click on Submit improvement button
20. Again click on Submit improvement button on Project evidence screen &amp; submit project
21. Click Files section</t>
  </si>
  <si>
    <t xml:space="preserve">-All the evidences attached at Task level &amp; project level should show in FIles section &amp; it should get segregated accordingly
-User can Share the project by clicking on share option
-User can see all the evidences attached in Task level and Project level in the shared PDF (For images- user should see image directly
for Videos / files / links - user should see in the form of link)
-User should also view all evidences in form of links inside of CSV reports.
-User should be able to Submit the project
</t>
  </si>
  <si>
    <t>Scenario - 1
1. Login to  app as Teacher &amp; Click on Project tile
2. Start or create a new project
3. Click on Task details section
4. Pick any Task or create a new task
5. Click on Add files button
6. Attach evidences (Image / file / video / link) also add remarks
7. Click on back button and go to Project details screen 
8. Click on Files section
9. Observe the evidences
10. Sync the project
11. Observe the evidences in Files section
12. Share the project through any social media platform
13. All evidences should be available in the shared PDF form
Scenario - 2
1. Login to  app as Teacher &amp; Click on Project tile
2. Start or create a new project
3. Click on Task details section
4. Pick any Task or create a new task
5. Click on Add files button
6. Attach evidences (Image / file / video / link) also add remarks and click on Attach files button
7. Go back to Project details screen
8. Click on Files section
9. Observe the evidences
10. Sync the project
11. Observe the evidences in Files section
12. Share the project through any social media platform
13. All evidences should be available in the shared PDF form</t>
  </si>
  <si>
    <r>
      <rPr>
        <rFont val="Arial"/>
        <color theme="1"/>
      </rPr>
      <t xml:space="preserve">-User should see all the attached evidences under Task level evidence section
-The evidences should get segregated (For eg - Images should come under Image tab, PDFs should come under  Files tab likewise Links and Videos should come under their respective tabs)
-Added remarks should show below Images tab
-Upon syncing the project user still be able to see all the evidences attached at Task level
-Upon sharing the Project as PDF, user should see evidences in shared PDF
(For images- user should see image directly
for Videos / files / links - user should see in the form of link)
-User should not see Exit page pop up (After adding evidence/remarks for Task and clicking on back button on Task evidence screen)
</t>
    </r>
    <r>
      <rPr>
        <rFont val="Arial"/>
        <color rgb="FFFF00FF"/>
      </rPr>
      <t xml:space="preserve">
QA needs to check both the scenarios and also check for order of attachments.</t>
    </r>
  </si>
  <si>
    <r>
      <rPr>
        <rFont val="Arial"/>
        <color theme="1"/>
      </rPr>
      <t>To verify, User should be able to view the added evidences at project level (</t>
    </r>
    <r>
      <rPr>
        <rFont val="Arial"/>
        <b/>
        <color theme="1"/>
      </rPr>
      <t>Before</t>
    </r>
    <r>
      <rPr>
        <rFont val="Arial"/>
        <color theme="1"/>
      </rPr>
      <t xml:space="preserve"> submitting the project)</t>
    </r>
  </si>
  <si>
    <t xml:space="preserve">1. Login to  app as Teacher &amp; Click on Project tile
2. Start or create a new project
3. Click on Task details section
4. Pick any Task or create a new task
5. Click on Add files button
6. Attach evidences (Image / file / video / link) also add remarks
7. Click on back button &amp; go to Project details screen 
8. Click on Files section
9. Observe attached evidences
10. Sync project
11. Observe evidences in Files section
12. Share project through any social media platform
13. All evidences should be available in shared PDF form
14. Click on Submit improvement button on project details screen
15. Add some evidences (Image / file / video / link) also add remarks
16. Click on Back button
17. Click on Files section
18. Observe evidences attached at Project level
</t>
  </si>
  <si>
    <r>
      <rPr>
        <rFont val="Arial"/>
        <color theme="1"/>
      </rPr>
      <t xml:space="preserve">-User should see label as Project level evidence &amp; user should see all the evidences attached at project level under project level evidence section (Before submitting the project)
-Added remarks should show below Image tab
-User should be able to Sync &amp; share project (Before submitting the project)
-All added evidences should show in files section even after syncing
-All evidences should show in PDF file after sharing the project 
-User should not see Exit page pop up (After adding evidence/remarks for project &amp; clicking on back button on project evidence screen)
</t>
    </r>
    <r>
      <rPr>
        <rFont val="Arial"/>
        <color rgb="FFFF00FF"/>
      </rPr>
      <t xml:space="preserve">
</t>
    </r>
  </si>
  <si>
    <r>
      <rPr>
        <rFont val="Arial"/>
        <color theme="1"/>
      </rPr>
      <t>To verify, User should be able to view the added evidences at project level (</t>
    </r>
    <r>
      <rPr>
        <rFont val="Arial"/>
        <b/>
        <color theme="1"/>
      </rPr>
      <t>After</t>
    </r>
    <r>
      <rPr>
        <rFont val="Arial"/>
        <color theme="1"/>
      </rPr>
      <t xml:space="preserve"> submitting the project)</t>
    </r>
  </si>
  <si>
    <t xml:space="preserve">1. Login to . app as Teacher &amp; Click on Project tile
2. Start any project or create a new project
3. Click on Task details section
4. Pick any Task or create a new task
5. Click on Add files button
6. Attach evidences (Image / file / video / link) also add remarks
7. Click on back button and go to Project details screen 
8. Click on Files section
9. Observe evidences
10. Sync project
11. Observe evidences in Files section
12. Share project through any social media platform
13. All evidences should be available in shared PDF form
14. Click on Submit improvement button on project details screen
15. Add some evidences (Image / file / video / link) also add remarks
16. Click on Back button
17. Click on Files section
18. Observe evidences attached at Project level
19. Go back &amp; click on Submit improvement button
20. Again click on Submit improvement button on Project evidence screen &amp; submit project
21. Click Files section </t>
  </si>
  <si>
    <t xml:space="preserve">-All the evidences attached at Task level &amp; project level should show in FIles section &amp; it should get segregated accordingly
-User can Share the project by clicking on share option
-User can see all the evidences attached in Task level and Project level in the shared PDF (For images- user should see image directly
for Videos / files / links - user should see in the form of link)
-User should also view all evidences in form of links inside of CSV reports.
-User should be able to Submit the project
</t>
  </si>
  <si>
    <t>Project - PDF Reports</t>
  </si>
  <si>
    <t>-User should have created at least 1 project
or
-User should have projects under Assigned to me and Discovered by me tab
-User should have shared project PDF
-User should have submitted project along with evidences at various levels.</t>
  </si>
  <si>
    <t xml:space="preserve">To verify shared project PDF has necessary details designed.
</t>
  </si>
  <si>
    <t xml:space="preserve">1. Open the shared PDF
2. observe </t>
  </si>
  <si>
    <r>
      <rPr>
        <rFont val="Arial"/>
        <color theme="1"/>
      </rPr>
      <t xml:space="preserve">-User should be able to open the project PDF.
-The PDF must contain below details
-Project details
-Project evidences (images)
-Project evidences (links/files/videos)
-Task details(subtask details if subtask is added)
-Task evidences(images)
-Task evidences(links/files/videos)
-Remarks 
</t>
    </r>
    <r>
      <rPr>
        <rFont val="Arial"/>
        <b/>
        <color theme="1"/>
      </rPr>
      <t>-Pdf should be aligned properly (There should be no overlappings in the shared PDF report)</t>
    </r>
  </si>
  <si>
    <t>-User should have shared project PDF</t>
  </si>
  <si>
    <t xml:space="preserve">To verify based on the number of images that are uploaded for a task and project the images should auto resize in the project </t>
  </si>
  <si>
    <t>Based on the number of images that are uploaded for a task and project the images should auto resize in the project
3 images per page should be shown in PDF</t>
  </si>
  <si>
    <t>-User should have shared project PDF
-User should have added pdf, docs to the project</t>
  </si>
  <si>
    <t>To verify if users are uploading any videos /  files like pdf, docs etc then those files should appear as links under project and task evidences</t>
  </si>
  <si>
    <t xml:space="preserve">Scenario 1:
1. Login to the app
2. Click on Project tile
3. Create one project
4. Add task
5. Click on 'Attach files' and Add files' option and add pdf, videos,doc file
6. Mark the task status as completed and sync the project
7. Click on submit improvement
8. Click on share option and share a project.
9. Open the shared PDF
10. Observe </t>
  </si>
  <si>
    <t>If users are uploading files like pdf, docs etc then those files should appear as links under project and task evidences</t>
  </si>
  <si>
    <t>-User should have shared project PDF
-User should have added only tasks to the project</t>
  </si>
  <si>
    <t>To verify if a project has multiple tasks &amp; no subtasks and no evidences then those tasks should come in one page. The design is proposed to have 2 tasks per page</t>
  </si>
  <si>
    <t xml:space="preserve">Scenario 1:
1. Login to the app
2. Click on Project tile
3. Create one project
4. Add multiple tasks
6. Click on view project 
7. Click on share option
8. Click on sync and share option from pop up
9. Select any app to share the project
10. Open the shared PDF
11. Observe </t>
  </si>
  <si>
    <t>-The PDF design is proposed to have 2 tasks per page.
-User sees multiple tasks in one page only.</t>
  </si>
  <si>
    <t>-User should have project PDF which has no evidences added</t>
  </si>
  <si>
    <t>To verify if the Project has no Evidences , then the PDF should not have project evidence pages</t>
  </si>
  <si>
    <t xml:space="preserve">Scenario 1:
1. Login to the app
2. Click on Project tile
3. Create one project
4. Add multiple tasks
5. Attach no evidence
6. Click on view project 
7. Click on share option
8. Click on sync and share option from pop up
9. Select any app to share the project
Scenario 2:
1. Open the shared PDF
2. Observe </t>
  </si>
  <si>
    <t>- PDF should not have project evidence pages.
- PDF should contain projects and task details and other necessary info.</t>
  </si>
  <si>
    <t>-User should not have added evidences to the task</t>
  </si>
  <si>
    <t>To verify if task has no Evidences , then the PDF should not have task evidences pages</t>
  </si>
  <si>
    <t xml:space="preserve">Scenario 1:
1. Login to the app
2. Click on Project tile
3. Create one project
4. Attach no evidence
5. Click on view project 
6. Click on share option
7. Click on sync and share option from pop up
8. Select any app to share the project
Scenario 2:
1. Open the shared PDF
2. Observe </t>
  </si>
  <si>
    <t>-PDF should not have task evidences pages
-PDF will contain all other data necessary.</t>
  </si>
  <si>
    <t>-User should have attached files to projectandtask from local device</t>
  </si>
  <si>
    <t>To verify if Project and Task has files attached to it from local device then the files should be converted into a link and should come under the link section for the project and task in the PDF</t>
  </si>
  <si>
    <t xml:space="preserve">Scenario 1:
1. Login to the app
2. Click on Project tile
3. Create one project
4. Add multiple tasks
5. Attach no evidences
6. Click on view project 
7. Click on share option
8. Click on sync and share option from pop up
9. Select any app to share the project
10. Open the shared PDF
11. Observe </t>
  </si>
  <si>
    <t>-Project and task files attached from devices are converted to link forms and seen under link section.</t>
  </si>
  <si>
    <t>-User should have added multiple tasks and attached evidences to the tasks</t>
  </si>
  <si>
    <t>To verify if user is able to share only task by clicking on 3 dots on the tasks details page</t>
  </si>
  <si>
    <t xml:space="preserve">Scenario 1:
1. Create one project
2. Add multiple tasks
3. Attach evidences
4. Click on view project 
5. Click on 3 dots on any task from task details page
6. Click on share option
7. Click on sync and share option from pop up
8. Select any app to share the project
Scenario 2:
1. Open the shared PDF
2. Observe </t>
  </si>
  <si>
    <t xml:space="preserve">User should be able to share only task by clicking on 3 dots on the tasks details page
</t>
  </si>
  <si>
    <t>To verify when user shares the task details , the PDF contains only project details &amp; details of the shared task.</t>
  </si>
  <si>
    <t>The PDF contains only project details and shared task details.
Evidences of that particular task should be shown in the PDF(if attached any evidence)
Should not contain other tasks details.</t>
  </si>
  <si>
    <t>-user should have added any PDF, Document, videos as a evidence</t>
  </si>
  <si>
    <t>To verify,if the hypertext of the link should be in the format of
link 1 and type of file</t>
  </si>
  <si>
    <t xml:space="preserve">Scenario 1:
1. Login to the app
2. Click on Project tile
3. Create one project
4. Add a task
5. Attach PDF file and any doc as evidence
6. Click on view project 
7. Click on share option
8. Click on sync and share option from pop up
9. Select any app to share the project
Scenario 2:
1. Open the shared PDF
2. Observe </t>
  </si>
  <si>
    <t xml:space="preserve">Link format should be :
link 1and type of file
</t>
  </si>
  <si>
    <t>-User should NOT have started any of the tasks
-User should have marked at least 1 task as In progress
-User should have marked at least 1 task as Completed</t>
  </si>
  <si>
    <t>To verify if user shares the project then task status should be appeared as 'Not Started' in PDF file</t>
  </si>
  <si>
    <t>1. Pic any project from any filter
2. Click on Start improvement button
3. Click on share icon
4. Click on sync &amp; share in the pop up
5. share the file using any of the sharing platforms
6. observe in PDF file</t>
  </si>
  <si>
    <t>The tasks which are Not started should show as Not started status in PDF file (Grey bar)
The tasks which are In progress should show as In progress status in PDF file (Yellow/orange bar)
The tasks which are Completed should show as Completed status in PDF file(Green bar)</t>
  </si>
  <si>
    <t>-Internet connectivity
-User should have attached at least 1 video file at Task level and 1 video file at Project level</t>
  </si>
  <si>
    <t>To verify, User should see attached video in the shared PDF report</t>
  </si>
  <si>
    <t xml:space="preserve">1. Login to the Diksha app
2. Click on project tile
3. Open any project or Create a new project
4. Start the project
5. Click on Task details section
6. Open the existing task or create a new task
7. Click on Add files
8. Check the checkbox and click on Upload button
9. Click on Gallery / Files icon and upload a video file
10 Go back to Project view page
11. Click on Share icon and share the project through sharing platforms
12. Observe in the PDF report </t>
  </si>
  <si>
    <t>-User should see the attached video in the format of a link
for eg - Link- 1.video/mp4
-Link should be a clickable link
-user should be able to download and watch the added video</t>
  </si>
  <si>
    <t>SB-28749</t>
  </si>
  <si>
    <t>-Project should be submitted
-Project should be downloaded in reports tile</t>
  </si>
  <si>
    <t>Verify that same data to be reflected in App and Pdf report</t>
  </si>
  <si>
    <t>1.Login to diksha app
2.Click on project tile
3.Create a project and submit it
4.Go to reports tile
5.Click on improvements projects
6.Open submitted project and click on 3 dot icon 
6.Click on download</t>
  </si>
  <si>
    <t>-Data in the App and Pdf report should be same</t>
  </si>
  <si>
    <t>ED-811</t>
  </si>
  <si>
    <t>-User should be in targeted/non targeted role
-Project should be downloaded</t>
  </si>
  <si>
    <t>Verify if user has given lengthy text in the remarks section then the lengthy text is showing properly in the downloaded pdf file (project/task level)</t>
  </si>
  <si>
    <t>1.Login to app
2.Click on project tile
3.Open any project
4.Open any task
5.Click on add files
6.Give lengthy text in remarks section
7.Mark all task as completed
8.Click on submit project
9.Give lengthy text in remarks section
10.Submit the project
11.Download the project
12.Observe downloaded pdf file</t>
  </si>
  <si>
    <t>-Lengthy text of the remarks should show up properly in the downloaded pdf (project/task level)</t>
  </si>
  <si>
    <t>-User should be in targeted/non targeted role
-Project should be shared</t>
  </si>
  <si>
    <t>Verify if user is able to see attached evidences properly in the shared project pdf file</t>
  </si>
  <si>
    <t>1.Login to app
2.Click on project tile
3.Open any project
4.Open any task
5.Click on add files
6.Attach evidences (images)
7.Mark all task as completed
8.Click on submit project
9.Attach evidences (images)
10.Submit the project
11.Share the project
12.Observe shared pdf file</t>
  </si>
  <si>
    <t>-Attached evidences should show up properly in the shared pdf file (project/task level)</t>
  </si>
  <si>
    <t>Verify downloaded pdf file will not have any page overflow or page getting cut or any dark lines on the page</t>
  </si>
  <si>
    <t>1.Login to app
2.Click on project tile
3.Open any project
4.Mark all task as completed
5.Click on submit project
6.Submit the project
7.Download the project
8.Observe downloaded pdf file</t>
  </si>
  <si>
    <t>Downloaded pdf file should not contain any page overflow or page getting cut or any dark lines on the page</t>
  </si>
  <si>
    <t>ED-807</t>
  </si>
  <si>
    <t>-User should be in targeted/non targeted role
-Assigned to me/discovered by me projects</t>
  </si>
  <si>
    <t>Scenario 1: Verify if user is able to see back button on the project view page
Scenario 2: Verify if the back button functionality is working fine on the project view page</t>
  </si>
  <si>
    <t>1.Login to app
2.Click on project tile
3.Open any project
4.Click on start improvement button
5.Observe the back button
6.Click on back button
7.Observe</t>
  </si>
  <si>
    <t>-Back button should be visible in the project view page
-Clicking on back button user should navigate to home page/previous page</t>
  </si>
  <si>
    <t>Project - Certificate Flow</t>
  </si>
  <si>
    <r>
      <rPr>
        <rFont val="Arial"/>
        <color theme="1"/>
      </rPr>
      <t xml:space="preserve">-Creator should have mapped a Certificate for a project
-User should have logged in as </t>
    </r>
    <r>
      <rPr>
        <rFont val="Arial"/>
        <b/>
        <color theme="1"/>
      </rPr>
      <t xml:space="preserve">HT &amp; Official role / Teacher
</t>
    </r>
    <r>
      <rPr>
        <rFont val="Arial"/>
        <color theme="1"/>
      </rPr>
      <t xml:space="preserve">-User should have selected </t>
    </r>
    <r>
      <rPr>
        <rFont val="Arial"/>
        <b/>
        <color theme="1"/>
      </rPr>
      <t>Assigned project</t>
    </r>
  </si>
  <si>
    <t>To verify, User should get a Name change edit popup, post clicking on Start improvement button on project view page.</t>
  </si>
  <si>
    <t>1. Login to the App
2. Click on Project tile
3. Pick a project from Assigned to me filter where certificate is attached
4. Click on Start improvement button 
5. Observe</t>
  </si>
  <si>
    <t>-User should see Name change edit popup message
-Pop up message should contain the below items
  &gt; Pop-up Header - "Confirm profile name"
  &gt; Cross 'X' button on top right corner on pop up
  &gt; Sample certificate image
  &gt; "Profile name:" Header 
  &gt; "Name of user" under Profile name header with Edit icon
  &gt; Text message saying "This name will be printed on your improvement certificate. Check if this is correct
     You may edit it from your profile page "
  &gt; Check box with a text message "Do not show this message again"
  &gt; Start improvement button at bottom of the pop up with button being enabled.</t>
  </si>
  <si>
    <r>
      <rPr>
        <rFont val="Arial"/>
        <color theme="1"/>
      </rPr>
      <t xml:space="preserve">-Creator should have mapped a Certificate for a project
-User should have logged in as </t>
    </r>
    <r>
      <rPr>
        <rFont val="Arial"/>
        <b/>
        <color theme="1"/>
      </rPr>
      <t xml:space="preserve">HT &amp; Official role / Teacher
</t>
    </r>
    <r>
      <rPr>
        <rFont val="Arial"/>
        <color theme="1"/>
      </rPr>
      <t xml:space="preserve">-User should have selected </t>
    </r>
    <r>
      <rPr>
        <rFont val="Arial"/>
        <b/>
        <color theme="1"/>
      </rPr>
      <t>Assigned project</t>
    </r>
  </si>
  <si>
    <t>To verify, When user clicks on cross 'X' button, the popup message should get closed.</t>
  </si>
  <si>
    <t>1. Login to the App
2. Click on Project tile
3. Pic a project from Assigned to me filter where certificate is attached
4. Click on Start improvement button 
5. Click on Cross 'X' icon
6. Observe</t>
  </si>
  <si>
    <t xml:space="preserve">-Pop up message should get closed / disappear
-User should get redirected back to the Project view page </t>
  </si>
  <si>
    <r>
      <rPr>
        <rFont val="Arial"/>
        <color theme="1"/>
      </rPr>
      <t xml:space="preserve">-Creator should have added a Certificate for a project
-User should have logged in as </t>
    </r>
    <r>
      <rPr>
        <rFont val="Arial"/>
        <b/>
        <color theme="1"/>
      </rPr>
      <t xml:space="preserve">HT &amp; Official role / Teacher
</t>
    </r>
    <r>
      <rPr>
        <rFont val="Arial"/>
        <color theme="1"/>
      </rPr>
      <t xml:space="preserve">-User should have selected </t>
    </r>
    <r>
      <rPr>
        <rFont val="Arial"/>
        <b/>
        <color theme="1"/>
      </rPr>
      <t>Assigned project / Discovered project</t>
    </r>
  </si>
  <si>
    <t>To verify, When user clicks on Edit icon(pencil icon) on the popup screen, user is taken to the content preference screen.</t>
  </si>
  <si>
    <t>1. Login to the App
2. Click on Project tile
3. Pick a project from Assigned to me filter where certificate is attached
4. Click on Start improvement button 
5. Click on Edit icon on popup screen
6. Make changes on "Name" field
7. Click on Submit button.
8. Observe Confirm Profile pop-up screen.</t>
  </si>
  <si>
    <r>
      <rPr>
        <rFont val="Arial"/>
        <color theme="1"/>
      </rPr>
      <t xml:space="preserve">-User can make the necessary changes on the "Name" field.
-Only </t>
    </r>
    <r>
      <rPr>
        <rFont val="Arial"/>
        <b/>
        <color theme="1"/>
      </rPr>
      <t>Name</t>
    </r>
    <r>
      <rPr>
        <rFont val="Arial"/>
        <color theme="1"/>
      </rPr>
      <t xml:space="preserve"> field should be shown to the user along with Clear &amp; Submit buttons at the bottom of the screen
-Clicking on Clear Button, nothing should happen
-User is redirected back to "Confirm profile name" Pop up screen with a </t>
    </r>
    <r>
      <rPr>
        <rFont val="Arial"/>
        <b/>
        <color theme="1"/>
      </rPr>
      <t xml:space="preserve">Edited name.
</t>
    </r>
  </si>
  <si>
    <r>
      <rPr>
        <rFont val="Arial"/>
        <color theme="1"/>
      </rPr>
      <t xml:space="preserve">-Creator should have added a Certificate for a project
-User should have logged in as </t>
    </r>
    <r>
      <rPr>
        <rFont val="Arial"/>
        <b/>
        <color theme="1"/>
      </rPr>
      <t xml:space="preserve">HT &amp; Official role / Teacher
</t>
    </r>
    <r>
      <rPr>
        <rFont val="Arial"/>
        <color theme="1"/>
      </rPr>
      <t xml:space="preserve">-User should have selected </t>
    </r>
    <r>
      <rPr>
        <rFont val="Arial"/>
        <b/>
        <color theme="1"/>
      </rPr>
      <t>Assigned project / Discovered project</t>
    </r>
  </si>
  <si>
    <t>To verify when user checks(tick mark) the check box and click on Cross 'x' button / icon then user should land back on project screen with the enabled "Start improvement" button.</t>
  </si>
  <si>
    <t>1. Login to the App
2. Click on Project tile
3. Pick a project from Assigned to me filter where certificate is attached
4. Click on Start improvement button 
5. Check the check box
6. Click on Cross 'x' icon / button
7. Observe</t>
  </si>
  <si>
    <r>
      <rPr>
        <rFont val="Arial"/>
        <color theme="1"/>
      </rPr>
      <t xml:space="preserve">- Start improvement button on project view page should be visible to users
- when user click on "Start improvement" button, the Name edit pop up message </t>
    </r>
    <r>
      <rPr>
        <rFont val="Arial"/>
        <b/>
        <color theme="1"/>
      </rPr>
      <t>should show up again.</t>
    </r>
  </si>
  <si>
    <r>
      <rPr>
        <rFont val="Arial"/>
        <color theme="1"/>
      </rPr>
      <t xml:space="preserve">-Creator should have added a Certificate for a project
-User should have logged in as </t>
    </r>
    <r>
      <rPr>
        <rFont val="Arial"/>
        <b/>
        <color theme="1"/>
      </rPr>
      <t xml:space="preserve">HT &amp; Official role / Teacher
</t>
    </r>
    <r>
      <rPr>
        <rFont val="Arial"/>
        <color theme="1"/>
      </rPr>
      <t xml:space="preserve">-User should have selected </t>
    </r>
    <r>
      <rPr>
        <rFont val="Arial"/>
        <b/>
        <color theme="1"/>
      </rPr>
      <t>Assigned project / Discovered project</t>
    </r>
  </si>
  <si>
    <t>To verify when user checks(tick mark) the check box and click on devices back button then user should land back on project screen with the enabled "Start improvement" button.</t>
  </si>
  <si>
    <t>1. Login to the App
2. Click on Project tile
3. Pick a project from Assigned to me filter where certificate is attached
4. Click on Start improvement button 
5. Check the check box
6. Click on device back button
7. Observe</t>
  </si>
  <si>
    <r>
      <rPr>
        <rFont val="Arial"/>
        <color theme="1"/>
      </rPr>
      <t xml:space="preserve">- Start improvement button on project view page should be visible to users
- when user click on "Start improvement" button, the Name edit pop up message </t>
    </r>
    <r>
      <rPr>
        <rFont val="Arial"/>
        <b/>
        <color theme="1"/>
      </rPr>
      <t>should show up again.</t>
    </r>
  </si>
  <si>
    <r>
      <rPr>
        <rFont val="Arial"/>
        <color theme="1"/>
      </rPr>
      <t xml:space="preserve">-Creator should have added a Certificate for a project
-User should have logged in as </t>
    </r>
    <r>
      <rPr>
        <rFont val="Arial"/>
        <b/>
        <color theme="1"/>
      </rPr>
      <t xml:space="preserve">HT &amp; Official role / Teacher
</t>
    </r>
    <r>
      <rPr>
        <rFont val="Arial"/>
        <color theme="1"/>
      </rPr>
      <t xml:space="preserve">-User should have selected </t>
    </r>
    <r>
      <rPr>
        <rFont val="Arial"/>
        <b/>
        <color theme="1"/>
      </rPr>
      <t>Assigned project</t>
    </r>
  </si>
  <si>
    <t>To verify when user checks (tick mark) the check box and clicks on "Start improvement" button, user should land on project view screen.</t>
  </si>
  <si>
    <t>1. Login to the App
2. Click on Project tile
3. Pick a project from Assigned to me filter where certificate is attached
4. Click on Start improvement button 
5. Check the check box
6. Click on Start improvement button on the pop up message
7. Observe</t>
  </si>
  <si>
    <t>- User sees the disabled 'Submit improvement' button.
- User should be able to perform all operations on the project (Eg - Sync, share, adding task etc)</t>
  </si>
  <si>
    <r>
      <rPr>
        <rFont val="Arial"/>
        <color theme="1"/>
      </rPr>
      <t xml:space="preserve">-Creator should have added a Certificate for a project
-User should have logged in as </t>
    </r>
    <r>
      <rPr>
        <rFont val="Arial"/>
        <b/>
        <color theme="1"/>
      </rPr>
      <t xml:space="preserve">HT &amp; Official role / Teacher
</t>
    </r>
    <r>
      <rPr>
        <rFont val="Arial"/>
        <color theme="1"/>
      </rPr>
      <t xml:space="preserve">-User should have selected </t>
    </r>
    <r>
      <rPr>
        <rFont val="Arial"/>
        <b/>
        <color theme="1"/>
      </rPr>
      <t xml:space="preserve">Assigned project
</t>
    </r>
    <r>
      <rPr>
        <rFont val="Arial"/>
        <color theme="1"/>
      </rPr>
      <t xml:space="preserve">-User should have checked the checkbox for first time also user should have started the project </t>
    </r>
  </si>
  <si>
    <t>To verify, When user click on the project for the second time, then user should not get name change pop up message</t>
  </si>
  <si>
    <t>1. Login to the App
2. Click on Project tile
3. Pick the same project which was previously opened
4. observe</t>
  </si>
  <si>
    <t>-User should directly land on project view page 
-User should see the Disabled Submit improvement button</t>
  </si>
  <si>
    <r>
      <rPr>
        <rFont val="Arial"/>
        <color theme="1"/>
      </rPr>
      <t xml:space="preserve">-Creator should have added a Certificate for a project
-User should have logged in as </t>
    </r>
    <r>
      <rPr>
        <rFont val="Arial"/>
        <b/>
        <color theme="1"/>
      </rPr>
      <t xml:space="preserve">HT &amp; Official role / Teacher
</t>
    </r>
    <r>
      <rPr>
        <rFont val="Arial"/>
        <color theme="1"/>
      </rPr>
      <t xml:space="preserve">-User should have selected </t>
    </r>
    <r>
      <rPr>
        <rFont val="Arial"/>
        <b/>
        <color theme="1"/>
      </rPr>
      <t xml:space="preserve">Assigned project
</t>
    </r>
    <r>
      <rPr>
        <rFont val="Arial"/>
        <color theme="1"/>
      </rPr>
      <t xml:space="preserve">-User should </t>
    </r>
    <r>
      <rPr>
        <rFont val="Arial"/>
        <b/>
        <color theme="1"/>
      </rPr>
      <t>NOT</t>
    </r>
    <r>
      <rPr>
        <rFont val="Arial"/>
        <color theme="1"/>
      </rPr>
      <t xml:space="preserve"> have checked the checkbox </t>
    </r>
  </si>
  <si>
    <t>To verify, When user clicks on Start improvement button on the name edit pop up then user should land on the project view page</t>
  </si>
  <si>
    <t>1. Login to the App
2. Click on Project tile
3. Click on Start improvement 
4. Observe
5. Click on Start improvement button on name edit popup message</t>
  </si>
  <si>
    <r>
      <rPr>
        <rFont val="Arial"/>
        <color theme="1"/>
      </rPr>
      <t xml:space="preserve">-Creator should have added a Certificate for a project
-User should have logged in as </t>
    </r>
    <r>
      <rPr>
        <rFont val="Arial"/>
        <b/>
        <color theme="1"/>
      </rPr>
      <t xml:space="preserve">HT &amp; Official role / Teacher
</t>
    </r>
    <r>
      <rPr>
        <rFont val="Arial"/>
        <color theme="1"/>
      </rPr>
      <t>-User should have Project link / QR code</t>
    </r>
    <r>
      <rPr>
        <rFont val="Arial"/>
        <b/>
        <color theme="1"/>
      </rPr>
      <t xml:space="preserve">
</t>
    </r>
    <r>
      <rPr>
        <rFont val="Arial"/>
        <color theme="1"/>
      </rPr>
      <t xml:space="preserve">-User should have selected </t>
    </r>
    <r>
      <rPr>
        <rFont val="Arial"/>
        <b/>
        <color theme="1"/>
      </rPr>
      <t>Discovered project / Non targeted project</t>
    </r>
  </si>
  <si>
    <t>To verify, When user clicks on Start improvement button , User should get consent form First</t>
  </si>
  <si>
    <t>1. Login to the App
2. Click on Project tile
3. Click on Discovered by me filter
4. Pick a project 
5. Click on Start improvement button
6. Observe</t>
  </si>
  <si>
    <t>-User should get consent pop up message with
 &gt;Do not share &amp; Share button (By default Do not share button should get enabled)</t>
  </si>
  <si>
    <r>
      <rPr>
        <rFont val="Arial"/>
        <color theme="1"/>
      </rPr>
      <t xml:space="preserve">-Creator should have added a Certificate for a project
-User should have logged in as </t>
    </r>
    <r>
      <rPr>
        <rFont val="Arial"/>
        <b/>
        <color theme="1"/>
      </rPr>
      <t xml:space="preserve">HT &amp; Official role / Teacher
</t>
    </r>
    <r>
      <rPr>
        <rFont val="Arial"/>
        <color theme="1"/>
      </rPr>
      <t>-User should have Project link / QR code</t>
    </r>
    <r>
      <rPr>
        <rFont val="Arial"/>
        <b/>
        <color theme="1"/>
      </rPr>
      <t xml:space="preserve">
</t>
    </r>
    <r>
      <rPr>
        <rFont val="Arial"/>
        <color theme="1"/>
      </rPr>
      <t xml:space="preserve">-User should have selected </t>
    </r>
    <r>
      <rPr>
        <rFont val="Arial"/>
        <b/>
        <color theme="1"/>
      </rPr>
      <t>Discovered project / Non targeted project</t>
    </r>
  </si>
  <si>
    <t>To verify, When user clicks on Do not share / Share option, user should get name edit popup message</t>
  </si>
  <si>
    <t>1. Login to the App
2. Click on Project tile
3. Click on Discovered by me filter
4. Pick a project 
5. Click on Start improvement button
6. Click on Do not share / Share option
7. Click on Start improvement button</t>
  </si>
  <si>
    <t>Name edit popup should show up</t>
  </si>
  <si>
    <r>
      <rPr>
        <rFont val="Arial"/>
        <color theme="1"/>
      </rPr>
      <t xml:space="preserve">-Creator should have added a Certificate for a project
-User should have logged in as </t>
    </r>
    <r>
      <rPr>
        <rFont val="Arial"/>
        <b/>
        <color theme="1"/>
      </rPr>
      <t xml:space="preserve">HT &amp; Official role / Teacher
</t>
    </r>
    <r>
      <rPr>
        <rFont val="Arial"/>
        <color theme="1"/>
      </rPr>
      <t>-User should have selected</t>
    </r>
    <r>
      <rPr>
        <rFont val="Arial"/>
        <b/>
        <color theme="1"/>
      </rPr>
      <t xml:space="preserve"> Discovered project (non targeted project link)</t>
    </r>
  </si>
  <si>
    <t>To verify, When user checked the checkbox and clicks on Start improvement button ,User should land on the project view page with disabled Submit improvement button</t>
  </si>
  <si>
    <t>1. Login to the App
2. Click on Project tile
3. Pick a project from Assigned to me filter where certificate is attached
4. Click on Start improvement button 
5. Click on Do not share / Share button
6. Check the checkbox
7. Click on Start improvement button on the pop up message
8. Observe</t>
  </si>
  <si>
    <t>-User can perform all the operations for the project (Eg - Sync, share, adding task etc)</t>
  </si>
  <si>
    <r>
      <rPr>
        <rFont val="Arial"/>
        <color theme="1"/>
      </rPr>
      <t xml:space="preserve">-Creator should have added a Certificate for a project
-User should have logged in as </t>
    </r>
    <r>
      <rPr>
        <rFont val="Arial"/>
        <b/>
        <color theme="1"/>
      </rPr>
      <t xml:space="preserve">HT &amp; Official role / Teacher
</t>
    </r>
    <r>
      <rPr>
        <rFont val="Arial"/>
        <color theme="1"/>
      </rPr>
      <t xml:space="preserve">-User should have selected </t>
    </r>
    <r>
      <rPr>
        <rFont val="Arial"/>
        <b/>
        <color theme="1"/>
      </rPr>
      <t xml:space="preserve">Discovered project
</t>
    </r>
    <r>
      <rPr>
        <rFont val="Arial"/>
        <color theme="1"/>
      </rPr>
      <t xml:space="preserve">-User should </t>
    </r>
    <r>
      <rPr>
        <rFont val="Arial"/>
        <b/>
        <color theme="1"/>
      </rPr>
      <t>NOT</t>
    </r>
    <r>
      <rPr>
        <rFont val="Arial"/>
        <color theme="1"/>
      </rPr>
      <t xml:space="preserve"> have checked the checkbox </t>
    </r>
  </si>
  <si>
    <t>To verify, When user clicks on Start improvement button on the name edit pop up, user should land on project view page</t>
  </si>
  <si>
    <t>1. Login to the App
2. Click on Project tile
3. Click on Start improvement 
4. Click on Do not share / Share option
5. Click on Start improvement button on name edit popup message</t>
  </si>
  <si>
    <t>-User should directly land on project view page with Started status (Disabled Submit improvement button)</t>
  </si>
  <si>
    <r>
      <rPr>
        <rFont val="Arial"/>
        <color theme="1"/>
      </rPr>
      <t xml:space="preserve">-Creator should have added a Certificate for a project
-User should have logged in as </t>
    </r>
    <r>
      <rPr>
        <rFont val="Arial"/>
        <b/>
        <color theme="1"/>
      </rPr>
      <t xml:space="preserve">HT &amp; Official role / Teacher
</t>
    </r>
    <r>
      <rPr>
        <rFont val="Arial"/>
        <color theme="1"/>
      </rPr>
      <t xml:space="preserve">-User should have selected </t>
    </r>
    <r>
      <rPr>
        <rFont val="Arial"/>
        <b/>
        <color theme="1"/>
      </rPr>
      <t>Assigned project</t>
    </r>
  </si>
  <si>
    <t>To verify, when user clicks on do not show this message again, user should not see confirm profile name pop up again for any other project, until the app data is cleared or the app is reinstalled</t>
  </si>
  <si>
    <t>1. Login to the App
2. Click on Project tile
3. Click on Start improvement 
4. Confirm profile name pop up appears
5. Check box on do not show this message again
6. Open another project
7. Click on Start improvement</t>
  </si>
  <si>
    <t>-User should not get confirm profile name pop up</t>
  </si>
  <si>
    <t>-Creator should have added a Certificate for a project
-User should have logged in as HT &amp; Official role / Teacher</t>
  </si>
  <si>
    <t>To verify, user should see name edit pop up for all the individual project which has certificate attached to it</t>
  </si>
  <si>
    <t>1. Login to the App
2. Click on Project tile
3. Pick a project from where certificate is attached
4. Click on Start improvement button 
5. Do Not check the checkbox 
6. Click on Start improvement button
7. observe
8. pick another project which has certificate and click on Start improvement button
9. Observe</t>
  </si>
  <si>
    <t>-user should get name edit pop up screen</t>
  </si>
  <si>
    <t>ED-85</t>
  </si>
  <si>
    <r>
      <rPr>
        <rFont val="Arial"/>
        <color theme="1"/>
      </rPr>
      <t xml:space="preserve">-User should have submitted at least 1 project with certificate
-User should have met the certificate criteria
-User should have logged in as a </t>
    </r>
    <r>
      <rPr>
        <rFont val="Arial"/>
        <b/>
        <color theme="1"/>
      </rPr>
      <t>HT &amp; Official / Teacher role</t>
    </r>
  </si>
  <si>
    <t>To verify, User should be able to see 'Improvement certificate' section in profile page</t>
  </si>
  <si>
    <t>1. Login to the App
2. Click on Profile icon on bottom right corner
3. Observe</t>
  </si>
  <si>
    <t>Improvement certificate section should show up</t>
  </si>
  <si>
    <r>
      <rPr>
        <rFont val="Arial"/>
        <color theme="1"/>
      </rPr>
      <t xml:space="preserve">-User should have submitted the project
-User should have met the certificate criteria
-User should have logged in as a </t>
    </r>
    <r>
      <rPr>
        <rFont val="Arial"/>
        <b/>
        <color theme="1"/>
      </rPr>
      <t>HT &amp; Official / Teacher role</t>
    </r>
  </si>
  <si>
    <t>To verify, User should see view icon next to the project name</t>
  </si>
  <si>
    <t>1. Login to the App
2. Click on Project tile
3. Pick a project which has certificate under Assigned to me / Discovered by me filter
4. Submit the project by marking all tasks as completed / By adding evidences
5. Go to the profile section and scroll down
6. Observe</t>
  </si>
  <si>
    <t>-User should see View icon
-Upon clicking on View icon user should be taken to the new page</t>
  </si>
  <si>
    <r>
      <rPr>
        <rFont val="Arial"/>
        <color theme="1"/>
      </rPr>
      <t xml:space="preserve">-User should have submitted the project
-User should have met the certificate criteria
-User should have logged in as a </t>
    </r>
    <r>
      <rPr>
        <rFont val="Arial"/>
        <b/>
        <color theme="1"/>
      </rPr>
      <t>HT &amp; Official / Teacher role</t>
    </r>
  </si>
  <si>
    <t>To verify, In the new page, user should see Download option</t>
  </si>
  <si>
    <t>1. Login to the App
2. Click on Project tile
3. Pick a project which has certificate under Assigned to me / Discovered by me filter
4. Submit the project by marking all tasks as completed / By adding evidences
5. Go to the profile section and scroll down
6. Click on View icon
7. Observe</t>
  </si>
  <si>
    <t xml:space="preserve">-Upon clicking on Download option, user should see below options
  &gt;PDF
  &gt;PNG
-Clicking on PDF, Certificate should get downloaded in the form of pdf format also user should get an toast message at the bottom of the screen as "Certificate is getting downloaded"
-Clicking on PNG, Certificate should get downloaded in the form of png format also user should get an toast message at the bottom of the screen as "Certificate is getting downloaded"
</t>
  </si>
  <si>
    <r>
      <rPr>
        <rFont val="Arial"/>
        <color theme="1"/>
      </rPr>
      <t xml:space="preserve">-User should have submitted the project
-User should have met the certificate criteria
-User should have logged in as a </t>
    </r>
    <r>
      <rPr>
        <rFont val="Arial"/>
        <b/>
        <color theme="1"/>
      </rPr>
      <t>HT &amp; Official / Teacher role</t>
    </r>
  </si>
  <si>
    <r>
      <rPr>
        <rFont val="Arial"/>
        <color theme="1"/>
      </rPr>
      <t xml:space="preserve">To verify, when user has </t>
    </r>
    <r>
      <rPr>
        <rFont val="Arial"/>
        <b/>
        <color theme="1"/>
      </rPr>
      <t>NOT</t>
    </r>
    <r>
      <rPr>
        <rFont val="Arial"/>
        <color theme="1"/>
      </rPr>
      <t xml:space="preserve"> met the certificate criteria,then user should see a text message on the screen</t>
    </r>
  </si>
  <si>
    <t>-User should see the below text message on the screen
“Sorry ! You have not met the certificate criteria for this Improvement Project.”</t>
  </si>
  <si>
    <r>
      <rPr>
        <rFont val="Arial"/>
        <color theme="1"/>
      </rPr>
      <t xml:space="preserve">-User should have submitted at least </t>
    </r>
    <r>
      <rPr>
        <rFont val="Arial"/>
        <b/>
        <color theme="1"/>
      </rPr>
      <t>2</t>
    </r>
    <r>
      <rPr>
        <rFont val="Arial"/>
        <color theme="1"/>
      </rPr>
      <t xml:space="preserve"> projects
-User should have met the certificate criteria
-User should have logged in as a </t>
    </r>
    <r>
      <rPr>
        <rFont val="Arial"/>
        <b/>
        <color theme="1"/>
      </rPr>
      <t>HT &amp; Official / Teacher role</t>
    </r>
  </si>
  <si>
    <t>To verify, user should see Load more button on the profile section under My improvements section</t>
  </si>
  <si>
    <t>1. Login to the App
2. Click on Project tile
3. Pick a project which has certificate under Assigned to me / Discovered by me filter
4. Submit the project by marking all tasks as completed / By adding evidences
5. Go to the profile section and scroll down
6. Click on Load more button
7. Observe</t>
  </si>
  <si>
    <t>-upon clicking on Load more button, other projects also should get visible</t>
  </si>
  <si>
    <r>
      <rPr>
        <rFont val="Arial"/>
        <color theme="1"/>
      </rPr>
      <t xml:space="preserve">-User should have submitted 1 or no projects
-User should have met the certificate criteria
-User should have logged in as a </t>
    </r>
    <r>
      <rPr>
        <rFont val="Arial"/>
        <b/>
        <color theme="1"/>
      </rPr>
      <t>HT &amp; Official / Teacher role</t>
    </r>
  </si>
  <si>
    <t>To verify, If there are 1 or no projects then Load more button should NOT show up in profile section</t>
  </si>
  <si>
    <t>Load more button should NOT show up in profile page</t>
  </si>
  <si>
    <r>
      <rPr>
        <rFont val="Arial"/>
        <color theme="1"/>
      </rPr>
      <t>-User should have submitted at least 2</t>
    </r>
    <r>
      <rPr>
        <rFont val="Arial"/>
        <b/>
        <color theme="1"/>
      </rPr>
      <t xml:space="preserve"> </t>
    </r>
    <r>
      <rPr>
        <rFont val="Arial"/>
        <color theme="1"/>
      </rPr>
      <t>projects
-User should have met the certificate criteria
-User should have logged in as a H</t>
    </r>
    <r>
      <rPr>
        <rFont val="Arial"/>
        <b/>
        <color theme="1"/>
      </rPr>
      <t>T &amp; Official / Teacher role</t>
    </r>
  </si>
  <si>
    <t>To verify, user should see Project submitted date just below the project name in the profile screen</t>
  </si>
  <si>
    <t>User should see the below items accordingly 
&gt;Project name
&gt;Project submitted date
&gt;Submitted label</t>
  </si>
  <si>
    <t>ED-86</t>
  </si>
  <si>
    <r>
      <rPr>
        <rFont val="Arial"/>
        <color theme="1"/>
      </rPr>
      <t xml:space="preserve">-User should have submitted more then </t>
    </r>
    <r>
      <rPr>
        <rFont val="Arial"/>
        <b/>
        <color theme="1"/>
      </rPr>
      <t>2</t>
    </r>
    <r>
      <rPr>
        <rFont val="Arial"/>
        <color theme="1"/>
      </rPr>
      <t xml:space="preserve"> projects
-User should have met the certificate criteria
-User should have logged in as a </t>
    </r>
    <r>
      <rPr>
        <rFont val="Arial"/>
        <b/>
        <color theme="1"/>
      </rPr>
      <t>HT &amp; Official / Teacher role</t>
    </r>
  </si>
  <si>
    <t>To verify, user should see Certificate icon on project view page</t>
  </si>
  <si>
    <t>1. Login to the App
2. Click on Project tile
3. Pick a project which has certificate under Assigned to me / Discovered by me filter
4. Submit the project by marking all tasks as completed / By adding evidences
5. Go to the project view page
6. Observe</t>
  </si>
  <si>
    <t>-Certificate icon to be visible to the user
-Post clicking on certificate icon, user should be redirected to the certificate download page</t>
  </si>
  <si>
    <t>-User should have met the certificate criteria
-User should have logged in as a HT &amp; Official / Teacher role</t>
  </si>
  <si>
    <t>To verify, user should see the message on the screen if user has met the certificate criteria</t>
  </si>
  <si>
    <t>1. Login to the App
2. Click on Project tile
3. Pick a project which has certificate under Assigned to me / Discovered by me filter
4. Submit the project by marking all tasks as completed / By adding evidences
5. Go to the project view page
6. Click on Certificate icon
7. Observe</t>
  </si>
  <si>
    <r>
      <rPr>
        <rFont val="Arial"/>
        <color theme="1"/>
      </rPr>
      <t xml:space="preserve">User should see the below message on the screen
“Your project is submitted. You will receive a certificate soon if you meet the eligibility criteria.” 
</t>
    </r>
    <r>
      <rPr>
        <rFont val="Arial"/>
        <b/>
        <color theme="1"/>
      </rPr>
      <t>NOTE</t>
    </r>
    <r>
      <rPr>
        <rFont val="Arial"/>
        <color theme="1"/>
      </rPr>
      <t xml:space="preserve"> - User will get this message only if there is delay in the generation of the certificate, 
if the certificate is generated immediately then user won't get this message</t>
    </r>
  </si>
  <si>
    <r>
      <rPr>
        <rFont val="Arial"/>
        <color theme="1"/>
      </rPr>
      <t xml:space="preserve">-User should have submitted at least 1 project
-User should have met the certificate criteria
-User should have logged in as a </t>
    </r>
    <r>
      <rPr>
        <rFont val="Arial"/>
        <b/>
        <color theme="1"/>
      </rPr>
      <t>HT &amp; Official / Teacher role</t>
    </r>
  </si>
  <si>
    <t>To verify, Post clicking on certificate icon user should see the items accordingly</t>
  </si>
  <si>
    <t>-User should see the below items accordingly
&gt;Back button on top left corner
&gt;Header - Certificate 
&gt;Project name
&gt;Download icon
&gt;Certificate image
-User can view the Certificate</t>
  </si>
  <si>
    <r>
      <rPr>
        <rFont val="Arial"/>
        <color theme="1"/>
      </rPr>
      <t>-User should have submitted at least 1 project
-User should have met the certificate criteria
-User should have logged in as a H</t>
    </r>
    <r>
      <rPr>
        <rFont val="Arial"/>
        <b/>
        <color theme="1"/>
      </rPr>
      <t>T &amp; Official / Teacher role</t>
    </r>
  </si>
  <si>
    <t>To verify, Clicking on Download icon, User should see below options
-PDF
-PNG</t>
  </si>
  <si>
    <t>1. Login to the App
2. Click on Project tile
3. Pick a project which has certificate under Assigned to me / Discovered by me filter
4. Submit the project by marking all tasks as completed / By adding evidences
5. Go to the project view page
6. Click on Certificate icon
7. Click on Download icon
8. Observe</t>
  </si>
  <si>
    <t>-Clicking on PDF option, the certificate should get downloaded in PDF format
-Clicking on PNG option, the certificate should get downloaded in PNG format</t>
  </si>
  <si>
    <r>
      <rPr>
        <rFont val="Arial"/>
        <color theme="1"/>
      </rPr>
      <t xml:space="preserve">-User should have submitted at least 1 project
-User should have met the certificate criteria </t>
    </r>
    <r>
      <rPr>
        <rFont val="Arial"/>
        <b/>
        <color theme="1"/>
      </rPr>
      <t xml:space="preserve">/ </t>
    </r>
    <r>
      <rPr>
        <rFont val="Arial"/>
        <color theme="1"/>
      </rPr>
      <t xml:space="preserve">User should </t>
    </r>
    <r>
      <rPr>
        <rFont val="Arial"/>
        <b/>
        <color theme="1"/>
      </rPr>
      <t>NOT</t>
    </r>
    <r>
      <rPr>
        <rFont val="Arial"/>
        <color theme="1"/>
      </rPr>
      <t xml:space="preserve"> have met the certificate criteria
-User should have logged in as a </t>
    </r>
    <r>
      <rPr>
        <rFont val="Arial"/>
        <b/>
        <color theme="1"/>
      </rPr>
      <t>HT &amp; Official / Teacher role</t>
    </r>
  </si>
  <si>
    <t>To verify, Clicking on Back button from Download certificate page, user should be redirected back to the project view page</t>
  </si>
  <si>
    <t>1. Login to the App
2. Click on Project tile
3. Pick a project which has certificate under Assigned to me / Discovered by me filter
4. Submit the project by marking all tasks as completed / By adding evidences
5. Go to the project view page
6. Click on Certificate icon
7. Click on Download icon
8. Click on back button on top left corner
9. Observe</t>
  </si>
  <si>
    <t>-User should land on Project view page</t>
  </si>
  <si>
    <r>
      <rPr>
        <rFont val="Arial"/>
        <color theme="1"/>
      </rPr>
      <t xml:space="preserve">-User should have submitted at least 1 project
-User should </t>
    </r>
    <r>
      <rPr>
        <rFont val="Arial"/>
        <b/>
        <color theme="1"/>
      </rPr>
      <t>NOT</t>
    </r>
    <r>
      <rPr>
        <rFont val="Arial"/>
        <color theme="1"/>
      </rPr>
      <t xml:space="preserve"> have met the certificate criteria
-User should have logged in as a </t>
    </r>
    <r>
      <rPr>
        <rFont val="Arial"/>
        <b/>
        <color theme="1"/>
      </rPr>
      <t>HT &amp; Official / Teacher role</t>
    </r>
  </si>
  <si>
    <t>To verify, clicking on certificate icon user should be taken to the new page</t>
  </si>
  <si>
    <t>-User should see the below items accordingly on Download certificate page
&gt;Back button on top left corner
&gt;Header - Certificate
&gt;Text message - “Sorry ! You have not met the certificate criteria for this Improvement Project.”</t>
  </si>
  <si>
    <t>ED-87</t>
  </si>
  <si>
    <r>
      <rPr>
        <rFont val="Arial"/>
        <color theme="1"/>
      </rPr>
      <t xml:space="preserve">-Creator should have added a Certificate for a project
-User should have logged in as </t>
    </r>
    <r>
      <rPr>
        <rFont val="Arial"/>
        <b/>
        <color theme="1"/>
      </rPr>
      <t>HT &amp; Official role / Teacher</t>
    </r>
  </si>
  <si>
    <t>To verify, User should see 'Certificate' tag on the project</t>
  </si>
  <si>
    <t>1. Login to the App
2. Click on Project tile
3. Click on Assigned to me filter / Discovered by me filter
4. Observe</t>
  </si>
  <si>
    <t>- 'Certificate' tag should appear on the top right corner of the project on project listing page
-Tag color should be in yellow</t>
  </si>
  <si>
    <t>-Creator should have added a Certificate for a project
-Project should have mapped to any one of the program</t>
  </si>
  <si>
    <r>
      <rPr>
        <rFont val="Arial"/>
        <color theme="1"/>
      </rPr>
      <t xml:space="preserve">To verify, user is able to see 'Certificate' tag on the project name in the </t>
    </r>
    <r>
      <rPr>
        <rFont val="Arial"/>
        <b/>
        <color theme="1"/>
      </rPr>
      <t>Programs tile</t>
    </r>
  </si>
  <si>
    <t>1. Login to the App
2. Click on Program tile
3. Click on any of the program where Projects are mapped 
4. Observe the project title</t>
  </si>
  <si>
    <t>- 'Certificate' tag should appear on the top right corner of the project name in program tile (Program listing page)
-Tag color should be in yellow</t>
  </si>
  <si>
    <r>
      <rPr>
        <rFont val="Arial"/>
        <color theme="1"/>
      </rPr>
      <t xml:space="preserve">-Creator should have added a Certificate for a project
-Project should have mapped to any one of the program
-User should have </t>
    </r>
    <r>
      <rPr>
        <rFont val="Arial"/>
        <b/>
        <color theme="1"/>
      </rPr>
      <t>NOT</t>
    </r>
    <r>
      <rPr>
        <rFont val="Arial"/>
        <color theme="1"/>
      </rPr>
      <t xml:space="preserve"> started the assigned to me project
-User should have started the Discovered by me project</t>
    </r>
  </si>
  <si>
    <r>
      <rPr>
        <rFont val="Arial"/>
        <color theme="1"/>
      </rPr>
      <t xml:space="preserve">To verify, user is able to see 'Certificate' tag on the project listing page in both Assigned to me &amp; Discovered by me filter in the </t>
    </r>
    <r>
      <rPr>
        <rFont val="Arial"/>
        <b/>
        <color theme="1"/>
      </rPr>
      <t>Project tile</t>
    </r>
  </si>
  <si>
    <t xml:space="preserve">1. Login to the App
2. Click on Project tile
3. Click on assigned to me filter 
4. Observe 
5. Click on non targeted project link and QR code
6. Click on Start improvement button
7. Check / uncheck the checkbox and click on Start improvement button on profile name change pop up
8. Click on Back button
9. Observe Discovered by me listing page </t>
  </si>
  <si>
    <t>- 'Certificate' tag should appear on the top right corner of the project tile in the listing page
-Tag color should be in yellow</t>
  </si>
  <si>
    <t>-Creator should have added a Certificate for a project
-Project should have mapped to any one of the program
-User should have started the project</t>
  </si>
  <si>
    <r>
      <rPr>
        <rFont val="Arial"/>
        <color theme="1"/>
      </rPr>
      <t xml:space="preserve">To verify, After starting the project, user is able to see 'Certificate' tag on the project listing page in both Assigned to me &amp; Discovered by me filter in the </t>
    </r>
    <r>
      <rPr>
        <rFont val="Arial"/>
        <b/>
        <color theme="1"/>
      </rPr>
      <t>Project tile</t>
    </r>
  </si>
  <si>
    <t>1. Login to the App
2. Click on Project tile
3. Click on assigned to me filter &amp; discovered by me filter
4. open the project which has certificate and Start the project
5. click on back button
6. Observe the tag / label in the listing page</t>
  </si>
  <si>
    <t>ED-96</t>
  </si>
  <si>
    <t>-Creator should have added a Certificate for a project 
-User should have logged in as HT &amp; Official role / Teacher</t>
  </si>
  <si>
    <t>To verify, User should see the reminder text message on the project evidence page</t>
  </si>
  <si>
    <t>1. Login to the App
2. Click on Project tile
3. Pick a project which has certificate under Assigned to me / Discovered by me filter
4. Mark all the tasks as completed by by adding evidence
5. Go back to project view page
6. Click on Submit improvement button
7. Observe</t>
  </si>
  <si>
    <t>-User should see the below text message 
“Please ensure you have met the certificate criteria for this improvement project before submitting” 
-The above message should appear on top of the page</t>
  </si>
  <si>
    <t>ED-95</t>
  </si>
  <si>
    <r>
      <rPr>
        <rFont val="Arial"/>
        <color theme="1"/>
      </rPr>
      <t xml:space="preserve">-Creator should </t>
    </r>
    <r>
      <rPr>
        <rFont val="Arial"/>
        <b/>
        <color theme="1"/>
      </rPr>
      <t>NOT</t>
    </r>
    <r>
      <rPr>
        <rFont val="Arial"/>
        <color theme="1"/>
      </rPr>
      <t xml:space="preserve"> have added a Certificate for a project 
-User should have logged in as HT &amp; Official role / Teacher</t>
    </r>
  </si>
  <si>
    <r>
      <rPr>
        <rFont val="Arial"/>
        <color theme="1"/>
      </rPr>
      <t>To verify, User should</t>
    </r>
    <r>
      <rPr>
        <rFont val="Arial"/>
        <b/>
        <color theme="1"/>
      </rPr>
      <t xml:space="preserve"> NOT</t>
    </r>
    <r>
      <rPr>
        <rFont val="Arial"/>
        <color theme="1"/>
      </rPr>
      <t xml:space="preserve"> see the reminder text message on project evidence page</t>
    </r>
  </si>
  <si>
    <r>
      <rPr>
        <rFont val="Arial"/>
        <color theme="1"/>
      </rPr>
      <t xml:space="preserve">1. Login to the App
2. Click on Project tile
3. Pick a project where certificate is </t>
    </r>
    <r>
      <rPr>
        <rFont val="Arial"/>
        <b/>
        <color theme="1"/>
      </rPr>
      <t>NOT</t>
    </r>
    <r>
      <rPr>
        <rFont val="Arial"/>
        <color theme="1"/>
      </rPr>
      <t xml:space="preserve"> added under Assigned to me / Discovered by me filter
4. Mark all the tasks as completed by by adding evidence
5. Go back to project view page
6. Click on Submit improvement button
7. Observe</t>
    </r>
  </si>
  <si>
    <r>
      <rPr>
        <rFont val="Arial"/>
        <color theme="1"/>
      </rPr>
      <t xml:space="preserve">-User should </t>
    </r>
    <r>
      <rPr>
        <rFont val="Arial"/>
        <b/>
        <color theme="1"/>
      </rPr>
      <t>NOT</t>
    </r>
    <r>
      <rPr>
        <rFont val="Arial"/>
        <color theme="1"/>
      </rPr>
      <t xml:space="preserve"> see the certificate criteria reminder message</t>
    </r>
  </si>
  <si>
    <r>
      <rPr>
        <rFont val="Arial"/>
        <color theme="1"/>
      </rPr>
      <t xml:space="preserve">-Creator should have added a Certificate for a project 
-User should have logged in as HT &amp; Official role / Teacher
-User should </t>
    </r>
    <r>
      <rPr>
        <rFont val="Arial"/>
        <b/>
        <color theme="1"/>
      </rPr>
      <t>NOT</t>
    </r>
    <r>
      <rPr>
        <rFont val="Arial"/>
        <color theme="1"/>
      </rPr>
      <t xml:space="preserve"> have started the project</t>
    </r>
  </si>
  <si>
    <t>To verify, User should see Certificate criteria tile under project details section</t>
  </si>
  <si>
    <t>1. Login to the App
2. Click on Project tile
3. Pick a project which has certificate under Assigned to me / Discovered by me filter
4. Observe under project details section</t>
  </si>
  <si>
    <t xml:space="preserve">-User should see Certificate criteria as a drop down </t>
  </si>
  <si>
    <r>
      <rPr>
        <rFont val="Arial"/>
        <color theme="1"/>
      </rPr>
      <t xml:space="preserve">-Creator should have added a Certificate for a project 
-User should have logged in as HT &amp; Official role / Teacher
-User should </t>
    </r>
    <r>
      <rPr>
        <rFont val="Arial"/>
        <b/>
        <color theme="1"/>
      </rPr>
      <t>NOT</t>
    </r>
    <r>
      <rPr>
        <rFont val="Arial"/>
        <color theme="1"/>
      </rPr>
      <t xml:space="preserve"> have started the project</t>
    </r>
  </si>
  <si>
    <t>To verify, When user click on dropdown next to the Certificate criteria, User should see the defined criteria by program designer</t>
  </si>
  <si>
    <t>1. Login to the App
2. Click on Project tile
3. Pick a project which has certificate under Assigned to me / Discovered by me filter
4. Click on Certificate criteria dropdown
5. Observe</t>
  </si>
  <si>
    <t>User should see the criteria defined for that project in terms of text format
User should see the below text 
&gt;Add 'x' evidences at the project level
&gt; Add 'x' evidence for Task 1 (Task name)</t>
  </si>
  <si>
    <t>-Creator should have added a Certificate for a project 
-User should have logged in as HT &amp; Official role / Teacher
-User should have started the project &amp; User should have Submitted the project</t>
  </si>
  <si>
    <t>1. Login to the App
2. Click on Project tile
3. Pick a project which has certificate under Assigned to me / Discovered by me filter
4. Start the project
5. Observe under project details section
6. Submit the project
7. Observe under project details section</t>
  </si>
  <si>
    <t>User should see the same set of criteria text
&gt;Before starting the project
&gt;After starting the project
&gt;After submitting the project</t>
  </si>
  <si>
    <t>ED-97</t>
  </si>
  <si>
    <t xml:space="preserve">-User should have submitted the project which has certificate
-User should have received the Project Certificate with QR code on it </t>
  </si>
  <si>
    <t>To verify, user should be able to scan the QR code on the Project certificate</t>
  </si>
  <si>
    <t>1. Login to the App
2. Click on Project tile
3. Pick a project which has certificate under Assigned to me / Discovered by me filter
4. Start the project
5. Mark all the tasks as Completed
6. Submit the project
7. Download the certificate
8. scan the QR code on the certificate (using Diksha scanner or any other scanner)</t>
  </si>
  <si>
    <r>
      <rPr>
        <rFont val="Arial"/>
        <color theme="1"/>
      </rPr>
      <t xml:space="preserve">-User should be able to scan the QR code only by using diksha in-app scanner
-Project certificate </t>
    </r>
    <r>
      <rPr>
        <rFont val="Arial"/>
        <b/>
        <color theme="1"/>
      </rPr>
      <t>must have the QR code</t>
    </r>
  </si>
  <si>
    <t>To verify, user should get an pop up message with the details of the verified certificate in the Home screen</t>
  </si>
  <si>
    <t>1. Login to the App
2. Click on Project tile
3. Pick a project which has certificate under Assigned to me / Discovered by me filter
4. Start the project
5. Mark all the tasks as Completed
6. Submit the project
7. download the certificate
8. scan the QR code on the certificate (using Diksha scanner or any other scanner)
9. observe the pop up message</t>
  </si>
  <si>
    <t>pop up message should include
- 'X' icon on top right corner of the pop up message
"Certificate verified
-badge
-certificate issued to 'xyz' 
-For successfully completing the project ' project name'
on Diksha on 'Date' "
With Okay button on button right corner of the pop up message</t>
  </si>
  <si>
    <t>To verify, When user clicks on 'X' icon or 'Okay'  button on the pop up message, user should stay back on the Home screen itself</t>
  </si>
  <si>
    <t>1. Login to the App
2. Click on Project tile
3. Pick a project which has certificate under Assigned to me / Discovered by me filter
4. Start the project
5. Mark all the tasks as Completed
6. Submit the project
7. download the certificate
8. scan the QR code on the certificate (using Diksha scanner or any other scanner)
9. Click on 'X' icon
10. observe
11. Click on 'Okay' button
12. observe</t>
  </si>
  <si>
    <t>user should stay back on the Home screen itself</t>
  </si>
  <si>
    <t>ED-103</t>
  </si>
  <si>
    <t>-Creator should have the certificate template
-User should have submitted the project</t>
  </si>
  <si>
    <t>To verify, if creator has mentioned some number under Project Level Evidence (project details sheet) then the certificate should get generated for the project once it is mapped</t>
  </si>
  <si>
    <t>1. creator should fill the template along with certificate details
2. share the template with the support team to map the project</t>
  </si>
  <si>
    <t xml:space="preserve">Once mapping is done
-user should see 'Certificate' label on the project view page
</t>
  </si>
  <si>
    <t>-Creator should have the certificate template</t>
  </si>
  <si>
    <r>
      <rPr>
        <rFont val="Arial"/>
        <color theme="1"/>
      </rPr>
      <t xml:space="preserve">To verify, Creator should give 20 characters only for both Name and designation each (20 characters for Name, 20 characters for designation) for 
</t>
    </r>
    <r>
      <rPr>
        <rFont val="Arial"/>
        <b/>
        <color theme="1"/>
      </rPr>
      <t>"TWO SIGNATURE CERTIFICATE TEMPLATES" i,e
&gt; ONE LOGO TWO SIGNATURE CERTIFICATE
&gt; TWO LOGO TWO SIGNATURE CERTIFICATE</t>
    </r>
  </si>
  <si>
    <r>
      <rPr>
        <rFont val="Arial"/>
        <color theme="1"/>
      </rPr>
      <t xml:space="preserve">-once the certificate is generated. There should </t>
    </r>
    <r>
      <rPr>
        <rFont val="Arial"/>
        <b/>
        <color theme="1"/>
      </rPr>
      <t xml:space="preserve">NOT </t>
    </r>
    <r>
      <rPr>
        <rFont val="Arial"/>
        <color theme="1"/>
      </rPr>
      <t>be any overlappings in between Name and Designation
-user should be able to read the name and designation that has been printed on the certificate</t>
    </r>
  </si>
  <si>
    <r>
      <rPr>
        <rFont val="Arial"/>
        <color theme="1"/>
      </rPr>
      <t xml:space="preserve">To verify, Creator should give 30 characters only for both Name and designation each (30 characters for Name, 30 characters for designation) for 
</t>
    </r>
    <r>
      <rPr>
        <rFont val="Arial"/>
        <b/>
        <color theme="1"/>
      </rPr>
      <t>"ONE SIGNATURE CERTIFICATE TEMPLATES" i,e
&gt; ONE LOGO ONE SIGNATURE CERTIFICATE
&gt; TWO LOGO ONE SIGNATURE CERTIFICATE</t>
    </r>
  </si>
  <si>
    <r>
      <rPr>
        <rFont val="Arial"/>
        <color theme="1"/>
      </rPr>
      <t xml:space="preserve">-once the certificate is generated. There should </t>
    </r>
    <r>
      <rPr>
        <rFont val="Arial"/>
        <b/>
        <color theme="1"/>
      </rPr>
      <t xml:space="preserve">NOT </t>
    </r>
    <r>
      <rPr>
        <rFont val="Arial"/>
        <color theme="1"/>
      </rPr>
      <t>be any overlappings in between Name and Designation
-user should be able to read the name and designation that has been printed on the certificate</t>
    </r>
  </si>
  <si>
    <r>
      <rPr>
        <rFont val="Arial"/>
        <color theme="1"/>
      </rPr>
      <t xml:space="preserve">To verify, Creator should fill the </t>
    </r>
    <r>
      <rPr>
        <rFont val="Arial"/>
        <b/>
        <color theme="1"/>
      </rPr>
      <t>"has certificate"</t>
    </r>
    <r>
      <rPr>
        <rFont val="Arial"/>
        <color theme="1"/>
      </rPr>
      <t xml:space="preserve"> column as </t>
    </r>
    <r>
      <rPr>
        <rFont val="Arial"/>
        <b/>
        <color theme="1"/>
      </rPr>
      <t>"Yes"</t>
    </r>
    <r>
      <rPr>
        <rFont val="Arial"/>
        <color theme="1"/>
      </rPr>
      <t xml:space="preserve"> and should fill </t>
    </r>
    <r>
      <rPr>
        <rFont val="Arial"/>
        <b/>
        <color theme="1"/>
      </rPr>
      <t>"No"</t>
    </r>
    <r>
      <rPr>
        <rFont val="Arial"/>
        <color theme="1"/>
      </rPr>
      <t xml:space="preserve"> to </t>
    </r>
    <r>
      <rPr>
        <rFont val="Arial"/>
        <b/>
        <color theme="1"/>
      </rPr>
      <t xml:space="preserve">Project &amp; Task level evidence column </t>
    </r>
    <r>
      <rPr>
        <rFont val="Arial"/>
        <color theme="1"/>
      </rPr>
      <t xml:space="preserve">and also </t>
    </r>
    <r>
      <rPr>
        <rFont val="Arial"/>
        <b/>
        <color theme="1"/>
      </rPr>
      <t>Min number of evidence column</t>
    </r>
    <r>
      <rPr>
        <rFont val="Arial"/>
        <color theme="1"/>
      </rPr>
      <t xml:space="preserve"> in both Task upload and Project upload sheet</t>
    </r>
  </si>
  <si>
    <r>
      <rPr>
        <rFont val="Arial"/>
        <color theme="1"/>
      </rPr>
      <t xml:space="preserve">After submitting the project , certificate should get generate
</t>
    </r>
    <r>
      <rPr>
        <rFont val="Arial"/>
        <b/>
        <color theme="1"/>
      </rPr>
      <t>QA team should raise support req to test this scenario</t>
    </r>
  </si>
  <si>
    <t>To verify, Creator should fill the "has certificate" column as "Yes" and should fill "Yes" to Project level evidence column and should provide some value
Creator should fill "NO" to Task level evidence column and should leave blank for Min num evidence column</t>
  </si>
  <si>
    <r>
      <rPr>
        <rFont val="Arial"/>
        <color theme="1"/>
      </rPr>
      <t xml:space="preserve">After submitting the project , certificate should get generate
</t>
    </r>
    <r>
      <rPr>
        <rFont val="Arial"/>
        <b/>
        <color theme="1"/>
      </rPr>
      <t>QA team should raise support req to test this scenario</t>
    </r>
  </si>
  <si>
    <t>To verify, Creator should fill the "has certificate" column as "Yes" and should fill "No" to Project level evidence column and should leave blank for min num evidence column 
Creator should fill "YES" to Task level evidence column and should provide some values in min num evidence column</t>
  </si>
  <si>
    <r>
      <rPr>
        <rFont val="Arial"/>
        <color theme="1"/>
      </rPr>
      <t xml:space="preserve">After submitting the project , certificate should get generate
</t>
    </r>
    <r>
      <rPr>
        <rFont val="Arial"/>
        <b/>
        <color theme="1"/>
      </rPr>
      <t>QA team should raise support req to test this scenario</t>
    </r>
  </si>
  <si>
    <t>-User should take projects which has certificate
-Project should be started</t>
  </si>
  <si>
    <t xml:space="preserve">Verify when user clicks on the check box in the confirm profile name pop up the check box will change to dark blue color </t>
  </si>
  <si>
    <t>1.Login to app
2.Click on project tile
3.Open any project that has certificate
4.Click on start improvement button
5.Confirm profile pop up appears
6.Click on checkbox
7.Observe</t>
  </si>
  <si>
    <t>-Check box should get changed to dark blue color after user clicking on the check box in the confirm profile name pop up</t>
  </si>
  <si>
    <t>-User should take projects which has certificate</t>
  </si>
  <si>
    <t>Verify when user gives lengthy profile name then confirm profile name pop up will be visible properly and also profile name should appear properly in the confirm profile name pop up</t>
  </si>
  <si>
    <t>1.Login to app
2.Click on project tile
3.Open any project that has certificate
4.Click on start improvement button
5.Confirm profile pop up appears
6.Give lengthy name
8.Observe</t>
  </si>
  <si>
    <t>-Confirm profile name should appear properly
-Lengthy profile name should be visible properly on the confirm profile name pop up</t>
  </si>
  <si>
    <t>-User should submit projects which has certificate
-User should met the criteria</t>
  </si>
  <si>
    <t>Verify when user submits the project, title of the project is in camel case format in the project listing page and in profile page</t>
  </si>
  <si>
    <t>1.Login to app
2.Click on project tile
3.Open any project that has certificate
4.Submit the project
5.Go to project listing page
6.Observe the title of the project
7.Go to profile page
8.Under improvement certificate tab, observe title of the project</t>
  </si>
  <si>
    <t>-Submitted project title should be in camel case format in both project listing page and in profile page</t>
  </si>
  <si>
    <t>-User should met the certificate criteria</t>
  </si>
  <si>
    <t>Verify that more time will not be taken to scan the Qr code of the project certificate</t>
  </si>
  <si>
    <t>1.Login to app
2.Go to project tile
3.Open any project that has certificate
4.Submit the project
5.Download the certificate
6.Scan qr code on the certificate 
7.Observe</t>
  </si>
  <si>
    <t xml:space="preserve">-Qr code scanning should happen immediately </t>
  </si>
  <si>
    <t>-User should be in targeted/non targeted role
-Project should be started</t>
  </si>
  <si>
    <t>Verify when user clicks on the share icon on the project view page, no error toast message is seen on the screen</t>
  </si>
  <si>
    <t>1.Login to app
2.Go to project tile
3.Open any project
4.Click on start improvement button
5.Submit or do not submit the project
6.Click on share icon the project view page
7.Observe</t>
  </si>
  <si>
    <t>-Error toast message should not be seen when user clicks on share icon</t>
  </si>
  <si>
    <t>Verify Certificate criteria will be in camel case format in the project view page</t>
  </si>
  <si>
    <t>1.Login to app
2.Go to project tile
3.Open any project
4.Click on start improvement button
5.Observe</t>
  </si>
  <si>
    <t xml:space="preserve">-In the project view page certificate criteria should be in camel case format </t>
  </si>
  <si>
    <t>ED-1104</t>
  </si>
  <si>
    <t>-User should take projects which has certificate
-User should met the certificate criteria</t>
  </si>
  <si>
    <t>Verify user is be able to share the project certificate in PNG format</t>
  </si>
  <si>
    <t>1.Login to app
2.Go to project tile
3.Open any project
4.Click on start improvement button
5.Mark all task as completed as per certificate criteria
6.Submit the project
7 Click on certificate icon
8.Click on download button
9.Click on PNG
10.Try to share the downloaded certificate
11.Observe</t>
  </si>
  <si>
    <t>-Project certificate should get shared in PNG format</t>
  </si>
  <si>
    <t>-User should take projects which has certificate
-User should not met the certificate criteria</t>
  </si>
  <si>
    <t>Verify when user has not met the certificate criteria and tries to access the project certificate then same text message will be shown in project page and profile page</t>
  </si>
  <si>
    <t>1.Login to app
2.Go to project tile
3.Open any project
4.Click on start improvement button
5.Mark all task as completed 
6.Submit the project
7.Click on certificate icon on the project view page
8.Observe the text message
9.Go to profile page
10.Click on certificate view icon under improvement certificate tab
11.Observe</t>
  </si>
  <si>
    <t>-Text message should be shown same in both project page and profile page</t>
  </si>
  <si>
    <t>Verify download text is aligned properly on the download button in project view page and in profile page</t>
  </si>
  <si>
    <t>1.Login to app
2.Go to project tile
3.Open any project
4.Click on start improvement button
5.Mark all task as completed as per certificate criteria
6.Submit the project
7.Click on certificate icon
8.Observe download button
9.Go to profile page
10.Click on certificate view icon under improvement certificate tab
11.Observe download button</t>
  </si>
  <si>
    <t>-Download text should be aligned properly on the download button</t>
  </si>
  <si>
    <t>ED-1123</t>
  </si>
  <si>
    <t>Verify extra characters are not seen in the project certificate
Eg: Project name, designation etc</t>
  </si>
  <si>
    <t>1.Login to app
2.Go to project tile
3.Open any project
4.Click on start improvement button
5.Mark all task as completed as per certificate criteria
6.Submit the project
7.Click on certificate icon
8.Click on download button
9.Observe downloaded certificate</t>
  </si>
  <si>
    <t>-Project certificate should not contain any extra characters</t>
  </si>
  <si>
    <t>ED-1124</t>
  </si>
  <si>
    <t>Verify user is able to see designation in the project certificate</t>
  </si>
  <si>
    <t>-Project certificate should have designation in it</t>
  </si>
  <si>
    <t>ED-1297</t>
  </si>
  <si>
    <t>-User should select project that has certificate
-User should have met the certificate criteria</t>
  </si>
  <si>
    <t>Verify user is able to scan project certificate QR code with other apps and after scanning successfully verified certificate pop will appear</t>
  </si>
  <si>
    <t xml:space="preserve">1.Login to app
2.Go to project tile
3.Open any project that has certificate
4.Submit the project as per the certificate criteria
5.Click on project icon on the project view page
6.Click on download icon
7.Select pdf or PNG
8.Now scan the QR code of the project by any other app
9.Observe
</t>
  </si>
  <si>
    <t>-QR code should get scanned successfully
-After scanning verified certificate pop should appear</t>
  </si>
  <si>
    <t>SB-24699
SB-23907
SB-24816</t>
  </si>
  <si>
    <t>Project - Link / QR Code</t>
  </si>
  <si>
    <r>
      <rPr>
        <rFont val="Arial"/>
        <color theme="1"/>
      </rPr>
      <t xml:space="preserve">
- User should have </t>
    </r>
    <r>
      <rPr>
        <rFont val="Arial"/>
        <b/>
        <color theme="1"/>
      </rPr>
      <t>Project and observation</t>
    </r>
    <r>
      <rPr>
        <rFont val="Arial"/>
        <color theme="1"/>
      </rPr>
      <t xml:space="preserve"> </t>
    </r>
    <r>
      <rPr>
        <rFont val="Arial"/>
        <b/>
        <color theme="1"/>
      </rPr>
      <t>with OR without rubric and Survey</t>
    </r>
    <r>
      <rPr>
        <rFont val="Arial"/>
        <color theme="1"/>
      </rPr>
      <t xml:space="preserve"> link</t>
    </r>
  </si>
  <si>
    <t>To verify when users click on link, users are taken to intermediate page on portal.</t>
  </si>
  <si>
    <t>1. Click on the Observation and Project and Survey link.
2. Select Chrome browser.
3. Observe</t>
  </si>
  <si>
    <t>User should see Intermediary page with 2 options
1. Install App
2. Start Observation and Start project and Start Survey</t>
  </si>
  <si>
    <r>
      <rPr>
        <rFont val="Arial"/>
        <color theme="1"/>
      </rPr>
      <t xml:space="preserve">
- User should have </t>
    </r>
    <r>
      <rPr>
        <rFont val="Arial"/>
        <b/>
        <color theme="1"/>
      </rPr>
      <t>Project and observation</t>
    </r>
    <r>
      <rPr>
        <rFont val="Arial"/>
        <color theme="1"/>
      </rPr>
      <t xml:space="preserve"> </t>
    </r>
    <r>
      <rPr>
        <rFont val="Arial"/>
        <b/>
        <color theme="1"/>
      </rPr>
      <t>with OR without rubric and Survey</t>
    </r>
    <r>
      <rPr>
        <rFont val="Arial"/>
        <color theme="1"/>
      </rPr>
      <t xml:space="preserve"> link
- User should have installed App
</t>
    </r>
  </si>
  <si>
    <t>To verify when users click on the Start Observation and Start Project and Start Survey button , users will be redirected to that particular screen on the app.</t>
  </si>
  <si>
    <t xml:space="preserve">1. Click on the Observation and Project link.
2. Select Chrome browser
3. On intermediary page, Click on Start Observation and Start Project and Start Survey 
4. Observe
</t>
  </si>
  <si>
    <t>&gt;User should see 'Redirecting...' page
&gt;For Observation - User should be redirected to the preview screen of observation on the app.
&gt;For Project - User should be redirected to the project view page on the app.
&gt;For Survey - User should be redirected to the survey questionnaire page</t>
  </si>
  <si>
    <r>
      <rPr>
        <rFont val="Arial"/>
        <color theme="1"/>
      </rPr>
      <t xml:space="preserve">
- User should have </t>
    </r>
    <r>
      <rPr>
        <rFont val="Arial"/>
        <b/>
        <color theme="1"/>
      </rPr>
      <t>Project and Observation</t>
    </r>
    <r>
      <rPr>
        <rFont val="Arial"/>
        <color theme="1"/>
      </rPr>
      <t xml:space="preserve"> </t>
    </r>
    <r>
      <rPr>
        <rFont val="Arial"/>
        <b/>
        <color theme="1"/>
      </rPr>
      <t>with OR without</t>
    </r>
    <r>
      <rPr>
        <rFont val="Arial"/>
        <color theme="1"/>
      </rPr>
      <t xml:space="preserve"> rubric link
- </t>
    </r>
    <r>
      <rPr>
        <rFont val="Arial"/>
        <b/>
        <color theme="1"/>
      </rPr>
      <t>User has NOT installed App</t>
    </r>
    <r>
      <rPr>
        <rFont val="Arial"/>
        <color theme="1"/>
      </rPr>
      <t xml:space="preserve">
</t>
    </r>
  </si>
  <si>
    <t>To verify when users click on the Start Observation and Start Project and Start Survey button , users should remain on the intermediary page itself.</t>
  </si>
  <si>
    <t xml:space="preserve">1. Click on the Observation and Project link.
2. Select Chrome browser
3. On intermediary page, Click on 'Start Observation' and 'Start Project' .
4. Observe
</t>
  </si>
  <si>
    <t>User remains on the intermediary page (when user has NOT installed app)</t>
  </si>
  <si>
    <r>
      <rPr>
        <rFont val="Arial"/>
        <color theme="1"/>
      </rPr>
      <t xml:space="preserve">
- User should have </t>
    </r>
    <r>
      <rPr>
        <rFont val="Arial"/>
        <b/>
        <color theme="1"/>
      </rPr>
      <t>Project and Observation</t>
    </r>
    <r>
      <rPr>
        <rFont val="Arial"/>
        <color theme="1"/>
      </rPr>
      <t xml:space="preserve"> </t>
    </r>
    <r>
      <rPr>
        <rFont val="Arial"/>
        <b/>
        <color theme="1"/>
      </rPr>
      <t>with OR without</t>
    </r>
    <r>
      <rPr>
        <rFont val="Arial"/>
        <color theme="1"/>
      </rPr>
      <t xml:space="preserve"> </t>
    </r>
    <r>
      <rPr>
        <rFont val="Arial"/>
        <b/>
        <color theme="1"/>
      </rPr>
      <t>rubric and Survey</t>
    </r>
    <r>
      <rPr>
        <rFont val="Arial"/>
        <color theme="1"/>
      </rPr>
      <t xml:space="preserve"> link
- User has installed App.
</t>
    </r>
  </si>
  <si>
    <t>To verify when app opens up after users click on any Observation and Project and Survey Link , users should see the 'Redirecting...' screen.</t>
  </si>
  <si>
    <t xml:space="preserve">1.Click on the Project and Observation and Survey Link
2.Select App
</t>
  </si>
  <si>
    <t>- user sees the 'Redirecting...' messages on the screen.</t>
  </si>
  <si>
    <t>- User should have received  Project and Observation with OR without rubric and Survey link
- Users are targeted users.</t>
  </si>
  <si>
    <t xml:space="preserve">To verify users are given list of options to open the project via link received by them </t>
  </si>
  <si>
    <t>1. Link is received via any sharing platform
2. Click on the link</t>
  </si>
  <si>
    <t>List of options pops up</t>
  </si>
  <si>
    <r>
      <rPr>
        <rFont val="Arial"/>
        <color theme="1"/>
      </rPr>
      <t xml:space="preserve">- User should have received project link.
- Users are </t>
    </r>
    <r>
      <rPr>
        <rFont val="Arial"/>
        <b/>
        <color theme="1"/>
      </rPr>
      <t>targeted and non-targeted</t>
    </r>
    <r>
      <rPr>
        <rFont val="Arial"/>
        <color theme="1"/>
      </rPr>
      <t xml:space="preserve"> users.</t>
    </r>
  </si>
  <si>
    <t>To verify that user sees the project view page after the redirecting screen when user open link through diksha.</t>
  </si>
  <si>
    <t>1. Click on Project Link
2. Select App
3. Observe</t>
  </si>
  <si>
    <t>User should be able to see 'Project View Page' with Start improvement button</t>
  </si>
  <si>
    <t>- User must have received project link.
- User should have installed 'App' already
- Users are targeted users</t>
  </si>
  <si>
    <t>To verify users are redirected to project listing page when user clicks on back button on project view screen.</t>
  </si>
  <si>
    <t>1. Link is received via any sharing platform
2. Click on the link
3. Selects 'App'
4. Click on Start improvement button
5. Click on 'Back' button</t>
  </si>
  <si>
    <t xml:space="preserve">
- 'Assigned to me' tab is selected automatically.
- Project should be display under 'Assigned to me' filter</t>
  </si>
  <si>
    <t>To verify 'Program name' and 'Project title' should be same in both 'Project view'  filter &amp; 'Assigned to me' places.</t>
  </si>
  <si>
    <t>Same Project Name and Project title should be displayed at both places 'Project View' screen and filter 'Project assigned to me'</t>
  </si>
  <si>
    <r>
      <rPr>
        <rFont val="Arial"/>
        <color theme="1"/>
      </rPr>
      <t xml:space="preserve">- User must have received project link.
- User should have installed 'App'.
- Users are </t>
    </r>
    <r>
      <rPr>
        <rFont val="Arial"/>
        <b/>
        <color theme="1"/>
      </rPr>
      <t>targeted</t>
    </r>
    <r>
      <rPr>
        <rFont val="Arial"/>
        <color theme="1"/>
      </rPr>
      <t xml:space="preserve"> </t>
    </r>
    <r>
      <rPr>
        <rFont val="Arial"/>
        <b/>
        <color theme="1"/>
      </rPr>
      <t>&amp; non-targeted</t>
    </r>
    <r>
      <rPr>
        <rFont val="Arial"/>
        <color theme="1"/>
      </rPr>
      <t xml:space="preserve"> users
- Users should NOT clicked on Start improvement button</t>
    </r>
  </si>
  <si>
    <t>To verify, If user clicks on back button, user should be redirected to home page</t>
  </si>
  <si>
    <t>1. Link is received via any sharing platform
2. Click on the link
3. Selects 'App'
4. Click on 'Back' button</t>
  </si>
  <si>
    <t>User should land on Home page</t>
  </si>
  <si>
    <r>
      <rPr>
        <rFont val="Arial"/>
        <color theme="1"/>
      </rPr>
      <t xml:space="preserve">- User must have received project link.
- User should have installed 'App' already
- Users are </t>
    </r>
    <r>
      <rPr>
        <rFont val="Arial"/>
        <b/>
        <color theme="1"/>
      </rPr>
      <t>targeted</t>
    </r>
    <r>
      <rPr>
        <rFont val="Arial"/>
        <color theme="1"/>
      </rPr>
      <t xml:space="preserve"> </t>
    </r>
    <r>
      <rPr>
        <rFont val="Arial"/>
        <b/>
        <color theme="1"/>
      </rPr>
      <t>&amp; non-targeted</t>
    </r>
    <r>
      <rPr>
        <rFont val="Arial"/>
        <color theme="1"/>
      </rPr>
      <t xml:space="preserve"> users</t>
    </r>
  </si>
  <si>
    <t>To verify user should be able to perform all other project flow actions regularly.</t>
  </si>
  <si>
    <t>1. Link is received via any sharing platform
2. Click on the link
3. Selects 'App'
4. Click on start improvement button</t>
  </si>
  <si>
    <t>User will be able to perform all actions as per the project flow ( like adding a task, deleting task etc )</t>
  </si>
  <si>
    <t>- User must have received project link.
- User should have installed 'App' already
- Users are non-targeted users.</t>
  </si>
  <si>
    <t>To verify when user clicks on back button from the project view screen, User is redirected to the project listing page ( Discovered by me filter )</t>
  </si>
  <si>
    <t>1. Link is received via any sharing platform
2. Click on the link
3. Selects 'App'
4. Click on 'Start improvement' button
5. Click on 'Back' button</t>
  </si>
  <si>
    <t>-User lands on project listing page under 'Discovered by me' filter.
-User sees the project name under 'Discovered by me' filter.</t>
  </si>
  <si>
    <t>- User must have received project link.
- Users are non-targeted users.</t>
  </si>
  <si>
    <t>To verify if projects are not targeted based on role and location, this project should be visible only under 'Discovered by me' filter.</t>
  </si>
  <si>
    <t>Projects are only visible under 'Discovered by me' filter.</t>
  </si>
  <si>
    <t>- User must have received project link. 
- User should have installed 'App' already
- User has NOT updated the profile details</t>
  </si>
  <si>
    <t>To verify when user has NOT updated the profile then it should ask user to update profile</t>
  </si>
  <si>
    <t>1. Link is received via any sharing platform 
2. Click on the link
3. Observe Update profile pop up message</t>
  </si>
  <si>
    <t>Clicking on Update profile button, user is redirect to profile screen and user should be able to update the profile by filling all the necessary fields</t>
  </si>
  <si>
    <t>https://project-sunbird.atlassian.net/browse/ED-2451</t>
  </si>
  <si>
    <t>- User must have received project link. 
- User should have installed 'App'.</t>
  </si>
  <si>
    <t xml:space="preserve">To verify when user change the role from Non targeted to targeted then the project should appear in
-Assigned to me tab
-Discovered by me tab </t>
  </si>
  <si>
    <t>1. Link is received via any sharing platform 
2. Click on the link
3. Click on 'Start'
4. Change role
5. Observe</t>
  </si>
  <si>
    <t xml:space="preserve">-User is able to see the project in both Assigned to me tab and Discover by me tab
</t>
  </si>
  <si>
    <t>To verify when user change profile from non targeted to targeted user or (vice-versa) , any changes made to project on either (discover by me or assigned to me) tab should NOT get reflected on the other.</t>
  </si>
  <si>
    <t>1. Link is received via any sharing platform 
2. Click on the link
3. Click on 'Start'
4. Change role to targeted user.</t>
  </si>
  <si>
    <r>
      <rPr>
        <rFont val="Arial"/>
        <color theme="1"/>
      </rPr>
      <t xml:space="preserve">-User should see a copy in Assigned to me filer and one more copy in Discovered by me filter
</t>
    </r>
    <r>
      <rPr>
        <rFont val="Arial"/>
        <b/>
        <color theme="1"/>
      </rPr>
      <t>-Changes made in one filter should NOT get reflected in another filter (After &amp; Before submitting the project)</t>
    </r>
  </si>
  <si>
    <t>SB-24813</t>
  </si>
  <si>
    <t>- User should be non targeted user
- User should have link</t>
  </si>
  <si>
    <t>To verify a private program should be created of the same name as the main program name in which the resource is added</t>
  </si>
  <si>
    <t>1. Open App
2. Click on the link shared.
3. Click on 'Discovered by Me' tab.</t>
  </si>
  <si>
    <t>- A private program should be created with same name as the main program name.
- should be accessible by under 'Discovered by me' tab.</t>
  </si>
  <si>
    <t>SB-28227</t>
  </si>
  <si>
    <t>-User should login as Student and Parent and Other persona</t>
  </si>
  <si>
    <t>To verify, If user Click on the project link and Scans the project QR code, User should get an toast message</t>
  </si>
  <si>
    <t>1. Login to the App
2. Select Student and Parent and Other persona
3. Click on the project link and Scans the project QR code
4. Observe</t>
  </si>
  <si>
    <t>User should get an toast message as below
"This content is not available for your role"</t>
  </si>
  <si>
    <t>-User should login as Teacher persona and HT &amp; official persona
-User should have Project link and Project QR code</t>
  </si>
  <si>
    <t>To verify the projects they have discovered outside of a program should come under Discovered by me tab</t>
  </si>
  <si>
    <t>1. Login to the app
2. Click on the project link and scan the project QR code
3. Observe</t>
  </si>
  <si>
    <t>User should see projects that are discovered outside of a program should come under Discovered by me filter</t>
  </si>
  <si>
    <t>-Users are Non targeted
-User should have Project link and Project QR code
-User should have logged in to the app</t>
  </si>
  <si>
    <t xml:space="preserve">To verify Post clicking on the link and scanning the QR code user should land on Project details page with 'Start improvement' button </t>
  </si>
  <si>
    <t>1. Click on the Project link and Scan the project QR code
2. Observe</t>
  </si>
  <si>
    <t>User cannot make any edits if Start improvement button is enabled</t>
  </si>
  <si>
    <t>-Users are Non targeted and Click on Discovered by me project
-User should have Project link and Project QR code</t>
  </si>
  <si>
    <r>
      <rPr>
        <rFont val="Arial"/>
        <color theme="1"/>
      </rPr>
      <t xml:space="preserve">To verify post clicking on Start improvement button user should get an pop up message saying 
</t>
    </r>
    <r>
      <rPr>
        <rFont val="Arial"/>
        <b/>
        <color theme="1"/>
      </rPr>
      <t>Heading</t>
    </r>
    <r>
      <rPr>
        <rFont val="Arial"/>
        <color theme="1"/>
      </rPr>
      <t xml:space="preserve"> - Share Project Details
</t>
    </r>
    <r>
      <rPr>
        <rFont val="Arial"/>
        <b/>
        <color theme="1"/>
      </rPr>
      <t>Body</t>
    </r>
    <r>
      <rPr>
        <rFont val="Arial"/>
        <color theme="1"/>
      </rPr>
      <t xml:space="preserve"> - I confirm that this content complies with prescribed guidelines,including the Terms of use and content policy. I have not shared any personal or sensitive information and have made sure that I do not violate others privacy rights and third party rights including intellectual property rights (with check box)
with 2 buttons
1. Do not share
2. Share</t>
    </r>
  </si>
  <si>
    <t>1. Click on the Project link and Scan the project QR code
2. Click on Start improvement button
3. Observe</t>
  </si>
  <si>
    <t>User should see the popup message accordingly</t>
  </si>
  <si>
    <t>To verify by default 'Do not share' button should get enabled and 'Share' button should get disabled</t>
  </si>
  <si>
    <t>-By clicking on 'Do not share' button user should land on Project details page with Submit improvement button
-User should see a toast message as below at the bottom of the page
  “You have started project successfully”</t>
  </si>
  <si>
    <t>To verify If user check the checkbox then 'Share' button should get enabled and 'Do not share' button should get disabled</t>
  </si>
  <si>
    <t>1. Click on the Project link and Scan the project QR code
2. Click on Start improvement button
3. Check the check box
4. Observe</t>
  </si>
  <si>
    <t>By clicking on 'Share' button user should land on Project details page with Submit improvement button
-User should see a toast message as below at the bottom of the page
   “You have started project successfully”</t>
  </si>
  <si>
    <t>-Users are targeted
-Click on Assigned to me Projects
-User should have Project link  and Project QR code that are assigned to user</t>
  </si>
  <si>
    <t>To verify when user clicks on Start improvement button, User should directly land on project details page</t>
  </si>
  <si>
    <t>1. Click on Assigned to me Projects
2. Click on Start improvement button
3. Observe</t>
  </si>
  <si>
    <t>User should NOT see the data consent form (Share project details popup)</t>
  </si>
  <si>
    <t>-User should have created a project</t>
  </si>
  <si>
    <t xml:space="preserve">To verify,  the project status by default should be started </t>
  </si>
  <si>
    <t>1. Click on project tile
2. Click on created by me filter
3. create a project by filling all the mandatory fields
4. Observe</t>
  </si>
  <si>
    <t>user should come to project details page with submit improvement button</t>
  </si>
  <si>
    <t>To verify user should see the below options on the project details page
1) Download
2)Share
3)Edit 
4) Files
5) Sync</t>
  </si>
  <si>
    <t>-User should see the options accordingly
-All the options should be aligned horizontally</t>
  </si>
  <si>
    <t>To verify user should see status bar which shows 
1) Your progress
2) No of tasks completed by user and No of tasks in that project</t>
  </si>
  <si>
    <t>User should see the status bar accordingly</t>
  </si>
  <si>
    <t>To verify user should see 'Project details' section and 'Task details' section just below the Start / Submit improvement button</t>
  </si>
  <si>
    <t>1. Click on the Project link and Scan the project QR code and Create a project
2. Observe</t>
  </si>
  <si>
    <t xml:space="preserve">-User should see list of tasks under 'Task details' section
-User should see the below items unser project details section
1. Objective
2. categories
3. Recommended for
4. Duration &amp;
Learning Resources header </t>
  </si>
  <si>
    <t>To verify user should see End date and task status on the task tile</t>
  </si>
  <si>
    <t>1. Click on the Project link and Scan the project QR code
2. Click on Start improvement button
3. Click on task details section
4. Observe</t>
  </si>
  <si>
    <t>User should see End date and task status on the task tile</t>
  </si>
  <si>
    <t>To verify user should see Load more tasks under task tile</t>
  </si>
  <si>
    <t>Post clicking on load more option user should see some more tasks that are assigned for that project</t>
  </si>
  <si>
    <t>-User has not logged in to the app
-User should have Project link and Project QR code</t>
  </si>
  <si>
    <t>To verify when user clicks on Start improvement button, User should be redirected to Login page</t>
  </si>
  <si>
    <t>User can login to the app to access the content</t>
  </si>
  <si>
    <t>-user should have login to the app
-user should have started the project</t>
  </si>
  <si>
    <t>To verify user see the list of tasks under Task details section</t>
  </si>
  <si>
    <t>User should see 3 dots on the task tile</t>
  </si>
  <si>
    <t>To verify upon clicking on 3 dots user should see the below options
1. Edit
2. Delete
3. Share</t>
  </si>
  <si>
    <t>-user can edit the task by clicking on edit option
-user can delete the task by clicking on delete option
-user can share the task by clicking on share option (Sharing platforms will open up)</t>
  </si>
  <si>
    <t xml:space="preserve">-user should have login to the app
-user should have started the project
</t>
  </si>
  <si>
    <t>To verify user should see 'View resource' and 'Start observation' button on the task tile</t>
  </si>
  <si>
    <t>-Upon clicking on Start observation, user should be taken to the observation question page and observation instance page
-Upon clicking on View resource button, learning resources page should open up</t>
  </si>
  <si>
    <t>-user should have added learning resources in the process of creating a project</t>
  </si>
  <si>
    <t>To verify Learning Resources option along with downward arrow icon on the project details page</t>
  </si>
  <si>
    <t>1. Click on the Project link and Scan the project QR code
2. Click on Start improvement button
3. Click on project details section
4. Observe</t>
  </si>
  <si>
    <t xml:space="preserve">-Upon clicking on Learning Resources option, user should see list of learning resources that were added to the project with play button
-User should see upward arrow icon next to Learning Resource header
</t>
  </si>
  <si>
    <t>To verify If user clicks on play button, Learning resource content page should open up</t>
  </si>
  <si>
    <t>1. Click on the Project link and Scan the project QR code
2. Click on Start improvement button
3. Click on project details section
4. Click on Learning resource
5. Click on play button
6. Observe</t>
  </si>
  <si>
    <t>User can read the content present in that learning resources</t>
  </si>
  <si>
    <t>-There should have at least 1 mandatory task</t>
  </si>
  <si>
    <t>To verify user should see the label 'Mandatory' on the task tile</t>
  </si>
  <si>
    <t>Delete option should not come up for mandatory task</t>
  </si>
  <si>
    <t>TC_592</t>
  </si>
  <si>
    <t>-User should have Project link and Project QR code
-Users are targeted</t>
  </si>
  <si>
    <t>To verify If user clicks on back button from the project view page user should land on 'Assigned to me' filter</t>
  </si>
  <si>
    <t>1. Click on the Project link and Scan the project QR code 
2. Click on Start improvement button
3. Click on back button
4. Observe</t>
  </si>
  <si>
    <t xml:space="preserve"> 'Assigned to me' filter should get highlighted in blue color</t>
  </si>
  <si>
    <t>TC_593</t>
  </si>
  <si>
    <t>-User should have Project link and Project QR code
-Users are non targeted</t>
  </si>
  <si>
    <t>To verify If user clicks on back button from the project view page user should land on 'Discovered by me' filter</t>
  </si>
  <si>
    <t xml:space="preserve"> 'Discovered by me' filter should get highlighted in blue color</t>
  </si>
  <si>
    <t>TC_594</t>
  </si>
  <si>
    <t>To verify If user clicks on back button from the project view page user should land on 'Created by me' filter</t>
  </si>
  <si>
    <t>1. Click on project tile
2. Create a project by filling all the mandatory fields 
3. Click on back button
4. Observe</t>
  </si>
  <si>
    <t xml:space="preserve"> 'Created by me' filter should get highlighted in blue color</t>
  </si>
  <si>
    <t>TC_595</t>
  </si>
  <si>
    <t>SB-28022</t>
  </si>
  <si>
    <r>
      <rPr>
        <rFont val="Arial"/>
        <color theme="1"/>
      </rPr>
      <t xml:space="preserve">
- User should have </t>
    </r>
    <r>
      <rPr>
        <rFont val="Arial"/>
        <b/>
        <color theme="1"/>
      </rPr>
      <t>Project and Observation</t>
    </r>
    <r>
      <rPr>
        <rFont val="Arial"/>
        <color theme="1"/>
      </rPr>
      <t xml:space="preserve"> </t>
    </r>
    <r>
      <rPr>
        <rFont val="Arial"/>
        <b/>
        <color theme="1"/>
      </rPr>
      <t>with OR without</t>
    </r>
    <r>
      <rPr>
        <rFont val="Arial"/>
        <color theme="1"/>
      </rPr>
      <t xml:space="preserve"> rubric QR code
- User has installed App
</t>
    </r>
  </si>
  <si>
    <t>To verify when app opens up after scanning the Observation and Project QRcode , users should see the 'Redirecting...' screen.</t>
  </si>
  <si>
    <t xml:space="preserve">1. Open the app
2. Scan the QR code
3. Observe
</t>
  </si>
  <si>
    <t>User sees the 'Redirecting...' messages on the screen.</t>
  </si>
  <si>
    <t>TC_596</t>
  </si>
  <si>
    <t>- User has installed App</t>
  </si>
  <si>
    <t xml:space="preserve">To verify when user tries to scan the Invalid QR code then user should get a pop up message saying
'Invalid QR code. You seem to have scanned an invalid QR code'
with OK button at the bottom right &amp; cross 'X' icon on top right corner of pop up message </t>
  </si>
  <si>
    <t xml:space="preserve">1. Open the app
2. Scan the Invalid QR code
3. Observe
</t>
  </si>
  <si>
    <t>Pop up message displays accordingly</t>
  </si>
  <si>
    <t>TC_597</t>
  </si>
  <si>
    <t>To verify when user clicks on Cross 'X' Icon  and OK button, User should stay on the same screen</t>
  </si>
  <si>
    <t xml:space="preserve">1. Open the app
2. Scan the Invalid QR code
3. Click on Cross 'X' Icon  and OK button
3. Observe
</t>
  </si>
  <si>
    <t>Pop up message should get disappear</t>
  </si>
  <si>
    <t>TC_598</t>
  </si>
  <si>
    <r>
      <rPr>
        <rFont val="Arial"/>
        <color theme="1"/>
      </rPr>
      <t xml:space="preserve">-User should have Project QR code
-User should login as HT and Officials
-Users are </t>
    </r>
    <r>
      <rPr>
        <rFont val="Arial"/>
        <b/>
        <color theme="1"/>
      </rPr>
      <t>targeted</t>
    </r>
    <r>
      <rPr>
        <rFont val="Arial"/>
        <color theme="1"/>
      </rPr>
      <t xml:space="preserve"> user</t>
    </r>
  </si>
  <si>
    <t>To verify, When user scan the QR code of the project, It should take user to the project view page</t>
  </si>
  <si>
    <t>1. Open the App
2. Click on the Scanner icon at the bottom of the home screen
3. Click on Allow on the Permission popup screen (If necessary)
4. Scan the QR code
5. Observe</t>
  </si>
  <si>
    <t>User should land on the Project view screen</t>
  </si>
  <si>
    <t>TC_599</t>
  </si>
  <si>
    <r>
      <rPr>
        <rFont val="Arial"/>
        <color theme="1"/>
      </rPr>
      <t xml:space="preserve">-User should have Project QR code
-User should login as HT and Officials
-Users are </t>
    </r>
    <r>
      <rPr>
        <rFont val="Arial"/>
        <b/>
        <color theme="1"/>
      </rPr>
      <t>targeted</t>
    </r>
    <r>
      <rPr>
        <rFont val="Arial"/>
        <color theme="1"/>
      </rPr>
      <t xml:space="preserve"> user</t>
    </r>
  </si>
  <si>
    <t>To verify that the project scanned through QR code should reside under 'Assigned to me' filter</t>
  </si>
  <si>
    <t>1. Open the App
2. Click on the Scanner icon at the bottom of the home screen
3. Click on Allow on the Permission popup screen (If necessary)
4. Scan the QR code
5. Click on back button on the project view screen
5. Observe</t>
  </si>
  <si>
    <t>Scanned Project should come under 'Assigned to me' filter</t>
  </si>
  <si>
    <t>TC_600</t>
  </si>
  <si>
    <r>
      <rPr>
        <rFont val="Arial"/>
        <color theme="1"/>
      </rPr>
      <t xml:space="preserve">-User should have Project QR code
-User should login as HT and Officials
-Users are </t>
    </r>
    <r>
      <rPr>
        <rFont val="Arial"/>
        <b/>
        <color theme="1"/>
      </rPr>
      <t>non-targeted</t>
    </r>
    <r>
      <rPr>
        <rFont val="Arial"/>
        <color theme="1"/>
      </rPr>
      <t xml:space="preserve"> user</t>
    </r>
  </si>
  <si>
    <t>To verify, When user scan the QR code of the project, It should take user to the project view page and reside under Discovered by me filter</t>
  </si>
  <si>
    <t xml:space="preserve">-User should land on the Project view screen
</t>
  </si>
  <si>
    <t>TC_601</t>
  </si>
  <si>
    <r>
      <rPr>
        <rFont val="Arial"/>
        <color theme="1"/>
      </rPr>
      <t xml:space="preserve">-User should have Project QR code
-User should login as HT and Officials
-Users are </t>
    </r>
    <r>
      <rPr>
        <rFont val="Arial"/>
        <b/>
        <color theme="1"/>
      </rPr>
      <t>non-targeted</t>
    </r>
    <r>
      <rPr>
        <rFont val="Arial"/>
        <color theme="1"/>
      </rPr>
      <t xml:space="preserve"> user</t>
    </r>
  </si>
  <si>
    <t>To verify when user clicks on the 'Start improvement' button user should be taken to actual Project view screen</t>
  </si>
  <si>
    <t>User can perform all the basic operations of the project</t>
  </si>
  <si>
    <t>TC_602</t>
  </si>
  <si>
    <r>
      <rPr>
        <rFont val="Arial"/>
        <color theme="1"/>
      </rPr>
      <t xml:space="preserve">-User should have Project QR code
-User should </t>
    </r>
    <r>
      <rPr>
        <rFont val="Arial"/>
        <b/>
        <color theme="1"/>
      </rPr>
      <t>NOT</t>
    </r>
    <r>
      <rPr>
        <rFont val="Arial"/>
        <color theme="1"/>
      </rPr>
      <t xml:space="preserve"> have installed App</t>
    </r>
  </si>
  <si>
    <t>To verify when user scans the QR code using some other scanning app then it should direct them to the intermediate page  to download App from the play store</t>
  </si>
  <si>
    <t>1. Open any other scanning app
2. Scan the QR code
3. Observe</t>
  </si>
  <si>
    <t>-User should see Intermediary screen
-User should be redirect to play store if user clicks on 'Install app'</t>
  </si>
  <si>
    <t>TC_603</t>
  </si>
  <si>
    <t>-User should have Project QR code
-User should have installed App
- User is not signed in</t>
  </si>
  <si>
    <t>To verify when user scan the Project QR code using some other scanning app then user should get an Intermediary page,
If user clicks on 'Start project' on intermediary page then user should land on 'Project view' page</t>
  </si>
  <si>
    <t>Post clicking on 'Start project' User should land on Project view page</t>
  </si>
  <si>
    <t>TC_604</t>
  </si>
  <si>
    <r>
      <rPr>
        <rFont val="Arial"/>
        <color theme="1"/>
      </rPr>
      <t xml:space="preserve">-User should have </t>
    </r>
    <r>
      <rPr>
        <rFont val="Arial"/>
        <b/>
        <color theme="1"/>
      </rPr>
      <t>Project and Observation</t>
    </r>
    <r>
      <rPr>
        <rFont val="Arial"/>
        <color theme="1"/>
      </rPr>
      <t xml:space="preserve"> QR code / link
-Users have</t>
    </r>
    <r>
      <rPr>
        <rFont val="Arial"/>
        <b/>
        <color theme="1"/>
      </rPr>
      <t xml:space="preserve"> not</t>
    </r>
    <r>
      <rPr>
        <rFont val="Arial"/>
        <color theme="1"/>
      </rPr>
      <t xml:space="preserve"> updated the profile.</t>
    </r>
  </si>
  <si>
    <t>To verify, User should get an pop up message to update profile immediately after scanning the QR code or clicking the link</t>
  </si>
  <si>
    <t>User sees a Pop-up message for updating the profile.</t>
  </si>
  <si>
    <t>TC_605</t>
  </si>
  <si>
    <r>
      <rPr>
        <rFont val="Arial"/>
        <color theme="1"/>
      </rPr>
      <t xml:space="preserve">-User should have </t>
    </r>
    <r>
      <rPr>
        <rFont val="Arial"/>
        <b/>
        <color theme="1"/>
      </rPr>
      <t>Project and Observation</t>
    </r>
    <r>
      <rPr>
        <rFont val="Arial"/>
        <color theme="1"/>
      </rPr>
      <t xml:space="preserve"> QR code
-User logged in as</t>
    </r>
    <r>
      <rPr>
        <rFont val="Arial"/>
        <b/>
        <color theme="1"/>
      </rPr>
      <t xml:space="preserve"> Guest</t>
    </r>
    <r>
      <rPr>
        <rFont val="Arial"/>
        <color theme="1"/>
      </rPr>
      <t xml:space="preserve"> user</t>
    </r>
  </si>
  <si>
    <t>To verify User should get an toast message when user is a guest user.</t>
  </si>
  <si>
    <t>1. Open the App
2. Scan the QR code
3. Observe</t>
  </si>
  <si>
    <t>User should get below toast message -
"Please login as HT &amp; Other Officials to access this content"</t>
  </si>
  <si>
    <t>TC_606</t>
  </si>
  <si>
    <r>
      <rPr>
        <rFont val="Arial"/>
        <color theme="1"/>
      </rPr>
      <t xml:space="preserve">-User should have </t>
    </r>
    <r>
      <rPr>
        <rFont val="Arial"/>
        <b/>
        <color theme="1"/>
      </rPr>
      <t>Project and Observation</t>
    </r>
    <r>
      <rPr>
        <rFont val="Arial"/>
        <color theme="1"/>
      </rPr>
      <t xml:space="preserve"> QR code
-User should login as </t>
    </r>
    <r>
      <rPr>
        <rFont val="Arial"/>
        <b/>
        <color theme="1"/>
      </rPr>
      <t>Teacher and Student and Parent and Other role</t>
    </r>
  </si>
  <si>
    <t>To verify if User is logging on different persona's apart from 'HT&amp;Officials' then, user should get a toast message as below 
"This content is not available for your Role"</t>
  </si>
  <si>
    <t>User should get toast message like below - 
" This content is not available for your role"</t>
  </si>
  <si>
    <t>TC_607</t>
  </si>
  <si>
    <t>ED-224</t>
  </si>
  <si>
    <t>-User should not update the profile completely</t>
  </si>
  <si>
    <t xml:space="preserve">To verify alert popup(Update profile CTA) is having first letter as Capital and rest are small letters </t>
  </si>
  <si>
    <t>1.Login to the App
2.Do not update the profile completely
3.Click on Project, Program, Survey, Observation, Reports tile OR Click on any Project link, Observation link
4.Observe the Update profile button on the pop up message</t>
  </si>
  <si>
    <t>"UPDATE PROFILE" &lt;---&gt; "Update profile" CTA should look like this</t>
  </si>
  <si>
    <t>TC_608</t>
  </si>
  <si>
    <t>SB-30501</t>
  </si>
  <si>
    <t>-Learning resource should be attached to a project</t>
  </si>
  <si>
    <t>Verify 'Learning Resources' section can be seen under project details page only</t>
  </si>
  <si>
    <t>1.Login to App
2.Click on project tile
3.Go to assigned to me and discovered by me project tab
4.Open project which has Learning Resources
5.Observe</t>
  </si>
  <si>
    <t>-Project details page should show Learning resource section
-Learning resource section should NOT come under Task details section</t>
  </si>
  <si>
    <t>TC_609</t>
  </si>
  <si>
    <t>-Assigned to me projects should be selected
User should select project that has certificate</t>
  </si>
  <si>
    <t>Verify 'Start improvement' button is in camel case format in the confirm profile name pop up</t>
  </si>
  <si>
    <t>1.Login to app
2.Click on project tile
3.Open any project that has certificate
4.Click on start improvement button
5.Confirm profile pop up appears
6.Observe</t>
  </si>
  <si>
    <t>Start improvement' button on the confirm profile name pop up should be in camel case format</t>
  </si>
  <si>
    <t>TC_610</t>
  </si>
  <si>
    <t>-User should have project link
-User should be in non targeted role</t>
  </si>
  <si>
    <t>Verify hard code text will not be seen in the project view page</t>
  </si>
  <si>
    <t>1.Login to app
2.Click on the project link
3.Click on start improvement button
4.Click on back button
5.user will land on discovered by me project
6.Again open the same project
7.Observe</t>
  </si>
  <si>
    <t>-Project view page should not contain any hard code text</t>
  </si>
  <si>
    <t>TC_611</t>
  </si>
  <si>
    <t>ED-1299</t>
  </si>
  <si>
    <t>-User should be in non targeted role
-Discovered by me projects to be selected</t>
  </si>
  <si>
    <t>Verify on the share project details pop up when user clicks on the share button and start the project and again if user go to the same project, share project details pop up will not appear again</t>
  </si>
  <si>
    <t>1.Login to app
2.Click on the project link
3.On the intermediate page click on start project
4.On the project view page click on staart improvement button
5.Share project details pop up will appear
6.Click on share button
7.Now click on back button
8.On discovered by me project click on the same project
9.Observe</t>
  </si>
  <si>
    <t>-Share project details should not appear again on the screen
-User should land on project view page</t>
  </si>
  <si>
    <t>TC_612</t>
  </si>
  <si>
    <t>SB- 21544</t>
  </si>
  <si>
    <t>Observations Tile / Tab</t>
  </si>
  <si>
    <t>Observation - Observation Listing Screen</t>
  </si>
  <si>
    <t>-Observation is mapped to a specific role and location</t>
  </si>
  <si>
    <t>Verify that user with a specific role can access observation form targeted to the user or observation link opened by clicking on the observation tile on the homescreen</t>
  </si>
  <si>
    <t>1. Click on the observation tile on home screen</t>
  </si>
  <si>
    <t>The list of all observation forms mapped to user comes up</t>
  </si>
  <si>
    <t>TC_613</t>
  </si>
  <si>
    <t>SB-22442
SB-23122</t>
  </si>
  <si>
    <t>-Observations have been targeted for the user</t>
  </si>
  <si>
    <t>Verify that the user can search the observation form on the observation listing screen</t>
  </si>
  <si>
    <t>1. Click on the observation tile on homescreen
2. See search bar on the screen
3. Enter the observation name</t>
  </si>
  <si>
    <t>The searched observation name comes up on the listing screen</t>
  </si>
  <si>
    <t>TC_614</t>
  </si>
  <si>
    <t>- Go offline
- User has previously come on the observation listing screen when online and clicked view more button to see more observations on listing screen</t>
  </si>
  <si>
    <t>To verify when user is offline, 'View more' button comes up if user had seen the list of observations after clicking view more when online</t>
  </si>
  <si>
    <t>1. Open the App
2. On Home Screen Click on 'Observations Tile'</t>
  </si>
  <si>
    <t>- 'View More' button to be visible 
-The observations visible to user while online, then user must be able to view the same set of observations when user goes offline</t>
  </si>
  <si>
    <t>TC_615</t>
  </si>
  <si>
    <t>-Many observations should be mapped to certain role and location.</t>
  </si>
  <si>
    <r>
      <rPr>
        <rFont val="Arial"/>
        <color theme="1"/>
      </rPr>
      <t xml:space="preserve">To verify user view First letter capital for all labels that appear on buttons on </t>
    </r>
    <r>
      <rPr>
        <rFont val="Arial"/>
        <b/>
        <color theme="1"/>
      </rPr>
      <t>Observation listing screen.</t>
    </r>
  </si>
  <si>
    <t>1. Login to App.
2. Click on Observations tile</t>
  </si>
  <si>
    <r>
      <rPr>
        <rFont val="Arial"/>
        <color theme="1"/>
      </rPr>
      <t xml:space="preserve">User should view the below button where first letter of label are capital and rest remain in lower case.
- " View more " button in </t>
    </r>
    <r>
      <rPr>
        <rFont val="Arial"/>
        <b/>
        <color theme="1"/>
      </rPr>
      <t>Observations</t>
    </r>
    <r>
      <rPr>
        <rFont val="Arial"/>
        <color theme="1"/>
      </rPr>
      <t xml:space="preserve"> tile.</t>
    </r>
  </si>
  <si>
    <t>TC_616</t>
  </si>
  <si>
    <t>- Go offline
- User has previously come on the observation listing screen when online</t>
  </si>
  <si>
    <t>To verify when user is offline, user sees the list of observations that were seen online</t>
  </si>
  <si>
    <t>The observations visible to user while online, then user must be able to view the same set of observations when user goes offline</t>
  </si>
  <si>
    <t>TC_617</t>
  </si>
  <si>
    <t>ED-99</t>
  </si>
  <si>
    <t>Observation - Join Program Pop up /  Pii Pop up</t>
  </si>
  <si>
    <t>-Observation should be with/without rubric
-User should have not joined the program</t>
  </si>
  <si>
    <t>Verify join program pop up will appear when user clicks on Add {entity} button or any default added (school/block/cluster/district/state) entity</t>
  </si>
  <si>
    <t>1. Click on observation tile on homepage and open observation
2. Click on Add {entity} button &amp; default added entity</t>
  </si>
  <si>
    <t>-Join program pop up should appear on the screen
Join pop up should show as mentioned below
Pop-up heading - Join Program?Body text - Please join (program name - configurable) program to view and access this (resource name - configurable) example - Please join UP SLDP program to view and access this observation.</t>
  </si>
  <si>
    <t>TC_618</t>
  </si>
  <si>
    <t>-Observation should be without rubric
-User should have not joined the program
-User must have received the observation link / QR code</t>
  </si>
  <si>
    <t>Verify join program pop up will appear when user clicks on start button on the questionnaire page</t>
  </si>
  <si>
    <t>1. Click on the link or scan QR code of the observation
2. Click on start button on the questionnaire page</t>
  </si>
  <si>
    <t>-Join program pop up should appear on the screen</t>
  </si>
  <si>
    <t>TC_619</t>
  </si>
  <si>
    <t>-Observation should be with rubric
-User should have not joined the program
-User must have received the observation link / QR code</t>
  </si>
  <si>
    <t>1. Click on the link or scan QR code of the observation
2. Click on any domain on domain page
3. Click on start button on questionnaire page</t>
  </si>
  <si>
    <t>TC_620</t>
  </si>
  <si>
    <t>-Observation with rubric or without rubric
-User should have not joined the program</t>
  </si>
  <si>
    <t>Verify when user clicks anywhere on the screen other than pop up then join program pop up will close.</t>
  </si>
  <si>
    <t>1. Click on observation tile on homepage and open observation
2. Click on Add {entity} button &amp; default added entity
3. Join program pop up will appear
4. Click anywhere on the screen (including back button) other than pop up</t>
  </si>
  <si>
    <t>-Join program pop up should get closed
-Clicking on Back button user should go back to the previous screen</t>
  </si>
  <si>
    <t>TC_621</t>
  </si>
  <si>
    <r>
      <rPr>
        <rFont val="Arial"/>
        <color theme="1"/>
      </rPr>
      <t xml:space="preserve">-User should have not joined the program
</t>
    </r>
    <r>
      <rPr>
        <rFont val="Arial"/>
        <b/>
        <color theme="1"/>
      </rPr>
      <t>-User must have received the observation link / QR code
-Observation should be with / without rubric</t>
    </r>
  </si>
  <si>
    <t>1. Click on the link or scan QR code of the observation
2. Click on any domain on domain page
3. Click on start button on questionnaire page
4. Join program pop up will appear
5. Click anywhere on the screen (including back button) other than pop up</t>
  </si>
  <si>
    <t>-Join program pop up should get closed
-Clicking on back button user should go back to the Home screen</t>
  </si>
  <si>
    <t>TC_622</t>
  </si>
  <si>
    <t>-User should be in targeted role
-Observation should be with/without rubric</t>
  </si>
  <si>
    <t>1. Click on observation tile on homepage and open observation
2. Click on Add {entity} button &amp; default added entity
3. Join program pop up will appear
4. Click on join program button
5. On the PII pop up click on do not share or share button
6. Go to programs tile</t>
  </si>
  <si>
    <r>
      <rPr>
        <rFont val="Arial"/>
        <color theme="1"/>
      </rPr>
      <t xml:space="preserve">-Joined program name should get reflected in program listing page
</t>
    </r>
    <r>
      <rPr>
        <rFont val="Arial"/>
        <b/>
        <color rgb="FFFF0000"/>
      </rPr>
      <t>NOTE: User should test this for QR code and for links</t>
    </r>
  </si>
  <si>
    <t>TC_623</t>
  </si>
  <si>
    <r>
      <rPr>
        <rFont val="Arial"/>
        <color theme="1"/>
      </rPr>
      <t>-User should have not joined the program</t>
    </r>
    <r>
      <rPr>
        <rFont val="Arial"/>
        <b/>
        <color theme="1"/>
      </rPr>
      <t xml:space="preserve">
</t>
    </r>
    <r>
      <rPr>
        <rFont val="Arial"/>
        <color theme="1"/>
      </rPr>
      <t>-Observation should be with or without rubric</t>
    </r>
  </si>
  <si>
    <t>Verify when user clicks on join program button, PII pop up will appear on the screen</t>
  </si>
  <si>
    <t>1. Click on observation tile on homepage and open observation
2. Click on Add {entity} button &amp; default added entity
3. Join program pop up will appear
4. Click on join program button</t>
  </si>
  <si>
    <t>-User should see PII pop up appearing on the screen</t>
  </si>
  <si>
    <t>TC_624</t>
  </si>
  <si>
    <r>
      <rPr>
        <rFont val="Arial"/>
        <color theme="1"/>
      </rPr>
      <t xml:space="preserve">-User should have not joined the program
</t>
    </r>
    <r>
      <rPr>
        <rFont val="Arial"/>
        <b/>
        <color theme="1"/>
      </rPr>
      <t xml:space="preserve">-User must have received the observation link
</t>
    </r>
    <r>
      <rPr>
        <rFont val="Arial"/>
        <color theme="1"/>
      </rPr>
      <t>-Observation should be with rubric</t>
    </r>
  </si>
  <si>
    <t>1. Click on the link or scan QR code of the observation
2. Click on any domain on domain page
3. Click on start button on questionnaire page
4. Join program pop up will appear
5. Click on join program button</t>
  </si>
  <si>
    <t>TC_625</t>
  </si>
  <si>
    <r>
      <rPr>
        <rFont val="Arial"/>
        <color theme="1"/>
      </rPr>
      <t xml:space="preserve">-User should have not joined the program
</t>
    </r>
    <r>
      <rPr>
        <rFont val="Arial"/>
        <b/>
        <color theme="1"/>
      </rPr>
      <t xml:space="preserve">-User must have received the observation link
</t>
    </r>
    <r>
      <rPr>
        <rFont val="Arial"/>
        <color theme="1"/>
      </rPr>
      <t>-Observation should be without rubric</t>
    </r>
  </si>
  <si>
    <t>1. Click on the link or scan QR code of the observation
2. Click on start button on questionnaire page
3. Join program pop up will appear
4. Click on join program button</t>
  </si>
  <si>
    <t>TC_626</t>
  </si>
  <si>
    <t>-User should have not joined the program
-Observation should be with or without rubric</t>
  </si>
  <si>
    <t>Verify when user checks the checkbox in the PII, Share button should get enabled</t>
  </si>
  <si>
    <t>1. Click on observation tile on homepage and open observation
2. Click on Add {entity} button &amp; default added entity
3. Join program pop up will appear
4. Click on join program button
5. PII pop up appears
7. Check the checkbox on PII</t>
  </si>
  <si>
    <t>-Share button should get highlighted in blue(enabled)</t>
  </si>
  <si>
    <t>TC_627</t>
  </si>
  <si>
    <r>
      <rPr>
        <rFont val="Arial"/>
        <color theme="1"/>
      </rPr>
      <t xml:space="preserve">-User should have not joined the program
</t>
    </r>
    <r>
      <rPr>
        <rFont val="Arial"/>
        <b/>
        <color theme="1"/>
      </rPr>
      <t xml:space="preserve">-User must have received the observation link
</t>
    </r>
    <r>
      <rPr>
        <rFont val="Arial"/>
        <color theme="1"/>
      </rPr>
      <t>-Observation should be with rubric</t>
    </r>
  </si>
  <si>
    <t>1. Click on the link or scan QR code of the observation
2. Click on any domain on domain page
3. Click on Add {entity} button &amp; default added entity
4. Join program pop up will appear
5. Click on join program button
6. PII pop up appears
7. Check the checkbox on PII</t>
  </si>
  <si>
    <t>TC_628</t>
  </si>
  <si>
    <r>
      <rPr>
        <rFont val="Arial"/>
        <color theme="1"/>
      </rPr>
      <t xml:space="preserve">-User should have not joined the program
</t>
    </r>
    <r>
      <rPr>
        <rFont val="Arial"/>
        <b/>
        <color theme="1"/>
      </rPr>
      <t xml:space="preserve">-User must have received the observation link
</t>
    </r>
    <r>
      <rPr>
        <rFont val="Arial"/>
        <color theme="1"/>
      </rPr>
      <t>-Observation should be without rubric</t>
    </r>
  </si>
  <si>
    <t>1. Click on the link or scan QR code of the observation
2. Click on start button on questionnaire page
3. Join program pop up will appear
4. Click on join program button
5. PII pop up appears
7. Check the checkbox on PII</t>
  </si>
  <si>
    <t>TC_629</t>
  </si>
  <si>
    <t>Verify when user clicks on share button on PII pop-up user will be taken back to add entity page and toast message appears on screen</t>
  </si>
  <si>
    <t>1. Click on observation tile on homepage and open observation
2. Click on Add {entity} button &amp; default added entity
3. Join program pop up will appear
4. Click on join program button
5. PII pop up appears
6. Check the checkbox on PII and click on share button</t>
  </si>
  <si>
    <r>
      <rPr>
        <rFont val="Arial"/>
        <color theme="1"/>
      </rPr>
      <t xml:space="preserve">-PII pop up should get closed
-Toast message should appear
</t>
    </r>
    <r>
      <rPr>
        <rFont val="Arial"/>
        <b/>
        <color theme="1"/>
      </rPr>
      <t xml:space="preserve">"You have joined this program successfully"
</t>
    </r>
    <r>
      <rPr>
        <rFont val="Arial"/>
        <color theme="1"/>
      </rPr>
      <t xml:space="preserve">-Toast message should appear only for 10 sec and then should get closed
</t>
    </r>
    <r>
      <rPr>
        <rFont val="Arial"/>
        <b/>
        <color rgb="FFB45F06"/>
      </rPr>
      <t>Note: QA should test flowise
1. First through Observation tile
2. Second through Links
3. Third through QR code</t>
    </r>
  </si>
  <si>
    <t>TC_630</t>
  </si>
  <si>
    <t>Verify when user clicks on do not share button on PII pop-up user will be taken back to add entity page and toast message appears on screen</t>
  </si>
  <si>
    <t>1. Click on observation tile on homepage and open observation
2. Click on Add {entity} button &amp; default added entity
3. Join program pop up will appear
4. Click on join program button
5. PII pop up appears 6. Click on do not share button</t>
  </si>
  <si>
    <r>
      <rPr>
        <rFont val="Arial"/>
        <color theme="1"/>
      </rPr>
      <t xml:space="preserve">-PII pop up should get closed
-Toast message should appear
</t>
    </r>
    <r>
      <rPr>
        <rFont val="Arial"/>
        <b/>
        <color theme="1"/>
      </rPr>
      <t xml:space="preserve">"You have joined this program successfully"
</t>
    </r>
    <r>
      <rPr>
        <rFont val="Arial"/>
        <color theme="1"/>
      </rPr>
      <t>-Toast message should appear only for 10 sec and then should get closed
N</t>
    </r>
    <r>
      <rPr>
        <rFont val="Arial"/>
        <b/>
        <color rgb="FFB45F06"/>
      </rPr>
      <t>ote: QA should test flowise
1. First through Observation tile
2. Second through Links
3. Third through QR code</t>
    </r>
  </si>
  <si>
    <t>TC_631</t>
  </si>
  <si>
    <r>
      <rPr>
        <rFont val="Arial"/>
        <color theme="1"/>
      </rPr>
      <t>-User should have not joined the program</t>
    </r>
    <r>
      <rPr>
        <rFont val="Arial"/>
        <b/>
        <color theme="1"/>
      </rPr>
      <t xml:space="preserve">
</t>
    </r>
    <r>
      <rPr>
        <rFont val="Arial"/>
        <color theme="1"/>
      </rPr>
      <t>-Observation should be with or without rubric</t>
    </r>
  </si>
  <si>
    <r>
      <rPr>
        <rFont val="Arial"/>
        <b/>
        <color theme="1"/>
      </rPr>
      <t>Scenario 1:</t>
    </r>
    <r>
      <rPr>
        <rFont val="Arial"/>
        <b/>
        <color theme="1"/>
      </rPr>
      <t xml:space="preserve">Verify when user clicks on the mobile back button, PII pop up will get closed
</t>
    </r>
    <r>
      <rPr>
        <rFont val="Arial"/>
        <b/>
        <color theme="1"/>
      </rPr>
      <t xml:space="preserve">Scenario 2: </t>
    </r>
    <r>
      <rPr>
        <rFont val="Arial"/>
        <b/>
        <color theme="1"/>
      </rPr>
      <t>Verify when user exits/kill the app, PII pop up will get closed</t>
    </r>
  </si>
  <si>
    <t>1. Click on observation tile on homepage and open observation
2. Click on Add {entity} button &amp; default added entity
3. Join program pop up will appear
4. Click on join program button
5. PII pop up will appear
6. Click on mobile back button/exit the app</t>
  </si>
  <si>
    <r>
      <rPr>
        <rFont val="Arial"/>
        <color theme="1"/>
      </rPr>
      <t xml:space="preserve">-PII pop up should get closed
</t>
    </r>
    <r>
      <rPr>
        <rFont val="Arial"/>
        <b/>
        <color theme="1"/>
      </rPr>
      <t xml:space="preserve">Scenario 1: </t>
    </r>
    <r>
      <rPr>
        <rFont val="Arial"/>
        <color theme="1"/>
      </rPr>
      <t xml:space="preserve">User will redirect to previous screen
</t>
    </r>
    <r>
      <rPr>
        <rFont val="Arial"/>
        <b/>
        <color theme="1"/>
      </rPr>
      <t>Scenario 2:</t>
    </r>
    <r>
      <rPr>
        <rFont val="Arial"/>
        <color theme="1"/>
      </rPr>
      <t xml:space="preserve"> User will redirect to mobile home screen</t>
    </r>
  </si>
  <si>
    <t>TC_632</t>
  </si>
  <si>
    <r>
      <rPr>
        <rFont val="Arial"/>
        <color theme="1"/>
      </rPr>
      <t xml:space="preserve">-User should have not joined the program
</t>
    </r>
    <r>
      <rPr>
        <rFont val="Arial"/>
        <b/>
        <color theme="1"/>
      </rPr>
      <t xml:space="preserve">-User must have received the observation link
</t>
    </r>
    <r>
      <rPr>
        <rFont val="Arial"/>
        <color theme="1"/>
      </rPr>
      <t>-Observation should be with rubric</t>
    </r>
  </si>
  <si>
    <r>
      <rPr>
        <rFont val="Arial"/>
        <b/>
        <color theme="1"/>
      </rPr>
      <t>Scenario 1:</t>
    </r>
    <r>
      <rPr>
        <rFont val="Arial"/>
        <b/>
        <color theme="1"/>
      </rPr>
      <t xml:space="preserve">Verify when user clicks on the mobile back button, PII pop up will get closed
</t>
    </r>
    <r>
      <rPr>
        <rFont val="Arial"/>
        <b/>
        <color theme="1"/>
      </rPr>
      <t xml:space="preserve">Scenario 2: </t>
    </r>
    <r>
      <rPr>
        <rFont val="Arial"/>
        <b/>
        <color theme="1"/>
      </rPr>
      <t>Verify when user exits/kill the app, PII pop up will get closed</t>
    </r>
  </si>
  <si>
    <t>1. Click on the link or scan QR code of the observation
2. Click on any domain on domain page
3. Click on Add {entity} button &amp; default added entity
4. Join program pop up will appear
5. Click on join program button
6. PII pop up will appear
7. Click on mobile back button/exit the app</t>
  </si>
  <si>
    <r>
      <rPr>
        <rFont val="Arial"/>
        <color theme="1"/>
      </rPr>
      <t xml:space="preserve">-PII pop up should get closed
</t>
    </r>
    <r>
      <rPr>
        <rFont val="Arial"/>
        <b/>
        <color theme="1"/>
      </rPr>
      <t>Scenario 1:</t>
    </r>
    <r>
      <rPr>
        <rFont val="Arial"/>
        <color theme="1"/>
      </rPr>
      <t xml:space="preserve"> User will redirect to previous screen
</t>
    </r>
    <r>
      <rPr>
        <rFont val="Arial"/>
        <b/>
        <color theme="1"/>
      </rPr>
      <t xml:space="preserve">
Scenario 2:</t>
    </r>
    <r>
      <rPr>
        <rFont val="Arial"/>
        <color theme="1"/>
      </rPr>
      <t xml:space="preserve"> User will redirect to mobile home screen</t>
    </r>
  </si>
  <si>
    <t>TC_633</t>
  </si>
  <si>
    <r>
      <rPr>
        <rFont val="Arial"/>
        <color theme="1"/>
      </rPr>
      <t xml:space="preserve">-User should have not joined the program
</t>
    </r>
    <r>
      <rPr>
        <rFont val="Arial"/>
        <b/>
        <color theme="1"/>
      </rPr>
      <t xml:space="preserve">-User must have received the observation link
</t>
    </r>
    <r>
      <rPr>
        <rFont val="Arial"/>
        <color theme="1"/>
      </rPr>
      <t>-Observation should be without rubric</t>
    </r>
  </si>
  <si>
    <r>
      <rPr>
        <rFont val="Arial"/>
        <b/>
        <color theme="1"/>
      </rPr>
      <t>Scenario 1:</t>
    </r>
    <r>
      <rPr>
        <rFont val="Arial"/>
        <b/>
        <color theme="1"/>
      </rPr>
      <t xml:space="preserve">Verify when user clicks on the mobile back button, PII pop up will get closed
</t>
    </r>
    <r>
      <rPr>
        <rFont val="Arial"/>
        <b/>
        <color theme="1"/>
      </rPr>
      <t xml:space="preserve">Scenario 2: </t>
    </r>
    <r>
      <rPr>
        <rFont val="Arial"/>
        <b/>
        <color theme="1"/>
      </rPr>
      <t>Verify when user exits/kill the app, PII pop up will get closed</t>
    </r>
  </si>
  <si>
    <t>1. Click on the link or scan QR code of the observation
2. Click on start button on questionnaire page
3. Join program pop up will appear
4. Click on join program button
5. PII pop up will appear
6. Click on mobile back button/exit the app</t>
  </si>
  <si>
    <r>
      <rPr>
        <rFont val="Arial"/>
        <color theme="1"/>
      </rPr>
      <t xml:space="preserve">-PII pop up should get closed
</t>
    </r>
    <r>
      <rPr>
        <rFont val="Arial"/>
        <b/>
        <color theme="1"/>
      </rPr>
      <t xml:space="preserve">Scenario 1: </t>
    </r>
    <r>
      <rPr>
        <rFont val="Arial"/>
        <color theme="1"/>
      </rPr>
      <t xml:space="preserve">User will redirect to previous screen
</t>
    </r>
    <r>
      <rPr>
        <rFont val="Arial"/>
        <b/>
        <color theme="1"/>
      </rPr>
      <t xml:space="preserve">Scenario 2: </t>
    </r>
    <r>
      <rPr>
        <rFont val="Arial"/>
        <color theme="1"/>
      </rPr>
      <t>User will redirect to mobile home screen</t>
    </r>
  </si>
  <si>
    <t>TC_634</t>
  </si>
  <si>
    <r>
      <rPr>
        <rFont val="Arial"/>
        <color theme="1"/>
      </rPr>
      <t>-User should have joined the program</t>
    </r>
    <r>
      <rPr>
        <rFont val="Arial"/>
        <b/>
        <color theme="1"/>
      </rPr>
      <t xml:space="preserve">
</t>
    </r>
    <r>
      <rPr>
        <rFont val="Arial"/>
        <color theme="1"/>
      </rPr>
      <t>-Observation should be with or without rubric</t>
    </r>
  </si>
  <si>
    <t>Verify when user clicks on same observation in the observation tile then PII pop up will appear without asking join the program again</t>
  </si>
  <si>
    <t>1. Click on observation tile on homepage and open observation
2. Click on Add {entity} button &amp; default added entity
3. Join program pop up will appear
4. Click on join program button
5. PII pop up will appear
6. Click on mobile back button/exit the app
7. Open same observation again</t>
  </si>
  <si>
    <t>-PII pop up should appear
-Join program pop up should not appear again</t>
  </si>
  <si>
    <t>TC_635</t>
  </si>
  <si>
    <r>
      <rPr>
        <rFont val="Arial"/>
        <color theme="1"/>
      </rPr>
      <t xml:space="preserve">-User should have joined the program
</t>
    </r>
    <r>
      <rPr>
        <rFont val="Arial"/>
        <b/>
        <color theme="1"/>
      </rPr>
      <t xml:space="preserve">-User must have received the observation link
</t>
    </r>
    <r>
      <rPr>
        <rFont val="Arial"/>
        <color theme="1"/>
      </rPr>
      <t>-Observation should be with rubric</t>
    </r>
  </si>
  <si>
    <t>Verify when user clicks on same observation link then PII pop up will appear without asking join the program again</t>
  </si>
  <si>
    <t>1. Click on the link or scan QR code of the observation
2. Click on any domain on domain page
3. Click on Add {entity} button &amp; default added entity
4. Join program pop up will appear
5. Click on join program button
6. PII pop up will appear
7. Click on mobile back button/exit the app
8. Open same observation again</t>
  </si>
  <si>
    <t>TC_636</t>
  </si>
  <si>
    <r>
      <rPr>
        <rFont val="Arial"/>
        <color theme="1"/>
      </rPr>
      <t xml:space="preserve">-User should have joined the program
</t>
    </r>
    <r>
      <rPr>
        <rFont val="Arial"/>
        <b/>
        <color theme="1"/>
      </rPr>
      <t xml:space="preserve">-User must have received the observation link
</t>
    </r>
    <r>
      <rPr>
        <rFont val="Arial"/>
        <color theme="1"/>
      </rPr>
      <t>-Observation should be without rubric</t>
    </r>
  </si>
  <si>
    <t>1. Click on the link or scan QR code of the observation
2. Click on start button questionnaire page
3. Join program pop up will appear
4. Click on join program button
5. PII pop up will appear
6. Click on mobile back button/exit the app
7. Open same observation again</t>
  </si>
  <si>
    <t>TC_637</t>
  </si>
  <si>
    <r>
      <rPr>
        <rFont val="Arial"/>
        <color theme="1"/>
      </rPr>
      <t>-User should joined the program</t>
    </r>
    <r>
      <rPr>
        <rFont val="Arial"/>
        <b/>
        <color theme="1"/>
      </rPr>
      <t xml:space="preserve">
</t>
    </r>
    <r>
      <rPr>
        <rFont val="Arial"/>
        <color theme="1"/>
      </rPr>
      <t xml:space="preserve">-Observation should be with/without rubric
</t>
    </r>
    <r>
      <rPr>
        <rFont val="Arial"/>
        <b/>
        <color theme="1"/>
      </rPr>
      <t>-User should have given consent for PII</t>
    </r>
  </si>
  <si>
    <t>Verify when user clicks on same observation in the observation tile then join program and PII pop up will not appear again</t>
  </si>
  <si>
    <t>1. Open same observation again
2. Observe</t>
  </si>
  <si>
    <t>-Join program pop up should not appear again
-PII pop up should not appear
-User should be able to access resources directly</t>
  </si>
  <si>
    <t>TC_638</t>
  </si>
  <si>
    <r>
      <rPr>
        <rFont val="Arial"/>
        <color theme="1"/>
      </rPr>
      <t>-User should joined the program</t>
    </r>
    <r>
      <rPr>
        <rFont val="Arial"/>
        <b/>
        <color theme="1"/>
      </rPr>
      <t xml:space="preserve">
</t>
    </r>
    <r>
      <rPr>
        <rFont val="Arial"/>
        <color theme="1"/>
      </rPr>
      <t xml:space="preserve">-Observation should be with rubric
</t>
    </r>
    <r>
      <rPr>
        <rFont val="Arial"/>
        <b/>
        <color theme="1"/>
      </rPr>
      <t>-User should have given consent for PII</t>
    </r>
  </si>
  <si>
    <t>Verify when user clicks on same observation link then join program and PII pop up will not appear again</t>
  </si>
  <si>
    <t>1. Click on same observation link again
2. Observe</t>
  </si>
  <si>
    <t>TC_639</t>
  </si>
  <si>
    <r>
      <rPr>
        <rFont val="Arial"/>
        <color theme="1"/>
      </rPr>
      <t>-User should joined the program</t>
    </r>
    <r>
      <rPr>
        <rFont val="Arial"/>
        <b/>
        <color theme="1"/>
      </rPr>
      <t xml:space="preserve">
</t>
    </r>
    <r>
      <rPr>
        <rFont val="Arial"/>
        <color theme="1"/>
      </rPr>
      <t xml:space="preserve">-Observation should be without rubric
</t>
    </r>
    <r>
      <rPr>
        <rFont val="Arial"/>
        <b/>
        <color theme="1"/>
      </rPr>
      <t>-User should have given consent for PII</t>
    </r>
  </si>
  <si>
    <t>TC_640</t>
  </si>
  <si>
    <t>-User should select an observation which has project mapped to it
EX:- multiple domain and multiple criteria-2 observation
-User should have joined the program</t>
  </si>
  <si>
    <t>Verify when user clicks on suggested projects of an observation, join program pop up and PII pop up will not appear</t>
  </si>
  <si>
    <t>1. Click on observation tile on homepage and open observation
2. Click on Add {entity} button &amp; default added entity
3. Join program pop up will appear
4. Click on join program button
5. PII pop up will appear
6. Click on share or do not share
7. Start observation and submit the responses
8. Go to reports tile
9. Click on submit observation
10. Scroll down 
11. Click on click here to improve button
12. Click on suggested project</t>
  </si>
  <si>
    <t>-User should be able to start the project
-Join program pop up should not appear
-PII pop up should not appear</t>
  </si>
  <si>
    <t>TC_641</t>
  </si>
  <si>
    <t>-User should select observation led imp.
-User should have joined the program.
-User should have submitted the observation</t>
  </si>
  <si>
    <t>Verify the PII data captured for suggested projects(i.e.,Observation led improvement) will be same as that of Observation consumed</t>
  </si>
  <si>
    <t>1. Click on observation tile on homepage and open observation
2. Click on Add {entity} button &amp; default added entity
3. Join program pop up will appear
4. Click on join program button
5. PII pop up will appear
6. Click on share or do not share
7. Start observation and submit the responses
8. Go to reports tile
9. Click on submit observation
10. Scroll down 11. Click on click here to improve button
12. Click on suggested project
13. Observe 14. On PD check for same project and request for reports.
15. Observe UDR CSV</t>
  </si>
  <si>
    <t>- Observation led imp report should be available.
- The PII captured for the suggested project should be same as that of the consent given for the observation.</t>
  </si>
  <si>
    <t>TC_642</t>
  </si>
  <si>
    <t>Verify that lengthy Program name with different languages(English, Telugu,Tamil,Hindi...)are showing up properly in the Join program popup</t>
  </si>
  <si>
    <t>-Program name with different languages should appear correctly in Join program popup.
-Program name with lengthy characters should appear properly in the Join program popup</t>
  </si>
  <si>
    <t>TC_643</t>
  </si>
  <si>
    <r>
      <rPr>
        <rFont val="Arial"/>
        <color theme="1"/>
      </rPr>
      <t xml:space="preserve">To verify, User should </t>
    </r>
    <r>
      <rPr>
        <rFont val="Arial"/>
        <b/>
        <color theme="1"/>
      </rPr>
      <t>NOT</t>
    </r>
    <r>
      <rPr>
        <rFont val="Arial"/>
        <color theme="1"/>
      </rPr>
      <t xml:space="preserve"> see Join program pop up while accessing the programs and resources attached to a program</t>
    </r>
  </si>
  <si>
    <t>1. Click on Programs tile on homepage
2. Try accessing the program which has rolled out before PII</t>
  </si>
  <si>
    <r>
      <rPr>
        <rFont val="Arial"/>
        <color theme="1"/>
      </rPr>
      <t xml:space="preserve">-User can access the resources directly
-User should NOT see Join program pop up
-User should not see Graphs data in Program dashboard
</t>
    </r>
    <r>
      <rPr>
        <rFont val="Arial"/>
        <b/>
        <color theme="1"/>
      </rPr>
      <t>QA needs to test all the scenarios which has been mentioned in Pre conditions</t>
    </r>
  </si>
  <si>
    <t>TC_644</t>
  </si>
  <si>
    <t>-User is using older version on the app (Apart from 6.0)
-User is accessing the previously mapped programs (old programs)
-User is using the new version i,e 6.0
-User is accessing the previously mapped programs (old programs)
-User is using older version on the app (Apart from 6.0)
-User us accessing new programs which has PII features</t>
  </si>
  <si>
    <r>
      <rPr>
        <rFont val="Arial"/>
        <color theme="1"/>
      </rPr>
      <t xml:space="preserve">To verify, User should </t>
    </r>
    <r>
      <rPr>
        <rFont val="Arial"/>
        <color theme="1"/>
      </rPr>
      <t>NOT</t>
    </r>
    <r>
      <rPr>
        <rFont val="Arial"/>
        <color theme="1"/>
      </rPr>
      <t xml:space="preserve"> see </t>
    </r>
    <r>
      <rPr>
        <rFont val="Arial"/>
        <color theme="1"/>
      </rPr>
      <t>PII consent</t>
    </r>
    <r>
      <rPr>
        <rFont val="Arial"/>
        <color theme="1"/>
      </rPr>
      <t xml:space="preserve"> pop up while accessing resources</t>
    </r>
  </si>
  <si>
    <t>1. Login to the app (Old &amp; new version)
2. Click on Programs tile /Observations tile 3. Open resource (old &amp; new)
4. Click on the resources 5. Observe the Join program pop up followed by PII pop up</t>
  </si>
  <si>
    <r>
      <rPr>
        <rFont val="Arial"/>
        <color theme="1"/>
      </rPr>
      <t xml:space="preserve">PII pop up should NOT show
</t>
    </r>
    <r>
      <rPr>
        <rFont val="Arial"/>
        <color rgb="FFFF0000"/>
      </rPr>
      <t>QA needs to test for all the 3 pre conditions</t>
    </r>
  </si>
  <si>
    <t>TC_645</t>
  </si>
  <si>
    <t>-User should have joined the program before the PII feature rolled out
-User is using older version of app (for eg - 5.1, 5.0 ...)</t>
  </si>
  <si>
    <t>1. Login to the app (Older version)
2. Click on program tile
3. Try accessing the program and resources mapped to it</t>
  </si>
  <si>
    <t>-User should be able to access all the resources mapped to a program
-Join program pop up should NOT show up</t>
  </si>
  <si>
    <t>TC_646</t>
  </si>
  <si>
    <t>To verify, user should able to fill &amp; submit the observation form</t>
  </si>
  <si>
    <t>1. Login to the app (Older version)
2. Click on Observation tile/Program tile
3. Try accessing observation</t>
  </si>
  <si>
    <t>User should NOT see any Join program pop up, PII pop up
-User should be able to fill the form
-User should be able to save &amp; submit the form</t>
  </si>
  <si>
    <t>TC_647</t>
  </si>
  <si>
    <t>-Observation with/without rubric
-User should have not joined the program</t>
  </si>
  <si>
    <t>1. Click on observation tile under browse other categories section and open observation
2. Click on Add {entity} button &amp; default added entity</t>
  </si>
  <si>
    <t>TC_648</t>
  </si>
  <si>
    <t>-Observation without rubric
-User should have not joined the program
-User must have received the observation link / QR code</t>
  </si>
  <si>
    <t>TC_649</t>
  </si>
  <si>
    <t>-Observation with rubric
-User should have not joined the program
-User must have received the observation link / QR code</t>
  </si>
  <si>
    <t>TC_650</t>
  </si>
  <si>
    <t>1. Click on observation tile under browse other categories section and open observation
2. Click on Add {entity} button &amp; default added entity
3. Join program pop up will appear
4. Click anywhere on the screen (including back button) other than pop up</t>
  </si>
  <si>
    <t>TC_651</t>
  </si>
  <si>
    <r>
      <rPr>
        <rFont val="Arial"/>
        <color theme="1"/>
      </rPr>
      <t xml:space="preserve">-User should have not joined the program
</t>
    </r>
    <r>
      <rPr>
        <rFont val="Arial"/>
        <b/>
        <color theme="1"/>
      </rPr>
      <t>-User must have received the observation link / QR code
-Observation should be with / without rubric</t>
    </r>
  </si>
  <si>
    <t>TC_652</t>
  </si>
  <si>
    <r>
      <rPr>
        <rFont val="Arial"/>
        <color theme="1"/>
      </rPr>
      <t xml:space="preserve">-User should have not joined the program
</t>
    </r>
    <r>
      <rPr>
        <rFont val="Arial"/>
        <b/>
        <color theme="1"/>
      </rPr>
      <t>-User must have received the observation link
-Observation should be without rubric</t>
    </r>
  </si>
  <si>
    <t>1. Click on the link or scan QR code of the observation
2. Click on start button on the questionnaire page
3. Join program pop up will appear
4. Click anywhere on the screen (including back button) other than pop up</t>
  </si>
  <si>
    <t>-Join program pop up should get closed</t>
  </si>
  <si>
    <t>TC_653</t>
  </si>
  <si>
    <t>1. Click on observation tile under browse other categories section and open observation
2. Click on Add {entity} button &amp; default added entity
3. Join program pop up will appear
4. Click on join program button
5. On the PII pop up click on do not share or share button
6. Go to programs tile</t>
  </si>
  <si>
    <r>
      <rPr>
        <rFont val="Arial"/>
        <color theme="1"/>
      </rPr>
      <t xml:space="preserve">-Joined program name should get reflected in program listing page
</t>
    </r>
    <r>
      <rPr>
        <rFont val="Arial"/>
        <b/>
        <color rgb="FFFF0000"/>
      </rPr>
      <t>NOTE: User should test this for QR code and for links</t>
    </r>
  </si>
  <si>
    <t>TC_654</t>
  </si>
  <si>
    <r>
      <rPr>
        <rFont val="Arial"/>
        <color theme="1"/>
      </rPr>
      <t>-Observation with rubric or without rubric
-User should have not joined the program</t>
    </r>
    <r>
      <rPr>
        <rFont val="Arial"/>
        <b/>
        <color theme="1"/>
      </rPr>
      <t xml:space="preserve">
</t>
    </r>
    <r>
      <rPr>
        <rFont val="Arial"/>
        <color theme="1"/>
      </rPr>
      <t>-Observation should be with or without rubric</t>
    </r>
  </si>
  <si>
    <t>1. Click on observation tile under browse other categories section and open observation
2. Click on Add {entity} button &amp; default added entity
3. Join program pop up will appear
4. Click on join program button</t>
  </si>
  <si>
    <t>TC_655</t>
  </si>
  <si>
    <r>
      <rPr>
        <rFont val="Arial"/>
        <color theme="1"/>
      </rPr>
      <t xml:space="preserve">-User should have not joined the program
</t>
    </r>
    <r>
      <rPr>
        <rFont val="Arial"/>
        <b/>
        <color theme="1"/>
      </rPr>
      <t xml:space="preserve">-User must have received the observation link
</t>
    </r>
    <r>
      <rPr>
        <rFont val="Arial"/>
        <color theme="1"/>
      </rPr>
      <t>-Observation should be with rubric</t>
    </r>
  </si>
  <si>
    <t>TC_656</t>
  </si>
  <si>
    <r>
      <rPr>
        <rFont val="Arial"/>
        <color theme="1"/>
      </rPr>
      <t xml:space="preserve">-User should have not joined the program
</t>
    </r>
    <r>
      <rPr>
        <rFont val="Arial"/>
        <b/>
        <color theme="1"/>
      </rPr>
      <t xml:space="preserve">-User must have received the observation link
</t>
    </r>
    <r>
      <rPr>
        <rFont val="Arial"/>
        <color theme="1"/>
      </rPr>
      <t>-Observation should be without rubric</t>
    </r>
  </si>
  <si>
    <t>TC_657</t>
  </si>
  <si>
    <t>-Observation with rubric or without rubric
-User should have not joined the program
-Observation should be with or without rubric</t>
  </si>
  <si>
    <t>1. Click on observation tile under browse other categories section and open observation
2. Click on Add {entity} button &amp; default added entity
3. Join program pop up will appear
4. Click on join program button
5. PII pop up appears
7. Check the checkbox on PII</t>
  </si>
  <si>
    <t>TC_658</t>
  </si>
  <si>
    <r>
      <rPr>
        <rFont val="Arial"/>
        <color theme="1"/>
      </rPr>
      <t xml:space="preserve">-User should have not joined the program
</t>
    </r>
    <r>
      <rPr>
        <rFont val="Arial"/>
        <b/>
        <color theme="1"/>
      </rPr>
      <t xml:space="preserve">-User must have received the observation link
</t>
    </r>
    <r>
      <rPr>
        <rFont val="Arial"/>
        <color theme="1"/>
      </rPr>
      <t>-Observation should be with rubric</t>
    </r>
  </si>
  <si>
    <t>TC_659</t>
  </si>
  <si>
    <r>
      <rPr>
        <rFont val="Arial"/>
        <color theme="1"/>
      </rPr>
      <t xml:space="preserve">-User should have not joined the program
</t>
    </r>
    <r>
      <rPr>
        <rFont val="Arial"/>
        <b/>
        <color theme="1"/>
      </rPr>
      <t xml:space="preserve">-User must have received the observation link
</t>
    </r>
    <r>
      <rPr>
        <rFont val="Arial"/>
        <color theme="1"/>
      </rPr>
      <t>-Observation should be without rubric</t>
    </r>
  </si>
  <si>
    <t>TC_660</t>
  </si>
  <si>
    <t>1. Click on observation tile under browse other categories section and open observation
2. Click on Add {entity} button &amp; default added entity
3. Join program pop up will appear
4. Click on join program button
5. PII pop up appears
6. Check the checkbox on PII and click on share button</t>
  </si>
  <si>
    <r>
      <rPr>
        <rFont val="Arial"/>
        <color theme="1"/>
      </rPr>
      <t xml:space="preserve">-PII pop up should get closed
-Toast message should appear
</t>
    </r>
    <r>
      <rPr>
        <rFont val="Arial"/>
        <b/>
        <color theme="1"/>
      </rPr>
      <t xml:space="preserve">"You have joined this program successfully"
</t>
    </r>
    <r>
      <rPr>
        <rFont val="Arial"/>
        <color theme="1"/>
      </rPr>
      <t>-Toast message should appear only for 10 sec and then should get closed
No</t>
    </r>
    <r>
      <rPr>
        <rFont val="Arial"/>
        <b/>
        <color rgb="FFB45F06"/>
      </rPr>
      <t>te: QA should test flowise
1. First through Observation tile
2. Second through Links
3. Third through QR code</t>
    </r>
  </si>
  <si>
    <t>TC_661</t>
  </si>
  <si>
    <t>1. Click on observation tile under browse other categories section and open observation
2. Click on Add {entity} button &amp; default added entity
3. Join program pop up will appear
4. Click on join program button
5. PII pop up appears 6. Click on do not share button</t>
  </si>
  <si>
    <r>
      <rPr>
        <rFont val="Arial"/>
        <color theme="1"/>
      </rPr>
      <t xml:space="preserve">-PII pop up should get closed
-Toast message should appear
</t>
    </r>
    <r>
      <rPr>
        <rFont val="Arial"/>
        <b/>
        <color theme="1"/>
      </rPr>
      <t xml:space="preserve">"You have joined this program successfully"
</t>
    </r>
    <r>
      <rPr>
        <rFont val="Arial"/>
        <color theme="1"/>
      </rPr>
      <t>-Toast message should appear only for 10 sec and then should get closed
Not</t>
    </r>
    <r>
      <rPr>
        <rFont val="Arial"/>
        <b/>
        <color rgb="FFB45F06"/>
      </rPr>
      <t>e: QA should test flowise
1. First through observation tile
2. Second through Links
3. Third through QR code</t>
    </r>
  </si>
  <si>
    <t>TC_662</t>
  </si>
  <si>
    <r>
      <rPr>
        <rFont val="Arial"/>
        <color theme="1"/>
      </rPr>
      <t>-Observation with rubric or without rubric
-User should have not joined the program</t>
    </r>
    <r>
      <rPr>
        <rFont val="Arial"/>
        <b/>
        <color theme="1"/>
      </rPr>
      <t xml:space="preserve">
</t>
    </r>
    <r>
      <rPr>
        <rFont val="Arial"/>
        <color theme="1"/>
      </rPr>
      <t>-Observation should be with or without rubric</t>
    </r>
  </si>
  <si>
    <r>
      <rPr>
        <rFont val="Arial"/>
        <b/>
        <color theme="1"/>
      </rPr>
      <t>Scenario 1:</t>
    </r>
    <r>
      <rPr>
        <rFont val="Arial"/>
        <b/>
        <color theme="1"/>
      </rPr>
      <t xml:space="preserve">Verify when user clicks on the mobile back button, PII pop up will get closed
</t>
    </r>
    <r>
      <rPr>
        <rFont val="Arial"/>
        <b/>
        <color theme="1"/>
      </rPr>
      <t xml:space="preserve">Scenario 2: </t>
    </r>
    <r>
      <rPr>
        <rFont val="Arial"/>
        <b/>
        <color theme="1"/>
      </rPr>
      <t>Verify when user exits/kill the app, PII pop up will get closed</t>
    </r>
  </si>
  <si>
    <t>1. Click on observation tile under browse other categories section and open observation
2. Click on Add {entity} button &amp; default added entity
3. Join program pop up will appear
4. Click on join program button
5. PII pop up will appear
6. Click on mobile back button/exit the app</t>
  </si>
  <si>
    <r>
      <rPr>
        <rFont val="Arial"/>
        <color theme="1"/>
      </rPr>
      <t xml:space="preserve">-PII pop up should get closed
</t>
    </r>
    <r>
      <rPr>
        <rFont val="Arial"/>
        <b/>
        <color theme="1"/>
      </rPr>
      <t>Scenario 1: U</t>
    </r>
    <r>
      <rPr>
        <rFont val="Arial"/>
        <color theme="1"/>
      </rPr>
      <t>ser will redirect to previous screen
S</t>
    </r>
    <r>
      <rPr>
        <rFont val="Arial"/>
        <b/>
        <color theme="1"/>
      </rPr>
      <t xml:space="preserve">cenario 2: </t>
    </r>
    <r>
      <rPr>
        <rFont val="Arial"/>
        <color theme="1"/>
      </rPr>
      <t>User will redirect to mobile home screen</t>
    </r>
  </si>
  <si>
    <t>TC_663</t>
  </si>
  <si>
    <r>
      <rPr>
        <rFont val="Arial"/>
        <color theme="1"/>
      </rPr>
      <t xml:space="preserve">-User should have not joined the program
</t>
    </r>
    <r>
      <rPr>
        <rFont val="Arial"/>
        <b/>
        <color theme="1"/>
      </rPr>
      <t xml:space="preserve">-User must have received the observation link
</t>
    </r>
    <r>
      <rPr>
        <rFont val="Arial"/>
        <color theme="1"/>
      </rPr>
      <t>-Observation should be with rubric</t>
    </r>
  </si>
  <si>
    <r>
      <rPr>
        <rFont val="Arial"/>
        <b/>
        <color theme="1"/>
      </rPr>
      <t>Scenario 1:</t>
    </r>
    <r>
      <rPr>
        <rFont val="Arial"/>
        <b/>
        <color theme="1"/>
      </rPr>
      <t xml:space="preserve">Verify when user clicks on the mobile back button, PII pop up will get closed
</t>
    </r>
    <r>
      <rPr>
        <rFont val="Arial"/>
        <b/>
        <color theme="1"/>
      </rPr>
      <t xml:space="preserve">Scenario 2: </t>
    </r>
    <r>
      <rPr>
        <rFont val="Arial"/>
        <b/>
        <color theme="1"/>
      </rPr>
      <t>Verify when user exits/kill the app, PII pop up will get closed</t>
    </r>
  </si>
  <si>
    <r>
      <rPr>
        <rFont val="Arial"/>
        <color theme="1"/>
      </rPr>
      <t xml:space="preserve">-PII pop up should get closed
</t>
    </r>
    <r>
      <rPr>
        <rFont val="Arial"/>
        <b/>
        <color theme="1"/>
      </rPr>
      <t>Scenario 1: U</t>
    </r>
    <r>
      <rPr>
        <rFont val="Arial"/>
        <color theme="1"/>
      </rPr>
      <t>ser will redirect to previous screen
S</t>
    </r>
    <r>
      <rPr>
        <rFont val="Arial"/>
        <b/>
        <color theme="1"/>
      </rPr>
      <t>cenario 2: U</t>
    </r>
    <r>
      <rPr>
        <rFont val="Arial"/>
        <color theme="1"/>
      </rPr>
      <t>ser will redirect to mobile home screen</t>
    </r>
  </si>
  <si>
    <t>TC_664</t>
  </si>
  <si>
    <r>
      <rPr>
        <rFont val="Arial"/>
        <color theme="1"/>
      </rPr>
      <t xml:space="preserve">-User should have not joined the program
</t>
    </r>
    <r>
      <rPr>
        <rFont val="Arial"/>
        <b/>
        <color theme="1"/>
      </rPr>
      <t xml:space="preserve">-User must have received the observation link
</t>
    </r>
    <r>
      <rPr>
        <rFont val="Arial"/>
        <color theme="1"/>
      </rPr>
      <t>-Observation should be without rubric</t>
    </r>
  </si>
  <si>
    <r>
      <rPr>
        <rFont val="Arial"/>
        <b/>
        <color theme="1"/>
      </rPr>
      <t>Scenario 1:</t>
    </r>
    <r>
      <rPr>
        <rFont val="Arial"/>
        <b/>
        <color theme="1"/>
      </rPr>
      <t xml:space="preserve">Verify when user clicks on the mobile back button, PII pop up will get closed
</t>
    </r>
    <r>
      <rPr>
        <rFont val="Arial"/>
        <b/>
        <color theme="1"/>
      </rPr>
      <t xml:space="preserve">Scenario 2: </t>
    </r>
    <r>
      <rPr>
        <rFont val="Arial"/>
        <b/>
        <color theme="1"/>
      </rPr>
      <t>Verify when user exits/kill the app, PII pop up will get closed</t>
    </r>
  </si>
  <si>
    <r>
      <rPr>
        <rFont val="Arial"/>
        <color theme="1"/>
      </rPr>
      <t xml:space="preserve">-PII pop up should get closed
</t>
    </r>
    <r>
      <rPr>
        <rFont val="Arial"/>
        <b/>
        <color theme="1"/>
      </rPr>
      <t>Scenario 1: Us</t>
    </r>
    <r>
      <rPr>
        <rFont val="Arial"/>
        <color theme="1"/>
      </rPr>
      <t>er will redirect to previous screen
Sc</t>
    </r>
    <r>
      <rPr>
        <rFont val="Arial"/>
        <b/>
        <color theme="1"/>
      </rPr>
      <t>enario 2: Us</t>
    </r>
    <r>
      <rPr>
        <rFont val="Arial"/>
        <color theme="1"/>
      </rPr>
      <t>er will redirect to mobile home screen</t>
    </r>
  </si>
  <si>
    <t>TC_665</t>
  </si>
  <si>
    <r>
      <rPr>
        <rFont val="Arial"/>
        <color theme="1"/>
      </rPr>
      <t>-Observation with rubric or without rubric
-User should have joined the program</t>
    </r>
    <r>
      <rPr>
        <rFont val="Arial"/>
        <b/>
        <color theme="1"/>
      </rPr>
      <t xml:space="preserve">
</t>
    </r>
    <r>
      <rPr>
        <rFont val="Arial"/>
        <color theme="1"/>
      </rPr>
      <t>-Observation should be with or without rubric</t>
    </r>
  </si>
  <si>
    <t>1. Click on observation tile under browse other categories section and open observation
2. Click on Add {entity} button &amp; default added entity
3. Join program pop up will appear
4. Click on join program button
5. PII pop up will appear
6. Click on mobile back button/exit the app
7. Open same observation again</t>
  </si>
  <si>
    <t>TC_666</t>
  </si>
  <si>
    <r>
      <rPr>
        <rFont val="Arial"/>
        <color theme="1"/>
      </rPr>
      <t xml:space="preserve">-User should have joined the program
</t>
    </r>
    <r>
      <rPr>
        <rFont val="Arial"/>
        <b/>
        <color theme="1"/>
      </rPr>
      <t xml:space="preserve">-User must have received the observation link
</t>
    </r>
    <r>
      <rPr>
        <rFont val="Arial"/>
        <color theme="1"/>
      </rPr>
      <t>-Observation should be with rubric</t>
    </r>
  </si>
  <si>
    <t>TC_667</t>
  </si>
  <si>
    <r>
      <rPr>
        <rFont val="Arial"/>
        <color theme="1"/>
      </rPr>
      <t xml:space="preserve">-User should have joined the program
</t>
    </r>
    <r>
      <rPr>
        <rFont val="Arial"/>
        <b/>
        <color theme="1"/>
      </rPr>
      <t xml:space="preserve">-User must have received the observation link
</t>
    </r>
    <r>
      <rPr>
        <rFont val="Arial"/>
        <color theme="1"/>
      </rPr>
      <t>-Observation should be without rubric</t>
    </r>
  </si>
  <si>
    <t>TC_668</t>
  </si>
  <si>
    <r>
      <rPr>
        <rFont val="Arial"/>
        <color theme="1"/>
      </rPr>
      <t>-User should joined the program</t>
    </r>
    <r>
      <rPr>
        <rFont val="Arial"/>
        <b/>
        <color theme="1"/>
      </rPr>
      <t xml:space="preserve">
</t>
    </r>
    <r>
      <rPr>
        <rFont val="Arial"/>
        <color theme="1"/>
      </rPr>
      <t xml:space="preserve">-Observation should be with/without rubric
</t>
    </r>
    <r>
      <rPr>
        <rFont val="Arial"/>
        <b/>
        <color theme="1"/>
      </rPr>
      <t>-User should have given consent for PII</t>
    </r>
  </si>
  <si>
    <t>TC_669</t>
  </si>
  <si>
    <r>
      <rPr>
        <rFont val="Arial"/>
        <color theme="1"/>
      </rPr>
      <t>-User should joined the program</t>
    </r>
    <r>
      <rPr>
        <rFont val="Arial"/>
        <b/>
        <color theme="1"/>
      </rPr>
      <t xml:space="preserve">
</t>
    </r>
    <r>
      <rPr>
        <rFont val="Arial"/>
        <color theme="1"/>
      </rPr>
      <t xml:space="preserve">-Observation should be with rubric
</t>
    </r>
    <r>
      <rPr>
        <rFont val="Arial"/>
        <b/>
        <color theme="1"/>
      </rPr>
      <t>-User should have given consent for PII</t>
    </r>
  </si>
  <si>
    <t>TC_670</t>
  </si>
  <si>
    <r>
      <rPr>
        <rFont val="Arial"/>
        <color theme="1"/>
      </rPr>
      <t>-User should joined the program</t>
    </r>
    <r>
      <rPr>
        <rFont val="Arial"/>
        <b/>
        <color theme="1"/>
      </rPr>
      <t xml:space="preserve">
</t>
    </r>
    <r>
      <rPr>
        <rFont val="Arial"/>
        <color theme="1"/>
      </rPr>
      <t xml:space="preserve">-Observation should be without rubric
</t>
    </r>
    <r>
      <rPr>
        <rFont val="Arial"/>
        <b/>
        <color theme="1"/>
      </rPr>
      <t>-User should have given consent for PII</t>
    </r>
  </si>
  <si>
    <t>TC_671</t>
  </si>
  <si>
    <t>1. Click on observation tile under browse other categories section and open observation
2. Click on Add {entity} button &amp; default added entity
3. Join program pop up will appear
4. Click on join program button
5. PII pop up will appear
6. Click on share or do not share
7. Start observation and submit the responses
8. Go to my reports section 
9. Click on submitted observation
10. Scroll down 
11. Click on click here to improve button
12. Click on suggested project</t>
  </si>
  <si>
    <t>TC_672</t>
  </si>
  <si>
    <t>1. Click on observation tile under browse other categories section and open observation
2. Click on Add {entity} button &amp; default added entity
3. Join program pop up will appear
4. Click on join program button
5. PII pop up will appear
6. Click on share or do not share
7. Start observation and submit the responses
8. Go to my reports section
9. Click on submitted observation
10. Scroll down 
11. Click on click here to improve button
12. Click on suggested project</t>
  </si>
  <si>
    <t>TC_673</t>
  </si>
  <si>
    <t>TC_674</t>
  </si>
  <si>
    <r>
      <rPr>
        <rFont val="Arial"/>
        <color theme="1"/>
      </rPr>
      <t xml:space="preserve">To verify, User should </t>
    </r>
    <r>
      <rPr>
        <rFont val="Arial"/>
        <b/>
        <color theme="1"/>
      </rPr>
      <t>NOT</t>
    </r>
    <r>
      <rPr>
        <rFont val="Arial"/>
        <color theme="1"/>
      </rPr>
      <t xml:space="preserve"> see Join program pop up while accessing the programs and resources attached to a program</t>
    </r>
  </si>
  <si>
    <t>1. Click on programs tile under browse other categories section 
2. Try accessing the program which has rolled out before PII</t>
  </si>
  <si>
    <r>
      <rPr>
        <rFont val="Arial"/>
        <color theme="1"/>
      </rPr>
      <t xml:space="preserve">-User can access the resources directly
-User should NOT see Join program pop up
-User should not see Graphs data in Program dashboard
</t>
    </r>
    <r>
      <rPr>
        <rFont val="Arial"/>
        <b/>
        <color theme="1"/>
      </rPr>
      <t>QA needs to test all the scenarios which has been mentioned in Pre conditions</t>
    </r>
  </si>
  <si>
    <t>23-04-2024</t>
  </si>
  <si>
    <t>TC_675</t>
  </si>
  <si>
    <r>
      <rPr>
        <rFont val="Arial"/>
        <color theme="1"/>
      </rPr>
      <t xml:space="preserve">To verify, User should </t>
    </r>
    <r>
      <rPr>
        <rFont val="Arial"/>
        <color theme="1"/>
      </rPr>
      <t>NOT</t>
    </r>
    <r>
      <rPr>
        <rFont val="Arial"/>
        <color theme="1"/>
      </rPr>
      <t xml:space="preserve"> see </t>
    </r>
    <r>
      <rPr>
        <rFont val="Arial"/>
        <color theme="1"/>
      </rPr>
      <t>PII consent</t>
    </r>
    <r>
      <rPr>
        <rFont val="Arial"/>
        <color theme="1"/>
      </rPr>
      <t xml:space="preserve"> pop up while accessing resources</t>
    </r>
  </si>
  <si>
    <t>1. Login to the app (Old &amp; new version)
2. Click on programs tile /Observations tile under browse other categories section
3. Open resource (old &amp; new)
4. Click on the resources 5. Observe the Join program pop up followed by PII pop up</t>
  </si>
  <si>
    <r>
      <rPr>
        <rFont val="Arial"/>
        <color theme="1"/>
      </rPr>
      <t xml:space="preserve">PII pop up should NOT show
</t>
    </r>
    <r>
      <rPr>
        <rFont val="Arial"/>
        <color rgb="FFFF0000"/>
      </rPr>
      <t>QA needs to test for all the 3 pre conditions</t>
    </r>
  </si>
  <si>
    <t>TC_676</t>
  </si>
  <si>
    <t>1. Login to the app (Older version)
2. Click on program tile under browse other categories section
3. Try accessing the program and resources mapped to it</t>
  </si>
  <si>
    <t>TC_677</t>
  </si>
  <si>
    <t>-User has NOT joined any program
-User is using the latest app which has PII feature.
- If it is survey resource, then survey should not be expired</t>
  </si>
  <si>
    <t>To verify , user must see Join program pop up for the programs / resources</t>
  </si>
  <si>
    <t>1.Click on program tile under browse other categories section
2.Try accessing the program and resources mapped to it</t>
  </si>
  <si>
    <t>User should see Join program pop up while accessing
-Programs tile
-Projects tile
-Observations tile
-Surveys tile</t>
  </si>
  <si>
    <t>TC_678</t>
  </si>
  <si>
    <t>1. Login to the app (Older version)
2.Click on program tile under browse other categories section
3. Click on Observation tile/Program tile
4. Try accessing observation</t>
  </si>
  <si>
    <t>TC_679</t>
  </si>
  <si>
    <t>Observation - Add {Entity} Screen</t>
  </si>
  <si>
    <t>-Observation with rubric' has been targeted for the user's sub role and location</t>
  </si>
  <si>
    <t>Verify that an admin user can can access the 'observation with rubric' from the observation tile</t>
  </si>
  <si>
    <t>1. Click on the observation tile on homescreen
2. Click on the observation with rubric</t>
  </si>
  <si>
    <t>The entity screen comes up</t>
  </si>
  <si>
    <t>TC_680</t>
  </si>
  <si>
    <t>SB-23181</t>
  </si>
  <si>
    <t>-User has declared a higher level location.
-Targeted observation form's entity type is a sublocation for the user's declared location.</t>
  </si>
  <si>
    <t>Verify that a user with declared location at higher levels can access an observation targeted to him/her with entity type as sublocation from observation tile</t>
  </si>
  <si>
    <t>1. Log into App
2. Go to profile
3. Select your subrole &amp; location at higher level like district/block/cluster
4. Go to home screen
5. Click on observation tile
6. See observation for the sublocation</t>
  </si>
  <si>
    <t>The observation with entity type as the sublocation is accessible through observation tile</t>
  </si>
  <si>
    <t>TC_681</t>
  </si>
  <si>
    <t>-User has declared a higher level location.
-Targeted observation form entity type is a sublocation for the user's declared location.</t>
  </si>
  <si>
    <t>Verify the user with higher declared location, don't get any entity added by default in the observation form for sublocation as entity type</t>
  </si>
  <si>
    <t>1. Click on observation tile OR Select a program from programs tile
2. Select the observation for sublocation
3. See that no entity is added by default on add entity screen
4. See the add entity button on the screen</t>
  </si>
  <si>
    <t>There is no entity added by default and message 'Add entity to observe' comes on the screen. The add entity button is available.</t>
  </si>
  <si>
    <t>TC_682</t>
  </si>
  <si>
    <t>Verify that user with higher declared location, can add entity from the sublocation for the observation according to the observation's entity type</t>
  </si>
  <si>
    <t>1. Click on observation tile OR Select a program from programs tile
2. Select the observation for sublocation
3. See that no entity is added by default on add entity screen
4. Click on add entity
5. See the entities only for your declared location
6. Select an entity
7. Click add</t>
  </si>
  <si>
    <t>User is able to add the entity of the sublocation from the list of entities in their location to conduct observation</t>
  </si>
  <si>
    <t>TC_683</t>
  </si>
  <si>
    <t>Verify that user with higher declared location, can start observation for the added entity of the sublocation</t>
  </si>
  <si>
    <t>1. Click on observation tile OR Select a program from programs tile
2. Select the observation for sublocation
3. Click on add entity
4. See the entities only for your declared location
5. Add the entity
6. Select the added entity
7. Select the observation instance to start observation</t>
  </si>
  <si>
    <t>User is able to start the observation questionnaire for the entity</t>
  </si>
  <si>
    <t>TC_684</t>
  </si>
  <si>
    <t>SB-23292</t>
  </si>
  <si>
    <t>-'Observation with rubric' is targeted. The observation's entity type is same as the user's declared location.</t>
  </si>
  <si>
    <t>Verify that the user can see declared location as the entity added by default for the 'observation with rubric' with entity type same as declared location</t>
  </si>
  <si>
    <t>1. Click on observation tile OR Select a program from programs tile
2. Select the observation with rubric
3. See the declared location added as entity by default</t>
  </si>
  <si>
    <t>The declared location comes up on the entity screen. Add entity button is available</t>
  </si>
  <si>
    <t>TC_685</t>
  </si>
  <si>
    <t>-'Observation with rubric' is targeted. The observation's entity type is the sublocation of the declared location by user</t>
  </si>
  <si>
    <t>Verify that the user can see no entity added by default for the 'observation with rubric' with entity type as the sublocation of the declared location</t>
  </si>
  <si>
    <t>1. Click on observation tile OR Select a program from programs tile
2. Select the observation with rubric
3. See the entity screen is empty</t>
  </si>
  <si>
    <t>TC_686</t>
  </si>
  <si>
    <t>- Go offline</t>
  </si>
  <si>
    <t>To verify user will not be able to add entity if user is offline</t>
  </si>
  <si>
    <t>1. Open the App
2. Click on Observation Tile
3. Click on observation form which has add entity option
4. Click on 'add entity' button</t>
  </si>
  <si>
    <t>- User unable to add entity 
- Gets a toast message 'Please go online to use this feature'</t>
  </si>
  <si>
    <t>TC_687</t>
  </si>
  <si>
    <t>To verify user gets a toast message 'Please go online to use this feature' when user tries to add entity</t>
  </si>
  <si>
    <t>1. Open the App
2. Click on Observation Tile
3. Click on any observation 
4. Click on Add entity button</t>
  </si>
  <si>
    <t>User gets a toast message 'Please go online to use this feature'</t>
  </si>
  <si>
    <t>TC_688</t>
  </si>
  <si>
    <t>- Go offline
- Entity should be added for one or more observation when user is online</t>
  </si>
  <si>
    <t>To verify user will be able to see entities offline in observation where entities were previously added online</t>
  </si>
  <si>
    <t>1. Open the App
2. Click on Observation Tile
3. Click on observations where entities added earlier</t>
  </si>
  <si>
    <t>All the entities for the observation form that were added previously are</t>
  </si>
  <si>
    <t>TC_689</t>
  </si>
  <si>
    <t>SB-21831</t>
  </si>
  <si>
    <t>-Observation is mapped to a specific role and location Entity is added but no observation has been started for the entity</t>
  </si>
  <si>
    <t>Verify that the user is able to delete an entity, if observation not started</t>
  </si>
  <si>
    <t>1. Select Observation form from home screen
2. Click on add entity on observation details screen
3. Select state
4. Search for entity
5. Select the entity
6. Click add
7. Click the delete icon beside the added entity
8. Select yes on confirmation pop up</t>
  </si>
  <si>
    <t>-The entity should get deleted
-user should see an toast message saying "Entity removed successfully"</t>
  </si>
  <si>
    <t>TC_690</t>
  </si>
  <si>
    <t>SB-28939
SB-29706</t>
  </si>
  <si>
    <r>
      <rPr>
        <rFont val="Arial"/>
        <color theme="1"/>
      </rPr>
      <t xml:space="preserve">-Creator should have added </t>
    </r>
    <r>
      <rPr>
        <rFont val="Arial"/>
        <b/>
        <color theme="1"/>
      </rPr>
      <t>School type and Block type and Cluster type and District type and State type</t>
    </r>
    <r>
      <rPr>
        <rFont val="Arial"/>
        <color theme="1"/>
      </rPr>
      <t xml:space="preserve"> Observations in an Observation tile</t>
    </r>
  </si>
  <si>
    <t>To verify, User should see 
"Add School", 
"Add Block", 
"Add District", 
"Add State" 
button instead of "Add Entity" button in an entity screen</t>
  </si>
  <si>
    <t>1. Login to the App. and portal
2. Click on Observation tile
3. Select an Observation which is of "School" type
4. Observe</t>
  </si>
  <si>
    <t>-User should see "Add School" button -Upon clicking on Add School button, user should see list of schools
&amp;&amp;
-User should see "Add Cluster" button -Upon clicking on Add Cluster button, user should see list of Clusters
&amp;&amp;
-User should see "Add Block" button -Upon clicking on Add Block button, user should see list of Blocks
&amp;&amp;
-User should see "Add District" button -Upon clicking on Add District button, user should see list of Districts
&amp;&amp;
-User should see "Add State" button</t>
  </si>
  <si>
    <t>TC_691</t>
  </si>
  <si>
    <t>-A school, cluster, block, district &amp; state type observations should be mapped.</t>
  </si>
  <si>
    <r>
      <rPr>
        <rFont val="Arial"/>
        <color theme="1"/>
      </rPr>
      <t xml:space="preserve">To verify user should view First letter capital for all labels that appear on buttons in </t>
    </r>
    <r>
      <rPr>
        <rFont val="Arial"/>
        <b/>
        <color theme="1"/>
      </rPr>
      <t>Observation Entity listing screen</t>
    </r>
  </si>
  <si>
    <t>1. Login to App.
2. Click on Observations tile
3. Select any Observation
4. Observe buttons on Entity listing screen.
5. Click on any entity
6. Observe buttons</t>
  </si>
  <si>
    <t>User should view the below button where first letter of label are capital and rest remain in lower case.
- "Add school" button to be seen for School type Observations
- "Add cluster" button to be seen for Cluster type Observations
- "Add block" button to be seen for Block type Observations
- "Add district" button to be seen for District type Observations.
- "Add state" button to be seen for State type Observations.
On click of any 'Add' button from above the list of entities open up
- 'Cancel' button 
- 'Add' button</t>
  </si>
  <si>
    <t>TC_692</t>
  </si>
  <si>
    <t>SB-30686</t>
  </si>
  <si>
    <t>5.0.0</t>
  </si>
  <si>
    <r>
      <rPr>
        <rFont val="Arial"/>
        <color theme="1"/>
      </rPr>
      <t xml:space="preserve">- At least one school type observation is available
- User has updated his profile till school details.
- </t>
    </r>
    <r>
      <rPr>
        <rFont val="Arial"/>
        <b/>
        <color theme="1"/>
      </rPr>
      <t>User should mandatory have HM / HT</t>
    </r>
    <r>
      <rPr>
        <rFont val="Arial"/>
        <color theme="1"/>
      </rPr>
      <t xml:space="preserve"> in sub-role along with any other roles if selected.</t>
    </r>
  </si>
  <si>
    <t>Verify that the user's school name declared in the profile is displayed by default in the entity detail screen of the observation form
&amp;
User with role HM / HT should be able to access school type observations</t>
  </si>
  <si>
    <t>App:
1. Open the App.
2. Login with valid credentials
3. Click on the observation tile.
4. Click to open any observation.
5. Verify that the user is displayed with the school name as one of the entities by default
6. Verify that the default entity value shown on the entity detail screen is the same as the school value the user has declared in his profile
Portal:
1. Open the Portal.
2. Login with valid credentials
3. Click on the observation tile.
4. Click to open any observation.
5. Verify that the user is displayed with the school name as one of the entities by default
6. Verify that the default entity value shown on the entity detail screen is the same as the school value the user has declared in his profile</t>
  </si>
  <si>
    <r>
      <rPr>
        <rFont val="Arial"/>
        <b/>
        <color theme="1"/>
      </rPr>
      <t xml:space="preserve">App:
</t>
    </r>
    <r>
      <rPr>
        <rFont val="Arial"/>
        <b/>
        <color theme="1"/>
      </rPr>
      <t xml:space="preserve">The user's school name given in the profile is displayed as one of the entities by default in the observation form
</t>
    </r>
    <r>
      <rPr>
        <rFont val="Arial"/>
        <b/>
        <color theme="1"/>
      </rPr>
      <t xml:space="preserve">Portal:
</t>
    </r>
    <r>
      <rPr>
        <rFont val="Arial"/>
        <b/>
        <color theme="1"/>
      </rPr>
      <t>The user's school name given in the profile is displayed as one of the entities by default in the observation form</t>
    </r>
  </si>
  <si>
    <t>TC_693</t>
  </si>
  <si>
    <t>- At least one school type observation is available
- User has updated his profile only till cluster mandatory &amp;
- User should NOT have filled school details in the profile</t>
  </si>
  <si>
    <t>To verify user with roles (SPD, DEO, BEO, CRP) should be able to access School type observations</t>
  </si>
  <si>
    <t>App:
1. Open the App.
2. Login with valid credentials
3. Click on the observation tile.
4. Click to open any observation.
5. Verify that the user is displayed with the District name / Block name / Cluster name as one of the entities by default
6. Verify that the default entity value shown on the entity detail screen is the same as the District value / Block value / Cluster value as the user has declared in his profile
Portal:
1. Open the portal
2. Login with valid credentials
3. Click on the observation tile.
4. Click to open any observation.
5. Verify that the user is displayed with the District name / Block name / Cluster name as one of the entities by default
6. Verify that the default entity value shown on the entity detail screen is the same as the District value / Block value / Cluster value as the user has declared in his profile</t>
  </si>
  <si>
    <r>
      <rPr>
        <rFont val="Arial"/>
        <b/>
        <color theme="1"/>
      </rPr>
      <t xml:space="preserve">App:
</t>
    </r>
    <r>
      <rPr>
        <rFont val="Arial"/>
        <b/>
        <color theme="1"/>
      </rPr>
      <t>-User can add school entity by clicking on Add school button</t>
    </r>
    <r>
      <rPr>
        <rFont val="Arial"/>
        <b/>
        <color theme="1"/>
      </rPr>
      <t xml:space="preserve">
</t>
    </r>
    <r>
      <rPr>
        <rFont val="Arial"/>
        <b/>
        <color theme="1"/>
      </rPr>
      <t xml:space="preserve">-user can fill and submit school type observation when logged with any roles.
-user should not see any error toast message while accessing the Observation form
</t>
    </r>
    <r>
      <rPr>
        <rFont val="Arial"/>
        <b/>
        <color theme="1"/>
      </rPr>
      <t>Portal:</t>
    </r>
    <r>
      <rPr>
        <rFont val="Arial"/>
        <b/>
        <color theme="1"/>
      </rPr>
      <t xml:space="preserve">
-User can add school entity by clicking on Add school button
-user can fill and submit school type observation when logged with any roles.
-user should not see any error toast message while accessing the Observation form
</t>
    </r>
    <r>
      <rPr>
        <rFont val="Arial"/>
        <b/>
        <color theme="1"/>
      </rPr>
      <t>NOTE - If user has selected DEO as sub role then by default District entity is added in the District type observation form , similarly for State type observation (SPD), Block type observation (BEO), Cluster type observation (CRP)</t>
    </r>
  </si>
  <si>
    <t>TC_694</t>
  </si>
  <si>
    <r>
      <rPr>
        <rFont val="Arial"/>
        <color theme="1"/>
      </rPr>
      <t>- At least one Cluster type observation is available
- User has updated his profile with Cluster details and
- User may or may not have filled school details in the profile
-</t>
    </r>
    <r>
      <rPr>
        <rFont val="Arial"/>
        <b/>
        <color theme="1"/>
      </rPr>
      <t xml:space="preserve"> User has chosen sub role as CRP</t>
    </r>
  </si>
  <si>
    <t>To verify, user should be able to fill and submit Cluster type observation and School type observation</t>
  </si>
  <si>
    <t>App:
1. Open the App.
2. Login with valid credentials
3. Click on the observation tile.
4. Click to open any observation.
5. Verify that the user is displayed with the Cluster name as one of the entities by default
6. Verify that the default entity value shown on the entity detail screen is the same as the Cluster value as the user has declared in his profile
7. Observe OR
8. Open school type observation
9. Click on Add school and try to fill and submit
10. Observe
Portal:
1. Open the portal
2. Login with valid credentials
3. Click on the observation tile.
4. Click to open any observation.
5. Verify that the user is displayed with the Cluster name as one of the entities by default
6. Verify that the default entity value shown on the entity detail screen is the same as the Cluster value as the user has declared in his profile
7. Observe
OR
8. Open school type observation
9. Click on Add school and try to fill and submit
10. Observe</t>
  </si>
  <si>
    <r>
      <rPr>
        <rFont val="Arial"/>
        <b/>
        <color theme="1"/>
      </rPr>
      <t xml:space="preserve">App:
</t>
    </r>
    <r>
      <rPr>
        <rFont val="Arial"/>
        <b/>
        <color theme="1"/>
      </rPr>
      <t xml:space="preserve">-user can fill and submit school type and cluster type observation
-user sees the Cluster name as one of the entities by default
-user should not see any error toast message while accessing the School / Cluster type observation form
-User should not get any entity added by default for school type observation 
-user can add school entity by clicking on Add school and able to fill and submit the form
</t>
    </r>
    <r>
      <rPr>
        <rFont val="Arial"/>
        <b/>
        <color theme="1"/>
      </rPr>
      <t>Portal:</t>
    </r>
    <r>
      <rPr>
        <rFont val="Arial"/>
        <b/>
        <color theme="1"/>
      </rPr>
      <t xml:space="preserve">
-user can fill and submit school type and cluster type observation
-user sees the Cluster name as one of the entities by default
-user should not see any error toast message while accessing the School / Cluster type observation form
-User should not get any entity added by default for school type observation 
-user can add school entity by clicking on Add school and able to fill and submit the form</t>
    </r>
  </si>
  <si>
    <t>TC_695</t>
  </si>
  <si>
    <r>
      <rPr>
        <rFont val="Arial"/>
        <color theme="1"/>
      </rPr>
      <t>- At least one Block type observation is available
- User has updated his profile with Block details and
- User has NOT filled cluster / school details in the profile
-</t>
    </r>
    <r>
      <rPr>
        <rFont val="Arial"/>
        <b/>
        <color theme="1"/>
      </rPr>
      <t xml:space="preserve"> User has chosen sub role as BEO</t>
    </r>
  </si>
  <si>
    <t>To verify, user should be able to fill and submit Block type, Cluster type observation and School type observation</t>
  </si>
  <si>
    <t>App:
1. Open the App.
2. Login with valid credentials
3. Click on the observation tile.
4. Click to open any observation.
5. Verify that the user is displayed with the Block name as one of the entities by default
6. Verify that the default entity value shown on the entity detail screen is the same as the Block value as the user has declared in his profile
7. Observe OR
8. Open Cluster type / school type observation
9. Click on Add cluster / Add school and try to fill and submit
10. Observe
Portal:
1. Open the portal
2. Login with valid credentials
3. Click on the observation tile.
4. Click to open any observation.
5. Verify that the user is displayed with the Block name as one of the entities by default
6. Verify that the default entity value shown on the entity detail screen is the same as the Block value as the user has declared in his profile
7. Observe OR
8. Open Cluster type / school type observation
9. Click on Add cluster / Add school and try to fill and submit
10. Observe</t>
  </si>
  <si>
    <r>
      <rPr>
        <rFont val="Arial"/>
        <b/>
        <color theme="1"/>
      </rPr>
      <t xml:space="preserve">App:
</t>
    </r>
    <r>
      <rPr>
        <rFont val="Arial"/>
        <b/>
        <color theme="1"/>
      </rPr>
      <t xml:space="preserve">-user can fill and submit school type, cluster type, Block type observation
-user sees the Block name as one of the entities by default
-user should not see any error toast message while accessing the School / Cluster / Block type observation form
-User should not get any entity added by default for school type / cluster type observation -user can add school / add cluster entity by clicking on Add school / Add cluster button and able to fill and submit the form
</t>
    </r>
    <r>
      <rPr>
        <rFont val="Arial"/>
        <b/>
        <color theme="1"/>
      </rPr>
      <t>Portal:</t>
    </r>
    <r>
      <rPr>
        <rFont val="Arial"/>
        <b/>
        <color theme="1"/>
      </rPr>
      <t xml:space="preserve">
-user can fill and submit school type, cluster type, Block type observation
-user sees the Block name as one of the entities by default
-user should not see any error toast message while accessing the School / Cluster / Block type observation form
-User should not get any entity added by default for school type / cluster type observation -user can add school / add cluster entity by clicking on Add school / Add cluster button and able to fill and submit the form</t>
    </r>
  </si>
  <si>
    <t>TC_696</t>
  </si>
  <si>
    <r>
      <rPr>
        <rFont val="Arial"/>
        <color theme="1"/>
      </rPr>
      <t>- At least one District type observation is available
- User has updated his profile with District details and
- User has NOT filled Block / cluster / school details in the profile
-</t>
    </r>
    <r>
      <rPr>
        <rFont val="Arial"/>
        <b/>
        <color theme="1"/>
      </rPr>
      <t xml:space="preserve"> User has chosen sub role as DEO / DCT</t>
    </r>
  </si>
  <si>
    <t>To verify, user should be able to fill and submit District type, Block type, Cluster type observation and School type observation</t>
  </si>
  <si>
    <t>App:
1. Open the App.
2. Login with valid credentials
3. Click on the observation tile.
4. Click to open any observation.
5. Verify that the user is displayed with the District name as one of the entities by default
6. Verify that the default entity value shown on the entity detail screen is the same as the District value as the user has declared in his profile
7. Observe OR
8. Open Block type / Cluster type / school type observation
9. Click on Add Block / Add cluster / Add school and try to fill and submit
10. Observe
Portal:
1. Open the portal
2. Login with valid credentials
3. Click on the observation tile.
4. Click to open any observation.
5. Verify that the user is displayed with the District name as one of the entities by default
6. Verify that the default entity value shown on the entity detail screen is the same as the District value as the user has declared in his profile
7. Observe OR
8. Open Block type / Cluster type / school type observation
9. Click on Add Block / Add cluster / Add school and try to fill and submit
10. Observe</t>
  </si>
  <si>
    <r>
      <rPr>
        <rFont val="Arial"/>
        <b/>
        <color theme="1"/>
      </rPr>
      <t xml:space="preserve">App:
</t>
    </r>
    <r>
      <rPr>
        <rFont val="Arial"/>
        <b/>
        <color theme="1"/>
      </rPr>
      <t xml:space="preserve">-user can fill and submit school type, cluster type, Block type, District type observation
-user sees the District name as one of the entities by default
-user should not see any error toast message while accessing the School / Cluster / Block / District type observation form
-User should not get any entity added by default for school type / cluster type / Block type observation -user can add school / add cluster / add block entity by clicking on Add school / Add cluster / Add block button and able to fill and submit the form
</t>
    </r>
    <r>
      <rPr>
        <rFont val="Arial"/>
        <b/>
        <color theme="1"/>
      </rPr>
      <t>Portal:</t>
    </r>
    <r>
      <rPr>
        <rFont val="Arial"/>
        <b/>
        <color theme="1"/>
      </rPr>
      <t xml:space="preserve">
-user can fill and submit school type, cluster type, Block type, District type observation
-user sees the District name as one of the entities by default
-user should not see any error toast message while accessing the School / Cluster / Block / District type observation form
-User should not get any entity added by default for school type / cluster type / Block type observation -user can add school / add cluster / add block entity by clicking on Add school / Add cluster / Add block button and able to fill and submit the form</t>
    </r>
  </si>
  <si>
    <t>TC_697</t>
  </si>
  <si>
    <r>
      <rPr>
        <rFont val="Arial"/>
        <color theme="1"/>
      </rPr>
      <t>- At least one District type observation is available
- User should have filled mandatorily filled till District in the profile
- User has NOT filled Block / cluster / school details in the profile
-</t>
    </r>
    <r>
      <rPr>
        <rFont val="Arial"/>
        <b/>
        <color theme="1"/>
      </rPr>
      <t xml:space="preserve"> User has chosen sub role as SPD</t>
    </r>
  </si>
  <si>
    <t>To verify, user should be able to fill and submit State type, District type, Block type, Cluster type observation and School type observation</t>
  </si>
  <si>
    <t>App:
1. Open the App.
2. Login with valid credentials
3. Click on the observation tile.
4. Click to open any observation.
5. Verify that the user is displayed with the State name and District name as one of the entities by default
6. Verify that the default entity value shown on the entity detail screen is the same as the State value as the user has declared in his profile
7. Observe OR
8. Open Block type / Cluster type / school type observation
9. Click on Add Block / Add cluster / Add school and try to fill and submit
10. Observe
Portal:
1. Open the portal
2. Login with valid credentials
3. Click on the observation tile.
4. Click to open any observation.
5. Verify that the user is displayed with the State name and District name as one of the entities by default
6. Verify that the default entity value shown on the entity detail screen is the same as the State value as the user has declared in his profile
7. Observe OR
8. Open Block type / Cluster type / school type observation
9. Click on Add Block / Add cluster / Add school and try to fill and submit
10. Observe</t>
  </si>
  <si>
    <r>
      <rPr>
        <rFont val="Arial"/>
        <b/>
        <color theme="1"/>
      </rPr>
      <t xml:space="preserve">App:
</t>
    </r>
    <r>
      <rPr>
        <rFont val="Arial"/>
        <b/>
        <color theme="1"/>
      </rPr>
      <t xml:space="preserve">-user can fill and submit school type, cluster type, Block type, District type, State type observation
-user sees the State name and District name as one of the entities by default
-user should not see any error toast message while accessing the School / Cluster / Block / District / State type observation form
-User should not get any entity added by default for school type / cluster type / Block type observation -user can add school / add cluster / add block entity by clicking on Add school / Add cluster / Add block button and able to fill and submit the form
</t>
    </r>
    <r>
      <rPr>
        <rFont val="Arial"/>
        <b/>
        <color theme="1"/>
      </rPr>
      <t>Portal:</t>
    </r>
    <r>
      <rPr>
        <rFont val="Arial"/>
        <b/>
        <color theme="1"/>
      </rPr>
      <t xml:space="preserve">
-user can fill and submit school type, cluster type, Block type, District type, State type observation
-user sees the State name and District name as one of the entities by default
-user should not see any error toast message while accessing the School / Cluster / Block / District / State type observation form
-User should not get any entity added by default for school type / cluster type / Block type observation -user can add school / add cluster / add block entity by clicking on Add school / Add cluster / Add block button and able to fill and submit the form</t>
    </r>
  </si>
  <si>
    <t>TC_698</t>
  </si>
  <si>
    <t>- At least one observation is available
- User has updated his profile with district details
- User should have selected sub role as SPD, DEO, BEO, CRP</t>
  </si>
  <si>
    <t>Verify that the user(SPD) is able to see the list of all schools in the district when he/she tries to add a school as entity type</t>
  </si>
  <si>
    <t>App:
1. Open the App.
2. Login with valid credentials
3. Click on the observation tile.
4. Click on School type observation
5. Observe
6. Now click on add school option -&gt; verify that the user is displayed with the list of schools of the district selected by the user.
7. Verify that the user is able to choose any school and add to start observing
Portal:
1. Open the portal
2. Login with valid credentials
3. Click on the observation tile.
4. Click on School type observation
5. Observe
6. Now click on add school option -&gt; verify that the user is displayed with the list of schools of the district selected by the user.
7. Verify that the user is able to choose any school and add to start observing</t>
  </si>
  <si>
    <r>
      <rPr>
        <rFont val="Arial"/>
        <b/>
        <color theme="1"/>
      </rPr>
      <t>App:</t>
    </r>
    <r>
      <rPr>
        <rFont val="Arial"/>
        <b/>
        <color theme="1"/>
      </rPr>
      <t xml:space="preserve">
The user should be displayed with the list of schools from the district (district selected as in the user profile) and the user should be able to choose a school &amp; observe
</t>
    </r>
    <r>
      <rPr>
        <rFont val="Arial"/>
        <b/>
        <color theme="1"/>
      </rPr>
      <t xml:space="preserve">Portal:
</t>
    </r>
    <r>
      <rPr>
        <rFont val="Arial"/>
        <b/>
        <color theme="1"/>
      </rPr>
      <t>The user should be displayed with the list of schools from the district (district selected as in the user profile) and the user should be able to choose a school &amp; observe</t>
    </r>
  </si>
  <si>
    <t>TC_699</t>
  </si>
  <si>
    <t>- At Least one observation is available
- User should be trying to access Cluster, Block, District &amp; State type observations
- User has set his sub-role as HM
=======
- At Least one observation is available
- User should be trying to access Block, District &amp; State type observations
- User has set his sub-role as CRP
====
- At Least one observation is available
- User should be trying to access District &amp; State type observations
- User has set his sub-role as BEO
====
- At Least one observation is available
- User should be trying to access State type observations
- User has set his sub-role as DEO</t>
  </si>
  <si>
    <t>Verify that the user is displayed with a toast message when he/she tries to take an observation which is higher than the sub-role declared in profile</t>
  </si>
  <si>
    <t>The user should be displayed with a toast message saying "Dear User, this Observation is not relevant for your sub-role and location” for any observation he/she is trying to observe which is higher than the role declared in the profile</t>
  </si>
  <si>
    <t>TC_700</t>
  </si>
  <si>
    <t>SB-30686
ED-448</t>
  </si>
  <si>
    <r>
      <rPr>
        <rFont val="Arial"/>
        <color theme="1"/>
      </rPr>
      <t xml:space="preserve">- At least one school type observation is available
- User has updated his profile till school details.
- </t>
    </r>
    <r>
      <rPr>
        <rFont val="Arial"/>
        <b/>
        <color theme="1"/>
      </rPr>
      <t>User should mandatory have HM / HT</t>
    </r>
    <r>
      <rPr>
        <rFont val="Arial"/>
        <color theme="1"/>
      </rPr>
      <t xml:space="preserve"> in sub-role along with any other roles if selected.</t>
    </r>
  </si>
  <si>
    <r>
      <rPr>
        <rFont val="Arial"/>
        <color theme="1"/>
      </rPr>
      <t xml:space="preserve">App:
</t>
    </r>
    <r>
      <rPr>
        <rFont val="Arial"/>
        <color theme="1"/>
      </rPr>
      <t xml:space="preserve">The user's school name given in the profile is displayed as one of the entities by default in the observation form
</t>
    </r>
    <r>
      <rPr>
        <rFont val="Arial"/>
        <color theme="1"/>
      </rPr>
      <t xml:space="preserve">Portal:
</t>
    </r>
    <r>
      <rPr>
        <rFont val="Arial"/>
        <color theme="1"/>
      </rPr>
      <t>The user's school name given in the profile is displayed as one of the entities by default in the observation form</t>
    </r>
  </si>
  <si>
    <t>TC_701</t>
  </si>
  <si>
    <t>- At least one school type observation is available
- User has updated his profile for SPD &amp; DEO - till District
for BEO - until Block
for CRP - until cluster
- User should NOT have filled school details in the profile</t>
  </si>
  <si>
    <t>To verify user who logs in with roles (SPD, DEO/DCT, BEO, CRP) should be able to access School type observations</t>
  </si>
  <si>
    <r>
      <rPr>
        <rFont val="Arial"/>
        <color theme="1"/>
      </rPr>
      <t xml:space="preserve">App:
</t>
    </r>
    <r>
      <rPr>
        <rFont val="Arial"/>
        <color theme="1"/>
      </rPr>
      <t>-User can add school entity by clicking on Add school button</t>
    </r>
    <r>
      <rPr>
        <rFont val="Arial"/>
        <color theme="1"/>
      </rPr>
      <t xml:space="preserve">
</t>
    </r>
    <r>
      <rPr>
        <rFont val="Arial"/>
        <color theme="1"/>
      </rPr>
      <t xml:space="preserve">-user can fill and submit school type observation when logged with any roles.
-user should not see any error toast message while accessing the Observation form
</t>
    </r>
    <r>
      <rPr>
        <rFont val="Arial"/>
        <color theme="1"/>
      </rPr>
      <t>Portal:</t>
    </r>
    <r>
      <rPr>
        <rFont val="Arial"/>
        <color theme="1"/>
      </rPr>
      <t xml:space="preserve">
-User can add school entity by clicking on Add school button
-user can fill and submit school type observation when logged with any roles.
-user should not see any error toast message while accessing the Observation form
</t>
    </r>
    <r>
      <rPr>
        <rFont val="Arial"/>
        <color theme="1"/>
      </rPr>
      <t>NOTE - If user has selected DEO as sub role then by default District entity is added in the District type observation form , similarly for State type observation (SPD), Block type observation (BEO), Cluster type observation (CRP)</t>
    </r>
  </si>
  <si>
    <t>TC_702</t>
  </si>
  <si>
    <t>ED-242</t>
  </si>
  <si>
    <t>5.0.3</t>
  </si>
  <si>
    <t>Verify if user is able to see search bar in the observation entity screen</t>
  </si>
  <si>
    <t>1.Login to app
2.Click on Observation tile
3.Select any resource</t>
  </si>
  <si>
    <t>-Search bar should be visible on entity screen</t>
  </si>
  <si>
    <t>TC_703</t>
  </si>
  <si>
    <t>Verify that search bar has text 'Search District/Block/School' as place holder in it.</t>
  </si>
  <si>
    <t>1. Login to App.
2. Click on Observation tile
3. Select any resource</t>
  </si>
  <si>
    <t>-Search bar should be visible on entity screen
-Search bar should have placeholder 'Search District' OR 'Search Block' OR 'Search School' inside it.
Eg:- For School type it should be 'Search school'
For Block type it should be 'Search block'</t>
  </si>
  <si>
    <t>TC_704</t>
  </si>
  <si>
    <t>-Internet connectivity
-Observation should be mapped to the sub role</t>
  </si>
  <si>
    <t>Verify user is able to search entity by typing entity name in search bar</t>
  </si>
  <si>
    <t>-Search bar should be visible on entity screen
-User should be able to search entity
-Search entity should show up</t>
  </si>
  <si>
    <t>TC_705</t>
  </si>
  <si>
    <t>Verify user is able to type alphabets to search the entity by its name</t>
  </si>
  <si>
    <t>-Search bar should be visible on entity screen
-User should be able to type alphabets in search bar
-Searched entity should show up</t>
  </si>
  <si>
    <t>TC_706</t>
  </si>
  <si>
    <t>Verify user is able to type numbers to search the entity by its unique code</t>
  </si>
  <si>
    <t>-Search bar should be visible on entity screen
-User should be able to type numbers in search bar
-Searched entity should show up</t>
  </si>
  <si>
    <t>TC_707</t>
  </si>
  <si>
    <t>Verify user is able to click on search icon to search an entity</t>
  </si>
  <si>
    <t>1. Login to App.
2. Click on Observation tile
3. Select any resource
4. Navigate to entity screen</t>
  </si>
  <si>
    <t>-Search bar should be visible on entity screen
-Search icon should be clickable
-Searched entity should show up</t>
  </si>
  <si>
    <t>TC_708</t>
  </si>
  <si>
    <t>Verify if user clicks on search icon user should navigate to new screen where relevant results will appear</t>
  </si>
  <si>
    <t>1. Login to App.
2. Click on Observation tile
3. Select any resource
4. Navigate to entity screen
5. Search any entity
6. Click on search icon</t>
  </si>
  <si>
    <t>-User should navigate to new screen
-Relevant results should appear</t>
  </si>
  <si>
    <t>TC_709</t>
  </si>
  <si>
    <t>Verify user is able to select entity from search results and come to instance screen</t>
  </si>
  <si>
    <t>-Searched results should show up
-After clicking on searched entity, user should come to instance screen</t>
  </si>
  <si>
    <t>TC_710</t>
  </si>
  <si>
    <t>-Internet connectivity
-Observation should be mapped to the sub role
-Searched entity should not be added previously</t>
  </si>
  <si>
    <t>Verify user is able to see "No Data Found'' if there are no results to show from the search</t>
  </si>
  <si>
    <t>1. Login to App.
2. Click on Observation tile
3. Select any resource
4. Navigate to entity screen
5. Search any entity which is not available 6. Click on search icon</t>
  </si>
  <si>
    <t>-''No data found'' should show up</t>
  </si>
  <si>
    <t>TC_711</t>
  </si>
  <si>
    <r>
      <rPr>
        <rFont val="Arial"/>
        <color theme="1"/>
      </rPr>
      <t xml:space="preserve">Verify user is able to see a following message when results are not found
"Click on the </t>
    </r>
    <r>
      <rPr>
        <rFont val="Arial"/>
        <b/>
        <color theme="1"/>
      </rPr>
      <t>Add entity</t>
    </r>
    <r>
      <rPr>
        <rFont val="Arial"/>
        <color theme="1"/>
      </rPr>
      <t xml:space="preserve"> button to add your entity to observe"
For School entity type--''Add school''
For Block entity type--"Add block"
For District entity type--''Add district''</t>
    </r>
  </si>
  <si>
    <t>Following message should show.
"Click on the Add entity button to add your entity to observe"</t>
  </si>
  <si>
    <t>TC_712</t>
  </si>
  <si>
    <t>Verify user is able to see 'Add entity' button when results are not found
For School entity type--''Add school''
For Block entity type--"Add block"
For District entity type--''Add district''</t>
  </si>
  <si>
    <r>
      <rPr>
        <rFont val="Arial"/>
        <color theme="1"/>
      </rPr>
      <t xml:space="preserve">Enabled </t>
    </r>
    <r>
      <rPr>
        <rFont val="Arial"/>
        <b/>
        <color theme="1"/>
      </rPr>
      <t xml:space="preserve">''Add entity'' </t>
    </r>
    <r>
      <rPr>
        <rFont val="Arial"/>
        <color theme="1"/>
      </rPr>
      <t>button should be there</t>
    </r>
  </si>
  <si>
    <t>TC_713</t>
  </si>
  <si>
    <t>-Internet connectivity
-Observation should be mapped to the sub role
-Searched entity should be added previously</t>
  </si>
  <si>
    <t>Verify that searched results will also show unique code along with the entity name</t>
  </si>
  <si>
    <t>-Unique code should be displayed along with entity name</t>
  </si>
  <si>
    <t>TC_714</t>
  </si>
  <si>
    <t>ED-338</t>
  </si>
  <si>
    <t>Observation - Add {Entity} Listing Screen</t>
  </si>
  <si>
    <t>Verify when user clicks on add entity button, search bar should be placed on top of the screen</t>
  </si>
  <si>
    <t>1. Login to App.
2. Click on Observation tile
3. Select any resource
4. Navigate to entity screen
5. Click on add entity button</t>
  </si>
  <si>
    <t>-Search bar should be displayed on top of the screen</t>
  </si>
  <si>
    <t>TC_715</t>
  </si>
  <si>
    <t>Verify when user clicks on add entity button, search bar should be displayed with placeholder
e.g .if search entity is school in placeholder should be "search school"</t>
  </si>
  <si>
    <t>1.Login to App.
2.Click on Observation tile
3.Select any resource
4.Navigate to entity screen
5.Click on add entity button</t>
  </si>
  <si>
    <t>-Placeholder text should be displayed on search bar as "Search {entity}" where {entity} = school/block/cluster/district/state as per the entity type of the observation</t>
  </si>
  <si>
    <t>TC_716</t>
  </si>
  <si>
    <t>ED-370</t>
  </si>
  <si>
    <t>5.0.1 Hotfix</t>
  </si>
  <si>
    <t>-User should login with valid credentials for both app &amp; portal</t>
  </si>
  <si>
    <t>User should able to do character/word by word search</t>
  </si>
  <si>
    <t>1. Login into portal/App
2. Click the observation tile
3. Click on Add entity(Add school,Add district buttons)
4. Click on search bar
5.Enter minimum of 4 characters or words in search bar</t>
  </si>
  <si>
    <t>Search results should show up</t>
  </si>
  <si>
    <t>TC_717</t>
  </si>
  <si>
    <t>-User should able to do entity code(numbers) search</t>
  </si>
  <si>
    <t>1. Login into portal/App
2. Click the observation tile
3. Click on Add entity(Add school,Add district buttons)
4. Click on search bar
5. Enter entity code in search bar</t>
  </si>
  <si>
    <t>TC_718</t>
  </si>
  <si>
    <t>ED-243</t>
  </si>
  <si>
    <t>-Internet connectivity
-Available entities in the list of entity screen should be checked</t>
  </si>
  <si>
    <t>Verify that every entity name has its own unique code 
For School entity type--''school name along with unique code''
For Block entity type--"block name along with unique code"
For District entity type--''district name along with unique code''</t>
  </si>
  <si>
    <t>-Every entity name should have unique code</t>
  </si>
  <si>
    <t>TC_719</t>
  </si>
  <si>
    <t>SB-26450</t>
  </si>
  <si>
    <t>-Internet connectivity required</t>
  </si>
  <si>
    <t>To verify, Selected entity should get added in the Observation screen (Add School and District and Block and Cluster screen)</t>
  </si>
  <si>
    <t>1. Login to the App.
2. Click on Observation tile
3. Select an Observation (School, cluster, block, district type)
4. Click on Add Entity option
5. Select some entities and Click on ADD button</t>
  </si>
  <si>
    <t>The added entities should show up in Add Entity screen</t>
  </si>
  <si>
    <t>TC_720</t>
  </si>
  <si>
    <t>-Internet connectivity
-Added entities in the entity screen should be checked</t>
  </si>
  <si>
    <t>Verify user is able to see unique code along with the entity name in the list of added entities
For School entity type--''school name along with unique code''
For Block entity type--"block name along with unique code"
For District entity type--''district name along with unique code''</t>
  </si>
  <si>
    <t>1.Login to App.
2.Click on Observation tile
3.Select any resource
4.Navigate to entity screen
5.Click on add entity button
6.Add few entities in list of entities
7.Come back to entity screen
8.Observe</t>
  </si>
  <si>
    <t>-Unique code should be displayed along with entity name in list of added entities</t>
  </si>
  <si>
    <t>TC_721</t>
  </si>
  <si>
    <t>Observation with rubric' is targeted. The observation's entity type is the sublocation of the declared location by user</t>
  </si>
  <si>
    <t>Verify that the user can add entity for observation form with sublocation as the entity type only under their declared location</t>
  </si>
  <si>
    <t>1. Click on observation tile OR Select a program from programs tile
2. Select the observation with rubric
3. Click on add entity
4. See only the entities of the sublocation under declared location
5. Select the entity
6. Click add</t>
  </si>
  <si>
    <t>The selected entity of the sublocation is added on the entity screen</t>
  </si>
  <si>
    <t>TC_722</t>
  </si>
  <si>
    <t>Observation with rubric' is targeted. The entity has been added but not selected to observe.</t>
  </si>
  <si>
    <t>1. Click on observation tile OR Select a program from programs tile
2. Select the observation with rubric
3. Click on add entity
4. Select the entity
5. Click add
6. Click on delete icon beside the added entity</t>
  </si>
  <si>
    <t>The added entity is deleted from the entity screen</t>
  </si>
  <si>
    <t>TC_723</t>
  </si>
  <si>
    <t>SB-28939
SB-29706</t>
  </si>
  <si>
    <t>-Creator should have added School and Block and Cluster and District and State type Observations in an Observation tile</t>
  </si>
  <si>
    <t>To verify, User should be able to Add School and Block and Cluster and District and State for that particular observation (if the sub role of the user permits)</t>
  </si>
  <si>
    <t>1. Login to the App. and portal
2. Click on Observation tile
3. Select an Observation which is of School type
4. Click on Add School and Block and Cluster and District and State
5. Add some schools in the list schools from the popup message
6. Click on Add
7. Added schools should show up</t>
  </si>
  <si>
    <t>-Upon clicking on Added School and Block and Cluster and District, user should see list of entities
(for eg - If it is a School type observation,user should see only schools for selected role and location)
-For state type observations , user should NOT see any states</t>
  </si>
  <si>
    <t>TC_724</t>
  </si>
  <si>
    <t>-Go Offline</t>
  </si>
  <si>
    <t>To verify, When user clicks on Add School and Add State and Add Cluster and Add District and Add Block, user should see the toast message</t>
  </si>
  <si>
    <t>1. Login to the App.
2. Click on Observation tile
3. Select any Observation 4. Click on Add School and Add State and Add Cluster and Add District and Add Block button</t>
  </si>
  <si>
    <t>User should see the toast message as below
"Dear user, please go online to use this feature"</t>
  </si>
  <si>
    <t>TC_725</t>
  </si>
  <si>
    <t>To verify, when user selects some entities from Add School and Block and Cluster and District listing screen and at the same time user should search for entities by clicking on Search bar and select the searched result.</t>
  </si>
  <si>
    <t>1. Open an Observation tile
2. Select an observation and click on Add Entity
3. Select some entities from the pop up
4. Search for entities using search bar
5. Select entities which are shown as Search results and click on ADD
6. Observe</t>
  </si>
  <si>
    <t>-Entities that selected while searching and also entities that are selected manually (before search), All the entities should get added in the Add entity screen</t>
  </si>
  <si>
    <t>TC_726</t>
  </si>
  <si>
    <t>- At least one observation is available
- User has set his/her role as SPD, DEO, BEO/BRP
- User has updated his profile with block details
- User has been assigned a cluster entity-type observation form</t>
  </si>
  <si>
    <t>Verify that the user is able to see the list of all clusters in the block when he/she tries to add cluster as entity type</t>
  </si>
  <si>
    <t>App:
1. Open the App.
2. Login with valid credentials
3. Click on the observation tile.
4. Click to open any observation.
5. Verify that the user is displayed with the cluster name as one of the entities by default (cluster chosen in profile in case cluster details updated in profile)
6. Now click on add cluster option -&gt; verify that the user is displayed with the list of clusters across the block
7. Verify that the user is able to choose any cluster and add to start observing
Portal:
1. Open the Portal
2. Login with valid credentials
3. Click on the observation tile.
4. Click to open any observation.
5. Verify that the user is displayed with the cluster name as one of the entities by default (cluster chosen in profile in case cluster details updated in profile)
6. Now click on add cluster option -&gt; verify that the user is displayed with the list of clusters across the block
7. Verify that the user is able to choose any cluster and add to start observing</t>
  </si>
  <si>
    <r>
      <rPr>
        <rFont val="Arial"/>
        <b/>
        <color theme="1"/>
      </rPr>
      <t>App:</t>
    </r>
    <r>
      <rPr>
        <rFont val="Arial"/>
        <b/>
        <color theme="1"/>
      </rPr>
      <t xml:space="preserve">
-User should be displayed with the list of clusters from the block (state selected as in the user profile) 
-User should be able to choose a cluster 
-User should be able to fill the observation for the added cluster
</t>
    </r>
    <r>
      <rPr>
        <rFont val="Arial"/>
        <b/>
        <color theme="1"/>
      </rPr>
      <t xml:space="preserve">Portal:
</t>
    </r>
    <r>
      <rPr>
        <rFont val="Arial"/>
        <b/>
        <color theme="1"/>
      </rPr>
      <t>-User should be displayed with the list of clusters from the block (state selected as in the user profile) 
-User should be able to choose a cluster 
-User should be able to fill the observation for the added cluster</t>
    </r>
  </si>
  <si>
    <t>TC_727</t>
  </si>
  <si>
    <t>- At least one observation is available
- User has set his/her role as SPD, DEO/DCT
- User has updated his profile with district details</t>
  </si>
  <si>
    <t>Verify that the user is able to see the list of all district in the state when he/she tries to add a district as entity type</t>
  </si>
  <si>
    <t>App:
1. Open the App.
2. Login with valid credentials
3. Click on the observation tile.
4. Click to open any observation.
5. Verify that the user is displayed with the district name as one of the entities by default (district chosen in profile)
6. Now click on add district option -&gt; verify that the user is displayed with the list of districts across the state
7. Verify that the user is able to choose any district and add to start observing
Portal:
1. Open the Portal.
2. Login with valid credentials
3. Click on the observation tile.
4. Click to open any observation.
5. Verify that the user is displayed with the district name as one of the entities by default (district chosen in profile)
6. Now click on add district option -&gt; verify that the user is displayed with the list of districts across the state
7. Verify that the user is able to choose any district and add to start observing</t>
  </si>
  <si>
    <r>
      <rPr>
        <rFont val="Arial"/>
        <b/>
        <color theme="1"/>
      </rPr>
      <t>App:</t>
    </r>
    <r>
      <rPr>
        <rFont val="Arial"/>
        <b/>
        <color theme="1"/>
      </rPr>
      <t xml:space="preserve">
The user should be displayed with the list of districts from the state (state selected as in the user profile) and the user should be able to choose a district &amp; observe
</t>
    </r>
    <r>
      <rPr>
        <rFont val="Arial"/>
        <b/>
        <color theme="1"/>
      </rPr>
      <t xml:space="preserve">Portal:
</t>
    </r>
    <r>
      <rPr>
        <rFont val="Arial"/>
        <b/>
        <color theme="1"/>
      </rPr>
      <t>The user should be displayed with the list of districts from the state (state selected as in the user profile) and the user should be able to choose a district &amp; observe</t>
    </r>
  </si>
  <si>
    <t>TC_728</t>
  </si>
  <si>
    <t>- At least one observation is available
- User has set his/her role in the profile screen.
- User has updated his profile with state/district/block &amp; cluster details</t>
  </si>
  <si>
    <t>Verify that the user is not displayed with other state schools/district/block/cluster in the add entity screen</t>
  </si>
  <si>
    <t>App:
1. Open the App.
2. Login with valid credentials
3. Click on the observation tile.
4. Click to open any observation.
5. Verify that when the user clicks on add entity (an entity can be schools/district/block/cluster) he/she is not displayed with other state details
Portal:
1. Open the Portal.
2. Login with valid credentials
3. Click on the observation tile.
4. Click to open any observation.
5. Verify that when the user clicks on add entity (an entity can be schools/district/block/cluster) he/she is not displayed with other state details</t>
  </si>
  <si>
    <t>User should be displayed with the selected state's (In profile) school/district/block/cluster</t>
  </si>
  <si>
    <t>TC_729</t>
  </si>
  <si>
    <t>- At Least one observation is available
- User has set his sub-role accordingly (eg - DEO, BEO, CRP, HM)
- All observation type can be accessed based on the role selected</t>
  </si>
  <si>
    <t>Verify that the user is able to take up observations that are equal and lower than the entity of the sub-role declared by him/her.</t>
  </si>
  <si>
    <t>App:
1. Open the App.
2. Login with valid credentials.
3. Click on the observation tile.
4. Click to open any observation.
5. Verify that the user is able to add an entity equal to or less than the sub-role declared on the profile screen.
6. Verify that the user is able to take observation which has school and cluster as an entity
Portal:
1. Open the Portal
2. Login with valid credentials.
3. Click on the observation tile.
4. Click to open any observation.
5. Verify that the user is able to add an entity equal to or less than the sub-role declared on the profile screen.
6. Verify that the user is able to take observation which has school and cluster as the entity</t>
  </si>
  <si>
    <r>
      <rPr>
        <rFont val="Arial"/>
        <b/>
        <color theme="1"/>
      </rPr>
      <t>App &amp; Portal</t>
    </r>
    <r>
      <rPr>
        <rFont val="Arial"/>
        <b/>
        <color theme="1"/>
      </rPr>
      <t xml:space="preserve">
The user who has declared the sub-role as below
1. HM - only school type observations can be taken
2. CRP - only Cluster &amp; school type observations can be taken
3. BEO - only Block, Cluster &amp; school type observations can be taken
4. DEO - only District, Block, Cluster &amp; school type observations can be taken
5. SPD - all type observations can be taken</t>
    </r>
  </si>
  <si>
    <t>TC_730</t>
  </si>
  <si>
    <t>Observation - Instance Screen</t>
  </si>
  <si>
    <t>Verify that user can view submissions list for an observation form from observation form list</t>
  </si>
  <si>
    <t>1. Select the observation form listed in a program or from the observation tile
2. See the observation detail screen
3. Click on the entity
4. Come up on the submission list screen
5. See one submission instance by default</t>
  </si>
  <si>
    <t>User lands on the submission list screen with Observation 1 as a default generated submission instance</t>
  </si>
  <si>
    <t>TC_731</t>
  </si>
  <si>
    <t>Verify that user can view all questions in questionnaire from submission list screen for an observation form</t>
  </si>
  <si>
    <t>1. Come up on the submission list screen
2. See one submission instance by default (Observation 1)
3. Click on the instance (Observation 1)
4. View the questions (non-editable) on questionnaire screen</t>
  </si>
  <si>
    <t>User gets on to the questionnaire screen and can view all the questions in the form.</t>
  </si>
  <si>
    <t>TC_732</t>
  </si>
  <si>
    <t>-Observation is mapped andadded from library to the ID</t>
  </si>
  <si>
    <t>Verify that the user is able to create multiple instances of the observation form</t>
  </si>
  <si>
    <t>1. Come to Submission list screen
2. Click on observe again at the bottom of the screen
3. See a new submission instance appear
4. Redo for another instance creation</t>
  </si>
  <si>
    <t>Multiple instances of the observation form are created</t>
  </si>
  <si>
    <t>TC_733</t>
  </si>
  <si>
    <t>Verify that the user sees in progress observations or completed observations on submissions list screen</t>
  </si>
  <si>
    <t>1. Come to Submission list screen
2. Click on in progress tab
3. See the list of submission instance(s) not submitted
4. Click on completed tab
5. See the list of submission instance(s) submitted</t>
  </si>
  <si>
    <t>In-progress and completed instances of the observation form are listed under the corresponding tab</t>
  </si>
  <si>
    <t>TC_734</t>
  </si>
  <si>
    <t>Verify that the user is able to delete a submission instance, if not completed</t>
  </si>
  <si>
    <t>1. Come to Submission list screen
2. See the list of submission instance(s)
3. Click overflow menu (3 dots) beside not completed submission
4. Select delete
5. Select yes to confirm
6. See the submission instance is removed</t>
  </si>
  <si>
    <t>The in-progress and not started observation instance is deleted</t>
  </si>
  <si>
    <t>TC_735</t>
  </si>
  <si>
    <t>Verify that the user is able to edit name of the submission instance, if not completed</t>
  </si>
  <si>
    <t>1. Come to Submission list screen
2. See the list of submission instance(s)
3. Click overflow menu (3 dots) beside not completed submission
4. Select edit
5. Edit the instance name
6. Click update
7. See the name of submission instance is changed</t>
  </si>
  <si>
    <t>The name of in-progress and not started observation instance is edited</t>
  </si>
  <si>
    <t>TC_736</t>
  </si>
  <si>
    <t>-Observation is mapped to a specific role and location
-Observation has been submitted</t>
  </si>
  <si>
    <t>Verify that the user can view report of the submission after submitting</t>
  </si>
  <si>
    <t>1. Open Questionnaire
2. Fill in responses for all the mandatory questions
3. Submit the form
4. On observation instance screen Click on Reports button
5. See the report with questions &amp; responses</t>
  </si>
  <si>
    <t>The report of the submission shows the responses recorded for all questions</t>
  </si>
  <si>
    <t>TC_737</t>
  </si>
  <si>
    <t>Verify that the user is able to see the info of the completed submission</t>
  </si>
  <si>
    <t>1. Come to Submission list screen
2. See the list of submission instance(s)
3. Click 'info icon (i)' beside a completed submission
4. See the name and date of creation and submission of the instance
5. Close to return to the submission list screen</t>
  </si>
  <si>
    <t>The name and date of creation &amp; submission of the observation form instance show up</t>
  </si>
  <si>
    <t>TC_738</t>
  </si>
  <si>
    <t>Verify that the user can see question-wise report of each submission from 'Reports' in front of submission name</t>
  </si>
  <si>
    <t>1. Come to Submission list screen
2. See the list of submission instance(s)
3. Click Reports beside a completed submission
4. See the question-wise report of the submission with questions and their responses</t>
  </si>
  <si>
    <t>The report of the submission shows the responses recorded for each question</t>
  </si>
  <si>
    <t>TC_739</t>
  </si>
  <si>
    <t>Verify that the user can see criteria-wise report of each submission from 'Reports' in front of submission name</t>
  </si>
  <si>
    <t>1. Come to Submission list screen
2. See the list of submission instance(s)
3. Click Reports beside a completed submission
4. Click on criteria wise tab
5. See the criteria-wise report, divided on the basis of criterias.</t>
  </si>
  <si>
    <t>The report of the submission shows the responses recorded for all questions classified under the different criterias.</t>
  </si>
  <si>
    <t>TC_740</t>
  </si>
  <si>
    <t>SB-21832</t>
  </si>
  <si>
    <t>-Observation is mapped to a specific role and location
-Observation has been submitted multiple submission observation
-Creator has made an option of attaching file available with corresponding file extensions.</t>
  </si>
  <si>
    <t>Verify that the user is able to view the added evidences in the report of single instance submission</t>
  </si>
  <si>
    <t>1. Come to Submission list screen
2. See the list of submission instance(s)
3. Click Reports beside a completed submission
4. Go to question in which files were added
5. Click on the file</t>
  </si>
  <si>
    <t>The file should open up and user should be able to view the file</t>
  </si>
  <si>
    <t>24-04-2024</t>
  </si>
  <si>
    <t>TC_741</t>
  </si>
  <si>
    <t>Verify that the user is able to see question-wise entity report for all the submission of the observation form</t>
  </si>
  <si>
    <t>1. Come to Submission list screen
2. Click view entity report at the bottom
3. See the reports with responses from all submissions
4. Look at the various visualizations according to the question response type</t>
  </si>
  <si>
    <t>The collated report of all submissions shows report with chart and visualizations according to the question-type. (Pie chart for single-select and slider, Bar chart for multi select, all responses listed for text and number and date type questions)</t>
  </si>
  <si>
    <t>TC_742</t>
  </si>
  <si>
    <t>Verify that the user is able to see criteria-wise entity report for all the submission of the observation form</t>
  </si>
  <si>
    <t>1. Come to Submission list screen
2. Click view entity report at the bottom
3. See the reports with responses from all submissions
4. Click on criteria-wise tab
5. See report divided according to criterias</t>
  </si>
  <si>
    <t>The collated report of all submissions shows report classified by the criterias with chart and visualizations according to the question-type. (Pie chart for single-select and slider, Bar chart for multi select, all responses listed for text and number and date type questions)</t>
  </si>
  <si>
    <t>TC_743</t>
  </si>
  <si>
    <t>Verify that the user is able to filter the report by questions</t>
  </si>
  <si>
    <t>1. Click on view report and view entity report
2. Report opens up
3. See the question wise tab is shown by default
4. Click filter
5. See all the question list come up
6. Deselect questions that you don't want the report for
7. Click apply
8. See the report for only selected questions</t>
  </si>
  <si>
    <t>The report with the selected questions comes up</t>
  </si>
  <si>
    <t>TC_744</t>
  </si>
  <si>
    <t>Verify that the user is able to filter the report by criteria</t>
  </si>
  <si>
    <t>1. Click on view report and view entity report
2. Report opens up
3. Click on criteria wise tab
4. Click filter
5. See all the criteria list come up
6. Deselect criterias that you don't want the report for
7. Click apply
8. See the report for questions of the selected criterias</t>
  </si>
  <si>
    <t>The report with the selected criterias comes up</t>
  </si>
  <si>
    <t>TC_745</t>
  </si>
  <si>
    <t>Verify that the user is able to download report as pdf</t>
  </si>
  <si>
    <t>1. Click on view report and view entity report
2. Report opens up
3. Click the overflow menu (3 dots) at bottom right of screen
4. Click the download icon
5. Save the report as pdf</t>
  </si>
  <si>
    <t>Report is downloaded on phone as pdf</t>
  </si>
  <si>
    <t>TC_746</t>
  </si>
  <si>
    <t>Verify that the user is able to share report as pdf</t>
  </si>
  <si>
    <t>1. Click on view report and view entity report
2. Report opens up
3. Click the overflow menu (3 dots) at bottom right of screen
4. Click the share icon
5. Select the medium to share the report as pdf</t>
  </si>
  <si>
    <t>Report is shared on the selected medium as pdf file</t>
  </si>
  <si>
    <t>TC_747</t>
  </si>
  <si>
    <t>SB-23122</t>
  </si>
  <si>
    <t>-'Observation with rubric' is targeted. 
-Multiple submissions have been allowed by creator.</t>
  </si>
  <si>
    <t>Verify that the user sees the submission list screen in 'observation with rubric', if creator allowed multiple submission</t>
  </si>
  <si>
    <t>1. Click on observation tile OR Select a program from programs tile
2. Select the observation with rubric
3. Click on entity to observe
4. Come on the submission list screen</t>
  </si>
  <si>
    <t>The submission list screen has one submission instance added by default 'Observation 1'</t>
  </si>
  <si>
    <t>TC_748</t>
  </si>
  <si>
    <t>Verify that the user sees in progress or completed observations on submissions list screen</t>
  </si>
  <si>
    <t>1. Click on observation tile OR Select a program from programs tile
2. Select the observation with rubric
3. Click on entity to observe
4. Come on the submission list screen
5. Click on the in-progress tab
6. Click on the completed tab</t>
  </si>
  <si>
    <t>The in-progress and completed submission instances are shown up on the corresponding screens</t>
  </si>
  <si>
    <t>TC_749</t>
  </si>
  <si>
    <t>Observation with rubric' is targeted. Multiple submissions have been allowed by creator. The instance has not been completed or submitted.</t>
  </si>
  <si>
    <t>1. Click on observation tile OR Select a program from programs tile
2. Select the observation with rubric
3. Click on entity to observe
4. Come on the submission list screen
5. Click on the three dots beside the instance
6. Select delete</t>
  </si>
  <si>
    <t>The instance is deleted from the submission list screen</t>
  </si>
  <si>
    <t>TC_750</t>
  </si>
  <si>
    <t>Observation with rubric' is targeted. Multiple submissions have been allowed by creator.</t>
  </si>
  <si>
    <t>1. Click on observation tile OR Select a program from programs tile
2. Select the observation with rubric
3. Click on entity to observe
4. Click on the three dots beside the instance
5. Select edit
6. Change the name and click 'Update'</t>
  </si>
  <si>
    <t>The instance name is changed to the updated one</t>
  </si>
  <si>
    <t>TC_751</t>
  </si>
  <si>
    <t>- Internet Connectivity
- Observation without rubric are assigned based on role and location.</t>
  </si>
  <si>
    <t>To verify user can see 'download' option next to the instance of an observation</t>
  </si>
  <si>
    <t>1. Open the App
2. Click on Observation Tile
3. Click on any observation 
4. Select any entity 
5. Come up on the submission listing screen</t>
  </si>
  <si>
    <t>The user can see download icon in front of the observation instances</t>
  </si>
  <si>
    <t>TC_752</t>
  </si>
  <si>
    <t>To verify a pop-up message appears when user clicks on 'download' icon.</t>
  </si>
  <si>
    <t>1. Open the App
2. Click on Observation Tile
3. Click on any observation 
4. Select any entity 
5. Click on the 'download' option</t>
  </si>
  <si>
    <t>User sees a pop-up message : the message is
'Do you want download this form' with 'Yes' &amp; 'No' options appears.</t>
  </si>
  <si>
    <t>To verify if user clicks on 'No' option the user stays on same screen</t>
  </si>
  <si>
    <t>1. Open the App
2. Click on Observation Tile
3. Click on any observation 
4. Select any entity 
5. Click on the 'download' option
6. Click on 'No' button</t>
  </si>
  <si>
    <t>- User stays on same screen</t>
  </si>
  <si>
    <t>TC_754</t>
  </si>
  <si>
    <t>To verify if user clicks on 'Yes' option then observation will be downloaded.</t>
  </si>
  <si>
    <t>1. Open the App
2. Click on Observation Tile
3. Click on any observation 
4. Select any entity 
5. Click on the 'download' option
6. Click on 'Yes' button</t>
  </si>
  <si>
    <t>- A loader message comes up "Please wait while your form is getting downloaded" if wait time is more for downloading.
- If the form is downloaded immediately, toast message comes up ”Your form is downloaded successfully”</t>
  </si>
  <si>
    <t>TC_755</t>
  </si>
  <si>
    <t>To verify if user stays on submission screen after clicking on download a toast message comes up after the form is downloaded</t>
  </si>
  <si>
    <t>- User gets a toast message ”Your form is downloaded successfully”</t>
  </si>
  <si>
    <t>TC_756</t>
  </si>
  <si>
    <t>- Internet Connectivity
- Observation without rubric are assigned based on role and location.
- The internet is slow</t>
  </si>
  <si>
    <t>To verify user sees a loader message "Please wait while your form is getting downloaded" if the wait time is long for downloading the form</t>
  </si>
  <si>
    <t>1. Open the App
2. Click on Observation Tile
3. Click on any observation 
4. Select any entity 
5. Click on the 'download' option
6. Click on 'Yes' button.</t>
  </si>
  <si>
    <t>- A loader message comes up "Please wait while your form is getting downloaded" if wait time is more for downloading.</t>
  </si>
  <si>
    <t>TC_757</t>
  </si>
  <si>
    <t>- Internet Connectivity
- Observation should be downloaded earlier</t>
  </si>
  <si>
    <t>To verify user sees 'downloaded' icon against the observation instance downloaded previously when user comes back on the app</t>
  </si>
  <si>
    <t>1. Open the App
2. Click on Observation Tile
3. Click on observation which has downloaded instances 
4. Select entity which has downloaded instance
5. Come to the submission screen</t>
  </si>
  <si>
    <t>- 'Downloaded' icon is present against the observation instance downloaded</t>
  </si>
  <si>
    <t>TC_758</t>
  </si>
  <si>
    <t>- Go offline
- User has downloaded one or more instances for one or more observation form</t>
  </si>
  <si>
    <t>To verify user can always see all observations for which the instance has been downloaded on the listing screen</t>
  </si>
  <si>
    <t>1. Open the App
2. Click on 'Observations Tile'</t>
  </si>
  <si>
    <t>User can see all the observations for which one or more instance is downloaded</t>
  </si>
  <si>
    <t>TC_759</t>
  </si>
  <si>
    <t>To verify user gets a toast message 'Dear user, please go online to use this feature” when user tries to add new instance offline</t>
  </si>
  <si>
    <t>1. Open the App
2. Click on Observation Tile
3. Click on 'observation form which has observe again button
4. Click on 'Observe again' button</t>
  </si>
  <si>
    <t>User gets a toast message 'Dear user, please go online to use this feature'</t>
  </si>
  <si>
    <t>TC_760</t>
  </si>
  <si>
    <t>To verify user will be not able to create a new instance when click on 'Observe again' button if user is offline</t>
  </si>
  <si>
    <t>1. Open the App
2. Click on Observation Tile
3. Select an observation without rubric
4. Select an entity
5. Click on 'Observe again' button</t>
  </si>
  <si>
    <t>No instance is added</t>
  </si>
  <si>
    <t>TC_761</t>
  </si>
  <si>
    <t>- Go offline
- User had previously added instances</t>
  </si>
  <si>
    <t>To verify user can see the observation instances that were previously generated by the user online, even if not downloaded</t>
  </si>
  <si>
    <t>1. Open the App
2. Click on Observation Tile
3. Select an observation without rubric
4. Click on the entity where instance is generated earlier
5. Land on the instance screen</t>
  </si>
  <si>
    <t>User can view all the instances that were added earlier when user were online</t>
  </si>
  <si>
    <t>TC_762</t>
  </si>
  <si>
    <t>- Go offline
- At Least one observation should be submitted earlier</t>
  </si>
  <si>
    <t>To verify user gets a toast message 'Dear user, please go online to use this feature” when user clicks on report button</t>
  </si>
  <si>
    <t>1. Open the App
2. Click on Observation Tile
3. Click on observation form which is already submitted 
4. Click on 'Reports' button</t>
  </si>
  <si>
    <t>TC_763</t>
  </si>
  <si>
    <t>To verify user gets a toast message 'Dear user, please go online to use this feature” when user clicks on 'View entity report' button</t>
  </si>
  <si>
    <t>1. Open the App
2. Click on Observation Tile
3. Click on observation form which is already submitted 
4. Click on 'View entity report' button</t>
  </si>
  <si>
    <t>TC_764</t>
  </si>
  <si>
    <t>- Internet Connectivity
- Observation with rubric (multiple submission) are assigned based on role and location.</t>
  </si>
  <si>
    <t>TC_765</t>
  </si>
  <si>
    <t>TC_766</t>
  </si>
  <si>
    <t>TC_767</t>
  </si>
  <si>
    <r>
      <rPr>
        <rFont val="Arial"/>
        <color theme="1"/>
      </rPr>
      <t xml:space="preserve">- A loader message comes up "Please wait while your form is getting downloaded" </t>
    </r>
    <r>
      <rPr>
        <rFont val="Arial"/>
        <b/>
        <color theme="1"/>
      </rPr>
      <t>if wait time is more for downloading</t>
    </r>
    <r>
      <rPr>
        <rFont val="Arial"/>
        <color theme="1"/>
      </rPr>
      <t>.
- If the form is downloaded immediately, toast message comes up ”Your form is downloaded successfully”</t>
    </r>
  </si>
  <si>
    <t>TC_768</t>
  </si>
  <si>
    <t>TC_769</t>
  </si>
  <si>
    <t>- Internet Connectivity
- The internet is slow
- Observation with rubric (multiple submission) are assigned based on role and location.</t>
  </si>
  <si>
    <t>TC_770</t>
  </si>
  <si>
    <t>- Internet Connectivity
- Observation with rubric (multiple submission) is downloaded</t>
  </si>
  <si>
    <t>TC_771</t>
  </si>
  <si>
    <t>- Go offline
- Observation with rubric (multiple submission) is downloaded</t>
  </si>
  <si>
    <t>TC_772</t>
  </si>
  <si>
    <t>To verify user will not be able to create a new instance when click on 'Observe again' button if user is offline</t>
  </si>
  <si>
    <t>TC_773</t>
  </si>
  <si>
    <t>- Go offline
- User had previously added instances in observation with rubric (multiple submission)</t>
  </si>
  <si>
    <t>1. Open the App
2. Click on Observation Tile
3. Click on the entity where instance is generated earlier
4. Land on the instance screen</t>
  </si>
  <si>
    <t>User can view all the instances that were added earlier when user was online</t>
  </si>
  <si>
    <t>TC_774</t>
  </si>
  <si>
    <t>- Go offline
- At Least one observation instance should be submitted</t>
  </si>
  <si>
    <t>To verify user is not able to view the observation 'reports' if user is offline</t>
  </si>
  <si>
    <t>User should get a toast message 'Please go online to use this feature'</t>
  </si>
  <si>
    <t>TC_775</t>
  </si>
  <si>
    <t>TC_776</t>
  </si>
  <si>
    <t>To verify user gets a toast message 'Dear user, please go online to use this feature” when user clicks on 'Entity report' button</t>
  </si>
  <si>
    <t>TC_777</t>
  </si>
  <si>
    <t>SB-28407</t>
  </si>
  <si>
    <r>
      <rPr>
        <rFont val="Arial"/>
        <color theme="1"/>
      </rPr>
      <t xml:space="preserve">-Observation should already be created
- User should be </t>
    </r>
    <r>
      <rPr>
        <rFont val="Arial"/>
        <b/>
        <color theme="1"/>
      </rPr>
      <t>Online</t>
    </r>
  </si>
  <si>
    <t>To verify User should able to download the entity report post submission</t>
  </si>
  <si>
    <t>1. Login with valid credentials
2. Click on Observation tile
3. Search for observation name "HT &amp; Officialship self assessment"
4. Consume the Question.
5. Click on Report button post consumption
6. Click on three dot icon next to it.
7. Tap on Download and Upload icon.</t>
  </si>
  <si>
    <t>User should be able to download the observation report</t>
  </si>
  <si>
    <t>TC_778</t>
  </si>
  <si>
    <r>
      <rPr>
        <rFont val="Arial"/>
        <color theme="1"/>
      </rPr>
      <t xml:space="preserve">-Observation should already be created
- User should be </t>
    </r>
    <r>
      <rPr>
        <rFont val="Arial"/>
        <b/>
        <color theme="1"/>
      </rPr>
      <t>Offline</t>
    </r>
  </si>
  <si>
    <t>To verify User should not able to download the entity report post submission</t>
  </si>
  <si>
    <t>User should not download the report in offline mode
User should get proper toast message by saying "You are working offline, please check your network connection and try again"</t>
  </si>
  <si>
    <t>TC_779</t>
  </si>
  <si>
    <t>-Observation should be mapped to any role and location</t>
  </si>
  <si>
    <r>
      <rPr>
        <rFont val="Arial"/>
        <color theme="1"/>
      </rPr>
      <t xml:space="preserve">To verify user should view First letter capital for all labels that appear on buttons in </t>
    </r>
    <r>
      <rPr>
        <rFont val="Arial"/>
        <b/>
        <color theme="1"/>
      </rPr>
      <t>Observation instance screen.</t>
    </r>
  </si>
  <si>
    <r>
      <rPr>
        <rFont val="Arial"/>
        <color theme="1"/>
      </rPr>
      <t xml:space="preserve">1. Login to App
2. Click on Observations tile
3. Select any Observation
4. Add an entity ( school and state and block and district and cluster ) &amp; select any added entity.
5. </t>
    </r>
    <r>
      <rPr>
        <rFont val="Arial"/>
        <b/>
        <color theme="1"/>
      </rPr>
      <t>Observe</t>
    </r>
    <r>
      <rPr>
        <rFont val="Arial"/>
        <color theme="1"/>
      </rPr>
      <t xml:space="preserve"> buttons on instance screen.
6. Click on 3 dots for each instance available.
7. </t>
    </r>
    <r>
      <rPr>
        <rFont val="Arial"/>
        <b/>
        <color theme="1"/>
      </rPr>
      <t>Observe</t>
    </r>
    <r>
      <rPr>
        <rFont val="Arial"/>
        <color theme="1"/>
      </rPr>
      <t xml:space="preserve"> buttons there.
8. Click on an instance
9. </t>
    </r>
    <r>
      <rPr>
        <rFont val="Arial"/>
        <b/>
        <color theme="1"/>
      </rPr>
      <t>Observe</t>
    </r>
    <r>
      <rPr>
        <rFont val="Arial"/>
        <color theme="1"/>
      </rPr>
      <t xml:space="preserve"> button there.</t>
    </r>
  </si>
  <si>
    <r>
      <rPr>
        <rFont val="Arial"/>
        <color theme="1"/>
      </rPr>
      <t xml:space="preserve">User should view the below button where first letter of label are capital and rest remain in lower case.
- "Observe again" button in </t>
    </r>
    <r>
      <rPr>
        <rFont val="Arial"/>
        <b/>
        <color theme="1"/>
      </rPr>
      <t xml:space="preserve">Observation instance screen.
</t>
    </r>
    <r>
      <rPr>
        <rFont val="Arial"/>
        <color theme="1"/>
      </rPr>
      <t xml:space="preserve">- "View entity report" button in </t>
    </r>
    <r>
      <rPr>
        <rFont val="Arial"/>
        <b/>
        <color theme="1"/>
      </rPr>
      <t xml:space="preserve">Observation instance screen.
</t>
    </r>
    <r>
      <rPr>
        <rFont val="Arial"/>
        <color theme="1"/>
      </rPr>
      <t xml:space="preserve">- "Reports" button in </t>
    </r>
    <r>
      <rPr>
        <rFont val="Arial"/>
        <b/>
        <color theme="1"/>
      </rPr>
      <t>Observation instance screen.</t>
    </r>
    <r>
      <rPr>
        <rFont val="Arial"/>
        <color theme="1"/>
      </rPr>
      <t xml:space="preserve"> 
On 3 dots -
- " Edit " button.
- " Delete " button.
- " View details " button.
.</t>
    </r>
  </si>
  <si>
    <t>TC_780</t>
  </si>
  <si>
    <t>ED-645</t>
  </si>
  <si>
    <t>Hotfix</t>
  </si>
  <si>
    <t>-User should login with user credentials
-Observation should be submitted.</t>
  </si>
  <si>
    <t>Check submission filter ( if 5 submitted ) then on report screen , user should see 5 submission options in the filter.(For only multiselect submissions)</t>
  </si>
  <si>
    <t>Scenario 1
1. Login with user credentials in the app
2. Select the program name with {Kannada,Hindi,Odia,Tamil} and observations inside the programs
3. Submit the observations
4. Go to reports tile
4. Select Observation Reports
5. Click on submitted languages observations reports
6. Click on Submission Filter
7. Select the observations like(Observation 1 , Observation 2....)
8. Click on Select button
9. Observe
Scenario 2
1. Login with user credentials in the portal
2. Select the program name with {Kannada,Hindi,Odia,Tamil} and observations inside the programs
3. Submit the observations
4. Go to My reports in profile section
4. Select Observation Reports
5. Click on submitted languages observations reports
6. Click on Select Submission
7. Select the observations like(Observation 1 , Observation 2....)
8. Observe</t>
  </si>
  <si>
    <t>-User should see the observations questions &amp; answers in the listing screen of observation report</t>
  </si>
  <si>
    <t>TC_781</t>
  </si>
  <si>
    <t>ED-30</t>
  </si>
  <si>
    <t>-Internet connectivity
-Observation instance name should be added</t>
  </si>
  <si>
    <t>Verify user is able to edit observation instance name</t>
  </si>
  <si>
    <t>1. Login to app
2. Click on observation tile
3. Open any observation
4. Add entity
5. Click on 3 dots
6. Edit instance name
7. Observe</t>
  </si>
  <si>
    <t>-Observation instance name should get changed</t>
  </si>
  <si>
    <t>TC_782</t>
  </si>
  <si>
    <t>Verify edited name should not get overlapped with the design</t>
  </si>
  <si>
    <t>1. Login to app
2. Click on observation tile
3. Open any observation
4. Add entity
5. Click on 3 dots
6. Give lengthy name
7. Observe</t>
  </si>
  <si>
    <t>lengthy name should not get overlapped</t>
  </si>
  <si>
    <t>TC_783</t>
  </si>
  <si>
    <t>Observation - Domain Screen</t>
  </si>
  <si>
    <t>Verify that the user see the list of domain after selecting the instance in 'observation with rubric'</t>
  </si>
  <si>
    <t>1. Open the observation
2. Select the entity
3. Select the Instance
4. Come up on the domain screen</t>
  </si>
  <si>
    <t>The list of all domains will show up</t>
  </si>
  <si>
    <t>TC_784</t>
  </si>
  <si>
    <t>-'Observation with rubric' is targeted. 
-Multiple submissions have been allowed by creator. 
-Creator has allowed the user to skip the observation.</t>
  </si>
  <si>
    <t>Verify that the user can skip a domain, if the creator has allowed it</t>
  </si>
  <si>
    <t>1. Open the observation
2. Select the entity
3. Select the Instance
4. Come up on the domain screen
5. Click on the domain
6. Select Not applicable
7. Confirm on the pop-up</t>
  </si>
  <si>
    <t>The remark field is to be filled with reason for marking not applicable &amp; Domain is marked as not applicable.</t>
  </si>
  <si>
    <t>TC_785</t>
  </si>
  <si>
    <t>1. Open the observation
2. Select the entity
3. Select the Instance
4. Come up on the domain screen
5. Click on the domain
6. Select start/view observation on pop-up</t>
  </si>
  <si>
    <t>The criteria list comes up in drop down to start the questionnaire.</t>
  </si>
  <si>
    <t>TC_786</t>
  </si>
  <si>
    <t>Verify that the user can view questionnaire for criterias in Domain after selecting instance in 'observation with rubric'</t>
  </si>
  <si>
    <t>1. Open the observation
2. Select the entity
3. Select the Instance
4. Click on the domain
5. Select view observation on pop-up
6. Select any criteria from the list under domain</t>
  </si>
  <si>
    <t>The questionnaire for the criteria opens up and user can view all question and responses</t>
  </si>
  <si>
    <t>TC_787</t>
  </si>
  <si>
    <t>Verify that the user can start the questionnaire for a criteria</t>
  </si>
  <si>
    <t>1. Open the observation
2. Select the entity
3. Select the Instance
4. Click on the domain
5. Select start observation on pop-up
6. Select any criteria from the list under domain</t>
  </si>
  <si>
    <t>The questionnaire for the criteria opens up and user is able to fill response</t>
  </si>
  <si>
    <t>TC_788</t>
  </si>
  <si>
    <t>Verify that the user can save the questionnaire for the selected criteria</t>
  </si>
  <si>
    <t>1. Come on Domains screen
2. Select Domain and click start observation
3. Select the criteria from domain
4. Fill all mandatory questions
5. Click Save</t>
  </si>
  <si>
    <t>The questionnaire is saved with the responses filled. In-progress comes up in front of the criteria.</t>
  </si>
  <si>
    <t>TC_789</t>
  </si>
  <si>
    <t>Verify that the user can submit the questionnaire for the selected criteria</t>
  </si>
  <si>
    <t>1. Come on Domains screen
2. Select Domain and click start observation
3. Select the criteria from domain
4. Fill all mandatory questions
5. Click Save and select Submit</t>
  </si>
  <si>
    <t>The questionnaire is submitted. Submitted comes up in front of the criteria.</t>
  </si>
  <si>
    <t>TC_790</t>
  </si>
  <si>
    <t>Verify that the domain is indicated as completed after all criterias of the domain are submitted</t>
  </si>
  <si>
    <t>1. Come on Domains screen
2. Select Domain and click start observation
3. Select the criteria from domain
4. Submit the questionnaire
5. Submit for all criterias under the domain</t>
  </si>
  <si>
    <t>All the criteria under Domain is submitted. Completed comes up in front of the Domain</t>
  </si>
  <si>
    <t>TC_791</t>
  </si>
  <si>
    <t>Verify that the user can submit the 'observation with rubric' form after submitting all the domains</t>
  </si>
  <si>
    <t>1. Come on Domains screen
2. Select Domain and click start observation
3. Select the criteria from domain
4. Submit the questionnaire
5. Submit for all criterias under the domain
6. Submit all criterias for all the domains in the form</t>
  </si>
  <si>
    <t>All the domains are marked completed. The report for the form would come up in the report tab</t>
  </si>
  <si>
    <t>TC_792</t>
  </si>
  <si>
    <t>SB-22442</t>
  </si>
  <si>
    <t>-'Observation with rubric' is targeted. 
-Only single submission has been allowed by creator.</t>
  </si>
  <si>
    <t>Verify that the user sees the domain list screen for 'observation with rubric' after selecting entity, if creator has allowed only single submission</t>
  </si>
  <si>
    <t>1. Open the observation
2. Select the entity
3. Come up on the domain screen</t>
  </si>
  <si>
    <t>The list of the all domains comes up</t>
  </si>
  <si>
    <t>TC_793</t>
  </si>
  <si>
    <t>1. Open the observation
2. Select the entity
3. Come up on the domain screen
4. Click on the domain
5. Select Not applicable
6. Confirm on the pop-up</t>
  </si>
  <si>
    <t>TC_794</t>
  </si>
  <si>
    <t>Verify that the user can see criterias in Domain</t>
  </si>
  <si>
    <t>1. Open the observation
2. Select the entity
3. Come up on the domain screen
4. Click on the domain
5. Select start/view observation on pop-up</t>
  </si>
  <si>
    <t>The criteria list comes up in drop down to start the questionnaire</t>
  </si>
  <si>
    <t>TC_795</t>
  </si>
  <si>
    <t>Verify that the user can view questionnaire for criterias in Domain</t>
  </si>
  <si>
    <t>1. Open the observation
2. Select the entity
3. Click on the domain
4. Select view observation on pop-up
5. Select the criteria from the list under domain</t>
  </si>
  <si>
    <t>TC_796</t>
  </si>
  <si>
    <t>1. Open the observation
2. Select the entity
3. Click on the domain
4. Select start observation on pop-up
5. Select the criteria from the list under domain</t>
  </si>
  <si>
    <t>TC_797</t>
  </si>
  <si>
    <t>TC_798</t>
  </si>
  <si>
    <t>TC_799</t>
  </si>
  <si>
    <t>All the criteria under Domain is submitted. Submitted comes up in front of the Domain</t>
  </si>
  <si>
    <t>TC_800</t>
  </si>
  <si>
    <t>All the domains are marked submitted. The report for the form would come up in the report tab</t>
  </si>
  <si>
    <t>TC_801</t>
  </si>
  <si>
    <t>- Observation with rubric (single submission) is assigned for the subrole and location declared by user
- Internet connectivity</t>
  </si>
  <si>
    <t>To verify user can see the 'download' option for the observation with rubric single submission form</t>
  </si>
  <si>
    <t>1. Open the App
2. Click on Observation Tile
3. Click on observation with rubric content
4. Select entity
5. Domain screen opens up</t>
  </si>
  <si>
    <t>User can see the 'download' icon next to domains on the top right</t>
  </si>
  <si>
    <t>TC_802</t>
  </si>
  <si>
    <t>To verify pop up message comes up when user clicks on 'download' icon next to 'Domains' on top right</t>
  </si>
  <si>
    <t>1. Open the App
2. Click on Observation Tile
3. Click on observation with rubric content
4. Select entity
5. Click on 'download' icon on top right</t>
  </si>
  <si>
    <t>- A pop-up message "do you want to download this form?" with 'Yes' and 'No' button appears</t>
  </si>
  <si>
    <t>TC_803</t>
  </si>
  <si>
    <t>To verify if user clicks on 'No' button in pop up the user stays on same screen</t>
  </si>
  <si>
    <t>1. Open the App
2. Click on Observation Tile
3. Click on observation with rubric content
4. Select entity
5. Click on 'download' icon on top right
6. Click on the 'No' button</t>
  </si>
  <si>
    <t>TC_804</t>
  </si>
  <si>
    <t>To verify if user clicks on 'Yes' option then forms for all the domains will be downloaded automatically</t>
  </si>
  <si>
    <t>1. Open the App
2. Click on Observation Tile
3. Click on observation with rubric content
4. Select entity
5. Click on 'download' icon on top right
6. Click on the 'Yes' button</t>
  </si>
  <si>
    <t>TC_805</t>
  </si>
  <si>
    <t>To verify if user stays on domains screen after clicking on download a toast message comes up after the form is downloaded</t>
  </si>
  <si>
    <t>1. Open the App
2. Click on Observation Tile
3. Click on observation with rubric content
4. Select entity
5. Click on 'download' icon on the top right
6. Click on 'Yes' button</t>
  </si>
  <si>
    <t>TC_806</t>
  </si>
  <si>
    <t>- Observation with rubric (single submission) is assigned for the subrole and location declared by user
- Internet connectivity
- The internet is slow</t>
  </si>
  <si>
    <t>TC_807</t>
  </si>
  <si>
    <t>- Observation with rubric (single submission) is assigned for the subrole and location declared by user and the form is downloaded
- Internet connectivity</t>
  </si>
  <si>
    <t>To verify user sees 'downloaded' icon beside 'Domains' on top right for the previously downloaded observation with rubric single submission</t>
  </si>
  <si>
    <t>1. Open the App
2. Click on Observation Tile
3. Click on observation with rubric single submission previously downloaded
4. Select any entity which have downloaded form
5. Come up on the domains screen</t>
  </si>
  <si>
    <t>- 'Downloaded' icon is present against 'Domains' on the domains screen</t>
  </si>
  <si>
    <t>TC_808</t>
  </si>
  <si>
    <t>- Go offline
- Observation with rubric (single submission) is assigned for the subrole and location declared by user and it should be downloaded earlier</t>
  </si>
  <si>
    <t>To verify user can see the list of domains offline on the domain screen which user had viewed/opened online previously, even if not downloaded</t>
  </si>
  <si>
    <t>1. Open the App
2. Click on Observation Tile
3. Select observation with rubric
4. Select entity
5. Come up on the domains screen</t>
  </si>
  <si>
    <t>- User can view the list of domains on the domains screen even if form is not downloaded</t>
  </si>
  <si>
    <t>TC_809</t>
  </si>
  <si>
    <t>To verify user can access form for all domains offline after observation with rubric single submission gets downloaded</t>
  </si>
  <si>
    <t>1. Open the App
2. Click on Observation Tile
3. Select the downloaded observation with rubric single submission
4. Select the entity which have downloaded forms
5. List of domains comes up
6. Click on any domain
7. Click 'start observation'
8. Select/click on a criteria</t>
  </si>
  <si>
    <t>- User should be able to open the form for any domain in the downloaded observation</t>
  </si>
  <si>
    <t>TC_810</t>
  </si>
  <si>
    <t>To verify user will be able to fill the form for each domain for downloaded observation when user is offline</t>
  </si>
  <si>
    <t>1. Open the App
2. Click on Observation Tile
3. Click on observation with rubric content which has downloaded entity
4. Select entity which is downloaded
5. Click on any domain
6. Click 'start observation'
7. Select/click on a criteria
8. Fill a few responses</t>
  </si>
  <si>
    <t>- User can be able to fill the reponses</t>
  </si>
  <si>
    <t>TC_811</t>
  </si>
  <si>
    <t>- Go offline
- User had opened domains screen for one or more instance of the observation with rubric (multiple submission)</t>
  </si>
  <si>
    <t>1. Open the App
2. Click on Observation Tile
3. Select observation with rubric
4. Select entity
5. Click on an observation instance
6. Come up on the domains screen</t>
  </si>
  <si>
    <t>User can view the list of domains on the domains screen even if form is not downloaded</t>
  </si>
  <si>
    <t>TC_812</t>
  </si>
  <si>
    <t>To verify user can access the form for all domains offline for the downloaded observation instance</t>
  </si>
  <si>
    <t>1. Open the App
2. Click on Observation Tile
3. Select the downloaded observation
4. Select the entity which have downloaded instance
5. Click on the downloaded instance
6. Click on any domain
7. Click 'start observation'
8. Select/click on a criteria</t>
  </si>
  <si>
    <t>- User is able to open the form for any domain in the downloaded observation</t>
  </si>
  <si>
    <t>TC_813</t>
  </si>
  <si>
    <t>1. Open the App
2. Click on Observation Tile
3. Select the downloaded observation
4. Select the entity which have downloaded instance
5. Click on the downloaded instance
6. Click on any domain
7. Click 'start observation'
8. Select/click on a criteria
9. Fill some responses</t>
  </si>
  <si>
    <t>- User is able to fill the reponses offline for the downloaded observation</t>
  </si>
  <si>
    <t>TC_814</t>
  </si>
  <si>
    <t>To verify user will be able to fill response and save the observation with rubric form even if user is offline</t>
  </si>
  <si>
    <t>1. Open the App
2. Click on Observation Tile
3. Select the downloaded observation
4. Select the entity which have downloaded instance
5. Click on the downloaded instance
6. Click on any domain
7. Click 'start observation'
8. Select/click on a criteria
9. Fill some responses
10. Click on 'save' button at bottom</t>
  </si>
  <si>
    <t>- User can save the filled responses for form of the domain</t>
  </si>
  <si>
    <t>TC_815</t>
  </si>
  <si>
    <t>SB-24677</t>
  </si>
  <si>
    <r>
      <rPr>
        <rFont val="Arial"/>
        <color theme="1"/>
      </rPr>
      <t xml:space="preserve">-User should be on observation instance screen.
</t>
    </r>
    <r>
      <rPr>
        <rFont val="Arial"/>
        <b/>
        <color theme="1"/>
      </rPr>
      <t>-Observation with rubric multiple submission is used.</t>
    </r>
  </si>
  <si>
    <t>To verify user is able to see list of domains &amp; criterias for observation with rubric multiple submission.</t>
  </si>
  <si>
    <t>1. Login to App.
2. Select Observation tile.
3. Select Observation with rubric instance.
4. Observe list of domains.</t>
  </si>
  <si>
    <t>- User should view list of domains.
- On click of each domain user should view list of criterias.
- On click of each criteria user should view the observation form.</t>
  </si>
  <si>
    <t>TC_816</t>
  </si>
  <si>
    <r>
      <rPr>
        <rFont val="Arial"/>
        <color theme="1"/>
      </rPr>
      <t xml:space="preserve">-User should be on observation instance screen.
</t>
    </r>
    <r>
      <rPr>
        <rFont val="Arial"/>
        <b/>
        <color theme="1"/>
      </rPr>
      <t>-Observation with rubric single submission is used.</t>
    </r>
  </si>
  <si>
    <t>To verify user is able to see list of domains &amp; criterias for observation with rubric single submission.</t>
  </si>
  <si>
    <t>1. Login to App.
2. Select Observation tile.
3. Select Observation with rubric single instance.
4. Observe list of domains.</t>
  </si>
  <si>
    <t>TC_817</t>
  </si>
  <si>
    <r>
      <rPr>
        <rFont val="Arial"/>
        <color theme="1"/>
      </rPr>
      <t xml:space="preserve">-Observation with rubric </t>
    </r>
    <r>
      <rPr>
        <rFont val="Arial"/>
        <b/>
        <color theme="1"/>
      </rPr>
      <t>multiple &amp; single</t>
    </r>
    <r>
      <rPr>
        <rFont val="Arial"/>
        <color theme="1"/>
      </rPr>
      <t xml:space="preserve"> submission is used.</t>
    </r>
  </si>
  <si>
    <t>To verify user should be able to view the observation form after selecting the criteria.</t>
  </si>
  <si>
    <t>1. Login to App.
2. Select Observation tile
3. Select Observation with rubric instance.
4. Select any domain
5. Select any criteria</t>
  </si>
  <si>
    <t>-User should see the observation form
-The form should be in non-editable mode
-User sees the "Start" button at the bottom of the screen and "Next" button if there are multiple screens and map icon on top of the screen.</t>
  </si>
  <si>
    <t>TC_818</t>
  </si>
  <si>
    <r>
      <rPr>
        <rFont val="Arial"/>
        <color theme="1"/>
      </rPr>
      <t xml:space="preserve">-Observation with rubric </t>
    </r>
    <r>
      <rPr>
        <rFont val="Arial"/>
        <b/>
        <color theme="1"/>
      </rPr>
      <t>multiple &amp; single</t>
    </r>
    <r>
      <rPr>
        <rFont val="Arial"/>
        <color theme="1"/>
      </rPr>
      <t xml:space="preserve"> submission is used.</t>
    </r>
  </si>
  <si>
    <t>To verify user should be able to consume the observation form after starting the form.</t>
  </si>
  <si>
    <t>1. Login to App.
2. Select Observation tile
3. Select Observation with rubric instance.
4. Select any domain
5. Select any criteria
6. Click on 'Start'</t>
  </si>
  <si>
    <t>-User should be able to fill in responses for the form and user can perform 3 actions after completing the form
1. Submit the form
2. Preview the form
3. Save the form.
-Domain is considered complete after submitting the form.</t>
  </si>
  <si>
    <t>TC_819</t>
  </si>
  <si>
    <r>
      <rPr>
        <rFont val="Arial"/>
        <color theme="1"/>
      </rPr>
      <t xml:space="preserve">-Observation with rubric </t>
    </r>
    <r>
      <rPr>
        <rFont val="Arial"/>
        <b/>
        <color theme="1"/>
      </rPr>
      <t>multiple &amp; single</t>
    </r>
    <r>
      <rPr>
        <rFont val="Arial"/>
        <color theme="1"/>
      </rPr>
      <t xml:space="preserve"> submission is used.</t>
    </r>
  </si>
  <si>
    <t>To verify if creator has given option for marking the form as "Not Applicable", user can mark the form Not Applicable.</t>
  </si>
  <si>
    <t>-User should see not applicable button on the right side under dropdown of each domain.
-If user selects the ‘not applicable’ option, a pop up to write Remark opens up.
-As user fills the remark and click on Add button ,the domain is considered as Complete.
-User also sees list of criterias on left side and an arrow " --&gt; " on the right side.</t>
  </si>
  <si>
    <t>TC_820</t>
  </si>
  <si>
    <r>
      <rPr>
        <rFont val="Arial"/>
        <b val="0"/>
        <color theme="1"/>
      </rPr>
      <t xml:space="preserve">-User should be on observation instance screen.
</t>
    </r>
    <r>
      <rPr>
        <rFont val="Arial"/>
        <b/>
        <color theme="1"/>
      </rPr>
      <t>-Observation without rubric multiple submission is used.</t>
    </r>
  </si>
  <si>
    <t>To verify user should be able to open the observation without rubric instance form.</t>
  </si>
  <si>
    <t>1. Login to App.
2. Select Observation tile
3. Select any Observation without rubric
4. Select any instance or add another
5. Observe the form.</t>
  </si>
  <si>
    <t>TC_821</t>
  </si>
  <si>
    <t>-Observation without rubric multiple submission is used.</t>
  </si>
  <si>
    <t>1. Login to App.
2. Select Observation tile
3. Select Observation without rubric form.
4. Select any instance or add another
5. Click on 'Start'</t>
  </si>
  <si>
    <t>-User should be able to fill in responses for the form and user can perform 3 actions after completing the form
1. Submit the form
2. Preview the form
3. Save the form.</t>
  </si>
  <si>
    <t>TC_822</t>
  </si>
  <si>
    <t>SB-23699</t>
  </si>
  <si>
    <t>Observation - Questionnaire Screen</t>
  </si>
  <si>
    <t>- A survey has been assigned for the role and location chosen by user.
- An observation has been assigned for the role and location chosen by user.
- Creator has made option of attaching evidence available</t>
  </si>
  <si>
    <t>To verify the user has 'Upload files' option to attach pdf as evidence in survey and observation.</t>
  </si>
  <si>
    <t>1. Open Survey Questionnaire and Observation questionnaire
2. Look for question with files option
3. Click files option
4. The privacy policy prompt opens
5. Accept T&amp;C by clicking on the tick mark
6. Click on 'Upload'
7. The selection menu opens at bottom of screen
8. Select upload file
9. Select any PDF file 
10. Click OK.</t>
  </si>
  <si>
    <t>-The option of 'Upload files' is available.
-PDF file is added and an icon is added as indication for the added file.</t>
  </si>
  <si>
    <t>TC_823</t>
  </si>
  <si>
    <t>ED-522</t>
  </si>
  <si>
    <t>-User should not have started the observation
-User should have joined the program already
-Observation should be with rubric (Single / multiple submission)</t>
  </si>
  <si>
    <t>Verify user is able to view the observation questions with non editable form</t>
  </si>
  <si>
    <t>1. Login to App
2. Click on observation tile
3. Open any observation resource (already opened)
4. Click on the observation in the instance page
5. Click on the domain page click on criteria
6. User lands on questionnaire page</t>
  </si>
  <si>
    <t>-User should be able to view the observation form but not be able to edit the observation form
NOTE - User should see Start observation pop up for both Newly mapped observation &amp; old observations mapped while accessing in New build(6.0)</t>
  </si>
  <si>
    <t>TC_824</t>
  </si>
  <si>
    <r>
      <rPr>
        <rFont val="Arial"/>
        <color theme="1"/>
      </rPr>
      <t xml:space="preserve">-User should have received observation link / QR code
-User should not have started the observation
</t>
    </r>
    <r>
      <rPr>
        <rFont val="Arial"/>
        <b/>
        <color theme="1"/>
      </rPr>
      <t xml:space="preserve">-Observation should be with or without rubric (Single / multiple submission)
</t>
    </r>
    <r>
      <rPr>
        <rFont val="Arial"/>
        <color theme="1"/>
      </rPr>
      <t>-User should have joined the program already</t>
    </r>
  </si>
  <si>
    <t>1. Click on observation link or scan Qr code
2. Click on added entity
3. Click on the domain page and click on criteria
4. User lands on questionnaire page</t>
  </si>
  <si>
    <t>-User should be able to view the observation form but not be able to edit the observation form</t>
  </si>
  <si>
    <t>TC_825</t>
  </si>
  <si>
    <t>-User should not have started the observation
-Observation should be with or without rubric (Single / multiple submission)
-User should have joined the program already</t>
  </si>
  <si>
    <t>Verify user is able to see start button at the bottom of the questionnaire page</t>
  </si>
  <si>
    <t>-Enabled start button should be visible at the bottom of the questionnaire page</t>
  </si>
  <si>
    <t>TC_826</t>
  </si>
  <si>
    <r>
      <rPr>
        <rFont val="Arial"/>
        <color theme="1"/>
      </rPr>
      <t xml:space="preserve">-User should not have started the observation
-Observation should be with or without rubric (Single / multiple submission)
-User should have joined the program already
</t>
    </r>
    <r>
      <rPr>
        <rFont val="Arial"/>
        <b/>
        <color theme="1"/>
      </rPr>
      <t>-User should have received observation link / QR code</t>
    </r>
  </si>
  <si>
    <t>1. Click on observation link or scan Qr code
2. Click on added entity
3. Click on the domain page and click on criteria
3. User lands on questionnaire page</t>
  </si>
  <si>
    <t>TC_827</t>
  </si>
  <si>
    <t>-User should have not started the observation
-Observation should be with or without rubric (Single / multiple submission)
-User should have joined the program already</t>
  </si>
  <si>
    <t>Verify once user clicks on the start button, he/she is able to edit/fill the responses of the observation form</t>
  </si>
  <si>
    <t>1. Login to App
2. Click on observation tile
3. Open any observation resource (already opened)
4. Click on the observation in the instance page
5. Click on the domain page click on criteria
6. User lands on questionnaire page
7. Click on start button</t>
  </si>
  <si>
    <t>-Start button should disappear and progress count should appear at the bottom
-Observation should be in a editable form</t>
  </si>
  <si>
    <t>TC_828</t>
  </si>
  <si>
    <r>
      <rPr>
        <rFont val="Arial"/>
        <color theme="1"/>
      </rPr>
      <t xml:space="preserve">-User should have not started the observation
-Observation should be with or without rubric (Single / multiple submission)
-User should have joined the program already
</t>
    </r>
    <r>
      <rPr>
        <rFont val="Arial"/>
        <b/>
        <color theme="1"/>
      </rPr>
      <t>-User should have received observation link / QR code</t>
    </r>
  </si>
  <si>
    <t>1. Click on observation link or scan Qr code
2. Click on added entity
3. Click on the domain page and click on criteria
3. User lands on questionnaire page
4. Click on start button</t>
  </si>
  <si>
    <t>TC_829</t>
  </si>
  <si>
    <t>-User should have installed sunbird/ app
-User should not have started the observation
-User should have joined the program
-Observation should be with or without rubric (Single / multiple submission</t>
  </si>
  <si>
    <t>Verify if user is able to see a pop up on the questionnaire page when user clicks anywhere on question page</t>
  </si>
  <si>
    <t>1. Login to App
2. Click on observation tile
3. Open any observation resource
4. Click on Add {entity} if required
5. Click on the observation in the instance page
6. Click on the observation in the instance page and click on the domain page click on criteria
7. User lands on questionnaire page
8. Click anywhere (Except start button) on questionnaire page</t>
  </si>
  <si>
    <t>-Pop up should appear
-Pop up should contain below message
"Start Observation ? You must click start observation button to access and edit the observation. Click on the Start observation to get complete access to the content.”
'Start Observation’ button at the bottom of the pop-up &amp; it should be in dark blue color</t>
  </si>
  <si>
    <t>TC_830</t>
  </si>
  <si>
    <r>
      <rPr>
        <rFont val="Arial"/>
        <b/>
        <color theme="1"/>
      </rPr>
      <t>-User should have received observation link / QR code</t>
    </r>
    <r>
      <rPr>
        <rFont val="Arial"/>
        <b/>
        <color theme="1"/>
      </rPr>
      <t xml:space="preserve">
-User should have installed sunbird/ app
-User should have joined the program
-User should not have started the observation
-Observation should be with or without rubric (Single / multiple submission)</t>
    </r>
  </si>
  <si>
    <t>1. Click on observation link or scan Qr code
2. Click on added entity
3. Click on the domain page and click on criteria
4. User lands on questionnaire page
5. Click anywhere (Except start button) on questionnaire page</t>
  </si>
  <si>
    <t>-Pop up should appear
-Pop up should contain below message
Start Observation ? You must click on the start observation button to access and edit the observation. Click on the Start observation to get complete access to the content.
'Start Observation’ button at the bottom of the pop-up &amp; it should be in dark blue color</t>
  </si>
  <si>
    <t>TC_831</t>
  </si>
  <si>
    <t>-User should have started the observation
-Observation should be with or without rubric (Single / multiple submission)
-User should have joined the program already</t>
  </si>
  <si>
    <t>Verify once user clicks on the start observation button on the pop up, he/she is able to edit/fill the responses of the observation form</t>
  </si>
  <si>
    <t>1. Login to App
2. Click on observation tile
3. Open any observation resource
4. Click on Add {entity} if required
5. Click on the observation in the instance page
6. Click on the observation in the instance page and click on the domain page click on criteria
7. User lands on questionnaire page
8. Click anywhere (Except start button) on questionnaire page
9. Pop up will appear
10. Click on start observation button</t>
  </si>
  <si>
    <t>-Start button should disappear and progress count should appear at the bottom
-Observation should be in a editable form</t>
  </si>
  <si>
    <t>TC_832</t>
  </si>
  <si>
    <r>
      <rPr>
        <rFont val="Arial"/>
        <color theme="1"/>
      </rPr>
      <t xml:space="preserve">-User should have started the observation
-Observation should be with or without rubric (Single / multiple submission)
-User should have joined the program already
</t>
    </r>
    <r>
      <rPr>
        <rFont val="Arial"/>
        <b/>
        <color theme="1"/>
      </rPr>
      <t>-User should have received observation link / QR code</t>
    </r>
  </si>
  <si>
    <t>1. Click on observation link or scan Qr code
2. Click on added entity
3. Click on the domain page and click on criteria
4. User lands on questionnaire page
5. Click anywhere (Except start button) on questionnaire page
6. Pop up will appear
7. Click on start observation button</t>
  </si>
  <si>
    <t>TC_833</t>
  </si>
  <si>
    <r>
      <rPr>
        <rFont val="Arial"/>
        <color theme="1"/>
      </rPr>
      <t xml:space="preserve">To verify, once user has started the Observation from the Observation tile then the Observation should be in started status (Editable form) while accessing through </t>
    </r>
    <r>
      <rPr>
        <rFont val="Arial"/>
        <b/>
        <color theme="1"/>
      </rPr>
      <t>Programs tile as well</t>
    </r>
  </si>
  <si>
    <t>1. Login to App 2. Click on observation tile 3. Open any observation resource 4. Click on Add {entity} if required 5. Click on the observation in the instance page and click on the domain page click on criteria 6. User lands on questionnaire page and click on Start button observation tile
7. Go to programs tile and open the same observation</t>
  </si>
  <si>
    <t>The changes made in the Observation form in Observation tile, The same changes should reflect in programs tile while accessing the same observation</t>
  </si>
  <si>
    <t>TC_834</t>
  </si>
  <si>
    <t>To verify, when user is trying to access the same observation for the second time, third time and so on then Start Observation pop up &amp; Join program pop up should NOT show up</t>
  </si>
  <si>
    <t>1. Login to App
2. Click on observation tile
3. Open any observation resource
4. Click on Add {entity} if required
5. Click on the observation in the instance page
6. Click on the observation in the instance page and click on the domain page click on criteria
7. User lands on questionnaire page
8. Observe
9. Go to programs tile and open the same observation and observe</t>
  </si>
  <si>
    <t>-Start Observation pop up &amp; Join program pop up should NOT show up
-User can edit the form</t>
  </si>
  <si>
    <t>TC_835</t>
  </si>
  <si>
    <t>-User should have started the observation
-Observation should be with or without rubric (Single / multiple submission)
-User should have joined the program already
-User should have received observation link / QR code</t>
  </si>
  <si>
    <t>1. Click on observation link or scan Qr code
2. Click on added entity
3. User lands on questionnaire page
4. Observe
5. Click on start observation button</t>
  </si>
  <si>
    <t>TC_836</t>
  </si>
  <si>
    <t>-Observation should be with or without rubric (Single / multiple submission)
-User should have joined the program already</t>
  </si>
  <si>
    <t>To verify, when user has joined the program in App then user should NOT see join program pop up in portal when accessing the same observation and vice versa</t>
  </si>
  <si>
    <t>1. Login to the app
2. Click on Observation tile
3. Open an observation
4. Click on Join program and join the program
5. Login to the portal with same credentials and open the same observation which opened earlier in app</t>
  </si>
  <si>
    <r>
      <rPr>
        <rFont val="Arial"/>
        <color theme="1"/>
      </rPr>
      <t xml:space="preserve">-Join program pop up should NOT come up in portal since user has joined the program in app for the same observation
</t>
    </r>
    <r>
      <rPr>
        <rFont val="Arial"/>
        <b/>
        <color theme="1"/>
      </rPr>
      <t>-QA needs to check in either way also (i,e Join the program from Portal and check in App)</t>
    </r>
  </si>
  <si>
    <t>TC_837</t>
  </si>
  <si>
    <t>To verify when user has Started the observation in App then while accessing the same observation in portal , it should be in editable form only</t>
  </si>
  <si>
    <t>1. Login to app
2. Click on observation tile
3. Open any resource(with/without rubric)
4. Click on added entity
5. Click on the observation in the instance page
6. Click on start button 
7. Fill some resources and save 
8. Login to portal
9. Open any resources</t>
  </si>
  <si>
    <t>-The observation should be in editable form</t>
  </si>
  <si>
    <t>TC_838</t>
  </si>
  <si>
    <t>1. Login to App as Teacher 2. Click on observation tile under browse other categories section 3. Open any observation resource (already opened)
4. Click on the observation in the instance page
5. Click on the domain page click on criteria
6. User lands on questionnaire page</t>
  </si>
  <si>
    <t>TC_839</t>
  </si>
  <si>
    <r>
      <rPr>
        <rFont val="Arial"/>
        <color theme="1"/>
      </rPr>
      <t xml:space="preserve">-User should have received observation link / QR code
-User should not have started the observation
</t>
    </r>
    <r>
      <rPr>
        <rFont val="Arial"/>
        <b/>
        <color theme="1"/>
      </rPr>
      <t xml:space="preserve">-Observation should be with or without rubric (Single / multiple submission)
</t>
    </r>
    <r>
      <rPr>
        <rFont val="Arial"/>
        <color theme="1"/>
      </rPr>
      <t>-User should have joined the program already</t>
    </r>
  </si>
  <si>
    <t>TC_840</t>
  </si>
  <si>
    <t>1. Login to App
2. Click on observation tile under browse other categories section
3. Open any observation resource (already opened)
4. Click on the observation in the instance page
5. Click on the domain page click on criteria
6. User lands on questionnaire page</t>
  </si>
  <si>
    <t>TC_841</t>
  </si>
  <si>
    <r>
      <rPr>
        <rFont val="Arial"/>
        <color theme="1"/>
      </rPr>
      <t xml:space="preserve">-User should not have started the observation
-Observation should be with or without rubric (Single / multiple submission)
-User should have joined the program already
</t>
    </r>
    <r>
      <rPr>
        <rFont val="Arial"/>
        <b/>
        <color theme="1"/>
      </rPr>
      <t>-User should have received observation link / QR code</t>
    </r>
  </si>
  <si>
    <t>TC_842</t>
  </si>
  <si>
    <t>1. Login to App
2. Click on observation tile under browse other categories section
3. Open any observation resource (already opened)
4. Click on the observation in the instance page
5. Click on the domain page click on criteria
6. User lands on questionnaire page
7. Click on start button</t>
  </si>
  <si>
    <t>TC_843</t>
  </si>
  <si>
    <r>
      <rPr>
        <rFont val="Arial"/>
        <color theme="1"/>
      </rPr>
      <t xml:space="preserve">-User should have not started the observation
-Observation should be with or without rubric (Single / multiple submission)
-User should have joined the program already
</t>
    </r>
    <r>
      <rPr>
        <rFont val="Arial"/>
        <b/>
        <color theme="1"/>
      </rPr>
      <t>-User should have received observation link / QR code</t>
    </r>
  </si>
  <si>
    <t>TC_844</t>
  </si>
  <si>
    <t>1. Login to App
2. Click on observation tile under browse other categories section
3. Open any observation resource
4. Click on Add {entity} if required
5. Click on the observation in the instance page
6. Click on the observation in the instance page and click on the domain page click on criteria
7. User lands on questionnaire page
8. Click anywhere (Except start button) on questionnaire page</t>
  </si>
  <si>
    <t>-Pop up should appear
-Pop up should contain below message
"Start Observation ? You must click on the start observation button to access and edit the observation. Click on the Start observation to get complete access to the content.
'Start Observation’ button at the bottom of the pop-up &amp; it should be in dark blue color</t>
  </si>
  <si>
    <t>TC_845</t>
  </si>
  <si>
    <r>
      <rPr>
        <rFont val="Arial"/>
        <b/>
        <color theme="1"/>
      </rPr>
      <t>-User should have received observation link / QR code</t>
    </r>
    <r>
      <rPr>
        <rFont val="Arial"/>
        <b/>
        <color theme="1"/>
      </rPr>
      <t xml:space="preserve">
-User should have installed sunbird/ app
-User should have joined the program
-User should not have started the observation
-Observation should be with or without rubric (Single / multiple submission)</t>
    </r>
  </si>
  <si>
    <t>TC_846</t>
  </si>
  <si>
    <t>1. Login to App
2. Click on observation tile under browse other categories section
3. Open any observation resource
4. Click on Add {entity} if required
5. Click on the observation in the instance page
6. Click on the observation in the instance page and click on the domain page click on criteria
7. User lands on questionnaire page
8. Click anywhere (Except start button) on questionnaire page
9. Pop up will appear
10. Click on start observation button</t>
  </si>
  <si>
    <t>TC_847</t>
  </si>
  <si>
    <r>
      <rPr>
        <rFont val="Arial"/>
        <color theme="1"/>
      </rPr>
      <t xml:space="preserve">-User should have started the observation
-Observation should be with or without rubric (Single / multiple submission)
-User should have joined the program already
</t>
    </r>
    <r>
      <rPr>
        <rFont val="Arial"/>
        <b/>
        <color theme="1"/>
      </rPr>
      <t>-User should have received observation link / QR code</t>
    </r>
  </si>
  <si>
    <t>TC_848</t>
  </si>
  <si>
    <r>
      <rPr>
        <rFont val="Arial"/>
        <color theme="1"/>
      </rPr>
      <t xml:space="preserve">To verify, once user has started the Observation from the Observation tile then the Observation should be in started status (Editable form) while accessing through </t>
    </r>
    <r>
      <rPr>
        <rFont val="Arial"/>
        <b/>
        <color theme="1"/>
      </rPr>
      <t>Programs tile as well</t>
    </r>
  </si>
  <si>
    <t>1. Login to App 2. Click on observation tile under browse other categories section
3. Open any observation resource 4. Click on Add {entity} if required 5. Click on the observation in the instance page and click on the domain page click on criteria 6. User lands on questionnaire page and click on Start button observation tile
7. Go to programs tile and open the same observation</t>
  </si>
  <si>
    <t>TC_849</t>
  </si>
  <si>
    <t>1. Login to App
2. Click on observation tile under browse other categories section
3. Open any observation resource
4. Click on Add {entity} if required
5. Click on the observation in the instance page
6. Click on the observation in the instance page and click on the domain page click on criteria
7. User lands on questionnaire page
8. Observe
9. Go to programs tile and open the same observation and observe</t>
  </si>
  <si>
    <t>TC_850</t>
  </si>
  <si>
    <t>TC_851</t>
  </si>
  <si>
    <t>1. Login to the app
2.Click on observation tile under browse other categories section
3. Open an observation
4. Click on Join program and join the program
5. Login to the portal with same credentials and open the same observation which opened earlier in app</t>
  </si>
  <si>
    <r>
      <rPr>
        <rFont val="Arial"/>
        <color theme="1"/>
      </rPr>
      <t xml:space="preserve">-Join program pop up should NOT come up in portal since user has joined the program in app for the same observation
</t>
    </r>
    <r>
      <rPr>
        <rFont val="Arial"/>
        <b/>
        <color theme="1"/>
      </rPr>
      <t>-QA needs to check in either way also (i,e Join the program from Portal and check in App)</t>
    </r>
  </si>
  <si>
    <t>TC_852</t>
  </si>
  <si>
    <t>1. Login to app
2. Click on observation tile under browse other categories section
3. Open any resource(with/without rubric)
4. Click on added entity
5. Click on the observation in the instance page
6. Click on start button 7. Fill some resources and save 8. Login to portal
9. Open any resources</t>
  </si>
  <si>
    <t>TC_853</t>
  </si>
  <si>
    <t>TC_854</t>
  </si>
  <si>
    <t>ED-394</t>
  </si>
  <si>
    <t>-User should login with HT Official credentials</t>
  </si>
  <si>
    <t>To verify user enters/modifies resources data(Projects,Observation,surveys) with using special characters/comma/spaces in the mobile app for respective project / observation &amp; survey form.</t>
  </si>
  <si>
    <t>1. Login to the mobile app with HT&amp;Official credentials 2. Click on any program which has projects,observations and surveys
3. Fill all the data w.r.t projects,observations and surveys with using special characters/commas/spaces/emojis
4. Submit the projects,observations &amp; surveys
5. Observe</t>
  </si>
  <si>
    <t>-User should see the enters/modifies data in projects,observations &amp; surveys must and should have special characters/commas/spaces in mobile app</t>
  </si>
  <si>
    <t>TC_855</t>
  </si>
  <si>
    <t>Verify that the user can start observation questionnaire from submission list screen for an observation form</t>
  </si>
  <si>
    <t>1. Come up on the submission list screen
2. See one submission instance by default (Observation 1)
3. Click on the submission instance (Observation 1)
4. Select start and click Start observation button on the popup
5. Start filling responses for questions on the questionnaire screen</t>
  </si>
  <si>
    <t>User gets on to the questionnaire screen can fill up the questions in the form.</t>
  </si>
  <si>
    <t>TC_856</t>
  </si>
  <si>
    <t>-Observation is mapped to a specific role and location.
-The user has put up questions on multiple screens in the form.</t>
  </si>
  <si>
    <t>Verify that the user sees next and back at the bottom of Questionnaire screen to navigate between different screens</t>
  </si>
  <si>
    <t>1. Open Questionnaire
2. See 'next' on the bottom right corner
3. Click next
4. See the questions on second screen.
5. See 'back' on bottom left corner
6. Click back
7. See questions on first screen again</t>
  </si>
  <si>
    <t>User can navigate between the screens in the questionnaire by next and back button while filling the observation form</t>
  </si>
  <si>
    <t>TC_857</t>
  </si>
  <si>
    <t>Verify that the user is able to save questionnaire in progress by clicking save option from last screen of the questionnaire</t>
  </si>
  <si>
    <t>1. Open Questionnaire
2. Fill in responses for some questions in questionnaire
3. Click save
4. See 'in progress' in front of form on survey section screen
5. Click on form again
6. Check if the responses recorded were saved</t>
  </si>
  <si>
    <t>The partially filled data in the form is saved</t>
  </si>
  <si>
    <t>TC_858</t>
  </si>
  <si>
    <t>-Observation is mapped to a specific role and location
-Creator has put up questions on multiple screens in the form.</t>
  </si>
  <si>
    <t>Verify that the progress bar shows at bottom of questionnaire screen with filled screens by total screens count</t>
  </si>
  <si>
    <t>1. Open Questionnaire
2. See progress bar at bottom
3. See filled screen as 0 and the no. of total screens
4. Fill up all questions on screen
5. See the progress bar fill up and progress bar no. as 1andtotal screen
6. Click next
7. Fill more screens and see the progress bar fill</t>
  </si>
  <si>
    <t>Progress bar is filled and the completed no.of screens is shown as the form is filled</t>
  </si>
  <si>
    <t>TC_859</t>
  </si>
  <si>
    <t>Verify that in the questionnaire, Question map shows all the screens and user can go to selected screen</t>
  </si>
  <si>
    <t>1. Open Questionnaire
2. See the map icon in the top right corner
3. Click on the map icon
4. See a new question map screen with all the screen number
5. Click on any screen number
6. Land on the selected screen</t>
  </si>
  <si>
    <t>The screen selected on the question map comes up</t>
  </si>
  <si>
    <t>TC_860</t>
  </si>
  <si>
    <t>Verify that in the questionnaire, Question map shows current position of user with a blue outline to the circle of that screen number</t>
  </si>
  <si>
    <t>1. Open Questionnaire
2. Fill up responses on 1 or 2 screens
3. See the map icon in the top right corner
4. Click on the map icon
5. See a new question map screen with all the screen number
6. See the circles of current screen with the blue outline</t>
  </si>
  <si>
    <t>The current position is shown with the blue outline to the current screen number</t>
  </si>
  <si>
    <t>TC_861</t>
  </si>
  <si>
    <t>Verify that in the questionnaire, Question map shows number filled with green colour for completed screens</t>
  </si>
  <si>
    <t>1. Open Questionnaire
2. Fill up responses on 1 or 2 screens
3. See the map icon in the top right corner
4. Click on the map icon
5. See a new question map screen with all the screen number
6. See the circles of completed screens filled in green colour</t>
  </si>
  <si>
    <t>Completion of screen is indicated in green colour on Question map</t>
  </si>
  <si>
    <t>TC_862</t>
  </si>
  <si>
    <t>-Observation is mapped to a specific role and location
-Creator has put up multiple questions on a single screen.</t>
  </si>
  <si>
    <t>Verify that in the questionnaire, multiple questions come up on a single screen and user can scroll and fill all questions on the screen</t>
  </si>
  <si>
    <t>1. Open Questionnaire
2. See the questions on the screen
3. Scroll through the multiple questions.
4. Fill in the responses for all questions</t>
  </si>
  <si>
    <t>The user can scroll through all questions in the questionnaire and fill responses for the questions</t>
  </si>
  <si>
    <t>TC_863</t>
  </si>
  <si>
    <t>-Observation is mapped to a specific role and location
-Creator has made remark available.</t>
  </si>
  <si>
    <t>Verify that the user is able to add remark in questions</t>
  </si>
  <si>
    <t>1. Open Questionnaire
2. Look for question with Remarks label
3. Click Add beside Remarks
4. Type in your remark
5. Click add
6. See remark added below the Remarks label</t>
  </si>
  <si>
    <t>Text information as remark is added and is shown below the remark label.</t>
  </si>
  <si>
    <t>TC_864</t>
  </si>
  <si>
    <t>Verify that the user is able to edit added remark</t>
  </si>
  <si>
    <t>1. Open Questionnaire
2. Look for question with remark already added
3. Click edit icon
4. Make the changes
5. Click add
6. See the changes in the remark</t>
  </si>
  <si>
    <t>Already added remark gets edited</t>
  </si>
  <si>
    <t>TC_865</t>
  </si>
  <si>
    <t>-Observation is mapped to a specific role and location
-Creator has made remark available. Remark is already added to one or more questions.</t>
  </si>
  <si>
    <t>Verify that the user is able to delete added remark</t>
  </si>
  <si>
    <t>1. Open Questionnaire
2. Look for question with remark already added
3. Click delete
4. See the Add option again</t>
  </si>
  <si>
    <t>Already added remark gets deleted</t>
  </si>
  <si>
    <t>TC_866</t>
  </si>
  <si>
    <t>-Observation is mapped to a specific role and location
-Creator has made an option of attaching file available with corresponding file extensions.</t>
  </si>
  <si>
    <t>Verify that the user is able to add images as evidence</t>
  </si>
  <si>
    <t>1. Open Questionnaire
2. Look for question with files option
3. Click files option
4. Select upload image
5. Select the image
6. Click OK
7. A image icon appears</t>
  </si>
  <si>
    <t>Image is added as the evidence from phone gallery</t>
  </si>
  <si>
    <t>TC_867</t>
  </si>
  <si>
    <t>Observation is mapped to a specific role and location
Creator has made option of attaching file available with corresponding file extensions.</t>
  </si>
  <si>
    <t>Verify that the user is able to click image using camera as evidence</t>
  </si>
  <si>
    <t>1. Open Questionnaire
2. Look for question with files option
3. Click files option
4. Select camera
5. Using camera click picture
6. Click OK
7. A image icon appears</t>
  </si>
  <si>
    <t>Image is captured using the phone camera as the evidence</t>
  </si>
  <si>
    <t>-Observation is mapped to a specific role and location
-Creator has made option of attaching file available with corresponding file extensions.</t>
  </si>
  <si>
    <t>Verify that user is able to add pdf, video and doc as evidence</t>
  </si>
  <si>
    <t>1. Open Questionnaire
2. Look for question with files option
3. Click files option
4. Select upload file
5. Select the file
6. Click OK
7. An image icon appears</t>
  </si>
  <si>
    <t>The pdf, video and doc file selected from phone library is added as the evidence</t>
  </si>
  <si>
    <t>TC_869</t>
  </si>
  <si>
    <t>Verify that user is able to view the added image and file in evidence</t>
  </si>
  <si>
    <t>1. Open Questionnaire
2. Look for question with files option
3. Click on the added image and file
4. Select the app in phone to open image and file
5. Go back
6. Come back to observation questionnaire</t>
  </si>
  <si>
    <t>The image and file added opens up on clicking the icon for the added image and file</t>
  </si>
  <si>
    <t>TC_870</t>
  </si>
  <si>
    <t>1. Open Questionnaire
2. See progress bar at bottom
3. See filled screen as 0 and the no. of total screens
4. Fill up all questions on screen
5. See the progress bar fill up and progress bar no. as 1 and total screen
6. Click next
7. Fill more screens and see the progress bar fill</t>
  </si>
  <si>
    <t>Verify that user is able to delete images, videos and files added as evidence</t>
  </si>
  <si>
    <t>1. Open Questionnaire
2. Look for question with files option
3. See delete icon on the added file
4. Click delete icon
5. Click yes on the pop up to confirm
6. See that file is removed</t>
  </si>
  <si>
    <t>The added image, video and file is deleted</t>
  </si>
  <si>
    <t>TC_871</t>
  </si>
  <si>
    <t>-Observation is mapped to a specific role and location
-It has text response type questions</t>
  </si>
  <si>
    <t>Verify that user is able to enter alphanumeric characters for the text type questions</t>
  </si>
  <si>
    <t>1. Open Questionnaire
2. Look for question with text response
3. Click on empty box below question
4. Type in your reponse
5. See the response is added</t>
  </si>
  <si>
    <t>Alphanumerical response is added in the text type questions</t>
  </si>
  <si>
    <t>TC_872</t>
  </si>
  <si>
    <t>-Observation is mapped to a specific role and location
-It has single select response type questions</t>
  </si>
  <si>
    <t>Verify that the user is able to select single response in radio button type questions</t>
  </si>
  <si>
    <t>1. Open Questionnaire
2. Look for radio button type response questions 
3. Select any one option
4. See the radio button fill up in front of selected response
5. Select any other option
6. See the previous response is deselcted and new response is selected</t>
  </si>
  <si>
    <t>Only one response is selected of all options in such a question.</t>
  </si>
  <si>
    <t>TC_873</t>
  </si>
  <si>
    <t>-Observation is mapped to a specific role and location
-It has multi select response type questions</t>
  </si>
  <si>
    <t>Verify that the user is able to select multiple response in checkbox questions</t>
  </si>
  <si>
    <t>1. Open Questionnaire
2. Look for checkbox type response questions
3. Select multiple responses
4. See all the selected checkboxes are ticked</t>
  </si>
  <si>
    <t>One or Multiple responses are selected of all options in such a question.</t>
  </si>
  <si>
    <t>TC_874</t>
  </si>
  <si>
    <t>-Observation is mapped to a specific role and location
-It has slider response type questions</t>
  </si>
  <si>
    <t>Verify that the user is able to select value on slider for slider type questions</t>
  </si>
  <si>
    <t>1. Open Questionnaire
2. Look for question with slider type response
3. Click on a value on slider scale
4. See the bar move up to the selected value and number value change accordingly
5. Click on any other value and see the bar and number value above it change</t>
  </si>
  <si>
    <t>The bar is set to the selected place with the number showing above it accordingly</t>
  </si>
  <si>
    <t>TC_875</t>
  </si>
  <si>
    <t>-Observation is mapped to a specific role and location
-It has number response type questions</t>
  </si>
  <si>
    <t>Verify that the user gets number keyboard on phone for number only response type questions</t>
  </si>
  <si>
    <t>1. Open Questionnaire
2. Look for question with only number response
3. Click on the empty box
4. See the number pad only opens on keyboard
5. Enter the numerical value
6. See the response added in the box</t>
  </si>
  <si>
    <t>Only number pad on phone opens and numeric response is added in the text field.</t>
  </si>
  <si>
    <t>TC_876</t>
  </si>
  <si>
    <t>-Observation is mapped to a specific role and location
-It has date response type questions</t>
  </si>
  <si>
    <t>Verify that the user is able to enter date</t>
  </si>
  <si>
    <t>1. Open Questionnaire
2. Look for question with date response
3. Click on date field
4. Set day, month and year in datepicker
5. See the entered date filled in.</t>
  </si>
  <si>
    <t>Date response is added from the date picker</t>
  </si>
  <si>
    <t>TC_877</t>
  </si>
  <si>
    <t>Verify that the user is able to get current date automatically</t>
  </si>
  <si>
    <t>1. Open Questionnaire
2. Look for question with date response
3. Click on 'Capture'
4. See the date of the day automatically filled in</t>
  </si>
  <si>
    <t>The current date is captured directly from capture option</t>
  </si>
  <si>
    <t>TC_878</t>
  </si>
  <si>
    <t>-Observation is mapped to a specific role and location
-Creator has added the tip to the question in the form</t>
  </si>
  <si>
    <t>Verify that the user is able to view the tip added below the question</t>
  </si>
  <si>
    <t>1. Open Questionnaire
2. Go to question with the tip
3. Check the tip below the question in smaller fonts</t>
  </si>
  <si>
    <t>The user can read the tip added in the question</t>
  </si>
  <si>
    <t>TC_879</t>
  </si>
  <si>
    <t>SB-21833</t>
  </si>
  <si>
    <t>3.6.0 Sprint 3</t>
  </si>
  <si>
    <t>-Observation is mapped to a specific role and location
-Creator has added the hint to the question in the form</t>
  </si>
  <si>
    <t>Verify that the user is able to view the hint added to the question using the bulb icon</t>
  </si>
  <si>
    <t>1. Open Questionnaire
2. Go to question with the hint
3. Click on the idea icon (bulb icon)
4. View the hint for the question</t>
  </si>
  <si>
    <t>The user reads the hint added in the question through the idea icon</t>
  </si>
  <si>
    <t>TC_880</t>
  </si>
  <si>
    <t>-Observation is mapped to a specific role and location
-It has dependant or parent-child relationship questions</t>
  </si>
  <si>
    <t>Verify that the user gets the dependant question based on the response (Parent, child)
also user gets the multiple (Parent, child, sub child)</t>
  </si>
  <si>
    <t>1. Open Questionnaire
2. Go to the parent question
3. Select the trigger response for child question(s)
4. See the child question(s) appear below
5. Select any other response
6. See the child question(s) disappear again</t>
  </si>
  <si>
    <t>The dependent question show up below parent question based on their responses in the parent question</t>
  </si>
  <si>
    <t>TC_881</t>
  </si>
  <si>
    <t>-Observation is mapped to a specific role and location
-It has matrix type questions</t>
  </si>
  <si>
    <t>Verify that the user can add instances in matrix type questions</t>
  </si>
  <si>
    <t>1. Open Questionnaire
2. Go to the matrix question
3. Click on 'Add *label*'
4. See the new instance come up as *label* 1
5. Click on 'Add *label*' again
6. See another instance come up as *label* 2</t>
  </si>
  <si>
    <t>Instances of the sub-question set is added under the matrix question</t>
  </si>
  <si>
    <t>TC_882</t>
  </si>
  <si>
    <t>-Observation is mapped to a specific role and location
-It has matrix type questions. Instance has been generated and not submitted</t>
  </si>
  <si>
    <t>Verify that the user can delete instances in matrix type questions</t>
  </si>
  <si>
    <t>1. Open Questionnaire
2. Go to the matrix question
3. See the instance as *label* 1
5. Click on delete icon in front of the instance
6. See the instance is removed</t>
  </si>
  <si>
    <t>Already added instance is deleted</t>
  </si>
  <si>
    <t>TC_883</t>
  </si>
  <si>
    <t>Verify that the user submits response for all matrix sub-questions</t>
  </si>
  <si>
    <t>1. Open Questionnaire
2. Go to the matrix question
3. Click on instance (*label* 1)
4. See new screen open up with questions under the matrix
5. Fill responses for all questions
6. Click Save</t>
  </si>
  <si>
    <t>User can record response and save the sub questions in the matrix type question</t>
  </si>
  <si>
    <t>TC_884</t>
  </si>
  <si>
    <t>Verify that the user gets indication of completion of matrix instance</t>
  </si>
  <si>
    <t>1. Open Questionnaire
2. Go to the matrix question
3. Click on instance (*label* 1)
4. Fill responses for all questions
5. Click Save
6. See the instance change in green colour with last modified info below it.</t>
  </si>
  <si>
    <t>The instance name comes up in green colour after all the sub question set is completed in matrix question</t>
  </si>
  <si>
    <t>TC_885</t>
  </si>
  <si>
    <t>Verify that the user can preview and then, submit observation after completely filling questionnaire</t>
  </si>
  <si>
    <t>1. Open Questionnaire
2. Fill in responses for all the mandatory questions
3. Click on Save on the bottom-right of screen
4. Select Preview the form
5. See all the questions and responses
6. Click Upload and submit
7. See message 'Uploading' and then, 'Submission completed successfully'</t>
  </si>
  <si>
    <t>Form is submitted after all question and their responses are previewed</t>
  </si>
  <si>
    <t>TC_886</t>
  </si>
  <si>
    <t>Verify that the user submits observation after completely filling questionnaire through save button</t>
  </si>
  <si>
    <t>1. Open Questionnaire
2. Fill in responses for all the mandatory questions
3. Click on Save on the bottom-right of screen
4. Select Submit the form
5. See message 'Uploading' and then, 'Submission completed successfully'</t>
  </si>
  <si>
    <t>The form is submitted</t>
  </si>
  <si>
    <t>TC_887</t>
  </si>
  <si>
    <t>Verify that the user submits observation after completely filling questionnaire through submit button that comes up in place of progress bar at the bottom</t>
  </si>
  <si>
    <t>1. Open Questionnaire
2. Fill in responses for all the mandatory questions
3. Click on back and save at the bottom once
4. Click on submit at the bottom of screen
5. Select Submit the form
6. See message 'Uploading' and then, 'Submission completed successfully'</t>
  </si>
  <si>
    <t>The form is submitted. 
Note: Since, any changes made are only recorded if the next, back or save button at the bottom of the screen is clicked, After filling up all mandatory questions the submit button would would only enable if one of this action is done.</t>
  </si>
  <si>
    <t>TC_888</t>
  </si>
  <si>
    <t>To verify the pop up message comes, every time user is adding an evidence to the observation form and Survey form</t>
  </si>
  <si>
    <t>1. Open a questionnaire
2. Attach an evidence in the questionnaire
3. Pop up message to accept terms comes up</t>
  </si>
  <si>
    <t>pop up message comes, every time user is adding an evidence to the questionnaire</t>
  </si>
  <si>
    <t>TC_889</t>
  </si>
  <si>
    <t>- Go offline - Observation should be downloaded</t>
  </si>
  <si>
    <t>To verify user will be able to fill downloaded observation instance even if user is offline</t>
  </si>
  <si>
    <t>1. Open App
2. Click on Observation Tile
3. Click on the observation 
4. Select the entity 
5. Click the downloaded observation instance
6. Click 'start observation'</t>
  </si>
  <si>
    <t>- User will be able to fill responses in the downloaded observation instance</t>
  </si>
  <si>
    <t>TC_890</t>
  </si>
  <si>
    <t>To verify user will be able to fill response and save the downloaded observation instance even if user is offline</t>
  </si>
  <si>
    <t>1. Open App
2. Click on Observation Tile
3. Click on any observation 
4. Select any entity 
5. Click the downloaded observation instance
6. Click 'start observation'
7. Fill some details and click on the 'save' button</t>
  </si>
  <si>
    <t>- The filled responses are saved
- User navigates to observation list screen</t>
  </si>
  <si>
    <t>TC_891</t>
  </si>
  <si>
    <t>To verify user gets a toast message 'Please go online to use this feature' when user click submit for a filled up form</t>
  </si>
  <si>
    <t>1. Open App
2. Click on Observation Tile
3. Click on any observation 
4. Select any entity 
5. Click the downloaded observation instance
6. Click 'start observation'
7. Fill all the mandatory questions
8. Click submit</t>
  </si>
  <si>
    <t>TC_892</t>
  </si>
  <si>
    <t>To verify user is not able to submit the form if user is offline</t>
  </si>
  <si>
    <t>The form is not submitted</t>
  </si>
  <si>
    <t>TC_893</t>
  </si>
  <si>
    <t>- Go offline
- User had previously opened the questionnaire online</t>
  </si>
  <si>
    <t>To verify user will be able to fill form for non-downloaded observation instance offline, if the questionnaire was viewed/started online earlier.</t>
  </si>
  <si>
    <t>1. Open App
2. Click on Observation Tile
3. Click on any observation 
4. Select any entity
5. Click the non-downloaded observation instance
6. Click 'start observation'</t>
  </si>
  <si>
    <t>- User will be able to fill responses in the non-downloaded observation instance. (i.e. The questionnaire is also cached)</t>
  </si>
  <si>
    <t>TC_894</t>
  </si>
  <si>
    <t>To verify user will be able to fill responses and save the non-downloaded observation instance offline, if the questionnaire was viewed/started online earlier</t>
  </si>
  <si>
    <t>1. Open App
2. Click on Observation Tile
3. Click on any observation 
4. Select any entity
5. Click the non-downloaded observation instance
6. Click 'start observation'
7. Fill some details and click on the 'save' button</t>
  </si>
  <si>
    <t>- The filled responses are saved in the non-downloaded observation instance. (i.e. The questionnaire is also cached)
- User navigates to observation list screen</t>
  </si>
  <si>
    <t>TC_895</t>
  </si>
  <si>
    <t>1. Open App
2. Click on Observation Tile
3. Click on observation with rubric content which has downloaded entity
4. Select entity which is downloaded
5. Click on any domain
6. Click 'start observation'
7. Select/click on a criteria
8. Fill a few responses
9. Click on 'save' button at bottom</t>
  </si>
  <si>
    <t>TC_896</t>
  </si>
  <si>
    <t>To verify user cannot submit the observation form after filling all the mandatory details if user is offline</t>
  </si>
  <si>
    <t>1. Open App
2. Click on Observation Tile
3. Click on observation with rubric content which has downloaded entity
4. Select entity which is downloaded
5. Click on any domain
6. Click 'start observation'
7. Select/click on a criteria
8. Fill responses for mandatory questions
9. Click submit</t>
  </si>
  <si>
    <t>TC_897</t>
  </si>
  <si>
    <t>TC_898</t>
  </si>
  <si>
    <t>To verify user will be able to fill form for all domains in non-downloaded observation with rubric (single submission) offline, if the questionnaire was viewed/started online earlier.</t>
  </si>
  <si>
    <t>1. Open App
2. Click on Observation Tile
3. Click on any observation which is not downloaded
4. Select any entity
5. Click on any domain
6. Click 'start observation'
7. Click on a criteria
8. Fill a few responses</t>
  </si>
  <si>
    <t>- User will be able to fill responses in the non-downloaded domains (i.e. The questionnaire is also cached)</t>
  </si>
  <si>
    <t>TC_899</t>
  </si>
  <si>
    <t>To verify user will be able to fill responses and save for all domains in the non-downloaded observation with rubric (single submission) offline, if the questionnaire was viewed/started online earlier.</t>
  </si>
  <si>
    <t>1. Open App
2. Click on Observation Tile
3. Click on any observation which is not downloaded
4. Select any entity
5. Click on any domain
6. Click 'start observation'
7. Click on a criteria
8. Fill a few responses
9. Click on 'save' button at bottom</t>
  </si>
  <si>
    <t>- The filled responses are saved in the non-downloaded domains (i.e The questionnaire is also cached)
- User navigates to observation list screen</t>
  </si>
  <si>
    <t>TC_900</t>
  </si>
  <si>
    <t>1. Open App
2. Click on Observation Tile
3. Select the downloaded observation
4. Select the entity which have downloaded instance
5. Click on the downloaded instance
6. Click on any domain
7. Click 'start observation'
8. Select/click on a criteria
9. Fill all mandatory responses
10. Click on 'submit' button at bottom</t>
  </si>
  <si>
    <t>TC_901</t>
  </si>
  <si>
    <t>TC_902</t>
  </si>
  <si>
    <t>To verify user will be able to fill form for all domains in non-downloaded observation with rubric (multiple submission) offline, if the questionnaire was viewed/started online earlier.</t>
  </si>
  <si>
    <t>1. Open App
2. Click on Observation Tile
3. Select an observation
4. Select an entity
5. Click on the non-downloaded instance
6. Click on any domain
7. Click 'start observation'
8. Select/click on a criteria
9. Fill some responses</t>
  </si>
  <si>
    <t>- User will be able to fill responses in the non-downloaded observation instance for any domains. (i.e. The questionnaire is also cached)</t>
  </si>
  <si>
    <t>TC_903</t>
  </si>
  <si>
    <t>To verify user will be able to fill responses and save for all domains in the non-downloaded observation with rubric (multiple submission) offline, if the questionnaire was viewed/started online earlier.</t>
  </si>
  <si>
    <t>1. Open App
2. Click on Observation Tile
3. Select an observation
4. Select an entity
5. Click on the non-downloaded instance
6. Click on any domain
7. Click 'start observation'
8. Select/click on a criteria
9. Fill some responses
10. Click on 'save' button at bottom</t>
  </si>
  <si>
    <t>- The filled responses are saved in the non-downloaded observation instance for any domains. (i.e. The questionnaire is also cached)
- User navigates to observation list screen</t>
  </si>
  <si>
    <t>TC_904</t>
  </si>
  <si>
    <t>SB-27808</t>
  </si>
  <si>
    <t>-User must have filled responses for observations
-User should not have made a submission.
-Observation could be with rubric or without rubric</t>
  </si>
  <si>
    <t>To verify user should not view the sub-header "values" when user tries to preview the observation form before submission.</t>
  </si>
  <si>
    <t>1. Login to App 
2. Select Observation tile
3. Select any obs with and without rubric and fill responses
4. Select preview form
5. Observe</t>
  </si>
  <si>
    <t>-The sub-headers showing question numbers on the preview form should not be appearing.</t>
  </si>
  <si>
    <t>TC_905</t>
  </si>
  <si>
    <t>-User must have filled responses for observations
-User should have made submissions of observation.
-Observation could be with rubric or without rubric</t>
  </si>
  <si>
    <t>To verify even after user submits the observation form, user should not see sub-header( q1, q2 etc) coming up on submitted form.</t>
  </si>
  <si>
    <t>1. Login to App
2. Select Observation tile
3. Select any obs with and without rubric and fill responses
4. Submit the form
5. Observe</t>
  </si>
  <si>
    <t>-The sub-headers showing question numbers should not be appearing even after the form has been submitted.</t>
  </si>
  <si>
    <t>TC_906</t>
  </si>
  <si>
    <t>SB-29101</t>
  </si>
  <si>
    <t>-Creator should have added an observation with same Question numbers in both App and Portal</t>
  </si>
  <si>
    <t>To verify, User should see same question numbers to be seen for an Observation in both App and Portal</t>
  </si>
  <si>
    <t>1. Login to App and Portal
2. Click on Observation tab
3. Start an observation
4. Observe the question numbers</t>
  </si>
  <si>
    <t>Question numbers should be same in both App and Portal</t>
  </si>
  <si>
    <t>TC_907</t>
  </si>
  <si>
    <t>SB-29140</t>
  </si>
  <si>
    <t>- Creator should have added different section header on Observation questions</t>
  </si>
  <si>
    <t>To Verify, user should see Section Header name on Observations question screen</t>
  </si>
  <si>
    <t>1. Login to App and portal
2. Select observation tile
3. Select any observation on listing screen
4. Add Entity
5. Select the Added Entity
6. Open the observation instance for multiple submission and for single submission open the domains
7. Observe the Question screen above each question</t>
  </si>
  <si>
    <t>User should see Section header name just above question marked as per templates.</t>
  </si>
  <si>
    <t>TC_908</t>
  </si>
  <si>
    <t>SB-28144</t>
  </si>
  <si>
    <t>-User must have consumed Child-Subchild question
-Each question should carry some marks</t>
  </si>
  <si>
    <t>To Verify for Parent- child question, by selecting Yes or No (based on the condition provided), user should see Child question</t>
  </si>
  <si>
    <t>1. Open the app
2. Search for any go to Observation and search for any question which is having Parent- child relationship type question
3. Consume the questionnaire
4. Observe</t>
  </si>
  <si>
    <t>User should able to consume parent-child relation type question</t>
  </si>
  <si>
    <t>TC_909</t>
  </si>
  <si>
    <t>To Verify User should able to change the options in Parent question even though user had selected Child questions, answer</t>
  </si>
  <si>
    <t>1. Open the app
2. Search for any go to Observation and search for any question which is having Parent- child relationship type question
3. Consume the questionnaire
4. Now change the answer to parent question
5. Observe</t>
  </si>
  <si>
    <t>User should be able to change the options to Parent question anytime they want.</t>
  </si>
  <si>
    <t>TC_910</t>
  </si>
  <si>
    <t>To Verify, Based on changes in Parent question selection, child question should also change</t>
  </si>
  <si>
    <t>Based on Parent question changes, Child question also hide or unhide</t>
  </si>
  <si>
    <t>TC_911</t>
  </si>
  <si>
    <t>To verify if user is changing options, in child question, then during Preview, the changed option should get reflected</t>
  </si>
  <si>
    <t>If user do changes in Parent question then child score should not get calculated</t>
  </si>
  <si>
    <t>TC_912</t>
  </si>
  <si>
    <r>
      <rPr>
        <rFont val="Arial"/>
        <color theme="1"/>
      </rPr>
      <t>-</t>
    </r>
    <r>
      <rPr>
        <rFont val="Arial"/>
        <b/>
        <color theme="1"/>
      </rPr>
      <t>Observation</t>
    </r>
    <r>
      <rPr>
        <rFont val="Arial"/>
        <color theme="1"/>
      </rPr>
      <t xml:space="preserve"> should be mapped to any role and location
-</t>
    </r>
    <r>
      <rPr>
        <rFont val="Arial"/>
        <b/>
        <color theme="1"/>
      </rPr>
      <t>Survey</t>
    </r>
    <r>
      <rPr>
        <rFont val="Arial"/>
        <color theme="1"/>
      </rPr>
      <t xml:space="preserve"> should be mapped to any role and location</t>
    </r>
  </si>
  <si>
    <r>
      <rPr>
        <rFont val="Arial"/>
        <color theme="1"/>
      </rPr>
      <t xml:space="preserve">To verify user should view First letter capital for all labels that appear on buttons in </t>
    </r>
    <r>
      <rPr>
        <rFont val="Arial"/>
        <b/>
        <color theme="1"/>
      </rPr>
      <t>Observation questions screen.</t>
    </r>
  </si>
  <si>
    <t>1. Login to App
2. Click on Observations tile
3. Select any Observation
4. Add an entity ( school and state and block and district and cluster ) &amp; select any added entity.
5. Click on an instance
6. Start &amp; complete the form.
7. Click on 'SAVE' &amp; Observe button there.
8. Click on "Submit"
9. Observe buttons</t>
  </si>
  <si>
    <t>User should view the below button where first letter of label are capital and rest remain in lower case.
- "Save" button
- "Submit" button
- "Next" button if there are multiple question screens.
- "Back" button if there are multiple question screens.
On click of map icon top right corner :
- "Cancel" button
On click of submit , select "Preview the form"option
- "Upload and submit" button
On click of 'Add' button at remarks section :
- "Cancel" button
- "Add" button</t>
  </si>
  <si>
    <t>TC_913</t>
  </si>
  <si>
    <r>
      <rPr>
        <rFont val="Arial"/>
        <color theme="1"/>
      </rPr>
      <t>-</t>
    </r>
    <r>
      <rPr>
        <rFont val="Arial"/>
        <b/>
        <color theme="1"/>
      </rPr>
      <t>Observation</t>
    </r>
    <r>
      <rPr>
        <rFont val="Arial"/>
        <color theme="1"/>
      </rPr>
      <t xml:space="preserve"> should be mapped to any role and location</t>
    </r>
  </si>
  <si>
    <r>
      <rPr>
        <rFont val="Arial"/>
        <color theme="1"/>
      </rPr>
      <t xml:space="preserve">To verify user should view First letter capital for all labels that appear on buttons in </t>
    </r>
    <r>
      <rPr>
        <rFont val="Arial"/>
        <b/>
        <color theme="1"/>
      </rPr>
      <t>Observation questions matrix instance screen</t>
    </r>
    <r>
      <rPr>
        <rFont val="Arial"/>
        <color theme="1"/>
      </rPr>
      <t>.</t>
    </r>
  </si>
  <si>
    <t>1. Login to App
2. Click on Observations tile
3. Select any Observation
4. Add an entity ( school and state and block and district and cluster ) &amp; select any added entity.
5. Click on an instance which has matrix type questions
6. Start the observation
7. Click on "Add student" button
8. Observe buttons on matrix instance
9. Click on 'Save'
10. Click on "Delete" button
11. Observe buttons</t>
  </si>
  <si>
    <t>User should view the below button where first letter of label are capital and rest remain in lower case.
For matrix instance questions : - 
"Add student" button 
On Click of Add student 
- "Capture" button 
- "Cancel" &amp; "Save" button.
On click of delete icon for matrix instance 
- "Yes" button 
- "No" button.</t>
  </si>
  <si>
    <t>TC_914</t>
  </si>
  <si>
    <t>Open any observation questionnaire screen</t>
  </si>
  <si>
    <t>To verify user views First letter capital for all labels that appears when user clicks on Add evidence and File option that were attached to Observation Questions and Survey Questions</t>
  </si>
  <si>
    <t>1. Login to App
2. open Observation tile and Survey tile
3. Search for Add file option that were added to questions and click on that
4. Observe</t>
  </si>
  <si>
    <r>
      <rPr>
        <rFont val="Arial"/>
        <color theme="1"/>
      </rPr>
      <t xml:space="preserve">-User should see Upload </t>
    </r>
    <r>
      <rPr>
        <rFont val="Arial"/>
        <b/>
        <color theme="1"/>
      </rPr>
      <t>i</t>
    </r>
    <r>
      <rPr>
        <rFont val="Arial"/>
        <color theme="1"/>
      </rPr>
      <t xml:space="preserve">mage option instead of Upload </t>
    </r>
    <r>
      <rPr>
        <rFont val="Arial"/>
        <b/>
        <color theme="1"/>
      </rPr>
      <t>I</t>
    </r>
    <r>
      <rPr>
        <rFont val="Arial"/>
        <color theme="1"/>
      </rPr>
      <t xml:space="preserve">mage
-User should see Upload </t>
    </r>
    <r>
      <rPr>
        <rFont val="Arial"/>
        <b/>
        <color theme="1"/>
      </rPr>
      <t>f</t>
    </r>
    <r>
      <rPr>
        <rFont val="Arial"/>
        <color theme="1"/>
      </rPr>
      <t xml:space="preserve">ile option instead if Upload </t>
    </r>
    <r>
      <rPr>
        <rFont val="Arial"/>
        <b/>
        <color theme="1"/>
      </rPr>
      <t>F</t>
    </r>
    <r>
      <rPr>
        <rFont val="Arial"/>
        <color theme="1"/>
      </rPr>
      <t>ile</t>
    </r>
  </si>
  <si>
    <t>TC_915</t>
  </si>
  <si>
    <t>Verify total number of screen count in observation questionnaire screen and in the map screen should be same</t>
  </si>
  <si>
    <t>1. Go to observation tile
2. Open any observation resource 
3. Go to instance screen and click on any domain
4. Start observation
5. Click on map icon
6. Observe</t>
  </si>
  <si>
    <t>When user click on start button, number of screens shown on observation question screen, same number of screen count should be shown in map screen also</t>
  </si>
  <si>
    <t>TC_916</t>
  </si>
  <si>
    <t>1.User should open any observation resource
2.User should start observation</t>
  </si>
  <si>
    <t>Verify user is able to see total number of screens count in the map screen also</t>
  </si>
  <si>
    <t>1. Go to observation tile
2. Open any observation resource
3. Go to instance screen and click on any domain
4. Start observation
5. Click on map icon
6. Observe</t>
  </si>
  <si>
    <t>Number of screens shown on observation question screen, same number of screen count should be shown in map also</t>
  </si>
  <si>
    <t>TC_917</t>
  </si>
  <si>
    <t>Select observation with and without rubric that has Add Evidence button</t>
  </si>
  <si>
    <t>Verify user is able to see Add Evidence button in observation questionnaire screen</t>
  </si>
  <si>
    <t>1. Go to observation tile
2. Open observation questionnaire screen</t>
  </si>
  <si>
    <r>
      <rPr>
        <rFont val="Arial"/>
        <color theme="1"/>
      </rPr>
      <t>-Add Evidence button should be visible on the observation questionnaire screen</t>
    </r>
    <r>
      <rPr>
        <rFont val="Arial"/>
        <b/>
        <color theme="1"/>
      </rPr>
      <t xml:space="preserve"> (In both App and Portal)
</t>
    </r>
    <r>
      <rPr>
        <rFont val="Arial"/>
        <color theme="1"/>
      </rPr>
      <t>-Upon clicking on Add evidence button , user can add evidences like image and file</t>
    </r>
  </si>
  <si>
    <t>TC_918</t>
  </si>
  <si>
    <t>ED-1217</t>
  </si>
  <si>
    <t>-User should consume a observation with rubric and attach evidences in questionnaire screen</t>
  </si>
  <si>
    <t>-To verify user is able to see error toast message when evidences were not attached properly.</t>
  </si>
  <si>
    <r>
      <rPr>
        <rFont val="Arial"/>
        <color theme="1"/>
      </rPr>
      <t>1. Login with valid credentials
2. Click on observation tile
3. Open any observation with rubric solution
4. Open any domain
5. Click on observation 
6. Fill the questionnaire screen
7. Click on "</t>
    </r>
    <r>
      <rPr>
        <rFont val="Arial"/>
        <b/>
        <color theme="1"/>
      </rPr>
      <t>Files</t>
    </r>
    <r>
      <rPr>
        <rFont val="Arial"/>
        <color theme="1"/>
      </rPr>
      <t xml:space="preserve">" button
8. Attach evidences
9. Save the observation 
10 .Go to internal storage of device
11. Click on </t>
    </r>
    <r>
      <rPr>
        <rFont val="Arial"/>
        <b/>
        <color theme="1"/>
      </rPr>
      <t>Android &gt; data &gt; &lt;root folder&gt; &gt; files &gt; &lt;And observe attached evidences&gt;</t>
    </r>
    <r>
      <rPr>
        <rFont val="Arial"/>
        <color theme="1"/>
      </rPr>
      <t xml:space="preserve">
12. Delete those attached evidences from root folder
13. Come back to observation questionnaire screen again and try to submit
14. Observe</t>
    </r>
  </si>
  <si>
    <t>TC_919</t>
  </si>
  <si>
    <t>-User should consume a observation without rubric and attach evidences in questionnaire screen</t>
  </si>
  <si>
    <t>1. Login with valid credentials
2. Click on observation tile
3. Open any observation without rubric solution
4. Click on observation 
5. Fill the questionnaire screen
6. Click on "Files" button
7. Attach evidences
8. Save the observation 
9. Go to internal storage of device
10. Click on Android &gt; data &gt; &lt;root folder&gt; &gt; files &gt; &lt;And observe attached evidences&gt;
11. Delete those attached evidences from root folder
12. Come back to observation questionnaire screen again and try to submit
13. Observe</t>
  </si>
  <si>
    <t>TC_920</t>
  </si>
  <si>
    <r>
      <rPr>
        <rFont val="Arial"/>
        <color theme="1"/>
      </rPr>
      <t>1. At least one Cluster type observation is available
2. User has updated his profile with Cluster details and
3. User may or may not have filled school details in the profile
4</t>
    </r>
    <r>
      <rPr>
        <rFont val="Arial"/>
        <b/>
        <color theme="1"/>
      </rPr>
      <t>. User has chosen sub role as CRP</t>
    </r>
  </si>
  <si>
    <t>App:
1. Open the App.
2. Login with valid credentials
3. Click on the observation tile.
4. Click to open any observation.
5. Verify that the user is displayed with the State name and District name as one of the entities by default
6. Verify that the default entity value shown on the entity detail screen is the same as the State value as the user has declared in his profile
7. Observe OR
8. Open Block type / Cluster type / school type observation
9. Click on Add Block / Add cluster / Add school and try to fill and submit
10. Observe
Portal:
1. Open the Portal
2. Login with valid credentials
3. Click on the observation tile.
4. Click to open any observation.
5. Verify that the user is displayed with the State name and District name as one of the entities by default
6. Verify that the default entity value shown on the entity detail screen is the same as the State value as the user has declared in his profile
7. Observe OR
8. Open Block type / Cluster type / school type observation
9. Click on Add Block / Add cluster / Add school and try to fill and submit
10. Observe</t>
  </si>
  <si>
    <r>
      <rPr>
        <rFont val="Arial"/>
        <color theme="1"/>
      </rPr>
      <t xml:space="preserve">App:
</t>
    </r>
    <r>
      <rPr>
        <rFont val="Arial"/>
        <color theme="1"/>
      </rPr>
      <t xml:space="preserve">-user can fill and submit school type and cluster type observation
-user sees the Cluster name as one of the entities by default
-user should not see any error toast message while accessing the School / Cluster type observation form
-User should not get any entity added by default for school type observation 
-user can add school entity by clicking on Add school and able to fill and submit the form
</t>
    </r>
    <r>
      <rPr>
        <rFont val="Arial"/>
        <color theme="1"/>
      </rPr>
      <t>Portal:</t>
    </r>
    <r>
      <rPr>
        <rFont val="Arial"/>
        <color theme="1"/>
      </rPr>
      <t xml:space="preserve">
-user can fill and submit school type and cluster type observation
-user sees the Cluster name as one of the entities by default
-user should not see any error toast message while accessing the School / Cluster type observation form
-User should not get any entity added by default for school type observation 
-user can add school entity by clicking on Add school and able to fill and submit the form</t>
    </r>
  </si>
  <si>
    <t>TC_921</t>
  </si>
  <si>
    <r>
      <rPr>
        <rFont val="Arial"/>
        <color theme="1"/>
      </rPr>
      <t>1. At least one Block type observation is available
2. User has updated his profile with Block details and
3. User has NOT filled cluster / school details in the profile
4</t>
    </r>
    <r>
      <rPr>
        <rFont val="Arial"/>
        <b/>
        <color theme="1"/>
      </rPr>
      <t>. User has chosen sub role as BEO</t>
    </r>
  </si>
  <si>
    <t>App:
1. Open the App.
2. Login with valid credentials
3. Click on the observation tile.
4. Click to open any observation.
5. Verify that the user is displayed with the Block name as one of the entities by default
6. Verify that the default entity value shown on the entity detail screen is the same as the Block value as the user has declared in his profile
7. Observe OR
8. Open Cluster type / school type observation
9. Click on Add cluster / Add school and try to fill and submit
10. Observe
Portal:
1. Open the Portal
2. Login with valid credentials
3. Click on the observation tile.
4. Click to open any observation.
5. Verify that the user is displayed with the Block name as one of the entities by default
6. Verify that the default entity value shown on the entity detail screen is the same as the Block value as the user has declared in his profile
7. Observe OR
8. Open Cluster type / school type observation
9. Click on Add cluster / Add school and try to fill and submit
10. Observe</t>
  </si>
  <si>
    <r>
      <rPr>
        <rFont val="Arial"/>
        <color theme="1"/>
      </rPr>
      <t xml:space="preserve">App:
</t>
    </r>
    <r>
      <rPr>
        <rFont val="Arial"/>
        <color theme="1"/>
      </rPr>
      <t xml:space="preserve">-user can fill and submit school type, cluster type, Block type observation
-user sees the Block name as one of the entities by default
-user should not see any error toast message while accessing the School / Cluster / Block type observation form
-User should not get any entity added by default for school type / cluster type observation -user can add school / add cluster entity by clicking on Add school / Add cluster button and able to fill and submit the form
</t>
    </r>
    <r>
      <rPr>
        <rFont val="Arial"/>
        <color theme="1"/>
      </rPr>
      <t>Portal:</t>
    </r>
    <r>
      <rPr>
        <rFont val="Arial"/>
        <color theme="1"/>
      </rPr>
      <t xml:space="preserve">
-user can fill and submit school type, cluster type, Block type observation
-user sees the Block name as one of the entities by default
-user should not see any error toast message while accessing the School / Cluster / Block type observation form
-User should not get any entity added by default for school type / cluster type observation -user can add school / add cluster entity by clicking on Add school / Add cluster button and able to fill and submit the form</t>
    </r>
  </si>
  <si>
    <t>TC_922</t>
  </si>
  <si>
    <r>
      <rPr>
        <rFont val="Arial"/>
        <color theme="1"/>
      </rPr>
      <t>1. At least one District type observation is available
2. User has updated his profile with District details and
3. User has NOT filled Block / cluster / school details in the profile
4</t>
    </r>
    <r>
      <rPr>
        <rFont val="Arial"/>
        <b/>
        <color theme="1"/>
      </rPr>
      <t>. User has chosen sub role as DEO / DCT</t>
    </r>
  </si>
  <si>
    <t>App:
1. Open the App.
2. Login with valid credentials
3. Click on the observation tile.
4. Click to open any observation.
5. Verify that the user is displayed with the District name as one of the entities by default
6. Verify that the default entity value shown on the entity detail screen is the same as the District value as the user has declared in his profile
7. Observe OR
8. Open Block type / Cluster type / school type observation
9. Click on Add Block / Add cluster / Add school and try to fill and submit
10. Observe
Portal:
1. Open the Portal
2. Login with valid credentials
3. Click on the observation tile.
4. Click to open any observation.
5. Verify that the user is displayed with the District name as one of the entities by default
6. Verify that the default entity value shown on the entity detail screen is the same as the District value as the user has declared in his profile
7. Observe OR
8. Open Block type / Cluster type / school type observation
9. Click on Add Block / Add cluster / Add school and try to fill and submit
10. Observe</t>
  </si>
  <si>
    <r>
      <rPr>
        <rFont val="Arial"/>
        <color theme="1"/>
      </rPr>
      <t xml:space="preserve">App:
</t>
    </r>
    <r>
      <rPr>
        <rFont val="Arial"/>
        <color theme="1"/>
      </rPr>
      <t xml:space="preserve">-user can fill and submit school type, cluster type, Block type, District type observation
-user sees the District name as one of the entities by default
-user should not see any error toast message while accessing the School / Cluster / Block / District type observation form
-User should not get any entity added by default for school type / cluster type / Block type observation -user can add school / add cluster / add block entity by clicking on Add school / Add cluster / Add block button and able to fill and submit the form
</t>
    </r>
    <r>
      <rPr>
        <rFont val="Arial"/>
        <color theme="1"/>
      </rPr>
      <t>Portal:</t>
    </r>
    <r>
      <rPr>
        <rFont val="Arial"/>
        <color theme="1"/>
      </rPr>
      <t xml:space="preserve">
-user can fill and submit school type, cluster type, Block type, District type observation
-user sees the District name as one of the entities by default
-user should not see any error toast message while accessing the School / Cluster / Block / District type observation form
-User should not get any entity added by default for school type / cluster type / Block type observation -user can add school / add cluster / add block entity by clicking on Add school / Add cluster / Add block button and able to fill and submit the form</t>
    </r>
  </si>
  <si>
    <t>TC_923</t>
  </si>
  <si>
    <r>
      <rPr>
        <rFont val="Arial"/>
        <color theme="1"/>
      </rPr>
      <t>1. At least one District type observation is available
2. User should have filled mandatorily filled till District in the profile
3. User has NOT filled Block / cluster / school details in the profile
4</t>
    </r>
    <r>
      <rPr>
        <rFont val="Arial"/>
        <b/>
        <color theme="1"/>
      </rPr>
      <t>. User has chosen sub role as SPD</t>
    </r>
  </si>
  <si>
    <r>
      <rPr>
        <rFont val="Arial"/>
        <color theme="1"/>
      </rPr>
      <t>App:</t>
    </r>
    <r>
      <rPr>
        <rFont val="Arial"/>
        <color theme="1"/>
      </rPr>
      <t xml:space="preserve">
1) Open the App.
2) Login with valid credentials
3) Click on the observation tile.
4) Click to open any observation.
5) Verify that the user is displayed with the State name and District name as one of the entities by default
6) Verify that the default entity value shown on the entity detail screen is the same as the State value as the user has declared in his profile
7) Observe OR
8) Open Block type / Cluster type / school type observation
9) Click on Add Block / Add cluster / Add school and try to fill and submit
10) Observe
</t>
    </r>
    <r>
      <rPr>
        <rFont val="Arial"/>
        <color theme="1"/>
      </rPr>
      <t xml:space="preserve">Portal:
</t>
    </r>
    <r>
      <rPr>
        <rFont val="Arial"/>
        <color theme="1"/>
      </rPr>
      <t>1) Open the Portal
2) Login with valid credentials
3) Click on the observation tile.
4) Click to open any observation.
5) Verify that the user is displayed with the State name and District name as one of the entities by default
6) Verify that the default entity value shown on the entity detail screen is the same as the State value as the user has declared in his profile
7) Observe OR
8) Open Block type / Cluster type / school type observation
9) Click on Add Block / Add cluster / Add school and try to fill and submit
10) Observe</t>
    </r>
  </si>
  <si>
    <r>
      <rPr>
        <rFont val="Arial"/>
        <color theme="1"/>
      </rPr>
      <t xml:space="preserve">App:
</t>
    </r>
    <r>
      <rPr>
        <rFont val="Arial"/>
        <color theme="1"/>
      </rPr>
      <t xml:space="preserve">-user can fill and submit school type, cluster type, Block type, District type, State type observation
-user sees the State name and District name as one of the entities by default
-user should not see any error toast message while accessing the School / Cluster / Block / District / State type observation form
-User should not get any entity added by default for school type / cluster type / Block type observation -user can add school / add cluster / add block entity by clicking on Add school / Add cluster / Add block button and able to fill and submit the form
</t>
    </r>
    <r>
      <rPr>
        <rFont val="Arial"/>
        <color theme="1"/>
      </rPr>
      <t>Portal:</t>
    </r>
    <r>
      <rPr>
        <rFont val="Arial"/>
        <color theme="1"/>
      </rPr>
      <t xml:space="preserve">
-user can fill and submit school type, cluster type, Block type, District type, State type observation
-user sees the State name and District name as one of the entities by default
-user should not see any error toast message while accessing the School / Cluster / Block / District / State type observation form
-User should not get any entity added by default for school type / cluster type / Block type observation -user can add school / add cluster / add block entity by clicking on Add school / Add cluster / Add block button and able to fill and submit the form</t>
    </r>
  </si>
  <si>
    <t>TC_924</t>
  </si>
  <si>
    <t>1. At least one observation is available
2. User has updated his profile with district details
3. User should have selected sub role as SPD, DEO, BEO, CRP</t>
  </si>
  <si>
    <t>App:
1. Open the App.
2. Login with valid credentials
3. Click on the observation tile.
4. Click on School type observation
5. Observe
6. Now click on add school option -&gt; verify that the user is displayed with the list of schools of the district selected by the user.
7. Verify that the user is able to choose any school and add to start observing
Portal:
1. Open the Portal
2. Login with valid credentials
3. Click on the observation tile.
4. Click on School type observation
5. Observe
6. Now click on add school option -&gt; verify that the user is displayed with the list of schools of the district selected by the user.
7. Verify that the user is able to choose any school and add to start observing</t>
  </si>
  <si>
    <r>
      <rPr>
        <rFont val="Arial"/>
        <color theme="1"/>
      </rPr>
      <t>App:</t>
    </r>
    <r>
      <rPr>
        <rFont val="Arial"/>
        <color theme="1"/>
      </rPr>
      <t xml:space="preserve">
The user should be displayed with the list of schools from the district (district selected as in the user profile) and the user should be able to choose a school &amp; observe
</t>
    </r>
    <r>
      <rPr>
        <rFont val="Arial"/>
        <color theme="1"/>
      </rPr>
      <t xml:space="preserve">Portal:
</t>
    </r>
    <r>
      <rPr>
        <rFont val="Arial"/>
        <color theme="1"/>
      </rPr>
      <t>The user should be displayed with the list of schools from the district (district selected as in the user profile) and the user should be able to choose a school &amp; observe</t>
    </r>
  </si>
  <si>
    <t>TC_925</t>
  </si>
  <si>
    <t>1. At least one observation is available
2. User has set his/her role as SPD, DEO, BEO/BRP
3. User has updated his profile with block details
4. User has been assigned a cluster entity-type observation form</t>
  </si>
  <si>
    <r>
      <rPr>
        <rFont val="Arial"/>
        <color theme="1"/>
      </rPr>
      <t>App:</t>
    </r>
    <r>
      <rPr>
        <rFont val="Arial"/>
        <color theme="1"/>
      </rPr>
      <t xml:space="preserve">
-User should be displayed with the list of clusters from the block (state selected as in the user profile) 
-User should be able to choose a cluster 
-User should be able to fill the observation for the added cluster
</t>
    </r>
    <r>
      <rPr>
        <rFont val="Arial"/>
        <color theme="1"/>
      </rPr>
      <t xml:space="preserve">Portal:
</t>
    </r>
    <r>
      <rPr>
        <rFont val="Arial"/>
        <color theme="1"/>
      </rPr>
      <t>-User should be displayed with the list of clusters from the block (state selected as in the user profile) 
-User should be able to choose a cluster 
-User should be able to fill the observation for the added cluster</t>
    </r>
  </si>
  <si>
    <t>TC_926</t>
  </si>
  <si>
    <t>1. At least one observation is available
2. User has set his/her role as SPD, DEO/DCT
3. User has updated his profile with district details</t>
  </si>
  <si>
    <r>
      <rPr>
        <rFont val="Arial"/>
        <color theme="1"/>
      </rPr>
      <t>App:</t>
    </r>
    <r>
      <rPr>
        <rFont val="Arial"/>
        <color theme="1"/>
      </rPr>
      <t xml:space="preserve">
The user should be displayed with the list of districts from the state (state selected as in the user profile) and the user should be able to choose a district &amp; observe
</t>
    </r>
    <r>
      <rPr>
        <rFont val="Arial"/>
        <color theme="1"/>
      </rPr>
      <t xml:space="preserve">Portal:
</t>
    </r>
    <r>
      <rPr>
        <rFont val="Arial"/>
        <color theme="1"/>
      </rPr>
      <t>The user should be displayed with the list of districts from the state (state selected as in the user profile) and the user should be able to choose a district &amp; observe</t>
    </r>
  </si>
  <si>
    <t>TC_927</t>
  </si>
  <si>
    <t>1. At least one observation is available
2. User has set his/her role in the profile screen.
3. User has updated his profile with state/district/block &amp; cluster details</t>
  </si>
  <si>
    <t>TC_928</t>
  </si>
  <si>
    <t>1. At Least one observation is available
2. User has set his sub-role accordingly (eg - DEO, BEO, CRP, HM)
3. all observation type can be accessed based on the role selected</t>
  </si>
  <si>
    <r>
      <rPr>
        <rFont val="Arial"/>
        <color theme="1"/>
      </rPr>
      <t>App &amp; Portal</t>
    </r>
    <r>
      <rPr>
        <rFont val="Arial"/>
        <color theme="1"/>
      </rPr>
      <t xml:space="preserve">
The user who has declared the sub-role as below
1. HM - only school type observations can be taken
2. CRP - only Cluster &amp; school type observations can be taken
3. BEO - only Block, Cluster &amp; school type observations can be taken
4. DEO - only District, Block, Cluster &amp; school type observations can be taken
5. SPD - all type observations can be taken</t>
    </r>
  </si>
  <si>
    <t>TC_929</t>
  </si>
  <si>
    <t>1. At Least one observation is available
2. User should be trying to access Cluster, Block, District &amp; State type observations
3. User has set his sub-role as HM
=======
1. At Least one observation is available
2. User should be trying to access Block, District &amp; State type observations
3. User has set his sub-role as CRP
====
1. At Least one observation is available
2. User should be trying to access District &amp; State type observations
3. User has set his sub-role as BEO
====
1. At Least one observation is available
2. User should be trying to access State type observations
3. User has set his sub-role as DEO</t>
  </si>
  <si>
    <t>App:
1. Open the App.
2. Login with valid credentials.
3. Click on the observation tile.
4. Click to open any observation.
5. Verify that the user is displayed with a toast message when he/she tries to take an observation that is higher than the sub-role declared in the profile
Portal:
1. Open the Portal
2. Login with valid credentials.
3. Click on the observation tile.
4. Click to open any observation.
5. Verify that the user is displayed with a toast message when he/she tries to take an observation that is higher than the sub-role declared in the profile</t>
  </si>
  <si>
    <t>TC_930</t>
  </si>
  <si>
    <t>ED-41</t>
  </si>
  <si>
    <t>-User should have opened obs with and without rubric</t>
  </si>
  <si>
    <t>To verify, Question number should be same in both Observation question form and Observation preview form</t>
  </si>
  <si>
    <t>1. Login to app
2. Click on Observation tile
3. Open an Observation with rubric and Observation without rubric form
4. Fill the form
5. Click on Save
6. Click on Preview the form on the pop up
7. Observe the question numbers in the preview form</t>
  </si>
  <si>
    <t>Question numbers should be same in Observation question form and Observation preview form</t>
  </si>
  <si>
    <t>TC_931</t>
  </si>
  <si>
    <t>ED-31</t>
  </si>
  <si>
    <t>-User should have logged in to app</t>
  </si>
  <si>
    <t>To verify, user should NOT see learning resources tab under Task details section in both Project tile and Program tile</t>
  </si>
  <si>
    <t>1. Login to the app
2. Click on Project tile
3. Click on Assigned to me filer / Discovered by me filter
4. Click on Task details section (Do not start the project)
5. Observe
6. Start the project
7. Observe under Task details section
==
1. Login to the app
2. Click on Program tile
3. Open any program where projects are added
4. Open the project
5. Click on Task details section (Do not start the project)
6. Observe
7. Start the project
8. Observe under Task details section</t>
  </si>
  <si>
    <t>User should be able to access the Learning resources only under Project details section (If resources are added)
User should NOT see Learning resources tab under Task details section</t>
  </si>
  <si>
    <t>TC_932</t>
  </si>
  <si>
    <t>ED-62</t>
  </si>
  <si>
    <t>-User should open an observation and fill it</t>
  </si>
  <si>
    <t>To verify mandatory questions should be same for both portal and mobile app</t>
  </si>
  <si>
    <t>Scenario - 1
1. Login to the portal
2. Click on Observation tile
3. Pick Solution W/O rubrics -File button -- FD-424
4. Open it and click on start CTA
5. Observe the 4th question in Observation questionnaire
Scenario - 2
1. Login to the app
2. Click on Observation tile
3. Pick Solution W/O rubrics -File button -- FD-424
4. Open it and click on start CTA
5. Observe the 4th question in Observation questionnaire</t>
  </si>
  <si>
    <t>-User should not able to submit observation without filling mandatory questions in both portal and mobile app</t>
  </si>
  <si>
    <t>TC_933</t>
  </si>
  <si>
    <t>SB-30504</t>
  </si>
  <si>
    <t>-All the questions should be filled
-Observation form should not be submitted</t>
  </si>
  <si>
    <t>Verify that question number in questionnaire screen is same in preview screen also</t>
  </si>
  <si>
    <t>1. Login to App
2. Click on observation tile
3. Open any observation resource
4. Click on start button
5. Fill all the questions
6. Click on submit button
7. Click on preview the form
8. Observe</t>
  </si>
  <si>
    <t>-Question numbers in questionnaire screen and preview screen should be same</t>
  </si>
  <si>
    <t>TC_934</t>
  </si>
  <si>
    <t>Observation - Link / QR Code</t>
  </si>
  <si>
    <r>
      <rPr>
        <rFont val="Arial"/>
        <color theme="1"/>
      </rPr>
      <t xml:space="preserve">- User should have observation </t>
    </r>
    <r>
      <rPr>
        <rFont val="Arial"/>
        <b/>
        <color theme="1"/>
      </rPr>
      <t xml:space="preserve">with OR without </t>
    </r>
    <r>
      <rPr>
        <rFont val="Arial"/>
        <color theme="1"/>
      </rPr>
      <t xml:space="preserve">rubric link
- User should have installed the Diksha App
- Users are both </t>
    </r>
    <r>
      <rPr>
        <rFont val="Arial"/>
        <b/>
        <color theme="1"/>
      </rPr>
      <t>targeted and non-targeted</t>
    </r>
    <r>
      <rPr>
        <rFont val="Arial"/>
        <color theme="1"/>
      </rPr>
      <t xml:space="preserve"> users
- User clicking on the link for the first time</t>
    </r>
  </si>
  <si>
    <t>To verify when user clicks on the link , user should be taken to Diksha App.</t>
  </si>
  <si>
    <t>1.Click on the observation Link
2.Select Diksha App</t>
  </si>
  <si>
    <t>- User is taken to diksha app.
- Obs without rubric : User lands on observation question screen with Start button at the bottom
- Obs with rubric : User lands on domain screen of observation.</t>
  </si>
  <si>
    <t>TC_935</t>
  </si>
  <si>
    <r>
      <rPr>
        <rFont val="Arial"/>
        <color theme="1"/>
      </rPr>
      <t xml:space="preserve">SB-24699
</t>
    </r>
    <r>
      <rPr>
        <rFont val="Arial"/>
        <color theme="1"/>
      </rPr>
      <t>SB-23907</t>
    </r>
  </si>
  <si>
    <r>
      <rPr>
        <rFont val="Arial"/>
        <color theme="1"/>
      </rPr>
      <t xml:space="preserve">- User should have observation </t>
    </r>
    <r>
      <rPr>
        <rFont val="Arial"/>
        <b/>
        <color theme="1"/>
      </rPr>
      <t>with OR</t>
    </r>
    <r>
      <rPr>
        <rFont val="Arial"/>
        <color theme="1"/>
      </rPr>
      <t xml:space="preserve"> </t>
    </r>
    <r>
      <rPr>
        <rFont val="Arial"/>
        <b/>
        <color theme="1"/>
      </rPr>
      <t>without</t>
    </r>
    <r>
      <rPr>
        <rFont val="Arial"/>
        <color theme="1"/>
      </rPr>
      <t xml:space="preserve"> rubric link and Project link and Survey link
- Users have not updated the profile.
- User should have installed the Diksha App</t>
    </r>
  </si>
  <si>
    <t>To verify after clicking on link, user should see the profile update popup.</t>
  </si>
  <si>
    <t>1.Click on the Observation link
2.Select Diksha App</t>
  </si>
  <si>
    <t>Users are able to see update profile popup, if profile is not filled.</t>
  </si>
  <si>
    <t>TC_936</t>
  </si>
  <si>
    <t>SB-24699</t>
  </si>
  <si>
    <r>
      <rPr>
        <rFont val="Arial"/>
        <color theme="1"/>
      </rPr>
      <t xml:space="preserve">- User should have </t>
    </r>
    <r>
      <rPr>
        <rFont val="Arial"/>
        <b/>
        <color theme="1"/>
      </rPr>
      <t>observation with OR without rubric</t>
    </r>
    <r>
      <rPr>
        <rFont val="Arial"/>
        <color theme="1"/>
      </rPr>
      <t xml:space="preserve"> link
- User should have installed the Diksha App
- Users are </t>
    </r>
    <r>
      <rPr>
        <rFont val="Arial"/>
        <b/>
        <color theme="1"/>
      </rPr>
      <t>non-targeted</t>
    </r>
    <r>
      <rPr>
        <rFont val="Arial"/>
        <color theme="1"/>
      </rPr>
      <t xml:space="preserve"> users</t>
    </r>
  </si>
  <si>
    <t>To verify user sees a toast message when users come up on the observation question screen also user sees a Greyed out 'Start' button at the bottom of the screen</t>
  </si>
  <si>
    <t>1. Click on the observation Link
2. Select Diksha App</t>
  </si>
  <si>
    <t>-User sees the toast message "Dear User, this Observation is not relevant for your sub role and location"
-Greyed out Start button should be a clickable button
-Upon clicking on Greyed out 'Start' button user should see the same toast message again</t>
  </si>
  <si>
    <t>TC_937</t>
  </si>
  <si>
    <r>
      <rPr>
        <rFont val="Arial"/>
        <color theme="1"/>
      </rPr>
      <t xml:space="preserve">- User should have </t>
    </r>
    <r>
      <rPr>
        <rFont val="Arial"/>
        <b/>
        <color theme="1"/>
      </rPr>
      <t xml:space="preserve">observation without rubric </t>
    </r>
    <r>
      <rPr>
        <rFont val="Arial"/>
        <color theme="1"/>
      </rPr>
      <t xml:space="preserve">link
- User should have installed the Diksha App
- Users are </t>
    </r>
    <r>
      <rPr>
        <rFont val="Arial"/>
        <b/>
        <color theme="1"/>
      </rPr>
      <t>targeted</t>
    </r>
    <r>
      <rPr>
        <rFont val="Arial"/>
        <color theme="1"/>
      </rPr>
      <t xml:space="preserve"> users
- User should NOT have started the observation</t>
    </r>
  </si>
  <si>
    <t>To verify user sees 'Start' &amp; 'Next' button at the bottom of the observation question screen also user sees 'back' arrow &amp; 'Map' icon at the top of the observation question screen</t>
  </si>
  <si>
    <t>- User can navigate by clicking on Start and Next button across question screen
- Clicking on back arrow, user should redirect back to the Home screen
- Clicking on map icon, user should be able to see current screen number highlighted
(eg- if user is on 2nd screen, 2nd screen should get highlighted with a circle)</t>
  </si>
  <si>
    <t>TC_938</t>
  </si>
  <si>
    <t>SB-24699
SB-23907</t>
  </si>
  <si>
    <r>
      <rPr>
        <rFont val="Arial"/>
        <color theme="1"/>
      </rPr>
      <t xml:space="preserve">- User should have observation </t>
    </r>
    <r>
      <rPr>
        <rFont val="Arial"/>
        <b/>
        <color theme="1"/>
      </rPr>
      <t xml:space="preserve">without </t>
    </r>
    <r>
      <rPr>
        <rFont val="Arial"/>
        <color theme="1"/>
      </rPr>
      <t xml:space="preserve">rubric link
- User should have installed the Diksha App
- Users are both </t>
    </r>
    <r>
      <rPr>
        <rFont val="Arial"/>
        <b/>
        <color theme="1"/>
      </rPr>
      <t xml:space="preserve">targeted and non targeted </t>
    </r>
    <r>
      <rPr>
        <rFont val="Arial"/>
        <color theme="1"/>
      </rPr>
      <t>users
- User should click on the link first time only</t>
    </r>
  </si>
  <si>
    <t>To verify user is able to click on the back button on observation question screen.</t>
  </si>
  <si>
    <t>1. Click on the observation Link
2. Select Diksha App
3. Click on back button</t>
  </si>
  <si>
    <t>User is redirected to the homescreen screen.</t>
  </si>
  <si>
    <t>TC_939</t>
  </si>
  <si>
    <r>
      <rPr>
        <rFont val="Arial"/>
        <color theme="1"/>
      </rPr>
      <t xml:space="preserve">- User should have </t>
    </r>
    <r>
      <rPr>
        <rFont val="Arial"/>
        <b/>
        <color theme="1"/>
      </rPr>
      <t xml:space="preserve">observation with </t>
    </r>
    <r>
      <rPr>
        <rFont val="Arial"/>
        <color theme="1"/>
      </rPr>
      <t xml:space="preserve">rubric link
- User should have installed the Diksha App
- Users are both </t>
    </r>
    <r>
      <rPr>
        <rFont val="Arial"/>
        <b/>
        <color theme="1"/>
      </rPr>
      <t xml:space="preserve">targeted and non targeted </t>
    </r>
    <r>
      <rPr>
        <rFont val="Arial"/>
        <color theme="1"/>
      </rPr>
      <t>users
- User should click on the link first time only</t>
    </r>
  </si>
  <si>
    <t>To verify user is able to click on the back button on Domain screen.</t>
  </si>
  <si>
    <t>TC_940</t>
  </si>
  <si>
    <r>
      <rPr>
        <rFont val="Arial"/>
        <color theme="1"/>
      </rPr>
      <t>- User should have observation</t>
    </r>
    <r>
      <rPr>
        <rFont val="Arial"/>
        <b/>
        <color theme="1"/>
      </rPr>
      <t xml:space="preserve"> with OR without </t>
    </r>
    <r>
      <rPr>
        <rFont val="Arial"/>
        <color theme="1"/>
      </rPr>
      <t xml:space="preserve">rubric link
- User should have installed the Diksha App
- Users are both </t>
    </r>
    <r>
      <rPr>
        <rFont val="Arial"/>
        <b/>
        <color theme="1"/>
      </rPr>
      <t>targeted</t>
    </r>
    <r>
      <rPr>
        <rFont val="Arial"/>
        <color theme="1"/>
      </rPr>
      <t xml:space="preserve"> users</t>
    </r>
  </si>
  <si>
    <t>To verify user is redirected to 'Add Entity' screen when user clicks on the 'Start' button on observation question screen.</t>
  </si>
  <si>
    <t>1. Click on the observation Link
2. Select Diksha App
3. Click on 'Start' button</t>
  </si>
  <si>
    <t>User should be redirected to the Add entity screen.</t>
  </si>
  <si>
    <t>TC_941</t>
  </si>
  <si>
    <r>
      <rPr>
        <rFont val="Arial"/>
        <color theme="1"/>
      </rPr>
      <t>- User should have observation</t>
    </r>
    <r>
      <rPr>
        <rFont val="Arial"/>
        <b/>
        <color theme="1"/>
      </rPr>
      <t xml:space="preserve"> with OR without </t>
    </r>
    <r>
      <rPr>
        <rFont val="Arial"/>
        <color theme="1"/>
      </rPr>
      <t xml:space="preserve">rubric link
- User should have installed the Diksha App
- Users are </t>
    </r>
    <r>
      <rPr>
        <rFont val="Arial"/>
        <b/>
        <color theme="1"/>
      </rPr>
      <t>targeted</t>
    </r>
    <r>
      <rPr>
        <rFont val="Arial"/>
        <color theme="1"/>
      </rPr>
      <t xml:space="preserve"> users
- User must be clicking on the same link for the </t>
    </r>
    <r>
      <rPr>
        <rFont val="Arial"/>
        <b/>
        <color theme="1"/>
      </rPr>
      <t xml:space="preserve">second time
</t>
    </r>
    <r>
      <rPr>
        <rFont val="Arial"/>
        <color theme="1"/>
      </rPr>
      <t>- User must have started the form earlier.</t>
    </r>
  </si>
  <si>
    <t>To verify when user clicks on the link again, then user should redirect to the add entity screen</t>
  </si>
  <si>
    <t>1. Click on the observation Link for second time
2. Select Diksha App</t>
  </si>
  <si>
    <t>Clicking on the link user should redirect to add entity screen from where user can add entity</t>
  </si>
  <si>
    <t>TC_942</t>
  </si>
  <si>
    <r>
      <rPr>
        <rFont val="Arial"/>
        <color theme="1"/>
      </rPr>
      <t>- User should have observation</t>
    </r>
    <r>
      <rPr>
        <rFont val="Arial"/>
        <b/>
        <color theme="1"/>
      </rPr>
      <t xml:space="preserve"> with OR without </t>
    </r>
    <r>
      <rPr>
        <rFont val="Arial"/>
        <color theme="1"/>
      </rPr>
      <t xml:space="preserve">rubric link
- User should have installed the Diksha App
- Users are </t>
    </r>
    <r>
      <rPr>
        <rFont val="Arial"/>
        <b/>
        <color theme="1"/>
      </rPr>
      <t>targeted</t>
    </r>
    <r>
      <rPr>
        <rFont val="Arial"/>
        <color theme="1"/>
      </rPr>
      <t xml:space="preserve"> users
- User must be clicking on the same link for the </t>
    </r>
    <r>
      <rPr>
        <rFont val="Arial"/>
        <b/>
        <color theme="1"/>
      </rPr>
      <t xml:space="preserve">second time
</t>
    </r>
    <r>
      <rPr>
        <rFont val="Arial"/>
        <color theme="1"/>
      </rPr>
      <t>- User must</t>
    </r>
    <r>
      <rPr>
        <rFont val="Arial"/>
        <b/>
        <i/>
        <color theme="1"/>
      </rPr>
      <t xml:space="preserve"> not have started the observation</t>
    </r>
  </si>
  <si>
    <t>To verify when user clicks on the link again, then user should be redirected to the observation question screen.</t>
  </si>
  <si>
    <t>1. Click on the observation Link which was already clicked
2. Select Diksha App
3. Observe User should see Start button along with Map icon on the top of the screen</t>
  </si>
  <si>
    <t>Clicking on the link for second time user should see Start and map button</t>
  </si>
  <si>
    <t>TC_943</t>
  </si>
  <si>
    <r>
      <rPr>
        <rFont val="Arial"/>
        <color theme="1"/>
      </rPr>
      <t xml:space="preserve">SB-24699
</t>
    </r>
    <r>
      <rPr>
        <rFont val="Arial"/>
        <color theme="1"/>
      </rPr>
      <t>SB-23907</t>
    </r>
  </si>
  <si>
    <r>
      <rPr>
        <rFont val="Arial"/>
        <color theme="1"/>
      </rPr>
      <t xml:space="preserve">- User should have observation without rubric link
- User should have installed the Diksha App
- Users are </t>
    </r>
    <r>
      <rPr>
        <rFont val="Arial"/>
        <b/>
        <color theme="1"/>
      </rPr>
      <t>targeted</t>
    </r>
    <r>
      <rPr>
        <rFont val="Arial"/>
        <color theme="1"/>
      </rPr>
      <t xml:space="preserve"> users
- User should have started the observation</t>
    </r>
  </si>
  <si>
    <t>To verify user is able to click on the back arrow on entity listing screen.</t>
  </si>
  <si>
    <t>1. Click on the observation Link
2. Select Diksha App
3. Click on 'Start' button
4. Click on 'back' arrow on entity screen</t>
  </si>
  <si>
    <t>User is redirected to the home screen.</t>
  </si>
  <si>
    <t>TC_944</t>
  </si>
  <si>
    <t>SB-23907</t>
  </si>
  <si>
    <r>
      <rPr>
        <rFont val="Arial"/>
        <color theme="1"/>
      </rPr>
      <t xml:space="preserve">- User should have observation with rubric link
- User should have installed the Diksha App
- Users are </t>
    </r>
    <r>
      <rPr>
        <rFont val="Arial"/>
        <b/>
        <color theme="1"/>
      </rPr>
      <t>targeted</t>
    </r>
    <r>
      <rPr>
        <rFont val="Arial"/>
        <color theme="1"/>
      </rPr>
      <t xml:space="preserve"> users
- User have entered profile details</t>
    </r>
  </si>
  <si>
    <t>To verify user is taken to the domain screen from redirecting screen after clicking the link.</t>
  </si>
  <si>
    <t>1.Click on the observation link
2.Select Diksha App</t>
  </si>
  <si>
    <t>Users are redirected to domains screen of observation with rubric form.</t>
  </si>
  <si>
    <t>TC_945</t>
  </si>
  <si>
    <r>
      <rPr>
        <rFont val="Arial"/>
        <color theme="1"/>
      </rPr>
      <t xml:space="preserve">- User should have </t>
    </r>
    <r>
      <rPr>
        <rFont val="Arial"/>
        <b/>
        <color theme="1"/>
      </rPr>
      <t>observation with rubric</t>
    </r>
    <r>
      <rPr>
        <rFont val="Arial"/>
        <color theme="1"/>
      </rPr>
      <t xml:space="preserve"> link
- User should have installed the Diksha App
- Users are </t>
    </r>
    <r>
      <rPr>
        <rFont val="Arial"/>
        <b/>
        <color theme="1"/>
      </rPr>
      <t>non-targeted</t>
    </r>
    <r>
      <rPr>
        <rFont val="Arial"/>
        <color theme="1"/>
      </rPr>
      <t xml:space="preserve"> users</t>
    </r>
  </si>
  <si>
    <t>To verify user sees a toast message when users come up on the observation question screen after clicking on domain name.</t>
  </si>
  <si>
    <t>1. Click on the observation Link
2. Select Diksha App.
3. Select domain name.
4. Select the section.
5. Observe.</t>
  </si>
  <si>
    <t>User sees the toast message "Dear User, this Observation is not relevant for your sub role and location"</t>
  </si>
  <si>
    <t>TC_946</t>
  </si>
  <si>
    <r>
      <rPr>
        <rFont val="Arial"/>
        <color theme="1"/>
      </rPr>
      <t xml:space="preserve">- User should have observation with rubric link
- User should have installed the Diksha App
- Users are </t>
    </r>
    <r>
      <rPr>
        <rFont val="Arial"/>
        <b/>
        <color theme="1"/>
      </rPr>
      <t>targeted</t>
    </r>
    <r>
      <rPr>
        <rFont val="Arial"/>
        <color theme="1"/>
      </rPr>
      <t xml:space="preserve"> users</t>
    </r>
  </si>
  <si>
    <t>To verify after clicking on the domain, user should be able view the form.</t>
  </si>
  <si>
    <t>1. Click on the observation link 2. Select Diksha App 3. Click on the domain names
4. Click on 'section'</t>
  </si>
  <si>
    <t>- User are redirected to question screen
- User is able to view the form</t>
  </si>
  <si>
    <t>TC_947</t>
  </si>
  <si>
    <r>
      <rPr>
        <rFont val="Arial"/>
        <color theme="1"/>
      </rPr>
      <t xml:space="preserve">- User should have observation with rubric link
- User should have installed the Diksha App
- Users are both </t>
    </r>
    <r>
      <rPr>
        <rFont val="Arial"/>
        <b/>
        <color theme="1"/>
      </rPr>
      <t>targeted &amp;</t>
    </r>
    <r>
      <rPr>
        <rFont val="Arial"/>
        <color theme="1"/>
      </rPr>
      <t xml:space="preserve"> </t>
    </r>
    <r>
      <rPr>
        <rFont val="Arial"/>
        <b/>
        <color theme="1"/>
      </rPr>
      <t xml:space="preserve">non-targeted </t>
    </r>
    <r>
      <rPr>
        <rFont val="Arial"/>
        <color theme="1"/>
      </rPr>
      <t>users</t>
    </r>
  </si>
  <si>
    <t>To verify user is able to view 'Start' and 'Next' button on the preview question screen</t>
  </si>
  <si>
    <t>1. Click on the observation link
2. Select Diksha App
3. Click on the domain names.
4. select criteria (If required)
5. Observe</t>
  </si>
  <si>
    <t>User should be able to view 2 buttons 'Start' &amp; 'Next' on the bottom of the screen.</t>
  </si>
  <si>
    <t>TC_948</t>
  </si>
  <si>
    <t>- User should have observation with rubric link
- User should have installed the Diksha App
- Users are both targeted &amp; non-targeted users
- User has clicked on Next button</t>
  </si>
  <si>
    <t>To verify user sees 'Back' button at the bottom of observation question screen when user clicks on "next" button to navigate.</t>
  </si>
  <si>
    <t>1. Click on the observation link 
2. Select Diksha App 
3. Click on the domain names
4. Click on 'section' 
5. Click on 'Next' button 
6. Observe</t>
  </si>
  <si>
    <t>User should be able to view 3 buttons that is 'Start' , Next' and 'Back' on the bottom of the screen.</t>
  </si>
  <si>
    <t>TC_949</t>
  </si>
  <si>
    <r>
      <rPr>
        <rFont val="Arial"/>
        <color theme="1"/>
      </rPr>
      <t xml:space="preserve">- User should have observation with rubric link
- User should have installed the Diksha App
- Users are </t>
    </r>
    <r>
      <rPr>
        <rFont val="Arial"/>
        <b/>
        <color theme="1"/>
      </rPr>
      <t>targeted</t>
    </r>
    <r>
      <rPr>
        <rFont val="Arial"/>
        <color theme="1"/>
      </rPr>
      <t xml:space="preserve"> users</t>
    </r>
  </si>
  <si>
    <r>
      <rPr>
        <rFont val="Arial"/>
        <color theme="1"/>
      </rPr>
      <t>To verify user can view '</t>
    </r>
    <r>
      <rPr>
        <rFont val="Arial"/>
        <b/>
        <i/>
        <color theme="1"/>
      </rPr>
      <t>Back</t>
    </r>
    <r>
      <rPr>
        <rFont val="Arial"/>
        <color theme="1"/>
      </rPr>
      <t>' arrow and '</t>
    </r>
    <r>
      <rPr>
        <rFont val="Arial"/>
        <b/>
        <color theme="1"/>
      </rPr>
      <t>Question map</t>
    </r>
    <r>
      <rPr>
        <rFont val="Arial"/>
        <color theme="1"/>
      </rPr>
      <t>' icon on top of the question screen.</t>
    </r>
  </si>
  <si>
    <t>1. Click on the observation link 
2. Select Diksha App 
3. Click on the domain names
4. Click on 'section' 
5. Observe</t>
  </si>
  <si>
    <t>User views 'Back' arrow and 'Question map' icon on the observation question screen.</t>
  </si>
  <si>
    <t>TC_950</t>
  </si>
  <si>
    <r>
      <rPr>
        <rFont val="Arial"/>
        <color theme="1"/>
      </rPr>
      <t xml:space="preserve">- User should have observation with rubric link
- User should have installed the Diksha App
- Users are </t>
    </r>
    <r>
      <rPr>
        <rFont val="Arial"/>
        <b/>
        <color theme="1"/>
      </rPr>
      <t>targeted</t>
    </r>
    <r>
      <rPr>
        <rFont val="Arial"/>
        <color theme="1"/>
      </rPr>
      <t xml:space="preserve"> users</t>
    </r>
  </si>
  <si>
    <t>To verify user sees domains screen when user clicks on the 'Back' arrow on the top of observation question screen.</t>
  </si>
  <si>
    <t>1. Click on the observation link 
2. Select Diksha App 
3. Click on the domain names
4. Click on 'section' 
5. Click on 'back' arrow on top
6. Observe.</t>
  </si>
  <si>
    <t>User is redirected to domains screen.</t>
  </si>
  <si>
    <t>TC_951</t>
  </si>
  <si>
    <r>
      <rPr>
        <rFont val="Arial"/>
        <color theme="1"/>
      </rPr>
      <t xml:space="preserve">- User should have observation with rubric link
- Observation should be single submission.
- User should have installed the Diksha App
- Users are </t>
    </r>
    <r>
      <rPr>
        <rFont val="Arial"/>
        <b/>
        <color theme="1"/>
      </rPr>
      <t>targeted</t>
    </r>
    <r>
      <rPr>
        <rFont val="Arial"/>
        <color theme="1"/>
      </rPr>
      <t xml:space="preserve"> users</t>
    </r>
  </si>
  <si>
    <t>To verify user comes to the 'Add Entity' screen when user clicks on 'start button' on observation question screen.</t>
  </si>
  <si>
    <t>1. Click on the observation link 
2. Select Diksha App 
3. Click on domain names.
4. Click on the 'section'
4. Click on 'Start' button
5. Add Entity
6. Select the added entity.
7. Click on any domain name.
8. Click on 'Start Observation'</t>
  </si>
  <si>
    <t>User should be redirected to the question screen of the selected domain.</t>
  </si>
  <si>
    <t>TC_952</t>
  </si>
  <si>
    <t>-User should have Observation QR code
-User should have installed Diksha App</t>
  </si>
  <si>
    <t>To verify when user scan the Observation QR code using some other scanning app then user should get an Intermediary screen,
If user clicks on 'Start Observation' on intermediary screen then user should land on Questionnaire screen with Start button</t>
  </si>
  <si>
    <t>-For targeted Observation - Questionnaire screen with start button
-For non targeted Observation - Questionnaire screen with greyed out start button
-For observation without rubric - Domain screen</t>
  </si>
  <si>
    <t>TC_953</t>
  </si>
  <si>
    <t>-User should have Observation QR code
-Users are targeted users</t>
  </si>
  <si>
    <t>To verify when user scans the QR code , User should be taken to Diksha app</t>
  </si>
  <si>
    <t>- User is taken to diksha app.
- Obs without rubric : User lands on observation question screen with START button.
- Obs with rubric : User lands on domain screen of observation.</t>
  </si>
  <si>
    <t>TC_954</t>
  </si>
  <si>
    <r>
      <rPr>
        <rFont val="Arial"/>
        <color theme="1"/>
      </rPr>
      <t xml:space="preserve">- User should have observation without rubric QR code
- User should have installed the Diksha App
- Users are </t>
    </r>
    <r>
      <rPr>
        <rFont val="Arial"/>
        <b/>
        <color theme="1"/>
      </rPr>
      <t>non-targeted</t>
    </r>
    <r>
      <rPr>
        <rFont val="Arial"/>
        <color theme="1"/>
      </rPr>
      <t xml:space="preserve"> users</t>
    </r>
  </si>
  <si>
    <t>To verify user sees a toast message when users come up on the observation question screen.</t>
  </si>
  <si>
    <t>TC_955</t>
  </si>
  <si>
    <r>
      <rPr>
        <rFont val="Arial"/>
        <color theme="1"/>
      </rPr>
      <t xml:space="preserve">- User should have observation </t>
    </r>
    <r>
      <rPr>
        <rFont val="Arial"/>
        <b/>
        <color theme="1"/>
      </rPr>
      <t>with OR without rubric</t>
    </r>
    <r>
      <rPr>
        <rFont val="Arial"/>
        <color theme="1"/>
      </rPr>
      <t xml:space="preserve"> QR code
- User should have installed the Diksha App
- Users are </t>
    </r>
    <r>
      <rPr>
        <rFont val="Arial"/>
        <b/>
        <color theme="1"/>
      </rPr>
      <t>non-targeted</t>
    </r>
    <r>
      <rPr>
        <rFont val="Arial"/>
        <color theme="1"/>
      </rPr>
      <t xml:space="preserve"> users</t>
    </r>
  </si>
  <si>
    <t>To verify user sees a greyed out 'Start' button on the bottom of question screen.</t>
  </si>
  <si>
    <t>- User sees a greyed out 'Start' button.
- The 'Start' button will be clickable button.</t>
  </si>
  <si>
    <t>TC_956</t>
  </si>
  <si>
    <r>
      <rPr>
        <rFont val="Arial"/>
        <color theme="1"/>
      </rPr>
      <t xml:space="preserve">- User should have observation </t>
    </r>
    <r>
      <rPr>
        <rFont val="Arial"/>
        <b/>
        <color theme="1"/>
      </rPr>
      <t>with OR without rubric</t>
    </r>
    <r>
      <rPr>
        <rFont val="Arial"/>
        <color theme="1"/>
      </rPr>
      <t xml:space="preserve"> QR code
- User should have installed the Diksha App
- Users are </t>
    </r>
    <r>
      <rPr>
        <rFont val="Arial"/>
        <b/>
        <color theme="1"/>
      </rPr>
      <t>non-targeted</t>
    </r>
    <r>
      <rPr>
        <rFont val="Arial"/>
        <color theme="1"/>
      </rPr>
      <t xml:space="preserve"> users</t>
    </r>
  </si>
  <si>
    <t>To verify when user click on the greyed out 'Start' button, the same toast message should appear.</t>
  </si>
  <si>
    <t>1. Open the App
2. Scan the QR code
3. Click on 'Start' button
4. Observe</t>
  </si>
  <si>
    <t>TC_957</t>
  </si>
  <si>
    <r>
      <rPr>
        <rFont val="Arial"/>
        <color theme="1"/>
      </rPr>
      <t xml:space="preserve">- User should have observation without rubric QR code
- User should have installed the Diksha App
- Users are </t>
    </r>
    <r>
      <rPr>
        <rFont val="Arial"/>
        <b/>
        <color theme="1"/>
      </rPr>
      <t>targeted</t>
    </r>
    <r>
      <rPr>
        <rFont val="Arial"/>
        <color theme="1"/>
      </rPr>
      <t xml:space="preserve"> users</t>
    </r>
  </si>
  <si>
    <t>To verify user sees 'Start' &amp; 'Next' button at the bottom of the observation question screen.</t>
  </si>
  <si>
    <t>- User should see 'Start' button at the bottom center of the screen.
- User should also see 'Next' button at the bottom right corner of the screen.</t>
  </si>
  <si>
    <t>TC_958</t>
  </si>
  <si>
    <r>
      <rPr>
        <rFont val="Arial"/>
        <color theme="1"/>
      </rPr>
      <t xml:space="preserve">- User should have observation without rubric QR code
- User should have installed the Diksha App
- Users are </t>
    </r>
    <r>
      <rPr>
        <rFont val="Arial"/>
        <b/>
        <color theme="1"/>
      </rPr>
      <t>targeted</t>
    </r>
    <r>
      <rPr>
        <rFont val="Arial"/>
        <color theme="1"/>
      </rPr>
      <t xml:space="preserve"> users</t>
    </r>
  </si>
  <si>
    <t>User can navigate</t>
  </si>
  <si>
    <t>TC_959</t>
  </si>
  <si>
    <r>
      <rPr>
        <rFont val="Arial"/>
        <color theme="1"/>
      </rPr>
      <t xml:space="preserve">- User should have observation without rubric QR code
- User should have installed the Diksha App
- Users are </t>
    </r>
    <r>
      <rPr>
        <rFont val="Arial"/>
        <b/>
        <color theme="1"/>
      </rPr>
      <t>targeted</t>
    </r>
    <r>
      <rPr>
        <rFont val="Arial"/>
        <color theme="1"/>
      </rPr>
      <t xml:space="preserve"> users</t>
    </r>
  </si>
  <si>
    <t>To verify user sees 'back' button &amp; 'Map' icon at the top of the observation question screen.</t>
  </si>
  <si>
    <t>- User sees back button on top left corner of the screen.
- User also sees map icon on top right corner of the screen.</t>
  </si>
  <si>
    <t>TC_960</t>
  </si>
  <si>
    <r>
      <rPr>
        <rFont val="Arial"/>
        <color theme="1"/>
      </rPr>
      <t xml:space="preserve">- User should have observation </t>
    </r>
    <r>
      <rPr>
        <rFont val="Arial"/>
        <b/>
        <color theme="1"/>
      </rPr>
      <t xml:space="preserve">with OR without </t>
    </r>
    <r>
      <rPr>
        <rFont val="Arial"/>
        <color theme="1"/>
      </rPr>
      <t xml:space="preserve">rubric QR code
- User should have installed the Diksha App
- Users are both </t>
    </r>
    <r>
      <rPr>
        <rFont val="Arial"/>
        <b/>
        <color theme="1"/>
      </rPr>
      <t>targeted and non-targeted</t>
    </r>
    <r>
      <rPr>
        <rFont val="Arial"/>
        <color theme="1"/>
      </rPr>
      <t xml:space="preserve"> users
- Scanning the QR code for first time only</t>
    </r>
  </si>
  <si>
    <t>1. Open the App
2. Scan the QR code
3. Click on back button
4. Observe</t>
  </si>
  <si>
    <t>TC_961</t>
  </si>
  <si>
    <r>
      <rPr>
        <rFont val="Arial"/>
        <color theme="1"/>
      </rPr>
      <t>- User should have observation</t>
    </r>
    <r>
      <rPr>
        <rFont val="Arial"/>
        <b/>
        <color theme="1"/>
      </rPr>
      <t xml:space="preserve"> with OR without </t>
    </r>
    <r>
      <rPr>
        <rFont val="Arial"/>
        <color theme="1"/>
      </rPr>
      <t xml:space="preserve">rubric QR code
- User should have installed the Diksha App
- Users are both </t>
    </r>
    <r>
      <rPr>
        <rFont val="Arial"/>
        <b/>
        <color theme="1"/>
      </rPr>
      <t>targeted</t>
    </r>
    <r>
      <rPr>
        <rFont val="Arial"/>
        <color theme="1"/>
      </rPr>
      <t xml:space="preserve"> users</t>
    </r>
  </si>
  <si>
    <t>1. Open the App
2. Scan the QR code
3. Click on Start button
4. Observe</t>
  </si>
  <si>
    <t>TC_962</t>
  </si>
  <si>
    <r>
      <rPr>
        <rFont val="Arial"/>
        <color theme="1"/>
      </rPr>
      <t>- User should have observation</t>
    </r>
    <r>
      <rPr>
        <rFont val="Arial"/>
        <b/>
        <color theme="1"/>
      </rPr>
      <t xml:space="preserve"> with OR without </t>
    </r>
    <r>
      <rPr>
        <rFont val="Arial"/>
        <color theme="1"/>
      </rPr>
      <t xml:space="preserve">rubric QR code
- User should have installed the Diksha App
- Users are </t>
    </r>
    <r>
      <rPr>
        <rFont val="Arial"/>
        <b/>
        <color theme="1"/>
      </rPr>
      <t>targeted</t>
    </r>
    <r>
      <rPr>
        <rFont val="Arial"/>
        <color theme="1"/>
      </rPr>
      <t xml:space="preserve"> users
- Scanning the QR code for the </t>
    </r>
    <r>
      <rPr>
        <rFont val="Arial"/>
        <b/>
        <color theme="1"/>
      </rPr>
      <t xml:space="preserve">second time
</t>
    </r>
    <r>
      <rPr>
        <rFont val="Arial"/>
        <color theme="1"/>
      </rPr>
      <t>- User must have started the form earlier.</t>
    </r>
  </si>
  <si>
    <t>To verify when user scans the QR code again, then user should redirect to the add entity screen</t>
  </si>
  <si>
    <t>1. Open the App
2. Scan the QR code for second time
3. Observe</t>
  </si>
  <si>
    <t>post scanning the QR code, user should redirect to add entity screen from where user can add entity</t>
  </si>
  <si>
    <t>TC_963</t>
  </si>
  <si>
    <r>
      <rPr>
        <rFont val="Arial"/>
        <color theme="1"/>
      </rPr>
      <t>- User should have observation</t>
    </r>
    <r>
      <rPr>
        <rFont val="Arial"/>
        <b/>
        <color theme="1"/>
      </rPr>
      <t xml:space="preserve"> with OR without </t>
    </r>
    <r>
      <rPr>
        <rFont val="Arial"/>
        <color theme="1"/>
      </rPr>
      <t xml:space="preserve">rubric QR code
- User should have installed the Diksha App
- Users are </t>
    </r>
    <r>
      <rPr>
        <rFont val="Arial"/>
        <b/>
        <color theme="1"/>
      </rPr>
      <t>targeted</t>
    </r>
    <r>
      <rPr>
        <rFont val="Arial"/>
        <color theme="1"/>
      </rPr>
      <t xml:space="preserve"> users
- Scanning the QR code for the </t>
    </r>
    <r>
      <rPr>
        <rFont val="Arial"/>
        <b/>
        <color theme="1"/>
      </rPr>
      <t xml:space="preserve">second time
</t>
    </r>
    <r>
      <rPr>
        <rFont val="Arial"/>
        <color theme="1"/>
      </rPr>
      <t>- User must</t>
    </r>
    <r>
      <rPr>
        <rFont val="Arial"/>
        <b/>
        <i/>
        <color theme="1"/>
      </rPr>
      <t xml:space="preserve"> not have started the observation</t>
    </r>
  </si>
  <si>
    <t>To verify when user scans the QR code again, then user should be redirected to the observation question screen.</t>
  </si>
  <si>
    <t>1. Scan the QR code which was already scanned
2. Select Diksha App
3. Observe User should see Start button along with Map icon on the top of the screen</t>
  </si>
  <si>
    <t>Scanning the QR code for second time user should see Start and map button</t>
  </si>
  <si>
    <t>TC_964</t>
  </si>
  <si>
    <r>
      <rPr>
        <rFont val="Arial"/>
        <color theme="1"/>
      </rPr>
      <t xml:space="preserve">- User should have observation without rubric QR code
- User should have installed the Diksha App
- Users are </t>
    </r>
    <r>
      <rPr>
        <rFont val="Arial"/>
        <b/>
        <color theme="1"/>
      </rPr>
      <t>targeted</t>
    </r>
    <r>
      <rPr>
        <rFont val="Arial"/>
        <color theme="1"/>
      </rPr>
      <t xml:space="preserve"> users</t>
    </r>
  </si>
  <si>
    <t>To verify user is able to click on the back button on entity listing screen.</t>
  </si>
  <si>
    <t>1. Open the app
2. Scan the QR code
3. Click on 'Start' button
4. Click on 'back' button on entity screen</t>
  </si>
  <si>
    <t>TC_965</t>
  </si>
  <si>
    <r>
      <rPr>
        <rFont val="Arial"/>
        <color theme="1"/>
      </rPr>
      <t xml:space="preserve">- User should have observation with rubric QR code
- User should have installed the Diksha App
- Users are </t>
    </r>
    <r>
      <rPr>
        <rFont val="Arial"/>
        <b/>
        <color theme="1"/>
      </rPr>
      <t>targeted</t>
    </r>
    <r>
      <rPr>
        <rFont val="Arial"/>
        <color theme="1"/>
      </rPr>
      <t xml:space="preserve"> users</t>
    </r>
  </si>
  <si>
    <t>1. Open the app
2. Scan the QR code
3. Click on the domain names
4. Click on 'section' 
5. Observe</t>
  </si>
  <si>
    <t>TC_966</t>
  </si>
  <si>
    <r>
      <rPr>
        <rFont val="Arial"/>
        <color theme="1"/>
      </rPr>
      <t xml:space="preserve">- User should have observation with rubric QR code
- User should have installed the Diksha App
- Users are both </t>
    </r>
    <r>
      <rPr>
        <rFont val="Arial"/>
        <b/>
        <color theme="1"/>
      </rPr>
      <t>targeted &amp;</t>
    </r>
    <r>
      <rPr>
        <rFont val="Arial"/>
        <color theme="1"/>
      </rPr>
      <t xml:space="preserve"> </t>
    </r>
    <r>
      <rPr>
        <rFont val="Arial"/>
        <b/>
        <color theme="1"/>
      </rPr>
      <t xml:space="preserve">non-targeted </t>
    </r>
    <r>
      <rPr>
        <rFont val="Arial"/>
        <color theme="1"/>
      </rPr>
      <t>users</t>
    </r>
  </si>
  <si>
    <t>1. Open the app
2. Scan the QR code
3. Click on the domain names.
4. Observe</t>
  </si>
  <si>
    <t>TC_967</t>
  </si>
  <si>
    <t>- User should have observation with rubric QR code
- User should have installed the Diksha App
- Users are both targeted &amp; non-targeted users
- User has clicked on Next button</t>
  </si>
  <si>
    <t>1. Open the app
2. Scan the QR code
3. Click on the domain names
4. Click on 'section' 
5. Click on 'Next' button 
6. Observe</t>
  </si>
  <si>
    <t>TC_968</t>
  </si>
  <si>
    <r>
      <rPr>
        <rFont val="Arial"/>
        <color theme="1"/>
      </rPr>
      <t xml:space="preserve">- User should have observation with rubric QR code
- User should have installed the Diksha App
- Users are </t>
    </r>
    <r>
      <rPr>
        <rFont val="Arial"/>
        <b/>
        <color theme="1"/>
      </rPr>
      <t>targeted</t>
    </r>
    <r>
      <rPr>
        <rFont val="Arial"/>
        <color theme="1"/>
      </rPr>
      <t xml:space="preserve"> users</t>
    </r>
  </si>
  <si>
    <r>
      <rPr>
        <rFont val="Arial"/>
        <color theme="1"/>
      </rPr>
      <t>To verify user can view '</t>
    </r>
    <r>
      <rPr>
        <rFont val="Arial"/>
        <b/>
        <i/>
        <color theme="1"/>
      </rPr>
      <t>Back</t>
    </r>
    <r>
      <rPr>
        <rFont val="Arial"/>
        <color theme="1"/>
      </rPr>
      <t>' button and '</t>
    </r>
    <r>
      <rPr>
        <rFont val="Arial"/>
        <b/>
        <color theme="1"/>
      </rPr>
      <t>Question map</t>
    </r>
    <r>
      <rPr>
        <rFont val="Arial"/>
        <color theme="1"/>
      </rPr>
      <t>' icon on top of the question screen.</t>
    </r>
  </si>
  <si>
    <t>User views 'Back' button and 'Question map' icon on the observation question screen.</t>
  </si>
  <si>
    <t>TC_969</t>
  </si>
  <si>
    <r>
      <rPr>
        <rFont val="Arial"/>
        <color theme="1"/>
      </rPr>
      <t xml:space="preserve">- User should have observation with rubric QR code
- User should have installed the Diksha App
- Users are </t>
    </r>
    <r>
      <rPr>
        <rFont val="Arial"/>
        <b/>
        <color theme="1"/>
      </rPr>
      <t>targeted</t>
    </r>
    <r>
      <rPr>
        <rFont val="Arial"/>
        <color theme="1"/>
      </rPr>
      <t xml:space="preserve"> users</t>
    </r>
  </si>
  <si>
    <t>To verify user sees domains screen when user clicks on the 'Back' button on the top of observation question screen.</t>
  </si>
  <si>
    <t>1. Open the app
2. Scan the QR code
3. Click on the domain names
4. Click on 'section' 
5. Click on 'back' button on top
6. Observe.</t>
  </si>
  <si>
    <t>TC_970</t>
  </si>
  <si>
    <r>
      <rPr>
        <rFont val="Arial"/>
        <color theme="1"/>
      </rPr>
      <t xml:space="preserve">- User should have observation with rubric QR code
- Observation should be single submission.
- User should have installed the Diksha App
- Users are </t>
    </r>
    <r>
      <rPr>
        <rFont val="Arial"/>
        <b/>
        <color theme="1"/>
      </rPr>
      <t>targeted</t>
    </r>
    <r>
      <rPr>
        <rFont val="Arial"/>
        <color theme="1"/>
      </rPr>
      <t xml:space="preserve"> users</t>
    </r>
  </si>
  <si>
    <t>1. Open the app
2. Scan the QR code
3. Click on domain names.
4. Click on the 'section'
4. Click on 'Start' button
5. Add Entity
6. Select the added entity.
7. Click on any domain name.</t>
  </si>
  <si>
    <t>TC_971</t>
  </si>
  <si>
    <t>To verify, when user tries to scan the QR code in offline mode, User should get toast message as below
"You are working offline, please check your network connection and try again"</t>
  </si>
  <si>
    <t>1. Open the app
2. Turn off the internet
3. Scan the QR code
4. Observe</t>
  </si>
  <si>
    <t>Toast message should get displayed accordingly</t>
  </si>
  <si>
    <t>TC_972</t>
  </si>
  <si>
    <t>- user has Diksha installed
- user is signed in in Diksha</t>
  </si>
  <si>
    <t>To verify if user scans the QR code from some other app, they are directed to project screen and observation screen</t>
  </si>
  <si>
    <t>1. Scan the QR code using some other app
2. Option to open from chrome or Diksha will come
3. If you choose Diksha, project will open directly
4. If you choose chrome, intermediate screen will open</t>
  </si>
  <si>
    <t>1) On choosing Diksha option, project will open
2) On choosing chrome option, intermediate screen opens. On clicking start project, project opens</t>
  </si>
  <si>
    <t>TC_973</t>
  </si>
  <si>
    <t>Reports - Observation Led Imp Flow</t>
  </si>
  <si>
    <t>-User should have submitted Rubric with Single and Multiple submission observation which as improvement project suggestion
-Certificate should have been attached to a suggested project / Certificate is NOT attached to a suggested project</t>
  </si>
  <si>
    <t>To verify, User should see 'Click here to improve' button in an observation with rubric report</t>
  </si>
  <si>
    <t>1. Click on Observation tile / program tile
2. Submit an observation with rubric which as improvement project option
3. Go to reports tile
4. Click on observation reports
5. Click on the observation which user has submitted and scroll down
6. Observe</t>
  </si>
  <si>
    <t>Click here to improve' button to be visible to the user</t>
  </si>
  <si>
    <t>TC_974</t>
  </si>
  <si>
    <t>To verify, Post clicking on 'Click here to improve' button, User should land on Project suggestion page</t>
  </si>
  <si>
    <t>1. Click on Observation tile / program tile
2. Submit an observation with rubric which as improvement project option
3. Go to reports tile
4. Click on observation reports
5. Click on the observation which user has submitted and scroll down
6. Click on Click here to improve button
7. Observe</t>
  </si>
  <si>
    <t>-User should see list of projects in the dropdown with different levels
-User should see Suggested Projects header just below the dropdown</t>
  </si>
  <si>
    <t>TC_975</t>
  </si>
  <si>
    <t>To verify post clicking on suggested project user should land on project details page</t>
  </si>
  <si>
    <t>1. Click on Observation tile / program tile
2. Submit an observation with rubric which as improvement project option
3. Go to reports tile
4. Click on observation reports
5. Click on the observation which user has submitted and scroll down
6. Click on Click here to improve button
7. Select any suggested project
8. Observe</t>
  </si>
  <si>
    <t>-User should see 'Start improvement' button
-Suggested project name to be displayed at the top of the project details page</t>
  </si>
  <si>
    <t>TC_976</t>
  </si>
  <si>
    <t>To verify, when user clicks on Start improvement button user should get an pop up message as below
Heading : “Import Project”
Body : "Are you sure you want to start and import this project”
Options “ Yes” and “No”</t>
  </si>
  <si>
    <t>1. Click on Observation tile / program tile
2. Submit an observation with rubric which as improvement project option
3. Go to reports tile
4. Click on observation reports
5. Click on the observation which user has submitted and scroll down
6. Click on Click here to improve button
7. Select any suggested project
8. Click on Start improvement button
9. Observe</t>
  </si>
  <si>
    <t>User should get an pop up message accordingly</t>
  </si>
  <si>
    <t>TC_977</t>
  </si>
  <si>
    <t>To verify when user clicks on 'No', User should stay on the same page</t>
  </si>
  <si>
    <t>1. Click on Observation tile / program tile
2. Submit an observation with rubric which as improvement project option
3. Go to reports tile
4. Click on observation reports
5. Click on the observation which user has submitted and scroll down
6. Click on Click here to improve button
7. Select any suggested project
8. Click on Start improvement button
9. Click on 'No' from the pop up message
9. Observe</t>
  </si>
  <si>
    <t>User will stay on the same page</t>
  </si>
  <si>
    <t>TC_978</t>
  </si>
  <si>
    <r>
      <rPr>
        <rFont val="Arial"/>
        <color theme="1"/>
      </rPr>
      <t xml:space="preserve">-User should have submitted Rubric with Single and Multiple submission observation which as improvement project suggestion
</t>
    </r>
    <r>
      <rPr>
        <rFont val="Arial"/>
        <b/>
        <color theme="1"/>
      </rPr>
      <t>-Certificate is NOT attached to a suggested project</t>
    </r>
  </si>
  <si>
    <t>To verify when user clicks on 'Yes', user should get an toast message as below
"This project is successfully added to your list of active projects"</t>
  </si>
  <si>
    <t>1. Click on Observation tile / program tile
2. Submit an observation with rubric which as improvement project option
3. Go to reports tile
4. Click on observation reports
5. Click on the observation which user has submitted and scroll down
6. Click on Click here to improve button
7. Select any suggested project
8. Click on Start improvement button
9. Click on 'Yes' from the pop up message
10. Observe</t>
  </si>
  <si>
    <t>-User should see toast message accordingly
-Toast message to be displayed
-User should see greyed out submit improvement button
NOTE - POST IMPORTING USER SHOULD SEE THE IMPORTED PROJECT UNDER THE SAME PROGRAM</t>
  </si>
  <si>
    <t>TC_979</t>
  </si>
  <si>
    <r>
      <rPr>
        <rFont val="Arial"/>
        <color theme="1"/>
      </rPr>
      <t xml:space="preserve">-User should have submitted Rubric with Single and Multiple submission observation which as improvement project suggestion
</t>
    </r>
    <r>
      <rPr>
        <rFont val="Arial"/>
        <b/>
        <color theme="1"/>
      </rPr>
      <t xml:space="preserve">
-Certificate should have been attached to a suggested project</t>
    </r>
  </si>
  <si>
    <t>To verify when user clicks on Start improvement button user should get 'name edit confirmation' popup</t>
  </si>
  <si>
    <t>1. Click on Observation tile / program tile
2. Submit an observation with rubric which as improvement project option
3. Go to reports tile
4. Click on observation reports
5. Click on the observation which user has submitted and scroll down
6. Click on Click here to improve button
7. Select any suggested project
8. Click on Start improvement button
9. Click on 'Yes' from the pop up message
10. Click Start improvement button</t>
  </si>
  <si>
    <r>
      <rPr>
        <rFont val="Arial"/>
        <color theme="1"/>
      </rPr>
      <t xml:space="preserve">-user should get 'name edit confirmation' popup 
-user can change the name by clicking on pencil icon
-upon clicking on Start improvement button on name edit popup user should get Import project popup
-after clicking on Yes on the import project popup user should land on project details screen with greyed out Submit improvement button
</t>
    </r>
    <r>
      <rPr>
        <rFont val="Arial"/>
        <b/>
        <color theme="1"/>
      </rPr>
      <t>NOTE - when user trying to access the same observation led imp project, User should NOT get name edit confirmation popup</t>
    </r>
  </si>
  <si>
    <t>TC_980</t>
  </si>
  <si>
    <t>To verify user can edit the project, sync the project and user can add new task to the project</t>
  </si>
  <si>
    <t>1. Click on Observation tile / program tile
2. Submit an observation with rubric which as improvement project option
3. Go to reports tile
4. Click on observation reports
5. Click on the observation which user has submitted and scroll down
6. Click on Click here to improve button
7. Select the project in solution listing page
8. Click on Start improvement button
9. Click on 'Yes' from the import pop up message
10. Click on edit and sync and add new task 
11. Observe</t>
  </si>
  <si>
    <t>User can perform all the operations</t>
  </si>
  <si>
    <t>TC_981</t>
  </si>
  <si>
    <t>To verify when user clicks on back button from the project details page ,user should go back to suggested project listing page of that program</t>
  </si>
  <si>
    <t>1. Click on Observation tile / program tile
2. Submit an observation with rubric which as improvement project option
3. Go to reports tile
4. Click on observation reports
5. Click on the observation which user has submitted and scroll down
6. Click on Click here to improve button
7. Select the project in solution listing page
8. Click on Start improvement button
9. Click on 'Yes' from the pop up message
10. Click on back icon
11. Observe</t>
  </si>
  <si>
    <t>User should land on program suggested project listing page</t>
  </si>
  <si>
    <t>TC_982</t>
  </si>
  <si>
    <t>ED-3261
ED-3323</t>
  </si>
  <si>
    <t>-User should have submitted Rubric with Single and Multiple submission observation which as improvement project suggestion
-Certificate should have been attached to a suggested project / Certificate is NOT attached to a suggested project 
-User should have started the project</t>
  </si>
  <si>
    <t>To verify when user clicks on the suggested project again, user should directly land on the project view screen</t>
  </si>
  <si>
    <t>1. Go to reports tile
2. Click on observation reports
3. Click on the observation which user has submitted and scroll down
4. Click on Click here to improve button
5. Click on suggestion project
6. click on Start improvement button
7. Click on Back button multiple times 8. Again come back to the Suggested project screen
9. Click on the suggested project</t>
  </si>
  <si>
    <r>
      <rPr>
        <rFont val="Arial"/>
        <color theme="1"/>
      </rPr>
      <t>-User should land on Project view screen
-User should see Disabled submit improvement button
-</t>
    </r>
    <r>
      <rPr>
        <rFont val="Arial"/>
        <b/>
        <color theme="1"/>
      </rPr>
      <t>User should NOT get Continue improvement button screen</t>
    </r>
    <r>
      <rPr>
        <rFont val="Arial"/>
        <color theme="1"/>
      </rPr>
      <t xml:space="preserve">
-user should not see 'share project details' popup</t>
    </r>
  </si>
  <si>
    <t>TC_983</t>
  </si>
  <si>
    <t>-User should have submitted Rubric with Single and Multiple submission observation which as improvement project suggestion
-Certificate should have been attached to a suggested project / Certificate is NOT attached to a suggested project 
-User should have imported the project
-Observation should have added at a task level</t>
  </si>
  <si>
    <t>To verify, user should be able to take up the observation which is mapped to a task where the project is associated as a suggested project in a observation led imp</t>
  </si>
  <si>
    <t>1. Click on program tile
2. Submit an observation with rubric which as improvement project option
3. Go to reports tile
4. Click on observation reports
5. Click on the observation which user has submitted and scroll down
6. Click on Click here to improve button
7. Select the project in solution listing page
8. Click on Start improvement button
9. Click on 'Yes' from the pop up message
10. go to task details section
11. click on Start observation button at the task level
12. click on 1st instance and fill the form</t>
  </si>
  <si>
    <t>-User should be able to take up the observation which is mapped to a task
-User should NOT see any toast message while accessing the observation at task level
-User should see the task status as Completed once minimum submissions are done
-User should be able to submit the project by attaching evidences (image, pdf, video, link)</t>
  </si>
  <si>
    <t>TC_984</t>
  </si>
  <si>
    <t>-User should have submitted Rubric with Single and Multiple submission observation which as improvement project suggestion
-Certificate should have been attached to a suggested project or Certificate is NOT attached to a suggested project 
-User should NOT have imported the project</t>
  </si>
  <si>
    <t>To verify user should not see the suggestion project inside a program if it is NOT imported</t>
  </si>
  <si>
    <t>1. Login to the app
2. Click on Programs tile
2. open program which has observation led imp solution</t>
  </si>
  <si>
    <t>-user should NOT see suggested project under that program</t>
  </si>
  <si>
    <t>TC_985</t>
  </si>
  <si>
    <t>-User should have submitted Rubric with Single and Multiple submission observation which as improvement project suggestion
-Certificate should have been attached to a suggested project or Certificate is NOT attached to a suggested project 
-User should have imported the project</t>
  </si>
  <si>
    <t>To verify, after importing the project, the same imported project should show up inside program tile</t>
  </si>
  <si>
    <t>1. Click on program tile
2. Submit an observation with rubric which as improvement project option
3. Go to reports tile
4. Click on observation reports
5. Click on the observation which user has submitted and scroll down
6. Click on Click here to improve button
7. Select the project in solution listing page
8. Click on Start improvement button
9. Click on 'Yes' from the pop up message
10. Click on back icon multiple times</t>
  </si>
  <si>
    <t>user should see the suggested project under that particular program after importing the project</t>
  </si>
  <si>
    <t>TC_986</t>
  </si>
  <si>
    <t>Surveys Tile</t>
  </si>
  <si>
    <t>Survey- Survey Listing Screen</t>
  </si>
  <si>
    <t>-A survey was opened via link and targeted for the user</t>
  </si>
  <si>
    <t>Verify that user can view survey taken via link targeted to their role by clicking on the survey tile on the homescreen</t>
  </si>
  <si>
    <t>1. Click on the survey tile on home screen</t>
  </si>
  <si>
    <t>The list of partially filled and completed survey shows up</t>
  </si>
  <si>
    <t>TC_987</t>
  </si>
  <si>
    <t>-Survey with various different status were opened and filled by the user</t>
  </si>
  <si>
    <t>Verify that the user gets an indication of complete, in progress and expired survey</t>
  </si>
  <si>
    <t>1. Click on Survey tile on homepage
2. If the survey is in progress, a yellow button appears besides the name
3. If the survey is completed,a green button appears
4. If the survey in expired (user has opened but didn't submit), a grey button appears</t>
  </si>
  <si>
    <t>Indication for the the survey status is provided</t>
  </si>
  <si>
    <t>TC_988</t>
  </si>
  <si>
    <t>SB-24052</t>
  </si>
  <si>
    <t>-creator should have mapped surveys to a role and location</t>
  </si>
  <si>
    <t>To verify user sees only a list of submitted and ongoing forms in surveys tile.</t>
  </si>
  <si>
    <t>1. Open the app.
2. Select Surveys Tile</t>
  </si>
  <si>
    <t>Survey forms which are on-going,submitted and new surveys are only visible to user.</t>
  </si>
  <si>
    <t>TC_989</t>
  </si>
  <si>
    <t>To verify user should not be able to see the expired survey which are not submitted in survey's tile.</t>
  </si>
  <si>
    <t>User should not see the expired surveys which are not submitted</t>
  </si>
  <si>
    <t>TC_990</t>
  </si>
  <si>
    <t>SB-24810</t>
  </si>
  <si>
    <t>-User is a HT &amp; Official 
-The survey has an expiry date
-The survey has not expired</t>
  </si>
  <si>
    <t>To verify user is able to see text 'Valid till DD MM YYYY' under the survey title</t>
  </si>
  <si>
    <t>1. Open App
2. Login as HT &amp; Official 
3. Click on Survey tile 
4. See validity of survey under Survey name</t>
  </si>
  <si>
    <t>User is able to see text 'Valid till DD MM YYYY' under the survey title</t>
  </si>
  <si>
    <t>TC_991</t>
  </si>
  <si>
    <t>-User is a HT &amp; Official 
-The survey has an expiry date
-The survey has not expired
-The survey expires in 2 days</t>
  </si>
  <si>
    <t>To verify user is able to see text 'Will expire in 2 days' under the survey title</t>
  </si>
  <si>
    <t>1. Open App
2. Login as HT &amp; Official 
3. Click on Survey tile 
4. See expiry alert under Survey Title</t>
  </si>
  <si>
    <t>User is able to see text 'Will expire in 2 days' under the survey title</t>
  </si>
  <si>
    <t>TC_992</t>
  </si>
  <si>
    <t>-User is a  HT &amp; Official  
-The survey has an expiry date
-The survey has not expired
-The survey expires in 1 day</t>
  </si>
  <si>
    <t>To verify user is able to see text 'Will expire in 1 day' under the survey title</t>
  </si>
  <si>
    <t>1. Open App
2. Login as HT &amp; Official 
3. Click on Survey tile 
4. See expiry alert under Survey Title</t>
  </si>
  <si>
    <t>User is able to see text 'Will expire in 1 day' under the survey title</t>
  </si>
  <si>
    <t>TC_993</t>
  </si>
  <si>
    <t>-User is a  HT &amp; Official 
-The survey has an expiry date
-The survey has expired</t>
  </si>
  <si>
    <t>To verify user sees a grey dot next to the survey to denote that the survey has expired</t>
  </si>
  <si>
    <t xml:space="preserve">1. Open App
2. Login as  HT &amp; Official 
3. Click on Survey tile 
4. open a survey and fill some response and save it
5. observe the survey when it is expired
</t>
  </si>
  <si>
    <t>User sees a grey dot next to the survey title to denote that they survey has expired</t>
  </si>
  <si>
    <t>TC_994</t>
  </si>
  <si>
    <t>To verify user is able to see text 'Expired on DD-MM-YYYY' under the survey title</t>
  </si>
  <si>
    <t>1. Open App
2. Login as  HT &amp; Official 
3. Click on Survey tile on Manage Learn Page
4. See the expiry date of the survey</t>
  </si>
  <si>
    <t>User is able to see text 'Expired on DD-MM-YYYY' under the survey title</t>
  </si>
  <si>
    <t>TC_995</t>
  </si>
  <si>
    <t>-User is a  HT &amp; Official  
-The survey has an expiry date
-The survey has expired</t>
  </si>
  <si>
    <t>To verify survey does not open when user clicks on expired survey (survey with grey dot)</t>
  </si>
  <si>
    <t>1. Open App
2. Login as  HT &amp; Official 
3. Click on Survey tile on Manage Learn Page
4. Click on expired survey</t>
  </si>
  <si>
    <t>Survey does not open when user clicks on expired survey (survey with grey dot)</t>
  </si>
  <si>
    <t>TC_996</t>
  </si>
  <si>
    <t>To verify a toast message comes up when user clicks on expired survey (survey with grey dot)</t>
  </si>
  <si>
    <t>The toast message with the text "Sorry! the form has expired" will come up when the expired survey is clicked</t>
  </si>
  <si>
    <t>TC_997</t>
  </si>
  <si>
    <t>To verify user is not able to see the survey listed on the listing page 15 days after the survey has expired</t>
  </si>
  <si>
    <t>1. Open App
2. Login as  HT &amp; Official 
3. Click on Survey tile on Manage Learn Page
4. Survey delisted after 15 days of expiry</t>
  </si>
  <si>
    <t>User is not able to see the survey listed on the listing page 15 days after the survey has expired</t>
  </si>
  <si>
    <t>TC_998</t>
  </si>
  <si>
    <t>To verify if the user has submitted the survey, then even after expiry the status of survey is completed and submitted (green dot)</t>
  </si>
  <si>
    <t>1. Open App
2. Login as  HT &amp; Official 
3. Click on Survey tile on Manage Learn Page
4. View status of expired surveys which was completed</t>
  </si>
  <si>
    <t>User has submitted the survey, then even after expiry the status of survey is completed and submitted (green dot)</t>
  </si>
  <si>
    <t>TC_999</t>
  </si>
  <si>
    <t>Survey - Join Program Pop up /  Pii Pop up</t>
  </si>
  <si>
    <t>-User should not have joined the program
-Survey should NOT have been expired</t>
  </si>
  <si>
    <t>To verify, Join program pop up will come automatically when user comes to the questionnaire screen</t>
  </si>
  <si>
    <t xml:space="preserve">
1. Click on surveys tile 
2. Click on surveys resource which is mapped after the PII feature rolled out</t>
  </si>
  <si>
    <t xml:space="preserve">- Join program popup should appear on the screen
- Pop up heading- Join program?
- Body text'- 'Please join (program name) program to view and access this survey
- 'Join program' button should be in blue colour
</t>
  </si>
  <si>
    <t>TC_1000</t>
  </si>
  <si>
    <r>
      <rPr>
        <rFont val="Arial"/>
        <color theme="1"/>
      </rPr>
      <t xml:space="preserve">-Survey should have been mapped to a program
-Survey should NOT have been expired
</t>
    </r>
    <r>
      <rPr>
        <rFont val="Arial"/>
        <b/>
        <color theme="1"/>
      </rPr>
      <t xml:space="preserve">-User is using the latest app which has PII feature
</t>
    </r>
    <r>
      <rPr>
        <rFont val="Arial"/>
        <color theme="1"/>
      </rPr>
      <t>-User should not have joined the program</t>
    </r>
  </si>
  <si>
    <t>To verify, if user clicks anywhere on the screen Except Join program pop up then the pop up should get disappear &amp; user should get redirect back to the Survey listing screen</t>
  </si>
  <si>
    <t xml:space="preserve">1. Login to app
2. Click on Survey tile
3. Open an survey which is mapped to a program
4. Try to access the survey
5. Tap anywhere in the screen
</t>
  </si>
  <si>
    <r>
      <rPr>
        <rFont val="Arial"/>
        <color theme="1"/>
      </rPr>
      <t xml:space="preserve">-User should be redirecting back to the Survey listing screen
-User should not see any dots (Green dot, Orange dot, Grey dot) next to the opened survey in the listing screen
-Upon clicking on the same survey again the Join program pop up should appear
</t>
    </r>
    <r>
      <rPr>
        <rFont val="Arial"/>
        <b/>
        <color theme="1"/>
      </rPr>
      <t>Note</t>
    </r>
    <r>
      <rPr>
        <rFont val="Arial"/>
        <color theme="1"/>
      </rPr>
      <t xml:space="preserve"> - User should not able to edit the survey form unless  he/she joins the program by clicking on Join program button.</t>
    </r>
  </si>
  <si>
    <t>TC_1001</t>
  </si>
  <si>
    <r>
      <rPr>
        <rFont val="Arial"/>
        <color theme="1"/>
      </rPr>
      <t xml:space="preserve">-Survey should have been mapped to a program
-Survey should </t>
    </r>
    <r>
      <rPr>
        <rFont val="Arial"/>
        <b/>
        <color theme="1"/>
      </rPr>
      <t>not</t>
    </r>
    <r>
      <rPr>
        <rFont val="Arial"/>
        <color theme="1"/>
      </rPr>
      <t xml:space="preserve"> have expired
-User should not have Joined program</t>
    </r>
  </si>
  <si>
    <t>To verify when user is accessing the survey for the 2nd , 3rd time and so on then the Join program should show up automatically</t>
  </si>
  <si>
    <t>Scenario 1
1. Login to app
2. Click on Survey tile
3. Open an survey which is mapped to a program
4. Try to access the survey
5. Tap anywhere in the screen
6. Repeat the same steps
Scenario 2
1. Login to app
2. Click on Survey tile
3. Open an survey which is mapped to a program
4. Try to access the survey
5. Clear the app from background
6. Repeat the same steps</t>
  </si>
  <si>
    <t>User must see Join program pop up when trying to access</t>
  </si>
  <si>
    <t>TC_1002</t>
  </si>
  <si>
    <r>
      <rPr>
        <rFont val="Arial"/>
        <color theme="1"/>
      </rPr>
      <t xml:space="preserve">-Survey should have been mapped to a program
-Survey should NOT have been expired
</t>
    </r>
    <r>
      <rPr>
        <rFont val="Arial"/>
        <b/>
        <color theme="1"/>
      </rPr>
      <t xml:space="preserve">-User is using the latest app which has PII feature
</t>
    </r>
    <r>
      <rPr>
        <rFont val="Arial"/>
        <color theme="1"/>
      </rPr>
      <t>-User should not have joined the program</t>
    </r>
  </si>
  <si>
    <t xml:space="preserve">1. Login to app
2. Click on Survey tile
3. Open an survey which is mapped to a program
4. Try to access the survey
5. Click on Join program button on the join program pop up
</t>
  </si>
  <si>
    <t>-User should be able to Join the program
-PII pop up should appear</t>
  </si>
  <si>
    <t>TC_1003</t>
  </si>
  <si>
    <r>
      <rPr>
        <rFont val="Arial"/>
        <color theme="1"/>
      </rPr>
      <t xml:space="preserve">-Survey should have been mapped to a program
-Survey should NOT have been expired
</t>
    </r>
    <r>
      <rPr>
        <rFont val="Arial"/>
        <b/>
        <color theme="1"/>
      </rPr>
      <t xml:space="preserve">-User is using the latest app which has PII feature
</t>
    </r>
    <r>
      <rPr>
        <rFont val="Arial"/>
        <color theme="1"/>
      </rPr>
      <t>-User should not have joined the program</t>
    </r>
  </si>
  <si>
    <t>Verify once user joins the program then the program (which has the survey resource) name will reflect in the program listing page</t>
  </si>
  <si>
    <t xml:space="preserve">1. Click on Survey tile 
2. Click on Survey resource which is mapped after the PII feature rolled out
3. Click on Join program button in the join program popup
4. Go back &amp; click on Programs tile
</t>
  </si>
  <si>
    <t>-Joined program name should get reflected in program listing page</t>
  </si>
  <si>
    <t>TC_1004</t>
  </si>
  <si>
    <r>
      <rPr>
        <rFont val="Arial"/>
        <color theme="1"/>
      </rPr>
      <t xml:space="preserve">-Survey should have been mapped to a program
-Survey should NOT have been expired
</t>
    </r>
    <r>
      <rPr>
        <rFont val="Arial"/>
        <b/>
        <color theme="1"/>
      </rPr>
      <t xml:space="preserve">-User is using the latest app which has PII feature
</t>
    </r>
    <r>
      <rPr>
        <rFont val="Arial"/>
        <color theme="1"/>
      </rPr>
      <t>-User should not have joined the program</t>
    </r>
  </si>
  <si>
    <t>TC_1005</t>
  </si>
  <si>
    <t xml:space="preserve">
-User should have not joined the program
</t>
  </si>
  <si>
    <t>Scenario 1:Verify when user clicks on the mobile back button, PII pop up will get closed
Scenario 2: Verify when user exits/kill the app, PII pop up will get closed</t>
  </si>
  <si>
    <t>1.Login to App
2.Click on programs tile
3.Open program
4.Click on join program
5.try clicking on device back button / app back button
1.Login to App
2.Click on survey tile
3.open survey &amp; accessing the survey
4.Click on join program
5.Exit / kill the app</t>
  </si>
  <si>
    <t>-PII pop up should get closed
-Accessing the same Survey again ,Pii popup should show up directly and join Program Pop-up should not show up
-Without giving consent on PII pop-up clicking on device back button , indiators(i.e orange,green,grey Dot) should not show up on Survey tile</t>
  </si>
  <si>
    <t>TC_1006</t>
  </si>
  <si>
    <t xml:space="preserve">
- User should have joined the program
- program / survey is mapped after the PII feature is rolled out</t>
  </si>
  <si>
    <t>To verify, PII pop up should contain following contents accordingly</t>
  </si>
  <si>
    <t>1.Login to App
2.Click on programs tile
3.Open program
4.Click on join program
1.Login to App
2.Click on survey tile
3.open survey &amp; accessing the survey
4.Click on join program</t>
  </si>
  <si>
    <t xml:space="preserve">- User should be able to view the below contents:
Heading :'Consent to share details'
&gt; User name
&gt; State
&gt; UserID
&gt; District
&gt; Block
&gt; School ID
&gt; School name
&gt; Mobile No
&gt; Email ID
&gt; External ID
&gt; Info icon with message "You can edit these details from your profile page"
&gt; PII popup is displayed with message and checkbox that the user has to check : 
"I consent to share my details with the administrators of this program. All program administrators are bound by the privacy policy and  Terms in their use of my data. with a "privacy policy" hyperlink
&gt; User should be able to view the 2 buttons :
1. Do not share
2. Share 
</t>
  </si>
  <si>
    <t>TC_1007</t>
  </si>
  <si>
    <t>To verify, when user clicks on Do not share button on the PII pop up, user should get an toast message accordingly</t>
  </si>
  <si>
    <t>1. Login to . app
2. Click on  survey tile
3. open survey resource
4. Click on Join program button
5. Do not check the check box in the PII popup
6. Click on Do not share button</t>
  </si>
  <si>
    <t>-PII pop up should get disappear
-User should see toast message as mentioned below
“You have joined this program successfully”
-Toast message should appear 
-User should stay back on the same page (survey questionnaire screen)
-User can access the survey</t>
  </si>
  <si>
    <t>TC_1008</t>
  </si>
  <si>
    <t xml:space="preserve">
- User should have joined the program
- User has partially filled survey form or User has submitted the survey form
- program / survey is mapped after the PII feature is rolled out</t>
  </si>
  <si>
    <t xml:space="preserve">To verify, User has NOT given consent to share the details, the PII data should NOT show in CSV reports / Program managers </t>
  </si>
  <si>
    <t>1. Login to . app
2. Click on  survey tile 
3. open survey resource
4. Click on Join program button
5. Do not check the check box in the PII popup
6. Click on Do not share button
7. Login to the . portal as PM
8. Select program and request for report
9. Check the csv report</t>
  </si>
  <si>
    <t>Their PII data for the program will NOT be available to the Program Managers in the program dashboard after csv reports has been generated.</t>
  </si>
  <si>
    <t>TC_1009</t>
  </si>
  <si>
    <t>To verify, when user checks the check box in the PII then the Share button should get enabled</t>
  </si>
  <si>
    <t>1. Login to . app
2. Click on  survey tile
3. open survey resource
4. Click on Join program button
5. Check the check box in the PII popup</t>
  </si>
  <si>
    <t xml:space="preserve">Share button should get enabled &amp; user should be able to click on Share button
</t>
  </si>
  <si>
    <t>TC_1010</t>
  </si>
  <si>
    <t>To verify, when user clicks on Share button on the PII pop up, user should get an toast message accordingly</t>
  </si>
  <si>
    <t>1. Login to . app
2. Click on  survey tile 
3. open survey resource
4. Click on Join program button
5. Check the check box in the PII popup
6. Click on Share button</t>
  </si>
  <si>
    <t>TC_1011</t>
  </si>
  <si>
    <t xml:space="preserve">
- User should have joined the program
- User should have given the consent
- program / survey is mapped after the PII feature is rolled out</t>
  </si>
  <si>
    <t>To verify user should be able to access the survey directly</t>
  </si>
  <si>
    <t>1. Login to . app
2. Click on  survey tile / program tile
3. open survey resource
4. Try accessing the survey resource</t>
  </si>
  <si>
    <t>-User can directly access the survey resource
-User should NOT see Join program pop up &amp; PII pop up</t>
  </si>
  <si>
    <t>TC_1012</t>
  </si>
  <si>
    <t>TC_1013</t>
  </si>
  <si>
    <t>Survey should be expired
-User should NOT have joined program</t>
  </si>
  <si>
    <t>Verify when user clicks on the expired survey, join program pop, PII pop up should not appear and toast message should appear on the screen (From survey tile)</t>
  </si>
  <si>
    <t xml:space="preserve">1.Click on survey tile
2.Open expired survey
</t>
  </si>
  <si>
    <r>
      <rPr>
        <rFont val="Arial"/>
        <color theme="1"/>
      </rPr>
      <t xml:space="preserve">-Join program pop up and PII pop up should not appear
-User should land on new page with a below message
</t>
    </r>
    <r>
      <rPr>
        <rFont val="Arial"/>
        <b/>
        <color theme="1"/>
      </rPr>
      <t xml:space="preserve">"Sorry! the form has expired"
</t>
    </r>
  </si>
  <si>
    <t>TC_1014</t>
  </si>
  <si>
    <t xml:space="preserve">
-User is using older version on the app (Apart from 6.0)
-User is accessing the previoulsy mapped programs (old programs)
-User is using the new version i,e 6.0
-User is accessing the previoulsy mapped programs (old programs)</t>
  </si>
  <si>
    <r>
      <rPr>
        <rFont val="Arial"/>
        <color theme="1"/>
      </rPr>
      <t xml:space="preserve">To verify, User should </t>
    </r>
    <r>
      <rPr>
        <rFont val="Arial"/>
        <b/>
        <color theme="1"/>
      </rPr>
      <t>NOT</t>
    </r>
    <r>
      <rPr>
        <rFont val="Arial"/>
        <color theme="1"/>
      </rPr>
      <t xml:space="preserve"> see Join program pop up while accessing the programs and resources attached to a program</t>
    </r>
  </si>
  <si>
    <t>1. Login to the  app
2. Click on Programs tile / Survey tile
3. Try accessing the program / survey which has rolled out before PII</t>
  </si>
  <si>
    <r>
      <rPr>
        <rFont val="Arial"/>
        <color theme="1"/>
      </rPr>
      <t xml:space="preserve">-User can access the resources directly
-User should NOT see Join program pop up
</t>
    </r>
    <r>
      <rPr>
        <rFont val="Arial"/>
        <b/>
        <color theme="1"/>
      </rPr>
      <t>QA needs to test all the scenarios which has been mentioned in Pre conditions</t>
    </r>
  </si>
  <si>
    <t>TC_1015</t>
  </si>
  <si>
    <r>
      <rPr>
        <rFont val="Arial"/>
        <color theme="1"/>
      </rPr>
      <t xml:space="preserve">To verify, User should </t>
    </r>
    <r>
      <rPr>
        <rFont val="Arial"/>
        <b/>
        <color theme="1"/>
      </rPr>
      <t>NOT</t>
    </r>
    <r>
      <rPr>
        <rFont val="Arial"/>
        <color theme="1"/>
      </rPr>
      <t xml:space="preserve"> see </t>
    </r>
    <r>
      <rPr>
        <rFont val="Arial"/>
        <b/>
        <color theme="1"/>
      </rPr>
      <t>PII consent</t>
    </r>
    <r>
      <rPr>
        <rFont val="Arial"/>
        <color theme="1"/>
      </rPr>
      <t xml:space="preserve"> pop up while accessing resources</t>
    </r>
  </si>
  <si>
    <t>1. Login to the  app (Old &amp; new version)
2. Click on Programs tile /Surveys tile/Survey link/Survey QR code
3. Open resource (old &amp; new)
4. Click on the resources 
5. Observe the Join program pop up followed by PII pop up</t>
  </si>
  <si>
    <r>
      <rPr>
        <rFont val="Arial"/>
        <color theme="1"/>
      </rPr>
      <t xml:space="preserve">PII pop up should NOT show
</t>
    </r>
    <r>
      <rPr>
        <rFont val="Arial"/>
        <b/>
        <color rgb="FFFF0000"/>
      </rPr>
      <t>QA needs to test for all the 3 pre conditions</t>
    </r>
  </si>
  <si>
    <t>TC_1016</t>
  </si>
  <si>
    <r>
      <rPr>
        <rFont val="Arial"/>
        <color theme="1"/>
      </rPr>
      <t xml:space="preserve">-Survey should have been mapped to a program
-Survey should </t>
    </r>
    <r>
      <rPr>
        <rFont val="Arial"/>
        <b/>
        <color theme="1"/>
      </rPr>
      <t>not</t>
    </r>
    <r>
      <rPr>
        <rFont val="Arial"/>
        <color theme="1"/>
      </rPr>
      <t xml:space="preserve"> have expired
-User should have Joined program 
-User should have the Survey link / QR code</t>
    </r>
  </si>
  <si>
    <t xml:space="preserve">To verify if user clicks on Do not share button on the PII consent form then the data should NOT reflect to the program manager / csv report </t>
  </si>
  <si>
    <r>
      <rPr>
        <rFont val="Arial"/>
        <color theme="1"/>
      </rPr>
      <t xml:space="preserve">1. Login to app
2. Click on Survey tile
3. Open an survey which is mapped to a program
4. Click anywhere on the survey questionnaire form
5. Click on Join program button on the Join program pop up
6. Click on Do not share on the PII consent form
7. Observe the data in </t>
    </r>
    <r>
      <rPr>
        <rFont val="Arial"/>
        <b/>
        <color theme="1"/>
      </rPr>
      <t>CSV reports</t>
    </r>
  </si>
  <si>
    <r>
      <rPr>
        <rFont val="Arial"/>
        <color theme="1"/>
      </rPr>
      <t xml:space="preserve">-Data should not come up in csv reports
</t>
    </r>
    <r>
      <rPr>
        <rFont val="Arial"/>
        <color rgb="FFFF00FF"/>
      </rPr>
      <t>QA needs to check in csv reports</t>
    </r>
  </si>
  <si>
    <t>TC_1017</t>
  </si>
  <si>
    <r>
      <rPr>
        <rFont val="Arial"/>
        <color theme="1"/>
      </rPr>
      <t xml:space="preserve">-Survey should have been mapped to a program
-Survey should </t>
    </r>
    <r>
      <rPr>
        <rFont val="Arial"/>
        <b/>
        <color theme="1"/>
      </rPr>
      <t>not</t>
    </r>
    <r>
      <rPr>
        <rFont val="Arial"/>
        <color theme="1"/>
      </rPr>
      <t xml:space="preserve"> have expired
-User should have Joined program 
-User should have the Survey link / QR code</t>
    </r>
  </si>
  <si>
    <t xml:space="preserve">To verify if user clicks on Share button on the PII consent form then the data should reflect to the program manager / csv report </t>
  </si>
  <si>
    <r>
      <rPr>
        <rFont val="Arial"/>
        <color theme="1"/>
      </rPr>
      <t xml:space="preserve">1. Login to app
2. Click on Survey tile
3. Open an survey which is mapped to a program
4. Click anywhere on the survey questionnaire form
5. Click on Join program button on the Join program pop up
6. Click on Share on the PII consent form
7. Observe the data in </t>
    </r>
    <r>
      <rPr>
        <rFont val="Arial"/>
        <b/>
        <color theme="1"/>
      </rPr>
      <t>CSV reports</t>
    </r>
  </si>
  <si>
    <r>
      <rPr>
        <rFont val="Arial"/>
        <color theme="1"/>
      </rPr>
      <t xml:space="preserve">Data should show up in CSV reports
</t>
    </r>
    <r>
      <rPr>
        <rFont val="Arial"/>
        <color rgb="FFFF00FF"/>
      </rPr>
      <t>QA needs to check in csv reports</t>
    </r>
  </si>
  <si>
    <t>TC_1018</t>
  </si>
  <si>
    <t>-Survey is NOT mapped to any of the program</t>
  </si>
  <si>
    <t>To verify, User can directly access the survey form If it is not mapped to any of the program</t>
  </si>
  <si>
    <t>1. Login to app
2. Click on Survey tile
3. Open an survey which is NOT mapped to any of the program</t>
  </si>
  <si>
    <t>-User should be able to access the survey directly
-User should NOT get Join program pop up and PII consent popup</t>
  </si>
  <si>
    <t>TC_1019</t>
  </si>
  <si>
    <t>Survey - Questionnaire Screen</t>
  </si>
  <si>
    <t>-Survey link was provided or the survey is targeted to the user</t>
  </si>
  <si>
    <t>Verify that the user is able to save and exit a survey</t>
  </si>
  <si>
    <t>1. Open a survey form through link or program and survey tile
2. Fill in responses for a few questions
3. Click on save button on the last page</t>
  </si>
  <si>
    <t>Survey responses are saved</t>
  </si>
  <si>
    <t>TC_1020</t>
  </si>
  <si>
    <t>Verify that the user is able to submit the filled survey</t>
  </si>
  <si>
    <t>1. Open a survey form through link or program and survey tile 
2. Fill all the mandatory questions
3. Submit button appears, click on it 
4. Click on 'Submit the form'</t>
  </si>
  <si>
    <t>Survey is submitted</t>
  </si>
  <si>
    <t>TC_1021</t>
  </si>
  <si>
    <t>Verify that the user is able to preview and submit the filled survey</t>
  </si>
  <si>
    <t>1. Open a survey form through link or program and survey tile
2. Fill all the mandatory questions
3. Submit button appears, click on it 
4. Click on 'Preview the form'
5. View filled questionnaire 
6. Click on 'Upload and submit'</t>
  </si>
  <si>
    <t>Survey is submitted after preview of all responses</t>
  </si>
  <si>
    <t>TC_1022</t>
  </si>
  <si>
    <t>-User has already filled and submitted the survey</t>
  </si>
  <si>
    <t>To verify when user clicks on any submitted survey, user sees the question with responses in a non-editable form.</t>
  </si>
  <si>
    <t>1. Open the app.
2. On homepage, Select Surveys Tile.
3. Click on any submitted survey.</t>
  </si>
  <si>
    <t>Question and answer survey form is visible to the user and its in non editable form.</t>
  </si>
  <si>
    <t>https://project-sunbird.atlassian.net/browse/ED-1820</t>
  </si>
  <si>
    <t>TC_1023</t>
  </si>
  <si>
    <t>-User is creator of the Survey.</t>
  </si>
  <si>
    <t>To verify when user is creator of the survey, user should not be able to see the survey created by him/her on surveys tile.</t>
  </si>
  <si>
    <t>-Surveys created by user should not be visible on the surveys tile.
-Creator should see only survey reports (responses made by other users)</t>
  </si>
  <si>
    <t>TC_1024</t>
  </si>
  <si>
    <t>-User should consume a survey and attach evidences in questionnaire page</t>
  </si>
  <si>
    <t>To verify user is able to see error toast message when evidences were not attached properly.</t>
  </si>
  <si>
    <t>1.Login with valid credentials
2.Click on survey tile
3.Open any survey solution
4.Click on survey 
5.Fill the questionnaire page
6.Click on "Files" button
7.Attach evidences
8.Save the survey 
9.Go to internal storage of device
10.Click on Android &gt; data &gt; &lt;root folder&gt; &gt; files &gt; &lt;And observe attached evidences&gt;
11.Delete those attached evidences from root folder
12.Come back to survey questionnaire page again and try to submit
13.Observe</t>
  </si>
  <si>
    <t>TC_1025</t>
  </si>
  <si>
    <t>ED-1212</t>
  </si>
  <si>
    <t>-Survey questions should be filled</t>
  </si>
  <si>
    <t>Verify back button functionality is working fine in survey listing page and survey questionnaire page</t>
  </si>
  <si>
    <t>1.Login to app
2.Go to survey tile
3.Click on back button
4.Observe
5.Go to questionnaire page
6.Click on back button
7.Observe</t>
  </si>
  <si>
    <t>-User should land on home page
-User should land on survey listing page</t>
  </si>
  <si>
    <t>TC_1026</t>
  </si>
  <si>
    <t>ED-1245</t>
  </si>
  <si>
    <t>Verify start button is not applicable for the survey questionnaire page</t>
  </si>
  <si>
    <t>1.Login to app
2.Go to survey tile
3.Open any survey
4.Observe</t>
  </si>
  <si>
    <t>-Start button is not applicable in the questionnaire page</t>
  </si>
  <si>
    <t>TC_1027</t>
  </si>
  <si>
    <t>ED-1294</t>
  </si>
  <si>
    <t>Verify if survey responses are getting saved when user fill the responses through program tile and through survey tile</t>
  </si>
  <si>
    <t>Scenario 1 - 
1.Login to the app
2.Click on programs tile
3.Open the survey and fill some response and save the form
4.Go back to survey tile and open the same survey 
5.Observe
Scenario 2
1.Login to the app
2.Click on survey tile
3.Open an survey and fill some response and save it
4.Open programs tile and open the same survey
5.Observe</t>
  </si>
  <si>
    <t>-Saved responses should get saved</t>
  </si>
  <si>
    <t>TC_1028</t>
  </si>
  <si>
    <t>ED-1295</t>
  </si>
  <si>
    <t>-creator has mapped some surveys</t>
  </si>
  <si>
    <t xml:space="preserve">Verify that duplicate surveys are not getting created </t>
  </si>
  <si>
    <t>1.Login to app
2.Go to survey tile
3.Click on any survey resource
4.Click on back button from the questionnaire page
5.Observe on survey listing page</t>
  </si>
  <si>
    <t>-Duplicate survey should not be created</t>
  </si>
  <si>
    <t>TC_1029</t>
  </si>
  <si>
    <t>Survey - Link / QR Code</t>
  </si>
  <si>
    <t>Survey link was provided</t>
  </si>
  <si>
    <t>Verify that the user is able to take a survey via link</t>
  </si>
  <si>
    <t>1. Click on the survey link
2. The survey form appears</t>
  </si>
  <si>
    <t>Survey form questionnaire opens</t>
  </si>
  <si>
    <t>TC_1030</t>
  </si>
  <si>
    <t>Link is for the survey that is expired.</t>
  </si>
  <si>
    <t>Verify that the user gets toast message for expired link</t>
  </si>
  <si>
    <t>1. Click on the survey link
2. Open with DIKSHA
3. A message appears</t>
  </si>
  <si>
    <t>The message shows up for expiration 'Sorry! the form has expired'</t>
  </si>
  <si>
    <t>TC_1031</t>
  </si>
  <si>
    <t>Link is for the survey that is already filled.</t>
  </si>
  <si>
    <t>Verify that the user gets toast message for already filled form</t>
  </si>
  <si>
    <t xml:space="preserve">1. Click on the submitted survey link </t>
  </si>
  <si>
    <t>A message appears 'Your form is Submitted!'</t>
  </si>
  <si>
    <t>TC_1032</t>
  </si>
  <si>
    <t>SB-21723</t>
  </si>
  <si>
    <t>Reports Tile / Tab</t>
  </si>
  <si>
    <t>Reports - Reports Listing Screen</t>
  </si>
  <si>
    <t>-User logged in as HT &amp; Official</t>
  </si>
  <si>
    <t>To verify, Upon clicking on Reports tile, user should see below 3 tiles</t>
  </si>
  <si>
    <t>1. Click on the report tile on the homepage</t>
  </si>
  <si>
    <t>The three tiles are
-Observation reports
-Survey reports
-Improvement reports
NOTE - QA need to check the same flow in Teacher role</t>
  </si>
  <si>
    <t>TC_1033</t>
  </si>
  <si>
    <t>- Go offline
- At Least one observation should be submitted
-At Least one survey to be submitted
-Some actions has been made on projects</t>
  </si>
  <si>
    <t>To verify user not able to view the 'reports' if user is offline</t>
  </si>
  <si>
    <t>1. Open App
2. Click on Reports Tile
3. Click on observation reports/survey reports/improvement reports</t>
  </si>
  <si>
    <t>User should get a toast message  ''Your working offline, please check your internet connection and try again"
NOTE - QA need to check the same flow in Teacher role</t>
  </si>
  <si>
    <t>TC_1034</t>
  </si>
  <si>
    <t>Reports - Project Reports Listing Screen</t>
  </si>
  <si>
    <t xml:space="preserve">-Project ands is and are targeted to the user </t>
  </si>
  <si>
    <t>Verify that the user can view Project report from the report tile</t>
  </si>
  <si>
    <t>1. Click reports tab on homepage
2. Click on the Improvement Reports tile.</t>
  </si>
  <si>
    <t>The report for projects open up
NOTE - QA need to check the same flow in Teacher role</t>
  </si>
  <si>
    <t>TC_1035</t>
  </si>
  <si>
    <t>-Project is synced 
-Internet connectivity is required.</t>
  </si>
  <si>
    <t>To verify users can see reports of the projects</t>
  </si>
  <si>
    <t xml:space="preserve">1. Click on Reports tile on homepage
2. Click on Improvement Reports tile.
3. Reports of user appears
4. User can filter based on Program
</t>
  </si>
  <si>
    <t>-User should view the data of the project.
-User can view the report based on the filter applied.
-All the relevant data should show up.
NOTE - QA need to check the same flow in Teacher role</t>
  </si>
  <si>
    <t>TC_1036</t>
  </si>
  <si>
    <t>-Projects is synced 
-Internet connectivity is required.
-Program should be mapped to the role and location</t>
  </si>
  <si>
    <t>To verify project reports have Program name as filters</t>
  </si>
  <si>
    <t>-User should be able to view the filtered data after applying filters on programs.
NOTE - QA need to check the same flow in Teacher role</t>
  </si>
  <si>
    <t>TC_1037</t>
  </si>
  <si>
    <t>-Sync of the project needs to be completed
-Internet connection required</t>
  </si>
  <si>
    <t>To verify users are able view and user should get reports of weekly, monthly and quarterly.</t>
  </si>
  <si>
    <t xml:space="preserve">1. Click on Reports tile on homepage
2. Click on the Improvement Reports tile.
3. User can filter based on Program 
4. Click on filter near project overview to see reports weekly, monthly and quarterly.
</t>
  </si>
  <si>
    <t>-User should be able to filter the Project and Task and Category Overview and get reports based on weekly and monthly and quarterly.</t>
  </si>
  <si>
    <t>TC_1038</t>
  </si>
  <si>
    <t>-Sync of the project needs to be completed
-Internet connection is also required
-Program should be mapped to the role and location</t>
  </si>
  <si>
    <t>To verify users get reports based on category and task overview</t>
  </si>
  <si>
    <t xml:space="preserve">1. Click on Reports tile on homepage
2. Click on the Improvements Reports tab
</t>
  </si>
  <si>
    <t>-Users view category wise report.
-Users view task overview report.
NOTE - QA need to check the same flow in Teacher role</t>
  </si>
  <si>
    <t>TC_1039</t>
  </si>
  <si>
    <t xml:space="preserve">-Project is completed
-Project is in progress
-Project created is synced
</t>
  </si>
  <si>
    <t>Verify the project created data reflects in the mobile reports</t>
  </si>
  <si>
    <t>1. Create a project
2. Add tasks to the project
3. Change status of the tasks
4. Click on Report tile
5. Click on Improvement Projects reports</t>
  </si>
  <si>
    <t>-Report captures the created project data
NOTE - QA need to check the same flow in Teacher role</t>
  </si>
  <si>
    <t>TC_1040</t>
  </si>
  <si>
    <t>-Program should be created by a user
-Program should have a project created by the user
-Project has tasks
-Project is synced</t>
  </si>
  <si>
    <t>Verify the programs created by users, reflect in the program filter of the report</t>
  </si>
  <si>
    <t xml:space="preserve">1. Click on the Reports Tile
2. Click on the filter
3. Program list comes up
4. List shows the programs assigned as well as created by the user
</t>
  </si>
  <si>
    <t>List shows the programs assigned as well as created by the user
NOTE - QA need to check the same flow in Teacher role</t>
  </si>
  <si>
    <t>TC_1041</t>
  </si>
  <si>
    <t>SB - 23912</t>
  </si>
  <si>
    <t>All projects are synced</t>
  </si>
  <si>
    <t>To verify users get data of all their projects - created or assigned in their mobile app reports, including the data of projects they choose not to share the details off.</t>
  </si>
  <si>
    <t>1. Click on Reports tile
2. Click on Improvement projects Reports</t>
  </si>
  <si>
    <t>Data of all synced projects show up
NOTE - QA need to check the same flow in Teacher role</t>
  </si>
  <si>
    <t>TC_1042</t>
  </si>
  <si>
    <t>SB-28391</t>
  </si>
  <si>
    <t>-User has logged on App</t>
  </si>
  <si>
    <t>To ensure if user can verify the Improvement Reports where new status should reflect on pie charts accordingly.</t>
  </si>
  <si>
    <t>1. Login to App
2. Select Reports tile
3. Select Improvements reports
4. Observe 'Pie charts and graphs'</t>
  </si>
  <si>
    <r>
      <rPr>
        <rFont val="Arial"/>
        <color theme="1"/>
      </rPr>
      <t xml:space="preserve">User should view the appropriate </t>
    </r>
    <r>
      <rPr>
        <rFont val="Arial"/>
        <b/>
        <color theme="1"/>
      </rPr>
      <t>new status labels</t>
    </r>
    <r>
      <rPr>
        <rFont val="Arial"/>
        <color theme="1"/>
      </rPr>
      <t xml:space="preserve"> on the pie charts of Improvement Reports.
NOTE - QA need to check the same flow in Teacher role</t>
    </r>
  </si>
  <si>
    <t>TC_1043</t>
  </si>
  <si>
    <t>To verify in older versions of app i.e., before 4.7 version like 4.6 , 4.5 and 4.4 and so on, users will see the older status (Not Started, In-progress, Completed) and not new status (Started, In-progress, Submitted).</t>
  </si>
  <si>
    <t xml:space="preserve">1. Login to Older versions of App like 4.6 , 4.5 &amp; so on
2. Select Reports tile
3. Select Improvements reports
4. Observe 'Pie charts and graphs' </t>
  </si>
  <si>
    <r>
      <rPr>
        <rFont val="Arial"/>
        <color theme="1"/>
      </rPr>
      <t xml:space="preserve">User should view the appropriate </t>
    </r>
    <r>
      <rPr>
        <rFont val="Arial"/>
        <b/>
        <color theme="1"/>
      </rPr>
      <t>old status labels</t>
    </r>
    <r>
      <rPr>
        <rFont val="Arial"/>
        <color theme="1"/>
      </rPr>
      <t xml:space="preserve"> on the pie charts and graphs of Improvement Reports.</t>
    </r>
  </si>
  <si>
    <t>TC_1044</t>
  </si>
  <si>
    <t>SB-28420</t>
  </si>
  <si>
    <t>-User should have created at least 1 Project
-User should have started at least 1 Project
-User should have submitted at least 1 Project
-at least 1 project should be In Progress</t>
  </si>
  <si>
    <t>To verify, User should see 3 dots next to the Project overview header, Task overview header, Category overview header</t>
  </si>
  <si>
    <t xml:space="preserve">1. Login to the app
2. Click on Reports tile
3. Click on improvement Reports
4. Click on 3 dots
</t>
  </si>
  <si>
    <t>Upon clicking on 3 dots, user should see below options
1. Share
2. Download
-Upon clicking on share, sharing platforms will open up and user can share the reports in PDF form
-Upon clicking on Download, The PDF should get downloaded in the mobile
NOTE - QA need to check the same flow in Teacher role</t>
  </si>
  <si>
    <t>TC_1045</t>
  </si>
  <si>
    <t>-User should have created at least 1 Project
-User should have started at least 1 Project
-User should have submitted at least 1 Project
-at least 1 project should be In Progress
-Login as HT &amp; official role and Teacher role</t>
  </si>
  <si>
    <t>To verify, whatever the data seen in project reports page, same data to be seen in downloaded reports as well</t>
  </si>
  <si>
    <t xml:space="preserve">1. Login to the app
2. Click on Reports tile
3. Click on improvement Reports
4. Click on 3 dots
5. Click on Download option
</t>
  </si>
  <si>
    <t>Same data to be reflected in the downloaded reports as well
NOTE - QA need to check the same flow in Teacher role</t>
  </si>
  <si>
    <t>TC_1046</t>
  </si>
  <si>
    <t>To verify, under project overview user should see the below options
1. Total Projects
2. Projects Submitted
3. Projects In Progress
4. Projects Started</t>
  </si>
  <si>
    <t xml:space="preserve">1. Login to the app
2. Click on Reports tile
3. Click on improvement Reports
</t>
  </si>
  <si>
    <t>improvement projects page to be displayed accordingly
NOTE - QA need to check the same flow in Teacher role</t>
  </si>
  <si>
    <t>TC_1047</t>
  </si>
  <si>
    <t xml:space="preserve">To verify, under Project Submitted user is able to see total no. of projects submitted by users it will be counted when users click on the submit button of the project.
</t>
  </si>
  <si>
    <t>Project submitted column should get updated accordingly
NOTE - QA need to check the same flow in Teacher role</t>
  </si>
  <si>
    <t>TC_1048</t>
  </si>
  <si>
    <t>To verify under Project Started user is able to see total no. of projects started by users it will be counted when users click on start button of the project</t>
  </si>
  <si>
    <t>Project started column should get updated accordingly
NOTE - QA need to check the same flow in Teacher role</t>
  </si>
  <si>
    <t>TC_1049</t>
  </si>
  <si>
    <t>To verify under Project In progress user is able to see total no. of Projects In Progress, when users have started the project and they have synced project at-least once after they have marked a task in progress</t>
  </si>
  <si>
    <t>Project in progress column should get updated accordingly
NOTE - QA need to check the same flow in Teacher role</t>
  </si>
  <si>
    <t>TC_1050</t>
  </si>
  <si>
    <t>To verify, user is able to see the pie chart based on the projects created, submitted, In progress and started.</t>
  </si>
  <si>
    <t>Pie chart to be displayed as per the operations made by the user
NOTE - QA need to check the same flow in Teacher role</t>
  </si>
  <si>
    <t>TC_1051</t>
  </si>
  <si>
    <t>To verify, user is able to see the pie chart based on the category chosen by the user</t>
  </si>
  <si>
    <t>Pie chart to be displayed as per the category chosen by the user
NOTE - QA need to check the same flow in Teacher role</t>
  </si>
  <si>
    <t>TC_1052</t>
  </si>
  <si>
    <t>SB-23896</t>
  </si>
  <si>
    <t>Reports - Observation Reports Listing Screen</t>
  </si>
  <si>
    <t>User has submitted one or more instances of the assigned observation form.</t>
  </si>
  <si>
    <t>To verify that the user can view the list of submitted observations in reports tile</t>
  </si>
  <si>
    <t>1. Click on the reports tile on homepage
2. Click on the observation tile
3. Observe the submitted observation reports</t>
  </si>
  <si>
    <t>The user can see all the observation forms that has submitted
NOTE - QA need to check the same flow in Teacher role</t>
  </si>
  <si>
    <t>TC_1053</t>
  </si>
  <si>
    <t>SB-26464</t>
  </si>
  <si>
    <t xml:space="preserve">
-More than 10 observations should be submitted</t>
  </si>
  <si>
    <t>Verify "view more" option is displayed on Observation Reports Listing Page which has more than 10 responses submitted</t>
  </si>
  <si>
    <t>1. Login to the app
2. Click on Reports tile
3. Click on Observation reports
4. Observe View more</t>
  </si>
  <si>
    <t>Upon clicking on View more button, user should see some more reports
NOTE - QA need to check the same flow in Teacher role</t>
  </si>
  <si>
    <t>TC_1054</t>
  </si>
  <si>
    <t>-Observation is mapped to a specific role and location
-One or more submissions for the observation form(s) has been completed.</t>
  </si>
  <si>
    <t>Verify that the user can view submission wise report for observation targeted to them from report tile</t>
  </si>
  <si>
    <t>1. Click Reports tile on homepage
2. Click on observation tile
3. Select observation form to view report
4. Select entity
5. Check the reports</t>
  </si>
  <si>
    <t>The report of that particular submission opens up with the question and response data.
NOTE - QA need to check the same flow in Teacher role</t>
  </si>
  <si>
    <t>TC_1055</t>
  </si>
  <si>
    <t xml:space="preserve">-Rubric / without rubric with multiple submission is mapped to a specific role and location
-One or more submissions for the observation form(s) has been completed.
</t>
  </si>
  <si>
    <t>Verify that the user can view entity report for observation targeted to them from report tile</t>
  </si>
  <si>
    <t>1. Click Reports tile on homepage
2. Click on observation tile
3. Select observation form to view report
4. Select entity
5. Check the reports
(Do Not select any submission in submission filter)</t>
  </si>
  <si>
    <t>The collated report for all the submissions in the observation form comes up
NOTE - QA need to check the same flow in Teacher role</t>
  </si>
  <si>
    <t>TC_1056</t>
  </si>
  <si>
    <t>- User has submitted one or more instances of the assigned observation form.
- Multiple entities have been observed using the form.</t>
  </si>
  <si>
    <t>To verify that the entity page comes up when the observation was conducted for multiple entities</t>
  </si>
  <si>
    <t>1. Click on the reports tile on homepage
2. Click on the observation tile
3. Select the observation form
4. Come to entity page</t>
  </si>
  <si>
    <t>The user should see the list of entities observed using the form
NOTE - QA need to check the same flow in Teacher role</t>
  </si>
  <si>
    <t>TC_1057</t>
  </si>
  <si>
    <t>- User has submitted one or more instances of the assigned observation form.
- Multiple entities have been observed using the form</t>
  </si>
  <si>
    <t>To verify that the user can view report after selecting entity for submitted observations</t>
  </si>
  <si>
    <t>1. Click on the reports tile on homepage
2. Click on the observation tile
3. Select the observation form
4. Select the entity
5. Report opens up</t>
  </si>
  <si>
    <t>-The user sees the question-wise entity report of the form. 
-The report is shown with scoring or without scoring as per the observation form.
NOTE - QA need to check the same flow in Teacher role</t>
  </si>
  <si>
    <t>TC_1058</t>
  </si>
  <si>
    <t>- User has submitted one or more instances of the assigned observation form.
- Only one entity was observed using the form.</t>
  </si>
  <si>
    <t>To verify that the entity page doesn't come up when the observation was conducted for only one entity</t>
  </si>
  <si>
    <t>1. Click on the reports tile on homepage
2. Click on the observation tile
3. Select the observation form
4. Report opens up</t>
  </si>
  <si>
    <t>The user sees the question-wise entity report of the form. The report is shown with scoring or without scoring as per the observation form.
NOTE - QA need to check the same flow in Teacher role</t>
  </si>
  <si>
    <t>TC_1059</t>
  </si>
  <si>
    <t>- User has submitted one or more instances of the assigned observation form.</t>
  </si>
  <si>
    <t>To verify the user can filter the report submission wise</t>
  </si>
  <si>
    <t>1. Click on the reports tile on homepage
2. Click on the observation tile
3. Select the observation form
4. Select entity (only if multiple entity were observed)
5. Report opens up
6. Click on the drop down filter below observation name
7. Select one particular submission</t>
  </si>
  <si>
    <t>The report is filtered according to the submission instance selected by the user
NOTE - QA need to check the same flow in Teacher role</t>
  </si>
  <si>
    <t>TC_1060</t>
  </si>
  <si>
    <t>SB-27101</t>
  </si>
  <si>
    <t>-User should have submitted Rubric with single and multiple submission Observation
-User should Login as HT &amp; Official and Teacher</t>
  </si>
  <si>
    <t>To verify user should be able to see the score achieved against the criteria listed.</t>
  </si>
  <si>
    <t>1. Login on App
2. On homepage, select 'Reports' tile
3. Click on 'Observation Reports'
4. Select 'observation with rubric' report.
5. Observe the report under 'level'</t>
  </si>
  <si>
    <t>Mobile App-
User should be able to see the score against the criteria.
NOTE - QA need to check the same flow in Teacher role</t>
  </si>
  <si>
    <t>TC_1061</t>
  </si>
  <si>
    <t>To verify user views the scores(digits) under the label 'Level' it has been submitted for.</t>
  </si>
  <si>
    <t>Mobile App-
User is able to see the score against criteria under the label 'level'.
NOTE - QA need to check the same flow in Teacher role</t>
  </si>
  <si>
    <t>TC_1062</t>
  </si>
  <si>
    <t>-User should have submitted Rubric with multiple submission Observation
-User should Login as HT &amp; Official and Teacher</t>
  </si>
  <si>
    <t>To verify If user has made multiple submissions then the level and score achieved would be seen under the columns 'Assess 1', 'Assess 2' and so on it has been submitted for.</t>
  </si>
  <si>
    <t>1. Login on App
2. On homepage, select 'Reports' tile
3. Click on 'Observation Reports'
4. Select 'rubric with multiple submission observation' report.
5. Observe the report under 'Level'</t>
  </si>
  <si>
    <t>Mobile App-
User is able to see the score against criteria under the label 'Level 1' , 'Level 2' , and so on.
NOTE - QA need to check the same flow in Teacher role</t>
  </si>
  <si>
    <t>TC_1063</t>
  </si>
  <si>
    <t xml:space="preserve">To verify, The score levels should be aligned vertically </t>
  </si>
  <si>
    <t>1. Login on App
2. On homepage, select 'Reports' tile
3. Click on 'Observation Reports'
4. Select 'observation with rubric' report.
5. Observe the report under 'Level'</t>
  </si>
  <si>
    <t>Mobile App-
The score levels should come under label 'Level  1', 'Level 2' accordingly
-The scores should get aligned vertically, even if there are any domains for an observation form
NOTE - QA need to check the same flow in Teacher role</t>
  </si>
  <si>
    <t>TC_1064</t>
  </si>
  <si>
    <t>To verify user should see the scores in the downloaded report.</t>
  </si>
  <si>
    <t>1. Login on App
2. On homepage, select 'Reports' tile
3. Click on 'Observation Reports'
4. Select 'observation with rubric' report.
5. Observe the report under 'Level'
6. Click on download
7. Observe</t>
  </si>
  <si>
    <t>Mobile App-
Scores should be displayed in the downloaded reports
NOTE - QA need to check the same flow in Teacher role</t>
  </si>
  <si>
    <t>TC_1065</t>
  </si>
  <si>
    <t>-User should have submitted Rubric with Single and multiple submission Observation
-User should Login as HT &amp; Official and Teacher</t>
  </si>
  <si>
    <t>To verify, User should see first 3 submissions scores in the report.</t>
  </si>
  <si>
    <t>Mobile App-
Only 3 submission scores is displayed in the report
NOTE - QA need to check the same flow in Teacher role</t>
  </si>
  <si>
    <t>TC_1066</t>
  </si>
  <si>
    <t>To verify, when user wants to see 4th submitted scores, user needs to choose that particular submission from the submission filter</t>
  </si>
  <si>
    <t>1. Login on App
2. On homepage, select 'Reports' tile
3. Click on 'Observation Reports'
4. Select 'observation with rubric' report.
5. Observe the report under 'Level'
6 Click on submission filter</t>
  </si>
  <si>
    <t>Mobile App-
User should be able to see 4th submission scores only.
NOTE - QA need to check the same flow in Teacher role</t>
  </si>
  <si>
    <t>TC_1067</t>
  </si>
  <si>
    <t>SB-28106</t>
  </si>
  <si>
    <t>-User should have submitted at least 2 Observations
-User should have submitted at least 2 Surveys</t>
  </si>
  <si>
    <t>To verify, user should see same background UI design for both Observation reports and Survey Reports</t>
  </si>
  <si>
    <t>1. Click on Reports tile
2. Click on Observations Reports tile and Survey Reports tile
3. Observe the background</t>
  </si>
  <si>
    <t>Observation Reports background UI design screen and Survey Report background UI design screen should be same
NOTE - QA need to check the same flow in Teacher role</t>
  </si>
  <si>
    <t>TC_1068</t>
  </si>
  <si>
    <t>-User should have submitted at least 1 State and 2 District and 2 Cluster and 2 Block and 2 School type observation</t>
  </si>
  <si>
    <t xml:space="preserve">To verify, upon clicking on filters (State, District, Cluster, Block, School) user should see same background UI design </t>
  </si>
  <si>
    <t>1. Click on Reports tile
2. Click on Observations Reports 
3. Select any filters
4. Observe the background</t>
  </si>
  <si>
    <t>Observation Reports background UI should look same as Survey Reports background UI design even user changes the filters on observation reports screen.
NOTE - QA need to check the same flow in Teacher role</t>
  </si>
  <si>
    <t>TC_1069</t>
  </si>
  <si>
    <t>-User should have submitted many observations.
-User should have submitted many surveys.</t>
  </si>
  <si>
    <r>
      <rPr>
        <rFont val="Arial"/>
        <color theme="1"/>
      </rPr>
      <t xml:space="preserve">To verify user view First letter capital for all labels that appear on buttons on </t>
    </r>
    <r>
      <rPr>
        <rFont val="Arial"/>
        <b/>
        <color theme="1"/>
      </rPr>
      <t>Observation Reports and Survey Reports page.</t>
    </r>
  </si>
  <si>
    <t>1. Login to App
2. Click on Reports tile
3. Click on Observation Reports and Survey Reports
4. Observe.</t>
  </si>
  <si>
    <r>
      <rPr>
        <rFont val="Arial"/>
        <color theme="1"/>
      </rPr>
      <t xml:space="preserve">User should view the below button where first letter of label are capital and rest remain in lower case.
- " View more " button on </t>
    </r>
    <r>
      <rPr>
        <rFont val="Arial"/>
        <b/>
        <color theme="1"/>
      </rPr>
      <t>Observations</t>
    </r>
    <r>
      <rPr>
        <rFont val="Arial"/>
        <color theme="1"/>
      </rPr>
      <t xml:space="preserve"> Reports page.
- "District" , "Block" , "Cluster" button </t>
    </r>
    <r>
      <rPr>
        <rFont val="Arial"/>
        <b/>
        <color theme="1"/>
      </rPr>
      <t>Observations</t>
    </r>
    <r>
      <rPr>
        <rFont val="Arial"/>
        <color theme="1"/>
      </rPr>
      <t xml:space="preserve"> Reports page.
- " View more " button  in </t>
    </r>
    <r>
      <rPr>
        <rFont val="Arial"/>
        <b/>
        <color theme="1"/>
      </rPr>
      <t>Survey</t>
    </r>
    <r>
      <rPr>
        <rFont val="Arial"/>
        <color theme="1"/>
      </rPr>
      <t xml:space="preserve"> Reports page
NOTE - QA need to check the same flow in Teacher role</t>
    </r>
  </si>
  <si>
    <t>TC_1070</t>
  </si>
  <si>
    <r>
      <rPr>
        <rFont val="Arial"/>
        <color theme="1"/>
      </rPr>
      <t xml:space="preserve">To verify user view First letter capital for all labels that appear on buttons on </t>
    </r>
    <r>
      <rPr>
        <rFont val="Arial"/>
        <b/>
        <color theme="1"/>
      </rPr>
      <t>submitted</t>
    </r>
    <r>
      <rPr>
        <rFont val="Arial"/>
        <color theme="1"/>
      </rPr>
      <t xml:space="preserve"> </t>
    </r>
    <r>
      <rPr>
        <rFont val="Arial"/>
        <b/>
        <color theme="1"/>
      </rPr>
      <t>Observation page and submitted Survey page.</t>
    </r>
  </si>
  <si>
    <t>1. Login to App
2. Click on Reports tile
3. Click Observation and Survey Reports tile.
4. Select any observation and survey
5. Observe 'Filter' button</t>
  </si>
  <si>
    <r>
      <rPr>
        <rFont val="Arial"/>
        <color theme="1"/>
      </rPr>
      <t xml:space="preserve">User should view the below button where first letter of label are capital and rest remain in lower case.
- " Filter " button  in </t>
    </r>
    <r>
      <rPr>
        <rFont val="Arial"/>
        <b/>
        <color theme="1"/>
      </rPr>
      <t>submitted observation</t>
    </r>
    <r>
      <rPr>
        <rFont val="Arial"/>
        <color theme="1"/>
      </rPr>
      <t xml:space="preserve"> page.
- " Filter " button  in </t>
    </r>
    <r>
      <rPr>
        <rFont val="Arial"/>
        <b/>
        <color theme="1"/>
      </rPr>
      <t>submitted survey</t>
    </r>
    <r>
      <rPr>
        <rFont val="Arial"/>
        <color theme="1"/>
      </rPr>
      <t xml:space="preserve"> page
NOTE - QA need to check the same flow in Teacher role</t>
    </r>
  </si>
  <si>
    <t>TC_1071</t>
  </si>
  <si>
    <t>-User should have submitted many observations.
-User should have submitted many surveys.
-User should try to filter the reports</t>
  </si>
  <si>
    <r>
      <rPr>
        <rFont val="Arial"/>
        <color theme="1"/>
      </rPr>
      <t xml:space="preserve">To verify user view First letter capital for all labels that appear on buttons on </t>
    </r>
    <r>
      <rPr>
        <rFont val="Arial"/>
        <b/>
        <color theme="1"/>
      </rPr>
      <t>submitted</t>
    </r>
    <r>
      <rPr>
        <rFont val="Arial"/>
        <color theme="1"/>
      </rPr>
      <t xml:space="preserve"> </t>
    </r>
    <r>
      <rPr>
        <rFont val="Arial"/>
        <b/>
        <color theme="1"/>
      </rPr>
      <t>Observation and Survey filter page.</t>
    </r>
  </si>
  <si>
    <t>1. Login to App
2. Click on Reports tile
3. Click Observation and Survey Reports tile.
4. Select any observation and survey
5. Click on 'Filter' button
6. Observe buttons</t>
  </si>
  <si>
    <r>
      <rPr>
        <rFont val="Arial"/>
        <color theme="1"/>
      </rPr>
      <t xml:space="preserve">User should view the below button where first letter of label are capital and rest remain in lower case.
- " Cancel " button on </t>
    </r>
    <r>
      <rPr>
        <rFont val="Arial"/>
        <b/>
        <color theme="1"/>
      </rPr>
      <t>filtered</t>
    </r>
    <r>
      <rPr>
        <rFont val="Arial"/>
        <color theme="1"/>
      </rPr>
      <t xml:space="preserve"> page.
- " Apply filter " button on </t>
    </r>
    <r>
      <rPr>
        <rFont val="Arial"/>
        <b/>
        <color theme="1"/>
      </rPr>
      <t>filtered</t>
    </r>
    <r>
      <rPr>
        <rFont val="Arial"/>
        <color theme="1"/>
      </rPr>
      <t xml:space="preserve"> page
NOTE - QA need to check the same flow in Teacher role</t>
    </r>
  </si>
  <si>
    <t>TC_1072</t>
  </si>
  <si>
    <t>SB-27592</t>
  </si>
  <si>
    <t>4.10.1</t>
  </si>
  <si>
    <t>-Choose an observation without rubric which has lengthy questions &amp; answers
-The user has already filled &amp; submitted the observation</t>
  </si>
  <si>
    <t>Verify that the observation without rubrics responses are displayed properly in the reports with all data clearly visible to the user</t>
  </si>
  <si>
    <t>1. Open the App.
2. Login with valid credentials.
3. Go to the reports tile
4. Choose observation reports
5. Open the already submitted observation.
6. Now verify that the reports are properly displayed without any alignment issues</t>
  </si>
  <si>
    <t>The reports  should be displayed properly with no overlapping of texts
NOTE - QA need to check the same flow in Teacher role</t>
  </si>
  <si>
    <t>TC_1073</t>
  </si>
  <si>
    <t>SB-23180</t>
  </si>
  <si>
    <t>Observation are targeted. The observation for different entity type were filled by user.</t>
  </si>
  <si>
    <t>Verify that the user can filter the observation for report on the basis of the entity type in the observation list from reports tile</t>
  </si>
  <si>
    <t>1. Click on the reports tile on homescreen
2. Click on the observation reports
3. See the filters according to the entity type
4. Select a particular filter</t>
  </si>
  <si>
    <t>The user is able to filter the observation according to the entity type. By default no filter is selected and all observation are shown.
NOTE - QA need to check the same flow in Teacher role</t>
  </si>
  <si>
    <t>TC_1074</t>
  </si>
  <si>
    <t>Observation with rubric' is targeted. The observation with rubric was filled by the user.</t>
  </si>
  <si>
    <t>Verify that user can access 'observation with rubric' for reports from report tile</t>
  </si>
  <si>
    <t>1. Click on the reports tile on homescreen
2. Click on the observation reports</t>
  </si>
  <si>
    <t>The observation form with rubric would be in the list of the observation form 
NOTE - QA need to check the same flow in Teacher role</t>
  </si>
  <si>
    <t>TC_1075</t>
  </si>
  <si>
    <t>Observation with rubric' is targeted. The observation with rubric was filled by the user. Only one entity was observed by the user using the form</t>
  </si>
  <si>
    <t>Verify that the user can see the report of 'observation with rubric'</t>
  </si>
  <si>
    <t>1. Click on the reports tile on homescreen
2. Click on the observation reports
3. Select the observation with rubric
4. Report opens up</t>
  </si>
  <si>
    <t>The user sees the criteria wise report with chart showing level of all criterias for each domain
NOTE - QA need to check the same flow in Teacher role</t>
  </si>
  <si>
    <t>TC_1076</t>
  </si>
  <si>
    <t>Observation with rubric' is targeted. The observation with rubric was filled by the user. Multiple entities were observed by the user using the form</t>
  </si>
  <si>
    <t>Verify that the user can select entity to view report of 'observation with rubric'</t>
  </si>
  <si>
    <t>1. Click on the reports tile on homescreen
2. Click on the observation reports
3. Select the observation with rubric
4. Come up on the entity list screen</t>
  </si>
  <si>
    <t>The entity screen would open up with the list of all entities observed 
NOTE - QA need to check the same flow in Teacher role</t>
  </si>
  <si>
    <t>TC_1077</t>
  </si>
  <si>
    <t>Verify that the user can see the report of the selected entity for the 'observation with rubric'</t>
  </si>
  <si>
    <t>1. Click on the reports tile on homescreen
2. Click on the observation reports
3. Select the observation with rubric
4. Select the entity for the report
5. Report opens up</t>
  </si>
  <si>
    <t>TC_1078</t>
  </si>
  <si>
    <t>Verify the user can see the descriptive report with the level for each criteria for each domain of 'observation with rubric'</t>
  </si>
  <si>
    <t>1. Click on the reports tile on homescreen
2. Click on the observation reports
3. Select the observation with rubric
4. Select the entity, if multiple entities were observed
5. Scroll down on the report</t>
  </si>
  <si>
    <t>The descriptive view of the report is available and user can get detailed view level of each criteria and domain with name
NOTE - QA need to check the same flow in Teacher role</t>
  </si>
  <si>
    <t>TC_1079</t>
  </si>
  <si>
    <t>Observation with rubric' is targeted. The observation with rubric was filled by the user. Multiple submission were allowed by the creator.</t>
  </si>
  <si>
    <t>Verify that the user can filter the report for each submission if multiple submission were allowed</t>
  </si>
  <si>
    <t>1. Click on the reports tile on homescreen
2. Click on the observation reports
3. Select the observation with rubric with multiple submission
4. Select entity, if multiple entities are observed
5. See the filter box below the form/report name</t>
  </si>
  <si>
    <t>The user can filter the submission instance in the report
NOTE - QA need to check the same flow in Teacher role</t>
  </si>
  <si>
    <t>TC_1080</t>
  </si>
  <si>
    <t>Observation with rubric' is targeted. The observation with rubric was filled by the user. Only single submission were allowed by the creator.</t>
  </si>
  <si>
    <t>Verify that the user doesn't see the filter in report if only single submission was allowed</t>
  </si>
  <si>
    <t>1. Click on the reports tile on homescreen
2. Click on the observation reports 
3. Select the observation with rubric with single submission
4. Select entity, if multiple entities are observed</t>
  </si>
  <si>
    <t>The filter in the report isn't available
NOTE - QA need to check the same flow in Teacher role</t>
  </si>
  <si>
    <t>TC_1081</t>
  </si>
  <si>
    <t>Reports - Survey Reports Listing Screen</t>
  </si>
  <si>
    <t>-Survey is already submitted</t>
  </si>
  <si>
    <t>To verify only Submitted Surveys are visible under Survey Reports of Reports tile.</t>
  </si>
  <si>
    <t xml:space="preserve">1. Open the app.
2. Click on Reports Tile
3. Click on Survey Reports </t>
  </si>
  <si>
    <t>List of only submitted surveys should be available.</t>
  </si>
  <si>
    <t>TC_1082</t>
  </si>
  <si>
    <t xml:space="preserve">
-More than 10 Suveys should be submitted</t>
  </si>
  <si>
    <t>Verify "view more" option is displayed on Survey Reports Listing Page which has more than 10 responses submitted</t>
  </si>
  <si>
    <t>1. Login to the app
2. Click on Reports tile
3. Click on Survey reports
4. Observe View more</t>
  </si>
  <si>
    <t>Upon clicking on View more button, user should see some more reports</t>
  </si>
  <si>
    <t>TC_1083</t>
  </si>
  <si>
    <t>-Survey has been filled and submitted</t>
  </si>
  <si>
    <t>Verify that the user can view Survey reports from report tile</t>
  </si>
  <si>
    <t>1. Click reports tab on homepage
2. Click on Reports tile
3. Open survey reports</t>
  </si>
  <si>
    <t>The survey report opens up</t>
  </si>
  <si>
    <t>TC_1084</t>
  </si>
  <si>
    <t>-Survey was submitted by the user</t>
  </si>
  <si>
    <t>Verify that the user is able to view report for the survey they filled</t>
  </si>
  <si>
    <t>1. Click on Reports tile
2. Click on Survey reports
3. Open submitted survey</t>
  </si>
  <si>
    <r>
      <rPr>
        <rFont val="Arial"/>
        <color theme="1"/>
      </rPr>
      <t xml:space="preserve">Report with </t>
    </r>
    <r>
      <rPr>
        <rFont val="Arial"/>
        <b/>
        <color theme="1"/>
      </rPr>
      <t>all questions and responses</t>
    </r>
    <r>
      <rPr>
        <rFont val="Arial"/>
        <color theme="1"/>
      </rPr>
      <t xml:space="preserve"> of the submitted survey is shown</t>
    </r>
  </si>
  <si>
    <t>TC_1085</t>
  </si>
  <si>
    <t>To verify when user clicks on any submitted survey, user should be able to view the report.</t>
  </si>
  <si>
    <t xml:space="preserve">1. Open the app.
2. Click on Reports Tile
3. Click on Survey Reports.
4. Click on Any Submitted survey from the list. </t>
  </si>
  <si>
    <t>-User should be able to view the question wise report
-User will be able to see the responses in the report in question wise form.</t>
  </si>
  <si>
    <t>TC_1086</t>
  </si>
  <si>
    <t>-Survey is already submitted.</t>
  </si>
  <si>
    <t xml:space="preserve">To verify user is able to view the filter option &amp; filter the question wise report </t>
  </si>
  <si>
    <t>1. Open the app.
2. Click on Reports Tile
3. Click on Survey Reports.
4. Select Any Submitted survey from the list.</t>
  </si>
  <si>
    <t>-User should be able to see the filter on right side of screen under the survey name.
-User should also be filter the report by redirecting to that page</t>
  </si>
  <si>
    <t>TC_1087</t>
  </si>
  <si>
    <t>To verify user is able to filter the questions in the question listing page and should be able to see 2 buttons</t>
  </si>
  <si>
    <t>1. Open the app.
2. Click on Reports Tile
3. Click on Survey Reports.
4. Select Any Submitted survey from the list.
5. Click on Filter.</t>
  </si>
  <si>
    <t>-User is prompted with a screen to select the questions for filtering the reports.
-User sees below two buttons at the bottom :-
1) Cancel
2) Apply filter</t>
  </si>
  <si>
    <t>TC_1088</t>
  </si>
  <si>
    <t xml:space="preserve">To verify user is able to click on Cancel button or Apply filter button </t>
  </si>
  <si>
    <t>1. Open the app.
2. Click on Reports Tile
3. Click on Survey Reports.
4. Select Any Submitted survey from the list.
5. Select Filter option.
6. Select 'Cancel' button.
7. Observe
8. Select and deselect some questions
9. Observe</t>
  </si>
  <si>
    <t>-Once user clicks on 'Cancel' button the user should be redirected back to question-wise report page.
-Once user clicks on 'Apply filter' button, user sees below actions
1. User should see a loader spinning
2. Users are redirected back to question-wise report page.
3. Filtered report is available.</t>
  </si>
  <si>
    <t>TC_1089</t>
  </si>
  <si>
    <t>-Other users should have submitted the survey</t>
  </si>
  <si>
    <t>To verify as a creator of the survey, the survey should be visible after it has been submitted by other users.</t>
  </si>
  <si>
    <t>1. Open the app.
2. Click on Reports Tile
3. Click on Survey Reports.</t>
  </si>
  <si>
    <t>Survey is now visible on the list, when submissions are made from other users.</t>
  </si>
  <si>
    <t>TC_1090</t>
  </si>
  <si>
    <t>-User is the creator of the submitted survey</t>
  </si>
  <si>
    <t>To verify user should see collated report of the survey submitted by all other users</t>
  </si>
  <si>
    <t>1. Open the app.
2. Click on Reports Tile
3. Click on Survey Reports tile.
4. Click on the particular submitted survey from the list. 
5. Observe
6. Click on View more button
7. Observe the responses</t>
  </si>
  <si>
    <t xml:space="preserve">User should be able to view the collated report of the survey, All the responses submitted by other users will be available </t>
  </si>
  <si>
    <t>TC_1091</t>
  </si>
  <si>
    <t>ED-1357</t>
  </si>
  <si>
    <t>-user should have logged in to the app</t>
  </si>
  <si>
    <t>To verify user should be able to add multiple evidences at a time for observation form and survey form</t>
  </si>
  <si>
    <t>1. login to the app
2. click on observation tile
3. open observation form which has add evidence option
4. try attaching multiple evidences
5. save the form and submit the observation form
6. open survey form
7. try attaching multiple evidences
8. save the form and submit the survey form</t>
  </si>
  <si>
    <t>user should be able to add multiple evidences at a time for Observation form and also for survey form</t>
  </si>
  <si>
    <t>22-05-2024</t>
  </si>
  <si>
    <t>https://project-sunbird.atlassian.net/browse/ED-2875</t>
  </si>
  <si>
    <t>AUTOMATION Script Name</t>
  </si>
  <si>
    <t>SB-24484</t>
  </si>
  <si>
    <t>Web Portal</t>
  </si>
  <si>
    <t xml:space="preserve">-User should have already selected the persona and filled BMC values.
</t>
  </si>
  <si>
    <t>To verify if already logged in user goes back on portal, user is directly taken to homepage.</t>
  </si>
  <si>
    <t>1) Open sunbird Portal</t>
  </si>
  <si>
    <t>User lands up on the homepage directly.</t>
  </si>
  <si>
    <t>loginAsHeadTeacher</t>
  </si>
  <si>
    <t>User has pre-filled board, role and location details. User selected the HT &amp; official role.
The user has already credentials to login.
User is logging in the first time.</t>
  </si>
  <si>
    <t>To verify a new user should be able to enter their credentials and login to portal.</t>
  </si>
  <si>
    <t>1) Open sunbird Portal
2) Click on Observation tab
3) Enter the credentials.
4) Click on 'Login' button.</t>
  </si>
  <si>
    <t>User comes on the profile details page.</t>
  </si>
  <si>
    <t>completeProfileDetails_REG</t>
  </si>
  <si>
    <t>User must already have an account created on gmail.
User has pre-filled board, role and location details. User selected the HT &amp; official role.
User is logging in the first time</t>
  </si>
  <si>
    <t>To verify a new user is able to login with gmail account.</t>
  </si>
  <si>
    <t>1) Open sunbird Portal
2) Select 'observation' tab.
3) Click on 'Sign In With Google'
4) Select the gmail account from list.</t>
  </si>
  <si>
    <t>User is directed to sunbird portal, where user sees the pop-up for accepting terms and conditions.
After accepting, User comes on the profile details page.</t>
  </si>
  <si>
    <t>-User has pre-filled board, role and location details. 
-User selected the HT &amp; official role.
-User is logging in the first time.
-User should have logged in and clicked on 'observation' tab.</t>
  </si>
  <si>
    <t>To verify user should be prompted to update profile details like subrole and location &amp; details should be updated</t>
  </si>
  <si>
    <t>1) Open sunbird Portal
2) Select 'observation' tab.
3) Enter credentials
4) Click on Login button.
5) Come on the profile detail page
6) Enter details for updating profile
7) Click on 'Submit' button.</t>
  </si>
  <si>
    <t xml:space="preserve">-User is prompted with profile details screen.
-User should be able to edit and alter on the pop up and submit it.
</t>
  </si>
  <si>
    <t>User should have logged in and clicked on 'observation' tab.</t>
  </si>
  <si>
    <t>To verify if user has logged in for first time then user is able to update the profile details</t>
  </si>
  <si>
    <t>1) Open sunbird Portal
2) Select role 'HT &amp; Official'
3) Select 'observation' tab.
4) Enter credentials on the prompted login screen
5) Click on Login button.
6) Enter details for updating profile
7) Click on 'Submit' button.</t>
  </si>
  <si>
    <t>User is directed back to observation listing page where relevant observations mapped to role and location become available.</t>
  </si>
  <si>
    <t>User has previously selected the HT &amp; official role.</t>
  </si>
  <si>
    <t>To verify user is taken to the State portal page on selecting login with state system option.</t>
  </si>
  <si>
    <t>1) Open sunbird Portal
2) Select 'observation' tab.
3) Click on 'Login with State system'.
4) Select the 'state'.
5) Click on 'Submit'.</t>
  </si>
  <si>
    <t>User is directed to the appropriate state portal page.</t>
  </si>
  <si>
    <t>User is has required login credentials</t>
  </si>
  <si>
    <t>To verify user is able to login on portal from menu option</t>
  </si>
  <si>
    <t>1) Open sunbird Portal
2) Click on user icon on the top right corner
3) Select login in menu</t>
  </si>
  <si>
    <t>User sees a login screen with a different login options.
User logs in through any option available.</t>
  </si>
  <si>
    <t>loginScreen</t>
  </si>
  <si>
    <t>User has previously selected the HT &amp; official role.
The user has already registered and has the credentials to login.</t>
  </si>
  <si>
    <t>To verify user can reset their password if they forget the password.</t>
  </si>
  <si>
    <t>1) Click on 'Observations' tab
2) Click on 'Forgot Password' option.
3) Enter the required fields.
4) Click on 'Next' button
5) Select options for receiving OTP
6) Click on 'Get OTP' button
7) Enter the OTP and Click 'Submit OTP'.
7) Enter the password fields.
8) Click on 'Reset' button
9) Click on Back to application</t>
  </si>
  <si>
    <t>User is directed to a screen where user sees the message " &lt;&lt; Back to Application".
On clicking on it, user comes back to login page.</t>
  </si>
  <si>
    <t>SB-26155</t>
  </si>
  <si>
    <t>User should have sunbird URL</t>
  </si>
  <si>
    <t>To verify clicking on sunbird portal link user should see "Explore sunbird" button</t>
  </si>
  <si>
    <t>1. Enter the sunbird URL
2. Observe "Explore sunbird" button on left side of screen.</t>
  </si>
  <si>
    <t>Clicking on Explore sunbird "Role selection" pop-up screen should come up.</t>
  </si>
  <si>
    <t>- User should have sunbird URL
- User should have clicked on 'Explore sunbird' button</t>
  </si>
  <si>
    <t>To verify on click of "Explore sunbird" user should see the pop-up with following roles as option-
1. Teacher
2. Student
3. Parent
4. School head or official
5. Other</t>
  </si>
  <si>
    <t>1. Enter the sunbird URL
2. Click on "Explore sunbird" button</t>
  </si>
  <si>
    <t>User should able to view below roles when clicked on "Explore sunbird"
1. Teacher
2. Student
3. Parent
4. School head or official
5. Other</t>
  </si>
  <si>
    <t>rolesOnPopup</t>
  </si>
  <si>
    <t>- User should have sunbird URL
- User should have clicked on 'Explore sunbird' button
- User should have selected any role</t>
  </si>
  <si>
    <t>To verify user should be able to see 'Board, Medium and Class' pop-up once user selects the role and clicks on continue.</t>
  </si>
  <si>
    <t>1. Enter the sunbird URL
2. Click on 'Explore sunbird' button
3. Select any role.
4. Click on 'Continue' button</t>
  </si>
  <si>
    <t>User sees a 'Board medium &amp; class' form pop-up once user clicks on 'Continue' button.</t>
  </si>
  <si>
    <t>BMCAndLocationEditAndVerify</t>
  </si>
  <si>
    <t>To verify when user selects 'School head &amp; officials' role, then 'board' is seen as mandatory field on 'Board, Medium &amp; Class' pop-up screen.</t>
  </si>
  <si>
    <t>1. Enter the sunbird URL
2. Click on Explore button
3. Select role 'School head &amp; official' 
4. Click on 'Continue'.</t>
  </si>
  <si>
    <t>-User sees 'Board, Medium &amp; Class' pop-up form after clicking on Continue button 
-User should see asterisk (*) symbol next to the label 'Board'</t>
  </si>
  <si>
    <t>To verify user should not be able to continue without selecting the 'Board' on pop-up screen.</t>
  </si>
  <si>
    <t>1. Enter the sunbird URL
2. Click on Explore button
3. Select role 'School head &amp; official' 
4. Click on 'Continue'.
5. Select 'Board'</t>
  </si>
  <si>
    <t>-Without selecting the board user should not proceed further</t>
  </si>
  <si>
    <t>htofficialsAndSubmit</t>
  </si>
  <si>
    <t>- User should have sunbird URL
- User should have clicked on 'Explore sunbird' button
- User should have selected School head and official role</t>
  </si>
  <si>
    <t>To verify post selecting the 'board',  user should be able to submit the form and proceed further</t>
  </si>
  <si>
    <t>1. Enter the sunbird URL
2. Click on Explore button
3. Select role 'School head &amp; official' 
4. Click on 'Continue'.
5. Select 'Board'
6. Click on 'Submit'</t>
  </si>
  <si>
    <t>Post selecting Board and submitting it, User should get another pop up page to fill below details
-Name
-Role
-State
-District</t>
  </si>
  <si>
    <t>- User should have sunbird URL
- User should have clicked on 'Explore sunbird' button
- User should have selected 'School Head &amp; Official'</t>
  </si>
  <si>
    <t>To verify without selecting Board, Medium and class values should not show up</t>
  </si>
  <si>
    <t>1. Enter the sunbird URL
2. Click on Explore button
3. Select role 'School head &amp; official' 
4. Click on 'Continue'.
5. Select 'Medium, Class'
6. Click on 'Submit'</t>
  </si>
  <si>
    <t>User should see that 'Submit' button still remains in disable mode.</t>
  </si>
  <si>
    <t>- User should have sunbird URL
- User should have clicked on 'Explore sunbird' button
- User should have selected any role except 'School Head &amp; Official'</t>
  </si>
  <si>
    <t>To verify selecting different role apart from 'School head &amp; official'  with only selecting board, user should not be able to proceed further</t>
  </si>
  <si>
    <t xml:space="preserve">1. Enter the sunbird URL
2. Click on Explore button
3. Select role Teacher, Student, Parent, Other 
4. Click on continue button
5. Observe
</t>
  </si>
  <si>
    <t>User sees that 'Submit' button remains disabled if only Board has been selected.</t>
  </si>
  <si>
    <t>teacherAndSubmit
studentAndSubmit
parentAndSubmit</t>
  </si>
  <si>
    <t>To verify selecting different role apart from 'School head &amp; official' , selecting board,medium and class user should be able to proceed further</t>
  </si>
  <si>
    <t xml:space="preserve">1. Enter the sunbird URL
2. Click on Explore button
3. Select role Teacher, Student, Parent, Other 
4. Observe
</t>
  </si>
  <si>
    <t>User sees that 'Submit' button is enabled if all the Board, Medium and class have been selected.</t>
  </si>
  <si>
    <t>1. User should have sunbird URL
2. User should have click on Explorer sunbird button
3. User should have selected any role</t>
  </si>
  <si>
    <t>To verify during onboard the selected board should display on TV classes, Digital Textbooks and Courses  tab</t>
  </si>
  <si>
    <t>1. Enter the sunbird URL
2. Click on Explore button
3. Select role 'School head &amp; official'
4. Click 'continue' button
5. Select board 
6. Click on submit
7. Select TV classesand Digital textbooks and Courses Tab
8. Observe</t>
  </si>
  <si>
    <t>Selected board should be displayed accordingly</t>
  </si>
  <si>
    <t>SB-25088</t>
  </si>
  <si>
    <t>-User should have logged in to the portal</t>
  </si>
  <si>
    <t>To verify, Upon changing the languages the content headers should be displayed as per the language selected</t>
  </si>
  <si>
    <t>1. Login to the sunbird portal
2. Click on select language dropdown
3. Select any language (Verify with all languages that are available in the dropdown)
4. Observe</t>
  </si>
  <si>
    <t xml:space="preserve">-The content should be displayed as per the language selected by the user
</t>
  </si>
  <si>
    <t>-User logging into the portal for first time
-user should select relevant board, medium, class, subject</t>
  </si>
  <si>
    <t>To verify post selecting the board and clicked on submit user should get another popup to fill role, state, district etc</t>
  </si>
  <si>
    <t>1. Sign in to the portal
2. Select board
3. Observe</t>
  </si>
  <si>
    <t>Pop up screen should get displayed to fill role, state, district etc</t>
  </si>
  <si>
    <t>To verify user can select multiple sub roles in the popup screen</t>
  </si>
  <si>
    <t>1. Sign in to the portal
2. Select board
3. Select, role, district, state
4. Click on submit
5. Click on profile icon
6. Observe</t>
  </si>
  <si>
    <t>Selected subroles should get displayed in the profile page</t>
  </si>
  <si>
    <t>HT &amp; Officials, Teacher</t>
  </si>
  <si>
    <t>Observation is mapped to a specific role and location
Creator has made remark available.</t>
  </si>
  <si>
    <t>addRemarksFlow_REG</t>
  </si>
  <si>
    <t>Observation is mapped to a specific role and location
Creator has made remark available. Remark is already added to one or more questions.</t>
  </si>
  <si>
    <t>-User has selected the Head Teacher &amp; official role
-User should changes to Head Teacher &amp; official role from any other role on profile</t>
  </si>
  <si>
    <t>To verify when user is on sunbird Portal and selects role 'HT &amp; Official', then user should be able to view additional tab of 'Observation' on screen.</t>
  </si>
  <si>
    <t>1) Open sunbird Portal
2) Observe
3) Open sunbird portal
4) Click on the user icon on the top right corner
5) Select profile
6) Change role to HT &amp; official
7) Submit</t>
  </si>
  <si>
    <t>The user should be able to view the tile "Observation" on screen.</t>
  </si>
  <si>
    <t>observationDetails_REG</t>
  </si>
  <si>
    <t>User should select any other role apart from HT &amp; official role</t>
  </si>
  <si>
    <t>To verify observation tab disappears if user changes to any other role from HT &amp; official role from profile</t>
  </si>
  <si>
    <t>1) Open sunbird portal
2) Click on user icon on the top right corner
3) Select profile
4) Change role to TeacherandStudentandParentandothers
5) Submit</t>
  </si>
  <si>
    <t>The observation tab doesn't show up on the top menu for the user</t>
  </si>
  <si>
    <t>otherPersonasObservationtabNotAvailable_REG</t>
  </si>
  <si>
    <t>- User has previously selected the HT &amp; official role
- User is not logged in</t>
  </si>
  <si>
    <t>To verify when user clicks on the 'observation' tab user should be prompted to login</t>
  </si>
  <si>
    <t>1) Open sunbird Portal
2) Select 'observation' tab.</t>
  </si>
  <si>
    <t>The user is prompted with login screen</t>
  </si>
  <si>
    <t>loginFromObservationTab</t>
  </si>
  <si>
    <t xml:space="preserve">- User is an existing user and has previously logged in as HT &amp; official
</t>
  </si>
  <si>
    <t>To verify when existing HT &amp; official user logs in after clicking on observation tab, observation listing page opens</t>
  </si>
  <si>
    <t>1) Open sunbird Portal
2) Select 'observation' tab
3) Login as HT &amp; official</t>
  </si>
  <si>
    <t>User will come up on the observation listing page</t>
  </si>
  <si>
    <t>User is an existing user and has previously logged in as HT &amp; official</t>
  </si>
  <si>
    <t>To verify when existing user logs in via gmail after clicking on observation tab, observation listing page opens</t>
  </si>
  <si>
    <t>User is an existing user and has previously logged in as HT&amp; official
Observation form is assigned for the subrole and location declared by user</t>
  </si>
  <si>
    <t>To verify if user is already logged in as HT &amp; official, user should be able to see relevant observations mapped to users sub-role and location</t>
  </si>
  <si>
    <t>List of observations relevant to users role and location are visible to users.</t>
  </si>
  <si>
    <t>User is logged in as HT &amp; official.
User profile isn't updated correctly to which the observations are targeted</t>
  </si>
  <si>
    <t>To verify if user is already logged in and do not see observations, then user is prompted to update the profile.</t>
  </si>
  <si>
    <t>User is prompted with profile details screen to update the details.</t>
  </si>
  <si>
    <t>htLoginUpdateProfile_REG</t>
  </si>
  <si>
    <t>SB-24485</t>
  </si>
  <si>
    <t>Observation form is assigned for the subrole and location declared by user</t>
  </si>
  <si>
    <t>To verify users view all the relevant observations in tiles form.</t>
  </si>
  <si>
    <t>1) Open sunbird Portal
2) Login with credentials
3) Click 'Observations' tab.</t>
  </si>
  <si>
    <t>Users view observations as tiles.</t>
  </si>
  <si>
    <t>To verify user will be able to view metadata 'Name of solution' on observations listed in tiles form.</t>
  </si>
  <si>
    <t>1) Open sunbird Portal
2) Login with credentials
3) Click 'Observations' tab.
4) View on any of the observations listed.</t>
  </si>
  <si>
    <t>Meta data 'Name of Solution' is present on the observations listed in tiles form.</t>
  </si>
  <si>
    <t>metaDataOnObservationCard_REG</t>
  </si>
  <si>
    <t>To verify user will be able to view metadata 'Program Name' on observations listed in tiles form.</t>
  </si>
  <si>
    <t>Meta data 'Program Name' is present on the observations listed in tiles form.</t>
  </si>
  <si>
    <t>To verify user will be able to view metadata 'Language' on observations listed in tiles form.</t>
  </si>
  <si>
    <t>Metadata 'Language' is present on the observations listed in tiles form.</t>
  </si>
  <si>
    <t>SB-24527
SB-24528</t>
  </si>
  <si>
    <t>To verify when user selects an observation, user is redirected to details page of observation form.</t>
  </si>
  <si>
    <t>1) Open sunbird Portal
2) Login with credentials
3) Click 'Observations' tab.
4) Select any observation from the list.</t>
  </si>
  <si>
    <t>User is redirected to details page of Observation form.</t>
  </si>
  <si>
    <t>To verify user first sees 'Observation Name' on Details page below back button</t>
  </si>
  <si>
    <t>On the details page 'Observation Name' is seen first on the screen.</t>
  </si>
  <si>
    <t>To verify user can go back to observation listing page from the details page on clicking back button</t>
  </si>
  <si>
    <t>1) Open sunbird Portal
2) Login with credentials
3) Click 'Observations' tab.
4) Select any observation from the list.
5) Click on back button</t>
  </si>
  <si>
    <t>User comes back on the observation listing page</t>
  </si>
  <si>
    <t>backButtonOnObservationDetails_REG</t>
  </si>
  <si>
    <t>To verify user sees 'Program Name' below Observation Name on the details page.</t>
  </si>
  <si>
    <t>On the details page 'Program Name' is seen below the Observation Name.</t>
  </si>
  <si>
    <t>To verify user sees the credits and license info tab on the right side of the details page</t>
  </si>
  <si>
    <t>On the details page credits and license info tab is seen on the right part of the screen</t>
  </si>
  <si>
    <t>verifyCreditsAndLicenseDropdown</t>
  </si>
  <si>
    <t>-Observation form is assigned for the subrole and location declared by user.
-Observation form's entity type is same as the level of the subrole declared. Eg. form for district is assigned to DEO</t>
  </si>
  <si>
    <t>To verify user can see entity added by default which user has declared in the profile</t>
  </si>
  <si>
    <t>1) Open sunbird Portal
2) Login with credentials
3) Click 'Observations' tab.
4) Select any observation from the list.
5) Scroll to the select entity part</t>
  </si>
  <si>
    <t>The entity declared in the profile comes up in the entity list below select entity on the observation detail page</t>
  </si>
  <si>
    <t>defaultEntityAdded_REG</t>
  </si>
  <si>
    <t>To verify user is able to add one or more entities from the list of entities.</t>
  </si>
  <si>
    <t>1) Open sunbird Portal
2) Login with credentials
3) Click 'Observations' tab.
4) Select any observation from the list.
5) Click on 'Add district and block and school and cluster' button.
6) Select one or more entities from the list.
7) Click on 'Submit' button.</t>
  </si>
  <si>
    <t>User is able to submit the selected entity.
The selected entity is added in the list of entities on the details page.</t>
  </si>
  <si>
    <t>entityselectAndDeselectAndDelete_REG</t>
  </si>
  <si>
    <t>To verify user can add multiple entities at once from the list of entities</t>
  </si>
  <si>
    <t>User is able to submit the multiple entities selected.
The selected entities are added on the details page.</t>
  </si>
  <si>
    <t>To verify user can search for the entity from the list of the entities</t>
  </si>
  <si>
    <t>1) Open sunbird Portal
2) Login with credentials
3) Click 'Observations' tab
4) Select any observation from the list
5) Click on 'Add district and block and school and cluster' button
6) View the search bar at the top of the pop-up window of entity list
7) Search for an entity in the search bar
8) Click on 'Submit' button.</t>
  </si>
  <si>
    <t>User is able to search the entity from the search bar</t>
  </si>
  <si>
    <t>entitySearch_REG</t>
  </si>
  <si>
    <t xml:space="preserve">To verify user can deselect any selected entities in the list of entities </t>
  </si>
  <si>
    <t>1) Open sunbird Portal
2) Login with credentials
3) Click 'Observations' tab
4) Select any observation from the list
5) Click on 'Add Entity' button
6) Select one or more entities
7) Deselect the selected entities
8) Click on 'Submit' button.</t>
  </si>
  <si>
    <t>User is able to deselect any entity already selected in the entity list</t>
  </si>
  <si>
    <t>To verify when user clicks on 'Close' button then entity list pop-up window closes</t>
  </si>
  <si>
    <t>1) Open sunbird Portal
2) Login with credentials
3) Click 'Observations' tab.
4) Select any observation from the list.
5) Click on 'Add Entity' button.
6) Click on 'Close'</t>
  </si>
  <si>
    <t>The entity list pop-up window closes. No entity is added for the observation form.</t>
  </si>
  <si>
    <t>crossIconCloseButtonOnAddEntityPopup_REG</t>
  </si>
  <si>
    <t>User has added an entity on observation details page.</t>
  </si>
  <si>
    <t>To verify user sees a delete icon beside the added entity on the details page.</t>
  </si>
  <si>
    <t>1) Open sunbird Portal
2) Login with credentials
3) Click 'Observations' tab.
4) Select any observation from the list.
5) Click on 'Add Entity' button.
6) Select the entity from the list.
7) Click on 'Submit' button.
8) View the added entity</t>
  </si>
  <si>
    <t>User sees a delete icon for the added entity.</t>
  </si>
  <si>
    <t>- Create an instance for the added entity
- Forms allows multiple submissions
- Instance is already generated</t>
  </si>
  <si>
    <t>To verify user cannot delete an entity once instance for the same is generated</t>
  </si>
  <si>
    <t>1) Open sunbird Portal
2) Login with credentials
3) Click 'Observations' tab.
4) Select any observation from the list.
5) Click on 'Add Entity' button.
6) Select the entity from the list.
7) Click on 'Submit' button.
8) Add instance for it by clicking observe again
9) View the added</t>
  </si>
  <si>
    <t>Instance is generated and entity cannot be deleted. The delete icon disappears</t>
  </si>
  <si>
    <t>User has added an entity on entity listing page.
Observation instance has not been generated</t>
  </si>
  <si>
    <t>To verify user sees a confirmation pop-up message, when user clicks on 'delete' icon for the entity.</t>
  </si>
  <si>
    <t>1) Select 'Observations' tab.
2) Select any 'observation' from the list.
3) Click the 'delete' icon beside the entity.</t>
  </si>
  <si>
    <t>User should see the below pop up message
Are you sure you want to delete this entity?
with Yes and No button</t>
  </si>
  <si>
    <t>To verify user is able to delete the entity after selecting 'Yes' in the pop up message</t>
  </si>
  <si>
    <t>1) Select 'Observations' tab.
2) Select any 'observation' from the list.
3) Click the 'delete' icon on the entity.
4) Select 'Yes' on the pop-up</t>
  </si>
  <si>
    <t>Pop-up message disappears.
Entity is deleted from the details page.</t>
  </si>
  <si>
    <t>To verify the user stays on the same page after selecting 'No' on the pop-up message and also clicking on cross'x' icon on the pop up message</t>
  </si>
  <si>
    <t>1) Select 'Observations' tab.
2) Select any 'observation' from the list.
3) Click the 'delete' icon on the entity.
4) Select 'No' on the pop-up.</t>
  </si>
  <si>
    <t>Pop-up message disappears.
Entity still remains on the details page.</t>
  </si>
  <si>
    <t>The selected observation is observation with rubric.
Creator has allowed only single submission.</t>
  </si>
  <si>
    <t>To verify user doesn't see the observe again button for observation which user can only submit once</t>
  </si>
  <si>
    <t>1) Select 'Observations' tab.
2) Select any 'Rubric with single submission observation' from the list.
3) Select entity to observe
4) Observe</t>
  </si>
  <si>
    <t>The observe again button is not present in front of the observation form on the observation details page</t>
  </si>
  <si>
    <t>noObserveAgainButtonNoThreeDot_REG</t>
  </si>
  <si>
    <t>To verify an observation instance is added by default for observation that user can only submit once</t>
  </si>
  <si>
    <t>An observation instance is created by default under the observation form category</t>
  </si>
  <si>
    <t>defaultEntityAddedObsWithRubric_REG</t>
  </si>
  <si>
    <t>The selected observation is observation with and without rubric.
Creator has allowed multiple submission in observation with rubric.</t>
  </si>
  <si>
    <t>To verify users sees the observe again button for observation which user can submit multiple times</t>
  </si>
  <si>
    <t>1) Select 'Observations' tab.
2) Select any 'observation' from the list.
3) Select entity to observe
4) Scroll to the observation form part</t>
  </si>
  <si>
    <t>The observe again button is present in front of the observation form on the observation details page</t>
  </si>
  <si>
    <t>htLoginAndVerifyObservationTile</t>
  </si>
  <si>
    <t>To verify user sees a confirmation pop-up message, when user clicks on 'Observe again' button.</t>
  </si>
  <si>
    <t>1) Select 'Observations' tab.
2) Select any 'observation' from the list.
3) Select entity to observe
4) Click on 'Observe again' button.</t>
  </si>
  <si>
    <t>The pop-up message opens up with 'Yes' &amp; 'No' options.
The message is "Are you sure you want to create an observation instance?"</t>
  </si>
  <si>
    <t>To verify user is able to create new instance of observation.</t>
  </si>
  <si>
    <t>1) Select 'Observations' tab.
2) Select any 'observation' from the list.
3) Select entity to observe
4) Click on 'Observe again' button.
5) Select 'Yes' on the pop-up</t>
  </si>
  <si>
    <t>Pop-up message disappears.
The new instance of the observation is added on the details page.</t>
  </si>
  <si>
    <t xml:space="preserve">To verify the user stays on the same page after selecting 'No' on the pop-up message for creating instance. </t>
  </si>
  <si>
    <t>1) Select 'Observations' tab.
2) Select any 'observation' from the list.
3) Select entity to observe
4) Click on 'Observe again' button.
5) Select 'No' on the pop-up</t>
  </si>
  <si>
    <t>Pop-up message disappears.
User stays on the same details page. No instance is generated.</t>
  </si>
  <si>
    <t>To verify user sees 'Start' button and 3 dots option for an observation instance.</t>
  </si>
  <si>
    <t>1) Select 'Observations' tab.
2) Select any 'Observation' from the list.
3) Select entity to observe
4) View the observation instance</t>
  </si>
  <si>
    <t>A 'Start' button and 3 dots options should be seen on the created instance.</t>
  </si>
  <si>
    <t>The selected observation is observation with and without rubric.
Creator has allowed single submission in observation with rubric.</t>
  </si>
  <si>
    <t>To verify user doesn't see the 3 dots for an observation instance if only single submission is allowed</t>
  </si>
  <si>
    <t>1) Select 'Observations' tab.
2) Select 'Rubric with single submission observation' from the list.
3) Select entity to observe
4) View the observation instance</t>
  </si>
  <si>
    <t>The 3 dots options are not present for the instance added by default.</t>
  </si>
  <si>
    <t>An observation instance is added by user</t>
  </si>
  <si>
    <t>To verify user sees a confirmation pop-up message when trying to delete an instance.</t>
  </si>
  <si>
    <t>1) Select 'Observations' tab.
2) Select any 'observation' from the list.
3) Select entity to observe
4) Click on the 3 dots option available for an instance.
5) Click 'delete' option.</t>
  </si>
  <si>
    <t>The pop-up message opens up with 'No' &amp;  'Yes' options.
The message is "Are you sure you want to delete this observation instance?"</t>
  </si>
  <si>
    <t>To verify user is able to delete the instance.</t>
  </si>
  <si>
    <t>1) Select 'Observations' tab.
2) Select any 'observation' from the list.
3) Select entity to observe
4) Click on the 3 dots option available for an instance.
5) Click on 'delete' option.
6) Select 'Yes' on the pop-up</t>
  </si>
  <si>
    <t>Observation instance is deleted from the page.
Pop-up message disappears.</t>
  </si>
  <si>
    <t>To verify the user stays on the same page after selecting 'No' on the pop-up message for deleting instance.</t>
  </si>
  <si>
    <t>1) Select 'Observations' tab.
2) Select any 'observation' from the list.
3) Select entity to observe
4) Click on the 3 dots option available for an instance.
5) Click on 'delete' option.
6) Select 'No' on the pop-up</t>
  </si>
  <si>
    <t>Pop-up message disappears.
Observation instance is not deleted.</t>
  </si>
  <si>
    <t>To verify user sees pop-up box to edit the instance name with 'Cancel' and 'update' options.</t>
  </si>
  <si>
    <t>1) Select 'Observations' tab. 
2) Select any 'observation' from the list. 
3) Select entity to observe
4) Click on 3 dots on any 'Instance'.
5) Click on 'Edit' option.</t>
  </si>
  <si>
    <t>Pop-up 'Instance Name' pops-up with 2 options 'Cancel' and 'Update'.
Text field is available for putting in the instance name.</t>
  </si>
  <si>
    <t>observationInstanceNameChange_REG</t>
  </si>
  <si>
    <t>To verify when users clicks on the update button the updated name appears for the instance</t>
  </si>
  <si>
    <t>1) Select 'Observations' tab. 
2) Select any 'observation' from the list. 
3) Select entity to observe
4) Click on 3 dots on any 'Instance'.
5) Click on 'Edit' option. 
6) Edit and Change the 'Instance name'
7) Click on 'Update' button</t>
  </si>
  <si>
    <t>The edited or updated instance name shows up for the instance.</t>
  </si>
  <si>
    <t>To verify when user clicks on 'Cancel' option, the pop up disappears for generating an observation instance.</t>
  </si>
  <si>
    <t>1) Select 'Observations' tab. 
2) Select any 'observation' from the list. 
3) Select entity to observe
4) Click on 3 dots on any 'Instance'.
5) Click on 'Edit' option. 
6) Click on 'Cancel' button</t>
  </si>
  <si>
    <t>Pop-up screen disappears.
The instance name stays same.</t>
  </si>
  <si>
    <t>SB-24527</t>
  </si>
  <si>
    <t>The selected observation is an observation without rubric.
An observation instance is added by user</t>
  </si>
  <si>
    <t>To verify observation question page opens up when user clicks on 'Start' button for an observation instance.</t>
  </si>
  <si>
    <t>1) Select 'Observations' tab.
2) Select any 'observation' from the list.
3) Select entity to observe
4) Click on 'start' button beside the instance</t>
  </si>
  <si>
    <t>User is redirected to the observation question page.</t>
  </si>
  <si>
    <t>htLoginSaveAndSubmitObsForm</t>
  </si>
  <si>
    <t>To verify user will be able to see the status of the observation instance.</t>
  </si>
  <si>
    <t>1) Select 'Observations' tab.
2) Select any 'observation' from the list.
3) Select entity to observe
4) View the instance tile of observation form.</t>
  </si>
  <si>
    <t>The status of the observation form is visible to the user under the instance name on instance title.</t>
  </si>
  <si>
    <t>observationInstanceStatusSaveSubmitButton_REG</t>
  </si>
  <si>
    <t>SB-24528</t>
  </si>
  <si>
    <t>The selected observation is an observation with rubric.
An observation instance is added by default</t>
  </si>
  <si>
    <t>To verify user can see domain list for the form under the observation instance.</t>
  </si>
  <si>
    <t>1) Select 'Observations' tab. 
2) Select any 'observation' from the list.
3) Select entity to observe
4) Click on drop down button on observation instance tile</t>
  </si>
  <si>
    <t>The domain list would open up for the selected observation instance.</t>
  </si>
  <si>
    <t>To verify question page opens for the domain when user clicks on 'Start' button in front of domain name</t>
  </si>
  <si>
    <t>1) Select 'Observations' tab. 
2) Select any 'observation' from the list.
3) Select entity to observe
4) Click on drop down button on observation instance tile
5) Click 'Start' for any of the domain</t>
  </si>
  <si>
    <t>The question page opens up for selected the domain.</t>
  </si>
  <si>
    <t>To verify user should be able to see the status for each domain under the domain name.</t>
  </si>
  <si>
    <t>1) Select 'Observations' tab. 
2) Select any 'observation' from the list.
3) Select entity to observe
4) Click on drop down button on observation instance tile
5) View the domain tile for the instance</t>
  </si>
  <si>
    <t>The status of the domain is visible to the user under the domain name</t>
  </si>
  <si>
    <t>SB-24538</t>
  </si>
  <si>
    <t>User has started the observations.
The selected observation is an observation with rubric.</t>
  </si>
  <si>
    <t>To verify user is able to see the list of section name on left side of question page</t>
  </si>
  <si>
    <t>1) Open Question page</t>
  </si>
  <si>
    <t>User should be able to view the section names on the left side of the question page</t>
  </si>
  <si>
    <t>User has started the observation.
The selected observation is an observation with rubric.</t>
  </si>
  <si>
    <t>To verify list of questions come under appropriate section names where section names appear as heading.</t>
  </si>
  <si>
    <t>-Section names to appear as heading at each relevant sections.
-Questions are shown for the corresponding section below section heading.</t>
  </si>
  <si>
    <t>To verify when users select a section from list on the left side, users should be taken to that section on the page.</t>
  </si>
  <si>
    <t>1) Open Question page
2) Select a section from the section list on left side</t>
  </si>
  <si>
    <t>User is taken to the selected section.</t>
  </si>
  <si>
    <t>User has started the observation.</t>
  </si>
  <si>
    <t>To verify the user can scroll through all the questions on the question page</t>
  </si>
  <si>
    <t>1) Open question page
2) Scroll down to view the questions</t>
  </si>
  <si>
    <t>The user is able to see all the questions in the form by scrolling on the page.</t>
  </si>
  <si>
    <t>To verify the user can always see the 'Save' button enabled at the bottom of page.</t>
  </si>
  <si>
    <t>The 'Save' button is always present at the bottom.
Save button always enabled</t>
  </si>
  <si>
    <t>To verify the user can always see the 'Submit' button, which is disabled until all mandatory questions are filled</t>
  </si>
  <si>
    <t>The 'Submit' button is always present at the bottom.
Submit button is greyed until all mandatory questions are filled.</t>
  </si>
  <si>
    <t>User has started the observation.
Observation form has text response type questions</t>
  </si>
  <si>
    <t>To verify that the user is able to add text response</t>
  </si>
  <si>
    <t>1. Open Question page
2. Look for question with text response
3. Click on empty box below question
4. Type in your reponse
5. See the response is added</t>
  </si>
  <si>
    <t>User has started the observation.
Observation form has single select response type questions</t>
  </si>
  <si>
    <t>To verify that the user is able to select single response in radio button type questions</t>
  </si>
  <si>
    <t>1. Open Question page
2. Look for radio button type response questions 
3. Select any one option
4. See the radio button fill up in front of selected response
5. Select any other option
6. See the previous response is deselected and new response is selected</t>
  </si>
  <si>
    <t>User has started the observation.
Observation form has multi select response type questions</t>
  </si>
  <si>
    <t>To verify that the user is able to select multiple response in checkbox questions</t>
  </si>
  <si>
    <t>1. Open Question page
2. Look for checkbox type response questions
3. Select multiple responses
4. See all the selected checkboxes are ticked</t>
  </si>
  <si>
    <t>checkBoxFlow_REG</t>
  </si>
  <si>
    <t>User has started the observation.
Observation form has slider response type questions</t>
  </si>
  <si>
    <t>To verify that the user is able to select value on slider for slider type questions</t>
  </si>
  <si>
    <t>1. Open Question page
2. Look for question with slider type response
3. Click on a value on slider scale
4. See the bar move up to the selected value and number value change accordingly
5. Click on any other value</t>
  </si>
  <si>
    <t>User has started the observation.
Observation form has number response type questions</t>
  </si>
  <si>
    <t>To verify that the user can enter number only for a number response type questions</t>
  </si>
  <si>
    <t>1. Open Question page
2. Look for question with only number response
3. Click on the empty box
4. Enter the numerical value
5. See the response added in the box
6. Enter any alphabet and symbol</t>
  </si>
  <si>
    <t>Only the numbers can be added as response</t>
  </si>
  <si>
    <t>User has started the observation.
Observation form has date response type questions</t>
  </si>
  <si>
    <t>To verify that the user is able to enter date</t>
  </si>
  <si>
    <t>1. Open Question page
2. Look for question with date response
3. Click on date field
4. Select the date on the calendar
5. See the entered date filled in.</t>
  </si>
  <si>
    <t>Date response is added from the calendar</t>
  </si>
  <si>
    <t>enterDate_REG</t>
  </si>
  <si>
    <t>User has started the observation.
Observation form has date response type questions
Creator has allowed auto capture for the question</t>
  </si>
  <si>
    <t xml:space="preserve">To verify that the user is able to get current date automatically </t>
  </si>
  <si>
    <t>1. Open Question page
2. Look for question with date response
3. Click on 'Capture'
4. See the date of the day automatically filled in</t>
  </si>
  <si>
    <t>dateCapture_REG</t>
  </si>
  <si>
    <t>User has started the observation.
Observation form has dependant or parent-child relationship questions</t>
  </si>
  <si>
    <t>To verify that the user gets the dependant questions based on the response of parent question</t>
  </si>
  <si>
    <t>1. Open Question page
2. Go to the parent question
3. Select the trigger response for child question(s)
4. See the child question(s) appear below
5. Select any other response
6. See the child question(s) disappear again</t>
  </si>
  <si>
    <t>DependentQuestion_REG</t>
  </si>
  <si>
    <t>User has started the observation.
Observation form has matrix-type questions.</t>
  </si>
  <si>
    <t>To verify that user can add instances in matrix type questions</t>
  </si>
  <si>
    <t>1. Open Question Page
2. Go to matrix question
3. Click on 'Add *label*'
4. See the new instance come up as *label* 1
5. Click on 'Add *label*' again
6. See another instance come up as *label* 2</t>
  </si>
  <si>
    <t>matrixQuestionFlow_REG</t>
  </si>
  <si>
    <t>User has started the observation.
Observation form has matrix type questions.
Matrix sub questions' instance has been generated and not submitted</t>
  </si>
  <si>
    <t>To verify that user can delete instances in matrix type questions</t>
  </si>
  <si>
    <t>1. Open Question page.
2. Go to matrix question
3. See instance as *label* 1
5. Click on delete icon in front of the instance
6. See the instance is removed</t>
  </si>
  <si>
    <t>To verify that user submits response for all matrix sub-questions</t>
  </si>
  <si>
    <t>1. Open Question page.
2. Go to the matrix question
3. Click on instance (*label* 1)
4. See new pop up window open up with questions under the matrix
5. Fill responses for all questions
6. Click Submit.</t>
  </si>
  <si>
    <t>To verify that user gets indication of completion of matrix instance</t>
  </si>
  <si>
    <t>1. Open Observation Question page.
2. Go to the matrix question
3. Click on instance (*label* 1)
4. Fill responses for all questions
5. Click Submit
6. View the instance tile in the matrix question.</t>
  </si>
  <si>
    <t>The instance name has a sub-text with the last modified date and time</t>
  </si>
  <si>
    <t>Creator has made the option of attaching evidences available for one or more questions in the form</t>
  </si>
  <si>
    <t>To verify user gets pop up message 'Upload Evidence' while uploading an evidence in the observation form.
The message is :
"I confirm that the Content submitted by me comply with the terms and policies of sunbird, including sunbird's Content Policy. I have made sure that I do not violate others’ copyright, privacy or third party rights."</t>
  </si>
  <si>
    <t>1) Open question page
2) Search for question with files option
3) Click 'files' button
4) Privacy policy prompt opens up.</t>
  </si>
  <si>
    <t>Pop up message to accept terms to upload evidences pops up.</t>
  </si>
  <si>
    <t>fileUploadFlow_REG</t>
  </si>
  <si>
    <t xml:space="preserve">To verify when user clicks on 'Do not Upload' option from the 'Upload Evidences' pop-up, a toast message should come up </t>
  </si>
  <si>
    <t>1) Open question page
2) Search for question with files option
3) Click 'files' button
4) Click 'Do not Upload' option on privacy policy prompt.</t>
  </si>
  <si>
    <r>
      <rPr>
        <rFont val="Arial"/>
        <color theme="1"/>
      </rPr>
      <t xml:space="preserve">A toast message comes up  </t>
    </r>
    <r>
      <rPr>
        <rFont val="Arial"/>
        <b/>
        <color theme="1"/>
      </rPr>
      <t xml:space="preserve">"You cannot upload evidences, please agree the content policies and try again"
</t>
    </r>
    <r>
      <rPr>
        <rFont val="Arial"/>
        <color theme="1"/>
      </rPr>
      <t>User is redirected back to same page.</t>
    </r>
  </si>
  <si>
    <t>DoNotuploadFile_REG</t>
  </si>
  <si>
    <t>To verify when user accepts policy terms 'Upload' option is enabled.</t>
  </si>
  <si>
    <t>1) Open question page
2) Search for question with files option
3) Click 'files' button
4) Accept the terms on Privacy policy prompt.</t>
  </si>
  <si>
    <t>The Upload button gets enabled &amp; user is able to attach evidence</t>
  </si>
  <si>
    <t>To verify that user sees a toast message "Evidence uploaded" after the evidence has been added successfully.</t>
  </si>
  <si>
    <t>1) Open question page
2) Search for question with files option
4) Click 'files' button
5) Accept the terms on Privacy policy prompt.
6) Click on 'upload' option.
7) Select any evidence from the file explorer.
8) Click on 'Ok' and 'Open'</t>
  </si>
  <si>
    <t>User sees "Evidence uploaded" toast message after the evidence is attached successfully.</t>
  </si>
  <si>
    <t>attachingAndDeletingFile_REG</t>
  </si>
  <si>
    <t xml:space="preserve">To verify when user selects any evidence (jpeg, jpg, png, pdf) in the file explorer, then user is able to attach evidences. </t>
  </si>
  <si>
    <t xml:space="preserve">1) Open question page
2) Search for question with files option
4) Click 'files' button
5) Accept the terms on Privacy policy prompt.
6) Click on 'upload' option.
7) Select any evidence from the file explorer.
8) Click on 'Ok' </t>
  </si>
  <si>
    <t>Selected evidences from the file explorer is attached.
An icon is shown for the added file.
The file types that can be attached are: png, jpg, jpeg, pdf.</t>
  </si>
  <si>
    <t>Creator has made the option of attaching evidences available for one or more questions in the form
User has already added evidence(s)</t>
  </si>
  <si>
    <t>To verify user sees the 'cross' icon on the image icon for an already added evidence</t>
  </si>
  <si>
    <t>1) Open question page
2) Search for question with added evidences
3) View the cross icon on the image icon</t>
  </si>
  <si>
    <t>The cross icon to delete the evidence is available to the user</t>
  </si>
  <si>
    <t>To verify the confirmation pop-up message comes up when user is deleting an an evidence</t>
  </si>
  <si>
    <t>1) Open question page
2) Search for question with added evidences
3) Click on the cross on the image icon</t>
  </si>
  <si>
    <t>The confirmation pop-up message opens up with Yes and No options</t>
  </si>
  <si>
    <t>To verify user can delete an added evidence after selecting 'Yes' on the pop-up message</t>
  </si>
  <si>
    <t>1) Open question page
2) Search for question with added evidences
3) Click on the cross on the image icon
4) Select 'Yes' on the pop-up</t>
  </si>
  <si>
    <t>The icon for that evidence will be removed</t>
  </si>
  <si>
    <t>To verify when user selects 'No' on the confirmation the evidence is not deleted</t>
  </si>
  <si>
    <t>1) Open question page
2) Search for question with added evidences
3) Click on the cross on the image icon
4) Select 'No' on the pop-up</t>
  </si>
  <si>
    <t>The icon for that evidence will stay and not removed</t>
  </si>
  <si>
    <t>Creator has added the tip to the question in the form</t>
  </si>
  <si>
    <t>To verify that the user is able to view the tip added below the question</t>
  </si>
  <si>
    <t>1. Open Question page
2. Go to question with the tip
3. Check the tip below the question as sub-text</t>
  </si>
  <si>
    <t>verifyQuestionTip_REG</t>
  </si>
  <si>
    <t>User has filled responses for a few questions</t>
  </si>
  <si>
    <t>To verify user sees confirmation pop-up message to save form, when user clicks on 'Save' button.</t>
  </si>
  <si>
    <t>1) Open Question page
2) Fill responses for few question
3) Click on 'Save' button.</t>
  </si>
  <si>
    <t>Pop-up message open up with 'Yes' &amp; 'No' options.
The message is:
"Are you sure you want to save this form?"</t>
  </si>
  <si>
    <t>To verify user sees a Form saved pop-up message when user chooses 'Yes' option on save confirmation pop-up</t>
  </si>
  <si>
    <t>1) Open Question page
2) Fill responses for few question
3) Click on 'Save' button.
4) Click on 'Yes' on pop-up.</t>
  </si>
  <si>
    <t>User is able to save the form filled with responses.
A pop-up message is seen like below:
"Your form has been saved successfully" 
with 'Back' &amp; 'Continue' options</t>
  </si>
  <si>
    <t>To verify when user clicks on Back button, user is redirected back to observation details page</t>
  </si>
  <si>
    <t>1) Open Question page
2) Fill responses for few question
3) Click on 'Save' button.
4) Click on 'Yes' on pop-up.
5) Click on Back button on pop up message</t>
  </si>
  <si>
    <t>User should land on observation details page</t>
  </si>
  <si>
    <t>To verify, when user clicks on Continue button , user should stay back on the same page</t>
  </si>
  <si>
    <t>1) Open Question page
2) Fill responses for few question
3) Click on 'Save' button.
4) Click on 'Yes' on pop-up.
5) Click on Continue button on popup message</t>
  </si>
  <si>
    <t>User can continue to fill the form</t>
  </si>
  <si>
    <t>To verify the user stays on the same page after selecting 'No' on the pop-up message.</t>
  </si>
  <si>
    <t>1) Open Question page
2) Fill responses for few question
3) Click on 'Save' button.
4) Click on 'No' on pop-up.</t>
  </si>
  <si>
    <t>User stays on the same observation form page.
Pop-up message disappears.</t>
  </si>
  <si>
    <t>- With rubric form and Without rubric form
- Form is at least saved once</t>
  </si>
  <si>
    <t>To verify start button changes to continue button next to the domain name once the form is saved</t>
  </si>
  <si>
    <t>1) Open Question page for a domain
2) Fill responses for few question
3) Click on 'Save' button.
4) Click on 'Yes' on pop-up</t>
  </si>
  <si>
    <t>Start button changes to continue</t>
  </si>
  <si>
    <t>User had saved the form as draft earlier</t>
  </si>
  <si>
    <t>To verify user can continue filling form for an instance / domain which was saved as draft via continue button</t>
  </si>
  <si>
    <t>1) Select the observation from listing page
2) Select entity for which form was saved
3) Go to instance and domain for which form was saved
4) Click 'Continue'</t>
  </si>
  <si>
    <t>User comes to question page.
The previously saved responses and data is present for on the question page</t>
  </si>
  <si>
    <t>- The selected observation is observation without rubric
- The form is not started or Not saved even once after starting</t>
  </si>
  <si>
    <t>To verify the status of the observation instance is 'Not started' till the form is Not started or not saved even once</t>
  </si>
  <si>
    <t>1) Select 'Observations' tab.
2) Select any 'observation' from the list.
3) Select the entity
4) View the instance tile
5) Status will be not started</t>
  </si>
  <si>
    <t>Status of the instance will be Not started</t>
  </si>
  <si>
    <t>- The selected observation is observation without rubric
- The form has been saved with responses of few questions</t>
  </si>
  <si>
    <t>To verify the status of the observation instance is 'Draft' if the form is saved</t>
  </si>
  <si>
    <t>1) Select 'Observations' tab.
2) Select observation which was saved earlier
3) Go to instance that was saved
4) View the instance tile
5) Status will be draft</t>
  </si>
  <si>
    <t>Status of the instance will be draft</t>
  </si>
  <si>
    <t>- The selected observation is observation without rubric
- All mandatory questions must be answered
- Complete and submit the form</t>
  </si>
  <si>
    <t>To verify the status of the observation instance is 'Completed' if the form is submitted</t>
  </si>
  <si>
    <t>1) Select 'Observations' tab.
2) Select observation which was submitted
3) Go to instance that was submitted
4) View the instance tile
5) Status will be completed</t>
  </si>
  <si>
    <t>Status of the instance will be completed</t>
  </si>
  <si>
    <t>To verify the status of the domain is 'Draft' if the form is saved</t>
  </si>
  <si>
    <t>1) Select 'Observations' tab.
2) Select observation
3) Go to instance where one or more domain were saved
4) Click on drop down arrow on the instance
5) View the domain for which form was saved
6) Status will be draft</t>
  </si>
  <si>
    <t>Status of the domain will be draft</t>
  </si>
  <si>
    <t>To verify the status of the domain is 'Completed' if the form is submitted</t>
  </si>
  <si>
    <t>1) Select 'Observations' tab.
2) Select observation
3) Go to instance where one or more domain were submitted
4) Click on drop down arrow on the instance
5) View the domain for which form was submitted
6) Status will be completed</t>
  </si>
  <si>
    <t>Status of the domain will be completed</t>
  </si>
  <si>
    <t>Creator has marked one or more questions mandatory in the observation</t>
  </si>
  <si>
    <t>To verify the colour of the mandatory question changes to green once response is filled by the user</t>
  </si>
  <si>
    <t>1) Open Question page
2) Go to a mandatory question
3) See the question is in blue colour
4) Fill in the response</t>
  </si>
  <si>
    <t>The colour of the question changes to green as the user fills in the response indicating the completion for the question.</t>
  </si>
  <si>
    <t>Creator has marked one or more questions non-mandatory in the observation</t>
  </si>
  <si>
    <t>To verify the colour of a non-mandatory question is green by default</t>
  </si>
  <si>
    <t>1) Open Question page
2) Go to a non-mandatory question</t>
  </si>
  <si>
    <t>The colour of the question is already green even if the response is not filled</t>
  </si>
  <si>
    <t>User should have filled all the mandatory questions</t>
  </si>
  <si>
    <t>To verify the 'Submit' button enables when user fills response for at least all the mandatory question</t>
  </si>
  <si>
    <t>1) Open Question page
2) Fill responses for all questions and all mandatory questions</t>
  </si>
  <si>
    <t>The Submit button at the bottom of the page is enabled and turns blue</t>
  </si>
  <si>
    <t>User has filled in responses for at least all mandatory questions</t>
  </si>
  <si>
    <t>To verify user sees a Submit Form pop-up message, when user clicks on 'Submit' button.</t>
  </si>
  <si>
    <t>1) Open Question page
2) Fill responses for all questions and all mandatory questions3) Click on 'Submit' button</t>
  </si>
  <si>
    <t>A pop-up message is seen like below:
"Are you sure you want to submit this form" 
with 'Yes' &amp; 'No' options</t>
  </si>
  <si>
    <t>To verify when user clicks on 'Yes' option, user sees Form Submitted pop-message .</t>
  </si>
  <si>
    <t>1) Open Question page
2) Fill responses for all questions and all mandatory questions
3) Click on 'Submit' button
4) Click on 'Yes' option.</t>
  </si>
  <si>
    <t>User is able to submit the form. 
pop-up message, "Your form is submitted successfully" appears with 'Ok' button</t>
  </si>
  <si>
    <t>To verify users are redirected back to instance page,  when user clicks on 'Ok' button on Form submitted pop-up.</t>
  </si>
  <si>
    <t>1) Open Question page
2) Fill responses for all questions and all mandatory questions
3) Click on 'Submit' button
4) Click on 'Yes' option.
5) Click OK on the pop up</t>
  </si>
  <si>
    <t>Users are redirected to details page of the observation</t>
  </si>
  <si>
    <t>To verify the user stays on the same page after selecting 'No' on the Submit Form pop-up message.</t>
  </si>
  <si>
    <t>1) Open Question page
2) Fill responses for all questions and all mandatory questions
3) Click on 'Submit' button
4) Click on 'No' option.</t>
  </si>
  <si>
    <t>User stays on the same observation question page.
Pop-up message disappears.</t>
  </si>
  <si>
    <t>Form has been submitted by the user</t>
  </si>
  <si>
    <t>To verify button in front of instance changes to 'View' after the form is submitted for the instance</t>
  </si>
  <si>
    <t>1) Open Question page
2) Fill responses for all questions and all mandatory questions
3) Click on 'Submit' button
4) Click on 'Yes' option.
5) Click OK on the pop up
6) Go to the observation instance list on the details page</t>
  </si>
  <si>
    <t>The button in front of the instance name, for which form has been submitted, has the label 'View'</t>
  </si>
  <si>
    <t>To verify button in front of domain changes to 'View' after the form is submitted for the domain</t>
  </si>
  <si>
    <t>1) Open Question page
2) Fill responses for all questions and all mandatory questions
3) Click on 'Submit' button
4) Click on 'Yes' option.
5) Click OK on the pop up
6) Go to the observation instance list on the details page</t>
  </si>
  <si>
    <t>The button in front of the Domain name, for which form has been submitted, has the label 'View'</t>
  </si>
  <si>
    <t>Form has been submitted by the user for one or more observation instance and domain</t>
  </si>
  <si>
    <t>To verify user can only view the submitted form</t>
  </si>
  <si>
    <t>1) Come to Observation detail page
2) Scroll to observation instance list
3) Click on view
4) Try to edit any responses of the questions</t>
  </si>
  <si>
    <t>The user can't make any edits for any question in the submitted form</t>
  </si>
  <si>
    <t>To verify user doesn't see the 'Save' and 'Submit' button at the bottom when viewing the submitted form</t>
  </si>
  <si>
    <t>1) Come to Observation detail page
2) Scroll to observation instance list
3) Click on view</t>
  </si>
  <si>
    <t>The 'Save' and 'Submit' button doesn't come up on the page</t>
  </si>
  <si>
    <t>User is on observation question page</t>
  </si>
  <si>
    <t>To verify when user clicks on back and refresh button of browser while on question page the confirmation pop-up opens</t>
  </si>
  <si>
    <t>1) Open Question page
2) Add response to a question
3) Click browser back and refresh button</t>
  </si>
  <si>
    <t>A pop-up message opens up with 'Cancel' &amp; 'Ok' options.</t>
  </si>
  <si>
    <t>To verify when user selects 'Ok' on pop-up, the user is taken back to previous page.</t>
  </si>
  <si>
    <t>1) Open Question page
2) Add response to a question
3) Click browser back button
4) Select 'Ok' on pop up</t>
  </si>
  <si>
    <t>The user is redirected to the previous Page.</t>
  </si>
  <si>
    <t>To verify when user selects 'Reload' on pop-up, the question page is refreshed</t>
  </si>
  <si>
    <t>1) Open Question page
2) Add response to a question
3) Click browser refresh button
4) Select 'Reload' on pop up</t>
  </si>
  <si>
    <t>The page is refreshed.
All the changes made on the question page would be removed.</t>
  </si>
  <si>
    <t>To verify when user select 'Cancel' on pop-up, user stays on the same page.</t>
  </si>
  <si>
    <t>1) Open Question page
2) Add response to a question
3) Click browser back and refresh button
4) Select 'Cancel' on pop up</t>
  </si>
  <si>
    <t xml:space="preserve">The user stays on the same page. </t>
  </si>
  <si>
    <t>User is logged in as HT &amp; Official.
Profile details are submitted</t>
  </si>
  <si>
    <t>To verify the observation tile page, Question page &amp; Observation details page is coming properly in classic theme</t>
  </si>
  <si>
    <t>1) Click on observation tab
2) Land up on the observation tile page with list of observations
3) Click on the user icon on top right to open menu
4) Click on 'Switch to classic theme'</t>
  </si>
  <si>
    <t>The tiles, fonts and designs are properly laid out on the page</t>
  </si>
  <si>
    <t>To verify the observation tile, Observation details page &amp; Question page is coming properly in dark theme</t>
  </si>
  <si>
    <t>1) Click on observation tab
2) Land up on the observation tile page with list of observations
3) Click on dark mode icon on the top right corner</t>
  </si>
  <si>
    <t>To verify the observation listing page, Observation details page &amp; Question page is coming properly in the browser on mobile</t>
  </si>
  <si>
    <t>1) Open portal on mobile browser
2) Click on observation tab
3) Land on the observation tile page</t>
  </si>
  <si>
    <t>SB-25502</t>
  </si>
  <si>
    <t>User is on 'Observation' tab.</t>
  </si>
  <si>
    <t>To verify when user searches for an observation on global search bar, user is taken to 'All' tab</t>
  </si>
  <si>
    <t>1) Open sunbird Portal
2) Click on 'Observations Tile' 
3) Type the 'observation' / 'keyword' to be searched.
4) Click on 'Search' button inside search bar</t>
  </si>
  <si>
    <t>User will be taken to 'All' tab</t>
  </si>
  <si>
    <t xml:space="preserve">To verify the searched 'keyword' on the search bar will provide results across all the contents available. </t>
  </si>
  <si>
    <t>All the resources related to the keyword searched will be available to the user</t>
  </si>
  <si>
    <t>SB-25713</t>
  </si>
  <si>
    <t>User needs to be on the Observation tab and should be able to see various observation tiles</t>
  </si>
  <si>
    <t xml:space="preserve">To verify that user will be able to view metadata 'Creator Name' on the observation tile </t>
  </si>
  <si>
    <t>Metadata 'Creator's Name' is present on the observation tile</t>
  </si>
  <si>
    <t>SB-25858</t>
  </si>
  <si>
    <t>User needs to be on the Observation details page after clicking on the Observation tile</t>
  </si>
  <si>
    <t>To verify that user is able to see 'Credits and License Info' section on the right side when user is on Observation Details Page</t>
  </si>
  <si>
    <t>1) Open sunbird Portal
2) Login with credentials
3) Click 'Observations' tab.
4) Select an observation
5) Come to Observation Details Page.
6) Click on Credits and License Info section</t>
  </si>
  <si>
    <t>User can see the 'Credits and License info' section on the right side of the Observation details page</t>
  </si>
  <si>
    <t>To verify that the user can see downward arrow to expand the 'Credits and License info' section</t>
  </si>
  <si>
    <t>-User can see the downward arrow to expand 'Credits and License info' section
-Credits and License info section expands upon clicking the downward arrow</t>
  </si>
  <si>
    <t>To verify user sees the following fields when they expand the Credits and License info section:
Author
Created By
Published on sunbird by
Created on
Updated on
Credits
License terms - CCby 4.0</t>
  </si>
  <si>
    <t>User is able to see all the fields in the Credits and License info section</t>
  </si>
  <si>
    <t>To verify that 'Credits' field in the Credits and License section is a clickable link</t>
  </si>
  <si>
    <t>1) Open sunbird Portal
2) Login with credentials
3) Click 'Observations' tab.
4) Select an observation
5) Come to Observation Details Page.
6) Click on Credits and License Info section
7) Click on the link under Credits field</t>
  </si>
  <si>
    <t>-User is able to click on the link in the credits field of the Credits and License info section
-Upon clicking on Credits label, A pop should come up</t>
  </si>
  <si>
    <t>To verify that the Credits pop-up has copyright details of the observation</t>
  </si>
  <si>
    <t>User is able to see copyright details on the credit pop-up</t>
  </si>
  <si>
    <t>To verify that the Credits pop-up has cross icon on the top right to close the pop-up</t>
  </si>
  <si>
    <t>User is able to see the close pop-up option on the Credits pop-up</t>
  </si>
  <si>
    <t>To verify that the Credits pop-up closes when user clicks on the the cross mark</t>
  </si>
  <si>
    <t>User is able close the Credits pop-up</t>
  </si>
  <si>
    <t>To verify the license terms has a clickable link</t>
  </si>
  <si>
    <t>1) Open sunbird Portal
2) Login with credentials
3) Click 'Observations' tab.
4) Select an observation
5) Come to Observation Details Page.
6) Click on Credits and License Info section
7) Click on the link under License terms field</t>
  </si>
  <si>
    <t>The user is taken to the webpage linked.</t>
  </si>
  <si>
    <t>SB-25911</t>
  </si>
  <si>
    <r>
      <rPr>
        <rFont val="Arial"/>
        <color theme="1"/>
      </rPr>
      <t xml:space="preserve">- User is logging as HT &amp; official
- Observation with rubric is assigned for the user
</t>
    </r>
    <r>
      <rPr>
        <rFont val="Arial"/>
        <b/>
        <color theme="1"/>
      </rPr>
      <t>- Only single submission is allowed
- Multiple submission are allowed</t>
    </r>
  </si>
  <si>
    <t>To verify that user can see 'Not Applicable' as a button with the start button on all Domains in the Observation with rubric</t>
  </si>
  <si>
    <t>1) Open sunbird Portal
2) Login with credentials
3) Click 'Observations' tab.
4) Select any observation with rubric
5) Select Entity
6) Click on the observation instance
7) observe
8) Select an existing instance or click observe again to add instance
9) See the list of domains</t>
  </si>
  <si>
    <t>User is able to see 'Not Applicable' as a button with the start button on all Domains in the Observation Form</t>
  </si>
  <si>
    <t>notApplicable_REG</t>
  </si>
  <si>
    <t>- User is logging as HT &amp; official
- Observation with rubric is assigned for the user</t>
  </si>
  <si>
    <t>To verify user can mark a Domain as 'Not applicable'</t>
  </si>
  <si>
    <t>1) Open sunbird Portal
2) Login with credentials
3) Click 'Observations' tab.
4) Select any observation with rubric
5) Select Entity
6) Select an existing instance or click observe again to add instance
7) See the list of domains
8) Click on the 'Not Applicable' button</t>
  </si>
  <si>
    <t>The pop up opens up for adding remarks for marking domain 'Not applicable'</t>
  </si>
  <si>
    <t>To verify user can mark a Domain as 'Not applicable' even if they start the form</t>
  </si>
  <si>
    <t>1) Open sunbird Portal
2) Login with credentials
3) Click 'Observations' tab.
4) Select any observation with rubric
5) Select Entity
6) Select an existing instance or click observe again to add instance
7) See the list of domains
8) Click on start
9) Fill a few response and save
10) Click on the 'Not Applicable' button for the same domain</t>
  </si>
  <si>
    <t>User can mark an observation as 'Not applicable' even if they start the form</t>
  </si>
  <si>
    <t>To verify when user clicks on the "Not Applicable" button a pop-up window appears for adding the remarks and confirming</t>
  </si>
  <si>
    <t>The pop-up window opens up with following message 
'Not Applicable
Please add your remarks here before marking the Domain Not Applicable'
with a section to add remarks</t>
  </si>
  <si>
    <t>To verify the user can see X mark to close the Not applicable pop-up on the top-right corner</t>
  </si>
  <si>
    <t>1) Open sunbird Portal
2) Login with credentials
3) Click 'Observations' tab.
4) Select any observation with rubric
5) Select Entity
6) Select an existing instance or click observe again to add instance
7) See the list of domains
8) Click on the 'Not Applicable' button
9) Click on X mark on the top-right corner</t>
  </si>
  <si>
    <t>User can see X mark to close the pop-up on the top-right corner</t>
  </si>
  <si>
    <t>To verify the user can close the Not applicable pop-up when they click on the X button</t>
  </si>
  <si>
    <t>1) Open sunbird Portal
2) Login with credentials
3) Click 'Observations' tab.
4) Select any observation with rubric
5) Select Entity
6) Select an existing instance or click observe again to add instance
7) See the list of domains
8) Click on the 'Not Applicable' button
9) Click on X mark on the top-left corner</t>
  </si>
  <si>
    <t>User can close the pop-up when they click on the X button</t>
  </si>
  <si>
    <t>To verify user can see Go Back and Save button on the Not applicable pop-up</t>
  </si>
  <si>
    <t>1) Open sunbird Portal
2) Login with credentials
3) Click 'Observations' tab.
4) Select any observation with rubric
5) Select Entity
6) Select an existing instance or click observe again to add instance
7) See the list of domains
8) Click on the 'Not Applicable' button
9) See the Go back and Save button</t>
  </si>
  <si>
    <t>User can see Go Back and Save button on the pop-up</t>
  </si>
  <si>
    <t>To verify that the Not applicable pop-up closes when user clicks on "Go Back" button</t>
  </si>
  <si>
    <t>1) Open sunbird Portal
2) Login with credentials
3) Click 'Observations' tab.
4) Select any observation with rubric
5) Select Entity
6) Select an existing instance or click observe again to add instance
7) See the list of domains
8) Click on the 'Not Applicable' button
9) Click on the Go Back button</t>
  </si>
  <si>
    <t>The pop-up closes when user clicks on "Go Back" button</t>
  </si>
  <si>
    <t>To verify that the Not applicable pop-up closes when the user clicks "Save" button and the domain is marked Not applicable</t>
  </si>
  <si>
    <t>1) Open sunbird Portal
2) Login with credentials
3) Click 'Observations' tab.
4) Select any observation with rubric
5) Select Entity
6) Select an existing instance or click observe again to add instance
7) See the list of domains
8) Click on the 'Not Applicable' button
9) Click on the Save button</t>
  </si>
  <si>
    <t>The pop-up closes when the user clicks "Save" button. The Domain status is changed to Not applicable.</t>
  </si>
  <si>
    <t>To verify if users click on “Save” on not applicable pop-up, the “Start” button will be disabled</t>
  </si>
  <si>
    <t xml:space="preserve">1) Open sunbird Portal
2) Login with credentials
3) Click 'Observations' tab.
4) Select any observation with rubric
5) Select Entity
6) Select an existing instance or click observe again to add instance
7) See the list of domains
</t>
  </si>
  <si>
    <t>After marking the Domain as not applicable, the start button for the domain is greyed out</t>
  </si>
  <si>
    <t>To verify the Domain status changes to “Not Applicable” after clicking save on the not applicable pop-up</t>
  </si>
  <si>
    <t>The Domain status changes to “Not Applicable”</t>
  </si>
  <si>
    <t>To verify user gets pop-up with following message when user clicks on 'Not Applicable' again:
Already marked as Not applicable.
This Domain has been already marked as Not applicable.</t>
  </si>
  <si>
    <t>1) Open sunbird Portal
2) Login with credentials
3) Click 'Observations' tab.
4) Select any observation with rubric
5) Select Entity
6) Select an existing instance or click observe again to add instance
7) See the list of domains
8) Click on the Not Applicable button on Domain already marked</t>
  </si>
  <si>
    <t>User gets pop-up with following message when user clicks on 'Not Applicable' again:
Already marked as Not applicable.
This Domain has been already marked as Not applicable.</t>
  </si>
  <si>
    <t>To verify user sees X mark and 'Go Back' button on the pop-up</t>
  </si>
  <si>
    <t>User sees X mark and 'Go Back' button on the pop-up</t>
  </si>
  <si>
    <t>To verify the pop-up closes when the user clicks on the X button</t>
  </si>
  <si>
    <t>1) Open sunbird Portal
2) Login with credentials
3) Click 'Observations' tab.
4) Select any observation with rubric
5) Select Entity
6) Select an existing instance or click observe again to add instance
7) See the list of domains
8) Click on the Not Applicable button on Domain already marked
9) Click on the X button</t>
  </si>
  <si>
    <t>The pop-up closes when the user clicks on the X button</t>
  </si>
  <si>
    <t>To verify the pop-up closes when the user clicks on the "Go Back" button</t>
  </si>
  <si>
    <t>1) Open sunbird Portal
2) Login with credentials
3) Click 'Observations' tab.
4) Select any observation with rubric
5) Select Entity
6) Select an existing instance or click observe again to add instance
7) See the list of domains
8) Click on the Not Applicable button on Domain already marked
9) Click on the Go Back button</t>
  </si>
  <si>
    <t>The pop-up closes when the user clicks on the "Go Back" button</t>
  </si>
  <si>
    <t>To verify user wouldn't get option to mark a domain Not applicable, if the domain status is submitted</t>
  </si>
  <si>
    <t>1) Open sunbird Portal
2) Login with credentials
3) Click 'Observations' tab.
4) Select any observation with rubric
5) Select Entity
6) Select an existing instance or click observe again to add instance
7) Click Start for any domain
8) Fill all the mandatory question responses
9) Submit the form
10) Come to the same domain</t>
  </si>
  <si>
    <t>For the domain with submitted status only View button comes up. The not applicable button is not present.</t>
  </si>
  <si>
    <t>unAvailabilityOfNotApplicableButton_REG</t>
  </si>
  <si>
    <t>SB-25922</t>
  </si>
  <si>
    <t>- User is a  HT &amp; Official  
- Observation is assigned for the user preferences
- Observation has a matrix question</t>
  </si>
  <si>
    <t>To verify that an instance in matrix question is blue colour by default</t>
  </si>
  <si>
    <t>1) Open sunbird Portal
2) Login with credentials
3) Click 'Observations' tab.
4) Select any observation
5) Select Entity
6) Start observation
7) Come to the matrix question
8) See the instance colour</t>
  </si>
  <si>
    <t>The colour of instance font is blue by default</t>
  </si>
  <si>
    <t>To verify that an instance of matrix question which is complete should show up in green</t>
  </si>
  <si>
    <t>1) Open sunbird Portal
2) Login with credentials
3) Click 'Observations' tab.
4) Select any observation
5) Select Entity
6) Start observation
7) Come to the matrix question
8) Click to open an instance
9) Fill all mandatory questions in the pop up window
10) Click Save</t>
  </si>
  <si>
    <t>The colour of instance font changes to green</t>
  </si>
  <si>
    <t>To verify that an instance of matrix question remains blue if it is not completed</t>
  </si>
  <si>
    <t>1) Open sunbird Portal
2) Login with credentials
3) Click 'Observations' tab.
4) Select any observation
5) Select Entity
6) Start observation
7) Come to the matrix question
8) Click to open an instance
9) Fill few questions in the pop up window
10) Click Save</t>
  </si>
  <si>
    <t>If all mandatory question are not filled the colour of the instance remains blue</t>
  </si>
  <si>
    <t>SB-25912</t>
  </si>
  <si>
    <t xml:space="preserve">- Observation with rubric is selected
- User is on the question page of the observation. </t>
  </si>
  <si>
    <t>To verify questions come under appropriate section names where section names appear as heading on the question page.</t>
  </si>
  <si>
    <t>1. Open sunbird Portal
2. Click 'Observations' tab.
3. Select any observation from the list.
4. Select entity to observe 
5. Click on drop down button on observation instance tile  
6. Click 'Start' for any of the domain
7. Observe Questions page opens.</t>
  </si>
  <si>
    <t xml:space="preserve">Section names to appear as heading on questions page for each section.
</t>
  </si>
  <si>
    <t>To verify user is able to select the section from list,user should be taken to selected section of the page.</t>
  </si>
  <si>
    <t>1. Open sunbird Portal
2. Click 'Observations' tab.
3. Select any observation from the list.
4. Select entity to observe 
5. Click on drop down button on observation instance tile  
6. Click 'Start' for any of the domain
7. Observe Questions page opens
8. Select section from left side of page.</t>
  </si>
  <si>
    <t>User should be taken to selected section page.</t>
  </si>
  <si>
    <t>To verify section name is highlighted on selecting the particular section name.</t>
  </si>
  <si>
    <t>- Section name gets highlighted on selecting a particular section 
- The page moves to a particular section when section gets selected.</t>
  </si>
  <si>
    <t>To verify user is able to see all the section names when user scrolls the section menu .</t>
  </si>
  <si>
    <t>1. Open sunbird Portal
2. Click 'Observations' tab.
3. Select any observation from the list.
4. Select entity to observe 
5. Click on drop down button on observation instance tile  
6. Click 'Start' for any of the domain
7. Observe Questions page opens
8. Scroll the section menu.</t>
  </si>
  <si>
    <t>- User is able to scroll the section menu. 
- User is able to see the list of section names.</t>
  </si>
  <si>
    <t>To verify when user scrolls the question page,  the section names also float when the scroll happens.</t>
  </si>
  <si>
    <t>1. On Portal, select 'Observations' tab.
2. Select any observation from the list.
3. Select entity to observe 
4. Click on drop down button on observation instance tile  
5. Click 'Start' for any of the domain
6. Observe Questions page opens
7. Scroll the questions page.</t>
  </si>
  <si>
    <t>User sees that when questions are scrolled, section names appear as floating.</t>
  </si>
  <si>
    <t>To verify user is able to navigate to previous page by clicking on back button.</t>
  </si>
  <si>
    <t>1. On Portal, select 'Observations' tab.
2. Select any observation from the list.
3. Select entity to observe 
4. Click on drop down button on observation instance tile  
5. Click 'Start' for any of the domain
6. Observe Questions page opens
7. Scroll the questions page.
8. Click on 'back' button</t>
  </si>
  <si>
    <t>When user clicks on back button, user should navigate to Observation Details page.</t>
  </si>
  <si>
    <t>observationDetailsBack_REG</t>
  </si>
  <si>
    <t xml:space="preserve">To verify the user can always see the 'Save' &amp; 'Submit' buttons, where 'submit' button remains disabled until all mandatory questions are filled
</t>
  </si>
  <si>
    <t>1. On Portal, select 'Observations' tab.
2. Select any observation from the list.
3. Select entity to observe 
4. Click on drop down button on observation instance tile  
5. Click 'Start' for any of the domain
6. Observe Questions page opens.</t>
  </si>
  <si>
    <t>- 'Save' &amp; ' Submit' buttons appear to be fixed even when user scrolls the question page.
- 'Submit' remains disabled until all mandatory questions are filled.
- 'Submit' button should enable after the questions have been filled with responses.</t>
  </si>
  <si>
    <t>SB-25525</t>
  </si>
  <si>
    <t>-User should have selected State level observation</t>
  </si>
  <si>
    <t>To verify, when user clicks on Add State, user should see the below message on the screen
"No data Found"</t>
  </si>
  <si>
    <t>1. Login to the sunbird portal
2. Open Observation tile
3. Select an State level observation
4. Click on Add entity
5. Observe</t>
  </si>
  <si>
    <t>User should see the message accordingly on the screen</t>
  </si>
  <si>
    <t>addStateEntity_REG</t>
  </si>
  <si>
    <t>SB-29141</t>
  </si>
  <si>
    <t>-User should have added Response hint bulb in the observation creation</t>
  </si>
  <si>
    <t>To Verify, user should see response hints bulb icon, when user scrolls to particular question where response hints are added</t>
  </si>
  <si>
    <t>1. Login to the Portal
2. Select observation tile
3. Select any observation from list
4. Add Entity
5. Select the Added Entity
6. Open the observation instance for multiple submission and for single submission open the domains
7. Observe the Question screen 
8. Scroll for questions which have response hint</t>
  </si>
  <si>
    <t xml:space="preserve">User should be able to view the response hints defined when user scrolls to those particular questions. </t>
  </si>
  <si>
    <t>QuestionHint_REG</t>
  </si>
  <si>
    <t>To verify, clicking on response hints bulb user should see the hint for the response provided by the creator</t>
  </si>
  <si>
    <t>User should be able to click on the the response hints bulbs
User should see proper hint by clicking on Bulb icon</t>
  </si>
  <si>
    <t>SB-30230</t>
  </si>
  <si>
    <t>At Least one observation is available</t>
  </si>
  <si>
    <t>Verify that "add" button text is renamed to "Add Remarks" in all the form pages</t>
  </si>
  <si>
    <t>1. Open the application
2. Login with valid credentials
3. Go to observation tab.
4. Open a observation -&gt; start filling the observation.
5. Verify that "add" button text is renamed to "Add Remarks" in all the form pages</t>
  </si>
  <si>
    <t>Add remarks button text should be displayed in all the observation forms</t>
  </si>
  <si>
    <t>SB-30292</t>
  </si>
  <si>
    <t>-Atleast one observation is available
-Creator has made 'hint' option available for at least one question &amp; one answer in the form</t>
  </si>
  <si>
    <t>Verify that the user is displayed with a pop-up when user clicks on the hint icon on the questions in the observation form</t>
  </si>
  <si>
    <t>1. Open the application
2. Login with valid credentials
3. Go to observation tab.
4. Open a observation -&gt; start filling the observation.
5. Click on the "hint" option in the question.
6. Verify that the hint is displayed in a popup.</t>
  </si>
  <si>
    <t>The hint should be displayed in a pop-up when the user clicks on the hint option in the question</t>
  </si>
  <si>
    <t>Verify that the user is taken back to the observation form when clicked on the close button on the hint pop-up</t>
  </si>
  <si>
    <t>1. Open the application
2. Login with valid credentials
3. Go to observation tab.
4. Open a observation -&gt; start filling the observation.
5. Click on the "hint" option in the question.
6. Verify that the hint is displayed in a popup.
7. Now click on the close icon.
8. Verify that the hint popup gets closed and the user is displayed with the observation form</t>
  </si>
  <si>
    <t>The user should be displayed with the observation form again once heandshe closes the hint pop-up</t>
  </si>
  <si>
    <t>Verify that the user is displayed with a pop-up when user clicks on the hint icon on the answer options in the observation form</t>
  </si>
  <si>
    <t>1. Open the application
2. Login with valid credentials
3. Go to observation tab.
4. Open a observation -&gt; start filling the observation.
5. Click on the "hint" option in the answer option.
6. Verify that the hint is displayed in a popup.</t>
  </si>
  <si>
    <t>The hint should be displayed in a pop-up when the user clicks on the hint icon in the answer options</t>
  </si>
  <si>
    <t>Verify that the when the user clicks on browser back button, then the hint popup gets closed</t>
  </si>
  <si>
    <t>1. Open the application
2. Login with valid credentials
3. Go to observation tab.
4. Open a observation -&gt; start filling the observation.
5. Click on the "hint" option in the question.
6. Verify that the hint is displayed in a popup.
7. Now click on browser back button.
8. Verify that the hint popup gets closed when the user clicks on the browser back button.</t>
  </si>
  <si>
    <t>Either the hint should get closed when the user navigates to another screen and close option should work</t>
  </si>
  <si>
    <t>SB-30295</t>
  </si>
  <si>
    <t>Verify that the user is able to click on the answer text response to mark the answer in a radio option question</t>
  </si>
  <si>
    <t>1. Open the application
2. Login with valid credentials
3. Go to observation tab.
4. Open a observation -&gt; start filling the observation.
5. Verify that in a radio button option question, the user is able to click on the answer text and response to choose the answer.</t>
  </si>
  <si>
    <t>The radio option should get selected when the user clicks on the answer text and response.
Existing functionality : Clicking on the radio button also should work as expected'</t>
  </si>
  <si>
    <t>Verify that the user is displayed with a pop-up when heandshe clicks on the hint icon on the questions in the observation form</t>
  </si>
  <si>
    <t>Verify that the user is displayed with a pop-up when heandshe clicks on the hint icon on the answer options in the observation form</t>
  </si>
  <si>
    <t>Verify that the user is taken back to the observation form when clicked on the close button on the hint pop-up in the answer option</t>
  </si>
  <si>
    <t>1.Login to sunbird portal
2.Click on observation tab
3.Open any observation
4.Add entity
5.Click on 3 dots
6.Give lengthy name
7.Observe</t>
  </si>
  <si>
    <t>RRHE-39</t>
  </si>
  <si>
    <t>- Report has big number charts
- Report viewer rights</t>
  </si>
  <si>
    <t>To verify big numbers for Survey consumption report</t>
  </si>
  <si>
    <t>1.Login to portal with Admin credentials
2.Click on Admin Dashboard
3.Search for Survey consumption report
4.Select the Survey consumption report
5.Select the parameter
6.Observe</t>
  </si>
  <si>
    <t>-User should able to see updated numbers of "No. of surveys in started status currently"</t>
  </si>
  <si>
    <t>-User should able to see updated numbers of "No. of surveys submitted till date"</t>
  </si>
  <si>
    <t>To verify CSV download happening or not for Survey consumption report</t>
  </si>
  <si>
    <t>1.Login to portal with Admin credentials
2.Click on Admin Dashboard
3.Search for Survey consumption report
4.Select the Survey consumption report
5.Select the filter
6.Download the CSV
7.Observe</t>
  </si>
  <si>
    <t>-User should able to download the CSV report of Survey consumption report</t>
  </si>
  <si>
    <t xml:space="preserve">
- Report has big number charts
- Report viewer rights
- User should select filters</t>
  </si>
  <si>
    <t>To verify filters are applicable to big number charts for Survey consumption report</t>
  </si>
  <si>
    <t>1.Login to portal with Admin credentials
2.Click on Admin Dashboard
3.Search for Survey consumption report
4.Select the Survey consumption report
5.Select the parameter
6.Select filter one by one
7.Observe</t>
  </si>
  <si>
    <t>-User should able to add/change/reset filters and data should be shown accordingly of Survey consumption report</t>
  </si>
  <si>
    <t>RRHE-40</t>
  </si>
  <si>
    <t>To verify big numbers is coming accordingly for Unique user improvement project report</t>
  </si>
  <si>
    <t>1.Login to portal with Admin credentials
2.Click on Admin Dashboard
3.Search for Unique user improvement project report
4.Select the Unique user improvement project report
5.Select the parameter
6.Observe</t>
  </si>
  <si>
    <r>
      <rPr>
        <rFont val="Arial"/>
        <color theme="1"/>
      </rPr>
      <t xml:space="preserve">-User should able to see updated numbers of 
</t>
    </r>
    <r>
      <rPr>
        <rFont val="Arial"/>
        <b/>
        <color theme="1"/>
      </rPr>
      <t>"No. of unique users consuming the projects"</t>
    </r>
    <r>
      <rPr>
        <rFont val="Arial"/>
        <color theme="1"/>
      </rPr>
      <t xml:space="preserve"> 
</t>
    </r>
    <r>
      <rPr>
        <rFont val="Arial"/>
        <b/>
        <color theme="1"/>
      </rPr>
      <t>"No. of unique users started the project"</t>
    </r>
    <r>
      <rPr>
        <rFont val="Arial"/>
        <color theme="1"/>
      </rPr>
      <t xml:space="preserve"> 
"</t>
    </r>
    <r>
      <rPr>
        <rFont val="Arial"/>
        <b/>
        <color theme="1"/>
      </rPr>
      <t>No. of unique users in progress the project" 
"No. of unique users submitted the project" 
"No. of unique assigned projects on the platform"</t>
    </r>
  </si>
  <si>
    <t>To verify big numbers is coming accordingly for Unique user observation report</t>
  </si>
  <si>
    <t>1.Login to portal with Admin credentials
2.Click on Admin Dashboard
3.Search for Unique user observation report
4.Select the Unique user observation report
5.Select the parameter
6.Observe</t>
  </si>
  <si>
    <r>
      <rPr>
        <rFont val="Arial"/>
        <color theme="1"/>
      </rPr>
      <t xml:space="preserve">-User should able to see updated numbers of 
</t>
    </r>
    <r>
      <rPr>
        <rFont val="Arial"/>
        <b/>
        <color theme="1"/>
      </rPr>
      <t>"No. of unique users consuming the observations ( with and without rubric)"
 "No. of unique users started the observations ( with and without rubric)"
 "No. of unique users submitted the observations ( with and without rubric)" 
"No. of unique observations ( with and without rubric) rolled out on the platform"</t>
    </r>
    <r>
      <rPr>
        <rFont val="Arial"/>
        <color theme="1"/>
      </rPr>
      <t xml:space="preserve"> </t>
    </r>
  </si>
  <si>
    <t>To verify CSV is downloading or not for Unique user improvement project report</t>
  </si>
  <si>
    <t>1.Login to portal with Admin credentials
2.Click on Admin Dashboard
3.Search for Unique user improvement project report
4.Select the Unique user improvement project report
5.Select the parameter
6.Click on Download data CSV
7.Observe</t>
  </si>
  <si>
    <t>-User should able to download the CSV report of Unique user improvement project report</t>
  </si>
  <si>
    <t>To verify CSV is downloading or not for Unique user observation report</t>
  </si>
  <si>
    <t>-User should able to download the CSV report of Unique user observation report</t>
  </si>
  <si>
    <t>To verify filters are applicable to big number charts for Unique user improvement project report</t>
  </si>
  <si>
    <t>1.Login to portal with Admin credentials
2.Click on Admin Dashboard
3.Search for Unique user improvement project report
4.Select the Unique user improvement project report
5.Select the parameter
6.Select filter one by one
7.Observe</t>
  </si>
  <si>
    <t>-User should able to add/change/reset filters and data should be shown accordingly</t>
  </si>
  <si>
    <t>To verify filters are applicable to big number charts for Unique user observation report</t>
  </si>
  <si>
    <t>ED-419</t>
  </si>
  <si>
    <t xml:space="preserve">
- User should not have joined the program
- program / observation is mapped after the PII feature is rolled out</t>
  </si>
  <si>
    <t>Verify the user is able to view the 'Join Program' button on observation details page</t>
  </si>
  <si>
    <t xml:space="preserve">1. Open  portal
2. Click on Observation tab
3. Open any observation </t>
  </si>
  <si>
    <t>- User should be able to view the 'Join Program' button on the observation details page
-Join program button should be seen next to the observation name 
-Join program button should be in Green color and should reside inside yellow bar</t>
  </si>
  <si>
    <t>joinProgramAndVerifyingPIIpopupFromObservationTab</t>
  </si>
  <si>
    <t xml:space="preserve">To verify, When user clicks on Join program button in the observation details page, user should see PII consent pop up </t>
  </si>
  <si>
    <t>1. Open  portal
2. Click on Observation tab
3. Open observation 
4. Click on Join program button</t>
  </si>
  <si>
    <t>Scenario - 1
1. Open  portal
2. Click on Observation tab
3. Open observation 
4. Click on Join program button
Scenario - 2
1. Open  portal
2. Click on Observation tab
3. Click on any observation
4. Observation detail page will appear
5. Click on Add {entity} button/Start button/Observe again button
6. Click on Join program button on the Join program popup</t>
  </si>
  <si>
    <t xml:space="preserve">- User should be able to view the below contents:
Heading :'Consent to share details'
&gt; User name
&gt; State
&gt; UserID
&gt; District
&gt; Block
&gt; School ID
&gt; School name
&gt; Mobile No
&gt; Email ID
&gt; External ID
&gt; Info icon with message "You can edit these details from your profile page"
&gt; PII popup is displayed with message and checkbox that the user has to check : 
"I consent to share my details with the administrators of this program. All program administrators are bound by the privacy policy and  Terms in their use of my data. with a "privacy policy" hyperlink
&gt; User should be able to view the 2 buttons:
1. Do not share
2. Share </t>
  </si>
  <si>
    <t xml:space="preserve">
- User should have joined the program
- program / observation is mapped after the PII feature is rolled out</t>
  </si>
  <si>
    <t>1. Open  portal
2. Click on Observation tab
3. Open observation 
4. Click on Join program button
5. Do not check the check box in the PII popup
6. Click on Do not share button</t>
  </si>
  <si>
    <t>-PII pop up should get disappear
-User should see toast message as mentioned below
“You have successfully joined this program"
-Toast message should appear for 5 seconds on the page
-User should stay back on the same page (Observation details page)
-User can access the observation</t>
  </si>
  <si>
    <t xml:space="preserve">
- User should have joined the program
- User has partially filled observation form or User has submitted the observation form
- program / observation is mapped after the PII feature is rolled out</t>
  </si>
  <si>
    <t>1. Open  portal
2. Click on Observation tab
3. Open observation 
4. Click on Join program button
5. Do not check the check box in the PII popup
6. Click on Do not share button
7. Login to the portal as PM
8. Select program and request for report
9. Check the csv report</t>
  </si>
  <si>
    <t xml:space="preserve">1. Open  portal
2. Click on Observation tab
3. Open observation 
4. Click on Join program button
5. Check the check box in the PII popup
</t>
  </si>
  <si>
    <t>1. Open  portal
2. Click on Observation tab
3. Open observation 
4. Click on Join program button
5. Check the check box in the PII popup
6. Click on Share button</t>
  </si>
  <si>
    <t xml:space="preserve">To verify, User has given consent to share the details of the PII data should show in CSV reports / Program managers </t>
  </si>
  <si>
    <t>1. Open  portal
2. Click on Observation tab
3. Open observation 
4. Click on Join program button
5. Do not check the check box in the PII popup
6. Click on Do not share button
7. Login to the . portal as PM
8. Select program and request for report
9. Check the csv report</t>
  </si>
  <si>
    <t>Their PII data for the program will become available to the Program Managers in the program dashboard after csv reports has been generated</t>
  </si>
  <si>
    <t xml:space="preserve">
- User should have not joined the program
- program / observation is mapped after the PII feature is rolled out</t>
  </si>
  <si>
    <t>To verify when user clicks on the hyperlink on the PII popup then user should see Terms and policy popup</t>
  </si>
  <si>
    <t>1. Open  portal
2. Click on Observation tab
3. Click on any observation
4. Observation detail page will appear
5. Click on Add {entity} button/Start button/Observe again button
6. Click on Join program button on the Join program pop up
7. Click on the hyper link 'Privacy policy &amp; . terms'</t>
  </si>
  <si>
    <t>user should get Terms &amp; policies pop up</t>
  </si>
  <si>
    <t>piiTermsAndPolicyPopup_REG</t>
  </si>
  <si>
    <t>Verify if user checks the checkbox on Terms and Policies page ,Continue button gets highlighted and enabled</t>
  </si>
  <si>
    <t>1. Open  portal
2. Click on Observation tile
3. Click on any observation
4. Observation detail page will appear
5. Click on Add entity button/Start button/Observe again button
6. Click on 'Join program' button
7. PII pop up will appear
8. Click on ' Privacy Policy and  Terms' hyperlink 
9. Terms and Policies pop up will appear
10. Check the checkbox</t>
  </si>
  <si>
    <t xml:space="preserve">-User should be able to view the terms and policies page when user clicks on the "Privacy Policy and  Terms" hyperlink  ,Continue button should get highlighted in blue and enabled
</t>
  </si>
  <si>
    <t xml:space="preserve">
- User should not have joined the program
- program is mapped after the PII feature is rolled out</t>
  </si>
  <si>
    <t>To verify, when user clicks on Add {entity} button / Observe again / Start button then Join program pop up should show up with a text message in it.</t>
  </si>
  <si>
    <t>1. Open  portal
2. Click on Observation tab
3. Click on any observation
4. Observation detail page will appear
5. Click on Add {entity} button/Start button/Observe again button</t>
  </si>
  <si>
    <t>- Join program pop up should appear on the screen
Join program pop up should contain as mentioned below
- Pop up heading- Join program
- Body text'- 'Please join &lt;program name&gt; program to view and access this observation
- 'Join program' button should be enabled in blue color
- close (x) icon to be seen on the pop up</t>
  </si>
  <si>
    <t>joinProgramCloseIcon_REG</t>
  </si>
  <si>
    <t>To verify, When user click on close (x) icon user should stay back on the same page</t>
  </si>
  <si>
    <t>1. Open  portal
2. Click on Observation tab
3. Click on any observation
4. Observation detail page will appear
5. Click on Add {entity} button/Start button/Observe again button
6. Click on close 'x' icon on the pop up</t>
  </si>
  <si>
    <t>User should stay back on the same page (Observation details page)</t>
  </si>
  <si>
    <t>To verify, when user is accessing the observation for the 2nd, 3nd time and so on then user should see Join program pop up</t>
  </si>
  <si>
    <t>User must get Join program pop up</t>
  </si>
  <si>
    <t xml:space="preserve">To verify, When user clicks on Join program button on the Join program popup then user should see PII consent pop up </t>
  </si>
  <si>
    <t>1. Open  portal
2. Click on Observation tab
3. Click on any observation
4. Observation detail page will appear
5. Click on Add {entity} button/Start button/Observe again button
6. Click on Join program button on the Join program pop up</t>
  </si>
  <si>
    <t>-Join program pop up should get disappear
-PII pop up will appear with Do not share &amp; Share button</t>
  </si>
  <si>
    <t>1. Open  portal
2. Click on Observation tab
3. Click on any observation
4. Observation detail page will appear
5. Click on Add {entity} button/Start button/Observe again button
6. Click on Join program button on the Join program pop up
7. Do not check the check box &amp; click on Do not share button on the PII popup</t>
  </si>
  <si>
    <t>1. Open  portal
2. Click on Observation tab
3. Click on any observation
4. Observation detail page will appear
5. Click on Add {entity} button/Start button/Observe again button
6. Click on Join program button on the Join program pop up
7. check the checkbox &amp; click share button on the PII popup</t>
  </si>
  <si>
    <t>To verify once users check the checkbox and clicks on the Continue button, user should stay back on the PII consent pop up</t>
  </si>
  <si>
    <t>1. Open  portal
2. Click on Observation tile
3. Click on any observation
4. Observation detail page will appear
5. Click on Add entity button/Start button/Observe again button
6. Click on 'Join program' button
7. PII pop up will appear
8. Click on ' Privacy Policy and  Terms' hyperlink 
9. Terms and Policies pop up will appear
10. Check the checkbox
11. Click on Continue button</t>
  </si>
  <si>
    <t xml:space="preserve">User should stay back on the PII consent pop up </t>
  </si>
  <si>
    <t xml:space="preserve">
- User should have joined the program
- User may or may not provided the consent
- program / observation is mapped after the PII feature is rolled out</t>
  </si>
  <si>
    <t>To verify, once user click on Do not share / share button on the PII, user should be able to access the observation</t>
  </si>
  <si>
    <t>1. Open  portal
2. Click on Observation tab
3. Click on any observation
4. Observation detail page will appear
5. Click on Add {entity} button/Start button/Observe again button
6. Click on Join program button on the Join program pop up
7. check the checkbox &amp; click share button on the PII popup or do not check the checkbox &amp; click on Do not share button
1. Open  portal
2. Click on Observation tab
3. Open observation 
4. Click on Join program button
5. Check the check box in the PII popup
6. Click on Share button
1. Open  portal
2. Click on Observation tab
3. Open observation 
4. Click on Join program button
5. Do not Check the check box in the PII popup
6. Click on Do not share button</t>
  </si>
  <si>
    <t>User should be able to access the observation
QA needs to check all the scenarios as mentioned in the steps</t>
  </si>
  <si>
    <t>To verify, when user comes to the Observation details page (For 1st time, 2nd time and so on) then the Join program pop up &amp; PII pop up should NOT show up</t>
  </si>
  <si>
    <t xml:space="preserve">1. Open  portal
2. Click on Observation tab
3. Click on any observation
4. Observation detail page will appear
5. Click on Add {entity} button/Start button/Observe again button
6. Click on Join program button on the Join program pop up
7. check the checkbox &amp; click share button on the PII popup or do not check the checkbox &amp; click on Do not share button
8. Click on back button &amp; go back to Home page 
9. Come to the Observation tab and open the same observation
</t>
  </si>
  <si>
    <t>-User should be able to continue to access the observation
-User should NOT see Join program popup
-User should NOT see PII consent popup</t>
  </si>
  <si>
    <t>consumeObservationAftergivingconsent</t>
  </si>
  <si>
    <t xml:space="preserve">
- User should have joined the program
- User is ON PII consent &amp; User has NOT provided the consent
- program / observation is mapped after the PII feature is rolled out</t>
  </si>
  <si>
    <t>To verify, when user close the browser or refresh the browser user clicks on Browser back button then upon accessing the same observation again then PII consent pop up should appear</t>
  </si>
  <si>
    <t>1. Open  portal
2. Click on Observation tab
3. Click on any observation
4. Observation detail page will appear
5. Click on Add {entity} button/Start button/Observe again button
6. Click on Join program button on the Join program pop up
7. Close the browser / click on browser back button
8. Again click on Observation tab and open the same observation</t>
  </si>
  <si>
    <t>-Join program pop up should  NOT show up
-PII consent pop up should come up
NOTE - without providing the consent user should NOT be able to access the observation</t>
  </si>
  <si>
    <t>-Program / observation is rolled out before PII functionality launch</t>
  </si>
  <si>
    <t>To verify, user should be able to open the Observations directly.</t>
  </si>
  <si>
    <t xml:space="preserve">1. Open  portal
2. Click on Observation tab
3. Open observation which is rolled out before PII
4. access the observation
</t>
  </si>
  <si>
    <r>
      <rPr>
        <rFont val="Arial"/>
        <color theme="1"/>
      </rPr>
      <t xml:space="preserve">-User should </t>
    </r>
    <r>
      <rPr>
        <rFont val="Arial"/>
        <b/>
        <color theme="1"/>
      </rPr>
      <t>NOT see Join program button</t>
    </r>
    <r>
      <rPr>
        <rFont val="Arial"/>
        <color theme="1"/>
      </rPr>
      <t xml:space="preserve"> next to the observation name
-user should</t>
    </r>
    <r>
      <rPr>
        <rFont val="Arial"/>
        <b/>
        <color theme="1"/>
      </rPr>
      <t xml:space="preserve"> NOT get Join program pop up &amp; PII pop up</t>
    </r>
    <r>
      <rPr>
        <rFont val="Arial"/>
        <color theme="1"/>
      </rPr>
      <t xml:space="preserve">
-User can directly access the observation when accessing resources mapped to </t>
    </r>
    <r>
      <rPr>
        <rFont val="Arial"/>
        <b/>
        <color theme="1"/>
      </rPr>
      <t>old programs.</t>
    </r>
  </si>
  <si>
    <t>1. Open  portal as Teacher
2. Click on Home tab and scroll down
3. Click on Observation tab under browse other categories section
4. Open observation</t>
  </si>
  <si>
    <t>teacherLoginJoinProgramAndVerifyingPIIpopupFromObservationTab</t>
  </si>
  <si>
    <t>To verify, PII pop up should contain text fields accordingly</t>
  </si>
  <si>
    <t>Scenario - 1
1. Open  portal as Teacher role
2. Click on Observation tab
3. Open observation 
4. Click on Join program button
Scenario - 2
1. Open  portal as Teacher role
2. Click on Observation tab
3. Click on any observation
4. Observation detail page will appear
5. Click on Add {entity} button/Start button/Observe again button
6. Click on Join program button on the Join program popup</t>
  </si>
  <si>
    <t xml:space="preserve">- User should be able to view the below fields:
Heading :'Consent to share details'
&gt; User name
&gt; State
&gt; UserID
&gt; District
&gt; Block
&gt; School ID
&gt; School name
&gt; Mobile No
&gt; Email ID
&gt; External ID
&gt; Info icon with message "You can edit these details from your profile page"
&gt; PII popup is displayed with message and checkbox that the user has to check : 
"I consent to share my details with the administrators of this program. All program administrators are bound by the privacy policy and  Terms in their use of my data. with a "privacy policy" hyperlink
&gt; User should be able to view the 2 buttons :
1. Do not share
2. Share 
</t>
  </si>
  <si>
    <t>1. Open  portal as Teacher
2. Click on Home tab and scroll down
3. Click on Observation tab under browse other categories section
4. Open observation
5. Click on Join program button
6. Do not check the check box in the PII popup
7. Click on Do not share button</t>
  </si>
  <si>
    <t xml:space="preserve">To verify, User has NOT given consent to share the details the the data should NOT show in CSV reports / Program managers </t>
  </si>
  <si>
    <t>1. Open  portal
2. Click on Observation tab
3. Open observation 
4. Click on Join program button
5. Check the check box in the PII popup</t>
  </si>
  <si>
    <t>1. Open  portal as Teacher
2. Click on Home tab and scroll down
3. Click on Observation tab under browse other categories section
4. Open observation
5. Click on Join program button
6. Check the check box in the PII popup
7. Click on Share button</t>
  </si>
  <si>
    <t xml:space="preserve">To verify, User has given consent to share the details the the data should show in CSV reports / Program managers </t>
  </si>
  <si>
    <t>To verify, when user clicks on Add {entity} button / Observe again / Start button then Join program pop up should show up with a text message in it</t>
  </si>
  <si>
    <t>1. Open  portal as Teacher
2. Click on Home tab and scroll down
3. Click on Observation tab under browse other categories section
4. Open observation
5. Observation detail page will appear
6. Click on Add {entity} button/Start button/Observe again button</t>
  </si>
  <si>
    <t>joinProgrampopupTeacher_REG</t>
  </si>
  <si>
    <t>1. Open  portal as Teacher
2. Click on Home tab and scroll down
3. Click on Observation tab under browse other categories section
4. Open observation
5. Observation detail page will appear
6. Click on Add {entity} button/Start button/Observe again button
7. Click on close 'x' icon on the pop up</t>
  </si>
  <si>
    <t>1. Open  portal as Teacher
2. Click on Home tab and scroll down
3. Click on Observation tab under browse other categories section
4. Open observation
5. Observation detail page will appear
6. Click on Add {entity} button/Start button/Observe again button
7. Click on Join program button on the Join program pop up</t>
  </si>
  <si>
    <t>1. Open  portal as Teacher
2. Click on Home tab and scroll down
3. Click on Observation tab under browse other categories section
4. Open observation
5. Observation detail page will appear
6. Click on Add {entity} button/Start button/Observe again button
7. Click on Join program button on the Join program pop up
8. Do not check the check box &amp; click on Do not share button on the PII popup</t>
  </si>
  <si>
    <t>1. Open  portal as Teacher
2. Click on Home tab and scroll down
3. Click on Observation tab under browse other categories section
4. Open observation
5. Observation detail page will appear
6. Click on Add {entity} button/Start button/Observe again button
7. Click on Join program button on the Join program pop up
8. check the checkbox &amp; click share button on the PII popup</t>
  </si>
  <si>
    <t>1. Open  portal as Teacher
2. Click on Home tab and scroll down
3. Click on Observation tab under browse other categories section
4. Open observation
5. Observation detail page will appear
6. Click on Add entity button/Start button/Observe again button
7. Click on 'Join program' button
8. PII pop up will appear
9. Click on ' Privacy Policy and  Terms' hyperlink 
10. Terms and Policies pop up will appear
11. Check the checkbox</t>
  </si>
  <si>
    <t>piiTermsAndPolicyPopupTeacher_REG</t>
  </si>
  <si>
    <t>To verify, once user click on Do not share / share button , user should be able to access the observation</t>
  </si>
  <si>
    <t>1. Open  portal as Teacher
2. Click on Home tab and scroll down
3. Click on Observation tab under browse other categories section
4. Open observation
5. Observation detail page will appear
6. Click on Add {entity} button/Start button/Observe again button
7. Click on Join program button on the Join program pop up
8. check the checkbox &amp; click share button on the PII popup or do not check the checkbox &amp; click on Do not share button
1. Open  portal as Teacher
2. Click on Home tab and scroll down
3. Click on Observation tab under browse other categories section
4. Open observation
5. Click on Join program button
6. Check the check box in the PII popup
7. Click on Share button
1. Open  portal as Teacher
2. Click on Home tab and scroll down
3. Click on Observation tab under browse other categories section
4. Open observation 
5. Click on Join program button
6. Do not Check the check box in the PII popup
7. Click on Do not share button</t>
  </si>
  <si>
    <t xml:space="preserve">1. Open  portal as Teacher
2. Click on Home tab and scroll down
3. Click on Observation tab under browse other categories section
4. Open observation
5. Observation detail page will appear
6. Click on Add {entity} button/Start button/Observe again button
7. Click on Join program button on the Join program pop up
8. check the checkbox &amp; click share button on the PII popup or do not check the checkbox &amp; click on Do not share button
9. Click on back button &amp; go back to Home page 
10. Come to the Observation tab and open the same observation
</t>
  </si>
  <si>
    <t>consumeObservationAftergivingconsent_REG</t>
  </si>
  <si>
    <t>To verify, when user close the browser or user clicks on Browser back button then upon accessing the same observation again then PII consent pop up should appear</t>
  </si>
  <si>
    <t>1. Open  portal as Teacher
2. Click on Home tab and scroll down
3. Click on Observation tab under browse other categories section
4. Open observation
5. Observation detail page will appear
6. Click on Add {entity} button/Start button/Observe again button
7. Click on Join program button on the Join program pop up
8. Close the browser / click on browser back button
9. Again click on Observation tab and open the same observation</t>
  </si>
  <si>
    <t>To verify, user should be able to access the Observations directly</t>
  </si>
  <si>
    <t xml:space="preserve">1. Open  portal as Teacher
2. Click on Home tab and scroll down
3. Click on Observation tab under browse other categories section
4. Open observation which is rolled out before PII
5. access the observation
</t>
  </si>
  <si>
    <r>
      <rPr>
        <rFont val="Arial"/>
        <color theme="1"/>
      </rPr>
      <t xml:space="preserve">-User should </t>
    </r>
    <r>
      <rPr>
        <rFont val="Arial"/>
        <b/>
        <color theme="1"/>
      </rPr>
      <t>NOT see Join program button</t>
    </r>
    <r>
      <rPr>
        <rFont val="Arial"/>
        <color theme="1"/>
      </rPr>
      <t xml:space="preserve"> next to the observation name
-user should</t>
    </r>
    <r>
      <rPr>
        <rFont val="Arial"/>
        <b/>
        <color theme="1"/>
      </rPr>
      <t xml:space="preserve"> NOT get Join program pop up &amp; PII pop up</t>
    </r>
    <r>
      <rPr>
        <rFont val="Arial"/>
        <color theme="1"/>
      </rPr>
      <t xml:space="preserve">
-User can directly access the observation when accessing resources mapped to </t>
    </r>
    <r>
      <rPr>
        <rFont val="Arial"/>
        <b/>
        <color theme="1"/>
      </rPr>
      <t>old programs.</t>
    </r>
  </si>
  <si>
    <t>verifyAccessOldObservationsDirectly_REG</t>
  </si>
  <si>
    <t>-User should have Joined program from App
-User should have given PII consent in App</t>
  </si>
  <si>
    <t>Verify user when accessing same observation which is already accessed in app , user should not view the join program or pii consent pop-up</t>
  </si>
  <si>
    <t>1. Login to the App as Teacher role
2. Click on Observation tile
3. Open observation which has rolled out after PII feature
4. Click on Join program
5. Give the consent
6. Login to the portal with same credentials 
7. Open the same observation</t>
  </si>
  <si>
    <t>User should be able to access the observation 
-User should NOT get Join program pop up &amp; PII consent pop up
QA needs to test viceversa i,e Join program from Portal &amp; accessing the same observation from App</t>
  </si>
  <si>
    <t>Program / observation is mapped before the pii feature roll out i.e., old programs</t>
  </si>
  <si>
    <t>Verify inside the CSV's that the old programs data consent will not be captured on user detail report ( submitted from app or portal )</t>
  </si>
  <si>
    <t xml:space="preserve">1. Login to the Portal as Teacher role
2. Click on Observation tab
3. Click on Observation which is mapped before PII launch
4. Start the observation 
5. Login to the portal as PM 
6. Select the program and request for the user detail report
</t>
  </si>
  <si>
    <t>In CSV, user should NOT see Old programs data</t>
  </si>
  <si>
    <t>SB-24852</t>
  </si>
  <si>
    <r>
      <rPr>
        <rFont val="Arial"/>
        <color theme="1"/>
      </rPr>
      <t>User must have logged in on the role '</t>
    </r>
    <r>
      <rPr>
        <rFont val="Arial"/>
        <b/>
        <color theme="1"/>
      </rPr>
      <t>HT &amp; official'</t>
    </r>
    <r>
      <rPr>
        <rFont val="Arial"/>
        <color theme="1"/>
      </rPr>
      <t xml:space="preserve"> and has selected the subrole.</t>
    </r>
  </si>
  <si>
    <t>To verify user should be able to view 'My Reports' section, along with the list of other sections when clicked on user icon on top right corner of the screen.</t>
  </si>
  <si>
    <t>1) Open sunbird Portal
2) Click on user icon on top right corner</t>
  </si>
  <si>
    <t>User should be able to view 'My Reports' section when clicked on user icon.</t>
  </si>
  <si>
    <t>myReportsSection_REG</t>
  </si>
  <si>
    <t xml:space="preserve">User has selected role like 'Parent', 'Student', 'Teacher' </t>
  </si>
  <si>
    <t>To verify when user selects any other role like 'Parent', 'Student', then user should not be able to view 'My Reports' section when clicked on user icon on top right corner of the screen.</t>
  </si>
  <si>
    <t>User should not be able to view the 'My Reports' section when clicked on user icon.</t>
  </si>
  <si>
    <t>myReportsSectionsNotavailable_REG</t>
  </si>
  <si>
    <t>-Observations are mapped based on the role and location selected.
-Observations have to be submitted.</t>
  </si>
  <si>
    <t>To verify the table consists of 3 columns with following headings:
1) Serial Number
2) Title
3) Latest Submission</t>
  </si>
  <si>
    <t>1) Open sunbird Portal
2) Click on user icon on top right corner
3) Click on 'My Reports'</t>
  </si>
  <si>
    <t>User should be able to view a table with Serial No, Title and Latest Submissions as column headings.</t>
  </si>
  <si>
    <t>reportsTableColumns_REG</t>
  </si>
  <si>
    <t>List of observations have been submitted.</t>
  </si>
  <si>
    <t>To verify user sees names of the observations that were submitted under the column 'title'.</t>
  </si>
  <si>
    <t>The observations that have been submitted, the observation names will need to appear in the table under column 'title'.</t>
  </si>
  <si>
    <t>programAndObservationNameOfSubmittedObservationSection_REG</t>
  </si>
  <si>
    <t>To verify user sees the 'name of the program' under the name of observation in the table.</t>
  </si>
  <si>
    <t xml:space="preserve"> 'Name of Program' should appear under the name of observation in the column 'title'</t>
  </si>
  <si>
    <t>To verify user sees the latest submitted observation appear on top in the table.</t>
  </si>
  <si>
    <t>The latest submitted observation by the user should be seen on the top in the observation listing table. And so on the sorting of the list should be on the basis of submission.</t>
  </si>
  <si>
    <t>- An observation has been submitted.
- Observation was submitted for multiple entities</t>
  </si>
  <si>
    <t>To verify when a user clicks on an observation form from the table, user is redirected to entity listing pop-up screen.</t>
  </si>
  <si>
    <t>1) Open sunbird Portal
2) Click on user icon on top right corner
3) Click on 'My Reports'
4) Select an observation.</t>
  </si>
  <si>
    <t>A Entity listing screen is seen by the user.</t>
  </si>
  <si>
    <t>entityListingPopup_REG</t>
  </si>
  <si>
    <t>To verify user can select an entity from the entity listing page for which the observation was submitted</t>
  </si>
  <si>
    <t>1) Open sunbird Portal
2) Click on user icon on top right corner
3) Click on 'My Reports'
4) Select an observation
5) Select an entity from the list</t>
  </si>
  <si>
    <t>User sees the 'Submit' button enabled after selecting the entity from the entity listing screen.</t>
  </si>
  <si>
    <t>To verify when user clicks on 'Submit' button the user is redirected to reports page.</t>
  </si>
  <si>
    <t>1) Open sunbird Portal
2) Click on user icon on top right corner
3) Click on 'My Reports'
4) Select 'Observation without rubric' form where multiple entities are observed.
5) Select an entity from the list
6) Click on 'Submit' button.</t>
  </si>
  <si>
    <t xml:space="preserve">User is redirected to Reports page </t>
  </si>
  <si>
    <t>- Observations are mapped based on the role and location selected.
- Observation(s) has been submitted.</t>
  </si>
  <si>
    <t>To verify when reports page open user sees the 'Observation Name',  'Last Submission date' and 'Entity Name' on reports.</t>
  </si>
  <si>
    <t>1) Open sunbird Portal
2) Click on user icon on top right corner
3) Click on 'My Reports'
4) Select an observation
5) Select and submit entity, if required
6) Come on the report page</t>
  </si>
  <si>
    <t>Users will see 'Observation Name', 'Last Submission Date' and 'Entity Name'  on the reports page.</t>
  </si>
  <si>
    <t>To verify when users click on dropdown filter 'Select Submission', then user sees list of submissions for the form.</t>
  </si>
  <si>
    <t>1) Open sunbird Portal
2) Click on user icon on top right corner
3) Click on 'My Reports'
4) Select an observation
5) Select and submit entity, if required
6) On Reports page click on 'Select Submission'  dropdown filter.</t>
  </si>
  <si>
    <t xml:space="preserve">User is provided with a list of submissions for the form when user clicks on the dropdown filter. </t>
  </si>
  <si>
    <t>listOfSubmissions_REG</t>
  </si>
  <si>
    <t>- Observations are mapped based on the role and location selected.
-Observation forms have been submitted.</t>
  </si>
  <si>
    <t>To verify user is able to view the report for the submission that was selected from the dropdown filter 'select submission'</t>
  </si>
  <si>
    <t>1) Open sunbird Portal
2) Click on user icon on top right corner
3) Click on 'My Reports'
4) Select an Observation form.
5) Select and submit entity, if required
6) On Reports page click on 'Select Submission' dropdown filter.
7) Select the 'submission' from dropdown list.</t>
  </si>
  <si>
    <t>User is able to view the Observation report. for only the selected submission instance</t>
  </si>
  <si>
    <t>- Observation without rubric form has been submitted by the user</t>
  </si>
  <si>
    <t>To verify on the Observation without rubric reports page user must be able see two tabs -
1) Questions tab (default tab) 
2) Criteria tab</t>
  </si>
  <si>
    <t>1) Open sunbird Portal
2) Click on user icon on top right corner
3) Click on 'My Reports'
4) Select an 'Observation without rubric' form.
5) Select and submit entity, if required</t>
  </si>
  <si>
    <t>On the Reports page user will be able to view 2 tabs - Questions tab &amp; Criteria tab.
User will be on the question tab by default.</t>
  </si>
  <si>
    <t>visitMyReportsAndVerifyFeatures</t>
  </si>
  <si>
    <t>To verify user can see the question wise collated report for observation without rubric</t>
  </si>
  <si>
    <t>1) Open sunbird Portal
2) Click on user icon on top right corner
3) Click on 'My Reports'
4) Select an 'Observation without rubric' form.
5) Select and submit entity, if required
6) Report opens up with question tab selected</t>
  </si>
  <si>
    <t>The collated report of all submissions shows report with chart and visualizations according to the question-type. (Pie chart for single-select/slider, Bar chart for multi select, all responses listed for text/number/date type questions)</t>
  </si>
  <si>
    <t>To verify user can see the criteria wise collated report for observation without rubric</t>
  </si>
  <si>
    <t>1) Open sunbird Portal
2) Click on user icon on top right corner
3) Click on 'My Reports'
4) Select an 'Observation without rubric' form.
5) Select and submit entity, if required
6) Click on criteria tab
7) Report opens up with criteria tab selected</t>
  </si>
  <si>
    <t>The collated report of all submissions shows report classified by the criterias with chart and visualizations according to the question-type. (Pie chart for single-select/slider, Bar chart for multi select, all responses listed for text/number/date type questions)</t>
  </si>
  <si>
    <t>- Observation without rubric forms have been submitted.</t>
  </si>
  <si>
    <t xml:space="preserve">To verify user sees two buttons on the right side of screen below in questions tab. 
1) Filter
2) Export As </t>
  </si>
  <si>
    <t>1) Open sunbird Portal
2) Click on user icon on top right corner
3) Click on 'My Reports'
4) Select a 'Observation without rubric' form.
5) Select and submit entity, if required
6) Report opens up with question tab selected</t>
  </si>
  <si>
    <t>On the Question tab of reports page user must be able to see 'Filter'  &amp; 'Export As' buttons.</t>
  </si>
  <si>
    <t>filtersAndExportsButtonAcrossTabs_REG</t>
  </si>
  <si>
    <t xml:space="preserve">To verify user sees two buttons on the right side of screen below in criteria tab. 
1) Filter
2) Export As </t>
  </si>
  <si>
    <t>1) Open sunbird Portal
2) Click on user icon on top right corner
3) Click on 'My Reports'
4) Select a 'Observation without rubric' form.
5) Select and submit entity, if required
6) Click on criteria tab
7) Report opens up with criteria tab selected</t>
  </si>
  <si>
    <t>On the Criteria tab reports page user must be able to see 'Filter'  &amp; 'Export As' buttons.</t>
  </si>
  <si>
    <t>- Observations are mapped based on the role and location selected.
- Observation without rubric forms have been submitted.</t>
  </si>
  <si>
    <t xml:space="preserve">To verify a pop-up window for selecting the questions appears when user is on question tab and clicks on filter option </t>
  </si>
  <si>
    <t>1) Open sunbird Portal
2) Click on user icon on top right corner
3) Click on 'My Reports'
4) Select a 'Observation without rubric' form.
5) Select and submit entity, if required
6) Report opens up with question tab selected
7) Click on 'Filter' Option</t>
  </si>
  <si>
    <t xml:space="preserve">User sees a pop-up window for filtering questions. </t>
  </si>
  <si>
    <t>filtersPopup_REG</t>
  </si>
  <si>
    <t>To verify user is able to filter the report based on the questions selected.</t>
  </si>
  <si>
    <t>1) Open sunbird Portal
2) Click on user icon on top right corner
3) Click on 'My Reports'
4) Select a 'Observation without rubric' form.
5) Select and submit entity, if required
6) Report opens up with question tab selected
7) Click on 'Filter' Option
8) Select / Multiselect the 'Questions' required for filtering.
9) Click on 'Apply Filter'</t>
  </si>
  <si>
    <t>The filtered report comes up with the selected question only</t>
  </si>
  <si>
    <t>To verify if user clicks on the cross button on the pop-up window of question filter, the user should be redirected back to the reports page.</t>
  </si>
  <si>
    <t>1) Open sunbird Portal
2) Click on user icon on top right corner
3) Click on 'My Reports'
4) Select a 'Observation without rubric' form.
5) Select and submit entity, if required
6) Report opens up with question tab selected
7) Click on 'Filter' Option
8) Click on 'Cross (x)' button on pop-up screen.</t>
  </si>
  <si>
    <t>- The pop-up message is closed.
- User will be able to see the reports page again</t>
  </si>
  <si>
    <t>To verify the user sees the criteria wise report of observation without rubric when Criteria tab is selected.</t>
  </si>
  <si>
    <t>1) Open sunbird Portal
2) Click on user icon on top right corner
3) Click on 'My Reports'
4) Select a 'Observation without rubric' form.
5) Select and submit entity, if required
6) Click on 'Criteria' tab
7) Report opens up with question tab selected</t>
  </si>
  <si>
    <t>User should be able to see the Criteria wise report.</t>
  </si>
  <si>
    <t>To verify a pop-up window for selecting the criteria names appears, when user clicks on 'Filter' option in the criteria tab.</t>
  </si>
  <si>
    <t>1) Open sunbird Portal
2) Click on user icon on top right corner
3) Click on 'My Reports'
4) Select a 'Observation without rubric' form.
5) Select and submit entity, if required
6) Click on 'Criteria' tab
7) Report opens up with question tab selected
8) Click on 'Filter' Option</t>
  </si>
  <si>
    <t xml:space="preserve">User sees a pop-up window for filtering Criteria. </t>
  </si>
  <si>
    <t>To verify user is able to filter the report by criteria</t>
  </si>
  <si>
    <t>1) Open sunbird Portal
2) Click on user icon on top right corner
3) Click on 'My Reports'
4) Select a 'Observation without rubric' form.
5) Select and submit entity, if required
6) Click on 'Criteria' tab
7) Report opens up with question tab selected
8) Click on 'Filter' Option
9) Select / Multiselect the 'Criteria name' required for filtering.
10) Click on 'Submit'</t>
  </si>
  <si>
    <t>The filtered report with for the selected criterias comes up.</t>
  </si>
  <si>
    <t>To verify if user clicks on the cross button on pop-up window on criteria filter, the user should be redirected back to the reports page.</t>
  </si>
  <si>
    <t>1) Open sunbird Portal
2) Click on user icon on top right corner
3) Click on 'My Reports'
4) Select a 'Observation without rubric' form.
5) Select and submit entity, if required
6) Click on 'Criteria' tab
7) Report opens up with question tab selected
8) Click on 'Filter' Option
9) Click on 'Cross (x)' button on pop-up screen.</t>
  </si>
  <si>
    <t>To verify user is able to download the pdf report from question tab via 'Export as' button for observation without rubric</t>
  </si>
  <si>
    <t>1) Open sunbird Portal
2) Click on user icon on top right corner
3) Click on 'My Reports'
4) Select a 'Observation without rubric' form.
5) Select and submit entity, if required
6) Report opens up with question tab selected
7) Click on 'Export As'
8) Click on 'PDF' option under Export As</t>
  </si>
  <si>
    <t>User should be able to download PDF of the report</t>
  </si>
  <si>
    <t>To verify user is able to download the pdf report from criteria tab via 'Export as' button for observation without rubric</t>
  </si>
  <si>
    <t>1) Open sunbird Portal
2) Click on user icon on top right corner
3) Click on 'My Reports'
4) Select a 'Observation without rubric' form.
5) Select and submit entity, if required
6) Click on 'Criteria' tab
7) Report opens up with question tab selected
8) Click on 'Export As'
9) Click on 'PDF' option under Export As.</t>
  </si>
  <si>
    <r>
      <rPr>
        <rFont val="Arial"/>
        <color theme="1"/>
      </rPr>
      <t xml:space="preserve">- Observations are mapped based on the role and location selected.
- </t>
    </r>
    <r>
      <rPr>
        <rFont val="Arial"/>
        <b/>
        <color theme="1"/>
      </rPr>
      <t xml:space="preserve">Observation with rubric </t>
    </r>
    <r>
      <rPr>
        <rFont val="Arial"/>
        <color theme="1"/>
      </rPr>
      <t>forms have been submitted.</t>
    </r>
  </si>
  <si>
    <t>To verify user can see the criteria level chart for each domain in the observation with rubric report</t>
  </si>
  <si>
    <t>1) Open sunbird Portal
2) Click on user icon on top right corner
3) Click on 'My Reports'
4) Select a 'Observation with rubric' form.
5) Select and submit entity, if required
6) Report for observation with rubric opens</t>
  </si>
  <si>
    <t>User is able to view the criteria level chart with each domain listed on the left on the observation with rubric report.</t>
  </si>
  <si>
    <r>
      <rPr>
        <rFont val="Arial"/>
        <color theme="1"/>
      </rPr>
      <t xml:space="preserve">- Observations are mapped based on the role and location selected.
- </t>
    </r>
    <r>
      <rPr>
        <rFont val="Arial"/>
        <b/>
        <color theme="1"/>
      </rPr>
      <t xml:space="preserve">Observation with rubric </t>
    </r>
    <r>
      <rPr>
        <rFont val="Arial"/>
        <color theme="1"/>
      </rPr>
      <t>forms have been submitted.</t>
    </r>
  </si>
  <si>
    <t>To verify user can see the descriptive view of level obtained in each criteria for observation with rubric report</t>
  </si>
  <si>
    <t>1) Open sunbird Portal
2) Click on user icon on top right corner
3) Click on 'My Reports'
4) Select a 'Observation with rubric' form.
5) Select and submit entity, if required
6) Report for observation with rubric opens
7) Scroll down to the descriptive view part</t>
  </si>
  <si>
    <t>User is able to view the descriptive view with level obtained for each criteria for all domains</t>
  </si>
  <si>
    <r>
      <rPr>
        <rFont val="Arial"/>
        <color theme="1"/>
      </rPr>
      <t xml:space="preserve">- Observations are mapped based on the role and location selected.
- </t>
    </r>
    <r>
      <rPr>
        <rFont val="Arial"/>
        <b/>
        <color theme="1"/>
      </rPr>
      <t>Observation with rubric</t>
    </r>
    <r>
      <rPr>
        <rFont val="Arial"/>
        <color theme="1"/>
      </rPr>
      <t xml:space="preserve"> forms have been submitted.</t>
    </r>
  </si>
  <si>
    <t>To verify user sees 'Export As' button on right side of screen next to 'Select Submission' filter for observation with rubric report.</t>
  </si>
  <si>
    <t>User should be able to view 'Export As' button next the Select Submission Filter on the Observation with rubric report page.</t>
  </si>
  <si>
    <r>
      <rPr>
        <rFont val="Arial"/>
        <color theme="1"/>
      </rPr>
      <t xml:space="preserve">- Observations are mapped based on the role and location selected.
- </t>
    </r>
    <r>
      <rPr>
        <rFont val="Arial"/>
        <b/>
        <color theme="1"/>
      </rPr>
      <t xml:space="preserve">Observation with rubric </t>
    </r>
    <r>
      <rPr>
        <rFont val="Arial"/>
        <color theme="1"/>
      </rPr>
      <t>forms have been submitted.</t>
    </r>
  </si>
  <si>
    <t>To verify user is able to download the pdf report via 'Export As' button for observation with rubric</t>
  </si>
  <si>
    <t>1) Open sunbird Portal
2) Click on user icon on top right corner
3) Click on 'My Reports'
4) Select a 'Observation with rubric' form.
5) Select and submit entity, if required
6) Click on 'Export As'
9) Click on 'PDF' option under Export As.</t>
  </si>
  <si>
    <t xml:space="preserve">User should be able to download PDF of the report </t>
  </si>
  <si>
    <t>SB-26052</t>
  </si>
  <si>
    <t>4.2.5</t>
  </si>
  <si>
    <t>User must have logged in with the role Teacher and HT &amp; Official</t>
  </si>
  <si>
    <t>To verify user should be able to view 'My Reports' option, along with the list of other options when clicked on user icon on top right corner of the screen.</t>
  </si>
  <si>
    <t>User should be able to view the 'My Reports' option when clicked on user icon.</t>
  </si>
  <si>
    <t>-Observations are mapped based on the role and location selected.
-User has submitted one or more observation</t>
  </si>
  <si>
    <t>To verify user should be able to view a table which shows the list of Observation submissions made.</t>
  </si>
  <si>
    <t>1) Open sunbird Portal
2) Click on user icon on top right corner
3) Click on 'My Reports</t>
  </si>
  <si>
    <t>-User should view a table which consists of list of observations that are submitted.
-User should be able to view a table with Serial No, Title and Latest Submissions as column headings.
-Observation names should show up under Title section</t>
  </si>
  <si>
    <t>observationsUnderTitleColumn_REG</t>
  </si>
  <si>
    <t>To verify when a user clicks on an observation form from the table, user is redirected to entity pop-up screen.</t>
  </si>
  <si>
    <t>-A Entity pop-up screen is seen by the user to select entity for report.
-upon selecting the entity, Submit button should get enabled</t>
  </si>
  <si>
    <t>- An observation has been submitted.
- Observation was submitted for only 1 entity</t>
  </si>
  <si>
    <t>To verify when user clicks on an observation (observed for only single entity), user must be redirected to reports page directly</t>
  </si>
  <si>
    <t>1) Open sunbird Portal
2) Click on user icon on top right corner 
3) Click on 'My Reports' 
4) Select an observation submitted for only one entity.</t>
  </si>
  <si>
    <t>User is redirected to Reports page</t>
  </si>
  <si>
    <t>redirectedToReportsPage_REG</t>
  </si>
  <si>
    <t>-User should have submitted Rubric with single and multiple submission Observation
-User should Login as HT &amp; OfficialandTeacher</t>
  </si>
  <si>
    <t>1. Login on Portal
2. Click User icon on top right corner of screen.
3. Select 'My Reports' from menu.
4. Select 'observation with rubric' report.
5. Observe report against each criterion, under 'level'.</t>
  </si>
  <si>
    <t>Portal -
User should be able to see the score against the criteria.</t>
  </si>
  <si>
    <t>Portal -
User is able to see the score against criteria under the label 'level'.</t>
  </si>
  <si>
    <t>-User should have submitted Rubric with multiple submission Observation
-User should Login as HT &amp; OfficialandTeacher</t>
  </si>
  <si>
    <t>1. Login on Portal
2. Click User icon on top right corner of screen.
3. Select 'My Reports' from menu.
4. Select 'Rubric with multiple submission Observation' report.
5. Observe report against each criterion, under 'Level'.</t>
  </si>
  <si>
    <t>Portal -
User is able to see the score against criteria under the label 'Level 1' , 'Level 2' , and so on.</t>
  </si>
  <si>
    <t>-User should have submitted Rubric with Single and multiple submission Observation
-User should Login as HT &amp; OfficialandTeacher</t>
  </si>
  <si>
    <t>1. Login on Portal
2. Click User icon on top right corner of screen.
3. Select 'My Reports' from menu.
4. Select 'Rubric with multiple submission Observation' report.
5. Observe report against each criterion, under 'Level 1', 'Level 2'</t>
  </si>
  <si>
    <t>Portal
The score levels should come under label 'Level 1', 'Level 2' accordingly</t>
  </si>
  <si>
    <t>1. Login on Portal
2. Click User icon on top right corner of screen.
3. Select 'My Reports' from menu.
4. Select 'Rubric with single and multiple submission Observation' report.
5. Observe report against each criterion, under 'Level 1', 'Level 2'
6. Click on export as
7. Click on PDF</t>
  </si>
  <si>
    <t>Portal-
Scores should be displayed in the downloaded reports</t>
  </si>
  <si>
    <t>To verify, User should see first 3 submission scores in the report</t>
  </si>
  <si>
    <t>Portal-
Only 3 submission scores is displayed in the report</t>
  </si>
  <si>
    <t>1. Login on Portal
2. Click User icon on top right corner of screen.
3. Select 'My Reports' from menu.
4. Select 'Rubric with multiple submission Observation' report.
5. Observe report against each criterion, under 'Level 1', 'Level 2'
6. Click on submission filter</t>
  </si>
  <si>
    <t>Portal-
User should be able to see 4th submission scores only.</t>
  </si>
  <si>
    <t>SB-28419</t>
  </si>
  <si>
    <t>-User should have submitted Observations
-User should have logged in as HT &amp; Official role and Teacher role</t>
  </si>
  <si>
    <t>To verify when user comes up on 'Reports' page on portal, user should see back button on report screen.</t>
  </si>
  <si>
    <t>1. Login to Portal
2. Click on Observation tile
3. Make a submission
4. Click on User icon on top right corner
5. Select 'Reports' from menu
6. Observe</t>
  </si>
  <si>
    <t>1. Login on Portal
2. Click User icon on top right corner of screen.
3. Select 'My Reports' from menu.
4. Select 'Rubric with multiple submission Observation' report.
5. Observe report againt each criterias, under 'Level'.</t>
  </si>
  <si>
    <t>backButtonOnReportsPage_REG</t>
  </si>
  <si>
    <t>SB-26051</t>
  </si>
  <si>
    <t xml:space="preserve">Teacher Flow </t>
  </si>
  <si>
    <t>- User is coming on portal as guest
- User has selected Teacher role
- Board preference selected by user has the "Browse other categories" section configured</t>
  </si>
  <si>
    <t>To verify a user with teacher role can see 'Browse other categories' section on the home page on portal</t>
  </si>
  <si>
    <t>1) Open sunbird Portal
2) Come to the home page</t>
  </si>
  <si>
    <t>The section 'Browse other categories' is present on the portal homepage</t>
  </si>
  <si>
    <t>guestUserRoleAsTeacher</t>
  </si>
  <si>
    <t>- User is coming on portal as guest / Already logged in user
- User has selected Teacher role
- Board preference selected by user has the "Browse other categories" section configured</t>
  </si>
  <si>
    <t>To verify a user with teacher role can see observation tile in the 'Browse other categories' section on portal home page</t>
  </si>
  <si>
    <t>1) Open sunbird Portal
2) Come to the home page
3) Go to the 'Browse other categories' section</t>
  </si>
  <si>
    <t>The tile 'Observations' is available under the 'Browse other categories' option</t>
  </si>
  <si>
    <t xml:space="preserve">To verify a user with teacher role is taken to the login page when they click on the Observation tile </t>
  </si>
  <si>
    <t>1) Open sunbird Portal
2) Come to the home page
3) Go to the 'Browse other categories' section
4) Click on the observation tile</t>
  </si>
  <si>
    <t>The user is taken to the login screen after clicking on observation tile</t>
  </si>
  <si>
    <t>- User is logging in for the first time (New user)
- User has selected Teacher role</t>
  </si>
  <si>
    <t>To verify user is able to fill all required details (B, M, C and location details till school) and lands up on home page</t>
  </si>
  <si>
    <t>1) Open sunbird Portal
2) Come to the home page
3) Go to the 'Browse other categories' section
4) Click on the observation tile
5) Login as a new user
6) Fill up all the required details</t>
  </si>
  <si>
    <t>The user as teacher comes to home page after filling up all the profile detail information</t>
  </si>
  <si>
    <t>- User logged in as Teacher for first time
- User filled all required profile details
- Board preference selected by user has the "Browse other categories" section configured</t>
  </si>
  <si>
    <t>To verify user logged in as teacher can see observation tile in the 'Browse other categories' section on portal home page</t>
  </si>
  <si>
    <t>1) Open sunbird Portal
2) Come to the home page
3) Go to the 'Browse other categories' section
4) Click on the observation tile
5) Click on login
6) Login as a new user
7) Fill up all the required details
8) See the sections again</t>
  </si>
  <si>
    <t>teacherLoginVerifyObservationTileAndSaveSubmitObsForm</t>
  </si>
  <si>
    <t>- User logged in as Teacher for first time
- User filled all required profile details
- Board preference selected by user has the "Browse other categories" section configured
- Observation are assigned for the selected preferences</t>
  </si>
  <si>
    <t>To verify user logged in as teacher can see list of all observations that are assigned for the selected preferences</t>
  </si>
  <si>
    <t>1) Open sunbird Portal
2) Come to the home page
3) Go to the 'Browse other categories' section
4) Click on the observation tile
5) Click on login
6) Login as a new user
7) Fill up all the required details
8) Click on observation tile</t>
  </si>
  <si>
    <t>User comes to the listing page of observation with the observation tiles</t>
  </si>
  <si>
    <t>SB-26013</t>
  </si>
  <si>
    <t>- User is an existing user logged in as teacher coming back on the portal
- User has not filled profile location details till school
- Board preference selected by user has the "Browse other categories" section configured</t>
  </si>
  <si>
    <t>To verify the existing teacher user gets a prompt to update profile when they click on the observation tile, if all details are not filled.</t>
  </si>
  <si>
    <t>1) Open sunbird Portal
2) Come to the home page
3) Come to the Browse other categories section
4) Click on observation tile</t>
  </si>
  <si>
    <t>User get a pop up to update profile details</t>
  </si>
  <si>
    <t>updateProfilePopupTeacherFlow_REG</t>
  </si>
  <si>
    <t>To verify the existing teacher user comes to profile page after clicking on update profile on the pop up prompt message</t>
  </si>
  <si>
    <t>1) Open sunbird Portal
2) Come to the home page
3) Come to the Browse other categories section
4) Click on observation tile
5) Click on update profile</t>
  </si>
  <si>
    <t>User is taken to the profile page</t>
  </si>
  <si>
    <t>- User is an existing user logged in as teacher coming back on the portal
- Board preference selected by user has the "Browse other categories" section configured</t>
  </si>
  <si>
    <t>To verify the existing teacher user can see 'Browse other categories' section on the home page on portal</t>
  </si>
  <si>
    <t>1) Open sunbird Portal
2) Come to the home page
3) Look into the sections on page</t>
  </si>
  <si>
    <t>The 'Browse other categories section is available on home page</t>
  </si>
  <si>
    <t>- User is an existing user logged in as teacher coming back on the portal
- User has filled all profile location details till school
- Board preference selected by user has the "Browse other categories" section configured
- Observation are assigned for the selected preferences</t>
  </si>
  <si>
    <t>To verify the existing teacher user can see list of all observations that are assigned for the selected preferences</t>
  </si>
  <si>
    <t>SB-24105</t>
  </si>
  <si>
    <t>Program Dashboard</t>
  </si>
  <si>
    <t>-User is on the Program Dataset page</t>
  </si>
  <si>
    <t>To verify when user clicks on back button and Close dashboard on the page will takes user to the Home screen of the portal</t>
  </si>
  <si>
    <t>1) Login to sunbird Portal
2) Click on the profile menu
3) Click on Program dashboard tab
4) Click on the back arrow on the page
5) Observe
6) Click on the profile menu
7) Click on Program dashboard tab
8) Click on close dashboard
9) Observe</t>
  </si>
  <si>
    <t>-User should land on the home page</t>
  </si>
  <si>
    <t>programDashboardBackButtonCloseDashboardButton_REG</t>
  </si>
  <si>
    <t>- User should have program manager or program designer role</t>
  </si>
  <si>
    <t>To verify the program dashboard pop up has filter:
- Select program</t>
  </si>
  <si>
    <t>1) Login to sunbird Portal
2) Click on the profile menu
3) Click on Program dashboard tab
4) Observe</t>
  </si>
  <si>
    <t>Program dashboard pop up should have filter
-Select program</t>
  </si>
  <si>
    <t>programDashboardPM</t>
  </si>
  <si>
    <t>- There should be programs assigned to the Program manager
-  There should be a program designed by the Program designer</t>
  </si>
  <si>
    <t>To verify list of programs opens as a dropdown when clicked on programs filter</t>
  </si>
  <si>
    <t>1) Login to sunbird Portal
2) Click on the profile menu
3) Click on Program dashboard tab
4) Click on Select Program filter</t>
  </si>
  <si>
    <t>- Programs assigned to Program manager should open in the dropdown</t>
  </si>
  <si>
    <t>- Program should be assigned to them as managers</t>
  </si>
  <si>
    <t>To verify Program managers see only the programs assigned to them in the dropdown</t>
  </si>
  <si>
    <t>There should be a program designed by the Program designer</t>
  </si>
  <si>
    <t>To verify Program designers see only the programs designed by them in the dropdown</t>
  </si>
  <si>
    <t>1) Login to sunbird Portal
2) Click on the profile menu
3) click on Program dashboard tab
4) Click on Select Program filter</t>
  </si>
  <si>
    <t>-Program designers should see only the programs designed by them in the dropdown</t>
  </si>
  <si>
    <t>1. User should have Program Manager rights
2. Solution selected should be a project</t>
  </si>
  <si>
    <t>To verify if the solution selected is a project, Program manager has access to 3 reports:
1. Task detailed report
2. Status report
3. Filter detail report</t>
  </si>
  <si>
    <t>1) Login to sunbird Portal
2) Click on the profile menu
3) Click on Program dashboard tab
4) Select a Program in Program filter
5) Click on Solution filter
6) Select a project solution in solution filter
7) Click on report type drop down</t>
  </si>
  <si>
    <t>Program manager should have access to 3 reports: 
1. Task detailed report 
2. Status report
3. Filter detail report</t>
  </si>
  <si>
    <t>1. User should have Program Manager rights
2. Solution selected should be a Observation without rubric form</t>
  </si>
  <si>
    <t>To verify if the solution selected is a Observation without rubric form, Program manager has access to 2 reports:
1. Question Report
2. Status report</t>
  </si>
  <si>
    <t>1) Login to sunbird Portal
2) Click on the profile menu
3) Click on Program dashboard tab
4) Select a Program in Program filter
5) Click on Solution filter
6) Select a observation w/o rubric solution in solution filter
7) Click on report type drop down</t>
  </si>
  <si>
    <t>Program manager should have access to 2 reports: 
1. Question Report 
2. Status report</t>
  </si>
  <si>
    <t>1. User should have Program Manager rights
2. Solution selected should be a Observation with rubric form</t>
  </si>
  <si>
    <t>To verify if the solution selected is a Observation with rubric form, Program manager has access to 3 reports:
1. Question Report
2. Status report
3. Domain Criteria report</t>
  </si>
  <si>
    <t>1) Login to sunbird Portal
2) Click on the profile menu
3) Click on Program dashboard tab
4) Select a Program in Program filter
5) Click on Solution filter
6) Select a observation with rubric solution in solution filter
7) Click on report type drop down</t>
  </si>
  <si>
    <t>Program manager should have access to 3 reports: 
1. Question Report 
2. Status report 
3. Domain Criteria report</t>
  </si>
  <si>
    <t>1. User should have Program Manager rights
2. Solution selected should be a Survey form</t>
  </si>
  <si>
    <t xml:space="preserve">To verify if the solution selected is a Survey form, Program manager has access to 2 reports:
1. Question Report
2. Status report
</t>
  </si>
  <si>
    <t>1) Login to sunbird Portal
2) Click on the profile menu
3) Click on Program dashboard tab
4) Select a Program in Program filter
5) Click on Solution filter
6) Select a survey solution in solution filter
7) Click on report type drop down</t>
  </si>
  <si>
    <t xml:space="preserve">Program manager should have access to 2 reports:
1. Question Report
2. Status report
</t>
  </si>
  <si>
    <t>1. User should have Program Designer rights
2. Solution selected should be a Project</t>
  </si>
  <si>
    <t>To verify if the solution selected is a project, Program Designer has access to 1 report:
1. Status report</t>
  </si>
  <si>
    <t>Program Designer should have access to 1 report:
1. Status report</t>
  </si>
  <si>
    <t>programDashboardPD</t>
  </si>
  <si>
    <t>1. User should have Program Designer rights
2. Solution selected should be a Observation without rubric form</t>
  </si>
  <si>
    <t>To verify if the solution selected is a observation without rubric form, Program Designer has access to 1 report:
1. Status report</t>
  </si>
  <si>
    <t>1. User should have Program Designer rights
2. Solution selected should be a Observation with rubric form</t>
  </si>
  <si>
    <t>To verify if the solution selected is a observation with rubric form, Program Designer has access to 1 report:
1. Status report</t>
  </si>
  <si>
    <t>1. User should have Program Designer rights
2. Solution selected should be a Survey form</t>
  </si>
  <si>
    <t>To verify if the solution selected is a Survey form, Program Designer has access to 1 report:
1. Status report</t>
  </si>
  <si>
    <t>-User must select a report from the dropdown</t>
  </si>
  <si>
    <t>To verify Request Report button is enabled after selecting a report from the dropdown</t>
  </si>
  <si>
    <t>1) Login to sunbird Portal
2) Click on the profile menu
3) click on Program dashboard tab
4) Select a Program in Program filter
5) Click on Solution filter
6) Select a solution in solution filter
7) User selects report</t>
  </si>
  <si>
    <t>-Request report button should be enabled after selecting the report from the dropdown list</t>
  </si>
  <si>
    <t>To verify user is able to click on the Request Report button</t>
  </si>
  <si>
    <t>1) Login to sunbird Portal
2) Click on the profile menu
3) click on Program dashboard tab
4) Select a Program in Program filter
5) Click on Solution filter
6) Select a solution in solution filter
7) User selects report
8) User click on Request Report</t>
  </si>
  <si>
    <t>User should be able to click on the Request Report Button</t>
  </si>
  <si>
    <t>-User must select Status report or Domain Criteria report</t>
  </si>
  <si>
    <t>To verify the following reports are requested immediately after clicking on the Request Report button:
1. Status Report
2. Domain Criteria Report</t>
  </si>
  <si>
    <t>1) Login to sunbird Portal
2) Click on the profile menu
3) click on Program dashboard tab
4) Select a Program in Program filter
6) Select a solution in solution filter
7)  select report (Status Report or Domain Criteria Report)
8)  click on Request Report button</t>
  </si>
  <si>
    <t>Pop-up message appears when the user clicks on the Request button</t>
  </si>
  <si>
    <t>To verify on the pop-up message 'Are you sure you want to request this report' appears when user click on Request button</t>
  </si>
  <si>
    <t xml:space="preserve">On the pop-up should contain below message
 'Are you sure you want to request this report' </t>
  </si>
  <si>
    <t xml:space="preserve">To verify 'Yes' and 'No' options appear on the confirmation pop-up </t>
  </si>
  <si>
    <t>1) Login to sunbird Portal
2) Click on the profile menu
3) click on Program dashboard tab
4) Select a Program in Program filter
6) Select a solution in solution filter
7)  select report (Status Report or Domain Criteria Report)
8)  Click on Request Report button
9) Observe</t>
  </si>
  <si>
    <t>Yes and No option appears on the confirmation pop-up</t>
  </si>
  <si>
    <t>-User must select Status report or Domain Criteria report
-User selects the option No</t>
  </si>
  <si>
    <t>To verify confirmation pop-up message window closes when user clicks on 'No' button and User remains on the same page</t>
  </si>
  <si>
    <t>1) Login to sunbird Portal
2) Click on the profile menu
3) click on Program dashboard tab
4) Select a Program in Program filter
6) Select a solution in solution filter
7)  select report (Status Report or Domain Criteria Report)
8)  click on Request Report button
9) pop up message comes up
10) click on no</t>
  </si>
  <si>
    <t>Confirmation pop-up closes and the user remains on the same page</t>
  </si>
  <si>
    <t>-User must select Status report or Domain Criteria report
-User selects the option Yes</t>
  </si>
  <si>
    <t>Verify pop up appears when user clicks on 'Yes' button</t>
  </si>
  <si>
    <t>1) Login to sunbird Portal
2) Click on the profile menu
3) click on Program dashboard tab
4) Select a Program in Program filter
6) Select a solution in solution filter
7)  select report (Status Report or Domain Criteria Report)
8)  click on Request Report button
9) pop up message comes up
10) click on Yes</t>
  </si>
  <si>
    <t>Pop-up should appear, which should have below message
''Your report has been requested and will be available to download after 24 hours' appears when user clicks on 'Yes' button"</t>
  </si>
  <si>
    <t>downloadReportPopup_REG</t>
  </si>
  <si>
    <t xml:space="preserve">To verify the pop-up message has 'OK' button </t>
  </si>
  <si>
    <t xml:space="preserve">1) Login to sunbird Portal
2) Click on the profile menu
3) click on Program dashboard tab
4) Select a Program in Program filter
6) Select a solution in solution filter
7)  select report (Status Report or Domain Criteria Report)
8)  Request for Report
</t>
  </si>
  <si>
    <t xml:space="preserve"> 'OK' button is enabled on the pop-up</t>
  </si>
  <si>
    <t>To verify report requested pop-up closes when user clicks on 'OK' button</t>
  </si>
  <si>
    <t>1) Login to sunbird Portal
2) Click on the profile menu
3) click on Program dashboard tab
4) Select a Program in Program filter
6) Select a solution in solution filter
7)  select report (Status Report or Domain Criteria Report)
8)  Request for Report
9) Click on Yes
10) Click on OK</t>
  </si>
  <si>
    <t>Pop-up window should get closed</t>
  </si>
  <si>
    <t>-User must select Question Report or Task Detailed report
- User should have Program manager rights</t>
  </si>
  <si>
    <t>To verify the following reports require password when requested for:
1. Question Report
2. Task Detailed report</t>
  </si>
  <si>
    <t>1) Login to sunbird Portal
2) Click on the profile menu
3) click on Program dashboard tab
4) Select a Program in Program filter
6) Select a solution in solution filter
7)  select report (Question Report or Task detail report Report)
8)  click on Request Report button</t>
  </si>
  <si>
    <t xml:space="preserve">
Pop up appears to enter the password</t>
  </si>
  <si>
    <t>-User must select Question Report or Task Detailed report
-User should have Program manager rights</t>
  </si>
  <si>
    <t>To verify Password request pop-up appears as soon as user clicks on Request Report button</t>
  </si>
  <si>
    <t>-Password request popup should appear when request report is clicked</t>
  </si>
  <si>
    <t>To verify password request pop-up request dialog box has the following:
- Space to enter the password with "Enter the password to request Report" message  in the password space 
- Password criteria message appears under the password space tab
- Pop-up message has two options 'Yes' and 'No'</t>
  </si>
  <si>
    <t>Password request pop-up has the following:
- Space to enter the password with "Enter the password to request Report" message  in the password space 
- Password criteria message appears under the password space tab
- Pop-up message has two options 'Yes' and 'No'</t>
  </si>
  <si>
    <t>-Password has not been entered in the space
-User should have Program manager rights</t>
  </si>
  <si>
    <t xml:space="preserve">To verify by default 'No' button is enabled </t>
  </si>
  <si>
    <t>-'No' button is enabled for the user by default
- Yes button is disabled</t>
  </si>
  <si>
    <t>-User enters password in the password request pop-up
- Password entered should adhere to the password criteria
-User should have Program manager rights</t>
  </si>
  <si>
    <t>To verify 'Yes' button is enabled in the password request pop-up once user enters report password</t>
  </si>
  <si>
    <t>1) Login to sunbird Portal
2) Click on the profile menu
3) click on Program dashboard tab
4) Select a Program in Program filter
6) Select a solution in solution filter
7)  select report (Question Report or Task detail report Report)
8)  click on Request Report button
9) Enter the password in the space provided according to the criteria mentioned</t>
  </si>
  <si>
    <t>Yes button is enabled for the user on the pop-up once user enters password</t>
  </si>
  <si>
    <t>-User enters password and clicks Yes
-User selects Question report and task detailed report</t>
  </si>
  <si>
    <t>To verify pop-up message 'Your report has been requested and will be available to download after 24 hours' appears when user clicks on 'Yes' button</t>
  </si>
  <si>
    <t>1) Login to sunbird Portal
2) Click on the profile menu
3) click on Program dashboard tab
4) Select a Program in Program filter
6) Select a solution in solution filter
7)  select report (Question Report or Task detail report Report)
8)  click on Request Report button
9) Enter the password in the space provided according to the criteria mentioned
10) Click on Yes</t>
  </si>
  <si>
    <t>Pop-up message appears when the user clicks on 'Yes' button</t>
  </si>
  <si>
    <t>1) Login to sunbird Portal
2) Click on the profile menu
3) click on Program dashboard tab
4) Select a Program in Program filter
6) Select a solution in solution filter
7)  select report (Question Report or Task detail report Report)
8)  click on Request Report button
9) Enter the password in the space provided according to the criteria mentioned
10) Click on Yes
11) Click on Ok</t>
  </si>
  <si>
    <t>-The pop-up message has OK button enabled
- The pop up message disappears</t>
  </si>
  <si>
    <t>- User has requested for the report</t>
  </si>
  <si>
    <t xml:space="preserve">To verify Status of Reports Requested shows in Downloads section </t>
  </si>
  <si>
    <t>Status of all Reports Requested shows in Downloads section</t>
  </si>
  <si>
    <t>To verify Downloads Sections has the following details:
-Report Type
-Request Date
-Status
-Report Link
-Generated Date</t>
  </si>
  <si>
    <t>Downloads Sections has the following details:
-Report Type 
-Request Date 
-Status 
-Report Link 
-Generated Date</t>
  </si>
  <si>
    <t>-The report requested is not yet generated</t>
  </si>
  <si>
    <t>To verify status of report shows as 'Submitted' in the downloads section until the requested report gets generated</t>
  </si>
  <si>
    <t>Status of report says 'Submitted' in the downloads section till the report requested is not generated</t>
  </si>
  <si>
    <t>-The report requested is  generated</t>
  </si>
  <si>
    <t>To verify status of report shows "Success" in Downloads section when the report requested is generated</t>
  </si>
  <si>
    <t>-Status of report says "Success" in Downloads section when the report requested is generated
- User also gets a link to download the same report</t>
  </si>
  <si>
    <t>- Report requested is generated
- Status of the report is 'success'</t>
  </si>
  <si>
    <t>To verify users can download the reports with status 'Success'</t>
  </si>
  <si>
    <t>Users are able to download the report with status 'Success'</t>
  </si>
  <si>
    <t>To verify reports get downloaded when user clicks on 'Download' button</t>
  </si>
  <si>
    <t>1) Login to sunbird Portal
2) Click on the profile menu
3) click on Program dashboard tab
4) Select a Program in Program filter
6) Select a solution in solution filter
7)  select report (Question Report or Task detail report Report)
8)  click on Request Report button
9) Enter the password in the space provided according to the criteria mentioned
10) Click on Yes
11) Click on Ok
12) Click on download</t>
  </si>
  <si>
    <t>Report is downloaded when the user clicks on 'download' button</t>
  </si>
  <si>
    <t>-The report is downloaded 
-The report is Question Report or Task Detail report</t>
  </si>
  <si>
    <t>To verify the downloaded report ask for the password when opening in the device (To be checked on the device)</t>
  </si>
  <si>
    <t>1) Login to sunbird Portal
2) Click on the profile menu
3) click on Program dashboard tab
4) Select a Program in Program filter
6) Select a solution in solution filter
7)  select report (Question Report or Task detail report Report)
8)  click on Request Report button
9) Enter the password in the space provided according to the criteria mentioned
10) Click on Yes
11) Click on Ok
12) Click on download
13) Open the downloaded report in your device</t>
  </si>
  <si>
    <t>User is asked to enter password to open downloaded report</t>
  </si>
  <si>
    <t>30-05-2024</t>
  </si>
  <si>
    <t>To verify the downloaded report does not open up without the password when the report is Question Report or Task Detail Report</t>
  </si>
  <si>
    <t>downloaded report does not open up without the password when the report is Question Report or Task Detail Report</t>
  </si>
  <si>
    <t>To verify the downloaded report opens up with the same password as given by the user at the time of requesting for the report</t>
  </si>
  <si>
    <t>1) Login to sunbird Portal
2) Click on the profile menu
3) click on Program dashboard tab
4) Select a Program in Program filter
6) Select a solution in solution filter
7)  select report (Question Report or Task detail report Report)
8)  click on Request Report button
9) Enter the password in the space provided according to the criteria mentioned
10) Click on Yes
11) Click on Ok
12) Click on download
13) Open the downloaded report in your device
14) Enter the password for the report</t>
  </si>
  <si>
    <t>Report opens with the same password that they entered while requesting the report</t>
  </si>
  <si>
    <t>-Report is 
1. Status Report
2. Domain Criteria Report</t>
  </si>
  <si>
    <t>To verify the downloaded report does not ask for the password for Status report and Domain Criteria Report</t>
  </si>
  <si>
    <t xml:space="preserve">1) Login to sunbird Portal
2) Click on the profile menu
3) click on Program dashboard tab
4) Select a Program in Program filter
6) Select a solution in solution filter
7)  select report (Question Report or Task detail report Report)
8)  click on Request Report button
9) Enter the password in the space provided according to the criteria mentioned
10) Click on Yes
11) Click on Ok
12) Click on download
13) Open the downloaded report in your device
</t>
  </si>
  <si>
    <t>Password prompt does not appear for Status report and Domain Criteria report</t>
  </si>
  <si>
    <t>Status and Domain Criteria reports are downloaded on the device</t>
  </si>
  <si>
    <t>To verify Status and Domain Criteria Report open immediately without any password</t>
  </si>
  <si>
    <t>Status and Domain Criteria Report open immediately without any password</t>
  </si>
  <si>
    <t>SB-27435</t>
  </si>
  <si>
    <t>- User should have program manager or program designer role.</t>
  </si>
  <si>
    <t>To verify on program datasets page the filter "Select Solution" is renamed as "Resource".</t>
  </si>
  <si>
    <t>1. Login to sunbird Portal
2. Click on the profile menu
3. Click on Program dashboard option.</t>
  </si>
  <si>
    <t>"Select solution" is renamed as "resource"</t>
  </si>
  <si>
    <t>To verify on program datasets page the sub-text for the filter is renamed as 'Select Resource' instead of 'select solution'.</t>
  </si>
  <si>
    <t>- User is able to select categories for the project that will be created.</t>
  </si>
  <si>
    <t>"Select solution" is renamed as "Select resource"</t>
  </si>
  <si>
    <t>SB-27133</t>
  </si>
  <si>
    <t>User should have selected multiple subroles in the profile page</t>
  </si>
  <si>
    <t>To verify User should be able to download the CSV report</t>
  </si>
  <si>
    <t>1. Login to the Admin Portal
2. Click on Program Dashboard
3. Request a Report
4. Download the report</t>
  </si>
  <si>
    <t>User should be able to access the downloaded CSV report</t>
  </si>
  <si>
    <t>To verify user should be able to see the column name called 'User Sub Type' in the CSV report</t>
  </si>
  <si>
    <t>-'User Sub Type' column to be displayed in the downloaded report
-User should see subroles separated by comma in a single cell</t>
  </si>
  <si>
    <t xml:space="preserve">To verify, Sub roles should be reflected in a single cell separated by comma(,) </t>
  </si>
  <si>
    <t>Sub roles should get displayed accordingly</t>
  </si>
  <si>
    <t>-User should have a project assigned to their role &amp; location or discovered a project. 
-User should have started the project.</t>
  </si>
  <si>
    <t>To verify when user has clicked on 'start' project then the status of project should be captured as 'Started' on csv reports</t>
  </si>
  <si>
    <t>1. Login on Portal with PM credentials
2. Select 'Program Dashboard'
3. Select relevant 'Program' &amp; 'Resource' from dropdown.
4. Select a report from Report type dropdown.
5. Click on 'Request' button
6. Click on Download (report will be generated after 24 hours)
7. Open downloaded csv
8. Observe Status column.</t>
  </si>
  <si>
    <t>User should see the status as 'Started'</t>
  </si>
  <si>
    <t>-User should login on portal with Program Manager credentials.</t>
  </si>
  <si>
    <t>To verify the captured status 'Started' of assigned to me and discovered by me project gets reflected on csv reports.</t>
  </si>
  <si>
    <t>User should see the status as 'Started' on downloaded csv's in the 'Status' column of reports.</t>
  </si>
  <si>
    <t>-User should have a project assigned to their role &amp; location or discovered a project.
-User should have started the project.
-User should have synced the project at least once.</t>
  </si>
  <si>
    <t>To verify when user creates a project and has synced the project first time, the data captured should show the status as "In Progress" on csv reports</t>
  </si>
  <si>
    <t xml:space="preserve">1. Login on sunbird App
2. Select project tile
3. Create a new project
4. Sync the project 
5. Observe 'Status' </t>
  </si>
  <si>
    <t>User should see the status as 'In Progress' on project details page.</t>
  </si>
  <si>
    <t>To verify when user creates a project and has synced the project first time, and continues to make any 'Edits' , the data captured should still show the status as "In Progress" on csv reports</t>
  </si>
  <si>
    <t xml:space="preserve">1. Login on sunbird App
2. Select project tile
3. Select any project from Assigned to me and discovered by me filters
4. Sync the project and continue to make edits.
5. Observe 'Status' </t>
  </si>
  <si>
    <t>-User should login on portal with Program Manager credentials.
-User should have created the project.
-User should have synced the project at least once.</t>
  </si>
  <si>
    <t>To verify the captured status 'In Progress' for created by me project gets reflected on csv reports.</t>
  </si>
  <si>
    <t>User should see the status as 'In Progress' on downloaded csv's in the 'Status' column of reports.</t>
  </si>
  <si>
    <t>-User should have a projects assigned to their role &amp; location or has discovered projects.
-User should have created a project
-User should have submitted any project under any of the filters.</t>
  </si>
  <si>
    <t>To verify the status 'Submitted' is seen on the UI for any projects once the user submits the projects.</t>
  </si>
  <si>
    <t xml:space="preserve">1. Login on sunbird App
2. Select project tile
3. Select any project from Assigned to me and discovered by me filters or create a new project.
4. Submit the project.
5. Observe 'Status' </t>
  </si>
  <si>
    <t>User should see the status as 'Submitted' on project details page.</t>
  </si>
  <si>
    <r>
      <rPr>
        <rFont val="Arial"/>
        <color theme="1"/>
      </rPr>
      <t>To verify the captured status '</t>
    </r>
    <r>
      <rPr>
        <rFont val="Arial"/>
        <b/>
        <color theme="1"/>
      </rPr>
      <t>Submitted</t>
    </r>
    <r>
      <rPr>
        <rFont val="Arial"/>
        <color theme="1"/>
      </rPr>
      <t>' for 'Assigned to me' or 'Discovered projects' gets reflected on csv reports.</t>
    </r>
  </si>
  <si>
    <t>User should see the status as 'Submitted' on downloaded csv's in the 'Status' column of reports.</t>
  </si>
  <si>
    <t>To ensure if user can verify the following reports on program dashboard -
1. Status Report - Projects (CSV)
2. Task Detail Report (CSV)
Both the CSV's should reflect new status on the CSV report's, 'Status' column accordingly.</t>
  </si>
  <si>
    <t>-User should be able to view the appropriate status of the projects on the reports as well.
-On Status Reports : user should view the new status for the projects
-On Task Details Reports : user should view the new status.</t>
  </si>
  <si>
    <t>-User should login on portal with Admin credentials.</t>
  </si>
  <si>
    <t>To ensure if user can verify the Project Reports on Admin dashboard where new status should reflect on the status column accordingly.</t>
  </si>
  <si>
    <t>1. Login on Portal Admin credentials
2. Select 'Admin Dashboard'
3. Select a project report ( ex: Guided Reading Program )
4. Click on the tab 'Status of Improvement projects'
5. Observe Status columns.</t>
  </si>
  <si>
    <t>User should be able to view the appropriate status for projects on the admin reports.</t>
  </si>
  <si>
    <r>
      <rPr>
        <rFont val="Arial"/>
        <color theme="1"/>
      </rPr>
      <t xml:space="preserve">User has logged in Portal through </t>
    </r>
    <r>
      <rPr>
        <rFont val="Arial"/>
        <b/>
        <color theme="1"/>
      </rPr>
      <t>Program Manager credentials</t>
    </r>
    <r>
      <rPr>
        <rFont val="Arial"/>
        <color theme="1"/>
      </rPr>
      <t>.</t>
    </r>
  </si>
  <si>
    <t xml:space="preserve">To verify w.r.t reports the status captured by submitting projects in old versions or new version, the 'Status' reflected on reports will show only new status and not old status. </t>
  </si>
  <si>
    <r>
      <rPr>
        <rFont val="Arial"/>
        <color theme="1"/>
      </rPr>
      <t xml:space="preserve">User should view the </t>
    </r>
    <r>
      <rPr>
        <rFont val="Arial"/>
        <b/>
        <color theme="1"/>
      </rPr>
      <t xml:space="preserve">New status (Started, InProgress, Submitted) </t>
    </r>
    <r>
      <rPr>
        <rFont val="Arial"/>
        <color theme="1"/>
      </rPr>
      <t xml:space="preserve">on csv reports. </t>
    </r>
  </si>
  <si>
    <t>SB-28507</t>
  </si>
  <si>
    <r>
      <rPr>
        <rFont val="Arial"/>
        <color theme="1"/>
      </rPr>
      <t xml:space="preserve">- User should have synced the progress of project after having hyperlinks added in remarks section. 
- User should be a </t>
    </r>
    <r>
      <rPr>
        <rFont val="Arial"/>
        <b/>
        <color theme="1"/>
      </rPr>
      <t>Program Manager</t>
    </r>
    <r>
      <rPr>
        <rFont val="Arial"/>
        <color theme="1"/>
      </rPr>
      <t xml:space="preserve"> who has access to reports on program dashboard.
- User should have requested for task detail report and should have the available CSV downloaded.</t>
    </r>
  </si>
  <si>
    <t>To verify the added link in remarks is seen as hyperlink in CSV Reports available on Program dashboard.</t>
  </si>
  <si>
    <t>1. Select 'Program Dashboard'
2. Select 'Program' &amp; 'Resource' from dropdown.
3. Select 'Task Report' from Report type dropdown.
4. Click on 'Request' button
5. Click on Download (report will be generated after 24 hours)
6. Open downloaded csv
7. Observe Remarks column.</t>
  </si>
  <si>
    <t>All the added links appear as hyperlinks in the reports.</t>
  </si>
  <si>
    <r>
      <rPr>
        <rFont val="Arial"/>
        <color theme="1"/>
      </rPr>
      <t xml:space="preserve">- User should have synced the progress of project after having hyperlinks added in remarks section. 
- User should be a </t>
    </r>
    <r>
      <rPr>
        <rFont val="Arial"/>
        <b/>
        <color theme="1"/>
      </rPr>
      <t>Program Manager</t>
    </r>
    <r>
      <rPr>
        <rFont val="Arial"/>
        <color theme="1"/>
      </rPr>
      <t xml:space="preserve"> who has access to reports on program dashboard.
- User should have requested for task detail report and should have the available CSV downloaded.</t>
    </r>
  </si>
  <si>
    <t>To verify user is able to navigate to that particular url page when user clicks on the hyperlink in Reports.</t>
  </si>
  <si>
    <t>1. Select 'Program Dashboard' on Portal
2. Select 'Program' &amp; 'Resource' from dropdown.
3. Select 'Task Report' from Report type dropdown.
4. Click on 'Request' button
5. Click on Download (report will be generated after 24 hours)
6. Open downloaded csv.
7. Observe 'Remarks' column.
8. Click on 'Hyperlinks' available in remarks column
9. Observe.</t>
  </si>
  <si>
    <t>User should be automatically navigate to particular Url and hyperlink page.</t>
  </si>
  <si>
    <t>SB-28510</t>
  </si>
  <si>
    <t>- Program Manager right is required
- An observation is targeted based on subrole and location.
- User must have started the observation that was targeted to users role and submitted one instance of observation.</t>
  </si>
  <si>
    <t>To verify users data in CSVs show up the profile details that were as when the observation was first started by the user.</t>
  </si>
  <si>
    <t>1. Login to Portal with PM credentials.
2. Click on Program Dashboard
3. Select Program &amp; resource
4. Select Report Type (both status and question one by one)
5. Click on Request
6. Download CSVs (status &amp; question report) after report has been generated.
7. Check for data on the 2 CSV file.</t>
  </si>
  <si>
    <t>- PM user should be able to view the role and location on the CSV reports.
- PM user should view the same targeted role &amp; location when observation was started by the user.</t>
  </si>
  <si>
    <t>- Program Manager right is required
- An observation with rubric is targeted based on sub role and location.
- User must have started the observation with rubric that was targeted to users role and submitted one instance of observation with rubric</t>
  </si>
  <si>
    <t>To verify users data in CSVs show up the profile details that were as when the observation with rubric was first started by the user.</t>
  </si>
  <si>
    <t>1. Login to Portal with PM credentials.
2. Click on Program Dashboard
3. Select Program &amp; resource
4. Select Report Type (Status, question and Domain criteria one by one)
5. Click on Request
6. Download all 3 CSV report after report has been generated.
7. Check for data on the 3 CSV file.</t>
  </si>
  <si>
    <t>- Program Manager right is required
- An observation is targeted based on sub role and location.
- User must have started the observation on the same targeted role and submitted one instance of observation.
- User should have later changed the sub-role and location and then generated and submit 2nd instance</t>
  </si>
  <si>
    <t>To verify users data for even the 2nd instance in CSVs show up the profile details that were as when the observation was first started by the user even if the 2nd instance was submitted through a different profile.</t>
  </si>
  <si>
    <t xml:space="preserve">1. Login to Portal with PM credentials.
2. Click on user icon &amp; select Program Dashboard.
3. Select Program &amp; Resource
4. Request for Report (Status and question one by one)
5. Download requested report when it's available.
6. Check in both CSV files for sub role &amp; location. </t>
  </si>
  <si>
    <t>- PM user should be able to view the role and location on the CSV reports.
- PM user should view the same targeted role &amp; location even when observation got submitted after change in the sub-role and location.</t>
  </si>
  <si>
    <t>- Program Manager right is required
- An observation is targeted based on sub role and location.
- User must have started the observation with rubric on the same targeted role and submitted one instance.
- User should have later changed the sub-role and location and then generated and submit 2nd instance</t>
  </si>
  <si>
    <t>To verify users data for even the 2nd instance in CSVs show up the profile details that were as when the observation with rubric was first started by the user even if the 2nd instance was submitted through a different profile.</t>
  </si>
  <si>
    <t xml:space="preserve">1. Login to Portal with PM credentials.
2. Click on user icon &amp; select Program Dashboard.
3. Select Program &amp; Resource
4. Request for Report (Status, Question and Domain criteria one by one)
5. Download requested report when it's available.
6. Check in all the 3 CSV files for sub role &amp; location. </t>
  </si>
  <si>
    <t>- PM user should be able to view the role and location on the CSV reports.
- PM user should view the same targeted role &amp; location even when observation with rubric got submitted after change in the sub-role and location.</t>
  </si>
  <si>
    <t>SB-25884</t>
  </si>
  <si>
    <r>
      <rPr>
        <rFont val="Arial"/>
        <color theme="1"/>
      </rPr>
      <t xml:space="preserve">-User logged in should have </t>
    </r>
    <r>
      <rPr>
        <rFont val="Arial"/>
        <b/>
        <color theme="1"/>
      </rPr>
      <t>Program Manager</t>
    </r>
    <r>
      <rPr>
        <rFont val="Arial"/>
        <color theme="1"/>
      </rPr>
      <t xml:space="preserve"> rights.
-User should have downloaded Project CSV </t>
    </r>
    <r>
      <rPr>
        <rFont val="Arial"/>
        <b/>
        <color theme="1"/>
      </rPr>
      <t>Task</t>
    </r>
    <r>
      <rPr>
        <rFont val="Arial"/>
        <color theme="1"/>
      </rPr>
      <t xml:space="preserve"> </t>
    </r>
    <r>
      <rPr>
        <rFont val="Arial"/>
        <b/>
        <color theme="1"/>
      </rPr>
      <t>Detail</t>
    </r>
    <r>
      <rPr>
        <rFont val="Arial"/>
        <color theme="1"/>
      </rPr>
      <t xml:space="preserve"> </t>
    </r>
    <r>
      <rPr>
        <rFont val="Arial"/>
        <b/>
        <color theme="1"/>
      </rPr>
      <t>Report</t>
    </r>
    <r>
      <rPr>
        <rFont val="Arial"/>
        <color theme="1"/>
      </rPr>
      <t xml:space="preserve"> from program dashboard or have Requested for report.
-User should have created projects or even opened assigned to me projects. </t>
    </r>
  </si>
  <si>
    <r>
      <rPr>
        <rFont val="Arial"/>
        <color theme="1"/>
      </rPr>
      <t xml:space="preserve">To verify data in </t>
    </r>
    <r>
      <rPr>
        <rFont val="Arial"/>
        <b/>
        <color theme="1"/>
      </rPr>
      <t>Project CSV Task Detail Report</t>
    </r>
    <r>
      <rPr>
        <rFont val="Arial"/>
        <color theme="1"/>
      </rPr>
      <t xml:space="preserve"> is sorted in below order-
1. UUID
2. Program ID
3. Project ID 
4. Tasks </t>
    </r>
  </si>
  <si>
    <r>
      <rPr>
        <rFont val="Arial"/>
        <color theme="1"/>
      </rPr>
      <t xml:space="preserve">1. Select a Program in program filter
2. Select Resource of type </t>
    </r>
    <r>
      <rPr>
        <rFont val="Arial"/>
        <b/>
        <color theme="1"/>
      </rPr>
      <t>project</t>
    </r>
    <r>
      <rPr>
        <rFont val="Arial"/>
        <color theme="1"/>
      </rPr>
      <t xml:space="preserve"> from Resource dropdown
3. Select '</t>
    </r>
    <r>
      <rPr>
        <rFont val="Arial"/>
        <b/>
        <color theme="1"/>
      </rPr>
      <t>Task Detail</t>
    </r>
    <r>
      <rPr>
        <rFont val="Arial"/>
        <color theme="1"/>
      </rPr>
      <t>' from report type dropdown
4. Click on Request Report button
5. Click on "Download" link after Report has been made available after 24 hours.
6. Open downloaded CSV file.
7. Observe</t>
    </r>
  </si>
  <si>
    <r>
      <rPr>
        <rFont val="Arial"/>
        <color theme="1"/>
      </rPr>
      <t xml:space="preserve">-The sorted order in </t>
    </r>
    <r>
      <rPr>
        <rFont val="Arial"/>
        <b/>
        <color theme="1"/>
      </rPr>
      <t>Task Detail</t>
    </r>
    <r>
      <rPr>
        <rFont val="Arial"/>
        <color theme="1"/>
      </rPr>
      <t xml:space="preserve"> CSV file should be like below:
a) UUID order - first sorted
b) Program ID order - second sorted
c) Project ID order - third sorted
d) Tasks order - fourth sorted
-When program Manager views the CSV file , the data is sorted in the above order from a) to d) only.</t>
    </r>
  </si>
  <si>
    <r>
      <rPr>
        <rFont val="Arial"/>
        <color theme="1"/>
      </rPr>
      <t xml:space="preserve">-User logged in should have </t>
    </r>
    <r>
      <rPr>
        <rFont val="Arial"/>
        <b/>
        <color theme="1"/>
      </rPr>
      <t>Program Manager or even Program Designer</t>
    </r>
    <r>
      <rPr>
        <rFont val="Arial"/>
        <color theme="1"/>
      </rPr>
      <t xml:space="preserve"> rights.
-User should have downloaded Project CSV </t>
    </r>
    <r>
      <rPr>
        <rFont val="Arial"/>
        <b/>
        <color theme="1"/>
      </rPr>
      <t>Status</t>
    </r>
    <r>
      <rPr>
        <rFont val="Arial"/>
        <color theme="1"/>
      </rPr>
      <t xml:space="preserve"> </t>
    </r>
    <r>
      <rPr>
        <rFont val="Arial"/>
        <b/>
        <color theme="1"/>
      </rPr>
      <t>Report</t>
    </r>
    <r>
      <rPr>
        <rFont val="Arial"/>
        <color theme="1"/>
      </rPr>
      <t xml:space="preserve"> from program dashboard or have Requested for report.
-User should have created projects or even opened assigned to me projects.  </t>
    </r>
  </si>
  <si>
    <r>
      <rPr>
        <rFont val="Arial"/>
        <color theme="1"/>
      </rPr>
      <t xml:space="preserve">To verify data in </t>
    </r>
    <r>
      <rPr>
        <rFont val="Arial"/>
        <b/>
        <color theme="1"/>
      </rPr>
      <t>Project CSV Status Report</t>
    </r>
    <r>
      <rPr>
        <rFont val="Arial"/>
        <color theme="1"/>
      </rPr>
      <t xml:space="preserve"> is sorted in below order-
1. UUID
2. Program ID
3. Project ID</t>
    </r>
  </si>
  <si>
    <r>
      <rPr>
        <rFont val="Arial"/>
        <color theme="1"/>
      </rPr>
      <t xml:space="preserve">1. Select a Program in program dropdown
2. Select Resource of type </t>
    </r>
    <r>
      <rPr>
        <rFont val="Arial"/>
        <b/>
        <color theme="1"/>
      </rPr>
      <t>Project</t>
    </r>
    <r>
      <rPr>
        <rFont val="Arial"/>
        <color theme="1"/>
      </rPr>
      <t xml:space="preserve"> from Resource dropdown
3. Select '</t>
    </r>
    <r>
      <rPr>
        <rFont val="Arial"/>
        <b/>
        <color theme="1"/>
      </rPr>
      <t>Status report</t>
    </r>
    <r>
      <rPr>
        <rFont val="Arial"/>
        <color theme="1"/>
      </rPr>
      <t>' from report type dropdown
4. Click on Request Report button
5. Click on "Download" link after Report has been made available after 24 hours.
6. Open downloaded CSV file.
7. Observe</t>
    </r>
  </si>
  <si>
    <r>
      <rPr>
        <rFont val="Arial"/>
        <color theme="1"/>
      </rPr>
      <t xml:space="preserve">-The sorted order in </t>
    </r>
    <r>
      <rPr>
        <rFont val="Arial"/>
        <b/>
        <color theme="1"/>
      </rPr>
      <t>Status</t>
    </r>
    <r>
      <rPr>
        <rFont val="Arial"/>
        <color theme="1"/>
      </rPr>
      <t xml:space="preserve"> </t>
    </r>
    <r>
      <rPr>
        <rFont val="Arial"/>
        <b/>
        <color theme="1"/>
      </rPr>
      <t>report</t>
    </r>
    <r>
      <rPr>
        <rFont val="Arial"/>
        <color theme="1"/>
      </rPr>
      <t xml:space="preserve"> CSV file should be like below:
a) UUID order - first sorted
b) Program ID order - second sorted
c) Project ID order - third sorted
-Both </t>
    </r>
    <r>
      <rPr>
        <rFont val="Arial"/>
        <b/>
        <color theme="1"/>
      </rPr>
      <t xml:space="preserve">Program Manager And Program Designer </t>
    </r>
    <r>
      <rPr>
        <rFont val="Arial"/>
        <color theme="1"/>
      </rPr>
      <t>should be able to view the CSV file ,the file in data should be sorted in the above order from a) to c) only</t>
    </r>
  </si>
  <si>
    <r>
      <rPr>
        <rFont val="Arial"/>
        <color theme="1"/>
      </rPr>
      <t xml:space="preserve">-User logged in should have </t>
    </r>
    <r>
      <rPr>
        <rFont val="Arial"/>
        <b/>
        <color theme="1"/>
      </rPr>
      <t xml:space="preserve">Program Manager </t>
    </r>
    <r>
      <rPr>
        <rFont val="Arial"/>
        <color theme="1"/>
      </rPr>
      <t xml:space="preserve">rights
-User should have downloaded </t>
    </r>
    <r>
      <rPr>
        <rFont val="Arial"/>
        <b/>
        <color theme="1"/>
      </rPr>
      <t>Observation</t>
    </r>
    <r>
      <rPr>
        <rFont val="Arial"/>
        <color theme="1"/>
      </rPr>
      <t xml:space="preserve"> CSV </t>
    </r>
    <r>
      <rPr>
        <rFont val="Arial"/>
        <b/>
        <color theme="1"/>
      </rPr>
      <t>Question</t>
    </r>
    <r>
      <rPr>
        <rFont val="Arial"/>
        <color theme="1"/>
      </rPr>
      <t xml:space="preserve"> </t>
    </r>
    <r>
      <rPr>
        <rFont val="Arial"/>
        <b/>
        <color theme="1"/>
      </rPr>
      <t>Report</t>
    </r>
    <r>
      <rPr>
        <rFont val="Arial"/>
        <color theme="1"/>
      </rPr>
      <t xml:space="preserve"> from program dashboard or have Requested for report.
-User should have made few submissions of </t>
    </r>
    <r>
      <rPr>
        <rFont val="Arial"/>
        <b/>
        <color theme="1"/>
      </rPr>
      <t>Observation without rubric</t>
    </r>
    <r>
      <rPr>
        <rFont val="Arial"/>
        <color theme="1"/>
      </rPr>
      <t xml:space="preserve"> forms. </t>
    </r>
  </si>
  <si>
    <r>
      <rPr>
        <rFont val="Arial"/>
        <color theme="1"/>
      </rPr>
      <t xml:space="preserve">To verify data in </t>
    </r>
    <r>
      <rPr>
        <rFont val="Arial"/>
        <b/>
        <color theme="1"/>
      </rPr>
      <t>Observation CSV Question Report</t>
    </r>
    <r>
      <rPr>
        <rFont val="Arial"/>
        <color theme="1"/>
      </rPr>
      <t xml:space="preserve"> is sorted in below order -
1. UUID
2. Program ID
3. Observation ID
4. Observation submission ID
5. Question External ID</t>
    </r>
  </si>
  <si>
    <r>
      <rPr>
        <rFont val="Arial"/>
        <color theme="1"/>
      </rPr>
      <t xml:space="preserve">1. Select a Program from program dropdown
2. Select Resource of type </t>
    </r>
    <r>
      <rPr>
        <rFont val="Arial"/>
        <b/>
        <color theme="1"/>
      </rPr>
      <t>Observation without rubric</t>
    </r>
    <r>
      <rPr>
        <rFont val="Arial"/>
        <color theme="1"/>
      </rPr>
      <t xml:space="preserve"> from Resource dropdown
3. Select '</t>
    </r>
    <r>
      <rPr>
        <rFont val="Arial"/>
        <b/>
        <color theme="1"/>
      </rPr>
      <t>Question report</t>
    </r>
    <r>
      <rPr>
        <rFont val="Arial"/>
        <color theme="1"/>
      </rPr>
      <t>' from report type dropdown
4. Click on Request Report button
5. Click on "Download" link after Report has been made available after 24 hours.
6. Open downloaded CSV file.
7. Observe</t>
    </r>
  </si>
  <si>
    <r>
      <rPr>
        <rFont val="Arial"/>
        <color theme="1"/>
      </rPr>
      <t xml:space="preserve">-The sorted order in </t>
    </r>
    <r>
      <rPr>
        <rFont val="Arial"/>
        <b/>
        <color theme="1"/>
      </rPr>
      <t>Observation without rubric Question report</t>
    </r>
    <r>
      <rPr>
        <rFont val="Arial"/>
        <color theme="1"/>
      </rPr>
      <t xml:space="preserve"> CSV file should be like below:
a) UUID order - first sorted
b) Program ID order - second sorted
c) Observation ID order - third sorted
d) Observation submission ID order - fourth sorted
e) Question External ID order - fifth sorted
-When user views the CSV file , the data is sorted in the above order from a) to e) only. </t>
    </r>
  </si>
  <si>
    <r>
      <rPr>
        <rFont val="Arial"/>
        <color theme="1"/>
      </rPr>
      <t xml:space="preserve">-User logged in should have </t>
    </r>
    <r>
      <rPr>
        <rFont val="Arial"/>
        <b/>
        <color theme="1"/>
      </rPr>
      <t>Program</t>
    </r>
    <r>
      <rPr>
        <rFont val="Arial"/>
        <color theme="1"/>
      </rPr>
      <t xml:space="preserve"> </t>
    </r>
    <r>
      <rPr>
        <rFont val="Arial"/>
        <b/>
        <color theme="1"/>
      </rPr>
      <t>Manager</t>
    </r>
    <r>
      <rPr>
        <rFont val="Arial"/>
        <color theme="1"/>
      </rPr>
      <t xml:space="preserve"> or even </t>
    </r>
    <r>
      <rPr>
        <rFont val="Arial"/>
        <b/>
        <color theme="1"/>
      </rPr>
      <t>Program</t>
    </r>
    <r>
      <rPr>
        <rFont val="Arial"/>
        <color theme="1"/>
      </rPr>
      <t xml:space="preserve"> </t>
    </r>
    <r>
      <rPr>
        <rFont val="Arial"/>
        <b/>
        <color theme="1"/>
      </rPr>
      <t>Designer</t>
    </r>
    <r>
      <rPr>
        <rFont val="Arial"/>
        <color theme="1"/>
      </rPr>
      <t xml:space="preserve"> rights.
-User should have downloaded </t>
    </r>
    <r>
      <rPr>
        <rFont val="Arial"/>
        <b/>
        <color theme="1"/>
      </rPr>
      <t>Observation</t>
    </r>
    <r>
      <rPr>
        <rFont val="Arial"/>
        <color theme="1"/>
      </rPr>
      <t xml:space="preserve"> CSV </t>
    </r>
    <r>
      <rPr>
        <rFont val="Arial"/>
        <b/>
        <color theme="1"/>
      </rPr>
      <t>Question</t>
    </r>
    <r>
      <rPr>
        <rFont val="Arial"/>
        <color theme="1"/>
      </rPr>
      <t xml:space="preserve"> </t>
    </r>
    <r>
      <rPr>
        <rFont val="Arial"/>
        <b/>
        <color theme="1"/>
      </rPr>
      <t>Report</t>
    </r>
    <r>
      <rPr>
        <rFont val="Arial"/>
        <color theme="1"/>
      </rPr>
      <t xml:space="preserve"> from program dashboard or have Requested for report.
-User should have made few submissions of </t>
    </r>
    <r>
      <rPr>
        <rFont val="Arial"/>
        <b/>
        <color theme="1"/>
      </rPr>
      <t xml:space="preserve">Observation without rubric </t>
    </r>
    <r>
      <rPr>
        <rFont val="Arial"/>
        <color theme="1"/>
      </rPr>
      <t>forms.</t>
    </r>
  </si>
  <si>
    <r>
      <rPr>
        <rFont val="Arial"/>
        <color theme="1"/>
      </rPr>
      <t xml:space="preserve">To verify data in </t>
    </r>
    <r>
      <rPr>
        <rFont val="Arial"/>
        <b/>
        <color theme="1"/>
      </rPr>
      <t>Observation CSV Status Report</t>
    </r>
    <r>
      <rPr>
        <rFont val="Arial"/>
        <color theme="1"/>
      </rPr>
      <t xml:space="preserve"> is sorted in below order -
1. UUID
2. Program ID
3. Observation ID
4. Observation submission ID
5. Question External ID</t>
    </r>
  </si>
  <si>
    <r>
      <rPr>
        <rFont val="Arial"/>
        <color theme="1"/>
      </rPr>
      <t xml:space="preserve">1. Select a Program from program dropdown
2. Select Resource of type </t>
    </r>
    <r>
      <rPr>
        <rFont val="Arial"/>
        <b/>
        <color theme="1"/>
      </rPr>
      <t>Observation without rubric</t>
    </r>
    <r>
      <rPr>
        <rFont val="Arial"/>
        <color theme="1"/>
      </rPr>
      <t xml:space="preserve"> from Resource dropdown
3. Select '</t>
    </r>
    <r>
      <rPr>
        <rFont val="Arial"/>
        <b/>
        <color theme="1"/>
      </rPr>
      <t>Status report</t>
    </r>
    <r>
      <rPr>
        <rFont val="Arial"/>
        <color theme="1"/>
      </rPr>
      <t>' from report type dropdown
4. Click on Request Report button
5. Click on "Download" link after Report has been made available after 24 hours.
6. Open downloaded CSV file.
7. Observe</t>
    </r>
  </si>
  <si>
    <r>
      <rPr>
        <rFont val="Arial"/>
        <color theme="1"/>
      </rPr>
      <t xml:space="preserve">-The sorted order in </t>
    </r>
    <r>
      <rPr>
        <rFont val="Arial"/>
        <b/>
        <color theme="1"/>
      </rPr>
      <t>Observation without rubric Status</t>
    </r>
    <r>
      <rPr>
        <rFont val="Arial"/>
        <color theme="1"/>
      </rPr>
      <t xml:space="preserve"> </t>
    </r>
    <r>
      <rPr>
        <rFont val="Arial"/>
        <b/>
        <color theme="1"/>
      </rPr>
      <t>report</t>
    </r>
    <r>
      <rPr>
        <rFont val="Arial"/>
        <color theme="1"/>
      </rPr>
      <t xml:space="preserve"> CSV file should be like below:
a) UUID order - first sorted
b) Program ID order - second sorted
c) Observation ID order - third sorted
d) Observation submission ID order - fourth sorted
-Both </t>
    </r>
    <r>
      <rPr>
        <rFont val="Arial"/>
        <b/>
        <color theme="1"/>
      </rPr>
      <t xml:space="preserve">Program Manager And Program Designer </t>
    </r>
    <r>
      <rPr>
        <rFont val="Arial"/>
        <color theme="1"/>
      </rPr>
      <t>should be able to view the sorted CSV file 
-The file in data should be sorted in the above order from a) to d) only</t>
    </r>
  </si>
  <si>
    <r>
      <rPr>
        <rFont val="Arial"/>
        <color theme="1"/>
      </rPr>
      <t xml:space="preserve">-User logged in should have </t>
    </r>
    <r>
      <rPr>
        <rFont val="Arial"/>
        <b/>
        <color theme="1"/>
      </rPr>
      <t xml:space="preserve">Program Manager </t>
    </r>
    <r>
      <rPr>
        <rFont val="Arial"/>
        <color theme="1"/>
      </rPr>
      <t xml:space="preserve">rights
-User should have downloaded </t>
    </r>
    <r>
      <rPr>
        <rFont val="Arial"/>
        <b/>
        <color theme="1"/>
      </rPr>
      <t>Observation</t>
    </r>
    <r>
      <rPr>
        <rFont val="Arial"/>
        <color theme="1"/>
      </rPr>
      <t xml:space="preserve"> CSV </t>
    </r>
    <r>
      <rPr>
        <rFont val="Arial"/>
        <b/>
        <color theme="1"/>
      </rPr>
      <t>Domain Criteria</t>
    </r>
    <r>
      <rPr>
        <rFont val="Arial"/>
        <color theme="1"/>
      </rPr>
      <t xml:space="preserve"> </t>
    </r>
    <r>
      <rPr>
        <rFont val="Arial"/>
        <b/>
        <color theme="1"/>
      </rPr>
      <t>Report</t>
    </r>
    <r>
      <rPr>
        <rFont val="Arial"/>
        <color theme="1"/>
      </rPr>
      <t xml:space="preserve"> from program dashboard or have Requested for report.
-User should have made few submissions of </t>
    </r>
    <r>
      <rPr>
        <rFont val="Arial"/>
        <b/>
        <color theme="1"/>
      </rPr>
      <t>Observation with rubric</t>
    </r>
    <r>
      <rPr>
        <rFont val="Arial"/>
        <color theme="1"/>
      </rPr>
      <t xml:space="preserve"> forms.</t>
    </r>
  </si>
  <si>
    <r>
      <rPr>
        <rFont val="Arial"/>
        <color theme="1"/>
      </rPr>
      <t xml:space="preserve">To verify data in </t>
    </r>
    <r>
      <rPr>
        <rFont val="Arial"/>
        <b/>
        <color theme="1"/>
      </rPr>
      <t>Observation with rubric CSV Domain Criteria Report</t>
    </r>
    <r>
      <rPr>
        <rFont val="Arial"/>
        <color theme="1"/>
      </rPr>
      <t xml:space="preserve"> is sorted in below order -
1. UUID
2. Program ID
3. Observation ID
4. Observation submission ID
5. Domain Name</t>
    </r>
  </si>
  <si>
    <r>
      <rPr>
        <rFont val="Arial"/>
        <color theme="1"/>
      </rPr>
      <t xml:space="preserve">1. Select a Program from program dropdown
2. Select Resource of type </t>
    </r>
    <r>
      <rPr>
        <rFont val="Arial"/>
        <b/>
        <color theme="1"/>
      </rPr>
      <t>Observation with rubric</t>
    </r>
    <r>
      <rPr>
        <rFont val="Arial"/>
        <color theme="1"/>
      </rPr>
      <t xml:space="preserve"> from Resource dropdown
3. Select '</t>
    </r>
    <r>
      <rPr>
        <rFont val="Arial"/>
        <b/>
        <color theme="1"/>
      </rPr>
      <t>Domain Criteria report</t>
    </r>
    <r>
      <rPr>
        <rFont val="Arial"/>
        <color theme="1"/>
      </rPr>
      <t>' from report type dropdown
4. Click on Request Report button
5. Click on "Download" link after Report has been made available after 24 hours.
6. Open downloaded CSV file.
7. Observe</t>
    </r>
  </si>
  <si>
    <r>
      <rPr>
        <rFont val="Arial"/>
        <color theme="1"/>
      </rPr>
      <t xml:space="preserve">-The sorted order in </t>
    </r>
    <r>
      <rPr>
        <rFont val="Arial"/>
        <b/>
        <color theme="1"/>
      </rPr>
      <t>Observation with rubric Domain Criteria</t>
    </r>
    <r>
      <rPr>
        <rFont val="Arial"/>
        <color theme="1"/>
      </rPr>
      <t xml:space="preserve"> </t>
    </r>
    <r>
      <rPr>
        <rFont val="Arial"/>
        <b/>
        <color theme="1"/>
      </rPr>
      <t>report</t>
    </r>
    <r>
      <rPr>
        <rFont val="Arial"/>
        <color theme="1"/>
      </rPr>
      <t xml:space="preserve"> CSV file should be like below:
a) UUID order - first sorted
b) Program ID order - second sorted
c) Observation ID order - third sorted
d) Observation submission ID order - fourth sorted
e) Domain Name - fifth sorted
- </t>
    </r>
    <r>
      <rPr>
        <rFont val="Arial"/>
        <b/>
        <color theme="1"/>
      </rPr>
      <t xml:space="preserve">Program Manager </t>
    </r>
    <r>
      <rPr>
        <rFont val="Arial"/>
        <color theme="1"/>
      </rPr>
      <t>should be able to view sorted CSV file 
-The file in data should be sorted in the above order from a) to e) only.</t>
    </r>
  </si>
  <si>
    <r>
      <rPr>
        <rFont val="Arial"/>
        <color theme="1"/>
      </rPr>
      <t xml:space="preserve">-User logged in should have </t>
    </r>
    <r>
      <rPr>
        <rFont val="Arial"/>
        <b/>
        <color theme="1"/>
      </rPr>
      <t xml:space="preserve">Program Manager </t>
    </r>
    <r>
      <rPr>
        <rFont val="Arial"/>
        <color theme="1"/>
      </rPr>
      <t xml:space="preserve">rights
-User should have downloaded </t>
    </r>
    <r>
      <rPr>
        <rFont val="Arial"/>
        <b/>
        <color theme="1"/>
      </rPr>
      <t>Observation</t>
    </r>
    <r>
      <rPr>
        <rFont val="Arial"/>
        <color theme="1"/>
      </rPr>
      <t xml:space="preserve"> CSV</t>
    </r>
    <r>
      <rPr>
        <rFont val="Arial"/>
        <b/>
        <color theme="1"/>
      </rPr>
      <t xml:space="preserve"> Question</t>
    </r>
    <r>
      <rPr>
        <rFont val="Arial"/>
        <color theme="1"/>
      </rPr>
      <t xml:space="preserve"> </t>
    </r>
    <r>
      <rPr>
        <rFont val="Arial"/>
        <b/>
        <color theme="1"/>
      </rPr>
      <t>Report</t>
    </r>
    <r>
      <rPr>
        <rFont val="Arial"/>
        <color theme="1"/>
      </rPr>
      <t xml:space="preserve"> from program dashboard or have Requested for report.
-User should have made few submissions of </t>
    </r>
    <r>
      <rPr>
        <rFont val="Arial"/>
        <b/>
        <color theme="1"/>
      </rPr>
      <t>Observation with rubric</t>
    </r>
    <r>
      <rPr>
        <rFont val="Arial"/>
        <color theme="1"/>
      </rPr>
      <t xml:space="preserve"> forms.</t>
    </r>
  </si>
  <si>
    <r>
      <rPr>
        <rFont val="Arial"/>
        <color theme="1"/>
      </rPr>
      <t xml:space="preserve">To verify data in </t>
    </r>
    <r>
      <rPr>
        <rFont val="Arial"/>
        <b/>
        <color theme="1"/>
      </rPr>
      <t>Observation with rubric CSV Question Report</t>
    </r>
    <r>
      <rPr>
        <rFont val="Arial"/>
        <color theme="1"/>
      </rPr>
      <t xml:space="preserve"> is sorted in below order -
1. UUID
2. Program ID
3. Observation ID
4. Observation submission ID
5. Domain Name
6. Criteria Name
7. Question External ID</t>
    </r>
  </si>
  <si>
    <r>
      <rPr>
        <rFont val="Arial"/>
        <color theme="1"/>
      </rPr>
      <t xml:space="preserve">1. Select a Program from program dropdown
2. Select Resource of type </t>
    </r>
    <r>
      <rPr>
        <rFont val="Arial"/>
        <b/>
        <color theme="1"/>
      </rPr>
      <t>Observation with rubric</t>
    </r>
    <r>
      <rPr>
        <rFont val="Arial"/>
        <color theme="1"/>
      </rPr>
      <t xml:space="preserve"> from Resource dropdown
3. Select '</t>
    </r>
    <r>
      <rPr>
        <rFont val="Arial"/>
        <b/>
        <color theme="1"/>
      </rPr>
      <t>Question report</t>
    </r>
    <r>
      <rPr>
        <rFont val="Arial"/>
        <color theme="1"/>
      </rPr>
      <t>' from report type dropdown
4. Click on Request Report button
5. Click on "Download" link after Report has been made available after 24 hours.
6. Open downloaded CSV file.
7. Observe</t>
    </r>
  </si>
  <si>
    <r>
      <rPr>
        <rFont val="Arial"/>
        <color theme="1"/>
      </rPr>
      <t xml:space="preserve">-The sorted order in </t>
    </r>
    <r>
      <rPr>
        <rFont val="Arial"/>
        <b/>
        <color theme="1"/>
      </rPr>
      <t>Observation with rubric Question</t>
    </r>
    <r>
      <rPr>
        <rFont val="Arial"/>
        <color theme="1"/>
      </rPr>
      <t xml:space="preserve"> </t>
    </r>
    <r>
      <rPr>
        <rFont val="Arial"/>
        <b/>
        <color theme="1"/>
      </rPr>
      <t>report</t>
    </r>
    <r>
      <rPr>
        <rFont val="Arial"/>
        <color theme="1"/>
      </rPr>
      <t xml:space="preserve"> CSV file should be like below:
a) UUID order - first sorted
b) Program ID order - second sorted
c) Observation ID order - third sorted
d) Observation submission ID order - fourth sorted
e) Domain Name - fifth sorted
f)  Criteria Name - sixth sorted
g) Question External ID - seventh sorted
- </t>
    </r>
    <r>
      <rPr>
        <rFont val="Arial"/>
        <b/>
        <color theme="1"/>
      </rPr>
      <t xml:space="preserve">Program Manager </t>
    </r>
    <r>
      <rPr>
        <rFont val="Arial"/>
        <color theme="1"/>
      </rPr>
      <t>should be able to view sorted CSV file 
-The file in data should be sorted in the above order from a) to g) only.</t>
    </r>
  </si>
  <si>
    <r>
      <rPr>
        <rFont val="Arial"/>
        <color theme="1"/>
      </rPr>
      <t xml:space="preserve">-User logged in should have </t>
    </r>
    <r>
      <rPr>
        <rFont val="Arial"/>
        <b/>
        <color theme="1"/>
      </rPr>
      <t>Program</t>
    </r>
    <r>
      <rPr>
        <rFont val="Arial"/>
        <color theme="1"/>
      </rPr>
      <t xml:space="preserve"> </t>
    </r>
    <r>
      <rPr>
        <rFont val="Arial"/>
        <b/>
        <color theme="1"/>
      </rPr>
      <t>Manager</t>
    </r>
    <r>
      <rPr>
        <rFont val="Arial"/>
        <color theme="1"/>
      </rPr>
      <t xml:space="preserve"> or even </t>
    </r>
    <r>
      <rPr>
        <rFont val="Arial"/>
        <b/>
        <color theme="1"/>
      </rPr>
      <t>Program</t>
    </r>
    <r>
      <rPr>
        <rFont val="Arial"/>
        <color theme="1"/>
      </rPr>
      <t xml:space="preserve"> </t>
    </r>
    <r>
      <rPr>
        <rFont val="Arial"/>
        <b/>
        <color theme="1"/>
      </rPr>
      <t>Designer</t>
    </r>
    <r>
      <rPr>
        <rFont val="Arial"/>
        <color theme="1"/>
      </rPr>
      <t xml:space="preserve"> rights.
-User should have downloaded </t>
    </r>
    <r>
      <rPr>
        <rFont val="Arial"/>
        <b/>
        <color theme="1"/>
      </rPr>
      <t>Observation</t>
    </r>
    <r>
      <rPr>
        <rFont val="Arial"/>
        <color theme="1"/>
      </rPr>
      <t xml:space="preserve"> CSV </t>
    </r>
    <r>
      <rPr>
        <rFont val="Arial"/>
        <b/>
        <color theme="1"/>
      </rPr>
      <t>Status</t>
    </r>
    <r>
      <rPr>
        <rFont val="Arial"/>
        <color theme="1"/>
      </rPr>
      <t xml:space="preserve"> </t>
    </r>
    <r>
      <rPr>
        <rFont val="Arial"/>
        <b/>
        <color theme="1"/>
      </rPr>
      <t>Report</t>
    </r>
    <r>
      <rPr>
        <rFont val="Arial"/>
        <color theme="1"/>
      </rPr>
      <t xml:space="preserve"> from program dashboard or have Requested for report.
-User should have made few submissions of </t>
    </r>
    <r>
      <rPr>
        <rFont val="Arial"/>
        <b/>
        <color theme="1"/>
      </rPr>
      <t xml:space="preserve">Observation with rubric </t>
    </r>
    <r>
      <rPr>
        <rFont val="Arial"/>
        <color theme="1"/>
      </rPr>
      <t>forms.</t>
    </r>
  </si>
  <si>
    <r>
      <rPr>
        <rFont val="Arial"/>
        <color theme="1"/>
      </rPr>
      <t xml:space="preserve">To verify data in </t>
    </r>
    <r>
      <rPr>
        <rFont val="Arial"/>
        <b/>
        <color theme="1"/>
      </rPr>
      <t>Observation with rubric CSV Status Report</t>
    </r>
    <r>
      <rPr>
        <rFont val="Arial"/>
        <color theme="1"/>
      </rPr>
      <t xml:space="preserve"> is sorted in below order -
1. UUID
2. Program ID
3. Observation ID
4. Observation submission ID</t>
    </r>
  </si>
  <si>
    <r>
      <rPr>
        <rFont val="Arial"/>
        <color theme="1"/>
      </rPr>
      <t xml:space="preserve">1. Select a Program from program dropdown
2. Select Resource of type </t>
    </r>
    <r>
      <rPr>
        <rFont val="Arial"/>
        <b/>
        <color theme="1"/>
      </rPr>
      <t>Observation with rubric</t>
    </r>
    <r>
      <rPr>
        <rFont val="Arial"/>
        <color theme="1"/>
      </rPr>
      <t xml:space="preserve"> from Resource dropdown
3. Select '</t>
    </r>
    <r>
      <rPr>
        <rFont val="Arial"/>
        <b/>
        <color theme="1"/>
      </rPr>
      <t>Status report</t>
    </r>
    <r>
      <rPr>
        <rFont val="Arial"/>
        <color theme="1"/>
      </rPr>
      <t>' from report type dropdown
4. Click on Request Report button
5. Click on "Download" link after Report has been made available after 24 hours.
6. Open downloaded CSV file.
7. Observe</t>
    </r>
  </si>
  <si>
    <r>
      <rPr>
        <rFont val="Arial"/>
        <color theme="1"/>
      </rPr>
      <t xml:space="preserve">-The sorted order in </t>
    </r>
    <r>
      <rPr>
        <rFont val="Arial"/>
        <b/>
        <color theme="1"/>
      </rPr>
      <t>Observation with rubric Status</t>
    </r>
    <r>
      <rPr>
        <rFont val="Arial"/>
        <color theme="1"/>
      </rPr>
      <t xml:space="preserve"> </t>
    </r>
    <r>
      <rPr>
        <rFont val="Arial"/>
        <b/>
        <color theme="1"/>
      </rPr>
      <t>report</t>
    </r>
    <r>
      <rPr>
        <rFont val="Arial"/>
        <color theme="1"/>
      </rPr>
      <t xml:space="preserve"> CSV file should be like below:
a) UUID order - first sorted
b) Program ID order - second sorted
c) Observation ID order - third sorted
d) Observation submission ID order - fourth sorted
-Both </t>
    </r>
    <r>
      <rPr>
        <rFont val="Arial"/>
        <b/>
        <color theme="1"/>
      </rPr>
      <t>Program</t>
    </r>
    <r>
      <rPr>
        <rFont val="Arial"/>
        <color theme="1"/>
      </rPr>
      <t xml:space="preserve"> </t>
    </r>
    <r>
      <rPr>
        <rFont val="Arial"/>
        <b/>
        <color theme="1"/>
      </rPr>
      <t>Manager</t>
    </r>
    <r>
      <rPr>
        <rFont val="Arial"/>
        <color theme="1"/>
      </rPr>
      <t xml:space="preserve"> And </t>
    </r>
    <r>
      <rPr>
        <rFont val="Arial"/>
        <b/>
        <color theme="1"/>
      </rPr>
      <t>Program</t>
    </r>
    <r>
      <rPr>
        <rFont val="Arial"/>
        <color theme="1"/>
      </rPr>
      <t xml:space="preserve"> </t>
    </r>
    <r>
      <rPr>
        <rFont val="Arial"/>
        <b/>
        <color theme="1"/>
      </rPr>
      <t>Designer</t>
    </r>
    <r>
      <rPr>
        <rFont val="Arial"/>
        <color theme="1"/>
      </rPr>
      <t xml:space="preserve"> should be able to view the sorted CSV file 
-The file in data should be sorted in the above order from a) to g) only.</t>
    </r>
  </si>
  <si>
    <r>
      <rPr>
        <rFont val="Arial"/>
        <color theme="1"/>
      </rPr>
      <t xml:space="preserve">-User logged in should have </t>
    </r>
    <r>
      <rPr>
        <rFont val="Arial"/>
        <b/>
        <color theme="1"/>
      </rPr>
      <t xml:space="preserve">Program Manager </t>
    </r>
    <r>
      <rPr>
        <rFont val="Arial"/>
        <color theme="1"/>
      </rPr>
      <t xml:space="preserve">rights
-User should have downloaded </t>
    </r>
    <r>
      <rPr>
        <rFont val="Arial"/>
        <b/>
        <color theme="1"/>
      </rPr>
      <t>Survey</t>
    </r>
    <r>
      <rPr>
        <rFont val="Arial"/>
        <color theme="1"/>
      </rPr>
      <t xml:space="preserve"> CSV</t>
    </r>
    <r>
      <rPr>
        <rFont val="Arial"/>
        <b/>
        <color theme="1"/>
      </rPr>
      <t xml:space="preserve"> Question</t>
    </r>
    <r>
      <rPr>
        <rFont val="Arial"/>
        <color theme="1"/>
      </rPr>
      <t xml:space="preserve"> </t>
    </r>
    <r>
      <rPr>
        <rFont val="Arial"/>
        <b/>
        <color theme="1"/>
      </rPr>
      <t>Report</t>
    </r>
    <r>
      <rPr>
        <rFont val="Arial"/>
        <color theme="1"/>
      </rPr>
      <t xml:space="preserve"> from program dashboard or have Requested for report.
-User should have made few submissions of </t>
    </r>
    <r>
      <rPr>
        <rFont val="Arial"/>
        <b/>
        <color theme="1"/>
      </rPr>
      <t>Surveys</t>
    </r>
  </si>
  <si>
    <r>
      <rPr>
        <rFont val="Arial"/>
        <color theme="1"/>
      </rPr>
      <t xml:space="preserve">To verify data in </t>
    </r>
    <r>
      <rPr>
        <rFont val="Arial"/>
        <b/>
        <color theme="1"/>
      </rPr>
      <t>Survey CSV Question Report</t>
    </r>
    <r>
      <rPr>
        <rFont val="Arial"/>
        <color theme="1"/>
      </rPr>
      <t xml:space="preserve"> is sorted in below order -
1. UUID
2. Program ID
3. Survey ID
4. Question External ID</t>
    </r>
  </si>
  <si>
    <r>
      <rPr>
        <rFont val="Arial"/>
        <color theme="1"/>
      </rPr>
      <t xml:space="preserve">1. Select a Program from program dropdown
2. Select Resource of type </t>
    </r>
    <r>
      <rPr>
        <rFont val="Arial"/>
        <b/>
        <color theme="1"/>
      </rPr>
      <t>Survey</t>
    </r>
    <r>
      <rPr>
        <rFont val="Arial"/>
        <color theme="1"/>
      </rPr>
      <t xml:space="preserve"> from Resource dropdown
3. Select '</t>
    </r>
    <r>
      <rPr>
        <rFont val="Arial"/>
        <b/>
        <color theme="1"/>
      </rPr>
      <t>Question report</t>
    </r>
    <r>
      <rPr>
        <rFont val="Arial"/>
        <color theme="1"/>
      </rPr>
      <t>' from report type dropdown
4. Click on Request Report button
5. Click on "Download" link after Report has been made available after 24 hours.
6. Open downloaded CSV file.
7. Observe</t>
    </r>
  </si>
  <si>
    <r>
      <rPr>
        <rFont val="Arial"/>
        <color theme="1"/>
      </rPr>
      <t xml:space="preserve">-The sorted order in </t>
    </r>
    <r>
      <rPr>
        <rFont val="Arial"/>
        <b/>
        <color theme="1"/>
      </rPr>
      <t>Survey Question</t>
    </r>
    <r>
      <rPr>
        <rFont val="Arial"/>
        <color theme="1"/>
      </rPr>
      <t xml:space="preserve"> </t>
    </r>
    <r>
      <rPr>
        <rFont val="Arial"/>
        <b/>
        <color theme="1"/>
      </rPr>
      <t>report</t>
    </r>
    <r>
      <rPr>
        <rFont val="Arial"/>
        <color theme="1"/>
      </rPr>
      <t xml:space="preserve"> CSV file should be like below:
a) UUID order - first sorted
b) Program ID order - second sorted
c) Survey ID order - third sorted
d) Question External ID - fourth sorted
- </t>
    </r>
    <r>
      <rPr>
        <rFont val="Arial"/>
        <b/>
        <color theme="1"/>
      </rPr>
      <t xml:space="preserve">Program Manager </t>
    </r>
    <r>
      <rPr>
        <rFont val="Arial"/>
        <color theme="1"/>
      </rPr>
      <t>should be able to view sorted CSV file 
-The file in data should be sorted in the above order from a) to d) only.</t>
    </r>
  </si>
  <si>
    <r>
      <rPr>
        <rFont val="Arial"/>
        <color theme="1"/>
      </rPr>
      <t xml:space="preserve">-User logged in should have </t>
    </r>
    <r>
      <rPr>
        <rFont val="Arial"/>
        <b/>
        <color theme="1"/>
      </rPr>
      <t>Program</t>
    </r>
    <r>
      <rPr>
        <rFont val="Arial"/>
        <color theme="1"/>
      </rPr>
      <t xml:space="preserve"> </t>
    </r>
    <r>
      <rPr>
        <rFont val="Arial"/>
        <b/>
        <color theme="1"/>
      </rPr>
      <t>Manager</t>
    </r>
    <r>
      <rPr>
        <rFont val="Arial"/>
        <color theme="1"/>
      </rPr>
      <t xml:space="preserve"> or even </t>
    </r>
    <r>
      <rPr>
        <rFont val="Arial"/>
        <b/>
        <color theme="1"/>
      </rPr>
      <t>Program</t>
    </r>
    <r>
      <rPr>
        <rFont val="Arial"/>
        <color theme="1"/>
      </rPr>
      <t xml:space="preserve"> </t>
    </r>
    <r>
      <rPr>
        <rFont val="Arial"/>
        <b/>
        <color theme="1"/>
      </rPr>
      <t>Designer</t>
    </r>
    <r>
      <rPr>
        <rFont val="Arial"/>
        <color theme="1"/>
      </rPr>
      <t xml:space="preserve"> rights.
-User should have downloaded </t>
    </r>
    <r>
      <rPr>
        <rFont val="Arial"/>
        <b/>
        <color theme="1"/>
      </rPr>
      <t>Survey</t>
    </r>
    <r>
      <rPr>
        <rFont val="Arial"/>
        <color theme="1"/>
      </rPr>
      <t xml:space="preserve"> CSV </t>
    </r>
    <r>
      <rPr>
        <rFont val="Arial"/>
        <b/>
        <color theme="1"/>
      </rPr>
      <t>Status</t>
    </r>
    <r>
      <rPr>
        <rFont val="Arial"/>
        <color theme="1"/>
      </rPr>
      <t xml:space="preserve"> </t>
    </r>
    <r>
      <rPr>
        <rFont val="Arial"/>
        <b/>
        <color theme="1"/>
      </rPr>
      <t>Report</t>
    </r>
    <r>
      <rPr>
        <rFont val="Arial"/>
        <color theme="1"/>
      </rPr>
      <t xml:space="preserve"> from program dashboard or have Requested for report.
-User should have made few submissions of </t>
    </r>
    <r>
      <rPr>
        <rFont val="Arial"/>
        <b/>
        <color theme="1"/>
      </rPr>
      <t>Surveys.</t>
    </r>
  </si>
  <si>
    <r>
      <rPr>
        <rFont val="Arial"/>
        <color theme="1"/>
      </rPr>
      <t xml:space="preserve">To verify data in </t>
    </r>
    <r>
      <rPr>
        <rFont val="Arial"/>
        <b/>
        <color theme="1"/>
      </rPr>
      <t>Survey CSV Status Report</t>
    </r>
    <r>
      <rPr>
        <rFont val="Arial"/>
        <color theme="1"/>
      </rPr>
      <t xml:space="preserve"> is sorted in below order -
1. UUID
2. Program ID
3. Survey ID</t>
    </r>
  </si>
  <si>
    <r>
      <rPr>
        <rFont val="Arial"/>
        <color theme="1"/>
      </rPr>
      <t xml:space="preserve">1. Select a Program from program dropdown
2. Select Resource of type </t>
    </r>
    <r>
      <rPr>
        <rFont val="Arial"/>
        <b/>
        <color theme="1"/>
      </rPr>
      <t>Survey</t>
    </r>
    <r>
      <rPr>
        <rFont val="Arial"/>
        <color theme="1"/>
      </rPr>
      <t xml:space="preserve"> from Resource dropdown
3. Select '</t>
    </r>
    <r>
      <rPr>
        <rFont val="Arial"/>
        <b/>
        <color theme="1"/>
      </rPr>
      <t>Status report</t>
    </r>
    <r>
      <rPr>
        <rFont val="Arial"/>
        <color theme="1"/>
      </rPr>
      <t>' from report type dropdown
4. Click on Request Report button
5. Click on "Download" link after Report has been made available after 24 hours.
6. Open downloaded CSV file.
7. Observe</t>
    </r>
  </si>
  <si>
    <r>
      <rPr>
        <rFont val="Arial"/>
        <color theme="1"/>
      </rPr>
      <t xml:space="preserve">-The sorted order in </t>
    </r>
    <r>
      <rPr>
        <rFont val="Arial"/>
        <b/>
        <color theme="1"/>
      </rPr>
      <t>Survey Status</t>
    </r>
    <r>
      <rPr>
        <rFont val="Arial"/>
        <color theme="1"/>
      </rPr>
      <t xml:space="preserve"> </t>
    </r>
    <r>
      <rPr>
        <rFont val="Arial"/>
        <b/>
        <color theme="1"/>
      </rPr>
      <t>report</t>
    </r>
    <r>
      <rPr>
        <rFont val="Arial"/>
        <color theme="1"/>
      </rPr>
      <t xml:space="preserve"> CSV file should be like below:
a) UUID order - first sorted
b) Program ID order - second sorted
c) Survey ID order - third sorted
-Both </t>
    </r>
    <r>
      <rPr>
        <rFont val="Arial"/>
        <b/>
        <color theme="1"/>
      </rPr>
      <t>Program</t>
    </r>
    <r>
      <rPr>
        <rFont val="Arial"/>
        <color theme="1"/>
      </rPr>
      <t xml:space="preserve"> </t>
    </r>
    <r>
      <rPr>
        <rFont val="Arial"/>
        <b/>
        <color theme="1"/>
      </rPr>
      <t>Manager</t>
    </r>
    <r>
      <rPr>
        <rFont val="Arial"/>
        <color theme="1"/>
      </rPr>
      <t xml:space="preserve"> And </t>
    </r>
    <r>
      <rPr>
        <rFont val="Arial"/>
        <b/>
        <color theme="1"/>
      </rPr>
      <t>Program</t>
    </r>
    <r>
      <rPr>
        <rFont val="Arial"/>
        <color theme="1"/>
      </rPr>
      <t xml:space="preserve"> </t>
    </r>
    <r>
      <rPr>
        <rFont val="Arial"/>
        <b/>
        <color theme="1"/>
      </rPr>
      <t>Designer</t>
    </r>
    <r>
      <rPr>
        <rFont val="Arial"/>
        <color theme="1"/>
      </rPr>
      <t xml:space="preserve"> should be able to view the sorted CSV file 
-The file in data should be sorted in the above order from a) to c) only.</t>
    </r>
  </si>
  <si>
    <t>SB-28542</t>
  </si>
  <si>
    <r>
      <rPr>
        <rFont val="Arial"/>
        <color theme="1"/>
      </rPr>
      <t xml:space="preserve">-Both </t>
    </r>
    <r>
      <rPr>
        <rFont val="Arial"/>
        <b/>
        <color theme="1"/>
      </rPr>
      <t>Program</t>
    </r>
    <r>
      <rPr>
        <rFont val="Arial"/>
        <color theme="1"/>
      </rPr>
      <t xml:space="preserve"> </t>
    </r>
    <r>
      <rPr>
        <rFont val="Arial"/>
        <b/>
        <color theme="1"/>
      </rPr>
      <t>Manager (PM)</t>
    </r>
    <r>
      <rPr>
        <rFont val="Arial"/>
        <color theme="1"/>
      </rPr>
      <t xml:space="preserve"> and </t>
    </r>
    <r>
      <rPr>
        <rFont val="Arial"/>
        <b/>
        <color theme="1"/>
      </rPr>
      <t>Program</t>
    </r>
    <r>
      <rPr>
        <rFont val="Arial"/>
        <color theme="1"/>
      </rPr>
      <t xml:space="preserve"> </t>
    </r>
    <r>
      <rPr>
        <rFont val="Arial"/>
        <b/>
        <color theme="1"/>
      </rPr>
      <t>Designer (PD)</t>
    </r>
    <r>
      <rPr>
        <rFont val="Arial"/>
        <color theme="1"/>
      </rPr>
      <t xml:space="preserve"> platform role are assigned to the same user credentials.</t>
    </r>
  </si>
  <si>
    <t>To verify if user is Program Manager and Program Designer of same program, then user should access all reports that a PM can access as PM takes the highest precedence.</t>
  </si>
  <si>
    <t>1. Login to sunbird Portal with user credentials having both PM &amp; PD rights.
2. Click on Program Dashboard
3. Select a program from program dropdown where same user is mapped as both the PM &amp; PD
4. Select the resource type from resource dropdown
5. Select report type from report dropdown
6. Observe</t>
  </si>
  <si>
    <t>-PM takes high priority and so user should be able to access all the reports that a PM can access when both PM &amp; PD roles are mapped to same user credentials.
- PM has access to following reports :-
a) Projects - i) Task detail Report
                    ii) Status Report
b) Obs without rubric - i) Question Report
                                    ii) Status Report
c) Obs with rubric - i) Domain &amp; Criteria Report
                               ii) Question Report 
                              iii) Status Report
d) Survey - i) Question Report
                  ii) Status Report</t>
  </si>
  <si>
    <r>
      <rPr>
        <rFont val="Arial"/>
        <color theme="1"/>
      </rPr>
      <t xml:space="preserve">- Both </t>
    </r>
    <r>
      <rPr>
        <rFont val="Arial"/>
        <b/>
        <color theme="1"/>
      </rPr>
      <t>Program</t>
    </r>
    <r>
      <rPr>
        <rFont val="Arial"/>
        <color theme="1"/>
      </rPr>
      <t xml:space="preserve"> </t>
    </r>
    <r>
      <rPr>
        <rFont val="Arial"/>
        <b/>
        <color theme="1"/>
      </rPr>
      <t>Manager</t>
    </r>
    <r>
      <rPr>
        <rFont val="Arial"/>
        <color theme="1"/>
      </rPr>
      <t xml:space="preserve"> (PM) and </t>
    </r>
    <r>
      <rPr>
        <rFont val="Arial"/>
        <b/>
        <color theme="1"/>
      </rPr>
      <t>Program</t>
    </r>
    <r>
      <rPr>
        <rFont val="Arial"/>
        <color theme="1"/>
      </rPr>
      <t xml:space="preserve"> </t>
    </r>
    <r>
      <rPr>
        <rFont val="Arial"/>
        <b/>
        <color theme="1"/>
      </rPr>
      <t>Designer</t>
    </r>
    <r>
      <rPr>
        <rFont val="Arial"/>
        <color theme="1"/>
      </rPr>
      <t xml:space="preserve"> (PD) platform role are assigned to the same user credentials.
- User should be </t>
    </r>
    <r>
      <rPr>
        <rFont val="Arial"/>
        <b/>
        <color theme="1"/>
      </rPr>
      <t>Program</t>
    </r>
    <r>
      <rPr>
        <rFont val="Arial"/>
        <color theme="1"/>
      </rPr>
      <t xml:space="preserve"> </t>
    </r>
    <r>
      <rPr>
        <rFont val="Arial"/>
        <b/>
        <color theme="1"/>
      </rPr>
      <t>Designer</t>
    </r>
    <r>
      <rPr>
        <rFont val="Arial"/>
        <color theme="1"/>
      </rPr>
      <t xml:space="preserve"> of a program.</t>
    </r>
  </si>
  <si>
    <t>To verify if user is mapped as Program Designer of a program, then user should only access reports that PD can access</t>
  </si>
  <si>
    <t xml:space="preserve">1. Login to sunbird Portal with user credentials having both PM &amp; PD role.
2. Click on Program Dashboard
3. Select a program from program dropdown where PD role is mapped.
4. Select resource type from resource dropdown
5. Select report type from report dropdown
6. Observe </t>
  </si>
  <si>
    <r>
      <rPr>
        <rFont val="Arial"/>
        <color theme="1"/>
      </rPr>
      <t xml:space="preserve">-User is able to access all reports that a PD role can access.
-PD role can only access </t>
    </r>
    <r>
      <rPr>
        <rFont val="Arial"/>
        <b/>
        <color theme="1"/>
      </rPr>
      <t>Status</t>
    </r>
    <r>
      <rPr>
        <rFont val="Arial"/>
        <color theme="1"/>
      </rPr>
      <t xml:space="preserve"> reports of Projects, Obs with and without rubric, Surveys.</t>
    </r>
  </si>
  <si>
    <r>
      <rPr>
        <rFont val="Arial"/>
        <color theme="1"/>
      </rPr>
      <t xml:space="preserve">- Both </t>
    </r>
    <r>
      <rPr>
        <rFont val="Arial"/>
        <b/>
        <color theme="1"/>
      </rPr>
      <t>Program</t>
    </r>
    <r>
      <rPr>
        <rFont val="Arial"/>
        <color theme="1"/>
      </rPr>
      <t xml:space="preserve"> </t>
    </r>
    <r>
      <rPr>
        <rFont val="Arial"/>
        <b/>
        <color theme="1"/>
      </rPr>
      <t>Manager</t>
    </r>
    <r>
      <rPr>
        <rFont val="Arial"/>
        <color theme="1"/>
      </rPr>
      <t xml:space="preserve"> (PM) and </t>
    </r>
    <r>
      <rPr>
        <rFont val="Arial"/>
        <b/>
        <color theme="1"/>
      </rPr>
      <t>Program</t>
    </r>
    <r>
      <rPr>
        <rFont val="Arial"/>
        <color theme="1"/>
      </rPr>
      <t xml:space="preserve"> </t>
    </r>
    <r>
      <rPr>
        <rFont val="Arial"/>
        <b/>
        <color theme="1"/>
      </rPr>
      <t>Designer</t>
    </r>
    <r>
      <rPr>
        <rFont val="Arial"/>
        <color theme="1"/>
      </rPr>
      <t xml:space="preserve"> (PD) platform role are assigned to the same user credentials.
- User should be </t>
    </r>
    <r>
      <rPr>
        <rFont val="Arial"/>
        <b/>
        <color theme="1"/>
      </rPr>
      <t>Program</t>
    </r>
    <r>
      <rPr>
        <rFont val="Arial"/>
        <color theme="1"/>
      </rPr>
      <t xml:space="preserve"> </t>
    </r>
    <r>
      <rPr>
        <rFont val="Arial"/>
        <b/>
        <color theme="1"/>
      </rPr>
      <t>Manager</t>
    </r>
    <r>
      <rPr>
        <rFont val="Arial"/>
        <color theme="1"/>
      </rPr>
      <t xml:space="preserve"> of a program.</t>
    </r>
  </si>
  <si>
    <t>To verify if user is Program Manager of a program, then user should access all reports that a PM can access.</t>
  </si>
  <si>
    <t xml:space="preserve">1. Login to sunbird Portal with user credentials having both PM &amp; PD rights.
2. Click on Program Dashboard
3. Select a program from program dropdown where PM role is mapped
4. Select resource type from resource dropdown
5. Select report type from report dropdown
6. Observe </t>
  </si>
  <si>
    <t>-User is able to access all reports that a PM role can access.
-PM role can access all the reports</t>
  </si>
  <si>
    <r>
      <rPr>
        <rFont val="Arial"/>
        <color theme="1"/>
      </rPr>
      <t xml:space="preserve">- Both </t>
    </r>
    <r>
      <rPr>
        <rFont val="Arial"/>
        <b/>
        <color theme="1"/>
      </rPr>
      <t>Program</t>
    </r>
    <r>
      <rPr>
        <rFont val="Arial"/>
        <color theme="1"/>
      </rPr>
      <t xml:space="preserve"> </t>
    </r>
    <r>
      <rPr>
        <rFont val="Arial"/>
        <b/>
        <color theme="1"/>
      </rPr>
      <t>Manager</t>
    </r>
    <r>
      <rPr>
        <rFont val="Arial"/>
        <color theme="1"/>
      </rPr>
      <t xml:space="preserve"> (PM) and </t>
    </r>
    <r>
      <rPr>
        <rFont val="Arial"/>
        <b/>
        <color theme="1"/>
      </rPr>
      <t>Program</t>
    </r>
    <r>
      <rPr>
        <rFont val="Arial"/>
        <color theme="1"/>
      </rPr>
      <t xml:space="preserve"> </t>
    </r>
    <r>
      <rPr>
        <rFont val="Arial"/>
        <b/>
        <color theme="1"/>
      </rPr>
      <t>Designer</t>
    </r>
    <r>
      <rPr>
        <rFont val="Arial"/>
        <color theme="1"/>
      </rPr>
      <t xml:space="preserve"> (PD) platform role are assigned to the same user credentials.
- User should be </t>
    </r>
    <r>
      <rPr>
        <rFont val="Arial"/>
        <b/>
        <color theme="1"/>
      </rPr>
      <t>Program</t>
    </r>
    <r>
      <rPr>
        <rFont val="Arial"/>
        <color theme="1"/>
      </rPr>
      <t xml:space="preserve"> </t>
    </r>
    <r>
      <rPr>
        <rFont val="Arial"/>
        <b/>
        <color theme="1"/>
      </rPr>
      <t>Designer</t>
    </r>
    <r>
      <rPr>
        <rFont val="Arial"/>
        <color theme="1"/>
      </rPr>
      <t xml:space="preserve"> of one program.
- User should be </t>
    </r>
    <r>
      <rPr>
        <rFont val="Arial"/>
        <b/>
        <color theme="1"/>
      </rPr>
      <t>Program</t>
    </r>
    <r>
      <rPr>
        <rFont val="Arial"/>
        <color theme="1"/>
      </rPr>
      <t xml:space="preserve"> </t>
    </r>
    <r>
      <rPr>
        <rFont val="Arial"/>
        <b/>
        <color theme="1"/>
      </rPr>
      <t>Manager</t>
    </r>
    <r>
      <rPr>
        <rFont val="Arial"/>
        <color theme="1"/>
      </rPr>
      <t xml:space="preserve"> of a different program.</t>
    </r>
  </si>
  <si>
    <t>To verify if the user is mapped as PM of 'Program A' and PD of 'Program B' they should access reports available to PM for 'Program A' and reports available to PD for 'Program B'.</t>
  </si>
  <si>
    <t xml:space="preserve">1. Login to sunbird Portal with user credentials having both PM &amp; PD rights.
2. Click on Program Dashboard
3. Select program 'A' from program dropdown
4. Select resource type from resource dropdown
5. Select report type from report dropdown
6. Observe
7. Repeat steps 3 to 6 for Program 'B' </t>
  </si>
  <si>
    <t>-For the Program 'A' the user will get all the reports that are available to a PM. (i.e. all the reports on the platform)
-For the Program 'B' the user will get the reports that are available to PD. (only the status reports)</t>
  </si>
  <si>
    <r>
      <rPr>
        <rFont val="Arial"/>
        <color theme="1"/>
      </rPr>
      <t xml:space="preserve">- Both </t>
    </r>
    <r>
      <rPr>
        <rFont val="Arial"/>
        <b/>
        <color theme="1"/>
      </rPr>
      <t>Program Manager</t>
    </r>
    <r>
      <rPr>
        <rFont val="Arial"/>
        <color theme="1"/>
      </rPr>
      <t xml:space="preserve"> (PM) and </t>
    </r>
    <r>
      <rPr>
        <rFont val="Arial"/>
        <b/>
        <color theme="1"/>
      </rPr>
      <t>Program</t>
    </r>
    <r>
      <rPr>
        <rFont val="Arial"/>
        <color theme="1"/>
      </rPr>
      <t xml:space="preserve"> </t>
    </r>
    <r>
      <rPr>
        <rFont val="Arial"/>
        <b/>
        <color theme="1"/>
      </rPr>
      <t>Designer</t>
    </r>
    <r>
      <rPr>
        <rFont val="Arial"/>
        <color theme="1"/>
      </rPr>
      <t xml:space="preserve"> (PD) platform role are assigned to the same user credentials.
-Multiple </t>
    </r>
    <r>
      <rPr>
        <rFont val="Arial"/>
        <b/>
        <color theme="1"/>
      </rPr>
      <t>Program</t>
    </r>
    <r>
      <rPr>
        <rFont val="Arial"/>
        <color theme="1"/>
      </rPr>
      <t xml:space="preserve"> </t>
    </r>
    <r>
      <rPr>
        <rFont val="Arial"/>
        <b/>
        <color theme="1"/>
      </rPr>
      <t xml:space="preserve">Manager </t>
    </r>
    <r>
      <rPr>
        <rFont val="Arial"/>
        <color theme="1"/>
      </rPr>
      <t>mapped to a same program</t>
    </r>
  </si>
  <si>
    <t>To verify if multiple PMs are mapped to a single program, then all these users will access all the reports available to a PM.</t>
  </si>
  <si>
    <t xml:space="preserve">1. Login to sunbird Portal with user credentials having both PM &amp; PD rights.
2. Click on Program Dashboard
3. Select a program from program dropdown where multiple PM's are mapped to the program
4. Select resource type from resource dropdown
5. Select report type from report dropdown
6. Observe </t>
  </si>
  <si>
    <t>-User must be able to access all reports that a PM role can access.</t>
  </si>
  <si>
    <r>
      <rPr>
        <rFont val="Arial"/>
        <color theme="1"/>
      </rPr>
      <t xml:space="preserve">-Both </t>
    </r>
    <r>
      <rPr>
        <rFont val="Arial"/>
        <b/>
        <color theme="1"/>
      </rPr>
      <t>Program</t>
    </r>
    <r>
      <rPr>
        <rFont val="Arial"/>
        <color theme="1"/>
      </rPr>
      <t xml:space="preserve"> </t>
    </r>
    <r>
      <rPr>
        <rFont val="Arial"/>
        <b/>
        <color theme="1"/>
      </rPr>
      <t>Manager</t>
    </r>
    <r>
      <rPr>
        <rFont val="Arial"/>
        <color theme="1"/>
      </rPr>
      <t xml:space="preserve"> (PM) and </t>
    </r>
    <r>
      <rPr>
        <rFont val="Arial"/>
        <b/>
        <color theme="1"/>
      </rPr>
      <t>Program</t>
    </r>
    <r>
      <rPr>
        <rFont val="Arial"/>
        <color theme="1"/>
      </rPr>
      <t xml:space="preserve"> </t>
    </r>
    <r>
      <rPr>
        <rFont val="Arial"/>
        <b/>
        <color theme="1"/>
      </rPr>
      <t>Designer</t>
    </r>
    <r>
      <rPr>
        <rFont val="Arial"/>
        <color theme="1"/>
      </rPr>
      <t xml:space="preserve"> (PD) platform role are assigned to the same user credentials.
-Multiple </t>
    </r>
    <r>
      <rPr>
        <rFont val="Arial"/>
        <b/>
        <color theme="1"/>
      </rPr>
      <t>Program</t>
    </r>
    <r>
      <rPr>
        <rFont val="Arial"/>
        <color theme="1"/>
      </rPr>
      <t xml:space="preserve"> </t>
    </r>
    <r>
      <rPr>
        <rFont val="Arial"/>
        <b/>
        <color theme="1"/>
      </rPr>
      <t xml:space="preserve">Designer </t>
    </r>
    <r>
      <rPr>
        <rFont val="Arial"/>
        <color theme="1"/>
      </rPr>
      <t>mapped to a same program</t>
    </r>
  </si>
  <si>
    <t>To verify if multiple PDs are mapped to a single program, then all these users will access all the reports available to a PD.</t>
  </si>
  <si>
    <t xml:space="preserve">1. Login to sunbird Portal with user credentials having both PM &amp; PD rights.
2. Click on Program Dashboard
3. Select a program from program dropdown where multiple PD's are mapped to the program
4. Select resource type from resource dropdown
5. Select report type from report dropdown
6. Observe </t>
  </si>
  <si>
    <t>-User must be able to access all reports that a PD role can access.</t>
  </si>
  <si>
    <t>RRHE-29</t>
  </si>
  <si>
    <t>-User should have logged in Program manager and Program Designer role
-Users should have submitted Observation with and without rubric forms</t>
  </si>
  <si>
    <t>To verify User should see a new column called "Entity observed" in the CSV reports when user requests for reports in program dashboard</t>
  </si>
  <si>
    <t>1. Login to Portal with PM and PD credentials.
2. Click on user icon &amp; select Program Dashboard.
3. Select Program &amp; Resource
4. Request for Report (Status and question one by one)
5. Download requested report when it's available.
6. Observe the CSV report</t>
  </si>
  <si>
    <t>-Entity Observed column should come up in Column N of CSV report.
-Entity observed data should get captured and it should show up in CSV report.
-User should check for the added columns in the below reports -
a) Obs with rubric : i) Question Report
                               ii) Status Report
                               iii) Domain Criteria Report
b) Obs without rubric : i) Question Report
                                    ii) Status Report</t>
  </si>
  <si>
    <t>RRHE-28</t>
  </si>
  <si>
    <t xml:space="preserve">-User should have logged in Program manager and Program Designer role.
-Users should have submitted Observation with and without rubric forms.
-User should have also submitted Projects and Survey's.
</t>
  </si>
  <si>
    <t>To verify User should see a new column called “Declared Board” in the CSV reports when user requests for reports in program dashboard</t>
  </si>
  <si>
    <t>1. Login to Portal with PM andPD credentials.
2. Click on user icon &amp; select Program Dashboard.
3. Select Program &amp; Resource
4. Request for Report (Status and question one by one)
5. Download requested report when it's available.
6. Observe the CSV report</t>
  </si>
  <si>
    <t>-Declared Board column should come up in Column H of CSV report
-Declared Board data should get captured and it should show up in CSV report.
- User should check for the added columns in the below reports -
a) Project : i) Task Detail Report
                  ii) Status Report
b) Obs with rubric : i) Question Report
                               ii) Status Report
                               iii) Domain Criteria Report
c) Obs without rubric : i) Question Report
                                    ii) Status Report
d) Survey : i) Question Report
                  ii) Status Report</t>
  </si>
  <si>
    <t>RRHE-27</t>
  </si>
  <si>
    <t>-User should have logged in Program manager and Program Designer role.
-User should have submitted the project.
-User should request for Task Detail Report</t>
  </si>
  <si>
    <t>To verify User should see a new column added “Project Evidence”  in the CSV reports when user requests for reports in program dashboard</t>
  </si>
  <si>
    <t>1. Login to Portal with PM credentials.
2. Click on user icon &amp; select Program Dashboard.
3. Select Program &amp; Resource ( project only )
4. Request for Report (Task detail report)
5. Download requested report when it's available.
6. Observe the CSV report</t>
  </si>
  <si>
    <t>-Project Evidence column should come up in Column Y of CSV report 
-Project Evidence data should get captured and it should show up in CSV report.</t>
  </si>
  <si>
    <t>To verify User should see a new column added “Project Remarks”  in the CSV reports when user requests for reports in program dashboard</t>
  </si>
  <si>
    <t>1. Login to Portal with PM credentials.
2. Click on user icon &amp; select Program Dashboard.
3. Select Program &amp; Resource ( project only )
4. Request for Report (Task detail report)
5. Download requested report when its available.
6. Observe the CSV report</t>
  </si>
  <si>
    <t>-Project Remarks column should come up in Column Z of CSV report 
-Project Remarks data should get captured and it should show up in CSV report.</t>
  </si>
  <si>
    <t>To verify user should see the updated column name from ‘Evidence’  to 'Task Evidence' in the CSV reports when user requests for reports in program dashboard.</t>
  </si>
  <si>
    <t>-Column 'Evidence' name should be changed to 'Task Evidence' in column W of CSV reports
-'Task Evidence' data should get captured and it should show up in CSV report.</t>
  </si>
  <si>
    <t>To verify user should see the updated column name from ‘Remark’  to 'Task Remark' in the CSV reports when user requests for reports in program dashboard.</t>
  </si>
  <si>
    <t>-Column 'Remarks' name should be changed to 'Task Remarks' in column X of CSV reports 
-'Task Remarks' data should get captured and it should show up in CSV report.</t>
  </si>
  <si>
    <t>-User should have logged in Program manager and Program Designer role. -User should have submitted the project.
-User should have attached at least 1 evidence</t>
  </si>
  <si>
    <t>To verify, project level evidence will be shown as hyperlinks in the ' Project Evidence' column</t>
  </si>
  <si>
    <t>-Attached evidences should show up as Hyperlink</t>
  </si>
  <si>
    <t>-User should have logged in Program manager and Program Designer role. -User should have submitted the project.
-User should have attached atleast 1 evidence</t>
  </si>
  <si>
    <t>To verify If multiple evidence attached at project level, the evidence attached will come in one cell separated by a comma</t>
  </si>
  <si>
    <t>-Attached evidences should get separated by comma</t>
  </si>
  <si>
    <t>SB-28998</t>
  </si>
  <si>
    <t>-Task report is downloaded from program Dashboard
-User should Log on Program Manager role
-User Should have created a project along with a task, Subtask &amp; submitted the project.
-User should have attached less evidence than the number of subtask created for a task.</t>
  </si>
  <si>
    <r>
      <rPr>
        <rFont val="Arial"/>
        <color theme="1"/>
      </rPr>
      <t xml:space="preserve">To Verify on CSV reports user sees null values for task evidence column, if a task is having  </t>
    </r>
    <r>
      <rPr>
        <rFont val="Arial"/>
        <b/>
        <color theme="1"/>
      </rPr>
      <t>more sub task</t>
    </r>
    <r>
      <rPr>
        <rFont val="Arial"/>
        <color theme="1"/>
      </rPr>
      <t xml:space="preserve"> than task's</t>
    </r>
    <r>
      <rPr>
        <rFont val="Arial"/>
        <b/>
        <i/>
        <color theme="1"/>
      </rPr>
      <t xml:space="preserve"> evidence</t>
    </r>
  </si>
  <si>
    <t>1. Log to Portal with PM credentials.
2. Click on Profile icon and select Program dashboard
3. Select "Program" and "Resource" from the dropdown
4. From "Report type" dropdown, select task report
5. Download the Report</t>
  </si>
  <si>
    <r>
      <rPr>
        <rFont val="Arial"/>
        <color theme="1"/>
      </rPr>
      <t>On CSV reports,If users see subtasks are more than evidence then, the</t>
    </r>
    <r>
      <rPr>
        <rFont val="Arial"/>
        <b/>
        <color theme="1"/>
      </rPr>
      <t xml:space="preserve"> task evidence column will have empty row.</t>
    </r>
  </si>
  <si>
    <t>-User should Log on Program Manager role
-Task report is downloaded from program Dashboard
-User Should have created a project along with a task, Subtask &amp; submitted the project.
-User should have attached more evidences than number of subtask created and available.</t>
  </si>
  <si>
    <r>
      <rPr>
        <rFont val="Arial"/>
        <color theme="1"/>
      </rPr>
      <t xml:space="preserve">To Verify on CSV reports user sees null values in sub-task column , if the task is having </t>
    </r>
    <r>
      <rPr>
        <rFont val="Arial"/>
        <b/>
        <i/>
        <color theme="1"/>
      </rPr>
      <t>more evidence</t>
    </r>
    <r>
      <rPr>
        <rFont val="Arial"/>
        <color theme="1"/>
      </rPr>
      <t xml:space="preserve"> and </t>
    </r>
    <r>
      <rPr>
        <rFont val="Arial"/>
        <b/>
        <i/>
        <color theme="1"/>
      </rPr>
      <t>less number of subtasks</t>
    </r>
    <r>
      <rPr>
        <rFont val="Arial"/>
        <color theme="1"/>
      </rPr>
      <t xml:space="preserve"> compare to evidence</t>
    </r>
  </si>
  <si>
    <r>
      <rPr>
        <rFont val="Arial"/>
        <color theme="1"/>
      </rPr>
      <t xml:space="preserve">On CSV reports, If users see subtasks are less than task evidence then, the </t>
    </r>
    <r>
      <rPr>
        <rFont val="Arial"/>
        <b/>
        <color theme="1"/>
      </rPr>
      <t>subtask column will have empty rows</t>
    </r>
  </si>
  <si>
    <t xml:space="preserve">-User should Log in on Program Manager role
-Task report is downloaded from program Dashboard
-User Should have created a project with a task &amp; should have submitted project.
</t>
  </si>
  <si>
    <r>
      <rPr>
        <rFont val="Arial"/>
        <color theme="1"/>
      </rPr>
      <t xml:space="preserve">To Verify on CSV reports user sees null values for task evidence &amp; sub-task column, if a task is having </t>
    </r>
    <r>
      <rPr>
        <rFont val="Arial"/>
        <b/>
        <i/>
        <color theme="1"/>
      </rPr>
      <t>no subtask</t>
    </r>
    <r>
      <rPr>
        <rFont val="Arial"/>
        <color theme="1"/>
      </rPr>
      <t xml:space="preserve"> and </t>
    </r>
    <r>
      <rPr>
        <rFont val="Arial"/>
        <b/>
        <i/>
        <color theme="1"/>
      </rPr>
      <t>no evidence</t>
    </r>
  </si>
  <si>
    <t>On CSV reports, If a task is having no subtask and no evidence, in that case empty row with just Project &amp; Task details should be seen.</t>
  </si>
  <si>
    <t>-User should Log on Program Manager role
-Task report is downloaded from program Dashboard
-User Should have created a project along with a task, Subtask &amp; submitted the project.
-User should have attached equal number of evidence &amp; equal number of subtasks</t>
  </si>
  <si>
    <r>
      <rPr>
        <rFont val="Arial"/>
        <color theme="1"/>
      </rPr>
      <t xml:space="preserve">To Verify on CSV reports user sees </t>
    </r>
    <r>
      <rPr>
        <rFont val="Arial"/>
        <b/>
        <color theme="1"/>
      </rPr>
      <t>NO</t>
    </r>
    <r>
      <rPr>
        <rFont val="Arial"/>
        <color theme="1"/>
      </rPr>
      <t xml:space="preserve"> empty rows, if a task is having equal number of subtasks &amp; evidence.</t>
    </r>
  </si>
  <si>
    <t>On CSV reports, If a task is having equal number of subtasks &amp; evidences attached then there should not be any empty rows.</t>
  </si>
  <si>
    <t>-User should Log on Program Manager role
-Task report is downloaded from program Dashboard
-User Should have created a project along with multiple tasks, Subtask &amp; submitted the project.</t>
  </si>
  <si>
    <t>To Verify on CSV reports, if Project has more than 1 evidence with more than 1 task, then task name should be repeated as maximum many no of times task_evidence or task remarks or subtasks is available.</t>
  </si>
  <si>
    <t>For a particular Project, the task name should be repeated, as per maximum num of task_evience or subtask or task remarks.</t>
  </si>
  <si>
    <t>SB-29013</t>
  </si>
  <si>
    <t>- User should have submitted Project
- User should log in with Program manager role
- User should have attached an evidence into the project
- User should have added Remarks into it</t>
  </si>
  <si>
    <t>To Verify, Project evidence attached should show up in a different row</t>
  </si>
  <si>
    <t>1. Open the URL
2. Login with credentials
3. Click on Program Dashboard
4. Download the task details report
5. Observe the report</t>
  </si>
  <si>
    <t>on the csv reports, If a project is having more that one tasks, subtasks, task evidences with Single task remarks and single project evidence, then project evidence attached should come up in different row</t>
  </si>
  <si>
    <t>- User should have submitted Project
- User should have log in with Program manager role
- User should have attached only one evidence for project
- Projet should have multiple tasks and subtask into it</t>
  </si>
  <si>
    <t>To Verify, If there is only one evidence for the project and there are multiple tasks with each task having task evidences and subtasks, then the Project evidence for that project will only come in single row.</t>
  </si>
  <si>
    <t xml:space="preserve"> on the csv reports, If there is only one evidence for the project and there are multiple tasks with each task having task evidences and subtasks, then the Project evidence for that project will only come in single row.</t>
  </si>
  <si>
    <t xml:space="preserve">- User should have submitted Project 
- User should have log in with Program manager role 
- User should have attached more than one project evidence attached into it
</t>
  </si>
  <si>
    <t xml:space="preserve">To Verify, If there are more than 1 project evidences then, each project evidence will come in a different row </t>
  </si>
  <si>
    <t>on the CSV reports, If there are more than 1 project evidences then, each project evidence will come in a different row</t>
  </si>
  <si>
    <t>To Verify, The tasks, subtasks, task evidences and remarks should not have any impact and not repeat because of the multiple Project evidences.</t>
  </si>
  <si>
    <t>On the CSV reports, Project evidence should not repeat due to multiple tasks, subtasks, task evidence and remarks</t>
  </si>
  <si>
    <t>- User should have submitted Project 
- User should have log in with Program manager role 
- Project should have only one remarks in it</t>
  </si>
  <si>
    <t xml:space="preserve">To verify, The Project remark will always come up only once since there can only be one remark for the Project and it would not repeat. </t>
  </si>
  <si>
    <t>On CSV reports, project report should come only once</t>
  </si>
  <si>
    <t>SB-29144</t>
  </si>
  <si>
    <t>- User should have submitted Project 
- User should have log in with Program manager role
- User should have added Remarks for one or more tasks</t>
  </si>
  <si>
    <t>To Verify, if the Task is having only one remark but multiple task evidence attached to it then Task remark should not be repeated</t>
  </si>
  <si>
    <t>1. Open the URL
2. Login with credentials
3. Click on Program Dashboard
4. Download the task details report</t>
  </si>
  <si>
    <t>On the csv reports, remarks won't get repeated if there are only single remarks attached at the task level</t>
  </si>
  <si>
    <t>SB-28245</t>
  </si>
  <si>
    <t>-User has logged in with Program Manager and Program designer credentials.</t>
  </si>
  <si>
    <t>To verify if user is able to see the Info Icon and a text.</t>
  </si>
  <si>
    <t>1. Login to portal with PMandPD credentials
2. Click on Profile icon
3. Click on Program Dashboard
4. Observe the pop-up screen</t>
  </si>
  <si>
    <r>
      <rPr>
        <rFont val="Arial"/>
        <color theme="1"/>
      </rPr>
      <t xml:space="preserve">- User should be able to see the Info Icon 
- User should be able to see the text </t>
    </r>
    <r>
      <rPr>
        <rFont val="Arial"/>
        <b/>
        <color theme="1"/>
      </rPr>
      <t>Note -'Please select a program '</t>
    </r>
    <r>
      <rPr>
        <rFont val="Arial"/>
        <color theme="1"/>
      </rPr>
      <t xml:space="preserve"> in blue colour on the pop-up.</t>
    </r>
  </si>
  <si>
    <t>selectProgramPopupConents_REG</t>
  </si>
  <si>
    <t xml:space="preserve">To verify if user is able to see the close(x) option as an icon in red on program and resource pop-up </t>
  </si>
  <si>
    <t xml:space="preserve">User should be able to see the close(x) option as an icon in red on program and resource pop-up </t>
  </si>
  <si>
    <t xml:space="preserve">To verify if user is able to redirect to home page when user closes the program and resource filter pop-up when they come on the Program Dashboard first time </t>
  </si>
  <si>
    <t>1. Login to portal with PMandPD credentials
2. Click on Profile icon
3. Click on Program Dashboard
4. Observe the pop-up screen
5. Click on close(x) option on pop-up
6. Observe</t>
  </si>
  <si>
    <t>User should be able to redirect to home page when user closes the pop-up</t>
  </si>
  <si>
    <t>-User has logged in on portal with Program Manager and Program designer with valid credentials.</t>
  </si>
  <si>
    <t xml:space="preserve">To Verify user is able to Select the program, only one at once </t>
  </si>
  <si>
    <t>1. Login to portal with PMandPD credentials  
2. Click on Profile icon 
3. Click on Program Dashboard 
4. Observe the pop-up screen
5. Select the one program name in list</t>
  </si>
  <si>
    <t xml:space="preserve">User should be able to Select the program, only one at once </t>
  </si>
  <si>
    <t xml:space="preserve">-User must already select the program name </t>
  </si>
  <si>
    <t>To Verify if user is able to see the Program datasets tab after selection of program</t>
  </si>
  <si>
    <t>1. Login to portal with PMandPD credentials
2. View the pop-up screen
3. Select the program name
4. Click on confirm button
5. Observe</t>
  </si>
  <si>
    <t>User should be able to see the tab - Program datasets in the home page</t>
  </si>
  <si>
    <t>-User must already select the program name</t>
  </si>
  <si>
    <t>To Verify if user is able to see Program datasets tab is selected by default</t>
  </si>
  <si>
    <t>1. Login to portal with PMandPD credentials  
2. Click on Profile icon 
3. Click on Program Dashboard 
4. Observe the pop-up screen
5. Select the program name
6. Click on confirm button
7. Observe</t>
  </si>
  <si>
    <t>User should be able to see Program datasets tab is selected by default</t>
  </si>
  <si>
    <t>To Verify if user is able to see the program selection in program dataset tab same as selected in the pop-up</t>
  </si>
  <si>
    <t>1. Login to portal with PMandPD credentials  
2. Click on Profile icon 
3. Click on Program Dashboard 
4. Observe the pop-up screen
5. Select the program name
7. Click on confirm button
8. Observe</t>
  </si>
  <si>
    <t xml:space="preserve">User should be able to see the program selection in program dataset tab same as selected in the pop-up
</t>
  </si>
  <si>
    <t>-User must already select the program name and resource name in list</t>
  </si>
  <si>
    <t>To verify if user is able to see optional filters.</t>
  </si>
  <si>
    <t>1. Login to portal with PMandPD credentials  
2. Click on Profile icon 
3. Click on Program Dashboard 
4. Observe the pop-up screen
5. Select the program name
7. Click on confirm button
8. Select any 1 District and 1 organisation
9. Observe</t>
  </si>
  <si>
    <t>User should be able to see the optional filters 
- District
- Organisation</t>
  </si>
  <si>
    <t>-User must already select program name and resource name</t>
  </si>
  <si>
    <t>To verify if user is able to select the ‘Report type’ to be generated for the selected resource</t>
  </si>
  <si>
    <t>1. Login to portal with PMandPD credentials  
2. Click on Profile icon 
3. Click on Program Dashboard 
4. Observe the pop-up screen
5. Select the program name
6. Select the Resource name
7. Click on confirm button
8. Click on Report type drop down
9. Select any Report type in drop down
10. Click on Request report button</t>
  </si>
  <si>
    <t>- User should be able to select the ‘Report type’.
- If user has selected particular resource, then user should be able to select following -
1. Project Resource
 1.a. Task Report
 1.b. Status Report 
2. Observation with Rubric Report
 2.a Question Report
 2.b Domain Criteria Report
 2.c Status report
3. Observation without rubric Report
 3.a. Question Report
 3.b. Status Report
- User sees "Request report" button being disabled by default when user logs in first time.</t>
  </si>
  <si>
    <t>To verify if user is able to Set a password to the reports whenever required (the reports which have evidences)</t>
  </si>
  <si>
    <t>1. Login to portal with PMandPD credentials
2. View the pop-up screen
3. Select the program name
4. Select the Resource name
5. Click on confirm button
6. Select any one district
7. Select any one organisation
8. Click on Report type drop down
9. Select any Report type in drop down
10. Click on Request button
11. pop up screen will come to set the password</t>
  </si>
  <si>
    <t>User should be able to Set a password to the reports wherever required (the reports which have evidences)</t>
  </si>
  <si>
    <t>-User must already select program name, resource name and Report type in drop down</t>
  </si>
  <si>
    <t>To verify if user is able to see the status of dataset requested report</t>
  </si>
  <si>
    <t>1. Login to portal with PMandPD credentials
2. View the pop-up screen
3. Select the program name
4. Select the Resource name
5. Click on confirm button
6. Click on Report type drop down
7. Select any Report type in drop down
8. Click on Request button
9. pop up screen will come to set the password
10. Enter password
11. Click on Yes button
12. Observe</t>
  </si>
  <si>
    <t>To verify if user is able to see the status of dataset requested as below -
1. If user has requested for report - he should see "Submitted"
2. If Reports are available - he should see "Success"
3. If Reports are not available - he should see "Failed"</t>
  </si>
  <si>
    <t>To verify user is able to download the generated report under Report link label.</t>
  </si>
  <si>
    <t>1. Login to portal with PMandPD credentials
2. View the pop-up screen
3. Select the program name
4. Select the Resource name
5. Click on confirm button
6. Click on Report type drop down
7. Select any Report type in drop down
8. Click on Request button
9. pop up screen will come to set the password
10. Enter password
11. Click on save and OK button
12. Click on download link under report link</t>
  </si>
  <si>
    <t>-User should be able to see the Download link highlighted in blue color.
-User should be able to click on the Download link option and file should get downloaded. 
-User should be able to find the downloaded file in the downloads folder.</t>
  </si>
  <si>
    <t>-User must already select program name, resource name in drop down</t>
  </si>
  <si>
    <t>To verify if User is able to Reset the filters.</t>
  </si>
  <si>
    <t>1. Login to portal with PMandPD credentials  
2. Click on Profile icon 
3. Click on Program Dashboard 
4. Observe the pop-up screen
5. Select the program name
6. Select the Resource name
7. Click on confirm button
8. Click on Reset filters button (top left corner)
9. Observe</t>
  </si>
  <si>
    <t>- User sees that all the filters on screen will be Reset to their default values and place holders.
- User should also be able to see the pop up (program and resource)again.</t>
  </si>
  <si>
    <t>resetFilter_REG</t>
  </si>
  <si>
    <t>-User has logged in on portal with Program Manager and Program designer with valid credentials.
-User should have reset the filters.</t>
  </si>
  <si>
    <t>To verify if User is able to add the program name through the filter drop-down again.</t>
  </si>
  <si>
    <t>1. Login to portal with PMandPD credentials  
2. Click on Profile icon 
3. Click on Program Dashboard 
4. Observe the pop-up screen
5. Select the program name
6. Select the Resource name
7. Click on confirm button
8. Add the program name again
9. Observe</t>
  </si>
  <si>
    <t>-User should be able to Add program name through the filter drop-down.
-User also sees message “Please select the resource name to get new data” in red color under with the Select Resource filter which is also highlighted in red color.</t>
  </si>
  <si>
    <t>selectProgramAgainOnDatasetsTab_REG</t>
  </si>
  <si>
    <t>User must have selected the program name</t>
  </si>
  <si>
    <t xml:space="preserve">To verify User is able to select the resource for the newly selected program in the drop down
</t>
  </si>
  <si>
    <t>1. Login to portal with PMandPD credentials  
2. Click on Profile icon 
3. Click on Program Dashboard 
4. Observe the pop-up screen
5. Select the program name
6. Select the Resource name
7. Click on confirm button
8. Add the program name again
9. Select resource name
10. Observe</t>
  </si>
  <si>
    <t>User should be able to Select the resource again.</t>
  </si>
  <si>
    <t>To verify user will remain on same tab on the program dashboard after users closes the program &amp; resource filter pop-up when they click on reset filter button.</t>
  </si>
  <si>
    <t>1. Login to portal with PMandPD credentials
2. View the pop-up screen
3. Close the pop-up screen
4. Click on reset filter button
5.Observe</t>
  </si>
  <si>
    <t>- User would remain on the same tab, when they click on reset filter button.
- If user is on Program data sets tab, user should continue to remain on the same tab even after the reset is complete.</t>
  </si>
  <si>
    <t>To Verify user is be able to click on program dataset tab and user should be able to see the data accordingly.</t>
  </si>
  <si>
    <t xml:space="preserve">1. Login to portal with PMandPD credentials
2.Click on Program dataset tab
3. Observe
</t>
  </si>
  <si>
    <t xml:space="preserve">- When user clicks on Program dataset tab, User should be able view the data for that tab.
</t>
  </si>
  <si>
    <t>To Verify user is able to see the text "There is no data Displayed" under Detailed Report section in the Report type table.</t>
  </si>
  <si>
    <t xml:space="preserve">1. Login to portal with PMandPD credentials
2. Observe
</t>
  </si>
  <si>
    <t>User views the text "There is no data Displayed" when user logs in first time under Report type table.</t>
  </si>
  <si>
    <t>To Verify user is able to navigate to sunbird portal home page when user clicks on back button.</t>
  </si>
  <si>
    <t xml:space="preserve">1. Login to portal with PMandPD credentials
2. Click on program data set tab in profile section
3. Click on back button (Arrow)
4. Observe
</t>
  </si>
  <si>
    <t>-User should be able to see the back button on top left corner. 
-User should navigate to sunbird portal home page</t>
  </si>
  <si>
    <t xml:space="preserve">-User has logged in with Program Manager and Program designer credentials.
-User should have selected a Program &amp; resource in the pop up </t>
  </si>
  <si>
    <t>To verify Select District &amp; Select Organisation dropdowns are not dependent</t>
  </si>
  <si>
    <t>1. Login to portal with PMandPD credentials
2. Select Program dashboard in the profile section
3. Select any district or any organisation in the drop down
4. observe</t>
  </si>
  <si>
    <t>-User can select only district along with program and resource to request the report
-User can select only organisation along with program and resource to request the report
-User can request for the report in either ways</t>
  </si>
  <si>
    <t>requestReportsBySelectingOnlyDistrictOrOrganisationPMPD_REG</t>
  </si>
  <si>
    <t>-User has logged in with Program Manager and Program designer credentials.
-User should have selected a Program &amp; resource in the pop up 
-User should have selected program, resource and district before requesting for an report</t>
  </si>
  <si>
    <t>To verify, user should see selected district data only in the CSV report (For projects, Observation with rubric, observation without rubric)</t>
  </si>
  <si>
    <t>1. Login to portal with PMandPD credentials
2. Select Program dashboard in the profile section
3. Select any district and request for the report
4. observe</t>
  </si>
  <si>
    <t>-Only selected district related data to be present on the csv reports (For projects, Observation with rubric, observation without rubric)
For project - 1. Status Report
                    2. Task Report
For observation with rubric - 1. Status Report
                                             2. question report
                                             3. Domain Criteria   Report
For observation without rubric - 1. Status Report
                                                  2. question report</t>
  </si>
  <si>
    <t>-User has logged in with Program Manager and Program designer credentials.
-User should have selected a Program &amp; resource in the pop up 
-User should have selected program, resource and Organisation before requesting for an report</t>
  </si>
  <si>
    <t>To verify, user should see selected Organisation data only in the CSV report (For projects, Observation with rubric, observation without rubric)</t>
  </si>
  <si>
    <t>SB-29811</t>
  </si>
  <si>
    <t>-User should login with PM and PD credentials.</t>
  </si>
  <si>
    <t>To verify user sees the label changes on program dashboard page.</t>
  </si>
  <si>
    <t>1. Login to sunbird Portal with PM and PD credentials
2. Click on user icon
3. Select Program dashboard
4. Observe the labels on pop-up &amp; dashboard screen</t>
  </si>
  <si>
    <r>
      <rPr>
        <rFont val="Arial"/>
        <color theme="1"/>
      </rPr>
      <t>User should the below changes in label
On pop-up :-
"Select Program" to change to "</t>
    </r>
    <r>
      <rPr>
        <rFont val="Arial"/>
        <b/>
        <color theme="1"/>
      </rPr>
      <t>Program</t>
    </r>
    <r>
      <rPr>
        <rFont val="Arial"/>
        <color theme="1"/>
      </rPr>
      <t>"
"Select Resource" to change to "</t>
    </r>
    <r>
      <rPr>
        <rFont val="Arial"/>
        <b/>
        <color theme="1"/>
      </rPr>
      <t>Resource</t>
    </r>
    <r>
      <rPr>
        <rFont val="Arial"/>
        <color theme="1"/>
      </rPr>
      <t>"
On Dashboard page Label change from :-
"Select Program" to "</t>
    </r>
    <r>
      <rPr>
        <rFont val="Arial"/>
        <b/>
        <color theme="1"/>
      </rPr>
      <t>Program</t>
    </r>
    <r>
      <rPr>
        <rFont val="Arial"/>
        <color theme="1"/>
      </rPr>
      <t>" 
"Select Resource" to "</t>
    </r>
    <r>
      <rPr>
        <rFont val="Arial"/>
        <b/>
        <color theme="1"/>
      </rPr>
      <t>Resource</t>
    </r>
    <r>
      <rPr>
        <rFont val="Arial"/>
        <color theme="1"/>
      </rPr>
      <t>"
"Select District" to "</t>
    </r>
    <r>
      <rPr>
        <rFont val="Arial"/>
        <b/>
        <color theme="1"/>
      </rPr>
      <t>District</t>
    </r>
    <r>
      <rPr>
        <rFont val="Arial"/>
        <color theme="1"/>
      </rPr>
      <t>"
"Select Organisation" to "</t>
    </r>
    <r>
      <rPr>
        <rFont val="Arial"/>
        <b/>
        <color theme="1"/>
      </rPr>
      <t>Organisation</t>
    </r>
    <r>
      <rPr>
        <rFont val="Arial"/>
        <color theme="1"/>
      </rPr>
      <t>"
&amp; place holders for above labels are as below-
"Select program", "Select resource", "Select district", "Select organisation".</t>
    </r>
  </si>
  <si>
    <t>RRHE-34</t>
  </si>
  <si>
    <r>
      <rPr>
        <rFont val="Arial"/>
        <color theme="1"/>
      </rPr>
      <t xml:space="preserve">-User logged in should have </t>
    </r>
    <r>
      <rPr>
        <rFont val="Arial"/>
        <b/>
        <color theme="1"/>
      </rPr>
      <t xml:space="preserve">Program Manager </t>
    </r>
    <r>
      <rPr>
        <rFont val="Arial"/>
        <color theme="1"/>
      </rPr>
      <t xml:space="preserve">rights
-User should have downloaded </t>
    </r>
    <r>
      <rPr>
        <rFont val="Arial"/>
        <b/>
        <color theme="1"/>
      </rPr>
      <t>CSV Report</t>
    </r>
    <r>
      <rPr>
        <rFont val="Arial"/>
        <color theme="1"/>
      </rPr>
      <t xml:space="preserve"> from program dashboard</t>
    </r>
  </si>
  <si>
    <r>
      <rPr>
        <rFont val="Arial"/>
        <color theme="1"/>
      </rPr>
      <t xml:space="preserve">Verify that user is able to see </t>
    </r>
    <r>
      <rPr>
        <rFont val="Arial"/>
        <b/>
        <color theme="1"/>
      </rPr>
      <t xml:space="preserve">"User type" </t>
    </r>
    <r>
      <rPr>
        <rFont val="Arial"/>
        <color theme="1"/>
      </rPr>
      <t>column in CSV reports for all the datasets.(Projects, Observation, Survey)</t>
    </r>
  </si>
  <si>
    <t>1. Select a Program from program dropdown
2. Select Resource from Resource dropdown
3. Select particular report from report type dropdown
4. Click on Request Report button
5. Click on "Download" link after Report has been made available after 24 hours.
6. Open downloaded CSV file.
7. Observe</t>
  </si>
  <si>
    <r>
      <rPr>
        <rFont val="Arial"/>
        <color theme="1"/>
      </rPr>
      <t xml:space="preserve">User should see </t>
    </r>
    <r>
      <rPr>
        <rFont val="Arial"/>
        <b/>
        <color theme="1"/>
      </rPr>
      <t xml:space="preserve">"User type" </t>
    </r>
    <r>
      <rPr>
        <rFont val="Arial"/>
        <color theme="1"/>
      </rPr>
      <t>column in CSV reports for all the datasets.(Projects, Observation, Survey)</t>
    </r>
  </si>
  <si>
    <r>
      <rPr>
        <rFont val="Arial"/>
        <color theme="1"/>
      </rPr>
      <t xml:space="preserve">-User logged in should have </t>
    </r>
    <r>
      <rPr>
        <rFont val="Arial"/>
        <b/>
        <color theme="1"/>
      </rPr>
      <t xml:space="preserve">Program Manager </t>
    </r>
    <r>
      <rPr>
        <rFont val="Arial"/>
        <color theme="1"/>
      </rPr>
      <t xml:space="preserve">rights
-User should have downloaded </t>
    </r>
    <r>
      <rPr>
        <rFont val="Arial"/>
        <b/>
        <color theme="1"/>
      </rPr>
      <t>CSV Report</t>
    </r>
    <r>
      <rPr>
        <rFont val="Arial"/>
        <color theme="1"/>
      </rPr>
      <t xml:space="preserve"> from program dashboard</t>
    </r>
  </si>
  <si>
    <r>
      <rPr>
        <rFont val="Arial"/>
        <color theme="1"/>
      </rPr>
      <t xml:space="preserve">Verify that </t>
    </r>
    <r>
      <rPr>
        <rFont val="Arial"/>
        <b/>
        <color theme="1"/>
      </rPr>
      <t xml:space="preserve">"User type" </t>
    </r>
    <r>
      <rPr>
        <rFont val="Arial"/>
        <color theme="1"/>
      </rPr>
      <t>column is added after UUID column in CSV reports for all the datasets.(Projects, Observation, Survey)</t>
    </r>
  </si>
  <si>
    <r>
      <rPr>
        <rFont val="Arial"/>
        <b/>
        <color theme="1"/>
      </rPr>
      <t xml:space="preserve">"User type" </t>
    </r>
    <r>
      <rPr>
        <rFont val="Arial"/>
        <b/>
        <color theme="1"/>
      </rPr>
      <t>column should be added after UUID column in CSV reports for all the datasets.(Projects, Observation, Survey)</t>
    </r>
  </si>
  <si>
    <r>
      <rPr>
        <rFont val="Arial"/>
        <color theme="1"/>
      </rPr>
      <t xml:space="preserve">-User logged in should have </t>
    </r>
    <r>
      <rPr>
        <rFont val="Arial"/>
        <b/>
        <color theme="1"/>
      </rPr>
      <t xml:space="preserve">Program Manager </t>
    </r>
    <r>
      <rPr>
        <rFont val="Arial"/>
        <color theme="1"/>
      </rPr>
      <t xml:space="preserve">rights
-User should have downloaded </t>
    </r>
    <r>
      <rPr>
        <rFont val="Arial"/>
        <b/>
        <color theme="1"/>
      </rPr>
      <t>CSV Report</t>
    </r>
    <r>
      <rPr>
        <rFont val="Arial"/>
        <color theme="1"/>
      </rPr>
      <t xml:space="preserve"> from program dashboard</t>
    </r>
  </si>
  <si>
    <r>
      <rPr>
        <rFont val="Arial"/>
        <color theme="1"/>
      </rPr>
      <t xml:space="preserve">Verify that in CSV reports for all the datasets, user is able to see his andher profile role (HT &amp; Official, Teacher, etc.)  in </t>
    </r>
    <r>
      <rPr>
        <rFont val="Arial"/>
        <b/>
        <color theme="1"/>
      </rPr>
      <t>"User type"</t>
    </r>
    <r>
      <rPr>
        <rFont val="Arial"/>
        <color theme="1"/>
      </rPr>
      <t xml:space="preserve"> column only</t>
    </r>
  </si>
  <si>
    <r>
      <rPr>
        <rFont val="Arial"/>
        <color theme="1"/>
      </rPr>
      <t xml:space="preserve">User should see his and her profile role in </t>
    </r>
    <r>
      <rPr>
        <rFont val="Arial"/>
        <b/>
        <color theme="1"/>
      </rPr>
      <t xml:space="preserve">"User type" </t>
    </r>
    <r>
      <rPr>
        <rFont val="Arial"/>
        <color theme="1"/>
      </rPr>
      <t>column only in CSV reports</t>
    </r>
  </si>
  <si>
    <r>
      <rPr>
        <rFont val="Arial"/>
        <color theme="1"/>
      </rPr>
      <t xml:space="preserve">-User logged in should have </t>
    </r>
    <r>
      <rPr>
        <rFont val="Arial"/>
        <b/>
        <color theme="1"/>
      </rPr>
      <t xml:space="preserve">Program Manager </t>
    </r>
    <r>
      <rPr>
        <rFont val="Arial"/>
        <color theme="1"/>
      </rPr>
      <t xml:space="preserve">rights
-User should have downloaded </t>
    </r>
    <r>
      <rPr>
        <rFont val="Arial"/>
        <b/>
        <color theme="1"/>
      </rPr>
      <t>CSV Report</t>
    </r>
    <r>
      <rPr>
        <rFont val="Arial"/>
        <color theme="1"/>
      </rPr>
      <t xml:space="preserve"> from program dashboard</t>
    </r>
  </si>
  <si>
    <r>
      <rPr>
        <rFont val="Arial"/>
        <color theme="1"/>
      </rPr>
      <t>Verify that in CSV reports for all the datasets, user is able to see the selected role made by user at the time of starting the resource in</t>
    </r>
    <r>
      <rPr>
        <rFont val="Arial"/>
        <b/>
        <color theme="1"/>
      </rPr>
      <t xml:space="preserve"> "User type" </t>
    </r>
    <r>
      <rPr>
        <rFont val="Arial"/>
        <color theme="1"/>
      </rPr>
      <t>column"</t>
    </r>
  </si>
  <si>
    <r>
      <rPr>
        <rFont val="Arial"/>
        <color theme="1"/>
      </rPr>
      <t>Selected role made by user at the time of starting the resource should be visible in</t>
    </r>
    <r>
      <rPr>
        <rFont val="Arial"/>
        <b/>
        <color theme="1"/>
      </rPr>
      <t xml:space="preserve"> "User type" </t>
    </r>
    <r>
      <rPr>
        <rFont val="Arial"/>
        <color theme="1"/>
      </rPr>
      <t>column"</t>
    </r>
  </si>
  <si>
    <r>
      <rPr>
        <rFont val="Arial"/>
        <color theme="1"/>
      </rPr>
      <t xml:space="preserve">To verify if the solution selected is a </t>
    </r>
    <r>
      <rPr>
        <rFont val="Arial"/>
        <b/>
        <color theme="1"/>
      </rPr>
      <t>Survey form</t>
    </r>
    <r>
      <rPr>
        <rFont val="Arial"/>
        <color theme="1"/>
      </rPr>
      <t xml:space="preserve">, Program manager has access to 2 report:
1. Question Report
2. Status Report
</t>
    </r>
  </si>
  <si>
    <t>1) Login to sunbird Portal
2) Click on the profile menu
3) click on Program dashboard tab
4) Select a Program in Program filter
5) Click on Solution filter
6) Select a solution in solution filter
7) Click on report type dropdown
8) Observe</t>
  </si>
  <si>
    <t xml:space="preserve">Program manager has access to 2 reports:
1. Question Report
2. Status Report
</t>
  </si>
  <si>
    <t>1. User should have Program Manager rights
2. Program &amp; Solution selected should be a Survey form</t>
  </si>
  <si>
    <t xml:space="preserve">To verify, user can request for the question report </t>
  </si>
  <si>
    <t>1) Login to sunbird Portal
2) Click on the profile menu
3) click on Program dashboard tab
4) Select a Program in Program filter
5) Click on Solution filter
6) Select a solution in solution filter
7) Click on report type dropdown
8) Click on Question report
9) Click on request report button
10) observe</t>
  </si>
  <si>
    <t xml:space="preserve">-User should be able to request question report
</t>
  </si>
  <si>
    <t>Verify when user request for the question report, pop up appears on the screen</t>
  </si>
  <si>
    <t>-Pop up should appear on screen</t>
  </si>
  <si>
    <r>
      <rPr>
        <rFont val="Arial"/>
        <color theme="1"/>
      </rPr>
      <t xml:space="preserve">Verify pop up should contain a message
-Are you sure you want to request this report
-Box containing a text- </t>
    </r>
    <r>
      <rPr>
        <rFont val="Arial"/>
        <b/>
        <color theme="1"/>
      </rPr>
      <t>"Enter a password to request a report"</t>
    </r>
    <r>
      <rPr>
        <rFont val="Arial"/>
        <color theme="1"/>
      </rPr>
      <t xml:space="preserve">
-'No' and 'Yes' button where 'Yes' button will be disabled</t>
    </r>
  </si>
  <si>
    <t>-Pop up should contain below text
-Are you sure you want to request this report
-Box containing a text- "Enter a password to request a report"
-'No' and 'Yes' button where 'Yes' button will be disabled
-User should be able to enter password</t>
  </si>
  <si>
    <t>To verify , post entering the password, Yes button should get enabled</t>
  </si>
  <si>
    <t>1) Login to sunbird Portal
2) Click on the profile menu
3) click on Program dashboard tab
4) Select a Program in Program filter
5) Click on Solution filter
6) Select a solution in solution filter
7) Click on report type dropdown
8) Click on Question report
9) Click on request report button
10) Enter password
11) Observe</t>
  </si>
  <si>
    <t xml:space="preserve">-Yes button gets enabled
-pop message saying "Your report has been requested and will be available to download after 24 hours" with Ok button comes up post clicking on Yes button
</t>
  </si>
  <si>
    <r>
      <rPr>
        <rFont val="Arial"/>
        <color theme="1"/>
      </rPr>
      <t xml:space="preserve">-User logged in should have </t>
    </r>
    <r>
      <rPr>
        <rFont val="Arial"/>
        <b/>
        <color theme="1"/>
      </rPr>
      <t xml:space="preserve">Program Manager </t>
    </r>
    <r>
      <rPr>
        <rFont val="Arial"/>
        <color theme="1"/>
      </rPr>
      <t xml:space="preserve">rights
-User should have downloaded </t>
    </r>
    <r>
      <rPr>
        <rFont val="Arial"/>
        <b/>
        <color theme="1"/>
      </rPr>
      <t>Survey</t>
    </r>
    <r>
      <rPr>
        <rFont val="Arial"/>
        <color theme="1"/>
      </rPr>
      <t xml:space="preserve"> CSV</t>
    </r>
    <r>
      <rPr>
        <rFont val="Arial"/>
        <b/>
        <color theme="1"/>
      </rPr>
      <t xml:space="preserve"> Question</t>
    </r>
    <r>
      <rPr>
        <rFont val="Arial"/>
        <color theme="1"/>
      </rPr>
      <t xml:space="preserve"> </t>
    </r>
    <r>
      <rPr>
        <rFont val="Arial"/>
        <b/>
        <color theme="1"/>
      </rPr>
      <t>Report</t>
    </r>
    <r>
      <rPr>
        <rFont val="Arial"/>
        <color theme="1"/>
      </rPr>
      <t xml:space="preserve"> from program dashboard or have Requested for report.
-User should have made few submissions of </t>
    </r>
    <r>
      <rPr>
        <rFont val="Arial"/>
        <b/>
        <color theme="1"/>
      </rPr>
      <t>Surveys</t>
    </r>
  </si>
  <si>
    <r>
      <rPr>
        <rFont val="Arial"/>
        <color theme="1"/>
      </rPr>
      <t xml:space="preserve">To verify data in </t>
    </r>
    <r>
      <rPr>
        <rFont val="Arial"/>
        <b/>
        <color theme="1"/>
      </rPr>
      <t>Survey CSV Question Report</t>
    </r>
    <r>
      <rPr>
        <rFont val="Arial"/>
        <color theme="1"/>
      </rPr>
      <t xml:space="preserve"> is sorted in below order -
1. UUID
2. Program ID
3. Survey ID
4. Question External ID</t>
    </r>
  </si>
  <si>
    <r>
      <rPr>
        <rFont val="Arial"/>
        <color theme="1"/>
      </rPr>
      <t xml:space="preserve">1. Select a Program from program dropdown
2. Select Resource of type </t>
    </r>
    <r>
      <rPr>
        <rFont val="Arial"/>
        <b/>
        <color theme="1"/>
      </rPr>
      <t>Survey</t>
    </r>
    <r>
      <rPr>
        <rFont val="Arial"/>
        <color theme="1"/>
      </rPr>
      <t xml:space="preserve"> from Resource dropdown
3. Select '</t>
    </r>
    <r>
      <rPr>
        <rFont val="Arial"/>
        <b/>
        <color theme="1"/>
      </rPr>
      <t>Question report</t>
    </r>
    <r>
      <rPr>
        <rFont val="Arial"/>
        <color theme="1"/>
      </rPr>
      <t>' from report type dropdown
4. Click on Request Report button
5. Click on "Download" link after Report has been made available after 24 hours.
6. Open downloaded CSV file.
7. Observe</t>
    </r>
  </si>
  <si>
    <r>
      <rPr>
        <rFont val="Arial"/>
        <color theme="1"/>
      </rPr>
      <t xml:space="preserve">-The sorted order in </t>
    </r>
    <r>
      <rPr>
        <rFont val="Arial"/>
        <b/>
        <color theme="1"/>
      </rPr>
      <t>Survey Question</t>
    </r>
    <r>
      <rPr>
        <rFont val="Arial"/>
        <color theme="1"/>
      </rPr>
      <t xml:space="preserve"> </t>
    </r>
    <r>
      <rPr>
        <rFont val="Arial"/>
        <b/>
        <color theme="1"/>
      </rPr>
      <t>report</t>
    </r>
    <r>
      <rPr>
        <rFont val="Arial"/>
        <color theme="1"/>
      </rPr>
      <t xml:space="preserve"> CSV file should be like below:
a) UUID order - first sorted
b) Program ID order - second sorted
c) Survey ID order - third sorted
d) Question External ID - fourth sorted
- </t>
    </r>
    <r>
      <rPr>
        <rFont val="Arial"/>
        <b/>
        <color theme="1"/>
      </rPr>
      <t xml:space="preserve">Program Manager </t>
    </r>
    <r>
      <rPr>
        <rFont val="Arial"/>
        <color theme="1"/>
      </rPr>
      <t>should be able to view sorted CSV file 
-The file in data should be sorted in the above order from a) to d) only.</t>
    </r>
  </si>
  <si>
    <t>RRHE-45</t>
  </si>
  <si>
    <t xml:space="preserve">-Internet connectivity
-user should have valid credentials
</t>
  </si>
  <si>
    <t>-After downloading the CSV PM/PD can able to see "Project start date of the user" in the task detail CSV</t>
  </si>
  <si>
    <t>1.Login in to the portal with PM/PD credentials
2.Click on program dashboard from user profile icon
3.Select project program and resource
4.Request for reports
5.Download the task detail report</t>
  </si>
  <si>
    <t>User should see a new column added to csv report that is downloaded which is "Project start date of the user"</t>
  </si>
  <si>
    <t>-After downloading the CSV PM/PD can able to see "Project Completion Date of the user" in the task detail CSV</t>
  </si>
  <si>
    <t>User should see a new column added to csv report that is downloaded which is "Project Completion Date of the user"</t>
  </si>
  <si>
    <t>RRHE-47</t>
  </si>
  <si>
    <t>-After downloading the CSV PM/PD can able to see "Submission date" in the Question report CSV</t>
  </si>
  <si>
    <t>1.Login in to the portal with PM/PD credentials
2.Click on program dashboard from user profile icon
3.Select project program and resource
4.Request for reports
5.Download the Question report</t>
  </si>
  <si>
    <t>User should see a new column added to csv report that is downloaded which is "Submission date"</t>
  </si>
  <si>
    <r>
      <rPr>
        <rFont val="Arial"/>
        <b/>
        <color rgb="FF000000"/>
      </rPr>
      <t xml:space="preserve">SB-28247
</t>
    </r>
    <r>
      <rPr>
        <rFont val="Arial"/>
        <b/>
        <color rgb="FF000000"/>
      </rPr>
      <t>SB-28248</t>
    </r>
  </si>
  <si>
    <t>-User has logged in with Program Manager/Program designer credentials.
-User should have selected a Program &amp; resource in the pop up 
- Program Manager/ Program designer has at least one program mapped</t>
  </si>
  <si>
    <t>Verify that the user is displayed with the additional tabs 'Graphs' and 'Tables' apart from Program datasets tab.</t>
  </si>
  <si>
    <t>1. Open the sunbird portal.
2. Login with valid credentials
3. Go to program dashboard 
4. Choose program &amp; resource from pop-up
5. Observe the tabs.</t>
  </si>
  <si>
    <t xml:space="preserve">The user should be displayed with Graphs and Tables tab </t>
  </si>
  <si>
    <t>SB-28247
SB-28248</t>
  </si>
  <si>
    <t xml:space="preserve">-User has logged in with Program Manager/Program designer credentials.
-User should have selected a Program &amp; resource in the pop up </t>
  </si>
  <si>
    <t>Verify that the user is able to navigate to the Graphs and Tables tab after selecting program &amp; resources</t>
  </si>
  <si>
    <t xml:space="preserve">1. Open the sunbird portal.
2. Login with valid credentials
3. Go to the program dashboard 
4. Choose the program &amp; resource name in the pop-up.
5. Navigate to Graphs tab / Tables tab.
</t>
  </si>
  <si>
    <t>The user should be able to navigate to the graphs and tables tab successfully</t>
  </si>
  <si>
    <t>Verify that the program and resource selected is retained in the all three tabs</t>
  </si>
  <si>
    <t>1. Open the sunbird portal.
2. Login with valid credentials
3. Go to program dashboard 
4. Choose the program &amp; resource name in the pop-up.
5. Navigate to Graphs tab / Tables tab.
6. Observe the program &amp; resource filters and choose the values.
7. Now verify that the program &amp; resource chosen are retained in all the three tabs</t>
  </si>
  <si>
    <t>The program &amp; resource names chosen on any filters should be retained on Program data sets / Graphs / Tables tab as the user navigates.</t>
  </si>
  <si>
    <t>programAndResourceNameRetainedAcrossAllTabs_REG</t>
  </si>
  <si>
    <t>Verify once user clicks on confirm after selecting program and resource, filters in all tabs get enabled</t>
  </si>
  <si>
    <t>1. Open the sunbird portal.
2. Login with valid credentials
3. Go to the program dashboard 
4. Now give value for programs and resource and click on confirm.
5. Now check that the filter gets enabled for all the tabs</t>
  </si>
  <si>
    <t>The filters should get enabled in all the tabs once the program and resource values is confirmed</t>
  </si>
  <si>
    <r>
      <rPr>
        <rFont val="Arial"/>
        <color rgb="FF000000"/>
      </rPr>
      <t xml:space="preserve">SB-28247
</t>
    </r>
    <r>
      <rPr>
        <rFont val="Arial"/>
        <color rgb="FF000000"/>
      </rPr>
      <t>SB-28248</t>
    </r>
  </si>
  <si>
    <t>Verify that the user is able to select other filters District, Organization to filter all Graphs / Tables</t>
  </si>
  <si>
    <t>1. Open the sunbird portal.
2. Login with valid credentials
3. Go to program dashboard 
4. Choose the program &amp; resource name in the pop-up
5. Navigate to Graphs tab / Tables tab
6. Observe Program &amp; resource names chosen are retained in the graphs tab
7. Filter the options district and organization to filter out the graphs</t>
  </si>
  <si>
    <t>The user should be able to filter the Graphs / Tables with other filters such as District &amp; Organization</t>
  </si>
  <si>
    <t>selectDistrictOrgFiltersAndResetFiltersAcrossGraphsAndTablesTabs_REG</t>
  </si>
  <si>
    <r>
      <rPr>
        <rFont val="Arial"/>
        <color rgb="FF000000"/>
      </rPr>
      <t xml:space="preserve">SB-28247
</t>
    </r>
    <r>
      <rPr>
        <rFont val="Arial"/>
        <color rgb="FF000000"/>
      </rPr>
      <t>SB-28248</t>
    </r>
  </si>
  <si>
    <t>Verify the user is able to see data relevant to the type of resource selected. Eg: if the resource is selected in observation, observation charts will come up. If the resource selected is a project, project charts will come up</t>
  </si>
  <si>
    <t>1. Open the sunbird portal.
2. Login with valid credentials
3. Go to the program dashboard 
4. Choose the program &amp; resource name in the pop-up
5. Verify the relevant data comes like observation charts or project charts comes up based on the selection done by the user.</t>
  </si>
  <si>
    <t>The user should be displayed with the relevant charts based on the selection done by them.</t>
  </si>
  <si>
    <t>SB-28247</t>
  </si>
  <si>
    <t>Verify that the user is able to see the filter data for a specific Chart by clicking on filter option</t>
  </si>
  <si>
    <t>1. Open the sunbird portal.
2. Login with valid credentials
3. Go to program dashboard 
4. Choose the program &amp; resource name in the pop-up.
5. Navigate to graphs tab.
6. Filter the data for a particular chart by clicking on filter option</t>
  </si>
  <si>
    <t>The user should be able to filter out data for a particular chart by clicking on the filter option</t>
  </si>
  <si>
    <t>Verify that the user is able to export the data report as PDF or IMG format</t>
  </si>
  <si>
    <t>1. Open the sunbird portal.
2. Login with valid credentials
3. Go to program dashboard 
4. Choose the program &amp; resource name in the pop-up.
5. Now navigate to graphs tab.
6. Apply some filters and see the graph.
7. Now try to export the data report in PDF format
8. Now again try to export the report in IMG format</t>
  </si>
  <si>
    <t>-User should be able to export the report in PDF and IMG format successfully.
-User should be able to see the Data in downloaded PDF / IMG</t>
  </si>
  <si>
    <t>Verify that the user is able to open the PDF or IMG report and the data in the report is correct</t>
  </si>
  <si>
    <t>1. Open the sunbird portal.
2. Login with valid credentials
3. Go to program dashboard 
4. Choose the program &amp; resource name in the pop-up.
5. Now navigate to graphs tab.
6. Apply some filters and see the graph.
7. Now try to export the data report in PDF format and check if the data in the reports are displayed correct
8. Now again try to export the report in IMG format and check if the data in the reports are displayed correct</t>
  </si>
  <si>
    <t>The data in the downloaded reports should be correct irrespective of which format the user choose to download</t>
  </si>
  <si>
    <t>Verify user is able to select any other resource of the same program selected from the resource filter dropdown. Charts will reload according to the resource selected</t>
  </si>
  <si>
    <t>1. Open the sunbird portal.
2. Login with valid credentials
3. Go to the program dashboard 
4. Choose the program &amp; resource name in the pop-up
5. Verify relevant data comes in the graphs tab.
6. Now change the resource name to have the same program name.
7. Verify that the charts get reloaded based on the newly chosen resource.</t>
  </si>
  <si>
    <t>The charts &amp; values should get updated when the user change the resource name</t>
  </si>
  <si>
    <t>SB-28248</t>
  </si>
  <si>
    <t>Verify that the user is able to view the data in tabular form</t>
  </si>
  <si>
    <t>1. Open the sunbird Portal
2. Login with valid credentials
3. Go to program dashboard 
4. Choose the program &amp; resource name in the pop-up.
5. Now navigate to tables tab.
6. Verify that the already chosen program &amp; resource names are retained in the tables tab
7. Verify that the data is shown in tabular form based on the program &amp; resource selection</t>
  </si>
  <si>
    <t>All the data should be displayed in tabular form based on the program &amp; resource chosen</t>
  </si>
  <si>
    <t>Verify that the table name is displayed on the top left of the table</t>
  </si>
  <si>
    <t>1. Open the sunbird Portal
2. Login with valid credentials
3. Go to program dashboard 
4. Choose the program &amp; resource name in the pop-up.
5. Now navigate to tables tab.
6. Verify that the table name is displayed on the top left corner</t>
  </si>
  <si>
    <t>The table name should be displayed on the top left corner</t>
  </si>
  <si>
    <t>tableHeadersAcrossTableTabs_REG</t>
  </si>
  <si>
    <t xml:space="preserve">Verify that the user is able to choose "Show entries" to show the number of entries on a single page </t>
  </si>
  <si>
    <t>1. Open the sunbird Portal
2. Login with valid credentials
3. Go to program dashboard 
4. Choose the program &amp; resource name in the pop-up.
5. Now navigate to tables tab.
6. Choose the value from the "Show entries" drop down
7. Observe the table</t>
  </si>
  <si>
    <t>-User can see the entries in the table as per the selected value in the dropdown
-The value selected from the dropdown and the table entries should match</t>
  </si>
  <si>
    <t>-User has logged in with Program Manager/Program designer credentials.</t>
  </si>
  <si>
    <t>Verify that the user should be able to navigate between pages present in the bottom right corner</t>
  </si>
  <si>
    <t>1. Open the sunbird Portal
2. Login with valid credentials
3. Go to program dashboard 
4. Choose the program &amp; resource name in the pop-up.
5. Now navigate to tables tab.
6. Verify that the data are displayed in tabular view.
7. Verify that the user is able to navigate between the pages from the pagination given in the right bottom of the table</t>
  </si>
  <si>
    <t>The user should be able to navigate between the paginations present in the right bottom corner</t>
  </si>
  <si>
    <t>More than 10 users submitted the program</t>
  </si>
  <si>
    <t>Verify that the current page entries count out of the total is displayed at the bottom left of the table</t>
  </si>
  <si>
    <t>1. Open the sunbird Portal
2. Login with valid credentials
3. Go to program dashboard 
4. Choose the program &amp; resource name in the pop-up.
5. Now navigate to tables tab.
6. Verify that the data are displayed in tabular view.
7. Verify that the user is able to see the current entity details out of the whole entity</t>
  </si>
  <si>
    <t xml:space="preserve">The user should be displayed as showing 1 to X out of XXX entities </t>
  </si>
  <si>
    <t>1. There is at least one program submission done</t>
  </si>
  <si>
    <t>Verify that the user is able to download the filtered table in the CSV format</t>
  </si>
  <si>
    <t>1. Open the sunbird Portal
2. Login with valid credentials
3. Go to program dashboard 
4. Choose the program &amp; resource name in the pop-up.
5. Now navigate to tables tab.
6. Verify that the data are displayed in tabular view.
7. Now verify the export as filtered csv option and click on it</t>
  </si>
  <si>
    <t>User should be able to export the report in csv file successfully</t>
  </si>
  <si>
    <r>
      <rPr>
        <rFont val="Arial"/>
        <color rgb="FF000000"/>
      </rPr>
      <t xml:space="preserve">SB-28247
</t>
    </r>
    <r>
      <rPr>
        <rFont val="Arial"/>
        <color rgb="FF000000"/>
      </rPr>
      <t>SB-28248</t>
    </r>
  </si>
  <si>
    <t>At Least one program with associated resource is available</t>
  </si>
  <si>
    <t>Verify that the user is able to reset the filters applied and post which user is shown with the pop-up to select the program</t>
  </si>
  <si>
    <t>1. Open the sunbird Portal
2. Login with valid credentials
3. Go to program dashboard 
4. Choose the program in the pop-up.
5. Now navigate to Graphs tab / Tables tab.
6. Apply some filters and see the data in tabular form.
7. Now click on reset filter
8. Verify that the user is shown with the pop-up to select the program</t>
  </si>
  <si>
    <t>The user should be displayed with the pop-up to choose the program once clicked on the reset filters</t>
  </si>
  <si>
    <t>SB-30236</t>
  </si>
  <si>
    <t>User should have PM / PD credentials</t>
  </si>
  <si>
    <t>Verify that the user is able to see the start date and end date filter in the program dashboard</t>
  </si>
  <si>
    <t>1. Open the sunbird Portal.
2. Login with valid credentials.
3. Click on the program dashboard option from profile icon.
4. User is displayed with select program &amp; resource pop-up
5. On selecting user is taken the program dataset page.
6. Verify that the start date &amp; end date fields are displayed</t>
  </si>
  <si>
    <t xml:space="preserve">Start date &amp; end date fields should be available in the program dashboard </t>
  </si>
  <si>
    <t>Verify that the user is able to set the start date &amp; end date in the program dataset tab</t>
  </si>
  <si>
    <t>1. Open the sunbird Portal.
2. Login with valid credentials.
3. Click on the program dashboard option from profile icon.
4. User is displayed with select program &amp; resource pop-up
5. On selecting user is taken the program dataset page.
6. Now click on the start date &amp; end date fields.
7. Try to update the start &amp; end date for the program dataset.</t>
  </si>
  <si>
    <t>User should be able to set the start date and end date for the particular program successfully.</t>
  </si>
  <si>
    <t>Verify the start and end date filter has dd/mm/yyyy format written in the filter</t>
  </si>
  <si>
    <t>1. Open the sunbird Portal.
2. Login with valid credentials.
3. Click on the program dashboard option from the profile icon.
4. User is displayed with select program &amp; resource pop-up
5. On selecting a user is taken to the program dataset page.
6. Now click on the start date &amp; end date fields.
7. Verify that the start &amp; end date filter is displayed in dd/mm/yyyy format</t>
  </si>
  <si>
    <t>The start &amp; end filters should be displayed in dd/mm/yyyy format</t>
  </si>
  <si>
    <t>Verify the calendar opens up on clicking on the calendar icon</t>
  </si>
  <si>
    <t>1. Open the sunbird Portal.
2. Login with valid credentials.
3. Click on the program dashboard option from the profile icon.
4. User is displayed with select program &amp; resource pop-up
5. On selecting a user is taken to the program dataset page.
6. Click on the calendar icon in the start &amp; end date field.
7. Verify the calendar opens</t>
  </si>
  <si>
    <t>The calendar should open when the user clicks on the calendar icon to select dates for the start &amp; end date.</t>
  </si>
  <si>
    <t>Verify user can select start and end date from the calendar icon</t>
  </si>
  <si>
    <t>1. Open the sunbird Portal.
2. Login with valid credentials.
3. Click on the program dashboard option from the profile icon.
4. User is displayed with select program &amp; resource pop-up
5. On selecting a user is taken to the program dataset page.
6. Now click on the start date &amp; end date fields.
7. Verify that the calendar opens on clicking the calendar icon
8. Verify that the user is able to select the start &amp; end date from the calendar icon</t>
  </si>
  <si>
    <t>The calendar icon should be displayed when clicked. and the user should be able to select start and end date.</t>
  </si>
  <si>
    <t>Verify that the user is able to view the data and download the dataset for the selected start &amp; end dates</t>
  </si>
  <si>
    <t>1. Open the sunbird Portal
2. Login with valid credentials.
3. Click on the program dashboard option from profile icon.
4. User is displayed with select program &amp; resource pop-up
5. On selecting user is taken the program dataset page.
6. Update the start &amp; end dates
7. Download the dataset for the selected dates and verify</t>
  </si>
  <si>
    <t>User should be able to download the datasets csv file for the selected dates.
The downloaded CSV file should have the data for the selected dates respectively</t>
  </si>
  <si>
    <t>To verify, User is able to edit the Start &amp; End dates</t>
  </si>
  <si>
    <t>User should be able to edit the Start and End dates</t>
  </si>
  <si>
    <t>Verify user can select end date without selecting start date</t>
  </si>
  <si>
    <t>1. Open the sunbird Portal
2. Login with valid credentials.
3. Click on the program dashboard option from profile icon.
4. Choose the program &amp; resource from the pop-up.
5. Now in the start &amp; end date filter, choose only end date and click on submit</t>
  </si>
  <si>
    <t>The user should be able to select only end date in The timer filter and get the results successfully</t>
  </si>
  <si>
    <t>Verify is user can select start date and not select the end date</t>
  </si>
  <si>
    <t>1. Open the sunbird Portal
2. Login with valid credentials.
3. Click on the program dashboard option from profile icon.
4. Choose the program &amp; resource from the pop-up.
5. Now in the start &amp; end date filter, choose only start date and click on submit</t>
  </si>
  <si>
    <t>The user should be able to select only start date in the timer filter and get the results successfully</t>
  </si>
  <si>
    <t>Verify that the user is allowed to select end date always greater than the start date when he/she fills the start date first</t>
  </si>
  <si>
    <t>1. Open the sunbird Portal
2. Login with valid credentials.
3. Click on the program dashboard option from profile icon.
4. User is displayed with select program &amp; resource pop-up
5. User is in the program data set page and timer filter is available.
6. Now set the start date and move to end date.
7. Verify that the user is not allowed to set a date which is less than the start date</t>
  </si>
  <si>
    <t>User should be able to select a end date always greater than the start date when the start date value is given first</t>
  </si>
  <si>
    <t>Verify that the start date is always set less than the end date when he/she fills the end date first</t>
  </si>
  <si>
    <t>1. Open the sunbird Portal
2. Login with valid credentials.
3. Click on the program dashboard option from profile icon.
4. User is displayed with select program &amp; resource pop-up
5. User is in the program data set page and timer filter is available.
6. Now set the end date and move to start date.
7. Verify that the user is not allowed to set a date which is greater than the end date</t>
  </si>
  <si>
    <t>User should be able to set a date less than the end date when the end date is given first</t>
  </si>
  <si>
    <t xml:space="preserve">Verify that the end date picks up the default current date when the user selects start date and does not selects a end date </t>
  </si>
  <si>
    <t>1. Open the sunbird Portal
2. Login with valid credentials.
3. Click on the program dashboard option from profile icon.
4. User is displayed with select program &amp; resource pop-up
5. User is in the program data set page and timer filter is available.
6. Now by default the end date is set as the current date.
7. Now click on that and make it empty and do not  make any changes
8. Verify that it should take the current date as default if the user leaves it unfilled</t>
  </si>
  <si>
    <t>The end date filter should pick the current date by default if left unfilled by the user.</t>
  </si>
  <si>
    <t>Verify that the start date is not mandatory and the user can choose to skip this field</t>
  </si>
  <si>
    <t>1. Open the sunbird Portal
2. Login with valid credentials.
3. Click on the program dashboard option from profile icon.
4. User is displayed with select program &amp; resource pop-up
5. User is in the program data set page and timer filter is available.
6. Now by default the end date is set as the current date.
7. Now set values for other filters and do not enter value for start date.
8. Verify that the data is loaded even without giving the start date</t>
  </si>
  <si>
    <t>The program dataset, graph data and table data should be displayed even when the user does not set the start date in the global filters</t>
  </si>
  <si>
    <t>To verify Time range filters are dependent</t>
  </si>
  <si>
    <t>1. Open the sunbird Portal 
2. Login with valid credentials. 
3. Click on the program dashboard option from profile icon. 
4. User is displayed with select program &amp; resource pop-up and choose some program and resource and click on Confirm
5. Now select some other program and try to select Start &amp; End date
6. Observe
7. Try to choose any option from Report type dropdown
8. Observe</t>
  </si>
  <si>
    <r>
      <rPr>
        <rFont val="Arial"/>
        <color theme="1"/>
      </rPr>
      <t xml:space="preserve">-User should </t>
    </r>
    <r>
      <rPr>
        <rFont val="Arial"/>
        <b/>
        <color theme="1"/>
      </rPr>
      <t xml:space="preserve">not </t>
    </r>
    <r>
      <rPr>
        <rFont val="Arial"/>
        <color theme="1"/>
      </rPr>
      <t>be able to select Start date and End date even without selecting the Resource
-No data should show up when user tries to click / select anything from Report type dropdown</t>
    </r>
  </si>
  <si>
    <t>SB-30327</t>
  </si>
  <si>
    <t>At Least one survey is submitted</t>
  </si>
  <si>
    <t>Verify that the user is able to select report type as "Question report / Status report" and request for the report</t>
  </si>
  <si>
    <t>1. Open the sunbird Portal
2. Login with valid credentials.
3. Go to program dashboard -&gt; choose program and resource
4. Observe the dropdown under report type</t>
  </si>
  <si>
    <t>-User should be displayed with question report and status report in the report type 
-User is able to request for both the reports</t>
  </si>
  <si>
    <t>1. User should have Program Manager rights
2. Program &amp; Solution selected should be a Survey form
3.There should be at least one question report</t>
  </si>
  <si>
    <t xml:space="preserve">Verify user is able to see a pop up once user selects Question report
</t>
  </si>
  <si>
    <t xml:space="preserve">-User should see a message on pop up as below:
-Are you sure you want to request this report
-Box containing a text- "Enter a password to request a report"
-'No' and 'Yes' button where 'Yes' button will be disabled
-User should be able to enter password 
-Clicking on NO button pop up should get disappeared even if the password is already entered.
</t>
  </si>
  <si>
    <t>1. User should have Program Manager rights
2. Program &amp; Solution selected should be a Survey form
3. Question &amp; Status report should be requested</t>
  </si>
  <si>
    <t>To verify, user should see "Submitted" status under status column</t>
  </si>
  <si>
    <t>1) Login to sunbird Portal
2) Click on the profile menu
3) click on Program dashboard tab
4) Select a Program in Program filter
5) Click on Solution filter
6) Select a solution in solution filter
7) Click on report type dropdown
8) Click on Question report/Status report
9) Click on request report button
10) Enter password
11) Click on Yes
12) Click on Ok button on the another popup
13) Observe</t>
  </si>
  <si>
    <t>"Submitted " status should show up under Detailed report section</t>
  </si>
  <si>
    <t>Verify user can download the report once generated</t>
  </si>
  <si>
    <r>
      <rPr>
        <rFont val="Arial"/>
        <color theme="1"/>
      </rPr>
      <t xml:space="preserve">1. Select a Program from program dropdown
2. Select Resource of type </t>
    </r>
    <r>
      <rPr>
        <rFont val="Arial"/>
        <b/>
        <color theme="1"/>
      </rPr>
      <t>Survey</t>
    </r>
    <r>
      <rPr>
        <rFont val="Arial"/>
        <color theme="1"/>
      </rPr>
      <t xml:space="preserve"> from Resource dropdown
3. Select '</t>
    </r>
    <r>
      <rPr>
        <rFont val="Arial"/>
        <b/>
        <color theme="1"/>
      </rPr>
      <t>Question report / Status report</t>
    </r>
    <r>
      <rPr>
        <rFont val="Arial"/>
        <color theme="1"/>
      </rPr>
      <t xml:space="preserve">' from report type dropdown
4. Click on Request Report button
5. Click on "Download" link after Report has been made available after 24 hours.
</t>
    </r>
  </si>
  <si>
    <t>Download option should be enabled post the reports generated and the user should be able to download it</t>
  </si>
  <si>
    <r>
      <rPr>
        <rFont val="Arial"/>
        <color theme="1"/>
      </rPr>
      <t xml:space="preserve">-User logged in should have </t>
    </r>
    <r>
      <rPr>
        <rFont val="Arial"/>
        <b/>
        <color theme="1"/>
      </rPr>
      <t xml:space="preserve">Program Manager </t>
    </r>
    <r>
      <rPr>
        <rFont val="Arial"/>
        <color theme="1"/>
      </rPr>
      <t xml:space="preserve">rights
-User should have downloaded </t>
    </r>
    <r>
      <rPr>
        <rFont val="Arial"/>
        <b/>
        <color theme="1"/>
      </rPr>
      <t>Survey</t>
    </r>
    <r>
      <rPr>
        <rFont val="Arial"/>
        <color theme="1"/>
      </rPr>
      <t xml:space="preserve"> CSV</t>
    </r>
    <r>
      <rPr>
        <rFont val="Arial"/>
        <b/>
        <color theme="1"/>
      </rPr>
      <t xml:space="preserve"> Question</t>
    </r>
    <r>
      <rPr>
        <rFont val="Arial"/>
        <color theme="1"/>
      </rPr>
      <t xml:space="preserve"> </t>
    </r>
    <r>
      <rPr>
        <rFont val="Arial"/>
        <b/>
        <color theme="1"/>
      </rPr>
      <t>Report</t>
    </r>
    <r>
      <rPr>
        <rFont val="Arial"/>
        <color theme="1"/>
      </rPr>
      <t xml:space="preserve"> from program dashboard or have Requested for report.
-User should have made few submissions of </t>
    </r>
    <r>
      <rPr>
        <rFont val="Arial"/>
        <b/>
        <color theme="1"/>
      </rPr>
      <t>Surveys</t>
    </r>
  </si>
  <si>
    <r>
      <rPr>
        <rFont val="Arial"/>
        <color theme="1"/>
      </rPr>
      <t xml:space="preserve">To verify data in </t>
    </r>
    <r>
      <rPr>
        <rFont val="Arial"/>
        <b/>
        <color theme="1"/>
      </rPr>
      <t>Survey CSV Question Report</t>
    </r>
    <r>
      <rPr>
        <rFont val="Arial"/>
        <color theme="1"/>
      </rPr>
      <t xml:space="preserve"> is sorted in below order -
1. UUID
2. Program ID
3. Survey ID
4. Question External ID</t>
    </r>
  </si>
  <si>
    <r>
      <rPr>
        <rFont val="Arial"/>
        <color theme="1"/>
      </rPr>
      <t xml:space="preserve">1. Select a Program from program dropdown
2. Select Resource of type </t>
    </r>
    <r>
      <rPr>
        <rFont val="Arial"/>
        <b/>
        <color theme="1"/>
      </rPr>
      <t>Survey</t>
    </r>
    <r>
      <rPr>
        <rFont val="Arial"/>
        <color theme="1"/>
      </rPr>
      <t xml:space="preserve"> from Resource dropdown
3. Select '</t>
    </r>
    <r>
      <rPr>
        <rFont val="Arial"/>
        <b/>
        <color theme="1"/>
      </rPr>
      <t>Question report</t>
    </r>
    <r>
      <rPr>
        <rFont val="Arial"/>
        <color theme="1"/>
      </rPr>
      <t>' from report type dropdown
4. Click on Request Report button
5. Click on "Download" link after Report has been made available after 24 hours.
6. Open downloaded CSV file.
7. Observe</t>
    </r>
  </si>
  <si>
    <r>
      <rPr>
        <rFont val="Arial"/>
        <color theme="1"/>
      </rPr>
      <t xml:space="preserve">-The sorted order in </t>
    </r>
    <r>
      <rPr>
        <rFont val="Arial"/>
        <b/>
        <color theme="1"/>
      </rPr>
      <t>Survey Question</t>
    </r>
    <r>
      <rPr>
        <rFont val="Arial"/>
        <color theme="1"/>
      </rPr>
      <t xml:space="preserve"> </t>
    </r>
    <r>
      <rPr>
        <rFont val="Arial"/>
        <b/>
        <color theme="1"/>
      </rPr>
      <t>report</t>
    </r>
    <r>
      <rPr>
        <rFont val="Arial"/>
        <color theme="1"/>
      </rPr>
      <t xml:space="preserve"> CSV file should be like below:
a) UUID order - first sorted
b) Program ID order - second sorted
c) Survey ID order - third sorted
d) Question External ID - fourth sorted
- </t>
    </r>
    <r>
      <rPr>
        <rFont val="Arial"/>
        <b/>
        <color theme="1"/>
      </rPr>
      <t xml:space="preserve">Program Manager </t>
    </r>
    <r>
      <rPr>
        <rFont val="Arial"/>
        <color theme="1"/>
      </rPr>
      <t>should be able to view sorted CSV file 
-The file in data should be sorted in the above order from a) to d) only.</t>
    </r>
  </si>
  <si>
    <t>Verify that the user is able to get the all the fields in the csv report for the question report</t>
  </si>
  <si>
    <t>1. Open the sunbird Portal
2. Login with valid credentials.
3. Go to program dashboard -&gt; choose program.
4. Verify user is displayed with survey resource and choose one.
5. Choose question report and submit.
6. Once the report is success, click on download.
7. Verify that the user is asked for password before downloading the report
8. Post entering the password the user is able to open the csv file with all the fields</t>
  </si>
  <si>
    <t>On selecting survey report, the user should have all the below fields in the csv files:
1) UUID
2) User type
3) User sub type
4) Declared State
5) District
6)Block
7) School ID
8) School Name
9) Declared Board
10) Org Name
11) Program Name
12) Program ID
13) Survey Name
14) Survey ID
15) Question_external_id
16) Question
17) "Question_response_label
( Response given by users)"
18) Evidences
19) Remarks</t>
  </si>
  <si>
    <t>Atleast one survey is submitted</t>
  </si>
  <si>
    <t>To verify, User should not get Enter password pop up message for Survey status report</t>
  </si>
  <si>
    <r>
      <rPr>
        <rFont val="Arial"/>
        <color theme="1"/>
      </rPr>
      <t xml:space="preserve">1. Select a Program from the program dropdown
2. Select Resource of type </t>
    </r>
    <r>
      <rPr>
        <rFont val="Arial"/>
        <b/>
        <color theme="1"/>
      </rPr>
      <t>Survey</t>
    </r>
    <r>
      <rPr>
        <rFont val="Arial"/>
        <color theme="1"/>
      </rPr>
      <t xml:space="preserve"> from Resource dropdown
3. Select '</t>
    </r>
    <r>
      <rPr>
        <rFont val="Arial"/>
        <b/>
        <color theme="1"/>
      </rPr>
      <t>Status report</t>
    </r>
    <r>
      <rPr>
        <rFont val="Arial"/>
        <color theme="1"/>
      </rPr>
      <t>' from the report type dropdown
4. Observe</t>
    </r>
  </si>
  <si>
    <t>Status reports can be requested directly</t>
  </si>
  <si>
    <t>Verify request button gets enabled once user has selected status report</t>
  </si>
  <si>
    <r>
      <rPr>
        <rFont val="Arial"/>
        <color theme="1"/>
      </rPr>
      <t xml:space="preserve">1. Select a Program from the program dropdown
2. Select Resource of type </t>
    </r>
    <r>
      <rPr>
        <rFont val="Arial"/>
        <b/>
        <color theme="1"/>
      </rPr>
      <t>Survey</t>
    </r>
    <r>
      <rPr>
        <rFont val="Arial"/>
        <color theme="1"/>
      </rPr>
      <t xml:space="preserve"> from Resource dropdown
3. Select '</t>
    </r>
    <r>
      <rPr>
        <rFont val="Arial"/>
        <b/>
        <color theme="1"/>
      </rPr>
      <t>Status report</t>
    </r>
    <r>
      <rPr>
        <rFont val="Arial"/>
        <color theme="1"/>
      </rPr>
      <t>' from the report type dropdown
4. Verify the request button gets enabled once the user chose the report
5. Observe</t>
    </r>
  </si>
  <si>
    <t>The request button should get enabled once the user choose the type of report he/she was to download</t>
  </si>
  <si>
    <t>Verify user is able to access question report of surveys with same password that they entered for it</t>
  </si>
  <si>
    <t>1) Login to sunbird Portal
2) Click on the profile menu
3) click on Program dashboard tab
4) Select a Program in Program filter
5) Click on Solution filter
6) Select a solution in solution filter
7) Click on report type dropdown
8) Click on Question report/Status report
9) Click on request report button
10) Enter password
11) Click on Yes
12) Click on Ok button on the another popup
13) Download the report and check</t>
  </si>
  <si>
    <t>User should be able to access question report of surveys with same password that they entered for it</t>
  </si>
  <si>
    <t>Form- config</t>
  </si>
  <si>
    <t>-Program manager rights is required
-User should download task detail report</t>
  </si>
  <si>
    <t>-Verify that downloaded task detail report has only submitted as Project Status in column "T" in the task detail report CSV</t>
  </si>
  <si>
    <t>1.Login into portal with program manager credentials
2.Go to program dashboard
3.Download the request report type "Task detail report"
4.Observe</t>
  </si>
  <si>
    <t>-Downloaded task detailed CSV only contain Project Status as "submitted" in column "T"</t>
  </si>
  <si>
    <t>-Verify that downloaded task detail report should not contain "started" and "inProgress" as Project Status in column "T" in the task detail report CSV</t>
  </si>
  <si>
    <t>-Verify that downloaded Status report has "submitted, started, inProgress" as Project Status in column "T" in the task detail report CSV</t>
  </si>
  <si>
    <t>1.Login into portal with program manager credentials
2.Go to program dashboard
3.Download the request report type "Status report"
4.Observe</t>
  </si>
  <si>
    <t>-Downloaded Status report CSV's contains Project Status as "Submitted, Started, InProgress" in column "T.</t>
  </si>
  <si>
    <t>RRHE-42</t>
  </si>
  <si>
    <t>5.0.0.0</t>
  </si>
  <si>
    <r>
      <rPr>
        <rFont val="Arial"/>
        <color theme="1"/>
      </rPr>
      <t xml:space="preserve">-user should have logged in as PM role
-user should have chosen </t>
    </r>
    <r>
      <rPr>
        <rFont val="Arial"/>
        <b/>
        <color theme="1"/>
      </rPr>
      <t>Observation with rubric (question report)</t>
    </r>
    <r>
      <rPr>
        <rFont val="Arial"/>
        <color theme="1"/>
      </rPr>
      <t xml:space="preserve"> from the resource drop down
-user should have requested Observation with rubric question report from the Report type dropdown</t>
    </r>
  </si>
  <si>
    <t>To verify, User should see column headers should get replaced with new headers accordingly for Observation with rubric Question report</t>
  </si>
  <si>
    <t>1. Login to the sunbird portal as PM / PD role
2. Select program dashboard from user profile icon
3. Select program and resources (obs with rubric)
4. Download the Question reports 
5. Observe in the CSV reports</t>
  </si>
  <si>
    <r>
      <rPr>
        <rFont val="Arial"/>
        <color theme="1"/>
      </rPr>
      <t>User should see below changes in CSV reports
-Column District should get replaced with</t>
    </r>
    <r>
      <rPr>
        <rFont val="Arial"/>
        <b/>
        <color theme="1"/>
      </rPr>
      <t xml:space="preserve"> Declared District (Column E)
</t>
    </r>
    <r>
      <rPr>
        <rFont val="Arial"/>
        <color theme="1"/>
      </rPr>
      <t xml:space="preserve">-Column Block should get replaced with </t>
    </r>
    <r>
      <rPr>
        <rFont val="Arial"/>
        <b/>
        <color theme="1"/>
      </rPr>
      <t xml:space="preserve">Declared Block (Column F)
</t>
    </r>
    <r>
      <rPr>
        <rFont val="Arial"/>
        <color theme="1"/>
      </rPr>
      <t xml:space="preserve">-Column School ID should get replaced with </t>
    </r>
    <r>
      <rPr>
        <rFont val="Arial"/>
        <b/>
        <color theme="1"/>
      </rPr>
      <t xml:space="preserve">Declared School ID (Column G)
</t>
    </r>
    <r>
      <rPr>
        <rFont val="Arial"/>
        <color theme="1"/>
      </rPr>
      <t xml:space="preserve">-Column School name should get replaced with </t>
    </r>
    <r>
      <rPr>
        <rFont val="Arial"/>
        <b/>
        <color theme="1"/>
      </rPr>
      <t>Declared School Name (Column H)</t>
    </r>
  </si>
  <si>
    <r>
      <rPr>
        <rFont val="Arial"/>
        <color theme="1"/>
      </rPr>
      <t>-user should have logged in as PM role
-user should have chosen O</t>
    </r>
    <r>
      <rPr>
        <rFont val="Arial"/>
        <b/>
        <color theme="1"/>
      </rPr>
      <t xml:space="preserve">bservation with rubric (question report) </t>
    </r>
    <r>
      <rPr>
        <rFont val="Arial"/>
        <color theme="1"/>
      </rPr>
      <t>from the resource drop down
-user should have requested Observation with rubric question report from the Report type dropdown</t>
    </r>
  </si>
  <si>
    <t xml:space="preserve">To verify, User should see additional columns in the Observation with rubric (Question report) CSV report </t>
  </si>
  <si>
    <r>
      <rPr>
        <rFont val="Arial"/>
        <color theme="1"/>
      </rPr>
      <t xml:space="preserve">User should see additional columns as mentioned below
</t>
    </r>
    <r>
      <rPr>
        <rFont val="Arial"/>
        <b/>
        <color theme="1"/>
      </rPr>
      <t xml:space="preserve">-District observed 
-Block observed
-School observed
-ID of school observed
</t>
    </r>
  </si>
  <si>
    <r>
      <rPr>
        <rFont val="Arial"/>
        <color theme="1"/>
      </rPr>
      <t>-user should have logged in as PM role
-user should have chosen Ob</t>
    </r>
    <r>
      <rPr>
        <rFont val="Arial"/>
        <b/>
        <color theme="1"/>
      </rPr>
      <t>servation with rubric (question report) f</t>
    </r>
    <r>
      <rPr>
        <rFont val="Arial"/>
        <color theme="1"/>
      </rPr>
      <t>rom the resource drop down
-user should have requested Observation with rubric question report from the Report type dropdown</t>
    </r>
  </si>
  <si>
    <t xml:space="preserve">To verify, user should see the Observation with rubric (Question report) columns as below.        </t>
  </si>
  <si>
    <t xml:space="preserve">The columns should get displayed accordingly like below - 
UUID
User type        
User sub type
Declared State
Declared District
Declared Block
Declared School 
Declared School Name
Declared Board
Org Name
Program Name
Program ID
Observation Name
Observation ID
District observed
Block observed
School observed
ID of school observed
observation_submission_id
Domain Name
Criteria Name
Question_external_id
Question        
Question_response_label( Response given by users)     
Question score        
Evidences        
Remarks </t>
  </si>
  <si>
    <r>
      <rPr>
        <rFont val="Arial"/>
        <color theme="1"/>
      </rPr>
      <t xml:space="preserve">-user should have logged in as PM / PD role
-user should have chosen </t>
    </r>
    <r>
      <rPr>
        <rFont val="Arial"/>
        <b/>
        <color theme="1"/>
      </rPr>
      <t>Observation with rubric (status report)</t>
    </r>
    <r>
      <rPr>
        <rFont val="Arial"/>
        <color theme="1"/>
      </rPr>
      <t xml:space="preserve"> from the resource drop down
-user should have requested Observation with rubric status report from the Report type dropdown</t>
    </r>
  </si>
  <si>
    <t>To verify, User should see column headers should get replaced with new headers accordingly for Observation with rubric Status report</t>
  </si>
  <si>
    <t>1. Login to the sunbird portal as PM / PD role
2. Select program dashboard from user profile icon
3. Select program and resources (obs with rubric)
4. Download the Status reports 
5. Observe in the CSV reports</t>
  </si>
  <si>
    <r>
      <rPr>
        <rFont val="Arial"/>
        <color theme="1"/>
      </rPr>
      <t>User should see below changes in CSV reports
-Column District should get replaced with</t>
    </r>
    <r>
      <rPr>
        <rFont val="Arial"/>
        <b/>
        <color theme="1"/>
      </rPr>
      <t xml:space="preserve"> Declared District (Column E)
</t>
    </r>
    <r>
      <rPr>
        <rFont val="Arial"/>
        <color theme="1"/>
      </rPr>
      <t xml:space="preserve">-Column Block should get replaced with </t>
    </r>
    <r>
      <rPr>
        <rFont val="Arial"/>
        <b/>
        <color theme="1"/>
      </rPr>
      <t xml:space="preserve">Declared Block (Column F)
</t>
    </r>
    <r>
      <rPr>
        <rFont val="Arial"/>
        <color theme="1"/>
      </rPr>
      <t xml:space="preserve">-Column School ID should get replaced with </t>
    </r>
    <r>
      <rPr>
        <rFont val="Arial"/>
        <b/>
        <color theme="1"/>
      </rPr>
      <t xml:space="preserve">Declared School ID (Column G)
</t>
    </r>
    <r>
      <rPr>
        <rFont val="Arial"/>
        <color theme="1"/>
      </rPr>
      <t xml:space="preserve">-Column School name should get replaced with </t>
    </r>
    <r>
      <rPr>
        <rFont val="Arial"/>
        <b/>
        <color theme="1"/>
      </rPr>
      <t>Declared School Name (Column H)</t>
    </r>
  </si>
  <si>
    <r>
      <rPr>
        <rFont val="Arial"/>
        <color theme="1"/>
      </rPr>
      <t>-user should have logged in as PM / PD role
-user should have chosen O</t>
    </r>
    <r>
      <rPr>
        <rFont val="Arial"/>
        <b/>
        <color theme="1"/>
      </rPr>
      <t xml:space="preserve">bservation with rubric (status report) </t>
    </r>
    <r>
      <rPr>
        <rFont val="Arial"/>
        <color theme="1"/>
      </rPr>
      <t>from the resource drop down
-user should have requested Observation with rubric status report from the Report type dropdown</t>
    </r>
  </si>
  <si>
    <t xml:space="preserve">To verify, User should see additional columns in the Observation with rubric (Status report) CSV report </t>
  </si>
  <si>
    <r>
      <rPr>
        <rFont val="Arial"/>
        <color theme="1"/>
      </rPr>
      <t>User should see additional columns as mentioned below
-</t>
    </r>
    <r>
      <rPr>
        <rFont val="Arial"/>
        <b/>
        <color theme="1"/>
      </rPr>
      <t xml:space="preserve">District observed 
-Block observed
-School observed
-ID of school observed
</t>
    </r>
  </si>
  <si>
    <r>
      <rPr>
        <rFont val="Arial"/>
        <color theme="1"/>
      </rPr>
      <t>-user should have logged in as PM / PD role
-user should have chosen Ob</t>
    </r>
    <r>
      <rPr>
        <rFont val="Arial"/>
        <b/>
        <color theme="1"/>
      </rPr>
      <t>servation with rubric (status report) f</t>
    </r>
    <r>
      <rPr>
        <rFont val="Arial"/>
        <color theme="1"/>
      </rPr>
      <t>rom the resource drop down
-user should have requested Observation with rubric status report from the Report type dropdown</t>
    </r>
  </si>
  <si>
    <t xml:space="preserve">To verify, user should see the Observation with rubric (Status report) columns as available on templates                                                                             </t>
  </si>
  <si>
    <t>The columns should get displayed accordingly like below -
UUID
User type
User sub type
Declared State
Declared District
Declared Block
Declared School ID
Declared School Name
Declared Board
Org Name
Program Name
Program ID
Observation Name
Observation ID
District observed
Block observed
School observed
ID of school observed
observation_submission_id
Status of submission
Submission date
ECM marked NA</t>
  </si>
  <si>
    <r>
      <rPr>
        <rFont val="Arial"/>
        <color theme="1"/>
      </rPr>
      <t xml:space="preserve">-user should have logged in as PM role
-user should have chosen </t>
    </r>
    <r>
      <rPr>
        <rFont val="Arial"/>
        <b/>
        <color theme="1"/>
      </rPr>
      <t>Observation with rubric (Domain criteria report)</t>
    </r>
    <r>
      <rPr>
        <rFont val="Arial"/>
        <color theme="1"/>
      </rPr>
      <t xml:space="preserve"> from the resource drop down
-user should have requested Observation with rubric Domain criteria report report from the Report type dropdown</t>
    </r>
  </si>
  <si>
    <t>To verify, User should see column headers should get replaced with new headers accordingly for Observation with rubric domain criteria report</t>
  </si>
  <si>
    <t>1. Login to the sunbird portal as PM / PD role
2. Select program dashboard from user profile icon
3. Select program and resources (obs with rubric)
4. Download the Domain criteria report 
5. Observe in the CSV reports</t>
  </si>
  <si>
    <r>
      <rPr>
        <rFont val="Arial"/>
        <color theme="1"/>
      </rPr>
      <t>User should see below changes in CSV reports
-Column District should get replaced with</t>
    </r>
    <r>
      <rPr>
        <rFont val="Arial"/>
        <b/>
        <color theme="1"/>
      </rPr>
      <t xml:space="preserve"> Declared District (Column E)
</t>
    </r>
    <r>
      <rPr>
        <rFont val="Arial"/>
        <color theme="1"/>
      </rPr>
      <t xml:space="preserve">-Column Block should get replaced with </t>
    </r>
    <r>
      <rPr>
        <rFont val="Arial"/>
        <b/>
        <color theme="1"/>
      </rPr>
      <t xml:space="preserve">Declared Block (Column F)
</t>
    </r>
    <r>
      <rPr>
        <rFont val="Arial"/>
        <color theme="1"/>
      </rPr>
      <t xml:space="preserve">-Column School ID should get replaced with </t>
    </r>
    <r>
      <rPr>
        <rFont val="Arial"/>
        <b/>
        <color theme="1"/>
      </rPr>
      <t xml:space="preserve">Declared School ID (Column G)
</t>
    </r>
    <r>
      <rPr>
        <rFont val="Arial"/>
        <color theme="1"/>
      </rPr>
      <t xml:space="preserve">-Column School name should get replaced with </t>
    </r>
    <r>
      <rPr>
        <rFont val="Arial"/>
        <b/>
        <color theme="1"/>
      </rPr>
      <t>Declared School Name (Column H)</t>
    </r>
  </si>
  <si>
    <r>
      <rPr>
        <rFont val="Arial"/>
        <color theme="1"/>
      </rPr>
      <t>-user should have logged in as PM role
-user should have chosen O</t>
    </r>
    <r>
      <rPr>
        <rFont val="Arial"/>
        <b/>
        <color theme="1"/>
      </rPr>
      <t xml:space="preserve">bservation with rubric (Domain criteria report) </t>
    </r>
    <r>
      <rPr>
        <rFont val="Arial"/>
        <color theme="1"/>
      </rPr>
      <t>from the resource drop down
-user should have requested Observation with rubric Domain criteria report report from the Report type dropdown</t>
    </r>
  </si>
  <si>
    <t xml:space="preserve">To verify, User should see additional columns in the Observation with rubric (domain criteria report) CSV report </t>
  </si>
  <si>
    <r>
      <rPr>
        <rFont val="Arial"/>
        <color theme="1"/>
      </rPr>
      <t>User should see additional columns as mentioned below
-D</t>
    </r>
    <r>
      <rPr>
        <rFont val="Arial"/>
        <b/>
        <color theme="1"/>
      </rPr>
      <t xml:space="preserve">istrict observed 
-Block observed
-School observed
-ID of school observed
</t>
    </r>
  </si>
  <si>
    <r>
      <rPr>
        <rFont val="Arial"/>
        <color theme="1"/>
      </rPr>
      <t>-user should have logged in as PM role
-user should have chosen Ob</t>
    </r>
    <r>
      <rPr>
        <rFont val="Arial"/>
        <b/>
        <color theme="1"/>
      </rPr>
      <t>servation with rubric (Domain criteria report) f</t>
    </r>
    <r>
      <rPr>
        <rFont val="Arial"/>
        <color theme="1"/>
      </rPr>
      <t>rom the resource drop down
-user should have requested Observation with rubric Domain criteria report report from the Report type dropdown</t>
    </r>
  </si>
  <si>
    <t xml:space="preserve">To verify, user should see the Observation with rubric (Domain criteria report) columns as available on templates.                                                                                                                                                             </t>
  </si>
  <si>
    <t xml:space="preserve">The columns should get displayed accordingly as below - 
UUID
User type        
User sub type        
Declared State        
Declared District        
Declared Block        
Declared School ID        
Declared School Name        
Declared Board        
Org Name        
Program Name        
Program ID        
Observation Name        
Observation ID        
District observed        
Block observed        
School observed        
ID of school observed        
observation_submission_id        
Domain Name        
Domain Level        
Criteria Name        
Criteria Level   </t>
  </si>
  <si>
    <r>
      <rPr>
        <rFont val="Arial"/>
        <color theme="1"/>
      </rPr>
      <t xml:space="preserve">-user should have logged in as PM role
-user should have chosen </t>
    </r>
    <r>
      <rPr>
        <rFont val="Arial"/>
        <b/>
        <color theme="1"/>
      </rPr>
      <t>Observation without rubric (Question report)</t>
    </r>
    <r>
      <rPr>
        <rFont val="Arial"/>
        <color theme="1"/>
      </rPr>
      <t xml:space="preserve"> from the resource drop down
-user should have requested Observation without rubric Question report from the Report type dropdown</t>
    </r>
  </si>
  <si>
    <t>To verify, User should see column headers should get replaced with new headers accordingly for Observation without rubric Question report</t>
  </si>
  <si>
    <t>1. Login to the sunbird portal as PM / PD role
2. Select program dashboard from user profile icon
3. Select program and resources (obs without rubric)
4. Download the Question reports 
5. Observe in the CSV reports</t>
  </si>
  <si>
    <r>
      <rPr>
        <rFont val="Arial"/>
        <color theme="1"/>
      </rPr>
      <t>User should see below changes in CSV reports
-Column District should get replaced with</t>
    </r>
    <r>
      <rPr>
        <rFont val="Arial"/>
        <b/>
        <color theme="1"/>
      </rPr>
      <t xml:space="preserve"> Declared District (Column E)
</t>
    </r>
    <r>
      <rPr>
        <rFont val="Arial"/>
        <color theme="1"/>
      </rPr>
      <t xml:space="preserve">-Column Block should get replaced with </t>
    </r>
    <r>
      <rPr>
        <rFont val="Arial"/>
        <b/>
        <color theme="1"/>
      </rPr>
      <t xml:space="preserve">Declared Block (Column F)
</t>
    </r>
    <r>
      <rPr>
        <rFont val="Arial"/>
        <color theme="1"/>
      </rPr>
      <t xml:space="preserve">-Column School ID should get replaced with </t>
    </r>
    <r>
      <rPr>
        <rFont val="Arial"/>
        <b/>
        <color theme="1"/>
      </rPr>
      <t xml:space="preserve">Declared School ID (Column G)
</t>
    </r>
    <r>
      <rPr>
        <rFont val="Arial"/>
        <color theme="1"/>
      </rPr>
      <t xml:space="preserve">-Column School name should get replaced with </t>
    </r>
    <r>
      <rPr>
        <rFont val="Arial"/>
        <b/>
        <color theme="1"/>
      </rPr>
      <t>Declared School Name (Column H)</t>
    </r>
  </si>
  <si>
    <r>
      <rPr>
        <rFont val="Arial"/>
        <color theme="1"/>
      </rPr>
      <t>-user should have logged in as PM role
-user should have chosen O</t>
    </r>
    <r>
      <rPr>
        <rFont val="Arial"/>
        <b/>
        <color theme="1"/>
      </rPr>
      <t xml:space="preserve">bservation without rubric (Question report) </t>
    </r>
    <r>
      <rPr>
        <rFont val="Arial"/>
        <color theme="1"/>
      </rPr>
      <t>from the resource drop down
-user should have requested Observation without rubric Question report from the Report type dropdown</t>
    </r>
  </si>
  <si>
    <t xml:space="preserve">To verify, User should see additional columns in the Observation without rubric (Question report) CSV report </t>
  </si>
  <si>
    <r>
      <rPr>
        <rFont val="Arial"/>
        <color theme="1"/>
      </rPr>
      <t>User should see additional columns as mentioned below
-Di</t>
    </r>
    <r>
      <rPr>
        <rFont val="Arial"/>
        <b/>
        <color theme="1"/>
      </rPr>
      <t xml:space="preserve">strict observed 
-Block observed
-School observed
-ID of school observed
</t>
    </r>
  </si>
  <si>
    <r>
      <rPr>
        <rFont val="Arial"/>
        <color theme="1"/>
      </rPr>
      <t>-user should have logged in as PM role
-user should have chosen Ob</t>
    </r>
    <r>
      <rPr>
        <rFont val="Arial"/>
        <b/>
        <color theme="1"/>
      </rPr>
      <t>servation without rubric (Question report) f</t>
    </r>
    <r>
      <rPr>
        <rFont val="Arial"/>
        <color theme="1"/>
      </rPr>
      <t>rom the resource drop down
-user should have requested Observation without rubric Question report from the Report type dropdown</t>
    </r>
  </si>
  <si>
    <t xml:space="preserve">To verify, user should see the Observation without rubric (Question report) columns as available on templates.                                                                                                                     </t>
  </si>
  <si>
    <t>1. Login to the sunbird portal as PM / PD role
2. Select program dashboard from user profile icon
3. Select program and resources (obs with rubric)
4. Download the Question report 
5. Observe in the CSV reports</t>
  </si>
  <si>
    <t xml:space="preserve">The columns should get displayed accordingly as below - 
UUID
User type        
User sub type        
Declared State        
Declared District        
Declared Block        
Declared School ID        
Declared School Name        
Declared Board        
Org Name        
Program Name        
Program ID        
Observation Name        
Observation ID        
District observed        
Block observed        
School observed        
ID of school observed        
observation_submission_id        
Question_external_id        
Question
Question_response_label( Response given by users)
Question score        
Evidences        
Remarks    </t>
  </si>
  <si>
    <r>
      <rPr>
        <rFont val="Arial"/>
        <color theme="1"/>
      </rPr>
      <t xml:space="preserve">-user should have logged in as PM role
-user should have chosen </t>
    </r>
    <r>
      <rPr>
        <rFont val="Arial"/>
        <b/>
        <color theme="1"/>
      </rPr>
      <t>Observation without rubric (Status report)</t>
    </r>
    <r>
      <rPr>
        <rFont val="Arial"/>
        <color theme="1"/>
      </rPr>
      <t xml:space="preserve"> from the resource drop down
-user should have requested Observation without rubric Status report from the Report type dropdown</t>
    </r>
  </si>
  <si>
    <t>To verify, User should see column headers should get replaced with new headers accordingly for Observation without rubric Status report</t>
  </si>
  <si>
    <t>1. Login to the sunbird portal as PM / PD role
2. Select program dashboard from user profile icon
3. Select program and resources (obs without rubric)
4. Download the Status reports 
5. Observe in the CSV reports</t>
  </si>
  <si>
    <r>
      <rPr>
        <rFont val="Arial"/>
        <color theme="1"/>
      </rPr>
      <t>User should see below changes in CSV reports
-Column District should get replaced with</t>
    </r>
    <r>
      <rPr>
        <rFont val="Arial"/>
        <b/>
        <color theme="1"/>
      </rPr>
      <t xml:space="preserve"> Declared District (Column E)
</t>
    </r>
    <r>
      <rPr>
        <rFont val="Arial"/>
        <color theme="1"/>
      </rPr>
      <t xml:space="preserve">-Column Block should get replaced with </t>
    </r>
    <r>
      <rPr>
        <rFont val="Arial"/>
        <b/>
        <color theme="1"/>
      </rPr>
      <t xml:space="preserve">Declared Block (Column F)
</t>
    </r>
    <r>
      <rPr>
        <rFont val="Arial"/>
        <color theme="1"/>
      </rPr>
      <t xml:space="preserve">-Column School ID should get replaced with </t>
    </r>
    <r>
      <rPr>
        <rFont val="Arial"/>
        <b/>
        <color theme="1"/>
      </rPr>
      <t xml:space="preserve">Declared School ID (Column G)
</t>
    </r>
    <r>
      <rPr>
        <rFont val="Arial"/>
        <color theme="1"/>
      </rPr>
      <t xml:space="preserve">-Column School name should get replaced with </t>
    </r>
    <r>
      <rPr>
        <rFont val="Arial"/>
        <b/>
        <color theme="1"/>
      </rPr>
      <t>Declared School Name (Column H)</t>
    </r>
  </si>
  <si>
    <r>
      <rPr>
        <rFont val="Arial"/>
        <color theme="1"/>
      </rPr>
      <t>-user should have logged in as PM role
-user should have chosen O</t>
    </r>
    <r>
      <rPr>
        <rFont val="Arial"/>
        <b/>
        <color theme="1"/>
      </rPr>
      <t xml:space="preserve">bservation without rubric (Status report) </t>
    </r>
    <r>
      <rPr>
        <rFont val="Arial"/>
        <color theme="1"/>
      </rPr>
      <t>from the resource drop down
-user should have requested Observation without rubric Status report from the Report type dropdown</t>
    </r>
  </si>
  <si>
    <t xml:space="preserve">To verify, User should see additional columns in the Observation without rubric (Status report) CSV report </t>
  </si>
  <si>
    <r>
      <rPr>
        <rFont val="Arial"/>
        <color theme="1"/>
      </rPr>
      <t>User should see additional columns as mentioned below
-Dis</t>
    </r>
    <r>
      <rPr>
        <rFont val="Arial"/>
        <b/>
        <color theme="1"/>
      </rPr>
      <t xml:space="preserve">trict observed 
-Block observed
-School observed
-ID of school observed
</t>
    </r>
  </si>
  <si>
    <r>
      <rPr>
        <rFont val="Arial"/>
        <color theme="1"/>
      </rPr>
      <t>-user should have logged in as PM role
-user should have chosen Ob</t>
    </r>
    <r>
      <rPr>
        <rFont val="Arial"/>
        <b/>
        <color theme="1"/>
      </rPr>
      <t>servation without rubric (Status report) f</t>
    </r>
    <r>
      <rPr>
        <rFont val="Arial"/>
        <color theme="1"/>
      </rPr>
      <t>rom the resource drop down
-user should have requested Observation without rubric Status report from the Report type dropdown</t>
    </r>
  </si>
  <si>
    <t xml:space="preserve">To verify, user should see the Observation without rubric (Status report) columns as available on templates.                                                                                     </t>
  </si>
  <si>
    <t xml:space="preserve">The columns should get displayed accordingly as below - 
UUID
User type        
User sub type        
Declared State        
Declared District        
Declared Block        
Declared School ID        
Declared School Name        
Declared Board        
Org Name        
Program Name        
Program ID        
Observation Name        
Observation ID        
District observed        
Block observed        
School observed        
ID of school observed        
observation_submission_id        
Status of submission        
Submission date    </t>
  </si>
  <si>
    <r>
      <rPr>
        <rFont val="Arial"/>
        <color theme="1"/>
      </rPr>
      <t xml:space="preserve">-user should have logged in as PM / PD role
-user should have chosen </t>
    </r>
    <r>
      <rPr>
        <rFont val="Arial"/>
        <b/>
        <color theme="1"/>
      </rPr>
      <t>Observation with / without rubric</t>
    </r>
    <r>
      <rPr>
        <rFont val="Arial"/>
        <color theme="1"/>
      </rPr>
      <t xml:space="preserve"> from the resource drop down
-user should have requested </t>
    </r>
    <r>
      <rPr>
        <rFont val="Arial"/>
        <b/>
        <color theme="1"/>
      </rPr>
      <t>all types of reports</t>
    </r>
  </si>
  <si>
    <r>
      <rPr>
        <rFont val="Arial"/>
        <color theme="1"/>
      </rPr>
      <t xml:space="preserve">To verify, User should NOT see </t>
    </r>
    <r>
      <rPr>
        <rFont val="Arial"/>
        <b/>
        <color theme="1"/>
      </rPr>
      <t>"Entity observed"</t>
    </r>
    <r>
      <rPr>
        <rFont val="Arial"/>
        <color theme="1"/>
      </rPr>
      <t xml:space="preserve"> column in the CSV reports</t>
    </r>
  </si>
  <si>
    <t>1. Login to the sunbird portal as PM / PD role
2. Select program dashboard from user profile icon
3. Select program and resources (obs without rubric)
4. Download the CSV reports 
5. Observe in the CSV reports</t>
  </si>
  <si>
    <t>"Entity observed" column should NOT show up in the below reports
-Observation with rubric (Question report, Status report, Domain criteria report)
-Observation without rubric (Question report, Status report)</t>
  </si>
  <si>
    <t xml:space="preserve">-User should login with Program manager credentials
-User should submit data with special characters , quotes etc in mobile app for projects </t>
  </si>
  <si>
    <r>
      <rPr>
        <rFont val="Arial"/>
        <color theme="1"/>
      </rPr>
      <t xml:space="preserve">To verify </t>
    </r>
    <r>
      <rPr>
        <rFont val="Arial"/>
        <b/>
        <color theme="1"/>
      </rPr>
      <t>Task</t>
    </r>
    <r>
      <rPr>
        <rFont val="Arial"/>
        <color theme="1"/>
      </rPr>
      <t xml:space="preserve"> Report generated in program dashboard is showing up correct data when user entered special characters like comma/space/any special characters</t>
    </r>
  </si>
  <si>
    <t>1.Login to the portal with the program manager credentials
2.Click on any program and project resource from the popup
3.Click on Task Report from the Report type
4.Click on the Request report CTA button
5.Download the report
6.Observe</t>
  </si>
  <si>
    <t>-User should observe data in respected data columns for eg.,(Project title,task title,Project objective,Category,Task,Task remark,Subtask,Project remark) even if he gives with commas or spaces or any special characters</t>
  </si>
  <si>
    <t xml:space="preserve">-User should login with Program manager credentials
-User should submit data with special characters, quotes etc in mobile app for projects </t>
  </si>
  <si>
    <r>
      <rPr>
        <rFont val="Arial"/>
        <color theme="1"/>
      </rPr>
      <t xml:space="preserve">To verify project </t>
    </r>
    <r>
      <rPr>
        <rFont val="Arial"/>
        <b/>
        <color theme="1"/>
      </rPr>
      <t>Status</t>
    </r>
    <r>
      <rPr>
        <rFont val="Arial"/>
        <color theme="1"/>
      </rPr>
      <t xml:space="preserve"> Report generated in program dashboard is showing up correct data when user entered special characters like comma/space/any special characters</t>
    </r>
  </si>
  <si>
    <t>1.Login to the portal with the program manager credentials
2.Click on any program and any resource from the popup
3.Click on Status Report from the Report type
4.Click on the Request report CTA button
5.Download the report
6.Observe</t>
  </si>
  <si>
    <t>-User should observe data in respected data columns for eg.,(Project title,Project objective,Category,Task,Task remark,Subtask,Project remark) even if he gives with commas or spaces or any special characters</t>
  </si>
  <si>
    <r>
      <rPr>
        <rFont val="Arial"/>
        <color theme="1"/>
      </rPr>
      <t xml:space="preserve">To verify </t>
    </r>
    <r>
      <rPr>
        <rFont val="Arial"/>
        <b/>
        <color theme="1"/>
      </rPr>
      <t xml:space="preserve">Filtered task detailed </t>
    </r>
    <r>
      <rPr>
        <rFont val="Arial"/>
        <color theme="1"/>
      </rPr>
      <t>Report generated in program dashboard is showing up correct data when user entered special characters like comma/space/any special characters</t>
    </r>
  </si>
  <si>
    <t>1.Login to the portal with the program manager credentials
2.Click on any program and any resource from the popup
3.Click on Filtered task detail report from the Report type
4.Click on the Request report CTA button
5.Download the report
6.Observe</t>
  </si>
  <si>
    <r>
      <rPr>
        <rFont val="Arial"/>
        <color theme="1"/>
      </rPr>
      <t xml:space="preserve">-User should login with Program manager credentials
-User should submit data with special characters, quotes etc in mobile app for </t>
    </r>
    <r>
      <rPr>
        <rFont val="Arial"/>
        <b/>
        <color theme="1"/>
      </rPr>
      <t xml:space="preserve">Observation without rubric's </t>
    </r>
  </si>
  <si>
    <r>
      <rPr>
        <rFont val="Arial"/>
        <color theme="1"/>
      </rPr>
      <t xml:space="preserve">To verify </t>
    </r>
    <r>
      <rPr>
        <rFont val="Arial"/>
        <b/>
        <color theme="1"/>
      </rPr>
      <t>Question</t>
    </r>
    <r>
      <rPr>
        <rFont val="Arial"/>
        <color theme="1"/>
      </rPr>
      <t xml:space="preserve"> Report and </t>
    </r>
    <r>
      <rPr>
        <rFont val="Arial"/>
        <b/>
        <color theme="1"/>
      </rPr>
      <t>Status</t>
    </r>
    <r>
      <rPr>
        <rFont val="Arial"/>
        <color theme="1"/>
      </rPr>
      <t xml:space="preserve"> Report generated in program dashboard is showing up correct data when user entered special characters like comma/space/any special characters.</t>
    </r>
  </si>
  <si>
    <r>
      <rPr>
        <rFont val="Arial"/>
        <color theme="1"/>
      </rPr>
      <t xml:space="preserve">1.Login to the portal with the program manager credentials
2.Click on any program and any resource w.r.t observation without rubric from the popup
3.Click on </t>
    </r>
    <r>
      <rPr>
        <rFont val="Arial"/>
        <b/>
        <color theme="1"/>
      </rPr>
      <t>Question Report</t>
    </r>
    <r>
      <rPr>
        <rFont val="Arial"/>
        <color theme="1"/>
      </rPr>
      <t xml:space="preserve"> from the Report type
4.Click on the Request report CTA button
5.Download the report
6.Observe</t>
    </r>
  </si>
  <si>
    <t>-User should observe data in respected data columns for eg.,(remarks,Question response label) even if he gives with commas or spaces or any special characters</t>
  </si>
  <si>
    <r>
      <rPr>
        <rFont val="Arial"/>
        <color theme="1"/>
      </rPr>
      <t xml:space="preserve">-User should login with Program manager credentials
-User should submit data with special characters, quotes etc in mobile app for </t>
    </r>
    <r>
      <rPr>
        <rFont val="Arial"/>
        <b/>
        <color theme="1"/>
      </rPr>
      <t xml:space="preserve">Observation with rubric's </t>
    </r>
  </si>
  <si>
    <r>
      <rPr>
        <rFont val="Arial"/>
        <color theme="1"/>
      </rPr>
      <t xml:space="preserve">To verify </t>
    </r>
    <r>
      <rPr>
        <rFont val="Arial"/>
        <b/>
        <color theme="1"/>
      </rPr>
      <t>Question</t>
    </r>
    <r>
      <rPr>
        <rFont val="Arial"/>
        <color theme="1"/>
      </rPr>
      <t xml:space="preserve"> Report and </t>
    </r>
    <r>
      <rPr>
        <rFont val="Arial"/>
        <b/>
        <color theme="1"/>
      </rPr>
      <t>Status</t>
    </r>
    <r>
      <rPr>
        <rFont val="Arial"/>
        <color theme="1"/>
      </rPr>
      <t xml:space="preserve"> Report generated in program dashboard is showing up correct data when user entered special characters like comma/space/any special characters.</t>
    </r>
  </si>
  <si>
    <t>1.Login to the portal with the program manager credentials
2.Click on any program and any resource w.r.t Observation with rubric from the popup
3.Click on Question Report from the Report type
4.Click on the Request report CTA button
Also further,
5.Click on the Status Report from the Report type
6.Click on the Request report CTA button
7.Download the report
8.Observe</t>
  </si>
  <si>
    <t>-User should observe data in respected data columns for eg.,(Project title,Project objective,Category,Task,Task remark,Subtask,Project remark,remarks,Question response label) even if he gives with commas or spaces or any special characters</t>
  </si>
  <si>
    <r>
      <rPr>
        <rFont val="Arial"/>
        <color theme="1"/>
      </rPr>
      <t xml:space="preserve">-User should login with Program manager credentials
-User should submit data with special characters, quotes etc in mobile app for </t>
    </r>
    <r>
      <rPr>
        <rFont val="Arial"/>
        <b/>
        <color theme="1"/>
      </rPr>
      <t>Observation with rubric's</t>
    </r>
    <r>
      <rPr>
        <rFont val="Arial"/>
        <color theme="1"/>
      </rPr>
      <t xml:space="preserve">. </t>
    </r>
  </si>
  <si>
    <r>
      <rPr>
        <rFont val="Arial"/>
        <color theme="1"/>
      </rPr>
      <t xml:space="preserve">To verify </t>
    </r>
    <r>
      <rPr>
        <rFont val="Arial"/>
        <b/>
        <color theme="1"/>
      </rPr>
      <t>Domain Criteria</t>
    </r>
    <r>
      <rPr>
        <rFont val="Arial"/>
        <color theme="1"/>
      </rPr>
      <t xml:space="preserve"> Report generated in program dashboard is showing up correct data when user entered special characters like comma/space/any special characters.</t>
    </r>
  </si>
  <si>
    <t>1.Login to the portal with the program manager credentials
2.Click on any program and any resource w.r.t observation with rubric  from the popup
3.Click on Domain criteria  Report from the Report type
4.Click on the Request report CTA button
5.Download the report
6.Observe</t>
  </si>
  <si>
    <t>-User should observe data in respected data columns for eg.,(Project title,Project objective,Category,Task,Task remark,Subtask,Project remark,Question response label) even if he gives with commas or spaces or any special characters</t>
  </si>
  <si>
    <r>
      <rPr>
        <rFont val="Arial"/>
        <color theme="1"/>
      </rPr>
      <t xml:space="preserve">-User should login with Program manager credentials
-User should submit data with special characters, quotes etc in mobile app for </t>
    </r>
    <r>
      <rPr>
        <rFont val="Arial"/>
        <b/>
        <color theme="1"/>
      </rPr>
      <t>Surveys</t>
    </r>
    <r>
      <rPr>
        <rFont val="Arial"/>
        <color theme="1"/>
      </rPr>
      <t xml:space="preserve">. </t>
    </r>
  </si>
  <si>
    <r>
      <rPr>
        <rFont val="Arial"/>
        <color theme="1"/>
      </rPr>
      <t xml:space="preserve">To verify </t>
    </r>
    <r>
      <rPr>
        <rFont val="Arial"/>
        <b/>
        <color theme="1"/>
      </rPr>
      <t>Question Report</t>
    </r>
    <r>
      <rPr>
        <rFont val="Arial"/>
        <color theme="1"/>
      </rPr>
      <t xml:space="preserve"> and </t>
    </r>
    <r>
      <rPr>
        <rFont val="Arial"/>
        <b/>
        <color theme="1"/>
      </rPr>
      <t>Status Report</t>
    </r>
    <r>
      <rPr>
        <rFont val="Arial"/>
        <color theme="1"/>
      </rPr>
      <t xml:space="preserve"> generated in program dashboard is showing up correct data when user entered special characters like comma/space/any special characters.</t>
    </r>
  </si>
  <si>
    <t>1.Login to the portal with the program manager credentials
2.Click on any program and any resource w.r.t surveys from the popup
3.Click on Question Report from the Report type
4.Click on the Request report CTA button
Also further,
5.Click on the Status Report from the Report type
6.Click on the Request report CTA button
7.Download the report
8.Observe</t>
  </si>
  <si>
    <t>-User should login with Program manager credentials</t>
  </si>
  <si>
    <r>
      <rPr>
        <rFont val="Arial"/>
        <color theme="1"/>
      </rPr>
      <t xml:space="preserve">Verify user should be submitting the </t>
    </r>
    <r>
      <rPr>
        <rFont val="Arial"/>
        <b/>
        <color theme="1"/>
      </rPr>
      <t xml:space="preserve">Project </t>
    </r>
    <r>
      <rPr>
        <rFont val="Arial"/>
        <color theme="1"/>
      </rPr>
      <t xml:space="preserve">data immediately, once the role is changed from Student to HT and Officials </t>
    </r>
  </si>
  <si>
    <r>
      <rPr>
        <rFont val="Arial"/>
        <color theme="1"/>
      </rPr>
      <t>1.Login with valid credentials in app
2.Role should be selected as Student
3.Change role from</t>
    </r>
    <r>
      <rPr>
        <rFont val="Arial"/>
        <b/>
        <color theme="1"/>
      </rPr>
      <t xml:space="preserve"> Student to HT &amp; Officials</t>
    </r>
    <r>
      <rPr>
        <rFont val="Arial"/>
        <color theme="1"/>
      </rPr>
      <t xml:space="preserve">
4.After changing the role, immediately submit the project data
5.On portal login with PM credentials 
6.Request CSV </t>
    </r>
    <r>
      <rPr>
        <rFont val="Arial"/>
        <b/>
        <color theme="1"/>
      </rPr>
      <t>Status report</t>
    </r>
    <r>
      <rPr>
        <rFont val="Arial"/>
        <color theme="1"/>
      </rPr>
      <t xml:space="preserve"> for submitted data
7.Download the CSV report
8.Observe CSV file's data
9.Request CSV </t>
    </r>
    <r>
      <rPr>
        <rFont val="Arial"/>
        <b/>
        <color theme="1"/>
      </rPr>
      <t>Task report</t>
    </r>
    <r>
      <rPr>
        <rFont val="Arial"/>
        <color theme="1"/>
      </rPr>
      <t xml:space="preserve"> for submitted data
10.Download the CSV report
11.Observe CSV file's data</t>
    </r>
  </si>
  <si>
    <r>
      <rPr>
        <rFont val="Arial"/>
        <color theme="1"/>
      </rPr>
      <t xml:space="preserve">-Users block name, school name should not show null in respective columns in CSV </t>
    </r>
    <r>
      <rPr>
        <rFont val="Arial"/>
        <b/>
        <color theme="1"/>
      </rPr>
      <t xml:space="preserve">status report
</t>
    </r>
    <r>
      <rPr>
        <rFont val="Arial"/>
        <color theme="1"/>
      </rPr>
      <t>-Users block name, cluster name, school name should not show null in respective columns in CSV</t>
    </r>
    <r>
      <rPr>
        <rFont val="Arial"/>
        <b/>
        <color theme="1"/>
      </rPr>
      <t xml:space="preserve"> task report</t>
    </r>
  </si>
  <si>
    <r>
      <rPr>
        <rFont val="Arial"/>
        <color theme="1"/>
      </rPr>
      <t xml:space="preserve">Verify user should be submitting the </t>
    </r>
    <r>
      <rPr>
        <rFont val="Arial"/>
        <b/>
        <color theme="1"/>
      </rPr>
      <t>Project</t>
    </r>
    <r>
      <rPr>
        <rFont val="Arial"/>
        <color theme="1"/>
      </rPr>
      <t xml:space="preserve"> data immediately, once the role is changed from Parent to HT and Officials </t>
    </r>
  </si>
  <si>
    <r>
      <rPr>
        <rFont val="Arial"/>
        <color theme="1"/>
      </rPr>
      <t>1.Login with valid credentials in app
2.Role should be selected as Student
3.Change role from</t>
    </r>
    <r>
      <rPr>
        <rFont val="Arial"/>
        <b/>
        <color theme="1"/>
      </rPr>
      <t xml:space="preserve"> Parent to HT &amp; Officials</t>
    </r>
    <r>
      <rPr>
        <rFont val="Arial"/>
        <color theme="1"/>
      </rPr>
      <t xml:space="preserve">
4.After changing the role, immediately submit the project data
5.In portal login with PM credentials 
6.Request CSV </t>
    </r>
    <r>
      <rPr>
        <rFont val="Arial"/>
        <b/>
        <color theme="1"/>
      </rPr>
      <t>Status report</t>
    </r>
    <r>
      <rPr>
        <rFont val="Arial"/>
        <color theme="1"/>
      </rPr>
      <t xml:space="preserve"> for submitted data
7.Download the CSV report
8.Observe
9.Request CSV </t>
    </r>
    <r>
      <rPr>
        <rFont val="Arial"/>
        <b/>
        <color theme="1"/>
      </rPr>
      <t>Task report</t>
    </r>
    <r>
      <rPr>
        <rFont val="Arial"/>
        <color theme="1"/>
      </rPr>
      <t xml:space="preserve"> for submitted data
10.Download the CSV report
11.Observe</t>
    </r>
  </si>
  <si>
    <r>
      <rPr>
        <rFont val="Arial"/>
        <color theme="1"/>
      </rPr>
      <t xml:space="preserve">-Users block name, cluster name, school name should not show null in respective columns in CSV </t>
    </r>
    <r>
      <rPr>
        <rFont val="Arial"/>
        <b/>
        <color theme="1"/>
      </rPr>
      <t xml:space="preserve">status report
</t>
    </r>
    <r>
      <rPr>
        <rFont val="Arial"/>
        <color theme="1"/>
      </rPr>
      <t>-Users block name, cluster name, school name should not show null in respective columns in CSV</t>
    </r>
    <r>
      <rPr>
        <rFont val="Arial"/>
        <b/>
        <color theme="1"/>
      </rPr>
      <t xml:space="preserve"> task report</t>
    </r>
  </si>
  <si>
    <r>
      <rPr>
        <rFont val="Arial"/>
        <color theme="1"/>
      </rPr>
      <t xml:space="preserve">Verify user should be submitting the </t>
    </r>
    <r>
      <rPr>
        <rFont val="Arial"/>
        <b/>
        <color theme="1"/>
      </rPr>
      <t>Project</t>
    </r>
    <r>
      <rPr>
        <rFont val="Arial"/>
        <color theme="1"/>
      </rPr>
      <t xml:space="preserve"> data immediately, once the role is changed from Teacher to HT and Officials </t>
    </r>
  </si>
  <si>
    <r>
      <rPr>
        <rFont val="Arial"/>
        <color theme="1"/>
      </rPr>
      <t xml:space="preserve">1.Login with valid credentials in app
2.Role should be selected as Student
3.Change role from </t>
    </r>
    <r>
      <rPr>
        <rFont val="Arial"/>
        <b/>
        <color theme="1"/>
      </rPr>
      <t>Teacher to HT &amp; Officials</t>
    </r>
    <r>
      <rPr>
        <rFont val="Arial"/>
        <color theme="1"/>
      </rPr>
      <t xml:space="preserve">
4.After changing the role, immediately submit the project data
5.In portal login with PM credentials 
6.Request CSV </t>
    </r>
    <r>
      <rPr>
        <rFont val="Arial"/>
        <b/>
        <color theme="1"/>
      </rPr>
      <t>Status report</t>
    </r>
    <r>
      <rPr>
        <rFont val="Arial"/>
        <color theme="1"/>
      </rPr>
      <t xml:space="preserve"> for submitted data
7.Download the CSV report
8.Observe
9.Request CSV </t>
    </r>
    <r>
      <rPr>
        <rFont val="Arial"/>
        <b/>
        <color theme="1"/>
      </rPr>
      <t>Task report</t>
    </r>
    <r>
      <rPr>
        <rFont val="Arial"/>
        <color theme="1"/>
      </rPr>
      <t xml:space="preserve"> for submitted data
10.Download the CSV report
11.Observe</t>
    </r>
  </si>
  <si>
    <r>
      <rPr>
        <rFont val="Arial"/>
        <color theme="1"/>
      </rPr>
      <t xml:space="preserve">-Users block name, cluster name, school name should not show null in respective columns in CSV </t>
    </r>
    <r>
      <rPr>
        <rFont val="Arial"/>
        <b/>
        <color theme="1"/>
      </rPr>
      <t xml:space="preserve">status report
</t>
    </r>
    <r>
      <rPr>
        <rFont val="Arial"/>
        <color theme="1"/>
      </rPr>
      <t xml:space="preserve">-Users block name, cluster name, school name should not show null in respective columns in CSV </t>
    </r>
    <r>
      <rPr>
        <rFont val="Arial"/>
        <b/>
        <color theme="1"/>
      </rPr>
      <t>task report</t>
    </r>
  </si>
  <si>
    <r>
      <rPr>
        <rFont val="Arial"/>
        <color theme="1"/>
      </rPr>
      <t xml:space="preserve">Verify user should be submitting the </t>
    </r>
    <r>
      <rPr>
        <rFont val="Arial"/>
        <b/>
        <color theme="1"/>
      </rPr>
      <t>Project</t>
    </r>
    <r>
      <rPr>
        <rFont val="Arial"/>
        <color theme="1"/>
      </rPr>
      <t xml:space="preserve"> data immediately, once the role is changed from Other to HT and Officials </t>
    </r>
  </si>
  <si>
    <r>
      <rPr>
        <rFont val="Arial"/>
        <color theme="1"/>
      </rPr>
      <t xml:space="preserve">1.Login with valid credentials in app
2.Role should be selected as Student
3.Change role from </t>
    </r>
    <r>
      <rPr>
        <rFont val="Arial"/>
        <b/>
        <color theme="1"/>
      </rPr>
      <t>Other to HT &amp; Officials</t>
    </r>
    <r>
      <rPr>
        <rFont val="Arial"/>
        <color theme="1"/>
      </rPr>
      <t xml:space="preserve">
4.After changing the role, immediately submit the project data
5.In portal login with PM credentials 
6.Request CSV </t>
    </r>
    <r>
      <rPr>
        <rFont val="Arial"/>
        <b/>
        <color theme="1"/>
      </rPr>
      <t>Status report</t>
    </r>
    <r>
      <rPr>
        <rFont val="Arial"/>
        <color theme="1"/>
      </rPr>
      <t xml:space="preserve"> for submitted data
7.Download the CSV report
8.Observe
9.Request CSV </t>
    </r>
    <r>
      <rPr>
        <rFont val="Arial"/>
        <b/>
        <color theme="1"/>
      </rPr>
      <t>Task report</t>
    </r>
    <r>
      <rPr>
        <rFont val="Arial"/>
        <color theme="1"/>
      </rPr>
      <t xml:space="preserve"> for submitted data
10.Download the CSV report
11.Observe</t>
    </r>
  </si>
  <si>
    <r>
      <rPr>
        <rFont val="Arial"/>
        <color theme="1"/>
      </rPr>
      <t xml:space="preserve">-Users block name, cluster name, school name should not show null in respective columns in CSV </t>
    </r>
    <r>
      <rPr>
        <rFont val="Arial"/>
        <b/>
        <color theme="1"/>
      </rPr>
      <t xml:space="preserve">status report
</t>
    </r>
    <r>
      <rPr>
        <rFont val="Arial"/>
        <color theme="1"/>
      </rPr>
      <t xml:space="preserve">-Users block name, cluster name, school name should not show null in respective columns in CSV </t>
    </r>
    <r>
      <rPr>
        <rFont val="Arial"/>
        <b/>
        <color theme="1"/>
      </rPr>
      <t>task report</t>
    </r>
  </si>
  <si>
    <r>
      <rPr>
        <rFont val="Arial"/>
        <color theme="1"/>
      </rPr>
      <t xml:space="preserve">Verify user should be submitting the </t>
    </r>
    <r>
      <rPr>
        <rFont val="Arial"/>
        <b/>
        <color theme="1"/>
      </rPr>
      <t>Observation with rubric</t>
    </r>
    <r>
      <rPr>
        <rFont val="Arial"/>
        <color theme="1"/>
      </rPr>
      <t xml:space="preserve"> data immediately, once the role is changed from Student to HT and Officials </t>
    </r>
  </si>
  <si>
    <r>
      <rPr>
        <rFont val="Arial"/>
        <color theme="1"/>
      </rPr>
      <t xml:space="preserve">1.Login with valid credentials in app
2.Role should be selected as Student
3.Change role from </t>
    </r>
    <r>
      <rPr>
        <rFont val="Arial"/>
        <b/>
        <color theme="1"/>
      </rPr>
      <t>Student to HT &amp; Officials</t>
    </r>
    <r>
      <rPr>
        <rFont val="Arial"/>
        <color theme="1"/>
      </rPr>
      <t xml:space="preserve">
4.After changing the role, immediately submit the project data
5.In portal login with PM credentials 
6.Request CSV</t>
    </r>
    <r>
      <rPr>
        <rFont val="Arial"/>
        <b/>
        <color theme="1"/>
      </rPr>
      <t xml:space="preserve"> Question report</t>
    </r>
    <r>
      <rPr>
        <rFont val="Arial"/>
        <color theme="1"/>
      </rPr>
      <t xml:space="preserve"> for submitted data
7.Download the CSV report
8.Observe
9.Request CSV </t>
    </r>
    <r>
      <rPr>
        <rFont val="Arial"/>
        <b/>
        <color theme="1"/>
      </rPr>
      <t>Status report</t>
    </r>
    <r>
      <rPr>
        <rFont val="Arial"/>
        <color theme="1"/>
      </rPr>
      <t xml:space="preserve"> for submitted data
10.Download the CSV report
11.Observe
12.Request CSV </t>
    </r>
    <r>
      <rPr>
        <rFont val="Arial"/>
        <b/>
        <color theme="1"/>
      </rPr>
      <t>Domain criteria report</t>
    </r>
    <r>
      <rPr>
        <rFont val="Arial"/>
        <color theme="1"/>
      </rPr>
      <t xml:space="preserve"> for submitted data
13.Download the CSV report
14.Observe</t>
    </r>
  </si>
  <si>
    <r>
      <rPr>
        <rFont val="Arial"/>
        <color theme="1"/>
      </rPr>
      <t xml:space="preserve">-Users block name, cluster name, school name should not show null in respective columns in CSV </t>
    </r>
    <r>
      <rPr>
        <rFont val="Arial"/>
        <b/>
        <color theme="1"/>
      </rPr>
      <t xml:space="preserve">Question report
</t>
    </r>
    <r>
      <rPr>
        <rFont val="Arial"/>
        <color theme="1"/>
      </rPr>
      <t xml:space="preserve">-Users block name, cluster name, school name should not show null in respective columns in CSV </t>
    </r>
    <r>
      <rPr>
        <rFont val="Arial"/>
        <b/>
        <color theme="1"/>
      </rPr>
      <t xml:space="preserve">status report
</t>
    </r>
    <r>
      <rPr>
        <rFont val="Arial"/>
        <color theme="1"/>
      </rPr>
      <t xml:space="preserve">-Users block name, cluster name, school name should not show null in respective columns in CSV </t>
    </r>
    <r>
      <rPr>
        <rFont val="Arial"/>
        <b/>
        <color theme="1"/>
      </rPr>
      <t xml:space="preserve">Domain criteria report </t>
    </r>
  </si>
  <si>
    <r>
      <rPr>
        <rFont val="Arial"/>
        <color theme="1"/>
      </rPr>
      <t xml:space="preserve">Verify user should be submitting the </t>
    </r>
    <r>
      <rPr>
        <rFont val="Arial"/>
        <b/>
        <color theme="1"/>
      </rPr>
      <t>Observation with rubric</t>
    </r>
    <r>
      <rPr>
        <rFont val="Arial"/>
        <color theme="1"/>
      </rPr>
      <t xml:space="preserve"> data immediately, once the role is changed from Parent to HT and Officials </t>
    </r>
  </si>
  <si>
    <r>
      <rPr>
        <rFont val="Arial"/>
        <color theme="1"/>
      </rPr>
      <t xml:space="preserve">1.Login with valid credentials in app
2.Role should be selected as Student
3.Change role from </t>
    </r>
    <r>
      <rPr>
        <rFont val="Arial"/>
        <b/>
        <color theme="1"/>
      </rPr>
      <t>Parent to HT &amp; Officials</t>
    </r>
    <r>
      <rPr>
        <rFont val="Arial"/>
        <color theme="1"/>
      </rPr>
      <t xml:space="preserve">
4.After changing the role, immediately submit the project data
5.In portal login with PM credentials 
6.Request CSV</t>
    </r>
    <r>
      <rPr>
        <rFont val="Arial"/>
        <b/>
        <color theme="1"/>
      </rPr>
      <t xml:space="preserve"> Question report</t>
    </r>
    <r>
      <rPr>
        <rFont val="Arial"/>
        <color theme="1"/>
      </rPr>
      <t xml:space="preserve"> for submitted data
7.Download the CSV report
8.Observe
9.Request CSV </t>
    </r>
    <r>
      <rPr>
        <rFont val="Arial"/>
        <b/>
        <color theme="1"/>
      </rPr>
      <t>Status report</t>
    </r>
    <r>
      <rPr>
        <rFont val="Arial"/>
        <color theme="1"/>
      </rPr>
      <t xml:space="preserve"> for submitted data
10.Download the CSV report
11.Observe
12.Request CSV </t>
    </r>
    <r>
      <rPr>
        <rFont val="Arial"/>
        <b/>
        <color theme="1"/>
      </rPr>
      <t>Domain criteria report</t>
    </r>
    <r>
      <rPr>
        <rFont val="Arial"/>
        <color theme="1"/>
      </rPr>
      <t xml:space="preserve"> for submitted data
13.Download the CSV report
14.Observe</t>
    </r>
  </si>
  <si>
    <r>
      <rPr>
        <rFont val="Arial"/>
        <color theme="1"/>
      </rPr>
      <t xml:space="preserve">-Users block name, cluster name, school name should not show null in respective columns in CSV </t>
    </r>
    <r>
      <rPr>
        <rFont val="Arial"/>
        <b/>
        <color theme="1"/>
      </rPr>
      <t xml:space="preserve">Question report
</t>
    </r>
    <r>
      <rPr>
        <rFont val="Arial"/>
        <color theme="1"/>
      </rPr>
      <t xml:space="preserve">-Users block name, cluster name, school name should not show null in respective columns in CSV </t>
    </r>
    <r>
      <rPr>
        <rFont val="Arial"/>
        <b/>
        <color theme="1"/>
      </rPr>
      <t xml:space="preserve">status report
</t>
    </r>
    <r>
      <rPr>
        <rFont val="Arial"/>
        <color theme="1"/>
      </rPr>
      <t xml:space="preserve">-Users block name, cluster name, school name should not show null in respective columns in CSV </t>
    </r>
    <r>
      <rPr>
        <rFont val="Arial"/>
        <b/>
        <color theme="1"/>
      </rPr>
      <t xml:space="preserve">Domain criteria report </t>
    </r>
  </si>
  <si>
    <r>
      <rPr>
        <rFont val="Arial"/>
        <color theme="1"/>
      </rPr>
      <t xml:space="preserve">Verify user should be submitting the </t>
    </r>
    <r>
      <rPr>
        <rFont val="Arial"/>
        <b/>
        <color theme="1"/>
      </rPr>
      <t>Observation with rubric</t>
    </r>
    <r>
      <rPr>
        <rFont val="Arial"/>
        <color theme="1"/>
      </rPr>
      <t xml:space="preserve"> data immediately, once the role is changed from Teacher to HT and Officials </t>
    </r>
  </si>
  <si>
    <r>
      <rPr>
        <rFont val="Arial"/>
        <color theme="1"/>
      </rPr>
      <t xml:space="preserve">1.Login with valid credentials in app
2.Role should be selected as Student
3.Change role from </t>
    </r>
    <r>
      <rPr>
        <rFont val="Arial"/>
        <b/>
        <color theme="1"/>
      </rPr>
      <t>Teacher to HT &amp; Officials</t>
    </r>
    <r>
      <rPr>
        <rFont val="Arial"/>
        <color theme="1"/>
      </rPr>
      <t xml:space="preserve">
4.After changing the role, immediately submit the project data
5.In portal login with PM credentials 
6.Request CSV </t>
    </r>
    <r>
      <rPr>
        <rFont val="Arial"/>
        <b/>
        <color theme="1"/>
      </rPr>
      <t xml:space="preserve">Question report </t>
    </r>
    <r>
      <rPr>
        <rFont val="Arial"/>
        <color theme="1"/>
      </rPr>
      <t>for submitted data
7.Download the CSV report
8.Observe
9.Request CSV S</t>
    </r>
    <r>
      <rPr>
        <rFont val="Arial"/>
        <b/>
        <color theme="1"/>
      </rPr>
      <t xml:space="preserve">tatus report </t>
    </r>
    <r>
      <rPr>
        <rFont val="Arial"/>
        <color theme="1"/>
      </rPr>
      <t>for submitted data
10.Download the CSV report
11.Observe
12.Request CSV D</t>
    </r>
    <r>
      <rPr>
        <rFont val="Arial"/>
        <b/>
        <color theme="1"/>
      </rPr>
      <t xml:space="preserve">omain criteria report </t>
    </r>
    <r>
      <rPr>
        <rFont val="Arial"/>
        <color theme="1"/>
      </rPr>
      <t>for submitted data
13.Download the CSV report
14.Observe</t>
    </r>
  </si>
  <si>
    <r>
      <rPr>
        <rFont val="Arial"/>
        <color theme="1"/>
      </rPr>
      <t xml:space="preserve">-Users block name, cluster name, school name should not show null in respective columns in CSV </t>
    </r>
    <r>
      <rPr>
        <rFont val="Arial"/>
        <b/>
        <color theme="1"/>
      </rPr>
      <t xml:space="preserve">Question report
</t>
    </r>
    <r>
      <rPr>
        <rFont val="Arial"/>
        <color theme="1"/>
      </rPr>
      <t xml:space="preserve">-Users block name, cluster name, school name should not show null in respective columns in CSV </t>
    </r>
    <r>
      <rPr>
        <rFont val="Arial"/>
        <b/>
        <color theme="1"/>
      </rPr>
      <t xml:space="preserve">status report
</t>
    </r>
    <r>
      <rPr>
        <rFont val="Arial"/>
        <color theme="1"/>
      </rPr>
      <t xml:space="preserve">-Users block name, cluster name, school name should not show null in respective columns in CSV </t>
    </r>
    <r>
      <rPr>
        <rFont val="Arial"/>
        <b/>
        <color theme="1"/>
      </rPr>
      <t xml:space="preserve">Domain criteria report </t>
    </r>
  </si>
  <si>
    <r>
      <rPr>
        <rFont val="Arial"/>
        <color theme="1"/>
      </rPr>
      <t xml:space="preserve">Verify user should be submitting the </t>
    </r>
    <r>
      <rPr>
        <rFont val="Arial"/>
        <b/>
        <color theme="1"/>
      </rPr>
      <t>Observation with rubric</t>
    </r>
    <r>
      <rPr>
        <rFont val="Arial"/>
        <color theme="1"/>
      </rPr>
      <t xml:space="preserve"> data immediately, once the role is changed from Other to HT and Officials </t>
    </r>
  </si>
  <si>
    <r>
      <rPr>
        <rFont val="Arial"/>
        <color theme="1"/>
      </rPr>
      <t xml:space="preserve">1.Login with valid credentials in app
2.Role should be selected as Student
3.Change role from </t>
    </r>
    <r>
      <rPr>
        <rFont val="Arial"/>
        <b/>
        <color theme="1"/>
      </rPr>
      <t>Other to HT &amp; Officials</t>
    </r>
    <r>
      <rPr>
        <rFont val="Arial"/>
        <color theme="1"/>
      </rPr>
      <t xml:space="preserve">
4.After changing the role, immediately submit the project data
5.In portal login with PM credentials 
6.Request CSV</t>
    </r>
    <r>
      <rPr>
        <rFont val="Arial"/>
        <b/>
        <color theme="1"/>
      </rPr>
      <t xml:space="preserve"> Question report</t>
    </r>
    <r>
      <rPr>
        <rFont val="Arial"/>
        <color theme="1"/>
      </rPr>
      <t xml:space="preserve"> for submitted data
7.Download the CSV report
8.Observe
9.Request CSV </t>
    </r>
    <r>
      <rPr>
        <rFont val="Arial"/>
        <b/>
        <color theme="1"/>
      </rPr>
      <t>Status report</t>
    </r>
    <r>
      <rPr>
        <rFont val="Arial"/>
        <color theme="1"/>
      </rPr>
      <t xml:space="preserve"> for submitted data
10.Download the CSV report
11.Observe
12.Request CSV </t>
    </r>
    <r>
      <rPr>
        <rFont val="Arial"/>
        <b/>
        <color theme="1"/>
      </rPr>
      <t>Domain criteria report</t>
    </r>
    <r>
      <rPr>
        <rFont val="Arial"/>
        <color theme="1"/>
      </rPr>
      <t xml:space="preserve"> for submitted data
13.Download the CSV report
14.Observe</t>
    </r>
  </si>
  <si>
    <r>
      <rPr>
        <rFont val="Arial"/>
        <color theme="1"/>
      </rPr>
      <t xml:space="preserve">-Users block name, cluster name, school name should not show null in respective columns in CSV </t>
    </r>
    <r>
      <rPr>
        <rFont val="Arial"/>
        <b/>
        <color theme="1"/>
      </rPr>
      <t xml:space="preserve">Question report
</t>
    </r>
    <r>
      <rPr>
        <rFont val="Arial"/>
        <color theme="1"/>
      </rPr>
      <t xml:space="preserve">-Users block name, cluster name, school name should not show null in respective columns in CSV </t>
    </r>
    <r>
      <rPr>
        <rFont val="Arial"/>
        <b/>
        <color theme="1"/>
      </rPr>
      <t xml:space="preserve">status report
</t>
    </r>
    <r>
      <rPr>
        <rFont val="Arial"/>
        <color theme="1"/>
      </rPr>
      <t xml:space="preserve">-Users block name, cluster name, school name should not show null in respective columns in CSV </t>
    </r>
    <r>
      <rPr>
        <rFont val="Arial"/>
        <b/>
        <color theme="1"/>
      </rPr>
      <t xml:space="preserve">Domain criteria report </t>
    </r>
  </si>
  <si>
    <r>
      <rPr>
        <rFont val="Arial"/>
        <color theme="1"/>
      </rPr>
      <t xml:space="preserve">Verify user should be submitting the </t>
    </r>
    <r>
      <rPr>
        <rFont val="Arial"/>
        <b/>
        <color theme="1"/>
      </rPr>
      <t>Observation without rubric</t>
    </r>
    <r>
      <rPr>
        <rFont val="Arial"/>
        <color theme="1"/>
      </rPr>
      <t xml:space="preserve"> data immediately, once the role is changed from Student to HT and Officials </t>
    </r>
  </si>
  <si>
    <r>
      <rPr>
        <rFont val="Arial"/>
        <color theme="1"/>
      </rPr>
      <t xml:space="preserve">1.Login with valid credentials in app
2.Role should be selected as Student
3.Change role from </t>
    </r>
    <r>
      <rPr>
        <rFont val="Arial"/>
        <b/>
        <color theme="1"/>
      </rPr>
      <t>Student to HT &amp; Officials</t>
    </r>
    <r>
      <rPr>
        <rFont val="Arial"/>
        <color theme="1"/>
      </rPr>
      <t xml:space="preserve">
4.After changing the role, immediately submit the project data
5.In portal login with PM credentials 
6.Request CSV</t>
    </r>
    <r>
      <rPr>
        <rFont val="Arial"/>
        <b/>
        <color theme="1"/>
      </rPr>
      <t xml:space="preserve"> Question report</t>
    </r>
    <r>
      <rPr>
        <rFont val="Arial"/>
        <color theme="1"/>
      </rPr>
      <t xml:space="preserve"> for submitted data
7.Download the CSV report
8.Observe
9.Request CSV </t>
    </r>
    <r>
      <rPr>
        <rFont val="Arial"/>
        <b/>
        <color theme="1"/>
      </rPr>
      <t>Status report</t>
    </r>
    <r>
      <rPr>
        <rFont val="Arial"/>
        <color theme="1"/>
      </rPr>
      <t xml:space="preserve"> for submitted data
10.Download the CSV report
11.Observe
</t>
    </r>
  </si>
  <si>
    <r>
      <rPr>
        <rFont val="Arial"/>
        <color theme="1"/>
      </rPr>
      <t xml:space="preserve">-Users block name, cluster name, school name should not show null in respective columns in CSV </t>
    </r>
    <r>
      <rPr>
        <rFont val="Arial"/>
        <b/>
        <color theme="1"/>
      </rPr>
      <t xml:space="preserve">Question report
</t>
    </r>
    <r>
      <rPr>
        <rFont val="Arial"/>
        <color theme="1"/>
      </rPr>
      <t xml:space="preserve">-Users block name, cluster name, school name should not show null in respective columns in CSV </t>
    </r>
    <r>
      <rPr>
        <rFont val="Arial"/>
        <b/>
        <color theme="1"/>
      </rPr>
      <t xml:space="preserve">status report
 </t>
    </r>
  </si>
  <si>
    <r>
      <rPr>
        <rFont val="Arial"/>
        <color theme="1"/>
      </rPr>
      <t xml:space="preserve">Verify user should be submitting the </t>
    </r>
    <r>
      <rPr>
        <rFont val="Arial"/>
        <b/>
        <color theme="1"/>
      </rPr>
      <t>Observation without rubric</t>
    </r>
    <r>
      <rPr>
        <rFont val="Arial"/>
        <color theme="1"/>
      </rPr>
      <t xml:space="preserve"> data immediately, once the role is changed from Parent to HT and Officials </t>
    </r>
  </si>
  <si>
    <r>
      <rPr>
        <rFont val="Arial"/>
        <color theme="1"/>
      </rPr>
      <t xml:space="preserve">1.Login with valid credentials in app
2.Role should be selected as Student
3.Change role from </t>
    </r>
    <r>
      <rPr>
        <rFont val="Arial"/>
        <b/>
        <color theme="1"/>
      </rPr>
      <t>Parent to HT &amp; Officials</t>
    </r>
    <r>
      <rPr>
        <rFont val="Arial"/>
        <color theme="1"/>
      </rPr>
      <t xml:space="preserve">
4.After changing the role, immediately submit the project data
5.In portal login with PM credentials 
6.Request CSV</t>
    </r>
    <r>
      <rPr>
        <rFont val="Arial"/>
        <b/>
        <color theme="1"/>
      </rPr>
      <t xml:space="preserve"> Question report</t>
    </r>
    <r>
      <rPr>
        <rFont val="Arial"/>
        <color theme="1"/>
      </rPr>
      <t xml:space="preserve"> for submitted data
7.Download the CSV report
8.Observe
9.Request CSV </t>
    </r>
    <r>
      <rPr>
        <rFont val="Arial"/>
        <b/>
        <color theme="1"/>
      </rPr>
      <t>Status report</t>
    </r>
    <r>
      <rPr>
        <rFont val="Arial"/>
        <color theme="1"/>
      </rPr>
      <t xml:space="preserve"> for submitted data
10.Download the CSV report
11.Observe
</t>
    </r>
  </si>
  <si>
    <r>
      <rPr>
        <rFont val="Arial"/>
        <color theme="1"/>
      </rPr>
      <t xml:space="preserve">-Users block name, cluster name, school name should not show null in respective columns in CSV </t>
    </r>
    <r>
      <rPr>
        <rFont val="Arial"/>
        <b/>
        <color theme="1"/>
      </rPr>
      <t xml:space="preserve">Question report
</t>
    </r>
    <r>
      <rPr>
        <rFont val="Arial"/>
        <color theme="1"/>
      </rPr>
      <t xml:space="preserve">-Users block name, cluster name, school name should not show null in respective columns in CSV </t>
    </r>
    <r>
      <rPr>
        <rFont val="Arial"/>
        <b/>
        <color theme="1"/>
      </rPr>
      <t xml:space="preserve">status report
 </t>
    </r>
  </si>
  <si>
    <r>
      <rPr>
        <rFont val="Arial"/>
        <color theme="1"/>
      </rPr>
      <t xml:space="preserve">Verify user should be submitting the </t>
    </r>
    <r>
      <rPr>
        <rFont val="Arial"/>
        <b/>
        <color theme="1"/>
      </rPr>
      <t>Observation without rubric</t>
    </r>
    <r>
      <rPr>
        <rFont val="Arial"/>
        <color theme="1"/>
      </rPr>
      <t xml:space="preserve"> data immediately, once the role is changed from Teacher to HT and Officials </t>
    </r>
  </si>
  <si>
    <r>
      <rPr>
        <rFont val="Arial"/>
        <color theme="1"/>
      </rPr>
      <t xml:space="preserve">1.Login with valid credentials in app
2.Role should be selected as Student
3.Change role from </t>
    </r>
    <r>
      <rPr>
        <rFont val="Arial"/>
        <b/>
        <color theme="1"/>
      </rPr>
      <t>Teacher to HT &amp; Officials</t>
    </r>
    <r>
      <rPr>
        <rFont val="Arial"/>
        <color theme="1"/>
      </rPr>
      <t xml:space="preserve">
4.After changing the role, immediately submit the project data
5.In portal login with PM credentials 
6.Request CSV </t>
    </r>
    <r>
      <rPr>
        <rFont val="Arial"/>
        <b/>
        <color theme="1"/>
      </rPr>
      <t xml:space="preserve">Question report </t>
    </r>
    <r>
      <rPr>
        <rFont val="Arial"/>
        <color theme="1"/>
      </rPr>
      <t>for submitted data
7.Download the CSV report
8.Observe
9.Request CSV S</t>
    </r>
    <r>
      <rPr>
        <rFont val="Arial"/>
        <b/>
        <color theme="1"/>
      </rPr>
      <t xml:space="preserve">tatus report </t>
    </r>
    <r>
      <rPr>
        <rFont val="Arial"/>
        <color theme="1"/>
      </rPr>
      <t xml:space="preserve">for submitted data
10.Download the CSV report
11.Observe
</t>
    </r>
  </si>
  <si>
    <r>
      <rPr>
        <rFont val="Arial"/>
        <color theme="1"/>
      </rPr>
      <t xml:space="preserve">-Users block name, cluster name, school name should not show null in respective columns in CSV </t>
    </r>
    <r>
      <rPr>
        <rFont val="Arial"/>
        <b/>
        <color theme="1"/>
      </rPr>
      <t xml:space="preserve">Question report
</t>
    </r>
    <r>
      <rPr>
        <rFont val="Arial"/>
        <color theme="1"/>
      </rPr>
      <t xml:space="preserve">-Users block name, cluster name, school name should not show null in respective columns in CSV </t>
    </r>
    <r>
      <rPr>
        <rFont val="Arial"/>
        <b/>
        <color theme="1"/>
      </rPr>
      <t xml:space="preserve">status report
 </t>
    </r>
  </si>
  <si>
    <r>
      <rPr>
        <rFont val="Arial"/>
        <color theme="1"/>
      </rPr>
      <t xml:space="preserve">Verify user should be submitting the </t>
    </r>
    <r>
      <rPr>
        <rFont val="Arial"/>
        <b/>
        <color theme="1"/>
      </rPr>
      <t>Observation without rubric</t>
    </r>
    <r>
      <rPr>
        <rFont val="Arial"/>
        <color theme="1"/>
      </rPr>
      <t xml:space="preserve"> data immediately, once the role is changed from Other to HT and Officials </t>
    </r>
  </si>
  <si>
    <r>
      <rPr>
        <rFont val="Arial"/>
        <color theme="1"/>
      </rPr>
      <t xml:space="preserve">1.Login with valid credentials in app
2.Role should be selected as Student
3.Change role from </t>
    </r>
    <r>
      <rPr>
        <rFont val="Arial"/>
        <b/>
        <color theme="1"/>
      </rPr>
      <t>Other to HT &amp; Officials</t>
    </r>
    <r>
      <rPr>
        <rFont val="Arial"/>
        <color theme="1"/>
      </rPr>
      <t xml:space="preserve">
4.After changing the role, immediately submit the project data
5.In portal login with PM credentials 
6.Request CSV</t>
    </r>
    <r>
      <rPr>
        <rFont val="Arial"/>
        <b/>
        <color theme="1"/>
      </rPr>
      <t xml:space="preserve"> Question report</t>
    </r>
    <r>
      <rPr>
        <rFont val="Arial"/>
        <color theme="1"/>
      </rPr>
      <t xml:space="preserve"> for submitted data
7.Download the CSV report
8.Observe
9.Request CSV </t>
    </r>
    <r>
      <rPr>
        <rFont val="Arial"/>
        <b/>
        <color theme="1"/>
      </rPr>
      <t>Status report</t>
    </r>
    <r>
      <rPr>
        <rFont val="Arial"/>
        <color theme="1"/>
      </rPr>
      <t xml:space="preserve"> for submitted data
10.Download the CSV report
11.Observe
</t>
    </r>
  </si>
  <si>
    <r>
      <rPr>
        <rFont val="Arial"/>
        <color theme="1"/>
      </rPr>
      <t xml:space="preserve">-Users block name, cluster name, school name should not show null in respective columns in CSV </t>
    </r>
    <r>
      <rPr>
        <rFont val="Arial"/>
        <b/>
        <color theme="1"/>
      </rPr>
      <t xml:space="preserve">Question report
</t>
    </r>
    <r>
      <rPr>
        <rFont val="Arial"/>
        <color theme="1"/>
      </rPr>
      <t xml:space="preserve">-Users block name, cluster name, school name should not show null in respective columns in CSV </t>
    </r>
    <r>
      <rPr>
        <rFont val="Arial"/>
        <b/>
        <color theme="1"/>
      </rPr>
      <t xml:space="preserve">status report
 </t>
    </r>
  </si>
  <si>
    <r>
      <rPr>
        <rFont val="Arial"/>
        <color theme="1"/>
      </rPr>
      <t xml:space="preserve">Verify user should be submitting the </t>
    </r>
    <r>
      <rPr>
        <rFont val="Arial"/>
        <b/>
        <color theme="1"/>
      </rPr>
      <t>Survey</t>
    </r>
    <r>
      <rPr>
        <rFont val="Arial"/>
        <color theme="1"/>
      </rPr>
      <t xml:space="preserve"> data immediately, once the role is changed from Student to HT and Officials </t>
    </r>
  </si>
  <si>
    <r>
      <rPr>
        <rFont val="Arial"/>
        <color theme="1"/>
      </rPr>
      <t xml:space="preserve">1.Login with valid credentials in app
2.Role should be selected as Student
3.Change role from </t>
    </r>
    <r>
      <rPr>
        <rFont val="Arial"/>
        <b/>
        <color theme="1"/>
      </rPr>
      <t>Student to HT &amp; Officials</t>
    </r>
    <r>
      <rPr>
        <rFont val="Arial"/>
        <color theme="1"/>
      </rPr>
      <t xml:space="preserve">
4.After changing the role, immediately submit the project data
5.In portal login with PM credentials 
6.Request CSV Q</t>
    </r>
    <r>
      <rPr>
        <rFont val="Arial"/>
        <b/>
        <color theme="1"/>
      </rPr>
      <t>uestion report f</t>
    </r>
    <r>
      <rPr>
        <rFont val="Arial"/>
        <color theme="1"/>
      </rPr>
      <t>or submitted data
7.Download the CSV report
8.Observe
9.Request CSV St</t>
    </r>
    <r>
      <rPr>
        <rFont val="Arial"/>
        <b/>
        <color theme="1"/>
      </rPr>
      <t>atus report f</t>
    </r>
    <r>
      <rPr>
        <rFont val="Arial"/>
        <color theme="1"/>
      </rPr>
      <t xml:space="preserve">or submitted data
10.Download the CSV report
11.Observe
</t>
    </r>
  </si>
  <si>
    <r>
      <rPr>
        <rFont val="Arial"/>
        <color theme="1"/>
      </rPr>
      <t xml:space="preserve">-Users block name, cluster name, school name should not show null in respective columns in CSV </t>
    </r>
    <r>
      <rPr>
        <rFont val="Arial"/>
        <b/>
        <color theme="1"/>
      </rPr>
      <t xml:space="preserve">Question report
</t>
    </r>
    <r>
      <rPr>
        <rFont val="Arial"/>
        <color theme="1"/>
      </rPr>
      <t xml:space="preserve">-Users block name, cluster name, school name should not show null in respective columns in CSV </t>
    </r>
    <r>
      <rPr>
        <rFont val="Arial"/>
        <b/>
        <color theme="1"/>
      </rPr>
      <t xml:space="preserve">status report
 </t>
    </r>
  </si>
  <si>
    <r>
      <rPr>
        <rFont val="Arial"/>
        <color theme="1"/>
      </rPr>
      <t xml:space="preserve">Verify user should be submitting the </t>
    </r>
    <r>
      <rPr>
        <rFont val="Arial"/>
        <b/>
        <color theme="1"/>
      </rPr>
      <t>Survey</t>
    </r>
    <r>
      <rPr>
        <rFont val="Arial"/>
        <color theme="1"/>
      </rPr>
      <t xml:space="preserve"> data immediately, once the role is changed from Teacher to HT and Officials </t>
    </r>
  </si>
  <si>
    <r>
      <rPr>
        <rFont val="Arial"/>
        <color theme="1"/>
      </rPr>
      <t xml:space="preserve">1.Login with valid credentials in app
2.Role should be selected as Student
3.Change role from </t>
    </r>
    <r>
      <rPr>
        <rFont val="Arial"/>
        <b/>
        <color theme="1"/>
      </rPr>
      <t>Teacher to HT &amp; Officials</t>
    </r>
    <r>
      <rPr>
        <rFont val="Arial"/>
        <color theme="1"/>
      </rPr>
      <t xml:space="preserve">
4.After changing the role, immediately submit the project data
5.In portal login with PM credentials 
6.Request CSV Qu</t>
    </r>
    <r>
      <rPr>
        <rFont val="Arial"/>
        <b/>
        <color theme="1"/>
      </rPr>
      <t>estion report fo</t>
    </r>
    <r>
      <rPr>
        <rFont val="Arial"/>
        <color theme="1"/>
      </rPr>
      <t>r submitted data
7.Download the CSV report
8.Observe
9.Request CSV Sta</t>
    </r>
    <r>
      <rPr>
        <rFont val="Arial"/>
        <b/>
        <color theme="1"/>
      </rPr>
      <t>tus report fo</t>
    </r>
    <r>
      <rPr>
        <rFont val="Arial"/>
        <color theme="1"/>
      </rPr>
      <t xml:space="preserve">r submitted data
10.Download the CSV report
11.Observe
</t>
    </r>
  </si>
  <si>
    <r>
      <rPr>
        <rFont val="Arial"/>
        <color theme="1"/>
      </rPr>
      <t xml:space="preserve">-Users block name, cluster name, school name should not show null in respective columns in CSV </t>
    </r>
    <r>
      <rPr>
        <rFont val="Arial"/>
        <b/>
        <color theme="1"/>
      </rPr>
      <t xml:space="preserve">Question report
</t>
    </r>
    <r>
      <rPr>
        <rFont val="Arial"/>
        <color theme="1"/>
      </rPr>
      <t xml:space="preserve">-Users block name, cluster name, school name should not show null in respective columns in CSV </t>
    </r>
    <r>
      <rPr>
        <rFont val="Arial"/>
        <b/>
        <color theme="1"/>
      </rPr>
      <t xml:space="preserve">status report
 </t>
    </r>
  </si>
  <si>
    <r>
      <rPr>
        <rFont val="Arial"/>
        <color theme="1"/>
      </rPr>
      <t xml:space="preserve">Verify user should be submitting the </t>
    </r>
    <r>
      <rPr>
        <rFont val="Arial"/>
        <b/>
        <color theme="1"/>
      </rPr>
      <t>Survey</t>
    </r>
    <r>
      <rPr>
        <rFont val="Arial"/>
        <color theme="1"/>
      </rPr>
      <t xml:space="preserve"> data immediately, once the role is changed from Parent to HT and Officials </t>
    </r>
  </si>
  <si>
    <r>
      <rPr>
        <rFont val="Arial"/>
        <color theme="1"/>
      </rPr>
      <t xml:space="preserve">1.Login with valid credentials in app
2.Role should be selected as Student
3.Change role from </t>
    </r>
    <r>
      <rPr>
        <rFont val="Arial"/>
        <b/>
        <color theme="1"/>
      </rPr>
      <t>Parent</t>
    </r>
    <r>
      <rPr>
        <rFont val="Arial"/>
        <color theme="1"/>
      </rPr>
      <t xml:space="preserve"> </t>
    </r>
    <r>
      <rPr>
        <rFont val="Arial"/>
        <b/>
        <color theme="1"/>
      </rPr>
      <t>to HT &amp; Officials</t>
    </r>
    <r>
      <rPr>
        <rFont val="Arial"/>
        <color theme="1"/>
      </rPr>
      <t xml:space="preserve">
4.After changing the role, immediately submit the project data
5.In portal login with PM credentials 
6.Request CSV</t>
    </r>
    <r>
      <rPr>
        <rFont val="Arial"/>
        <b/>
        <color theme="1"/>
      </rPr>
      <t xml:space="preserve"> Question report</t>
    </r>
    <r>
      <rPr>
        <rFont val="Arial"/>
        <color theme="1"/>
      </rPr>
      <t xml:space="preserve"> for submitted data
7.Download the CSV report
8.Observe
9.Request CSV </t>
    </r>
    <r>
      <rPr>
        <rFont val="Arial"/>
        <b/>
        <color theme="1"/>
      </rPr>
      <t>Status report</t>
    </r>
    <r>
      <rPr>
        <rFont val="Arial"/>
        <color theme="1"/>
      </rPr>
      <t xml:space="preserve"> for submitted data
10.Download the CSV report
11.Observe
</t>
    </r>
  </si>
  <si>
    <r>
      <rPr>
        <rFont val="Arial"/>
        <color theme="1"/>
      </rPr>
      <t xml:space="preserve">-Users block name, cluster name, school name should not show null in respective columns in CSV </t>
    </r>
    <r>
      <rPr>
        <rFont val="Arial"/>
        <b/>
        <color theme="1"/>
      </rPr>
      <t xml:space="preserve">Question report
</t>
    </r>
    <r>
      <rPr>
        <rFont val="Arial"/>
        <color theme="1"/>
      </rPr>
      <t xml:space="preserve">-Users block name, cluster name, school name should not show null in respective columns in CSV </t>
    </r>
    <r>
      <rPr>
        <rFont val="Arial"/>
        <b/>
        <color theme="1"/>
      </rPr>
      <t xml:space="preserve">status report
 </t>
    </r>
  </si>
  <si>
    <r>
      <rPr>
        <rFont val="Arial"/>
        <color theme="1"/>
      </rPr>
      <t xml:space="preserve">Verify user should be submitting the </t>
    </r>
    <r>
      <rPr>
        <rFont val="Arial"/>
        <b/>
        <color theme="1"/>
      </rPr>
      <t>Survey</t>
    </r>
    <r>
      <rPr>
        <rFont val="Arial"/>
        <color theme="1"/>
      </rPr>
      <t xml:space="preserve"> data immediately, once the role is changed from Other to HT and Officials </t>
    </r>
  </si>
  <si>
    <r>
      <rPr>
        <rFont val="Arial"/>
        <color theme="1"/>
      </rPr>
      <t xml:space="preserve">1.Login with valid credentials in app
2.Role should be selected as Student
3.Change role from </t>
    </r>
    <r>
      <rPr>
        <rFont val="Arial"/>
        <b/>
        <color theme="1"/>
      </rPr>
      <t>Other to HT &amp; Officials</t>
    </r>
    <r>
      <rPr>
        <rFont val="Arial"/>
        <color theme="1"/>
      </rPr>
      <t xml:space="preserve">
4.After changing the role, immediately submit the project data
5.In portal login with PM credentials 
6.Request CSV </t>
    </r>
    <r>
      <rPr>
        <rFont val="Arial"/>
        <b/>
        <color theme="1"/>
      </rPr>
      <t xml:space="preserve">Question report </t>
    </r>
    <r>
      <rPr>
        <rFont val="Arial"/>
        <color theme="1"/>
      </rPr>
      <t>for submitted data
7.Download the CSV report
8.Observe
9.Request CSV S</t>
    </r>
    <r>
      <rPr>
        <rFont val="Arial"/>
        <b/>
        <color theme="1"/>
      </rPr>
      <t xml:space="preserve">tatus report </t>
    </r>
    <r>
      <rPr>
        <rFont val="Arial"/>
        <color theme="1"/>
      </rPr>
      <t xml:space="preserve">for submitted data
10.Download the CSV report
11.Observe
</t>
    </r>
  </si>
  <si>
    <r>
      <rPr>
        <rFont val="Arial"/>
        <color theme="1"/>
      </rPr>
      <t xml:space="preserve">-Users block name, cluster name, school name should not show null in respective columns in CSV </t>
    </r>
    <r>
      <rPr>
        <rFont val="Arial"/>
        <b/>
        <color theme="1"/>
      </rPr>
      <t xml:space="preserve">Question report
</t>
    </r>
    <r>
      <rPr>
        <rFont val="Arial"/>
        <color theme="1"/>
      </rPr>
      <t xml:space="preserve">-Users block name, cluster name, school name should not show null in respective columns in CSV </t>
    </r>
    <r>
      <rPr>
        <rFont val="Arial"/>
        <b/>
        <color theme="1"/>
      </rPr>
      <t xml:space="preserve">status report
 </t>
    </r>
  </si>
  <si>
    <t>RRHE-52</t>
  </si>
  <si>
    <t>-To verify Status filter shows up when status report is selected of any resource( projects, observation without rubric, observation with rubric, survey) is selected in the Report type</t>
  </si>
  <si>
    <t xml:space="preserve">1.Login to Portal with program manager credentials
2.Select any program and resource from the popup
3.Select Status report from Report type
4.Observe </t>
  </si>
  <si>
    <t>-User should see Status label is appearing when selected Status report from Report type</t>
  </si>
  <si>
    <r>
      <rPr>
        <rFont val="Arial"/>
        <color theme="1"/>
      </rPr>
      <t xml:space="preserve">-To verify Status filter is unhidden and placeholder text of Status label is </t>
    </r>
    <r>
      <rPr>
        <rFont val="Arial"/>
        <b/>
        <color theme="1"/>
      </rPr>
      <t>"Select Status"</t>
    </r>
    <r>
      <rPr>
        <rFont val="Arial"/>
        <color theme="1"/>
      </rPr>
      <t xml:space="preserve"> when status report is selected of any resource( projects, observations, observation with rubric, survey) is selected in the Report type</t>
    </r>
  </si>
  <si>
    <r>
      <rPr>
        <rFont val="Arial"/>
        <color theme="1"/>
      </rPr>
      <t xml:space="preserve">-User should see Status label's placeholder text should be </t>
    </r>
    <r>
      <rPr>
        <rFont val="Arial"/>
        <b/>
        <color theme="1"/>
      </rPr>
      <t>"Select Status"</t>
    </r>
    <r>
      <rPr>
        <rFont val="Arial"/>
        <color theme="1"/>
      </rPr>
      <t xml:space="preserve">  is appearing when selected Status report from Report type</t>
    </r>
  </si>
  <si>
    <t>selectStatusDropdownValues_REG</t>
  </si>
  <si>
    <t>-To verify Status filter is multi selectable</t>
  </si>
  <si>
    <t xml:space="preserve">1.Login to Portal with program manager credentials
2.Select any program and resource from the popup
3.Select Status report from Report type
4.Select checkboxes from the select filter
5.Verify whether the Status filter is multi selectable
6.Observe </t>
  </si>
  <si>
    <t>-User should able to select multiple options from the dropdown of Status filter</t>
  </si>
  <si>
    <r>
      <rPr>
        <rFont val="Arial"/>
        <color theme="1"/>
      </rPr>
      <t xml:space="preserve">-To verify if the </t>
    </r>
    <r>
      <rPr>
        <rFont val="Arial"/>
        <b/>
        <color theme="1"/>
      </rPr>
      <t>project status report</t>
    </r>
    <r>
      <rPr>
        <rFont val="Arial"/>
        <color theme="1"/>
      </rPr>
      <t xml:space="preserve"> is selected, then the filter will show three values in the dropdown: Started.Submitted and In Progress</t>
    </r>
  </si>
  <si>
    <t>1.Login to Portal with program manager credentials
2.Select any program and resource as project related from the popup
3.Select Status report from Report type
4.Select Status Filter
5.Observe</t>
  </si>
  <si>
    <t>-User should observe if the project status report is selected, then the status filter will show three values in the dropdown: Started.Submitted and In Progress which are multi selectable</t>
  </si>
  <si>
    <r>
      <rPr>
        <rFont val="Arial"/>
        <color theme="1"/>
      </rPr>
      <t xml:space="preserve">-To verify if </t>
    </r>
    <r>
      <rPr>
        <rFont val="Arial"/>
        <b/>
        <color theme="1"/>
      </rPr>
      <t>observation with rubric status report</t>
    </r>
    <r>
      <rPr>
        <rFont val="Arial"/>
        <color theme="1"/>
      </rPr>
      <t xml:space="preserve"> is selected then the filter will show two values: Started and completed</t>
    </r>
  </si>
  <si>
    <t>1.Login to Portal with program manager credentials
2.Select any program and resource as observation with and without rubric related from the popup
3.Select Status report from Report type
4.Select Status filter
5.Observe</t>
  </si>
  <si>
    <t>-User should observe if the observation with rubric status report is selected, then the status filter will show three values in the dropdown:Started,In Progress and Submitted which are multi selectable</t>
  </si>
  <si>
    <t>https://project-sunbird.atlassian.net/browse/ED-678</t>
  </si>
  <si>
    <t>we haved passed the TC because it is not breaking the flow
issue is with the label</t>
  </si>
  <si>
    <r>
      <rPr>
        <rFont val="Arial"/>
        <color theme="1"/>
      </rPr>
      <t xml:space="preserve">-To verify if </t>
    </r>
    <r>
      <rPr>
        <rFont val="Arial"/>
        <b/>
        <color theme="1"/>
      </rPr>
      <t>observation without rubric status report</t>
    </r>
    <r>
      <rPr>
        <rFont val="Arial"/>
        <color theme="1"/>
      </rPr>
      <t xml:space="preserve"> is selected then the filter will show two values: Started and Completed</t>
    </r>
  </si>
  <si>
    <t>-User should observe if the observation without rubric status report is selected, then the status filter will show three values in the dropdown: Started and Submitted which are multi selectable</t>
  </si>
  <si>
    <r>
      <rPr>
        <rFont val="Arial"/>
        <color theme="1"/>
      </rPr>
      <t xml:space="preserve">-To verify if the </t>
    </r>
    <r>
      <rPr>
        <rFont val="Arial"/>
        <b/>
        <color theme="1"/>
      </rPr>
      <t xml:space="preserve">survey status report </t>
    </r>
    <r>
      <rPr>
        <rFont val="Arial"/>
        <color theme="1"/>
      </rPr>
      <t>is selected then the filter will show two values: Started and Submitted</t>
    </r>
  </si>
  <si>
    <t>1.Login to Portal with program manager credentials
2.Select any program and resource as survey related from the popup
3.Select Status report from Report type
4.Select Status filter
5.Observe</t>
  </si>
  <si>
    <t>-User should observe if the survey status report is selected, then the status filter will show three values in the dropdown: Started and Submitted which are multi selectable</t>
  </si>
  <si>
    <t>-To verify downloaded csv has only selected Status filtered data (Eg: If the value chosen is submitted, CSV will give only submitted status data.)</t>
  </si>
  <si>
    <t>1.Login to Portal with program manager credentials
2.Select any program and resource from the popup
3.Select Status report from Report type
4.Select random values(Started,Inprogress,Submitted) or select all values from Status filter
5.Request report
6.Download Status report CSV
7.Observe</t>
  </si>
  <si>
    <t>-Downloaded CSV only have selected values from the Status filter</t>
  </si>
  <si>
    <t>-To verify downloaded csv having Status filtered data if no values has been selected from the Status filter</t>
  </si>
  <si>
    <t>1.Login to Portal with program manager credentials
2.Select any program and resource from the popup
3.Select Status report from Report type
4.Don't select any values from Status filter
5.Request report
6.Download Status report CSV
7.Observe</t>
  </si>
  <si>
    <t>-Downloaded CSV must and should have all the data</t>
  </si>
  <si>
    <r>
      <rPr>
        <rFont val="Arial"/>
        <color theme="1"/>
      </rPr>
      <t xml:space="preserve">To verify </t>
    </r>
    <r>
      <rPr>
        <rFont val="Arial"/>
        <b/>
        <color theme="1"/>
      </rPr>
      <t>Task,Filtered task detailed,status,Question,Domain criteria</t>
    </r>
    <r>
      <rPr>
        <rFont val="Arial"/>
        <color theme="1"/>
      </rPr>
      <t xml:space="preserve"> Reports generated in program dashboard is showing up correct data in all columns of the csv in a single cell when user enters special characters/emojis/numbers</t>
    </r>
  </si>
  <si>
    <r>
      <rPr>
        <rFont val="Arial"/>
        <color theme="1"/>
      </rPr>
      <t xml:space="preserve">1.Login to the portal with the program manager credentials
2.Click on any program and project resource from the popup
3.Click on </t>
    </r>
    <r>
      <rPr>
        <rFont val="Arial"/>
        <b/>
        <color theme="1"/>
      </rPr>
      <t>Task,Filtered task detailed,status,Question,Domain criteria reports</t>
    </r>
    <r>
      <rPr>
        <rFont val="Arial"/>
        <color theme="1"/>
      </rPr>
      <t xml:space="preserve"> from the Report type
4.Click on the Request report CTA button
5.Download the report
6.Observe</t>
    </r>
  </si>
  <si>
    <t xml:space="preserve">-Downloaded csv reports has correct data in a single cell of each column </t>
  </si>
  <si>
    <t>RRHE-48</t>
  </si>
  <si>
    <t>-User should login with PM credentials
- A program with project needs to be mapped with the PM ID.</t>
  </si>
  <si>
    <t>Verify that user is able to request additional CSV (3.Filtered task detail report) reports for project resource apart from below:
1.Task report
2.Status report</t>
  </si>
  <si>
    <t>1.Login to portal with PM credentials
2.Click on program dashboard
3.Select program name and resource name (project)
4.click on report type
5.Observe</t>
  </si>
  <si>
    <t>-User should be able to request for filtered task detail report</t>
  </si>
  <si>
    <t>-User should login with PM credentials
-Project should be submitted
- A program with project needs to be mapped with the PM ID</t>
  </si>
  <si>
    <t xml:space="preserve">Verify that filtered task detail report includes data submitted in projects </t>
  </si>
  <si>
    <t>1.Login to portal with PM credentials
2.Click on program dashboard
3.Select program name and resource name (project)
4.Click on report type
5.Select filtered task report
6.Download requested CSV report
7.Observe</t>
  </si>
  <si>
    <t>-Submitted data should show up correctly in the filtered task detail report</t>
  </si>
  <si>
    <t xml:space="preserve">-Should login with PM credentials
- A program with project needs to be mapped with the PM ID
-Filtered task report should be selected
</t>
  </si>
  <si>
    <t>Verify that when user selects the filtered task detail report from dropdown, 3 more filters appears on program dashboard screen.</t>
  </si>
  <si>
    <t>1.Login to portal with PM credentials
2.Click on program dashboard
3.Select program name and resource name (project)
4.Click on report type
5.Select filtered task report
6.Observe</t>
  </si>
  <si>
    <t>-3 more filters should appear on the screen
-Min num of task in the project
-Min num of task evidence
-Min num of project evidence</t>
  </si>
  <si>
    <t>filteredTaskDetailReportFilters_REG</t>
  </si>
  <si>
    <t xml:space="preserve">-Should login with PM credentials
-Filtered task report should be selected
</t>
  </si>
  <si>
    <t>Verify that default value for min num of task in the project filter is 5</t>
  </si>
  <si>
    <t>-Default value should be 5 in the min num of task in the project filter</t>
  </si>
  <si>
    <t>Verify that default value for min num of task evidence filter is 2</t>
  </si>
  <si>
    <t>-Default value should be 2 in the min num of task evidence filter</t>
  </si>
  <si>
    <r>
      <rPr>
        <rFont val="Arial"/>
        <b/>
        <color theme="1"/>
      </rPr>
      <t xml:space="preserve">When user on the app has added 'N' number of task
Scenario 1: </t>
    </r>
    <r>
      <rPr>
        <rFont val="Arial"/>
        <b/>
        <color theme="1"/>
      </rPr>
      <t xml:space="preserve">Verify if PM gives value as '&lt; =N' in min. no. of task filter, then the project data of the app user will come up
</t>
    </r>
    <r>
      <rPr>
        <rFont val="Arial"/>
        <b/>
        <color theme="1"/>
      </rPr>
      <t xml:space="preserve">Scenario 2: </t>
    </r>
    <r>
      <rPr>
        <rFont val="Arial"/>
        <b/>
        <color theme="1"/>
      </rPr>
      <t>Verify if PM gives value as '&gt;N' in min. no. of task filter, then the project data doesn't come in report.</t>
    </r>
  </si>
  <si>
    <t>1.Login to portal with PM credentials
2.Click on program dashboard
3.Select program name and resource name (project)
4.Click on report type
5.Select filtered task report
6.Add values in filters as explained in scenario
7.Observe</t>
  </si>
  <si>
    <t>Scenario 1:Data should come in the CSV as per the filters given by the user
Scenario 2:-Filtration should not happen and all the submitted data should come up in the report</t>
  </si>
  <si>
    <r>
      <rPr>
        <rFont val="Arial"/>
        <b/>
        <color theme="1"/>
      </rPr>
      <t xml:space="preserve">When user on the app has added 'N' number of task evidence
Scenario 1: </t>
    </r>
    <r>
      <rPr>
        <rFont val="Arial"/>
        <b/>
        <color theme="1"/>
      </rPr>
      <t xml:space="preserve">Verify if PM gives value as '&lt; =N' in the min. no. of task evidence filter, then the app user's project will come up in report
</t>
    </r>
    <r>
      <rPr>
        <rFont val="Arial"/>
        <b/>
        <color theme="1"/>
      </rPr>
      <t xml:space="preserve">Scenario 2: </t>
    </r>
    <r>
      <rPr>
        <rFont val="Arial"/>
        <b/>
        <color theme="1"/>
      </rPr>
      <t>Verify if PM gives value as '&gt;N' in the min no. of task evidence filter, then the user's project doesn't come in report.</t>
    </r>
  </si>
  <si>
    <t>Verify that default value for min num of project evidence filter is 1</t>
  </si>
  <si>
    <t>-Default value should be 1 in the min num of project evidence filter</t>
  </si>
  <si>
    <r>
      <rPr>
        <rFont val="Arial"/>
        <b/>
        <color theme="1"/>
      </rPr>
      <t xml:space="preserve">When user on the app has added 'N' number of project evidence
Scenario 1: </t>
    </r>
    <r>
      <rPr>
        <rFont val="Arial"/>
        <b/>
        <color theme="1"/>
      </rPr>
      <t xml:space="preserve">Verify if PM gives value as '&lt;=N' in the min. no. of project evidence filter, then the project of the app user will come up
</t>
    </r>
    <r>
      <rPr>
        <rFont val="Arial"/>
        <b/>
        <color theme="1"/>
      </rPr>
      <t xml:space="preserve">Scenario 2: </t>
    </r>
    <r>
      <rPr>
        <rFont val="Arial"/>
        <b/>
        <color theme="1"/>
      </rPr>
      <t>Verify if PM gives value as '&gt;N' in the min. no. of project evidence filter, then the user's project doesn't come in report</t>
    </r>
  </si>
  <si>
    <t>Verify that user is able to remove the default values and add his/her own values in the filter</t>
  </si>
  <si>
    <t>1.Login to portal with PM credentials
2.Click on program dashboard
3.Select program name and resource name (project)
4.Click on report type
5.Select filtered task report
6.Change values in the filters
7.Observe</t>
  </si>
  <si>
    <t>-Values should get changed/updated</t>
  </si>
  <si>
    <t>Verify when user gives value as '0' in the filters then no filtration will happen and user is able to get submitted data in the report</t>
  </si>
  <si>
    <t>1.Login to portal with PM credentials
2.Click on program dashboard
3.Select program name and resource name (project)
4.Click on report type
5.Select filtered task report
6.Change values as '0' in the filters
7.Observe</t>
  </si>
  <si>
    <t>-Filteration should not happen and all the submitted data should come up in the report</t>
  </si>
  <si>
    <t>Verify when user gives negative values (Eg: -1, -2, -3...) in the filters then no filteration will happen and user is able to get submitted data in the report</t>
  </si>
  <si>
    <t>1.Login to portal with PM credentials
2.Click on program dashboard
3.Select program name and resource name (project)
4.Click on report type
5.Select filtered task report
6.Give negative values in the filters
7.Observe</t>
  </si>
  <si>
    <t>Verify if user has not attached any evidences and adds any positive value in the filter then still user is not able to see any evidences</t>
  </si>
  <si>
    <t>1.Login to portal with PM credentials
2.Click on program dashboard
3.Select program name and resource name (project)
4.Click on report type
5.Select filtered task report
6.Add values in the filter
7.Observe</t>
  </si>
  <si>
    <t>-Particular UUID should not come up in the report</t>
  </si>
  <si>
    <t>-Program managers right is required</t>
  </si>
  <si>
    <t>Verify that Filtered task detailed report is password protected CSV.</t>
  </si>
  <si>
    <t>1.Login to portal with Program manager credentials
2.Click on Program Dashboard
3.Select Filtered task detailed report in Report type
4.Click on Request report
5.Observe</t>
  </si>
  <si>
    <t>-User should be able to enter the password</t>
  </si>
  <si>
    <t xml:space="preserve">-User logged in should have Program Manager rights.
</t>
  </si>
  <si>
    <t>Verify that the end date would filter the project end date which is submission date of the project</t>
  </si>
  <si>
    <t>1.Login to portal with Program manager credentials
2.Click on Program Dashboard
3.Select the filters one by one and select "End date filter"
4.Select the Filtered task detailed report from report type
5.Click on request report
6.Download the CSV from report link
7.Observe</t>
  </si>
  <si>
    <t>-End date should be the project submitted date</t>
  </si>
  <si>
    <t>-User logged in should have Program Manager rights.
-User should have downloaded Project CSV Task Detail Report from program dashboard or have Requested for report.</t>
  </si>
  <si>
    <t>Verify that the Filtered task detailed report is only accessible for program managers</t>
  </si>
  <si>
    <t>1.Login to portal with Program manager credentials
2.Click on Program Dashboard
3.Select the Filtered task detail report from report type
4.Click on request report
5.Download the CSV from report link
7.Observe</t>
  </si>
  <si>
    <t>-Only program managers should have the access for filtered task detail report</t>
  </si>
  <si>
    <t xml:space="preserve">-User logged in should have Program Manager rights.
-User should have downloaded Project CSV Task Detail Report from program dashboard or have Requested for report.
-User should have created projects or even opened assigned to me projects. </t>
  </si>
  <si>
    <t>To verify data in Project CSV Task Detail Report is sorted in below order-
1. District
2. Block
3. UUID 
4. Tasks</t>
  </si>
  <si>
    <t>1. Select a Program in program filter
2. Select Resource of type project from Resource dropdown
3. Select 'Task Detail' from report type dropdown
4. Click on Request Report button
5. Click on "Download" link after Report has been made available after 24 hours.
6. Open downloaded CSV file.
7. Observe</t>
  </si>
  <si>
    <t>Project CSV Task Detail Report should be sorted in below order-
1. District
2. Block
3. UUID 
4. Tasks</t>
  </si>
  <si>
    <t>- User logged in should have Program Manager rights.
- User should have submitted data from Mobile app.
- User should enter needed values or request with the default values on filters.</t>
  </si>
  <si>
    <t>Verify if user enters '0' on all filters or any combinations on the filter, an appropriate CSV should be obtained.</t>
  </si>
  <si>
    <t>1.Login to portal with PM credentials
2.Click on program dashboard
3.Select program name and resource name (project)
4.Click on report type
5.Select filtered task report
6.Enter '0' on any filter and other combinations
7. Observe</t>
  </si>
  <si>
    <t>ED-367</t>
  </si>
  <si>
    <t>-Program manager rights should 
-User should request task detail report</t>
  </si>
  <si>
    <t>Verify that Task detail report under Task evidence and Project evidence, even if space or comma is put in a box, it comes in a single cell</t>
  </si>
  <si>
    <t>1. Login to portal
2. Open program dashboard
3. Select program and resource from filter popup
4. Click on task detail report from report type
5. Click on request report
6. Observe</t>
  </si>
  <si>
    <t>-When space and coma is given in the task evidence and project evidence, it should show up in the single cell of the task detail report</t>
  </si>
  <si>
    <t>ED-378</t>
  </si>
  <si>
    <t>Verify user is be able to request reports for the unique district selected for same program and resource</t>
  </si>
  <si>
    <t>-Open sunbird Portal.
-Login with credentials
-Go to the program dashboard tab in the profile section
-Select a program and resource in the popup
-Select a district from the filters 
-Request reports 
-Select another district for the same program and resource 
-Request reports
-Observe</t>
  </si>
  <si>
    <t>-Reports should get requested for the selected district</t>
  </si>
  <si>
    <t>RRHE-38</t>
  </si>
  <si>
    <t>- Program manager &amp; Program Designer right  is required
- An observation with rubric is targeted based on sub role and location.</t>
  </si>
  <si>
    <t xml:space="preserve">-To verify new added table chart on program dashboard called "Observation with rubric report" in the existing report </t>
  </si>
  <si>
    <t>1.Login to portal with Admin credentials
2.Click on Program Dashboard
3.Select the Observation with rubric Report
4.Check if that observation with rubric is showing up in the report for the data filled by the user</t>
  </si>
  <si>
    <t>- Report for the state to which observation with rubric was targeted should only have the data for the observation with rubric</t>
  </si>
  <si>
    <t>- Program manager &amp; Program Designer  is required
- An observation with rubric is targeted based on sub role and location.</t>
  </si>
  <si>
    <t>-To verify new added table chart on program dashboard called "Observation with rubric report" in the existing report is exported as CSV</t>
  </si>
  <si>
    <t xml:space="preserve">-User should able to download the CSV report </t>
  </si>
  <si>
    <t>RRHE-35</t>
  </si>
  <si>
    <t>Certificate is attached to a project</t>
  </si>
  <si>
    <t>Verify that the user is able to see a new column "certificate status" in the CSV file of the project status report</t>
  </si>
  <si>
    <t>1. Open the sunbird portal
2. Login with valid credentials.
3. Go to program dashboard -&gt; choose a program &amp; resource 
4. Now choose status report from the report type and request the report.
5. Once the report is available download the CSV file and verify</t>
  </si>
  <si>
    <t>The downloaded CSV file should have a new column added "certificate status"</t>
  </si>
  <si>
    <t>Verify that the user is able to see "Issued" in the certificate status column once he/she has completed the particular project.</t>
  </si>
  <si>
    <t>1. Open the sunbird portal
2. Login with valid credentials.
3. Go to program dashboard -&gt; choose a program &amp; resource 
4. Now choose status report from the report type and request the report.
5. Once the report is available download the CSV file and verify
6. Verify that the certificate status column has value as "Issued" when the certificate is issued to the user</t>
  </si>
  <si>
    <t>Certificate status column should show as 'Issued' if user has submitted the project successfully</t>
  </si>
  <si>
    <t>Verify that the field is left blank in the csv report when the certificate is not issued</t>
  </si>
  <si>
    <t>1. Open the sunbird portal
2. Login with valid credentials.
3. Go to program dashboard -&gt; choose a program &amp; resource 
4. Now choose status report from the report type and request the report.
5. Once the report is available download the CSV file and verify
6. Verify that the certificate status column has blank value when the certificate is not issued to the user</t>
  </si>
  <si>
    <t>user should see null value is the respective cell (in csv report)</t>
  </si>
  <si>
    <t>To verify, for the projects which has NO certificates attached then the Certificate status column should be Null</t>
  </si>
  <si>
    <t>Certificate status should show as Null for the Project which has NO certificate attached</t>
  </si>
  <si>
    <t>ED-1247</t>
  </si>
  <si>
    <t>user should have submitted data by selecting different districts</t>
  </si>
  <si>
    <t>Verify if districts are showing up for all the survey programs in program dashboard</t>
  </si>
  <si>
    <t>1.Login to portal with PM credentials
2.Click on profile icon
3.Click on program dashboard
4.On the pop up select survey related program
5.Select any survey resource (try for different survey programs)
6.Click on confirm button
7.On dataset tab select district
8.Observe</t>
  </si>
  <si>
    <t>-Districts should show up for all the survey programs</t>
  </si>
  <si>
    <t>ED-571</t>
  </si>
  <si>
    <t xml:space="preserve">-User should submit the data for observation without rubric </t>
  </si>
  <si>
    <t>Verify user is able to see question and status reports only (domain criteria report should not show) for following conditions: 
-Multiplesubmission - True
-Isrubricdriven - False
-Criterialevelreport - False</t>
  </si>
  <si>
    <r>
      <rPr>
        <rFont val="Arial"/>
        <color theme="1"/>
      </rPr>
      <t xml:space="preserve">1.Login to portal with program manager credentials
2.Go to program dashboard
3.Select </t>
    </r>
    <r>
      <rPr>
        <rFont val="Arial"/>
        <b/>
        <color theme="1"/>
      </rPr>
      <t>CriteriaLevelProgram</t>
    </r>
    <r>
      <rPr>
        <rFont val="Arial"/>
        <color theme="1"/>
      </rPr>
      <t xml:space="preserve"> as program and </t>
    </r>
    <r>
      <rPr>
        <rFont val="Arial"/>
        <b/>
        <color theme="1"/>
      </rPr>
      <t>Observation without rubric--Isrubricdriven-False</t>
    </r>
    <r>
      <rPr>
        <rFont val="Arial"/>
        <color theme="1"/>
      </rPr>
      <t xml:space="preserve"> as resource from the popup
4.Check the Report type dropdown
5.Request for the Question report and Status report from the Report type dropdown and download the reports
6.Observe</t>
    </r>
  </si>
  <si>
    <t>-User see the question and status reports from the Report type dropdown
-Downloaded question and status reports CSV's should have old and new submitted data accordingly</t>
  </si>
  <si>
    <t>-User should submit the data for observation with rubric(Single submission)</t>
  </si>
  <si>
    <t>Verify user is able to see question, status and domain criteria reports for following conditions: 
-Multiplesubmission - False
-Isrubricdriven - True
-Criterialevelreport - True</t>
  </si>
  <si>
    <r>
      <rPr>
        <rFont val="Arial"/>
        <color theme="1"/>
      </rPr>
      <t xml:space="preserve">1.Login to portal with program manager credentials
2.Go to program dashboard
3.Select </t>
    </r>
    <r>
      <rPr>
        <rFont val="Arial"/>
        <b/>
        <color theme="1"/>
      </rPr>
      <t>CriteriaLevelProgram</t>
    </r>
    <r>
      <rPr>
        <rFont val="Arial"/>
        <color theme="1"/>
      </rPr>
      <t xml:space="preserve"> as program and </t>
    </r>
    <r>
      <rPr>
        <rFont val="Arial"/>
        <b/>
        <color theme="1"/>
      </rPr>
      <t>Observation with rubric--Isrubricdriven-True-Criterialevelreport-True-Multiplesubmission-False</t>
    </r>
    <r>
      <rPr>
        <rFont val="Arial"/>
        <color theme="1"/>
      </rPr>
      <t xml:space="preserve"> as resource from the popup
4.Check the Report type dropdown
5.Request for the Question report and Status report from the Report type dropdown and download the reports
6.Observe</t>
    </r>
  </si>
  <si>
    <t>-User see the question,status &amp; domain criteria reports from the Report type dropdown
-Downloaded question,status &amp; domain criteria reports CSV's should have old and new submitted data accordingly</t>
  </si>
  <si>
    <t>Verify user is able to see question and status reports only (domain criteria report should not show) for following conditions: 
-Multiplesubmission - False
-Isrubricdriven - True
-Criterialevelreport - False</t>
  </si>
  <si>
    <r>
      <rPr>
        <rFont val="Arial"/>
        <color theme="1"/>
      </rPr>
      <t xml:space="preserve">1.Login to portal with program manager credentials
2.Go to program dashboard
3.Select </t>
    </r>
    <r>
      <rPr>
        <rFont val="Arial"/>
        <b/>
        <color theme="1"/>
      </rPr>
      <t>CriteriaLevelProgram</t>
    </r>
    <r>
      <rPr>
        <rFont val="Arial"/>
        <color theme="1"/>
      </rPr>
      <t xml:space="preserve"> as program and </t>
    </r>
    <r>
      <rPr>
        <rFont val="Arial"/>
        <b/>
        <color theme="1"/>
      </rPr>
      <t>Observation with rubric--Isrubricdriven-True-Criterialevelreport-False-Multiplesubmission-False</t>
    </r>
    <r>
      <rPr>
        <rFont val="Arial"/>
        <color theme="1"/>
      </rPr>
      <t xml:space="preserve"> as resource from the popup
4.Check the Report type dropdown
5.Request for the Question report and Status report from the Report type dropdown and download the reports
6.Observe</t>
    </r>
  </si>
  <si>
    <t>-User should submit the data for observation with rubric(Multiple submission)</t>
  </si>
  <si>
    <t>Verify user is able to see question and status reports only (domain criteria report should not show) for following conditions: 
-Multiplesubmission - True
-Isrubricdriven - True
-Criterialevelreport - False</t>
  </si>
  <si>
    <r>
      <rPr>
        <rFont val="Arial"/>
        <color theme="1"/>
      </rPr>
      <t xml:space="preserve">1.Login to portal with program manager credentials
2.Go to program dashboard
3.Select </t>
    </r>
    <r>
      <rPr>
        <rFont val="Arial"/>
        <b/>
        <color theme="1"/>
      </rPr>
      <t>CriteriaLevelProgram</t>
    </r>
    <r>
      <rPr>
        <rFont val="Arial"/>
        <color theme="1"/>
      </rPr>
      <t xml:space="preserve"> as program and </t>
    </r>
    <r>
      <rPr>
        <rFont val="Arial"/>
        <b/>
        <color theme="1"/>
      </rPr>
      <t>Observation with rubric--Isrubricdriven-True-Criterialevelreport-False-Multiplesubmission-True</t>
    </r>
    <r>
      <rPr>
        <rFont val="Arial"/>
        <color theme="1"/>
      </rPr>
      <t xml:space="preserve"> as resource from the popup
4.Check the Report type dropdown
5.Request for the Question report and Status report from the Report type dropdown and download the reports
6.Observe</t>
    </r>
  </si>
  <si>
    <t>Verify user is able to see question, status and domain criteria reports for following conditions: 
-Multiplesubmission - True
-Isrubricdriven - True
-Criterialevelreport - True</t>
  </si>
  <si>
    <r>
      <rPr>
        <rFont val="Arial"/>
        <color theme="1"/>
      </rPr>
      <t xml:space="preserve">1.Login to portal with program manager credentials
2.Go to program dashboard
3.Select </t>
    </r>
    <r>
      <rPr>
        <rFont val="Arial"/>
        <b/>
        <color theme="1"/>
      </rPr>
      <t>CriteriaLevelProgram</t>
    </r>
    <r>
      <rPr>
        <rFont val="Arial"/>
        <color theme="1"/>
      </rPr>
      <t xml:space="preserve"> as program and </t>
    </r>
    <r>
      <rPr>
        <rFont val="Arial"/>
        <b/>
        <color theme="1"/>
      </rPr>
      <t xml:space="preserve">Observation with rubric--Isrubricdriven-True-Criterialevelreport-True-Multiplesubmission-True </t>
    </r>
    <r>
      <rPr>
        <rFont val="Arial"/>
        <color theme="1"/>
      </rPr>
      <t>as resource from the popup
4.Check the Report type dropdown
5.Request for the Question report and Status report from the Report type dropdown and download the reports
6.Observe</t>
    </r>
  </si>
  <si>
    <t>-User see the question,status &amp; domain criteria from the Report type dropdown
-Downloaded question,status &amp; domain criteria reports CSV's should have old and new submitted data accordingly</t>
  </si>
  <si>
    <t>ED-1128</t>
  </si>
  <si>
    <r>
      <rPr>
        <rFont val="Arial"/>
        <color theme="1"/>
      </rPr>
      <t xml:space="preserve">-User should login with </t>
    </r>
    <r>
      <rPr>
        <rFont val="Arial"/>
        <b/>
        <color theme="1"/>
      </rPr>
      <t>Program Designer &amp; Report Admin &amp; Org Admin &amp; Course Mentor &amp; Content Creator &amp; Book Creator /  Org Admin / PM / PD</t>
    </r>
    <r>
      <rPr>
        <rFont val="Arial"/>
        <color theme="1"/>
      </rPr>
      <t xml:space="preserve"> credentials
</t>
    </r>
  </si>
  <si>
    <t>-Verify that big numbers charts should be updated for the PD(Program dashboard) reports</t>
  </si>
  <si>
    <t>1.Login to portal with valid credentials
2.Click on Program dashboard
3.Select Program and Resource from the popup
4.Click on Graphs and check if big numbers are updated
4.Click on Tables and check if data is updated
6.Observe</t>
  </si>
  <si>
    <t>-User should see the updated data in both Graphs and Tables sections accordingly</t>
  </si>
  <si>
    <t>RRHE-59</t>
  </si>
  <si>
    <r>
      <rPr>
        <rFont val="Arial"/>
        <color theme="1"/>
      </rPr>
      <t xml:space="preserve">-user should have logged in with PM and PD credentials
-user should have chosen </t>
    </r>
    <r>
      <rPr>
        <rFont val="Arial"/>
        <b/>
        <color theme="1"/>
      </rPr>
      <t xml:space="preserve">Project which has certificate attached to it </t>
    </r>
    <r>
      <rPr>
        <rFont val="Arial"/>
        <color theme="1"/>
      </rPr>
      <t>from the resource drop down
-user should have submitted the</t>
    </r>
    <r>
      <rPr>
        <rFont val="Arial"/>
        <b/>
        <color theme="1"/>
      </rPr>
      <t xml:space="preserve"> Project which has certificate attached to it</t>
    </r>
    <r>
      <rPr>
        <rFont val="Arial"/>
        <color theme="1"/>
      </rPr>
      <t xml:space="preserve"> 
-user should have requested for the reports in program dashboard</t>
    </r>
  </si>
  <si>
    <t>Verify user is able to view 'Certificates issued' column under table section</t>
  </si>
  <si>
    <t>1. Login to the sunbird portal as PM / PD role
2. Select program dashboard from user profile icon
3. Select program and resources (Project which has certificate attached to it)
4. Click on Tables from program dashboard
5. Observe new column added in 'Improvement projects status by district' section</t>
  </si>
  <si>
    <t>-User should be able to view new column called "Certificates issued" added for projects which has certificate attached.
-User should be able to view number of submissions has done for that particular project</t>
  </si>
  <si>
    <r>
      <rPr>
        <rFont val="Arial"/>
        <color theme="1"/>
      </rPr>
      <t xml:space="preserve">-user should have logged in with PM and PD credentials
-user should have chosen </t>
    </r>
    <r>
      <rPr>
        <rFont val="Arial"/>
        <b/>
        <color theme="1"/>
      </rPr>
      <t xml:space="preserve">Project which has no certificate attached to it </t>
    </r>
    <r>
      <rPr>
        <rFont val="Arial"/>
        <color theme="1"/>
      </rPr>
      <t>from the resource drop down
-user should have submitted the</t>
    </r>
    <r>
      <rPr>
        <rFont val="Arial"/>
        <b/>
        <color theme="1"/>
      </rPr>
      <t xml:space="preserve"> Project which has no certificate attached to it</t>
    </r>
    <r>
      <rPr>
        <rFont val="Arial"/>
        <color theme="1"/>
      </rPr>
      <t xml:space="preserve"> 
-user should have requested for the reports in program dashboard</t>
    </r>
  </si>
  <si>
    <t>Verify user is able to view 'Certificates issued' column even for projects which has no certificates attached under table section</t>
  </si>
  <si>
    <t>1. Login to the sunbird portal as PM / PD role
2. Select program dashboard from user profile icon
3. Select program and resources (any project which has no certificate attached to it)
4. Click on Tables from program dashboard
5. Observe new column added in 'Improvement projects status by district' section
6. Observe the count</t>
  </si>
  <si>
    <r>
      <rPr>
        <rFont val="Arial"/>
        <color theme="1"/>
      </rPr>
      <t xml:space="preserve">-User should be able to view new column called "Certificates issued" added even for projects which has no certificate attached.
-User should be able to view count as </t>
    </r>
    <r>
      <rPr>
        <rFont val="Arial"/>
        <b/>
        <color theme="1"/>
      </rPr>
      <t>zero(0)</t>
    </r>
    <r>
      <rPr>
        <rFont val="Arial"/>
        <color theme="1"/>
      </rPr>
      <t xml:space="preserve"> under 'Certificates issued' column</t>
    </r>
  </si>
  <si>
    <r>
      <rPr>
        <rFont val="Arial"/>
        <color theme="1"/>
      </rPr>
      <t>-user should have logged in with PM and PD credentials
-user should have chosen any project</t>
    </r>
    <r>
      <rPr>
        <rFont val="Arial"/>
        <b/>
        <color theme="1"/>
      </rPr>
      <t xml:space="preserve"> </t>
    </r>
    <r>
      <rPr>
        <rFont val="Arial"/>
        <color theme="1"/>
      </rPr>
      <t>from the resource drop down
-user should have submitted the</t>
    </r>
    <r>
      <rPr>
        <rFont val="Arial"/>
        <b/>
        <color theme="1"/>
      </rPr>
      <t xml:space="preserve"> projects</t>
    </r>
    <r>
      <rPr>
        <rFont val="Arial"/>
        <color theme="1"/>
      </rPr>
      <t xml:space="preserve">
-user should have requested for the reports in the program dashboard</t>
    </r>
  </si>
  <si>
    <t>Verify user is able to view the 'No. of certificates issued' data even under Graphs section</t>
  </si>
  <si>
    <t>1. Login to the sunbird portal as PM / PD role
2. Select program dashboard from user profile icon
3. Select program and resources (Project which has certificate attached to it)
4. Click on Graphs from program dashboard
5. Observe 'No. of certificates issued' data</t>
  </si>
  <si>
    <r>
      <rPr>
        <rFont val="Arial"/>
        <color theme="1"/>
      </rPr>
      <t xml:space="preserve">-User should be able to view "No. of certificates issued" label on Big no chart under Graphs section
-User should be able to view total number of submissions has done for both projects with certificates and projects with no certificates  under "No. of certificates issued" in graphs section
-If submitted project has no certificate attached, then they should see count as  </t>
    </r>
    <r>
      <rPr>
        <rFont val="Arial"/>
        <b/>
        <color theme="1"/>
      </rPr>
      <t xml:space="preserve">zero(0)
</t>
    </r>
    <r>
      <rPr>
        <rFont val="Arial"/>
        <color theme="1"/>
      </rPr>
      <t>-If submitted project has certificates attached to it, then they should see the expected count</t>
    </r>
  </si>
  <si>
    <r>
      <rPr>
        <rFont val="Arial"/>
        <color theme="1"/>
      </rPr>
      <t xml:space="preserve">-user should have logged in with PM and PD credentials
-user should have chosen </t>
    </r>
    <r>
      <rPr>
        <rFont val="Arial"/>
        <b/>
        <color theme="1"/>
      </rPr>
      <t xml:space="preserve">Project which has certificate attached to it </t>
    </r>
    <r>
      <rPr>
        <rFont val="Arial"/>
        <color theme="1"/>
      </rPr>
      <t>from the resource drop down
-user should have submitted the</t>
    </r>
    <r>
      <rPr>
        <rFont val="Arial"/>
        <b/>
        <color theme="1"/>
      </rPr>
      <t xml:space="preserve"> Project which has certificate attached to it</t>
    </r>
    <r>
      <rPr>
        <rFont val="Arial"/>
        <color theme="1"/>
      </rPr>
      <t xml:space="preserve"> 
-user should have requested for the reports in program dashboard</t>
    </r>
  </si>
  <si>
    <t>Verify user is able to view total number of certificates that are issued based on the filters put by users.</t>
  </si>
  <si>
    <t>1. Login to the sunbird portal as PM / PD role
2. Select program dashboard from user profile icon
3. Select program and resources (Project which has certificate attached to it)
4. Click on Graphs from program dashboard
5.  Apply filter for district / select any district from the filter
6. Observe 'No. of certificates issued' column</t>
  </si>
  <si>
    <t>-User should be able to view district wise filtered  data.
-EX: If user has selected district called 'chittoor', user should be able to view how many no. of submissions has made for that particular district under 'No. of certificate issued' column
-If user selects any other district from filter then that selected district's submissions should be shown under 'No. of certificates issued' column</t>
  </si>
  <si>
    <r>
      <rPr>
        <rFont val="Arial"/>
        <color theme="1"/>
      </rPr>
      <t xml:space="preserve">-user should have logged in with PM and PD credentials
-user should have chosen </t>
    </r>
    <r>
      <rPr>
        <rFont val="Arial"/>
        <b/>
        <color theme="1"/>
      </rPr>
      <t xml:space="preserve">Project which has certificate attached to it </t>
    </r>
    <r>
      <rPr>
        <rFont val="Arial"/>
        <color theme="1"/>
      </rPr>
      <t>from the resource drop down
-user should have submitted the</t>
    </r>
    <r>
      <rPr>
        <rFont val="Arial"/>
        <b/>
        <color theme="1"/>
      </rPr>
      <t xml:space="preserve"> Project which has certificate attached to it</t>
    </r>
    <r>
      <rPr>
        <rFont val="Arial"/>
        <color theme="1"/>
      </rPr>
      <t xml:space="preserve"> 
-user should have requested the selected project from the Report type dropdown</t>
    </r>
  </si>
  <si>
    <t>Verify user is able to view the total no. of certificates that are issued based on the filters put by users.</t>
  </si>
  <si>
    <t>1. Login to the sunbird portal as PM / PD role
2. Select program dashboard from user profile icon
3. Select program and resources (Project which has certificate attached to it)
4. Click on Tables from program dashboard
5.  Apply filter for district / select any district from the filter
6. Observe 'Certificates issued' column</t>
  </si>
  <si>
    <t>-User should be able to view district wise filtered  data.
-EX: If user has selected district called 'chittoor', user should be able to view how many no. of submissions has made for that particular district under 'Certificate issued' column
-If user selects any other district from filter then that selected district's submissions should be shown under 'Certificates issued' column</t>
  </si>
  <si>
    <r>
      <rPr>
        <rFont val="Arial"/>
        <color theme="1"/>
      </rPr>
      <t xml:space="preserve">-user should have logged in with PM and PD credentials
-user should have chosen </t>
    </r>
    <r>
      <rPr>
        <rFont val="Arial"/>
        <b/>
        <color theme="1"/>
      </rPr>
      <t xml:space="preserve">Project which has certificate attached to it </t>
    </r>
    <r>
      <rPr>
        <rFont val="Arial"/>
        <color theme="1"/>
      </rPr>
      <t>from the resource drop down
-user should have submitted the</t>
    </r>
    <r>
      <rPr>
        <rFont val="Arial"/>
        <b/>
        <color theme="1"/>
      </rPr>
      <t xml:space="preserve"> Project which has certificate attached to it</t>
    </r>
    <r>
      <rPr>
        <rFont val="Arial"/>
        <color theme="1"/>
      </rPr>
      <t xml:space="preserve"> 
-user should have requested for the reports in program dashboard</t>
    </r>
  </si>
  <si>
    <t>Verify user is able to view total no. of certificates that are issued based on the filters put by users.</t>
  </si>
  <si>
    <t>-User should be able to view Organisation wise filtered  data.
-EX: If user has selected organisation called 'Staging custodian organisation' user should be able to view how many no. of submissions has made for that particular Organisation under 'Certificate issued' column
Note: In staging we see only 1 organisation i.e., 'Staging custodian organisation'</t>
  </si>
  <si>
    <r>
      <rPr>
        <rFont val="Arial"/>
        <color theme="1"/>
      </rPr>
      <t xml:space="preserve">-user should have logged in with PM and PD credentials
-user should have chosen </t>
    </r>
    <r>
      <rPr>
        <rFont val="Arial"/>
        <b/>
        <color theme="1"/>
      </rPr>
      <t xml:space="preserve">Project which has certificate attached to it </t>
    </r>
    <r>
      <rPr>
        <rFont val="Arial"/>
        <color theme="1"/>
      </rPr>
      <t>from the resource drop down
-user should have submitted the</t>
    </r>
    <r>
      <rPr>
        <rFont val="Arial"/>
        <b/>
        <color theme="1"/>
      </rPr>
      <t xml:space="preserve"> Project which has certificate attached to it</t>
    </r>
    <r>
      <rPr>
        <rFont val="Arial"/>
        <color theme="1"/>
      </rPr>
      <t xml:space="preserve"> 
-user should have requested for the reports in program dashboard</t>
    </r>
  </si>
  <si>
    <t>Verify user is able to view the latest updated count once the data is refreshed for 'Certificate issued' and 'No. of certificates issued' column under Tables and Graphs section</t>
  </si>
  <si>
    <t>1. Login to the sunbird portal as PM / PD role
2. Select program dashboard from user profile icon
3. Select program and resources (Project which has certificate attached to it)
4. Click on Tables and Graphs from program dashboard
5. Observe the count for 'Certificates issued' &amp; 'No. of certificates issued'</t>
  </si>
  <si>
    <t>User should be able to view the latest updated count once the data is refreshed for 'Certificates issued' and 'No. of certificates issued' column under Tables and Graphs section</t>
  </si>
  <si>
    <t>ED-94</t>
  </si>
  <si>
    <t>User should have PM/PD credentials</t>
  </si>
  <si>
    <t>Verify user is able to see district level filter in the program dashboard page (Program dataset tab/Graphs tab/District-wise &amp; Block-wise tabs)</t>
  </si>
  <si>
    <t xml:space="preserve">1.Login to portal with PM/PD credentials
2.Click on profile icon
3.Click on program dashboard
4.Select program on pop up
</t>
  </si>
  <si>
    <t>-User should be able to see district filter</t>
  </si>
  <si>
    <t>Verify user is able to select district in the district filter at global level and see the relevant data(Program dataset tab/Graphs tab/District-wise &amp; Block-wise tabs)</t>
  </si>
  <si>
    <t xml:space="preserve">1.Login to portal with PM/PD credentials
2.Click on profile icon
3.Click on program dashboard
4.Select program on the pop up and Select resource from Dropdown
5.Click on district filter dropdown
6.Select any district
</t>
  </si>
  <si>
    <t>-Districts should get selected
-Data should be displayed for selected district</t>
  </si>
  <si>
    <t>Verify user is able to see block level filter in the program dashboard page (Program dataset tab/Graphs tab/Block-wise status tab)</t>
  </si>
  <si>
    <t xml:space="preserve">1.Login to portal with PM/PD credentials
2.Click on profile icon
3.Click on program dashboard
4.Select program on the pop up
</t>
  </si>
  <si>
    <t>-User should be able to see block filter</t>
  </si>
  <si>
    <t>Verify user is able to select block in the block filter at global level for the selected district and see the relevant data (Program dataset tab/Graphs tab/Block-wise status tab)</t>
  </si>
  <si>
    <t xml:space="preserve">1.Login to portal with PM/PD credentials
2.Click on profile icon
3.Click on program dashboard
4.Select program on the pop up and Select resource from Dropdown
5.Select district
6.Click on block filter dropdown
</t>
  </si>
  <si>
    <t>-List of blocks should show up
-User should be able to select any block</t>
  </si>
  <si>
    <t>Verify user is not able to select multiple district in the district filter at global level</t>
  </si>
  <si>
    <t xml:space="preserve">1.Login to portal with PM/PD credentials
2.Click on profile icon
3.Click on program dashboard
4.Select program on the pop up and Select resource from Dropdown
5.Click on district filter dropdown
6.Select multiple districts
</t>
  </si>
  <si>
    <t>-User should not be allowed to select more than one district value</t>
  </si>
  <si>
    <t>Verify user is able to select one/more blocks in the block filter at global level for the selected district and see the relevant data (Program dataset tab/Graphs tab/Block-wise status tab)</t>
  </si>
  <si>
    <t xml:space="preserve">1.Login to portal with PM/PD credentials
2.Click on profile icon
3.Click on program dashboard
4.Select program on the pop up and Select resource from Dropdown
5.Select district
6.Click on block filter dropdown
7.Select multiple blocks
</t>
  </si>
  <si>
    <t>-Multiple block should get selected
-Data should be displayed for selected block</t>
  </si>
  <si>
    <t>blockLevelFiltersAreMultiSelectablePMPD_REG</t>
  </si>
  <si>
    <t>Verify user is able to download filtered CSV of the table with the selected block data</t>
  </si>
  <si>
    <t>1.Login to portal with PM/PD credentials
2.Click on profile icon
3.Click on program dashboard
4.Select program on the pop up and Select resource from Dropdown
5.Go to Block-wise status tab
6.Select district
7.Click on block filter dropdown
8.Select one/multiple blocks
9.Click on download CSV button</t>
  </si>
  <si>
    <t>-CSV should get downloaded
-Relevant data should appear in the CSV reports</t>
  </si>
  <si>
    <t>Verify block filter will show values only for the selected districts</t>
  </si>
  <si>
    <t xml:space="preserve">1.Login to portal with PM/PD credentials
2.Click on profile icon
3.Click on program dashboard
4.Select program on the pop up and Select resource from Dropdown
5. Select any district
6.Click on block filter dropdown
</t>
  </si>
  <si>
    <t>-Values that are showing in the block filter should be for selected districts</t>
  </si>
  <si>
    <t>Verify if district is not selected then user will not be able to see any block in the block filter</t>
  </si>
  <si>
    <t xml:space="preserve">1.Login to portal with PM/PD credentials
2.Click on profile icon
3.Click on program dashboard
4.Select program on the pop up and Select resource from Dropdown
5. Do not select any district
6.Click on block filter dropdown
</t>
  </si>
  <si>
    <t>-Block filter should be blocked
-User will get the error message.</t>
  </si>
  <si>
    <t>errorMessageToSelectDistrictFirst_REG</t>
  </si>
  <si>
    <t>Verify If a user tries to select block level filter without selecting any district an error message will come up below the filters on the screen</t>
  </si>
  <si>
    <t xml:space="preserve">1.Login to portal with PM/PD credentials
2.Click on profile icon
3.Click on program dashboard
4.Select program and resource on the pop up
5. Do not select any district
6.Click on block filter dropdown
</t>
  </si>
  <si>
    <r>
      <rPr>
        <rFont val="Arial"/>
        <color theme="1"/>
      </rPr>
      <t xml:space="preserve">-Below error message should appear on the screen
</t>
    </r>
    <r>
      <rPr>
        <rFont val="Arial"/>
        <b/>
        <color theme="1"/>
      </rPr>
      <t>"Please select a district first from the district filter"</t>
    </r>
  </si>
  <si>
    <t>Verify block level filter is applicable on all 3 tabs (Dataset/graphs/Block-wise status) selection of the block made in one tab should also reflect on other 2 tabs also</t>
  </si>
  <si>
    <t xml:space="preserve">1.Login to portal with PM/PD credentials
2.Click on profile icon
3.Click on program dashboard
4.Select program and resource on the pop up
5. Select any district
6.Click on block filter dropdown
7.Select block value (in any one tab)
</t>
  </si>
  <si>
    <t>-Selection/changes made in one tab should reflect in other 2 tabs also</t>
  </si>
  <si>
    <t>RRHE-56/
ED-1131</t>
  </si>
  <si>
    <r>
      <rPr>
        <rFont val="Arial"/>
        <color theme="1"/>
      </rPr>
      <t xml:space="preserve">To verify, User is able to see </t>
    </r>
    <r>
      <rPr>
        <rFont val="Arial"/>
        <b/>
        <color theme="1"/>
      </rPr>
      <t>In progress projects with evidence</t>
    </r>
    <r>
      <rPr>
        <rFont val="Arial"/>
        <color theme="1"/>
      </rPr>
      <t xml:space="preserve"> for </t>
    </r>
    <r>
      <rPr>
        <rFont val="Arial"/>
        <b/>
        <color theme="1"/>
      </rPr>
      <t>Improvement project report</t>
    </r>
    <r>
      <rPr>
        <rFont val="Arial"/>
        <color theme="1"/>
      </rPr>
      <t xml:space="preserve"> in Program dashboard</t>
    </r>
  </si>
  <si>
    <t xml:space="preserve">1. Login to portal as PM/PD credentials
2. Click on Program dashboard in the user profile icon
3. Select any program from the popup
4. Click on district wise status tab
5. Select a resource from resource dropdown
</t>
  </si>
  <si>
    <r>
      <rPr>
        <rFont val="Arial"/>
        <color theme="1"/>
      </rPr>
      <t xml:space="preserve">-User should be able to see the </t>
    </r>
    <r>
      <rPr>
        <rFont val="Arial"/>
        <b/>
        <color theme="1"/>
      </rPr>
      <t>In progress project with evidence</t>
    </r>
    <r>
      <rPr>
        <rFont val="Arial"/>
        <color theme="1"/>
      </rPr>
      <t xml:space="preserve"> in the </t>
    </r>
    <r>
      <rPr>
        <rFont val="Arial"/>
        <b/>
        <color theme="1"/>
      </rPr>
      <t>district wise status</t>
    </r>
    <r>
      <rPr>
        <rFont val="Arial"/>
        <color theme="1"/>
      </rPr>
      <t xml:space="preserve"> table chart for selected program and project resource in program dashboard</t>
    </r>
  </si>
  <si>
    <t>inprogressAndSubmittedProjectsWithEvidenceTableHeaders_REG</t>
  </si>
  <si>
    <r>
      <rPr>
        <rFont val="Arial"/>
        <color theme="1"/>
      </rPr>
      <t xml:space="preserve">To verify, User is able to see </t>
    </r>
    <r>
      <rPr>
        <rFont val="Arial"/>
        <b/>
        <color theme="1"/>
      </rPr>
      <t>Submitted Projects with evidence</t>
    </r>
    <r>
      <rPr>
        <rFont val="Arial"/>
        <color theme="1"/>
      </rPr>
      <t xml:space="preserve"> for </t>
    </r>
    <r>
      <rPr>
        <rFont val="Arial"/>
        <b/>
        <color theme="1"/>
      </rPr>
      <t>Improvement project report</t>
    </r>
    <r>
      <rPr>
        <rFont val="Arial"/>
        <color theme="1"/>
      </rPr>
      <t xml:space="preserve"> in Program dashboard</t>
    </r>
  </si>
  <si>
    <r>
      <rPr>
        <rFont val="Arial"/>
        <color theme="1"/>
      </rPr>
      <t xml:space="preserve">-User should be able to see the </t>
    </r>
    <r>
      <rPr>
        <rFont val="Arial"/>
        <b/>
        <color theme="1"/>
      </rPr>
      <t>Submitted Projects with evidence</t>
    </r>
    <r>
      <rPr>
        <rFont val="Arial"/>
        <color theme="1"/>
      </rPr>
      <t xml:space="preserve"> in the </t>
    </r>
    <r>
      <rPr>
        <rFont val="Arial"/>
        <b/>
        <color theme="1"/>
      </rPr>
      <t>district wise status</t>
    </r>
    <r>
      <rPr>
        <rFont val="Arial"/>
        <color theme="1"/>
      </rPr>
      <t xml:space="preserve"> table chart for selected program and project resource in program dashboard</t>
    </r>
  </si>
  <si>
    <t>User should have PM/PD credentials
User should submit the data according to the new columns added in the table</t>
  </si>
  <si>
    <t>To verify,submitted data by the user is getting reflected in the tabular report chart</t>
  </si>
  <si>
    <t>-User should see the data is updated accordingly for "In progress projects with evidence" &amp; 
"Submitted Projects with evidence" columns in the tabular chart report</t>
  </si>
  <si>
    <t>ED-433</t>
  </si>
  <si>
    <t>- user should have selected a Program</t>
  </si>
  <si>
    <t>Verify user lands on dataset tab by default when clicks on confirm button on the pop up</t>
  </si>
  <si>
    <t xml:space="preserve">1.Login to portal with PM credentials
2.Click on profile icon
3.Click on program dashboard
4.Pop up appears
5.Select program in the filter
6.Click on confirm button
</t>
  </si>
  <si>
    <t>-By default user should land on Program dataset tab on the program dashboard page</t>
  </si>
  <si>
    <t xml:space="preserve">Verify the selected program in the pop up will be selected by default in the dataset tab </t>
  </si>
  <si>
    <t>-Selected program in the pop up should be selected in the dataset tab also</t>
  </si>
  <si>
    <t>programSelectedByDefaultAndresourceNotSelectedByDefault_REG</t>
  </si>
  <si>
    <t>Verify resource will not be selected by default in the dataset tab on the program dashboard</t>
  </si>
  <si>
    <t>-Resource should not be selected in the dataset tab on the program dashboard</t>
  </si>
  <si>
    <t xml:space="preserve">
-User is accessing the program, rolled out after PII functionality launch</t>
  </si>
  <si>
    <t xml:space="preserve">Verify User Detail Report will be available in Report type dropdown
only if User has selected Program </t>
  </si>
  <si>
    <t xml:space="preserve">1.Login to portal with PM credentials
2.Click on profile icon
3.Click on program dashboard
4.Pop up appears
5.Select program in the filter
6.Click on confirm button
7.Click on report type drop down
</t>
  </si>
  <si>
    <t xml:space="preserve">-Only User Detail Report should be available in the drop down
</t>
  </si>
  <si>
    <t>userDetailReport</t>
  </si>
  <si>
    <t xml:space="preserve">
-User is accessing the program, rolled out before PII functionality launch(old programs)</t>
  </si>
  <si>
    <t>To verify, User should NOT see any report in the Report type dropdown, when user has selected old program</t>
  </si>
  <si>
    <t>1.Login to portal with PM credentials
2.Click on profile icon
3.Click on program dashboard
4.Pop up appears
5.Select program in the filter (Old program)
6.Click on confirm button
7.Click on report type drop down.</t>
  </si>
  <si>
    <t>User should NOT see any report in the report type dropdown.</t>
  </si>
  <si>
    <t>noReportsAvailableForPM_REG</t>
  </si>
  <si>
    <t xml:space="preserve">
-User is accessing the program, rolled out before PII functionality launch(old programs)</t>
  </si>
  <si>
    <t>To verify, user should see a message, when user has selected old Program</t>
  </si>
  <si>
    <t>User should see a message “Please select the resource name to get data”.</t>
  </si>
  <si>
    <t xml:space="preserve">Verify User Detail Report will not be available in Report type dropdown
 When User has selected resource in resource filter
</t>
  </si>
  <si>
    <t xml:space="preserve">1.Login to portal with PM credentials
2.Click on profile icon
3.Click on program dashboard
4.Pop up appears
5.Select program in the filter
6.Click on confirm button
7.Select resource in the resource filter 
8.Click on report type drop down
</t>
  </si>
  <si>
    <r>
      <rPr>
        <rFont val="Arial"/>
        <color rgb="FF1155CC"/>
        <u/>
      </rPr>
      <t xml:space="preserve">-User detail report should not be available in the drop down
-Instead other relevant reports for selected resource should be available
</t>
    </r>
    <r>
      <rPr>
        <rFont val="Arial"/>
        <color rgb="FFFF0000"/>
        <u/>
      </rPr>
      <t xml:space="preserve">QA To check below link -
</t>
    </r>
    <r>
      <rPr>
        <rFont val="Arial"/>
        <color rgb="FF1155CC"/>
        <u/>
      </rPr>
      <t>Reports Types</t>
    </r>
  </si>
  <si>
    <t>userDetailedReportNotAvailablePM_REG</t>
  </si>
  <si>
    <t xml:space="preserve">To verify, User should NOT see any Report in the Report type dropdown,  if logged in as Program Designer , when only Program is selected </t>
  </si>
  <si>
    <t xml:space="preserve">1.Login to portal with PD credentials
2.Click on profile icon
3.Click on program dashboard
4.Pop up appears
5.Select program in the filter 
6.Click on confirm button
7.Click on report type drop down
</t>
  </si>
  <si>
    <t xml:space="preserve">User should NOT see any report in the report type dropdown
</t>
  </si>
  <si>
    <t>noReportsAvailableForPD_REG</t>
  </si>
  <si>
    <t xml:space="preserve">To verify, User should a see message  if logged in as Program Designer , when only Program is selected </t>
  </si>
  <si>
    <t>Verify User Detail Report will be available in Report type dropdown, if logged in as both Program Manager &amp; Program Designer ,when selected only Program</t>
  </si>
  <si>
    <t xml:space="preserve">1.Login to portal with PM and PD credentials
2.Click on profile icon
3.Click on program dashboard
4.Pop up appears
5.Select program in the filter
6.Click on confirm button
7.Click on report type drop down
</t>
  </si>
  <si>
    <t xml:space="preserve">
-In this case, PM role will be treated as higher and user will get access to all the reports that a PM gets,
i.e Only User detail report should be available in the drop down</t>
  </si>
  <si>
    <t>userDetailReportPMPD_REG</t>
  </si>
  <si>
    <t xml:space="preserve">
-User is accessing the program, rolled out after PII functionality launch
-User should have selected only Program and not resource</t>
  </si>
  <si>
    <t>Verify Request report button gets enabled when user clicks on User Detail Report , Without selecting any filters(i.e district, block , organisation...etc )</t>
  </si>
  <si>
    <t xml:space="preserve">1.Login to portal with PM credentials
2.Click on profile icon
3.Click on program dashboard
4.Pop up appears
5.Select program in the filter
6.Click on confirm button
7.Click on report type drop down
8.Click on User Detail Report on Report type dropdown
</t>
  </si>
  <si>
    <t>- Request report Button should get enabled(button changes to blue )</t>
  </si>
  <si>
    <t>Verify Request report button gets enabled when user clicks on User Detail Report , With selecting filters(i.e district, block , organisation...etc )</t>
  </si>
  <si>
    <t xml:space="preserve">1.Login to portal with PM credentials
2.Click on profile icon
3.Click on program dashboard
4.Pop up appears
5.Select program in the filter
6.Click on confirm button
7.Select district, block, organisation filters 
8.Click on report type drop down
9.Click on User Detail Report on Report type dropdown
</t>
  </si>
  <si>
    <t>RequestingUserDetailReportWithSelectingFilters_REG</t>
  </si>
  <si>
    <t>Verify that User detail report is a password protected type</t>
  </si>
  <si>
    <t xml:space="preserve">1.Login to portal with PM credentials
2.Click on profile icon
3.Click on program dashboard
4.Pop up appears
5.Select program in the filter
6.Click on confirm button
7.Click on report type drop down
8.Select User detail report
9.Click on request report button
</t>
  </si>
  <si>
    <t>- set password Pop-up comes up
-User should be able to set the password</t>
  </si>
  <si>
    <t>Verify user is able to request  User detail report without selecting any filters</t>
  </si>
  <si>
    <t xml:space="preserve">1.Login to portal with PM credentials
2.Click on profile icon
3.Click on program dashboard
4.Pop up appears
5.Select program in the filter
6.Click on confirm button
7.Click on report type drop down
8.Select User detail report
9.Click on request report button
10.Set password
11.Click on yes button on set password Pop-up
</t>
  </si>
  <si>
    <t>-User detail report should be requested</t>
  </si>
  <si>
    <t>Verify user is able to request for User detail report with selecting other filters except resource filter</t>
  </si>
  <si>
    <t xml:space="preserve">1.Login to portal with PM credentials
2.Click on profile icon
3.Click on program dashboard
4.Pop up appears
5.Select program in the filter
6.Click on confirm button
7.Select district, block and organization
8.Click on report type drop down
9.Select User detail report
10.Click on request report button
11.Set password
12.Click on yes button on set password Pop-up
</t>
  </si>
  <si>
    <t>-User should be able to request User detail report after selecting district, block and organization in the filters</t>
  </si>
  <si>
    <t xml:space="preserve">
-User should have joined the program
</t>
  </si>
  <si>
    <t>Verify user is able see the rows of data for all the users who have joined in the program</t>
  </si>
  <si>
    <t>1.Login to portal with PM credentials
2.Click on profile icon
3.Click on program dashboard
4.Pop up appears
5.Select program in the filter
6.Click on confirm button
7.Click on report type drop down
8.Select User detail report
9.Click on request report button
10.Set password
11.Click on yes button on set password Pop-up
12.Download the report once the status is success
13.Open the report by entering the password which was set at the time of requesting the report.</t>
  </si>
  <si>
    <t>- In report, rows of data for all the users who have joined in the program is visible</t>
  </si>
  <si>
    <t xml:space="preserve">
-User should have joined the program
-User should have selected share option in the PII pop up</t>
  </si>
  <si>
    <t>Verify if user has clicked share option in PII pop up then, it will show as 'Yes' in the consent provided column of the User detail report</t>
  </si>
  <si>
    <t>1.Login to portal with PM credentials
2.Click on profile icon
3.Click on program dashboard
4.Pop up appears
5.Select program in the filter
6.Click on confirm button
7.Click on report type drop down
8.Select User detail report
9.Click on request report button
10.Set password
11.Click on yes button on set password Pop-up
12.Download the report once the status is success
13.Open the report by entering the password which was set at the time of requesting the report</t>
  </si>
  <si>
    <t>-In the user detail report, consent provided column should show as 'Yes'</t>
  </si>
  <si>
    <t>-User should have program manager or program designer role
-User should have joined the program
-User should have selected share option in the PII pop up</t>
  </si>
  <si>
    <t xml:space="preserve">Verify if user has clicked share option in the PII pop up then for below columns, data will show in the User detail report
1.User Name
2.Mobile Number
3.Email Id
4.Consent provided date
</t>
  </si>
  <si>
    <t xml:space="preserve">1.Login to portal with PM credentials
2.Click on profile icon
3.Click on program dashboard
4.Pop up appears
5.Select program in the filter
6.Click on confirm button
7.Click on report type drop down
8.Select User detail report
9.Click on request report button
10.Set password
11.Click on yes button on set password Pop-up
12.Download the report once the status is success
13.Open the report by entering the password which was set at the time of requesting the report
</t>
  </si>
  <si>
    <t>Provided Data should for the below columns
1.User Name
2.Mobile Number
3.Email Id
4.Consent provided date</t>
  </si>
  <si>
    <t xml:space="preserve">
-User should have joined the program
-User should have selected share option in the PII pop up</t>
  </si>
  <si>
    <t>Verify the User detail CSV report will have same user detail content preference given by the user at the time of clicking Join Program Button</t>
  </si>
  <si>
    <t>-User detail CSV report should have same user detail content preference (location ,subrole etc...)given by the user at the time of clicking Join Program Button</t>
  </si>
  <si>
    <t>ED-433
LR-285</t>
  </si>
  <si>
    <t xml:space="preserve">
-User should have joined the program
-User should have selected do not share option in the PII pop up</t>
  </si>
  <si>
    <t>Verify if user has given do not share option in PII pop up then it will show as 'NO 'in the consent provided column of the User detail report</t>
  </si>
  <si>
    <t>-In the user detail report, consent provided column should show as "No" or "N"</t>
  </si>
  <si>
    <t xml:space="preserve">Verify if user has given do not share option in the PII pop up then below columns will be Blank in the User detail report
1.User Name
2.Mobile Number
3.Email Id
</t>
  </si>
  <si>
    <t xml:space="preserve">Below columns should be Blank
1.User Name
2.Mobile Number
3.Email Id
</t>
  </si>
  <si>
    <t>ED-433 
ED-1129</t>
  </si>
  <si>
    <t>Verify user should not see  “No. of users who joined program” Big number chart under graphs tab</t>
  </si>
  <si>
    <t xml:space="preserve">1.Login to portal with PM credentials
2.Click on profile icon
3.Click on program dashboard
4.Pop up appears
5.Select program in the filter
6.Click on confirm button
7.Move to graphs
</t>
  </si>
  <si>
    <t xml:space="preserve">-“No. of users who joined program” Big number chart should not be present under graphs tab
</t>
  </si>
  <si>
    <t>bigNumbersChartNotAvailablePM_REG</t>
  </si>
  <si>
    <t>Verify user should see error message under graphs tab</t>
  </si>
  <si>
    <t>selectResourceMsgUnderGraphsTabPM_REG</t>
  </si>
  <si>
    <t>ED-433
 ED-617</t>
  </si>
  <si>
    <t>Verify user is able to access graphs  based on the filters selected by the user</t>
  </si>
  <si>
    <t xml:space="preserve">1.Login to portal with PM credentials
2.Click on profile icon
3.Click on program dashboard
4.Pop up appears
5.Select program in the filter
6.Click on confirm button
7.Select any resource
8.Select district, block and organization
9.Move to graphs tab
</t>
  </si>
  <si>
    <t>-User should be able to access graphs for selected filters</t>
  </si>
  <si>
    <t>Verify user is able to access tables based on the filters selected by the user</t>
  </si>
  <si>
    <t xml:space="preserve">1.Login to portal with PM credentials
2.Click on profile icon
3.Click on program dashboard
4.Pop up appears
5.Select program in the filter
6.Click on confirm button
7.Select Project resource
8.Select district, block and organization
9.Move to District wise status and Block wise status Tabs
</t>
  </si>
  <si>
    <t>-User should be able to access District wise status and Block wise status Tabs for selected filters</t>
  </si>
  <si>
    <t>Verify user is able to request User detail report report only once a day without any filter and for each district</t>
  </si>
  <si>
    <t xml:space="preserve">1.Login to portal with PM credentials
2.Click on profile icon
3.Click on program dashboard
4.Pop up appears
5.Select program in the filter
6.Click on confirm button
7. Select or do not select any filters
8.Request for User detail report
9.Again request for same report
</t>
  </si>
  <si>
    <t>-User detail report should be selected only once in a day without any filters and for each district</t>
  </si>
  <si>
    <t>LR-285</t>
  </si>
  <si>
    <t xml:space="preserve">
-User should have joined the program
-User is accessing the program, rolled out after PII functionality launch
</t>
  </si>
  <si>
    <t>Verify user is able to see Column headers as listed, in the User detail report(Views the expected results)</t>
  </si>
  <si>
    <r>
      <rPr>
        <rFont val="Arial"/>
        <color rgb="FF1155CC"/>
        <u/>
      </rPr>
      <t xml:space="preserve">Column headers as follows:
1.User UUID
2.User Name(On user consent)
3.Mobile Number(On user consent)
4.Email Id(On user consent)
5.Consent Provided
6.Consent Provided date
7.Program Name
8.Program ID
9.State
10.District 
11.Block
12.Cluster
13.School Id
14.School Name
15.Usertype
16.Usersubtype
17. Org Name
</t>
    </r>
    <r>
      <rPr>
        <rFont val="Arial"/>
        <color rgb="FFFF0000"/>
        <u/>
      </rPr>
      <t xml:space="preserve">
QA To check below link -</t>
    </r>
    <r>
      <rPr>
        <rFont val="Arial"/>
        <color rgb="FF1155CC"/>
        <u/>
      </rPr>
      <t xml:space="preserve">
</t>
    </r>
    <r>
      <rPr>
        <rFont val="Arial"/>
        <color rgb="FF1155CC"/>
        <u/>
      </rPr>
      <t>User Detail Report Template</t>
    </r>
  </si>
  <si>
    <t xml:space="preserve">
-User is accessing the program, rolled out after PII functionality launch
</t>
  </si>
  <si>
    <t>Verify User detail report CSV will be sorted in following order
1.District
2.Block
3.Cluster
4.School ID
5.UUID</t>
  </si>
  <si>
    <t>-User detail report should be sorted like below
1.District--first order
2.Block--second order
3.Cluster--third order
4.School ID--fourth order
5.UUID--fifth order</t>
  </si>
  <si>
    <t xml:space="preserve">Verify filtered data will be shown in the User Detail CSV Report, according to filters selected by the user in Program dashboard
</t>
  </si>
  <si>
    <t xml:space="preserve">1.Login to portal with PM credentials
2.Click on profile icon
3.Click on program dashboard
4.Pop up appears
5.Select program in the filter
6.Click on confirm button
7.Select district, block , organization, start date, end date filters
8.Click on report type drop down
9.Select User detail report
10.Click on request report button
11.Set password
12.Click on yes button on set password Pop-up
13.Download the report once the status is success
14.Open the report by entering the password which was set at the time of requesting the report
</t>
  </si>
  <si>
    <t>-Filters selected in the program dashboard and filtered data in CSV report both should be same</t>
  </si>
  <si>
    <t xml:space="preserve">
-User should have joined the program
-User is accessing the program, rolled out after PII functionality launch</t>
  </si>
  <si>
    <t>Verify user is able to see latest PII details of the user(user name, mobile number and email id) in the User detail report that was as of downloading the file</t>
  </si>
  <si>
    <t>-Latest PII details should be available in the User detail CSV report</t>
  </si>
  <si>
    <t>ED-1129</t>
  </si>
  <si>
    <t>-User should have logged in with PM / PD credentials
-User should join a program to view the report
-Program is rolled out after feature roll out</t>
  </si>
  <si>
    <t>Verify the user is getting big numbers for the ‘No. of users who joined program’ for a particular program that is selected</t>
  </si>
  <si>
    <t xml:space="preserve">1. Login to the . portal with PM / PD credentials
2. Select the program dashboard from the user profile icon
3. Select the program from the popup 
4. Click on Graphs from the program dashboard
</t>
  </si>
  <si>
    <t>-User should see 'No. of users who joined program' big numbers chart w.r.t the program that selected in the graphs section with updated numbers</t>
  </si>
  <si>
    <t>-User should have logged in with PM / PD credentials
-User should join a program to view the report
-Big numbers should count the data of all the users who have joined the program with targeted profile by selecting yes/no on PII consent
-Program is rolled out after feature roll out</t>
  </si>
  <si>
    <t>Verify the user is getting big numbers for the ‘No. of users who joined program’ for a particular program that selected</t>
  </si>
  <si>
    <t xml:space="preserve">-User should see the 'No. of users who joined program' big numbers chart w.r.t the program selected in the graphs section with updated numbers.
-The big numbers chart should show the updated data up to date.
</t>
  </si>
  <si>
    <t>-User should have logged in with PM / PD credentials
-User should joined a program to view the report
-Big numbers should count the data of all the users who have joined the program as targeted users irrespective of the consent given or not
-Program is rolled out after feature roll out</t>
  </si>
  <si>
    <t>-Verify user is getting the 'No. of users who joined program' big number chart according to the filters given on graphs section</t>
  </si>
  <si>
    <t xml:space="preserve">1. Login to the . portal with PM / PD credentials
2. Select the program dashboard from the user profile icon
3. Select the program from the popup 
4. Click on Graphs from program dashboard
5. Click on filters in the graphs section
</t>
  </si>
  <si>
    <t>-User should get the updated big numbers according to the filters applied.</t>
  </si>
  <si>
    <t>-Verify user is not getting the report with 'No. of users who joined program' big number chart in admin dashboard</t>
  </si>
  <si>
    <t xml:space="preserve">1. Login to the . portal with PM / PD credentials
2. Select admin dashboard from user profile icon
3. Select program report from the reports section 
4. Click on chart from admin dashboard
5. Click on parameter
</t>
  </si>
  <si>
    <t>-User is not getting the report with 'No. of users who joined program' big number chart in the admin dashboard</t>
  </si>
  <si>
    <t>QA needs to execute 2 test cases from ED-433 row no - 384,385</t>
  </si>
  <si>
    <t>ED-543</t>
  </si>
  <si>
    <t>-User should have joined a program in app 
-User should have accepted the consent</t>
  </si>
  <si>
    <t>To verify, The profile details of content preference (location, role and/or sub-role) of the user in the user detail report should get captured from which they have clicked on 'Join Program'.</t>
  </si>
  <si>
    <t xml:space="preserve">As a user
1. Login to app
2. Click on Program tile
3. Pick a program and Join to that program by accepting consent
---
1. Login to the Program dashboard with PM / PM,PD role
2. Select program and request for csv report
3. Check the data in CSV report </t>
  </si>
  <si>
    <t xml:space="preserve">Selected profile details should show up in the "User detail report" </t>
  </si>
  <si>
    <t>-User should have joined a program in app 
-User should have accepted the consent
-User should NOT have filled Email ID or Phone number</t>
  </si>
  <si>
    <t>To verify, If user has NOT provided Email ID or Phone number, then in CSV user should observe blank in user detail report</t>
  </si>
  <si>
    <r>
      <rPr>
        <rFont val="Arial"/>
        <b/>
        <color theme="1"/>
      </rPr>
      <t xml:space="preserve">As a user
</t>
    </r>
    <r>
      <rPr>
        <rFont val="Arial"/>
        <b/>
        <color theme="1"/>
      </rPr>
      <t xml:space="preserve">1. Login to app
2. Click on Program tile
3. Pick a program and Join to that program by accepting consent
----
1. Login to the Program dashboard with PM / PM,PD role
2. Select program and request for csv report
3. Check the data in CSV report </t>
    </r>
  </si>
  <si>
    <t>-If user has not filled Email ID then Email ID cell (In csv) should show blank 
-If user has not filled phone number then phone number cell (In csv) should show blank</t>
  </si>
  <si>
    <r>
      <rPr>
        <rFont val="Arial"/>
        <color theme="1"/>
      </rPr>
      <t xml:space="preserve">-User should have joined a program in app 
-User should </t>
    </r>
    <r>
      <rPr>
        <rFont val="Arial"/>
        <b/>
        <color theme="1"/>
      </rPr>
      <t>NOT</t>
    </r>
    <r>
      <rPr>
        <rFont val="Arial"/>
        <color theme="1"/>
      </rPr>
      <t xml:space="preserve"> have accepted the consent (consent is false)</t>
    </r>
  </si>
  <si>
    <t xml:space="preserve">To verify, In user detail report, user should see all the profile details except below mentioned columns
-User name
-Phone number
-Email ID
</t>
  </si>
  <si>
    <r>
      <rPr>
        <rFont val="Arial"/>
        <b/>
        <color theme="1"/>
      </rPr>
      <t xml:space="preserve">As a user
</t>
    </r>
    <r>
      <rPr>
        <rFont val="Arial"/>
        <b/>
        <color theme="1"/>
      </rPr>
      <t xml:space="preserve">1. Login to app
2. Click on Program tile
3. Pick a program and Join to that program by rejecting consent
----
1. Login to the Program dashboard with PM / PM,PD role
2. Select program and request for csv report
3. Check the data in CSV report </t>
    </r>
  </si>
  <si>
    <t>-Below columns should show Blank
(-User name
-Phone number
-Email ID)
-Rest other columns data to be show in the csv (Based on the location/ role set by the user)</t>
  </si>
  <si>
    <t>-User should have joined a program in app</t>
  </si>
  <si>
    <t xml:space="preserve">To verify, at the time of requesting CSV report, whatever the status of the consent, the same status should show in the csv </t>
  </si>
  <si>
    <r>
      <rPr>
        <rFont val="Arial"/>
        <b/>
        <color theme="1"/>
      </rPr>
      <t xml:space="preserve">As a user
</t>
    </r>
    <r>
      <rPr>
        <rFont val="Arial"/>
        <b/>
        <color theme="1"/>
      </rPr>
      <t xml:space="preserve">1. Login to app
2. Click on Program tile
3. Pick a program and Join to that program by </t>
    </r>
    <r>
      <rPr>
        <rFont val="Arial"/>
        <b/>
        <color theme="1"/>
      </rPr>
      <t>accepting</t>
    </r>
    <r>
      <rPr>
        <rFont val="Arial"/>
        <b/>
        <color theme="1"/>
      </rPr>
      <t xml:space="preserve"> consent
--
1. Login to the Program dashboard with PM / PM,PD role
2. Select program and request for csv report
3. Check the data in CSV report 
    -
</t>
    </r>
    <r>
      <rPr>
        <rFont val="Arial"/>
        <b/>
        <color theme="1"/>
      </rPr>
      <t>As a user</t>
    </r>
    <r>
      <rPr>
        <rFont val="Arial"/>
        <b/>
        <color theme="1"/>
      </rPr>
      <t xml:space="preserve">
1. Login to app
2. Click on Program tile
3. Pick a program and Join to that program and </t>
    </r>
    <r>
      <rPr>
        <rFont val="Arial"/>
        <b/>
        <color theme="1"/>
      </rPr>
      <t>DO NOT</t>
    </r>
    <r>
      <rPr>
        <rFont val="Arial"/>
        <b/>
        <color theme="1"/>
      </rPr>
      <t xml:space="preserve"> accept the consent
--
1. Login to the Program dashboard with PM / PM,PD role
2. Select program and request for csv report
3. Check the data in CSV report 
</t>
    </r>
  </si>
  <si>
    <t>-If User has provided the consent then user profile details should show up
- If User has NOT provided the consent then below columns data should NOT show up
-User name
-Phone number
-Email ID
rest of the data to be show up</t>
  </si>
  <si>
    <t>RRHE-54</t>
  </si>
  <si>
    <t>To verify, User should see District wise Status label instead of Tables in Program dashboard</t>
  </si>
  <si>
    <t xml:space="preserve">1. Login to . portal as PM/ PD credentials
2. Click on Program dashboard in the user profile icon
</t>
  </si>
  <si>
    <t xml:space="preserve">User should see the below tabs
-Program datasets
-Graphs
-District wise status
-Block wise status 
</t>
  </si>
  <si>
    <t>ED-520</t>
  </si>
  <si>
    <t>-User should have PM / PD credentials</t>
  </si>
  <si>
    <t>To verify, User should see a new tab called "Block wise status" in the program dashboard</t>
  </si>
  <si>
    <t xml:space="preserve">1. Login to the . Portal as PM / PD roll
2. Click on Program dashboard on user profile icon
3. Select Program from program popup
</t>
  </si>
  <si>
    <t>-User should see the new Tab i,e - Block wise status next to District wise status filter and (Program dashboard tabs position should be as below mentioned 
1. Program datasets 
2. Graphs 
3. District wise status 
4. Block wise status"</t>
  </si>
  <si>
    <t>To verify, user should see the filters of the new tab "Block wise status".</t>
  </si>
  <si>
    <t>1. Login to the . Portal as PM / PD roll
2. Click on Program dashboard on user profile icon
3. Select Program from program popup
4. Select a Resource from resource drop down
5. Select Block wise status tab</t>
  </si>
  <si>
    <t xml:space="preserve">-Upon clicking on Block wise status tab user should see the below filters.
1. Program 
2. Resource 
3. District 
4. Block 
5. Organisation </t>
  </si>
  <si>
    <t>To verify, Users cannot select block level filter without selecting district filter</t>
  </si>
  <si>
    <t>-Without selecting the District, User should not see any values in Block filter</t>
  </si>
  <si>
    <t>To verify, the data is represented in tabular format under block wise status tab</t>
  </si>
  <si>
    <t xml:space="preserve">1. Login to the . Portal as PM / PD roll 
2. Click on Program dashboard on user profile icon
3. Select Program from program popup
4. Select a Resource from resource drop down
5. Click on Block wise status tab
6. Select any district from district drop down
7. Select block </t>
  </si>
  <si>
    <t>-User should see tabular format of data under block wise status tab</t>
  </si>
  <si>
    <t>blockWiseStatusTabTableColumnsPM_REG ,
blockWiseStatusTabTableColumnsPD_REG</t>
  </si>
  <si>
    <t>To verify,User should see relevant data when deselecting block filter from the filters drop down</t>
  </si>
  <si>
    <t>-Data should appear accordingly when deselecting the blocks from the block filters.</t>
  </si>
  <si>
    <t xml:space="preserve">To verify,if user selects any district in the filter, the dropdown value in block filter will show up only of for the district selected
</t>
  </si>
  <si>
    <t>1. Login to the . Portal as PM / PD roll 
2. Click on Program dashboard on user profile icon
3. Select Program from program popup
4. Select a Resource from resource drop down
5. Click on Block wise status tab
6. Select district from district dropdown
7. Select block</t>
  </si>
  <si>
    <t>-User should see the blocks of that particular district got selected from district drop down</t>
  </si>
  <si>
    <t>To verify, data will show up based on the filters selected</t>
  </si>
  <si>
    <t>1. Login to the . Portal as PM / PD roll 
2. Click on Program dashboard on user profile icon
3. Select Program from program popup
4. Select a Resource from resource drop down
5. Click on Block wise status tab
6. Select district from district dropdown
7. Select block/Select multiple blocks from block dropdown</t>
  </si>
  <si>
    <t xml:space="preserve">-User should see the data based on the filters selected </t>
  </si>
  <si>
    <t>To verify, block filter dropdown is multi selectable</t>
  </si>
  <si>
    <t>1. Login to the . Portal as PM / PD role
2. Click on Program dashboard on user profile icon
3. Select Program from program popup
4. Select a Resource from resource drop down
5. Click on Block wise status tab
6. Select district from district dropdown
7. Select block/Select multiple blocks from block dropdown</t>
  </si>
  <si>
    <t>-User should able to select multiple blocks from block filter</t>
  </si>
  <si>
    <t>-User should have PM / PD credentials
-User should have selected the Program &amp; resource as 'Project'</t>
  </si>
  <si>
    <t>To verify, If user has selected the resource as 'Improvement Project' then user should see the Table columns as mentioned in the Expected results</t>
  </si>
  <si>
    <t>1. Login to the . Portal as PM / PD role
2. Click on Program dashboard on user profile icon
3. Select Program from program popup
4. Select a Resource from resource drop down
5. Select Block wise status tab</t>
  </si>
  <si>
    <t>User should see all the below mentioned columns name
1. Program name
2. Improvement project name
3. District name
4. Block name
5. Organisation name
6. Started
7. In progress
8. In progress projects with evidence
9. Submitted
10. Submitted projects with evidence</t>
  </si>
  <si>
    <t>-User should have PM / PD credentials
-User should have selected the Program &amp; resource as 'Observation without rubric'</t>
  </si>
  <si>
    <t>To verify, If user has selected the resource as 'Observation without rubric' then user should see the Table columns as mentioned in the Expected results</t>
  </si>
  <si>
    <t>User should see all the below mentioned columns name
1. Program name
2. Observation name
3. Organisation name
4. District
5. Block
6. No. of users (started)
7. No. of users (submitted)
8. Total Submissions
9. Entities Observed</t>
  </si>
  <si>
    <t>-User should have PM / PD credentials
-User should have selected the Program &amp; resource as 'Observation with rubric'</t>
  </si>
  <si>
    <t>To verify, If user has selected the resource as 'Observation with rubric' then user should see the Table columns as mentioned in the Expected results</t>
  </si>
  <si>
    <t>blockWiseStatusTabTableColumnsPM_REG , 
blockWiseStatusTabTableColumnsPD_REG</t>
  </si>
  <si>
    <t>-User should have PM / PD credentials
-User should have selected the Program &amp; resource as 'Survey'</t>
  </si>
  <si>
    <t>To verify, If user has selected the resource as 'Survey' then user should see the Table columns as mentioned in the Expected results</t>
  </si>
  <si>
    <t>1. Login to the Portal as PM / PD role
2. Click on Program dashboard on user profile icon
3. Select Program from program popup
4. Select a Resource from resource drop down
5. Select Block wise status tab</t>
  </si>
  <si>
    <t>-User should NOT see any reports / Tables for the surveys 
-User should see a below message
"Table view is not available for this report"</t>
  </si>
  <si>
    <t>-User should have submitted the resource by selecting till District in profile
-In another credentials, user should have submitted the same resource by selecting till Block in profile</t>
  </si>
  <si>
    <t>To verify, In Program dashboard (District wise status &amp; Block wise status),
The District data should always be = &gt; then Block data</t>
  </si>
  <si>
    <t>1. Login to the Portal as PM / PD role
2. Click on Program dashboard on user profile icon
3. Select Program from program popup
4. Select a Resource from resource drop down &amp; select district
5. Select District wise status tab
6. Note down the numbers
7. Select Block wise status tab
8, Note down the numbers</t>
  </si>
  <si>
    <t>The District data should always be = &gt; then Block data</t>
  </si>
  <si>
    <t>ED-617</t>
  </si>
  <si>
    <t>-User should have logged in as PM / PD role</t>
  </si>
  <si>
    <t xml:space="preserve">To verify, user should be able to select any program from the dropdown </t>
  </si>
  <si>
    <t>1. Login to the  portal as PM / PD role
2. Select program dashboard from user profile icon
3. Click on select program dropdown and Pick any program
4. Click on "Confirm" CTA button</t>
  </si>
  <si>
    <t>User can pick/select only 1 program at a time</t>
  </si>
  <si>
    <t>-User should have logged in as PM role only
-User should have logged in as PM, PD role
(Both PM, PD should have mapped to one credential only)
-User should NOT have selected any resource</t>
  </si>
  <si>
    <t>To verify, user should be able to see  "User detail report".</t>
  </si>
  <si>
    <t>1. Login to the . portal as PM role only
2. Select program dashboard from user profile icon
3. Click on select program dropdown and Pick any program
4. Click on Report type dropdown
5. Choose "User detail report"
6. Click on request</t>
  </si>
  <si>
    <r>
      <rPr>
        <rFont val="Arial"/>
        <color theme="1"/>
      </rPr>
      <t xml:space="preserve">-User should NOT see any other report other than "User detail report" in the report type dropdown
</t>
    </r>
    <r>
      <rPr>
        <rFont val="Arial"/>
        <color rgb="FF1155CC"/>
      </rPr>
      <t>QA Team need to check in both credentials
1. One with PM role
2. Another with PM,PD role which is mapped to one credential</t>
    </r>
  </si>
  <si>
    <t>To verify, user should be able request  "User detail report".</t>
  </si>
  <si>
    <r>
      <rPr>
        <rFont val="Arial"/>
        <color theme="1"/>
      </rPr>
      <t xml:space="preserve">-User can request for "User detail report" 
-User should see "Submitted" label for the requested report
</t>
    </r>
    <r>
      <rPr>
        <rFont val="Arial"/>
        <color rgb="FF1155CC"/>
      </rPr>
      <t>QA Team need to check in both credentials
1. One with PM role
2. Another with PM,PD role which is mapped to one credential</t>
    </r>
  </si>
  <si>
    <t>To verify, user can Request 'User detail report' for the selected District &amp; Block</t>
  </si>
  <si>
    <t>1. Login to the  portal as PM role only
2. Select program dashboard from user profile icon
3. Click on select program dropdown and Pick any program
4. Select District drop down and select a district
5. Select Block dropdown and select a block
6. Click on Report type dropdown
7, Select User detail report and request for the report by providing the password</t>
  </si>
  <si>
    <t>-User detail report can be requested without selecting District &amp; Block filter
-User details report can be selected by applying District &amp; Block filters
-Once the reports are generated then user should see the data based on the selected District &amp; Block</t>
  </si>
  <si>
    <t xml:space="preserve">ED-617
</t>
  </si>
  <si>
    <t>To verify, user should be able to set password for the User detail report</t>
  </si>
  <si>
    <t xml:space="preserve">1. Login to the  portal as PM role only
2. Select program dashboard from user profile icon
3. Click on select program dropdown and Pick any program
4. Click on Report type dropdown
5. Choose "User detail report"
6. Click on request
7. Set password and Click on Yes
8. Click on OK in the popup message
</t>
  </si>
  <si>
    <t>User should see the "Submitted" label in Download section for the user detail report</t>
  </si>
  <si>
    <r>
      <rPr>
        <rFont val="Arial"/>
        <color theme="1"/>
      </rPr>
      <t>-User should have logged in as</t>
    </r>
    <r>
      <rPr>
        <rFont val="Arial"/>
        <b/>
        <color theme="1"/>
      </rPr>
      <t xml:space="preserve"> PD</t>
    </r>
    <r>
      <rPr>
        <rFont val="Arial"/>
        <color theme="1"/>
      </rPr>
      <t xml:space="preserve"> role only
-User should NOT have selected any resource</t>
    </r>
  </si>
  <si>
    <t>To verify, Upon selecting Program from the pop up, User should NOT see "User detail report" and any other values in the report type dropdown</t>
  </si>
  <si>
    <t xml:space="preserve">1. Login to the portal as PD role only
2. Select program dashboard from user profile icon
3. Click on select program dropdown and Pick any program
4. Click on Report type dropdown
</t>
  </si>
  <si>
    <t>-User should NOT see any report upon clicking on report type dropdown
-User should see an error message as below  
"Please select the resource name to get data"</t>
  </si>
  <si>
    <r>
      <rPr>
        <rFont val="Arial"/>
        <color theme="1"/>
      </rPr>
      <t xml:space="preserve">To verify, The data shown in "User detail report" should be at </t>
    </r>
    <r>
      <rPr>
        <rFont val="Arial"/>
        <b/>
        <color theme="1"/>
      </rPr>
      <t>Program</t>
    </r>
    <r>
      <rPr>
        <rFont val="Arial"/>
        <color theme="1"/>
      </rPr>
      <t xml:space="preserve"> level only </t>
    </r>
  </si>
  <si>
    <t xml:space="preserve">1. Login to the  app
2. Click on Program tile
3. Pick any program
4. Click on Join Program by accepting the consent 
5. Login to the Program dashboard with PM / PM,PD role
6. Select program and request for csv report
7. Check the data in CSV report </t>
  </si>
  <si>
    <t>-User should see only Program level data in the CSV report
-Resource level data should NOT show up in Program level csv report / User details report</t>
  </si>
  <si>
    <t>To verify, User should see a Program level data (Big number) under Graphs tab</t>
  </si>
  <si>
    <t xml:space="preserve">1. Login to the  app
2. Click on Program tile
3. Pick any program
4. Click on Join Program by accepting the consent 
5. Login to the Program dashboard with PM / PM,PD role
6. Select program 
7. Click on Graphs tab
</t>
  </si>
  <si>
    <t>-User should see Program level data / big number only
-User should NOT see any resource data</t>
  </si>
  <si>
    <t>bigNumbersPMandPD</t>
  </si>
  <si>
    <t>To verify, User should get an message when trying to access Tables tab (District wise status &amp; Block wise status)</t>
  </si>
  <si>
    <t>1. Login to the  app
2. Click on Program tile
3. Pick any program
4. Click on Join Program by accepting the consent 
5. Login to the Program dashboard with PM / PM,PD role
6. Select program 
7. Click on District wise status tab observe the message
8. Click on Block wise status tab  and observe the message</t>
  </si>
  <si>
    <t>User should see the below message 
‘*Please select the resource name to get data’</t>
  </si>
  <si>
    <t xml:space="preserve">selectResourceMsgAcrossTabsPM_REG
----------------------
selectResourceMsgAcrossTabsPD_REG
------------------------
selectResourceMsgAcrossTabsPMPD_REG
</t>
  </si>
  <si>
    <t>ED-618</t>
  </si>
  <si>
    <t>-User should have program manager or program designer role
-User should have joined the program
-User is using latest version (which has PII feature)
-User is accessing the newly mapped programs (which has PII feature)</t>
  </si>
  <si>
    <t>Verify user is able to see big number chart in the graphs tab</t>
  </si>
  <si>
    <t xml:space="preserve">1.Login to the portal with PM credentials
2.Click on the profile icon
3.Click on the program dashboard
4. Select the program in pop-up filter
5.Click on confirm button
6.Go to the graphs tab
</t>
  </si>
  <si>
    <t>-Big numbers chart should be available on the graphs tab</t>
  </si>
  <si>
    <t>-User should have program manager or program designer role
-User should have joined the program</t>
  </si>
  <si>
    <t>Verify that big number chart will show number of unique users who have joined the newly mapped program which has PII feature</t>
  </si>
  <si>
    <t xml:space="preserve">1.Login to the portal with PM credentials
2.Click on profile icon
3.Click on program dashboard
4.Pop up appears
5.Select program in the filter
6.Click on confirm button
7.Go to graphs tab
</t>
  </si>
  <si>
    <t>-Big numbers chart should show number of unique users who have joined the program</t>
  </si>
  <si>
    <t>To verify, If user has started accessing the newly mapped program the data gets reflected on the program dashboard (Graphs)</t>
  </si>
  <si>
    <t xml:space="preserve">1. Login to the Older version of  app (apart from 6.0)
2. Click on Programs tile
3. Join the program which is mapped newly (which has PII feature)
4.Login to the portal with PM credentials
5.Click on profile icon
6.Click on program dashboard
7.Select program in the pop-up
8.Click on confirm button
9.Go to graphs tab
</t>
  </si>
  <si>
    <r>
      <rPr>
        <rFont val="Arial"/>
        <color theme="1"/>
      </rPr>
      <t xml:space="preserve">The data should get reflect in the big number chart of Graphs tab.
</t>
    </r>
    <r>
      <rPr>
        <rFont val="Arial"/>
        <color rgb="FFFF9900"/>
      </rPr>
      <t>QA needs to note a data before starting a newly mapped program</t>
    </r>
  </si>
  <si>
    <t>-User is accessing the OLD programs where there is NO PII feature
-User is using Older version of the App (Apart from 6.0)
-User is using New version of the App (which has PII feature)</t>
  </si>
  <si>
    <t>To  verify, Data should not reflect in program dashboard (Graphs)</t>
  </si>
  <si>
    <t xml:space="preserve">1. Login to the Older version of  app (apart from 6.0)
2. Click on Programs tile
3. Join the program which is already mapped.
4.Login to the portal with PM credentials
5.Click on profile icon
6.Click on program dashboard
7.Pop up appears
8.Select program in the filter
9.Click on confirm button
10.Go to graphs tab
</t>
  </si>
  <si>
    <r>
      <rPr>
        <rFont val="Arial"/>
        <color theme="1"/>
      </rPr>
      <t xml:space="preserve">The data should </t>
    </r>
    <r>
      <rPr>
        <rFont val="Arial"/>
        <b/>
        <color theme="1"/>
      </rPr>
      <t>not get reflected</t>
    </r>
    <r>
      <rPr>
        <rFont val="Arial"/>
        <color theme="1"/>
      </rPr>
      <t xml:space="preserve"> in the big number chart of Graphs tab.
</t>
    </r>
    <r>
      <rPr>
        <rFont val="Arial"/>
        <color rgb="FFFF9900"/>
      </rPr>
      <t xml:space="preserve">QA needs to note a data before starting an already mapped program
</t>
    </r>
    <r>
      <rPr>
        <rFont val="Arial"/>
        <b/>
        <color rgb="FFFF9900"/>
      </rPr>
      <t xml:space="preserve">QA needs to check in both OLD &amp; NEW versions
</t>
    </r>
    <r>
      <rPr>
        <rFont val="Arial"/>
        <color theme="1"/>
      </rPr>
      <t>(NOTE: Graphs "No of users who joined Program" Big number chart will not be available for old Programs)</t>
    </r>
  </si>
  <si>
    <t>Verify that the graphs will get changed when the user selects/change the resource in the filters.</t>
  </si>
  <si>
    <t xml:space="preserve">1.Login to the portal with PM credentials
2.Click on profile icon
3.Click on program dashboard
4.Pop up appears
5.Select program in the filter
6.Click on confirm button
7.Go to graphs tab
8.Select resource in the filters
</t>
  </si>
  <si>
    <t>-Graphs should get changed based on the resource selected</t>
  </si>
  <si>
    <t>Verify that the table view will not be available if the user has selected only the program in the filters.</t>
  </si>
  <si>
    <t xml:space="preserve">1.Login to the portal with PM credentials
2.Click on profile icon
3.Click on program dashboard
4.Pop up appears
5.Select program in the filter
6.Click on confirm button
7.Go to tables (District wise status &amp; Block wise status)tab
</t>
  </si>
  <si>
    <t>-Data should not be present in the tables tab
-User should see a message ''Table view is not available for this report''</t>
  </si>
  <si>
    <t>Verify if the user has not selected the resource in the tables tab, then user is able to see a message in red color.</t>
  </si>
  <si>
    <t xml:space="preserve">1.Login to the portal with PM credentials
2.Click on profile icon
3.Click on program dashboard
4.Pop up appears
5.Select program in the filter
6.Click on confirm button
7.Go to tables (District wise status &amp; Block wise status) tab
</t>
  </si>
  <si>
    <r>
      <rPr>
        <rFont val="Arial"/>
        <color theme="1"/>
      </rPr>
      <t xml:space="preserve">-User should see a below message
</t>
    </r>
    <r>
      <rPr>
        <rFont val="Arial"/>
        <b/>
        <color theme="1"/>
      </rPr>
      <t>''Please select the resource name to get the data''</t>
    </r>
  </si>
  <si>
    <t>selectResourceMsgAcrossTabsPM_REG</t>
  </si>
  <si>
    <t>-User should have program manager or program designer role
-User should have joined the program
-Program is rolled out after feature roll out</t>
  </si>
  <si>
    <t>Verify if the user has selected the resource in the tables tab then data should show up for the selected resource.</t>
  </si>
  <si>
    <t xml:space="preserve">1.Login to the portal with PM credentials
2.Click on profile icon
3.Click on program dashboard
4.Pop up appears
5.Select program in the filter
6.Click on confirm button
7.Go to tables tab (District wise status &amp; Block wise status) tab
8.Select any resource
</t>
  </si>
  <si>
    <t>-Data should be present in the tables tab</t>
  </si>
  <si>
    <t>ED-1641</t>
  </si>
  <si>
    <t>-user should have logged in as PM/PD</t>
  </si>
  <si>
    <t xml:space="preserve">To verify, User should not be able to select the Future dates </t>
  </si>
  <si>
    <t>1. Login to the Portal as PM / PD role
2. Click on Program dashboard from the user profile icon
3. select program and click on confirm on the pop up
4. Select resource / Do not select resource
5. Try selecting future dates using mouse as well as using key board</t>
  </si>
  <si>
    <t>-For the Start date &amp; End date - User can select only the past dates 
-User should NOT be able to select future dates
-Error message should show up 
&gt;*Please enter a valid start date
&gt;*Please enter a valid end date
-Request button should get disabled (If trying to request when selected future dates)</t>
  </si>
  <si>
    <t>ED-1642</t>
  </si>
  <si>
    <t>To verify, End date should be always greater than the Start date</t>
  </si>
  <si>
    <t xml:space="preserve">1. Login to the Portal as PM / PD role
2. Click on Program dashboard from the user profile icon
3. select program and click on confirm on the pop up
4. Select resource / Do not select resource
5. Try selecting start date and click on backspace key
6. Try selecting end date and click on backspace key
</t>
  </si>
  <si>
    <t>End date should be always greater than the Start date</t>
  </si>
  <si>
    <t xml:space="preserve">To verify user should be able to choose the Start date from 1st Jan 2020 </t>
  </si>
  <si>
    <t>1. Login to the Portal as PM / PD role
2. Click on Program dashboard from the user profile icon
3. select program and click on confirm on the pop up
4. Select resource / Do not select resource
5. Click on Start date calender 
6. Try selecting date which is beyond 1st Jan 2020</t>
  </si>
  <si>
    <t>The dates previous to 1st Jan 2020 should be disable</t>
  </si>
  <si>
    <t>To verify, user should be able to select End date from 2nd Jan 2020</t>
  </si>
  <si>
    <t xml:space="preserve">1. Login to the Portal as PM / PD role
2. Click on Program dashboard from the user profile icon
3. select program and click on confirm on the pop up
4. Select resource / Do not select resource
5. Click on end date calender 
6. Try selecting end date </t>
  </si>
  <si>
    <t>The dates previous to 2nd Jan 2020 should be disable</t>
  </si>
  <si>
    <t>SB - 21661</t>
  </si>
  <si>
    <t>User having the report viewer right
There should be 2 reports
-one with global filters
-one without global filters</t>
  </si>
  <si>
    <t>To verify reports can be created with or without having global filters for the report</t>
  </si>
  <si>
    <t>1. Login to sunbird portal
2. Go to admin dashboard
3. Check a report having global filters
4. Check a report without any global filters</t>
  </si>
  <si>
    <t>-Both reports with and without global filters are possible</t>
  </si>
  <si>
    <t xml:space="preserve">-User having the report viewer right
-Chart level filters are added in the report
</t>
  </si>
  <si>
    <t>To verify apart from dashboard level filter, charts can have their own filter too</t>
  </si>
  <si>
    <t>1. login to sunbird portal
2. go to admin dashboard
3. open a report 
4. come to a bar chart
5. click on the filter button on top right corner of the chart
6. see the filters for the chart</t>
  </si>
  <si>
    <t>-Filters can be added for each individual chart too</t>
  </si>
  <si>
    <t>chartFiltersAD_REG</t>
  </si>
  <si>
    <t xml:space="preserve">-user having the report viewer right
-There should be a report with multiple global filters added
</t>
  </si>
  <si>
    <t>To verify there can be multiple global filters in a report</t>
  </si>
  <si>
    <t>1. login to sunbird portal
2. go to admin dashboard 
3. open a report
4. see multiple global filters added for the report</t>
  </si>
  <si>
    <t>report can have multiple global filters</t>
  </si>
  <si>
    <t>multipleGlobalFiltersAD_REG</t>
  </si>
  <si>
    <t>SB-26177</t>
  </si>
  <si>
    <t>- Report admin rights</t>
  </si>
  <si>
    <t>To verify user is able to type on the search bar.</t>
  </si>
  <si>
    <t>1) Login to portal with admin user rights
2) Click on Admin Dashboard tab
3) Click on any project, observation course report that has graphs
4) Click on the filters
5) Type the search in search bar</t>
  </si>
  <si>
    <t>User is able to input the keyword that needs to be searched.</t>
  </si>
  <si>
    <t>searchFromTextFieldAndSelectAD_REG</t>
  </si>
  <si>
    <t>To verify user is given a list of options and option for the keyword searched.</t>
  </si>
  <si>
    <t>User is able to see list of options in the dropdown menu.</t>
  </si>
  <si>
    <t>To verify user should be able to select the option from the list relevant to the search.</t>
  </si>
  <si>
    <t>1) Login to portal with admin user rights
2) Click on Admin Dashboard tab
3) Click on any project, observation course report that has graphs
4) Click on the filters
5) Type the search in search bar
6) Select from the list</t>
  </si>
  <si>
    <t>User can select a option and value from the list provided.</t>
  </si>
  <si>
    <t>To verify user is able to make a search with the selected option from the list.</t>
  </si>
  <si>
    <t>User is shown with relevant search data in the form or charts and tables.</t>
  </si>
  <si>
    <t>SB-26176</t>
  </si>
  <si>
    <t>- User should login on Report Viewer credentials.
- Report should have data represented in tabular format with filters</t>
  </si>
  <si>
    <t>To verify user sees a tabular visualization of data when user clicks on Admin Dashboard tab and opens up a report.</t>
  </si>
  <si>
    <t>1. Login on Portal with 'Report Viewer' credentials
2. Click on Admin Dashboard on Profile icon menu.
3. Select the Report.</t>
  </si>
  <si>
    <t>User views the selected report in tabular data format.</t>
  </si>
  <si>
    <t xml:space="preserve">To verify user sees filters at the table level after opening up the reports. </t>
  </si>
  <si>
    <t>1. Login on Portal with 'Report Viewer' credentials
2. Click on Admin Dashboard on Profile icon menu.
3. Select the Report.
4. Observe</t>
  </si>
  <si>
    <t xml:space="preserve">User sees a table data which consists of filters ( table level filters)
 - Table level filters will also be in columns
</t>
  </si>
  <si>
    <t xml:space="preserve">To verify clicking on the filters opens a dropdown 
</t>
  </si>
  <si>
    <t>1. Login on Portal with 'Report Viewer' credentials
2. Click on Admin Dashboard on Profile icon menu.
3. Select particular Report.
4. Click on filters</t>
  </si>
  <si>
    <t xml:space="preserve">
Dropdown opens up</t>
  </si>
  <si>
    <t>adminDashboard</t>
  </si>
  <si>
    <t>- User should login on Report Viewer credentials.
- Report should have data represented in tabular format with filters
- Select some filters</t>
  </si>
  <si>
    <t>To verify clicking on Reset button all the previous selected values on the filter should get erased.</t>
  </si>
  <si>
    <t>1. Login on Portal with 'Report Viewer' credentials
2. Click on Admin Dashboard on Profile icon menu.
3. Select particular Report.
4. Select some filters
5. Click on reset</t>
  </si>
  <si>
    <t>Filters are reset and page gets reloaded</t>
  </si>
  <si>
    <t>resetFiltersButtonAD_REG</t>
  </si>
  <si>
    <t xml:space="preserve">To verify filters are dependent on each other. </t>
  </si>
  <si>
    <t>1. Login on Portal with 'Report Viewer' credentials
2. Click on Admin Dashboard on Profile icon menu.
3. Select particular Report.
4. Select one filter
5. Other filters will show values in dropdown depending on the first filter selected</t>
  </si>
  <si>
    <t>filters will show values in dropdown depending on the first filter selected</t>
  </si>
  <si>
    <t>To verify post selecting the different filters relevant information should be shown in tables</t>
  </si>
  <si>
    <t>1. Login on Portal with 'Report Viewer' credentials
2. Click on Admin Dashboard on Profile icon menu.
3. Select particular Report.
4. Apply different filters from the dropdown list</t>
  </si>
  <si>
    <t>- User should see the relevant information in the tabular format after filters are applied.</t>
  </si>
  <si>
    <t>To verify filters allow multi select i.e  select more than one value in the same filter</t>
  </si>
  <si>
    <t>1. Login on Portal with 'Report Viewer' credentials
2. Click on Admin Dashboard on Profile icon menu.
3. Select particular Report.
4. Apply different filters from the dropdown list.
5. Select more than one value in the same filter</t>
  </si>
  <si>
    <t>User should be able to select more than one value in the same filter</t>
  </si>
  <si>
    <t>- User should login on Report Viewer credentials.
- Report should have data represented in tabular format with filters
- Do not select any filter</t>
  </si>
  <si>
    <r>
      <rPr>
        <rFont val="Arial"/>
        <color theme="1"/>
      </rPr>
      <t>To verify when user clicks on "Export Filtered CSV" without selecting any filters(</t>
    </r>
    <r>
      <rPr>
        <rFont val="Arial"/>
        <b/>
        <color theme="1"/>
      </rPr>
      <t>if no filters got selected</t>
    </r>
    <r>
      <rPr>
        <rFont val="Arial"/>
        <color theme="1"/>
      </rPr>
      <t xml:space="preserve">) all the reports should get downloaded in csv format
</t>
    </r>
  </si>
  <si>
    <t>1. Login on Portal with 'Report Viewer' credentials
2. Click on Admin Dashboard on Profile icon menu.
3. Select particular Report.
4. Apply no filters.
5. Click on "Export Filtered CSV" button</t>
  </si>
  <si>
    <t xml:space="preserve">- User should find all the reports being downloaded in the downloads folder.
- All the reports should be in CSV format.
-On clicking on Export filtered CSV button, if no filter is been applied then entire data should get download in csv format
-User also views the same data on the table format.
</t>
  </si>
  <si>
    <t>- User should login on Report Viewer credentials.
- Report should have data represented in tabular format with filters
-  select filter</t>
  </si>
  <si>
    <t>To verify post applying the filters and viewing relevant data if user clicks on 'Export Filtered CSV' button only the filtered data should get downloaded.</t>
  </si>
  <si>
    <t>1. Login on Portal with 'Report Viewer' credentials
2. Click on Admin Dashboard on Profile icon menu.
3. Select particular Report.
4. Apply different filters from the dropdown list.
5. Click on "Export Filtered CSV" button</t>
  </si>
  <si>
    <t>- User should see the filtered relevant reports should be available in the downloads folder.
- Reports downloaded should be in CSV format.</t>
  </si>
  <si>
    <t>To verify table data should have pagination at the bottom.</t>
  </si>
  <si>
    <t>1. Login on Portal with 'Report Viewer' credentials
2. Click on Admin Dashboard on Profile icon menu.
3. Select particular Report.
4. Apply different filters from the dropdown list.
5. Observe Pagination should show if reports count are more.</t>
  </si>
  <si>
    <t>Table data should show pagination at the bottom if the count exceeds beyond the set count.</t>
  </si>
  <si>
    <t>To verify clicking on Page numbers users should be able to see the data on the selected page.</t>
  </si>
  <si>
    <t>1. Login on Portal with 'Report Viewer' credentials
2. Click on Admin Dashboard on Profile icon menu.
3. Select particular Report.
4. Apply different filters from the dropdown list.
5. Observe Pagination should show if reports count are more.
6. Click on page numbers</t>
  </si>
  <si>
    <t>- User should be able to select different page numbers.
- User should also be able to navigate between pages selected.</t>
  </si>
  <si>
    <t>paginationAD_REG</t>
  </si>
  <si>
    <t>- User should login as  Report Viewer login credentials
- User should have some reports to display</t>
  </si>
  <si>
    <t>To verify if there is not more data on the table then Pagination should not display</t>
  </si>
  <si>
    <t>1. Login on Portal with 'Report Viewer' credentials
2. Click on Admin Dashboard on Profile icon menu.
3. Select particular Report.
4. Apply different filters from the dropdown list.
5. Observe pagination should not show up.</t>
  </si>
  <si>
    <t>If tabular data count is less than pagination won't be displayed.</t>
  </si>
  <si>
    <t>To verify above the table on top left, user sees a dropdown filter for no. of entries shown in the table.</t>
  </si>
  <si>
    <t>1. Login on Portal with 'Report Viewer' credentials
2. Click on Admin Dashboard on Profile icon menu.
3. Select particular Report.
4. Apply different filters from the dropdown list.
5. Click on dropdown 'No of entries' and select a value.</t>
  </si>
  <si>
    <t xml:space="preserve"> - User sees the number of entries on the page based on the number selected from the dropdown.
- values in the dropdown are 10, 25, 50, 100</t>
  </si>
  <si>
    <t>showEntriesAD_REG</t>
  </si>
  <si>
    <t>To verify user should scroll the table horizontally.</t>
  </si>
  <si>
    <t>1. Login on Portal with 'Report Viewer' credentials
2. Click on Admin Dashboard on Profile icon menu.
3. Select particular Report.
4. Apply different filters from the dropdown list.
5. Scroll the table horizontally.</t>
  </si>
  <si>
    <t>User is able to scroll the table in horizontal manner to view further data or columns present.</t>
  </si>
  <si>
    <r>
      <rPr>
        <rFont val="Arial"/>
        <color theme="1"/>
      </rPr>
      <t xml:space="preserve">User has logged in Portal through </t>
    </r>
    <r>
      <rPr>
        <rFont val="Arial"/>
        <b/>
        <color theme="1"/>
      </rPr>
      <t>Admin credentials.</t>
    </r>
  </si>
  <si>
    <r>
      <rPr>
        <rFont val="Arial"/>
        <color theme="1"/>
      </rPr>
      <t xml:space="preserve">User should view the </t>
    </r>
    <r>
      <rPr>
        <rFont val="Arial"/>
        <b/>
        <color theme="1"/>
      </rPr>
      <t xml:space="preserve">New status (Started, InProgress, Submitted) </t>
    </r>
    <r>
      <rPr>
        <rFont val="Arial"/>
        <color theme="1"/>
      </rPr>
      <t>on project reports on portal.</t>
    </r>
  </si>
  <si>
    <t>- Report Viewer right is required
- An observation is targeted based on sub role and location.
- User must have started the observation that was targeted to users role and submitted one instance of observation.</t>
  </si>
  <si>
    <t>To verify report viewer should be able to view the data for that observation into the report for state to which the observation was targeted or that was set in user profile at time of starting observation</t>
  </si>
  <si>
    <t>1. Login to portal with Admin credentials
2. Click on Admin Dashboard
3. Select the Observation Report
4. Check if that observation is showing up in the report for the data filled by the user</t>
  </si>
  <si>
    <t>- Report for the state to which observation was targeted should only have the data for the observation.</t>
  </si>
  <si>
    <t>- Report Viewer right is required
- An observation with rubric is targeted based on sub role and location.
- User must have started the observation that was targeted to users role and submitted one instance of observation.</t>
  </si>
  <si>
    <t>To verify report viewer should be able to view the data for that observation with rubric into the report for state to which it was targeted or state that was set in user profile at time of starting the observation with rubric</t>
  </si>
  <si>
    <t>1. Login to portal with Admin credentials
2. Click on Admin Dashboard
3. Select the Observation with rubric Report
4. Check if that observation with rubric is showing up in the report for the data filled by the user</t>
  </si>
  <si>
    <t>- Report Viewer right is required
- An observation is targeted based on sub role and location.
- User must have started the observation on the same targeted role and submitted one instance of observation.
- User should have later changed the sub-role and location and then generated and submit 2nd instance</t>
  </si>
  <si>
    <t>To verify report viewer should be able to view the data for that observation into the report for state to which the observation was targeted or that was set in user profile at time of starting observation, even with the 2nd submission.</t>
  </si>
  <si>
    <t>- Report Viewer right is required
- An observation with rubric is targeted based on sub role and location.
- User must have started the observation with rubric on the same targeted role and submitted one instance
- User should have later changed the sub-role and location and then generated and submit 2nd instance</t>
  </si>
  <si>
    <t>To verify report viewer should be able to view the data for that observation with rubric into the report for state to which the observation with rubric was targeted or that was set in user profile at time of starting observation with rubric, even with the 2nd submission.</t>
  </si>
  <si>
    <t>1. Login to portal with Admin credentials
2. Click on Admin Dashboard
3. Select the Observation with rubric report
4. Check if that observation with rubric is showing up in the report for the data filled by the user</t>
  </si>
  <si>
    <t>- Report Viewer right is required
- An observation is targeted based on sub role and location.
- User must have started the observation on the same targeted role and submitted one instance.
- User should have later changed the sub-role and location and then generated and submit 2nd instance</t>
  </si>
  <si>
    <t>To verify report viewer should not be able to view the data for that observation into the report of the state to which the user profile was set at the point of starting the 2nd instance.</t>
  </si>
  <si>
    <t>1. Login to portal with Admin credentials
2. Click on Admin Dashboard
3. Select the Observation Report
4. Check that observation isn't coming up in the report of the state to which the user changed the profile.</t>
  </si>
  <si>
    <t>- Report for the state to which observation was targeted should only have the data for the observation. The state in the user profile at the time of starting 2nd instance should not have the data for this observation</t>
  </si>
  <si>
    <t>- Report Viewer right is required
- An observation is targeted based on sub role and location.
- User must have started the observation with rubric on the same targeted role and submitted one instance
- User should have later changed the sub-role and location and then generated and submit 2nd instance</t>
  </si>
  <si>
    <t>To verify report viewer should not be able to view the data for that observation with rubric into the report of the state to which the user profile was set at the point of starting the 2nd instance.</t>
  </si>
  <si>
    <t>1. Login to portal with Admin credentials
2. Click on Admin Dashboard
3. Select the Observation with rubric Report
4. Check that observation with rubric isn't coming up in the report of the state to which the user changed the profile.</t>
  </si>
  <si>
    <t>- Report for the state to which observation with rubric was targeted should only have the data for the observation with rubric. The state in the user profile at the time of starting 2nd instance should not have the data for this observation with rubric.</t>
  </si>
  <si>
    <t>SB-29913</t>
  </si>
  <si>
    <t>Data should be in Big number charts</t>
  </si>
  <si>
    <t>Verify that the user is shown with "0" in the admin dashboard if there is no data available for the applied filters</t>
  </si>
  <si>
    <t>1. Open the sunbird Portal
2. Login with valid credentials who has Report viewer/admin role
3. Now go to admin dashboard.
4. Apply the respective needed filters to see any data.
5. Verify if there is no data available for any of the report value, then it s showing 0 instead of being blank</t>
  </si>
  <si>
    <t>The user should be shown with 0 as the values for any filters if there is no data in the admin dashboard instead of showing them blank</t>
  </si>
  <si>
    <t>SB-29906</t>
  </si>
  <si>
    <t>There is at least one program with mapped project available</t>
  </si>
  <si>
    <t>Verify that the user is able to perform multi-select in the filters field</t>
  </si>
  <si>
    <t>1) Open the sunbird Portal
2) Login with valid admin credentials.
3) Go to profile -&gt; admin dashboard
4) Choose any report &amp; open any parameter under it.
5) Verify the user is able to perform multi-select for all the filters fields</t>
  </si>
  <si>
    <t>The user should be able to do a single/multi select for all the filters field</t>
  </si>
  <si>
    <t>Verify that when the user chooses any value from any field and checks it from the drop-down list, the chosen field &amp; values are displayed below the filters</t>
  </si>
  <si>
    <t>1) Open the sunbird Portal
2) Login with valid admin credentials.
3) Go to profile -&gt; admin dashboard
4) Choose any report &amp; open any parameter under it.
5) Now try to check the values from the filter fields and observe.
6) Verify that the selected values from each filter field are displayed below.</t>
  </si>
  <si>
    <t>The chosen values from the fields should be displayed below as expected</t>
  </si>
  <si>
    <t>Verify that when user select any one filter value from any field, the other fields values should change as per the first chosen filter value
For eg: if the user choose a program name X, the improvement project, district &amp; organization should have the values mapped to the program X</t>
  </si>
  <si>
    <t>1) Open the sunbird Portal
2) Login with valid admin credentials.
3) Go to profile -&gt; admin dashboard
4) Choose any report &amp; open any parameter under it.
5) Select any program name
6) Now verify that the other fields also get updated as per the chosen program name.
7) When the user chooses any other filter value, the program name gets updated and vice versa</t>
  </si>
  <si>
    <t>When user selects any value from any of the filter fields, the other filters values should get updated as per the first selection value</t>
  </si>
  <si>
    <t>Verify that when user selects any particular field value and deselects it, the corresponding mapped data should also be not displayed in the drop down values for the other fields 
For eg: If the user chooses program x,y &amp; z, then other fields will have the mapped data for x, y and z. Now if user deselects x, then in other fields also mapped data for x should go off.</t>
  </si>
  <si>
    <t>1) Open the sunbird Portal
2) Login with valid admin credentials.
3) Go to profile -&gt; admin dashboard
4) Choose any report &amp; open any parameter under it.
5) Select multiple program names.
6) Now verify that the other fields also get updated as per the chosen program names.
7) Now de-select any of the program name &amp; verify
8) Post de-selecting the mapped values in the other fields should also be no longer displayed in the drop down</t>
  </si>
  <si>
    <t xml:space="preserve">When user de-selects any field values, the other fields mapped data should also be removed.
</t>
  </si>
  <si>
    <t>Verify that post deselection of the program name, the other filters selected values must get de-selected from the drop down as well as below the drop down.</t>
  </si>
  <si>
    <t>1) Open the sunbird Portal
2) Login with valid admin credentials.
3) Go to profile -&gt; admin dashboard
4) Choose any report &amp; open any parameter under it.
5) Select multiple program names and also select the other filter values which are displayed based on the chosen program names.
6) Now deselect any of the program names from the drop-down.
7) Verify that the corresponding filter values of the deselected program also gets removed from the drop down and also below the filters</t>
  </si>
  <si>
    <t>When the user deselects any of the chosen program name, the corresponding other filter chosen values also should get removed from the filters and also below the filters</t>
  </si>
  <si>
    <t>globalFiltersGetsDeselectedAD_REG</t>
  </si>
  <si>
    <t>RRHE - 37</t>
  </si>
  <si>
    <t>user should have picked the below reports
1. Improvement Projects report
2. Project Consumption Report 
3. Guided Reading Program</t>
  </si>
  <si>
    <t>To verify user should see an 'No. of improvements submitted with evidence' big number</t>
  </si>
  <si>
    <t>1) sunbird Portal
2) Login with PM / PD role
3) Go to profile
4) Click on Admin dashboard
5) Pick the report
6) Observe the report big number</t>
  </si>
  <si>
    <r>
      <rPr>
        <rFont val="Arial"/>
        <color theme="1"/>
      </rPr>
      <t xml:space="preserve">-What ever the evidences has attached both at </t>
    </r>
    <r>
      <rPr>
        <rFont val="Arial"/>
        <b/>
        <color theme="1"/>
      </rPr>
      <t>Task level &amp; Project level</t>
    </r>
    <r>
      <rPr>
        <rFont val="Arial"/>
        <color theme="1"/>
      </rPr>
      <t>, It has to be shown in the form of big numbers (For eg - User has submitted a project by adding at least 1 evidence then the big number count should get incremented by 1)
NOTE - for one project user may attached 10 evidences for both Task and project level evidence but in the dashboard the count should get incremented by 1 only
-If there is no evidence attached then big number should show as '0'</t>
    </r>
  </si>
  <si>
    <t>RRHE-46</t>
  </si>
  <si>
    <t>-To verify big numbers is coming accordingly for Vidya Amrit Mahotsav report</t>
  </si>
  <si>
    <t>1.Login to portal with Admin credentials
2.Click on Admin Dashboard
3.Search for Vidya Amrit Mahotsav report
4.Select the Vidya Amrit Mahotsav report
5.Select the parameter
6.Observe</t>
  </si>
  <si>
    <t>-Big numbers should be updated accordingly when successful data refreshment happened.</t>
  </si>
  <si>
    <t>-Report Viewer,Program manager,Program designer right is required is required
- An observation with rubric is targeted based on sub role and location.</t>
  </si>
  <si>
    <t xml:space="preserve">-To verify new added table chart on admin dashboard and Program dashboard called "Observation with rubric report" in the existing report </t>
  </si>
  <si>
    <t>1.Login to portal with Admin credentials
2.Click on Admin Dashboard
3.Search for Observation with rubric Report
4.Select the Observation with rubric Report
5.Select the Parameter
6.Go to District wise observation status and entities observed
7.Observe</t>
  </si>
  <si>
    <t>-Report for the state to which observation with rubric was targeted should only have the data for the observation with rubric
-Table chart must have 8 rows "Program Name" "Observation Name" "Org Name" "District" "No. of users(Started)" "No. of users(Submitted)" "Total submissions" "Entities observed"
-Following filters and search should work properly "Program name" "Observation name" "District" "Organization name"</t>
  </si>
  <si>
    <t>districtWiseObservationStatusAndEntitiesObservedTabColumnsAD_REG</t>
  </si>
  <si>
    <t>- Report Viewer right is required
- An observation with rubric is targeted based on sub role and location.</t>
  </si>
  <si>
    <t>-To verify new added table chart on admin dashboard called "Observation with rubric report" in the existing report is exported as CSV</t>
  </si>
  <si>
    <t>1.Login to portal with Admin credentials
2.Click on Admin Dashboard
3.Select the Observation with rubric Report
4.Check if that observation with rubric is showing up in the report for the data filled by the user</t>
  </si>
  <si>
    <t>RRHE-36</t>
  </si>
  <si>
    <t>user should have submitted projects which has certificates in App</t>
  </si>
  <si>
    <t>Verify that the "improvement project report" is available in the admin dashboard</t>
  </si>
  <si>
    <t>1. Open the sunbird portal
2. Login with valid credentials.
3. Go to admin dashboard.
4. Verify the improvement project report is available</t>
  </si>
  <si>
    <t xml:space="preserve">The improvement project report should be available
user should see "No. of certificates issued" label in the chart 
</t>
  </si>
  <si>
    <t>improvementProjectBigNumberChartLabelAD_REG</t>
  </si>
  <si>
    <t>Verify that there will be a chart ' No. of improvements submitted with evidence ' under the improvement project report</t>
  </si>
  <si>
    <t>1. Open the sunbird portal.
2. Login with valid credentials.
3. Go to admin dashboard.
4. Verify the improvement project report is available
5. Verify that a chart by name ' No. of improvements submitted with evidence' is available under the improvement report</t>
  </si>
  <si>
    <t xml:space="preserve"> No. of improvements submitted with evidence chart with big number should be available under the improvement report</t>
  </si>
  <si>
    <t>To verify, User should see the "Certificates issued" Column next to the Submitted column under the  "Improvement projects status by district" tab</t>
  </si>
  <si>
    <t>1. Open the sunbird portal.
2. Login with valid credentials.
3. Go to admin dashboard.
4. Verify the Improvement Projects Report - Main
 report is available
5. Click on "Improvement projects status by district" tab
6. Scroll right
7. Observe</t>
  </si>
  <si>
    <t>-User should see the numbers under the "Certificates issued" column
-User can filter the reports by selecting particular resource /  district / organisation</t>
  </si>
  <si>
    <r>
      <rPr>
        <rFont val="Arial"/>
        <color theme="1"/>
      </rPr>
      <t xml:space="preserve">-User should login with the roles </t>
    </r>
    <r>
      <rPr>
        <rFont val="Arial"/>
        <b/>
        <color theme="1"/>
      </rPr>
      <t xml:space="preserve">Program Designer &amp; Report Admin &amp; Course Mentor &amp; Content Creator &amp; Book Creator / Org Admin </t>
    </r>
    <r>
      <rPr>
        <rFont val="Arial"/>
        <color theme="1"/>
      </rPr>
      <t xml:space="preserve">credentials
</t>
    </r>
  </si>
  <si>
    <t>-Verify that PD(Program dashboard)reports should not appear in the admin dashboard.</t>
  </si>
  <si>
    <t>1.Login to portal with valid credentials
2.Click on admin dashboard
3.Search Program dashboard reports(PDR) in the reports section
4.Observe</t>
  </si>
  <si>
    <t>-User should not observe Program dashboard reports(PDR) in admin dashboard</t>
  </si>
  <si>
    <r>
      <rPr>
        <rFont val="Arial"/>
        <color theme="1"/>
      </rPr>
      <t>-User should login with</t>
    </r>
    <r>
      <rPr>
        <rFont val="Arial"/>
        <b/>
        <color theme="1"/>
      </rPr>
      <t xml:space="preserve"> Program Designer &amp; Report Admin &amp; Org Admin &amp; Course Mentor &amp; Content Creator &amp; Book Creator /  Org Admin </t>
    </r>
    <r>
      <rPr>
        <rFont val="Arial"/>
        <color theme="1"/>
      </rPr>
      <t xml:space="preserve"> credentials
-User should submit the reports data accordingly from portal/app</t>
    </r>
  </si>
  <si>
    <t>-Verify that new program dashboard(PD)report has been created and it should not appear on the admin dashboard</t>
  </si>
  <si>
    <t>1.Login to portal with valid credentials
2.Click on admin dashboard
3.Search newly created Program dashboard reports(PDR) in the reports section
4.Observe</t>
  </si>
  <si>
    <t>-User should not see the newly created PDR reports in admin dashboard</t>
  </si>
  <si>
    <r>
      <rPr>
        <rFont val="Arial"/>
        <b/>
        <color rgb="FF1155CC"/>
        <u/>
      </rPr>
      <t xml:space="preserve">
</t>
    </r>
    <r>
      <rPr>
        <rFont val="Arial"/>
        <b/>
        <color theme="1"/>
      </rPr>
      <t>ED-1659</t>
    </r>
  </si>
  <si>
    <t>User should have Org admin/Report viewer credentials</t>
  </si>
  <si>
    <t>Verify if user can select multiple blocks in the block filter at global level for the selected district</t>
  </si>
  <si>
    <r>
      <rPr>
        <rFont val="Arial"/>
        <color theme="1"/>
      </rPr>
      <t xml:space="preserve">1.Login to the portal with AD credentials
2.Click on the profile icon
3.Click on the admin dashboard
4.Open below reports
   </t>
    </r>
    <r>
      <rPr>
        <rFont val="Arial"/>
        <b/>
        <color theme="1"/>
      </rPr>
      <t>Improvement Projects report
   Observation report
   Observation with rubric report
   Improvement consumption report
   Observation consumption report</t>
    </r>
    <r>
      <rPr>
        <rFont val="Arial"/>
        <color theme="1"/>
      </rPr>
      <t xml:space="preserve">
5.Select any district.
6. Select multiple blocks
</t>
    </r>
  </si>
  <si>
    <t>-Multiple blocks should get selected in block filter</t>
  </si>
  <si>
    <t>MultiSelectableDistrictAndBlockFiltersAD_REG</t>
  </si>
  <si>
    <r>
      <rPr>
        <rFont val="Arial"/>
        <color rgb="FF1155CC"/>
        <u/>
      </rPr>
      <t xml:space="preserve">
</t>
    </r>
    <r>
      <rPr>
        <rFont val="Arial"/>
        <color theme="1"/>
      </rPr>
      <t>ED-1659</t>
    </r>
  </si>
  <si>
    <t>Verify if district is not selected then user will not be able to select any block in the block filter</t>
  </si>
  <si>
    <r>
      <rPr>
        <rFont val="Arial"/>
        <color theme="1"/>
      </rPr>
      <t xml:space="preserve">1.Login to the portal with AD credentials
2.Click on the profile icon
3.Click on the admin dashboard
4.Open 
</t>
    </r>
    <r>
      <rPr>
        <rFont val="Arial"/>
        <b/>
        <color theme="1"/>
      </rPr>
      <t xml:space="preserve">   Improvement Projects report
   Observation report
   Observation with rubric report
   Improvement consumption report
   Observation consumption report</t>
    </r>
    <r>
      <rPr>
        <rFont val="Arial"/>
        <color theme="1"/>
      </rPr>
      <t xml:space="preserve">
5. Do not select any district
6.Click on block filter dropdown
</t>
    </r>
  </si>
  <si>
    <t>-Block filter should be blocked
-User should not be able to select any block</t>
  </si>
  <si>
    <t>errorMessageToSelectDistrictFirstAD_REG</t>
  </si>
  <si>
    <r>
      <rPr>
        <rFont val="Arial"/>
        <color rgb="FF1155CC"/>
        <u/>
      </rPr>
      <t xml:space="preserve">
</t>
    </r>
    <r>
      <rPr>
        <rFont val="Arial"/>
        <color theme="1"/>
      </rPr>
      <t>ED-1659</t>
    </r>
  </si>
  <si>
    <t>Verify block level filter will show values only for the selected districts</t>
  </si>
  <si>
    <r>
      <rPr>
        <rFont val="Arial"/>
        <color theme="1"/>
      </rPr>
      <t xml:space="preserve">1.Login to the portal with AD credentials
2.Click on the profile icon
3.Click on the admin dashboard
4.Open below reports
   </t>
    </r>
    <r>
      <rPr>
        <rFont val="Arial"/>
        <b/>
        <color theme="1"/>
      </rPr>
      <t>Improvement Projects report
   Observation report
   Observation with rubric report
   Improvement consumption report
   Observation consumption report</t>
    </r>
    <r>
      <rPr>
        <rFont val="Arial"/>
        <color theme="1"/>
      </rPr>
      <t xml:space="preserve">
5.Select one or more district.
6.Click on block level filter
</t>
    </r>
  </si>
  <si>
    <t>-Values that are showing in the block level filter should be for selected districts</t>
  </si>
  <si>
    <r>
      <rPr>
        <rFont val="Arial"/>
        <color rgb="FF1155CC"/>
        <u/>
      </rPr>
      <t xml:space="preserve">
</t>
    </r>
    <r>
      <rPr>
        <rFont val="Arial"/>
        <color theme="1"/>
      </rPr>
      <t>ED-1659</t>
    </r>
  </si>
  <si>
    <t>Verify data will filter out based on the filters selected</t>
  </si>
  <si>
    <r>
      <rPr>
        <rFont val="Arial"/>
        <color theme="1"/>
      </rPr>
      <t xml:space="preserve">1.Login to the portal with AD credentials
2.Click on the profile icon
3.Click on the admin dashboard
4.Open below reports
   </t>
    </r>
    <r>
      <rPr>
        <rFont val="Arial"/>
        <b/>
        <color theme="1"/>
      </rPr>
      <t>Improvement Projects report
   Observation report
   Observation with rubric report
   Improvement consumption report
   Observation consumption report</t>
    </r>
    <r>
      <rPr>
        <rFont val="Arial"/>
        <color theme="1"/>
      </rPr>
      <t xml:space="preserve">
5.Select any district.
6. Select multiple blocks
</t>
    </r>
  </si>
  <si>
    <t>-User should see the data for the selected filters.</t>
  </si>
  <si>
    <r>
      <rPr>
        <rFont val="Arial"/>
        <color rgb="FF1155CC"/>
        <u/>
      </rPr>
      <t xml:space="preserve">
</t>
    </r>
    <r>
      <rPr>
        <rFont val="Arial"/>
        <color theme="1"/>
      </rPr>
      <t>ED-1659</t>
    </r>
  </si>
  <si>
    <t xml:space="preserve">Verify block filter is added in the chart filters under graphs </t>
  </si>
  <si>
    <r>
      <rPr>
        <rFont val="Arial"/>
        <color theme="1"/>
      </rPr>
      <t xml:space="preserve">1.Login to the portal with AD credentials
2.Click on the profile icon
3.Click on the admin dashboard
4.Open 
</t>
    </r>
    <r>
      <rPr>
        <rFont val="Arial"/>
        <b/>
        <color theme="1"/>
      </rPr>
      <t xml:space="preserve">   Improvement Projects report
   Observation report
   Observation with rubric report
   Improvement consumption report
   Observation consumption report
</t>
    </r>
    <r>
      <rPr>
        <rFont val="Arial"/>
        <color theme="1"/>
      </rPr>
      <t xml:space="preserve">
5.Go to graphs
6.Click on filters on top right of the chart
</t>
    </r>
  </si>
  <si>
    <t>-Block filter should be added in the filters</t>
  </si>
  <si>
    <t>BlockFilterOnGraphTabAD_REG</t>
  </si>
  <si>
    <r>
      <rPr>
        <rFont val="Arial"/>
        <color rgb="FF1155CC"/>
        <u/>
      </rPr>
      <t xml:space="preserve">
</t>
    </r>
    <r>
      <rPr>
        <rFont val="Arial"/>
        <color theme="1"/>
      </rPr>
      <t>ED-1659</t>
    </r>
  </si>
  <si>
    <t>Verify user can see block level data in all the charts(big num and bar graphs) when a block filter is selected"</t>
  </si>
  <si>
    <r>
      <rPr>
        <rFont val="Arial"/>
        <color theme="1"/>
      </rPr>
      <t xml:space="preserve">1.Login to the portal with AD credentials
2.Click on the profile icon
3.Click on the admin dashboard
4.Open 
</t>
    </r>
    <r>
      <rPr>
        <rFont val="Arial"/>
        <b/>
        <color theme="1"/>
      </rPr>
      <t xml:space="preserve">   Improvement Projects report
   Observation report
   Observation with rubric report
   Improvement consumption report
   Observation consumption report
   </t>
    </r>
    <r>
      <rPr>
        <rFont val="Arial"/>
        <color theme="1"/>
      </rPr>
      <t xml:space="preserve">
5.Select one/more districts
6.Click on block level filter dropdown
7.Select any block
</t>
    </r>
  </si>
  <si>
    <t>Data will appear for a selected block in a particular district graph</t>
  </si>
  <si>
    <t>ED-1659</t>
  </si>
  <si>
    <t>Verify If a user tries to select block level filter without selecting any district an error message will come up on the screen</t>
  </si>
  <si>
    <t xml:space="preserve">1.Login to portal with AD credentials
2.Click on profile icon
3.Click on admin dashboard
4.Open 
   Improvement Projects report
   Observation report
   Observation with rubric report
   Improvement consumption report
   Observation consumption report
5. Do not select any district
6.Click on block filter dropdown
</t>
  </si>
  <si>
    <r>
      <rPr>
        <rFont val="Arial"/>
        <color theme="1"/>
      </rPr>
      <t xml:space="preserve">-Below error message should appear on the screen
</t>
    </r>
    <r>
      <rPr>
        <rFont val="Arial"/>
        <b/>
        <color theme="1"/>
      </rPr>
      <t>"Please select a district first from the district filter"</t>
    </r>
  </si>
  <si>
    <t>RRHE-43</t>
  </si>
  <si>
    <t xml:space="preserve">Verify if user can see district level filter &amp; select the district at global level in the admin dashboard (Graphs/Block-wise status/District-wise status) tab
</t>
  </si>
  <si>
    <r>
      <rPr>
        <rFont val="Arial"/>
        <color theme="1"/>
      </rPr>
      <t xml:space="preserve">1.Login to the portal with AD credentials
2.Click on the profile icon
3.Click on the admin dashboard
4.Open below reports
    </t>
    </r>
    <r>
      <rPr>
        <rFont val="Arial"/>
        <b/>
        <color theme="1"/>
      </rPr>
      <t xml:space="preserve">Improvement Projects report
    Observation report
    Observation with rubric report
    Improvement consumption report
    Observation consumption report
    </t>
    </r>
    <r>
      <rPr>
        <rFont val="Arial"/>
        <color theme="1"/>
      </rPr>
      <t xml:space="preserve">
5.Click on district filter dropdown on each report.
</t>
    </r>
  </si>
  <si>
    <t xml:space="preserve">-User should be able to see the district filter.
-List of districts should show up
-User should be able to select any one of the district / multiple districts.
</t>
  </si>
  <si>
    <t>districtGlobalFilterisMultiSelectableAcrossAllTabsAD_REG</t>
  </si>
  <si>
    <t xml:space="preserve">Verify if user can see block level filter &amp; is able to select block for the selected district &amp; view relevant data in Graphs/Block-wise status tab
</t>
  </si>
  <si>
    <r>
      <rPr>
        <rFont val="Arial"/>
        <color theme="1"/>
      </rPr>
      <t xml:space="preserve">1.Login to the portal with AD credentials
2.Click on the profile icon
3.Click on the admin dashboard
4.Open below reports
   </t>
    </r>
    <r>
      <rPr>
        <rFont val="Arial"/>
        <b/>
        <color theme="1"/>
      </rPr>
      <t xml:space="preserve">Improvement Projects report
   Observation report
   Observation with rubric report
   Improvement consumption report
   Observation consumption report
  </t>
    </r>
    <r>
      <rPr>
        <rFont val="Arial"/>
        <color theme="1"/>
      </rPr>
      <t xml:space="preserve">
5.Select any district
6. Click On Block filter
</t>
    </r>
  </si>
  <si>
    <t>-User should be able to see block level filter in Graphs/Block-wise status tabs.
-List of blocks should show up
-User should be able to select any block from the block level filter dropdown.</t>
  </si>
  <si>
    <t>Verify if user can select one or more districts in the district filter at global level and see the relevant data</t>
  </si>
  <si>
    <r>
      <rPr>
        <rFont val="Arial"/>
        <color theme="1"/>
      </rPr>
      <t xml:space="preserve">1.Login to the portal with AD credentials
2.Click on the profile icon
3.Click on the admin dashboard
4.Open below reports
   </t>
    </r>
    <r>
      <rPr>
        <rFont val="Arial"/>
        <b/>
        <color theme="1"/>
      </rPr>
      <t xml:space="preserve">Improvement Projects report
   Observation report
   Observation with rubric report
   Improvement consumption report
   Observation consumption report
  </t>
    </r>
    <r>
      <rPr>
        <rFont val="Arial"/>
        <color theme="1"/>
      </rPr>
      <t xml:space="preserve">
5.Select multiple districts
</t>
    </r>
  </si>
  <si>
    <t>-Multiple districts should get selected
-Data should be displayed for selected districts</t>
  </si>
  <si>
    <r>
      <rPr>
        <rFont val="Arial"/>
        <color theme="1"/>
      </rPr>
      <t xml:space="preserve">RRHE-43
</t>
    </r>
    <r>
      <rPr>
        <rFont val="Arial"/>
        <color rgb="FF1155CC"/>
        <u/>
      </rPr>
      <t xml:space="preserve">
</t>
    </r>
  </si>
  <si>
    <t>Verify if user can select one/more blocks in the block filter at global level for the selected district and see the relevant data</t>
  </si>
  <si>
    <r>
      <rPr>
        <rFont val="Arial"/>
        <color theme="1"/>
      </rPr>
      <t xml:space="preserve">1.Login to the portal with AD credentials
2.Click on the profile icon
3.Click on the admin dashboard
4.Open below reports
   </t>
    </r>
    <r>
      <rPr>
        <rFont val="Arial"/>
        <b/>
        <color theme="1"/>
      </rPr>
      <t xml:space="preserve">Improvement Projects report
   Observation report
   Observation with rubric report
   Improvement consumption report
   Observation consumption report
  </t>
    </r>
    <r>
      <rPr>
        <rFont val="Arial"/>
        <color theme="1"/>
      </rPr>
      <t xml:space="preserve">
5.Select any district.
6. Select multiple blocks
</t>
    </r>
  </si>
  <si>
    <t>-Multiple blocks should get selected
-Data should be displayed for selected blocks</t>
  </si>
  <si>
    <t xml:space="preserve">RRHE-43
</t>
  </si>
  <si>
    <t>Verify user can see block level data in all the big number chart when a block filter is selected" with "Verify user can see block level data in the big number chart when a block filter is selected</t>
  </si>
  <si>
    <r>
      <rPr>
        <rFont val="Arial"/>
        <color theme="1"/>
      </rPr>
      <t xml:space="preserve">1.Login to the portal with AD credentials
2.Click on the profile icon
3.Click on the admin dashboard
4.Open 
</t>
    </r>
    <r>
      <rPr>
        <rFont val="Arial"/>
        <b/>
        <color theme="1"/>
      </rPr>
      <t xml:space="preserve">   Improvement Projects report
   Observation report
   Observation with rubric report
   Improvement consumption report
   Observation consumption report</t>
    </r>
    <r>
      <rPr>
        <rFont val="Arial"/>
        <color theme="1"/>
      </rPr>
      <t xml:space="preserve">
5.Select one/more districts
6.Click on block level filter dropdown
7.Select any block
</t>
    </r>
  </si>
  <si>
    <t xml:space="preserve">Block level data should show up in all the charts(big number chart and bar graphs) </t>
  </si>
  <si>
    <r>
      <rPr>
        <rFont val="Arial"/>
        <color theme="1"/>
      </rPr>
      <t xml:space="preserve">RRHE-43
</t>
    </r>
    <r>
      <rPr>
        <rFont val="Arial"/>
        <color rgb="FF1155CC"/>
        <u/>
      </rPr>
      <t xml:space="preserve">
</t>
    </r>
  </si>
  <si>
    <t>Verify if a user tries to export the data as Pdf/Img for selected filters should be relevant to the data displayed in the graphs tab for the selected report.</t>
  </si>
  <si>
    <r>
      <rPr>
        <rFont val="Arial"/>
        <color theme="1"/>
      </rPr>
      <t xml:space="preserve">1.Login to portal with AD credentials
2.Click on profile icon
3.Click on admin dashboard
4.Open 
</t>
    </r>
    <r>
      <rPr>
        <rFont val="Arial"/>
        <b/>
        <color theme="1"/>
      </rPr>
      <t xml:space="preserve">   Improvement Projects report
   Observation report
   Observation with rubric report
   Improvement consumption report
   Observation consumption report</t>
    </r>
    <r>
      <rPr>
        <rFont val="Arial"/>
        <color theme="1"/>
      </rPr>
      <t xml:space="preserve">
5.Select the filters (especially district and block level filters)
6.Click on Export as dropdown
7.Export as Pdf/Img</t>
    </r>
  </si>
  <si>
    <t>-User should able to get the relevant data in the exported Pdf/Img according to the filters that selected.</t>
  </si>
  <si>
    <t>RRHE-50/
ED-1130</t>
  </si>
  <si>
    <r>
      <rPr>
        <rFont val="Arial"/>
        <color theme="1"/>
      </rPr>
      <t xml:space="preserve">To verify, User is able to see </t>
    </r>
    <r>
      <rPr>
        <rFont val="Arial"/>
        <b/>
        <color theme="1"/>
      </rPr>
      <t>In progress projects with evidence</t>
    </r>
    <r>
      <rPr>
        <rFont val="Arial"/>
        <color theme="1"/>
      </rPr>
      <t xml:space="preserve"> column for </t>
    </r>
    <r>
      <rPr>
        <rFont val="Arial"/>
        <b/>
        <color theme="1"/>
      </rPr>
      <t>Improvement project report</t>
    </r>
    <r>
      <rPr>
        <rFont val="Arial"/>
        <color theme="1"/>
      </rPr>
      <t xml:space="preserve"> in Admin dashboard
&amp;
To verify, User is able to see Submitted Projects with evidence column for Improvement project report in Admin dashboard</t>
    </r>
  </si>
  <si>
    <t xml:space="preserve">1. Login to portal as Report viewer/Org admin credentials
2. Click on Admin dashboard in the user profile icon
3. Search for Improvement project report from Reports tab
4. Click on parameter
5. Click on Improvement projects status by district
</t>
  </si>
  <si>
    <r>
      <rPr>
        <rFont val="Arial"/>
        <color theme="1"/>
      </rPr>
      <t xml:space="preserve">-User should be able to see the </t>
    </r>
    <r>
      <rPr>
        <rFont val="Arial"/>
        <b/>
        <color theme="1"/>
      </rPr>
      <t>In progress project with evidence</t>
    </r>
    <r>
      <rPr>
        <rFont val="Arial"/>
        <color theme="1"/>
      </rPr>
      <t xml:space="preserve"> in the </t>
    </r>
    <r>
      <rPr>
        <rFont val="Arial"/>
        <b/>
        <color theme="1"/>
      </rPr>
      <t>Improvement project status by district</t>
    </r>
    <r>
      <rPr>
        <rFont val="Arial"/>
        <color theme="1"/>
      </rPr>
      <t xml:space="preserve"> table chart for i</t>
    </r>
    <r>
      <rPr>
        <rFont val="Arial"/>
        <b/>
        <color theme="1"/>
      </rPr>
      <t>mprovement project report</t>
    </r>
    <r>
      <rPr>
        <rFont val="Arial"/>
        <color theme="1"/>
      </rPr>
      <t xml:space="preserve"> in Admin dashboard
&amp;
-User should be able to see the Submitted Projects with evidence in the Improvement project status by district table chart for improvement project report in Admin dashboard</t>
    </r>
  </si>
  <si>
    <t>improvementProjectsStatusByDistrictTabTablesColumnsAD_REG</t>
  </si>
  <si>
    <t>User should have Org admin/Report viewer credentials
User should submit the data according to the new columns added in the table</t>
  </si>
  <si>
    <t>To verify,In-progress and submitted data by the user is getting reflected in the tabular report chart</t>
  </si>
  <si>
    <t>RRHE-51</t>
  </si>
  <si>
    <r>
      <rPr>
        <rFont val="Arial"/>
        <color theme="1"/>
      </rPr>
      <t>To verify user is able to see new tab called '</t>
    </r>
    <r>
      <rPr>
        <rFont val="Arial"/>
        <b/>
        <color theme="1"/>
      </rPr>
      <t>Improvement projects status by block</t>
    </r>
    <r>
      <rPr>
        <rFont val="Arial"/>
        <color theme="1"/>
      </rPr>
      <t>' for improvement project report in Admin dashboard.</t>
    </r>
  </si>
  <si>
    <t xml:space="preserve">1. Login to portal as Report viewer/Org admin credentials
2. Click on Admin dashboard in the user profile icon
3. Search for Improvement project report from Reports tab
4. Click on parameter(If logged in from Org admin)
</t>
  </si>
  <si>
    <r>
      <rPr>
        <rFont val="Arial"/>
        <color theme="1"/>
      </rPr>
      <t xml:space="preserve">User should be able to see new tab called </t>
    </r>
    <r>
      <rPr>
        <rFont val="Arial"/>
        <b/>
        <color theme="1"/>
      </rPr>
      <t xml:space="preserve">Improvement projects status by block </t>
    </r>
    <r>
      <rPr>
        <rFont val="Arial"/>
        <color theme="1"/>
      </rPr>
      <t>next to the Improvement projects status by district</t>
    </r>
    <r>
      <rPr>
        <rFont val="Arial"/>
        <b/>
        <color theme="1"/>
      </rPr>
      <t xml:space="preserve"> </t>
    </r>
    <r>
      <rPr>
        <rFont val="Arial"/>
        <color theme="1"/>
      </rPr>
      <t>for improvement project report in Admin dashboard</t>
    </r>
  </si>
  <si>
    <t>To verify , user is able to view the respective global filters for the Improvement project status by block as mentioned.</t>
  </si>
  <si>
    <t xml:space="preserve">1. Login to portal as Report viewer/Org admin credentials
2. Click on Admin dashboard in the user profile icon
3. Search for Improvement project report from Reports tab
4. Click on parameter(If logged in from Org admin)
5. Select Improvement projects status by block tab
</t>
  </si>
  <si>
    <t xml:space="preserve">User should see the following filters in the Improvement project status by block : 
1.Select Program
2.Select Improvement Project
3.Select District
4.Select Block
5.Select Organisation
</t>
  </si>
  <si>
    <t>improvementProjectsStatusByBlockTabTablesColumnsAD_REG</t>
  </si>
  <si>
    <r>
      <rPr>
        <rFont val="Arial"/>
        <color theme="1"/>
      </rPr>
      <t xml:space="preserve">To verify , when user selects district filter i.e, </t>
    </r>
    <r>
      <rPr>
        <rFont val="Arial"/>
        <b/>
        <color theme="1"/>
      </rPr>
      <t>"Select District"</t>
    </r>
    <r>
      <rPr>
        <rFont val="Arial"/>
        <color theme="1"/>
      </rPr>
      <t xml:space="preserve"> then only block filter </t>
    </r>
    <r>
      <rPr>
        <rFont val="Arial"/>
        <b/>
        <color theme="1"/>
      </rPr>
      <t>"Select Block"</t>
    </r>
    <r>
      <rPr>
        <rFont val="Arial"/>
        <color theme="1"/>
      </rPr>
      <t xml:space="preserve">  gets selected/enabled</t>
    </r>
  </si>
  <si>
    <t>1. Login to portal as Report viewer/Org admin credentials
2. Click on Admin dashboard in the user profile icon
3. Search for Improvement project report from Reports tab
4. Click on parameter(If logged in from Org admin)
5. Select Improvement projects status by block tab
6. Select global filter "Select District"
7. Select global filter "Select block"</t>
  </si>
  <si>
    <t>-User should access "Select Block" filter only when he/she selected district filter i.e, "Select District" from Improvement projects status by block.</t>
  </si>
  <si>
    <t>To verify,district and block filter dropdown is multi selectable</t>
  </si>
  <si>
    <t>1. Login to portal as Report viewer/Org admin credentials
2. Click on Admin dashboard in the user profile icon
3. Search for Improvement project report from Reports tab
4. Click on parameter(If logged in from Org admin)
5. Select Improvement projects status by block tab
6. Select multiple districts in the district dropdown
7. Select multiple blocks in the block dropdown</t>
  </si>
  <si>
    <t>-User should able to select multiple districts and blocks from the district and block dropdown filters</t>
  </si>
  <si>
    <t>To verify,drop down value in the block filter will be based on the district selected.</t>
  </si>
  <si>
    <t>-User should observe blocks which are based on the district selected.</t>
  </si>
  <si>
    <t>Verify the data that represented on the UI is in tabular form only</t>
  </si>
  <si>
    <t>-User should see the data of Improvement project status by block in tabular form</t>
  </si>
  <si>
    <t>Verify user is able to view the respective columns in the tabular report .</t>
  </si>
  <si>
    <r>
      <rPr>
        <rFont val="Arial"/>
        <color theme="1"/>
      </rPr>
      <t>-User should observe the following columns in the tabular report for Improvement project status by block tab :</t>
    </r>
    <r>
      <rPr>
        <rFont val="Arial"/>
        <b/>
        <color theme="1"/>
      </rPr>
      <t xml:space="preserve"> 
Program Name, 
Improvement Project Name, 
District Name, 
Block Name, 
Organisation Name, 
Started, 
In-Progress, 
In progress projects with evidence, 
Submitted, 
Submitted projects with evidence</t>
    </r>
  </si>
  <si>
    <t xml:space="preserve">User should have Org admin/Report viewer credentials
User should submitted the data in the mobile build of projects according to the columns in the improvement project status of block </t>
  </si>
  <si>
    <t>To verify,submitted data by the user is getting reflected in the tabular report chart of improvement project status by block (Improvement project)</t>
  </si>
  <si>
    <t>-User should observe the data is reflecting correctly according to the submission made for projects in the mobile build.</t>
  </si>
  <si>
    <t>To verify,data should gets reflected as per the filters selection</t>
  </si>
  <si>
    <t>-Data should filtered out on selection of filters</t>
  </si>
  <si>
    <t xml:space="preserve">User should have Org admin/Report viewer credentials
</t>
  </si>
  <si>
    <t>To verify, user is able to view the expected data in the downloaded export filtered CSV. (Improvement project)</t>
  </si>
  <si>
    <t xml:space="preserve">1. Login to portal as Report viewer/Org admin credentials
2. Click on Admin dashboard in the user profile icon
3. Search for Improvement project report from Reports tab
4. Click on parameter(If logged in from Org admin)
5. Select Improvement projects status by block tab
6. Click on export filtered CSV 
</t>
  </si>
  <si>
    <r>
      <rPr>
        <rFont val="Arial"/>
        <color theme="1"/>
      </rPr>
      <t>-</t>
    </r>
    <r>
      <rPr>
        <rFont val="Arial"/>
        <b/>
        <color theme="1"/>
      </rPr>
      <t>Exported CSV</t>
    </r>
    <r>
      <rPr>
        <rFont val="Arial"/>
        <color theme="1"/>
      </rPr>
      <t xml:space="preserve"> and tabular report of </t>
    </r>
    <r>
      <rPr>
        <rFont val="Arial"/>
        <b/>
        <color theme="1"/>
      </rPr>
      <t>Improvement project status of block filter</t>
    </r>
    <r>
      <rPr>
        <rFont val="Arial"/>
        <color theme="1"/>
      </rPr>
      <t xml:space="preserve"> should be same.</t>
    </r>
  </si>
  <si>
    <t>RRHE-53</t>
  </si>
  <si>
    <t>-User should have Org admin/Report viewer credentials
-User has submitted Observation without rubric obs</t>
  </si>
  <si>
    <r>
      <rPr>
        <rFont val="Arial"/>
        <color theme="1"/>
      </rPr>
      <t xml:space="preserve">To verify, User is able to see </t>
    </r>
    <r>
      <rPr>
        <rFont val="Arial"/>
        <b/>
        <color theme="1"/>
      </rPr>
      <t xml:space="preserve">Block-wise observation status and entities observed </t>
    </r>
    <r>
      <rPr>
        <rFont val="Arial"/>
        <color theme="1"/>
      </rPr>
      <t>for Observation Report in Admin dashboard</t>
    </r>
  </si>
  <si>
    <t xml:space="preserve">1. Login to . portal as Report viewer/Org admin credentials
2. Click on Admin dashboard in the user profile icon
3. Search for Observation Report from Reports tab
4. Click on parameter(If logged in from Org admin)
</t>
  </si>
  <si>
    <r>
      <rPr>
        <rFont val="Arial"/>
        <color theme="1"/>
      </rPr>
      <t xml:space="preserve">User should able to see </t>
    </r>
    <r>
      <rPr>
        <rFont val="Arial"/>
        <b/>
        <color theme="1"/>
      </rPr>
      <t xml:space="preserve">Block-wise observation status and entities observed </t>
    </r>
    <r>
      <rPr>
        <rFont val="Arial"/>
        <color theme="1"/>
      </rPr>
      <t>next to the District wise observation status and entities observed for Observation Report in Admin dashboard</t>
    </r>
  </si>
  <si>
    <t>User should have Org admin/Report viewer credentials
-User has submitted Observation without rubric obs</t>
  </si>
  <si>
    <t>To verify , user is able to view the respective global filters for the Block-wise observation status and entities observed by block as mentioned.</t>
  </si>
  <si>
    <t xml:space="preserve">1. Login to . portal as Report viewer/Org admin credentials
2. Click on Admin dashboard in the user profile icon
3. Search for Observation Report from Reports tab
4. Click on parameter(If logged in from Org admin)
5. Select Block-wise observation status and entities observed tab
</t>
  </si>
  <si>
    <t>User should see the following filters in the Block wise observation status and entities observed : 
1.Select Program
2.Select Observation
3.Select District
4.Select Block
5.Select Organisation
and User should able to access those filters and data should filtered out on selection of filters</t>
  </si>
  <si>
    <t>blockWiseObservationStatusAndEntitiesObservedTabTablesColumnsAD_REG</t>
  </si>
  <si>
    <r>
      <rPr>
        <rFont val="Arial"/>
        <color theme="1"/>
      </rPr>
      <t xml:space="preserve">To verify , when user selects district filter i.e, </t>
    </r>
    <r>
      <rPr>
        <rFont val="Arial"/>
        <b/>
        <color theme="1"/>
      </rPr>
      <t>"Select District"</t>
    </r>
    <r>
      <rPr>
        <rFont val="Arial"/>
        <color theme="1"/>
      </rPr>
      <t xml:space="preserve"> then only block filter </t>
    </r>
    <r>
      <rPr>
        <rFont val="Arial"/>
        <b/>
        <color theme="1"/>
      </rPr>
      <t>"Select Block"</t>
    </r>
    <r>
      <rPr>
        <rFont val="Arial"/>
        <color theme="1"/>
      </rPr>
      <t xml:space="preserve"> gets selected/enabled</t>
    </r>
  </si>
  <si>
    <t>1. Login to . portal as Report viewer/Org admin credentials
2. Click on Admin dashboard in the user profile icon
3. Search for Observation Report from Reports tab
4. Click on parameter(If logged in from Org admin)
5. Select Block-wise observation status and entities observed
6. Select global filter "Select District"
7. Select global filter "Select Block"</t>
  </si>
  <si>
    <t>-User should access "Select Block" filter only when he/she selected district filter i.e, "Select District" from Observation Report</t>
  </si>
  <si>
    <t>Verify the data that represented on the UI is in tabular form</t>
  </si>
  <si>
    <t xml:space="preserve">1. Login to . portal as Report viewer/Org admin credentials
2. Click on Admin dashboard in the user profile icon
3. Search for Observation Report from Reports tab
4. Click on parameter(If logged in from Org admin)
5. Select Block-wise observation status and entities observed
</t>
  </si>
  <si>
    <t>-User should see the data of Block-wise observation status and entities should be in tabular form only.</t>
  </si>
  <si>
    <t>To Verify, user is able to view the respective columns in the tabular report .</t>
  </si>
  <si>
    <t xml:space="preserve">1. Login to . portal as Report viewer/Org admin credentials
2. Click on Admin dashboard in the user profile icon
3. Search for Observation report from Reports tab
4. Click on parameter(If logged in from Org admin)
5. Select Block-wise observation status and entities observed
</t>
  </si>
  <si>
    <r>
      <rPr>
        <rFont val="Arial"/>
        <color theme="1"/>
      </rPr>
      <t>-User should observe the following columns in the tabular report for  Block-wise observation status and entities observed :</t>
    </r>
    <r>
      <rPr>
        <rFont val="Arial"/>
        <b/>
        <color theme="1"/>
      </rPr>
      <t xml:space="preserve"> 
Program Name, 
Observation Name, 
Organisation Name
District, 
Block, 
No. of users(Started), 
No. of users (Submitted), 
Total Submissions 
Entities Observed</t>
    </r>
  </si>
  <si>
    <t>User should have Org admin/Report viewer credentials
User should submitted the data in the mobile build of observations according to the columns in the Block-wise observation status and entities observed
-User has submitted Observation without rubric obs</t>
  </si>
  <si>
    <t>To verify,submitted data by the user is getting reflected in the tabular report chart of improvement project status by block (Observation report)</t>
  </si>
  <si>
    <t xml:space="preserve">1. Login to . portal as Report viewer/Org admin credentials
2. Click on Admin dashboard in the user profile icon
3. Search for Observation report from Reports tab
4. Click on parameter(If logged in from Org admin)
5. Select  Block-wise observation status and entities observed
</t>
  </si>
  <si>
    <t>-User should observe the data is reflecting correctly according to the submission made for observations in the mobile build.</t>
  </si>
  <si>
    <t>User should have Org admin/Report viewer credentials
-User has submitted Observation without rubric obs</t>
  </si>
  <si>
    <t>To verify, user is able to view the expected data in the downloaded export filtered CSV. (observation report)</t>
  </si>
  <si>
    <t xml:space="preserve">1. Login to . portal as Report viewer/Org admin credentials
2. Click on Admin dashboard in the user profile icon
3. Search for Observation report from Reports tab
4. Click on parameter(If logged in from Org admin)
5. Select Block-wise observation status and entities observed
6. Click on export filtered CSV 
</t>
  </si>
  <si>
    <r>
      <rPr>
        <rFont val="Arial"/>
        <color theme="1"/>
      </rPr>
      <t>-</t>
    </r>
    <r>
      <rPr>
        <rFont val="Arial"/>
        <b/>
        <color theme="1"/>
      </rPr>
      <t>Exported CSV</t>
    </r>
    <r>
      <rPr>
        <rFont val="Arial"/>
        <color theme="1"/>
      </rPr>
      <t xml:space="preserve"> and tabular report of </t>
    </r>
    <r>
      <rPr>
        <rFont val="Arial"/>
        <b/>
        <color theme="1"/>
      </rPr>
      <t>Block-wise observation status and entities observed</t>
    </r>
    <r>
      <rPr>
        <rFont val="Arial"/>
        <color theme="1"/>
      </rPr>
      <t xml:space="preserve"> should be same.</t>
    </r>
  </si>
  <si>
    <t>ED-1383</t>
  </si>
  <si>
    <t>-User should able to see updated numbers of "No. of surveys in started status currently"
-User should able to see updated numbers of "No. of surveys submitted till date"</t>
  </si>
  <si>
    <t>To verify survey consumption report can be downloaded via pdf and image</t>
  </si>
  <si>
    <t>1.Login to portal with Admin credentials
2.Click on Admin Dashboard
3.Search for Survey consumption report
4.Select the Survey consumption report
5.Select the filter
6.click export as
7.Observe</t>
  </si>
  <si>
    <t>-User should able to download the Survey consumption report</t>
  </si>
  <si>
    <t>Sl.No</t>
  </si>
  <si>
    <t>Reports Name</t>
  </si>
  <si>
    <t>Required for Sunbird
Yes/No</t>
  </si>
  <si>
    <t>Report- ED/ ML</t>
  </si>
  <si>
    <t>Status in Sunbird</t>
  </si>
  <si>
    <t>Vidya Amrit Mahotsav</t>
  </si>
  <si>
    <t>Improvement Project Report Test (Ka)</t>
  </si>
  <si>
    <t>No data</t>
  </si>
  <si>
    <t>Improvement Projects Report - Main (ka)</t>
  </si>
  <si>
    <t>Improvement Project Report  (ka)</t>
  </si>
  <si>
    <t>Test Report To Remove Test Programs</t>
  </si>
  <si>
    <t>Unique User Improvement Project Report Main</t>
  </si>
  <si>
    <t>Unique User Improvement Project Report</t>
  </si>
  <si>
    <t>Unique User Survey Report</t>
  </si>
  <si>
    <t>Unique User Observation Report</t>
  </si>
  <si>
    <t>Survey Consumption Report</t>
  </si>
  <si>
    <t>Improvement Projects Report Rollup</t>
  </si>
  <si>
    <t>Improvements Report Rollup</t>
  </si>
  <si>
    <t>New Observation With Rubric Report New Sl</t>
  </si>
  <si>
    <t>New Observation Report New Sl</t>
  </si>
  <si>
    <t>Improvement Projects Report Sl</t>
  </si>
  <si>
    <t>Test New Report 14Th July</t>
  </si>
  <si>
    <t>Test Improve Report</t>
  </si>
  <si>
    <t>Imp Check</t>
  </si>
  <si>
    <t>Test Check Table</t>
  </si>
  <si>
    <t>New Observation Table Report New Pabitra</t>
  </si>
  <si>
    <t>Improvement Projects Report Dataa Sample</t>
  </si>
  <si>
    <t>Improvement Projects Report Sample Dataa</t>
  </si>
  <si>
    <t>Dataa Observation Report New</t>
  </si>
  <si>
    <t>Jun 20 Test Public</t>
  </si>
  <si>
    <t>Jun 15 Test</t>
  </si>
  <si>
    <t>Improvement Consumption Report</t>
  </si>
  <si>
    <t>New Observation With Rubric Report New Pabitra</t>
  </si>
  <si>
    <t>Data Observation Report New</t>
  </si>
  <si>
    <t>Observation Consumption Report</t>
  </si>
  <si>
    <t>Improvement Projects Report Sample Data</t>
  </si>
  <si>
    <t>Grp New Guided Reading Program Pabitra</t>
  </si>
  <si>
    <t>Improvement Projects Report Data</t>
  </si>
  <si>
    <t>Guided Reading Program Data</t>
  </si>
  <si>
    <t>Test Key For Sl-obs Data</t>
  </si>
  <si>
    <t>Observation With Rubric Report Sample Four</t>
  </si>
  <si>
    <t>Observation With Rubric Report Sample3</t>
  </si>
  <si>
    <t>Observation With Rubric Report Sample2</t>
  </si>
  <si>
    <t>Observation With Rubric Report Sample1</t>
  </si>
  <si>
    <t>Observation With Rubric Report Sample</t>
  </si>
  <si>
    <t>Observation With Rubric Report Random</t>
  </si>
  <si>
    <t>Observation With Rubric Report AjayP</t>
  </si>
  <si>
    <t>New New Observation Report</t>
  </si>
  <si>
    <t>Grp New Guided Reading Program</t>
  </si>
  <si>
    <t>Guided Reading Program_ajay</t>
  </si>
  <si>
    <t>Improvement Projects Report Pabitra</t>
  </si>
  <si>
    <t>Important Grp Guided Reading Program New Datasource</t>
  </si>
  <si>
    <t>New Observation Report New</t>
  </si>
  <si>
    <t>Observation With Rubric Report Piyush</t>
  </si>
  <si>
    <t>Improvement Projects Report Test</t>
  </si>
  <si>
    <t>Guided Reading Program New</t>
  </si>
  <si>
    <t>New Observation Report Two</t>
  </si>
  <si>
    <t>Observation Reports New Test 2</t>
  </si>
  <si>
    <t>New Guided Reading Program</t>
  </si>
  <si>
    <t>Improvement Projects Report-distinctcount</t>
  </si>
  <si>
    <t>New Observation With Rubric Report New</t>
  </si>
  <si>
    <t>New Observation Report</t>
  </si>
  <si>
    <t>Test Report</t>
  </si>
  <si>
    <t>Observation Distinct Count</t>
  </si>
  <si>
    <t>Solution Wise Observation Report</t>
  </si>
  <si>
    <t>Solution Wise Report</t>
  </si>
  <si>
    <t>Test Improvement Projects Report By Api</t>
  </si>
  <si>
    <t>Improvement Projects Report</t>
  </si>
  <si>
    <t>Guided Reading Program</t>
  </si>
  <si>
    <t>Observation Reports New</t>
  </si>
  <si>
    <t>Observation With Rubric Report</t>
  </si>
  <si>
    <t>Course Adoption Report V2</t>
  </si>
  <si>
    <t>Ed</t>
  </si>
  <si>
    <t>Live Etb Qr Code-content Linkage Status</t>
  </si>
  <si>
    <t>Etb Creation Status Report</t>
  </si>
  <si>
    <t>SUNBIRD</t>
  </si>
  <si>
    <t>BUILDING BLOCK</t>
  </si>
  <si>
    <t>STATUS WITH NEW FRAMEWORK</t>
  </si>
  <si>
    <t>SEVERITY</t>
  </si>
  <si>
    <t>Delete Functionality</t>
  </si>
  <si>
    <t xml:space="preserve">Sunbird </t>
  </si>
  <si>
    <t>Verify display of 'Delete Account' option on the portal for all registered users</t>
  </si>
  <si>
    <t>User should have registered in the sunbird</t>
  </si>
  <si>
    <t>1. Open the sunbird portal
2. Login with valid credentials
3. Click on Profile icon
4. Verify that 'Delete Account' is displayed</t>
  </si>
  <si>
    <t>The "Delete Account" option should be displayed on the portal for all registered users. This option will allow them to initiate the account deletion process themselves.</t>
  </si>
  <si>
    <t>Verify that the 'Delete Account' button is disabled by default and is enabled once all the checkboxes on the Terms and Conditions page have been selected</t>
  </si>
  <si>
    <t>1. User should have registered in the sunbird
2.For all registered users 'Delete Account' should be disabled before all checkboxes are checked on the Terms and Conditions page</t>
  </si>
  <si>
    <t>1. Open the sunbird portal
2. Login with valid credentials
3. Click on Profile icon
4. Navigate to Profile section
5. Click/ Select the 'Delete Account' option on the Profile
6. Check terms and Condistions pop up should appear (By default Delete button will be disabled)</t>
  </si>
  <si>
    <t>All Users should receives 'terms &amp; conditions' pop up and user should have to select all the checkboxes to proceed for deleting the account. In this, the user should be informed on what data will be retained after deletion</t>
  </si>
  <si>
    <t xml:space="preserve">Verify Custodian users should receive an OTP, upon selecting the 'Delete Account' button on the Terms and Conditions page,  </t>
  </si>
  <si>
    <t xml:space="preserve">1. Open the sunbird portal
2. Login with custodian user credentials
3. Click on Profile icon
4. Navigate to Profile section
5. Click/ Select the 'Delete Account' option on the profile
6. Select all the checkboxes on the terms &amp; conditions pop up
7. Select the 'Delete Account' button on Terms and conditions page </t>
  </si>
  <si>
    <t>On clicking the Delete Account button, the custodian user should get the OTP verification pop up and User should receives ' OTP' via SMS or email</t>
  </si>
  <si>
    <t xml:space="preserve">Verify SSO users should receive an OTP, upon selecting the 'Delete Account' button on the Terms and Conditions page,  </t>
  </si>
  <si>
    <t xml:space="preserve">1. Open the sunbird portal
2. Login with SSO user credentials
3. Click on Profile icon
4. Navigate to Profile section
5. Click/ Select the 'Delete Account' option on the profile
6. Select all the checkboxes on the terms &amp; conditions pop up
7. Select the 'Delete Account' button on Terms and conditions page </t>
  </si>
  <si>
    <t>On clicking the Delete Account button, the SSO user should get the OTP verification pop up and User should receives ' OTP' via SMS or email</t>
  </si>
  <si>
    <t>Verify 'Cancel' button on Terms and conditions page</t>
  </si>
  <si>
    <t>1. User should have registered in the sunbird
2. Applicable for custodian/sso users</t>
  </si>
  <si>
    <t xml:space="preserve">1. Open the sunbird portal
2. Login with Custodian/SSO user credentials
3. Click on Profile icon
4. Navigated to Profile section
5. Click/ Select the 'Delete Account' option
6. Select the 'Cancel' button on Terms and conditions page </t>
  </si>
  <si>
    <t>The "Delete Account" process should get canceled and user redirect to the profile section.</t>
  </si>
  <si>
    <t>Verify that the Custodian user account gets deleted after entering the correct 'OTP' and clicking 'delete account'</t>
  </si>
  <si>
    <t>1. User should have registered in the sunbird
2. User should have recieved an OTP via SMS or email</t>
  </si>
  <si>
    <t>1. Open the sunbird portal
2. Login with Custodian/SSO user credentials
3. Click on Profile icon
4. Click/ Select the 'Delete Account' option on the profile
5. Select all the checkboxes on the terms &amp; conditions pop up
6. Select the 'Delete Account' button on Terms and conditions page
7. Enter the correct OTP on the otp verification pop up
8. Click on the Delete account button</t>
  </si>
  <si>
    <t>1. The user account should get deleted and the user should be informed on what data will be retained after deletion
2.  After successful validation, the user should automatically logged out of the platform and and treated as guest user and the same credentials can be used to register again as a new user (after 24 hours).
3. Only active user accounts can be deleted. Incase of inactive/blocked users the Org Admin will have to change the account status to active, to be able to delete the account.</t>
  </si>
  <si>
    <t>Verify that the SSO user account gets deleted after entering the correct 'OTP' and clicking 'delete account'</t>
  </si>
  <si>
    <t>1. The SSO user account gets deleted
2. Incase of SSO user if the account is deleted, during the next sign-in, a new account will be created which will not have any historic information.</t>
  </si>
  <si>
    <t>Verify that the Custodian/SSO user get validation message after entering the incorrect 'OTP' and clicking 'delete account'</t>
  </si>
  <si>
    <t>1. Open the sunbird portal
2. Login with Custodian/SSO user credentials
3. Click on Profile icon
4. Click/ Select the 'Delete Account' option on the profile
5. Select all the checkboxes on the terms &amp; conditions pop up
6. Select the 'Delete Account' button on Terms and conditions page
7. Enter the incorrect OTP on the otp verification pop up
8. Click on the Delete account button</t>
  </si>
  <si>
    <t>The user should get the validation message "Invalid OTP, one more attempt is remaining" and get the another chance to enter the OTP</t>
  </si>
  <si>
    <t>Verify 'Cancel' button on the otp verification pop up</t>
  </si>
  <si>
    <t>1. Open the sunbird portal
2. Login with Custodian/SSO user credentials
3. Click on Profile icon
4. Click/ Select the 'Delete Account' option on the profile
5. Select all the checkboxes on the terms &amp; conditions pop up
6. Select the 'Delete Account' button on Terms and conditions page
7. Select the 'Cancel' button on otp verification pop up</t>
  </si>
  <si>
    <t>Verify Data Retention post deleting the custodian/sso user account</t>
  </si>
  <si>
    <t>Logged in with credential who is the part of the same discussion and group</t>
  </si>
  <si>
    <t>1. Open the sunbird portal
2. Login with any active user credentials
3. Check Data Retention post deleting the account</t>
  </si>
  <si>
    <t xml:space="preserve">1. If a user who deletes his account has created a thread in the discussion forum, posted comments etc,. after deletion, the name will be displayed as Deleted User
2. If a group admin/owner deletes his account, no action is required if there is another group admin.If not, another user (random) can be assigned as the default group owner
3.Anonymous usage and consumption data will be retained in an anonymous form , linked via UUID.
4.For certificate verification, only the user's name will be stored.
5.User entry from the reports will be retained. 
6.Usage reports' location data declared by the user will be retained.
</t>
  </si>
  <si>
    <t>https://project-sunbird.atlassian.net/browse/LR-733</t>
  </si>
  <si>
    <t>Verify Data Removal post deleting the custodian/sso user account</t>
  </si>
  <si>
    <t>Post deletion of account, try to login with same credential</t>
  </si>
  <si>
    <t>1. Open the sunbird portal
2. Login with same credentials(Deleted account)
3. Check Data Removal post deleting the account</t>
  </si>
  <si>
    <t xml:space="preserve">Upon successful account deletion, the following data should be removed from the platform:
1.User credentials used for signing in.
2.Personally Identifiable Information (PII) data should be removed, like phone numbers and email addresses.
</t>
  </si>
  <si>
    <t>Verify Account deletion flow of '(Creator /Reviewer/ Mentor / Program Designer / Program Manager / Report Viewer)' roles</t>
  </si>
  <si>
    <t>User should have registered in the sunbird as a 'Creator/ Reviewer/ Mentor / Program Designer / Program Manager / Report Viewer role'</t>
  </si>
  <si>
    <t>1. Open the sunbird portal
2. Login with Creator /Reviewer/ Mentor / Program Designer / Program Manager / Report Viewer role credentials
3. Click on Profile icon
4.Click/ Select the 'Delete Account' option
5. Verify user sees a pop-up on the restriction on account deletion.</t>
  </si>
  <si>
    <t>1. As a result of your unique permissions, the ability to delete your account is currently restricted. If you wish to proceed with the account deletion process, we kindly request that you contact your Organization Administrator to request disassociation from any special user roles and the transfer of ownership of any resources owned by you.
2. The user will be reaching out to the Org admin for the same.
3. The org admin will perform the necessary activities (disassociation from special roles, transfer of ownership) and inform the user.</t>
  </si>
  <si>
    <t>Verify account deletion flow of 'Org admin/ Report Admin role'</t>
  </si>
  <si>
    <t>User should have registered in the sunbird as a 'Org admin/ Report Admin role'</t>
  </si>
  <si>
    <t>1. Open the sunbird portal
2. Login with Creator/Program designer credentials
3. Click on Profile icon
4.Click/ Select the 'Delete Account' option
5. Verify user sees a pop-up on the restriction on account deletion.</t>
  </si>
  <si>
    <t>As the sole Organization / Report admin within the organization, you will not have the ability to delete your account. Kindly get in touch with our support team for further assistance.</t>
  </si>
  <si>
    <t xml:space="preserve">Verify 'Org Admin' able to Assign/ Transfer ownership of assets to a selected user </t>
  </si>
  <si>
    <t>User should have registered in the sunbird as a 'Admin role'</t>
  </si>
  <si>
    <t xml:space="preserve">1. Open the sunbird portal.
2. Login with Admin credentials
3. Click on kebab menu
4. Select the user ID who created assets in the platform and own them
5. Select another user ID who has the required permission of user role, to whom the resources ownership going to be re-assigned
6. Selects 'Assign / transfer ownership' option
</t>
  </si>
  <si>
    <t>The admin should be able to transfer ownership of all the assets owned by first user id to the second user id</t>
  </si>
  <si>
    <t>The 'Transfer ownership' feature will be implement in next relaease.</t>
  </si>
  <si>
    <t>Verify that the 'Org Admin' has the ability to remove content creator role from a user</t>
  </si>
  <si>
    <t xml:space="preserve">1. Open the sunbird portal
2. Login with Admin credentials
3. Click on Profile icon
4. Click on manage option
5. Click on 'Add User Role'
6. Enter User sunbird ID and search 
7. Click on 'Delete' for the content creator role
8. Click on the 'Yes' button on the Delete Pop up </t>
  </si>
  <si>
    <t>1.The Admin should be able to remove content creator role from a users
2. Post login with the same credential, the user should not be able to see the My reports, Admin dashboard, Program dashboard, Merge account and workspace options</t>
  </si>
  <si>
    <t>Verify that the 'Org Admin' has the ability to remove content reviewer role from a user</t>
  </si>
  <si>
    <t>1.The Admin should be able to remove content Reviewer role from a users
2. Post login with the same credential, the user should not be able to see the My reports, Admin dashboard, Merge account and workspace options</t>
  </si>
  <si>
    <t>Verify that the 'Org Admin' has the ability to remove Report viewer role from a user</t>
  </si>
  <si>
    <t>1.The Admin should be able to remove report viewer role from a users
2. Post login with the same credential, the user should not be able to see the My reports, Admin dashboard options</t>
  </si>
  <si>
    <t>Verify that the 'Org Admin' has the ability to remove Course mentor role from a user</t>
  </si>
  <si>
    <t xml:space="preserve">1. Open the sunbird portal
2. Login with Admin credentials
3. Click on Profile icon
4. Click on manage option
5. Click on 'Add User Role'
6. Enter User sunbird ID and search 
7. Click on 'Delete' for the course mentor role
8. Click on the 'Yes' button on the Delete Pop up </t>
  </si>
  <si>
    <t>1.The Admin should be able to remove course mentor role from a users
2. Post login with the same credential, the user should not be able to see the My reports, Admin dashboard options</t>
  </si>
  <si>
    <t>Verify that the 'Org Admin' has the ability to remove Program designer role from a user</t>
  </si>
  <si>
    <t>1.The Admin should be able to remove program designer role from a users
2. Post login with the same credential, the user should not be able to see the My reports, Program dashboard and Merge account options</t>
  </si>
  <si>
    <t>Verify that the 'Org Admin' has the ability to remove Program manager role from a user</t>
  </si>
  <si>
    <t>1.The Admin should be able to remove program manager role from a users
2. Post login with the same credential, the user should not be able to see the My reports, Program dashboard options</t>
  </si>
  <si>
    <t>Verify cancel button when removing user roles from a user</t>
  </si>
  <si>
    <t xml:space="preserve">1. Open the sunbird portal
2. Login with Admin credentials
3. Click on Profile icon
4. Click on manage option
5. Click on 'Add User Role'
6. Enter User sunbird ID in the search box
7. Click on 'Delete' for the selected roles
8. Click on the 'Cancel' button on the Delete Pop up </t>
  </si>
  <si>
    <t>The process should get canceled</t>
  </si>
  <si>
    <t>Verify display of 'Delete Account' option on the app for all registered users</t>
  </si>
  <si>
    <t>1. Open the sunbird app
2. Login with valid credentials
3. Tap on Profile icon
4. Scroll down in profile section
5. Verify that 'Delete your Account' is displayed</t>
  </si>
  <si>
    <t>The "Delete your Account" option should be displayed on the app for all registered users. This option will allow them to initiate the account deletion process themselves.</t>
  </si>
  <si>
    <t>https://project-sunbird.atlassian.net/browse/ED-4256</t>
  </si>
  <si>
    <t>1. Open the sunbird app
2. Login with valid credentials
3. Tap on Profile icon
4. Scroll down in profile section
5. Tap on the 'Delete Account' option
6. Check terms and Condistions pop up should appear (By default Delete button will be disabled)</t>
  </si>
  <si>
    <t xml:space="preserve">1. Open the sunbird app
2. Login with valid credentials
3. Tap on Profile icon
4. Scroll down in profile section
5. Tap on the 'Delete Account' option 
6. Select all the checkboxes on the terms &amp; conditions pop up
7. Select the 'Delete Account' button on Terms and conditions page </t>
  </si>
  <si>
    <t>On tapping the Delete Account button, the user redirected to login screen and user needs to enter the credentials once again and then custodian user should get the OTP verification pop up and User should receives ' OTP' via SMS or email</t>
  </si>
  <si>
    <t>On tapping the Delete Account button, the user redirected to login screen and user needs to enter the credentials once again and then SSO user should get the OTP verification pop up and User should receives ' OTP' via SMS or email</t>
  </si>
  <si>
    <t>The SSO delete functionalty for Sunbird app will be implement in next release</t>
  </si>
  <si>
    <t xml:space="preserve">1. Open the sunbird app
2. Login with Custodian/SSO user credentials
3. Tap on Profile icon
4. Scroll down in profile section
5. Tap on the 'Delete Account' option 
6. Select the 'Cancel' button on Terms and conditions page </t>
  </si>
  <si>
    <t>1. Open the sunbird app
2. Login with Custodian/SSO user credentials
3. Tap on Profile icon
4. Scroll down in profile section
5. Tap on the 'Delete Account' option 
6. Select all the checkboxes on the terms &amp; conditions pop up
7. Select the 'Delete Account' button on Terms and conditions page
8. Enter the correct OTP on the otp verification pop up
9. Click on the Delete account button</t>
  </si>
  <si>
    <t>21/06/2024</t>
  </si>
  <si>
    <t>1. Open the sunbird app
2. Login with Custodian/SSO user credentials
3. Tap on Profile icon
4. Scroll down in profile section
5. Tap on the 'Delete Account' option 
6. Select all the checkboxes on the terms &amp; conditions pop up
7. Select the 'Delete Account' button on Terms and conditions page
8. Enter the incorrect OTP on the otp verification pop up
9. Click on the Delete account button</t>
  </si>
  <si>
    <t>1. Open the sunbird app
2. Login with Custodian/SSO user credentials
3. Tap on Profile icon
4. Scroll down in profile section
5. Tap on the 'Delete Account' option 
6. Select all the checkboxes on the terms &amp; conditions pop up
7. Select the 'Delete Account' button on Terms and conditions page
8. Select the 'Cancel' button on otp verification pop up</t>
  </si>
  <si>
    <t>1. Open the sunbird app
2. Login with any active user credentials
3. Check Data Retention post deleting the account</t>
  </si>
  <si>
    <t>1. Open the sunbird app
2. Login with same credentials(Deleted account)
3. Check Data Removal post deleting the account</t>
  </si>
  <si>
    <t>1. Open the sunbird app
2. Login with Creator /Reviewer/ Mentor / Program Designer / Program Manager / Report Viewer role credentials
3. Tap on Profile icon
4. Scroll down in profile section
5. Tap on the 'Delete Account' option 
6. Verify user sees a pop-up on the restriction on account deletion.</t>
  </si>
  <si>
    <t>1. Open the sunbird app
2. Login with Creator/Program designer credentials
3. Tap on Profile icon
4. Scroll down in profile section
5. Tap on the 'Delete Account' option 
6. Verify user sees a pop-up on the restriction on account deletion.</t>
  </si>
  <si>
    <t xml:space="preserve">1. Open the sunbird app
2. Login with Admin credentials
3. Tap on Profile icon
4. Scroll down in profile section
5. Select the user ID who created assets in the platform and own them
6. Select another user ID who has the required permission of user role, to whom the resources ownership going to be re-assigned
7. Tap on 'Assign / transfer ownership' option
</t>
  </si>
  <si>
    <t>31/01/2024</t>
  </si>
  <si>
    <t>This feature will be implement in next release</t>
  </si>
  <si>
    <t xml:space="preserve">Verify login with same credentials into multiple devices </t>
  </si>
  <si>
    <t xml:space="preserve">User should have registered in the sunbird </t>
  </si>
  <si>
    <t xml:space="preserve">1. Open the sunbird portal
2. Login with custodian credentials
3. Now, open the Sunbird app
4. Login with same custodian credentials
Scenario 1:
1. Delete the account from the Portal 
2. Try to consume the content from Sunbird app
Scenario 2:
1. Delete the account from the Sunbird app
2. Try to consume the content from portal
</t>
  </si>
  <si>
    <t>Scenario 1:
1. The user should not be able to consume the content and after refreshing the page, user should be logged out.
Scenario 2:
1. The user should not be able to consume the content and after killing and relaunching the app, user should be logged out from the app</t>
  </si>
  <si>
    <t>https://project-sunbird.atlassian.net/browse/ED-3445</t>
  </si>
  <si>
    <t>Sunbird lern</t>
  </si>
  <si>
    <t>Verify that Custodian user can be deleted via API</t>
  </si>
  <si>
    <t>&gt; User should have Delete API collection
&gt; Auth token should be generated of same user and to be used in API header</t>
  </si>
  <si>
    <t>1. Open the postman
2. Open delete API collection
3. Enter the userid in request body &gt; Send
4. Observe 200 k response is shown in response</t>
  </si>
  <si>
    <t>1. The 200k response should appear with a success message and the custodian user should be deleted
2. Upon deletion of the account, users should not be able to log in using the same credentials</t>
  </si>
  <si>
    <t>Verify that SSO user can be deleted via API</t>
  </si>
  <si>
    <t>1. Open the postman
2. Open delete API collection
3. Enter the userid in request body&gt; Send
4. Observe 200 k response is shown in response</t>
  </si>
  <si>
    <t>1. The 200k response should appear with a success message and the sso user should be deleted
2. Upon deletion of the account, users should not be able to log in using the same credentials</t>
  </si>
  <si>
    <t>Verify that the Content creator users cannot be deleted via API</t>
  </si>
  <si>
    <t>1. Open the postman
2. Open delete API collection
3. Enter the userid in request body &gt; Send
4. Observe 400 bad request response is shown in response</t>
  </si>
  <si>
    <t>1. The 400 bad request response should appear with a err message "User is restricted from deleting account based on roles!"
2. The content creator users should not be deleted</t>
  </si>
  <si>
    <t>Verify that the Content Reviewer users cannot be deleted via API</t>
  </si>
  <si>
    <t>1. The 400 bad request response should appear with a err message "User is restricted from deleting account based on roles!"
2. The content reviewer users should not be deleted</t>
  </si>
  <si>
    <t>Verify that the Report Viewer users cannot be deleted via API</t>
  </si>
  <si>
    <t>1. The 400 bad request response should appear with a err message "User is restricted from deleting account based on roles!"
2. The Report viewer users should not be deleted</t>
  </si>
  <si>
    <t>Verify that the Course Mentor users cannot be deleted via API</t>
  </si>
  <si>
    <t>1. The 400 bad request response should appear with a err message "User is restricted from deleting account based on roles!"
2. The Course mentor users should not be deleted</t>
  </si>
  <si>
    <t>Verify that the Program Designer users cannot be deleted via API</t>
  </si>
  <si>
    <t>1. The 400 bad request response should appear with a err message "User is restricted from deleting account based on roles!"
2. The Program Designer users should not be deleted</t>
  </si>
  <si>
    <t>Verify that the Program Manager users cannot be deleted via API</t>
  </si>
  <si>
    <t>1. The 400 bad request response should appear with a err message "User is restricted from deleting account based on roles!"
2. The Program manager users should not be deleted</t>
  </si>
  <si>
    <t>Verify that the Report admin users cannot be deleted via API</t>
  </si>
  <si>
    <t>1. The 400 bad request response should appear with a err message "User is restricted from deleting account based on roles!"
2. The Report admin users should not be deleted</t>
  </si>
  <si>
    <t>Verify that the Org admin users cannot be deleted via API</t>
  </si>
  <si>
    <t>1. The 400 bad request response should appear with a err message "User is restricted from deleting account based on roles!"
2. The Org admin users should not be deleted</t>
  </si>
  <si>
    <t>Inquiry</t>
  </si>
  <si>
    <t>Verify user is able to set time limit for max only in the editor</t>
  </si>
  <si>
    <t>Login to portal
Login with contentcreator credential
Click on profile Icon
Click on workspace
Click on questionset
Verify user is able to set time limit for max only in the editor</t>
  </si>
  <si>
    <t>user is able to set time limit for max only in the editor</t>
  </si>
  <si>
    <t xml:space="preserve">Verify User is able to see the timelimit format as per below in network tab
timeLimits:
{
  "description": "Time limits for the complete set and/or for each question in the question set.",
   questionset: {
           min: number,
           max: number
   },
</t>
  </si>
  <si>
    <t>Login to portal
Login with contentcreator credential
Click on profile Icon
Click on workspace
Click on questionset
Open the network tab
Observe the time limit format</t>
  </si>
  <si>
    <t>User is able to see the timelimit format as per below in network tab
timeLimits:
{
  "description": "Time limits for the complete set and/or for each question in the question set.",
   questionset: {
           min: number,
           max: number
   },</t>
  </si>
  <si>
    <t>User is able to remove the warning timer from editor using postman</t>
  </si>
  <si>
    <t>1.Open the postman
2.Open the update hierarchy api
3.remove the warning timer
4.send the request
5.Observe the changes in UI</t>
  </si>
  <si>
    <t>User should able to  remove the warning timer from editor using postman</t>
  </si>
  <si>
    <t>Verify Creator will be setting the Max time from the editor.The warning time will be calculated by the Player based on the global config and the max time</t>
  </si>
  <si>
    <t>Login to portal
Login with contentcreator credential
Click on profile Icon
Click on workspace
Click on questionset</t>
  </si>
  <si>
    <t>Creator will be setting the Max time from the editor.The warning time will be calculated by the Player based on the global config and the max time</t>
  </si>
  <si>
    <t>Verify User is able to reset the max in editor</t>
  </si>
  <si>
    <t>Login to portal
Login with contentcreator credential
Click on profile Icon
Click on workspace
Click on questionset
Click on reset button for set maximum time</t>
  </si>
  <si>
    <t>User is able to reset the max in editor</t>
  </si>
  <si>
    <t>user is able to create question  through v2 api and should get 200 response</t>
  </si>
  <si>
    <t>1. Open the postman
2. Open question create api
3. Send the request
4. Observe 200 success  request response is shown in response</t>
  </si>
  <si>
    <t>User should able to  create question  through v2 api and should get 200 response</t>
  </si>
  <si>
    <t xml:space="preserve">User is able to read question  through v2 api and should get 200 response </t>
  </si>
  <si>
    <t>Question should be created</t>
  </si>
  <si>
    <t>1. Open the postman
2. Open question read api
3. Send the request
4. Observe 200 success  request response is shown in response</t>
  </si>
  <si>
    <t xml:space="preserve">User should able to  read question  through v2 api and should get 200 response </t>
  </si>
  <si>
    <t>User is able to update the question through v2 api and should get 200 response</t>
  </si>
  <si>
    <t>1. Open the postman
2. Open question update api
3. Send the request
4. Observe 200 success  request response is shown in response</t>
  </si>
  <si>
    <t xml:space="preserve">User should able to  update question  through v2 api and should get 200 response </t>
  </si>
  <si>
    <t>User is able to review the question through v2 api and should get 200 response</t>
  </si>
  <si>
    <t>1. Open the postman
2. Open question review api
3. Send the request
4. Observe 200 success  request response is shown in response</t>
  </si>
  <si>
    <t xml:space="preserve">User should able to  review question  through v2 api and should get 200 response </t>
  </si>
  <si>
    <t>User is able to reject the question through v2 api and should get 200 response</t>
  </si>
  <si>
    <t>1. Open the postman
2. Open question reject api
3. Send the request
4. Observe 200 success  request response is shown in response</t>
  </si>
  <si>
    <t xml:space="preserve">User should able to  reject question  through v2 api and should get 200 response </t>
  </si>
  <si>
    <t>User is able to get the list of question through v2 api and should get 200 response</t>
  </si>
  <si>
    <t>1. Open the postman
2. Open question list api
3. Send the request
4. Observe 200 success  request response is shown in response</t>
  </si>
  <si>
    <t xml:space="preserve">User should able to  get list of question  through v2 api and should get 200 response </t>
  </si>
  <si>
    <t>User is able to publish the question through v2 api and should get 200 response</t>
  </si>
  <si>
    <t>1. Open the postman
2. Open question publish api
3. Send the request
4. Observe 200 success  request response is shown in response</t>
  </si>
  <si>
    <t xml:space="preserve">User should able to  publish question  through v2 api and should get 200 response </t>
  </si>
  <si>
    <t>User is able to Create the questionset through v2 api and should get 200 response</t>
  </si>
  <si>
    <t>1. Open the postman
2. Open questionset  create api
3. Send the request
4. Observe 200 success  request response is shown in response</t>
  </si>
  <si>
    <t xml:space="preserve">User should able to create questionset  through v2 api and should get 200 response </t>
  </si>
  <si>
    <t>User is able to read the questionset through v2 api and should get 200 response</t>
  </si>
  <si>
    <t>Questionset should be created</t>
  </si>
  <si>
    <t>1. Open the postman
2. Open questionset  read api
3. Send the request
4. Observe 200 success  request response is shown in response</t>
  </si>
  <si>
    <t xml:space="preserve">User should able to read questionset  through v2 api and should get 200 response </t>
  </si>
  <si>
    <t>User is able to Update the questionset through v2 api and should get 200 response</t>
  </si>
  <si>
    <t>1. Open the postman
2. Open questionset  update api
3. Send the request
4. Observe 200 success  request response is shown in response</t>
  </si>
  <si>
    <t xml:space="preserve">User should able to update questionset  through v2 api and should get 200 response </t>
  </si>
  <si>
    <t>User is able to review the questionset through v2 api and should get 200 response</t>
  </si>
  <si>
    <t>1. Open the postman
2. Open questionset  review api
3. Send the request
4. Observe 200 success  request response is shown in response</t>
  </si>
  <si>
    <t xml:space="preserve">User should able to review questionset  through v2 api and should get 200 response </t>
  </si>
  <si>
    <t>User is able to Publish the questionset through v2 api and should get 200 response</t>
  </si>
  <si>
    <t>1. Open the postman
2. Open questionset  publish api
3. Send the request
4. Observe 200 success  request response is shown in response</t>
  </si>
  <si>
    <t xml:space="preserve">User should able to publish questionset  through v2 api and should get 200 response </t>
  </si>
  <si>
    <t>User is able to Hierarchy update for the questionset through v2 api and should get 200 response</t>
  </si>
  <si>
    <t>1. Open the postman
2. Open questionset  Hierarchy update api
3. Send the request
4. Observe 200 success  request response is shown in response</t>
  </si>
  <si>
    <t xml:space="preserve">User should able to Hierarchy update questionset  through v2 api and should get 200 response </t>
  </si>
  <si>
    <t>User is able to Hierarchy Read for the questionset through v2 api and should get 200 response</t>
  </si>
  <si>
    <t>1. Open the postman
2. Open questionset  Hierarchy read api
3. Send the request
4. Observe 200 success  request response is shown in response</t>
  </si>
  <si>
    <t xml:space="preserve">User should able to Hierarchy read questionset  through v2 api and should get 200 response </t>
  </si>
  <si>
    <t>User is able to reject the questionset through v2 api and should get 200 response</t>
  </si>
  <si>
    <t>1. Open the postman
2. Open questionset  reject api
3. Send the request
4. Observe 200 success  request response is shown in response</t>
  </si>
  <si>
    <t xml:space="preserve">User should able to reject questionset  through v2 api and should get 200 response </t>
  </si>
  <si>
    <t>User is able to add the questionset through v2 api and should get 200 response</t>
  </si>
  <si>
    <t>1. Open the postman
2. Open questionset  Hierarchy update api
3. Add the question
3. Send the request
4. Observe 200 success  request response is shown in response</t>
  </si>
  <si>
    <t xml:space="preserve">User should able to add question in questionset  through v2 api and should get 200 response </t>
  </si>
  <si>
    <t>User is able to retire, the question through v2 api and should get 200 response</t>
  </si>
  <si>
    <t>1. Open the postman
2. Open questionset  Hierarchy update api
3. delete the question
3. Send the request
4. Observe 200 success  request response is shown in response</t>
  </si>
  <si>
    <t xml:space="preserve">User should able to retire question in questionset  through v2 api and should get 200 response </t>
  </si>
  <si>
    <t>User is able to private read, the question through v2 api and should get 200 response</t>
  </si>
  <si>
    <t>Question should be created
Set "visibility" :"Private"</t>
  </si>
  <si>
    <t>1. Open the postman
2. Open question private read api
3. Send the request</t>
  </si>
  <si>
    <t>User should get response message ""Question visibility is private, hence access denied" for private read api</t>
  </si>
  <si>
    <t>User is able to import the question through v2 api and should get 200 response</t>
  </si>
  <si>
    <t>1. Open the postman
2. Open question import api
3. Send the request
4. Observe 200 success  request response is shown in response</t>
  </si>
  <si>
    <t xml:space="preserve">User should able to import question  through v2 api and should get 200 response </t>
  </si>
  <si>
    <t>User is able to copy the question through v2 api and should get 200 response</t>
  </si>
  <si>
    <t>1. Open the postman
2. Open question copy api
3. Send the request
4. Observe 200 success  request response is shown in response</t>
  </si>
  <si>
    <t xml:space="preserve">User should able to copy question  through v2 api and should get 200 response </t>
  </si>
  <si>
    <t>User is able to retire the questionset through v2 api and should get 200 response</t>
  </si>
  <si>
    <t>1. Open the postman
2. Open questionset retire api
3. Send the request
4. Observe 200 success  request response is shown in response</t>
  </si>
  <si>
    <t xml:space="preserve">User should able to retire questionset  through v2 api and should get 200 response </t>
  </si>
  <si>
    <t>User is able to private read the questionset through v2 api and should get 200 response</t>
  </si>
  <si>
    <t>Questionset should be created
set "visibility"="Private"</t>
  </si>
  <si>
    <t>1. Open the postman
2. Open questionset private api
3. Send the request</t>
  </si>
  <si>
    <t>User is able to import the questionset through v2 api and should get 200 response</t>
  </si>
  <si>
    <t>1. Open the postman
2. Open questionset import api
3. Send the request
4. Observe 200 success  request response is shown in response</t>
  </si>
  <si>
    <t xml:space="preserve">User should able to import questionset  through v2 api and should get 200 response </t>
  </si>
  <si>
    <t>User is able to remove from hierarchy from the questionset through v2 api and should get 200 response</t>
  </si>
  <si>
    <t>1. Open the postman
2. Open questionset  Hierarchy update api
3. remove the question
3. Send the request
4. Observe 200 success  request response is shown in response</t>
  </si>
  <si>
    <t xml:space="preserve">User should able to remove question in questionset  through v2 api and should get 200 response </t>
  </si>
  <si>
    <t>User is able to copy the questionset through v2 api and should get 200 response</t>
  </si>
  <si>
    <t>1. Open the postman
2. Open questionset  copy  api
3. Send the request
4. Observe 200 success  request response is shown in response</t>
  </si>
  <si>
    <t xml:space="preserve">User should able to copy  questionset  through v2 api and should get 200 response </t>
  </si>
  <si>
    <t>User is  able to send for review when reset the set max  timer question set</t>
  </si>
  <si>
    <t>Login to portal
Login with contentcreator credential
Click on profile Icon
Click on workspace
Click on questionset
Fill all the mandatory values and add questions in section
Click on reset button for set maximum time and set warning timer
Click on send for review button
Observe</t>
  </si>
  <si>
    <t>User should able to  send for review when reset the set max  timer question set</t>
  </si>
  <si>
    <t>User is able to see all the fields not editable in review mode</t>
  </si>
  <si>
    <t>Login to portal
Login with contentcreator credential
Click on profile Icon
Click on workspace
Click on All my contents
Open any questionset with review status
Try to edit all fields in the questionset</t>
  </si>
  <si>
    <t>User should be see all the fields not editable in review mode</t>
  </si>
  <si>
    <t>Verify that Zoom icon and show answer button are not overlapping for the subjective question with image</t>
  </si>
  <si>
    <t>Login to portal
Login with contentcreator credential
Click on profile Icon
Click on workspace
Click on questionset
Fill all the mandatory values
Create section under root node
Add subjective question with images
Click on preview button</t>
  </si>
  <si>
    <t>Zoom icon and show answer button should not be overlap for the subjective question with image</t>
  </si>
  <si>
    <t>Footer is aligned Properly when console is open.</t>
  </si>
  <si>
    <t>Login to portal
Login with contentcreator credential
Click on profile Icon
Click on workspace
Click on questionset
Open the network tab
Observe the footer of the questionset</t>
  </si>
  <si>
    <t>Footer should be aligned Properly when console is open.</t>
  </si>
  <si>
    <t>Verify User is able to create question using v1 api and check migration done successfully  to V2 once run the migration job in jenkins</t>
  </si>
  <si>
    <t>Created v1 questionset 
Run the migration job</t>
  </si>
  <si>
    <t>1. Open the postman
2. Open questionset read api
3. Send the request</t>
  </si>
  <si>
    <t>Post migration below details should be displayed in read questionset api response.
"migrationVersion": 3.0,
 "schemaVersion": "1.1"
"qumlVersion": 1.1,</t>
  </si>
  <si>
    <t>All v1 questionset migarted to v2 questionset in sunbird environment</t>
  </si>
  <si>
    <t>Verify User is able to send review using v2 api for the question created from v1 api and  check whether response getting  200 response or not</t>
  </si>
  <si>
    <t>Created v1 question got migrated to v2</t>
  </si>
  <si>
    <t>1. Open the postman
2. Open question review api
3. Send the request</t>
  </si>
  <si>
    <t>user should able to send for review for migrated question</t>
  </si>
  <si>
    <t>verify User is able to get list of question using v2 api for the question created from v1 api and check whether response getting  200 response or not</t>
  </si>
  <si>
    <t>1. Open the postman
2. Open question list api
3. Send the request</t>
  </si>
  <si>
    <t>user should able to get list of question for migrated questionset</t>
  </si>
  <si>
    <t>Verify User is able to read the question using v2 api for the question created from v1 api and  check whether response getting  200 response or not</t>
  </si>
  <si>
    <t>1. Open the postman
2. Open question read api
3. Send the request</t>
  </si>
  <si>
    <t>user should able to read the migrated question</t>
  </si>
  <si>
    <t>Verify User is able to update the question using v2 api for the question created from v1 api and  check whether response getting  200 response or not</t>
  </si>
  <si>
    <t>1. Open the postman
2. Open question update api
3. Send the request</t>
  </si>
  <si>
    <t>user should able to update the migrated question</t>
  </si>
  <si>
    <t>Verify User is able to send publish using v2 api for the question created from v1 api and  check whether response getting  200 response or not</t>
  </si>
  <si>
    <t>1. Open the postman
2. Open question publish api
3. Send the request</t>
  </si>
  <si>
    <t>user should able to publish the migrated question</t>
  </si>
  <si>
    <t>Verify User is able to send reject using v2 api for the question created from v1 api and  check whether response getting  200 response or not</t>
  </si>
  <si>
    <t>1. Open the postman
2. Open question reject api
3. Send the request</t>
  </si>
  <si>
    <t>user should able to reject the migrated question</t>
  </si>
  <si>
    <t>verify User is able to read private question using v2 api for the question created from v1 api and  check whether response getting  200 response or not</t>
  </si>
  <si>
    <t>User should get response message ""Question visibility is private, hence access denied" for private read api for the migrated question</t>
  </si>
  <si>
    <t>Verify User is able to retire using v2 api for the question created from v1 api and  check whether response getting  200 response or not</t>
  </si>
  <si>
    <t>1. Open the postman
2. Open question retire api
3. Send the request</t>
  </si>
  <si>
    <t>user should able to retire the migrated question</t>
  </si>
  <si>
    <t>Verify user is able to create questionset  through v1 api and  check whether response getting  200 response or not</t>
  </si>
  <si>
    <t>1. Open the postman
2. Open questionset create api
3. Send the request</t>
  </si>
  <si>
    <t>Post migration below details should be displayed in read question api response.
"migrationVersion": 3.0,
 "schemaVersion": "1.1"
"qumlVersion": 1.1,</t>
  </si>
  <si>
    <t>Verify User is able to read the questionset using v2 api for the questionset created from v1 api and  check whether response getting  200 response or not</t>
  </si>
  <si>
    <t>Created v1 questionset got migrated to v2</t>
  </si>
  <si>
    <t>user should able to read the migrated questionset</t>
  </si>
  <si>
    <t>Verify User is able to update the questionset using v2 api for the questionset created from v1 api and check whether response getting  200 response or not</t>
  </si>
  <si>
    <t>1. Open the postman
2. Open questionset update api
3. Send the request</t>
  </si>
  <si>
    <t>user should able to update the migrated questionset</t>
  </si>
  <si>
    <t>Verify User is able to send review using v2 api for the questionset created from v1 api and  check whether response getting  200 response or not</t>
  </si>
  <si>
    <t>1. Open the postman
2. Open questionset review api
3. Send the request</t>
  </si>
  <si>
    <t>user should able to review the migrated questionset</t>
  </si>
  <si>
    <t>Verify User is able to send reject using v2 api for the questionset created from v1 api and  check whether response getting  200 response or not</t>
  </si>
  <si>
    <t>1. Open the postman
2. Open questionset reject api
3. Send the request</t>
  </si>
  <si>
    <t>user should able to reject the migrated questionset</t>
  </si>
  <si>
    <t>Verify User is able to send publish using v2 api for the questionset created from v1 api and  check whether response getting  200 response or not</t>
  </si>
  <si>
    <t>1. Open the postman
2. Open questionset publish api
3. Send the request</t>
  </si>
  <si>
    <t>user should able to publish the migrated questionset</t>
  </si>
  <si>
    <t>Verify User is able to update Hierarchy using v2 api by updating question set which is created using v1 api and  check whether response getting  200 response or not</t>
  </si>
  <si>
    <t>1. Open the postman
2. Open questionset Hierarchy  update api
3. Send the request</t>
  </si>
  <si>
    <t>user should able to update hierarchy the migrated questionset</t>
  </si>
  <si>
    <t>Verify User is able to read Hierarchy using v2 api by updating question set which is created using v1 api and  check whether response getting  200 response or not</t>
  </si>
  <si>
    <t>1. Open the postman
2. Open questionset Hierarchy  read api
3. Send the request</t>
  </si>
  <si>
    <t>user should able to read hierarchy the migrated questionset</t>
  </si>
  <si>
    <t>Verify User is able to add question using v2 api the question set which is created using v1 api and  check whether response getting  200 response or not</t>
  </si>
  <si>
    <t>1. Open the postman
2. Open questionset Hierarchy  update api
3. Add the question
3. Send the request</t>
  </si>
  <si>
    <t>user should able to add question to the migrated questionset</t>
  </si>
  <si>
    <t>Verify User is able to retire questionset using v2 api the question set which is created using v1 api and  check whether response getting  200 response or not</t>
  </si>
  <si>
    <t>1. Open the postman
2. Open questionset retire api
3. Add the question
3. Send the request</t>
  </si>
  <si>
    <t>user should able to retire question to the migrated questionset</t>
  </si>
  <si>
    <t>Verify User is able to read private questionset using v2 api the question set which is created using v1 api and  check whether response getting  200 response or not</t>
  </si>
  <si>
    <t>Created v1 questionset got migrated to v2
set "visibility"="Private"</t>
  </si>
  <si>
    <t>1. Open the postman
2. Open questionset private read api
3. Send the request</t>
  </si>
  <si>
    <t>User should get response message ""Questionset visibility is private, hence access denied" for private read api</t>
  </si>
  <si>
    <t>Verify User is able to remove questionset using v2 api the question set which is created using v1 api and  check whether response getting  200 response or not</t>
  </si>
  <si>
    <t>1. Open the postman
2. Open questionset Hierarchy  update api
3. remove the question
3. Send the request</t>
  </si>
  <si>
    <t>user should able to remove question in the migrated questionset</t>
  </si>
  <si>
    <t>Verify User is able to get error message if trying to add more question than the Prescribed Limit</t>
  </si>
  <si>
    <t>Configure :
  "questionSet": {
                                "maxQuestionsLimit": 5
                            },</t>
  </si>
  <si>
    <t>Login to portal
Login with contentcreator credential
Click on profile Icon
Click on workspace
Click on questionset
Fill the all mandatory fields
Create the section
Click on Add from library
Add live questions upto 6
Observe the error message</t>
  </si>
  <si>
    <t>user should get error message once exceed the limit of adding questions to the questionset</t>
  </si>
  <si>
    <t>Question Set Player</t>
  </si>
  <si>
    <t>Verify 'X" icon is aligned properly when user clicks on zoom icon</t>
  </si>
  <si>
    <t>Login to portal
Login with contentcreator credential
Click on profile Icon
Click on workspace
Click on questionset
Fill the all mandatory fields
Create the section
Click on create new button
Add MCQ and subjective questions with image
Click on save
Click on preview button</t>
  </si>
  <si>
    <t>X" icon should align properly when user clicks on zoom icon</t>
  </si>
  <si>
    <t xml:space="preserve">
Question Set Editor</t>
  </si>
  <si>
    <t xml:space="preserve">verify that user is able to close the video popup while adding video in question  </t>
  </si>
  <si>
    <t>Login to portal
Login with contentcreator credential
Click on profile Icon
Click on workspace
Click on questionset
Fill the all mandatory fields
Create the section
Click on create new button
Add MCQ question
Click on choose type as video in solution
Observe the popup</t>
  </si>
  <si>
    <t>user should able to see close Icon for video popup while adding the video in solution</t>
  </si>
  <si>
    <t>Verify If user mouseover on the each field name the tool tip text appear</t>
  </si>
  <si>
    <t>Login to portal
Login with contentcreator credential
Click on profile Icon
Click on workspace
Click on questionset
Mouseover on the each field name in the questionset</t>
  </si>
  <si>
    <t>user should able to see tool tip text appear when mouse over on the each field name</t>
  </si>
  <si>
    <t xml:space="preserve">Verify Creator is able to open all the question set created under questioset list </t>
  </si>
  <si>
    <t>Login to portal
Login with contentcreator credential
Click on profile Icon
Click on all my contents
Open all the created questionset</t>
  </si>
  <si>
    <t>Creator should able to open all the question set created under All my contents</t>
  </si>
  <si>
    <t>Verify GET questionset v2 hierarchy API is returning timeLimits in correct format</t>
  </si>
  <si>
    <t>1. Open the postman
2. Open questionset Hierarchy  read api
3. observe the timelimits format</t>
  </si>
  <si>
    <t>GET questionset v2 hierarchy API should return timeLimits in correct format</t>
  </si>
  <si>
    <t xml:space="preserve">
Question Set Player (QuML)</t>
  </si>
  <si>
    <t>Verify If we give images in options, question and solution. It should come actual size when previewing the questionset</t>
  </si>
  <si>
    <t>Login to portal
Login with contentcreator credential
Click on profile Icon
Click on workspace
Click on questionset
Fill the all mandatory fields
Create the section
Click on create new button
Click MCQ question type
Add images to question, options and solution
Click on save button
Click on preview button</t>
  </si>
  <si>
    <t xml:space="preserve">User should get actual size images when previewing the questionset </t>
  </si>
  <si>
    <t>Verify if user use the resolution for 25% in Horizontal layout  and Zoon icon should align properly</t>
  </si>
  <si>
    <t>Login to portal
Login with contentcreator credential
Click on profile Icon
Click on workspace
Click on questionset
Fill the all mandatory fields
Create the section
Click on create new button
Click MCQ question type
Select horizontal layout
Add images with 25% to question, options and solution
Click on save button
Click on preview button</t>
  </si>
  <si>
    <t>User should get proper allignment for zoom icon when select horizantal layout</t>
  </si>
  <si>
    <t xml:space="preserve">IQ-585
</t>
  </si>
  <si>
    <t>User is able to create v1 questionset for migration</t>
  </si>
  <si>
    <t>User should able to create v1 questionset successfully and should get 200 response</t>
  </si>
  <si>
    <t xml:space="preserve">IQ-585
</t>
  </si>
  <si>
    <t>User is able to migrate v1 questionset to v2 questionset</t>
  </si>
  <si>
    <t>User is able to consume the migrated v1 questionset successfully</t>
  </si>
  <si>
    <t>Open the sunbird portal
Login with valid credential
Search with questionset do id
open the questionset
consume it</t>
  </si>
  <si>
    <t>User should able to consume the migrated v1 questionset successfully</t>
  </si>
  <si>
    <t>User is able to consume the v1 questionset successfully</t>
  </si>
  <si>
    <t>User should able to consume the  v1 questionset successfully</t>
  </si>
  <si>
    <t>User is able to consume the v1 questionset in offline mode(mobile)</t>
  </si>
  <si>
    <t>Open the sunbird mobile app
Login with valid credential
Search with questionset do id
open the questionset
Click on download button
Turn off the internet
Click on download tab
Consume the downloaded questionset</t>
  </si>
  <si>
    <t>User should able to consume the  v1 questionset successfully in offline mode</t>
  </si>
  <si>
    <t>User is able to consume the v1 migrated questionset in offline mode(mobile)</t>
  </si>
  <si>
    <t>User should able to consume the  v1 migarted questionset successfully in offline mode</t>
  </si>
  <si>
    <t>User is able to send for review for migrated v1 questionset in sunbird ED portal</t>
  </si>
  <si>
    <t>Open the sunbird portal
Login with contentcreator credential
Click on profile Icon
Click on my workspace
Click on All my content section
search with migrated questionset
open the questionset
Click on send for review button</t>
  </si>
  <si>
    <t>User should able to send for review for migrated questionset in sunbird portal</t>
  </si>
  <si>
    <t>User is able to publish the migarted questionset in sunbird ED portal</t>
  </si>
  <si>
    <t>Open the sunbird portal
Login with contentreviewer credential
Click on profile Icon
Click on my workspace
Click on up for review button
search with migrated questionset 
open the questionset
Click on publish button</t>
  </si>
  <si>
    <t>User should able to publish for migrated questionset in sunbird portal</t>
  </si>
  <si>
    <t>IQ-638
IQ-560</t>
  </si>
  <si>
    <t>Verify that creator can create the Question Set by selecting the values for all the mandatory metadatas and targeted framework fields like Category1, Category2, Category3, etc</t>
  </si>
  <si>
    <t>Verify that when Reviewer is reviewing the Question Set from the reviewer bucket, User is able to see the target framework fields values and metadata fields values</t>
  </si>
  <si>
    <t>Verify that Adopters is able to change the labels for the Categories of the Framework
&amp;
Verify that all the Categories to be generalized in all the pages where the framework appear such as Home, Digital textbook, Courses, TV classes, Question sets, All tab and profile page</t>
  </si>
  <si>
    <t>Verify that if user is able to see targeted framework fields like Category1, Category2, Category3, etc while consuming the questionset TOC page</t>
  </si>
  <si>
    <t>Verify that if user is able to see targeted framework fields like Category1, Category2, Category3, etc  while preview the individual question for creator</t>
  </si>
  <si>
    <t>Verify that if user is able to see targeted framework fields like Category1, Category2, Category3, etc  while preview the individual question for reviewer</t>
  </si>
  <si>
    <t>Verify below-mentioned metadata field are available while creating the Question (UI)
Title
Description 
Keywords
Fra
Target Audience section
Author
Attributions
Copyright
License
Content-Type
Under Target Audience section (UI)
Audience
the preference category1, category2, category3,..,.</t>
  </si>
  <si>
    <t>Verify component "Select" renders if its configured to the below mentioned field and user is allowed to select only single values
the preference category1, category2, category3,..,.</t>
  </si>
  <si>
    <t>Verify category4 drop value in the based on the selected category 3 with input text as select for category 3 field</t>
  </si>
  <si>
    <t>Verify component Multi Select renders dropdown option with multiple value selection for the below mentioned fields if the input type is nested select.
the preference category1, category2, category3,..,.</t>
  </si>
  <si>
    <t>Verify that user is able to create a org admin user with valid email Id</t>
  </si>
  <si>
    <t>Open the postman
open the user create api
send the request</t>
  </si>
  <si>
    <t>User should able to create a org admin user with valid email Id</t>
  </si>
  <si>
    <t>Verify that user is able to create public user</t>
  </si>
  <si>
    <t>create public user with same org id which is used for org admin user</t>
  </si>
  <si>
    <t>User should able to create a public userwith valid email Id</t>
  </si>
  <si>
    <t>Verify that user is able to login with public user and Should have delete option in profile page</t>
  </si>
  <si>
    <t xml:space="preserve">Open the sunbird portal
login with public user
Click on profile Icon
Click on profile
observe the delete option </t>
  </si>
  <si>
    <t>user should able to login with public user and Should have delete option in profile page</t>
  </si>
  <si>
    <t>Verify that user is able to get otp once click on the delete button in profie page</t>
  </si>
  <si>
    <t>Open the sunbird portal
login with public user
Click on profile Icon
Click on profile
Click on delete button</t>
  </si>
  <si>
    <t>user should able to get otp once click on the delete button in profie page</t>
  </si>
  <si>
    <t>Verify that user is able to delete the account successfully</t>
  </si>
  <si>
    <t>Open the sunbird portal
login with public user
Click on profile Icon
Click on profile
Click on delete button
Update the otp</t>
  </si>
  <si>
    <t>user should able to delete the account successfully</t>
  </si>
  <si>
    <t>Verify that user is able to create question and questionset adding "createdBy" as "publicUserID" and "creator" as "test(any name)" using postman</t>
  </si>
  <si>
    <t>Open the postman
open the questionset create api
Add 'createdby' as public user ID and "creator" as xxx(any name)
send the request</t>
  </si>
  <si>
    <t>user should able to create question and questionset adding "createdBy" as "publicUserID" and "creator" as "test(any name)" using postman</t>
  </si>
  <si>
    <t xml:space="preserve">Verify that user is able to consume the created questionset </t>
  </si>
  <si>
    <t>Open the sunbird portal
Login with valid credential
search with questionset do id
Consume it</t>
  </si>
  <si>
    <t>user should to consume the created questionset</t>
  </si>
  <si>
    <t>Verify that user is able to read with the created user and see value as "test" for creator element in api response</t>
  </si>
  <si>
    <t>Created questionset with createdby and creator value</t>
  </si>
  <si>
    <t>Open the postman
open the questionset read api
send the request</t>
  </si>
  <si>
    <t>User should able to see creator value as "test"</t>
  </si>
  <si>
    <t>Verify that user is able to delete the created user using Delete api</t>
  </si>
  <si>
    <t>Open the postman
open the questionset delete user api
send the request</t>
  </si>
  <si>
    <t>User should able to delete the created user using Delete api</t>
  </si>
  <si>
    <t>Verify that user is not able to login with deleted user credential</t>
  </si>
  <si>
    <t>Open the sunbird portal
Login with deleted user credential
observe the response</t>
  </si>
  <si>
    <t>User should get response as "Access denied"</t>
  </si>
  <si>
    <t>Verify that user is able to see value as "Deleted user" for creator element when read with search api</t>
  </si>
  <si>
    <t>Open the postman
open the composite search api
send the request</t>
  </si>
  <si>
    <t>Creator value should be "Deleted user"  in the api response</t>
  </si>
  <si>
    <t>Verify that user is able to consume the created questionset  after deletion of user</t>
  </si>
  <si>
    <t>User should able to consume the created questionset  after deletion of user</t>
  </si>
  <si>
    <t xml:space="preserve">verify that user is able to get notification to orgadmin email id once deleted the created public user </t>
  </si>
  <si>
    <t>Created user should get deleted to get notification in org admin user</t>
  </si>
  <si>
    <t>Open the org admin email box
check the notiifcation for deleting the user</t>
  </si>
  <si>
    <t xml:space="preserve">user should able to get notification to orgadmin email id once deleted the created public user </t>
  </si>
  <si>
    <t>Verify that user is not able to get Error Event in Telemetry while preview the Question set</t>
  </si>
  <si>
    <t>1. Open the sunbird portal
2. Login with valid credential
3. Search with live questionset
4. Open the questionset 
5. Consume it</t>
  </si>
  <si>
    <t>KN-941</t>
  </si>
  <si>
    <t xml:space="preserve">Verify user is able to create content with "Creator" and "Created by" attributes for all object types
</t>
  </si>
  <si>
    <t>Content creator credentials should be available</t>
  </si>
  <si>
    <t xml:space="preserve">1. Create a content on Postman with "Creator" and "Created by" fields in the request body as below:
curl --location 'https://dev.sunbirded.org/api/content/v2/create' \
--header 'Content-Type: application/json' \
--header 'X-Authenticated-User-token: eyJ0eXAiOiJKV1QiLCJhbGciOiJSUzI1NiIsImtpZCI6ImFjY2Vzc3YxX2tleTEifQ.eyJhdWQiOiJodHRwczovL2Rldi5zdW5iaXJkZWQub3JnL2F1dGgvcmVhbG1zL3N1bmJpcmQiLCJzdWIiOiJmOjVhOGEzZjJiLTM0MDktNDJlMC05MDAxLWY5MTNiYzBmZGUzMToxNTVjZTNjNS03MTNlLTQ3NDktYmMxYy05NWQwOWM2NDA5MTQiLCJyb2xlcyI6W3sicm9sZSI6IkNPTlRFTlRfQ1JFQVRPUiIsInNjb3BlIjpbeyJvcmdhbmlzYXRpb25JZCI6IjAxMzc1NDE0MjQ2NzMwOTU2ODcifV19LHsicm9sZSI6IkNPVVJTRV9NRU5UT1IiLCJzY29wZSI6W3sib3JnYW5pc2F0aW9uSWQiOiIwMTM3NTQxNDI0NjczMDk1Njg3In1dfSx7InJvbGUiOiJQVUJMSUMiLCJzY29wZSI6W119XSwiaXNzIjoiaHR0cHM6Ly9kZXYuc3VuYmlyZGVkLm9yZy9hdXRoL3JlYWxtcy9zdW5iaXJkIiwibmFtZSI6ImNvbnRlbnRDcmVhdG9yIiwidHlwIjoiQmVhcmVyIiwiZXhwIjoxNzAyMzI0NjU0LCJpYXQiOjE3MDIyODE0NTR9.MxiIhP6YJmI1XbozLNoJeQAbdQKs597f2mlNHWcJ-ZZIXvBx4BcX7T57B5xXGIT6LJ6YlS86saiG6SXHIG5ptgICphdefNysfVgkSUmqTsgzfzvjp2lzIw8Re7xi735Kd7B612y5Tkswm0ETP7NIeQ7-Tc_3h37GV04ISfx0LMD75UvgllxcDz91Bl6N3-WN4KwCeKIfJ-iZj-EJLwoBmJjGsgNCNTn5DTzF_joFcyett__WVc14Ex-BqRSq8Hr2fMVoHpNXze3QUJ7PcD4JRY2Ywg5R9VkHz3mkhY9kI1cWeHdQypeSsM8niQK1XCWJz_aTqsP35MshDnHkWhmDyg' \
--header 'X-Channel-ID: 0137541424673095687' \
--header 'Authorization: Bearer eyJhbGciOiJIUzI1NiIsInR5cCI6IkpXVCJ9.eyJpc3MiOiIzZGNjMzY3OWIwYTE0NmU2YWYyZjlmZDA5NWU5NTlkNCJ9.0NZhX5sqUNy-GZUya90aQFkr5ZNiqfOuELYz_IvoyS8' \
--data '{
    "request": {
        "content": {
            "name": "mp4 delete user Content",
            "code": "1242e9ea-660a-4536-a142-cc242a7a4162",
            "mimeType": "video/mp4",
            "primaryCategory": "Explanation Content",
            "createdBy": "5112b945-5c3d-43ae-9fa0-3b420ec7ad4b",
            "creator": "Priya"
        }
    }
}'
2. Upload file to the content using pre-signed URL
-------------------------------------------------------------------------------------------------
a) Upload URL
curl --location 'https://dev.sunbirded.org/api/content/v2/upload/url/do_113952160312516608111' \
--header 'X-Channel-Id: 0137541424673095687' \
--header 'Content-Type: application/json' \
--header 'X-Authenticated-User-token: eyJ0eXAiOiJKV1QiLCJhbGciOiJSUzI1NiIsImtpZCI6ImFjY2Vzc3YxX2tleTEifQ.eyJhdWQiOiJodHRwczovL2Rldi5zdW5iaXJkZWQub3JnL2F1dGgvcmVhbG1zL3N1bmJpcmQiLCJzdWIiOiJmOjVhOGEzZjJiLTM0MDktNDJlMC05MDAxLWY5MTNiYzBmZGUzMToxNTVjZTNjNS03MTNlLTQ3NDktYmMxYy05NWQwOWM2NDA5MTQiLCJyb2xlcyI6W3sicm9sZSI6IkNPTlRFTlRfQ1JFQVRPUiIsInNjb3BlIjpbeyJvcmdhbmlzYXRpb25JZCI6IjAxMzc1NDE0MjQ2NzMwOTU2ODcifV19LHsicm9sZSI6IkNPVVJTRV9NRU5UT1IiLCJzY29wZSI6W3sib3JnYW5pc2F0aW9uSWQiOiIwMTM3NTQxNDI0NjczMDk1Njg3In1dfSx7InJvbGUiOiJQVUJMSUMiLCJzY29wZSI6W119XSwiaXNzIjoiaHR0cHM6Ly9kZXYuc3VuYmlyZGVkLm9yZy9hdXRoL3JlYWxtcy9zdW5iaXJkIiwibmFtZSI6ImNvbnRlbnRDcmVhdG9yIiwidHlwIjoiQmVhcmVyIiwiZXhwIjoxNzAyMzI0NjU0LCJpYXQiOjE3MDIyODE0NTR9.MxiIhP6YJmI1XbozLNoJeQAbdQKs597f2mlNHWcJ-ZZIXvBx4BcX7T57B5xXGIT6LJ6YlS86saiG6SXHIG5ptgICphdefNysfVgkSUmqTsgzfzvjp2lzIw8Re7xi735Kd7B612y5Tkswm0ETP7NIeQ7-Tc_3h37GV04ISfx0LMD75UvgllxcDz91Bl6N3-WN4KwCeKIfJ-iZj-EJLwoBmJjGsgNCNTn5DTzF_joFcyett__WVc14Ex-BqRSq8Hr2fMVoHpNXze3QUJ7PcD4JRY2Ywg5R9VkHz3mkhY9kI1cWeHdQypeSsM8niQK1XCWJz_aTqsP35MshDnHkWhmDyg' \
--header 'Authorization: Bearer eyJhbGciOiJIUzI1NiIsInR5cCI6IkpXVCJ9.eyJpc3MiOiIzZGNjMzY3OWIwYTE0NmU2YWYyZjlmZDA5NWU5NTlkNCJ9.0NZhX5sqUNy-GZUya90aQFkr5ZNiqfOuELYz_IvoyS8' \
--data '{
    "request": {
        "content": {
            "fileName": "test.mp4"
        }
    }
}'
----------------------------------------------------------------------------------------
b)Upload File to URL
curl --location --request PUT 'URL from previous response' \
--header 'X-Ms-Blob-Type: BlockBlob' \
--form 'file=@"/C:/Users/Qualitrix/Downloads/videoplayback-online-video-cutter.com.mp4"'
-----------------------------------------------------------------------------------------
c)Update content with pre signed URL
curl --location 'https://dev.sunbirded.org/api/content/v2/upload/do_113952160312516608111' \
--header 'user-id: mahesh' \
--header 'Cookie: connect.sid=s%3AnLNdCeYI27WUkZBIFdX1J5MKTM6ISEdJ.SFTq%2FeT2cVLh5TSEWmwZPCekWDSeNXILHPDyziKa26E' \
--header 'X-Channel-Id: 0137541424673095687' \
--header 'X-Authenticated-User-token: eyJ0eXAiOiJKV1QiLCJhbGciOiJSUzI1NiIsImtpZCI6ImFjY2Vzc3YxX2tleTEifQ.eyJhdWQiOiJodHRwczovL2Rldi5zdW5iaXJkZWQub3JnL2F1dGgvcmVhbG1zL3N1bmJpcmQiLCJzdWIiOiJmOjVhOGEzZjJiLTM0MDktNDJlMC05MDAxLWY5MTNiYzBmZGUzMToxNTVjZTNjNS03MTNlLTQ3NDktYmMxYy05NWQwOWM2NDA5MTQiLCJyb2xlcyI6W3sicm9sZSI6IkNPTlRFTlRfQ1JFQVRPUiIsInNjb3BlIjpbeyJvcmdhbmlzYXRpb25JZCI6IjAxMzc1NDE0MjQ2NzMwOTU2ODcifV19LHsicm9sZSI6IkNPVVJTRV9NRU5UT1IiLCJzY29wZSI6W3sib3JnYW5pc2F0aW9uSWQiOiIwMTM3NTQxNDI0NjczMDk1Njg3In1dfSx7InJvbGUiOiJQVUJMSUMiLCJzY29wZSI6W119XSwiaXNzIjoiaHR0cHM6Ly9kZXYuc3VuYmlyZGVkLm9yZy9hdXRoL3JlYWxtcy9zdW5iaXJkIiwibmFtZSI6ImNvbnRlbnRDcmVhdG9yIiwidHlwIjoiQmVhcmVyIiwiZXhwIjoxNzAyMzI0NjU0LCJpYXQiOjE3MDIyODE0NTR9.MxiIhP6YJmI1XbozLNoJeQAbdQKs597f2mlNHWcJ-ZZIXvBx4BcX7T57B5xXGIT6LJ6YlS86saiG6SXHIG5ptgICphdefNysfVgkSUmqTsgzfzvjp2lzIw8Re7xi735Kd7B612y5Tkswm0ETP7NIeQ7-Tc_3h37GV04ISfx0LMD75UvgllxcDz91Bl6N3-WN4KwCeKIfJ-iZj-EJLwoBmJjGsgNCNTn5DTzF_joFcyett__WVc14Ex-BqRSq8Hr2fMVoHpNXze3QUJ7PcD4JRY2Ywg5R9VkHz3mkhY9kI1cWeHdQypeSsM8niQK1XCWJz_aTqsP35MshDnHkWhmDyg' \
--header 'Authorization: Bearer eyJhbGciOiJIUzI1NiIsInR5cCI6IkpXVCJ9.eyJpc3MiOiIzZGNjMzY3OWIwYTE0NmU2YWYyZjlmZDA5NWU5NTlkNCJ9.0NZhX5sqUNy-GZUya90aQFkr5ZNiqfOuELYz_IvoyS8' \
--form 'fileUrl="https://sunbirddev.blob.core.windows.net/sunbird-content-dev/content/assets/do_113952160312516608111/test.mp4"' \
--form 'mimeType="video/mp4"'
</t>
  </si>
  <si>
    <t xml:space="preserve">- The content should be successfully created
{
    "id": "api.content.create",
    "ver": "4.0",
    "ts": "2024-01-16T08:17:48ZZ",
    "params": {
        "resmsgid": "d5111bc1-e67c-4159-8008-37c5b07dffe9",
        "msgid": null,
        "err": null,
        "status": "successful",
        "errmsg": null
    },
    "responseCode": "OK",
    "result": {
        "identifier": "do_11397058001819238415",
        "node_id": "do_11397058001819238415",
        "versionKey": "1705393068629"
    }
}
</t>
  </si>
  <si>
    <t>Verify user is able to see the "Creator" name and "created by" fields when the user reads a content for all object type</t>
  </si>
  <si>
    <t>Publish the created content from postman
curl --location 'https://dev.sunbirded.org/api/content/v2/publish/do_113952160312516608111' \
--header 'Content-Type: application/json' \
--header 'Cookie: connect.sid=s%3A5LnsK6ldAvHvwmNAGqmGbWqg71oh-9ND.ljvPLHiZ4crYSWzVU82Zk3MbtoXBm5gmOvKbLLUMzPQ' \
--header 'X-Channel-Id: 0137541424673095687' \
--header 'X-Authenticated-User-token: eyJ0eXAiOiJKV1QiLCJhbGciOiJSUzI1NiIsImtpZCI6ImFjY2Vzc3YxX2tleTEifQ.eyJhdWQiOiJodHRwczovL2Rldi5zdW5iaXJkZWQub3JnL2F1dGgvcmVhbG1zL3N1bmJpcmQiLCJzdWIiOiJmOjVhOGEzZjJiLTM0MDktNDJlMC05MDAxLWY5MTNiYzBmZGUzMToxNTVjZTNjNS03MTNlLTQ3NDktYmMxYy05NWQwOWM2NDA5MTQiLCJyb2xlcyI6W3sicm9sZSI6IkNPTlRFTlRfQ1JFQVRPUiIsInNjb3BlIjpbeyJvcmdhbmlzYXRpb25JZCI6IjAxMzc1NDE0MjQ2NzMwOTU2ODcifV19LHsicm9sZSI6IkNPVVJTRV9NRU5UT1IiLCJzY29wZSI6W3sib3JnYW5pc2F0aW9uSWQiOiIwMTM3NTQxNDI0NjczMDk1Njg3In1dfSx7InJvbGUiOiJQVUJMSUMiLCJzY29wZSI6W119XSwiaXNzIjoiaHR0cHM6Ly9kZXYuc3VuYmlyZGVkLm9yZy9hdXRoL3JlYWxtcy9zdW5iaXJkIiwibmFtZSI6ImNvbnRlbnRDcmVhdG9yIiwidHlwIjoiQmVhcmVyIiwiZXhwIjoxNzAyMzI0NjU0LCJpYXQiOjE3MDIyODE0NTR9.MxiIhP6YJmI1XbozLNoJeQAbdQKs597f2mlNHWcJ-ZZIXvBx4BcX7T57B5xXGIT6LJ6YlS86saiG6SXHIG5ptgICphdefNysfVgkSUmqTsgzfzvjp2lzIw8Re7xi735Kd7B612y5Tkswm0ETP7NIeQ7-Tc_3h37GV04ISfx0LMD75UvgllxcDz91Bl6N3-WN4KwCeKIfJ-iZj-EJLwoBmJjGsgNCNTn5DTzF_joFcyett__WVc14Ex-BqRSq8Hr2fMVoHpNXze3QUJ7PcD4JRY2Ywg5R9VkHz3mkhY9kI1cWeHdQypeSsM8niQK1XCWJz_aTqsP35MshDnHkWhmDyg' \
--header 'Authorization: Bearer eyJhbGciOiJIUzI1NiIsInR5cCI6IkpXVCJ9.eyJpc3MiOiIzZGNjMzY3OWIwYTE0NmU2YWYyZjlmZDA5NWU5NTlkNCJ9.0NZhX5sqUNy-GZUya90aQFkr5ZNiqfOuELYz_IvoyS8' \
--data '{
    "request": {
        "content": {
            "lastPublishedBy": "0ce5b67e-b48e-489b-a818-e938e8bfc14b"
        }
    }
}'</t>
  </si>
  <si>
    <t>1. Read the Published Content using Read API
----------------------------------------------------------
curl --location 'https://dev.sunbirded.org/api/content/v2/read/do_11397057630488166411' \
--header 'X-channel_id: sunbird'</t>
  </si>
  <si>
    <t>- "Creator" and "Createdby" fields should have the details which was updated while creating the content
- {
    "id": "api.content.read",
    "ver": "4.0",
    "ts": "2024-01-16T08:11:44ZZ",
    "params": {
        "resmsgid": "2ba98c93-ca5a-4753-9881-010404d3d662",
        "msgid": null,
        "err": null,
        "status": "successful",
        "errmsg": null
    },
    "responseCode": "OK",
    "result": {
        "content": {
            "ownershipType": [
                "createdBy"
            ],
            "code": "1242e9ea-660a-4536-a142-cc242a7a4162",
            "interceptionPoints": {},
            "credentials": {
                "enabled": "No"
            },
            "channel": "0137541424673095687",
            "downloadUrl": "https://sunbirddev.blob.core.windows.net/sunbird-content-dev/content/assets/do_113952160312516608111/test.mp4",
            "language": [
                "English"
            ],
            "mimeType": "video/mp4",
            "idealScreenSize": "normal",
            "createdOn": "2024-01-16T08:10:15.625+0000",
            "objectType": "Content",
            "primaryCategory": "Explanation Content",
            "contentDisposition": "inline",
            "lastUpdatedOn": "2024-01-16T08:11:08.224+0000",
            "contentEncoding": "identity",
            "artifactUrl": "https://sunbirddev.blob.core.windows.net/sunbird-content-dev/content/assets/do_113952160312516608111/test.mp4",
            "contentType": "ClassroomTeachingVideo",
            "dialcodeRequired": "No",
            "trackable": {
                "enabled": "No",
                "autoBatch": "No"
            },
            "identifier": "do_11397057630488166411",
            "lastStatusChangedOn": "2024-01-16T08:10:15.625+0000",
            "audience": [
                "Student"
            ],
            "creator": "Priya",
            "os": [
                "All"
            ],
            "visibility": "Default",
            "consumerId": "273f3b18-5dda-4a27-984a-060c7cd398d3",
            "discussionForum": {
                "enabled": "No"
            },
            "mediaType": "content",
            "osId": "org.ekstep.quiz.app",
            "languageCode": [
                "en"
            ],
            "version": 2,
            "versionKey": "1705392668224",
            "license": "CC BY 4.0",
            "idealScreenDensity": "hdpi",
            "framework": "NCF",
            "size": 394727.0,
            "createdBy": "5112b945-5c3d-43ae-9fa0-3b420ec7ad4b",
            "compatibilityLevel": 1,
            "name": "mp4 delete user Content",
            "status": "Draft"
        }
    }
}</t>
  </si>
  <si>
    <t>Verify the user is able to see the list of created content during composite search (all contents of all object types created by that creator)</t>
  </si>
  <si>
    <t>The Creator should have 1 or more contents created</t>
  </si>
  <si>
    <t>Search the User who has created the contents
curl --location 'https://dev.sunbirded.org/api/composite/v1/search' \
--header 'Content-Type: application/json' \
--header 'Authorization: Bearer eyJhbGciOiJIUzI1NiIsInR5cCI6IkpXVCJ9.eyJpc3MiOiJlNmI4Nzg2MmVmNjg0MWU0OWE5YzM5MGEzOTZmNTk0NyJ9.WkIHjIn77-OkC48a3KresX5Bh21RtlwHobTWUDVPEsQ' \
--data '{
    "request": {
        "filters": {
           "createdBy": "02671aba-9917-44f7-aca7-ed7b46991a4d",
            "status": [
            ]
        },
        "fields": ["objectType","identifier", "creator"],
        "sort_by": {
            "lastUpdatedOn": "desc"
        }
    }
}'</t>
  </si>
  <si>
    <t>- Response should be the list of Contents (Objects) created by the searched user
{
    "id": "api.v1.search",
    "ver": "1.0",
    "ts": "2024-01-16T08:20:23.660Z",
    "params": {
        "resmsgid": "187db2c0-b448-11ee-adf2-5b6724895ce7",
        "msgid": "187c2c20-b448-11ee-93c0-ef48961e57cd",
        "status": "successful",
        "err": null,
        "errmsg": null
    },
    "responseCode": "OK",
    "result": {
        "count": 2,
        "content": [
            {
                "identifier": "do_11395213088806502416",
                "creator": "Priya",
                "objectType": "Content"
            },
            {
                "identifier": "do_11395213200701030419",
                "creator": "Priya",
                "objectType": "Content"
            }
        ]
    }
}</t>
  </si>
  <si>
    <t>Verify user is able to see the "Creator" attributre updated to "Deleted user" from the name provided during creation, when the user eho created the content is deleted using user delete API during content read</t>
  </si>
  <si>
    <t>The user who has created the content should be deleted through below API
curl --location 'https://dev.sunbirded.org/api/user/v1/delete' \
--header 'Content-Type: application/json' \
--header 'x-authenticated-user-token: ' \
--header 'Authorization: Bearer eyJhbGciOiJIUzI1NiIsInR5cCI6IkpXVCJ9.eyJpc3MiOiJ3QklRRXJCUGxoMHFvRnN1SG5LbE9Pc2dPb005SjI4YSJ9.OebKCQ5XbQ9CLdjbEeT2p7rFV17YpKPvCkwZoNgI_Q4' \
--data '{
    "request": {
        "userId": "136cdb5a-5c7a-4a61-9634-64de510af364"
    }
}'</t>
  </si>
  <si>
    <t>1. Read the content which was created by the user who is deleted
curl --location 'https://dev.sunbirded.org/api/content/v2/read/do_113952334815797248129' \
--header 'Content-Type: magna' \
--header 'X-Authenticated-User-Token: magna' \
--header 'X-Channel-id: magna' \
--header 'Authorization: magna' \
--header 'Accept: application/json'</t>
  </si>
  <si>
    <t>- The "Creator" field value in the response should be "Deleted user"
{
    "id": "api.content.read",
    "ver": "4.0",
    "ts": "2024-01-16T08:22:24ZZ",
    "params": {
        "resmsgid": "e0a8e9c2-254c-4be7-a676-621b6cf4a513",
        "msgid": null,
        "err": null,
        "status": "successful",
        "errmsg": null
    },
    "responseCode": "OK",
    "result": {
        "content": {
            "ownershipType": [
                "createdBy"
            ],
            "copyright": "tn",
            "channel": "0137541424673095687",
            "downloadUrl": "https://sunbirddev.blob.core.windows.net/sunbird-content-dev/content/do_113952334815797248129/sameple-course_1703166710276_do_113952334815797248129_2_SPINE.ecar",
            "language": [
                "English"
            ],
            "mimeType": "application/vnd.ekstep.content-collection",
            "variants": {
                "spine": {
                    "ecarUrl": "https://sunbirddev.blob.core.windows.net/sunbird-content-dev/content/do_113952334815797248129/sameple-course_1703166710276_do_113952334815797248129_2_SPINE.ecar",
                    "size": "2343"
                },
                "online": {
                    "ecarUrl": "https://sunbirddev.blob.core.windows.net/sunbird-content-dev/content/do_113952334815797248129/sameple-course_1703166710590_do_113952334815797248129_2_ONLINE.ecar",
                    "size": "2344"
                }
            },
            "objectType": "Collection",
            "appIcon": "",
            "agriculture_framework_foodcrops": [
                "agriculture_framework_foodcrops_foodcrops"
            ],
            "primaryCategory": "Course",
            "contentEncoding": "gzip",
            "generateDIALCodes": "No",
            "contentType": "Collection",
            "trackable": {
                "enabled": "Yes",
                "autoBatch": "Yes"
            },
            "identifier": "do_113952334815797248129",
            "audience": [
                "Student"
            ],
            "visibility": "Default",
            "author": "Harish",
            "consumerId": "273f3b18-5dda-4a27-984a-060c7cd398d3",
            "discussionForum": {
                "enabled": "No"
            },
            "mediaType": "content",
            "osId": "org.ekstep.quiz.app",
            "languageCode": [
                "en"
            ],
            "lastPublishedBy": "Testing",
            "version": 2,
            "license": "CC BY 4.0",
            "prevState": "Draft",
            "size": 2343,
            "lastPublishedOn": "2023-12-21T13:51:50.274+0000",
            "agriculture_framework_livestockspecies": [
                "agriculture_framework_livestockspecies_livestockspecies"
            ],
            "name": "sameple course",
            "status": "Live",
            "code": "12345",
            "credentials": {
                "enabled": "Yes"
            },
            "prevStatus": "Processing",
            "description": "Enter description for course",
            "idealScreenSize": "normal",
            "createdOn": "2023-12-21T13:37:51.075+0000",
            "copyrightYear": 2023,
            "griculture_framework_livestockmanagement": [
                "agriculture_framework_livestockmanagement_livestockmanagement"
            ],
            "contentDisposition": "inline",
            "lastUpdatedOn": "2023-12-21T13:51:50.973+0000",
            "dialcodeRequired": "No",
            "agriculture_framework_commercialcrops": [
                "agriculture_framework_commercialcrops_commercialcrops"
            ],
            "lastStatusChangedOn": "2023-12-21T13:51:50.973+0000",
            "createdFor": [
                "0137541424673095687"
            ],
            "creator": "Deleted User",
            "os": [
                "All"
            ],
            "agriculture_framework_animalwelfare": [
                "agriculture_framework_animalwelfare_agriculture_framework"
            ],
            "pkgVersion": 2,
            "versionKey": "1703166704983",
            "idealScreenDensity": "hdpi",
            "depth": 0,
            "createdBy": "136cdb5a-5c7a-4a61-9634-64de510af364",
            "compatibilityLevel": 1,
            "userConsent": "Yes"
        }
    }
}</t>
  </si>
  <si>
    <t>Verify user is able to see the "Creator" attributre updated to "Deleted user" for all the created contents when the user is searched through composite search API</t>
  </si>
  <si>
    <t>Search the User which was deleted
curl --location 'https://dev.sunbirded.org/api/composite/v1/search' \
--header 'Content-Type: application/json' \
--header 'Authorization: Bearer eyJhbGciOiJIUzI1NiIsInR5cCI6IkpXVCJ9.eyJpc3MiOiJlNmI4Nzg2MmVmNjg0MWU0OWE5YzM5MGEzOTZmNTk0NyJ9.WkIHjIn77-OkC48a3KresX5Bh21RtlwHobTWUDVPEsQ' \
--data '{
    "request": {
        "filters": {
           "createdBy": "136cdb5a-5c7a-4a61-9634-64de510af364",
            "status": [
            ]
        },
        "fields": ["objectType","identifier", "creator"],
        "sort_by": {
            "lastUpdatedOn": "desc"
        }
    }
}'</t>
  </si>
  <si>
    <t>- The Creator field value should be changed to "Deleted user" when the user is deleted
{
    "id": "api.v1.search",
    "ver": "1.0",
    "ts": "2024-01-16T08:24:19.427Z",
    "params": {
        "resmsgid": "a504e330-b448-11ee-adf2-5b6724895ce7",
        "msgid": "a5030e70-b448-11ee-93c0-ef48961e57cd",
        "status": "successful",
        "err": null,
        "errmsg": null
    },
    "responseCode": "OK",
    "result": {
        "count": 1,
        "content": [
            {
                "identifier": "do_113952334815797248129",
                "creator": "Deleted User",
                "objectType": "Content"
            }
        ]
    }
}</t>
  </si>
  <si>
    <t>Verify user is not able to Login back after the user is deleted</t>
  </si>
  <si>
    <t>1. Open the Sunbird portal
2. Try to login with the deleted user credentials</t>
  </si>
  <si>
    <t>- User should not be able to login to the portal using the deleted user credentials</t>
  </si>
  <si>
    <t>Verify that the "Creatror" fields and value in the children section in a collection doesnt change  when the user who has created the content is deleted (expected in future release)</t>
  </si>
  <si>
    <t>User should have created a collection and the user has be deleted</t>
  </si>
  <si>
    <t>1. Read the collection which was created with "Creator" and "Createdby" attribute and the user is deleted
curl --location 'https://dev.sunbirded.org/api/content/v2/read/do_113952334815797248129' \
--header 'Content-Type: magna' \
--header 'X-Authenticated-User-Token: magna' \
--header 'X-Channel-id: magna' \
--header 'Authorization: magna' \
--header 'Accept: application/json'</t>
  </si>
  <si>
    <t>- The root note field "Creator" field value should be updated to "Deleted user" when the user is deleted
- The child node "Creator" field value should be retained when the user is deleted</t>
  </si>
  <si>
    <r>
      <rPr>
        <rFont val="Calibri"/>
        <color theme="1"/>
        <sz val="11.0"/>
      </rPr>
      <t xml:space="preserve">Verify if the user with the below roles are able to request all 3 exhaust reports (Userinfo, Progress and question) and the request generated date and time is captured properly in the dasboard.
* </t>
    </r>
    <r>
      <rPr>
        <rFont val="Calibri"/>
        <b/>
        <color theme="1"/>
        <sz val="11.0"/>
      </rPr>
      <t>Content creator</t>
    </r>
    <r>
      <rPr>
        <rFont val="Calibri"/>
        <color theme="1"/>
        <sz val="11.0"/>
      </rPr>
      <t xml:space="preserve"> (Allowed to create course and batch for their own course.)
* </t>
    </r>
    <r>
      <rPr>
        <rFont val="Calibri"/>
        <b/>
        <color theme="1"/>
        <sz val="11.0"/>
      </rPr>
      <t>Creator + Course Mentor</t>
    </r>
    <r>
      <rPr>
        <rFont val="Calibri"/>
        <color theme="1"/>
        <sz val="11.0"/>
      </rPr>
      <t xml:space="preserve"> (Will be allowed to create a open batch only if the course is created by themselves.)
</t>
    </r>
    <r>
      <rPr>
        <rFont val="Calibri"/>
        <b/>
        <color theme="1"/>
        <sz val="11.0"/>
      </rPr>
      <t>Note</t>
    </r>
    <r>
      <rPr>
        <rFont val="Calibri"/>
        <color theme="1"/>
        <sz val="11.0"/>
      </rPr>
      <t xml:space="preserve">: Course mentor (Role alone will not be able to create the batch, instead he can be added as one of the show watcher for the Open batches created by creator)
</t>
    </r>
  </si>
  <si>
    <t>- In the batch creation, creator added the mentor to it
- User need to set password for requesting userinfo exhaust report from dashboard</t>
  </si>
  <si>
    <t xml:space="preserve">1. Open the https://dev.sunbirded.org/
2. Click on Login option
3. Login with content creator/mentor credentials
4. Click on the library/courses tab and search for the course
5. Click on the course and click on view dashboard
6. Select the batch  ( it multiple batches created)
7. Select the report from Choose your report dropdown
8. Observe request button is enabled in blue colour
9. Click on the Request button
10. Observe reports gets submitted successfully and same gets captured in dashboard below  </t>
  </si>
  <si>
    <r>
      <rPr>
        <rFont val="Calibri"/>
        <color theme="1"/>
        <sz val="11.0"/>
      </rPr>
      <t xml:space="preserve">User with the below roles should be able to request the on-demand reports and the request date, generated date and time is updated properly.
* </t>
    </r>
    <r>
      <rPr>
        <rFont val="Calibri"/>
        <b/>
        <color theme="1"/>
        <sz val="11.0"/>
      </rPr>
      <t>Content creator</t>
    </r>
    <r>
      <rPr>
        <rFont val="Calibri"/>
        <color theme="1"/>
        <sz val="11.0"/>
      </rPr>
      <t xml:space="preserve"> (Allowed to create course and batch for their own course.)
* </t>
    </r>
    <r>
      <rPr>
        <rFont val="Calibri"/>
        <b/>
        <color theme="1"/>
        <sz val="11.0"/>
      </rPr>
      <t>Creator + Course Mentor</t>
    </r>
    <r>
      <rPr>
        <rFont val="Calibri"/>
        <color theme="1"/>
        <sz val="11.0"/>
      </rPr>
      <t xml:space="preserve"> (Will be allowed to create a open batch only if the course is created by themselves.)
</t>
    </r>
    <r>
      <rPr>
        <rFont val="Calibri"/>
        <b/>
        <color theme="1"/>
        <sz val="11.0"/>
      </rPr>
      <t>Note</t>
    </r>
    <r>
      <rPr>
        <rFont val="Calibri"/>
        <color theme="1"/>
        <sz val="11.0"/>
      </rPr>
      <t xml:space="preserve">: Course mentor (Role alone will not be able to create the batch, instead he can be added as one of the show watcher for the Open batches created by creator)
</t>
    </r>
  </si>
  <si>
    <t>Verify that user is able to download the course progress exhaust report for both the live and expired batches and the downloaded csv file has below fields:
* Collection id
* Collection name
* Batch id
* Batch name
* DIKSHA UUID - the system generated DIKSHA unique user ID
* State 
* District
* Org Name - name of user org - DIKSHA Custodian for self signed up users and respective tenant names for SSO
* School ID
* School Name
* Declared Board
* Enrolment date
* Completion date
* Certificate status - 'issued' if the certificate is issued / Blank if it is not issued
* Progress
* Total Score
* Assessments within the collection - user's best of attempt assessment scored Description column will also be added.</t>
  </si>
  <si>
    <t>1. Open the https://dev.sunbirded.org/
2. Click on Login option
3. Login with content creator/mentor credentials
4. Click on the library/courses tab and search for the course
5. Click on the course and click on view dashboard
6. Select the batch  ( it multiple batches created)
7. Observe the report which has the status as success
8. Click on downlod link</t>
  </si>
  <si>
    <t>- User should be able to download the course progress exhaust report for both the live and expired batches and the downloaded csv file has below fields:
* Collection id
* Collection name
* Batch id
* Batch name
* DIKSHA UUID - the system generated DIKSHA unique user ID
* State 
* District
* Org Name - name of user org - DIKSHA Custodian for self signed up users and respective tenant names for SSO
* School ID
* School Name
* Declared Board
* Enrolment date
* Completion date
* Certificate status - 'issued' if the certificate is issued / Blank if it is not issued
* Progress
* Total Score
* Assessments within the collection - user's best of attempt assessment scored Description column will also be added."</t>
  </si>
  <si>
    <t>1. Verify if the user is asked for password while opening the user info exhaust report.
2. Verify that user is able to download the user info exhaust report for both the live and expired batches and the downloaded csv file has below fields:
* Collection id
* Collection name
* Batch id
* Batch name
* DIKSHA UUID - the system generated DIKSHA unique user ID
* User Name
* State 
* District
* Org Name - name of user org - DIKSHA Custodian for self signed up users and respective tenant names for SSO
* External ID
* Email ID
* Mobile Number
* Consent Provided
* Consent Provided Date</t>
  </si>
  <si>
    <t>1. Open the https://dev.sunbirded.org/
2. Click on Login option.
3. Login with content creator/mentor credentials.
4. Click on the library/courses tab and search for the course.
5. Click on the course and click on view dashboard
6. Select the batch  ( it multiple batches created)
7. Observe the user infor exhaust report which has the status as success.
8. Click on downlod link.
9. Verify if the user is asked for the password while opening the user-info report.</t>
  </si>
  <si>
    <t>1. User should be asked for the password while opening the user-info report.
2. User should be able to download the user info exhaust report for both the live and expired batches and the downloaded csv file has below fields:
* Collection id
* Collection name
* Batch id
* Batch name
* DIKSHA UUID - the system generated DIKSHA unique user ID
* User Name
* State 
* District
* Org Name - name of user org - DIKSHA Custodian for self signed up users and respective tenant names for SSO
* External ID
* Email ID
* Mobile Number
* Consent Provided
* Consent Provided Date</t>
  </si>
  <si>
    <t>Verify that user is able to download the response report for both the live and expired batches and the downloaded csv file has below fields:
* Collection id
* Collection name
* Batch id
* Batch name
* DIKSHA UUID - the system generated DIKSHA unique user ID
* QuestionSet ID
* QuestionSet Title
* Attempt Id
* Attempted On
* Question Id
* Question Type
* Question Title
* Question Description
* Question Duration
* Question Score
* Question Max Score
* Question Options
* Question Response</t>
  </si>
  <si>
    <t>1. Open the https://dev.sunbirded.org/
2. Click on Login option.
3. Login with content creator/mentor credentials.
4. Click on the library/courses tab and search for the course.
5. Click on the course and click on view dashboard
6. Select the batch  ( it multiple batches created)
7. Observe the response exhaust report which has the status as success.
8. Click on downlod link</t>
  </si>
  <si>
    <t>User should be able to download the response report for both the live and expired batches and the downloaded csv file has below fields:
* Collection id
* Collection name
* Batch id
* Batch name
* DIKSHA UUID - the system generated DIKSHA unique user ID
* QuestionSet ID
* QuestionSet Title
* Attempt Id
* Attempted On
* Question Id
* Question Type
* Question Title
* Question Description
* Question Duration
* Question Score
* Question Max Score
* Question Options
* Question Response</t>
  </si>
  <si>
    <t>Verify if User search is happening for new/exisiting users with new user searh API (/v3/user/search)
Request bosy&gt;
{
    "request": {
        "filters": {
            "roles.role": ["COURSE_CREATOR"]
        },
        "limit":20,
        "offset": 0
    }
}
&amp;
Verify if User search is happening for new/exisiting users with old user searh API (v1/v2/user/search) and should have the same roles changes in old structure under organisation entity, not under user. also the request should work old way.
Request body &gt;
{
    "request": {
        "filters": {
            "organisations.roles": ["COURSE_CREATOR"]
        },
        "limit":20,
        "offset": 0
    }
}
Note: Old v1 and v2 search api's response will be showing 2 org roles only
&amp;
Verify that user search is giving no user details in response for invalid request body</t>
  </si>
  <si>
    <t>-Admin auth token should be given in API header</t>
  </si>
  <si>
    <t>Scenario1:
1. Open the Postman
2. Open the v3 user search collection
3. Enter the new/exisiting user id in request body &gt; Send
4. Observe the response
Scenario2:
1. Open the Postman
2. Open the v1,v2 user search collection
3. Enter the new/exisiting user id in request body &gt; Send
4. Observe the response
Scenario3:
1. Open the Postman
2. Open the v3 user search collection
3. Enter the invalid user id in request body &gt; Send
4. Observe the response</t>
  </si>
  <si>
    <t>User search should be happening for new/exisiting users with new user searh API (/v3/user/search)
Request bosy&gt;
{
    "request": {
        "filters": {
            "roles.role": ["COURSE_CREATOR"]
        },
        "limit":20,
        "offset": 0
    }
}
===================
User search is happening for new/exisiting users with old user searh API (v1/v2/user/search) and should have the same roles changes in old structure under organisation entity, not under user. also the request should work old way.
=========
&gt;User search should be giving no user details in response for invalid request body</t>
  </si>
  <si>
    <t>Verify that during onboarding Guest user is able to select framework</t>
  </si>
  <si>
    <t>If multiple frameworks are configured for both System level and tenant level. Same should display in Framework dropdown</t>
  </si>
  <si>
    <t>1. Open Sunbird staging URL
2. Select role
3. Click on "Continue" button
4. Select the framework from dropdown</t>
  </si>
  <si>
    <t>1. User should be able to select Role
2. User should be able to select framework from the dropdown
3. Category values should be displayed based on the selected Framework</t>
  </si>
  <si>
    <t>Verify that Guest user is displayed with the Categories based on the form configuration of the selected framework</t>
  </si>
  <si>
    <t>1. Open Sunbird staging URL
2. Select role
3. Click on "Continue" button
4. Select the framework from dropdown
5. Observe the categories are displayed based on the selected framework from form configuration</t>
  </si>
  <si>
    <t>1. User should be able to select Role
2. User should be able to select framework from the dropdown
3. User is displayed with the Category2/ Category3/ etc based on the form configuration and the selected framework</t>
  </si>
  <si>
    <t>Verify that
1. Category 2 values are displayed based on selected Category1
2. Category 3 value are displayed based on selected category2
3. Category 4 value are displayed based on selected category3 ...</t>
  </si>
  <si>
    <t>1. Open Sunbird staging URL
2. Select role
3. Click on "Continue" button
4. Select the framework from dropdown
5. Observe the categories are displayed based on the selected framework from form configuration
6. Click on Category1 and select the value
7. Click on Category2 and select the value and so on</t>
  </si>
  <si>
    <t>1. User should be able to select Category2 values only after selecting the Category1 value and so on..</t>
  </si>
  <si>
    <t>Verify that Guest user cannot select the Category2 value without selecting Category1 value and so on..</t>
  </si>
  <si>
    <t>1. Open Sunbird staging URL
2. Select role
3. Click on "Continue" button
4. Select the framework from dropdown
5. Observe the categories are displayed based on the selected framework from form configuration
6. Click on Category1 and select the value
7. Click on Category2 and select the value and so on</t>
  </si>
  <si>
    <t>1. User should be able to select Category2 values only after selecting the Category1 value and so on..
2. User should try to select Category3 without selecting Category1 and Category2. User should not be able to select Category3</t>
  </si>
  <si>
    <t>Verify that Guest user is able to select the values for the displayed Categories like Category2, Category3, etc based on the framework and click on "Submit" button</t>
  </si>
  <si>
    <t xml:space="preserve">1. Open Sunbird staging URL
2. Select role
3. Click on "Continue" button
4. Select the framework/ Category1 from dropdown
5. Select the categories which are displayed based on the selected framework from form configuration 
6. Click on Submit button                  </t>
  </si>
  <si>
    <t>1. User should be able to select Role
2. User should be able to select framework from the dropdown
3. User is able to select the values for Category2/ Category3/ etc based on the form configuration and the selected framework
4. User should be able to click on Submit button
5. User will redirect to Location popup</t>
  </si>
  <si>
    <t>Verify that in the Profile page of the Guest user all the selected category values are dispalyed during onboarding</t>
  </si>
  <si>
    <t>1. Open Sunbird staging URL
2. Select role
3. Click on "Continue" button
4. Select the framework/ Category1 from dropdown
5. Select the categories which are displayed based on the selected framework from form configuration 
6. Click on Submit button
7. Click on Profile avatar icon
8. Click on profile 
9. Observe the Category values in the profile page</t>
  </si>
  <si>
    <t>1. User should be displayed with selected Category values  in the profile page for which user has selected during onboarding
2. User should dispalyed with "Edit" button to edit the Category values</t>
  </si>
  <si>
    <t>Verify that Guest user is able to edit/ update the values of all the categories displayed in the profile page which were selected during onboarding</t>
  </si>
  <si>
    <t>1. Open Sunbird staging URL
2. Select role
3. Click on "Continue" button
4. Select the framework/ Category1 from dropdown
5. Select the categories which are displayed based on the selected framework from form configuration 
6. Click on Submit button
7. Click on Profile avatar icon
8. Click on profile 
9. Click on "Edit" button
10. Update the values of all the Categories</t>
  </si>
  <si>
    <t>1. User should be able to update the values of the categories in the profile page for which user has selected during onboarding
2. Updated values should be displayed in the Profile page</t>
  </si>
  <si>
    <t>Verify that when Guest user clicks on Home tab, User is able to see the preferences which was selected during onboarding based on the selected framework</t>
  </si>
  <si>
    <t>1. Open Sunbird staging URL
2. Select role
3. Click on "Continue" button
4. Select the framework/ Category1 from dropdown
5. Select the categories which are displayed based on the selected framework from form configuration 
6. Click on Submit button
7. Click on Home tab
8. Observe the preferences</t>
  </si>
  <si>
    <t>1. User is able to complete onbaording
2. User should be able to see the preferences which was selected during onboarding</t>
  </si>
  <si>
    <t>Verify that when Guest user clicks on Home tab, User is able to edit/ update the preferences which was selected during onboarding based on the selected framework by clicking on "(i)" icon and "Change preferences" button</t>
  </si>
  <si>
    <t>1. Open Sunbird staging URL
2. Select role
3. Click on "Continue" button
4. Select the framework/ Category1 from dropdown
5. Select the categories which are displayed based on the selected framework from form configuration 
6. Click on Submit button
7. Click on Home tab
8.Click on "Change preferences" button
OR
9. Click on "(i)" icon
10. Update the preferences</t>
  </si>
  <si>
    <t>1. User is able to update the preferences by clicking on "(i) icon
2. User is able to update the preferences by clicking on "Change preferences" button
3. Updated Categories should display in Home tab</t>
  </si>
  <si>
    <t>Verify that in Home page when clicked on any section under "Browse By Subjects", User is displayed with the Categories( Applied filters) which is selected during Onboarding
&amp;
Also verify that selected Categories are displayed on the left side filters</t>
  </si>
  <si>
    <t>Check with both Guest user and Logged in User</t>
  </si>
  <si>
    <t>1. Open Staging Sunbird URL
2. Complete Onboarding
3. Login with valid credentials
4. Click on Home tab
5. Click on any section under "Browse By Subjects"
6. Observe the categories based on framework details displayed in Profile page</t>
  </si>
  <si>
    <t>1. User is displayed with the preferences above the contents
2. Observe the preferences displayed are same as the preferences displayed in Profile page.
3. User is displayed with the selected Categories on the left side filters</t>
  </si>
  <si>
    <t>Verify that user is able to update the Categories values by clicking on "Reset" button in "Explore sections" page</t>
  </si>
  <si>
    <t>1. Open Staging Sunbird URL
2. Complete Onboarding
3. Click on Home tab
4. Click on any section under "Browse By Subjects"
5. Observe the categories based on framework details displayed in Profile page
6. Click on "Reset" button
7. Select the values from the dropdown for the each Category</t>
  </si>
  <si>
    <t>1. User should be able to click on "Reset" button
2. On clicking Reset, the preferences should be removed from the Category fields
3. User should be able to select values for Category1, Category2, etc
4. Based on the updated Categories, Contents should display on right hand side</t>
  </si>
  <si>
    <t>Verify that in Home page when clicked on any section under "Browse By Categories", User is displayed with the Categories( Applied filters) which is selected during Onboarding
&amp;
Also verify that selected Categories are displayed on the left side filters</t>
  </si>
  <si>
    <t>1. Open Staging Sunbird URL
2. Complete Onboarding
3. Click on Home tab
4. Click on any section under "Browse By Categories"
5. Observe the categories based on framework details displayed in Profile page</t>
  </si>
  <si>
    <t>1. User is displayed with the preferences above the contents
2. Observe the preferences displayed are same as the preferences displayed in Profile page.
3. User should see all the conents based on the Categories selected</t>
  </si>
  <si>
    <t>1. Open Staging Sunbird URL
2. Complete Onboarding
3. Click on Home tab
4. Click on any section under "Browse By Categories"
5. Observe the categories based on framework details displayed in Profile page
6. Click on "Reset" button
7. Select the values from the dropdown for the each Category</t>
  </si>
  <si>
    <t>1. User should be able to click on "Reset" button
2. On clicking Reset, the preferences should be removed from the Category fields
3. User should be able to select values for Category1, Category2, etc
4. Based on the updated Categories, Contents should display on right hand side</t>
  </si>
  <si>
    <t xml:space="preserve">Verify that when user clicked on Digital textbook tab, User is able to see the prefilled values for the categories which are same as the preferences displayed in Profile page </t>
  </si>
  <si>
    <t>1. Open Staging Sunbird URL
2. Complete Onboarding
3. Click on Digital Textbook tab
4. Observe the Category values displayed on the left side of the Digital Textbook page
5. Check those values in Profile page as well</t>
  </si>
  <si>
    <t>1. User should see all the Category values on the left side of the Digital Textbook page 
2. All these Category values must be same as the Category values which are displayed in Profile page
3. User should see all the conents based on the Categories selected</t>
  </si>
  <si>
    <t>Verify that user is able to edit/ update the prefilled values of the Categories displayed in Digital textbook page</t>
  </si>
  <si>
    <t>1. Open Staging Sunbird URL
2. Complete Onboarding
3. Click on Digital Textbook tab
4. Click on each Category and update the values
OR
5. Click on Reset button and update the values</t>
  </si>
  <si>
    <t>1. User should see all the Category values on the left side of the Digital Textbook page
2. User should be able to update all the Category values
3. After updation, User should be displayed with the Contents based on the updated Category values</t>
  </si>
  <si>
    <t>Verify that User is displayed with the Category values on the Digital textbook Cards which are displayed in Digital Textbook page</t>
  </si>
  <si>
    <t>1. Open Staging Sunbird URL
2. Complete Onboarding
3. Click on Digital Textbook tab
4. Observe the Textbook cards which are displayed in the Digital Textbook page</t>
  </si>
  <si>
    <t>1. User should see the Textbooks displayed based on the Categories prefilled
2. User should see the Category values in Textbook cards</t>
  </si>
  <si>
    <t>Verify that when user clicks on any Textbook, User will see the Categories details under the Textbook name in the Textbook TOC page.
Also Verify that when User expands the "The Collection is relevant for" section, User is displayed with the same Category details</t>
  </si>
  <si>
    <t>1. Open Staging Sunbird URL
2. Complete Onboarding
3. Click on Digital Textbook tab
4. Click on any Textbook from the displayed contents and Observe the Category values under Textbook name
5. Click on expand button or down arrow of the "The Collection is relevant for" section and Observe the Category values</t>
  </si>
  <si>
    <t>1. User should see the Textbooks displayed based on the Categories prefilled
2. User should see the Category values under the Textbook name after opening any Textbook
3. User should see the same Category values in the "The Collection is relevant for" section</t>
  </si>
  <si>
    <t xml:space="preserve">Verify that when user clicked on Course tab, User is able to see the prefilled values for the categories which are same as the preferences displayed in Profile page </t>
  </si>
  <si>
    <t>1. Open Staging Sunbird URL
2. Complete Onboarding
3. Click on Course tab
4. Observe the Category values displayed on the left side of the Course page
5. Check those values in Profile page as well</t>
  </si>
  <si>
    <t>1. User should see all the Category values on the left side of the Course page 
2. All these Category values must be same as the Category values which are displayed in Profile page
3. User should see all the conents based on the Categories selected</t>
  </si>
  <si>
    <t>Verify that user is able to edit/ update the prefilled values of the Categories displayed in Course page</t>
  </si>
  <si>
    <t>1. Open Staging Sunbird URL
2. Complete Onboarding
3. Click on Course tab
4. Click on each Category and update the values
OR
5. Click on Reset button and update the values</t>
  </si>
  <si>
    <t>1. User should see all the Category values on the left side of the Course page
2. User should be able to update all the Category values
3. After updation, User should be displayed with the Contents based on the updated Category values</t>
  </si>
  <si>
    <t>Verify that User is displayed with the Category1 value on the Course Cards which are displayed in Course page</t>
  </si>
  <si>
    <t>1. Open Staging Sunbird URL
2. Complete Onboarding
3. Click on Course tab
4. Observe the Category1 value in the Course Cards which are displayed in the Course page</t>
  </si>
  <si>
    <t>1. User should see the Courses displayed based on the Categories prefilled
2. User should see the Category1 value in Course cards</t>
  </si>
  <si>
    <t>Verify that User is displayed with all the Category values in "The Course is relevant for" section under Course details in Course TOC page</t>
  </si>
  <si>
    <t>1. Open Staging Sunbird URL
2. Complete Onboarding
3. Click on Course tab
4. Click on any Course in the Course page
5. Observe the "The Course is relevant for" section under Course details in Course TOC page</t>
  </si>
  <si>
    <t>1. User should see the Courses displayed based on the Categories prefilled
2. User should see all the Category values in the "The Course is relevant for" section under Course details in the Course TOC page</t>
  </si>
  <si>
    <t>All tab</t>
  </si>
  <si>
    <t>Verify that all the Category fields which are form configured are displayed with no prefilled values in the All tab</t>
  </si>
  <si>
    <t>1. Open Staging Sunbird URL
2. Complete Onboarding
3. Click on All tab
4. Observe the Category fields which are displayed on the left side of the All page</t>
  </si>
  <si>
    <t>1. User is displayed with all types of Contents in All page
2. User is displayed with all the Category fields which are form configured with no prefilled values</t>
  </si>
  <si>
    <t>Verify that User is able to add the values to all the Category fields which are displayed based on the form configuration
&amp;
Also Verify that User is able to update the values to all the Category fields by clicking on Reset button or directly clicking on the Category fields</t>
  </si>
  <si>
    <t>1. Open Staging Sunbird URL
2. Complete Onboarding
3. Click on All tab
4. Click on each Category field and add the values for all the displayed Categories
---------------------------------------------
1. Open Staging Sunbird URL
2. Complete Onboarding
3. Click on All tab
4. Click on Reset button and update the values for all the displayed Categories</t>
  </si>
  <si>
    <t>1. User should be able to add the values for all the displayed Category fields 
2. Based on the added Category values, Contents should be displayed
-------------------------
3. User should be able to update the added values for all the Category by clicking Reset button
4. Based on the updated Category values, Contents should be displayed</t>
  </si>
  <si>
    <t>TV Lesson</t>
  </si>
  <si>
    <t xml:space="preserve">Verify that when user clicked on TV classes tab, User is able to see the prefilled values for the categories which are same as the preferences displayed in Profile page </t>
  </si>
  <si>
    <t>1. Open Staging Sunbird URL
2. Complete Onboarding
3. Click on TV classes tab
4. Observe the Category values displayed on the left side of the TV classes page
5. Check those values in Profile page as well</t>
  </si>
  <si>
    <t>Verify that all the Category fields which are form configured are displayed with no prefilled values when user type any text/ do_id in search bar and click on Search button</t>
  </si>
  <si>
    <t>1. Open Staging Sunbird URL
2. Complete Onboarding
3. Click on Search bar any type any text/ do_id to be searched
4. Click on Search button
5. Observe the Category fields which are displayed on the left side of the All page</t>
  </si>
  <si>
    <t>1. User is displayed with the contents which is matched to the searched text/ do_id
2. User is displayed with all the Category fields which are form configured with no prefilled values</t>
  </si>
  <si>
    <t>Verify that User is able to add the values to all the Category fields which are displayed on the left side of All page based on the form configuration when user searches for any text/ do_id
&amp;
Also Verify that User is able to update the values to all the Category fields by clicking on Reset button or directly clicking on the Category fields</t>
  </si>
  <si>
    <t>1. Open Staging Sunbird URL
2. Complete Onboarding
3. Click on Search bar any type any text/ do_id to be searched
4. Click on Search button
5. Click on each Category field and add the values for all the displayed Categories
---------------------------------------------
1. Open Staging Sunbird URL
2. Complete Onboarding
3. Click on Search bar any type any text/ do_id to be searched
4. Click on Search button
5. Click on Reset button and update the values for all the displayed Categories</t>
  </si>
  <si>
    <t>Verify that newly registered user should get Framework, Category selection popup when user logs in for the first time</t>
  </si>
  <si>
    <t>1. Open Sunbird staging URL
2. Complete Onboarding
3. Click on Profile avatar icon
4. Click on login  
5. Login with the newly registered credentials
6. Observe the Category selection popup</t>
  </si>
  <si>
    <t>1. On successful Log in User should view "To discover relevant content update the following details:‎" popup
2. User should be able to select framework from the dropdown
3. Category values should be displayed based on the selected Framework</t>
  </si>
  <si>
    <t>Verify that Logged in user( after registration and logging in with that registered credentials) is able to edit/ update the values of all the categories displayed in the profile page</t>
  </si>
  <si>
    <t>1. Open Sunbird staging URL
2. Complete Onboarding
3. Click on Profile avatar icon
4. Click on Login
5. Login with newly registered credentials
6. Select the value for Category1
7. Select the values for Categories displayed based on Category1
8. Click on Submit button
9. Select role
10. Click on Continue button
11. Observe user is redirected to the location popup
12. Click on Submit button
13. Click on Profile avatar icon
14. Click on profile 
15. Click on "Edit" button
16. Update the values of all the Categories</t>
  </si>
  <si>
    <t>1. User should be able to update the values of the categories in the profile page for which user has selected after registration and logging in with that registered credentials</t>
  </si>
  <si>
    <t>Verify that when Logged in user(after registration and logging in with that registered credentials) clicks on Home tab, User is able to see the preferences which was selected during Onboarding</t>
  </si>
  <si>
    <t>1. Open Sunbird staging URL
2. Complete onboarding
3. Click on Profile avatar icon
4. Click on Login
5. Login with newly registered credentials
6. Select the value for Category1
7. Select the values for Categories displayed based on Category1
8. Click on Submit button
9. Select role
10. Click on Continue button
11. Observe user is redirected to the location popup
12. Click on Submit button
13. Click on Home tab
14. Observe the preferences</t>
  </si>
  <si>
    <t>1. User should be able to do registration successfully
2. User should be able to Login with the registered credentials
3. User should be able to see the preferences which was selected during registration and logging in with that registered credentials</t>
  </si>
  <si>
    <t>Verify that when Logged in user(after registration and logging in with that registered credentials) clicks on Home tab, User is able to edit/ update the preferences which was selected based on the selected framework by clicking on "(i)" icon and "Change preferences" button</t>
  </si>
  <si>
    <t>1. Open Sunbird staging URL
2. Complete onboarding
3. Click on Profile avatar icon
4. Click on Login
5. Login with newly registered credentials
6. Select the value for Category1
7. Select the values for Categories displayed based on Category1
8. Click on Submit button
9. Select role
10. Click on Continue button
11. Observe user is redirected to the location popup
12. Click on Submit button
13.Click on Home tab
14.Click on "Change preferences" button
OR
15. Click on "(i)" icon
16. Update the preferences</t>
  </si>
  <si>
    <t>1. User is able to update the preferences by clicking on "(i) icon
2. User is able to update the preferences by clicking on "Change preferences" button</t>
  </si>
  <si>
    <t>Creating Book</t>
  </si>
  <si>
    <t>Verify that creator can create the Textbook by selecting the values for all the mandatory metadatas and target framework fields like Category1, Category2, Category3, etc</t>
  </si>
  <si>
    <t>1. Open Staging Sunbird URL
2. Complete Onboarding
3. Click on Profile avatar icon
4. Click on Login
5. Login with creator credentials
6. Click on Profile avatar icon
7. Click on Workspace
8. Click on Create then Book
9. Enter Book name and click on Start creating
10. Fill the mandatory target framework Category fields
11. Click on Add child button
12. Click on Add from Library
13. Add any content by clicking on Select Content button
14. Click on Send for Review button</t>
  </si>
  <si>
    <t>1. User is displayed with Textbook editor
2. User is displayed with mandatory and non mandatory target framework fields and metadata fields
3. User should be able to fill all the displayed fields
4. User should be able to add contents
5. User should be able to send Book for review</t>
  </si>
  <si>
    <t>Creating Course</t>
  </si>
  <si>
    <t>Verify that creator can create Course by selecting the values for mandatory fields from organizational framework and target framework sections along with other mandatory metadatas fields</t>
  </si>
  <si>
    <t>1. Open Staging Sunbird URL
2. Complete Onboarding
3. Click on Profile avatar icon
4. Click on Login
5. Login with creator credentials
6. Click on Profile avatar icon
7. Click on Workspace
8. Click on Create then Course
9. Give the name for the Course in mandatory Title field
10. Fill all the mandatory organizational framework and target framework Category fields
11. Click on Add child button
12. Click on Add from Library
13. Add any content by clicking on Select Content button
14. Click on Send for Review button</t>
  </si>
  <si>
    <t>1. User is displayed with Course editor
2. User is displayed with mandatory and non mandatory target framework fields and metadata fields
3. User should be able to fill all the displayed fields
4. User should be able to add contents
5. User should be able to send Course for review</t>
  </si>
  <si>
    <t>Creating Resource</t>
  </si>
  <si>
    <t>Verify that creator can create Resource by selecting the values for mandatory Category1, Category2, Category3, etc fields and mandatory metadatas fields</t>
  </si>
  <si>
    <t>1. Open Staging Sunbird URL
2. Complete Onboarding
3. Click on Profile avatar icon
4. Click on Login
5. Login with creator credentials
6. Click on Profile avatar icon
7. Click on Workspace
8. Click on Create then Resource
9. Observe the Category1, Category2, Category3, etc fields are displayed in the popup based on the framework selected
10. Select the mandatory "Content type" field
11. Click on Start creating button
12. Add the contents inside the resource and click on Send for review
13. Enter all the mandatory Category1, Category2, Category3, etc fields and the mandatory metadata fields
14. Click on Save button
15. Observe the Resource is sent for review</t>
  </si>
  <si>
    <t>1. User is displayed with the popup based on the framework configured with the Categories fields
2. User is able to add contents 
3. User is able to add the values for all the mandatory and non mandatory fields of framework selected
4. User is able to send the resource for review</t>
  </si>
  <si>
    <t>Creating Collection</t>
  </si>
  <si>
    <t>Verify that creator can create the Collection by selecting the values for all the mandatory metadatas and targeted framework fields like Category1, Category2, Category3, etc</t>
  </si>
  <si>
    <t>1. Open Staging Sunbird URL
2. Complete Onboarding
3. Click on Profile avatar icon
4. Click on Login
5. Login with creator credentials
6. Click on Profile avatar icon
7. Click on Workspace
8. Click on Create then Collection
9. Give the name for the Collection in Name field in the displayed popup
10. Select the mandatory "Collection type" field in the displayed popup
11. Click on Start Creating button
12.  Fill the mandatory target framework Category fields
13. Click on Add child button
14. Click on Add from Library
15. Add any content by clicking on Select Content button
16. Click on Send for Review button</t>
  </si>
  <si>
    <t>1. User is displayed with Collection editor
2. User is displayed with mandatory and non mandatory target framework fields and metadata fields
3. User should be able to fill all the displayed fields
4. User should be able to add contents
5. User should be able to send Collection for review</t>
  </si>
  <si>
    <t>Creating Lesson Plan</t>
  </si>
  <si>
    <t>Verify that creator can create Lesson Plan by selecting the values for mandatory Category1, Category2, Category3, etc fields and mandatory metadatas fields</t>
  </si>
  <si>
    <t>1. Open Staging Sunbird URL
2. Complete Onboarding
3. Click on Profile avatar icon
4. Click on Login
5. Login with creator credentials
6. Click on Profile avatar icon
7. Click on Workspace
8. Click on Create then Lesson Plan
9. Observe the Category1, Category2, Category3, etc fields are displayed in the popup based on the framework selected
10. Click on Start creating button
11. Click on New child button
12. Click on Add Resource button
13. Select any contents and click on Proceed button
14. Click on Send for Review button
15. Enter all the mandatory Category1, Category2, Category3, etc fields and the mandatory metadata fields
16. Click on Save button
17. Observe the Lesson Plan is sent for review</t>
  </si>
  <si>
    <t>1. User is displayed with the popup based on the framework configured with the Categories fields
2. User is able to add contents 
3. User is able to add the values for all the mandatory and non mandatory fields of framework selected
4. User is able to send the lesson plan for review</t>
  </si>
  <si>
    <t>Uploading Content</t>
  </si>
  <si>
    <t xml:space="preserve">Verify that creator upload content by selecting the values for mandatory Category1, Category2, Category3, etc fields and mandatory metadatas fields                         </t>
  </si>
  <si>
    <t>1. Open Staging Sunbird URL
2. Complete Onboarding
3. Click on Profile avatar icon
4. Click on Login
5. Login with creator credentials
6. Click on Profile avatar icon
7. Click on Workspace
8. Click on Create then Upload content
9. Select mandatory "Content type" field
10. Click on Browse button and Select the content
11. Click on Upload button
12. Click on Send for Review button
13. Enter all the mandatory Category1, Category2, Category3, etc fields and the mandatory metadata fields
14. Click on Save button
15. Observe the Content is sent for review</t>
  </si>
  <si>
    <t>1. User is displayed with the popup based on the framework configured with the Categories fields
2. User is able to add contents 
3. User is able to add the values for all the mandatory and non mandatory fields of framework selected
4. User is able to send the uploaded content for review</t>
  </si>
  <si>
    <t>Craeting Course Assessment</t>
  </si>
  <si>
    <t>Verify that creator can create Course Assessment by selecting the values for mandatory Category1, Category2, Category3, etc fields and mandatory metadatas fields</t>
  </si>
  <si>
    <t>1. Open Staging Sunbird URL
2. Complete Onboarding
3. Click on Profile avatar icon
4. Click on Login
5. Login with creator credentials
6. Click on Profile avatar icon
7. Click on Workspace
8. Click on Create then Course assessment
9. Click on Start creating button
12. Add the contents inside the resource and click on Send for review
13. Enter all the mandatory Category1, Category2, Category3, etc fields and the mandatory metadata fields
14. Click on Save button
15. Observe the Course Assessment is sent for review</t>
  </si>
  <si>
    <t>1. User is displayed with the popup based on the framework configured with the Categories fields
2. User is able to add contents 
3. User is able to add the values for all the mandatory and non mandatory fields of framework selected
4. User is able to send the course assessment for review</t>
  </si>
  <si>
    <t>Creating Question Set</t>
  </si>
  <si>
    <t>1. Open Staging Sunbird URL
2. Complete Onboarding
3. Click on Profile avatar icon
4. Click on Login
5. Login with creator credentials
6. Click on Profile avatar icon
7. Click on Workspace
8. Click on Create then Question Set
9. Fill the mandatory target framework Category fields and metadata fields
10. Click on Add child button
11. Click on Create New
12. Select the template and click on Next button
13. Fille up all the fields, target framework fields, metadata fields and Click on Save button
14. Click on Send for Review button</t>
  </si>
  <si>
    <t>1. User is displayed with the popup based on the framework configured with the Categories fields
2. User is able to add contents 
3. User is able to add the values for all the mandatory and non mandatory fields of framework selected
4. User is able to send the question set for review</t>
  </si>
  <si>
    <t>Reviewing Book</t>
  </si>
  <si>
    <t>Verify that when Reviewer is reviewing the Textbook from the reviewer bucket, User is able to see the target framework fields values and metadata fields values</t>
  </si>
  <si>
    <t>1. Open Staging Sunbird URL
2. Complete Onboarding
3. Click on Profile avatar icon
4. Click on Login
5. Login with reviewer credentials
6. Click on Profile avatar icon
7. Click on Workspace
8. Click on Up for Review
9. Select the Textbook which has to be reviewed from the reviewer bucket
10. Observe all the framework and metadata values</t>
  </si>
  <si>
    <t xml:space="preserve">1. User is displayed with the editor of the Textbook in not editable form
2. User is able to able View all the framework details
3. User is able to Publish or Reject the Textbook </t>
  </si>
  <si>
    <t>Reviewing Course</t>
  </si>
  <si>
    <t>Verify that when Reviewer is reviewing the Course from the reviewer bucket, User is able to see the target framework fields values, organizational framework fields values and metadata fields values</t>
  </si>
  <si>
    <t>1. Open Staging Sunbird URL
2. Complete Onboarding
3. Click on Profile avatar icon
4. Click on Login
5. Login with reviewer credentials
6. Click on Profile avatar icon
7. Click on Workspace
8. Click on Up for Review
9. Select the Course which has to be reviewed from the reviewer bucket
10. Observe all the framework and metadata values</t>
  </si>
  <si>
    <t>1. User is displayed with the editor of the Course in not editable form
2. User is able to able View all the framework details
3. User is able to Publish or Reject the Course</t>
  </si>
  <si>
    <t>Reviewing Resource</t>
  </si>
  <si>
    <t>Verify that when Reviewer is reviewing the Resource from the reviewer bucket, User is able to see the target framework fields values.</t>
  </si>
  <si>
    <t>1. Open Staging Sunbird URL
2. Complete Onboarding
3. Click on Profile avatar icon
4. Click on Login
5. Login with reviewer credentials
6. Click on Profile avatar icon
7. Click on Workspace
8. Click on Up for Review
9. Select the Resource which has to be reviewed from the reviewer bucket
10. Observe all the framework and metadata values</t>
  </si>
  <si>
    <t>1. User is displayed with the editor of the Resource in not editable form
2. User is able to able View all the framework details
3. User is able to Publish or Reject the Resource</t>
  </si>
  <si>
    <t>Reviewing Collection</t>
  </si>
  <si>
    <t>Verify that when Reviewer is reviewing the Collection from the reviewer bucket, User is able to see the target framework fields values and metadata fields values</t>
  </si>
  <si>
    <t>1. Open Staging Sunbird URL
2. Complete Onboarding
3. Click on Profile avatar icon
4. Click on Login
5. Login with reviewer credentials
6. Click on Profile avatar icon
7. Click on Workspace
8. Click on Up for Review
9. Select the Collection which has to be reviewed from the reviewer bucket
10. Observe all the framework and metadata values</t>
  </si>
  <si>
    <t>1. User is displayed with the editor of the Collection in not editable form
2. User is able to able View all the framework details
3. User is able to Publish or Reject the Collection</t>
  </si>
  <si>
    <t>Reviewing Content</t>
  </si>
  <si>
    <t>Verify that when Reviewer is reviewing the Uploaded content from the reviewer bucket, User is able to see the target framework fields values.</t>
  </si>
  <si>
    <t>1. Open Staging Sunbird URL
2. Complete Onboarding
3. Click on Profile avatar icon
4. Click on Login
5. Login with reviewer credentials
6. Click on Profile avatar icon
7. Click on Workspace
8. Click on Up for Review
9. Select the Uploaded content which has to be reviewed from the reviewer bucket
10. Observe all the framework and metadata values</t>
  </si>
  <si>
    <t>1. User is displayed with the editor of the Uploaded content in not editable form
2. User is able to able View all the framework details
3. User is able to Publish or Reject the Uploaded content</t>
  </si>
  <si>
    <t>Reviewing Course Assessment</t>
  </si>
  <si>
    <t>Verify that when Reviewer is reviewing the Course Assessment from the reviewer bucket, User is able to see the target framework fields values.</t>
  </si>
  <si>
    <t>1. Open Staging Sunbird URL
2. Complete Onboarding
3. Click on Profile avatar icon
4. Click on Login
5. Login with reviewer credentials
6. Click on Profile avatar icon
7. Click on Workspace
8. Click on Up for Review
9. Select the Course Assessment which has to be reviewed from the reviewer bucket
10. Observe all the framework and metadata values</t>
  </si>
  <si>
    <t>1. User is displayed with the editor of the Course Assessment in not editable form
2. User is able to able View all the framework details
3. User is able to Publish or Reject the Course Assessment</t>
  </si>
  <si>
    <t>Revieweing Question set</t>
  </si>
  <si>
    <t>1. Open Staging Sunbird URL
2. Complete Onboarding
3. Click on Profile avatar icon
4. Click on Login
5. Login with reviewer credentials
6. Click on Profile avatar icon
7. Click on Workspace
8. Click on Up for Review
9. Select the Question Set which has to be reviewed from the reviewer bucket
10. Observe all the framework and metadata values</t>
  </si>
  <si>
    <t>1. User is displayed with the editor of the Question Set in not editable form
2. User is able to able View all the framework details
3. User is able to Publish or Reject the Question Set</t>
  </si>
  <si>
    <t>Verify that User is able to select the framework from the dropdown</t>
  </si>
  <si>
    <t>1. Open Staging Sunbird Mobile App
2. Select language
3. Select Role
4. Observe</t>
  </si>
  <si>
    <t>1. User should be able to install the App
2. User should be able to select Language
3. User should be able to select Role
4. User should be able to select Framework from the dropdown</t>
  </si>
  <si>
    <t>Verify that during Onboarding Categories are displayed based on the framework selected</t>
  </si>
  <si>
    <t>User should install the staging mobile App</t>
  </si>
  <si>
    <t>1. Open Staging Sunbird Mobile App
2. Select language
3. Select Role
4. Select Framework
5. Observe</t>
  </si>
  <si>
    <t>1. User should be able to select Framework from the dropdown
2. User should be displayed with the Category1, Category2, etc based on the selected framework and for configuration</t>
  </si>
  <si>
    <t>Verify that
1. Category 2 values are displayed based on selected Category1
2. Category 3 value are displayed based on selected Category2
3. Category 4 value are displayed based on selected Category3 ...</t>
  </si>
  <si>
    <t>1. Open Staging Sunbird Mobile App
2. Select language
3. Select Role
4. Select Framework
5. Click on Categories and check the values</t>
  </si>
  <si>
    <t>1. User should be displayed with the Category1, Category2, etc based on the selected framework and for configuration
2. User should be displayed with the Catecory2 values based on the selected value of Category1 and so on</t>
  </si>
  <si>
    <t>1. Open Staging Sunbird Mobile App
2. Select language
3. Select Role
4. Select Framework
5. Click on Category2 field and check whether able to add value before selecting the value for Category1</t>
  </si>
  <si>
    <t>1. User should be displayed with the Category1, Category2, etc based on the selected framework and for configuration
2. User should not be able to select Category2 value without selecting Category1 value and so on</t>
  </si>
  <si>
    <t>Verify that when user lands on the library page, User is displayed with all the Category values of the framework.
And also User should be able to see the values of the Category highlighted which was selected during onboarding along with other values and the contents are displayed based on that selection</t>
  </si>
  <si>
    <t>1. Open Staging Sunbird Mobile App
2. Select language
3. Select Role
4. Select Framework
5. Select the values for the displayed Categories of the Framework
6. Click on Submit button
7. Click on Close button of the Switch to new experience popup 
8. Observe the library page</t>
  </si>
  <si>
    <t xml:space="preserve">1. User should see all the values of categories displayed horizontally
2. User should see the values highlighted for the Categories which was selected during onboarding
3. Contents should be displayed based on the highlighted Category values </t>
  </si>
  <si>
    <t xml:space="preserve">Verify that user is able to see the Categories in the content placards which are displayed in the Library page </t>
  </si>
  <si>
    <t>1. Open Staging Sunbird Mobile App
2. Select language
3. Select Role
4. Select Framework
5. Select the values for the displayed Categories of the Framework
6. Click on Submit button
7. Click on Close button of the Switch to new experience popup 
8. Observe the placards library page</t>
  </si>
  <si>
    <t>1. User should be displayed with the contents based on the selected Categories in the Library page
2. User should be displayed with Categories on each placards which are displayed in the Library page</t>
  </si>
  <si>
    <t>Verify that when user clicks on "LET US KNOW HERE" button in the library page then the user is displayed with the mandatory Category1, Category2, Category3, etc fields and able to select the values from the dropdown</t>
  </si>
  <si>
    <t>1. Open Staging Sunbird Mobile App
2. Select language
3. Select Role
4. Select Framework
5. Select the values for the displayed Categories of the Framework
6. Click on Submit button
7. Click on Close button of the Switch to new experience popup  
8. User lands on the library page
9. Scroll to the bottom and click on "LET US KNOW HERE" button
10. Observe the categories</t>
  </si>
  <si>
    <t>1. User is displayed with "LET US KNOW HERE" button at the bottom of the Library page
2. User should be able to click on "LET US KNOW HERE" button
3. User should be able to select the values for the Categories one by one and click on Submit button</t>
  </si>
  <si>
    <t>Verify that when user clciks on "SEE MORE BOOKS AND CONTENT" button in the library page then user is displayed with the Category3, Category4 and navigating filters.
Verify that user is able to select the Categories and navgation filter and also based on that selection contents are displayed.</t>
  </si>
  <si>
    <t>1. Open Staging Sunbird Mobile App
2. Select language
3. Select Role
4. Select Framework
5. Select the values for the displayed Categories of the Framework
6. Click on Submit button
7. Click on Close button of the Switch to new experience popup  
8. User lands on the library page
9. Scroll to the bottom and click on "SEE MORE BOOKS AND CONTENT" button
10. Observe the categories</t>
  </si>
  <si>
    <t>1. User should be displayed with "SEE MORE BOOKS AND CONTENT" button at the bottom of Library page and able to click on that button
2. User should see the Category values displayed along with the navigation filters at the top
3. User should be able to select the values and navigation filters. Based on the selection done contents should be displayed</t>
  </si>
  <si>
    <t>Verify that in the Profile page of the Guest user all the selected category values are dispalyed which are selected during onboarding</t>
  </si>
  <si>
    <t>1. Open Staging Sunbird Mobile App
2. Select language
3. Select Role
4. Select Framework
5. Select the values for the displayed Categories of the Framework
6. Click on Submit button
7. Click on Close button of the Switch to new experience popup 
8. Clik on Profile tab
9. Observe the values of Categories</t>
  </si>
  <si>
    <t>1. User should be displayed with the Category values along with Edit button in the Profile page</t>
  </si>
  <si>
    <t>1. Open Staging Sunbird Mobile App
2. Select language
3. Select Role
4. Select Framework
5. Select the values for the displayed Categories of the Framework
6. Click on Submit button
7. Click on Close button of the Switch to new experience popup 
8. Click on Profile tab
9. Click on Edit button and change the values</t>
  </si>
  <si>
    <t>1. User should be able to edit/ update the values of the Categories in the profile page
2. User should see the updated values in the Profile page after updation</t>
  </si>
  <si>
    <t>Search page</t>
  </si>
  <si>
    <t>Verify that when user search for any content and click on filter, then the appropriate categories fields should be displayed based on the framework</t>
  </si>
  <si>
    <t>1. Open Staging Sunbird Mobile App
2. Complete Onboarding
3. Clict on New experience in the popup
4. Click on Search tab
5. Search for any content
6. Click on filter button
7. Observe</t>
  </si>
  <si>
    <t>1. User should type and search for any content in the Search page
2. User should be able to click on Filter button
3. User should see the Categoriesdisplayed in the Filter page</t>
  </si>
  <si>
    <t>Verify that in Search page when clicked on any section under "Popular Categories", User should be able to select different categories and apply filter</t>
  </si>
  <si>
    <t>1. Open Staging Sunbird Mobile App
2. Complete Onboarding
3. Clict on New experience in the popup
4. Click on Search tab
5. Click on any section under "Popular Categories"
6. Click on filter button
7. Observe the categories  and select the values
8. Click on Apply button</t>
  </si>
  <si>
    <t>1. User should land on that section "Explore" page
2. User should be able to select the displayed Categories and click on Filter button
3. User should be displayed with the Categories in the filter page
4. User should be able to select the values for displayed Categories
5. After clicking on Apply button, User is displayed with the applied filter Contents</t>
  </si>
  <si>
    <t>Verify that in Search page when clicked on any section under "Explore content from other boards", User should be able to select different categories and apply filter</t>
  </si>
  <si>
    <t>1. Open Staging Sunbird Mobile App
2. Complete Onboarding
3. Clict on New experience in the popup
4. Click on Search tab
5. Click on any section under "Explore content from other boards"
6. Click on filter button
7. Observe the categories  and select the values
8. Click on Apply button</t>
  </si>
  <si>
    <t>1. User should land on that section "Explore" page
2. User should be able to select the displayed Categories and click on Filter button
3. User should be displayed with the Categories in the filter page
4. User should be able to select the values for displayed Categories
5. After clicking on Apply button, User is displayed with the applied filter Contents</t>
  </si>
  <si>
    <t>Verify that in Search page when clicked on any section under "Explpore content for a variety of audience", User should be able to select different categories and apply filter</t>
  </si>
  <si>
    <t>1. Open Staging Sunbird Mobile App
2. Complete Onboarding
3. Clict on New experience in the popup
4. Click on Search tab
5. Click on any section under "Explore content for a variety of audience"
6. Click on filter button
7. Observe the categories  and select the values
8. Click on Apply button</t>
  </si>
  <si>
    <t>1. Open Staging Sunbird Mobile App
2. Complete Onboarding
3. Clict on New experience in the popup
4. Click on Home tab
5. Observe</t>
  </si>
  <si>
    <t>1. User should be displayed with "Your preferences" text along with (i) icon button and "Change" button
2. User is displayed with selected Category values</t>
  </si>
  <si>
    <t>1. Open Staging Sunbird Mobile App
2. Complete Onboarding
3. Clict on New experience in the popup
4. Click on Home tab
5. Click on (i) icon and Observe
OR
6. Click on Change Preferences button and Observe</t>
  </si>
  <si>
    <t>1. User should be able to update the values
2. Updated Category values should be displayed in Home tab
3. The same values should be displayed in Profile tab as well</t>
  </si>
  <si>
    <t>Verify that in Home page when clicked on any section under "Browse by category", User should be able to select different categories and apply filter</t>
  </si>
  <si>
    <t>1. Open Staging Sunbird Mobile App
2. Complete Onboarding
3. Clict on New experience in the popup
4. Click on Home tab
5. Click on any section under "Browse by category"
6. Click on filter button
7. Observe the Categories
8. Select the Categories and click on Apply button</t>
  </si>
  <si>
    <t>Verify that in Home page when clicked on any section under Browse contents by user type, User should be able to select different categories and apply filter</t>
  </si>
  <si>
    <t>1. Open Staging Sunbird Mobile App
2. Complete Onboarding
3. Clict on New experience in the popup
4. Click on Home tab
5. Click on any section under Browse contents by user type
6. Click on filter button
7. Observe the Categories
8. Select the Categories and click on Apply button</t>
  </si>
  <si>
    <t>Verify that in Home page when clicked on any section under Browse by subject, User should be able to select different categories and apply filter</t>
  </si>
  <si>
    <t>1. Open Staging Sunbird Mobile App
2. Complete Onboarding
3. Clict on New experience in the popup
4. Click on Home tab
5. Click on any section under Browse by subject
6. Click on filter button
7. Observe the Categories
8. Select the Categories and click on Apply button</t>
  </si>
  <si>
    <t>Verify that in the Profile page of the Logged in user all the selected category values are displayed for the selected framework after registration and logging in with that registered credentials</t>
  </si>
  <si>
    <t>1. Open Staging Sunbird Mobile App
2. Select language
3. Select Role
4. Select Framework
5. Select the values for the displayed Categories of the Framework
6. Click on Submit button
7. Click on Close button of the Switch to new experience popup 
8. Click on hamburger menu
9. Click on Login 
10. Click on Register here and complete the Registration
11. Login with the registered credentials
12. Click on Profile tab
13. Observe the Categories</t>
  </si>
  <si>
    <t>Verify that Logged in user( after registration and logging in with that registered credentials) is able to edit/ update the values of all the categories displayed in the profile page which were selected from the Guest user</t>
  </si>
  <si>
    <t>1. Open Staging Sunbird Mobile App
2. Select language
3. Select Role
4. Select Framework
5. Select the values for the displayed Categories of the Framework
6. Click on Submit button
7. Click on Close button of the Switch to new experience popup 
8. Click on hamburger menu
9. Click on Login 
10. Click on Register here and complete the Registration
11. Login with the registered credentials
12. Click on Profile tab
13. Click on Edit button and change the values of the Categories</t>
  </si>
  <si>
    <t>Verify that when Logged in user(after registration and logging in with that registered credentials) clicks on Home tab, User is able to see the preferences which was selected based on the selected framework</t>
  </si>
  <si>
    <t>1. Open Staging Sunbird Mobile App
2. Complete Onboarding
3. Clict on New experience in the popup
4. Click on Hamburger menu
5. Click on Login 
6. Click on Register here and complete Registration
7. Login with reregistered credentials
8. Click on Home Tab
9. Verify the Prefernces based on the selected framework</t>
  </si>
  <si>
    <t>User should be able to see the preferences which was selected based on the selected framework</t>
  </si>
  <si>
    <t>1. Open Staging Sunbird Mobile App
2. Complete Onboarding
3. Clict on New experience in the popup
4. Click on Hamburger menu
5. Click on Login 
6. Click on Register here and complete Registration
7. Login with reregistered credentials
8. Click on Home Tab
9. Click on on "(i)" icon and "Change preferences" button
10. Change the values of the Categories</t>
  </si>
  <si>
    <t>User should be able to edit/ update the preferences which was selected based on the selected framework by clicking on "(i)" icon and "Change preferences" button</t>
  </si>
  <si>
    <t>Verify that in Course page user is displayed with the courses based on the framework and categories selected in the profile tab</t>
  </si>
  <si>
    <t>1. Open Staging Sunbird Mobile App
2. Complete Onboarding
3. Clict on New experience in the popup
4. Click on Hamburger menu
5. Click on Login 
6. Click on Register here and complete Registration
7. Login with reregistered credentials
8. Click on Course tab
9. Verify courses based on the framework and categories selected in the profile tab</t>
  </si>
  <si>
    <t xml:space="preserve"> The courses should be displayed based on the framework and categories selected in the profile tab</t>
  </si>
  <si>
    <t xml:space="preserve">Verify that in Course details page user is displayed with all the categories of the framework like category1, category2, category3 and so on </t>
  </si>
  <si>
    <t>1. Open Staging Sunbird URL
2. Complete Onboarding
3. Click on Home tab
4. Click on any section under "Browse By Subjects"
5. Observe the categories based on framework details displayed in Profile page</t>
  </si>
  <si>
    <t>1. Open Staging Sunbird URL
2. Complete Onboarding
3. Click on Search bar any type any text/ do_id to be searched
4. Click on Search button
5. Click on each Category field and add the values for all the displayed Categories
---------------------------------------------
1. Open Staging Sunbird URL
2. Complete Onboarding
3. Click on Search bar any type any text/ do_id to be searched
4. Click on Search button
5. Click on Reset button and update the values for all the displayed Categories</t>
  </si>
  <si>
    <t>1. Open Sunbird staging URL
2. Complete onboarding
3. Click on Profile avatar icon
4. Click on Login
5. Login with newly registered credentials
6. Select the value for Category1
7. Select the values for Categories displayed based on Category1
8. Click on Submit button
9. Select role
10. Click on Continue button
11. Observe user is redirected to the location popup
12. Click on Submit button
13.Click on Home tab
14.Click on "Change preferences" button
OR
15. Click on "(i)" icon
16. Update the preferences</t>
  </si>
  <si>
    <t>1. Open Staging Sunbird URL
2. Complete Onboarding
3. Click on Profile avatar icon
4. Click on Login
5. Login with creator credentials
6. Click on Profile avatar icon
7. Click on Workspace
8. Click on Create then Collection
9. Give the name for the Collection in Name field in the displayed popup
10. Select the mandatory "Collection type" field in the displayed popup
11. Click on Start Creating button
12.  Fill the mandatory target framework Category fields
13. Click on Add child button
14. Click on Add from Library
15. Add any content by clicking on Select Content button
16. Click on Send for Review button</t>
  </si>
  <si>
    <t>TC_002</t>
  </si>
  <si>
    <t>Verify that as the user open Sunbird staging URL, User should be displayed with onboarding pop-up along with Category1, Category2, Category3, etc dropdowns for the Guest profile</t>
  </si>
  <si>
    <t>1. Open the Sunbird staging URL 
2. Observe user is displayed with the onboarding popup for Categories selection</t>
  </si>
  <si>
    <t>1. User should be able to open the Sunbird staging URL
2. User should be able to select Role
3. User is displayed with Onboarding popup
4. User is displayed with Categories for selection and able to select the categories and click on Submit button</t>
  </si>
  <si>
    <t>OnBoardingCardWithoutLogin</t>
  </si>
  <si>
    <t>TC_003</t>
  </si>
  <si>
    <t>Verify that in the onboarding popup Categories labels (Category1, Category2, etc) are getting translated to the language which is selected</t>
  </si>
  <si>
    <t>- User should select the language</t>
  </si>
  <si>
    <t>1. Open the Sunbird staging URL 
2. Select the language
3. Select Role
4. Observe the labels displayed in the Onboarding popup</t>
  </si>
  <si>
    <t>1. User should be able to open the Sunbird staging URL
2. User should be able to select Role
3. User is displayed with Onboarding popup
4. User is displayed with Categories for selection
5. Categories labels are displayed in the language selected</t>
  </si>
  <si>
    <t>TC_004</t>
  </si>
  <si>
    <t>1. Verify that when the user is onboarding the values of the Categories are displayed in alphabetical order.
- Category1 values are in alphabetical order
- Category2 values are in alphabetical order, etc
2. Verify that when logged in user clicks on the Edit button for the preferences change, values of the Categories are displayed in alphabetical order.
- Category1 values are in alphabetical order
- Category2 values are in alphabetical order, etc</t>
  </si>
  <si>
    <t>1. Open the Sunbird staging URL
2. Select Role
3. Click on the dropdown for Category1 and Observe the vaalues
4. Click on the dropdown for Category2 and Observe the values, etc
---------------------------
1. Open Sunbird staging URL
2. Complete onboarding
3. Login with valid credentials
4. Click on Profile icon
5. Click on profile.
6. Click on edit button for the preferences.
7. Click on the dropdown for Category1 and Observe the vaalues
8. Click on the dropdown for Category2 and Observe the values, etc</t>
  </si>
  <si>
    <t>&gt; The Category1, Category2, Category3, etc  values should be shown in alphabetical order while filling the onboarding details.
&gt; The Category1, Category2, Category3, etc values should be shown in alphabetical order while updating the preferences in profile page.</t>
  </si>
  <si>
    <t>TC_007</t>
  </si>
  <si>
    <t>Verify if the user is asked for board, medium and class details when landed on the library page.</t>
  </si>
  <si>
    <t>1. Open Sunbird portal.
2. Select teacher, student or other and click on the continue button.
3. Select the State and District values from the drop down and click on Submit button.
4. Verify if the user is asked for board, medium and class information highlighting the board field.</t>
  </si>
  <si>
    <t>User should be asked for board, medium and class details when landed on the library page.</t>
  </si>
  <si>
    <t>TC_021</t>
  </si>
  <si>
    <t>Verify if new user tries to login in a tenant which does not have a board should get the Onboarding and framework pop up and user should not be able to close those pop ups without Submitting it.</t>
  </si>
  <si>
    <t>1. Open the portal 
2. Click on Profile icon
3. Login with valid credentials
4. Click on Framework popup submit without filling the values
5. Observe.</t>
  </si>
  <si>
    <t>Post login user should not be able to submit the framework popup without filling the details</t>
  </si>
  <si>
    <t>TC_023</t>
  </si>
  <si>
    <t>Verify that if the user is in onboarding popup and refreshes the page, User should remain in the same Category selection page 
                                                                &amp;
Verify that user is able to select the Category2, Category3, etc values and should click on Submit button</t>
  </si>
  <si>
    <t>User should be created via API and should login into the Sunbird staging</t>
  </si>
  <si>
    <t xml:space="preserve">1. Open the Sunbird staging URL
2. Select role
3. Complete onboarding by selecting categories
4. Click on Profile icon
5. Click on Login
6. Login with credentials created via API
7. Observe the Category popup
8. Refresh the page
9. Observe the landing page after refresh
---------------------------
1. Open the Sunbird staging URL
2. Select role
3. Complete onboarding by selecting categories
4. Click on Profile icon
5. Click on Login
6. Login with credentials created via API
7. Observe the Category popup
8. Refresh the page
9. Observe the landing page after refresh
10. Select Category1, Category2, etc
11. Click on Submit button </t>
  </si>
  <si>
    <t>&gt; 1. User is able to login with valid credentials created via API
2. User should get role and preferences selection popup
3. If user refresh the page in the preference popup, user should remain on the same page
&gt;  1. User should be able to select Category1, Category2, etc from the dropdown</t>
  </si>
  <si>
    <t>Verify that user is able to select any language and app appears in the language which user selected at the time of onboarding.
(SEPARATE THIS INTO 2 TEST CASES)
&amp;
Verify that guest user is able to select the Language, role, Category1, Category2, Category3, etc values during the onboarding based on the framework selected.</t>
  </si>
  <si>
    <t>1. User should have installed Sunbird staging mobile App on the mobile
2. Multiple framework should be configured for a tenant</t>
  </si>
  <si>
    <t>Scenario 1:
1. Launch Sunbird staging mobile App
2. Complete onboarding.
3. Observe that app appears in the language which user selected at the time of onboarding.
Scenario 2:
1. Open Sunbird staging mobile App
2. Select language
3. Select user type 
4. Select Category1, Category2, etc 
5. Tap on submit</t>
  </si>
  <si>
    <t>&gt; App appears in the language which user selected at the time of onboarding.
&gt;1. User should be able to select Language.
2. User should be able to select Role
3. User should be able to select Categories and complete onboarding process manually</t>
  </si>
  <si>
    <t>Not configured for Agriculture</t>
  </si>
  <si>
    <t xml:space="preserve">1. Verify that when user scans the QR code of the Textbook(with Resource) which is having single or multiple values for Categories during the onboarding then user profile should be updated with a single or multiple values of Categories as per the textbook (Category1, Category2, etc) 
</t>
  </si>
  <si>
    <t>User should have installed Sunbird staging mobile App on the mobile</t>
  </si>
  <si>
    <t xml:space="preserve">1. Open Sunbird staging mobile App
2. Select Language
3. Select Role
3. Click on Scan QR
4. Scan a valid QR code which is linked to book with resources
4. Click on Back
5. Navigate to the “Profile” page
6. Check for the Categories values
</t>
  </si>
  <si>
    <t>1. User should be able to select Langauage
2. User should be able to select Role
3. User should be able to scan QR code
4. User should see that scanned Textbook Categories in the profile page by skipping the onboarding steps</t>
  </si>
  <si>
    <t>Verify that in mobile for newly registered user after login if the Category values are not asked then the user is displayed with the toast message syaing that Categories are taken from Guest user preferences</t>
  </si>
  <si>
    <t>Verify that user see the values of the Categories are displayed in alphabetical order through out the App (means during onboarding, editing preferences in profile tab, home tab, library tab, search tab) for all users (Guest/Login/State users).
- Category1 values are in alphabetical order
- Category2 values are in alphabetical order, etc</t>
  </si>
  <si>
    <t xml:space="preserve">1. User should be either logged in/Guest/ SSO user.
</t>
  </si>
  <si>
    <t>1. Open Sunbird staging mobile App
2. Select Language and role
3. Observe the values are showing in Alphabetical order in the Category dropdown
--------------------------
4. In the profile tab after onboarding for Guest user
5. Observe the values are showing in Alphabetical order for the Categories in the preferences
---------------------
Also for Logged in users as well</t>
  </si>
  <si>
    <t>1. User should see Category values in alphabetical order in all the pages of the App</t>
  </si>
  <si>
    <t>1. Verify that Home tab is added instead of Library tab and user logged for the first time should land on Home page not on the Search page in new experience
2. Verify that in the Home screen of logged in user, User see the preferences same as which is displayed in profile tab</t>
  </si>
  <si>
    <t>1. Open Sunbird staging mobile App
2. Complete onboarding
3. Select "Switch to new experience" button
4. Login with Guest/ valid credentials
5. Observe home tab</t>
  </si>
  <si>
    <t>1. Home tab is added instead of Library tab and user logged for the first time should land on Home page not on the Search page in new experience
2. Welcome message should be displayed on the Home screen for logged in user Ex: Hi Raghu Your preferences with (i) icon when clicked on your preferences "Browse DIKSHA Library to find relevant content based on your preferences (Category1, Category2,Category3, etc)"</t>
  </si>
  <si>
    <t>Verify that user is redirected to location page after selecting Categories from onboarding popup and clicking on submit button.
&amp;
Verify that user is able to set the District &amp; State values by clicking on the dropdowns from each section</t>
  </si>
  <si>
    <t>1. Launch the desktop app.(In online)
2. Select the role
3. Select the Categories(Category1, Category2, etc) from the dropdown and Click on Submit button
4. Observe the location popup
---------------------
5. Select the values for State and District fields</t>
  </si>
  <si>
    <t>1. User should be able to complete onboarding by selecting the preferences
2. After clicking on Submit button, User should land on Location popup page
3. User should be able to select State and District values from dropdown</t>
  </si>
  <si>
    <r>
      <rPr>
        <rFont val="Calibri"/>
        <color theme="1"/>
        <sz val="11.0"/>
      </rPr>
      <t xml:space="preserve">Verify that user is displayed with only those Categories which are form configured for the selected Category1
</t>
    </r>
    <r>
      <rPr>
        <rFont val="Calibri"/>
        <color rgb="FFFF0000"/>
        <sz val="11.0"/>
      </rPr>
      <t>(The above test case is written instead of this--&gt; Verify, user is not able to get the Subject field during onboarding.)</t>
    </r>
  </si>
  <si>
    <t>1. Launch the desktop app.(In onine)
2. Select Role
3. Observe the categories are displayed based on the form configuration and Category1 selected</t>
  </si>
  <si>
    <t>-User is displayed with only those Categories which are form configured for the selected Category1</t>
  </si>
  <si>
    <t>1. Login to Sunbird portal with book Creator credentials only
2. Click on profile
3. Go to workspace.
4. Click on "Book" -&gt;Fill the mandatory fields in the creation pop-&gt; Create the book  
5. Send it for review</t>
  </si>
  <si>
    <t xml:space="preserve">- Book creator should be directed to the book creation pop up when he clicks on "Book"
- Book creator should be able to update mandatory fields on the pop-up and click on "Start creating"
- Book creator should be able to update all the fields in the edit details page
- Book creator should be able to add "Child/sibling" nodes to the book
- Book creator should be able see "QR code", "Add collaborator", "Save as Drafts", "Send for review" lablels in the header
- Book creator should be able to successfully send the book for review post adding "Child/sibling" nodes, he should be able to send the book for review
</t>
  </si>
  <si>
    <t>Book creation pop-up can be configured</t>
  </si>
  <si>
    <t>Scenario1:
1. Login to Sunbird portal with book Creator credentials only
2. Click on profile
3. Go to workspace.
4. Click on "Book" 
5. Fill all the fields in the creation pop-&gt; Start creating
Scenario-2:
1. Login to Sunbird portal with book Creator credentials only
2. Click on profile
3. Go to workspace.
4. Click on "Book" 
5. Do not fill any of the fields in the creation pop-&gt; Start creating</t>
  </si>
  <si>
    <t>- Book creator should be directed to the book creation pop up when he clicks on "Book"
- Book creator should be able to update all the fields on the pop-up and click on "Start creating"
- Book creator should be directed to the book creation pop up when he clicks on "Book"
- Book creator should be able to click on "Start creating" without updating any details on the pop-up</t>
  </si>
  <si>
    <t>Verify that validation of the editor fields for the textbook according to that configuration document</t>
  </si>
  <si>
    <t>1. Open staging portal
2. Login as book creator
3. Go to workspace - create book
4. Fill the details in the book creation pop-up
5. Observe the fields and values in the editor</t>
  </si>
  <si>
    <t>Validation of the editor fields for the textbook according to that configuration document</t>
  </si>
  <si>
    <t xml:space="preserve">Verfiy that the book creator is able to create the textbook for all tenant
</t>
  </si>
  <si>
    <t>1. Open the Sunbird Portal
2. Login with valid book creator credentials.(for all 3 tenant)
3. Click on Profile icon
4. Click on Worspace &gt; Book
5. Entet the mandatory fields &gt; "Start creating"
6. Enter the mandatory fields &gt; Save as Drafts
7. Click on + Add child button
8. Enter the mandatory fields &gt; Save as Drafts
9. Click on + Add from Library button on botton right of the page
10. Select content from the list &gt; Add content
11. Navigate back to previous page &gt; Save as Draft
12. Click on Send for Review button
13. Observe T&amp;C popup opens up with checkbox
14. Check the checkbox &gt; Submit 
15. Observe success message is displayed once book is submitted for review.</t>
  </si>
  <si>
    <t>All the tenant book creator should be able to create the Textbook</t>
  </si>
  <si>
    <t>Verify that user can save the book TOC details by adding all the available metadata on the root node:
1) NAME
2)DESCRIPTION
3)TOPICS
4)KEYWORDS
5)QR CODE REQUIRED
6)QR CODE
7)CATEGORY 
8)ADDITIONAL CATEGORY
9)AUDIENCE TYPE 
10)CATEGORY2
11)CATEGORY3
12)CATEGORY4
13)CATEGORY5
14)AUTHOR
15)ATTRIBUTIONS
16) COPYRIGHT
17) COPYRIGHT YEAR 
18) LICENSE</t>
  </si>
  <si>
    <t>metadata fields can be configued</t>
  </si>
  <si>
    <t>1. Open the Sunbird Portal
2. Login with valid book creator credentials.
3. Click on Switch to joyful theme
4. Click on Profile icon
5. Click on Workspace.
6. Click on Book.
7. Fill all the fields and click on "Start Creating".
8. Fill all the below TOC details
a) NAME
b)DESCRIPTION
c)TOPICS
d)KEYWORDS
e)QR CODE REQUIRED
f)QR CODE
g)CATEGORY 
h)ADDITIONAL CATEGORY
i)AUDIENCE TYPE 
j)CATEGORY2
k)CATEGORY3
l)CATEGORY4
m)CATEGORY5
n)AUTHOR
o)ATTRIBUTIONS
p) COPYRIGHT
q) COPYRIGHT YEAR 
r) LICENSE
9. Save the book</t>
  </si>
  <si>
    <t>Textbook creator should be able to save the book TOC deatils by adding all the below mentioned fields in metadata on the editor page:
1) NAME
2)DESCRIPTION
3)TOPICS
4)KEYWORDS
5)QR CODE REQUIRED
6)QR CODE
7)CATEGORY 
8)ADDITIONAL CATEGORY
9)AUDIENCE TYPE 
10)CATEGORY2
11)CATEGORY3
12)CATEGORY4
13)CATEGORY5
14)AUTHOR
15)ATTRIBUTION
16) COPYRIGHT
17) COPYRIGHT YEAR 
18) LICENSE</t>
  </si>
  <si>
    <t xml:space="preserve">Verify that user able to see new configurations on metadata ie. additional category field and user can select it send the book for review
</t>
  </si>
  <si>
    <r>
      <rPr>
        <rFont val="Calibri"/>
        <color theme="1"/>
        <sz val="11.0"/>
      </rPr>
      <t xml:space="preserve">Verify below mentioned metadata is available for the live Digital textbook
Copyright
se_gradeLevelIds
channel
downloadUrl
organisation
mimeType
LeafNodes
objectType as content
se_mediums
appIcon
primaryCategory
appId
lockKey
totalCompressedSize
generateDIALCodes
contentType
se_gradeLevels
audience
se_boardIds
subjectIds
toc_url
author
mediaType
lastPublishedBy
Version
se_subjects
license
prevState
</t>
    </r>
    <r>
      <rPr>
        <rFont val="Calibri"/>
        <color rgb="FF00FF00"/>
        <sz val="11.0"/>
      </rPr>
      <t>qrCodeProcessId</t>
    </r>
    <r>
      <rPr>
        <rFont val="Calibri"/>
        <color theme="1"/>
        <sz val="11.0"/>
      </rPr>
      <t xml:space="preserve">
size
lastPublishedOn
name
mediumIds
createdOn
</t>
    </r>
    <r>
      <rPr>
        <rFont val="Calibri"/>
        <color rgb="FFFFE599"/>
        <sz val="11.0"/>
      </rPr>
      <t xml:space="preserve">reservedDialcodes
</t>
    </r>
    <r>
      <rPr>
        <rFont val="Calibri"/>
        <color theme="1"/>
        <sz val="11.0"/>
      </rPr>
      <t xml:space="preserve">se_boards
se_mediumIds
copyrightYear
contentDisposition
additionalCategories
lastUpdatedOn
dialcodeRequired
lastStatusChangedOn
createdFor
creator
se_subjectIds
se_FWIds
</t>
    </r>
    <r>
      <rPr>
        <rFont val="Calibri"/>
        <color rgb="FF00FFFF"/>
        <sz val="11.0"/>
      </rPr>
      <t>targetFWIsd</t>
    </r>
    <r>
      <rPr>
        <rFont val="Calibri"/>
        <color theme="1"/>
        <sz val="11.0"/>
      </rPr>
      <t xml:space="preserve">
pkgVersion
framework
s3Key
boardIds
</t>
    </r>
    <r>
      <rPr>
        <rFont val="Calibri"/>
        <color rgb="FFFFFF00"/>
        <sz val="11.0"/>
      </rPr>
      <t>lastSubmittedOn</t>
    </r>
    <r>
      <rPr>
        <rFont val="Calibri"/>
        <color theme="1"/>
        <sz val="11.0"/>
      </rPr>
      <t xml:space="preserve">
compatibilityLevel
leafNodesCount
userConsent
gradeLevelIds
board
resourceType</t>
    </r>
  </si>
  <si>
    <t>can be verified on portal as well, in the network tab</t>
  </si>
  <si>
    <t>Book can be send for Review after copying the textbook and then publish:
1)From same tenant
2)From different tenant
Also,
Verify that the book creator is able to edit the Categories and send the same book for republish and the reviewer is able to republish the textbook:
1)From same tenant
2)From different tenant</t>
  </si>
  <si>
    <t xml:space="preserve">Scenario1:
1. Open the Sunbird Portal
2. Login with valid reviewer credentials(TN, AP and RJ Tenant).
3. Click on Switch to joyful theme
4. Click on workspace
5. Select "Up for review" and open the textook
6. Click on publish-&gt; select the checkboxes
7. Click on "yes"
Scenario2:
1. Open the Sunbird Portal
2. Login with valid book creator credentials(TN, AP and RJ Tenant).
3. Click on Switch to joyful theme
4. Click on profile and select workspace
5. Open any live book
6. Update the medium, class, subject values and send for review
7. Login with valid reviewer credentials(TN, AP and RJ Tenant).
8. Click on Switch to joyful theme
9. Click on workspace
10. Select "Up for review" and open the textook sent for review
11. Click on publish-&gt; select the checkboxes
12. Click on "yes"
</t>
  </si>
  <si>
    <r>
      <rPr>
        <rFont val="Calibri"/>
        <color theme="1"/>
        <sz val="11.0"/>
      </rPr>
      <t>Verify that the a Org admin is able to adopt a book by retaining the book structure (i.e. TOC + content)
&amp; Also by changing the metadata</t>
    </r>
    <r>
      <rPr>
        <rFont val="Calibri"/>
        <color theme="1"/>
        <sz val="11.0"/>
      </rPr>
      <t xml:space="preserve"> (like name, icon, description, B-&gt;M-&gt;G-&gt;S) via API</t>
    </r>
  </si>
  <si>
    <t>The admin should be able to adopt a book by retaining the book structure (i.e. TOC + content) &amp; Also by changing the metadata (like name, icon, description, B-&gt;M-&gt;G-&gt;S) via API</t>
  </si>
  <si>
    <r>
      <rPr>
        <rFont val="Calibri"/>
        <color theme="1"/>
        <sz val="11.0"/>
      </rPr>
      <t xml:space="preserve">1. Open the Sunbird Portal
2. Login with Adopted textbook creator.
3. go to workspace &gt; published /All my content section.
4. Verify that the adopted textbook should not be shown in workspace section.
5. Verify that the adopted textbook is showing in library page as per </t>
    </r>
    <r>
      <rPr>
        <rFont val="Calibri"/>
        <color theme="1"/>
        <sz val="11.0"/>
      </rPr>
      <t>BMC values.</t>
    </r>
  </si>
  <si>
    <t>The adopted textbook should  be shown to the users in workspace section.(all my contents,published) but should should show in Library page as per the Framework selection.</t>
  </si>
  <si>
    <r>
      <rPr>
        <rFont val="Calibri"/>
        <color theme="1"/>
        <sz val="11.0"/>
      </rPr>
      <t>Verify that the a admin is able to adopt an actual book to multiple tenants by retaining the book structure (i.e. TOC + content) Also by changing metadata</t>
    </r>
    <r>
      <rPr>
        <rFont val="Calibri"/>
        <color theme="1"/>
        <sz val="11.0"/>
      </rPr>
      <t xml:space="preserve"> (like name, icon, description, B-&gt;M-&gt;G-&gt;S) via API</t>
    </r>
  </si>
  <si>
    <r>
      <rPr>
        <rFont val="Calibri"/>
        <color theme="1"/>
        <sz val="11.0"/>
      </rPr>
      <t xml:space="preserve">Admin should be able to adopt the same actual book to multiple tenants by retaining the book structure (i.e. TOC + content) Also by changing metadata </t>
    </r>
    <r>
      <rPr>
        <rFont val="Calibri"/>
        <color theme="1"/>
        <sz val="11.0"/>
      </rPr>
      <t>(like name, icon, description, B-&gt;M-&gt;G-&gt;S) via API</t>
    </r>
  </si>
  <si>
    <t>Scenario1:
1. Login to Sunbird portal with content creator user
2. Go to worksapce 
3. Click on collection 
4. Add name, description and collection type
5. Click on start creating
Scenario2:
1. Login to Sunbird portal with content creator user
2. Go to worksapce 
3. Click on collection 
4. Select content playlist
5. Observe the additional category field
6. Save the collection</t>
  </si>
  <si>
    <t>Verify that 
 1. when a question is copied which belong to different tenant, on question metadata details page the logged in user's tenant's framework data getting loaded and user is able to select the question metadata details 
a.Board/Syllabus
b.Medium
c.grade
d.Subject
e.Topic
f.Level
g. Max Score
h.Learning outcomes(Present only for CBSE framework).
2. when user copies a Question from different tenant then the "Learning Outcome" Field should be empty in Question Metadata page.
3. when user clicks on any question , preview gets loaded correctly at the right side preview panel.</t>
  </si>
  <si>
    <t>When a question is copied which belong to different tenant, on question metadata details page the logged in user's tenant's framework data getting loaded and user should be able to select the question metadata details a.Board/Syllabus
b.Medium
c.grade
d.Subject
e.Topic
f.Level
g. Max Score
h.Learning outcomes(Present only for CBSE framework).
2. When user copies a Question from different tenant then the ""Learning Outcome"" Field should be empty in Question Metadata page.
3 User should able to delete his/her own created question
4. When user clicks on any question , preview should get loaded correctly at the right side preview panel.
5. the user is able to delete his/her own created question</t>
  </si>
  <si>
    <t xml:space="preserve">
1 Verify that all mathematical equations and symbols are rendered properly in portal for all Question Templates for MCQ type question
2. user should be able to edit any question and the question metadata details previously created by him for MCQ type question
</t>
  </si>
  <si>
    <t>Verify framework label is available in the root node of the course.
Verify framework type drop down field is available in the root node of the course.</t>
  </si>
  <si>
    <t>Verify framework catefgorical values are populated based on the selected organizational framework.
Verify organization framework categorical values are reset on the deselection of the selected organization framework.</t>
  </si>
  <si>
    <t xml:space="preserve">"Verify All the framework categorical values of the target framework is mandatory in the editor.
1. Target audience type
2. Target audience Board
3. Target audience Medium.
4. Target audience Class
5.Target audience Subject” </t>
  </si>
  <si>
    <t>All the framework categorical values of the target framework should be mandatory in the editor.
1. Target audience type
2. Target audience Board
3. Target audience Medium.
4. Target audience Class
5.Target audience Subject</t>
  </si>
  <si>
    <t>Verify creator is able to select multiple categorical values.
1. Target audience Medium.
2. Target audience Class
3.Target audience Subject</t>
  </si>
  <si>
    <t>Creator should be able to select multiple categorical values.
1. Target audience Medium.
2. Target audience Class
3.Target audience Subject</t>
  </si>
  <si>
    <t>Verify the Provided Organization framework category value and Target framework category value are available on the read content API for the created course.</t>
  </si>
  <si>
    <t>Create a course and publish the same</t>
  </si>
  <si>
    <r>
      <rPr>
        <rFont val="Calibri"/>
        <sz val="11.0"/>
      </rPr>
      <t>1. Open Postman
2. Run the below API
curl --location '</t>
    </r>
    <r>
      <rPr>
        <rFont val="Calibri"/>
        <color rgb="FF1155CC"/>
        <sz val="11.0"/>
        <u/>
      </rPr>
      <t>https://staging.sunbirded.org/api/content/v2/read/</t>
    </r>
    <r>
      <rPr>
        <rFont val="Calibri"/>
        <sz val="11.0"/>
      </rPr>
      <t>{{live_course}}' \
--header 'X-channel_id: sunbird'
3. Observe the org details in the response</t>
    </r>
  </si>
  <si>
    <t>The user should get the configured org framework catogory value and target framework catogory value on API for created course</t>
  </si>
  <si>
    <t xml:space="preserve">Verify the user is able to search with the do_id, name and apply filter and fetch the contents successfully </t>
  </si>
  <si>
    <t>1. Open the application.
2. Login with valid credentials as any user role
3. Click on Switch to joyful theme
4. Click on courses tab.
5. Verify the search text box.
6. Enter the name/do_id of the course in regional language and verify the search results are as expected the search text.
7. Now click on filter option -&gt; apply filter options and click on submit.
8. Verify that the search results are according to the applied search and filter</t>
  </si>
  <si>
    <t>User should be able to search with the do_id, name, qr code, and apply filter and fetch the contents successfully</t>
  </si>
  <si>
    <r>
      <rPr>
        <rFont val="Calibri"/>
        <color theme="1"/>
        <sz val="11.0"/>
      </rPr>
      <t xml:space="preserve">Verify that user should be displayed with courses based on onboarding preferences
</t>
    </r>
    <r>
      <rPr>
        <rFont val="Calibri"/>
        <color theme="1"/>
        <sz val="11.0"/>
      </rPr>
      <t>Verify that User should be displayed with courses  in Courses Tab based on BMG selected during onboarding</t>
    </r>
  </si>
  <si>
    <t>1. Open Sunbird staging mobile App
 2. Login/browse as guest
 3. Click on Course tab.
 4. Click on course filters
 5. Apply Filter parameters
 6. Observe</t>
  </si>
  <si>
    <t>Scenario1:
1. Open the sunbird app
2. Login with valid credentials
3. Tap on Hamburger menu
4. Observe MUA should be displayed below the parent user name
-----------------------------------------------------------------
Scenario2:
1. Open the sunbird app
2. Login with valid credentials
3. Tap on Hamburger menu
4. Tap on +Add user button
5. Enter valid input in name field
6. Check the T&amp;C checkbox 
7. Tap on Add user button
8. Select the added user and switch 
9. Goto the profile
10. Observe the location details will be same as Parent account
11. Try to update the location details in profile</t>
  </si>
  <si>
    <t>event
: 
payload
: 
qe
actor
: 
oe {type: 'User', id: 'd711644a-5583-40fd-9956-9ec5b5063bb7'}
context
: 
s {cdata: Array(2), env: 'home', channel: '01347076031606784034', pdata: oe, sid: 'e147c1b4-efa1-43b1-8bb3-ae21fbe38a7e', …}
edata
: 
{type: 'TOUCH', subtype: 'filter-button-clicked', id: 'courses', pageid: 'courses', extra: {…}}
eid
: 
"INTERACT"
ets
: 
1715332899272
mid
: 
"f6f66999-daec-4c30-8c12-38e2991af39e"
object
: 
oe {id: '', type: '', version: '', rollup: {…}}
ver
: 
"3.0"
[[Prototype]]
: 
Ae
type
: 
"SAVE"
[[Prototype]]
: 
Object
namespace
: 
"TELEMETRY"
[[Prototype]]
: 
Object
===================
event
: 
payload
: 
qe
actor
: 
oe {type: 'User', id: 'd711644a-5583-40fd-9956-9ec5b5063bb7'}
context
: 
s {cdata: Array(2), env: 'home', channel: '01347076031606784034', pdata: oe, sid: 'e147c1b4-efa1-43b1-8bb3-ae21fbe38a7e', …}
edata
: 
{type: 'TOUCH', subtype: 'apply-filter-clicked', id: 'course-search-filter', pageid: 'course-search-filter', extra: {…}}
eid
: 
"INTERACT"
ets
: 
1715332959466
mid
: 
"fc328cb8-34f3-4937-8d0a-8d3764627cb9"
object
: 
oe {id: '', type: '', version: '', rollup: {…}}
ver
: 
"3.0"
[[Prototype]]
: 
Ae
type
: 
"SAVE"
[[Prototype]]
: 
Object
namespace
: 
"TELEMETRY"
[[Prototype]]
: 
Object</t>
  </si>
  <si>
    <t>Textbook deatails page metadata:
1)Medium
2)Class
3)Subject
4)Last update
5)Created On
6)Created on SUNBIRD by
7)License Terms
8)Published on SUNBIRD by
9)Content Credits - with View link &gt; On click credite with attributions and copyright displayed</t>
  </si>
  <si>
    <t>Verify that when user clicks on any category (Digital textbook) from "Browse by category" in Home page then the user is displayed with the contents which are grouped for selected category
&amp;
Verify that when user clicks on any category (Digital textbook) from "Browse by category" in Home page then the user should not be displayed based on primary category or subjects and the contents inside grouping to be ordered by "Updated on"
dates</t>
  </si>
  <si>
    <t>Verify that user able to see the contents as per Category1,Ctaegory2,Category3... set as per profile</t>
  </si>
  <si>
    <t>User able to see the contents as per Category1,Ctaegory2,Category3... set as per profile</t>
  </si>
  <si>
    <t>Verify that library page shows the textbook as per Categories value selected in profile and also textbooks under subjects that appear in library screen should be displayed in alphabetical orders for all types of users.
&amp;
Verify that textbook displayed as per subject categorised with view more option if more than 3 textbook present for that subject cateogry and when user clicks on view more in subject category user only get the list of textbook</t>
  </si>
  <si>
    <t>&gt; Library page should shows the textbook list as per BMC value selected in profile
&gt; Textbook list should displayed as per subject categorised with view more option if more than 3 textbook present for that subject cateogry</t>
  </si>
  <si>
    <t>Verify that a logged in user is able to search for the textbooks by applying filter parameters and results should be shown with at least one of the category matching (Category2/ Category3/ Category4)</t>
  </si>
  <si>
    <t>Books should be displayed as per the applied filter parameters</t>
  </si>
  <si>
    <t xml:space="preserve">user clicks on collection card and lands on collection toc page, User is shown with the following details
1. In the title bar
a) collection title
b) by &lt;publishing org&gt; and 
c) Org framework values (i.e. &lt;Board&gt;&lt;Medium&gt;&lt;Class&gt;&lt;Subject&gt;)
</t>
  </si>
  <si>
    <t>1. Launch the sunbird mobile app.
2. Complete onboarding.
3. Land on the Library page.
4. Tap on the "See more books and conents"
5. Tap on Class, subject(English, Geography), Type(Text book.,Video, document,Interactive).</t>
  </si>
  <si>
    <t>event
: 
payload
: 
qe
actor
: 
oe {type: 'User', id: 'd711644a-5583-40fd-9956-9ec5b5063bb7'}
context
: 
s {cdata: Array(3), env: 'home', channel: '01347076031606784034', pdata: oe, sid: 'e147c1b4-efa1-43b1-8bb3-ae21fbe38a7e', …}
edata
: 
{type: 'TOUCH', subtype: 'cropname-clicked', id: 'explore-more-content', pageid: 'explore-more-content', extra: {…}}
eid
: 
"INTERACT"
ets
: 
1715333904674
mid
: 
"af3d726a-aeff-4691-a5d7-ef3c42dbfd06"
object
: 
oe {id: '', type: '', version: '', rollup: {…}}
ver
: 
"3.0"
[[Prototype]]
: 
Ae
type
: 
"SAVE"
[[Prototype]]
: 
Object
namespace
: 
"TELEMETRY"
[[Prototype]]
: 
Object
============
event
: 
payload
: 
qe
actor
: 
oe {type: 'User', id: 'd711644a-5583-40fd-9956-9ec5b5063bb7'}
context
: 
s {cdata: Array(3), env: 'home', channel: '01347076031606784034', pdata: oe, sid: 'e147c1b4-efa1-43b1-8bb3-ae21fbe38a7e', …}
edata
: 
{type: 'TOUCH', subtype: 'filter-clicked', id: 'explore-more-content', pageid: 'explore-more-content', extra: {…}}
eid
: 
"INTERACT"
ets
: 
1715333935781
mid
: 
"820b83ac-4a5b-4779-90b0-40434bb608dd"
object
: 
oe {id: '', type: '', version: '', rollup: {…}}
ver
: 
"3.0"
[[Prototype]]
: 
Ae
type
: 
"SAVE"
[[Prototype]]
: 
Object
namespace
: 
"TELEMETRY"
[[Prototype]]
: 
Object</t>
  </si>
  <si>
    <t>User tries to change the Board,Medium &amp; Class through filters, he is able to see books under the subjects as per users apllied filters.</t>
  </si>
  <si>
    <t>Observe that "From NCERT" section is present in the Home tab</t>
  </si>
  <si>
    <t>User is able to see:
&gt; Board
&gt; Medium
&gt; Class
&gt; Subject
&gt; License Terms
&gt; Copyright
&gt; Created on diksha by
&gt; Author
&gt; Created on
At the footer of the Toc page.
User is able to view only the License Terms &amp; Credits section from the ToC details page of textbook.</t>
  </si>
  <si>
    <t>Not available</t>
  </si>
  <si>
    <r>
      <rPr>
        <rFont val="Calibri"/>
        <color theme="1"/>
        <sz val="11.0"/>
      </rPr>
      <t xml:space="preserve">Scenario1:
</t>
    </r>
    <r>
      <rPr>
        <rFont val="Calibri"/>
        <color theme="1"/>
        <sz val="11.0"/>
      </rPr>
      <t xml:space="preserve">1. Open the Sunbird portal. 
2. login as Admin
3. Goto profile &gt; Search button
4. Click on role filter option 
5. Select multiple role in list
6. Submit
</t>
    </r>
    <r>
      <rPr>
        <rFont val="Calibri"/>
        <color theme="1"/>
        <sz val="11.0"/>
      </rPr>
      <t xml:space="preserve">Scenario2:
</t>
    </r>
    <r>
      <rPr>
        <rFont val="Calibri"/>
        <color theme="1"/>
        <sz val="11.0"/>
      </rPr>
      <t>1. Open the Sunbird portal. 
2. login as Admin
3. Goto profile &gt; Search button
4. Click on role filter option 
5. Select any role in list
6. Submit</t>
    </r>
  </si>
  <si>
    <t>Scenario1:
1.Open the sunbird portal
2.Login with valid credentials
3.Click on profile icon
3.Click on My Groups
4.Click on any created group
5.Click on add activity
6.Click on course activity
7.Try to search course with do id or keyword in the search box
Scenario2:
1.Open the sunbird portal
2.Login with valid credentials
3.Click on profile icon
3.Click on My Groups
4.Click on any created group
5.Click on add activity
6.Click on course activity
7.Verify if user can search the course by applying filter</t>
  </si>
  <si>
    <t>Group is created and available in My Groups"
except course</t>
  </si>
  <si>
    <t>Course should have open batch
Group is created and available in My Groups"</t>
  </si>
  <si>
    <t>Verify that the  primary/additional contents are showing  based on  the selected Framework categories value by default</t>
  </si>
  <si>
    <t xml:space="preserve">1.Open Sunbird staging mobile App
2.Login with valid credentials
3.Tap on Hamburger menu
4.Tap on My groups
5.Tap on the created group
6.Tap on Add Activity 
7.Tap on any Category 
8.Apply Categories filter and observe </t>
  </si>
  <si>
    <t>event
: 
payload
: 
qe
actor
: 
oe {type: 'User', id: 'd711644a-5583-40fd-9956-9ec5b5063bb7'}
context
: 
s {cdata: Array(2), env: 'home', channel: '01347076031606784034', pdata: oe, sid: '3fafe8a0-04ad-446b-873b-9c4edd5fb2a4', …}
edata
: 
{type: 'TOUCH', subtype: 'apply-filter-clicked', id: 'course-search-filter', pageid: 'course-search-filter', extra: {…}}
eid
: 
"INTERACT"
ets
: 
1715341769500
mid
: 
"cc8eee1f-839a-4f6e-9436-919ee5c7208f"
object
: 
oe {id: '', type: '', version: '', rollup: {…}}
ver
: 
"3.0"
[[Prototype]]
: 
Ae
type
: 
"SAVE"
[[Prototype]]
: 
Object
namespace
: 
"TELEMETRY"
[[Prototype]]
: 
Object</t>
  </si>
  <si>
    <t>1. Open sunbird portal.
2. Login with new custodain users.
3. Click on profile 
4. Click on my groups.
5. Click on the created group by the logged in user / Admin of the group
6. Click on add activity button.
7. Select the course card.
8. Click on filter by button &gt; Apply filters with content type as course 
9. Mouseover on the course &gt; click on Add to Group
9. Observe the Telemetry events in network tab</t>
  </si>
  <si>
    <t>{eid: "INTERACT", ets: 1707905115553, ver: "3.0", mid: "INTERACT:b8bf43c786ba951b2a883d2d70e8ca82",…}
actor
: 
{id: "dc39e8c4-3690-44a0-8639-018fc6b23ea0", type: "User"}
context
: 
{channel: "01347076031606784034",…}
cdata
: 
[{type: "Group", id: "f96d3965-5515-4e7a-b414-40320ca0fc0b"},…]
0
: 
{type: "Group", id: "f96d3965-5515-4e7a-b414-40320ca0fc0b"}
1
: 
{type: "Activity", id: "do_213986244523974656174"}
2
: 
{id: "hTY7l0aKZJT2NukjQAcl1jsMqviSpjZm", type: "UserSession"}
3
: 
{id: "Desktop", type: "Device"}
4
: 
{id: "joy", type: "Theme"}
channel
: 
"01347076031606784034"
did
: 
"210cc7bec760dfa97e6857e85f3243f7"
env
: 
"groups"
pdata
: 
{id: "staging.sunbird.portal", ver: "7.0.0", pid: "sunbird-portal"}
rollup
: 
{l1: "01347076031606784034"}
sid
: 
"hTY7l0aKZJT2NukjQAcl1jsMqviSpjZm"
uid
: 
"dc39e8c4-3690-44a0-8639-018fc6b23ea0"
edata
: 
{id: "add-to-group-button", type: "select-activity", pageid: "add-activity-to-group"}
id
: 
"add-to-group-button"
pageid
: 
"add-activity-to-group"
type
: 
"select-activity"
eid
: 
"INTERACT"
ets
: 
1707905115553
mid
: 
"INTERACT:b8bf43c786ba951b2a883d2d70e8ca82"
object
: 
{id: "do_213986244523974656174", type: "Course", ver: "1.0", rollup: {}}
tags
: 
["01347076031606784034"]
ver
: 
"3.0"</t>
  </si>
  <si>
    <t xml:space="preserve">1. Open the staging portal 
2. Login with valid credentials / Guest
3. Go to profile tab 
4. Click on the edit for BMCS 
5. Observe </t>
  </si>
  <si>
    <t xml:space="preserve">User should be able to click on edit for BMCS from the profile section </t>
  </si>
  <si>
    <t xml:space="preserve">The UI of dropdown of select and multi select for Onboarding pop-up works seamlessly without any discrepancy </t>
  </si>
  <si>
    <t xml:space="preserve">User should be able to unselect and select the checkboxes for multi select from the dropdowns for BMC onboarding pop-up </t>
  </si>
  <si>
    <t>1. Open the portal 
2. Login as guest or annoymouos user.
3. Search the content which doesnt has the board.
4. Apply the filter of class, medium, subject
5. Observe</t>
  </si>
  <si>
    <t>Anonymous user searching for a content which not have any board should get the content by applying the Class, subject and Medium filter</t>
  </si>
  <si>
    <t>Depreciated</t>
  </si>
  <si>
    <r>
      <rPr>
        <rFont val="Calibri"/>
        <color theme="1"/>
        <sz val="11.0"/>
      </rPr>
      <t xml:space="preserve">Verify that in </t>
    </r>
    <r>
      <rPr>
        <rFont val="Calibri"/>
        <color theme="1"/>
        <sz val="11.0"/>
      </rPr>
      <t>profile page</t>
    </r>
    <r>
      <rPr>
        <rFont val="Calibri"/>
        <color theme="1"/>
        <sz val="11.0"/>
      </rPr>
      <t xml:space="preserve"> user is displayed with </t>
    </r>
    <r>
      <rPr>
        <rFont val="Calibri"/>
        <color theme="1"/>
        <sz val="11.0"/>
      </rPr>
      <t xml:space="preserve">"Content preference" </t>
    </r>
    <r>
      <rPr>
        <rFont val="Calibri"/>
        <color theme="1"/>
        <sz val="11.0"/>
      </rPr>
      <t>text below the org name and the BMGS is displayed below the location details in the profile page</t>
    </r>
  </si>
  <si>
    <r>
      <rPr>
        <rFont val="Calibri"/>
        <color theme="1"/>
        <sz val="11.0"/>
      </rPr>
      <t xml:space="preserve">Verify that in </t>
    </r>
    <r>
      <rPr>
        <rFont val="Calibri"/>
        <b/>
        <color theme="1"/>
        <sz val="11.0"/>
      </rPr>
      <t>profile page</t>
    </r>
    <r>
      <rPr>
        <rFont val="Calibri"/>
        <color theme="1"/>
        <sz val="11.0"/>
      </rPr>
      <t xml:space="preserve"> user is displayed with </t>
    </r>
    <r>
      <rPr>
        <rFont val="Calibri"/>
        <b/>
        <color theme="1"/>
        <sz val="11.0"/>
      </rPr>
      <t xml:space="preserve">"Content preference" </t>
    </r>
    <r>
      <rPr>
        <rFont val="Calibri"/>
        <color theme="1"/>
        <sz val="11.0"/>
      </rPr>
      <t>text below the org name and the BMGS is displayed below the location details in the profile page</t>
    </r>
  </si>
  <si>
    <t>Verify clicking on Guest profile user should be able to edit the location details from profile section
Verify clicking on Guest profile user should be able to edit the BMGS valie from profile section</t>
  </si>
  <si>
    <t xml:space="preserve">1. Open the sunbird portal 
2. Login as a guest user 
3. Click on the avatar icon
4. Click on the guest profile 
5. Click on edit button for location details </t>
  </si>
  <si>
    <t>Post clicking on Guest profile user should be able to edit the BMGS value from profile section</t>
  </si>
  <si>
    <t>verifyGuestUserAbleToEditLocationDetails</t>
  </si>
  <si>
    <t>Verify that BMCS details selected during onbaording by user is getting displayed as same in Profile section</t>
  </si>
  <si>
    <t>The BMCS details selected during onbaording by user should be shown same in Profile page</t>
  </si>
  <si>
    <r>
      <rPr>
        <rFont val="Calibri"/>
        <color theme="1"/>
        <sz val="11.0"/>
      </rPr>
      <t xml:space="preserve">The BMS values should be displayed in alphabetical order in each section when </t>
    </r>
    <r>
      <rPr>
        <rFont val="Calibri"/>
        <color theme="1"/>
        <sz val="11.0"/>
      </rPr>
      <t>SSO user &amp; Google sign in</t>
    </r>
    <r>
      <rPr>
        <rFont val="Calibri"/>
        <color theme="1"/>
        <sz val="11.0"/>
      </rPr>
      <t>. updates the framework details in profile page</t>
    </r>
  </si>
  <si>
    <t>SB-27834</t>
  </si>
  <si>
    <t>BMC, location popup on portal is not panning out properly</t>
  </si>
  <si>
    <t>1. Open the subird portal
2. Click on any Role avatar (Teacher, Parent, School head &amp; master, Student)
3. Fill the BMC &gt; Submit
4. Fill the locaiton details &gt; Submit
5. Goto profile and observe the details.</t>
  </si>
  <si>
    <t>validateBMCAndLocationDetailsInProfile</t>
  </si>
  <si>
    <t>Self Signed up/state user should be able to modify framework details
(Board, Medium, Class and Subject) in profile page &amp; user is able to 
filter values for Medium, Class and subject afterthe selection of 
"Board".</t>
  </si>
  <si>
    <t>Verify if creator is getting the content under Contribution section and should not get any board values on the content card</t>
  </si>
  <si>
    <t>1. Open the portal 
2. Click on Profile icon
3. Login with creator valid credentials
4. Go to profile.
5. Scroll page to contribution section</t>
  </si>
  <si>
    <t>Creator should be able to get the content under Contribution section and should not get any board values on the content card</t>
  </si>
  <si>
    <t>Verify if user is able to edit the framework details and same gets updated in the profile</t>
  </si>
  <si>
    <t>1. Open the portal 
2. Click on Profile icon
3. Login with valid credentials
4. Go to profile.
5. Click on edit.
6. Edit the detials and save</t>
  </si>
  <si>
    <t>User should be able to edit the framework details and same should get updated in the profile</t>
  </si>
  <si>
    <t>User should not able to proceed further without accepting T&amp;C</t>
  </si>
  <si>
    <t>&gt; The special characters (Double quotes, Single quotes, Comma)should not be allowed when user is trying to fill details in "ID as requested by your State/ Board/ Org
*" text field.</t>
  </si>
  <si>
    <t xml:space="preserve">In profile page BMCS strings or labels (not the values) are getting changed to that particular language to which the user selects language in the portal </t>
  </si>
  <si>
    <r>
      <rPr>
        <rFont val="Calibri"/>
        <color theme="1"/>
        <sz val="11.0"/>
      </rPr>
      <t xml:space="preserve">Verify Interact </t>
    </r>
    <r>
      <rPr>
        <rFont val="Calibri"/>
        <color theme="1"/>
        <sz val="11.0"/>
      </rPr>
      <t xml:space="preserve">telemetry </t>
    </r>
    <r>
      <rPr>
        <rFont val="Calibri"/>
        <color theme="1"/>
        <sz val="11.0"/>
      </rPr>
      <t xml:space="preserve">is generated when </t>
    </r>
    <r>
      <rPr>
        <rFont val="Calibri"/>
        <color theme="1"/>
        <sz val="11.0"/>
      </rPr>
      <t>user changed the preferences in profile pag</t>
    </r>
    <r>
      <rPr>
        <rFont val="Calibri"/>
        <color theme="1"/>
        <sz val="11.0"/>
      </rPr>
      <t>e</t>
    </r>
  </si>
  <si>
    <t>The BMS values should be displayed in alphabetical order in each section when tenant user  updates the framework details in profile page</t>
  </si>
  <si>
    <t>Verify that in the profile page,
1. org name is displayed below the Sunbird id
2. user is displayed with the label "Content preference" section with the following fields when clicked on Edit button
a. Role, Subrole, District, State, [Block, Cluster, School] (if applicable)
b. Board, Medium, Class, Subject</t>
  </si>
  <si>
    <t>in the profile page,
1. org name is displayed below the Sunbird id
2. user is displayed with the label "Content preference" section with the following fields
a. Role, Subrole, District, State, [Block, Cluster, School] (if applicable)
b. Board, Medium, Class, Subject</t>
  </si>
  <si>
    <t>Verify that user should be able to change the class and medium in the Profile tab by clicking on Edit and the result displayed should be updated accordingly
&amp;
Verify that when user is editing the Class and Medium values in the Profile tab and if user click on back button without saving the changes then previously selected Medium and Class values should be displayed</t>
  </si>
  <si>
    <t xml:space="preserve">1. Open Sunbird staging mobile App
2. Login has valid credentials.
3. Click on Profile tab.
4. Click on Edit button
5. Change the values and Click on the sumbit
6. Click on Library tab 
7. Observe the result.
Scenario2:
1. Open Sunbird staging mobile App
2. Login has valid credentials.
3. Click on Profile tab.
4. Click on Edit button
5. Change the values of Medium and Class
6. Click on Back button without Saving.
7. Observe the result.
</t>
  </si>
  <si>
    <t>user should be able to change the class and medium and result should be updated accordingly
&amp;
when user click on back button previously selected medium, class selection should be present</t>
  </si>
  <si>
    <t>Verify that for logged in users persona, sub persona and all 5 location (BMG etc) filed should be editable in profile page</t>
  </si>
  <si>
    <t>1. Open Sunbird staging mobile App
2. Login with valid credentials
3. Click on Profile tab
4. Click on edit
5. Observe</t>
  </si>
  <si>
    <t>for logged in users persona, Sub persona and all 5 location filed should be editable</t>
  </si>
  <si>
    <t>event
: 
payload
: 
qe
actor
: 
oe {type: 'User', id: 'e1354da9-a0e4-482d-afd0-23f09b0dc8d0'}
context
: 
s {cdata: Array(2), env: 'user', channel: '505c7c48ac6dc1edc9b08f21db5a571d', pdata: oe, sid: 'ce8ba866-95ec-4bf4-a254-e9ecabd7e1ab', …}
edata
: 
extra
: 
pos
: 
[]
values
: 
Array(1)
0
: 
Map(0)
[[Entries]]
No properties
newValue
: 
farmingtype
: 
['Subsistence Farming']
[[Prototype]]
: 
Object
oldValue
: 
farmingtype
: 
['Plantation Agriculture']
[[Prototype]]
: 
Object
size
: 
0
[[Prototype]]
: 
Map
length
: 
1
[[Prototype]]
: 
Array(0)
[[Prototype]]
: 
Object
id
: 
"guest-profile"
pageid
: 
"guest-profile"
subtype
: 
"profile-attribute-changed"
type
: 
"TOUCH"
[[Prototype]]
: 
Object
eid
: 
"INTERACT"
ets
: 
1715350133940
mid
: 
"1be4fa2f-bab1-4389-a071-da26e244ebfd"
object
: 
oe {id: '', type: '', version: '', rollup: {…}}
ver
: 
"3.0"
[[Prototype]]
: 
Ae
type
: 
"SAVE"
[[Prototype]]
: 
Object
namespace
: 
"TELEMETRY"
[[Prototype]]
: 
Object
==============
event
: 
payload
: 
qe
actor
: 
oe {type: 'User', id: 'e1354da9-a0e4-482d-afd0-23f09b0dc8d0'}
context
: 
s {cdata: Array(2), env: 'user', channel: '505c7c48ac6dc1edc9b08f21db5a571d', pdata: oe, sid: 'ce8ba866-95ec-4bf4-a254-e9ecabd7e1ab', …}
edata
: 
extra
: 
pos
: 
[]
values
: 
Array(1)
0
: 
Map(0)
[[Entries]]
No properties
newValue
: 
cropcategory
: 
['Food crop']
[[Prototype]]
: 
Object
oldValue
: 
cropcategory
: 
['Commercial crop']
[[Prototype]]
: 
Object
size
: 
0
[[Prototype]]
: 
Map
length
: 
1
[[Prototype]]
: 
Array(0)
[[Prototype]]
: 
Object
id
: 
"guest-profile"
pageid
: 
"guest-profile"
subtype
: 
"profile-attribute-changed"
type
: 
"TOUCH"
[[Prototype]]
: 
Object
eid
: 
"INTERACT"
ets
: 
1715350201695
mid
: 
"0d7a3e81-e0be-4b9f-bb75-857bcad5f4d2"
object
: 
oe {id: '', type: '', version: '', rollup: {…}}
ver
: 
"3.0"
[[Prototype]]
: 
Ae
type
: 
"SAVE"
[[Prototype]]
: 
Object
namespace
: 
"TELEMETRY"
[[Prototype]]
: 
Object</t>
  </si>
  <si>
    <t>1. Launch the sunbird mobile app.
2. Complete onboarding.
3. Tap on the Profile tab after landing on the Library page.
4. Tap on Edit.
5. Select MEDIUM, CLASS, SUBJECT and tap on SAVE button.</t>
  </si>
  <si>
    <t>event
: 
payload
: 
qe
actor
: 
oe {type: 'User', id: 'e1354da9-a0e4-482d-afd0-23f09b0dc8d0'}
context
: 
s {cdata: Array(2), env: 'user', channel: '505c7c48ac6dc1edc9b08f21db5a571d', pdata: oe, sid: 'ce8ba866-95ec-4bf4-a254-e9ecabd7e1ab', …}
edata
: 
{type: 'TOUCH', subtype: 'save-clicked', id: 'edit-user', pageid: 'edit-user', extra: {…}}
eid
: 
"INTERACT"
ets
: 
1715350271557
mid
: 
"63d218af-0ad1-4039-bf30-7716c5640ef7"
object
: 
oe {id: '', type: '', version: '', rollup: {…}}
ver
: 
"3.0"
[[Prototype]]
: 
Ae
type
: 
"SAVE"
[[Prototype]]
: 
Object
namespace
: 
"TELEMETRY"
[[Prototype]]
: 
Object</t>
  </si>
  <si>
    <t>Verify that Interact telemetry event gets generated when user changes the values for Framework category2, Category3, etc value in profile page</t>
  </si>
  <si>
    <t>1. Launch the sunbird mobile app.
2. Complete onboarding.
3. Tap on the Profile tab after landing on the Library page.
4. Tap on Edit.
5. Tap on MEDIUM, CLASS, SUBJECT and change the value.
6. Observe the both old and new values in the telemetry event</t>
  </si>
  <si>
    <t>payload
: 
qe
actor
: 
oe {type: 'User', id: 'da9758fe-a581-407f-9142-a57e484e7269'}
context
: 
s {cdata: Array(2), env: 'user', channel: '505c7c48ac6dc1edc9b08f21db5a571d', pdata: oe, sid: '2799afc3-f249-4d2a-9d7a-2d4a3e8af794', …}
edata
: 
extra
: 
pos
: 
[]
values
: 
Array(1)
0
: 
Map(0)
[[Entries]]
No properties
newValue
: 
croptype
: 
(2) ['Cash Crops', 'Grains']
[[Prototype]]
: 
Object
oldValue
: 
croptype
: 
['Cash Crops']
[[Prototype]]
: 
Object
size
: 
0
[[Prototype]]
: 
Map
length
: 
1
[[Prototype]]
: 
Array(0)
[[Prototype]]
: 
Object
id
: 
"guest-profile"
pageid
: 
"guest-profile"
subtype
: 
"profile-attribute-changed"
type
: 
"TOUCH"
[[Prototype]]
: 
Object
eid
: 
"INTERACT"
ets
: 
1715601337522
mid
: 
"7cdcb607-405c-4b82-b09d-e0b7e3b18c34"
object
: 
oe {id: '', type: '', version: '', rollup: {…}}
ver
: 
"3.0"
[[Prototype]]
: 
Ae
type
: 
"SAVE"
[[Prototype]]
: 
Object
namespace
: 
"TELEMETRY"</t>
  </si>
  <si>
    <t>User is able to see below fields in profile section:
&gt; Circular image.
&gt; Profile name as Guest
&gt; Role
&gt; State
&gt; District
&gt; Board
&gt; Medium
&gt; Subject
&gt; Class</t>
  </si>
  <si>
    <t>Verify, Subject field is blank to fill once user navigate inside the profile section.
Verify, user is able to edit State &amp; District values from the profile section.
&amp; Verify, user is able to edit Board , Medium , Subject &amp; Class prefereneces from profile section.
Verify, user is able to get the success message as "profile updated successfully". once he edit and save the profile preferences.</t>
  </si>
  <si>
    <t>1. Launch the desktop app.(In online)
2.Login with valid credentials 
3.Fill the onboarding details
4.Click on Profile option
5.Observe user navigated to Profile section
6.observe User able to edit the subject field values.
1. Launch the desktop app.(In online)
2.Login with valid credentials 
3.Fill the onboarding details
4.Click on Profile option
5.Observe user navigated to Profile section
6.observe user able to edit State &amp; District values from the profile section.
7.Observe user able to edit Board , Medium , Subject &amp; Class prefereneces from profile section.
1. Launch the desktop app.(In online)
2.Login with valid credentials 
3.Fill the onboarding details
4.Click on Profile option
5.Observe user navigated to Profile section
6.Edit some values and click on update
7.Observe user should get the success message as "profile updated successfully". once he edit and save the profile preferences.</t>
  </si>
  <si>
    <t>Subject filed is blank to fill once user navigate inside the profile section.
user is able to edit State &amp; District values from the profile section.
user is able to edit Board , Medium , Subject &amp; Class prefereneces from profile section.
user is able to get the success message as "Profile updated successfully". once he edit and save the profile preferences.</t>
  </si>
  <si>
    <t>User should able to get contents As per the Subject, class , board , &amp; medium selection from profile section</t>
  </si>
  <si>
    <t xml:space="preserve">user can click on edit for BMCS from the profile section </t>
  </si>
  <si>
    <t>User can edit Mobile Number, Email address, recovery ID, BMC</t>
  </si>
  <si>
    <t>1. Launch the desktop app.
2. Complete the onboarding details.
3. Login as guest
4 Click on profile
5. verify user is able to edit role, sub role, location details and BMGS value for both offline and online</t>
  </si>
  <si>
    <t>User is able to see the content in download page based on the "Subjects wise".</t>
  </si>
  <si>
    <t>1. Open Sunbird staging mobile App
2. Login/browse as guest
3.Fill onboarding, Select the Mutiple values in BMC
4.Observe the Profile Page
5.Observe the Library page</t>
  </si>
  <si>
    <t>1. Open Sunbird staging mobile App
2. Login/browse as guest
3. Fill onboarding, Select the Mutiple values in BMC
4. Observe the Profile Page
5. Observe the Library page
6. Select the any class and Medium in library page.</t>
  </si>
  <si>
    <t>Scenario1:
1. Open Sunbird staging mobile App
2. Login with valid credentials
3. Click on Home page
4. Observe
-------------
Scenario2:
1. Open Sunbird staging mobile App
2. Login with valid credentials
3. Click on Home page
4. Click on Your preference/ BMGS/ Name
5. Observe
-------------
Scenario3:
1. Open Sunbird staging mobile App
2. Login with valid credentials
3. Click on Home page
4. Click on Your preference/ BMGS/ Name
5. Click on "Change preference" button
6. Observe
================
Scenario4:
1. Open Sunbird staging mobile App
2. Login with valid credentials
3. Talkback should have been enabled in device
4. Double-Tap on Hompage 
5. Tap on Your preference
6. Observe talkback announcement happens</t>
  </si>
  <si>
    <t>1. Open Sunbird staging mobile App
2. Login with valid credentials
3. Observe the content placards in all the pages</t>
  </si>
  <si>
    <t>1. Open Sunbird staging mobile App
2. Login as Guest/ valid credentials
3. Click on home tab
4. Click on Change button and change the preferences
5. Observe</t>
  </si>
  <si>
    <t>Scenario 1 to 4
1.Open Sunbird staging mobile App
2.Login with valid credentials
3.Click on New Sunbird Experience
4.Landed on the home page and Observe the subjects
---------------------
Scenario 5 &amp; 6
1.Open Sunbird staging mobile App
2.Login with valid credentials
3.Click on New Sunbird Experience
4. Click on Search tab
5. Search for any content
6. Click on filter button &amp; Observe</t>
  </si>
  <si>
    <t>1. Open Sunbird staging mobile App
2. Login with Guest/ valid credentials
3. Observe all the tiles in all the pages</t>
  </si>
  <si>
    <t>1. Open Sunbird staging mobile App
2. Login with Guest/ valid credentials
3. Select CBSE/English/Class6 during onboarding
4. Click on additional banners
5. Click on filter icon
6. Observe the Class filter</t>
  </si>
  <si>
    <t>1. Open Sunbird staging mobile App
2. Login as Guest user/ Logged in user
3. Click on home tab
4. Click on any banner under Featured
5. Observe</t>
  </si>
  <si>
    <t>1. Open Sunbird staging mobile App
2. Login as Guest/ Login user
3. Observe all the sections in all the pages</t>
  </si>
  <si>
    <t>1. Open Sunbird staging mobile App
2. Login as Guest/ valid credentials
3. Select CBSE/English/Class6
or Select TamilNadu/English/Class1
4. Click on any banners in Featured section
5. Observe</t>
  </si>
  <si>
    <t>1. Open Sunbird staging mobile App
2. Login as Guest/ valid user
3. Click on home page
4. Observe the Featured section</t>
  </si>
  <si>
    <t>1. Open Sunbird staging mobile App
2. Login with Guest/ valid user
3. Select CBSE/English/Class6
or TamilNadu/English/Class1
4. Observe the Featured section in home page</t>
  </si>
  <si>
    <t>1. Open Sunbird staging mobile App
2. Select language
3. Select role
4. Select CBSE/English/Class6
or
Select Tamil Nadu/English/Class1
5. Click on Submit button
6. Click on home page 
7. Observe</t>
  </si>
  <si>
    <t>1. Open Sunbird staging mobile App
2. Login with Guest / Valid credentials
3. Click on Home tab
4. Click on any additional icon in the Featured Section
5. Observe</t>
  </si>
  <si>
    <t>1. Open Sunbird staging mobile App
2. Login with Guest/ valid credentials
3. Click on Course category under Browse by category
4. Click on filter icon
5. Observe the fields
6. Click on Subject filter 
7. Observe the Subjects</t>
  </si>
  <si>
    <t>1. Open Sunbird staging mobile App
2. Login with valid credentials
3. Click on course tab
4. Observe
=========
1. Open Sunbird staging mobile App
2. Login with valid credentials
3. Click on Home tab
4. Click on Course category under Browse by Category section
5. Observe
===========
1. Open Sunbird staging mobile App
2. Login with valid credentials
3. Click on Home tab
4. Click on any subject under Browse by Subject section
5. Select Course navigation filter
6. Observe</t>
  </si>
  <si>
    <t>User sets org framework BMGS in the profile page 
1.then the corresponding courses is displayed in the courses Tab
2. and when user selects the Course category user is displayed with the course content
3. and when user selects the subject then the course should be displayed under the org subject</t>
  </si>
  <si>
    <t>1. Open Sunbird staging mobile App
2. Login with valid credentials
3. Click on home tab
4. Click on Browse by category
5. Observe</t>
  </si>
  <si>
    <t>User selects section for primary or/and additional category under the section which has the title as “Browse by category“
User is displayed or selects a visual cue for options of "Browse by Category" as icons
User selects the segmentation they want to target as BMGS, role and location for Browse by category section</t>
  </si>
  <si>
    <t>1. Open Sunbird staging mobile App
2. Login as Guest user/ Logged in user
3. Click on home tab
4. Click on any category under Browse by category
5. Observe</t>
  </si>
  <si>
    <t>1. Open Sunbird staging mobile App
2. Login as Guest user/ Logged in user
3. Click on home tab
4. Click on any subject under Browse by subject
5. Observe</t>
  </si>
  <si>
    <t>1. Open Sunbird staging mobile App
2. Login as Guest user / Logged in user
3. Click on Search tab
4. Click on any audience under Explore content for a variety of audience
5. Observe</t>
  </si>
  <si>
    <t>user should be displayed with
a) default filters with subject, role and advanced filters
b) the navigation filter by Primary category
c) the grouping is displayed based on subject</t>
  </si>
  <si>
    <t>1. Open Sunbird staging mobile App
2. Login as Guest user / Logged in user
3. Click on Search tab
4. Click on any board under Explore content from other boards
5. Observe</t>
  </si>
  <si>
    <t>1. Open Sunbird staging mobile App
2. Login as Guest user / Logged in user
3. Click on Search tab
4. Click on any category under any sections
5. Observe</t>
  </si>
  <si>
    <t>Verify that the Grouping should be happen either by subject or something from organizational framework and should be configurable in any of the categories of the Search page
Also verify that the ordering in the grouping should be configurable,</t>
  </si>
  <si>
    <t>1. Open Sunbird staging mobile App
2. Login as Guest user/ Logged in user
3. Click on Search tab
4. Click on any category under any sections
5. Observe</t>
  </si>
  <si>
    <t>1. Open Sunbird staging mobile App
2. once landed on course page, search for any course
3. search result should be display based on filter catagory
---------------
1. Open Sunbird staging mobile App
2. once landed on course page, search for any course
3. search result should be display based on filter catagory
4. Apply filter based on Board
5. Medium should atoselect based on Board filter</t>
  </si>
  <si>
    <t>1. Open Sunbird staging mobile App
2. Login as Guest user/ Logged in user
3. Click on Search tab
4. Click on any category under Popular categories
5. Observe</t>
  </si>
  <si>
    <t>1. Open Sunbird staging mobile App
2. Login with Guest/ valid credentials
3. Click on Search page
4. Click on any category/ subject
5. Apply filters
6. Observe</t>
  </si>
  <si>
    <t>1. Open Sunbird staging mobile App
2. Login with Guest/ valid credentials
3. Click on Search tab
4. Click on any category
5. Apply Subject and role filter
6. Observe the result</t>
  </si>
  <si>
    <t>1. Open Sunbird staging mobile App
2. Login with Guest/ valid credentials
3. Cick on Search tab
4.  Click on TV classes category
5. Apply filter and Observe</t>
  </si>
  <si>
    <t>1. Open Sunbird staging mobile App
2. Login with Guest/ valid credetials
3. Click on Search tab
4. Search for any content/ Click on any category
5. Click on filter icon
6. Observe the fields in the filter</t>
  </si>
  <si>
    <t>1. Open Sunbird staging mobile App
2. Check BMG labels during onboarding
3. Check BMG labels in all the pages</t>
  </si>
  <si>
    <t>1. Open Sunbird staging mobile App
2. Check BMG labels during onboarding and update the values
3. Check BMG labels in all the pages and update the values</t>
  </si>
  <si>
    <t>- Categories labels should be changed from configuration</t>
  </si>
  <si>
    <t>1. Open the sunbird portal
2. Login as guest / valid credentials.
3. Goto Profile page 
4. Observe Categories labels names are changed as per configuration
5. Goto Home, Digital textbook, Courses, TV classes, Question set, All tabs 
6. Observe Categories lables names are changes asper configuration</t>
  </si>
  <si>
    <t>Adopters should be able to change the labels from Categories to something else such as crop, field area, etc. via configuration
==========
Categories to be generalized in all the pages where the framework appear such as Home, Digital textbook, Courses, TV classes, Question sets, All tab and profile page</t>
  </si>
  <si>
    <r>
      <rPr>
        <rFont val="Calibri"/>
        <color theme="1"/>
        <sz val="11.0"/>
      </rPr>
      <t xml:space="preserve">
New user/Anonymous user: (Portal) Verify user is getting framework pop up post login and should be getting the first value as CBSE and  iGOT health as second item in the board filter 
</t>
    </r>
    <r>
      <rPr>
        <rFont val="Calibri"/>
        <b/>
        <color theme="1"/>
        <sz val="11.0"/>
      </rPr>
      <t xml:space="preserve">&amp;
</t>
    </r>
    <r>
      <rPr>
        <rFont val="Calibri"/>
        <color theme="1"/>
        <sz val="11.0"/>
      </rPr>
      <t>Verify user except CBSE and i-GOT health other boards has to be in alphabatical order.</t>
    </r>
  </si>
  <si>
    <t xml:space="preserve">Verify that user applies the filter, correct result should get displayed as per filter applied for the all users
</t>
  </si>
  <si>
    <r>
      <rPr>
        <rFont val="Calibri"/>
        <color theme="1"/>
        <sz val="11.0"/>
      </rPr>
      <t xml:space="preserve">Verify in portal that in home page under Browse by category, clicking on </t>
    </r>
    <r>
      <rPr>
        <rFont val="Calibri"/>
        <b/>
        <color theme="1"/>
        <sz val="11.0"/>
      </rPr>
      <t>primary/additional category the collection/content will be displayed based on BMGS and for subject priority is based on user preference</t>
    </r>
  </si>
  <si>
    <t>1. The  user should be able to search and consume the below contents from Library Page by applying filters
  - Collection
  - Uploads
  - Resource+Plugins.
  - Upload contents
2. The User should be able to get the newly created content by Searching the content with the content name.
3. The User should be able to get the newly created content by applying filters from library page.</t>
  </si>
  <si>
    <t>1. Launch the Offline desktop app (online)
2. Login with valid credentials 
3. Goto Home page
4. Click on Browse by category &gt; Course/ Textbook
5. Select the Additional category / Content type values
6. Observe the content will be grouped asper the filter</t>
  </si>
  <si>
    <t xml:space="preserve">Verify that the Grouping should be happening either by preference category4 or something from the organizational framework and should be configurable. Also, verify that the ordering in the grouping should be configurable. </t>
  </si>
  <si>
    <t xml:space="preserve">1. Launch the Sunbird staging to Portal
2.2.Complete Onboarding by selecting categories
2. Login with valid credentials
3. Click on home page
4. click on any category from home page
</t>
  </si>
  <si>
    <t xml:space="preserve">1.User should be able to complete onboarding
2.User should be able to click on home page
3.Grouping should be happening either by preference category4 or something from the organizational framework
4. It should be configurable
5. Ordering in the grouping should be configurable. </t>
  </si>
  <si>
    <t>Verify in Portal that when user lands on the landing page (Home page) by clicking on any section from "Browse by category" then the user is displayed with the contents that are grouped based on primary category or preference category4 and the contents inside grouping to be ordered by published dates</t>
  </si>
  <si>
    <t xml:space="preserve">1. Launch the Sunbird staging Offline desktop app
2.2.Complete Onboarding by selecting categories
2. Login with valid credentials
3. Click on home page
4. click on preference category4 from browse by category section
</t>
  </si>
  <si>
    <t>1.User should be able to complete onboarding
2.User should be able to click on home page
3.User should be able to click on preference category4 from browse by category section
4.Contents inside grouping should be ordered by published dates</t>
  </si>
  <si>
    <t>Verify that for below displayed category fields user can select multiple values in All Tabs and course tab
 1.Category2
 2.Category3
 3.Category4
 4.Published by
 5.Published user type</t>
  </si>
  <si>
    <t>1.Open Sunbird staging URL
2.Complete Onboarding by selecting categories
2.Login as Guest/valid credential
3.Click on Course tab 
4.Click on the Filter
5.Click on the category dropdown 
6.Observe</t>
  </si>
  <si>
    <t>1.User should be able to complete onboarding
2.User should be able to click on coure tab OR All tab
3.User should be able to click on the below categories drop down and select multiple values
 1.Category2
 2.Category3
 3.Category4
 4.Published by
 5.Published user type</t>
  </si>
  <si>
    <t>Verify the request content in "Let us know here" page is announced as “Select Medium, list, disabled” of library page</t>
  </si>
  <si>
    <t>TalkBack should announce: “Select Medium, list, disabled”</t>
  </si>
  <si>
    <t>5.6.0.0 Sprint 1</t>
  </si>
  <si>
    <t>Verify user is able to create a Master category
Ex:- 
1. Board
2. Medium
3. Class
4. Subject
5. Audience</t>
  </si>
  <si>
    <t>1. Open Postman
2. Request
curl --location --globoff '{{learningservice_host}}/framework/v3/category/master/create' \
--header 'user-id: anil' \
--header 'Content-Type: application/json' \
--header 'X-Channel-Id: {{channel_id}}' \
--data '{
    "request": {
        "category": {
            "name": "Board",
            "description": "Board",
            "code": "board",
            "targetIdFieldName": "targetBoardIds",
            "searchLabelFieldName": "se_boards",
            "searchIdFieldName": "se_boardIds",
            "orgIdFieldName": "boardIds"
        }
    }
}'</t>
  </si>
  <si>
    <t xml:space="preserve">Response:
</t>
  </si>
  <si>
    <t>No access to create master category</t>
  </si>
  <si>
    <t xml:space="preserve">Verify user is able to update the created Master category
Ex:
1. Board
2. Medium
3. Class
4. Subject
</t>
  </si>
  <si>
    <t>1. Open postman
2. Request:
curl --location --request PATCH 'localhost:9000/framework/v3/category/master/update/medium4' \
--header 'Content-Type: application/json' \
--data '{
   "request": {
      "category":{
          "description":"medium4",
          "translations":{"as" : "assamese"}
      }
    }
}'</t>
  </si>
  <si>
    <t xml:space="preserve">Verify user is able to read the created Master category
</t>
  </si>
  <si>
    <t>1. Open postman
2. Request:
curl --location 'localhost:9000/framework/v1/category/master/read/medium1' \
--header 'user-id: rayuluv' \
--header 'Content-Type: application/json' \
--header 'Authorization: {{APIKey}}'</t>
  </si>
  <si>
    <t>Verify user is able to delete the created Master category</t>
  </si>
  <si>
    <t xml:space="preserve">1. Open postman
2. Request:
curl --location --globoff --request DELETE '{{host}}/framework/v1/category/master/retire/testUpdate' \
--header 'Content-Type: application/json' \
--header 'user-id: ilimi' \
--header 'Authorization: {{APIKey}}' \
--data '' </t>
  </si>
  <si>
    <t>API is exposed and unable to retire (have to retired from devops)</t>
  </si>
  <si>
    <t>Verify user is able to create a framework 
ex: "NCF_TEST",</t>
  </si>
  <si>
    <t>Master cateory should be present</t>
  </si>
  <si>
    <t>1. Open Postman
2. Import the below request with framework name
Request:
curl --location 'https://dev.knowlg.sunbird.org//api/framework/v1/create' \
--header 'Content-Type: application/json' \
--header 'user-id: ilimi' \
--header 'Authorization: Bearer eyJhbGciOiJIUzI1NiIsInR5cCI6IkpXVCJ9.eyJpc3MiOiJjdjVVcHZqYXlBREZKZXA0NHRXNVJEbFE2dDlWcW96bCJ9.MotxKvdOVFaeL_26NWUG-GV8ii13ZbPpORW4wffLFaQ' \
--header 'X-Channel-Id: sunbird' \
--data '{
    "request": {
        "framework": {
            "name": "NCF_TEST",
            "description": "NCF_TEST",
            "code": "NCF_TEST"
        }
    }
}'</t>
  </si>
  <si>
    <t>Response:
{
    "id": "api.framework.create",
    "ver": "1.0",
    "ts": "2023-06-30T06:33:21.874Z",
    "params": {
        "resmsgid": "0230eb20-1710-11ee-af05-5f56afe1d407",
        "msgid": "0227c360-1710-11ee-9924-8fbb754c1dc3",
        "status": "successful",
        "err": null,
        "errmsg": null
    },
    "responseCode": "OK",
    "result": {
        "node_id": "NCF_TEST",
        "versionKey": "1688106801863"
    }
}</t>
  </si>
  <si>
    <t xml:space="preserve">Verify user is able to read the created framework  </t>
  </si>
  <si>
    <t>1. Open Postman
2. Import the below request
Request
curl --location 'https://dev.knowlg.sunbird.org//api/framework/v1/create' \
--header 'Content-Type: application/json' \
--header 'user-id: ilimi' \
--header 'Authorization: Bearer eyJhbGciOiJIUzI1NiIsInR5cCI6IkpXVCJ9.eyJpc3MiOiJjdjVVcHZqYXlBREZKZXA0NHRXNVJEbFE2dDlWcW96bCJ9.MotxKvdOVFaeL_26NWUG-GV8ii13ZbPpORW4wffLFaQ' \
--header 'X-Channel-Id: sunbird' \
--data '{
    "request": {
        "framework": {
            "name": "NCF_TEST",
            "description": "NCF_TEST",
            "code": "NCF_TEST"
        }
    }
}'</t>
  </si>
  <si>
    <t>Response:
{
    "id": "api.framework.read",
    "ver": "1.0",
    "ts": "2023-06-30T06:21:16.483Z",
    "params": {
        "resmsgid": "51d30930-170e-11ee-af05-5f56afe1d407",
        "msgid": "51c8d000-170e-11ee-9924-8fbb754c1dc3",
        "status": "successful",
        "err": null,
        "errmsg": null
    },
    "responseCode": "OK",
    "result": {
        "framework": {
            "identifier": "NCF_TEST",
            "lastStatusChangedOn": "2023-06-30T06:20:47.042+0000",
            "code": "NCF_TEST",
            "consumerId": "954787a2-518d-46a6-abdd-6294a07237c6",
            "channel": "sunbird",
            "description": "Channel for in.ekstep",
            "languageCode": [],
            "type": "K-12",
            "createdOn": "2023-06-30T06:20:47.042+0000",
            "objectType": "Framework",
            "versionKey": "1688106047042",
            "systemDefault": "No",
            "name": "sunbird",
            "lastUpdatedOn": "2023-06-30T06:20:47.042+0000",
            "status": "Live"
        }
    }
}</t>
  </si>
  <si>
    <t>Verify user is able to update the framework 
NCF_TEST</t>
  </si>
  <si>
    <t>1. Open Postman
2. Import the below request and update the required details
Request
curl --location --request PATCH 'https://staging.sunbirded.org//api/framework/v1/update/NEW_FRAMEWORK' \
--header 'Content-Type: application/json' \
--header 'user-id: ilimi' \
--header 'Authorization: {{auth_token}}' \
--header 'X-Channel-Id: 01269878797503692810' \
--data '{
    "request": {
        "framework": {
            "systemDefault": "Yes",
            "type": "TPD",
            "name": "NEW_FRAMEWORK"
        }
    }
}'</t>
  </si>
  <si>
    <t>Response:
{
    "id": "api.framework.update",
    "ver": "1.0",
    "ts": "2023-06-30T11:22:30.505Z",
    "params": {
        "resmsgid": "66c7ed90-1738-11ee-af05-5f56afe1d407",
        "msgid": "66a79450-1738-11ee-9924-8fbb754c1dc3",
        "status": "successful",
        "err": null,
        "errmsg": null
    },
    "responseCode": "OK",
    "result": {
        "node_id": "NCF_TEST",
        "versionKey": "1688124150449"
    }
}</t>
  </si>
  <si>
    <t>{
    "id": "api.framework.update",
    "ver": "1.0",
    "ts": "2023-06-30T11:22:30.505Z",
    "params": {
        "resmsgid": "66c7ed90-1738-11ee-af05-5f56afe1d407",
        "msgid": "66a79450-1738-11ee-9924-8fbb754c1dc3",
        "status": "successful",
        "err": null,
        "errmsg": null
    },
    "responseCode": "OK",
    "result": {
        "node_id": "NCF_TEST",
        "versionKey": "1688124150449"
    }
}</t>
  </si>
  <si>
    <t xml:space="preserve">Verify user is able to publish a framework </t>
  </si>
  <si>
    <t>1. Open Postman
2. Import the below request and update the framwork name in the API
Request: 
curl --location 'https://dev.knowlg.sunbird.org//api/framework/v1/publish/NCF_TEST' \
--header 'Content-Type: application/json' \
--header 'user-id: ilimi' \
--header 'Authorization: Bearer eyJhbGciOiJIUzI1NiIsInR5cCI6IkpXVCJ9.eyJpc3MiOiJjdjVVcHZqYXlBREZKZXA0NHRXNVJEbFE2dDlWcW96bCJ9.MotxKvdOVFaeL_26NWUG-GV8ii13ZbPpORW4wffLFaQ' \
--header 'X-Channel-Id: 01309282781705830427' \
--data '{
        "id": "ekstep.framework.publish",
        "ver": "3.0",
        "request": {
        }
}'</t>
  </si>
  <si>
    <t>Response:
{
    "id": "api.framework.publish",
    "ver": "1.0",
    "ts": "2023-06-30T11:24:20.121Z",
    "params": {
        "resmsgid": "a81e0090-1738-11ee-af05-5f56afe1d407",
        "msgid": "a7d9a490-1738-11ee-9924-8fbb754c1dc3",
        "status": "successful",
        "err": null,
        "errmsg": null
    },
    "responseCode": "OK",
    "result": {
        "publishStatus": "Publish Event for Framework Id '01309282781705830427' is pushed Successfully!"
    }
}</t>
  </si>
  <si>
    <t>{
    "id": "api.framework.publish",
    "ver": "1.0",
    "ts": "2023-06-30T11:24:20.121Z",
    "params": {
        "resmsgid": "a81e0090-1738-11ee-af05-5f56afe1d407",
        "msgid": "a7d9a490-1738-11ee-9924-8fbb754c1dc3",
        "status": "successful",
        "err": null,
        "errmsg": null
    },
    "responseCode": "OK",
    "result": {
        "publishStatus": "Publish Event for Framework Id '01309282781705830427' is pushed Successfully!"
    }
}</t>
  </si>
  <si>
    <t xml:space="preserve">Verify user is able to copy a framework </t>
  </si>
  <si>
    <t>1. Open Postman
2. Import the below API and update the framework name of the copy framework
Request:
curl --location 'https://dev.knowlg.sunbird.org//api/framework/v1/copy/NCF_TEST' \
--header 'Content-Type: application/json' \
--header 'user-id: ilimi' \
--header 'Authorization: Bearer eyJhbGciOiJIUzI1NiIsInR5cCI6IkpXVCJ9.eyJpc3MiOiJjdjVVcHZqYXlBREZKZXA0NHRXNVJEbFE2dDlWcW96bCJ9.MotxKvdOVFaeL_26NWUG-GV8ii13ZbPpORW4wffLFaQ' \
--header 'X-Channel-Id: 01309282781705830427' \
--data '{
        "id": "ekstep.framework.create",
        "ver": "3.0",
        "request": {
                "framework": {
                        "name": "NCF_TEST Copy",
                        "description": "NCF_TEST Copy",
                        "code": "NCF_TEST_COPY",
                        "owner": "in.ekstep",
                        "type": "K-12"
                }
        }
}'</t>
  </si>
  <si>
    <t>Response:
{
    "id": "api.framework.copy",
    "ver": "1.0",
    "ts": "2023-06-30T12:22:02.261Z",
    "params": {
        "resmsgid": "b7b6a450-1740-11ee-af05-5f56afe1d407",
        "msgid": "b7a9fa20-1740-11ee-9924-8fbb754c1dc3",
        "status": "successful",
        "err": null,
        "errmsg": null
    },
    "responseCode": "OK",
    "result": {
        "node_id": "NCF_TEST_COPY"
    }
}</t>
  </si>
  <si>
    <t xml:space="preserve">Verify user is able to Delete a framework </t>
  </si>
  <si>
    <r>
      <rPr>
        <rFont val="Calibri"/>
        <sz val="11.0"/>
      </rPr>
      <t>1. Open Postman
2. Request:
curl --location --request DELETE '</t>
    </r>
    <r>
      <rPr>
        <rFont val="Calibri"/>
        <color rgb="FF1155CC"/>
        <sz val="11.0"/>
        <u/>
      </rPr>
      <t>https://staging.sunbirded.org/api/framework/v1/retire/</t>
    </r>
    <r>
      <rPr>
        <rFont val="Calibri"/>
        <sz val="11.0"/>
      </rPr>
      <t>' \
--header 'user-id: gauraw' \
--header 'Authorization: {{api_key}}' \
--header 'X-Channel-Id: in.ekstep'</t>
    </r>
  </si>
  <si>
    <t>Verify user is not able to create a framework which already exists (duplicate framework name)</t>
  </si>
  <si>
    <t>user should not create 2 framework with same name</t>
  </si>
  <si>
    <t>1. Open Postman
2. Import the below request and update the duplicate framework name
Request:
curl --location 'https://dev.knowlg.sunbird.org//api/framework/v1/create' \
--header 'Content-Type: application/json' \
--header 'user-id: ilimi' \
--header 'Authorization: Bearer eyJhbGciOiJIUzI1NiIsInR5cCI6IkpXVCJ9.eyJpc3MiOiJjdjVVcHZqYXlBREZKZXA0NHRXNVJEbFE2dDlWcW96bCJ9.MotxKvdOVFaeL_26NWUG-GV8ii13ZbPpORW4wffLFaQ' \
--header 'X-Channel-Id: sunbird' \
--data '{
    "request": {
        "framework": {
            "name": "NCF_TEST",
            "description": "NCF_TEST",
            "code": "NCF_TEST"
        }
    }
}'</t>
  </si>
  <si>
    <t>Response:
{
    "id": "api.framework.create",
    "ver": "1.0",
    "ts": "2023-06-30T11:38:21.974Z",
    "params": {
        "resmsgid": "9de69360-173a-11ee-af05-5f56afe1d407",
        "msgid": null,
        "status": "failed",
        "err": "CONSTRAINT_VALIDATION_FAILED",
        "errmsg": "Object already exists with identifier: NCF_TEST"
    },
    "responseCode": "CLIENT_ERROR",
    "result": {
        "messages": null
    }
}</t>
  </si>
  <si>
    <t>Verify user is not able to create framework category with duplicate framework category name</t>
  </si>
  <si>
    <t>1. Open Postman
2. Request:
curl --location 'https://dev.knowlg.sunbird.org//api/framework/v1/category/create?framework=NCF_TEST' \
--header 'user-id: rayuluv' \
--header 'Content-Type: application/json' \
--header 'Authorization: Bearer eyJhbGciOiJIUzI1NiIsInR5cCI6IkpXVCJ9.eyJpc3MiOiJjdjVVcHZqYXlBREZKZXA0NHRXNVJEbFE2dDlWcW96bCJ9.MotxKvdOVFaeL_26NWUG-GV8ii13ZbPpORW4wffLFaQ' \
--header 'X-Channel-Id: 01309282781705830427' \
--data '{
   "request": {
      "category":{
          "name":"NCF_Medium",
          "description":"Medium",
          "code":"medium"
      }
    }
}'</t>
  </si>
  <si>
    <t>Response:
{
    "id": "api.category.create",
    "ver": "1.0",
    "ts": "2023-06-30T11:29:48.347Z",
    "params": {
        "resmsgid": "6bc150b0-1739-11ee-af05-5f56afe1d407",
        "msgid": null,
        "status": "failed",
        "err": "CONSTRAINT_VALIDATION_FAILED",
        "errmsg": "Object already exists with identifier: ncf_test_medium"
    },
    "responseCode": "CLIENT_ERROR",
    "result": {}
}</t>
  </si>
  <si>
    <t>Verify user is able to create framework category for the created framework
1. NCF_Medium
2. NCF_Subject</t>
  </si>
  <si>
    <t>User should have master category and frame should eb created, we can create only 1 framework caetory at once</t>
  </si>
  <si>
    <t>1. Open Postman
2. Request:
curl --location 'https://staging.sunbirded.org/api/framework/v1/category/create?framework=Sample_Test' \
--header 'Content-Type: application/json' \
--header 'Accept: application/json' \
--header 'X-Channel-Id: 01269878797503692810' \
--header 'Authorization: Bearer eyJhbGciOiJIUzI1NiIsInR5cCI6IkpXVCJ9.eyJpc3MiOiJISDM5TjVKcjgyNlI3YjZUaG5LM2E2TFBJbm5CbUtQQSJ9.Mri2zbK6TMpjehhuVojRift0LF-X9NZQMtIf6nGrNvs' \
--data '{
  "request": {
    "category": {
      "name": "Board",
      "code": "board",
      "description":"Board category"
    }
  }
}'</t>
  </si>
  <si>
    <t>Response:
{
    "id": "api.category.create",
    "ver": "1.0",
    "ts": "2024-01-22T07:34:21.939Z",
    "params": {
        "resmsgid": "a8db0430-b8f8-11ee-8d9b-579d124c9a77",
        "msgid": "a7c8a9d0-b8f8-11ee-89ca-73b8847615e5",
        "status": "successful",
        "err": null,
        "errmsg": null
    },
    "responseCode": "OK",
    "result": {
        "identifier": "sample_test_board",
        "versionKey": "1705908861308"
    }
}</t>
  </si>
  <si>
    <t xml:space="preserve">Verify user is able to read framework category </t>
  </si>
  <si>
    <t>1. Open Postman
2. Request:
curl --location 'https://dev.knowlg.sunbird.org//api/framework/v1/category/read/subject?framework=NCF_TEST' \
--header 'user-id: rayuluv' \
--header 'Content-Type: application/json' \
--header 'Authorization: Bearer eyJhbGciOiJIUzI1NiIsInR5cCI6IkpXVCJ9.eyJpc3MiOiJjdjVVcHZqYXlBREZKZXA0NHRXNVJEbFE2dDlWcW96bCJ9.MotxKvdOVFaeL_26NWUG-GV8ii13ZbPpORW4wffLFaQ' \
--header 'X-Channel-Id: 01309282781705830427'</t>
  </si>
  <si>
    <t>Response:
{
    "id": "api.category.read",
    "ver": "1.0",
    "ts": "2023-06-30T08:03:54.703Z",
    "params": {
        "resmsgid": "a868d5f0-171c-11ee-af05-5f56afe1d407",
        "msgid": "a861aa00-171c-11ee-9924-8fbb754c1dc3",
        "status": "successful",
        "err": null,
        "errmsg": null
    },
    "responseCode": "OK",
    "result": {
        "categoryInstance": {
            "identifier": "ncf_test_subject",
            "lastStatusChangedOn": "2023-06-30T07:49:46.296+0000",
            "code": "subject",
            "frameworks": [
                {
                    "name": "sunbird",
                    "relation": "hasSequenceMember",
                    "identifier": "NCF_TEST",
                    "description": "Channel for in.ekstep",
                    "objectType": "Framework",
                    "status": "Live",
                    "type": "K-12"
                }
            ],
            "consumerId": "954787a2-518d-46a6-abdd-6294a07237c6",
            "channel": "01309282781705830427",
            "description": "",
            "languageCode": [],
            "createdOn": "2023-06-30T07:49:46.296+0000",
            "objectType": "CategoryInstance",
            "versionKey": "1688111386296",
            "framework": "NCF_TEST",
            "name": "NCF_Subject",
            "lastUpdatedOn": "2023-06-30T07:49:46.296+0000",
            "status": "Live"
        }
    }
}</t>
  </si>
  <si>
    <t>Verify user is able to update the framework category for the created framework
1. NCF_Medium
2. NCF_Subject</t>
  </si>
  <si>
    <t>User should have master category and frame should be created, we can update only 1 framework caetory at once (ex: medium)</t>
  </si>
  <si>
    <t>1. Open Postman
2. Request:
curl --location --request PATCH 'https://dev.knowlg.sunbird.org//api/framework/v1/category/update/subject?framework=NCF_TEST' \
--header 'Content-Type: application/json' \
--header 'user-id: ilimi' \
--header 'Authorization: Bearer eyJhbGciOiJIUzI1NiIsInR5cCI6IkpXVCJ9.eyJpc3MiOiJjdjVVcHZqYXlBREZKZXA0NHRXNVJEbFE2dDlWcW96bCJ9.MotxKvdOVFaeL_26NWUG-GV8ii13ZbPpORW4wffLFaQ' \
--header 'X-Channel-Id: 01309282781705830427' \
--data '{
  "request": {
      "category":{
        "terms": [{
        	"identifier": "ncf_test_subject_english"
        },
        {
        	"identifier": "ncf_test_subject_maths"
        }
        ]
      }
  }
}'</t>
  </si>
  <si>
    <t>Response:
{
    "id": "api.category.update",
    "ver": "1.0",
    "ts": "2023-06-30T10:30:21.724Z",
    "params": {
        "resmsgid": "1de1d5c0-1731-11ee-af05-5f56afe1d407",
        "msgid": "1dd48f50-1731-11ee-9924-8fbb754c1dc3",
        "status": "successful",
        "err": null,
        "errmsg": null
    },
    "responseCode": "OK",
    "result": {
        "identifier": "ncf_test_subject",
        "versionKey": "1688121021679"
    }
}</t>
  </si>
  <si>
    <t>{
    "id": "api.category.update",
    "ver": "1.0",
    "ts": "2023-06-30T10:30:21.724Z",
    "params": {
        "resmsgid": "1de1d5c0-1731-11ee-af05-5f56afe1d407",
        "msgid": "1dd48f50-1731-11ee-9924-8fbb754c1dc3",
        "status": "successful",
        "err": null,
        "errmsg": null
    },
    "responseCode": "OK",
    "result": {
        "identifier": "ncf_test_subject",
        "versionKey": "1688121021679"
    }
}</t>
  </si>
  <si>
    <t xml:space="preserve">Verify user is able to delete the framework category </t>
  </si>
  <si>
    <r>
      <rPr>
        <rFont val="Calibri"/>
        <sz val="11.0"/>
      </rPr>
      <t>1. Open Postman
2. Request:
curl --location --request DELETE '</t>
    </r>
    <r>
      <rPr>
        <rFont val="Calibri"/>
        <color rgb="FF1155CC"/>
        <sz val="11.0"/>
        <u/>
      </rPr>
      <t>https://staging.sunbirded.org/api/framework/v1/category/retire/?framework=</t>
    </r>
    <r>
      <rPr>
        <rFont val="Calibri"/>
        <sz val="11.0"/>
      </rPr>
      <t>' \
--header 'Content-Type: application/json' \
--header 'user-id: ilimi' \
--header 'Authorization: {{APIKey}}' \
--header 'X-Channel-Id: Test' \
--data ''</t>
    </r>
  </si>
  <si>
    <t>Verify user is not able to create framework category with fields other than that of the master category
1. NCF_Board
2. NCF_Medium
3. NCF_Topic</t>
  </si>
  <si>
    <t>User should have master category and frame should be created</t>
  </si>
  <si>
    <t>1. Open Postman
2. Request:
curl --location 'https://dev.knowlg.sunbird.org//api/framework/v1/term/create?framework=NCF_TEST&amp;category=board' \
--header 'Content-Type: application/json' \
--header 'Authorization: Bearer eyJhbGciOiJIUzI1NiIsInR5cCI6IkpXVCJ9.eyJpc3MiOiJjdjVVcHZqYXlBREZKZXA0NHRXNVJEbFE2dDlWcW96bCJ9.MotxKvdOVFaeL_26NWUG-GV8ii13ZbPpORW4wffLFaQ' \
--header 'user-id: ilimi' \
--header 'X-Channel-Id: 01309282781705830427' \
--data '{
    "request": {
        "term": {
            "code": "maths",
            "name": "Maths Subject",
            "description": "Maths Subject"
        }
    }
}'</t>
  </si>
  <si>
    <t>Response:
{
    "id": "api.term.create",
    "ver": "1.0",
    "ts": "2023-06-30T10:55:23.688Z",
    "params": {
        "resmsgid": "9d1f5a80-1734-11ee-af05-5f56afe1d407",
        "msgid": null,
        "status": "failed",
        "err": "NOT_FOUND",
        "errmsg": "Error! Node(s) doesn't Exists. | [Invalid Node Id.]: ncf_test_board"
    },
    "responseCode": "RESOURCE_NOT_FOUND",
    "result": {
        "messages": null
    }
}</t>
  </si>
  <si>
    <t>Verify user is able to create framework term for the created framework category
1. NCF_english for framework category medium for NCF_Test1 framework
2. NCF_class10 for framwork category class for NCF_Test1 framework</t>
  </si>
  <si>
    <t>User should have master category, framework should be created, framework categories should also be created</t>
  </si>
  <si>
    <t>1. Open Postman
2. Request:
curl --location 'https://dev.knowlg.sunbird.org//api/framework/v1/term/create?framework=NCF_TEST&amp;category=subject' \
--header 'Content-Type: application/json' \
--header 'Authorization: Bearer eyJhbGciOiJIUzI1NiIsInR5cCI6IkpXVCJ9.eyJpc3MiOiJjdjVVcHZqYXlBREZKZXA0NHRXNVJEbFE2dDlWcW96bCJ9.MotxKvdOVFaeL_26NWUG-GV8ii13ZbPpORW4wffLFaQ' \
--header 'user-id: ilimi' \
--header 'X-Channel-Id: 01309282781705830427' \
--data '{
    "request": {
        "term": {
            "code": "maths",
            "name": "Maths Subject",
            "description": "Maths Subject"
        }
    }
}'</t>
  </si>
  <si>
    <t>Response:
{
    "id": "api.term.create",
    "ver": "1.0",
    "ts": "2023-06-30T10:27:33.434Z",
    "params": {
        "resmsgid": "b992d1a0-1730-11ee-af05-5f56afe1d407",
        "msgid": "b94f11e0-1730-11ee-9924-8fbb754c1dc3",
        "status": "successful",
        "err": null,
        "errmsg": null
    },
    "responseCode": "OK",
    "result": {
        "identifier": "ncf_test_subject_english",
        "node_id": "ncf_test_subject_english"
    }
}</t>
  </si>
  <si>
    <t>Verify user is able to read the framework term</t>
  </si>
  <si>
    <t>1. Open Postman
2. Request:
curl --location 'https://dev.knowlg.sunbird.org//api/framework/v1/term/read/english?framework=NCF_TEST&amp;category=subject' \
--header 'Content-Type: application/json' \
--header 'Authorization: Bearer eyJhbGciOiJIUzI1NiIsInR5cCI6IkpXVCJ9.eyJpc3MiOiJjdjVVcHZqYXlBREZKZXA0NHRXNVJEbFE2dDlWcW96bCJ9.MotxKvdOVFaeL_26NWUG-GV8ii13ZbPpORW4wffLFaQ' \
--header 'user-id: ilimi' \
--header 'X-Channel-Id: 01309282781705830427'</t>
  </si>
  <si>
    <t>Response:
{
    "id": "api.term.read",
    "ver": "1.0",
    "ts": "2023-06-30T10:50:16.404Z",
    "params": {
        "resmsgid": "e5f78940-1733-11ee-af05-5f56afe1d407",
        "msgid": "e5f34380-1733-11ee-9924-8fbb754c1dc3",
        "status": "successful",
        "err": null,
        "errmsg": null
    },
    "responseCode": "OK",
    "result": {
        "term": {
            "identifier": "ncf_test_subject_english",
            "lastStatusChangedOn": "2023-06-30T10:27:33.354+0000",
            "code": "english",
            "consumerId": "954787a2-518d-46a6-abdd-6294a07237c6",
            "channel": "01309282781705830427",
            "description": "English Subject",
            "languageCode": [],
            "createdOn": "2023-06-30T10:27:33.354+0000",
            "objectType": "Term",
            "versionKey": "1688120853354",
            "framework": "NCF_TEST",
            "name": "English Subject",
            "lastUpdatedOn": "2023-06-30T10:27:33.354+0000",
            "categories": [
                {
                    "name": "NCF_Subject",
                    "relation": "hasSequenceMember",
                    "identifier": "ncf_test_subject",
                    "description": "",
                    "objectType": "CategoryInstance",
                    "status": "Live"
                }
            ],
            "category": "subject",
            "status": "Live"
        }
    }
}</t>
  </si>
  <si>
    <t>Verify user is able to update the framework term for the created framwork category
1. NCF_maths for framework category medium for NCF_Test1 framework</t>
  </si>
  <si>
    <t>Verify user is able to delete the framework term</t>
  </si>
  <si>
    <r>
      <rPr>
        <rFont val="Calibri"/>
        <sz val="11.0"/>
      </rPr>
      <t>1. Open Postman
2. Request:
curl --location --request DELETE '</t>
    </r>
    <r>
      <rPr>
        <rFont val="Calibri"/>
        <color rgb="FF1155CC"/>
        <sz val="11.0"/>
        <u/>
      </rPr>
      <t>https://staging.sunbirded.org/api/framework/v1/term/retire/english?framework=NCERTCOPY&amp;category=subject</t>
    </r>
    <r>
      <rPr>
        <rFont val="Calibri"/>
        <sz val="11.0"/>
      </rPr>
      <t>' \
--header 'Content-Type: application/json' \
--header 'user-id: ilimi' \
--header 'Authorization: Bearer {{api_key}}' \
--header 'X-Channel-Id: in.ekstep'</t>
    </r>
  </si>
  <si>
    <t>Verify user is not able to create same framework term more tha once</t>
  </si>
  <si>
    <t>Response:
{
    "id": "api.term.create",
    "ver": "1.0",
    "ts": "2023-06-30T11:44:24.502Z",
    "params": {
        "resmsgid": "75fbf560-173b-11ee-af05-5f56afe1d407",
        "msgid": null,
        "status": "failed",
        "err": "CONSTRAINT_VALIDATION_FAILED",
        "errmsg": "Object already exists with identifier: ncf_test_subject_maths"
    },
    "responseCode": "CLIENT_ERROR",
    "result": {
        "messages": null
    }
}</t>
  </si>
  <si>
    <t>Verify that the created framework is availble on UI</t>
  </si>
  <si>
    <t>Master category, framework, framework category, framework term should be created</t>
  </si>
  <si>
    <t>- The framework and the categories and values should be available on the editor
- The creator should be able to select the categories and the populated values</t>
  </si>
  <si>
    <t>Verify that created framework category and its terms are available on UI</t>
  </si>
  <si>
    <t>Verify that user is able to select the framework and its values successfully</t>
  </si>
  <si>
    <t>Backend configuration / API</t>
  </si>
  <si>
    <t>Knowlg Rel 5.6.0.0 Sprint 2</t>
  </si>
  <si>
    <t>Player</t>
  </si>
  <si>
    <t xml:space="preserve">Verify user is able to move to the last page without interruption </t>
  </si>
  <si>
    <t>Epub content should be created and published</t>
  </si>
  <si>
    <t>1. Open Sunbird Portal
2. Go to Library page
3. Search and Open an Epub content
4. Click on Next button, until last Page</t>
  </si>
  <si>
    <t>Verify user is able to move to next page smoothly without any interrupt for epub contents</t>
  </si>
  <si>
    <t>1. Open Sunbird Portal
2. Go to Library page
3. Search and Open an Epub content
4. Click on Next button</t>
  </si>
  <si>
    <t>Knowlg Rel 5.8.0 Reg sprint 1</t>
  </si>
  <si>
    <t>Book</t>
  </si>
  <si>
    <t>Verify book creator should be able to upload the csv without any interrupt while creating a book</t>
  </si>
  <si>
    <t xml:space="preserve">1. Login to Sunbird portal with valid book creator credentials
2. Click on Profile-&gt; Go to workspace.
3. Create a new book
4. Click on 3 dots menu beside the folder option &gt; "Download Sample CSV"
5. Open the downloaded CSV, Add the units and subunit in the CSV and save it
6. Click on 3 dots menu beside the folder option &gt; upload folder metadata using csv file.
7. Click on "Select file to upload" button from the dialog box &gt; Upload the CSV from local &gt; "Next"
</t>
  </si>
  <si>
    <t>- CSV should be uploaded without any interrupt</t>
  </si>
  <si>
    <t>Resource editor</t>
  </si>
  <si>
    <t>Add activity plugin should be available for user on resourse editor</t>
  </si>
  <si>
    <t xml:space="preserve">1. Open the Sunbird portal
2. Login with content creator credentials.
3. Click on the Profile icon in the right top corner 
4. Go to Workspace-&gt;Resource-&gt;Start creating.
</t>
  </si>
  <si>
    <t>- Add activity icon should be available on the resource editor
- Content creator should be able to click on "Add Activity" icon
- Content Creator should be able to add the activity</t>
  </si>
  <si>
    <t>1. Open the sunbird Desktop
2. Login with valid credentials
3. Click on Profile icon
4. Verify that 'Delete Account' is displayed</t>
  </si>
  <si>
    <t>The "Delete Account" option should be displayed on the desktop app for all registered users. This option will allow them to initiate the account deletion process themselves.</t>
  </si>
  <si>
    <t>1. Open the sunbird Desktop
2. Login with valid credentials
3. Click on Profile icon
4. Navigate to Profile section
5. Click/ Select the 'Delete Account' option on the Profile
6. Check terms and Condistions pop up should appear (By default Delete button will be disabled)</t>
  </si>
  <si>
    <t xml:space="preserve">1. Open the sunbird Desktop
2. Login with custodian user credentials
3. Click on Profile icon
4. Navigate to Profile section
5. Click/ Select the 'Delete Account' option on the profile
6. Select all the checkboxes on the terms &amp; conditions pop up
7. Select the 'Delete Account' button on Terms and conditions page </t>
  </si>
  <si>
    <t xml:space="preserve">1. Open the sunbird Desktop
2. Login with SSO user credentials
3. Click on Profile icon
4. Navigate to Profile section
5. Click/ Select the 'Delete Account' option on the profile
6. Select all the checkboxes on the terms &amp; conditions pop up
7. Select the 'Delete Account' button on Terms and conditions page </t>
  </si>
  <si>
    <t xml:space="preserve">1. Open the sunbird Desktop
2. Login with Custodian/SSO user credentials
3. Click on Profile icon
4. Navigated to Profile section
5. Click/ Select the 'Delete Account' option
6. Select the 'Cancel' button on Terms and conditions page </t>
  </si>
  <si>
    <t>1. Open the sunbird Desktop
2. Login with Custodian/SSO user credentials
3. Click on Profile icon
4. Click/ Select the 'Delete Account' option on the profile
5. Select all the checkboxes on the terms &amp; conditions pop up
6. Select the 'Delete Account' button on Terms and conditions page
7. Enter the correct OTP on the otp verification pop up
8. Click on the Delete account button</t>
  </si>
  <si>
    <t>1. Open the sunbird Desktop
2. Login with Custodian/SSO user credentials
3. Click on Profile icon
4. Click/ Select the 'Delete Account' option on the profile
5. Select all the checkboxes on the terms &amp; conditions pop up
6. Select the 'Delete Account' button on Terms and conditions page
7. Enter the incorrect OTP on the otp verification pop up
8. Click on the Delete account button</t>
  </si>
  <si>
    <t>1. Open the sunbird Desktop
2. Login with Custodian/SSO user credentials
3. Click on Profile icon
4. Click/ Select the 'Delete Account' option on the profile
5. Select all the checkboxes on the terms &amp; conditions pop up
6. Select the 'Delete Account' button on Terms and conditions page
7. Select the 'Cancel' button on otp verification pop up</t>
  </si>
  <si>
    <t>The "Delete Account" process should get canceled and user redirect to the checkbox selection pop up.</t>
  </si>
  <si>
    <t>1. Open the sunbird Desktop
2. Login with any active user credentials
3. Check Data Retention post deleting the account</t>
  </si>
  <si>
    <t>https://project-sunbird.atlassian.net/browse/ED-3461</t>
  </si>
  <si>
    <t>Will be taken in Regression cycle</t>
  </si>
  <si>
    <t>1. Open the sunbird Desktop
2. Login with same credentials(Deleted account)
3. Check Data Removal post deleting the account</t>
  </si>
  <si>
    <t>1. Open the sunbird Desktop
2. Login with Creator /Reviewer/ Mentor / Program Designer / Program Manager / Report Viewer role credentials
3. Click on Profile icon
4.Click/ Select the 'Delete Account' option
5. Verify user sees a pop-up on the restriction on account deletion.</t>
  </si>
  <si>
    <t>1. Open the sunbird Desktop
2. Login with Creator/Program designer credentials
3. Click on Profile icon
4.Click/ Select the 'Delete Account' option
5. Verify user sees a pop-up on the restriction on account deletion.</t>
  </si>
  <si>
    <t xml:space="preserve">1. Open the sunbird Desktop
2. Login with Admin credentials
3. Click on kebab menu
4. Select the user ID who created assets in the platform and own them
5. Select another user ID who has the required permission of user role, to whom the resources ownership going to be re-assigned
6. Selects 'Assign / transfer ownership' option
</t>
  </si>
  <si>
    <t xml:space="preserve">LR-683
</t>
  </si>
  <si>
    <t>Verify the Deleted user in the course exhaust report needs to be shown as Deleted user and the deleted user's data shouldnt be reflected in user info report</t>
  </si>
  <si>
    <t xml:space="preserve">User should have deleted </t>
  </si>
  <si>
    <t xml:space="preserve">1. Open the sunbird portal
2. Login with Creator credentials
3. Search for the course
4. Select the batch from the dropdown and request for course exhaust reports
5. Check once the report is in download-able state.
</t>
  </si>
  <si>
    <t>Deleted user in the course exhaust report should be shown as Deleted user and the deleted user's data shouldnt be reflected in user info report</t>
  </si>
  <si>
    <t>Verify the Deleted user in the User admin report should be shown as "Deleted user"and the deleted user's data shouldnt be reflected in user admin report</t>
  </si>
  <si>
    <t xml:space="preserve">1. Open the sunbird portal
2. Login with Or admin credentials
3. Navigate to Manage
4. Click on "Download" in user admin report
</t>
  </si>
  <si>
    <t>Deleted user in the User admin report should be shown as "Deleted user"and the deleted user's data shouldnt be reflected in user admin report</t>
  </si>
  <si>
    <t>ED-4273</t>
  </si>
  <si>
    <t>Questionset player</t>
  </si>
  <si>
    <t>User is able to consume v1 questionset in portal</t>
  </si>
  <si>
    <t>1. Open the sunbird portal
2. Login with valid credential
3. Search with v1 live questionset
4. Open the questionset 
5. Consume it</t>
  </si>
  <si>
    <t>User is able to open portal  successfully
User is able to login successfully
User is able to search with questionset successfully
User is able to consume question in online mode</t>
  </si>
  <si>
    <t>User is able to consume v2 questionset in portal</t>
  </si>
  <si>
    <t>1. Open the sunbird portal
2. Login with valid credential
3. Search with v2 live questionset
4. Open the questionset 
5. Consume it</t>
  </si>
  <si>
    <t>User is able to consume v1 questionset in online mode in the offline desktop app</t>
  </si>
  <si>
    <t>1. Open the sunbird offline desktop app
2. Login with valid credential
3. Search with v1 live questionset
4. Open the questionset 
5. Consume it</t>
  </si>
  <si>
    <t>User is able to open offline desktop successfully
User is able to login successfully
User is able to search with questionset successfully
User is able to consume question in online mode</t>
  </si>
  <si>
    <t>User is able to consume v1 questionset in offline mode in the offline desktop app</t>
  </si>
  <si>
    <t>1. Open the sunbird offline desktop app
2. Login with valid credential
3. Search with v1 live questionset
4. Download the questionset
5. Turn off the internet
6. Click on download section
7. Open the questionset 
8. Consume it</t>
  </si>
  <si>
    <t>User is able to open offline desktop successfully
User is able to login successfully
User is able to search with questionset successfully
User is able to consume question in offline mode</t>
  </si>
  <si>
    <t>User is able to consume v2 questionset in online mode in the offline desktop app</t>
  </si>
  <si>
    <t>1. Open the sunbird offline desktop app
2. Login with valid credential
3. Search with v2 live questionset
4. Open the questionset 
5. Consume it</t>
  </si>
  <si>
    <t>User is able to consume v2 questionset in offline mode in the offline desktop app</t>
  </si>
  <si>
    <t>1. Open the sunbird offline desktop app
2. Login with valid credential
3. Search with v2 live questionset
4. Download the questionset
5. Turn off the internet
6. Click on download section
7. Open the questionset 
8. Consume it</t>
  </si>
  <si>
    <t>User is able to consume v1 questionset in online mode in the mobile app</t>
  </si>
  <si>
    <t>1. Open the sunbird Mobile app
2. Login with valid credential
3. Search with v1 live questionset
4. Open the questionset 
5. Consume it</t>
  </si>
  <si>
    <t>User is able to open mobile app  successfully
User is able to login successfully
User is able to search with questionset successfully
User is able to consume questionset  in online mode</t>
  </si>
  <si>
    <t>User is able to consume v1 questionset in offline mode in the mobile app</t>
  </si>
  <si>
    <t>1. Open the sunbird Mobile app
2. Login with valid credential
3. Search with v1 live questionset
4. Download the questionset
5. Turn off the internet
6. Click on download section
7. Open the questionset 
8. Consume it</t>
  </si>
  <si>
    <t>User is able to open mobile app  successfully
User is able to login successfully
User is able to search with questionset successfully
User is able to consume questionset  in offline mode</t>
  </si>
  <si>
    <t>User is able to consume v2 questionset in online mode in the mobile app</t>
  </si>
  <si>
    <t>1. Open the sunbird Mobile app
2. Login with valid credential
3. Search with v2 live questionset
4. Open the questionset 
5. Consume it</t>
  </si>
  <si>
    <t>User is able to consume v2 questionset in offline mode in the mobile app</t>
  </si>
  <si>
    <t>1. Open the sunbird Mobile app
2. Login with valid credential
3. Search with v2 live questionset
4. Download the questionset
5. Turn off the internet
6. Click on download section
7. Open the questionset 
8. Consume it</t>
  </si>
  <si>
    <t>User is able to get update message when consume the v2 quesionset in backward compatibility build</t>
  </si>
  <si>
    <t>User is able to open backward compatibility mobile app successfully
User is able to login successfully
User is able to search with questionset successfully
User should get upgrade message pop up when try to play v2 questionset</t>
  </si>
  <si>
    <t>28/2/2024</t>
  </si>
  <si>
    <t>ED-3639</t>
  </si>
  <si>
    <t>Will be verify in 7.0 regression</t>
  </si>
  <si>
    <t>My reports” tab text should change when user select respective language</t>
  </si>
  <si>
    <t>Verify the data is getting reflected in Admin Dashoard</t>
  </si>
  <si>
    <t>User should have org admin access</t>
  </si>
  <si>
    <t>1. Open the sunbird Portal
2. Login with Org admin credentials
3. Clickon profile icon
4. Navigate to Admin dashboard
5. Check the data is available in admin Dashboard</t>
  </si>
  <si>
    <t>User should able to view the data in Admin Dashoard</t>
  </si>
  <si>
    <t>TC-01</t>
  </si>
  <si>
    <t>Projects tile</t>
  </si>
  <si>
    <t>-Creator should have added Start date and End date to the project
-Creator should have added atleast 1 Task for a project
-Project start date and end date should be pre defined</t>
  </si>
  <si>
    <t>TC-02</t>
  </si>
  <si>
    <t xml:space="preserve">-Creator should have added Start date and End date to the project 
-Creator should have added Task end date
-Creator should have added atleast 1 Task for a project (Task end date is 01-dec-2023)
-Project start &amp; end date is not predefined
</t>
  </si>
  <si>
    <t>TC-03</t>
  </si>
  <si>
    <t>To verify when user clicks on Yes on the project end date pop up date should get reflected which ever user has selected
(Atleast 1 Task)</t>
  </si>
  <si>
    <r>
      <rPr>
        <rFont val="Calibri"/>
        <color theme="1"/>
        <sz val="11.0"/>
      </rPr>
      <t xml:space="preserve">-Creator should have added Start date and End date to the project 
-Creator should have added Task end date
</t>
    </r>
    <r>
      <rPr>
        <rFont val="Calibri"/>
        <b/>
        <color theme="1"/>
        <sz val="11.0"/>
      </rPr>
      <t>-Creator should have added atleast 1 Task for a project (Task end date is 01-dec-2023)</t>
    </r>
    <r>
      <rPr>
        <rFont val="Calibri"/>
        <color theme="1"/>
        <sz val="11.0"/>
      </rPr>
      <t xml:space="preserve">
-Project start &amp; end date is not predefined
</t>
    </r>
  </si>
  <si>
    <t>TC-04</t>
  </si>
  <si>
    <t>To verify when user clicks on Yes on the project end date pop up date should get reflected which ever user has selected
(Atleast 2 Tasks)</t>
  </si>
  <si>
    <r>
      <rPr>
        <rFont val="Calibri"/>
        <color theme="1"/>
        <sz val="11.0"/>
      </rPr>
      <t xml:space="preserve">-Creator should have added Start date and End date to the project 
-Creator should have added atleast 2 Task for a project (Task end dates is 01-dec-2023, 05-dec-2023)
</t>
    </r>
    <r>
      <rPr>
        <rFont val="Calibri"/>
        <b/>
        <color theme="1"/>
        <sz val="11.0"/>
      </rPr>
      <t xml:space="preserve">-Creator should have added atleast 2 Task for a project
</t>
    </r>
    <r>
      <rPr>
        <rFont val="Calibri"/>
        <color theme="1"/>
        <sz val="11.0"/>
      </rPr>
      <t xml:space="preserve">-Project start &amp; end date is not predefined
</t>
    </r>
  </si>
  <si>
    <r>
      <rPr>
        <rFont val="Calibri"/>
        <color theme="1"/>
        <sz val="11.0"/>
      </rPr>
      <t>-User should see the updated Dates in project end date and also in Task end date
Example, 
-previous task end - Task 1 is "1 Dec 2023" and Task 2 is "5 Dec 2023"
-User changes the project end date to 30 Nov
-Task end date will also change</t>
    </r>
    <r>
      <rPr>
        <rFont val="Calibri"/>
        <b/>
        <color theme="1"/>
        <sz val="11.0"/>
      </rPr>
      <t xml:space="preserve"> Task 1 end date, Task 2 end date</t>
    </r>
    <r>
      <rPr>
        <rFont val="Calibri"/>
        <color theme="1"/>
        <sz val="11.0"/>
      </rPr>
      <t xml:space="preserve"> to "30 Nov 2023"</t>
    </r>
  </si>
  <si>
    <t>TC-05</t>
  </si>
  <si>
    <r>
      <rPr>
        <rFont val="Calibri"/>
        <color theme="1"/>
        <sz val="11.0"/>
      </rPr>
      <t xml:space="preserve">-Creator should have added Start date and End date to the project 
-Creator should have added Task end dates
</t>
    </r>
    <r>
      <rPr>
        <rFont val="Calibri"/>
        <b/>
        <color theme="1"/>
        <sz val="11.0"/>
      </rPr>
      <t xml:space="preserve">-Creator should have added atleast 5 tasks
</t>
    </r>
    <r>
      <rPr>
        <rFont val="Calibri"/>
        <color theme="1"/>
        <sz val="11.0"/>
      </rPr>
      <t xml:space="preserve">-Project start &amp; end date is not predefined
</t>
    </r>
  </si>
  <si>
    <t>TC-06</t>
  </si>
  <si>
    <t>TC-07</t>
  </si>
  <si>
    <t>TC-08</t>
  </si>
  <si>
    <t>TC-09</t>
  </si>
  <si>
    <t>TC-10</t>
  </si>
  <si>
    <t>TC-11</t>
  </si>
  <si>
    <t>TC-12</t>
  </si>
  <si>
    <t>TC-13</t>
  </si>
  <si>
    <t>TC-14</t>
  </si>
  <si>
    <t>TC-15</t>
  </si>
  <si>
    <t>-user should have uploaded evidences
-Donot sync the project
-Donot submit the project</t>
  </si>
  <si>
    <t>TC-16</t>
  </si>
  <si>
    <t>-user should land on Files screen
-User should see the attached evidences
-User should see the error icon for the corrupted evidences (In Files section and also under particular taks/project)</t>
  </si>
  <si>
    <t>TC-17</t>
  </si>
  <si>
    <t>TC-18</t>
  </si>
  <si>
    <t>TC-19</t>
  </si>
  <si>
    <t>TC-20</t>
  </si>
  <si>
    <t xml:space="preserve">-User should be able to reupload the same evidences
-User should not see any error icon in files screen for the reiploaded evidences
</t>
  </si>
  <si>
    <t>TC-21</t>
  </si>
  <si>
    <t>TC-22</t>
  </si>
  <si>
    <t>TC-23</t>
  </si>
  <si>
    <t>Observations tile</t>
  </si>
  <si>
    <t xml:space="preserve">-User should have submitted Rubric with Single and Multiple submission observation which as improvement project suggestion
-Certificate should have been attached to a suggested project / Certificate is NOT attached to a suggested project </t>
  </si>
  <si>
    <t>TC-24</t>
  </si>
  <si>
    <t>1. Click on Observation tile  / program tile
2. Submit an observation with rubric which as improvement project option
3. Go to reports tile
4. Click on observation reports
5. Click on the observation which user has submitted and scroll down
6. Click on Click here to improve button
7. Observe</t>
  </si>
  <si>
    <t>TC-25</t>
  </si>
  <si>
    <t xml:space="preserve">To verify post clicking on suggested project user should land on project details page </t>
  </si>
  <si>
    <t>TC-26</t>
  </si>
  <si>
    <t>To verify, when user clicks on Start improvement button user should get an pop up message as below
Heading : “Import Project”
Body :  "Are you sure you want to start and import this project”
Options “ Yes” and “No”</t>
  </si>
  <si>
    <t>1. Click on Observation tile  / program tile
2. Submit an observation with rubric which as improvement project option
3. Go to reports tile
4. Click on observation reports
5. Click on the observation which user has submitted and scroll down
6. Click on Click here to improve button
7. Select any suggested project
8. Click on Start improvement button
9. Observe</t>
  </si>
  <si>
    <t xml:space="preserve">User should get an pop up message accordingly
</t>
  </si>
  <si>
    <t>TC-27</t>
  </si>
  <si>
    <t>TC-28</t>
  </si>
  <si>
    <r>
      <rPr>
        <rFont val="Calibri"/>
        <color theme="1"/>
        <sz val="11.0"/>
      </rPr>
      <t xml:space="preserve">-User should have submitted Rubric with Single and Multiple submission observation which as improvement project suggestion
</t>
    </r>
    <r>
      <rPr>
        <rFont val="Calibri"/>
        <b/>
        <color theme="1"/>
        <sz val="11.0"/>
      </rPr>
      <t xml:space="preserve">-Certificate is NOT attached to a suggested project </t>
    </r>
  </si>
  <si>
    <t>TC-29</t>
  </si>
  <si>
    <r>
      <rPr>
        <rFont val="Calibri"/>
        <color theme="1"/>
        <sz val="11.0"/>
      </rPr>
      <t xml:space="preserve">-User should have submitted Rubric with Single and Multiple submission observation which as improvement project suggestion
</t>
    </r>
    <r>
      <rPr>
        <rFont val="Calibri"/>
        <b/>
        <color theme="1"/>
        <sz val="11.0"/>
      </rPr>
      <t xml:space="preserve">
-Certificate should have been attached to a suggested project</t>
    </r>
  </si>
  <si>
    <r>
      <rPr>
        <rFont val="Calibri"/>
        <color theme="1"/>
        <sz val="11.0"/>
      </rPr>
      <t xml:space="preserve">-user should get 'name edit confirmation' popup 
-user can change the name by clicking on pencil icon
-upon clicking on Start improvement button on name edit popup user should get Import project popup
-after clicking on Yes on the import project popup user should land on project details screen with greyed out Submit improvement button
</t>
    </r>
    <r>
      <rPr>
        <rFont val="Calibri"/>
        <b/>
        <color theme="1"/>
        <sz val="11.0"/>
      </rPr>
      <t>NOTE - when user trying to access the same observation led imp project, User should NOT get name edit confirmation popup</t>
    </r>
  </si>
  <si>
    <t>TC-30</t>
  </si>
  <si>
    <t>1. Click on Observation tile / program tile
2. Submit an observation with rubric which as improvement project option
3. Go to reports tile
4. Click on observation reports
5. Click on the observation which user has submitted and scroll down
6. Click on Click here to improve button
7. Select the project in solution listing page
8. Click on Start improvement button
9. Click on 'Yes' from the import pop up message
10. Click on edit and sync and addnew task 
11. Observe</t>
  </si>
  <si>
    <t>TC-31</t>
  </si>
  <si>
    <t xml:space="preserve">To verify when user clicks on back button from the project details page ,user should go back to suggested project listing page of that program
</t>
  </si>
  <si>
    <t>TC-32</t>
  </si>
  <si>
    <t xml:space="preserve">1. Go to reports tile
2. Click on observation reports
3. Click on the observation which user has submitted and scroll down
4. Click on Click here to improve button
5. Click on suggestion project
6. click on Start improvement button
7. Click on Back button multiple times 
8. Again come back to the Suggested project screen
9. Click on the suggested project
</t>
  </si>
  <si>
    <r>
      <rPr>
        <rFont val="Calibri"/>
        <color theme="1"/>
        <sz val="11.0"/>
      </rPr>
      <t>-User should land on Project view screen
-User should see Disabled submit improvement button
-</t>
    </r>
    <r>
      <rPr>
        <rFont val="Calibri"/>
        <b/>
        <color theme="1"/>
        <sz val="11.0"/>
      </rPr>
      <t>User should NOT get Continue improvement button screen</t>
    </r>
    <r>
      <rPr>
        <rFont val="Calibri"/>
        <color theme="1"/>
        <sz val="11.0"/>
      </rPr>
      <t xml:space="preserve">
-user should not see 'share project details' popup
</t>
    </r>
  </si>
  <si>
    <t>TC-33</t>
  </si>
  <si>
    <t>TC-34</t>
  </si>
  <si>
    <t xml:space="preserve">To verify, after importing the project, the same imported project should show up inside program tile </t>
  </si>
  <si>
    <t xml:space="preserve">1. Click on program tile
2. Submit an observation with rubric which as improvement project option
3. Go to reports tile
4. Click on observation reports
5. Click on the observation which user has submitted and scroll down
6. Click on Click here to improve button
7. Select the project in solution listing page
8. Click on Start improvement button
9. Click on 'Yes' from the pop up message
10. Click on back icon multiple times
</t>
  </si>
  <si>
    <t>user should see the suggested project under that particular program after improting the project</t>
  </si>
  <si>
    <t>TC-35</t>
  </si>
  <si>
    <t xml:space="preserve">1. Click on program tile
2. Submit an observation with rubric which as improvement project option
3. Go to reports tile
4. Click on observation reports
5. Click on the observation which user has submitted and scroll down
6. Click on Click here to improve button
7. Select the project in solution listing page
8. Click on Start improvement button
9. Click on 'Yes' from the pop up message
10. go to task details section
11. click on Start observation button at the task level
12. click on 1st instance and fill the form
</t>
  </si>
  <si>
    <t>TC-36</t>
  </si>
  <si>
    <t>LR-683</t>
  </si>
  <si>
    <t>Delete flow</t>
  </si>
  <si>
    <t>To verify, user should see the submitted data in all projects csv reports, observations with/without rubric csv reports, survey csv reports even after deleting the account</t>
  </si>
  <si>
    <t>-User should have joined the program from app/portal 
-User should have given the consent
-user should have made some actions to the projects/observations/surveys 
-User should have deleted the account (post making some actions)</t>
  </si>
  <si>
    <t xml:space="preserve">1. Login to sunbird app
2. Open programs tile
3. Join the program by providing the consent
4. Start the project and do some actions
5. Start the observations and do some actions
6. do some actions to the survey
7. Login to portal as PM, PD credentials
7. Request for the reports on the next day after batch ingestion
</t>
  </si>
  <si>
    <t>-User should see all the submitted data in the respective csv reports
&gt;project report
-Task report
-Filtered csv report
-Status report
&gt;Observation with rubric report
-Domain criteria report
-Question report
-Status report
&gt;Observation without rubric report
-Question report
-Status report
&gt;Survey report
-Question report
-Status report</t>
  </si>
  <si>
    <t>24/06/2024</t>
  </si>
  <si>
    <t>ED-4455</t>
  </si>
  <si>
    <t>Known bug</t>
  </si>
  <si>
    <t>TC-37</t>
  </si>
  <si>
    <t>To verify, user should NOT see the data in UDR reports in the respective columns (as mentioned in expected result)</t>
  </si>
  <si>
    <t>-User should have joined the program from app/portal 
-User should have given the consent
-User should have deleted the account (post making some actions)</t>
  </si>
  <si>
    <t xml:space="preserve">1. Login to sunbird app
2. Open programs tile
3. Join the program by providing the consent
4. login to portal as PM / PM,PD(which mapped in single credentials)
5. select a particular program and request for UDR reports
</t>
  </si>
  <si>
    <t>User should not see the data under these columns
&gt;User Name
&gt;Mobile number
&gt;Email ID
Instead 'Delete User' label should be displayed in place of user name and Email ID(if logged in via Email, similarly for the Mobile number)
Note - data should be seen in rest all other columns</t>
  </si>
  <si>
    <t>TC-38</t>
  </si>
  <si>
    <t xml:space="preserve">To verify, user should see the label as 'Deleted user' in the CSV UDR reports </t>
  </si>
  <si>
    <t>&gt;User should see the label as 'Deleted user' in csv UDR reports</t>
  </si>
  <si>
    <t>TC-39</t>
  </si>
  <si>
    <t xml:space="preserve">To verify, if user has added mobile number / email id, The same has to get deleted </t>
  </si>
  <si>
    <t>1. User should have logged in to app/portal via email id
2. Go to profile
3. Click on Add mobile number and enter otp
4. Add mobile number
5. Submit some data
6. login as PM/PD 
7. request for the  UDR reports
8. open the reports once it is generated
scenario 2
1. User should have logged in to app/portal via email id
2. Go to profile
3. Click on Add email id and anter otp
4. Add email id
5. Submit some data
6. login as PM/PD 
7. request for the  UDR reports
8. open the reports once it is generated</t>
  </si>
  <si>
    <t>&gt;Both email id and mobile number should not show up in UDR reports</t>
  </si>
  <si>
    <t>TC-40</t>
  </si>
  <si>
    <t>To verify user should see the certificate details after deleting the account</t>
  </si>
  <si>
    <t>-user should have downloaded the certificate</t>
  </si>
  <si>
    <t>1. Login to sunbird app
2. Open programs tile
3. Join the program by providing the consent
4. Open project and start the project which has certificate
5. mark all the tasks as completed by attaching evidences to get certificate
6. Download the certificate once it is generated
7. Delete the account
8. login to the app with other credentials
9. scan the certificate QR code from app or use mobile scanner</t>
  </si>
  <si>
    <t>User should see the certificate details on the screen after scaninng the certificate QR code</t>
  </si>
  <si>
    <t>https://project-sunbird.atlassian.net/browse/ED-4273</t>
  </si>
  <si>
    <t>TC-41</t>
  </si>
  <si>
    <t>To verify a submission made before deleting the account will reflect in big number data after deleting the account as well.</t>
  </si>
  <si>
    <t>-User should have submitted data 
-User has made a very recent submission but the AD has not been updated before deletion of the account.
-User should have deleted the account.</t>
  </si>
  <si>
    <t>1. Login to sunbird app
2. Open programs tile
3. Join the program by providing the consent
4. make some actions to the resources
5. login to admin dashboard
6. check the big number count</t>
  </si>
  <si>
    <t>Big number count should get updated</t>
  </si>
  <si>
    <t>TC-42</t>
  </si>
  <si>
    <t>To verify, even after deleting the account, big number same data should reflect the data of the deleted user.</t>
  </si>
  <si>
    <t>-User should have submitted the data long back and the same count is already updated in AD big number
-Other users should NOT have made any submissions on the day of deletion of account(Deleted user ex:xyz)
-User should have deleted the account (ex:xyz)</t>
  </si>
  <si>
    <t>1. Login to sunbird app
2. Open programs tile
3. Join the program by providing the consent
4. make some actions to the resources
5. delete the account</t>
  </si>
  <si>
    <t>Big number count should get reflect the same even before submission &amp; even after the submisson ( in case the deleted user before submitting has not made any submissions )</t>
  </si>
  <si>
    <t>TC-43</t>
  </si>
  <si>
    <t>NVSK</t>
  </si>
  <si>
    <t>To verify, user should get an error message "There was an error in starting/joining. Please try again after some time." when user starting/joining  a resource or program</t>
  </si>
  <si>
    <t>1. Login to the multiple sunbird app with the same ID
2. Join / start any program / resource
3. Delete the ID from 1 device and share the login info to back end Team
4. wait for the backend team for confirmation
5. Try accessing the other programs / resources from the 2nd id</t>
  </si>
  <si>
    <t>User should see the toast message when accessing the programs / resources from 2nd ID</t>
  </si>
</sst>
</file>

<file path=xl/styles.xml><?xml version="1.0" encoding="utf-8"?>
<styleSheet xmlns="http://schemas.openxmlformats.org/spreadsheetml/2006/main" xmlns:x14ac="http://schemas.microsoft.com/office/spreadsheetml/2009/9/ac" xmlns:mc="http://schemas.openxmlformats.org/markup-compatibility/2006">
  <numFmts count="9">
    <numFmt numFmtId="164" formatCode="0.0"/>
    <numFmt numFmtId="165" formatCode="mm/dd/yyyy"/>
    <numFmt numFmtId="166" formatCode="mm-dd-yyyy"/>
    <numFmt numFmtId="167" formatCode="m/d/yyyy"/>
    <numFmt numFmtId="168" formatCode="mmmd"/>
    <numFmt numFmtId="169" formatCode="m-d-yyyy"/>
    <numFmt numFmtId="170" formatCode="mm-dd-yy"/>
    <numFmt numFmtId="171" formatCode="yyyy-mm-dd"/>
    <numFmt numFmtId="172" formatCode="d-m-yyyy"/>
  </numFmts>
  <fonts count="264">
    <font>
      <sz val="10.0"/>
      <color rgb="FF000000"/>
      <name val="Arial"/>
      <scheme val="minor"/>
    </font>
    <font>
      <b/>
      <sz val="11.0"/>
      <color rgb="FFFFFFFF"/>
      <name val="Calibri"/>
    </font>
    <font/>
    <font>
      <b/>
      <sz val="11.0"/>
      <color theme="1"/>
      <name val="Calibri"/>
    </font>
    <font>
      <color theme="1"/>
      <name val="Arial"/>
      <scheme val="minor"/>
    </font>
    <font>
      <b/>
      <sz val="11.0"/>
      <color rgb="FF222222"/>
      <name val="Calibri"/>
    </font>
    <font>
      <b/>
      <color theme="1"/>
      <name val="Calibri"/>
    </font>
    <font>
      <b/>
      <color rgb="FFFFFFFF"/>
      <name val="Calibri"/>
    </font>
    <font>
      <color theme="1"/>
      <name val="Arial"/>
    </font>
    <font>
      <sz val="11.0"/>
      <color theme="1"/>
      <name val="Calibri"/>
    </font>
    <font>
      <b/>
      <sz val="11.0"/>
      <color rgb="FFFFFFFF"/>
      <name val="&quot;Trebuchet MS&quot;"/>
    </font>
    <font>
      <b/>
      <color theme="1"/>
      <name val="Arial"/>
    </font>
    <font>
      <color theme="1"/>
      <name val="Calibri"/>
    </font>
    <font>
      <u/>
      <sz val="11.0"/>
      <color rgb="FF0000FF"/>
      <name val="Calibri"/>
    </font>
    <font>
      <u/>
      <sz val="11.0"/>
      <color rgb="FF0000FF"/>
      <name val="Calibri"/>
    </font>
    <font>
      <u/>
      <sz val="11.0"/>
      <color rgb="FF0000FF"/>
      <name val="Calibri"/>
    </font>
    <font>
      <u/>
      <sz val="11.0"/>
      <color rgb="FF0000FF"/>
      <name val="Calibri"/>
    </font>
    <font>
      <u/>
      <sz val="11.0"/>
      <color rgb="FF0000FF"/>
      <name val="Calibri"/>
    </font>
    <font>
      <u/>
      <sz val="11.0"/>
      <color rgb="FF0000FF"/>
      <name val="Calibri"/>
    </font>
    <font>
      <b/>
      <sz val="11.0"/>
      <color rgb="FF000000"/>
      <name val="-apple-system"/>
    </font>
    <font>
      <sz val="11.0"/>
      <color rgb="FF000000"/>
      <name val="-apple-system"/>
    </font>
    <font>
      <u/>
      <sz val="11.0"/>
      <color rgb="FF0000FF"/>
      <name val="Arial"/>
    </font>
    <font>
      <color rgb="FF000000"/>
      <name val="Arial"/>
    </font>
    <font>
      <b/>
      <sz val="11.0"/>
      <color theme="1"/>
      <name val="&quot;Trebuchet MS&quot;"/>
    </font>
    <font>
      <b/>
      <sz val="11.0"/>
      <color rgb="FF222222"/>
      <name val="&quot;Trebuchet MS&quot;"/>
    </font>
    <font>
      <b/>
      <sz val="11.0"/>
      <color rgb="FF000000"/>
      <name val="&quot;Trebuchet MS&quot;"/>
    </font>
    <font>
      <b/>
      <sz val="11.0"/>
      <color theme="1"/>
      <name val="Trebuchet MS"/>
    </font>
    <font>
      <b/>
      <sz val="11.0"/>
      <color rgb="FF222222"/>
      <name val="&quot;Google Sans&quot;"/>
    </font>
    <font>
      <b/>
      <color rgb="FFFFFFFF"/>
      <name val="Arial"/>
    </font>
    <font>
      <sz val="11.0"/>
      <color theme="1"/>
      <name val="&quot;Trebuchet MS&quot;"/>
    </font>
    <font>
      <b/>
      <color theme="1"/>
      <name val="Arial"/>
      <scheme val="minor"/>
    </font>
    <font>
      <b/>
      <color rgb="FFFFFFFF"/>
      <name val="Arial"/>
      <scheme val="minor"/>
    </font>
    <font>
      <u/>
      <sz val="11.0"/>
      <color rgb="FF1155CC"/>
      <name val="&quot;Trebuchet MS&quot;"/>
    </font>
    <font>
      <u/>
      <sz val="11.0"/>
      <color rgb="FF0000FF"/>
      <name val="&quot;Trebuchet MS&quot;"/>
    </font>
    <font>
      <sz val="11.0"/>
      <color rgb="FF000000"/>
      <name val="&quot;Trebuchet MS&quot;"/>
    </font>
    <font>
      <u/>
      <sz val="11.0"/>
      <color rgb="FF1155CC"/>
      <name val="&quot;Trebuchet MS&quot;"/>
    </font>
    <font>
      <u/>
      <sz val="11.0"/>
      <color rgb="FF1155CC"/>
      <name val="&quot;Trebuchet MS&quot;"/>
    </font>
    <font>
      <u/>
      <sz val="11.0"/>
      <color rgb="FF1155CC"/>
      <name val="&quot;Trebuchet MS&quot;"/>
    </font>
    <font>
      <u/>
      <sz val="11.0"/>
      <color rgb="FF1155CC"/>
      <name val="&quot;Trebuchet MS&quot;"/>
    </font>
    <font>
      <u/>
      <sz val="11.0"/>
      <color rgb="FF1155CC"/>
      <name val="Arial"/>
    </font>
    <font>
      <u/>
      <sz val="11.0"/>
      <color theme="1"/>
      <name val="&quot;Trebuchet MS&quot;"/>
    </font>
    <font>
      <color rgb="FF00627A"/>
      <name val="&quot;JetBrains Mono&quot;"/>
    </font>
    <font>
      <u/>
      <sz val="11.0"/>
      <color rgb="FF0000FF"/>
    </font>
    <font>
      <sz val="11.0"/>
      <color theme="1"/>
      <name val="Arial"/>
      <scheme val="minor"/>
    </font>
    <font>
      <u/>
      <color rgb="FF0000FF"/>
      <name val="Arial"/>
    </font>
    <font>
      <u/>
      <sz val="11.0"/>
      <color rgb="FF1D1C1D"/>
      <name val="&quot;Trebuchet MS&quot;"/>
    </font>
    <font>
      <u/>
      <sz val="11.0"/>
      <color rgb="FF1155CC"/>
      <name val="&quot;Trebuchet MS&quot;"/>
    </font>
    <font>
      <u/>
      <sz val="11.0"/>
      <color rgb="FF0000FF"/>
      <name val="&quot;Trebuchet MS&quot;"/>
    </font>
    <font>
      <u/>
      <color rgb="FF0000FF"/>
      <name val="Arial"/>
    </font>
    <font>
      <sz val="11.0"/>
      <color theme="1"/>
      <name val="Trebuchet MS"/>
    </font>
    <font>
      <sz val="11.0"/>
      <color theme="1"/>
      <name val="Roboto"/>
    </font>
    <font>
      <u/>
      <sz val="11.0"/>
      <color rgb="FF0000FF"/>
      <name val="&quot;Trebuchet MS&quot;"/>
    </font>
    <font>
      <u/>
      <sz val="11.0"/>
      <color rgb="FF1155CC"/>
      <name val="Arial"/>
    </font>
    <font>
      <u/>
      <sz val="11.0"/>
      <color rgb="FF1155CC"/>
      <name val="Slack-Lato"/>
    </font>
    <font>
      <u/>
      <sz val="11.0"/>
      <color rgb="FF0000FF"/>
      <name val="&quot;Trebuchet MS&quot;"/>
    </font>
    <font>
      <u/>
      <sz val="11.0"/>
      <color rgb="FF1D1C1D"/>
      <name val="&quot;Trebuchet MS&quot;"/>
    </font>
    <font>
      <sz val="11.0"/>
      <color rgb="FF000000"/>
      <name val="Trebuchet MS"/>
    </font>
    <font>
      <u/>
      <sz val="11.0"/>
      <color rgb="FF1155CC"/>
      <name val="Trebuchet MS"/>
    </font>
    <font>
      <u/>
      <sz val="11.0"/>
      <color rgb="FF0000FF"/>
      <name val="Trebuchet MS"/>
    </font>
    <font>
      <b/>
      <sz val="11.0"/>
      <color rgb="FF000000"/>
      <name val="Trebuchet MS"/>
    </font>
    <font>
      <u/>
      <sz val="11.0"/>
      <color rgb="FF0000FF"/>
      <name val="Trebuchet MS"/>
    </font>
    <font>
      <sz val="11.0"/>
      <color theme="7"/>
      <name val="Trebuchet MS"/>
    </font>
    <font>
      <u/>
      <sz val="11.0"/>
      <color rgb="FF0000FF"/>
      <name val="Trebuchet MS"/>
    </font>
    <font>
      <u/>
      <sz val="11.0"/>
      <color rgb="FF0000FF"/>
      <name val="Slack-Lato"/>
    </font>
    <font>
      <u/>
      <sz val="11.0"/>
      <color theme="1"/>
      <name val="Trebuchet MS"/>
    </font>
    <font>
      <sz val="11.0"/>
      <color theme="1"/>
      <name val="Arial"/>
    </font>
    <font>
      <u/>
      <sz val="11.0"/>
      <color rgb="FF0000FF"/>
      <name val="Trebuchet MS"/>
    </font>
    <font>
      <u/>
      <sz val="11.0"/>
      <color theme="1"/>
      <name val="Trebuchet MS"/>
    </font>
    <font>
      <u/>
      <sz val="11.0"/>
      <color rgb="FF0000FF"/>
      <name val="Trebuchet MS"/>
    </font>
    <font>
      <u/>
      <sz val="11.0"/>
      <color rgb="FF0000FF"/>
      <name val="Trebuchet MS"/>
    </font>
    <font>
      <sz val="11.0"/>
      <color rgb="FFFF0000"/>
      <name val="Trebuchet MS"/>
    </font>
    <font>
      <u/>
      <sz val="11.0"/>
      <color rgb="FF0000FF"/>
      <name val="Arial"/>
    </font>
    <font>
      <u/>
      <sz val="11.0"/>
      <color rgb="FF1D1C1D"/>
      <name val="Trebuchet MS"/>
    </font>
    <font>
      <u/>
      <sz val="11.0"/>
      <color rgb="FF1155CC"/>
      <name val="Calibri"/>
    </font>
    <font>
      <u/>
      <sz val="11.0"/>
      <color rgb="FF1155CC"/>
      <name val="Calibri"/>
    </font>
    <font>
      <u/>
      <sz val="11.0"/>
      <color rgb="FF0000FF"/>
      <name val="Trebuchet MS"/>
    </font>
    <font>
      <sz val="11.0"/>
      <color rgb="FF000000"/>
      <name val="Calibri"/>
    </font>
    <font>
      <u/>
      <sz val="11.0"/>
      <color rgb="FF0000FF"/>
      <name val="Calibri"/>
    </font>
    <font>
      <u/>
      <sz val="11.0"/>
      <color rgb="FF0000FF"/>
      <name val="Calibri"/>
    </font>
    <font>
      <u/>
      <sz val="11.0"/>
      <color rgb="FF0000FF"/>
      <name val="Calibri"/>
    </font>
    <font>
      <u/>
      <sz val="11.0"/>
      <color rgb="FF1155CC"/>
      <name val="&quot;Trebuchet MS&quot;"/>
    </font>
    <font>
      <u/>
      <sz val="11.0"/>
      <color rgb="FF1155CC"/>
      <name val="&quot;Trebuchet MS&quot;"/>
    </font>
    <font>
      <u/>
      <sz val="11.0"/>
      <color rgb="FF0000FF"/>
      <name val="Slack-Lato"/>
    </font>
    <font>
      <u/>
      <sz val="11.0"/>
      <color theme="1"/>
      <name val="Slack-Lato"/>
    </font>
    <font>
      <u/>
      <sz val="11.0"/>
      <color rgb="FF1155CC"/>
      <name val="Calibri"/>
    </font>
    <font>
      <u/>
      <sz val="11.0"/>
      <color rgb="FF1155CC"/>
      <name val="Calibri"/>
    </font>
    <font>
      <u/>
      <sz val="11.0"/>
      <color rgb="FF0000FF"/>
      <name val="Calibri"/>
    </font>
    <font>
      <color rgb="FFFFFFFF"/>
      <name val="Arial"/>
      <scheme val="minor"/>
    </font>
    <font>
      <b/>
      <sz val="11.0"/>
      <color rgb="FF1D1C1D"/>
      <name val="&quot;Trebuchet MS&quot;"/>
    </font>
    <font>
      <sz val="11.0"/>
      <color rgb="FF1D1C1D"/>
      <name val="&quot;Trebuchet MS&quot;"/>
    </font>
    <font>
      <u/>
      <sz val="11.0"/>
      <color rgb="FF1155CC"/>
      <name val="&quot;Trebuchet MS&quot;"/>
    </font>
    <font>
      <u/>
      <color rgb="FF0000FF"/>
    </font>
    <font>
      <u/>
      <sz val="11.0"/>
      <color rgb="FF1155CC"/>
      <name val="&quot;Trebuchet MS&quot;"/>
    </font>
    <font>
      <b/>
      <sz val="11.0"/>
      <color rgb="FF274E13"/>
      <name val="Trebuchet MS"/>
    </font>
    <font>
      <sz val="10.0"/>
      <color rgb="FF000000"/>
      <name val="Trebuchet MS"/>
    </font>
    <font>
      <sz val="10.0"/>
      <color rgb="FF000000"/>
      <name val="Consolas"/>
    </font>
    <font>
      <i/>
      <sz val="10.0"/>
      <color rgb="FF000000"/>
      <name val="Trebuchet MS"/>
    </font>
    <font>
      <b/>
      <sz val="10.0"/>
      <color rgb="FFFFFFFF"/>
      <name val="Arial"/>
    </font>
    <font>
      <sz val="10.0"/>
      <color theme="1"/>
      <name val="Arial"/>
    </font>
    <font>
      <u/>
      <sz val="10.0"/>
      <color rgb="FF0000FF"/>
      <name val="Arial"/>
    </font>
    <font>
      <u/>
      <sz val="10.0"/>
      <color rgb="FF1155CC"/>
      <name val="Arial"/>
    </font>
    <font>
      <u/>
      <sz val="10.0"/>
      <color rgb="FF1155CC"/>
      <name val="Arial"/>
    </font>
    <font>
      <sz val="10.0"/>
      <color rgb="FF000000"/>
      <name val="Arial"/>
    </font>
    <font>
      <u/>
      <sz val="10.0"/>
      <color rgb="FF0000FF"/>
      <name val="Arial"/>
    </font>
    <font>
      <u/>
      <sz val="10.0"/>
      <color theme="1"/>
      <name val="Arial"/>
    </font>
    <font>
      <u/>
      <sz val="10.0"/>
      <color rgb="FF0000FF"/>
      <name val="Arial"/>
    </font>
    <font>
      <sz val="10.0"/>
      <color rgb="FF00FF00"/>
      <name val="Arial"/>
    </font>
    <font>
      <sz val="10.0"/>
      <color rgb="FF172B4D"/>
      <name val="Arial"/>
    </font>
    <font>
      <u/>
      <sz val="10.0"/>
      <color rgb="FF1155CC"/>
      <name val="Arial"/>
    </font>
    <font>
      <b/>
      <sz val="10.0"/>
      <color theme="1"/>
      <name val="Arial"/>
    </font>
    <font>
      <u/>
      <sz val="10.0"/>
      <color rgb="FF0000FF"/>
      <name val="Arial"/>
    </font>
    <font>
      <i/>
      <sz val="10.0"/>
      <color rgb="FF3C4043"/>
      <name val="Arial"/>
    </font>
    <font>
      <sz val="10.0"/>
      <color rgb="FF1D1C1D"/>
      <name val="Arial"/>
    </font>
    <font>
      <sz val="10.0"/>
      <color rgb="FFA31515"/>
      <name val="Arial"/>
    </font>
    <font>
      <sz val="10.0"/>
      <color rgb="FF666666"/>
      <name val="Arial"/>
    </font>
    <font>
      <sz val="10.0"/>
      <color rgb="FFFFC66D"/>
      <name val="Arial"/>
    </font>
    <font>
      <sz val="10.0"/>
      <color rgb="FF212121"/>
      <name val="Arial"/>
    </font>
    <font>
      <sz val="10.0"/>
      <color rgb="FF00627A"/>
      <name val="Arial"/>
    </font>
    <font>
      <u/>
      <sz val="10.0"/>
      <color rgb="FF0000FF"/>
      <name val="Arial"/>
    </font>
    <font>
      <u/>
      <sz val="10.0"/>
      <color theme="1"/>
      <name val="Arial"/>
    </font>
    <font>
      <u/>
      <sz val="10.0"/>
      <color rgb="FF0052CC"/>
      <name val="Arial"/>
    </font>
    <font>
      <sz val="11.0"/>
      <color rgb="FF00FF00"/>
      <name val="Roboto"/>
    </font>
    <font>
      <b/>
      <sz val="11.0"/>
      <color theme="1"/>
      <name val="Roboto"/>
    </font>
    <font>
      <u/>
      <sz val="11.0"/>
      <color rgb="FF0000FF"/>
      <name val="Roboto"/>
    </font>
    <font>
      <u/>
      <sz val="11.0"/>
      <color rgb="FF1155CC"/>
      <name val="Roboto"/>
    </font>
    <font>
      <sz val="11.0"/>
      <color rgb="FF1D1C1D"/>
      <name val="Slack-Lato"/>
    </font>
    <font>
      <sz val="11.0"/>
      <color rgb="FF1D1C1D"/>
      <name val="Arial"/>
    </font>
    <font>
      <sz val="10.0"/>
      <color rgb="FFC27BA0"/>
      <name val="Arial"/>
    </font>
    <font>
      <u/>
      <sz val="10.0"/>
      <color rgb="FF0000FF"/>
      <name val="Arial"/>
    </font>
    <font>
      <sz val="10.0"/>
      <color rgb="FFA64D79"/>
      <name val="Arial"/>
    </font>
    <font>
      <u/>
      <sz val="10.0"/>
      <color rgb="FF1155CC"/>
      <name val="Arial"/>
    </font>
    <font>
      <u/>
      <sz val="10.0"/>
      <color rgb="FF1155CC"/>
      <name val="Arial"/>
    </font>
    <font>
      <u/>
      <sz val="10.0"/>
      <color rgb="FF0000FF"/>
      <name val="Arial"/>
    </font>
    <font>
      <sz val="9.0"/>
      <color theme="1"/>
      <name val="Consolas"/>
    </font>
    <font>
      <sz val="10.0"/>
      <color rgb="FFFF0000"/>
      <name val="Arial"/>
    </font>
    <font>
      <sz val="10.0"/>
      <color rgb="FF090909"/>
      <name val="Arial"/>
    </font>
    <font>
      <sz val="10.0"/>
      <color rgb="FF3F7F5F"/>
      <name val="Arial"/>
    </font>
    <font>
      <u/>
      <sz val="10.0"/>
      <color rgb="FF1155CC"/>
      <name val="Arial"/>
    </font>
    <font>
      <sz val="10.0"/>
      <color rgb="FF3D85C6"/>
      <name val="Arial"/>
    </font>
    <font>
      <sz val="10.0"/>
      <color rgb="FF1155CC"/>
      <name val="Arial"/>
    </font>
    <font>
      <sz val="10.0"/>
      <color rgb="FF0B5394"/>
      <name val="Arial"/>
    </font>
    <font>
      <sz val="10.0"/>
      <color rgb="FF3C78D8"/>
      <name val="Arial"/>
    </font>
    <font>
      <sz val="10.0"/>
      <color rgb="FF6FA8DC"/>
      <name val="Arial"/>
    </font>
    <font>
      <sz val="10.0"/>
      <color rgb="FFBF9000"/>
      <name val="Arial"/>
    </font>
    <font>
      <sz val="10.0"/>
      <color rgb="FFF1C232"/>
      <name val="Arial"/>
    </font>
    <font>
      <u/>
      <sz val="10.0"/>
      <color rgb="FF1155CC"/>
      <name val="Arial"/>
    </font>
    <font>
      <sz val="10.0"/>
      <color rgb="FF38761D"/>
      <name val="Arial"/>
    </font>
    <font>
      <sz val="10.0"/>
      <color rgb="FFEA4335"/>
      <name val="Arial"/>
    </font>
    <font>
      <sz val="10.0"/>
      <color rgb="FF3C4043"/>
      <name val="Arial"/>
    </font>
    <font>
      <u/>
      <sz val="10.0"/>
      <color rgb="FF0000FF"/>
      <name val="Arial"/>
    </font>
    <font>
      <sz val="10.0"/>
      <color rgb="FF1265BE"/>
      <name val="Arial"/>
    </font>
    <font>
      <u/>
      <sz val="10.0"/>
      <color rgb="FF1155CC"/>
      <name val="Arial"/>
    </font>
    <font>
      <u/>
      <sz val="10.0"/>
      <color rgb="FF1155CC"/>
      <name val="Arial"/>
    </font>
    <font>
      <u/>
      <sz val="10.0"/>
      <color rgb="FF1155CC"/>
      <name val="Arial"/>
    </font>
    <font>
      <u/>
      <sz val="10.0"/>
      <color rgb="FF1155CC"/>
      <name val="Arial"/>
    </font>
    <font>
      <u/>
      <sz val="10.0"/>
      <color rgb="FF000000"/>
      <name val="Arial"/>
    </font>
    <font>
      <u/>
      <sz val="10.0"/>
      <color rgb="FF1155CC"/>
      <name val="Arial"/>
    </font>
    <font>
      <u/>
      <sz val="10.0"/>
      <color rgb="FF0000FF"/>
      <name val="Arial"/>
    </font>
    <font>
      <color rgb="FF38761D"/>
      <name val="Arial"/>
      <scheme val="minor"/>
    </font>
    <font>
      <u/>
      <sz val="10.0"/>
      <color rgb="FF1D1C1D"/>
      <name val="Arial"/>
    </font>
    <font>
      <u/>
      <sz val="10.0"/>
      <color rgb="FF1155CC"/>
      <name val="Arial"/>
    </font>
    <font>
      <u/>
      <sz val="10.0"/>
      <color rgb="FF1155CC"/>
      <name val="Arial"/>
    </font>
    <font>
      <b/>
      <sz val="11.0"/>
      <color rgb="FFFFFFFF"/>
      <name val="Trebuchet MS"/>
    </font>
    <font>
      <sz val="11.0"/>
      <color rgb="FF00FF00"/>
      <name val="&quot;Trebuchet MS&quot;"/>
    </font>
    <font>
      <sz val="11.0"/>
      <color rgb="FF008000"/>
      <name val="&quot;Trebuchet MS&quot;"/>
    </font>
    <font>
      <i/>
      <sz val="11.0"/>
      <color rgb="FF00FF00"/>
      <name val="&quot;Trebuchet MS&quot;"/>
    </font>
    <font>
      <sz val="11.0"/>
      <color rgb="FF172B4D"/>
      <name val="&quot;Trebuchet MS&quot;"/>
    </font>
    <font>
      <u/>
      <sz val="11.0"/>
      <color rgb="FF0000FF"/>
      <name val="&quot;Trebuchet MS&quot;"/>
    </font>
    <font>
      <u/>
      <sz val="11.0"/>
      <color rgb="FF1155CC"/>
      <name val="&quot;Trebuchet MS&quot;"/>
    </font>
    <font>
      <u/>
      <sz val="11.0"/>
      <color theme="1"/>
      <name val="&quot;Trebuchet MS&quot;"/>
    </font>
    <font>
      <sz val="11.0"/>
      <color rgb="FF000000"/>
      <name val="&quot;Noto Sans&quot;"/>
    </font>
    <font>
      <u/>
      <sz val="11.0"/>
      <color rgb="FF0000FF"/>
      <name val="&quot;Trebuchet MS&quot;"/>
    </font>
    <font>
      <color theme="1"/>
      <name val="Tahoma"/>
    </font>
    <font>
      <u/>
      <color rgb="FF0000FF"/>
      <name val="Arial"/>
    </font>
    <font>
      <color rgb="FF172B4D"/>
      <name val="Tahoma"/>
    </font>
    <font>
      <u/>
      <color rgb="FF0000FF"/>
    </font>
    <font>
      <b/>
      <sz val="11.0"/>
      <color rgb="FFFFFFFF"/>
      <name val="Arial"/>
    </font>
    <font>
      <u/>
      <color rgb="FF0000FF"/>
      <name val="Arial"/>
    </font>
    <font>
      <u/>
      <sz val="11.0"/>
      <color rgb="FF0000FF"/>
      <name val="&quot;Trebuchet MS&quot;"/>
    </font>
    <font>
      <color theme="1"/>
      <name val="&quot;Trebuchet MS&quot;"/>
    </font>
    <font>
      <u/>
      <sz val="11.0"/>
      <color rgb="FF1155CC"/>
      <name val="&quot;Trebuchet MS&quot;"/>
    </font>
    <font>
      <sz val="9.0"/>
      <color theme="1"/>
      <name val="Arial"/>
    </font>
    <font>
      <u/>
      <sz val="11.0"/>
      <color theme="1"/>
      <name val="&quot;Trebuchet MS&quot;"/>
    </font>
    <font>
      <u/>
      <sz val="11.0"/>
      <color rgb="FF0000FF"/>
      <name val="&quot;Trebuchet MS&quot;"/>
    </font>
    <font>
      <u/>
      <sz val="11.0"/>
      <color rgb="FF000000"/>
      <name val="&quot;Trebuchet MS&quot;"/>
    </font>
    <font>
      <u/>
      <sz val="11.0"/>
      <color rgb="FF1155CC"/>
      <name val="&quot;Trebuchet MS&quot;"/>
    </font>
    <font>
      <color theme="1"/>
      <name val="&quot;JetBrains Mono&quot;"/>
    </font>
    <font>
      <u/>
      <color rgb="FF1155CC"/>
      <name val="Arial"/>
    </font>
    <font>
      <u/>
      <sz val="11.0"/>
      <color rgb="FF1155CC"/>
      <name val="&quot;Trebuchet MS&quot;"/>
    </font>
    <font>
      <u/>
      <color rgb="FF0000FF"/>
      <name val="Arial"/>
    </font>
    <font>
      <u/>
      <sz val="11.0"/>
      <color theme="1"/>
      <name val="&quot;Trebuchet MS&quot;"/>
    </font>
    <font>
      <u/>
      <sz val="11.0"/>
      <color rgb="FF1155CC"/>
      <name val="&quot;Trebuchet MS&quot;"/>
    </font>
    <font>
      <sz val="11.0"/>
      <color rgb="FFFF0000"/>
      <name val="&quot;Trebuchet MS&quot;"/>
    </font>
    <font>
      <sz val="11.0"/>
      <color rgb="FFFF0000"/>
      <name val="Arial"/>
    </font>
    <font>
      <sz val="11.0"/>
      <color rgb="FF00FF00"/>
      <name val="Arial"/>
    </font>
    <font>
      <u/>
      <sz val="11.0"/>
      <color rgb="FF1155CC"/>
      <name val="&quot;Trebuchet MS&quot;"/>
    </font>
    <font>
      <sz val="11.0"/>
      <color rgb="FFA31515"/>
      <name val="&quot;Trebuchet MS&quot;"/>
    </font>
    <font>
      <sz val="9.0"/>
      <color rgb="FF000000"/>
      <name val="Arial"/>
    </font>
    <font>
      <u/>
      <color rgb="FF1155CC"/>
      <name val="Arial"/>
    </font>
    <font>
      <u/>
      <sz val="11.0"/>
      <color rgb="FF1155CC"/>
      <name val="Slack-Lato"/>
    </font>
    <font>
      <u/>
      <sz val="11.0"/>
      <color theme="1"/>
      <name val="&quot;Trebuchet MS&quot;"/>
    </font>
    <font>
      <sz val="11.0"/>
      <color rgb="FF172B4D"/>
      <name val="-apple-system"/>
    </font>
    <font>
      <b/>
      <sz val="10.0"/>
      <color rgb="FFFF0000"/>
      <name val="Arial"/>
    </font>
    <font>
      <b/>
      <color rgb="FFFF0000"/>
      <name val="Arial"/>
    </font>
    <font>
      <u/>
      <sz val="11.0"/>
      <color theme="1"/>
      <name val="Trebuchet MS"/>
    </font>
    <font>
      <color theme="1"/>
      <name val="Trebuchet MS"/>
    </font>
    <font>
      <sz val="11.0"/>
      <color rgb="FF3C4043"/>
      <name val="Roboto"/>
    </font>
    <font>
      <u/>
      <sz val="11.0"/>
      <color theme="1"/>
      <name val="Slack-Lato"/>
    </font>
    <font>
      <u/>
      <sz val="11.0"/>
      <color theme="1"/>
      <name val="Arial"/>
    </font>
    <font>
      <sz val="11.0"/>
      <color rgb="FF000000"/>
      <name val="Consolas"/>
    </font>
    <font>
      <u/>
      <sz val="11.0"/>
      <color theme="1"/>
      <name val="Trebuchet MS"/>
    </font>
    <font>
      <u/>
      <color rgb="FF0000FF"/>
    </font>
    <font>
      <u/>
      <color rgb="FF0000FF"/>
    </font>
    <font>
      <b/>
      <i/>
      <sz val="11.0"/>
      <color theme="1"/>
      <name val="Trebuchet MS"/>
    </font>
    <font>
      <b/>
      <sz val="12.0"/>
      <color theme="1"/>
      <name val="&quot;Trebuchet MS&quot;"/>
    </font>
    <font>
      <b/>
      <sz val="9.0"/>
      <color theme="1"/>
      <name val="&quot;Noto Sans&quot;"/>
    </font>
    <font>
      <sz val="9.0"/>
      <color rgb="FFDC362E"/>
      <name val="Consolas"/>
    </font>
    <font>
      <b/>
      <color rgb="FF000000"/>
      <name val="Arial"/>
    </font>
    <font>
      <u/>
      <color rgb="FF0000FF"/>
    </font>
    <font>
      <color rgb="FF000000"/>
      <name val="Arial"/>
      <scheme val="minor"/>
    </font>
    <font>
      <u/>
      <color rgb="FF0000FF"/>
    </font>
    <font>
      <b/>
      <sz val="11.0"/>
      <color rgb="FFFF0000"/>
      <name val="Arial"/>
    </font>
    <font>
      <u/>
      <color rgb="FF1155CC"/>
      <name val="Arial"/>
    </font>
    <font>
      <color rgb="FF1D1C1D"/>
      <name val="Arial"/>
    </font>
    <font>
      <u/>
      <color rgb="FF0000FF"/>
    </font>
    <font>
      <color rgb="FFFF0000"/>
      <name val="Arial"/>
    </font>
    <font>
      <color rgb="FF172B4D"/>
      <name val="Arial"/>
    </font>
    <font>
      <u/>
      <color rgb="FF1155CC"/>
      <name val="Arial"/>
    </font>
    <font>
      <u/>
      <color rgb="FF0000FF"/>
    </font>
    <font>
      <u/>
      <color rgb="FF0000FF"/>
    </font>
    <font>
      <u/>
      <color rgb="FF1155CC"/>
      <name val="Arial"/>
    </font>
    <font>
      <u/>
      <color rgb="FF1155CC"/>
      <name val="Arial"/>
    </font>
    <font>
      <u/>
      <color rgb="FF0000FF"/>
    </font>
    <font>
      <u/>
      <color rgb="FF1155CC"/>
      <name val="Arial"/>
    </font>
    <font>
      <u/>
      <color rgb="FF1155CC"/>
      <name val="Arial"/>
    </font>
    <font>
      <u/>
      <color rgb="FF1155CC"/>
      <name val="Arial"/>
    </font>
    <font>
      <u/>
      <color rgb="FF1155CC"/>
      <name val="Arial"/>
    </font>
    <font>
      <color theme="1"/>
      <name val="Roboto"/>
    </font>
    <font>
      <color theme="1"/>
      <name val="Monospace"/>
    </font>
    <font>
      <u/>
      <color rgb="FF0000FF"/>
      <name val="Arial"/>
    </font>
    <font>
      <u/>
      <color rgb="FF0000FF"/>
      <name val="Arial"/>
    </font>
    <font>
      <u/>
      <color rgb="FF1155CC"/>
      <name val="Arial"/>
    </font>
    <font>
      <color rgb="FF3C4043"/>
      <name val="Arial"/>
    </font>
    <font>
      <b/>
      <sz val="12.0"/>
      <color theme="1"/>
      <name val="Calibri"/>
    </font>
    <font>
      <u/>
      <sz val="11.0"/>
      <color rgb="FF1155CC"/>
      <name val="Calibri"/>
    </font>
    <font>
      <sz val="11.0"/>
      <color rgb="FF1D1C1D"/>
      <name val="Calibri"/>
    </font>
    <font>
      <u/>
      <sz val="11.0"/>
      <color rgb="FF1155CC"/>
      <name val="Calibri"/>
    </font>
    <font>
      <u/>
      <sz val="11.0"/>
      <color rgb="FF0000FF"/>
      <name val="Calibri"/>
    </font>
    <font>
      <u/>
      <sz val="11.0"/>
      <color rgb="FF0000FF"/>
      <name val="Calibri"/>
    </font>
    <font>
      <u/>
      <sz val="11.0"/>
      <color rgb="FF1155CC"/>
      <name val="Calibri"/>
    </font>
    <font>
      <sz val="11.0"/>
      <color rgb="FF172B4D"/>
      <name val="Calibri"/>
    </font>
    <font>
      <sz val="11.0"/>
      <color rgb="FF00FF00"/>
      <name val="Calibri"/>
    </font>
    <font>
      <sz val="11.0"/>
      <color rgb="FF008000"/>
      <name val="Calibri"/>
    </font>
    <font>
      <i/>
      <sz val="11.0"/>
      <color rgb="FF3C4043"/>
      <name val="Calibri"/>
    </font>
    <font>
      <u/>
      <sz val="11.0"/>
      <color rgb="FF0000FF"/>
      <name val="Calibri"/>
    </font>
    <font>
      <u/>
      <sz val="11.0"/>
      <color theme="1"/>
      <name val="Calibri"/>
    </font>
    <font>
      <sz val="11.0"/>
      <color rgb="FF1F1F1F"/>
      <name val="Calibri"/>
    </font>
    <font>
      <u/>
      <sz val="11.0"/>
      <color rgb="FF0000FF"/>
      <name val="Calibri"/>
    </font>
    <font>
      <u/>
      <sz val="11.0"/>
      <color rgb="FF0000FF"/>
      <name val="Calibri"/>
    </font>
    <font>
      <u/>
      <sz val="11.0"/>
      <color rgb="FF0000FF"/>
      <name val="Calibri"/>
    </font>
    <font>
      <u/>
      <sz val="11.0"/>
      <color rgb="FF1155CC"/>
      <name val="Calibri"/>
    </font>
    <font>
      <u/>
      <sz val="11.0"/>
      <color rgb="FF1155CC"/>
      <name val="Calibri"/>
    </font>
    <font>
      <u/>
      <sz val="11.0"/>
      <color theme="1"/>
      <name val="Arial"/>
    </font>
    <font>
      <u/>
      <color rgb="FF0000FF"/>
    </font>
  </fonts>
  <fills count="44">
    <fill>
      <patternFill patternType="none"/>
    </fill>
    <fill>
      <patternFill patternType="lightGray"/>
    </fill>
    <fill>
      <patternFill patternType="solid">
        <fgColor rgb="FFA64D79"/>
        <bgColor rgb="FFA64D79"/>
      </patternFill>
    </fill>
    <fill>
      <patternFill patternType="solid">
        <fgColor rgb="FFD5A6BD"/>
        <bgColor rgb="FFD5A6BD"/>
      </patternFill>
    </fill>
    <fill>
      <patternFill patternType="solid">
        <fgColor rgb="FFFFFFFF"/>
        <bgColor rgb="FFFFFFFF"/>
      </patternFill>
    </fill>
    <fill>
      <patternFill patternType="solid">
        <fgColor rgb="FFEAD1DC"/>
        <bgColor rgb="FFEAD1DC"/>
      </patternFill>
    </fill>
    <fill>
      <patternFill patternType="solid">
        <fgColor rgb="FFE06666"/>
        <bgColor rgb="FFE06666"/>
      </patternFill>
    </fill>
    <fill>
      <patternFill patternType="solid">
        <fgColor rgb="FF0000FF"/>
        <bgColor rgb="FF0000FF"/>
      </patternFill>
    </fill>
    <fill>
      <patternFill patternType="solid">
        <fgColor rgb="FF1155CC"/>
        <bgColor rgb="FF1155CC"/>
      </patternFill>
    </fill>
    <fill>
      <patternFill patternType="solid">
        <fgColor rgb="FFFF9900"/>
        <bgColor rgb="FFFF9900"/>
      </patternFill>
    </fill>
    <fill>
      <patternFill patternType="solid">
        <fgColor rgb="FF00FF00"/>
        <bgColor rgb="FF00FF00"/>
      </patternFill>
    </fill>
    <fill>
      <patternFill patternType="solid">
        <fgColor rgb="FFFF0000"/>
        <bgColor rgb="FFFF0000"/>
      </patternFill>
    </fill>
    <fill>
      <patternFill patternType="solid">
        <fgColor rgb="FFCFE2F3"/>
        <bgColor rgb="FFCFE2F3"/>
      </patternFill>
    </fill>
    <fill>
      <patternFill patternType="solid">
        <fgColor rgb="FF6D9EEB"/>
        <bgColor rgb="FF6D9EEB"/>
      </patternFill>
    </fill>
    <fill>
      <patternFill patternType="solid">
        <fgColor rgb="FFC9DAF8"/>
        <bgColor rgb="FFC9DAF8"/>
      </patternFill>
    </fill>
    <fill>
      <patternFill patternType="solid">
        <fgColor rgb="FFD9D2E9"/>
        <bgColor rgb="FFD9D2E9"/>
      </patternFill>
    </fill>
    <fill>
      <patternFill patternType="solid">
        <fgColor rgb="FFD9EAD3"/>
        <bgColor rgb="FFD9EAD3"/>
      </patternFill>
    </fill>
    <fill>
      <patternFill patternType="solid">
        <fgColor rgb="FFFCE5CD"/>
        <bgColor rgb="FFFCE5CD"/>
      </patternFill>
    </fill>
    <fill>
      <patternFill patternType="solid">
        <fgColor rgb="FFEFEFEF"/>
        <bgColor rgb="FFEFEFEF"/>
      </patternFill>
    </fill>
    <fill>
      <patternFill patternType="solid">
        <fgColor rgb="FFF3F3F3"/>
        <bgColor rgb="FFF3F3F3"/>
      </patternFill>
    </fill>
    <fill>
      <patternFill patternType="solid">
        <fgColor rgb="FF00FFFF"/>
        <bgColor rgb="FF00FFFF"/>
      </patternFill>
    </fill>
    <fill>
      <patternFill patternType="solid">
        <fgColor rgb="FFF8F8F8"/>
        <bgColor rgb="FFF8F8F8"/>
      </patternFill>
    </fill>
    <fill>
      <patternFill patternType="solid">
        <fgColor rgb="FFFFD966"/>
        <bgColor rgb="FFFFD966"/>
      </patternFill>
    </fill>
    <fill>
      <patternFill patternType="solid">
        <fgColor rgb="FFF1C232"/>
        <bgColor rgb="FFF1C232"/>
      </patternFill>
    </fill>
    <fill>
      <patternFill patternType="solid">
        <fgColor rgb="FFFFFF00"/>
        <bgColor rgb="FFFFFF00"/>
      </patternFill>
    </fill>
    <fill>
      <patternFill patternType="solid">
        <fgColor theme="0"/>
        <bgColor theme="0"/>
      </patternFill>
    </fill>
    <fill>
      <patternFill patternType="solid">
        <fgColor rgb="FFB6D7A8"/>
        <bgColor rgb="FFB6D7A8"/>
      </patternFill>
    </fill>
    <fill>
      <patternFill patternType="solid">
        <fgColor rgb="FFB7B7B7"/>
        <bgColor rgb="FFB7B7B7"/>
      </patternFill>
    </fill>
    <fill>
      <patternFill patternType="solid">
        <fgColor rgb="FFD9D9D9"/>
        <bgColor rgb="FFD9D9D9"/>
      </patternFill>
    </fill>
    <fill>
      <patternFill patternType="solid">
        <fgColor rgb="FFBDBDBD"/>
        <bgColor rgb="FFBDBDBD"/>
      </patternFill>
    </fill>
    <fill>
      <patternFill patternType="solid">
        <fgColor rgb="FFFAFAFA"/>
        <bgColor rgb="FFFAFAFA"/>
      </patternFill>
    </fill>
    <fill>
      <patternFill patternType="solid">
        <fgColor rgb="FFE8F2FE"/>
        <bgColor rgb="FFE8F2FE"/>
      </patternFill>
    </fill>
    <fill>
      <patternFill patternType="solid">
        <fgColor rgb="FFF4F5F7"/>
        <bgColor rgb="FFF4F5F7"/>
      </patternFill>
    </fill>
    <fill>
      <patternFill patternType="solid">
        <fgColor rgb="FFCCCCCC"/>
        <bgColor rgb="FFCCCCCC"/>
      </patternFill>
    </fill>
    <fill>
      <patternFill patternType="solid">
        <fgColor rgb="FFEA9999"/>
        <bgColor rgb="FFEA9999"/>
      </patternFill>
    </fill>
    <fill>
      <patternFill patternType="solid">
        <fgColor rgb="FF6AA84F"/>
        <bgColor rgb="FF6AA84F"/>
      </patternFill>
    </fill>
    <fill>
      <patternFill patternType="solid">
        <fgColor rgb="FFFBBC04"/>
        <bgColor rgb="FFFBBC04"/>
      </patternFill>
    </fill>
    <fill>
      <patternFill patternType="solid">
        <fgColor rgb="FFFFF2CC"/>
        <bgColor rgb="FFFFF2CC"/>
      </patternFill>
    </fill>
    <fill>
      <patternFill patternType="solid">
        <fgColor rgb="FFFFE599"/>
        <bgColor rgb="FFFFE599"/>
      </patternFill>
    </fill>
    <fill>
      <patternFill patternType="solid">
        <fgColor rgb="FF93C47D"/>
        <bgColor rgb="FF93C47D"/>
      </patternFill>
    </fill>
    <fill>
      <patternFill patternType="solid">
        <fgColor rgb="FFB7E1CD"/>
        <bgColor rgb="FFB7E1CD"/>
      </patternFill>
    </fill>
    <fill>
      <patternFill patternType="solid">
        <fgColor rgb="FFA2C4C9"/>
        <bgColor rgb="FFA2C4C9"/>
      </patternFill>
    </fill>
    <fill>
      <patternFill patternType="solid">
        <fgColor rgb="FFF3F3E5"/>
        <bgColor rgb="FFF3F3E5"/>
      </patternFill>
    </fill>
    <fill>
      <patternFill patternType="solid">
        <fgColor rgb="FF4A86E8"/>
        <bgColor rgb="FF4A86E8"/>
      </patternFill>
    </fill>
  </fills>
  <borders count="39">
    <border/>
    <border>
      <left style="double">
        <color rgb="FF000000"/>
      </left>
      <top style="double">
        <color rgb="FF000000"/>
      </top>
      <bottom style="double">
        <color rgb="FF000000"/>
      </bottom>
    </border>
    <border>
      <top style="double">
        <color rgb="FF000000"/>
      </top>
      <bottom style="double">
        <color rgb="FF000000"/>
      </bottom>
    </border>
    <border>
      <right style="double">
        <color rgb="FF000000"/>
      </right>
      <top style="double">
        <color rgb="FF000000"/>
      </top>
      <bottom style="double">
        <color rgb="FF000000"/>
      </bottom>
    </border>
    <border>
      <left style="double">
        <color rgb="FF000000"/>
      </left>
      <right style="double">
        <color rgb="FF000000"/>
      </right>
    </border>
    <border>
      <right style="double">
        <color rgb="FF000000"/>
      </right>
    </border>
    <border>
      <bottom style="double">
        <color rgb="FF000000"/>
      </bottom>
    </border>
    <border>
      <right style="double">
        <color rgb="FF000000"/>
      </right>
      <bottom style="double">
        <color rgb="FF000000"/>
      </bottom>
    </border>
    <border>
      <left style="double">
        <color rgb="FF000000"/>
      </left>
      <right style="double">
        <color rgb="FF000000"/>
      </right>
      <bottom style="double">
        <color rgb="FF000000"/>
      </bottom>
    </border>
    <border>
      <left style="double">
        <color rgb="FF000000"/>
      </left>
      <bottom style="double">
        <color rgb="FF000000"/>
      </bottom>
    </border>
    <border>
      <left style="double">
        <color rgb="FF000000"/>
      </left>
      <right style="double">
        <color rgb="FF000000"/>
      </right>
      <top style="double">
        <color rgb="FF000000"/>
      </top>
    </border>
    <border>
      <left style="double">
        <color rgb="FF000000"/>
      </left>
      <right style="double">
        <color rgb="FF000000"/>
      </right>
      <top style="double">
        <color rgb="FF000000"/>
      </top>
      <bottom style="double">
        <color rgb="FF000000"/>
      </bottom>
    </border>
    <border>
      <left style="medium">
        <color rgb="FFB7B7B7"/>
      </left>
      <right style="medium">
        <color rgb="FFB7B7B7"/>
      </right>
      <top style="medium">
        <color rgb="FFB7B7B7"/>
      </top>
      <bottom style="medium">
        <color rgb="FFB7B7B7"/>
      </bottom>
    </border>
    <border>
      <left style="medium">
        <color rgb="FFB7B7B7"/>
      </left>
      <right style="medium">
        <color rgb="FFB7B7B7"/>
      </right>
      <top style="medium">
        <color rgb="FFB7B7B7"/>
      </top>
    </border>
    <border>
      <left style="medium">
        <color rgb="FFB7B7B7"/>
      </left>
      <right style="medium">
        <color rgb="FFB7B7B7"/>
      </right>
      <bottom style="medium">
        <color rgb="FFB7B7B7"/>
      </bottom>
    </border>
    <border>
      <left style="double">
        <color rgb="FF999999"/>
      </left>
      <top style="double">
        <color rgb="FF999999"/>
      </top>
    </border>
    <border>
      <top style="double">
        <color rgb="FF999999"/>
      </top>
    </border>
    <border>
      <right style="double">
        <color rgb="FF999999"/>
      </right>
      <top style="double">
        <color rgb="FF999999"/>
      </top>
    </border>
    <border>
      <left style="double">
        <color rgb="FF999999"/>
      </left>
      <right style="double">
        <color rgb="FF999999"/>
      </right>
      <top style="double">
        <color rgb="FF999999"/>
      </top>
    </border>
    <border>
      <left style="double">
        <color rgb="FF999999"/>
      </left>
      <top style="double">
        <color rgb="FF999999"/>
      </top>
      <bottom style="double">
        <color rgb="FF999999"/>
      </bottom>
    </border>
    <border>
      <right style="double">
        <color rgb="FF999999"/>
      </right>
      <top style="double">
        <color rgb="FF999999"/>
      </top>
      <bottom style="double">
        <color rgb="FF999999"/>
      </bottom>
    </border>
    <border>
      <left style="double">
        <color rgb="FF999999"/>
      </left>
      <right style="double">
        <color rgb="FF999999"/>
      </right>
      <bottom style="double">
        <color rgb="FF999999"/>
      </bottom>
    </border>
    <border>
      <left style="double">
        <color rgb="FF999999"/>
      </left>
      <right style="double">
        <color rgb="FF999999"/>
      </right>
      <top style="double">
        <color rgb="FF999999"/>
      </top>
      <bottom style="double">
        <color rgb="FF999999"/>
      </bottom>
    </border>
    <border>
      <left style="thin">
        <color rgb="FF000000"/>
      </left>
      <right style="thin">
        <color rgb="FF000000"/>
      </right>
      <top style="thin">
        <color rgb="FF000000"/>
      </top>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
      <right style="double">
        <color rgb="FF000000"/>
      </right>
      <bottom style="thin">
        <color rgb="FF000000"/>
      </bottom>
    </border>
    <border>
      <left style="thick">
        <color rgb="FF000000"/>
      </left>
      <right style="thick">
        <color rgb="FF000000"/>
      </right>
      <top style="thick">
        <color rgb="FF000000"/>
      </top>
      <bottom style="thick">
        <color rgb="FF000000"/>
      </bottom>
    </border>
    <border>
      <left style="medium">
        <color rgb="FF000000"/>
      </left>
      <right style="medium">
        <color rgb="FF000000"/>
      </right>
      <top style="medium">
        <color rgb="FF000000"/>
      </top>
      <bottom style="medium">
        <color rgb="FF000000"/>
      </bottom>
    </border>
    <border>
      <left style="medium">
        <color rgb="FF000000"/>
      </left>
      <right style="medium">
        <color rgb="FF000000"/>
      </right>
      <top style="medium">
        <color rgb="FF000000"/>
      </top>
    </border>
    <border>
      <left style="medium">
        <color rgb="FF000000"/>
      </left>
      <top style="medium">
        <color rgb="FF000000"/>
      </top>
      <bottom style="medium">
        <color rgb="FF000000"/>
      </bottom>
    </border>
    <border>
      <right style="medium">
        <color rgb="FF000000"/>
      </right>
      <top style="medium">
        <color rgb="FF000000"/>
      </top>
      <bottom style="medium">
        <color rgb="FF000000"/>
      </bottom>
    </border>
    <border>
      <left style="medium">
        <color rgb="FF000000"/>
      </left>
      <right style="medium">
        <color rgb="FF000000"/>
      </right>
      <bottom style="medium">
        <color rgb="FF000000"/>
      </bottom>
    </border>
    <border>
      <right style="double">
        <color rgb="FF000000"/>
      </right>
      <top style="double">
        <color rgb="FF000000"/>
      </top>
    </border>
    <border>
      <left style="double">
        <color rgb="FF000000"/>
      </left>
      <top style="double">
        <color rgb="FF000000"/>
      </top>
    </border>
    <border>
      <bottom style="thin">
        <color rgb="FF000000"/>
      </bottom>
    </border>
    <border>
      <right style="thin">
        <color rgb="FF000000"/>
      </right>
    </border>
    <border>
      <right style="thin">
        <color rgb="FF000000"/>
      </right>
      <top style="thin">
        <color rgb="FF000000"/>
      </top>
      <bottom style="thin">
        <color rgb="FF000000"/>
      </bottom>
    </border>
    <border>
      <left style="thin">
        <color rgb="FF000000"/>
      </left>
      <right style="thin">
        <color rgb="FF000000"/>
      </right>
    </border>
  </borders>
  <cellStyleXfs count="1">
    <xf borderId="0" fillId="0" fontId="0" numFmtId="0" applyAlignment="1" applyFont="1"/>
  </cellStyleXfs>
  <cellXfs count="1265">
    <xf borderId="0" fillId="0" fontId="0" numFmtId="0" xfId="0" applyAlignment="1" applyFont="1">
      <alignment readingOrder="0" shrinkToFit="0" vertical="bottom" wrapText="0"/>
    </xf>
    <xf borderId="1" fillId="2" fontId="1" numFmtId="0" xfId="0" applyAlignment="1" applyBorder="1" applyFill="1" applyFont="1">
      <alignment horizontal="center" shrinkToFit="0" wrapText="1"/>
    </xf>
    <xf borderId="2" fillId="0" fontId="2" numFmtId="0" xfId="0" applyBorder="1" applyFont="1"/>
    <xf borderId="3" fillId="0" fontId="2" numFmtId="0" xfId="0" applyBorder="1" applyFont="1"/>
    <xf borderId="4" fillId="2" fontId="1" numFmtId="0" xfId="0" applyAlignment="1" applyBorder="1" applyFont="1">
      <alignment horizontal="center" shrinkToFit="0" wrapText="1"/>
    </xf>
    <xf borderId="5" fillId="2" fontId="1" numFmtId="0" xfId="0" applyAlignment="1" applyBorder="1" applyFont="1">
      <alignment horizontal="center" shrinkToFit="0" wrapText="1"/>
    </xf>
    <xf borderId="6" fillId="2" fontId="1" numFmtId="0" xfId="0" applyAlignment="1" applyBorder="1" applyFont="1">
      <alignment horizontal="center" shrinkToFit="0" wrapText="1"/>
    </xf>
    <xf borderId="7" fillId="0" fontId="2" numFmtId="0" xfId="0" applyBorder="1" applyFont="1"/>
    <xf borderId="6" fillId="2" fontId="1" numFmtId="0" xfId="0" applyAlignment="1" applyBorder="1" applyFont="1">
      <alignment horizontal="center"/>
    </xf>
    <xf borderId="6" fillId="2" fontId="1" numFmtId="0" xfId="0" applyAlignment="1" applyBorder="1" applyFont="1">
      <alignment horizontal="center" shrinkToFit="0" vertical="bottom" wrapText="1"/>
    </xf>
    <xf borderId="6" fillId="2" fontId="1" numFmtId="0" xfId="0" applyAlignment="1" applyBorder="1" applyFont="1">
      <alignment shrinkToFit="0" wrapText="1"/>
    </xf>
    <xf borderId="8" fillId="0" fontId="2" numFmtId="0" xfId="0" applyBorder="1" applyFont="1"/>
    <xf borderId="7" fillId="2" fontId="1" numFmtId="0" xfId="0" applyAlignment="1" applyBorder="1" applyFont="1">
      <alignment horizontal="center" shrinkToFit="0" wrapText="1"/>
    </xf>
    <xf borderId="4" fillId="3" fontId="3" numFmtId="0" xfId="0" applyAlignment="1" applyBorder="1" applyFill="1" applyFont="1">
      <alignment horizontal="left" vertical="center"/>
    </xf>
    <xf borderId="7" fillId="3" fontId="3" numFmtId="0" xfId="0" applyAlignment="1" applyBorder="1" applyFont="1">
      <alignment horizontal="left" vertical="center"/>
    </xf>
    <xf borderId="7" fillId="3" fontId="3" numFmtId="0" xfId="0" applyAlignment="1" applyBorder="1" applyFont="1">
      <alignment horizontal="center" vertical="bottom"/>
    </xf>
    <xf borderId="7" fillId="3" fontId="3" numFmtId="10" xfId="0" applyAlignment="1" applyBorder="1" applyFont="1" applyNumberFormat="1">
      <alignment horizontal="center" vertical="bottom"/>
    </xf>
    <xf borderId="0" fillId="4" fontId="4" numFmtId="0" xfId="0" applyFill="1" applyFont="1"/>
    <xf borderId="4" fillId="0" fontId="2" numFmtId="0" xfId="0" applyBorder="1" applyFont="1"/>
    <xf borderId="4" fillId="3" fontId="3" numFmtId="0" xfId="0" applyAlignment="1" applyBorder="1" applyFont="1">
      <alignment horizontal="left" readingOrder="0" vertical="center"/>
    </xf>
    <xf borderId="7" fillId="3" fontId="3" numFmtId="0" xfId="0" applyAlignment="1" applyBorder="1" applyFont="1">
      <alignment horizontal="center" readingOrder="0" vertical="bottom"/>
    </xf>
    <xf borderId="8" fillId="5" fontId="3" numFmtId="0" xfId="0" applyAlignment="1" applyBorder="1" applyFill="1" applyFont="1">
      <alignment horizontal="left" readingOrder="0" vertical="center"/>
    </xf>
    <xf borderId="7" fillId="5" fontId="3" numFmtId="0" xfId="0" applyAlignment="1" applyBorder="1" applyFont="1">
      <alignment horizontal="left" shrinkToFit="0" vertical="center" wrapText="1"/>
    </xf>
    <xf borderId="7" fillId="5" fontId="3" numFmtId="0" xfId="0" applyAlignment="1" applyBorder="1" applyFont="1">
      <alignment horizontal="center" vertical="bottom"/>
    </xf>
    <xf borderId="7" fillId="5" fontId="3" numFmtId="10" xfId="0" applyAlignment="1" applyBorder="1" applyFont="1" applyNumberFormat="1">
      <alignment horizontal="center" vertical="bottom"/>
    </xf>
    <xf borderId="8" fillId="3" fontId="3" numFmtId="0" xfId="0" applyAlignment="1" applyBorder="1" applyFont="1">
      <alignment horizontal="left" readingOrder="0" vertical="center"/>
    </xf>
    <xf borderId="8" fillId="5" fontId="3" numFmtId="0" xfId="0" applyAlignment="1" applyBorder="1" applyFont="1">
      <alignment horizontal="left" vertical="center"/>
    </xf>
    <xf borderId="7" fillId="5" fontId="3" numFmtId="0" xfId="0" applyAlignment="1" applyBorder="1" applyFont="1">
      <alignment horizontal="left" vertical="center"/>
    </xf>
    <xf borderId="4" fillId="5" fontId="3" numFmtId="0" xfId="0" applyAlignment="1" applyBorder="1" applyFont="1">
      <alignment horizontal="left" shrinkToFit="0" vertical="center" wrapText="1"/>
    </xf>
    <xf borderId="8" fillId="3" fontId="5" numFmtId="0" xfId="0" applyAlignment="1" applyBorder="1" applyFont="1">
      <alignment horizontal="left" vertical="center"/>
    </xf>
    <xf borderId="4" fillId="3" fontId="5" numFmtId="0" xfId="0" applyAlignment="1" applyBorder="1" applyFont="1">
      <alignment horizontal="left" shrinkToFit="0" vertical="center" wrapText="1"/>
    </xf>
    <xf borderId="4" fillId="5" fontId="5" numFmtId="0" xfId="0" applyAlignment="1" applyBorder="1" applyFont="1">
      <alignment horizontal="left" vertical="center"/>
    </xf>
    <xf borderId="4" fillId="3" fontId="5" numFmtId="0" xfId="0" applyAlignment="1" applyBorder="1" applyFont="1">
      <alignment horizontal="left" vertical="center"/>
    </xf>
    <xf borderId="8" fillId="3" fontId="3" numFmtId="0" xfId="0" applyAlignment="1" applyBorder="1" applyFont="1">
      <alignment horizontal="left" shrinkToFit="0" vertical="center" wrapText="1"/>
    </xf>
    <xf borderId="8" fillId="5" fontId="5" numFmtId="0" xfId="0" applyAlignment="1" applyBorder="1" applyFont="1">
      <alignment horizontal="left" shrinkToFit="0" vertical="center" wrapText="1"/>
    </xf>
    <xf borderId="7" fillId="3" fontId="3" numFmtId="0" xfId="0" applyAlignment="1" applyBorder="1" applyFont="1">
      <alignment horizontal="center"/>
    </xf>
    <xf borderId="7" fillId="5" fontId="3" numFmtId="0" xfId="0" applyAlignment="1" applyBorder="1" applyFont="1">
      <alignment horizontal="center"/>
    </xf>
    <xf borderId="4" fillId="3" fontId="3" numFmtId="0" xfId="0" applyAlignment="1" applyBorder="1" applyFont="1">
      <alignment horizontal="left" shrinkToFit="0" vertical="center" wrapText="1"/>
    </xf>
    <xf borderId="4" fillId="5" fontId="5" numFmtId="0" xfId="0" applyAlignment="1" applyBorder="1" applyFont="1">
      <alignment horizontal="left" shrinkToFit="0" vertical="center" wrapText="1"/>
    </xf>
    <xf borderId="7" fillId="3" fontId="3" numFmtId="0" xfId="0" applyAlignment="1" applyBorder="1" applyFont="1">
      <alignment horizontal="left" shrinkToFit="0" vertical="center" wrapText="1"/>
    </xf>
    <xf borderId="7" fillId="3" fontId="6" numFmtId="0" xfId="0" applyAlignment="1" applyBorder="1" applyFont="1">
      <alignment horizontal="center" vertical="bottom"/>
    </xf>
    <xf borderId="9" fillId="2" fontId="1" numFmtId="0" xfId="0" applyAlignment="1" applyBorder="1" applyFont="1">
      <alignment horizontal="center" vertical="bottom"/>
    </xf>
    <xf borderId="7" fillId="2" fontId="7" numFmtId="0" xfId="0" applyAlignment="1" applyBorder="1" applyFont="1">
      <alignment horizontal="center" vertical="bottom"/>
    </xf>
    <xf borderId="7" fillId="2" fontId="1" numFmtId="0" xfId="0" applyAlignment="1" applyBorder="1" applyFont="1">
      <alignment horizontal="center" vertical="bottom"/>
    </xf>
    <xf borderId="7" fillId="2" fontId="1" numFmtId="10" xfId="0" applyAlignment="1" applyBorder="1" applyFont="1" applyNumberFormat="1">
      <alignment horizontal="center" vertical="bottom"/>
    </xf>
    <xf borderId="10" fillId="5" fontId="5" numFmtId="0" xfId="0" applyAlignment="1" applyBorder="1" applyFont="1">
      <alignment horizontal="center" vertical="center"/>
    </xf>
    <xf borderId="5" fillId="5" fontId="3" numFmtId="0" xfId="0" applyAlignment="1" applyBorder="1" applyFont="1">
      <alignment horizontal="center" readingOrder="0" vertical="center"/>
    </xf>
    <xf borderId="5" fillId="5" fontId="3" numFmtId="0" xfId="0" applyAlignment="1" applyBorder="1" applyFont="1">
      <alignment horizontal="center" vertical="center"/>
    </xf>
    <xf borderId="5" fillId="5" fontId="3" numFmtId="10" xfId="0" applyAlignment="1" applyBorder="1" applyFont="1" applyNumberFormat="1">
      <alignment horizontal="center" vertical="center"/>
    </xf>
    <xf borderId="0" fillId="0" fontId="3" numFmtId="0" xfId="0" applyAlignment="1" applyFont="1">
      <alignment horizontal="center" vertical="center"/>
    </xf>
    <xf borderId="11" fillId="3" fontId="5" numFmtId="0" xfId="0" applyAlignment="1" applyBorder="1" applyFont="1">
      <alignment horizontal="center" vertical="center"/>
    </xf>
    <xf borderId="3" fillId="3" fontId="3" numFmtId="0" xfId="0" applyAlignment="1" applyBorder="1" applyFont="1">
      <alignment horizontal="center" readingOrder="0" vertical="center"/>
    </xf>
    <xf borderId="11" fillId="3" fontId="3" numFmtId="0" xfId="0" applyAlignment="1" applyBorder="1" applyFont="1">
      <alignment horizontal="center" vertical="center"/>
    </xf>
    <xf borderId="11" fillId="3" fontId="3" numFmtId="10" xfId="0" applyAlignment="1" applyBorder="1" applyFont="1" applyNumberFormat="1">
      <alignment horizontal="center" vertical="center"/>
    </xf>
    <xf borderId="4" fillId="5" fontId="5" numFmtId="0" xfId="0" applyAlignment="1" applyBorder="1" applyFont="1">
      <alignment horizontal="center" vertical="center"/>
    </xf>
    <xf borderId="11" fillId="5" fontId="3" numFmtId="0" xfId="0" applyAlignment="1" applyBorder="1" applyFont="1">
      <alignment horizontal="center" readingOrder="0" vertical="center"/>
    </xf>
    <xf borderId="11" fillId="5" fontId="3" numFmtId="0" xfId="0" applyAlignment="1" applyBorder="1" applyFont="1">
      <alignment horizontal="center" vertical="center"/>
    </xf>
    <xf borderId="11" fillId="5" fontId="3" numFmtId="10" xfId="0" applyAlignment="1" applyBorder="1" applyFont="1" applyNumberFormat="1">
      <alignment horizontal="center" vertical="center"/>
    </xf>
    <xf borderId="1" fillId="2" fontId="1" numFmtId="0" xfId="0" applyAlignment="1" applyBorder="1" applyFont="1">
      <alignment horizontal="center" readingOrder="0" vertical="center"/>
    </xf>
    <xf borderId="11" fillId="2" fontId="1" numFmtId="0" xfId="0" applyAlignment="1" applyBorder="1" applyFont="1">
      <alignment horizontal="center" vertical="center"/>
    </xf>
    <xf borderId="0" fillId="0" fontId="1" numFmtId="0" xfId="0" applyAlignment="1" applyFont="1">
      <alignment horizontal="center" vertical="center"/>
    </xf>
    <xf borderId="6" fillId="0" fontId="8" numFmtId="0" xfId="0" applyAlignment="1" applyBorder="1" applyFont="1">
      <alignment vertical="bottom"/>
    </xf>
    <xf borderId="0" fillId="0" fontId="8" numFmtId="0" xfId="0" applyAlignment="1" applyFont="1">
      <alignment vertical="bottom"/>
    </xf>
    <xf borderId="6" fillId="0" fontId="9" numFmtId="0" xfId="0" applyAlignment="1" applyBorder="1" applyFont="1">
      <alignment vertical="bottom"/>
    </xf>
    <xf borderId="0" fillId="4" fontId="8" numFmtId="0" xfId="0" applyAlignment="1" applyFont="1">
      <alignment vertical="bottom"/>
    </xf>
    <xf borderId="8" fillId="2" fontId="1" numFmtId="0" xfId="0" applyAlignment="1" applyBorder="1" applyFont="1">
      <alignment horizontal="center" vertical="bottom"/>
    </xf>
    <xf borderId="7" fillId="2" fontId="1" numFmtId="0" xfId="0" applyAlignment="1" applyBorder="1" applyFont="1">
      <alignment horizontal="center" shrinkToFit="0" vertical="bottom" wrapText="1"/>
    </xf>
    <xf borderId="5" fillId="0" fontId="8" numFmtId="0" xfId="0" applyAlignment="1" applyBorder="1" applyFont="1">
      <alignment vertical="bottom"/>
    </xf>
    <xf borderId="5" fillId="4" fontId="8" numFmtId="0" xfId="0" applyAlignment="1" applyBorder="1" applyFont="1">
      <alignment vertical="bottom"/>
    </xf>
    <xf borderId="7" fillId="2" fontId="10" numFmtId="0" xfId="0" applyAlignment="1" applyBorder="1" applyFont="1">
      <alignment horizontal="center" shrinkToFit="0" vertical="bottom" wrapText="1"/>
    </xf>
    <xf borderId="8" fillId="5" fontId="9" numFmtId="0" xfId="0" applyAlignment="1" applyBorder="1" applyFont="1">
      <alignment horizontal="center" vertical="bottom"/>
    </xf>
    <xf borderId="7" fillId="5" fontId="9" numFmtId="0" xfId="0" applyAlignment="1" applyBorder="1" applyFont="1">
      <alignment horizontal="center" vertical="bottom"/>
    </xf>
    <xf borderId="7" fillId="5" fontId="3" numFmtId="164" xfId="0" applyAlignment="1" applyBorder="1" applyFont="1" applyNumberFormat="1">
      <alignment horizontal="center" vertical="bottom"/>
    </xf>
    <xf borderId="5" fillId="4" fontId="8" numFmtId="164" xfId="0" applyAlignment="1" applyBorder="1" applyFont="1" applyNumberFormat="1">
      <alignment vertical="bottom"/>
    </xf>
    <xf borderId="7" fillId="5" fontId="11" numFmtId="164" xfId="0" applyAlignment="1" applyBorder="1" applyFont="1" applyNumberFormat="1">
      <alignment horizontal="center" vertical="bottom"/>
    </xf>
    <xf borderId="8" fillId="3" fontId="9" numFmtId="0" xfId="0" applyAlignment="1" applyBorder="1" applyFont="1">
      <alignment horizontal="center" vertical="bottom"/>
    </xf>
    <xf borderId="7" fillId="3" fontId="9" numFmtId="0" xfId="0" applyAlignment="1" applyBorder="1" applyFont="1">
      <alignment horizontal="center" vertical="bottom"/>
    </xf>
    <xf borderId="8" fillId="2" fontId="9" numFmtId="0" xfId="0" applyAlignment="1" applyBorder="1" applyFont="1">
      <alignment horizontal="center" vertical="bottom"/>
    </xf>
    <xf borderId="7" fillId="2" fontId="9" numFmtId="0" xfId="0" applyAlignment="1" applyBorder="1" applyFont="1">
      <alignment horizontal="center" vertical="bottom"/>
    </xf>
    <xf borderId="1" fillId="2" fontId="3" numFmtId="0" xfId="0" applyAlignment="1" applyBorder="1" applyFont="1">
      <alignment horizontal="center" shrinkToFit="0" vertical="center" wrapText="1"/>
    </xf>
    <xf borderId="3" fillId="2" fontId="3" numFmtId="0" xfId="0" applyAlignment="1" applyBorder="1" applyFont="1">
      <alignment horizontal="center" vertical="center"/>
    </xf>
    <xf borderId="8" fillId="5" fontId="3" numFmtId="0" xfId="0" applyAlignment="1" applyBorder="1" applyFont="1">
      <alignment horizontal="center" vertical="center"/>
    </xf>
    <xf borderId="7" fillId="5" fontId="3" numFmtId="0" xfId="0" applyAlignment="1" applyBorder="1" applyFont="1">
      <alignment vertical="bottom"/>
    </xf>
    <xf borderId="4" fillId="3" fontId="3" numFmtId="0" xfId="0" applyAlignment="1" applyBorder="1" applyFont="1">
      <alignment horizontal="center" vertical="center"/>
    </xf>
    <xf borderId="7" fillId="3" fontId="3" numFmtId="0" xfId="0" applyAlignment="1" applyBorder="1" applyFont="1">
      <alignment vertical="bottom"/>
    </xf>
    <xf borderId="4" fillId="5" fontId="3" numFmtId="0" xfId="0" applyAlignment="1" applyBorder="1" applyFont="1">
      <alignment horizontal="center" shrinkToFit="0" vertical="center" wrapText="1"/>
    </xf>
    <xf borderId="8" fillId="3" fontId="5" numFmtId="0" xfId="0" applyAlignment="1" applyBorder="1" applyFont="1">
      <alignment horizontal="center" vertical="center"/>
    </xf>
    <xf borderId="4" fillId="3" fontId="5" numFmtId="0" xfId="0" applyAlignment="1" applyBorder="1" applyFont="1">
      <alignment horizontal="center" shrinkToFit="0" vertical="center" wrapText="1"/>
    </xf>
    <xf borderId="4" fillId="3" fontId="5" numFmtId="0" xfId="0" applyAlignment="1" applyBorder="1" applyFont="1">
      <alignment horizontal="center" vertical="center"/>
    </xf>
    <xf borderId="8" fillId="3" fontId="3" numFmtId="0" xfId="0" applyAlignment="1" applyBorder="1" applyFont="1">
      <alignment horizontal="center" shrinkToFit="0" vertical="center" wrapText="1"/>
    </xf>
    <xf borderId="8" fillId="5" fontId="5" numFmtId="0" xfId="0" applyAlignment="1" applyBorder="1" applyFont="1">
      <alignment horizontal="center" shrinkToFit="0" vertical="center" wrapText="1"/>
    </xf>
    <xf borderId="7" fillId="3" fontId="3" numFmtId="0" xfId="0" applyBorder="1" applyFont="1"/>
    <xf borderId="4" fillId="3" fontId="3" numFmtId="0" xfId="0" applyAlignment="1" applyBorder="1" applyFont="1">
      <alignment horizontal="center" shrinkToFit="0" vertical="center" wrapText="1"/>
    </xf>
    <xf borderId="4" fillId="5" fontId="5" numFmtId="0" xfId="0" applyAlignment="1" applyBorder="1" applyFont="1">
      <alignment horizontal="center" shrinkToFit="0" vertical="center" wrapText="1"/>
    </xf>
    <xf borderId="7" fillId="5" fontId="3" numFmtId="0" xfId="0" applyAlignment="1" applyBorder="1" applyFont="1">
      <alignment horizontal="center" shrinkToFit="0" vertical="bottom" wrapText="1"/>
    </xf>
    <xf borderId="8" fillId="5" fontId="3" numFmtId="0" xfId="0" applyAlignment="1" applyBorder="1" applyFont="1">
      <alignment horizontal="center" vertical="bottom"/>
    </xf>
    <xf borderId="9" fillId="2" fontId="3" numFmtId="0" xfId="0" applyAlignment="1" applyBorder="1" applyFont="1">
      <alignment horizontal="center" vertical="bottom"/>
    </xf>
    <xf borderId="7" fillId="2" fontId="3" numFmtId="0" xfId="0" applyAlignment="1" applyBorder="1" applyFont="1">
      <alignment horizontal="center" vertical="bottom"/>
    </xf>
    <xf borderId="8" fillId="2" fontId="3" numFmtId="0" xfId="0" applyAlignment="1" applyBorder="1" applyFont="1">
      <alignment horizontal="center" vertical="bottom"/>
    </xf>
    <xf borderId="4" fillId="5" fontId="3" numFmtId="0" xfId="0" applyAlignment="1" applyBorder="1" applyFont="1">
      <alignment horizontal="left" vertical="center"/>
    </xf>
    <xf borderId="8" fillId="3" fontId="5" numFmtId="0" xfId="0" applyAlignment="1" applyBorder="1" applyFont="1">
      <alignment horizontal="left" shrinkToFit="0" vertical="center" wrapText="1"/>
    </xf>
    <xf borderId="8" fillId="5" fontId="3" numFmtId="0" xfId="0" applyAlignment="1" applyBorder="1" applyFont="1">
      <alignment horizontal="left" shrinkToFit="0" vertical="center" wrapText="1"/>
    </xf>
    <xf borderId="10" fillId="5" fontId="5" numFmtId="0" xfId="0" applyAlignment="1" applyBorder="1" applyFont="1">
      <alignment horizontal="center" readingOrder="0" vertical="center"/>
    </xf>
    <xf borderId="11" fillId="3" fontId="5" numFmtId="0" xfId="0" applyAlignment="1" applyBorder="1" applyFont="1">
      <alignment horizontal="center" readingOrder="0" vertical="center"/>
    </xf>
    <xf borderId="6" fillId="0" fontId="9" numFmtId="0" xfId="0" applyAlignment="1" applyBorder="1" applyFont="1">
      <alignment readingOrder="0" vertical="bottom"/>
    </xf>
    <xf borderId="11" fillId="6" fontId="3" numFmtId="0" xfId="0" applyAlignment="1" applyBorder="1" applyFill="1" applyFont="1">
      <alignment horizontal="center" shrinkToFit="0" vertical="center" wrapText="1"/>
    </xf>
    <xf borderId="3" fillId="6" fontId="3" numFmtId="0" xfId="0" applyAlignment="1" applyBorder="1" applyFont="1">
      <alignment horizontal="center" shrinkToFit="0" vertical="center" wrapText="1"/>
    </xf>
    <xf borderId="0" fillId="0" fontId="12" numFmtId="0" xfId="0" applyFont="1"/>
    <xf borderId="8" fillId="0" fontId="9" numFmtId="0" xfId="0" applyAlignment="1" applyBorder="1" applyFont="1">
      <alignment horizontal="left" shrinkToFit="0" vertical="top" wrapText="1"/>
    </xf>
    <xf borderId="7" fillId="0" fontId="9" numFmtId="0" xfId="0" applyAlignment="1" applyBorder="1" applyFont="1">
      <alignment horizontal="left" shrinkToFit="0" vertical="top" wrapText="1"/>
    </xf>
    <xf borderId="7" fillId="4" fontId="9" numFmtId="0" xfId="0" applyAlignment="1" applyBorder="1" applyFont="1">
      <alignment horizontal="left" vertical="top"/>
    </xf>
    <xf borderId="7" fillId="0" fontId="9" numFmtId="0" xfId="0" applyAlignment="1" applyBorder="1" applyFont="1">
      <alignment horizontal="left" vertical="top"/>
    </xf>
    <xf borderId="7" fillId="4" fontId="3" numFmtId="0" xfId="0" applyAlignment="1" applyBorder="1" applyFont="1">
      <alignment horizontal="left" shrinkToFit="0" vertical="top" wrapText="1"/>
    </xf>
    <xf quotePrefix="1" borderId="7" fillId="0" fontId="9" numFmtId="0" xfId="0" applyAlignment="1" applyBorder="1" applyFont="1">
      <alignment horizontal="left" shrinkToFit="0" vertical="top" wrapText="1"/>
    </xf>
    <xf borderId="8" fillId="4" fontId="9" numFmtId="0" xfId="0" applyAlignment="1" applyBorder="1" applyFont="1">
      <alignment horizontal="left" shrinkToFit="0" vertical="top" wrapText="1"/>
    </xf>
    <xf borderId="7" fillId="4" fontId="9" numFmtId="0" xfId="0" applyAlignment="1" applyBorder="1" applyFont="1">
      <alignment horizontal="left" shrinkToFit="0" vertical="top" wrapText="1"/>
    </xf>
    <xf borderId="7" fillId="0" fontId="9" numFmtId="0" xfId="0" applyAlignment="1" applyBorder="1" applyFont="1">
      <alignment horizontal="left" readingOrder="0" shrinkToFit="0" vertical="top" wrapText="1"/>
    </xf>
    <xf borderId="8" fillId="0" fontId="9" numFmtId="0" xfId="0" applyAlignment="1" applyBorder="1" applyFont="1">
      <alignment horizontal="left" vertical="top"/>
    </xf>
    <xf borderId="7" fillId="4" fontId="13" numFmtId="0" xfId="0" applyAlignment="1" applyBorder="1" applyFont="1">
      <alignment horizontal="left" shrinkToFit="0" vertical="top" wrapText="1"/>
    </xf>
    <xf borderId="11" fillId="0" fontId="9" numFmtId="0" xfId="0" applyAlignment="1" applyBorder="1" applyFont="1">
      <alignment horizontal="left" vertical="top"/>
    </xf>
    <xf borderId="11" fillId="4" fontId="14" numFmtId="0" xfId="0" applyAlignment="1" applyBorder="1" applyFont="1">
      <alignment horizontal="left" readingOrder="0" shrinkToFit="0" vertical="bottom" wrapText="1"/>
    </xf>
    <xf borderId="11" fillId="0" fontId="9" numFmtId="0" xfId="0" applyAlignment="1" applyBorder="1" applyFont="1">
      <alignment horizontal="left" readingOrder="0"/>
    </xf>
    <xf borderId="11" fillId="0" fontId="9" numFmtId="0" xfId="0" applyAlignment="1" applyBorder="1" applyFont="1">
      <alignment horizontal="left" shrinkToFit="0" vertical="top" wrapText="1"/>
    </xf>
    <xf borderId="11" fillId="4" fontId="3" numFmtId="0" xfId="0" applyAlignment="1" applyBorder="1" applyFont="1">
      <alignment horizontal="left" shrinkToFit="0" vertical="top" wrapText="1"/>
    </xf>
    <xf borderId="11" fillId="0" fontId="15" numFmtId="0" xfId="0" applyAlignment="1" applyBorder="1" applyFont="1">
      <alignment horizontal="left" readingOrder="0" vertical="top"/>
    </xf>
    <xf borderId="11" fillId="0" fontId="9" numFmtId="0" xfId="0" applyAlignment="1" applyBorder="1" applyFont="1">
      <alignment horizontal="left"/>
    </xf>
    <xf borderId="11" fillId="0" fontId="16" numFmtId="0" xfId="0" applyAlignment="1" applyBorder="1" applyFont="1">
      <alignment horizontal="left" readingOrder="0"/>
    </xf>
    <xf borderId="11" fillId="4" fontId="3" numFmtId="0" xfId="0" applyAlignment="1" applyBorder="1" applyFont="1">
      <alignment horizontal="left" readingOrder="0" shrinkToFit="0" vertical="top" wrapText="1"/>
    </xf>
    <xf borderId="10" fillId="0" fontId="9" numFmtId="0" xfId="0" applyAlignment="1" applyBorder="1" applyFont="1">
      <alignment horizontal="left" vertical="top"/>
    </xf>
    <xf borderId="10" fillId="4" fontId="17" numFmtId="0" xfId="0" applyAlignment="1" applyBorder="1" applyFont="1">
      <alignment horizontal="left" readingOrder="0" shrinkToFit="0" vertical="bottom" wrapText="1"/>
    </xf>
    <xf borderId="10" fillId="0" fontId="9" numFmtId="0" xfId="0" applyAlignment="1" applyBorder="1" applyFont="1">
      <alignment horizontal="left" readingOrder="0"/>
    </xf>
    <xf borderId="10" fillId="0" fontId="9" numFmtId="0" xfId="0" applyAlignment="1" applyBorder="1" applyFont="1">
      <alignment horizontal="left" shrinkToFit="0" vertical="top" wrapText="1"/>
    </xf>
    <xf borderId="10" fillId="4" fontId="3" numFmtId="0" xfId="0" applyAlignment="1" applyBorder="1" applyFont="1">
      <alignment horizontal="left" shrinkToFit="0" vertical="top" wrapText="1"/>
    </xf>
    <xf borderId="10" fillId="0" fontId="9" numFmtId="0" xfId="0" applyAlignment="1" applyBorder="1" applyFont="1">
      <alignment horizontal="left"/>
    </xf>
    <xf borderId="11" fillId="0" fontId="12" numFmtId="0" xfId="0" applyAlignment="1" applyBorder="1" applyFont="1">
      <alignment readingOrder="0"/>
    </xf>
    <xf borderId="11" fillId="0" fontId="9" numFmtId="0" xfId="0" applyAlignment="1" applyBorder="1" applyFont="1">
      <alignment horizontal="left" readingOrder="0" shrinkToFit="0" vertical="top" wrapText="1"/>
    </xf>
    <xf borderId="11" fillId="0" fontId="12" numFmtId="0" xfId="0" applyBorder="1" applyFont="1"/>
    <xf borderId="0" fillId="0" fontId="12" numFmtId="0" xfId="0" applyAlignment="1" applyFont="1">
      <alignment readingOrder="0"/>
    </xf>
    <xf borderId="3" fillId="6" fontId="3" numFmtId="0" xfId="0" applyAlignment="1" applyBorder="1" applyFont="1">
      <alignment horizontal="center" readingOrder="0" shrinkToFit="0" vertical="center" wrapText="1"/>
    </xf>
    <xf borderId="4" fillId="0" fontId="9" numFmtId="0" xfId="0" applyAlignment="1" applyBorder="1" applyFont="1">
      <alignment horizontal="left" vertical="top"/>
    </xf>
    <xf borderId="5" fillId="0" fontId="9" numFmtId="0" xfId="0" applyAlignment="1" applyBorder="1" applyFont="1">
      <alignment horizontal="left" vertical="top"/>
    </xf>
    <xf borderId="5" fillId="4" fontId="18" numFmtId="0" xfId="0" applyAlignment="1" applyBorder="1" applyFont="1">
      <alignment horizontal="left" shrinkToFit="0" vertical="top" wrapText="1"/>
    </xf>
    <xf borderId="5" fillId="0" fontId="9" numFmtId="0" xfId="0" applyAlignment="1" applyBorder="1" applyFont="1">
      <alignment horizontal="left" shrinkToFit="0" vertical="top" wrapText="1"/>
    </xf>
    <xf borderId="5" fillId="4" fontId="3" numFmtId="0" xfId="0" applyAlignment="1" applyBorder="1" applyFont="1">
      <alignment horizontal="left" shrinkToFit="0" vertical="top" wrapText="1"/>
    </xf>
    <xf borderId="12" fillId="4" fontId="19" numFmtId="0" xfId="0" applyAlignment="1" applyBorder="1" applyFont="1">
      <alignment horizontal="center" readingOrder="0"/>
    </xf>
    <xf borderId="12" fillId="4" fontId="20" numFmtId="0" xfId="0" applyAlignment="1" applyBorder="1" applyFont="1">
      <alignment readingOrder="0"/>
    </xf>
    <xf borderId="12" fillId="4" fontId="21" numFmtId="0" xfId="0" applyAlignment="1" applyBorder="1" applyFont="1">
      <alignment readingOrder="0"/>
    </xf>
    <xf borderId="13" fillId="0" fontId="4" numFmtId="0" xfId="0" applyAlignment="1" applyBorder="1" applyFont="1">
      <alignment readingOrder="0"/>
    </xf>
    <xf borderId="12" fillId="0" fontId="4" numFmtId="0" xfId="0" applyAlignment="1" applyBorder="1" applyFont="1">
      <alignment readingOrder="0"/>
    </xf>
    <xf borderId="14" fillId="0" fontId="2" numFmtId="0" xfId="0" applyBorder="1" applyFont="1"/>
    <xf borderId="12" fillId="4" fontId="22" numFmtId="0" xfId="0" applyAlignment="1" applyBorder="1" applyFont="1">
      <alignment horizontal="left" readingOrder="0"/>
    </xf>
    <xf borderId="1" fillId="7" fontId="10" numFmtId="0" xfId="0" applyAlignment="1" applyBorder="1" applyFill="1" applyFont="1">
      <alignment horizontal="center" shrinkToFit="0" wrapText="1"/>
    </xf>
    <xf borderId="6" fillId="7" fontId="11" numFmtId="0" xfId="0" applyBorder="1" applyFont="1"/>
    <xf borderId="4" fillId="8" fontId="10" numFmtId="0" xfId="0" applyAlignment="1" applyBorder="1" applyFill="1" applyFont="1">
      <alignment horizontal="center" shrinkToFit="0" wrapText="1"/>
    </xf>
    <xf borderId="5" fillId="8" fontId="10" numFmtId="0" xfId="0" applyAlignment="1" applyBorder="1" applyFont="1">
      <alignment horizontal="center" shrinkToFit="0" wrapText="1"/>
    </xf>
    <xf borderId="6" fillId="8" fontId="10" numFmtId="0" xfId="0" applyAlignment="1" applyBorder="1" applyFont="1">
      <alignment horizontal="center" shrinkToFit="0" wrapText="1"/>
    </xf>
    <xf borderId="6" fillId="9" fontId="23" numFmtId="0" xfId="0" applyAlignment="1" applyBorder="1" applyFill="1" applyFont="1">
      <alignment horizontal="center" shrinkToFit="0" wrapText="1"/>
    </xf>
    <xf borderId="6" fillId="10" fontId="23" numFmtId="0" xfId="0" applyAlignment="1" applyBorder="1" applyFill="1" applyFont="1">
      <alignment horizontal="center" shrinkToFit="0" wrapText="1"/>
    </xf>
    <xf borderId="6" fillId="11" fontId="23" numFmtId="0" xfId="0" applyAlignment="1" applyBorder="1" applyFill="1" applyFont="1">
      <alignment horizontal="center"/>
    </xf>
    <xf borderId="6" fillId="10" fontId="23" numFmtId="0" xfId="0" applyAlignment="1" applyBorder="1" applyFont="1">
      <alignment horizontal="center"/>
    </xf>
    <xf borderId="7" fillId="8" fontId="10" numFmtId="0" xfId="0" applyAlignment="1" applyBorder="1" applyFont="1">
      <alignment horizontal="center" shrinkToFit="0" wrapText="1"/>
    </xf>
    <xf borderId="8" fillId="0" fontId="23" numFmtId="0" xfId="0" applyAlignment="1" applyBorder="1" applyFont="1">
      <alignment vertical="top"/>
    </xf>
    <xf borderId="7" fillId="0" fontId="23" numFmtId="0" xfId="0" applyAlignment="1" applyBorder="1" applyFont="1">
      <alignment vertical="top"/>
    </xf>
    <xf borderId="7" fillId="0" fontId="23" numFmtId="0" xfId="0" applyAlignment="1" applyBorder="1" applyFont="1">
      <alignment horizontal="center" vertical="top"/>
    </xf>
    <xf borderId="7" fillId="0" fontId="23" numFmtId="10" xfId="0" applyAlignment="1" applyBorder="1" applyFont="1" applyNumberFormat="1">
      <alignment horizontal="center" vertical="top"/>
    </xf>
    <xf borderId="4" fillId="12" fontId="23" numFmtId="0" xfId="0" applyAlignment="1" applyBorder="1" applyFill="1" applyFont="1">
      <alignment vertical="top"/>
    </xf>
    <xf borderId="7" fillId="12" fontId="23" numFmtId="0" xfId="0" applyAlignment="1" applyBorder="1" applyFont="1">
      <alignment vertical="top"/>
    </xf>
    <xf borderId="7" fillId="12" fontId="23" numFmtId="0" xfId="0" applyAlignment="1" applyBorder="1" applyFont="1">
      <alignment horizontal="center" vertical="top"/>
    </xf>
    <xf borderId="7" fillId="12" fontId="23" numFmtId="10" xfId="0" applyAlignment="1" applyBorder="1" applyFont="1" applyNumberFormat="1">
      <alignment horizontal="center" vertical="top"/>
    </xf>
    <xf borderId="4" fillId="4" fontId="23" numFmtId="0" xfId="0" applyAlignment="1" applyBorder="1" applyFont="1">
      <alignment shrinkToFit="0" vertical="top" wrapText="1"/>
    </xf>
    <xf borderId="7" fillId="4" fontId="23" numFmtId="0" xfId="0" applyAlignment="1" applyBorder="1" applyFont="1">
      <alignment vertical="top"/>
    </xf>
    <xf borderId="7" fillId="4" fontId="23" numFmtId="0" xfId="0" applyAlignment="1" applyBorder="1" applyFont="1">
      <alignment horizontal="center" vertical="top"/>
    </xf>
    <xf borderId="8" fillId="12" fontId="24" numFmtId="0" xfId="0" applyAlignment="1" applyBorder="1" applyFont="1">
      <alignment vertical="top"/>
    </xf>
    <xf borderId="4" fillId="0" fontId="23" numFmtId="0" xfId="0" applyAlignment="1" applyBorder="1" applyFont="1">
      <alignment shrinkToFit="0" vertical="top" wrapText="1"/>
    </xf>
    <xf borderId="4" fillId="12" fontId="24" numFmtId="0" xfId="0" applyAlignment="1" applyBorder="1" applyFont="1">
      <alignment shrinkToFit="0" vertical="top" wrapText="1"/>
    </xf>
    <xf borderId="7" fillId="12" fontId="25" numFmtId="0" xfId="0" applyAlignment="1" applyBorder="1" applyFont="1">
      <alignment horizontal="center" vertical="top"/>
    </xf>
    <xf borderId="4" fillId="4" fontId="24" numFmtId="0" xfId="0" applyAlignment="1" applyBorder="1" applyFont="1">
      <alignment vertical="top"/>
    </xf>
    <xf borderId="4" fillId="12" fontId="24" numFmtId="0" xfId="0" applyAlignment="1" applyBorder="1" applyFont="1">
      <alignment vertical="top"/>
    </xf>
    <xf borderId="4" fillId="4" fontId="23" numFmtId="0" xfId="0" applyAlignment="1" applyBorder="1" applyFont="1">
      <alignment vertical="top"/>
    </xf>
    <xf borderId="7" fillId="4" fontId="26" numFmtId="0" xfId="0" applyAlignment="1" applyBorder="1" applyFont="1">
      <alignment horizontal="center" vertical="top"/>
    </xf>
    <xf borderId="8" fillId="12" fontId="23" numFmtId="0" xfId="0" applyAlignment="1" applyBorder="1" applyFont="1">
      <alignment shrinkToFit="0" vertical="top" wrapText="1"/>
    </xf>
    <xf borderId="8" fillId="4" fontId="24" numFmtId="0" xfId="0" applyAlignment="1" applyBorder="1" applyFont="1">
      <alignment shrinkToFit="0" vertical="top" wrapText="1"/>
    </xf>
    <xf borderId="4" fillId="12" fontId="27" numFmtId="0" xfId="0" applyAlignment="1" applyBorder="1" applyFont="1">
      <alignment vertical="top"/>
    </xf>
    <xf borderId="7" fillId="12" fontId="26" numFmtId="0" xfId="0" applyAlignment="1" applyBorder="1" applyFont="1">
      <alignment horizontal="center" vertical="top"/>
    </xf>
    <xf borderId="4" fillId="12" fontId="27" numFmtId="0" xfId="0" applyAlignment="1" applyBorder="1" applyFont="1">
      <alignment shrinkToFit="0" vertical="top" wrapText="1"/>
    </xf>
    <xf borderId="4" fillId="4" fontId="27" numFmtId="0" xfId="0" applyAlignment="1" applyBorder="1" applyFont="1">
      <alignment vertical="top"/>
    </xf>
    <xf borderId="4" fillId="12" fontId="23" numFmtId="0" xfId="0" applyAlignment="1" applyBorder="1" applyFont="1">
      <alignment shrinkToFit="0" vertical="top" wrapText="1"/>
    </xf>
    <xf borderId="4" fillId="4" fontId="27" numFmtId="0" xfId="0" applyAlignment="1" applyBorder="1" applyFont="1">
      <alignment shrinkToFit="0" vertical="top" wrapText="1"/>
    </xf>
    <xf borderId="7" fillId="4" fontId="26" numFmtId="0" xfId="0" applyAlignment="1" applyBorder="1" applyFont="1">
      <alignment horizontal="center" vertical="center"/>
    </xf>
    <xf borderId="4" fillId="12" fontId="23" numFmtId="0" xfId="0" applyAlignment="1" applyBorder="1" applyFont="1">
      <alignment horizontal="center" vertical="top"/>
    </xf>
    <xf borderId="9" fillId="7" fontId="10" numFmtId="0" xfId="0" applyAlignment="1" applyBorder="1" applyFont="1">
      <alignment horizontal="center" vertical="bottom"/>
    </xf>
    <xf borderId="7" fillId="7" fontId="28" numFmtId="0" xfId="0" applyAlignment="1" applyBorder="1" applyFont="1">
      <alignment horizontal="center" vertical="bottom"/>
    </xf>
    <xf borderId="7" fillId="7" fontId="10" numFmtId="0" xfId="0" applyAlignment="1" applyBorder="1" applyFont="1">
      <alignment horizontal="center" vertical="bottom"/>
    </xf>
    <xf borderId="15" fillId="7" fontId="10" numFmtId="0" xfId="0" applyAlignment="1" applyBorder="1" applyFont="1">
      <alignment horizontal="center" shrinkToFit="0" wrapText="1"/>
    </xf>
    <xf borderId="16" fillId="0" fontId="2" numFmtId="0" xfId="0" applyBorder="1" applyFont="1"/>
    <xf borderId="17" fillId="0" fontId="2" numFmtId="0" xfId="0" applyBorder="1" applyFont="1"/>
    <xf borderId="18" fillId="13" fontId="25" numFmtId="0" xfId="0" applyAlignment="1" applyBorder="1" applyFill="1" applyFont="1">
      <alignment horizontal="center" shrinkToFit="0" wrapText="1"/>
    </xf>
    <xf borderId="19" fillId="14" fontId="25" numFmtId="0" xfId="0" applyAlignment="1" applyBorder="1" applyFill="1" applyFont="1">
      <alignment horizontal="center" shrinkToFit="0" wrapText="1"/>
    </xf>
    <xf borderId="20" fillId="0" fontId="2" numFmtId="0" xfId="0" applyBorder="1" applyFont="1"/>
    <xf borderId="19" fillId="15" fontId="25" numFmtId="0" xfId="0" applyAlignment="1" applyBorder="1" applyFill="1" applyFont="1">
      <alignment horizontal="center" readingOrder="0" shrinkToFit="0" wrapText="1"/>
    </xf>
    <xf borderId="19" fillId="16" fontId="25" numFmtId="0" xfId="0" applyAlignment="1" applyBorder="1" applyFill="1" applyFont="1">
      <alignment horizontal="center" readingOrder="0" shrinkToFit="0" wrapText="1"/>
    </xf>
    <xf borderId="19" fillId="5" fontId="25" numFmtId="0" xfId="0" applyAlignment="1" applyBorder="1" applyFont="1">
      <alignment horizontal="center" readingOrder="0" shrinkToFit="0" wrapText="1"/>
    </xf>
    <xf borderId="19" fillId="17" fontId="25" numFmtId="0" xfId="0" applyAlignment="1" applyBorder="1" applyFill="1" applyFont="1">
      <alignment horizontal="center" readingOrder="0" shrinkToFit="0" wrapText="1"/>
    </xf>
    <xf borderId="21" fillId="0" fontId="2" numFmtId="0" xfId="0" applyBorder="1" applyFont="1"/>
    <xf borderId="22" fillId="14" fontId="25" numFmtId="0" xfId="0" applyAlignment="1" applyBorder="1" applyFont="1">
      <alignment horizontal="center" shrinkToFit="0" wrapText="1"/>
    </xf>
    <xf borderId="22" fillId="15" fontId="25" numFmtId="0" xfId="0" applyAlignment="1" applyBorder="1" applyFont="1">
      <alignment horizontal="center" shrinkToFit="0" wrapText="1"/>
    </xf>
    <xf borderId="22" fillId="16" fontId="25" numFmtId="0" xfId="0" applyAlignment="1" applyBorder="1" applyFont="1">
      <alignment horizontal="center" readingOrder="0" shrinkToFit="0" wrapText="1"/>
    </xf>
    <xf borderId="22" fillId="5" fontId="25" numFmtId="0" xfId="0" applyAlignment="1" applyBorder="1" applyFont="1">
      <alignment horizontal="center" readingOrder="0" shrinkToFit="0" wrapText="1"/>
    </xf>
    <xf borderId="22" fillId="17" fontId="25" numFmtId="0" xfId="0" applyAlignment="1" applyBorder="1" applyFont="1">
      <alignment horizontal="center" shrinkToFit="0" wrapText="1"/>
    </xf>
    <xf borderId="22" fillId="14" fontId="23" numFmtId="0" xfId="0" applyAlignment="1" applyBorder="1" applyFont="1">
      <alignment horizontal="center" readingOrder="0" vertical="top"/>
    </xf>
    <xf borderId="22" fillId="18" fontId="23" numFmtId="0" xfId="0" applyAlignment="1" applyBorder="1" applyFill="1" applyFont="1">
      <alignment horizontal="center" vertical="top"/>
    </xf>
    <xf borderId="22" fillId="18" fontId="29" numFmtId="0" xfId="0" applyAlignment="1" applyBorder="1" applyFont="1">
      <alignment horizontal="center" readingOrder="0" vertical="top"/>
    </xf>
    <xf borderId="22" fillId="18" fontId="23" numFmtId="0" xfId="0" applyAlignment="1" applyBorder="1" applyFont="1">
      <alignment horizontal="center" readingOrder="0" vertical="top"/>
    </xf>
    <xf borderId="22" fillId="18" fontId="4" numFmtId="0" xfId="0" applyBorder="1" applyFont="1"/>
    <xf borderId="22" fillId="4" fontId="23" numFmtId="0" xfId="0" applyAlignment="1" applyBorder="1" applyFont="1">
      <alignment horizontal="center" vertical="top"/>
    </xf>
    <xf borderId="22" fillId="4" fontId="23" numFmtId="0" xfId="0" applyAlignment="1" applyBorder="1" applyFont="1">
      <alignment horizontal="center" readingOrder="0" vertical="top"/>
    </xf>
    <xf borderId="22" fillId="0" fontId="4" numFmtId="0" xfId="0" applyBorder="1" applyFont="1"/>
    <xf borderId="22" fillId="14" fontId="23" numFmtId="0" xfId="0" applyAlignment="1" applyBorder="1" applyFont="1">
      <alignment horizontal="center" vertical="top"/>
    </xf>
    <xf borderId="22" fillId="19" fontId="23" numFmtId="0" xfId="0" applyAlignment="1" applyBorder="1" applyFill="1" applyFont="1">
      <alignment horizontal="center" vertical="top"/>
    </xf>
    <xf borderId="22" fillId="19" fontId="4" numFmtId="0" xfId="0" applyBorder="1" applyFont="1"/>
    <xf borderId="22" fillId="19" fontId="23" numFmtId="0" xfId="0" applyAlignment="1" applyBorder="1" applyFont="1">
      <alignment horizontal="center" readingOrder="0" vertical="top"/>
    </xf>
    <xf borderId="22" fillId="7" fontId="10" numFmtId="0" xfId="0" applyAlignment="1" applyBorder="1" applyFont="1">
      <alignment horizontal="center" vertical="bottom"/>
    </xf>
    <xf borderId="22" fillId="12" fontId="30" numFmtId="0" xfId="0" applyAlignment="1" applyBorder="1" applyFont="1">
      <alignment horizontal="center"/>
    </xf>
    <xf borderId="22" fillId="12" fontId="4" numFmtId="0" xfId="0" applyBorder="1" applyFont="1"/>
    <xf borderId="11" fillId="2" fontId="10" numFmtId="0" xfId="0" applyAlignment="1" applyBorder="1" applyFont="1">
      <alignment horizontal="center" shrinkToFit="0" vertical="top" wrapText="1"/>
    </xf>
    <xf borderId="3" fillId="2" fontId="10" numFmtId="0" xfId="0" applyAlignment="1" applyBorder="1" applyFont="1">
      <alignment horizontal="center" shrinkToFit="0" vertical="top" wrapText="1"/>
    </xf>
    <xf borderId="3" fillId="2" fontId="10" numFmtId="0" xfId="0" applyAlignment="1" applyBorder="1" applyFont="1">
      <alignment horizontal="center" readingOrder="0" shrinkToFit="0" vertical="top" wrapText="1"/>
    </xf>
    <xf borderId="0" fillId="0" fontId="31" numFmtId="0" xfId="0" applyFont="1"/>
    <xf borderId="8" fillId="4" fontId="29" numFmtId="0" xfId="0" applyAlignment="1" applyBorder="1" applyFont="1">
      <alignment shrinkToFit="0" vertical="top" wrapText="1"/>
    </xf>
    <xf borderId="7" fillId="4" fontId="29" numFmtId="0" xfId="0" applyAlignment="1" applyBorder="1" applyFont="1">
      <alignment shrinkToFit="0" vertical="top" wrapText="1"/>
    </xf>
    <xf borderId="7" fillId="4" fontId="29" numFmtId="0" xfId="0" applyAlignment="1" applyBorder="1" applyFont="1">
      <alignment readingOrder="0" shrinkToFit="0" vertical="top" wrapText="1"/>
    </xf>
    <xf borderId="7" fillId="4" fontId="8" numFmtId="165" xfId="0" applyAlignment="1" applyBorder="1" applyFont="1" applyNumberFormat="1">
      <alignment readingOrder="0" vertical="top"/>
    </xf>
    <xf borderId="7" fillId="0" fontId="29" numFmtId="0" xfId="0" applyAlignment="1" applyBorder="1" applyFont="1">
      <alignment readingOrder="0" shrinkToFit="0" vertical="top" wrapText="1"/>
    </xf>
    <xf borderId="7" fillId="0" fontId="8" numFmtId="0" xfId="0" applyAlignment="1" applyBorder="1" applyFont="1">
      <alignment vertical="top"/>
    </xf>
    <xf borderId="7" fillId="0" fontId="8" numFmtId="0" xfId="0" applyAlignment="1" applyBorder="1" applyFont="1">
      <alignment readingOrder="0" vertical="top"/>
    </xf>
    <xf borderId="8" fillId="0" fontId="29" numFmtId="0" xfId="0" applyAlignment="1" applyBorder="1" applyFont="1">
      <alignment shrinkToFit="0" vertical="top" wrapText="1"/>
    </xf>
    <xf borderId="7" fillId="0" fontId="29" numFmtId="0" xfId="0" applyAlignment="1" applyBorder="1" applyFont="1">
      <alignment shrinkToFit="0" vertical="top" wrapText="1"/>
    </xf>
    <xf borderId="7" fillId="10" fontId="29" numFmtId="0" xfId="0" applyAlignment="1" applyBorder="1" applyFont="1">
      <alignment shrinkToFit="0" vertical="top" wrapText="1"/>
    </xf>
    <xf borderId="7" fillId="4" fontId="8" numFmtId="0" xfId="0" applyAlignment="1" applyBorder="1" applyFont="1">
      <alignment vertical="top"/>
    </xf>
    <xf borderId="7" fillId="4" fontId="8" numFmtId="0" xfId="0" applyAlignment="1" applyBorder="1" applyFont="1">
      <alignment readingOrder="0" vertical="top"/>
    </xf>
    <xf borderId="11" fillId="0" fontId="8" numFmtId="0" xfId="0" applyAlignment="1" applyBorder="1" applyFont="1">
      <alignment vertical="top"/>
    </xf>
    <xf borderId="3" fillId="0" fontId="8" numFmtId="0" xfId="0" applyAlignment="1" applyBorder="1" applyFont="1">
      <alignment vertical="top"/>
    </xf>
    <xf borderId="7" fillId="4" fontId="32" numFmtId="0" xfId="0" applyAlignment="1" applyBorder="1" applyFont="1">
      <alignment shrinkToFit="0" vertical="top" wrapText="1"/>
    </xf>
    <xf borderId="7" fillId="4" fontId="33" numFmtId="0" xfId="0" applyAlignment="1" applyBorder="1" applyFont="1">
      <alignment shrinkToFit="0" vertical="top" wrapText="1"/>
    </xf>
    <xf borderId="7" fillId="4" fontId="8" numFmtId="0" xfId="0" applyAlignment="1" applyBorder="1" applyFont="1">
      <alignment readingOrder="0" shrinkToFit="0" vertical="top" wrapText="1"/>
    </xf>
    <xf borderId="7" fillId="0" fontId="8" numFmtId="0" xfId="0" applyAlignment="1" applyBorder="1" applyFont="1">
      <alignment readingOrder="0" shrinkToFit="0" vertical="top" wrapText="1"/>
    </xf>
    <xf borderId="7" fillId="4" fontId="29" numFmtId="0" xfId="0" applyAlignment="1" applyBorder="1" applyFont="1">
      <alignment readingOrder="0" shrinkToFit="0" vertical="top" wrapText="1"/>
    </xf>
    <xf borderId="7" fillId="4" fontId="29" numFmtId="0" xfId="0" applyAlignment="1" applyBorder="1" applyFont="1">
      <alignment shrinkToFit="0" vertical="top" wrapText="1"/>
    </xf>
    <xf borderId="7" fillId="0" fontId="29" numFmtId="165" xfId="0" applyAlignment="1" applyBorder="1" applyFont="1" applyNumberFormat="1">
      <alignment readingOrder="0" vertical="top"/>
    </xf>
    <xf borderId="7" fillId="4" fontId="34" numFmtId="0" xfId="0" applyAlignment="1" applyBorder="1" applyFont="1">
      <alignment shrinkToFit="0" vertical="top" wrapText="1"/>
    </xf>
    <xf borderId="7" fillId="20" fontId="29" numFmtId="0" xfId="0" applyAlignment="1" applyBorder="1" applyFill="1" applyFont="1">
      <alignment shrinkToFit="0" vertical="top" wrapText="1"/>
    </xf>
    <xf borderId="7" fillId="4" fontId="8" numFmtId="166" xfId="0" applyAlignment="1" applyBorder="1" applyFont="1" applyNumberFormat="1">
      <alignment vertical="top"/>
    </xf>
    <xf borderId="7" fillId="21" fontId="35" numFmtId="0" xfId="0" applyAlignment="1" applyBorder="1" applyFill="1" applyFont="1">
      <alignment shrinkToFit="0" vertical="top" wrapText="1"/>
    </xf>
    <xf borderId="7" fillId="21" fontId="36" numFmtId="0" xfId="0" applyAlignment="1" applyBorder="1" applyFont="1">
      <alignment readingOrder="0" shrinkToFit="0" vertical="top" wrapText="1"/>
    </xf>
    <xf borderId="8" fillId="22" fontId="29" numFmtId="0" xfId="0" applyAlignment="1" applyBorder="1" applyFill="1" applyFont="1">
      <alignment shrinkToFit="0" vertical="top" wrapText="1"/>
    </xf>
    <xf borderId="7" fillId="22" fontId="29" numFmtId="0" xfId="0" applyAlignment="1" applyBorder="1" applyFont="1">
      <alignment shrinkToFit="0" vertical="top" wrapText="1"/>
    </xf>
    <xf borderId="7" fillId="22" fontId="29" numFmtId="0" xfId="0" applyAlignment="1" applyBorder="1" applyFont="1">
      <alignment readingOrder="0" shrinkToFit="0" vertical="top" wrapText="1"/>
    </xf>
    <xf borderId="7" fillId="22" fontId="8" numFmtId="0" xfId="0" applyAlignment="1" applyBorder="1" applyFont="1">
      <alignment vertical="top"/>
    </xf>
    <xf borderId="7" fillId="0" fontId="37" numFmtId="0" xfId="0" applyAlignment="1" applyBorder="1" applyFont="1">
      <alignment shrinkToFit="0" vertical="top" wrapText="1"/>
    </xf>
    <xf borderId="7" fillId="0" fontId="38" numFmtId="0" xfId="0" applyAlignment="1" applyBorder="1" applyFont="1">
      <alignment readingOrder="0" shrinkToFit="0" vertical="top" wrapText="1"/>
    </xf>
    <xf borderId="11" fillId="0" fontId="8" numFmtId="0" xfId="0" applyAlignment="1" applyBorder="1" applyFont="1">
      <alignment vertical="top"/>
    </xf>
    <xf borderId="3" fillId="0" fontId="8" numFmtId="0" xfId="0" applyAlignment="1" applyBorder="1" applyFont="1">
      <alignment vertical="top"/>
    </xf>
    <xf borderId="7" fillId="21" fontId="39" numFmtId="0" xfId="0" applyAlignment="1" applyBorder="1" applyFont="1">
      <alignment readingOrder="0" shrinkToFit="0" vertical="top" wrapText="1"/>
    </xf>
    <xf borderId="7" fillId="4" fontId="29" numFmtId="165" xfId="0" applyAlignment="1" applyBorder="1" applyFont="1" applyNumberFormat="1">
      <alignment readingOrder="0" shrinkToFit="0" vertical="top" wrapText="1"/>
    </xf>
    <xf borderId="8" fillId="0" fontId="8" numFmtId="0" xfId="0" applyAlignment="1" applyBorder="1" applyFont="1">
      <alignment vertical="top"/>
    </xf>
    <xf borderId="7" fillId="4" fontId="8" numFmtId="165" xfId="0" applyAlignment="1" applyBorder="1" applyFont="1" applyNumberFormat="1">
      <alignment vertical="top"/>
    </xf>
    <xf borderId="3" fillId="0" fontId="8" numFmtId="0" xfId="0" applyAlignment="1" applyBorder="1" applyFont="1">
      <alignment readingOrder="0" vertical="top"/>
    </xf>
    <xf borderId="7" fillId="4" fontId="40" numFmtId="0" xfId="0" applyAlignment="1" applyBorder="1" applyFont="1">
      <alignment shrinkToFit="0" vertical="top" wrapText="1"/>
    </xf>
    <xf borderId="7" fillId="10" fontId="41" numFmtId="0" xfId="0" applyAlignment="1" applyBorder="1" applyFont="1">
      <alignment vertical="bottom"/>
    </xf>
    <xf borderId="0" fillId="0" fontId="42" numFmtId="0" xfId="0" applyAlignment="1" applyFont="1">
      <alignment horizontal="left" readingOrder="0" shrinkToFit="0" vertical="top" wrapText="1"/>
    </xf>
    <xf borderId="0" fillId="0" fontId="43" numFmtId="0" xfId="0" applyAlignment="1" applyFont="1">
      <alignment horizontal="left" readingOrder="0" shrinkToFit="0" vertical="top" wrapText="1"/>
    </xf>
    <xf borderId="0" fillId="0" fontId="43" numFmtId="0" xfId="0" applyAlignment="1" applyFont="1">
      <alignment horizontal="left" readingOrder="0" shrinkToFit="0" vertical="top" wrapText="1"/>
    </xf>
    <xf borderId="7" fillId="4" fontId="29" numFmtId="0" xfId="0" applyAlignment="1" applyBorder="1" applyFont="1">
      <alignment vertical="top"/>
    </xf>
    <xf borderId="7" fillId="0" fontId="44" numFmtId="0" xfId="0" applyAlignment="1" applyBorder="1" applyFont="1">
      <alignment readingOrder="0" shrinkToFit="0" vertical="top" wrapText="1"/>
    </xf>
    <xf borderId="8" fillId="23" fontId="29" numFmtId="0" xfId="0" applyAlignment="1" applyBorder="1" applyFill="1" applyFont="1">
      <alignment shrinkToFit="0" vertical="top" wrapText="1"/>
    </xf>
    <xf borderId="7" fillId="23" fontId="29" numFmtId="0" xfId="0" applyAlignment="1" applyBorder="1" applyFont="1">
      <alignment shrinkToFit="0" vertical="top" wrapText="1"/>
    </xf>
    <xf borderId="7" fillId="23" fontId="8" numFmtId="165" xfId="0" applyAlignment="1" applyBorder="1" applyFont="1" applyNumberFormat="1">
      <alignment vertical="top"/>
    </xf>
    <xf borderId="7" fillId="0" fontId="29" numFmtId="0" xfId="0" applyAlignment="1" applyBorder="1" applyFont="1">
      <alignment readingOrder="0" vertical="top"/>
    </xf>
    <xf borderId="7" fillId="21" fontId="45" numFmtId="0" xfId="0" applyAlignment="1" applyBorder="1" applyFont="1">
      <alignment readingOrder="0" shrinkToFit="0" vertical="top" wrapText="1"/>
    </xf>
    <xf borderId="7" fillId="4" fontId="46" numFmtId="0" xfId="0" applyAlignment="1" applyBorder="1" applyFont="1">
      <alignment readingOrder="0" shrinkToFit="0" vertical="top" wrapText="1"/>
    </xf>
    <xf borderId="7" fillId="4" fontId="47" numFmtId="0" xfId="0" applyAlignment="1" applyBorder="1" applyFont="1">
      <alignment readingOrder="0" shrinkToFit="0" vertical="top" wrapText="1"/>
    </xf>
    <xf borderId="7" fillId="4" fontId="48" numFmtId="0" xfId="0" applyAlignment="1" applyBorder="1" applyFont="1">
      <alignment readingOrder="0" shrinkToFit="0" vertical="top" wrapText="1"/>
    </xf>
    <xf borderId="11" fillId="4" fontId="8" numFmtId="165" xfId="0" applyAlignment="1" applyBorder="1" applyFont="1" applyNumberFormat="1">
      <alignment horizontal="right" readingOrder="0" vertical="top"/>
    </xf>
    <xf borderId="3" fillId="4" fontId="49" numFmtId="0" xfId="0" applyAlignment="1" applyBorder="1" applyFont="1">
      <alignment shrinkToFit="0" vertical="top" wrapText="1"/>
    </xf>
    <xf borderId="7" fillId="0" fontId="8" numFmtId="0" xfId="0" applyAlignment="1" applyBorder="1" applyFont="1">
      <alignment vertical="bottom"/>
    </xf>
    <xf borderId="7" fillId="4" fontId="50" numFmtId="0" xfId="0" applyAlignment="1" applyBorder="1" applyFont="1">
      <alignment horizontal="right" readingOrder="0" shrinkToFit="0" vertical="top" wrapText="1"/>
    </xf>
    <xf borderId="7" fillId="4" fontId="51" numFmtId="0" xfId="0" applyAlignment="1" applyBorder="1" applyFont="1">
      <alignment readingOrder="0" shrinkToFit="0" vertical="top" wrapText="1"/>
    </xf>
    <xf borderId="11" fillId="4" fontId="8" numFmtId="0" xfId="0" applyAlignment="1" applyBorder="1" applyFont="1">
      <alignment vertical="top"/>
    </xf>
    <xf borderId="3" fillId="0" fontId="49" numFmtId="0" xfId="0" applyAlignment="1" applyBorder="1" applyFont="1">
      <alignment shrinkToFit="0" vertical="top" wrapText="1"/>
    </xf>
    <xf borderId="5" fillId="21" fontId="52" numFmtId="0" xfId="0" applyAlignment="1" applyBorder="1" applyFont="1">
      <alignment vertical="bottom"/>
    </xf>
    <xf borderId="7" fillId="21" fontId="53" numFmtId="0" xfId="0" applyAlignment="1" applyBorder="1" applyFont="1">
      <alignment shrinkToFit="0" vertical="top" wrapText="1"/>
    </xf>
    <xf borderId="7" fillId="0" fontId="54" numFmtId="0" xfId="0" applyAlignment="1" applyBorder="1" applyFont="1">
      <alignment readingOrder="0" shrinkToFit="0" vertical="top" wrapText="1"/>
    </xf>
    <xf borderId="7" fillId="21" fontId="55" numFmtId="0" xfId="0" applyAlignment="1" applyBorder="1" applyFont="1">
      <alignment shrinkToFit="0" vertical="top" wrapText="1"/>
    </xf>
    <xf borderId="0" fillId="0" fontId="4" numFmtId="0" xfId="0" applyFont="1"/>
    <xf borderId="11" fillId="9" fontId="26" numFmtId="0" xfId="0" applyAlignment="1" applyBorder="1" applyFont="1">
      <alignment horizontal="center" readingOrder="0" shrinkToFit="0" vertical="top" wrapText="1"/>
    </xf>
    <xf borderId="11" fillId="9" fontId="26" numFmtId="0" xfId="0" applyAlignment="1" applyBorder="1" applyFont="1">
      <alignment horizontal="center" shrinkToFit="0" vertical="top" wrapText="1"/>
    </xf>
    <xf borderId="1" fillId="9" fontId="26" numFmtId="0" xfId="0" applyAlignment="1" applyBorder="1" applyFont="1">
      <alignment horizontal="center" shrinkToFit="0" vertical="top" wrapText="1"/>
    </xf>
    <xf borderId="23" fillId="9" fontId="26" numFmtId="0" xfId="0" applyAlignment="1" applyBorder="1" applyFont="1">
      <alignment horizontal="center" readingOrder="0" shrinkToFit="0" vertical="top" wrapText="1"/>
    </xf>
    <xf borderId="11" fillId="4" fontId="26" numFmtId="0" xfId="0" applyAlignment="1" applyBorder="1" applyFont="1">
      <alignment readingOrder="0" shrinkToFit="0" vertical="top" wrapText="1"/>
    </xf>
    <xf borderId="11" fillId="4" fontId="26" numFmtId="0" xfId="0" applyAlignment="1" applyBorder="1" applyFont="1">
      <alignment shrinkToFit="0" vertical="top" wrapText="1"/>
    </xf>
    <xf borderId="11" fillId="4" fontId="49" numFmtId="0" xfId="0" applyAlignment="1" applyBorder="1" applyFont="1">
      <alignment readingOrder="0" shrinkToFit="0" vertical="top" wrapText="1"/>
    </xf>
    <xf borderId="11" fillId="4" fontId="49" numFmtId="0" xfId="0" applyAlignment="1" applyBorder="1" applyFont="1">
      <alignment readingOrder="0" shrinkToFit="0" vertical="top" wrapText="1"/>
    </xf>
    <xf borderId="11" fillId="4" fontId="56" numFmtId="0" xfId="0" applyAlignment="1" applyBorder="1" applyFont="1">
      <alignment readingOrder="0" shrinkToFit="0" vertical="top" wrapText="1"/>
    </xf>
    <xf borderId="11" fillId="24" fontId="49" numFmtId="0" xfId="0" applyAlignment="1" applyBorder="1" applyFill="1" applyFont="1">
      <alignment readingOrder="0" shrinkToFit="0" vertical="top" wrapText="1"/>
    </xf>
    <xf borderId="11" fillId="0" fontId="49" numFmtId="0" xfId="0" applyAlignment="1" applyBorder="1" applyFont="1">
      <alignment readingOrder="0" shrinkToFit="0" vertical="top" wrapText="1"/>
    </xf>
    <xf borderId="11" fillId="0" fontId="49" numFmtId="0" xfId="0" applyAlignment="1" applyBorder="1" applyFont="1">
      <alignment shrinkToFit="0" vertical="top" wrapText="1"/>
    </xf>
    <xf borderId="1" fillId="0" fontId="49" numFmtId="0" xfId="0" applyAlignment="1" applyBorder="1" applyFont="1">
      <alignment readingOrder="0" shrinkToFit="0" vertical="top" wrapText="1"/>
    </xf>
    <xf borderId="23" fillId="0" fontId="49" numFmtId="0" xfId="0" applyAlignment="1" applyBorder="1" applyFont="1">
      <alignment readingOrder="0" shrinkToFit="0" vertical="top" wrapText="1"/>
    </xf>
    <xf borderId="11" fillId="0" fontId="26" numFmtId="0" xfId="0" applyAlignment="1" applyBorder="1" applyFont="1">
      <alignment shrinkToFit="0" vertical="top" wrapText="1"/>
    </xf>
    <xf borderId="11" fillId="0" fontId="26" numFmtId="0" xfId="0" applyAlignment="1" applyBorder="1" applyFont="1">
      <alignment shrinkToFit="0" vertical="top" wrapText="1"/>
    </xf>
    <xf borderId="11" fillId="0" fontId="56" numFmtId="0" xfId="0" applyAlignment="1" applyBorder="1" applyFont="1">
      <alignment readingOrder="0" shrinkToFit="0" vertical="top" wrapText="1"/>
    </xf>
    <xf borderId="11" fillId="0" fontId="56" numFmtId="0" xfId="0" applyAlignment="1" applyBorder="1" applyFont="1">
      <alignment readingOrder="0" shrinkToFit="0" vertical="top" wrapText="1"/>
    </xf>
    <xf borderId="11" fillId="24" fontId="49" numFmtId="0" xfId="0" applyAlignment="1" applyBorder="1" applyFont="1">
      <alignment shrinkToFit="0" vertical="top" wrapText="1"/>
    </xf>
    <xf borderId="11" fillId="4" fontId="49" numFmtId="0" xfId="0" applyAlignment="1" applyBorder="1" applyFont="1">
      <alignment shrinkToFit="0" vertical="top" wrapText="1"/>
    </xf>
    <xf borderId="1" fillId="4" fontId="49" numFmtId="0" xfId="0" applyAlignment="1" applyBorder="1" applyFont="1">
      <alignment shrinkToFit="0" vertical="top" wrapText="1"/>
    </xf>
    <xf borderId="23" fillId="4" fontId="49" numFmtId="0" xfId="0" applyAlignment="1" applyBorder="1" applyFont="1">
      <alignment readingOrder="0" shrinkToFit="0" vertical="top" wrapText="1"/>
    </xf>
    <xf borderId="11" fillId="4" fontId="26" numFmtId="0" xfId="0" applyAlignment="1" applyBorder="1" applyFont="1">
      <alignment shrinkToFit="0" vertical="top" wrapText="1"/>
    </xf>
    <xf borderId="11" fillId="4" fontId="56" numFmtId="0" xfId="0" applyAlignment="1" applyBorder="1" applyFont="1">
      <alignment readingOrder="0" shrinkToFit="0" vertical="top" wrapText="1"/>
    </xf>
    <xf borderId="1" fillId="0" fontId="49" numFmtId="0" xfId="0" applyAlignment="1" applyBorder="1" applyFont="1">
      <alignment shrinkToFit="0" vertical="top" wrapText="1"/>
    </xf>
    <xf borderId="11" fillId="4" fontId="57" numFmtId="0" xfId="0" applyAlignment="1" applyBorder="1" applyFont="1">
      <alignment readingOrder="0" shrinkToFit="0" vertical="top" wrapText="1"/>
    </xf>
    <xf borderId="11" fillId="4" fontId="58" numFmtId="0" xfId="0" applyAlignment="1" applyBorder="1" applyFont="1">
      <alignment readingOrder="0" shrinkToFit="0" vertical="top" wrapText="1"/>
    </xf>
    <xf borderId="11" fillId="10" fontId="49" numFmtId="0" xfId="0" applyAlignment="1" applyBorder="1" applyFont="1">
      <alignment shrinkToFit="0" vertical="top" wrapText="1"/>
    </xf>
    <xf borderId="23" fillId="0" fontId="49" numFmtId="0" xfId="0" applyAlignment="1" applyBorder="1" applyFont="1">
      <alignment shrinkToFit="0" vertical="top" wrapText="1"/>
    </xf>
    <xf borderId="0" fillId="24" fontId="41" numFmtId="0" xfId="0" applyAlignment="1" applyFont="1">
      <alignment readingOrder="0" vertical="center"/>
    </xf>
    <xf borderId="11" fillId="4" fontId="49" numFmtId="0" xfId="0" applyAlignment="1" applyBorder="1" applyFont="1">
      <alignment readingOrder="0" shrinkToFit="0" vertical="top" wrapText="1"/>
    </xf>
    <xf borderId="11" fillId="0" fontId="49" numFmtId="167" xfId="0" applyAlignment="1" applyBorder="1" applyFont="1" applyNumberFormat="1">
      <alignment readingOrder="0" shrinkToFit="0" vertical="top" wrapText="1"/>
    </xf>
    <xf borderId="0" fillId="24" fontId="4" numFmtId="0" xfId="0" applyAlignment="1" applyFont="1">
      <alignment readingOrder="0"/>
    </xf>
    <xf borderId="11" fillId="20" fontId="56" numFmtId="0" xfId="0" applyAlignment="1" applyBorder="1" applyFont="1">
      <alignment readingOrder="0" shrinkToFit="0" vertical="top" wrapText="1"/>
    </xf>
    <xf borderId="11" fillId="0" fontId="49" numFmtId="0" xfId="0" applyAlignment="1" applyBorder="1" applyFont="1">
      <alignment shrinkToFit="0" vertical="top" wrapText="1"/>
    </xf>
    <xf borderId="11" fillId="4" fontId="59" numFmtId="0" xfId="0" applyAlignment="1" applyBorder="1" applyFont="1">
      <alignment readingOrder="0" shrinkToFit="0" vertical="top" wrapText="1"/>
    </xf>
    <xf borderId="11" fillId="4" fontId="49" numFmtId="166" xfId="0" applyAlignment="1" applyBorder="1" applyFont="1" applyNumberFormat="1">
      <alignment readingOrder="0" shrinkToFit="0" vertical="top" wrapText="1"/>
    </xf>
    <xf borderId="11" fillId="21" fontId="49" numFmtId="0" xfId="0" applyAlignment="1" applyBorder="1" applyFont="1">
      <alignment horizontal="left" readingOrder="0" vertical="top"/>
    </xf>
    <xf borderId="11" fillId="21" fontId="60" numFmtId="0" xfId="0" applyAlignment="1" applyBorder="1" applyFont="1">
      <alignment horizontal="left" readingOrder="0" shrinkToFit="0" vertical="top" wrapText="1"/>
    </xf>
    <xf borderId="11" fillId="22" fontId="26" numFmtId="0" xfId="0" applyAlignment="1" applyBorder="1" applyFont="1">
      <alignment shrinkToFit="0" vertical="top" wrapText="1"/>
    </xf>
    <xf borderId="11" fillId="22" fontId="26" numFmtId="0" xfId="0" applyAlignment="1" applyBorder="1" applyFont="1">
      <alignment shrinkToFit="0" vertical="top" wrapText="1"/>
    </xf>
    <xf borderId="11" fillId="22" fontId="49" numFmtId="0" xfId="0" applyAlignment="1" applyBorder="1" applyFont="1">
      <alignment readingOrder="0" shrinkToFit="0" vertical="top" wrapText="1"/>
    </xf>
    <xf borderId="11" fillId="22" fontId="49" numFmtId="0" xfId="0" applyAlignment="1" applyBorder="1" applyFont="1">
      <alignment shrinkToFit="0" vertical="top" wrapText="1"/>
    </xf>
    <xf borderId="11" fillId="22" fontId="49" numFmtId="0" xfId="0" applyAlignment="1" applyBorder="1" applyFont="1">
      <alignment readingOrder="0" vertical="top"/>
    </xf>
    <xf borderId="11" fillId="4" fontId="49" numFmtId="167" xfId="0" applyAlignment="1" applyBorder="1" applyFont="1" applyNumberFormat="1">
      <alignment readingOrder="0" shrinkToFit="0" vertical="top" wrapText="1"/>
    </xf>
    <xf borderId="1" fillId="4" fontId="49" numFmtId="0" xfId="0" applyAlignment="1" applyBorder="1" applyFont="1">
      <alignment readingOrder="0" shrinkToFit="0" vertical="top" wrapText="1"/>
    </xf>
    <xf borderId="11" fillId="22" fontId="49" numFmtId="0" xfId="0" applyAlignment="1" applyBorder="1" applyFont="1">
      <alignment shrinkToFit="0" vertical="top" wrapText="1"/>
    </xf>
    <xf borderId="11" fillId="22" fontId="49" numFmtId="0" xfId="0" applyAlignment="1" applyBorder="1" applyFont="1">
      <alignment vertical="top"/>
    </xf>
    <xf borderId="11" fillId="4" fontId="56" numFmtId="167" xfId="0" applyAlignment="1" applyBorder="1" applyFont="1" applyNumberFormat="1">
      <alignment readingOrder="0" shrinkToFit="0" vertical="top" wrapText="1"/>
    </xf>
    <xf borderId="11" fillId="4" fontId="61" numFmtId="0" xfId="0" applyAlignment="1" applyBorder="1" applyFont="1">
      <alignment shrinkToFit="0" vertical="top" wrapText="1"/>
    </xf>
    <xf borderId="1" fillId="0" fontId="49" numFmtId="0" xfId="0" applyAlignment="1" applyBorder="1" applyFont="1">
      <alignment vertical="top"/>
    </xf>
    <xf borderId="23" fillId="0" fontId="49" numFmtId="0" xfId="0" applyAlignment="1" applyBorder="1" applyFont="1">
      <alignment readingOrder="0" vertical="top"/>
    </xf>
    <xf borderId="11" fillId="4" fontId="49" numFmtId="0" xfId="0" applyAlignment="1" applyBorder="1" applyFont="1">
      <alignment shrinkToFit="0" vertical="top" wrapText="1"/>
    </xf>
    <xf borderId="11" fillId="0" fontId="62" numFmtId="0" xfId="0" applyAlignment="1" applyBorder="1" applyFont="1">
      <alignment readingOrder="0" shrinkToFit="0" vertical="top" wrapText="1"/>
    </xf>
    <xf borderId="11" fillId="0" fontId="49" numFmtId="165" xfId="0" applyAlignment="1" applyBorder="1" applyFont="1" applyNumberFormat="1">
      <alignment readingOrder="0" shrinkToFit="0" vertical="top" wrapText="1"/>
    </xf>
    <xf borderId="0" fillId="21" fontId="63" numFmtId="0" xfId="0" applyAlignment="1" applyFont="1">
      <alignment horizontal="left" readingOrder="0" shrinkToFit="0" vertical="top" wrapText="1"/>
    </xf>
    <xf borderId="11" fillId="10" fontId="49" numFmtId="0" xfId="0" applyAlignment="1" applyBorder="1" applyFont="1">
      <alignment readingOrder="0" shrinkToFit="0" vertical="top" wrapText="1"/>
    </xf>
    <xf borderId="11" fillId="4" fontId="49" numFmtId="165" xfId="0" applyAlignment="1" applyBorder="1" applyFont="1" applyNumberFormat="1">
      <alignment readingOrder="0" vertical="top"/>
    </xf>
    <xf borderId="11" fillId="4" fontId="64" numFmtId="0" xfId="0" applyAlignment="1" applyBorder="1" applyFont="1">
      <alignment readingOrder="0" shrinkToFit="0" vertical="top" wrapText="1"/>
    </xf>
    <xf borderId="0" fillId="24" fontId="41" numFmtId="0" xfId="0" applyAlignment="1" applyFont="1">
      <alignment readingOrder="0"/>
    </xf>
    <xf borderId="11" fillId="4" fontId="49" numFmtId="0" xfId="0" applyAlignment="1" applyBorder="1" applyFont="1">
      <alignment readingOrder="0" shrinkToFit="0" vertical="top" wrapText="1"/>
    </xf>
    <xf borderId="11" fillId="4" fontId="49" numFmtId="0" xfId="0" applyAlignment="1" applyBorder="1" applyFont="1">
      <alignment readingOrder="0" vertical="top"/>
    </xf>
    <xf borderId="11" fillId="4" fontId="65" numFmtId="0" xfId="0" applyAlignment="1" applyBorder="1" applyFont="1">
      <alignment readingOrder="0" vertical="top"/>
    </xf>
    <xf borderId="11" fillId="0" fontId="49" numFmtId="0" xfId="0" applyAlignment="1" applyBorder="1" applyFont="1">
      <alignment readingOrder="0" shrinkToFit="0" vertical="top" wrapText="1"/>
    </xf>
    <xf borderId="11" fillId="23" fontId="26" numFmtId="0" xfId="0" applyAlignment="1" applyBorder="1" applyFont="1">
      <alignment shrinkToFit="0" vertical="top" wrapText="1"/>
    </xf>
    <xf borderId="11" fillId="23" fontId="26" numFmtId="0" xfId="0" applyAlignment="1" applyBorder="1" applyFont="1">
      <alignment shrinkToFit="0" vertical="top" wrapText="1"/>
    </xf>
    <xf borderId="11" fillId="23" fontId="49" numFmtId="0" xfId="0" applyAlignment="1" applyBorder="1" applyFont="1">
      <alignment readingOrder="0" shrinkToFit="0" vertical="top" wrapText="1"/>
    </xf>
    <xf borderId="11" fillId="23" fontId="49" numFmtId="0" xfId="0" applyAlignment="1" applyBorder="1" applyFont="1">
      <alignment shrinkToFit="0" vertical="top" wrapText="1"/>
    </xf>
    <xf borderId="11" fillId="23" fontId="49" numFmtId="165" xfId="0" applyAlignment="1" applyBorder="1" applyFont="1" applyNumberFormat="1">
      <alignment readingOrder="0" vertical="top"/>
    </xf>
    <xf borderId="11" fillId="0" fontId="49" numFmtId="0" xfId="0" applyAlignment="1" applyBorder="1" applyFont="1">
      <alignment readingOrder="0" vertical="top"/>
    </xf>
    <xf borderId="11" fillId="0" fontId="66" numFmtId="0" xfId="0" applyAlignment="1" applyBorder="1" applyFont="1">
      <alignment readingOrder="0" shrinkToFit="0" vertical="top" wrapText="1"/>
    </xf>
    <xf borderId="11" fillId="4" fontId="49" numFmtId="165" xfId="0" applyAlignment="1" applyBorder="1" applyFont="1" applyNumberFormat="1">
      <alignment readingOrder="0" shrinkToFit="0" vertical="top" wrapText="1"/>
    </xf>
    <xf borderId="11" fillId="4" fontId="49" numFmtId="0" xfId="0" applyAlignment="1" applyBorder="1" applyFont="1">
      <alignment vertical="top"/>
    </xf>
    <xf borderId="23" fillId="4" fontId="49" numFmtId="0" xfId="0" applyAlignment="1" applyBorder="1" applyFont="1">
      <alignment shrinkToFit="0" vertical="top" wrapText="1"/>
    </xf>
    <xf borderId="0" fillId="24" fontId="41" numFmtId="0" xfId="0" applyAlignment="1" applyFont="1">
      <alignment readingOrder="0" shrinkToFit="0" wrapText="1"/>
    </xf>
    <xf borderId="11" fillId="4" fontId="67" numFmtId="0" xfId="0" applyAlignment="1" applyBorder="1" applyFont="1">
      <alignment shrinkToFit="0" vertical="top" wrapText="1"/>
    </xf>
    <xf borderId="11" fillId="4" fontId="68" numFmtId="0" xfId="0" applyAlignment="1" applyBorder="1" applyFont="1">
      <alignment readingOrder="0" shrinkToFit="0" vertical="top" wrapText="1"/>
    </xf>
    <xf borderId="11" fillId="4" fontId="69" numFmtId="0" xfId="0" applyAlignment="1" applyBorder="1" applyFont="1">
      <alignment shrinkToFit="0" vertical="top" wrapText="1"/>
    </xf>
    <xf borderId="11" fillId="4" fontId="70" numFmtId="0" xfId="0" applyAlignment="1" applyBorder="1" applyFont="1">
      <alignment readingOrder="0" shrinkToFit="0" vertical="top" wrapText="1"/>
    </xf>
    <xf borderId="11" fillId="4" fontId="65" numFmtId="165" xfId="0" applyAlignment="1" applyBorder="1" applyFont="1" applyNumberFormat="1">
      <alignment readingOrder="0" shrinkToFit="0" vertical="top" wrapText="1"/>
    </xf>
    <xf borderId="3" fillId="4" fontId="65" numFmtId="0" xfId="0" applyAlignment="1" applyBorder="1" applyFont="1">
      <alignment readingOrder="0" shrinkToFit="0" vertical="top" wrapText="1"/>
    </xf>
    <xf borderId="11" fillId="0" fontId="49" numFmtId="165" xfId="0" applyAlignment="1" applyBorder="1" applyFont="1" applyNumberFormat="1">
      <alignment readingOrder="0" vertical="top"/>
    </xf>
    <xf borderId="11" fillId="4" fontId="56" numFmtId="0" xfId="0" applyAlignment="1" applyBorder="1" applyFont="1">
      <alignment readingOrder="0" shrinkToFit="0" vertical="top" wrapText="1"/>
    </xf>
    <xf borderId="0" fillId="21" fontId="71" numFmtId="0" xfId="0" applyAlignment="1" applyFont="1">
      <alignment horizontal="left" readingOrder="0"/>
    </xf>
    <xf borderId="11" fillId="4" fontId="49" numFmtId="0" xfId="0" applyAlignment="1" applyBorder="1" applyFont="1">
      <alignment shrinkToFit="0" vertical="top" wrapText="1"/>
    </xf>
    <xf borderId="11" fillId="0" fontId="49" numFmtId="0" xfId="0" applyAlignment="1" applyBorder="1" applyFont="1">
      <alignment vertical="top"/>
    </xf>
    <xf borderId="11" fillId="21" fontId="72" numFmtId="0" xfId="0" applyAlignment="1" applyBorder="1" applyFont="1">
      <alignment horizontal="left" readingOrder="0" shrinkToFit="0" vertical="top" wrapText="1"/>
    </xf>
    <xf borderId="11" fillId="2" fontId="1" numFmtId="0" xfId="0" applyAlignment="1" applyBorder="1" applyFont="1">
      <alignment horizontal="center" shrinkToFit="0" vertical="center" wrapText="1"/>
    </xf>
    <xf borderId="3" fillId="2" fontId="1" numFmtId="0" xfId="0" applyAlignment="1" applyBorder="1" applyFont="1">
      <alignment horizontal="center" shrinkToFit="0" vertical="center" wrapText="1"/>
    </xf>
    <xf borderId="3" fillId="2" fontId="1" numFmtId="0" xfId="0" applyAlignment="1" applyBorder="1" applyFont="1">
      <alignment horizontal="center" readingOrder="0" shrinkToFit="0" vertical="center" wrapText="1"/>
    </xf>
    <xf borderId="3" fillId="2" fontId="1" numFmtId="0" xfId="0" applyAlignment="1" applyBorder="1" applyFont="1">
      <alignment horizontal="center" shrinkToFit="0" vertical="top" wrapText="1"/>
    </xf>
    <xf borderId="11" fillId="2" fontId="1" numFmtId="0" xfId="0" applyAlignment="1" applyBorder="1" applyFont="1">
      <alignment horizontal="center" shrinkToFit="0" vertical="top" wrapText="1"/>
    </xf>
    <xf borderId="24" fillId="4" fontId="9" numFmtId="0" xfId="0" applyAlignment="1" applyBorder="1" applyFont="1">
      <alignment horizontal="center" shrinkToFit="0" vertical="top" wrapText="1"/>
    </xf>
    <xf borderId="25" fillId="4" fontId="9" numFmtId="0" xfId="0" applyAlignment="1" applyBorder="1" applyFont="1">
      <alignment horizontal="center" shrinkToFit="0" vertical="top" wrapText="1"/>
    </xf>
    <xf borderId="25" fillId="4" fontId="9" numFmtId="0" xfId="0" applyAlignment="1" applyBorder="1" applyFont="1">
      <alignment shrinkToFit="0" vertical="top" wrapText="1"/>
    </xf>
    <xf borderId="26" fillId="4" fontId="9" numFmtId="0" xfId="0" applyAlignment="1" applyBorder="1" applyFont="1">
      <alignment vertical="top"/>
    </xf>
    <xf borderId="7" fillId="4" fontId="9" numFmtId="165" xfId="0" applyAlignment="1" applyBorder="1" applyFont="1" applyNumberFormat="1">
      <alignment horizontal="right" readingOrder="0" shrinkToFit="0" vertical="top" wrapText="1"/>
    </xf>
    <xf borderId="7" fillId="4" fontId="9" numFmtId="0" xfId="0" applyAlignment="1" applyBorder="1" applyFont="1">
      <alignment readingOrder="0" shrinkToFit="0" vertical="top" wrapText="1"/>
    </xf>
    <xf borderId="7" fillId="4" fontId="9" numFmtId="0" xfId="0" applyAlignment="1" applyBorder="1" applyFont="1">
      <alignment vertical="top"/>
    </xf>
    <xf borderId="7" fillId="4" fontId="9" numFmtId="0" xfId="0" applyAlignment="1" applyBorder="1" applyFont="1">
      <alignment readingOrder="0" vertical="top"/>
    </xf>
    <xf borderId="11" fillId="4" fontId="9" numFmtId="0" xfId="0" applyAlignment="1" applyBorder="1" applyFont="1">
      <alignment vertical="top"/>
    </xf>
    <xf borderId="24" fillId="0" fontId="9" numFmtId="0" xfId="0" applyAlignment="1" applyBorder="1" applyFont="1">
      <alignment horizontal="center" shrinkToFit="0" vertical="top" wrapText="1"/>
    </xf>
    <xf borderId="25" fillId="0" fontId="9" numFmtId="0" xfId="0" applyAlignment="1" applyBorder="1" applyFont="1">
      <alignment horizontal="center" shrinkToFit="0" vertical="top" wrapText="1"/>
    </xf>
    <xf borderId="25" fillId="0" fontId="9" numFmtId="0" xfId="0" applyAlignment="1" applyBorder="1" applyFont="1">
      <alignment shrinkToFit="0" vertical="top" wrapText="1"/>
    </xf>
    <xf borderId="26" fillId="0" fontId="9" numFmtId="0" xfId="0" applyAlignment="1" applyBorder="1" applyFont="1">
      <alignment shrinkToFit="0" vertical="top" wrapText="1"/>
    </xf>
    <xf borderId="7" fillId="4" fontId="9" numFmtId="165" xfId="0" applyAlignment="1" applyBorder="1" applyFont="1" applyNumberFormat="1">
      <alignment readingOrder="0" vertical="top"/>
    </xf>
    <xf borderId="7" fillId="4" fontId="73" numFmtId="0" xfId="0" applyAlignment="1" applyBorder="1" applyFont="1">
      <alignment shrinkToFit="0" vertical="top" wrapText="1"/>
    </xf>
    <xf borderId="11" fillId="4" fontId="74" numFmtId="0" xfId="0" applyAlignment="1" applyBorder="1" applyFont="1">
      <alignment shrinkToFit="0" vertical="top" wrapText="1"/>
    </xf>
    <xf borderId="7" fillId="4" fontId="9" numFmtId="0" xfId="0" applyAlignment="1" applyBorder="1" applyFont="1">
      <alignment shrinkToFit="0" vertical="top" wrapText="1"/>
    </xf>
    <xf borderId="11" fillId="4" fontId="9" numFmtId="0" xfId="0" applyAlignment="1" applyBorder="1" applyFont="1">
      <alignment shrinkToFit="0" vertical="top" wrapText="1"/>
    </xf>
    <xf borderId="25" fillId="0" fontId="9" numFmtId="0" xfId="0" applyAlignment="1" applyBorder="1" applyFont="1">
      <alignment readingOrder="0" shrinkToFit="0" vertical="top" wrapText="1"/>
    </xf>
    <xf borderId="26" fillId="0" fontId="9" numFmtId="0" xfId="0" applyAlignment="1" applyBorder="1" applyFont="1">
      <alignment vertical="top"/>
    </xf>
    <xf borderId="11" fillId="4" fontId="9" numFmtId="0" xfId="0" applyAlignment="1" applyBorder="1" applyFont="1">
      <alignment readingOrder="0" vertical="top"/>
    </xf>
    <xf borderId="25" fillId="4" fontId="9" numFmtId="0" xfId="0" applyAlignment="1" applyBorder="1" applyFont="1">
      <alignment readingOrder="0" shrinkToFit="0" vertical="top" wrapText="1"/>
    </xf>
    <xf borderId="26" fillId="4" fontId="9" numFmtId="0" xfId="0" applyAlignment="1" applyBorder="1" applyFont="1">
      <alignment shrinkToFit="0" vertical="top" wrapText="1"/>
    </xf>
    <xf borderId="24" fillId="11" fontId="9" numFmtId="0" xfId="0" applyAlignment="1" applyBorder="1" applyFont="1">
      <alignment horizontal="center" shrinkToFit="0" vertical="top" wrapText="1"/>
    </xf>
    <xf borderId="25" fillId="11" fontId="9" numFmtId="0" xfId="0" applyAlignment="1" applyBorder="1" applyFont="1">
      <alignment horizontal="center" shrinkToFit="0" vertical="top" wrapText="1"/>
    </xf>
    <xf borderId="25" fillId="11" fontId="9" numFmtId="0" xfId="0" applyAlignment="1" applyBorder="1" applyFont="1">
      <alignment shrinkToFit="0" vertical="top" wrapText="1"/>
    </xf>
    <xf borderId="25" fillId="11" fontId="9" numFmtId="0" xfId="0" applyAlignment="1" applyBorder="1" applyFont="1">
      <alignment readingOrder="0" shrinkToFit="0" vertical="top" wrapText="1"/>
    </xf>
    <xf borderId="26" fillId="11" fontId="9" numFmtId="0" xfId="0" applyAlignment="1" applyBorder="1" applyFont="1">
      <alignment shrinkToFit="0" vertical="top" wrapText="1"/>
    </xf>
    <xf borderId="7" fillId="11" fontId="9" numFmtId="165" xfId="0" applyAlignment="1" applyBorder="1" applyFont="1" applyNumberFormat="1">
      <alignment readingOrder="0" shrinkToFit="0" vertical="top" wrapText="1"/>
    </xf>
    <xf borderId="7" fillId="11" fontId="9" numFmtId="0" xfId="0" applyAlignment="1" applyBorder="1" applyFont="1">
      <alignment readingOrder="0" shrinkToFit="0" vertical="top" wrapText="1"/>
    </xf>
    <xf borderId="7" fillId="11" fontId="9" numFmtId="0" xfId="0" applyAlignment="1" applyBorder="1" applyFont="1">
      <alignment vertical="top"/>
    </xf>
    <xf borderId="11" fillId="11" fontId="9" numFmtId="0" xfId="0" applyAlignment="1" applyBorder="1" applyFont="1">
      <alignment vertical="top"/>
    </xf>
    <xf borderId="7" fillId="11" fontId="9" numFmtId="165" xfId="0" applyAlignment="1" applyBorder="1" applyFont="1" applyNumberFormat="1">
      <alignment readingOrder="0" vertical="top"/>
    </xf>
    <xf borderId="7" fillId="4" fontId="9" numFmtId="165" xfId="0" applyAlignment="1" applyBorder="1" applyFont="1" applyNumberFormat="1">
      <alignment horizontal="right" shrinkToFit="0" vertical="top" wrapText="1"/>
    </xf>
    <xf borderId="11" fillId="25" fontId="75" numFmtId="0" xfId="0" applyAlignment="1" applyBorder="1" applyFill="1" applyFont="1">
      <alignment readingOrder="0" shrinkToFit="0" vertical="top" wrapText="1"/>
    </xf>
    <xf borderId="7" fillId="25" fontId="49" numFmtId="0" xfId="0" applyAlignment="1" applyBorder="1" applyFont="1">
      <alignment readingOrder="0" shrinkToFit="0" vertical="top" wrapText="1"/>
    </xf>
    <xf borderId="7" fillId="4" fontId="76" numFmtId="0" xfId="0" applyAlignment="1" applyBorder="1" applyFont="1">
      <alignment readingOrder="0" shrinkToFit="0" vertical="top" wrapText="1"/>
    </xf>
    <xf borderId="7" fillId="21" fontId="9" numFmtId="0" xfId="0" applyAlignment="1" applyBorder="1" applyFont="1">
      <alignment vertical="top"/>
    </xf>
    <xf borderId="11" fillId="21" fontId="9" numFmtId="0" xfId="0" applyAlignment="1" applyBorder="1" applyFont="1">
      <alignment shrinkToFit="0" vertical="top" wrapText="1"/>
    </xf>
    <xf borderId="11" fillId="4" fontId="77" numFmtId="0" xfId="0" applyAlignment="1" applyBorder="1" applyFont="1">
      <alignment readingOrder="0" shrinkToFit="0" vertical="top" wrapText="1"/>
    </xf>
    <xf borderId="7" fillId="4" fontId="9" numFmtId="0" xfId="0" applyAlignment="1" applyBorder="1" applyFont="1">
      <alignment readingOrder="0" shrinkToFit="0" vertical="top" wrapText="1"/>
    </xf>
    <xf borderId="11" fillId="4" fontId="9" numFmtId="0" xfId="0" applyAlignment="1" applyBorder="1" applyFont="1">
      <alignment readingOrder="0" shrinkToFit="0" vertical="top" wrapText="1"/>
    </xf>
    <xf borderId="25" fillId="4" fontId="9" numFmtId="0" xfId="0" applyAlignment="1" applyBorder="1" applyFont="1">
      <alignment vertical="top"/>
    </xf>
    <xf borderId="0" fillId="0" fontId="4" numFmtId="0" xfId="0" applyAlignment="1" applyFont="1">
      <alignment readingOrder="0" shrinkToFit="0" vertical="top" wrapText="1"/>
    </xf>
    <xf borderId="11" fillId="0" fontId="4" numFmtId="0" xfId="0" applyAlignment="1" applyBorder="1" applyFont="1">
      <alignment readingOrder="0" vertical="top"/>
    </xf>
    <xf borderId="11" fillId="0" fontId="4" numFmtId="0" xfId="0" applyAlignment="1" applyBorder="1" applyFont="1">
      <alignment readingOrder="0" shrinkToFit="0" wrapText="1"/>
    </xf>
    <xf borderId="7" fillId="4" fontId="9" numFmtId="0" xfId="0" applyAlignment="1" applyBorder="1" applyFont="1">
      <alignment horizontal="right" readingOrder="0" shrinkToFit="0" vertical="top" wrapText="1"/>
    </xf>
    <xf borderId="11" fillId="4" fontId="9" numFmtId="0" xfId="0" applyAlignment="1" applyBorder="1" applyFont="1">
      <alignment readingOrder="0" vertical="top"/>
    </xf>
    <xf borderId="11" fillId="4" fontId="9" numFmtId="0" xfId="0" applyAlignment="1" applyBorder="1" applyFont="1">
      <alignment readingOrder="0" shrinkToFit="0" vertical="top" wrapText="1"/>
    </xf>
    <xf borderId="11" fillId="4" fontId="78" numFmtId="0" xfId="0" applyAlignment="1" applyBorder="1" applyFont="1">
      <alignment readingOrder="0" shrinkToFit="0" vertical="top" wrapText="1"/>
    </xf>
    <xf borderId="7" fillId="4" fontId="79" numFmtId="0" xfId="0" applyAlignment="1" applyBorder="1" applyFont="1">
      <alignment readingOrder="0" shrinkToFit="0" vertical="top" wrapText="1"/>
    </xf>
    <xf borderId="3" fillId="4" fontId="9" numFmtId="0" xfId="0" applyAlignment="1" applyBorder="1" applyFont="1">
      <alignment readingOrder="0" shrinkToFit="0" vertical="top" wrapText="1"/>
    </xf>
    <xf borderId="11" fillId="4" fontId="9" numFmtId="0" xfId="0" applyAlignment="1" applyBorder="1" applyFont="1">
      <alignment vertical="top"/>
    </xf>
    <xf borderId="3" fillId="4" fontId="9" numFmtId="0" xfId="0" applyAlignment="1" applyBorder="1" applyFont="1">
      <alignment shrinkToFit="0" vertical="top" wrapText="1"/>
    </xf>
    <xf borderId="11" fillId="11" fontId="9" numFmtId="0" xfId="0" applyAlignment="1" applyBorder="1" applyFont="1">
      <alignment shrinkToFit="0" vertical="top" wrapText="1"/>
    </xf>
    <xf borderId="11" fillId="4" fontId="29" numFmtId="0" xfId="0" applyAlignment="1" applyBorder="1" applyFont="1">
      <alignment shrinkToFit="0" vertical="top" wrapText="1"/>
    </xf>
    <xf borderId="3" fillId="4" fontId="80" numFmtId="0" xfId="0" applyAlignment="1" applyBorder="1" applyFont="1">
      <alignment shrinkToFit="0" vertical="top" wrapText="1"/>
    </xf>
    <xf borderId="11" fillId="4" fontId="81" numFmtId="0" xfId="0" applyAlignment="1" applyBorder="1" applyFont="1">
      <alignment shrinkToFit="0" vertical="top" wrapText="1"/>
    </xf>
    <xf borderId="3" fillId="4" fontId="29" numFmtId="0" xfId="0" applyAlignment="1" applyBorder="1" applyFont="1">
      <alignment shrinkToFit="0" vertical="top" wrapText="1"/>
    </xf>
    <xf borderId="7" fillId="4" fontId="9" numFmtId="165" xfId="0" applyAlignment="1" applyBorder="1" applyFont="1" applyNumberFormat="1">
      <alignment readingOrder="0" shrinkToFit="0" vertical="top" wrapText="1"/>
    </xf>
    <xf borderId="7" fillId="0" fontId="9" numFmtId="0" xfId="0" applyAlignment="1" applyBorder="1" applyFont="1">
      <alignment vertical="top"/>
    </xf>
    <xf borderId="11" fillId="0" fontId="9" numFmtId="0" xfId="0" applyAlignment="1" applyBorder="1" applyFont="1">
      <alignment vertical="top"/>
    </xf>
    <xf borderId="3" fillId="4" fontId="9" numFmtId="0" xfId="0" applyAlignment="1" applyBorder="1" applyFont="1">
      <alignment shrinkToFit="0" vertical="top" wrapText="1"/>
    </xf>
    <xf borderId="0" fillId="21" fontId="82" numFmtId="0" xfId="0" applyAlignment="1" applyFont="1">
      <alignment horizontal="left" readingOrder="0" vertical="top"/>
    </xf>
    <xf borderId="0" fillId="4" fontId="65" numFmtId="165" xfId="0" applyAlignment="1" applyFont="1" applyNumberFormat="1">
      <alignment horizontal="left" readingOrder="0" vertical="top"/>
    </xf>
    <xf borderId="0" fillId="4" fontId="65" numFmtId="0" xfId="0" applyAlignment="1" applyFont="1">
      <alignment horizontal="left" readingOrder="0" vertical="top"/>
    </xf>
    <xf borderId="11" fillId="21" fontId="83" numFmtId="0" xfId="0" applyAlignment="1" applyBorder="1" applyFont="1">
      <alignment horizontal="left" readingOrder="0" shrinkToFit="0" vertical="top" wrapText="1"/>
    </xf>
    <xf borderId="11" fillId="21" fontId="9" numFmtId="0" xfId="0" applyAlignment="1" applyBorder="1" applyFont="1">
      <alignment vertical="top"/>
    </xf>
    <xf borderId="5" fillId="4" fontId="9" numFmtId="0" xfId="0" applyAlignment="1" applyBorder="1" applyFont="1">
      <alignment shrinkToFit="0" vertical="top" wrapText="1"/>
    </xf>
    <xf borderId="7" fillId="21" fontId="84" numFmtId="0" xfId="0" applyAlignment="1" applyBorder="1" applyFont="1">
      <alignment shrinkToFit="0" vertical="top" wrapText="1"/>
    </xf>
    <xf borderId="7" fillId="21" fontId="76" numFmtId="0" xfId="0" applyAlignment="1" applyBorder="1" applyFont="1">
      <alignment readingOrder="0" shrinkToFit="0" vertical="top" wrapText="1"/>
    </xf>
    <xf borderId="11" fillId="21" fontId="85" numFmtId="0" xfId="0" applyAlignment="1" applyBorder="1" applyFont="1">
      <alignment shrinkToFit="0" vertical="top" wrapText="1"/>
    </xf>
    <xf borderId="7" fillId="21" fontId="9" numFmtId="0" xfId="0" applyAlignment="1" applyBorder="1" applyFont="1">
      <alignment shrinkToFit="0" vertical="top" wrapText="1"/>
    </xf>
    <xf borderId="7" fillId="4" fontId="86" numFmtId="0" xfId="0" applyAlignment="1" applyBorder="1" applyFont="1">
      <alignment readingOrder="0" shrinkToFit="0" vertical="top" wrapText="1"/>
    </xf>
    <xf borderId="0" fillId="0" fontId="4" numFmtId="0" xfId="0" applyAlignment="1" applyFont="1">
      <alignment vertical="top"/>
    </xf>
    <xf borderId="11" fillId="0" fontId="4" numFmtId="0" xfId="0" applyAlignment="1" applyBorder="1" applyFont="1">
      <alignment shrinkToFit="0" vertical="top" wrapText="1"/>
    </xf>
    <xf borderId="11" fillId="2" fontId="10" numFmtId="0" xfId="0" applyAlignment="1" applyBorder="1" applyFont="1">
      <alignment shrinkToFit="0" vertical="top" wrapText="1"/>
    </xf>
    <xf borderId="11" fillId="2" fontId="10" numFmtId="0" xfId="0" applyAlignment="1" applyBorder="1" applyFont="1">
      <alignment horizontal="center" readingOrder="0" shrinkToFit="0" vertical="top" wrapText="1"/>
    </xf>
    <xf borderId="0" fillId="0" fontId="87" numFmtId="0" xfId="0" applyFont="1"/>
    <xf borderId="11" fillId="4" fontId="88" numFmtId="0" xfId="0" applyAlignment="1" applyBorder="1" applyFont="1">
      <alignment vertical="top"/>
    </xf>
    <xf borderId="11" fillId="4" fontId="89" numFmtId="0" xfId="0" applyAlignment="1" applyBorder="1" applyFont="1">
      <alignment shrinkToFit="0" vertical="top" wrapText="1"/>
    </xf>
    <xf borderId="11" fillId="4" fontId="29" numFmtId="0" xfId="0" applyAlignment="1" applyBorder="1" applyFont="1">
      <alignment horizontal="right" readingOrder="0" vertical="top"/>
    </xf>
    <xf borderId="11" fillId="0" fontId="29" numFmtId="0" xfId="0" applyAlignment="1" applyBorder="1" applyFont="1">
      <alignment readingOrder="0" vertical="top"/>
    </xf>
    <xf borderId="11" fillId="0" fontId="8" numFmtId="0" xfId="0" applyAlignment="1" applyBorder="1" applyFont="1">
      <alignment shrinkToFit="0" vertical="top" wrapText="1"/>
    </xf>
    <xf borderId="11" fillId="0" fontId="90" numFmtId="0" xfId="0" applyAlignment="1" applyBorder="1" applyFont="1">
      <alignment shrinkToFit="0" vertical="top" wrapText="1"/>
    </xf>
    <xf borderId="11" fillId="4" fontId="8" numFmtId="165" xfId="0" applyAlignment="1" applyBorder="1" applyFont="1" applyNumberFormat="1">
      <alignment vertical="top"/>
    </xf>
    <xf borderId="11" fillId="4" fontId="29" numFmtId="0" xfId="0" applyAlignment="1" applyBorder="1" applyFont="1">
      <alignment readingOrder="0" vertical="top"/>
    </xf>
    <xf borderId="11" fillId="0" fontId="91" numFmtId="0" xfId="0" applyAlignment="1" applyBorder="1" applyFont="1">
      <alignment readingOrder="0" shrinkToFit="0" wrapText="1"/>
    </xf>
    <xf borderId="11" fillId="0" fontId="29" numFmtId="165" xfId="0" applyAlignment="1" applyBorder="1" applyFont="1" applyNumberFormat="1">
      <alignment readingOrder="0" vertical="top"/>
    </xf>
    <xf borderId="11" fillId="0" fontId="29" numFmtId="0" xfId="0" applyAlignment="1" applyBorder="1" applyFont="1">
      <alignment shrinkToFit="0" vertical="top" wrapText="1"/>
    </xf>
    <xf borderId="11" fillId="0" fontId="49" numFmtId="0" xfId="0" applyAlignment="1" applyBorder="1" applyFont="1">
      <alignment vertical="top"/>
    </xf>
    <xf borderId="3" fillId="0" fontId="49" numFmtId="0" xfId="0" applyAlignment="1" applyBorder="1" applyFont="1">
      <alignment vertical="top"/>
    </xf>
    <xf borderId="11" fillId="4" fontId="29" numFmtId="165" xfId="0" applyAlignment="1" applyBorder="1" applyFont="1" applyNumberFormat="1">
      <alignment horizontal="right" vertical="top"/>
    </xf>
    <xf borderId="11" fillId="0" fontId="29" numFmtId="0" xfId="0" applyAlignment="1" applyBorder="1" applyFont="1">
      <alignment vertical="top"/>
    </xf>
    <xf borderId="11" fillId="4" fontId="29" numFmtId="0" xfId="0" applyAlignment="1" applyBorder="1" applyFont="1">
      <alignment vertical="top"/>
    </xf>
    <xf borderId="11" fillId="4" fontId="8" numFmtId="0" xfId="0" applyAlignment="1" applyBorder="1" applyFont="1">
      <alignment readingOrder="0" vertical="top"/>
    </xf>
    <xf borderId="11" fillId="4" fontId="29" numFmtId="0" xfId="0" applyAlignment="1" applyBorder="1" applyFont="1">
      <alignment readingOrder="0" shrinkToFit="0" vertical="top" wrapText="1"/>
    </xf>
    <xf borderId="11" fillId="4" fontId="92" numFmtId="0" xfId="0" applyAlignment="1" applyBorder="1" applyFont="1">
      <alignment horizontal="center" vertical="top"/>
    </xf>
    <xf borderId="11" fillId="4" fontId="8" numFmtId="0" xfId="0" applyAlignment="1" applyBorder="1" applyFont="1">
      <alignment shrinkToFit="0" vertical="top" wrapText="1"/>
    </xf>
    <xf borderId="11" fillId="4" fontId="29" numFmtId="0" xfId="0" applyAlignment="1" applyBorder="1" applyFont="1">
      <alignment horizontal="center" vertical="top"/>
    </xf>
    <xf borderId="11" fillId="24" fontId="29" numFmtId="0" xfId="0" applyAlignment="1" applyBorder="1" applyFont="1">
      <alignment vertical="top"/>
    </xf>
    <xf borderId="11" fillId="24" fontId="29" numFmtId="0" xfId="0" applyAlignment="1" applyBorder="1" applyFont="1">
      <alignment shrinkToFit="0" vertical="top" wrapText="1"/>
    </xf>
    <xf borderId="11" fillId="24" fontId="29" numFmtId="0" xfId="0" applyAlignment="1" applyBorder="1" applyFont="1">
      <alignment horizontal="center" shrinkToFit="0" vertical="top" wrapText="1"/>
    </xf>
    <xf borderId="11" fillId="0" fontId="4" numFmtId="0" xfId="0" applyBorder="1" applyFont="1"/>
    <xf borderId="11" fillId="0" fontId="4" numFmtId="0" xfId="0" applyAlignment="1" applyBorder="1" applyFont="1">
      <alignment shrinkToFit="0" wrapText="1"/>
    </xf>
    <xf borderId="27" fillId="26" fontId="93" numFmtId="0" xfId="0" applyAlignment="1" applyBorder="1" applyFill="1" applyFont="1">
      <alignment horizontal="center" shrinkToFit="0" vertical="center" wrapText="1"/>
    </xf>
    <xf borderId="27" fillId="4" fontId="94" numFmtId="0" xfId="0" applyAlignment="1" applyBorder="1" applyFont="1">
      <alignment horizontal="left" shrinkToFit="0" vertical="top" wrapText="1"/>
    </xf>
    <xf borderId="27" fillId="27" fontId="94" numFmtId="0" xfId="0" applyAlignment="1" applyBorder="1" applyFill="1" applyFont="1">
      <alignment horizontal="left" readingOrder="0" shrinkToFit="0" vertical="top" wrapText="1"/>
    </xf>
    <xf borderId="27" fillId="4" fontId="94" numFmtId="0" xfId="0" applyAlignment="1" applyBorder="1" applyFont="1">
      <alignment horizontal="left" readingOrder="0" shrinkToFit="0" vertical="top" wrapText="1"/>
    </xf>
    <xf borderId="27" fillId="27" fontId="94" numFmtId="0" xfId="0" applyAlignment="1" applyBorder="1" applyFont="1">
      <alignment horizontal="left" shrinkToFit="0" vertical="top" wrapText="1"/>
    </xf>
    <xf borderId="27" fillId="4" fontId="94" numFmtId="9" xfId="0" applyAlignment="1" applyBorder="1" applyFont="1" applyNumberFormat="1">
      <alignment horizontal="left" shrinkToFit="0" vertical="top" wrapText="1"/>
    </xf>
    <xf borderId="27" fillId="4" fontId="94" numFmtId="165" xfId="0" applyAlignment="1" applyBorder="1" applyFont="1" applyNumberFormat="1">
      <alignment horizontal="left" readingOrder="0" shrinkToFit="0" vertical="top" wrapText="1"/>
    </xf>
    <xf borderId="27" fillId="4" fontId="94" numFmtId="166" xfId="0" applyAlignment="1" applyBorder="1" applyFont="1" applyNumberFormat="1">
      <alignment horizontal="left" shrinkToFit="0" vertical="top" wrapText="1"/>
    </xf>
    <xf borderId="27" fillId="4" fontId="94" numFmtId="2" xfId="0" applyAlignment="1" applyBorder="1" applyFont="1" applyNumberFormat="1">
      <alignment horizontal="left" shrinkToFit="0" vertical="top" wrapText="1"/>
    </xf>
    <xf borderId="27" fillId="28" fontId="94" numFmtId="0" xfId="0" applyAlignment="1" applyBorder="1" applyFill="1" applyFont="1">
      <alignment horizontal="left" readingOrder="0" shrinkToFit="0" vertical="top" wrapText="1"/>
    </xf>
    <xf borderId="27" fillId="0" fontId="94" numFmtId="0" xfId="0" applyAlignment="1" applyBorder="1" applyFont="1">
      <alignment horizontal="left" shrinkToFit="0" vertical="top" wrapText="1"/>
    </xf>
    <xf borderId="0" fillId="28" fontId="95" numFmtId="0" xfId="0" applyAlignment="1" applyFont="1">
      <alignment readingOrder="0"/>
    </xf>
    <xf borderId="27" fillId="4" fontId="94" numFmtId="168" xfId="0" applyAlignment="1" applyBorder="1" applyFont="1" applyNumberFormat="1">
      <alignment horizontal="left" shrinkToFit="0" vertical="top" wrapText="1"/>
    </xf>
    <xf borderId="27" fillId="27" fontId="94" numFmtId="168" xfId="0" applyAlignment="1" applyBorder="1" applyFont="1" applyNumberFormat="1">
      <alignment horizontal="left" shrinkToFit="0" vertical="top" wrapText="1"/>
    </xf>
    <xf borderId="27" fillId="4" fontId="96" numFmtId="0" xfId="0" applyAlignment="1" applyBorder="1" applyFont="1">
      <alignment horizontal="left" shrinkToFit="0" vertical="top" wrapText="1"/>
    </xf>
    <xf borderId="27" fillId="27" fontId="96" numFmtId="0" xfId="0" applyAlignment="1" applyBorder="1" applyFont="1">
      <alignment horizontal="left" shrinkToFit="0" vertical="top" wrapText="1"/>
    </xf>
    <xf borderId="27" fillId="4" fontId="94" numFmtId="165" xfId="0" applyAlignment="1" applyBorder="1" applyFont="1" applyNumberFormat="1">
      <alignment horizontal="left" shrinkToFit="0" vertical="top" wrapText="1"/>
    </xf>
    <xf borderId="27" fillId="24" fontId="94" numFmtId="0" xfId="0" applyAlignment="1" applyBorder="1" applyFont="1">
      <alignment horizontal="left" shrinkToFit="0" vertical="top" wrapText="1"/>
    </xf>
    <xf borderId="27" fillId="24" fontId="94" numFmtId="0" xfId="0" applyAlignment="1" applyBorder="1" applyFont="1">
      <alignment horizontal="left" readingOrder="0" shrinkToFit="0" vertical="top" wrapText="1"/>
    </xf>
    <xf borderId="27" fillId="4" fontId="94" numFmtId="169" xfId="0" applyAlignment="1" applyBorder="1" applyFont="1" applyNumberFormat="1">
      <alignment horizontal="left" shrinkToFit="0" vertical="top" wrapText="1"/>
    </xf>
    <xf borderId="28" fillId="6" fontId="97" numFmtId="0" xfId="0" applyAlignment="1" applyBorder="1" applyFont="1">
      <alignment horizontal="center" shrinkToFit="0" vertical="center" wrapText="1"/>
    </xf>
    <xf borderId="28" fillId="6" fontId="97" numFmtId="0" xfId="0" applyAlignment="1" applyBorder="1" applyFont="1">
      <alignment horizontal="center" readingOrder="0" shrinkToFit="0" vertical="center" wrapText="1"/>
    </xf>
    <xf borderId="28" fillId="4" fontId="98" numFmtId="0" xfId="0" applyAlignment="1" applyBorder="1" applyFont="1">
      <alignment horizontal="center" shrinkToFit="0" vertical="top" wrapText="1"/>
    </xf>
    <xf borderId="28" fillId="4" fontId="98" numFmtId="0" xfId="0" applyAlignment="1" applyBorder="1" applyFont="1">
      <alignment shrinkToFit="0" vertical="top" wrapText="1"/>
    </xf>
    <xf borderId="28" fillId="4" fontId="98" numFmtId="0" xfId="0" applyAlignment="1" applyBorder="1" applyFont="1">
      <alignment readingOrder="0" shrinkToFit="0" vertical="top" wrapText="1"/>
    </xf>
    <xf borderId="28" fillId="4" fontId="99" numFmtId="0" xfId="0" applyAlignment="1" applyBorder="1" applyFont="1">
      <alignment horizontal="center" shrinkToFit="0" vertical="top" wrapText="1"/>
    </xf>
    <xf borderId="28" fillId="4" fontId="98" numFmtId="0" xfId="0" applyAlignment="1" applyBorder="1" applyFont="1">
      <alignment horizontal="right" readingOrder="0" shrinkToFit="0" vertical="top" wrapText="1"/>
    </xf>
    <xf borderId="28" fillId="4" fontId="98" numFmtId="166" xfId="0" applyAlignment="1" applyBorder="1" applyFont="1" applyNumberFormat="1">
      <alignment shrinkToFit="0" vertical="top" wrapText="1"/>
    </xf>
    <xf borderId="28" fillId="4" fontId="98" numFmtId="167" xfId="0" applyAlignment="1" applyBorder="1" applyFont="1" applyNumberFormat="1">
      <alignment shrinkToFit="0" vertical="top" wrapText="1"/>
    </xf>
    <xf borderId="28" fillId="4" fontId="98" numFmtId="170" xfId="0" applyAlignment="1" applyBorder="1" applyFont="1" applyNumberFormat="1">
      <alignment shrinkToFit="0" vertical="top" wrapText="1"/>
    </xf>
    <xf borderId="28" fillId="4" fontId="100" numFmtId="0" xfId="0" applyAlignment="1" applyBorder="1" applyFont="1">
      <alignment readingOrder="0" shrinkToFit="0" vertical="top" wrapText="1"/>
    </xf>
    <xf borderId="28" fillId="4" fontId="101" numFmtId="0" xfId="0" applyAlignment="1" applyBorder="1" applyFont="1">
      <alignment shrinkToFit="0" vertical="top" wrapText="1"/>
    </xf>
    <xf borderId="28" fillId="4" fontId="102" numFmtId="165" xfId="0" applyAlignment="1" applyBorder="1" applyFont="1" applyNumberFormat="1">
      <alignment horizontal="right" readingOrder="0" shrinkToFit="0" vertical="top" wrapText="1"/>
    </xf>
    <xf borderId="28" fillId="4" fontId="98" numFmtId="165" xfId="0" applyAlignment="1" applyBorder="1" applyFont="1" applyNumberFormat="1">
      <alignment horizontal="right" shrinkToFit="0" vertical="top" wrapText="1"/>
    </xf>
    <xf borderId="28" fillId="4" fontId="98" numFmtId="169" xfId="0" applyAlignment="1" applyBorder="1" applyFont="1" applyNumberFormat="1">
      <alignment shrinkToFit="0" vertical="top" wrapText="1"/>
    </xf>
    <xf borderId="28" fillId="4" fontId="98" numFmtId="168" xfId="0" applyAlignment="1" applyBorder="1" applyFont="1" applyNumberFormat="1">
      <alignment shrinkToFit="0" vertical="top" wrapText="1"/>
    </xf>
    <xf borderId="28" fillId="4" fontId="103" numFmtId="0" xfId="0" applyAlignment="1" applyBorder="1" applyFont="1">
      <alignment shrinkToFit="0" vertical="top" wrapText="1"/>
    </xf>
    <xf borderId="28" fillId="4" fontId="98" numFmtId="165" xfId="0" applyAlignment="1" applyBorder="1" applyFont="1" applyNumberFormat="1">
      <alignment horizontal="right" readingOrder="0" shrinkToFit="0" vertical="top" wrapText="1"/>
    </xf>
    <xf borderId="28" fillId="4" fontId="98" numFmtId="165" xfId="0" applyAlignment="1" applyBorder="1" applyFont="1" applyNumberFormat="1">
      <alignment readingOrder="0" shrinkToFit="0" vertical="top" wrapText="1"/>
    </xf>
    <xf borderId="28" fillId="4" fontId="104" numFmtId="0" xfId="0" applyAlignment="1" applyBorder="1" applyFont="1">
      <alignment horizontal="center" shrinkToFit="0" vertical="top" wrapText="1"/>
    </xf>
    <xf borderId="28" fillId="4" fontId="98" numFmtId="165" xfId="0" applyAlignment="1" applyBorder="1" applyFont="1" applyNumberFormat="1">
      <alignment horizontal="center" readingOrder="0" shrinkToFit="0" vertical="top" wrapText="1"/>
    </xf>
    <xf borderId="28" fillId="4" fontId="105" numFmtId="0" xfId="0" applyAlignment="1" applyBorder="1" applyFont="1">
      <alignment readingOrder="0" shrinkToFit="0" vertical="top" wrapText="1"/>
    </xf>
    <xf borderId="28" fillId="4" fontId="98" numFmtId="0" xfId="0" applyAlignment="1" applyBorder="1" applyFont="1">
      <alignment horizontal="center" readingOrder="0" shrinkToFit="0" vertical="top" wrapText="1"/>
    </xf>
    <xf quotePrefix="1" borderId="28" fillId="4" fontId="98" numFmtId="0" xfId="0" applyAlignment="1" applyBorder="1" applyFont="1">
      <alignment readingOrder="0" shrinkToFit="0" vertical="top" wrapText="1"/>
    </xf>
    <xf borderId="28" fillId="4" fontId="98" numFmtId="171" xfId="0" applyAlignment="1" applyBorder="1" applyFont="1" applyNumberFormat="1">
      <alignment horizontal="center" shrinkToFit="0" vertical="top" wrapText="1"/>
    </xf>
    <xf borderId="28" fillId="4" fontId="98" numFmtId="171" xfId="0" applyAlignment="1" applyBorder="1" applyFont="1" applyNumberFormat="1">
      <alignment shrinkToFit="0" vertical="top" wrapText="1"/>
    </xf>
    <xf borderId="28" fillId="4" fontId="98" numFmtId="0" xfId="0" applyAlignment="1" applyBorder="1" applyFont="1">
      <alignment readingOrder="0" shrinkToFit="0" vertical="top" wrapText="1"/>
    </xf>
    <xf borderId="28" fillId="4" fontId="98" numFmtId="0" xfId="0" applyAlignment="1" applyBorder="1" applyFont="1">
      <alignment horizontal="right" shrinkToFit="0" vertical="top" wrapText="1"/>
    </xf>
    <xf quotePrefix="1" borderId="28" fillId="4" fontId="98" numFmtId="0" xfId="0" applyAlignment="1" applyBorder="1" applyFont="1">
      <alignment shrinkToFit="0" vertical="top" wrapText="1"/>
    </xf>
    <xf borderId="0" fillId="4" fontId="98" numFmtId="0" xfId="0" applyAlignment="1" applyFont="1">
      <alignment horizontal="center" shrinkToFit="0" vertical="top" wrapText="1"/>
    </xf>
    <xf borderId="28" fillId="6" fontId="97" numFmtId="0" xfId="0" applyAlignment="1" applyBorder="1" applyFont="1">
      <alignment readingOrder="0" shrinkToFit="0" vertical="center" wrapText="1"/>
    </xf>
    <xf borderId="28" fillId="4" fontId="106" numFmtId="0" xfId="0" applyAlignment="1" applyBorder="1" applyFont="1">
      <alignment shrinkToFit="0" vertical="top" wrapText="1"/>
    </xf>
    <xf borderId="28" fillId="4" fontId="107" numFmtId="0" xfId="0" applyAlignment="1" applyBorder="1" applyFont="1">
      <alignment shrinkToFit="0" vertical="top" wrapText="1"/>
    </xf>
    <xf borderId="28" fillId="4" fontId="108" numFmtId="0" xfId="0" applyAlignment="1" applyBorder="1" applyFont="1">
      <alignment horizontal="center" shrinkToFit="0" vertical="top" wrapText="1"/>
    </xf>
    <xf borderId="28" fillId="4" fontId="109" numFmtId="0" xfId="0" applyAlignment="1" applyBorder="1" applyFont="1">
      <alignment shrinkToFit="0" vertical="top" wrapText="1"/>
    </xf>
    <xf borderId="28" fillId="4" fontId="98" numFmtId="165" xfId="0" applyAlignment="1" applyBorder="1" applyFont="1" applyNumberFormat="1">
      <alignment readingOrder="0" vertical="top"/>
    </xf>
    <xf borderId="28" fillId="4" fontId="109" numFmtId="0" xfId="0" applyAlignment="1" applyBorder="1" applyFont="1">
      <alignment horizontal="center" readingOrder="0" shrinkToFit="0" vertical="top" wrapText="1"/>
    </xf>
    <xf borderId="28" fillId="4" fontId="102" numFmtId="0" xfId="0" applyAlignment="1" applyBorder="1" applyFont="1">
      <alignment readingOrder="0" shrinkToFit="0" vertical="top" wrapText="1"/>
    </xf>
    <xf borderId="28" fillId="4" fontId="109" numFmtId="0" xfId="0" applyAlignment="1" applyBorder="1" applyFont="1">
      <alignment readingOrder="0" shrinkToFit="0" vertical="top" wrapText="1"/>
    </xf>
    <xf borderId="28" fillId="4" fontId="98" numFmtId="0" xfId="0" applyAlignment="1" applyBorder="1" applyFont="1">
      <alignment vertical="top"/>
    </xf>
    <xf borderId="28" fillId="4" fontId="98" numFmtId="0" xfId="0" applyAlignment="1" applyBorder="1" applyFont="1">
      <alignment shrinkToFit="0" vertical="top" wrapText="1"/>
    </xf>
    <xf borderId="28" fillId="4" fontId="98" numFmtId="0" xfId="0" applyAlignment="1" applyBorder="1" applyFont="1">
      <alignment readingOrder="0" vertical="top"/>
    </xf>
    <xf borderId="28" fillId="4" fontId="110" numFmtId="0" xfId="0" applyAlignment="1" applyBorder="1" applyFont="1">
      <alignment readingOrder="0" shrinkToFit="0" vertical="top" wrapText="1"/>
    </xf>
    <xf borderId="28" fillId="4" fontId="109" numFmtId="0" xfId="0" applyAlignment="1" applyBorder="1" applyFont="1">
      <alignment horizontal="center" shrinkToFit="0" vertical="top" wrapText="1"/>
    </xf>
    <xf borderId="28" fillId="4" fontId="111" numFmtId="0" xfId="0" applyAlignment="1" applyBorder="1" applyFont="1">
      <alignment shrinkToFit="0" vertical="top" wrapText="1"/>
    </xf>
    <xf borderId="28" fillId="4" fontId="112" numFmtId="0" xfId="0" applyAlignment="1" applyBorder="1" applyFont="1">
      <alignment shrinkToFit="0" vertical="top" wrapText="1"/>
    </xf>
    <xf borderId="28" fillId="4" fontId="113" numFmtId="166" xfId="0" applyAlignment="1" applyBorder="1" applyFont="1" applyNumberFormat="1">
      <alignment shrinkToFit="0" vertical="top" wrapText="1"/>
    </xf>
    <xf borderId="28" fillId="4" fontId="113" numFmtId="0" xfId="0" applyAlignment="1" applyBorder="1" applyFont="1">
      <alignment shrinkToFit="0" vertical="top" wrapText="1"/>
    </xf>
    <xf borderId="28" fillId="4" fontId="114" numFmtId="0" xfId="0" applyAlignment="1" applyBorder="1" applyFont="1">
      <alignment shrinkToFit="0" vertical="top" wrapText="1"/>
    </xf>
    <xf borderId="28" fillId="4" fontId="112" numFmtId="0" xfId="0" applyAlignment="1" applyBorder="1" applyFont="1">
      <alignment horizontal="center" shrinkToFit="0" vertical="top" wrapText="1"/>
    </xf>
    <xf borderId="28" fillId="4" fontId="98" numFmtId="0" xfId="0" applyAlignment="1" applyBorder="1" applyFont="1">
      <alignment horizontal="left" readingOrder="0" shrinkToFit="0" vertical="top" wrapText="1"/>
    </xf>
    <xf borderId="28" fillId="4" fontId="115" numFmtId="0" xfId="0" applyAlignment="1" applyBorder="1" applyFont="1">
      <alignment shrinkToFit="0" vertical="top" wrapText="1"/>
    </xf>
    <xf borderId="28" fillId="4" fontId="116" numFmtId="0" xfId="0" applyAlignment="1" applyBorder="1" applyFont="1">
      <alignment shrinkToFit="0" vertical="top" wrapText="1"/>
    </xf>
    <xf borderId="28" fillId="4" fontId="116" numFmtId="165" xfId="0" applyAlignment="1" applyBorder="1" applyFont="1" applyNumberFormat="1">
      <alignment readingOrder="0" shrinkToFit="0" vertical="top" wrapText="1"/>
    </xf>
    <xf borderId="28" fillId="4" fontId="117" numFmtId="0" xfId="0" applyAlignment="1" applyBorder="1" applyFont="1">
      <alignment shrinkToFit="0" vertical="top" wrapText="1"/>
    </xf>
    <xf borderId="28" fillId="4" fontId="98" numFmtId="0" xfId="0" applyAlignment="1" applyBorder="1" applyFont="1">
      <alignment horizontal="left" readingOrder="0" vertical="top"/>
    </xf>
    <xf borderId="28" fillId="4" fontId="118" numFmtId="0" xfId="0" applyAlignment="1" applyBorder="1" applyFont="1">
      <alignment horizontal="left" readingOrder="0" vertical="top"/>
    </xf>
    <xf borderId="28" fillId="4" fontId="119" numFmtId="0" xfId="0" applyAlignment="1" applyBorder="1" applyFont="1">
      <alignment shrinkToFit="0" vertical="top" wrapText="1"/>
    </xf>
    <xf borderId="28" fillId="4" fontId="120" numFmtId="0" xfId="0" applyAlignment="1" applyBorder="1" applyFont="1">
      <alignment horizontal="center" shrinkToFit="0" vertical="top" wrapText="1"/>
    </xf>
    <xf borderId="0" fillId="0" fontId="98" numFmtId="0" xfId="0" applyFont="1"/>
    <xf borderId="11" fillId="6" fontId="10" numFmtId="0" xfId="0" applyAlignment="1" applyBorder="1" applyFont="1">
      <alignment horizontal="center" shrinkToFit="0" vertical="center" wrapText="1"/>
    </xf>
    <xf borderId="3" fillId="6" fontId="10" numFmtId="0" xfId="0" applyAlignment="1" applyBorder="1" applyFont="1">
      <alignment horizontal="center" shrinkToFit="0" vertical="center" wrapText="1"/>
    </xf>
    <xf borderId="3" fillId="6" fontId="10" numFmtId="0" xfId="0" applyAlignment="1" applyBorder="1" applyFont="1">
      <alignment shrinkToFit="0" vertical="center" wrapText="1"/>
    </xf>
    <xf borderId="8" fillId="4" fontId="50" numFmtId="0" xfId="0" applyAlignment="1" applyBorder="1" applyFont="1">
      <alignment horizontal="center" shrinkToFit="0" vertical="top" wrapText="1"/>
    </xf>
    <xf borderId="7" fillId="4" fontId="50" numFmtId="0" xfId="0" applyAlignment="1" applyBorder="1" applyFont="1">
      <alignment horizontal="center" shrinkToFit="0" vertical="top" wrapText="1"/>
    </xf>
    <xf borderId="7" fillId="4" fontId="50" numFmtId="0" xfId="0" applyAlignment="1" applyBorder="1" applyFont="1">
      <alignment shrinkToFit="0" vertical="top" wrapText="1"/>
    </xf>
    <xf borderId="7" fillId="4" fontId="121" numFmtId="0" xfId="0" applyAlignment="1" applyBorder="1" applyFont="1">
      <alignment shrinkToFit="0" vertical="top" wrapText="1"/>
    </xf>
    <xf borderId="7" fillId="4" fontId="50" numFmtId="0" xfId="0" applyAlignment="1" applyBorder="1" applyFont="1">
      <alignment readingOrder="0" shrinkToFit="0" vertical="top" wrapText="1"/>
    </xf>
    <xf borderId="7" fillId="4" fontId="50" numFmtId="0" xfId="0" applyAlignment="1" applyBorder="1" applyFont="1">
      <alignment shrinkToFit="0" vertical="top" wrapText="1"/>
    </xf>
    <xf borderId="7" fillId="4" fontId="50" numFmtId="0" xfId="0" applyAlignment="1" applyBorder="1" applyFont="1">
      <alignment readingOrder="0" vertical="top"/>
    </xf>
    <xf borderId="7" fillId="4" fontId="50" numFmtId="0" xfId="0" applyAlignment="1" applyBorder="1" applyFont="1">
      <alignment vertical="top"/>
    </xf>
    <xf borderId="7" fillId="4" fontId="8" numFmtId="0" xfId="0" applyAlignment="1" applyBorder="1" applyFont="1">
      <alignment vertical="bottom"/>
    </xf>
    <xf borderId="7" fillId="4" fontId="122" numFmtId="0" xfId="0" applyAlignment="1" applyBorder="1" applyFont="1">
      <alignment horizontal="center" shrinkToFit="0" vertical="top" wrapText="1"/>
    </xf>
    <xf borderId="7" fillId="4" fontId="123" numFmtId="0" xfId="0" applyAlignment="1" applyBorder="1" applyFont="1">
      <alignment horizontal="center" shrinkToFit="0" vertical="top" wrapText="1"/>
    </xf>
    <xf borderId="7" fillId="4" fontId="124" numFmtId="0" xfId="0" applyAlignment="1" applyBorder="1" applyFont="1">
      <alignment shrinkToFit="0" vertical="top" wrapText="1"/>
    </xf>
    <xf borderId="7" fillId="4" fontId="50" numFmtId="165" xfId="0" applyAlignment="1" applyBorder="1" applyFont="1" applyNumberFormat="1">
      <alignment readingOrder="0" vertical="top"/>
    </xf>
    <xf borderId="7" fillId="21" fontId="125" numFmtId="0" xfId="0" applyAlignment="1" applyBorder="1" applyFont="1">
      <alignment shrinkToFit="0" vertical="bottom" wrapText="1"/>
    </xf>
    <xf borderId="7" fillId="21" fontId="126" numFmtId="0" xfId="0" applyAlignment="1" applyBorder="1" applyFont="1">
      <alignment shrinkToFit="0" vertical="bottom" wrapText="1"/>
    </xf>
    <xf borderId="7" fillId="4" fontId="8" numFmtId="168" xfId="0" applyAlignment="1" applyBorder="1" applyFont="1" applyNumberFormat="1">
      <alignment vertical="top"/>
    </xf>
    <xf borderId="7" fillId="4" fontId="29" numFmtId="0" xfId="0" applyAlignment="1" applyBorder="1" applyFont="1">
      <alignment horizontal="center" shrinkToFit="0" vertical="top" wrapText="1"/>
    </xf>
    <xf borderId="28" fillId="4" fontId="98" numFmtId="0" xfId="0" applyAlignment="1" applyBorder="1" applyFont="1">
      <alignment vertical="bottom"/>
    </xf>
    <xf borderId="28" fillId="4" fontId="98" numFmtId="165" xfId="0" applyAlignment="1" applyBorder="1" applyFont="1" applyNumberFormat="1">
      <alignment vertical="top"/>
    </xf>
    <xf borderId="28" fillId="4" fontId="98" numFmtId="0" xfId="0" applyAlignment="1" applyBorder="1" applyFont="1">
      <alignment readingOrder="0" vertical="bottom"/>
    </xf>
    <xf borderId="28" fillId="4" fontId="98" numFmtId="171" xfId="0" applyAlignment="1" applyBorder="1" applyFont="1" applyNumberFormat="1">
      <alignment vertical="top"/>
    </xf>
    <xf borderId="28" fillId="11" fontId="98" numFmtId="0" xfId="0" applyAlignment="1" applyBorder="1" applyFont="1">
      <alignment vertical="top"/>
    </xf>
    <xf borderId="28" fillId="11" fontId="98" numFmtId="0" xfId="0" applyAlignment="1" applyBorder="1" applyFont="1">
      <alignment shrinkToFit="0" vertical="top" wrapText="1"/>
    </xf>
    <xf borderId="28" fillId="11" fontId="98" numFmtId="0" xfId="0" applyAlignment="1" applyBorder="1" applyFont="1">
      <alignment readingOrder="0" shrinkToFit="0" vertical="top" wrapText="1"/>
    </xf>
    <xf borderId="28" fillId="10" fontId="98" numFmtId="0" xfId="0" applyAlignment="1" applyBorder="1" applyFont="1">
      <alignment vertical="top"/>
    </xf>
    <xf borderId="28" fillId="10" fontId="98" numFmtId="0" xfId="0" applyAlignment="1" applyBorder="1" applyFont="1">
      <alignment shrinkToFit="0" vertical="top" wrapText="1"/>
    </xf>
    <xf borderId="28" fillId="10" fontId="98" numFmtId="0" xfId="0" applyAlignment="1" applyBorder="1" applyFont="1">
      <alignment readingOrder="0" shrinkToFit="0" vertical="top" wrapText="1"/>
    </xf>
    <xf borderId="28" fillId="10" fontId="98" numFmtId="0" xfId="0" applyAlignment="1" applyBorder="1" applyFont="1">
      <alignment vertical="bottom"/>
    </xf>
    <xf borderId="28" fillId="0" fontId="109" numFmtId="0" xfId="0" applyAlignment="1" applyBorder="1" applyFont="1">
      <alignment shrinkToFit="0" vertical="top" wrapText="1"/>
    </xf>
    <xf borderId="28" fillId="29" fontId="98" numFmtId="0" xfId="0" applyAlignment="1" applyBorder="1" applyFill="1" applyFont="1">
      <alignment shrinkToFit="0" vertical="top" wrapText="1"/>
    </xf>
    <xf borderId="28" fillId="29" fontId="98" numFmtId="0" xfId="0" applyAlignment="1" applyBorder="1" applyFont="1">
      <alignment readingOrder="0" shrinkToFit="0" vertical="top" wrapText="1"/>
    </xf>
    <xf borderId="28" fillId="4" fontId="98" numFmtId="166" xfId="0" applyAlignment="1" applyBorder="1" applyFont="1" applyNumberFormat="1">
      <alignment vertical="top"/>
    </xf>
    <xf borderId="28" fillId="0" fontId="98" numFmtId="0" xfId="0" applyAlignment="1" applyBorder="1" applyFont="1">
      <alignment vertical="top"/>
    </xf>
    <xf borderId="28" fillId="4" fontId="98" numFmtId="168" xfId="0" applyAlignment="1" applyBorder="1" applyFont="1" applyNumberFormat="1">
      <alignment vertical="top"/>
    </xf>
    <xf borderId="28" fillId="0" fontId="98" numFmtId="0" xfId="0" applyAlignment="1" applyBorder="1" applyFont="1">
      <alignment shrinkToFit="0" vertical="top" wrapText="1"/>
    </xf>
    <xf borderId="28" fillId="0" fontId="98" numFmtId="0" xfId="0" applyAlignment="1" applyBorder="1" applyFont="1">
      <alignment vertical="bottom"/>
    </xf>
    <xf borderId="28" fillId="4" fontId="98" numFmtId="169" xfId="0" applyAlignment="1" applyBorder="1" applyFont="1" applyNumberFormat="1">
      <alignment vertical="top"/>
    </xf>
    <xf borderId="28" fillId="0" fontId="98" numFmtId="165" xfId="0" applyAlignment="1" applyBorder="1" applyFont="1" applyNumberFormat="1">
      <alignment readingOrder="0" shrinkToFit="0" vertical="top" wrapText="1"/>
    </xf>
    <xf borderId="28" fillId="0" fontId="98" numFmtId="0" xfId="0" applyAlignment="1" applyBorder="1" applyFont="1">
      <alignment readingOrder="0" shrinkToFit="0" vertical="top" wrapText="1"/>
    </xf>
    <xf borderId="28" fillId="0" fontId="98" numFmtId="0" xfId="0" applyAlignment="1" applyBorder="1" applyFont="1">
      <alignment readingOrder="0" vertical="top"/>
    </xf>
    <xf borderId="28" fillId="4" fontId="127" numFmtId="0" xfId="0" applyAlignment="1" applyBorder="1" applyFont="1">
      <alignment shrinkToFit="0" vertical="top" wrapText="1"/>
    </xf>
    <xf borderId="28" fillId="0" fontId="128" numFmtId="0" xfId="0" applyAlignment="1" applyBorder="1" applyFont="1">
      <alignment readingOrder="0" shrinkToFit="0" vertical="top" wrapText="1"/>
    </xf>
    <xf borderId="28" fillId="4" fontId="129" numFmtId="0" xfId="0" applyAlignment="1" applyBorder="1" applyFont="1">
      <alignment shrinkToFit="0" vertical="top" wrapText="1"/>
    </xf>
    <xf borderId="28" fillId="0" fontId="130" numFmtId="0" xfId="0" applyAlignment="1" applyBorder="1" applyFont="1">
      <alignment shrinkToFit="0" vertical="top" wrapText="1"/>
    </xf>
    <xf borderId="28" fillId="4" fontId="98" numFmtId="165" xfId="0" applyAlignment="1" applyBorder="1" applyFont="1" applyNumberFormat="1">
      <alignment shrinkToFit="0" vertical="top" wrapText="1"/>
    </xf>
    <xf borderId="28" fillId="4" fontId="131" numFmtId="0" xfId="0" applyAlignment="1" applyBorder="1" applyFont="1">
      <alignment vertical="top"/>
    </xf>
    <xf borderId="28" fillId="21" fontId="132" numFmtId="0" xfId="0" applyAlignment="1" applyBorder="1" applyFont="1">
      <alignment horizontal="left" readingOrder="0" shrinkToFit="0" vertical="top" wrapText="1"/>
    </xf>
    <xf borderId="28" fillId="0" fontId="98" numFmtId="0" xfId="0" applyAlignment="1" applyBorder="1" applyFont="1">
      <alignment readingOrder="0" shrinkToFit="0" wrapText="0"/>
    </xf>
    <xf borderId="28" fillId="0" fontId="98" numFmtId="0" xfId="0" applyAlignment="1" applyBorder="1" applyFont="1">
      <alignment readingOrder="0" shrinkToFit="0" wrapText="0"/>
    </xf>
    <xf borderId="0" fillId="4" fontId="29" numFmtId="0" xfId="0" applyAlignment="1" applyFont="1">
      <alignment shrinkToFit="0" vertical="top" wrapText="1"/>
    </xf>
    <xf borderId="0" fillId="0" fontId="133" numFmtId="0" xfId="0" applyAlignment="1" applyFont="1">
      <alignment readingOrder="0" shrinkToFit="0" wrapText="0"/>
    </xf>
    <xf borderId="0" fillId="0" fontId="133" numFmtId="0" xfId="0" applyAlignment="1" applyFont="1">
      <alignment readingOrder="0" shrinkToFit="0" wrapText="0"/>
    </xf>
    <xf borderId="28" fillId="6" fontId="97" numFmtId="0" xfId="0" applyAlignment="1" applyBorder="1" applyFont="1">
      <alignment shrinkToFit="0" vertical="center" wrapText="1"/>
    </xf>
    <xf borderId="28" fillId="4" fontId="134" numFmtId="0" xfId="0" applyAlignment="1" applyBorder="1" applyFont="1">
      <alignment horizontal="center" shrinkToFit="0" vertical="top" wrapText="1"/>
    </xf>
    <xf borderId="28" fillId="30" fontId="135" numFmtId="0" xfId="0" applyAlignment="1" applyBorder="1" applyFill="1" applyFont="1">
      <alignment horizontal="left" readingOrder="0" shrinkToFit="0" vertical="top" wrapText="1"/>
    </xf>
    <xf borderId="28" fillId="31" fontId="136" numFmtId="0" xfId="0" applyAlignment="1" applyBorder="1" applyFill="1" applyFont="1">
      <alignment readingOrder="0" shrinkToFit="0" vertical="top" wrapText="1"/>
    </xf>
    <xf borderId="28" fillId="31" fontId="102" numFmtId="0" xfId="0" applyAlignment="1" applyBorder="1" applyFont="1">
      <alignment readingOrder="0" shrinkToFit="0" vertical="top" wrapText="1"/>
    </xf>
    <xf borderId="28" fillId="4" fontId="102" numFmtId="0" xfId="0" applyAlignment="1" applyBorder="1" applyFont="1">
      <alignment horizontal="left" readingOrder="0" shrinkToFit="0" wrapText="1"/>
    </xf>
    <xf borderId="28" fillId="4" fontId="98" numFmtId="2" xfId="0" applyAlignment="1" applyBorder="1" applyFont="1" applyNumberFormat="1">
      <alignment vertical="top"/>
    </xf>
    <xf borderId="28" fillId="21" fontId="137" numFmtId="0" xfId="0" applyAlignment="1" applyBorder="1" applyFont="1">
      <alignment vertical="top"/>
    </xf>
    <xf borderId="28" fillId="4" fontId="138" numFmtId="0" xfId="0" applyAlignment="1" applyBorder="1" applyFont="1">
      <alignment horizontal="center" shrinkToFit="0" vertical="top" wrapText="1"/>
    </xf>
    <xf borderId="28" fillId="4" fontId="139" numFmtId="0" xfId="0" applyAlignment="1" applyBorder="1" applyFont="1">
      <alignment shrinkToFit="0" vertical="top" wrapText="1"/>
    </xf>
    <xf borderId="28" fillId="4" fontId="140" numFmtId="0" xfId="0" applyAlignment="1" applyBorder="1" applyFont="1">
      <alignment horizontal="center" shrinkToFit="0" vertical="top" wrapText="1"/>
    </xf>
    <xf borderId="28" fillId="4" fontId="141" numFmtId="0" xfId="0" applyAlignment="1" applyBorder="1" applyFont="1">
      <alignment horizontal="center" shrinkToFit="0" vertical="top" wrapText="1"/>
    </xf>
    <xf borderId="28" fillId="4" fontId="142" numFmtId="0" xfId="0" applyAlignment="1" applyBorder="1" applyFont="1">
      <alignment horizontal="center" shrinkToFit="0" vertical="top" wrapText="1"/>
    </xf>
    <xf borderId="28" fillId="4" fontId="102" numFmtId="0" xfId="0" applyAlignment="1" applyBorder="1" applyFont="1">
      <alignment readingOrder="0" shrinkToFit="0" vertical="top" wrapText="1"/>
    </xf>
    <xf borderId="28" fillId="4" fontId="143" numFmtId="0" xfId="0" applyAlignment="1" applyBorder="1" applyFont="1">
      <alignment horizontal="center" shrinkToFit="0" vertical="top" wrapText="1"/>
    </xf>
    <xf borderId="28" fillId="4" fontId="139" numFmtId="0" xfId="0" applyAlignment="1" applyBorder="1" applyFont="1">
      <alignment horizontal="center" shrinkToFit="0" vertical="top" wrapText="1"/>
    </xf>
    <xf borderId="28" fillId="4" fontId="144" numFmtId="0" xfId="0" applyAlignment="1" applyBorder="1" applyFont="1">
      <alignment horizontal="center" shrinkToFit="0" vertical="top" wrapText="1"/>
    </xf>
    <xf borderId="28" fillId="4" fontId="134" numFmtId="0" xfId="0" applyAlignment="1" applyBorder="1" applyFont="1">
      <alignment shrinkToFit="0" vertical="top" wrapText="1"/>
    </xf>
    <xf borderId="0" fillId="4" fontId="29" numFmtId="0" xfId="0" applyAlignment="1" applyFont="1">
      <alignment horizontal="center" shrinkToFit="0" vertical="top" wrapText="1"/>
    </xf>
    <xf borderId="0" fillId="0" fontId="4" numFmtId="0" xfId="0" applyAlignment="1" applyFont="1">
      <alignment shrinkToFit="0" vertical="top" wrapText="1"/>
    </xf>
    <xf borderId="28" fillId="4" fontId="98" numFmtId="0" xfId="0" applyAlignment="1" applyBorder="1" applyFont="1">
      <alignment shrinkToFit="0" vertical="bottom" wrapText="1"/>
    </xf>
    <xf borderId="28" fillId="4" fontId="98" numFmtId="0" xfId="0" applyAlignment="1" applyBorder="1" applyFont="1">
      <alignment shrinkToFit="0" wrapText="1"/>
    </xf>
    <xf borderId="28" fillId="4" fontId="98" numFmtId="0" xfId="0" applyAlignment="1" applyBorder="1" applyFont="1">
      <alignment readingOrder="0" shrinkToFit="0" wrapText="1"/>
    </xf>
    <xf borderId="28" fillId="4" fontId="98" numFmtId="165" xfId="0" applyAlignment="1" applyBorder="1" applyFont="1" applyNumberFormat="1">
      <alignment shrinkToFit="0" vertical="bottom" wrapText="1"/>
    </xf>
    <xf borderId="28" fillId="4" fontId="98" numFmtId="0" xfId="0" applyAlignment="1" applyBorder="1" applyFont="1">
      <alignment readingOrder="0" shrinkToFit="0" vertical="bottom" wrapText="1"/>
    </xf>
    <xf borderId="28" fillId="4" fontId="145" numFmtId="0" xfId="0" applyAlignment="1" applyBorder="1" applyFont="1">
      <alignment shrinkToFit="0" vertical="bottom" wrapText="1"/>
    </xf>
    <xf quotePrefix="1" borderId="28" fillId="4" fontId="98" numFmtId="0" xfId="0" applyAlignment="1" applyBorder="1" applyFont="1">
      <alignment readingOrder="0" shrinkToFit="0" vertical="bottom" wrapText="1"/>
    </xf>
    <xf borderId="28" fillId="4" fontId="98" numFmtId="165" xfId="0" applyAlignment="1" applyBorder="1" applyFont="1" applyNumberFormat="1">
      <alignment horizontal="center" shrinkToFit="0" vertical="top" wrapText="1"/>
    </xf>
    <xf borderId="28" fillId="4" fontId="98" numFmtId="165" xfId="0" applyAlignment="1" applyBorder="1" applyFont="1" applyNumberFormat="1">
      <alignment readingOrder="0" shrinkToFit="0" vertical="bottom" wrapText="1"/>
    </xf>
    <xf borderId="28" fillId="4" fontId="98" numFmtId="0" xfId="0" applyAlignment="1" applyBorder="1" applyFont="1">
      <alignment readingOrder="0" shrinkToFit="0" wrapText="0"/>
    </xf>
    <xf borderId="0" fillId="4" fontId="133" numFmtId="0" xfId="0" applyAlignment="1" applyFont="1">
      <alignment readingOrder="0" shrinkToFit="0" wrapText="0"/>
    </xf>
    <xf borderId="0" fillId="4" fontId="133" numFmtId="0" xfId="0" applyAlignment="1" applyFont="1">
      <alignment readingOrder="0" shrinkToFit="0" wrapText="0"/>
    </xf>
    <xf borderId="28" fillId="0" fontId="112" numFmtId="0" xfId="0" applyAlignment="1" applyBorder="1" applyFont="1">
      <alignment shrinkToFit="0" vertical="top" wrapText="1"/>
    </xf>
    <xf borderId="28" fillId="0" fontId="98" numFmtId="172" xfId="0" applyAlignment="1" applyBorder="1" applyFont="1" applyNumberFormat="1">
      <alignment shrinkToFit="0" vertical="top" wrapText="1"/>
    </xf>
    <xf borderId="28" fillId="4" fontId="98" numFmtId="172" xfId="0" applyAlignment="1" applyBorder="1" applyFont="1" applyNumberFormat="1">
      <alignment shrinkToFit="0" vertical="top" wrapText="1"/>
    </xf>
    <xf borderId="0" fillId="0" fontId="98" numFmtId="0" xfId="0" applyAlignment="1" applyFont="1">
      <alignment shrinkToFit="0" vertical="top" wrapText="1"/>
    </xf>
    <xf borderId="28" fillId="4" fontId="146" numFmtId="0" xfId="0" applyAlignment="1" applyBorder="1" applyFont="1">
      <alignment horizontal="center" shrinkToFit="0" vertical="top" wrapText="1"/>
    </xf>
    <xf borderId="28" fillId="0" fontId="8" numFmtId="0" xfId="0" applyAlignment="1" applyBorder="1" applyFont="1">
      <alignment horizontal="center" shrinkToFit="0" vertical="top" wrapText="1"/>
    </xf>
    <xf borderId="28" fillId="4" fontId="98" numFmtId="0" xfId="0" applyAlignment="1" applyBorder="1" applyFont="1">
      <alignment horizontal="center" vertical="top"/>
    </xf>
    <xf borderId="28" fillId="4" fontId="98" numFmtId="4" xfId="0" applyAlignment="1" applyBorder="1" applyFont="1" applyNumberFormat="1">
      <alignment readingOrder="0" shrinkToFit="0" vertical="top" wrapText="1"/>
    </xf>
    <xf borderId="28" fillId="4" fontId="147" numFmtId="0" xfId="0" applyAlignment="1" applyBorder="1" applyFont="1">
      <alignment shrinkToFit="0" vertical="top" wrapText="1"/>
    </xf>
    <xf borderId="28" fillId="4" fontId="148" numFmtId="0" xfId="0" applyAlignment="1" applyBorder="1" applyFont="1">
      <alignment shrinkToFit="0" vertical="top" wrapText="1"/>
    </xf>
    <xf borderId="29" fillId="4" fontId="98" numFmtId="0" xfId="0" applyAlignment="1" applyBorder="1" applyFont="1">
      <alignment shrinkToFit="0" vertical="top" wrapText="1"/>
    </xf>
    <xf borderId="29" fillId="4" fontId="98" numFmtId="0" xfId="0" applyAlignment="1" applyBorder="1" applyFont="1">
      <alignment vertical="top"/>
    </xf>
    <xf borderId="30" fillId="4" fontId="149" numFmtId="0" xfId="0" applyAlignment="1" applyBorder="1" applyFont="1">
      <alignment shrinkToFit="0" vertical="top" wrapText="1"/>
    </xf>
    <xf borderId="23" fillId="4" fontId="98" numFmtId="0" xfId="0" applyAlignment="1" applyBorder="1" applyFont="1">
      <alignment shrinkToFit="0" vertical="top" wrapText="1"/>
    </xf>
    <xf borderId="31" fillId="4" fontId="98" numFmtId="0" xfId="0" applyAlignment="1" applyBorder="1" applyFont="1">
      <alignment shrinkToFit="0" vertical="top" wrapText="1"/>
    </xf>
    <xf borderId="32" fillId="4" fontId="98" numFmtId="0" xfId="0" applyAlignment="1" applyBorder="1" applyFont="1">
      <alignment shrinkToFit="0" vertical="top" wrapText="1"/>
    </xf>
    <xf borderId="32" fillId="4" fontId="98" numFmtId="0" xfId="0" applyAlignment="1" applyBorder="1" applyFont="1">
      <alignment vertical="top"/>
    </xf>
    <xf borderId="28" fillId="4" fontId="98" numFmtId="49" xfId="0" applyAlignment="1" applyBorder="1" applyFont="1" applyNumberFormat="1">
      <alignment readingOrder="0" vertical="top"/>
    </xf>
    <xf borderId="28" fillId="4" fontId="98" numFmtId="49" xfId="0" applyAlignment="1" applyBorder="1" applyFont="1" applyNumberFormat="1">
      <alignment readingOrder="0" shrinkToFit="0" vertical="top" wrapText="1"/>
    </xf>
    <xf borderId="30" fillId="4" fontId="98" numFmtId="0" xfId="0" applyAlignment="1" applyBorder="1" applyFont="1">
      <alignment shrinkToFit="0" vertical="top" wrapText="1"/>
    </xf>
    <xf borderId="31" fillId="0" fontId="2" numFmtId="0" xfId="0" applyBorder="1" applyFont="1"/>
    <xf borderId="28" fillId="4" fontId="107" numFmtId="0" xfId="0" applyAlignment="1" applyBorder="1" applyFont="1">
      <alignment readingOrder="0" shrinkToFit="0" vertical="top" wrapText="1"/>
    </xf>
    <xf borderId="28" fillId="4" fontId="150" numFmtId="0" xfId="0" applyAlignment="1" applyBorder="1" applyFont="1">
      <alignment horizontal="center" shrinkToFit="0" vertical="top" wrapText="1"/>
    </xf>
    <xf borderId="28" fillId="4" fontId="107" numFmtId="165" xfId="0" applyAlignment="1" applyBorder="1" applyFont="1" applyNumberFormat="1">
      <alignment shrinkToFit="0" vertical="top" wrapText="1"/>
    </xf>
    <xf borderId="28" fillId="4" fontId="151" numFmtId="0" xfId="0" applyAlignment="1" applyBorder="1" applyFont="1">
      <alignment horizontal="center" readingOrder="0" shrinkToFit="0" vertical="top" wrapText="1"/>
    </xf>
    <xf borderId="28" fillId="4" fontId="152" numFmtId="4" xfId="0" applyAlignment="1" applyBorder="1" applyFont="1" applyNumberFormat="1">
      <alignment shrinkToFit="0" vertical="top" wrapText="1"/>
    </xf>
    <xf borderId="28" fillId="4" fontId="98" numFmtId="4" xfId="0" applyAlignment="1" applyBorder="1" applyFont="1" applyNumberFormat="1">
      <alignment vertical="top"/>
    </xf>
    <xf borderId="28" fillId="4" fontId="153" numFmtId="4" xfId="0" applyAlignment="1" applyBorder="1" applyFont="1" applyNumberFormat="1">
      <alignment readingOrder="0" shrinkToFit="0" vertical="top" wrapText="1"/>
    </xf>
    <xf borderId="28" fillId="4" fontId="98" numFmtId="0" xfId="0" applyAlignment="1" applyBorder="1" applyFont="1">
      <alignment horizontal="center" readingOrder="0" vertical="top"/>
    </xf>
    <xf borderId="28" fillId="4" fontId="154" numFmtId="0" xfId="0" applyAlignment="1" applyBorder="1" applyFont="1">
      <alignment horizontal="center" vertical="top"/>
    </xf>
    <xf borderId="28" fillId="4" fontId="155" numFmtId="0" xfId="0" applyAlignment="1" applyBorder="1" applyFont="1">
      <alignment horizontal="left" readingOrder="0" shrinkToFit="0" vertical="top" wrapText="1"/>
    </xf>
    <xf borderId="28" fillId="4" fontId="156" numFmtId="49" xfId="0" applyAlignment="1" applyBorder="1" applyFont="1" applyNumberFormat="1">
      <alignment horizontal="center" vertical="top"/>
    </xf>
    <xf borderId="28" fillId="4" fontId="98" numFmtId="0" xfId="0" applyAlignment="1" applyBorder="1" applyFont="1">
      <alignment shrinkToFit="0" vertical="top" wrapText="0"/>
    </xf>
    <xf borderId="28" fillId="4" fontId="157" numFmtId="0" xfId="0" applyAlignment="1" applyBorder="1" applyFont="1">
      <alignment readingOrder="0" vertical="top"/>
    </xf>
    <xf borderId="0" fillId="0" fontId="158" numFmtId="0" xfId="0" applyAlignment="1" applyFont="1">
      <alignment horizontal="center" vertical="top"/>
    </xf>
    <xf borderId="0" fillId="0" fontId="4" numFmtId="0" xfId="0" applyAlignment="1" applyFont="1">
      <alignment horizontal="center" vertical="top"/>
    </xf>
    <xf borderId="0" fillId="0" fontId="4" numFmtId="0" xfId="0" applyAlignment="1" applyFont="1">
      <alignment horizontal="center" shrinkToFit="0" vertical="top" wrapText="1"/>
    </xf>
    <xf borderId="28" fillId="6" fontId="97" numFmtId="0" xfId="0" applyAlignment="1" applyBorder="1" applyFont="1">
      <alignment horizontal="center" shrinkToFit="0" vertical="top" wrapText="1"/>
    </xf>
    <xf borderId="28" fillId="0" fontId="98" numFmtId="0" xfId="0" applyAlignment="1" applyBorder="1" applyFont="1">
      <alignment readingOrder="0" shrinkToFit="0" vertical="top" wrapText="1"/>
    </xf>
    <xf borderId="28" fillId="0" fontId="98" numFmtId="165" xfId="0" applyAlignment="1" applyBorder="1" applyFont="1" applyNumberFormat="1">
      <alignment horizontal="right" readingOrder="0" shrinkToFit="0" vertical="top" wrapText="1"/>
    </xf>
    <xf borderId="0" fillId="0" fontId="4" numFmtId="0" xfId="0" applyAlignment="1" applyFont="1">
      <alignment shrinkToFit="0" wrapText="1"/>
    </xf>
    <xf borderId="28" fillId="0" fontId="98" numFmtId="0" xfId="0" applyAlignment="1" applyBorder="1" applyFont="1">
      <alignment horizontal="right" readingOrder="0" shrinkToFit="0" vertical="top" wrapText="1"/>
    </xf>
    <xf quotePrefix="1" borderId="28" fillId="0" fontId="98" numFmtId="0" xfId="0" applyAlignment="1" applyBorder="1" applyFont="1">
      <alignment shrinkToFit="0" vertical="top" wrapText="1"/>
    </xf>
    <xf borderId="28" fillId="6" fontId="97" numFmtId="0" xfId="0" applyAlignment="1" applyBorder="1" applyFont="1">
      <alignment shrinkToFit="0" vertical="top" wrapText="1"/>
    </xf>
    <xf borderId="28" fillId="4" fontId="102" numFmtId="0" xfId="0" applyAlignment="1" applyBorder="1" applyFont="1">
      <alignment horizontal="left" readingOrder="0" vertical="top"/>
    </xf>
    <xf borderId="28" fillId="4" fontId="102" numFmtId="165" xfId="0" applyAlignment="1" applyBorder="1" applyFont="1" applyNumberFormat="1">
      <alignment horizontal="right" readingOrder="0" vertical="top"/>
    </xf>
    <xf borderId="28" fillId="4" fontId="102" numFmtId="165" xfId="0" applyAlignment="1" applyBorder="1" applyFont="1" applyNumberFormat="1">
      <alignment readingOrder="0" shrinkToFit="0" vertical="top" wrapText="1"/>
    </xf>
    <xf borderId="28" fillId="4" fontId="102" numFmtId="165" xfId="0" applyAlignment="1" applyBorder="1" applyFont="1" applyNumberFormat="1">
      <alignment horizontal="center" readingOrder="0" shrinkToFit="0" vertical="top" wrapText="1"/>
    </xf>
    <xf borderId="28" fillId="4" fontId="102" numFmtId="166" xfId="0" applyAlignment="1" applyBorder="1" applyFont="1" applyNumberFormat="1">
      <alignment vertical="top"/>
    </xf>
    <xf borderId="28" fillId="4" fontId="102" numFmtId="0" xfId="0" applyAlignment="1" applyBorder="1" applyFont="1">
      <alignment shrinkToFit="0" vertical="top" wrapText="1"/>
    </xf>
    <xf borderId="28" fillId="4" fontId="159" numFmtId="0" xfId="0" applyAlignment="1" applyBorder="1" applyFont="1">
      <alignment shrinkToFit="0" vertical="top" wrapText="1"/>
    </xf>
    <xf borderId="28" fillId="4" fontId="102" numFmtId="165" xfId="0" applyAlignment="1" applyBorder="1" applyFont="1" applyNumberFormat="1">
      <alignment horizontal="right" vertical="top"/>
    </xf>
    <xf borderId="28" fillId="4" fontId="160" numFmtId="0" xfId="0" applyAlignment="1" applyBorder="1" applyFont="1">
      <alignment shrinkToFit="0" vertical="top" wrapText="0"/>
    </xf>
    <xf borderId="28" fillId="4" fontId="102" numFmtId="0" xfId="0" applyAlignment="1" applyBorder="1" applyFont="1">
      <alignment horizontal="right" readingOrder="0" vertical="top"/>
    </xf>
    <xf borderId="28" fillId="4" fontId="161" numFmtId="0" xfId="0" applyAlignment="1" applyBorder="1" applyFont="1">
      <alignment readingOrder="0" vertical="top"/>
    </xf>
    <xf borderId="0" fillId="0" fontId="56" numFmtId="0" xfId="0" applyAlignment="1" applyFont="1">
      <alignment vertical="top"/>
    </xf>
    <xf borderId="10" fillId="7" fontId="28" numFmtId="0" xfId="0" applyAlignment="1" applyBorder="1" applyFont="1">
      <alignment horizontal="center" shrinkToFit="0" vertical="top" wrapText="1"/>
    </xf>
    <xf borderId="33" fillId="7" fontId="28" numFmtId="0" xfId="0" applyAlignment="1" applyBorder="1" applyFont="1">
      <alignment horizontal="center" shrinkToFit="0" vertical="top" wrapText="1"/>
    </xf>
    <xf borderId="11" fillId="7" fontId="162" numFmtId="0" xfId="0" applyAlignment="1" applyBorder="1" applyFont="1">
      <alignment horizontal="center" shrinkToFit="0" vertical="top" wrapText="1"/>
    </xf>
    <xf borderId="11" fillId="4" fontId="29" numFmtId="0" xfId="0" applyAlignment="1" applyBorder="1" applyFont="1">
      <alignment horizontal="center" shrinkToFit="0" vertical="top" wrapText="1"/>
    </xf>
    <xf borderId="11" fillId="4" fontId="163" numFmtId="0" xfId="0" applyAlignment="1" applyBorder="1" applyFont="1">
      <alignment shrinkToFit="0" vertical="top" wrapText="1"/>
    </xf>
    <xf borderId="11" fillId="4" fontId="8" numFmtId="0" xfId="0" applyAlignment="1" applyBorder="1" applyFont="1">
      <alignment readingOrder="0" shrinkToFit="0" vertical="top" wrapText="1"/>
    </xf>
    <xf borderId="11" fillId="4" fontId="164" numFmtId="0" xfId="0" applyAlignment="1" applyBorder="1" applyFont="1">
      <alignment shrinkToFit="0" vertical="top" wrapText="1"/>
    </xf>
    <xf borderId="11" fillId="4" fontId="165" numFmtId="0" xfId="0" applyAlignment="1" applyBorder="1" applyFont="1">
      <alignment shrinkToFit="0" vertical="top" wrapText="1"/>
    </xf>
    <xf borderId="3" fillId="4" fontId="49" numFmtId="0" xfId="0" applyAlignment="1" applyBorder="1" applyFont="1">
      <alignment readingOrder="0" shrinkToFit="0" vertical="top" wrapText="1"/>
    </xf>
    <xf borderId="11" fillId="4" fontId="49" numFmtId="0" xfId="0" applyAlignment="1" applyBorder="1" applyFont="1">
      <alignment horizontal="right" shrinkToFit="0" vertical="top" wrapText="1"/>
    </xf>
    <xf borderId="11" fillId="4" fontId="166" numFmtId="0" xfId="0" applyAlignment="1" applyBorder="1" applyFont="1">
      <alignment shrinkToFit="0" vertical="top" wrapText="1"/>
    </xf>
    <xf borderId="11" fillId="4" fontId="167" numFmtId="0" xfId="0" applyAlignment="1" applyBorder="1" applyFont="1">
      <alignment shrinkToFit="0" vertical="top" wrapText="1"/>
    </xf>
    <xf borderId="11" fillId="4" fontId="49" numFmtId="165" xfId="0" applyAlignment="1" applyBorder="1" applyFont="1" applyNumberFormat="1">
      <alignment horizontal="right" readingOrder="0" shrinkToFit="0" vertical="top" wrapText="1"/>
    </xf>
    <xf borderId="11" fillId="0" fontId="8" numFmtId="0" xfId="0" applyAlignment="1" applyBorder="1" applyFont="1">
      <alignment vertical="bottom"/>
    </xf>
    <xf borderId="11" fillId="4" fontId="163" numFmtId="0" xfId="0" applyAlignment="1" applyBorder="1" applyFont="1">
      <alignment horizontal="center" shrinkToFit="0" vertical="top" wrapText="1"/>
    </xf>
    <xf borderId="11" fillId="4" fontId="49" numFmtId="0" xfId="0" applyAlignment="1" applyBorder="1" applyFont="1">
      <alignment horizontal="right" readingOrder="0" shrinkToFit="0" vertical="top" wrapText="1"/>
    </xf>
    <xf borderId="11" fillId="4" fontId="168" numFmtId="0" xfId="0" applyAlignment="1" applyBorder="1" applyFont="1">
      <alignment readingOrder="0" shrinkToFit="0" vertical="top" wrapText="1"/>
    </xf>
    <xf borderId="11" fillId="4" fontId="49" numFmtId="166" xfId="0" applyAlignment="1" applyBorder="1" applyFont="1" applyNumberFormat="1">
      <alignment vertical="top"/>
    </xf>
    <xf borderId="11" fillId="4" fontId="29" numFmtId="167" xfId="0" applyAlignment="1" applyBorder="1" applyFont="1" applyNumberFormat="1">
      <alignment shrinkToFit="0" vertical="top" wrapText="1"/>
    </xf>
    <xf borderId="11" fillId="4" fontId="169" numFmtId="0" xfId="0" applyAlignment="1" applyBorder="1" applyFont="1">
      <alignment shrinkToFit="0" vertical="top" wrapText="1"/>
    </xf>
    <xf borderId="11" fillId="4" fontId="29" numFmtId="2" xfId="0" applyAlignment="1" applyBorder="1" applyFont="1" applyNumberFormat="1">
      <alignment horizontal="center" shrinkToFit="0" vertical="top" wrapText="1"/>
    </xf>
    <xf borderId="11" fillId="0" fontId="29" numFmtId="0" xfId="0" applyAlignment="1" applyBorder="1" applyFont="1">
      <alignment readingOrder="0" shrinkToFit="0" vertical="top" wrapText="1"/>
    </xf>
    <xf borderId="11" fillId="0" fontId="8" numFmtId="0" xfId="0" applyAlignment="1" applyBorder="1" applyFont="1">
      <alignment readingOrder="0" vertical="top"/>
    </xf>
    <xf borderId="11" fillId="11" fontId="8" numFmtId="0" xfId="0" applyAlignment="1" applyBorder="1" applyFont="1">
      <alignment vertical="top"/>
    </xf>
    <xf borderId="11" fillId="11" fontId="29" numFmtId="0" xfId="0" applyAlignment="1" applyBorder="1" applyFont="1">
      <alignment shrinkToFit="0" vertical="top" wrapText="1"/>
    </xf>
    <xf borderId="11" fillId="4" fontId="8" numFmtId="170" xfId="0" applyAlignment="1" applyBorder="1" applyFont="1" applyNumberFormat="1">
      <alignment vertical="top"/>
    </xf>
    <xf borderId="11" fillId="4" fontId="29" numFmtId="0" xfId="0" applyAlignment="1" applyBorder="1" applyFont="1">
      <alignment horizontal="right" shrinkToFit="0" vertical="top" wrapText="1"/>
    </xf>
    <xf borderId="0" fillId="4" fontId="170" numFmtId="165" xfId="0" applyAlignment="1" applyFont="1" applyNumberFormat="1">
      <alignment horizontal="left" readingOrder="0"/>
    </xf>
    <xf quotePrefix="1" borderId="11" fillId="4" fontId="29" numFmtId="0" xfId="0" applyAlignment="1" applyBorder="1" applyFont="1">
      <alignment shrinkToFit="0" vertical="top" wrapText="1"/>
    </xf>
    <xf borderId="11" fillId="4" fontId="171" numFmtId="0" xfId="0" applyAlignment="1" applyBorder="1" applyFont="1">
      <alignment readingOrder="0" shrinkToFit="0" vertical="top" wrapText="1"/>
    </xf>
    <xf borderId="11" fillId="4" fontId="172" numFmtId="0" xfId="0" applyAlignment="1" applyBorder="1" applyFont="1">
      <alignment shrinkToFit="0" vertical="top" wrapText="1"/>
    </xf>
    <xf borderId="11" fillId="0" fontId="172" numFmtId="0" xfId="0" applyAlignment="1" applyBorder="1" applyFont="1">
      <alignment shrinkToFit="0" vertical="top" wrapText="1"/>
    </xf>
    <xf borderId="11" fillId="4" fontId="173" numFmtId="0" xfId="0" applyAlignment="1" applyBorder="1" applyFont="1">
      <alignment vertical="top"/>
    </xf>
    <xf borderId="11" fillId="0" fontId="4" numFmtId="0" xfId="0" applyAlignment="1" applyBorder="1" applyFont="1">
      <alignment vertical="top"/>
    </xf>
    <xf borderId="11" fillId="4" fontId="174" numFmtId="0" xfId="0" applyAlignment="1" applyBorder="1" applyFont="1">
      <alignment shrinkToFit="0" vertical="top" wrapText="1"/>
    </xf>
    <xf borderId="11" fillId="0" fontId="175" numFmtId="0" xfId="0" applyAlignment="1" applyBorder="1" applyFont="1">
      <alignment readingOrder="0" vertical="top"/>
    </xf>
    <xf borderId="11" fillId="0" fontId="94" numFmtId="0" xfId="0" applyAlignment="1" applyBorder="1" applyFont="1">
      <alignment horizontal="left" readingOrder="0" shrinkToFit="0" vertical="top" wrapText="1"/>
    </xf>
    <xf borderId="10" fillId="0" fontId="49" numFmtId="0" xfId="0" applyAlignment="1" applyBorder="1" applyFont="1">
      <alignment vertical="top"/>
    </xf>
    <xf borderId="0" fillId="0" fontId="49" numFmtId="0" xfId="0" applyAlignment="1" applyFont="1">
      <alignment vertical="top"/>
    </xf>
    <xf borderId="11" fillId="7" fontId="176" numFmtId="0" xfId="0" applyAlignment="1" applyBorder="1" applyFont="1">
      <alignment horizontal="center" shrinkToFit="0" vertical="top" wrapText="1"/>
    </xf>
    <xf borderId="11" fillId="7" fontId="176" numFmtId="0" xfId="0" applyAlignment="1" applyBorder="1" applyFont="1">
      <alignment shrinkToFit="0" vertical="top" wrapText="1"/>
    </xf>
    <xf borderId="11" fillId="4" fontId="65" numFmtId="0" xfId="0" applyAlignment="1" applyBorder="1" applyFont="1">
      <alignment shrinkToFit="0" vertical="top" wrapText="1"/>
    </xf>
    <xf borderId="11" fillId="4" fontId="65" numFmtId="165" xfId="0" applyAlignment="1" applyBorder="1" applyFont="1" applyNumberFormat="1">
      <alignment readingOrder="0" vertical="top"/>
    </xf>
    <xf borderId="11" fillId="4" fontId="65" numFmtId="0" xfId="0" applyAlignment="1" applyBorder="1" applyFont="1">
      <alignment readingOrder="0" shrinkToFit="0" vertical="top" wrapText="1"/>
    </xf>
    <xf borderId="11" fillId="0" fontId="177" numFmtId="0" xfId="0" applyAlignment="1" applyBorder="1" applyFont="1">
      <alignment vertical="top"/>
    </xf>
    <xf borderId="11" fillId="4" fontId="65" numFmtId="165" xfId="0" applyAlignment="1" applyBorder="1" applyFont="1" applyNumberFormat="1">
      <alignment readingOrder="0" shrinkToFit="0" vertical="top" wrapText="1"/>
    </xf>
    <xf borderId="11" fillId="4" fontId="65" numFmtId="0" xfId="0" applyAlignment="1" applyBorder="1" applyFont="1">
      <alignment vertical="top"/>
    </xf>
    <xf borderId="11" fillId="4" fontId="178" numFmtId="0" xfId="0" applyAlignment="1" applyBorder="1" applyFont="1">
      <alignment horizontal="center" shrinkToFit="0" vertical="top" wrapText="1"/>
    </xf>
    <xf borderId="11" fillId="4" fontId="29" numFmtId="0" xfId="0" applyAlignment="1" applyBorder="1" applyFont="1">
      <alignment horizontal="center" readingOrder="0" vertical="top"/>
    </xf>
    <xf borderId="11" fillId="0" fontId="179" numFmtId="0" xfId="0" applyAlignment="1" applyBorder="1" applyFont="1">
      <alignment horizontal="center" shrinkToFit="0" vertical="top" wrapText="1"/>
    </xf>
    <xf borderId="11" fillId="0" fontId="179" numFmtId="0" xfId="0" applyAlignment="1" applyBorder="1" applyFont="1">
      <alignment shrinkToFit="0" vertical="top" wrapText="1"/>
    </xf>
    <xf borderId="11" fillId="4" fontId="179" numFmtId="0" xfId="0" applyAlignment="1" applyBorder="1" applyFont="1">
      <alignment horizontal="center" shrinkToFit="0" vertical="top" wrapText="1"/>
    </xf>
    <xf borderId="11" fillId="4" fontId="179" numFmtId="0" xfId="0" applyAlignment="1" applyBorder="1" applyFont="1">
      <alignment shrinkToFit="0" vertical="top" wrapText="1"/>
    </xf>
    <xf borderId="11" fillId="10" fontId="29" numFmtId="0" xfId="0" applyAlignment="1" applyBorder="1" applyFont="1">
      <alignment horizontal="center" shrinkToFit="0" vertical="top" wrapText="1"/>
    </xf>
    <xf borderId="11" fillId="10" fontId="179" numFmtId="0" xfId="0" applyAlignment="1" applyBorder="1" applyFont="1">
      <alignment horizontal="center" shrinkToFit="0" vertical="top" wrapText="1"/>
    </xf>
    <xf borderId="11" fillId="10" fontId="179" numFmtId="0" xfId="0" applyAlignment="1" applyBorder="1" applyFont="1">
      <alignment shrinkToFit="0" vertical="top" wrapText="1"/>
    </xf>
    <xf borderId="11" fillId="10" fontId="8" numFmtId="0" xfId="0" applyAlignment="1" applyBorder="1" applyFont="1">
      <alignment vertical="top"/>
    </xf>
    <xf borderId="11" fillId="10" fontId="8" numFmtId="0" xfId="0" applyAlignment="1" applyBorder="1" applyFont="1">
      <alignment shrinkToFit="0" vertical="top" wrapText="1"/>
    </xf>
    <xf borderId="11" fillId="10" fontId="11" numFmtId="165" xfId="0" applyAlignment="1" applyBorder="1" applyFont="1" applyNumberFormat="1">
      <alignment readingOrder="0" vertical="top"/>
    </xf>
    <xf borderId="11" fillId="10" fontId="8" numFmtId="0" xfId="0" applyAlignment="1" applyBorder="1" applyFont="1">
      <alignment readingOrder="0" vertical="top"/>
    </xf>
    <xf borderId="11" fillId="4" fontId="180" numFmtId="0" xfId="0" applyAlignment="1" applyBorder="1" applyFont="1">
      <alignment horizontal="center" shrinkToFit="0" vertical="top" wrapText="1"/>
    </xf>
    <xf borderId="11" fillId="4" fontId="8" numFmtId="168" xfId="0" applyAlignment="1" applyBorder="1" applyFont="1" applyNumberFormat="1">
      <alignment vertical="top"/>
    </xf>
    <xf borderId="11" fillId="4" fontId="29" numFmtId="165" xfId="0" applyAlignment="1" applyBorder="1" applyFont="1" applyNumberFormat="1">
      <alignment readingOrder="0" shrinkToFit="0" vertical="top" wrapText="1"/>
    </xf>
    <xf borderId="11" fillId="4" fontId="50" numFmtId="0" xfId="0" applyAlignment="1" applyBorder="1" applyFont="1">
      <alignment readingOrder="0" vertical="top"/>
    </xf>
    <xf borderId="11" fillId="4" fontId="11" numFmtId="165" xfId="0" applyAlignment="1" applyBorder="1" applyFont="1" applyNumberFormat="1">
      <alignment readingOrder="0" vertical="top"/>
    </xf>
    <xf borderId="11" fillId="4" fontId="23" numFmtId="0" xfId="0" applyAlignment="1" applyBorder="1" applyFont="1">
      <alignment shrinkToFit="0" vertical="top" wrapText="1"/>
    </xf>
    <xf borderId="5" fillId="0" fontId="181" numFmtId="165" xfId="0" applyAlignment="1" applyBorder="1" applyFont="1" applyNumberFormat="1">
      <alignment readingOrder="0" shrinkToFit="0" vertical="bottom" wrapText="1"/>
    </xf>
    <xf borderId="11" fillId="4" fontId="50" numFmtId="0" xfId="0" applyAlignment="1" applyBorder="1" applyFont="1">
      <alignment horizontal="center" shrinkToFit="0" vertical="top" wrapText="1"/>
    </xf>
    <xf borderId="11" fillId="4" fontId="50" numFmtId="0" xfId="0" applyAlignment="1" applyBorder="1" applyFont="1">
      <alignment shrinkToFit="0" vertical="top" wrapText="1"/>
    </xf>
    <xf borderId="11" fillId="10" fontId="29" numFmtId="0" xfId="0" applyAlignment="1" applyBorder="1" applyFont="1">
      <alignment shrinkToFit="0" vertical="top" wrapText="1"/>
    </xf>
    <xf borderId="11" fillId="10" fontId="29" numFmtId="0" xfId="0" applyAlignment="1" applyBorder="1" applyFont="1">
      <alignment vertical="top"/>
    </xf>
    <xf borderId="11" fillId="10" fontId="29" numFmtId="165" xfId="0" applyAlignment="1" applyBorder="1" applyFont="1" applyNumberFormat="1">
      <alignment readingOrder="0" shrinkToFit="0" vertical="top" wrapText="1"/>
    </xf>
    <xf borderId="11" fillId="10" fontId="29" numFmtId="0" xfId="0" applyAlignment="1" applyBorder="1" applyFont="1">
      <alignment horizontal="center" readingOrder="0" vertical="top"/>
    </xf>
    <xf borderId="11" fillId="10" fontId="29" numFmtId="0" xfId="0" applyAlignment="1" applyBorder="1" applyFont="1">
      <alignment readingOrder="0" vertical="top"/>
    </xf>
    <xf borderId="11" fillId="32" fontId="182" numFmtId="0" xfId="0" applyAlignment="1" applyBorder="1" applyFill="1" applyFont="1">
      <alignment horizontal="center" vertical="top"/>
    </xf>
    <xf borderId="11" fillId="4" fontId="29" numFmtId="0" xfId="0" applyAlignment="1" applyBorder="1" applyFont="1">
      <alignment shrinkToFit="0" vertical="top" wrapText="0"/>
    </xf>
    <xf borderId="11" fillId="7" fontId="28" numFmtId="0" xfId="0" applyAlignment="1" applyBorder="1" applyFont="1">
      <alignment horizontal="center" shrinkToFit="0" wrapText="1"/>
    </xf>
    <xf borderId="3" fillId="7" fontId="28" numFmtId="0" xfId="0" applyAlignment="1" applyBorder="1" applyFont="1">
      <alignment horizontal="center" shrinkToFit="0" wrapText="1"/>
    </xf>
    <xf borderId="8" fillId="4" fontId="29" numFmtId="0" xfId="0" applyAlignment="1" applyBorder="1" applyFont="1">
      <alignment horizontal="center" shrinkToFit="0" vertical="top" wrapText="1"/>
    </xf>
    <xf borderId="7" fillId="4" fontId="23" numFmtId="0" xfId="0" applyAlignment="1" applyBorder="1" applyFont="1">
      <alignment shrinkToFit="0" vertical="top" wrapText="1"/>
    </xf>
    <xf borderId="7" fillId="4" fontId="34" numFmtId="0" xfId="0" applyAlignment="1" applyBorder="1" applyFont="1">
      <alignment shrinkToFit="0" vertical="top" wrapText="1"/>
    </xf>
    <xf borderId="7" fillId="4" fontId="183" numFmtId="0" xfId="0" applyAlignment="1" applyBorder="1" applyFont="1">
      <alignment horizontal="center" shrinkToFit="0" vertical="top" wrapText="1"/>
    </xf>
    <xf borderId="7" fillId="4" fontId="184" numFmtId="0" xfId="0" applyAlignment="1" applyBorder="1" applyFont="1">
      <alignment shrinkToFit="0" vertical="top" wrapText="1"/>
    </xf>
    <xf borderId="11" fillId="7" fontId="10" numFmtId="0" xfId="0" applyAlignment="1" applyBorder="1" applyFont="1">
      <alignment horizontal="center" shrinkToFit="0" wrapText="1"/>
    </xf>
    <xf borderId="3" fillId="7" fontId="10" numFmtId="0" xfId="0" applyAlignment="1" applyBorder="1" applyFont="1">
      <alignment horizontal="center" shrinkToFit="0" wrapText="1"/>
    </xf>
    <xf borderId="3" fillId="7" fontId="10" numFmtId="0" xfId="0" applyAlignment="1" applyBorder="1" applyFont="1">
      <alignment horizontal="center" shrinkToFit="0" vertical="top" wrapText="1"/>
    </xf>
    <xf borderId="7" fillId="4" fontId="29" numFmtId="0" xfId="0" applyAlignment="1" applyBorder="1" applyFont="1">
      <alignment horizontal="right" shrinkToFit="0" vertical="top" wrapText="1"/>
    </xf>
    <xf borderId="7" fillId="4" fontId="163" numFmtId="0" xfId="0" applyAlignment="1" applyBorder="1" applyFont="1">
      <alignment shrinkToFit="0" vertical="top" wrapText="1"/>
    </xf>
    <xf borderId="7" fillId="4" fontId="29" numFmtId="165" xfId="0" applyAlignment="1" applyBorder="1" applyFont="1" applyNumberFormat="1">
      <alignment horizontal="right" readingOrder="0" shrinkToFit="0" vertical="top" wrapText="1"/>
    </xf>
    <xf borderId="7" fillId="4" fontId="185" numFmtId="0" xfId="0" applyAlignment="1" applyBorder="1" applyFont="1">
      <alignment horizontal="center" shrinkToFit="0" vertical="top" wrapText="1"/>
    </xf>
    <xf borderId="7" fillId="4" fontId="8" numFmtId="0" xfId="0" applyAlignment="1" applyBorder="1" applyFont="1">
      <alignment shrinkToFit="0" vertical="top" wrapText="1"/>
    </xf>
    <xf borderId="7" fillId="4" fontId="186" numFmtId="0" xfId="0" applyAlignment="1" applyBorder="1" applyFont="1">
      <alignment vertical="bottom"/>
    </xf>
    <xf borderId="7" fillId="0" fontId="8" numFmtId="165" xfId="0" applyAlignment="1" applyBorder="1" applyFont="1" applyNumberFormat="1">
      <alignment horizontal="right" readingOrder="0" shrinkToFit="0" vertical="top" wrapText="1"/>
    </xf>
    <xf borderId="7" fillId="11" fontId="186" numFmtId="0" xfId="0" applyAlignment="1" applyBorder="1" applyFont="1">
      <alignment shrinkToFit="0" vertical="bottom" wrapText="1"/>
    </xf>
    <xf borderId="0" fillId="0" fontId="4" numFmtId="0" xfId="0" applyAlignment="1" applyFont="1">
      <alignment readingOrder="0" shrinkToFit="0" wrapText="1"/>
    </xf>
    <xf quotePrefix="1" borderId="7" fillId="4" fontId="29" numFmtId="0" xfId="0" applyAlignment="1" applyBorder="1" applyFont="1">
      <alignment shrinkToFit="0" vertical="top" wrapText="1"/>
    </xf>
    <xf quotePrefix="1" borderId="7" fillId="4" fontId="29" numFmtId="0" xfId="0" applyAlignment="1" applyBorder="1" applyFont="1">
      <alignment readingOrder="0" shrinkToFit="0" vertical="top" wrapText="1"/>
    </xf>
    <xf quotePrefix="1" borderId="7" fillId="33" fontId="29" numFmtId="0" xfId="0" applyAlignment="1" applyBorder="1" applyFill="1" applyFont="1">
      <alignment readingOrder="0" shrinkToFit="0" vertical="top" wrapText="1"/>
    </xf>
    <xf borderId="7" fillId="4" fontId="29" numFmtId="0" xfId="0" applyAlignment="1" applyBorder="1" applyFont="1">
      <alignment horizontal="right" readingOrder="0" shrinkToFit="0" vertical="top" wrapText="1"/>
    </xf>
    <xf borderId="7" fillId="4" fontId="166" numFmtId="0" xfId="0" applyAlignment="1" applyBorder="1" applyFont="1">
      <alignment shrinkToFit="0" vertical="top" wrapText="1"/>
    </xf>
    <xf borderId="5" fillId="4" fontId="8" numFmtId="0" xfId="0" applyAlignment="1" applyBorder="1" applyFont="1">
      <alignment vertical="top"/>
    </xf>
    <xf borderId="0" fillId="4" fontId="8" numFmtId="0" xfId="0" applyAlignment="1" applyFont="1">
      <alignment vertical="top"/>
    </xf>
    <xf borderId="0" fillId="0" fontId="8" numFmtId="0" xfId="0" applyAlignment="1" applyFont="1">
      <alignment vertical="top"/>
    </xf>
    <xf borderId="5" fillId="0" fontId="8" numFmtId="0" xfId="0" applyAlignment="1" applyBorder="1" applyFont="1">
      <alignment vertical="top"/>
    </xf>
    <xf borderId="6" fillId="0" fontId="8" numFmtId="0" xfId="0" applyAlignment="1" applyBorder="1" applyFont="1">
      <alignment vertical="top"/>
    </xf>
    <xf borderId="3" fillId="7" fontId="176" numFmtId="0" xfId="0" applyAlignment="1" applyBorder="1" applyFont="1">
      <alignment horizontal="center" shrinkToFit="0" vertical="top" wrapText="1"/>
    </xf>
    <xf borderId="7" fillId="4" fontId="29" numFmtId="165" xfId="0" applyAlignment="1" applyBorder="1" applyFont="1" applyNumberFormat="1">
      <alignment horizontal="center" readingOrder="0" shrinkToFit="0" vertical="top" wrapText="1"/>
    </xf>
    <xf borderId="7" fillId="4" fontId="29" numFmtId="0" xfId="0" applyAlignment="1" applyBorder="1" applyFont="1">
      <alignment horizontal="center" readingOrder="0" shrinkToFit="0" vertical="top" wrapText="1"/>
    </xf>
    <xf borderId="7" fillId="0" fontId="8" numFmtId="165" xfId="0" applyAlignment="1" applyBorder="1" applyFont="1" applyNumberFormat="1">
      <alignment vertical="top"/>
    </xf>
    <xf borderId="8" fillId="24" fontId="29" numFmtId="0" xfId="0" applyAlignment="1" applyBorder="1" applyFont="1">
      <alignment shrinkToFit="0" vertical="top" wrapText="1"/>
    </xf>
    <xf borderId="7" fillId="24" fontId="8" numFmtId="0" xfId="0" applyAlignment="1" applyBorder="1" applyFont="1">
      <alignment vertical="top"/>
    </xf>
    <xf borderId="7" fillId="24" fontId="29" numFmtId="0" xfId="0" applyAlignment="1" applyBorder="1" applyFont="1">
      <alignment horizontal="center" shrinkToFit="0" vertical="top" wrapText="1"/>
    </xf>
    <xf borderId="7" fillId="24" fontId="29" numFmtId="0" xfId="0" applyAlignment="1" applyBorder="1" applyFont="1">
      <alignment shrinkToFit="0" vertical="top" wrapText="1"/>
    </xf>
    <xf borderId="11" fillId="4" fontId="29" numFmtId="165" xfId="0" applyAlignment="1" applyBorder="1" applyFont="1" applyNumberFormat="1">
      <alignment horizontal="center" shrinkToFit="0" vertical="top" wrapText="1"/>
    </xf>
    <xf borderId="3" fillId="4" fontId="29" numFmtId="0" xfId="0" applyAlignment="1" applyBorder="1" applyFont="1">
      <alignment horizontal="center" shrinkToFit="0" vertical="top" wrapText="1"/>
    </xf>
    <xf borderId="7" fillId="0" fontId="187" numFmtId="0" xfId="0" applyAlignment="1" applyBorder="1" applyFont="1">
      <alignment vertical="bottom"/>
    </xf>
    <xf borderId="7" fillId="4" fontId="23" numFmtId="0" xfId="0" applyAlignment="1" applyBorder="1" applyFont="1">
      <alignment horizontal="center" shrinkToFit="0" vertical="top" wrapText="1"/>
    </xf>
    <xf borderId="7" fillId="4" fontId="29" numFmtId="171" xfId="0" applyAlignment="1" applyBorder="1" applyFont="1" applyNumberFormat="1">
      <alignment shrinkToFit="0" vertical="top" wrapText="1"/>
    </xf>
    <xf borderId="7" fillId="0" fontId="29" numFmtId="165" xfId="0" applyAlignment="1" applyBorder="1" applyFont="1" applyNumberFormat="1">
      <alignment readingOrder="0" shrinkToFit="0" vertical="top" wrapText="1"/>
    </xf>
    <xf borderId="7" fillId="21" fontId="89" numFmtId="0" xfId="0" applyAlignment="1" applyBorder="1" applyFont="1">
      <alignment shrinkToFit="0" vertical="top" wrapText="1"/>
    </xf>
    <xf borderId="7" fillId="4" fontId="29" numFmtId="165" xfId="0" applyAlignment="1" applyBorder="1" applyFont="1" applyNumberFormat="1">
      <alignment horizontal="right" shrinkToFit="0" vertical="top" wrapText="1"/>
    </xf>
    <xf borderId="7" fillId="4" fontId="188" numFmtId="0" xfId="0" applyAlignment="1" applyBorder="1" applyFont="1">
      <alignment horizontal="right" shrinkToFit="0" vertical="top" wrapText="1"/>
    </xf>
    <xf borderId="7" fillId="4" fontId="23" numFmtId="0" xfId="0" applyAlignment="1" applyBorder="1" applyFont="1">
      <alignment readingOrder="0" shrinkToFit="0" vertical="top" wrapText="1"/>
    </xf>
    <xf borderId="7" fillId="4" fontId="189" numFmtId="0" xfId="0" applyAlignment="1" applyBorder="1" applyFont="1">
      <alignment readingOrder="0" shrinkToFit="0" vertical="top" wrapText="1"/>
    </xf>
    <xf borderId="7" fillId="21" fontId="8" numFmtId="0" xfId="0" applyAlignment="1" applyBorder="1" applyFont="1">
      <alignment vertical="top"/>
    </xf>
    <xf borderId="3" fillId="7" fontId="176" numFmtId="0" xfId="0" applyAlignment="1" applyBorder="1" applyFont="1">
      <alignment shrinkToFit="0" vertical="top" wrapText="1"/>
    </xf>
    <xf borderId="7" fillId="4" fontId="89" numFmtId="0" xfId="0" applyAlignment="1" applyBorder="1" applyFont="1">
      <alignment horizontal="center" shrinkToFit="0" vertical="top" wrapText="1"/>
    </xf>
    <xf borderId="7" fillId="4" fontId="89" numFmtId="0" xfId="0" applyAlignment="1" applyBorder="1" applyFont="1">
      <alignment shrinkToFit="0" vertical="top" wrapText="1"/>
    </xf>
    <xf borderId="7" fillId="4" fontId="29" numFmtId="0" xfId="0" applyAlignment="1" applyBorder="1" applyFont="1">
      <alignment readingOrder="0" vertical="top"/>
    </xf>
    <xf borderId="7" fillId="4" fontId="29" numFmtId="165" xfId="0" applyAlignment="1" applyBorder="1" applyFont="1" applyNumberFormat="1">
      <alignment horizontal="right" readingOrder="0" vertical="top"/>
    </xf>
    <xf borderId="7" fillId="4" fontId="29" numFmtId="165" xfId="0" applyAlignment="1" applyBorder="1" applyFont="1" applyNumberFormat="1">
      <alignment horizontal="right" vertical="top"/>
    </xf>
    <xf borderId="7" fillId="4" fontId="190" numFmtId="0" xfId="0" applyAlignment="1" applyBorder="1" applyFont="1">
      <alignment horizontal="center" vertical="top"/>
    </xf>
    <xf borderId="7" fillId="4" fontId="191" numFmtId="0" xfId="0" applyAlignment="1" applyBorder="1" applyFont="1">
      <alignment horizontal="center" vertical="top"/>
    </xf>
    <xf borderId="7" fillId="4" fontId="29" numFmtId="0" xfId="0" applyAlignment="1" applyBorder="1" applyFont="1">
      <alignment horizontal="center" vertical="top"/>
    </xf>
    <xf borderId="7" fillId="4" fontId="29" numFmtId="165" xfId="0" applyAlignment="1" applyBorder="1" applyFont="1" applyNumberFormat="1">
      <alignment readingOrder="0" vertical="top"/>
    </xf>
    <xf borderId="8" fillId="4" fontId="8" numFmtId="0" xfId="0" applyAlignment="1" applyBorder="1" applyFont="1">
      <alignment vertical="top"/>
    </xf>
    <xf borderId="7" fillId="0" fontId="8" numFmtId="0" xfId="0" applyAlignment="1" applyBorder="1" applyFont="1">
      <alignment horizontal="center" vertical="top"/>
    </xf>
    <xf borderId="11" fillId="7" fontId="10" numFmtId="0" xfId="0" applyAlignment="1" applyBorder="1" applyFont="1">
      <alignment shrinkToFit="0" vertical="top" wrapText="1"/>
    </xf>
    <xf borderId="11" fillId="4" fontId="8" numFmtId="166" xfId="0" applyAlignment="1" applyBorder="1" applyFont="1" applyNumberFormat="1">
      <alignment shrinkToFit="0" vertical="top" wrapText="1"/>
    </xf>
    <xf borderId="11" fillId="4" fontId="65" numFmtId="166" xfId="0" applyAlignment="1" applyBorder="1" applyFont="1" applyNumberFormat="1">
      <alignment shrinkToFit="0" vertical="top" wrapText="1"/>
    </xf>
    <xf borderId="11" fillId="4" fontId="192" numFmtId="0" xfId="0" applyAlignment="1" applyBorder="1" applyFont="1">
      <alignment shrinkToFit="0" vertical="top" wrapText="1"/>
    </xf>
    <xf borderId="11" fillId="4" fontId="193" numFmtId="0" xfId="0" applyAlignment="1" applyBorder="1" applyFont="1">
      <alignment shrinkToFit="0" vertical="top" wrapText="1"/>
    </xf>
    <xf borderId="11" fillId="0" fontId="65" numFmtId="0" xfId="0" applyAlignment="1" applyBorder="1" applyFont="1">
      <alignment shrinkToFit="0" vertical="top" wrapText="1"/>
    </xf>
    <xf borderId="11" fillId="4" fontId="194" numFmtId="0" xfId="0" applyAlignment="1" applyBorder="1" applyFont="1">
      <alignment shrinkToFit="0" vertical="top" wrapText="1"/>
    </xf>
    <xf borderId="11" fillId="10" fontId="195" numFmtId="0" xfId="0" applyAlignment="1" applyBorder="1" applyFont="1">
      <alignment shrinkToFit="0" vertical="top" wrapText="1"/>
    </xf>
    <xf borderId="11" fillId="10" fontId="65" numFmtId="0" xfId="0" applyAlignment="1" applyBorder="1" applyFont="1">
      <alignment shrinkToFit="0" vertical="top" wrapText="1"/>
    </xf>
    <xf borderId="11" fillId="4" fontId="196" numFmtId="0" xfId="0" applyAlignment="1" applyBorder="1" applyFont="1">
      <alignment shrinkToFit="0" vertical="top" wrapText="1"/>
    </xf>
    <xf borderId="11" fillId="10" fontId="196" numFmtId="0" xfId="0" applyAlignment="1" applyBorder="1" applyFont="1">
      <alignment shrinkToFit="0" vertical="top" wrapText="1"/>
    </xf>
    <xf borderId="11" fillId="10" fontId="23" numFmtId="0" xfId="0" applyAlignment="1" applyBorder="1" applyFont="1">
      <alignment shrinkToFit="0" vertical="top" wrapText="1"/>
    </xf>
    <xf borderId="11" fillId="4" fontId="65" numFmtId="165" xfId="0" applyAlignment="1" applyBorder="1" applyFont="1" applyNumberFormat="1">
      <alignment shrinkToFit="0" vertical="top" wrapText="1"/>
    </xf>
    <xf borderId="11" fillId="4" fontId="65" numFmtId="165" xfId="0" applyAlignment="1" applyBorder="1" applyFont="1" applyNumberFormat="1">
      <alignment horizontal="right" shrinkToFit="0" vertical="top" wrapText="1"/>
    </xf>
    <xf borderId="11" fillId="4" fontId="181" numFmtId="0" xfId="0" applyAlignment="1" applyBorder="1" applyFont="1">
      <alignment readingOrder="0" shrinkToFit="0" vertical="top" wrapText="1"/>
    </xf>
    <xf borderId="11" fillId="4" fontId="8" numFmtId="167" xfId="0" applyAlignment="1" applyBorder="1" applyFont="1" applyNumberFormat="1">
      <alignment shrinkToFit="0" vertical="top" wrapText="1"/>
    </xf>
    <xf borderId="11" fillId="19" fontId="181" numFmtId="0" xfId="0" applyAlignment="1" applyBorder="1" applyFont="1">
      <alignment readingOrder="0" shrinkToFit="0" vertical="top" wrapText="1"/>
    </xf>
    <xf borderId="11" fillId="4" fontId="181" numFmtId="0" xfId="0" applyAlignment="1" applyBorder="1" applyFont="1">
      <alignment shrinkToFit="0" vertical="top" wrapText="1"/>
    </xf>
    <xf borderId="0" fillId="0" fontId="197" numFmtId="0" xfId="0" applyAlignment="1" applyFont="1">
      <alignment horizontal="left" readingOrder="0" shrinkToFit="0" vertical="top" wrapText="1"/>
    </xf>
    <xf borderId="11" fillId="0" fontId="133" numFmtId="0" xfId="0" applyAlignment="1" applyBorder="1" applyFont="1">
      <alignment shrinkToFit="0" vertical="top" wrapText="1"/>
    </xf>
    <xf borderId="11" fillId="0" fontId="181" numFmtId="0" xfId="0" applyAlignment="1" applyBorder="1" applyFont="1">
      <alignment shrinkToFit="0" vertical="top" wrapText="1"/>
    </xf>
    <xf borderId="11" fillId="19" fontId="65" numFmtId="165" xfId="0" applyAlignment="1" applyBorder="1" applyFont="1" applyNumberFormat="1">
      <alignment readingOrder="0" shrinkToFit="0" vertical="top" wrapText="1"/>
    </xf>
    <xf borderId="11" fillId="19" fontId="29" numFmtId="0" xfId="0" applyAlignment="1" applyBorder="1" applyFont="1">
      <alignment readingOrder="0" shrinkToFit="0" vertical="top" wrapText="1"/>
    </xf>
    <xf borderId="11" fillId="4" fontId="8" numFmtId="165" xfId="0" applyAlignment="1" applyBorder="1" applyFont="1" applyNumberFormat="1">
      <alignment shrinkToFit="0" vertical="top" wrapText="1"/>
    </xf>
    <xf borderId="11" fillId="4" fontId="29" numFmtId="165" xfId="0" applyAlignment="1" applyBorder="1" applyFont="1" applyNumberFormat="1">
      <alignment shrinkToFit="0" vertical="top" wrapText="1"/>
    </xf>
    <xf borderId="11" fillId="0" fontId="198" numFmtId="0" xfId="0" applyAlignment="1" applyBorder="1" applyFont="1">
      <alignment shrinkToFit="0" vertical="top" wrapText="1"/>
    </xf>
    <xf borderId="11" fillId="19" fontId="29" numFmtId="0" xfId="0" applyAlignment="1" applyBorder="1" applyFont="1">
      <alignment shrinkToFit="0" vertical="top" wrapText="1"/>
    </xf>
    <xf borderId="11" fillId="10" fontId="166" numFmtId="0" xfId="0" applyAlignment="1" applyBorder="1" applyFont="1">
      <alignment shrinkToFit="0" vertical="top" wrapText="1"/>
    </xf>
    <xf borderId="11" fillId="0" fontId="181" numFmtId="0" xfId="0" applyAlignment="1" applyBorder="1" applyFont="1">
      <alignment readingOrder="0" shrinkToFit="0" vertical="top" wrapText="1"/>
    </xf>
    <xf borderId="11" fillId="0" fontId="8" numFmtId="0" xfId="0" applyAlignment="1" applyBorder="1" applyFont="1">
      <alignment readingOrder="0" shrinkToFit="0" vertical="top" wrapText="1"/>
    </xf>
    <xf borderId="11" fillId="4" fontId="65" numFmtId="0" xfId="0" applyAlignment="1" applyBorder="1" applyFont="1">
      <alignment horizontal="right" readingOrder="0" shrinkToFit="0" vertical="top" wrapText="1"/>
    </xf>
    <xf borderId="11" fillId="0" fontId="8" numFmtId="165" xfId="0" applyAlignment="1" applyBorder="1" applyFont="1" applyNumberFormat="1">
      <alignment shrinkToFit="0" vertical="top" wrapText="1"/>
    </xf>
    <xf borderId="11" fillId="21" fontId="199" numFmtId="0" xfId="0" applyAlignment="1" applyBorder="1" applyFont="1">
      <alignment shrinkToFit="0" vertical="top" wrapText="1"/>
    </xf>
    <xf borderId="11" fillId="32" fontId="200" numFmtId="0" xfId="0" applyAlignment="1" applyBorder="1" applyFont="1">
      <alignment shrinkToFit="0" vertical="top" wrapText="1"/>
    </xf>
    <xf borderId="11" fillId="4" fontId="201" numFmtId="0" xfId="0" applyAlignment="1" applyBorder="1" applyFont="1">
      <alignment shrinkToFit="0" vertical="top" wrapText="1"/>
    </xf>
    <xf borderId="11" fillId="19" fontId="133" numFmtId="0" xfId="0" applyAlignment="1" applyBorder="1" applyFont="1">
      <alignment shrinkToFit="0" vertical="top" wrapText="1"/>
    </xf>
    <xf borderId="11" fillId="4" fontId="8" numFmtId="165" xfId="0" applyAlignment="1" applyBorder="1" applyFont="1" applyNumberFormat="1">
      <alignment horizontal="right" shrinkToFit="0" vertical="top" wrapText="1"/>
    </xf>
    <xf borderId="11" fillId="4" fontId="133" numFmtId="0" xfId="0" applyAlignment="1" applyBorder="1" applyFont="1">
      <alignment shrinkToFit="0" vertical="top" wrapText="1"/>
    </xf>
    <xf borderId="11" fillId="34" fontId="202" numFmtId="0" xfId="0" applyAlignment="1" applyBorder="1" applyFill="1" applyFont="1">
      <alignment horizontal="center" shrinkToFit="0" vertical="top" wrapText="1"/>
    </xf>
    <xf borderId="11" fillId="34" fontId="202" numFmtId="0" xfId="0" applyAlignment="1" applyBorder="1" applyFont="1">
      <alignment horizontal="center" readingOrder="0" shrinkToFit="0" vertical="top" wrapText="1"/>
    </xf>
    <xf borderId="11" fillId="34" fontId="202" numFmtId="0" xfId="0" applyAlignment="1" applyBorder="1" applyFont="1">
      <alignment horizontal="center" readingOrder="0" vertical="top"/>
    </xf>
    <xf borderId="11" fillId="34" fontId="203" numFmtId="0" xfId="0" applyAlignment="1" applyBorder="1" applyFont="1">
      <alignment horizontal="center" shrinkToFit="0" vertical="top" wrapText="1"/>
    </xf>
    <xf borderId="11" fillId="25" fontId="49" numFmtId="0" xfId="0" applyAlignment="1" applyBorder="1" applyFont="1">
      <alignment horizontal="center" readingOrder="0" vertical="top"/>
    </xf>
    <xf borderId="11" fillId="25" fontId="49" numFmtId="0" xfId="0" applyAlignment="1" applyBorder="1" applyFont="1">
      <alignment horizontal="center" shrinkToFit="0" vertical="top" wrapText="1"/>
    </xf>
    <xf borderId="11" fillId="10" fontId="49" numFmtId="0" xfId="0" applyAlignment="1" applyBorder="1" applyFont="1">
      <alignment horizontal="center" readingOrder="0" shrinkToFit="0" vertical="top" wrapText="1"/>
    </xf>
    <xf borderId="11" fillId="25" fontId="49" numFmtId="0" xfId="0" applyAlignment="1" applyBorder="1" applyFont="1">
      <alignment horizontal="center" readingOrder="0" shrinkToFit="0" vertical="top" wrapText="1"/>
    </xf>
    <xf borderId="11" fillId="25" fontId="204" numFmtId="0" xfId="0" applyAlignment="1" applyBorder="1" applyFont="1">
      <alignment horizontal="center" readingOrder="0" shrinkToFit="0" vertical="top" wrapText="1"/>
    </xf>
    <xf borderId="11" fillId="25" fontId="205" numFmtId="0" xfId="0" applyAlignment="1" applyBorder="1" applyFont="1">
      <alignment horizontal="center" readingOrder="0" vertical="top"/>
    </xf>
    <xf borderId="11" fillId="0" fontId="4" numFmtId="0" xfId="0" applyAlignment="1" applyBorder="1" applyFont="1">
      <alignment horizontal="center" readingOrder="0" vertical="top"/>
    </xf>
    <xf borderId="11" fillId="0" fontId="4" numFmtId="0" xfId="0" applyAlignment="1" applyBorder="1" applyFont="1">
      <alignment horizontal="center" readingOrder="0" shrinkToFit="0" vertical="top" wrapText="1"/>
    </xf>
    <xf borderId="11" fillId="25" fontId="49" numFmtId="0" xfId="0" applyAlignment="1" applyBorder="1" applyFont="1">
      <alignment horizontal="center" vertical="top"/>
    </xf>
    <xf borderId="11" fillId="0" fontId="4" numFmtId="0" xfId="0" applyAlignment="1" applyBorder="1" applyFont="1">
      <alignment horizontal="center" vertical="top"/>
    </xf>
    <xf borderId="11" fillId="25" fontId="49" numFmtId="165" xfId="0" applyAlignment="1" applyBorder="1" applyFont="1" applyNumberFormat="1">
      <alignment horizontal="center" readingOrder="0" shrinkToFit="0" vertical="top" wrapText="1"/>
    </xf>
    <xf borderId="11" fillId="0" fontId="4" numFmtId="165" xfId="0" applyAlignment="1" applyBorder="1" applyFont="1" applyNumberFormat="1">
      <alignment horizontal="center" readingOrder="0" shrinkToFit="0" vertical="top" wrapText="1"/>
    </xf>
    <xf borderId="11" fillId="0" fontId="4" numFmtId="0" xfId="0" applyAlignment="1" applyBorder="1" applyFont="1">
      <alignment horizontal="center" shrinkToFit="0" vertical="top" wrapText="1"/>
    </xf>
    <xf borderId="11" fillId="4" fontId="206" numFmtId="166" xfId="0" applyAlignment="1" applyBorder="1" applyFont="1" applyNumberFormat="1">
      <alignment horizontal="center" readingOrder="0" vertical="top"/>
    </xf>
    <xf borderId="11" fillId="4" fontId="206" numFmtId="0" xfId="0" applyAlignment="1" applyBorder="1" applyFont="1">
      <alignment horizontal="center" readingOrder="0" vertical="top"/>
    </xf>
    <xf borderId="11" fillId="0" fontId="4" numFmtId="0" xfId="0" applyAlignment="1" applyBorder="1" applyFont="1">
      <alignment horizontal="center" readingOrder="0" shrinkToFit="0" vertical="top" wrapText="1"/>
    </xf>
    <xf borderId="11" fillId="21" fontId="207" numFmtId="0" xfId="0" applyAlignment="1" applyBorder="1" applyFont="1">
      <alignment horizontal="center" readingOrder="0" shrinkToFit="0" wrapText="1"/>
    </xf>
    <xf borderId="11" fillId="21" fontId="208" numFmtId="0" xfId="0" applyAlignment="1" applyBorder="1" applyFont="1">
      <alignment horizontal="center" readingOrder="0" shrinkToFit="0" vertical="top" wrapText="1"/>
    </xf>
    <xf borderId="11" fillId="21" fontId="65" numFmtId="0" xfId="0" applyAlignment="1" applyBorder="1" applyFont="1">
      <alignment horizontal="center" readingOrder="0" shrinkToFit="0" wrapText="1"/>
    </xf>
    <xf borderId="11" fillId="25" fontId="49" numFmtId="0" xfId="0" applyAlignment="1" applyBorder="1" applyFont="1">
      <alignment horizontal="center" vertical="top"/>
    </xf>
    <xf borderId="11" fillId="25" fontId="49" numFmtId="0" xfId="0" applyAlignment="1" applyBorder="1" applyFont="1">
      <alignment horizontal="center" shrinkToFit="0" vertical="top" wrapText="1"/>
    </xf>
    <xf borderId="11" fillId="25" fontId="205" numFmtId="0" xfId="0" applyAlignment="1" applyBorder="1" applyFont="1">
      <alignment horizontal="center" vertical="top"/>
    </xf>
    <xf borderId="11" fillId="0" fontId="4" numFmtId="0" xfId="0" applyAlignment="1" applyBorder="1" applyFont="1">
      <alignment horizontal="center" vertical="top"/>
    </xf>
    <xf borderId="11" fillId="0" fontId="4" numFmtId="0" xfId="0" applyAlignment="1" applyBorder="1" applyFont="1">
      <alignment horizontal="center" shrinkToFit="0" vertical="top" wrapText="1"/>
    </xf>
    <xf borderId="11" fillId="0" fontId="4" numFmtId="0" xfId="0" applyAlignment="1" applyBorder="1" applyFont="1">
      <alignment horizontal="center" readingOrder="0" vertical="top"/>
    </xf>
    <xf borderId="11" fillId="0" fontId="8" numFmtId="0" xfId="0" applyAlignment="1" applyBorder="1" applyFont="1">
      <alignment horizontal="center" shrinkToFit="0" vertical="top" wrapText="1"/>
    </xf>
    <xf borderId="11" fillId="0" fontId="8" numFmtId="0" xfId="0" applyAlignment="1" applyBorder="1" applyFont="1">
      <alignment horizontal="center" readingOrder="0" shrinkToFit="0" vertical="top" wrapText="1"/>
    </xf>
    <xf borderId="11" fillId="4" fontId="8" numFmtId="0" xfId="0" applyAlignment="1" applyBorder="1" applyFont="1">
      <alignment horizontal="center" vertical="top"/>
    </xf>
    <xf borderId="11" fillId="0" fontId="8" numFmtId="0" xfId="0" applyAlignment="1" applyBorder="1" applyFont="1">
      <alignment horizontal="center" vertical="top"/>
    </xf>
    <xf borderId="11" fillId="0" fontId="8" numFmtId="0" xfId="0" applyAlignment="1" applyBorder="1" applyFont="1">
      <alignment horizontal="center" shrinkToFit="0" vertical="top" wrapText="1"/>
    </xf>
    <xf borderId="3" fillId="0" fontId="8" numFmtId="0" xfId="0" applyAlignment="1" applyBorder="1" applyFont="1">
      <alignment horizontal="center" shrinkToFit="0" vertical="top" wrapText="1"/>
    </xf>
    <xf borderId="11" fillId="10" fontId="209" numFmtId="0" xfId="0" applyAlignment="1" applyBorder="1" applyFont="1">
      <alignment horizontal="center" readingOrder="0" shrinkToFit="0" vertical="top" wrapText="1"/>
    </xf>
    <xf borderId="11" fillId="24" fontId="49" numFmtId="0" xfId="0" applyAlignment="1" applyBorder="1" applyFont="1">
      <alignment horizontal="center" shrinkToFit="0" vertical="top" wrapText="1"/>
    </xf>
    <xf borderId="11" fillId="25" fontId="210" numFmtId="0" xfId="0" applyAlignment="1" applyBorder="1" applyFont="1">
      <alignment horizontal="center" shrinkToFit="0" vertical="top" wrapText="1"/>
    </xf>
    <xf borderId="11" fillId="0" fontId="49" numFmtId="0" xfId="0" applyAlignment="1" applyBorder="1" applyFont="1">
      <alignment horizontal="center" shrinkToFit="0" vertical="top" wrapText="1"/>
    </xf>
    <xf borderId="11" fillId="0" fontId="211" numFmtId="0" xfId="0" applyAlignment="1" applyBorder="1" applyFont="1">
      <alignment horizontal="center" readingOrder="0" shrinkToFit="0" vertical="top" wrapText="1"/>
    </xf>
    <xf borderId="11" fillId="0" fontId="212" numFmtId="0" xfId="0" applyAlignment="1" applyBorder="1" applyFont="1">
      <alignment horizontal="center" readingOrder="0" shrinkToFit="0" vertical="top" wrapText="1"/>
    </xf>
    <xf borderId="11" fillId="25" fontId="70" numFmtId="0" xfId="0" applyAlignment="1" applyBorder="1" applyFont="1">
      <alignment horizontal="center" shrinkToFit="0" vertical="top" wrapText="1"/>
    </xf>
    <xf borderId="11" fillId="0" fontId="8" numFmtId="0" xfId="0" applyAlignment="1" applyBorder="1" applyFont="1">
      <alignment horizontal="center" readingOrder="0" vertical="top"/>
    </xf>
    <xf borderId="11" fillId="10" fontId="209" numFmtId="0" xfId="0" applyAlignment="1" applyBorder="1" applyFont="1">
      <alignment horizontal="center" readingOrder="0" shrinkToFit="0" vertical="center" wrapText="1"/>
    </xf>
    <xf borderId="11" fillId="25" fontId="70" numFmtId="0" xfId="0" applyAlignment="1" applyBorder="1" applyFont="1">
      <alignment horizontal="center" readingOrder="0" shrinkToFit="0" vertical="top" wrapText="1"/>
    </xf>
    <xf borderId="11" fillId="25" fontId="56" numFmtId="0" xfId="0" applyAlignment="1" applyBorder="1" applyFont="1">
      <alignment horizontal="center" readingOrder="0" shrinkToFit="0" vertical="top" wrapText="1"/>
    </xf>
    <xf borderId="11" fillId="35" fontId="23" numFmtId="0" xfId="0" applyAlignment="1" applyBorder="1" applyFill="1" applyFont="1">
      <alignment horizontal="center" shrinkToFit="0" wrapText="1"/>
    </xf>
    <xf borderId="10" fillId="0" fontId="4" numFmtId="0" xfId="0" applyAlignment="1" applyBorder="1" applyFont="1">
      <alignment horizontal="center" readingOrder="0"/>
    </xf>
    <xf borderId="10" fillId="0" fontId="4" numFmtId="9" xfId="0" applyAlignment="1" applyBorder="1" applyFont="1" applyNumberFormat="1">
      <alignment horizontal="center" readingOrder="0"/>
    </xf>
    <xf borderId="10" fillId="0" fontId="4" numFmtId="10" xfId="0" applyAlignment="1" applyBorder="1" applyFont="1" applyNumberFormat="1">
      <alignment horizontal="center" readingOrder="0"/>
    </xf>
    <xf borderId="10" fillId="0" fontId="4" numFmtId="0" xfId="0" applyBorder="1" applyFont="1"/>
    <xf borderId="11" fillId="0" fontId="4" numFmtId="0" xfId="0" applyAlignment="1" applyBorder="1" applyFont="1">
      <alignment horizontal="center" readingOrder="0"/>
    </xf>
    <xf borderId="11" fillId="0" fontId="4" numFmtId="9" xfId="0" applyAlignment="1" applyBorder="1" applyFont="1" applyNumberFormat="1">
      <alignment horizontal="center" readingOrder="0"/>
    </xf>
    <xf borderId="11" fillId="0" fontId="4" numFmtId="10" xfId="0" applyAlignment="1" applyBorder="1" applyFont="1" applyNumberFormat="1">
      <alignment horizontal="center" readingOrder="0"/>
    </xf>
    <xf borderId="11" fillId="0" fontId="4" numFmtId="165" xfId="0" applyAlignment="1" applyBorder="1" applyFont="1" applyNumberFormat="1">
      <alignment horizontal="center" readingOrder="0"/>
    </xf>
    <xf borderId="34" fillId="0" fontId="4" numFmtId="165" xfId="0" applyAlignment="1" applyBorder="1" applyFont="1" applyNumberFormat="1">
      <alignment horizontal="center" readingOrder="0"/>
    </xf>
    <xf borderId="10" fillId="0" fontId="4" numFmtId="165" xfId="0" applyAlignment="1" applyBorder="1" applyFont="1" applyNumberFormat="1">
      <alignment horizontal="center" readingOrder="0"/>
    </xf>
    <xf borderId="11" fillId="36" fontId="26" numFmtId="0" xfId="0" applyAlignment="1" applyBorder="1" applyFill="1" applyFont="1">
      <alignment vertical="bottom"/>
    </xf>
    <xf borderId="3" fillId="36" fontId="26" numFmtId="0" xfId="0" applyAlignment="1" applyBorder="1" applyFont="1">
      <alignment horizontal="center" readingOrder="0" shrinkToFit="0" vertical="bottom" wrapText="1"/>
    </xf>
    <xf borderId="1" fillId="36" fontId="26" numFmtId="0" xfId="0" applyAlignment="1" applyBorder="1" applyFont="1">
      <alignment horizontal="center" readingOrder="0" shrinkToFit="0" vertical="bottom" wrapText="1"/>
    </xf>
    <xf borderId="11" fillId="36" fontId="26" numFmtId="0" xfId="0" applyAlignment="1" applyBorder="1" applyFont="1">
      <alignment horizontal="center" readingOrder="0" shrinkToFit="0" vertical="bottom" wrapText="1"/>
    </xf>
    <xf borderId="10" fillId="36" fontId="26" numFmtId="0" xfId="0" applyAlignment="1" applyBorder="1" applyFont="1">
      <alignment horizontal="center" readingOrder="0" shrinkToFit="0" vertical="bottom" wrapText="1"/>
    </xf>
    <xf borderId="34" fillId="36" fontId="26" numFmtId="0" xfId="0" applyAlignment="1" applyBorder="1" applyFont="1">
      <alignment horizontal="center" readingOrder="0" shrinkToFit="0" vertical="bottom" wrapText="1"/>
    </xf>
    <xf borderId="8" fillId="15" fontId="213" numFmtId="0" xfId="0" applyAlignment="1" applyBorder="1" applyFont="1">
      <alignment shrinkToFit="0" vertical="bottom" wrapText="1"/>
    </xf>
    <xf borderId="7" fillId="4" fontId="49" numFmtId="0" xfId="0" applyAlignment="1" applyBorder="1" applyFont="1">
      <alignment horizontal="center" vertical="bottom"/>
    </xf>
    <xf borderId="1" fillId="0" fontId="49" numFmtId="0" xfId="0" applyAlignment="1" applyBorder="1" applyFont="1">
      <alignment horizontal="center"/>
    </xf>
    <xf borderId="11" fillId="0" fontId="49" numFmtId="0" xfId="0" applyAlignment="1" applyBorder="1" applyFont="1">
      <alignment horizontal="center"/>
    </xf>
    <xf borderId="1" fillId="0" fontId="49" numFmtId="0" xfId="0" applyAlignment="1" applyBorder="1" applyFont="1">
      <alignment horizontal="center" readingOrder="0"/>
    </xf>
    <xf borderId="11" fillId="0" fontId="49" numFmtId="0" xfId="0" applyAlignment="1" applyBorder="1" applyFont="1">
      <alignment horizontal="center" readingOrder="0"/>
    </xf>
    <xf borderId="34" fillId="0" fontId="49" numFmtId="0" xfId="0" applyAlignment="1" applyBorder="1" applyFont="1">
      <alignment horizontal="center" readingOrder="0"/>
    </xf>
    <xf borderId="1" fillId="0" fontId="4" numFmtId="0" xfId="0" applyAlignment="1" applyBorder="1" applyFont="1">
      <alignment horizontal="center"/>
    </xf>
    <xf borderId="7" fillId="4" fontId="49" numFmtId="0" xfId="0" applyAlignment="1" applyBorder="1" applyFont="1">
      <alignment horizontal="center" readingOrder="0" vertical="bottom"/>
    </xf>
    <xf borderId="1" fillId="0" fontId="4" numFmtId="0" xfId="0" applyAlignment="1" applyBorder="1" applyFont="1">
      <alignment horizontal="center" readingOrder="0"/>
    </xf>
    <xf borderId="8" fillId="15" fontId="213" numFmtId="0" xfId="0" applyAlignment="1" applyBorder="1" applyFont="1">
      <alignment readingOrder="0" shrinkToFit="0" vertical="bottom" wrapText="1"/>
    </xf>
    <xf borderId="8" fillId="0" fontId="49" numFmtId="0" xfId="0" applyAlignment="1" applyBorder="1" applyFont="1">
      <alignment horizontal="center"/>
    </xf>
    <xf borderId="9" fillId="0" fontId="49" numFmtId="0" xfId="0" applyAlignment="1" applyBorder="1" applyFont="1">
      <alignment horizontal="center"/>
    </xf>
    <xf borderId="9" fillId="0" fontId="49" numFmtId="0" xfId="0" applyAlignment="1" applyBorder="1" applyFont="1">
      <alignment horizontal="center" readingOrder="0"/>
    </xf>
    <xf borderId="8" fillId="36" fontId="26" numFmtId="0" xfId="0" applyAlignment="1" applyBorder="1" applyFont="1">
      <alignment vertical="bottom"/>
    </xf>
    <xf borderId="7" fillId="4" fontId="26" numFmtId="0" xfId="0" applyAlignment="1" applyBorder="1" applyFont="1">
      <alignment horizontal="center" vertical="bottom"/>
    </xf>
    <xf borderId="11" fillId="4" fontId="26" numFmtId="0" xfId="0" applyAlignment="1" applyBorder="1" applyFont="1">
      <alignment horizontal="center" vertical="bottom"/>
    </xf>
    <xf borderId="8" fillId="4" fontId="26" numFmtId="0" xfId="0" applyAlignment="1" applyBorder="1" applyFont="1">
      <alignment horizontal="center" vertical="bottom"/>
    </xf>
    <xf borderId="9" fillId="4" fontId="26" numFmtId="0" xfId="0" applyAlignment="1" applyBorder="1" applyFont="1">
      <alignment horizontal="center" vertical="bottom"/>
    </xf>
    <xf borderId="1" fillId="4" fontId="26" numFmtId="0" xfId="0" applyAlignment="1" applyBorder="1" applyFont="1">
      <alignment horizontal="center" vertical="bottom"/>
    </xf>
    <xf borderId="35" fillId="0" fontId="214" numFmtId="0" xfId="0" applyAlignment="1" applyBorder="1" applyFont="1">
      <alignment vertical="bottom"/>
    </xf>
    <xf borderId="35" fillId="0" fontId="8" numFmtId="0" xfId="0" applyAlignment="1" applyBorder="1" applyFont="1">
      <alignment vertical="bottom"/>
    </xf>
    <xf borderId="24" fillId="10" fontId="29" numFmtId="0" xfId="0" applyAlignment="1" applyBorder="1" applyFont="1">
      <alignment shrinkToFit="0" vertical="bottom" wrapText="1"/>
    </xf>
    <xf borderId="25" fillId="10" fontId="29" numFmtId="0" xfId="0" applyAlignment="1" applyBorder="1" applyFont="1">
      <alignment shrinkToFit="0" vertical="bottom" wrapText="1"/>
    </xf>
    <xf borderId="24" fillId="0" fontId="29" numFmtId="0" xfId="0" applyAlignment="1" applyBorder="1" applyFont="1">
      <alignment shrinkToFit="0" vertical="bottom" wrapText="1"/>
    </xf>
    <xf borderId="25" fillId="0" fontId="29" numFmtId="0" xfId="0" applyAlignment="1" applyBorder="1" applyFont="1">
      <alignment horizontal="right" shrinkToFit="0" vertical="bottom" wrapText="1"/>
    </xf>
    <xf borderId="25" fillId="0" fontId="29" numFmtId="0" xfId="0" applyAlignment="1" applyBorder="1" applyFont="1">
      <alignment shrinkToFit="0" vertical="bottom" wrapText="1"/>
    </xf>
    <xf borderId="25" fillId="0" fontId="8" numFmtId="0" xfId="0" applyAlignment="1" applyBorder="1" applyFont="1">
      <alignment vertical="bottom"/>
    </xf>
    <xf borderId="25" fillId="4" fontId="29" numFmtId="0" xfId="0" applyAlignment="1" applyBorder="1" applyFont="1">
      <alignment shrinkToFit="0" vertical="bottom" wrapText="1"/>
    </xf>
    <xf borderId="24" fillId="0" fontId="29" numFmtId="0" xfId="0" applyAlignment="1" applyBorder="1" applyFont="1">
      <alignment vertical="bottom"/>
    </xf>
    <xf borderId="25" fillId="0" fontId="29" numFmtId="0" xfId="0" applyAlignment="1" applyBorder="1" applyFont="1">
      <alignment vertical="bottom"/>
    </xf>
    <xf borderId="25" fillId="10" fontId="8" numFmtId="0" xfId="0" applyAlignment="1" applyBorder="1" applyFont="1">
      <alignment shrinkToFit="0" vertical="bottom" wrapText="1"/>
    </xf>
    <xf borderId="35" fillId="4" fontId="215" numFmtId="0" xfId="0" applyAlignment="1" applyBorder="1" applyFont="1">
      <alignment shrinkToFit="0" vertical="bottom" wrapText="1"/>
    </xf>
    <xf borderId="0" fillId="4" fontId="29" numFmtId="0" xfId="0" applyAlignment="1" applyFont="1">
      <alignment shrinkToFit="0" wrapText="1"/>
    </xf>
    <xf borderId="25" fillId="0" fontId="11" numFmtId="0" xfId="0" applyAlignment="1" applyBorder="1" applyFont="1">
      <alignment shrinkToFit="0" vertical="bottom" wrapText="1"/>
    </xf>
    <xf borderId="35" fillId="0" fontId="23" numFmtId="0" xfId="0" applyAlignment="1" applyBorder="1" applyFont="1">
      <alignment vertical="bottom"/>
    </xf>
    <xf borderId="25" fillId="0" fontId="8" numFmtId="0" xfId="0" applyAlignment="1" applyBorder="1" applyFont="1">
      <alignment shrinkToFit="0" vertical="bottom" wrapText="1"/>
    </xf>
    <xf borderId="36" fillId="0" fontId="29" numFmtId="0" xfId="0" applyAlignment="1" applyBorder="1" applyFont="1">
      <alignment shrinkToFit="0" vertical="top" wrapText="1"/>
    </xf>
    <xf borderId="36" fillId="0" fontId="2" numFmtId="0" xfId="0" applyBorder="1" applyFont="1"/>
    <xf borderId="25" fillId="0" fontId="8" numFmtId="0" xfId="0" applyAlignment="1" applyBorder="1" applyFont="1">
      <alignment horizontal="right" shrinkToFit="0" vertical="bottom" wrapText="1"/>
    </xf>
    <xf borderId="25" fillId="0" fontId="2" numFmtId="0" xfId="0" applyBorder="1" applyFont="1"/>
    <xf borderId="0" fillId="11" fontId="8" numFmtId="0" xfId="0" applyAlignment="1" applyFont="1">
      <alignment shrinkToFit="0" vertical="bottom" wrapText="1"/>
    </xf>
    <xf borderId="25" fillId="4" fontId="29" numFmtId="0" xfId="0" applyAlignment="1" applyBorder="1" applyFont="1">
      <alignment vertical="bottom"/>
    </xf>
    <xf borderId="0" fillId="10" fontId="29" numFmtId="0" xfId="0" applyAlignment="1" applyFont="1">
      <alignment vertical="bottom"/>
    </xf>
    <xf borderId="0" fillId="0" fontId="29" numFmtId="0" xfId="0" applyAlignment="1" applyFont="1">
      <alignment vertical="bottom"/>
    </xf>
    <xf borderId="0" fillId="9" fontId="29" numFmtId="0" xfId="0" applyAlignment="1" applyFont="1">
      <alignment vertical="bottom"/>
    </xf>
    <xf borderId="0" fillId="4" fontId="216" numFmtId="0" xfId="0" applyAlignment="1" applyFont="1">
      <alignment vertical="bottom"/>
    </xf>
    <xf borderId="0" fillId="21" fontId="125" numFmtId="0" xfId="0" applyAlignment="1" applyFont="1">
      <alignment vertical="bottom"/>
    </xf>
    <xf borderId="23" fillId="9" fontId="11" numFmtId="0" xfId="0" applyAlignment="1" applyBorder="1" applyFont="1">
      <alignment shrinkToFit="0" vertical="bottom" wrapText="1"/>
    </xf>
    <xf borderId="37" fillId="9" fontId="11" numFmtId="0" xfId="0" applyAlignment="1" applyBorder="1" applyFont="1">
      <alignment shrinkToFit="0" vertical="bottom" wrapText="1"/>
    </xf>
    <xf borderId="37" fillId="9" fontId="3" numFmtId="0" xfId="0" applyAlignment="1" applyBorder="1" applyFont="1">
      <alignment horizontal="center" readingOrder="0" shrinkToFit="0" vertical="bottom" wrapText="1"/>
    </xf>
    <xf borderId="24" fillId="10" fontId="8" numFmtId="0" xfId="0" applyAlignment="1" applyBorder="1" applyFont="1">
      <alignment vertical="bottom"/>
    </xf>
    <xf borderId="25" fillId="10" fontId="8" numFmtId="0" xfId="0" applyAlignment="1" applyBorder="1" applyFont="1">
      <alignment vertical="bottom"/>
    </xf>
    <xf borderId="25" fillId="10" fontId="8" numFmtId="0" xfId="0" applyAlignment="1" applyBorder="1" applyFont="1">
      <alignment horizontal="center" vertical="bottom"/>
    </xf>
    <xf borderId="25" fillId="37" fontId="9" numFmtId="0" xfId="0" applyAlignment="1" applyBorder="1" applyFill="1" applyFont="1">
      <alignment horizontal="center" shrinkToFit="0" wrapText="1"/>
    </xf>
    <xf borderId="25" fillId="10" fontId="8" numFmtId="0" xfId="0" applyAlignment="1" applyBorder="1" applyFont="1">
      <alignment horizontal="center" readingOrder="0" vertical="bottom"/>
    </xf>
    <xf borderId="25" fillId="37" fontId="9" numFmtId="10" xfId="0" applyAlignment="1" applyBorder="1" applyFont="1" applyNumberFormat="1">
      <alignment horizontal="center" readingOrder="0" shrinkToFit="0" wrapText="1"/>
    </xf>
    <xf borderId="38" fillId="10" fontId="8" numFmtId="0" xfId="0" applyAlignment="1" applyBorder="1" applyFont="1">
      <alignment vertical="bottom"/>
    </xf>
    <xf borderId="36" fillId="10" fontId="8" numFmtId="0" xfId="0" applyAlignment="1" applyBorder="1" applyFont="1">
      <alignment shrinkToFit="0" vertical="bottom" wrapText="1"/>
    </xf>
    <xf borderId="36" fillId="10" fontId="8" numFmtId="0" xfId="0" applyAlignment="1" applyBorder="1" applyFont="1">
      <alignment vertical="bottom"/>
    </xf>
    <xf borderId="38" fillId="0" fontId="2" numFmtId="0" xfId="0" applyBorder="1" applyFont="1"/>
    <xf borderId="24" fillId="0" fontId="2" numFmtId="0" xfId="0" applyBorder="1" applyFont="1"/>
    <xf borderId="25" fillId="37" fontId="8" numFmtId="0" xfId="0" applyBorder="1" applyFont="1"/>
    <xf borderId="25" fillId="37" fontId="9" numFmtId="9" xfId="0" applyAlignment="1" applyBorder="1" applyFont="1" applyNumberFormat="1">
      <alignment horizontal="center" readingOrder="0" shrinkToFit="0" wrapText="1"/>
    </xf>
    <xf borderId="24" fillId="10" fontId="8" numFmtId="0" xfId="0" applyAlignment="1" applyBorder="1" applyFont="1">
      <alignment shrinkToFit="0" vertical="bottom" wrapText="1"/>
    </xf>
    <xf borderId="36" fillId="10" fontId="8" numFmtId="0" xfId="0" applyBorder="1" applyFont="1"/>
    <xf borderId="36" fillId="10" fontId="8" numFmtId="0" xfId="0" applyAlignment="1" applyBorder="1" applyFont="1">
      <alignment horizontal="center"/>
    </xf>
    <xf borderId="11" fillId="9" fontId="11" numFmtId="0" xfId="0" applyAlignment="1" applyBorder="1" applyFont="1">
      <alignment horizontal="center" vertical="top"/>
    </xf>
    <xf borderId="11" fillId="9" fontId="11" numFmtId="0" xfId="0" applyAlignment="1" applyBorder="1" applyFont="1">
      <alignment horizontal="center" shrinkToFit="0" vertical="top" wrapText="1"/>
    </xf>
    <xf borderId="11" fillId="9" fontId="217" numFmtId="0" xfId="0" applyAlignment="1" applyBorder="1" applyFont="1">
      <alignment horizontal="center" shrinkToFit="0" vertical="top" wrapText="1"/>
    </xf>
    <xf borderId="11" fillId="0" fontId="218" numFmtId="0" xfId="0" applyAlignment="1" applyBorder="1" applyFont="1">
      <alignment readingOrder="0"/>
    </xf>
    <xf borderId="11" fillId="4" fontId="219" numFmtId="167" xfId="0" applyAlignment="1" applyBorder="1" applyFont="1" applyNumberFormat="1">
      <alignment readingOrder="0"/>
    </xf>
    <xf borderId="11" fillId="0" fontId="4" numFmtId="0" xfId="0" applyAlignment="1" applyBorder="1" applyFont="1">
      <alignment readingOrder="0"/>
    </xf>
    <xf borderId="11" fillId="4" fontId="219" numFmtId="0" xfId="0" applyAlignment="1" applyBorder="1" applyFont="1">
      <alignment readingOrder="0"/>
    </xf>
    <xf borderId="11" fillId="4" fontId="219" numFmtId="165" xfId="0" applyAlignment="1" applyBorder="1" applyFont="1" applyNumberFormat="1">
      <alignment readingOrder="0"/>
    </xf>
    <xf borderId="11" fillId="4" fontId="219" numFmtId="0" xfId="0" applyBorder="1" applyFont="1"/>
    <xf borderId="11" fillId="4" fontId="22" numFmtId="0" xfId="0" applyAlignment="1" applyBorder="1" applyFont="1">
      <alignment vertical="bottom"/>
    </xf>
    <xf borderId="3" fillId="0" fontId="8" numFmtId="0" xfId="0" applyAlignment="1" applyBorder="1" applyFont="1">
      <alignment vertical="bottom"/>
    </xf>
    <xf borderId="11" fillId="4" fontId="22" numFmtId="165" xfId="0" applyAlignment="1" applyBorder="1" applyFont="1" applyNumberFormat="1">
      <alignment vertical="bottom"/>
    </xf>
    <xf borderId="3" fillId="0" fontId="8" numFmtId="0" xfId="0" applyAlignment="1" applyBorder="1" applyFont="1">
      <alignment vertical="bottom"/>
    </xf>
    <xf borderId="0" fillId="4" fontId="219" numFmtId="0" xfId="0" applyFont="1"/>
    <xf borderId="11" fillId="9" fontId="11" numFmtId="0" xfId="0" applyAlignment="1" applyBorder="1" applyFont="1">
      <alignment horizontal="center" shrinkToFit="0" vertical="center" wrapText="1"/>
    </xf>
    <xf borderId="11" fillId="9" fontId="23" numFmtId="0" xfId="0" applyAlignment="1" applyBorder="1" applyFont="1">
      <alignment horizontal="center" shrinkToFit="0" vertical="center" wrapText="1"/>
    </xf>
    <xf borderId="11" fillId="0" fontId="4" numFmtId="165" xfId="0" applyAlignment="1" applyBorder="1" applyFont="1" applyNumberFormat="1">
      <alignment readingOrder="0"/>
    </xf>
    <xf borderId="11" fillId="0" fontId="4" numFmtId="167" xfId="0" applyAlignment="1" applyBorder="1" applyFont="1" applyNumberFormat="1">
      <alignment readingOrder="0"/>
    </xf>
    <xf borderId="10" fillId="0" fontId="220" numFmtId="0" xfId="0" applyAlignment="1" applyBorder="1" applyFont="1">
      <alignment readingOrder="0"/>
    </xf>
    <xf borderId="10" fillId="0" fontId="4" numFmtId="0" xfId="0" applyAlignment="1" applyBorder="1" applyFont="1">
      <alignment readingOrder="0" shrinkToFit="0" wrapText="1"/>
    </xf>
    <xf borderId="0" fillId="0" fontId="4" numFmtId="0" xfId="0" applyAlignment="1" applyFont="1">
      <alignment readingOrder="0"/>
    </xf>
    <xf borderId="23" fillId="38" fontId="221" numFmtId="0" xfId="0" applyAlignment="1" applyBorder="1" applyFill="1" applyFont="1">
      <alignment horizontal="center" shrinkToFit="0" vertical="center" wrapText="1"/>
    </xf>
    <xf borderId="37" fillId="38" fontId="221" numFmtId="0" xfId="0" applyAlignment="1" applyBorder="1" applyFont="1">
      <alignment horizontal="center" shrinkToFit="0" vertical="center" wrapText="1"/>
    </xf>
    <xf borderId="23" fillId="38" fontId="193" numFmtId="0" xfId="0" applyAlignment="1" applyBorder="1" applyFont="1">
      <alignment horizontal="center" readingOrder="0" vertical="center"/>
    </xf>
    <xf borderId="23" fillId="38" fontId="221" numFmtId="0" xfId="0" applyAlignment="1" applyBorder="1" applyFont="1">
      <alignment horizontal="center" readingOrder="0" shrinkToFit="0" vertical="center" wrapText="1"/>
    </xf>
    <xf borderId="23" fillId="38" fontId="221" numFmtId="0" xfId="0" applyAlignment="1" applyBorder="1" applyFont="1">
      <alignment horizontal="center" readingOrder="0" vertical="center"/>
    </xf>
    <xf borderId="0" fillId="0" fontId="4" numFmtId="0" xfId="0" applyAlignment="1" applyFont="1">
      <alignment horizontal="center" vertical="center"/>
    </xf>
    <xf borderId="24" fillId="0" fontId="8" numFmtId="0" xfId="0" applyAlignment="1" applyBorder="1" applyFont="1">
      <alignment horizontal="center" shrinkToFit="0" wrapText="1"/>
    </xf>
    <xf borderId="25" fillId="0" fontId="8" numFmtId="0" xfId="0" applyAlignment="1" applyBorder="1" applyFont="1">
      <alignment horizontal="center" shrinkToFit="0" wrapText="1"/>
    </xf>
    <xf borderId="25" fillId="0" fontId="8" numFmtId="0" xfId="0" applyAlignment="1" applyBorder="1" applyFont="1">
      <alignment horizontal="center"/>
    </xf>
    <xf borderId="25" fillId="0" fontId="8" numFmtId="0" xfId="0" applyAlignment="1" applyBorder="1" applyFont="1">
      <alignment shrinkToFit="0" wrapText="1"/>
    </xf>
    <xf borderId="23" fillId="0" fontId="4" numFmtId="0" xfId="0" applyAlignment="1" applyBorder="1" applyFont="1">
      <alignment readingOrder="0"/>
    </xf>
    <xf borderId="23" fillId="0" fontId="4" numFmtId="0" xfId="0" applyAlignment="1" applyBorder="1" applyFont="1">
      <alignment readingOrder="0" vertical="bottom"/>
    </xf>
    <xf borderId="23" fillId="0" fontId="4" numFmtId="0" xfId="0" applyBorder="1" applyFont="1"/>
    <xf borderId="23" fillId="25" fontId="49" numFmtId="0" xfId="0" applyAlignment="1" applyBorder="1" applyFont="1">
      <alignment horizontal="center" readingOrder="0" shrinkToFit="0" vertical="top" wrapText="1"/>
    </xf>
    <xf borderId="25" fillId="4" fontId="8" numFmtId="0" xfId="0" applyAlignment="1" applyBorder="1" applyFont="1">
      <alignment shrinkToFit="0" wrapText="1"/>
    </xf>
    <xf borderId="23" fillId="0" fontId="4" numFmtId="0" xfId="0" applyAlignment="1" applyBorder="1" applyFont="1">
      <alignment horizontal="center" readingOrder="0" shrinkToFit="0" wrapText="1"/>
    </xf>
    <xf borderId="23" fillId="0" fontId="4" numFmtId="0" xfId="0" applyAlignment="1" applyBorder="1" applyFont="1">
      <alignment horizontal="center" readingOrder="0"/>
    </xf>
    <xf borderId="25" fillId="0" fontId="8" numFmtId="0" xfId="0" applyAlignment="1" applyBorder="1" applyFont="1">
      <alignment horizontal="center" readingOrder="0"/>
    </xf>
    <xf borderId="25" fillId="4" fontId="8" numFmtId="0" xfId="0" applyAlignment="1" applyBorder="1" applyFont="1">
      <alignment horizontal="center"/>
    </xf>
    <xf borderId="23" fillId="0" fontId="4" numFmtId="166" xfId="0" applyAlignment="1" applyBorder="1" applyFont="1" applyNumberFormat="1">
      <alignment horizontal="center" readingOrder="0" vertical="center"/>
    </xf>
    <xf borderId="23" fillId="0" fontId="4" numFmtId="0" xfId="0" applyAlignment="1" applyBorder="1" applyFont="1">
      <alignment horizontal="center" readingOrder="0" vertical="center"/>
    </xf>
    <xf borderId="25" fillId="0" fontId="222" numFmtId="0" xfId="0" applyAlignment="1" applyBorder="1" applyFont="1">
      <alignment shrinkToFit="0" wrapText="1"/>
    </xf>
    <xf borderId="25" fillId="4" fontId="11" numFmtId="0" xfId="0" applyAlignment="1" applyBorder="1" applyFont="1">
      <alignment horizontal="center" shrinkToFit="0" wrapText="1"/>
    </xf>
    <xf borderId="25" fillId="4" fontId="8" numFmtId="0" xfId="0" applyAlignment="1" applyBorder="1" applyFont="1">
      <alignment horizontal="center" shrinkToFit="0" wrapText="1"/>
    </xf>
    <xf borderId="23" fillId="0" fontId="8" numFmtId="0" xfId="0" applyAlignment="1" applyBorder="1" applyFont="1">
      <alignment vertical="bottom"/>
    </xf>
    <xf borderId="37" fillId="0" fontId="8" numFmtId="0" xfId="0" applyAlignment="1" applyBorder="1" applyFont="1">
      <alignment vertical="bottom"/>
    </xf>
    <xf borderId="25" fillId="4" fontId="8" numFmtId="0" xfId="0" applyAlignment="1" applyBorder="1" applyFont="1">
      <alignment readingOrder="0" shrinkToFit="0" wrapText="1"/>
    </xf>
    <xf borderId="25" fillId="0" fontId="11" numFmtId="0" xfId="0" applyAlignment="1" applyBorder="1" applyFont="1">
      <alignment shrinkToFit="0" wrapText="1"/>
    </xf>
    <xf borderId="25" fillId="4" fontId="203" numFmtId="0" xfId="0" applyAlignment="1" applyBorder="1" applyFont="1">
      <alignment shrinkToFit="0" wrapText="1"/>
    </xf>
    <xf borderId="25" fillId="0" fontId="8" numFmtId="0" xfId="0" applyBorder="1" applyFont="1"/>
    <xf borderId="25" fillId="4" fontId="223" numFmtId="0" xfId="0" applyAlignment="1" applyBorder="1" applyFont="1">
      <alignment shrinkToFit="0" wrapText="1"/>
    </xf>
    <xf borderId="25" fillId="21" fontId="223" numFmtId="0" xfId="0" applyAlignment="1" applyBorder="1" applyFont="1">
      <alignment shrinkToFit="0" wrapText="1"/>
    </xf>
    <xf borderId="37" fillId="0" fontId="8" numFmtId="0" xfId="0" applyAlignment="1" applyBorder="1" applyFont="1">
      <alignment readingOrder="0" vertical="bottom"/>
    </xf>
    <xf borderId="23" fillId="0" fontId="224" numFmtId="0" xfId="0" applyAlignment="1" applyBorder="1" applyFont="1">
      <alignment readingOrder="0"/>
    </xf>
    <xf borderId="25" fillId="0" fontId="225" numFmtId="0" xfId="0" applyAlignment="1" applyBorder="1" applyFont="1">
      <alignment shrinkToFit="0" wrapText="1"/>
    </xf>
    <xf borderId="23" fillId="0" fontId="4" numFmtId="166" xfId="0" applyAlignment="1" applyBorder="1" applyFont="1" applyNumberFormat="1">
      <alignment readingOrder="0"/>
    </xf>
    <xf borderId="23" fillId="0" fontId="8" numFmtId="0" xfId="0" applyAlignment="1" applyBorder="1" applyFont="1">
      <alignment horizontal="center"/>
    </xf>
    <xf borderId="37" fillId="0" fontId="8" numFmtId="0" xfId="0" applyAlignment="1" applyBorder="1" applyFont="1">
      <alignment horizontal="center"/>
    </xf>
    <xf borderId="37" fillId="0" fontId="8" numFmtId="0" xfId="0" applyAlignment="1" applyBorder="1" applyFont="1">
      <alignment horizontal="center" vertical="bottom"/>
    </xf>
    <xf borderId="23" fillId="0" fontId="8" numFmtId="0" xfId="0" applyAlignment="1" applyBorder="1" applyFont="1">
      <alignment horizontal="center" readingOrder="0"/>
    </xf>
    <xf borderId="25" fillId="17" fontId="8" numFmtId="0" xfId="0" applyAlignment="1" applyBorder="1" applyFont="1">
      <alignment shrinkToFit="0" wrapText="1"/>
    </xf>
    <xf borderId="25" fillId="4" fontId="225" numFmtId="0" xfId="0" applyAlignment="1" applyBorder="1" applyFont="1">
      <alignment shrinkToFit="0" wrapText="1"/>
    </xf>
    <xf borderId="25" fillId="4" fontId="226" numFmtId="0" xfId="0" applyAlignment="1" applyBorder="1" applyFont="1">
      <alignment shrinkToFit="0" wrapText="1"/>
    </xf>
    <xf borderId="0" fillId="0" fontId="4" numFmtId="0" xfId="0" applyAlignment="1" applyFont="1">
      <alignment readingOrder="0"/>
    </xf>
    <xf borderId="25" fillId="0" fontId="227" numFmtId="0" xfId="0" applyAlignment="1" applyBorder="1" applyFont="1">
      <alignment horizontal="center" shrinkToFit="0" wrapText="1"/>
    </xf>
    <xf borderId="0" fillId="0" fontId="8" numFmtId="0" xfId="0" applyAlignment="1" applyFont="1">
      <alignment horizontal="center" shrinkToFit="0" wrapText="1"/>
    </xf>
    <xf borderId="35" fillId="0" fontId="8" numFmtId="0" xfId="0" applyAlignment="1" applyBorder="1" applyFont="1">
      <alignment horizontal="center" shrinkToFit="0" wrapText="1"/>
    </xf>
    <xf borderId="25" fillId="0" fontId="8" numFmtId="0" xfId="0" applyAlignment="1" applyBorder="1" applyFont="1">
      <alignment readingOrder="0" shrinkToFit="0" wrapText="1"/>
    </xf>
    <xf borderId="23" fillId="0" fontId="4" numFmtId="0" xfId="0" applyAlignment="1" applyBorder="1" applyFont="1">
      <alignment readingOrder="0" shrinkToFit="0" wrapText="1"/>
    </xf>
    <xf borderId="36" fillId="0" fontId="8" numFmtId="0" xfId="0" applyAlignment="1" applyBorder="1" applyFont="1">
      <alignment shrinkToFit="0" wrapText="1"/>
    </xf>
    <xf borderId="25" fillId="0" fontId="11" numFmtId="0" xfId="0" applyAlignment="1" applyBorder="1" applyFont="1">
      <alignment horizontal="center" shrinkToFit="0" wrapText="1"/>
    </xf>
    <xf borderId="23" fillId="0" fontId="228" numFmtId="0" xfId="0" applyAlignment="1" applyBorder="1" applyFont="1">
      <alignment readingOrder="0" shrinkToFit="0" wrapText="1"/>
    </xf>
    <xf quotePrefix="1" borderId="25" fillId="0" fontId="8" numFmtId="0" xfId="0" applyAlignment="1" applyBorder="1" applyFont="1">
      <alignment shrinkToFit="0" wrapText="1"/>
    </xf>
    <xf borderId="25" fillId="0" fontId="8" numFmtId="0" xfId="0" applyAlignment="1" applyBorder="1" applyFont="1">
      <alignment horizontal="center" readingOrder="0" shrinkToFit="0" wrapText="1"/>
    </xf>
    <xf borderId="23" fillId="0" fontId="4" numFmtId="0" xfId="0" applyAlignment="1" applyBorder="1" applyFont="1">
      <alignment horizontal="center" readingOrder="0" vertical="bottom"/>
    </xf>
    <xf borderId="25" fillId="0" fontId="11" numFmtId="0" xfId="0" applyAlignment="1" applyBorder="1" applyFont="1">
      <alignment horizontal="center"/>
    </xf>
    <xf borderId="25" fillId="4" fontId="11" numFmtId="0" xfId="0" applyAlignment="1" applyBorder="1" applyFont="1">
      <alignment horizontal="center"/>
    </xf>
    <xf borderId="35" fillId="4" fontId="8" numFmtId="0" xfId="0" applyAlignment="1" applyBorder="1" applyFont="1">
      <alignment shrinkToFit="0" wrapText="1"/>
    </xf>
    <xf borderId="25" fillId="4" fontId="11" numFmtId="0" xfId="0" applyAlignment="1" applyBorder="1" applyFont="1">
      <alignment shrinkToFit="0" wrapText="1"/>
    </xf>
    <xf borderId="0" fillId="4" fontId="22" numFmtId="0" xfId="0" applyAlignment="1" applyFont="1">
      <alignment horizontal="center" readingOrder="0"/>
    </xf>
    <xf borderId="23" fillId="0" fontId="229" numFmtId="0" xfId="0" applyAlignment="1" applyBorder="1" applyFont="1">
      <alignment horizontal="center" readingOrder="0"/>
    </xf>
    <xf borderId="23" fillId="25" fontId="49" numFmtId="0" xfId="0" applyAlignment="1" applyBorder="1" applyFont="1">
      <alignment horizontal="center" readingOrder="0" shrinkToFit="0" vertical="bottom" wrapText="1"/>
    </xf>
    <xf borderId="23" fillId="0" fontId="8" numFmtId="0" xfId="0" applyAlignment="1" applyBorder="1" applyFont="1">
      <alignment horizontal="center" shrinkToFit="0" wrapText="1"/>
    </xf>
    <xf borderId="25" fillId="0" fontId="230" numFmtId="0" xfId="0" applyAlignment="1" applyBorder="1" applyFont="1">
      <alignment horizontal="center"/>
    </xf>
    <xf borderId="0" fillId="0" fontId="4" numFmtId="0" xfId="0" applyAlignment="1" applyFont="1">
      <alignment horizontal="center" readingOrder="0" vertical="center"/>
    </xf>
    <xf borderId="25" fillId="4" fontId="231" numFmtId="0" xfId="0" applyAlignment="1" applyBorder="1" applyFont="1">
      <alignment horizontal="center"/>
    </xf>
    <xf borderId="25" fillId="4" fontId="8" numFmtId="0" xfId="0" applyBorder="1" applyFont="1"/>
    <xf borderId="23" fillId="0" fontId="232" numFmtId="0" xfId="0" applyAlignment="1" applyBorder="1" applyFont="1">
      <alignment readingOrder="0" shrinkToFit="0" wrapText="1"/>
    </xf>
    <xf borderId="25" fillId="4" fontId="233" numFmtId="0" xfId="0" applyAlignment="1" applyBorder="1" applyFont="1">
      <alignment horizontal="center" shrinkToFit="0" wrapText="1"/>
    </xf>
    <xf borderId="0" fillId="0" fontId="8" numFmtId="0" xfId="0" applyAlignment="1" applyFont="1">
      <alignment shrinkToFit="0" wrapText="1"/>
    </xf>
    <xf borderId="23" fillId="4" fontId="8" numFmtId="0" xfId="0" applyAlignment="1" applyBorder="1" applyFont="1">
      <alignment shrinkToFit="0" wrapText="1"/>
    </xf>
    <xf borderId="23" fillId="0" fontId="8" numFmtId="0" xfId="0" applyAlignment="1" applyBorder="1" applyFont="1">
      <alignment horizontal="center" readingOrder="0" shrinkToFit="0" vertical="bottom" wrapText="1"/>
    </xf>
    <xf borderId="23" fillId="0" fontId="8" numFmtId="0" xfId="0" applyAlignment="1" applyBorder="1" applyFont="1">
      <alignment horizontal="center" readingOrder="0" shrinkToFit="0" wrapText="1"/>
    </xf>
    <xf borderId="23" fillId="0" fontId="8" numFmtId="0" xfId="0" applyAlignment="1" applyBorder="1" applyFont="1">
      <alignment readingOrder="0" shrinkToFit="0" vertical="center" wrapText="1"/>
    </xf>
    <xf borderId="23" fillId="4" fontId="8" numFmtId="0" xfId="0" applyAlignment="1" applyBorder="1" applyFont="1">
      <alignment readingOrder="0" shrinkToFit="0" vertical="center" wrapText="1"/>
    </xf>
    <xf borderId="23" fillId="0" fontId="8" numFmtId="0" xfId="0" applyAlignment="1" applyBorder="1" applyFont="1">
      <alignment shrinkToFit="0" wrapText="1"/>
    </xf>
    <xf borderId="23" fillId="38" fontId="203" numFmtId="0" xfId="0" applyAlignment="1" applyBorder="1" applyFont="1">
      <alignment horizontal="center" shrinkToFit="0" wrapText="1"/>
    </xf>
    <xf borderId="0" fillId="0" fontId="43" numFmtId="0" xfId="0" applyAlignment="1" applyFont="1">
      <alignment horizontal="center" vertical="center"/>
    </xf>
    <xf borderId="0" fillId="0" fontId="8" numFmtId="0" xfId="0" applyFont="1"/>
    <xf borderId="35" fillId="0" fontId="8" numFmtId="0" xfId="0" applyBorder="1" applyFont="1"/>
    <xf borderId="25" fillId="4" fontId="8" numFmtId="0" xfId="0" applyAlignment="1" applyBorder="1" applyFont="1">
      <alignment horizontal="center" vertical="bottom"/>
    </xf>
    <xf borderId="25" fillId="4" fontId="8" numFmtId="0" xfId="0" applyAlignment="1" applyBorder="1" applyFont="1">
      <alignment shrinkToFit="0" vertical="bottom" wrapText="1"/>
    </xf>
    <xf borderId="25" fillId="39" fontId="8" numFmtId="0" xfId="0" applyAlignment="1" applyBorder="1" applyFill="1" applyFont="1">
      <alignment shrinkToFit="0" vertical="bottom" wrapText="1"/>
    </xf>
    <xf borderId="25" fillId="4" fontId="8" numFmtId="0" xfId="0" applyAlignment="1" applyBorder="1" applyFont="1">
      <alignment vertical="bottom"/>
    </xf>
    <xf borderId="24" fillId="0" fontId="8" numFmtId="0" xfId="0" applyAlignment="1" applyBorder="1" applyFont="1">
      <alignment vertical="bottom"/>
    </xf>
    <xf borderId="25" fillId="0" fontId="8" numFmtId="0" xfId="0" applyAlignment="1" applyBorder="1" applyFont="1">
      <alignment horizontal="center" shrinkToFit="0" vertical="bottom" wrapText="1"/>
    </xf>
    <xf borderId="24" fillId="0" fontId="8" numFmtId="0" xfId="0" applyAlignment="1" applyBorder="1" applyFont="1">
      <alignment horizontal="center" shrinkToFit="0" vertical="bottom" wrapText="1"/>
    </xf>
    <xf borderId="23" fillId="0" fontId="8" numFmtId="0" xfId="0" applyAlignment="1" applyBorder="1" applyFont="1">
      <alignment horizontal="center" vertical="center"/>
    </xf>
    <xf borderId="37" fillId="0" fontId="8" numFmtId="0" xfId="0" applyAlignment="1" applyBorder="1" applyFont="1">
      <alignment horizontal="center" vertical="center"/>
    </xf>
    <xf borderId="23" fillId="0" fontId="8" numFmtId="0" xfId="0" applyAlignment="1" applyBorder="1" applyFont="1">
      <alignment horizontal="center" readingOrder="0" vertical="center"/>
    </xf>
    <xf borderId="25" fillId="0" fontId="11" numFmtId="0" xfId="0" applyAlignment="1" applyBorder="1" applyFont="1">
      <alignment horizontal="center" shrinkToFit="0" vertical="bottom" wrapText="1"/>
    </xf>
    <xf borderId="25" fillId="0" fontId="11" numFmtId="0" xfId="0" applyAlignment="1" applyBorder="1" applyFont="1">
      <alignment horizontal="center" vertical="bottom"/>
    </xf>
    <xf borderId="25" fillId="0" fontId="8" numFmtId="0" xfId="0" applyAlignment="1" applyBorder="1" applyFont="1">
      <alignment horizontal="center" vertical="bottom"/>
    </xf>
    <xf borderId="24" fillId="0" fontId="8" numFmtId="0" xfId="0" applyAlignment="1" applyBorder="1" applyFont="1">
      <alignment shrinkToFit="0" vertical="bottom" wrapText="1"/>
    </xf>
    <xf borderId="25" fillId="4" fontId="8" numFmtId="0" xfId="0" applyAlignment="1" applyBorder="1" applyFont="1">
      <alignment horizontal="center" shrinkToFit="0" vertical="bottom" wrapText="1"/>
    </xf>
    <xf borderId="25" fillId="4" fontId="11" numFmtId="0" xfId="0" applyAlignment="1" applyBorder="1" applyFont="1">
      <alignment horizontal="center" vertical="bottom"/>
    </xf>
    <xf borderId="25" fillId="0" fontId="234" numFmtId="0" xfId="0" applyAlignment="1" applyBorder="1" applyFont="1">
      <alignment horizontal="center" shrinkToFit="0" vertical="bottom" wrapText="1"/>
    </xf>
    <xf borderId="37" fillId="0" fontId="235" numFmtId="0" xfId="0" applyAlignment="1" applyBorder="1" applyFont="1">
      <alignment horizontal="center"/>
    </xf>
    <xf borderId="23" fillId="0" fontId="8" numFmtId="0" xfId="0" applyAlignment="1" applyBorder="1" applyFont="1">
      <alignment shrinkToFit="0" vertical="bottom" wrapText="1"/>
    </xf>
    <xf borderId="37" fillId="0" fontId="8" numFmtId="0" xfId="0" applyAlignment="1" applyBorder="1" applyFont="1">
      <alignment shrinkToFit="0" vertical="bottom" wrapText="1"/>
    </xf>
    <xf borderId="23" fillId="0" fontId="49" numFmtId="0" xfId="0" applyAlignment="1" applyBorder="1" applyFont="1">
      <alignment horizontal="center" readingOrder="0" shrinkToFit="0" vertical="top" wrapText="1"/>
    </xf>
    <xf borderId="25" fillId="0" fontId="8" numFmtId="0" xfId="0" applyAlignment="1" applyBorder="1" applyFont="1">
      <alignment horizontal="center"/>
    </xf>
    <xf borderId="25" fillId="0" fontId="236" numFmtId="0" xfId="0" applyAlignment="1" applyBorder="1" applyFont="1">
      <alignment horizontal="center"/>
    </xf>
    <xf borderId="24" fillId="0" fontId="8" numFmtId="0" xfId="0" applyAlignment="1" applyBorder="1" applyFont="1">
      <alignment horizontal="center" readingOrder="0" shrinkToFit="0" vertical="bottom" wrapText="1"/>
    </xf>
    <xf borderId="37" fillId="0" fontId="8" numFmtId="0" xfId="0" applyAlignment="1" applyBorder="1" applyFont="1">
      <alignment horizontal="center" readingOrder="0"/>
    </xf>
    <xf borderId="25" fillId="0" fontId="237" numFmtId="0" xfId="0" applyAlignment="1" applyBorder="1" applyFont="1">
      <alignment shrinkToFit="0" vertical="bottom" wrapText="1"/>
    </xf>
    <xf borderId="25" fillId="0" fontId="237" numFmtId="0" xfId="0" applyAlignment="1" applyBorder="1" applyFont="1">
      <alignment horizontal="center" shrinkToFit="0" vertical="bottom" wrapText="1"/>
    </xf>
    <xf borderId="25" fillId="39" fontId="8" numFmtId="0" xfId="0" applyAlignment="1" applyBorder="1" applyFont="1">
      <alignment shrinkToFit="0" wrapText="1"/>
    </xf>
    <xf borderId="24" fillId="0" fontId="8" numFmtId="0" xfId="0" applyAlignment="1" applyBorder="1" applyFont="1">
      <alignment horizontal="center"/>
    </xf>
    <xf borderId="24" fillId="0" fontId="8" numFmtId="0" xfId="0" applyBorder="1" applyFont="1"/>
    <xf borderId="24" fillId="0" fontId="238" numFmtId="0" xfId="0" applyAlignment="1" applyBorder="1" applyFont="1">
      <alignment horizontal="center" shrinkToFit="0" wrapText="1"/>
    </xf>
    <xf borderId="25" fillId="40" fontId="8" numFmtId="0" xfId="0" applyAlignment="1" applyBorder="1" applyFill="1" applyFont="1">
      <alignment shrinkToFit="0" wrapText="1"/>
    </xf>
    <xf borderId="25" fillId="4" fontId="8" numFmtId="0" xfId="0" applyAlignment="1" applyBorder="1" applyFont="1">
      <alignment horizontal="center" readingOrder="0" shrinkToFit="0" vertical="center" wrapText="1"/>
    </xf>
    <xf borderId="24" fillId="4" fontId="8" numFmtId="0" xfId="0" applyAlignment="1" applyBorder="1" applyFont="1">
      <alignment horizontal="center" shrinkToFit="0" wrapText="1"/>
    </xf>
    <xf borderId="25" fillId="0" fontId="239" numFmtId="0" xfId="0" applyAlignment="1" applyBorder="1" applyFont="1">
      <alignment horizontal="center" shrinkToFit="0" wrapText="1"/>
    </xf>
    <xf borderId="25" fillId="39" fontId="11" numFmtId="0" xfId="0" applyAlignment="1" applyBorder="1" applyFont="1">
      <alignment shrinkToFit="0" wrapText="1"/>
    </xf>
    <xf borderId="25" fillId="0" fontId="240" numFmtId="0" xfId="0" applyAlignment="1" applyBorder="1" applyFont="1">
      <alignment horizontal="center"/>
    </xf>
    <xf borderId="25" fillId="4" fontId="241" numFmtId="0" xfId="0" applyAlignment="1" applyBorder="1" applyFont="1">
      <alignment shrinkToFit="0" wrapText="1"/>
    </xf>
    <xf borderId="23" fillId="0" fontId="4" numFmtId="0" xfId="0" applyAlignment="1" applyBorder="1" applyFont="1">
      <alignment horizontal="center" vertical="center"/>
    </xf>
    <xf quotePrefix="1" borderId="25" fillId="4" fontId="8" numFmtId="0" xfId="0" applyAlignment="1" applyBorder="1" applyFont="1">
      <alignment shrinkToFit="0" wrapText="1"/>
    </xf>
    <xf borderId="25" fillId="39" fontId="242" numFmtId="0" xfId="0" applyAlignment="1" applyBorder="1" applyFont="1">
      <alignment shrinkToFit="0" wrapText="1"/>
    </xf>
    <xf borderId="25" fillId="39" fontId="8" numFmtId="0" xfId="0" applyAlignment="1" applyBorder="1" applyFont="1">
      <alignment readingOrder="0" shrinkToFit="0" wrapText="1"/>
    </xf>
    <xf borderId="11" fillId="41" fontId="217" numFmtId="0" xfId="0" applyAlignment="1" applyBorder="1" applyFill="1" applyFont="1">
      <alignment readingOrder="0" shrinkToFit="0" vertical="bottom" wrapText="1"/>
    </xf>
    <xf borderId="11" fillId="41" fontId="11" numFmtId="0" xfId="0" applyAlignment="1" applyBorder="1" applyFont="1">
      <alignment shrinkToFit="0" vertical="bottom" wrapText="1"/>
    </xf>
    <xf borderId="11" fillId="0" fontId="8" numFmtId="0" xfId="0" applyAlignment="1" applyBorder="1" applyFont="1">
      <alignment horizontal="right" shrinkToFit="0" vertical="bottom" wrapText="1"/>
    </xf>
    <xf borderId="11" fillId="42" fontId="243" numFmtId="0" xfId="0" applyAlignment="1" applyBorder="1" applyFill="1" applyFont="1">
      <alignment shrinkToFit="0" vertical="bottom" wrapText="1"/>
    </xf>
    <xf borderId="11" fillId="0" fontId="8" numFmtId="0" xfId="0" applyAlignment="1" applyBorder="1" applyFont="1">
      <alignment shrinkToFit="0" vertical="bottom" wrapText="1"/>
    </xf>
    <xf borderId="11" fillId="42" fontId="8" numFmtId="0" xfId="0" applyAlignment="1" applyBorder="1" applyFont="1">
      <alignment shrinkToFit="0" vertical="bottom" wrapText="1"/>
    </xf>
    <xf borderId="11" fillId="11" fontId="8" numFmtId="0" xfId="0" applyAlignment="1" applyBorder="1" applyFont="1">
      <alignment horizontal="right" shrinkToFit="0" vertical="bottom" wrapText="1"/>
    </xf>
    <xf borderId="11" fillId="11" fontId="8" numFmtId="0" xfId="0" applyAlignment="1" applyBorder="1" applyFont="1">
      <alignment shrinkToFit="0" vertical="bottom" wrapText="1"/>
    </xf>
    <xf borderId="11" fillId="9" fontId="3" numFmtId="0" xfId="0" applyAlignment="1" applyBorder="1" applyFont="1">
      <alignment horizontal="center" shrinkToFit="0" vertical="top" wrapText="1"/>
    </xf>
    <xf borderId="11" fillId="9" fontId="3" numFmtId="0" xfId="0" applyAlignment="1" applyBorder="1" applyFont="1">
      <alignment horizontal="center" shrinkToFit="0" vertical="center" wrapText="1"/>
    </xf>
    <xf borderId="11" fillId="0" fontId="9" numFmtId="0" xfId="0" applyAlignment="1" applyBorder="1" applyFont="1">
      <alignment horizontal="center" shrinkToFit="0" vertical="center" wrapText="1"/>
    </xf>
    <xf borderId="11" fillId="4" fontId="9" numFmtId="0" xfId="0" applyAlignment="1" applyBorder="1" applyFont="1">
      <alignment horizontal="center" shrinkToFit="0" vertical="center" wrapText="1"/>
    </xf>
    <xf borderId="11" fillId="4" fontId="244" numFmtId="0" xfId="0" applyAlignment="1" applyBorder="1" applyFont="1">
      <alignment horizontal="center" shrinkToFit="0" vertical="center" wrapText="1"/>
    </xf>
    <xf borderId="11" fillId="4" fontId="9" numFmtId="0" xfId="0" applyAlignment="1" applyBorder="1" applyFont="1">
      <alignment horizontal="center" vertical="center"/>
    </xf>
    <xf borderId="11" fillId="4" fontId="9" numFmtId="0" xfId="0" applyAlignment="1" applyBorder="1" applyFont="1">
      <alignment horizontal="left" shrinkToFit="0" vertical="top" wrapText="1"/>
    </xf>
    <xf borderId="11" fillId="0" fontId="9" numFmtId="165" xfId="0" applyAlignment="1" applyBorder="1" applyFont="1" applyNumberFormat="1">
      <alignment readingOrder="0" shrinkToFit="0" vertical="top" wrapText="1"/>
    </xf>
    <xf borderId="11" fillId="0" fontId="9" numFmtId="0" xfId="0" applyAlignment="1" applyBorder="1" applyFont="1">
      <alignment readingOrder="0" shrinkToFit="0" vertical="top" wrapText="1"/>
    </xf>
    <xf borderId="11" fillId="0" fontId="9" numFmtId="0" xfId="0" applyAlignment="1" applyBorder="1" applyFont="1">
      <alignment shrinkToFit="0" vertical="top" wrapText="1"/>
    </xf>
    <xf borderId="11" fillId="4" fontId="245" numFmtId="0" xfId="0" applyAlignment="1" applyBorder="1" applyFont="1">
      <alignment readingOrder="0" shrinkToFit="0" vertical="top" wrapText="1"/>
    </xf>
    <xf borderId="11" fillId="0" fontId="246" numFmtId="0" xfId="0" applyAlignment="1" applyBorder="1" applyFont="1">
      <alignment shrinkToFit="0" vertical="top" wrapText="1"/>
    </xf>
    <xf borderId="11" fillId="0" fontId="9" numFmtId="165" xfId="0" applyAlignment="1" applyBorder="1" applyFont="1" applyNumberFormat="1">
      <alignment horizontal="right" shrinkToFit="0" vertical="top" wrapText="1"/>
    </xf>
    <xf borderId="3" fillId="0" fontId="9" numFmtId="0" xfId="0" applyAlignment="1" applyBorder="1" applyFont="1">
      <alignment shrinkToFit="0" vertical="top" wrapText="1"/>
    </xf>
    <xf borderId="11" fillId="4" fontId="9" numFmtId="0" xfId="0" applyAlignment="1" applyBorder="1" applyFont="1">
      <alignment horizontal="left" readingOrder="0" shrinkToFit="0" vertical="top" wrapText="1"/>
    </xf>
    <xf borderId="11" fillId="0" fontId="9" numFmtId="0" xfId="0" applyAlignment="1" applyBorder="1" applyFont="1">
      <alignment horizontal="right" readingOrder="0" shrinkToFit="0" vertical="top" wrapText="1"/>
    </xf>
    <xf borderId="3" fillId="0" fontId="9" numFmtId="0" xfId="0" applyAlignment="1" applyBorder="1" applyFont="1">
      <alignment readingOrder="0" shrinkToFit="0" vertical="top" wrapText="1"/>
    </xf>
    <xf borderId="11" fillId="0" fontId="247" numFmtId="0" xfId="0" applyAlignment="1" applyBorder="1" applyFont="1">
      <alignment readingOrder="0" shrinkToFit="0" vertical="top" wrapText="1"/>
    </xf>
    <xf borderId="11" fillId="0" fontId="248" numFmtId="0" xfId="0" applyAlignment="1" applyBorder="1" applyFont="1">
      <alignment readingOrder="0" shrinkToFit="0" vertical="top" wrapText="1"/>
    </xf>
    <xf borderId="2" fillId="0" fontId="249" numFmtId="0" xfId="0" applyAlignment="1" applyBorder="1" applyFont="1">
      <alignment shrinkToFit="0" vertical="top" wrapText="1"/>
    </xf>
    <xf borderId="11" fillId="34" fontId="9" numFmtId="0" xfId="0" applyAlignment="1" applyBorder="1" applyFont="1">
      <alignment horizontal="left" shrinkToFit="0" vertical="top" wrapText="1"/>
    </xf>
    <xf borderId="11" fillId="9" fontId="9" numFmtId="0" xfId="0" applyAlignment="1" applyBorder="1" applyFont="1">
      <alignment horizontal="left" shrinkToFit="0" vertical="top" wrapText="1"/>
    </xf>
    <xf borderId="11" fillId="0" fontId="9" numFmtId="0" xfId="0" applyAlignment="1" applyBorder="1" applyFont="1">
      <alignment horizontal="center" vertical="center"/>
    </xf>
    <xf borderId="11" fillId="0" fontId="9" numFmtId="0" xfId="0" applyAlignment="1" applyBorder="1" applyFont="1">
      <alignment horizontal="left" readingOrder="0" vertical="top"/>
    </xf>
    <xf borderId="11" fillId="4" fontId="9" numFmtId="0" xfId="0" applyAlignment="1" applyBorder="1" applyFont="1">
      <alignment horizontal="center" readingOrder="0" vertical="center"/>
    </xf>
    <xf borderId="11" fillId="0" fontId="9" numFmtId="167" xfId="0" applyAlignment="1" applyBorder="1" applyFont="1" applyNumberFormat="1">
      <alignment horizontal="right" shrinkToFit="0" vertical="top" wrapText="1"/>
    </xf>
    <xf quotePrefix="1" borderId="11" fillId="0" fontId="9" numFmtId="0" xfId="0" applyAlignment="1" applyBorder="1" applyFont="1">
      <alignment horizontal="left" readingOrder="0" shrinkToFit="0" vertical="top" wrapText="1"/>
    </xf>
    <xf borderId="11" fillId="0" fontId="9" numFmtId="0" xfId="0" applyAlignment="1" applyBorder="1" applyFont="1">
      <alignment horizontal="center" readingOrder="0" vertical="center"/>
    </xf>
    <xf borderId="11" fillId="0" fontId="9" numFmtId="165" xfId="0" applyAlignment="1" applyBorder="1" applyFont="1" applyNumberFormat="1">
      <alignment horizontal="right" readingOrder="0" shrinkToFit="0" vertical="top" wrapText="1"/>
    </xf>
    <xf borderId="11" fillId="0" fontId="9" numFmtId="0" xfId="0" applyAlignment="1" applyBorder="1" applyFont="1">
      <alignment readingOrder="0" vertical="top"/>
    </xf>
    <xf borderId="11" fillId="0" fontId="9" numFmtId="0" xfId="0" applyAlignment="1" applyBorder="1" applyFont="1">
      <alignment horizontal="center" vertical="top"/>
    </xf>
    <xf borderId="11" fillId="0" fontId="9" numFmtId="0" xfId="0" applyAlignment="1" applyBorder="1" applyFont="1">
      <alignment horizontal="center" shrinkToFit="0" vertical="top" wrapText="1"/>
    </xf>
    <xf borderId="11" fillId="4" fontId="9" numFmtId="0" xfId="0" applyAlignment="1" applyBorder="1" applyFont="1">
      <alignment horizontal="center" shrinkToFit="0" vertical="top" wrapText="1"/>
    </xf>
    <xf borderId="11" fillId="0" fontId="9" numFmtId="0" xfId="0" applyAlignment="1" applyBorder="1" applyFont="1">
      <alignment horizontal="center" readingOrder="0" vertical="top"/>
    </xf>
    <xf borderId="11" fillId="4" fontId="9" numFmtId="165" xfId="0" applyAlignment="1" applyBorder="1" applyFont="1" applyNumberFormat="1">
      <alignment horizontal="right" shrinkToFit="0" vertical="top" wrapText="1"/>
    </xf>
    <xf borderId="11" fillId="0" fontId="9" numFmtId="0" xfId="0" applyAlignment="1" applyBorder="1" applyFont="1">
      <alignment readingOrder="0"/>
    </xf>
    <xf borderId="11" fillId="0" fontId="9" numFmtId="0" xfId="0" applyAlignment="1" applyBorder="1" applyFont="1">
      <alignment readingOrder="0" shrinkToFit="0" vertical="top" wrapText="1"/>
    </xf>
    <xf borderId="11" fillId="4" fontId="9" numFmtId="0" xfId="0" applyAlignment="1" applyBorder="1" applyFont="1">
      <alignment horizontal="left" vertical="top"/>
    </xf>
    <xf borderId="11" fillId="24" fontId="9" numFmtId="0" xfId="0" applyAlignment="1" applyBorder="1" applyFont="1">
      <alignment horizontal="left" shrinkToFit="0" vertical="top" wrapText="1"/>
    </xf>
    <xf borderId="11" fillId="11" fontId="9" numFmtId="0" xfId="0" applyAlignment="1" applyBorder="1" applyFont="1">
      <alignment horizontal="left" shrinkToFit="0" vertical="top" wrapText="1"/>
    </xf>
    <xf borderId="11" fillId="4" fontId="9" numFmtId="0" xfId="0" applyAlignment="1" applyBorder="1" applyFont="1">
      <alignment horizontal="center" vertical="top"/>
    </xf>
    <xf borderId="11" fillId="4" fontId="9" numFmtId="166" xfId="0" applyAlignment="1" applyBorder="1" applyFont="1" applyNumberFormat="1">
      <alignment vertical="top"/>
    </xf>
    <xf borderId="11" fillId="4" fontId="250" numFmtId="0" xfId="0" applyAlignment="1" applyBorder="1" applyFont="1">
      <alignment horizontal="left" shrinkToFit="0" vertical="top" wrapText="1"/>
    </xf>
    <xf borderId="11" fillId="4" fontId="251" numFmtId="0" xfId="0" applyAlignment="1" applyBorder="1" applyFont="1">
      <alignment horizontal="center" shrinkToFit="0" vertical="top" wrapText="1"/>
    </xf>
    <xf borderId="11" fillId="43" fontId="9" numFmtId="0" xfId="0" applyAlignment="1" applyBorder="1" applyFill="1" applyFont="1">
      <alignment horizontal="left" shrinkToFit="0" vertical="top" wrapText="1"/>
    </xf>
    <xf borderId="11" fillId="4" fontId="252" numFmtId="0" xfId="0" applyAlignment="1" applyBorder="1" applyFont="1">
      <alignment horizontal="center" shrinkToFit="0" vertical="top" wrapText="1"/>
    </xf>
    <xf borderId="11" fillId="4" fontId="253" numFmtId="0" xfId="0" applyAlignment="1" applyBorder="1" applyFont="1">
      <alignment shrinkToFit="0" vertical="top" wrapText="1"/>
    </xf>
    <xf borderId="11" fillId="17" fontId="9" numFmtId="0" xfId="0" applyAlignment="1" applyBorder="1" applyFont="1">
      <alignment horizontal="center" vertical="center"/>
    </xf>
    <xf borderId="11" fillId="17" fontId="9" numFmtId="0" xfId="0" applyAlignment="1" applyBorder="1" applyFont="1">
      <alignment horizontal="center" shrinkToFit="0" vertical="center" wrapText="1"/>
    </xf>
    <xf borderId="11" fillId="17" fontId="9" numFmtId="0" xfId="0" applyAlignment="1" applyBorder="1" applyFont="1">
      <alignment horizontal="left" shrinkToFit="0" vertical="top" wrapText="1"/>
    </xf>
    <xf borderId="11" fillId="17" fontId="252" numFmtId="0" xfId="0" applyAlignment="1" applyBorder="1" applyFont="1">
      <alignment horizontal="center" shrinkToFit="0" vertical="top" wrapText="1"/>
    </xf>
    <xf borderId="11" fillId="4" fontId="245" numFmtId="0" xfId="0" applyAlignment="1" applyBorder="1" applyFont="1">
      <alignment horizontal="center" shrinkToFit="0" vertical="center" wrapText="1"/>
    </xf>
    <xf borderId="11" fillId="4" fontId="9" numFmtId="0" xfId="0" applyAlignment="1" applyBorder="1" applyFont="1">
      <alignment shrinkToFit="0" vertical="top" wrapText="0"/>
    </xf>
    <xf borderId="11" fillId="4" fontId="254" numFmtId="0" xfId="0" applyAlignment="1" applyBorder="1" applyFont="1">
      <alignment horizontal="left" shrinkToFit="0" vertical="top" wrapText="1"/>
    </xf>
    <xf borderId="11" fillId="5" fontId="9" numFmtId="0" xfId="0" applyAlignment="1" applyBorder="1" applyFont="1">
      <alignment horizontal="center" vertical="center"/>
    </xf>
    <xf borderId="11" fillId="5" fontId="9" numFmtId="0" xfId="0" applyAlignment="1" applyBorder="1" applyFont="1">
      <alignment horizontal="center" shrinkToFit="0" vertical="center" wrapText="1"/>
    </xf>
    <xf borderId="11" fillId="5" fontId="9" numFmtId="0" xfId="0" applyAlignment="1" applyBorder="1" applyFont="1">
      <alignment horizontal="left" shrinkToFit="0" vertical="top" wrapText="1"/>
    </xf>
    <xf borderId="11" fillId="5" fontId="9" numFmtId="0" xfId="0" applyAlignment="1" applyBorder="1" applyFont="1">
      <alignment horizontal="center" shrinkToFit="0" vertical="top" wrapText="1"/>
    </xf>
    <xf borderId="11" fillId="4" fontId="251" numFmtId="0" xfId="0" applyAlignment="1" applyBorder="1" applyFont="1">
      <alignment shrinkToFit="0" vertical="top" wrapText="1"/>
    </xf>
    <xf borderId="11" fillId="4" fontId="3" numFmtId="0" xfId="0" applyAlignment="1" applyBorder="1" applyFont="1">
      <alignment horizontal="center" shrinkToFit="0" vertical="center" wrapText="1"/>
    </xf>
    <xf borderId="11" fillId="4" fontId="9" numFmtId="171" xfId="0" applyAlignment="1" applyBorder="1" applyFont="1" applyNumberFormat="1">
      <alignment horizontal="left" vertical="top"/>
    </xf>
    <xf quotePrefix="1" borderId="11" fillId="4" fontId="9" numFmtId="0" xfId="0" applyAlignment="1" applyBorder="1" applyFont="1">
      <alignment horizontal="left" shrinkToFit="0" vertical="top" wrapText="1"/>
    </xf>
    <xf borderId="11" fillId="4" fontId="255" numFmtId="0" xfId="0" applyAlignment="1" applyBorder="1" applyFont="1">
      <alignment horizontal="center" shrinkToFit="0" vertical="center" wrapText="1"/>
    </xf>
    <xf borderId="11" fillId="4" fontId="252" numFmtId="0" xfId="0" applyAlignment="1" applyBorder="1" applyFont="1">
      <alignment shrinkToFit="0" vertical="top" wrapText="1"/>
    </xf>
    <xf borderId="11" fillId="10" fontId="9" numFmtId="0" xfId="0" applyAlignment="1" applyBorder="1" applyFont="1">
      <alignment horizontal="center" shrinkToFit="0" vertical="center" wrapText="1"/>
    </xf>
    <xf borderId="11" fillId="10" fontId="9" numFmtId="0" xfId="0" applyAlignment="1" applyBorder="1" applyFont="1">
      <alignment horizontal="center" vertical="center"/>
    </xf>
    <xf borderId="11" fillId="10" fontId="9" numFmtId="0" xfId="0" applyAlignment="1" applyBorder="1" applyFont="1">
      <alignment horizontal="left" shrinkToFit="0" vertical="top" wrapText="1"/>
    </xf>
    <xf borderId="11" fillId="10" fontId="9" numFmtId="0" xfId="0" applyAlignment="1" applyBorder="1" applyFont="1">
      <alignment horizontal="left" vertical="top"/>
    </xf>
    <xf borderId="11" fillId="10" fontId="9" numFmtId="0" xfId="0" applyAlignment="1" applyBorder="1" applyFont="1">
      <alignment vertical="top"/>
    </xf>
    <xf borderId="11" fillId="4" fontId="9" numFmtId="171" xfId="0" applyAlignment="1" applyBorder="1" applyFont="1" applyNumberFormat="1">
      <alignment horizontal="left" shrinkToFit="0" vertical="top" wrapText="1"/>
    </xf>
    <xf borderId="11" fillId="4" fontId="256" numFmtId="0" xfId="0" applyAlignment="1" applyBorder="1" applyFont="1">
      <alignment horizontal="center" shrinkToFit="0" vertical="center" wrapText="1"/>
    </xf>
    <xf borderId="11" fillId="0" fontId="257" numFmtId="0" xfId="0" applyAlignment="1" applyBorder="1" applyFont="1">
      <alignment horizontal="left" shrinkToFit="0" vertical="top" wrapText="1"/>
    </xf>
    <xf borderId="11" fillId="4" fontId="258" numFmtId="0" xfId="0" applyAlignment="1" applyBorder="1" applyFont="1">
      <alignment horizontal="center" shrinkToFit="0" vertical="top" wrapText="1"/>
    </xf>
    <xf borderId="11" fillId="0" fontId="9" numFmtId="165" xfId="0" applyAlignment="1" applyBorder="1" applyFont="1" applyNumberFormat="1">
      <alignment readingOrder="0" vertical="top"/>
    </xf>
    <xf borderId="11" fillId="4" fontId="259" numFmtId="0" xfId="0" applyAlignment="1" applyBorder="1" applyFont="1">
      <alignment horizontal="center" vertical="top"/>
    </xf>
    <xf borderId="11" fillId="4" fontId="260" numFmtId="0" xfId="0" applyAlignment="1" applyBorder="1" applyFont="1">
      <alignment horizontal="center" shrinkToFit="0" vertical="top" wrapText="1"/>
    </xf>
    <xf borderId="11" fillId="0" fontId="245" numFmtId="165" xfId="0" applyAlignment="1" applyBorder="1" applyFont="1" applyNumberFormat="1">
      <alignment shrinkToFit="0" vertical="top" wrapText="1"/>
    </xf>
    <xf borderId="11" fillId="0" fontId="245" numFmtId="0" xfId="0" applyAlignment="1" applyBorder="1" applyFont="1">
      <alignment shrinkToFit="0" vertical="top" wrapText="1"/>
    </xf>
    <xf borderId="11" fillId="0" fontId="9" numFmtId="0" xfId="0" applyBorder="1" applyFont="1"/>
    <xf borderId="11" fillId="21" fontId="261" numFmtId="0" xfId="0" applyAlignment="1" applyBorder="1" applyFont="1">
      <alignment readingOrder="0" shrinkToFit="0" vertical="bottom" wrapText="1"/>
    </xf>
    <xf borderId="11" fillId="0" fontId="9" numFmtId="0" xfId="0" applyAlignment="1" applyBorder="1" applyFont="1">
      <alignment shrinkToFit="0" wrapText="1"/>
    </xf>
    <xf quotePrefix="1" borderId="11" fillId="0" fontId="9" numFmtId="0" xfId="0" applyAlignment="1" applyBorder="1" applyFont="1">
      <alignment horizontal="left" shrinkToFit="0" vertical="top" wrapText="1"/>
    </xf>
    <xf borderId="0" fillId="21" fontId="262" numFmtId="0" xfId="0" applyAlignment="1" applyFont="1">
      <alignment horizontal="left" readingOrder="0"/>
    </xf>
    <xf borderId="11" fillId="0" fontId="9" numFmtId="0" xfId="0" applyAlignment="1" applyBorder="1" applyFont="1">
      <alignment readingOrder="0" shrinkToFit="0" wrapText="1"/>
    </xf>
    <xf borderId="11" fillId="0" fontId="263" numFmtId="0" xfId="0" applyAlignment="1" applyBorder="1" applyFont="1">
      <alignment readingOrder="0" shrinkToFit="0" vertical="top" wrapText="1"/>
    </xf>
    <xf borderId="0" fillId="4" fontId="8" numFmtId="0" xfId="0" applyAlignment="1" applyFont="1">
      <alignment horizontal="center" vertical="top"/>
    </xf>
    <xf borderId="0" fillId="4" fontId="8" numFmtId="0" xfId="0" applyAlignment="1" applyFont="1">
      <alignment horizontal="left" vertical="top"/>
    </xf>
    <xf borderId="0" fillId="0" fontId="8" numFmtId="0" xfId="0" applyAlignment="1" applyFont="1">
      <alignment horizontal="center" vertical="top"/>
    </xf>
    <xf borderId="0" fillId="0" fontId="8" numFmtId="0" xfId="0" applyAlignment="1" applyFont="1">
      <alignment horizontal="left" vertical="top"/>
    </xf>
    <xf borderId="8" fillId="0" fontId="4" numFmtId="0" xfId="0" applyAlignment="1" applyBorder="1" applyFont="1">
      <alignment horizontal="center" vertical="top"/>
    </xf>
    <xf borderId="8" fillId="0" fontId="8" numFmtId="0" xfId="0" applyAlignment="1" applyBorder="1" applyFont="1">
      <alignment horizontal="center" vertical="top"/>
    </xf>
    <xf borderId="8" fillId="0" fontId="8" numFmtId="0" xfId="0" applyAlignment="1" applyBorder="1" applyFont="1">
      <alignment horizontal="left" vertical="top"/>
    </xf>
    <xf borderId="8" fillId="0" fontId="4" numFmtId="0" xfId="0" applyBorder="1" applyFont="1"/>
    <xf borderId="8" fillId="0" fontId="4" numFmtId="0" xfId="0" applyAlignment="1" applyBorder="1" applyFont="1">
      <alignment shrinkToFit="0" wrapText="1"/>
    </xf>
    <xf borderId="11" fillId="0" fontId="8" numFmtId="0" xfId="0" applyAlignment="1" applyBorder="1" applyFont="1">
      <alignment horizontal="left" vertical="top"/>
    </xf>
  </cellXfs>
  <cellStyles count="1">
    <cellStyle xfId="0" name="Normal" builtinId="0"/>
  </cellStyles>
  <dxfs count="4">
    <dxf>
      <font/>
      <fill>
        <patternFill patternType="none"/>
      </fill>
      <border/>
    </dxf>
    <dxf>
      <font/>
      <fill>
        <patternFill patternType="solid">
          <fgColor rgb="FFFFFFFF"/>
          <bgColor rgb="FFFFFFFF"/>
        </patternFill>
      </fill>
      <border/>
    </dxf>
    <dxf>
      <font/>
      <fill>
        <patternFill patternType="solid">
          <fgColor rgb="FFF3F3F3"/>
          <bgColor rgb="FFF3F3F3"/>
        </patternFill>
      </fill>
      <border/>
    </dxf>
    <dxf>
      <font/>
      <fill>
        <patternFill patternType="solid">
          <fgColor rgb="FFB7E1CD"/>
          <bgColor rgb="FFB7E1CD"/>
        </patternFill>
      </fill>
      <border/>
    </dxf>
  </dxfs>
  <tableStyles count="1">
    <tableStyle count="2" pivot="0" name="Portal Sanity 6.0-style">
      <tableStyleElement dxfId="1" type="firstRowStripe"/>
      <tableStyleElement dxfId="2" type="secondRowStripe"/>
    </tableStyle>
  </tableStyles>
</styleSheet>
</file>

<file path=xl/_rels/workbook.xml.rels><?xml version="1.0" encoding="UTF-8" standalone="yes"?><Relationships xmlns="http://schemas.openxmlformats.org/package/2006/relationships"><Relationship Id="rId40" Type="http://schemas.openxmlformats.org/officeDocument/2006/relationships/worksheet" Target="worksheets/sheet37.xml"/><Relationship Id="rId42" Type="http://schemas.openxmlformats.org/officeDocument/2006/relationships/worksheet" Target="worksheets/sheet39.xml"/><Relationship Id="rId41" Type="http://schemas.openxmlformats.org/officeDocument/2006/relationships/worksheet" Target="worksheets/sheet38.xml"/><Relationship Id="rId43" Type="http://schemas.openxmlformats.org/officeDocument/2006/relationships/worksheet" Target="worksheets/sheet40.xml"/><Relationship Id="rId31" Type="http://schemas.openxmlformats.org/officeDocument/2006/relationships/worksheet" Target="worksheets/sheet28.xml"/><Relationship Id="rId30" Type="http://schemas.openxmlformats.org/officeDocument/2006/relationships/worksheet" Target="worksheets/sheet27.xml"/><Relationship Id="rId33" Type="http://schemas.openxmlformats.org/officeDocument/2006/relationships/worksheet" Target="worksheets/sheet30.xml"/><Relationship Id="rId32" Type="http://schemas.openxmlformats.org/officeDocument/2006/relationships/worksheet" Target="worksheets/sheet29.xml"/><Relationship Id="rId35" Type="http://schemas.openxmlformats.org/officeDocument/2006/relationships/worksheet" Target="worksheets/sheet32.xml"/><Relationship Id="rId34" Type="http://schemas.openxmlformats.org/officeDocument/2006/relationships/worksheet" Target="worksheets/sheet31.xml"/><Relationship Id="rId37" Type="http://schemas.openxmlformats.org/officeDocument/2006/relationships/worksheet" Target="worksheets/sheet34.xml"/><Relationship Id="rId36" Type="http://schemas.openxmlformats.org/officeDocument/2006/relationships/worksheet" Target="worksheets/sheet33.xml"/><Relationship Id="rId39" Type="http://schemas.openxmlformats.org/officeDocument/2006/relationships/worksheet" Target="worksheets/sheet36.xml"/><Relationship Id="rId38" Type="http://schemas.openxmlformats.org/officeDocument/2006/relationships/worksheet" Target="worksheets/sheet35.xml"/><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worksheet" Target="worksheets/sheet21.xml"/><Relationship Id="rId23" Type="http://schemas.openxmlformats.org/officeDocument/2006/relationships/worksheet" Target="worksheets/sheet20.xml"/><Relationship Id="rId26" Type="http://schemas.openxmlformats.org/officeDocument/2006/relationships/worksheet" Target="worksheets/sheet23.xml"/><Relationship Id="rId25" Type="http://schemas.openxmlformats.org/officeDocument/2006/relationships/worksheet" Target="worksheets/sheet22.xml"/><Relationship Id="rId28" Type="http://schemas.openxmlformats.org/officeDocument/2006/relationships/worksheet" Target="worksheets/sheet25.xml"/><Relationship Id="rId27" Type="http://schemas.openxmlformats.org/officeDocument/2006/relationships/worksheet" Target="worksheets/sheet24.xml"/><Relationship Id="rId29" Type="http://schemas.openxmlformats.org/officeDocument/2006/relationships/worksheet" Target="worksheets/sheet26.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38.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16</xdr:col>
      <xdr:colOff>0</xdr:colOff>
      <xdr:row>179</xdr:row>
      <xdr:rowOff>0</xdr:rowOff>
    </xdr:from>
    <xdr:ext cx="352425" cy="20002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16</xdr:col>
      <xdr:colOff>0</xdr:colOff>
      <xdr:row>183</xdr:row>
      <xdr:rowOff>0</xdr:rowOff>
    </xdr:from>
    <xdr:ext cx="352425" cy="200025"/>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16</xdr:col>
      <xdr:colOff>0</xdr:colOff>
      <xdr:row>184</xdr:row>
      <xdr:rowOff>0</xdr:rowOff>
    </xdr:from>
    <xdr:ext cx="352425" cy="200025"/>
    <xdr:pic>
      <xdr:nvPicPr>
        <xdr:cNvPr id="0" name="image3.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3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headerRowCount="0" ref="O80:Q80" displayName="Table_1" name="Table_1" id="1">
  <tableColumns count="3">
    <tableColumn name="Column1" id="1"/>
    <tableColumn name="Column2" id="2"/>
    <tableColumn name="Column3" id="3"/>
  </tableColumns>
  <tableStyleInfo name="Portal Sanity 6.0-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0" Type="http://schemas.openxmlformats.org/officeDocument/2006/relationships/hyperlink" Target="https://project-sunbird.atlassian.net/browse/ED-3261" TargetMode="External"/><Relationship Id="rId22" Type="http://schemas.openxmlformats.org/officeDocument/2006/relationships/hyperlink" Target="https://project-sunbird.atlassian.net/browse/ED-3323" TargetMode="External"/><Relationship Id="rId21" Type="http://schemas.openxmlformats.org/officeDocument/2006/relationships/hyperlink" Target="https://project-sunbird.atlassian.net/browse/ED-3280" TargetMode="External"/><Relationship Id="rId24" Type="http://schemas.openxmlformats.org/officeDocument/2006/relationships/hyperlink" Target="https://project-sunbird.atlassian.net/browse/ED-3347" TargetMode="External"/><Relationship Id="rId23" Type="http://schemas.openxmlformats.org/officeDocument/2006/relationships/hyperlink" Target="https://project-sunbird.atlassian.net/browse/ED-3347" TargetMode="External"/><Relationship Id="rId1" Type="http://schemas.openxmlformats.org/officeDocument/2006/relationships/hyperlink" Target="https://project-sunbird.atlassian.net/secure/GHGoToBoard.jspa?sprintId=491" TargetMode="External"/><Relationship Id="rId2" Type="http://schemas.openxmlformats.org/officeDocument/2006/relationships/hyperlink" Target="https://project-sunbird.atlassian.net/secure/GHGoToBoard.jspa?sprintId=491" TargetMode="External"/><Relationship Id="rId3" Type="http://schemas.openxmlformats.org/officeDocument/2006/relationships/hyperlink" Target="https://project-sunbird.atlassian.net/secure/GHGoToBoard.jspa?sprintId=491" TargetMode="External"/><Relationship Id="rId4" Type="http://schemas.openxmlformats.org/officeDocument/2006/relationships/hyperlink" Target="https://project-sunbird.atlassian.net/secure/GHGoToBoard.jspa?sprintId=491" TargetMode="External"/><Relationship Id="rId9" Type="http://schemas.openxmlformats.org/officeDocument/2006/relationships/hyperlink" Target="https://project-sunbird.atlassian.net/secure/GHGoToBoard.jspa?sprintId=491" TargetMode="External"/><Relationship Id="rId26" Type="http://schemas.openxmlformats.org/officeDocument/2006/relationships/drawing" Target="../drawings/drawing3.xml"/><Relationship Id="rId25" Type="http://schemas.openxmlformats.org/officeDocument/2006/relationships/hyperlink" Target="https://project-sunbird.atlassian.net/browse/ED-3478" TargetMode="External"/><Relationship Id="rId5" Type="http://schemas.openxmlformats.org/officeDocument/2006/relationships/hyperlink" Target="https://project-sunbird.atlassian.net/secure/GHGoToBoard.jspa?sprintId=491" TargetMode="External"/><Relationship Id="rId6" Type="http://schemas.openxmlformats.org/officeDocument/2006/relationships/hyperlink" Target="https://project-sunbird.atlassian.net/secure/GHGoToBoard.jspa?sprintId=491" TargetMode="External"/><Relationship Id="rId7" Type="http://schemas.openxmlformats.org/officeDocument/2006/relationships/hyperlink" Target="https://project-sunbird.atlassian.net/secure/GHGoToBoard.jspa?sprintId=491" TargetMode="External"/><Relationship Id="rId8" Type="http://schemas.openxmlformats.org/officeDocument/2006/relationships/hyperlink" Target="https://project-sunbird.atlassian.net/secure/GHGoToBoard.jspa?sprintId=491" TargetMode="External"/><Relationship Id="rId11" Type="http://schemas.openxmlformats.org/officeDocument/2006/relationships/hyperlink" Target="https://project-sunbird.atlassian.net/secure/GHGoToBoard.jspa?sprintId=491" TargetMode="External"/><Relationship Id="rId10" Type="http://schemas.openxmlformats.org/officeDocument/2006/relationships/hyperlink" Target="https://project-sunbird.atlassian.net/secure/GHGoToBoard.jspa?sprintId=491" TargetMode="External"/><Relationship Id="rId13" Type="http://schemas.openxmlformats.org/officeDocument/2006/relationships/hyperlink" Target="https://project-sunbird.atlassian.net/browse/ED-1629" TargetMode="External"/><Relationship Id="rId12" Type="http://schemas.openxmlformats.org/officeDocument/2006/relationships/hyperlink" Target="https://project-sunbird.atlassian.net/secure/GHGoToBoard.jspa?sprintId=491" TargetMode="External"/><Relationship Id="rId15" Type="http://schemas.openxmlformats.org/officeDocument/2006/relationships/hyperlink" Target="https://project-sunbird.atlassian.net/browse/ED-1373" TargetMode="External"/><Relationship Id="rId14" Type="http://schemas.openxmlformats.org/officeDocument/2006/relationships/hyperlink" Target="https://project-sunbird.atlassian.net/browse/ED-3838" TargetMode="External"/><Relationship Id="rId17" Type="http://schemas.openxmlformats.org/officeDocument/2006/relationships/hyperlink" Target="https://project-sunbird.atlassian.net/browse/ED-3312" TargetMode="External"/><Relationship Id="rId16" Type="http://schemas.openxmlformats.org/officeDocument/2006/relationships/hyperlink" Target="https://project-sunbird.atlassian.net/browse/ED-3839" TargetMode="External"/><Relationship Id="rId19" Type="http://schemas.openxmlformats.org/officeDocument/2006/relationships/hyperlink" Target="https://project-sunbird.atlassian.net/browse/ED-3094" TargetMode="External"/><Relationship Id="rId18" Type="http://schemas.openxmlformats.org/officeDocument/2006/relationships/hyperlink" Target="https://project-sunbird.atlassian.net/browse/ED-3312"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project-sunbird.atlassian.net/secure/GHGoToBoard.jspa?sprintId=491" TargetMode="External"/><Relationship Id="rId2" Type="http://schemas.openxmlformats.org/officeDocument/2006/relationships/hyperlink" Target="https://project-sunbird.atlassian.net/secure/GHGoToBoard.jspa?sprintId=491" TargetMode="External"/><Relationship Id="rId3" Type="http://schemas.openxmlformats.org/officeDocument/2006/relationships/hyperlink" Target="https://project-sunbird.atlassian.net/secure/GHGoToBoard.jspa?sprintId=491" TargetMode="External"/><Relationship Id="rId4" Type="http://schemas.openxmlformats.org/officeDocument/2006/relationships/hyperlink" Target="https://project-sunbird.atlassian.net/secure/GHGoToBoard.jspa?sprintId=491" TargetMode="External"/><Relationship Id="rId5" Type="http://schemas.openxmlformats.org/officeDocument/2006/relationships/hyperlink" Target="https://project-sunbird.atlassian.net/secure/GHGoToBoard.jspa?sprintId=491" TargetMode="External"/><Relationship Id="rId6" Type="http://schemas.openxmlformats.org/officeDocument/2006/relationships/hyperlink" Target="https://project-sunbird.atlassian.net/browse/ED-3478" TargetMode="External"/><Relationship Id="rId7"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knowlg.sunbird.org/use/release-notes/release-5.7.0" TargetMode="External"/><Relationship Id="rId2" Type="http://schemas.openxmlformats.org/officeDocument/2006/relationships/hyperlink" Target="https://inquiry.sunbird.org/use/release-notes/inquiry-release-v7.0.0-latest" TargetMode="External"/><Relationship Id="rId3"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20" Type="http://schemas.openxmlformats.org/officeDocument/2006/relationships/hyperlink" Target="https://staging.ntp.net.in/explore-course" TargetMode="External"/><Relationship Id="rId22" Type="http://schemas.openxmlformats.org/officeDocument/2006/relationships/hyperlink" Target="https://project-sunbird.atlassian.net/browse/ED-4082" TargetMode="External"/><Relationship Id="rId21" Type="http://schemas.openxmlformats.org/officeDocument/2006/relationships/hyperlink" Target="https://staging.ntp.net.in/explore-course" TargetMode="External"/><Relationship Id="rId24" Type="http://schemas.openxmlformats.org/officeDocument/2006/relationships/hyperlink" Target="https://project-sunbird.atlassian.net/browse/ED-4049" TargetMode="External"/><Relationship Id="rId23" Type="http://schemas.openxmlformats.org/officeDocument/2006/relationships/hyperlink" Target="https://staging.ntp.net.in/explore-course" TargetMode="External"/><Relationship Id="rId1" Type="http://schemas.openxmlformats.org/officeDocument/2006/relationships/hyperlink" Target="http://preprod.ntp.net.in/explore-course" TargetMode="External"/><Relationship Id="rId2" Type="http://schemas.openxmlformats.org/officeDocument/2006/relationships/hyperlink" Target="http://preprod.ntp.net.in/MH" TargetMode="External"/><Relationship Id="rId3" Type="http://schemas.openxmlformats.org/officeDocument/2006/relationships/hyperlink" Target="http://preprod.ntp.net.in/explore-course" TargetMode="External"/><Relationship Id="rId4" Type="http://schemas.openxmlformats.org/officeDocument/2006/relationships/hyperlink" Target="http://preprod.ntp.net.in/explore" TargetMode="External"/><Relationship Id="rId9" Type="http://schemas.openxmlformats.org/officeDocument/2006/relationships/hyperlink" Target="https://project-sunbird.atlassian.net/browse/ED-4054" TargetMode="External"/><Relationship Id="rId26" Type="http://schemas.openxmlformats.org/officeDocument/2006/relationships/hyperlink" Target="https://staging.ntp.net.in/" TargetMode="External"/><Relationship Id="rId25" Type="http://schemas.openxmlformats.org/officeDocument/2006/relationships/hyperlink" Target="https://project-sunbird.atlassian.net/browse/ED-4087" TargetMode="External"/><Relationship Id="rId28" Type="http://schemas.openxmlformats.org/officeDocument/2006/relationships/hyperlink" Target="https://project-sunbird.atlassian.net/browse/ED-4088" TargetMode="External"/><Relationship Id="rId27" Type="http://schemas.openxmlformats.org/officeDocument/2006/relationships/hyperlink" Target="https://project-sunbird.atlassian.net/browse/ED-4079" TargetMode="External"/><Relationship Id="rId5" Type="http://schemas.openxmlformats.org/officeDocument/2006/relationships/hyperlink" Target="http://preprod.ntp.net.in/explore" TargetMode="External"/><Relationship Id="rId6" Type="http://schemas.openxmlformats.org/officeDocument/2006/relationships/hyperlink" Target="http://preprod.ntp.net.in/MH" TargetMode="External"/><Relationship Id="rId29" Type="http://schemas.openxmlformats.org/officeDocument/2006/relationships/hyperlink" Target="https://project-sunbird.atlassian.net/browse/ED-4088" TargetMode="External"/><Relationship Id="rId7" Type="http://schemas.openxmlformats.org/officeDocument/2006/relationships/hyperlink" Target="https://project-sunbird.atlassian.net/browse/ED-4086" TargetMode="External"/><Relationship Id="rId8" Type="http://schemas.openxmlformats.org/officeDocument/2006/relationships/hyperlink" Target="https://preprod.ntp.net.in/" TargetMode="External"/><Relationship Id="rId31" Type="http://schemas.openxmlformats.org/officeDocument/2006/relationships/drawing" Target="../drawings/drawing8.xml"/><Relationship Id="rId30" Type="http://schemas.openxmlformats.org/officeDocument/2006/relationships/hyperlink" Target="https://project-sunbird.atlassian.net/browse/ED-4068" TargetMode="External"/><Relationship Id="rId11" Type="http://schemas.openxmlformats.org/officeDocument/2006/relationships/hyperlink" Target="https://project-sunbird.atlassian.net/browse/ED-4066" TargetMode="External"/><Relationship Id="rId10" Type="http://schemas.openxmlformats.org/officeDocument/2006/relationships/hyperlink" Target="https://project-sunbird.atlassian.net/browse/ED-4050" TargetMode="External"/><Relationship Id="rId13" Type="http://schemas.openxmlformats.org/officeDocument/2006/relationships/hyperlink" Target="https://project-sunbird.atlassian.net/browse/ED-4066" TargetMode="External"/><Relationship Id="rId12" Type="http://schemas.openxmlformats.org/officeDocument/2006/relationships/hyperlink" Target="https://project-sunbird.atlassian.net/browse/ED-4066" TargetMode="External"/><Relationship Id="rId15" Type="http://schemas.openxmlformats.org/officeDocument/2006/relationships/hyperlink" Target="https://staging.ntp.net.in/" TargetMode="External"/><Relationship Id="rId14" Type="http://schemas.openxmlformats.org/officeDocument/2006/relationships/hyperlink" Target="https://project-sunbird.atlassian.net/browse/ED-4066" TargetMode="External"/><Relationship Id="rId17" Type="http://schemas.openxmlformats.org/officeDocument/2006/relationships/hyperlink" Target="https://project-sunbird.atlassian.net/browse/ED-4066" TargetMode="External"/><Relationship Id="rId16" Type="http://schemas.openxmlformats.org/officeDocument/2006/relationships/hyperlink" Target="https://project-sunbird.atlassian.net/browse/ED-4066" TargetMode="External"/><Relationship Id="rId19" Type="http://schemas.openxmlformats.org/officeDocument/2006/relationships/hyperlink" Target="https://project-sunbird.atlassian.net/browse/ED-4047" TargetMode="External"/><Relationship Id="rId18" Type="http://schemas.openxmlformats.org/officeDocument/2006/relationships/hyperlink" Target="https://staging.ntp.net.in/" TargetMode="External"/></Relationships>
</file>

<file path=xl/worksheets/_rels/sheet9.xml.rels><?xml version="1.0" encoding="UTF-8" standalone="yes"?><Relationships xmlns="http://schemas.openxmlformats.org/package/2006/relationships"><Relationship Id="rId20" Type="http://schemas.openxmlformats.org/officeDocument/2006/relationships/hyperlink" Target="https://project-sunbird.atlassian.net/browse/ED-3087" TargetMode="External"/><Relationship Id="rId22" Type="http://schemas.openxmlformats.org/officeDocument/2006/relationships/hyperlink" Target="https://staging.ntp.net.in/explore-course" TargetMode="External"/><Relationship Id="rId21" Type="http://schemas.openxmlformats.org/officeDocument/2006/relationships/hyperlink" Target="https://project-sunbird.atlassian.net/browse/ED-3087" TargetMode="External"/><Relationship Id="rId24" Type="http://schemas.openxmlformats.org/officeDocument/2006/relationships/hyperlink" Target="https://project-sunbird.atlassian.net/browse/ED-3099" TargetMode="External"/><Relationship Id="rId23" Type="http://schemas.openxmlformats.org/officeDocument/2006/relationships/hyperlink" Target="https://staging.ntp.net.in/explore-course" TargetMode="External"/><Relationship Id="rId1" Type="http://schemas.openxmlformats.org/officeDocument/2006/relationships/hyperlink" Target="http://preprod.ntp.net.in/explore-course" TargetMode="External"/><Relationship Id="rId2" Type="http://schemas.openxmlformats.org/officeDocument/2006/relationships/hyperlink" Target="http://preprod.ntp.net.in/MH" TargetMode="External"/><Relationship Id="rId3" Type="http://schemas.openxmlformats.org/officeDocument/2006/relationships/hyperlink" Target="http://preprod.ntp.net.in/explore-course" TargetMode="External"/><Relationship Id="rId4" Type="http://schemas.openxmlformats.org/officeDocument/2006/relationships/hyperlink" Target="http://preprod.ntp.net.in/explore" TargetMode="External"/><Relationship Id="rId9" Type="http://schemas.openxmlformats.org/officeDocument/2006/relationships/hyperlink" Target="https://project-sunbird.atlassian.net/browse/ED-3093" TargetMode="External"/><Relationship Id="rId26" Type="http://schemas.openxmlformats.org/officeDocument/2006/relationships/hyperlink" Target="https://project-sunbird.atlassian.net/browse/CO-474" TargetMode="External"/><Relationship Id="rId25" Type="http://schemas.openxmlformats.org/officeDocument/2006/relationships/hyperlink" Target="https://staging.ntp.net.in/explore-course" TargetMode="External"/><Relationship Id="rId28" Type="http://schemas.openxmlformats.org/officeDocument/2006/relationships/hyperlink" Target="https://staging.ntp.net.in/" TargetMode="External"/><Relationship Id="rId27" Type="http://schemas.openxmlformats.org/officeDocument/2006/relationships/hyperlink" Target="https://project-sunbird.atlassian.net/browse/ED-3503" TargetMode="External"/><Relationship Id="rId5" Type="http://schemas.openxmlformats.org/officeDocument/2006/relationships/hyperlink" Target="http://preprod.ntp.net.in/explore" TargetMode="External"/><Relationship Id="rId6" Type="http://schemas.openxmlformats.org/officeDocument/2006/relationships/hyperlink" Target="http://preprod.ntp.net.in/MH" TargetMode="External"/><Relationship Id="rId29" Type="http://schemas.openxmlformats.org/officeDocument/2006/relationships/hyperlink" Target="https://project-sunbird.atlassian.net/browse/ED-3097" TargetMode="External"/><Relationship Id="rId7" Type="http://schemas.openxmlformats.org/officeDocument/2006/relationships/hyperlink" Target="http://preprod.ntp.net.in/MH" TargetMode="External"/><Relationship Id="rId8" Type="http://schemas.openxmlformats.org/officeDocument/2006/relationships/hyperlink" Target="http://preprod.ntp.net.in/explore-course" TargetMode="External"/><Relationship Id="rId31" Type="http://schemas.openxmlformats.org/officeDocument/2006/relationships/hyperlink" Target="https://project-sunbird.atlassian.net/browse/ED-3569" TargetMode="External"/><Relationship Id="rId30" Type="http://schemas.openxmlformats.org/officeDocument/2006/relationships/hyperlink" Target="https://project-sunbird.atlassian.net/browse/ED-3569" TargetMode="External"/><Relationship Id="rId11" Type="http://schemas.openxmlformats.org/officeDocument/2006/relationships/hyperlink" Target="https://project-sunbird.atlassian.net/browse/ED-3767" TargetMode="External"/><Relationship Id="rId33" Type="http://schemas.openxmlformats.org/officeDocument/2006/relationships/hyperlink" Target="https://project-sunbird.atlassian.net/browse/ED-3500" TargetMode="External"/><Relationship Id="rId10" Type="http://schemas.openxmlformats.org/officeDocument/2006/relationships/hyperlink" Target="https://project-sunbird.atlassian.net/browse/ED-3505" TargetMode="External"/><Relationship Id="rId32" Type="http://schemas.openxmlformats.org/officeDocument/2006/relationships/hyperlink" Target="https://project-sunbird.atlassian.net/browse/ED-3569" TargetMode="External"/><Relationship Id="rId13" Type="http://schemas.openxmlformats.org/officeDocument/2006/relationships/hyperlink" Target="https://project-sunbird.atlassian.net/browse/ED-3082" TargetMode="External"/><Relationship Id="rId35" Type="http://schemas.openxmlformats.org/officeDocument/2006/relationships/hyperlink" Target="https://project-sunbird.atlassian.net/browse/ED-3500" TargetMode="External"/><Relationship Id="rId12" Type="http://schemas.openxmlformats.org/officeDocument/2006/relationships/hyperlink" Target="https://preprod.ntp.net.in/" TargetMode="External"/><Relationship Id="rId34" Type="http://schemas.openxmlformats.org/officeDocument/2006/relationships/hyperlink" Target="https://project-sunbird.atlassian.net/browse/ED-3500" TargetMode="External"/><Relationship Id="rId15" Type="http://schemas.openxmlformats.org/officeDocument/2006/relationships/hyperlink" Target="https://project-sunbird.atlassian.net/browse/ED-3087" TargetMode="External"/><Relationship Id="rId37" Type="http://schemas.openxmlformats.org/officeDocument/2006/relationships/drawing" Target="../drawings/drawing9.xml"/><Relationship Id="rId14" Type="http://schemas.openxmlformats.org/officeDocument/2006/relationships/hyperlink" Target="https://staging.ntp.net.in/" TargetMode="External"/><Relationship Id="rId36" Type="http://schemas.openxmlformats.org/officeDocument/2006/relationships/hyperlink" Target="https://project-sunbird.atlassian.net/browse/ED-3085" TargetMode="External"/><Relationship Id="rId17" Type="http://schemas.openxmlformats.org/officeDocument/2006/relationships/hyperlink" Target="https://project-sunbird.atlassian.net/browse/ED-3089" TargetMode="External"/><Relationship Id="rId39" Type="http://schemas.openxmlformats.org/officeDocument/2006/relationships/table" Target="../tables/table1.xml"/><Relationship Id="rId16" Type="http://schemas.openxmlformats.org/officeDocument/2006/relationships/hyperlink" Target="https://staging.ntp.net.in/" TargetMode="External"/><Relationship Id="rId19" Type="http://schemas.openxmlformats.org/officeDocument/2006/relationships/hyperlink" Target="https://project-sunbird.atlassian.net/browse/ED-3089" TargetMode="External"/><Relationship Id="rId18" Type="http://schemas.openxmlformats.org/officeDocument/2006/relationships/hyperlink" Target="https://project-sunbird.atlassian.net/browse/ED-3089" TargetMode="External"/></Relationships>
</file>

<file path=xl/worksheets/_rels/sheet10.xml.rels><?xml version="1.0" encoding="UTF-8" standalone="yes"?><Relationships xmlns="http://schemas.openxmlformats.org/package/2006/relationships"><Relationship Id="rId20" Type="http://schemas.openxmlformats.org/officeDocument/2006/relationships/hyperlink" Target="https://project-sunbird.atlassian.net/browse/ED-4046" TargetMode="External"/><Relationship Id="rId22" Type="http://schemas.openxmlformats.org/officeDocument/2006/relationships/hyperlink" Target="https://project-sunbird.atlassian.net/browse/ED-4053" TargetMode="External"/><Relationship Id="rId21" Type="http://schemas.openxmlformats.org/officeDocument/2006/relationships/hyperlink" Target="https://project-sunbird.atlassian.net/browse/ED-4047" TargetMode="External"/><Relationship Id="rId24" Type="http://schemas.openxmlformats.org/officeDocument/2006/relationships/hyperlink" Target="https://project-sunbird.atlassian.net/browse/ED-4046" TargetMode="External"/><Relationship Id="rId23" Type="http://schemas.openxmlformats.org/officeDocument/2006/relationships/hyperlink" Target="https://project-sunbird.atlassian.net/browse/ED-4053" TargetMode="External"/><Relationship Id="rId1" Type="http://schemas.openxmlformats.org/officeDocument/2006/relationships/hyperlink" Target="https://project-sunbird.atlassian.net/browse/ED-13" TargetMode="External"/><Relationship Id="rId2" Type="http://schemas.openxmlformats.org/officeDocument/2006/relationships/hyperlink" Target="https://project-sunbird.atlassian.net/browse/ED-13" TargetMode="External"/><Relationship Id="rId3" Type="http://schemas.openxmlformats.org/officeDocument/2006/relationships/hyperlink" Target="https://project-sunbird.atlassian.net/browse/ED-13" TargetMode="External"/><Relationship Id="rId4" Type="http://schemas.openxmlformats.org/officeDocument/2006/relationships/hyperlink" Target="https://project-sunbird.atlassian.net/browse/ED-13" TargetMode="External"/><Relationship Id="rId9" Type="http://schemas.openxmlformats.org/officeDocument/2006/relationships/hyperlink" Target="https://project-sunbird.atlassian.net/browse/ED-4055" TargetMode="External"/><Relationship Id="rId26" Type="http://schemas.openxmlformats.org/officeDocument/2006/relationships/drawing" Target="../drawings/drawing10.xml"/><Relationship Id="rId25" Type="http://schemas.openxmlformats.org/officeDocument/2006/relationships/hyperlink" Target="https://project-sunbird.atlassian.net/browse/ED-4046" TargetMode="External"/><Relationship Id="rId5" Type="http://schemas.openxmlformats.org/officeDocument/2006/relationships/hyperlink" Target="https://project-sunbird.atlassian.net/browse/ED-13" TargetMode="External"/><Relationship Id="rId6" Type="http://schemas.openxmlformats.org/officeDocument/2006/relationships/hyperlink" Target="https://project-sunbird.atlassian.net/browse/ED-13" TargetMode="External"/><Relationship Id="rId7" Type="http://schemas.openxmlformats.org/officeDocument/2006/relationships/hyperlink" Target="https://project-sunbird.atlassian.net/browse/ED-4150" TargetMode="External"/><Relationship Id="rId8" Type="http://schemas.openxmlformats.org/officeDocument/2006/relationships/hyperlink" Target="https://project-sunbird.atlassian.net/browse/ED-3677" TargetMode="External"/><Relationship Id="rId11" Type="http://schemas.openxmlformats.org/officeDocument/2006/relationships/hyperlink" Target="https://project-sunbird.atlassian.net/browse/ED-4050" TargetMode="External"/><Relationship Id="rId10" Type="http://schemas.openxmlformats.org/officeDocument/2006/relationships/hyperlink" Target="https://project-sunbird.atlassian.net/browse/ED-4046" TargetMode="External"/><Relationship Id="rId13" Type="http://schemas.openxmlformats.org/officeDocument/2006/relationships/hyperlink" Target="https://project-sunbird.atlassian.net/browse/ED-4050" TargetMode="External"/><Relationship Id="rId12" Type="http://schemas.openxmlformats.org/officeDocument/2006/relationships/hyperlink" Target="https://project-sunbird.atlassian.net/browse/ED-4050" TargetMode="External"/><Relationship Id="rId15" Type="http://schemas.openxmlformats.org/officeDocument/2006/relationships/hyperlink" Target="https://project-sunbird.atlassian.net/browse/ED-4050" TargetMode="External"/><Relationship Id="rId14" Type="http://schemas.openxmlformats.org/officeDocument/2006/relationships/hyperlink" Target="https://project-sunbird.atlassian.net/browse/ED-4050" TargetMode="External"/><Relationship Id="rId17" Type="http://schemas.openxmlformats.org/officeDocument/2006/relationships/hyperlink" Target="https://project-sunbird.atlassian.net/browse/ED-3677" TargetMode="External"/><Relationship Id="rId16" Type="http://schemas.openxmlformats.org/officeDocument/2006/relationships/hyperlink" Target="https://project-sunbird.atlassian.net/browse/ED-3677" TargetMode="External"/><Relationship Id="rId19" Type="http://schemas.openxmlformats.org/officeDocument/2006/relationships/hyperlink" Target="https://project-sunbird.atlassian.net/browse/ED-4046" TargetMode="External"/><Relationship Id="rId18" Type="http://schemas.openxmlformats.org/officeDocument/2006/relationships/hyperlink" Target="https://project-sunbird.atlassian.net/browse/ED-4050" TargetMode="External"/></Relationships>
</file>

<file path=xl/worksheets/_rels/sheet11.xml.rels><?xml version="1.0" encoding="UTF-8" standalone="yes"?><Relationships xmlns="http://schemas.openxmlformats.org/package/2006/relationships"><Relationship Id="rId1" Type="http://schemas.openxmlformats.org/officeDocument/2006/relationships/hyperlink" Target="https://project-sunbird.atlassian.net/browse/ED-4104" TargetMode="External"/><Relationship Id="rId2" Type="http://schemas.openxmlformats.org/officeDocument/2006/relationships/hyperlink" Target="https://project-sunbird.atlassian.net/browse/ED-4104" TargetMode="External"/><Relationship Id="rId3" Type="http://schemas.openxmlformats.org/officeDocument/2006/relationships/hyperlink" Target="https://project-sunbird.atlassian.net/browse/ED-4104" TargetMode="External"/><Relationship Id="rId4" Type="http://schemas.openxmlformats.org/officeDocument/2006/relationships/hyperlink" Target="https://project-sunbird.atlassian.net/browse/ED-4104" TargetMode="External"/><Relationship Id="rId5" Type="http://schemas.openxmlformats.org/officeDocument/2006/relationships/hyperlink" Target="https://project-sunbird.atlassian.net/browse/ED-4104" TargetMode="External"/><Relationship Id="rId6" Type="http://schemas.openxmlformats.org/officeDocument/2006/relationships/hyperlink" Target="https://project-sunbird.atlassian.net/browse/ED-4104" TargetMode="External"/><Relationship Id="rId7"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40" Type="http://schemas.openxmlformats.org/officeDocument/2006/relationships/hyperlink" Target="https://project-sunbird.atlassian.net/browse/ED-3533" TargetMode="External"/><Relationship Id="rId42" Type="http://schemas.openxmlformats.org/officeDocument/2006/relationships/hyperlink" Target="https://project-sunbird.atlassian.net/browse/ED-3533" TargetMode="External"/><Relationship Id="rId41" Type="http://schemas.openxmlformats.org/officeDocument/2006/relationships/hyperlink" Target="https://project-sunbird.atlassian.net/browse/ED-3533" TargetMode="External"/><Relationship Id="rId44" Type="http://schemas.openxmlformats.org/officeDocument/2006/relationships/hyperlink" Target="https://project-sunbird.atlassian.net/browse/ED-3533" TargetMode="External"/><Relationship Id="rId43" Type="http://schemas.openxmlformats.org/officeDocument/2006/relationships/hyperlink" Target="https://project-sunbird.atlassian.net/browse/ED-3533" TargetMode="External"/><Relationship Id="rId46" Type="http://schemas.openxmlformats.org/officeDocument/2006/relationships/hyperlink" Target="https://project-sunbird.atlassian.net/browse/ED-3533" TargetMode="External"/><Relationship Id="rId45" Type="http://schemas.openxmlformats.org/officeDocument/2006/relationships/hyperlink" Target="https://project-sunbird.atlassian.net/browse/ED-3533" TargetMode="External"/><Relationship Id="rId1" Type="http://schemas.openxmlformats.org/officeDocument/2006/relationships/hyperlink" Target="https://project-sunbird.atlassian.net/browse/SB-27183" TargetMode="External"/><Relationship Id="rId2" Type="http://schemas.openxmlformats.org/officeDocument/2006/relationships/hyperlink" Target="https://project-sunbird.atlassian.net/browse/SB-27183" TargetMode="External"/><Relationship Id="rId3" Type="http://schemas.openxmlformats.org/officeDocument/2006/relationships/hyperlink" Target="https://project-sunbird.atlassian.net/browse/SB-27490" TargetMode="External"/><Relationship Id="rId4" Type="http://schemas.openxmlformats.org/officeDocument/2006/relationships/hyperlink" Target="https://project-sunbird.atlassian.net/browse/SB-27350" TargetMode="External"/><Relationship Id="rId9" Type="http://schemas.openxmlformats.org/officeDocument/2006/relationships/hyperlink" Target="https://project-sunbird.atlassian.net/browse/KN-989" TargetMode="External"/><Relationship Id="rId48" Type="http://schemas.openxmlformats.org/officeDocument/2006/relationships/hyperlink" Target="https://project-sunbird.atlassian.net/browse/ED-3533" TargetMode="External"/><Relationship Id="rId47" Type="http://schemas.openxmlformats.org/officeDocument/2006/relationships/hyperlink" Target="https://project-sunbird.atlassian.net/browse/ED-3533" TargetMode="External"/><Relationship Id="rId49" Type="http://schemas.openxmlformats.org/officeDocument/2006/relationships/hyperlink" Target="https://project-sunbird.atlassian.net/browse/ED-3533" TargetMode="External"/><Relationship Id="rId5" Type="http://schemas.openxmlformats.org/officeDocument/2006/relationships/hyperlink" Target="https://project-sunbird.atlassian.net/browse/SH-173" TargetMode="External"/><Relationship Id="rId6" Type="http://schemas.openxmlformats.org/officeDocument/2006/relationships/hyperlink" Target="https://project-sunbird.atlassian.net/browse/SB-21971" TargetMode="External"/><Relationship Id="rId7" Type="http://schemas.openxmlformats.org/officeDocument/2006/relationships/hyperlink" Target="https://project-sunbird.atlassian.net/browse/SB-21971" TargetMode="External"/><Relationship Id="rId8" Type="http://schemas.openxmlformats.org/officeDocument/2006/relationships/hyperlink" Target="https://project-sunbird.atlassian.net/browse/ED-3533" TargetMode="External"/><Relationship Id="rId31" Type="http://schemas.openxmlformats.org/officeDocument/2006/relationships/hyperlink" Target="https://project-sunbird.atlassian.net/browse/SB-27183" TargetMode="External"/><Relationship Id="rId30" Type="http://schemas.openxmlformats.org/officeDocument/2006/relationships/hyperlink" Target="https://project-sunbird.atlassian.net/browse/ED-3781" TargetMode="External"/><Relationship Id="rId33" Type="http://schemas.openxmlformats.org/officeDocument/2006/relationships/hyperlink" Target="https://project-sunbird.atlassian.net/browse/SB-27183" TargetMode="External"/><Relationship Id="rId32" Type="http://schemas.openxmlformats.org/officeDocument/2006/relationships/hyperlink" Target="https://project-sunbird.atlassian.net/browse/SB-27183" TargetMode="External"/><Relationship Id="rId35" Type="http://schemas.openxmlformats.org/officeDocument/2006/relationships/hyperlink" Target="https://project-sunbird.atlassian.net/browse/SH-173" TargetMode="External"/><Relationship Id="rId34" Type="http://schemas.openxmlformats.org/officeDocument/2006/relationships/hyperlink" Target="https://project-sunbird.atlassian.net/browse/SB-15367" TargetMode="External"/><Relationship Id="rId37" Type="http://schemas.openxmlformats.org/officeDocument/2006/relationships/hyperlink" Target="https://project-sunbird.atlassian.net/browse/ED-3533" TargetMode="External"/><Relationship Id="rId36" Type="http://schemas.openxmlformats.org/officeDocument/2006/relationships/hyperlink" Target="https://project-sunbird.atlassian.net/browse/SH-312" TargetMode="External"/><Relationship Id="rId39" Type="http://schemas.openxmlformats.org/officeDocument/2006/relationships/hyperlink" Target="https://project-sunbird.atlassian.net/browse/ED-3533" TargetMode="External"/><Relationship Id="rId38" Type="http://schemas.openxmlformats.org/officeDocument/2006/relationships/hyperlink" Target="https://project-sunbird.atlassian.net/browse/ED-3533" TargetMode="External"/><Relationship Id="rId61" Type="http://schemas.openxmlformats.org/officeDocument/2006/relationships/drawing" Target="../drawings/drawing12.xml"/><Relationship Id="rId20" Type="http://schemas.openxmlformats.org/officeDocument/2006/relationships/hyperlink" Target="https://project-sunbird.atlassian.net/browse/SB-27183" TargetMode="External"/><Relationship Id="rId22" Type="http://schemas.openxmlformats.org/officeDocument/2006/relationships/hyperlink" Target="https://project-sunbird.atlassian.net/browse/SB-27183" TargetMode="External"/><Relationship Id="rId21" Type="http://schemas.openxmlformats.org/officeDocument/2006/relationships/hyperlink" Target="https://project-sunbird.atlassian.net/browse/SB-27183" TargetMode="External"/><Relationship Id="rId24" Type="http://schemas.openxmlformats.org/officeDocument/2006/relationships/hyperlink" Target="https://project-sunbird.atlassian.net/browse/SB-20725" TargetMode="External"/><Relationship Id="rId23" Type="http://schemas.openxmlformats.org/officeDocument/2006/relationships/hyperlink" Target="https://project-sunbird.atlassian.net/browse/SB-27183" TargetMode="External"/><Relationship Id="rId60" Type="http://schemas.openxmlformats.org/officeDocument/2006/relationships/hyperlink" Target="https://staging.sunbirded.org//api/channel/v1/read/" TargetMode="External"/><Relationship Id="rId26" Type="http://schemas.openxmlformats.org/officeDocument/2006/relationships/hyperlink" Target="https://project-sunbird.atlassian.net/browse/KN-1067" TargetMode="External"/><Relationship Id="rId25" Type="http://schemas.openxmlformats.org/officeDocument/2006/relationships/hyperlink" Target="https://project-sunbird.atlassian.net/browse/KN-1067" TargetMode="External"/><Relationship Id="rId28" Type="http://schemas.openxmlformats.org/officeDocument/2006/relationships/hyperlink" Target="https://project-sunbird.atlassian.net/browse/ED-3781" TargetMode="External"/><Relationship Id="rId27" Type="http://schemas.openxmlformats.org/officeDocument/2006/relationships/hyperlink" Target="https://project-sunbird.atlassian.net/browse/ED-3781" TargetMode="External"/><Relationship Id="rId29" Type="http://schemas.openxmlformats.org/officeDocument/2006/relationships/hyperlink" Target="https://project-sunbird.atlassian.net/browse/ED-3781" TargetMode="External"/><Relationship Id="rId51" Type="http://schemas.openxmlformats.org/officeDocument/2006/relationships/hyperlink" Target="https://project-sunbird.atlassian.net/browse/ED-3533" TargetMode="External"/><Relationship Id="rId50" Type="http://schemas.openxmlformats.org/officeDocument/2006/relationships/hyperlink" Target="https://project-sunbird.atlassian.net/browse/ED-3533" TargetMode="External"/><Relationship Id="rId53" Type="http://schemas.openxmlformats.org/officeDocument/2006/relationships/hyperlink" Target="https://project-sunbird.atlassian.net/browse/SB-17589" TargetMode="External"/><Relationship Id="rId52" Type="http://schemas.openxmlformats.org/officeDocument/2006/relationships/hyperlink" Target="https://project-sunbird.atlassian.net/browse/SB-17589?atlOrigin=eyJpIjoiYzgwYTQ0ZjEyNzQzNGJhN2JmNjEyZTM0NmRhZWZhNjIiLCJwIjoic2hlZXRzLWppcmEifQ" TargetMode="External"/><Relationship Id="rId11" Type="http://schemas.openxmlformats.org/officeDocument/2006/relationships/hyperlink" Target="https://project-sunbird.atlassian.net/browse/SB-27183" TargetMode="External"/><Relationship Id="rId55" Type="http://schemas.openxmlformats.org/officeDocument/2006/relationships/hyperlink" Target="https://project-sunbird.atlassian.net/browse/SB-17589" TargetMode="External"/><Relationship Id="rId10" Type="http://schemas.openxmlformats.org/officeDocument/2006/relationships/hyperlink" Target="https://project-sunbird.atlassian.net/browse/KN-989" TargetMode="External"/><Relationship Id="rId54" Type="http://schemas.openxmlformats.org/officeDocument/2006/relationships/hyperlink" Target="https://project-sunbird.atlassian.net/browse/SB-17589" TargetMode="External"/><Relationship Id="rId13" Type="http://schemas.openxmlformats.org/officeDocument/2006/relationships/hyperlink" Target="https://project-sunbird.atlassian.net/browse/SB-27183" TargetMode="External"/><Relationship Id="rId57" Type="http://schemas.openxmlformats.org/officeDocument/2006/relationships/hyperlink" Target="https://project-sunbird.atlassian.net/browse/SB-27183" TargetMode="External"/><Relationship Id="rId12" Type="http://schemas.openxmlformats.org/officeDocument/2006/relationships/hyperlink" Target="https://project-sunbird.atlassian.net/browse/SB-27183" TargetMode="External"/><Relationship Id="rId56" Type="http://schemas.openxmlformats.org/officeDocument/2006/relationships/hyperlink" Target="https://project-sunbird.atlassian.net/browse/SB-17589" TargetMode="External"/><Relationship Id="rId15" Type="http://schemas.openxmlformats.org/officeDocument/2006/relationships/hyperlink" Target="https://project-sunbird.atlassian.net/browse/SB-27183" TargetMode="External"/><Relationship Id="rId59" Type="http://schemas.openxmlformats.org/officeDocument/2006/relationships/hyperlink" Target="https://project-sunbird.atlassian.net/browse/SB-27350" TargetMode="External"/><Relationship Id="rId14" Type="http://schemas.openxmlformats.org/officeDocument/2006/relationships/hyperlink" Target="https://project-sunbird.atlassian.net/browse/SB-27183" TargetMode="External"/><Relationship Id="rId58" Type="http://schemas.openxmlformats.org/officeDocument/2006/relationships/hyperlink" Target="https://project-sunbird.atlassian.net/browse/SB-27183" TargetMode="External"/><Relationship Id="rId17" Type="http://schemas.openxmlformats.org/officeDocument/2006/relationships/hyperlink" Target="https://project-sunbird.atlassian.net/browse/SB-27183" TargetMode="External"/><Relationship Id="rId16" Type="http://schemas.openxmlformats.org/officeDocument/2006/relationships/hyperlink" Target="https://project-sunbird.atlassian.net/browse/SB-27183" TargetMode="External"/><Relationship Id="rId19" Type="http://schemas.openxmlformats.org/officeDocument/2006/relationships/hyperlink" Target="https://project-sunbird.atlassian.net/browse/SB-27183" TargetMode="External"/><Relationship Id="rId18" Type="http://schemas.openxmlformats.org/officeDocument/2006/relationships/hyperlink" Target="https://project-sunbird.atlassian.net/browse/SB-27183" TargetMode="External"/></Relationships>
</file>

<file path=xl/worksheets/_rels/sheet13.xml.rels><?xml version="1.0" encoding="UTF-8" standalone="yes"?><Relationships xmlns="http://schemas.openxmlformats.org/package/2006/relationships"><Relationship Id="rId40" Type="http://schemas.openxmlformats.org/officeDocument/2006/relationships/hyperlink" Target="https://project-sunbird.atlassian.net/browse/ED-3603" TargetMode="External"/><Relationship Id="rId84" Type="http://schemas.openxmlformats.org/officeDocument/2006/relationships/drawing" Target="../drawings/drawing13.xml"/><Relationship Id="rId83" Type="http://schemas.openxmlformats.org/officeDocument/2006/relationships/hyperlink" Target="https://project-sunbird.atlassian.net/browse/SB-15376" TargetMode="External"/><Relationship Id="rId42" Type="http://schemas.openxmlformats.org/officeDocument/2006/relationships/hyperlink" Target="https://project-sunbird.atlassian.net/browse/ED-3603" TargetMode="External"/><Relationship Id="rId41" Type="http://schemas.openxmlformats.org/officeDocument/2006/relationships/hyperlink" Target="https://project-sunbird.atlassian.net/browse/ED-2646" TargetMode="External"/><Relationship Id="rId44" Type="http://schemas.openxmlformats.org/officeDocument/2006/relationships/hyperlink" Target="https://project-sunbird.atlassian.net/browse/ED-3603" TargetMode="External"/><Relationship Id="rId43" Type="http://schemas.openxmlformats.org/officeDocument/2006/relationships/hyperlink" Target="https://project-sunbird.atlassian.net/browse/ED-3603" TargetMode="External"/><Relationship Id="rId46" Type="http://schemas.openxmlformats.org/officeDocument/2006/relationships/hyperlink" Target="https://project-sunbird.atlassian.net/browse/ED-3663" TargetMode="External"/><Relationship Id="rId45" Type="http://schemas.openxmlformats.org/officeDocument/2006/relationships/hyperlink" Target="https://project-sunbird.atlassian.net/browse/ED-3663" TargetMode="External"/><Relationship Id="rId80" Type="http://schemas.openxmlformats.org/officeDocument/2006/relationships/hyperlink" Target="https://project-sunbird.atlassian.net/browse/SH-43" TargetMode="External"/><Relationship Id="rId82" Type="http://schemas.openxmlformats.org/officeDocument/2006/relationships/hyperlink" Target="https://project-sunbird.atlassian.net/browse/SB-15385" TargetMode="External"/><Relationship Id="rId81" Type="http://schemas.openxmlformats.org/officeDocument/2006/relationships/hyperlink" Target="https://project-sunbird.atlassian.net/browse/SH-42" TargetMode="External"/><Relationship Id="rId1" Type="http://schemas.openxmlformats.org/officeDocument/2006/relationships/hyperlink" Target="https://project-sunbird.atlassian.net/browse/SH-413" TargetMode="External"/><Relationship Id="rId2" Type="http://schemas.openxmlformats.org/officeDocument/2006/relationships/hyperlink" Target="https://project-sunbird.atlassian.net/browse/SH-362" TargetMode="External"/><Relationship Id="rId3" Type="http://schemas.openxmlformats.org/officeDocument/2006/relationships/hyperlink" Target="https://project-sunbird.atlassian.net/browse/SB-20561" TargetMode="External"/><Relationship Id="rId4" Type="http://schemas.openxmlformats.org/officeDocument/2006/relationships/hyperlink" Target="https://project-sunbird.atlassian.net/browse/ED-4054" TargetMode="External"/><Relationship Id="rId9" Type="http://schemas.openxmlformats.org/officeDocument/2006/relationships/hyperlink" Target="https://project-sunbird.atlassian.net/browse/SB-20561" TargetMode="External"/><Relationship Id="rId48" Type="http://schemas.openxmlformats.org/officeDocument/2006/relationships/hyperlink" Target="https://project-sunbird.atlassian.net/browse/ED-3663" TargetMode="External"/><Relationship Id="rId47" Type="http://schemas.openxmlformats.org/officeDocument/2006/relationships/hyperlink" Target="https://project-sunbird.atlassian.net/browse/ED-3663" TargetMode="External"/><Relationship Id="rId49" Type="http://schemas.openxmlformats.org/officeDocument/2006/relationships/hyperlink" Target="https://project-sunbird.atlassian.net/browse/SB-23149" TargetMode="External"/><Relationship Id="rId5" Type="http://schemas.openxmlformats.org/officeDocument/2006/relationships/hyperlink" Target="https://project-sunbird.atlassian.net/browse/SB-20561" TargetMode="External"/><Relationship Id="rId6" Type="http://schemas.openxmlformats.org/officeDocument/2006/relationships/hyperlink" Target="https://project-sunbird.atlassian.net/browse/ED-4054" TargetMode="External"/><Relationship Id="rId7" Type="http://schemas.openxmlformats.org/officeDocument/2006/relationships/hyperlink" Target="https://project-sunbird.atlassian.net/browse/SB-20561" TargetMode="External"/><Relationship Id="rId8" Type="http://schemas.openxmlformats.org/officeDocument/2006/relationships/hyperlink" Target="https://project-sunbird.atlassian.net/browse/ED-4054" TargetMode="External"/><Relationship Id="rId73" Type="http://schemas.openxmlformats.org/officeDocument/2006/relationships/hyperlink" Target="https://project-sunbird.atlassian.net/browse/SB-15375" TargetMode="External"/><Relationship Id="rId72" Type="http://schemas.openxmlformats.org/officeDocument/2006/relationships/hyperlink" Target="https://project-sunbird.atlassian.net/browse/SB-15375" TargetMode="External"/><Relationship Id="rId31" Type="http://schemas.openxmlformats.org/officeDocument/2006/relationships/hyperlink" Target="https://project-sunbird.atlassian.net/browse/ED-4086" TargetMode="External"/><Relationship Id="rId75" Type="http://schemas.openxmlformats.org/officeDocument/2006/relationships/hyperlink" Target="https://project-sunbird.atlassian.net/browse/SB-15375" TargetMode="External"/><Relationship Id="rId30" Type="http://schemas.openxmlformats.org/officeDocument/2006/relationships/hyperlink" Target="https://project-sunbird.atlassian.net/browse/ED-4086" TargetMode="External"/><Relationship Id="rId74" Type="http://schemas.openxmlformats.org/officeDocument/2006/relationships/hyperlink" Target="https://project-sunbird.atlassian.net/browse/SB-15376" TargetMode="External"/><Relationship Id="rId33" Type="http://schemas.openxmlformats.org/officeDocument/2006/relationships/hyperlink" Target="https://project-sunbird.atlassian.net/browse/SB-17863?atlOrigin=eyJpIjoiYzgwYTQ0ZjEyNzQzNGJhN2JmNjEyZTM0NmRhZWZhNjIiLCJwIjoic2hlZXRzLWppcmEifQ" TargetMode="External"/><Relationship Id="rId77" Type="http://schemas.openxmlformats.org/officeDocument/2006/relationships/hyperlink" Target="https://project-sunbird.atlassian.net/browse/SB-16121" TargetMode="External"/><Relationship Id="rId32" Type="http://schemas.openxmlformats.org/officeDocument/2006/relationships/hyperlink" Target="https://project-sunbird.atlassian.net/browse/ED-3093" TargetMode="External"/><Relationship Id="rId76" Type="http://schemas.openxmlformats.org/officeDocument/2006/relationships/hyperlink" Target="https://project-sunbird.atlassian.net/browse/SB-15375" TargetMode="External"/><Relationship Id="rId35" Type="http://schemas.openxmlformats.org/officeDocument/2006/relationships/hyperlink" Target="https://project-sunbird.atlassian.net/browse/ED-4264" TargetMode="External"/><Relationship Id="rId79" Type="http://schemas.openxmlformats.org/officeDocument/2006/relationships/hyperlink" Target="https://project-sunbird.atlassian.net/browse/SH-43" TargetMode="External"/><Relationship Id="rId34" Type="http://schemas.openxmlformats.org/officeDocument/2006/relationships/hyperlink" Target="https://project-sunbird.atlassian.net/browse/ED-3086" TargetMode="External"/><Relationship Id="rId78" Type="http://schemas.openxmlformats.org/officeDocument/2006/relationships/hyperlink" Target="https://project-sunbird.atlassian.net/browse/SB-18580" TargetMode="External"/><Relationship Id="rId71" Type="http://schemas.openxmlformats.org/officeDocument/2006/relationships/hyperlink" Target="https://project-sunbird.atlassian.net/browse/SB-16121" TargetMode="External"/><Relationship Id="rId70" Type="http://schemas.openxmlformats.org/officeDocument/2006/relationships/hyperlink" Target="https://project-sunbird.atlassian.net/browse/SB-15376" TargetMode="External"/><Relationship Id="rId37" Type="http://schemas.openxmlformats.org/officeDocument/2006/relationships/hyperlink" Target="https://project-sunbird.atlassian.net/browse/SB-19783" TargetMode="External"/><Relationship Id="rId36" Type="http://schemas.openxmlformats.org/officeDocument/2006/relationships/hyperlink" Target="https://project-sunbird.atlassian.net/browse/SB-16187" TargetMode="External"/><Relationship Id="rId39" Type="http://schemas.openxmlformats.org/officeDocument/2006/relationships/hyperlink" Target="https://project-sunbird.atlassian.net/browse/ED-2318" TargetMode="External"/><Relationship Id="rId38" Type="http://schemas.openxmlformats.org/officeDocument/2006/relationships/hyperlink" Target="https://project-sunbird.atlassian.net/browse/ED-2318" TargetMode="External"/><Relationship Id="rId62" Type="http://schemas.openxmlformats.org/officeDocument/2006/relationships/hyperlink" Target="https://project-sunbird.atlassian.net/browse/ED-13" TargetMode="External"/><Relationship Id="rId61" Type="http://schemas.openxmlformats.org/officeDocument/2006/relationships/hyperlink" Target="https://project-sunbird.atlassian.net/browse/ED-13" TargetMode="External"/><Relationship Id="rId20" Type="http://schemas.openxmlformats.org/officeDocument/2006/relationships/hyperlink" Target="https://project-sunbird.atlassian.net/browse/SH-43" TargetMode="External"/><Relationship Id="rId64" Type="http://schemas.openxmlformats.org/officeDocument/2006/relationships/hyperlink" Target="https://project-sunbird.atlassian.net/browse/ED-3663" TargetMode="External"/><Relationship Id="rId63" Type="http://schemas.openxmlformats.org/officeDocument/2006/relationships/hyperlink" Target="https://project-sunbird.atlassian.net/browse/ED-3663" TargetMode="External"/><Relationship Id="rId22" Type="http://schemas.openxmlformats.org/officeDocument/2006/relationships/hyperlink" Target="https://project-sunbird.atlassian.net/browse/SH-312" TargetMode="External"/><Relationship Id="rId66" Type="http://schemas.openxmlformats.org/officeDocument/2006/relationships/hyperlink" Target="https://project-sunbird.atlassian.net/browse/ED-3663" TargetMode="External"/><Relationship Id="rId21" Type="http://schemas.openxmlformats.org/officeDocument/2006/relationships/hyperlink" Target="https://project-sunbird.atlassian.net/browse/SH-43" TargetMode="External"/><Relationship Id="rId65" Type="http://schemas.openxmlformats.org/officeDocument/2006/relationships/hyperlink" Target="https://project-sunbird.atlassian.net/browse/ED-3663" TargetMode="External"/><Relationship Id="rId24" Type="http://schemas.openxmlformats.org/officeDocument/2006/relationships/hyperlink" Target="https://dev.inquiry.sunbird.org/" TargetMode="External"/><Relationship Id="rId68" Type="http://schemas.openxmlformats.org/officeDocument/2006/relationships/hyperlink" Target="https://project-sunbird.atlassian.net/browse/ED-13" TargetMode="External"/><Relationship Id="rId23" Type="http://schemas.openxmlformats.org/officeDocument/2006/relationships/hyperlink" Target="https://project-sunbird.atlassian.net/browse/ED-3093" TargetMode="External"/><Relationship Id="rId67" Type="http://schemas.openxmlformats.org/officeDocument/2006/relationships/hyperlink" Target="https://project-sunbird.atlassian.net/browse/ED-3663" TargetMode="External"/><Relationship Id="rId60" Type="http://schemas.openxmlformats.org/officeDocument/2006/relationships/hyperlink" Target="https://project-sunbird.atlassian.net/browse/ED-3663" TargetMode="External"/><Relationship Id="rId26" Type="http://schemas.openxmlformats.org/officeDocument/2006/relationships/hyperlink" Target="https://project-sunbird.atlassian.net/browse/SB-16187" TargetMode="External"/><Relationship Id="rId25" Type="http://schemas.openxmlformats.org/officeDocument/2006/relationships/hyperlink" Target="https://project-sunbird.atlassian.net/browse/SB-17370?atlOrigin=eyJpIjoiYzgwYTQ0ZjEyNzQzNGJhN2JmNjEyZTM0NmRhZWZhNjIiLCJwIjoic2hlZXRzLWppcmEifQ" TargetMode="External"/><Relationship Id="rId69" Type="http://schemas.openxmlformats.org/officeDocument/2006/relationships/hyperlink" Target="https://project-sunbird.atlassian.net/browse/ED-13" TargetMode="External"/><Relationship Id="rId28" Type="http://schemas.openxmlformats.org/officeDocument/2006/relationships/hyperlink" Target="https://project-sunbird.atlassian.net/browse/SB-20561" TargetMode="External"/><Relationship Id="rId27" Type="http://schemas.openxmlformats.org/officeDocument/2006/relationships/hyperlink" Target="https://project-sunbird.atlassian.net/browse/SB-16187" TargetMode="External"/><Relationship Id="rId29" Type="http://schemas.openxmlformats.org/officeDocument/2006/relationships/hyperlink" Target="https://project-sunbird.atlassian.net/browse/SB-20561" TargetMode="External"/><Relationship Id="rId51" Type="http://schemas.openxmlformats.org/officeDocument/2006/relationships/hyperlink" Target="https://project-sunbird.atlassian.net/browse/ED-3663" TargetMode="External"/><Relationship Id="rId50" Type="http://schemas.openxmlformats.org/officeDocument/2006/relationships/hyperlink" Target="https://project-sunbird.atlassian.net/browse/ED-3663" TargetMode="External"/><Relationship Id="rId53" Type="http://schemas.openxmlformats.org/officeDocument/2006/relationships/hyperlink" Target="https://project-sunbird.atlassian.net/browse/ED-3663" TargetMode="External"/><Relationship Id="rId52" Type="http://schemas.openxmlformats.org/officeDocument/2006/relationships/hyperlink" Target="https://project-sunbird.atlassian.net/browse/ED-3663" TargetMode="External"/><Relationship Id="rId11" Type="http://schemas.openxmlformats.org/officeDocument/2006/relationships/hyperlink" Target="https://project-sunbird.atlassian.net/browse/SH-145" TargetMode="External"/><Relationship Id="rId55" Type="http://schemas.openxmlformats.org/officeDocument/2006/relationships/hyperlink" Target="https://project-sunbird.atlassian.net/browse/ED-3663" TargetMode="External"/><Relationship Id="rId10" Type="http://schemas.openxmlformats.org/officeDocument/2006/relationships/hyperlink" Target="https://project-sunbird.atlassian.net/browse/ED-4054" TargetMode="External"/><Relationship Id="rId54" Type="http://schemas.openxmlformats.org/officeDocument/2006/relationships/hyperlink" Target="https://project-sunbird.atlassian.net/browse/ED-3663" TargetMode="External"/><Relationship Id="rId13" Type="http://schemas.openxmlformats.org/officeDocument/2006/relationships/hyperlink" Target="https://project-sunbird.atlassian.net/browse/SH-42" TargetMode="External"/><Relationship Id="rId57" Type="http://schemas.openxmlformats.org/officeDocument/2006/relationships/hyperlink" Target="https://project-sunbird.atlassian.net/browse/ED-3663" TargetMode="External"/><Relationship Id="rId12" Type="http://schemas.openxmlformats.org/officeDocument/2006/relationships/hyperlink" Target="https://project-sunbird.atlassian.net/browse/ED-2764" TargetMode="External"/><Relationship Id="rId56" Type="http://schemas.openxmlformats.org/officeDocument/2006/relationships/hyperlink" Target="https://project-sunbird.atlassian.net/browse/ED-3663" TargetMode="External"/><Relationship Id="rId15" Type="http://schemas.openxmlformats.org/officeDocument/2006/relationships/hyperlink" Target="https://project-sunbird.atlassian.net/browse/SB-20561" TargetMode="External"/><Relationship Id="rId59" Type="http://schemas.openxmlformats.org/officeDocument/2006/relationships/hyperlink" Target="https://project-sunbird.atlassian.net/browse/ED-3663" TargetMode="External"/><Relationship Id="rId14" Type="http://schemas.openxmlformats.org/officeDocument/2006/relationships/hyperlink" Target="https://project-sunbird.atlassian.net/browse/SH-421" TargetMode="External"/><Relationship Id="rId58" Type="http://schemas.openxmlformats.org/officeDocument/2006/relationships/hyperlink" Target="https://project-sunbird.atlassian.net/browse/ED-3663" TargetMode="External"/><Relationship Id="rId17" Type="http://schemas.openxmlformats.org/officeDocument/2006/relationships/hyperlink" Target="https://project-sunbird.atlassian.net/browse/SH-42" TargetMode="External"/><Relationship Id="rId16" Type="http://schemas.openxmlformats.org/officeDocument/2006/relationships/hyperlink" Target="https://project-sunbird.atlassian.net/browse/SH-43" TargetMode="External"/><Relationship Id="rId19" Type="http://schemas.openxmlformats.org/officeDocument/2006/relationships/hyperlink" Target="https://project-sunbird.atlassian.net/browse/SH-43" TargetMode="External"/><Relationship Id="rId18" Type="http://schemas.openxmlformats.org/officeDocument/2006/relationships/hyperlink" Target="https://project-sunbird.atlassian.net/browse/SH-42" TargetMode="External"/></Relationships>
</file>

<file path=xl/worksheets/_rels/sheet14.xml.rels><?xml version="1.0" encoding="UTF-8" standalone="yes"?><Relationships xmlns="http://schemas.openxmlformats.org/package/2006/relationships"><Relationship Id="rId40" Type="http://schemas.openxmlformats.org/officeDocument/2006/relationships/hyperlink" Target="https://project-sunbird.atlassian.net/browse/SH-68" TargetMode="External"/><Relationship Id="rId42" Type="http://schemas.openxmlformats.org/officeDocument/2006/relationships/hyperlink" Target="https://project-sunbird.atlassian.net/browse/SB-15385" TargetMode="External"/><Relationship Id="rId41" Type="http://schemas.openxmlformats.org/officeDocument/2006/relationships/hyperlink" Target="https://project-sunbird.atlassian.net/browse/SB-15385" TargetMode="External"/><Relationship Id="rId44" Type="http://schemas.openxmlformats.org/officeDocument/2006/relationships/hyperlink" Target="https://project-sunbird.atlassian.net/browse/ED-124" TargetMode="External"/><Relationship Id="rId43" Type="http://schemas.openxmlformats.org/officeDocument/2006/relationships/hyperlink" Target="https://project-sunbird.atlassian.net/browse/SB-15385" TargetMode="External"/><Relationship Id="rId46" Type="http://schemas.openxmlformats.org/officeDocument/2006/relationships/hyperlink" Target="https://project-sunbird.atlassian.net/browse/ED-4046" TargetMode="External"/><Relationship Id="rId45" Type="http://schemas.openxmlformats.org/officeDocument/2006/relationships/hyperlink" Target="https://project-sunbird.atlassian.net/browse/ED-4046" TargetMode="External"/><Relationship Id="rId48" Type="http://schemas.openxmlformats.org/officeDocument/2006/relationships/hyperlink" Target="https://project-sunbird.atlassian.net/browse/ED-4046" TargetMode="External"/><Relationship Id="rId47" Type="http://schemas.openxmlformats.org/officeDocument/2006/relationships/hyperlink" Target="https://project-sunbird.atlassian.net/browse/ED-4046" TargetMode="External"/><Relationship Id="rId49" Type="http://schemas.openxmlformats.org/officeDocument/2006/relationships/hyperlink" Target="https://project-sunbird.atlassian.net/browse/ED-4046" TargetMode="External"/><Relationship Id="rId31" Type="http://schemas.openxmlformats.org/officeDocument/2006/relationships/hyperlink" Target="https://project-sunbird.atlassian.net/browse/SH-19" TargetMode="External"/><Relationship Id="rId30" Type="http://schemas.openxmlformats.org/officeDocument/2006/relationships/hyperlink" Target="https://project-sunbird.atlassian.net/browse/SH-95" TargetMode="External"/><Relationship Id="rId33" Type="http://schemas.openxmlformats.org/officeDocument/2006/relationships/hyperlink" Target="https://project-sunbird.atlassian.net/browse/SH-68" TargetMode="External"/><Relationship Id="rId32" Type="http://schemas.openxmlformats.org/officeDocument/2006/relationships/hyperlink" Target="https://project-sunbird.atlassian.net/browse/SH-19" TargetMode="External"/><Relationship Id="rId35" Type="http://schemas.openxmlformats.org/officeDocument/2006/relationships/hyperlink" Target="https://project-sunbird.atlassian.net/browse/SH-173" TargetMode="External"/><Relationship Id="rId34" Type="http://schemas.openxmlformats.org/officeDocument/2006/relationships/hyperlink" Target="https://project-sunbird.atlassian.net/browse/SH-19" TargetMode="External"/><Relationship Id="rId37" Type="http://schemas.openxmlformats.org/officeDocument/2006/relationships/hyperlink" Target="https://project-sunbird.atlassian.net/browse/SB-17628?atlOrigin=eyJpIjoiYzgwYTQ0ZjEyNzQzNGJhN2JmNjEyZTM0NmRhZWZhNjIiLCJwIjoic2hlZXRzLWppcmEifQ" TargetMode="External"/><Relationship Id="rId36" Type="http://schemas.openxmlformats.org/officeDocument/2006/relationships/hyperlink" Target="https://project-sunbird.atlassian.net/browse/SH-68" TargetMode="External"/><Relationship Id="rId39" Type="http://schemas.openxmlformats.org/officeDocument/2006/relationships/hyperlink" Target="https://project-sunbird.atlassian.net/browse/SH-68" TargetMode="External"/><Relationship Id="rId38" Type="http://schemas.openxmlformats.org/officeDocument/2006/relationships/hyperlink" Target="https://project-sunbird.atlassian.net/browse/SB-17628?atlOrigin=eyJpIjoiYzgwYTQ0ZjEyNzQzNGJhN2JmNjEyZTM0NmRhZWZhNjIiLCJwIjoic2hlZXRzLWppcmEifQ" TargetMode="External"/><Relationship Id="rId20" Type="http://schemas.openxmlformats.org/officeDocument/2006/relationships/hyperlink" Target="https://project-sunbird.atlassian.net/browse/SH-68" TargetMode="External"/><Relationship Id="rId22" Type="http://schemas.openxmlformats.org/officeDocument/2006/relationships/hyperlink" Target="https://project-sunbird.atlassian.net/browse/SH-19" TargetMode="External"/><Relationship Id="rId21" Type="http://schemas.openxmlformats.org/officeDocument/2006/relationships/hyperlink" Target="https://project-sunbird.atlassian.net/browse/SH-68" TargetMode="External"/><Relationship Id="rId24" Type="http://schemas.openxmlformats.org/officeDocument/2006/relationships/hyperlink" Target="https://project-sunbird.atlassian.net/browse/SH-68" TargetMode="External"/><Relationship Id="rId23" Type="http://schemas.openxmlformats.org/officeDocument/2006/relationships/hyperlink" Target="https://project-sunbird.atlassian.net/browse/SH-68" TargetMode="External"/><Relationship Id="rId26" Type="http://schemas.openxmlformats.org/officeDocument/2006/relationships/hyperlink" Target="https://project-sunbird.atlassian.net/browse/SH-68" TargetMode="External"/><Relationship Id="rId25" Type="http://schemas.openxmlformats.org/officeDocument/2006/relationships/hyperlink" Target="https://project-sunbird.atlassian.net/browse/SH-68" TargetMode="External"/><Relationship Id="rId28" Type="http://schemas.openxmlformats.org/officeDocument/2006/relationships/hyperlink" Target="https://project-sunbird.atlassian.net/browse/SH-68" TargetMode="External"/><Relationship Id="rId27" Type="http://schemas.openxmlformats.org/officeDocument/2006/relationships/hyperlink" Target="https://project-sunbird.atlassian.net/browse/SH-68" TargetMode="External"/><Relationship Id="rId29" Type="http://schemas.openxmlformats.org/officeDocument/2006/relationships/hyperlink" Target="https://project-sunbird.atlassian.net/browse/SH-68" TargetMode="External"/><Relationship Id="rId95" Type="http://schemas.openxmlformats.org/officeDocument/2006/relationships/hyperlink" Target="https://project-sunbird.atlassian.net/browse/SB-17628?atlOrigin=eyJpIjoiYzgwYTQ0ZjEyNzQzNGJhN2JmNjEyZTM0NmRhZWZhNjIiLCJwIjoic2hlZXRzLWppcmEifQ" TargetMode="External"/><Relationship Id="rId94" Type="http://schemas.openxmlformats.org/officeDocument/2006/relationships/hyperlink" Target="https://project-sunbird.atlassian.net/browse/SB-17628?atlOrigin=eyJpIjoiYzgwYTQ0ZjEyNzQzNGJhN2JmNjEyZTM0NmRhZWZhNjIiLCJwIjoic2hlZXRzLWppcmEifQ" TargetMode="External"/><Relationship Id="rId97" Type="http://schemas.openxmlformats.org/officeDocument/2006/relationships/hyperlink" Target="https://project-sunbird.atlassian.net/browse/SB-27183" TargetMode="External"/><Relationship Id="rId96" Type="http://schemas.openxmlformats.org/officeDocument/2006/relationships/hyperlink" Target="https://project-sunbird.atlassian.net/browse/SH-401" TargetMode="External"/><Relationship Id="rId11" Type="http://schemas.openxmlformats.org/officeDocument/2006/relationships/hyperlink" Target="https://project-sunbird.atlassian.net/browse/ED-1091" TargetMode="External"/><Relationship Id="rId99" Type="http://schemas.openxmlformats.org/officeDocument/2006/relationships/drawing" Target="../drawings/drawing14.xml"/><Relationship Id="rId10" Type="http://schemas.openxmlformats.org/officeDocument/2006/relationships/hyperlink" Target="https://project-sunbird.atlassian.net/browse/ED-4046" TargetMode="External"/><Relationship Id="rId98" Type="http://schemas.openxmlformats.org/officeDocument/2006/relationships/hyperlink" Target="https://project-sunbird.atlassian.net/browse/SH-1284" TargetMode="External"/><Relationship Id="rId13" Type="http://schemas.openxmlformats.org/officeDocument/2006/relationships/hyperlink" Target="https://project-sunbird.atlassian.net/browse/SH-19" TargetMode="External"/><Relationship Id="rId12" Type="http://schemas.openxmlformats.org/officeDocument/2006/relationships/hyperlink" Target="https://project-sunbird.atlassian.net/browse/SH-19" TargetMode="External"/><Relationship Id="rId91" Type="http://schemas.openxmlformats.org/officeDocument/2006/relationships/hyperlink" Target="https://project-sunbird.atlassian.net/browse/SH-68" TargetMode="External"/><Relationship Id="rId90" Type="http://schemas.openxmlformats.org/officeDocument/2006/relationships/hyperlink" Target="https://project-sunbird.atlassian.net/browse/SH-68" TargetMode="External"/><Relationship Id="rId93" Type="http://schemas.openxmlformats.org/officeDocument/2006/relationships/hyperlink" Target="https://project-sunbird.atlassian.net/browse/SH-68" TargetMode="External"/><Relationship Id="rId92" Type="http://schemas.openxmlformats.org/officeDocument/2006/relationships/hyperlink" Target="https://project-sunbird.atlassian.net/browse/SH-68" TargetMode="External"/><Relationship Id="rId15" Type="http://schemas.openxmlformats.org/officeDocument/2006/relationships/hyperlink" Target="https://project-sunbird.atlassian.net/browse/SB-21280" TargetMode="External"/><Relationship Id="rId14" Type="http://schemas.openxmlformats.org/officeDocument/2006/relationships/hyperlink" Target="https://project-sunbird.atlassian.net/browse/SH-19" TargetMode="External"/><Relationship Id="rId17" Type="http://schemas.openxmlformats.org/officeDocument/2006/relationships/hyperlink" Target="https://project-sunbird.atlassian.net/browse/SB-20707" TargetMode="External"/><Relationship Id="rId16" Type="http://schemas.openxmlformats.org/officeDocument/2006/relationships/hyperlink" Target="https://project-sunbird.atlassian.net/browse/SH-35" TargetMode="External"/><Relationship Id="rId19" Type="http://schemas.openxmlformats.org/officeDocument/2006/relationships/hyperlink" Target="https://project-sunbird.atlassian.net/browse/SH-68" TargetMode="External"/><Relationship Id="rId18" Type="http://schemas.openxmlformats.org/officeDocument/2006/relationships/hyperlink" Target="https://project-sunbird.atlassian.net/browse/SH-68" TargetMode="External"/><Relationship Id="rId84" Type="http://schemas.openxmlformats.org/officeDocument/2006/relationships/hyperlink" Target="https://project-sunbird.atlassian.net/browse/ED-4155" TargetMode="External"/><Relationship Id="rId83" Type="http://schemas.openxmlformats.org/officeDocument/2006/relationships/hyperlink" Target="https://project-sunbird.atlassian.net/browse/SB-16121" TargetMode="External"/><Relationship Id="rId86" Type="http://schemas.openxmlformats.org/officeDocument/2006/relationships/hyperlink" Target="https://project-sunbird.atlassian.net/browse/SB-15543" TargetMode="External"/><Relationship Id="rId85" Type="http://schemas.openxmlformats.org/officeDocument/2006/relationships/hyperlink" Target="https://project-sunbird.atlassian.net/browse/SB-15543" TargetMode="External"/><Relationship Id="rId88" Type="http://schemas.openxmlformats.org/officeDocument/2006/relationships/hyperlink" Target="https://project-sunbird.atlassian.net/browse/SH-68" TargetMode="External"/><Relationship Id="rId87" Type="http://schemas.openxmlformats.org/officeDocument/2006/relationships/hyperlink" Target="https://project-sunbird.atlassian.net/browse/SH-1284" TargetMode="External"/><Relationship Id="rId89" Type="http://schemas.openxmlformats.org/officeDocument/2006/relationships/hyperlink" Target="https://project-sunbird.atlassian.net/browse/SH-68" TargetMode="External"/><Relationship Id="rId80" Type="http://schemas.openxmlformats.org/officeDocument/2006/relationships/hyperlink" Target="https://project-sunbird.atlassian.net/browse/SB-16119" TargetMode="External"/><Relationship Id="rId82" Type="http://schemas.openxmlformats.org/officeDocument/2006/relationships/hyperlink" Target="https://project-sunbird.atlassian.net/browse/SB-16119" TargetMode="External"/><Relationship Id="rId81" Type="http://schemas.openxmlformats.org/officeDocument/2006/relationships/hyperlink" Target="https://project-sunbird.atlassian.net/browse/SB-16119" TargetMode="External"/><Relationship Id="rId1" Type="http://schemas.openxmlformats.org/officeDocument/2006/relationships/hyperlink" Target="https://project-sunbird.atlassian.net/browse/SB-14670" TargetMode="External"/><Relationship Id="rId2" Type="http://schemas.openxmlformats.org/officeDocument/2006/relationships/hyperlink" Target="https://project-sunbird.atlassian.net/browse/SH-36" TargetMode="External"/><Relationship Id="rId3" Type="http://schemas.openxmlformats.org/officeDocument/2006/relationships/hyperlink" Target="https://project-sunbird.atlassian.net/browse/SH-36" TargetMode="External"/><Relationship Id="rId4" Type="http://schemas.openxmlformats.org/officeDocument/2006/relationships/hyperlink" Target="https://project-sunbird.atlassian.net/browse/SH-996" TargetMode="External"/><Relationship Id="rId9" Type="http://schemas.openxmlformats.org/officeDocument/2006/relationships/hyperlink" Target="https://project-sunbird.atlassian.net/browse/ED-3503" TargetMode="External"/><Relationship Id="rId5" Type="http://schemas.openxmlformats.org/officeDocument/2006/relationships/hyperlink" Target="https://project-sunbird.atlassian.net/browse/SH-35" TargetMode="External"/><Relationship Id="rId6" Type="http://schemas.openxmlformats.org/officeDocument/2006/relationships/hyperlink" Target="https://project-sunbird.atlassian.net/browse/SH-1280" TargetMode="External"/><Relationship Id="rId7" Type="http://schemas.openxmlformats.org/officeDocument/2006/relationships/hyperlink" Target="https://project-sunbird.atlassian.net/browse/SH-413" TargetMode="External"/><Relationship Id="rId8" Type="http://schemas.openxmlformats.org/officeDocument/2006/relationships/hyperlink" Target="https://project-sunbird.atlassian.net/browse/SH-37" TargetMode="External"/><Relationship Id="rId73" Type="http://schemas.openxmlformats.org/officeDocument/2006/relationships/hyperlink" Target="https://project-sunbird.atlassian.net/browse/SH-628" TargetMode="External"/><Relationship Id="rId72" Type="http://schemas.openxmlformats.org/officeDocument/2006/relationships/hyperlink" Target="https://project-sunbird.atlassian.net/browse/SH-662" TargetMode="External"/><Relationship Id="rId75" Type="http://schemas.openxmlformats.org/officeDocument/2006/relationships/hyperlink" Target="https://project-sunbird.atlassian.net/browse/ED-4046" TargetMode="External"/><Relationship Id="rId74" Type="http://schemas.openxmlformats.org/officeDocument/2006/relationships/hyperlink" Target="https://project-sunbird.atlassian.net/browse/ED-4046" TargetMode="External"/><Relationship Id="rId77" Type="http://schemas.openxmlformats.org/officeDocument/2006/relationships/hyperlink" Target="https://project-sunbird.atlassian.net/browse/ED-4046" TargetMode="External"/><Relationship Id="rId76" Type="http://schemas.openxmlformats.org/officeDocument/2006/relationships/hyperlink" Target="https://project-sunbird.atlassian.net/browse/ED-4046" TargetMode="External"/><Relationship Id="rId79" Type="http://schemas.openxmlformats.org/officeDocument/2006/relationships/hyperlink" Target="https://project-sunbird.atlassian.net/browse/SB-15543" TargetMode="External"/><Relationship Id="rId78" Type="http://schemas.openxmlformats.org/officeDocument/2006/relationships/hyperlink" Target="https://project-sunbird.atlassian.net/browse/ED-4046" TargetMode="External"/><Relationship Id="rId71" Type="http://schemas.openxmlformats.org/officeDocument/2006/relationships/hyperlink" Target="https://project-sunbird.atlassian.net/browse/SH-502" TargetMode="External"/><Relationship Id="rId70" Type="http://schemas.openxmlformats.org/officeDocument/2006/relationships/hyperlink" Target="https://project-sunbird.atlassian.net/browse/SH-502" TargetMode="External"/><Relationship Id="rId62" Type="http://schemas.openxmlformats.org/officeDocument/2006/relationships/hyperlink" Target="https://project-sunbird.atlassian.net/browse/ED-4046" TargetMode="External"/><Relationship Id="rId61" Type="http://schemas.openxmlformats.org/officeDocument/2006/relationships/hyperlink" Target="https://project-sunbird.atlassian.net/browse/SH-628" TargetMode="External"/><Relationship Id="rId64" Type="http://schemas.openxmlformats.org/officeDocument/2006/relationships/hyperlink" Target="https://project-sunbird.atlassian.net/browse/SH-628" TargetMode="External"/><Relationship Id="rId63" Type="http://schemas.openxmlformats.org/officeDocument/2006/relationships/hyperlink" Target="https://project-sunbird.atlassian.net/browse/SH-628" TargetMode="External"/><Relationship Id="rId66" Type="http://schemas.openxmlformats.org/officeDocument/2006/relationships/hyperlink" Target="https://project-sunbird.atlassian.net/browse/SH-502" TargetMode="External"/><Relationship Id="rId65" Type="http://schemas.openxmlformats.org/officeDocument/2006/relationships/hyperlink" Target="https://project-sunbird.atlassian.net/browse/SH-502" TargetMode="External"/><Relationship Id="rId68" Type="http://schemas.openxmlformats.org/officeDocument/2006/relationships/hyperlink" Target="https://project-sunbird.atlassian.net/browse/SH-409" TargetMode="External"/><Relationship Id="rId67" Type="http://schemas.openxmlformats.org/officeDocument/2006/relationships/hyperlink" Target="https://project-sunbird.atlassian.net/browse/SH-502" TargetMode="External"/><Relationship Id="rId60" Type="http://schemas.openxmlformats.org/officeDocument/2006/relationships/hyperlink" Target="https://project-sunbird.atlassian.net/browse/ED-4046" TargetMode="External"/><Relationship Id="rId69" Type="http://schemas.openxmlformats.org/officeDocument/2006/relationships/hyperlink" Target="https://project-sunbird.atlassian.net/browse/SH-409" TargetMode="External"/><Relationship Id="rId51" Type="http://schemas.openxmlformats.org/officeDocument/2006/relationships/hyperlink" Target="https://project-sunbird.atlassian.net/browse/ED-4046" TargetMode="External"/><Relationship Id="rId50" Type="http://schemas.openxmlformats.org/officeDocument/2006/relationships/hyperlink" Target="https://project-sunbird.atlassian.net/browse/ED-4046" TargetMode="External"/><Relationship Id="rId53" Type="http://schemas.openxmlformats.org/officeDocument/2006/relationships/hyperlink" Target="https://project-sunbird.atlassian.net/browse/ED-4046" TargetMode="External"/><Relationship Id="rId52" Type="http://schemas.openxmlformats.org/officeDocument/2006/relationships/hyperlink" Target="https://project-sunbird.atlassian.net/browse/ED-4046" TargetMode="External"/><Relationship Id="rId55" Type="http://schemas.openxmlformats.org/officeDocument/2006/relationships/hyperlink" Target="https://project-sunbird.atlassian.net/browse/ED-4046" TargetMode="External"/><Relationship Id="rId54" Type="http://schemas.openxmlformats.org/officeDocument/2006/relationships/hyperlink" Target="https://project-sunbird.atlassian.net/browse/ED-4046" TargetMode="External"/><Relationship Id="rId57" Type="http://schemas.openxmlformats.org/officeDocument/2006/relationships/hyperlink" Target="https://project-sunbird.atlassian.net/browse/ED-4046" TargetMode="External"/><Relationship Id="rId56" Type="http://schemas.openxmlformats.org/officeDocument/2006/relationships/hyperlink" Target="https://project-sunbird.atlassian.net/browse/ED-4046" TargetMode="External"/><Relationship Id="rId59" Type="http://schemas.openxmlformats.org/officeDocument/2006/relationships/hyperlink" Target="https://project-sunbird.atlassian.net/browse/ED-4046" TargetMode="External"/><Relationship Id="rId58" Type="http://schemas.openxmlformats.org/officeDocument/2006/relationships/hyperlink" Target="https://project-sunbird.atlassian.net/browse/ED-4046" TargetMode="External"/></Relationships>
</file>

<file path=xl/worksheets/_rels/sheet15.xml.rels><?xml version="1.0" encoding="UTF-8" standalone="yes"?><Relationships xmlns="http://schemas.openxmlformats.org/package/2006/relationships"><Relationship Id="rId1" Type="http://schemas.openxmlformats.org/officeDocument/2006/relationships/hyperlink" Target="https://project-sunbird.atlassian.net/browse/SH-19" TargetMode="External"/><Relationship Id="rId2" Type="http://schemas.openxmlformats.org/officeDocument/2006/relationships/hyperlink" Target="https://project-sunbird.atlassian.net/browse/SH-19" TargetMode="External"/><Relationship Id="rId3" Type="http://schemas.openxmlformats.org/officeDocument/2006/relationships/hyperlink" Target="https://project-sunbird.atlassian.net/browse/ED-3500" TargetMode="External"/><Relationship Id="rId4"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40" Type="http://schemas.openxmlformats.org/officeDocument/2006/relationships/hyperlink" Target="https://project-sunbird.atlassian.net/browse/SB-15384" TargetMode="External"/><Relationship Id="rId42" Type="http://schemas.openxmlformats.org/officeDocument/2006/relationships/hyperlink" Target="https://project-sunbird.atlassian.net/browse/SB-15384" TargetMode="External"/><Relationship Id="rId41" Type="http://schemas.openxmlformats.org/officeDocument/2006/relationships/hyperlink" Target="https://project-sunbird.atlassian.net/browse/SB-15384" TargetMode="External"/><Relationship Id="rId44" Type="http://schemas.openxmlformats.org/officeDocument/2006/relationships/hyperlink" Target="http://4.in/" TargetMode="External"/><Relationship Id="rId43" Type="http://schemas.openxmlformats.org/officeDocument/2006/relationships/hyperlink" Target="https://project-sunbird.atlassian.net/browse/SB-15384" TargetMode="External"/><Relationship Id="rId46" Type="http://schemas.openxmlformats.org/officeDocument/2006/relationships/hyperlink" Target="https://project-sunbird.atlassian.net/browse/SB-15999" TargetMode="External"/><Relationship Id="rId45" Type="http://schemas.openxmlformats.org/officeDocument/2006/relationships/hyperlink" Target="https://project-sunbird.atlassian.net/browse/SB-15999" TargetMode="External"/><Relationship Id="rId48" Type="http://schemas.openxmlformats.org/officeDocument/2006/relationships/hyperlink" Target="https://project-sunbird.atlassian.net/browse/SB-15999" TargetMode="External"/><Relationship Id="rId47" Type="http://schemas.openxmlformats.org/officeDocument/2006/relationships/hyperlink" Target="https://project-sunbird.atlassian.net/browse/SB-15999" TargetMode="External"/><Relationship Id="rId49" Type="http://schemas.openxmlformats.org/officeDocument/2006/relationships/hyperlink" Target="https://project-sunbird.atlassian.net/browse/SB-15543" TargetMode="External"/><Relationship Id="rId31" Type="http://schemas.openxmlformats.org/officeDocument/2006/relationships/hyperlink" Target="https://project-sunbird.atlassian.net/browse/SB-15385" TargetMode="External"/><Relationship Id="rId30" Type="http://schemas.openxmlformats.org/officeDocument/2006/relationships/hyperlink" Target="https://project-sunbird.atlassian.net/browse/SB-13912" TargetMode="External"/><Relationship Id="rId33" Type="http://schemas.openxmlformats.org/officeDocument/2006/relationships/hyperlink" Target="https://project-sunbird.atlassian.net/browse/SB-15385" TargetMode="External"/><Relationship Id="rId32" Type="http://schemas.openxmlformats.org/officeDocument/2006/relationships/hyperlink" Target="https://project-sunbird.atlassian.net/browse/SB-15385" TargetMode="External"/><Relationship Id="rId35" Type="http://schemas.openxmlformats.org/officeDocument/2006/relationships/hyperlink" Target="https://project-sunbird.atlassian.net/browse/SB-15385" TargetMode="External"/><Relationship Id="rId34" Type="http://schemas.openxmlformats.org/officeDocument/2006/relationships/hyperlink" Target="https://project-sunbird.atlassian.net/browse/SB-15385" TargetMode="External"/><Relationship Id="rId37" Type="http://schemas.openxmlformats.org/officeDocument/2006/relationships/hyperlink" Target="https://project-sunbird.atlassian.net/browse/SB-16119" TargetMode="External"/><Relationship Id="rId36" Type="http://schemas.openxmlformats.org/officeDocument/2006/relationships/hyperlink" Target="https://project-sunbird.atlassian.net/browse/SB-16119" TargetMode="External"/><Relationship Id="rId39" Type="http://schemas.openxmlformats.org/officeDocument/2006/relationships/hyperlink" Target="https://project-sunbird.atlassian.net/browse/SB-15385" TargetMode="External"/><Relationship Id="rId38" Type="http://schemas.openxmlformats.org/officeDocument/2006/relationships/hyperlink" Target="https://project-sunbird.atlassian.net/browse/SB-15385" TargetMode="External"/><Relationship Id="rId20" Type="http://schemas.openxmlformats.org/officeDocument/2006/relationships/hyperlink" Target="https://project-sunbird.atlassian.net/browse/SB-15543" TargetMode="External"/><Relationship Id="rId22" Type="http://schemas.openxmlformats.org/officeDocument/2006/relationships/hyperlink" Target="https://project-sunbird.atlassian.net/browse/SB-15999" TargetMode="External"/><Relationship Id="rId21" Type="http://schemas.openxmlformats.org/officeDocument/2006/relationships/hyperlink" Target="https://project-sunbird.atlassian.net/browse/LR-205" TargetMode="External"/><Relationship Id="rId24" Type="http://schemas.openxmlformats.org/officeDocument/2006/relationships/hyperlink" Target="https://project-sunbird.atlassian.net/browse/SB-15999" TargetMode="External"/><Relationship Id="rId23" Type="http://schemas.openxmlformats.org/officeDocument/2006/relationships/hyperlink" Target="https://project-sunbird.atlassian.net/browse/SB-15999" TargetMode="External"/><Relationship Id="rId26" Type="http://schemas.openxmlformats.org/officeDocument/2006/relationships/hyperlink" Target="https://project-sunbird.atlassian.net/browse/SB-15384" TargetMode="External"/><Relationship Id="rId25" Type="http://schemas.openxmlformats.org/officeDocument/2006/relationships/hyperlink" Target="https://project-sunbird.atlassian.net/browse/SB-15999" TargetMode="External"/><Relationship Id="rId28" Type="http://schemas.openxmlformats.org/officeDocument/2006/relationships/hyperlink" Target="https://project-sunbird.atlassian.net/browse/SB-16119" TargetMode="External"/><Relationship Id="rId27" Type="http://schemas.openxmlformats.org/officeDocument/2006/relationships/hyperlink" Target="https://project-sunbird.atlassian.net/browse/SB-16119" TargetMode="External"/><Relationship Id="rId29" Type="http://schemas.openxmlformats.org/officeDocument/2006/relationships/hyperlink" Target="https://project-sunbird.atlassian.net/browse/SB-17518" TargetMode="External"/><Relationship Id="rId11" Type="http://schemas.openxmlformats.org/officeDocument/2006/relationships/hyperlink" Target="https://staging.sunbirded.org/get" TargetMode="External"/><Relationship Id="rId10" Type="http://schemas.openxmlformats.org/officeDocument/2006/relationships/hyperlink" Target="https://staging.sunbirded.org/tn/get)" TargetMode="External"/><Relationship Id="rId13" Type="http://schemas.openxmlformats.org/officeDocument/2006/relationships/hyperlink" Target="https://project-sunbird.atlassian.net/browse/SH-312" TargetMode="External"/><Relationship Id="rId12" Type="http://schemas.openxmlformats.org/officeDocument/2006/relationships/hyperlink" Target="https://staging.sunbirded.org/get/dial/Z8K7T3" TargetMode="External"/><Relationship Id="rId15" Type="http://schemas.openxmlformats.org/officeDocument/2006/relationships/hyperlink" Target="https://play.google.com/store/apps/details?id=org.sunbird.app.staging&amp;referrer=utm_source%3Dmobile%26utm_campaign%3Dshare_app" TargetMode="External"/><Relationship Id="rId14" Type="http://schemas.openxmlformats.org/officeDocument/2006/relationships/hyperlink" Target="https://project-sunbird.atlassian.net/browse/ED-4177" TargetMode="External"/><Relationship Id="rId17" Type="http://schemas.openxmlformats.org/officeDocument/2006/relationships/hyperlink" Target="https://project-sunbird.atlassian.net/browse/SB-27828?atlOrigin=eyJpIjoiMzMyMTZlNzQyMWI4NDIxNTk2MzgzNzdmYTQxZDRmNTAiLCJwIjoiamlyYS1zbGFjay1pbnQifQ" TargetMode="External"/><Relationship Id="rId16" Type="http://schemas.openxmlformats.org/officeDocument/2006/relationships/hyperlink" Target="https://project-sunbird.atlassian.net/browse/SB-19965" TargetMode="External"/><Relationship Id="rId19" Type="http://schemas.openxmlformats.org/officeDocument/2006/relationships/hyperlink" Target="https://project-sunbird.atlassian.net/browse/ED-3677" TargetMode="External"/><Relationship Id="rId18" Type="http://schemas.openxmlformats.org/officeDocument/2006/relationships/hyperlink" Target="https://project-sunbird.atlassian.net/browse/ED-4205" TargetMode="External"/><Relationship Id="rId1" Type="http://schemas.openxmlformats.org/officeDocument/2006/relationships/hyperlink" Target="https://project-sunbird.atlassian.net/browse/SH-43" TargetMode="External"/><Relationship Id="rId2" Type="http://schemas.openxmlformats.org/officeDocument/2006/relationships/hyperlink" Target="https://project-sunbird.atlassian.net/browse/SH-43" TargetMode="External"/><Relationship Id="rId3" Type="http://schemas.openxmlformats.org/officeDocument/2006/relationships/hyperlink" Target="https://project-sunbird.atlassian.net/browse/SB-27183" TargetMode="External"/><Relationship Id="rId4" Type="http://schemas.openxmlformats.org/officeDocument/2006/relationships/hyperlink" Target="https://project-sunbird.atlassian.net/browse/SB-27183" TargetMode="External"/><Relationship Id="rId9" Type="http://schemas.openxmlformats.org/officeDocument/2006/relationships/hyperlink" Target="https://project-sunbird.atlassian.net/browse/SH-312" TargetMode="External"/><Relationship Id="rId5" Type="http://schemas.openxmlformats.org/officeDocument/2006/relationships/hyperlink" Target="https://project-sunbird.atlassian.net/browse/SB-27350" TargetMode="External"/><Relationship Id="rId6" Type="http://schemas.openxmlformats.org/officeDocument/2006/relationships/hyperlink" Target="https://project-sunbird.atlassian.net/browse/SB-27183" TargetMode="External"/><Relationship Id="rId7" Type="http://schemas.openxmlformats.org/officeDocument/2006/relationships/hyperlink" Target="https://project-sunbird.atlassian.net/browse/SH-237" TargetMode="External"/><Relationship Id="rId8" Type="http://schemas.openxmlformats.org/officeDocument/2006/relationships/hyperlink" Target="https://project-sunbird.atlassian.net/browse/SH-312" TargetMode="External"/><Relationship Id="rId51" Type="http://schemas.openxmlformats.org/officeDocument/2006/relationships/hyperlink" Target="https://project-sunbird.atlassian.net/browse/SB-15543" TargetMode="External"/><Relationship Id="rId50" Type="http://schemas.openxmlformats.org/officeDocument/2006/relationships/hyperlink" Target="https://project-sunbird.atlassian.net/browse/SB-15543" TargetMode="External"/><Relationship Id="rId53" Type="http://schemas.openxmlformats.org/officeDocument/2006/relationships/hyperlink" Target="https://project-sunbird.atlassian.net/browse/ED-4261" TargetMode="External"/><Relationship Id="rId52" Type="http://schemas.openxmlformats.org/officeDocument/2006/relationships/hyperlink" Target="https://project-sunbird.atlassian.net/browse/SB-17518" TargetMode="External"/><Relationship Id="rId55" Type="http://schemas.openxmlformats.org/officeDocument/2006/relationships/drawing" Target="../drawings/drawing16.xml"/><Relationship Id="rId54" Type="http://schemas.openxmlformats.org/officeDocument/2006/relationships/hyperlink" Target="https://project-sunbird.atlassian.net/browse/SB-15999" TargetMode="External"/></Relationships>
</file>

<file path=xl/worksheets/_rels/sheet17.xml.rels><?xml version="1.0" encoding="UTF-8" standalone="yes"?><Relationships xmlns="http://schemas.openxmlformats.org/package/2006/relationships"><Relationship Id="rId20" Type="http://schemas.openxmlformats.org/officeDocument/2006/relationships/hyperlink" Target="https://project-sunbird.atlassian.net/browse/ED-4046" TargetMode="External"/><Relationship Id="rId22" Type="http://schemas.openxmlformats.org/officeDocument/2006/relationships/drawing" Target="../drawings/drawing17.xml"/><Relationship Id="rId21" Type="http://schemas.openxmlformats.org/officeDocument/2006/relationships/hyperlink" Target="https://project-sunbird.atlassian.net/browse/ED-4046" TargetMode="External"/><Relationship Id="rId11" Type="http://schemas.openxmlformats.org/officeDocument/2006/relationships/hyperlink" Target="https://project-sunbird.atlassian.net/browse/SB-13625" TargetMode="External"/><Relationship Id="rId10" Type="http://schemas.openxmlformats.org/officeDocument/2006/relationships/hyperlink" Target="https://project-sunbird.atlassian.net/browse/SH-421" TargetMode="External"/><Relationship Id="rId13" Type="http://schemas.openxmlformats.org/officeDocument/2006/relationships/hyperlink" Target="https://project-sunbird.atlassian.net/browse/ED-4046" TargetMode="External"/><Relationship Id="rId12" Type="http://schemas.openxmlformats.org/officeDocument/2006/relationships/hyperlink" Target="https://project-sunbird.atlassian.net/browse/SB-19965" TargetMode="External"/><Relationship Id="rId15" Type="http://schemas.openxmlformats.org/officeDocument/2006/relationships/hyperlink" Target="https://project-sunbird.atlassian.net/browse/SB-19523" TargetMode="External"/><Relationship Id="rId14" Type="http://schemas.openxmlformats.org/officeDocument/2006/relationships/hyperlink" Target="https://project-sunbird.atlassian.net/browse/ED-4046" TargetMode="External"/><Relationship Id="rId17" Type="http://schemas.openxmlformats.org/officeDocument/2006/relationships/hyperlink" Target="https://project-sunbird.atlassian.net/browse/SB-15385" TargetMode="External"/><Relationship Id="rId16" Type="http://schemas.openxmlformats.org/officeDocument/2006/relationships/hyperlink" Target="https://project-sunbird.atlassian.net/browse/KN-855" TargetMode="External"/><Relationship Id="rId19" Type="http://schemas.openxmlformats.org/officeDocument/2006/relationships/hyperlink" Target="https://project-sunbird.atlassian.net/browse/SB-14670" TargetMode="External"/><Relationship Id="rId18" Type="http://schemas.openxmlformats.org/officeDocument/2006/relationships/hyperlink" Target="https://project-sunbird.atlassian.net/browse/SH-996" TargetMode="External"/><Relationship Id="rId1" Type="http://schemas.openxmlformats.org/officeDocument/2006/relationships/hyperlink" Target="https://project-sunbird.atlassian.net/browse/ED-779" TargetMode="External"/><Relationship Id="rId2" Type="http://schemas.openxmlformats.org/officeDocument/2006/relationships/hyperlink" Target="https://project-sunbird.atlassian.net/browse/SB-14670" TargetMode="External"/><Relationship Id="rId3" Type="http://schemas.openxmlformats.org/officeDocument/2006/relationships/hyperlink" Target="https://project-sunbird.atlassian.net/browse/SB-14670" TargetMode="External"/><Relationship Id="rId4" Type="http://schemas.openxmlformats.org/officeDocument/2006/relationships/hyperlink" Target="https://project-sunbird.atlassian.net/browse/SH-421" TargetMode="External"/><Relationship Id="rId9" Type="http://schemas.openxmlformats.org/officeDocument/2006/relationships/hyperlink" Target="https://project-sunbird.atlassian.net/browse/SB-17370?atlOrigin=eyJpIjoiYzgwYTQ0ZjEyNzQzNGJhN2JmNjEyZTM0NmRhZWZhNjIiLCJwIjoic2hlZXRzLWppcmEifQ" TargetMode="External"/><Relationship Id="rId5" Type="http://schemas.openxmlformats.org/officeDocument/2006/relationships/hyperlink" Target="https://project-sunbird.atlassian.net/browse/SB-16187" TargetMode="External"/><Relationship Id="rId6" Type="http://schemas.openxmlformats.org/officeDocument/2006/relationships/hyperlink" Target="https://project-sunbird.atlassian.net/browse/SB-16187" TargetMode="External"/><Relationship Id="rId7" Type="http://schemas.openxmlformats.org/officeDocument/2006/relationships/hyperlink" Target="https://project-sunbird.atlassian.net/browse/SB-17863?atlOrigin=eyJpIjoiYzgwYTQ0ZjEyNzQzNGJhN2JmNjEyZTM0NmRhZWZhNjIiLCJwIjoic2hlZXRzLWppcmEifQ" TargetMode="External"/><Relationship Id="rId8" Type="http://schemas.openxmlformats.org/officeDocument/2006/relationships/hyperlink" Target="https://project-sunbird.atlassian.net/browse/SB-17901" TargetMode="External"/></Relationships>
</file>

<file path=xl/worksheets/_rels/sheet18.xml.rels><?xml version="1.0" encoding="UTF-8" standalone="yes"?><Relationships xmlns="http://schemas.openxmlformats.org/package/2006/relationships"><Relationship Id="rId40" Type="http://schemas.openxmlformats.org/officeDocument/2006/relationships/hyperlink" Target="https://project-sunbird.atlassian.net/browse/SH-68" TargetMode="External"/><Relationship Id="rId42" Type="http://schemas.openxmlformats.org/officeDocument/2006/relationships/hyperlink" Target="https://project-sunbird.atlassian.net/browse/SH-785" TargetMode="External"/><Relationship Id="rId41" Type="http://schemas.openxmlformats.org/officeDocument/2006/relationships/hyperlink" Target="https://project-sunbird.atlassian.net/browse/SH-68" TargetMode="External"/><Relationship Id="rId44" Type="http://schemas.openxmlformats.org/officeDocument/2006/relationships/hyperlink" Target="https://project-sunbird.atlassian.net/browse/SB-20787" TargetMode="External"/><Relationship Id="rId43" Type="http://schemas.openxmlformats.org/officeDocument/2006/relationships/hyperlink" Target="https://project-sunbird.atlassian.net/browse/SB-20787" TargetMode="External"/><Relationship Id="rId46" Type="http://schemas.openxmlformats.org/officeDocument/2006/relationships/drawing" Target="../drawings/drawing18.xml"/><Relationship Id="rId45" Type="http://schemas.openxmlformats.org/officeDocument/2006/relationships/hyperlink" Target="https://project-sunbird.atlassian.net/browse/SB-15376" TargetMode="External"/><Relationship Id="rId31" Type="http://schemas.openxmlformats.org/officeDocument/2006/relationships/hyperlink" Target="https://project-sunbird.atlassian.net/browse/SB-16121" TargetMode="External"/><Relationship Id="rId30" Type="http://schemas.openxmlformats.org/officeDocument/2006/relationships/hyperlink" Target="https://project-sunbird.atlassian.net/browse/SB-16121" TargetMode="External"/><Relationship Id="rId33" Type="http://schemas.openxmlformats.org/officeDocument/2006/relationships/hyperlink" Target="https://project-sunbird.atlassian.net/browse/SB-16121" TargetMode="External"/><Relationship Id="rId32" Type="http://schemas.openxmlformats.org/officeDocument/2006/relationships/hyperlink" Target="https://project-sunbird.atlassian.net/browse/SB-16121" TargetMode="External"/><Relationship Id="rId35" Type="http://schemas.openxmlformats.org/officeDocument/2006/relationships/hyperlink" Target="https://project-sunbird.atlassian.net/browse/SB-20936" TargetMode="External"/><Relationship Id="rId34" Type="http://schemas.openxmlformats.org/officeDocument/2006/relationships/hyperlink" Target="https://project-sunbird.atlassian.net/browse/SB-16121" TargetMode="External"/><Relationship Id="rId37" Type="http://schemas.openxmlformats.org/officeDocument/2006/relationships/hyperlink" Target="https://project-sunbird.atlassian.net/browse/SH-68" TargetMode="External"/><Relationship Id="rId36" Type="http://schemas.openxmlformats.org/officeDocument/2006/relationships/hyperlink" Target="https://project-sunbird.atlassian.net/browse/SH-68" TargetMode="External"/><Relationship Id="rId39" Type="http://schemas.openxmlformats.org/officeDocument/2006/relationships/hyperlink" Target="https://project-sunbird.atlassian.net/browse/SH-68" TargetMode="External"/><Relationship Id="rId38" Type="http://schemas.openxmlformats.org/officeDocument/2006/relationships/hyperlink" Target="https://project-sunbird.atlassian.net/browse/SH-68" TargetMode="External"/><Relationship Id="rId20" Type="http://schemas.openxmlformats.org/officeDocument/2006/relationships/hyperlink" Target="https://project-sunbird.atlassian.net/browse/SH-785" TargetMode="External"/><Relationship Id="rId22" Type="http://schemas.openxmlformats.org/officeDocument/2006/relationships/hyperlink" Target="https://project-sunbird.atlassian.net/browse/SB-15998" TargetMode="External"/><Relationship Id="rId21" Type="http://schemas.openxmlformats.org/officeDocument/2006/relationships/hyperlink" Target="https://project-sunbird.atlassian.net/browse/SB-16121" TargetMode="External"/><Relationship Id="rId24" Type="http://schemas.openxmlformats.org/officeDocument/2006/relationships/hyperlink" Target="https://project-sunbird.atlassian.net/browse/SB-15372" TargetMode="External"/><Relationship Id="rId23" Type="http://schemas.openxmlformats.org/officeDocument/2006/relationships/hyperlink" Target="https://project-sunbird.atlassian.net/browse/SB-14886" TargetMode="External"/><Relationship Id="rId26" Type="http://schemas.openxmlformats.org/officeDocument/2006/relationships/hyperlink" Target="https://project-sunbird.atlassian.net/browse/SB-15373" TargetMode="External"/><Relationship Id="rId25" Type="http://schemas.openxmlformats.org/officeDocument/2006/relationships/hyperlink" Target="https://project-sunbird.atlassian.net/browse/SB-15372" TargetMode="External"/><Relationship Id="rId28" Type="http://schemas.openxmlformats.org/officeDocument/2006/relationships/hyperlink" Target="https://project-sunbird.atlassian.net/browse/SB-15372" TargetMode="External"/><Relationship Id="rId27" Type="http://schemas.openxmlformats.org/officeDocument/2006/relationships/hyperlink" Target="https://project-sunbird.atlassian.net/browse/SB-15373" TargetMode="External"/><Relationship Id="rId29" Type="http://schemas.openxmlformats.org/officeDocument/2006/relationships/hyperlink" Target="https://project-sunbird.atlassian.net/browse/SB-15372" TargetMode="External"/><Relationship Id="rId11" Type="http://schemas.openxmlformats.org/officeDocument/2006/relationships/hyperlink" Target="https://project-sunbird.atlassian.net/browse/SH-145" TargetMode="External"/><Relationship Id="rId10" Type="http://schemas.openxmlformats.org/officeDocument/2006/relationships/hyperlink" Target="https://project-sunbird.atlassian.net/browse/SH-68" TargetMode="External"/><Relationship Id="rId13" Type="http://schemas.openxmlformats.org/officeDocument/2006/relationships/hyperlink" Target="https://project-sunbird.atlassian.net/browse/SH-236" TargetMode="External"/><Relationship Id="rId12" Type="http://schemas.openxmlformats.org/officeDocument/2006/relationships/hyperlink" Target="https://project-sunbird.atlassian.net/browse/SH-236" TargetMode="External"/><Relationship Id="rId15" Type="http://schemas.openxmlformats.org/officeDocument/2006/relationships/hyperlink" Target="https://project-sunbird.atlassian.net/browse/SH-785" TargetMode="External"/><Relationship Id="rId14" Type="http://schemas.openxmlformats.org/officeDocument/2006/relationships/hyperlink" Target="https://project-sunbird.atlassian.net/browse/SH-236" TargetMode="External"/><Relationship Id="rId17" Type="http://schemas.openxmlformats.org/officeDocument/2006/relationships/hyperlink" Target="https://project-sunbird.atlassian.net/browse/SH-19" TargetMode="External"/><Relationship Id="rId16" Type="http://schemas.openxmlformats.org/officeDocument/2006/relationships/hyperlink" Target="https://project-sunbird.atlassian.net/browse/SC-1736" TargetMode="External"/><Relationship Id="rId19" Type="http://schemas.openxmlformats.org/officeDocument/2006/relationships/hyperlink" Target="https://project-sunbird.atlassian.net/browse/SH-917" TargetMode="External"/><Relationship Id="rId18" Type="http://schemas.openxmlformats.org/officeDocument/2006/relationships/hyperlink" Target="https://project-sunbird.atlassian.net/browse/SH-19" TargetMode="External"/><Relationship Id="rId1" Type="http://schemas.openxmlformats.org/officeDocument/2006/relationships/hyperlink" Target="https://project-sunbird.atlassian.net/browse/SH-413" TargetMode="External"/><Relationship Id="rId2" Type="http://schemas.openxmlformats.org/officeDocument/2006/relationships/hyperlink" Target="https://project-sunbird.atlassian.net/browse/SH-19" TargetMode="External"/><Relationship Id="rId3" Type="http://schemas.openxmlformats.org/officeDocument/2006/relationships/hyperlink" Target="https://project-sunbird.atlassian.net/browse/SH-42" TargetMode="External"/><Relationship Id="rId4" Type="http://schemas.openxmlformats.org/officeDocument/2006/relationships/hyperlink" Target="https://project-sunbird.atlassian.net/browse/SH-42" TargetMode="External"/><Relationship Id="rId9" Type="http://schemas.openxmlformats.org/officeDocument/2006/relationships/hyperlink" Target="https://project-sunbird.atlassian.net/browse/SH-68" TargetMode="External"/><Relationship Id="rId5" Type="http://schemas.openxmlformats.org/officeDocument/2006/relationships/hyperlink" Target="https://project-sunbird.atlassian.net/browse/SH-68" TargetMode="External"/><Relationship Id="rId6" Type="http://schemas.openxmlformats.org/officeDocument/2006/relationships/hyperlink" Target="https://project-sunbird.atlassian.net/browse/SH-68" TargetMode="External"/><Relationship Id="rId7" Type="http://schemas.openxmlformats.org/officeDocument/2006/relationships/hyperlink" Target="https://project-sunbird.atlassian.net/browse/SH-68" TargetMode="External"/><Relationship Id="rId8" Type="http://schemas.openxmlformats.org/officeDocument/2006/relationships/hyperlink" Target="https://project-sunbird.atlassian.net/browse/SH-68" TargetMode="External"/></Relationships>
</file>

<file path=xl/worksheets/_rels/sheet19.xml.rels><?xml version="1.0" encoding="UTF-8" standalone="yes"?><Relationships xmlns="http://schemas.openxmlformats.org/package/2006/relationships"><Relationship Id="rId1" Type="http://schemas.openxmlformats.org/officeDocument/2006/relationships/hyperlink" Target="https://project-sunbird.atlassian.net/browse/SH-36" TargetMode="External"/><Relationship Id="rId2" Type="http://schemas.openxmlformats.org/officeDocument/2006/relationships/hyperlink" Target="https://project-sunbird.atlassian.net/browse/SH-36" TargetMode="External"/><Relationship Id="rId3" Type="http://schemas.openxmlformats.org/officeDocument/2006/relationships/hyperlink" Target="https://project-sunbird.atlassian.net/browse/SH-312" TargetMode="External"/><Relationship Id="rId4" Type="http://schemas.openxmlformats.org/officeDocument/2006/relationships/hyperlink" Target="https://project-sunbird.atlassian.net/browse/SH-312" TargetMode="External"/><Relationship Id="rId5" Type="http://schemas.openxmlformats.org/officeDocument/2006/relationships/hyperlink" Target="https://project-sunbird.atlassian.net/browse/SH-312" TargetMode="External"/><Relationship Id="rId6" Type="http://schemas.openxmlformats.org/officeDocument/2006/relationships/hyperlink" Target="https://project-sunbird.atlassian.net/browse/SH-413" TargetMode="External"/><Relationship Id="rId7" Type="http://schemas.openxmlformats.org/officeDocument/2006/relationships/hyperlink" Target="https://project-sunbird.atlassian.net/browse/SH-413" TargetMode="External"/><Relationship Id="rId8"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40" Type="http://schemas.openxmlformats.org/officeDocument/2006/relationships/hyperlink" Target="https://project-sunbird.atlassian.net/browse/SB-29242" TargetMode="External"/><Relationship Id="rId42" Type="http://schemas.openxmlformats.org/officeDocument/2006/relationships/hyperlink" Target="https://project-sunbird.atlassian.net/browse/SB-29242" TargetMode="External"/><Relationship Id="rId41" Type="http://schemas.openxmlformats.org/officeDocument/2006/relationships/hyperlink" Target="https://project-sunbird.atlassian.net/browse/SB-29242" TargetMode="External"/><Relationship Id="rId44" Type="http://schemas.openxmlformats.org/officeDocument/2006/relationships/hyperlink" Target="https://project-sunbird.atlassian.net/browse/SB-29242" TargetMode="External"/><Relationship Id="rId43" Type="http://schemas.openxmlformats.org/officeDocument/2006/relationships/hyperlink" Target="https://project-sunbird.atlassian.net/browse/SB-29242" TargetMode="External"/><Relationship Id="rId46" Type="http://schemas.openxmlformats.org/officeDocument/2006/relationships/hyperlink" Target="https://project-sunbird.atlassian.net/browse/SB-29242" TargetMode="External"/><Relationship Id="rId45" Type="http://schemas.openxmlformats.org/officeDocument/2006/relationships/hyperlink" Target="https://project-sunbird.atlassian.net/browse/SB-29242" TargetMode="External"/><Relationship Id="rId107" Type="http://schemas.openxmlformats.org/officeDocument/2006/relationships/hyperlink" Target="https://project-sunbird.atlassian.net/browse/SB-29242" TargetMode="External"/><Relationship Id="rId106" Type="http://schemas.openxmlformats.org/officeDocument/2006/relationships/hyperlink" Target="https://project-sunbird.atlassian.net/browse/SB-29242" TargetMode="External"/><Relationship Id="rId105" Type="http://schemas.openxmlformats.org/officeDocument/2006/relationships/hyperlink" Target="https://project-sunbird.atlassian.net/browse/SB-29242" TargetMode="External"/><Relationship Id="rId104" Type="http://schemas.openxmlformats.org/officeDocument/2006/relationships/hyperlink" Target="https://project-sunbird.atlassian.net/browse/SB-29242" TargetMode="External"/><Relationship Id="rId109" Type="http://schemas.openxmlformats.org/officeDocument/2006/relationships/hyperlink" Target="https://project-sunbird.atlassian.net/browse/SB-29242" TargetMode="External"/><Relationship Id="rId108" Type="http://schemas.openxmlformats.org/officeDocument/2006/relationships/hyperlink" Target="https://project-sunbird.atlassian.net/browse/SB-29242" TargetMode="External"/><Relationship Id="rId48" Type="http://schemas.openxmlformats.org/officeDocument/2006/relationships/hyperlink" Target="https://project-sunbird.atlassian.net/browse/SB-29242" TargetMode="External"/><Relationship Id="rId47" Type="http://schemas.openxmlformats.org/officeDocument/2006/relationships/hyperlink" Target="https://project-sunbird.atlassian.net/browse/SB-29242" TargetMode="External"/><Relationship Id="rId49" Type="http://schemas.openxmlformats.org/officeDocument/2006/relationships/hyperlink" Target="https://project-sunbird.atlassian.net/browse/SB-29242" TargetMode="External"/><Relationship Id="rId103" Type="http://schemas.openxmlformats.org/officeDocument/2006/relationships/hyperlink" Target="https://project-sunbird.atlassian.net/browse/SB-29242" TargetMode="External"/><Relationship Id="rId102" Type="http://schemas.openxmlformats.org/officeDocument/2006/relationships/hyperlink" Target="https://project-sunbird.atlassian.net/browse/SB-29242" TargetMode="External"/><Relationship Id="rId101" Type="http://schemas.openxmlformats.org/officeDocument/2006/relationships/hyperlink" Target="https://project-sunbird.atlassian.net/browse/SB-29242" TargetMode="External"/><Relationship Id="rId100" Type="http://schemas.openxmlformats.org/officeDocument/2006/relationships/hyperlink" Target="https://project-sunbird.atlassian.net/browse/SB-29242" TargetMode="External"/><Relationship Id="rId31" Type="http://schemas.openxmlformats.org/officeDocument/2006/relationships/hyperlink" Target="https://project-sunbird.atlassian.net/browse/SB-29242" TargetMode="External"/><Relationship Id="rId30" Type="http://schemas.openxmlformats.org/officeDocument/2006/relationships/hyperlink" Target="https://project-sunbird.atlassian.net/browse/SB-29242" TargetMode="External"/><Relationship Id="rId33" Type="http://schemas.openxmlformats.org/officeDocument/2006/relationships/hyperlink" Target="https://project-sunbird.atlassian.net/browse/SB-29242" TargetMode="External"/><Relationship Id="rId32" Type="http://schemas.openxmlformats.org/officeDocument/2006/relationships/hyperlink" Target="https://project-sunbird.atlassian.net/browse/SB-29242" TargetMode="External"/><Relationship Id="rId35" Type="http://schemas.openxmlformats.org/officeDocument/2006/relationships/hyperlink" Target="https://project-sunbird.atlassian.net/browse/SB-29242" TargetMode="External"/><Relationship Id="rId34" Type="http://schemas.openxmlformats.org/officeDocument/2006/relationships/hyperlink" Target="https://project-sunbird.atlassian.net/browse/SB-29242" TargetMode="External"/><Relationship Id="rId37" Type="http://schemas.openxmlformats.org/officeDocument/2006/relationships/hyperlink" Target="https://project-sunbird.atlassian.net/browse/SB-29242" TargetMode="External"/><Relationship Id="rId36" Type="http://schemas.openxmlformats.org/officeDocument/2006/relationships/hyperlink" Target="https://project-sunbird.atlassian.net/browse/SB-29242" TargetMode="External"/><Relationship Id="rId175" Type="http://schemas.openxmlformats.org/officeDocument/2006/relationships/drawing" Target="../drawings/drawing20.xml"/><Relationship Id="rId39" Type="http://schemas.openxmlformats.org/officeDocument/2006/relationships/hyperlink" Target="https://project-sunbird.atlassian.net/browse/SB-29242" TargetMode="External"/><Relationship Id="rId174" Type="http://schemas.openxmlformats.org/officeDocument/2006/relationships/hyperlink" Target="https://project-sunbird.atlassian.net/browse/ED-4158" TargetMode="External"/><Relationship Id="rId38" Type="http://schemas.openxmlformats.org/officeDocument/2006/relationships/hyperlink" Target="https://project-sunbird.atlassian.net/browse/SB-29242" TargetMode="External"/><Relationship Id="rId173" Type="http://schemas.openxmlformats.org/officeDocument/2006/relationships/hyperlink" Target="http://5.by/" TargetMode="External"/><Relationship Id="rId20" Type="http://schemas.openxmlformats.org/officeDocument/2006/relationships/hyperlink" Target="https://project-sunbird.atlassian.net/browse/SB-29428" TargetMode="External"/><Relationship Id="rId22" Type="http://schemas.openxmlformats.org/officeDocument/2006/relationships/hyperlink" Target="https://project-sunbird.atlassian.net/browse/SB-28559?atlOrigin=eyJpIjoiMjBhNWIzMmFjMjdiNGE1YzhhZTE4YmM0ZjA0MDM4ZWYiLCJwIjoiZXhjZWwtamlyYSJ9" TargetMode="External"/><Relationship Id="rId21" Type="http://schemas.openxmlformats.org/officeDocument/2006/relationships/hyperlink" Target="https://project-sunbird.atlassian.net/browse/SB-28559?atlOrigin=eyJpIjoiMjBhNWIzMmFjMjdiNGE1YzhhZTE4YmM0ZjA0MDM4ZWYiLCJwIjoiZXhjZWwtamlyYSJ9" TargetMode="External"/><Relationship Id="rId24" Type="http://schemas.openxmlformats.org/officeDocument/2006/relationships/hyperlink" Target="https://project-sunbird.atlassian.net/browse/SB-28559?atlOrigin=eyJpIjoiMjBhNWIzMmFjMjdiNGE1YzhhZTE4YmM0ZjA0MDM4ZWYiLCJwIjoiZXhjZWwtamlyYSJ9" TargetMode="External"/><Relationship Id="rId23" Type="http://schemas.openxmlformats.org/officeDocument/2006/relationships/hyperlink" Target="https://project-sunbird.atlassian.net/browse/SH-145" TargetMode="External"/><Relationship Id="rId129" Type="http://schemas.openxmlformats.org/officeDocument/2006/relationships/hyperlink" Target="https://project-sunbird.atlassian.net/browse/SB-28633" TargetMode="External"/><Relationship Id="rId128" Type="http://schemas.openxmlformats.org/officeDocument/2006/relationships/hyperlink" Target="https://project-sunbird.atlassian.net/browse/ED-3677" TargetMode="External"/><Relationship Id="rId127" Type="http://schemas.openxmlformats.org/officeDocument/2006/relationships/hyperlink" Target="https://project-sunbird.atlassian.net/browse/SB-29242" TargetMode="External"/><Relationship Id="rId126" Type="http://schemas.openxmlformats.org/officeDocument/2006/relationships/hyperlink" Target="https://project-sunbird.atlassian.net/browse/SB-29242" TargetMode="External"/><Relationship Id="rId26" Type="http://schemas.openxmlformats.org/officeDocument/2006/relationships/hyperlink" Target="https://project-sunbird.atlassian.net/browse/SH-68" TargetMode="External"/><Relationship Id="rId121" Type="http://schemas.openxmlformats.org/officeDocument/2006/relationships/hyperlink" Target="https://project-sunbird.atlassian.net/browse/SB-29242" TargetMode="External"/><Relationship Id="rId25" Type="http://schemas.openxmlformats.org/officeDocument/2006/relationships/hyperlink" Target="https://project-sunbird.atlassian.net/browse/SB-28559?atlOrigin=eyJpIjoiMjBhNWIzMmFjMjdiNGE1YzhhZTE4YmM0ZjA0MDM4ZWYiLCJwIjoiZXhjZWwtamlyYSJ9" TargetMode="External"/><Relationship Id="rId120" Type="http://schemas.openxmlformats.org/officeDocument/2006/relationships/hyperlink" Target="https://project-sunbird.atlassian.net/browse/SB-29242" TargetMode="External"/><Relationship Id="rId28" Type="http://schemas.openxmlformats.org/officeDocument/2006/relationships/hyperlink" Target="https://project-sunbird.atlassian.net/browse/SH-145" TargetMode="External"/><Relationship Id="rId27" Type="http://schemas.openxmlformats.org/officeDocument/2006/relationships/hyperlink" Target="https://project-sunbird.atlassian.net/browse/SH-68" TargetMode="External"/><Relationship Id="rId125" Type="http://schemas.openxmlformats.org/officeDocument/2006/relationships/hyperlink" Target="https://project-sunbird.atlassian.net/browse/SB-29242" TargetMode="External"/><Relationship Id="rId29" Type="http://schemas.openxmlformats.org/officeDocument/2006/relationships/hyperlink" Target="https://project-sunbird.atlassian.net/browse/SB-29242" TargetMode="External"/><Relationship Id="rId124" Type="http://schemas.openxmlformats.org/officeDocument/2006/relationships/hyperlink" Target="https://project-sunbird.atlassian.net/browse/SB-29242" TargetMode="External"/><Relationship Id="rId123" Type="http://schemas.openxmlformats.org/officeDocument/2006/relationships/hyperlink" Target="https://project-sunbird.atlassian.net/browse/SB-29242" TargetMode="External"/><Relationship Id="rId122" Type="http://schemas.openxmlformats.org/officeDocument/2006/relationships/hyperlink" Target="https://project-sunbird.atlassian.net/browse/SB-29242" TargetMode="External"/><Relationship Id="rId95" Type="http://schemas.openxmlformats.org/officeDocument/2006/relationships/hyperlink" Target="https://project-sunbird.atlassian.net/browse/SB-29242" TargetMode="External"/><Relationship Id="rId94" Type="http://schemas.openxmlformats.org/officeDocument/2006/relationships/hyperlink" Target="https://project-sunbird.atlassian.net/browse/SB-29242" TargetMode="External"/><Relationship Id="rId97" Type="http://schemas.openxmlformats.org/officeDocument/2006/relationships/hyperlink" Target="https://project-sunbird.atlassian.net/browse/SB-29242" TargetMode="External"/><Relationship Id="rId96" Type="http://schemas.openxmlformats.org/officeDocument/2006/relationships/hyperlink" Target="https://project-sunbird.atlassian.net/browse/SB-28559?atlOrigin=eyJpIjoiMjBhNWIzMmFjMjdiNGE1YzhhZTE4YmM0ZjA0MDM4ZWYiLCJwIjoiZXhjZWwtamlyYSJ9" TargetMode="External"/><Relationship Id="rId11" Type="http://schemas.openxmlformats.org/officeDocument/2006/relationships/hyperlink" Target="https://project-sunbird.atlassian.net/browse/IQ-566" TargetMode="External"/><Relationship Id="rId99" Type="http://schemas.openxmlformats.org/officeDocument/2006/relationships/hyperlink" Target="https://project-sunbird.atlassian.net/browse/SB-29242" TargetMode="External"/><Relationship Id="rId10" Type="http://schemas.openxmlformats.org/officeDocument/2006/relationships/hyperlink" Target="https://project-sunbird.atlassian.net/browse/SB-29428" TargetMode="External"/><Relationship Id="rId98" Type="http://schemas.openxmlformats.org/officeDocument/2006/relationships/hyperlink" Target="https://project-sunbird.atlassian.net/browse/SB-29242" TargetMode="External"/><Relationship Id="rId13" Type="http://schemas.openxmlformats.org/officeDocument/2006/relationships/hyperlink" Target="https://staging.sunbirded.org/" TargetMode="External"/><Relationship Id="rId12" Type="http://schemas.openxmlformats.org/officeDocument/2006/relationships/hyperlink" Target="https://project-sunbird.atlassian.net/browse/SB-28566?atlOrigin=eyJpIjoiMjBhNWIzMmFjMjdiNGE1YzhhZTE4YmM0ZjA0MDM4ZWYiLCJwIjoiZXhjZWwtamlyYSJ9" TargetMode="External"/><Relationship Id="rId91" Type="http://schemas.openxmlformats.org/officeDocument/2006/relationships/hyperlink" Target="https://project-sunbird.atlassian.net/browse/SB-29242" TargetMode="External"/><Relationship Id="rId90" Type="http://schemas.openxmlformats.org/officeDocument/2006/relationships/hyperlink" Target="https://project-sunbird.atlassian.net/browse/SB-29242" TargetMode="External"/><Relationship Id="rId93" Type="http://schemas.openxmlformats.org/officeDocument/2006/relationships/hyperlink" Target="https://project-sunbird.atlassian.net/browse/SB-29242" TargetMode="External"/><Relationship Id="rId92" Type="http://schemas.openxmlformats.org/officeDocument/2006/relationships/hyperlink" Target="https://project-sunbird.atlassian.net/browse/SB-29242" TargetMode="External"/><Relationship Id="rId118" Type="http://schemas.openxmlformats.org/officeDocument/2006/relationships/hyperlink" Target="https://project-sunbird.atlassian.net/browse/SB-29242" TargetMode="External"/><Relationship Id="rId117" Type="http://schemas.openxmlformats.org/officeDocument/2006/relationships/hyperlink" Target="https://project-sunbird.atlassian.net/browse/SB-29242" TargetMode="External"/><Relationship Id="rId116" Type="http://schemas.openxmlformats.org/officeDocument/2006/relationships/hyperlink" Target="https://project-sunbird.atlassian.net/browse/SB-29242" TargetMode="External"/><Relationship Id="rId115" Type="http://schemas.openxmlformats.org/officeDocument/2006/relationships/hyperlink" Target="https://project-sunbird.atlassian.net/browse/SB-29242" TargetMode="External"/><Relationship Id="rId119" Type="http://schemas.openxmlformats.org/officeDocument/2006/relationships/hyperlink" Target="https://project-sunbird.atlassian.net/browse/SB-29242" TargetMode="External"/><Relationship Id="rId15" Type="http://schemas.openxmlformats.org/officeDocument/2006/relationships/hyperlink" Target="https://staging.sunbirded.org/" TargetMode="External"/><Relationship Id="rId110" Type="http://schemas.openxmlformats.org/officeDocument/2006/relationships/hyperlink" Target="https://project-sunbird.atlassian.net/browse/SB-29242" TargetMode="External"/><Relationship Id="rId14" Type="http://schemas.openxmlformats.org/officeDocument/2006/relationships/hyperlink" Target="https://staging.sunbirded.org/" TargetMode="External"/><Relationship Id="rId17" Type="http://schemas.openxmlformats.org/officeDocument/2006/relationships/hyperlink" Target="https://project-sunbird.atlassian.net/browse/SB-28566?atlOrigin=eyJpIjoiMjBhNWIzMmFjMjdiNGE1YzhhZTE4YmM0ZjA0MDM4ZWYiLCJwIjoiZXhjZWwtamlyYSJ9" TargetMode="External"/><Relationship Id="rId16" Type="http://schemas.openxmlformats.org/officeDocument/2006/relationships/hyperlink" Target="https://staging.sunbirded.org/" TargetMode="External"/><Relationship Id="rId19" Type="http://schemas.openxmlformats.org/officeDocument/2006/relationships/hyperlink" Target="https://project-sunbird.atlassian.net/browse/SB-29428" TargetMode="External"/><Relationship Id="rId114" Type="http://schemas.openxmlformats.org/officeDocument/2006/relationships/hyperlink" Target="https://project-sunbird.atlassian.net/browse/SB-29242" TargetMode="External"/><Relationship Id="rId18" Type="http://schemas.openxmlformats.org/officeDocument/2006/relationships/hyperlink" Target="https://project-sunbird.atlassian.net/browse/SB-28566?atlOrigin=eyJpIjoiMjBhNWIzMmFjMjdiNGE1YzhhZTE4YmM0ZjA0MDM4ZWYiLCJwIjoiZXhjZWwtamlyYSJ9" TargetMode="External"/><Relationship Id="rId113" Type="http://schemas.openxmlformats.org/officeDocument/2006/relationships/hyperlink" Target="https://project-sunbird.atlassian.net/browse/SB-29242" TargetMode="External"/><Relationship Id="rId112" Type="http://schemas.openxmlformats.org/officeDocument/2006/relationships/hyperlink" Target="https://project-sunbird.atlassian.net/browse/SB-29242" TargetMode="External"/><Relationship Id="rId111" Type="http://schemas.openxmlformats.org/officeDocument/2006/relationships/hyperlink" Target="https://project-sunbird.atlassian.net/browse/SB-29242" TargetMode="External"/><Relationship Id="rId84" Type="http://schemas.openxmlformats.org/officeDocument/2006/relationships/hyperlink" Target="https://project-sunbird.atlassian.net/browse/SH-68" TargetMode="External"/><Relationship Id="rId83" Type="http://schemas.openxmlformats.org/officeDocument/2006/relationships/hyperlink" Target="https://project-sunbird.atlassian.net/browse/SB-28559?atlOrigin=eyJpIjoiMjBhNWIzMmFjMjdiNGE1YzhhZTE4YmM0ZjA0MDM4ZWYiLCJwIjoiZXhjZWwtamlyYSJ9" TargetMode="External"/><Relationship Id="rId86" Type="http://schemas.openxmlformats.org/officeDocument/2006/relationships/hyperlink" Target="https://project-sunbird.atlassian.net/browse/SH-95" TargetMode="External"/><Relationship Id="rId85" Type="http://schemas.openxmlformats.org/officeDocument/2006/relationships/hyperlink" Target="https://project-sunbird.atlassian.net/browse/SH-68" TargetMode="External"/><Relationship Id="rId88" Type="http://schemas.openxmlformats.org/officeDocument/2006/relationships/hyperlink" Target="https://project-sunbird.atlassian.net/browse/SB-29242" TargetMode="External"/><Relationship Id="rId150" Type="http://schemas.openxmlformats.org/officeDocument/2006/relationships/hyperlink" Target="https://project-sunbird.atlassian.net/secure/GHGoToBoard.jspa?sprintId=314" TargetMode="External"/><Relationship Id="rId87" Type="http://schemas.openxmlformats.org/officeDocument/2006/relationships/hyperlink" Target="https://project-sunbird.atlassian.net/browse/SH-19" TargetMode="External"/><Relationship Id="rId89" Type="http://schemas.openxmlformats.org/officeDocument/2006/relationships/hyperlink" Target="https://project-sunbird.atlassian.net/browse/SB-29242" TargetMode="External"/><Relationship Id="rId80" Type="http://schemas.openxmlformats.org/officeDocument/2006/relationships/hyperlink" Target="https://project-sunbird.atlassian.net/browse/SH-36" TargetMode="External"/><Relationship Id="rId82" Type="http://schemas.openxmlformats.org/officeDocument/2006/relationships/hyperlink" Target="https://project-sunbird.atlassian.net/browse/SH-413" TargetMode="External"/><Relationship Id="rId81" Type="http://schemas.openxmlformats.org/officeDocument/2006/relationships/hyperlink" Target="https://project-sunbird.atlassian.net/browse/SH-652" TargetMode="External"/><Relationship Id="rId1" Type="http://schemas.openxmlformats.org/officeDocument/2006/relationships/hyperlink" Target="https://project-sunbird.atlassian.net/browse/SB-28559?atlOrigin=eyJpIjoiMjBhNWIzMmFjMjdiNGE1YzhhZTE4YmM0ZjA0MDM4ZWYiLCJwIjoiZXhjZWwtamlyYSJ9" TargetMode="External"/><Relationship Id="rId2" Type="http://schemas.openxmlformats.org/officeDocument/2006/relationships/hyperlink" Target="http://staging.sunbirded.org/" TargetMode="External"/><Relationship Id="rId3" Type="http://schemas.openxmlformats.org/officeDocument/2006/relationships/hyperlink" Target="https://project-sunbird.atlassian.net/browse/SB-29428" TargetMode="External"/><Relationship Id="rId149" Type="http://schemas.openxmlformats.org/officeDocument/2006/relationships/hyperlink" Target="https://project-sunbird.atlassian.net/secure/GHGoToBoard.jspa?sprintId=314" TargetMode="External"/><Relationship Id="rId4" Type="http://schemas.openxmlformats.org/officeDocument/2006/relationships/hyperlink" Target="http://4.in/" TargetMode="External"/><Relationship Id="rId148" Type="http://schemas.openxmlformats.org/officeDocument/2006/relationships/hyperlink" Target="https://project-sunbird.atlassian.net/secure/GHGoToBoard.jspa?sprintId=314" TargetMode="External"/><Relationship Id="rId9" Type="http://schemas.openxmlformats.org/officeDocument/2006/relationships/hyperlink" Target="https://project-sunbird.atlassian.net/browse/SB-29428" TargetMode="External"/><Relationship Id="rId143" Type="http://schemas.openxmlformats.org/officeDocument/2006/relationships/hyperlink" Target="https://project-sunbird.atlassian.net/browse/IQ-68" TargetMode="External"/><Relationship Id="rId142" Type="http://schemas.openxmlformats.org/officeDocument/2006/relationships/hyperlink" Target="https://project-sunbird.atlassian.net/browse/IQ-68" TargetMode="External"/><Relationship Id="rId141" Type="http://schemas.openxmlformats.org/officeDocument/2006/relationships/hyperlink" Target="https://project-sunbird.atlassian.net/browse/IQ-68" TargetMode="External"/><Relationship Id="rId140" Type="http://schemas.openxmlformats.org/officeDocument/2006/relationships/hyperlink" Target="https://project-sunbird.atlassian.net/browse/IQ-68" TargetMode="External"/><Relationship Id="rId5" Type="http://schemas.openxmlformats.org/officeDocument/2006/relationships/hyperlink" Target="https://project-sunbird.atlassian.net/browse/SB-27272?atlOrigin=eyJpIjoiMjBhNWIzMmFjMjdiNGE1YzhhZTE4YmM0ZjA0MDM4ZWYiLCJwIjoiZXhjZWwtamlyYSJ9" TargetMode="External"/><Relationship Id="rId147" Type="http://schemas.openxmlformats.org/officeDocument/2006/relationships/hyperlink" Target="https://project-sunbird.atlassian.net/secure/GHGoToBoard.jspa?sprintId=314" TargetMode="External"/><Relationship Id="rId6" Type="http://schemas.openxmlformats.org/officeDocument/2006/relationships/hyperlink" Target="https://project-sunbird.atlassian.net/browse/IQ-566" TargetMode="External"/><Relationship Id="rId146" Type="http://schemas.openxmlformats.org/officeDocument/2006/relationships/hyperlink" Target="https://project-sunbird.atlassian.net/secure/GHGoToBoard.jspa?sprintId=314" TargetMode="External"/><Relationship Id="rId7" Type="http://schemas.openxmlformats.org/officeDocument/2006/relationships/hyperlink" Target="https://project-sunbird.atlassian.net/browse/SB-29428" TargetMode="External"/><Relationship Id="rId145" Type="http://schemas.openxmlformats.org/officeDocument/2006/relationships/hyperlink" Target="https://project-sunbird.atlassian.net/secure/GHGoToBoard.jspa?sprintId=314" TargetMode="External"/><Relationship Id="rId8" Type="http://schemas.openxmlformats.org/officeDocument/2006/relationships/hyperlink" Target="https://project-sunbird.atlassian.net/browse/SB-29428" TargetMode="External"/><Relationship Id="rId144" Type="http://schemas.openxmlformats.org/officeDocument/2006/relationships/hyperlink" Target="https://project-sunbird.atlassian.net/secure/GHGoToBoard.jspa?sprintId=314" TargetMode="External"/><Relationship Id="rId73" Type="http://schemas.openxmlformats.org/officeDocument/2006/relationships/hyperlink" Target="https://project-sunbird.atlassian.net/browse/SH-68" TargetMode="External"/><Relationship Id="rId72" Type="http://schemas.openxmlformats.org/officeDocument/2006/relationships/hyperlink" Target="https://project-sunbird.atlassian.net/browse/SH-68" TargetMode="External"/><Relationship Id="rId75" Type="http://schemas.openxmlformats.org/officeDocument/2006/relationships/hyperlink" Target="https://project-sunbird.atlassian.net/browse/SH-68" TargetMode="External"/><Relationship Id="rId74" Type="http://schemas.openxmlformats.org/officeDocument/2006/relationships/hyperlink" Target="https://project-sunbird.atlassian.net/browse/SH-68" TargetMode="External"/><Relationship Id="rId77" Type="http://schemas.openxmlformats.org/officeDocument/2006/relationships/hyperlink" Target="https://project-sunbird.atlassian.net/browse/SH-68" TargetMode="External"/><Relationship Id="rId76" Type="http://schemas.openxmlformats.org/officeDocument/2006/relationships/hyperlink" Target="https://project-sunbird.atlassian.net/browse/SH-68" TargetMode="External"/><Relationship Id="rId79" Type="http://schemas.openxmlformats.org/officeDocument/2006/relationships/hyperlink" Target="https://project-sunbird.atlassian.net/browse/SH-19" TargetMode="External"/><Relationship Id="rId78" Type="http://schemas.openxmlformats.org/officeDocument/2006/relationships/hyperlink" Target="https://project-sunbird.atlassian.net/browse/SH-19" TargetMode="External"/><Relationship Id="rId71" Type="http://schemas.openxmlformats.org/officeDocument/2006/relationships/hyperlink" Target="https://project-sunbird.atlassian.net/browse/SH-68" TargetMode="External"/><Relationship Id="rId70" Type="http://schemas.openxmlformats.org/officeDocument/2006/relationships/hyperlink" Target="https://project-sunbird.atlassian.net/browse/SH-19" TargetMode="External"/><Relationship Id="rId139" Type="http://schemas.openxmlformats.org/officeDocument/2006/relationships/hyperlink" Target="https://project-sunbird.atlassian.net/browse/IQ-68" TargetMode="External"/><Relationship Id="rId138" Type="http://schemas.openxmlformats.org/officeDocument/2006/relationships/hyperlink" Target="https://project-sunbird.atlassian.net/browse/IQ-68" TargetMode="External"/><Relationship Id="rId137" Type="http://schemas.openxmlformats.org/officeDocument/2006/relationships/hyperlink" Target="https://project-sunbird.atlassian.net/browse/IQ-68" TargetMode="External"/><Relationship Id="rId132" Type="http://schemas.openxmlformats.org/officeDocument/2006/relationships/hyperlink" Target="https://project-sunbird.atlassian.net/browse/IQ-182" TargetMode="External"/><Relationship Id="rId131" Type="http://schemas.openxmlformats.org/officeDocument/2006/relationships/hyperlink" Target="https://project-sunbird.atlassian.net/browse/SB-20561" TargetMode="External"/><Relationship Id="rId130" Type="http://schemas.openxmlformats.org/officeDocument/2006/relationships/hyperlink" Target="https://project-sunbird.atlassian.net/browse/ED-4228" TargetMode="External"/><Relationship Id="rId136" Type="http://schemas.openxmlformats.org/officeDocument/2006/relationships/hyperlink" Target="https://project-sunbird.atlassian.net/browse/IQ-68" TargetMode="External"/><Relationship Id="rId135" Type="http://schemas.openxmlformats.org/officeDocument/2006/relationships/hyperlink" Target="https://project-sunbird.atlassian.net/browse/CO-388" TargetMode="External"/><Relationship Id="rId134" Type="http://schemas.openxmlformats.org/officeDocument/2006/relationships/hyperlink" Target="https://project-sunbird.atlassian.net/browse/IQ-182" TargetMode="External"/><Relationship Id="rId133" Type="http://schemas.openxmlformats.org/officeDocument/2006/relationships/hyperlink" Target="https://project-sunbird.atlassian.net/browse/CO-388" TargetMode="External"/><Relationship Id="rId62" Type="http://schemas.openxmlformats.org/officeDocument/2006/relationships/hyperlink" Target="https://project-sunbird.atlassian.net/browse/SB-20561" TargetMode="External"/><Relationship Id="rId61" Type="http://schemas.openxmlformats.org/officeDocument/2006/relationships/hyperlink" Target="https://project-sunbird.atlassian.net/browse/SH-312" TargetMode="External"/><Relationship Id="rId64" Type="http://schemas.openxmlformats.org/officeDocument/2006/relationships/hyperlink" Target="https://project-sunbird.atlassian.net/browse/SB-20561" TargetMode="External"/><Relationship Id="rId63" Type="http://schemas.openxmlformats.org/officeDocument/2006/relationships/hyperlink" Target="https://project-sunbird.atlassian.net/browse/SB-20561" TargetMode="External"/><Relationship Id="rId66" Type="http://schemas.openxmlformats.org/officeDocument/2006/relationships/hyperlink" Target="https://project-sunbird.atlassian.net/browse/SH-35" TargetMode="External"/><Relationship Id="rId172" Type="http://schemas.openxmlformats.org/officeDocument/2006/relationships/hyperlink" Target="http://5.by/" TargetMode="External"/><Relationship Id="rId65" Type="http://schemas.openxmlformats.org/officeDocument/2006/relationships/hyperlink" Target="https://project-sunbird.atlassian.net/browse/SB-20561" TargetMode="External"/><Relationship Id="rId171" Type="http://schemas.openxmlformats.org/officeDocument/2006/relationships/hyperlink" Target="http://2.by/" TargetMode="External"/><Relationship Id="rId68" Type="http://schemas.openxmlformats.org/officeDocument/2006/relationships/hyperlink" Target="https://project-sunbird.atlassian.net/browse/SC-1736" TargetMode="External"/><Relationship Id="rId170" Type="http://schemas.openxmlformats.org/officeDocument/2006/relationships/hyperlink" Target="http://2.by/" TargetMode="External"/><Relationship Id="rId67" Type="http://schemas.openxmlformats.org/officeDocument/2006/relationships/hyperlink" Target="https://project-sunbird.atlassian.net/browse/SH-36" TargetMode="External"/><Relationship Id="rId60" Type="http://schemas.openxmlformats.org/officeDocument/2006/relationships/hyperlink" Target="https://project-sunbird.atlassian.net/browse/SH-312" TargetMode="External"/><Relationship Id="rId165" Type="http://schemas.openxmlformats.org/officeDocument/2006/relationships/hyperlink" Target="https://project-sunbird.atlassian.net/secure/GHGoToBoard.jspa?sprintId=314" TargetMode="External"/><Relationship Id="rId69" Type="http://schemas.openxmlformats.org/officeDocument/2006/relationships/hyperlink" Target="https://project-sunbird.atlassian.net/browse/SH-19" TargetMode="External"/><Relationship Id="rId164" Type="http://schemas.openxmlformats.org/officeDocument/2006/relationships/hyperlink" Target="https://project-sunbird.atlassian.net/secure/GHGoToBoard.jspa?sprintId=314" TargetMode="External"/><Relationship Id="rId163" Type="http://schemas.openxmlformats.org/officeDocument/2006/relationships/hyperlink" Target="https://project-sunbird.atlassian.net/secure/GHGoToBoard.jspa?sprintId=314" TargetMode="External"/><Relationship Id="rId162" Type="http://schemas.openxmlformats.org/officeDocument/2006/relationships/hyperlink" Target="https://dockstaging.sunbirded.org/assets/public/content/assets/do_id.jpg" TargetMode="External"/><Relationship Id="rId169" Type="http://schemas.openxmlformats.org/officeDocument/2006/relationships/hyperlink" Target="http://2.by/" TargetMode="External"/><Relationship Id="rId168" Type="http://schemas.openxmlformats.org/officeDocument/2006/relationships/hyperlink" Target="https://project-sunbird.atlassian.net/secure/GHGoToBoard.jspa?sprintId=314" TargetMode="External"/><Relationship Id="rId167" Type="http://schemas.openxmlformats.org/officeDocument/2006/relationships/hyperlink" Target="https://project-sunbird.atlassian.net/secure/GHGoToBoard.jspa?sprintId=314" TargetMode="External"/><Relationship Id="rId166" Type="http://schemas.openxmlformats.org/officeDocument/2006/relationships/hyperlink" Target="https://project-sunbird.atlassian.net/secure/GHGoToBoard.jspa?sprintId=314" TargetMode="External"/><Relationship Id="rId51" Type="http://schemas.openxmlformats.org/officeDocument/2006/relationships/hyperlink" Target="https://project-sunbird.atlassian.net/browse/SB-29242" TargetMode="External"/><Relationship Id="rId50" Type="http://schemas.openxmlformats.org/officeDocument/2006/relationships/hyperlink" Target="https://project-sunbird.atlassian.net/browse/SB-29242" TargetMode="External"/><Relationship Id="rId53" Type="http://schemas.openxmlformats.org/officeDocument/2006/relationships/hyperlink" Target="https://project-sunbird.atlassian.net/browse/SB-29242" TargetMode="External"/><Relationship Id="rId52" Type="http://schemas.openxmlformats.org/officeDocument/2006/relationships/hyperlink" Target="https://project-sunbird.atlassian.net/browse/SB-29242" TargetMode="External"/><Relationship Id="rId55" Type="http://schemas.openxmlformats.org/officeDocument/2006/relationships/hyperlink" Target="https://project-sunbird.atlassian.net/browse/SB-29242" TargetMode="External"/><Relationship Id="rId161" Type="http://schemas.openxmlformats.org/officeDocument/2006/relationships/hyperlink" Target="https://project-sunbird.atlassian.net/secure/GHGoToBoard.jspa?sprintId=314" TargetMode="External"/><Relationship Id="rId54" Type="http://schemas.openxmlformats.org/officeDocument/2006/relationships/hyperlink" Target="https://project-sunbird.atlassian.net/browse/SB-29242" TargetMode="External"/><Relationship Id="rId160" Type="http://schemas.openxmlformats.org/officeDocument/2006/relationships/hyperlink" Target="https://project-sunbird.atlassian.net/secure/GHGoToBoard.jspa?sprintId=314" TargetMode="External"/><Relationship Id="rId57" Type="http://schemas.openxmlformats.org/officeDocument/2006/relationships/hyperlink" Target="https://project-sunbird.atlassian.net/browse/SH-173" TargetMode="External"/><Relationship Id="rId56" Type="http://schemas.openxmlformats.org/officeDocument/2006/relationships/hyperlink" Target="https://project-sunbird.atlassian.net/browse/SB-29242" TargetMode="External"/><Relationship Id="rId159" Type="http://schemas.openxmlformats.org/officeDocument/2006/relationships/hyperlink" Target="https://project-sunbird.atlassian.net/secure/GHGoToBoard.jspa?sprintId=314" TargetMode="External"/><Relationship Id="rId59" Type="http://schemas.openxmlformats.org/officeDocument/2006/relationships/hyperlink" Target="https://project-sunbird.atlassian.net/browse/SH-312" TargetMode="External"/><Relationship Id="rId154" Type="http://schemas.openxmlformats.org/officeDocument/2006/relationships/hyperlink" Target="https://project-sunbird.atlassian.net/secure/GHGoToBoard.jspa?sprintId=314" TargetMode="External"/><Relationship Id="rId58" Type="http://schemas.openxmlformats.org/officeDocument/2006/relationships/hyperlink" Target="https://project-sunbird.atlassian.net/browse/SH-312" TargetMode="External"/><Relationship Id="rId153" Type="http://schemas.openxmlformats.org/officeDocument/2006/relationships/hyperlink" Target="https://project-sunbird.atlassian.net/secure/GHGoToBoard.jspa?sprintId=314" TargetMode="External"/><Relationship Id="rId152" Type="http://schemas.openxmlformats.org/officeDocument/2006/relationships/hyperlink" Target="https://project-sunbird.atlassian.net/secure/GHGoToBoard.jspa?sprintId=314" TargetMode="External"/><Relationship Id="rId151" Type="http://schemas.openxmlformats.org/officeDocument/2006/relationships/hyperlink" Target="https://project-sunbird.atlassian.net/secure/GHGoToBoard.jspa?sprintId=314" TargetMode="External"/><Relationship Id="rId158" Type="http://schemas.openxmlformats.org/officeDocument/2006/relationships/hyperlink" Target="https://project-sunbird.atlassian.net/secure/GHGoToBoard.jspa?sprintId=314" TargetMode="External"/><Relationship Id="rId157" Type="http://schemas.openxmlformats.org/officeDocument/2006/relationships/hyperlink" Target="https://project-sunbird.atlassian.net/secure/GHGoToBoard.jspa?sprintId=314" TargetMode="External"/><Relationship Id="rId156" Type="http://schemas.openxmlformats.org/officeDocument/2006/relationships/hyperlink" Target="https://project-sunbird.atlassian.net/secure/GHGoToBoard.jspa?sprintId=314" TargetMode="External"/><Relationship Id="rId155" Type="http://schemas.openxmlformats.org/officeDocument/2006/relationships/hyperlink" Target="https://project-sunbird.atlassian.net/secure/GHGoToBoard.jspa?sprintId=314" TargetMode="External"/></Relationships>
</file>

<file path=xl/worksheets/_rels/sheet21.xml.rels><?xml version="1.0" encoding="UTF-8" standalone="yes"?><Relationships xmlns="http://schemas.openxmlformats.org/package/2006/relationships"><Relationship Id="rId1" Type="http://schemas.openxmlformats.org/officeDocument/2006/relationships/hyperlink" Target="https://project-sunbird.atlassian.net/browse/SB-19810" TargetMode="External"/><Relationship Id="rId2" Type="http://schemas.openxmlformats.org/officeDocument/2006/relationships/hyperlink" Target="https://project-sunbird.atlassian.net/browse/SB-19810" TargetMode="External"/><Relationship Id="rId3" Type="http://schemas.openxmlformats.org/officeDocument/2006/relationships/hyperlink" Target="https://project-sunbird.atlassian.net/browse/SB-19810" TargetMode="External"/><Relationship Id="rId4" Type="http://schemas.openxmlformats.org/officeDocument/2006/relationships/hyperlink" Target="https://project-sunbird.atlassian.net/browse/ED-4233" TargetMode="External"/><Relationship Id="rId5"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1" Type="http://schemas.openxmlformats.org/officeDocument/2006/relationships/hyperlink" Target="https://project-sunbird.atlassian.net/browse/ED-4154" TargetMode="External"/><Relationship Id="rId10" Type="http://schemas.openxmlformats.org/officeDocument/2006/relationships/hyperlink" Target="https://project-sunbird.atlassian.net/browse/ED-4154" TargetMode="External"/><Relationship Id="rId13" Type="http://schemas.openxmlformats.org/officeDocument/2006/relationships/hyperlink" Target="https://staging.sunbirded.org/play/content/do_213273508113039360178?utm_source=diksha&amp;utm_medium=search&amp;utm_campaign=dial&amp;utm_term=E4V7F2" TargetMode="External"/><Relationship Id="rId12" Type="http://schemas.openxmlformats.org/officeDocument/2006/relationships/hyperlink" Target="https://project-sunbird.atlassian.net/browse/ED-4154" TargetMode="External"/><Relationship Id="rId15" Type="http://schemas.openxmlformats.org/officeDocument/2006/relationships/drawing" Target="../drawings/drawing22.xml"/><Relationship Id="rId14" Type="http://schemas.openxmlformats.org/officeDocument/2006/relationships/hyperlink" Target="https://staging.sunbirded.org/play/quiz/do_2131672427475435521834?utm_source=CIET&amp;utm_campaign=ConstitutionQuiz2020" TargetMode="External"/><Relationship Id="rId1" Type="http://schemas.openxmlformats.org/officeDocument/2006/relationships/hyperlink" Target="https://project-sunbird.atlassian.net/browse/ED-4153" TargetMode="External"/><Relationship Id="rId2" Type="http://schemas.openxmlformats.org/officeDocument/2006/relationships/hyperlink" Target="https://project-sunbird.atlassian.net/browse/ED-4153" TargetMode="External"/><Relationship Id="rId3" Type="http://schemas.openxmlformats.org/officeDocument/2006/relationships/hyperlink" Target="https://project-sunbird.atlassian.net/browse/SB-19733" TargetMode="External"/><Relationship Id="rId4" Type="http://schemas.openxmlformats.org/officeDocument/2006/relationships/hyperlink" Target="https://project-sunbird.atlassian.net/browse/ED-4153" TargetMode="External"/><Relationship Id="rId9" Type="http://schemas.openxmlformats.org/officeDocument/2006/relationships/hyperlink" Target="https://project-sunbird.atlassian.net/browse/ED-4154" TargetMode="External"/><Relationship Id="rId5" Type="http://schemas.openxmlformats.org/officeDocument/2006/relationships/hyperlink" Target="https://project-sunbird.atlassian.net/browse/SB-19783" TargetMode="External"/><Relationship Id="rId6" Type="http://schemas.openxmlformats.org/officeDocument/2006/relationships/hyperlink" Target="https://project-sunbird.atlassian.net/browse/ED-4153" TargetMode="External"/><Relationship Id="rId7" Type="http://schemas.openxmlformats.org/officeDocument/2006/relationships/hyperlink" Target="https://project-sunbird.atlassian.net/browse/ED-4153" TargetMode="External"/><Relationship Id="rId8" Type="http://schemas.openxmlformats.org/officeDocument/2006/relationships/hyperlink" Target="https://project-sunbird.atlassian.net/browse/ED-4153" TargetMode="External"/></Relationships>
</file>

<file path=xl/worksheets/_rels/sheet23.xml.rels><?xml version="1.0" encoding="UTF-8" standalone="yes"?><Relationships xmlns="http://schemas.openxmlformats.org/package/2006/relationships"><Relationship Id="rId11" Type="http://schemas.openxmlformats.org/officeDocument/2006/relationships/hyperlink" Target="https://project-sunbird.atlassian.net/browse/ED-3085" TargetMode="External"/><Relationship Id="rId10" Type="http://schemas.openxmlformats.org/officeDocument/2006/relationships/hyperlink" Target="https://project-sunbird.atlassian.net/browse/SB-17901" TargetMode="External"/><Relationship Id="rId13" Type="http://schemas.openxmlformats.org/officeDocument/2006/relationships/hyperlink" Target="https://project-sunbird.atlassian.net/browse/ED-4263" TargetMode="External"/><Relationship Id="rId12" Type="http://schemas.openxmlformats.org/officeDocument/2006/relationships/hyperlink" Target="https://project-sunbird.atlassian.net/browse/ED-4263" TargetMode="External"/><Relationship Id="rId15" Type="http://schemas.openxmlformats.org/officeDocument/2006/relationships/hyperlink" Target="https://project-sunbird.atlassian.net/browse/ED-4263" TargetMode="External"/><Relationship Id="rId14" Type="http://schemas.openxmlformats.org/officeDocument/2006/relationships/hyperlink" Target="https://project-sunbird.atlassian.net/browse/ED-4263" TargetMode="External"/><Relationship Id="rId17" Type="http://schemas.openxmlformats.org/officeDocument/2006/relationships/hyperlink" Target="https://project-sunbird.atlassian.net/browse/ED-4263" TargetMode="External"/><Relationship Id="rId16" Type="http://schemas.openxmlformats.org/officeDocument/2006/relationships/hyperlink" Target="https://project-sunbird.atlassian.net/browse/ED-4263" TargetMode="External"/><Relationship Id="rId18" Type="http://schemas.openxmlformats.org/officeDocument/2006/relationships/drawing" Target="../drawings/drawing23.xml"/><Relationship Id="rId1" Type="http://schemas.openxmlformats.org/officeDocument/2006/relationships/hyperlink" Target="https://project-sunbird.atlassian.net/browse/ED-3085" TargetMode="External"/><Relationship Id="rId2" Type="http://schemas.openxmlformats.org/officeDocument/2006/relationships/hyperlink" Target="https://project-sunbird.atlassian.net/browse/SH-68" TargetMode="External"/><Relationship Id="rId3" Type="http://schemas.openxmlformats.org/officeDocument/2006/relationships/hyperlink" Target="https://project-sunbird.atlassian.net/browse/SH-37" TargetMode="External"/><Relationship Id="rId4" Type="http://schemas.openxmlformats.org/officeDocument/2006/relationships/hyperlink" Target="https://project-sunbird.atlassian.net/browse/SH-237" TargetMode="External"/><Relationship Id="rId9" Type="http://schemas.openxmlformats.org/officeDocument/2006/relationships/hyperlink" Target="https://project-sunbird.atlassian.net/browse/SB-17370?atlOrigin=eyJpIjoiYzgwYTQ0ZjEyNzQzNGJhN2JmNjEyZTM0NmRhZWZhNjIiLCJwIjoic2hlZXRzLWppcmEifQ" TargetMode="External"/><Relationship Id="rId5" Type="http://schemas.openxmlformats.org/officeDocument/2006/relationships/hyperlink" Target="https://project-sunbird.atlassian.net/browse/SH-237" TargetMode="External"/><Relationship Id="rId6" Type="http://schemas.openxmlformats.org/officeDocument/2006/relationships/hyperlink" Target="https://project-sunbird.atlassian.net/browse/ED-706" TargetMode="External"/><Relationship Id="rId7" Type="http://schemas.openxmlformats.org/officeDocument/2006/relationships/hyperlink" Target="https://project-sunbird.atlassian.net/browse/SB-16187" TargetMode="External"/><Relationship Id="rId8" Type="http://schemas.openxmlformats.org/officeDocument/2006/relationships/hyperlink" Target="https://project-sunbird.atlassian.net/browse/SB-16187" TargetMode="External"/></Relationships>
</file>

<file path=xl/worksheets/_rels/sheet24.xml.rels><?xml version="1.0" encoding="UTF-8" standalone="yes"?><Relationships xmlns="http://schemas.openxmlformats.org/package/2006/relationships"><Relationship Id="rId40" Type="http://schemas.openxmlformats.org/officeDocument/2006/relationships/hyperlink" Target="https://dev.knowlg.sunbird.org//api/dialcode/v2/read/Dialcode" TargetMode="External"/><Relationship Id="rId42" Type="http://schemas.openxmlformats.org/officeDocument/2006/relationships/hyperlink" Target="https://staging.sunbirded.org//api/dialcode/v2/update/dialcode" TargetMode="External"/><Relationship Id="rId41" Type="http://schemas.openxmlformats.org/officeDocument/2006/relationships/hyperlink" Target="https://project-sunbird.atlassian.net/browse/ED-4181" TargetMode="External"/><Relationship Id="rId44" Type="http://schemas.openxmlformats.org/officeDocument/2006/relationships/hyperlink" Target="https://staging.sunbirded.org//api/dialcode/v2/update/dialcode" TargetMode="External"/><Relationship Id="rId43" Type="http://schemas.openxmlformats.org/officeDocument/2006/relationships/hyperlink" Target="https://project-sunbird.atlassian.net/browse/ED-4181" TargetMode="External"/><Relationship Id="rId46" Type="http://schemas.openxmlformats.org/officeDocument/2006/relationships/hyperlink" Target="https://staging.sunbirded.org//api/dialcode/v2/update/dialcode" TargetMode="External"/><Relationship Id="rId45" Type="http://schemas.openxmlformats.org/officeDocument/2006/relationships/hyperlink" Target="https://project-sunbird.atlassian.net/browse/ED-3552" TargetMode="External"/><Relationship Id="rId48" Type="http://schemas.openxmlformats.org/officeDocument/2006/relationships/hyperlink" Target="https://project-sunbird.atlassian.net/browse/SH-43" TargetMode="External"/><Relationship Id="rId47" Type="http://schemas.openxmlformats.org/officeDocument/2006/relationships/hyperlink" Target="https://project-sunbird.atlassian.net/browse/ED-4181" TargetMode="External"/><Relationship Id="rId49" Type="http://schemas.openxmlformats.org/officeDocument/2006/relationships/hyperlink" Target="https://project-sunbird.atlassian.net/browse/SB-19965" TargetMode="External"/><Relationship Id="rId31" Type="http://schemas.openxmlformats.org/officeDocument/2006/relationships/hyperlink" Target="https://project-sunbird.atlassian.net/browse/ED-4181" TargetMode="External"/><Relationship Id="rId30" Type="http://schemas.openxmlformats.org/officeDocument/2006/relationships/hyperlink" Target="https://dev.knowlg.sunbird.org//api/dialcode/v2/read/Dialcode" TargetMode="External"/><Relationship Id="rId33" Type="http://schemas.openxmlformats.org/officeDocument/2006/relationships/hyperlink" Target="https://dev.knowlg.sunbird.org//api/dialcode/v2/read/Dialcode" TargetMode="External"/><Relationship Id="rId32" Type="http://schemas.openxmlformats.org/officeDocument/2006/relationships/hyperlink" Target="https://dev.knowlg.sunbird.org//api/dialcode/v2/read/Dialcode" TargetMode="External"/><Relationship Id="rId35" Type="http://schemas.openxmlformats.org/officeDocument/2006/relationships/hyperlink" Target="https://dev.knowlg.sunbird.org//api/dialcode/v2/read/Dialcode" TargetMode="External"/><Relationship Id="rId34" Type="http://schemas.openxmlformats.org/officeDocument/2006/relationships/hyperlink" Target="https://project-sunbird.atlassian.net/browse/ED-4181" TargetMode="External"/><Relationship Id="rId37" Type="http://schemas.openxmlformats.org/officeDocument/2006/relationships/hyperlink" Target="https://dev.knowlg.sunbird.org//api/dialcode/v2/read/Dialcode" TargetMode="External"/><Relationship Id="rId36" Type="http://schemas.openxmlformats.org/officeDocument/2006/relationships/hyperlink" Target="https://project-sunbird.atlassian.net/browse/ED-4181" TargetMode="External"/><Relationship Id="rId39" Type="http://schemas.openxmlformats.org/officeDocument/2006/relationships/hyperlink" Target="https://project-sunbird.atlassian.net/browse/ED-4181" TargetMode="External"/><Relationship Id="rId38" Type="http://schemas.openxmlformats.org/officeDocument/2006/relationships/hyperlink" Target="https://dev.knowlg.sunbird.org//api/dialcode/v2/read/Dialcode" TargetMode="External"/><Relationship Id="rId20" Type="http://schemas.openxmlformats.org/officeDocument/2006/relationships/hyperlink" Target="https://dev.knowlg.sunbird.org//api/dialcode/v2/read/Dialcode" TargetMode="External"/><Relationship Id="rId22" Type="http://schemas.openxmlformats.org/officeDocument/2006/relationships/hyperlink" Target="https://dev.knowlg.sunbird.org//api/dialcode/v2/read/Dialcode" TargetMode="External"/><Relationship Id="rId21" Type="http://schemas.openxmlformats.org/officeDocument/2006/relationships/hyperlink" Target="https://project-sunbird.atlassian.net/browse/ED-3551" TargetMode="External"/><Relationship Id="rId24" Type="http://schemas.openxmlformats.org/officeDocument/2006/relationships/hyperlink" Target="https://dev.knowlg.sunbird.org//api/dialcode/v2/read/Dialcode" TargetMode="External"/><Relationship Id="rId23" Type="http://schemas.openxmlformats.org/officeDocument/2006/relationships/hyperlink" Target="https://project-sunbird.atlassian.net/browse/ED-4181" TargetMode="External"/><Relationship Id="rId26" Type="http://schemas.openxmlformats.org/officeDocument/2006/relationships/hyperlink" Target="https://dev.knowlg.sunbird.org//api/dialcode/v2/read/Dialcode" TargetMode="External"/><Relationship Id="rId25" Type="http://schemas.openxmlformats.org/officeDocument/2006/relationships/hyperlink" Target="https://project-sunbird.atlassian.net/browse/ED-4181" TargetMode="External"/><Relationship Id="rId28" Type="http://schemas.openxmlformats.org/officeDocument/2006/relationships/hyperlink" Target="https://dev.knowlg.sunbird.org//api/dialcode/v2/read/Dialcode" TargetMode="External"/><Relationship Id="rId27" Type="http://schemas.openxmlformats.org/officeDocument/2006/relationships/hyperlink" Target="https://project-sunbird.atlassian.net/browse/ED-4181" TargetMode="External"/><Relationship Id="rId29" Type="http://schemas.openxmlformats.org/officeDocument/2006/relationships/hyperlink" Target="https://project-sunbird.atlassian.net/browse/ED-4181" TargetMode="External"/><Relationship Id="rId11" Type="http://schemas.openxmlformats.org/officeDocument/2006/relationships/hyperlink" Target="https://project-sunbird.atlassian.net/browse/ED-4181" TargetMode="External"/><Relationship Id="rId10" Type="http://schemas.openxmlformats.org/officeDocument/2006/relationships/hyperlink" Target="https://dev.knowlg.sunbird.org//api/dialcode/v2/read/Dialcode" TargetMode="External"/><Relationship Id="rId13" Type="http://schemas.openxmlformats.org/officeDocument/2006/relationships/hyperlink" Target="https://project-sunbird.atlassian.net/browse/ED-4181" TargetMode="External"/><Relationship Id="rId12" Type="http://schemas.openxmlformats.org/officeDocument/2006/relationships/hyperlink" Target="https://dev.knowlg.sunbird.org//api/dialcode/v2/read/Dialcode" TargetMode="External"/><Relationship Id="rId15" Type="http://schemas.openxmlformats.org/officeDocument/2006/relationships/hyperlink" Target="https://project-sunbird.atlassian.net/browse/ED-4181" TargetMode="External"/><Relationship Id="rId14" Type="http://schemas.openxmlformats.org/officeDocument/2006/relationships/hyperlink" Target="https://dev.knowlg.sunbird.org//api/dialcode/v2/read/Dialcode" TargetMode="External"/><Relationship Id="rId17" Type="http://schemas.openxmlformats.org/officeDocument/2006/relationships/hyperlink" Target="https://project-sunbird.atlassian.net/browse/ED-4181" TargetMode="External"/><Relationship Id="rId16" Type="http://schemas.openxmlformats.org/officeDocument/2006/relationships/hyperlink" Target="https://dev.knowlg.sunbird.org//api/dialcode/v2/read/Dialcode" TargetMode="External"/><Relationship Id="rId19" Type="http://schemas.openxmlformats.org/officeDocument/2006/relationships/hyperlink" Target="https://project-sunbird.atlassian.net/browse/ED-3551" TargetMode="External"/><Relationship Id="rId18" Type="http://schemas.openxmlformats.org/officeDocument/2006/relationships/hyperlink" Target="https://dev.knowlg.sunbird.org//api/dialcode/v2/read/Dialcode" TargetMode="External"/><Relationship Id="rId1" Type="http://schemas.openxmlformats.org/officeDocument/2006/relationships/hyperlink" Target="https://preprodall.blob.core.windows.net/dial/01269878797503692810//0_H7M6Y5.png" TargetMode="External"/><Relationship Id="rId2" Type="http://schemas.openxmlformats.org/officeDocument/2006/relationships/hyperlink" Target="https://sunbirdstagingpublic.blob.core.windows.net/sunbird-dial-staging/jsonld-schema/local/sbed/context.json" TargetMode="External"/><Relationship Id="rId3" Type="http://schemas.openxmlformats.org/officeDocument/2006/relationships/hyperlink" Target="https://staging.sunbirded.org//dial/K1X6D7" TargetMode="External"/><Relationship Id="rId4" Type="http://schemas.openxmlformats.org/officeDocument/2006/relationships/hyperlink" Target="https://project-sunbird.atlassian.net/browse/ED-3552" TargetMode="External"/><Relationship Id="rId9" Type="http://schemas.openxmlformats.org/officeDocument/2006/relationships/hyperlink" Target="https://project-sunbird.atlassian.net/browse/ED-4181" TargetMode="External"/><Relationship Id="rId5" Type="http://schemas.openxmlformats.org/officeDocument/2006/relationships/hyperlink" Target="https://project-sunbird.atlassian.net/browse/ED-3552" TargetMode="External"/><Relationship Id="rId6" Type="http://schemas.openxmlformats.org/officeDocument/2006/relationships/hyperlink" Target="https://dev.knowlg.sunbird.org//api/dialcode/v2/read/Dialcode" TargetMode="External"/><Relationship Id="rId7" Type="http://schemas.openxmlformats.org/officeDocument/2006/relationships/hyperlink" Target="https://dev.knowlg.sunbird.org//api/dialcode/v2/read/Dialcode" TargetMode="External"/><Relationship Id="rId8" Type="http://schemas.openxmlformats.org/officeDocument/2006/relationships/hyperlink" Target="https://dev.knowlg.sunbird.org//api/dialcode/v2/read/Dialcode" TargetMode="External"/><Relationship Id="rId51" Type="http://schemas.openxmlformats.org/officeDocument/2006/relationships/hyperlink" Target="https://staging.ntp.net.in/dial/F6R2T7" TargetMode="External"/><Relationship Id="rId50" Type="http://schemas.openxmlformats.org/officeDocument/2006/relationships/hyperlink" Target="http://epathshala.nic.in/QR/?id=0759CH01" TargetMode="External"/><Relationship Id="rId53" Type="http://schemas.openxmlformats.org/officeDocument/2006/relationships/hyperlink" Target="https://project-sunbird.atlassian.net/browse/ED-4180" TargetMode="External"/><Relationship Id="rId52" Type="http://schemas.openxmlformats.org/officeDocument/2006/relationships/hyperlink" Target="https://staging.sunbirded.org//api/dialcode/v1/search" TargetMode="External"/><Relationship Id="rId55" Type="http://schemas.openxmlformats.org/officeDocument/2006/relationships/hyperlink" Target="https://project-sunbird.atlassian.net/browse/ED-4180" TargetMode="External"/><Relationship Id="rId54" Type="http://schemas.openxmlformats.org/officeDocument/2006/relationships/hyperlink" Target="https://project-sunbird.atlassian.net/browse/ED-4180" TargetMode="External"/><Relationship Id="rId56"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1" Type="http://schemas.openxmlformats.org/officeDocument/2006/relationships/hyperlink" Target="https://project-sunbird.atlassian.net/browse/SB-27350" TargetMode="External"/><Relationship Id="rId10" Type="http://schemas.openxmlformats.org/officeDocument/2006/relationships/hyperlink" Target="https://project-sunbird.atlassian.net/browse/SB-27350" TargetMode="External"/><Relationship Id="rId13" Type="http://schemas.openxmlformats.org/officeDocument/2006/relationships/hyperlink" Target="https://docs.google.com/document/d/1gJXniIsw1MfnonBcqnjMEwP9AWhTct93hF8pyzL3kl0/edit" TargetMode="External"/><Relationship Id="rId12" Type="http://schemas.openxmlformats.org/officeDocument/2006/relationships/hyperlink" Target="https://docs.google.com/document/d/1gJXniIsw1MfnonBcqnjMEwP9AWhTct93hF8pyzL3kl0/edit" TargetMode="External"/><Relationship Id="rId14" Type="http://schemas.openxmlformats.org/officeDocument/2006/relationships/drawing" Target="../drawings/drawing25.xml"/><Relationship Id="rId1" Type="http://schemas.openxmlformats.org/officeDocument/2006/relationships/hyperlink" Target="https://docs.google.com/document/d/1gJXniIsw1MfnonBcqnjMEwP9AWhTct93hF8pyzL3kl0/edit" TargetMode="External"/><Relationship Id="rId2" Type="http://schemas.openxmlformats.org/officeDocument/2006/relationships/hyperlink" Target="https://docs.google.com/document/d/1gJXniIsw1MfnonBcqnjMEwP9AWhTct93hF8pyzL3kl0/edit" TargetMode="External"/><Relationship Id="rId3" Type="http://schemas.openxmlformats.org/officeDocument/2006/relationships/hyperlink" Target="https://project-sunbird.atlassian.net/browse/ED-4263" TargetMode="External"/><Relationship Id="rId4" Type="http://schemas.openxmlformats.org/officeDocument/2006/relationships/hyperlink" Target="https://project-sunbird.atlassian.net/browse/ED-4263" TargetMode="External"/><Relationship Id="rId9" Type="http://schemas.openxmlformats.org/officeDocument/2006/relationships/hyperlink" Target="https://project-sunbird.atlassian.net/browse/ED-4453" TargetMode="External"/><Relationship Id="rId5" Type="http://schemas.openxmlformats.org/officeDocument/2006/relationships/hyperlink" Target="https://project-sunbird.atlassian.net/browse/SH-35" TargetMode="External"/><Relationship Id="rId6" Type="http://schemas.openxmlformats.org/officeDocument/2006/relationships/hyperlink" Target="https://project-sunbird.atlassian.net/browse/ED-4263" TargetMode="External"/><Relationship Id="rId7" Type="http://schemas.openxmlformats.org/officeDocument/2006/relationships/hyperlink" Target="https://project-sunbird.atlassian.net/browse/ED-4263" TargetMode="External"/><Relationship Id="rId8" Type="http://schemas.openxmlformats.org/officeDocument/2006/relationships/hyperlink" Target="https://project-sunbird.atlassian.net/browse/ED-4453" TargetMode="External"/></Relationships>
</file>

<file path=xl/worksheets/_rels/sheet26.xml.rels><?xml version="1.0" encoding="UTF-8" standalone="yes"?><Relationships xmlns="http://schemas.openxmlformats.org/package/2006/relationships"><Relationship Id="rId40" Type="http://schemas.openxmlformats.org/officeDocument/2006/relationships/hyperlink" Target="https://drive.google.com/drive/folders/1y3mkZItV0waAsnNalV73iu148vVtmxjQ?usp=sharing" TargetMode="External"/><Relationship Id="rId42" Type="http://schemas.openxmlformats.org/officeDocument/2006/relationships/hyperlink" Target="https://drive.google.com/drive/folders/1y3mkZItV0waAsnNalV73iu148vVtmxjQ?usp=sharing" TargetMode="External"/><Relationship Id="rId41" Type="http://schemas.openxmlformats.org/officeDocument/2006/relationships/hyperlink" Target="https://drive.google.com/drive/folders/1y3mkZItV0waAsnNalV73iu148vVtmxjQ?usp=sharing" TargetMode="External"/><Relationship Id="rId44" Type="http://schemas.openxmlformats.org/officeDocument/2006/relationships/hyperlink" Target="https://drive.google.com/drive/folders/1y3mkZItV0waAsnNalV73iu148vVtmxjQ?usp=sharing" TargetMode="External"/><Relationship Id="rId43" Type="http://schemas.openxmlformats.org/officeDocument/2006/relationships/hyperlink" Target="https://drive.google.com/drive/folders/1y3mkZItV0waAsnNalV73iu148vVtmxjQ?usp=sharing" TargetMode="External"/><Relationship Id="rId46" Type="http://schemas.openxmlformats.org/officeDocument/2006/relationships/hyperlink" Target="https://drive.google.com/drive/folders/1y3mkZItV0waAsnNalV73iu148vVtmxjQ?usp=sharing" TargetMode="External"/><Relationship Id="rId45" Type="http://schemas.openxmlformats.org/officeDocument/2006/relationships/hyperlink" Target="https://drive.google.com/drive/folders/1y3mkZItV0waAsnNalV73iu148vVtmxjQ?usp=sharing" TargetMode="External"/><Relationship Id="rId48" Type="http://schemas.openxmlformats.org/officeDocument/2006/relationships/hyperlink" Target="https://drive.google.com/drive/folders/1y3mkZItV0waAsnNalV73iu148vVtmxjQ?usp=sharing" TargetMode="External"/><Relationship Id="rId47" Type="http://schemas.openxmlformats.org/officeDocument/2006/relationships/hyperlink" Target="https://drive.google.com/drive/folders/1y3mkZItV0waAsnNalV73iu148vVtmxjQ?usp=sharing" TargetMode="External"/><Relationship Id="rId49" Type="http://schemas.openxmlformats.org/officeDocument/2006/relationships/hyperlink" Target="https://project-sunbird.atlassian.net/browse/SB-28565" TargetMode="External"/><Relationship Id="rId31" Type="http://schemas.openxmlformats.org/officeDocument/2006/relationships/hyperlink" Target="https://drive.google.com/drive/folders/1y3mkZItV0waAsnNalV73iu148vVtmxjQ?usp=sharing" TargetMode="External"/><Relationship Id="rId30" Type="http://schemas.openxmlformats.org/officeDocument/2006/relationships/hyperlink" Target="https://drive.google.com/drive/folders/1y3mkZItV0waAsnNalV73iu148vVtmxjQ?usp=sharing" TargetMode="External"/><Relationship Id="rId33" Type="http://schemas.openxmlformats.org/officeDocument/2006/relationships/hyperlink" Target="https://drive.google.com/drive/folders/1y3mkZItV0waAsnNalV73iu148vVtmxjQ?usp=sharing" TargetMode="External"/><Relationship Id="rId32" Type="http://schemas.openxmlformats.org/officeDocument/2006/relationships/hyperlink" Target="https://drive.google.com/drive/folders/1y3mkZItV0waAsnNalV73iu148vVtmxjQ?usp=sharing" TargetMode="External"/><Relationship Id="rId35" Type="http://schemas.openxmlformats.org/officeDocument/2006/relationships/hyperlink" Target="https://drive.google.com/drive/folders/1y3mkZItV0waAsnNalV73iu148vVtmxjQ?usp=sharing" TargetMode="External"/><Relationship Id="rId34" Type="http://schemas.openxmlformats.org/officeDocument/2006/relationships/hyperlink" Target="https://drive.google.com/drive/folders/1y3mkZItV0waAsnNalV73iu148vVtmxjQ?usp=sharing" TargetMode="External"/><Relationship Id="rId37" Type="http://schemas.openxmlformats.org/officeDocument/2006/relationships/hyperlink" Target="https://drive.google.com/drive/folders/1y3mkZItV0waAsnNalV73iu148vVtmxjQ?usp=sharing" TargetMode="External"/><Relationship Id="rId36" Type="http://schemas.openxmlformats.org/officeDocument/2006/relationships/hyperlink" Target="https://drive.google.com/drive/folders/1y3mkZItV0waAsnNalV73iu148vVtmxjQ?usp=sharing" TargetMode="External"/><Relationship Id="rId39" Type="http://schemas.openxmlformats.org/officeDocument/2006/relationships/hyperlink" Target="https://drive.google.com/drive/folders/1y3mkZItV0waAsnNalV73iu148vVtmxjQ?usp=sharing" TargetMode="External"/><Relationship Id="rId38" Type="http://schemas.openxmlformats.org/officeDocument/2006/relationships/hyperlink" Target="https://drive.google.com/drive/folders/1y3mkZItV0waAsnNalV73iu148vVtmxjQ?usp=sharing" TargetMode="External"/><Relationship Id="rId20" Type="http://schemas.openxmlformats.org/officeDocument/2006/relationships/hyperlink" Target="https://github.com/Samagra-Development/UCI-Console/issues/3" TargetMode="External"/><Relationship Id="rId22" Type="http://schemas.openxmlformats.org/officeDocument/2006/relationships/hyperlink" Target="https://github.com/Samagra-Development/UCI-Console/issues/19" TargetMode="External"/><Relationship Id="rId21" Type="http://schemas.openxmlformats.org/officeDocument/2006/relationships/hyperlink" Target="https://github.com/Samagra-Development/UCI-Console/issues/3" TargetMode="External"/><Relationship Id="rId24" Type="http://schemas.openxmlformats.org/officeDocument/2006/relationships/hyperlink" Target="https://drive.google.com/drive/folders/1y3mkZItV0waAsnNalV73iu148vVtmxjQ?usp=sharing" TargetMode="External"/><Relationship Id="rId23" Type="http://schemas.openxmlformats.org/officeDocument/2006/relationships/hyperlink" Target="https://github.com/Samagra-Development/UCI-Console/issues/19" TargetMode="External"/><Relationship Id="rId26" Type="http://schemas.openxmlformats.org/officeDocument/2006/relationships/hyperlink" Target="https://drive.google.com/drive/folders/1y3mkZItV0waAsnNalV73iu148vVtmxjQ?usp=sharing" TargetMode="External"/><Relationship Id="rId25" Type="http://schemas.openxmlformats.org/officeDocument/2006/relationships/hyperlink" Target="https://drive.google.com/drive/folders/1y3mkZItV0waAsnNalV73iu148vVtmxjQ?usp=sharing" TargetMode="External"/><Relationship Id="rId28" Type="http://schemas.openxmlformats.org/officeDocument/2006/relationships/hyperlink" Target="https://drive.google.com/drive/folders/1y3mkZItV0waAsnNalV73iu148vVtmxjQ?usp=sharing" TargetMode="External"/><Relationship Id="rId27" Type="http://schemas.openxmlformats.org/officeDocument/2006/relationships/hyperlink" Target="https://drive.google.com/drive/folders/1y3mkZItV0waAsnNalV73iu148vVtmxjQ?usp=sharing" TargetMode="External"/><Relationship Id="rId29" Type="http://schemas.openxmlformats.org/officeDocument/2006/relationships/hyperlink" Target="https://drive.google.com/drive/folders/1y3mkZItV0waAsnNalV73iu148vVtmxjQ?usp=sharing" TargetMode="External"/><Relationship Id="rId11" Type="http://schemas.openxmlformats.org/officeDocument/2006/relationships/hyperlink" Target="https://github.com/Samagra-Development/UCI-Console/issues/16" TargetMode="External"/><Relationship Id="rId10" Type="http://schemas.openxmlformats.org/officeDocument/2006/relationships/hyperlink" Target="https://github.com/Samagra-Development/UCI-Console/issues/15" TargetMode="External"/><Relationship Id="rId13" Type="http://schemas.openxmlformats.org/officeDocument/2006/relationships/hyperlink" Target="https://github.com/Samagra-Development/UCI-Console/issues/3" TargetMode="External"/><Relationship Id="rId12" Type="http://schemas.openxmlformats.org/officeDocument/2006/relationships/hyperlink" Target="https://github.com/Samagra-Development/UCI-Console/issues/16" TargetMode="External"/><Relationship Id="rId15" Type="http://schemas.openxmlformats.org/officeDocument/2006/relationships/hyperlink" Target="https://github.com/Samagra-Development/UCI-Console/issues/3" TargetMode="External"/><Relationship Id="rId14" Type="http://schemas.openxmlformats.org/officeDocument/2006/relationships/hyperlink" Target="https://drive.google.com/file/d/1h4jte8BVNRECZiQIXo7AVv0QwjlSN6Cu/view?usp=sharing" TargetMode="External"/><Relationship Id="rId17" Type="http://schemas.openxmlformats.org/officeDocument/2006/relationships/hyperlink" Target="https://github.com/Samagra-Development/UCI-Console/issues/3" TargetMode="External"/><Relationship Id="rId16" Type="http://schemas.openxmlformats.org/officeDocument/2006/relationships/hyperlink" Target="https://github.com/Samagra-Development/UCI-Console/issues/3" TargetMode="External"/><Relationship Id="rId19" Type="http://schemas.openxmlformats.org/officeDocument/2006/relationships/hyperlink" Target="https://github.com/Samagra-Development/UCI-Console/issues/3" TargetMode="External"/><Relationship Id="rId18" Type="http://schemas.openxmlformats.org/officeDocument/2006/relationships/hyperlink" Target="https://github.com/Samagra-Development/UCI-Console/issues/3" TargetMode="External"/><Relationship Id="rId80" Type="http://schemas.openxmlformats.org/officeDocument/2006/relationships/hyperlink" Target="https://drive.google.com/drive/folders/1y3mkZItV0waAsnNalV73iu148vVtmxjQ?usp=sharing" TargetMode="External"/><Relationship Id="rId82" Type="http://schemas.openxmlformats.org/officeDocument/2006/relationships/drawing" Target="../drawings/drawing26.xml"/><Relationship Id="rId81" Type="http://schemas.openxmlformats.org/officeDocument/2006/relationships/hyperlink" Target="https://project-sunbird.atlassian.net/browse/SB-25781" TargetMode="External"/><Relationship Id="rId1" Type="http://schemas.openxmlformats.org/officeDocument/2006/relationships/hyperlink" Target="https://project-sunbird.atlassian.net/browse/SB-25041" TargetMode="External"/><Relationship Id="rId2" Type="http://schemas.openxmlformats.org/officeDocument/2006/relationships/hyperlink" Target="https://github.com/Samagra-Development/UCI-Console/issues/15" TargetMode="External"/><Relationship Id="rId3" Type="http://schemas.openxmlformats.org/officeDocument/2006/relationships/hyperlink" Target="https://github.com/Samagra-Development/UCI-Console/issues/15" TargetMode="External"/><Relationship Id="rId4" Type="http://schemas.openxmlformats.org/officeDocument/2006/relationships/hyperlink" Target="https://github.com/Samagra-Development/UCI-Console/issues/15" TargetMode="External"/><Relationship Id="rId9" Type="http://schemas.openxmlformats.org/officeDocument/2006/relationships/hyperlink" Target="https://github.com/Samagra-Development/UCI-Console/issues/15" TargetMode="External"/><Relationship Id="rId5" Type="http://schemas.openxmlformats.org/officeDocument/2006/relationships/hyperlink" Target="https://github.com/Samagra-Development/UCI-Console/issues/15" TargetMode="External"/><Relationship Id="rId6" Type="http://schemas.openxmlformats.org/officeDocument/2006/relationships/hyperlink" Target="https://github.com/Samagra-Development/UCI-Console/issues/15" TargetMode="External"/><Relationship Id="rId7" Type="http://schemas.openxmlformats.org/officeDocument/2006/relationships/hyperlink" Target="https://github.com/Samagra-Development/UCI-Console/issues/15" TargetMode="External"/><Relationship Id="rId8" Type="http://schemas.openxmlformats.org/officeDocument/2006/relationships/hyperlink" Target="https://github.com/Samagra-Development/UCI-Console/issues/15" TargetMode="External"/><Relationship Id="rId73" Type="http://schemas.openxmlformats.org/officeDocument/2006/relationships/hyperlink" Target="https://project-sunbird.atlassian.net/browse/SB-28834" TargetMode="External"/><Relationship Id="rId72" Type="http://schemas.openxmlformats.org/officeDocument/2006/relationships/hyperlink" Target="https://drive.google.com/drive/folders/1y3mkZItV0waAsnNalV73iu148vVtmxjQ?usp=sharing" TargetMode="External"/><Relationship Id="rId75" Type="http://schemas.openxmlformats.org/officeDocument/2006/relationships/hyperlink" Target="https://project-sunbird.atlassian.net/browse/SB-28834" TargetMode="External"/><Relationship Id="rId74" Type="http://schemas.openxmlformats.org/officeDocument/2006/relationships/hyperlink" Target="https://drive.google.com/drive/folders/1y3mkZItV0waAsnNalV73iu148vVtmxjQ?usp=sharing" TargetMode="External"/><Relationship Id="rId77" Type="http://schemas.openxmlformats.org/officeDocument/2006/relationships/hyperlink" Target="https://project-sunbird.atlassian.net/browse/SB-28834" TargetMode="External"/><Relationship Id="rId76" Type="http://schemas.openxmlformats.org/officeDocument/2006/relationships/hyperlink" Target="https://drive.google.com/drive/folders/1y3mkZItV0waAsnNalV73iu148vVtmxjQ?usp=sharing" TargetMode="External"/><Relationship Id="rId79" Type="http://schemas.openxmlformats.org/officeDocument/2006/relationships/hyperlink" Target="https://project-sunbird.atlassian.net/browse/SB-28834" TargetMode="External"/><Relationship Id="rId78" Type="http://schemas.openxmlformats.org/officeDocument/2006/relationships/hyperlink" Target="https://drive.google.com/drive/folders/1y3mkZItV0waAsnNalV73iu148vVtmxjQ?usp=sharing" TargetMode="External"/><Relationship Id="rId71" Type="http://schemas.openxmlformats.org/officeDocument/2006/relationships/hyperlink" Target="https://project-sunbird.atlassian.net/browse/SB-28834" TargetMode="External"/><Relationship Id="rId70" Type="http://schemas.openxmlformats.org/officeDocument/2006/relationships/hyperlink" Target="https://drive.google.com/drive/folders/1y3mkZItV0waAsnNalV73iu148vVtmxjQ?usp=sharing" TargetMode="External"/><Relationship Id="rId62" Type="http://schemas.openxmlformats.org/officeDocument/2006/relationships/hyperlink" Target="https://project-sunbird.atlassian.net/browse/SB-28589" TargetMode="External"/><Relationship Id="rId61" Type="http://schemas.openxmlformats.org/officeDocument/2006/relationships/hyperlink" Target="https://drive.google.com/drive/folders/1y3mkZItV0waAsnNalV73iu148vVtmxjQ?usp=sharing" TargetMode="External"/><Relationship Id="rId64" Type="http://schemas.openxmlformats.org/officeDocument/2006/relationships/hyperlink" Target="https://project-sunbird.atlassian.net/browse/SB-28833" TargetMode="External"/><Relationship Id="rId63" Type="http://schemas.openxmlformats.org/officeDocument/2006/relationships/hyperlink" Target="https://drive.google.com/drive/folders/1y3mkZItV0waAsnNalV73iu148vVtmxjQ?usp=sharing" TargetMode="External"/><Relationship Id="rId66" Type="http://schemas.openxmlformats.org/officeDocument/2006/relationships/hyperlink" Target="https://www.figma.com/proto/i0eQubl7JSJj4Wd0XT1uWn/UCI?node-id=15%3A429&amp;scaling=min-zoom&amp;page-id=15%3A428" TargetMode="External"/><Relationship Id="rId65" Type="http://schemas.openxmlformats.org/officeDocument/2006/relationships/hyperlink" Target="https://project-sunbird.atlassian.net/browse/SB-28835" TargetMode="External"/><Relationship Id="rId68" Type="http://schemas.openxmlformats.org/officeDocument/2006/relationships/hyperlink" Target="https://drive.google.com/drive/folders/1y3mkZItV0waAsnNalV73iu148vVtmxjQ?usp=sharing" TargetMode="External"/><Relationship Id="rId67" Type="http://schemas.openxmlformats.org/officeDocument/2006/relationships/hyperlink" Target="https://project-sunbird.atlassian.net/browse/SB-28834" TargetMode="External"/><Relationship Id="rId60" Type="http://schemas.openxmlformats.org/officeDocument/2006/relationships/hyperlink" Target="https://project-sunbird.atlassian.net/browse/SB-28589" TargetMode="External"/><Relationship Id="rId69" Type="http://schemas.openxmlformats.org/officeDocument/2006/relationships/hyperlink" Target="https://project-sunbird.atlassian.net/browse/SB-28834" TargetMode="External"/><Relationship Id="rId51" Type="http://schemas.openxmlformats.org/officeDocument/2006/relationships/hyperlink" Target="https://project-sunbird.atlassian.net/browse/SB-28565" TargetMode="External"/><Relationship Id="rId50" Type="http://schemas.openxmlformats.org/officeDocument/2006/relationships/hyperlink" Target="https://project-sunbird.atlassian.net/browse/SB-28565" TargetMode="External"/><Relationship Id="rId53" Type="http://schemas.openxmlformats.org/officeDocument/2006/relationships/hyperlink" Target="https://project-sunbird.atlassian.net/browse/SB-28565" TargetMode="External"/><Relationship Id="rId52" Type="http://schemas.openxmlformats.org/officeDocument/2006/relationships/hyperlink" Target="https://project-sunbird.atlassian.net/browse/SB-28565" TargetMode="External"/><Relationship Id="rId55" Type="http://schemas.openxmlformats.org/officeDocument/2006/relationships/hyperlink" Target="https://project-sunbird.atlassian.net/browse/SB-28565" TargetMode="External"/><Relationship Id="rId54" Type="http://schemas.openxmlformats.org/officeDocument/2006/relationships/hyperlink" Target="https://project-sunbird.atlassian.net/browse/SB-28565" TargetMode="External"/><Relationship Id="rId57" Type="http://schemas.openxmlformats.org/officeDocument/2006/relationships/hyperlink" Target="https://project-sunbird.atlassian.net/browse/SB-28565" TargetMode="External"/><Relationship Id="rId56" Type="http://schemas.openxmlformats.org/officeDocument/2006/relationships/hyperlink" Target="https://project-sunbird.atlassian.net/browse/SB-28565" TargetMode="External"/><Relationship Id="rId59" Type="http://schemas.openxmlformats.org/officeDocument/2006/relationships/hyperlink" Target="https://project-sunbird.atlassian.net/browse/SB-28589" TargetMode="External"/><Relationship Id="rId58" Type="http://schemas.openxmlformats.org/officeDocument/2006/relationships/hyperlink" Target="https://project-sunbird.atlassian.net/browse/SB-28589" TargetMode="External"/></Relationships>
</file>

<file path=xl/worksheets/_rels/sheet27.xml.rels><?xml version="1.0" encoding="UTF-8" standalone="yes"?><Relationships xmlns="http://schemas.openxmlformats.org/package/2006/relationships"><Relationship Id="rId40" Type="http://schemas.openxmlformats.org/officeDocument/2006/relationships/hyperlink" Target="https://project-sunbird.atlassian.net/browse/SH-145" TargetMode="External"/><Relationship Id="rId42" Type="http://schemas.openxmlformats.org/officeDocument/2006/relationships/hyperlink" Target="https://project-sunbird.atlassian.net/browse/SH-809" TargetMode="External"/><Relationship Id="rId41" Type="http://schemas.openxmlformats.org/officeDocument/2006/relationships/hyperlink" Target="https://project-sunbird.atlassian.net/browse/SH-145" TargetMode="External"/><Relationship Id="rId44" Type="http://schemas.openxmlformats.org/officeDocument/2006/relationships/drawing" Target="../drawings/drawing27.xml"/><Relationship Id="rId43" Type="http://schemas.openxmlformats.org/officeDocument/2006/relationships/hyperlink" Target="https://project-sunbird.atlassian.net/browse/SH-1061" TargetMode="External"/><Relationship Id="rId31" Type="http://schemas.openxmlformats.org/officeDocument/2006/relationships/hyperlink" Target="https://project-sunbird.atlassian.net/browse/SH-36" TargetMode="External"/><Relationship Id="rId30" Type="http://schemas.openxmlformats.org/officeDocument/2006/relationships/hyperlink" Target="https://project-sunbird.atlassian.net/browse/SH-35" TargetMode="External"/><Relationship Id="rId33" Type="http://schemas.openxmlformats.org/officeDocument/2006/relationships/hyperlink" Target="https://project-sunbird.atlassian.net/browse/SH-37" TargetMode="External"/><Relationship Id="rId32" Type="http://schemas.openxmlformats.org/officeDocument/2006/relationships/hyperlink" Target="https://project-sunbird.atlassian.net/browse/SH-36" TargetMode="External"/><Relationship Id="rId35" Type="http://schemas.openxmlformats.org/officeDocument/2006/relationships/hyperlink" Target="https://project-sunbird.atlassian.net/browse/SH-43" TargetMode="External"/><Relationship Id="rId34" Type="http://schemas.openxmlformats.org/officeDocument/2006/relationships/hyperlink" Target="https://project-sunbird.atlassian.net/browse/SH-37" TargetMode="External"/><Relationship Id="rId37" Type="http://schemas.openxmlformats.org/officeDocument/2006/relationships/hyperlink" Target="https://project-sunbird.atlassian.net/browse/SH-68" TargetMode="External"/><Relationship Id="rId36" Type="http://schemas.openxmlformats.org/officeDocument/2006/relationships/hyperlink" Target="https://project-sunbird.atlassian.net/browse/SH-43" TargetMode="External"/><Relationship Id="rId39" Type="http://schemas.openxmlformats.org/officeDocument/2006/relationships/hyperlink" Target="https://project-sunbird.atlassian.net/browse/SH-413" TargetMode="External"/><Relationship Id="rId38" Type="http://schemas.openxmlformats.org/officeDocument/2006/relationships/hyperlink" Target="https://project-sunbird.atlassian.net/browse/SH-151" TargetMode="External"/><Relationship Id="rId20" Type="http://schemas.openxmlformats.org/officeDocument/2006/relationships/hyperlink" Target="https://project-sunbird.atlassian.net/browse/SB-21739" TargetMode="External"/><Relationship Id="rId22" Type="http://schemas.openxmlformats.org/officeDocument/2006/relationships/hyperlink" Target="https://project-sunbird.atlassian.net/browse/SB-21739" TargetMode="External"/><Relationship Id="rId21" Type="http://schemas.openxmlformats.org/officeDocument/2006/relationships/hyperlink" Target="https://project-sunbird.atlassian.net/browse/SB-21739" TargetMode="External"/><Relationship Id="rId24" Type="http://schemas.openxmlformats.org/officeDocument/2006/relationships/hyperlink" Target="https://project-sunbird.atlassian.net/browse/SH-1233" TargetMode="External"/><Relationship Id="rId23" Type="http://schemas.openxmlformats.org/officeDocument/2006/relationships/hyperlink" Target="https://staging.ntp.net.in/" TargetMode="External"/><Relationship Id="rId26" Type="http://schemas.openxmlformats.org/officeDocument/2006/relationships/hyperlink" Target="https://project-sunbird.atlassian.net/browse/SH-806" TargetMode="External"/><Relationship Id="rId25" Type="http://schemas.openxmlformats.org/officeDocument/2006/relationships/hyperlink" Target="https://project-sunbird.atlassian.net/browse/SH-1233" TargetMode="External"/><Relationship Id="rId28" Type="http://schemas.openxmlformats.org/officeDocument/2006/relationships/hyperlink" Target="https://project-sunbird.atlassian.net/browse/SH-68" TargetMode="External"/><Relationship Id="rId27" Type="http://schemas.openxmlformats.org/officeDocument/2006/relationships/hyperlink" Target="https://project-sunbird.atlassian.net/browse/SH-68" TargetMode="External"/><Relationship Id="rId29" Type="http://schemas.openxmlformats.org/officeDocument/2006/relationships/hyperlink" Target="https://project-sunbird.atlassian.net/browse/SH-806" TargetMode="External"/><Relationship Id="rId11" Type="http://schemas.openxmlformats.org/officeDocument/2006/relationships/hyperlink" Target="https://project-sunbird.atlassian.net/browse/SH-805" TargetMode="External"/><Relationship Id="rId10" Type="http://schemas.openxmlformats.org/officeDocument/2006/relationships/hyperlink" Target="https://project-sunbird.atlassian.net/browse/SH-805" TargetMode="External"/><Relationship Id="rId13" Type="http://schemas.openxmlformats.org/officeDocument/2006/relationships/hyperlink" Target="https://project-sunbird.atlassian.net/browse/SH-1220" TargetMode="External"/><Relationship Id="rId12" Type="http://schemas.openxmlformats.org/officeDocument/2006/relationships/hyperlink" Target="https://project-sunbird.atlassian.net/browse/SH-805" TargetMode="External"/><Relationship Id="rId15" Type="http://schemas.openxmlformats.org/officeDocument/2006/relationships/hyperlink" Target="https://project-sunbird.atlassian.net/browse/SH-1220" TargetMode="External"/><Relationship Id="rId14" Type="http://schemas.openxmlformats.org/officeDocument/2006/relationships/hyperlink" Target="https://project-sunbird.atlassian.net/browse/SH-1224" TargetMode="External"/><Relationship Id="rId17" Type="http://schemas.openxmlformats.org/officeDocument/2006/relationships/hyperlink" Target="https://project-sunbird.atlassian.net/browse/SB-21739" TargetMode="External"/><Relationship Id="rId16" Type="http://schemas.openxmlformats.org/officeDocument/2006/relationships/hyperlink" Target="https://project-sunbird.atlassian.net/browse/SH-1217" TargetMode="External"/><Relationship Id="rId19" Type="http://schemas.openxmlformats.org/officeDocument/2006/relationships/hyperlink" Target="https://project-sunbird.atlassian.net/browse/SB-21739" TargetMode="External"/><Relationship Id="rId18" Type="http://schemas.openxmlformats.org/officeDocument/2006/relationships/hyperlink" Target="https://project-sunbird.atlassian.net/browse/SB-21739" TargetMode="External"/><Relationship Id="rId1" Type="http://schemas.openxmlformats.org/officeDocument/2006/relationships/hyperlink" Target="https://project-sunbird.atlassian.net/browse/SH-1061" TargetMode="External"/><Relationship Id="rId2" Type="http://schemas.openxmlformats.org/officeDocument/2006/relationships/hyperlink" Target="https://project-sunbird.atlassian.net/browse/SH-37" TargetMode="External"/><Relationship Id="rId3" Type="http://schemas.openxmlformats.org/officeDocument/2006/relationships/hyperlink" Target="https://project-sunbird.atlassian.net/browse/SH-36" TargetMode="External"/><Relationship Id="rId4" Type="http://schemas.openxmlformats.org/officeDocument/2006/relationships/hyperlink" Target="https://project-sunbird.atlassian.net/browse/SH-36" TargetMode="External"/><Relationship Id="rId9" Type="http://schemas.openxmlformats.org/officeDocument/2006/relationships/hyperlink" Target="https://project-sunbird.atlassian.net/browse/SH-805" TargetMode="External"/><Relationship Id="rId5" Type="http://schemas.openxmlformats.org/officeDocument/2006/relationships/hyperlink" Target="https://project-sunbird.atlassian.net/browse/SH-1224" TargetMode="External"/><Relationship Id="rId6" Type="http://schemas.openxmlformats.org/officeDocument/2006/relationships/hyperlink" Target="https://project-sunbird.atlassian.net/browse/SH-805" TargetMode="External"/><Relationship Id="rId7" Type="http://schemas.openxmlformats.org/officeDocument/2006/relationships/hyperlink" Target="https://project-sunbird.atlassian.net/browse/ED-2464" TargetMode="External"/><Relationship Id="rId8" Type="http://schemas.openxmlformats.org/officeDocument/2006/relationships/hyperlink" Target="https://project-sunbird.atlassian.net/browse/SH-805" TargetMode="External"/></Relationships>
</file>

<file path=xl/worksheets/_rels/sheet28.xml.rels><?xml version="1.0" encoding="UTF-8" standalone="yes"?><Relationships xmlns="http://schemas.openxmlformats.org/package/2006/relationships"><Relationship Id="rId11" Type="http://schemas.openxmlformats.org/officeDocument/2006/relationships/hyperlink" Target="https://axeauditor.dequecloud.com/test-run/b449cde0-d31f-11eb-a9a4-7fd2fa46b9f7/issue/c329157e-d5bc-11eb-b135-3bfdbfecdc98?activeTab=dt-issue&amp;page=0&amp;pageSize=100&amp;sortField=ordinal&amp;sortDir=asc&amp;filter%5Btype%5D=issue&amp;filter%5Bidentifier%5D=4.1.3.a&amp;row=12&amp;issuesCount=" TargetMode="External"/><Relationship Id="rId10" Type="http://schemas.openxmlformats.org/officeDocument/2006/relationships/hyperlink" Target="https://axeauditor.dequecloud.com/test-run/b449cde0-d31f-11eb-a9a4-7fd2fa46b9f7/issue/3e5821f4-d446-11eb-be33-9be72765c0f0?activeTab=dt-issue&amp;page=0&amp;pageSize=100&amp;sortField=ordinal&amp;sortDir=asc&amp;filter%5Btype%5D=issue&amp;filter%5Bidentifier%5D=4.1.3.a&amp;row=3&amp;issuesCount=" TargetMode="External"/><Relationship Id="rId13" Type="http://schemas.openxmlformats.org/officeDocument/2006/relationships/hyperlink" Target="https://axeauditor.dequecloud.com/test-run/b449cde0-d31f-11eb-a9a4-7fd2fa46b9f7/issue/91a563de-d5af-11eb-932b-3fe028cb0d30?activeTab=dt-issue&amp;page=0&amp;pageSize=100&amp;sortField=ordinal&amp;sortDir=asc&amp;filter%5Btype%5D=issue&amp;filter%5Bidentifier%5D=4.1.3.a&amp;row=11&amp;issuesCount=" TargetMode="External"/><Relationship Id="rId12" Type="http://schemas.openxmlformats.org/officeDocument/2006/relationships/hyperlink" Target="https://project-sunbird.atlassian.net/browse/ED-4046" TargetMode="External"/><Relationship Id="rId15" Type="http://schemas.openxmlformats.org/officeDocument/2006/relationships/hyperlink" Target="https://project-sunbird.atlassian.net/browse/ED-1562" TargetMode="External"/><Relationship Id="rId14" Type="http://schemas.openxmlformats.org/officeDocument/2006/relationships/hyperlink" Target="https://axeauditor.dequecloud.com/test-run/b449cde0-d31f-11eb-a9a4-7fd2fa46b9f7/issue/d0b0f126-d8e6-11eb-9f93-3baa2d50bcae?activeTab=dt-issue&amp;page=0&amp;pageSize=100&amp;sortField=ordinal&amp;sortDir=asc&amp;filter%5Btype%5D=issue&amp;filter%5Bidentifier%5D=2.4.6.b&amp;row=12&amp;issuesCount=" TargetMode="External"/><Relationship Id="rId17" Type="http://schemas.openxmlformats.org/officeDocument/2006/relationships/hyperlink" Target="https://axeauditor.dequecloud.com/test-run/b449cde0-d31f-11eb-a9a4-7fd2fa46b9f7/issue/6ddd88d0-d7e6-11eb-b3ae-1bbce85b7f53?activeTab=dt-issue&amp;page=0&amp;pageSize=100&amp;sortField=ordinal&amp;sortDir=asc&amp;filter%5Btype%5D=issue&amp;filter%5Bidentifier%5D=2.4.6.b&amp;row=9&amp;issuesCount=" TargetMode="External"/><Relationship Id="rId16" Type="http://schemas.openxmlformats.org/officeDocument/2006/relationships/hyperlink" Target="https://axeauditor.dequecloud.com/test-run/b449cde0-d31f-11eb-a9a4-7fd2fa46b9f7/issue/91b45628-d7e4-11eb-a6d8-775bb16684b9?activeTab=dt-issue&amp;page=0&amp;pageSize=100&amp;sortField=ordinal&amp;sortDir=asc&amp;filter%5Btype%5D=issue&amp;filter%5Bidentifier%5D=4.1.3.a&amp;row=14&amp;issuesCount=" TargetMode="External"/><Relationship Id="rId19" Type="http://schemas.openxmlformats.org/officeDocument/2006/relationships/drawing" Target="../drawings/drawing28.xml"/><Relationship Id="rId18" Type="http://schemas.openxmlformats.org/officeDocument/2006/relationships/hyperlink" Target="https://axeauditor.dequecloud.com/test-run/b449cde0-d31f-11eb-a9a4-7fd2fa46b9f7/issue/0746215c-d7ed-11eb-9af9-73bf7d344827?activeTab=dt-issue&amp;page=0&amp;pageSize=100&amp;sortField=ordinal&amp;sortDir=asc&amp;filter%5Btype%5D=issue&amp;filter%5Bidentifier%5D=4.1.3.a&amp;row=15&amp;issuesCount=" TargetMode="External"/><Relationship Id="rId1" Type="http://schemas.openxmlformats.org/officeDocument/2006/relationships/hyperlink" Target="https://project-sunbird.atlassian.net/browse/ED-1919" TargetMode="External"/><Relationship Id="rId2" Type="http://schemas.openxmlformats.org/officeDocument/2006/relationships/hyperlink" Target="https://project-sunbird.atlassian.net/browse/ED-2512" TargetMode="External"/><Relationship Id="rId3" Type="http://schemas.openxmlformats.org/officeDocument/2006/relationships/hyperlink" Target="https://axeauditor.dequecloud.com/test-run/b449cde0-d31f-11eb-a9a4-7fd2fa46b9f7/issue/f56a6062-d371-11eb-b3ee-d3f7907e3096?activeTab=dt-issue&amp;page=0&amp;pageSize=100&amp;sortField=ordinal&amp;sortDir=asc&amp;filter%5Btype%5D=issue&amp;filter%5Bidentifier%5D=4.1.3.a&amp;row=0&amp;issuesCount=" TargetMode="External"/><Relationship Id="rId4" Type="http://schemas.openxmlformats.org/officeDocument/2006/relationships/hyperlink" Target="https://axeauditor.dequecloud.com/test-run/b449cde0-d31f-11eb-a9a4-7fd2fa46b9f7/issue/8c6c4cb8-d373-11eb-94d3-577a21b6f263?activeTab=dt-issue&amp;page=0&amp;pageSize=100&amp;sortField=ordinal&amp;sortDir=asc&amp;filter%5Btype%5D=issue&amp;filter%5Bidentifier%5D=4.1.3.a&amp;row=1&amp;issuesCount=" TargetMode="External"/><Relationship Id="rId9" Type="http://schemas.openxmlformats.org/officeDocument/2006/relationships/hyperlink" Target="https://project-sunbird.atlassian.net/browse/ED-1558" TargetMode="External"/><Relationship Id="rId5" Type="http://schemas.openxmlformats.org/officeDocument/2006/relationships/hyperlink" Target="https://axeauditor.dequecloud.com/test-run/b449cde0-d31f-11eb-a9a4-7fd2fa46b9f7/issue/9da6f464-d586-11eb-a12f-1fb5cd2c1c26?activeTab=dt-issue&amp;page=0&amp;pageSize=100&amp;sortField=ordinal&amp;sortDir=asc&amp;filter%5Btype%5D=issue&amp;filter%5Bidentifier%5D=2.4.6.b&amp;row=5&amp;issuesCount=" TargetMode="External"/><Relationship Id="rId6" Type="http://schemas.openxmlformats.org/officeDocument/2006/relationships/hyperlink" Target="https://axeauditor.dequecloud.com/test-run/b449cde0-d31f-11eb-a9a4-7fd2fa46b9f7/issue/fb425450-d4d8-11eb-b053-6372a44ec57e?activeTab=dt-issue&amp;page=0&amp;pageSize=100&amp;sortField=ordinal&amp;sortDir=asc&amp;filter%5Btype%5D=issue&amp;filter%5Bidentifier%5D=2.4.6.b&amp;row=3&amp;issuesCount=" TargetMode="External"/><Relationship Id="rId7" Type="http://schemas.openxmlformats.org/officeDocument/2006/relationships/hyperlink" Target="https://axeauditor.dequecloud.com/test-run/b449cde0-d31f-11eb-a9a4-7fd2fa46b9f7/issue/58658e96-d4e7-11eb-b8cf-2ffdd81e400b?activeTab=dt-issue&amp;page=0&amp;pageSize=100&amp;sortField=ordinal&amp;sortDir=asc&amp;filter%5Btype%5D=issue&amp;filter%5Bidentifier%5D=4.1.3.a&amp;row=5&amp;issuesCount=" TargetMode="External"/><Relationship Id="rId8" Type="http://schemas.openxmlformats.org/officeDocument/2006/relationships/hyperlink" Target="https://axeauditor.dequecloud.com/test-run/b449cde0-d31f-11eb-a9a4-7fd2fa46b9f7/issue/1884da22-d503-11eb-a7ae-0f2e725e683b?activeTab=dt-issue&amp;page=0&amp;pageSize=100&amp;sortField=ordinal&amp;sortDir=asc&amp;filter%5Btype%5D=issue&amp;filter%5Bidentifier%5D=2.4.6.b&amp;row=4&amp;issuesCount=" TargetMode="External"/></Relationships>
</file>

<file path=xl/worksheets/_rels/sheet29.xml.rels><?xml version="1.0" encoding="UTF-8" standalone="yes"?><Relationships xmlns="http://schemas.openxmlformats.org/package/2006/relationships"><Relationship Id="rId20" Type="http://schemas.openxmlformats.org/officeDocument/2006/relationships/drawing" Target="../drawings/drawing29.xml"/><Relationship Id="rId11" Type="http://schemas.openxmlformats.org/officeDocument/2006/relationships/hyperlink" Target="https://project-sunbird.atlassian.net/browse/SB-29242" TargetMode="External"/><Relationship Id="rId10" Type="http://schemas.openxmlformats.org/officeDocument/2006/relationships/hyperlink" Target="https://project-sunbird.atlassian.net/browse/SB-29242" TargetMode="External"/><Relationship Id="rId13" Type="http://schemas.openxmlformats.org/officeDocument/2006/relationships/hyperlink" Target="https://project-sunbird.atlassian.net/browse/SB-29242" TargetMode="External"/><Relationship Id="rId12" Type="http://schemas.openxmlformats.org/officeDocument/2006/relationships/hyperlink" Target="https://project-sunbird.atlassian.net/browse/SB-29242" TargetMode="External"/><Relationship Id="rId15" Type="http://schemas.openxmlformats.org/officeDocument/2006/relationships/hyperlink" Target="https://project-sunbird.atlassian.net/browse/SB-29242" TargetMode="External"/><Relationship Id="rId14" Type="http://schemas.openxmlformats.org/officeDocument/2006/relationships/hyperlink" Target="https://project-sunbird.atlassian.net/browse/SB-29242" TargetMode="External"/><Relationship Id="rId17" Type="http://schemas.openxmlformats.org/officeDocument/2006/relationships/hyperlink" Target="https://project-sunbird.atlassian.net/browse/SB-13912" TargetMode="External"/><Relationship Id="rId16" Type="http://schemas.openxmlformats.org/officeDocument/2006/relationships/hyperlink" Target="https://project-sunbird.atlassian.net/browse/ED-3677" TargetMode="External"/><Relationship Id="rId19" Type="http://schemas.openxmlformats.org/officeDocument/2006/relationships/hyperlink" Target="https://project-sunbird.atlassian.net/browse/ED-1470" TargetMode="External"/><Relationship Id="rId18" Type="http://schemas.openxmlformats.org/officeDocument/2006/relationships/hyperlink" Target="https://project-sunbird.atlassian.net/browse/SB-20722" TargetMode="External"/><Relationship Id="rId1" Type="http://schemas.openxmlformats.org/officeDocument/2006/relationships/hyperlink" Target="https://project-sunbird.atlassian.net/browse/SH-240" TargetMode="External"/><Relationship Id="rId2" Type="http://schemas.openxmlformats.org/officeDocument/2006/relationships/hyperlink" Target="https://project-sunbird.atlassian.net/browse/SB-15404" TargetMode="External"/><Relationship Id="rId3" Type="http://schemas.openxmlformats.org/officeDocument/2006/relationships/hyperlink" Target="https://project-sunbird.atlassian.net/browse/SB-15404" TargetMode="External"/><Relationship Id="rId4" Type="http://schemas.openxmlformats.org/officeDocument/2006/relationships/hyperlink" Target="https://project-sunbird.atlassian.net/browse/SB-15376" TargetMode="External"/><Relationship Id="rId9" Type="http://schemas.openxmlformats.org/officeDocument/2006/relationships/hyperlink" Target="https://project-sunbird.atlassian.net/browse/SB-29242" TargetMode="External"/><Relationship Id="rId5" Type="http://schemas.openxmlformats.org/officeDocument/2006/relationships/hyperlink" Target="https://project-sunbird.atlassian.net/browse/SB-15998" TargetMode="External"/><Relationship Id="rId6" Type="http://schemas.openxmlformats.org/officeDocument/2006/relationships/hyperlink" Target="https://project-sunbird.atlassian.net/browse/SB-15386" TargetMode="External"/><Relationship Id="rId7" Type="http://schemas.openxmlformats.org/officeDocument/2006/relationships/hyperlink" Target="https://project-sunbird.atlassian.net/browse/SB-17518" TargetMode="External"/><Relationship Id="rId8" Type="http://schemas.openxmlformats.org/officeDocument/2006/relationships/hyperlink" Target="https://project-sunbird.atlassian.net/browse/SB-29242" TargetMode="External"/></Relationships>
</file>

<file path=xl/worksheets/_rels/sheet30.xml.rels><?xml version="1.0" encoding="UTF-8" standalone="yes"?><Relationships xmlns="http://schemas.openxmlformats.org/package/2006/relationships"><Relationship Id="rId40" Type="http://schemas.openxmlformats.org/officeDocument/2006/relationships/hyperlink" Target="https://project-sunbird.atlassian.net/browse/SB-20788" TargetMode="External"/><Relationship Id="rId42" Type="http://schemas.openxmlformats.org/officeDocument/2006/relationships/drawing" Target="../drawings/drawing30.xml"/><Relationship Id="rId41" Type="http://schemas.openxmlformats.org/officeDocument/2006/relationships/hyperlink" Target="https://project-sunbird.atlassian.net/browse/SB-20788" TargetMode="External"/><Relationship Id="rId31" Type="http://schemas.openxmlformats.org/officeDocument/2006/relationships/hyperlink" Target="https://project-sunbird.atlassian.net/browse/SB-15386" TargetMode="External"/><Relationship Id="rId30" Type="http://schemas.openxmlformats.org/officeDocument/2006/relationships/hyperlink" Target="https://project-sunbird.atlassian.net/browse/SB-15386" TargetMode="External"/><Relationship Id="rId33" Type="http://schemas.openxmlformats.org/officeDocument/2006/relationships/hyperlink" Target="https://project-sunbird.atlassian.net/browse/ED-1470" TargetMode="External"/><Relationship Id="rId32" Type="http://schemas.openxmlformats.org/officeDocument/2006/relationships/hyperlink" Target="https://project-sunbird.atlassian.net/browse/SB-16121" TargetMode="External"/><Relationship Id="rId35" Type="http://schemas.openxmlformats.org/officeDocument/2006/relationships/hyperlink" Target="https://project-sunbird.atlassian.net/browse/SB-20910" TargetMode="External"/><Relationship Id="rId34" Type="http://schemas.openxmlformats.org/officeDocument/2006/relationships/hyperlink" Target="https://project-sunbird.atlassian.net/browse/SB-20910" TargetMode="External"/><Relationship Id="rId37" Type="http://schemas.openxmlformats.org/officeDocument/2006/relationships/hyperlink" Target="https://project-sunbird.atlassian.net/browse/LR-206" TargetMode="External"/><Relationship Id="rId36" Type="http://schemas.openxmlformats.org/officeDocument/2006/relationships/hyperlink" Target="https://project-sunbird.atlassian.net/browse/ED-1470" TargetMode="External"/><Relationship Id="rId39" Type="http://schemas.openxmlformats.org/officeDocument/2006/relationships/hyperlink" Target="https://project-sunbird.atlassian.net/browse/SB-20787" TargetMode="External"/><Relationship Id="rId38" Type="http://schemas.openxmlformats.org/officeDocument/2006/relationships/hyperlink" Target="https://project-sunbird.atlassian.net/browse/SB-20707" TargetMode="External"/><Relationship Id="rId20" Type="http://schemas.openxmlformats.org/officeDocument/2006/relationships/hyperlink" Target="https://project-sunbird.atlassian.net/browse/SB-14821" TargetMode="External"/><Relationship Id="rId22" Type="http://schemas.openxmlformats.org/officeDocument/2006/relationships/hyperlink" Target="https://project-sunbird.atlassian.net/browse/SB-15385" TargetMode="External"/><Relationship Id="rId21" Type="http://schemas.openxmlformats.org/officeDocument/2006/relationships/hyperlink" Target="https://project-sunbird.atlassian.net/browse/SB-15385" TargetMode="External"/><Relationship Id="rId24" Type="http://schemas.openxmlformats.org/officeDocument/2006/relationships/hyperlink" Target="https://project-sunbird.atlassian.net/browse/SB-15543" TargetMode="External"/><Relationship Id="rId23" Type="http://schemas.openxmlformats.org/officeDocument/2006/relationships/hyperlink" Target="https://project-sunbird.atlassian.net/browse/SB-15384" TargetMode="External"/><Relationship Id="rId26" Type="http://schemas.openxmlformats.org/officeDocument/2006/relationships/hyperlink" Target="https://project-sunbird.atlassian.net/browse/SB-15543" TargetMode="External"/><Relationship Id="rId25" Type="http://schemas.openxmlformats.org/officeDocument/2006/relationships/hyperlink" Target="https://project-sunbird.atlassian.net/browse/SB-15543" TargetMode="External"/><Relationship Id="rId28" Type="http://schemas.openxmlformats.org/officeDocument/2006/relationships/hyperlink" Target="https://project-sunbird.atlassian.net/browse/SB-15386" TargetMode="External"/><Relationship Id="rId27" Type="http://schemas.openxmlformats.org/officeDocument/2006/relationships/hyperlink" Target="https://project-sunbird.atlassian.net/browse/SB-15543" TargetMode="External"/><Relationship Id="rId29" Type="http://schemas.openxmlformats.org/officeDocument/2006/relationships/hyperlink" Target="https://project-sunbird.atlassian.net/browse/SB-15386" TargetMode="External"/><Relationship Id="rId11" Type="http://schemas.openxmlformats.org/officeDocument/2006/relationships/hyperlink" Target="https://project-sunbird.atlassian.net/browse/SH-36" TargetMode="External"/><Relationship Id="rId10" Type="http://schemas.openxmlformats.org/officeDocument/2006/relationships/hyperlink" Target="https://project-sunbird.atlassian.net/browse/SB-20707" TargetMode="External"/><Relationship Id="rId13" Type="http://schemas.openxmlformats.org/officeDocument/2006/relationships/hyperlink" Target="https://project-sunbird.atlassian.net/browse/SH-413" TargetMode="External"/><Relationship Id="rId12" Type="http://schemas.openxmlformats.org/officeDocument/2006/relationships/hyperlink" Target="https://project-sunbird.atlassian.net/browse/SH-37" TargetMode="External"/><Relationship Id="rId15" Type="http://schemas.openxmlformats.org/officeDocument/2006/relationships/hyperlink" Target="https://staging.sunbirded.org/explore/1?selectedTab=all&amp;mediaType=collection)" TargetMode="External"/><Relationship Id="rId14" Type="http://schemas.openxmlformats.org/officeDocument/2006/relationships/hyperlink" Target="https://project-sunbird.atlassian.net/browse/SB-20707" TargetMode="External"/><Relationship Id="rId17" Type="http://schemas.openxmlformats.org/officeDocument/2006/relationships/hyperlink" Target="https://project-sunbird.atlassian.net/browse/SB-13912" TargetMode="External"/><Relationship Id="rId16" Type="http://schemas.openxmlformats.org/officeDocument/2006/relationships/hyperlink" Target="https://project-sunbird.atlassian.net/browse/SB-20707" TargetMode="External"/><Relationship Id="rId19" Type="http://schemas.openxmlformats.org/officeDocument/2006/relationships/hyperlink" Target="https://project-sunbird.atlassian.net/browse/SB-12681" TargetMode="External"/><Relationship Id="rId18" Type="http://schemas.openxmlformats.org/officeDocument/2006/relationships/hyperlink" Target="https://project-sunbird.atlassian.net/browse/SB-14820" TargetMode="External"/><Relationship Id="rId1" Type="http://schemas.openxmlformats.org/officeDocument/2006/relationships/hyperlink" Target="https://project-sunbird.atlassian.net/browse/SH-36" TargetMode="External"/><Relationship Id="rId2" Type="http://schemas.openxmlformats.org/officeDocument/2006/relationships/hyperlink" Target="https://project-sunbird.atlassian.net/browse/SH-35" TargetMode="External"/><Relationship Id="rId3" Type="http://schemas.openxmlformats.org/officeDocument/2006/relationships/hyperlink" Target="https://staging.sunbirded.org/" TargetMode="External"/><Relationship Id="rId4" Type="http://schemas.openxmlformats.org/officeDocument/2006/relationships/hyperlink" Target="https://project-sunbird.atlassian.net/browse/SH-35" TargetMode="External"/><Relationship Id="rId9" Type="http://schemas.openxmlformats.org/officeDocument/2006/relationships/hyperlink" Target="https://project-sunbird.atlassian.net/browse/SH-35" TargetMode="External"/><Relationship Id="rId5" Type="http://schemas.openxmlformats.org/officeDocument/2006/relationships/hyperlink" Target="https://project-sunbird.atlassian.net/browse/SH-35" TargetMode="External"/><Relationship Id="rId6" Type="http://schemas.openxmlformats.org/officeDocument/2006/relationships/hyperlink" Target="https://project-sunbird.atlassian.net/browse/SB-20707" TargetMode="External"/><Relationship Id="rId7" Type="http://schemas.openxmlformats.org/officeDocument/2006/relationships/hyperlink" Target="https://project-sunbird.atlassian.net/browse/SB-19523" TargetMode="External"/><Relationship Id="rId8" Type="http://schemas.openxmlformats.org/officeDocument/2006/relationships/hyperlink" Target="https://project-sunbird.atlassian.net/browse/SH-37" TargetMode="External"/></Relationships>
</file>

<file path=xl/worksheets/_rels/sheet31.xml.rels><?xml version="1.0" encoding="UTF-8" standalone="yes"?><Relationships xmlns="http://schemas.openxmlformats.org/package/2006/relationships"><Relationship Id="rId20" Type="http://schemas.openxmlformats.org/officeDocument/2006/relationships/hyperlink" Target="https://project-sunbird.atlassian.net/browse/CO-918" TargetMode="External"/><Relationship Id="rId22" Type="http://schemas.openxmlformats.org/officeDocument/2006/relationships/hyperlink" Target="https://project-sunbird.atlassian.net/browse/CO-917" TargetMode="External"/><Relationship Id="rId21" Type="http://schemas.openxmlformats.org/officeDocument/2006/relationships/hyperlink" Target="https://project-sunbird.atlassian.net/browse/CO-918" TargetMode="External"/><Relationship Id="rId24" Type="http://schemas.openxmlformats.org/officeDocument/2006/relationships/hyperlink" Target="https://project-sunbird.atlassian.net/browse/CO-917" TargetMode="External"/><Relationship Id="rId23" Type="http://schemas.openxmlformats.org/officeDocument/2006/relationships/hyperlink" Target="https://project-sunbird.atlassian.net/browse/CO-917" TargetMode="External"/><Relationship Id="rId26" Type="http://schemas.openxmlformats.org/officeDocument/2006/relationships/hyperlink" Target="https://project-sunbird.atlassian.net/browse/CO-918" TargetMode="External"/><Relationship Id="rId25" Type="http://schemas.openxmlformats.org/officeDocument/2006/relationships/hyperlink" Target="https://project-sunbird.atlassian.net/browse/CO-918" TargetMode="External"/><Relationship Id="rId28" Type="http://schemas.openxmlformats.org/officeDocument/2006/relationships/hyperlink" Target="https://project-sunbird.atlassian.net/browse/CO-918" TargetMode="External"/><Relationship Id="rId27" Type="http://schemas.openxmlformats.org/officeDocument/2006/relationships/hyperlink" Target="https://project-sunbird.atlassian.net/browse/CO-918" TargetMode="External"/><Relationship Id="rId29" Type="http://schemas.openxmlformats.org/officeDocument/2006/relationships/drawing" Target="../drawings/drawing31.xml"/><Relationship Id="rId11" Type="http://schemas.openxmlformats.org/officeDocument/2006/relationships/hyperlink" Target="https://dockstaging.sunbirded.org/contribute" TargetMode="External"/><Relationship Id="rId10" Type="http://schemas.openxmlformats.org/officeDocument/2006/relationships/hyperlink" Target="https://project-sunbird.atlassian.net/browse/CO-921" TargetMode="External"/><Relationship Id="rId13" Type="http://schemas.openxmlformats.org/officeDocument/2006/relationships/hyperlink" Target="https://project-sunbird.atlassian.net/browse/CO-922" TargetMode="External"/><Relationship Id="rId12" Type="http://schemas.openxmlformats.org/officeDocument/2006/relationships/hyperlink" Target="https://dockstaging.sunbirded.org/contribute" TargetMode="External"/><Relationship Id="rId15" Type="http://schemas.openxmlformats.org/officeDocument/2006/relationships/hyperlink" Target="https://project-sunbird.atlassian.net/browse/CO-918" TargetMode="External"/><Relationship Id="rId14" Type="http://schemas.openxmlformats.org/officeDocument/2006/relationships/hyperlink" Target="https://project-sunbird.atlassian.net/browse/CO-922" TargetMode="External"/><Relationship Id="rId17" Type="http://schemas.openxmlformats.org/officeDocument/2006/relationships/hyperlink" Target="https://project-sunbird.atlassian.net/browse/CO-919" TargetMode="External"/><Relationship Id="rId16" Type="http://schemas.openxmlformats.org/officeDocument/2006/relationships/hyperlink" Target="https://project-sunbird.atlassian.net/browse/CO-918" TargetMode="External"/><Relationship Id="rId19" Type="http://schemas.openxmlformats.org/officeDocument/2006/relationships/hyperlink" Target="https://project-sunbird.atlassian.net/browse/CO-918" TargetMode="External"/><Relationship Id="rId18" Type="http://schemas.openxmlformats.org/officeDocument/2006/relationships/hyperlink" Target="https://project-sunbird.atlassian.net/browse/CO-919" TargetMode="External"/><Relationship Id="rId1" Type="http://schemas.openxmlformats.org/officeDocument/2006/relationships/hyperlink" Target="https://dockstaging.sunbirded.org/contribute" TargetMode="External"/><Relationship Id="rId2" Type="http://schemas.openxmlformats.org/officeDocument/2006/relationships/hyperlink" Target="https://dockstaging.sunbirded.org/contribute" TargetMode="External"/><Relationship Id="rId3" Type="http://schemas.openxmlformats.org/officeDocument/2006/relationships/hyperlink" Target="https://dockstaging.sunbirded.org/contribute" TargetMode="External"/><Relationship Id="rId4" Type="http://schemas.openxmlformats.org/officeDocument/2006/relationships/hyperlink" Target="https://dockstaging.sunbirded.org/contribute" TargetMode="External"/><Relationship Id="rId9" Type="http://schemas.openxmlformats.org/officeDocument/2006/relationships/hyperlink" Target="https://project-sunbird.atlassian.net/browse/CO-921" TargetMode="External"/><Relationship Id="rId5" Type="http://schemas.openxmlformats.org/officeDocument/2006/relationships/hyperlink" Target="https://dockstaging.sunbirded.org/contribute" TargetMode="External"/><Relationship Id="rId6" Type="http://schemas.openxmlformats.org/officeDocument/2006/relationships/hyperlink" Target="https://project-sunbird.atlassian.net/browse/CO-921" TargetMode="External"/><Relationship Id="rId7" Type="http://schemas.openxmlformats.org/officeDocument/2006/relationships/hyperlink" Target="https://project-sunbird.atlassian.net/browse/CO-921" TargetMode="External"/><Relationship Id="rId8" Type="http://schemas.openxmlformats.org/officeDocument/2006/relationships/hyperlink" Target="https://project-sunbird.atlassian.net/browse/CO-922" TargetMode="Externa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40" Type="http://schemas.openxmlformats.org/officeDocument/2006/relationships/hyperlink" Target="https://project-sunbird.atlassian.net/browse/ED-3370" TargetMode="External"/><Relationship Id="rId42" Type="http://schemas.openxmlformats.org/officeDocument/2006/relationships/hyperlink" Target="https://project-sunbird.atlassian.net/browse/ED-3367" TargetMode="External"/><Relationship Id="rId41" Type="http://schemas.openxmlformats.org/officeDocument/2006/relationships/hyperlink" Target="https://project-sunbird.atlassian.net/browse/ED-3369" TargetMode="External"/><Relationship Id="rId44" Type="http://schemas.openxmlformats.org/officeDocument/2006/relationships/hyperlink" Target="https://project-sunbird.atlassian.net/browse/ED-3363" TargetMode="External"/><Relationship Id="rId43" Type="http://schemas.openxmlformats.org/officeDocument/2006/relationships/hyperlink" Target="https://project-sunbird.atlassian.net/browse/ED-3366" TargetMode="External"/><Relationship Id="rId46" Type="http://schemas.openxmlformats.org/officeDocument/2006/relationships/drawing" Target="../drawings/drawing35.xml"/><Relationship Id="rId45" Type="http://schemas.openxmlformats.org/officeDocument/2006/relationships/hyperlink" Target="https://project-sunbird.atlassian.net/browse/ED-3362" TargetMode="External"/><Relationship Id="rId31" Type="http://schemas.openxmlformats.org/officeDocument/2006/relationships/hyperlink" Target="https://project-sunbird.atlassian.net/browse/ED-3393" TargetMode="External"/><Relationship Id="rId30" Type="http://schemas.openxmlformats.org/officeDocument/2006/relationships/hyperlink" Target="https://project-sunbird.atlassian.net/browse/ED-3396" TargetMode="External"/><Relationship Id="rId33" Type="http://schemas.openxmlformats.org/officeDocument/2006/relationships/hyperlink" Target="https://project-sunbird.atlassian.net/browse/ED-3382" TargetMode="External"/><Relationship Id="rId32" Type="http://schemas.openxmlformats.org/officeDocument/2006/relationships/hyperlink" Target="https://project-sunbird.atlassian.net/browse/ED-3387" TargetMode="External"/><Relationship Id="rId35" Type="http://schemas.openxmlformats.org/officeDocument/2006/relationships/hyperlink" Target="https://project-sunbird.atlassian.net/browse/ED-3380" TargetMode="External"/><Relationship Id="rId34" Type="http://schemas.openxmlformats.org/officeDocument/2006/relationships/hyperlink" Target="https://project-sunbird.atlassian.net/browse/ED-3381" TargetMode="External"/><Relationship Id="rId37" Type="http://schemas.openxmlformats.org/officeDocument/2006/relationships/hyperlink" Target="https://project-sunbird.atlassian.net/browse/ED-3376" TargetMode="External"/><Relationship Id="rId36" Type="http://schemas.openxmlformats.org/officeDocument/2006/relationships/hyperlink" Target="https://project-sunbird.atlassian.net/browse/ED-3379" TargetMode="External"/><Relationship Id="rId39" Type="http://schemas.openxmlformats.org/officeDocument/2006/relationships/hyperlink" Target="https://project-sunbird.atlassian.net/browse/ED-3373" TargetMode="External"/><Relationship Id="rId38" Type="http://schemas.openxmlformats.org/officeDocument/2006/relationships/hyperlink" Target="https://project-sunbird.atlassian.net/browse/ED-3374" TargetMode="External"/><Relationship Id="rId20" Type="http://schemas.openxmlformats.org/officeDocument/2006/relationships/hyperlink" Target="https://project-sunbird.atlassian.net/browse/ED-3435" TargetMode="External"/><Relationship Id="rId22" Type="http://schemas.openxmlformats.org/officeDocument/2006/relationships/hyperlink" Target="https://project-sunbird.atlassian.net/browse/ED-3428" TargetMode="External"/><Relationship Id="rId21" Type="http://schemas.openxmlformats.org/officeDocument/2006/relationships/hyperlink" Target="https://project-sunbird.atlassian.net/browse/ED-3430" TargetMode="External"/><Relationship Id="rId24" Type="http://schemas.openxmlformats.org/officeDocument/2006/relationships/hyperlink" Target="https://project-sunbird.atlassian.net/browse/ED-3423" TargetMode="External"/><Relationship Id="rId23" Type="http://schemas.openxmlformats.org/officeDocument/2006/relationships/hyperlink" Target="https://project-sunbird.atlassian.net/browse/ED-3427" TargetMode="External"/><Relationship Id="rId26" Type="http://schemas.openxmlformats.org/officeDocument/2006/relationships/hyperlink" Target="https://project-sunbird.atlassian.net/browse/ED-3406" TargetMode="External"/><Relationship Id="rId25" Type="http://schemas.openxmlformats.org/officeDocument/2006/relationships/hyperlink" Target="https://project-sunbird.atlassian.net/browse/ED-3411" TargetMode="External"/><Relationship Id="rId28" Type="http://schemas.openxmlformats.org/officeDocument/2006/relationships/hyperlink" Target="https://project-sunbird.atlassian.net/browse/ED-3403" TargetMode="External"/><Relationship Id="rId27" Type="http://schemas.openxmlformats.org/officeDocument/2006/relationships/hyperlink" Target="https://project-sunbird.atlassian.net/browse/ED-3405" TargetMode="External"/><Relationship Id="rId29" Type="http://schemas.openxmlformats.org/officeDocument/2006/relationships/hyperlink" Target="https://project-sunbird.atlassian.net/browse/ED-3398" TargetMode="External"/><Relationship Id="rId11" Type="http://schemas.openxmlformats.org/officeDocument/2006/relationships/hyperlink" Target="https://project-sunbird.atlassian.net/browse/ED-3455" TargetMode="External"/><Relationship Id="rId10" Type="http://schemas.openxmlformats.org/officeDocument/2006/relationships/hyperlink" Target="https://project-sunbird.atlassian.net/browse/ED-3468" TargetMode="External"/><Relationship Id="rId13" Type="http://schemas.openxmlformats.org/officeDocument/2006/relationships/hyperlink" Target="https://project-sunbird.atlassian.net/browse/ED-3452" TargetMode="External"/><Relationship Id="rId12" Type="http://schemas.openxmlformats.org/officeDocument/2006/relationships/hyperlink" Target="https://project-sunbird.atlassian.net/browse/ED-3453" TargetMode="External"/><Relationship Id="rId15" Type="http://schemas.openxmlformats.org/officeDocument/2006/relationships/hyperlink" Target="https://project-sunbird.atlassian.net/browse/ED-3449" TargetMode="External"/><Relationship Id="rId14" Type="http://schemas.openxmlformats.org/officeDocument/2006/relationships/hyperlink" Target="https://project-sunbird.atlassian.net/browse/ED-3450" TargetMode="External"/><Relationship Id="rId17" Type="http://schemas.openxmlformats.org/officeDocument/2006/relationships/hyperlink" Target="https://project-sunbird.atlassian.net/browse/ED-3447" TargetMode="External"/><Relationship Id="rId16" Type="http://schemas.openxmlformats.org/officeDocument/2006/relationships/hyperlink" Target="https://project-sunbird.atlassian.net/browse/ED-3448" TargetMode="External"/><Relationship Id="rId19" Type="http://schemas.openxmlformats.org/officeDocument/2006/relationships/hyperlink" Target="https://project-sunbird.atlassian.net/browse/ED-3439" TargetMode="External"/><Relationship Id="rId18" Type="http://schemas.openxmlformats.org/officeDocument/2006/relationships/hyperlink" Target="https://project-sunbird.atlassian.net/browse/ED-3444" TargetMode="External"/><Relationship Id="rId1" Type="http://schemas.openxmlformats.org/officeDocument/2006/relationships/hyperlink" Target="https://project-sunbird.atlassian.net/browse/ED-3770" TargetMode="External"/><Relationship Id="rId2" Type="http://schemas.openxmlformats.org/officeDocument/2006/relationships/hyperlink" Target="https://project-sunbird.atlassian.net/browse/ED-3515" TargetMode="External"/><Relationship Id="rId3" Type="http://schemas.openxmlformats.org/officeDocument/2006/relationships/hyperlink" Target="https://project-sunbird.atlassian.net/browse/ED-3513" TargetMode="External"/><Relationship Id="rId4" Type="http://schemas.openxmlformats.org/officeDocument/2006/relationships/hyperlink" Target="https://project-sunbird.atlassian.net/browse/ED-3506" TargetMode="External"/><Relationship Id="rId9" Type="http://schemas.openxmlformats.org/officeDocument/2006/relationships/hyperlink" Target="https://project-sunbird.atlassian.net/browse/ED-3481" TargetMode="External"/><Relationship Id="rId5" Type="http://schemas.openxmlformats.org/officeDocument/2006/relationships/hyperlink" Target="https://project-sunbird.atlassian.net/browse/ED-3504" TargetMode="External"/><Relationship Id="rId6" Type="http://schemas.openxmlformats.org/officeDocument/2006/relationships/hyperlink" Target="https://project-sunbird.atlassian.net/browse/ED-3496" TargetMode="External"/><Relationship Id="rId7" Type="http://schemas.openxmlformats.org/officeDocument/2006/relationships/hyperlink" Target="https://project-sunbird.atlassian.net/browse/ED-3491" TargetMode="External"/><Relationship Id="rId8" Type="http://schemas.openxmlformats.org/officeDocument/2006/relationships/hyperlink" Target="https://project-sunbird.atlassian.net/browse/ED-3483" TargetMode="External"/></Relationships>
</file>

<file path=xl/worksheets/_rels/sheet36.xml.rels><?xml version="1.0" encoding="UTF-8" standalone="yes"?><Relationships xmlns="http://schemas.openxmlformats.org/package/2006/relationships"><Relationship Id="rId40" Type="http://schemas.openxmlformats.org/officeDocument/2006/relationships/hyperlink" Target="https://project-sunbird.atlassian.net/browse/ED-3088" TargetMode="External"/><Relationship Id="rId42" Type="http://schemas.openxmlformats.org/officeDocument/2006/relationships/hyperlink" Target="https://project-sunbird.atlassian.net/browse/ED-3086" TargetMode="External"/><Relationship Id="rId41" Type="http://schemas.openxmlformats.org/officeDocument/2006/relationships/hyperlink" Target="https://project-sunbird.atlassian.net/browse/ED-3087" TargetMode="External"/><Relationship Id="rId44" Type="http://schemas.openxmlformats.org/officeDocument/2006/relationships/hyperlink" Target="https://project-sunbird.atlassian.net/browse/ED-3084" TargetMode="External"/><Relationship Id="rId43" Type="http://schemas.openxmlformats.org/officeDocument/2006/relationships/hyperlink" Target="https://project-sunbird.atlassian.net/browse/ED-3085" TargetMode="External"/><Relationship Id="rId46" Type="http://schemas.openxmlformats.org/officeDocument/2006/relationships/hyperlink" Target="https://project-sunbird.atlassian.net/browse/ED-3080" TargetMode="External"/><Relationship Id="rId45" Type="http://schemas.openxmlformats.org/officeDocument/2006/relationships/hyperlink" Target="https://project-sunbird.atlassian.net/browse/ED-3081" TargetMode="External"/><Relationship Id="rId47" Type="http://schemas.openxmlformats.org/officeDocument/2006/relationships/drawing" Target="../drawings/drawing36.xml"/><Relationship Id="rId31" Type="http://schemas.openxmlformats.org/officeDocument/2006/relationships/hyperlink" Target="https://project-sunbird.atlassian.net/browse/ED-3111" TargetMode="External"/><Relationship Id="rId30" Type="http://schemas.openxmlformats.org/officeDocument/2006/relationships/hyperlink" Target="https://project-sunbird.atlassian.net/browse/ED-3112" TargetMode="External"/><Relationship Id="rId33" Type="http://schemas.openxmlformats.org/officeDocument/2006/relationships/hyperlink" Target="https://project-sunbird.atlassian.net/browse/ED-3108" TargetMode="External"/><Relationship Id="rId32" Type="http://schemas.openxmlformats.org/officeDocument/2006/relationships/hyperlink" Target="https://project-sunbird.atlassian.net/browse/ED-3110" TargetMode="External"/><Relationship Id="rId35" Type="http://schemas.openxmlformats.org/officeDocument/2006/relationships/hyperlink" Target="https://project-sunbird.atlassian.net/browse/ED-3103" TargetMode="External"/><Relationship Id="rId34" Type="http://schemas.openxmlformats.org/officeDocument/2006/relationships/hyperlink" Target="https://project-sunbird.atlassian.net/browse/ED-3107" TargetMode="External"/><Relationship Id="rId37" Type="http://schemas.openxmlformats.org/officeDocument/2006/relationships/hyperlink" Target="https://project-sunbird.atlassian.net/browse/ED-3097" TargetMode="External"/><Relationship Id="rId36" Type="http://schemas.openxmlformats.org/officeDocument/2006/relationships/hyperlink" Target="https://project-sunbird.atlassian.net/browse/ED-3098" TargetMode="External"/><Relationship Id="rId39" Type="http://schemas.openxmlformats.org/officeDocument/2006/relationships/hyperlink" Target="https://project-sunbird.atlassian.net/browse/ED-3089" TargetMode="External"/><Relationship Id="rId38" Type="http://schemas.openxmlformats.org/officeDocument/2006/relationships/hyperlink" Target="https://project-sunbird.atlassian.net/browse/ED-3093" TargetMode="External"/><Relationship Id="rId20" Type="http://schemas.openxmlformats.org/officeDocument/2006/relationships/hyperlink" Target="https://project-sunbird.atlassian.net/browse/ED-3541" TargetMode="External"/><Relationship Id="rId22" Type="http://schemas.openxmlformats.org/officeDocument/2006/relationships/hyperlink" Target="https://project-sunbird.atlassian.net/browse/ED-3516" TargetMode="External"/><Relationship Id="rId21" Type="http://schemas.openxmlformats.org/officeDocument/2006/relationships/hyperlink" Target="https://project-sunbird.atlassian.net/browse/ED-3532" TargetMode="External"/><Relationship Id="rId24" Type="http://schemas.openxmlformats.org/officeDocument/2006/relationships/hyperlink" Target="https://project-sunbird.atlassian.net/browse/ED-3505" TargetMode="External"/><Relationship Id="rId23" Type="http://schemas.openxmlformats.org/officeDocument/2006/relationships/hyperlink" Target="https://project-sunbird.atlassian.net/browse/ED-3507" TargetMode="External"/><Relationship Id="rId26" Type="http://schemas.openxmlformats.org/officeDocument/2006/relationships/hyperlink" Target="https://project-sunbird.atlassian.net/browse/ED-3499" TargetMode="External"/><Relationship Id="rId25" Type="http://schemas.openxmlformats.org/officeDocument/2006/relationships/hyperlink" Target="https://project-sunbird.atlassian.net/browse/ED-3502" TargetMode="External"/><Relationship Id="rId28" Type="http://schemas.openxmlformats.org/officeDocument/2006/relationships/hyperlink" Target="https://project-sunbird.atlassian.net/browse/ED-3114" TargetMode="External"/><Relationship Id="rId27" Type="http://schemas.openxmlformats.org/officeDocument/2006/relationships/hyperlink" Target="https://project-sunbird.atlassian.net/browse/ED-3117" TargetMode="External"/><Relationship Id="rId29" Type="http://schemas.openxmlformats.org/officeDocument/2006/relationships/hyperlink" Target="https://project-sunbird.atlassian.net/browse/ED-3113" TargetMode="External"/><Relationship Id="rId11" Type="http://schemas.openxmlformats.org/officeDocument/2006/relationships/hyperlink" Target="https://project-sunbird.atlassian.net/browse/ED-3572" TargetMode="External"/><Relationship Id="rId10" Type="http://schemas.openxmlformats.org/officeDocument/2006/relationships/hyperlink" Target="https://project-sunbird.atlassian.net/browse/ED-3579" TargetMode="External"/><Relationship Id="rId13" Type="http://schemas.openxmlformats.org/officeDocument/2006/relationships/hyperlink" Target="https://project-sunbird.atlassian.net/browse/ED-3554" TargetMode="External"/><Relationship Id="rId12" Type="http://schemas.openxmlformats.org/officeDocument/2006/relationships/hyperlink" Target="https://project-sunbird.atlassian.net/browse/ED-3557" TargetMode="External"/><Relationship Id="rId15" Type="http://schemas.openxmlformats.org/officeDocument/2006/relationships/hyperlink" Target="https://project-sunbird.atlassian.net/browse/ED-3550" TargetMode="External"/><Relationship Id="rId14" Type="http://schemas.openxmlformats.org/officeDocument/2006/relationships/hyperlink" Target="https://project-sunbird.atlassian.net/browse/ED-3553" TargetMode="External"/><Relationship Id="rId17" Type="http://schemas.openxmlformats.org/officeDocument/2006/relationships/hyperlink" Target="https://project-sunbird.atlassian.net/browse/ED-3546" TargetMode="External"/><Relationship Id="rId16" Type="http://schemas.openxmlformats.org/officeDocument/2006/relationships/hyperlink" Target="https://project-sunbird.atlassian.net/browse/ED-3547" TargetMode="External"/><Relationship Id="rId19" Type="http://schemas.openxmlformats.org/officeDocument/2006/relationships/hyperlink" Target="https://project-sunbird.atlassian.net/browse/ED-3543" TargetMode="External"/><Relationship Id="rId18" Type="http://schemas.openxmlformats.org/officeDocument/2006/relationships/hyperlink" Target="https://project-sunbird.atlassian.net/browse/ED-3545" TargetMode="External"/><Relationship Id="rId1" Type="http://schemas.openxmlformats.org/officeDocument/2006/relationships/hyperlink" Target="https://project-sunbird.atlassian.net/browse/ED-3853" TargetMode="External"/><Relationship Id="rId2" Type="http://schemas.openxmlformats.org/officeDocument/2006/relationships/hyperlink" Target="https://project-sunbird.atlassian.net/browse/ED-3837" TargetMode="External"/><Relationship Id="rId3" Type="http://schemas.openxmlformats.org/officeDocument/2006/relationships/hyperlink" Target="https://project-sunbird.atlassian.net/browse/ED-3670" TargetMode="External"/><Relationship Id="rId4" Type="http://schemas.openxmlformats.org/officeDocument/2006/relationships/hyperlink" Target="https://project-sunbird.atlassian.net/browse/ED-3669" TargetMode="External"/><Relationship Id="rId9" Type="http://schemas.openxmlformats.org/officeDocument/2006/relationships/hyperlink" Target="https://project-sunbird.atlassian.net/browse/ED-3603" TargetMode="External"/><Relationship Id="rId5" Type="http://schemas.openxmlformats.org/officeDocument/2006/relationships/hyperlink" Target="https://project-sunbird.atlassian.net/browse/ED-3655" TargetMode="External"/><Relationship Id="rId6" Type="http://schemas.openxmlformats.org/officeDocument/2006/relationships/hyperlink" Target="https://project-sunbird.atlassian.net/browse/ED-3650" TargetMode="External"/><Relationship Id="rId7" Type="http://schemas.openxmlformats.org/officeDocument/2006/relationships/hyperlink" Target="https://project-sunbird.atlassian.net/browse/ED-3636" TargetMode="External"/><Relationship Id="rId8" Type="http://schemas.openxmlformats.org/officeDocument/2006/relationships/hyperlink" Target="https://project-sunbird.atlassian.net/browse/ED-3632" TargetMode="External"/></Relationships>
</file>

<file path=xl/worksheets/_rels/sheet37.xml.rels><?xml version="1.0" encoding="UTF-8" standalone="yes"?><Relationships xmlns="http://schemas.openxmlformats.org/package/2006/relationships"><Relationship Id="rId20" Type="http://schemas.openxmlformats.org/officeDocument/2006/relationships/hyperlink" Target="https://project-sunbird.atlassian.net/browse/SB-27592" TargetMode="External"/><Relationship Id="rId22" Type="http://schemas.openxmlformats.org/officeDocument/2006/relationships/drawing" Target="../drawings/drawing37.xml"/><Relationship Id="rId21" Type="http://schemas.openxmlformats.org/officeDocument/2006/relationships/hyperlink" Target="https://project-sunbird.atlassian.net/browse/ED-2875" TargetMode="External"/><Relationship Id="rId11" Type="http://schemas.openxmlformats.org/officeDocument/2006/relationships/hyperlink" Target="https://project-sunbird.atlassian.net/browse/ED-394" TargetMode="External"/><Relationship Id="rId10" Type="http://schemas.openxmlformats.org/officeDocument/2006/relationships/hyperlink" Target="https://project-sunbird.atlassian.net/browse/ED-2423" TargetMode="External"/><Relationship Id="rId13" Type="http://schemas.openxmlformats.org/officeDocument/2006/relationships/hyperlink" Target="https://project-sunbird.atlassian.net/browse/ED-1217" TargetMode="External"/><Relationship Id="rId12" Type="http://schemas.openxmlformats.org/officeDocument/2006/relationships/hyperlink" Target="https://project-sunbird.atlassian.net/browse/ED-1217" TargetMode="External"/><Relationship Id="rId15" Type="http://schemas.openxmlformats.org/officeDocument/2006/relationships/hyperlink" Target="https://project-sunbird.atlassian.net/browse/ED-31" TargetMode="External"/><Relationship Id="rId14" Type="http://schemas.openxmlformats.org/officeDocument/2006/relationships/hyperlink" Target="https://project-sunbird.atlassian.net/browse/ED-41" TargetMode="External"/><Relationship Id="rId17" Type="http://schemas.openxmlformats.org/officeDocument/2006/relationships/hyperlink" Target="https://project-sunbird.atlassian.net/browse/SB-30504" TargetMode="External"/><Relationship Id="rId16" Type="http://schemas.openxmlformats.org/officeDocument/2006/relationships/hyperlink" Target="https://project-sunbird.atlassian.net/browse/ED-62" TargetMode="External"/><Relationship Id="rId19" Type="http://schemas.openxmlformats.org/officeDocument/2006/relationships/hyperlink" Target="https://project-sunbird.atlassian.net/browse/ED-1820" TargetMode="External"/><Relationship Id="rId18" Type="http://schemas.openxmlformats.org/officeDocument/2006/relationships/hyperlink" Target="https://project-sunbird.atlassian.net/browse/ED-2451" TargetMode="External"/><Relationship Id="rId1" Type="http://schemas.openxmlformats.org/officeDocument/2006/relationships/hyperlink" Target="https://docs.google.com/spreadsheets/d/14J0jrpkCXgf43MYSIhT_BThEW13VI10U4VC8Aj_OYig/edit" TargetMode="External"/><Relationship Id="rId2" Type="http://schemas.openxmlformats.org/officeDocument/2006/relationships/hyperlink" Target="https://docs.google.com/spreadsheets/d/14J0jrpkCXgf43MYSIhT_BThEW13VI10U4VC8Aj_OYig/edit" TargetMode="External"/><Relationship Id="rId3" Type="http://schemas.openxmlformats.org/officeDocument/2006/relationships/hyperlink" Target="https://docs.google.com/spreadsheets/d/14J0jrpkCXgf43MYSIhT_BThEW13VI10U4VC8Aj_OYig/edit" TargetMode="External"/><Relationship Id="rId4" Type="http://schemas.openxmlformats.org/officeDocument/2006/relationships/hyperlink" Target="https://docs.google.com/spreadsheets/d/14J0jrpkCXgf43MYSIhT_BThEW13VI10U4VC8Aj_OYig/edit" TargetMode="External"/><Relationship Id="rId9" Type="http://schemas.openxmlformats.org/officeDocument/2006/relationships/hyperlink" Target="https://project-sunbird.atlassian.net/browse/ED-2451" TargetMode="External"/><Relationship Id="rId5" Type="http://schemas.openxmlformats.org/officeDocument/2006/relationships/hyperlink" Target="https://project-sunbird.atlassian.net/browse/ED-2382" TargetMode="External"/><Relationship Id="rId6" Type="http://schemas.openxmlformats.org/officeDocument/2006/relationships/hyperlink" Target="https://project-sunbird.atlassian.net/browse/ED-2382" TargetMode="External"/><Relationship Id="rId7" Type="http://schemas.openxmlformats.org/officeDocument/2006/relationships/hyperlink" Target="https://project-sunbird.atlassian.net/browse/ED-1172" TargetMode="External"/><Relationship Id="rId8" Type="http://schemas.openxmlformats.org/officeDocument/2006/relationships/hyperlink" Target="https://project-sunbird.atlassian.net/browse/ED-2451" TargetMode="External"/></Relationships>
</file>

<file path=xl/worksheets/_rels/sheet38.xml.rels><?xml version="1.0" encoding="UTF-8" standalone="yes"?><Relationships xmlns="http://schemas.openxmlformats.org/package/2006/relationships"><Relationship Id="rId40" Type="http://schemas.openxmlformats.org/officeDocument/2006/relationships/hyperlink" Target="https://project-sunbird.atlassian.net/browse/RRHE-52" TargetMode="External"/><Relationship Id="rId42" Type="http://schemas.openxmlformats.org/officeDocument/2006/relationships/hyperlink" Target="https://project-sunbird.atlassian.net/browse/RRHE-52" TargetMode="External"/><Relationship Id="rId41" Type="http://schemas.openxmlformats.org/officeDocument/2006/relationships/hyperlink" Target="https://project-sunbird.atlassian.net/browse/ED-678" TargetMode="External"/><Relationship Id="rId44" Type="http://schemas.openxmlformats.org/officeDocument/2006/relationships/hyperlink" Target="https://project-sunbird.atlassian.net/browse/RRHE-52" TargetMode="External"/><Relationship Id="rId43" Type="http://schemas.openxmlformats.org/officeDocument/2006/relationships/hyperlink" Target="https://project-sunbird.atlassian.net/browse/ED-678" TargetMode="External"/><Relationship Id="rId46" Type="http://schemas.openxmlformats.org/officeDocument/2006/relationships/hyperlink" Target="https://project-sunbird.atlassian.net/browse/RRHE-52" TargetMode="External"/><Relationship Id="rId45" Type="http://schemas.openxmlformats.org/officeDocument/2006/relationships/hyperlink" Target="https://project-sunbird.atlassian.net/browse/ED-678" TargetMode="External"/><Relationship Id="rId48" Type="http://schemas.openxmlformats.org/officeDocument/2006/relationships/hyperlink" Target="https://project-sunbird.atlassian.net/browse/ED-394" TargetMode="External"/><Relationship Id="rId47" Type="http://schemas.openxmlformats.org/officeDocument/2006/relationships/hyperlink" Target="https://project-sunbird.atlassian.net/browse/RRHE-52" TargetMode="External"/><Relationship Id="rId49" Type="http://schemas.openxmlformats.org/officeDocument/2006/relationships/hyperlink" Target="https://project-sunbird.atlassian.net/browse/ED-367" TargetMode="External"/><Relationship Id="rId31" Type="http://schemas.openxmlformats.org/officeDocument/2006/relationships/hyperlink" Target="https://project-sunbird.atlassian.net/browse/ED-395" TargetMode="External"/><Relationship Id="rId30" Type="http://schemas.openxmlformats.org/officeDocument/2006/relationships/hyperlink" Target="https://project-sunbird.atlassian.net/browse/ED-395" TargetMode="External"/><Relationship Id="rId33" Type="http://schemas.openxmlformats.org/officeDocument/2006/relationships/hyperlink" Target="https://project-sunbird.atlassian.net/browse/ED-395" TargetMode="External"/><Relationship Id="rId32" Type="http://schemas.openxmlformats.org/officeDocument/2006/relationships/hyperlink" Target="https://project-sunbird.atlassian.net/browse/ED-395" TargetMode="External"/><Relationship Id="rId35" Type="http://schemas.openxmlformats.org/officeDocument/2006/relationships/hyperlink" Target="https://project-sunbird.atlassian.net/browse/ED-395" TargetMode="External"/><Relationship Id="rId34" Type="http://schemas.openxmlformats.org/officeDocument/2006/relationships/hyperlink" Target="https://project-sunbird.atlassian.net/browse/ED-395" TargetMode="External"/><Relationship Id="rId37" Type="http://schemas.openxmlformats.org/officeDocument/2006/relationships/hyperlink" Target="https://project-sunbird.atlassian.net/browse/RRHE-52" TargetMode="External"/><Relationship Id="rId36" Type="http://schemas.openxmlformats.org/officeDocument/2006/relationships/hyperlink" Target="https://project-sunbird.atlassian.net/browse/RRHE-52" TargetMode="External"/><Relationship Id="rId39" Type="http://schemas.openxmlformats.org/officeDocument/2006/relationships/hyperlink" Target="https://project-sunbird.atlassian.net/browse/RRHE-52" TargetMode="External"/><Relationship Id="rId38" Type="http://schemas.openxmlformats.org/officeDocument/2006/relationships/hyperlink" Target="https://project-sunbird.atlassian.net/browse/RRHE-52" TargetMode="External"/><Relationship Id="rId20" Type="http://schemas.openxmlformats.org/officeDocument/2006/relationships/hyperlink" Target="https://project-sunbird.atlassian.net/browse/ED-395" TargetMode="External"/><Relationship Id="rId22" Type="http://schemas.openxmlformats.org/officeDocument/2006/relationships/hyperlink" Target="https://project-sunbird.atlassian.net/browse/ED-395" TargetMode="External"/><Relationship Id="rId21" Type="http://schemas.openxmlformats.org/officeDocument/2006/relationships/hyperlink" Target="https://project-sunbird.atlassian.net/browse/ED-395" TargetMode="External"/><Relationship Id="rId24" Type="http://schemas.openxmlformats.org/officeDocument/2006/relationships/hyperlink" Target="https://project-sunbird.atlassian.net/browse/ED-395" TargetMode="External"/><Relationship Id="rId23" Type="http://schemas.openxmlformats.org/officeDocument/2006/relationships/hyperlink" Target="https://project-sunbird.atlassian.net/browse/ED-395" TargetMode="External"/><Relationship Id="rId26" Type="http://schemas.openxmlformats.org/officeDocument/2006/relationships/hyperlink" Target="https://project-sunbird.atlassian.net/browse/ED-395" TargetMode="External"/><Relationship Id="rId25" Type="http://schemas.openxmlformats.org/officeDocument/2006/relationships/hyperlink" Target="https://project-sunbird.atlassian.net/browse/ED-395" TargetMode="External"/><Relationship Id="rId28" Type="http://schemas.openxmlformats.org/officeDocument/2006/relationships/hyperlink" Target="https://project-sunbird.atlassian.net/browse/ED-395" TargetMode="External"/><Relationship Id="rId27" Type="http://schemas.openxmlformats.org/officeDocument/2006/relationships/hyperlink" Target="https://project-sunbird.atlassian.net/browse/ED-395" TargetMode="External"/><Relationship Id="rId29" Type="http://schemas.openxmlformats.org/officeDocument/2006/relationships/hyperlink" Target="https://project-sunbird.atlassian.net/browse/ED-395" TargetMode="External"/><Relationship Id="rId11" Type="http://schemas.openxmlformats.org/officeDocument/2006/relationships/hyperlink" Target="https://project-sunbird.atlassian.net/browse/ED-394" TargetMode="External"/><Relationship Id="rId10" Type="http://schemas.openxmlformats.org/officeDocument/2006/relationships/hyperlink" Target="https://project-sunbird.atlassian.net/browse/RRHE-40" TargetMode="External"/><Relationship Id="rId13" Type="http://schemas.openxmlformats.org/officeDocument/2006/relationships/hyperlink" Target="https://project-sunbird.atlassian.net/browse/ED-394" TargetMode="External"/><Relationship Id="rId12" Type="http://schemas.openxmlformats.org/officeDocument/2006/relationships/hyperlink" Target="https://project-sunbird.atlassian.net/browse/ED-394" TargetMode="External"/><Relationship Id="rId15" Type="http://schemas.openxmlformats.org/officeDocument/2006/relationships/hyperlink" Target="https://project-sunbird.atlassian.net/browse/ED-394" TargetMode="External"/><Relationship Id="rId14" Type="http://schemas.openxmlformats.org/officeDocument/2006/relationships/hyperlink" Target="https://project-sunbird.atlassian.net/browse/ED-394" TargetMode="External"/><Relationship Id="rId17" Type="http://schemas.openxmlformats.org/officeDocument/2006/relationships/hyperlink" Target="https://project-sunbird.atlassian.net/browse/ED-394" TargetMode="External"/><Relationship Id="rId16" Type="http://schemas.openxmlformats.org/officeDocument/2006/relationships/hyperlink" Target="https://project-sunbird.atlassian.net/browse/ED-394" TargetMode="External"/><Relationship Id="rId19" Type="http://schemas.openxmlformats.org/officeDocument/2006/relationships/hyperlink" Target="https://project-sunbird.atlassian.net/browse/ED-394" TargetMode="External"/><Relationship Id="rId18" Type="http://schemas.openxmlformats.org/officeDocument/2006/relationships/hyperlink" Target="https://project-sunbird.atlassian.net/browse/ED-394" TargetMode="External"/><Relationship Id="rId1" Type="http://schemas.openxmlformats.org/officeDocument/2006/relationships/hyperlink" Target="https://project-sunbird.atlassian.net/browse/RRHE-39" TargetMode="External"/><Relationship Id="rId2" Type="http://schemas.openxmlformats.org/officeDocument/2006/relationships/hyperlink" Target="https://project-sunbird.atlassian.net/browse/RRHE-39" TargetMode="External"/><Relationship Id="rId3" Type="http://schemas.openxmlformats.org/officeDocument/2006/relationships/hyperlink" Target="https://project-sunbird.atlassian.net/browse/RRHE-39" TargetMode="External"/><Relationship Id="rId4" Type="http://schemas.openxmlformats.org/officeDocument/2006/relationships/hyperlink" Target="https://project-sunbird.atlassian.net/browse/RRHE-39" TargetMode="External"/><Relationship Id="rId9" Type="http://schemas.openxmlformats.org/officeDocument/2006/relationships/hyperlink" Target="https://project-sunbird.atlassian.net/browse/RRHE-40" TargetMode="External"/><Relationship Id="rId5" Type="http://schemas.openxmlformats.org/officeDocument/2006/relationships/hyperlink" Target="https://project-sunbird.atlassian.net/browse/RRHE-40" TargetMode="External"/><Relationship Id="rId6" Type="http://schemas.openxmlformats.org/officeDocument/2006/relationships/hyperlink" Target="https://project-sunbird.atlassian.net/browse/RRHE-40" TargetMode="External"/><Relationship Id="rId7" Type="http://schemas.openxmlformats.org/officeDocument/2006/relationships/hyperlink" Target="https://project-sunbird.atlassian.net/browse/RRHE-40" TargetMode="External"/><Relationship Id="rId8" Type="http://schemas.openxmlformats.org/officeDocument/2006/relationships/hyperlink" Target="https://project-sunbird.atlassian.net/browse/RRHE-40" TargetMode="External"/><Relationship Id="rId71" Type="http://schemas.openxmlformats.org/officeDocument/2006/relationships/drawing" Target="../drawings/drawing38.xml"/><Relationship Id="rId70" Type="http://schemas.openxmlformats.org/officeDocument/2006/relationships/hyperlink" Target="https://project-sunbird.atlassian.net/browse/ED-1128" TargetMode="External"/><Relationship Id="rId62" Type="http://schemas.openxmlformats.org/officeDocument/2006/relationships/hyperlink" Target="https://project-sunbird.atlassian.net/browse/ED-571" TargetMode="External"/><Relationship Id="rId61" Type="http://schemas.openxmlformats.org/officeDocument/2006/relationships/hyperlink" Target="https://project-sunbird.atlassian.net/browse/ED-571" TargetMode="External"/><Relationship Id="rId64" Type="http://schemas.openxmlformats.org/officeDocument/2006/relationships/hyperlink" Target="https://docs.google.com/spreadsheets/d/16fYuXR9wsrTfdXOsLC8ZPd-r3WbgffxAUOaOcUcQgT0/edit" TargetMode="External"/><Relationship Id="rId63" Type="http://schemas.openxmlformats.org/officeDocument/2006/relationships/hyperlink" Target="https://project-sunbird.atlassian.net/browse/ED-1128" TargetMode="External"/><Relationship Id="rId66" Type="http://schemas.openxmlformats.org/officeDocument/2006/relationships/hyperlink" Target="https://project-sunbird.atlassian.net/browse/RRHE-46" TargetMode="External"/><Relationship Id="rId65" Type="http://schemas.openxmlformats.org/officeDocument/2006/relationships/hyperlink" Target="https://docs.google.com/spreadsheets/d/1aipO6Lp9bmB3v_iHQROM-6FI7ixRlXHdQ8uDtu6cHco/edit" TargetMode="External"/><Relationship Id="rId68" Type="http://schemas.openxmlformats.org/officeDocument/2006/relationships/hyperlink" Target="https://project-sunbird.atlassian.net/browse/RRHE-38" TargetMode="External"/><Relationship Id="rId67" Type="http://schemas.openxmlformats.org/officeDocument/2006/relationships/hyperlink" Target="https://project-sunbird.atlassian.net/browse/RRHE-38" TargetMode="External"/><Relationship Id="rId60" Type="http://schemas.openxmlformats.org/officeDocument/2006/relationships/hyperlink" Target="https://project-sunbird.atlassian.net/browse/ED-571" TargetMode="External"/><Relationship Id="rId69" Type="http://schemas.openxmlformats.org/officeDocument/2006/relationships/hyperlink" Target="https://project-sunbird.atlassian.net/browse/ED-1128" TargetMode="External"/><Relationship Id="rId51" Type="http://schemas.openxmlformats.org/officeDocument/2006/relationships/hyperlink" Target="https://project-sunbird.atlassian.net/browse/ED-367" TargetMode="External"/><Relationship Id="rId50" Type="http://schemas.openxmlformats.org/officeDocument/2006/relationships/hyperlink" Target="https://project-sunbird.atlassian.net/browse/ED-378" TargetMode="External"/><Relationship Id="rId53" Type="http://schemas.openxmlformats.org/officeDocument/2006/relationships/hyperlink" Target="https://project-sunbird.atlassian.net/browse/RRHE-38" TargetMode="External"/><Relationship Id="rId52" Type="http://schemas.openxmlformats.org/officeDocument/2006/relationships/hyperlink" Target="https://project-sunbird.atlassian.net/browse/ED-378" TargetMode="External"/><Relationship Id="rId55" Type="http://schemas.openxmlformats.org/officeDocument/2006/relationships/hyperlink" Target="https://project-sunbird.atlassian.net/browse/ED-1247" TargetMode="External"/><Relationship Id="rId54" Type="http://schemas.openxmlformats.org/officeDocument/2006/relationships/hyperlink" Target="https://project-sunbird.atlassian.net/browse/RRHE-38" TargetMode="External"/><Relationship Id="rId57" Type="http://schemas.openxmlformats.org/officeDocument/2006/relationships/hyperlink" Target="https://project-sunbird.atlassian.net/browse/ED-1247" TargetMode="External"/><Relationship Id="rId56" Type="http://schemas.openxmlformats.org/officeDocument/2006/relationships/hyperlink" Target="https://project-sunbird.atlassian.net/browse/ED-571" TargetMode="External"/><Relationship Id="rId59" Type="http://schemas.openxmlformats.org/officeDocument/2006/relationships/hyperlink" Target="https://project-sunbird.atlassian.net/browse/ED-571" TargetMode="External"/><Relationship Id="rId58" Type="http://schemas.openxmlformats.org/officeDocument/2006/relationships/hyperlink" Target="https://project-sunbird.atlassian.net/browse/ED-571" TargetMode="External"/></Relationships>
</file>

<file path=xl/worksheets/_rels/sheet39.xml.rels><?xml version="1.0" encoding="UTF-8" standalone="yes"?><Relationships xmlns="http://schemas.openxmlformats.org/package/2006/relationships"><Relationship Id="rId1" Type="http://schemas.openxmlformats.org/officeDocument/2006/relationships/hyperlink" Target="http://sl.no" TargetMode="External"/><Relationship Id="rId2"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40" Type="http://schemas.openxmlformats.org/officeDocument/2006/relationships/hyperlink" Target="https://project-sunbird.atlassian.net/browse/LR-733" TargetMode="External"/><Relationship Id="rId42" Type="http://schemas.openxmlformats.org/officeDocument/2006/relationships/hyperlink" Target="https://project-sunbird.atlassian.net/browse/ED-4256" TargetMode="External"/><Relationship Id="rId41" Type="http://schemas.openxmlformats.org/officeDocument/2006/relationships/hyperlink" Target="https://project-sunbird.atlassian.net/browse/LR-676" TargetMode="External"/><Relationship Id="rId44" Type="http://schemas.openxmlformats.org/officeDocument/2006/relationships/hyperlink" Target="https://project-sunbird.atlassian.net/browse/LR-676" TargetMode="External"/><Relationship Id="rId43" Type="http://schemas.openxmlformats.org/officeDocument/2006/relationships/hyperlink" Target="https://project-sunbird.atlassian.net/browse/LR-676" TargetMode="External"/><Relationship Id="rId46" Type="http://schemas.openxmlformats.org/officeDocument/2006/relationships/hyperlink" Target="https://project-sunbird.atlassian.net/browse/LR-676" TargetMode="External"/><Relationship Id="rId45" Type="http://schemas.openxmlformats.org/officeDocument/2006/relationships/hyperlink" Target="https://project-sunbird.atlassian.net/browse/LR-676" TargetMode="External"/><Relationship Id="rId107" Type="http://schemas.openxmlformats.org/officeDocument/2006/relationships/hyperlink" Target="https://project-sunbird.atlassian.net/browse/KN-10" TargetMode="External"/><Relationship Id="rId106" Type="http://schemas.openxmlformats.org/officeDocument/2006/relationships/hyperlink" Target="https://project-sunbird.atlassian.net/browse/KN-10" TargetMode="External"/><Relationship Id="rId105" Type="http://schemas.openxmlformats.org/officeDocument/2006/relationships/hyperlink" Target="https://project-sunbird.atlassian.net/browse/KN-10" TargetMode="External"/><Relationship Id="rId104" Type="http://schemas.openxmlformats.org/officeDocument/2006/relationships/hyperlink" Target="https://project-sunbird.atlassian.net/browse/KN-10" TargetMode="External"/><Relationship Id="rId109" Type="http://schemas.openxmlformats.org/officeDocument/2006/relationships/hyperlink" Target="https://project-sunbird.atlassian.net/browse/KN-10" TargetMode="External"/><Relationship Id="rId108" Type="http://schemas.openxmlformats.org/officeDocument/2006/relationships/hyperlink" Target="https://staging.sunbirded.org/api/framework/v1/term/retire/english?framework=NCERTCOPY&amp;category=subject" TargetMode="External"/><Relationship Id="rId48" Type="http://schemas.openxmlformats.org/officeDocument/2006/relationships/hyperlink" Target="https://project-sunbird.atlassian.net/browse/LR-676" TargetMode="External"/><Relationship Id="rId47" Type="http://schemas.openxmlformats.org/officeDocument/2006/relationships/hyperlink" Target="https://project-sunbird.atlassian.net/browse/ED-3445" TargetMode="External"/><Relationship Id="rId49" Type="http://schemas.openxmlformats.org/officeDocument/2006/relationships/hyperlink" Target="https://project-sunbird.atlassian.net/browse/LR-676" TargetMode="External"/><Relationship Id="rId103" Type="http://schemas.openxmlformats.org/officeDocument/2006/relationships/hyperlink" Target="https://project-sunbird.atlassian.net/browse/KN-10" TargetMode="External"/><Relationship Id="rId102" Type="http://schemas.openxmlformats.org/officeDocument/2006/relationships/hyperlink" Target="https://staging.sunbirded.org/api/framework/v1/category/retire/?framework=" TargetMode="External"/><Relationship Id="rId101" Type="http://schemas.openxmlformats.org/officeDocument/2006/relationships/hyperlink" Target="https://project-sunbird.atlassian.net/browse/KN-10" TargetMode="External"/><Relationship Id="rId100" Type="http://schemas.openxmlformats.org/officeDocument/2006/relationships/hyperlink" Target="https://project-sunbird.atlassian.net/browse/KN-10" TargetMode="External"/><Relationship Id="rId31" Type="http://schemas.openxmlformats.org/officeDocument/2006/relationships/hyperlink" Target="https://project-sunbird.atlassian.net/browse/ED-4256" TargetMode="External"/><Relationship Id="rId30" Type="http://schemas.openxmlformats.org/officeDocument/2006/relationships/hyperlink" Target="https://project-sunbird.atlassian.net/browse/LR-676" TargetMode="External"/><Relationship Id="rId33" Type="http://schemas.openxmlformats.org/officeDocument/2006/relationships/hyperlink" Target="https://project-sunbird.atlassian.net/browse/ED-4256" TargetMode="External"/><Relationship Id="rId32" Type="http://schemas.openxmlformats.org/officeDocument/2006/relationships/hyperlink" Target="https://project-sunbird.atlassian.net/browse/LR-676" TargetMode="External"/><Relationship Id="rId35" Type="http://schemas.openxmlformats.org/officeDocument/2006/relationships/hyperlink" Target="https://project-sunbird.atlassian.net/browse/LR-676" TargetMode="External"/><Relationship Id="rId34" Type="http://schemas.openxmlformats.org/officeDocument/2006/relationships/hyperlink" Target="https://project-sunbird.atlassian.net/browse/LR-676" TargetMode="External"/><Relationship Id="rId37" Type="http://schemas.openxmlformats.org/officeDocument/2006/relationships/hyperlink" Target="https://project-sunbird.atlassian.net/browse/LR-676" TargetMode="External"/><Relationship Id="rId36" Type="http://schemas.openxmlformats.org/officeDocument/2006/relationships/hyperlink" Target="https://project-sunbird.atlassian.net/browse/ED-4256" TargetMode="External"/><Relationship Id="rId39" Type="http://schemas.openxmlformats.org/officeDocument/2006/relationships/hyperlink" Target="https://project-sunbird.atlassian.net/browse/LR-676" TargetMode="External"/><Relationship Id="rId38" Type="http://schemas.openxmlformats.org/officeDocument/2006/relationships/hyperlink" Target="https://project-sunbird.atlassian.net/browse/ED-4256" TargetMode="External"/><Relationship Id="rId20" Type="http://schemas.openxmlformats.org/officeDocument/2006/relationships/hyperlink" Target="https://project-sunbird.atlassian.net/browse/LR-676" TargetMode="External"/><Relationship Id="rId22" Type="http://schemas.openxmlformats.org/officeDocument/2006/relationships/hyperlink" Target="https://project-sunbird.atlassian.net/browse/LR-676" TargetMode="External"/><Relationship Id="rId21" Type="http://schemas.openxmlformats.org/officeDocument/2006/relationships/hyperlink" Target="https://project-sunbird.atlassian.net/browse/LR-676" TargetMode="External"/><Relationship Id="rId24" Type="http://schemas.openxmlformats.org/officeDocument/2006/relationships/hyperlink" Target="https://project-sunbird.atlassian.net/browse/ED-4256" TargetMode="External"/><Relationship Id="rId23" Type="http://schemas.openxmlformats.org/officeDocument/2006/relationships/hyperlink" Target="https://project-sunbird.atlassian.net/browse/LR-676" TargetMode="External"/><Relationship Id="rId129" Type="http://schemas.openxmlformats.org/officeDocument/2006/relationships/hyperlink" Target="https://project-sunbird.atlassian.net/browse/LR-676" TargetMode="External"/><Relationship Id="rId128" Type="http://schemas.openxmlformats.org/officeDocument/2006/relationships/hyperlink" Target="https://project-sunbird.atlassian.net/browse/LR-676" TargetMode="External"/><Relationship Id="rId127" Type="http://schemas.openxmlformats.org/officeDocument/2006/relationships/hyperlink" Target="https://project-sunbird.atlassian.net/browse/ED-3461" TargetMode="External"/><Relationship Id="rId126" Type="http://schemas.openxmlformats.org/officeDocument/2006/relationships/hyperlink" Target="https://project-sunbird.atlassian.net/browse/LR-676" TargetMode="External"/><Relationship Id="rId26" Type="http://schemas.openxmlformats.org/officeDocument/2006/relationships/hyperlink" Target="https://project-sunbird.atlassian.net/browse/ED-4256" TargetMode="External"/><Relationship Id="rId121" Type="http://schemas.openxmlformats.org/officeDocument/2006/relationships/hyperlink" Target="https://project-sunbird.atlassian.net/browse/LR-676" TargetMode="External"/><Relationship Id="rId25" Type="http://schemas.openxmlformats.org/officeDocument/2006/relationships/hyperlink" Target="https://project-sunbird.atlassian.net/browse/LR-676" TargetMode="External"/><Relationship Id="rId120" Type="http://schemas.openxmlformats.org/officeDocument/2006/relationships/hyperlink" Target="https://project-sunbird.atlassian.net/browse/LR-676" TargetMode="External"/><Relationship Id="rId28" Type="http://schemas.openxmlformats.org/officeDocument/2006/relationships/hyperlink" Target="https://project-sunbird.atlassian.net/browse/ED-4256" TargetMode="External"/><Relationship Id="rId27" Type="http://schemas.openxmlformats.org/officeDocument/2006/relationships/hyperlink" Target="https://project-sunbird.atlassian.net/browse/LR-676" TargetMode="External"/><Relationship Id="rId125" Type="http://schemas.openxmlformats.org/officeDocument/2006/relationships/hyperlink" Target="https://project-sunbird.atlassian.net/browse/LR-676" TargetMode="External"/><Relationship Id="rId29" Type="http://schemas.openxmlformats.org/officeDocument/2006/relationships/hyperlink" Target="https://project-sunbird.atlassian.net/browse/LR-676" TargetMode="External"/><Relationship Id="rId124" Type="http://schemas.openxmlformats.org/officeDocument/2006/relationships/hyperlink" Target="https://project-sunbird.atlassian.net/browse/LR-676" TargetMode="External"/><Relationship Id="rId123" Type="http://schemas.openxmlformats.org/officeDocument/2006/relationships/hyperlink" Target="https://project-sunbird.atlassian.net/browse/LR-676" TargetMode="External"/><Relationship Id="rId122" Type="http://schemas.openxmlformats.org/officeDocument/2006/relationships/hyperlink" Target="https://project-sunbird.atlassian.net/browse/LR-676" TargetMode="External"/><Relationship Id="rId95" Type="http://schemas.openxmlformats.org/officeDocument/2006/relationships/hyperlink" Target="https://staging.sunbirded.org/api/framework/v1/retire/" TargetMode="External"/><Relationship Id="rId94" Type="http://schemas.openxmlformats.org/officeDocument/2006/relationships/hyperlink" Target="https://project-sunbird.atlassian.net/browse/KN-10" TargetMode="External"/><Relationship Id="rId97" Type="http://schemas.openxmlformats.org/officeDocument/2006/relationships/hyperlink" Target="https://project-sunbird.atlassian.net/browse/KN-10" TargetMode="External"/><Relationship Id="rId96" Type="http://schemas.openxmlformats.org/officeDocument/2006/relationships/hyperlink" Target="https://project-sunbird.atlassian.net/browse/KN-10" TargetMode="External"/><Relationship Id="rId11" Type="http://schemas.openxmlformats.org/officeDocument/2006/relationships/hyperlink" Target="https://project-sunbird.atlassian.net/browse/LR-733" TargetMode="External"/><Relationship Id="rId99" Type="http://schemas.openxmlformats.org/officeDocument/2006/relationships/hyperlink" Target="https://project-sunbird.atlassian.net/browse/KN-10" TargetMode="External"/><Relationship Id="rId10" Type="http://schemas.openxmlformats.org/officeDocument/2006/relationships/hyperlink" Target="https://project-sunbird.atlassian.net/browse/LR-676" TargetMode="External"/><Relationship Id="rId98" Type="http://schemas.openxmlformats.org/officeDocument/2006/relationships/hyperlink" Target="https://project-sunbird.atlassian.net/browse/KN-10" TargetMode="External"/><Relationship Id="rId13" Type="http://schemas.openxmlformats.org/officeDocument/2006/relationships/hyperlink" Target="https://project-sunbird.atlassian.net/browse/LR-676" TargetMode="External"/><Relationship Id="rId12" Type="http://schemas.openxmlformats.org/officeDocument/2006/relationships/hyperlink" Target="https://project-sunbird.atlassian.net/browse/LR-676" TargetMode="External"/><Relationship Id="rId91" Type="http://schemas.openxmlformats.org/officeDocument/2006/relationships/hyperlink" Target="https://project-sunbird.atlassian.net/browse/KN-10" TargetMode="External"/><Relationship Id="rId90" Type="http://schemas.openxmlformats.org/officeDocument/2006/relationships/hyperlink" Target="https://project-sunbird.atlassian.net/browse/KN-10" TargetMode="External"/><Relationship Id="rId93" Type="http://schemas.openxmlformats.org/officeDocument/2006/relationships/hyperlink" Target="https://project-sunbird.atlassian.net/browse/KN-10" TargetMode="External"/><Relationship Id="rId92" Type="http://schemas.openxmlformats.org/officeDocument/2006/relationships/hyperlink" Target="https://project-sunbird.atlassian.net/browse/KN-10" TargetMode="External"/><Relationship Id="rId118" Type="http://schemas.openxmlformats.org/officeDocument/2006/relationships/hyperlink" Target="https://project-sunbird.atlassian.net/browse/LR-676" TargetMode="External"/><Relationship Id="rId117" Type="http://schemas.openxmlformats.org/officeDocument/2006/relationships/hyperlink" Target="https://project-sunbird.atlassian.net/browse/LR-676" TargetMode="External"/><Relationship Id="rId116" Type="http://schemas.openxmlformats.org/officeDocument/2006/relationships/hyperlink" Target="https://project-sunbird.atlassian.net/secure/GHGoToBoard.jspa?sprintId=484" TargetMode="External"/><Relationship Id="rId115" Type="http://schemas.openxmlformats.org/officeDocument/2006/relationships/hyperlink" Target="https://project-sunbird.atlassian.net/secure/GHGoToBoard.jspa?sprintId=484" TargetMode="External"/><Relationship Id="rId119" Type="http://schemas.openxmlformats.org/officeDocument/2006/relationships/hyperlink" Target="https://project-sunbird.atlassian.net/browse/LR-676" TargetMode="External"/><Relationship Id="rId15" Type="http://schemas.openxmlformats.org/officeDocument/2006/relationships/hyperlink" Target="https://project-sunbird.atlassian.net/browse/LR-676" TargetMode="External"/><Relationship Id="rId110" Type="http://schemas.openxmlformats.org/officeDocument/2006/relationships/hyperlink" Target="https://project-sunbird.atlassian.net/browse/KN-10" TargetMode="External"/><Relationship Id="rId14" Type="http://schemas.openxmlformats.org/officeDocument/2006/relationships/hyperlink" Target="https://project-sunbird.atlassian.net/browse/LR-676" TargetMode="External"/><Relationship Id="rId17" Type="http://schemas.openxmlformats.org/officeDocument/2006/relationships/hyperlink" Target="https://project-sunbird.atlassian.net/browse/LR-676" TargetMode="External"/><Relationship Id="rId16" Type="http://schemas.openxmlformats.org/officeDocument/2006/relationships/hyperlink" Target="https://project-sunbird.atlassian.net/browse/LR-676" TargetMode="External"/><Relationship Id="rId19" Type="http://schemas.openxmlformats.org/officeDocument/2006/relationships/hyperlink" Target="https://project-sunbird.atlassian.net/browse/LR-676" TargetMode="External"/><Relationship Id="rId114" Type="http://schemas.openxmlformats.org/officeDocument/2006/relationships/hyperlink" Target="https://project-sunbird.atlassian.net/secure/GHGoToBoard.jspa?sprintId=419" TargetMode="External"/><Relationship Id="rId18" Type="http://schemas.openxmlformats.org/officeDocument/2006/relationships/hyperlink" Target="https://project-sunbird.atlassian.net/browse/LR-676" TargetMode="External"/><Relationship Id="rId113" Type="http://schemas.openxmlformats.org/officeDocument/2006/relationships/hyperlink" Target="https://project-sunbird.atlassian.net/secure/GHGoToBoard.jspa?sprintId=419" TargetMode="External"/><Relationship Id="rId112" Type="http://schemas.openxmlformats.org/officeDocument/2006/relationships/hyperlink" Target="https://project-sunbird.atlassian.net/browse/KN-10" TargetMode="External"/><Relationship Id="rId111" Type="http://schemas.openxmlformats.org/officeDocument/2006/relationships/hyperlink" Target="https://project-sunbird.atlassian.net/browse/KN-10" TargetMode="External"/><Relationship Id="rId84" Type="http://schemas.openxmlformats.org/officeDocument/2006/relationships/hyperlink" Target="https://axeauditor.dequecloud.com/test-run/b449cde0-d31f-11eb-a9a4-7fd2fa46b9f7/issue/8c6c4cb8-d373-11eb-94d3-577a21b6f263?activeTab=dt-issue&amp;page=0&amp;pageSize=100&amp;sortField=ordinal&amp;sortDir=asc&amp;filter%5Btype%5D=issue&amp;filter%5Bidentifier%5D=4.1.3.a&amp;row=1&amp;issuesCount=" TargetMode="External"/><Relationship Id="rId83" Type="http://schemas.openxmlformats.org/officeDocument/2006/relationships/hyperlink" Target="https://project-sunbird.atlassian.net/browse/SB-27350" TargetMode="External"/><Relationship Id="rId86" Type="http://schemas.openxmlformats.org/officeDocument/2006/relationships/hyperlink" Target="https://project-sunbird.atlassian.net/browse/KN-10" TargetMode="External"/><Relationship Id="rId85" Type="http://schemas.openxmlformats.org/officeDocument/2006/relationships/hyperlink" Target="https://project-sunbird.atlassian.net/browse/KN-10" TargetMode="External"/><Relationship Id="rId88" Type="http://schemas.openxmlformats.org/officeDocument/2006/relationships/hyperlink" Target="https://project-sunbird.atlassian.net/browse/KN-10" TargetMode="External"/><Relationship Id="rId87" Type="http://schemas.openxmlformats.org/officeDocument/2006/relationships/hyperlink" Target="https://project-sunbird.atlassian.net/browse/KN-10" TargetMode="External"/><Relationship Id="rId89" Type="http://schemas.openxmlformats.org/officeDocument/2006/relationships/hyperlink" Target="https://project-sunbird.atlassian.net/browse/KN-10" TargetMode="External"/><Relationship Id="rId80" Type="http://schemas.openxmlformats.org/officeDocument/2006/relationships/hyperlink" Target="https://project-sunbird.atlassian.net/browse/SB-15376" TargetMode="External"/><Relationship Id="rId82" Type="http://schemas.openxmlformats.org/officeDocument/2006/relationships/hyperlink" Target="https://project-sunbird.atlassian.net/browse/SB-27350" TargetMode="External"/><Relationship Id="rId81" Type="http://schemas.openxmlformats.org/officeDocument/2006/relationships/hyperlink" Target="https://project-sunbird.atlassian.net/browse/SB-19810" TargetMode="External"/><Relationship Id="rId1" Type="http://schemas.openxmlformats.org/officeDocument/2006/relationships/hyperlink" Target="https://project-sunbird.atlassian.net/browse/LR-676" TargetMode="External"/><Relationship Id="rId2" Type="http://schemas.openxmlformats.org/officeDocument/2006/relationships/hyperlink" Target="https://project-sunbird.atlassian.net/browse/LR-676" TargetMode="External"/><Relationship Id="rId3" Type="http://schemas.openxmlformats.org/officeDocument/2006/relationships/hyperlink" Target="https://project-sunbird.atlassian.net/browse/LR-676" TargetMode="External"/><Relationship Id="rId4" Type="http://schemas.openxmlformats.org/officeDocument/2006/relationships/hyperlink" Target="https://project-sunbird.atlassian.net/browse/LR-676" TargetMode="External"/><Relationship Id="rId9" Type="http://schemas.openxmlformats.org/officeDocument/2006/relationships/hyperlink" Target="https://project-sunbird.atlassian.net/browse/LR-676" TargetMode="External"/><Relationship Id="rId5" Type="http://schemas.openxmlformats.org/officeDocument/2006/relationships/hyperlink" Target="https://project-sunbird.atlassian.net/browse/LR-676" TargetMode="External"/><Relationship Id="rId6" Type="http://schemas.openxmlformats.org/officeDocument/2006/relationships/hyperlink" Target="https://project-sunbird.atlassian.net/browse/LR-676" TargetMode="External"/><Relationship Id="rId7" Type="http://schemas.openxmlformats.org/officeDocument/2006/relationships/hyperlink" Target="https://project-sunbird.atlassian.net/browse/LR-676" TargetMode="External"/><Relationship Id="rId8" Type="http://schemas.openxmlformats.org/officeDocument/2006/relationships/hyperlink" Target="https://project-sunbird.atlassian.net/browse/LR-676" TargetMode="External"/><Relationship Id="rId73" Type="http://schemas.openxmlformats.org/officeDocument/2006/relationships/hyperlink" Target="https://project-sunbird.atlassian.net/browse/SH-805" TargetMode="External"/><Relationship Id="rId72" Type="http://schemas.openxmlformats.org/officeDocument/2006/relationships/hyperlink" Target="https://project-sunbird.atlassian.net/browse/SB-15999" TargetMode="External"/><Relationship Id="rId75" Type="http://schemas.openxmlformats.org/officeDocument/2006/relationships/hyperlink" Target="https://project-sunbird.atlassian.net/browse/SH-413" TargetMode="External"/><Relationship Id="rId74" Type="http://schemas.openxmlformats.org/officeDocument/2006/relationships/hyperlink" Target="https://project-sunbird.atlassian.net/browse/SH-68" TargetMode="External"/><Relationship Id="rId77" Type="http://schemas.openxmlformats.org/officeDocument/2006/relationships/hyperlink" Target="https://project-sunbird.atlassian.net/browse/SB-16121" TargetMode="External"/><Relationship Id="rId76" Type="http://schemas.openxmlformats.org/officeDocument/2006/relationships/hyperlink" Target="https://project-sunbird.atlassian.net/browse/SH-236" TargetMode="External"/><Relationship Id="rId79" Type="http://schemas.openxmlformats.org/officeDocument/2006/relationships/hyperlink" Target="https://project-sunbird.atlassian.net/browse/SB-16121" TargetMode="External"/><Relationship Id="rId78" Type="http://schemas.openxmlformats.org/officeDocument/2006/relationships/hyperlink" Target="https://project-sunbird.atlassian.net/browse/SB-16121" TargetMode="External"/><Relationship Id="rId71" Type="http://schemas.openxmlformats.org/officeDocument/2006/relationships/hyperlink" Target="https://project-sunbird.atlassian.net/browse/SB-15543" TargetMode="External"/><Relationship Id="rId70" Type="http://schemas.openxmlformats.org/officeDocument/2006/relationships/hyperlink" Target="https://project-sunbird.atlassian.net/browse/SB-15543" TargetMode="External"/><Relationship Id="rId138" Type="http://schemas.openxmlformats.org/officeDocument/2006/relationships/drawing" Target="../drawings/drawing40.xml"/><Relationship Id="rId137" Type="http://schemas.openxmlformats.org/officeDocument/2006/relationships/hyperlink" Target="https://project-sunbird.atlassian.net/browse/ED-4256" TargetMode="External"/><Relationship Id="rId132" Type="http://schemas.openxmlformats.org/officeDocument/2006/relationships/hyperlink" Target="https://project-sunbird.atlassian.net/browse/LR-683" TargetMode="External"/><Relationship Id="rId131" Type="http://schemas.openxmlformats.org/officeDocument/2006/relationships/hyperlink" Target="https://project-sunbird.atlassian.net/browse/LR-676" TargetMode="External"/><Relationship Id="rId130" Type="http://schemas.openxmlformats.org/officeDocument/2006/relationships/hyperlink" Target="https://project-sunbird.atlassian.net/browse/LR-676" TargetMode="External"/><Relationship Id="rId136" Type="http://schemas.openxmlformats.org/officeDocument/2006/relationships/hyperlink" Target="https://project-sunbird.atlassian.net/browse/ED-4273" TargetMode="External"/><Relationship Id="rId135" Type="http://schemas.openxmlformats.org/officeDocument/2006/relationships/hyperlink" Target="https://project-sunbird.atlassian.net/browse/ED-4273" TargetMode="External"/><Relationship Id="rId134" Type="http://schemas.openxmlformats.org/officeDocument/2006/relationships/hyperlink" Target="https://project-sunbird.atlassian.net/browse/ED-4273" TargetMode="External"/><Relationship Id="rId133" Type="http://schemas.openxmlformats.org/officeDocument/2006/relationships/hyperlink" Target="https://project-sunbird.atlassian.net/browse/LR-683" TargetMode="External"/><Relationship Id="rId62" Type="http://schemas.openxmlformats.org/officeDocument/2006/relationships/hyperlink" Target="https://project-sunbird.atlassian.net/browse/SB-15376" TargetMode="External"/><Relationship Id="rId61" Type="http://schemas.openxmlformats.org/officeDocument/2006/relationships/hyperlink" Target="https://project-sunbird.atlassian.net/browse/SB-15375" TargetMode="External"/><Relationship Id="rId64" Type="http://schemas.openxmlformats.org/officeDocument/2006/relationships/hyperlink" Target="https://project-sunbird.atlassian.net/browse/SB-15375" TargetMode="External"/><Relationship Id="rId63" Type="http://schemas.openxmlformats.org/officeDocument/2006/relationships/hyperlink" Target="https://project-sunbird.atlassian.net/browse/SB-15375" TargetMode="External"/><Relationship Id="rId66" Type="http://schemas.openxmlformats.org/officeDocument/2006/relationships/hyperlink" Target="https://project-sunbird.atlassian.net/browse/SB-15376" TargetMode="External"/><Relationship Id="rId65" Type="http://schemas.openxmlformats.org/officeDocument/2006/relationships/hyperlink" Target="https://project-sunbird.atlassian.net/browse/SB-18580" TargetMode="External"/><Relationship Id="rId68" Type="http://schemas.openxmlformats.org/officeDocument/2006/relationships/hyperlink" Target="https://staging.sunbirded.org/api/content/v2/read/" TargetMode="External"/><Relationship Id="rId67" Type="http://schemas.openxmlformats.org/officeDocument/2006/relationships/hyperlink" Target="https://project-sunbird.atlassian.net/browse/SB-27350" TargetMode="External"/><Relationship Id="rId60" Type="http://schemas.openxmlformats.org/officeDocument/2006/relationships/hyperlink" Target="https://project-sunbird.atlassian.net/browse/SB-16121" TargetMode="External"/><Relationship Id="rId69" Type="http://schemas.openxmlformats.org/officeDocument/2006/relationships/hyperlink" Target="https://project-sunbird.atlassian.net/browse/SH-68" TargetMode="External"/><Relationship Id="rId51" Type="http://schemas.openxmlformats.org/officeDocument/2006/relationships/hyperlink" Target="https://project-sunbird.atlassian.net/browse/LR-676" TargetMode="External"/><Relationship Id="rId50" Type="http://schemas.openxmlformats.org/officeDocument/2006/relationships/hyperlink" Target="https://project-sunbird.atlassian.net/browse/LR-676" TargetMode="External"/><Relationship Id="rId53" Type="http://schemas.openxmlformats.org/officeDocument/2006/relationships/hyperlink" Target="https://project-sunbird.atlassian.net/browse/LR-676" TargetMode="External"/><Relationship Id="rId52" Type="http://schemas.openxmlformats.org/officeDocument/2006/relationships/hyperlink" Target="https://project-sunbird.atlassian.net/browse/LR-676" TargetMode="External"/><Relationship Id="rId55" Type="http://schemas.openxmlformats.org/officeDocument/2006/relationships/hyperlink" Target="https://project-sunbird.atlassian.net/browse/LR-676" TargetMode="External"/><Relationship Id="rId54" Type="http://schemas.openxmlformats.org/officeDocument/2006/relationships/hyperlink" Target="https://project-sunbird.atlassian.net/browse/LR-676" TargetMode="External"/><Relationship Id="rId57" Type="http://schemas.openxmlformats.org/officeDocument/2006/relationships/hyperlink" Target="https://project-sunbird.atlassian.net/browse/LR-676" TargetMode="External"/><Relationship Id="rId56" Type="http://schemas.openxmlformats.org/officeDocument/2006/relationships/hyperlink" Target="https://project-sunbird.atlassian.net/browse/LR-676" TargetMode="External"/><Relationship Id="rId59" Type="http://schemas.openxmlformats.org/officeDocument/2006/relationships/hyperlink" Target="https://project-sunbird.atlassian.net/browse/SB-15376" TargetMode="External"/><Relationship Id="rId58" Type="http://schemas.openxmlformats.org/officeDocument/2006/relationships/hyperlink" Target="https://project-sunbird.atlassian.net/browse/SH-413"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25.75"/>
    <col customWidth="1" min="2" max="2" width="15.0"/>
  </cols>
  <sheetData>
    <row r="1">
      <c r="A1" s="1" t="s">
        <v>0</v>
      </c>
      <c r="B1" s="2"/>
      <c r="C1" s="2"/>
      <c r="D1" s="2"/>
      <c r="E1" s="2"/>
      <c r="F1" s="2"/>
      <c r="G1" s="2"/>
      <c r="H1" s="2"/>
      <c r="I1" s="2"/>
      <c r="J1" s="2"/>
      <c r="K1" s="2"/>
      <c r="L1" s="2"/>
      <c r="M1" s="2"/>
      <c r="N1" s="2"/>
      <c r="O1" s="2"/>
      <c r="P1" s="2"/>
      <c r="Q1" s="2"/>
      <c r="R1" s="3"/>
    </row>
    <row r="2">
      <c r="A2" s="4" t="s">
        <v>1</v>
      </c>
      <c r="B2" s="5" t="s">
        <v>2</v>
      </c>
      <c r="C2" s="6" t="s">
        <v>3</v>
      </c>
      <c r="D2" s="7"/>
      <c r="E2" s="6" t="s">
        <v>4</v>
      </c>
      <c r="F2" s="7"/>
      <c r="G2" s="6" t="s">
        <v>5</v>
      </c>
      <c r="H2" s="7"/>
      <c r="I2" s="8" t="s">
        <v>6</v>
      </c>
      <c r="J2" s="7"/>
      <c r="K2" s="8" t="s">
        <v>7</v>
      </c>
      <c r="L2" s="7"/>
      <c r="M2" s="8" t="s">
        <v>8</v>
      </c>
      <c r="N2" s="7"/>
      <c r="O2" s="9" t="s">
        <v>9</v>
      </c>
      <c r="P2" s="7"/>
      <c r="Q2" s="10" t="s">
        <v>10</v>
      </c>
      <c r="R2" s="7"/>
    </row>
    <row r="3">
      <c r="A3" s="11"/>
      <c r="B3" s="7"/>
      <c r="C3" s="12" t="s">
        <v>11</v>
      </c>
      <c r="D3" s="12" t="s">
        <v>12</v>
      </c>
      <c r="E3" s="12" t="s">
        <v>11</v>
      </c>
      <c r="F3" s="12" t="s">
        <v>12</v>
      </c>
      <c r="G3" s="12" t="s">
        <v>11</v>
      </c>
      <c r="H3" s="12" t="s">
        <v>12</v>
      </c>
      <c r="I3" s="12" t="s">
        <v>11</v>
      </c>
      <c r="J3" s="12" t="s">
        <v>12</v>
      </c>
      <c r="K3" s="12" t="s">
        <v>11</v>
      </c>
      <c r="L3" s="12" t="s">
        <v>12</v>
      </c>
      <c r="M3" s="12" t="s">
        <v>11</v>
      </c>
      <c r="N3" s="12" t="s">
        <v>12</v>
      </c>
      <c r="O3" s="12" t="s">
        <v>11</v>
      </c>
      <c r="P3" s="12" t="s">
        <v>12</v>
      </c>
      <c r="Q3" s="12" t="s">
        <v>11</v>
      </c>
      <c r="R3" s="12" t="s">
        <v>12</v>
      </c>
    </row>
    <row r="4">
      <c r="A4" s="13" t="s">
        <v>13</v>
      </c>
      <c r="B4" s="14" t="s">
        <v>14</v>
      </c>
      <c r="C4" s="15">
        <f>COUNTA('Portal Sanity'!D2:D1005)</f>
        <v>110</v>
      </c>
      <c r="D4" s="15">
        <v>0.0</v>
      </c>
      <c r="E4" s="15">
        <f>COUNTIF('Portal Sanity'!K2:K1005,"NA")</f>
        <v>2</v>
      </c>
      <c r="F4" s="15">
        <v>0.0</v>
      </c>
      <c r="G4" s="15">
        <f t="shared" ref="G4:G11" si="1">C4-(I4+O4+E4)</f>
        <v>0</v>
      </c>
      <c r="H4" s="15">
        <v>0.0</v>
      </c>
      <c r="I4" s="15">
        <f>COUNTIF('Portal Sanity'!K2:K1005,"Pass")</f>
        <v>108</v>
      </c>
      <c r="J4" s="15">
        <v>0.0</v>
      </c>
      <c r="K4" s="15">
        <f>COUNTIF('Portal Sanity'!K2:K1005,"Fail")</f>
        <v>0</v>
      </c>
      <c r="L4" s="15">
        <v>0.0</v>
      </c>
      <c r="M4" s="15">
        <f>COUNTIF('Portal Sanity'!K2:K1005,"Blocked")</f>
        <v>0</v>
      </c>
      <c r="N4" s="15">
        <v>0.0</v>
      </c>
      <c r="O4" s="15">
        <f t="shared" ref="O4:O54" si="2">SUM(K4+M4)</f>
        <v>0</v>
      </c>
      <c r="P4" s="15">
        <v>0.0</v>
      </c>
      <c r="Q4" s="16">
        <f t="shared" ref="Q4:Q55" si="3">(E4+I4)/C4</f>
        <v>1</v>
      </c>
      <c r="R4" s="16">
        <v>0.0</v>
      </c>
      <c r="S4" s="17"/>
      <c r="T4" s="17"/>
      <c r="U4" s="17"/>
      <c r="V4" s="17"/>
      <c r="W4" s="17"/>
      <c r="X4" s="17"/>
      <c r="Y4" s="17"/>
      <c r="Z4" s="17"/>
    </row>
    <row r="5">
      <c r="A5" s="18"/>
      <c r="B5" s="14" t="s">
        <v>15</v>
      </c>
      <c r="C5" s="15">
        <f>COUNTA('Mobile Sanity'!D2:D1005)</f>
        <v>111</v>
      </c>
      <c r="D5" s="15">
        <v>0.0</v>
      </c>
      <c r="E5" s="15">
        <f>COUNTIF('Mobile Sanity'!K2:K1005,"NA")</f>
        <v>4</v>
      </c>
      <c r="F5" s="15">
        <v>0.0</v>
      </c>
      <c r="G5" s="15">
        <f t="shared" si="1"/>
        <v>0</v>
      </c>
      <c r="H5" s="15">
        <v>0.0</v>
      </c>
      <c r="I5" s="15">
        <f>COUNTIF('Mobile Sanity'!K2:K1005,"Pass")</f>
        <v>107</v>
      </c>
      <c r="J5" s="15">
        <v>0.0</v>
      </c>
      <c r="K5" s="15">
        <f>COUNTIF('Mobile Sanity'!K2:K1005,"Fail")</f>
        <v>0</v>
      </c>
      <c r="L5" s="15">
        <v>0.0</v>
      </c>
      <c r="M5" s="15">
        <f>COUNTIF('Mobile Sanity'!K2:K1005,"Blocked")</f>
        <v>0</v>
      </c>
      <c r="N5" s="15">
        <v>0.0</v>
      </c>
      <c r="O5" s="15">
        <f t="shared" si="2"/>
        <v>0</v>
      </c>
      <c r="P5" s="15">
        <v>0.0</v>
      </c>
      <c r="Q5" s="16">
        <f t="shared" si="3"/>
        <v>1</v>
      </c>
      <c r="R5" s="16">
        <v>0.0</v>
      </c>
      <c r="S5" s="17"/>
      <c r="T5" s="17"/>
      <c r="U5" s="17"/>
      <c r="V5" s="17"/>
      <c r="W5" s="17"/>
      <c r="X5" s="17"/>
      <c r="Y5" s="17"/>
      <c r="Z5" s="17"/>
    </row>
    <row r="6">
      <c r="A6" s="11"/>
      <c r="B6" s="14" t="s">
        <v>16</v>
      </c>
      <c r="C6" s="15">
        <f>COUNTA('Desktop Sanity'!D2:D1005)</f>
        <v>53</v>
      </c>
      <c r="D6" s="15">
        <v>0.0</v>
      </c>
      <c r="E6" s="15">
        <f>COUNTIF('Desktop Sanity'!K2:K1005,"NA")</f>
        <v>6</v>
      </c>
      <c r="F6" s="15">
        <v>0.0</v>
      </c>
      <c r="G6" s="15">
        <f t="shared" si="1"/>
        <v>0</v>
      </c>
      <c r="H6" s="15">
        <v>0.0</v>
      </c>
      <c r="I6" s="15">
        <f>COUNTIF('Desktop Sanity'!K2:K1005,"Pass")</f>
        <v>47</v>
      </c>
      <c r="J6" s="15">
        <v>0.0</v>
      </c>
      <c r="K6" s="15">
        <f>COUNTIF('Desktop Sanity'!K2:K1005,"Fail")</f>
        <v>0</v>
      </c>
      <c r="L6" s="15">
        <v>0.0</v>
      </c>
      <c r="M6" s="15">
        <f>COUNTIF('Desktop Sanity'!K2:K1005,"Blocked")</f>
        <v>0</v>
      </c>
      <c r="N6" s="15">
        <v>0.0</v>
      </c>
      <c r="O6" s="15">
        <f t="shared" si="2"/>
        <v>0</v>
      </c>
      <c r="P6" s="15">
        <v>0.0</v>
      </c>
      <c r="Q6" s="16">
        <f t="shared" si="3"/>
        <v>1</v>
      </c>
      <c r="R6" s="16">
        <v>0.0</v>
      </c>
      <c r="S6" s="17"/>
      <c r="T6" s="17"/>
      <c r="U6" s="17"/>
      <c r="V6" s="17"/>
      <c r="W6" s="17"/>
      <c r="X6" s="17"/>
      <c r="Y6" s="17"/>
      <c r="Z6" s="17"/>
    </row>
    <row r="7">
      <c r="A7" s="19" t="s">
        <v>17</v>
      </c>
      <c r="B7" s="14" t="s">
        <v>14</v>
      </c>
      <c r="C7" s="15">
        <f>COUNTA('Portal Sanity'!D2:D1005)</f>
        <v>110</v>
      </c>
      <c r="D7" s="20">
        <v>0.0</v>
      </c>
      <c r="E7" s="15">
        <f>COUNTIF('Portal Sanity'!O2:O1005,"NA")</f>
        <v>1</v>
      </c>
      <c r="F7" s="20">
        <v>0.0</v>
      </c>
      <c r="G7" s="15">
        <f t="shared" si="1"/>
        <v>0</v>
      </c>
      <c r="H7" s="20">
        <v>0.0</v>
      </c>
      <c r="I7" s="15">
        <f>COUNTIF('Portal Sanity'!O2:O1005,"Pass")</f>
        <v>109</v>
      </c>
      <c r="J7" s="20">
        <v>0.0</v>
      </c>
      <c r="K7" s="15">
        <f>COUNTIF('Portal Sanity'!O2:O1005,"Fail")</f>
        <v>0</v>
      </c>
      <c r="L7" s="20">
        <v>0.0</v>
      </c>
      <c r="M7" s="15">
        <f>COUNTIF('Portal Sanity'!O2:O1005,"Blocked")</f>
        <v>0</v>
      </c>
      <c r="N7" s="20">
        <v>0.0</v>
      </c>
      <c r="O7" s="15">
        <f t="shared" si="2"/>
        <v>0</v>
      </c>
      <c r="P7" s="20">
        <v>0.0</v>
      </c>
      <c r="Q7" s="16">
        <f t="shared" si="3"/>
        <v>1</v>
      </c>
      <c r="R7" s="16">
        <v>0.0</v>
      </c>
      <c r="S7" s="17"/>
      <c r="T7" s="17"/>
      <c r="U7" s="17"/>
      <c r="V7" s="17"/>
      <c r="W7" s="17"/>
      <c r="X7" s="17"/>
      <c r="Y7" s="17"/>
      <c r="Z7" s="17"/>
    </row>
    <row r="8">
      <c r="A8" s="18"/>
      <c r="B8" s="14" t="s">
        <v>15</v>
      </c>
      <c r="C8" s="15">
        <f>COUNTA('Mobile Sanity'!D2:D1005)</f>
        <v>111</v>
      </c>
      <c r="D8" s="20">
        <v>0.0</v>
      </c>
      <c r="E8" s="15">
        <f>COUNTIF('Mobile Sanity'!O2:O1005,"NA")</f>
        <v>5</v>
      </c>
      <c r="F8" s="20">
        <v>0.0</v>
      </c>
      <c r="G8" s="15">
        <f t="shared" si="1"/>
        <v>0</v>
      </c>
      <c r="H8" s="20">
        <v>0.0</v>
      </c>
      <c r="I8" s="15">
        <f>COUNTIF('Mobile Sanity'!O2:O1005,"Pass")</f>
        <v>106</v>
      </c>
      <c r="J8" s="20">
        <v>0.0</v>
      </c>
      <c r="K8" s="15">
        <f>COUNTIF('Mobile Sanity'!O2:O1005,"Fail")</f>
        <v>0</v>
      </c>
      <c r="L8" s="20">
        <v>0.0</v>
      </c>
      <c r="M8" s="15">
        <f>COUNTIF('Mobile Sanity'!O2:O1005,"Blocked")</f>
        <v>0</v>
      </c>
      <c r="N8" s="20">
        <v>0.0</v>
      </c>
      <c r="O8" s="15">
        <f t="shared" si="2"/>
        <v>0</v>
      </c>
      <c r="P8" s="20">
        <v>0.0</v>
      </c>
      <c r="Q8" s="16">
        <f t="shared" si="3"/>
        <v>1</v>
      </c>
      <c r="R8" s="16">
        <v>0.0</v>
      </c>
      <c r="S8" s="17"/>
      <c r="T8" s="17"/>
      <c r="U8" s="17"/>
      <c r="V8" s="17"/>
      <c r="W8" s="17"/>
      <c r="X8" s="17"/>
      <c r="Y8" s="17"/>
      <c r="Z8" s="17"/>
    </row>
    <row r="9">
      <c r="A9" s="11"/>
      <c r="B9" s="14" t="s">
        <v>16</v>
      </c>
      <c r="C9" s="15">
        <f>COUNTA('Desktop Sanity'!D2:D1005)</f>
        <v>53</v>
      </c>
      <c r="D9" s="20">
        <v>0.0</v>
      </c>
      <c r="E9" s="15">
        <f>COUNTIF('Desktop Sanity'!O2:O1005,"NA")</f>
        <v>6</v>
      </c>
      <c r="F9" s="20">
        <v>0.0</v>
      </c>
      <c r="G9" s="15">
        <f t="shared" si="1"/>
        <v>0</v>
      </c>
      <c r="H9" s="20">
        <v>0.0</v>
      </c>
      <c r="I9" s="15">
        <f>COUNTIF('Desktop Sanity'!O2:O1005,"Pass")</f>
        <v>47</v>
      </c>
      <c r="J9" s="20">
        <v>0.0</v>
      </c>
      <c r="K9" s="15">
        <f>COUNTIF('Desktop Sanity'!S2:S1005,"Fail")</f>
        <v>0</v>
      </c>
      <c r="L9" s="20">
        <v>0.0</v>
      </c>
      <c r="M9" s="15">
        <f>COUNTIF('Desktop Sanity'!S2:S1005,"Blocked")</f>
        <v>0</v>
      </c>
      <c r="N9" s="20">
        <v>0.0</v>
      </c>
      <c r="O9" s="15">
        <f t="shared" si="2"/>
        <v>0</v>
      </c>
      <c r="P9" s="20">
        <v>0.0</v>
      </c>
      <c r="Q9" s="16">
        <f t="shared" si="3"/>
        <v>1</v>
      </c>
      <c r="R9" s="16">
        <v>0.0</v>
      </c>
      <c r="S9" s="17"/>
      <c r="T9" s="17"/>
      <c r="U9" s="17"/>
      <c r="V9" s="17"/>
      <c r="W9" s="17"/>
      <c r="X9" s="17"/>
      <c r="Y9" s="17"/>
      <c r="Z9" s="17"/>
    </row>
    <row r="10">
      <c r="A10" s="21" t="s">
        <v>18</v>
      </c>
      <c r="B10" s="22" t="s">
        <v>19</v>
      </c>
      <c r="C10" s="23">
        <f>COUNTA('7.0.0 New Feature S1 Defects'!B2:B1005)</f>
        <v>45</v>
      </c>
      <c r="D10" s="23">
        <v>0.0</v>
      </c>
      <c r="E10" s="23">
        <f>COUNTIF('7.0.0 New Feature S1 Defects'!E2:E1005,"NA")</f>
        <v>1</v>
      </c>
      <c r="F10" s="23">
        <v>0.0</v>
      </c>
      <c r="G10" s="23">
        <f t="shared" si="1"/>
        <v>0</v>
      </c>
      <c r="H10" s="23">
        <v>0.0</v>
      </c>
      <c r="I10" s="23">
        <f>COUNTIF('7.0.0 New Feature S1 Defects'!E2:E1005,"Pass")</f>
        <v>44</v>
      </c>
      <c r="J10" s="23">
        <v>0.0</v>
      </c>
      <c r="K10" s="23">
        <f>COUNTIF('7.0.0 New Feature S1 Defects'!E2:E1005,"Fail")</f>
        <v>0</v>
      </c>
      <c r="L10" s="23">
        <v>0.0</v>
      </c>
      <c r="M10" s="23">
        <f>COUNTIF('7.0.0 New Feature S1 Defects'!E2:E1005,"Blocked")</f>
        <v>0</v>
      </c>
      <c r="N10" s="23">
        <v>0.0</v>
      </c>
      <c r="O10" s="23">
        <f t="shared" si="2"/>
        <v>0</v>
      </c>
      <c r="P10" s="23">
        <v>0.0</v>
      </c>
      <c r="Q10" s="24">
        <f t="shared" si="3"/>
        <v>1</v>
      </c>
      <c r="R10" s="24">
        <v>0.0</v>
      </c>
    </row>
    <row r="11">
      <c r="A11" s="25" t="s">
        <v>20</v>
      </c>
      <c r="B11" s="14" t="s">
        <v>19</v>
      </c>
      <c r="C11" s="15">
        <f>COUNTA('6.0.0 OCI S1 Defects'!B2:B1005)</f>
        <v>46</v>
      </c>
      <c r="D11" s="15">
        <v>0.0</v>
      </c>
      <c r="E11" s="15">
        <f>COUNTIF('6.0.0 OCI S1 Defects'!E2:E1005,"NA")</f>
        <v>1</v>
      </c>
      <c r="F11" s="15">
        <v>0.0</v>
      </c>
      <c r="G11" s="15">
        <f t="shared" si="1"/>
        <v>0</v>
      </c>
      <c r="H11" s="15">
        <v>0.0</v>
      </c>
      <c r="I11" s="15">
        <f>COUNTIF('6.0.0 OCI S1 Defects'!E2:E1005,"Pass")</f>
        <v>45</v>
      </c>
      <c r="J11" s="15">
        <v>0.0</v>
      </c>
      <c r="K11" s="15">
        <f>COUNTIF('6.0.0 OCI S1 Defects'!E2:E1005,"Fail")</f>
        <v>0</v>
      </c>
      <c r="L11" s="15">
        <v>0.0</v>
      </c>
      <c r="M11" s="15">
        <f>COUNTIF('6.0.0 OCI S1 Defects'!E2:E1005,"Blocked")</f>
        <v>0</v>
      </c>
      <c r="N11" s="15">
        <v>0.0</v>
      </c>
      <c r="O11" s="15">
        <f t="shared" si="2"/>
        <v>0</v>
      </c>
      <c r="P11" s="15">
        <v>0.0</v>
      </c>
      <c r="Q11" s="16">
        <f t="shared" si="3"/>
        <v>1</v>
      </c>
      <c r="R11" s="16">
        <v>0.0</v>
      </c>
    </row>
    <row r="12">
      <c r="A12" s="26" t="s">
        <v>21</v>
      </c>
      <c r="B12" s="27" t="s">
        <v>14</v>
      </c>
      <c r="C12" s="23">
        <f>COUNTIF(Workspace!F2:F1005,"P1")</f>
        <v>264</v>
      </c>
      <c r="D12" s="23">
        <f>COUNTIF(Workspace!F2:F1005,"P2")</f>
        <v>327</v>
      </c>
      <c r="E12" s="23">
        <f>COUNTIFS(Workspace!F2:F1005,"P1",Workspace!T2:T1005,"NA")</f>
        <v>14</v>
      </c>
      <c r="F12" s="23">
        <f>COUNTIFS(Workspace!F2:F1005,"P2",Workspace!T2:T1005,"NA")</f>
        <v>26</v>
      </c>
      <c r="G12" s="23">
        <f t="shared" ref="G12:H12" si="4">C12-(I12+K12+M12+E12)</f>
        <v>0</v>
      </c>
      <c r="H12" s="23">
        <f t="shared" si="4"/>
        <v>0</v>
      </c>
      <c r="I12" s="23">
        <f>COUNTIFS(Workspace!F2:F1005,"P1",Workspace!T2:T1005,"Pass")</f>
        <v>250</v>
      </c>
      <c r="J12" s="23">
        <f>COUNTIFS(Workspace!F2:F1005,"P2",Workspace!T2:T1005,"Pass")</f>
        <v>301</v>
      </c>
      <c r="K12" s="23">
        <f>COUNTIFS(Workspace!F2:F1005,"P1",Workspace!T2:T1005,"Fail")</f>
        <v>0</v>
      </c>
      <c r="L12" s="23">
        <f>COUNTIFS(Workspace!F2:F1005,"P2",Workspace!T2:T1005,"Fail")</f>
        <v>0</v>
      </c>
      <c r="M12" s="23">
        <f>COUNTIFS(Workspace!F2:F1005,"P1",Workspace!T2:T1005,"Blocked")</f>
        <v>0</v>
      </c>
      <c r="N12" s="23">
        <f>COUNTIFS(Workspace!F2:F1005,"P2",Workspace!T2:T1005,"Blocked")</f>
        <v>0</v>
      </c>
      <c r="O12" s="23">
        <f t="shared" si="2"/>
        <v>0</v>
      </c>
      <c r="P12" s="23">
        <f t="shared" ref="P12:P54" si="6">SUM(L12+N12)</f>
        <v>0</v>
      </c>
      <c r="Q12" s="24">
        <f t="shared" si="3"/>
        <v>1</v>
      </c>
      <c r="R12" s="24">
        <f t="shared" ref="R12:R55" si="7">(F12+J12)/D12</f>
        <v>1</v>
      </c>
    </row>
    <row r="13">
      <c r="A13" s="13" t="s">
        <v>22</v>
      </c>
      <c r="B13" s="14" t="s">
        <v>14</v>
      </c>
      <c r="C13" s="15">
        <f>COUNTIFS(Login!D2:D1005,"Reference Learning Web App",Login!F2:F1005,"P1")</f>
        <v>61</v>
      </c>
      <c r="D13" s="15">
        <f>COUNTIFS(Login!D2:D1005,"Reference Learning Web App",Login!F2:F1005,"P2")</f>
        <v>73</v>
      </c>
      <c r="E13" s="15">
        <f>COUNTIFS(Login!D2:D1005,"Reference Learning Web App",Login!F2:F1005,"P1",Login!R2:R1005,"NA")</f>
        <v>2</v>
      </c>
      <c r="F13" s="15">
        <f>COUNTIFS(Login!D2:D1005,"Reference Learning Web App",Login!F2:F1005,"P2",Login!R2:R1005,"NA")</f>
        <v>5</v>
      </c>
      <c r="G13" s="15">
        <f t="shared" ref="G13:H13" si="5">C13-(I13+K13+M13+E13)</f>
        <v>0</v>
      </c>
      <c r="H13" s="15">
        <f t="shared" si="5"/>
        <v>0</v>
      </c>
      <c r="I13" s="15">
        <f>COUNTIFS(Login!D2:D1005,"Reference Learning Web App",Login!F2:F1005,"P1",Login!R2:R1005,"Pass")</f>
        <v>59</v>
      </c>
      <c r="J13" s="15">
        <f>COUNTIFS(Login!D2:D1005,"Reference Learning Web App",Login!F2:F1005,"P2",Login!R2:R1005,"Pass")</f>
        <v>68</v>
      </c>
      <c r="K13" s="15">
        <f>COUNTIFS(Login!D2:D1005,"Reference Learning Web App",Login!F2:F1005,"P1",Login!R2:R1005,"Fail")</f>
        <v>0</v>
      </c>
      <c r="L13" s="15">
        <f>COUNTIFS(Login!D2:D1005,"Reference Learning Web App",Login!F2:F1005,"P2",Login!R2:R1005,"Fail")</f>
        <v>0</v>
      </c>
      <c r="M13" s="15">
        <f>COUNTIFS(Login!D2:D1005,"Reference Learning Web App",Login!F2:F1005,"P1",Login!R2:R1005,"Blocked")</f>
        <v>0</v>
      </c>
      <c r="N13" s="15">
        <f>COUNTIFS(Login!D2:D1005,"Reference Learning Web App",Login!F2:F1005,"P2",Login!R2:R1005,"Blocked")</f>
        <v>0</v>
      </c>
      <c r="O13" s="15">
        <f t="shared" si="2"/>
        <v>0</v>
      </c>
      <c r="P13" s="15">
        <f t="shared" si="6"/>
        <v>0</v>
      </c>
      <c r="Q13" s="16">
        <f t="shared" si="3"/>
        <v>1</v>
      </c>
      <c r="R13" s="16">
        <f t="shared" si="7"/>
        <v>1</v>
      </c>
    </row>
    <row r="14">
      <c r="A14" s="18"/>
      <c r="B14" s="14" t="s">
        <v>15</v>
      </c>
      <c r="C14" s="15">
        <f>COUNTIFS(Login!D2:D1005,"Reference Learning Mobile App",Login!F2:F1005,"P1")</f>
        <v>62</v>
      </c>
      <c r="D14" s="15">
        <f>COUNTIFS(Login!D2:D1005,"Reference Learning Mobile App",Login!F2:F1005,"P2")</f>
        <v>87</v>
      </c>
      <c r="E14" s="15">
        <f>COUNTIFS(Login!D2:D1005,"Reference Learning Mobile App",Login!F2:F1005,"P1",Login!R2:R1005,"NA")</f>
        <v>1</v>
      </c>
      <c r="F14" s="15">
        <f>COUNTIFS(Login!D2:D1005,"Reference Learning Mobile App",Login!F2:F1005,"P2",Login!R2:R1005,"NA")</f>
        <v>4</v>
      </c>
      <c r="G14" s="15">
        <f t="shared" ref="G14:H14" si="8">C14-(I14+K14+M14+E14)</f>
        <v>0</v>
      </c>
      <c r="H14" s="15">
        <f t="shared" si="8"/>
        <v>0</v>
      </c>
      <c r="I14" s="15">
        <f>COUNTIFS(Login!D2:D1005,"Reference Learning Mobile App",Login!F2:F1005,"P1",Login!R2:R1005,"Pass")</f>
        <v>61</v>
      </c>
      <c r="J14" s="15">
        <f>COUNTIFS(Login!D2:D1005,"Reference Learning Mobile App",Login!F2:F1005,"P2",Login!R2:R1005,"Pass")</f>
        <v>83</v>
      </c>
      <c r="K14" s="15">
        <f>COUNTIFS(Login!D2:D1005,"Reference Learning Mobile App",Login!F2:F1005,"P1",Login!R2:R1005,"Fail")</f>
        <v>0</v>
      </c>
      <c r="L14" s="15">
        <f>COUNTIFS(Login!D2:D1005,"Reference Learning Mobile App",Login!F2:F1005,"P2",Login!R2:R1005,"Fail")</f>
        <v>0</v>
      </c>
      <c r="M14" s="15">
        <f>COUNTIFS(Login!D2:D1005,"Reference Learning Mobile App",Login!F2:F1005,"P1",Login!R2:R1005,"Blocked")</f>
        <v>0</v>
      </c>
      <c r="N14" s="15">
        <f>COUNTIFS(Login!D2:D1005,"Reference Learning Mobile App",Login!F2:F1005,"P2",Login!R2:R1005,"Blocked")</f>
        <v>0</v>
      </c>
      <c r="O14" s="15">
        <f t="shared" si="2"/>
        <v>0</v>
      </c>
      <c r="P14" s="15">
        <f t="shared" si="6"/>
        <v>0</v>
      </c>
      <c r="Q14" s="16">
        <f t="shared" si="3"/>
        <v>1</v>
      </c>
      <c r="R14" s="16">
        <f t="shared" si="7"/>
        <v>1</v>
      </c>
    </row>
    <row r="15">
      <c r="A15" s="11"/>
      <c r="B15" s="14" t="s">
        <v>23</v>
      </c>
      <c r="C15" s="15">
        <f>COUNTIFS(Login!D2:D1005,"Reference Learning Desktop App",Login!F2:F1005,"P1")</f>
        <v>22</v>
      </c>
      <c r="D15" s="15">
        <f>COUNTIFS(Login!D2:D1005,"Reference Learning Desktop App",Login!F2:F1005,"P2")</f>
        <v>26</v>
      </c>
      <c r="E15" s="15">
        <f>COUNTIFS(Login!D2:D1005,"Reference Learning Desktop App",Login!F2:F1005,"P1",Login!R2:R1005,"NA")</f>
        <v>0</v>
      </c>
      <c r="F15" s="15">
        <f>COUNTIFS(Login!D2:D1005,"Reference Learning Desktop App",Login!F2:F1005,"P2",Login!R2:R1005,"NA")</f>
        <v>0</v>
      </c>
      <c r="G15" s="15">
        <f t="shared" ref="G15:H15" si="9">C15-(I15+K15+M15+E15)</f>
        <v>0</v>
      </c>
      <c r="H15" s="15">
        <f t="shared" si="9"/>
        <v>0</v>
      </c>
      <c r="I15" s="15">
        <f>COUNTIFS(Login!D2:D1005,"Reference Learning Desktop App",Login!F2:F1005,"P1",Login!R2:R1005,"Pass")</f>
        <v>22</v>
      </c>
      <c r="J15" s="15">
        <f>COUNTIFS(Login!D2:D1005,"Reference Learning Desktop App",Login!F2:F1005,"P2",Login!R2:R1005,"Pass")</f>
        <v>26</v>
      </c>
      <c r="K15" s="15">
        <f>COUNTIFS(Login!D2:D1005,"Reference Learning Desktop App",Login!F2:F1005,"P1",Login!R2:R1005,"Fail")</f>
        <v>0</v>
      </c>
      <c r="L15" s="15">
        <f>COUNTIFS(Login!D2:D1005,"Reference Learning Desktop App",Login!F2:F1005,"P2",Login!R2:R1005,"Fail")</f>
        <v>0</v>
      </c>
      <c r="M15" s="15">
        <f>COUNTIFS(Login!D2:D1005,"Reference Learning Desktop App",Login!F2:F1005,"P1",Login!R2:R1005,"Blocked")</f>
        <v>0</v>
      </c>
      <c r="N15" s="15">
        <f>COUNTIFS(Login!D2:D1005,"Reference Learning Desktop App",Login!F2:F1005,"P2",Login!R2:R1005,"Blocked")</f>
        <v>0</v>
      </c>
      <c r="O15" s="15">
        <f t="shared" si="2"/>
        <v>0</v>
      </c>
      <c r="P15" s="15">
        <f t="shared" si="6"/>
        <v>0</v>
      </c>
      <c r="Q15" s="16">
        <f t="shared" si="3"/>
        <v>1</v>
      </c>
      <c r="R15" s="16">
        <f t="shared" si="7"/>
        <v>1</v>
      </c>
    </row>
    <row r="16">
      <c r="A16" s="28" t="s">
        <v>24</v>
      </c>
      <c r="B16" s="27" t="s">
        <v>14</v>
      </c>
      <c r="C16" s="23">
        <f>COUNTIFS('Course Consumption'!D2:D1005,"Reference Learning Web App",'Course Consumption'!F2:F1005,"P1")</f>
        <v>163</v>
      </c>
      <c r="D16" s="23">
        <f>COUNTIFS('Course Consumption'!D2:D1005,"Reference Learning Web App",'Course Consumption'!F2:F1005,"P2")</f>
        <v>59</v>
      </c>
      <c r="E16" s="23">
        <f>COUNTIFS('Course Consumption'!D2:D1005,"Reference Learning Web App",'Course Consumption'!F2:F1005,"P1",'Course Consumption'!R2:R1005,"NA")</f>
        <v>8</v>
      </c>
      <c r="F16" s="23">
        <f>COUNTIFS('Course Consumption'!D2:D1005,"Reference Learning Web App",'Course Consumption'!F2:F1005,"P2",'Course Consumption'!R2:R1005,"NA")</f>
        <v>1</v>
      </c>
      <c r="G16" s="23">
        <f t="shared" ref="G16:H16" si="10">C16-(I16+K16+M16+E16)</f>
        <v>0</v>
      </c>
      <c r="H16" s="23">
        <f t="shared" si="10"/>
        <v>0</v>
      </c>
      <c r="I16" s="23">
        <f>COUNTIFS('Course Consumption'!D2:D1005,"Reference Learning Web App",'Course Consumption'!F2:F1005,"P1",'Course Consumption'!R2:R1005,"Pass")</f>
        <v>155</v>
      </c>
      <c r="J16" s="23">
        <f>COUNTIFS('Course Consumption'!D2:D1005,"Reference Learning Web App",'Course Consumption'!F2:F1005,"P2",'Course Consumption'!R2:R1005,"Pass")</f>
        <v>58</v>
      </c>
      <c r="K16" s="23">
        <f>COUNTIFS('Course Consumption'!D2:D1005,"Reference Learning Web App",'Course Consumption'!F2:F1005,"P1",'Course Consumption'!R2:R1005,"Fail")</f>
        <v>0</v>
      </c>
      <c r="L16" s="23">
        <f>COUNTIFS('Course Consumption'!D2:D1005,"Reference Learning Web App",'Course Consumption'!F2:F1005,"P2",'Course Consumption'!R2:R1005,"Fail")</f>
        <v>0</v>
      </c>
      <c r="M16" s="23">
        <f>COUNTIFS('Course Consumption'!D2:D1005,"Reference Learning Web App",'Course Consumption'!F2:F1005,"P1",'Course Consumption'!R2:R1005,"Blocked")</f>
        <v>0</v>
      </c>
      <c r="N16" s="23">
        <f>COUNTIFS('Course Consumption'!D2:D1005,"Reference Learning Web App",'Course Consumption'!F2:F1005,"P2",'Course Consumption'!R2:R1005,"Blocked")</f>
        <v>0</v>
      </c>
      <c r="O16" s="23">
        <f t="shared" si="2"/>
        <v>0</v>
      </c>
      <c r="P16" s="23">
        <f t="shared" si="6"/>
        <v>0</v>
      </c>
      <c r="Q16" s="24">
        <f t="shared" si="3"/>
        <v>1</v>
      </c>
      <c r="R16" s="24">
        <f t="shared" si="7"/>
        <v>1</v>
      </c>
    </row>
    <row r="17">
      <c r="A17" s="18"/>
      <c r="B17" s="27" t="s">
        <v>15</v>
      </c>
      <c r="C17" s="23">
        <f>COUNTIFS('Course Consumption'!D2:D1005,"Reference Learning Mobile App",'Course Consumption'!F2:F1005,"P1")</f>
        <v>119</v>
      </c>
      <c r="D17" s="23">
        <f>COUNTIFS('Course Consumption'!D2:D1005,"Reference Learning Mobile App",'Course Consumption'!F2:F1005,"P2")</f>
        <v>164</v>
      </c>
      <c r="E17" s="23">
        <f>COUNTIFS('Course Consumption'!D2:D1005,"Reference Learning Mobile App",'Course Consumption'!F2:F1005,"P1",'Course Consumption'!R2:R1005,"NA")</f>
        <v>3</v>
      </c>
      <c r="F17" s="23">
        <f>COUNTIFS('Course Consumption'!D2:D1005,"Reference Learning Mobile App",'Course Consumption'!F2:F1005,"P2",'Course Consumption'!R2:R1005,"NA")</f>
        <v>7</v>
      </c>
      <c r="G17" s="23">
        <f t="shared" ref="G17:H17" si="11">C17-(I17+K17+M17+E17)</f>
        <v>0</v>
      </c>
      <c r="H17" s="23">
        <f t="shared" si="11"/>
        <v>0</v>
      </c>
      <c r="I17" s="23">
        <f>COUNTIFS('Course Consumption'!D2:D1005,"Reference Learning Mobile App",'Course Consumption'!F2:F1005,"P1",'Course Consumption'!R2:R1005,"Pass")</f>
        <v>116</v>
      </c>
      <c r="J17" s="23">
        <f>COUNTIFS('Course Consumption'!D2:D1005,"Reference Learning Mobile App",'Course Consumption'!F2:F1005,"P2",'Course Consumption'!R2:R1005,"Pass")</f>
        <v>157</v>
      </c>
      <c r="K17" s="23">
        <f>COUNTIFS('Course Consumption'!D2:D1005,"Reference Learning Mobile App",'Course Consumption'!F2:F1005,"P1",'Course Consumption'!R2:R1005,"Fail")</f>
        <v>0</v>
      </c>
      <c r="L17" s="23">
        <f>COUNTIFS('Course Consumption'!D2:D1005,"Reference Learning Mobile App",'Course Consumption'!F2:F1005,"P2",'Course Consumption'!R2:R1005,"Fail")</f>
        <v>0</v>
      </c>
      <c r="M17" s="23">
        <f>COUNTIFS('Course Consumption'!D2:D1005,"Reference Learning Mobile App",'Course Consumption'!F2:F1005,"P1",'Course Consumption'!R2:R1005,"Blocked")</f>
        <v>0</v>
      </c>
      <c r="N17" s="23">
        <f>COUNTIFS('Course Consumption'!D2:D1005,"Reference Learning Mobile App",'Course Consumption'!F2:F1005,"P2",'Course Consumption'!R2:R1005,"Blocked")</f>
        <v>0</v>
      </c>
      <c r="O17" s="23">
        <f t="shared" si="2"/>
        <v>0</v>
      </c>
      <c r="P17" s="23">
        <f t="shared" si="6"/>
        <v>0</v>
      </c>
      <c r="Q17" s="24">
        <f t="shared" si="3"/>
        <v>1</v>
      </c>
      <c r="R17" s="24">
        <f t="shared" si="7"/>
        <v>1</v>
      </c>
    </row>
    <row r="18">
      <c r="A18" s="11"/>
      <c r="B18" s="27" t="s">
        <v>23</v>
      </c>
      <c r="C18" s="23">
        <f>COUNTIFS('Course Consumption'!D2:D1005,"Reference Learning Desktop App",'Course Consumption'!F2:F1005,"P1")</f>
        <v>40</v>
      </c>
      <c r="D18" s="23">
        <f>COUNTIFS('Course Consumption'!D2:D1005,"Reference Learning Desktop App",'Course Consumption'!F2:F1005,"P2")</f>
        <v>38</v>
      </c>
      <c r="E18" s="23">
        <f>COUNTIFS('Course Consumption'!D2:D1005,"Reference Learning Desktop App",'Course Consumption'!F2:F1005,"P1",'Course Consumption'!R2:R1005,"NA")</f>
        <v>3</v>
      </c>
      <c r="F18" s="23">
        <f>COUNTIFS('Course Consumption'!D2:D1005,"Reference Learning Desktop App",'Course Consumption'!F2:F1005,"P2",'Course Consumption'!R2:R1005,"NA")</f>
        <v>2</v>
      </c>
      <c r="G18" s="23">
        <f t="shared" ref="G18:H18" si="12">C18-(I18+K18+M18+E18)</f>
        <v>0</v>
      </c>
      <c r="H18" s="23">
        <f t="shared" si="12"/>
        <v>0</v>
      </c>
      <c r="I18" s="23">
        <f>COUNTIFS('Course Consumption'!D2:D1005,"Reference Learning Desktop App",'Course Consumption'!F2:F1005,"P1",'Course Consumption'!R2:R1005,"Pass")</f>
        <v>37</v>
      </c>
      <c r="J18" s="23">
        <f>COUNTIFS('Course Consumption'!D2:D1005,"Reference Learning Desktop App",'Course Consumption'!F2:F1005,"P2",'Course Consumption'!R2:R1005,"Pass")</f>
        <v>36</v>
      </c>
      <c r="K18" s="23">
        <f>COUNTIFS('Course Consumption'!D2:D1005,"Reference Learning Desktop App",'Course Consumption'!F2:F1005,"P1",'Course Consumption'!R2:R1005,"Fail")</f>
        <v>0</v>
      </c>
      <c r="L18" s="23">
        <f>COUNTIFS('Course Consumption'!D2:D1005,"Reference Learning Desktop App",'Course Consumption'!F2:F1005,"P2",'Course Consumption'!R2:R1005,"Fail")</f>
        <v>0</v>
      </c>
      <c r="M18" s="23">
        <f>COUNTIFS('Course Consumption'!D2:D1005,"Reference Learning Desktop App",'Course Consumption'!F2:F1005,"P1",'Course Consumption'!R2:R1005,"Blocked")</f>
        <v>0</v>
      </c>
      <c r="N18" s="23">
        <f>COUNTIFS('Course Consumption'!D2:D1005,"Reference Learning Desktop App",'Course Consumption'!F2:F1005,"P2",'Course Consumption'!R2:R1005,"Blocked")</f>
        <v>0</v>
      </c>
      <c r="O18" s="23">
        <f t="shared" si="2"/>
        <v>0</v>
      </c>
      <c r="P18" s="23">
        <f t="shared" si="6"/>
        <v>0</v>
      </c>
      <c r="Q18" s="24">
        <f t="shared" si="3"/>
        <v>1</v>
      </c>
      <c r="R18" s="24">
        <f t="shared" si="7"/>
        <v>1</v>
      </c>
    </row>
    <row r="19">
      <c r="A19" s="29" t="s">
        <v>25</v>
      </c>
      <c r="B19" s="14" t="s">
        <v>14</v>
      </c>
      <c r="C19" s="15">
        <f>COUNTIFS('Batch Creation'!D2:D1005,"Reference Learning Web App",'Batch Creation'!F2:F1005,"P1")</f>
        <v>43</v>
      </c>
      <c r="D19" s="15">
        <f>COUNTIFS('Batch Creation'!D2:D1005,"Reference Learning Web App",'Batch Creation'!F2:F1005,"P2")</f>
        <v>10</v>
      </c>
      <c r="E19" s="15">
        <f>COUNTIFS('Batch Creation'!D2:D1005,"Reference Learning Web App",'Batch Creation'!F2:F1005,"P1",'Batch Creation'!Q2:Q1005,"NA")</f>
        <v>0</v>
      </c>
      <c r="F19" s="15">
        <f>COUNTIFS('Batch Creation'!D2:D1005,"Reference Learning Web App",'Batch Creation'!F2:F1005,"P2",'Batch Creation'!Q2:Q1005,"NA")</f>
        <v>0</v>
      </c>
      <c r="G19" s="15">
        <f t="shared" ref="G19:H19" si="13">C19-(I19+K19+M19+E19)</f>
        <v>0</v>
      </c>
      <c r="H19" s="15">
        <f t="shared" si="13"/>
        <v>0</v>
      </c>
      <c r="I19" s="15">
        <f>COUNTIFS('Batch Creation'!D2:D1005,"Reference Learning Web App",'Batch Creation'!F2:F1005,"P1",'Batch Creation'!Q2:Q1005,"Pass")</f>
        <v>43</v>
      </c>
      <c r="J19" s="15">
        <f>COUNTIFS('Batch Creation'!D2:D1005,"Reference Learning Web App",'Batch Creation'!F2:F1005,"P2",'Batch Creation'!Q2:Q1005,"Pass")</f>
        <v>10</v>
      </c>
      <c r="K19" s="15">
        <f>COUNTIFS('Batch Creation'!D2:D1005,"Reference Learning Web App",'Batch Creation'!F2:F1005,"P1",'Batch Creation'!Q2:Q1005,"Fail")</f>
        <v>0</v>
      </c>
      <c r="L19" s="15">
        <f>COUNTIFS('Batch Creation'!D2:D1005,"Reference Learning Web App",'Batch Creation'!F2:F1005,"P2",'Batch Creation'!Q2:Q1005,"Fail")</f>
        <v>0</v>
      </c>
      <c r="M19" s="15">
        <f>COUNTIFS('Batch Creation'!D2:D1005,"Reference Learning Web App",'Batch Creation'!F2:F1005,"P1",'Batch Creation'!Q2:Q1005,"Blocked")</f>
        <v>0</v>
      </c>
      <c r="N19" s="15">
        <f>COUNTIFS('Batch Creation'!D2:D1005,"Reference Learning Web App",'Batch Creation'!F2:F1005,"P2",'Batch Creation'!Q2:Q1005,"Blocked")</f>
        <v>0</v>
      </c>
      <c r="O19" s="15">
        <f t="shared" si="2"/>
        <v>0</v>
      </c>
      <c r="P19" s="15">
        <f t="shared" si="6"/>
        <v>0</v>
      </c>
      <c r="Q19" s="16">
        <f t="shared" si="3"/>
        <v>1</v>
      </c>
      <c r="R19" s="16">
        <f t="shared" si="7"/>
        <v>1</v>
      </c>
    </row>
    <row r="20">
      <c r="A20" s="28" t="s">
        <v>26</v>
      </c>
      <c r="B20" s="27" t="s">
        <v>14</v>
      </c>
      <c r="C20" s="23">
        <f>COUNTIFS('Digital Textbook Consumption'!D2:D1005,"Reference Learning Web App",'Digital Textbook Consumption'!F2:F1005,"P1")</f>
        <v>41</v>
      </c>
      <c r="D20" s="23">
        <f>COUNTIFS('Digital Textbook Consumption'!D2:D1005,"Reference Learning Web App",'Digital Textbook Consumption'!F2:F1005,"P2")</f>
        <v>30</v>
      </c>
      <c r="E20" s="23">
        <f>COUNTIFS('Digital Textbook Consumption'!D5:D1005,"Reference Learning Web App",'Digital Textbook Consumption'!F5:F1005,"P1",'Digital Textbook Consumption'!Q5:Q1005,"NA")</f>
        <v>0</v>
      </c>
      <c r="F20" s="23">
        <f>COUNTIFS('Digital Textbook Consumption'!D2:D1005,"Reference Learning Web App",'Digital Textbook Consumption'!F2:F1005,"P2",'Digital Textbook Consumption'!Q2:Q1005,"NA")</f>
        <v>3</v>
      </c>
      <c r="G20" s="23">
        <f t="shared" ref="G20:H20" si="14">C20-(I20+K20+M20+E20)</f>
        <v>0</v>
      </c>
      <c r="H20" s="23">
        <f t="shared" si="14"/>
        <v>0</v>
      </c>
      <c r="I20" s="23">
        <f>COUNTIFS('Digital Textbook Consumption'!D2:D1005,"Reference Learning Web App",'Digital Textbook Consumption'!F2:F1005,"P1",'Digital Textbook Consumption'!Q2:Q1005,"Pass")</f>
        <v>41</v>
      </c>
      <c r="J20" s="23">
        <f>COUNTIFS('Digital Textbook Consumption'!D2:D1005,"Reference Learning Web App",'Digital Textbook Consumption'!F2:F1005,"P2",'Digital Textbook Consumption'!Q2:Q1005,"Pass")</f>
        <v>27</v>
      </c>
      <c r="K20" s="23">
        <f>COUNTIFS('Digital Textbook Consumption'!D2:D1005,"Reference Learning Web App",'Digital Textbook Consumption'!F2:F1005,"P1",'Digital Textbook Consumption'!Q2:Q1005,"Fail")</f>
        <v>0</v>
      </c>
      <c r="L20" s="23">
        <f>COUNTIFS('Digital Textbook Consumption'!D2:D1005,"Reference Learning Web App",'Digital Textbook Consumption'!F2:F1005,"P2",'Digital Textbook Consumption'!Q2:Q1005,"Fail")</f>
        <v>0</v>
      </c>
      <c r="M20" s="23">
        <f>COUNTIFS('Digital Textbook Consumption'!D2:D1005,"Reference Learning Web App",'Digital Textbook Consumption'!F2:F1005,"P1",'Digital Textbook Consumption'!Q2:Q1005,"Blocked")</f>
        <v>0</v>
      </c>
      <c r="N20" s="23">
        <f>COUNTIFS('Digital Textbook Consumption'!D2:D1005,"Reference Learning Web App",'Digital Textbook Consumption'!F2:F1005,"P2",'Digital Textbook Consumption'!Q2:Q1005,"Blocked")</f>
        <v>0</v>
      </c>
      <c r="O20" s="23">
        <f t="shared" si="2"/>
        <v>0</v>
      </c>
      <c r="P20" s="23">
        <f t="shared" si="6"/>
        <v>0</v>
      </c>
      <c r="Q20" s="24">
        <f t="shared" si="3"/>
        <v>1</v>
      </c>
      <c r="R20" s="24">
        <f t="shared" si="7"/>
        <v>1</v>
      </c>
    </row>
    <row r="21">
      <c r="A21" s="18"/>
      <c r="B21" s="27" t="s">
        <v>15</v>
      </c>
      <c r="C21" s="23">
        <f>COUNTIFS('Digital Textbook Consumption'!D2:D1005,"Reference Learning Mobile App",'Digital Textbook Consumption'!F2:F1005,"P1")</f>
        <v>23</v>
      </c>
      <c r="D21" s="23">
        <f>COUNTIFS('Digital Textbook Consumption'!D2:D1005,"Reference Learning Mobile App",'Digital Textbook Consumption'!F2:F1005,"P2")</f>
        <v>34</v>
      </c>
      <c r="E21" s="23">
        <f>COUNTIFS('Digital Textbook Consumption'!D2:D1005,"Reference Learning Mobile App",'Digital Textbook Consumption'!F2:F1005,"P1",'Digital Textbook Consumption'!Q2:Q1005,"NA")</f>
        <v>1</v>
      </c>
      <c r="F21" s="23">
        <f>COUNTIFS('Digital Textbook Consumption'!D2:D1005,"Reference Learning Mobile App",'Digital Textbook Consumption'!F2:F1005,"P2",'Digital Textbook Consumption'!Q2:Q1005,"NA")</f>
        <v>0</v>
      </c>
      <c r="G21" s="23">
        <f t="shared" ref="G21:H21" si="15">C21-(I21+K21+M21+E21)</f>
        <v>0</v>
      </c>
      <c r="H21" s="23">
        <f t="shared" si="15"/>
        <v>0</v>
      </c>
      <c r="I21" s="23">
        <f>COUNTIFS('Digital Textbook Consumption'!D2:D1005,"Reference Learning Mobile App",'Digital Textbook Consumption'!F2:F1005,"P1",'Digital Textbook Consumption'!Q2:Q1005,"Pass")</f>
        <v>22</v>
      </c>
      <c r="J21" s="23">
        <f>COUNTIFS('Digital Textbook Consumption'!D2:D1005,"Reference Learning Mobile App",'Digital Textbook Consumption'!F2:F1005,"P2",'Digital Textbook Consumption'!Q2:Q1005,"Pass")</f>
        <v>34</v>
      </c>
      <c r="K21" s="23">
        <f>COUNTIFS('Digital Textbook Consumption'!D2:D1005,"Reference Learning Mobile App",'Digital Textbook Consumption'!F2:F1005,"P1",'Digital Textbook Consumption'!Q2:Q1005,"Fail")</f>
        <v>0</v>
      </c>
      <c r="L21" s="23">
        <f>COUNTIFS('Digital Textbook Consumption'!D2:D1005,"Reference Learning Mobile App",'Digital Textbook Consumption'!F2:F1005,"P2",'Digital Textbook Consumption'!Q2:Q1005,"Fail")</f>
        <v>0</v>
      </c>
      <c r="M21" s="23">
        <f>COUNTIFS('Digital Textbook Consumption'!D2:D1005,"Reference Learning Mobile App",'Digital Textbook Consumption'!F2:F1005,"P1",'Digital Textbook Consumption'!Q2:Q1005,"Blocked")</f>
        <v>0</v>
      </c>
      <c r="N21" s="23">
        <f>COUNTIFS('Digital Textbook Consumption'!D2:D1005,"Reference Learning Mobile App",'Digital Textbook Consumption'!F2:F1005,"P2",'Digital Textbook Consumption'!Q2:Q1005,"Blocked")</f>
        <v>0</v>
      </c>
      <c r="O21" s="23">
        <f t="shared" si="2"/>
        <v>0</v>
      </c>
      <c r="P21" s="23">
        <f t="shared" si="6"/>
        <v>0</v>
      </c>
      <c r="Q21" s="24">
        <f t="shared" si="3"/>
        <v>1</v>
      </c>
      <c r="R21" s="24">
        <f t="shared" si="7"/>
        <v>1</v>
      </c>
    </row>
    <row r="22">
      <c r="A22" s="11"/>
      <c r="B22" s="27" t="s">
        <v>23</v>
      </c>
      <c r="C22" s="23">
        <f>COUNTIFS('Digital Textbook Consumption'!D2:D1005,"Reference Learning Desktop App",'Digital Textbook Consumption'!F2:F1005,"P1")</f>
        <v>15</v>
      </c>
      <c r="D22" s="23">
        <f>COUNTIFS('Digital Textbook Consumption'!D2:D1005,"Reference Learning Desktop App",'Digital Textbook Consumption'!F2:F1005,"P2")</f>
        <v>41</v>
      </c>
      <c r="E22" s="23">
        <f>COUNTIFS('Digital Textbook Consumption'!D2:D1005,"Reference Learning Desktop App",'Digital Textbook Consumption'!F2:F1005,"P1",'Digital Textbook Consumption'!Q2:Q1005,"NA")</f>
        <v>2</v>
      </c>
      <c r="F22" s="23">
        <f>COUNTIFS('Digital Textbook Consumption'!D2:D1005,"Reference Learning Desktop App",'Digital Textbook Consumption'!F2:F1005,"P2",'Digital Textbook Consumption'!Q2:Q1005,"NA")</f>
        <v>2</v>
      </c>
      <c r="G22" s="23">
        <f t="shared" ref="G22:H22" si="16">C22-(I22+K22+M22+E22)</f>
        <v>0</v>
      </c>
      <c r="H22" s="23">
        <f t="shared" si="16"/>
        <v>0</v>
      </c>
      <c r="I22" s="23">
        <f>COUNTIFS('Digital Textbook Consumption'!D2:D1005,"Reference Learning Desktop App",'Digital Textbook Consumption'!F2:F1005,"P1",'Digital Textbook Consumption'!Q2:Q1005,"Pass")</f>
        <v>13</v>
      </c>
      <c r="J22" s="23">
        <f>COUNTIFS('Digital Textbook Consumption'!D2:D1005,"Reference Learning Desktop App",'Digital Textbook Consumption'!F2:F1005,"P2",'Digital Textbook Consumption'!Q2:Q1005,"Pass")</f>
        <v>39</v>
      </c>
      <c r="K22" s="23">
        <f>COUNTIFS('Digital Textbook Consumption'!D2:D1005,"Reference Learning Desktop App",'Digital Textbook Consumption'!F2:F1005,"P1",'Digital Textbook Consumption'!Q2:Q1005,"Fail")</f>
        <v>0</v>
      </c>
      <c r="L22" s="23">
        <f>COUNTIFS('Digital Textbook Consumption'!D2:D1005,"Reference Learning Desktop App",'Digital Textbook Consumption'!F2:F1005,"P2",'Digital Textbook Consumption'!Q2:Q1005,"Fail")</f>
        <v>0</v>
      </c>
      <c r="M22" s="23">
        <f>COUNTIFS('Digital Textbook Consumption'!D2:D1005,"Reference Learning Desktop App",'Digital Textbook Consumption'!F2:F1005,"P1",'Digital Textbook Consumption'!Q2:Q1005,"Blocked")</f>
        <v>0</v>
      </c>
      <c r="N22" s="23">
        <f>COUNTIFS('Digital Textbook Consumption'!D2:D1005,"Reference Learning Desktop App",'Digital Textbook Consumption'!F2:F1005,"P2",'Digital Textbook Consumption'!Q2:Q1005,"Blocked")</f>
        <v>0</v>
      </c>
      <c r="O22" s="23">
        <f t="shared" si="2"/>
        <v>0</v>
      </c>
      <c r="P22" s="23">
        <f t="shared" si="6"/>
        <v>0</v>
      </c>
      <c r="Q22" s="24">
        <f t="shared" si="3"/>
        <v>1</v>
      </c>
      <c r="R22" s="24">
        <f t="shared" si="7"/>
        <v>1</v>
      </c>
    </row>
    <row r="23">
      <c r="A23" s="30" t="s">
        <v>27</v>
      </c>
      <c r="B23" s="14" t="s">
        <v>14</v>
      </c>
      <c r="C23" s="15">
        <f>COUNTIFS('Content Consumption'!D2:D1005,"Reference Learning Web App",'Content Consumption'!F2:F1005,"P1")</f>
        <v>90</v>
      </c>
      <c r="D23" s="15">
        <f>COUNTIFS('Content Consumption'!D2:D1005,"Reference Learning Web App",'Content Consumption'!F2:F1005,"P2")</f>
        <v>52</v>
      </c>
      <c r="E23" s="15">
        <f>COUNTIFS('Content Consumption'!D5:D1005,"Reference Learning Web App",'Content Consumption'!F5:F1005,"P1",'Content Consumption'!Q5:Q1005,"NA")</f>
        <v>0</v>
      </c>
      <c r="F23" s="15">
        <f>COUNTIFS('Content Consumption'!D2:D1005,"Reference Learning Web App",'Content Consumption'!F2:F1005,"P2",'Content Consumption'!R2:R1005,"NA")</f>
        <v>1</v>
      </c>
      <c r="G23" s="15">
        <f t="shared" ref="G23:H23" si="17">C23-(I23+K23+M23+E23)</f>
        <v>0</v>
      </c>
      <c r="H23" s="15">
        <f t="shared" si="17"/>
        <v>0</v>
      </c>
      <c r="I23" s="15">
        <f>COUNTIFS('Content Consumption'!D2:D1005,"Reference Learning Web App",'Content Consumption'!F2:F1005,"P1",'Content Consumption'!R2:R1005,"Pass")</f>
        <v>90</v>
      </c>
      <c r="J23" s="15">
        <f>COUNTIFS('Content Consumption'!D2:D1005,"Reference Learning Web App",'Content Consumption'!F2:F1005,"P2",'Content Consumption'!R2:R1005,"Pass")</f>
        <v>51</v>
      </c>
      <c r="K23" s="15">
        <f>COUNTIFS('Content Consumption'!D2:D1005,"Reference Learning Web App",'Content Consumption'!F2:F1005,"P1",'Content Consumption'!R2:R1005,"Fail")</f>
        <v>0</v>
      </c>
      <c r="L23" s="15">
        <f>COUNTIFS('Content Consumption'!D2:D1005,"Reference Learning Web App",'Content Consumption'!F2:F1005,"P2",'Content Consumption'!R2:R1005,"Fail")</f>
        <v>0</v>
      </c>
      <c r="M23" s="15">
        <f>COUNTIFS('Content Consumption'!D2:D1005,"Reference Learning Web App",'Content Consumption'!F2:F1005,"P1",'Content Consumption'!R2:R1005,"Blocked")</f>
        <v>0</v>
      </c>
      <c r="N23" s="15">
        <f>COUNTIFS('Content Consumption'!D2:D1005,"Reference Learning Web App",'Content Consumption'!F2:F1005,"P2",'Content Consumption'!R2:R1005,"Blocked")</f>
        <v>0</v>
      </c>
      <c r="O23" s="15">
        <f t="shared" si="2"/>
        <v>0</v>
      </c>
      <c r="P23" s="15">
        <f t="shared" si="6"/>
        <v>0</v>
      </c>
      <c r="Q23" s="16">
        <f t="shared" si="3"/>
        <v>1</v>
      </c>
      <c r="R23" s="16">
        <f t="shared" si="7"/>
        <v>1</v>
      </c>
    </row>
    <row r="24">
      <c r="A24" s="18"/>
      <c r="B24" s="14" t="s">
        <v>15</v>
      </c>
      <c r="C24" s="15">
        <f>COUNTIFS('Content Consumption'!D2:D1005,"Reference Learning Mobile App",'Content Consumption'!F2:F1005,"P1")</f>
        <v>31</v>
      </c>
      <c r="D24" s="15">
        <f>COUNTIFS('Content Consumption'!D3:D1005,"Reference Learning Mobile App",'Content Consumption'!F3:F1005,"P2")</f>
        <v>84</v>
      </c>
      <c r="E24" s="15">
        <f>COUNTIFS('Content Consumption'!D2:D1005,"Reference Learning Mobile App",'Content Consumption'!F2:F1005,"P1",'Content Consumption'!R2:R1005,"NA")</f>
        <v>1</v>
      </c>
      <c r="F24" s="15">
        <f>COUNTIFS('Content Consumption'!D2:D1005,"Reference Learning Mobile App",'Content Consumption'!F2:F1005,"P2",'Content Consumption'!R2:R1005,"NA")</f>
        <v>0</v>
      </c>
      <c r="G24" s="15">
        <f t="shared" ref="G24:H24" si="18">C24-(I24+K24+M24+E24)</f>
        <v>0</v>
      </c>
      <c r="H24" s="15">
        <f t="shared" si="18"/>
        <v>0</v>
      </c>
      <c r="I24" s="15">
        <f>COUNTIFS('Content Consumption'!D2:D1005,"Reference Learning Mobile App",'Content Consumption'!F2:F1005,"P1",'Content Consumption'!R2:R1005,"Pass")</f>
        <v>30</v>
      </c>
      <c r="J24" s="15">
        <f>COUNTIFS('Content Consumption'!D2:D1005,"Reference Learning Mobile App",'Content Consumption'!F2:F1005,"P2",'Content Consumption'!R2:R1005,"Pass")</f>
        <v>84</v>
      </c>
      <c r="K24" s="15">
        <f>COUNTIFS('Content Consumption'!D2:D1005,"Reference Learning Mobile App",'Content Consumption'!F2:F1005,"P1",'Content Consumption'!R2:R1005,"Fail")</f>
        <v>0</v>
      </c>
      <c r="L24" s="15">
        <f>COUNTIFS('Content Consumption'!D2:D1005,"Reference Learning Mobile App",'Content Consumption'!F2:F1005,"P2",'Content Consumption'!R2:R1005,"Fail")</f>
        <v>0</v>
      </c>
      <c r="M24" s="15">
        <f>COUNTIFS('Content Consumption'!D2:D1005,"Reference Learning Mobile App",'Content Consumption'!F2:F1005,"P1",'Content Consumption'!R2:R1005,"Blocked")</f>
        <v>0</v>
      </c>
      <c r="N24" s="15">
        <f>COUNTIFS('Content Consumption'!D2:D1005,"Reference Learning Mobile App",'Content Consumption'!F2:F1005,"P2",'Content Consumption'!R2:R1005,"Blocked")</f>
        <v>0</v>
      </c>
      <c r="O24" s="15">
        <f t="shared" si="2"/>
        <v>0</v>
      </c>
      <c r="P24" s="15">
        <f t="shared" si="6"/>
        <v>0</v>
      </c>
      <c r="Q24" s="16">
        <f t="shared" si="3"/>
        <v>1</v>
      </c>
      <c r="R24" s="16">
        <f t="shared" si="7"/>
        <v>1</v>
      </c>
    </row>
    <row r="25">
      <c r="A25" s="11"/>
      <c r="B25" s="14" t="s">
        <v>23</v>
      </c>
      <c r="C25" s="15">
        <f>COUNTIFS('Content Consumption'!D2:D1005,"Reference Learning Desktop App",'Content Consumption'!F2:F1005,"P1")</f>
        <v>42</v>
      </c>
      <c r="D25" s="15">
        <f>COUNTIFS('Content Consumption'!D3:D1005,"Reference Learning Desktop App",'Content Consumption'!F3:F1005,"P2")</f>
        <v>32</v>
      </c>
      <c r="E25" s="15">
        <f>COUNTIFS('Content Consumption'!D2:D1005,"Reference Learning Desktop App",'Content Consumption'!F2:F1005,"P1",'Content Consumption'!R2:R1005,"NA")</f>
        <v>0</v>
      </c>
      <c r="F25" s="15">
        <f>COUNTIFS('Content Consumption'!D2:D1005,"Reference Learning Desktop App",'Content Consumption'!F2:F1005,"P2",'Content Consumption'!R2:R1005,"NA")</f>
        <v>0</v>
      </c>
      <c r="G25" s="15">
        <f t="shared" ref="G25:H25" si="19">C25-(I25+K25+M25+E25)</f>
        <v>0</v>
      </c>
      <c r="H25" s="15">
        <f t="shared" si="19"/>
        <v>0</v>
      </c>
      <c r="I25" s="15">
        <f>COUNTIFS('Content Consumption'!D2:D1005,"Reference Learning Desktop App",'Content Consumption'!F2:F1005,"P1",'Content Consumption'!R2:R1005,"Pass")</f>
        <v>42</v>
      </c>
      <c r="J25" s="15">
        <f>COUNTIFS('Content Consumption'!D2:D1005,"Reference Learning Desktop App",'Content Consumption'!F2:F1005,"P2",'Content Consumption'!R2:R1005,"Pass")</f>
        <v>32</v>
      </c>
      <c r="K25" s="15">
        <f>COUNTIFS('Content Consumption'!D2:D1005,"Reference Learning Desktop App",'Content Consumption'!F2:F1005,"P1",'Content Consumption'!R2:R1005,"Fail")</f>
        <v>0</v>
      </c>
      <c r="L25" s="15">
        <f>COUNTIFS('Content Consumption'!D2:D1005,"Reference Learning Desktop App",'Content Consumption'!F2:F1005,"P2",'Content Consumption'!R2:R1005,"Fail")</f>
        <v>0</v>
      </c>
      <c r="M25" s="15">
        <f>COUNTIFS('Content Consumption'!D2:D1005,"Reference Learning Desktop App",'Content Consumption'!F2:F1005,"P1",'Content Consumption'!R2:R1005,"Blocked")</f>
        <v>0</v>
      </c>
      <c r="N25" s="15">
        <f>COUNTIFS('Content Consumption'!D2:D1005,"Reference Learning Desktop App",'Content Consumption'!F2:F1005,"P2",'Content Consumption'!R2:R1005,"Blocked")</f>
        <v>0</v>
      </c>
      <c r="O25" s="15">
        <f t="shared" si="2"/>
        <v>0</v>
      </c>
      <c r="P25" s="15">
        <f t="shared" si="6"/>
        <v>0</v>
      </c>
      <c r="Q25" s="16">
        <f t="shared" si="3"/>
        <v>1</v>
      </c>
      <c r="R25" s="16">
        <f t="shared" si="7"/>
        <v>1</v>
      </c>
    </row>
    <row r="26">
      <c r="A26" s="31" t="s">
        <v>28</v>
      </c>
      <c r="B26" s="27" t="s">
        <v>14</v>
      </c>
      <c r="C26" s="23">
        <f>COUNTIFS(Profile!D2:D1005,"Reference Learning Web App",Profile!F2:F1005,"P1")</f>
        <v>42</v>
      </c>
      <c r="D26" s="23">
        <f>COUNTIFS(Profile!D2:D1005,"Reference Learning Web App",Profile!F2:F1005,"P2")</f>
        <v>74</v>
      </c>
      <c r="E26" s="23">
        <f>COUNTIFS(Profile!D5:D1005,"Reference Learning Web App",Profile!F5:F1005,"P1",Profile!Q5:Q1005,"NA")</f>
        <v>0</v>
      </c>
      <c r="F26" s="23">
        <f>COUNTIFS(Profile!D2:D1005,"Reference Learning Web App",Profile!F2:F1005,"P2",Profile!R2:R1005,"NA")</f>
        <v>3</v>
      </c>
      <c r="G26" s="23">
        <f t="shared" ref="G26:H26" si="20">C26-(I26+K26+M26+E26)</f>
        <v>0</v>
      </c>
      <c r="H26" s="23">
        <f t="shared" si="20"/>
        <v>0</v>
      </c>
      <c r="I26" s="23">
        <f>COUNTIFS(Profile!D2:D1005,"Reference Learning Web App",Profile!F2:F1005,"P1",Profile!R2:R1005,"Pass")</f>
        <v>42</v>
      </c>
      <c r="J26" s="23">
        <f>COUNTIFS(Profile!D2:D1005,"Reference Learning Web App",Profile!F2:F1005,"P2",Profile!R2:R1005,"Pass")</f>
        <v>71</v>
      </c>
      <c r="K26" s="23">
        <f>COUNTIFS(Profile!D2:D1005,"Reference Learning Web App",Profile!F2:F1005,"P1",Profile!R2:R1005,"Fail")</f>
        <v>0</v>
      </c>
      <c r="L26" s="23">
        <f>COUNTIFS(Profile!D2:D1005,"Reference Learning Web App",Profile!F2:F1005,"P2",Profile!R2:R1005,"Fail")</f>
        <v>0</v>
      </c>
      <c r="M26" s="23">
        <f>COUNTIFS(Profile!D2:D1005,"Reference Learning Web App",Profile!F2:F1005,"P1",Profile!R2:R1005,"Blocked")</f>
        <v>0</v>
      </c>
      <c r="N26" s="23">
        <f>COUNTIFS(Profile!D2:D1005,"Reference Learning Web App",Profile!F2:F1005,"P2",Profile!R2:R1005,"Blocked")</f>
        <v>0</v>
      </c>
      <c r="O26" s="23">
        <f t="shared" si="2"/>
        <v>0</v>
      </c>
      <c r="P26" s="23">
        <f t="shared" si="6"/>
        <v>0</v>
      </c>
      <c r="Q26" s="24">
        <f t="shared" si="3"/>
        <v>1</v>
      </c>
      <c r="R26" s="24">
        <f t="shared" si="7"/>
        <v>1</v>
      </c>
    </row>
    <row r="27">
      <c r="A27" s="18"/>
      <c r="B27" s="27" t="s">
        <v>15</v>
      </c>
      <c r="C27" s="23">
        <f>COUNTIFS(Profile!D2:D1005,"Reference Learning Mobile App",Profile!F2:F1005,"P1")</f>
        <v>43</v>
      </c>
      <c r="D27" s="23">
        <f>COUNTIFS(Profile!D2:D1005,"Reference Learning Mobile App",Profile!F2:F1005,"P2")</f>
        <v>51</v>
      </c>
      <c r="E27" s="23">
        <f>COUNTIFS(Profile!D5:D1005,"Reference Learning Mobile App",Profile!F5:F1005,"P1",Profile!Q5:Q1005,"NA")</f>
        <v>0</v>
      </c>
      <c r="F27" s="23">
        <f>COUNTIFS(Profile!D2:D1005,"Reference Learning Mobile App",Profile!F2:F1005,"P2",Profile!R2:R1005,"NA")</f>
        <v>0</v>
      </c>
      <c r="G27" s="23">
        <f t="shared" ref="G27:H27" si="21">C27-(I27+K27+M27+E27)</f>
        <v>0</v>
      </c>
      <c r="H27" s="23">
        <f t="shared" si="21"/>
        <v>0</v>
      </c>
      <c r="I27" s="23">
        <f>COUNTIFS(Profile!D2:D1005,"Reference Learning Mobile App",Profile!F2:F1005,"P1",Profile!R2:R1005,"Pass")</f>
        <v>43</v>
      </c>
      <c r="J27" s="23">
        <f>COUNTIFS(Profile!D2:D1005,"Reference Learning Mobile App",Profile!F2:F1005,"P2",Profile!R2:R1005,"Pass")</f>
        <v>51</v>
      </c>
      <c r="K27" s="23">
        <f>COUNTIFS(Profile!D2:D1005,"Reference Learning Mobile App",Profile!F2:F1005,"P1",Profile!R2:R1005,"Fail")</f>
        <v>0</v>
      </c>
      <c r="L27" s="23">
        <f>COUNTIFS(Profile!D2:D1005,"Reference Learning Mobile App",Profile!F2:F1005,"P2",Profile!R2:R1005,"Fail")</f>
        <v>0</v>
      </c>
      <c r="M27" s="23">
        <f>COUNTIFS(Profile!D2:D1005,"Reference Learning Mobile App",Profile!F2:F1005,"P1",Profile!R2:R1005,"Blocked")</f>
        <v>0</v>
      </c>
      <c r="N27" s="23">
        <f>COUNTIFS(Profile!D2:D1005,"Reference Learning Mobile App",Profile!F2:F1005,"P2",Profile!R2:R1005,"Blocked")</f>
        <v>0</v>
      </c>
      <c r="O27" s="23">
        <f t="shared" si="2"/>
        <v>0</v>
      </c>
      <c r="P27" s="23">
        <f t="shared" si="6"/>
        <v>0</v>
      </c>
      <c r="Q27" s="24">
        <f t="shared" si="3"/>
        <v>1</v>
      </c>
      <c r="R27" s="24">
        <f t="shared" si="7"/>
        <v>1</v>
      </c>
    </row>
    <row r="28">
      <c r="A28" s="11"/>
      <c r="B28" s="27" t="s">
        <v>23</v>
      </c>
      <c r="C28" s="23">
        <f>COUNTIFS(Profile!D2:D1005,"Reference Learning Desktop App",Profile!F2:F1005,"P1")</f>
        <v>28</v>
      </c>
      <c r="D28" s="23">
        <f>COUNTIFS(Profile!D2:D1005,"Reference Learning Desktop App",Profile!F2:F1005,"P2")</f>
        <v>37</v>
      </c>
      <c r="E28" s="23">
        <f>COUNTIFS(Profile!D2:D1005,"Reference Learning Desktop App",Profile!F2:F1005,"P1",Profile!R2:R1005,"NA")</f>
        <v>1</v>
      </c>
      <c r="F28" s="23">
        <f>COUNTIFS(Profile!D2:D1005,"Reference Learning Desktop App",Profile!F2:F1005,"P2",Profile!R2:R1005,"NA")</f>
        <v>2</v>
      </c>
      <c r="G28" s="23">
        <f t="shared" ref="G28:H28" si="22">C28-(I28+K28+M28+E28)</f>
        <v>0</v>
      </c>
      <c r="H28" s="23">
        <f t="shared" si="22"/>
        <v>0</v>
      </c>
      <c r="I28" s="23">
        <f>COUNTIFS(Profile!D2:D1005,"Reference Learning Desktop App",Profile!F2:F1005,"P1",Profile!R2:R1005,"Pass")</f>
        <v>27</v>
      </c>
      <c r="J28" s="23">
        <f>COUNTIFS(Profile!D2:D1005,"Reference Learning Desktop App",Profile!F2:F1005,"P2",Profile!R2:R1005,"Pass")</f>
        <v>35</v>
      </c>
      <c r="K28" s="23">
        <f>COUNTIFS(Profile!D2:D1005,"Reference Learning Desktop App",Profile!F2:F1005,"P1",Profile!R2:R1005,"Fail")</f>
        <v>0</v>
      </c>
      <c r="L28" s="23">
        <f>COUNTIFS(Profile!D2:D1005,"Reference Learning Desktop App",Profile!F2:F1005,"P2",Profile!R2:R1005,"Fail")</f>
        <v>0</v>
      </c>
      <c r="M28" s="23">
        <f>COUNTIFS(Profile!D2:D1005,"Reference Learning Desktop App",Profile!F2:F1005,"P1",Profile!R2:R1005,"Blocked")</f>
        <v>0</v>
      </c>
      <c r="N28" s="23">
        <f>COUNTIFS(Profile!D2:D1005,"Reference Learning Desktop App",Profile!F2:F1005,"P2",Profile!R2:R1005,"Blocked")</f>
        <v>0</v>
      </c>
      <c r="O28" s="23">
        <f t="shared" si="2"/>
        <v>0</v>
      </c>
      <c r="P28" s="23">
        <f t="shared" si="6"/>
        <v>0</v>
      </c>
      <c r="Q28" s="24">
        <f t="shared" si="3"/>
        <v>1</v>
      </c>
      <c r="R28" s="24">
        <f t="shared" si="7"/>
        <v>1</v>
      </c>
    </row>
    <row r="29">
      <c r="A29" s="32" t="s">
        <v>29</v>
      </c>
      <c r="B29" s="14" t="s">
        <v>14</v>
      </c>
      <c r="C29" s="15">
        <f>COUNTIFS('Course reports'!D2:D1005,"Reference Learning Web App",'Course reports'!F2:F1005,"P1")</f>
        <v>20</v>
      </c>
      <c r="D29" s="15">
        <f>COUNTIFS('Course reports'!D2:D1005,"Reference Learning Web App",'Course reports'!F2:F1005,"P2")</f>
        <v>7</v>
      </c>
      <c r="E29" s="15">
        <f>COUNTIFS('Course reports'!D2:D1005,"Reference Learning Web App",'Course reports'!F2:F1005,"P1",'Course reports'!Q2:Q1005,"NA")</f>
        <v>3</v>
      </c>
      <c r="F29" s="15">
        <f>COUNTIFS('Course reports'!D2:D1005,"Reference Learning Web App",'Course reports'!F2:F1005,"P2",'Course reports'!Q2:Q1005,"NA")</f>
        <v>0</v>
      </c>
      <c r="G29" s="15">
        <f t="shared" ref="G29:H29" si="23">C29-(I29+K29+M29+E29)</f>
        <v>0</v>
      </c>
      <c r="H29" s="15">
        <f t="shared" si="23"/>
        <v>0</v>
      </c>
      <c r="I29" s="15">
        <f>COUNTIFS('Course reports'!D2:D1005,"Reference Learning Web App",'Course reports'!F2:F1005,"P1",'Course reports'!Q2:Q1005,"Pass")</f>
        <v>17</v>
      </c>
      <c r="J29" s="15">
        <f>COUNTIFS('Course reports'!D2:D1005,"Reference Learning Web App",'Course reports'!F2:F1005,"P2",'Course reports'!Q2:Q1005,"Pass")</f>
        <v>7</v>
      </c>
      <c r="K29" s="15">
        <f>COUNTIFS('Course reports'!D2:D1005,"Reference Learning Web App",'Course reports'!F2:F1005,"P1",'Course reports'!Q2:Q1005,"Fail")</f>
        <v>0</v>
      </c>
      <c r="L29" s="15">
        <f>COUNTIFS('Course reports'!D2:D1005,"Reference Learning Web App",'Course reports'!F2:F1005,"P2",'Course reports'!Q2:Q1005,"Fail")</f>
        <v>0</v>
      </c>
      <c r="M29" s="15">
        <f>COUNTIFS('Course reports'!D2:D1005,"Reference Learning Web App",'Course reports'!F2:F1005,"P1",'Course reports'!Q2:Q1005,"Blocked")</f>
        <v>0</v>
      </c>
      <c r="N29" s="15">
        <f>COUNTIFS('Course reports'!D2:D1005,"Reference Learning Web App",'Course reports'!F2:F1005,"P2",'Course reports'!Q2:Q1005,"Blocked")</f>
        <v>0</v>
      </c>
      <c r="O29" s="15">
        <f t="shared" si="2"/>
        <v>0</v>
      </c>
      <c r="P29" s="15">
        <f t="shared" si="6"/>
        <v>0</v>
      </c>
      <c r="Q29" s="16">
        <f t="shared" si="3"/>
        <v>1</v>
      </c>
      <c r="R29" s="16">
        <f t="shared" si="7"/>
        <v>1</v>
      </c>
    </row>
    <row r="30">
      <c r="A30" s="11"/>
      <c r="B30" s="14" t="s">
        <v>15</v>
      </c>
      <c r="C30" s="15">
        <f>COUNTIFS('Course reports'!D2:D1005,"Reference Learning Mobile App",'Course reports'!F2:F1005,"P1")</f>
        <v>0</v>
      </c>
      <c r="D30" s="15">
        <f>COUNTIFS('Course reports'!D2:D1005,"Reference Learning Mobile App",'Course reports'!F2:F1005,"P2")</f>
        <v>2</v>
      </c>
      <c r="E30" s="15">
        <f>COUNTIFS('Course reports'!D2:D1005,"Reference Learning Mobile App",'Course reports'!F2:F1005,"P1",'Course reports'!Q2:Q1005,"NA")</f>
        <v>0</v>
      </c>
      <c r="F30" s="15">
        <f>COUNTIFS('Course reports'!D2:D1005,"Reference Learning Mobile App",'Course reports'!F2:F1005,"P2",'Course reports'!Q2:Q1005,"NA")</f>
        <v>0</v>
      </c>
      <c r="G30" s="15">
        <f t="shared" ref="G30:H30" si="24">C30-(I30+K30+M30+E30)</f>
        <v>0</v>
      </c>
      <c r="H30" s="15">
        <f t="shared" si="24"/>
        <v>0</v>
      </c>
      <c r="I30" s="15">
        <f>COUNTIFS('Course reports'!D2:D1005,"Reference Learning Mobile App",'Course reports'!F2:F1005,"P1",'Course reports'!Q2:Q1005,"Pass")</f>
        <v>0</v>
      </c>
      <c r="J30" s="15">
        <f>COUNTIFS('Course reports'!D2:D1005,"Reference Learning Mobile App",'Course reports'!F2:F1005,"P2",'Course reports'!Q2:Q1005,"Pass")</f>
        <v>2</v>
      </c>
      <c r="K30" s="15">
        <f>COUNTIFS('Course reports'!D2:D1005,"Reference Learning Mobile App",'Course reports'!F2:F1005,"P1",'Course reports'!Q2:Q1005,"Fail")</f>
        <v>0</v>
      </c>
      <c r="L30" s="15">
        <f>COUNTIFS('Course reports'!D2:D1005,"Reference Learning Mobile App",'Course reports'!F2:F1005,"P2",'Course reports'!Q2:Q1005,"Fail")</f>
        <v>0</v>
      </c>
      <c r="M30" s="15">
        <f>COUNTIFS('Course reports'!D2:D1005,"Reference Learning Mobile App",'Course reports'!F2:F1005,"P1",'Course reports'!Q2:Q1005,"Blocked")</f>
        <v>0</v>
      </c>
      <c r="N30" s="15">
        <f>COUNTIFS('Course reports'!D2:D1005,"Reference Learning Mobile App",'Course reports'!F2:F1005,"P2",'Course reports'!Q2:Q1005,"Blocked")</f>
        <v>0</v>
      </c>
      <c r="O30" s="15">
        <f t="shared" si="2"/>
        <v>0</v>
      </c>
      <c r="P30" s="15">
        <f t="shared" si="6"/>
        <v>0</v>
      </c>
      <c r="Q30" s="16" t="str">
        <f t="shared" si="3"/>
        <v>#DIV/0!</v>
      </c>
      <c r="R30" s="16">
        <f t="shared" si="7"/>
        <v>1</v>
      </c>
    </row>
    <row r="31">
      <c r="A31" s="31" t="s">
        <v>30</v>
      </c>
      <c r="B31" s="27" t="s">
        <v>14</v>
      </c>
      <c r="C31" s="23">
        <f>COUNTIFS(QUML!D2:D1005,"Reference Learning Web App",QUML!F2:F1005,"P1")</f>
        <v>225</v>
      </c>
      <c r="D31" s="23">
        <f>COUNTIFS(QUML!D2:D1005,"Reference Learning Web App",QUML!F2:F1005,"P2")</f>
        <v>192</v>
      </c>
      <c r="E31" s="23">
        <f>COUNTIFS(QUML!D2:D1005,"Reference Learning Web App",QUML!F2:F1005,"P1",QUML!R2:R1005,"NA")</f>
        <v>5</v>
      </c>
      <c r="F31" s="23">
        <f>COUNTIFS(QUML!D2:D1005,"Reference Learning Web App",QUML!F2:F1005,"P2",QUML!R2:R1005,"NA")</f>
        <v>4</v>
      </c>
      <c r="G31" s="23">
        <f t="shared" ref="G31:H31" si="25">C31-(I31+K31+M31+E31)</f>
        <v>0</v>
      </c>
      <c r="H31" s="23">
        <f t="shared" si="25"/>
        <v>0</v>
      </c>
      <c r="I31" s="23">
        <f>COUNTIFS(QUML!D2:D1005,"Reference Learning Web App",QUML!F2:F1005,"P1",QUML!R2:R1005,"Pass")</f>
        <v>220</v>
      </c>
      <c r="J31" s="23">
        <f>COUNTIFS(QUML!D2:D1005,"Reference Learning Web App",QUML!F2:F1005,"P2",QUML!R2:R1005,"Pass")</f>
        <v>188</v>
      </c>
      <c r="K31" s="23">
        <f>COUNTIFS(QUML!D2:D1005,"Reference Learning Web App",QUML!F2:F1005,"P1",QUML!R2:R1005,"Fail")</f>
        <v>0</v>
      </c>
      <c r="L31" s="23">
        <f>COUNTIFS(QUML!D2:D1005,"Reference Learning Web App",QUML!F2:F1005,"P2",QUML!R2:R1005,"Fail")</f>
        <v>0</v>
      </c>
      <c r="M31" s="23">
        <f>COUNTIFS(QUML!D2:D1005,"Reference Learning Web App",QUML!F2:F1005,"P1",QUML!R2:R1005,"Blocked")</f>
        <v>0</v>
      </c>
      <c r="N31" s="23">
        <f>COUNTIFS(QUML!D2:D1005,"Reference Learning Web App",QUML!F2:F1005,"P2",QUML!R2:R1005,"Blocked")</f>
        <v>0</v>
      </c>
      <c r="O31" s="23">
        <f t="shared" si="2"/>
        <v>0</v>
      </c>
      <c r="P31" s="23">
        <f t="shared" si="6"/>
        <v>0</v>
      </c>
      <c r="Q31" s="24">
        <f t="shared" si="3"/>
        <v>1</v>
      </c>
      <c r="R31" s="24">
        <f t="shared" si="7"/>
        <v>1</v>
      </c>
    </row>
    <row r="32">
      <c r="A32" s="18"/>
      <c r="B32" s="27" t="s">
        <v>15</v>
      </c>
      <c r="C32" s="23">
        <f>COUNTIFS(QUML!D2:D1005,"Reference Learning Mobile App",QUML!F2:F1005,"P1")</f>
        <v>67</v>
      </c>
      <c r="D32" s="23">
        <f>COUNTIFS(QUML!D2:D1005,"Reference Learning Mobile App",QUML!F2:F1005,"P2")</f>
        <v>59</v>
      </c>
      <c r="E32" s="23">
        <f>COUNTIFS(QUML!D2:D1005,"Reference Learning Mobile App",QUML!F2:F1005,"P1",QUML!R2:R1005,"NA")</f>
        <v>0</v>
      </c>
      <c r="F32" s="23">
        <f>COUNTIFS(QUML!D2:D1005,"Reference Learning Mobile App",QUML!F2:F1005,"P2",QUML!R2:R1005,"NA")</f>
        <v>1</v>
      </c>
      <c r="G32" s="23">
        <f t="shared" ref="G32:H32" si="26">C32-(I32+K32+M32+E32)</f>
        <v>0</v>
      </c>
      <c r="H32" s="23">
        <f t="shared" si="26"/>
        <v>0</v>
      </c>
      <c r="I32" s="23">
        <f>COUNTIFS(QUML!D2:D1005,"Reference Learning Mobile App",QUML!F2:F1005,"P1",QUML!R2:R1005,"Pass")</f>
        <v>67</v>
      </c>
      <c r="J32" s="23">
        <f>COUNTIFS(QUML!D2:D1005,"Reference Learning Mobile App",QUML!F2:F1005,"P2",QUML!R2:R1005,"Pass")</f>
        <v>58</v>
      </c>
      <c r="K32" s="23">
        <f>COUNTIFS(QUML!D2:D1005,"Reference Learning Mobile App",QUML!F2:F1005,"P1",QUML!R2:R1005,"Fail")</f>
        <v>0</v>
      </c>
      <c r="L32" s="23">
        <f>COUNTIFS(QUML!D2:D1005,"Reference Learning Mobile App",QUML!F2:F1005,"P2",QUML!R2:R1005,"Fail")</f>
        <v>0</v>
      </c>
      <c r="M32" s="23">
        <f>COUNTIFS(QUML!D2:D1005,"Reference Learning Mobile App",QUML!F2:F1005,"P1",QUML!R2:R1005,"Blocked")</f>
        <v>0</v>
      </c>
      <c r="N32" s="23">
        <f>COUNTIFS(QUML!D2:D1005,"Reference Learning Mobile App",QUML!F2:F1005,"P2",QUML!R2:R1005,"Blocked")</f>
        <v>0</v>
      </c>
      <c r="O32" s="23">
        <f t="shared" si="2"/>
        <v>0</v>
      </c>
      <c r="P32" s="23">
        <f t="shared" si="6"/>
        <v>0</v>
      </c>
      <c r="Q32" s="24">
        <f t="shared" si="3"/>
        <v>1</v>
      </c>
      <c r="R32" s="24">
        <f t="shared" si="7"/>
        <v>1</v>
      </c>
    </row>
    <row r="33">
      <c r="A33" s="11"/>
      <c r="B33" s="27" t="s">
        <v>23</v>
      </c>
      <c r="C33" s="23">
        <f>COUNTIFS(QUML!D2:D1005,"Reference Learning Desktop App",QUML!F2:F1005,"P1")</f>
        <v>44</v>
      </c>
      <c r="D33" s="23">
        <f>COUNTIFS(QUML!D2:D1005,"Reference Learning Desktop App",QUML!F2:F1005,"P2")</f>
        <v>4</v>
      </c>
      <c r="E33" s="23">
        <f>COUNTIFS(QUML!D2:D1005,"Reference Learning Offline App",QUML!F2:F1005,"P1",QUML!R2:R1005,"NA")</f>
        <v>0</v>
      </c>
      <c r="F33" s="23">
        <f>COUNTIFS(QUML!D2:D1005,"Reference Learning Offline App",QUML!F2:F1005,"P2",QUML!R2:R1005,"NA")</f>
        <v>0</v>
      </c>
      <c r="G33" s="23">
        <f t="shared" ref="G33:H33" si="27">C33-(I33+K33+M33+E33)</f>
        <v>0</v>
      </c>
      <c r="H33" s="23">
        <f t="shared" si="27"/>
        <v>0</v>
      </c>
      <c r="I33" s="23">
        <f>COUNTIFS(QUML!D2:D1005,"Reference Learning Desktop App",QUML!F2:F1005,"P1",QUML!R2:R1005,"Pass")</f>
        <v>44</v>
      </c>
      <c r="J33" s="23">
        <f>COUNTIFS(QUML!D2:D1005,"Reference Learning Desktop App",QUML!F2:F1005,"P2",QUML!R2:R1005,"Pass")</f>
        <v>4</v>
      </c>
      <c r="K33" s="23">
        <f>COUNTIFS(QUML!D2:D1005,"Reference Learning Offline App",QUML!F2:F1005,"P1",QUML!R2:R1005,"Fail")</f>
        <v>0</v>
      </c>
      <c r="L33" s="23">
        <f>COUNTIFS(QUML!D2:D1005,"Reference Learning Offline App",QUML!F2:F1005,"P2",QUML!R2:R1005,"Fail")</f>
        <v>0</v>
      </c>
      <c r="M33" s="23">
        <f>COUNTIFS(QUML!D2:D1005,"Reference Learning Offline App",QUML!F2:F1005,"P1",QUML!R2:R1005,"Blocked")</f>
        <v>0</v>
      </c>
      <c r="N33" s="23">
        <f>COUNTIFS(QUML!D2:D1005,"Reference Learning Offline App",QUML!F2:F1005,"P2",QUML!R2:R1005,"Blocked")</f>
        <v>0</v>
      </c>
      <c r="O33" s="23">
        <f t="shared" si="2"/>
        <v>0</v>
      </c>
      <c r="P33" s="23">
        <f t="shared" si="6"/>
        <v>0</v>
      </c>
      <c r="Q33" s="24">
        <f t="shared" si="3"/>
        <v>1</v>
      </c>
      <c r="R33" s="24">
        <f t="shared" si="7"/>
        <v>1</v>
      </c>
    </row>
    <row r="34">
      <c r="A34" s="33" t="s">
        <v>31</v>
      </c>
      <c r="B34" s="14" t="s">
        <v>15</v>
      </c>
      <c r="C34" s="15">
        <f>COUNTIFS('Mobile specific Test Cases'!D2:D1005,"Reference Learning Mobile App",'Mobile specific Test Cases'!F2:F1005,"P1")</f>
        <v>32</v>
      </c>
      <c r="D34" s="15">
        <f>COUNTIFS('Mobile specific Test Cases'!D2:D1005,"Reference Learning Mobile App",'Mobile specific Test Cases'!F2:F1005,"P2")</f>
        <v>39</v>
      </c>
      <c r="E34" s="15">
        <f>COUNTIFS('Mobile specific Test Cases'!D2:D1005,"Reference Learning Mobile App",'Mobile specific Test Cases'!F2:F1005,"P1",'Mobile specific Test Cases'!Q2:Q1005,"NA")</f>
        <v>2</v>
      </c>
      <c r="F34" s="15">
        <f>COUNTIFS('Mobile specific Test Cases'!D2:D1005,"Reference Learning Mobile App",'Mobile specific Test Cases'!F2:F1005,"P2",'Mobile specific Test Cases'!Q2:Q1005,"NA")</f>
        <v>0</v>
      </c>
      <c r="G34" s="15">
        <f t="shared" ref="G34:H34" si="28">C34-(I34+K34+M34+E34)</f>
        <v>0</v>
      </c>
      <c r="H34" s="15">
        <f t="shared" si="28"/>
        <v>0</v>
      </c>
      <c r="I34" s="15">
        <f>COUNTIFS('Mobile specific Test Cases'!D2:D1005,"Reference Learning Mobile App",'Mobile specific Test Cases'!F2:F1005,"P1",'Mobile specific Test Cases'!Q2:Q1005,"Pass")</f>
        <v>30</v>
      </c>
      <c r="J34" s="15">
        <f>COUNTIFS('Mobile specific Test Cases'!D2:D1005,"Reference Learning Mobile App",'Mobile specific Test Cases'!F2:F1005,"P2",'Mobile specific Test Cases'!Q2:Q1005,"Pass")</f>
        <v>39</v>
      </c>
      <c r="K34" s="15">
        <f>COUNTIFS('Mobile specific Test Cases'!D2:D1005,"Reference Learning Mobile App",'Mobile specific Test Cases'!F2:F1005,"P1",'Mobile specific Test Cases'!Q2:Q1005,"Fail")</f>
        <v>0</v>
      </c>
      <c r="L34" s="15">
        <f>COUNTIFS('Mobile specific Test Cases'!D2:D1005,"Reference Learning Mobile App",'Mobile specific Test Cases'!F2:F1005,"P2",'Mobile specific Test Cases'!Q2:Q1005,"Fail")</f>
        <v>0</v>
      </c>
      <c r="M34" s="15">
        <f>COUNTIFS('Mobile specific Test Cases'!D2:D1005,"Reference Learning Mobile App",'Mobile specific Test Cases'!F2:F1005,"P1",'Mobile specific Test Cases'!Q2:Q1005,"Blocked")</f>
        <v>0</v>
      </c>
      <c r="N34" s="15">
        <f>COUNTIFS('Mobile specific Test Cases'!D2:D1005,"Reference Learning Mobile App",'Mobile specific Test Cases'!F2:F1005,"P2",'Mobile specific Test Cases'!Q2:Q1005,"Blocked")</f>
        <v>0</v>
      </c>
      <c r="O34" s="15">
        <f t="shared" si="2"/>
        <v>0</v>
      </c>
      <c r="P34" s="15">
        <f t="shared" si="6"/>
        <v>0</v>
      </c>
      <c r="Q34" s="16">
        <f t="shared" si="3"/>
        <v>1</v>
      </c>
      <c r="R34" s="16">
        <f t="shared" si="7"/>
        <v>1</v>
      </c>
    </row>
    <row r="35">
      <c r="A35" s="34" t="s">
        <v>32</v>
      </c>
      <c r="B35" s="27" t="s">
        <v>15</v>
      </c>
      <c r="C35" s="23">
        <f>COUNTIFS('Mobile configurability'!D2:D1005,"Reference Learning Mobile App",'Mobile configurability'!F2:F1005,"P1")</f>
        <v>34</v>
      </c>
      <c r="D35" s="23">
        <f>COUNTIFS('Mobile configurability'!D2:D1005,"Reference Learning Mobile App",'Mobile configurability'!F2:F1005,"P2")</f>
        <v>76</v>
      </c>
      <c r="E35" s="23">
        <f>COUNTIFS('Mobile configurability'!D2:D1005,"Reference Learning Mobile App",'Mobile configurability'!F2:F1005,"P1",'Mobile configurability'!Q2:Q1005,"NA")</f>
        <v>0</v>
      </c>
      <c r="F35" s="23">
        <f>COUNTIFS('Mobile configurability'!D2:D1005,"Reference Learning Mobile App",'Mobile configurability'!F2:F1005,"P2",'Mobile configurability'!Q2:Q1005,"NA")</f>
        <v>7</v>
      </c>
      <c r="G35" s="23">
        <f t="shared" ref="G35:H35" si="29">C35-(I35+K35+M35+E35)</f>
        <v>0</v>
      </c>
      <c r="H35" s="23">
        <f t="shared" si="29"/>
        <v>0</v>
      </c>
      <c r="I35" s="23">
        <f>COUNTIFS('Mobile configurability'!D2:D1005,"Reference Learning Mobile App",'Mobile configurability'!F2:F1005,"P1",'Mobile configurability'!Q2:Q1005,"Pass")</f>
        <v>34</v>
      </c>
      <c r="J35" s="23">
        <f>COUNTIFS('Mobile configurability'!D2:D1005,"Reference Learning Mobile App",'Mobile configurability'!F2:F1005,"P2",'Mobile configurability'!Q2:Q1005,"Pass")</f>
        <v>69</v>
      </c>
      <c r="K35" s="23">
        <f>COUNTIFS('Mobile configurability'!D2:D1005,"Reference Learning Mobile App",'Mobile configurability'!F2:F1005,"P1",'Mobile configurability'!Q2:Q1005,"Fail")</f>
        <v>0</v>
      </c>
      <c r="L35" s="23">
        <f>COUNTIFS('Mobile configurability'!D2:D1005,"Reference Learning Mobile App",'Mobile configurability'!F2:F1005,"P2",'Mobile configurability'!Q2:Q1005,"Fail")</f>
        <v>0</v>
      </c>
      <c r="M35" s="23">
        <f>COUNTIFS('Mobile configurability'!D2:D1005,"Reference Learning Mobile App",'Mobile configurability'!F2:F1005,"P1",'Mobile configurability'!Q2:Q1005,"Blocked")</f>
        <v>0</v>
      </c>
      <c r="N35" s="23">
        <f>COUNTIFS('Mobile configurability'!D2:D1005,"Reference Learning Mobile App",'Mobile configurability'!F2:F1005,"P2",'Mobile configurability'!Q2:Q1005,"Blocked")</f>
        <v>0</v>
      </c>
      <c r="O35" s="23">
        <f t="shared" si="2"/>
        <v>0</v>
      </c>
      <c r="P35" s="23">
        <f t="shared" si="6"/>
        <v>0</v>
      </c>
      <c r="Q35" s="24">
        <f t="shared" si="3"/>
        <v>1</v>
      </c>
      <c r="R35" s="24">
        <f t="shared" si="7"/>
        <v>1</v>
      </c>
    </row>
    <row r="36">
      <c r="A36" s="32" t="s">
        <v>33</v>
      </c>
      <c r="B36" s="14" t="s">
        <v>14</v>
      </c>
      <c r="C36" s="15">
        <f>COUNTIFS('Org admin reports'!D2:D1005,"Reference Learning Web App",'Org admin reports'!F2:F1005,"P1")</f>
        <v>69</v>
      </c>
      <c r="D36" s="15">
        <f>COUNTIFS('Org admin reports'!D2:D1005,"Reference Learning Web App",'Org admin reports'!F2:F1005,"P2")</f>
        <v>26</v>
      </c>
      <c r="E36" s="15">
        <f>COUNTIFS('Org admin reports'!D2:D1005,"Reference Learning Web App",'Org admin reports'!F2:F1005,"P1",'Org admin reports'!Q2:Q1005,"NA")</f>
        <v>5</v>
      </c>
      <c r="F36" s="15">
        <f>COUNTIFS('Org admin reports'!D2:D1005,"Reference Learning Web App",'Org admin reports'!F2:F1005,"P2",'Org admin reports'!Q2:Q1005,"NA")</f>
        <v>1</v>
      </c>
      <c r="G36" s="15">
        <f t="shared" ref="G36:H36" si="30">C36-(I36+K36+M36+E36)</f>
        <v>0</v>
      </c>
      <c r="H36" s="15">
        <f t="shared" si="30"/>
        <v>0</v>
      </c>
      <c r="I36" s="15">
        <f>COUNTIFS('Org admin reports'!D2:D1005,"Reference Learning Web App",'Org admin reports'!F2:F1005,"P1",'Org admin reports'!Q2:Q1005,"Pass")</f>
        <v>64</v>
      </c>
      <c r="J36" s="15">
        <f>COUNTIFS('Org admin reports'!D2:D1005,"Reference Learning Web App",'Org admin reports'!F2:F1005,"P2",'Org admin reports'!Q2:Q1005,"Pass")</f>
        <v>25</v>
      </c>
      <c r="K36" s="15">
        <f>COUNTIFS('Org admin reports'!D2:D1005,"Reference Learning Web App",'Org admin reports'!F2:F1005,"P1",'Org admin reports'!Q2:Q1005,"Fail")</f>
        <v>0</v>
      </c>
      <c r="L36" s="15">
        <f>COUNTIFS('Org admin reports'!D2:D1005,"Reference Learning Web App",'Org admin reports'!F2:F1005,"P2",'Org admin reports'!Q2:Q1005,"Fail")</f>
        <v>0</v>
      </c>
      <c r="M36" s="15">
        <f>COUNTIFS('Org admin reports'!D2:D1005,"Reference Learning Web App",'Org admin reports'!F2:F1005,"P1",'Org admin reports'!Q2:Q1005,"Blocked")</f>
        <v>0</v>
      </c>
      <c r="N36" s="15">
        <f>COUNTIFS('Org admin reports'!D2:D1005,"Reference Learning Web App",'Org admin reports'!F2:F1005,"P2",'Org admin reports'!Q2:Q1005,"Blocked")</f>
        <v>0</v>
      </c>
      <c r="O36" s="15">
        <f t="shared" si="2"/>
        <v>0</v>
      </c>
      <c r="P36" s="15">
        <f t="shared" si="6"/>
        <v>0</v>
      </c>
      <c r="Q36" s="16">
        <f t="shared" si="3"/>
        <v>1</v>
      </c>
      <c r="R36" s="16">
        <f t="shared" si="7"/>
        <v>1</v>
      </c>
    </row>
    <row r="37">
      <c r="A37" s="11"/>
      <c r="B37" s="14" t="s">
        <v>15</v>
      </c>
      <c r="C37" s="15">
        <f>COUNTIFS('Org admin reports'!D2:D1005,"Reference Learning Mobile App",'Org admin reports'!F2:F1005,"P1")</f>
        <v>0</v>
      </c>
      <c r="D37" s="15">
        <f>COUNTIFS('Org admin reports'!D2:D1005,"Reference Learning Mobile App",'Org admin reports'!F2:F1005,"P2")</f>
        <v>5</v>
      </c>
      <c r="E37" s="15">
        <f>COUNTIFS('Org admin reports'!D2:D1005,"Reference Learning Mobile App",'Org admin reports'!F2:F1005,"P1",'Org admin reports'!Q2:Q1005,"NA")</f>
        <v>0</v>
      </c>
      <c r="F37" s="15">
        <f>COUNTIFS('Org admin reports'!D2:D1005,"Reference Learning Mobile App",'Org admin reports'!F2:F1005,"P2",'Org admin reports'!Q2:Q1005,"NA")</f>
        <v>0</v>
      </c>
      <c r="G37" s="15">
        <f t="shared" ref="G37:H37" si="31">C37-(I37+K37+M37+E37)</f>
        <v>0</v>
      </c>
      <c r="H37" s="15">
        <f t="shared" si="31"/>
        <v>0</v>
      </c>
      <c r="I37" s="15">
        <f>COUNTIFS('Org admin reports'!D2:D1005,"Reference Learning Mobile App",'Org admin reports'!F2:F1005,"P1",'Org admin reports'!Q2:Q1005,"Pass")</f>
        <v>0</v>
      </c>
      <c r="J37" s="15">
        <f>COUNTIFS('Org admin reports'!D2:D1005,"Reference Learning Mobile App",'Org admin reports'!F2:F1005,"P2",'Org admin reports'!Q2:Q1005,"Pass")</f>
        <v>5</v>
      </c>
      <c r="K37" s="15">
        <f>COUNTIFS('Org admin reports'!D2:D1005,"Reference Learning Mobile App",'Org admin reports'!F2:F1005,"P1",'Org admin reports'!Q2:Q1005,"Fail")</f>
        <v>0</v>
      </c>
      <c r="L37" s="15">
        <f>COUNTIFS('Org admin reports'!D2:D1005,"Reference Learning Mobile App",'Org admin reports'!F2:F1005,"P2",'Org admin reports'!Q2:Q1005,"Fail")</f>
        <v>0</v>
      </c>
      <c r="M37" s="15">
        <f>COUNTIFS('Org admin reports'!D2:D1005,"Reference Learning Mobile App",'Org admin reports'!F2:F1005,"P1",'Org admin reports'!Q2:Q1005,"Blocked")</f>
        <v>0</v>
      </c>
      <c r="N37" s="15">
        <f>COUNTIFS('Org admin reports'!D2:D1005,"Reference Learning Mobile App",'Org admin reports'!F2:F1005,"P2",'Org admin reports'!Q2:Q1005,"Blocked")</f>
        <v>0</v>
      </c>
      <c r="O37" s="15">
        <f t="shared" si="2"/>
        <v>0</v>
      </c>
      <c r="P37" s="15">
        <f t="shared" si="6"/>
        <v>0</v>
      </c>
      <c r="Q37" s="16" t="str">
        <f t="shared" si="3"/>
        <v>#DIV/0!</v>
      </c>
      <c r="R37" s="16">
        <f t="shared" si="7"/>
        <v>1</v>
      </c>
    </row>
    <row r="38">
      <c r="A38" s="31" t="s">
        <v>34</v>
      </c>
      <c r="B38" s="27" t="s">
        <v>14</v>
      </c>
      <c r="C38" s="23">
        <f>COUNTIFS('QR code'!D2:D1005,"Reference Learning Web App",'QR code'!F2:F1005,"P1")</f>
        <v>78</v>
      </c>
      <c r="D38" s="23">
        <f>COUNTIFS('QR code'!D2:D1005,"Reference Learning Web App",'QR code'!F2:F1005,"P2")</f>
        <v>18</v>
      </c>
      <c r="E38" s="23">
        <f>COUNTIFS('QR code'!D2:D1005,"Reference Learning Web App",'QR code'!F2:F1005,"P1",'QR code'!R2:R1005,"NA")</f>
        <v>5</v>
      </c>
      <c r="F38" s="23">
        <f>COUNTIFS('QR code'!D2:D1005,"Reference Learning Web App",'QR code'!F2:F1005,"P2",'QR code'!R2:R1005,"NA")</f>
        <v>4</v>
      </c>
      <c r="G38" s="23">
        <f t="shared" ref="G38:H38" si="32">C38-(I38+K38+M38+E38)</f>
        <v>0</v>
      </c>
      <c r="H38" s="23">
        <f t="shared" si="32"/>
        <v>0</v>
      </c>
      <c r="I38" s="23">
        <f>COUNTIFS('QR code'!D2:D1005,"Reference Learning Web App",'QR code'!F2:F1005,"P1",'QR code'!R2:R1005,"Pass")</f>
        <v>73</v>
      </c>
      <c r="J38" s="23">
        <f>COUNTIFS('QR code'!D2:D1005,"Reference Learning Web App",'QR code'!F2:F1005,"P2",'QR code'!R2:R1005,"Pass")</f>
        <v>14</v>
      </c>
      <c r="K38" s="23">
        <f>COUNTIFS('QR code'!D2:D1005,"Reference Learning Web App",'QR code'!F2:F1005,"P1",'QR code'!R2:R1005,"Fail")</f>
        <v>0</v>
      </c>
      <c r="L38" s="23">
        <f>COUNTIFS('QR code'!D2:D1005,"Reference Learning Web App",'QR code'!F2:F1005,"P2",'QR code'!R2:R1005,"Fail")</f>
        <v>0</v>
      </c>
      <c r="M38" s="23">
        <f>COUNTIFS('QR code'!D2:D1005,"Reference Learning Web App",'QR code'!F2:F1005,"P1",'QR code'!R2:R1005,"Blocked")</f>
        <v>0</v>
      </c>
      <c r="N38" s="23">
        <f>COUNTIFS('QR code'!D2:D1005,"Reference Learning Web App",'QR code'!F2:F1005,"P2",'QR code'!R2:R1005,"Blocked")</f>
        <v>0</v>
      </c>
      <c r="O38" s="23">
        <f t="shared" si="2"/>
        <v>0</v>
      </c>
      <c r="P38" s="23">
        <f t="shared" si="6"/>
        <v>0</v>
      </c>
      <c r="Q38" s="24">
        <f t="shared" si="3"/>
        <v>1</v>
      </c>
      <c r="R38" s="24">
        <f t="shared" si="7"/>
        <v>1</v>
      </c>
    </row>
    <row r="39">
      <c r="A39" s="11"/>
      <c r="B39" s="27" t="s">
        <v>15</v>
      </c>
      <c r="C39" s="23">
        <f>COUNTIFS('QR code'!D2:D1005,"Reference Learning Mobile App",'QR code'!F2:F1005,"P1")</f>
        <v>21</v>
      </c>
      <c r="D39" s="23">
        <f>COUNTIFS('QR code'!D2:D1005,"Reference Learning Mobile App",'QR code'!F2:F1005,"P2")</f>
        <v>40</v>
      </c>
      <c r="E39" s="23">
        <f>COUNTIFS('QR code'!D2:D1005,"Reference Learning Mobile App",'QR code'!F2:F1005,"P1",'QR code'!R2:R1005,"NA")</f>
        <v>5</v>
      </c>
      <c r="F39" s="23">
        <f>COUNTIFS('QR code'!D2:D1005,"Reference Learning Mobile App",'QR code'!F2:F1005,"P2",'QR code'!R2:R1005,"NA")</f>
        <v>5</v>
      </c>
      <c r="G39" s="23">
        <f t="shared" ref="G39:H39" si="33">C39-(I39+K39+M39+E39)</f>
        <v>0</v>
      </c>
      <c r="H39" s="23">
        <f t="shared" si="33"/>
        <v>0</v>
      </c>
      <c r="I39" s="23">
        <f>COUNTIFS('QR code'!D2:D1005,"Reference Learning Mobile App",'QR code'!F2:F1005,"P1",'QR code'!R2:R1005,"Pass")</f>
        <v>16</v>
      </c>
      <c r="J39" s="23">
        <f>COUNTIFS('QR code'!D2:D1005,"Reference Learning Mobile App",'QR code'!F2:F1005,"P2",'QR code'!R2:R1005,"Pass")</f>
        <v>35</v>
      </c>
      <c r="K39" s="23">
        <f>COUNTIFS('QR code'!D2:D1005,"Reference Learning Mobile App",'QR code'!F2:F1005,"P1",'QR code'!R2:R1005,"Fail")</f>
        <v>0</v>
      </c>
      <c r="L39" s="23">
        <f>COUNTIFS('QR code'!D2:D1005,"Reference Learning Mobile App",'QR code'!F2:F1005,"P2",'QR code'!R2:R1005,"Fail")</f>
        <v>0</v>
      </c>
      <c r="M39" s="23">
        <f>COUNTIFS('QR code'!D2:D1005,"Reference Learning Mobile App",'QR code'!F2:F1005,"P1",'QR code'!R2:R1005,"Blocked")</f>
        <v>0</v>
      </c>
      <c r="N39" s="23">
        <f>COUNTIFS('QR code'!D2:D1005,"Reference Learning Mobile App",'QR code'!F2:F1005,"P2",'QR code'!R2:R1005,"Blocked")</f>
        <v>0</v>
      </c>
      <c r="O39" s="23">
        <f t="shared" si="2"/>
        <v>0</v>
      </c>
      <c r="P39" s="23">
        <f t="shared" si="6"/>
        <v>0</v>
      </c>
      <c r="Q39" s="24">
        <f t="shared" si="3"/>
        <v>1</v>
      </c>
      <c r="R39" s="24">
        <f t="shared" si="7"/>
        <v>1</v>
      </c>
    </row>
    <row r="40">
      <c r="A40" s="30" t="s">
        <v>35</v>
      </c>
      <c r="B40" s="14" t="s">
        <v>14</v>
      </c>
      <c r="C40" s="35">
        <f>COUNTIFS('Portal Desktop App Configurabil'!D2:D1005,"Reference Learning Web App",'Portal Desktop App Configurabil'!F2:F1005,"P1")</f>
        <v>36</v>
      </c>
      <c r="D40" s="35">
        <f>COUNTIFS('Portal Desktop App Configurabil'!D2:D1005,"Reference Learning Web App",'Portal Desktop App Configurabil'!F2:F1005,"P2")</f>
        <v>25</v>
      </c>
      <c r="E40" s="35">
        <f>COUNTIFS('Portal Desktop App Configurabil'!D2:D1005,"Reference Learning Web App",'Portal Desktop App Configurabil'!F2:F1005,"P1",'Portal Desktop App Configurabil'!Q2:Q1005,"NA")</f>
        <v>2</v>
      </c>
      <c r="F40" s="35">
        <f>COUNTIFS('Portal Desktop App Configurabil'!D2:D1005,"Reference Learning Web App",'Portal Desktop App Configurabil'!F2:F1005,"P2",'Portal Desktop App Configurabil'!Q2:Q1005,"NA")</f>
        <v>1</v>
      </c>
      <c r="G40" s="15">
        <f t="shared" ref="G40:H40" si="34">C40-(I40+K40+M40+E40)</f>
        <v>0</v>
      </c>
      <c r="H40" s="15">
        <f t="shared" si="34"/>
        <v>0</v>
      </c>
      <c r="I40" s="35">
        <f>COUNTIFS('Portal Desktop App Configurabil'!D2:D1005,"Reference Learning Web App",'Portal Desktop App Configurabil'!F2:F1005,"P1",'Portal Desktop App Configurabil'!Q2:Q1005,"Pass")</f>
        <v>34</v>
      </c>
      <c r="J40" s="35">
        <f>COUNTIFS('Portal Desktop App Configurabil'!D2:D1005,"Reference Learning Web App",'Portal Desktop App Configurabil'!F2:F1005,"P2",'Portal Desktop App Configurabil'!Q2:Q1005,"Pass")</f>
        <v>24</v>
      </c>
      <c r="K40" s="35">
        <f>COUNTIFS('Portal Desktop App Configurabil'!D2:D1005,"Reference Learning Web App",'Portal Desktop App Configurabil'!F2:F1005,"P1",'Portal Desktop App Configurabil'!Q2:Q1005,"Fail")</f>
        <v>0</v>
      </c>
      <c r="L40" s="35">
        <f>COUNTIFS('Portal Desktop App Configurabil'!D2:D1005,"Reference Learning Web App",'Portal Desktop App Configurabil'!F2:F1005,"P2",'Portal Desktop App Configurabil'!Q2:Q1005,"Fail")</f>
        <v>0</v>
      </c>
      <c r="M40" s="35">
        <f>COUNTIFS('Portal Desktop App Configurabil'!D2:D1005,"Reference Learning Web App",'Portal Desktop App Configurabil'!F2:F1005,"P1",'Portal Desktop App Configurabil'!Q2:Q1005,"Blocked")</f>
        <v>0</v>
      </c>
      <c r="N40" s="35">
        <f>COUNTIFS('Portal Desktop App Configurabil'!D2:D1005,"Reference Learning Web App",'Portal Desktop App Configurabil'!F2:F1005,"P2",'Portal Desktop App Configurabil'!Q2:Q1005,"Blocked")</f>
        <v>0</v>
      </c>
      <c r="O40" s="15">
        <f t="shared" si="2"/>
        <v>0</v>
      </c>
      <c r="P40" s="15">
        <f t="shared" si="6"/>
        <v>0</v>
      </c>
      <c r="Q40" s="16">
        <f t="shared" si="3"/>
        <v>1</v>
      </c>
      <c r="R40" s="16">
        <f t="shared" si="7"/>
        <v>1</v>
      </c>
    </row>
    <row r="41">
      <c r="A41" s="11"/>
      <c r="B41" s="14" t="s">
        <v>23</v>
      </c>
      <c r="C41" s="35">
        <f>COUNTIFS('Portal Desktop App Configurabil'!D2:D1005,"Reference Learning Desktop App",'Portal Desktop App Configurabil'!F2:F1005,"P1")</f>
        <v>4</v>
      </c>
      <c r="D41" s="35">
        <f>COUNTIFS('Portal Desktop App Configurabil'!D2:D1005,"Reference Learning Desktop App",'Portal Desktop App Configurabil'!F2:F1005,"P2")</f>
        <v>9</v>
      </c>
      <c r="E41" s="35">
        <f>COUNTIFS('Portal Desktop App Configurabil'!D2:D1005,"Reference Learning Desktop App",'Portal Desktop App Configurabil'!F2:F1005,"P1",'Portal Desktop App Configurabil'!Q2:Q1005,"NA")</f>
        <v>0</v>
      </c>
      <c r="F41" s="35">
        <f>COUNTIFS('Portal Desktop App Configurabil'!D2:D1005,"Reference Learning Desktop App",'Portal Desktop App Configurabil'!F2:F1005,"P2",'Portal Desktop App Configurabil'!Q2:Q1005,"NA")</f>
        <v>0</v>
      </c>
      <c r="G41" s="15">
        <f t="shared" ref="G41:H41" si="35">C41-(I41+K41+M41+E41)</f>
        <v>0</v>
      </c>
      <c r="H41" s="15">
        <f t="shared" si="35"/>
        <v>0</v>
      </c>
      <c r="I41" s="35">
        <f>COUNTIFS('Portal Desktop App Configurabil'!D2:D1005,"Reference Learning Desktop App",'Portal Desktop App Configurabil'!F2:F1005,"P1",'Portal Desktop App Configurabil'!Q2:Q1005,"Pass")</f>
        <v>4</v>
      </c>
      <c r="J41" s="35">
        <f>COUNTIFS('Portal Desktop App Configurabil'!D2:D1005,"Reference Learning Desktop App",'Portal Desktop App Configurabil'!F2:F1005,"P2",'Portal Desktop App Configurabil'!Q2:Q1005,"Pass")</f>
        <v>9</v>
      </c>
      <c r="K41" s="35">
        <f>COUNTIFS('Portal Desktop App Configurabil'!D2:D1005,"Reference Learning Desktop App",'Portal Desktop App Configurabil'!F2:F1005,"P1",'Portal Desktop App Configurabil'!Q2:Q1005,"Fail")</f>
        <v>0</v>
      </c>
      <c r="L41" s="35">
        <f>COUNTIFS('Portal Desktop App Configurabil'!D2:D1005,"Reference Learning Desktop App",'Portal Desktop App Configurabil'!F2:F1005,"P2",'Portal Desktop App Configurabil'!Q2:Q1005,"Fail")</f>
        <v>0</v>
      </c>
      <c r="M41" s="35">
        <f>COUNTIFS('Portal Desktop App Configurabil'!D2:D1005,"Reference Learning Desktop App",'Portal Desktop App Configurabil'!F2:F1005,"P1",'Portal Desktop App Configurabil'!Q2:Q1005,"Blocked")</f>
        <v>0</v>
      </c>
      <c r="N41" s="35">
        <f>COUNTIFS('Portal Desktop App Configurabil'!D2:D1005,"Reference Learning Desktop App",'Portal Desktop App Configurabil'!F2:F1005,"P2",'Portal Desktop App Configurabil'!Q2:Q1005,"Blocked")</f>
        <v>0</v>
      </c>
      <c r="O41" s="15">
        <f t="shared" si="2"/>
        <v>0</v>
      </c>
      <c r="P41" s="15">
        <f t="shared" si="6"/>
        <v>0</v>
      </c>
      <c r="Q41" s="16">
        <f t="shared" si="3"/>
        <v>1</v>
      </c>
      <c r="R41" s="16">
        <f t="shared" si="7"/>
        <v>1</v>
      </c>
    </row>
    <row r="42">
      <c r="A42" s="31" t="s">
        <v>36</v>
      </c>
      <c r="B42" s="27" t="s">
        <v>14</v>
      </c>
      <c r="C42" s="36">
        <f>COUNTIFS('Sunbird UCI'!D2:D1005,"Portal tara",'Sunbird UCI'!F2:F1005,"P1")</f>
        <v>21</v>
      </c>
      <c r="D42" s="36">
        <f>COUNTIFS('Sunbird UCI'!D2:D1005,"Portal tara",'Sunbird UCI'!F2:F1005,"P2")</f>
        <v>21</v>
      </c>
      <c r="E42" s="36">
        <f>COUNTIFS('Sunbird UCI'!D2:D1005,"Portal tara",'Sunbird UCI'!F2:F1005,"P1",'Sunbird UCI'!R2:R1005,"NA")</f>
        <v>21</v>
      </c>
      <c r="F42" s="36">
        <f>COUNTIFS('Sunbird UCI'!D2:D1005,"Portal tara",'Sunbird UCI'!F2:F1005,"P2",'Sunbird UCI'!R2:R1005,"NA")</f>
        <v>21</v>
      </c>
      <c r="G42" s="23">
        <f t="shared" ref="G42:H42" si="36">C42-(I42+K42+M42+E42)</f>
        <v>0</v>
      </c>
      <c r="H42" s="23">
        <f t="shared" si="36"/>
        <v>0</v>
      </c>
      <c r="I42" s="36">
        <f>COUNTIFS('Sunbird UCI'!D2:D1005,"Portal tara",'Sunbird UCI'!F2:F1005,"P1",'Sunbird UCI'!R2:R1005,"Pass")</f>
        <v>0</v>
      </c>
      <c r="J42" s="36">
        <f>COUNTIFS('Sunbird UCI'!D2:D1005,"Portal tara",'Sunbird UCI'!F2:F1005,"P2",'Sunbird UCI'!R2:R1005,"Pass")</f>
        <v>0</v>
      </c>
      <c r="K42" s="36">
        <f>COUNTIFS('Sunbird UCI'!D2:D1005,"Portal tara",'Sunbird UCI'!F2:F1005,"P1",'Sunbird UCI'!R2:R1005,"Fail")</f>
        <v>0</v>
      </c>
      <c r="L42" s="36">
        <f>COUNTIFS('Sunbird UCI'!D2:D1005,"Portal tara",'Sunbird UCI'!F2:F1005,"P2",'Sunbird UCI'!R2:R1005,"Fail")</f>
        <v>0</v>
      </c>
      <c r="M42" s="36">
        <f>COUNTIFS('Sunbird UCI'!D2:D1005,"Portal tara",'Sunbird UCI'!F2:F1005,"P1",'Sunbird UCI'!R2:R1005,"Blocked")</f>
        <v>0</v>
      </c>
      <c r="N42" s="36">
        <f>COUNTIFS('Sunbird UCI'!D2:D1005,"Portal tara",'Sunbird UCI'!F2:F1005,"P2",'Sunbird UCI'!R2:R1005,"Blocked")</f>
        <v>0</v>
      </c>
      <c r="O42" s="23">
        <f t="shared" si="2"/>
        <v>0</v>
      </c>
      <c r="P42" s="23">
        <f t="shared" si="6"/>
        <v>0</v>
      </c>
      <c r="Q42" s="24">
        <f t="shared" si="3"/>
        <v>1</v>
      </c>
      <c r="R42" s="24">
        <f t="shared" si="7"/>
        <v>1</v>
      </c>
    </row>
    <row r="43">
      <c r="A43" s="18"/>
      <c r="B43" s="27" t="s">
        <v>15</v>
      </c>
      <c r="C43" s="36">
        <f>COUNTIFS('Sunbird UCI'!D2:D1005,"Mobile tara",'Sunbird UCI'!F2:F1005,"P1")</f>
        <v>1</v>
      </c>
      <c r="D43" s="36">
        <f>COUNTIFS('Sunbird UCI'!D2:D1005,"Mobile tara",'Sunbird UCI'!F2:F1005,"P2")</f>
        <v>5</v>
      </c>
      <c r="E43" s="36">
        <f>COUNTIFS('Sunbird UCI'!D2:D1005,"Mobile tara",'Sunbird UCI'!F2:F1005,"P1",'Sunbird UCI'!R2:R1005,"NA")</f>
        <v>1</v>
      </c>
      <c r="F43" s="36">
        <f>COUNTIFS('Sunbird UCI'!D2:D1005,"Mobile tara",'Sunbird UCI'!F2:F1005,"P2",'Sunbird UCI'!R2:R1005,"NA")</f>
        <v>5</v>
      </c>
      <c r="G43" s="23">
        <f t="shared" ref="G43:H43" si="37">C43-(I43+K43+M43+E43)</f>
        <v>0</v>
      </c>
      <c r="H43" s="23">
        <f t="shared" si="37"/>
        <v>0</v>
      </c>
      <c r="I43" s="36">
        <f>COUNTIFS('Sunbird UCI'!D2:D1005,"Mobile tara",'Sunbird UCI'!F2:F1005,"P1",'Sunbird UCI'!R2:R1005,"Pass")</f>
        <v>0</v>
      </c>
      <c r="J43" s="36">
        <f>COUNTIFS('Sunbird UCI'!D2:D1005,"Mobile tara",'Sunbird UCI'!F2:F1005,"P2",'Sunbird UCI'!R2:R1005,"Pass")</f>
        <v>0</v>
      </c>
      <c r="K43" s="36">
        <f>COUNTIFS('Sunbird UCI'!D2:D1005,"Mobile tara",'Sunbird UCI'!F2:F1005,"P1",'Sunbird UCI'!R2:R1005,"Fail")</f>
        <v>0</v>
      </c>
      <c r="L43" s="36">
        <f>COUNTIFS('Sunbird UCI'!D2:D1005,"Mobile tara",'Sunbird UCI'!F2:F1005,"P2",'Sunbird UCI'!R2:R1005,"Fail")</f>
        <v>0</v>
      </c>
      <c r="M43" s="36">
        <f>COUNTIFS('Sunbird UCI'!D2:D1005,"Mobile tara",'Sunbird UCI'!F2:F1005,"P1",'Sunbird UCI'!R2:R1005,"Blocked")</f>
        <v>0</v>
      </c>
      <c r="N43" s="36">
        <f>COUNTIFS('Sunbird UCI'!D2:D1005,"Mobile tara",'Sunbird UCI'!F2:F1005,"P2",'Sunbird UCI'!R2:R1005,"Blocked")</f>
        <v>0</v>
      </c>
      <c r="O43" s="23">
        <f t="shared" si="2"/>
        <v>0</v>
      </c>
      <c r="P43" s="23">
        <f t="shared" si="6"/>
        <v>0</v>
      </c>
      <c r="Q43" s="24">
        <f t="shared" si="3"/>
        <v>1</v>
      </c>
      <c r="R43" s="24">
        <f t="shared" si="7"/>
        <v>1</v>
      </c>
    </row>
    <row r="44">
      <c r="A44" s="11"/>
      <c r="B44" s="27" t="s">
        <v>37</v>
      </c>
      <c r="C44" s="36">
        <f>COUNTIFS('Sunbird UCI'!D2:D1005,"Watsup chatbot",'Sunbird UCI'!F2:F1005,"P1")</f>
        <v>40</v>
      </c>
      <c r="D44" s="36">
        <f>COUNTIFS('Sunbird UCI'!D2:D1005,"Watsup chatbot",'Sunbird UCI'!F2:F1005,"P2")</f>
        <v>0</v>
      </c>
      <c r="E44" s="36">
        <f>COUNTIFS('Sunbird UCI'!D2:D1005,"Watsup Chatbot",'Sunbird UCI'!F2:F1005,"P1",'Sunbird UCI'!R2:R1005,"NA")</f>
        <v>40</v>
      </c>
      <c r="F44" s="36">
        <f>COUNTIFS('Sunbird UCI'!D2:D1005,"Watsup Chatbot",'Sunbird UCI'!F2:F1005,"P2",'Sunbird UCI'!R2:R1005,"NA")</f>
        <v>0</v>
      </c>
      <c r="G44" s="23">
        <f t="shared" ref="G44:H44" si="38">C44-(I44+K44+M44+E44)</f>
        <v>0</v>
      </c>
      <c r="H44" s="23">
        <f t="shared" si="38"/>
        <v>0</v>
      </c>
      <c r="I44" s="36">
        <f>COUNTIFS('Sunbird UCI'!D2:D1005,"Watsup Chatbot",'Sunbird UCI'!F2:F1005,"P1",'Sunbird UCI'!R2:R1005,"Pass")</f>
        <v>0</v>
      </c>
      <c r="J44" s="36">
        <f>COUNTIFS('Sunbird UCI'!D2:D1005,"Watsup Chatbot",'Sunbird UCI'!F2:F1005,"P2",'Sunbird UCI'!R2:R1005,"Pass")</f>
        <v>0</v>
      </c>
      <c r="K44" s="36">
        <f>COUNTIFS('Sunbird UCI'!D2:D1005,"Watsup Chatbot",'Sunbird UCI'!F2:F1005,"P1",'Sunbird UCI'!R2:R1005,"Fail")</f>
        <v>0</v>
      </c>
      <c r="L44" s="36">
        <f>COUNTIFS('Sunbird UCI'!D2:D1005,"Watsup Chatbot",'Sunbird UCI'!F2:F1005,"P2",'Sunbird UCI'!R2:R1005,"Fail")</f>
        <v>0</v>
      </c>
      <c r="M44" s="36">
        <f>COUNTIFS('Sunbird UCI'!D2:D1005,"Watsup Chatbot",'Sunbird UCI'!F2:F1005,"P1",'Sunbird UCI'!R2:R1005,"Blocked")</f>
        <v>0</v>
      </c>
      <c r="N44" s="36">
        <f>COUNTIFS('Sunbird UCI'!D2:D1005,"Watsup Chatbot",'Sunbird UCI'!F2:F1005,"P2",'Sunbird UCI'!R2:R1005,"Blocked")</f>
        <v>0</v>
      </c>
      <c r="O44" s="23">
        <f t="shared" si="2"/>
        <v>0</v>
      </c>
      <c r="P44" s="23">
        <f t="shared" si="6"/>
        <v>0</v>
      </c>
      <c r="Q44" s="24">
        <f t="shared" si="3"/>
        <v>1</v>
      </c>
      <c r="R44" s="24" t="str">
        <f t="shared" si="7"/>
        <v>#DIV/0!</v>
      </c>
    </row>
    <row r="45">
      <c r="A45" s="37" t="s">
        <v>38</v>
      </c>
      <c r="B45" s="14" t="s">
        <v>14</v>
      </c>
      <c r="C45" s="35">
        <f>COUNTIFS(Groups!D2:D1005,"Reference Learning Web App",Groups!F2:F1005,"P1")</f>
        <v>108</v>
      </c>
      <c r="D45" s="35">
        <f>COUNTIFS(Groups!D2:D1005,"Reference Learning Web App",Groups!F2:F1005,"P2")</f>
        <v>65</v>
      </c>
      <c r="E45" s="35">
        <f>COUNTIFS(Groups!D2:D1005,"Reference Learning Web App",Groups!F2:F1005,"P1",Groups!Q2:Q1005,"NA")</f>
        <v>0</v>
      </c>
      <c r="F45" s="35">
        <f>COUNTIFS(Groups!D2:D1005,"Reference Learning Web App",Groups!F2:F1005,"P2",Groups!Q2:Q1005,"NA")</f>
        <v>0</v>
      </c>
      <c r="G45" s="35">
        <f t="shared" ref="G45:H45" si="39">C45-(I45+K45+M45+E45)</f>
        <v>0</v>
      </c>
      <c r="H45" s="35">
        <f t="shared" si="39"/>
        <v>0</v>
      </c>
      <c r="I45" s="35">
        <f>COUNTIFS(Groups!D2:D1005,"Reference Learning Web App",Groups!F2:F1005,"P1",Groups!Q2:Q1005,"Pass")</f>
        <v>108</v>
      </c>
      <c r="J45" s="35">
        <f>COUNTIFS(Groups!D2:D1005,"Reference Learning Web App",Groups!F2:F1005,"P2",Groups!Q2:Q1005,"Pass")</f>
        <v>65</v>
      </c>
      <c r="K45" s="35">
        <f>COUNTIFS(Groups!D2:D1005,"Reference Learning Web App",Groups!F2:F1005,"P1",Groups!Q2:Q1005,"Fail")</f>
        <v>0</v>
      </c>
      <c r="L45" s="35">
        <f>COUNTIFS(Groups!D2:D1005,"Reference Learning Web App",Groups!F2:F1005,"P2",Groups!Q2:Q1005,"Fail")</f>
        <v>0</v>
      </c>
      <c r="M45" s="35">
        <f>COUNTIFS(Groups!D2:D1005,"Reference Learning Web App",Groups!F2:F1005,"P1",Groups!Q2:Q1005,"Blocked")</f>
        <v>0</v>
      </c>
      <c r="N45" s="35">
        <f>COUNTIFS(Groups!D2:D1005,"Reference Learning Web App",Groups!F2:F1005,"P2",Groups!Q2:Q1005,"Blocked")</f>
        <v>0</v>
      </c>
      <c r="O45" s="15">
        <f t="shared" si="2"/>
        <v>0</v>
      </c>
      <c r="P45" s="15">
        <f t="shared" si="6"/>
        <v>0</v>
      </c>
      <c r="Q45" s="16">
        <f t="shared" si="3"/>
        <v>1</v>
      </c>
      <c r="R45" s="16">
        <f t="shared" si="7"/>
        <v>1</v>
      </c>
    </row>
    <row r="46">
      <c r="A46" s="11"/>
      <c r="B46" s="14" t="s">
        <v>15</v>
      </c>
      <c r="C46" s="35">
        <f>COUNTIFS(Groups!D2:D1005,"Reference Learning Mobile App",Groups!F2:F1005,"P1")</f>
        <v>42</v>
      </c>
      <c r="D46" s="35">
        <f>COUNTIFS(Groups!D2:D1005,"Reference Learning Mobile App",Groups!F2:F1005,"P2")</f>
        <v>86</v>
      </c>
      <c r="E46" s="35">
        <f>COUNTIFS(Groups!D2:D1005,"Reference Learning Mobile App",Groups!F2:F1005,"P1",Groups!Q2:Q1005,"NA")</f>
        <v>0</v>
      </c>
      <c r="F46" s="35">
        <f>COUNTIFS(Groups!D2:D1005,"Reference Learning Mobile App",Groups!F2:F1005,"P2",Groups!Q2:Q1005,"NA")</f>
        <v>2</v>
      </c>
      <c r="G46" s="35">
        <f t="shared" ref="G46:H46" si="40">C46-(I46+K46+M46+E46)</f>
        <v>0</v>
      </c>
      <c r="H46" s="35">
        <f t="shared" si="40"/>
        <v>0</v>
      </c>
      <c r="I46" s="35">
        <f>COUNTIFS(Groups!D2:D1005,"Reference Learning Mobile App",Groups!F2:F1005,"P1",Groups!Q2:Q1005,"Pass")</f>
        <v>42</v>
      </c>
      <c r="J46" s="35">
        <f>COUNTIFS(Groups!D2:D1005,"Reference Learning Mobile App",Groups!F2:F1005,"P2",Groups!Q2:Q1005,"Pass")</f>
        <v>84</v>
      </c>
      <c r="K46" s="35">
        <f>COUNTIFS(Groups!D2:D1005,"Reference Learning Mobile App",Groups!F2:F1005,"P1",Groups!Q2:Q1005,"Fail")</f>
        <v>0</v>
      </c>
      <c r="L46" s="35">
        <f>COUNTIFS(Groups!D2:D1005,"Reference Learning Mobile App",Groups!F2:F1005,"P2",Groups!Q2:Q1005,"Fail")</f>
        <v>0</v>
      </c>
      <c r="M46" s="35">
        <f>COUNTIFS(Groups!D2:D1005,"Reference Learning Mobile App",Groups!F2:F1005,"P1",Groups!Q2:Q1005,"Blocked")</f>
        <v>0</v>
      </c>
      <c r="N46" s="35">
        <f>COUNTIFS(Groups!D2:D1005,"Reference Learning Mobile App",Groups!F2:F1005,"P2",Groups!Q2:Q1005,"Blocked")</f>
        <v>0</v>
      </c>
      <c r="O46" s="15">
        <f t="shared" si="2"/>
        <v>0</v>
      </c>
      <c r="P46" s="15">
        <f t="shared" si="6"/>
        <v>0</v>
      </c>
      <c r="Q46" s="16">
        <f t="shared" si="3"/>
        <v>1</v>
      </c>
      <c r="R46" s="16">
        <f t="shared" si="7"/>
        <v>1</v>
      </c>
    </row>
    <row r="47">
      <c r="A47" s="28" t="s">
        <v>39</v>
      </c>
      <c r="B47" s="27" t="s">
        <v>14</v>
      </c>
      <c r="C47" s="36">
        <f>COUNTIFS(Accessibility!D2:D1005,"Reference Learning Web App",Accessibility!F2:F1005,"P1")</f>
        <v>73</v>
      </c>
      <c r="D47" s="36">
        <f>COUNTIFS(Accessibility!D2:D1005,"Reference Learning Web App",Accessibility!F2:F1005,"P2")</f>
        <v>38</v>
      </c>
      <c r="E47" s="36">
        <f>COUNTIFS(Accessibility!D2:D1005,"Reference Learning Web App",Accessibility!F2:F1005,"P1",Accessibility!Q2:Q1005,"NA")</f>
        <v>1</v>
      </c>
      <c r="F47" s="36">
        <f>COUNTIFS(Accessibility!D2:D1005,"Reference Learning Web App",Accessibility!F2:F1005,"P2",Accessibility!Q2:Q1005,"NA")</f>
        <v>1</v>
      </c>
      <c r="G47" s="23">
        <f t="shared" ref="G47:H47" si="41">C47-(I47+K47+M47+E47)</f>
        <v>0</v>
      </c>
      <c r="H47" s="23">
        <f t="shared" si="41"/>
        <v>0</v>
      </c>
      <c r="I47" s="36">
        <f>COUNTIFS(Accessibility!D2:D1005,"Reference Learning Web App",Accessibility!F2:F1005,"P1",Accessibility!Q2:Q1005,"Pass")</f>
        <v>72</v>
      </c>
      <c r="J47" s="36">
        <f>COUNTIFS(Accessibility!D2:D1005,"Reference Learning Web App",Accessibility!F2:F1005,"P2",Accessibility!Q2:Q1005,"Pass")</f>
        <v>37</v>
      </c>
      <c r="K47" s="36">
        <f>COUNTIFS(Accessibility!D2:D1005,"Reference Learning Web App",Accessibility!F2:F1005,"P1",Accessibility!Q2:Q1005,"Failed")</f>
        <v>0</v>
      </c>
      <c r="L47" s="36">
        <f>COUNTIFS(Accessibility!D2:D1005,"Reference Learning Web App",Accessibility!F2:F1005,"P2",Accessibility!Q2:Q1005,"Failed")</f>
        <v>0</v>
      </c>
      <c r="M47" s="36">
        <f>COUNTIFS(Accessibility!D2:D1005,"Reference Learning Web App",Accessibility!F2:F1005,"P1",Accessibility!Q2:Q1005,"Blocked")</f>
        <v>0</v>
      </c>
      <c r="N47" s="36">
        <f>COUNTIFS(Accessibility!D2:D1005,"Reference Learning Web App",Accessibility!F2:F1005,"P2",Accessibility!Q2:Q1005,"Blocked")</f>
        <v>0</v>
      </c>
      <c r="O47" s="23">
        <f t="shared" si="2"/>
        <v>0</v>
      </c>
      <c r="P47" s="23">
        <f t="shared" si="6"/>
        <v>0</v>
      </c>
      <c r="Q47" s="24">
        <f t="shared" si="3"/>
        <v>1</v>
      </c>
      <c r="R47" s="24">
        <f t="shared" si="7"/>
        <v>1</v>
      </c>
    </row>
    <row r="48">
      <c r="A48" s="18"/>
      <c r="B48" s="27" t="s">
        <v>15</v>
      </c>
      <c r="C48" s="36">
        <f>COUNTIFS(Accessibility!D2:D1005,"Reference Learning Mobile App",Accessibility!F2:F1005,"P1")</f>
        <v>65</v>
      </c>
      <c r="D48" s="36">
        <f>COUNTIFS(Accessibility!D2:D1005,"Reference Learning Mobile App",Accessibility!F2:F1005,"P2")</f>
        <v>39</v>
      </c>
      <c r="E48" s="36">
        <f>COUNTIFS(Accessibility!D2:D1005,"Reference Learning Mobile App",Accessibility!F2:F1005,"P1",Accessibility!Q2:Q1005,"NA")</f>
        <v>1</v>
      </c>
      <c r="F48" s="36">
        <f>COUNTIFS(Accessibility!D2:D1005,"Reference Learning Mobile App",Accessibility!F2:F1005,"P2",Accessibility!Q2:Q1005,"NA")</f>
        <v>2</v>
      </c>
      <c r="G48" s="23">
        <f t="shared" ref="G48:H48" si="42">C48-(I48+K48+M48+E48)</f>
        <v>0</v>
      </c>
      <c r="H48" s="23">
        <f t="shared" si="42"/>
        <v>0</v>
      </c>
      <c r="I48" s="36">
        <f>COUNTIFS(Accessibility!D2:D1005,"Reference Learning Mobile App",Accessibility!F2:F1005,"P1",Accessibility!Q2:Q1005,"Pass")</f>
        <v>64</v>
      </c>
      <c r="J48" s="36">
        <f>COUNTIFS(Accessibility!D2:D1005,"Reference Learning Mobile App",Accessibility!F2:F1005,"P2",Accessibility!Q2:Q1005,"Pass")</f>
        <v>37</v>
      </c>
      <c r="K48" s="36">
        <f>COUNTIFS(Accessibility!D2:D1005,"Reference Learning Mobile App",Accessibility!F2:F1005,"P1",Accessibility!Q2:Q1005,"Fail")</f>
        <v>0</v>
      </c>
      <c r="L48" s="36">
        <f>COUNTIFS(Accessibility!D2:D1005,"Reference Learning Mobile App",Accessibility!F2:F1005,"P2",Accessibility!Q2:Q1005,"Fail")</f>
        <v>0</v>
      </c>
      <c r="M48" s="36">
        <f>COUNTIFS(Accessibility!D2:D1005,"Reference Learning Mobile App",Accessibility!F2:F1005,"P1",Accessibility!Q2:Q1005,"Blocked")</f>
        <v>0</v>
      </c>
      <c r="N48" s="36">
        <f>COUNTIFS(Accessibility!D2:D1005,"Reference Learning Mobile App",Accessibility!F2:F1005,"P2",Accessibility!Q2:Q1005,"Blocked")</f>
        <v>0</v>
      </c>
      <c r="O48" s="23">
        <f t="shared" si="2"/>
        <v>0</v>
      </c>
      <c r="P48" s="23">
        <f t="shared" si="6"/>
        <v>0</v>
      </c>
      <c r="Q48" s="24">
        <f t="shared" si="3"/>
        <v>1</v>
      </c>
      <c r="R48" s="24">
        <f t="shared" si="7"/>
        <v>1</v>
      </c>
    </row>
    <row r="49">
      <c r="A49" s="11"/>
      <c r="B49" s="27" t="s">
        <v>23</v>
      </c>
      <c r="C49" s="36">
        <f>COUNTIFS(Accessibility!D2:D1005,"Reference Learning Desktop App",Accessibility!F2:F1005,"P1")</f>
        <v>18</v>
      </c>
      <c r="D49" s="36">
        <f>COUNTIFS(Accessibility!D2:D1005,"Reference Learning Desktop App",Accessibility!F2:F1005,"P2")</f>
        <v>16</v>
      </c>
      <c r="E49" s="36">
        <f>COUNTIFS(Accessibility!D2:D1005,"Reference Learning Desktop App",Accessibility!F2:F1005,"P1",Accessibility!Q2:Q1005,"NA")</f>
        <v>1</v>
      </c>
      <c r="F49" s="36">
        <f>COUNTIFS(Accessibility!D2:D1005,"Reference Learning Desktop App",Accessibility!F2:F1005,"P2",Accessibility!Q2:Q1005,"NA")</f>
        <v>1</v>
      </c>
      <c r="G49" s="23">
        <f t="shared" ref="G49:H49" si="43">C49-(I49+K49+M49+E49)</f>
        <v>0</v>
      </c>
      <c r="H49" s="23">
        <f t="shared" si="43"/>
        <v>0</v>
      </c>
      <c r="I49" s="36">
        <f>COUNTIFS(Accessibility!D2:D1005,"Reference Learning Desktop App",Accessibility!F2:F1005,"P1",Accessibility!Q2:Q1005,"Pass")</f>
        <v>17</v>
      </c>
      <c r="J49" s="36">
        <f>COUNTIFS(Accessibility!D2:D1005,"Reference Learning Desktop App",Accessibility!F2:F1005,"P2",Accessibility!Q2:Q1005,"Pass")</f>
        <v>15</v>
      </c>
      <c r="K49" s="36">
        <f>COUNTIFS(Accessibility!D2:D1005,"Reference Learning Desktop App",Accessibility!F2:F1005,"P1",Accessibility!Q2:Q1005,"Fail")</f>
        <v>0</v>
      </c>
      <c r="L49" s="36">
        <f>COUNTIFS(Accessibility!D2:D1005,"Reference Learning Desktop App",Accessibility!F2:F1005,"P2",Accessibility!Q2:Q1005,"Fail")</f>
        <v>0</v>
      </c>
      <c r="M49" s="36">
        <f>COUNTIFS(Accessibility!D2:D1005,"Reference Learning Desktop App",Accessibility!F2:F1005,"P1",Accessibility!Q2:Q1005,"Blocked")</f>
        <v>0</v>
      </c>
      <c r="N49" s="36">
        <f>COUNTIFS(Accessibility!D2:D1005,"Reference Learning Desktop App",Accessibility!F2:F1005,"P2",Accessibility!Q2:Q1005,"Blocked")</f>
        <v>0</v>
      </c>
      <c r="O49" s="23">
        <f t="shared" si="2"/>
        <v>0</v>
      </c>
      <c r="P49" s="23">
        <f t="shared" si="6"/>
        <v>0</v>
      </c>
      <c r="Q49" s="24">
        <f t="shared" si="3"/>
        <v>1</v>
      </c>
      <c r="R49" s="24">
        <f t="shared" si="7"/>
        <v>1</v>
      </c>
    </row>
    <row r="50">
      <c r="A50" s="37" t="s">
        <v>40</v>
      </c>
      <c r="B50" s="14" t="s">
        <v>15</v>
      </c>
      <c r="C50" s="35">
        <f>COUNTIFS('Offline Scenarios'!D2:D1005,"Reference Learning Mobile App",'Offline Scenarios'!F2:F1005,"P1")</f>
        <v>6</v>
      </c>
      <c r="D50" s="35">
        <f>COUNTIFS('Offline Scenarios'!D2:D1005,"Reference Learning Mobile App",'Offline Scenarios'!F2:F1005,"P2")</f>
        <v>11</v>
      </c>
      <c r="E50" s="35">
        <f>COUNTIFS('Offline Scenarios'!D2:D1005,"Reference Learning Mobile App",'Offline Scenarios'!F2:F1005,"P1",'Offline Scenarios'!Q2:Q1005,"NA")</f>
        <v>0</v>
      </c>
      <c r="F50" s="35">
        <f>COUNTIFS('Offline Scenarios'!D2:D1005,"Reference Learning Mobile App",'Offline Scenarios'!F2:F1005,"P2",'Offline Scenarios'!Q2:Q1005,"NA")</f>
        <v>3</v>
      </c>
      <c r="G50" s="15">
        <f t="shared" ref="G50:H50" si="44">C50-(I50+K50+M50+E50)</f>
        <v>0</v>
      </c>
      <c r="H50" s="15">
        <f t="shared" si="44"/>
        <v>0</v>
      </c>
      <c r="I50" s="35">
        <f>COUNTIFS('Offline Scenarios'!D2:D1005,"Reference Learning Mobile App",'Offline Scenarios'!F2:F1005,"P1",'Offline Scenarios'!Q2:Q1005,"Pass")</f>
        <v>6</v>
      </c>
      <c r="J50" s="35">
        <f>COUNTIFS('Offline Scenarios'!D2:D1005,"Reference Learning Mobile App",'Offline Scenarios'!F2:F1005,"P2",'Offline Scenarios'!Q2:Q1005,"Pass")</f>
        <v>8</v>
      </c>
      <c r="K50" s="35">
        <f>COUNTIFS('Offline Scenarios'!D2:D1005,"Reference Learning Mobile App",'Offline Scenarios'!F2:F1005,"P1",'Offline Scenarios'!Q2:Q1005,"Fail")</f>
        <v>0</v>
      </c>
      <c r="L50" s="35">
        <f>COUNTIFS('Offline Scenarios'!D2:D1005,"Reference Learning Mobile App",'Offline Scenarios'!F2:F1005,"P2",'Offline Scenarios'!Q2:Q1005,"Fail")</f>
        <v>0</v>
      </c>
      <c r="M50" s="35">
        <f>COUNTIFS('Offline Scenarios'!D2:D1005,"Reference Learning Mobile App",'Offline Scenarios'!F2:F1005,"P1",'Offline Scenarios'!Q2:Q1005,"Blocked")</f>
        <v>0</v>
      </c>
      <c r="N50" s="35">
        <f>COUNTIFS('Offline Scenarios'!D2:D1005,"Reference Learning Mobile App",'Offline Scenarios'!F2:F1005,"P2",'Offline Scenarios'!Q2:Q1005,"Blocked")</f>
        <v>0</v>
      </c>
      <c r="O50" s="15">
        <f t="shared" si="2"/>
        <v>0</v>
      </c>
      <c r="P50" s="15">
        <f t="shared" si="6"/>
        <v>0</v>
      </c>
      <c r="Q50" s="16">
        <f t="shared" si="3"/>
        <v>1</v>
      </c>
      <c r="R50" s="16">
        <f t="shared" si="7"/>
        <v>1</v>
      </c>
    </row>
    <row r="51">
      <c r="A51" s="11"/>
      <c r="B51" s="14" t="s">
        <v>23</v>
      </c>
      <c r="C51" s="35">
        <f>COUNTIFS('Offline Scenarios'!D2:D1005,"Reference Learning Desktop App",'Offline Scenarios'!F2:F1005,"P1")</f>
        <v>30</v>
      </c>
      <c r="D51" s="35">
        <f>COUNTIFS('Offline Scenarios'!D2:D1005,"Reference Learning Desktop App",'Offline Scenarios'!F2:F1005,"P2")</f>
        <v>21</v>
      </c>
      <c r="E51" s="35">
        <f>COUNTIFS('Offline Scenarios'!D2:D1005,"Reference Learning Desktop App",'Offline Scenarios'!F2:F1005,"P1",'Offline Scenarios'!Q2:Q1005,"NA")</f>
        <v>2</v>
      </c>
      <c r="F51" s="35">
        <f>COUNTIFS('Offline Scenarios'!D2:D1005,"Reference Learning Desktop App",'Offline Scenarios'!F2:F1005,"P2",'Offline Scenarios'!Q2:Q1005,"NA")</f>
        <v>1</v>
      </c>
      <c r="G51" s="15">
        <f t="shared" ref="G51:H51" si="45">C51-(I51+K51+M51+E51)</f>
        <v>0</v>
      </c>
      <c r="H51" s="15">
        <f t="shared" si="45"/>
        <v>0</v>
      </c>
      <c r="I51" s="35">
        <f>COUNTIFS('Offline Scenarios'!D2:D1005,"Reference Learning Desktop App",'Offline Scenarios'!F2:F1005,"P1",'Offline Scenarios'!Q2:Q1005,"Pass")</f>
        <v>28</v>
      </c>
      <c r="J51" s="35">
        <f>COUNTIFS('Offline Scenarios'!D2:D1005,"Reference Learning Desktop App",'Offline Scenarios'!F2:F1005,"P2",'Offline Scenarios'!Q2:Q1005,"Pass")</f>
        <v>20</v>
      </c>
      <c r="K51" s="35">
        <f>COUNTIFS('Offline Scenarios'!D2:D1005,"Reference Learning Desktop App",'Offline Scenarios'!F2:F1005,"P1",'Offline Scenarios'!Q2:Q1005,"Fail")</f>
        <v>0</v>
      </c>
      <c r="L51" s="35">
        <f>COUNTIFS('Offline Scenarios'!D2:D1005,"Reference Learning Desktop App",'Offline Scenarios'!F2:F1005,"P2",'Offline Scenarios'!Q2:Q1005,"Failed")</f>
        <v>0</v>
      </c>
      <c r="M51" s="35">
        <f>COUNTIFS('Offline Scenarios'!D2:D1005,"Reference Learning Desktop App",'Offline Scenarios'!F2:F1005,"P1",'Offline Scenarios'!Q2:Q1005,"Blocked")</f>
        <v>0</v>
      </c>
      <c r="N51" s="35">
        <f>COUNTIFS('Offline Scenarios'!D2:D1005,"Reference Learning Desktop App",'Offline Scenarios'!F2:F1005,"P2",'Offline Scenarios'!Q2:Q1005,"Blocked")</f>
        <v>0</v>
      </c>
      <c r="O51" s="15">
        <f t="shared" si="2"/>
        <v>0</v>
      </c>
      <c r="P51" s="15">
        <f t="shared" si="6"/>
        <v>0</v>
      </c>
      <c r="Q51" s="16">
        <f t="shared" si="3"/>
        <v>1</v>
      </c>
      <c r="R51" s="16">
        <f t="shared" si="7"/>
        <v>1</v>
      </c>
    </row>
    <row r="52">
      <c r="A52" s="38" t="s">
        <v>41</v>
      </c>
      <c r="B52" s="27" t="s">
        <v>14</v>
      </c>
      <c r="C52" s="36">
        <f>COUNTIFS('PortalDesktop App Specific test'!D2:D1005,"Reference Learning Web App",'PortalDesktop App Specific test'!F2:F1005,"P1")</f>
        <v>41</v>
      </c>
      <c r="D52" s="36">
        <f>COUNTIFS('PortalDesktop App Specific test'!D2:D1005,"Reference Learning Web App",'PortalDesktop App Specific test'!F2:F1005,"P2")</f>
        <v>33</v>
      </c>
      <c r="E52" s="36">
        <f>COUNTIFS('PortalDesktop App Specific test'!D2:D1005,"Reference Learning Web App",'PortalDesktop App Specific test'!F2:F1005,"P1",'PortalDesktop App Specific test'!Q2:Q1005,"NA")</f>
        <v>0</v>
      </c>
      <c r="F52" s="36">
        <f>COUNTIFS('PortalDesktop App Specific test'!D2:D1005,"Reference Learning Web App",'PortalDesktop App Specific test'!F2:F1005,"P2",'PortalDesktop App Specific test'!Q2:Q1005,"NA")</f>
        <v>1</v>
      </c>
      <c r="G52" s="23">
        <f t="shared" ref="G52:H52" si="46">C52-(I52+K52+M52+E52)</f>
        <v>0</v>
      </c>
      <c r="H52" s="23">
        <f t="shared" si="46"/>
        <v>0</v>
      </c>
      <c r="I52" s="36">
        <f>COUNTIFS('PortalDesktop App Specific test'!D2:D1005,"Reference Learning Web App",'PortalDesktop App Specific test'!F2:F1005,"P1",'PortalDesktop App Specific test'!Q2:Q1005,"Pass")</f>
        <v>41</v>
      </c>
      <c r="J52" s="36">
        <f>COUNTIFS('PortalDesktop App Specific test'!D2:D1005,"Reference Learning Web App",'PortalDesktop App Specific test'!F2:F1005,"P2",'PortalDesktop App Specific test'!Q2:Q1005,"Pass")</f>
        <v>32</v>
      </c>
      <c r="K52" s="36">
        <f>COUNTIFS('PortalDesktop App Specific test'!D2:D1005,"Reference Learning Web App",'PortalDesktop App Specific test'!F2:F1005,"P1",'PortalDesktop App Specific test'!Q2:Q1005,"Fail")</f>
        <v>0</v>
      </c>
      <c r="L52" s="36">
        <f>COUNTIFS('PortalDesktop App Specific test'!D2:D1005,"Reference Learning Web App",'PortalDesktop App Specific test'!F2:F1005,"P2",'PortalDesktop App Specific test'!Q2:Q1005,"Fail")</f>
        <v>0</v>
      </c>
      <c r="M52" s="36">
        <f>COUNTIFS('PortalDesktop App Specific test'!D2:D1005,"Reference Learning Web App",'PortalDesktop App Specific test'!F2:F1005,"P1",'PortalDesktop App Specific test'!Q2:Q1005,"Blocked")</f>
        <v>0</v>
      </c>
      <c r="N52" s="36">
        <f>COUNTIFS('PortalDesktop App Specific test'!D2:D1005,"Reference Learning Web App",'PortalDesktop App Specific test'!F2:F1005,"P2",'PortalDesktop App Specific test'!Q2:Q1005,"Blocked")</f>
        <v>0</v>
      </c>
      <c r="O52" s="23">
        <f t="shared" si="2"/>
        <v>0</v>
      </c>
      <c r="P52" s="23">
        <f t="shared" si="6"/>
        <v>0</v>
      </c>
      <c r="Q52" s="24">
        <f t="shared" si="3"/>
        <v>1</v>
      </c>
      <c r="R52" s="24">
        <f t="shared" si="7"/>
        <v>1</v>
      </c>
    </row>
    <row r="53">
      <c r="A53" s="11"/>
      <c r="B53" s="27" t="s">
        <v>23</v>
      </c>
      <c r="C53" s="36">
        <f>COUNTIFS('PortalDesktop App Specific test'!D2:D1005,"Reference Learning Desktop App",'PortalDesktop App Specific test'!F2:F1005,"P1")</f>
        <v>40</v>
      </c>
      <c r="D53" s="36">
        <f>COUNTIFS('PortalDesktop App Specific test'!D2:D1005,"Reference Learning Desktop App",'PortalDesktop App Specific test'!F2:F1005,"P2")</f>
        <v>68</v>
      </c>
      <c r="E53" s="36">
        <f>COUNTIFS('PortalDesktop App Specific test'!D2:D1005,"Reference Learning Desktop App",'PortalDesktop App Specific test'!F2:F1005,"P1",'PortalDesktop App Specific test'!Q2:Q1005,"NA")</f>
        <v>5</v>
      </c>
      <c r="F53" s="36">
        <f>COUNTIFS('PortalDesktop App Specific test'!D2:D1005,"Reference Learning Desktop App",'PortalDesktop App Specific test'!F2:F1005,"P2",'PortalDesktop App Specific test'!Q2:Q1005,"NA")</f>
        <v>2</v>
      </c>
      <c r="G53" s="23">
        <f t="shared" ref="G53:H53" si="47">C53-(I53+K53+M53+E53)</f>
        <v>0</v>
      </c>
      <c r="H53" s="23">
        <f t="shared" si="47"/>
        <v>0</v>
      </c>
      <c r="I53" s="36">
        <f>COUNTIFS('PortalDesktop App Specific test'!D2:D1005,"Reference Learning Desktop App",'PortalDesktop App Specific test'!F2:F1005,"P1",'PortalDesktop App Specific test'!Q2:Q1005,"Pass")</f>
        <v>35</v>
      </c>
      <c r="J53" s="36">
        <f>COUNTIFS('PortalDesktop App Specific test'!D2:D1005,"Reference Learning Desktop App",'PortalDesktop App Specific test'!F2:F1005,"P2",'PortalDesktop App Specific test'!Q2:Q1005,"Pass")</f>
        <v>66</v>
      </c>
      <c r="K53" s="36">
        <f>COUNTIFS('PortalDesktop App Specific test'!D2:D1005,"Reference Learning Desktop App",'PortalDesktop App Specific test'!F2:F1005,"P1",'PortalDesktop App Specific test'!Q2:Q1005,"Fail")</f>
        <v>0</v>
      </c>
      <c r="L53" s="36">
        <f>COUNTIFS('PortalDesktop App Specific test'!D2:D1005,"Reference Learning Desktop App",'PortalDesktop App Specific test'!F2:F1005,"P2",'PortalDesktop App Specific test'!Q2:Q1005,"Fail")</f>
        <v>0</v>
      </c>
      <c r="M53" s="36">
        <f>COUNTIFS('PortalDesktop App Specific test'!D2:D1005,"Reference Learning Desktop App",'PortalDesktop App Specific test'!F2:F1005,"P1",'PortalDesktop App Specific test'!Q2:Q1005,"Blocked")</f>
        <v>0</v>
      </c>
      <c r="N53" s="36">
        <f>COUNTIFS('PortalDesktop App Specific test'!D2:D1005,"Reference Learning Desktop App",'PortalDesktop App Specific test'!F2:F1005,"P2",'PortalDesktop App Specific test'!Q2:Q1005,"Blocked")</f>
        <v>0</v>
      </c>
      <c r="O53" s="23">
        <f t="shared" si="2"/>
        <v>0</v>
      </c>
      <c r="P53" s="23">
        <f t="shared" si="6"/>
        <v>0</v>
      </c>
      <c r="Q53" s="24">
        <f t="shared" si="3"/>
        <v>1</v>
      </c>
      <c r="R53" s="24">
        <f t="shared" si="7"/>
        <v>1</v>
      </c>
    </row>
    <row r="54">
      <c r="A54" s="25" t="s">
        <v>42</v>
      </c>
      <c r="B54" s="39" t="s">
        <v>19</v>
      </c>
      <c r="C54" s="40">
        <f>COUNTIFS('7.0 New Features'!K2:K1005,"P1")</f>
        <v>312</v>
      </c>
      <c r="D54" s="40">
        <f>COUNTIFS('7.0 New Features'!K2:K1005,"P2")</f>
        <v>299</v>
      </c>
      <c r="E54" s="40">
        <f>COUNTIFS('7.0 New Features'!K2:K1005,"P1", '7.0 New Features'!U2:U1005,"NA")</f>
        <v>61</v>
      </c>
      <c r="F54" s="40">
        <f>COUNTIFS('7.0 New Features'!K2:K1005,"P2", '7.0 New Features'!U2:U1005,"NA")</f>
        <v>34</v>
      </c>
      <c r="G54" s="15">
        <f t="shared" ref="G54:H54" si="48">C54-(I54+K54+M54+E54)</f>
        <v>0</v>
      </c>
      <c r="H54" s="15">
        <f t="shared" si="48"/>
        <v>0</v>
      </c>
      <c r="I54" s="40">
        <f>COUNTIFS('7.0 New Features'!K2:K1005,"P1", '7.0 New Features'!U2:U1005,"Pass")</f>
        <v>251</v>
      </c>
      <c r="J54" s="40">
        <f>COUNTIFS('7.0 New Features'!K2:K1005,"P2", '7.0 New Features'!U2:U1005,"Pass")</f>
        <v>265</v>
      </c>
      <c r="K54" s="40">
        <f>COUNTIFS('NF Test Cases'!K2:K1005,"P1", 'NF Test Cases'!U2:U1005,"Fail")</f>
        <v>0</v>
      </c>
      <c r="L54" s="40">
        <f>COUNTIFS('NF Test Cases'!K2:K1005,"P2", 'NF Test Cases'!U2:U1005,"Fail")</f>
        <v>0</v>
      </c>
      <c r="M54" s="40">
        <f>COUNTIFS('NF Test Cases'!K2:K1005,"P1", 'NF Test Cases'!U2:U1005,"Blocked")</f>
        <v>0</v>
      </c>
      <c r="N54" s="40">
        <f>COUNTIFS('NF Test Cases'!K2:K1005,"P2", 'NF Test Cases'!U2:U1005,"Blocked")</f>
        <v>0</v>
      </c>
      <c r="O54" s="15">
        <f t="shared" si="2"/>
        <v>0</v>
      </c>
      <c r="P54" s="15">
        <f t="shared" si="6"/>
        <v>0</v>
      </c>
      <c r="Q54" s="16">
        <f t="shared" si="3"/>
        <v>1</v>
      </c>
      <c r="R54" s="16">
        <f t="shared" si="7"/>
        <v>1</v>
      </c>
    </row>
    <row r="55">
      <c r="A55" s="41" t="s">
        <v>3</v>
      </c>
      <c r="B55" s="7"/>
      <c r="C55" s="42">
        <f t="shared" ref="C55:N55" si="49">Sum(C4:C54)</f>
        <v>3195</v>
      </c>
      <c r="D55" s="42">
        <f t="shared" si="49"/>
        <v>2423</v>
      </c>
      <c r="E55" s="42">
        <f t="shared" si="49"/>
        <v>222</v>
      </c>
      <c r="F55" s="42">
        <f t="shared" si="49"/>
        <v>152</v>
      </c>
      <c r="G55" s="42">
        <f t="shared" si="49"/>
        <v>0</v>
      </c>
      <c r="H55" s="42">
        <f t="shared" si="49"/>
        <v>0</v>
      </c>
      <c r="I55" s="42">
        <f t="shared" si="49"/>
        <v>2973</v>
      </c>
      <c r="J55" s="42">
        <f t="shared" si="49"/>
        <v>2271</v>
      </c>
      <c r="K55" s="42">
        <f t="shared" si="49"/>
        <v>0</v>
      </c>
      <c r="L55" s="42">
        <f t="shared" si="49"/>
        <v>0</v>
      </c>
      <c r="M55" s="42">
        <f t="shared" si="49"/>
        <v>0</v>
      </c>
      <c r="N55" s="42">
        <f t="shared" si="49"/>
        <v>0</v>
      </c>
      <c r="O55" s="43">
        <f t="shared" ref="O55:P55" si="50">SUM(O4:O54)</f>
        <v>0</v>
      </c>
      <c r="P55" s="43">
        <f t="shared" si="50"/>
        <v>0</v>
      </c>
      <c r="Q55" s="44">
        <f t="shared" si="3"/>
        <v>1</v>
      </c>
      <c r="R55" s="44">
        <f t="shared" si="7"/>
        <v>1</v>
      </c>
    </row>
    <row r="61">
      <c r="A61" s="1" t="s">
        <v>43</v>
      </c>
      <c r="B61" s="2"/>
      <c r="C61" s="2"/>
      <c r="D61" s="2"/>
      <c r="E61" s="2"/>
      <c r="F61" s="2"/>
      <c r="G61" s="2"/>
      <c r="H61" s="2"/>
      <c r="I61" s="2"/>
      <c r="J61" s="2"/>
      <c r="K61" s="2"/>
      <c r="L61" s="2"/>
      <c r="M61" s="2"/>
      <c r="N61" s="2"/>
      <c r="O61" s="2"/>
      <c r="P61" s="2"/>
      <c r="Q61" s="2"/>
      <c r="R61" s="3"/>
    </row>
    <row r="62">
      <c r="A62" s="4" t="s">
        <v>1</v>
      </c>
      <c r="B62" s="5" t="s">
        <v>44</v>
      </c>
      <c r="C62" s="6" t="s">
        <v>3</v>
      </c>
      <c r="D62" s="7"/>
      <c r="E62" s="6" t="s">
        <v>4</v>
      </c>
      <c r="F62" s="7"/>
      <c r="G62" s="6" t="s">
        <v>5</v>
      </c>
      <c r="H62" s="7"/>
      <c r="I62" s="8" t="s">
        <v>6</v>
      </c>
      <c r="J62" s="7"/>
      <c r="K62" s="8" t="s">
        <v>7</v>
      </c>
      <c r="L62" s="7"/>
      <c r="M62" s="8" t="s">
        <v>8</v>
      </c>
      <c r="N62" s="7"/>
      <c r="O62" s="9" t="s">
        <v>9</v>
      </c>
      <c r="P62" s="7"/>
      <c r="Q62" s="10" t="s">
        <v>10</v>
      </c>
      <c r="R62" s="7"/>
    </row>
    <row r="63">
      <c r="A63" s="11"/>
      <c r="B63" s="7"/>
      <c r="C63" s="12" t="s">
        <v>11</v>
      </c>
      <c r="D63" s="12" t="s">
        <v>12</v>
      </c>
      <c r="E63" s="12" t="s">
        <v>11</v>
      </c>
      <c r="F63" s="12" t="s">
        <v>12</v>
      </c>
      <c r="G63" s="12" t="s">
        <v>11</v>
      </c>
      <c r="H63" s="12" t="s">
        <v>12</v>
      </c>
      <c r="I63" s="12" t="s">
        <v>11</v>
      </c>
      <c r="J63" s="12" t="s">
        <v>12</v>
      </c>
      <c r="K63" s="12" t="s">
        <v>11</v>
      </c>
      <c r="L63" s="12" t="s">
        <v>12</v>
      </c>
      <c r="M63" s="12" t="s">
        <v>11</v>
      </c>
      <c r="N63" s="12" t="s">
        <v>12</v>
      </c>
      <c r="O63" s="12" t="s">
        <v>11</v>
      </c>
      <c r="P63" s="12" t="s">
        <v>12</v>
      </c>
      <c r="Q63" s="12" t="s">
        <v>11</v>
      </c>
      <c r="R63" s="12" t="s">
        <v>12</v>
      </c>
    </row>
    <row r="64">
      <c r="A64" s="45" t="s">
        <v>45</v>
      </c>
      <c r="B64" s="46" t="s">
        <v>14</v>
      </c>
      <c r="C64" s="47">
        <f>COUNTIFS('Manage Learn-Portal'!F2:F1005,"Web portal",'Manage Learn-Portal'!E2:E1005,"P1")</f>
        <v>642</v>
      </c>
      <c r="D64" s="47">
        <f>COUNTIFS('Manage Learn-Portal'!F2:F1005,"Web portal",'Manage Learn-Portal'!E2:E1005,"P2")</f>
        <v>71</v>
      </c>
      <c r="E64" s="47">
        <f>COUNTIFS('Manage Learn-Portal'!F2:F1005,"Web portal",'Manage Learn-Portal'!E2:E1005,"P1",'Manage Learn-Portal'!P2:P1005,"NA")</f>
        <v>2</v>
      </c>
      <c r="F64" s="47">
        <f>COUNTIFS('Manage Learn-Portal'!F2:F1005,"Web portal",'Manage Learn-Portal'!E2:E1005,"P2",'Manage Learn-Portal'!P2:P1005,"NA")</f>
        <v>0</v>
      </c>
      <c r="G64" s="47">
        <f t="shared" ref="G64:H64" si="51">C64-(E64+I64+O64)</f>
        <v>0</v>
      </c>
      <c r="H64" s="47">
        <f t="shared" si="51"/>
        <v>0</v>
      </c>
      <c r="I64" s="47">
        <f>COUNTIFS('Manage Learn-Portal'!F2:F1005,"Web portal",'Manage Learn-Portal'!E2:E1005,"P1",'Manage Learn-Portal'!P2:P1005,"Pass")</f>
        <v>640</v>
      </c>
      <c r="J64" s="47">
        <f>COUNTIFS('Manage Learn-Portal'!F2:F1005,"Web portal",'Manage Learn-Portal'!E2:E1005,"P2",'Manage Learn-Portal'!P2:P1005,"Pass")</f>
        <v>71</v>
      </c>
      <c r="K64" s="47">
        <f>COUNTIFS('Manage Learn-Portal'!F2:F1005,"Web portal",'Manage Learn-Portal'!E2:E1005,"P1",'Manage Learn-Portal'!P2:P1005,"Fail")</f>
        <v>0</v>
      </c>
      <c r="L64" s="47">
        <f>COUNTIFS('Manage Learn-Portal'!F2:F1005,"Web portal",'Manage Learn-Portal'!E2:E1005,"P2",'Manage Learn-Portal'!P2:P1005,"Fail")</f>
        <v>0</v>
      </c>
      <c r="M64" s="47">
        <f>COUNTIFS('Manage Learn-Portal'!F2:F1005,"Web portal",'Manage Learn-Portal'!E2:E1005,"P1",'Manage Learn-Portal'!P2:P1005,"Blocked")</f>
        <v>0</v>
      </c>
      <c r="N64" s="47">
        <f>COUNTIFS('Manage Learn-Portal'!F2:F1005,"Web portal",'Manage Learn-Portal'!E2:E1005,"P2",'Manage Learn-Portal'!P2:P1005,"Blocked")</f>
        <v>0</v>
      </c>
      <c r="O64" s="47">
        <f t="shared" ref="O64:P64" si="52">SUM(K64:M64)</f>
        <v>0</v>
      </c>
      <c r="P64" s="47">
        <f t="shared" si="52"/>
        <v>0</v>
      </c>
      <c r="Q64" s="48">
        <f t="shared" ref="Q64:R64" si="53">(E64+I64)/C64</f>
        <v>1</v>
      </c>
      <c r="R64" s="48">
        <f t="shared" si="53"/>
        <v>1</v>
      </c>
      <c r="S64" s="49"/>
      <c r="T64" s="49"/>
      <c r="U64" s="49"/>
      <c r="V64" s="49"/>
      <c r="W64" s="49"/>
      <c r="X64" s="49"/>
      <c r="Y64" s="49"/>
      <c r="Z64" s="49"/>
    </row>
    <row r="65">
      <c r="A65" s="50" t="s">
        <v>45</v>
      </c>
      <c r="B65" s="51" t="s">
        <v>15</v>
      </c>
      <c r="C65" s="52">
        <f>COUNTIFS('Manage Learn-Mobile'!F2:F1005,"Mobile",'Manage Learn-Mobile'!E2:E1005,"P1")</f>
        <v>786</v>
      </c>
      <c r="D65" s="52">
        <f>COUNTIFS('Manage Learn-Mobile'!F2:F1005,"Mobile",'Manage Learn-Mobile'!E2:E1005,"P2")</f>
        <v>163</v>
      </c>
      <c r="E65" s="52">
        <f>COUNTIFS('Manage Learn-Mobile'!F2:F1005,"Mobile",'Manage Learn-Mobile'!E2:E1005,"P1",'Manage Learn-Mobile'!P2:P1005,"NA")</f>
        <v>14</v>
      </c>
      <c r="F65" s="52">
        <f>COUNTIFS('Manage Learn-Mobile'!F2:F1005,"Mobile",'Manage Learn-Mobile'!E2:E1005,"P2",'Manage Learn-Mobile'!P2:P1005,"NA")</f>
        <v>5</v>
      </c>
      <c r="G65" s="52">
        <f t="shared" ref="G65:H65" si="54">C65-(E65+I65+O65)</f>
        <v>0</v>
      </c>
      <c r="H65" s="52">
        <f t="shared" si="54"/>
        <v>0</v>
      </c>
      <c r="I65" s="52">
        <f>COUNTIFS('Manage Learn-Mobile'!F2:F1005,"Mobile",'Manage Learn-Mobile'!E2:E1005,"P1",'Manage Learn-Mobile'!P2:P1005,"Pass")</f>
        <v>772</v>
      </c>
      <c r="J65" s="52">
        <f>COUNTIFS('Manage Learn-Mobile'!F2:F1005,"Mobile",'Manage Learn-Mobile'!E2:E1005,"P2",'Manage Learn-Mobile'!P2:P1005,"Pass")</f>
        <v>158</v>
      </c>
      <c r="K65" s="52">
        <f>COUNTIFS('Manage Learn-Mobile'!F2:F1005,"Mobile",'Manage Learn-Mobile'!E2:E1005,"P1",'Manage Learn-Mobile'!P2:P1005,"Fail")</f>
        <v>0</v>
      </c>
      <c r="L65" s="52">
        <f>COUNTIFS('Manage Learn-Mobile'!F2:F1005,"Mobile",'Manage Learn-Mobile'!E2:E1005,"P2",'Manage Learn-Mobile'!P2:P1005,"Fail")</f>
        <v>0</v>
      </c>
      <c r="M65" s="52">
        <f>COUNTIFS('Manage Learn-Mobile'!F2:F1005,"Mobile",'Manage Learn-Mobile'!E2:E1005,"P1",'Manage Learn-Mobile'!P2:P1005,"Blocked")</f>
        <v>0</v>
      </c>
      <c r="N65" s="52">
        <f>COUNTIFS('Manage Learn-Mobile'!F2:F1005,"Mobile",'Manage Learn-Mobile'!E2:E1005,"P2",'Manage Learn-Mobile'!P2:P1005,"Blocked")</f>
        <v>0</v>
      </c>
      <c r="O65" s="52">
        <f t="shared" ref="O65:P65" si="55">SUM(K65:M65)</f>
        <v>0</v>
      </c>
      <c r="P65" s="52">
        <f t="shared" si="55"/>
        <v>0</v>
      </c>
      <c r="Q65" s="53">
        <f t="shared" ref="Q65:R65" si="56">(E65+I65)/C65</f>
        <v>1</v>
      </c>
      <c r="R65" s="53">
        <f t="shared" si="56"/>
        <v>1</v>
      </c>
      <c r="S65" s="49"/>
      <c r="T65" s="49"/>
      <c r="U65" s="49"/>
      <c r="V65" s="49"/>
      <c r="W65" s="49"/>
      <c r="X65" s="49"/>
      <c r="Y65" s="49"/>
      <c r="Z65" s="49"/>
    </row>
    <row r="66">
      <c r="A66" s="54" t="s">
        <v>45</v>
      </c>
      <c r="B66" s="55" t="s">
        <v>46</v>
      </c>
      <c r="C66" s="56">
        <f>COUNTIFS('Manage Learn-Mobile'!F2:F1005,"Mobile &amp; Portal",'Manage Learn-Mobile'!E2:E1005,"P1")</f>
        <v>113</v>
      </c>
      <c r="D66" s="56">
        <f>COUNTIFS('Manage Learn-Mobile'!F2:F1005,"Mobile &amp; Portal",'Manage Learn-Mobile'!E2:E1005,"P2")</f>
        <v>17</v>
      </c>
      <c r="E66" s="56">
        <f>COUNTIFS('Manage Learn-Mobile'!F2:F1005,"Mobile &amp; Portal",'Manage Learn-Mobile'!E2:E1005,"P1",'Manage Learn-Mobile'!P2:P1005,"NA")</f>
        <v>2</v>
      </c>
      <c r="F66" s="56">
        <f>COUNTIFS('Manage Learn-Mobile'!F2:F1005,"Mobile &amp; Portal",'Manage Learn-Mobile'!E2:E1005,"P2",'Manage Learn-Mobile'!P2:P1005,"NA")</f>
        <v>0</v>
      </c>
      <c r="G66" s="56">
        <f t="shared" ref="G66:H66" si="57">C66-(E66+I66+O66)</f>
        <v>0</v>
      </c>
      <c r="H66" s="56">
        <f t="shared" si="57"/>
        <v>0</v>
      </c>
      <c r="I66" s="56">
        <f>COUNTIFS('Manage Learn-Mobile'!F2:F1005,"Mobile &amp; Portal",'Manage Learn-Mobile'!E2:E1005,"P1",'Manage Learn-Mobile'!P2:P1005,"Pass")</f>
        <v>111</v>
      </c>
      <c r="J66" s="56">
        <f>COUNTIFS('Manage Learn-Mobile'!F2:F1005,"Mobile &amp; Portal",'Manage Learn-Mobile'!E2:E1005,"P2",'Manage Learn-Mobile'!P2:P1005,"Pass")</f>
        <v>17</v>
      </c>
      <c r="K66" s="56">
        <f>COUNTIFS('Manage Learn-Mobile'!F2:F1005,"Mobile &amp; Portal",'Manage Learn-Mobile'!E2:E1005,"P1",'Manage Learn-Mobile'!P2:P1005,"Fail")</f>
        <v>0</v>
      </c>
      <c r="L66" s="56">
        <f>COUNTIFS('Manage Learn-Mobile'!F2:F1005,"Mobile &amp; Portal",'Manage Learn-Mobile'!E2:E1005,"P2",'Manage Learn-Mobile'!P2:P1005,"Fail")</f>
        <v>0</v>
      </c>
      <c r="M66" s="56">
        <f>COUNTIFS('Manage Learn-Mobile'!F2:F1005,"Mobile &amp; Portal",'Manage Learn-Mobile'!E2:E1005,"P1",'Manage Learn-Mobile'!P2:P1005,"Blocked")</f>
        <v>0</v>
      </c>
      <c r="N66" s="56">
        <f>COUNTIFS('Manage Learn-Mobile'!F2:F1005,"Mobile &amp; Portal",'Manage Learn-Mobile'!E2:E1005,"P2",'Manage Learn-Mobile'!P2:P1005,"Blocked")</f>
        <v>0</v>
      </c>
      <c r="O66" s="56">
        <f t="shared" ref="O66:P66" si="58">SUM(K66:M66)</f>
        <v>0</v>
      </c>
      <c r="P66" s="56">
        <f t="shared" si="58"/>
        <v>0</v>
      </c>
      <c r="Q66" s="57">
        <f t="shared" ref="Q66:R66" si="59">(E66+I66)/C66</f>
        <v>1</v>
      </c>
      <c r="R66" s="57">
        <f t="shared" si="59"/>
        <v>1</v>
      </c>
      <c r="S66" s="49"/>
      <c r="T66" s="49"/>
      <c r="U66" s="49"/>
      <c r="V66" s="49"/>
      <c r="W66" s="49"/>
      <c r="X66" s="49"/>
      <c r="Y66" s="49"/>
      <c r="Z66" s="49"/>
    </row>
    <row r="67">
      <c r="A67" s="58" t="s">
        <v>3</v>
      </c>
      <c r="B67" s="3"/>
      <c r="C67" s="59">
        <f t="shared" ref="C67:P67" si="60">SUM(C64:C66)</f>
        <v>1541</v>
      </c>
      <c r="D67" s="59">
        <f t="shared" si="60"/>
        <v>251</v>
      </c>
      <c r="E67" s="59">
        <f t="shared" si="60"/>
        <v>18</v>
      </c>
      <c r="F67" s="59">
        <f t="shared" si="60"/>
        <v>5</v>
      </c>
      <c r="G67" s="59">
        <f t="shared" si="60"/>
        <v>0</v>
      </c>
      <c r="H67" s="59">
        <f t="shared" si="60"/>
        <v>0</v>
      </c>
      <c r="I67" s="59">
        <f t="shared" si="60"/>
        <v>1523</v>
      </c>
      <c r="J67" s="59">
        <f t="shared" si="60"/>
        <v>246</v>
      </c>
      <c r="K67" s="59">
        <f t="shared" si="60"/>
        <v>0</v>
      </c>
      <c r="L67" s="59">
        <f t="shared" si="60"/>
        <v>0</v>
      </c>
      <c r="M67" s="59">
        <f t="shared" si="60"/>
        <v>0</v>
      </c>
      <c r="N67" s="59">
        <f t="shared" si="60"/>
        <v>0</v>
      </c>
      <c r="O67" s="59">
        <f t="shared" si="60"/>
        <v>0</v>
      </c>
      <c r="P67" s="59">
        <f t="shared" si="60"/>
        <v>0</v>
      </c>
      <c r="Q67" s="44">
        <f t="shared" ref="Q67:R67" si="61">(E67+I67)/C67</f>
        <v>1</v>
      </c>
      <c r="R67" s="44">
        <f t="shared" si="61"/>
        <v>1</v>
      </c>
      <c r="S67" s="60"/>
      <c r="T67" s="60"/>
      <c r="U67" s="60"/>
      <c r="V67" s="60"/>
      <c r="W67" s="60"/>
      <c r="X67" s="60"/>
      <c r="Y67" s="60"/>
      <c r="Z67" s="60"/>
    </row>
    <row r="71">
      <c r="A71" s="61"/>
      <c r="B71" s="61"/>
      <c r="C71" s="61"/>
      <c r="D71" s="61"/>
      <c r="E71" s="62"/>
      <c r="F71" s="63" t="s">
        <v>47</v>
      </c>
      <c r="G71" s="63"/>
      <c r="H71" s="64"/>
      <c r="I71" s="63" t="s">
        <v>48</v>
      </c>
      <c r="J71" s="63"/>
      <c r="K71" s="62"/>
      <c r="L71" s="61" t="s">
        <v>49</v>
      </c>
      <c r="M71" s="61"/>
      <c r="N71" s="62"/>
    </row>
    <row r="72">
      <c r="A72" s="65" t="s">
        <v>50</v>
      </c>
      <c r="B72" s="66" t="s">
        <v>51</v>
      </c>
      <c r="C72" s="43" t="s">
        <v>52</v>
      </c>
      <c r="D72" s="43" t="s">
        <v>3</v>
      </c>
      <c r="E72" s="67"/>
      <c r="F72" s="66" t="s">
        <v>53</v>
      </c>
      <c r="G72" s="66" t="s">
        <v>54</v>
      </c>
      <c r="H72" s="68"/>
      <c r="I72" s="66" t="s">
        <v>53</v>
      </c>
      <c r="J72" s="66" t="s">
        <v>54</v>
      </c>
      <c r="K72" s="68"/>
      <c r="L72" s="69" t="s">
        <v>53</v>
      </c>
      <c r="M72" s="69" t="s">
        <v>54</v>
      </c>
      <c r="N72" s="62"/>
    </row>
    <row r="73">
      <c r="A73" s="70" t="s">
        <v>55</v>
      </c>
      <c r="B73" s="71">
        <f>(Sum(E4:E54)+Sum(F4:F54))+Sum(I4:I54)+Sum(J4:J54)</f>
        <v>5618</v>
      </c>
      <c r="C73" s="71">
        <f>(Sum(G4:G54)+Sum(H4:H54))+Sum(O4:O54)+Sum(P4:P54)</f>
        <v>0</v>
      </c>
      <c r="D73" s="71">
        <f t="shared" ref="D73:D74" si="62">SUM(B73:C73)</f>
        <v>5618</v>
      </c>
      <c r="E73" s="67"/>
      <c r="F73" s="72">
        <f>C75/D75*100</f>
        <v>0</v>
      </c>
      <c r="G73" s="72">
        <f>B75/D75*100</f>
        <v>100</v>
      </c>
      <c r="H73" s="73"/>
      <c r="I73" s="72">
        <f>C73/D73*100</f>
        <v>0</v>
      </c>
      <c r="J73" s="72">
        <f>B73/D73*100</f>
        <v>100</v>
      </c>
      <c r="K73" s="67"/>
      <c r="L73" s="74">
        <f>C74/D74*100</f>
        <v>0</v>
      </c>
      <c r="M73" s="74">
        <f>B74/D74*100</f>
        <v>100</v>
      </c>
      <c r="N73" s="62"/>
    </row>
    <row r="74">
      <c r="A74" s="75" t="s">
        <v>45</v>
      </c>
      <c r="B74" s="76">
        <f>sum(E64:E66)+SUM(F64:F66)+SUM(I64:I66)+SUM(J64:J66)</f>
        <v>1792</v>
      </c>
      <c r="C74" s="76">
        <f>sum(G64:G66)+SUM(H64:H66)+SUM(O64:O66)+SUM(P64:P66)</f>
        <v>0</v>
      </c>
      <c r="D74" s="76">
        <f t="shared" si="62"/>
        <v>1792</v>
      </c>
      <c r="E74" s="62"/>
      <c r="F74" s="62"/>
      <c r="G74" s="62"/>
      <c r="H74" s="64"/>
      <c r="I74" s="62"/>
      <c r="J74" s="62"/>
      <c r="K74" s="62"/>
      <c r="L74" s="62"/>
      <c r="M74" s="62"/>
      <c r="N74" s="62"/>
    </row>
    <row r="75">
      <c r="A75" s="77" t="s">
        <v>3</v>
      </c>
      <c r="B75" s="78">
        <f t="shared" ref="B75:D75" si="63">SUM(B73:B74)</f>
        <v>7410</v>
      </c>
      <c r="C75" s="78">
        <f t="shared" si="63"/>
        <v>0</v>
      </c>
      <c r="D75" s="78">
        <f t="shared" si="63"/>
        <v>7410</v>
      </c>
      <c r="E75" s="62"/>
      <c r="F75" s="62"/>
      <c r="G75" s="62"/>
      <c r="H75" s="62"/>
      <c r="I75" s="62"/>
      <c r="J75" s="62"/>
      <c r="K75" s="62"/>
      <c r="L75" s="62"/>
      <c r="M75" s="62"/>
      <c r="N75" s="62"/>
    </row>
    <row r="79">
      <c r="A79" s="79" t="s">
        <v>56</v>
      </c>
      <c r="B79" s="3"/>
      <c r="C79" s="80" t="s">
        <v>57</v>
      </c>
      <c r="D79" s="80" t="s">
        <v>58</v>
      </c>
      <c r="E79" s="79" t="s">
        <v>59</v>
      </c>
    </row>
    <row r="80">
      <c r="A80" s="81" t="s">
        <v>21</v>
      </c>
      <c r="B80" s="82" t="s">
        <v>14</v>
      </c>
      <c r="C80" s="71">
        <f>COUNTIF(Workspace!V2:V1005,"Known Bug")</f>
        <v>21</v>
      </c>
      <c r="D80" s="71">
        <f>COUNTIF(Workspace!V2:V1005,"Deprecated")</f>
        <v>14</v>
      </c>
      <c r="E80" s="70">
        <f>COUNTIF(Workspace!V2:V1005,"Backend Configurations")</f>
        <v>0</v>
      </c>
    </row>
    <row r="81">
      <c r="A81" s="83" t="s">
        <v>22</v>
      </c>
      <c r="B81" s="84" t="s">
        <v>14</v>
      </c>
      <c r="C81" s="76">
        <f>COUNTIFS(Login!D2:D1005,"Reference Learning Web App",Login!T2:T1005,"Known Bug")</f>
        <v>1</v>
      </c>
      <c r="D81" s="76">
        <f>COUNTIFS(Login!D2:D1005,"Reference Learning Web App",Login!T2:T1005,"Deprecated")</f>
        <v>5</v>
      </c>
      <c r="E81" s="75" t="s">
        <v>60</v>
      </c>
    </row>
    <row r="82">
      <c r="A82" s="18"/>
      <c r="B82" s="84" t="s">
        <v>15</v>
      </c>
      <c r="C82" s="76">
        <f>COUNTIFS(Login!D2:D1005,"Reference Learning Mobile App",Login!T2:T1005,"Known Bug")</f>
        <v>5</v>
      </c>
      <c r="D82" s="76">
        <f>COUNTIFS(Login!D2:D1005,"Reference Learning Mobile App",Login!T2:T1005,"Deprecated")</f>
        <v>0</v>
      </c>
      <c r="E82" s="75" t="s">
        <v>60</v>
      </c>
    </row>
    <row r="83">
      <c r="A83" s="11"/>
      <c r="B83" s="84" t="s">
        <v>23</v>
      </c>
      <c r="C83" s="76">
        <f>COUNTIFS(Login!D2:D1005,"Reference Learning Desktop App",Login!T2:T1005,"Known Bug")</f>
        <v>0</v>
      </c>
      <c r="D83" s="76">
        <f>COUNTIFS(Login!D2:D1005,"Reference Learning Desktop App",Login!T2:T1005,"Deprecated")</f>
        <v>0</v>
      </c>
      <c r="E83" s="75" t="s">
        <v>60</v>
      </c>
    </row>
    <row r="84">
      <c r="A84" s="85" t="s">
        <v>24</v>
      </c>
      <c r="B84" s="82" t="s">
        <v>14</v>
      </c>
      <c r="C84" s="71">
        <f>COUNTIFS('Course Consumption'!D2:D1005,"Reference Learning Web App",'Course Consumption'!T2:T1005,"Known Bug")</f>
        <v>4</v>
      </c>
      <c r="D84" s="71">
        <f>COUNTIFS('Course Consumption'!D2:D1005,"Reference Learning Web App",'Course Consumption'!T2:T1005,"Deprecated")</f>
        <v>5</v>
      </c>
      <c r="E84" s="70" t="s">
        <v>60</v>
      </c>
    </row>
    <row r="85">
      <c r="A85" s="18"/>
      <c r="B85" s="82" t="s">
        <v>15</v>
      </c>
      <c r="C85" s="71">
        <f>COUNTIFS('Course Consumption'!D2:D1005,"Reference Learning Mobile App",'Course Consumption'!T2:T1005,"Known Bug")</f>
        <v>1</v>
      </c>
      <c r="D85" s="71">
        <f>COUNTIFS('Course Consumption'!D2:D1005,"Reference Learning Mobile App",'Course Consumption'!T2:T1005,"Deprecated")</f>
        <v>1</v>
      </c>
      <c r="E85" s="70" t="s">
        <v>60</v>
      </c>
    </row>
    <row r="86">
      <c r="A86" s="11"/>
      <c r="B86" s="82" t="s">
        <v>23</v>
      </c>
      <c r="C86" s="71">
        <f>COUNTIFS('Course Consumption'!D2:D1005,"Reference Learning Desktop App",'Course Consumption'!T2:T1005,"Known Bug")</f>
        <v>1</v>
      </c>
      <c r="D86" s="71">
        <f>COUNTIFS('Course Consumption'!D2:D1005,"Reference Learning Desktop App",'Course Consumption'!T2:T1005,"Deprecated")</f>
        <v>3</v>
      </c>
      <c r="E86" s="70" t="s">
        <v>60</v>
      </c>
    </row>
    <row r="87">
      <c r="A87" s="86" t="s">
        <v>25</v>
      </c>
      <c r="B87" s="84" t="s">
        <v>14</v>
      </c>
      <c r="C87" s="76">
        <f>COUNTIFS('Batch Creation'!D2:D1005,"Reference Learning Web App",'Batch Creation'!S2:S1005,"Known Bug")</f>
        <v>0</v>
      </c>
      <c r="D87" s="76">
        <f>COUNTIFS('Batch Creation'!D2:D1005,"Reference Learning Web App",'Batch Creation'!S2:S1005,"Deprecated")</f>
        <v>0</v>
      </c>
      <c r="E87" s="75" t="s">
        <v>60</v>
      </c>
    </row>
    <row r="88">
      <c r="A88" s="85" t="s">
        <v>26</v>
      </c>
      <c r="B88" s="82" t="s">
        <v>14</v>
      </c>
      <c r="C88" s="71">
        <f>COUNTIFS('Digital Textbook Consumption'!D2:D1005,"Reference Learning Web App",'Digital Textbook Consumption'!S2:S1005,"Known Bug")</f>
        <v>0</v>
      </c>
      <c r="D88" s="71">
        <f>COUNTIFS('Digital Textbook Consumption'!D2:D1005,"Reference Learning Web App",'Digital Textbook Consumption'!S2:S1005,"Deprecated")</f>
        <v>0</v>
      </c>
      <c r="E88" s="70" t="s">
        <v>60</v>
      </c>
    </row>
    <row r="89">
      <c r="A89" s="18"/>
      <c r="B89" s="82" t="s">
        <v>15</v>
      </c>
      <c r="C89" s="71">
        <f>COUNTIFS('Digital Textbook Consumption'!D2:D1005,"Reference Learning Mobile App",'Digital Textbook Consumption'!S2:S1005,"Known Bug")</f>
        <v>5</v>
      </c>
      <c r="D89" s="71">
        <f>COUNTIFS('Digital Textbook Consumption'!D2:D1005,"Reference Learning Mobile App",'Digital Textbook Consumption'!S2:S1005,"Deprecated")</f>
        <v>0</v>
      </c>
      <c r="E89" s="70" t="s">
        <v>60</v>
      </c>
    </row>
    <row r="90">
      <c r="A90" s="11"/>
      <c r="B90" s="82" t="s">
        <v>23</v>
      </c>
      <c r="C90" s="71">
        <f>COUNTIFS('Digital Textbook Consumption'!D2:D1005,"Reference Learning Desktop App",'Digital Textbook Consumption'!S2:S1005,"Known Bug")</f>
        <v>2</v>
      </c>
      <c r="D90" s="71">
        <f>COUNTIFS('Digital Textbook Consumption'!D2:D1005,"Reference Learning Desktop App",'Digital Textbook Consumption'!S2:S1005,"Deprecated")</f>
        <v>2</v>
      </c>
      <c r="E90" s="70" t="s">
        <v>60</v>
      </c>
    </row>
    <row r="91">
      <c r="A91" s="87" t="s">
        <v>27</v>
      </c>
      <c r="B91" s="84" t="s">
        <v>14</v>
      </c>
      <c r="C91" s="76">
        <f>COUNTIFS('Content Consumption'!D2:D1005,"Reference Learning Web App",'Content Consumption'!T2:T1005,"Known Bug")</f>
        <v>1</v>
      </c>
      <c r="D91" s="76">
        <f>COUNTIFS('Content Consumption'!D2:D1005,"Reference Learning Web App",'Content Consumption'!T2:T1005,"Deprecated")</f>
        <v>0</v>
      </c>
      <c r="E91" s="75" t="s">
        <v>60</v>
      </c>
    </row>
    <row r="92">
      <c r="A92" s="18"/>
      <c r="B92" s="84" t="s">
        <v>15</v>
      </c>
      <c r="C92" s="76">
        <f>COUNTIFS('Content Consumption'!D2:D1005,"Reference Learning Mobile App",'Content Consumption'!T2:T1005,"Known Bug")</f>
        <v>1</v>
      </c>
      <c r="D92" s="76">
        <f>COUNTIFS('Content Consumption'!D2:D1005,"Reference Learning Mobile App",'Content Consumption'!T2:T1005,"Deprecated")</f>
        <v>0</v>
      </c>
      <c r="E92" s="75" t="s">
        <v>60</v>
      </c>
    </row>
    <row r="93">
      <c r="A93" s="11"/>
      <c r="B93" s="84" t="s">
        <v>23</v>
      </c>
      <c r="C93" s="76">
        <f>COUNTIFS('Content Consumption'!D2:D1005,"Reference Learning Desktop App",'Content Consumption'!T2:T1005,"Known Bug")</f>
        <v>0</v>
      </c>
      <c r="D93" s="76">
        <f>COUNTIFS('Content Consumption'!D2:D1005,"Reference Learning Desktop App",'Content Consumption'!T2:T1005,"Deprecated")</f>
        <v>0</v>
      </c>
      <c r="E93" s="75" t="s">
        <v>60</v>
      </c>
    </row>
    <row r="94">
      <c r="A94" s="54" t="s">
        <v>28</v>
      </c>
      <c r="B94" s="82" t="s">
        <v>14</v>
      </c>
      <c r="C94" s="71">
        <f>COUNTIFS(Profile!D2:D1005,"Reference Learning Web App",Profile!T2:T1005,"Known Bug")</f>
        <v>0</v>
      </c>
      <c r="D94" s="71">
        <f>COUNTIFS(Profile!D2:D1005,"Reference Learning Web App",Profile!T2:T1005,"Deprecated")</f>
        <v>1</v>
      </c>
      <c r="E94" s="70" t="s">
        <v>60</v>
      </c>
    </row>
    <row r="95">
      <c r="A95" s="18"/>
      <c r="B95" s="82" t="s">
        <v>15</v>
      </c>
      <c r="C95" s="71">
        <f>COUNTIFS(Profile!D2:D1005,"Reference Learning Mobile App",Profile!T2:T1005,"Known Bug")</f>
        <v>0</v>
      </c>
      <c r="D95" s="71">
        <f>COUNTIFS(Profile!D2:D1005,"Reference Learning Mobile App",Profile!T2:T1005,"Deprecated")</f>
        <v>0</v>
      </c>
      <c r="E95" s="70" t="s">
        <v>60</v>
      </c>
    </row>
    <row r="96">
      <c r="A96" s="11"/>
      <c r="B96" s="82" t="s">
        <v>23</v>
      </c>
      <c r="C96" s="71">
        <f>COUNTIFS(Profile!D2:D1005,"Reference Learning Desktop App",Profile!T2:T1005,"Known Bug")</f>
        <v>3</v>
      </c>
      <c r="D96" s="71">
        <f>COUNTIFS(Profile!D2:D1005,"Reference Learning Desktop App",Profile!T2:T1005,"Deprecated")</f>
        <v>0</v>
      </c>
      <c r="E96" s="70" t="s">
        <v>60</v>
      </c>
    </row>
    <row r="97">
      <c r="A97" s="88" t="s">
        <v>29</v>
      </c>
      <c r="B97" s="84" t="s">
        <v>14</v>
      </c>
      <c r="C97" s="76">
        <f>COUNTIFS('Course reports'!D2:D1005,"Reference Learning Web App",'Course reports'!S2:S1005,"Known Bug")</f>
        <v>0</v>
      </c>
      <c r="D97" s="76">
        <f>COUNTIFS('Course reports'!D2:D1005,"Reference Learning Web App",'Course reports'!S2:S1005,"Deprecated")</f>
        <v>0</v>
      </c>
      <c r="E97" s="75" t="s">
        <v>60</v>
      </c>
    </row>
    <row r="98">
      <c r="A98" s="11"/>
      <c r="B98" s="84" t="s">
        <v>15</v>
      </c>
      <c r="C98" s="76">
        <f>COUNTIFS('Course reports'!D2:D1005,"Reference Learning Mobile App",'Course reports'!S2:S1005,"Known Bug")</f>
        <v>0</v>
      </c>
      <c r="D98" s="76">
        <f>COUNTIFS('Course reports'!D2:D1005,"Reference Learning Mobile App",'Course reports'!S2:S1005,"Deprecated")</f>
        <v>0</v>
      </c>
      <c r="E98" s="75" t="s">
        <v>60</v>
      </c>
    </row>
    <row r="99">
      <c r="A99" s="54" t="s">
        <v>30</v>
      </c>
      <c r="B99" s="82" t="s">
        <v>14</v>
      </c>
      <c r="C99" s="71">
        <f>COUNTIFS(QUML!D2:D1005,"Reference Learning Web App",QUML!T2:T1005,"Known Bug")</f>
        <v>3</v>
      </c>
      <c r="D99" s="71">
        <f>COUNTIFS(QUML!D2:D1005,"Reference Learning Web App",QUML!T2:T1005,"Deprecated")</f>
        <v>1</v>
      </c>
      <c r="E99" s="70" t="s">
        <v>60</v>
      </c>
    </row>
    <row r="100">
      <c r="A100" s="18"/>
      <c r="B100" s="82" t="s">
        <v>15</v>
      </c>
      <c r="C100" s="71">
        <f>COUNTIFS(QUML!D2:D1005,"Reference Learning Mobile App",QUML!T2:T1005,"Known Bug")</f>
        <v>1</v>
      </c>
      <c r="D100" s="71">
        <f>COUNTIFS(QUML!D2:D1005,"Reference Learning Mobile App",QUML!T2:T1005,"Deprecated")</f>
        <v>0</v>
      </c>
      <c r="E100" s="70" t="s">
        <v>60</v>
      </c>
    </row>
    <row r="101">
      <c r="A101" s="11"/>
      <c r="B101" s="82" t="s">
        <v>23</v>
      </c>
      <c r="C101" s="71">
        <f>COUNTIFS(QUML!D2:D1005,"Reference Learning Desktop App",QUML!T2:T1005,"Known Bug")</f>
        <v>0</v>
      </c>
      <c r="D101" s="71">
        <f>COUNTIFS(QUML!D2:D1005,"Reference Learning Desktop App",QUML!T2:T1005,"Deprecated")</f>
        <v>0</v>
      </c>
      <c r="E101" s="70" t="s">
        <v>60</v>
      </c>
    </row>
    <row r="102">
      <c r="A102" s="89" t="s">
        <v>31</v>
      </c>
      <c r="B102" s="84" t="s">
        <v>15</v>
      </c>
      <c r="C102" s="76">
        <f>COUNTIFS('Mobile specific Test Cases'!D2:D1005,"Reference Learning Mobile App",'Mobile specific Test Cases'!S2:S1005,"Known Bug")</f>
        <v>0</v>
      </c>
      <c r="D102" s="76">
        <f>COUNTIFS('Mobile specific Test Cases'!D2:D1005,"Reference Learning Mobile App",'Mobile specific Test Cases'!S2:S1005,"Deprecated")</f>
        <v>1</v>
      </c>
      <c r="E102" s="75" t="s">
        <v>60</v>
      </c>
    </row>
    <row r="103">
      <c r="A103" s="90" t="s">
        <v>32</v>
      </c>
      <c r="B103" s="82" t="s">
        <v>15</v>
      </c>
      <c r="C103" s="71">
        <f>COUNTIFS('Mobile configurability'!D2:D1005,"Reference Learning Mobile App",'Mobile configurability'!S2:S1005,"Known Bug")</f>
        <v>0</v>
      </c>
      <c r="D103" s="71">
        <f>COUNTIFS('Mobile configurability'!D2:D1005,"Reference Learning Mobile App",'Mobile configurability'!S2:S1005,"Deprecated")</f>
        <v>1</v>
      </c>
      <c r="E103" s="70" t="s">
        <v>60</v>
      </c>
    </row>
    <row r="104">
      <c r="A104" s="88" t="s">
        <v>33</v>
      </c>
      <c r="B104" s="84" t="s">
        <v>14</v>
      </c>
      <c r="C104" s="76">
        <f>COUNTIFS('Org admin reports'!D2:D1005,"Reference Learning Web App",'Org admin reports'!S2:S1005,"Known Bug")</f>
        <v>0</v>
      </c>
      <c r="D104" s="76">
        <f>COUNTIFS('Org admin reports'!D2:D1005,"Reference Learning Web App",'Org admin reports'!S2:S1005,"Deprecated")</f>
        <v>5</v>
      </c>
      <c r="E104" s="75" t="s">
        <v>60</v>
      </c>
    </row>
    <row r="105">
      <c r="A105" s="11"/>
      <c r="B105" s="84" t="s">
        <v>15</v>
      </c>
      <c r="C105" s="76">
        <f>COUNTIFS('Org admin reports'!D2:D1005,"Reference Learning Mobile App",'Org admin reports'!S2:S1005,"Known Bug")</f>
        <v>0</v>
      </c>
      <c r="D105" s="76">
        <f>COUNTIFS('Org admin reports'!D2:D1005,"Reference Learning Mobile App",'Org admin reports'!S2:S1005,"Deprecated")</f>
        <v>0</v>
      </c>
      <c r="E105" s="75" t="s">
        <v>60</v>
      </c>
    </row>
    <row r="106">
      <c r="A106" s="54" t="s">
        <v>34</v>
      </c>
      <c r="B106" s="82" t="s">
        <v>14</v>
      </c>
      <c r="C106" s="71">
        <f>COUNTIFS('QR code'!D2:D1005,"Reference Learning Web App",'QR code'!T2:T1005,"Known Bug")</f>
        <v>1</v>
      </c>
      <c r="D106" s="71">
        <f>COUNTIFS('QR code'!D2:D1005,"Reference Learning Web App",'QR code'!T2:T1005,"Deprecated")</f>
        <v>2</v>
      </c>
      <c r="E106" s="70">
        <f>COUNTIFS('QR code'!C2:C1005,"Reference Learning Web App",'QR code'!T2:T1005,"Backend Configuration")</f>
        <v>0</v>
      </c>
    </row>
    <row r="107">
      <c r="A107" s="11"/>
      <c r="B107" s="82" t="s">
        <v>15</v>
      </c>
      <c r="C107" s="71">
        <f>COUNTIFS('QR code'!D2:D1005,"Reference Learning Mobile App",'QR code'!T2:T1005,"Known Bug")</f>
        <v>0</v>
      </c>
      <c r="D107" s="71">
        <f>COUNTIFS('QR code'!D2:D1005,"Reference Learning Mobile App",'QR code'!T2:T1005,"Deprecated")</f>
        <v>9</v>
      </c>
      <c r="E107" s="70">
        <f>COUNTIFS('QR code'!C2:C1005,"Reference Learning Mobile App",'QR code'!T2:T1005,"Backend Configuration")</f>
        <v>0</v>
      </c>
    </row>
    <row r="108">
      <c r="A108" s="87" t="s">
        <v>35</v>
      </c>
      <c r="B108" s="91" t="s">
        <v>14</v>
      </c>
      <c r="C108" s="76">
        <f>COUNTIFS('Portal Desktop App Configurabil'!D2:D1005,"Reference Learning Web App",'Portal Desktop App Configurabil'!S2:S1005,"Known Bug")</f>
        <v>1</v>
      </c>
      <c r="D108" s="76">
        <f>COUNTIFS('Portal Desktop App Configurabil'!D2:D1005,"Reference Learning Web App",'Portal Desktop App Configurabil'!S2:S1005,"Deprecated")</f>
        <v>0</v>
      </c>
      <c r="E108" s="75" t="s">
        <v>60</v>
      </c>
    </row>
    <row r="109">
      <c r="A109" s="11"/>
      <c r="B109" s="84" t="s">
        <v>23</v>
      </c>
      <c r="C109" s="76">
        <f>COUNTIFS('Portal Desktop App Configurabil'!D2:D1005,"Reference Learning Desktop App",'Portal Desktop App Configurabil'!S2:S1005,"Known Bug")</f>
        <v>0</v>
      </c>
      <c r="D109" s="76">
        <f>COUNTIFS('Portal Desktop App Configurabil'!D2:D1005,"Reference Learning Desktop App",'Portal Desktop App Configurabil'!S2:S1005,"Deprecated")</f>
        <v>0</v>
      </c>
      <c r="E109" s="75" t="s">
        <v>60</v>
      </c>
    </row>
    <row r="110">
      <c r="A110" s="54" t="s">
        <v>36</v>
      </c>
      <c r="B110" s="82" t="s">
        <v>14</v>
      </c>
      <c r="C110" s="71">
        <f>COUNTIFS('Sunbird UCI'!D2:D1005,"Portal tara",'Sunbird UCI'!T2:T1005,"Known Bug")</f>
        <v>1</v>
      </c>
      <c r="D110" s="71">
        <f>COUNTIFS('Sunbird UCI'!D2:D1005,"Portal tara",'Sunbird UCI'!T2:T1005,"Deprecated")</f>
        <v>0</v>
      </c>
      <c r="E110" s="70" t="s">
        <v>60</v>
      </c>
    </row>
    <row r="111">
      <c r="A111" s="18"/>
      <c r="B111" s="82" t="s">
        <v>15</v>
      </c>
      <c r="C111" s="71">
        <f>COUNTIFS('Sunbird UCI'!D2:D1005,"Mobile tara",'Sunbird UCI'!T2:T1005,"Known Bug")</f>
        <v>0</v>
      </c>
      <c r="D111" s="71">
        <f>COUNTIFS('Sunbird UCI'!D2:D1005,"Mobile tara",'Sunbird UCI'!T2:T1005,"Deprecated")</f>
        <v>0</v>
      </c>
      <c r="E111" s="70" t="s">
        <v>60</v>
      </c>
    </row>
    <row r="112">
      <c r="A112" s="11"/>
      <c r="B112" s="82" t="s">
        <v>37</v>
      </c>
      <c r="C112" s="71">
        <f>COUNTIFS('Sunbird UCI'!D2:D1005,"Watsup chatbot",'Sunbird UCI'!T2:T1005,"Known Bug")</f>
        <v>1</v>
      </c>
      <c r="D112" s="71">
        <f>COUNTIFS('Sunbird UCI'!D2:D1005,"Watsup chatbot",'Sunbird UCI'!T2:T1005,"Deprecated")</f>
        <v>0</v>
      </c>
      <c r="E112" s="70" t="s">
        <v>60</v>
      </c>
    </row>
    <row r="113">
      <c r="A113" s="92" t="s">
        <v>38</v>
      </c>
      <c r="B113" s="84" t="s">
        <v>14</v>
      </c>
      <c r="C113" s="76">
        <f>COUNTIFS(Groups!D2:D1005,"Reference Learning Web App",Groups!S2:S1005,"Known Bug")</f>
        <v>0</v>
      </c>
      <c r="D113" s="76">
        <f>COUNTIFS(Groups!D2:D1005,"Reference Learning Web App",Groups!S2:S1005,"Deprecated")</f>
        <v>0</v>
      </c>
      <c r="E113" s="75" t="s">
        <v>60</v>
      </c>
    </row>
    <row r="114">
      <c r="A114" s="11"/>
      <c r="B114" s="84" t="s">
        <v>15</v>
      </c>
      <c r="C114" s="76">
        <f>COUNTIFS(Groups!D2:D1005,"Reference Learning Mobile App",Groups!S2:S1005,"Known Bug")</f>
        <v>2</v>
      </c>
      <c r="D114" s="76">
        <f>COUNTIFS(Groups!D2:D1005,"Reference Learning Mobile App",Groups!S2:S1005,"Deprecated")</f>
        <v>0</v>
      </c>
      <c r="E114" s="75" t="s">
        <v>60</v>
      </c>
    </row>
    <row r="115">
      <c r="A115" s="85" t="s">
        <v>39</v>
      </c>
      <c r="B115" s="82" t="s">
        <v>14</v>
      </c>
      <c r="C115" s="71">
        <f>COUNTIFS(Accessibility!D2:D1005,"Reference Learning Web App",Accessibility!S2:S1005,"Known Bug")</f>
        <v>2</v>
      </c>
      <c r="D115" s="71">
        <f>COUNTIFS(Accessibility!D2:D1005,"Reference Learning Web App",Accessibility!S2:S1005,"Deprecated")</f>
        <v>0</v>
      </c>
      <c r="E115" s="70" t="s">
        <v>60</v>
      </c>
    </row>
    <row r="116">
      <c r="A116" s="18"/>
      <c r="B116" s="82" t="s">
        <v>15</v>
      </c>
      <c r="C116" s="71">
        <f>COUNTIFS(Accessibility!D2:D1005,"Reference Learning Mobile App",Accessibility!S2:S1005,"Known Bug")</f>
        <v>2</v>
      </c>
      <c r="D116" s="71">
        <f>COUNTIFS(Accessibility!D2:D1005,"Reference Learning Mobile App",Accessibility!S2:S1005,"Deprecated")</f>
        <v>0</v>
      </c>
      <c r="E116" s="70" t="s">
        <v>60</v>
      </c>
    </row>
    <row r="117">
      <c r="A117" s="11"/>
      <c r="B117" s="82" t="s">
        <v>23</v>
      </c>
      <c r="C117" s="71">
        <f>COUNTIFS(Accessibility!D2:D1005,"Reference Learning Desktop App",Accessibility!S2:S1005,"Known Bug")</f>
        <v>2</v>
      </c>
      <c r="D117" s="71">
        <f>COUNTIFS(Accessibility!D2:D1005,"Reference Learning Desktop App",Accessibility!S2:S1005,"Deprecated")</f>
        <v>0</v>
      </c>
      <c r="E117" s="70" t="s">
        <v>60</v>
      </c>
    </row>
    <row r="118">
      <c r="A118" s="92" t="s">
        <v>40</v>
      </c>
      <c r="B118" s="84" t="s">
        <v>15</v>
      </c>
      <c r="C118" s="76">
        <f>COUNTIFS('Offline Scenarios'!D2:D1005,"Reference Learning Mobile App",'Offline Scenarios'!S2:S1005,"Known Bug")</f>
        <v>3</v>
      </c>
      <c r="D118" s="76">
        <f>COUNTIFS('Offline Scenarios'!D2:D1005,"Reference Learning Mobile App",'Offline Scenarios'!S2:S1005,"Deprecated")</f>
        <v>0</v>
      </c>
      <c r="E118" s="75" t="s">
        <v>60</v>
      </c>
    </row>
    <row r="119">
      <c r="A119" s="11"/>
      <c r="B119" s="84" t="s">
        <v>23</v>
      </c>
      <c r="C119" s="76">
        <f>COUNTIFS('Offline Scenarios'!D2:D1005,"Reference Learning Desktop App",'Offline Scenarios'!S2:S1005,"Known Bug")</f>
        <v>3</v>
      </c>
      <c r="D119" s="76">
        <f>COUNTIFS('Offline Scenarios'!D2:D1005,"Reference Learning Desktop App",'Offline Scenarios'!S2:S1005,"Deprecated")</f>
        <v>1</v>
      </c>
      <c r="E119" s="75" t="s">
        <v>60</v>
      </c>
    </row>
    <row r="120">
      <c r="A120" s="93" t="s">
        <v>41</v>
      </c>
      <c r="B120" s="82" t="s">
        <v>14</v>
      </c>
      <c r="C120" s="71">
        <f>COUNTIFS('PortalDesktop App Specific test'!D2:D1005,"Reference Learning Web App",'PortalDesktop App Specific test'!S2:S1005,"Known Bug")</f>
        <v>0</v>
      </c>
      <c r="D120" s="71">
        <f>COUNTIFS('PortalDesktop App Specific test'!D2:D1005,"Reference Learning Web App",'PortalDesktop App Specific test'!S2:S1005,"Deprecated")</f>
        <v>0</v>
      </c>
      <c r="E120" s="70" t="s">
        <v>60</v>
      </c>
    </row>
    <row r="121">
      <c r="A121" s="11"/>
      <c r="B121" s="82" t="s">
        <v>23</v>
      </c>
      <c r="C121" s="71">
        <f>COUNTIFS('PortalDesktop App Specific test'!D2:D1005,"Reference Learning Desktop App",'PortalDesktop App Specific test'!S2:S1005,"Known Bug")</f>
        <v>3</v>
      </c>
      <c r="D121" s="71">
        <f>COUNTIFS('PortalDesktop App Specific test'!D2:D1005,"Reference Learning Desktop App",'PortalDesktop App Specific test'!S2:S1005,"Deprecated")</f>
        <v>4</v>
      </c>
      <c r="E121" s="70" t="s">
        <v>60</v>
      </c>
    </row>
    <row r="122">
      <c r="A122" s="83" t="s">
        <v>13</v>
      </c>
      <c r="B122" s="84" t="s">
        <v>14</v>
      </c>
      <c r="C122" s="76">
        <f>COUNTIF('Portal Sanity'!Q2:Q1005,"Known Bug")</f>
        <v>1</v>
      </c>
      <c r="D122" s="76">
        <f>COUNTIF('Portal Sanity'!Q2:Q1005,"Deprecated")</f>
        <v>1</v>
      </c>
      <c r="E122" s="75" t="s">
        <v>60</v>
      </c>
    </row>
    <row r="123">
      <c r="A123" s="18"/>
      <c r="B123" s="84" t="s">
        <v>15</v>
      </c>
      <c r="C123" s="76">
        <f>COUNTIF('Mobile Sanity'!Q2:Q1005,"Known Bug")</f>
        <v>5</v>
      </c>
      <c r="D123" s="76">
        <f>COUNTIF('Mobile Sanity'!Q2:Q1005,"Deprecated")</f>
        <v>0</v>
      </c>
      <c r="E123" s="75" t="s">
        <v>60</v>
      </c>
    </row>
    <row r="124">
      <c r="A124" s="11"/>
      <c r="B124" s="84" t="s">
        <v>16</v>
      </c>
      <c r="C124" s="76">
        <f>COUNTIF('Desktop Sanity'!Q2:Q1005,"Known Bug")</f>
        <v>3</v>
      </c>
      <c r="D124" s="76">
        <f>COUNTIF('Desktop Sanity'!Q2:Q1005,"Deprecated")</f>
        <v>2</v>
      </c>
      <c r="E124" s="75" t="s">
        <v>60</v>
      </c>
    </row>
    <row r="125">
      <c r="A125" s="81" t="s">
        <v>61</v>
      </c>
      <c r="B125" s="94" t="s">
        <v>19</v>
      </c>
      <c r="C125" s="23" t="str">
        <f>COUNTIF('NF Test Cases'!Z6:Z1005,"Known Bug")</f>
        <v>#REF!</v>
      </c>
      <c r="D125" s="23" t="str">
        <f>COUNTIF('NF Test Cases'!Z6:Z1005,"Deprecated")</f>
        <v>#REF!</v>
      </c>
      <c r="E125" s="95" t="str">
        <f>COUNTIF('NF Test Cases'!Y6:Y1005,"Not Implemented")</f>
        <v>#REF!</v>
      </c>
    </row>
    <row r="126">
      <c r="A126" s="96" t="s">
        <v>62</v>
      </c>
      <c r="B126" s="7"/>
      <c r="C126" s="97" t="str">
        <f t="shared" ref="C126:E126" si="64">SUM(C80:C125)</f>
        <v>#REF!</v>
      </c>
      <c r="D126" s="97" t="str">
        <f t="shared" si="64"/>
        <v>#REF!</v>
      </c>
      <c r="E126" s="98" t="str">
        <f t="shared" si="64"/>
        <v>#REF!</v>
      </c>
    </row>
  </sheetData>
  <mergeCells count="59">
    <mergeCell ref="A4:A6"/>
    <mergeCell ref="A7:A9"/>
    <mergeCell ref="A13:A15"/>
    <mergeCell ref="A16:A18"/>
    <mergeCell ref="A20:A22"/>
    <mergeCell ref="A23:A25"/>
    <mergeCell ref="A26:A28"/>
    <mergeCell ref="A29:A30"/>
    <mergeCell ref="A31:A33"/>
    <mergeCell ref="A36:A37"/>
    <mergeCell ref="A38:A39"/>
    <mergeCell ref="A40:A41"/>
    <mergeCell ref="A42:A44"/>
    <mergeCell ref="A45:A46"/>
    <mergeCell ref="A84:A86"/>
    <mergeCell ref="A88:A90"/>
    <mergeCell ref="A91:A93"/>
    <mergeCell ref="A94:A96"/>
    <mergeCell ref="A97:A98"/>
    <mergeCell ref="A99:A101"/>
    <mergeCell ref="A104:A105"/>
    <mergeCell ref="A122:A124"/>
    <mergeCell ref="A126:B126"/>
    <mergeCell ref="A106:A107"/>
    <mergeCell ref="A108:A109"/>
    <mergeCell ref="A110:A112"/>
    <mergeCell ref="A113:A114"/>
    <mergeCell ref="A115:A117"/>
    <mergeCell ref="A118:A119"/>
    <mergeCell ref="A120:A121"/>
    <mergeCell ref="K2:L2"/>
    <mergeCell ref="M2:N2"/>
    <mergeCell ref="O2:P2"/>
    <mergeCell ref="Q2:R2"/>
    <mergeCell ref="A1:R1"/>
    <mergeCell ref="A2:A3"/>
    <mergeCell ref="B2:B3"/>
    <mergeCell ref="C2:D2"/>
    <mergeCell ref="E2:F2"/>
    <mergeCell ref="G2:H2"/>
    <mergeCell ref="I2:J2"/>
    <mergeCell ref="A47:A49"/>
    <mergeCell ref="A50:A51"/>
    <mergeCell ref="A52:A53"/>
    <mergeCell ref="A55:B55"/>
    <mergeCell ref="A61:R61"/>
    <mergeCell ref="M62:N62"/>
    <mergeCell ref="O62:P62"/>
    <mergeCell ref="Q62:R62"/>
    <mergeCell ref="A62:A63"/>
    <mergeCell ref="B62:B63"/>
    <mergeCell ref="C62:D62"/>
    <mergeCell ref="E62:F62"/>
    <mergeCell ref="G62:H62"/>
    <mergeCell ref="I62:J62"/>
    <mergeCell ref="K62:L62"/>
    <mergeCell ref="A67:B67"/>
    <mergeCell ref="A79:B79"/>
    <mergeCell ref="A81:A83"/>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25.75"/>
    <col customWidth="1" min="2" max="2" width="15.0"/>
  </cols>
  <sheetData>
    <row r="1">
      <c r="A1" s="1" t="s">
        <v>0</v>
      </c>
      <c r="B1" s="2"/>
      <c r="C1" s="2"/>
      <c r="D1" s="2"/>
      <c r="E1" s="2"/>
      <c r="F1" s="2"/>
      <c r="G1" s="2"/>
      <c r="H1" s="2"/>
      <c r="I1" s="2"/>
      <c r="J1" s="2"/>
      <c r="K1" s="2"/>
      <c r="L1" s="2"/>
      <c r="M1" s="2"/>
      <c r="N1" s="2"/>
      <c r="O1" s="2"/>
      <c r="P1" s="2"/>
      <c r="Q1" s="2"/>
      <c r="R1" s="3"/>
    </row>
    <row r="2">
      <c r="A2" s="4" t="s">
        <v>1</v>
      </c>
      <c r="B2" s="5" t="s">
        <v>2</v>
      </c>
      <c r="C2" s="6" t="s">
        <v>3</v>
      </c>
      <c r="D2" s="7"/>
      <c r="E2" s="6" t="s">
        <v>4</v>
      </c>
      <c r="F2" s="7"/>
      <c r="G2" s="6" t="s">
        <v>5</v>
      </c>
      <c r="H2" s="7"/>
      <c r="I2" s="8" t="s">
        <v>6</v>
      </c>
      <c r="J2" s="7"/>
      <c r="K2" s="8" t="s">
        <v>7</v>
      </c>
      <c r="L2" s="7"/>
      <c r="M2" s="8" t="s">
        <v>8</v>
      </c>
      <c r="N2" s="7"/>
      <c r="O2" s="9" t="s">
        <v>9</v>
      </c>
      <c r="P2" s="7"/>
      <c r="Q2" s="10" t="s">
        <v>10</v>
      </c>
      <c r="R2" s="7"/>
    </row>
    <row r="3">
      <c r="A3" s="11"/>
      <c r="B3" s="7"/>
      <c r="C3" s="12" t="s">
        <v>11</v>
      </c>
      <c r="D3" s="12" t="s">
        <v>12</v>
      </c>
      <c r="E3" s="12" t="s">
        <v>11</v>
      </c>
      <c r="F3" s="12" t="s">
        <v>12</v>
      </c>
      <c r="G3" s="12" t="s">
        <v>11</v>
      </c>
      <c r="H3" s="12" t="s">
        <v>12</v>
      </c>
      <c r="I3" s="12" t="s">
        <v>11</v>
      </c>
      <c r="J3" s="12" t="s">
        <v>12</v>
      </c>
      <c r="K3" s="12" t="s">
        <v>11</v>
      </c>
      <c r="L3" s="12" t="s">
        <v>12</v>
      </c>
      <c r="M3" s="12" t="s">
        <v>11</v>
      </c>
      <c r="N3" s="12" t="s">
        <v>12</v>
      </c>
      <c r="O3" s="12" t="s">
        <v>11</v>
      </c>
      <c r="P3" s="12" t="s">
        <v>12</v>
      </c>
      <c r="Q3" s="12" t="s">
        <v>11</v>
      </c>
      <c r="R3" s="12" t="s">
        <v>12</v>
      </c>
    </row>
    <row r="4">
      <c r="A4" s="99" t="s">
        <v>13</v>
      </c>
      <c r="B4" s="27" t="s">
        <v>14</v>
      </c>
      <c r="C4" s="23">
        <f>COUNTA('Portal Sanity'!D2:D1005)</f>
        <v>110</v>
      </c>
      <c r="D4" s="23">
        <v>0.0</v>
      </c>
      <c r="E4" s="23">
        <f>COUNTIF('Portal Sanity'!K2:K1005,"NA")</f>
        <v>2</v>
      </c>
      <c r="F4" s="23">
        <v>0.0</v>
      </c>
      <c r="G4" s="23">
        <f t="shared" ref="G4:G11" si="1">C4-(I4+O4+E4)</f>
        <v>0</v>
      </c>
      <c r="H4" s="23">
        <v>0.0</v>
      </c>
      <c r="I4" s="23">
        <f>COUNTIF('Portal Sanity'!K2:K1005,"Pass")</f>
        <v>108</v>
      </c>
      <c r="J4" s="23">
        <v>0.0</v>
      </c>
      <c r="K4" s="23">
        <f>COUNTIF('Portal Sanity'!K2:K1005,"Fail")</f>
        <v>0</v>
      </c>
      <c r="L4" s="23">
        <v>0.0</v>
      </c>
      <c r="M4" s="23">
        <f>COUNTIF('Portal Sanity'!K2:K1005,"Blocked")</f>
        <v>0</v>
      </c>
      <c r="N4" s="23">
        <v>0.0</v>
      </c>
      <c r="O4" s="23">
        <f t="shared" ref="O4:O54" si="2">SUM(K4+M4)</f>
        <v>0</v>
      </c>
      <c r="P4" s="23">
        <v>0.0</v>
      </c>
      <c r="Q4" s="24">
        <f t="shared" ref="Q4:Q55" si="3">(E4+I4)/C4</f>
        <v>1</v>
      </c>
      <c r="R4" s="24">
        <v>0.0</v>
      </c>
      <c r="S4" s="17"/>
      <c r="T4" s="17"/>
      <c r="U4" s="17"/>
      <c r="V4" s="17"/>
      <c r="W4" s="17"/>
      <c r="X4" s="17"/>
      <c r="Y4" s="17"/>
      <c r="Z4" s="17"/>
    </row>
    <row r="5">
      <c r="A5" s="18"/>
      <c r="B5" s="27" t="s">
        <v>15</v>
      </c>
      <c r="C5" s="23">
        <f>COUNTA('Mobile Sanity'!D2:D1005)</f>
        <v>111</v>
      </c>
      <c r="D5" s="23">
        <v>0.0</v>
      </c>
      <c r="E5" s="23">
        <f>COUNTIF('Mobile Sanity'!K2:K1005,"NA")</f>
        <v>4</v>
      </c>
      <c r="F5" s="23">
        <v>0.0</v>
      </c>
      <c r="G5" s="23">
        <f t="shared" si="1"/>
        <v>0</v>
      </c>
      <c r="H5" s="23">
        <v>0.0</v>
      </c>
      <c r="I5" s="23">
        <f>COUNTIF('Mobile Sanity'!K2:K1005,"Pass")</f>
        <v>107</v>
      </c>
      <c r="J5" s="23">
        <v>0.0</v>
      </c>
      <c r="K5" s="23">
        <f>COUNTIF('Mobile Sanity'!K2:K1005,"Fail")</f>
        <v>0</v>
      </c>
      <c r="L5" s="23">
        <v>0.0</v>
      </c>
      <c r="M5" s="23">
        <f>COUNTIF('Mobile Sanity'!K2:K1005,"Blocked")</f>
        <v>0</v>
      </c>
      <c r="N5" s="23">
        <v>0.0</v>
      </c>
      <c r="O5" s="23">
        <f t="shared" si="2"/>
        <v>0</v>
      </c>
      <c r="P5" s="23">
        <v>0.0</v>
      </c>
      <c r="Q5" s="24">
        <f t="shared" si="3"/>
        <v>1</v>
      </c>
      <c r="R5" s="24">
        <v>0.0</v>
      </c>
      <c r="S5" s="17"/>
      <c r="T5" s="17"/>
      <c r="U5" s="17"/>
      <c r="V5" s="17"/>
      <c r="W5" s="17"/>
      <c r="X5" s="17"/>
      <c r="Y5" s="17"/>
      <c r="Z5" s="17"/>
    </row>
    <row r="6">
      <c r="A6" s="11"/>
      <c r="B6" s="27" t="s">
        <v>16</v>
      </c>
      <c r="C6" s="23">
        <f>COUNTA('Desktop Sanity'!D2:D1005)</f>
        <v>53</v>
      </c>
      <c r="D6" s="23">
        <v>0.0</v>
      </c>
      <c r="E6" s="23">
        <f>COUNTIF('Desktop Sanity'!K2:K1005,"NA")</f>
        <v>6</v>
      </c>
      <c r="F6" s="23">
        <v>0.0</v>
      </c>
      <c r="G6" s="23">
        <f t="shared" si="1"/>
        <v>0</v>
      </c>
      <c r="H6" s="23">
        <v>0.0</v>
      </c>
      <c r="I6" s="23">
        <f>COUNTIF('Desktop Sanity'!K2:K1005,"Pass")</f>
        <v>47</v>
      </c>
      <c r="J6" s="23">
        <v>0.0</v>
      </c>
      <c r="K6" s="23">
        <f>COUNTIF('Desktop Sanity'!K2:K1005,"Fail")</f>
        <v>0</v>
      </c>
      <c r="L6" s="23">
        <v>0.0</v>
      </c>
      <c r="M6" s="23">
        <f>COUNTIF('Desktop Sanity'!K2:K1005,"Blocked")</f>
        <v>0</v>
      </c>
      <c r="N6" s="23">
        <v>0.0</v>
      </c>
      <c r="O6" s="23">
        <f t="shared" si="2"/>
        <v>0</v>
      </c>
      <c r="P6" s="23">
        <v>0.0</v>
      </c>
      <c r="Q6" s="24">
        <f t="shared" si="3"/>
        <v>1</v>
      </c>
      <c r="R6" s="24">
        <v>0.0</v>
      </c>
      <c r="S6" s="17"/>
      <c r="T6" s="17"/>
      <c r="U6" s="17"/>
      <c r="V6" s="17"/>
      <c r="W6" s="17"/>
      <c r="X6" s="17"/>
      <c r="Y6" s="17"/>
      <c r="Z6" s="17"/>
    </row>
    <row r="7">
      <c r="A7" s="19" t="s">
        <v>17</v>
      </c>
      <c r="B7" s="14" t="s">
        <v>14</v>
      </c>
      <c r="C7" s="15">
        <f>COUNTA('Portal Sanity'!D2:D1005)</f>
        <v>110</v>
      </c>
      <c r="D7" s="20">
        <v>0.0</v>
      </c>
      <c r="E7" s="15">
        <f>COUNTIF('Portal Sanity'!O2:O1005,"NA")</f>
        <v>1</v>
      </c>
      <c r="F7" s="20">
        <v>0.0</v>
      </c>
      <c r="G7" s="15">
        <f t="shared" si="1"/>
        <v>0</v>
      </c>
      <c r="H7" s="20">
        <v>0.0</v>
      </c>
      <c r="I7" s="15">
        <f>COUNTIF('Portal Sanity'!O2:O1005,"Pass")</f>
        <v>109</v>
      </c>
      <c r="J7" s="20">
        <v>0.0</v>
      </c>
      <c r="K7" s="15">
        <f>COUNTIF('Portal Sanity'!O2:O1005,"Fail")</f>
        <v>0</v>
      </c>
      <c r="L7" s="20">
        <v>0.0</v>
      </c>
      <c r="M7" s="15">
        <f>COUNTIF('Portal Sanity'!O2:O1005,"Blocked")</f>
        <v>0</v>
      </c>
      <c r="N7" s="20">
        <v>0.0</v>
      </c>
      <c r="O7" s="15">
        <f t="shared" si="2"/>
        <v>0</v>
      </c>
      <c r="P7" s="20">
        <v>0.0</v>
      </c>
      <c r="Q7" s="16">
        <f t="shared" si="3"/>
        <v>1</v>
      </c>
      <c r="R7" s="16">
        <v>0.0</v>
      </c>
      <c r="S7" s="17"/>
      <c r="T7" s="17"/>
      <c r="U7" s="17"/>
      <c r="V7" s="17"/>
      <c r="W7" s="17"/>
      <c r="X7" s="17"/>
      <c r="Y7" s="17"/>
      <c r="Z7" s="17"/>
    </row>
    <row r="8">
      <c r="A8" s="18"/>
      <c r="B8" s="14" t="s">
        <v>15</v>
      </c>
      <c r="C8" s="15">
        <f>COUNTA('Mobile Sanity'!D2:D1005)</f>
        <v>111</v>
      </c>
      <c r="D8" s="20">
        <v>0.0</v>
      </c>
      <c r="E8" s="15">
        <f>COUNTIF('Mobile Sanity'!O2:O1005,"NA")</f>
        <v>5</v>
      </c>
      <c r="F8" s="20">
        <v>0.0</v>
      </c>
      <c r="G8" s="15">
        <f t="shared" si="1"/>
        <v>0</v>
      </c>
      <c r="H8" s="20">
        <v>0.0</v>
      </c>
      <c r="I8" s="15">
        <f>COUNTIF('Mobile Sanity'!O2:O1005,"Pass")</f>
        <v>106</v>
      </c>
      <c r="J8" s="20">
        <v>0.0</v>
      </c>
      <c r="K8" s="15">
        <f>COUNTIF('Mobile Sanity'!O2:O1005,"Fail")</f>
        <v>0</v>
      </c>
      <c r="L8" s="20">
        <v>0.0</v>
      </c>
      <c r="M8" s="15">
        <f>COUNTIF('Mobile Sanity'!O2:O1005,"Blocked")</f>
        <v>0</v>
      </c>
      <c r="N8" s="20">
        <v>0.0</v>
      </c>
      <c r="O8" s="15">
        <f t="shared" si="2"/>
        <v>0</v>
      </c>
      <c r="P8" s="20">
        <v>0.0</v>
      </c>
      <c r="Q8" s="16">
        <f t="shared" si="3"/>
        <v>1</v>
      </c>
      <c r="R8" s="16">
        <v>0.0</v>
      </c>
      <c r="S8" s="17"/>
      <c r="T8" s="17"/>
      <c r="U8" s="17"/>
      <c r="V8" s="17"/>
      <c r="W8" s="17"/>
      <c r="X8" s="17"/>
      <c r="Y8" s="17"/>
      <c r="Z8" s="17"/>
    </row>
    <row r="9">
      <c r="A9" s="11"/>
      <c r="B9" s="14" t="s">
        <v>16</v>
      </c>
      <c r="C9" s="15">
        <f>COUNTA('Desktop Sanity'!D2:D1005)</f>
        <v>53</v>
      </c>
      <c r="D9" s="20">
        <v>0.0</v>
      </c>
      <c r="E9" s="15">
        <f>COUNTIF('Desktop Sanity'!O2:O1005,"NA")</f>
        <v>6</v>
      </c>
      <c r="F9" s="20">
        <v>0.0</v>
      </c>
      <c r="G9" s="15">
        <f t="shared" si="1"/>
        <v>0</v>
      </c>
      <c r="H9" s="20">
        <v>0.0</v>
      </c>
      <c r="I9" s="15">
        <f>COUNTIF('Desktop Sanity'!O2:O1005,"Pass")</f>
        <v>47</v>
      </c>
      <c r="J9" s="20">
        <v>0.0</v>
      </c>
      <c r="K9" s="15">
        <f>COUNTIF('Desktop Sanity'!O2:O1005,"Fail")</f>
        <v>0</v>
      </c>
      <c r="L9" s="20">
        <v>0.0</v>
      </c>
      <c r="M9" s="15">
        <f>COUNTIF('Desktop Sanity'!O2:O1005,"Blocked")</f>
        <v>0</v>
      </c>
      <c r="N9" s="20">
        <v>0.0</v>
      </c>
      <c r="O9" s="15">
        <f t="shared" si="2"/>
        <v>0</v>
      </c>
      <c r="P9" s="20">
        <v>0.0</v>
      </c>
      <c r="Q9" s="16">
        <f t="shared" si="3"/>
        <v>1</v>
      </c>
      <c r="R9" s="16">
        <v>0.0</v>
      </c>
      <c r="S9" s="17"/>
      <c r="T9" s="17"/>
      <c r="U9" s="17"/>
      <c r="V9" s="17"/>
      <c r="W9" s="17"/>
      <c r="X9" s="17"/>
      <c r="Y9" s="17"/>
      <c r="Z9" s="17"/>
    </row>
    <row r="10">
      <c r="A10" s="21" t="s">
        <v>18</v>
      </c>
      <c r="B10" s="22" t="s">
        <v>19</v>
      </c>
      <c r="C10" s="23">
        <f>COUNTA('7.0.0 New Feature S1 Defects'!B2:B1005)</f>
        <v>45</v>
      </c>
      <c r="D10" s="23">
        <v>0.0</v>
      </c>
      <c r="E10" s="23">
        <f>COUNTIF('7.0.0 New Feature S1 Defects'!E2:E1005,"NA")</f>
        <v>1</v>
      </c>
      <c r="F10" s="23">
        <v>0.0</v>
      </c>
      <c r="G10" s="23">
        <f t="shared" si="1"/>
        <v>0</v>
      </c>
      <c r="H10" s="23">
        <v>0.0</v>
      </c>
      <c r="I10" s="23">
        <f>COUNTIF('7.0.0 New Feature S1 Defects'!E2:E1005,"Pass")</f>
        <v>44</v>
      </c>
      <c r="J10" s="23">
        <v>0.0</v>
      </c>
      <c r="K10" s="23">
        <f>COUNTIF('7.0.0 New Feature S1 Defects'!E2:E1005,"Fail")</f>
        <v>0</v>
      </c>
      <c r="L10" s="23">
        <v>0.0</v>
      </c>
      <c r="M10" s="23">
        <f>COUNTIF('7.0.0 New Feature S1 Defects'!E2:E1005,"Blocked")</f>
        <v>0</v>
      </c>
      <c r="N10" s="23">
        <v>0.0</v>
      </c>
      <c r="O10" s="23">
        <f t="shared" si="2"/>
        <v>0</v>
      </c>
      <c r="P10" s="23">
        <v>0.0</v>
      </c>
      <c r="Q10" s="24">
        <f t="shared" si="3"/>
        <v>1</v>
      </c>
      <c r="R10" s="24">
        <v>0.0</v>
      </c>
    </row>
    <row r="11">
      <c r="A11" s="25" t="s">
        <v>20</v>
      </c>
      <c r="B11" s="14" t="s">
        <v>19</v>
      </c>
      <c r="C11" s="15">
        <f>COUNTA('6.0.0 OCI S1 Defects'!B2:B1005)</f>
        <v>46</v>
      </c>
      <c r="D11" s="15">
        <v>0.0</v>
      </c>
      <c r="E11" s="15">
        <f>COUNTIF('6.0.0 OCI S1 Defects'!E2:E1005,"NA")</f>
        <v>1</v>
      </c>
      <c r="F11" s="15">
        <v>0.0</v>
      </c>
      <c r="G11" s="15">
        <f t="shared" si="1"/>
        <v>0</v>
      </c>
      <c r="H11" s="15">
        <v>0.0</v>
      </c>
      <c r="I11" s="15">
        <f>COUNTIF('6.0.0 OCI S1 Defects'!E2:E1005,"Pass")</f>
        <v>45</v>
      </c>
      <c r="J11" s="15">
        <v>0.0</v>
      </c>
      <c r="K11" s="15">
        <f>COUNTIF('6.0.0 OCI S1 Defects'!E2:E1005,"Fail")</f>
        <v>0</v>
      </c>
      <c r="L11" s="15">
        <v>0.0</v>
      </c>
      <c r="M11" s="15">
        <f>COUNTIF('6.0.0 OCI S1 Defects'!E2:E1005,"Blocked")</f>
        <v>0</v>
      </c>
      <c r="N11" s="15">
        <v>0.0</v>
      </c>
      <c r="O11" s="15">
        <f t="shared" si="2"/>
        <v>0</v>
      </c>
      <c r="P11" s="15">
        <v>0.0</v>
      </c>
      <c r="Q11" s="16">
        <f t="shared" si="3"/>
        <v>1</v>
      </c>
      <c r="R11" s="16">
        <v>0.0</v>
      </c>
    </row>
    <row r="12">
      <c r="A12" s="26" t="s">
        <v>21</v>
      </c>
      <c r="B12" s="27" t="s">
        <v>14</v>
      </c>
      <c r="C12" s="23">
        <f>COUNTIF(Workspace!F2:F1005,"P1")</f>
        <v>264</v>
      </c>
      <c r="D12" s="23">
        <f>COUNTIF(Workspace!F2:F1005,"P2")</f>
        <v>327</v>
      </c>
      <c r="E12" s="23">
        <f>COUNTIFS(Workspace!F2:F1005,"P1",Workspace!T2:T1005,"NA")</f>
        <v>14</v>
      </c>
      <c r="F12" s="23">
        <f>COUNTIFS(Workspace!F2:F1005,"P2",Workspace!T2:T1005,"NA")</f>
        <v>26</v>
      </c>
      <c r="G12" s="23">
        <f t="shared" ref="G12:H12" si="4">C12-(I12+K12+M12+E12)</f>
        <v>0</v>
      </c>
      <c r="H12" s="23">
        <f t="shared" si="4"/>
        <v>0</v>
      </c>
      <c r="I12" s="23">
        <f>COUNTIFS(Workspace!F2:F1005,"P1",Workspace!T2:T1005,"Pass")</f>
        <v>250</v>
      </c>
      <c r="J12" s="23">
        <f>COUNTIFS(Workspace!F2:F1005,"P2",Workspace!T2:T1005,"Pass")</f>
        <v>301</v>
      </c>
      <c r="K12" s="23">
        <f>COUNTIFS(Workspace!F2:F1005,"P1",Workspace!T2:T1005,"Fail")</f>
        <v>0</v>
      </c>
      <c r="L12" s="23">
        <f>COUNTIFS(Workspace!F2:F1005,"P2",Workspace!T2:T1005,"Fail")</f>
        <v>0</v>
      </c>
      <c r="M12" s="23">
        <f>COUNTIFS(Workspace!F2:F1005,"P1",Workspace!T2:T1005,"Blocked")</f>
        <v>0</v>
      </c>
      <c r="N12" s="23">
        <f>COUNTIFS(Workspace!F2:F1005,"P2",Workspace!T2:T1005,"Blocked")</f>
        <v>0</v>
      </c>
      <c r="O12" s="23">
        <f t="shared" si="2"/>
        <v>0</v>
      </c>
      <c r="P12" s="23">
        <f t="shared" ref="P12:P54" si="6">SUM(L12+N12)</f>
        <v>0</v>
      </c>
      <c r="Q12" s="24">
        <f t="shared" si="3"/>
        <v>1</v>
      </c>
      <c r="R12" s="24">
        <f t="shared" ref="R12:R55" si="7">(F12+J12)/D12</f>
        <v>1</v>
      </c>
    </row>
    <row r="13">
      <c r="A13" s="13" t="s">
        <v>22</v>
      </c>
      <c r="B13" s="14" t="s">
        <v>14</v>
      </c>
      <c r="C13" s="15">
        <f>COUNTIFS(Login!D2:D1005,"Reference Learning Web App",Login!F2:F1005,"P1")</f>
        <v>61</v>
      </c>
      <c r="D13" s="15">
        <f>COUNTIFS(Login!D2:D1005,"Reference Learning Web App",Login!F2:F1005,"P2")</f>
        <v>73</v>
      </c>
      <c r="E13" s="15">
        <f>COUNTIFS(Login!D2:D1005,"Reference Learning Web App",Login!F2:F1005,"P1",Login!R2:R1005,"NA")</f>
        <v>2</v>
      </c>
      <c r="F13" s="15">
        <f>COUNTIFS(Login!D2:D1005,"Reference Learning Web App",Login!F2:F1005,"P2",Login!R2:R1005,"NA")</f>
        <v>5</v>
      </c>
      <c r="G13" s="15">
        <f t="shared" ref="G13:H13" si="5">C13-(I13+K13+M13+E13)</f>
        <v>0</v>
      </c>
      <c r="H13" s="15">
        <f t="shared" si="5"/>
        <v>0</v>
      </c>
      <c r="I13" s="15">
        <f>COUNTIFS(Login!D2:D1005,"Reference Learning Web App",Login!F2:F1005,"P1",Login!R2:R1005,"Pass")</f>
        <v>59</v>
      </c>
      <c r="J13" s="15">
        <f>COUNTIFS(Login!D2:D1005,"Reference Learning Web App",Login!F2:F1005,"P2",Login!R2:R1005,"Pass")</f>
        <v>68</v>
      </c>
      <c r="K13" s="15">
        <f>COUNTIFS(Login!D2:D1005,"Reference Learning Web App",Login!F2:F1005,"P1",Login!R2:R1005,"Fail")</f>
        <v>0</v>
      </c>
      <c r="L13" s="15">
        <f>COUNTIFS(Login!D2:D1005,"Reference Learning Web App",Login!F2:F1005,"P2",Login!R2:R1005,"Fail")</f>
        <v>0</v>
      </c>
      <c r="M13" s="15">
        <f>COUNTIFS(Login!D2:D1005,"Reference Learning Web App",Login!F2:F1005,"P1",Login!R2:R1005,"Blocked")</f>
        <v>0</v>
      </c>
      <c r="N13" s="15">
        <f>COUNTIFS(Login!D2:D1005,"Reference Learning Web App",Login!F2:F1005,"P2",Login!R2:R1005,"Blocked")</f>
        <v>0</v>
      </c>
      <c r="O13" s="15">
        <f t="shared" si="2"/>
        <v>0</v>
      </c>
      <c r="P13" s="15">
        <f t="shared" si="6"/>
        <v>0</v>
      </c>
      <c r="Q13" s="16">
        <f t="shared" si="3"/>
        <v>1</v>
      </c>
      <c r="R13" s="16">
        <f t="shared" si="7"/>
        <v>1</v>
      </c>
    </row>
    <row r="14">
      <c r="A14" s="18"/>
      <c r="B14" s="14" t="s">
        <v>15</v>
      </c>
      <c r="C14" s="15">
        <f>COUNTIFS(Login!D2:D1005,"Reference Learning Mobile App",Login!F2:F1005,"P1")</f>
        <v>62</v>
      </c>
      <c r="D14" s="15">
        <f>COUNTIFS(Login!D2:D1005,"Reference Learning Mobile App",Login!F2:F1005,"P2")</f>
        <v>87</v>
      </c>
      <c r="E14" s="15">
        <f>COUNTIFS(Login!D2:D1005,"Reference Learning Mobile App",Login!F2:F1005,"P1",Login!R2:R1005,"NA")</f>
        <v>1</v>
      </c>
      <c r="F14" s="15">
        <f>COUNTIFS(Login!D2:D1005,"Reference Learning Mobile App",Login!F2:F1005,"P2",Login!R2:R1005,"NA")</f>
        <v>4</v>
      </c>
      <c r="G14" s="15">
        <f t="shared" ref="G14:H14" si="8">C14-(I14+K14+M14+E14)</f>
        <v>0</v>
      </c>
      <c r="H14" s="15">
        <f t="shared" si="8"/>
        <v>0</v>
      </c>
      <c r="I14" s="15">
        <f>COUNTIFS(Login!D2:D1005,"Reference Learning Mobile App",Login!F2:F1005,"P1",Login!R2:R1005,"Pass")</f>
        <v>61</v>
      </c>
      <c r="J14" s="15">
        <f>COUNTIFS(Login!D2:D1005,"Reference Learning Mobile App",Login!F2:F1005,"P2",Login!R2:R1005,"Pass")</f>
        <v>83</v>
      </c>
      <c r="K14" s="15">
        <f>COUNTIFS(Login!D2:D1005,"Reference Learning Mobile App",Login!F2:F1005,"P1",Login!R2:R1005,"Fail")</f>
        <v>0</v>
      </c>
      <c r="L14" s="15">
        <f>COUNTIFS(Login!D2:D1005,"Reference Learning Mobile App",Login!F2:F1005,"P2",Login!R2:R1005,"Fail")</f>
        <v>0</v>
      </c>
      <c r="M14" s="15">
        <f>COUNTIFS(Login!D2:D1005,"Reference Learning Mobile App",Login!F2:F1005,"P1",Login!R2:R1005,"Blocked")</f>
        <v>0</v>
      </c>
      <c r="N14" s="15">
        <f>COUNTIFS(Login!D2:D1005,"Reference Learning Mobile App",Login!F2:F1005,"P2",Login!R2:R1005,"Blocked")</f>
        <v>0</v>
      </c>
      <c r="O14" s="15">
        <f t="shared" si="2"/>
        <v>0</v>
      </c>
      <c r="P14" s="15">
        <f t="shared" si="6"/>
        <v>0</v>
      </c>
      <c r="Q14" s="16">
        <f t="shared" si="3"/>
        <v>1</v>
      </c>
      <c r="R14" s="16">
        <f t="shared" si="7"/>
        <v>1</v>
      </c>
    </row>
    <row r="15">
      <c r="A15" s="11"/>
      <c r="B15" s="14" t="s">
        <v>23</v>
      </c>
      <c r="C15" s="15">
        <f>COUNTIFS(Login!D2:D1005,"Reference Learning Desktop App",Login!F2:F1005,"P1")</f>
        <v>22</v>
      </c>
      <c r="D15" s="15">
        <f>COUNTIFS(Login!D2:D1005,"Reference Learning Desktop App",Login!F2:F1005,"P2")</f>
        <v>26</v>
      </c>
      <c r="E15" s="15">
        <f>COUNTIFS(Login!D2:D1005,"Reference Learning Desktop App",Login!F2:F1005,"P1",Login!R2:R1005,"NA")</f>
        <v>0</v>
      </c>
      <c r="F15" s="15">
        <f>COUNTIFS(Login!D2:D1005,"Reference Learning Desktop App",Login!F2:F1005,"P2",Login!R2:R1005,"NA")</f>
        <v>0</v>
      </c>
      <c r="G15" s="15">
        <f t="shared" ref="G15:H15" si="9">C15-(I15+K15+M15+E15)</f>
        <v>0</v>
      </c>
      <c r="H15" s="15">
        <f t="shared" si="9"/>
        <v>0</v>
      </c>
      <c r="I15" s="15">
        <f>COUNTIFS(Login!D2:D1005,"Reference Learning Desktop App",Login!F2:F1005,"P1",Login!R2:R1005,"Pass")</f>
        <v>22</v>
      </c>
      <c r="J15" s="15">
        <f>COUNTIFS(Login!D2:D1005,"Reference Learning Desktop App",Login!F2:F1005,"P2",Login!R2:R1005,"Pass")</f>
        <v>26</v>
      </c>
      <c r="K15" s="15">
        <f>COUNTIFS(Login!D2:D1005,"Reference Learning Desktop App",Login!F2:F1005,"P1",Login!R2:R1005,"Fail")</f>
        <v>0</v>
      </c>
      <c r="L15" s="15">
        <f>COUNTIFS(Login!D2:D1005,"Reference Learning Desktop App",Login!F2:F1005,"P2",Login!R2:R1005,"Fail")</f>
        <v>0</v>
      </c>
      <c r="M15" s="15">
        <f>COUNTIFS(Login!D2:D1005,"Reference Learning Desktop App",Login!F2:F1005,"P1",Login!R2:R1005,"Blocked")</f>
        <v>0</v>
      </c>
      <c r="N15" s="15">
        <f>COUNTIFS(Login!D2:D1005,"Reference Learning Desktop App",Login!F2:F1005,"P2",Login!R2:R1005,"Blocked")</f>
        <v>0</v>
      </c>
      <c r="O15" s="15">
        <f t="shared" si="2"/>
        <v>0</v>
      </c>
      <c r="P15" s="15">
        <f t="shared" si="6"/>
        <v>0</v>
      </c>
      <c r="Q15" s="16">
        <f t="shared" si="3"/>
        <v>1</v>
      </c>
      <c r="R15" s="16">
        <f t="shared" si="7"/>
        <v>1</v>
      </c>
    </row>
    <row r="16">
      <c r="A16" s="28" t="s">
        <v>24</v>
      </c>
      <c r="B16" s="27" t="s">
        <v>14</v>
      </c>
      <c r="C16" s="23">
        <f>COUNTIFS('Course Consumption'!D2:D1005,"Reference Learning Web App",'Course Consumption'!F2:F1005,"P1")</f>
        <v>163</v>
      </c>
      <c r="D16" s="23">
        <f>COUNTIFS('Course Consumption'!D2:D1005,"Reference Learning Web App",'Course Consumption'!F2:F1005,"P2")</f>
        <v>59</v>
      </c>
      <c r="E16" s="23">
        <f>COUNTIFS('Course Consumption'!D2:D1005,"Reference Learning Web App",'Course Consumption'!F2:F1005,"P1",'Course Consumption'!R2:R1005,"NA")</f>
        <v>8</v>
      </c>
      <c r="F16" s="23">
        <f>COUNTIFS('Course Consumption'!D2:D1005,"Reference Learning Web App",'Course Consumption'!F2:F1005,"P2",'Course Consumption'!R2:R1005,"NA")</f>
        <v>1</v>
      </c>
      <c r="G16" s="23">
        <f t="shared" ref="G16:H16" si="10">C16-(I16+K16+M16+E16)</f>
        <v>0</v>
      </c>
      <c r="H16" s="23">
        <f t="shared" si="10"/>
        <v>0</v>
      </c>
      <c r="I16" s="23">
        <f>COUNTIFS('Course Consumption'!D2:D1005,"Reference Learning Web App",'Course Consumption'!F2:F1005,"P1",'Course Consumption'!R2:R1005,"Pass")</f>
        <v>155</v>
      </c>
      <c r="J16" s="23">
        <f>COUNTIFS('Course Consumption'!D2:D1005,"Reference Learning Web App",'Course Consumption'!F2:F1005,"P2",'Course Consumption'!R2:R1005,"Pass")</f>
        <v>58</v>
      </c>
      <c r="K16" s="23">
        <f>COUNTIFS('Course Consumption'!D2:D1005,"Reference Learning Web App",'Course Consumption'!F2:F1005,"P1",'Course Consumption'!R2:R1005,"Fail")</f>
        <v>0</v>
      </c>
      <c r="L16" s="23">
        <f>COUNTIFS('Course Consumption'!D2:D1005,"Reference Learning Web App",'Course Consumption'!F2:F1005,"P2",'Course Consumption'!R2:R1005,"Fail")</f>
        <v>0</v>
      </c>
      <c r="M16" s="23">
        <f>COUNTIFS('Course Consumption'!D2:D1005,"Reference Learning Web App",'Course Consumption'!F2:F1005,"P1",'Course Consumption'!R2:R1005,"Blocked")</f>
        <v>0</v>
      </c>
      <c r="N16" s="23">
        <f>COUNTIFS('Course Consumption'!D2:D1005,"Reference Learning Web App",'Course Consumption'!F2:F1005,"P2",'Course Consumption'!R2:R1005,"Blocked")</f>
        <v>0</v>
      </c>
      <c r="O16" s="23">
        <f t="shared" si="2"/>
        <v>0</v>
      </c>
      <c r="P16" s="23">
        <f t="shared" si="6"/>
        <v>0</v>
      </c>
      <c r="Q16" s="24">
        <f t="shared" si="3"/>
        <v>1</v>
      </c>
      <c r="R16" s="24">
        <f t="shared" si="7"/>
        <v>1</v>
      </c>
    </row>
    <row r="17">
      <c r="A17" s="18"/>
      <c r="B17" s="27" t="s">
        <v>15</v>
      </c>
      <c r="C17" s="23">
        <f>COUNTIFS('Course Consumption'!D2:D1005,"Reference Learning Mobile App",'Course Consumption'!F2:F1005,"P1")</f>
        <v>119</v>
      </c>
      <c r="D17" s="23">
        <f>COUNTIFS('Course Consumption'!D2:D1005,"Reference Learning Mobile App",'Course Consumption'!F2:F1005,"P2")</f>
        <v>164</v>
      </c>
      <c r="E17" s="23">
        <f>COUNTIFS('Course Consumption'!D2:D1005,"Reference Learning Mobile App",'Course Consumption'!F2:F1005,"P1",'Course Consumption'!R2:R1005,"NA")</f>
        <v>3</v>
      </c>
      <c r="F17" s="23">
        <f>COUNTIFS('Course Consumption'!D2:D1005,"Reference Learning Mobile App",'Course Consumption'!F2:F1005,"P2",'Course Consumption'!R2:R1005,"NA")</f>
        <v>7</v>
      </c>
      <c r="G17" s="23">
        <f t="shared" ref="G17:H17" si="11">C17-(I17+K17+M17+E17)</f>
        <v>0</v>
      </c>
      <c r="H17" s="23">
        <f t="shared" si="11"/>
        <v>0</v>
      </c>
      <c r="I17" s="23">
        <f>COUNTIFS('Course Consumption'!D2:D1005,"Reference Learning Mobile App",'Course Consumption'!F2:F1005,"P1",'Course Consumption'!R2:R1005,"Pass")</f>
        <v>116</v>
      </c>
      <c r="J17" s="23">
        <f>COUNTIFS('Course Consumption'!D2:D1005,"Reference Learning Mobile App",'Course Consumption'!F2:F1005,"P2",'Course Consumption'!R2:R1005,"Pass")</f>
        <v>157</v>
      </c>
      <c r="K17" s="23">
        <f>COUNTIFS('Course Consumption'!D2:D1005,"Reference Learning Mobile App",'Course Consumption'!F2:F1005,"P1",'Course Consumption'!R2:R1005,"Fail")</f>
        <v>0</v>
      </c>
      <c r="L17" s="23">
        <f>COUNTIFS('Course Consumption'!D2:D1005,"Reference Learning Mobile App",'Course Consumption'!F2:F1005,"P2",'Course Consumption'!R2:R1005,"Fail")</f>
        <v>0</v>
      </c>
      <c r="M17" s="23">
        <f>COUNTIFS('Course Consumption'!D2:D1005,"Reference Learning Mobile App",'Course Consumption'!F2:F1005,"P1",'Course Consumption'!R2:R1005,"Blocked")</f>
        <v>0</v>
      </c>
      <c r="N17" s="23">
        <f>COUNTIFS('Course Consumption'!D2:D1005,"Reference Learning Mobile App",'Course Consumption'!F2:F1005,"P2",'Course Consumption'!R2:R1005,"Blocked")</f>
        <v>0</v>
      </c>
      <c r="O17" s="23">
        <f t="shared" si="2"/>
        <v>0</v>
      </c>
      <c r="P17" s="23">
        <f t="shared" si="6"/>
        <v>0</v>
      </c>
      <c r="Q17" s="24">
        <f t="shared" si="3"/>
        <v>1</v>
      </c>
      <c r="R17" s="24">
        <f t="shared" si="7"/>
        <v>1</v>
      </c>
    </row>
    <row r="18">
      <c r="A18" s="11"/>
      <c r="B18" s="27" t="s">
        <v>23</v>
      </c>
      <c r="C18" s="23">
        <f>COUNTIFS('Course Consumption'!D2:D1005,"Reference Learning Desktop App",'Course Consumption'!F2:F1005,"P1")</f>
        <v>40</v>
      </c>
      <c r="D18" s="23">
        <f>COUNTIFS('Course Consumption'!D2:D1005,"Reference Learning Desktop App",'Course Consumption'!F2:F1005,"P2")</f>
        <v>38</v>
      </c>
      <c r="E18" s="23">
        <f>COUNTIFS('Course Consumption'!D2:D1005,"Reference Learning Desktop App",'Course Consumption'!F2:F1005,"P1",'Course Consumption'!R2:R1005,"NA")</f>
        <v>3</v>
      </c>
      <c r="F18" s="23">
        <f>COUNTIFS('Course Consumption'!D2:D1005,"Reference Learning Desktop App",'Course Consumption'!F2:F1005,"P2",'Course Consumption'!R2:R1005,"NA")</f>
        <v>2</v>
      </c>
      <c r="G18" s="23">
        <f t="shared" ref="G18:H18" si="12">C18-(I18+K18+M18+E18)</f>
        <v>0</v>
      </c>
      <c r="H18" s="23">
        <f t="shared" si="12"/>
        <v>0</v>
      </c>
      <c r="I18" s="23">
        <f>COUNTIFS('Course Consumption'!D2:D1005,"Reference Learning Desktop App",'Course Consumption'!F2:F1005,"P1",'Course Consumption'!R2:R1005,"Pass")</f>
        <v>37</v>
      </c>
      <c r="J18" s="23">
        <f>COUNTIFS('Course Consumption'!D2:D1005,"Reference Learning Desktop App",'Course Consumption'!F2:F1005,"P2",'Course Consumption'!R2:R1005,"Pass")</f>
        <v>36</v>
      </c>
      <c r="K18" s="23">
        <f>COUNTIFS('Course Consumption'!D2:D1005,"Reference Learning Desktop App",'Course Consumption'!F2:F1005,"P1",'Course Consumption'!R2:R1005,"Fail")</f>
        <v>0</v>
      </c>
      <c r="L18" s="23">
        <f>COUNTIFS('Course Consumption'!D2:D1005,"Reference Learning Desktop App",'Course Consumption'!F2:F1005,"P2",'Course Consumption'!R2:R1005,"Fail")</f>
        <v>0</v>
      </c>
      <c r="M18" s="23">
        <f>COUNTIFS('Course Consumption'!D2:D1005,"Reference Learning Desktop App",'Course Consumption'!F2:F1005,"P1",'Course Consumption'!R2:R1005,"Blocked")</f>
        <v>0</v>
      </c>
      <c r="N18" s="23">
        <f>COUNTIFS('Course Consumption'!D2:D1005,"Reference Learning Desktop App",'Course Consumption'!F2:F1005,"P2",'Course Consumption'!R2:R1005,"Blocked")</f>
        <v>0</v>
      </c>
      <c r="O18" s="23">
        <f t="shared" si="2"/>
        <v>0</v>
      </c>
      <c r="P18" s="23">
        <f t="shared" si="6"/>
        <v>0</v>
      </c>
      <c r="Q18" s="24">
        <f t="shared" si="3"/>
        <v>1</v>
      </c>
      <c r="R18" s="24">
        <f t="shared" si="7"/>
        <v>1</v>
      </c>
    </row>
    <row r="19">
      <c r="A19" s="29" t="s">
        <v>25</v>
      </c>
      <c r="B19" s="14" t="s">
        <v>14</v>
      </c>
      <c r="C19" s="15">
        <f>COUNTIFS('Batch Creation'!D2:D1005,"Reference Learning Web App",'Batch Creation'!F2:F1005,"P1")</f>
        <v>43</v>
      </c>
      <c r="D19" s="15">
        <f>COUNTIFS('Batch Creation'!D2:D1005,"Reference Learning Web App",'Batch Creation'!F2:F1005,"P2")</f>
        <v>10</v>
      </c>
      <c r="E19" s="15">
        <f>COUNTIFS('Batch Creation'!D2:D1005,"Reference Learning Web App",'Batch Creation'!F2:F1005,"P1",'Batch Creation'!Q2:Q1005,"NA")</f>
        <v>0</v>
      </c>
      <c r="F19" s="15">
        <f>COUNTIFS('Batch Creation'!D2:D1005,"Reference Learning Web App",'Batch Creation'!F2:F1005,"P2",'Batch Creation'!Q2:Q1005,"NA")</f>
        <v>0</v>
      </c>
      <c r="G19" s="15">
        <f t="shared" ref="G19:H19" si="13">C19-(I19+K19+M19+E19)</f>
        <v>0</v>
      </c>
      <c r="H19" s="15">
        <f t="shared" si="13"/>
        <v>0</v>
      </c>
      <c r="I19" s="15">
        <f>COUNTIFS('Batch Creation'!D2:D1005,"Reference Learning Web App",'Batch Creation'!F2:F1005,"P1",'Batch Creation'!Q2:Q1005,"Pass")</f>
        <v>43</v>
      </c>
      <c r="J19" s="15">
        <f>COUNTIFS('Batch Creation'!D2:D1005,"Reference Learning Web App",'Batch Creation'!F2:F1005,"P2",'Batch Creation'!Q2:Q1005,"Pass")</f>
        <v>10</v>
      </c>
      <c r="K19" s="15">
        <f>COUNTIFS('Batch Creation'!D2:D1005,"Reference Learning Web App",'Batch Creation'!F2:F1005,"P1",'Batch Creation'!Q2:Q1005,"Fail")</f>
        <v>0</v>
      </c>
      <c r="L19" s="15">
        <f>COUNTIFS('Batch Creation'!D2:D1005,"Reference Learning Web App",'Batch Creation'!F2:F1005,"P2",'Batch Creation'!Q2:Q1005,"Fail")</f>
        <v>0</v>
      </c>
      <c r="M19" s="15">
        <f>COUNTIFS('Batch Creation'!D2:D1005,"Reference Learning Web App",'Batch Creation'!F2:F1005,"P1",'Batch Creation'!Q2:Q1005,"Blocked")</f>
        <v>0</v>
      </c>
      <c r="N19" s="15">
        <f>COUNTIFS('Batch Creation'!D2:D1005,"Reference Learning Web App",'Batch Creation'!F2:F1005,"P2",'Batch Creation'!Q2:Q1005,"Blocked")</f>
        <v>0</v>
      </c>
      <c r="O19" s="15">
        <f t="shared" si="2"/>
        <v>0</v>
      </c>
      <c r="P19" s="15">
        <f t="shared" si="6"/>
        <v>0</v>
      </c>
      <c r="Q19" s="16">
        <f t="shared" si="3"/>
        <v>1</v>
      </c>
      <c r="R19" s="16">
        <f t="shared" si="7"/>
        <v>1</v>
      </c>
    </row>
    <row r="20">
      <c r="A20" s="28" t="s">
        <v>26</v>
      </c>
      <c r="B20" s="27" t="s">
        <v>14</v>
      </c>
      <c r="C20" s="23">
        <f>COUNTIFS('Digital Textbook Consumption'!D2:D1005,"Reference Learning Web App",'Digital Textbook Consumption'!F2:F1005,"P1")</f>
        <v>41</v>
      </c>
      <c r="D20" s="23">
        <f>COUNTIFS('Digital Textbook Consumption'!D2:D1005,"Reference Learning Web App",'Digital Textbook Consumption'!F2:F1005,"P2")</f>
        <v>30</v>
      </c>
      <c r="E20" s="23">
        <f>COUNTIFS('Digital Textbook Consumption'!D5:D1005,"Reference Learning Web App",'Digital Textbook Consumption'!F5:F1005,"P1",'Digital Textbook Consumption'!Q5:Q1005,"NA")</f>
        <v>0</v>
      </c>
      <c r="F20" s="23">
        <f>COUNTIFS('Digital Textbook Consumption'!D2:D1005,"Reference Learning Web App",'Digital Textbook Consumption'!F2:F1005,"P2",'Digital Textbook Consumption'!Q2:Q1005,"NA")</f>
        <v>3</v>
      </c>
      <c r="G20" s="23">
        <f t="shared" ref="G20:H20" si="14">C20-(I20+K20+M20+E20)</f>
        <v>0</v>
      </c>
      <c r="H20" s="23">
        <f t="shared" si="14"/>
        <v>0</v>
      </c>
      <c r="I20" s="23">
        <f>COUNTIFS('Digital Textbook Consumption'!D2:D1005,"Reference Learning Web App",'Digital Textbook Consumption'!F2:F1005,"P1",'Digital Textbook Consumption'!Q2:Q1005,"Pass")</f>
        <v>41</v>
      </c>
      <c r="J20" s="23">
        <f>COUNTIFS('Digital Textbook Consumption'!D2:D1005,"Reference Learning Web App",'Digital Textbook Consumption'!F2:F1005,"P2",'Digital Textbook Consumption'!Q2:Q1005,"Pass")</f>
        <v>27</v>
      </c>
      <c r="K20" s="23">
        <f>COUNTIFS('Digital Textbook Consumption'!D2:D1005,"Reference Learning Web App",'Digital Textbook Consumption'!F2:F1005,"P1",'Digital Textbook Consumption'!Q2:Q1005,"Fail")</f>
        <v>0</v>
      </c>
      <c r="L20" s="23">
        <f>COUNTIFS('Digital Textbook Consumption'!D2:D1005,"Reference Learning Web App",'Digital Textbook Consumption'!F2:F1005,"P2",'Digital Textbook Consumption'!Q2:Q1005,"Fail")</f>
        <v>0</v>
      </c>
      <c r="M20" s="23">
        <f>COUNTIFS('Digital Textbook Consumption'!D2:D1005,"Reference Learning Web App",'Digital Textbook Consumption'!F2:F1005,"P1",'Digital Textbook Consumption'!Q2:Q1005,"Blocked")</f>
        <v>0</v>
      </c>
      <c r="N20" s="23">
        <f>COUNTIFS('Digital Textbook Consumption'!D2:D1005,"Reference Learning Web App",'Digital Textbook Consumption'!F2:F1005,"P2",'Digital Textbook Consumption'!Q2:Q1005,"Blocked")</f>
        <v>0</v>
      </c>
      <c r="O20" s="23">
        <f t="shared" si="2"/>
        <v>0</v>
      </c>
      <c r="P20" s="23">
        <f t="shared" si="6"/>
        <v>0</v>
      </c>
      <c r="Q20" s="24">
        <f t="shared" si="3"/>
        <v>1</v>
      </c>
      <c r="R20" s="24">
        <f t="shared" si="7"/>
        <v>1</v>
      </c>
    </row>
    <row r="21">
      <c r="A21" s="18"/>
      <c r="B21" s="27" t="s">
        <v>15</v>
      </c>
      <c r="C21" s="23">
        <f>COUNTIFS('Digital Textbook Consumption'!D2:D1005,"Reference Learning Mobile App",'Digital Textbook Consumption'!F2:F1005,"P1")</f>
        <v>23</v>
      </c>
      <c r="D21" s="23">
        <f>COUNTIFS('Digital Textbook Consumption'!D2:D1005,"Reference Learning Mobile App",'Digital Textbook Consumption'!F2:F1005,"P2")</f>
        <v>34</v>
      </c>
      <c r="E21" s="23">
        <f>COUNTIFS('Digital Textbook Consumption'!D2:D1005,"Reference Learning Mobile App",'Digital Textbook Consumption'!F2:F1005,"P1",'Digital Textbook Consumption'!Q2:Q1005,"NA")</f>
        <v>1</v>
      </c>
      <c r="F21" s="23">
        <f>COUNTIFS('Digital Textbook Consumption'!D2:D1005,"Reference Learning Mobile App",'Digital Textbook Consumption'!F2:F1005,"P2",'Digital Textbook Consumption'!Q2:Q1005,"NA")</f>
        <v>0</v>
      </c>
      <c r="G21" s="23">
        <f t="shared" ref="G21:H21" si="15">C21-(I21+K21+M21+E21)</f>
        <v>0</v>
      </c>
      <c r="H21" s="23">
        <f t="shared" si="15"/>
        <v>0</v>
      </c>
      <c r="I21" s="23">
        <f>COUNTIFS('Digital Textbook Consumption'!D2:D1005,"Reference Learning Mobile App",'Digital Textbook Consumption'!F2:F1005,"P1",'Digital Textbook Consumption'!Q2:Q1005,"Pass")</f>
        <v>22</v>
      </c>
      <c r="J21" s="23">
        <f>COUNTIFS('Digital Textbook Consumption'!D2:D1005,"Reference Learning Mobile App",'Digital Textbook Consumption'!F2:F1005,"P2",'Digital Textbook Consumption'!Q2:Q1005,"Pass")</f>
        <v>34</v>
      </c>
      <c r="K21" s="23">
        <f>COUNTIFS('Digital Textbook Consumption'!D2:D1005,"Reference Learning Mobile App",'Digital Textbook Consumption'!F2:F1005,"P1",'Digital Textbook Consumption'!Q2:Q1005,"Fail")</f>
        <v>0</v>
      </c>
      <c r="L21" s="23">
        <f>COUNTIFS('Digital Textbook Consumption'!D2:D1005,"Reference Learning Mobile App",'Digital Textbook Consumption'!F2:F1005,"P2",'Digital Textbook Consumption'!Q2:Q1005,"Fail")</f>
        <v>0</v>
      </c>
      <c r="M21" s="23">
        <f>COUNTIFS('Digital Textbook Consumption'!D2:D1005,"Reference Learning Mobile App",'Digital Textbook Consumption'!F2:F1005,"P1",'Digital Textbook Consumption'!Q2:Q1005,"Blocked")</f>
        <v>0</v>
      </c>
      <c r="N21" s="23">
        <f>COUNTIFS('Digital Textbook Consumption'!D2:D1005,"Reference Learning Mobile App",'Digital Textbook Consumption'!F2:F1005,"P2",'Digital Textbook Consumption'!Q2:Q1005,"Blocked")</f>
        <v>0</v>
      </c>
      <c r="O21" s="23">
        <f t="shared" si="2"/>
        <v>0</v>
      </c>
      <c r="P21" s="23">
        <f t="shared" si="6"/>
        <v>0</v>
      </c>
      <c r="Q21" s="24">
        <f t="shared" si="3"/>
        <v>1</v>
      </c>
      <c r="R21" s="24">
        <f t="shared" si="7"/>
        <v>1</v>
      </c>
    </row>
    <row r="22">
      <c r="A22" s="11"/>
      <c r="B22" s="27" t="s">
        <v>23</v>
      </c>
      <c r="C22" s="23">
        <f>COUNTIFS('Digital Textbook Consumption'!D2:D1005,"Reference Learning Desktop App",'Digital Textbook Consumption'!F2:F1005,"P1")</f>
        <v>15</v>
      </c>
      <c r="D22" s="23">
        <f>COUNTIFS('Digital Textbook Consumption'!D2:D1005,"Reference Learning Desktop App",'Digital Textbook Consumption'!F2:F1005,"P2")</f>
        <v>41</v>
      </c>
      <c r="E22" s="23">
        <f>COUNTIFS('Digital Textbook Consumption'!D2:D1005,"Reference Learning Desktop App",'Digital Textbook Consumption'!F2:F1005,"P1",'Digital Textbook Consumption'!Q2:Q1005,"NA")</f>
        <v>2</v>
      </c>
      <c r="F22" s="23">
        <f>COUNTIFS('Digital Textbook Consumption'!D2:D1005,"Reference Learning Desktop App",'Digital Textbook Consumption'!F2:F1005,"P2",'Digital Textbook Consumption'!Q2:Q1005,"NA")</f>
        <v>2</v>
      </c>
      <c r="G22" s="23">
        <f t="shared" ref="G22:H22" si="16">C22-(I22+K22+M22+E22)</f>
        <v>0</v>
      </c>
      <c r="H22" s="23">
        <f t="shared" si="16"/>
        <v>0</v>
      </c>
      <c r="I22" s="23">
        <f>COUNTIFS('Digital Textbook Consumption'!D2:D1005,"Reference Learning Desktop App",'Digital Textbook Consumption'!F2:F1005,"P1",'Digital Textbook Consumption'!Q2:Q1005,"Pass")</f>
        <v>13</v>
      </c>
      <c r="J22" s="23">
        <f>COUNTIFS('Digital Textbook Consumption'!D2:D1005,"Reference Learning Desktop App",'Digital Textbook Consumption'!F2:F1005,"P2",'Digital Textbook Consumption'!Q2:Q1005,"Pass")</f>
        <v>39</v>
      </c>
      <c r="K22" s="23">
        <f>COUNTIFS('Digital Textbook Consumption'!D2:D1005,"Reference Learning Desktop App",'Digital Textbook Consumption'!F2:F1005,"P1",'Digital Textbook Consumption'!Q2:Q1005,"Fail")</f>
        <v>0</v>
      </c>
      <c r="L22" s="23">
        <f>COUNTIFS('Digital Textbook Consumption'!D2:D1005,"Reference Learning Desktop App",'Digital Textbook Consumption'!F2:F1005,"P2",'Digital Textbook Consumption'!Q2:Q1005,"Fail")</f>
        <v>0</v>
      </c>
      <c r="M22" s="23">
        <f>COUNTIFS('Digital Textbook Consumption'!D2:D1005,"Reference Learning Desktop App",'Digital Textbook Consumption'!F2:F1005,"P1",'Digital Textbook Consumption'!Q2:Q1005,"Blocked")</f>
        <v>0</v>
      </c>
      <c r="N22" s="23">
        <f>COUNTIFS('Digital Textbook Consumption'!D2:D1005,"Reference Learning Desktop App",'Digital Textbook Consumption'!F2:F1005,"P2",'Digital Textbook Consumption'!Q2:Q1005,"Blocked")</f>
        <v>0</v>
      </c>
      <c r="O22" s="23">
        <f t="shared" si="2"/>
        <v>0</v>
      </c>
      <c r="P22" s="23">
        <f t="shared" si="6"/>
        <v>0</v>
      </c>
      <c r="Q22" s="24">
        <f t="shared" si="3"/>
        <v>1</v>
      </c>
      <c r="R22" s="24">
        <f t="shared" si="7"/>
        <v>1</v>
      </c>
    </row>
    <row r="23">
      <c r="A23" s="30" t="s">
        <v>27</v>
      </c>
      <c r="B23" s="14" t="s">
        <v>14</v>
      </c>
      <c r="C23" s="15">
        <f>COUNTIFS('Content Consumption'!D2:D1005,"Reference Learning Web App",'Content Consumption'!F2:F1005,"P1")</f>
        <v>90</v>
      </c>
      <c r="D23" s="15">
        <f>COUNTIFS('Content Consumption'!D2:D1005,"Reference Learning Web App",'Content Consumption'!F2:F1005,"P2")</f>
        <v>52</v>
      </c>
      <c r="E23" s="15">
        <f>COUNTIFS('Content Consumption'!D5:D1005,"Reference Learning Web App",'Content Consumption'!F5:F1005,"P1",'Content Consumption'!Q5:Q1005,"NA")</f>
        <v>0</v>
      </c>
      <c r="F23" s="15">
        <f>COUNTIFS('Content Consumption'!D2:D1005,"Reference Learning Web App",'Content Consumption'!F2:F1005,"P2",'Content Consumption'!R2:R1005,"NA")</f>
        <v>1</v>
      </c>
      <c r="G23" s="15">
        <f t="shared" ref="G23:H23" si="17">C23-(I23+K23+M23+E23)</f>
        <v>0</v>
      </c>
      <c r="H23" s="15">
        <f t="shared" si="17"/>
        <v>0</v>
      </c>
      <c r="I23" s="15">
        <f>COUNTIFS('Content Consumption'!D2:D1005,"Reference Learning Web App",'Content Consumption'!F2:F1005,"P1",'Content Consumption'!R2:R1005,"Pass")</f>
        <v>90</v>
      </c>
      <c r="J23" s="15">
        <f>COUNTIFS('Content Consumption'!D2:D1005,"Reference Learning Web App",'Content Consumption'!F2:F1005,"P2",'Content Consumption'!R2:R1005,"Pass")</f>
        <v>51</v>
      </c>
      <c r="K23" s="15">
        <f>COUNTIFS('Content Consumption'!D2:D1005,"Reference Learning Web App",'Content Consumption'!F2:F1005,"P1",'Content Consumption'!R2:R1005,"Fail")</f>
        <v>0</v>
      </c>
      <c r="L23" s="15">
        <f>COUNTIFS('Content Consumption'!D2:D1005,"Reference Learning Web App",'Content Consumption'!F2:F1005,"P2",'Content Consumption'!R2:R1005,"Fail")</f>
        <v>0</v>
      </c>
      <c r="M23" s="15">
        <f>COUNTIFS('Content Consumption'!D2:D1005,"Reference Learning Web App",'Content Consumption'!F2:F1005,"P1",'Content Consumption'!R2:R1005,"Blocked")</f>
        <v>0</v>
      </c>
      <c r="N23" s="15">
        <f>COUNTIFS('Content Consumption'!D2:D1005,"Reference Learning Web App",'Content Consumption'!F2:F1005,"P2",'Content Consumption'!R2:R1005,"Blocked")</f>
        <v>0</v>
      </c>
      <c r="O23" s="15">
        <f t="shared" si="2"/>
        <v>0</v>
      </c>
      <c r="P23" s="15">
        <f t="shared" si="6"/>
        <v>0</v>
      </c>
      <c r="Q23" s="16">
        <f t="shared" si="3"/>
        <v>1</v>
      </c>
      <c r="R23" s="16">
        <f t="shared" si="7"/>
        <v>1</v>
      </c>
    </row>
    <row r="24">
      <c r="A24" s="18"/>
      <c r="B24" s="14" t="s">
        <v>15</v>
      </c>
      <c r="C24" s="15">
        <f>COUNTIFS('Content Consumption'!D2:D1005,"Reference Learning Mobile App",'Content Consumption'!F2:F1005,"P1")</f>
        <v>31</v>
      </c>
      <c r="D24" s="15">
        <f>COUNTIFS('Content Consumption'!D3:D1005,"Reference Learning Mobile App",'Content Consumption'!F3:F1005,"P2")</f>
        <v>84</v>
      </c>
      <c r="E24" s="15">
        <f>COUNTIFS('Content Consumption'!D2:D1005,"Reference Learning Mobile App",'Content Consumption'!F2:F1005,"P1",'Content Consumption'!R2:R1005,"NA")</f>
        <v>1</v>
      </c>
      <c r="F24" s="15">
        <f>COUNTIFS('Content Consumption'!D2:D1005,"Reference Learning Mobile App",'Content Consumption'!F2:F1005,"P2",'Content Consumption'!R2:R1005,"NA")</f>
        <v>0</v>
      </c>
      <c r="G24" s="15">
        <f t="shared" ref="G24:H24" si="18">C24-(I24+K24+M24+E24)</f>
        <v>0</v>
      </c>
      <c r="H24" s="15">
        <f t="shared" si="18"/>
        <v>0</v>
      </c>
      <c r="I24" s="15">
        <f>COUNTIFS('Content Consumption'!D2:D1005,"Reference Learning Mobile App",'Content Consumption'!F2:F1005,"P1",'Content Consumption'!R2:R1005,"Pass")</f>
        <v>30</v>
      </c>
      <c r="J24" s="15">
        <f>COUNTIFS('Content Consumption'!D2:D1005,"Reference Learning Mobile App",'Content Consumption'!F2:F1005,"P2",'Content Consumption'!R2:R1005,"Pass")</f>
        <v>84</v>
      </c>
      <c r="K24" s="15">
        <f>COUNTIFS('Content Consumption'!D2:D1005,"Reference Learning Mobile App",'Content Consumption'!F2:F1005,"P1",'Content Consumption'!R2:R1005,"Fail")</f>
        <v>0</v>
      </c>
      <c r="L24" s="15">
        <f>COUNTIFS('Content Consumption'!D2:D1005,"Reference Learning Mobile App",'Content Consumption'!F2:F1005,"P2",'Content Consumption'!R2:R1005,"Fail")</f>
        <v>0</v>
      </c>
      <c r="M24" s="15">
        <f>COUNTIFS('Content Consumption'!D2:D1005,"Reference Learning Mobile App",'Content Consumption'!F2:F1005,"P1",'Content Consumption'!R2:R1005,"Blocked")</f>
        <v>0</v>
      </c>
      <c r="N24" s="15">
        <f>COUNTIFS('Content Consumption'!D2:D1005,"Reference Learning Mobile App",'Content Consumption'!F2:F1005,"P2",'Content Consumption'!R2:R1005,"Blocked")</f>
        <v>0</v>
      </c>
      <c r="O24" s="15">
        <f t="shared" si="2"/>
        <v>0</v>
      </c>
      <c r="P24" s="15">
        <f t="shared" si="6"/>
        <v>0</v>
      </c>
      <c r="Q24" s="16">
        <f t="shared" si="3"/>
        <v>1</v>
      </c>
      <c r="R24" s="16">
        <f t="shared" si="7"/>
        <v>1</v>
      </c>
    </row>
    <row r="25">
      <c r="A25" s="11"/>
      <c r="B25" s="14" t="s">
        <v>23</v>
      </c>
      <c r="C25" s="15">
        <f>COUNTIFS('Content Consumption'!D2:D1005,"Reference Learning Desktop App",'Content Consumption'!F2:F1005,"P1")</f>
        <v>42</v>
      </c>
      <c r="D25" s="15">
        <f>COUNTIFS('Content Consumption'!D3:D1005,"Reference Learning Desktop App",'Content Consumption'!F3:F1005,"P2")</f>
        <v>32</v>
      </c>
      <c r="E25" s="15">
        <f>COUNTIFS('Content Consumption'!D2:D1005,"Reference Learning Desktop App",'Content Consumption'!F2:F1005,"P1",'Content Consumption'!R2:R1005,"NA")</f>
        <v>0</v>
      </c>
      <c r="F25" s="15">
        <f>COUNTIFS('Content Consumption'!D2:D1005,"Reference Learning Desktop App",'Content Consumption'!F2:F1005,"P2",'Content Consumption'!R2:R1005,"NA")</f>
        <v>0</v>
      </c>
      <c r="G25" s="15">
        <f t="shared" ref="G25:H25" si="19">C25-(I25+K25+M25+E25)</f>
        <v>0</v>
      </c>
      <c r="H25" s="15">
        <f t="shared" si="19"/>
        <v>0</v>
      </c>
      <c r="I25" s="15">
        <f>COUNTIFS('Content Consumption'!D2:D1005,"Reference Learning Desktop App",'Content Consumption'!F2:F1005,"P1",'Content Consumption'!R2:R1005,"Pass")</f>
        <v>42</v>
      </c>
      <c r="J25" s="15">
        <f>COUNTIFS('Content Consumption'!D2:D1005,"Reference Learning Desktop App",'Content Consumption'!F2:F1005,"P2",'Content Consumption'!R2:R1005,"Pass")</f>
        <v>32</v>
      </c>
      <c r="K25" s="15">
        <f>COUNTIFS('Content Consumption'!D2:D1005,"Reference Learning Desktop App",'Content Consumption'!F2:F1005,"P1",'Content Consumption'!R2:R1005,"Fail")</f>
        <v>0</v>
      </c>
      <c r="L25" s="15">
        <f>COUNTIFS('Content Consumption'!D2:D1005,"Reference Learning Desktop App",'Content Consumption'!F2:F1005,"P2",'Content Consumption'!R2:R1005,"Fail")</f>
        <v>0</v>
      </c>
      <c r="M25" s="15">
        <f>COUNTIFS('Content Consumption'!D2:D1005,"Reference Learning Desktop App",'Content Consumption'!F2:F1005,"P1",'Content Consumption'!R2:R1005,"Blocked")</f>
        <v>0</v>
      </c>
      <c r="N25" s="15">
        <f>COUNTIFS('Content Consumption'!D2:D1005,"Reference Learning Desktop App",'Content Consumption'!F2:F1005,"P2",'Content Consumption'!R2:R1005,"Blocked")</f>
        <v>0</v>
      </c>
      <c r="O25" s="15">
        <f t="shared" si="2"/>
        <v>0</v>
      </c>
      <c r="P25" s="15">
        <f t="shared" si="6"/>
        <v>0</v>
      </c>
      <c r="Q25" s="16">
        <f t="shared" si="3"/>
        <v>1</v>
      </c>
      <c r="R25" s="16">
        <f t="shared" si="7"/>
        <v>1</v>
      </c>
    </row>
    <row r="26">
      <c r="A26" s="31" t="s">
        <v>28</v>
      </c>
      <c r="B26" s="27" t="s">
        <v>14</v>
      </c>
      <c r="C26" s="23">
        <f>COUNTIFS(Profile!D2:D1005,"Reference Learning Web App",Profile!F2:F1005,"P1")</f>
        <v>42</v>
      </c>
      <c r="D26" s="23">
        <f>COUNTIFS(Profile!D2:D1005,"Reference Learning Web App",Profile!F2:F1005,"P2")</f>
        <v>74</v>
      </c>
      <c r="E26" s="23">
        <f>COUNTIFS(Profile!D5:D1005,"Reference Learning Web App",Profile!F5:F1005,"P1",Profile!Q5:Q1005,"NA")</f>
        <v>0</v>
      </c>
      <c r="F26" s="23">
        <f>COUNTIFS(Profile!D2:D1005,"Reference Learning Web App",Profile!F2:F1005,"P2",Profile!R2:R1005,"NA")</f>
        <v>3</v>
      </c>
      <c r="G26" s="23">
        <f t="shared" ref="G26:H26" si="20">C26-(I26+K26+M26+E26)</f>
        <v>0</v>
      </c>
      <c r="H26" s="23">
        <f t="shared" si="20"/>
        <v>0</v>
      </c>
      <c r="I26" s="23">
        <f>COUNTIFS(Profile!D2:D1005,"Reference Learning Web App",Profile!F2:F1005,"P1",Profile!R2:R1005,"Pass")</f>
        <v>42</v>
      </c>
      <c r="J26" s="23">
        <f>COUNTIFS(Profile!D2:D1005,"Reference Learning Web App",Profile!F2:F1005,"P2",Profile!R2:R1005,"Pass")</f>
        <v>71</v>
      </c>
      <c r="K26" s="23">
        <f>COUNTIFS(Profile!D2:D1005,"Reference Learning Web App",Profile!F2:F1005,"P1",Profile!R2:R1005,"Fail")</f>
        <v>0</v>
      </c>
      <c r="L26" s="23">
        <f>COUNTIFS(Profile!D2:D1005,"Reference Learning Web App",Profile!F2:F1005,"P2",Profile!R2:R1005,"Fail")</f>
        <v>0</v>
      </c>
      <c r="M26" s="23">
        <f>COUNTIFS(Profile!D2:D1005,"Reference Learning Web App",Profile!F2:F1005,"P1",Profile!R2:R1005,"Blocked")</f>
        <v>0</v>
      </c>
      <c r="N26" s="23">
        <f>COUNTIFS(Profile!D2:D1005,"Reference Learning Web App",Profile!F2:F1005,"P2",Profile!R2:R1005,"Blocked")</f>
        <v>0</v>
      </c>
      <c r="O26" s="23">
        <f t="shared" si="2"/>
        <v>0</v>
      </c>
      <c r="P26" s="23">
        <f t="shared" si="6"/>
        <v>0</v>
      </c>
      <c r="Q26" s="24">
        <f t="shared" si="3"/>
        <v>1</v>
      </c>
      <c r="R26" s="24">
        <f t="shared" si="7"/>
        <v>1</v>
      </c>
    </row>
    <row r="27">
      <c r="A27" s="18"/>
      <c r="B27" s="27" t="s">
        <v>15</v>
      </c>
      <c r="C27" s="23">
        <f>COUNTIFS(Profile!D2:D1005,"Reference Learning Mobile App",Profile!F2:F1005,"P1")</f>
        <v>43</v>
      </c>
      <c r="D27" s="23">
        <f>COUNTIFS(Profile!D2:D1005,"Reference Learning Mobile App",Profile!F2:F1005,"P2")</f>
        <v>51</v>
      </c>
      <c r="E27" s="23">
        <f>COUNTIFS(Profile!D5:D1005,"Reference Learning Mobile App",Profile!F5:F1005,"P1",Profile!Q5:Q1005,"NA")</f>
        <v>0</v>
      </c>
      <c r="F27" s="23">
        <f>COUNTIFS(Profile!D2:D1005,"Reference Learning Mobile App",Profile!F2:F1005,"P2",Profile!R2:R1005,"NA")</f>
        <v>0</v>
      </c>
      <c r="G27" s="23">
        <f t="shared" ref="G27:H27" si="21">C27-(I27+K27+M27+E27)</f>
        <v>0</v>
      </c>
      <c r="H27" s="23">
        <f t="shared" si="21"/>
        <v>0</v>
      </c>
      <c r="I27" s="23">
        <f>COUNTIFS(Profile!D2:D1005,"Reference Learning Mobile App",Profile!F2:F1005,"P1",Profile!R2:R1005,"Pass")</f>
        <v>43</v>
      </c>
      <c r="J27" s="23">
        <f>COUNTIFS(Profile!D2:D1005,"Reference Learning Mobile App",Profile!F2:F1005,"P2",Profile!R2:R1005,"Pass")</f>
        <v>51</v>
      </c>
      <c r="K27" s="23">
        <f>COUNTIFS(Profile!D2:D1005,"Reference Learning Mobile App",Profile!F2:F1005,"P1",Profile!R2:R1005,"Fail")</f>
        <v>0</v>
      </c>
      <c r="L27" s="23">
        <f>COUNTIFS(Profile!D2:D1005,"Reference Learning Mobile App",Profile!F2:F1005,"P2",Profile!R2:R1005,"Fail")</f>
        <v>0</v>
      </c>
      <c r="M27" s="23">
        <f>COUNTIFS(Profile!D2:D1005,"Reference Learning Mobile App",Profile!F2:F1005,"P1",Profile!R2:R1005,"Blocked")</f>
        <v>0</v>
      </c>
      <c r="N27" s="23">
        <f>COUNTIFS(Profile!D2:D1005,"Reference Learning Mobile App",Profile!F2:F1005,"P2",Profile!R2:R1005,"Blocked")</f>
        <v>0</v>
      </c>
      <c r="O27" s="23">
        <f t="shared" si="2"/>
        <v>0</v>
      </c>
      <c r="P27" s="23">
        <f t="shared" si="6"/>
        <v>0</v>
      </c>
      <c r="Q27" s="24">
        <f t="shared" si="3"/>
        <v>1</v>
      </c>
      <c r="R27" s="24">
        <f t="shared" si="7"/>
        <v>1</v>
      </c>
    </row>
    <row r="28">
      <c r="A28" s="11"/>
      <c r="B28" s="27" t="s">
        <v>23</v>
      </c>
      <c r="C28" s="23">
        <f>COUNTIFS(Profile!D2:D1005,"Reference Learning Desktop App",Profile!F2:F1005,"P1")</f>
        <v>28</v>
      </c>
      <c r="D28" s="23">
        <f>COUNTIFS(Profile!D2:D1005,"Reference Learning Desktop App",Profile!F2:F1005,"P2")</f>
        <v>37</v>
      </c>
      <c r="E28" s="23">
        <f>COUNTIFS(Profile!D2:D1005,"Reference Learning Desktop App",Profile!F2:F1005,"P1",Profile!R2:R1005,"NA")</f>
        <v>1</v>
      </c>
      <c r="F28" s="23">
        <f>COUNTIFS(Profile!D2:D1005,"Reference Learning Desktop App",Profile!F2:F1005,"P2",Profile!R2:R1005,"NA")</f>
        <v>2</v>
      </c>
      <c r="G28" s="23">
        <f t="shared" ref="G28:H28" si="22">C28-(I28+K28+M28+E28)</f>
        <v>0</v>
      </c>
      <c r="H28" s="23">
        <f t="shared" si="22"/>
        <v>0</v>
      </c>
      <c r="I28" s="23">
        <f>COUNTIFS(Profile!D2:D1005,"Reference Learning Desktop App",Profile!F2:F1005,"P1",Profile!R2:R1005,"Pass")</f>
        <v>27</v>
      </c>
      <c r="J28" s="23">
        <f>COUNTIFS(Profile!D2:D1005,"Reference Learning Desktop App",Profile!F2:F1005,"P2",Profile!R2:R1005,"Pass")</f>
        <v>35</v>
      </c>
      <c r="K28" s="23">
        <f>COUNTIFS(Profile!D2:D1005,"Reference Learning Desktop App",Profile!F2:F1005,"P1",Profile!R2:R1005,"Fail")</f>
        <v>0</v>
      </c>
      <c r="L28" s="23">
        <f>COUNTIFS(Profile!D2:D1005,"Reference Learning Desktop App",Profile!F2:F1005,"P2",Profile!R2:R1005,"Fail")</f>
        <v>0</v>
      </c>
      <c r="M28" s="23">
        <f>COUNTIFS(Profile!D2:D1005,"Reference Learning Desktop App",Profile!F2:F1005,"P1",Profile!R2:R1005,"Blocked")</f>
        <v>0</v>
      </c>
      <c r="N28" s="23">
        <f>COUNTIFS(Profile!D2:D1005,"Reference Learning Desktop App",Profile!F2:F1005,"P2",Profile!R2:R1005,"Blocked")</f>
        <v>0</v>
      </c>
      <c r="O28" s="23">
        <f t="shared" si="2"/>
        <v>0</v>
      </c>
      <c r="P28" s="23">
        <f t="shared" si="6"/>
        <v>0</v>
      </c>
      <c r="Q28" s="24">
        <f t="shared" si="3"/>
        <v>1</v>
      </c>
      <c r="R28" s="24">
        <f t="shared" si="7"/>
        <v>1</v>
      </c>
    </row>
    <row r="29">
      <c r="A29" s="32" t="s">
        <v>29</v>
      </c>
      <c r="B29" s="14" t="s">
        <v>14</v>
      </c>
      <c r="C29" s="15">
        <f>COUNTIFS('Course reports'!D2:D1005,"Reference Learning Web App",'Course reports'!F2:F1005,"P1")</f>
        <v>20</v>
      </c>
      <c r="D29" s="15">
        <f>COUNTIFS('Course reports'!D2:D1005,"Reference Learning Web App",'Course reports'!F2:F1005,"P2")</f>
        <v>7</v>
      </c>
      <c r="E29" s="15">
        <f>COUNTIFS('Course reports'!D2:D1005,"Reference Learning Web App",'Course reports'!F2:F1005,"P1",'Course reports'!Q2:Q1005,"NA")</f>
        <v>3</v>
      </c>
      <c r="F29" s="15">
        <f>COUNTIFS('Course reports'!D2:D1005,"Reference Learning Web App",'Course reports'!F2:F1005,"P2",'Course reports'!Q2:Q1005,"NA")</f>
        <v>0</v>
      </c>
      <c r="G29" s="15">
        <f t="shared" ref="G29:H29" si="23">C29-(I29+K29+M29+E29)</f>
        <v>0</v>
      </c>
      <c r="H29" s="15">
        <f t="shared" si="23"/>
        <v>0</v>
      </c>
      <c r="I29" s="15">
        <f>COUNTIFS('Course reports'!D2:D1005,"Reference Learning Web App",'Course reports'!F2:F1005,"P1",'Course reports'!Q2:Q1005,"Pass")</f>
        <v>17</v>
      </c>
      <c r="J29" s="15">
        <f>COUNTIFS('Course reports'!D2:D1005,"Reference Learning Web App",'Course reports'!F2:F1005,"P2",'Course reports'!Q2:Q1005,"Pass")</f>
        <v>7</v>
      </c>
      <c r="K29" s="15">
        <f>COUNTIFS('Course reports'!D2:D1005,"Reference Learning Web App",'Course reports'!F2:F1005,"P1",'Course reports'!Q2:Q1005,"Fail")</f>
        <v>0</v>
      </c>
      <c r="L29" s="15">
        <f>COUNTIFS('Course reports'!D2:D1005,"Reference Learning Web App",'Course reports'!F2:F1005,"P2",'Course reports'!Q2:Q1005,"Fail")</f>
        <v>0</v>
      </c>
      <c r="M29" s="15">
        <f>COUNTIFS('Course reports'!D2:D1005,"Reference Learning Web App",'Course reports'!F2:F1005,"P1",'Course reports'!Q2:Q1005,"Blocked")</f>
        <v>0</v>
      </c>
      <c r="N29" s="15">
        <f>COUNTIFS('Course reports'!D2:D1005,"Reference Learning Web App",'Course reports'!F2:F1005,"P2",'Course reports'!Q2:Q1005,"Blocked")</f>
        <v>0</v>
      </c>
      <c r="O29" s="15">
        <f t="shared" si="2"/>
        <v>0</v>
      </c>
      <c r="P29" s="15">
        <f t="shared" si="6"/>
        <v>0</v>
      </c>
      <c r="Q29" s="16">
        <f t="shared" si="3"/>
        <v>1</v>
      </c>
      <c r="R29" s="16">
        <f t="shared" si="7"/>
        <v>1</v>
      </c>
    </row>
    <row r="30">
      <c r="A30" s="11"/>
      <c r="B30" s="14" t="s">
        <v>15</v>
      </c>
      <c r="C30" s="15">
        <f>COUNTIFS('Course reports'!D2:D1005,"Reference Learning Mobile App",'Course reports'!F2:F1005,"P1")</f>
        <v>0</v>
      </c>
      <c r="D30" s="15">
        <f>COUNTIFS('Course reports'!D2:D1005,"Reference Learning Mobile App",'Course reports'!F2:F1005,"P2")</f>
        <v>2</v>
      </c>
      <c r="E30" s="15">
        <f>COUNTIFS('Course reports'!D2:D1005,"Reference Learning Mobile App",'Course reports'!F2:F1005,"P1",'Course reports'!Q2:Q1005,"NA")</f>
        <v>0</v>
      </c>
      <c r="F30" s="15">
        <f>COUNTIFS('Course reports'!D2:D1005,"Reference Learning Mobile App",'Course reports'!F2:F1005,"P2",'Course reports'!Q2:Q1005,"NA")</f>
        <v>0</v>
      </c>
      <c r="G30" s="15">
        <f t="shared" ref="G30:H30" si="24">C30-(I30+K30+M30+E30)</f>
        <v>0</v>
      </c>
      <c r="H30" s="15">
        <f t="shared" si="24"/>
        <v>0</v>
      </c>
      <c r="I30" s="15">
        <f>COUNTIFS('Course reports'!D2:D1005,"Reference Learning Mobile App",'Course reports'!F2:F1005,"P1",'Course reports'!Q2:Q1005,"Pass")</f>
        <v>0</v>
      </c>
      <c r="J30" s="15">
        <f>COUNTIFS('Course reports'!D2:D1005,"Reference Learning Mobile App",'Course reports'!F2:F1005,"P2",'Course reports'!Q2:Q1005,"Pass")</f>
        <v>2</v>
      </c>
      <c r="K30" s="15">
        <f>COUNTIFS('Course reports'!D2:D1005,"Reference Learning Mobile App",'Course reports'!F2:F1005,"P1",'Course reports'!Q2:Q1005,"Fail")</f>
        <v>0</v>
      </c>
      <c r="L30" s="15">
        <f>COUNTIFS('Course reports'!D2:D1005,"Reference Learning Mobile App",'Course reports'!F2:F1005,"P2",'Course reports'!Q2:Q1005,"Fail")</f>
        <v>0</v>
      </c>
      <c r="M30" s="15">
        <f>COUNTIFS('Course reports'!D2:D1005,"Reference Learning Mobile App",'Course reports'!F2:F1005,"P1",'Course reports'!Q2:Q1005,"Blocked")</f>
        <v>0</v>
      </c>
      <c r="N30" s="15">
        <f>COUNTIFS('Course reports'!D2:D1005,"Reference Learning Mobile App",'Course reports'!F2:F1005,"P2",'Course reports'!Q2:Q1005,"Blocked")</f>
        <v>0</v>
      </c>
      <c r="O30" s="15">
        <f t="shared" si="2"/>
        <v>0</v>
      </c>
      <c r="P30" s="15">
        <f t="shared" si="6"/>
        <v>0</v>
      </c>
      <c r="Q30" s="16" t="str">
        <f t="shared" si="3"/>
        <v>#DIV/0!</v>
      </c>
      <c r="R30" s="16">
        <f t="shared" si="7"/>
        <v>1</v>
      </c>
    </row>
    <row r="31">
      <c r="A31" s="31" t="s">
        <v>30</v>
      </c>
      <c r="B31" s="27" t="s">
        <v>14</v>
      </c>
      <c r="C31" s="23">
        <f>COUNTIFS(QUML!D2:D1005,"Reference Learning Web App",QUML!F2:F1005,"P1")</f>
        <v>225</v>
      </c>
      <c r="D31" s="23">
        <f>COUNTIFS(QUML!D2:D1005,"Reference Learning Web App",QUML!F2:F1005,"P2")</f>
        <v>192</v>
      </c>
      <c r="E31" s="23">
        <f>COUNTIFS(QUML!D2:D1005,"Reference Learning Web App",QUML!F2:F1005,"P1",QUML!R2:R1005,"NA")</f>
        <v>5</v>
      </c>
      <c r="F31" s="23">
        <f>COUNTIFS(QUML!D2:D1005,"Reference Learning Web App",QUML!F2:F1005,"P2",QUML!R2:R1005,"NA")</f>
        <v>4</v>
      </c>
      <c r="G31" s="23">
        <f t="shared" ref="G31:H31" si="25">C31-(I31+K31+M31+E31)</f>
        <v>0</v>
      </c>
      <c r="H31" s="23">
        <f t="shared" si="25"/>
        <v>0</v>
      </c>
      <c r="I31" s="23">
        <f>COUNTIFS(QUML!D2:D1005,"Reference Learning Web App",QUML!F2:F1005,"P1",QUML!R2:R1005,"Pass")</f>
        <v>220</v>
      </c>
      <c r="J31" s="23">
        <f>COUNTIFS(QUML!D2:D1005,"Reference Learning Web App",QUML!F2:F1005,"P2",QUML!R2:R1005,"Pass")</f>
        <v>188</v>
      </c>
      <c r="K31" s="23">
        <f>COUNTIFS(QUML!D2:D1005,"Reference Learning Web App",QUML!F2:F1005,"P1",QUML!R2:R1005,"Fail")</f>
        <v>0</v>
      </c>
      <c r="L31" s="23">
        <f>COUNTIFS(QUML!D2:D1005,"Reference Learning Web App",QUML!F2:F1005,"P2",QUML!R2:R1005,"Fail")</f>
        <v>0</v>
      </c>
      <c r="M31" s="23">
        <f>COUNTIFS(QUML!D2:D1005,"Reference Learning Web App",QUML!F2:F1005,"P1",QUML!R2:R1005,"Blocked")</f>
        <v>0</v>
      </c>
      <c r="N31" s="23">
        <f>COUNTIFS(QUML!D2:D1005,"Reference Learning Web App",QUML!F2:F1005,"P2",QUML!R2:R1005,"Blocked")</f>
        <v>0</v>
      </c>
      <c r="O31" s="23">
        <f t="shared" si="2"/>
        <v>0</v>
      </c>
      <c r="P31" s="23">
        <f t="shared" si="6"/>
        <v>0</v>
      </c>
      <c r="Q31" s="24">
        <f t="shared" si="3"/>
        <v>1</v>
      </c>
      <c r="R31" s="24">
        <f t="shared" si="7"/>
        <v>1</v>
      </c>
    </row>
    <row r="32">
      <c r="A32" s="18"/>
      <c r="B32" s="27" t="s">
        <v>15</v>
      </c>
      <c r="C32" s="23">
        <f>COUNTIFS(QUML!D2:D1005,"Reference Learning Mobile App",QUML!F2:F1005,"P1")</f>
        <v>67</v>
      </c>
      <c r="D32" s="23">
        <f>COUNTIFS(QUML!D2:D1005,"Reference Learning Mobile App",QUML!F2:F1005,"P2")</f>
        <v>59</v>
      </c>
      <c r="E32" s="23">
        <f>COUNTIFS(QUML!D2:D1005,"Reference Learning Mobile App",QUML!F2:F1005,"P1",QUML!R2:R1005,"NA")</f>
        <v>0</v>
      </c>
      <c r="F32" s="23">
        <f>COUNTIFS(QUML!D2:D1005,"Reference Learning Mobile App",QUML!F2:F1005,"P2",QUML!R2:R1005,"NA")</f>
        <v>1</v>
      </c>
      <c r="G32" s="23">
        <f t="shared" ref="G32:H32" si="26">C32-(I32+K32+M32+E32)</f>
        <v>0</v>
      </c>
      <c r="H32" s="23">
        <f t="shared" si="26"/>
        <v>0</v>
      </c>
      <c r="I32" s="23">
        <f>COUNTIFS(QUML!D2:D1005,"Reference Learning Mobile App",QUML!F2:F1005,"P1",QUML!R2:R1005,"Pass")</f>
        <v>67</v>
      </c>
      <c r="J32" s="23">
        <f>COUNTIFS(QUML!D2:D1005,"Reference Learning Mobile App",QUML!F2:F1005,"P2",QUML!R2:R1005,"Pass")</f>
        <v>58</v>
      </c>
      <c r="K32" s="23">
        <f>COUNTIFS(QUML!D2:D1005,"Reference Learning Mobile App",QUML!F2:F1005,"P1",QUML!R2:R1005,"Fail")</f>
        <v>0</v>
      </c>
      <c r="L32" s="23">
        <f>COUNTIFS(QUML!D2:D1005,"Reference Learning Mobile App",QUML!F2:F1005,"P2",QUML!R2:R1005,"Fail")</f>
        <v>0</v>
      </c>
      <c r="M32" s="23">
        <f>COUNTIFS(QUML!D2:D1005,"Reference Learning Mobile App",QUML!F2:F1005,"P1",QUML!R2:R1005,"Blocked")</f>
        <v>0</v>
      </c>
      <c r="N32" s="23">
        <f>COUNTIFS(QUML!D2:D1005,"Reference Learning Mobile App",QUML!F2:F1005,"P2",QUML!R2:R1005,"Blocked")</f>
        <v>0</v>
      </c>
      <c r="O32" s="23">
        <f t="shared" si="2"/>
        <v>0</v>
      </c>
      <c r="P32" s="23">
        <f t="shared" si="6"/>
        <v>0</v>
      </c>
      <c r="Q32" s="24">
        <f t="shared" si="3"/>
        <v>1</v>
      </c>
      <c r="R32" s="24">
        <f t="shared" si="7"/>
        <v>1</v>
      </c>
    </row>
    <row r="33">
      <c r="A33" s="11"/>
      <c r="B33" s="27" t="s">
        <v>23</v>
      </c>
      <c r="C33" s="23">
        <f>COUNTIFS(QUML!D2:D1005,"Reference Learning Desktop App",QUML!F2:F1005,"P1")</f>
        <v>44</v>
      </c>
      <c r="D33" s="23">
        <f>COUNTIFS(QUML!D2:D1005,"Reference Learning Desktop App",QUML!F2:F1005,"P2")</f>
        <v>4</v>
      </c>
      <c r="E33" s="23">
        <f>COUNTIFS(QUML!D2:D1005,"Reference Learning Offline App",QUML!F2:F1005,"P1",QUML!R2:R1005,"NA")</f>
        <v>0</v>
      </c>
      <c r="F33" s="23">
        <f>COUNTIFS(QUML!D2:D1005,"Reference Learning Offline App",QUML!F2:F1005,"P2",QUML!R2:R1005,"NA")</f>
        <v>0</v>
      </c>
      <c r="G33" s="23">
        <f t="shared" ref="G33:H33" si="27">C33-(I33+K33+M33+E33)</f>
        <v>0</v>
      </c>
      <c r="H33" s="23">
        <f t="shared" si="27"/>
        <v>0</v>
      </c>
      <c r="I33" s="23">
        <f>COUNTIFS(QUML!D2:D1005,"Reference Learning Desktop App",QUML!F2:F1005,"P1",QUML!R2:R1005,"Pass")</f>
        <v>44</v>
      </c>
      <c r="J33" s="23">
        <f>COUNTIFS(QUML!D2:D1005,"Reference Learning Desktop App",QUML!F2:F1005,"P2",QUML!R2:R1005,"Pass")</f>
        <v>4</v>
      </c>
      <c r="K33" s="23">
        <f>COUNTIFS(QUML!D2:D1005,"Reference Learning Offline App",QUML!F2:F1005,"P1",QUML!R2:R1005,"Fail")</f>
        <v>0</v>
      </c>
      <c r="L33" s="23">
        <f>COUNTIFS(QUML!D2:D1005,"Reference Learning Offline App",QUML!F2:F1005,"P2",QUML!R2:R1005,"Fail")</f>
        <v>0</v>
      </c>
      <c r="M33" s="23">
        <f>COUNTIFS(QUML!D2:D1005,"Reference Learning Offline App",QUML!F2:F1005,"P1",QUML!R2:R1005,"Blocked")</f>
        <v>0</v>
      </c>
      <c r="N33" s="23">
        <f>COUNTIFS(QUML!D2:D1005,"Reference Learning Offline App",QUML!F2:F1005,"P2",QUML!R2:R1005,"Blocked")</f>
        <v>0</v>
      </c>
      <c r="O33" s="23">
        <f t="shared" si="2"/>
        <v>0</v>
      </c>
      <c r="P33" s="23">
        <f t="shared" si="6"/>
        <v>0</v>
      </c>
      <c r="Q33" s="24">
        <f t="shared" si="3"/>
        <v>1</v>
      </c>
      <c r="R33" s="24">
        <f t="shared" si="7"/>
        <v>1</v>
      </c>
    </row>
    <row r="34">
      <c r="A34" s="100" t="s">
        <v>32</v>
      </c>
      <c r="B34" s="14" t="s">
        <v>15</v>
      </c>
      <c r="C34" s="15">
        <f>COUNTIFS('Mobile configurability'!D2:D1005,"Reference Learning Mobile App",'Mobile configurability'!F2:F1005,"P1")</f>
        <v>34</v>
      </c>
      <c r="D34" s="15">
        <f>COUNTIFS('Mobile configurability'!D2:D1005,"Reference Learning Mobile App",'Mobile configurability'!F2:F1005,"P2")</f>
        <v>76</v>
      </c>
      <c r="E34" s="15">
        <f>COUNTIFS('Mobile configurability'!D2:D1005,"Reference Learning Mobile App",'Mobile configurability'!F2:F1005,"P1",'Mobile configurability'!Q2:Q1005,"NA")</f>
        <v>0</v>
      </c>
      <c r="F34" s="15">
        <f>COUNTIFS('Mobile configurability'!D2:D1005,"Reference Learning Mobile App",'Mobile configurability'!F2:F1005,"P2",'Mobile configurability'!Q2:Q1005,"NA")</f>
        <v>7</v>
      </c>
      <c r="G34" s="15">
        <f t="shared" ref="G34:H34" si="28">C34-(I34+K34+M34+E34)</f>
        <v>0</v>
      </c>
      <c r="H34" s="15">
        <f t="shared" si="28"/>
        <v>0</v>
      </c>
      <c r="I34" s="15">
        <f>COUNTIFS('Mobile configurability'!D2:D1005,"Reference Learning Mobile App",'Mobile configurability'!F2:F1005,"P1",'Mobile configurability'!Q2:Q1005,"Pass")</f>
        <v>34</v>
      </c>
      <c r="J34" s="15">
        <f>COUNTIFS('Mobile configurability'!D2:D1005,"Reference Learning Mobile App",'Mobile configurability'!F2:F1005,"P2",'Mobile configurability'!Q2:Q1005,"Pass")</f>
        <v>69</v>
      </c>
      <c r="K34" s="15">
        <f>COUNTIFS('Mobile configurability'!D2:D1005,"Reference Learning Mobile App",'Mobile configurability'!F2:F1005,"P1",'Mobile configurability'!Q2:Q1005,"Fail")</f>
        <v>0</v>
      </c>
      <c r="L34" s="15">
        <f>COUNTIFS('Mobile configurability'!D2:D1005,"Reference Learning Mobile App",'Mobile configurability'!F2:F1005,"P2",'Mobile configurability'!Q2:Q1005,"Fail")</f>
        <v>0</v>
      </c>
      <c r="M34" s="15">
        <f>COUNTIFS('Mobile configurability'!D2:D1005,"Reference Learning Mobile App",'Mobile configurability'!F2:F1005,"P1",'Mobile configurability'!Q2:Q1005,"Blocked")</f>
        <v>0</v>
      </c>
      <c r="N34" s="15">
        <f>COUNTIFS('Mobile configurability'!D2:D1005,"Reference Learning Mobile App",'Mobile configurability'!F2:F1005,"P2",'Mobile configurability'!Q2:Q1005,"Blocked")</f>
        <v>0</v>
      </c>
      <c r="O34" s="15">
        <f t="shared" si="2"/>
        <v>0</v>
      </c>
      <c r="P34" s="15">
        <f t="shared" si="6"/>
        <v>0</v>
      </c>
      <c r="Q34" s="16">
        <f t="shared" si="3"/>
        <v>1</v>
      </c>
      <c r="R34" s="16">
        <f t="shared" si="7"/>
        <v>1</v>
      </c>
    </row>
    <row r="35">
      <c r="A35" s="101" t="s">
        <v>31</v>
      </c>
      <c r="B35" s="27" t="s">
        <v>15</v>
      </c>
      <c r="C35" s="23">
        <f>COUNTIFS('Mobile specific Test Cases'!D2:D1005,"Reference Learning Mobile App",'Mobile specific Test Cases'!F2:F1005,"P1")</f>
        <v>32</v>
      </c>
      <c r="D35" s="23">
        <f>COUNTIFS('Mobile specific Test Cases'!D2:D1005,"Reference Learning Mobile App",'Mobile specific Test Cases'!F2:F1005,"P2")</f>
        <v>39</v>
      </c>
      <c r="E35" s="23">
        <f>COUNTIFS('Mobile specific Test Cases'!D2:D1005,"Reference Learning Mobile App",'Mobile specific Test Cases'!F2:F1005,"P1",'Mobile specific Test Cases'!Q2:Q1005,"NA")</f>
        <v>2</v>
      </c>
      <c r="F35" s="23">
        <f>COUNTIFS('Mobile specific Test Cases'!D2:D1005,"Reference Learning Mobile App",'Mobile specific Test Cases'!F2:F1005,"P2",'Mobile specific Test Cases'!Q2:Q1005,"NA")</f>
        <v>0</v>
      </c>
      <c r="G35" s="23">
        <f t="shared" ref="G35:H35" si="29">C35-(I35+K35+M35+E35)</f>
        <v>0</v>
      </c>
      <c r="H35" s="23">
        <f t="shared" si="29"/>
        <v>0</v>
      </c>
      <c r="I35" s="23">
        <f>COUNTIFS('Mobile specific Test Cases'!D2:D1005,"Reference Learning Mobile App",'Mobile specific Test Cases'!F2:F1005,"P1",'Mobile specific Test Cases'!Q2:Q1005,"Pass")</f>
        <v>30</v>
      </c>
      <c r="J35" s="23">
        <f>COUNTIFS('Mobile specific Test Cases'!D2:D1005,"Reference Learning Mobile App",'Mobile specific Test Cases'!F2:F1005,"P2",'Mobile specific Test Cases'!Q2:Q1005,"Pass")</f>
        <v>39</v>
      </c>
      <c r="K35" s="23">
        <f>COUNTIFS('Mobile specific Test Cases'!D2:D1005,"Reference Learning Mobile App",'Mobile specific Test Cases'!F2:F1005,"P1",'Mobile specific Test Cases'!Q2:Q1005,"Fail")</f>
        <v>0</v>
      </c>
      <c r="L35" s="23">
        <f>COUNTIFS('Mobile specific Test Cases'!D2:D1005,"Reference Learning Mobile App",'Mobile specific Test Cases'!F2:F1005,"P2",'Mobile specific Test Cases'!Q2:Q1005,"Fail")</f>
        <v>0</v>
      </c>
      <c r="M35" s="23">
        <f>COUNTIFS('Mobile specific Test Cases'!D2:D1005,"Reference Learning Mobile App",'Mobile specific Test Cases'!F2:F1005,"P1",'Mobile specific Test Cases'!Q2:Q1005,"Blocked")</f>
        <v>0</v>
      </c>
      <c r="N35" s="23">
        <f>COUNTIFS('Mobile specific Test Cases'!D2:D1005,"Reference Learning Mobile App",'Mobile specific Test Cases'!F2:F1005,"P2",'Mobile specific Test Cases'!Q2:Q1005,"Blocked")</f>
        <v>0</v>
      </c>
      <c r="O35" s="23">
        <f t="shared" si="2"/>
        <v>0</v>
      </c>
      <c r="P35" s="23">
        <f t="shared" si="6"/>
        <v>0</v>
      </c>
      <c r="Q35" s="24">
        <f t="shared" si="3"/>
        <v>1</v>
      </c>
      <c r="R35" s="24">
        <f t="shared" si="7"/>
        <v>1</v>
      </c>
    </row>
    <row r="36">
      <c r="A36" s="32" t="s">
        <v>33</v>
      </c>
      <c r="B36" s="14" t="s">
        <v>14</v>
      </c>
      <c r="C36" s="15">
        <f>COUNTIFS('Org admin reports'!D2:D1005,"Reference Learning Web App",'Org admin reports'!F2:F1005,"P1")</f>
        <v>69</v>
      </c>
      <c r="D36" s="15">
        <f>COUNTIFS('Org admin reports'!D2:D1005,"Reference Learning Web App",'Org admin reports'!F2:F1005,"P2")</f>
        <v>26</v>
      </c>
      <c r="E36" s="15">
        <f>COUNTIFS('Org admin reports'!D2:D1005,"Reference Learning Web App",'Org admin reports'!F2:F1005,"P1",'Org admin reports'!Q2:Q1005,"NA")</f>
        <v>5</v>
      </c>
      <c r="F36" s="15">
        <f>COUNTIFS('Org admin reports'!D2:D1005,"Reference Learning Web App",'Org admin reports'!F2:F1005,"P2",'Org admin reports'!Q2:Q1005,"NA")</f>
        <v>1</v>
      </c>
      <c r="G36" s="15">
        <f t="shared" ref="G36:H36" si="30">C36-(I36+K36+M36+E36)</f>
        <v>0</v>
      </c>
      <c r="H36" s="15">
        <f t="shared" si="30"/>
        <v>0</v>
      </c>
      <c r="I36" s="15">
        <f>COUNTIFS('Org admin reports'!D2:D1005,"Reference Learning Web App",'Org admin reports'!F2:F1005,"P1",'Org admin reports'!Q2:Q1005,"Pass")</f>
        <v>64</v>
      </c>
      <c r="J36" s="15">
        <f>COUNTIFS('Org admin reports'!D2:D1005,"Reference Learning Web App",'Org admin reports'!F2:F1005,"P2",'Org admin reports'!Q2:Q1005,"Pass")</f>
        <v>25</v>
      </c>
      <c r="K36" s="15">
        <f>COUNTIFS('Org admin reports'!D2:D1005,"Reference Learning Web App",'Org admin reports'!F2:F1005,"P1",'Org admin reports'!Q2:Q1005,"Fail")</f>
        <v>0</v>
      </c>
      <c r="L36" s="15">
        <f>COUNTIFS('Org admin reports'!D2:D1005,"Reference Learning Web App",'Org admin reports'!F2:F1005,"P2",'Org admin reports'!Q2:Q1005,"Fail")</f>
        <v>0</v>
      </c>
      <c r="M36" s="15">
        <f>COUNTIFS('Org admin reports'!D2:D1005,"Reference Learning Web App",'Org admin reports'!F2:F1005,"P1",'Org admin reports'!Q2:Q1005,"Blocked")</f>
        <v>0</v>
      </c>
      <c r="N36" s="15">
        <f>COUNTIFS('Org admin reports'!D2:D1005,"Reference Learning Web App",'Org admin reports'!F2:F1005,"P2",'Org admin reports'!Q2:Q1005,"Blocked")</f>
        <v>0</v>
      </c>
      <c r="O36" s="15">
        <f t="shared" si="2"/>
        <v>0</v>
      </c>
      <c r="P36" s="15">
        <f t="shared" si="6"/>
        <v>0</v>
      </c>
      <c r="Q36" s="16">
        <f t="shared" si="3"/>
        <v>1</v>
      </c>
      <c r="R36" s="16">
        <f t="shared" si="7"/>
        <v>1</v>
      </c>
    </row>
    <row r="37">
      <c r="A37" s="11"/>
      <c r="B37" s="14" t="s">
        <v>15</v>
      </c>
      <c r="C37" s="15">
        <f>COUNTIFS('Org admin reports'!D2:D1005,"Reference Learning Mobile App",'Org admin reports'!F2:F1005,"P1")</f>
        <v>0</v>
      </c>
      <c r="D37" s="15">
        <f>COUNTIFS('Org admin reports'!D2:D1005,"Reference Learning Mobile App",'Org admin reports'!F2:F1005,"P2")</f>
        <v>5</v>
      </c>
      <c r="E37" s="15">
        <f>COUNTIFS('Org admin reports'!D2:D1005,"Reference Learning Mobile App",'Org admin reports'!F2:F1005,"P1",'Org admin reports'!Q2:Q1005,"NA")</f>
        <v>0</v>
      </c>
      <c r="F37" s="15">
        <f>COUNTIFS('Org admin reports'!D2:D1005,"Reference Learning Mobile App",'Org admin reports'!F2:F1005,"P2",'Org admin reports'!Q2:Q1005,"NA")</f>
        <v>0</v>
      </c>
      <c r="G37" s="15">
        <f t="shared" ref="G37:H37" si="31">C37-(I37+K37+M37+E37)</f>
        <v>0</v>
      </c>
      <c r="H37" s="15">
        <f t="shared" si="31"/>
        <v>0</v>
      </c>
      <c r="I37" s="15">
        <f>COUNTIFS('Org admin reports'!D2:D1005,"Reference Learning Mobile App",'Org admin reports'!F2:F1005,"P1",'Org admin reports'!Q2:Q1005,"Pass")</f>
        <v>0</v>
      </c>
      <c r="J37" s="15">
        <f>COUNTIFS('Org admin reports'!D2:D1005,"Reference Learning Mobile App",'Org admin reports'!F2:F1005,"P2",'Org admin reports'!Q2:Q1005,"Pass")</f>
        <v>5</v>
      </c>
      <c r="K37" s="15">
        <f>COUNTIFS('Org admin reports'!D2:D1005,"Reference Learning Mobile App",'Org admin reports'!F2:F1005,"P1",'Org admin reports'!Q2:Q1005,"Fail")</f>
        <v>0</v>
      </c>
      <c r="L37" s="15">
        <f>COUNTIFS('Org admin reports'!D2:D1005,"Reference Learning Mobile App",'Org admin reports'!F2:F1005,"P2",'Org admin reports'!Q2:Q1005,"Fail")</f>
        <v>0</v>
      </c>
      <c r="M37" s="15">
        <f>COUNTIFS('Org admin reports'!D2:D1005,"Reference Learning Mobile App",'Org admin reports'!F2:F1005,"P1",'Org admin reports'!Q2:Q1005,"Blocked")</f>
        <v>0</v>
      </c>
      <c r="N37" s="15">
        <f>COUNTIFS('Org admin reports'!D2:D1005,"Reference Learning Mobile App",'Org admin reports'!F2:F1005,"P2",'Org admin reports'!Q2:Q1005,"Blocked")</f>
        <v>0</v>
      </c>
      <c r="O37" s="15">
        <f t="shared" si="2"/>
        <v>0</v>
      </c>
      <c r="P37" s="15">
        <f t="shared" si="6"/>
        <v>0</v>
      </c>
      <c r="Q37" s="16" t="str">
        <f t="shared" si="3"/>
        <v>#DIV/0!</v>
      </c>
      <c r="R37" s="16">
        <f t="shared" si="7"/>
        <v>1</v>
      </c>
    </row>
    <row r="38">
      <c r="A38" s="31" t="s">
        <v>34</v>
      </c>
      <c r="B38" s="27" t="s">
        <v>14</v>
      </c>
      <c r="C38" s="23">
        <f>COUNTIFS('QR code'!D2:D1005,"Reference Learning Web App",'QR code'!F2:F1005,"P1")</f>
        <v>78</v>
      </c>
      <c r="D38" s="23">
        <f>COUNTIFS('QR code'!D2:D1005,"Reference Learning Web App",'QR code'!F2:F1005,"P2")</f>
        <v>18</v>
      </c>
      <c r="E38" s="23">
        <f>COUNTIFS('QR code'!D2:D1005,"Reference Learning Web App",'QR code'!F2:F1005,"P1",'QR code'!R2:R1005,"NA")</f>
        <v>5</v>
      </c>
      <c r="F38" s="23">
        <f>COUNTIFS('QR code'!D2:D1005,"Reference Learning Web App",'QR code'!F2:F1005,"P2",'QR code'!R2:R1005,"NA")</f>
        <v>4</v>
      </c>
      <c r="G38" s="23">
        <f t="shared" ref="G38:H38" si="32">C38-(I38+K38+M38+E38)</f>
        <v>0</v>
      </c>
      <c r="H38" s="23">
        <f t="shared" si="32"/>
        <v>0</v>
      </c>
      <c r="I38" s="23">
        <f>COUNTIFS('QR code'!D2:D1005,"Reference Learning Web App",'QR code'!F2:F1005,"P1",'QR code'!R2:R1005,"Pass")</f>
        <v>73</v>
      </c>
      <c r="J38" s="23">
        <f>COUNTIFS('QR code'!D2:D1005,"Reference Learning Web App",'QR code'!F2:F1005,"P2",'QR code'!R2:R1005,"Pass")</f>
        <v>14</v>
      </c>
      <c r="K38" s="23">
        <f>COUNTIFS('QR code'!D2:D1005,"Reference Learning Web App",'QR code'!F2:F1005,"P1",'QR code'!R2:R1005,"Fail")</f>
        <v>0</v>
      </c>
      <c r="L38" s="23">
        <f>COUNTIFS('QR code'!D2:D1005,"Reference Learning Web App",'QR code'!F2:F1005,"P2",'QR code'!R2:R1005,"Fail")</f>
        <v>0</v>
      </c>
      <c r="M38" s="23">
        <f>COUNTIFS('QR code'!D2:D1005,"Reference Learning Web App",'QR code'!F2:F1005,"P1",'QR code'!R2:R1005,"Blocked")</f>
        <v>0</v>
      </c>
      <c r="N38" s="23">
        <f>COUNTIFS('QR code'!D2:D1005,"Reference Learning Web App",'QR code'!F2:F1005,"P2",'QR code'!R2:R1005,"Blocked")</f>
        <v>0</v>
      </c>
      <c r="O38" s="23">
        <f t="shared" si="2"/>
        <v>0</v>
      </c>
      <c r="P38" s="23">
        <f t="shared" si="6"/>
        <v>0</v>
      </c>
      <c r="Q38" s="24">
        <f t="shared" si="3"/>
        <v>1</v>
      </c>
      <c r="R38" s="24">
        <f t="shared" si="7"/>
        <v>1</v>
      </c>
    </row>
    <row r="39">
      <c r="A39" s="11"/>
      <c r="B39" s="27" t="s">
        <v>15</v>
      </c>
      <c r="C39" s="23">
        <f>COUNTIFS('QR code'!D2:D1005,"Reference Learning Mobile App",'QR code'!F2:F1005,"P1")</f>
        <v>21</v>
      </c>
      <c r="D39" s="23">
        <f>COUNTIFS('QR code'!D2:D1005,"Reference Learning Mobile App",'QR code'!F2:F1005,"P2")</f>
        <v>40</v>
      </c>
      <c r="E39" s="23">
        <f>COUNTIFS('QR code'!D2:D1005,"Reference Learning Mobile App",'QR code'!F2:F1005,"P1",'QR code'!R2:R1005,"NA")</f>
        <v>5</v>
      </c>
      <c r="F39" s="23">
        <f>COUNTIFS('QR code'!D2:D1005,"Reference Learning Mobile App",'QR code'!F2:F1005,"P2",'QR code'!R2:R1005,"NA")</f>
        <v>5</v>
      </c>
      <c r="G39" s="23">
        <f t="shared" ref="G39:H39" si="33">C39-(I39+K39+M39+E39)</f>
        <v>0</v>
      </c>
      <c r="H39" s="23">
        <f t="shared" si="33"/>
        <v>0</v>
      </c>
      <c r="I39" s="23">
        <f>COUNTIFS('QR code'!D2:D1005,"Reference Learning Mobile App",'QR code'!F2:F1005,"P1",'QR code'!R2:R1005,"Pass")</f>
        <v>16</v>
      </c>
      <c r="J39" s="23">
        <f>COUNTIFS('QR code'!D2:D1005,"Reference Learning Mobile App",'QR code'!F2:F1005,"P2",'QR code'!R2:R1005,"Pass")</f>
        <v>35</v>
      </c>
      <c r="K39" s="23">
        <f>COUNTIFS('QR code'!D2:D1005,"Reference Learning Mobile App",'QR code'!F2:F1005,"P1",'QR code'!R2:R1005,"Fail")</f>
        <v>0</v>
      </c>
      <c r="L39" s="23">
        <f>COUNTIFS('QR code'!D2:D1005,"Reference Learning Mobile App",'QR code'!F2:F1005,"P2",'QR code'!R2:R1005,"Fail")</f>
        <v>0</v>
      </c>
      <c r="M39" s="23">
        <f>COUNTIFS('QR code'!D2:D1005,"Reference Learning Mobile App",'QR code'!F2:F1005,"P1",'QR code'!R2:R1005,"Blocked")</f>
        <v>0</v>
      </c>
      <c r="N39" s="23">
        <f>COUNTIFS('QR code'!D2:D1005,"Reference Learning Mobile App",'QR code'!F2:F1005,"P2",'QR code'!R2:R1005,"Blocked")</f>
        <v>0</v>
      </c>
      <c r="O39" s="23">
        <f t="shared" si="2"/>
        <v>0</v>
      </c>
      <c r="P39" s="23">
        <f t="shared" si="6"/>
        <v>0</v>
      </c>
      <c r="Q39" s="24">
        <f t="shared" si="3"/>
        <v>1</v>
      </c>
      <c r="R39" s="24">
        <f t="shared" si="7"/>
        <v>1</v>
      </c>
    </row>
    <row r="40">
      <c r="A40" s="30" t="s">
        <v>35</v>
      </c>
      <c r="B40" s="14" t="s">
        <v>14</v>
      </c>
      <c r="C40" s="35">
        <f>COUNTIFS('Portal Desktop App Configurabil'!D2:D1005,"Reference Learning Web App",'Portal Desktop App Configurabil'!F2:F1005,"P1")</f>
        <v>36</v>
      </c>
      <c r="D40" s="35">
        <f>COUNTIFS('Portal Desktop App Configurabil'!D2:D1005,"Reference Learning Web App",'Portal Desktop App Configurabil'!F2:F1005,"P2")</f>
        <v>25</v>
      </c>
      <c r="E40" s="35">
        <f>COUNTIFS('Portal Desktop App Configurabil'!D2:D1005,"Reference Learning Web App",'Portal Desktop App Configurabil'!F2:F1005,"P1",'Portal Desktop App Configurabil'!Q2:Q1005,"NA")</f>
        <v>2</v>
      </c>
      <c r="F40" s="35">
        <f>COUNTIFS('Portal Desktop App Configurabil'!D2:D1005,"Reference Learning Web App",'Portal Desktop App Configurabil'!F2:F1005,"P2",'Portal Desktop App Configurabil'!Q2:Q1005,"NA")</f>
        <v>1</v>
      </c>
      <c r="G40" s="15">
        <f t="shared" ref="G40:H40" si="34">C40-(I40+K40+M40+E40)</f>
        <v>0</v>
      </c>
      <c r="H40" s="15">
        <f t="shared" si="34"/>
        <v>0</v>
      </c>
      <c r="I40" s="35">
        <f>COUNTIFS('Portal Desktop App Configurabil'!D2:D1005,"Reference Learning Web App",'Portal Desktop App Configurabil'!F2:F1005,"P1",'Portal Desktop App Configurabil'!Q2:Q1005,"Pass")</f>
        <v>34</v>
      </c>
      <c r="J40" s="35">
        <f>COUNTIFS('Portal Desktop App Configurabil'!D2:D1005,"Reference Learning Web App",'Portal Desktop App Configurabil'!F2:F1005,"P2",'Portal Desktop App Configurabil'!Q2:Q1005,"Pass")</f>
        <v>24</v>
      </c>
      <c r="K40" s="35">
        <f>COUNTIFS('Portal Desktop App Configurabil'!D2:D1005,"Reference Learning Web App",'Portal Desktop App Configurabil'!F2:F1005,"P1",'Portal Desktop App Configurabil'!Q2:Q1005,"Fail")</f>
        <v>0</v>
      </c>
      <c r="L40" s="35">
        <f>COUNTIFS('Portal Desktop App Configurabil'!D2:D1005,"Reference Learning Web App",'Portal Desktop App Configurabil'!F2:F1005,"P2",'Portal Desktop App Configurabil'!Q2:Q1005,"Fail")</f>
        <v>0</v>
      </c>
      <c r="M40" s="35">
        <f>COUNTIFS('Portal Desktop App Configurabil'!D2:D1005,"Reference Learning Web App",'Portal Desktop App Configurabil'!F2:F1005,"P1",'Portal Desktop App Configurabil'!Q2:Q1005,"Blocked")</f>
        <v>0</v>
      </c>
      <c r="N40" s="35">
        <f>COUNTIFS('Portal Desktop App Configurabil'!D2:D1005,"Reference Learning Web App",'Portal Desktop App Configurabil'!F2:F1005,"P2",'Portal Desktop App Configurabil'!Q2:Q1005,"Blocked")</f>
        <v>0</v>
      </c>
      <c r="O40" s="15">
        <f t="shared" si="2"/>
        <v>0</v>
      </c>
      <c r="P40" s="15">
        <f t="shared" si="6"/>
        <v>0</v>
      </c>
      <c r="Q40" s="16">
        <f t="shared" si="3"/>
        <v>1</v>
      </c>
      <c r="R40" s="16">
        <f t="shared" si="7"/>
        <v>1</v>
      </c>
    </row>
    <row r="41">
      <c r="A41" s="11"/>
      <c r="B41" s="14" t="s">
        <v>23</v>
      </c>
      <c r="C41" s="35">
        <f>COUNTIFS('Portal Desktop App Configurabil'!D2:D1005,"Reference Learning Desktop App",'Portal Desktop App Configurabil'!F2:F1005,"P1")</f>
        <v>4</v>
      </c>
      <c r="D41" s="35">
        <f>COUNTIFS('Portal Desktop App Configurabil'!D2:D1005,"Reference Learning Desktop App",'Portal Desktop App Configurabil'!F2:F1005,"P2")</f>
        <v>9</v>
      </c>
      <c r="E41" s="35">
        <f>COUNTIFS('Portal Desktop App Configurabil'!D2:D1005,"Reference Learning Desktop App",'Portal Desktop App Configurabil'!F2:F1005,"P1",'Portal Desktop App Configurabil'!Q2:Q1005,"NA")</f>
        <v>0</v>
      </c>
      <c r="F41" s="35">
        <f>COUNTIFS('Portal Desktop App Configurabil'!D2:D1005,"Reference Learning Desktop App",'Portal Desktop App Configurabil'!F2:F1005,"P2",'Portal Desktop App Configurabil'!Q2:Q1005,"NA")</f>
        <v>0</v>
      </c>
      <c r="G41" s="15">
        <f t="shared" ref="G41:H41" si="35">C41-(I41+K41+M41+E41)</f>
        <v>0</v>
      </c>
      <c r="H41" s="15">
        <f t="shared" si="35"/>
        <v>0</v>
      </c>
      <c r="I41" s="35">
        <f>COUNTIFS('Portal Desktop App Configurabil'!D2:D1005,"Reference Learning Desktop App",'Portal Desktop App Configurabil'!F2:F1005,"P1",'Portal Desktop App Configurabil'!Q2:Q1005,"Pass")</f>
        <v>4</v>
      </c>
      <c r="J41" s="35">
        <f>COUNTIFS('Portal Desktop App Configurabil'!D2:D1005,"Reference Learning Desktop App",'Portal Desktop App Configurabil'!F2:F1005,"P2",'Portal Desktop App Configurabil'!Q2:Q1005,"Pass")</f>
        <v>9</v>
      </c>
      <c r="K41" s="35">
        <f>COUNTIFS('Portal Desktop App Configurabil'!D2:D1005,"Reference Learning Desktop App",'Portal Desktop App Configurabil'!F2:F1005,"P1",'Portal Desktop App Configurabil'!Q2:Q1005,"Fail")</f>
        <v>0</v>
      </c>
      <c r="L41" s="35">
        <f>COUNTIFS('Portal Desktop App Configurabil'!D2:D1005,"Reference Learning Desktop App",'Portal Desktop App Configurabil'!F2:F1005,"P2",'Portal Desktop App Configurabil'!Q2:Q1005,"Fail")</f>
        <v>0</v>
      </c>
      <c r="M41" s="35">
        <f>COUNTIFS('Portal Desktop App Configurabil'!D2:D1005,"Reference Learning Desktop App",'Portal Desktop App Configurabil'!F2:F1005,"P1",'Portal Desktop App Configurabil'!Q2:Q1005,"Blocked")</f>
        <v>0</v>
      </c>
      <c r="N41" s="35">
        <f>COUNTIFS('Portal Desktop App Configurabil'!D2:D1005,"Reference Learning Desktop App",'Portal Desktop App Configurabil'!F2:F1005,"P2",'Portal Desktop App Configurabil'!Q2:Q1005,"Blocked")</f>
        <v>0</v>
      </c>
      <c r="O41" s="15">
        <f t="shared" si="2"/>
        <v>0</v>
      </c>
      <c r="P41" s="15">
        <f t="shared" si="6"/>
        <v>0</v>
      </c>
      <c r="Q41" s="16">
        <f t="shared" si="3"/>
        <v>1</v>
      </c>
      <c r="R41" s="16">
        <f t="shared" si="7"/>
        <v>1</v>
      </c>
    </row>
    <row r="42">
      <c r="A42" s="31" t="s">
        <v>36</v>
      </c>
      <c r="B42" s="27" t="s">
        <v>14</v>
      </c>
      <c r="C42" s="36">
        <f>COUNTIFS('Sunbird UCI'!D2:D1005,"Portal tara",'Sunbird UCI'!F2:F1005,"P1")</f>
        <v>21</v>
      </c>
      <c r="D42" s="36">
        <f>COUNTIFS('Sunbird UCI'!D2:D1005,"Portal tara",'Sunbird UCI'!F2:F1005,"P2")</f>
        <v>21</v>
      </c>
      <c r="E42" s="36">
        <f>COUNTIFS('Sunbird UCI'!D2:D1005,"Portal tara",'Sunbird UCI'!F2:F1005,"P1",'Sunbird UCI'!R2:R1005,"NA")</f>
        <v>21</v>
      </c>
      <c r="F42" s="36">
        <f>COUNTIFS('Sunbird UCI'!D2:D1005,"Portal tara",'Sunbird UCI'!F2:F1005,"P2",'Sunbird UCI'!R2:R1005,"NA")</f>
        <v>21</v>
      </c>
      <c r="G42" s="23">
        <f t="shared" ref="G42:H42" si="36">C42-(I42+K42+M42+E42)</f>
        <v>0</v>
      </c>
      <c r="H42" s="23">
        <f t="shared" si="36"/>
        <v>0</v>
      </c>
      <c r="I42" s="36">
        <f>COUNTIFS('Sunbird UCI'!D2:D1005,"Portal tara",'Sunbird UCI'!F2:F1005,"P1",'Sunbird UCI'!R2:R1005,"Pass")</f>
        <v>0</v>
      </c>
      <c r="J42" s="36">
        <f>COUNTIFS('Sunbird UCI'!D2:D1005,"Portal tara",'Sunbird UCI'!F2:F1005,"P2",'Sunbird UCI'!R2:R1005,"Pass")</f>
        <v>0</v>
      </c>
      <c r="K42" s="36">
        <f>COUNTIFS('Sunbird UCI'!D2:D1005,"Portal tara",'Sunbird UCI'!F2:F1005,"P1",'Sunbird UCI'!R2:R1005,"Fail")</f>
        <v>0</v>
      </c>
      <c r="L42" s="36">
        <f>COUNTIFS('Sunbird UCI'!D2:D1005,"Portal tara",'Sunbird UCI'!F2:F1005,"P2",'Sunbird UCI'!R2:R1005,"Fail")</f>
        <v>0</v>
      </c>
      <c r="M42" s="36">
        <f>COUNTIFS('Sunbird UCI'!D2:D1005,"Portal tara",'Sunbird UCI'!F2:F1005,"P1",'Sunbird UCI'!R2:R1005,"Blocked")</f>
        <v>0</v>
      </c>
      <c r="N42" s="36">
        <f>COUNTIFS('Sunbird UCI'!D2:D1005,"Portal tara",'Sunbird UCI'!F2:F1005,"P2",'Sunbird UCI'!R2:R1005,"Blocked")</f>
        <v>0</v>
      </c>
      <c r="O42" s="23">
        <f t="shared" si="2"/>
        <v>0</v>
      </c>
      <c r="P42" s="23">
        <f t="shared" si="6"/>
        <v>0</v>
      </c>
      <c r="Q42" s="24">
        <f t="shared" si="3"/>
        <v>1</v>
      </c>
      <c r="R42" s="24">
        <f t="shared" si="7"/>
        <v>1</v>
      </c>
    </row>
    <row r="43">
      <c r="A43" s="18"/>
      <c r="B43" s="27" t="s">
        <v>15</v>
      </c>
      <c r="C43" s="36">
        <f>COUNTIFS('Sunbird UCI'!D2:D1005,"Mobile tara",'Sunbird UCI'!F2:F1005,"P1")</f>
        <v>1</v>
      </c>
      <c r="D43" s="36">
        <f>COUNTIFS('Sunbird UCI'!D2:D1005,"Mobile tara",'Sunbird UCI'!F2:F1005,"P2")</f>
        <v>5</v>
      </c>
      <c r="E43" s="36">
        <f>COUNTIFS('Sunbird UCI'!D2:D1005,"Mobile tara",'Sunbird UCI'!F2:F1005,"P1",'Sunbird UCI'!R2:R1005,"NA")</f>
        <v>1</v>
      </c>
      <c r="F43" s="36">
        <f>COUNTIFS('Sunbird UCI'!D2:D1005,"Mobile tara",'Sunbird UCI'!F2:F1005,"P2",'Sunbird UCI'!R2:R1005,"NA")</f>
        <v>5</v>
      </c>
      <c r="G43" s="23">
        <f t="shared" ref="G43:H43" si="37">C43-(I43+K43+M43+E43)</f>
        <v>0</v>
      </c>
      <c r="H43" s="23">
        <f t="shared" si="37"/>
        <v>0</v>
      </c>
      <c r="I43" s="36">
        <f>COUNTIFS('Sunbird UCI'!D2:D1005,"Mobile tara",'Sunbird UCI'!F2:F1005,"P1",'Sunbird UCI'!R2:R1005,"Pass")</f>
        <v>0</v>
      </c>
      <c r="J43" s="36">
        <f>COUNTIFS('Sunbird UCI'!D2:D1005,"Mobile tara",'Sunbird UCI'!F2:F1005,"P2",'Sunbird UCI'!R2:R1005,"Pass")</f>
        <v>0</v>
      </c>
      <c r="K43" s="36">
        <f>COUNTIFS('Sunbird UCI'!D2:D1005,"Mobile tara",'Sunbird UCI'!F2:F1005,"P1",'Sunbird UCI'!R2:R1005,"Fail")</f>
        <v>0</v>
      </c>
      <c r="L43" s="36">
        <f>COUNTIFS('Sunbird UCI'!D2:D1005,"Mobile tara",'Sunbird UCI'!F2:F1005,"P2",'Sunbird UCI'!R2:R1005,"Fail")</f>
        <v>0</v>
      </c>
      <c r="M43" s="36">
        <f>COUNTIFS('Sunbird UCI'!D2:D1005,"Mobile tara",'Sunbird UCI'!F2:F1005,"P1",'Sunbird UCI'!R2:R1005,"Blocked")</f>
        <v>0</v>
      </c>
      <c r="N43" s="36">
        <f>COUNTIFS('Sunbird UCI'!D2:D1005,"Mobile tara",'Sunbird UCI'!F2:F1005,"P2",'Sunbird UCI'!R2:R1005,"Blocked")</f>
        <v>0</v>
      </c>
      <c r="O43" s="23">
        <f t="shared" si="2"/>
        <v>0</v>
      </c>
      <c r="P43" s="23">
        <f t="shared" si="6"/>
        <v>0</v>
      </c>
      <c r="Q43" s="24">
        <f t="shared" si="3"/>
        <v>1</v>
      </c>
      <c r="R43" s="24">
        <f t="shared" si="7"/>
        <v>1</v>
      </c>
    </row>
    <row r="44">
      <c r="A44" s="11"/>
      <c r="B44" s="27" t="s">
        <v>37</v>
      </c>
      <c r="C44" s="36">
        <f>COUNTIFS('Sunbird UCI'!D2:D1005,"Watsup chatbot",'Sunbird UCI'!F2:F1005,"P1")</f>
        <v>40</v>
      </c>
      <c r="D44" s="36">
        <f>COUNTIFS('Sunbird UCI'!D2:D1005,"Watsup chatbot",'Sunbird UCI'!F2:F1005,"P2")</f>
        <v>0</v>
      </c>
      <c r="E44" s="36">
        <f>COUNTIFS('Sunbird UCI'!D2:D1005,"Watsup Chatbot",'Sunbird UCI'!F2:F1005,"P1",'Sunbird UCI'!R2:R1005,"NA")</f>
        <v>40</v>
      </c>
      <c r="F44" s="36">
        <f>COUNTIFS('Sunbird UCI'!D2:D1005,"Watsup Chatbot",'Sunbird UCI'!F2:F1005,"P2",'Sunbird UCI'!R2:R1005,"NA")</f>
        <v>0</v>
      </c>
      <c r="G44" s="23">
        <f t="shared" ref="G44:H44" si="38">C44-(I44+K44+M44+E44)</f>
        <v>0</v>
      </c>
      <c r="H44" s="23">
        <f t="shared" si="38"/>
        <v>0</v>
      </c>
      <c r="I44" s="36">
        <f>COUNTIFS('Sunbird UCI'!D2:D1005,"Watsup Chatbot",'Sunbird UCI'!F2:F1005,"P1",'Sunbird UCI'!R2:R1005,"Pass")</f>
        <v>0</v>
      </c>
      <c r="J44" s="36">
        <f>COUNTIFS('Sunbird UCI'!D2:D1005,"Watsup Chatbot",'Sunbird UCI'!F2:F1005,"P2",'Sunbird UCI'!R2:R1005,"Pass")</f>
        <v>0</v>
      </c>
      <c r="K44" s="36">
        <f>COUNTIFS('Sunbird UCI'!D2:D1005,"Watsup Chatbot",'Sunbird UCI'!F2:F1005,"P1",'Sunbird UCI'!R2:R1005,"Fail")</f>
        <v>0</v>
      </c>
      <c r="L44" s="36">
        <f>COUNTIFS('Sunbird UCI'!D2:D1005,"Watsup Chatbot",'Sunbird UCI'!F2:F1005,"P2",'Sunbird UCI'!R2:R1005,"Fail")</f>
        <v>0</v>
      </c>
      <c r="M44" s="36">
        <f>COUNTIFS('Sunbird UCI'!D2:D1005,"Watsup Chatbot",'Sunbird UCI'!F2:F1005,"P1",'Sunbird UCI'!R2:R1005,"Blocked")</f>
        <v>0</v>
      </c>
      <c r="N44" s="36">
        <f>COUNTIFS('Sunbird UCI'!D2:D1005,"Watsup Chatbot",'Sunbird UCI'!F2:F1005,"P2",'Sunbird UCI'!R2:R1005,"Blocked")</f>
        <v>0</v>
      </c>
      <c r="O44" s="23">
        <f t="shared" si="2"/>
        <v>0</v>
      </c>
      <c r="P44" s="23">
        <f t="shared" si="6"/>
        <v>0</v>
      </c>
      <c r="Q44" s="24">
        <f t="shared" si="3"/>
        <v>1</v>
      </c>
      <c r="R44" s="24" t="str">
        <f t="shared" si="7"/>
        <v>#DIV/0!</v>
      </c>
    </row>
    <row r="45">
      <c r="A45" s="37" t="s">
        <v>38</v>
      </c>
      <c r="B45" s="14" t="s">
        <v>14</v>
      </c>
      <c r="C45" s="35">
        <f>COUNTIFS(Groups!D2:D1005,"Reference Learning Web App",Groups!F2:F1005,"P1")</f>
        <v>108</v>
      </c>
      <c r="D45" s="35">
        <f>COUNTIFS(Groups!D2:D1005,"Reference Learning Web App",Groups!F2:F1005,"P2")</f>
        <v>65</v>
      </c>
      <c r="E45" s="35">
        <f>COUNTIFS(Groups!D2:D1005,"Reference Learning Web App",Groups!F2:F1005,"P1",Groups!Q2:Q1005,"NA")</f>
        <v>0</v>
      </c>
      <c r="F45" s="35">
        <f>COUNTIFS(Groups!D2:D1005,"Reference Learning Web App",Groups!F2:F1005,"P2",Groups!Q2:Q1005,"NA")</f>
        <v>0</v>
      </c>
      <c r="G45" s="35">
        <f t="shared" ref="G45:H45" si="39">C45-(I45+K45+M45+E45)</f>
        <v>0</v>
      </c>
      <c r="H45" s="35">
        <f t="shared" si="39"/>
        <v>0</v>
      </c>
      <c r="I45" s="35">
        <f>COUNTIFS(Groups!D2:D1005,"Reference Learning Web App",Groups!F2:F1005,"P1",Groups!Q2:Q1005,"Pass")</f>
        <v>108</v>
      </c>
      <c r="J45" s="35">
        <f>COUNTIFS(Groups!D2:D1005,"Reference Learning Web App",Groups!F2:F1005,"P2",Groups!Q2:Q1005,"Pass")</f>
        <v>65</v>
      </c>
      <c r="K45" s="35">
        <f>COUNTIFS(Groups!D2:D1005,"Reference Learning Web App",Groups!F2:F1005,"P1",Groups!Q2:Q1005,"Fail")</f>
        <v>0</v>
      </c>
      <c r="L45" s="35">
        <f>COUNTIFS(Groups!D2:D1005,"Reference Learning Web App",Groups!F2:F1005,"P2",Groups!Q2:Q1005,"Fail")</f>
        <v>0</v>
      </c>
      <c r="M45" s="35">
        <f>COUNTIFS(Groups!D2:D1005,"Reference Learning Web App",Groups!F2:F1005,"P1",Groups!Q2:Q1005,"Blocked")</f>
        <v>0</v>
      </c>
      <c r="N45" s="35">
        <f>COUNTIFS(Groups!D2:D1005,"Reference Learning Web App",Groups!F2:F1005,"P2",Groups!Q2:Q1005,"Blocked")</f>
        <v>0</v>
      </c>
      <c r="O45" s="15">
        <f t="shared" si="2"/>
        <v>0</v>
      </c>
      <c r="P45" s="15">
        <f t="shared" si="6"/>
        <v>0</v>
      </c>
      <c r="Q45" s="16">
        <f t="shared" si="3"/>
        <v>1</v>
      </c>
      <c r="R45" s="16">
        <f t="shared" si="7"/>
        <v>1</v>
      </c>
    </row>
    <row r="46">
      <c r="A46" s="11"/>
      <c r="B46" s="14" t="s">
        <v>15</v>
      </c>
      <c r="C46" s="35">
        <f>COUNTIFS(Groups!D2:D1005,"Reference Learning Mobile App",Groups!F2:F1005,"P1")</f>
        <v>42</v>
      </c>
      <c r="D46" s="35">
        <f>COUNTIFS(Groups!D2:D1005,"Reference Learning Mobile App",Groups!F2:F1005,"P2")</f>
        <v>86</v>
      </c>
      <c r="E46" s="35">
        <f>COUNTIFS(Groups!D2:D1005,"Reference Learning Mobile App",Groups!F2:F1005,"P1",Groups!Q2:Q1005,"NA")</f>
        <v>0</v>
      </c>
      <c r="F46" s="35">
        <f>COUNTIFS(Groups!D2:D1005,"Reference Learning Mobile App",Groups!F2:F1005,"P2",Groups!Q2:Q1005,"NA")</f>
        <v>2</v>
      </c>
      <c r="G46" s="35">
        <f t="shared" ref="G46:H46" si="40">C46-(I46+K46+M46+E46)</f>
        <v>0</v>
      </c>
      <c r="H46" s="35">
        <f t="shared" si="40"/>
        <v>0</v>
      </c>
      <c r="I46" s="35">
        <f>COUNTIFS(Groups!D2:D1005,"Reference Learning Mobile App",Groups!F2:F1005,"P1",Groups!Q2:Q1005,"Pass")</f>
        <v>42</v>
      </c>
      <c r="J46" s="35">
        <f>COUNTIFS(Groups!D2:D1005,"Reference Learning Mobile App",Groups!F2:F1005,"P2",Groups!Q2:Q1005,"Pass")</f>
        <v>84</v>
      </c>
      <c r="K46" s="35">
        <f>COUNTIFS(Groups!D2:D1005,"Reference Learning Mobile App",Groups!F2:F1005,"P1",Groups!Q2:Q1005,"Fail")</f>
        <v>0</v>
      </c>
      <c r="L46" s="35">
        <f>COUNTIFS(Groups!D2:D1005,"Reference Learning Mobile App",Groups!F2:F1005,"P2",Groups!Q2:Q1005,"Fail")</f>
        <v>0</v>
      </c>
      <c r="M46" s="35">
        <f>COUNTIFS(Groups!D2:D1005,"Reference Learning Mobile App",Groups!F2:F1005,"P1",Groups!Q2:Q1005,"Blocked")</f>
        <v>0</v>
      </c>
      <c r="N46" s="35">
        <f>COUNTIFS(Groups!D2:D1005,"Reference Learning Mobile App",Groups!F2:F1005,"P2",Groups!Q2:Q1005,"Blocked")</f>
        <v>0</v>
      </c>
      <c r="O46" s="15">
        <f t="shared" si="2"/>
        <v>0</v>
      </c>
      <c r="P46" s="15">
        <f t="shared" si="6"/>
        <v>0</v>
      </c>
      <c r="Q46" s="16">
        <f t="shared" si="3"/>
        <v>1</v>
      </c>
      <c r="R46" s="16">
        <f t="shared" si="7"/>
        <v>1</v>
      </c>
    </row>
    <row r="47">
      <c r="A47" s="28" t="s">
        <v>39</v>
      </c>
      <c r="B47" s="27" t="s">
        <v>14</v>
      </c>
      <c r="C47" s="36">
        <f>COUNTIFS(Accessibility!D2:D1005,"Reference Learning Web App",Accessibility!F2:F1005,"P1")</f>
        <v>73</v>
      </c>
      <c r="D47" s="36">
        <f>COUNTIFS(Accessibility!D2:D1005,"Reference Learning Web App",Accessibility!F2:F1005,"P2")</f>
        <v>38</v>
      </c>
      <c r="E47" s="36">
        <f>COUNTIFS(Accessibility!D2:D1005,"Reference Learning Web App",Accessibility!F2:F1005,"P1",Accessibility!Q2:Q1005,"NA")</f>
        <v>1</v>
      </c>
      <c r="F47" s="36">
        <f>COUNTIFS(Accessibility!D2:D1005,"Reference Learning Web App",Accessibility!F2:F1005,"P2",Accessibility!Q2:Q1005,"NA")</f>
        <v>1</v>
      </c>
      <c r="G47" s="23">
        <f t="shared" ref="G47:H47" si="41">C47-(I47+K47+M47+E47)</f>
        <v>0</v>
      </c>
      <c r="H47" s="23">
        <f t="shared" si="41"/>
        <v>0</v>
      </c>
      <c r="I47" s="36">
        <f>COUNTIFS(Accessibility!D2:D1005,"Reference Learning Web App",Accessibility!F2:F1005,"P1",Accessibility!Q2:Q1005,"Pass")</f>
        <v>72</v>
      </c>
      <c r="J47" s="36">
        <f>COUNTIFS(Accessibility!D2:D1005,"Reference Learning Web App",Accessibility!F2:F1005,"P2",Accessibility!Q2:Q1005,"Pass")</f>
        <v>37</v>
      </c>
      <c r="K47" s="36">
        <f>COUNTIFS(Accessibility!D2:D1005,"Reference Learning Web App",Accessibility!F2:F1005,"P1",Accessibility!Q2:Q1005,"Failed")</f>
        <v>0</v>
      </c>
      <c r="L47" s="36">
        <f>COUNTIFS(Accessibility!D2:D1005,"Reference Learning Web App",Accessibility!F2:F1005,"P2",Accessibility!Q2:Q1005,"Failed")</f>
        <v>0</v>
      </c>
      <c r="M47" s="36">
        <f>COUNTIFS(Accessibility!D2:D1005,"Reference Learning Web App",Accessibility!F2:F1005,"P1",Accessibility!Q2:Q1005,"Blocked")</f>
        <v>0</v>
      </c>
      <c r="N47" s="36">
        <f>COUNTIFS(Accessibility!D2:D1005,"Reference Learning Web App",Accessibility!F2:F1005,"P2",Accessibility!Q2:Q1005,"Blocked")</f>
        <v>0</v>
      </c>
      <c r="O47" s="23">
        <f t="shared" si="2"/>
        <v>0</v>
      </c>
      <c r="P47" s="23">
        <f t="shared" si="6"/>
        <v>0</v>
      </c>
      <c r="Q47" s="24">
        <f t="shared" si="3"/>
        <v>1</v>
      </c>
      <c r="R47" s="24">
        <f t="shared" si="7"/>
        <v>1</v>
      </c>
    </row>
    <row r="48">
      <c r="A48" s="18"/>
      <c r="B48" s="27" t="s">
        <v>15</v>
      </c>
      <c r="C48" s="36">
        <f>COUNTIFS(Accessibility!D2:D1005,"Reference Learning Mobile App",Accessibility!F2:F1005,"P1")</f>
        <v>65</v>
      </c>
      <c r="D48" s="36">
        <f>COUNTIFS(Accessibility!D2:D1005,"Reference Learning Mobile App",Accessibility!F2:F1005,"P2")</f>
        <v>39</v>
      </c>
      <c r="E48" s="36">
        <f>COUNTIFS(Accessibility!D2:D1005,"Reference Learning Mobile App",Accessibility!F2:F1005,"P1",Accessibility!Q2:Q1005,"NA")</f>
        <v>1</v>
      </c>
      <c r="F48" s="36">
        <f>COUNTIFS(Accessibility!D2:D1005,"Reference Learning Mobile App",Accessibility!F2:F1005,"P2",Accessibility!Q2:Q1005,"NA")</f>
        <v>2</v>
      </c>
      <c r="G48" s="23">
        <f t="shared" ref="G48:H48" si="42">C48-(I48+K48+M48+E48)</f>
        <v>0</v>
      </c>
      <c r="H48" s="23">
        <f t="shared" si="42"/>
        <v>0</v>
      </c>
      <c r="I48" s="36">
        <f>COUNTIFS(Accessibility!D2:D1005,"Reference Learning Mobile App",Accessibility!F2:F1005,"P1",Accessibility!Q2:Q1005,"Pass")</f>
        <v>64</v>
      </c>
      <c r="J48" s="36">
        <f>COUNTIFS(Accessibility!D2:D1005,"Reference Learning Mobile App",Accessibility!F2:F1005,"P2",Accessibility!Q2:Q1005,"Pass")</f>
        <v>37</v>
      </c>
      <c r="K48" s="36">
        <f>COUNTIFS(Accessibility!D2:D1005,"Reference Learning Mobile App",Accessibility!F2:F1005,"P1",Accessibility!Q2:Q1005,"Fail")</f>
        <v>0</v>
      </c>
      <c r="L48" s="36">
        <f>COUNTIFS(Accessibility!D2:D1005,"Reference Learning Mobile App",Accessibility!F2:F1005,"P2",Accessibility!Q2:Q1005,"Fail")</f>
        <v>0</v>
      </c>
      <c r="M48" s="36">
        <f>COUNTIFS(Accessibility!D2:D1005,"Reference Learning Mobile App",Accessibility!F2:F1005,"P1",Accessibility!Q2:Q1005,"Blocked")</f>
        <v>0</v>
      </c>
      <c r="N48" s="36">
        <f>COUNTIFS(Accessibility!D2:D1005,"Reference Learning Mobile App",Accessibility!F2:F1005,"P2",Accessibility!Q2:Q1005,"Blocked")</f>
        <v>0</v>
      </c>
      <c r="O48" s="23">
        <f t="shared" si="2"/>
        <v>0</v>
      </c>
      <c r="P48" s="23">
        <f t="shared" si="6"/>
        <v>0</v>
      </c>
      <c r="Q48" s="24">
        <f t="shared" si="3"/>
        <v>1</v>
      </c>
      <c r="R48" s="24">
        <f t="shared" si="7"/>
        <v>1</v>
      </c>
    </row>
    <row r="49">
      <c r="A49" s="11"/>
      <c r="B49" s="27" t="s">
        <v>23</v>
      </c>
      <c r="C49" s="36">
        <f>COUNTIFS(Accessibility!D2:D1005,"Reference Learning Desktop App",Accessibility!F2:F1005,"P1")</f>
        <v>18</v>
      </c>
      <c r="D49" s="36">
        <f>COUNTIFS(Accessibility!D2:D1005,"Reference Learning Desktop App",Accessibility!F2:F1005,"P2")</f>
        <v>16</v>
      </c>
      <c r="E49" s="36">
        <f>COUNTIFS(Accessibility!D2:D1005,"Reference Learning Desktop App",Accessibility!F2:F1005,"P1",Accessibility!Q2:Q1005,"NA")</f>
        <v>1</v>
      </c>
      <c r="F49" s="36">
        <f>COUNTIFS(Accessibility!D2:D1005,"Reference Learning Desktop App",Accessibility!F2:F1005,"P2",Accessibility!Q2:Q1005,"NA")</f>
        <v>1</v>
      </c>
      <c r="G49" s="23">
        <f t="shared" ref="G49:H49" si="43">C49-(I49+K49+M49+E49)</f>
        <v>0</v>
      </c>
      <c r="H49" s="23">
        <f t="shared" si="43"/>
        <v>0</v>
      </c>
      <c r="I49" s="36">
        <f>COUNTIFS(Accessibility!D2:D1005,"Reference Learning Desktop App",Accessibility!F2:F1005,"P1",Accessibility!Q2:Q1005,"Pass")</f>
        <v>17</v>
      </c>
      <c r="J49" s="36">
        <f>COUNTIFS(Accessibility!D2:D1005,"Reference Learning Desktop App",Accessibility!F2:F1005,"P2",Accessibility!Q2:Q1005,"Pass")</f>
        <v>15</v>
      </c>
      <c r="K49" s="36">
        <f>COUNTIFS(Accessibility!D2:D1005,"Reference Learning Desktop App",Accessibility!F2:F1005,"P1",Accessibility!Q2:Q1005,"Fail")</f>
        <v>0</v>
      </c>
      <c r="L49" s="36">
        <f>COUNTIFS(Accessibility!D2:D1005,"Reference Learning Desktop App",Accessibility!F2:F1005,"P2",Accessibility!Q2:Q1005,"Fail")</f>
        <v>0</v>
      </c>
      <c r="M49" s="36">
        <f>COUNTIFS(Accessibility!D2:D1005,"Reference Learning Desktop App",Accessibility!F2:F1005,"P1",Accessibility!Q2:Q1005,"Blocked")</f>
        <v>0</v>
      </c>
      <c r="N49" s="36">
        <f>COUNTIFS(Accessibility!D2:D1005,"Reference Learning Desktop App",Accessibility!F2:F1005,"P2",Accessibility!Q2:Q1005,"Blocked")</f>
        <v>0</v>
      </c>
      <c r="O49" s="23">
        <f t="shared" si="2"/>
        <v>0</v>
      </c>
      <c r="P49" s="23">
        <f t="shared" si="6"/>
        <v>0</v>
      </c>
      <c r="Q49" s="24">
        <f t="shared" si="3"/>
        <v>1</v>
      </c>
      <c r="R49" s="24">
        <f t="shared" si="7"/>
        <v>1</v>
      </c>
    </row>
    <row r="50">
      <c r="A50" s="37" t="s">
        <v>40</v>
      </c>
      <c r="B50" s="14" t="s">
        <v>15</v>
      </c>
      <c r="C50" s="35">
        <f>COUNTIFS('Offline Scenarios'!D2:D1005,"Reference Learning Mobile App",'Offline Scenarios'!F2:F1005,"P1")</f>
        <v>6</v>
      </c>
      <c r="D50" s="35">
        <f>COUNTIFS('Offline Scenarios'!D2:D1005,"Reference Learning Mobile App",'Offline Scenarios'!F2:F1005,"P2")</f>
        <v>11</v>
      </c>
      <c r="E50" s="35">
        <f>COUNTIFS('Offline Scenarios'!D2:D1005,"Reference Learning Mobile App",'Offline Scenarios'!F2:F1005,"P1",'Offline Scenarios'!Q2:Q1005,"NA")</f>
        <v>0</v>
      </c>
      <c r="F50" s="35">
        <f>COUNTIFS('Offline Scenarios'!D2:D1005,"Reference Learning Mobile App",'Offline Scenarios'!F2:F1005,"P2",'Offline Scenarios'!Q2:Q1005,"NA")</f>
        <v>3</v>
      </c>
      <c r="G50" s="15">
        <f t="shared" ref="G50:H50" si="44">C50-(I50+K50+M50+E50)</f>
        <v>0</v>
      </c>
      <c r="H50" s="15">
        <f t="shared" si="44"/>
        <v>0</v>
      </c>
      <c r="I50" s="35">
        <f>COUNTIFS('Offline Scenarios'!D2:D1005,"Reference Learning Mobile App",'Offline Scenarios'!F2:F1005,"P1",'Offline Scenarios'!Q2:Q1005,"Pass")</f>
        <v>6</v>
      </c>
      <c r="J50" s="35">
        <f>COUNTIFS('Offline Scenarios'!D2:D1005,"Reference Learning Mobile App",'Offline Scenarios'!F2:F1005,"P2",'Offline Scenarios'!Q2:Q1005,"Pass")</f>
        <v>8</v>
      </c>
      <c r="K50" s="35">
        <f>COUNTIFS('Offline Scenarios'!D2:D1005,"Reference Learning Mobile App",'Offline Scenarios'!F2:F1005,"P1",'Offline Scenarios'!Q2:Q1005,"Fail")</f>
        <v>0</v>
      </c>
      <c r="L50" s="35">
        <f>COUNTIFS('Offline Scenarios'!D2:D1005,"Reference Learning Mobile App",'Offline Scenarios'!F2:F1005,"P2",'Offline Scenarios'!Q2:Q1005,"Fail")</f>
        <v>0</v>
      </c>
      <c r="M50" s="35">
        <f>COUNTIFS('Offline Scenarios'!D2:D1005,"Reference Learning Mobile App",'Offline Scenarios'!F2:F1005,"P1",'Offline Scenarios'!Q2:Q1005,"Blocked")</f>
        <v>0</v>
      </c>
      <c r="N50" s="35">
        <f>COUNTIFS('Offline Scenarios'!D2:D1005,"Reference Learning Mobile App",'Offline Scenarios'!F2:F1005,"P2",'Offline Scenarios'!Q2:Q1005,"Blocked")</f>
        <v>0</v>
      </c>
      <c r="O50" s="15">
        <f t="shared" si="2"/>
        <v>0</v>
      </c>
      <c r="P50" s="15">
        <f t="shared" si="6"/>
        <v>0</v>
      </c>
      <c r="Q50" s="16">
        <f t="shared" si="3"/>
        <v>1</v>
      </c>
      <c r="R50" s="16">
        <f t="shared" si="7"/>
        <v>1</v>
      </c>
    </row>
    <row r="51">
      <c r="A51" s="11"/>
      <c r="B51" s="14" t="s">
        <v>23</v>
      </c>
      <c r="C51" s="35">
        <f>COUNTIFS('Offline Scenarios'!D2:D1005,"Reference Learning Desktop App",'Offline Scenarios'!F2:F1005,"P1")</f>
        <v>30</v>
      </c>
      <c r="D51" s="35">
        <f>COUNTIFS('Offline Scenarios'!D2:D1005,"Reference Learning Desktop App",'Offline Scenarios'!F2:F1005,"P2")</f>
        <v>21</v>
      </c>
      <c r="E51" s="35">
        <f>COUNTIFS('Offline Scenarios'!D2:D1005,"Reference Learning Desktop App",'Offline Scenarios'!F2:F1005,"P1",'Offline Scenarios'!Q2:Q1005,"NA")</f>
        <v>2</v>
      </c>
      <c r="F51" s="35">
        <f>COUNTIFS('Offline Scenarios'!D2:D1005,"Reference Learning Desktop App",'Offline Scenarios'!F2:F1005,"P2",'Offline Scenarios'!Q2:Q1005,"NA")</f>
        <v>1</v>
      </c>
      <c r="G51" s="15">
        <f t="shared" ref="G51:H51" si="45">C51-(I51+K51+M51+E51)</f>
        <v>0</v>
      </c>
      <c r="H51" s="15">
        <f t="shared" si="45"/>
        <v>0</v>
      </c>
      <c r="I51" s="35">
        <f>COUNTIFS('Offline Scenarios'!D2:D1005,"Reference Learning Desktop App",'Offline Scenarios'!F2:F1005,"P1",'Offline Scenarios'!Q2:Q1005,"Pass")</f>
        <v>28</v>
      </c>
      <c r="J51" s="35">
        <f>COUNTIFS('Offline Scenarios'!D2:D1005,"Reference Learning Desktop App",'Offline Scenarios'!F2:F1005,"P2",'Offline Scenarios'!Q2:Q1005,"Pass")</f>
        <v>20</v>
      </c>
      <c r="K51" s="35">
        <f>COUNTIFS('Offline Scenarios'!D2:D1005,"Reference Learning Desktop App",'Offline Scenarios'!F2:F1005,"P1",'Offline Scenarios'!Q2:Q1005,"Fail")</f>
        <v>0</v>
      </c>
      <c r="L51" s="35">
        <f>COUNTIFS('Offline Scenarios'!D2:D1005,"Reference Learning Desktop App",'Offline Scenarios'!F2:F1005,"P2",'Offline Scenarios'!Q2:Q1005,"Failed")</f>
        <v>0</v>
      </c>
      <c r="M51" s="35">
        <f>COUNTIFS('Offline Scenarios'!D2:D1005,"Reference Learning Desktop App",'Offline Scenarios'!F2:F1005,"P1",'Offline Scenarios'!Q2:Q1005,"Blocked")</f>
        <v>0</v>
      </c>
      <c r="N51" s="35">
        <f>COUNTIFS('Offline Scenarios'!D2:D1005,"Reference Learning Desktop App",'Offline Scenarios'!F2:F1005,"P2",'Offline Scenarios'!Q2:Q1005,"Blocked")</f>
        <v>0</v>
      </c>
      <c r="O51" s="15">
        <f t="shared" si="2"/>
        <v>0</v>
      </c>
      <c r="P51" s="15">
        <f t="shared" si="6"/>
        <v>0</v>
      </c>
      <c r="Q51" s="16">
        <f t="shared" si="3"/>
        <v>1</v>
      </c>
      <c r="R51" s="16">
        <f t="shared" si="7"/>
        <v>1</v>
      </c>
    </row>
    <row r="52">
      <c r="A52" s="38" t="s">
        <v>41</v>
      </c>
      <c r="B52" s="27" t="s">
        <v>14</v>
      </c>
      <c r="C52" s="36">
        <f>COUNTIFS('PortalDesktop App Specific test'!D2:D1005,"Reference Learning Web App",'PortalDesktop App Specific test'!F2:F1005,"P1")</f>
        <v>41</v>
      </c>
      <c r="D52" s="36">
        <f>COUNTIFS('PortalDesktop App Specific test'!D2:D1005,"Reference Learning Web App",'PortalDesktop App Specific test'!F2:F1005,"P2")</f>
        <v>33</v>
      </c>
      <c r="E52" s="36">
        <f>COUNTIFS('PortalDesktop App Specific test'!D2:D1005,"Reference Learning Web App",'PortalDesktop App Specific test'!F2:F1005,"P1",'PortalDesktop App Specific test'!Q2:Q1005,"NA")</f>
        <v>0</v>
      </c>
      <c r="F52" s="36">
        <f>COUNTIFS('PortalDesktop App Specific test'!D2:D1005,"Reference Learning Web App",'PortalDesktop App Specific test'!F2:F1005,"P2",'PortalDesktop App Specific test'!Q2:Q1005,"NA")</f>
        <v>1</v>
      </c>
      <c r="G52" s="23">
        <f t="shared" ref="G52:H52" si="46">C52-(I52+K52+M52+E52)</f>
        <v>0</v>
      </c>
      <c r="H52" s="23">
        <f t="shared" si="46"/>
        <v>0</v>
      </c>
      <c r="I52" s="36">
        <f>COUNTIFS('PortalDesktop App Specific test'!D2:D1005,"Reference Learning Web App",'PortalDesktop App Specific test'!F2:F1005,"P1",'PortalDesktop App Specific test'!Q2:Q1005,"Pass")</f>
        <v>41</v>
      </c>
      <c r="J52" s="36">
        <f>COUNTIFS('PortalDesktop App Specific test'!D2:D1005,"Reference Learning Web App",'PortalDesktop App Specific test'!F2:F1005,"P2",'PortalDesktop App Specific test'!Q2:Q1005,"Pass")</f>
        <v>32</v>
      </c>
      <c r="K52" s="36">
        <f>COUNTIFS('PortalDesktop App Specific test'!D2:D1005,"Reference Learning Web App",'PortalDesktop App Specific test'!F2:F1005,"P1",'PortalDesktop App Specific test'!Q2:Q1005,"Fail")</f>
        <v>0</v>
      </c>
      <c r="L52" s="36">
        <f>COUNTIFS('PortalDesktop App Specific test'!D2:D1005,"Reference Learning Web App",'PortalDesktop App Specific test'!F2:F1005,"P2",'PortalDesktop App Specific test'!Q2:Q1005,"Fail")</f>
        <v>0</v>
      </c>
      <c r="M52" s="36">
        <f>COUNTIFS('PortalDesktop App Specific test'!D2:D1005,"Reference Learning Web App",'PortalDesktop App Specific test'!F2:F1005,"P1",'PortalDesktop App Specific test'!Q2:Q1005,"Blocked")</f>
        <v>0</v>
      </c>
      <c r="N52" s="36">
        <f>COUNTIFS('PortalDesktop App Specific test'!D2:D1005,"Reference Learning Web App",'PortalDesktop App Specific test'!F2:F1005,"P2",'PortalDesktop App Specific test'!Q2:Q1005,"Blocked")</f>
        <v>0</v>
      </c>
      <c r="O52" s="23">
        <f t="shared" si="2"/>
        <v>0</v>
      </c>
      <c r="P52" s="23">
        <f t="shared" si="6"/>
        <v>0</v>
      </c>
      <c r="Q52" s="24">
        <f t="shared" si="3"/>
        <v>1</v>
      </c>
      <c r="R52" s="24">
        <f t="shared" si="7"/>
        <v>1</v>
      </c>
    </row>
    <row r="53">
      <c r="A53" s="11"/>
      <c r="B53" s="27" t="s">
        <v>23</v>
      </c>
      <c r="C53" s="36">
        <f>COUNTIFS('PortalDesktop App Specific test'!D2:D1005,"Reference Learning Desktop App",'PortalDesktop App Specific test'!F2:F1005,"P1")</f>
        <v>40</v>
      </c>
      <c r="D53" s="36">
        <f>COUNTIFS('PortalDesktop App Specific test'!D2:D1005,"Reference Learning Desktop App",'PortalDesktop App Specific test'!F2:F1005,"P2")</f>
        <v>68</v>
      </c>
      <c r="E53" s="36">
        <f>COUNTIFS('PortalDesktop App Specific test'!D2:D1005,"Reference Learning Desktop App",'PortalDesktop App Specific test'!F2:F1005,"P1",'PortalDesktop App Specific test'!Q2:Q1005,"NA")</f>
        <v>5</v>
      </c>
      <c r="F53" s="36">
        <f>COUNTIFS('PortalDesktop App Specific test'!D2:D1005,"Reference Learning Desktop App",'PortalDesktop App Specific test'!F2:F1005,"P2",'PortalDesktop App Specific test'!Q2:Q1005,"NA")</f>
        <v>2</v>
      </c>
      <c r="G53" s="23">
        <f t="shared" ref="G53:H53" si="47">C53-(I53+K53+M53+E53)</f>
        <v>0</v>
      </c>
      <c r="H53" s="23">
        <f t="shared" si="47"/>
        <v>0</v>
      </c>
      <c r="I53" s="36">
        <f>COUNTIFS('PortalDesktop App Specific test'!D2:D1005,"Reference Learning Desktop App",'PortalDesktop App Specific test'!F2:F1005,"P1",'PortalDesktop App Specific test'!Q2:Q1005,"Pass")</f>
        <v>35</v>
      </c>
      <c r="J53" s="36">
        <f>COUNTIFS('PortalDesktop App Specific test'!D2:D1005,"Reference Learning Desktop App",'PortalDesktop App Specific test'!F2:F1005,"P2",'PortalDesktop App Specific test'!Q2:Q1005,"Pass")</f>
        <v>66</v>
      </c>
      <c r="K53" s="36">
        <f>COUNTIFS('PortalDesktop App Specific test'!D2:D1005,"Reference Learning Desktop App",'PortalDesktop App Specific test'!F2:F1005,"P1",'PortalDesktop App Specific test'!Q2:Q1005,"Fail")</f>
        <v>0</v>
      </c>
      <c r="L53" s="36">
        <f>COUNTIFS('PortalDesktop App Specific test'!D2:D1005,"Reference Learning Desktop App",'PortalDesktop App Specific test'!F2:F1005,"P2",'PortalDesktop App Specific test'!Q2:Q1005,"Fail")</f>
        <v>0</v>
      </c>
      <c r="M53" s="36">
        <f>COUNTIFS('PortalDesktop App Specific test'!D2:D1005,"Reference Learning Desktop App",'PortalDesktop App Specific test'!F2:F1005,"P1",'PortalDesktop App Specific test'!Q2:Q1005,"Blocked")</f>
        <v>0</v>
      </c>
      <c r="N53" s="36">
        <f>COUNTIFS('PortalDesktop App Specific test'!D2:D1005,"Reference Learning Desktop App",'PortalDesktop App Specific test'!F2:F1005,"P2",'PortalDesktop App Specific test'!Q2:Q1005,"Blocked")</f>
        <v>0</v>
      </c>
      <c r="O53" s="23">
        <f t="shared" si="2"/>
        <v>0</v>
      </c>
      <c r="P53" s="23">
        <f t="shared" si="6"/>
        <v>0</v>
      </c>
      <c r="Q53" s="24">
        <f t="shared" si="3"/>
        <v>1</v>
      </c>
      <c r="R53" s="24">
        <f t="shared" si="7"/>
        <v>1</v>
      </c>
    </row>
    <row r="54">
      <c r="A54" s="25" t="s">
        <v>42</v>
      </c>
      <c r="B54" s="39" t="s">
        <v>19</v>
      </c>
      <c r="C54" s="40">
        <f>COUNTIFS('7.0 New Features'!K2:K1005,"P1")</f>
        <v>312</v>
      </c>
      <c r="D54" s="40">
        <f>COUNTIFS('7.0 New Features'!K2:K1005,"P2")</f>
        <v>299</v>
      </c>
      <c r="E54" s="40">
        <f>COUNTIFS('7.0 New Features'!K2:K1005,"P1", '7.0 New Features'!U2:U1005,"NA")</f>
        <v>61</v>
      </c>
      <c r="F54" s="40">
        <f>COUNTIFS('7.0 New Features'!K2:K1005,"P2", '7.0 New Features'!U2:U1005,"NA")</f>
        <v>34</v>
      </c>
      <c r="G54" s="15">
        <f t="shared" ref="G54:H54" si="48">C54-(I54+K54+M54+E54)</f>
        <v>0</v>
      </c>
      <c r="H54" s="15">
        <f t="shared" si="48"/>
        <v>0</v>
      </c>
      <c r="I54" s="40">
        <f>COUNTIFS('7.0 New Features'!K2:K1005,"P1", '7.0 New Features'!U2:U1005,"Pass")</f>
        <v>251</v>
      </c>
      <c r="J54" s="40">
        <f>COUNTIFS('7.0 New Features'!K2:K1005,"P2", '7.0 New Features'!U2:U1005,"Pass")</f>
        <v>265</v>
      </c>
      <c r="K54" s="40">
        <f>COUNTIFS('7.0 New Features'!K2:K1005,"P1", '7.0 New Features'!U2:U1005,"Fail")</f>
        <v>0</v>
      </c>
      <c r="L54" s="40">
        <f>COUNTIFS('7.0 New Features'!K2:K1005,"P2", '7.0 New Features'!U2:U1005,"Fail")</f>
        <v>0</v>
      </c>
      <c r="M54" s="40">
        <f>COUNTIFS('7.0 New Features'!K2:K1005,"P1", '7.0 New Features'!U2:U1005,"Blocked")</f>
        <v>0</v>
      </c>
      <c r="N54" s="40">
        <f>COUNTIFS('7.0 New Features'!K2:K1005,"P2", '7.0 New Features'!U2:U1005,"Blocked")</f>
        <v>0</v>
      </c>
      <c r="O54" s="15">
        <f t="shared" si="2"/>
        <v>0</v>
      </c>
      <c r="P54" s="15">
        <f t="shared" si="6"/>
        <v>0</v>
      </c>
      <c r="Q54" s="16">
        <f t="shared" si="3"/>
        <v>1</v>
      </c>
      <c r="R54" s="16">
        <f t="shared" si="7"/>
        <v>1</v>
      </c>
    </row>
    <row r="55">
      <c r="A55" s="41" t="s">
        <v>3</v>
      </c>
      <c r="B55" s="7"/>
      <c r="C55" s="42">
        <f t="shared" ref="C55:N55" si="49">Sum(C4:C54)</f>
        <v>3195</v>
      </c>
      <c r="D55" s="42">
        <f t="shared" si="49"/>
        <v>2423</v>
      </c>
      <c r="E55" s="42">
        <f t="shared" si="49"/>
        <v>222</v>
      </c>
      <c r="F55" s="42">
        <f t="shared" si="49"/>
        <v>152</v>
      </c>
      <c r="G55" s="42">
        <f t="shared" si="49"/>
        <v>0</v>
      </c>
      <c r="H55" s="42">
        <f t="shared" si="49"/>
        <v>0</v>
      </c>
      <c r="I55" s="42">
        <f t="shared" si="49"/>
        <v>2973</v>
      </c>
      <c r="J55" s="42">
        <f t="shared" si="49"/>
        <v>2271</v>
      </c>
      <c r="K55" s="42">
        <f t="shared" si="49"/>
        <v>0</v>
      </c>
      <c r="L55" s="42">
        <f t="shared" si="49"/>
        <v>0</v>
      </c>
      <c r="M55" s="42">
        <f t="shared" si="49"/>
        <v>0</v>
      </c>
      <c r="N55" s="42">
        <f t="shared" si="49"/>
        <v>0</v>
      </c>
      <c r="O55" s="43">
        <f t="shared" ref="O55:P55" si="50">SUM(O4:O54)</f>
        <v>0</v>
      </c>
      <c r="P55" s="43">
        <f t="shared" si="50"/>
        <v>0</v>
      </c>
      <c r="Q55" s="44">
        <f t="shared" si="3"/>
        <v>1</v>
      </c>
      <c r="R55" s="44">
        <f t="shared" si="7"/>
        <v>1</v>
      </c>
    </row>
    <row r="61">
      <c r="A61" s="1" t="s">
        <v>43</v>
      </c>
      <c r="B61" s="2"/>
      <c r="C61" s="2"/>
      <c r="D61" s="2"/>
      <c r="E61" s="2"/>
      <c r="F61" s="2"/>
      <c r="G61" s="2"/>
      <c r="H61" s="2"/>
      <c r="I61" s="2"/>
      <c r="J61" s="2"/>
      <c r="K61" s="2"/>
      <c r="L61" s="2"/>
      <c r="M61" s="2"/>
      <c r="N61" s="2"/>
      <c r="O61" s="2"/>
      <c r="P61" s="2"/>
      <c r="Q61" s="2"/>
      <c r="R61" s="3"/>
    </row>
    <row r="62">
      <c r="A62" s="4" t="s">
        <v>1</v>
      </c>
      <c r="B62" s="5" t="s">
        <v>44</v>
      </c>
      <c r="C62" s="6" t="s">
        <v>3</v>
      </c>
      <c r="D62" s="7"/>
      <c r="E62" s="6" t="s">
        <v>4</v>
      </c>
      <c r="F62" s="7"/>
      <c r="G62" s="6" t="s">
        <v>5</v>
      </c>
      <c r="H62" s="7"/>
      <c r="I62" s="8" t="s">
        <v>6</v>
      </c>
      <c r="J62" s="7"/>
      <c r="K62" s="8" t="s">
        <v>7</v>
      </c>
      <c r="L62" s="7"/>
      <c r="M62" s="8" t="s">
        <v>8</v>
      </c>
      <c r="N62" s="7"/>
      <c r="O62" s="9" t="s">
        <v>9</v>
      </c>
      <c r="P62" s="7"/>
      <c r="Q62" s="10" t="s">
        <v>10</v>
      </c>
      <c r="R62" s="7"/>
    </row>
    <row r="63">
      <c r="A63" s="11"/>
      <c r="B63" s="7"/>
      <c r="C63" s="12" t="s">
        <v>11</v>
      </c>
      <c r="D63" s="12" t="s">
        <v>12</v>
      </c>
      <c r="E63" s="12" t="s">
        <v>11</v>
      </c>
      <c r="F63" s="12" t="s">
        <v>12</v>
      </c>
      <c r="G63" s="12" t="s">
        <v>11</v>
      </c>
      <c r="H63" s="12" t="s">
        <v>12</v>
      </c>
      <c r="I63" s="12" t="s">
        <v>11</v>
      </c>
      <c r="J63" s="12" t="s">
        <v>12</v>
      </c>
      <c r="K63" s="12" t="s">
        <v>11</v>
      </c>
      <c r="L63" s="12" t="s">
        <v>12</v>
      </c>
      <c r="M63" s="12" t="s">
        <v>11</v>
      </c>
      <c r="N63" s="12" t="s">
        <v>12</v>
      </c>
      <c r="O63" s="12" t="s">
        <v>11</v>
      </c>
      <c r="P63" s="12" t="s">
        <v>12</v>
      </c>
      <c r="Q63" s="12" t="s">
        <v>11</v>
      </c>
      <c r="R63" s="12" t="s">
        <v>12</v>
      </c>
    </row>
    <row r="64">
      <c r="A64" s="102" t="s">
        <v>63</v>
      </c>
      <c r="B64" s="46" t="s">
        <v>14</v>
      </c>
      <c r="C64" s="47">
        <f>COUNTIFS('Manage Learn-Portal'!F2:F1005,"Web portal",'Manage Learn-Portal'!E2:E1005,"P1")</f>
        <v>642</v>
      </c>
      <c r="D64" s="47">
        <f>COUNTIFS('Manage Learn-Portal'!F2:F1005,"Web portal",'Manage Learn-Portal'!E2:E1005,"P2")</f>
        <v>71</v>
      </c>
      <c r="E64" s="47">
        <f>COUNTIFS('Manage Learn-Portal'!F2:F1005,"Web portal",'Manage Learn-Portal'!E2:E1005,"P1",'Manage Learn-Portal'!P2:P1005,"NA")</f>
        <v>2</v>
      </c>
      <c r="F64" s="47">
        <f>COUNTIFS('Manage Learn-Portal'!F2:F1005,"Web portal",'Manage Learn-Portal'!E2:E1005,"P2",'Manage Learn-Portal'!P2:P1005,"NA")</f>
        <v>0</v>
      </c>
      <c r="G64" s="47">
        <f t="shared" ref="G64:H64" si="51">C64-(E64+I64+O64)</f>
        <v>0</v>
      </c>
      <c r="H64" s="47">
        <f t="shared" si="51"/>
        <v>0</v>
      </c>
      <c r="I64" s="47">
        <f>COUNTIFS('Manage Learn-Portal'!F2:F1005,"Web portal",'Manage Learn-Portal'!E2:E1005,"P1",'Manage Learn-Portal'!P2:P1005,"Pass")</f>
        <v>640</v>
      </c>
      <c r="J64" s="47">
        <f>COUNTIFS('Manage Learn-Portal'!F2:F1005,"Web portal",'Manage Learn-Portal'!E2:E1005,"P2",'Manage Learn-Portal'!P2:P1005,"Pass")</f>
        <v>71</v>
      </c>
      <c r="K64" s="47">
        <f>COUNTIFS('Manage Learn-Portal'!F2:F1005,"Web portal",'Manage Learn-Portal'!E2:E1005,"P1",'Manage Learn-Portal'!P2:P1005,"Fail")</f>
        <v>0</v>
      </c>
      <c r="L64" s="47">
        <f>COUNTIFS('Manage Learn-Portal'!F2:F1005,"Web portal",'Manage Learn-Portal'!E2:E1005,"P2",'Manage Learn-Portal'!P2:P1005,"Fail")</f>
        <v>0</v>
      </c>
      <c r="M64" s="47">
        <f>COUNTIFS('Manage Learn-Portal'!F2:F1005,"Web portal",'Manage Learn-Portal'!E2:E1005,"P1",'Manage Learn-Portal'!P2:P1005,"Blocked")</f>
        <v>0</v>
      </c>
      <c r="N64" s="47">
        <f>COUNTIFS('Manage Learn-Portal'!F2:F1005,"Web portal",'Manage Learn-Portal'!E2:E1005,"P2",'Manage Learn-Portal'!P2:P1005,"Blocked")</f>
        <v>0</v>
      </c>
      <c r="O64" s="47">
        <f t="shared" ref="O64:P64" si="52">SUM(K64+M64)</f>
        <v>0</v>
      </c>
      <c r="P64" s="47">
        <f t="shared" si="52"/>
        <v>0</v>
      </c>
      <c r="Q64" s="48">
        <f t="shared" ref="Q64:R64" si="53">(E64+I64)/C64</f>
        <v>1</v>
      </c>
      <c r="R64" s="48">
        <f t="shared" si="53"/>
        <v>1</v>
      </c>
      <c r="S64" s="49"/>
      <c r="T64" s="49"/>
      <c r="U64" s="49"/>
      <c r="V64" s="49"/>
      <c r="W64" s="49"/>
      <c r="X64" s="49"/>
      <c r="Y64" s="49"/>
      <c r="Z64" s="49"/>
    </row>
    <row r="65">
      <c r="A65" s="103" t="s">
        <v>64</v>
      </c>
      <c r="B65" s="51" t="s">
        <v>15</v>
      </c>
      <c r="C65" s="52">
        <f>COUNTIFS('Manage Learn-Mobile'!F2:F1005,"Mobile",'Manage Learn-Mobile'!E2:E1005,"P1")</f>
        <v>786</v>
      </c>
      <c r="D65" s="52">
        <f>COUNTIFS('Manage Learn-Mobile'!F2:F1005,"Mobile",'Manage Learn-Mobile'!E2:E1005,"P2")</f>
        <v>163</v>
      </c>
      <c r="E65" s="52">
        <f>COUNTIFS('Manage Learn-Mobile'!F2:F1005,"Mobile",'Manage Learn-Mobile'!E2:E1005,"P1",'Manage Learn-Mobile'!P2:P1005,"NA")</f>
        <v>14</v>
      </c>
      <c r="F65" s="52">
        <f>COUNTIFS('Manage Learn-Mobile'!F2:F1005,"Mobile",'Manage Learn-Mobile'!E2:E1005,"P2",'Manage Learn-Mobile'!P2:P1005,"NA")</f>
        <v>5</v>
      </c>
      <c r="G65" s="52">
        <f t="shared" ref="G65:H65" si="54">C65-(E65+I65+O65)</f>
        <v>0</v>
      </c>
      <c r="H65" s="52">
        <f t="shared" si="54"/>
        <v>0</v>
      </c>
      <c r="I65" s="52">
        <f>COUNTIFS('Manage Learn-Mobile'!F2:F1005,"Mobile",'Manage Learn-Mobile'!E2:E1005,"P1",'Manage Learn-Mobile'!P2:P1005,"Pass")</f>
        <v>772</v>
      </c>
      <c r="J65" s="52">
        <f>COUNTIFS('Manage Learn-Mobile'!F2:F1005,"Mobile",'Manage Learn-Mobile'!E2:E1005,"P2",'Manage Learn-Mobile'!P2:P1005,"Pass")</f>
        <v>158</v>
      </c>
      <c r="K65" s="52">
        <f>COUNTIFS('Manage Learn-Mobile'!F2:F1005,"Mobile",'Manage Learn-Mobile'!E2:E1005,"P1",'Manage Learn-Mobile'!P2:P1005,"Fail")</f>
        <v>0</v>
      </c>
      <c r="L65" s="52">
        <f>COUNTIFS('Manage Learn-Mobile'!F2:F1005,"Mobile",'Manage Learn-Mobile'!E2:E1005,"P2",'Manage Learn-Mobile'!P2:P1005,"Fail")</f>
        <v>0</v>
      </c>
      <c r="M65" s="52">
        <f>COUNTIFS('Manage Learn-Mobile'!F2:F1005,"Mobile",'Manage Learn-Mobile'!E2:E1005,"P1",'Manage Learn-Mobile'!P2:P1005,"Blocked")</f>
        <v>0</v>
      </c>
      <c r="N65" s="52">
        <f>COUNTIFS('Manage Learn-Mobile'!F2:F1005,"Mobile",'Manage Learn-Mobile'!E2:E1005,"P2",'Manage Learn-Mobile'!P2:P1005,"Blocked")</f>
        <v>0</v>
      </c>
      <c r="O65" s="52">
        <f t="shared" ref="O65:P65" si="55">SUM(K65+M65)</f>
        <v>0</v>
      </c>
      <c r="P65" s="52">
        <f t="shared" si="55"/>
        <v>0</v>
      </c>
      <c r="Q65" s="53">
        <f t="shared" ref="Q65:R65" si="56">(E65+I65)/C65</f>
        <v>1</v>
      </c>
      <c r="R65" s="53">
        <f t="shared" si="56"/>
        <v>1</v>
      </c>
      <c r="S65" s="49"/>
      <c r="T65" s="49"/>
      <c r="U65" s="49"/>
      <c r="V65" s="49"/>
      <c r="W65" s="49"/>
      <c r="X65" s="49"/>
      <c r="Y65" s="49"/>
      <c r="Z65" s="49"/>
    </row>
    <row r="66">
      <c r="A66" s="54" t="s">
        <v>45</v>
      </c>
      <c r="B66" s="55" t="s">
        <v>46</v>
      </c>
      <c r="C66" s="56">
        <f>COUNTIFS('Manage Learn-Mobile'!F2:F1005,"Mobile &amp; Portal",'Manage Learn-Mobile'!E2:E1005,"P1")</f>
        <v>113</v>
      </c>
      <c r="D66" s="56">
        <f>COUNTIFS('Manage Learn-Mobile'!F2:F1005,"Mobile &amp; Portal",'Manage Learn-Mobile'!E2:E1005,"P2")</f>
        <v>17</v>
      </c>
      <c r="E66" s="56">
        <f>COUNTIFS('Manage Learn-Mobile'!F2:F1005,"Mobile &amp; Portal",'Manage Learn-Mobile'!E2:E1005,"P1",'Manage Learn-Mobile'!P2:P1005,"NA")</f>
        <v>2</v>
      </c>
      <c r="F66" s="56">
        <f>COUNTIFS('Manage Learn-Mobile'!F2:F1005,"Mobile &amp; Portal",'Manage Learn-Mobile'!E2:E1005,"P2",'Manage Learn-Mobile'!P2:P1005,"NA")</f>
        <v>0</v>
      </c>
      <c r="G66" s="56">
        <f t="shared" ref="G66:H66" si="57">C66-(E66+I66+O66)</f>
        <v>0</v>
      </c>
      <c r="H66" s="56">
        <f t="shared" si="57"/>
        <v>0</v>
      </c>
      <c r="I66" s="56">
        <f>COUNTIFS('Manage Learn-Mobile'!F2:F1005,"Mobile &amp; Portal",'Manage Learn-Mobile'!E2:E1005,"P1",'Manage Learn-Mobile'!P2:P1005,"Pass")</f>
        <v>111</v>
      </c>
      <c r="J66" s="56">
        <f>COUNTIFS('Manage Learn-Mobile'!F2:F1005,"Mobile &amp; Portal",'Manage Learn-Mobile'!E2:E1005,"P2",'Manage Learn-Mobile'!P2:P1005,"Pass")</f>
        <v>17</v>
      </c>
      <c r="K66" s="56">
        <f>COUNTIFS('Manage Learn-Mobile'!F2:F1005,"Mobile &amp; Portal",'Manage Learn-Mobile'!E2:E1005,"P1",'Manage Learn-Mobile'!P2:P1005,"Fail")</f>
        <v>0</v>
      </c>
      <c r="L66" s="56">
        <f>COUNTIFS('Manage Learn-Mobile'!F2:F1005,"Mobile &amp; Portal",'Manage Learn-Mobile'!E2:E1005,"P2",'Manage Learn-Mobile'!P2:P1005,"Fail")</f>
        <v>0</v>
      </c>
      <c r="M66" s="56">
        <f>COUNTIFS('Manage Learn-Mobile'!F2:F1005,"Mobile &amp; Portal",'Manage Learn-Mobile'!E2:E1005,"P1",'Manage Learn-Mobile'!P2:P1005,"Blocked")</f>
        <v>0</v>
      </c>
      <c r="N66" s="56">
        <f>COUNTIFS('Manage Learn-Mobile'!F2:F1005,"Mobile &amp; Portal",'Manage Learn-Mobile'!E2:E1005,"P2",'Manage Learn-Mobile'!P2:P1005,"Blocked")</f>
        <v>0</v>
      </c>
      <c r="O66" s="56">
        <f t="shared" ref="O66:P66" si="58">SUM(K66+M66)</f>
        <v>0</v>
      </c>
      <c r="P66" s="56">
        <f t="shared" si="58"/>
        <v>0</v>
      </c>
      <c r="Q66" s="57">
        <f t="shared" ref="Q66:R66" si="59">(E66+I66)/C66</f>
        <v>1</v>
      </c>
      <c r="R66" s="57">
        <f t="shared" si="59"/>
        <v>1</v>
      </c>
      <c r="S66" s="49"/>
      <c r="T66" s="49"/>
      <c r="U66" s="49"/>
      <c r="V66" s="49"/>
      <c r="W66" s="49"/>
      <c r="X66" s="49"/>
      <c r="Y66" s="49"/>
      <c r="Z66" s="49"/>
    </row>
    <row r="67">
      <c r="A67" s="58" t="s">
        <v>3</v>
      </c>
      <c r="B67" s="3"/>
      <c r="C67" s="59">
        <f t="shared" ref="C67:P67" si="60">SUM(C64:C66)</f>
        <v>1541</v>
      </c>
      <c r="D67" s="59">
        <f t="shared" si="60"/>
        <v>251</v>
      </c>
      <c r="E67" s="59">
        <f t="shared" si="60"/>
        <v>18</v>
      </c>
      <c r="F67" s="59">
        <f t="shared" si="60"/>
        <v>5</v>
      </c>
      <c r="G67" s="59">
        <f t="shared" si="60"/>
        <v>0</v>
      </c>
      <c r="H67" s="59">
        <f t="shared" si="60"/>
        <v>0</v>
      </c>
      <c r="I67" s="59">
        <f t="shared" si="60"/>
        <v>1523</v>
      </c>
      <c r="J67" s="59">
        <f t="shared" si="60"/>
        <v>246</v>
      </c>
      <c r="K67" s="59">
        <f t="shared" si="60"/>
        <v>0</v>
      </c>
      <c r="L67" s="59">
        <f t="shared" si="60"/>
        <v>0</v>
      </c>
      <c r="M67" s="59">
        <f t="shared" si="60"/>
        <v>0</v>
      </c>
      <c r="N67" s="59">
        <f t="shared" si="60"/>
        <v>0</v>
      </c>
      <c r="O67" s="59">
        <f t="shared" si="60"/>
        <v>0</v>
      </c>
      <c r="P67" s="59">
        <f t="shared" si="60"/>
        <v>0</v>
      </c>
      <c r="Q67" s="44">
        <f t="shared" ref="Q67:R67" si="61">(E67+I67)/C67</f>
        <v>1</v>
      </c>
      <c r="R67" s="44">
        <f t="shared" si="61"/>
        <v>1</v>
      </c>
      <c r="S67" s="60"/>
      <c r="T67" s="60"/>
      <c r="U67" s="60"/>
      <c r="V67" s="60"/>
      <c r="W67" s="60"/>
      <c r="X67" s="60"/>
      <c r="Y67" s="60"/>
      <c r="Z67" s="60"/>
    </row>
    <row r="71">
      <c r="A71" s="61"/>
      <c r="B71" s="61"/>
      <c r="C71" s="61"/>
      <c r="D71" s="61"/>
      <c r="E71" s="62"/>
      <c r="F71" s="104" t="s">
        <v>65</v>
      </c>
      <c r="G71" s="63"/>
      <c r="H71" s="64"/>
      <c r="I71" s="63" t="s">
        <v>48</v>
      </c>
      <c r="J71" s="63"/>
      <c r="K71" s="62"/>
      <c r="L71" s="61" t="s">
        <v>49</v>
      </c>
      <c r="M71" s="61"/>
      <c r="N71" s="62"/>
    </row>
    <row r="72">
      <c r="A72" s="65" t="s">
        <v>50</v>
      </c>
      <c r="B72" s="66" t="s">
        <v>51</v>
      </c>
      <c r="C72" s="43" t="s">
        <v>52</v>
      </c>
      <c r="D72" s="43" t="s">
        <v>3</v>
      </c>
      <c r="E72" s="67"/>
      <c r="F72" s="66" t="s">
        <v>53</v>
      </c>
      <c r="G72" s="66" t="s">
        <v>54</v>
      </c>
      <c r="H72" s="68"/>
      <c r="I72" s="66" t="s">
        <v>53</v>
      </c>
      <c r="J72" s="66" t="s">
        <v>54</v>
      </c>
      <c r="K72" s="68"/>
      <c r="L72" s="69" t="s">
        <v>53</v>
      </c>
      <c r="M72" s="69" t="s">
        <v>54</v>
      </c>
      <c r="N72" s="62"/>
    </row>
    <row r="73">
      <c r="A73" s="70" t="s">
        <v>55</v>
      </c>
      <c r="B73" s="71">
        <f>(Sum(E4:E54)+Sum(F4:F54))+Sum(I4:I54)+Sum(J4:J54)</f>
        <v>5618</v>
      </c>
      <c r="C73" s="71">
        <f>(Sum(G4:G54)+Sum(H4:H54))+Sum(O4:O54)+Sum(P4:P54)</f>
        <v>0</v>
      </c>
      <c r="D73" s="71">
        <f t="shared" ref="D73:D74" si="62">SUM(B73:C73)</f>
        <v>5618</v>
      </c>
      <c r="E73" s="67"/>
      <c r="F73" s="72">
        <f>C75/D75*100</f>
        <v>0</v>
      </c>
      <c r="G73" s="72">
        <f>B75/D75*100</f>
        <v>100</v>
      </c>
      <c r="H73" s="73"/>
      <c r="I73" s="72">
        <f>C73/D73*100</f>
        <v>0</v>
      </c>
      <c r="J73" s="72">
        <f>B73/D73*100</f>
        <v>100</v>
      </c>
      <c r="K73" s="67"/>
      <c r="L73" s="74">
        <f>C74/D74*100</f>
        <v>0</v>
      </c>
      <c r="M73" s="74">
        <f>B74/D74*100</f>
        <v>100</v>
      </c>
      <c r="N73" s="62"/>
    </row>
    <row r="74">
      <c r="A74" s="75" t="s">
        <v>45</v>
      </c>
      <c r="B74" s="76">
        <f>sum(E64:E66)+SUM(F64:F66)+SUM(I64:I66)+SUM(J64:J66)</f>
        <v>1792</v>
      </c>
      <c r="C74" s="76">
        <f>sum(G64:G66)+SUM(H64:H66)+SUM(O64:O66)+SUM(P64:P66)</f>
        <v>0</v>
      </c>
      <c r="D74" s="76">
        <f t="shared" si="62"/>
        <v>1792</v>
      </c>
      <c r="E74" s="62"/>
      <c r="F74" s="62"/>
      <c r="G74" s="62"/>
      <c r="H74" s="64"/>
      <c r="I74" s="62"/>
      <c r="J74" s="62"/>
      <c r="K74" s="62"/>
      <c r="L74" s="62"/>
      <c r="M74" s="62"/>
      <c r="N74" s="62"/>
    </row>
    <row r="75">
      <c r="A75" s="77" t="s">
        <v>3</v>
      </c>
      <c r="B75" s="78">
        <f t="shared" ref="B75:D75" si="63">SUM(B73:B74)</f>
        <v>7410</v>
      </c>
      <c r="C75" s="78">
        <f t="shared" si="63"/>
        <v>0</v>
      </c>
      <c r="D75" s="78">
        <f t="shared" si="63"/>
        <v>7410</v>
      </c>
      <c r="E75" s="62"/>
      <c r="F75" s="62"/>
      <c r="G75" s="62"/>
      <c r="H75" s="62"/>
      <c r="I75" s="62"/>
      <c r="J75" s="62"/>
      <c r="K75" s="62"/>
      <c r="L75" s="62"/>
      <c r="M75" s="62"/>
      <c r="N75" s="62"/>
    </row>
    <row r="79">
      <c r="A79" s="79" t="s">
        <v>56</v>
      </c>
      <c r="B79" s="3"/>
      <c r="C79" s="80" t="s">
        <v>57</v>
      </c>
      <c r="D79" s="80" t="s">
        <v>58</v>
      </c>
      <c r="E79" s="79" t="s">
        <v>59</v>
      </c>
    </row>
    <row r="80">
      <c r="A80" s="81" t="s">
        <v>21</v>
      </c>
      <c r="B80" s="82" t="s">
        <v>14</v>
      </c>
      <c r="C80" s="71">
        <f>COUNTIF(Workspace!V2:V1005,"Known Bug")</f>
        <v>21</v>
      </c>
      <c r="D80" s="71">
        <f>COUNTIF(Workspace!V2:V1005,"Deprecated")</f>
        <v>14</v>
      </c>
      <c r="E80" s="70">
        <f>COUNTIF(Workspace!V2:V1005,"Backend Configurations")</f>
        <v>0</v>
      </c>
    </row>
    <row r="81">
      <c r="A81" s="83" t="s">
        <v>22</v>
      </c>
      <c r="B81" s="84" t="s">
        <v>14</v>
      </c>
      <c r="C81" s="76">
        <f>COUNTIFS(Login!D2:D1005,"Reference Learning Web App",Login!T2:T1005,"Known Bug")</f>
        <v>1</v>
      </c>
      <c r="D81" s="76">
        <f>COUNTIFS(Login!D2:D1005,"Reference Learning Web App",Login!T2:T1005,"Deprecated")</f>
        <v>5</v>
      </c>
      <c r="E81" s="75" t="s">
        <v>60</v>
      </c>
    </row>
    <row r="82">
      <c r="A82" s="18"/>
      <c r="B82" s="84" t="s">
        <v>15</v>
      </c>
      <c r="C82" s="76">
        <f>COUNTIFS(Login!D2:D1005,"Reference Learning Mobile App",Login!T2:T1005,"Known Bug")</f>
        <v>5</v>
      </c>
      <c r="D82" s="76">
        <f>COUNTIFS(Login!D2:D1005,"Reference Learning Mobile App",Login!T2:T1005,"Deprecated")</f>
        <v>0</v>
      </c>
      <c r="E82" s="75" t="s">
        <v>60</v>
      </c>
    </row>
    <row r="83">
      <c r="A83" s="11"/>
      <c r="B83" s="84" t="s">
        <v>23</v>
      </c>
      <c r="C83" s="76">
        <f>COUNTIFS(Login!D2:D1005,"Reference Learning Desktop App",Login!T2:T1005,"Known Bug")</f>
        <v>0</v>
      </c>
      <c r="D83" s="76">
        <f>COUNTIFS(Login!D2:D1005,"Reference Learning Desktop App",Login!T2:T1005,"Deprecated")</f>
        <v>0</v>
      </c>
      <c r="E83" s="75" t="s">
        <v>60</v>
      </c>
    </row>
    <row r="84">
      <c r="A84" s="85" t="s">
        <v>24</v>
      </c>
      <c r="B84" s="82" t="s">
        <v>14</v>
      </c>
      <c r="C84" s="71">
        <f>COUNTIFS('Course Consumption'!D2:D1005,"Reference Learning Web App",'Course Consumption'!T2:T1005,"Known Bug")</f>
        <v>4</v>
      </c>
      <c r="D84" s="71">
        <f>COUNTIFS('Course Consumption'!D2:D1005,"Reference Learning Web App",'Course Consumption'!T2:T1005,"Deprecated")</f>
        <v>5</v>
      </c>
      <c r="E84" s="70" t="s">
        <v>60</v>
      </c>
    </row>
    <row r="85">
      <c r="A85" s="18"/>
      <c r="B85" s="82" t="s">
        <v>15</v>
      </c>
      <c r="C85" s="71">
        <f>COUNTIFS('Course Consumption'!D2:D1005,"Reference Learning Mobile App",'Course Consumption'!T2:T1005,"Known Bug")</f>
        <v>1</v>
      </c>
      <c r="D85" s="71">
        <f>COUNTIFS('Course Consumption'!D2:D1005,"Reference Learning Mobile App",'Course Consumption'!T2:T1005,"Deprecated")</f>
        <v>1</v>
      </c>
      <c r="E85" s="70" t="s">
        <v>60</v>
      </c>
    </row>
    <row r="86">
      <c r="A86" s="11"/>
      <c r="B86" s="82" t="s">
        <v>23</v>
      </c>
      <c r="C86" s="71">
        <f>COUNTIFS('Course Consumption'!D2:D1005,"Reference Learning Desktop App",'Course Consumption'!T2:T1005,"Known Bug")</f>
        <v>1</v>
      </c>
      <c r="D86" s="71">
        <f>COUNTIFS('Course Consumption'!D2:D1005,"Reference Learning Desktop App",'Course Consumption'!T2:T1005,"Deprecated")</f>
        <v>3</v>
      </c>
      <c r="E86" s="70" t="s">
        <v>60</v>
      </c>
    </row>
    <row r="87">
      <c r="A87" s="86" t="s">
        <v>25</v>
      </c>
      <c r="B87" s="84" t="s">
        <v>14</v>
      </c>
      <c r="C87" s="76">
        <f>COUNTIFS('Batch Creation'!D2:D1005,"Reference Learning Web App",'Batch Creation'!S2:S1005,"Known Bug")</f>
        <v>0</v>
      </c>
      <c r="D87" s="76">
        <f>COUNTIFS('Batch Creation'!D2:D1005,"Reference Learning Web App",'Batch Creation'!S2:S1005,"Deprecated")</f>
        <v>0</v>
      </c>
      <c r="E87" s="75" t="s">
        <v>60</v>
      </c>
    </row>
    <row r="88">
      <c r="A88" s="85" t="s">
        <v>26</v>
      </c>
      <c r="B88" s="82" t="s">
        <v>14</v>
      </c>
      <c r="C88" s="71">
        <f>COUNTIFS('Digital Textbook Consumption'!D2:D1005,"Reference Learning Web App",'Digital Textbook Consumption'!S2:S1005,"Known Bug")</f>
        <v>0</v>
      </c>
      <c r="D88" s="71">
        <f>COUNTIFS('Digital Textbook Consumption'!D2:D1005,"Reference Learning Web App",'Digital Textbook Consumption'!S2:S1005,"Deprecated")</f>
        <v>0</v>
      </c>
      <c r="E88" s="70" t="s">
        <v>60</v>
      </c>
    </row>
    <row r="89">
      <c r="A89" s="18"/>
      <c r="B89" s="82" t="s">
        <v>15</v>
      </c>
      <c r="C89" s="71">
        <f>COUNTIFS('Digital Textbook Consumption'!D2:D1005,"Reference Learning Mobile App",'Digital Textbook Consumption'!S2:S1005,"Known Bug")</f>
        <v>5</v>
      </c>
      <c r="D89" s="71">
        <f>COUNTIFS('Digital Textbook Consumption'!D2:D1005,"Reference Learning Mobile App",'Digital Textbook Consumption'!S2:S1005,"Deprecated")</f>
        <v>0</v>
      </c>
      <c r="E89" s="70" t="s">
        <v>60</v>
      </c>
    </row>
    <row r="90">
      <c r="A90" s="11"/>
      <c r="B90" s="82" t="s">
        <v>23</v>
      </c>
      <c r="C90" s="71">
        <f>COUNTIFS('Digital Textbook Consumption'!D2:D1005,"Reference Learning Desktop App",'Digital Textbook Consumption'!S2:S1005,"Known Bug")</f>
        <v>2</v>
      </c>
      <c r="D90" s="71">
        <f>COUNTIFS('Digital Textbook Consumption'!D2:D1005,"Reference Learning Desktop App",'Digital Textbook Consumption'!S2:S1005,"Deprecated")</f>
        <v>2</v>
      </c>
      <c r="E90" s="70" t="s">
        <v>60</v>
      </c>
    </row>
    <row r="91">
      <c r="A91" s="87" t="s">
        <v>27</v>
      </c>
      <c r="B91" s="84" t="s">
        <v>14</v>
      </c>
      <c r="C91" s="76">
        <f>COUNTIFS('Content Consumption'!D2:D1005,"Reference Learning Web App",'Content Consumption'!T2:T1005,"Known Bug")</f>
        <v>1</v>
      </c>
      <c r="D91" s="76">
        <f>COUNTIFS('Content Consumption'!D2:D1005,"Reference Learning Web App",'Content Consumption'!T2:T1005,"Deprecated")</f>
        <v>0</v>
      </c>
      <c r="E91" s="75" t="s">
        <v>60</v>
      </c>
    </row>
    <row r="92">
      <c r="A92" s="18"/>
      <c r="B92" s="84" t="s">
        <v>15</v>
      </c>
      <c r="C92" s="76">
        <f>COUNTIFS('Content Consumption'!D2:D1005,"Reference Learning Mobile App",'Content Consumption'!T2:T1005,"Known Bug")</f>
        <v>1</v>
      </c>
      <c r="D92" s="76">
        <f>COUNTIFS('Content Consumption'!D2:D1005,"Reference Learning Mobile App",'Content Consumption'!T2:T1005,"Deprecated")</f>
        <v>0</v>
      </c>
      <c r="E92" s="75" t="s">
        <v>60</v>
      </c>
    </row>
    <row r="93">
      <c r="A93" s="11"/>
      <c r="B93" s="84" t="s">
        <v>23</v>
      </c>
      <c r="C93" s="76">
        <f>COUNTIFS('Content Consumption'!D2:D1005,"Reference Learning Desktop App",'Content Consumption'!T2:T1005,"Known Bug")</f>
        <v>0</v>
      </c>
      <c r="D93" s="76">
        <f>COUNTIFS('Content Consumption'!D2:D1005,"Reference Learning Desktop App",'Content Consumption'!T2:T1005,"Deprecated")</f>
        <v>0</v>
      </c>
      <c r="E93" s="75" t="s">
        <v>60</v>
      </c>
    </row>
    <row r="94">
      <c r="A94" s="54" t="s">
        <v>28</v>
      </c>
      <c r="B94" s="82" t="s">
        <v>14</v>
      </c>
      <c r="C94" s="71">
        <f>COUNTIFS(Profile!D2:D1005,"Reference Learning Web App",Profile!T2:T1005,"Known Bug")</f>
        <v>0</v>
      </c>
      <c r="D94" s="71">
        <f>COUNTIFS(Profile!D2:D1005,"Reference Learning Web App",Profile!T2:T1005,"Deprecated")</f>
        <v>1</v>
      </c>
      <c r="E94" s="70" t="s">
        <v>60</v>
      </c>
    </row>
    <row r="95">
      <c r="A95" s="18"/>
      <c r="B95" s="82" t="s">
        <v>15</v>
      </c>
      <c r="C95" s="71">
        <f>COUNTIFS(Profile!D2:D1005,"Reference Learning Mobile App",Profile!T2:T1005,"Known Bug")</f>
        <v>0</v>
      </c>
      <c r="D95" s="71">
        <f>COUNTIFS(Profile!D2:D1005,"Reference Learning Mobile App",Profile!T2:T1005,"Deprecated")</f>
        <v>0</v>
      </c>
      <c r="E95" s="70" t="s">
        <v>60</v>
      </c>
    </row>
    <row r="96">
      <c r="A96" s="11"/>
      <c r="B96" s="82" t="s">
        <v>23</v>
      </c>
      <c r="C96" s="71">
        <f>COUNTIFS(Profile!D2:D1005,"Reference Learning Desktop App",Profile!T2:T1005,"Known Bug")</f>
        <v>3</v>
      </c>
      <c r="D96" s="71">
        <f>COUNTIFS(Profile!D2:D1005,"Reference Learning Desktop App",Profile!T2:T1005,"Deprecated")</f>
        <v>0</v>
      </c>
      <c r="E96" s="70" t="s">
        <v>60</v>
      </c>
    </row>
    <row r="97">
      <c r="A97" s="88" t="s">
        <v>29</v>
      </c>
      <c r="B97" s="84" t="s">
        <v>14</v>
      </c>
      <c r="C97" s="76">
        <f>COUNTIFS('Course reports'!D2:D1005,"Reference Learning Web App",'Course reports'!S2:S1005,"Known Bug")</f>
        <v>0</v>
      </c>
      <c r="D97" s="76">
        <f>COUNTIFS('Course reports'!D2:D1005,"Reference Learning Web App",'Course reports'!S2:S1005,"Deprecated")</f>
        <v>0</v>
      </c>
      <c r="E97" s="75" t="s">
        <v>60</v>
      </c>
    </row>
    <row r="98">
      <c r="A98" s="11"/>
      <c r="B98" s="84" t="s">
        <v>15</v>
      </c>
      <c r="C98" s="76">
        <f>COUNTIFS('Course reports'!D2:D1005,"Reference Learning Mobile App",'Course reports'!S2:S1005,"Known Bug")</f>
        <v>0</v>
      </c>
      <c r="D98" s="76">
        <f>COUNTIFS('Course reports'!D2:D1005,"Reference Learning Mobile App",'Course reports'!S2:S1005,"Deprecated")</f>
        <v>0</v>
      </c>
      <c r="E98" s="75" t="s">
        <v>60</v>
      </c>
    </row>
    <row r="99">
      <c r="A99" s="54" t="s">
        <v>30</v>
      </c>
      <c r="B99" s="82" t="s">
        <v>14</v>
      </c>
      <c r="C99" s="71">
        <f>COUNTIFS(QUML!D2:D1005,"Reference Learning Web App",QUML!T2:T1005,"Known Bug")</f>
        <v>3</v>
      </c>
      <c r="D99" s="71">
        <f>COUNTIFS(QUML!D2:D1005,"Reference Learning Web App",QUML!T2:T1005,"Deprecated")</f>
        <v>1</v>
      </c>
      <c r="E99" s="70" t="s">
        <v>60</v>
      </c>
    </row>
    <row r="100">
      <c r="A100" s="18"/>
      <c r="B100" s="82" t="s">
        <v>15</v>
      </c>
      <c r="C100" s="71">
        <f>COUNTIFS(QUML!D2:D1005,"Reference Learning Mobile App",QUML!T2:T1005,"Known Bug")</f>
        <v>1</v>
      </c>
      <c r="D100" s="71">
        <f>COUNTIFS(QUML!D2:D1005,"Reference Learning Mobile App",QUML!T2:T1005,"Deprecated")</f>
        <v>0</v>
      </c>
      <c r="E100" s="70" t="s">
        <v>60</v>
      </c>
    </row>
    <row r="101">
      <c r="A101" s="11"/>
      <c r="B101" s="82" t="s">
        <v>23</v>
      </c>
      <c r="C101" s="71">
        <f>COUNTIFS(QUML!D2:D1005,"Reference Learning Desktop App",QUML!T2:T1005,"Known Bug")</f>
        <v>0</v>
      </c>
      <c r="D101" s="71">
        <f>COUNTIFS(QUML!D2:D1005,"Reference Learning Desktop App",QUML!T2:T1005,"Deprecated")</f>
        <v>0</v>
      </c>
      <c r="E101" s="70" t="s">
        <v>60</v>
      </c>
    </row>
    <row r="102">
      <c r="A102" s="89" t="s">
        <v>31</v>
      </c>
      <c r="B102" s="84" t="s">
        <v>15</v>
      </c>
      <c r="C102" s="76">
        <f>COUNTIFS('Mobile specific Test Cases'!D2:D1005,"Reference Learning Mobile App",'Mobile specific Test Cases'!S2:S1005,"Known Bug")</f>
        <v>0</v>
      </c>
      <c r="D102" s="76">
        <f>COUNTIFS('Mobile specific Test Cases'!D2:D1005,"Reference Learning Mobile App",'Mobile specific Test Cases'!S2:S1005,"Deprecated")</f>
        <v>1</v>
      </c>
      <c r="E102" s="75" t="s">
        <v>60</v>
      </c>
    </row>
    <row r="103">
      <c r="A103" s="90" t="s">
        <v>32</v>
      </c>
      <c r="B103" s="82" t="s">
        <v>15</v>
      </c>
      <c r="C103" s="71">
        <f>COUNTIFS('Mobile configurability'!D2:D1005,"Reference Learning Mobile App",'Mobile configurability'!S2:S1005,"Known Bug")</f>
        <v>0</v>
      </c>
      <c r="D103" s="71">
        <f>COUNTIFS('Mobile configurability'!D2:D1005,"Reference Learning Mobile App",'Mobile configurability'!S2:S1005,"Deprecated")</f>
        <v>1</v>
      </c>
      <c r="E103" s="70" t="s">
        <v>60</v>
      </c>
    </row>
    <row r="104">
      <c r="A104" s="88" t="s">
        <v>33</v>
      </c>
      <c r="B104" s="84" t="s">
        <v>14</v>
      </c>
      <c r="C104" s="76">
        <f>COUNTIFS('Org admin reports'!D2:D1005,"Reference Learning Web App",'Org admin reports'!S2:S1005,"Known Bug")</f>
        <v>0</v>
      </c>
      <c r="D104" s="76">
        <f>COUNTIFS('Org admin reports'!D2:D1005,"Reference Learning Web App",'Org admin reports'!S2:S1005,"Deprecated")</f>
        <v>5</v>
      </c>
      <c r="E104" s="75" t="s">
        <v>60</v>
      </c>
    </row>
    <row r="105">
      <c r="A105" s="11"/>
      <c r="B105" s="84" t="s">
        <v>15</v>
      </c>
      <c r="C105" s="76">
        <f>COUNTIFS('Org admin reports'!D2:D1005,"Reference Learning Mobile App",'Org admin reports'!S2:S1005,"Known Bug")</f>
        <v>0</v>
      </c>
      <c r="D105" s="76">
        <f>COUNTIFS('Org admin reports'!D2:D1005,"Reference Learning Mobile App",'Org admin reports'!S2:S1005,"Deprecated")</f>
        <v>0</v>
      </c>
      <c r="E105" s="75" t="s">
        <v>60</v>
      </c>
    </row>
    <row r="106">
      <c r="A106" s="54" t="s">
        <v>34</v>
      </c>
      <c r="B106" s="82" t="s">
        <v>14</v>
      </c>
      <c r="C106" s="71">
        <f>COUNTIFS('QR code'!D2:D1005,"Reference Learning Web App",'QR code'!T2:T1005,"Known Bug")</f>
        <v>1</v>
      </c>
      <c r="D106" s="71">
        <f>COUNTIFS('QR code'!D2:D1005,"Reference Learning Web App",'QR code'!T2:T1005,"Deprecated")</f>
        <v>2</v>
      </c>
      <c r="E106" s="70">
        <f>COUNTIFS('QR code'!C2:C1005,"Reference Learning Web App",'QR code'!T2:T1005,"Backend Configuration")</f>
        <v>0</v>
      </c>
    </row>
    <row r="107">
      <c r="A107" s="11"/>
      <c r="B107" s="82" t="s">
        <v>15</v>
      </c>
      <c r="C107" s="71">
        <f>COUNTIFS('QR code'!D2:D1005,"Reference Learning Mobile App",'QR code'!T2:T1005,"Known Bug")</f>
        <v>0</v>
      </c>
      <c r="D107" s="71">
        <f>COUNTIFS('QR code'!D2:D1005,"Reference Learning Mobile App",'QR code'!T2:T1005,"Deprecated")</f>
        <v>9</v>
      </c>
      <c r="E107" s="70">
        <f>COUNTIFS('QR code'!C2:C1005,"Reference Learning Mobile App",'QR code'!T2:T1005,"Backend Configuration")</f>
        <v>0</v>
      </c>
    </row>
    <row r="108">
      <c r="A108" s="87" t="s">
        <v>35</v>
      </c>
      <c r="B108" s="91" t="s">
        <v>14</v>
      </c>
      <c r="C108" s="76">
        <f>COUNTIFS('Portal Desktop App Configurabil'!D2:D1005,"Reference Learning Web App",'Portal Desktop App Configurabil'!S2:S1005,"Known Bug")</f>
        <v>1</v>
      </c>
      <c r="D108" s="76">
        <f>COUNTIFS('Portal Desktop App Configurabil'!D2:D1005,"Reference Learning Web App",'Portal Desktop App Configurabil'!S2:S1005,"Deprecated")</f>
        <v>0</v>
      </c>
      <c r="E108" s="75" t="s">
        <v>60</v>
      </c>
    </row>
    <row r="109">
      <c r="A109" s="11"/>
      <c r="B109" s="84" t="s">
        <v>23</v>
      </c>
      <c r="C109" s="76">
        <f>COUNTIFS('Portal Desktop App Configurabil'!D2:D1005,"Reference Learning Desktop App",'Portal Desktop App Configurabil'!S2:S1005,"Known Bug")</f>
        <v>0</v>
      </c>
      <c r="D109" s="76">
        <f>COUNTIFS('Portal Desktop App Configurabil'!D2:D1005,"Reference Learning Desktop App",'Portal Desktop App Configurabil'!S2:S1005,"Deprecated")</f>
        <v>0</v>
      </c>
      <c r="E109" s="75" t="s">
        <v>60</v>
      </c>
    </row>
    <row r="110">
      <c r="A110" s="54" t="s">
        <v>36</v>
      </c>
      <c r="B110" s="82" t="s">
        <v>14</v>
      </c>
      <c r="C110" s="71">
        <f>COUNTIFS('Sunbird UCI'!D2:D1005,"Portal tara",'Sunbird UCI'!T2:T1005,"Known Bug")</f>
        <v>1</v>
      </c>
      <c r="D110" s="71">
        <f>COUNTIFS('Sunbird UCI'!D2:D1005,"Portal tara",'Sunbird UCI'!T2:T1005,"Deprecated")</f>
        <v>0</v>
      </c>
      <c r="E110" s="70" t="s">
        <v>60</v>
      </c>
    </row>
    <row r="111">
      <c r="A111" s="18"/>
      <c r="B111" s="82" t="s">
        <v>15</v>
      </c>
      <c r="C111" s="71">
        <f>COUNTIFS('Sunbird UCI'!D2:D1005,"Mobile tara",'Sunbird UCI'!T2:T1005,"Known Bug")</f>
        <v>0</v>
      </c>
      <c r="D111" s="71">
        <f>COUNTIFS('Sunbird UCI'!D2:D1005,"Mobile tara",'Sunbird UCI'!T2:T1005,"Deprecated")</f>
        <v>0</v>
      </c>
      <c r="E111" s="70" t="s">
        <v>60</v>
      </c>
    </row>
    <row r="112">
      <c r="A112" s="11"/>
      <c r="B112" s="82" t="s">
        <v>37</v>
      </c>
      <c r="C112" s="71">
        <f>COUNTIFS('Sunbird UCI'!D2:D1005,"Watsup chatbot",'Sunbird UCI'!T2:T1005,"Known Bug")</f>
        <v>1</v>
      </c>
      <c r="D112" s="71">
        <f>COUNTIFS('Sunbird UCI'!D2:D1005,"Watsup chatbot",'Sunbird UCI'!T2:T1005,"Deprecated")</f>
        <v>0</v>
      </c>
      <c r="E112" s="70" t="s">
        <v>60</v>
      </c>
    </row>
    <row r="113">
      <c r="A113" s="92" t="s">
        <v>38</v>
      </c>
      <c r="B113" s="84" t="s">
        <v>14</v>
      </c>
      <c r="C113" s="76">
        <f>COUNTIFS(Groups!D2:D1005,"Reference Learning Web App",Groups!S2:S1005,"Known Bug")</f>
        <v>0</v>
      </c>
      <c r="D113" s="76">
        <f>COUNTIFS(Groups!D2:D1005,"Reference Learning Web App",Groups!S2:S1005,"Deprecated")</f>
        <v>0</v>
      </c>
      <c r="E113" s="75" t="s">
        <v>60</v>
      </c>
    </row>
    <row r="114">
      <c r="A114" s="11"/>
      <c r="B114" s="84" t="s">
        <v>15</v>
      </c>
      <c r="C114" s="76">
        <f>COUNTIFS(Groups!D2:D1005,"Reference Learning Mobile App",Groups!S2:S1005,"Known Bug")</f>
        <v>2</v>
      </c>
      <c r="D114" s="76">
        <f>COUNTIFS(Groups!D2:D1005,"Reference Learning Mobile App",Groups!S2:S1005,"Deprecated")</f>
        <v>0</v>
      </c>
      <c r="E114" s="75" t="s">
        <v>60</v>
      </c>
    </row>
    <row r="115">
      <c r="A115" s="85" t="s">
        <v>39</v>
      </c>
      <c r="B115" s="82" t="s">
        <v>14</v>
      </c>
      <c r="C115" s="71">
        <f>COUNTIFS(Accessibility!D2:D1005,"Reference Learning Web App",Accessibility!S2:S1005,"Known Bug")</f>
        <v>2</v>
      </c>
      <c r="D115" s="71">
        <f>COUNTIFS(Accessibility!D2:D1005,"Reference Learning Web App",Accessibility!S2:S1005,"Deprecated")</f>
        <v>0</v>
      </c>
      <c r="E115" s="70" t="s">
        <v>60</v>
      </c>
    </row>
    <row r="116">
      <c r="A116" s="18"/>
      <c r="B116" s="82" t="s">
        <v>15</v>
      </c>
      <c r="C116" s="71">
        <f>COUNTIFS(Accessibility!D2:D1005,"Reference Learning Mobile App",Accessibility!S2:S1005,"Known Bug")</f>
        <v>2</v>
      </c>
      <c r="D116" s="71">
        <f>COUNTIFS(Accessibility!D2:D1005,"Reference Learning Mobile App",Accessibility!S2:S1005,"Deprecated")</f>
        <v>0</v>
      </c>
      <c r="E116" s="70" t="s">
        <v>60</v>
      </c>
    </row>
    <row r="117">
      <c r="A117" s="11"/>
      <c r="B117" s="82" t="s">
        <v>23</v>
      </c>
      <c r="C117" s="71">
        <f>COUNTIFS(Accessibility!D2:D1005,"Reference Learning Desktop App",Accessibility!S2:S1005,"Known Bug")</f>
        <v>2</v>
      </c>
      <c r="D117" s="71">
        <f>COUNTIFS(Accessibility!D2:D1005,"Reference Learning Desktop App",Accessibility!S2:S1005,"Deprecated")</f>
        <v>0</v>
      </c>
      <c r="E117" s="70" t="s">
        <v>60</v>
      </c>
    </row>
    <row r="118">
      <c r="A118" s="92" t="s">
        <v>40</v>
      </c>
      <c r="B118" s="84" t="s">
        <v>15</v>
      </c>
      <c r="C118" s="76">
        <f>COUNTIFS('Offline Scenarios'!D2:D1005,"Reference Learning Mobile App",'Offline Scenarios'!S2:S1005,"Known Bug")</f>
        <v>3</v>
      </c>
      <c r="D118" s="76">
        <f>COUNTIFS('Offline Scenarios'!D2:D1005,"Reference Learning Mobile App",'Offline Scenarios'!S2:S1005,"Deprecated")</f>
        <v>0</v>
      </c>
      <c r="E118" s="75" t="s">
        <v>60</v>
      </c>
    </row>
    <row r="119">
      <c r="A119" s="11"/>
      <c r="B119" s="84" t="s">
        <v>23</v>
      </c>
      <c r="C119" s="76">
        <f>COUNTIFS('Offline Scenarios'!D2:D1005,"Reference Learning Desktop App",'Offline Scenarios'!S2:S1005,"Known Bug")</f>
        <v>3</v>
      </c>
      <c r="D119" s="76">
        <f>COUNTIFS('Offline Scenarios'!D2:D1005,"Reference Learning Desktop App",'Offline Scenarios'!S2:S1005,"Deprecated")</f>
        <v>1</v>
      </c>
      <c r="E119" s="75" t="s">
        <v>60</v>
      </c>
    </row>
    <row r="120">
      <c r="A120" s="93" t="s">
        <v>41</v>
      </c>
      <c r="B120" s="82" t="s">
        <v>14</v>
      </c>
      <c r="C120" s="71">
        <f>COUNTIFS('PortalDesktop App Specific test'!D2:D1005,"Reference Learning Web App",'PortalDesktop App Specific test'!S2:S1005,"Known Bug")</f>
        <v>0</v>
      </c>
      <c r="D120" s="71">
        <f>COUNTIFS('PortalDesktop App Specific test'!D2:D1005,"Reference Learning Web App",'PortalDesktop App Specific test'!S2:S1005,"Deprecated")</f>
        <v>0</v>
      </c>
      <c r="E120" s="70" t="s">
        <v>60</v>
      </c>
    </row>
    <row r="121">
      <c r="A121" s="11"/>
      <c r="B121" s="82" t="s">
        <v>23</v>
      </c>
      <c r="C121" s="71">
        <f>COUNTIFS('PortalDesktop App Specific test'!D2:D1005,"Reference Learning Desktop App",'PortalDesktop App Specific test'!S2:S1005,"Known Bug")</f>
        <v>3</v>
      </c>
      <c r="D121" s="71">
        <f>COUNTIFS('PortalDesktop App Specific test'!D2:D1005,"Reference Learning Desktop App",'PortalDesktop App Specific test'!S2:S1005,"Deprecated")</f>
        <v>4</v>
      </c>
      <c r="E121" s="70" t="s">
        <v>60</v>
      </c>
    </row>
    <row r="122">
      <c r="A122" s="83" t="s">
        <v>13</v>
      </c>
      <c r="B122" s="84" t="s">
        <v>14</v>
      </c>
      <c r="C122" s="76">
        <f>COUNTIF('Portal Sanity'!Q2:Q1005,"Known Bug")</f>
        <v>1</v>
      </c>
      <c r="D122" s="76">
        <f>COUNTIF('Portal Sanity'!Q2:Q1005,"Deprecated")</f>
        <v>1</v>
      </c>
      <c r="E122" s="75" t="s">
        <v>60</v>
      </c>
    </row>
    <row r="123">
      <c r="A123" s="18"/>
      <c r="B123" s="84" t="s">
        <v>15</v>
      </c>
      <c r="C123" s="76">
        <f>COUNTIF('Mobile Sanity'!Q2:Q1005,"Known Bug")</f>
        <v>5</v>
      </c>
      <c r="D123" s="76">
        <f>COUNTIF('Mobile Sanity'!Q2:Q1005,"Deprecated")</f>
        <v>0</v>
      </c>
      <c r="E123" s="75" t="s">
        <v>60</v>
      </c>
    </row>
    <row r="124">
      <c r="A124" s="11"/>
      <c r="B124" s="84" t="s">
        <v>16</v>
      </c>
      <c r="C124" s="76">
        <f>COUNTIF('Desktop Sanity'!Q2:Q1005,"Known Bug")</f>
        <v>3</v>
      </c>
      <c r="D124" s="76">
        <f>COUNTIF('Desktop Sanity'!Q2:Q1005,"Deprecated")</f>
        <v>2</v>
      </c>
      <c r="E124" s="75" t="s">
        <v>60</v>
      </c>
    </row>
    <row r="125">
      <c r="A125" s="81" t="s">
        <v>61</v>
      </c>
      <c r="B125" s="94" t="s">
        <v>19</v>
      </c>
      <c r="C125" s="23" t="str">
        <f>COUNTIF('NF Test Cases'!Z6:Z1005,"Known Bug")</f>
        <v>#REF!</v>
      </c>
      <c r="D125" s="23" t="str">
        <f>COUNTIF('NF Test Cases'!Z6:Z1005,"Deprecated")</f>
        <v>#REF!</v>
      </c>
      <c r="E125" s="95" t="str">
        <f>COUNTIF('NF Test Cases'!Y6:Y1005,"Not Implemented")</f>
        <v>#REF!</v>
      </c>
    </row>
    <row r="126">
      <c r="A126" s="96" t="s">
        <v>62</v>
      </c>
      <c r="B126" s="7"/>
      <c r="C126" s="97" t="str">
        <f t="shared" ref="C126:E126" si="64">SUM(C80:C125)</f>
        <v>#REF!</v>
      </c>
      <c r="D126" s="97" t="str">
        <f t="shared" si="64"/>
        <v>#REF!</v>
      </c>
      <c r="E126" s="98" t="str">
        <f t="shared" si="64"/>
        <v>#REF!</v>
      </c>
    </row>
  </sheetData>
  <mergeCells count="59">
    <mergeCell ref="A4:A6"/>
    <mergeCell ref="A7:A9"/>
    <mergeCell ref="A13:A15"/>
    <mergeCell ref="A16:A18"/>
    <mergeCell ref="A20:A22"/>
    <mergeCell ref="A23:A25"/>
    <mergeCell ref="A26:A28"/>
    <mergeCell ref="A29:A30"/>
    <mergeCell ref="A31:A33"/>
    <mergeCell ref="A36:A37"/>
    <mergeCell ref="A38:A39"/>
    <mergeCell ref="A40:A41"/>
    <mergeCell ref="A42:A44"/>
    <mergeCell ref="A45:A46"/>
    <mergeCell ref="A84:A86"/>
    <mergeCell ref="A88:A90"/>
    <mergeCell ref="A91:A93"/>
    <mergeCell ref="A94:A96"/>
    <mergeCell ref="A97:A98"/>
    <mergeCell ref="A99:A101"/>
    <mergeCell ref="A104:A105"/>
    <mergeCell ref="A122:A124"/>
    <mergeCell ref="A126:B126"/>
    <mergeCell ref="A106:A107"/>
    <mergeCell ref="A108:A109"/>
    <mergeCell ref="A110:A112"/>
    <mergeCell ref="A113:A114"/>
    <mergeCell ref="A115:A117"/>
    <mergeCell ref="A118:A119"/>
    <mergeCell ref="A120:A121"/>
    <mergeCell ref="K2:L2"/>
    <mergeCell ref="M2:N2"/>
    <mergeCell ref="O2:P2"/>
    <mergeCell ref="Q2:R2"/>
    <mergeCell ref="A1:R1"/>
    <mergeCell ref="A2:A3"/>
    <mergeCell ref="B2:B3"/>
    <mergeCell ref="C2:D2"/>
    <mergeCell ref="E2:F2"/>
    <mergeCell ref="G2:H2"/>
    <mergeCell ref="I2:J2"/>
    <mergeCell ref="A47:A49"/>
    <mergeCell ref="A50:A51"/>
    <mergeCell ref="A52:A53"/>
    <mergeCell ref="A55:B55"/>
    <mergeCell ref="A61:R61"/>
    <mergeCell ref="M62:N62"/>
    <mergeCell ref="O62:P62"/>
    <mergeCell ref="Q62:R62"/>
    <mergeCell ref="A62:A63"/>
    <mergeCell ref="B62:B63"/>
    <mergeCell ref="C62:D62"/>
    <mergeCell ref="E62:F62"/>
    <mergeCell ref="G62:H62"/>
    <mergeCell ref="I62:J62"/>
    <mergeCell ref="K62:L62"/>
    <mergeCell ref="A67:B67"/>
    <mergeCell ref="A79:B79"/>
    <mergeCell ref="A81:A83"/>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75"/>
    <col customWidth="1" min="2" max="2" width="10.75"/>
    <col customWidth="1" min="3" max="3" width="43.13"/>
    <col customWidth="1" min="5" max="5" width="15.25"/>
    <col customWidth="1" min="6" max="6" width="22.38"/>
    <col customWidth="1" min="7" max="7" width="13.13"/>
    <col customWidth="1" min="8" max="8" width="18.75"/>
    <col customWidth="1" min="11" max="11" width="15.38"/>
  </cols>
  <sheetData>
    <row r="1">
      <c r="A1" s="105" t="s">
        <v>66</v>
      </c>
      <c r="B1" s="106" t="s">
        <v>67</v>
      </c>
      <c r="C1" s="106" t="s">
        <v>68</v>
      </c>
      <c r="D1" s="106" t="s">
        <v>69</v>
      </c>
      <c r="E1" s="106" t="s">
        <v>70</v>
      </c>
      <c r="F1" s="106" t="s">
        <v>71</v>
      </c>
      <c r="G1" s="106" t="s">
        <v>72</v>
      </c>
      <c r="H1" s="106" t="s">
        <v>73</v>
      </c>
      <c r="I1" s="106" t="s">
        <v>74</v>
      </c>
      <c r="J1" s="106" t="s">
        <v>75</v>
      </c>
      <c r="K1" s="106" t="s">
        <v>76</v>
      </c>
      <c r="L1" s="106" t="s">
        <v>77</v>
      </c>
      <c r="M1" s="106" t="s">
        <v>78</v>
      </c>
      <c r="N1" s="106" t="s">
        <v>79</v>
      </c>
      <c r="O1" s="106" t="s">
        <v>80</v>
      </c>
      <c r="P1" s="106" t="s">
        <v>81</v>
      </c>
      <c r="Q1" s="107"/>
      <c r="R1" s="107"/>
      <c r="S1" s="107"/>
      <c r="T1" s="107"/>
      <c r="U1" s="107"/>
      <c r="V1" s="107"/>
      <c r="W1" s="107"/>
      <c r="X1" s="107"/>
      <c r="Y1" s="107"/>
      <c r="Z1" s="107"/>
    </row>
    <row r="2">
      <c r="A2" s="108" t="s">
        <v>82</v>
      </c>
      <c r="B2" s="109" t="s">
        <v>83</v>
      </c>
      <c r="C2" s="109" t="s">
        <v>84</v>
      </c>
      <c r="D2" s="109" t="s">
        <v>85</v>
      </c>
      <c r="E2" s="109" t="s">
        <v>86</v>
      </c>
      <c r="F2" s="109" t="s">
        <v>87</v>
      </c>
      <c r="G2" s="110"/>
      <c r="H2" s="109" t="s">
        <v>88</v>
      </c>
      <c r="I2" s="109" t="s">
        <v>89</v>
      </c>
      <c r="J2" s="109" t="s">
        <v>89</v>
      </c>
      <c r="K2" s="111"/>
      <c r="L2" s="111"/>
      <c r="M2" s="111"/>
      <c r="N2" s="111"/>
      <c r="O2" s="111"/>
      <c r="P2" s="111"/>
      <c r="Q2" s="107"/>
      <c r="R2" s="107"/>
      <c r="S2" s="107"/>
      <c r="T2" s="107"/>
      <c r="U2" s="107"/>
      <c r="V2" s="107"/>
      <c r="W2" s="107"/>
      <c r="X2" s="107"/>
      <c r="Y2" s="107"/>
      <c r="Z2" s="107"/>
    </row>
    <row r="3">
      <c r="A3" s="108" t="s">
        <v>82</v>
      </c>
      <c r="B3" s="109" t="s">
        <v>90</v>
      </c>
      <c r="C3" s="109" t="s">
        <v>91</v>
      </c>
      <c r="D3" s="109" t="s">
        <v>85</v>
      </c>
      <c r="E3" s="109" t="s">
        <v>86</v>
      </c>
      <c r="F3" s="109" t="s">
        <v>87</v>
      </c>
      <c r="G3" s="110"/>
      <c r="H3" s="109" t="s">
        <v>92</v>
      </c>
      <c r="I3" s="112" t="s">
        <v>93</v>
      </c>
      <c r="J3" s="112" t="s">
        <v>93</v>
      </c>
      <c r="K3" s="109" t="s">
        <v>93</v>
      </c>
      <c r="L3" s="109" t="s">
        <v>94</v>
      </c>
      <c r="M3" s="109" t="s">
        <v>95</v>
      </c>
      <c r="N3" s="111"/>
      <c r="O3" s="111"/>
      <c r="P3" s="111"/>
      <c r="Q3" s="107"/>
      <c r="R3" s="107"/>
      <c r="S3" s="107"/>
      <c r="T3" s="107"/>
      <c r="U3" s="107"/>
      <c r="V3" s="107"/>
      <c r="W3" s="107"/>
      <c r="X3" s="107"/>
      <c r="Y3" s="107"/>
      <c r="Z3" s="107"/>
    </row>
    <row r="4">
      <c r="A4" s="108" t="s">
        <v>82</v>
      </c>
      <c r="B4" s="109" t="s">
        <v>96</v>
      </c>
      <c r="C4" s="109" t="s">
        <v>97</v>
      </c>
      <c r="D4" s="109" t="s">
        <v>85</v>
      </c>
      <c r="E4" s="109" t="s">
        <v>86</v>
      </c>
      <c r="F4" s="109" t="s">
        <v>98</v>
      </c>
      <c r="G4" s="112" t="s">
        <v>93</v>
      </c>
      <c r="H4" s="109" t="s">
        <v>92</v>
      </c>
      <c r="I4" s="109" t="s">
        <v>89</v>
      </c>
      <c r="J4" s="109" t="s">
        <v>89</v>
      </c>
      <c r="K4" s="111"/>
      <c r="L4" s="111"/>
      <c r="M4" s="111"/>
      <c r="N4" s="111"/>
      <c r="O4" s="111"/>
      <c r="P4" s="111"/>
      <c r="Q4" s="107"/>
      <c r="R4" s="107"/>
      <c r="S4" s="107"/>
      <c r="T4" s="107"/>
      <c r="U4" s="107"/>
      <c r="V4" s="107"/>
      <c r="W4" s="107"/>
      <c r="X4" s="107"/>
      <c r="Y4" s="107"/>
      <c r="Z4" s="107"/>
    </row>
    <row r="5">
      <c r="A5" s="108" t="s">
        <v>82</v>
      </c>
      <c r="B5" s="109" t="s">
        <v>99</v>
      </c>
      <c r="C5" s="109" t="s">
        <v>100</v>
      </c>
      <c r="D5" s="109" t="s">
        <v>85</v>
      </c>
      <c r="E5" s="109" t="s">
        <v>86</v>
      </c>
      <c r="F5" s="109" t="s">
        <v>98</v>
      </c>
      <c r="G5" s="110"/>
      <c r="H5" s="109" t="s">
        <v>92</v>
      </c>
      <c r="I5" s="112" t="s">
        <v>93</v>
      </c>
      <c r="J5" s="112" t="s">
        <v>93</v>
      </c>
      <c r="K5" s="109" t="s">
        <v>93</v>
      </c>
      <c r="L5" s="109" t="s">
        <v>94</v>
      </c>
      <c r="M5" s="109" t="s">
        <v>95</v>
      </c>
      <c r="N5" s="111"/>
      <c r="O5" s="111"/>
      <c r="P5" s="111"/>
      <c r="Q5" s="107"/>
      <c r="R5" s="107"/>
      <c r="S5" s="107"/>
      <c r="T5" s="107"/>
      <c r="U5" s="107"/>
      <c r="V5" s="107"/>
      <c r="W5" s="107"/>
      <c r="X5" s="107"/>
      <c r="Y5" s="107"/>
      <c r="Z5" s="107"/>
    </row>
    <row r="6">
      <c r="A6" s="108" t="s">
        <v>82</v>
      </c>
      <c r="B6" s="109" t="s">
        <v>101</v>
      </c>
      <c r="C6" s="109" t="s">
        <v>102</v>
      </c>
      <c r="D6" s="109" t="s">
        <v>85</v>
      </c>
      <c r="E6" s="109" t="s">
        <v>86</v>
      </c>
      <c r="F6" s="109" t="s">
        <v>98</v>
      </c>
      <c r="G6" s="110"/>
      <c r="H6" s="109" t="s">
        <v>88</v>
      </c>
      <c r="I6" s="109" t="s">
        <v>89</v>
      </c>
      <c r="J6" s="109" t="s">
        <v>89</v>
      </c>
      <c r="K6" s="111"/>
      <c r="L6" s="111"/>
      <c r="M6" s="111"/>
      <c r="N6" s="111"/>
      <c r="O6" s="111"/>
      <c r="P6" s="111"/>
      <c r="Q6" s="107"/>
      <c r="R6" s="107"/>
      <c r="S6" s="107"/>
      <c r="T6" s="107"/>
      <c r="U6" s="107"/>
      <c r="V6" s="107"/>
      <c r="W6" s="107"/>
      <c r="X6" s="107"/>
      <c r="Y6" s="107"/>
      <c r="Z6" s="107"/>
    </row>
    <row r="7">
      <c r="A7" s="108" t="s">
        <v>82</v>
      </c>
      <c r="B7" s="109" t="s">
        <v>103</v>
      </c>
      <c r="C7" s="109" t="s">
        <v>104</v>
      </c>
      <c r="D7" s="109" t="s">
        <v>85</v>
      </c>
      <c r="E7" s="109" t="s">
        <v>86</v>
      </c>
      <c r="F7" s="109" t="s">
        <v>87</v>
      </c>
      <c r="G7" s="110"/>
      <c r="H7" s="109" t="s">
        <v>88</v>
      </c>
      <c r="I7" s="109" t="s">
        <v>89</v>
      </c>
      <c r="J7" s="109" t="s">
        <v>89</v>
      </c>
      <c r="K7" s="111"/>
      <c r="L7" s="111"/>
      <c r="M7" s="111"/>
      <c r="N7" s="111"/>
      <c r="O7" s="111"/>
      <c r="P7" s="111"/>
      <c r="Q7" s="107"/>
      <c r="R7" s="107"/>
      <c r="S7" s="107"/>
      <c r="T7" s="107"/>
      <c r="U7" s="107"/>
      <c r="V7" s="107"/>
      <c r="W7" s="107"/>
      <c r="X7" s="107"/>
      <c r="Y7" s="107"/>
      <c r="Z7" s="107"/>
    </row>
    <row r="8">
      <c r="A8" s="108" t="s">
        <v>82</v>
      </c>
      <c r="B8" s="109" t="s">
        <v>105</v>
      </c>
      <c r="C8" s="109" t="s">
        <v>106</v>
      </c>
      <c r="D8" s="109" t="s">
        <v>85</v>
      </c>
      <c r="E8" s="109" t="s">
        <v>86</v>
      </c>
      <c r="F8" s="109" t="s">
        <v>98</v>
      </c>
      <c r="G8" s="112" t="s">
        <v>93</v>
      </c>
      <c r="H8" s="109" t="s">
        <v>92</v>
      </c>
      <c r="I8" s="109" t="s">
        <v>89</v>
      </c>
      <c r="J8" s="109" t="s">
        <v>89</v>
      </c>
      <c r="K8" s="111"/>
      <c r="L8" s="111"/>
      <c r="M8" s="111"/>
      <c r="N8" s="111"/>
      <c r="O8" s="111"/>
      <c r="P8" s="111"/>
      <c r="Q8" s="107"/>
      <c r="R8" s="107"/>
      <c r="S8" s="107"/>
      <c r="T8" s="107"/>
      <c r="U8" s="107"/>
      <c r="V8" s="107"/>
      <c r="W8" s="107"/>
      <c r="X8" s="107"/>
      <c r="Y8" s="107"/>
      <c r="Z8" s="107"/>
    </row>
    <row r="9">
      <c r="A9" s="108" t="s">
        <v>82</v>
      </c>
      <c r="B9" s="109" t="s">
        <v>107</v>
      </c>
      <c r="C9" s="109" t="s">
        <v>108</v>
      </c>
      <c r="D9" s="109" t="s">
        <v>85</v>
      </c>
      <c r="E9" s="109" t="s">
        <v>86</v>
      </c>
      <c r="F9" s="109" t="s">
        <v>98</v>
      </c>
      <c r="G9" s="110"/>
      <c r="H9" s="109" t="s">
        <v>88</v>
      </c>
      <c r="I9" s="109" t="s">
        <v>89</v>
      </c>
      <c r="J9" s="109" t="s">
        <v>89</v>
      </c>
      <c r="K9" s="111"/>
      <c r="L9" s="111"/>
      <c r="M9" s="111"/>
      <c r="N9" s="111"/>
      <c r="O9" s="111"/>
      <c r="P9" s="111"/>
      <c r="Q9" s="107"/>
      <c r="R9" s="107"/>
      <c r="S9" s="107"/>
      <c r="T9" s="107"/>
      <c r="U9" s="107"/>
      <c r="V9" s="107"/>
      <c r="W9" s="107"/>
      <c r="X9" s="107"/>
      <c r="Y9" s="107"/>
      <c r="Z9" s="107"/>
    </row>
    <row r="10">
      <c r="A10" s="108" t="s">
        <v>109</v>
      </c>
      <c r="B10" s="109" t="s">
        <v>110</v>
      </c>
      <c r="C10" s="109" t="s">
        <v>111</v>
      </c>
      <c r="D10" s="109" t="s">
        <v>85</v>
      </c>
      <c r="E10" s="109" t="s">
        <v>86</v>
      </c>
      <c r="F10" s="109" t="s">
        <v>98</v>
      </c>
      <c r="G10" s="110"/>
      <c r="H10" s="109" t="s">
        <v>92</v>
      </c>
      <c r="I10" s="112" t="s">
        <v>93</v>
      </c>
      <c r="J10" s="112" t="s">
        <v>93</v>
      </c>
      <c r="K10" s="109" t="s">
        <v>93</v>
      </c>
      <c r="L10" s="109" t="s">
        <v>94</v>
      </c>
      <c r="M10" s="109" t="s">
        <v>95</v>
      </c>
      <c r="N10" s="111"/>
      <c r="O10" s="111"/>
      <c r="P10" s="111"/>
      <c r="Q10" s="107"/>
      <c r="R10" s="107"/>
      <c r="S10" s="107"/>
      <c r="T10" s="107"/>
      <c r="U10" s="107"/>
      <c r="V10" s="107"/>
      <c r="W10" s="107"/>
      <c r="X10" s="107"/>
      <c r="Y10" s="107"/>
      <c r="Z10" s="107"/>
    </row>
    <row r="11">
      <c r="A11" s="108" t="s">
        <v>82</v>
      </c>
      <c r="B11" s="109" t="s">
        <v>112</v>
      </c>
      <c r="C11" s="109" t="s">
        <v>113</v>
      </c>
      <c r="D11" s="109" t="s">
        <v>85</v>
      </c>
      <c r="E11" s="109" t="s">
        <v>86</v>
      </c>
      <c r="F11" s="109" t="s">
        <v>98</v>
      </c>
      <c r="G11" s="112" t="s">
        <v>93</v>
      </c>
      <c r="H11" s="109" t="s">
        <v>92</v>
      </c>
      <c r="I11" s="109" t="s">
        <v>89</v>
      </c>
      <c r="J11" s="109" t="s">
        <v>89</v>
      </c>
      <c r="K11" s="111"/>
      <c r="L11" s="111"/>
      <c r="M11" s="111"/>
      <c r="N11" s="111"/>
      <c r="O11" s="111"/>
      <c r="P11" s="111"/>
      <c r="Q11" s="107"/>
      <c r="R11" s="107"/>
      <c r="S11" s="107"/>
      <c r="T11" s="107"/>
      <c r="U11" s="107"/>
      <c r="V11" s="107"/>
      <c r="W11" s="107"/>
      <c r="X11" s="107"/>
      <c r="Y11" s="107"/>
      <c r="Z11" s="107"/>
    </row>
    <row r="12">
      <c r="A12" s="108" t="s">
        <v>82</v>
      </c>
      <c r="B12" s="109" t="s">
        <v>114</v>
      </c>
      <c r="C12" s="109" t="s">
        <v>115</v>
      </c>
      <c r="D12" s="109" t="s">
        <v>85</v>
      </c>
      <c r="E12" s="109" t="s">
        <v>86</v>
      </c>
      <c r="F12" s="109" t="s">
        <v>98</v>
      </c>
      <c r="G12" s="110"/>
      <c r="H12" s="109" t="s">
        <v>88</v>
      </c>
      <c r="I12" s="109" t="s">
        <v>89</v>
      </c>
      <c r="J12" s="109" t="s">
        <v>89</v>
      </c>
      <c r="K12" s="111"/>
      <c r="L12" s="111"/>
      <c r="M12" s="111"/>
      <c r="N12" s="111"/>
      <c r="O12" s="111"/>
      <c r="P12" s="111"/>
      <c r="Q12" s="107"/>
      <c r="R12" s="107"/>
      <c r="S12" s="107"/>
      <c r="T12" s="107"/>
      <c r="U12" s="107"/>
      <c r="V12" s="107"/>
      <c r="W12" s="107"/>
      <c r="X12" s="107"/>
      <c r="Y12" s="107"/>
      <c r="Z12" s="107"/>
    </row>
    <row r="13">
      <c r="A13" s="108" t="s">
        <v>82</v>
      </c>
      <c r="B13" s="109" t="s">
        <v>116</v>
      </c>
      <c r="C13" s="109" t="s">
        <v>117</v>
      </c>
      <c r="D13" s="109" t="s">
        <v>85</v>
      </c>
      <c r="E13" s="109" t="s">
        <v>86</v>
      </c>
      <c r="F13" s="109" t="s">
        <v>98</v>
      </c>
      <c r="G13" s="112" t="s">
        <v>93</v>
      </c>
      <c r="H13" s="109" t="s">
        <v>92</v>
      </c>
      <c r="I13" s="109" t="s">
        <v>89</v>
      </c>
      <c r="J13" s="109" t="s">
        <v>89</v>
      </c>
      <c r="K13" s="111"/>
      <c r="L13" s="111"/>
      <c r="M13" s="111"/>
      <c r="N13" s="111"/>
      <c r="O13" s="111"/>
      <c r="P13" s="111"/>
      <c r="Q13" s="107"/>
      <c r="R13" s="107"/>
      <c r="S13" s="107"/>
      <c r="T13" s="107"/>
      <c r="U13" s="107"/>
      <c r="V13" s="107"/>
      <c r="W13" s="107"/>
      <c r="X13" s="107"/>
      <c r="Y13" s="107"/>
      <c r="Z13" s="107"/>
    </row>
    <row r="14">
      <c r="A14" s="108" t="s">
        <v>82</v>
      </c>
      <c r="B14" s="109" t="s">
        <v>118</v>
      </c>
      <c r="C14" s="109" t="s">
        <v>119</v>
      </c>
      <c r="D14" s="109" t="s">
        <v>85</v>
      </c>
      <c r="E14" s="109" t="s">
        <v>86</v>
      </c>
      <c r="F14" s="109" t="s">
        <v>98</v>
      </c>
      <c r="G14" s="112" t="s">
        <v>93</v>
      </c>
      <c r="H14" s="109" t="s">
        <v>92</v>
      </c>
      <c r="I14" s="109" t="s">
        <v>89</v>
      </c>
      <c r="J14" s="109" t="s">
        <v>89</v>
      </c>
      <c r="K14" s="111"/>
      <c r="L14" s="111"/>
      <c r="M14" s="111"/>
      <c r="N14" s="111"/>
      <c r="O14" s="111"/>
      <c r="P14" s="111"/>
      <c r="Q14" s="107"/>
      <c r="R14" s="107"/>
      <c r="S14" s="107"/>
      <c r="T14" s="107"/>
      <c r="U14" s="107"/>
      <c r="V14" s="107"/>
      <c r="W14" s="107"/>
      <c r="X14" s="107"/>
      <c r="Y14" s="107"/>
      <c r="Z14" s="107"/>
    </row>
    <row r="15">
      <c r="A15" s="108" t="s">
        <v>82</v>
      </c>
      <c r="B15" s="109" t="s">
        <v>120</v>
      </c>
      <c r="C15" s="109" t="s">
        <v>121</v>
      </c>
      <c r="D15" s="109" t="s">
        <v>85</v>
      </c>
      <c r="E15" s="109" t="s">
        <v>86</v>
      </c>
      <c r="F15" s="109" t="s">
        <v>98</v>
      </c>
      <c r="G15" s="112" t="s">
        <v>93</v>
      </c>
      <c r="H15" s="109" t="s">
        <v>92</v>
      </c>
      <c r="I15" s="109" t="s">
        <v>89</v>
      </c>
      <c r="J15" s="109" t="s">
        <v>89</v>
      </c>
      <c r="K15" s="111"/>
      <c r="L15" s="111"/>
      <c r="M15" s="111"/>
      <c r="N15" s="111"/>
      <c r="O15" s="111"/>
      <c r="P15" s="111"/>
      <c r="Q15" s="107"/>
      <c r="R15" s="107"/>
      <c r="S15" s="107"/>
      <c r="T15" s="107"/>
      <c r="U15" s="107"/>
      <c r="V15" s="107"/>
      <c r="W15" s="107"/>
      <c r="X15" s="107"/>
      <c r="Y15" s="107"/>
      <c r="Z15" s="107"/>
    </row>
    <row r="16">
      <c r="A16" s="108" t="s">
        <v>109</v>
      </c>
      <c r="B16" s="109" t="s">
        <v>122</v>
      </c>
      <c r="C16" s="109" t="s">
        <v>123</v>
      </c>
      <c r="D16" s="109" t="s">
        <v>85</v>
      </c>
      <c r="E16" s="109" t="s">
        <v>86</v>
      </c>
      <c r="F16" s="109" t="s">
        <v>98</v>
      </c>
      <c r="G16" s="110"/>
      <c r="H16" s="109" t="s">
        <v>92</v>
      </c>
      <c r="I16" s="112" t="s">
        <v>93</v>
      </c>
      <c r="J16" s="112" t="s">
        <v>93</v>
      </c>
      <c r="K16" s="109" t="s">
        <v>93</v>
      </c>
      <c r="L16" s="109" t="s">
        <v>94</v>
      </c>
      <c r="M16" s="109" t="s">
        <v>95</v>
      </c>
      <c r="N16" s="111"/>
      <c r="O16" s="111"/>
      <c r="P16" s="111"/>
      <c r="Q16" s="107"/>
      <c r="R16" s="107"/>
      <c r="S16" s="107"/>
      <c r="T16" s="107"/>
      <c r="U16" s="107"/>
      <c r="V16" s="107"/>
      <c r="W16" s="107"/>
      <c r="X16" s="107"/>
      <c r="Y16" s="107"/>
      <c r="Z16" s="107"/>
    </row>
    <row r="17">
      <c r="A17" s="108" t="s">
        <v>82</v>
      </c>
      <c r="B17" s="109" t="s">
        <v>124</v>
      </c>
      <c r="C17" s="109" t="s">
        <v>125</v>
      </c>
      <c r="D17" s="109" t="s">
        <v>85</v>
      </c>
      <c r="E17" s="109" t="s">
        <v>86</v>
      </c>
      <c r="F17" s="109" t="s">
        <v>98</v>
      </c>
      <c r="G17" s="110"/>
      <c r="H17" s="109" t="s">
        <v>88</v>
      </c>
      <c r="I17" s="109" t="s">
        <v>89</v>
      </c>
      <c r="J17" s="109" t="s">
        <v>89</v>
      </c>
      <c r="K17" s="111"/>
      <c r="L17" s="111"/>
      <c r="M17" s="111"/>
      <c r="N17" s="111"/>
      <c r="O17" s="111"/>
      <c r="P17" s="111"/>
      <c r="Q17" s="107"/>
      <c r="R17" s="107"/>
      <c r="S17" s="107"/>
      <c r="T17" s="107"/>
      <c r="U17" s="107"/>
      <c r="V17" s="107"/>
      <c r="W17" s="107"/>
      <c r="X17" s="107"/>
      <c r="Y17" s="107"/>
      <c r="Z17" s="107"/>
    </row>
    <row r="18">
      <c r="A18" s="108" t="s">
        <v>109</v>
      </c>
      <c r="B18" s="109" t="s">
        <v>126</v>
      </c>
      <c r="C18" s="109" t="s">
        <v>127</v>
      </c>
      <c r="D18" s="109" t="s">
        <v>85</v>
      </c>
      <c r="E18" s="109" t="s">
        <v>86</v>
      </c>
      <c r="F18" s="109" t="s">
        <v>98</v>
      </c>
      <c r="G18" s="110"/>
      <c r="H18" s="109" t="s">
        <v>92</v>
      </c>
      <c r="I18" s="112" t="s">
        <v>93</v>
      </c>
      <c r="J18" s="112" t="s">
        <v>93</v>
      </c>
      <c r="K18" s="109" t="s">
        <v>93</v>
      </c>
      <c r="L18" s="109" t="s">
        <v>94</v>
      </c>
      <c r="M18" s="109" t="s">
        <v>95</v>
      </c>
      <c r="N18" s="111"/>
      <c r="O18" s="111"/>
      <c r="P18" s="111"/>
      <c r="Q18" s="107"/>
      <c r="R18" s="107"/>
      <c r="S18" s="107"/>
      <c r="T18" s="107"/>
      <c r="U18" s="107"/>
      <c r="V18" s="107"/>
      <c r="W18" s="107"/>
      <c r="X18" s="107"/>
      <c r="Y18" s="107"/>
      <c r="Z18" s="107"/>
    </row>
    <row r="19">
      <c r="A19" s="108" t="s">
        <v>82</v>
      </c>
      <c r="B19" s="109" t="s">
        <v>128</v>
      </c>
      <c r="C19" s="109" t="s">
        <v>106</v>
      </c>
      <c r="D19" s="109" t="s">
        <v>85</v>
      </c>
      <c r="E19" s="109" t="s">
        <v>86</v>
      </c>
      <c r="F19" s="109" t="s">
        <v>98</v>
      </c>
      <c r="G19" s="112" t="s">
        <v>93</v>
      </c>
      <c r="H19" s="109" t="s">
        <v>92</v>
      </c>
      <c r="I19" s="109" t="s">
        <v>89</v>
      </c>
      <c r="J19" s="109" t="s">
        <v>89</v>
      </c>
      <c r="K19" s="111"/>
      <c r="L19" s="111"/>
      <c r="M19" s="111"/>
      <c r="N19" s="111"/>
      <c r="O19" s="111"/>
      <c r="P19" s="111"/>
      <c r="Q19" s="107"/>
      <c r="R19" s="107"/>
      <c r="S19" s="107"/>
      <c r="T19" s="107"/>
      <c r="U19" s="107"/>
      <c r="V19" s="107"/>
      <c r="W19" s="107"/>
      <c r="X19" s="107"/>
      <c r="Y19" s="107"/>
      <c r="Z19" s="107"/>
    </row>
    <row r="20">
      <c r="A20" s="108" t="s">
        <v>109</v>
      </c>
      <c r="B20" s="109" t="s">
        <v>129</v>
      </c>
      <c r="C20" s="109" t="s">
        <v>130</v>
      </c>
      <c r="D20" s="109" t="s">
        <v>85</v>
      </c>
      <c r="E20" s="109" t="s">
        <v>86</v>
      </c>
      <c r="F20" s="109" t="s">
        <v>98</v>
      </c>
      <c r="G20" s="110"/>
      <c r="H20" s="109" t="s">
        <v>92</v>
      </c>
      <c r="I20" s="112" t="s">
        <v>93</v>
      </c>
      <c r="J20" s="112" t="s">
        <v>93</v>
      </c>
      <c r="K20" s="109" t="s">
        <v>93</v>
      </c>
      <c r="L20" s="109" t="s">
        <v>94</v>
      </c>
      <c r="M20" s="109" t="s">
        <v>95</v>
      </c>
      <c r="N20" s="111"/>
      <c r="O20" s="111"/>
      <c r="P20" s="111"/>
      <c r="Q20" s="107"/>
      <c r="R20" s="107"/>
      <c r="S20" s="107"/>
      <c r="T20" s="107"/>
      <c r="U20" s="107"/>
      <c r="V20" s="107"/>
      <c r="W20" s="107"/>
      <c r="X20" s="107"/>
      <c r="Y20" s="107"/>
      <c r="Z20" s="107"/>
    </row>
    <row r="21">
      <c r="A21" s="108" t="s">
        <v>109</v>
      </c>
      <c r="B21" s="109" t="s">
        <v>131</v>
      </c>
      <c r="C21" s="109" t="s">
        <v>132</v>
      </c>
      <c r="D21" s="109" t="s">
        <v>133</v>
      </c>
      <c r="E21" s="109" t="s">
        <v>86</v>
      </c>
      <c r="F21" s="109" t="s">
        <v>87</v>
      </c>
      <c r="G21" s="110"/>
      <c r="H21" s="109" t="s">
        <v>92</v>
      </c>
      <c r="I21" s="112" t="s">
        <v>93</v>
      </c>
      <c r="J21" s="112" t="s">
        <v>93</v>
      </c>
      <c r="K21" s="109" t="s">
        <v>93</v>
      </c>
      <c r="L21" s="109" t="s">
        <v>94</v>
      </c>
      <c r="M21" s="109" t="s">
        <v>95</v>
      </c>
      <c r="N21" s="111"/>
      <c r="O21" s="111"/>
      <c r="P21" s="111"/>
      <c r="Q21" s="107"/>
      <c r="R21" s="107"/>
      <c r="S21" s="107"/>
      <c r="T21" s="107"/>
      <c r="U21" s="107"/>
      <c r="V21" s="107"/>
      <c r="W21" s="107"/>
      <c r="X21" s="107"/>
      <c r="Y21" s="107"/>
      <c r="Z21" s="107"/>
    </row>
    <row r="22">
      <c r="A22" s="108" t="s">
        <v>109</v>
      </c>
      <c r="B22" s="109" t="s">
        <v>134</v>
      </c>
      <c r="C22" s="113" t="s">
        <v>135</v>
      </c>
      <c r="D22" s="109" t="s">
        <v>133</v>
      </c>
      <c r="E22" s="109" t="s">
        <v>86</v>
      </c>
      <c r="F22" s="109" t="s">
        <v>136</v>
      </c>
      <c r="G22" s="110"/>
      <c r="H22" s="109" t="s">
        <v>92</v>
      </c>
      <c r="I22" s="112" t="s">
        <v>93</v>
      </c>
      <c r="J22" s="112" t="s">
        <v>93</v>
      </c>
      <c r="K22" s="109" t="s">
        <v>93</v>
      </c>
      <c r="L22" s="109" t="s">
        <v>94</v>
      </c>
      <c r="M22" s="109" t="s">
        <v>95</v>
      </c>
      <c r="N22" s="111"/>
      <c r="O22" s="111"/>
      <c r="P22" s="111"/>
      <c r="Q22" s="107"/>
      <c r="R22" s="107"/>
      <c r="S22" s="107"/>
      <c r="T22" s="107"/>
      <c r="U22" s="107"/>
      <c r="V22" s="107"/>
      <c r="W22" s="107"/>
      <c r="X22" s="107"/>
      <c r="Y22" s="107"/>
      <c r="Z22" s="107"/>
    </row>
    <row r="23">
      <c r="A23" s="108" t="s">
        <v>109</v>
      </c>
      <c r="B23" s="109" t="s">
        <v>137</v>
      </c>
      <c r="C23" s="109" t="s">
        <v>138</v>
      </c>
      <c r="D23" s="109" t="s">
        <v>133</v>
      </c>
      <c r="E23" s="109" t="s">
        <v>86</v>
      </c>
      <c r="F23" s="109" t="s">
        <v>98</v>
      </c>
      <c r="G23" s="110"/>
      <c r="H23" s="109" t="s">
        <v>92</v>
      </c>
      <c r="I23" s="112" t="s">
        <v>93</v>
      </c>
      <c r="J23" s="112" t="s">
        <v>93</v>
      </c>
      <c r="K23" s="109" t="s">
        <v>93</v>
      </c>
      <c r="L23" s="109" t="s">
        <v>94</v>
      </c>
      <c r="M23" s="109" t="s">
        <v>95</v>
      </c>
      <c r="N23" s="111"/>
      <c r="O23" s="111"/>
      <c r="P23" s="111"/>
      <c r="Q23" s="107"/>
      <c r="R23" s="107"/>
      <c r="S23" s="107"/>
      <c r="T23" s="107"/>
      <c r="U23" s="107"/>
      <c r="V23" s="107"/>
      <c r="W23" s="107"/>
      <c r="X23" s="107"/>
      <c r="Y23" s="107"/>
      <c r="Z23" s="107"/>
    </row>
    <row r="24">
      <c r="A24" s="108" t="s">
        <v>109</v>
      </c>
      <c r="B24" s="109" t="s">
        <v>139</v>
      </c>
      <c r="C24" s="109" t="s">
        <v>140</v>
      </c>
      <c r="D24" s="109" t="s">
        <v>133</v>
      </c>
      <c r="E24" s="109" t="s">
        <v>86</v>
      </c>
      <c r="F24" s="109" t="s">
        <v>98</v>
      </c>
      <c r="G24" s="110"/>
      <c r="H24" s="109" t="s">
        <v>92</v>
      </c>
      <c r="I24" s="112" t="s">
        <v>93</v>
      </c>
      <c r="J24" s="112" t="s">
        <v>93</v>
      </c>
      <c r="K24" s="109" t="s">
        <v>93</v>
      </c>
      <c r="L24" s="109" t="s">
        <v>94</v>
      </c>
      <c r="M24" s="109" t="s">
        <v>95</v>
      </c>
      <c r="N24" s="111"/>
      <c r="O24" s="111"/>
      <c r="P24" s="111"/>
      <c r="Q24" s="107"/>
      <c r="R24" s="107"/>
      <c r="S24" s="107"/>
      <c r="T24" s="107"/>
      <c r="U24" s="107"/>
      <c r="V24" s="107"/>
      <c r="W24" s="107"/>
      <c r="X24" s="107"/>
      <c r="Y24" s="107"/>
      <c r="Z24" s="107"/>
    </row>
    <row r="25">
      <c r="A25" s="108" t="s">
        <v>82</v>
      </c>
      <c r="B25" s="109" t="s">
        <v>141</v>
      </c>
      <c r="C25" s="109" t="s">
        <v>142</v>
      </c>
      <c r="D25" s="109" t="s">
        <v>133</v>
      </c>
      <c r="E25" s="109" t="s">
        <v>86</v>
      </c>
      <c r="F25" s="109" t="s">
        <v>87</v>
      </c>
      <c r="G25" s="110"/>
      <c r="H25" s="109" t="s">
        <v>92</v>
      </c>
      <c r="I25" s="112" t="s">
        <v>93</v>
      </c>
      <c r="J25" s="112" t="s">
        <v>93</v>
      </c>
      <c r="K25" s="109" t="s">
        <v>93</v>
      </c>
      <c r="L25" s="109" t="s">
        <v>94</v>
      </c>
      <c r="M25" s="109" t="s">
        <v>95</v>
      </c>
      <c r="N25" s="111"/>
      <c r="O25" s="111"/>
      <c r="P25" s="111"/>
      <c r="Q25" s="107"/>
      <c r="R25" s="107"/>
      <c r="S25" s="107"/>
      <c r="T25" s="107"/>
      <c r="U25" s="107"/>
      <c r="V25" s="107"/>
      <c r="W25" s="107"/>
      <c r="X25" s="107"/>
      <c r="Y25" s="107"/>
      <c r="Z25" s="107"/>
    </row>
    <row r="26">
      <c r="A26" s="108" t="s">
        <v>82</v>
      </c>
      <c r="B26" s="109" t="s">
        <v>143</v>
      </c>
      <c r="C26" s="109" t="s">
        <v>144</v>
      </c>
      <c r="D26" s="109" t="s">
        <v>133</v>
      </c>
      <c r="E26" s="109" t="s">
        <v>86</v>
      </c>
      <c r="F26" s="109" t="s">
        <v>87</v>
      </c>
      <c r="G26" s="112" t="s">
        <v>93</v>
      </c>
      <c r="H26" s="109" t="s">
        <v>92</v>
      </c>
      <c r="I26" s="109" t="s">
        <v>89</v>
      </c>
      <c r="J26" s="109" t="s">
        <v>89</v>
      </c>
      <c r="K26" s="111"/>
      <c r="L26" s="111"/>
      <c r="M26" s="111"/>
      <c r="N26" s="111"/>
      <c r="O26" s="111"/>
      <c r="P26" s="111"/>
      <c r="Q26" s="107"/>
      <c r="R26" s="107"/>
      <c r="S26" s="107"/>
      <c r="T26" s="107"/>
      <c r="U26" s="107"/>
      <c r="V26" s="107"/>
      <c r="W26" s="107"/>
      <c r="X26" s="107"/>
      <c r="Y26" s="107"/>
      <c r="Z26" s="107"/>
    </row>
    <row r="27">
      <c r="A27" s="108" t="s">
        <v>82</v>
      </c>
      <c r="B27" s="109" t="s">
        <v>145</v>
      </c>
      <c r="C27" s="109" t="s">
        <v>146</v>
      </c>
      <c r="D27" s="109" t="s">
        <v>133</v>
      </c>
      <c r="E27" s="109" t="s">
        <v>86</v>
      </c>
      <c r="F27" s="109" t="s">
        <v>98</v>
      </c>
      <c r="G27" s="110"/>
      <c r="H27" s="109" t="s">
        <v>88</v>
      </c>
      <c r="I27" s="109" t="s">
        <v>89</v>
      </c>
      <c r="J27" s="109" t="s">
        <v>89</v>
      </c>
      <c r="K27" s="111"/>
      <c r="L27" s="111"/>
      <c r="M27" s="111"/>
      <c r="N27" s="111"/>
      <c r="O27" s="111"/>
      <c r="P27" s="111"/>
      <c r="Q27" s="107"/>
      <c r="R27" s="107"/>
      <c r="S27" s="107"/>
      <c r="T27" s="107"/>
      <c r="U27" s="107"/>
      <c r="V27" s="107"/>
      <c r="W27" s="107"/>
      <c r="X27" s="107"/>
      <c r="Y27" s="107"/>
      <c r="Z27" s="107"/>
    </row>
    <row r="28">
      <c r="A28" s="108" t="s">
        <v>82</v>
      </c>
      <c r="B28" s="109" t="s">
        <v>147</v>
      </c>
      <c r="C28" s="109" t="s">
        <v>148</v>
      </c>
      <c r="D28" s="109" t="s">
        <v>133</v>
      </c>
      <c r="E28" s="109" t="s">
        <v>86</v>
      </c>
      <c r="F28" s="109" t="s">
        <v>87</v>
      </c>
      <c r="G28" s="110"/>
      <c r="H28" s="109" t="s">
        <v>88</v>
      </c>
      <c r="I28" s="109" t="s">
        <v>89</v>
      </c>
      <c r="J28" s="109" t="s">
        <v>89</v>
      </c>
      <c r="K28" s="111"/>
      <c r="L28" s="111"/>
      <c r="M28" s="111"/>
      <c r="N28" s="111"/>
      <c r="O28" s="111"/>
      <c r="P28" s="111"/>
      <c r="Q28" s="107"/>
      <c r="R28" s="107"/>
      <c r="S28" s="107"/>
      <c r="T28" s="107"/>
      <c r="U28" s="107"/>
      <c r="V28" s="107"/>
      <c r="W28" s="107"/>
      <c r="X28" s="107"/>
      <c r="Y28" s="107"/>
      <c r="Z28" s="107"/>
    </row>
    <row r="29">
      <c r="A29" s="108" t="s">
        <v>109</v>
      </c>
      <c r="B29" s="109" t="s">
        <v>149</v>
      </c>
      <c r="C29" s="109" t="s">
        <v>150</v>
      </c>
      <c r="D29" s="109" t="s">
        <v>133</v>
      </c>
      <c r="E29" s="109" t="s">
        <v>86</v>
      </c>
      <c r="F29" s="109" t="s">
        <v>98</v>
      </c>
      <c r="G29" s="110"/>
      <c r="H29" s="109" t="s">
        <v>92</v>
      </c>
      <c r="I29" s="112" t="s">
        <v>93</v>
      </c>
      <c r="J29" s="112" t="s">
        <v>93</v>
      </c>
      <c r="K29" s="109" t="s">
        <v>93</v>
      </c>
      <c r="L29" s="109" t="s">
        <v>151</v>
      </c>
      <c r="M29" s="109" t="s">
        <v>95</v>
      </c>
      <c r="N29" s="111"/>
      <c r="O29" s="111"/>
      <c r="P29" s="111"/>
      <c r="Q29" s="107"/>
      <c r="R29" s="107"/>
      <c r="S29" s="107"/>
      <c r="T29" s="107"/>
      <c r="U29" s="107"/>
      <c r="V29" s="107"/>
      <c r="W29" s="107"/>
      <c r="X29" s="107"/>
      <c r="Y29" s="107"/>
      <c r="Z29" s="107"/>
    </row>
    <row r="30">
      <c r="A30" s="108" t="s">
        <v>82</v>
      </c>
      <c r="B30" s="109" t="s">
        <v>152</v>
      </c>
      <c r="C30" s="109" t="s">
        <v>153</v>
      </c>
      <c r="D30" s="109" t="s">
        <v>154</v>
      </c>
      <c r="E30" s="109" t="s">
        <v>86</v>
      </c>
      <c r="F30" s="109" t="s">
        <v>98</v>
      </c>
      <c r="G30" s="110"/>
      <c r="H30" s="109" t="s">
        <v>88</v>
      </c>
      <c r="I30" s="109" t="s">
        <v>89</v>
      </c>
      <c r="J30" s="109" t="s">
        <v>89</v>
      </c>
      <c r="K30" s="111"/>
      <c r="L30" s="111"/>
      <c r="M30" s="111"/>
      <c r="N30" s="111"/>
      <c r="O30" s="111"/>
      <c r="P30" s="111"/>
      <c r="Q30" s="107"/>
      <c r="R30" s="107"/>
      <c r="S30" s="107"/>
      <c r="T30" s="107"/>
      <c r="U30" s="107"/>
      <c r="V30" s="107"/>
      <c r="W30" s="107"/>
      <c r="X30" s="107"/>
      <c r="Y30" s="107"/>
      <c r="Z30" s="107"/>
    </row>
    <row r="31">
      <c r="A31" s="108" t="s">
        <v>82</v>
      </c>
      <c r="B31" s="109" t="s">
        <v>155</v>
      </c>
      <c r="C31" s="109" t="s">
        <v>156</v>
      </c>
      <c r="D31" s="109" t="s">
        <v>154</v>
      </c>
      <c r="E31" s="109" t="s">
        <v>86</v>
      </c>
      <c r="F31" s="109" t="s">
        <v>98</v>
      </c>
      <c r="G31" s="112" t="s">
        <v>93</v>
      </c>
      <c r="H31" s="109" t="s">
        <v>92</v>
      </c>
      <c r="I31" s="109" t="s">
        <v>89</v>
      </c>
      <c r="J31" s="109" t="s">
        <v>89</v>
      </c>
      <c r="K31" s="111"/>
      <c r="L31" s="111"/>
      <c r="M31" s="111"/>
      <c r="N31" s="111"/>
      <c r="O31" s="111"/>
      <c r="P31" s="111"/>
      <c r="Q31" s="107"/>
      <c r="R31" s="107"/>
      <c r="S31" s="107"/>
      <c r="T31" s="107"/>
      <c r="U31" s="107"/>
      <c r="V31" s="107"/>
      <c r="W31" s="107"/>
      <c r="X31" s="107"/>
      <c r="Y31" s="107"/>
      <c r="Z31" s="107"/>
    </row>
    <row r="32">
      <c r="A32" s="108" t="s">
        <v>82</v>
      </c>
      <c r="B32" s="109" t="s">
        <v>157</v>
      </c>
      <c r="C32" s="109" t="s">
        <v>158</v>
      </c>
      <c r="D32" s="109" t="s">
        <v>154</v>
      </c>
      <c r="E32" s="109" t="s">
        <v>86</v>
      </c>
      <c r="F32" s="109" t="s">
        <v>87</v>
      </c>
      <c r="G32" s="110"/>
      <c r="H32" s="109" t="s">
        <v>88</v>
      </c>
      <c r="I32" s="109" t="s">
        <v>89</v>
      </c>
      <c r="J32" s="109" t="s">
        <v>89</v>
      </c>
      <c r="K32" s="111"/>
      <c r="L32" s="111"/>
      <c r="M32" s="111"/>
      <c r="N32" s="111"/>
      <c r="O32" s="111"/>
      <c r="P32" s="111"/>
      <c r="Q32" s="107"/>
      <c r="R32" s="107"/>
      <c r="S32" s="107"/>
      <c r="T32" s="107"/>
      <c r="U32" s="107"/>
      <c r="V32" s="107"/>
      <c r="W32" s="107"/>
      <c r="X32" s="107"/>
      <c r="Y32" s="107"/>
      <c r="Z32" s="107"/>
    </row>
    <row r="33">
      <c r="A33" s="108" t="s">
        <v>82</v>
      </c>
      <c r="B33" s="109" t="s">
        <v>159</v>
      </c>
      <c r="C33" s="109" t="s">
        <v>160</v>
      </c>
      <c r="D33" s="109" t="s">
        <v>154</v>
      </c>
      <c r="E33" s="109" t="s">
        <v>86</v>
      </c>
      <c r="F33" s="109" t="s">
        <v>98</v>
      </c>
      <c r="G33" s="110"/>
      <c r="H33" s="109" t="s">
        <v>88</v>
      </c>
      <c r="I33" s="109" t="s">
        <v>89</v>
      </c>
      <c r="J33" s="109" t="s">
        <v>89</v>
      </c>
      <c r="K33" s="111"/>
      <c r="L33" s="111"/>
      <c r="M33" s="111"/>
      <c r="N33" s="111"/>
      <c r="O33" s="111"/>
      <c r="P33" s="111"/>
      <c r="Q33" s="107"/>
      <c r="R33" s="107"/>
      <c r="S33" s="107"/>
      <c r="T33" s="107"/>
      <c r="U33" s="107"/>
      <c r="V33" s="107"/>
      <c r="W33" s="107"/>
      <c r="X33" s="107"/>
      <c r="Y33" s="107"/>
      <c r="Z33" s="107"/>
    </row>
    <row r="34">
      <c r="A34" s="108" t="s">
        <v>82</v>
      </c>
      <c r="B34" s="109" t="s">
        <v>161</v>
      </c>
      <c r="C34" s="109" t="s">
        <v>162</v>
      </c>
      <c r="D34" s="109" t="s">
        <v>154</v>
      </c>
      <c r="E34" s="109" t="s">
        <v>86</v>
      </c>
      <c r="F34" s="109" t="s">
        <v>98</v>
      </c>
      <c r="G34" s="110"/>
      <c r="H34" s="109" t="s">
        <v>88</v>
      </c>
      <c r="I34" s="109" t="s">
        <v>89</v>
      </c>
      <c r="J34" s="109" t="s">
        <v>89</v>
      </c>
      <c r="K34" s="111"/>
      <c r="L34" s="111"/>
      <c r="M34" s="111"/>
      <c r="N34" s="111"/>
      <c r="O34" s="111"/>
      <c r="P34" s="111"/>
      <c r="Q34" s="107"/>
      <c r="R34" s="107"/>
      <c r="S34" s="107"/>
      <c r="T34" s="107"/>
      <c r="U34" s="107"/>
      <c r="V34" s="107"/>
      <c r="W34" s="107"/>
      <c r="X34" s="107"/>
      <c r="Y34" s="107"/>
      <c r="Z34" s="107"/>
    </row>
    <row r="35">
      <c r="A35" s="108" t="s">
        <v>82</v>
      </c>
      <c r="B35" s="109" t="s">
        <v>163</v>
      </c>
      <c r="C35" s="109" t="s">
        <v>164</v>
      </c>
      <c r="D35" s="109" t="s">
        <v>154</v>
      </c>
      <c r="E35" s="109" t="s">
        <v>86</v>
      </c>
      <c r="F35" s="109" t="s">
        <v>87</v>
      </c>
      <c r="G35" s="110"/>
      <c r="H35" s="109" t="s">
        <v>88</v>
      </c>
      <c r="I35" s="109" t="s">
        <v>89</v>
      </c>
      <c r="J35" s="109" t="s">
        <v>89</v>
      </c>
      <c r="K35" s="111"/>
      <c r="L35" s="111"/>
      <c r="M35" s="111"/>
      <c r="N35" s="111"/>
      <c r="O35" s="111"/>
      <c r="P35" s="111"/>
      <c r="Q35" s="107"/>
      <c r="R35" s="107"/>
      <c r="S35" s="107"/>
      <c r="T35" s="107"/>
      <c r="U35" s="107"/>
      <c r="V35" s="107"/>
      <c r="W35" s="107"/>
      <c r="X35" s="107"/>
      <c r="Y35" s="107"/>
      <c r="Z35" s="107"/>
    </row>
    <row r="36">
      <c r="A36" s="108" t="s">
        <v>82</v>
      </c>
      <c r="B36" s="109" t="s">
        <v>165</v>
      </c>
      <c r="C36" s="109" t="s">
        <v>166</v>
      </c>
      <c r="D36" s="109" t="s">
        <v>154</v>
      </c>
      <c r="E36" s="109" t="s">
        <v>86</v>
      </c>
      <c r="F36" s="109" t="s">
        <v>136</v>
      </c>
      <c r="G36" s="110"/>
      <c r="H36" s="109" t="s">
        <v>88</v>
      </c>
      <c r="I36" s="109" t="s">
        <v>89</v>
      </c>
      <c r="J36" s="109" t="s">
        <v>89</v>
      </c>
      <c r="K36" s="111"/>
      <c r="L36" s="111"/>
      <c r="M36" s="111"/>
      <c r="N36" s="111"/>
      <c r="O36" s="111"/>
      <c r="P36" s="111"/>
      <c r="Q36" s="107"/>
      <c r="R36" s="107"/>
      <c r="S36" s="107"/>
      <c r="T36" s="107"/>
      <c r="U36" s="107"/>
      <c r="V36" s="107"/>
      <c r="W36" s="107"/>
      <c r="X36" s="107"/>
      <c r="Y36" s="107"/>
      <c r="Z36" s="107"/>
    </row>
    <row r="37">
      <c r="A37" s="108" t="s">
        <v>82</v>
      </c>
      <c r="B37" s="109" t="s">
        <v>167</v>
      </c>
      <c r="C37" s="109" t="s">
        <v>168</v>
      </c>
      <c r="D37" s="109" t="s">
        <v>154</v>
      </c>
      <c r="E37" s="109" t="s">
        <v>86</v>
      </c>
      <c r="F37" s="109" t="s">
        <v>87</v>
      </c>
      <c r="G37" s="110"/>
      <c r="H37" s="109" t="s">
        <v>88</v>
      </c>
      <c r="I37" s="109" t="s">
        <v>89</v>
      </c>
      <c r="J37" s="109" t="s">
        <v>89</v>
      </c>
      <c r="K37" s="111"/>
      <c r="L37" s="111"/>
      <c r="M37" s="111"/>
      <c r="N37" s="111"/>
      <c r="O37" s="111"/>
      <c r="P37" s="111"/>
      <c r="Q37" s="107"/>
      <c r="R37" s="107"/>
      <c r="S37" s="107"/>
      <c r="T37" s="107"/>
      <c r="U37" s="107"/>
      <c r="V37" s="107"/>
      <c r="W37" s="107"/>
      <c r="X37" s="107"/>
      <c r="Y37" s="107"/>
      <c r="Z37" s="107"/>
    </row>
    <row r="38">
      <c r="A38" s="108" t="s">
        <v>82</v>
      </c>
      <c r="B38" s="109" t="s">
        <v>169</v>
      </c>
      <c r="C38" s="109" t="s">
        <v>170</v>
      </c>
      <c r="D38" s="109" t="s">
        <v>154</v>
      </c>
      <c r="E38" s="109" t="s">
        <v>86</v>
      </c>
      <c r="F38" s="109" t="s">
        <v>98</v>
      </c>
      <c r="G38" s="110"/>
      <c r="H38" s="109" t="s">
        <v>88</v>
      </c>
      <c r="I38" s="109" t="s">
        <v>89</v>
      </c>
      <c r="J38" s="109" t="s">
        <v>89</v>
      </c>
      <c r="K38" s="111"/>
      <c r="L38" s="111"/>
      <c r="M38" s="111"/>
      <c r="N38" s="111"/>
      <c r="O38" s="111"/>
      <c r="P38" s="111"/>
      <c r="Q38" s="107"/>
      <c r="R38" s="107"/>
      <c r="S38" s="107"/>
      <c r="T38" s="107"/>
      <c r="U38" s="107"/>
      <c r="V38" s="107"/>
      <c r="W38" s="107"/>
      <c r="X38" s="107"/>
      <c r="Y38" s="107"/>
      <c r="Z38" s="107"/>
    </row>
    <row r="39">
      <c r="A39" s="108" t="s">
        <v>109</v>
      </c>
      <c r="B39" s="109" t="s">
        <v>171</v>
      </c>
      <c r="C39" s="109" t="s">
        <v>172</v>
      </c>
      <c r="D39" s="109" t="s">
        <v>154</v>
      </c>
      <c r="E39" s="109" t="s">
        <v>86</v>
      </c>
      <c r="F39" s="109" t="s">
        <v>136</v>
      </c>
      <c r="G39" s="110"/>
      <c r="H39" s="109" t="s">
        <v>92</v>
      </c>
      <c r="I39" s="112" t="s">
        <v>93</v>
      </c>
      <c r="J39" s="112" t="s">
        <v>93</v>
      </c>
      <c r="K39" s="109" t="s">
        <v>93</v>
      </c>
      <c r="L39" s="109" t="s">
        <v>151</v>
      </c>
      <c r="M39" s="109" t="s">
        <v>95</v>
      </c>
      <c r="N39" s="111"/>
      <c r="O39" s="111"/>
      <c r="P39" s="111"/>
      <c r="Q39" s="107"/>
      <c r="R39" s="107"/>
      <c r="S39" s="107"/>
      <c r="T39" s="107"/>
      <c r="U39" s="107"/>
      <c r="V39" s="107"/>
      <c r="W39" s="107"/>
      <c r="X39" s="107"/>
      <c r="Y39" s="107"/>
      <c r="Z39" s="107"/>
    </row>
    <row r="40">
      <c r="A40" s="108" t="s">
        <v>109</v>
      </c>
      <c r="B40" s="109" t="s">
        <v>173</v>
      </c>
      <c r="C40" s="109" t="s">
        <v>174</v>
      </c>
      <c r="D40" s="109" t="s">
        <v>154</v>
      </c>
      <c r="E40" s="109" t="s">
        <v>86</v>
      </c>
      <c r="F40" s="109" t="s">
        <v>136</v>
      </c>
      <c r="G40" s="110"/>
      <c r="H40" s="109" t="s">
        <v>92</v>
      </c>
      <c r="I40" s="112" t="s">
        <v>93</v>
      </c>
      <c r="J40" s="112" t="s">
        <v>93</v>
      </c>
      <c r="K40" s="109" t="s">
        <v>93</v>
      </c>
      <c r="L40" s="109" t="s">
        <v>151</v>
      </c>
      <c r="M40" s="109" t="s">
        <v>95</v>
      </c>
      <c r="N40" s="111"/>
      <c r="O40" s="111"/>
      <c r="P40" s="111"/>
      <c r="Q40" s="107"/>
      <c r="R40" s="107"/>
      <c r="S40" s="107"/>
      <c r="T40" s="107"/>
      <c r="U40" s="107"/>
      <c r="V40" s="107"/>
      <c r="W40" s="107"/>
      <c r="X40" s="107"/>
      <c r="Y40" s="107"/>
      <c r="Z40" s="107"/>
    </row>
    <row r="41">
      <c r="A41" s="108" t="s">
        <v>82</v>
      </c>
      <c r="B41" s="109" t="s">
        <v>175</v>
      </c>
      <c r="C41" s="109" t="s">
        <v>176</v>
      </c>
      <c r="D41" s="109" t="s">
        <v>154</v>
      </c>
      <c r="E41" s="109" t="s">
        <v>86</v>
      </c>
      <c r="F41" s="109" t="s">
        <v>98</v>
      </c>
      <c r="G41" s="112" t="s">
        <v>93</v>
      </c>
      <c r="H41" s="109" t="s">
        <v>92</v>
      </c>
      <c r="I41" s="109" t="s">
        <v>89</v>
      </c>
      <c r="J41" s="109" t="s">
        <v>89</v>
      </c>
      <c r="K41" s="111"/>
      <c r="L41" s="111"/>
      <c r="M41" s="111"/>
      <c r="N41" s="111"/>
      <c r="O41" s="111"/>
      <c r="P41" s="111"/>
      <c r="Q41" s="107"/>
      <c r="R41" s="107"/>
      <c r="S41" s="107"/>
      <c r="T41" s="107"/>
      <c r="U41" s="107"/>
      <c r="V41" s="107"/>
      <c r="W41" s="107"/>
      <c r="X41" s="107"/>
      <c r="Y41" s="107"/>
      <c r="Z41" s="107"/>
    </row>
    <row r="42">
      <c r="A42" s="108" t="s">
        <v>109</v>
      </c>
      <c r="B42" s="109" t="s">
        <v>177</v>
      </c>
      <c r="C42" s="109" t="s">
        <v>178</v>
      </c>
      <c r="D42" s="109" t="s">
        <v>154</v>
      </c>
      <c r="E42" s="109" t="s">
        <v>86</v>
      </c>
      <c r="F42" s="109" t="s">
        <v>87</v>
      </c>
      <c r="G42" s="110"/>
      <c r="H42" s="109" t="s">
        <v>92</v>
      </c>
      <c r="I42" s="112" t="s">
        <v>93</v>
      </c>
      <c r="J42" s="112" t="s">
        <v>93</v>
      </c>
      <c r="K42" s="109" t="s">
        <v>93</v>
      </c>
      <c r="L42" s="109" t="s">
        <v>151</v>
      </c>
      <c r="M42" s="109" t="s">
        <v>95</v>
      </c>
      <c r="N42" s="111"/>
      <c r="O42" s="111"/>
      <c r="P42" s="111"/>
      <c r="Q42" s="107"/>
      <c r="R42" s="107"/>
      <c r="S42" s="107"/>
      <c r="T42" s="107"/>
      <c r="U42" s="107"/>
      <c r="V42" s="107"/>
      <c r="W42" s="107"/>
      <c r="X42" s="107"/>
      <c r="Y42" s="107"/>
      <c r="Z42" s="107"/>
    </row>
    <row r="43">
      <c r="A43" s="108" t="s">
        <v>82</v>
      </c>
      <c r="B43" s="109" t="s">
        <v>179</v>
      </c>
      <c r="C43" s="109" t="s">
        <v>180</v>
      </c>
      <c r="D43" s="109" t="s">
        <v>154</v>
      </c>
      <c r="E43" s="109" t="s">
        <v>86</v>
      </c>
      <c r="F43" s="109" t="s">
        <v>136</v>
      </c>
      <c r="G43" s="112" t="s">
        <v>93</v>
      </c>
      <c r="H43" s="109" t="s">
        <v>92</v>
      </c>
      <c r="I43" s="112" t="s">
        <v>89</v>
      </c>
      <c r="J43" s="112" t="s">
        <v>89</v>
      </c>
      <c r="K43" s="111"/>
      <c r="L43" s="111"/>
      <c r="M43" s="111"/>
      <c r="N43" s="111"/>
      <c r="O43" s="111"/>
      <c r="P43" s="111"/>
      <c r="Q43" s="107"/>
      <c r="R43" s="107"/>
      <c r="S43" s="107"/>
      <c r="T43" s="107"/>
      <c r="U43" s="107"/>
      <c r="V43" s="107"/>
      <c r="W43" s="107"/>
      <c r="X43" s="107"/>
      <c r="Y43" s="107"/>
      <c r="Z43" s="107"/>
    </row>
    <row r="44">
      <c r="A44" s="108" t="s">
        <v>82</v>
      </c>
      <c r="B44" s="109" t="s">
        <v>181</v>
      </c>
      <c r="C44" s="109" t="s">
        <v>182</v>
      </c>
      <c r="D44" s="109" t="s">
        <v>183</v>
      </c>
      <c r="E44" s="109" t="s">
        <v>86</v>
      </c>
      <c r="F44" s="109" t="s">
        <v>98</v>
      </c>
      <c r="G44" s="110"/>
      <c r="H44" s="109" t="s">
        <v>92</v>
      </c>
      <c r="I44" s="112" t="s">
        <v>93</v>
      </c>
      <c r="J44" s="112" t="s">
        <v>93</v>
      </c>
      <c r="K44" s="109" t="s">
        <v>93</v>
      </c>
      <c r="L44" s="109" t="s">
        <v>151</v>
      </c>
      <c r="M44" s="109" t="s">
        <v>95</v>
      </c>
      <c r="N44" s="111"/>
      <c r="O44" s="111"/>
      <c r="P44" s="111"/>
      <c r="Q44" s="107"/>
      <c r="R44" s="107"/>
      <c r="S44" s="107"/>
      <c r="T44" s="107"/>
      <c r="U44" s="107"/>
      <c r="V44" s="107"/>
      <c r="W44" s="107"/>
      <c r="X44" s="107"/>
      <c r="Y44" s="107"/>
      <c r="Z44" s="107"/>
    </row>
    <row r="45">
      <c r="A45" s="108" t="s">
        <v>82</v>
      </c>
      <c r="B45" s="109" t="s">
        <v>184</v>
      </c>
      <c r="C45" s="109" t="s">
        <v>185</v>
      </c>
      <c r="D45" s="109" t="s">
        <v>183</v>
      </c>
      <c r="E45" s="109" t="s">
        <v>86</v>
      </c>
      <c r="F45" s="109" t="s">
        <v>87</v>
      </c>
      <c r="G45" s="110"/>
      <c r="H45" s="109" t="s">
        <v>92</v>
      </c>
      <c r="I45" s="112" t="s">
        <v>93</v>
      </c>
      <c r="J45" s="112" t="s">
        <v>93</v>
      </c>
      <c r="K45" s="111"/>
      <c r="L45" s="111"/>
      <c r="M45" s="111"/>
      <c r="N45" s="111"/>
      <c r="O45" s="111"/>
      <c r="P45" s="111"/>
      <c r="Q45" s="107"/>
      <c r="R45" s="107"/>
      <c r="S45" s="107"/>
      <c r="T45" s="107"/>
      <c r="U45" s="107"/>
      <c r="V45" s="107"/>
      <c r="W45" s="107"/>
      <c r="X45" s="107"/>
      <c r="Y45" s="107"/>
      <c r="Z45" s="107"/>
    </row>
    <row r="46">
      <c r="A46" s="108" t="s">
        <v>109</v>
      </c>
      <c r="B46" s="109" t="s">
        <v>186</v>
      </c>
      <c r="C46" s="109" t="s">
        <v>187</v>
      </c>
      <c r="D46" s="109" t="s">
        <v>183</v>
      </c>
      <c r="E46" s="109" t="s">
        <v>86</v>
      </c>
      <c r="F46" s="109" t="s">
        <v>87</v>
      </c>
      <c r="G46" s="110"/>
      <c r="H46" s="109" t="s">
        <v>88</v>
      </c>
      <c r="I46" s="112" t="s">
        <v>89</v>
      </c>
      <c r="J46" s="112" t="s">
        <v>89</v>
      </c>
      <c r="K46" s="111"/>
      <c r="L46" s="111"/>
      <c r="M46" s="111"/>
      <c r="N46" s="111"/>
      <c r="O46" s="111"/>
      <c r="P46" s="111"/>
      <c r="Q46" s="107"/>
      <c r="R46" s="107"/>
      <c r="S46" s="107"/>
      <c r="T46" s="107"/>
      <c r="U46" s="107"/>
      <c r="V46" s="107"/>
      <c r="W46" s="107"/>
      <c r="X46" s="107"/>
      <c r="Y46" s="107"/>
      <c r="Z46" s="107"/>
    </row>
    <row r="47">
      <c r="A47" s="108" t="s">
        <v>82</v>
      </c>
      <c r="B47" s="109" t="s">
        <v>188</v>
      </c>
      <c r="C47" s="109" t="s">
        <v>189</v>
      </c>
      <c r="D47" s="109" t="s">
        <v>183</v>
      </c>
      <c r="E47" s="109" t="s">
        <v>86</v>
      </c>
      <c r="F47" s="109" t="s">
        <v>87</v>
      </c>
      <c r="G47" s="110"/>
      <c r="H47" s="109" t="s">
        <v>92</v>
      </c>
      <c r="I47" s="112" t="s">
        <v>93</v>
      </c>
      <c r="J47" s="112" t="s">
        <v>93</v>
      </c>
      <c r="K47" s="109" t="s">
        <v>93</v>
      </c>
      <c r="L47" s="109" t="s">
        <v>151</v>
      </c>
      <c r="M47" s="109" t="s">
        <v>95</v>
      </c>
      <c r="N47" s="111"/>
      <c r="O47" s="111"/>
      <c r="P47" s="111"/>
      <c r="Q47" s="107"/>
      <c r="R47" s="107"/>
      <c r="S47" s="107"/>
      <c r="T47" s="107"/>
      <c r="U47" s="107"/>
      <c r="V47" s="107"/>
      <c r="W47" s="107"/>
      <c r="X47" s="107"/>
      <c r="Y47" s="107"/>
      <c r="Z47" s="107"/>
    </row>
    <row r="48">
      <c r="A48" s="108" t="s">
        <v>82</v>
      </c>
      <c r="B48" s="109" t="s">
        <v>190</v>
      </c>
      <c r="C48" s="109" t="s">
        <v>191</v>
      </c>
      <c r="D48" s="109" t="s">
        <v>183</v>
      </c>
      <c r="E48" s="109" t="s">
        <v>86</v>
      </c>
      <c r="F48" s="109" t="s">
        <v>87</v>
      </c>
      <c r="G48" s="110"/>
      <c r="H48" s="109" t="s">
        <v>92</v>
      </c>
      <c r="I48" s="112" t="s">
        <v>93</v>
      </c>
      <c r="J48" s="112" t="s">
        <v>93</v>
      </c>
      <c r="K48" s="109" t="s">
        <v>93</v>
      </c>
      <c r="L48" s="109" t="s">
        <v>151</v>
      </c>
      <c r="M48" s="109" t="s">
        <v>95</v>
      </c>
      <c r="N48" s="111"/>
      <c r="O48" s="111"/>
      <c r="P48" s="111"/>
      <c r="Q48" s="107"/>
      <c r="R48" s="107"/>
      <c r="S48" s="107"/>
      <c r="T48" s="107"/>
      <c r="U48" s="107"/>
      <c r="V48" s="107"/>
      <c r="W48" s="107"/>
      <c r="X48" s="107"/>
      <c r="Y48" s="107"/>
      <c r="Z48" s="107"/>
    </row>
    <row r="49">
      <c r="A49" s="108" t="s">
        <v>82</v>
      </c>
      <c r="B49" s="109" t="s">
        <v>192</v>
      </c>
      <c r="C49" s="109" t="s">
        <v>193</v>
      </c>
      <c r="D49" s="109" t="s">
        <v>183</v>
      </c>
      <c r="E49" s="109" t="s">
        <v>86</v>
      </c>
      <c r="F49" s="109" t="s">
        <v>98</v>
      </c>
      <c r="G49" s="112" t="s">
        <v>93</v>
      </c>
      <c r="H49" s="109" t="s">
        <v>92</v>
      </c>
      <c r="I49" s="112" t="s">
        <v>89</v>
      </c>
      <c r="J49" s="112" t="s">
        <v>89</v>
      </c>
      <c r="K49" s="111"/>
      <c r="L49" s="111"/>
      <c r="M49" s="111"/>
      <c r="N49" s="111"/>
      <c r="O49" s="111"/>
      <c r="P49" s="111"/>
      <c r="Q49" s="107"/>
      <c r="R49" s="107"/>
      <c r="S49" s="107"/>
      <c r="T49" s="107"/>
      <c r="U49" s="107"/>
      <c r="V49" s="107"/>
      <c r="W49" s="107"/>
      <c r="X49" s="107"/>
      <c r="Y49" s="107"/>
      <c r="Z49" s="107"/>
    </row>
    <row r="50">
      <c r="A50" s="108" t="s">
        <v>109</v>
      </c>
      <c r="B50" s="109" t="s">
        <v>194</v>
      </c>
      <c r="C50" s="109" t="s">
        <v>195</v>
      </c>
      <c r="D50" s="109" t="s">
        <v>183</v>
      </c>
      <c r="E50" s="109" t="s">
        <v>86</v>
      </c>
      <c r="F50" s="109" t="s">
        <v>136</v>
      </c>
      <c r="G50" s="110"/>
      <c r="H50" s="109" t="s">
        <v>92</v>
      </c>
      <c r="I50" s="112" t="s">
        <v>93</v>
      </c>
      <c r="J50" s="112" t="s">
        <v>93</v>
      </c>
      <c r="K50" s="109" t="s">
        <v>93</v>
      </c>
      <c r="L50" s="109" t="s">
        <v>151</v>
      </c>
      <c r="M50" s="109" t="s">
        <v>95</v>
      </c>
      <c r="N50" s="111"/>
      <c r="O50" s="111"/>
      <c r="P50" s="111"/>
      <c r="Q50" s="107"/>
      <c r="R50" s="107"/>
      <c r="S50" s="107"/>
      <c r="T50" s="107"/>
      <c r="U50" s="107"/>
      <c r="V50" s="107"/>
      <c r="W50" s="107"/>
      <c r="X50" s="107"/>
      <c r="Y50" s="107"/>
      <c r="Z50" s="107"/>
    </row>
    <row r="51">
      <c r="A51" s="108" t="s">
        <v>82</v>
      </c>
      <c r="B51" s="109" t="s">
        <v>196</v>
      </c>
      <c r="C51" s="109" t="s">
        <v>197</v>
      </c>
      <c r="D51" s="109" t="s">
        <v>183</v>
      </c>
      <c r="E51" s="109" t="s">
        <v>86</v>
      </c>
      <c r="F51" s="109" t="s">
        <v>87</v>
      </c>
      <c r="G51" s="110"/>
      <c r="H51" s="109" t="s">
        <v>92</v>
      </c>
      <c r="I51" s="112" t="s">
        <v>93</v>
      </c>
      <c r="J51" s="112" t="s">
        <v>93</v>
      </c>
      <c r="K51" s="109" t="s">
        <v>93</v>
      </c>
      <c r="L51" s="109" t="s">
        <v>151</v>
      </c>
      <c r="M51" s="109" t="s">
        <v>95</v>
      </c>
      <c r="N51" s="111"/>
      <c r="O51" s="111"/>
      <c r="P51" s="111"/>
      <c r="Q51" s="107"/>
      <c r="R51" s="107"/>
      <c r="S51" s="107"/>
      <c r="T51" s="107"/>
      <c r="U51" s="107"/>
      <c r="V51" s="107"/>
      <c r="W51" s="107"/>
      <c r="X51" s="107"/>
      <c r="Y51" s="107"/>
      <c r="Z51" s="107"/>
    </row>
    <row r="52">
      <c r="A52" s="108" t="s">
        <v>82</v>
      </c>
      <c r="B52" s="109" t="s">
        <v>198</v>
      </c>
      <c r="C52" s="109" t="s">
        <v>199</v>
      </c>
      <c r="D52" s="109" t="s">
        <v>183</v>
      </c>
      <c r="E52" s="109" t="s">
        <v>86</v>
      </c>
      <c r="F52" s="109" t="s">
        <v>87</v>
      </c>
      <c r="G52" s="110"/>
      <c r="H52" s="109" t="s">
        <v>88</v>
      </c>
      <c r="I52" s="112" t="s">
        <v>89</v>
      </c>
      <c r="J52" s="112" t="s">
        <v>89</v>
      </c>
      <c r="K52" s="111"/>
      <c r="L52" s="111"/>
      <c r="M52" s="111"/>
      <c r="N52" s="111"/>
      <c r="O52" s="111"/>
      <c r="P52" s="111"/>
      <c r="Q52" s="107"/>
      <c r="R52" s="107"/>
      <c r="S52" s="107"/>
      <c r="T52" s="107"/>
      <c r="U52" s="107"/>
      <c r="V52" s="107"/>
      <c r="W52" s="107"/>
      <c r="X52" s="107"/>
      <c r="Y52" s="107"/>
      <c r="Z52" s="107"/>
    </row>
    <row r="53">
      <c r="A53" s="108" t="s">
        <v>82</v>
      </c>
      <c r="B53" s="109" t="s">
        <v>200</v>
      </c>
      <c r="C53" s="109" t="s">
        <v>201</v>
      </c>
      <c r="D53" s="109" t="s">
        <v>183</v>
      </c>
      <c r="E53" s="109" t="s">
        <v>86</v>
      </c>
      <c r="F53" s="109" t="s">
        <v>87</v>
      </c>
      <c r="G53" s="110"/>
      <c r="H53" s="109" t="s">
        <v>88</v>
      </c>
      <c r="I53" s="112" t="s">
        <v>89</v>
      </c>
      <c r="J53" s="112" t="s">
        <v>89</v>
      </c>
      <c r="K53" s="111"/>
      <c r="L53" s="111"/>
      <c r="M53" s="111"/>
      <c r="N53" s="111"/>
      <c r="O53" s="111"/>
      <c r="P53" s="111"/>
      <c r="Q53" s="107"/>
      <c r="R53" s="107"/>
      <c r="S53" s="107"/>
      <c r="T53" s="107"/>
      <c r="U53" s="107"/>
      <c r="V53" s="107"/>
      <c r="W53" s="107"/>
      <c r="X53" s="107"/>
      <c r="Y53" s="107"/>
      <c r="Z53" s="107"/>
    </row>
    <row r="54">
      <c r="A54" s="108" t="s">
        <v>82</v>
      </c>
      <c r="B54" s="109" t="s">
        <v>202</v>
      </c>
      <c r="C54" s="109" t="s">
        <v>203</v>
      </c>
      <c r="D54" s="109" t="s">
        <v>183</v>
      </c>
      <c r="E54" s="109" t="s">
        <v>86</v>
      </c>
      <c r="F54" s="109" t="s">
        <v>87</v>
      </c>
      <c r="G54" s="110"/>
      <c r="H54" s="109" t="s">
        <v>88</v>
      </c>
      <c r="I54" s="112" t="s">
        <v>89</v>
      </c>
      <c r="J54" s="112" t="s">
        <v>89</v>
      </c>
      <c r="K54" s="111"/>
      <c r="L54" s="111"/>
      <c r="M54" s="111"/>
      <c r="N54" s="111"/>
      <c r="O54" s="111"/>
      <c r="P54" s="111"/>
      <c r="Q54" s="107"/>
      <c r="R54" s="107"/>
      <c r="S54" s="107"/>
      <c r="T54" s="107"/>
      <c r="U54" s="107"/>
      <c r="V54" s="107"/>
      <c r="W54" s="107"/>
      <c r="X54" s="107"/>
      <c r="Y54" s="107"/>
      <c r="Z54" s="107"/>
    </row>
    <row r="55">
      <c r="A55" s="108" t="s">
        <v>82</v>
      </c>
      <c r="B55" s="109" t="s">
        <v>204</v>
      </c>
      <c r="C55" s="109" t="s">
        <v>205</v>
      </c>
      <c r="D55" s="109" t="s">
        <v>183</v>
      </c>
      <c r="E55" s="109" t="s">
        <v>86</v>
      </c>
      <c r="F55" s="109" t="s">
        <v>87</v>
      </c>
      <c r="G55" s="110"/>
      <c r="H55" s="109" t="s">
        <v>88</v>
      </c>
      <c r="I55" s="112" t="s">
        <v>89</v>
      </c>
      <c r="J55" s="112" t="s">
        <v>89</v>
      </c>
      <c r="K55" s="111"/>
      <c r="L55" s="111"/>
      <c r="M55" s="111"/>
      <c r="N55" s="111"/>
      <c r="O55" s="111"/>
      <c r="P55" s="111"/>
      <c r="Q55" s="107"/>
      <c r="R55" s="107"/>
      <c r="S55" s="107"/>
      <c r="T55" s="107"/>
      <c r="U55" s="107"/>
      <c r="V55" s="107"/>
      <c r="W55" s="107"/>
      <c r="X55" s="107"/>
      <c r="Y55" s="107"/>
      <c r="Z55" s="107"/>
    </row>
    <row r="56">
      <c r="A56" s="108" t="s">
        <v>82</v>
      </c>
      <c r="B56" s="109" t="s">
        <v>206</v>
      </c>
      <c r="C56" s="109" t="s">
        <v>207</v>
      </c>
      <c r="D56" s="109" t="s">
        <v>183</v>
      </c>
      <c r="E56" s="109" t="s">
        <v>86</v>
      </c>
      <c r="F56" s="109" t="s">
        <v>136</v>
      </c>
      <c r="G56" s="110"/>
      <c r="H56" s="109" t="s">
        <v>88</v>
      </c>
      <c r="I56" s="112" t="s">
        <v>89</v>
      </c>
      <c r="J56" s="112" t="s">
        <v>89</v>
      </c>
      <c r="K56" s="111"/>
      <c r="L56" s="111"/>
      <c r="M56" s="111"/>
      <c r="N56" s="111"/>
      <c r="O56" s="111"/>
      <c r="P56" s="111"/>
      <c r="Q56" s="107"/>
      <c r="R56" s="107"/>
      <c r="S56" s="107"/>
      <c r="T56" s="107"/>
      <c r="U56" s="107"/>
      <c r="V56" s="107"/>
      <c r="W56" s="107"/>
      <c r="X56" s="107"/>
      <c r="Y56" s="107"/>
      <c r="Z56" s="107"/>
    </row>
    <row r="57">
      <c r="A57" s="108" t="s">
        <v>109</v>
      </c>
      <c r="B57" s="109" t="s">
        <v>208</v>
      </c>
      <c r="C57" s="109" t="s">
        <v>209</v>
      </c>
      <c r="D57" s="109" t="s">
        <v>183</v>
      </c>
      <c r="E57" s="109" t="s">
        <v>86</v>
      </c>
      <c r="F57" s="109" t="s">
        <v>87</v>
      </c>
      <c r="G57" s="110"/>
      <c r="H57" s="109" t="s">
        <v>88</v>
      </c>
      <c r="I57" s="112" t="s">
        <v>89</v>
      </c>
      <c r="J57" s="112" t="s">
        <v>89</v>
      </c>
      <c r="K57" s="111"/>
      <c r="L57" s="111"/>
      <c r="M57" s="111"/>
      <c r="N57" s="111"/>
      <c r="O57" s="111"/>
      <c r="P57" s="111"/>
      <c r="Q57" s="107"/>
      <c r="R57" s="107"/>
      <c r="S57" s="107"/>
      <c r="T57" s="107"/>
      <c r="U57" s="107"/>
      <c r="V57" s="107"/>
      <c r="W57" s="107"/>
      <c r="X57" s="107"/>
      <c r="Y57" s="107"/>
      <c r="Z57" s="107"/>
    </row>
    <row r="58">
      <c r="A58" s="114" t="s">
        <v>210</v>
      </c>
      <c r="B58" s="115" t="s">
        <v>211</v>
      </c>
      <c r="C58" s="115" t="s">
        <v>212</v>
      </c>
      <c r="D58" s="115" t="s">
        <v>213</v>
      </c>
      <c r="E58" s="109" t="s">
        <v>214</v>
      </c>
      <c r="F58" s="111"/>
      <c r="G58" s="112" t="s">
        <v>93</v>
      </c>
      <c r="H58" s="109" t="s">
        <v>92</v>
      </c>
      <c r="I58" s="112" t="s">
        <v>89</v>
      </c>
      <c r="J58" s="112" t="s">
        <v>89</v>
      </c>
      <c r="K58" s="109" t="s">
        <v>93</v>
      </c>
      <c r="L58" s="109" t="s">
        <v>215</v>
      </c>
      <c r="M58" s="109" t="s">
        <v>95</v>
      </c>
      <c r="N58" s="111"/>
      <c r="O58" s="111"/>
      <c r="P58" s="111"/>
      <c r="Q58" s="107"/>
      <c r="R58" s="107"/>
      <c r="S58" s="107"/>
      <c r="T58" s="107"/>
      <c r="U58" s="107"/>
      <c r="V58" s="107"/>
      <c r="W58" s="107"/>
      <c r="X58" s="107"/>
      <c r="Y58" s="107"/>
      <c r="Z58" s="107"/>
    </row>
    <row r="59">
      <c r="A59" s="114" t="s">
        <v>216</v>
      </c>
      <c r="B59" s="115" t="s">
        <v>217</v>
      </c>
      <c r="C59" s="115" t="s">
        <v>218</v>
      </c>
      <c r="D59" s="115" t="s">
        <v>213</v>
      </c>
      <c r="E59" s="109" t="s">
        <v>214</v>
      </c>
      <c r="F59" s="111"/>
      <c r="G59" s="110"/>
      <c r="H59" s="109" t="s">
        <v>88</v>
      </c>
      <c r="I59" s="112" t="s">
        <v>89</v>
      </c>
      <c r="J59" s="112" t="s">
        <v>89</v>
      </c>
      <c r="K59" s="111"/>
      <c r="L59" s="111"/>
      <c r="M59" s="111"/>
      <c r="N59" s="111"/>
      <c r="O59" s="111"/>
      <c r="P59" s="111"/>
      <c r="Q59" s="107"/>
      <c r="R59" s="107"/>
      <c r="S59" s="107"/>
      <c r="T59" s="107"/>
      <c r="U59" s="107"/>
      <c r="V59" s="107"/>
      <c r="W59" s="107"/>
      <c r="X59" s="107"/>
      <c r="Y59" s="107"/>
      <c r="Z59" s="107"/>
    </row>
    <row r="60">
      <c r="A60" s="114" t="s">
        <v>210</v>
      </c>
      <c r="B60" s="115" t="s">
        <v>219</v>
      </c>
      <c r="C60" s="115" t="s">
        <v>220</v>
      </c>
      <c r="D60" s="115" t="s">
        <v>213</v>
      </c>
      <c r="E60" s="109" t="s">
        <v>214</v>
      </c>
      <c r="F60" s="111"/>
      <c r="G60" s="112" t="s">
        <v>93</v>
      </c>
      <c r="H60" s="109" t="s">
        <v>92</v>
      </c>
      <c r="I60" s="112" t="s">
        <v>89</v>
      </c>
      <c r="J60" s="112" t="s">
        <v>89</v>
      </c>
      <c r="K60" s="109" t="s">
        <v>93</v>
      </c>
      <c r="L60" s="109" t="s">
        <v>215</v>
      </c>
      <c r="M60" s="109" t="s">
        <v>95</v>
      </c>
      <c r="N60" s="111"/>
      <c r="O60" s="111"/>
      <c r="P60" s="111"/>
      <c r="Q60" s="107"/>
      <c r="R60" s="107"/>
      <c r="S60" s="107"/>
      <c r="T60" s="107"/>
      <c r="U60" s="107"/>
      <c r="V60" s="107"/>
      <c r="W60" s="107"/>
      <c r="X60" s="107"/>
      <c r="Y60" s="107"/>
      <c r="Z60" s="107"/>
    </row>
    <row r="61">
      <c r="A61" s="114" t="s">
        <v>210</v>
      </c>
      <c r="B61" s="115" t="s">
        <v>221</v>
      </c>
      <c r="C61" s="115" t="s">
        <v>222</v>
      </c>
      <c r="D61" s="115" t="s">
        <v>213</v>
      </c>
      <c r="E61" s="109" t="s">
        <v>214</v>
      </c>
      <c r="F61" s="111"/>
      <c r="G61" s="112" t="s">
        <v>93</v>
      </c>
      <c r="H61" s="109" t="s">
        <v>92</v>
      </c>
      <c r="I61" s="112" t="s">
        <v>89</v>
      </c>
      <c r="J61" s="112" t="s">
        <v>89</v>
      </c>
      <c r="K61" s="109" t="s">
        <v>93</v>
      </c>
      <c r="L61" s="109" t="s">
        <v>215</v>
      </c>
      <c r="M61" s="109" t="s">
        <v>95</v>
      </c>
      <c r="N61" s="111"/>
      <c r="O61" s="111"/>
      <c r="P61" s="111"/>
      <c r="Q61" s="107"/>
      <c r="R61" s="107"/>
      <c r="S61" s="107"/>
      <c r="T61" s="107"/>
      <c r="U61" s="107"/>
      <c r="V61" s="107"/>
      <c r="W61" s="107"/>
      <c r="X61" s="107"/>
      <c r="Y61" s="107"/>
      <c r="Z61" s="107"/>
    </row>
    <row r="62">
      <c r="A62" s="114" t="s">
        <v>216</v>
      </c>
      <c r="B62" s="115" t="s">
        <v>223</v>
      </c>
      <c r="C62" s="115" t="s">
        <v>224</v>
      </c>
      <c r="D62" s="115" t="s">
        <v>213</v>
      </c>
      <c r="E62" s="109" t="s">
        <v>214</v>
      </c>
      <c r="F62" s="111"/>
      <c r="G62" s="112" t="s">
        <v>89</v>
      </c>
      <c r="H62" s="109" t="s">
        <v>92</v>
      </c>
      <c r="I62" s="112" t="s">
        <v>93</v>
      </c>
      <c r="J62" s="112" t="s">
        <v>93</v>
      </c>
      <c r="K62" s="109" t="s">
        <v>93</v>
      </c>
      <c r="L62" s="109" t="s">
        <v>215</v>
      </c>
      <c r="M62" s="109" t="s">
        <v>95</v>
      </c>
      <c r="N62" s="111"/>
      <c r="O62" s="111"/>
      <c r="P62" s="111"/>
      <c r="Q62" s="107"/>
      <c r="R62" s="107"/>
      <c r="S62" s="107"/>
      <c r="T62" s="107"/>
      <c r="U62" s="107"/>
      <c r="V62" s="107"/>
      <c r="W62" s="107"/>
      <c r="X62" s="107"/>
      <c r="Y62" s="107"/>
      <c r="Z62" s="107"/>
    </row>
    <row r="63">
      <c r="A63" s="114" t="s">
        <v>225</v>
      </c>
      <c r="B63" s="115" t="s">
        <v>226</v>
      </c>
      <c r="C63" s="115" t="s">
        <v>227</v>
      </c>
      <c r="D63" s="115" t="s">
        <v>228</v>
      </c>
      <c r="E63" s="115" t="s">
        <v>214</v>
      </c>
      <c r="F63" s="110"/>
      <c r="G63" s="110"/>
      <c r="H63" s="115" t="s">
        <v>88</v>
      </c>
      <c r="I63" s="112" t="s">
        <v>89</v>
      </c>
      <c r="J63" s="112" t="s">
        <v>89</v>
      </c>
      <c r="K63" s="110"/>
      <c r="L63" s="110"/>
      <c r="M63" s="110"/>
      <c r="N63" s="110"/>
      <c r="O63" s="110"/>
      <c r="P63" s="110"/>
      <c r="Q63" s="107"/>
      <c r="R63" s="107"/>
      <c r="S63" s="107"/>
      <c r="T63" s="107"/>
      <c r="U63" s="107"/>
      <c r="V63" s="107"/>
      <c r="W63" s="107"/>
      <c r="X63" s="107"/>
      <c r="Y63" s="107"/>
      <c r="Z63" s="107"/>
    </row>
    <row r="64">
      <c r="A64" s="114" t="s">
        <v>109</v>
      </c>
      <c r="B64" s="115" t="s">
        <v>229</v>
      </c>
      <c r="C64" s="115" t="s">
        <v>230</v>
      </c>
      <c r="D64" s="115" t="s">
        <v>228</v>
      </c>
      <c r="E64" s="109" t="s">
        <v>214</v>
      </c>
      <c r="F64" s="111"/>
      <c r="G64" s="112" t="s">
        <v>89</v>
      </c>
      <c r="H64" s="115" t="s">
        <v>92</v>
      </c>
      <c r="I64" s="112" t="s">
        <v>93</v>
      </c>
      <c r="J64" s="112" t="s">
        <v>93</v>
      </c>
      <c r="K64" s="109" t="s">
        <v>93</v>
      </c>
      <c r="L64" s="109" t="s">
        <v>215</v>
      </c>
      <c r="M64" s="109" t="s">
        <v>95</v>
      </c>
      <c r="N64" s="111"/>
      <c r="O64" s="111"/>
      <c r="P64" s="111"/>
      <c r="Q64" s="107"/>
      <c r="R64" s="107"/>
      <c r="S64" s="107"/>
      <c r="T64" s="107"/>
      <c r="U64" s="107"/>
      <c r="V64" s="107"/>
      <c r="W64" s="107"/>
      <c r="X64" s="107"/>
      <c r="Y64" s="107"/>
      <c r="Z64" s="107"/>
    </row>
    <row r="65">
      <c r="A65" s="114" t="s">
        <v>109</v>
      </c>
      <c r="B65" s="115" t="s">
        <v>231</v>
      </c>
      <c r="C65" s="115" t="s">
        <v>232</v>
      </c>
      <c r="D65" s="115" t="s">
        <v>228</v>
      </c>
      <c r="E65" s="109" t="s">
        <v>214</v>
      </c>
      <c r="F65" s="111"/>
      <c r="G65" s="112" t="s">
        <v>89</v>
      </c>
      <c r="H65" s="115" t="s">
        <v>92</v>
      </c>
      <c r="I65" s="112" t="s">
        <v>93</v>
      </c>
      <c r="J65" s="112" t="s">
        <v>93</v>
      </c>
      <c r="K65" s="109" t="s">
        <v>93</v>
      </c>
      <c r="L65" s="109" t="s">
        <v>215</v>
      </c>
      <c r="M65" s="109" t="s">
        <v>95</v>
      </c>
      <c r="N65" s="111"/>
      <c r="O65" s="111"/>
      <c r="P65" s="111"/>
      <c r="Q65" s="107"/>
      <c r="R65" s="107"/>
      <c r="S65" s="107"/>
      <c r="T65" s="107"/>
      <c r="U65" s="107"/>
      <c r="V65" s="107"/>
      <c r="W65" s="107"/>
      <c r="X65" s="107"/>
      <c r="Y65" s="107"/>
      <c r="Z65" s="107"/>
    </row>
    <row r="66">
      <c r="A66" s="114" t="s">
        <v>82</v>
      </c>
      <c r="B66" s="115" t="s">
        <v>233</v>
      </c>
      <c r="C66" s="115" t="s">
        <v>234</v>
      </c>
      <c r="D66" s="115" t="s">
        <v>235</v>
      </c>
      <c r="E66" s="109" t="s">
        <v>214</v>
      </c>
      <c r="F66" s="111"/>
      <c r="G66" s="112" t="s">
        <v>93</v>
      </c>
      <c r="H66" s="109" t="s">
        <v>92</v>
      </c>
      <c r="I66" s="112" t="s">
        <v>89</v>
      </c>
      <c r="J66" s="112" t="s">
        <v>89</v>
      </c>
      <c r="K66" s="109" t="s">
        <v>93</v>
      </c>
      <c r="L66" s="109" t="s">
        <v>215</v>
      </c>
      <c r="M66" s="109" t="s">
        <v>95</v>
      </c>
      <c r="N66" s="111"/>
      <c r="O66" s="111"/>
      <c r="P66" s="111"/>
      <c r="Q66" s="107"/>
      <c r="R66" s="107"/>
      <c r="S66" s="107"/>
      <c r="T66" s="107"/>
      <c r="U66" s="107"/>
      <c r="V66" s="107"/>
      <c r="W66" s="107"/>
      <c r="X66" s="107"/>
      <c r="Y66" s="107"/>
      <c r="Z66" s="107"/>
    </row>
    <row r="67">
      <c r="A67" s="114" t="s">
        <v>82</v>
      </c>
      <c r="B67" s="115" t="s">
        <v>236</v>
      </c>
      <c r="C67" s="115" t="s">
        <v>237</v>
      </c>
      <c r="D67" s="115" t="s">
        <v>235</v>
      </c>
      <c r="E67" s="109" t="s">
        <v>214</v>
      </c>
      <c r="F67" s="111"/>
      <c r="G67" s="112" t="s">
        <v>93</v>
      </c>
      <c r="H67" s="109" t="s">
        <v>92</v>
      </c>
      <c r="I67" s="112" t="s">
        <v>89</v>
      </c>
      <c r="J67" s="112" t="s">
        <v>89</v>
      </c>
      <c r="K67" s="109" t="s">
        <v>93</v>
      </c>
      <c r="L67" s="109" t="s">
        <v>215</v>
      </c>
      <c r="M67" s="109" t="s">
        <v>95</v>
      </c>
      <c r="N67" s="111"/>
      <c r="O67" s="111"/>
      <c r="P67" s="111"/>
      <c r="Q67" s="107"/>
      <c r="R67" s="107"/>
      <c r="S67" s="107"/>
      <c r="T67" s="107"/>
      <c r="U67" s="107"/>
      <c r="V67" s="107"/>
      <c r="W67" s="107"/>
      <c r="X67" s="107"/>
      <c r="Y67" s="107"/>
      <c r="Z67" s="107"/>
    </row>
    <row r="68">
      <c r="A68" s="114" t="s">
        <v>82</v>
      </c>
      <c r="B68" s="115" t="s">
        <v>238</v>
      </c>
      <c r="C68" s="115" t="s">
        <v>239</v>
      </c>
      <c r="D68" s="115" t="s">
        <v>235</v>
      </c>
      <c r="E68" s="109" t="s">
        <v>214</v>
      </c>
      <c r="F68" s="111"/>
      <c r="G68" s="112" t="s">
        <v>93</v>
      </c>
      <c r="H68" s="109" t="s">
        <v>92</v>
      </c>
      <c r="I68" s="112" t="s">
        <v>89</v>
      </c>
      <c r="J68" s="112" t="s">
        <v>89</v>
      </c>
      <c r="K68" s="109" t="s">
        <v>93</v>
      </c>
      <c r="L68" s="109" t="s">
        <v>215</v>
      </c>
      <c r="M68" s="109" t="s">
        <v>95</v>
      </c>
      <c r="N68" s="111"/>
      <c r="O68" s="111"/>
      <c r="P68" s="111"/>
      <c r="Q68" s="107"/>
      <c r="R68" s="107"/>
      <c r="S68" s="107"/>
      <c r="T68" s="107"/>
      <c r="U68" s="107"/>
      <c r="V68" s="107"/>
      <c r="W68" s="107"/>
      <c r="X68" s="107"/>
      <c r="Y68" s="107"/>
      <c r="Z68" s="107"/>
    </row>
    <row r="69">
      <c r="A69" s="114" t="s">
        <v>82</v>
      </c>
      <c r="B69" s="115" t="s">
        <v>240</v>
      </c>
      <c r="C69" s="115" t="s">
        <v>241</v>
      </c>
      <c r="D69" s="115" t="s">
        <v>235</v>
      </c>
      <c r="E69" s="109" t="s">
        <v>214</v>
      </c>
      <c r="F69" s="111"/>
      <c r="G69" s="110"/>
      <c r="H69" s="109" t="s">
        <v>88</v>
      </c>
      <c r="I69" s="112" t="s">
        <v>89</v>
      </c>
      <c r="J69" s="112" t="s">
        <v>89</v>
      </c>
      <c r="K69" s="111"/>
      <c r="L69" s="111"/>
      <c r="M69" s="111"/>
      <c r="N69" s="111"/>
      <c r="O69" s="111"/>
      <c r="P69" s="111"/>
      <c r="Q69" s="107"/>
      <c r="R69" s="107"/>
      <c r="S69" s="107"/>
      <c r="T69" s="107"/>
      <c r="U69" s="107"/>
      <c r="V69" s="107"/>
      <c r="W69" s="107"/>
      <c r="X69" s="107"/>
      <c r="Y69" s="107"/>
      <c r="Z69" s="107"/>
    </row>
    <row r="70">
      <c r="A70" s="114" t="s">
        <v>82</v>
      </c>
      <c r="B70" s="115" t="s">
        <v>242</v>
      </c>
      <c r="C70" s="115" t="s">
        <v>243</v>
      </c>
      <c r="D70" s="115" t="s">
        <v>235</v>
      </c>
      <c r="E70" s="109" t="s">
        <v>214</v>
      </c>
      <c r="F70" s="111"/>
      <c r="G70" s="112" t="s">
        <v>93</v>
      </c>
      <c r="H70" s="109" t="s">
        <v>92</v>
      </c>
      <c r="I70" s="112" t="s">
        <v>89</v>
      </c>
      <c r="J70" s="112" t="s">
        <v>89</v>
      </c>
      <c r="K70" s="109" t="s">
        <v>93</v>
      </c>
      <c r="L70" s="109" t="s">
        <v>215</v>
      </c>
      <c r="M70" s="109" t="s">
        <v>95</v>
      </c>
      <c r="N70" s="111"/>
      <c r="O70" s="109" t="s">
        <v>244</v>
      </c>
      <c r="P70" s="111"/>
      <c r="Q70" s="107"/>
      <c r="R70" s="107"/>
      <c r="S70" s="107"/>
      <c r="T70" s="107"/>
      <c r="U70" s="107"/>
      <c r="V70" s="107"/>
      <c r="W70" s="107"/>
      <c r="X70" s="107"/>
      <c r="Y70" s="107"/>
      <c r="Z70" s="107"/>
    </row>
    <row r="71">
      <c r="A71" s="114" t="s">
        <v>82</v>
      </c>
      <c r="B71" s="115" t="s">
        <v>245</v>
      </c>
      <c r="C71" s="115" t="s">
        <v>246</v>
      </c>
      <c r="D71" s="115" t="s">
        <v>235</v>
      </c>
      <c r="E71" s="109" t="s">
        <v>214</v>
      </c>
      <c r="F71" s="111"/>
      <c r="G71" s="112" t="s">
        <v>93</v>
      </c>
      <c r="H71" s="109" t="s">
        <v>92</v>
      </c>
      <c r="I71" s="112" t="s">
        <v>89</v>
      </c>
      <c r="J71" s="112" t="s">
        <v>89</v>
      </c>
      <c r="K71" s="109" t="s">
        <v>93</v>
      </c>
      <c r="L71" s="109" t="s">
        <v>215</v>
      </c>
      <c r="M71" s="109" t="s">
        <v>95</v>
      </c>
      <c r="N71" s="111"/>
      <c r="O71" s="111"/>
      <c r="P71" s="111"/>
      <c r="Q71" s="107"/>
      <c r="R71" s="107"/>
      <c r="S71" s="107"/>
      <c r="T71" s="107"/>
      <c r="U71" s="107"/>
      <c r="V71" s="107"/>
      <c r="W71" s="107"/>
      <c r="X71" s="107"/>
      <c r="Y71" s="107"/>
      <c r="Z71" s="107"/>
    </row>
    <row r="72">
      <c r="A72" s="114" t="s">
        <v>82</v>
      </c>
      <c r="B72" s="115" t="s">
        <v>247</v>
      </c>
      <c r="C72" s="115" t="s">
        <v>243</v>
      </c>
      <c r="D72" s="115" t="s">
        <v>235</v>
      </c>
      <c r="E72" s="109" t="s">
        <v>214</v>
      </c>
      <c r="F72" s="111"/>
      <c r="G72" s="112" t="s">
        <v>93</v>
      </c>
      <c r="H72" s="109" t="s">
        <v>92</v>
      </c>
      <c r="I72" s="112" t="s">
        <v>89</v>
      </c>
      <c r="J72" s="112" t="s">
        <v>89</v>
      </c>
      <c r="K72" s="109" t="s">
        <v>93</v>
      </c>
      <c r="L72" s="109" t="s">
        <v>215</v>
      </c>
      <c r="M72" s="109" t="s">
        <v>95</v>
      </c>
      <c r="N72" s="111"/>
      <c r="O72" s="109" t="s">
        <v>244</v>
      </c>
      <c r="P72" s="111"/>
      <c r="Q72" s="107"/>
      <c r="R72" s="107"/>
      <c r="S72" s="107"/>
      <c r="T72" s="107"/>
      <c r="U72" s="107"/>
      <c r="V72" s="107"/>
      <c r="W72" s="107"/>
      <c r="X72" s="107"/>
      <c r="Y72" s="107"/>
      <c r="Z72" s="107"/>
    </row>
    <row r="73">
      <c r="A73" s="114" t="s">
        <v>248</v>
      </c>
      <c r="B73" s="115" t="s">
        <v>249</v>
      </c>
      <c r="C73" s="115" t="s">
        <v>250</v>
      </c>
      <c r="D73" s="115" t="s">
        <v>251</v>
      </c>
      <c r="E73" s="109" t="s">
        <v>214</v>
      </c>
      <c r="F73" s="111"/>
      <c r="G73" s="110"/>
      <c r="H73" s="109" t="s">
        <v>88</v>
      </c>
      <c r="I73" s="112" t="s">
        <v>89</v>
      </c>
      <c r="J73" s="112" t="s">
        <v>89</v>
      </c>
      <c r="K73" s="111"/>
      <c r="L73" s="111"/>
      <c r="M73" s="111"/>
      <c r="N73" s="111"/>
      <c r="O73" s="111"/>
      <c r="P73" s="111"/>
      <c r="Q73" s="107"/>
      <c r="R73" s="107"/>
      <c r="S73" s="107"/>
      <c r="T73" s="107"/>
      <c r="U73" s="107"/>
      <c r="V73" s="107"/>
      <c r="W73" s="107"/>
      <c r="X73" s="107"/>
      <c r="Y73" s="107"/>
      <c r="Z73" s="107"/>
    </row>
    <row r="74">
      <c r="A74" s="114" t="s">
        <v>248</v>
      </c>
      <c r="B74" s="115" t="s">
        <v>252</v>
      </c>
      <c r="C74" s="115" t="s">
        <v>253</v>
      </c>
      <c r="D74" s="115" t="s">
        <v>251</v>
      </c>
      <c r="E74" s="109" t="s">
        <v>214</v>
      </c>
      <c r="F74" s="111"/>
      <c r="G74" s="112" t="s">
        <v>93</v>
      </c>
      <c r="H74" s="109" t="s">
        <v>92</v>
      </c>
      <c r="I74" s="112" t="s">
        <v>89</v>
      </c>
      <c r="J74" s="112" t="s">
        <v>89</v>
      </c>
      <c r="K74" s="109" t="s">
        <v>93</v>
      </c>
      <c r="L74" s="109" t="s">
        <v>215</v>
      </c>
      <c r="M74" s="109" t="s">
        <v>95</v>
      </c>
      <c r="N74" s="111"/>
      <c r="O74" s="111"/>
      <c r="P74" s="111"/>
      <c r="Q74" s="107"/>
      <c r="R74" s="107"/>
      <c r="S74" s="107"/>
      <c r="T74" s="107"/>
      <c r="U74" s="107"/>
      <c r="V74" s="107"/>
      <c r="W74" s="107"/>
      <c r="X74" s="107"/>
      <c r="Y74" s="107"/>
      <c r="Z74" s="107"/>
    </row>
    <row r="75">
      <c r="A75" s="114" t="s">
        <v>248</v>
      </c>
      <c r="B75" s="115" t="s">
        <v>254</v>
      </c>
      <c r="C75" s="115" t="s">
        <v>255</v>
      </c>
      <c r="D75" s="115" t="s">
        <v>251</v>
      </c>
      <c r="E75" s="109" t="s">
        <v>214</v>
      </c>
      <c r="F75" s="111"/>
      <c r="G75" s="112" t="s">
        <v>93</v>
      </c>
      <c r="H75" s="109" t="s">
        <v>92</v>
      </c>
      <c r="I75" s="112" t="s">
        <v>89</v>
      </c>
      <c r="J75" s="112" t="s">
        <v>89</v>
      </c>
      <c r="K75" s="109" t="s">
        <v>93</v>
      </c>
      <c r="L75" s="109" t="s">
        <v>215</v>
      </c>
      <c r="M75" s="109" t="s">
        <v>95</v>
      </c>
      <c r="N75" s="111"/>
      <c r="O75" s="111"/>
      <c r="P75" s="111"/>
      <c r="Q75" s="107"/>
      <c r="R75" s="107"/>
      <c r="S75" s="107"/>
      <c r="T75" s="107"/>
      <c r="U75" s="107"/>
      <c r="V75" s="107"/>
      <c r="W75" s="107"/>
      <c r="X75" s="107"/>
      <c r="Y75" s="107"/>
      <c r="Z75" s="107"/>
    </row>
    <row r="76">
      <c r="A76" s="114" t="s">
        <v>248</v>
      </c>
      <c r="B76" s="115" t="s">
        <v>256</v>
      </c>
      <c r="C76" s="115" t="s">
        <v>257</v>
      </c>
      <c r="D76" s="115" t="s">
        <v>251</v>
      </c>
      <c r="E76" s="109" t="s">
        <v>214</v>
      </c>
      <c r="F76" s="111"/>
      <c r="G76" s="110"/>
      <c r="H76" s="109" t="s">
        <v>88</v>
      </c>
      <c r="I76" s="112" t="s">
        <v>89</v>
      </c>
      <c r="J76" s="112" t="s">
        <v>89</v>
      </c>
      <c r="K76" s="111"/>
      <c r="L76" s="111"/>
      <c r="M76" s="111"/>
      <c r="N76" s="111"/>
      <c r="O76" s="111"/>
      <c r="P76" s="111"/>
      <c r="Q76" s="107"/>
      <c r="R76" s="107"/>
      <c r="S76" s="107"/>
      <c r="T76" s="107"/>
      <c r="U76" s="107"/>
      <c r="V76" s="107"/>
      <c r="W76" s="107"/>
      <c r="X76" s="107"/>
      <c r="Y76" s="107"/>
      <c r="Z76" s="107"/>
    </row>
    <row r="77">
      <c r="A77" s="114" t="s">
        <v>109</v>
      </c>
      <c r="B77" s="115" t="s">
        <v>258</v>
      </c>
      <c r="C77" s="115" t="s">
        <v>259</v>
      </c>
      <c r="D77" s="115" t="s">
        <v>251</v>
      </c>
      <c r="E77" s="109" t="s">
        <v>214</v>
      </c>
      <c r="F77" s="111"/>
      <c r="G77" s="112" t="s">
        <v>89</v>
      </c>
      <c r="H77" s="109" t="s">
        <v>92</v>
      </c>
      <c r="I77" s="112" t="s">
        <v>93</v>
      </c>
      <c r="J77" s="112" t="s">
        <v>93</v>
      </c>
      <c r="K77" s="109" t="s">
        <v>93</v>
      </c>
      <c r="L77" s="109" t="s">
        <v>215</v>
      </c>
      <c r="M77" s="109" t="s">
        <v>95</v>
      </c>
      <c r="N77" s="111"/>
      <c r="O77" s="111"/>
      <c r="P77" s="111"/>
      <c r="Q77" s="107"/>
      <c r="R77" s="107"/>
      <c r="S77" s="107"/>
      <c r="T77" s="107"/>
      <c r="U77" s="107"/>
      <c r="V77" s="107"/>
      <c r="W77" s="107"/>
      <c r="X77" s="107"/>
      <c r="Y77" s="107"/>
      <c r="Z77" s="107"/>
    </row>
    <row r="78">
      <c r="A78" s="114" t="s">
        <v>109</v>
      </c>
      <c r="B78" s="115" t="s">
        <v>260</v>
      </c>
      <c r="C78" s="115" t="s">
        <v>261</v>
      </c>
      <c r="D78" s="115" t="s">
        <v>251</v>
      </c>
      <c r="E78" s="109" t="s">
        <v>214</v>
      </c>
      <c r="F78" s="111"/>
      <c r="G78" s="112" t="s">
        <v>89</v>
      </c>
      <c r="H78" s="109" t="s">
        <v>92</v>
      </c>
      <c r="I78" s="112" t="s">
        <v>93</v>
      </c>
      <c r="J78" s="112" t="s">
        <v>93</v>
      </c>
      <c r="K78" s="109" t="s">
        <v>93</v>
      </c>
      <c r="L78" s="109" t="s">
        <v>215</v>
      </c>
      <c r="M78" s="109" t="s">
        <v>95</v>
      </c>
      <c r="N78" s="111"/>
      <c r="O78" s="111"/>
      <c r="P78" s="111"/>
      <c r="Q78" s="107"/>
      <c r="R78" s="107"/>
      <c r="S78" s="107"/>
      <c r="T78" s="107"/>
      <c r="U78" s="107"/>
      <c r="V78" s="107"/>
      <c r="W78" s="107"/>
      <c r="X78" s="107"/>
      <c r="Y78" s="107"/>
      <c r="Z78" s="107"/>
    </row>
    <row r="79">
      <c r="A79" s="114" t="s">
        <v>248</v>
      </c>
      <c r="B79" s="115" t="s">
        <v>262</v>
      </c>
      <c r="C79" s="115" t="s">
        <v>263</v>
      </c>
      <c r="D79" s="115" t="s">
        <v>264</v>
      </c>
      <c r="E79" s="115" t="s">
        <v>214</v>
      </c>
      <c r="F79" s="110"/>
      <c r="G79" s="110"/>
      <c r="H79" s="115" t="s">
        <v>88</v>
      </c>
      <c r="I79" s="112" t="s">
        <v>89</v>
      </c>
      <c r="J79" s="112" t="s">
        <v>89</v>
      </c>
      <c r="K79" s="110"/>
      <c r="L79" s="110"/>
      <c r="M79" s="110"/>
      <c r="N79" s="110"/>
      <c r="O79" s="110"/>
      <c r="P79" s="110"/>
      <c r="Q79" s="107"/>
      <c r="R79" s="107"/>
      <c r="S79" s="107"/>
      <c r="T79" s="107"/>
      <c r="U79" s="107"/>
      <c r="V79" s="107"/>
      <c r="W79" s="107"/>
      <c r="X79" s="107"/>
      <c r="Y79" s="107"/>
      <c r="Z79" s="107"/>
    </row>
    <row r="80">
      <c r="A80" s="114" t="s">
        <v>248</v>
      </c>
      <c r="B80" s="109" t="s">
        <v>265</v>
      </c>
      <c r="C80" s="109" t="s">
        <v>266</v>
      </c>
      <c r="D80" s="115" t="s">
        <v>264</v>
      </c>
      <c r="E80" s="109" t="s">
        <v>214</v>
      </c>
      <c r="F80" s="111"/>
      <c r="G80" s="112" t="s">
        <v>93</v>
      </c>
      <c r="H80" s="109" t="s">
        <v>92</v>
      </c>
      <c r="I80" s="112" t="s">
        <v>89</v>
      </c>
      <c r="J80" s="112" t="s">
        <v>89</v>
      </c>
      <c r="K80" s="109" t="s">
        <v>93</v>
      </c>
      <c r="L80" s="109" t="s">
        <v>215</v>
      </c>
      <c r="M80" s="109" t="s">
        <v>95</v>
      </c>
      <c r="N80" s="111"/>
      <c r="O80" s="111"/>
      <c r="P80" s="111"/>
      <c r="Q80" s="107"/>
      <c r="R80" s="107"/>
      <c r="S80" s="107"/>
      <c r="T80" s="107"/>
      <c r="U80" s="107"/>
      <c r="V80" s="107"/>
      <c r="W80" s="107"/>
      <c r="X80" s="107"/>
      <c r="Y80" s="107"/>
      <c r="Z80" s="107"/>
    </row>
    <row r="81">
      <c r="A81" s="114" t="s">
        <v>248</v>
      </c>
      <c r="B81" s="109" t="s">
        <v>267</v>
      </c>
      <c r="C81" s="109" t="s">
        <v>268</v>
      </c>
      <c r="D81" s="115" t="s">
        <v>264</v>
      </c>
      <c r="E81" s="109" t="s">
        <v>214</v>
      </c>
      <c r="F81" s="111"/>
      <c r="G81" s="110"/>
      <c r="H81" s="109" t="s">
        <v>88</v>
      </c>
      <c r="I81" s="112" t="s">
        <v>89</v>
      </c>
      <c r="J81" s="112" t="s">
        <v>89</v>
      </c>
      <c r="K81" s="111"/>
      <c r="L81" s="111"/>
      <c r="M81" s="111"/>
      <c r="N81" s="111"/>
      <c r="O81" s="111"/>
      <c r="P81" s="111"/>
      <c r="Q81" s="107"/>
      <c r="R81" s="107"/>
      <c r="S81" s="107"/>
      <c r="T81" s="107"/>
      <c r="U81" s="107"/>
      <c r="V81" s="107"/>
      <c r="W81" s="107"/>
      <c r="X81" s="107"/>
      <c r="Y81" s="107"/>
      <c r="Z81" s="107"/>
    </row>
    <row r="82">
      <c r="A82" s="114" t="s">
        <v>248</v>
      </c>
      <c r="B82" s="109" t="s">
        <v>269</v>
      </c>
      <c r="C82" s="109" t="s">
        <v>270</v>
      </c>
      <c r="D82" s="115" t="s">
        <v>264</v>
      </c>
      <c r="E82" s="109" t="s">
        <v>214</v>
      </c>
      <c r="F82" s="111"/>
      <c r="G82" s="112" t="s">
        <v>93</v>
      </c>
      <c r="H82" s="109" t="s">
        <v>92</v>
      </c>
      <c r="I82" s="112" t="s">
        <v>89</v>
      </c>
      <c r="J82" s="112" t="s">
        <v>89</v>
      </c>
      <c r="K82" s="109" t="s">
        <v>93</v>
      </c>
      <c r="L82" s="109" t="s">
        <v>215</v>
      </c>
      <c r="M82" s="109" t="s">
        <v>95</v>
      </c>
      <c r="N82" s="111"/>
      <c r="O82" s="111"/>
      <c r="P82" s="111"/>
      <c r="Q82" s="107"/>
      <c r="R82" s="107"/>
      <c r="S82" s="107"/>
      <c r="T82" s="107"/>
      <c r="U82" s="107"/>
      <c r="V82" s="107"/>
      <c r="W82" s="107"/>
      <c r="X82" s="107"/>
      <c r="Y82" s="107"/>
      <c r="Z82" s="107"/>
    </row>
    <row r="83">
      <c r="A83" s="114" t="s">
        <v>248</v>
      </c>
      <c r="B83" s="109" t="s">
        <v>271</v>
      </c>
      <c r="C83" s="109" t="s">
        <v>272</v>
      </c>
      <c r="D83" s="115" t="s">
        <v>264</v>
      </c>
      <c r="E83" s="109" t="s">
        <v>214</v>
      </c>
      <c r="F83" s="111"/>
      <c r="G83" s="110"/>
      <c r="H83" s="109" t="s">
        <v>88</v>
      </c>
      <c r="I83" s="112" t="s">
        <v>89</v>
      </c>
      <c r="J83" s="112" t="s">
        <v>89</v>
      </c>
      <c r="K83" s="111"/>
      <c r="L83" s="111"/>
      <c r="M83" s="111"/>
      <c r="N83" s="111"/>
      <c r="O83" s="111"/>
      <c r="P83" s="111"/>
      <c r="Q83" s="107"/>
      <c r="R83" s="107"/>
      <c r="S83" s="107"/>
      <c r="T83" s="107"/>
      <c r="U83" s="107"/>
      <c r="V83" s="107"/>
      <c r="W83" s="107"/>
      <c r="X83" s="107"/>
      <c r="Y83" s="107"/>
      <c r="Z83" s="107"/>
    </row>
    <row r="84">
      <c r="A84" s="114" t="s">
        <v>248</v>
      </c>
      <c r="B84" s="109" t="s">
        <v>273</v>
      </c>
      <c r="C84" s="109" t="s">
        <v>274</v>
      </c>
      <c r="D84" s="115" t="s">
        <v>264</v>
      </c>
      <c r="E84" s="109" t="s">
        <v>214</v>
      </c>
      <c r="F84" s="111"/>
      <c r="G84" s="112" t="s">
        <v>93</v>
      </c>
      <c r="H84" s="109" t="s">
        <v>92</v>
      </c>
      <c r="I84" s="112" t="s">
        <v>89</v>
      </c>
      <c r="J84" s="112" t="s">
        <v>89</v>
      </c>
      <c r="K84" s="109" t="s">
        <v>93</v>
      </c>
      <c r="L84" s="109" t="s">
        <v>215</v>
      </c>
      <c r="M84" s="109" t="s">
        <v>95</v>
      </c>
      <c r="N84" s="111"/>
      <c r="O84" s="111"/>
      <c r="P84" s="111"/>
      <c r="Q84" s="107"/>
      <c r="R84" s="107"/>
      <c r="S84" s="107"/>
      <c r="T84" s="107"/>
      <c r="U84" s="107"/>
      <c r="V84" s="107"/>
      <c r="W84" s="107"/>
      <c r="X84" s="107"/>
      <c r="Y84" s="107"/>
      <c r="Z84" s="107"/>
    </row>
    <row r="85">
      <c r="A85" s="114" t="s">
        <v>210</v>
      </c>
      <c r="B85" s="115" t="s">
        <v>275</v>
      </c>
      <c r="C85" s="115" t="s">
        <v>276</v>
      </c>
      <c r="D85" s="115" t="s">
        <v>277</v>
      </c>
      <c r="E85" s="115" t="s">
        <v>278</v>
      </c>
      <c r="F85" s="115" t="s">
        <v>279</v>
      </c>
      <c r="G85" s="110"/>
      <c r="H85" s="115" t="s">
        <v>92</v>
      </c>
      <c r="I85" s="112" t="s">
        <v>93</v>
      </c>
      <c r="J85" s="112" t="s">
        <v>93</v>
      </c>
      <c r="K85" s="109" t="s">
        <v>93</v>
      </c>
      <c r="L85" s="109" t="s">
        <v>280</v>
      </c>
      <c r="M85" s="109" t="s">
        <v>95</v>
      </c>
      <c r="N85" s="111"/>
      <c r="O85" s="111"/>
      <c r="P85" s="109" t="s">
        <v>281</v>
      </c>
      <c r="Q85" s="107"/>
      <c r="R85" s="107"/>
      <c r="S85" s="107"/>
      <c r="T85" s="107"/>
      <c r="U85" s="107"/>
      <c r="V85" s="107"/>
      <c r="W85" s="107"/>
      <c r="X85" s="107"/>
      <c r="Y85" s="107"/>
      <c r="Z85" s="107"/>
    </row>
    <row r="86">
      <c r="A86" s="114" t="s">
        <v>210</v>
      </c>
      <c r="B86" s="115" t="s">
        <v>282</v>
      </c>
      <c r="C86" s="115" t="s">
        <v>283</v>
      </c>
      <c r="D86" s="115" t="s">
        <v>277</v>
      </c>
      <c r="E86" s="115" t="s">
        <v>278</v>
      </c>
      <c r="F86" s="115" t="s">
        <v>284</v>
      </c>
      <c r="G86" s="110"/>
      <c r="H86" s="115" t="s">
        <v>92</v>
      </c>
      <c r="I86" s="112" t="s">
        <v>93</v>
      </c>
      <c r="J86" s="112" t="s">
        <v>93</v>
      </c>
      <c r="K86" s="109" t="s">
        <v>93</v>
      </c>
      <c r="L86" s="109" t="s">
        <v>280</v>
      </c>
      <c r="M86" s="109" t="s">
        <v>95</v>
      </c>
      <c r="N86" s="111"/>
      <c r="O86" s="111"/>
      <c r="P86" s="109" t="s">
        <v>281</v>
      </c>
      <c r="Q86" s="107"/>
      <c r="R86" s="107"/>
      <c r="S86" s="107"/>
      <c r="T86" s="107"/>
      <c r="U86" s="107"/>
      <c r="V86" s="107"/>
      <c r="W86" s="107"/>
      <c r="X86" s="107"/>
      <c r="Y86" s="107"/>
      <c r="Z86" s="107"/>
    </row>
    <row r="87">
      <c r="A87" s="114" t="s">
        <v>210</v>
      </c>
      <c r="B87" s="115" t="s">
        <v>285</v>
      </c>
      <c r="C87" s="115" t="s">
        <v>286</v>
      </c>
      <c r="D87" s="115" t="s">
        <v>277</v>
      </c>
      <c r="E87" s="115" t="s">
        <v>278</v>
      </c>
      <c r="F87" s="115" t="s">
        <v>284</v>
      </c>
      <c r="G87" s="110"/>
      <c r="H87" s="115" t="s">
        <v>92</v>
      </c>
      <c r="I87" s="112" t="s">
        <v>89</v>
      </c>
      <c r="J87" s="112" t="s">
        <v>89</v>
      </c>
      <c r="K87" s="111"/>
      <c r="L87" s="111"/>
      <c r="M87" s="111"/>
      <c r="N87" s="111"/>
      <c r="O87" s="111"/>
      <c r="P87" s="111"/>
      <c r="Q87" s="107"/>
      <c r="R87" s="107"/>
      <c r="S87" s="107"/>
      <c r="T87" s="107"/>
      <c r="U87" s="107"/>
      <c r="V87" s="107"/>
      <c r="W87" s="107"/>
      <c r="X87" s="107"/>
      <c r="Y87" s="107"/>
      <c r="Z87" s="107"/>
    </row>
    <row r="88">
      <c r="A88" s="114" t="s">
        <v>210</v>
      </c>
      <c r="B88" s="115" t="s">
        <v>287</v>
      </c>
      <c r="C88" s="115" t="s">
        <v>288</v>
      </c>
      <c r="D88" s="115" t="s">
        <v>277</v>
      </c>
      <c r="E88" s="115" t="s">
        <v>278</v>
      </c>
      <c r="F88" s="115" t="s">
        <v>279</v>
      </c>
      <c r="G88" s="110"/>
      <c r="H88" s="115" t="s">
        <v>92</v>
      </c>
      <c r="I88" s="112" t="s">
        <v>93</v>
      </c>
      <c r="J88" s="112" t="s">
        <v>93</v>
      </c>
      <c r="K88" s="109" t="s">
        <v>93</v>
      </c>
      <c r="L88" s="109" t="s">
        <v>280</v>
      </c>
      <c r="M88" s="111"/>
      <c r="N88" s="111"/>
      <c r="O88" s="111"/>
      <c r="P88" s="111"/>
      <c r="Q88" s="107"/>
      <c r="R88" s="107"/>
      <c r="S88" s="107"/>
      <c r="T88" s="107"/>
      <c r="U88" s="107"/>
      <c r="V88" s="107"/>
      <c r="W88" s="107"/>
      <c r="X88" s="107"/>
      <c r="Y88" s="107"/>
      <c r="Z88" s="107"/>
    </row>
    <row r="89">
      <c r="A89" s="114" t="s">
        <v>210</v>
      </c>
      <c r="B89" s="115" t="s">
        <v>289</v>
      </c>
      <c r="C89" s="115" t="s">
        <v>290</v>
      </c>
      <c r="D89" s="115" t="s">
        <v>277</v>
      </c>
      <c r="E89" s="115" t="s">
        <v>278</v>
      </c>
      <c r="F89" s="115" t="s">
        <v>279</v>
      </c>
      <c r="G89" s="110"/>
      <c r="H89" s="115" t="s">
        <v>92</v>
      </c>
      <c r="I89" s="112" t="s">
        <v>89</v>
      </c>
      <c r="J89" s="112" t="s">
        <v>89</v>
      </c>
      <c r="K89" s="111"/>
      <c r="L89" s="111"/>
      <c r="M89" s="111"/>
      <c r="N89" s="111"/>
      <c r="O89" s="111"/>
      <c r="P89" s="111"/>
      <c r="Q89" s="107"/>
      <c r="R89" s="107"/>
      <c r="S89" s="107"/>
      <c r="T89" s="107"/>
      <c r="U89" s="107"/>
      <c r="V89" s="107"/>
      <c r="W89" s="107"/>
      <c r="X89" s="107"/>
      <c r="Y89" s="107"/>
      <c r="Z89" s="107"/>
    </row>
    <row r="90">
      <c r="A90" s="114" t="s">
        <v>216</v>
      </c>
      <c r="B90" s="115" t="s">
        <v>291</v>
      </c>
      <c r="C90" s="115" t="s">
        <v>292</v>
      </c>
      <c r="D90" s="115" t="s">
        <v>277</v>
      </c>
      <c r="E90" s="115" t="s">
        <v>278</v>
      </c>
      <c r="F90" s="115" t="s">
        <v>293</v>
      </c>
      <c r="G90" s="110"/>
      <c r="H90" s="115" t="s">
        <v>92</v>
      </c>
      <c r="I90" s="112" t="s">
        <v>89</v>
      </c>
      <c r="J90" s="112" t="s">
        <v>89</v>
      </c>
      <c r="K90" s="111"/>
      <c r="L90" s="111"/>
      <c r="M90" s="111"/>
      <c r="N90" s="111"/>
      <c r="O90" s="111"/>
      <c r="P90" s="111"/>
      <c r="Q90" s="107"/>
      <c r="R90" s="107"/>
      <c r="S90" s="107"/>
      <c r="T90" s="107"/>
      <c r="U90" s="107"/>
      <c r="V90" s="107"/>
      <c r="W90" s="107"/>
      <c r="X90" s="107"/>
      <c r="Y90" s="107"/>
      <c r="Z90" s="107"/>
    </row>
    <row r="91">
      <c r="A91" s="114" t="s">
        <v>210</v>
      </c>
      <c r="B91" s="109" t="s">
        <v>294</v>
      </c>
      <c r="C91" s="109" t="s">
        <v>295</v>
      </c>
      <c r="D91" s="109" t="s">
        <v>183</v>
      </c>
      <c r="E91" s="109" t="s">
        <v>55</v>
      </c>
      <c r="F91" s="109" t="s">
        <v>296</v>
      </c>
      <c r="G91" s="111"/>
      <c r="H91" s="109" t="s">
        <v>88</v>
      </c>
      <c r="I91" s="109" t="s">
        <v>89</v>
      </c>
      <c r="J91" s="109" t="s">
        <v>89</v>
      </c>
      <c r="K91" s="111"/>
      <c r="L91" s="111"/>
      <c r="M91" s="111"/>
      <c r="N91" s="111"/>
      <c r="O91" s="111"/>
      <c r="P91" s="111"/>
      <c r="Q91" s="107"/>
      <c r="R91" s="107"/>
      <c r="S91" s="107"/>
      <c r="T91" s="107"/>
      <c r="U91" s="107"/>
      <c r="V91" s="107"/>
      <c r="W91" s="107"/>
      <c r="X91" s="107"/>
      <c r="Y91" s="107"/>
      <c r="Z91" s="107"/>
    </row>
    <row r="92">
      <c r="A92" s="114" t="s">
        <v>210</v>
      </c>
      <c r="B92" s="115" t="s">
        <v>297</v>
      </c>
      <c r="C92" s="115" t="s">
        <v>298</v>
      </c>
      <c r="D92" s="115" t="s">
        <v>183</v>
      </c>
      <c r="E92" s="115" t="s">
        <v>55</v>
      </c>
      <c r="F92" s="115" t="s">
        <v>296</v>
      </c>
      <c r="G92" s="110"/>
      <c r="H92" s="115" t="s">
        <v>88</v>
      </c>
      <c r="I92" s="115" t="s">
        <v>89</v>
      </c>
      <c r="J92" s="115" t="s">
        <v>89</v>
      </c>
      <c r="K92" s="110"/>
      <c r="L92" s="110"/>
      <c r="M92" s="110"/>
      <c r="N92" s="110"/>
      <c r="O92" s="110"/>
      <c r="P92" s="110"/>
      <c r="Q92" s="107"/>
      <c r="R92" s="107"/>
      <c r="S92" s="107"/>
      <c r="T92" s="107"/>
      <c r="U92" s="107"/>
      <c r="V92" s="107"/>
      <c r="W92" s="107"/>
      <c r="X92" s="107"/>
      <c r="Y92" s="107"/>
      <c r="Z92" s="107"/>
    </row>
    <row r="93">
      <c r="A93" s="114" t="s">
        <v>210</v>
      </c>
      <c r="B93" s="109" t="s">
        <v>299</v>
      </c>
      <c r="C93" s="109" t="s">
        <v>300</v>
      </c>
      <c r="D93" s="109" t="s">
        <v>183</v>
      </c>
      <c r="E93" s="109" t="s">
        <v>55</v>
      </c>
      <c r="F93" s="109" t="s">
        <v>296</v>
      </c>
      <c r="G93" s="111"/>
      <c r="H93" s="109" t="s">
        <v>92</v>
      </c>
      <c r="I93" s="109" t="s">
        <v>93</v>
      </c>
      <c r="J93" s="109" t="s">
        <v>93</v>
      </c>
      <c r="K93" s="109" t="s">
        <v>93</v>
      </c>
      <c r="L93" s="109" t="s">
        <v>280</v>
      </c>
      <c r="M93" s="109" t="s">
        <v>95</v>
      </c>
      <c r="N93" s="111"/>
      <c r="O93" s="111"/>
      <c r="P93" s="111"/>
      <c r="Q93" s="107"/>
      <c r="R93" s="107"/>
      <c r="S93" s="107"/>
      <c r="T93" s="107"/>
      <c r="U93" s="107"/>
      <c r="V93" s="107"/>
      <c r="W93" s="107"/>
      <c r="X93" s="107"/>
      <c r="Y93" s="107"/>
      <c r="Z93" s="107"/>
    </row>
    <row r="94">
      <c r="A94" s="114" t="s">
        <v>210</v>
      </c>
      <c r="B94" s="115" t="s">
        <v>301</v>
      </c>
      <c r="C94" s="115" t="s">
        <v>302</v>
      </c>
      <c r="D94" s="115" t="s">
        <v>183</v>
      </c>
      <c r="E94" s="115" t="s">
        <v>55</v>
      </c>
      <c r="F94" s="115" t="s">
        <v>296</v>
      </c>
      <c r="G94" s="110"/>
      <c r="H94" s="115" t="s">
        <v>88</v>
      </c>
      <c r="I94" s="115" t="s">
        <v>89</v>
      </c>
      <c r="J94" s="115" t="s">
        <v>89</v>
      </c>
      <c r="K94" s="110"/>
      <c r="L94" s="110"/>
      <c r="M94" s="110"/>
      <c r="N94" s="110"/>
      <c r="O94" s="110"/>
      <c r="P94" s="110"/>
      <c r="Q94" s="107"/>
      <c r="R94" s="107"/>
      <c r="S94" s="107"/>
      <c r="T94" s="107"/>
      <c r="U94" s="107"/>
      <c r="V94" s="107"/>
      <c r="W94" s="107"/>
      <c r="X94" s="107"/>
      <c r="Y94" s="107"/>
      <c r="Z94" s="107"/>
    </row>
    <row r="95">
      <c r="A95" s="114" t="s">
        <v>210</v>
      </c>
      <c r="B95" s="109" t="s">
        <v>297</v>
      </c>
      <c r="C95" s="109" t="s">
        <v>298</v>
      </c>
      <c r="D95" s="109" t="s">
        <v>183</v>
      </c>
      <c r="E95" s="109" t="s">
        <v>55</v>
      </c>
      <c r="F95" s="109" t="s">
        <v>303</v>
      </c>
      <c r="G95" s="111"/>
      <c r="H95" s="109" t="s">
        <v>88</v>
      </c>
      <c r="I95" s="109" t="s">
        <v>89</v>
      </c>
      <c r="J95" s="109" t="s">
        <v>89</v>
      </c>
      <c r="K95" s="111"/>
      <c r="L95" s="111"/>
      <c r="M95" s="111"/>
      <c r="N95" s="111"/>
      <c r="O95" s="111"/>
      <c r="P95" s="111"/>
      <c r="Q95" s="107"/>
      <c r="R95" s="107"/>
      <c r="S95" s="107"/>
      <c r="T95" s="107"/>
      <c r="U95" s="107"/>
      <c r="V95" s="107"/>
      <c r="W95" s="107"/>
      <c r="X95" s="107"/>
      <c r="Y95" s="107"/>
      <c r="Z95" s="107"/>
    </row>
    <row r="96">
      <c r="A96" s="114" t="s">
        <v>210</v>
      </c>
      <c r="B96" s="109" t="s">
        <v>304</v>
      </c>
      <c r="C96" s="109" t="s">
        <v>305</v>
      </c>
      <c r="D96" s="109" t="s">
        <v>183</v>
      </c>
      <c r="E96" s="109" t="s">
        <v>55</v>
      </c>
      <c r="F96" s="109" t="s">
        <v>296</v>
      </c>
      <c r="G96" s="111"/>
      <c r="H96" s="109" t="s">
        <v>92</v>
      </c>
      <c r="I96" s="109" t="s">
        <v>93</v>
      </c>
      <c r="J96" s="109" t="s">
        <v>93</v>
      </c>
      <c r="K96" s="109" t="s">
        <v>306</v>
      </c>
      <c r="L96" s="111"/>
      <c r="M96" s="111"/>
      <c r="N96" s="111"/>
      <c r="O96" s="111"/>
      <c r="P96" s="111"/>
      <c r="Q96" s="107"/>
      <c r="R96" s="107"/>
      <c r="S96" s="107"/>
      <c r="T96" s="107"/>
      <c r="U96" s="107"/>
      <c r="V96" s="107"/>
      <c r="W96" s="107"/>
      <c r="X96" s="107"/>
      <c r="Y96" s="107"/>
      <c r="Z96" s="107"/>
    </row>
    <row r="97">
      <c r="A97" s="114" t="s">
        <v>210</v>
      </c>
      <c r="B97" s="115" t="s">
        <v>307</v>
      </c>
      <c r="C97" s="115" t="s">
        <v>308</v>
      </c>
      <c r="D97" s="115" t="s">
        <v>183</v>
      </c>
      <c r="E97" s="115" t="s">
        <v>55</v>
      </c>
      <c r="F97" s="115" t="s">
        <v>296</v>
      </c>
      <c r="G97" s="110"/>
      <c r="H97" s="115" t="s">
        <v>88</v>
      </c>
      <c r="I97" s="115" t="s">
        <v>89</v>
      </c>
      <c r="J97" s="115" t="s">
        <v>89</v>
      </c>
      <c r="K97" s="110"/>
      <c r="L97" s="110"/>
      <c r="M97" s="110"/>
      <c r="N97" s="110"/>
      <c r="O97" s="110"/>
      <c r="P97" s="110"/>
      <c r="Q97" s="107"/>
      <c r="R97" s="107"/>
      <c r="S97" s="107"/>
      <c r="T97" s="107"/>
      <c r="U97" s="107"/>
      <c r="V97" s="107"/>
      <c r="W97" s="107"/>
      <c r="X97" s="107"/>
      <c r="Y97" s="107"/>
      <c r="Z97" s="107"/>
    </row>
    <row r="98">
      <c r="A98" s="114" t="s">
        <v>210</v>
      </c>
      <c r="B98" s="115" t="s">
        <v>309</v>
      </c>
      <c r="C98" s="115" t="s">
        <v>310</v>
      </c>
      <c r="D98" s="115" t="s">
        <v>183</v>
      </c>
      <c r="E98" s="115" t="s">
        <v>55</v>
      </c>
      <c r="F98" s="115" t="s">
        <v>296</v>
      </c>
      <c r="G98" s="110"/>
      <c r="H98" s="115" t="s">
        <v>88</v>
      </c>
      <c r="I98" s="115" t="s">
        <v>89</v>
      </c>
      <c r="J98" s="115" t="s">
        <v>89</v>
      </c>
      <c r="K98" s="110"/>
      <c r="L98" s="110"/>
      <c r="M98" s="110"/>
      <c r="N98" s="110"/>
      <c r="O98" s="110"/>
      <c r="P98" s="110"/>
      <c r="Q98" s="107"/>
      <c r="R98" s="107"/>
      <c r="S98" s="107"/>
      <c r="T98" s="107"/>
      <c r="U98" s="107"/>
      <c r="V98" s="107"/>
      <c r="W98" s="107"/>
      <c r="X98" s="107"/>
      <c r="Y98" s="107"/>
      <c r="Z98" s="107"/>
    </row>
    <row r="99">
      <c r="A99" s="114" t="s">
        <v>210</v>
      </c>
      <c r="B99" s="109" t="s">
        <v>311</v>
      </c>
      <c r="C99" s="109" t="s">
        <v>312</v>
      </c>
      <c r="D99" s="109" t="s">
        <v>183</v>
      </c>
      <c r="E99" s="109" t="s">
        <v>55</v>
      </c>
      <c r="F99" s="109" t="s">
        <v>303</v>
      </c>
      <c r="G99" s="111"/>
      <c r="H99" s="109" t="s">
        <v>92</v>
      </c>
      <c r="I99" s="109" t="s">
        <v>93</v>
      </c>
      <c r="J99" s="109" t="s">
        <v>93</v>
      </c>
      <c r="K99" s="109" t="s">
        <v>93</v>
      </c>
      <c r="L99" s="109" t="s">
        <v>280</v>
      </c>
      <c r="M99" s="109" t="s">
        <v>95</v>
      </c>
      <c r="N99" s="111"/>
      <c r="O99" s="111"/>
      <c r="P99" s="111"/>
      <c r="Q99" s="107"/>
      <c r="R99" s="107"/>
      <c r="S99" s="107"/>
      <c r="T99" s="107"/>
      <c r="U99" s="107"/>
      <c r="V99" s="107"/>
      <c r="W99" s="107"/>
      <c r="X99" s="107"/>
      <c r="Y99" s="107"/>
      <c r="Z99" s="107"/>
    </row>
    <row r="100">
      <c r="A100" s="114" t="s">
        <v>210</v>
      </c>
      <c r="B100" s="109" t="s">
        <v>313</v>
      </c>
      <c r="C100" s="109" t="s">
        <v>314</v>
      </c>
      <c r="D100" s="109" t="s">
        <v>183</v>
      </c>
      <c r="E100" s="109" t="s">
        <v>55</v>
      </c>
      <c r="F100" s="109" t="s">
        <v>296</v>
      </c>
      <c r="G100" s="111"/>
      <c r="H100" s="109" t="s">
        <v>92</v>
      </c>
      <c r="I100" s="109" t="s">
        <v>93</v>
      </c>
      <c r="J100" s="109" t="s">
        <v>93</v>
      </c>
      <c r="K100" s="109" t="s">
        <v>93</v>
      </c>
      <c r="L100" s="109" t="s">
        <v>280</v>
      </c>
      <c r="M100" s="109" t="s">
        <v>95</v>
      </c>
      <c r="N100" s="111"/>
      <c r="O100" s="111"/>
      <c r="P100" s="111"/>
      <c r="Q100" s="107"/>
      <c r="R100" s="107"/>
      <c r="S100" s="107"/>
      <c r="T100" s="107"/>
      <c r="U100" s="107"/>
      <c r="V100" s="107"/>
      <c r="W100" s="107"/>
      <c r="X100" s="107"/>
      <c r="Y100" s="107"/>
      <c r="Z100" s="107"/>
    </row>
    <row r="101">
      <c r="A101" s="114" t="s">
        <v>210</v>
      </c>
      <c r="B101" s="109" t="s">
        <v>315</v>
      </c>
      <c r="C101" s="109" t="s">
        <v>316</v>
      </c>
      <c r="D101" s="109" t="s">
        <v>183</v>
      </c>
      <c r="E101" s="109" t="s">
        <v>55</v>
      </c>
      <c r="F101" s="109" t="s">
        <v>303</v>
      </c>
      <c r="G101" s="111"/>
      <c r="H101" s="109" t="s">
        <v>92</v>
      </c>
      <c r="I101" s="109" t="s">
        <v>93</v>
      </c>
      <c r="J101" s="109" t="s">
        <v>93</v>
      </c>
      <c r="K101" s="109" t="s">
        <v>93</v>
      </c>
      <c r="L101" s="109" t="s">
        <v>280</v>
      </c>
      <c r="M101" s="109" t="s">
        <v>95</v>
      </c>
      <c r="N101" s="111"/>
      <c r="O101" s="111"/>
      <c r="P101" s="111"/>
      <c r="Q101" s="107"/>
      <c r="R101" s="107"/>
      <c r="S101" s="107"/>
      <c r="T101" s="107"/>
      <c r="U101" s="107"/>
      <c r="V101" s="107"/>
      <c r="W101" s="107"/>
      <c r="X101" s="107"/>
      <c r="Y101" s="107"/>
      <c r="Z101" s="107"/>
    </row>
    <row r="102">
      <c r="A102" s="114" t="s">
        <v>210</v>
      </c>
      <c r="B102" s="109" t="s">
        <v>317</v>
      </c>
      <c r="C102" s="109" t="s">
        <v>318</v>
      </c>
      <c r="D102" s="109" t="s">
        <v>183</v>
      </c>
      <c r="E102" s="109" t="s">
        <v>55</v>
      </c>
      <c r="F102" s="109" t="s">
        <v>296</v>
      </c>
      <c r="G102" s="109" t="s">
        <v>93</v>
      </c>
      <c r="H102" s="116" t="s">
        <v>92</v>
      </c>
      <c r="I102" s="109" t="s">
        <v>89</v>
      </c>
      <c r="J102" s="109" t="s">
        <v>89</v>
      </c>
      <c r="K102" s="111"/>
      <c r="L102" s="111"/>
      <c r="M102" s="111"/>
      <c r="N102" s="111"/>
      <c r="O102" s="111"/>
      <c r="P102" s="111"/>
      <c r="Q102" s="107"/>
      <c r="R102" s="107"/>
      <c r="S102" s="107"/>
      <c r="T102" s="107"/>
      <c r="U102" s="107"/>
      <c r="V102" s="107"/>
      <c r="W102" s="107"/>
      <c r="X102" s="107"/>
      <c r="Y102" s="107"/>
      <c r="Z102" s="107"/>
    </row>
    <row r="103">
      <c r="A103" s="114" t="s">
        <v>210</v>
      </c>
      <c r="B103" s="109" t="s">
        <v>319</v>
      </c>
      <c r="C103" s="109" t="s">
        <v>320</v>
      </c>
      <c r="D103" s="109" t="s">
        <v>183</v>
      </c>
      <c r="E103" s="109" t="s">
        <v>55</v>
      </c>
      <c r="F103" s="109" t="s">
        <v>296</v>
      </c>
      <c r="G103" s="111"/>
      <c r="H103" s="109" t="s">
        <v>88</v>
      </c>
      <c r="I103" s="109" t="s">
        <v>89</v>
      </c>
      <c r="J103" s="109" t="s">
        <v>89</v>
      </c>
      <c r="K103" s="111"/>
      <c r="L103" s="111"/>
      <c r="M103" s="111"/>
      <c r="N103" s="111"/>
      <c r="O103" s="111"/>
      <c r="P103" s="111"/>
      <c r="Q103" s="107"/>
      <c r="R103" s="107"/>
      <c r="S103" s="107"/>
      <c r="T103" s="107"/>
      <c r="U103" s="107"/>
      <c r="V103" s="107"/>
      <c r="W103" s="107"/>
      <c r="X103" s="107"/>
      <c r="Y103" s="107"/>
      <c r="Z103" s="107"/>
    </row>
    <row r="104">
      <c r="A104" s="114" t="s">
        <v>321</v>
      </c>
      <c r="B104" s="109" t="s">
        <v>322</v>
      </c>
      <c r="C104" s="109" t="s">
        <v>323</v>
      </c>
      <c r="D104" s="109" t="s">
        <v>183</v>
      </c>
      <c r="E104" s="109" t="s">
        <v>55</v>
      </c>
      <c r="F104" s="109" t="s">
        <v>296</v>
      </c>
      <c r="G104" s="111"/>
      <c r="H104" s="109" t="s">
        <v>88</v>
      </c>
      <c r="I104" s="109" t="s">
        <v>89</v>
      </c>
      <c r="J104" s="109" t="s">
        <v>89</v>
      </c>
      <c r="K104" s="111"/>
      <c r="L104" s="111"/>
      <c r="M104" s="111"/>
      <c r="N104" s="111"/>
      <c r="O104" s="111"/>
      <c r="P104" s="111"/>
      <c r="Q104" s="107"/>
      <c r="R104" s="107"/>
      <c r="S104" s="107"/>
      <c r="T104" s="107"/>
      <c r="U104" s="107"/>
      <c r="V104" s="107"/>
      <c r="W104" s="107"/>
      <c r="X104" s="107"/>
      <c r="Y104" s="107"/>
      <c r="Z104" s="107"/>
    </row>
    <row r="105">
      <c r="A105" s="114" t="s">
        <v>210</v>
      </c>
      <c r="B105" s="109" t="s">
        <v>324</v>
      </c>
      <c r="C105" s="109" t="s">
        <v>325</v>
      </c>
      <c r="D105" s="109" t="s">
        <v>183</v>
      </c>
      <c r="E105" s="109" t="s">
        <v>55</v>
      </c>
      <c r="F105" s="109" t="s">
        <v>296</v>
      </c>
      <c r="G105" s="111"/>
      <c r="H105" s="109" t="s">
        <v>88</v>
      </c>
      <c r="I105" s="109" t="s">
        <v>89</v>
      </c>
      <c r="J105" s="109" t="s">
        <v>89</v>
      </c>
      <c r="K105" s="111"/>
      <c r="L105" s="111"/>
      <c r="M105" s="111"/>
      <c r="N105" s="111"/>
      <c r="O105" s="111"/>
      <c r="P105" s="111"/>
      <c r="Q105" s="107"/>
      <c r="R105" s="107"/>
      <c r="S105" s="107"/>
      <c r="T105" s="107"/>
      <c r="U105" s="107"/>
      <c r="V105" s="107"/>
      <c r="W105" s="107"/>
      <c r="X105" s="107"/>
      <c r="Y105" s="107"/>
      <c r="Z105" s="107"/>
    </row>
    <row r="106">
      <c r="A106" s="114" t="s">
        <v>210</v>
      </c>
      <c r="B106" s="109" t="s">
        <v>324</v>
      </c>
      <c r="C106" s="109" t="s">
        <v>325</v>
      </c>
      <c r="D106" s="109" t="s">
        <v>183</v>
      </c>
      <c r="E106" s="109" t="s">
        <v>55</v>
      </c>
      <c r="F106" s="109" t="s">
        <v>303</v>
      </c>
      <c r="G106" s="111"/>
      <c r="H106" s="109" t="s">
        <v>88</v>
      </c>
      <c r="I106" s="109" t="s">
        <v>89</v>
      </c>
      <c r="J106" s="109" t="s">
        <v>89</v>
      </c>
      <c r="K106" s="111"/>
      <c r="L106" s="111"/>
      <c r="M106" s="111"/>
      <c r="N106" s="111"/>
      <c r="O106" s="111"/>
      <c r="P106" s="111"/>
      <c r="Q106" s="107"/>
      <c r="R106" s="107"/>
      <c r="S106" s="107"/>
      <c r="T106" s="107"/>
      <c r="U106" s="107"/>
      <c r="V106" s="107"/>
      <c r="W106" s="107"/>
      <c r="X106" s="107"/>
      <c r="Y106" s="107"/>
      <c r="Z106" s="107"/>
    </row>
    <row r="107">
      <c r="A107" s="114" t="s">
        <v>210</v>
      </c>
      <c r="B107" s="109" t="s">
        <v>294</v>
      </c>
      <c r="C107" s="109" t="s">
        <v>295</v>
      </c>
      <c r="D107" s="109" t="s">
        <v>183</v>
      </c>
      <c r="E107" s="109" t="s">
        <v>55</v>
      </c>
      <c r="F107" s="109" t="s">
        <v>303</v>
      </c>
      <c r="G107" s="111"/>
      <c r="H107" s="109" t="s">
        <v>88</v>
      </c>
      <c r="I107" s="109" t="s">
        <v>89</v>
      </c>
      <c r="J107" s="109" t="s">
        <v>89</v>
      </c>
      <c r="K107" s="111"/>
      <c r="L107" s="111"/>
      <c r="M107" s="111"/>
      <c r="N107" s="111"/>
      <c r="O107" s="111"/>
      <c r="P107" s="111"/>
      <c r="Q107" s="107"/>
      <c r="R107" s="107"/>
      <c r="S107" s="107"/>
      <c r="T107" s="107"/>
      <c r="U107" s="107"/>
      <c r="V107" s="107"/>
      <c r="W107" s="107"/>
      <c r="X107" s="107"/>
      <c r="Y107" s="107"/>
      <c r="Z107" s="107"/>
    </row>
    <row r="108">
      <c r="A108" s="114" t="s">
        <v>326</v>
      </c>
      <c r="B108" s="109" t="s">
        <v>327</v>
      </c>
      <c r="C108" s="109" t="s">
        <v>328</v>
      </c>
      <c r="D108" s="109" t="s">
        <v>183</v>
      </c>
      <c r="E108" s="109" t="s">
        <v>55</v>
      </c>
      <c r="F108" s="109" t="s">
        <v>296</v>
      </c>
      <c r="G108" s="111"/>
      <c r="H108" s="109" t="s">
        <v>88</v>
      </c>
      <c r="I108" s="109" t="s">
        <v>89</v>
      </c>
      <c r="J108" s="109" t="s">
        <v>89</v>
      </c>
      <c r="K108" s="111"/>
      <c r="L108" s="111"/>
      <c r="M108" s="111"/>
      <c r="N108" s="111"/>
      <c r="O108" s="111"/>
      <c r="P108" s="111"/>
      <c r="Q108" s="107"/>
      <c r="R108" s="107"/>
      <c r="S108" s="107"/>
      <c r="T108" s="107"/>
      <c r="U108" s="107"/>
      <c r="V108" s="107"/>
      <c r="W108" s="107"/>
      <c r="X108" s="107"/>
      <c r="Y108" s="107"/>
      <c r="Z108" s="107"/>
    </row>
    <row r="109">
      <c r="A109" s="114" t="s">
        <v>326</v>
      </c>
      <c r="B109" s="109" t="s">
        <v>327</v>
      </c>
      <c r="C109" s="109" t="s">
        <v>328</v>
      </c>
      <c r="D109" s="109" t="s">
        <v>183</v>
      </c>
      <c r="E109" s="109" t="s">
        <v>55</v>
      </c>
      <c r="F109" s="109" t="s">
        <v>303</v>
      </c>
      <c r="G109" s="111"/>
      <c r="H109" s="109" t="s">
        <v>88</v>
      </c>
      <c r="I109" s="109" t="s">
        <v>89</v>
      </c>
      <c r="J109" s="109" t="s">
        <v>89</v>
      </c>
      <c r="K109" s="111"/>
      <c r="L109" s="111"/>
      <c r="M109" s="111"/>
      <c r="N109" s="111"/>
      <c r="O109" s="111"/>
      <c r="P109" s="111"/>
      <c r="Q109" s="107"/>
      <c r="R109" s="107"/>
      <c r="S109" s="107"/>
      <c r="T109" s="107"/>
      <c r="U109" s="107"/>
      <c r="V109" s="107"/>
      <c r="W109" s="107"/>
      <c r="X109" s="107"/>
      <c r="Y109" s="107"/>
      <c r="Z109" s="107"/>
    </row>
    <row r="110">
      <c r="A110" s="114" t="s">
        <v>210</v>
      </c>
      <c r="B110" s="109" t="s">
        <v>329</v>
      </c>
      <c r="C110" s="109" t="s">
        <v>330</v>
      </c>
      <c r="D110" s="109" t="s">
        <v>183</v>
      </c>
      <c r="E110" s="109" t="s">
        <v>55</v>
      </c>
      <c r="F110" s="109" t="s">
        <v>303</v>
      </c>
      <c r="G110" s="111"/>
      <c r="H110" s="109" t="s">
        <v>92</v>
      </c>
      <c r="I110" s="109" t="s">
        <v>93</v>
      </c>
      <c r="J110" s="109" t="s">
        <v>93</v>
      </c>
      <c r="K110" s="109" t="s">
        <v>93</v>
      </c>
      <c r="L110" s="109" t="s">
        <v>331</v>
      </c>
      <c r="M110" s="111"/>
      <c r="N110" s="111"/>
      <c r="O110" s="111"/>
      <c r="P110" s="111"/>
      <c r="Q110" s="107"/>
      <c r="R110" s="107"/>
      <c r="S110" s="107"/>
      <c r="T110" s="107"/>
      <c r="U110" s="107"/>
      <c r="V110" s="107"/>
      <c r="W110" s="107"/>
      <c r="X110" s="107"/>
      <c r="Y110" s="107"/>
      <c r="Z110" s="107"/>
    </row>
    <row r="111">
      <c r="A111" s="114" t="s">
        <v>210</v>
      </c>
      <c r="B111" s="109" t="s">
        <v>332</v>
      </c>
      <c r="C111" s="109" t="s">
        <v>333</v>
      </c>
      <c r="D111" s="109" t="s">
        <v>183</v>
      </c>
      <c r="E111" s="109" t="s">
        <v>55</v>
      </c>
      <c r="F111" s="109" t="s">
        <v>303</v>
      </c>
      <c r="G111" s="109" t="s">
        <v>93</v>
      </c>
      <c r="H111" s="109" t="s">
        <v>92</v>
      </c>
      <c r="I111" s="109" t="s">
        <v>89</v>
      </c>
      <c r="J111" s="109" t="s">
        <v>89</v>
      </c>
      <c r="K111" s="111"/>
      <c r="L111" s="111"/>
      <c r="M111" s="111"/>
      <c r="N111" s="111"/>
      <c r="O111" s="111"/>
      <c r="P111" s="111"/>
      <c r="Q111" s="107"/>
      <c r="R111" s="107"/>
      <c r="S111" s="107"/>
      <c r="T111" s="107"/>
      <c r="U111" s="107"/>
      <c r="V111" s="107"/>
      <c r="W111" s="107"/>
      <c r="X111" s="107"/>
      <c r="Y111" s="107"/>
      <c r="Z111" s="107"/>
    </row>
    <row r="112">
      <c r="A112" s="108" t="s">
        <v>109</v>
      </c>
      <c r="B112" s="109" t="s">
        <v>334</v>
      </c>
      <c r="C112" s="109" t="s">
        <v>335</v>
      </c>
      <c r="D112" s="109" t="s">
        <v>183</v>
      </c>
      <c r="E112" s="109" t="s">
        <v>55</v>
      </c>
      <c r="F112" s="109" t="s">
        <v>296</v>
      </c>
      <c r="G112" s="111"/>
      <c r="H112" s="109" t="s">
        <v>92</v>
      </c>
      <c r="I112" s="109" t="s">
        <v>93</v>
      </c>
      <c r="J112" s="109" t="s">
        <v>93</v>
      </c>
      <c r="K112" s="109" t="s">
        <v>306</v>
      </c>
      <c r="L112" s="109" t="s">
        <v>94</v>
      </c>
      <c r="M112" s="111"/>
      <c r="N112" s="111"/>
      <c r="O112" s="111"/>
      <c r="P112" s="111"/>
      <c r="Q112" s="107"/>
      <c r="R112" s="107"/>
      <c r="S112" s="107"/>
      <c r="T112" s="107"/>
      <c r="U112" s="107"/>
      <c r="V112" s="107"/>
      <c r="W112" s="107"/>
      <c r="X112" s="107"/>
      <c r="Y112" s="107"/>
      <c r="Z112" s="107"/>
    </row>
    <row r="113">
      <c r="A113" s="114" t="s">
        <v>210</v>
      </c>
      <c r="B113" s="109" t="s">
        <v>336</v>
      </c>
      <c r="C113" s="109" t="s">
        <v>337</v>
      </c>
      <c r="D113" s="109" t="s">
        <v>183</v>
      </c>
      <c r="E113" s="109" t="s">
        <v>55</v>
      </c>
      <c r="F113" s="109" t="s">
        <v>338</v>
      </c>
      <c r="G113" s="109" t="s">
        <v>93</v>
      </c>
      <c r="H113" s="109" t="s">
        <v>92</v>
      </c>
      <c r="I113" s="109" t="s">
        <v>89</v>
      </c>
      <c r="J113" s="109" t="s">
        <v>89</v>
      </c>
      <c r="K113" s="111"/>
      <c r="L113" s="111"/>
      <c r="M113" s="111"/>
      <c r="N113" s="111"/>
      <c r="O113" s="111"/>
      <c r="P113" s="111"/>
      <c r="Q113" s="107"/>
      <c r="R113" s="107"/>
      <c r="S113" s="107"/>
      <c r="T113" s="107"/>
      <c r="U113" s="107"/>
      <c r="V113" s="107"/>
      <c r="W113" s="107"/>
      <c r="X113" s="107"/>
      <c r="Y113" s="107"/>
      <c r="Z113" s="107"/>
    </row>
    <row r="114">
      <c r="A114" s="117" t="s">
        <v>216</v>
      </c>
      <c r="B114" s="111" t="s">
        <v>339</v>
      </c>
      <c r="C114" s="111" t="s">
        <v>340</v>
      </c>
      <c r="D114" s="109" t="s">
        <v>183</v>
      </c>
      <c r="E114" s="111" t="s">
        <v>341</v>
      </c>
      <c r="F114" s="109" t="s">
        <v>342</v>
      </c>
      <c r="G114" s="112" t="s">
        <v>89</v>
      </c>
      <c r="H114" s="111" t="s">
        <v>88</v>
      </c>
      <c r="I114" s="112" t="s">
        <v>89</v>
      </c>
      <c r="J114" s="112" t="s">
        <v>89</v>
      </c>
      <c r="K114" s="111" t="s">
        <v>306</v>
      </c>
      <c r="L114" s="111"/>
      <c r="M114" s="111"/>
      <c r="N114" s="111"/>
      <c r="O114" s="111"/>
      <c r="P114" s="111"/>
      <c r="Q114" s="107"/>
      <c r="R114" s="107"/>
      <c r="S114" s="107"/>
      <c r="T114" s="107"/>
      <c r="U114" s="107"/>
      <c r="V114" s="107"/>
      <c r="W114" s="107"/>
      <c r="X114" s="107"/>
      <c r="Y114" s="107"/>
      <c r="Z114" s="107"/>
    </row>
    <row r="115">
      <c r="A115" s="117" t="s">
        <v>82</v>
      </c>
      <c r="B115" s="111" t="s">
        <v>343</v>
      </c>
      <c r="C115" s="111" t="s">
        <v>344</v>
      </c>
      <c r="D115" s="109" t="s">
        <v>183</v>
      </c>
      <c r="E115" s="111" t="s">
        <v>341</v>
      </c>
      <c r="F115" s="109" t="s">
        <v>342</v>
      </c>
      <c r="G115" s="112" t="s">
        <v>93</v>
      </c>
      <c r="H115" s="111" t="s">
        <v>92</v>
      </c>
      <c r="I115" s="112" t="s">
        <v>89</v>
      </c>
      <c r="J115" s="112" t="s">
        <v>89</v>
      </c>
      <c r="K115" s="111" t="s">
        <v>306</v>
      </c>
      <c r="L115" s="111"/>
      <c r="M115" s="111"/>
      <c r="N115" s="111"/>
      <c r="O115" s="111"/>
      <c r="P115" s="111"/>
      <c r="Q115" s="107"/>
      <c r="R115" s="107"/>
      <c r="S115" s="107"/>
      <c r="T115" s="107"/>
      <c r="U115" s="107"/>
      <c r="V115" s="107"/>
      <c r="W115" s="107"/>
      <c r="X115" s="107"/>
      <c r="Y115" s="107"/>
      <c r="Z115" s="107"/>
    </row>
    <row r="116">
      <c r="A116" s="117" t="s">
        <v>82</v>
      </c>
      <c r="B116" s="111" t="s">
        <v>345</v>
      </c>
      <c r="C116" s="111" t="s">
        <v>346</v>
      </c>
      <c r="D116" s="109" t="s">
        <v>183</v>
      </c>
      <c r="E116" s="111" t="s">
        <v>341</v>
      </c>
      <c r="F116" s="109" t="s">
        <v>342</v>
      </c>
      <c r="G116" s="112" t="s">
        <v>89</v>
      </c>
      <c r="H116" s="111" t="s">
        <v>92</v>
      </c>
      <c r="I116" s="112" t="s">
        <v>93</v>
      </c>
      <c r="J116" s="112" t="s">
        <v>93</v>
      </c>
      <c r="K116" s="111" t="s">
        <v>306</v>
      </c>
      <c r="L116" s="111" t="s">
        <v>347</v>
      </c>
      <c r="M116" s="111"/>
      <c r="N116" s="111"/>
      <c r="O116" s="111"/>
      <c r="P116" s="111"/>
      <c r="Q116" s="107"/>
      <c r="R116" s="107"/>
      <c r="S116" s="107"/>
      <c r="T116" s="107"/>
      <c r="U116" s="107"/>
      <c r="V116" s="107"/>
      <c r="W116" s="107"/>
      <c r="X116" s="107"/>
      <c r="Y116" s="107"/>
      <c r="Z116" s="107"/>
    </row>
    <row r="117">
      <c r="A117" s="117" t="s">
        <v>82</v>
      </c>
      <c r="B117" s="111" t="s">
        <v>348</v>
      </c>
      <c r="C117" s="111" t="s">
        <v>349</v>
      </c>
      <c r="D117" s="109" t="s">
        <v>183</v>
      </c>
      <c r="E117" s="111" t="s">
        <v>341</v>
      </c>
      <c r="F117" s="109" t="s">
        <v>342</v>
      </c>
      <c r="G117" s="112" t="s">
        <v>89</v>
      </c>
      <c r="H117" s="111" t="s">
        <v>88</v>
      </c>
      <c r="I117" s="112" t="s">
        <v>89</v>
      </c>
      <c r="J117" s="112" t="s">
        <v>89</v>
      </c>
      <c r="K117" s="111" t="s">
        <v>306</v>
      </c>
      <c r="L117" s="111"/>
      <c r="M117" s="111"/>
      <c r="N117" s="111"/>
      <c r="O117" s="111"/>
      <c r="P117" s="111"/>
      <c r="Q117" s="107"/>
      <c r="R117" s="107"/>
      <c r="S117" s="107"/>
      <c r="T117" s="107"/>
      <c r="U117" s="107"/>
      <c r="V117" s="107"/>
      <c r="W117" s="107"/>
      <c r="X117" s="107"/>
      <c r="Y117" s="107"/>
      <c r="Z117" s="107"/>
    </row>
    <row r="118">
      <c r="A118" s="117" t="s">
        <v>82</v>
      </c>
      <c r="B118" s="111" t="s">
        <v>350</v>
      </c>
      <c r="C118" s="111" t="s">
        <v>351</v>
      </c>
      <c r="D118" s="109" t="s">
        <v>183</v>
      </c>
      <c r="E118" s="111" t="s">
        <v>341</v>
      </c>
      <c r="F118" s="109" t="s">
        <v>342</v>
      </c>
      <c r="G118" s="112" t="s">
        <v>89</v>
      </c>
      <c r="H118" s="111" t="s">
        <v>88</v>
      </c>
      <c r="I118" s="112" t="s">
        <v>89</v>
      </c>
      <c r="J118" s="112" t="s">
        <v>89</v>
      </c>
      <c r="K118" s="111" t="s">
        <v>306</v>
      </c>
      <c r="L118" s="111"/>
      <c r="M118" s="111"/>
      <c r="N118" s="111"/>
      <c r="O118" s="111"/>
      <c r="P118" s="111"/>
      <c r="Q118" s="107"/>
      <c r="R118" s="107"/>
      <c r="S118" s="107"/>
      <c r="T118" s="107"/>
      <c r="U118" s="107"/>
      <c r="V118" s="107"/>
      <c r="W118" s="107"/>
      <c r="X118" s="107"/>
      <c r="Y118" s="107"/>
      <c r="Z118" s="107"/>
    </row>
    <row r="119">
      <c r="A119" s="117" t="s">
        <v>82</v>
      </c>
      <c r="B119" s="111" t="s">
        <v>352</v>
      </c>
      <c r="C119" s="111" t="s">
        <v>353</v>
      </c>
      <c r="D119" s="109" t="s">
        <v>183</v>
      </c>
      <c r="E119" s="111" t="s">
        <v>341</v>
      </c>
      <c r="F119" s="109" t="s">
        <v>342</v>
      </c>
      <c r="G119" s="112" t="s">
        <v>89</v>
      </c>
      <c r="H119" s="111" t="s">
        <v>92</v>
      </c>
      <c r="I119" s="112" t="s">
        <v>89</v>
      </c>
      <c r="J119" s="112" t="s">
        <v>93</v>
      </c>
      <c r="K119" s="111" t="s">
        <v>306</v>
      </c>
      <c r="L119" s="111"/>
      <c r="M119" s="111"/>
      <c r="N119" s="111"/>
      <c r="O119" s="111"/>
      <c r="P119" s="111"/>
      <c r="Q119" s="107"/>
      <c r="R119" s="107"/>
      <c r="S119" s="107"/>
      <c r="T119" s="107"/>
      <c r="U119" s="107"/>
      <c r="V119" s="107"/>
      <c r="W119" s="107"/>
      <c r="X119" s="107"/>
      <c r="Y119" s="107"/>
      <c r="Z119" s="107"/>
    </row>
    <row r="120">
      <c r="A120" s="117" t="s">
        <v>82</v>
      </c>
      <c r="B120" s="111" t="s">
        <v>354</v>
      </c>
      <c r="C120" s="111" t="s">
        <v>355</v>
      </c>
      <c r="D120" s="109" t="s">
        <v>183</v>
      </c>
      <c r="E120" s="111" t="s">
        <v>341</v>
      </c>
      <c r="F120" s="109" t="s">
        <v>342</v>
      </c>
      <c r="G120" s="112" t="s">
        <v>89</v>
      </c>
      <c r="H120" s="111" t="s">
        <v>88</v>
      </c>
      <c r="I120" s="112" t="s">
        <v>89</v>
      </c>
      <c r="J120" s="112" t="s">
        <v>89</v>
      </c>
      <c r="K120" s="111" t="s">
        <v>306</v>
      </c>
      <c r="L120" s="111"/>
      <c r="M120" s="111"/>
      <c r="N120" s="111"/>
      <c r="O120" s="111"/>
      <c r="P120" s="111"/>
      <c r="Q120" s="107"/>
      <c r="R120" s="107"/>
      <c r="S120" s="107"/>
      <c r="T120" s="107"/>
      <c r="U120" s="107"/>
      <c r="V120" s="107"/>
      <c r="W120" s="107"/>
      <c r="X120" s="107"/>
      <c r="Y120" s="107"/>
      <c r="Z120" s="107"/>
    </row>
    <row r="121">
      <c r="A121" s="117" t="s">
        <v>82</v>
      </c>
      <c r="B121" s="111" t="s">
        <v>356</v>
      </c>
      <c r="C121" s="111" t="s">
        <v>357</v>
      </c>
      <c r="D121" s="109" t="s">
        <v>183</v>
      </c>
      <c r="E121" s="111" t="s">
        <v>341</v>
      </c>
      <c r="F121" s="109" t="s">
        <v>342</v>
      </c>
      <c r="G121" s="112" t="s">
        <v>89</v>
      </c>
      <c r="H121" s="111" t="s">
        <v>92</v>
      </c>
      <c r="I121" s="112" t="s">
        <v>89</v>
      </c>
      <c r="J121" s="112" t="s">
        <v>89</v>
      </c>
      <c r="K121" s="111" t="s">
        <v>306</v>
      </c>
      <c r="L121" s="111"/>
      <c r="M121" s="111"/>
      <c r="N121" s="111"/>
      <c r="O121" s="111"/>
      <c r="P121" s="111"/>
      <c r="Q121" s="107"/>
      <c r="R121" s="107"/>
      <c r="S121" s="107"/>
      <c r="T121" s="107"/>
      <c r="U121" s="107"/>
      <c r="V121" s="107"/>
      <c r="W121" s="107"/>
      <c r="X121" s="107"/>
      <c r="Y121" s="107"/>
      <c r="Z121" s="107"/>
    </row>
    <row r="122">
      <c r="A122" s="117" t="s">
        <v>82</v>
      </c>
      <c r="B122" s="111" t="s">
        <v>358</v>
      </c>
      <c r="C122" s="111" t="s">
        <v>359</v>
      </c>
      <c r="D122" s="109" t="s">
        <v>360</v>
      </c>
      <c r="E122" s="111" t="s">
        <v>341</v>
      </c>
      <c r="F122" s="109" t="s">
        <v>342</v>
      </c>
      <c r="G122" s="112" t="s">
        <v>89</v>
      </c>
      <c r="H122" s="111" t="s">
        <v>88</v>
      </c>
      <c r="I122" s="112" t="s">
        <v>89</v>
      </c>
      <c r="J122" s="112" t="s">
        <v>89</v>
      </c>
      <c r="K122" s="111" t="s">
        <v>306</v>
      </c>
      <c r="L122" s="111"/>
      <c r="M122" s="111"/>
      <c r="N122" s="111"/>
      <c r="O122" s="111"/>
      <c r="P122" s="111"/>
      <c r="Q122" s="107"/>
      <c r="R122" s="107"/>
      <c r="S122" s="107"/>
      <c r="T122" s="107"/>
      <c r="U122" s="107"/>
      <c r="V122" s="107"/>
      <c r="W122" s="107"/>
      <c r="X122" s="107"/>
      <c r="Y122" s="107"/>
      <c r="Z122" s="107"/>
    </row>
    <row r="123">
      <c r="A123" s="117" t="s">
        <v>82</v>
      </c>
      <c r="B123" s="111" t="s">
        <v>361</v>
      </c>
      <c r="C123" s="111" t="s">
        <v>362</v>
      </c>
      <c r="D123" s="109" t="s">
        <v>183</v>
      </c>
      <c r="E123" s="111" t="s">
        <v>341</v>
      </c>
      <c r="F123" s="109" t="s">
        <v>342</v>
      </c>
      <c r="G123" s="112" t="s">
        <v>89</v>
      </c>
      <c r="H123" s="111" t="s">
        <v>92</v>
      </c>
      <c r="I123" s="112" t="s">
        <v>93</v>
      </c>
      <c r="J123" s="112" t="s">
        <v>93</v>
      </c>
      <c r="K123" s="111" t="s">
        <v>306</v>
      </c>
      <c r="L123" s="111"/>
      <c r="M123" s="111"/>
      <c r="N123" s="111"/>
      <c r="O123" s="111"/>
      <c r="P123" s="111"/>
      <c r="Q123" s="107"/>
      <c r="R123" s="107"/>
      <c r="S123" s="107"/>
      <c r="T123" s="107"/>
      <c r="U123" s="107"/>
      <c r="V123" s="107"/>
      <c r="W123" s="107"/>
      <c r="X123" s="107"/>
      <c r="Y123" s="107"/>
      <c r="Z123" s="107"/>
    </row>
    <row r="124">
      <c r="A124" s="117" t="s">
        <v>82</v>
      </c>
      <c r="B124" s="111" t="s">
        <v>363</v>
      </c>
      <c r="C124" s="111" t="s">
        <v>364</v>
      </c>
      <c r="D124" s="109" t="s">
        <v>183</v>
      </c>
      <c r="E124" s="111" t="s">
        <v>341</v>
      </c>
      <c r="F124" s="109" t="s">
        <v>342</v>
      </c>
      <c r="G124" s="112" t="s">
        <v>89</v>
      </c>
      <c r="H124" s="111" t="s">
        <v>88</v>
      </c>
      <c r="I124" s="112" t="s">
        <v>89</v>
      </c>
      <c r="J124" s="112" t="s">
        <v>89</v>
      </c>
      <c r="K124" s="111" t="s">
        <v>306</v>
      </c>
      <c r="L124" s="111"/>
      <c r="M124" s="111"/>
      <c r="N124" s="111"/>
      <c r="O124" s="111"/>
      <c r="P124" s="111"/>
      <c r="Q124" s="107"/>
      <c r="R124" s="107"/>
      <c r="S124" s="107"/>
      <c r="T124" s="107"/>
      <c r="U124" s="107"/>
      <c r="V124" s="107"/>
      <c r="W124" s="107"/>
      <c r="X124" s="107"/>
      <c r="Y124" s="107"/>
      <c r="Z124" s="107"/>
    </row>
    <row r="125">
      <c r="A125" s="117" t="s">
        <v>82</v>
      </c>
      <c r="B125" s="111" t="s">
        <v>365</v>
      </c>
      <c r="C125" s="111" t="s">
        <v>366</v>
      </c>
      <c r="D125" s="118" t="s">
        <v>367</v>
      </c>
      <c r="E125" s="111" t="s">
        <v>341</v>
      </c>
      <c r="F125" s="109" t="s">
        <v>342</v>
      </c>
      <c r="G125" s="112" t="s">
        <v>89</v>
      </c>
      <c r="H125" s="111" t="s">
        <v>92</v>
      </c>
      <c r="I125" s="112" t="s">
        <v>93</v>
      </c>
      <c r="J125" s="112" t="s">
        <v>93</v>
      </c>
      <c r="K125" s="111" t="s">
        <v>306</v>
      </c>
      <c r="L125" s="111"/>
      <c r="M125" s="111"/>
      <c r="N125" s="111"/>
      <c r="O125" s="111"/>
      <c r="P125" s="111"/>
      <c r="Q125" s="107"/>
      <c r="R125" s="107"/>
      <c r="S125" s="107"/>
      <c r="T125" s="107"/>
      <c r="U125" s="107"/>
      <c r="V125" s="107"/>
      <c r="W125" s="107"/>
      <c r="X125" s="107"/>
      <c r="Y125" s="107"/>
      <c r="Z125" s="107"/>
    </row>
    <row r="126">
      <c r="A126" s="117" t="s">
        <v>82</v>
      </c>
      <c r="B126" s="111" t="s">
        <v>368</v>
      </c>
      <c r="C126" s="111" t="s">
        <v>369</v>
      </c>
      <c r="D126" s="118" t="s">
        <v>367</v>
      </c>
      <c r="E126" s="111" t="s">
        <v>341</v>
      </c>
      <c r="F126" s="109" t="s">
        <v>342</v>
      </c>
      <c r="G126" s="112" t="s">
        <v>89</v>
      </c>
      <c r="H126" s="111" t="s">
        <v>88</v>
      </c>
      <c r="I126" s="112" t="s">
        <v>89</v>
      </c>
      <c r="J126" s="112" t="s">
        <v>89</v>
      </c>
      <c r="K126" s="111" t="s">
        <v>306</v>
      </c>
      <c r="L126" s="111"/>
      <c r="M126" s="111"/>
      <c r="N126" s="111"/>
      <c r="O126" s="111"/>
      <c r="P126" s="111"/>
      <c r="Q126" s="107"/>
      <c r="R126" s="107"/>
      <c r="S126" s="107"/>
      <c r="T126" s="107"/>
      <c r="U126" s="107"/>
      <c r="V126" s="107"/>
      <c r="W126" s="107"/>
      <c r="X126" s="107"/>
      <c r="Y126" s="107"/>
      <c r="Z126" s="107"/>
    </row>
    <row r="127">
      <c r="A127" s="117" t="s">
        <v>82</v>
      </c>
      <c r="B127" s="111" t="s">
        <v>370</v>
      </c>
      <c r="C127" s="111" t="s">
        <v>344</v>
      </c>
      <c r="D127" s="118" t="s">
        <v>367</v>
      </c>
      <c r="E127" s="111" t="s">
        <v>341</v>
      </c>
      <c r="F127" s="109" t="s">
        <v>342</v>
      </c>
      <c r="G127" s="112" t="s">
        <v>89</v>
      </c>
      <c r="H127" s="111" t="s">
        <v>92</v>
      </c>
      <c r="I127" s="112" t="s">
        <v>89</v>
      </c>
      <c r="J127" s="112" t="s">
        <v>89</v>
      </c>
      <c r="K127" s="111" t="s">
        <v>306</v>
      </c>
      <c r="L127" s="111"/>
      <c r="M127" s="111"/>
      <c r="N127" s="111"/>
      <c r="O127" s="111"/>
      <c r="P127" s="111"/>
      <c r="Q127" s="107"/>
      <c r="R127" s="107"/>
      <c r="S127" s="107"/>
      <c r="T127" s="107"/>
      <c r="U127" s="107"/>
      <c r="V127" s="107"/>
      <c r="W127" s="107"/>
      <c r="X127" s="107"/>
      <c r="Y127" s="107"/>
      <c r="Z127" s="107"/>
    </row>
    <row r="128">
      <c r="A128" s="117" t="s">
        <v>82</v>
      </c>
      <c r="B128" s="111" t="s">
        <v>343</v>
      </c>
      <c r="C128" s="111" t="s">
        <v>344</v>
      </c>
      <c r="D128" s="118" t="s">
        <v>367</v>
      </c>
      <c r="E128" s="111" t="s">
        <v>341</v>
      </c>
      <c r="F128" s="109" t="s">
        <v>342</v>
      </c>
      <c r="G128" s="112" t="s">
        <v>89</v>
      </c>
      <c r="H128" s="111" t="s">
        <v>92</v>
      </c>
      <c r="I128" s="112" t="s">
        <v>89</v>
      </c>
      <c r="J128" s="112" t="s">
        <v>89</v>
      </c>
      <c r="K128" s="111" t="s">
        <v>306</v>
      </c>
      <c r="L128" s="111"/>
      <c r="M128" s="111"/>
      <c r="N128" s="111"/>
      <c r="O128" s="111"/>
      <c r="P128" s="111"/>
      <c r="Q128" s="107"/>
      <c r="R128" s="107"/>
      <c r="S128" s="107"/>
      <c r="T128" s="107"/>
      <c r="U128" s="107"/>
      <c r="V128" s="107"/>
      <c r="W128" s="107"/>
      <c r="X128" s="107"/>
      <c r="Y128" s="107"/>
      <c r="Z128" s="107"/>
    </row>
    <row r="129">
      <c r="A129" s="117" t="s">
        <v>82</v>
      </c>
      <c r="B129" s="111" t="s">
        <v>345</v>
      </c>
      <c r="C129" s="111" t="s">
        <v>346</v>
      </c>
      <c r="D129" s="118" t="s">
        <v>367</v>
      </c>
      <c r="E129" s="111" t="s">
        <v>341</v>
      </c>
      <c r="F129" s="109" t="s">
        <v>342</v>
      </c>
      <c r="G129" s="112" t="s">
        <v>89</v>
      </c>
      <c r="H129" s="111" t="s">
        <v>92</v>
      </c>
      <c r="I129" s="112" t="s">
        <v>89</v>
      </c>
      <c r="J129" s="112" t="s">
        <v>89</v>
      </c>
      <c r="K129" s="111" t="s">
        <v>306</v>
      </c>
      <c r="L129" s="111"/>
      <c r="M129" s="111"/>
      <c r="N129" s="111"/>
      <c r="O129" s="111"/>
      <c r="P129" s="111"/>
      <c r="Q129" s="107"/>
      <c r="R129" s="107"/>
      <c r="S129" s="107"/>
      <c r="T129" s="107"/>
      <c r="U129" s="107"/>
      <c r="V129" s="107"/>
      <c r="W129" s="107"/>
      <c r="X129" s="107"/>
      <c r="Y129" s="107"/>
      <c r="Z129" s="107"/>
    </row>
    <row r="130">
      <c r="A130" s="117" t="s">
        <v>82</v>
      </c>
      <c r="B130" s="111" t="s">
        <v>371</v>
      </c>
      <c r="C130" s="111" t="s">
        <v>372</v>
      </c>
      <c r="D130" s="118" t="s">
        <v>373</v>
      </c>
      <c r="E130" s="111" t="s">
        <v>341</v>
      </c>
      <c r="F130" s="109" t="s">
        <v>342</v>
      </c>
      <c r="G130" s="112" t="s">
        <v>89</v>
      </c>
      <c r="H130" s="111" t="s">
        <v>88</v>
      </c>
      <c r="I130" s="112" t="s">
        <v>89</v>
      </c>
      <c r="J130" s="112" t="s">
        <v>89</v>
      </c>
      <c r="K130" s="111" t="s">
        <v>306</v>
      </c>
      <c r="L130" s="111"/>
      <c r="M130" s="111"/>
      <c r="N130" s="111"/>
      <c r="O130" s="111"/>
      <c r="P130" s="111"/>
      <c r="Q130" s="107"/>
      <c r="R130" s="107"/>
      <c r="S130" s="107"/>
      <c r="T130" s="107"/>
      <c r="U130" s="107"/>
      <c r="V130" s="107"/>
      <c r="W130" s="107"/>
      <c r="X130" s="107"/>
      <c r="Y130" s="107"/>
      <c r="Z130" s="107"/>
    </row>
    <row r="131">
      <c r="A131" s="117" t="s">
        <v>82</v>
      </c>
      <c r="B131" s="111" t="s">
        <v>374</v>
      </c>
      <c r="C131" s="111" t="s">
        <v>375</v>
      </c>
      <c r="D131" s="118" t="s">
        <v>376</v>
      </c>
      <c r="E131" s="111" t="s">
        <v>341</v>
      </c>
      <c r="F131" s="109" t="s">
        <v>342</v>
      </c>
      <c r="G131" s="112" t="s">
        <v>89</v>
      </c>
      <c r="H131" s="111" t="s">
        <v>88</v>
      </c>
      <c r="I131" s="112" t="s">
        <v>89</v>
      </c>
      <c r="J131" s="112" t="s">
        <v>89</v>
      </c>
      <c r="K131" s="111" t="s">
        <v>306</v>
      </c>
      <c r="L131" s="111"/>
      <c r="M131" s="111"/>
      <c r="N131" s="111"/>
      <c r="O131" s="111"/>
      <c r="P131" s="111"/>
      <c r="Q131" s="107"/>
      <c r="R131" s="107"/>
      <c r="S131" s="107"/>
      <c r="T131" s="107"/>
      <c r="U131" s="107"/>
      <c r="V131" s="107"/>
      <c r="W131" s="107"/>
      <c r="X131" s="107"/>
      <c r="Y131" s="107"/>
      <c r="Z131" s="107"/>
    </row>
    <row r="132">
      <c r="A132" s="117" t="s">
        <v>82</v>
      </c>
      <c r="B132" s="111" t="s">
        <v>377</v>
      </c>
      <c r="C132" s="111" t="s">
        <v>378</v>
      </c>
      <c r="D132" s="109" t="s">
        <v>367</v>
      </c>
      <c r="E132" s="111" t="s">
        <v>341</v>
      </c>
      <c r="F132" s="109" t="s">
        <v>342</v>
      </c>
      <c r="G132" s="112" t="s">
        <v>89</v>
      </c>
      <c r="H132" s="111" t="s">
        <v>92</v>
      </c>
      <c r="I132" s="112" t="s">
        <v>89</v>
      </c>
      <c r="J132" s="112" t="s">
        <v>89</v>
      </c>
      <c r="K132" s="111" t="s">
        <v>306</v>
      </c>
      <c r="L132" s="111"/>
      <c r="M132" s="111"/>
      <c r="N132" s="111"/>
      <c r="O132" s="111"/>
      <c r="P132" s="111"/>
      <c r="Q132" s="107"/>
      <c r="R132" s="107"/>
      <c r="S132" s="107"/>
      <c r="T132" s="107"/>
      <c r="U132" s="107"/>
      <c r="V132" s="107"/>
      <c r="W132" s="107"/>
      <c r="X132" s="107"/>
      <c r="Y132" s="107"/>
      <c r="Z132" s="107"/>
    </row>
    <row r="133">
      <c r="A133" s="117" t="s">
        <v>82</v>
      </c>
      <c r="B133" s="111" t="s">
        <v>379</v>
      </c>
      <c r="C133" s="109" t="s">
        <v>380</v>
      </c>
      <c r="D133" s="118" t="s">
        <v>381</v>
      </c>
      <c r="E133" s="111" t="s">
        <v>341</v>
      </c>
      <c r="F133" s="109" t="s">
        <v>342</v>
      </c>
      <c r="G133" s="112" t="s">
        <v>89</v>
      </c>
      <c r="H133" s="111" t="s">
        <v>92</v>
      </c>
      <c r="I133" s="112" t="s">
        <v>93</v>
      </c>
      <c r="J133" s="112" t="s">
        <v>93</v>
      </c>
      <c r="K133" s="111" t="s">
        <v>306</v>
      </c>
      <c r="L133" s="111"/>
      <c r="M133" s="111"/>
      <c r="N133" s="111"/>
      <c r="O133" s="111"/>
      <c r="P133" s="111"/>
      <c r="Q133" s="107"/>
      <c r="R133" s="107"/>
      <c r="S133" s="107"/>
      <c r="T133" s="107"/>
      <c r="U133" s="107"/>
      <c r="V133" s="107"/>
      <c r="W133" s="107"/>
      <c r="X133" s="107"/>
      <c r="Y133" s="107"/>
      <c r="Z133" s="107"/>
    </row>
    <row r="134">
      <c r="A134" s="117" t="s">
        <v>382</v>
      </c>
      <c r="B134" s="111" t="s">
        <v>383</v>
      </c>
      <c r="C134" s="111" t="s">
        <v>384</v>
      </c>
      <c r="D134" s="109" t="s">
        <v>183</v>
      </c>
      <c r="E134" s="111" t="s">
        <v>341</v>
      </c>
      <c r="F134" s="109" t="s">
        <v>342</v>
      </c>
      <c r="G134" s="112" t="s">
        <v>89</v>
      </c>
      <c r="H134" s="111" t="s">
        <v>88</v>
      </c>
      <c r="I134" s="112" t="s">
        <v>89</v>
      </c>
      <c r="J134" s="112" t="s">
        <v>89</v>
      </c>
      <c r="K134" s="111" t="s">
        <v>306</v>
      </c>
      <c r="L134" s="111"/>
      <c r="M134" s="111"/>
      <c r="N134" s="111"/>
      <c r="O134" s="111"/>
      <c r="P134" s="111"/>
      <c r="Q134" s="107"/>
      <c r="R134" s="107"/>
      <c r="S134" s="107"/>
      <c r="T134" s="107"/>
      <c r="U134" s="107"/>
      <c r="V134" s="107"/>
      <c r="W134" s="107"/>
      <c r="X134" s="107"/>
      <c r="Y134" s="107"/>
      <c r="Z134" s="107"/>
    </row>
    <row r="135">
      <c r="A135" s="117" t="s">
        <v>109</v>
      </c>
      <c r="B135" s="111" t="s">
        <v>385</v>
      </c>
      <c r="C135" s="111" t="s">
        <v>386</v>
      </c>
      <c r="D135" s="109" t="s">
        <v>183</v>
      </c>
      <c r="E135" s="109" t="s">
        <v>55</v>
      </c>
      <c r="F135" s="109" t="s">
        <v>296</v>
      </c>
      <c r="G135" s="111"/>
      <c r="H135" s="111" t="s">
        <v>92</v>
      </c>
      <c r="I135" s="109" t="s">
        <v>89</v>
      </c>
      <c r="J135" s="109" t="s">
        <v>89</v>
      </c>
      <c r="K135" s="111" t="s">
        <v>306</v>
      </c>
      <c r="L135" s="111"/>
      <c r="M135" s="111"/>
      <c r="N135" s="111"/>
      <c r="O135" s="111"/>
      <c r="P135" s="111"/>
      <c r="Q135" s="107"/>
      <c r="R135" s="107"/>
      <c r="S135" s="107"/>
      <c r="T135" s="107"/>
      <c r="U135" s="107"/>
      <c r="V135" s="107"/>
      <c r="W135" s="107"/>
      <c r="X135" s="107"/>
      <c r="Y135" s="107"/>
      <c r="Z135" s="107"/>
    </row>
    <row r="136">
      <c r="A136" s="117" t="s">
        <v>382</v>
      </c>
      <c r="B136" s="111" t="s">
        <v>387</v>
      </c>
      <c r="C136" s="111" t="s">
        <v>388</v>
      </c>
      <c r="D136" s="118" t="s">
        <v>367</v>
      </c>
      <c r="E136" s="111" t="s">
        <v>341</v>
      </c>
      <c r="F136" s="109" t="s">
        <v>342</v>
      </c>
      <c r="G136" s="112" t="s">
        <v>89</v>
      </c>
      <c r="H136" s="111" t="s">
        <v>88</v>
      </c>
      <c r="I136" s="112" t="s">
        <v>89</v>
      </c>
      <c r="J136" s="112" t="s">
        <v>89</v>
      </c>
      <c r="K136" s="111" t="s">
        <v>306</v>
      </c>
      <c r="L136" s="111"/>
      <c r="M136" s="111"/>
      <c r="N136" s="111"/>
      <c r="O136" s="111"/>
      <c r="P136" s="111"/>
      <c r="Q136" s="107"/>
      <c r="R136" s="107"/>
      <c r="S136" s="107"/>
      <c r="T136" s="107"/>
      <c r="U136" s="107"/>
      <c r="V136" s="107"/>
      <c r="W136" s="107"/>
      <c r="X136" s="107"/>
      <c r="Y136" s="107"/>
      <c r="Z136" s="107"/>
    </row>
    <row r="137">
      <c r="A137" s="117" t="s">
        <v>382</v>
      </c>
      <c r="B137" s="111" t="s">
        <v>389</v>
      </c>
      <c r="C137" s="111" t="s">
        <v>390</v>
      </c>
      <c r="D137" s="118" t="s">
        <v>367</v>
      </c>
      <c r="E137" s="111" t="s">
        <v>341</v>
      </c>
      <c r="F137" s="109" t="s">
        <v>342</v>
      </c>
      <c r="G137" s="112" t="s">
        <v>89</v>
      </c>
      <c r="H137" s="111" t="s">
        <v>88</v>
      </c>
      <c r="I137" s="112" t="s">
        <v>89</v>
      </c>
      <c r="J137" s="112" t="s">
        <v>89</v>
      </c>
      <c r="K137" s="111" t="s">
        <v>306</v>
      </c>
      <c r="L137" s="111"/>
      <c r="M137" s="111"/>
      <c r="N137" s="111"/>
      <c r="O137" s="111"/>
      <c r="P137" s="111"/>
      <c r="Q137" s="107"/>
      <c r="R137" s="107"/>
      <c r="S137" s="107"/>
      <c r="T137" s="107"/>
      <c r="U137" s="107"/>
      <c r="V137" s="107"/>
      <c r="W137" s="107"/>
      <c r="X137" s="107"/>
      <c r="Y137" s="107"/>
      <c r="Z137" s="107"/>
    </row>
    <row r="138">
      <c r="A138" s="117" t="s">
        <v>109</v>
      </c>
      <c r="B138" s="111" t="s">
        <v>391</v>
      </c>
      <c r="C138" s="111" t="s">
        <v>392</v>
      </c>
      <c r="D138" s="118" t="s">
        <v>367</v>
      </c>
      <c r="E138" s="111" t="s">
        <v>341</v>
      </c>
      <c r="F138" s="109" t="s">
        <v>342</v>
      </c>
      <c r="G138" s="112" t="s">
        <v>89</v>
      </c>
      <c r="H138" s="111" t="s">
        <v>92</v>
      </c>
      <c r="I138" s="112" t="s">
        <v>93</v>
      </c>
      <c r="J138" s="112" t="s">
        <v>93</v>
      </c>
      <c r="K138" s="111" t="s">
        <v>306</v>
      </c>
      <c r="L138" s="111"/>
      <c r="M138" s="111"/>
      <c r="N138" s="111"/>
      <c r="O138" s="111"/>
      <c r="P138" s="111"/>
      <c r="Q138" s="107"/>
      <c r="R138" s="107"/>
      <c r="S138" s="107"/>
      <c r="T138" s="107"/>
      <c r="U138" s="107"/>
      <c r="V138" s="107"/>
      <c r="W138" s="107"/>
      <c r="X138" s="107"/>
      <c r="Y138" s="107"/>
      <c r="Z138" s="107"/>
    </row>
    <row r="139">
      <c r="A139" s="117" t="s">
        <v>109</v>
      </c>
      <c r="B139" s="111" t="s">
        <v>393</v>
      </c>
      <c r="C139" s="111" t="s">
        <v>394</v>
      </c>
      <c r="D139" s="118" t="s">
        <v>367</v>
      </c>
      <c r="E139" s="111" t="s">
        <v>341</v>
      </c>
      <c r="F139" s="109" t="s">
        <v>342</v>
      </c>
      <c r="G139" s="112" t="s">
        <v>89</v>
      </c>
      <c r="H139" s="111" t="s">
        <v>92</v>
      </c>
      <c r="I139" s="112" t="s">
        <v>93</v>
      </c>
      <c r="J139" s="112" t="s">
        <v>93</v>
      </c>
      <c r="K139" s="111" t="s">
        <v>306</v>
      </c>
      <c r="L139" s="111"/>
      <c r="M139" s="111"/>
      <c r="N139" s="111"/>
      <c r="O139" s="111"/>
      <c r="P139" s="111"/>
      <c r="Q139" s="107"/>
      <c r="R139" s="107"/>
      <c r="S139" s="107"/>
      <c r="T139" s="107"/>
      <c r="U139" s="107"/>
      <c r="V139" s="107"/>
      <c r="W139" s="107"/>
      <c r="X139" s="107"/>
      <c r="Y139" s="107"/>
      <c r="Z139" s="107"/>
    </row>
    <row r="140">
      <c r="A140" s="119" t="s">
        <v>82</v>
      </c>
      <c r="B140" s="120" t="s">
        <v>395</v>
      </c>
      <c r="C140" s="121" t="s">
        <v>396</v>
      </c>
      <c r="D140" s="122" t="s">
        <v>183</v>
      </c>
      <c r="E140" s="121" t="s">
        <v>45</v>
      </c>
      <c r="F140" s="122" t="s">
        <v>303</v>
      </c>
      <c r="G140" s="123" t="s">
        <v>89</v>
      </c>
      <c r="H140" s="119" t="s">
        <v>92</v>
      </c>
      <c r="I140" s="123" t="s">
        <v>93</v>
      </c>
      <c r="J140" s="123" t="s">
        <v>93</v>
      </c>
      <c r="K140" s="124" t="s">
        <v>397</v>
      </c>
      <c r="L140" s="121" t="s">
        <v>398</v>
      </c>
      <c r="M140" s="125"/>
      <c r="N140" s="125"/>
      <c r="O140" s="125"/>
      <c r="P140" s="125"/>
      <c r="Q140" s="107"/>
      <c r="R140" s="107"/>
      <c r="S140" s="107"/>
      <c r="T140" s="107"/>
      <c r="U140" s="107"/>
      <c r="V140" s="107"/>
      <c r="W140" s="107"/>
      <c r="X140" s="107"/>
      <c r="Y140" s="107"/>
      <c r="Z140" s="107"/>
    </row>
    <row r="141">
      <c r="A141" s="119" t="s">
        <v>82</v>
      </c>
      <c r="B141" s="120" t="s">
        <v>399</v>
      </c>
      <c r="C141" s="121" t="s">
        <v>400</v>
      </c>
      <c r="D141" s="122" t="s">
        <v>183</v>
      </c>
      <c r="E141" s="121" t="s">
        <v>45</v>
      </c>
      <c r="F141" s="122" t="s">
        <v>303</v>
      </c>
      <c r="G141" s="123" t="s">
        <v>89</v>
      </c>
      <c r="H141" s="119" t="s">
        <v>92</v>
      </c>
      <c r="I141" s="123" t="s">
        <v>93</v>
      </c>
      <c r="J141" s="123" t="s">
        <v>93</v>
      </c>
      <c r="K141" s="126" t="s">
        <v>401</v>
      </c>
      <c r="L141" s="121" t="s">
        <v>398</v>
      </c>
      <c r="M141" s="125"/>
      <c r="N141" s="125"/>
      <c r="O141" s="125"/>
      <c r="P141" s="125"/>
      <c r="Q141" s="107"/>
      <c r="R141" s="107"/>
      <c r="S141" s="107"/>
      <c r="T141" s="107"/>
      <c r="U141" s="107"/>
      <c r="V141" s="107"/>
      <c r="W141" s="107"/>
      <c r="X141" s="107"/>
      <c r="Y141" s="107"/>
      <c r="Z141" s="107"/>
    </row>
    <row r="142">
      <c r="A142" s="119" t="s">
        <v>82</v>
      </c>
      <c r="B142" s="126" t="s">
        <v>402</v>
      </c>
      <c r="C142" s="121" t="s">
        <v>403</v>
      </c>
      <c r="D142" s="122" t="s">
        <v>183</v>
      </c>
      <c r="E142" s="121" t="s">
        <v>45</v>
      </c>
      <c r="F142" s="122" t="s">
        <v>296</v>
      </c>
      <c r="G142" s="123" t="s">
        <v>89</v>
      </c>
      <c r="H142" s="119" t="s">
        <v>92</v>
      </c>
      <c r="I142" s="123" t="s">
        <v>93</v>
      </c>
      <c r="J142" s="123" t="s">
        <v>93</v>
      </c>
      <c r="K142" s="125"/>
      <c r="L142" s="121" t="s">
        <v>398</v>
      </c>
      <c r="M142" s="125"/>
      <c r="N142" s="125"/>
      <c r="O142" s="125"/>
      <c r="P142" s="125"/>
      <c r="Q142" s="107"/>
      <c r="R142" s="107"/>
      <c r="S142" s="107"/>
      <c r="T142" s="107"/>
      <c r="U142" s="107"/>
      <c r="V142" s="107"/>
      <c r="W142" s="107"/>
      <c r="X142" s="107"/>
      <c r="Y142" s="107"/>
      <c r="Z142" s="107"/>
    </row>
    <row r="143">
      <c r="A143" s="119" t="s">
        <v>82</v>
      </c>
      <c r="B143" s="126" t="s">
        <v>402</v>
      </c>
      <c r="C143" s="121" t="s">
        <v>403</v>
      </c>
      <c r="D143" s="122" t="s">
        <v>183</v>
      </c>
      <c r="E143" s="121" t="s">
        <v>45</v>
      </c>
      <c r="F143" s="122" t="s">
        <v>303</v>
      </c>
      <c r="G143" s="123" t="s">
        <v>89</v>
      </c>
      <c r="H143" s="119" t="s">
        <v>92</v>
      </c>
      <c r="I143" s="123" t="s">
        <v>93</v>
      </c>
      <c r="J143" s="123" t="s">
        <v>93</v>
      </c>
      <c r="K143" s="125"/>
      <c r="L143" s="121"/>
      <c r="M143" s="125"/>
      <c r="N143" s="125"/>
      <c r="O143" s="125"/>
      <c r="P143" s="125"/>
      <c r="Q143" s="107"/>
      <c r="R143" s="107"/>
      <c r="S143" s="107"/>
      <c r="T143" s="107"/>
      <c r="U143" s="107"/>
      <c r="V143" s="107"/>
      <c r="W143" s="107"/>
      <c r="X143" s="107"/>
      <c r="Y143" s="107"/>
      <c r="Z143" s="107"/>
    </row>
    <row r="144">
      <c r="A144" s="119" t="s">
        <v>109</v>
      </c>
      <c r="B144" s="120" t="s">
        <v>404</v>
      </c>
      <c r="C144" s="121" t="s">
        <v>405</v>
      </c>
      <c r="D144" s="122" t="s">
        <v>183</v>
      </c>
      <c r="E144" s="121" t="s">
        <v>45</v>
      </c>
      <c r="F144" s="121" t="s">
        <v>406</v>
      </c>
      <c r="G144" s="123" t="s">
        <v>89</v>
      </c>
      <c r="H144" s="119" t="s">
        <v>92</v>
      </c>
      <c r="I144" s="123" t="s">
        <v>93</v>
      </c>
      <c r="J144" s="123" t="s">
        <v>93</v>
      </c>
      <c r="K144" s="125"/>
      <c r="L144" s="125"/>
      <c r="M144" s="125"/>
      <c r="N144" s="125"/>
      <c r="O144" s="125"/>
      <c r="P144" s="125"/>
      <c r="Q144" s="107"/>
      <c r="R144" s="107"/>
      <c r="S144" s="107"/>
      <c r="T144" s="107"/>
      <c r="U144" s="107"/>
      <c r="V144" s="107"/>
      <c r="W144" s="107"/>
      <c r="X144" s="107"/>
      <c r="Y144" s="107"/>
      <c r="Z144" s="107"/>
    </row>
    <row r="145">
      <c r="A145" s="119" t="s">
        <v>109</v>
      </c>
      <c r="B145" s="120" t="s">
        <v>407</v>
      </c>
      <c r="C145" s="121" t="s">
        <v>408</v>
      </c>
      <c r="D145" s="122" t="s">
        <v>183</v>
      </c>
      <c r="E145" s="121" t="s">
        <v>45</v>
      </c>
      <c r="F145" s="122" t="s">
        <v>303</v>
      </c>
      <c r="G145" s="123" t="s">
        <v>89</v>
      </c>
      <c r="H145" s="119" t="s">
        <v>92</v>
      </c>
      <c r="I145" s="123" t="s">
        <v>93</v>
      </c>
      <c r="J145" s="123" t="s">
        <v>93</v>
      </c>
      <c r="K145" s="125"/>
      <c r="L145" s="125"/>
      <c r="M145" s="125"/>
      <c r="N145" s="125"/>
      <c r="O145" s="125"/>
      <c r="P145" s="125"/>
      <c r="Q145" s="107"/>
      <c r="R145" s="107"/>
      <c r="S145" s="107"/>
      <c r="T145" s="107"/>
      <c r="U145" s="107"/>
      <c r="V145" s="107"/>
      <c r="W145" s="107"/>
      <c r="X145" s="107"/>
      <c r="Y145" s="107"/>
      <c r="Z145" s="107"/>
    </row>
    <row r="146">
      <c r="A146" s="119" t="s">
        <v>109</v>
      </c>
      <c r="B146" s="120" t="s">
        <v>409</v>
      </c>
      <c r="C146" s="121" t="s">
        <v>410</v>
      </c>
      <c r="D146" s="122" t="s">
        <v>183</v>
      </c>
      <c r="E146" s="121" t="s">
        <v>45</v>
      </c>
      <c r="F146" s="122" t="s">
        <v>303</v>
      </c>
      <c r="G146" s="123" t="s">
        <v>89</v>
      </c>
      <c r="H146" s="119" t="s">
        <v>92</v>
      </c>
      <c r="I146" s="123" t="s">
        <v>93</v>
      </c>
      <c r="J146" s="123" t="s">
        <v>93</v>
      </c>
      <c r="K146" s="125"/>
      <c r="L146" s="125"/>
      <c r="M146" s="125"/>
      <c r="N146" s="125"/>
      <c r="O146" s="125"/>
      <c r="P146" s="125"/>
      <c r="Q146" s="107"/>
      <c r="R146" s="107"/>
      <c r="S146" s="107"/>
      <c r="T146" s="107"/>
      <c r="U146" s="107"/>
      <c r="V146" s="107"/>
      <c r="W146" s="107"/>
      <c r="X146" s="107"/>
      <c r="Y146" s="107"/>
      <c r="Z146" s="107"/>
    </row>
    <row r="147">
      <c r="A147" s="119" t="s">
        <v>82</v>
      </c>
      <c r="B147" s="120" t="s">
        <v>411</v>
      </c>
      <c r="C147" s="121" t="s">
        <v>412</v>
      </c>
      <c r="D147" s="122" t="s">
        <v>183</v>
      </c>
      <c r="E147" s="121" t="s">
        <v>45</v>
      </c>
      <c r="F147" s="122" t="s">
        <v>303</v>
      </c>
      <c r="G147" s="123" t="s">
        <v>89</v>
      </c>
      <c r="H147" s="119" t="s">
        <v>92</v>
      </c>
      <c r="I147" s="123" t="s">
        <v>93</v>
      </c>
      <c r="J147" s="123" t="s">
        <v>93</v>
      </c>
      <c r="K147" s="125"/>
      <c r="L147" s="125"/>
      <c r="M147" s="125"/>
      <c r="N147" s="125"/>
      <c r="O147" s="125"/>
      <c r="P147" s="125"/>
      <c r="Q147" s="107"/>
      <c r="R147" s="107"/>
      <c r="S147" s="107"/>
      <c r="T147" s="107"/>
      <c r="U147" s="107"/>
      <c r="V147" s="107"/>
      <c r="W147" s="107"/>
      <c r="X147" s="107"/>
      <c r="Y147" s="107"/>
      <c r="Z147" s="107"/>
    </row>
    <row r="148">
      <c r="A148" s="119" t="s">
        <v>82</v>
      </c>
      <c r="B148" s="120" t="s">
        <v>413</v>
      </c>
      <c r="C148" s="121" t="s">
        <v>414</v>
      </c>
      <c r="D148" s="122" t="s">
        <v>183</v>
      </c>
      <c r="E148" s="121" t="s">
        <v>45</v>
      </c>
      <c r="F148" s="122" t="s">
        <v>296</v>
      </c>
      <c r="G148" s="127" t="s">
        <v>93</v>
      </c>
      <c r="H148" s="119" t="s">
        <v>92</v>
      </c>
      <c r="I148" s="127" t="s">
        <v>89</v>
      </c>
      <c r="J148" s="127" t="s">
        <v>89</v>
      </c>
      <c r="K148" s="125"/>
      <c r="L148" s="125"/>
      <c r="M148" s="125"/>
      <c r="N148" s="125"/>
      <c r="O148" s="125"/>
      <c r="P148" s="125"/>
      <c r="Q148" s="107"/>
      <c r="R148" s="107"/>
      <c r="S148" s="107"/>
      <c r="T148" s="107"/>
      <c r="U148" s="107"/>
      <c r="V148" s="107"/>
      <c r="W148" s="107"/>
      <c r="X148" s="107"/>
      <c r="Y148" s="107"/>
      <c r="Z148" s="107"/>
    </row>
    <row r="149">
      <c r="A149" s="119" t="s">
        <v>82</v>
      </c>
      <c r="B149" s="120" t="s">
        <v>413</v>
      </c>
      <c r="C149" s="121" t="s">
        <v>414</v>
      </c>
      <c r="D149" s="122" t="s">
        <v>183</v>
      </c>
      <c r="E149" s="121" t="s">
        <v>45</v>
      </c>
      <c r="F149" s="122" t="s">
        <v>303</v>
      </c>
      <c r="G149" s="127" t="s">
        <v>93</v>
      </c>
      <c r="H149" s="119" t="s">
        <v>92</v>
      </c>
      <c r="I149" s="127" t="s">
        <v>89</v>
      </c>
      <c r="J149" s="127" t="s">
        <v>89</v>
      </c>
      <c r="K149" s="125"/>
      <c r="L149" s="125"/>
      <c r="M149" s="125"/>
      <c r="N149" s="125"/>
      <c r="O149" s="125"/>
      <c r="P149" s="125"/>
      <c r="Q149" s="107"/>
      <c r="R149" s="107"/>
      <c r="S149" s="107"/>
      <c r="T149" s="107"/>
      <c r="U149" s="107"/>
      <c r="V149" s="107"/>
      <c r="W149" s="107"/>
      <c r="X149" s="107"/>
      <c r="Y149" s="107"/>
      <c r="Z149" s="107"/>
    </row>
    <row r="150">
      <c r="A150" s="128" t="s">
        <v>82</v>
      </c>
      <c r="B150" s="129" t="s">
        <v>415</v>
      </c>
      <c r="C150" s="130" t="s">
        <v>416</v>
      </c>
      <c r="D150" s="131" t="s">
        <v>183</v>
      </c>
      <c r="E150" s="130" t="s">
        <v>45</v>
      </c>
      <c r="F150" s="131" t="s">
        <v>303</v>
      </c>
      <c r="G150" s="132" t="s">
        <v>89</v>
      </c>
      <c r="H150" s="128" t="s">
        <v>88</v>
      </c>
      <c r="I150" s="132" t="s">
        <v>89</v>
      </c>
      <c r="J150" s="132" t="s">
        <v>89</v>
      </c>
      <c r="K150" s="133"/>
      <c r="L150" s="133"/>
      <c r="M150" s="133"/>
      <c r="N150" s="133"/>
      <c r="O150" s="133"/>
      <c r="P150" s="133"/>
      <c r="Q150" s="107"/>
      <c r="R150" s="107"/>
      <c r="S150" s="107"/>
      <c r="T150" s="107"/>
      <c r="U150" s="107"/>
      <c r="V150" s="107"/>
      <c r="W150" s="107"/>
      <c r="X150" s="107"/>
      <c r="Y150" s="107"/>
      <c r="Z150" s="107"/>
    </row>
    <row r="151">
      <c r="A151" s="119" t="s">
        <v>109</v>
      </c>
      <c r="B151" s="134" t="s">
        <v>417</v>
      </c>
      <c r="C151" s="134" t="s">
        <v>418</v>
      </c>
      <c r="D151" s="135" t="s">
        <v>183</v>
      </c>
      <c r="E151" s="134" t="s">
        <v>55</v>
      </c>
      <c r="F151" s="122" t="s">
        <v>296</v>
      </c>
      <c r="G151" s="134" t="s">
        <v>93</v>
      </c>
      <c r="H151" s="119" t="s">
        <v>92</v>
      </c>
      <c r="I151" s="134" t="s">
        <v>89</v>
      </c>
      <c r="J151" s="134" t="s">
        <v>89</v>
      </c>
      <c r="K151" s="136"/>
      <c r="L151" s="136"/>
      <c r="M151" s="136"/>
      <c r="N151" s="136"/>
      <c r="O151" s="136"/>
      <c r="P151" s="136"/>
      <c r="Q151" s="107"/>
      <c r="R151" s="107"/>
      <c r="S151" s="107"/>
      <c r="T151" s="107"/>
      <c r="U151" s="107"/>
      <c r="V151" s="107"/>
      <c r="W151" s="107"/>
      <c r="X151" s="107"/>
      <c r="Y151" s="107"/>
      <c r="Z151" s="107"/>
    </row>
    <row r="152">
      <c r="A152" s="119" t="s">
        <v>109</v>
      </c>
      <c r="B152" s="134" t="s">
        <v>419</v>
      </c>
      <c r="C152" s="134" t="s">
        <v>420</v>
      </c>
      <c r="D152" s="135" t="s">
        <v>183</v>
      </c>
      <c r="E152" s="121" t="s">
        <v>45</v>
      </c>
      <c r="F152" s="134" t="s">
        <v>421</v>
      </c>
      <c r="G152" s="134" t="s">
        <v>93</v>
      </c>
      <c r="H152" s="119" t="s">
        <v>92</v>
      </c>
      <c r="I152" s="134" t="s">
        <v>89</v>
      </c>
      <c r="J152" s="134" t="s">
        <v>89</v>
      </c>
      <c r="K152" s="136"/>
      <c r="L152" s="136"/>
      <c r="M152" s="136"/>
      <c r="N152" s="136"/>
      <c r="O152" s="136"/>
      <c r="P152" s="136"/>
      <c r="Q152" s="107"/>
      <c r="R152" s="107"/>
      <c r="S152" s="107"/>
      <c r="T152" s="107"/>
      <c r="U152" s="107"/>
      <c r="V152" s="107"/>
      <c r="W152" s="107"/>
      <c r="X152" s="107"/>
      <c r="Y152" s="107"/>
      <c r="Z152" s="107"/>
    </row>
    <row r="153">
      <c r="A153" s="107"/>
      <c r="B153" s="107"/>
      <c r="C153" s="137"/>
      <c r="D153" s="107"/>
      <c r="E153" s="107"/>
      <c r="F153" s="107"/>
      <c r="G153" s="107"/>
      <c r="H153" s="107"/>
      <c r="I153" s="107"/>
      <c r="J153" s="107"/>
      <c r="K153" s="107"/>
      <c r="L153" s="107"/>
      <c r="M153" s="107"/>
      <c r="N153" s="107"/>
      <c r="O153" s="107"/>
      <c r="P153" s="107"/>
      <c r="Q153" s="107"/>
      <c r="R153" s="107"/>
      <c r="S153" s="107"/>
      <c r="T153" s="107"/>
      <c r="U153" s="107"/>
      <c r="V153" s="107"/>
      <c r="W153" s="107"/>
      <c r="X153" s="107"/>
      <c r="Y153" s="107"/>
      <c r="Z153" s="107"/>
    </row>
    <row r="154">
      <c r="A154" s="107"/>
      <c r="B154" s="107"/>
      <c r="C154" s="107"/>
      <c r="D154" s="107"/>
      <c r="E154" s="107"/>
      <c r="F154" s="107"/>
      <c r="G154" s="107"/>
      <c r="H154" s="107"/>
      <c r="I154" s="107"/>
      <c r="J154" s="107"/>
      <c r="K154" s="107"/>
      <c r="L154" s="107"/>
      <c r="M154" s="107"/>
      <c r="N154" s="107"/>
      <c r="O154" s="107"/>
      <c r="P154" s="107"/>
      <c r="Q154" s="107"/>
      <c r="R154" s="107"/>
      <c r="S154" s="107"/>
      <c r="T154" s="107"/>
      <c r="U154" s="107"/>
      <c r="V154" s="107"/>
      <c r="W154" s="107"/>
      <c r="X154" s="107"/>
      <c r="Y154" s="107"/>
      <c r="Z154" s="107"/>
    </row>
    <row r="155">
      <c r="A155" s="107"/>
      <c r="B155" s="107"/>
      <c r="C155" s="107"/>
      <c r="D155" s="107"/>
      <c r="E155" s="107"/>
      <c r="F155" s="107"/>
      <c r="G155" s="107"/>
      <c r="H155" s="107"/>
      <c r="I155" s="107"/>
      <c r="J155" s="107"/>
      <c r="K155" s="107"/>
      <c r="L155" s="107"/>
      <c r="M155" s="107"/>
      <c r="N155" s="107"/>
      <c r="O155" s="107"/>
      <c r="P155" s="107"/>
      <c r="Q155" s="107"/>
      <c r="R155" s="107"/>
      <c r="S155" s="107"/>
      <c r="T155" s="107"/>
      <c r="U155" s="107"/>
      <c r="V155" s="107"/>
      <c r="W155" s="107"/>
      <c r="X155" s="107"/>
      <c r="Y155" s="107"/>
      <c r="Z155" s="107"/>
    </row>
    <row r="156">
      <c r="A156" s="107"/>
      <c r="B156" s="107"/>
      <c r="C156" s="107"/>
      <c r="D156" s="107"/>
      <c r="E156" s="107"/>
      <c r="F156" s="107"/>
      <c r="G156" s="107"/>
      <c r="H156" s="107"/>
      <c r="I156" s="107"/>
      <c r="J156" s="107"/>
      <c r="K156" s="107"/>
      <c r="L156" s="107"/>
      <c r="M156" s="107"/>
      <c r="N156" s="107"/>
      <c r="O156" s="107"/>
      <c r="P156" s="107"/>
      <c r="Q156" s="107"/>
      <c r="R156" s="107"/>
      <c r="S156" s="107"/>
      <c r="T156" s="107"/>
      <c r="U156" s="107"/>
      <c r="V156" s="107"/>
      <c r="W156" s="107"/>
      <c r="X156" s="107"/>
      <c r="Y156" s="107"/>
      <c r="Z156" s="107"/>
    </row>
    <row r="157">
      <c r="A157" s="107"/>
      <c r="B157" s="107"/>
      <c r="C157" s="107"/>
      <c r="D157" s="107"/>
      <c r="E157" s="107"/>
      <c r="F157" s="107"/>
      <c r="G157" s="107"/>
      <c r="H157" s="107"/>
      <c r="I157" s="107"/>
      <c r="J157" s="107"/>
      <c r="K157" s="107"/>
      <c r="L157" s="107"/>
      <c r="M157" s="107"/>
      <c r="N157" s="107"/>
      <c r="O157" s="107"/>
      <c r="P157" s="107"/>
      <c r="Q157" s="107"/>
      <c r="R157" s="107"/>
      <c r="S157" s="107"/>
      <c r="T157" s="107"/>
      <c r="U157" s="107"/>
      <c r="V157" s="107"/>
      <c r="W157" s="107"/>
      <c r="X157" s="107"/>
      <c r="Y157" s="107"/>
      <c r="Z157" s="107"/>
    </row>
    <row r="158">
      <c r="A158" s="107"/>
      <c r="B158" s="107"/>
      <c r="C158" s="107"/>
      <c r="D158" s="107"/>
      <c r="E158" s="107"/>
      <c r="F158" s="107"/>
      <c r="G158" s="107"/>
      <c r="H158" s="107"/>
      <c r="I158" s="107"/>
      <c r="J158" s="107"/>
      <c r="K158" s="107"/>
      <c r="L158" s="107"/>
      <c r="M158" s="107"/>
      <c r="N158" s="107"/>
      <c r="O158" s="107"/>
      <c r="P158" s="107"/>
      <c r="Q158" s="107"/>
      <c r="R158" s="107"/>
      <c r="S158" s="107"/>
      <c r="T158" s="107"/>
      <c r="U158" s="107"/>
      <c r="V158" s="107"/>
      <c r="W158" s="107"/>
      <c r="X158" s="107"/>
      <c r="Y158" s="107"/>
      <c r="Z158" s="107"/>
    </row>
    <row r="159">
      <c r="A159" s="107"/>
      <c r="B159" s="107"/>
      <c r="C159" s="107"/>
      <c r="D159" s="107"/>
      <c r="E159" s="107"/>
      <c r="F159" s="107"/>
      <c r="G159" s="107"/>
      <c r="H159" s="107"/>
      <c r="I159" s="107"/>
      <c r="J159" s="107"/>
      <c r="K159" s="107"/>
      <c r="L159" s="107"/>
      <c r="M159" s="107"/>
      <c r="N159" s="107"/>
      <c r="O159" s="107"/>
      <c r="P159" s="107"/>
      <c r="Q159" s="107"/>
      <c r="R159" s="107"/>
      <c r="S159" s="107"/>
      <c r="T159" s="107"/>
      <c r="U159" s="107"/>
      <c r="V159" s="107"/>
      <c r="W159" s="107"/>
      <c r="X159" s="107"/>
      <c r="Y159" s="107"/>
      <c r="Z159" s="107"/>
    </row>
    <row r="160">
      <c r="A160" s="107"/>
      <c r="B160" s="107"/>
      <c r="C160" s="107"/>
      <c r="D160" s="107"/>
      <c r="E160" s="107"/>
      <c r="F160" s="107"/>
      <c r="G160" s="107"/>
      <c r="H160" s="107"/>
      <c r="I160" s="107"/>
      <c r="J160" s="107"/>
      <c r="K160" s="107"/>
      <c r="L160" s="107"/>
      <c r="M160" s="107"/>
      <c r="N160" s="107"/>
      <c r="O160" s="107"/>
      <c r="P160" s="107"/>
      <c r="Q160" s="107"/>
      <c r="R160" s="107"/>
      <c r="S160" s="107"/>
      <c r="T160" s="107"/>
      <c r="U160" s="107"/>
      <c r="V160" s="107"/>
      <c r="W160" s="107"/>
      <c r="X160" s="107"/>
      <c r="Y160" s="107"/>
      <c r="Z160" s="107"/>
    </row>
    <row r="161">
      <c r="A161" s="107"/>
      <c r="B161" s="107"/>
      <c r="C161" s="107"/>
      <c r="D161" s="107"/>
      <c r="E161" s="107"/>
      <c r="F161" s="107"/>
      <c r="G161" s="107"/>
      <c r="H161" s="107"/>
      <c r="I161" s="107"/>
      <c r="J161" s="107"/>
      <c r="K161" s="107"/>
      <c r="L161" s="107"/>
      <c r="M161" s="107"/>
      <c r="N161" s="107"/>
      <c r="O161" s="107"/>
      <c r="P161" s="107"/>
      <c r="Q161" s="107"/>
      <c r="R161" s="107"/>
      <c r="S161" s="107"/>
      <c r="T161" s="107"/>
      <c r="U161" s="107"/>
      <c r="V161" s="107"/>
      <c r="W161" s="107"/>
      <c r="X161" s="107"/>
      <c r="Y161" s="107"/>
      <c r="Z161" s="107"/>
    </row>
    <row r="162">
      <c r="A162" s="107"/>
      <c r="B162" s="107"/>
      <c r="C162" s="107"/>
      <c r="D162" s="107"/>
      <c r="E162" s="107"/>
      <c r="F162" s="107"/>
      <c r="G162" s="107"/>
      <c r="H162" s="107"/>
      <c r="I162" s="107"/>
      <c r="J162" s="107"/>
      <c r="K162" s="107"/>
      <c r="L162" s="107"/>
      <c r="M162" s="107"/>
      <c r="N162" s="107"/>
      <c r="O162" s="107"/>
      <c r="P162" s="107"/>
      <c r="Q162" s="107"/>
      <c r="R162" s="107"/>
      <c r="S162" s="107"/>
      <c r="T162" s="107"/>
      <c r="U162" s="107"/>
      <c r="V162" s="107"/>
      <c r="W162" s="107"/>
      <c r="X162" s="107"/>
      <c r="Y162" s="107"/>
      <c r="Z162" s="107"/>
    </row>
    <row r="163">
      <c r="A163" s="107"/>
      <c r="B163" s="107"/>
      <c r="C163" s="107"/>
      <c r="D163" s="107"/>
      <c r="E163" s="107"/>
      <c r="F163" s="107"/>
      <c r="G163" s="107"/>
      <c r="H163" s="107"/>
      <c r="I163" s="107"/>
      <c r="J163" s="107"/>
      <c r="K163" s="107"/>
      <c r="L163" s="107"/>
      <c r="M163" s="107"/>
      <c r="N163" s="107"/>
      <c r="O163" s="107"/>
      <c r="P163" s="107"/>
      <c r="Q163" s="107"/>
      <c r="R163" s="107"/>
      <c r="S163" s="107"/>
      <c r="T163" s="107"/>
      <c r="U163" s="107"/>
      <c r="V163" s="107"/>
      <c r="W163" s="107"/>
      <c r="X163" s="107"/>
      <c r="Y163" s="107"/>
      <c r="Z163" s="107"/>
    </row>
    <row r="164">
      <c r="A164" s="107"/>
      <c r="B164" s="107"/>
      <c r="C164" s="107"/>
      <c r="D164" s="107"/>
      <c r="E164" s="107"/>
      <c r="F164" s="107"/>
      <c r="G164" s="107"/>
      <c r="H164" s="107"/>
      <c r="I164" s="107"/>
      <c r="J164" s="107"/>
      <c r="K164" s="107"/>
      <c r="L164" s="107"/>
      <c r="M164" s="107"/>
      <c r="N164" s="107"/>
      <c r="O164" s="107"/>
      <c r="P164" s="107"/>
      <c r="Q164" s="107"/>
      <c r="R164" s="107"/>
      <c r="S164" s="107"/>
      <c r="T164" s="107"/>
      <c r="U164" s="107"/>
      <c r="V164" s="107"/>
      <c r="W164" s="107"/>
      <c r="X164" s="107"/>
      <c r="Y164" s="107"/>
      <c r="Z164" s="107"/>
    </row>
    <row r="165">
      <c r="A165" s="107"/>
      <c r="B165" s="107"/>
      <c r="C165" s="107"/>
      <c r="D165" s="107"/>
      <c r="E165" s="107"/>
      <c r="F165" s="107"/>
      <c r="G165" s="107"/>
      <c r="H165" s="107"/>
      <c r="I165" s="107"/>
      <c r="J165" s="107"/>
      <c r="K165" s="107"/>
      <c r="L165" s="107"/>
      <c r="M165" s="107"/>
      <c r="N165" s="107"/>
      <c r="O165" s="107"/>
      <c r="P165" s="107"/>
      <c r="Q165" s="107"/>
      <c r="R165" s="107"/>
      <c r="S165" s="107"/>
      <c r="T165" s="107"/>
      <c r="U165" s="107"/>
      <c r="V165" s="107"/>
      <c r="W165" s="107"/>
      <c r="X165" s="107"/>
      <c r="Y165" s="107"/>
      <c r="Z165" s="107"/>
    </row>
    <row r="166">
      <c r="A166" s="107"/>
      <c r="B166" s="107"/>
      <c r="C166" s="107"/>
      <c r="D166" s="107"/>
      <c r="E166" s="107"/>
      <c r="F166" s="107"/>
      <c r="G166" s="107"/>
      <c r="H166" s="107"/>
      <c r="I166" s="107"/>
      <c r="J166" s="107"/>
      <c r="K166" s="107"/>
      <c r="L166" s="107"/>
      <c r="M166" s="107"/>
      <c r="N166" s="107"/>
      <c r="O166" s="107"/>
      <c r="P166" s="107"/>
      <c r="Q166" s="107"/>
      <c r="R166" s="107"/>
      <c r="S166" s="107"/>
      <c r="T166" s="107"/>
      <c r="U166" s="107"/>
      <c r="V166" s="107"/>
      <c r="W166" s="107"/>
      <c r="X166" s="107"/>
      <c r="Y166" s="107"/>
      <c r="Z166" s="107"/>
    </row>
    <row r="167">
      <c r="A167" s="107"/>
      <c r="B167" s="107"/>
      <c r="C167" s="107"/>
      <c r="D167" s="107"/>
      <c r="E167" s="107"/>
      <c r="F167" s="107"/>
      <c r="G167" s="107"/>
      <c r="H167" s="107"/>
      <c r="I167" s="107"/>
      <c r="J167" s="107"/>
      <c r="K167" s="107"/>
      <c r="L167" s="107"/>
      <c r="M167" s="107"/>
      <c r="N167" s="107"/>
      <c r="O167" s="107"/>
      <c r="P167" s="107"/>
      <c r="Q167" s="107"/>
      <c r="R167" s="107"/>
      <c r="S167" s="107"/>
      <c r="T167" s="107"/>
      <c r="U167" s="107"/>
      <c r="V167" s="107"/>
      <c r="W167" s="107"/>
      <c r="X167" s="107"/>
      <c r="Y167" s="107"/>
      <c r="Z167" s="107"/>
    </row>
    <row r="168">
      <c r="A168" s="107"/>
      <c r="B168" s="107"/>
      <c r="C168" s="107"/>
      <c r="D168" s="107"/>
      <c r="E168" s="107"/>
      <c r="F168" s="107"/>
      <c r="G168" s="107"/>
      <c r="H168" s="107"/>
      <c r="I168" s="107"/>
      <c r="J168" s="107"/>
      <c r="K168" s="107"/>
      <c r="L168" s="107"/>
      <c r="M168" s="107"/>
      <c r="N168" s="107"/>
      <c r="O168" s="107"/>
      <c r="P168" s="107"/>
      <c r="Q168" s="107"/>
      <c r="R168" s="107"/>
      <c r="S168" s="107"/>
      <c r="T168" s="107"/>
      <c r="U168" s="107"/>
      <c r="V168" s="107"/>
      <c r="W168" s="107"/>
      <c r="X168" s="107"/>
      <c r="Y168" s="107"/>
      <c r="Z168" s="107"/>
    </row>
    <row r="169">
      <c r="A169" s="107"/>
      <c r="B169" s="107"/>
      <c r="C169" s="107"/>
      <c r="D169" s="107"/>
      <c r="E169" s="107"/>
      <c r="F169" s="107"/>
      <c r="G169" s="107"/>
      <c r="H169" s="107"/>
      <c r="I169" s="107"/>
      <c r="J169" s="107"/>
      <c r="K169" s="107"/>
      <c r="L169" s="107"/>
      <c r="M169" s="107"/>
      <c r="N169" s="107"/>
      <c r="O169" s="107"/>
      <c r="P169" s="107"/>
      <c r="Q169" s="107"/>
      <c r="R169" s="107"/>
      <c r="S169" s="107"/>
      <c r="T169" s="107"/>
      <c r="U169" s="107"/>
      <c r="V169" s="107"/>
      <c r="W169" s="107"/>
      <c r="X169" s="107"/>
      <c r="Y169" s="107"/>
      <c r="Z169" s="107"/>
    </row>
    <row r="170">
      <c r="A170" s="107"/>
      <c r="B170" s="107"/>
      <c r="C170" s="107"/>
      <c r="D170" s="107"/>
      <c r="E170" s="107"/>
      <c r="F170" s="107"/>
      <c r="G170" s="107"/>
      <c r="H170" s="107"/>
      <c r="I170" s="107"/>
      <c r="J170" s="107"/>
      <c r="K170" s="107"/>
      <c r="L170" s="107"/>
      <c r="M170" s="107"/>
      <c r="N170" s="107"/>
      <c r="O170" s="107"/>
      <c r="P170" s="107"/>
      <c r="Q170" s="107"/>
      <c r="R170" s="107"/>
      <c r="S170" s="107"/>
      <c r="T170" s="107"/>
      <c r="U170" s="107"/>
      <c r="V170" s="107"/>
      <c r="W170" s="107"/>
      <c r="X170" s="107"/>
      <c r="Y170" s="107"/>
      <c r="Z170" s="107"/>
    </row>
    <row r="171">
      <c r="A171" s="107"/>
      <c r="B171" s="107"/>
      <c r="C171" s="107"/>
      <c r="D171" s="107"/>
      <c r="E171" s="107"/>
      <c r="F171" s="107"/>
      <c r="G171" s="107"/>
      <c r="H171" s="107"/>
      <c r="I171" s="107"/>
      <c r="J171" s="107"/>
      <c r="K171" s="107"/>
      <c r="L171" s="107"/>
      <c r="M171" s="107"/>
      <c r="N171" s="107"/>
      <c r="O171" s="107"/>
      <c r="P171" s="107"/>
      <c r="Q171" s="107"/>
      <c r="R171" s="107"/>
      <c r="S171" s="107"/>
      <c r="T171" s="107"/>
      <c r="U171" s="107"/>
      <c r="V171" s="107"/>
      <c r="W171" s="107"/>
      <c r="X171" s="107"/>
      <c r="Y171" s="107"/>
      <c r="Z171" s="107"/>
    </row>
    <row r="172">
      <c r="A172" s="107"/>
      <c r="B172" s="107"/>
      <c r="C172" s="107"/>
      <c r="D172" s="107"/>
      <c r="E172" s="107"/>
      <c r="F172" s="107"/>
      <c r="G172" s="107"/>
      <c r="H172" s="107"/>
      <c r="I172" s="107"/>
      <c r="J172" s="107"/>
      <c r="K172" s="107"/>
      <c r="L172" s="107"/>
      <c r="M172" s="107"/>
      <c r="N172" s="107"/>
      <c r="O172" s="107"/>
      <c r="P172" s="107"/>
      <c r="Q172" s="107"/>
      <c r="R172" s="107"/>
      <c r="S172" s="107"/>
      <c r="T172" s="107"/>
      <c r="U172" s="107"/>
      <c r="V172" s="107"/>
      <c r="W172" s="107"/>
      <c r="X172" s="107"/>
      <c r="Y172" s="107"/>
      <c r="Z172" s="107"/>
    </row>
    <row r="173">
      <c r="A173" s="107"/>
      <c r="B173" s="107"/>
      <c r="C173" s="107"/>
      <c r="D173" s="107"/>
      <c r="E173" s="107"/>
      <c r="F173" s="107"/>
      <c r="G173" s="107"/>
      <c r="H173" s="107"/>
      <c r="I173" s="107"/>
      <c r="J173" s="107"/>
      <c r="K173" s="107"/>
      <c r="L173" s="107"/>
      <c r="M173" s="107"/>
      <c r="N173" s="107"/>
      <c r="O173" s="107"/>
      <c r="P173" s="107"/>
      <c r="Q173" s="107"/>
      <c r="R173" s="107"/>
      <c r="S173" s="107"/>
      <c r="T173" s="107"/>
      <c r="U173" s="107"/>
      <c r="V173" s="107"/>
      <c r="W173" s="107"/>
      <c r="X173" s="107"/>
      <c r="Y173" s="107"/>
      <c r="Z173" s="107"/>
    </row>
    <row r="174">
      <c r="A174" s="107"/>
      <c r="B174" s="107"/>
      <c r="C174" s="107"/>
      <c r="D174" s="107"/>
      <c r="E174" s="107"/>
      <c r="F174" s="107"/>
      <c r="G174" s="107"/>
      <c r="H174" s="107"/>
      <c r="I174" s="107"/>
      <c r="J174" s="107"/>
      <c r="K174" s="107"/>
      <c r="L174" s="107"/>
      <c r="M174" s="107"/>
      <c r="N174" s="107"/>
      <c r="O174" s="107"/>
      <c r="P174" s="107"/>
      <c r="Q174" s="107"/>
      <c r="R174" s="107"/>
      <c r="S174" s="107"/>
      <c r="T174" s="107"/>
      <c r="U174" s="107"/>
      <c r="V174" s="107"/>
      <c r="W174" s="107"/>
      <c r="X174" s="107"/>
      <c r="Y174" s="107"/>
      <c r="Z174" s="107"/>
    </row>
    <row r="175">
      <c r="A175" s="107"/>
      <c r="B175" s="107"/>
      <c r="C175" s="107"/>
      <c r="D175" s="107"/>
      <c r="E175" s="107"/>
      <c r="F175" s="107"/>
      <c r="G175" s="107"/>
      <c r="H175" s="107"/>
      <c r="I175" s="107"/>
      <c r="J175" s="107"/>
      <c r="K175" s="107"/>
      <c r="L175" s="107"/>
      <c r="M175" s="107"/>
      <c r="N175" s="107"/>
      <c r="O175" s="107"/>
      <c r="P175" s="107"/>
      <c r="Q175" s="107"/>
      <c r="R175" s="107"/>
      <c r="S175" s="107"/>
      <c r="T175" s="107"/>
      <c r="U175" s="107"/>
      <c r="V175" s="107"/>
      <c r="W175" s="107"/>
      <c r="X175" s="107"/>
      <c r="Y175" s="107"/>
      <c r="Z175" s="107"/>
    </row>
    <row r="176">
      <c r="A176" s="107"/>
      <c r="B176" s="107"/>
      <c r="C176" s="107"/>
      <c r="D176" s="107"/>
      <c r="E176" s="107"/>
      <c r="F176" s="107"/>
      <c r="G176" s="107"/>
      <c r="H176" s="107"/>
      <c r="I176" s="107"/>
      <c r="J176" s="107"/>
      <c r="K176" s="107"/>
      <c r="L176" s="107"/>
      <c r="M176" s="107"/>
      <c r="N176" s="107"/>
      <c r="O176" s="107"/>
      <c r="P176" s="107"/>
      <c r="Q176" s="107"/>
      <c r="R176" s="107"/>
      <c r="S176" s="107"/>
      <c r="T176" s="107"/>
      <c r="U176" s="107"/>
      <c r="V176" s="107"/>
      <c r="W176" s="107"/>
      <c r="X176" s="107"/>
      <c r="Y176" s="107"/>
      <c r="Z176" s="107"/>
    </row>
    <row r="177">
      <c r="A177" s="107"/>
      <c r="B177" s="107"/>
      <c r="C177" s="107"/>
      <c r="D177" s="107"/>
      <c r="E177" s="107"/>
      <c r="F177" s="107"/>
      <c r="G177" s="107"/>
      <c r="H177" s="107"/>
      <c r="I177" s="107"/>
      <c r="J177" s="107"/>
      <c r="K177" s="107"/>
      <c r="L177" s="107"/>
      <c r="M177" s="107"/>
      <c r="N177" s="107"/>
      <c r="O177" s="107"/>
      <c r="P177" s="107"/>
      <c r="Q177" s="107"/>
      <c r="R177" s="107"/>
      <c r="S177" s="107"/>
      <c r="T177" s="107"/>
      <c r="U177" s="107"/>
      <c r="V177" s="107"/>
      <c r="W177" s="107"/>
      <c r="X177" s="107"/>
      <c r="Y177" s="107"/>
      <c r="Z177" s="107"/>
    </row>
    <row r="178">
      <c r="A178" s="107"/>
      <c r="B178" s="107"/>
      <c r="C178" s="107"/>
      <c r="D178" s="107"/>
      <c r="E178" s="107"/>
      <c r="F178" s="107"/>
      <c r="G178" s="107"/>
      <c r="H178" s="107"/>
      <c r="I178" s="107"/>
      <c r="J178" s="107"/>
      <c r="K178" s="107"/>
      <c r="L178" s="107"/>
      <c r="M178" s="107"/>
      <c r="N178" s="107"/>
      <c r="O178" s="107"/>
      <c r="P178" s="107"/>
      <c r="Q178" s="107"/>
      <c r="R178" s="107"/>
      <c r="S178" s="107"/>
      <c r="T178" s="107"/>
      <c r="U178" s="107"/>
      <c r="V178" s="107"/>
      <c r="W178" s="107"/>
      <c r="X178" s="107"/>
      <c r="Y178" s="107"/>
      <c r="Z178" s="107"/>
    </row>
    <row r="179">
      <c r="A179" s="107"/>
      <c r="B179" s="107"/>
      <c r="C179" s="107"/>
      <c r="D179" s="107"/>
      <c r="E179" s="107"/>
      <c r="F179" s="107"/>
      <c r="G179" s="107"/>
      <c r="H179" s="107"/>
      <c r="I179" s="107"/>
      <c r="J179" s="107"/>
      <c r="K179" s="107"/>
      <c r="L179" s="107"/>
      <c r="M179" s="107"/>
      <c r="N179" s="107"/>
      <c r="O179" s="107"/>
      <c r="P179" s="107"/>
      <c r="Q179" s="107"/>
      <c r="R179" s="107"/>
      <c r="S179" s="107"/>
      <c r="T179" s="107"/>
      <c r="U179" s="107"/>
      <c r="V179" s="107"/>
      <c r="W179" s="107"/>
      <c r="X179" s="107"/>
      <c r="Y179" s="107"/>
      <c r="Z179" s="107"/>
    </row>
    <row r="180">
      <c r="A180" s="107"/>
      <c r="B180" s="107"/>
      <c r="C180" s="107"/>
      <c r="D180" s="107"/>
      <c r="E180" s="107"/>
      <c r="F180" s="107"/>
      <c r="G180" s="107"/>
      <c r="H180" s="107"/>
      <c r="I180" s="107"/>
      <c r="J180" s="107"/>
      <c r="K180" s="107"/>
      <c r="L180" s="107"/>
      <c r="M180" s="107"/>
      <c r="N180" s="107"/>
      <c r="O180" s="107"/>
      <c r="P180" s="107"/>
      <c r="Q180" s="107"/>
      <c r="R180" s="107"/>
      <c r="S180" s="107"/>
      <c r="T180" s="107"/>
      <c r="U180" s="107"/>
      <c r="V180" s="107"/>
      <c r="W180" s="107"/>
      <c r="X180" s="107"/>
      <c r="Y180" s="107"/>
      <c r="Z180" s="107"/>
    </row>
    <row r="181">
      <c r="A181" s="107"/>
      <c r="B181" s="107"/>
      <c r="C181" s="107"/>
      <c r="D181" s="107"/>
      <c r="E181" s="107"/>
      <c r="F181" s="107"/>
      <c r="G181" s="107"/>
      <c r="H181" s="107"/>
      <c r="I181" s="107"/>
      <c r="J181" s="107"/>
      <c r="K181" s="107"/>
      <c r="L181" s="107"/>
      <c r="M181" s="107"/>
      <c r="N181" s="107"/>
      <c r="O181" s="107"/>
      <c r="P181" s="107"/>
      <c r="Q181" s="107"/>
      <c r="R181" s="107"/>
      <c r="S181" s="107"/>
      <c r="T181" s="107"/>
      <c r="U181" s="107"/>
      <c r="V181" s="107"/>
      <c r="W181" s="107"/>
      <c r="X181" s="107"/>
      <c r="Y181" s="107"/>
      <c r="Z181" s="107"/>
    </row>
    <row r="182">
      <c r="A182" s="107"/>
      <c r="B182" s="107"/>
      <c r="C182" s="107"/>
      <c r="D182" s="107"/>
      <c r="E182" s="107"/>
      <c r="F182" s="107"/>
      <c r="G182" s="107"/>
      <c r="H182" s="107"/>
      <c r="I182" s="107"/>
      <c r="J182" s="107"/>
      <c r="K182" s="107"/>
      <c r="L182" s="107"/>
      <c r="M182" s="107"/>
      <c r="N182" s="107"/>
      <c r="O182" s="107"/>
      <c r="P182" s="107"/>
      <c r="Q182" s="107"/>
      <c r="R182" s="107"/>
      <c r="S182" s="107"/>
      <c r="T182" s="107"/>
      <c r="U182" s="107"/>
      <c r="V182" s="107"/>
      <c r="W182" s="107"/>
      <c r="X182" s="107"/>
      <c r="Y182" s="107"/>
      <c r="Z182" s="107"/>
    </row>
    <row r="183">
      <c r="A183" s="107"/>
      <c r="B183" s="107"/>
      <c r="C183" s="107"/>
      <c r="D183" s="107"/>
      <c r="E183" s="107"/>
      <c r="F183" s="107"/>
      <c r="G183" s="107"/>
      <c r="H183" s="107"/>
      <c r="I183" s="107"/>
      <c r="J183" s="107"/>
      <c r="K183" s="107"/>
      <c r="L183" s="107"/>
      <c r="M183" s="107"/>
      <c r="N183" s="107"/>
      <c r="O183" s="107"/>
      <c r="P183" s="107"/>
      <c r="Q183" s="107"/>
      <c r="R183" s="107"/>
      <c r="S183" s="107"/>
      <c r="T183" s="107"/>
      <c r="U183" s="107"/>
      <c r="V183" s="107"/>
      <c r="W183" s="107"/>
      <c r="X183" s="107"/>
      <c r="Y183" s="107"/>
      <c r="Z183" s="107"/>
    </row>
    <row r="184">
      <c r="A184" s="107"/>
      <c r="B184" s="107"/>
      <c r="C184" s="107"/>
      <c r="D184" s="107"/>
      <c r="E184" s="107"/>
      <c r="F184" s="107"/>
      <c r="G184" s="107"/>
      <c r="H184" s="107"/>
      <c r="I184" s="107"/>
      <c r="J184" s="107"/>
      <c r="K184" s="107"/>
      <c r="L184" s="107"/>
      <c r="M184" s="107"/>
      <c r="N184" s="107"/>
      <c r="O184" s="107"/>
      <c r="P184" s="107"/>
      <c r="Q184" s="107"/>
      <c r="R184" s="107"/>
      <c r="S184" s="107"/>
      <c r="T184" s="107"/>
      <c r="U184" s="107"/>
      <c r="V184" s="107"/>
      <c r="W184" s="107"/>
      <c r="X184" s="107"/>
      <c r="Y184" s="107"/>
      <c r="Z184" s="107"/>
    </row>
    <row r="185">
      <c r="A185" s="107"/>
      <c r="B185" s="107"/>
      <c r="C185" s="107"/>
      <c r="D185" s="107"/>
      <c r="E185" s="107"/>
      <c r="F185" s="107"/>
      <c r="G185" s="107"/>
      <c r="H185" s="107"/>
      <c r="I185" s="107"/>
      <c r="J185" s="107"/>
      <c r="K185" s="107"/>
      <c r="L185" s="107"/>
      <c r="M185" s="107"/>
      <c r="N185" s="107"/>
      <c r="O185" s="107"/>
      <c r="P185" s="107"/>
      <c r="Q185" s="107"/>
      <c r="R185" s="107"/>
      <c r="S185" s="107"/>
      <c r="T185" s="107"/>
      <c r="U185" s="107"/>
      <c r="V185" s="107"/>
      <c r="W185" s="107"/>
      <c r="X185" s="107"/>
      <c r="Y185" s="107"/>
      <c r="Z185" s="107"/>
    </row>
    <row r="186">
      <c r="A186" s="107"/>
      <c r="B186" s="107"/>
      <c r="C186" s="107"/>
      <c r="D186" s="107"/>
      <c r="E186" s="107"/>
      <c r="F186" s="107"/>
      <c r="G186" s="107"/>
      <c r="H186" s="107"/>
      <c r="I186" s="107"/>
      <c r="J186" s="107"/>
      <c r="K186" s="107"/>
      <c r="L186" s="107"/>
      <c r="M186" s="107"/>
      <c r="N186" s="107"/>
      <c r="O186" s="107"/>
      <c r="P186" s="107"/>
      <c r="Q186" s="107"/>
      <c r="R186" s="107"/>
      <c r="S186" s="107"/>
      <c r="T186" s="107"/>
      <c r="U186" s="107"/>
      <c r="V186" s="107"/>
      <c r="W186" s="107"/>
      <c r="X186" s="107"/>
      <c r="Y186" s="107"/>
      <c r="Z186" s="107"/>
    </row>
    <row r="187">
      <c r="A187" s="107"/>
      <c r="B187" s="107"/>
      <c r="C187" s="107"/>
      <c r="D187" s="107"/>
      <c r="E187" s="107"/>
      <c r="F187" s="107"/>
      <c r="G187" s="107"/>
      <c r="H187" s="107"/>
      <c r="I187" s="107"/>
      <c r="J187" s="107"/>
      <c r="K187" s="107"/>
      <c r="L187" s="107"/>
      <c r="M187" s="107"/>
      <c r="N187" s="107"/>
      <c r="O187" s="107"/>
      <c r="P187" s="107"/>
      <c r="Q187" s="107"/>
      <c r="R187" s="107"/>
      <c r="S187" s="107"/>
      <c r="T187" s="107"/>
      <c r="U187" s="107"/>
      <c r="V187" s="107"/>
      <c r="W187" s="107"/>
      <c r="X187" s="107"/>
      <c r="Y187" s="107"/>
      <c r="Z187" s="107"/>
    </row>
    <row r="188">
      <c r="A188" s="107"/>
      <c r="B188" s="107"/>
      <c r="C188" s="107"/>
      <c r="D188" s="107"/>
      <c r="E188" s="107"/>
      <c r="F188" s="107"/>
      <c r="G188" s="107"/>
      <c r="H188" s="107"/>
      <c r="I188" s="107"/>
      <c r="J188" s="107"/>
      <c r="K188" s="107"/>
      <c r="L188" s="107"/>
      <c r="M188" s="107"/>
      <c r="N188" s="107"/>
      <c r="O188" s="107"/>
      <c r="P188" s="107"/>
      <c r="Q188" s="107"/>
      <c r="R188" s="107"/>
      <c r="S188" s="107"/>
      <c r="T188" s="107"/>
      <c r="U188" s="107"/>
      <c r="V188" s="107"/>
      <c r="W188" s="107"/>
      <c r="X188" s="107"/>
      <c r="Y188" s="107"/>
      <c r="Z188" s="107"/>
    </row>
    <row r="189">
      <c r="A189" s="107"/>
      <c r="B189" s="107"/>
      <c r="C189" s="107"/>
      <c r="D189" s="107"/>
      <c r="E189" s="107"/>
      <c r="F189" s="107"/>
      <c r="G189" s="107"/>
      <c r="H189" s="107"/>
      <c r="I189" s="107"/>
      <c r="J189" s="107"/>
      <c r="K189" s="107"/>
      <c r="L189" s="107"/>
      <c r="M189" s="107"/>
      <c r="N189" s="107"/>
      <c r="O189" s="107"/>
      <c r="P189" s="107"/>
      <c r="Q189" s="107"/>
      <c r="R189" s="107"/>
      <c r="S189" s="107"/>
      <c r="T189" s="107"/>
      <c r="U189" s="107"/>
      <c r="V189" s="107"/>
      <c r="W189" s="107"/>
      <c r="X189" s="107"/>
      <c r="Y189" s="107"/>
      <c r="Z189" s="107"/>
    </row>
    <row r="190">
      <c r="A190" s="107"/>
      <c r="B190" s="107"/>
      <c r="C190" s="107"/>
      <c r="D190" s="107"/>
      <c r="E190" s="107"/>
      <c r="F190" s="107"/>
      <c r="G190" s="107"/>
      <c r="H190" s="107"/>
      <c r="I190" s="107"/>
      <c r="J190" s="107"/>
      <c r="K190" s="107"/>
      <c r="L190" s="107"/>
      <c r="M190" s="107"/>
      <c r="N190" s="107"/>
      <c r="O190" s="107"/>
      <c r="P190" s="107"/>
      <c r="Q190" s="107"/>
      <c r="R190" s="107"/>
      <c r="S190" s="107"/>
      <c r="T190" s="107"/>
      <c r="U190" s="107"/>
      <c r="V190" s="107"/>
      <c r="W190" s="107"/>
      <c r="X190" s="107"/>
      <c r="Y190" s="107"/>
      <c r="Z190" s="107"/>
    </row>
    <row r="191">
      <c r="A191" s="107"/>
      <c r="B191" s="107"/>
      <c r="C191" s="107"/>
      <c r="D191" s="107"/>
      <c r="E191" s="107"/>
      <c r="F191" s="107"/>
      <c r="G191" s="107"/>
      <c r="H191" s="107"/>
      <c r="I191" s="107"/>
      <c r="J191" s="107"/>
      <c r="K191" s="107"/>
      <c r="L191" s="107"/>
      <c r="M191" s="107"/>
      <c r="N191" s="107"/>
      <c r="O191" s="107"/>
      <c r="P191" s="107"/>
      <c r="Q191" s="107"/>
      <c r="R191" s="107"/>
      <c r="S191" s="107"/>
      <c r="T191" s="107"/>
      <c r="U191" s="107"/>
      <c r="V191" s="107"/>
      <c r="W191" s="107"/>
      <c r="X191" s="107"/>
      <c r="Y191" s="107"/>
      <c r="Z191" s="107"/>
    </row>
    <row r="192">
      <c r="A192" s="107"/>
      <c r="B192" s="107"/>
      <c r="C192" s="107"/>
      <c r="D192" s="107"/>
      <c r="E192" s="107"/>
      <c r="F192" s="107"/>
      <c r="G192" s="107"/>
      <c r="H192" s="107"/>
      <c r="I192" s="107"/>
      <c r="J192" s="107"/>
      <c r="K192" s="107"/>
      <c r="L192" s="107"/>
      <c r="M192" s="107"/>
      <c r="N192" s="107"/>
      <c r="O192" s="107"/>
      <c r="P192" s="107"/>
      <c r="Q192" s="107"/>
      <c r="R192" s="107"/>
      <c r="S192" s="107"/>
      <c r="T192" s="107"/>
      <c r="U192" s="107"/>
      <c r="V192" s="107"/>
      <c r="W192" s="107"/>
      <c r="X192" s="107"/>
      <c r="Y192" s="107"/>
      <c r="Z192" s="107"/>
    </row>
    <row r="193">
      <c r="A193" s="107"/>
      <c r="B193" s="107"/>
      <c r="C193" s="107"/>
      <c r="D193" s="107"/>
      <c r="E193" s="107"/>
      <c r="F193" s="107"/>
      <c r="G193" s="107"/>
      <c r="H193" s="107"/>
      <c r="I193" s="107"/>
      <c r="J193" s="107"/>
      <c r="K193" s="107"/>
      <c r="L193" s="107"/>
      <c r="M193" s="107"/>
      <c r="N193" s="107"/>
      <c r="O193" s="107"/>
      <c r="P193" s="107"/>
      <c r="Q193" s="107"/>
      <c r="R193" s="107"/>
      <c r="S193" s="107"/>
      <c r="T193" s="107"/>
      <c r="U193" s="107"/>
      <c r="V193" s="107"/>
      <c r="W193" s="107"/>
      <c r="X193" s="107"/>
      <c r="Y193" s="107"/>
      <c r="Z193" s="107"/>
    </row>
    <row r="194">
      <c r="A194" s="107"/>
      <c r="B194" s="107"/>
      <c r="C194" s="107"/>
      <c r="D194" s="107"/>
      <c r="E194" s="107"/>
      <c r="F194" s="107"/>
      <c r="G194" s="107"/>
      <c r="H194" s="107"/>
      <c r="I194" s="107"/>
      <c r="J194" s="107"/>
      <c r="K194" s="107"/>
      <c r="L194" s="107"/>
      <c r="M194" s="107"/>
      <c r="N194" s="107"/>
      <c r="O194" s="107"/>
      <c r="P194" s="107"/>
      <c r="Q194" s="107"/>
      <c r="R194" s="107"/>
      <c r="S194" s="107"/>
      <c r="T194" s="107"/>
      <c r="U194" s="107"/>
      <c r="V194" s="107"/>
      <c r="W194" s="107"/>
      <c r="X194" s="107"/>
      <c r="Y194" s="107"/>
      <c r="Z194" s="107"/>
    </row>
    <row r="195">
      <c r="A195" s="107"/>
      <c r="B195" s="107"/>
      <c r="C195" s="107"/>
      <c r="D195" s="107"/>
      <c r="E195" s="107"/>
      <c r="F195" s="107"/>
      <c r="G195" s="107"/>
      <c r="H195" s="107"/>
      <c r="I195" s="107"/>
      <c r="J195" s="107"/>
      <c r="K195" s="107"/>
      <c r="L195" s="107"/>
      <c r="M195" s="107"/>
      <c r="N195" s="107"/>
      <c r="O195" s="107"/>
      <c r="P195" s="107"/>
      <c r="Q195" s="107"/>
      <c r="R195" s="107"/>
      <c r="S195" s="107"/>
      <c r="T195" s="107"/>
      <c r="U195" s="107"/>
      <c r="V195" s="107"/>
      <c r="W195" s="107"/>
      <c r="X195" s="107"/>
      <c r="Y195" s="107"/>
      <c r="Z195" s="107"/>
    </row>
    <row r="196">
      <c r="A196" s="107"/>
      <c r="B196" s="107"/>
      <c r="C196" s="107"/>
      <c r="D196" s="107"/>
      <c r="E196" s="107"/>
      <c r="F196" s="107"/>
      <c r="G196" s="107"/>
      <c r="H196" s="107"/>
      <c r="I196" s="107"/>
      <c r="J196" s="107"/>
      <c r="K196" s="107"/>
      <c r="L196" s="107"/>
      <c r="M196" s="107"/>
      <c r="N196" s="107"/>
      <c r="O196" s="107"/>
      <c r="P196" s="107"/>
      <c r="Q196" s="107"/>
      <c r="R196" s="107"/>
      <c r="S196" s="107"/>
      <c r="T196" s="107"/>
      <c r="U196" s="107"/>
      <c r="V196" s="107"/>
      <c r="W196" s="107"/>
      <c r="X196" s="107"/>
      <c r="Y196" s="107"/>
      <c r="Z196" s="107"/>
    </row>
    <row r="197">
      <c r="A197" s="107"/>
      <c r="B197" s="107"/>
      <c r="C197" s="107"/>
      <c r="D197" s="107"/>
      <c r="E197" s="107"/>
      <c r="F197" s="107"/>
      <c r="G197" s="107"/>
      <c r="H197" s="107"/>
      <c r="I197" s="107"/>
      <c r="J197" s="107"/>
      <c r="K197" s="107"/>
      <c r="L197" s="107"/>
      <c r="M197" s="107"/>
      <c r="N197" s="107"/>
      <c r="O197" s="107"/>
      <c r="P197" s="107"/>
      <c r="Q197" s="107"/>
      <c r="R197" s="107"/>
      <c r="S197" s="107"/>
      <c r="T197" s="107"/>
      <c r="U197" s="107"/>
      <c r="V197" s="107"/>
      <c r="W197" s="107"/>
      <c r="X197" s="107"/>
      <c r="Y197" s="107"/>
      <c r="Z197" s="107"/>
    </row>
    <row r="198">
      <c r="A198" s="107"/>
      <c r="B198" s="107"/>
      <c r="C198" s="107"/>
      <c r="D198" s="107"/>
      <c r="E198" s="107"/>
      <c r="F198" s="107"/>
      <c r="G198" s="107"/>
      <c r="H198" s="107"/>
      <c r="I198" s="107"/>
      <c r="J198" s="107"/>
      <c r="K198" s="107"/>
      <c r="L198" s="107"/>
      <c r="M198" s="107"/>
      <c r="N198" s="107"/>
      <c r="O198" s="107"/>
      <c r="P198" s="107"/>
      <c r="Q198" s="107"/>
      <c r="R198" s="107"/>
      <c r="S198" s="107"/>
      <c r="T198" s="107"/>
      <c r="U198" s="107"/>
      <c r="V198" s="107"/>
      <c r="W198" s="107"/>
      <c r="X198" s="107"/>
      <c r="Y198" s="107"/>
      <c r="Z198" s="107"/>
    </row>
    <row r="199">
      <c r="A199" s="107"/>
      <c r="B199" s="107"/>
      <c r="C199" s="107"/>
      <c r="D199" s="107"/>
      <c r="E199" s="107"/>
      <c r="F199" s="107"/>
      <c r="G199" s="107"/>
      <c r="H199" s="107"/>
      <c r="I199" s="107"/>
      <c r="J199" s="107"/>
      <c r="K199" s="107"/>
      <c r="L199" s="107"/>
      <c r="M199" s="107"/>
      <c r="N199" s="107"/>
      <c r="O199" s="107"/>
      <c r="P199" s="107"/>
      <c r="Q199" s="107"/>
      <c r="R199" s="107"/>
      <c r="S199" s="107"/>
      <c r="T199" s="107"/>
      <c r="U199" s="107"/>
      <c r="V199" s="107"/>
      <c r="W199" s="107"/>
      <c r="X199" s="107"/>
      <c r="Y199" s="107"/>
      <c r="Z199" s="107"/>
    </row>
    <row r="200">
      <c r="A200" s="107"/>
      <c r="B200" s="107"/>
      <c r="C200" s="107"/>
      <c r="D200" s="107"/>
      <c r="E200" s="107"/>
      <c r="F200" s="107"/>
      <c r="G200" s="107"/>
      <c r="H200" s="107"/>
      <c r="I200" s="107"/>
      <c r="J200" s="107"/>
      <c r="K200" s="107"/>
      <c r="L200" s="107"/>
      <c r="M200" s="107"/>
      <c r="N200" s="107"/>
      <c r="O200" s="107"/>
      <c r="P200" s="107"/>
      <c r="Q200" s="107"/>
      <c r="R200" s="107"/>
      <c r="S200" s="107"/>
      <c r="T200" s="107"/>
      <c r="U200" s="107"/>
      <c r="V200" s="107"/>
      <c r="W200" s="107"/>
      <c r="X200" s="107"/>
      <c r="Y200" s="107"/>
      <c r="Z200" s="107"/>
    </row>
    <row r="201">
      <c r="A201" s="107"/>
      <c r="B201" s="107"/>
      <c r="C201" s="107"/>
      <c r="D201" s="107"/>
      <c r="E201" s="107"/>
      <c r="F201" s="107"/>
      <c r="G201" s="107"/>
      <c r="H201" s="107"/>
      <c r="I201" s="107"/>
      <c r="J201" s="107"/>
      <c r="K201" s="107"/>
      <c r="L201" s="107"/>
      <c r="M201" s="107"/>
      <c r="N201" s="107"/>
      <c r="O201" s="107"/>
      <c r="P201" s="107"/>
      <c r="Q201" s="107"/>
      <c r="R201" s="107"/>
      <c r="S201" s="107"/>
      <c r="T201" s="107"/>
      <c r="U201" s="107"/>
      <c r="V201" s="107"/>
      <c r="W201" s="107"/>
      <c r="X201" s="107"/>
      <c r="Y201" s="107"/>
      <c r="Z201" s="107"/>
    </row>
    <row r="202">
      <c r="A202" s="107"/>
      <c r="B202" s="107"/>
      <c r="C202" s="107"/>
      <c r="D202" s="107"/>
      <c r="E202" s="107"/>
      <c r="F202" s="107"/>
      <c r="G202" s="107"/>
      <c r="H202" s="107"/>
      <c r="I202" s="107"/>
      <c r="J202" s="107"/>
      <c r="K202" s="107"/>
      <c r="L202" s="107"/>
      <c r="M202" s="107"/>
      <c r="N202" s="107"/>
      <c r="O202" s="107"/>
      <c r="P202" s="107"/>
      <c r="Q202" s="107"/>
      <c r="R202" s="107"/>
      <c r="S202" s="107"/>
      <c r="T202" s="107"/>
      <c r="U202" s="107"/>
      <c r="V202" s="107"/>
      <c r="W202" s="107"/>
      <c r="X202" s="107"/>
      <c r="Y202" s="107"/>
      <c r="Z202" s="107"/>
    </row>
    <row r="203">
      <c r="A203" s="107"/>
      <c r="B203" s="107"/>
      <c r="C203" s="107"/>
      <c r="D203" s="107"/>
      <c r="E203" s="107"/>
      <c r="F203" s="107"/>
      <c r="G203" s="107"/>
      <c r="H203" s="107"/>
      <c r="I203" s="107"/>
      <c r="J203" s="107"/>
      <c r="K203" s="107"/>
      <c r="L203" s="107"/>
      <c r="M203" s="107"/>
      <c r="N203" s="107"/>
      <c r="O203" s="107"/>
      <c r="P203" s="107"/>
      <c r="Q203" s="107"/>
      <c r="R203" s="107"/>
      <c r="S203" s="107"/>
      <c r="T203" s="107"/>
      <c r="U203" s="107"/>
      <c r="V203" s="107"/>
      <c r="W203" s="107"/>
      <c r="X203" s="107"/>
      <c r="Y203" s="107"/>
      <c r="Z203" s="107"/>
    </row>
    <row r="204">
      <c r="A204" s="107"/>
      <c r="B204" s="107"/>
      <c r="C204" s="107"/>
      <c r="D204" s="107"/>
      <c r="E204" s="107"/>
      <c r="F204" s="107"/>
      <c r="G204" s="107"/>
      <c r="H204" s="107"/>
      <c r="I204" s="107"/>
      <c r="J204" s="107"/>
      <c r="K204" s="107"/>
      <c r="L204" s="107"/>
      <c r="M204" s="107"/>
      <c r="N204" s="107"/>
      <c r="O204" s="107"/>
      <c r="P204" s="107"/>
      <c r="Q204" s="107"/>
      <c r="R204" s="107"/>
      <c r="S204" s="107"/>
      <c r="T204" s="107"/>
      <c r="U204" s="107"/>
      <c r="V204" s="107"/>
      <c r="W204" s="107"/>
      <c r="X204" s="107"/>
      <c r="Y204" s="107"/>
      <c r="Z204" s="107"/>
    </row>
    <row r="205">
      <c r="A205" s="107"/>
      <c r="B205" s="107"/>
      <c r="C205" s="107"/>
      <c r="D205" s="107"/>
      <c r="E205" s="107"/>
      <c r="F205" s="107"/>
      <c r="G205" s="107"/>
      <c r="H205" s="107"/>
      <c r="I205" s="107"/>
      <c r="J205" s="107"/>
      <c r="K205" s="107"/>
      <c r="L205" s="107"/>
      <c r="M205" s="107"/>
      <c r="N205" s="107"/>
      <c r="O205" s="107"/>
      <c r="P205" s="107"/>
      <c r="Q205" s="107"/>
      <c r="R205" s="107"/>
      <c r="S205" s="107"/>
      <c r="T205" s="107"/>
      <c r="U205" s="107"/>
      <c r="V205" s="107"/>
      <c r="W205" s="107"/>
      <c r="X205" s="107"/>
      <c r="Y205" s="107"/>
      <c r="Z205" s="107"/>
    </row>
    <row r="206">
      <c r="A206" s="107"/>
      <c r="B206" s="107"/>
      <c r="C206" s="107"/>
      <c r="D206" s="107"/>
      <c r="E206" s="107"/>
      <c r="F206" s="107"/>
      <c r="G206" s="107"/>
      <c r="H206" s="107"/>
      <c r="I206" s="107"/>
      <c r="J206" s="107"/>
      <c r="K206" s="107"/>
      <c r="L206" s="107"/>
      <c r="M206" s="107"/>
      <c r="N206" s="107"/>
      <c r="O206" s="107"/>
      <c r="P206" s="107"/>
      <c r="Q206" s="107"/>
      <c r="R206" s="107"/>
      <c r="S206" s="107"/>
      <c r="T206" s="107"/>
      <c r="U206" s="107"/>
      <c r="V206" s="107"/>
      <c r="W206" s="107"/>
      <c r="X206" s="107"/>
      <c r="Y206" s="107"/>
      <c r="Z206" s="107"/>
    </row>
    <row r="207">
      <c r="A207" s="107"/>
      <c r="B207" s="107"/>
      <c r="C207" s="107"/>
      <c r="D207" s="107"/>
      <c r="E207" s="107"/>
      <c r="F207" s="107"/>
      <c r="G207" s="107"/>
      <c r="H207" s="107"/>
      <c r="I207" s="107"/>
      <c r="J207" s="107"/>
      <c r="K207" s="107"/>
      <c r="L207" s="107"/>
      <c r="M207" s="107"/>
      <c r="N207" s="107"/>
      <c r="O207" s="107"/>
      <c r="P207" s="107"/>
      <c r="Q207" s="107"/>
      <c r="R207" s="107"/>
      <c r="S207" s="107"/>
      <c r="T207" s="107"/>
      <c r="U207" s="107"/>
      <c r="V207" s="107"/>
      <c r="W207" s="107"/>
      <c r="X207" s="107"/>
      <c r="Y207" s="107"/>
      <c r="Z207" s="107"/>
    </row>
    <row r="208">
      <c r="A208" s="107"/>
      <c r="B208" s="107"/>
      <c r="C208" s="107"/>
      <c r="D208" s="107"/>
      <c r="E208" s="107"/>
      <c r="F208" s="107"/>
      <c r="G208" s="107"/>
      <c r="H208" s="107"/>
      <c r="I208" s="107"/>
      <c r="J208" s="107"/>
      <c r="K208" s="107"/>
      <c r="L208" s="107"/>
      <c r="M208" s="107"/>
      <c r="N208" s="107"/>
      <c r="O208" s="107"/>
      <c r="P208" s="107"/>
      <c r="Q208" s="107"/>
      <c r="R208" s="107"/>
      <c r="S208" s="107"/>
      <c r="T208" s="107"/>
      <c r="U208" s="107"/>
      <c r="V208" s="107"/>
      <c r="W208" s="107"/>
      <c r="X208" s="107"/>
      <c r="Y208" s="107"/>
      <c r="Z208" s="107"/>
    </row>
    <row r="209">
      <c r="A209" s="107"/>
      <c r="B209" s="107"/>
      <c r="C209" s="107"/>
      <c r="D209" s="107"/>
      <c r="E209" s="107"/>
      <c r="F209" s="107"/>
      <c r="G209" s="107"/>
      <c r="H209" s="107"/>
      <c r="I209" s="107"/>
      <c r="J209" s="107"/>
      <c r="K209" s="107"/>
      <c r="L209" s="107"/>
      <c r="M209" s="107"/>
      <c r="N209" s="107"/>
      <c r="O209" s="107"/>
      <c r="P209" s="107"/>
      <c r="Q209" s="107"/>
      <c r="R209" s="107"/>
      <c r="S209" s="107"/>
      <c r="T209" s="107"/>
      <c r="U209" s="107"/>
      <c r="V209" s="107"/>
      <c r="W209" s="107"/>
      <c r="X209" s="107"/>
      <c r="Y209" s="107"/>
      <c r="Z209" s="107"/>
    </row>
    <row r="210">
      <c r="A210" s="107"/>
      <c r="B210" s="107"/>
      <c r="C210" s="107"/>
      <c r="D210" s="107"/>
      <c r="E210" s="107"/>
      <c r="F210" s="107"/>
      <c r="G210" s="107"/>
      <c r="H210" s="107"/>
      <c r="I210" s="107"/>
      <c r="J210" s="107"/>
      <c r="K210" s="107"/>
      <c r="L210" s="107"/>
      <c r="M210" s="107"/>
      <c r="N210" s="107"/>
      <c r="O210" s="107"/>
      <c r="P210" s="107"/>
      <c r="Q210" s="107"/>
      <c r="R210" s="107"/>
      <c r="S210" s="107"/>
      <c r="T210" s="107"/>
      <c r="U210" s="107"/>
      <c r="V210" s="107"/>
      <c r="W210" s="107"/>
      <c r="X210" s="107"/>
      <c r="Y210" s="107"/>
      <c r="Z210" s="107"/>
    </row>
    <row r="211">
      <c r="A211" s="107"/>
      <c r="B211" s="107"/>
      <c r="C211" s="107"/>
      <c r="D211" s="107"/>
      <c r="E211" s="107"/>
      <c r="F211" s="107"/>
      <c r="G211" s="107"/>
      <c r="H211" s="107"/>
      <c r="I211" s="107"/>
      <c r="J211" s="107"/>
      <c r="K211" s="107"/>
      <c r="L211" s="107"/>
      <c r="M211" s="107"/>
      <c r="N211" s="107"/>
      <c r="O211" s="107"/>
      <c r="P211" s="107"/>
      <c r="Q211" s="107"/>
      <c r="R211" s="107"/>
      <c r="S211" s="107"/>
      <c r="T211" s="107"/>
      <c r="U211" s="107"/>
      <c r="V211" s="107"/>
      <c r="W211" s="107"/>
      <c r="X211" s="107"/>
      <c r="Y211" s="107"/>
      <c r="Z211" s="107"/>
    </row>
    <row r="212">
      <c r="A212" s="107"/>
      <c r="B212" s="107"/>
      <c r="C212" s="107"/>
      <c r="D212" s="107"/>
      <c r="E212" s="107"/>
      <c r="F212" s="107"/>
      <c r="G212" s="107"/>
      <c r="H212" s="107"/>
      <c r="I212" s="107"/>
      <c r="J212" s="107"/>
      <c r="K212" s="107"/>
      <c r="L212" s="107"/>
      <c r="M212" s="107"/>
      <c r="N212" s="107"/>
      <c r="O212" s="107"/>
      <c r="P212" s="107"/>
      <c r="Q212" s="107"/>
      <c r="R212" s="107"/>
      <c r="S212" s="107"/>
      <c r="T212" s="107"/>
      <c r="U212" s="107"/>
      <c r="V212" s="107"/>
      <c r="W212" s="107"/>
      <c r="X212" s="107"/>
      <c r="Y212" s="107"/>
      <c r="Z212" s="107"/>
    </row>
    <row r="213">
      <c r="A213" s="107"/>
      <c r="B213" s="107"/>
      <c r="C213" s="107"/>
      <c r="D213" s="107"/>
      <c r="E213" s="107"/>
      <c r="F213" s="107"/>
      <c r="G213" s="107"/>
      <c r="H213" s="107"/>
      <c r="I213" s="107"/>
      <c r="J213" s="107"/>
      <c r="K213" s="107"/>
      <c r="L213" s="107"/>
      <c r="M213" s="107"/>
      <c r="N213" s="107"/>
      <c r="O213" s="107"/>
      <c r="P213" s="107"/>
      <c r="Q213" s="107"/>
      <c r="R213" s="107"/>
      <c r="S213" s="107"/>
      <c r="T213" s="107"/>
      <c r="U213" s="107"/>
      <c r="V213" s="107"/>
      <c r="W213" s="107"/>
      <c r="X213" s="107"/>
      <c r="Y213" s="107"/>
      <c r="Z213" s="107"/>
    </row>
    <row r="214">
      <c r="A214" s="107"/>
      <c r="B214" s="107"/>
      <c r="C214" s="107"/>
      <c r="D214" s="107"/>
      <c r="E214" s="107"/>
      <c r="F214" s="107"/>
      <c r="G214" s="107"/>
      <c r="H214" s="107"/>
      <c r="I214" s="107"/>
      <c r="J214" s="107"/>
      <c r="K214" s="107"/>
      <c r="L214" s="107"/>
      <c r="M214" s="107"/>
      <c r="N214" s="107"/>
      <c r="O214" s="107"/>
      <c r="P214" s="107"/>
      <c r="Q214" s="107"/>
      <c r="R214" s="107"/>
      <c r="S214" s="107"/>
      <c r="T214" s="107"/>
      <c r="U214" s="107"/>
      <c r="V214" s="107"/>
      <c r="W214" s="107"/>
      <c r="X214" s="107"/>
      <c r="Y214" s="107"/>
      <c r="Z214" s="107"/>
    </row>
    <row r="215">
      <c r="A215" s="107"/>
      <c r="B215" s="107"/>
      <c r="C215" s="107"/>
      <c r="D215" s="107"/>
      <c r="E215" s="107"/>
      <c r="F215" s="107"/>
      <c r="G215" s="107"/>
      <c r="H215" s="107"/>
      <c r="I215" s="107"/>
      <c r="J215" s="107"/>
      <c r="K215" s="107"/>
      <c r="L215" s="107"/>
      <c r="M215" s="107"/>
      <c r="N215" s="107"/>
      <c r="O215" s="107"/>
      <c r="P215" s="107"/>
      <c r="Q215" s="107"/>
      <c r="R215" s="107"/>
      <c r="S215" s="107"/>
      <c r="T215" s="107"/>
      <c r="U215" s="107"/>
      <c r="V215" s="107"/>
      <c r="W215" s="107"/>
      <c r="X215" s="107"/>
      <c r="Y215" s="107"/>
      <c r="Z215" s="107"/>
    </row>
    <row r="216">
      <c r="A216" s="107"/>
      <c r="B216" s="107"/>
      <c r="C216" s="107"/>
      <c r="D216" s="107"/>
      <c r="E216" s="107"/>
      <c r="F216" s="107"/>
      <c r="G216" s="107"/>
      <c r="H216" s="107"/>
      <c r="I216" s="107"/>
      <c r="J216" s="107"/>
      <c r="K216" s="107"/>
      <c r="L216" s="107"/>
      <c r="M216" s="107"/>
      <c r="N216" s="107"/>
      <c r="O216" s="107"/>
      <c r="P216" s="107"/>
      <c r="Q216" s="107"/>
      <c r="R216" s="107"/>
      <c r="S216" s="107"/>
      <c r="T216" s="107"/>
      <c r="U216" s="107"/>
      <c r="V216" s="107"/>
      <c r="W216" s="107"/>
      <c r="X216" s="107"/>
      <c r="Y216" s="107"/>
      <c r="Z216" s="107"/>
    </row>
    <row r="217">
      <c r="A217" s="107"/>
      <c r="B217" s="107"/>
      <c r="C217" s="107"/>
      <c r="D217" s="107"/>
      <c r="E217" s="107"/>
      <c r="F217" s="107"/>
      <c r="G217" s="107"/>
      <c r="H217" s="107"/>
      <c r="I217" s="107"/>
      <c r="J217" s="107"/>
      <c r="K217" s="107"/>
      <c r="L217" s="107"/>
      <c r="M217" s="107"/>
      <c r="N217" s="107"/>
      <c r="O217" s="107"/>
      <c r="P217" s="107"/>
      <c r="Q217" s="107"/>
      <c r="R217" s="107"/>
      <c r="S217" s="107"/>
      <c r="T217" s="107"/>
      <c r="U217" s="107"/>
      <c r="V217" s="107"/>
      <c r="W217" s="107"/>
      <c r="X217" s="107"/>
      <c r="Y217" s="107"/>
      <c r="Z217" s="107"/>
    </row>
    <row r="218">
      <c r="A218" s="107"/>
      <c r="B218" s="107"/>
      <c r="C218" s="107"/>
      <c r="D218" s="107"/>
      <c r="E218" s="107"/>
      <c r="F218" s="107"/>
      <c r="G218" s="107"/>
      <c r="H218" s="107"/>
      <c r="I218" s="107"/>
      <c r="J218" s="107"/>
      <c r="K218" s="107"/>
      <c r="L218" s="107"/>
      <c r="M218" s="107"/>
      <c r="N218" s="107"/>
      <c r="O218" s="107"/>
      <c r="P218" s="107"/>
      <c r="Q218" s="107"/>
      <c r="R218" s="107"/>
      <c r="S218" s="107"/>
      <c r="T218" s="107"/>
      <c r="U218" s="107"/>
      <c r="V218" s="107"/>
      <c r="W218" s="107"/>
      <c r="X218" s="107"/>
      <c r="Y218" s="107"/>
      <c r="Z218" s="107"/>
    </row>
    <row r="219">
      <c r="A219" s="107"/>
      <c r="B219" s="107"/>
      <c r="C219" s="107"/>
      <c r="D219" s="107"/>
      <c r="E219" s="107"/>
      <c r="F219" s="107"/>
      <c r="G219" s="107"/>
      <c r="H219" s="107"/>
      <c r="I219" s="107"/>
      <c r="J219" s="107"/>
      <c r="K219" s="107"/>
      <c r="L219" s="107"/>
      <c r="M219" s="107"/>
      <c r="N219" s="107"/>
      <c r="O219" s="107"/>
      <c r="P219" s="107"/>
      <c r="Q219" s="107"/>
      <c r="R219" s="107"/>
      <c r="S219" s="107"/>
      <c r="T219" s="107"/>
      <c r="U219" s="107"/>
      <c r="V219" s="107"/>
      <c r="W219" s="107"/>
      <c r="X219" s="107"/>
      <c r="Y219" s="107"/>
      <c r="Z219" s="107"/>
    </row>
    <row r="220">
      <c r="A220" s="107"/>
      <c r="B220" s="107"/>
      <c r="C220" s="107"/>
      <c r="D220" s="107"/>
      <c r="E220" s="107"/>
      <c r="F220" s="107"/>
      <c r="G220" s="107"/>
      <c r="H220" s="107"/>
      <c r="I220" s="107"/>
      <c r="J220" s="107"/>
      <c r="K220" s="107"/>
      <c r="L220" s="107"/>
      <c r="M220" s="107"/>
      <c r="N220" s="107"/>
      <c r="O220" s="107"/>
      <c r="P220" s="107"/>
      <c r="Q220" s="107"/>
      <c r="R220" s="107"/>
      <c r="S220" s="107"/>
      <c r="T220" s="107"/>
      <c r="U220" s="107"/>
      <c r="V220" s="107"/>
      <c r="W220" s="107"/>
      <c r="X220" s="107"/>
      <c r="Y220" s="107"/>
      <c r="Z220" s="107"/>
    </row>
    <row r="221">
      <c r="A221" s="107"/>
      <c r="B221" s="107"/>
      <c r="C221" s="107"/>
      <c r="D221" s="107"/>
      <c r="E221" s="107"/>
      <c r="F221" s="107"/>
      <c r="G221" s="107"/>
      <c r="H221" s="107"/>
      <c r="I221" s="107"/>
      <c r="J221" s="107"/>
      <c r="K221" s="107"/>
      <c r="L221" s="107"/>
      <c r="M221" s="107"/>
      <c r="N221" s="107"/>
      <c r="O221" s="107"/>
      <c r="P221" s="107"/>
      <c r="Q221" s="107"/>
      <c r="R221" s="107"/>
      <c r="S221" s="107"/>
      <c r="T221" s="107"/>
      <c r="U221" s="107"/>
      <c r="V221" s="107"/>
      <c r="W221" s="107"/>
      <c r="X221" s="107"/>
      <c r="Y221" s="107"/>
      <c r="Z221" s="107"/>
    </row>
    <row r="222">
      <c r="A222" s="107"/>
      <c r="B222" s="107"/>
      <c r="C222" s="107"/>
      <c r="D222" s="107"/>
      <c r="E222" s="107"/>
      <c r="F222" s="107"/>
      <c r="G222" s="107"/>
      <c r="H222" s="107"/>
      <c r="I222" s="107"/>
      <c r="J222" s="107"/>
      <c r="K222" s="107"/>
      <c r="L222" s="107"/>
      <c r="M222" s="107"/>
      <c r="N222" s="107"/>
      <c r="O222" s="107"/>
      <c r="P222" s="107"/>
      <c r="Q222" s="107"/>
      <c r="R222" s="107"/>
      <c r="S222" s="107"/>
      <c r="T222" s="107"/>
      <c r="U222" s="107"/>
      <c r="V222" s="107"/>
      <c r="W222" s="107"/>
      <c r="X222" s="107"/>
      <c r="Y222" s="107"/>
      <c r="Z222" s="107"/>
    </row>
    <row r="223">
      <c r="A223" s="107"/>
      <c r="B223" s="107"/>
      <c r="C223" s="107"/>
      <c r="D223" s="107"/>
      <c r="E223" s="107"/>
      <c r="F223" s="107"/>
      <c r="G223" s="107"/>
      <c r="H223" s="107"/>
      <c r="I223" s="107"/>
      <c r="J223" s="107"/>
      <c r="K223" s="107"/>
      <c r="L223" s="107"/>
      <c r="M223" s="107"/>
      <c r="N223" s="107"/>
      <c r="O223" s="107"/>
      <c r="P223" s="107"/>
      <c r="Q223" s="107"/>
      <c r="R223" s="107"/>
      <c r="S223" s="107"/>
      <c r="T223" s="107"/>
      <c r="U223" s="107"/>
      <c r="V223" s="107"/>
      <c r="W223" s="107"/>
      <c r="X223" s="107"/>
      <c r="Y223" s="107"/>
      <c r="Z223" s="107"/>
    </row>
    <row r="224">
      <c r="A224" s="107"/>
      <c r="B224" s="107"/>
      <c r="C224" s="107"/>
      <c r="D224" s="107"/>
      <c r="E224" s="107"/>
      <c r="F224" s="107"/>
      <c r="G224" s="107"/>
      <c r="H224" s="107"/>
      <c r="I224" s="107"/>
      <c r="J224" s="107"/>
      <c r="K224" s="107"/>
      <c r="L224" s="107"/>
      <c r="M224" s="107"/>
      <c r="N224" s="107"/>
      <c r="O224" s="107"/>
      <c r="P224" s="107"/>
      <c r="Q224" s="107"/>
      <c r="R224" s="107"/>
      <c r="S224" s="107"/>
      <c r="T224" s="107"/>
      <c r="U224" s="107"/>
      <c r="V224" s="107"/>
      <c r="W224" s="107"/>
      <c r="X224" s="107"/>
      <c r="Y224" s="107"/>
      <c r="Z224" s="107"/>
    </row>
    <row r="225">
      <c r="A225" s="107"/>
      <c r="B225" s="107"/>
      <c r="C225" s="107"/>
      <c r="D225" s="107"/>
      <c r="E225" s="107"/>
      <c r="F225" s="107"/>
      <c r="G225" s="107"/>
      <c r="H225" s="107"/>
      <c r="I225" s="107"/>
      <c r="J225" s="107"/>
      <c r="K225" s="107"/>
      <c r="L225" s="107"/>
      <c r="M225" s="107"/>
      <c r="N225" s="107"/>
      <c r="O225" s="107"/>
      <c r="P225" s="107"/>
      <c r="Q225" s="107"/>
      <c r="R225" s="107"/>
      <c r="S225" s="107"/>
      <c r="T225" s="107"/>
      <c r="U225" s="107"/>
      <c r="V225" s="107"/>
      <c r="W225" s="107"/>
      <c r="X225" s="107"/>
      <c r="Y225" s="107"/>
      <c r="Z225" s="107"/>
    </row>
    <row r="226">
      <c r="A226" s="107"/>
      <c r="B226" s="107"/>
      <c r="C226" s="107"/>
      <c r="D226" s="107"/>
      <c r="E226" s="107"/>
      <c r="F226" s="107"/>
      <c r="G226" s="107"/>
      <c r="H226" s="107"/>
      <c r="I226" s="107"/>
      <c r="J226" s="107"/>
      <c r="K226" s="107"/>
      <c r="L226" s="107"/>
      <c r="M226" s="107"/>
      <c r="N226" s="107"/>
      <c r="O226" s="107"/>
      <c r="P226" s="107"/>
      <c r="Q226" s="107"/>
      <c r="R226" s="107"/>
      <c r="S226" s="107"/>
      <c r="T226" s="107"/>
      <c r="U226" s="107"/>
      <c r="V226" s="107"/>
      <c r="W226" s="107"/>
      <c r="X226" s="107"/>
      <c r="Y226" s="107"/>
      <c r="Z226" s="107"/>
    </row>
    <row r="227">
      <c r="A227" s="107"/>
      <c r="B227" s="107"/>
      <c r="C227" s="107"/>
      <c r="D227" s="107"/>
      <c r="E227" s="107"/>
      <c r="F227" s="107"/>
      <c r="G227" s="107"/>
      <c r="H227" s="107"/>
      <c r="I227" s="107"/>
      <c r="J227" s="107"/>
      <c r="K227" s="107"/>
      <c r="L227" s="107"/>
      <c r="M227" s="107"/>
      <c r="N227" s="107"/>
      <c r="O227" s="107"/>
      <c r="P227" s="107"/>
      <c r="Q227" s="107"/>
      <c r="R227" s="107"/>
      <c r="S227" s="107"/>
      <c r="T227" s="107"/>
      <c r="U227" s="107"/>
      <c r="V227" s="107"/>
      <c r="W227" s="107"/>
      <c r="X227" s="107"/>
      <c r="Y227" s="107"/>
      <c r="Z227" s="107"/>
    </row>
    <row r="228">
      <c r="A228" s="107"/>
      <c r="B228" s="107"/>
      <c r="C228" s="107"/>
      <c r="D228" s="107"/>
      <c r="E228" s="107"/>
      <c r="F228" s="107"/>
      <c r="G228" s="107"/>
      <c r="H228" s="107"/>
      <c r="I228" s="107"/>
      <c r="J228" s="107"/>
      <c r="K228" s="107"/>
      <c r="L228" s="107"/>
      <c r="M228" s="107"/>
      <c r="N228" s="107"/>
      <c r="O228" s="107"/>
      <c r="P228" s="107"/>
      <c r="Q228" s="107"/>
      <c r="R228" s="107"/>
      <c r="S228" s="107"/>
      <c r="T228" s="107"/>
      <c r="U228" s="107"/>
      <c r="V228" s="107"/>
      <c r="W228" s="107"/>
      <c r="X228" s="107"/>
      <c r="Y228" s="107"/>
      <c r="Z228" s="107"/>
    </row>
    <row r="229">
      <c r="A229" s="107"/>
      <c r="B229" s="107"/>
      <c r="C229" s="107"/>
      <c r="D229" s="107"/>
      <c r="E229" s="107"/>
      <c r="F229" s="107"/>
      <c r="G229" s="107"/>
      <c r="H229" s="107"/>
      <c r="I229" s="107"/>
      <c r="J229" s="107"/>
      <c r="K229" s="107"/>
      <c r="L229" s="107"/>
      <c r="M229" s="107"/>
      <c r="N229" s="107"/>
      <c r="O229" s="107"/>
      <c r="P229" s="107"/>
      <c r="Q229" s="107"/>
      <c r="R229" s="107"/>
      <c r="S229" s="107"/>
      <c r="T229" s="107"/>
      <c r="U229" s="107"/>
      <c r="V229" s="107"/>
      <c r="W229" s="107"/>
      <c r="X229" s="107"/>
      <c r="Y229" s="107"/>
      <c r="Z229" s="107"/>
    </row>
    <row r="230">
      <c r="A230" s="107"/>
      <c r="B230" s="107"/>
      <c r="C230" s="107"/>
      <c r="D230" s="107"/>
      <c r="E230" s="107"/>
      <c r="F230" s="107"/>
      <c r="G230" s="107"/>
      <c r="H230" s="107"/>
      <c r="I230" s="107"/>
      <c r="J230" s="107"/>
      <c r="K230" s="107"/>
      <c r="L230" s="107"/>
      <c r="M230" s="107"/>
      <c r="N230" s="107"/>
      <c r="O230" s="107"/>
      <c r="P230" s="107"/>
      <c r="Q230" s="107"/>
      <c r="R230" s="107"/>
      <c r="S230" s="107"/>
      <c r="T230" s="107"/>
      <c r="U230" s="107"/>
      <c r="V230" s="107"/>
      <c r="W230" s="107"/>
      <c r="X230" s="107"/>
      <c r="Y230" s="107"/>
      <c r="Z230" s="107"/>
    </row>
    <row r="231">
      <c r="A231" s="107"/>
      <c r="B231" s="107"/>
      <c r="C231" s="107"/>
      <c r="D231" s="107"/>
      <c r="E231" s="107"/>
      <c r="F231" s="107"/>
      <c r="G231" s="107"/>
      <c r="H231" s="107"/>
      <c r="I231" s="107"/>
      <c r="J231" s="107"/>
      <c r="K231" s="107"/>
      <c r="L231" s="107"/>
      <c r="M231" s="107"/>
      <c r="N231" s="107"/>
      <c r="O231" s="107"/>
      <c r="P231" s="107"/>
      <c r="Q231" s="107"/>
      <c r="R231" s="107"/>
      <c r="S231" s="107"/>
      <c r="T231" s="107"/>
      <c r="U231" s="107"/>
      <c r="V231" s="107"/>
      <c r="W231" s="107"/>
      <c r="X231" s="107"/>
      <c r="Y231" s="107"/>
      <c r="Z231" s="107"/>
    </row>
    <row r="232">
      <c r="A232" s="107"/>
      <c r="B232" s="107"/>
      <c r="C232" s="107"/>
      <c r="D232" s="107"/>
      <c r="E232" s="107"/>
      <c r="F232" s="107"/>
      <c r="G232" s="107"/>
      <c r="H232" s="107"/>
      <c r="I232" s="107"/>
      <c r="J232" s="107"/>
      <c r="K232" s="107"/>
      <c r="L232" s="107"/>
      <c r="M232" s="107"/>
      <c r="N232" s="107"/>
      <c r="O232" s="107"/>
      <c r="P232" s="107"/>
      <c r="Q232" s="107"/>
      <c r="R232" s="107"/>
      <c r="S232" s="107"/>
      <c r="T232" s="107"/>
      <c r="U232" s="107"/>
      <c r="V232" s="107"/>
      <c r="W232" s="107"/>
      <c r="X232" s="107"/>
      <c r="Y232" s="107"/>
      <c r="Z232" s="107"/>
    </row>
    <row r="233">
      <c r="A233" s="107"/>
      <c r="B233" s="107"/>
      <c r="C233" s="107"/>
      <c r="D233" s="107"/>
      <c r="E233" s="107"/>
      <c r="F233" s="107"/>
      <c r="G233" s="107"/>
      <c r="H233" s="107"/>
      <c r="I233" s="107"/>
      <c r="J233" s="107"/>
      <c r="K233" s="107"/>
      <c r="L233" s="107"/>
      <c r="M233" s="107"/>
      <c r="N233" s="107"/>
      <c r="O233" s="107"/>
      <c r="P233" s="107"/>
      <c r="Q233" s="107"/>
      <c r="R233" s="107"/>
      <c r="S233" s="107"/>
      <c r="T233" s="107"/>
      <c r="U233" s="107"/>
      <c r="V233" s="107"/>
      <c r="W233" s="107"/>
      <c r="X233" s="107"/>
      <c r="Y233" s="107"/>
      <c r="Z233" s="107"/>
    </row>
    <row r="234">
      <c r="A234" s="107"/>
      <c r="B234" s="107"/>
      <c r="C234" s="107"/>
      <c r="D234" s="107"/>
      <c r="E234" s="107"/>
      <c r="F234" s="107"/>
      <c r="G234" s="107"/>
      <c r="H234" s="107"/>
      <c r="I234" s="107"/>
      <c r="J234" s="107"/>
      <c r="K234" s="107"/>
      <c r="L234" s="107"/>
      <c r="M234" s="107"/>
      <c r="N234" s="107"/>
      <c r="O234" s="107"/>
      <c r="P234" s="107"/>
      <c r="Q234" s="107"/>
      <c r="R234" s="107"/>
      <c r="S234" s="107"/>
      <c r="T234" s="107"/>
      <c r="U234" s="107"/>
      <c r="V234" s="107"/>
      <c r="W234" s="107"/>
      <c r="X234" s="107"/>
      <c r="Y234" s="107"/>
      <c r="Z234" s="107"/>
    </row>
    <row r="235">
      <c r="A235" s="107"/>
      <c r="B235" s="107"/>
      <c r="C235" s="107"/>
      <c r="D235" s="107"/>
      <c r="E235" s="107"/>
      <c r="F235" s="107"/>
      <c r="G235" s="107"/>
      <c r="H235" s="107"/>
      <c r="I235" s="107"/>
      <c r="J235" s="107"/>
      <c r="K235" s="107"/>
      <c r="L235" s="107"/>
      <c r="M235" s="107"/>
      <c r="N235" s="107"/>
      <c r="O235" s="107"/>
      <c r="P235" s="107"/>
      <c r="Q235" s="107"/>
      <c r="R235" s="107"/>
      <c r="S235" s="107"/>
      <c r="T235" s="107"/>
      <c r="U235" s="107"/>
      <c r="V235" s="107"/>
      <c r="W235" s="107"/>
      <c r="X235" s="107"/>
      <c r="Y235" s="107"/>
      <c r="Z235" s="107"/>
    </row>
    <row r="236">
      <c r="A236" s="107"/>
      <c r="B236" s="107"/>
      <c r="C236" s="107"/>
      <c r="D236" s="107"/>
      <c r="E236" s="107"/>
      <c r="F236" s="107"/>
      <c r="G236" s="107"/>
      <c r="H236" s="107"/>
      <c r="I236" s="107"/>
      <c r="J236" s="107"/>
      <c r="K236" s="107"/>
      <c r="L236" s="107"/>
      <c r="M236" s="107"/>
      <c r="N236" s="107"/>
      <c r="O236" s="107"/>
      <c r="P236" s="107"/>
      <c r="Q236" s="107"/>
      <c r="R236" s="107"/>
      <c r="S236" s="107"/>
      <c r="T236" s="107"/>
      <c r="U236" s="107"/>
      <c r="V236" s="107"/>
      <c r="W236" s="107"/>
      <c r="X236" s="107"/>
      <c r="Y236" s="107"/>
      <c r="Z236" s="107"/>
    </row>
    <row r="237">
      <c r="A237" s="107"/>
      <c r="B237" s="107"/>
      <c r="C237" s="107"/>
      <c r="D237" s="107"/>
      <c r="E237" s="107"/>
      <c r="F237" s="107"/>
      <c r="G237" s="107"/>
      <c r="H237" s="107"/>
      <c r="I237" s="107"/>
      <c r="J237" s="107"/>
      <c r="K237" s="107"/>
      <c r="L237" s="107"/>
      <c r="M237" s="107"/>
      <c r="N237" s="107"/>
      <c r="O237" s="107"/>
      <c r="P237" s="107"/>
      <c r="Q237" s="107"/>
      <c r="R237" s="107"/>
      <c r="S237" s="107"/>
      <c r="T237" s="107"/>
      <c r="U237" s="107"/>
      <c r="V237" s="107"/>
      <c r="W237" s="107"/>
      <c r="X237" s="107"/>
      <c r="Y237" s="107"/>
      <c r="Z237" s="107"/>
    </row>
    <row r="238">
      <c r="A238" s="107"/>
      <c r="B238" s="107"/>
      <c r="C238" s="107"/>
      <c r="D238" s="107"/>
      <c r="E238" s="107"/>
      <c r="F238" s="107"/>
      <c r="G238" s="107"/>
      <c r="H238" s="107"/>
      <c r="I238" s="107"/>
      <c r="J238" s="107"/>
      <c r="K238" s="107"/>
      <c r="L238" s="107"/>
      <c r="M238" s="107"/>
      <c r="N238" s="107"/>
      <c r="O238" s="107"/>
      <c r="P238" s="107"/>
      <c r="Q238" s="107"/>
      <c r="R238" s="107"/>
      <c r="S238" s="107"/>
      <c r="T238" s="107"/>
      <c r="U238" s="107"/>
      <c r="V238" s="107"/>
      <c r="W238" s="107"/>
      <c r="X238" s="107"/>
      <c r="Y238" s="107"/>
      <c r="Z238" s="107"/>
    </row>
    <row r="239">
      <c r="A239" s="107"/>
      <c r="B239" s="107"/>
      <c r="C239" s="107"/>
      <c r="D239" s="107"/>
      <c r="E239" s="107"/>
      <c r="F239" s="107"/>
      <c r="G239" s="107"/>
      <c r="H239" s="107"/>
      <c r="I239" s="107"/>
      <c r="J239" s="107"/>
      <c r="K239" s="107"/>
      <c r="L239" s="107"/>
      <c r="M239" s="107"/>
      <c r="N239" s="107"/>
      <c r="O239" s="107"/>
      <c r="P239" s="107"/>
      <c r="Q239" s="107"/>
      <c r="R239" s="107"/>
      <c r="S239" s="107"/>
      <c r="T239" s="107"/>
      <c r="U239" s="107"/>
      <c r="V239" s="107"/>
      <c r="W239" s="107"/>
      <c r="X239" s="107"/>
      <c r="Y239" s="107"/>
      <c r="Z239" s="107"/>
    </row>
    <row r="240">
      <c r="A240" s="107"/>
      <c r="B240" s="107"/>
      <c r="C240" s="107"/>
      <c r="D240" s="107"/>
      <c r="E240" s="107"/>
      <c r="F240" s="107"/>
      <c r="G240" s="107"/>
      <c r="H240" s="107"/>
      <c r="I240" s="107"/>
      <c r="J240" s="107"/>
      <c r="K240" s="107"/>
      <c r="L240" s="107"/>
      <c r="M240" s="107"/>
      <c r="N240" s="107"/>
      <c r="O240" s="107"/>
      <c r="P240" s="107"/>
      <c r="Q240" s="107"/>
      <c r="R240" s="107"/>
      <c r="S240" s="107"/>
      <c r="T240" s="107"/>
      <c r="U240" s="107"/>
      <c r="V240" s="107"/>
      <c r="W240" s="107"/>
      <c r="X240" s="107"/>
      <c r="Y240" s="107"/>
      <c r="Z240" s="107"/>
    </row>
    <row r="241">
      <c r="A241" s="107"/>
      <c r="B241" s="107"/>
      <c r="C241" s="107"/>
      <c r="D241" s="107"/>
      <c r="E241" s="107"/>
      <c r="F241" s="107"/>
      <c r="G241" s="107"/>
      <c r="H241" s="107"/>
      <c r="I241" s="107"/>
      <c r="J241" s="107"/>
      <c r="K241" s="107"/>
      <c r="L241" s="107"/>
      <c r="M241" s="107"/>
      <c r="N241" s="107"/>
      <c r="O241" s="107"/>
      <c r="P241" s="107"/>
      <c r="Q241" s="107"/>
      <c r="R241" s="107"/>
      <c r="S241" s="107"/>
      <c r="T241" s="107"/>
      <c r="U241" s="107"/>
      <c r="V241" s="107"/>
      <c r="W241" s="107"/>
      <c r="X241" s="107"/>
      <c r="Y241" s="107"/>
      <c r="Z241" s="107"/>
    </row>
    <row r="242">
      <c r="A242" s="107"/>
      <c r="B242" s="107"/>
      <c r="C242" s="107"/>
      <c r="D242" s="107"/>
      <c r="E242" s="107"/>
      <c r="F242" s="107"/>
      <c r="G242" s="107"/>
      <c r="H242" s="107"/>
      <c r="I242" s="107"/>
      <c r="J242" s="107"/>
      <c r="K242" s="107"/>
      <c r="L242" s="107"/>
      <c r="M242" s="107"/>
      <c r="N242" s="107"/>
      <c r="O242" s="107"/>
      <c r="P242" s="107"/>
      <c r="Q242" s="107"/>
      <c r="R242" s="107"/>
      <c r="S242" s="107"/>
      <c r="T242" s="107"/>
      <c r="U242" s="107"/>
      <c r="V242" s="107"/>
      <c r="W242" s="107"/>
      <c r="X242" s="107"/>
      <c r="Y242" s="107"/>
      <c r="Z242" s="107"/>
    </row>
    <row r="243">
      <c r="A243" s="107"/>
      <c r="B243" s="107"/>
      <c r="C243" s="107"/>
      <c r="D243" s="107"/>
      <c r="E243" s="107"/>
      <c r="F243" s="107"/>
      <c r="G243" s="107"/>
      <c r="H243" s="107"/>
      <c r="I243" s="107"/>
      <c r="J243" s="107"/>
      <c r="K243" s="107"/>
      <c r="L243" s="107"/>
      <c r="M243" s="107"/>
      <c r="N243" s="107"/>
      <c r="O243" s="107"/>
      <c r="P243" s="107"/>
      <c r="Q243" s="107"/>
      <c r="R243" s="107"/>
      <c r="S243" s="107"/>
      <c r="T243" s="107"/>
      <c r="U243" s="107"/>
      <c r="V243" s="107"/>
      <c r="W243" s="107"/>
      <c r="X243" s="107"/>
      <c r="Y243" s="107"/>
      <c r="Z243" s="107"/>
    </row>
    <row r="244">
      <c r="A244" s="107"/>
      <c r="B244" s="107"/>
      <c r="C244" s="107"/>
      <c r="D244" s="107"/>
      <c r="E244" s="107"/>
      <c r="F244" s="107"/>
      <c r="G244" s="107"/>
      <c r="H244" s="107"/>
      <c r="I244" s="107"/>
      <c r="J244" s="107"/>
      <c r="K244" s="107"/>
      <c r="L244" s="107"/>
      <c r="M244" s="107"/>
      <c r="N244" s="107"/>
      <c r="O244" s="107"/>
      <c r="P244" s="107"/>
      <c r="Q244" s="107"/>
      <c r="R244" s="107"/>
      <c r="S244" s="107"/>
      <c r="T244" s="107"/>
      <c r="U244" s="107"/>
      <c r="V244" s="107"/>
      <c r="W244" s="107"/>
      <c r="X244" s="107"/>
      <c r="Y244" s="107"/>
      <c r="Z244" s="107"/>
    </row>
    <row r="245">
      <c r="A245" s="107"/>
      <c r="B245" s="107"/>
      <c r="C245" s="107"/>
      <c r="D245" s="107"/>
      <c r="E245" s="107"/>
      <c r="F245" s="107"/>
      <c r="G245" s="107"/>
      <c r="H245" s="107"/>
      <c r="I245" s="107"/>
      <c r="J245" s="107"/>
      <c r="K245" s="107"/>
      <c r="L245" s="107"/>
      <c r="M245" s="107"/>
      <c r="N245" s="107"/>
      <c r="O245" s="107"/>
      <c r="P245" s="107"/>
      <c r="Q245" s="107"/>
      <c r="R245" s="107"/>
      <c r="S245" s="107"/>
      <c r="T245" s="107"/>
      <c r="U245" s="107"/>
      <c r="V245" s="107"/>
      <c r="W245" s="107"/>
      <c r="X245" s="107"/>
      <c r="Y245" s="107"/>
      <c r="Z245" s="107"/>
    </row>
    <row r="246">
      <c r="A246" s="107"/>
      <c r="B246" s="107"/>
      <c r="C246" s="107"/>
      <c r="D246" s="107"/>
      <c r="E246" s="107"/>
      <c r="F246" s="107"/>
      <c r="G246" s="107"/>
      <c r="H246" s="107"/>
      <c r="I246" s="107"/>
      <c r="J246" s="107"/>
      <c r="K246" s="107"/>
      <c r="L246" s="107"/>
      <c r="M246" s="107"/>
      <c r="N246" s="107"/>
      <c r="O246" s="107"/>
      <c r="P246" s="107"/>
      <c r="Q246" s="107"/>
      <c r="R246" s="107"/>
      <c r="S246" s="107"/>
      <c r="T246" s="107"/>
      <c r="U246" s="107"/>
      <c r="V246" s="107"/>
      <c r="W246" s="107"/>
      <c r="X246" s="107"/>
      <c r="Y246" s="107"/>
      <c r="Z246" s="107"/>
    </row>
    <row r="247">
      <c r="A247" s="107"/>
      <c r="B247" s="107"/>
      <c r="C247" s="107"/>
      <c r="D247" s="107"/>
      <c r="E247" s="107"/>
      <c r="F247" s="107"/>
      <c r="G247" s="107"/>
      <c r="H247" s="107"/>
      <c r="I247" s="107"/>
      <c r="J247" s="107"/>
      <c r="K247" s="107"/>
      <c r="L247" s="107"/>
      <c r="M247" s="107"/>
      <c r="N247" s="107"/>
      <c r="O247" s="107"/>
      <c r="P247" s="107"/>
      <c r="Q247" s="107"/>
      <c r="R247" s="107"/>
      <c r="S247" s="107"/>
      <c r="T247" s="107"/>
      <c r="U247" s="107"/>
      <c r="V247" s="107"/>
      <c r="W247" s="107"/>
      <c r="X247" s="107"/>
      <c r="Y247" s="107"/>
      <c r="Z247" s="107"/>
    </row>
    <row r="248">
      <c r="A248" s="107"/>
      <c r="B248" s="107"/>
      <c r="C248" s="107"/>
      <c r="D248" s="107"/>
      <c r="E248" s="107"/>
      <c r="F248" s="107"/>
      <c r="G248" s="107"/>
      <c r="H248" s="107"/>
      <c r="I248" s="107"/>
      <c r="J248" s="107"/>
      <c r="K248" s="107"/>
      <c r="L248" s="107"/>
      <c r="M248" s="107"/>
      <c r="N248" s="107"/>
      <c r="O248" s="107"/>
      <c r="P248" s="107"/>
      <c r="Q248" s="107"/>
      <c r="R248" s="107"/>
      <c r="S248" s="107"/>
      <c r="T248" s="107"/>
      <c r="U248" s="107"/>
      <c r="V248" s="107"/>
      <c r="W248" s="107"/>
      <c r="X248" s="107"/>
      <c r="Y248" s="107"/>
      <c r="Z248" s="107"/>
    </row>
    <row r="249">
      <c r="A249" s="107"/>
      <c r="B249" s="107"/>
      <c r="C249" s="107"/>
      <c r="D249" s="107"/>
      <c r="E249" s="107"/>
      <c r="F249" s="107"/>
      <c r="G249" s="107"/>
      <c r="H249" s="107"/>
      <c r="I249" s="107"/>
      <c r="J249" s="107"/>
      <c r="K249" s="107"/>
      <c r="L249" s="107"/>
      <c r="M249" s="107"/>
      <c r="N249" s="107"/>
      <c r="O249" s="107"/>
      <c r="P249" s="107"/>
      <c r="Q249" s="107"/>
      <c r="R249" s="107"/>
      <c r="S249" s="107"/>
      <c r="T249" s="107"/>
      <c r="U249" s="107"/>
      <c r="V249" s="107"/>
      <c r="W249" s="107"/>
      <c r="X249" s="107"/>
      <c r="Y249" s="107"/>
      <c r="Z249" s="107"/>
    </row>
    <row r="250">
      <c r="A250" s="107"/>
      <c r="B250" s="107"/>
      <c r="C250" s="107"/>
      <c r="D250" s="107"/>
      <c r="E250" s="107"/>
      <c r="F250" s="107"/>
      <c r="G250" s="107"/>
      <c r="H250" s="107"/>
      <c r="I250" s="107"/>
      <c r="J250" s="107"/>
      <c r="K250" s="107"/>
      <c r="L250" s="107"/>
      <c r="M250" s="107"/>
      <c r="N250" s="107"/>
      <c r="O250" s="107"/>
      <c r="P250" s="107"/>
      <c r="Q250" s="107"/>
      <c r="R250" s="107"/>
      <c r="S250" s="107"/>
      <c r="T250" s="107"/>
      <c r="U250" s="107"/>
      <c r="V250" s="107"/>
      <c r="W250" s="107"/>
      <c r="X250" s="107"/>
      <c r="Y250" s="107"/>
      <c r="Z250" s="107"/>
    </row>
    <row r="251">
      <c r="A251" s="107"/>
      <c r="B251" s="107"/>
      <c r="C251" s="107"/>
      <c r="D251" s="107"/>
      <c r="E251" s="107"/>
      <c r="F251" s="107"/>
      <c r="G251" s="107"/>
      <c r="H251" s="107"/>
      <c r="I251" s="107"/>
      <c r="J251" s="107"/>
      <c r="K251" s="107"/>
      <c r="L251" s="107"/>
      <c r="M251" s="107"/>
      <c r="N251" s="107"/>
      <c r="O251" s="107"/>
      <c r="P251" s="107"/>
      <c r="Q251" s="107"/>
      <c r="R251" s="107"/>
      <c r="S251" s="107"/>
      <c r="T251" s="107"/>
      <c r="U251" s="107"/>
      <c r="V251" s="107"/>
      <c r="W251" s="107"/>
      <c r="X251" s="107"/>
      <c r="Y251" s="107"/>
      <c r="Z251" s="107"/>
    </row>
    <row r="252">
      <c r="A252" s="107"/>
      <c r="B252" s="107"/>
      <c r="C252" s="107"/>
      <c r="D252" s="107"/>
      <c r="E252" s="107"/>
      <c r="F252" s="107"/>
      <c r="G252" s="107"/>
      <c r="H252" s="107"/>
      <c r="I252" s="107"/>
      <c r="J252" s="107"/>
      <c r="K252" s="107"/>
      <c r="L252" s="107"/>
      <c r="M252" s="107"/>
      <c r="N252" s="107"/>
      <c r="O252" s="107"/>
      <c r="P252" s="107"/>
      <c r="Q252" s="107"/>
      <c r="R252" s="107"/>
      <c r="S252" s="107"/>
      <c r="T252" s="107"/>
      <c r="U252" s="107"/>
      <c r="V252" s="107"/>
      <c r="W252" s="107"/>
      <c r="X252" s="107"/>
      <c r="Y252" s="107"/>
      <c r="Z252" s="107"/>
    </row>
    <row r="253">
      <c r="A253" s="107"/>
      <c r="B253" s="107"/>
      <c r="C253" s="107"/>
      <c r="D253" s="107"/>
      <c r="E253" s="107"/>
      <c r="F253" s="107"/>
      <c r="G253" s="107"/>
      <c r="H253" s="107"/>
      <c r="I253" s="107"/>
      <c r="J253" s="107"/>
      <c r="K253" s="107"/>
      <c r="L253" s="107"/>
      <c r="M253" s="107"/>
      <c r="N253" s="107"/>
      <c r="O253" s="107"/>
      <c r="P253" s="107"/>
      <c r="Q253" s="107"/>
      <c r="R253" s="107"/>
      <c r="S253" s="107"/>
      <c r="T253" s="107"/>
      <c r="U253" s="107"/>
      <c r="V253" s="107"/>
      <c r="W253" s="107"/>
      <c r="X253" s="107"/>
      <c r="Y253" s="107"/>
      <c r="Z253" s="107"/>
    </row>
    <row r="254">
      <c r="A254" s="107"/>
      <c r="B254" s="107"/>
      <c r="C254" s="107"/>
      <c r="D254" s="107"/>
      <c r="E254" s="107"/>
      <c r="F254" s="107"/>
      <c r="G254" s="107"/>
      <c r="H254" s="107"/>
      <c r="I254" s="107"/>
      <c r="J254" s="107"/>
      <c r="K254" s="107"/>
      <c r="L254" s="107"/>
      <c r="M254" s="107"/>
      <c r="N254" s="107"/>
      <c r="O254" s="107"/>
      <c r="P254" s="107"/>
      <c r="Q254" s="107"/>
      <c r="R254" s="107"/>
      <c r="S254" s="107"/>
      <c r="T254" s="107"/>
      <c r="U254" s="107"/>
      <c r="V254" s="107"/>
      <c r="W254" s="107"/>
      <c r="X254" s="107"/>
      <c r="Y254" s="107"/>
      <c r="Z254" s="107"/>
    </row>
    <row r="255">
      <c r="A255" s="107"/>
      <c r="B255" s="107"/>
      <c r="C255" s="107"/>
      <c r="D255" s="107"/>
      <c r="E255" s="107"/>
      <c r="F255" s="107"/>
      <c r="G255" s="107"/>
      <c r="H255" s="107"/>
      <c r="I255" s="107"/>
      <c r="J255" s="107"/>
      <c r="K255" s="107"/>
      <c r="L255" s="107"/>
      <c r="M255" s="107"/>
      <c r="N255" s="107"/>
      <c r="O255" s="107"/>
      <c r="P255" s="107"/>
      <c r="Q255" s="107"/>
      <c r="R255" s="107"/>
      <c r="S255" s="107"/>
      <c r="T255" s="107"/>
      <c r="U255" s="107"/>
      <c r="V255" s="107"/>
      <c r="W255" s="107"/>
      <c r="X255" s="107"/>
      <c r="Y255" s="107"/>
      <c r="Z255" s="107"/>
    </row>
    <row r="256">
      <c r="A256" s="107"/>
      <c r="B256" s="107"/>
      <c r="C256" s="107"/>
      <c r="D256" s="107"/>
      <c r="E256" s="107"/>
      <c r="F256" s="107"/>
      <c r="G256" s="107"/>
      <c r="H256" s="107"/>
      <c r="I256" s="107"/>
      <c r="J256" s="107"/>
      <c r="K256" s="107"/>
      <c r="L256" s="107"/>
      <c r="M256" s="107"/>
      <c r="N256" s="107"/>
      <c r="O256" s="107"/>
      <c r="P256" s="107"/>
      <c r="Q256" s="107"/>
      <c r="R256" s="107"/>
      <c r="S256" s="107"/>
      <c r="T256" s="107"/>
      <c r="U256" s="107"/>
      <c r="V256" s="107"/>
      <c r="W256" s="107"/>
      <c r="X256" s="107"/>
      <c r="Y256" s="107"/>
      <c r="Z256" s="107"/>
    </row>
    <row r="257">
      <c r="A257" s="107"/>
      <c r="B257" s="107"/>
      <c r="C257" s="107"/>
      <c r="D257" s="107"/>
      <c r="E257" s="107"/>
      <c r="F257" s="107"/>
      <c r="G257" s="107"/>
      <c r="H257" s="107"/>
      <c r="I257" s="107"/>
      <c r="J257" s="107"/>
      <c r="K257" s="107"/>
      <c r="L257" s="107"/>
      <c r="M257" s="107"/>
      <c r="N257" s="107"/>
      <c r="O257" s="107"/>
      <c r="P257" s="107"/>
      <c r="Q257" s="107"/>
      <c r="R257" s="107"/>
      <c r="S257" s="107"/>
      <c r="T257" s="107"/>
      <c r="U257" s="107"/>
      <c r="V257" s="107"/>
      <c r="W257" s="107"/>
      <c r="X257" s="107"/>
      <c r="Y257" s="107"/>
      <c r="Z257" s="107"/>
    </row>
    <row r="258">
      <c r="A258" s="107"/>
      <c r="B258" s="107"/>
      <c r="C258" s="107"/>
      <c r="D258" s="107"/>
      <c r="E258" s="107"/>
      <c r="F258" s="107"/>
      <c r="G258" s="107"/>
      <c r="H258" s="107"/>
      <c r="I258" s="107"/>
      <c r="J258" s="107"/>
      <c r="K258" s="107"/>
      <c r="L258" s="107"/>
      <c r="M258" s="107"/>
      <c r="N258" s="107"/>
      <c r="O258" s="107"/>
      <c r="P258" s="107"/>
      <c r="Q258" s="107"/>
      <c r="R258" s="107"/>
      <c r="S258" s="107"/>
      <c r="T258" s="107"/>
      <c r="U258" s="107"/>
      <c r="V258" s="107"/>
      <c r="W258" s="107"/>
      <c r="X258" s="107"/>
      <c r="Y258" s="107"/>
      <c r="Z258" s="107"/>
    </row>
    <row r="259">
      <c r="A259" s="107"/>
      <c r="B259" s="107"/>
      <c r="C259" s="107"/>
      <c r="D259" s="107"/>
      <c r="E259" s="107"/>
      <c r="F259" s="107"/>
      <c r="G259" s="107"/>
      <c r="H259" s="107"/>
      <c r="I259" s="107"/>
      <c r="J259" s="107"/>
      <c r="K259" s="107"/>
      <c r="L259" s="107"/>
      <c r="M259" s="107"/>
      <c r="N259" s="107"/>
      <c r="O259" s="107"/>
      <c r="P259" s="107"/>
      <c r="Q259" s="107"/>
      <c r="R259" s="107"/>
      <c r="S259" s="107"/>
      <c r="T259" s="107"/>
      <c r="U259" s="107"/>
      <c r="V259" s="107"/>
      <c r="W259" s="107"/>
      <c r="X259" s="107"/>
      <c r="Y259" s="107"/>
      <c r="Z259" s="107"/>
    </row>
    <row r="260">
      <c r="A260" s="107"/>
      <c r="B260" s="107"/>
      <c r="C260" s="107"/>
      <c r="D260" s="107"/>
      <c r="E260" s="107"/>
      <c r="F260" s="107"/>
      <c r="G260" s="107"/>
      <c r="H260" s="107"/>
      <c r="I260" s="107"/>
      <c r="J260" s="107"/>
      <c r="K260" s="107"/>
      <c r="L260" s="107"/>
      <c r="M260" s="107"/>
      <c r="N260" s="107"/>
      <c r="O260" s="107"/>
      <c r="P260" s="107"/>
      <c r="Q260" s="107"/>
      <c r="R260" s="107"/>
      <c r="S260" s="107"/>
      <c r="T260" s="107"/>
      <c r="U260" s="107"/>
      <c r="V260" s="107"/>
      <c r="W260" s="107"/>
      <c r="X260" s="107"/>
      <c r="Y260" s="107"/>
      <c r="Z260" s="107"/>
    </row>
    <row r="261">
      <c r="A261" s="107"/>
      <c r="B261" s="107"/>
      <c r="C261" s="107"/>
      <c r="D261" s="107"/>
      <c r="E261" s="107"/>
      <c r="F261" s="107"/>
      <c r="G261" s="107"/>
      <c r="H261" s="107"/>
      <c r="I261" s="107"/>
      <c r="J261" s="107"/>
      <c r="K261" s="107"/>
      <c r="L261" s="107"/>
      <c r="M261" s="107"/>
      <c r="N261" s="107"/>
      <c r="O261" s="107"/>
      <c r="P261" s="107"/>
      <c r="Q261" s="107"/>
      <c r="R261" s="107"/>
      <c r="S261" s="107"/>
      <c r="T261" s="107"/>
      <c r="U261" s="107"/>
      <c r="V261" s="107"/>
      <c r="W261" s="107"/>
      <c r="X261" s="107"/>
      <c r="Y261" s="107"/>
      <c r="Z261" s="107"/>
    </row>
    <row r="262">
      <c r="A262" s="107"/>
      <c r="B262" s="107"/>
      <c r="C262" s="107"/>
      <c r="D262" s="107"/>
      <c r="E262" s="107"/>
      <c r="F262" s="107"/>
      <c r="G262" s="107"/>
      <c r="H262" s="107"/>
      <c r="I262" s="107"/>
      <c r="J262" s="107"/>
      <c r="K262" s="107"/>
      <c r="L262" s="107"/>
      <c r="M262" s="107"/>
      <c r="N262" s="107"/>
      <c r="O262" s="107"/>
      <c r="P262" s="107"/>
      <c r="Q262" s="107"/>
      <c r="R262" s="107"/>
      <c r="S262" s="107"/>
      <c r="T262" s="107"/>
      <c r="U262" s="107"/>
      <c r="V262" s="107"/>
      <c r="W262" s="107"/>
      <c r="X262" s="107"/>
      <c r="Y262" s="107"/>
      <c r="Z262" s="107"/>
    </row>
    <row r="263">
      <c r="A263" s="107"/>
      <c r="B263" s="107"/>
      <c r="C263" s="107"/>
      <c r="D263" s="107"/>
      <c r="E263" s="107"/>
      <c r="F263" s="107"/>
      <c r="G263" s="107"/>
      <c r="H263" s="107"/>
      <c r="I263" s="107"/>
      <c r="J263" s="107"/>
      <c r="K263" s="107"/>
      <c r="L263" s="107"/>
      <c r="M263" s="107"/>
      <c r="N263" s="107"/>
      <c r="O263" s="107"/>
      <c r="P263" s="107"/>
      <c r="Q263" s="107"/>
      <c r="R263" s="107"/>
      <c r="S263" s="107"/>
      <c r="T263" s="107"/>
      <c r="U263" s="107"/>
      <c r="V263" s="107"/>
      <c r="W263" s="107"/>
      <c r="X263" s="107"/>
      <c r="Y263" s="107"/>
      <c r="Z263" s="107"/>
    </row>
    <row r="264">
      <c r="A264" s="107"/>
      <c r="B264" s="107"/>
      <c r="C264" s="107"/>
      <c r="D264" s="107"/>
      <c r="E264" s="107"/>
      <c r="F264" s="107"/>
      <c r="G264" s="107"/>
      <c r="H264" s="107"/>
      <c r="I264" s="107"/>
      <c r="J264" s="107"/>
      <c r="K264" s="107"/>
      <c r="L264" s="107"/>
      <c r="M264" s="107"/>
      <c r="N264" s="107"/>
      <c r="O264" s="107"/>
      <c r="P264" s="107"/>
      <c r="Q264" s="107"/>
      <c r="R264" s="107"/>
      <c r="S264" s="107"/>
      <c r="T264" s="107"/>
      <c r="U264" s="107"/>
      <c r="V264" s="107"/>
      <c r="W264" s="107"/>
      <c r="X264" s="107"/>
      <c r="Y264" s="107"/>
      <c r="Z264" s="107"/>
    </row>
    <row r="265">
      <c r="A265" s="107"/>
      <c r="B265" s="107"/>
      <c r="C265" s="107"/>
      <c r="D265" s="107"/>
      <c r="E265" s="107"/>
      <c r="F265" s="107"/>
      <c r="G265" s="107"/>
      <c r="H265" s="107"/>
      <c r="I265" s="107"/>
      <c r="J265" s="107"/>
      <c r="K265" s="107"/>
      <c r="L265" s="107"/>
      <c r="M265" s="107"/>
      <c r="N265" s="107"/>
      <c r="O265" s="107"/>
      <c r="P265" s="107"/>
      <c r="Q265" s="107"/>
      <c r="R265" s="107"/>
      <c r="S265" s="107"/>
      <c r="T265" s="107"/>
      <c r="U265" s="107"/>
      <c r="V265" s="107"/>
      <c r="W265" s="107"/>
      <c r="X265" s="107"/>
      <c r="Y265" s="107"/>
      <c r="Z265" s="107"/>
    </row>
    <row r="266">
      <c r="A266" s="107"/>
      <c r="B266" s="107"/>
      <c r="C266" s="107"/>
      <c r="D266" s="107"/>
      <c r="E266" s="107"/>
      <c r="F266" s="107"/>
      <c r="G266" s="107"/>
      <c r="H266" s="107"/>
      <c r="I266" s="107"/>
      <c r="J266" s="107"/>
      <c r="K266" s="107"/>
      <c r="L266" s="107"/>
      <c r="M266" s="107"/>
      <c r="N266" s="107"/>
      <c r="O266" s="107"/>
      <c r="P266" s="107"/>
      <c r="Q266" s="107"/>
      <c r="R266" s="107"/>
      <c r="S266" s="107"/>
      <c r="T266" s="107"/>
      <c r="U266" s="107"/>
      <c r="V266" s="107"/>
      <c r="W266" s="107"/>
      <c r="X266" s="107"/>
      <c r="Y266" s="107"/>
      <c r="Z266" s="107"/>
    </row>
    <row r="267">
      <c r="A267" s="107"/>
      <c r="B267" s="107"/>
      <c r="C267" s="107"/>
      <c r="D267" s="107"/>
      <c r="E267" s="107"/>
      <c r="F267" s="107"/>
      <c r="G267" s="107"/>
      <c r="H267" s="107"/>
      <c r="I267" s="107"/>
      <c r="J267" s="107"/>
      <c r="K267" s="107"/>
      <c r="L267" s="107"/>
      <c r="M267" s="107"/>
      <c r="N267" s="107"/>
      <c r="O267" s="107"/>
      <c r="P267" s="107"/>
      <c r="Q267" s="107"/>
      <c r="R267" s="107"/>
      <c r="S267" s="107"/>
      <c r="T267" s="107"/>
      <c r="U267" s="107"/>
      <c r="V267" s="107"/>
      <c r="W267" s="107"/>
      <c r="X267" s="107"/>
      <c r="Y267" s="107"/>
      <c r="Z267" s="107"/>
    </row>
    <row r="268">
      <c r="A268" s="107"/>
      <c r="B268" s="107"/>
      <c r="C268" s="107"/>
      <c r="D268" s="107"/>
      <c r="E268" s="107"/>
      <c r="F268" s="107"/>
      <c r="G268" s="107"/>
      <c r="H268" s="107"/>
      <c r="I268" s="107"/>
      <c r="J268" s="107"/>
      <c r="K268" s="107"/>
      <c r="L268" s="107"/>
      <c r="M268" s="107"/>
      <c r="N268" s="107"/>
      <c r="O268" s="107"/>
      <c r="P268" s="107"/>
      <c r="Q268" s="107"/>
      <c r="R268" s="107"/>
      <c r="S268" s="107"/>
      <c r="T268" s="107"/>
      <c r="U268" s="107"/>
      <c r="V268" s="107"/>
      <c r="W268" s="107"/>
      <c r="X268" s="107"/>
      <c r="Y268" s="107"/>
      <c r="Z268" s="107"/>
    </row>
    <row r="269">
      <c r="A269" s="107"/>
      <c r="B269" s="107"/>
      <c r="C269" s="107"/>
      <c r="D269" s="107"/>
      <c r="E269" s="107"/>
      <c r="F269" s="107"/>
      <c r="G269" s="107"/>
      <c r="H269" s="107"/>
      <c r="I269" s="107"/>
      <c r="J269" s="107"/>
      <c r="K269" s="107"/>
      <c r="L269" s="107"/>
      <c r="M269" s="107"/>
      <c r="N269" s="107"/>
      <c r="O269" s="107"/>
      <c r="P269" s="107"/>
      <c r="Q269" s="107"/>
      <c r="R269" s="107"/>
      <c r="S269" s="107"/>
      <c r="T269" s="107"/>
      <c r="U269" s="107"/>
      <c r="V269" s="107"/>
      <c r="W269" s="107"/>
      <c r="X269" s="107"/>
      <c r="Y269" s="107"/>
      <c r="Z269" s="107"/>
    </row>
    <row r="270">
      <c r="A270" s="107"/>
      <c r="B270" s="107"/>
      <c r="C270" s="107"/>
      <c r="D270" s="107"/>
      <c r="E270" s="107"/>
      <c r="F270" s="107"/>
      <c r="G270" s="107"/>
      <c r="H270" s="107"/>
      <c r="I270" s="107"/>
      <c r="J270" s="107"/>
      <c r="K270" s="107"/>
      <c r="L270" s="107"/>
      <c r="M270" s="107"/>
      <c r="N270" s="107"/>
      <c r="O270" s="107"/>
      <c r="P270" s="107"/>
      <c r="Q270" s="107"/>
      <c r="R270" s="107"/>
      <c r="S270" s="107"/>
      <c r="T270" s="107"/>
      <c r="U270" s="107"/>
      <c r="V270" s="107"/>
      <c r="W270" s="107"/>
      <c r="X270" s="107"/>
      <c r="Y270" s="107"/>
      <c r="Z270" s="107"/>
    </row>
    <row r="271">
      <c r="A271" s="107"/>
      <c r="B271" s="107"/>
      <c r="C271" s="107"/>
      <c r="D271" s="107"/>
      <c r="E271" s="107"/>
      <c r="F271" s="107"/>
      <c r="G271" s="107"/>
      <c r="H271" s="107"/>
      <c r="I271" s="107"/>
      <c r="J271" s="107"/>
      <c r="K271" s="107"/>
      <c r="L271" s="107"/>
      <c r="M271" s="107"/>
      <c r="N271" s="107"/>
      <c r="O271" s="107"/>
      <c r="P271" s="107"/>
      <c r="Q271" s="107"/>
      <c r="R271" s="107"/>
      <c r="S271" s="107"/>
      <c r="T271" s="107"/>
      <c r="U271" s="107"/>
      <c r="V271" s="107"/>
      <c r="W271" s="107"/>
      <c r="X271" s="107"/>
      <c r="Y271" s="107"/>
      <c r="Z271" s="107"/>
    </row>
    <row r="272">
      <c r="A272" s="107"/>
      <c r="B272" s="107"/>
      <c r="C272" s="107"/>
      <c r="D272" s="107"/>
      <c r="E272" s="107"/>
      <c r="F272" s="107"/>
      <c r="G272" s="107"/>
      <c r="H272" s="107"/>
      <c r="I272" s="107"/>
      <c r="J272" s="107"/>
      <c r="K272" s="107"/>
      <c r="L272" s="107"/>
      <c r="M272" s="107"/>
      <c r="N272" s="107"/>
      <c r="O272" s="107"/>
      <c r="P272" s="107"/>
      <c r="Q272" s="107"/>
      <c r="R272" s="107"/>
      <c r="S272" s="107"/>
      <c r="T272" s="107"/>
      <c r="U272" s="107"/>
      <c r="V272" s="107"/>
      <c r="W272" s="107"/>
      <c r="X272" s="107"/>
      <c r="Y272" s="107"/>
      <c r="Z272" s="107"/>
    </row>
    <row r="273">
      <c r="A273" s="107"/>
      <c r="B273" s="107"/>
      <c r="C273" s="107"/>
      <c r="D273" s="107"/>
      <c r="E273" s="107"/>
      <c r="F273" s="107"/>
      <c r="G273" s="107"/>
      <c r="H273" s="107"/>
      <c r="I273" s="107"/>
      <c r="J273" s="107"/>
      <c r="K273" s="107"/>
      <c r="L273" s="107"/>
      <c r="M273" s="107"/>
      <c r="N273" s="107"/>
      <c r="O273" s="107"/>
      <c r="P273" s="107"/>
      <c r="Q273" s="107"/>
      <c r="R273" s="107"/>
      <c r="S273" s="107"/>
      <c r="T273" s="107"/>
      <c r="U273" s="107"/>
      <c r="V273" s="107"/>
      <c r="W273" s="107"/>
      <c r="X273" s="107"/>
      <c r="Y273" s="107"/>
      <c r="Z273" s="107"/>
    </row>
    <row r="274">
      <c r="A274" s="107"/>
      <c r="B274" s="107"/>
      <c r="C274" s="107"/>
      <c r="D274" s="107"/>
      <c r="E274" s="107"/>
      <c r="F274" s="107"/>
      <c r="G274" s="107"/>
      <c r="H274" s="107"/>
      <c r="I274" s="107"/>
      <c r="J274" s="107"/>
      <c r="K274" s="107"/>
      <c r="L274" s="107"/>
      <c r="M274" s="107"/>
      <c r="N274" s="107"/>
      <c r="O274" s="107"/>
      <c r="P274" s="107"/>
      <c r="Q274" s="107"/>
      <c r="R274" s="107"/>
      <c r="S274" s="107"/>
      <c r="T274" s="107"/>
      <c r="U274" s="107"/>
      <c r="V274" s="107"/>
      <c r="W274" s="107"/>
      <c r="X274" s="107"/>
      <c r="Y274" s="107"/>
      <c r="Z274" s="107"/>
    </row>
    <row r="275">
      <c r="A275" s="107"/>
      <c r="B275" s="107"/>
      <c r="C275" s="107"/>
      <c r="D275" s="107"/>
      <c r="E275" s="107"/>
      <c r="F275" s="107"/>
      <c r="G275" s="107"/>
      <c r="H275" s="107"/>
      <c r="I275" s="107"/>
      <c r="J275" s="107"/>
      <c r="K275" s="107"/>
      <c r="L275" s="107"/>
      <c r="M275" s="107"/>
      <c r="N275" s="107"/>
      <c r="O275" s="107"/>
      <c r="P275" s="107"/>
      <c r="Q275" s="107"/>
      <c r="R275" s="107"/>
      <c r="S275" s="107"/>
      <c r="T275" s="107"/>
      <c r="U275" s="107"/>
      <c r="V275" s="107"/>
      <c r="W275" s="107"/>
      <c r="X275" s="107"/>
      <c r="Y275" s="107"/>
      <c r="Z275" s="107"/>
    </row>
    <row r="276">
      <c r="A276" s="107"/>
      <c r="B276" s="107"/>
      <c r="C276" s="107"/>
      <c r="D276" s="107"/>
      <c r="E276" s="107"/>
      <c r="F276" s="107"/>
      <c r="G276" s="107"/>
      <c r="H276" s="107"/>
      <c r="I276" s="107"/>
      <c r="J276" s="107"/>
      <c r="K276" s="107"/>
      <c r="L276" s="107"/>
      <c r="M276" s="107"/>
      <c r="N276" s="107"/>
      <c r="O276" s="107"/>
      <c r="P276" s="107"/>
      <c r="Q276" s="107"/>
      <c r="R276" s="107"/>
      <c r="S276" s="107"/>
      <c r="T276" s="107"/>
      <c r="U276" s="107"/>
      <c r="V276" s="107"/>
      <c r="W276" s="107"/>
      <c r="X276" s="107"/>
      <c r="Y276" s="107"/>
      <c r="Z276" s="107"/>
    </row>
    <row r="277">
      <c r="A277" s="107"/>
      <c r="B277" s="107"/>
      <c r="C277" s="107"/>
      <c r="D277" s="107"/>
      <c r="E277" s="107"/>
      <c r="F277" s="107"/>
      <c r="G277" s="107"/>
      <c r="H277" s="107"/>
      <c r="I277" s="107"/>
      <c r="J277" s="107"/>
      <c r="K277" s="107"/>
      <c r="L277" s="107"/>
      <c r="M277" s="107"/>
      <c r="N277" s="107"/>
      <c r="O277" s="107"/>
      <c r="P277" s="107"/>
      <c r="Q277" s="107"/>
      <c r="R277" s="107"/>
      <c r="S277" s="107"/>
      <c r="T277" s="107"/>
      <c r="U277" s="107"/>
      <c r="V277" s="107"/>
      <c r="W277" s="107"/>
      <c r="X277" s="107"/>
      <c r="Y277" s="107"/>
      <c r="Z277" s="107"/>
    </row>
    <row r="278">
      <c r="A278" s="107"/>
      <c r="B278" s="107"/>
      <c r="C278" s="107"/>
      <c r="D278" s="107"/>
      <c r="E278" s="107"/>
      <c r="F278" s="107"/>
      <c r="G278" s="107"/>
      <c r="H278" s="107"/>
      <c r="I278" s="107"/>
      <c r="J278" s="107"/>
      <c r="K278" s="107"/>
      <c r="L278" s="107"/>
      <c r="M278" s="107"/>
      <c r="N278" s="107"/>
      <c r="O278" s="107"/>
      <c r="P278" s="107"/>
      <c r="Q278" s="107"/>
      <c r="R278" s="107"/>
      <c r="S278" s="107"/>
      <c r="T278" s="107"/>
      <c r="U278" s="107"/>
      <c r="V278" s="107"/>
      <c r="W278" s="107"/>
      <c r="X278" s="107"/>
      <c r="Y278" s="107"/>
      <c r="Z278" s="107"/>
    </row>
    <row r="279">
      <c r="A279" s="107"/>
      <c r="B279" s="107"/>
      <c r="C279" s="107"/>
      <c r="D279" s="107"/>
      <c r="E279" s="107"/>
      <c r="F279" s="107"/>
      <c r="G279" s="107"/>
      <c r="H279" s="107"/>
      <c r="I279" s="107"/>
      <c r="J279" s="107"/>
      <c r="K279" s="107"/>
      <c r="L279" s="107"/>
      <c r="M279" s="107"/>
      <c r="N279" s="107"/>
      <c r="O279" s="107"/>
      <c r="P279" s="107"/>
      <c r="Q279" s="107"/>
      <c r="R279" s="107"/>
      <c r="S279" s="107"/>
      <c r="T279" s="107"/>
      <c r="U279" s="107"/>
      <c r="V279" s="107"/>
      <c r="W279" s="107"/>
      <c r="X279" s="107"/>
      <c r="Y279" s="107"/>
      <c r="Z279" s="107"/>
    </row>
    <row r="280">
      <c r="A280" s="107"/>
      <c r="B280" s="107"/>
      <c r="C280" s="107"/>
      <c r="D280" s="107"/>
      <c r="E280" s="107"/>
      <c r="F280" s="107"/>
      <c r="G280" s="107"/>
      <c r="H280" s="107"/>
      <c r="I280" s="107"/>
      <c r="J280" s="107"/>
      <c r="K280" s="107"/>
      <c r="L280" s="107"/>
      <c r="M280" s="107"/>
      <c r="N280" s="107"/>
      <c r="O280" s="107"/>
      <c r="P280" s="107"/>
      <c r="Q280" s="107"/>
      <c r="R280" s="107"/>
      <c r="S280" s="107"/>
      <c r="T280" s="107"/>
      <c r="U280" s="107"/>
      <c r="V280" s="107"/>
      <c r="W280" s="107"/>
      <c r="X280" s="107"/>
      <c r="Y280" s="107"/>
      <c r="Z280" s="107"/>
    </row>
    <row r="281">
      <c r="A281" s="107"/>
      <c r="B281" s="107"/>
      <c r="C281" s="107"/>
      <c r="D281" s="107"/>
      <c r="E281" s="107"/>
      <c r="F281" s="107"/>
      <c r="G281" s="107"/>
      <c r="H281" s="107"/>
      <c r="I281" s="107"/>
      <c r="J281" s="107"/>
      <c r="K281" s="107"/>
      <c r="L281" s="107"/>
      <c r="M281" s="107"/>
      <c r="N281" s="107"/>
      <c r="O281" s="107"/>
      <c r="P281" s="107"/>
      <c r="Q281" s="107"/>
      <c r="R281" s="107"/>
      <c r="S281" s="107"/>
      <c r="T281" s="107"/>
      <c r="U281" s="107"/>
      <c r="V281" s="107"/>
      <c r="W281" s="107"/>
      <c r="X281" s="107"/>
      <c r="Y281" s="107"/>
      <c r="Z281" s="107"/>
    </row>
    <row r="282">
      <c r="A282" s="107"/>
      <c r="B282" s="107"/>
      <c r="C282" s="107"/>
      <c r="D282" s="107"/>
      <c r="E282" s="107"/>
      <c r="F282" s="107"/>
      <c r="G282" s="107"/>
      <c r="H282" s="107"/>
      <c r="I282" s="107"/>
      <c r="J282" s="107"/>
      <c r="K282" s="107"/>
      <c r="L282" s="107"/>
      <c r="M282" s="107"/>
      <c r="N282" s="107"/>
      <c r="O282" s="107"/>
      <c r="P282" s="107"/>
      <c r="Q282" s="107"/>
      <c r="R282" s="107"/>
      <c r="S282" s="107"/>
      <c r="T282" s="107"/>
      <c r="U282" s="107"/>
      <c r="V282" s="107"/>
      <c r="W282" s="107"/>
      <c r="X282" s="107"/>
      <c r="Y282" s="107"/>
      <c r="Z282" s="107"/>
    </row>
    <row r="283">
      <c r="A283" s="107"/>
      <c r="B283" s="107"/>
      <c r="C283" s="107"/>
      <c r="D283" s="107"/>
      <c r="E283" s="107"/>
      <c r="F283" s="107"/>
      <c r="G283" s="107"/>
      <c r="H283" s="107"/>
      <c r="I283" s="107"/>
      <c r="J283" s="107"/>
      <c r="K283" s="107"/>
      <c r="L283" s="107"/>
      <c r="M283" s="107"/>
      <c r="N283" s="107"/>
      <c r="O283" s="107"/>
      <c r="P283" s="107"/>
      <c r="Q283" s="107"/>
      <c r="R283" s="107"/>
      <c r="S283" s="107"/>
      <c r="T283" s="107"/>
      <c r="U283" s="107"/>
      <c r="V283" s="107"/>
      <c r="W283" s="107"/>
      <c r="X283" s="107"/>
      <c r="Y283" s="107"/>
      <c r="Z283" s="107"/>
    </row>
    <row r="284">
      <c r="A284" s="107"/>
      <c r="B284" s="107"/>
      <c r="C284" s="107"/>
      <c r="D284" s="107"/>
      <c r="E284" s="107"/>
      <c r="F284" s="107"/>
      <c r="G284" s="107"/>
      <c r="H284" s="107"/>
      <c r="I284" s="107"/>
      <c r="J284" s="107"/>
      <c r="K284" s="107"/>
      <c r="L284" s="107"/>
      <c r="M284" s="107"/>
      <c r="N284" s="107"/>
      <c r="O284" s="107"/>
      <c r="P284" s="107"/>
      <c r="Q284" s="107"/>
      <c r="R284" s="107"/>
      <c r="S284" s="107"/>
      <c r="T284" s="107"/>
      <c r="U284" s="107"/>
      <c r="V284" s="107"/>
      <c r="W284" s="107"/>
      <c r="X284" s="107"/>
      <c r="Y284" s="107"/>
      <c r="Z284" s="107"/>
    </row>
    <row r="285">
      <c r="A285" s="107"/>
      <c r="B285" s="107"/>
      <c r="C285" s="107"/>
      <c r="D285" s="107"/>
      <c r="E285" s="107"/>
      <c r="F285" s="107"/>
      <c r="G285" s="107"/>
      <c r="H285" s="107"/>
      <c r="I285" s="107"/>
      <c r="J285" s="107"/>
      <c r="K285" s="107"/>
      <c r="L285" s="107"/>
      <c r="M285" s="107"/>
      <c r="N285" s="107"/>
      <c r="O285" s="107"/>
      <c r="P285" s="107"/>
      <c r="Q285" s="107"/>
      <c r="R285" s="107"/>
      <c r="S285" s="107"/>
      <c r="T285" s="107"/>
      <c r="U285" s="107"/>
      <c r="V285" s="107"/>
      <c r="W285" s="107"/>
      <c r="X285" s="107"/>
      <c r="Y285" s="107"/>
      <c r="Z285" s="107"/>
    </row>
    <row r="286">
      <c r="A286" s="107"/>
      <c r="B286" s="107"/>
      <c r="C286" s="107"/>
      <c r="D286" s="107"/>
      <c r="E286" s="107"/>
      <c r="F286" s="107"/>
      <c r="G286" s="107"/>
      <c r="H286" s="107"/>
      <c r="I286" s="107"/>
      <c r="J286" s="107"/>
      <c r="K286" s="107"/>
      <c r="L286" s="107"/>
      <c r="M286" s="107"/>
      <c r="N286" s="107"/>
      <c r="O286" s="107"/>
      <c r="P286" s="107"/>
      <c r="Q286" s="107"/>
      <c r="R286" s="107"/>
      <c r="S286" s="107"/>
      <c r="T286" s="107"/>
      <c r="U286" s="107"/>
      <c r="V286" s="107"/>
      <c r="W286" s="107"/>
      <c r="X286" s="107"/>
      <c r="Y286" s="107"/>
      <c r="Z286" s="107"/>
    </row>
    <row r="287">
      <c r="A287" s="107"/>
      <c r="B287" s="107"/>
      <c r="C287" s="107"/>
      <c r="D287" s="107"/>
      <c r="E287" s="107"/>
      <c r="F287" s="107"/>
      <c r="G287" s="107"/>
      <c r="H287" s="107"/>
      <c r="I287" s="107"/>
      <c r="J287" s="107"/>
      <c r="K287" s="107"/>
      <c r="L287" s="107"/>
      <c r="M287" s="107"/>
      <c r="N287" s="107"/>
      <c r="O287" s="107"/>
      <c r="P287" s="107"/>
      <c r="Q287" s="107"/>
      <c r="R287" s="107"/>
      <c r="S287" s="107"/>
      <c r="T287" s="107"/>
      <c r="U287" s="107"/>
      <c r="V287" s="107"/>
      <c r="W287" s="107"/>
      <c r="X287" s="107"/>
      <c r="Y287" s="107"/>
      <c r="Z287" s="107"/>
    </row>
    <row r="288">
      <c r="A288" s="107"/>
      <c r="B288" s="107"/>
      <c r="C288" s="107"/>
      <c r="D288" s="107"/>
      <c r="E288" s="107"/>
      <c r="F288" s="107"/>
      <c r="G288" s="107"/>
      <c r="H288" s="107"/>
      <c r="I288" s="107"/>
      <c r="J288" s="107"/>
      <c r="K288" s="107"/>
      <c r="L288" s="107"/>
      <c r="M288" s="107"/>
      <c r="N288" s="107"/>
      <c r="O288" s="107"/>
      <c r="P288" s="107"/>
      <c r="Q288" s="107"/>
      <c r="R288" s="107"/>
      <c r="S288" s="107"/>
      <c r="T288" s="107"/>
      <c r="U288" s="107"/>
      <c r="V288" s="107"/>
      <c r="W288" s="107"/>
      <c r="X288" s="107"/>
      <c r="Y288" s="107"/>
      <c r="Z288" s="107"/>
    </row>
    <row r="289">
      <c r="A289" s="107"/>
      <c r="B289" s="107"/>
      <c r="C289" s="107"/>
      <c r="D289" s="107"/>
      <c r="E289" s="107"/>
      <c r="F289" s="107"/>
      <c r="G289" s="107"/>
      <c r="H289" s="107"/>
      <c r="I289" s="107"/>
      <c r="J289" s="107"/>
      <c r="K289" s="107"/>
      <c r="L289" s="107"/>
      <c r="M289" s="107"/>
      <c r="N289" s="107"/>
      <c r="O289" s="107"/>
      <c r="P289" s="107"/>
      <c r="Q289" s="107"/>
      <c r="R289" s="107"/>
      <c r="S289" s="107"/>
      <c r="T289" s="107"/>
      <c r="U289" s="107"/>
      <c r="V289" s="107"/>
      <c r="W289" s="107"/>
      <c r="X289" s="107"/>
      <c r="Y289" s="107"/>
      <c r="Z289" s="107"/>
    </row>
    <row r="290">
      <c r="A290" s="107"/>
      <c r="B290" s="107"/>
      <c r="C290" s="107"/>
      <c r="D290" s="107"/>
      <c r="E290" s="107"/>
      <c r="F290" s="107"/>
      <c r="G290" s="107"/>
      <c r="H290" s="107"/>
      <c r="I290" s="107"/>
      <c r="J290" s="107"/>
      <c r="K290" s="107"/>
      <c r="L290" s="107"/>
      <c r="M290" s="107"/>
      <c r="N290" s="107"/>
      <c r="O290" s="107"/>
      <c r="P290" s="107"/>
      <c r="Q290" s="107"/>
      <c r="R290" s="107"/>
      <c r="S290" s="107"/>
      <c r="T290" s="107"/>
      <c r="U290" s="107"/>
      <c r="V290" s="107"/>
      <c r="W290" s="107"/>
      <c r="X290" s="107"/>
      <c r="Y290" s="107"/>
      <c r="Z290" s="107"/>
    </row>
    <row r="291">
      <c r="A291" s="107"/>
      <c r="B291" s="107"/>
      <c r="C291" s="107"/>
      <c r="D291" s="107"/>
      <c r="E291" s="107"/>
      <c r="F291" s="107"/>
      <c r="G291" s="107"/>
      <c r="H291" s="107"/>
      <c r="I291" s="107"/>
      <c r="J291" s="107"/>
      <c r="K291" s="107"/>
      <c r="L291" s="107"/>
      <c r="M291" s="107"/>
      <c r="N291" s="107"/>
      <c r="O291" s="107"/>
      <c r="P291" s="107"/>
      <c r="Q291" s="107"/>
      <c r="R291" s="107"/>
      <c r="S291" s="107"/>
      <c r="T291" s="107"/>
      <c r="U291" s="107"/>
      <c r="V291" s="107"/>
      <c r="W291" s="107"/>
      <c r="X291" s="107"/>
      <c r="Y291" s="107"/>
      <c r="Z291" s="107"/>
    </row>
    <row r="292">
      <c r="A292" s="107"/>
      <c r="B292" s="107"/>
      <c r="C292" s="107"/>
      <c r="D292" s="107"/>
      <c r="E292" s="107"/>
      <c r="F292" s="107"/>
      <c r="G292" s="107"/>
      <c r="H292" s="107"/>
      <c r="I292" s="107"/>
      <c r="J292" s="107"/>
      <c r="K292" s="107"/>
      <c r="L292" s="107"/>
      <c r="M292" s="107"/>
      <c r="N292" s="107"/>
      <c r="O292" s="107"/>
      <c r="P292" s="107"/>
      <c r="Q292" s="107"/>
      <c r="R292" s="107"/>
      <c r="S292" s="107"/>
      <c r="T292" s="107"/>
      <c r="U292" s="107"/>
      <c r="V292" s="107"/>
      <c r="W292" s="107"/>
      <c r="X292" s="107"/>
      <c r="Y292" s="107"/>
      <c r="Z292" s="107"/>
    </row>
    <row r="293">
      <c r="A293" s="107"/>
      <c r="B293" s="107"/>
      <c r="C293" s="107"/>
      <c r="D293" s="107"/>
      <c r="E293" s="107"/>
      <c r="F293" s="107"/>
      <c r="G293" s="107"/>
      <c r="H293" s="107"/>
      <c r="I293" s="107"/>
      <c r="J293" s="107"/>
      <c r="K293" s="107"/>
      <c r="L293" s="107"/>
      <c r="M293" s="107"/>
      <c r="N293" s="107"/>
      <c r="O293" s="107"/>
      <c r="P293" s="107"/>
      <c r="Q293" s="107"/>
      <c r="R293" s="107"/>
      <c r="S293" s="107"/>
      <c r="T293" s="107"/>
      <c r="U293" s="107"/>
      <c r="V293" s="107"/>
      <c r="W293" s="107"/>
      <c r="X293" s="107"/>
      <c r="Y293" s="107"/>
      <c r="Z293" s="107"/>
    </row>
    <row r="294">
      <c r="A294" s="107"/>
      <c r="B294" s="107"/>
      <c r="C294" s="107"/>
      <c r="D294" s="107"/>
      <c r="E294" s="107"/>
      <c r="F294" s="107"/>
      <c r="G294" s="107"/>
      <c r="H294" s="107"/>
      <c r="I294" s="107"/>
      <c r="J294" s="107"/>
      <c r="K294" s="107"/>
      <c r="L294" s="107"/>
      <c r="M294" s="107"/>
      <c r="N294" s="107"/>
      <c r="O294" s="107"/>
      <c r="P294" s="107"/>
      <c r="Q294" s="107"/>
      <c r="R294" s="107"/>
      <c r="S294" s="107"/>
      <c r="T294" s="107"/>
      <c r="U294" s="107"/>
      <c r="V294" s="107"/>
      <c r="W294" s="107"/>
      <c r="X294" s="107"/>
      <c r="Y294" s="107"/>
      <c r="Z294" s="107"/>
    </row>
    <row r="295">
      <c r="A295" s="107"/>
      <c r="B295" s="107"/>
      <c r="C295" s="107"/>
      <c r="D295" s="107"/>
      <c r="E295" s="107"/>
      <c r="F295" s="107"/>
      <c r="G295" s="107"/>
      <c r="H295" s="107"/>
      <c r="I295" s="107"/>
      <c r="J295" s="107"/>
      <c r="K295" s="107"/>
      <c r="L295" s="107"/>
      <c r="M295" s="107"/>
      <c r="N295" s="107"/>
      <c r="O295" s="107"/>
      <c r="P295" s="107"/>
      <c r="Q295" s="107"/>
      <c r="R295" s="107"/>
      <c r="S295" s="107"/>
      <c r="T295" s="107"/>
      <c r="U295" s="107"/>
      <c r="V295" s="107"/>
      <c r="W295" s="107"/>
      <c r="X295" s="107"/>
      <c r="Y295" s="107"/>
      <c r="Z295" s="107"/>
    </row>
    <row r="296">
      <c r="A296" s="107"/>
      <c r="B296" s="107"/>
      <c r="C296" s="107"/>
      <c r="D296" s="107"/>
      <c r="E296" s="107"/>
      <c r="F296" s="107"/>
      <c r="G296" s="107"/>
      <c r="H296" s="107"/>
      <c r="I296" s="107"/>
      <c r="J296" s="107"/>
      <c r="K296" s="107"/>
      <c r="L296" s="107"/>
      <c r="M296" s="107"/>
      <c r="N296" s="107"/>
      <c r="O296" s="107"/>
      <c r="P296" s="107"/>
      <c r="Q296" s="107"/>
      <c r="R296" s="107"/>
      <c r="S296" s="107"/>
      <c r="T296" s="107"/>
      <c r="U296" s="107"/>
      <c r="V296" s="107"/>
      <c r="W296" s="107"/>
      <c r="X296" s="107"/>
      <c r="Y296" s="107"/>
      <c r="Z296" s="107"/>
    </row>
    <row r="297">
      <c r="A297" s="107"/>
      <c r="B297" s="107"/>
      <c r="C297" s="107"/>
      <c r="D297" s="107"/>
      <c r="E297" s="107"/>
      <c r="F297" s="107"/>
      <c r="G297" s="107"/>
      <c r="H297" s="107"/>
      <c r="I297" s="107"/>
      <c r="J297" s="107"/>
      <c r="K297" s="107"/>
      <c r="L297" s="107"/>
      <c r="M297" s="107"/>
      <c r="N297" s="107"/>
      <c r="O297" s="107"/>
      <c r="P297" s="107"/>
      <c r="Q297" s="107"/>
      <c r="R297" s="107"/>
      <c r="S297" s="107"/>
      <c r="T297" s="107"/>
      <c r="U297" s="107"/>
      <c r="V297" s="107"/>
      <c r="W297" s="107"/>
      <c r="X297" s="107"/>
      <c r="Y297" s="107"/>
      <c r="Z297" s="107"/>
    </row>
    <row r="298">
      <c r="A298" s="107"/>
      <c r="B298" s="107"/>
      <c r="C298" s="107"/>
      <c r="D298" s="107"/>
      <c r="E298" s="107"/>
      <c r="F298" s="107"/>
      <c r="G298" s="107"/>
      <c r="H298" s="107"/>
      <c r="I298" s="107"/>
      <c r="J298" s="107"/>
      <c r="K298" s="107"/>
      <c r="L298" s="107"/>
      <c r="M298" s="107"/>
      <c r="N298" s="107"/>
      <c r="O298" s="107"/>
      <c r="P298" s="107"/>
      <c r="Q298" s="107"/>
      <c r="R298" s="107"/>
      <c r="S298" s="107"/>
      <c r="T298" s="107"/>
      <c r="U298" s="107"/>
      <c r="V298" s="107"/>
      <c r="W298" s="107"/>
      <c r="X298" s="107"/>
      <c r="Y298" s="107"/>
      <c r="Z298" s="107"/>
    </row>
    <row r="299">
      <c r="A299" s="107"/>
      <c r="B299" s="107"/>
      <c r="C299" s="107"/>
      <c r="D299" s="107"/>
      <c r="E299" s="107"/>
      <c r="F299" s="107"/>
      <c r="G299" s="107"/>
      <c r="H299" s="107"/>
      <c r="I299" s="107"/>
      <c r="J299" s="107"/>
      <c r="K299" s="107"/>
      <c r="L299" s="107"/>
      <c r="M299" s="107"/>
      <c r="N299" s="107"/>
      <c r="O299" s="107"/>
      <c r="P299" s="107"/>
      <c r="Q299" s="107"/>
      <c r="R299" s="107"/>
      <c r="S299" s="107"/>
      <c r="T299" s="107"/>
      <c r="U299" s="107"/>
      <c r="V299" s="107"/>
      <c r="W299" s="107"/>
      <c r="X299" s="107"/>
      <c r="Y299" s="107"/>
      <c r="Z299" s="107"/>
    </row>
    <row r="300">
      <c r="A300" s="107"/>
      <c r="B300" s="107"/>
      <c r="C300" s="107"/>
      <c r="D300" s="107"/>
      <c r="E300" s="107"/>
      <c r="F300" s="107"/>
      <c r="G300" s="107"/>
      <c r="H300" s="107"/>
      <c r="I300" s="107"/>
      <c r="J300" s="107"/>
      <c r="K300" s="107"/>
      <c r="L300" s="107"/>
      <c r="M300" s="107"/>
      <c r="N300" s="107"/>
      <c r="O300" s="107"/>
      <c r="P300" s="107"/>
      <c r="Q300" s="107"/>
      <c r="R300" s="107"/>
      <c r="S300" s="107"/>
      <c r="T300" s="107"/>
      <c r="U300" s="107"/>
      <c r="V300" s="107"/>
      <c r="W300" s="107"/>
      <c r="X300" s="107"/>
      <c r="Y300" s="107"/>
      <c r="Z300" s="107"/>
    </row>
    <row r="301">
      <c r="A301" s="107"/>
      <c r="B301" s="107"/>
      <c r="C301" s="107"/>
      <c r="D301" s="107"/>
      <c r="E301" s="107"/>
      <c r="F301" s="107"/>
      <c r="G301" s="107"/>
      <c r="H301" s="107"/>
      <c r="I301" s="107"/>
      <c r="J301" s="107"/>
      <c r="K301" s="107"/>
      <c r="L301" s="107"/>
      <c r="M301" s="107"/>
      <c r="N301" s="107"/>
      <c r="O301" s="107"/>
      <c r="P301" s="107"/>
      <c r="Q301" s="107"/>
      <c r="R301" s="107"/>
      <c r="S301" s="107"/>
      <c r="T301" s="107"/>
      <c r="U301" s="107"/>
      <c r="V301" s="107"/>
      <c r="W301" s="107"/>
      <c r="X301" s="107"/>
      <c r="Y301" s="107"/>
      <c r="Z301" s="107"/>
    </row>
    <row r="302">
      <c r="A302" s="107"/>
      <c r="B302" s="107"/>
      <c r="C302" s="107"/>
      <c r="D302" s="107"/>
      <c r="E302" s="107"/>
      <c r="F302" s="107"/>
      <c r="G302" s="107"/>
      <c r="H302" s="107"/>
      <c r="I302" s="107"/>
      <c r="J302" s="107"/>
      <c r="K302" s="107"/>
      <c r="L302" s="107"/>
      <c r="M302" s="107"/>
      <c r="N302" s="107"/>
      <c r="O302" s="107"/>
      <c r="P302" s="107"/>
      <c r="Q302" s="107"/>
      <c r="R302" s="107"/>
      <c r="S302" s="107"/>
      <c r="T302" s="107"/>
      <c r="U302" s="107"/>
      <c r="V302" s="107"/>
      <c r="W302" s="107"/>
      <c r="X302" s="107"/>
      <c r="Y302" s="107"/>
      <c r="Z302" s="107"/>
    </row>
    <row r="303">
      <c r="A303" s="107"/>
      <c r="B303" s="107"/>
      <c r="C303" s="107"/>
      <c r="D303" s="107"/>
      <c r="E303" s="107"/>
      <c r="F303" s="107"/>
      <c r="G303" s="107"/>
      <c r="H303" s="107"/>
      <c r="I303" s="107"/>
      <c r="J303" s="107"/>
      <c r="K303" s="107"/>
      <c r="L303" s="107"/>
      <c r="M303" s="107"/>
      <c r="N303" s="107"/>
      <c r="O303" s="107"/>
      <c r="P303" s="107"/>
      <c r="Q303" s="107"/>
      <c r="R303" s="107"/>
      <c r="S303" s="107"/>
      <c r="T303" s="107"/>
      <c r="U303" s="107"/>
      <c r="V303" s="107"/>
      <c r="W303" s="107"/>
      <c r="X303" s="107"/>
      <c r="Y303" s="107"/>
      <c r="Z303" s="107"/>
    </row>
    <row r="304">
      <c r="A304" s="107"/>
      <c r="B304" s="107"/>
      <c r="C304" s="107"/>
      <c r="D304" s="107"/>
      <c r="E304" s="107"/>
      <c r="F304" s="107"/>
      <c r="G304" s="107"/>
      <c r="H304" s="107"/>
      <c r="I304" s="107"/>
      <c r="J304" s="107"/>
      <c r="K304" s="107"/>
      <c r="L304" s="107"/>
      <c r="M304" s="107"/>
      <c r="N304" s="107"/>
      <c r="O304" s="107"/>
      <c r="P304" s="107"/>
      <c r="Q304" s="107"/>
      <c r="R304" s="107"/>
      <c r="S304" s="107"/>
      <c r="T304" s="107"/>
      <c r="U304" s="107"/>
      <c r="V304" s="107"/>
      <c r="W304" s="107"/>
      <c r="X304" s="107"/>
      <c r="Y304" s="107"/>
      <c r="Z304" s="107"/>
    </row>
    <row r="305">
      <c r="A305" s="107"/>
      <c r="B305" s="107"/>
      <c r="C305" s="107"/>
      <c r="D305" s="107"/>
      <c r="E305" s="107"/>
      <c r="F305" s="107"/>
      <c r="G305" s="107"/>
      <c r="H305" s="107"/>
      <c r="I305" s="107"/>
      <c r="J305" s="107"/>
      <c r="K305" s="107"/>
      <c r="L305" s="107"/>
      <c r="M305" s="107"/>
      <c r="N305" s="107"/>
      <c r="O305" s="107"/>
      <c r="P305" s="107"/>
      <c r="Q305" s="107"/>
      <c r="R305" s="107"/>
      <c r="S305" s="107"/>
      <c r="T305" s="107"/>
      <c r="U305" s="107"/>
      <c r="V305" s="107"/>
      <c r="W305" s="107"/>
      <c r="X305" s="107"/>
      <c r="Y305" s="107"/>
      <c r="Z305" s="107"/>
    </row>
    <row r="306">
      <c r="A306" s="107"/>
      <c r="B306" s="107"/>
      <c r="C306" s="107"/>
      <c r="D306" s="107"/>
      <c r="E306" s="107"/>
      <c r="F306" s="107"/>
      <c r="G306" s="107"/>
      <c r="H306" s="107"/>
      <c r="I306" s="107"/>
      <c r="J306" s="107"/>
      <c r="K306" s="107"/>
      <c r="L306" s="107"/>
      <c r="M306" s="107"/>
      <c r="N306" s="107"/>
      <c r="O306" s="107"/>
      <c r="P306" s="107"/>
      <c r="Q306" s="107"/>
      <c r="R306" s="107"/>
      <c r="S306" s="107"/>
      <c r="T306" s="107"/>
      <c r="U306" s="107"/>
      <c r="V306" s="107"/>
      <c r="W306" s="107"/>
      <c r="X306" s="107"/>
      <c r="Y306" s="107"/>
      <c r="Z306" s="107"/>
    </row>
    <row r="307">
      <c r="A307" s="107"/>
      <c r="B307" s="107"/>
      <c r="C307" s="107"/>
      <c r="D307" s="107"/>
      <c r="E307" s="107"/>
      <c r="F307" s="107"/>
      <c r="G307" s="107"/>
      <c r="H307" s="107"/>
      <c r="I307" s="107"/>
      <c r="J307" s="107"/>
      <c r="K307" s="107"/>
      <c r="L307" s="107"/>
      <c r="M307" s="107"/>
      <c r="N307" s="107"/>
      <c r="O307" s="107"/>
      <c r="P307" s="107"/>
      <c r="Q307" s="107"/>
      <c r="R307" s="107"/>
      <c r="S307" s="107"/>
      <c r="T307" s="107"/>
      <c r="U307" s="107"/>
      <c r="V307" s="107"/>
      <c r="W307" s="107"/>
      <c r="X307" s="107"/>
      <c r="Y307" s="107"/>
      <c r="Z307" s="107"/>
    </row>
    <row r="308">
      <c r="A308" s="107"/>
      <c r="B308" s="107"/>
      <c r="C308" s="107"/>
      <c r="D308" s="107"/>
      <c r="E308" s="107"/>
      <c r="F308" s="107"/>
      <c r="G308" s="107"/>
      <c r="H308" s="107"/>
      <c r="I308" s="107"/>
      <c r="J308" s="107"/>
      <c r="K308" s="107"/>
      <c r="L308" s="107"/>
      <c r="M308" s="107"/>
      <c r="N308" s="107"/>
      <c r="O308" s="107"/>
      <c r="P308" s="107"/>
      <c r="Q308" s="107"/>
      <c r="R308" s="107"/>
      <c r="S308" s="107"/>
      <c r="T308" s="107"/>
      <c r="U308" s="107"/>
      <c r="V308" s="107"/>
      <c r="W308" s="107"/>
      <c r="X308" s="107"/>
      <c r="Y308" s="107"/>
      <c r="Z308" s="107"/>
    </row>
    <row r="309">
      <c r="A309" s="107"/>
      <c r="B309" s="107"/>
      <c r="C309" s="107"/>
      <c r="D309" s="107"/>
      <c r="E309" s="107"/>
      <c r="F309" s="107"/>
      <c r="G309" s="107"/>
      <c r="H309" s="107"/>
      <c r="I309" s="107"/>
      <c r="J309" s="107"/>
      <c r="K309" s="107"/>
      <c r="L309" s="107"/>
      <c r="M309" s="107"/>
      <c r="N309" s="107"/>
      <c r="O309" s="107"/>
      <c r="P309" s="107"/>
      <c r="Q309" s="107"/>
      <c r="R309" s="107"/>
      <c r="S309" s="107"/>
      <c r="T309" s="107"/>
      <c r="U309" s="107"/>
      <c r="V309" s="107"/>
      <c r="W309" s="107"/>
      <c r="X309" s="107"/>
      <c r="Y309" s="107"/>
      <c r="Z309" s="107"/>
    </row>
    <row r="310">
      <c r="A310" s="107"/>
      <c r="B310" s="107"/>
      <c r="C310" s="107"/>
      <c r="D310" s="107"/>
      <c r="E310" s="107"/>
      <c r="F310" s="107"/>
      <c r="G310" s="107"/>
      <c r="H310" s="107"/>
      <c r="I310" s="107"/>
      <c r="J310" s="107"/>
      <c r="K310" s="107"/>
      <c r="L310" s="107"/>
      <c r="M310" s="107"/>
      <c r="N310" s="107"/>
      <c r="O310" s="107"/>
      <c r="P310" s="107"/>
      <c r="Q310" s="107"/>
      <c r="R310" s="107"/>
      <c r="S310" s="107"/>
      <c r="T310" s="107"/>
      <c r="U310" s="107"/>
      <c r="V310" s="107"/>
      <c r="W310" s="107"/>
      <c r="X310" s="107"/>
      <c r="Y310" s="107"/>
      <c r="Z310" s="107"/>
    </row>
    <row r="311">
      <c r="A311" s="107"/>
      <c r="B311" s="107"/>
      <c r="C311" s="107"/>
      <c r="D311" s="107"/>
      <c r="E311" s="107"/>
      <c r="F311" s="107"/>
      <c r="G311" s="107"/>
      <c r="H311" s="107"/>
      <c r="I311" s="107"/>
      <c r="J311" s="107"/>
      <c r="K311" s="107"/>
      <c r="L311" s="107"/>
      <c r="M311" s="107"/>
      <c r="N311" s="107"/>
      <c r="O311" s="107"/>
      <c r="P311" s="107"/>
      <c r="Q311" s="107"/>
      <c r="R311" s="107"/>
      <c r="S311" s="107"/>
      <c r="T311" s="107"/>
      <c r="U311" s="107"/>
      <c r="V311" s="107"/>
      <c r="W311" s="107"/>
      <c r="X311" s="107"/>
      <c r="Y311" s="107"/>
      <c r="Z311" s="107"/>
    </row>
    <row r="312">
      <c r="A312" s="107"/>
      <c r="B312" s="107"/>
      <c r="C312" s="107"/>
      <c r="D312" s="107"/>
      <c r="E312" s="107"/>
      <c r="F312" s="107"/>
      <c r="G312" s="107"/>
      <c r="H312" s="107"/>
      <c r="I312" s="107"/>
      <c r="J312" s="107"/>
      <c r="K312" s="107"/>
      <c r="L312" s="107"/>
      <c r="M312" s="107"/>
      <c r="N312" s="107"/>
      <c r="O312" s="107"/>
      <c r="P312" s="107"/>
      <c r="Q312" s="107"/>
      <c r="R312" s="107"/>
      <c r="S312" s="107"/>
      <c r="T312" s="107"/>
      <c r="U312" s="107"/>
      <c r="V312" s="107"/>
      <c r="W312" s="107"/>
      <c r="X312" s="107"/>
      <c r="Y312" s="107"/>
      <c r="Z312" s="107"/>
    </row>
    <row r="313">
      <c r="A313" s="107"/>
      <c r="B313" s="107"/>
      <c r="C313" s="107"/>
      <c r="D313" s="107"/>
      <c r="E313" s="107"/>
      <c r="F313" s="107"/>
      <c r="G313" s="107"/>
      <c r="H313" s="107"/>
      <c r="I313" s="107"/>
      <c r="J313" s="107"/>
      <c r="K313" s="107"/>
      <c r="L313" s="107"/>
      <c r="M313" s="107"/>
      <c r="N313" s="107"/>
      <c r="O313" s="107"/>
      <c r="P313" s="107"/>
      <c r="Q313" s="107"/>
      <c r="R313" s="107"/>
      <c r="S313" s="107"/>
      <c r="T313" s="107"/>
      <c r="U313" s="107"/>
      <c r="V313" s="107"/>
      <c r="W313" s="107"/>
      <c r="X313" s="107"/>
      <c r="Y313" s="107"/>
      <c r="Z313" s="107"/>
    </row>
    <row r="314">
      <c r="A314" s="107"/>
      <c r="B314" s="107"/>
      <c r="C314" s="107"/>
      <c r="D314" s="107"/>
      <c r="E314" s="107"/>
      <c r="F314" s="107"/>
      <c r="G314" s="107"/>
      <c r="H314" s="107"/>
      <c r="I314" s="107"/>
      <c r="J314" s="107"/>
      <c r="K314" s="107"/>
      <c r="L314" s="107"/>
      <c r="M314" s="107"/>
      <c r="N314" s="107"/>
      <c r="O314" s="107"/>
      <c r="P314" s="107"/>
      <c r="Q314" s="107"/>
      <c r="R314" s="107"/>
      <c r="S314" s="107"/>
      <c r="T314" s="107"/>
      <c r="U314" s="107"/>
      <c r="V314" s="107"/>
      <c r="W314" s="107"/>
      <c r="X314" s="107"/>
      <c r="Y314" s="107"/>
      <c r="Z314" s="107"/>
    </row>
    <row r="315">
      <c r="A315" s="107"/>
      <c r="B315" s="107"/>
      <c r="C315" s="107"/>
      <c r="D315" s="107"/>
      <c r="E315" s="107"/>
      <c r="F315" s="107"/>
      <c r="G315" s="107"/>
      <c r="H315" s="107"/>
      <c r="I315" s="107"/>
      <c r="J315" s="107"/>
      <c r="K315" s="107"/>
      <c r="L315" s="107"/>
      <c r="M315" s="107"/>
      <c r="N315" s="107"/>
      <c r="O315" s="107"/>
      <c r="P315" s="107"/>
      <c r="Q315" s="107"/>
      <c r="R315" s="107"/>
      <c r="S315" s="107"/>
      <c r="T315" s="107"/>
      <c r="U315" s="107"/>
      <c r="V315" s="107"/>
      <c r="W315" s="107"/>
      <c r="X315" s="107"/>
      <c r="Y315" s="107"/>
      <c r="Z315" s="107"/>
    </row>
    <row r="316">
      <c r="A316" s="107"/>
      <c r="B316" s="107"/>
      <c r="C316" s="107"/>
      <c r="D316" s="107"/>
      <c r="E316" s="107"/>
      <c r="F316" s="107"/>
      <c r="G316" s="107"/>
      <c r="H316" s="107"/>
      <c r="I316" s="107"/>
      <c r="J316" s="107"/>
      <c r="K316" s="107"/>
      <c r="L316" s="107"/>
      <c r="M316" s="107"/>
      <c r="N316" s="107"/>
      <c r="O316" s="107"/>
      <c r="P316" s="107"/>
      <c r="Q316" s="107"/>
      <c r="R316" s="107"/>
      <c r="S316" s="107"/>
      <c r="T316" s="107"/>
      <c r="U316" s="107"/>
      <c r="V316" s="107"/>
      <c r="W316" s="107"/>
      <c r="X316" s="107"/>
      <c r="Y316" s="107"/>
      <c r="Z316" s="107"/>
    </row>
    <row r="317">
      <c r="A317" s="107"/>
      <c r="B317" s="107"/>
      <c r="C317" s="107"/>
      <c r="D317" s="107"/>
      <c r="E317" s="107"/>
      <c r="F317" s="107"/>
      <c r="G317" s="107"/>
      <c r="H317" s="107"/>
      <c r="I317" s="107"/>
      <c r="J317" s="107"/>
      <c r="K317" s="107"/>
      <c r="L317" s="107"/>
      <c r="M317" s="107"/>
      <c r="N317" s="107"/>
      <c r="O317" s="107"/>
      <c r="P317" s="107"/>
      <c r="Q317" s="107"/>
      <c r="R317" s="107"/>
      <c r="S317" s="107"/>
      <c r="T317" s="107"/>
      <c r="U317" s="107"/>
      <c r="V317" s="107"/>
      <c r="W317" s="107"/>
      <c r="X317" s="107"/>
      <c r="Y317" s="107"/>
      <c r="Z317" s="107"/>
    </row>
    <row r="318">
      <c r="A318" s="107"/>
      <c r="B318" s="107"/>
      <c r="C318" s="107"/>
      <c r="D318" s="107"/>
      <c r="E318" s="107"/>
      <c r="F318" s="107"/>
      <c r="G318" s="107"/>
      <c r="H318" s="107"/>
      <c r="I318" s="107"/>
      <c r="J318" s="107"/>
      <c r="K318" s="107"/>
      <c r="L318" s="107"/>
      <c r="M318" s="107"/>
      <c r="N318" s="107"/>
      <c r="O318" s="107"/>
      <c r="P318" s="107"/>
      <c r="Q318" s="107"/>
      <c r="R318" s="107"/>
      <c r="S318" s="107"/>
      <c r="T318" s="107"/>
      <c r="U318" s="107"/>
      <c r="V318" s="107"/>
      <c r="W318" s="107"/>
      <c r="X318" s="107"/>
      <c r="Y318" s="107"/>
      <c r="Z318" s="107"/>
    </row>
    <row r="319">
      <c r="A319" s="107"/>
      <c r="B319" s="107"/>
      <c r="C319" s="107"/>
      <c r="D319" s="107"/>
      <c r="E319" s="107"/>
      <c r="F319" s="107"/>
      <c r="G319" s="107"/>
      <c r="H319" s="107"/>
      <c r="I319" s="107"/>
      <c r="J319" s="107"/>
      <c r="K319" s="107"/>
      <c r="L319" s="107"/>
      <c r="M319" s="107"/>
      <c r="N319" s="107"/>
      <c r="O319" s="107"/>
      <c r="P319" s="107"/>
      <c r="Q319" s="107"/>
      <c r="R319" s="107"/>
      <c r="S319" s="107"/>
      <c r="T319" s="107"/>
      <c r="U319" s="107"/>
      <c r="V319" s="107"/>
      <c r="W319" s="107"/>
      <c r="X319" s="107"/>
      <c r="Y319" s="107"/>
      <c r="Z319" s="107"/>
    </row>
    <row r="320">
      <c r="A320" s="107"/>
      <c r="B320" s="107"/>
      <c r="C320" s="107"/>
      <c r="D320" s="107"/>
      <c r="E320" s="107"/>
      <c r="F320" s="107"/>
      <c r="G320" s="107"/>
      <c r="H320" s="107"/>
      <c r="I320" s="107"/>
      <c r="J320" s="107"/>
      <c r="K320" s="107"/>
      <c r="L320" s="107"/>
      <c r="M320" s="107"/>
      <c r="N320" s="107"/>
      <c r="O320" s="107"/>
      <c r="P320" s="107"/>
      <c r="Q320" s="107"/>
      <c r="R320" s="107"/>
      <c r="S320" s="107"/>
      <c r="T320" s="107"/>
      <c r="U320" s="107"/>
      <c r="V320" s="107"/>
      <c r="W320" s="107"/>
      <c r="X320" s="107"/>
      <c r="Y320" s="107"/>
      <c r="Z320" s="107"/>
    </row>
    <row r="321">
      <c r="A321" s="107"/>
      <c r="B321" s="107"/>
      <c r="C321" s="107"/>
      <c r="D321" s="107"/>
      <c r="E321" s="107"/>
      <c r="F321" s="107"/>
      <c r="G321" s="107"/>
      <c r="H321" s="107"/>
      <c r="I321" s="107"/>
      <c r="J321" s="107"/>
      <c r="K321" s="107"/>
      <c r="L321" s="107"/>
      <c r="M321" s="107"/>
      <c r="N321" s="107"/>
      <c r="O321" s="107"/>
      <c r="P321" s="107"/>
      <c r="Q321" s="107"/>
      <c r="R321" s="107"/>
      <c r="S321" s="107"/>
      <c r="T321" s="107"/>
      <c r="U321" s="107"/>
      <c r="V321" s="107"/>
      <c r="W321" s="107"/>
      <c r="X321" s="107"/>
      <c r="Y321" s="107"/>
      <c r="Z321" s="107"/>
    </row>
    <row r="322">
      <c r="A322" s="107"/>
      <c r="B322" s="107"/>
      <c r="C322" s="107"/>
      <c r="D322" s="107"/>
      <c r="E322" s="107"/>
      <c r="F322" s="107"/>
      <c r="G322" s="107"/>
      <c r="H322" s="107"/>
      <c r="I322" s="107"/>
      <c r="J322" s="107"/>
      <c r="K322" s="107"/>
      <c r="L322" s="107"/>
      <c r="M322" s="107"/>
      <c r="N322" s="107"/>
      <c r="O322" s="107"/>
      <c r="P322" s="107"/>
      <c r="Q322" s="107"/>
      <c r="R322" s="107"/>
      <c r="S322" s="107"/>
      <c r="T322" s="107"/>
      <c r="U322" s="107"/>
      <c r="V322" s="107"/>
      <c r="W322" s="107"/>
      <c r="X322" s="107"/>
      <c r="Y322" s="107"/>
      <c r="Z322" s="107"/>
    </row>
    <row r="323">
      <c r="A323" s="107"/>
      <c r="B323" s="107"/>
      <c r="C323" s="107"/>
      <c r="D323" s="107"/>
      <c r="E323" s="107"/>
      <c r="F323" s="107"/>
      <c r="G323" s="107"/>
      <c r="H323" s="107"/>
      <c r="I323" s="107"/>
      <c r="J323" s="107"/>
      <c r="K323" s="107"/>
      <c r="L323" s="107"/>
      <c r="M323" s="107"/>
      <c r="N323" s="107"/>
      <c r="O323" s="107"/>
      <c r="P323" s="107"/>
      <c r="Q323" s="107"/>
      <c r="R323" s="107"/>
      <c r="S323" s="107"/>
      <c r="T323" s="107"/>
      <c r="U323" s="107"/>
      <c r="V323" s="107"/>
      <c r="W323" s="107"/>
      <c r="X323" s="107"/>
      <c r="Y323" s="107"/>
      <c r="Z323" s="107"/>
    </row>
    <row r="324">
      <c r="A324" s="107"/>
      <c r="B324" s="107"/>
      <c r="C324" s="107"/>
      <c r="D324" s="107"/>
      <c r="E324" s="107"/>
      <c r="F324" s="107"/>
      <c r="G324" s="107"/>
      <c r="H324" s="107"/>
      <c r="I324" s="107"/>
      <c r="J324" s="107"/>
      <c r="K324" s="107"/>
      <c r="L324" s="107"/>
      <c r="M324" s="107"/>
      <c r="N324" s="107"/>
      <c r="O324" s="107"/>
      <c r="P324" s="107"/>
      <c r="Q324" s="107"/>
      <c r="R324" s="107"/>
      <c r="S324" s="107"/>
      <c r="T324" s="107"/>
      <c r="U324" s="107"/>
      <c r="V324" s="107"/>
      <c r="W324" s="107"/>
      <c r="X324" s="107"/>
      <c r="Y324" s="107"/>
      <c r="Z324" s="107"/>
    </row>
    <row r="325">
      <c r="A325" s="107"/>
      <c r="B325" s="107"/>
      <c r="C325" s="107"/>
      <c r="D325" s="107"/>
      <c r="E325" s="107"/>
      <c r="F325" s="107"/>
      <c r="G325" s="107"/>
      <c r="H325" s="107"/>
      <c r="I325" s="107"/>
      <c r="J325" s="107"/>
      <c r="K325" s="107"/>
      <c r="L325" s="107"/>
      <c r="M325" s="107"/>
      <c r="N325" s="107"/>
      <c r="O325" s="107"/>
      <c r="P325" s="107"/>
      <c r="Q325" s="107"/>
      <c r="R325" s="107"/>
      <c r="S325" s="107"/>
      <c r="T325" s="107"/>
      <c r="U325" s="107"/>
      <c r="V325" s="107"/>
      <c r="W325" s="107"/>
      <c r="X325" s="107"/>
      <c r="Y325" s="107"/>
      <c r="Z325" s="107"/>
    </row>
    <row r="326">
      <c r="A326" s="107"/>
      <c r="B326" s="107"/>
      <c r="C326" s="107"/>
      <c r="D326" s="107"/>
      <c r="E326" s="107"/>
      <c r="F326" s="107"/>
      <c r="G326" s="107"/>
      <c r="H326" s="107"/>
      <c r="I326" s="107"/>
      <c r="J326" s="107"/>
      <c r="K326" s="107"/>
      <c r="L326" s="107"/>
      <c r="M326" s="107"/>
      <c r="N326" s="107"/>
      <c r="O326" s="107"/>
      <c r="P326" s="107"/>
      <c r="Q326" s="107"/>
      <c r="R326" s="107"/>
      <c r="S326" s="107"/>
      <c r="T326" s="107"/>
      <c r="U326" s="107"/>
      <c r="V326" s="107"/>
      <c r="W326" s="107"/>
      <c r="X326" s="107"/>
      <c r="Y326" s="107"/>
      <c r="Z326" s="107"/>
    </row>
    <row r="327">
      <c r="A327" s="107"/>
      <c r="B327" s="107"/>
      <c r="C327" s="107"/>
      <c r="D327" s="107"/>
      <c r="E327" s="107"/>
      <c r="F327" s="107"/>
      <c r="G327" s="107"/>
      <c r="H327" s="107"/>
      <c r="I327" s="107"/>
      <c r="J327" s="107"/>
      <c r="K327" s="107"/>
      <c r="L327" s="107"/>
      <c r="M327" s="107"/>
      <c r="N327" s="107"/>
      <c r="O327" s="107"/>
      <c r="P327" s="107"/>
      <c r="Q327" s="107"/>
      <c r="R327" s="107"/>
      <c r="S327" s="107"/>
      <c r="T327" s="107"/>
      <c r="U327" s="107"/>
      <c r="V327" s="107"/>
      <c r="W327" s="107"/>
      <c r="X327" s="107"/>
      <c r="Y327" s="107"/>
      <c r="Z327" s="107"/>
    </row>
    <row r="328">
      <c r="A328" s="107"/>
      <c r="B328" s="107"/>
      <c r="C328" s="107"/>
      <c r="D328" s="107"/>
      <c r="E328" s="107"/>
      <c r="F328" s="107"/>
      <c r="G328" s="107"/>
      <c r="H328" s="107"/>
      <c r="I328" s="107"/>
      <c r="J328" s="107"/>
      <c r="K328" s="107"/>
      <c r="L328" s="107"/>
      <c r="M328" s="107"/>
      <c r="N328" s="107"/>
      <c r="O328" s="107"/>
      <c r="P328" s="107"/>
      <c r="Q328" s="107"/>
      <c r="R328" s="107"/>
      <c r="S328" s="107"/>
      <c r="T328" s="107"/>
      <c r="U328" s="107"/>
      <c r="V328" s="107"/>
      <c r="W328" s="107"/>
      <c r="X328" s="107"/>
      <c r="Y328" s="107"/>
      <c r="Z328" s="107"/>
    </row>
    <row r="329">
      <c r="A329" s="107"/>
      <c r="B329" s="107"/>
      <c r="C329" s="107"/>
      <c r="D329" s="107"/>
      <c r="E329" s="107"/>
      <c r="F329" s="107"/>
      <c r="G329" s="107"/>
      <c r="H329" s="107"/>
      <c r="I329" s="107"/>
      <c r="J329" s="107"/>
      <c r="K329" s="107"/>
      <c r="L329" s="107"/>
      <c r="M329" s="107"/>
      <c r="N329" s="107"/>
      <c r="O329" s="107"/>
      <c r="P329" s="107"/>
      <c r="Q329" s="107"/>
      <c r="R329" s="107"/>
      <c r="S329" s="107"/>
      <c r="T329" s="107"/>
      <c r="U329" s="107"/>
      <c r="V329" s="107"/>
      <c r="W329" s="107"/>
      <c r="X329" s="107"/>
      <c r="Y329" s="107"/>
      <c r="Z329" s="107"/>
    </row>
    <row r="330">
      <c r="A330" s="107"/>
      <c r="B330" s="107"/>
      <c r="C330" s="107"/>
      <c r="D330" s="107"/>
      <c r="E330" s="107"/>
      <c r="F330" s="107"/>
      <c r="G330" s="107"/>
      <c r="H330" s="107"/>
      <c r="I330" s="107"/>
      <c r="J330" s="107"/>
      <c r="K330" s="107"/>
      <c r="L330" s="107"/>
      <c r="M330" s="107"/>
      <c r="N330" s="107"/>
      <c r="O330" s="107"/>
      <c r="P330" s="107"/>
      <c r="Q330" s="107"/>
      <c r="R330" s="107"/>
      <c r="S330" s="107"/>
      <c r="T330" s="107"/>
      <c r="U330" s="107"/>
      <c r="V330" s="107"/>
      <c r="W330" s="107"/>
      <c r="X330" s="107"/>
      <c r="Y330" s="107"/>
      <c r="Z330" s="107"/>
    </row>
    <row r="331">
      <c r="A331" s="107"/>
      <c r="B331" s="107"/>
      <c r="C331" s="107"/>
      <c r="D331" s="107"/>
      <c r="E331" s="107"/>
      <c r="F331" s="107"/>
      <c r="G331" s="107"/>
      <c r="H331" s="107"/>
      <c r="I331" s="107"/>
      <c r="J331" s="107"/>
      <c r="K331" s="107"/>
      <c r="L331" s="107"/>
      <c r="M331" s="107"/>
      <c r="N331" s="107"/>
      <c r="O331" s="107"/>
      <c r="P331" s="107"/>
      <c r="Q331" s="107"/>
      <c r="R331" s="107"/>
      <c r="S331" s="107"/>
      <c r="T331" s="107"/>
      <c r="U331" s="107"/>
      <c r="V331" s="107"/>
      <c r="W331" s="107"/>
      <c r="X331" s="107"/>
      <c r="Y331" s="107"/>
      <c r="Z331" s="107"/>
    </row>
    <row r="332">
      <c r="A332" s="107"/>
      <c r="B332" s="107"/>
      <c r="C332" s="107"/>
      <c r="D332" s="107"/>
      <c r="E332" s="107"/>
      <c r="F332" s="107"/>
      <c r="G332" s="107"/>
      <c r="H332" s="107"/>
      <c r="I332" s="107"/>
      <c r="J332" s="107"/>
      <c r="K332" s="107"/>
      <c r="L332" s="107"/>
      <c r="M332" s="107"/>
      <c r="N332" s="107"/>
      <c r="O332" s="107"/>
      <c r="P332" s="107"/>
      <c r="Q332" s="107"/>
      <c r="R332" s="107"/>
      <c r="S332" s="107"/>
      <c r="T332" s="107"/>
      <c r="U332" s="107"/>
      <c r="V332" s="107"/>
      <c r="W332" s="107"/>
      <c r="X332" s="107"/>
      <c r="Y332" s="107"/>
      <c r="Z332" s="107"/>
    </row>
    <row r="333">
      <c r="A333" s="107"/>
      <c r="B333" s="107"/>
      <c r="C333" s="107"/>
      <c r="D333" s="107"/>
      <c r="E333" s="107"/>
      <c r="F333" s="107"/>
      <c r="G333" s="107"/>
      <c r="H333" s="107"/>
      <c r="I333" s="107"/>
      <c r="J333" s="107"/>
      <c r="K333" s="107"/>
      <c r="L333" s="107"/>
      <c r="M333" s="107"/>
      <c r="N333" s="107"/>
      <c r="O333" s="107"/>
      <c r="P333" s="107"/>
      <c r="Q333" s="107"/>
      <c r="R333" s="107"/>
      <c r="S333" s="107"/>
      <c r="T333" s="107"/>
      <c r="U333" s="107"/>
      <c r="V333" s="107"/>
      <c r="W333" s="107"/>
      <c r="X333" s="107"/>
      <c r="Y333" s="107"/>
      <c r="Z333" s="107"/>
    </row>
    <row r="334">
      <c r="A334" s="107"/>
      <c r="B334" s="107"/>
      <c r="C334" s="107"/>
      <c r="D334" s="107"/>
      <c r="E334" s="107"/>
      <c r="F334" s="107"/>
      <c r="G334" s="107"/>
      <c r="H334" s="107"/>
      <c r="I334" s="107"/>
      <c r="J334" s="107"/>
      <c r="K334" s="107"/>
      <c r="L334" s="107"/>
      <c r="M334" s="107"/>
      <c r="N334" s="107"/>
      <c r="O334" s="107"/>
      <c r="P334" s="107"/>
      <c r="Q334" s="107"/>
      <c r="R334" s="107"/>
      <c r="S334" s="107"/>
      <c r="T334" s="107"/>
      <c r="U334" s="107"/>
      <c r="V334" s="107"/>
      <c r="W334" s="107"/>
      <c r="X334" s="107"/>
      <c r="Y334" s="107"/>
      <c r="Z334" s="107"/>
    </row>
    <row r="335">
      <c r="A335" s="107"/>
      <c r="B335" s="107"/>
      <c r="C335" s="107"/>
      <c r="D335" s="107"/>
      <c r="E335" s="107"/>
      <c r="F335" s="107"/>
      <c r="G335" s="107"/>
      <c r="H335" s="107"/>
      <c r="I335" s="107"/>
      <c r="J335" s="107"/>
      <c r="K335" s="107"/>
      <c r="L335" s="107"/>
      <c r="M335" s="107"/>
      <c r="N335" s="107"/>
      <c r="O335" s="107"/>
      <c r="P335" s="107"/>
      <c r="Q335" s="107"/>
      <c r="R335" s="107"/>
      <c r="S335" s="107"/>
      <c r="T335" s="107"/>
      <c r="U335" s="107"/>
      <c r="V335" s="107"/>
      <c r="W335" s="107"/>
      <c r="X335" s="107"/>
      <c r="Y335" s="107"/>
      <c r="Z335" s="107"/>
    </row>
    <row r="336">
      <c r="A336" s="107"/>
      <c r="B336" s="107"/>
      <c r="C336" s="107"/>
      <c r="D336" s="107"/>
      <c r="E336" s="107"/>
      <c r="F336" s="107"/>
      <c r="G336" s="107"/>
      <c r="H336" s="107"/>
      <c r="I336" s="107"/>
      <c r="J336" s="107"/>
      <c r="K336" s="107"/>
      <c r="L336" s="107"/>
      <c r="M336" s="107"/>
      <c r="N336" s="107"/>
      <c r="O336" s="107"/>
      <c r="P336" s="107"/>
      <c r="Q336" s="107"/>
      <c r="R336" s="107"/>
      <c r="S336" s="107"/>
      <c r="T336" s="107"/>
      <c r="U336" s="107"/>
      <c r="V336" s="107"/>
      <c r="W336" s="107"/>
      <c r="X336" s="107"/>
      <c r="Y336" s="107"/>
      <c r="Z336" s="107"/>
    </row>
    <row r="337">
      <c r="A337" s="107"/>
      <c r="B337" s="107"/>
      <c r="C337" s="107"/>
      <c r="D337" s="107"/>
      <c r="E337" s="107"/>
      <c r="F337" s="107"/>
      <c r="G337" s="107"/>
      <c r="H337" s="107"/>
      <c r="I337" s="107"/>
      <c r="J337" s="107"/>
      <c r="K337" s="107"/>
      <c r="L337" s="107"/>
      <c r="M337" s="107"/>
      <c r="N337" s="107"/>
      <c r="O337" s="107"/>
      <c r="P337" s="107"/>
      <c r="Q337" s="107"/>
      <c r="R337" s="107"/>
      <c r="S337" s="107"/>
      <c r="T337" s="107"/>
      <c r="U337" s="107"/>
      <c r="V337" s="107"/>
      <c r="W337" s="107"/>
      <c r="X337" s="107"/>
      <c r="Y337" s="107"/>
      <c r="Z337" s="107"/>
    </row>
    <row r="338">
      <c r="A338" s="107"/>
      <c r="B338" s="107"/>
      <c r="C338" s="107"/>
      <c r="D338" s="107"/>
      <c r="E338" s="107"/>
      <c r="F338" s="107"/>
      <c r="G338" s="107"/>
      <c r="H338" s="107"/>
      <c r="I338" s="107"/>
      <c r="J338" s="107"/>
      <c r="K338" s="107"/>
      <c r="L338" s="107"/>
      <c r="M338" s="107"/>
      <c r="N338" s="107"/>
      <c r="O338" s="107"/>
      <c r="P338" s="107"/>
      <c r="Q338" s="107"/>
      <c r="R338" s="107"/>
      <c r="S338" s="107"/>
      <c r="T338" s="107"/>
      <c r="U338" s="107"/>
      <c r="V338" s="107"/>
      <c r="W338" s="107"/>
      <c r="X338" s="107"/>
      <c r="Y338" s="107"/>
      <c r="Z338" s="107"/>
    </row>
    <row r="339">
      <c r="A339" s="107"/>
      <c r="B339" s="107"/>
      <c r="C339" s="107"/>
      <c r="D339" s="107"/>
      <c r="E339" s="107"/>
      <c r="F339" s="107"/>
      <c r="G339" s="107"/>
      <c r="H339" s="107"/>
      <c r="I339" s="107"/>
      <c r="J339" s="107"/>
      <c r="K339" s="107"/>
      <c r="L339" s="107"/>
      <c r="M339" s="107"/>
      <c r="N339" s="107"/>
      <c r="O339" s="107"/>
      <c r="P339" s="107"/>
      <c r="Q339" s="107"/>
      <c r="R339" s="107"/>
      <c r="S339" s="107"/>
      <c r="T339" s="107"/>
      <c r="U339" s="107"/>
      <c r="V339" s="107"/>
      <c r="W339" s="107"/>
      <c r="X339" s="107"/>
      <c r="Y339" s="107"/>
      <c r="Z339" s="107"/>
    </row>
    <row r="340">
      <c r="A340" s="107"/>
      <c r="B340" s="107"/>
      <c r="C340" s="107"/>
      <c r="D340" s="107"/>
      <c r="E340" s="107"/>
      <c r="F340" s="107"/>
      <c r="G340" s="107"/>
      <c r="H340" s="107"/>
      <c r="I340" s="107"/>
      <c r="J340" s="107"/>
      <c r="K340" s="107"/>
      <c r="L340" s="107"/>
      <c r="M340" s="107"/>
      <c r="N340" s="107"/>
      <c r="O340" s="107"/>
      <c r="P340" s="107"/>
      <c r="Q340" s="107"/>
      <c r="R340" s="107"/>
      <c r="S340" s="107"/>
      <c r="T340" s="107"/>
      <c r="U340" s="107"/>
      <c r="V340" s="107"/>
      <c r="W340" s="107"/>
      <c r="X340" s="107"/>
      <c r="Y340" s="107"/>
      <c r="Z340" s="107"/>
    </row>
    <row r="341">
      <c r="A341" s="107"/>
      <c r="B341" s="107"/>
      <c r="C341" s="107"/>
      <c r="D341" s="107"/>
      <c r="E341" s="107"/>
      <c r="F341" s="107"/>
      <c r="G341" s="107"/>
      <c r="H341" s="107"/>
      <c r="I341" s="107"/>
      <c r="J341" s="107"/>
      <c r="K341" s="107"/>
      <c r="L341" s="107"/>
      <c r="M341" s="107"/>
      <c r="N341" s="107"/>
      <c r="O341" s="107"/>
      <c r="P341" s="107"/>
      <c r="Q341" s="107"/>
      <c r="R341" s="107"/>
      <c r="S341" s="107"/>
      <c r="T341" s="107"/>
      <c r="U341" s="107"/>
      <c r="V341" s="107"/>
      <c r="W341" s="107"/>
      <c r="X341" s="107"/>
      <c r="Y341" s="107"/>
      <c r="Z341" s="107"/>
    </row>
    <row r="342">
      <c r="A342" s="107"/>
      <c r="B342" s="107"/>
      <c r="C342" s="107"/>
      <c r="D342" s="107"/>
      <c r="E342" s="107"/>
      <c r="F342" s="107"/>
      <c r="G342" s="107"/>
      <c r="H342" s="107"/>
      <c r="I342" s="107"/>
      <c r="J342" s="107"/>
      <c r="K342" s="107"/>
      <c r="L342" s="107"/>
      <c r="M342" s="107"/>
      <c r="N342" s="107"/>
      <c r="O342" s="107"/>
      <c r="P342" s="107"/>
      <c r="Q342" s="107"/>
      <c r="R342" s="107"/>
      <c r="S342" s="107"/>
      <c r="T342" s="107"/>
      <c r="U342" s="107"/>
      <c r="V342" s="107"/>
      <c r="W342" s="107"/>
      <c r="X342" s="107"/>
      <c r="Y342" s="107"/>
      <c r="Z342" s="107"/>
    </row>
    <row r="343">
      <c r="A343" s="107"/>
      <c r="B343" s="107"/>
      <c r="C343" s="107"/>
      <c r="D343" s="107"/>
      <c r="E343" s="107"/>
      <c r="F343" s="107"/>
      <c r="G343" s="107"/>
      <c r="H343" s="107"/>
      <c r="I343" s="107"/>
      <c r="J343" s="107"/>
      <c r="K343" s="107"/>
      <c r="L343" s="107"/>
      <c r="M343" s="107"/>
      <c r="N343" s="107"/>
      <c r="O343" s="107"/>
      <c r="P343" s="107"/>
      <c r="Q343" s="107"/>
      <c r="R343" s="107"/>
      <c r="S343" s="107"/>
      <c r="T343" s="107"/>
      <c r="U343" s="107"/>
      <c r="V343" s="107"/>
      <c r="W343" s="107"/>
      <c r="X343" s="107"/>
      <c r="Y343" s="107"/>
      <c r="Z343" s="107"/>
    </row>
    <row r="344">
      <c r="A344" s="107"/>
      <c r="B344" s="107"/>
      <c r="C344" s="107"/>
      <c r="D344" s="107"/>
      <c r="E344" s="107"/>
      <c r="F344" s="107"/>
      <c r="G344" s="107"/>
      <c r="H344" s="107"/>
      <c r="I344" s="107"/>
      <c r="J344" s="107"/>
      <c r="K344" s="107"/>
      <c r="L344" s="107"/>
      <c r="M344" s="107"/>
      <c r="N344" s="107"/>
      <c r="O344" s="107"/>
      <c r="P344" s="107"/>
      <c r="Q344" s="107"/>
      <c r="R344" s="107"/>
      <c r="S344" s="107"/>
      <c r="T344" s="107"/>
      <c r="U344" s="107"/>
      <c r="V344" s="107"/>
      <c r="W344" s="107"/>
      <c r="X344" s="107"/>
      <c r="Y344" s="107"/>
      <c r="Z344" s="107"/>
    </row>
    <row r="345">
      <c r="A345" s="107"/>
      <c r="B345" s="107"/>
      <c r="C345" s="107"/>
      <c r="D345" s="107"/>
      <c r="E345" s="107"/>
      <c r="F345" s="107"/>
      <c r="G345" s="107"/>
      <c r="H345" s="107"/>
      <c r="I345" s="107"/>
      <c r="J345" s="107"/>
      <c r="K345" s="107"/>
      <c r="L345" s="107"/>
      <c r="M345" s="107"/>
      <c r="N345" s="107"/>
      <c r="O345" s="107"/>
      <c r="P345" s="107"/>
      <c r="Q345" s="107"/>
      <c r="R345" s="107"/>
      <c r="S345" s="107"/>
      <c r="T345" s="107"/>
      <c r="U345" s="107"/>
      <c r="V345" s="107"/>
      <c r="W345" s="107"/>
      <c r="X345" s="107"/>
      <c r="Y345" s="107"/>
      <c r="Z345" s="107"/>
    </row>
    <row r="346">
      <c r="A346" s="107"/>
      <c r="B346" s="107"/>
      <c r="C346" s="107"/>
      <c r="D346" s="107"/>
      <c r="E346" s="107"/>
      <c r="F346" s="107"/>
      <c r="G346" s="107"/>
      <c r="H346" s="107"/>
      <c r="I346" s="107"/>
      <c r="J346" s="107"/>
      <c r="K346" s="107"/>
      <c r="L346" s="107"/>
      <c r="M346" s="107"/>
      <c r="N346" s="107"/>
      <c r="O346" s="107"/>
      <c r="P346" s="107"/>
      <c r="Q346" s="107"/>
      <c r="R346" s="107"/>
      <c r="S346" s="107"/>
      <c r="T346" s="107"/>
      <c r="U346" s="107"/>
      <c r="V346" s="107"/>
      <c r="W346" s="107"/>
      <c r="X346" s="107"/>
      <c r="Y346" s="107"/>
      <c r="Z346" s="107"/>
    </row>
    <row r="347">
      <c r="A347" s="107"/>
      <c r="B347" s="107"/>
      <c r="C347" s="107"/>
      <c r="D347" s="107"/>
      <c r="E347" s="107"/>
      <c r="F347" s="107"/>
      <c r="G347" s="107"/>
      <c r="H347" s="107"/>
      <c r="I347" s="107"/>
      <c r="J347" s="107"/>
      <c r="K347" s="107"/>
      <c r="L347" s="107"/>
      <c r="M347" s="107"/>
      <c r="N347" s="107"/>
      <c r="O347" s="107"/>
      <c r="P347" s="107"/>
      <c r="Q347" s="107"/>
      <c r="R347" s="107"/>
      <c r="S347" s="107"/>
      <c r="T347" s="107"/>
      <c r="U347" s="107"/>
      <c r="V347" s="107"/>
      <c r="W347" s="107"/>
      <c r="X347" s="107"/>
      <c r="Y347" s="107"/>
      <c r="Z347" s="107"/>
    </row>
    <row r="348">
      <c r="A348" s="107"/>
      <c r="B348" s="107"/>
      <c r="C348" s="107"/>
      <c r="D348" s="107"/>
      <c r="E348" s="107"/>
      <c r="F348" s="107"/>
      <c r="G348" s="107"/>
      <c r="H348" s="107"/>
      <c r="I348" s="107"/>
      <c r="J348" s="107"/>
      <c r="K348" s="107"/>
      <c r="L348" s="107"/>
      <c r="M348" s="107"/>
      <c r="N348" s="107"/>
      <c r="O348" s="107"/>
      <c r="P348" s="107"/>
      <c r="Q348" s="107"/>
      <c r="R348" s="107"/>
      <c r="S348" s="107"/>
      <c r="T348" s="107"/>
      <c r="U348" s="107"/>
      <c r="V348" s="107"/>
      <c r="W348" s="107"/>
      <c r="X348" s="107"/>
      <c r="Y348" s="107"/>
      <c r="Z348" s="107"/>
    </row>
    <row r="349">
      <c r="A349" s="107"/>
      <c r="B349" s="107"/>
      <c r="C349" s="107"/>
      <c r="D349" s="107"/>
      <c r="E349" s="107"/>
      <c r="F349" s="107"/>
      <c r="G349" s="107"/>
      <c r="H349" s="107"/>
      <c r="I349" s="107"/>
      <c r="J349" s="107"/>
      <c r="K349" s="107"/>
      <c r="L349" s="107"/>
      <c r="M349" s="107"/>
      <c r="N349" s="107"/>
      <c r="O349" s="107"/>
      <c r="P349" s="107"/>
      <c r="Q349" s="107"/>
      <c r="R349" s="107"/>
      <c r="S349" s="107"/>
      <c r="T349" s="107"/>
      <c r="U349" s="107"/>
      <c r="V349" s="107"/>
      <c r="W349" s="107"/>
      <c r="X349" s="107"/>
      <c r="Y349" s="107"/>
      <c r="Z349" s="107"/>
    </row>
    <row r="350">
      <c r="A350" s="107"/>
      <c r="B350" s="107"/>
      <c r="C350" s="107"/>
      <c r="D350" s="107"/>
      <c r="E350" s="107"/>
      <c r="F350" s="107"/>
      <c r="G350" s="107"/>
      <c r="H350" s="107"/>
      <c r="I350" s="107"/>
      <c r="J350" s="107"/>
      <c r="K350" s="107"/>
      <c r="L350" s="107"/>
      <c r="M350" s="107"/>
      <c r="N350" s="107"/>
      <c r="O350" s="107"/>
      <c r="P350" s="107"/>
      <c r="Q350" s="107"/>
      <c r="R350" s="107"/>
      <c r="S350" s="107"/>
      <c r="T350" s="107"/>
      <c r="U350" s="107"/>
      <c r="V350" s="107"/>
      <c r="W350" s="107"/>
      <c r="X350" s="107"/>
      <c r="Y350" s="107"/>
      <c r="Z350" s="107"/>
    </row>
    <row r="351">
      <c r="A351" s="107"/>
      <c r="B351" s="107"/>
      <c r="C351" s="107"/>
      <c r="D351" s="107"/>
      <c r="E351" s="107"/>
      <c r="F351" s="107"/>
      <c r="G351" s="107"/>
      <c r="H351" s="107"/>
      <c r="I351" s="107"/>
      <c r="J351" s="107"/>
      <c r="K351" s="107"/>
      <c r="L351" s="107"/>
      <c r="M351" s="107"/>
      <c r="N351" s="107"/>
      <c r="O351" s="107"/>
      <c r="P351" s="107"/>
      <c r="Q351" s="107"/>
      <c r="R351" s="107"/>
      <c r="S351" s="107"/>
      <c r="T351" s="107"/>
      <c r="U351" s="107"/>
      <c r="V351" s="107"/>
      <c r="W351" s="107"/>
      <c r="X351" s="107"/>
      <c r="Y351" s="107"/>
      <c r="Z351" s="107"/>
    </row>
    <row r="352">
      <c r="A352" s="107"/>
      <c r="B352" s="107"/>
      <c r="C352" s="107"/>
      <c r="D352" s="107"/>
      <c r="E352" s="107"/>
      <c r="F352" s="107"/>
      <c r="G352" s="107"/>
      <c r="H352" s="107"/>
      <c r="I352" s="107"/>
      <c r="J352" s="107"/>
      <c r="K352" s="107"/>
      <c r="L352" s="107"/>
      <c r="M352" s="107"/>
      <c r="N352" s="107"/>
      <c r="O352" s="107"/>
      <c r="P352" s="107"/>
      <c r="Q352" s="107"/>
      <c r="R352" s="107"/>
      <c r="S352" s="107"/>
      <c r="T352" s="107"/>
      <c r="U352" s="107"/>
      <c r="V352" s="107"/>
      <c r="W352" s="107"/>
      <c r="X352" s="107"/>
      <c r="Y352" s="107"/>
      <c r="Z352" s="107"/>
    </row>
    <row r="353">
      <c r="A353" s="107"/>
      <c r="B353" s="107"/>
      <c r="C353" s="107"/>
      <c r="D353" s="107"/>
      <c r="E353" s="107"/>
      <c r="F353" s="107"/>
      <c r="G353" s="107"/>
      <c r="H353" s="107"/>
      <c r="I353" s="107"/>
      <c r="J353" s="107"/>
      <c r="K353" s="107"/>
      <c r="L353" s="107"/>
      <c r="M353" s="107"/>
      <c r="N353" s="107"/>
      <c r="O353" s="107"/>
      <c r="P353" s="107"/>
      <c r="Q353" s="107"/>
      <c r="R353" s="107"/>
      <c r="S353" s="107"/>
      <c r="T353" s="107"/>
      <c r="U353" s="107"/>
      <c r="V353" s="107"/>
      <c r="W353" s="107"/>
      <c r="X353" s="107"/>
      <c r="Y353" s="107"/>
      <c r="Z353" s="107"/>
    </row>
    <row r="354">
      <c r="A354" s="107"/>
      <c r="B354" s="107"/>
      <c r="C354" s="107"/>
      <c r="D354" s="107"/>
      <c r="E354" s="107"/>
      <c r="F354" s="107"/>
      <c r="G354" s="107"/>
      <c r="H354" s="107"/>
      <c r="I354" s="107"/>
      <c r="J354" s="107"/>
      <c r="K354" s="107"/>
      <c r="L354" s="107"/>
      <c r="M354" s="107"/>
      <c r="N354" s="107"/>
      <c r="O354" s="107"/>
      <c r="P354" s="107"/>
      <c r="Q354" s="107"/>
      <c r="R354" s="107"/>
      <c r="S354" s="107"/>
      <c r="T354" s="107"/>
      <c r="U354" s="107"/>
      <c r="V354" s="107"/>
      <c r="W354" s="107"/>
      <c r="X354" s="107"/>
      <c r="Y354" s="107"/>
      <c r="Z354" s="107"/>
    </row>
    <row r="355">
      <c r="A355" s="107"/>
      <c r="B355" s="107"/>
      <c r="C355" s="107"/>
      <c r="D355" s="107"/>
      <c r="E355" s="107"/>
      <c r="F355" s="107"/>
      <c r="G355" s="107"/>
      <c r="H355" s="107"/>
      <c r="I355" s="107"/>
      <c r="J355" s="107"/>
      <c r="K355" s="107"/>
      <c r="L355" s="107"/>
      <c r="M355" s="107"/>
      <c r="N355" s="107"/>
      <c r="O355" s="107"/>
      <c r="P355" s="107"/>
      <c r="Q355" s="107"/>
      <c r="R355" s="107"/>
      <c r="S355" s="107"/>
      <c r="T355" s="107"/>
      <c r="U355" s="107"/>
      <c r="V355" s="107"/>
      <c r="W355" s="107"/>
      <c r="X355" s="107"/>
      <c r="Y355" s="107"/>
      <c r="Z355" s="107"/>
    </row>
    <row r="356">
      <c r="A356" s="107"/>
      <c r="B356" s="107"/>
      <c r="C356" s="107"/>
      <c r="D356" s="107"/>
      <c r="E356" s="107"/>
      <c r="F356" s="107"/>
      <c r="G356" s="107"/>
      <c r="H356" s="107"/>
      <c r="I356" s="107"/>
      <c r="J356" s="107"/>
      <c r="K356" s="107"/>
      <c r="L356" s="107"/>
      <c r="M356" s="107"/>
      <c r="N356" s="107"/>
      <c r="O356" s="107"/>
      <c r="P356" s="107"/>
      <c r="Q356" s="107"/>
      <c r="R356" s="107"/>
      <c r="S356" s="107"/>
      <c r="T356" s="107"/>
      <c r="U356" s="107"/>
      <c r="V356" s="107"/>
      <c r="W356" s="107"/>
      <c r="X356" s="107"/>
      <c r="Y356" s="107"/>
      <c r="Z356" s="107"/>
    </row>
    <row r="357">
      <c r="A357" s="107"/>
      <c r="B357" s="107"/>
      <c r="C357" s="107"/>
      <c r="D357" s="107"/>
      <c r="E357" s="107"/>
      <c r="F357" s="107"/>
      <c r="G357" s="107"/>
      <c r="H357" s="107"/>
      <c r="I357" s="107"/>
      <c r="J357" s="107"/>
      <c r="K357" s="107"/>
      <c r="L357" s="107"/>
      <c r="M357" s="107"/>
      <c r="N357" s="107"/>
      <c r="O357" s="107"/>
      <c r="P357" s="107"/>
      <c r="Q357" s="107"/>
      <c r="R357" s="107"/>
      <c r="S357" s="107"/>
      <c r="T357" s="107"/>
      <c r="U357" s="107"/>
      <c r="V357" s="107"/>
      <c r="W357" s="107"/>
      <c r="X357" s="107"/>
      <c r="Y357" s="107"/>
      <c r="Z357" s="107"/>
    </row>
    <row r="358">
      <c r="A358" s="107"/>
      <c r="B358" s="107"/>
      <c r="C358" s="107"/>
      <c r="D358" s="107"/>
      <c r="E358" s="107"/>
      <c r="F358" s="107"/>
      <c r="G358" s="107"/>
      <c r="H358" s="107"/>
      <c r="I358" s="107"/>
      <c r="J358" s="107"/>
      <c r="K358" s="107"/>
      <c r="L358" s="107"/>
      <c r="M358" s="107"/>
      <c r="N358" s="107"/>
      <c r="O358" s="107"/>
      <c r="P358" s="107"/>
      <c r="Q358" s="107"/>
      <c r="R358" s="107"/>
      <c r="S358" s="107"/>
      <c r="T358" s="107"/>
      <c r="U358" s="107"/>
      <c r="V358" s="107"/>
      <c r="W358" s="107"/>
      <c r="X358" s="107"/>
      <c r="Y358" s="107"/>
      <c r="Z358" s="107"/>
    </row>
    <row r="359">
      <c r="A359" s="107"/>
      <c r="B359" s="107"/>
      <c r="C359" s="107"/>
      <c r="D359" s="107"/>
      <c r="E359" s="107"/>
      <c r="F359" s="107"/>
      <c r="G359" s="107"/>
      <c r="H359" s="107"/>
      <c r="I359" s="107"/>
      <c r="J359" s="107"/>
      <c r="K359" s="107"/>
      <c r="L359" s="107"/>
      <c r="M359" s="107"/>
      <c r="N359" s="107"/>
      <c r="O359" s="107"/>
      <c r="P359" s="107"/>
      <c r="Q359" s="107"/>
      <c r="R359" s="107"/>
      <c r="S359" s="107"/>
      <c r="T359" s="107"/>
      <c r="U359" s="107"/>
      <c r="V359" s="107"/>
      <c r="W359" s="107"/>
      <c r="X359" s="107"/>
      <c r="Y359" s="107"/>
      <c r="Z359" s="107"/>
    </row>
    <row r="360">
      <c r="A360" s="107"/>
      <c r="B360" s="107"/>
      <c r="C360" s="107"/>
      <c r="D360" s="107"/>
      <c r="E360" s="107"/>
      <c r="F360" s="107"/>
      <c r="G360" s="107"/>
      <c r="H360" s="107"/>
      <c r="I360" s="107"/>
      <c r="J360" s="107"/>
      <c r="K360" s="107"/>
      <c r="L360" s="107"/>
      <c r="M360" s="107"/>
      <c r="N360" s="107"/>
      <c r="O360" s="107"/>
      <c r="P360" s="107"/>
      <c r="Q360" s="107"/>
      <c r="R360" s="107"/>
      <c r="S360" s="107"/>
      <c r="T360" s="107"/>
      <c r="U360" s="107"/>
      <c r="V360" s="107"/>
      <c r="W360" s="107"/>
      <c r="X360" s="107"/>
      <c r="Y360" s="107"/>
      <c r="Z360" s="107"/>
    </row>
    <row r="361">
      <c r="A361" s="107"/>
      <c r="B361" s="107"/>
      <c r="C361" s="107"/>
      <c r="D361" s="107"/>
      <c r="E361" s="107"/>
      <c r="F361" s="107"/>
      <c r="G361" s="107"/>
      <c r="H361" s="107"/>
      <c r="I361" s="107"/>
      <c r="J361" s="107"/>
      <c r="K361" s="107"/>
      <c r="L361" s="107"/>
      <c r="M361" s="107"/>
      <c r="N361" s="107"/>
      <c r="O361" s="107"/>
      <c r="P361" s="107"/>
      <c r="Q361" s="107"/>
      <c r="R361" s="107"/>
      <c r="S361" s="107"/>
      <c r="T361" s="107"/>
      <c r="U361" s="107"/>
      <c r="V361" s="107"/>
      <c r="W361" s="107"/>
      <c r="X361" s="107"/>
      <c r="Y361" s="107"/>
      <c r="Z361" s="107"/>
    </row>
    <row r="362">
      <c r="A362" s="107"/>
      <c r="B362" s="107"/>
      <c r="C362" s="107"/>
      <c r="D362" s="107"/>
      <c r="E362" s="107"/>
      <c r="F362" s="107"/>
      <c r="G362" s="107"/>
      <c r="H362" s="107"/>
      <c r="I362" s="107"/>
      <c r="J362" s="107"/>
      <c r="K362" s="107"/>
      <c r="L362" s="107"/>
      <c r="M362" s="107"/>
      <c r="N362" s="107"/>
      <c r="O362" s="107"/>
      <c r="P362" s="107"/>
      <c r="Q362" s="107"/>
      <c r="R362" s="107"/>
      <c r="S362" s="107"/>
      <c r="T362" s="107"/>
      <c r="U362" s="107"/>
      <c r="V362" s="107"/>
      <c r="W362" s="107"/>
      <c r="X362" s="107"/>
      <c r="Y362" s="107"/>
      <c r="Z362" s="107"/>
    </row>
    <row r="363">
      <c r="A363" s="107"/>
      <c r="B363" s="107"/>
      <c r="C363" s="107"/>
      <c r="D363" s="107"/>
      <c r="E363" s="107"/>
      <c r="F363" s="107"/>
      <c r="G363" s="107"/>
      <c r="H363" s="107"/>
      <c r="I363" s="107"/>
      <c r="J363" s="107"/>
      <c r="K363" s="107"/>
      <c r="L363" s="107"/>
      <c r="M363" s="107"/>
      <c r="N363" s="107"/>
      <c r="O363" s="107"/>
      <c r="P363" s="107"/>
      <c r="Q363" s="107"/>
      <c r="R363" s="107"/>
      <c r="S363" s="107"/>
      <c r="T363" s="107"/>
      <c r="U363" s="107"/>
      <c r="V363" s="107"/>
      <c r="W363" s="107"/>
      <c r="X363" s="107"/>
      <c r="Y363" s="107"/>
      <c r="Z363" s="107"/>
    </row>
    <row r="364">
      <c r="A364" s="107"/>
      <c r="B364" s="107"/>
      <c r="C364" s="107"/>
      <c r="D364" s="107"/>
      <c r="E364" s="107"/>
      <c r="F364" s="107"/>
      <c r="G364" s="107"/>
      <c r="H364" s="107"/>
      <c r="I364" s="107"/>
      <c r="J364" s="107"/>
      <c r="K364" s="107"/>
      <c r="L364" s="107"/>
      <c r="M364" s="107"/>
      <c r="N364" s="107"/>
      <c r="O364" s="107"/>
      <c r="P364" s="107"/>
      <c r="Q364" s="107"/>
      <c r="R364" s="107"/>
      <c r="S364" s="107"/>
      <c r="T364" s="107"/>
      <c r="U364" s="107"/>
      <c r="V364" s="107"/>
      <c r="W364" s="107"/>
      <c r="X364" s="107"/>
      <c r="Y364" s="107"/>
      <c r="Z364" s="107"/>
    </row>
    <row r="365">
      <c r="A365" s="107"/>
      <c r="B365" s="107"/>
      <c r="C365" s="107"/>
      <c r="D365" s="107"/>
      <c r="E365" s="107"/>
      <c r="F365" s="107"/>
      <c r="G365" s="107"/>
      <c r="H365" s="107"/>
      <c r="I365" s="107"/>
      <c r="J365" s="107"/>
      <c r="K365" s="107"/>
      <c r="L365" s="107"/>
      <c r="M365" s="107"/>
      <c r="N365" s="107"/>
      <c r="O365" s="107"/>
      <c r="P365" s="107"/>
      <c r="Q365" s="107"/>
      <c r="R365" s="107"/>
      <c r="S365" s="107"/>
      <c r="T365" s="107"/>
      <c r="U365" s="107"/>
      <c r="V365" s="107"/>
      <c r="W365" s="107"/>
      <c r="X365" s="107"/>
      <c r="Y365" s="107"/>
      <c r="Z365" s="107"/>
    </row>
    <row r="366">
      <c r="A366" s="107"/>
      <c r="B366" s="107"/>
      <c r="C366" s="107"/>
      <c r="D366" s="107"/>
      <c r="E366" s="107"/>
      <c r="F366" s="107"/>
      <c r="G366" s="107"/>
      <c r="H366" s="107"/>
      <c r="I366" s="107"/>
      <c r="J366" s="107"/>
      <c r="K366" s="107"/>
      <c r="L366" s="107"/>
      <c r="M366" s="107"/>
      <c r="N366" s="107"/>
      <c r="O366" s="107"/>
      <c r="P366" s="107"/>
      <c r="Q366" s="107"/>
      <c r="R366" s="107"/>
      <c r="S366" s="107"/>
      <c r="T366" s="107"/>
      <c r="U366" s="107"/>
      <c r="V366" s="107"/>
      <c r="W366" s="107"/>
      <c r="X366" s="107"/>
      <c r="Y366" s="107"/>
      <c r="Z366" s="107"/>
    </row>
    <row r="367">
      <c r="A367" s="107"/>
      <c r="B367" s="107"/>
      <c r="C367" s="107"/>
      <c r="D367" s="107"/>
      <c r="E367" s="107"/>
      <c r="F367" s="107"/>
      <c r="G367" s="107"/>
      <c r="H367" s="107"/>
      <c r="I367" s="107"/>
      <c r="J367" s="107"/>
      <c r="K367" s="107"/>
      <c r="L367" s="107"/>
      <c r="M367" s="107"/>
      <c r="N367" s="107"/>
      <c r="O367" s="107"/>
      <c r="P367" s="107"/>
      <c r="Q367" s="107"/>
      <c r="R367" s="107"/>
      <c r="S367" s="107"/>
      <c r="T367" s="107"/>
      <c r="U367" s="107"/>
      <c r="V367" s="107"/>
      <c r="W367" s="107"/>
      <c r="X367" s="107"/>
      <c r="Y367" s="107"/>
      <c r="Z367" s="107"/>
    </row>
    <row r="368">
      <c r="A368" s="107"/>
      <c r="B368" s="107"/>
      <c r="C368" s="107"/>
      <c r="D368" s="107"/>
      <c r="E368" s="107"/>
      <c r="F368" s="107"/>
      <c r="G368" s="107"/>
      <c r="H368" s="107"/>
      <c r="I368" s="107"/>
      <c r="J368" s="107"/>
      <c r="K368" s="107"/>
      <c r="L368" s="107"/>
      <c r="M368" s="107"/>
      <c r="N368" s="107"/>
      <c r="O368" s="107"/>
      <c r="P368" s="107"/>
      <c r="Q368" s="107"/>
      <c r="R368" s="107"/>
      <c r="S368" s="107"/>
      <c r="T368" s="107"/>
      <c r="U368" s="107"/>
      <c r="V368" s="107"/>
      <c r="W368" s="107"/>
      <c r="X368" s="107"/>
      <c r="Y368" s="107"/>
      <c r="Z368" s="107"/>
    </row>
    <row r="369">
      <c r="A369" s="107"/>
      <c r="B369" s="107"/>
      <c r="C369" s="107"/>
      <c r="D369" s="107"/>
      <c r="E369" s="107"/>
      <c r="F369" s="107"/>
      <c r="G369" s="107"/>
      <c r="H369" s="107"/>
      <c r="I369" s="107"/>
      <c r="J369" s="107"/>
      <c r="K369" s="107"/>
      <c r="L369" s="107"/>
      <c r="M369" s="107"/>
      <c r="N369" s="107"/>
      <c r="O369" s="107"/>
      <c r="P369" s="107"/>
      <c r="Q369" s="107"/>
      <c r="R369" s="107"/>
      <c r="S369" s="107"/>
      <c r="T369" s="107"/>
      <c r="U369" s="107"/>
      <c r="V369" s="107"/>
      <c r="W369" s="107"/>
      <c r="X369" s="107"/>
      <c r="Y369" s="107"/>
      <c r="Z369" s="107"/>
    </row>
    <row r="370">
      <c r="A370" s="107"/>
      <c r="B370" s="107"/>
      <c r="C370" s="107"/>
      <c r="D370" s="107"/>
      <c r="E370" s="107"/>
      <c r="F370" s="107"/>
      <c r="G370" s="107"/>
      <c r="H370" s="107"/>
      <c r="I370" s="107"/>
      <c r="J370" s="107"/>
      <c r="K370" s="107"/>
      <c r="L370" s="107"/>
      <c r="M370" s="107"/>
      <c r="N370" s="107"/>
      <c r="O370" s="107"/>
      <c r="P370" s="107"/>
      <c r="Q370" s="107"/>
      <c r="R370" s="107"/>
      <c r="S370" s="107"/>
      <c r="T370" s="107"/>
      <c r="U370" s="107"/>
      <c r="V370" s="107"/>
      <c r="W370" s="107"/>
      <c r="X370" s="107"/>
      <c r="Y370" s="107"/>
      <c r="Z370" s="107"/>
    </row>
    <row r="371">
      <c r="A371" s="107"/>
      <c r="B371" s="107"/>
      <c r="C371" s="107"/>
      <c r="D371" s="107"/>
      <c r="E371" s="107"/>
      <c r="F371" s="107"/>
      <c r="G371" s="107"/>
      <c r="H371" s="107"/>
      <c r="I371" s="107"/>
      <c r="J371" s="107"/>
      <c r="K371" s="107"/>
      <c r="L371" s="107"/>
      <c r="M371" s="107"/>
      <c r="N371" s="107"/>
      <c r="O371" s="107"/>
      <c r="P371" s="107"/>
      <c r="Q371" s="107"/>
      <c r="R371" s="107"/>
      <c r="S371" s="107"/>
      <c r="T371" s="107"/>
      <c r="U371" s="107"/>
      <c r="V371" s="107"/>
      <c r="W371" s="107"/>
      <c r="X371" s="107"/>
      <c r="Y371" s="107"/>
      <c r="Z371" s="107"/>
    </row>
    <row r="372">
      <c r="A372" s="107"/>
      <c r="B372" s="107"/>
      <c r="C372" s="107"/>
      <c r="D372" s="107"/>
      <c r="E372" s="107"/>
      <c r="F372" s="107"/>
      <c r="G372" s="107"/>
      <c r="H372" s="107"/>
      <c r="I372" s="107"/>
      <c r="J372" s="107"/>
      <c r="K372" s="107"/>
      <c r="L372" s="107"/>
      <c r="M372" s="107"/>
      <c r="N372" s="107"/>
      <c r="O372" s="107"/>
      <c r="P372" s="107"/>
      <c r="Q372" s="107"/>
      <c r="R372" s="107"/>
      <c r="S372" s="107"/>
      <c r="T372" s="107"/>
      <c r="U372" s="107"/>
      <c r="V372" s="107"/>
      <c r="W372" s="107"/>
      <c r="X372" s="107"/>
      <c r="Y372" s="107"/>
      <c r="Z372" s="107"/>
    </row>
    <row r="373">
      <c r="A373" s="107"/>
      <c r="B373" s="107"/>
      <c r="C373" s="107"/>
      <c r="D373" s="107"/>
      <c r="E373" s="107"/>
      <c r="F373" s="107"/>
      <c r="G373" s="107"/>
      <c r="H373" s="107"/>
      <c r="I373" s="107"/>
      <c r="J373" s="107"/>
      <c r="K373" s="107"/>
      <c r="L373" s="107"/>
      <c r="M373" s="107"/>
      <c r="N373" s="107"/>
      <c r="O373" s="107"/>
      <c r="P373" s="107"/>
      <c r="Q373" s="107"/>
      <c r="R373" s="107"/>
      <c r="S373" s="107"/>
      <c r="T373" s="107"/>
      <c r="U373" s="107"/>
      <c r="V373" s="107"/>
      <c r="W373" s="107"/>
      <c r="X373" s="107"/>
      <c r="Y373" s="107"/>
      <c r="Z373" s="107"/>
    </row>
    <row r="374">
      <c r="A374" s="107"/>
      <c r="B374" s="107"/>
      <c r="C374" s="107"/>
      <c r="D374" s="107"/>
      <c r="E374" s="107"/>
      <c r="F374" s="107"/>
      <c r="G374" s="107"/>
      <c r="H374" s="107"/>
      <c r="I374" s="107"/>
      <c r="J374" s="107"/>
      <c r="K374" s="107"/>
      <c r="L374" s="107"/>
      <c r="M374" s="107"/>
      <c r="N374" s="107"/>
      <c r="O374" s="107"/>
      <c r="P374" s="107"/>
      <c r="Q374" s="107"/>
      <c r="R374" s="107"/>
      <c r="S374" s="107"/>
      <c r="T374" s="107"/>
      <c r="U374" s="107"/>
      <c r="V374" s="107"/>
      <c r="W374" s="107"/>
      <c r="X374" s="107"/>
      <c r="Y374" s="107"/>
      <c r="Z374" s="107"/>
    </row>
    <row r="375">
      <c r="A375" s="107"/>
      <c r="B375" s="107"/>
      <c r="C375" s="107"/>
      <c r="D375" s="107"/>
      <c r="E375" s="107"/>
      <c r="F375" s="107"/>
      <c r="G375" s="107"/>
      <c r="H375" s="107"/>
      <c r="I375" s="107"/>
      <c r="J375" s="107"/>
      <c r="K375" s="107"/>
      <c r="L375" s="107"/>
      <c r="M375" s="107"/>
      <c r="N375" s="107"/>
      <c r="O375" s="107"/>
      <c r="P375" s="107"/>
      <c r="Q375" s="107"/>
      <c r="R375" s="107"/>
      <c r="S375" s="107"/>
      <c r="T375" s="107"/>
      <c r="U375" s="107"/>
      <c r="V375" s="107"/>
      <c r="W375" s="107"/>
      <c r="X375" s="107"/>
      <c r="Y375" s="107"/>
      <c r="Z375" s="107"/>
    </row>
    <row r="376">
      <c r="A376" s="107"/>
      <c r="B376" s="107"/>
      <c r="C376" s="107"/>
      <c r="D376" s="107"/>
      <c r="E376" s="107"/>
      <c r="F376" s="107"/>
      <c r="G376" s="107"/>
      <c r="H376" s="107"/>
      <c r="I376" s="107"/>
      <c r="J376" s="107"/>
      <c r="K376" s="107"/>
      <c r="L376" s="107"/>
      <c r="M376" s="107"/>
      <c r="N376" s="107"/>
      <c r="O376" s="107"/>
      <c r="P376" s="107"/>
      <c r="Q376" s="107"/>
      <c r="R376" s="107"/>
      <c r="S376" s="107"/>
      <c r="T376" s="107"/>
      <c r="U376" s="107"/>
      <c r="V376" s="107"/>
      <c r="W376" s="107"/>
      <c r="X376" s="107"/>
      <c r="Y376" s="107"/>
      <c r="Z376" s="107"/>
    </row>
    <row r="377">
      <c r="A377" s="107"/>
      <c r="B377" s="107"/>
      <c r="C377" s="107"/>
      <c r="D377" s="107"/>
      <c r="E377" s="107"/>
      <c r="F377" s="107"/>
      <c r="G377" s="107"/>
      <c r="H377" s="107"/>
      <c r="I377" s="107"/>
      <c r="J377" s="107"/>
      <c r="K377" s="107"/>
      <c r="L377" s="107"/>
      <c r="M377" s="107"/>
      <c r="N377" s="107"/>
      <c r="O377" s="107"/>
      <c r="P377" s="107"/>
      <c r="Q377" s="107"/>
      <c r="R377" s="107"/>
      <c r="S377" s="107"/>
      <c r="T377" s="107"/>
      <c r="U377" s="107"/>
      <c r="V377" s="107"/>
      <c r="W377" s="107"/>
      <c r="X377" s="107"/>
      <c r="Y377" s="107"/>
      <c r="Z377" s="107"/>
    </row>
    <row r="378">
      <c r="A378" s="107"/>
      <c r="B378" s="107"/>
      <c r="C378" s="107"/>
      <c r="D378" s="107"/>
      <c r="E378" s="107"/>
      <c r="F378" s="107"/>
      <c r="G378" s="107"/>
      <c r="H378" s="107"/>
      <c r="I378" s="107"/>
      <c r="J378" s="107"/>
      <c r="K378" s="107"/>
      <c r="L378" s="107"/>
      <c r="M378" s="107"/>
      <c r="N378" s="107"/>
      <c r="O378" s="107"/>
      <c r="P378" s="107"/>
      <c r="Q378" s="107"/>
      <c r="R378" s="107"/>
      <c r="S378" s="107"/>
      <c r="T378" s="107"/>
      <c r="U378" s="107"/>
      <c r="V378" s="107"/>
      <c r="W378" s="107"/>
      <c r="X378" s="107"/>
      <c r="Y378" s="107"/>
      <c r="Z378" s="107"/>
    </row>
    <row r="379">
      <c r="A379" s="107"/>
      <c r="B379" s="107"/>
      <c r="C379" s="107"/>
      <c r="D379" s="107"/>
      <c r="E379" s="107"/>
      <c r="F379" s="107"/>
      <c r="G379" s="107"/>
      <c r="H379" s="107"/>
      <c r="I379" s="107"/>
      <c r="J379" s="107"/>
      <c r="K379" s="107"/>
      <c r="L379" s="107"/>
      <c r="M379" s="107"/>
      <c r="N379" s="107"/>
      <c r="O379" s="107"/>
      <c r="P379" s="107"/>
      <c r="Q379" s="107"/>
      <c r="R379" s="107"/>
      <c r="S379" s="107"/>
      <c r="T379" s="107"/>
      <c r="U379" s="107"/>
      <c r="V379" s="107"/>
      <c r="W379" s="107"/>
      <c r="X379" s="107"/>
      <c r="Y379" s="107"/>
      <c r="Z379" s="107"/>
    </row>
    <row r="380">
      <c r="A380" s="107"/>
      <c r="B380" s="107"/>
      <c r="C380" s="107"/>
      <c r="D380" s="107"/>
      <c r="E380" s="107"/>
      <c r="F380" s="107"/>
      <c r="G380" s="107"/>
      <c r="H380" s="107"/>
      <c r="I380" s="107"/>
      <c r="J380" s="107"/>
      <c r="K380" s="107"/>
      <c r="L380" s="107"/>
      <c r="M380" s="107"/>
      <c r="N380" s="107"/>
      <c r="O380" s="107"/>
      <c r="P380" s="107"/>
      <c r="Q380" s="107"/>
      <c r="R380" s="107"/>
      <c r="S380" s="107"/>
      <c r="T380" s="107"/>
      <c r="U380" s="107"/>
      <c r="V380" s="107"/>
      <c r="W380" s="107"/>
      <c r="X380" s="107"/>
      <c r="Y380" s="107"/>
      <c r="Z380" s="107"/>
    </row>
    <row r="381">
      <c r="A381" s="107"/>
      <c r="B381" s="107"/>
      <c r="C381" s="107"/>
      <c r="D381" s="107"/>
      <c r="E381" s="107"/>
      <c r="F381" s="107"/>
      <c r="G381" s="107"/>
      <c r="H381" s="107"/>
      <c r="I381" s="107"/>
      <c r="J381" s="107"/>
      <c r="K381" s="107"/>
      <c r="L381" s="107"/>
      <c r="M381" s="107"/>
      <c r="N381" s="107"/>
      <c r="O381" s="107"/>
      <c r="P381" s="107"/>
      <c r="Q381" s="107"/>
      <c r="R381" s="107"/>
      <c r="S381" s="107"/>
      <c r="T381" s="107"/>
      <c r="U381" s="107"/>
      <c r="V381" s="107"/>
      <c r="W381" s="107"/>
      <c r="X381" s="107"/>
      <c r="Y381" s="107"/>
      <c r="Z381" s="107"/>
    </row>
    <row r="382">
      <c r="A382" s="107"/>
      <c r="B382" s="107"/>
      <c r="C382" s="107"/>
      <c r="D382" s="107"/>
      <c r="E382" s="107"/>
      <c r="F382" s="107"/>
      <c r="G382" s="107"/>
      <c r="H382" s="107"/>
      <c r="I382" s="107"/>
      <c r="J382" s="107"/>
      <c r="K382" s="107"/>
      <c r="L382" s="107"/>
      <c r="M382" s="107"/>
      <c r="N382" s="107"/>
      <c r="O382" s="107"/>
      <c r="P382" s="107"/>
      <c r="Q382" s="107"/>
      <c r="R382" s="107"/>
      <c r="S382" s="107"/>
      <c r="T382" s="107"/>
      <c r="U382" s="107"/>
      <c r="V382" s="107"/>
      <c r="W382" s="107"/>
      <c r="X382" s="107"/>
      <c r="Y382" s="107"/>
      <c r="Z382" s="107"/>
    </row>
    <row r="383">
      <c r="A383" s="107"/>
      <c r="B383" s="107"/>
      <c r="C383" s="107"/>
      <c r="D383" s="107"/>
      <c r="E383" s="107"/>
      <c r="F383" s="107"/>
      <c r="G383" s="107"/>
      <c r="H383" s="107"/>
      <c r="I383" s="107"/>
      <c r="J383" s="107"/>
      <c r="K383" s="107"/>
      <c r="L383" s="107"/>
      <c r="M383" s="107"/>
      <c r="N383" s="107"/>
      <c r="O383" s="107"/>
      <c r="P383" s="107"/>
      <c r="Q383" s="107"/>
      <c r="R383" s="107"/>
      <c r="S383" s="107"/>
      <c r="T383" s="107"/>
      <c r="U383" s="107"/>
      <c r="V383" s="107"/>
      <c r="W383" s="107"/>
      <c r="X383" s="107"/>
      <c r="Y383" s="107"/>
      <c r="Z383" s="107"/>
    </row>
    <row r="384">
      <c r="A384" s="107"/>
      <c r="B384" s="107"/>
      <c r="C384" s="107"/>
      <c r="D384" s="107"/>
      <c r="E384" s="107"/>
      <c r="F384" s="107"/>
      <c r="G384" s="107"/>
      <c r="H384" s="107"/>
      <c r="I384" s="107"/>
      <c r="J384" s="107"/>
      <c r="K384" s="107"/>
      <c r="L384" s="107"/>
      <c r="M384" s="107"/>
      <c r="N384" s="107"/>
      <c r="O384" s="107"/>
      <c r="P384" s="107"/>
      <c r="Q384" s="107"/>
      <c r="R384" s="107"/>
      <c r="S384" s="107"/>
      <c r="T384" s="107"/>
      <c r="U384" s="107"/>
      <c r="V384" s="107"/>
      <c r="W384" s="107"/>
      <c r="X384" s="107"/>
      <c r="Y384" s="107"/>
      <c r="Z384" s="107"/>
    </row>
    <row r="385">
      <c r="A385" s="107"/>
      <c r="B385" s="107"/>
      <c r="C385" s="107"/>
      <c r="D385" s="107"/>
      <c r="E385" s="107"/>
      <c r="F385" s="107"/>
      <c r="G385" s="107"/>
      <c r="H385" s="107"/>
      <c r="I385" s="107"/>
      <c r="J385" s="107"/>
      <c r="K385" s="107"/>
      <c r="L385" s="107"/>
      <c r="M385" s="107"/>
      <c r="N385" s="107"/>
      <c r="O385" s="107"/>
      <c r="P385" s="107"/>
      <c r="Q385" s="107"/>
      <c r="R385" s="107"/>
      <c r="S385" s="107"/>
      <c r="T385" s="107"/>
      <c r="U385" s="107"/>
      <c r="V385" s="107"/>
      <c r="W385" s="107"/>
      <c r="X385" s="107"/>
      <c r="Y385" s="107"/>
      <c r="Z385" s="107"/>
    </row>
    <row r="386">
      <c r="A386" s="107"/>
      <c r="B386" s="107"/>
      <c r="C386" s="107"/>
      <c r="D386" s="107"/>
      <c r="E386" s="107"/>
      <c r="F386" s="107"/>
      <c r="G386" s="107"/>
      <c r="H386" s="107"/>
      <c r="I386" s="107"/>
      <c r="J386" s="107"/>
      <c r="K386" s="107"/>
      <c r="L386" s="107"/>
      <c r="M386" s="107"/>
      <c r="N386" s="107"/>
      <c r="O386" s="107"/>
      <c r="P386" s="107"/>
      <c r="Q386" s="107"/>
      <c r="R386" s="107"/>
      <c r="S386" s="107"/>
      <c r="T386" s="107"/>
      <c r="U386" s="107"/>
      <c r="V386" s="107"/>
      <c r="W386" s="107"/>
      <c r="X386" s="107"/>
      <c r="Y386" s="107"/>
      <c r="Z386" s="107"/>
    </row>
    <row r="387">
      <c r="A387" s="107"/>
      <c r="B387" s="107"/>
      <c r="C387" s="107"/>
      <c r="D387" s="107"/>
      <c r="E387" s="107"/>
      <c r="F387" s="107"/>
      <c r="G387" s="107"/>
      <c r="H387" s="107"/>
      <c r="I387" s="107"/>
      <c r="J387" s="107"/>
      <c r="K387" s="107"/>
      <c r="L387" s="107"/>
      <c r="M387" s="107"/>
      <c r="N387" s="107"/>
      <c r="O387" s="107"/>
      <c r="P387" s="107"/>
      <c r="Q387" s="107"/>
      <c r="R387" s="107"/>
      <c r="S387" s="107"/>
      <c r="T387" s="107"/>
      <c r="U387" s="107"/>
      <c r="V387" s="107"/>
      <c r="W387" s="107"/>
      <c r="X387" s="107"/>
      <c r="Y387" s="107"/>
      <c r="Z387" s="107"/>
    </row>
    <row r="388">
      <c r="A388" s="107"/>
      <c r="B388" s="107"/>
      <c r="C388" s="107"/>
      <c r="D388" s="107"/>
      <c r="E388" s="107"/>
      <c r="F388" s="107"/>
      <c r="G388" s="107"/>
      <c r="H388" s="107"/>
      <c r="I388" s="107"/>
      <c r="J388" s="107"/>
      <c r="K388" s="107"/>
      <c r="L388" s="107"/>
      <c r="M388" s="107"/>
      <c r="N388" s="107"/>
      <c r="O388" s="107"/>
      <c r="P388" s="107"/>
      <c r="Q388" s="107"/>
      <c r="R388" s="107"/>
      <c r="S388" s="107"/>
      <c r="T388" s="107"/>
      <c r="U388" s="107"/>
      <c r="V388" s="107"/>
      <c r="W388" s="107"/>
      <c r="X388" s="107"/>
      <c r="Y388" s="107"/>
      <c r="Z388" s="107"/>
    </row>
    <row r="389">
      <c r="A389" s="107"/>
      <c r="B389" s="107"/>
      <c r="C389" s="107"/>
      <c r="D389" s="107"/>
      <c r="E389" s="107"/>
      <c r="F389" s="107"/>
      <c r="G389" s="107"/>
      <c r="H389" s="107"/>
      <c r="I389" s="107"/>
      <c r="J389" s="107"/>
      <c r="K389" s="107"/>
      <c r="L389" s="107"/>
      <c r="M389" s="107"/>
      <c r="N389" s="107"/>
      <c r="O389" s="107"/>
      <c r="P389" s="107"/>
      <c r="Q389" s="107"/>
      <c r="R389" s="107"/>
      <c r="S389" s="107"/>
      <c r="T389" s="107"/>
      <c r="U389" s="107"/>
      <c r="V389" s="107"/>
      <c r="W389" s="107"/>
      <c r="X389" s="107"/>
      <c r="Y389" s="107"/>
      <c r="Z389" s="107"/>
    </row>
    <row r="390">
      <c r="A390" s="107"/>
      <c r="B390" s="107"/>
      <c r="C390" s="107"/>
      <c r="D390" s="107"/>
      <c r="E390" s="107"/>
      <c r="F390" s="107"/>
      <c r="G390" s="107"/>
      <c r="H390" s="107"/>
      <c r="I390" s="107"/>
      <c r="J390" s="107"/>
      <c r="K390" s="107"/>
      <c r="L390" s="107"/>
      <c r="M390" s="107"/>
      <c r="N390" s="107"/>
      <c r="O390" s="107"/>
      <c r="P390" s="107"/>
      <c r="Q390" s="107"/>
      <c r="R390" s="107"/>
      <c r="S390" s="107"/>
      <c r="T390" s="107"/>
      <c r="U390" s="107"/>
      <c r="V390" s="107"/>
      <c r="W390" s="107"/>
      <c r="X390" s="107"/>
      <c r="Y390" s="107"/>
      <c r="Z390" s="107"/>
    </row>
    <row r="391">
      <c r="A391" s="107"/>
      <c r="B391" s="107"/>
      <c r="C391" s="107"/>
      <c r="D391" s="107"/>
      <c r="E391" s="107"/>
      <c r="F391" s="107"/>
      <c r="G391" s="107"/>
      <c r="H391" s="107"/>
      <c r="I391" s="107"/>
      <c r="J391" s="107"/>
      <c r="K391" s="107"/>
      <c r="L391" s="107"/>
      <c r="M391" s="107"/>
      <c r="N391" s="107"/>
      <c r="O391" s="107"/>
      <c r="P391" s="107"/>
      <c r="Q391" s="107"/>
      <c r="R391" s="107"/>
      <c r="S391" s="107"/>
      <c r="T391" s="107"/>
      <c r="U391" s="107"/>
      <c r="V391" s="107"/>
      <c r="W391" s="107"/>
      <c r="X391" s="107"/>
      <c r="Y391" s="107"/>
      <c r="Z391" s="107"/>
    </row>
    <row r="392">
      <c r="A392" s="107"/>
      <c r="B392" s="107"/>
      <c r="C392" s="107"/>
      <c r="D392" s="107"/>
      <c r="E392" s="107"/>
      <c r="F392" s="107"/>
      <c r="G392" s="107"/>
      <c r="H392" s="107"/>
      <c r="I392" s="107"/>
      <c r="J392" s="107"/>
      <c r="K392" s="107"/>
      <c r="L392" s="107"/>
      <c r="M392" s="107"/>
      <c r="N392" s="107"/>
      <c r="O392" s="107"/>
      <c r="P392" s="107"/>
      <c r="Q392" s="107"/>
      <c r="R392" s="107"/>
      <c r="S392" s="107"/>
      <c r="T392" s="107"/>
      <c r="U392" s="107"/>
      <c r="V392" s="107"/>
      <c r="W392" s="107"/>
      <c r="X392" s="107"/>
      <c r="Y392" s="107"/>
      <c r="Z392" s="107"/>
    </row>
    <row r="393">
      <c r="A393" s="107"/>
      <c r="B393" s="107"/>
      <c r="C393" s="107"/>
      <c r="D393" s="107"/>
      <c r="E393" s="107"/>
      <c r="F393" s="107"/>
      <c r="G393" s="107"/>
      <c r="H393" s="107"/>
      <c r="I393" s="107"/>
      <c r="J393" s="107"/>
      <c r="K393" s="107"/>
      <c r="L393" s="107"/>
      <c r="M393" s="107"/>
      <c r="N393" s="107"/>
      <c r="O393" s="107"/>
      <c r="P393" s="107"/>
      <c r="Q393" s="107"/>
      <c r="R393" s="107"/>
      <c r="S393" s="107"/>
      <c r="T393" s="107"/>
      <c r="U393" s="107"/>
      <c r="V393" s="107"/>
      <c r="W393" s="107"/>
      <c r="X393" s="107"/>
      <c r="Y393" s="107"/>
      <c r="Z393" s="107"/>
    </row>
    <row r="394">
      <c r="A394" s="107"/>
      <c r="B394" s="107"/>
      <c r="C394" s="107"/>
      <c r="D394" s="107"/>
      <c r="E394" s="107"/>
      <c r="F394" s="107"/>
      <c r="G394" s="107"/>
      <c r="H394" s="107"/>
      <c r="I394" s="107"/>
      <c r="J394" s="107"/>
      <c r="K394" s="107"/>
      <c r="L394" s="107"/>
      <c r="M394" s="107"/>
      <c r="N394" s="107"/>
      <c r="O394" s="107"/>
      <c r="P394" s="107"/>
      <c r="Q394" s="107"/>
      <c r="R394" s="107"/>
      <c r="S394" s="107"/>
      <c r="T394" s="107"/>
      <c r="U394" s="107"/>
      <c r="V394" s="107"/>
      <c r="W394" s="107"/>
      <c r="X394" s="107"/>
      <c r="Y394" s="107"/>
      <c r="Z394" s="107"/>
    </row>
    <row r="395">
      <c r="A395" s="107"/>
      <c r="B395" s="107"/>
      <c r="C395" s="107"/>
      <c r="D395" s="107"/>
      <c r="E395" s="107"/>
      <c r="F395" s="107"/>
      <c r="G395" s="107"/>
      <c r="H395" s="107"/>
      <c r="I395" s="107"/>
      <c r="J395" s="107"/>
      <c r="K395" s="107"/>
      <c r="L395" s="107"/>
      <c r="M395" s="107"/>
      <c r="N395" s="107"/>
      <c r="O395" s="107"/>
      <c r="P395" s="107"/>
      <c r="Q395" s="107"/>
      <c r="R395" s="107"/>
      <c r="S395" s="107"/>
      <c r="T395" s="107"/>
      <c r="U395" s="107"/>
      <c r="V395" s="107"/>
      <c r="W395" s="107"/>
      <c r="X395" s="107"/>
      <c r="Y395" s="107"/>
      <c r="Z395" s="107"/>
    </row>
    <row r="396">
      <c r="A396" s="107"/>
      <c r="B396" s="107"/>
      <c r="C396" s="107"/>
      <c r="D396" s="107"/>
      <c r="E396" s="107"/>
      <c r="F396" s="107"/>
      <c r="G396" s="107"/>
      <c r="H396" s="107"/>
      <c r="I396" s="107"/>
      <c r="J396" s="107"/>
      <c r="K396" s="107"/>
      <c r="L396" s="107"/>
      <c r="M396" s="107"/>
      <c r="N396" s="107"/>
      <c r="O396" s="107"/>
      <c r="P396" s="107"/>
      <c r="Q396" s="107"/>
      <c r="R396" s="107"/>
      <c r="S396" s="107"/>
      <c r="T396" s="107"/>
      <c r="U396" s="107"/>
      <c r="V396" s="107"/>
      <c r="W396" s="107"/>
      <c r="X396" s="107"/>
      <c r="Y396" s="107"/>
      <c r="Z396" s="107"/>
    </row>
    <row r="397">
      <c r="A397" s="107"/>
      <c r="B397" s="107"/>
      <c r="C397" s="107"/>
      <c r="D397" s="107"/>
      <c r="E397" s="107"/>
      <c r="F397" s="107"/>
      <c r="G397" s="107"/>
      <c r="H397" s="107"/>
      <c r="I397" s="107"/>
      <c r="J397" s="107"/>
      <c r="K397" s="107"/>
      <c r="L397" s="107"/>
      <c r="M397" s="107"/>
      <c r="N397" s="107"/>
      <c r="O397" s="107"/>
      <c r="P397" s="107"/>
      <c r="Q397" s="107"/>
      <c r="R397" s="107"/>
      <c r="S397" s="107"/>
      <c r="T397" s="107"/>
      <c r="U397" s="107"/>
      <c r="V397" s="107"/>
      <c r="W397" s="107"/>
      <c r="X397" s="107"/>
      <c r="Y397" s="107"/>
      <c r="Z397" s="107"/>
    </row>
    <row r="398">
      <c r="A398" s="107"/>
      <c r="B398" s="107"/>
      <c r="C398" s="107"/>
      <c r="D398" s="107"/>
      <c r="E398" s="107"/>
      <c r="F398" s="107"/>
      <c r="G398" s="107"/>
      <c r="H398" s="107"/>
      <c r="I398" s="107"/>
      <c r="J398" s="107"/>
      <c r="K398" s="107"/>
      <c r="L398" s="107"/>
      <c r="M398" s="107"/>
      <c r="N398" s="107"/>
      <c r="O398" s="107"/>
      <c r="P398" s="107"/>
      <c r="Q398" s="107"/>
      <c r="R398" s="107"/>
      <c r="S398" s="107"/>
      <c r="T398" s="107"/>
      <c r="U398" s="107"/>
      <c r="V398" s="107"/>
      <c r="W398" s="107"/>
      <c r="X398" s="107"/>
      <c r="Y398" s="107"/>
      <c r="Z398" s="107"/>
    </row>
    <row r="399">
      <c r="A399" s="107"/>
      <c r="B399" s="107"/>
      <c r="C399" s="107"/>
      <c r="D399" s="107"/>
      <c r="E399" s="107"/>
      <c r="F399" s="107"/>
      <c r="G399" s="107"/>
      <c r="H399" s="107"/>
      <c r="I399" s="107"/>
      <c r="J399" s="107"/>
      <c r="K399" s="107"/>
      <c r="L399" s="107"/>
      <c r="M399" s="107"/>
      <c r="N399" s="107"/>
      <c r="O399" s="107"/>
      <c r="P399" s="107"/>
      <c r="Q399" s="107"/>
      <c r="R399" s="107"/>
      <c r="S399" s="107"/>
      <c r="T399" s="107"/>
      <c r="U399" s="107"/>
      <c r="V399" s="107"/>
      <c r="W399" s="107"/>
      <c r="X399" s="107"/>
      <c r="Y399" s="107"/>
      <c r="Z399" s="107"/>
    </row>
    <row r="400">
      <c r="A400" s="107"/>
      <c r="B400" s="107"/>
      <c r="C400" s="107"/>
      <c r="D400" s="107"/>
      <c r="E400" s="107"/>
      <c r="F400" s="107"/>
      <c r="G400" s="107"/>
      <c r="H400" s="107"/>
      <c r="I400" s="107"/>
      <c r="J400" s="107"/>
      <c r="K400" s="107"/>
      <c r="L400" s="107"/>
      <c r="M400" s="107"/>
      <c r="N400" s="107"/>
      <c r="O400" s="107"/>
      <c r="P400" s="107"/>
      <c r="Q400" s="107"/>
      <c r="R400" s="107"/>
      <c r="S400" s="107"/>
      <c r="T400" s="107"/>
      <c r="U400" s="107"/>
      <c r="V400" s="107"/>
      <c r="W400" s="107"/>
      <c r="X400" s="107"/>
      <c r="Y400" s="107"/>
      <c r="Z400" s="107"/>
    </row>
    <row r="401">
      <c r="A401" s="107"/>
      <c r="B401" s="107"/>
      <c r="C401" s="107"/>
      <c r="D401" s="107"/>
      <c r="E401" s="107"/>
      <c r="F401" s="107"/>
      <c r="G401" s="107"/>
      <c r="H401" s="107"/>
      <c r="I401" s="107"/>
      <c r="J401" s="107"/>
      <c r="K401" s="107"/>
      <c r="L401" s="107"/>
      <c r="M401" s="107"/>
      <c r="N401" s="107"/>
      <c r="O401" s="107"/>
      <c r="P401" s="107"/>
      <c r="Q401" s="107"/>
      <c r="R401" s="107"/>
      <c r="S401" s="107"/>
      <c r="T401" s="107"/>
      <c r="U401" s="107"/>
      <c r="V401" s="107"/>
      <c r="W401" s="107"/>
      <c r="X401" s="107"/>
      <c r="Y401" s="107"/>
      <c r="Z401" s="107"/>
    </row>
    <row r="402">
      <c r="A402" s="107"/>
      <c r="B402" s="107"/>
      <c r="C402" s="107"/>
      <c r="D402" s="107"/>
      <c r="E402" s="107"/>
      <c r="F402" s="107"/>
      <c r="G402" s="107"/>
      <c r="H402" s="107"/>
      <c r="I402" s="107"/>
      <c r="J402" s="107"/>
      <c r="K402" s="107"/>
      <c r="L402" s="107"/>
      <c r="M402" s="107"/>
      <c r="N402" s="107"/>
      <c r="O402" s="107"/>
      <c r="P402" s="107"/>
      <c r="Q402" s="107"/>
      <c r="R402" s="107"/>
      <c r="S402" s="107"/>
      <c r="T402" s="107"/>
      <c r="U402" s="107"/>
      <c r="V402" s="107"/>
      <c r="W402" s="107"/>
      <c r="X402" s="107"/>
      <c r="Y402" s="107"/>
      <c r="Z402" s="107"/>
    </row>
    <row r="403">
      <c r="A403" s="107"/>
      <c r="B403" s="107"/>
      <c r="C403" s="107"/>
      <c r="D403" s="107"/>
      <c r="E403" s="107"/>
      <c r="F403" s="107"/>
      <c r="G403" s="107"/>
      <c r="H403" s="107"/>
      <c r="I403" s="107"/>
      <c r="J403" s="107"/>
      <c r="K403" s="107"/>
      <c r="L403" s="107"/>
      <c r="M403" s="107"/>
      <c r="N403" s="107"/>
      <c r="O403" s="107"/>
      <c r="P403" s="107"/>
      <c r="Q403" s="107"/>
      <c r="R403" s="107"/>
      <c r="S403" s="107"/>
      <c r="T403" s="107"/>
      <c r="U403" s="107"/>
      <c r="V403" s="107"/>
      <c r="W403" s="107"/>
      <c r="X403" s="107"/>
      <c r="Y403" s="107"/>
      <c r="Z403" s="107"/>
    </row>
    <row r="404">
      <c r="A404" s="107"/>
      <c r="B404" s="107"/>
      <c r="C404" s="107"/>
      <c r="D404" s="107"/>
      <c r="E404" s="107"/>
      <c r="F404" s="107"/>
      <c r="G404" s="107"/>
      <c r="H404" s="107"/>
      <c r="I404" s="107"/>
      <c r="J404" s="107"/>
      <c r="K404" s="107"/>
      <c r="L404" s="107"/>
      <c r="M404" s="107"/>
      <c r="N404" s="107"/>
      <c r="O404" s="107"/>
      <c r="P404" s="107"/>
      <c r="Q404" s="107"/>
      <c r="R404" s="107"/>
      <c r="S404" s="107"/>
      <c r="T404" s="107"/>
      <c r="U404" s="107"/>
      <c r="V404" s="107"/>
      <c r="W404" s="107"/>
      <c r="X404" s="107"/>
      <c r="Y404" s="107"/>
      <c r="Z404" s="107"/>
    </row>
    <row r="405">
      <c r="A405" s="107"/>
      <c r="B405" s="107"/>
      <c r="C405" s="107"/>
      <c r="D405" s="107"/>
      <c r="E405" s="107"/>
      <c r="F405" s="107"/>
      <c r="G405" s="107"/>
      <c r="H405" s="107"/>
      <c r="I405" s="107"/>
      <c r="J405" s="107"/>
      <c r="K405" s="107"/>
      <c r="L405" s="107"/>
      <c r="M405" s="107"/>
      <c r="N405" s="107"/>
      <c r="O405" s="107"/>
      <c r="P405" s="107"/>
      <c r="Q405" s="107"/>
      <c r="R405" s="107"/>
      <c r="S405" s="107"/>
      <c r="T405" s="107"/>
      <c r="U405" s="107"/>
      <c r="V405" s="107"/>
      <c r="W405" s="107"/>
      <c r="X405" s="107"/>
      <c r="Y405" s="107"/>
      <c r="Z405" s="107"/>
    </row>
    <row r="406">
      <c r="A406" s="107"/>
      <c r="B406" s="107"/>
      <c r="C406" s="107"/>
      <c r="D406" s="107"/>
      <c r="E406" s="107"/>
      <c r="F406" s="107"/>
      <c r="G406" s="107"/>
      <c r="H406" s="107"/>
      <c r="I406" s="107"/>
      <c r="J406" s="107"/>
      <c r="K406" s="107"/>
      <c r="L406" s="107"/>
      <c r="M406" s="107"/>
      <c r="N406" s="107"/>
      <c r="O406" s="107"/>
      <c r="P406" s="107"/>
      <c r="Q406" s="107"/>
      <c r="R406" s="107"/>
      <c r="S406" s="107"/>
      <c r="T406" s="107"/>
      <c r="U406" s="107"/>
      <c r="V406" s="107"/>
      <c r="W406" s="107"/>
      <c r="X406" s="107"/>
      <c r="Y406" s="107"/>
      <c r="Z406" s="107"/>
    </row>
    <row r="407">
      <c r="A407" s="107"/>
      <c r="B407" s="107"/>
      <c r="C407" s="107"/>
      <c r="D407" s="107"/>
      <c r="E407" s="107"/>
      <c r="F407" s="107"/>
      <c r="G407" s="107"/>
      <c r="H407" s="107"/>
      <c r="I407" s="107"/>
      <c r="J407" s="107"/>
      <c r="K407" s="107"/>
      <c r="L407" s="107"/>
      <c r="M407" s="107"/>
      <c r="N407" s="107"/>
      <c r="O407" s="107"/>
      <c r="P407" s="107"/>
      <c r="Q407" s="107"/>
      <c r="R407" s="107"/>
      <c r="S407" s="107"/>
      <c r="T407" s="107"/>
      <c r="U407" s="107"/>
      <c r="V407" s="107"/>
      <c r="W407" s="107"/>
      <c r="X407" s="107"/>
      <c r="Y407" s="107"/>
      <c r="Z407" s="107"/>
    </row>
    <row r="408">
      <c r="A408" s="107"/>
      <c r="B408" s="107"/>
      <c r="C408" s="107"/>
      <c r="D408" s="107"/>
      <c r="E408" s="107"/>
      <c r="F408" s="107"/>
      <c r="G408" s="107"/>
      <c r="H408" s="107"/>
      <c r="I408" s="107"/>
      <c r="J408" s="107"/>
      <c r="K408" s="107"/>
      <c r="L408" s="107"/>
      <c r="M408" s="107"/>
      <c r="N408" s="107"/>
      <c r="O408" s="107"/>
      <c r="P408" s="107"/>
      <c r="Q408" s="107"/>
      <c r="R408" s="107"/>
      <c r="S408" s="107"/>
      <c r="T408" s="107"/>
      <c r="U408" s="107"/>
      <c r="V408" s="107"/>
      <c r="W408" s="107"/>
      <c r="X408" s="107"/>
      <c r="Y408" s="107"/>
      <c r="Z408" s="107"/>
    </row>
    <row r="409">
      <c r="A409" s="107"/>
      <c r="B409" s="107"/>
      <c r="C409" s="107"/>
      <c r="D409" s="107"/>
      <c r="E409" s="107"/>
      <c r="F409" s="107"/>
      <c r="G409" s="107"/>
      <c r="H409" s="107"/>
      <c r="I409" s="107"/>
      <c r="J409" s="107"/>
      <c r="K409" s="107"/>
      <c r="L409" s="107"/>
      <c r="M409" s="107"/>
      <c r="N409" s="107"/>
      <c r="O409" s="107"/>
      <c r="P409" s="107"/>
      <c r="Q409" s="107"/>
      <c r="R409" s="107"/>
      <c r="S409" s="107"/>
      <c r="T409" s="107"/>
      <c r="U409" s="107"/>
      <c r="V409" s="107"/>
      <c r="W409" s="107"/>
      <c r="X409" s="107"/>
      <c r="Y409" s="107"/>
      <c r="Z409" s="107"/>
    </row>
    <row r="410">
      <c r="A410" s="107"/>
      <c r="B410" s="107"/>
      <c r="C410" s="107"/>
      <c r="D410" s="107"/>
      <c r="E410" s="107"/>
      <c r="F410" s="107"/>
      <c r="G410" s="107"/>
      <c r="H410" s="107"/>
      <c r="I410" s="107"/>
      <c r="J410" s="107"/>
      <c r="K410" s="107"/>
      <c r="L410" s="107"/>
      <c r="M410" s="107"/>
      <c r="N410" s="107"/>
      <c r="O410" s="107"/>
      <c r="P410" s="107"/>
      <c r="Q410" s="107"/>
      <c r="R410" s="107"/>
      <c r="S410" s="107"/>
      <c r="T410" s="107"/>
      <c r="U410" s="107"/>
      <c r="V410" s="107"/>
      <c r="W410" s="107"/>
      <c r="X410" s="107"/>
      <c r="Y410" s="107"/>
      <c r="Z410" s="107"/>
    </row>
    <row r="411">
      <c r="A411" s="107"/>
      <c r="B411" s="107"/>
      <c r="C411" s="107"/>
      <c r="D411" s="107"/>
      <c r="E411" s="107"/>
      <c r="F411" s="107"/>
      <c r="G411" s="107"/>
      <c r="H411" s="107"/>
      <c r="I411" s="107"/>
      <c r="J411" s="107"/>
      <c r="K411" s="107"/>
      <c r="L411" s="107"/>
      <c r="M411" s="107"/>
      <c r="N411" s="107"/>
      <c r="O411" s="107"/>
      <c r="P411" s="107"/>
      <c r="Q411" s="107"/>
      <c r="R411" s="107"/>
      <c r="S411" s="107"/>
      <c r="T411" s="107"/>
      <c r="U411" s="107"/>
      <c r="V411" s="107"/>
      <c r="W411" s="107"/>
      <c r="X411" s="107"/>
      <c r="Y411" s="107"/>
      <c r="Z411" s="107"/>
    </row>
    <row r="412">
      <c r="A412" s="107"/>
      <c r="B412" s="107"/>
      <c r="C412" s="107"/>
      <c r="D412" s="107"/>
      <c r="E412" s="107"/>
      <c r="F412" s="107"/>
      <c r="G412" s="107"/>
      <c r="H412" s="107"/>
      <c r="I412" s="107"/>
      <c r="J412" s="107"/>
      <c r="K412" s="107"/>
      <c r="L412" s="107"/>
      <c r="M412" s="107"/>
      <c r="N412" s="107"/>
      <c r="O412" s="107"/>
      <c r="P412" s="107"/>
      <c r="Q412" s="107"/>
      <c r="R412" s="107"/>
      <c r="S412" s="107"/>
      <c r="T412" s="107"/>
      <c r="U412" s="107"/>
      <c r="V412" s="107"/>
      <c r="W412" s="107"/>
      <c r="X412" s="107"/>
      <c r="Y412" s="107"/>
      <c r="Z412" s="107"/>
    </row>
    <row r="413">
      <c r="A413" s="107"/>
      <c r="B413" s="107"/>
      <c r="C413" s="107"/>
      <c r="D413" s="107"/>
      <c r="E413" s="107"/>
      <c r="F413" s="107"/>
      <c r="G413" s="107"/>
      <c r="H413" s="107"/>
      <c r="I413" s="107"/>
      <c r="J413" s="107"/>
      <c r="K413" s="107"/>
      <c r="L413" s="107"/>
      <c r="M413" s="107"/>
      <c r="N413" s="107"/>
      <c r="O413" s="107"/>
      <c r="P413" s="107"/>
      <c r="Q413" s="107"/>
      <c r="R413" s="107"/>
      <c r="S413" s="107"/>
      <c r="T413" s="107"/>
      <c r="U413" s="107"/>
      <c r="V413" s="107"/>
      <c r="W413" s="107"/>
      <c r="X413" s="107"/>
      <c r="Y413" s="107"/>
      <c r="Z413" s="107"/>
    </row>
    <row r="414">
      <c r="A414" s="107"/>
      <c r="B414" s="107"/>
      <c r="C414" s="107"/>
      <c r="D414" s="107"/>
      <c r="E414" s="107"/>
      <c r="F414" s="107"/>
      <c r="G414" s="107"/>
      <c r="H414" s="107"/>
      <c r="I414" s="107"/>
      <c r="J414" s="107"/>
      <c r="K414" s="107"/>
      <c r="L414" s="107"/>
      <c r="M414" s="107"/>
      <c r="N414" s="107"/>
      <c r="O414" s="107"/>
      <c r="P414" s="107"/>
      <c r="Q414" s="107"/>
      <c r="R414" s="107"/>
      <c r="S414" s="107"/>
      <c r="T414" s="107"/>
      <c r="U414" s="107"/>
      <c r="V414" s="107"/>
      <c r="W414" s="107"/>
      <c r="X414" s="107"/>
      <c r="Y414" s="107"/>
      <c r="Z414" s="107"/>
    </row>
    <row r="415">
      <c r="A415" s="107"/>
      <c r="B415" s="107"/>
      <c r="C415" s="107"/>
      <c r="D415" s="107"/>
      <c r="E415" s="107"/>
      <c r="F415" s="107"/>
      <c r="G415" s="107"/>
      <c r="H415" s="107"/>
      <c r="I415" s="107"/>
      <c r="J415" s="107"/>
      <c r="K415" s="107"/>
      <c r="L415" s="107"/>
      <c r="M415" s="107"/>
      <c r="N415" s="107"/>
      <c r="O415" s="107"/>
      <c r="P415" s="107"/>
      <c r="Q415" s="107"/>
      <c r="R415" s="107"/>
      <c r="S415" s="107"/>
      <c r="T415" s="107"/>
      <c r="U415" s="107"/>
      <c r="V415" s="107"/>
      <c r="W415" s="107"/>
      <c r="X415" s="107"/>
      <c r="Y415" s="107"/>
      <c r="Z415" s="107"/>
    </row>
    <row r="416">
      <c r="A416" s="107"/>
      <c r="B416" s="107"/>
      <c r="C416" s="107"/>
      <c r="D416" s="107"/>
      <c r="E416" s="107"/>
      <c r="F416" s="107"/>
      <c r="G416" s="107"/>
      <c r="H416" s="107"/>
      <c r="I416" s="107"/>
      <c r="J416" s="107"/>
      <c r="K416" s="107"/>
      <c r="L416" s="107"/>
      <c r="M416" s="107"/>
      <c r="N416" s="107"/>
      <c r="O416" s="107"/>
      <c r="P416" s="107"/>
      <c r="Q416" s="107"/>
      <c r="R416" s="107"/>
      <c r="S416" s="107"/>
      <c r="T416" s="107"/>
      <c r="U416" s="107"/>
      <c r="V416" s="107"/>
      <c r="W416" s="107"/>
      <c r="X416" s="107"/>
      <c r="Y416" s="107"/>
      <c r="Z416" s="107"/>
    </row>
    <row r="417">
      <c r="A417" s="107"/>
      <c r="B417" s="107"/>
      <c r="C417" s="107"/>
      <c r="D417" s="107"/>
      <c r="E417" s="107"/>
      <c r="F417" s="107"/>
      <c r="G417" s="107"/>
      <c r="H417" s="107"/>
      <c r="I417" s="107"/>
      <c r="J417" s="107"/>
      <c r="K417" s="107"/>
      <c r="L417" s="107"/>
      <c r="M417" s="107"/>
      <c r="N417" s="107"/>
      <c r="O417" s="107"/>
      <c r="P417" s="107"/>
      <c r="Q417" s="107"/>
      <c r="R417" s="107"/>
      <c r="S417" s="107"/>
      <c r="T417" s="107"/>
      <c r="U417" s="107"/>
      <c r="V417" s="107"/>
      <c r="W417" s="107"/>
      <c r="X417" s="107"/>
      <c r="Y417" s="107"/>
      <c r="Z417" s="107"/>
    </row>
    <row r="418">
      <c r="A418" s="107"/>
      <c r="B418" s="107"/>
      <c r="C418" s="107"/>
      <c r="D418" s="107"/>
      <c r="E418" s="107"/>
      <c r="F418" s="107"/>
      <c r="G418" s="107"/>
      <c r="H418" s="107"/>
      <c r="I418" s="107"/>
      <c r="J418" s="107"/>
      <c r="K418" s="107"/>
      <c r="L418" s="107"/>
      <c r="M418" s="107"/>
      <c r="N418" s="107"/>
      <c r="O418" s="107"/>
      <c r="P418" s="107"/>
      <c r="Q418" s="107"/>
      <c r="R418" s="107"/>
      <c r="S418" s="107"/>
      <c r="T418" s="107"/>
      <c r="U418" s="107"/>
      <c r="V418" s="107"/>
      <c r="W418" s="107"/>
      <c r="X418" s="107"/>
      <c r="Y418" s="107"/>
      <c r="Z418" s="107"/>
    </row>
    <row r="419">
      <c r="A419" s="107"/>
      <c r="B419" s="107"/>
      <c r="C419" s="107"/>
      <c r="D419" s="107"/>
      <c r="E419" s="107"/>
      <c r="F419" s="107"/>
      <c r="G419" s="107"/>
      <c r="H419" s="107"/>
      <c r="I419" s="107"/>
      <c r="J419" s="107"/>
      <c r="K419" s="107"/>
      <c r="L419" s="107"/>
      <c r="M419" s="107"/>
      <c r="N419" s="107"/>
      <c r="O419" s="107"/>
      <c r="P419" s="107"/>
      <c r="Q419" s="107"/>
      <c r="R419" s="107"/>
      <c r="S419" s="107"/>
      <c r="T419" s="107"/>
      <c r="U419" s="107"/>
      <c r="V419" s="107"/>
      <c r="W419" s="107"/>
      <c r="X419" s="107"/>
      <c r="Y419" s="107"/>
      <c r="Z419" s="107"/>
    </row>
    <row r="420">
      <c r="A420" s="107"/>
      <c r="B420" s="107"/>
      <c r="C420" s="107"/>
      <c r="D420" s="107"/>
      <c r="E420" s="107"/>
      <c r="F420" s="107"/>
      <c r="G420" s="107"/>
      <c r="H420" s="107"/>
      <c r="I420" s="107"/>
      <c r="J420" s="107"/>
      <c r="K420" s="107"/>
      <c r="L420" s="107"/>
      <c r="M420" s="107"/>
      <c r="N420" s="107"/>
      <c r="O420" s="107"/>
      <c r="P420" s="107"/>
      <c r="Q420" s="107"/>
      <c r="R420" s="107"/>
      <c r="S420" s="107"/>
      <c r="T420" s="107"/>
      <c r="U420" s="107"/>
      <c r="V420" s="107"/>
      <c r="W420" s="107"/>
      <c r="X420" s="107"/>
      <c r="Y420" s="107"/>
      <c r="Z420" s="107"/>
    </row>
    <row r="421">
      <c r="A421" s="107"/>
      <c r="B421" s="107"/>
      <c r="C421" s="107"/>
      <c r="D421" s="107"/>
      <c r="E421" s="107"/>
      <c r="F421" s="107"/>
      <c r="G421" s="107"/>
      <c r="H421" s="107"/>
      <c r="I421" s="107"/>
      <c r="J421" s="107"/>
      <c r="K421" s="107"/>
      <c r="L421" s="107"/>
      <c r="M421" s="107"/>
      <c r="N421" s="107"/>
      <c r="O421" s="107"/>
      <c r="P421" s="107"/>
      <c r="Q421" s="107"/>
      <c r="R421" s="107"/>
      <c r="S421" s="107"/>
      <c r="T421" s="107"/>
      <c r="U421" s="107"/>
      <c r="V421" s="107"/>
      <c r="W421" s="107"/>
      <c r="X421" s="107"/>
      <c r="Y421" s="107"/>
      <c r="Z421" s="107"/>
    </row>
    <row r="422">
      <c r="A422" s="107"/>
      <c r="B422" s="107"/>
      <c r="C422" s="107"/>
      <c r="D422" s="107"/>
      <c r="E422" s="107"/>
      <c r="F422" s="107"/>
      <c r="G422" s="107"/>
      <c r="H422" s="107"/>
      <c r="I422" s="107"/>
      <c r="J422" s="107"/>
      <c r="K422" s="107"/>
      <c r="L422" s="107"/>
      <c r="M422" s="107"/>
      <c r="N422" s="107"/>
      <c r="O422" s="107"/>
      <c r="P422" s="107"/>
      <c r="Q422" s="107"/>
      <c r="R422" s="107"/>
      <c r="S422" s="107"/>
      <c r="T422" s="107"/>
      <c r="U422" s="107"/>
      <c r="V422" s="107"/>
      <c r="W422" s="107"/>
      <c r="X422" s="107"/>
      <c r="Y422" s="107"/>
      <c r="Z422" s="107"/>
    </row>
    <row r="423">
      <c r="A423" s="107"/>
      <c r="B423" s="107"/>
      <c r="C423" s="107"/>
      <c r="D423" s="107"/>
      <c r="E423" s="107"/>
      <c r="F423" s="107"/>
      <c r="G423" s="107"/>
      <c r="H423" s="107"/>
      <c r="I423" s="107"/>
      <c r="J423" s="107"/>
      <c r="K423" s="107"/>
      <c r="L423" s="107"/>
      <c r="M423" s="107"/>
      <c r="N423" s="107"/>
      <c r="O423" s="107"/>
      <c r="P423" s="107"/>
      <c r="Q423" s="107"/>
      <c r="R423" s="107"/>
      <c r="S423" s="107"/>
      <c r="T423" s="107"/>
      <c r="U423" s="107"/>
      <c r="V423" s="107"/>
      <c r="W423" s="107"/>
      <c r="X423" s="107"/>
      <c r="Y423" s="107"/>
      <c r="Z423" s="107"/>
    </row>
    <row r="424">
      <c r="A424" s="107"/>
      <c r="B424" s="107"/>
      <c r="C424" s="107"/>
      <c r="D424" s="107"/>
      <c r="E424" s="107"/>
      <c r="F424" s="107"/>
      <c r="G424" s="107"/>
      <c r="H424" s="107"/>
      <c r="I424" s="107"/>
      <c r="J424" s="107"/>
      <c r="K424" s="107"/>
      <c r="L424" s="107"/>
      <c r="M424" s="107"/>
      <c r="N424" s="107"/>
      <c r="O424" s="107"/>
      <c r="P424" s="107"/>
      <c r="Q424" s="107"/>
      <c r="R424" s="107"/>
      <c r="S424" s="107"/>
      <c r="T424" s="107"/>
      <c r="U424" s="107"/>
      <c r="V424" s="107"/>
      <c r="W424" s="107"/>
      <c r="X424" s="107"/>
      <c r="Y424" s="107"/>
      <c r="Z424" s="107"/>
    </row>
    <row r="425">
      <c r="A425" s="107"/>
      <c r="B425" s="107"/>
      <c r="C425" s="107"/>
      <c r="D425" s="107"/>
      <c r="E425" s="107"/>
      <c r="F425" s="107"/>
      <c r="G425" s="107"/>
      <c r="H425" s="107"/>
      <c r="I425" s="107"/>
      <c r="J425" s="107"/>
      <c r="K425" s="107"/>
      <c r="L425" s="107"/>
      <c r="M425" s="107"/>
      <c r="N425" s="107"/>
      <c r="O425" s="107"/>
      <c r="P425" s="107"/>
      <c r="Q425" s="107"/>
      <c r="R425" s="107"/>
      <c r="S425" s="107"/>
      <c r="T425" s="107"/>
      <c r="U425" s="107"/>
      <c r="V425" s="107"/>
      <c r="W425" s="107"/>
      <c r="X425" s="107"/>
      <c r="Y425" s="107"/>
      <c r="Z425" s="107"/>
    </row>
    <row r="426">
      <c r="A426" s="107"/>
      <c r="B426" s="107"/>
      <c r="C426" s="107"/>
      <c r="D426" s="107"/>
      <c r="E426" s="107"/>
      <c r="F426" s="107"/>
      <c r="G426" s="107"/>
      <c r="H426" s="107"/>
      <c r="I426" s="107"/>
      <c r="J426" s="107"/>
      <c r="K426" s="107"/>
      <c r="L426" s="107"/>
      <c r="M426" s="107"/>
      <c r="N426" s="107"/>
      <c r="O426" s="107"/>
      <c r="P426" s="107"/>
      <c r="Q426" s="107"/>
      <c r="R426" s="107"/>
      <c r="S426" s="107"/>
      <c r="T426" s="107"/>
      <c r="U426" s="107"/>
      <c r="V426" s="107"/>
      <c r="W426" s="107"/>
      <c r="X426" s="107"/>
      <c r="Y426" s="107"/>
      <c r="Z426" s="107"/>
    </row>
    <row r="427">
      <c r="A427" s="107"/>
      <c r="B427" s="107"/>
      <c r="C427" s="107"/>
      <c r="D427" s="107"/>
      <c r="E427" s="107"/>
      <c r="F427" s="107"/>
      <c r="G427" s="107"/>
      <c r="H427" s="107"/>
      <c r="I427" s="107"/>
      <c r="J427" s="107"/>
      <c r="K427" s="107"/>
      <c r="L427" s="107"/>
      <c r="M427" s="107"/>
      <c r="N427" s="107"/>
      <c r="O427" s="107"/>
      <c r="P427" s="107"/>
      <c r="Q427" s="107"/>
      <c r="R427" s="107"/>
      <c r="S427" s="107"/>
      <c r="T427" s="107"/>
      <c r="U427" s="107"/>
      <c r="V427" s="107"/>
      <c r="W427" s="107"/>
      <c r="X427" s="107"/>
      <c r="Y427" s="107"/>
      <c r="Z427" s="107"/>
    </row>
    <row r="428">
      <c r="A428" s="107"/>
      <c r="B428" s="107"/>
      <c r="C428" s="107"/>
      <c r="D428" s="107"/>
      <c r="E428" s="107"/>
      <c r="F428" s="107"/>
      <c r="G428" s="107"/>
      <c r="H428" s="107"/>
      <c r="I428" s="107"/>
      <c r="J428" s="107"/>
      <c r="K428" s="107"/>
      <c r="L428" s="107"/>
      <c r="M428" s="107"/>
      <c r="N428" s="107"/>
      <c r="O428" s="107"/>
      <c r="P428" s="107"/>
      <c r="Q428" s="107"/>
      <c r="R428" s="107"/>
      <c r="S428" s="107"/>
      <c r="T428" s="107"/>
      <c r="U428" s="107"/>
      <c r="V428" s="107"/>
      <c r="W428" s="107"/>
      <c r="X428" s="107"/>
      <c r="Y428" s="107"/>
      <c r="Z428" s="107"/>
    </row>
    <row r="429">
      <c r="A429" s="107"/>
      <c r="B429" s="107"/>
      <c r="C429" s="107"/>
      <c r="D429" s="107"/>
      <c r="E429" s="107"/>
      <c r="F429" s="107"/>
      <c r="G429" s="107"/>
      <c r="H429" s="107"/>
      <c r="I429" s="107"/>
      <c r="J429" s="107"/>
      <c r="K429" s="107"/>
      <c r="L429" s="107"/>
      <c r="M429" s="107"/>
      <c r="N429" s="107"/>
      <c r="O429" s="107"/>
      <c r="P429" s="107"/>
      <c r="Q429" s="107"/>
      <c r="R429" s="107"/>
      <c r="S429" s="107"/>
      <c r="T429" s="107"/>
      <c r="U429" s="107"/>
      <c r="V429" s="107"/>
      <c r="W429" s="107"/>
      <c r="X429" s="107"/>
      <c r="Y429" s="107"/>
      <c r="Z429" s="107"/>
    </row>
    <row r="430">
      <c r="A430" s="107"/>
      <c r="B430" s="107"/>
      <c r="C430" s="107"/>
      <c r="D430" s="107"/>
      <c r="E430" s="107"/>
      <c r="F430" s="107"/>
      <c r="G430" s="107"/>
      <c r="H430" s="107"/>
      <c r="I430" s="107"/>
      <c r="J430" s="107"/>
      <c r="K430" s="107"/>
      <c r="L430" s="107"/>
      <c r="M430" s="107"/>
      <c r="N430" s="107"/>
      <c r="O430" s="107"/>
      <c r="P430" s="107"/>
      <c r="Q430" s="107"/>
      <c r="R430" s="107"/>
      <c r="S430" s="107"/>
      <c r="T430" s="107"/>
      <c r="U430" s="107"/>
      <c r="V430" s="107"/>
      <c r="W430" s="107"/>
      <c r="X430" s="107"/>
      <c r="Y430" s="107"/>
      <c r="Z430" s="107"/>
    </row>
    <row r="431">
      <c r="A431" s="107"/>
      <c r="B431" s="107"/>
      <c r="C431" s="107"/>
      <c r="D431" s="107"/>
      <c r="E431" s="107"/>
      <c r="F431" s="107"/>
      <c r="G431" s="107"/>
      <c r="H431" s="107"/>
      <c r="I431" s="107"/>
      <c r="J431" s="107"/>
      <c r="K431" s="107"/>
      <c r="L431" s="107"/>
      <c r="M431" s="107"/>
      <c r="N431" s="107"/>
      <c r="O431" s="107"/>
      <c r="P431" s="107"/>
      <c r="Q431" s="107"/>
      <c r="R431" s="107"/>
      <c r="S431" s="107"/>
      <c r="T431" s="107"/>
      <c r="U431" s="107"/>
      <c r="V431" s="107"/>
      <c r="W431" s="107"/>
      <c r="X431" s="107"/>
      <c r="Y431" s="107"/>
      <c r="Z431" s="107"/>
    </row>
    <row r="432">
      <c r="A432" s="107"/>
      <c r="B432" s="107"/>
      <c r="C432" s="107"/>
      <c r="D432" s="107"/>
      <c r="E432" s="107"/>
      <c r="F432" s="107"/>
      <c r="G432" s="107"/>
      <c r="H432" s="107"/>
      <c r="I432" s="107"/>
      <c r="J432" s="107"/>
      <c r="K432" s="107"/>
      <c r="L432" s="107"/>
      <c r="M432" s="107"/>
      <c r="N432" s="107"/>
      <c r="O432" s="107"/>
      <c r="P432" s="107"/>
      <c r="Q432" s="107"/>
      <c r="R432" s="107"/>
      <c r="S432" s="107"/>
      <c r="T432" s="107"/>
      <c r="U432" s="107"/>
      <c r="V432" s="107"/>
      <c r="W432" s="107"/>
      <c r="X432" s="107"/>
      <c r="Y432" s="107"/>
      <c r="Z432" s="107"/>
    </row>
    <row r="433">
      <c r="A433" s="107"/>
      <c r="B433" s="107"/>
      <c r="C433" s="107"/>
      <c r="D433" s="107"/>
      <c r="E433" s="107"/>
      <c r="F433" s="107"/>
      <c r="G433" s="107"/>
      <c r="H433" s="107"/>
      <c r="I433" s="107"/>
      <c r="J433" s="107"/>
      <c r="K433" s="107"/>
      <c r="L433" s="107"/>
      <c r="M433" s="107"/>
      <c r="N433" s="107"/>
      <c r="O433" s="107"/>
      <c r="P433" s="107"/>
      <c r="Q433" s="107"/>
      <c r="R433" s="107"/>
      <c r="S433" s="107"/>
      <c r="T433" s="107"/>
      <c r="U433" s="107"/>
      <c r="V433" s="107"/>
      <c r="W433" s="107"/>
      <c r="X433" s="107"/>
      <c r="Y433" s="107"/>
      <c r="Z433" s="107"/>
    </row>
    <row r="434">
      <c r="A434" s="107"/>
      <c r="B434" s="107"/>
      <c r="C434" s="107"/>
      <c r="D434" s="107"/>
      <c r="E434" s="107"/>
      <c r="F434" s="107"/>
      <c r="G434" s="107"/>
      <c r="H434" s="107"/>
      <c r="I434" s="107"/>
      <c r="J434" s="107"/>
      <c r="K434" s="107"/>
      <c r="L434" s="107"/>
      <c r="M434" s="107"/>
      <c r="N434" s="107"/>
      <c r="O434" s="107"/>
      <c r="P434" s="107"/>
      <c r="Q434" s="107"/>
      <c r="R434" s="107"/>
      <c r="S434" s="107"/>
      <c r="T434" s="107"/>
      <c r="U434" s="107"/>
      <c r="V434" s="107"/>
      <c r="W434" s="107"/>
      <c r="X434" s="107"/>
      <c r="Y434" s="107"/>
      <c r="Z434" s="107"/>
    </row>
    <row r="435">
      <c r="A435" s="107"/>
      <c r="B435" s="107"/>
      <c r="C435" s="107"/>
      <c r="D435" s="107"/>
      <c r="E435" s="107"/>
      <c r="F435" s="107"/>
      <c r="G435" s="107"/>
      <c r="H435" s="107"/>
      <c r="I435" s="107"/>
      <c r="J435" s="107"/>
      <c r="K435" s="107"/>
      <c r="L435" s="107"/>
      <c r="M435" s="107"/>
      <c r="N435" s="107"/>
      <c r="O435" s="107"/>
      <c r="P435" s="107"/>
      <c r="Q435" s="107"/>
      <c r="R435" s="107"/>
      <c r="S435" s="107"/>
      <c r="T435" s="107"/>
      <c r="U435" s="107"/>
      <c r="V435" s="107"/>
      <c r="W435" s="107"/>
      <c r="X435" s="107"/>
      <c r="Y435" s="107"/>
      <c r="Z435" s="107"/>
    </row>
    <row r="436">
      <c r="A436" s="107"/>
      <c r="B436" s="107"/>
      <c r="C436" s="107"/>
      <c r="D436" s="107"/>
      <c r="E436" s="107"/>
      <c r="F436" s="107"/>
      <c r="G436" s="107"/>
      <c r="H436" s="107"/>
      <c r="I436" s="107"/>
      <c r="J436" s="107"/>
      <c r="K436" s="107"/>
      <c r="L436" s="107"/>
      <c r="M436" s="107"/>
      <c r="N436" s="107"/>
      <c r="O436" s="107"/>
      <c r="P436" s="107"/>
      <c r="Q436" s="107"/>
      <c r="R436" s="107"/>
      <c r="S436" s="107"/>
      <c r="T436" s="107"/>
      <c r="U436" s="107"/>
      <c r="V436" s="107"/>
      <c r="W436" s="107"/>
      <c r="X436" s="107"/>
      <c r="Y436" s="107"/>
      <c r="Z436" s="107"/>
    </row>
    <row r="437">
      <c r="A437" s="107"/>
      <c r="B437" s="107"/>
      <c r="C437" s="107"/>
      <c r="D437" s="107"/>
      <c r="E437" s="107"/>
      <c r="F437" s="107"/>
      <c r="G437" s="107"/>
      <c r="H437" s="107"/>
      <c r="I437" s="107"/>
      <c r="J437" s="107"/>
      <c r="K437" s="107"/>
      <c r="L437" s="107"/>
      <c r="M437" s="107"/>
      <c r="N437" s="107"/>
      <c r="O437" s="107"/>
      <c r="P437" s="107"/>
      <c r="Q437" s="107"/>
      <c r="R437" s="107"/>
      <c r="S437" s="107"/>
      <c r="T437" s="107"/>
      <c r="U437" s="107"/>
      <c r="V437" s="107"/>
      <c r="W437" s="107"/>
      <c r="X437" s="107"/>
      <c r="Y437" s="107"/>
      <c r="Z437" s="107"/>
    </row>
    <row r="438">
      <c r="A438" s="107"/>
      <c r="B438" s="107"/>
      <c r="C438" s="107"/>
      <c r="D438" s="107"/>
      <c r="E438" s="107"/>
      <c r="F438" s="107"/>
      <c r="G438" s="107"/>
      <c r="H438" s="107"/>
      <c r="I438" s="107"/>
      <c r="J438" s="107"/>
      <c r="K438" s="107"/>
      <c r="L438" s="107"/>
      <c r="M438" s="107"/>
      <c r="N438" s="107"/>
      <c r="O438" s="107"/>
      <c r="P438" s="107"/>
      <c r="Q438" s="107"/>
      <c r="R438" s="107"/>
      <c r="S438" s="107"/>
      <c r="T438" s="107"/>
      <c r="U438" s="107"/>
      <c r="V438" s="107"/>
      <c r="W438" s="107"/>
      <c r="X438" s="107"/>
      <c r="Y438" s="107"/>
      <c r="Z438" s="107"/>
    </row>
    <row r="439">
      <c r="A439" s="107"/>
      <c r="B439" s="107"/>
      <c r="C439" s="107"/>
      <c r="D439" s="107"/>
      <c r="E439" s="107"/>
      <c r="F439" s="107"/>
      <c r="G439" s="107"/>
      <c r="H439" s="107"/>
      <c r="I439" s="107"/>
      <c r="J439" s="107"/>
      <c r="K439" s="107"/>
      <c r="L439" s="107"/>
      <c r="M439" s="107"/>
      <c r="N439" s="107"/>
      <c r="O439" s="107"/>
      <c r="P439" s="107"/>
      <c r="Q439" s="107"/>
      <c r="R439" s="107"/>
      <c r="S439" s="107"/>
      <c r="T439" s="107"/>
      <c r="U439" s="107"/>
      <c r="V439" s="107"/>
      <c r="W439" s="107"/>
      <c r="X439" s="107"/>
      <c r="Y439" s="107"/>
      <c r="Z439" s="107"/>
    </row>
    <row r="440">
      <c r="A440" s="107"/>
      <c r="B440" s="107"/>
      <c r="C440" s="107"/>
      <c r="D440" s="107"/>
      <c r="E440" s="107"/>
      <c r="F440" s="107"/>
      <c r="G440" s="107"/>
      <c r="H440" s="107"/>
      <c r="I440" s="107"/>
      <c r="J440" s="107"/>
      <c r="K440" s="107"/>
      <c r="L440" s="107"/>
      <c r="M440" s="107"/>
      <c r="N440" s="107"/>
      <c r="O440" s="107"/>
      <c r="P440" s="107"/>
      <c r="Q440" s="107"/>
      <c r="R440" s="107"/>
      <c r="S440" s="107"/>
      <c r="T440" s="107"/>
      <c r="U440" s="107"/>
      <c r="V440" s="107"/>
      <c r="W440" s="107"/>
      <c r="X440" s="107"/>
      <c r="Y440" s="107"/>
      <c r="Z440" s="107"/>
    </row>
    <row r="441">
      <c r="A441" s="107"/>
      <c r="B441" s="107"/>
      <c r="C441" s="107"/>
      <c r="D441" s="107"/>
      <c r="E441" s="107"/>
      <c r="F441" s="107"/>
      <c r="G441" s="107"/>
      <c r="H441" s="107"/>
      <c r="I441" s="107"/>
      <c r="J441" s="107"/>
      <c r="K441" s="107"/>
      <c r="L441" s="107"/>
      <c r="M441" s="107"/>
      <c r="N441" s="107"/>
      <c r="O441" s="107"/>
      <c r="P441" s="107"/>
      <c r="Q441" s="107"/>
      <c r="R441" s="107"/>
      <c r="S441" s="107"/>
      <c r="T441" s="107"/>
      <c r="U441" s="107"/>
      <c r="V441" s="107"/>
      <c r="W441" s="107"/>
      <c r="X441" s="107"/>
      <c r="Y441" s="107"/>
      <c r="Z441" s="107"/>
    </row>
    <row r="442">
      <c r="A442" s="107"/>
      <c r="B442" s="107"/>
      <c r="C442" s="107"/>
      <c r="D442" s="107"/>
      <c r="E442" s="107"/>
      <c r="F442" s="107"/>
      <c r="G442" s="107"/>
      <c r="H442" s="107"/>
      <c r="I442" s="107"/>
      <c r="J442" s="107"/>
      <c r="K442" s="107"/>
      <c r="L442" s="107"/>
      <c r="M442" s="107"/>
      <c r="N442" s="107"/>
      <c r="O442" s="107"/>
      <c r="P442" s="107"/>
      <c r="Q442" s="107"/>
      <c r="R442" s="107"/>
      <c r="S442" s="107"/>
      <c r="T442" s="107"/>
      <c r="U442" s="107"/>
      <c r="V442" s="107"/>
      <c r="W442" s="107"/>
      <c r="X442" s="107"/>
      <c r="Y442" s="107"/>
      <c r="Z442" s="107"/>
    </row>
    <row r="443">
      <c r="A443" s="107"/>
      <c r="B443" s="107"/>
      <c r="C443" s="107"/>
      <c r="D443" s="107"/>
      <c r="E443" s="107"/>
      <c r="F443" s="107"/>
      <c r="G443" s="107"/>
      <c r="H443" s="107"/>
      <c r="I443" s="107"/>
      <c r="J443" s="107"/>
      <c r="K443" s="107"/>
      <c r="L443" s="107"/>
      <c r="M443" s="107"/>
      <c r="N443" s="107"/>
      <c r="O443" s="107"/>
      <c r="P443" s="107"/>
      <c r="Q443" s="107"/>
      <c r="R443" s="107"/>
      <c r="S443" s="107"/>
      <c r="T443" s="107"/>
      <c r="U443" s="107"/>
      <c r="V443" s="107"/>
      <c r="W443" s="107"/>
      <c r="X443" s="107"/>
      <c r="Y443" s="107"/>
      <c r="Z443" s="107"/>
    </row>
    <row r="444">
      <c r="A444" s="107"/>
      <c r="B444" s="107"/>
      <c r="C444" s="107"/>
      <c r="D444" s="107"/>
      <c r="E444" s="107"/>
      <c r="F444" s="107"/>
      <c r="G444" s="107"/>
      <c r="H444" s="107"/>
      <c r="I444" s="107"/>
      <c r="J444" s="107"/>
      <c r="K444" s="107"/>
      <c r="L444" s="107"/>
      <c r="M444" s="107"/>
      <c r="N444" s="107"/>
      <c r="O444" s="107"/>
      <c r="P444" s="107"/>
      <c r="Q444" s="107"/>
      <c r="R444" s="107"/>
      <c r="S444" s="107"/>
      <c r="T444" s="107"/>
      <c r="U444" s="107"/>
      <c r="V444" s="107"/>
      <c r="W444" s="107"/>
      <c r="X444" s="107"/>
      <c r="Y444" s="107"/>
      <c r="Z444" s="107"/>
    </row>
    <row r="445">
      <c r="A445" s="107"/>
      <c r="B445" s="107"/>
      <c r="C445" s="107"/>
      <c r="D445" s="107"/>
      <c r="E445" s="107"/>
      <c r="F445" s="107"/>
      <c r="G445" s="107"/>
      <c r="H445" s="107"/>
      <c r="I445" s="107"/>
      <c r="J445" s="107"/>
      <c r="K445" s="107"/>
      <c r="L445" s="107"/>
      <c r="M445" s="107"/>
      <c r="N445" s="107"/>
      <c r="O445" s="107"/>
      <c r="P445" s="107"/>
      <c r="Q445" s="107"/>
      <c r="R445" s="107"/>
      <c r="S445" s="107"/>
      <c r="T445" s="107"/>
      <c r="U445" s="107"/>
      <c r="V445" s="107"/>
      <c r="W445" s="107"/>
      <c r="X445" s="107"/>
      <c r="Y445" s="107"/>
      <c r="Z445" s="107"/>
    </row>
    <row r="446">
      <c r="A446" s="107"/>
      <c r="B446" s="107"/>
      <c r="C446" s="107"/>
      <c r="D446" s="107"/>
      <c r="E446" s="107"/>
      <c r="F446" s="107"/>
      <c r="G446" s="107"/>
      <c r="H446" s="107"/>
      <c r="I446" s="107"/>
      <c r="J446" s="107"/>
      <c r="K446" s="107"/>
      <c r="L446" s="107"/>
      <c r="M446" s="107"/>
      <c r="N446" s="107"/>
      <c r="O446" s="107"/>
      <c r="P446" s="107"/>
      <c r="Q446" s="107"/>
      <c r="R446" s="107"/>
      <c r="S446" s="107"/>
      <c r="T446" s="107"/>
      <c r="U446" s="107"/>
      <c r="V446" s="107"/>
      <c r="W446" s="107"/>
      <c r="X446" s="107"/>
      <c r="Y446" s="107"/>
      <c r="Z446" s="107"/>
    </row>
    <row r="447">
      <c r="A447" s="107"/>
      <c r="B447" s="107"/>
      <c r="C447" s="107"/>
      <c r="D447" s="107"/>
      <c r="E447" s="107"/>
      <c r="F447" s="107"/>
      <c r="G447" s="107"/>
      <c r="H447" s="107"/>
      <c r="I447" s="107"/>
      <c r="J447" s="107"/>
      <c r="K447" s="107"/>
      <c r="L447" s="107"/>
      <c r="M447" s="107"/>
      <c r="N447" s="107"/>
      <c r="O447" s="107"/>
      <c r="P447" s="107"/>
      <c r="Q447" s="107"/>
      <c r="R447" s="107"/>
      <c r="S447" s="107"/>
      <c r="T447" s="107"/>
      <c r="U447" s="107"/>
      <c r="V447" s="107"/>
      <c r="W447" s="107"/>
      <c r="X447" s="107"/>
      <c r="Y447" s="107"/>
      <c r="Z447" s="107"/>
    </row>
    <row r="448">
      <c r="A448" s="107"/>
      <c r="B448" s="107"/>
      <c r="C448" s="107"/>
      <c r="D448" s="107"/>
      <c r="E448" s="107"/>
      <c r="F448" s="107"/>
      <c r="G448" s="107"/>
      <c r="H448" s="107"/>
      <c r="I448" s="107"/>
      <c r="J448" s="107"/>
      <c r="K448" s="107"/>
      <c r="L448" s="107"/>
      <c r="M448" s="107"/>
      <c r="N448" s="107"/>
      <c r="O448" s="107"/>
      <c r="P448" s="107"/>
      <c r="Q448" s="107"/>
      <c r="R448" s="107"/>
      <c r="S448" s="107"/>
      <c r="T448" s="107"/>
      <c r="U448" s="107"/>
      <c r="V448" s="107"/>
      <c r="W448" s="107"/>
      <c r="X448" s="107"/>
      <c r="Y448" s="107"/>
      <c r="Z448" s="107"/>
    </row>
    <row r="449">
      <c r="A449" s="107"/>
      <c r="B449" s="107"/>
      <c r="C449" s="107"/>
      <c r="D449" s="107"/>
      <c r="E449" s="107"/>
      <c r="F449" s="107"/>
      <c r="G449" s="107"/>
      <c r="H449" s="107"/>
      <c r="I449" s="107"/>
      <c r="J449" s="107"/>
      <c r="K449" s="107"/>
      <c r="L449" s="107"/>
      <c r="M449" s="107"/>
      <c r="N449" s="107"/>
      <c r="O449" s="107"/>
      <c r="P449" s="107"/>
      <c r="Q449" s="107"/>
      <c r="R449" s="107"/>
      <c r="S449" s="107"/>
      <c r="T449" s="107"/>
      <c r="U449" s="107"/>
      <c r="V449" s="107"/>
      <c r="W449" s="107"/>
      <c r="X449" s="107"/>
      <c r="Y449" s="107"/>
      <c r="Z449" s="107"/>
    </row>
    <row r="450">
      <c r="A450" s="107"/>
      <c r="B450" s="107"/>
      <c r="C450" s="107"/>
      <c r="D450" s="107"/>
      <c r="E450" s="107"/>
      <c r="F450" s="107"/>
      <c r="G450" s="107"/>
      <c r="H450" s="107"/>
      <c r="I450" s="107"/>
      <c r="J450" s="107"/>
      <c r="K450" s="107"/>
      <c r="L450" s="107"/>
      <c r="M450" s="107"/>
      <c r="N450" s="107"/>
      <c r="O450" s="107"/>
      <c r="P450" s="107"/>
      <c r="Q450" s="107"/>
      <c r="R450" s="107"/>
      <c r="S450" s="107"/>
      <c r="T450" s="107"/>
      <c r="U450" s="107"/>
      <c r="V450" s="107"/>
      <c r="W450" s="107"/>
      <c r="X450" s="107"/>
      <c r="Y450" s="107"/>
      <c r="Z450" s="107"/>
    </row>
    <row r="451">
      <c r="A451" s="107"/>
      <c r="B451" s="107"/>
      <c r="C451" s="107"/>
      <c r="D451" s="107"/>
      <c r="E451" s="107"/>
      <c r="F451" s="107"/>
      <c r="G451" s="107"/>
      <c r="H451" s="107"/>
      <c r="I451" s="107"/>
      <c r="J451" s="107"/>
      <c r="K451" s="107"/>
      <c r="L451" s="107"/>
      <c r="M451" s="107"/>
      <c r="N451" s="107"/>
      <c r="O451" s="107"/>
      <c r="P451" s="107"/>
      <c r="Q451" s="107"/>
      <c r="R451" s="107"/>
      <c r="S451" s="107"/>
      <c r="T451" s="107"/>
      <c r="U451" s="107"/>
      <c r="V451" s="107"/>
      <c r="W451" s="107"/>
      <c r="X451" s="107"/>
      <c r="Y451" s="107"/>
      <c r="Z451" s="107"/>
    </row>
    <row r="452">
      <c r="A452" s="107"/>
      <c r="B452" s="107"/>
      <c r="C452" s="107"/>
      <c r="D452" s="107"/>
      <c r="E452" s="107"/>
      <c r="F452" s="107"/>
      <c r="G452" s="107"/>
      <c r="H452" s="107"/>
      <c r="I452" s="107"/>
      <c r="J452" s="107"/>
      <c r="K452" s="107"/>
      <c r="L452" s="107"/>
      <c r="M452" s="107"/>
      <c r="N452" s="107"/>
      <c r="O452" s="107"/>
      <c r="P452" s="107"/>
      <c r="Q452" s="107"/>
      <c r="R452" s="107"/>
      <c r="S452" s="107"/>
      <c r="T452" s="107"/>
      <c r="U452" s="107"/>
      <c r="V452" s="107"/>
      <c r="W452" s="107"/>
      <c r="X452" s="107"/>
      <c r="Y452" s="107"/>
      <c r="Z452" s="107"/>
    </row>
    <row r="453">
      <c r="A453" s="107"/>
      <c r="B453" s="107"/>
      <c r="C453" s="107"/>
      <c r="D453" s="107"/>
      <c r="E453" s="107"/>
      <c r="F453" s="107"/>
      <c r="G453" s="107"/>
      <c r="H453" s="107"/>
      <c r="I453" s="107"/>
      <c r="J453" s="107"/>
      <c r="K453" s="107"/>
      <c r="L453" s="107"/>
      <c r="M453" s="107"/>
      <c r="N453" s="107"/>
      <c r="O453" s="107"/>
      <c r="P453" s="107"/>
      <c r="Q453" s="107"/>
      <c r="R453" s="107"/>
      <c r="S453" s="107"/>
      <c r="T453" s="107"/>
      <c r="U453" s="107"/>
      <c r="V453" s="107"/>
      <c r="W453" s="107"/>
      <c r="X453" s="107"/>
      <c r="Y453" s="107"/>
      <c r="Z453" s="107"/>
    </row>
    <row r="454">
      <c r="A454" s="107"/>
      <c r="B454" s="107"/>
      <c r="C454" s="107"/>
      <c r="D454" s="107"/>
      <c r="E454" s="107"/>
      <c r="F454" s="107"/>
      <c r="G454" s="107"/>
      <c r="H454" s="107"/>
      <c r="I454" s="107"/>
      <c r="J454" s="107"/>
      <c r="K454" s="107"/>
      <c r="L454" s="107"/>
      <c r="M454" s="107"/>
      <c r="N454" s="107"/>
      <c r="O454" s="107"/>
      <c r="P454" s="107"/>
      <c r="Q454" s="107"/>
      <c r="R454" s="107"/>
      <c r="S454" s="107"/>
      <c r="T454" s="107"/>
      <c r="U454" s="107"/>
      <c r="V454" s="107"/>
      <c r="W454" s="107"/>
      <c r="X454" s="107"/>
      <c r="Y454" s="107"/>
      <c r="Z454" s="107"/>
    </row>
    <row r="455">
      <c r="A455" s="107"/>
      <c r="B455" s="107"/>
      <c r="C455" s="107"/>
      <c r="D455" s="107"/>
      <c r="E455" s="107"/>
      <c r="F455" s="107"/>
      <c r="G455" s="107"/>
      <c r="H455" s="107"/>
      <c r="I455" s="107"/>
      <c r="J455" s="107"/>
      <c r="K455" s="107"/>
      <c r="L455" s="107"/>
      <c r="M455" s="107"/>
      <c r="N455" s="107"/>
      <c r="O455" s="107"/>
      <c r="P455" s="107"/>
      <c r="Q455" s="107"/>
      <c r="R455" s="107"/>
      <c r="S455" s="107"/>
      <c r="T455" s="107"/>
      <c r="U455" s="107"/>
      <c r="V455" s="107"/>
      <c r="W455" s="107"/>
      <c r="X455" s="107"/>
      <c r="Y455" s="107"/>
      <c r="Z455" s="107"/>
    </row>
    <row r="456">
      <c r="A456" s="107"/>
      <c r="B456" s="107"/>
      <c r="C456" s="107"/>
      <c r="D456" s="107"/>
      <c r="E456" s="107"/>
      <c r="F456" s="107"/>
      <c r="G456" s="107"/>
      <c r="H456" s="107"/>
      <c r="I456" s="107"/>
      <c r="J456" s="107"/>
      <c r="K456" s="107"/>
      <c r="L456" s="107"/>
      <c r="M456" s="107"/>
      <c r="N456" s="107"/>
      <c r="O456" s="107"/>
      <c r="P456" s="107"/>
      <c r="Q456" s="107"/>
      <c r="R456" s="107"/>
      <c r="S456" s="107"/>
      <c r="T456" s="107"/>
      <c r="U456" s="107"/>
      <c r="V456" s="107"/>
      <c r="W456" s="107"/>
      <c r="X456" s="107"/>
      <c r="Y456" s="107"/>
      <c r="Z456" s="107"/>
    </row>
    <row r="457">
      <c r="A457" s="107"/>
      <c r="B457" s="107"/>
      <c r="C457" s="107"/>
      <c r="D457" s="107"/>
      <c r="E457" s="107"/>
      <c r="F457" s="107"/>
      <c r="G457" s="107"/>
      <c r="H457" s="107"/>
      <c r="I457" s="107"/>
      <c r="J457" s="107"/>
      <c r="K457" s="107"/>
      <c r="L457" s="107"/>
      <c r="M457" s="107"/>
      <c r="N457" s="107"/>
      <c r="O457" s="107"/>
      <c r="P457" s="107"/>
      <c r="Q457" s="107"/>
      <c r="R457" s="107"/>
      <c r="S457" s="107"/>
      <c r="T457" s="107"/>
      <c r="U457" s="107"/>
      <c r="V457" s="107"/>
      <c r="W457" s="107"/>
      <c r="X457" s="107"/>
      <c r="Y457" s="107"/>
      <c r="Z457" s="107"/>
    </row>
    <row r="458">
      <c r="A458" s="107"/>
      <c r="B458" s="107"/>
      <c r="C458" s="107"/>
      <c r="D458" s="107"/>
      <c r="E458" s="107"/>
      <c r="F458" s="107"/>
      <c r="G458" s="107"/>
      <c r="H458" s="107"/>
      <c r="I458" s="107"/>
      <c r="J458" s="107"/>
      <c r="K458" s="107"/>
      <c r="L458" s="107"/>
      <c r="M458" s="107"/>
      <c r="N458" s="107"/>
      <c r="O458" s="107"/>
      <c r="P458" s="107"/>
      <c r="Q458" s="107"/>
      <c r="R458" s="107"/>
      <c r="S458" s="107"/>
      <c r="T458" s="107"/>
      <c r="U458" s="107"/>
      <c r="V458" s="107"/>
      <c r="W458" s="107"/>
      <c r="X458" s="107"/>
      <c r="Y458" s="107"/>
      <c r="Z458" s="107"/>
    </row>
    <row r="459">
      <c r="A459" s="107"/>
      <c r="B459" s="107"/>
      <c r="C459" s="107"/>
      <c r="D459" s="107"/>
      <c r="E459" s="107"/>
      <c r="F459" s="107"/>
      <c r="G459" s="107"/>
      <c r="H459" s="107"/>
      <c r="I459" s="107"/>
      <c r="J459" s="107"/>
      <c r="K459" s="107"/>
      <c r="L459" s="107"/>
      <c r="M459" s="107"/>
      <c r="N459" s="107"/>
      <c r="O459" s="107"/>
      <c r="P459" s="107"/>
      <c r="Q459" s="107"/>
      <c r="R459" s="107"/>
      <c r="S459" s="107"/>
      <c r="T459" s="107"/>
      <c r="U459" s="107"/>
      <c r="V459" s="107"/>
      <c r="W459" s="107"/>
      <c r="X459" s="107"/>
      <c r="Y459" s="107"/>
      <c r="Z459" s="107"/>
    </row>
    <row r="460">
      <c r="A460" s="107"/>
      <c r="B460" s="107"/>
      <c r="C460" s="107"/>
      <c r="D460" s="107"/>
      <c r="E460" s="107"/>
      <c r="F460" s="107"/>
      <c r="G460" s="107"/>
      <c r="H460" s="107"/>
      <c r="I460" s="107"/>
      <c r="J460" s="107"/>
      <c r="K460" s="107"/>
      <c r="L460" s="107"/>
      <c r="M460" s="107"/>
      <c r="N460" s="107"/>
      <c r="O460" s="107"/>
      <c r="P460" s="107"/>
      <c r="Q460" s="107"/>
      <c r="R460" s="107"/>
      <c r="S460" s="107"/>
      <c r="T460" s="107"/>
      <c r="U460" s="107"/>
      <c r="V460" s="107"/>
      <c r="W460" s="107"/>
      <c r="X460" s="107"/>
      <c r="Y460" s="107"/>
      <c r="Z460" s="107"/>
    </row>
    <row r="461">
      <c r="A461" s="107"/>
      <c r="B461" s="107"/>
      <c r="C461" s="107"/>
      <c r="D461" s="107"/>
      <c r="E461" s="107"/>
      <c r="F461" s="107"/>
      <c r="G461" s="107"/>
      <c r="H461" s="107"/>
      <c r="I461" s="107"/>
      <c r="J461" s="107"/>
      <c r="K461" s="107"/>
      <c r="L461" s="107"/>
      <c r="M461" s="107"/>
      <c r="N461" s="107"/>
      <c r="O461" s="107"/>
      <c r="P461" s="107"/>
      <c r="Q461" s="107"/>
      <c r="R461" s="107"/>
      <c r="S461" s="107"/>
      <c r="T461" s="107"/>
      <c r="U461" s="107"/>
      <c r="V461" s="107"/>
      <c r="W461" s="107"/>
      <c r="X461" s="107"/>
      <c r="Y461" s="107"/>
      <c r="Z461" s="107"/>
    </row>
    <row r="462">
      <c r="A462" s="107"/>
      <c r="B462" s="107"/>
      <c r="C462" s="107"/>
      <c r="D462" s="107"/>
      <c r="E462" s="107"/>
      <c r="F462" s="107"/>
      <c r="G462" s="107"/>
      <c r="H462" s="107"/>
      <c r="I462" s="107"/>
      <c r="J462" s="107"/>
      <c r="K462" s="107"/>
      <c r="L462" s="107"/>
      <c r="M462" s="107"/>
      <c r="N462" s="107"/>
      <c r="O462" s="107"/>
      <c r="P462" s="107"/>
      <c r="Q462" s="107"/>
      <c r="R462" s="107"/>
      <c r="S462" s="107"/>
      <c r="T462" s="107"/>
      <c r="U462" s="107"/>
      <c r="V462" s="107"/>
      <c r="W462" s="107"/>
      <c r="X462" s="107"/>
      <c r="Y462" s="107"/>
      <c r="Z462" s="107"/>
    </row>
    <row r="463">
      <c r="A463" s="107"/>
      <c r="B463" s="107"/>
      <c r="C463" s="107"/>
      <c r="D463" s="107"/>
      <c r="E463" s="107"/>
      <c r="F463" s="107"/>
      <c r="G463" s="107"/>
      <c r="H463" s="107"/>
      <c r="I463" s="107"/>
      <c r="J463" s="107"/>
      <c r="K463" s="107"/>
      <c r="L463" s="107"/>
      <c r="M463" s="107"/>
      <c r="N463" s="107"/>
      <c r="O463" s="107"/>
      <c r="P463" s="107"/>
      <c r="Q463" s="107"/>
      <c r="R463" s="107"/>
      <c r="S463" s="107"/>
      <c r="T463" s="107"/>
      <c r="U463" s="107"/>
      <c r="V463" s="107"/>
      <c r="W463" s="107"/>
      <c r="X463" s="107"/>
      <c r="Y463" s="107"/>
      <c r="Z463" s="107"/>
    </row>
    <row r="464">
      <c r="A464" s="107"/>
      <c r="B464" s="107"/>
      <c r="C464" s="107"/>
      <c r="D464" s="107"/>
      <c r="E464" s="107"/>
      <c r="F464" s="107"/>
      <c r="G464" s="107"/>
      <c r="H464" s="107"/>
      <c r="I464" s="107"/>
      <c r="J464" s="107"/>
      <c r="K464" s="107"/>
      <c r="L464" s="107"/>
      <c r="M464" s="107"/>
      <c r="N464" s="107"/>
      <c r="O464" s="107"/>
      <c r="P464" s="107"/>
      <c r="Q464" s="107"/>
      <c r="R464" s="107"/>
      <c r="S464" s="107"/>
      <c r="T464" s="107"/>
      <c r="U464" s="107"/>
      <c r="V464" s="107"/>
      <c r="W464" s="107"/>
      <c r="X464" s="107"/>
      <c r="Y464" s="107"/>
      <c r="Z464" s="107"/>
    </row>
    <row r="465">
      <c r="A465" s="107"/>
      <c r="B465" s="107"/>
      <c r="C465" s="107"/>
      <c r="D465" s="107"/>
      <c r="E465" s="107"/>
      <c r="F465" s="107"/>
      <c r="G465" s="107"/>
      <c r="H465" s="107"/>
      <c r="I465" s="107"/>
      <c r="J465" s="107"/>
      <c r="K465" s="107"/>
      <c r="L465" s="107"/>
      <c r="M465" s="107"/>
      <c r="N465" s="107"/>
      <c r="O465" s="107"/>
      <c r="P465" s="107"/>
      <c r="Q465" s="107"/>
      <c r="R465" s="107"/>
      <c r="S465" s="107"/>
      <c r="T465" s="107"/>
      <c r="U465" s="107"/>
      <c r="V465" s="107"/>
      <c r="W465" s="107"/>
      <c r="X465" s="107"/>
      <c r="Y465" s="107"/>
      <c r="Z465" s="107"/>
    </row>
    <row r="466">
      <c r="A466" s="107"/>
      <c r="B466" s="107"/>
      <c r="C466" s="107"/>
      <c r="D466" s="107"/>
      <c r="E466" s="107"/>
      <c r="F466" s="107"/>
      <c r="G466" s="107"/>
      <c r="H466" s="107"/>
      <c r="I466" s="107"/>
      <c r="J466" s="107"/>
      <c r="K466" s="107"/>
      <c r="L466" s="107"/>
      <c r="M466" s="107"/>
      <c r="N466" s="107"/>
      <c r="O466" s="107"/>
      <c r="P466" s="107"/>
      <c r="Q466" s="107"/>
      <c r="R466" s="107"/>
      <c r="S466" s="107"/>
      <c r="T466" s="107"/>
      <c r="U466" s="107"/>
      <c r="V466" s="107"/>
      <c r="W466" s="107"/>
      <c r="X466" s="107"/>
      <c r="Y466" s="107"/>
      <c r="Z466" s="107"/>
    </row>
    <row r="467">
      <c r="A467" s="107"/>
      <c r="B467" s="107"/>
      <c r="C467" s="107"/>
      <c r="D467" s="107"/>
      <c r="E467" s="107"/>
      <c r="F467" s="107"/>
      <c r="G467" s="107"/>
      <c r="H467" s="107"/>
      <c r="I467" s="107"/>
      <c r="J467" s="107"/>
      <c r="K467" s="107"/>
      <c r="L467" s="107"/>
      <c r="M467" s="107"/>
      <c r="N467" s="107"/>
      <c r="O467" s="107"/>
      <c r="P467" s="107"/>
      <c r="Q467" s="107"/>
      <c r="R467" s="107"/>
      <c r="S467" s="107"/>
      <c r="T467" s="107"/>
      <c r="U467" s="107"/>
      <c r="V467" s="107"/>
      <c r="W467" s="107"/>
      <c r="X467" s="107"/>
      <c r="Y467" s="107"/>
      <c r="Z467" s="107"/>
    </row>
    <row r="468">
      <c r="A468" s="107"/>
      <c r="B468" s="107"/>
      <c r="C468" s="107"/>
      <c r="D468" s="107"/>
      <c r="E468" s="107"/>
      <c r="F468" s="107"/>
      <c r="G468" s="107"/>
      <c r="H468" s="107"/>
      <c r="I468" s="107"/>
      <c r="J468" s="107"/>
      <c r="K468" s="107"/>
      <c r="L468" s="107"/>
      <c r="M468" s="107"/>
      <c r="N468" s="107"/>
      <c r="O468" s="107"/>
      <c r="P468" s="107"/>
      <c r="Q468" s="107"/>
      <c r="R468" s="107"/>
      <c r="S468" s="107"/>
      <c r="T468" s="107"/>
      <c r="U468" s="107"/>
      <c r="V468" s="107"/>
      <c r="W468" s="107"/>
      <c r="X468" s="107"/>
      <c r="Y468" s="107"/>
      <c r="Z468" s="107"/>
    </row>
    <row r="469">
      <c r="A469" s="107"/>
      <c r="B469" s="107"/>
      <c r="C469" s="107"/>
      <c r="D469" s="107"/>
      <c r="E469" s="107"/>
      <c r="F469" s="107"/>
      <c r="G469" s="107"/>
      <c r="H469" s="107"/>
      <c r="I469" s="107"/>
      <c r="J469" s="107"/>
      <c r="K469" s="107"/>
      <c r="L469" s="107"/>
      <c r="M469" s="107"/>
      <c r="N469" s="107"/>
      <c r="O469" s="107"/>
      <c r="P469" s="107"/>
      <c r="Q469" s="107"/>
      <c r="R469" s="107"/>
      <c r="S469" s="107"/>
      <c r="T469" s="107"/>
      <c r="U469" s="107"/>
      <c r="V469" s="107"/>
      <c r="W469" s="107"/>
      <c r="X469" s="107"/>
      <c r="Y469" s="107"/>
      <c r="Z469" s="107"/>
    </row>
    <row r="470">
      <c r="A470" s="107"/>
      <c r="B470" s="107"/>
      <c r="C470" s="107"/>
      <c r="D470" s="107"/>
      <c r="E470" s="107"/>
      <c r="F470" s="107"/>
      <c r="G470" s="107"/>
      <c r="H470" s="107"/>
      <c r="I470" s="107"/>
      <c r="J470" s="107"/>
      <c r="K470" s="107"/>
      <c r="L470" s="107"/>
      <c r="M470" s="107"/>
      <c r="N470" s="107"/>
      <c r="O470" s="107"/>
      <c r="P470" s="107"/>
      <c r="Q470" s="107"/>
      <c r="R470" s="107"/>
      <c r="S470" s="107"/>
      <c r="T470" s="107"/>
      <c r="U470" s="107"/>
      <c r="V470" s="107"/>
      <c r="W470" s="107"/>
      <c r="X470" s="107"/>
      <c r="Y470" s="107"/>
      <c r="Z470" s="107"/>
    </row>
    <row r="471">
      <c r="A471" s="107"/>
      <c r="B471" s="107"/>
      <c r="C471" s="107"/>
      <c r="D471" s="107"/>
      <c r="E471" s="107"/>
      <c r="F471" s="107"/>
      <c r="G471" s="107"/>
      <c r="H471" s="107"/>
      <c r="I471" s="107"/>
      <c r="J471" s="107"/>
      <c r="K471" s="107"/>
      <c r="L471" s="107"/>
      <c r="M471" s="107"/>
      <c r="N471" s="107"/>
      <c r="O471" s="107"/>
      <c r="P471" s="107"/>
      <c r="Q471" s="107"/>
      <c r="R471" s="107"/>
      <c r="S471" s="107"/>
      <c r="T471" s="107"/>
      <c r="U471" s="107"/>
      <c r="V471" s="107"/>
      <c r="W471" s="107"/>
      <c r="X471" s="107"/>
      <c r="Y471" s="107"/>
      <c r="Z471" s="107"/>
    </row>
    <row r="472">
      <c r="A472" s="107"/>
      <c r="B472" s="107"/>
      <c r="C472" s="107"/>
      <c r="D472" s="107"/>
      <c r="E472" s="107"/>
      <c r="F472" s="107"/>
      <c r="G472" s="107"/>
      <c r="H472" s="107"/>
      <c r="I472" s="107"/>
      <c r="J472" s="107"/>
      <c r="K472" s="107"/>
      <c r="L472" s="107"/>
      <c r="M472" s="107"/>
      <c r="N472" s="107"/>
      <c r="O472" s="107"/>
      <c r="P472" s="107"/>
      <c r="Q472" s="107"/>
      <c r="R472" s="107"/>
      <c r="S472" s="107"/>
      <c r="T472" s="107"/>
      <c r="U472" s="107"/>
      <c r="V472" s="107"/>
      <c r="W472" s="107"/>
      <c r="X472" s="107"/>
      <c r="Y472" s="107"/>
      <c r="Z472" s="107"/>
    </row>
    <row r="473">
      <c r="A473" s="107"/>
      <c r="B473" s="107"/>
      <c r="C473" s="107"/>
      <c r="D473" s="107"/>
      <c r="E473" s="107"/>
      <c r="F473" s="107"/>
      <c r="G473" s="107"/>
      <c r="H473" s="107"/>
      <c r="I473" s="107"/>
      <c r="J473" s="107"/>
      <c r="K473" s="107"/>
      <c r="L473" s="107"/>
      <c r="M473" s="107"/>
      <c r="N473" s="107"/>
      <c r="O473" s="107"/>
      <c r="P473" s="107"/>
      <c r="Q473" s="107"/>
      <c r="R473" s="107"/>
      <c r="S473" s="107"/>
      <c r="T473" s="107"/>
      <c r="U473" s="107"/>
      <c r="V473" s="107"/>
      <c r="W473" s="107"/>
      <c r="X473" s="107"/>
      <c r="Y473" s="107"/>
      <c r="Z473" s="107"/>
    </row>
    <row r="474">
      <c r="A474" s="107"/>
      <c r="B474" s="107"/>
      <c r="C474" s="107"/>
      <c r="D474" s="107"/>
      <c r="E474" s="107"/>
      <c r="F474" s="107"/>
      <c r="G474" s="107"/>
      <c r="H474" s="107"/>
      <c r="I474" s="107"/>
      <c r="J474" s="107"/>
      <c r="K474" s="107"/>
      <c r="L474" s="107"/>
      <c r="M474" s="107"/>
      <c r="N474" s="107"/>
      <c r="O474" s="107"/>
      <c r="P474" s="107"/>
      <c r="Q474" s="107"/>
      <c r="R474" s="107"/>
      <c r="S474" s="107"/>
      <c r="T474" s="107"/>
      <c r="U474" s="107"/>
      <c r="V474" s="107"/>
      <c r="W474" s="107"/>
      <c r="X474" s="107"/>
      <c r="Y474" s="107"/>
      <c r="Z474" s="107"/>
    </row>
    <row r="475">
      <c r="A475" s="107"/>
      <c r="B475" s="107"/>
      <c r="C475" s="107"/>
      <c r="D475" s="107"/>
      <c r="E475" s="107"/>
      <c r="F475" s="107"/>
      <c r="G475" s="107"/>
      <c r="H475" s="107"/>
      <c r="I475" s="107"/>
      <c r="J475" s="107"/>
      <c r="K475" s="107"/>
      <c r="L475" s="107"/>
      <c r="M475" s="107"/>
      <c r="N475" s="107"/>
      <c r="O475" s="107"/>
      <c r="P475" s="107"/>
      <c r="Q475" s="107"/>
      <c r="R475" s="107"/>
      <c r="S475" s="107"/>
      <c r="T475" s="107"/>
      <c r="U475" s="107"/>
      <c r="V475" s="107"/>
      <c r="W475" s="107"/>
      <c r="X475" s="107"/>
      <c r="Y475" s="107"/>
      <c r="Z475" s="107"/>
    </row>
    <row r="476">
      <c r="A476" s="107"/>
      <c r="B476" s="107"/>
      <c r="C476" s="107"/>
      <c r="D476" s="107"/>
      <c r="E476" s="107"/>
      <c r="F476" s="107"/>
      <c r="G476" s="107"/>
      <c r="H476" s="107"/>
      <c r="I476" s="107"/>
      <c r="J476" s="107"/>
      <c r="K476" s="107"/>
      <c r="L476" s="107"/>
      <c r="M476" s="107"/>
      <c r="N476" s="107"/>
      <c r="O476" s="107"/>
      <c r="P476" s="107"/>
      <c r="Q476" s="107"/>
      <c r="R476" s="107"/>
      <c r="S476" s="107"/>
      <c r="T476" s="107"/>
      <c r="U476" s="107"/>
      <c r="V476" s="107"/>
      <c r="W476" s="107"/>
      <c r="X476" s="107"/>
      <c r="Y476" s="107"/>
      <c r="Z476" s="107"/>
    </row>
    <row r="477">
      <c r="A477" s="107"/>
      <c r="B477" s="107"/>
      <c r="C477" s="107"/>
      <c r="D477" s="107"/>
      <c r="E477" s="107"/>
      <c r="F477" s="107"/>
      <c r="G477" s="107"/>
      <c r="H477" s="107"/>
      <c r="I477" s="107"/>
      <c r="J477" s="107"/>
      <c r="K477" s="107"/>
      <c r="L477" s="107"/>
      <c r="M477" s="107"/>
      <c r="N477" s="107"/>
      <c r="O477" s="107"/>
      <c r="P477" s="107"/>
      <c r="Q477" s="107"/>
      <c r="R477" s="107"/>
      <c r="S477" s="107"/>
      <c r="T477" s="107"/>
      <c r="U477" s="107"/>
      <c r="V477" s="107"/>
      <c r="W477" s="107"/>
      <c r="X477" s="107"/>
      <c r="Y477" s="107"/>
      <c r="Z477" s="107"/>
    </row>
    <row r="478">
      <c r="A478" s="107"/>
      <c r="B478" s="107"/>
      <c r="C478" s="107"/>
      <c r="D478" s="107"/>
      <c r="E478" s="107"/>
      <c r="F478" s="107"/>
      <c r="G478" s="107"/>
      <c r="H478" s="107"/>
      <c r="I478" s="107"/>
      <c r="J478" s="107"/>
      <c r="K478" s="107"/>
      <c r="L478" s="107"/>
      <c r="M478" s="107"/>
      <c r="N478" s="107"/>
      <c r="O478" s="107"/>
      <c r="P478" s="107"/>
      <c r="Q478" s="107"/>
      <c r="R478" s="107"/>
      <c r="S478" s="107"/>
      <c r="T478" s="107"/>
      <c r="U478" s="107"/>
      <c r="V478" s="107"/>
      <c r="W478" s="107"/>
      <c r="X478" s="107"/>
      <c r="Y478" s="107"/>
      <c r="Z478" s="107"/>
    </row>
    <row r="479">
      <c r="A479" s="107"/>
      <c r="B479" s="107"/>
      <c r="C479" s="107"/>
      <c r="D479" s="107"/>
      <c r="E479" s="107"/>
      <c r="F479" s="107"/>
      <c r="G479" s="107"/>
      <c r="H479" s="107"/>
      <c r="I479" s="107"/>
      <c r="J479" s="107"/>
      <c r="K479" s="107"/>
      <c r="L479" s="107"/>
      <c r="M479" s="107"/>
      <c r="N479" s="107"/>
      <c r="O479" s="107"/>
      <c r="P479" s="107"/>
      <c r="Q479" s="107"/>
      <c r="R479" s="107"/>
      <c r="S479" s="107"/>
      <c r="T479" s="107"/>
      <c r="U479" s="107"/>
      <c r="V479" s="107"/>
      <c r="W479" s="107"/>
      <c r="X479" s="107"/>
      <c r="Y479" s="107"/>
      <c r="Z479" s="107"/>
    </row>
    <row r="480">
      <c r="A480" s="107"/>
      <c r="B480" s="107"/>
      <c r="C480" s="107"/>
      <c r="D480" s="107"/>
      <c r="E480" s="107"/>
      <c r="F480" s="107"/>
      <c r="G480" s="107"/>
      <c r="H480" s="107"/>
      <c r="I480" s="107"/>
      <c r="J480" s="107"/>
      <c r="K480" s="107"/>
      <c r="L480" s="107"/>
      <c r="M480" s="107"/>
      <c r="N480" s="107"/>
      <c r="O480" s="107"/>
      <c r="P480" s="107"/>
      <c r="Q480" s="107"/>
      <c r="R480" s="107"/>
      <c r="S480" s="107"/>
      <c r="T480" s="107"/>
      <c r="U480" s="107"/>
      <c r="V480" s="107"/>
      <c r="W480" s="107"/>
      <c r="X480" s="107"/>
      <c r="Y480" s="107"/>
      <c r="Z480" s="107"/>
    </row>
    <row r="481">
      <c r="A481" s="107"/>
      <c r="B481" s="107"/>
      <c r="C481" s="107"/>
      <c r="D481" s="107"/>
      <c r="E481" s="107"/>
      <c r="F481" s="107"/>
      <c r="G481" s="107"/>
      <c r="H481" s="107"/>
      <c r="I481" s="107"/>
      <c r="J481" s="107"/>
      <c r="K481" s="107"/>
      <c r="L481" s="107"/>
      <c r="M481" s="107"/>
      <c r="N481" s="107"/>
      <c r="O481" s="107"/>
      <c r="P481" s="107"/>
      <c r="Q481" s="107"/>
      <c r="R481" s="107"/>
      <c r="S481" s="107"/>
      <c r="T481" s="107"/>
      <c r="U481" s="107"/>
      <c r="V481" s="107"/>
      <c r="W481" s="107"/>
      <c r="X481" s="107"/>
      <c r="Y481" s="107"/>
      <c r="Z481" s="107"/>
    </row>
    <row r="482">
      <c r="A482" s="107"/>
      <c r="B482" s="107"/>
      <c r="C482" s="107"/>
      <c r="D482" s="107"/>
      <c r="E482" s="107"/>
      <c r="F482" s="107"/>
      <c r="G482" s="107"/>
      <c r="H482" s="107"/>
      <c r="I482" s="107"/>
      <c r="J482" s="107"/>
      <c r="K482" s="107"/>
      <c r="L482" s="107"/>
      <c r="M482" s="107"/>
      <c r="N482" s="107"/>
      <c r="O482" s="107"/>
      <c r="P482" s="107"/>
      <c r="Q482" s="107"/>
      <c r="R482" s="107"/>
      <c r="S482" s="107"/>
      <c r="T482" s="107"/>
      <c r="U482" s="107"/>
      <c r="V482" s="107"/>
      <c r="W482" s="107"/>
      <c r="X482" s="107"/>
      <c r="Y482" s="107"/>
      <c r="Z482" s="107"/>
    </row>
    <row r="483">
      <c r="A483" s="107"/>
      <c r="B483" s="107"/>
      <c r="C483" s="107"/>
      <c r="D483" s="107"/>
      <c r="E483" s="107"/>
      <c r="F483" s="107"/>
      <c r="G483" s="107"/>
      <c r="H483" s="107"/>
      <c r="I483" s="107"/>
      <c r="J483" s="107"/>
      <c r="K483" s="107"/>
      <c r="L483" s="107"/>
      <c r="M483" s="107"/>
      <c r="N483" s="107"/>
      <c r="O483" s="107"/>
      <c r="P483" s="107"/>
      <c r="Q483" s="107"/>
      <c r="R483" s="107"/>
      <c r="S483" s="107"/>
      <c r="T483" s="107"/>
      <c r="U483" s="107"/>
      <c r="V483" s="107"/>
      <c r="W483" s="107"/>
      <c r="X483" s="107"/>
      <c r="Y483" s="107"/>
      <c r="Z483" s="107"/>
    </row>
    <row r="484">
      <c r="A484" s="107"/>
      <c r="B484" s="107"/>
      <c r="C484" s="107"/>
      <c r="D484" s="107"/>
      <c r="E484" s="107"/>
      <c r="F484" s="107"/>
      <c r="G484" s="107"/>
      <c r="H484" s="107"/>
      <c r="I484" s="107"/>
      <c r="J484" s="107"/>
      <c r="K484" s="107"/>
      <c r="L484" s="107"/>
      <c r="M484" s="107"/>
      <c r="N484" s="107"/>
      <c r="O484" s="107"/>
      <c r="P484" s="107"/>
      <c r="Q484" s="107"/>
      <c r="R484" s="107"/>
      <c r="S484" s="107"/>
      <c r="T484" s="107"/>
      <c r="U484" s="107"/>
      <c r="V484" s="107"/>
      <c r="W484" s="107"/>
      <c r="X484" s="107"/>
      <c r="Y484" s="107"/>
      <c r="Z484" s="107"/>
    </row>
    <row r="485">
      <c r="A485" s="107"/>
      <c r="B485" s="107"/>
      <c r="C485" s="107"/>
      <c r="D485" s="107"/>
      <c r="E485" s="107"/>
      <c r="F485" s="107"/>
      <c r="G485" s="107"/>
      <c r="H485" s="107"/>
      <c r="I485" s="107"/>
      <c r="J485" s="107"/>
      <c r="K485" s="107"/>
      <c r="L485" s="107"/>
      <c r="M485" s="107"/>
      <c r="N485" s="107"/>
      <c r="O485" s="107"/>
      <c r="P485" s="107"/>
      <c r="Q485" s="107"/>
      <c r="R485" s="107"/>
      <c r="S485" s="107"/>
      <c r="T485" s="107"/>
      <c r="U485" s="107"/>
      <c r="V485" s="107"/>
      <c r="W485" s="107"/>
      <c r="X485" s="107"/>
      <c r="Y485" s="107"/>
      <c r="Z485" s="107"/>
    </row>
    <row r="486">
      <c r="A486" s="107"/>
      <c r="B486" s="107"/>
      <c r="C486" s="107"/>
      <c r="D486" s="107"/>
      <c r="E486" s="107"/>
      <c r="F486" s="107"/>
      <c r="G486" s="107"/>
      <c r="H486" s="107"/>
      <c r="I486" s="107"/>
      <c r="J486" s="107"/>
      <c r="K486" s="107"/>
      <c r="L486" s="107"/>
      <c r="M486" s="107"/>
      <c r="N486" s="107"/>
      <c r="O486" s="107"/>
      <c r="P486" s="107"/>
      <c r="Q486" s="107"/>
      <c r="R486" s="107"/>
      <c r="S486" s="107"/>
      <c r="T486" s="107"/>
      <c r="U486" s="107"/>
      <c r="V486" s="107"/>
      <c r="W486" s="107"/>
      <c r="X486" s="107"/>
      <c r="Y486" s="107"/>
      <c r="Z486" s="107"/>
    </row>
    <row r="487">
      <c r="A487" s="107"/>
      <c r="B487" s="107"/>
      <c r="C487" s="107"/>
      <c r="D487" s="107"/>
      <c r="E487" s="107"/>
      <c r="F487" s="107"/>
      <c r="G487" s="107"/>
      <c r="H487" s="107"/>
      <c r="I487" s="107"/>
      <c r="J487" s="107"/>
      <c r="K487" s="107"/>
      <c r="L487" s="107"/>
      <c r="M487" s="107"/>
      <c r="N487" s="107"/>
      <c r="O487" s="107"/>
      <c r="P487" s="107"/>
      <c r="Q487" s="107"/>
      <c r="R487" s="107"/>
      <c r="S487" s="107"/>
      <c r="T487" s="107"/>
      <c r="U487" s="107"/>
      <c r="V487" s="107"/>
      <c r="W487" s="107"/>
      <c r="X487" s="107"/>
      <c r="Y487" s="107"/>
      <c r="Z487" s="107"/>
    </row>
    <row r="488">
      <c r="A488" s="107"/>
      <c r="B488" s="107"/>
      <c r="C488" s="107"/>
      <c r="D488" s="107"/>
      <c r="E488" s="107"/>
      <c r="F488" s="107"/>
      <c r="G488" s="107"/>
      <c r="H488" s="107"/>
      <c r="I488" s="107"/>
      <c r="J488" s="107"/>
      <c r="K488" s="107"/>
      <c r="L488" s="107"/>
      <c r="M488" s="107"/>
      <c r="N488" s="107"/>
      <c r="O488" s="107"/>
      <c r="P488" s="107"/>
      <c r="Q488" s="107"/>
      <c r="R488" s="107"/>
      <c r="S488" s="107"/>
      <c r="T488" s="107"/>
      <c r="U488" s="107"/>
      <c r="V488" s="107"/>
      <c r="W488" s="107"/>
      <c r="X488" s="107"/>
      <c r="Y488" s="107"/>
      <c r="Z488" s="107"/>
    </row>
    <row r="489">
      <c r="A489" s="107"/>
      <c r="B489" s="107"/>
      <c r="C489" s="107"/>
      <c r="D489" s="107"/>
      <c r="E489" s="107"/>
      <c r="F489" s="107"/>
      <c r="G489" s="107"/>
      <c r="H489" s="107"/>
      <c r="I489" s="107"/>
      <c r="J489" s="107"/>
      <c r="K489" s="107"/>
      <c r="L489" s="107"/>
      <c r="M489" s="107"/>
      <c r="N489" s="107"/>
      <c r="O489" s="107"/>
      <c r="P489" s="107"/>
      <c r="Q489" s="107"/>
      <c r="R489" s="107"/>
      <c r="S489" s="107"/>
      <c r="T489" s="107"/>
      <c r="U489" s="107"/>
      <c r="V489" s="107"/>
      <c r="W489" s="107"/>
      <c r="X489" s="107"/>
      <c r="Y489" s="107"/>
      <c r="Z489" s="107"/>
    </row>
    <row r="490">
      <c r="A490" s="107"/>
      <c r="B490" s="107"/>
      <c r="C490" s="107"/>
      <c r="D490" s="107"/>
      <c r="E490" s="107"/>
      <c r="F490" s="107"/>
      <c r="G490" s="107"/>
      <c r="H490" s="107"/>
      <c r="I490" s="107"/>
      <c r="J490" s="107"/>
      <c r="K490" s="107"/>
      <c r="L490" s="107"/>
      <c r="M490" s="107"/>
      <c r="N490" s="107"/>
      <c r="O490" s="107"/>
      <c r="P490" s="107"/>
      <c r="Q490" s="107"/>
      <c r="R490" s="107"/>
      <c r="S490" s="107"/>
      <c r="T490" s="107"/>
      <c r="U490" s="107"/>
      <c r="V490" s="107"/>
      <c r="W490" s="107"/>
      <c r="X490" s="107"/>
      <c r="Y490" s="107"/>
      <c r="Z490" s="107"/>
    </row>
    <row r="491">
      <c r="A491" s="107"/>
      <c r="B491" s="107"/>
      <c r="C491" s="107"/>
      <c r="D491" s="107"/>
      <c r="E491" s="107"/>
      <c r="F491" s="107"/>
      <c r="G491" s="107"/>
      <c r="H491" s="107"/>
      <c r="I491" s="107"/>
      <c r="J491" s="107"/>
      <c r="K491" s="107"/>
      <c r="L491" s="107"/>
      <c r="M491" s="107"/>
      <c r="N491" s="107"/>
      <c r="O491" s="107"/>
      <c r="P491" s="107"/>
      <c r="Q491" s="107"/>
      <c r="R491" s="107"/>
      <c r="S491" s="107"/>
      <c r="T491" s="107"/>
      <c r="U491" s="107"/>
      <c r="V491" s="107"/>
      <c r="W491" s="107"/>
      <c r="X491" s="107"/>
      <c r="Y491" s="107"/>
      <c r="Z491" s="107"/>
    </row>
    <row r="492">
      <c r="A492" s="107"/>
      <c r="B492" s="107"/>
      <c r="C492" s="107"/>
      <c r="D492" s="107"/>
      <c r="E492" s="107"/>
      <c r="F492" s="107"/>
      <c r="G492" s="107"/>
      <c r="H492" s="107"/>
      <c r="I492" s="107"/>
      <c r="J492" s="107"/>
      <c r="K492" s="107"/>
      <c r="L492" s="107"/>
      <c r="M492" s="107"/>
      <c r="N492" s="107"/>
      <c r="O492" s="107"/>
      <c r="P492" s="107"/>
      <c r="Q492" s="107"/>
      <c r="R492" s="107"/>
      <c r="S492" s="107"/>
      <c r="T492" s="107"/>
      <c r="U492" s="107"/>
      <c r="V492" s="107"/>
      <c r="W492" s="107"/>
      <c r="X492" s="107"/>
      <c r="Y492" s="107"/>
      <c r="Z492" s="107"/>
    </row>
    <row r="493">
      <c r="A493" s="107"/>
      <c r="B493" s="107"/>
      <c r="C493" s="107"/>
      <c r="D493" s="107"/>
      <c r="E493" s="107"/>
      <c r="F493" s="107"/>
      <c r="G493" s="107"/>
      <c r="H493" s="107"/>
      <c r="I493" s="107"/>
      <c r="J493" s="107"/>
      <c r="K493" s="107"/>
      <c r="L493" s="107"/>
      <c r="M493" s="107"/>
      <c r="N493" s="107"/>
      <c r="O493" s="107"/>
      <c r="P493" s="107"/>
      <c r="Q493" s="107"/>
      <c r="R493" s="107"/>
      <c r="S493" s="107"/>
      <c r="T493" s="107"/>
      <c r="U493" s="107"/>
      <c r="V493" s="107"/>
      <c r="W493" s="107"/>
      <c r="X493" s="107"/>
      <c r="Y493" s="107"/>
      <c r="Z493" s="107"/>
    </row>
    <row r="494">
      <c r="A494" s="107"/>
      <c r="B494" s="107"/>
      <c r="C494" s="107"/>
      <c r="D494" s="107"/>
      <c r="E494" s="107"/>
      <c r="F494" s="107"/>
      <c r="G494" s="107"/>
      <c r="H494" s="107"/>
      <c r="I494" s="107"/>
      <c r="J494" s="107"/>
      <c r="K494" s="107"/>
      <c r="L494" s="107"/>
      <c r="M494" s="107"/>
      <c r="N494" s="107"/>
      <c r="O494" s="107"/>
      <c r="P494" s="107"/>
      <c r="Q494" s="107"/>
      <c r="R494" s="107"/>
      <c r="S494" s="107"/>
      <c r="T494" s="107"/>
      <c r="U494" s="107"/>
      <c r="V494" s="107"/>
      <c r="W494" s="107"/>
      <c r="X494" s="107"/>
      <c r="Y494" s="107"/>
      <c r="Z494" s="107"/>
    </row>
    <row r="495">
      <c r="A495" s="107"/>
      <c r="B495" s="107"/>
      <c r="C495" s="107"/>
      <c r="D495" s="107"/>
      <c r="E495" s="107"/>
      <c r="F495" s="107"/>
      <c r="G495" s="107"/>
      <c r="H495" s="107"/>
      <c r="I495" s="107"/>
      <c r="J495" s="107"/>
      <c r="K495" s="107"/>
      <c r="L495" s="107"/>
      <c r="M495" s="107"/>
      <c r="N495" s="107"/>
      <c r="O495" s="107"/>
      <c r="P495" s="107"/>
      <c r="Q495" s="107"/>
      <c r="R495" s="107"/>
      <c r="S495" s="107"/>
      <c r="T495" s="107"/>
      <c r="U495" s="107"/>
      <c r="V495" s="107"/>
      <c r="W495" s="107"/>
      <c r="X495" s="107"/>
      <c r="Y495" s="107"/>
      <c r="Z495" s="107"/>
    </row>
    <row r="496">
      <c r="A496" s="107"/>
      <c r="B496" s="107"/>
      <c r="C496" s="107"/>
      <c r="D496" s="107"/>
      <c r="E496" s="107"/>
      <c r="F496" s="107"/>
      <c r="G496" s="107"/>
      <c r="H496" s="107"/>
      <c r="I496" s="107"/>
      <c r="J496" s="107"/>
      <c r="K496" s="107"/>
      <c r="L496" s="107"/>
      <c r="M496" s="107"/>
      <c r="N496" s="107"/>
      <c r="O496" s="107"/>
      <c r="P496" s="107"/>
      <c r="Q496" s="107"/>
      <c r="R496" s="107"/>
      <c r="S496" s="107"/>
      <c r="T496" s="107"/>
      <c r="U496" s="107"/>
      <c r="V496" s="107"/>
      <c r="W496" s="107"/>
      <c r="X496" s="107"/>
      <c r="Y496" s="107"/>
      <c r="Z496" s="107"/>
    </row>
    <row r="497">
      <c r="A497" s="107"/>
      <c r="B497" s="107"/>
      <c r="C497" s="107"/>
      <c r="D497" s="107"/>
      <c r="E497" s="107"/>
      <c r="F497" s="107"/>
      <c r="G497" s="107"/>
      <c r="H497" s="107"/>
      <c r="I497" s="107"/>
      <c r="J497" s="107"/>
      <c r="K497" s="107"/>
      <c r="L497" s="107"/>
      <c r="M497" s="107"/>
      <c r="N497" s="107"/>
      <c r="O497" s="107"/>
      <c r="P497" s="107"/>
      <c r="Q497" s="107"/>
      <c r="R497" s="107"/>
      <c r="S497" s="107"/>
      <c r="T497" s="107"/>
      <c r="U497" s="107"/>
      <c r="V497" s="107"/>
      <c r="W497" s="107"/>
      <c r="X497" s="107"/>
      <c r="Y497" s="107"/>
      <c r="Z497" s="107"/>
    </row>
    <row r="498">
      <c r="A498" s="107"/>
      <c r="B498" s="107"/>
      <c r="C498" s="107"/>
      <c r="D498" s="107"/>
      <c r="E498" s="107"/>
      <c r="F498" s="107"/>
      <c r="G498" s="107"/>
      <c r="H498" s="107"/>
      <c r="I498" s="107"/>
      <c r="J498" s="107"/>
      <c r="K498" s="107"/>
      <c r="L498" s="107"/>
      <c r="M498" s="107"/>
      <c r="N498" s="107"/>
      <c r="O498" s="107"/>
      <c r="P498" s="107"/>
      <c r="Q498" s="107"/>
      <c r="R498" s="107"/>
      <c r="S498" s="107"/>
      <c r="T498" s="107"/>
      <c r="U498" s="107"/>
      <c r="V498" s="107"/>
      <c r="W498" s="107"/>
      <c r="X498" s="107"/>
      <c r="Y498" s="107"/>
      <c r="Z498" s="107"/>
    </row>
    <row r="499">
      <c r="A499" s="107"/>
      <c r="B499" s="107"/>
      <c r="C499" s="107"/>
      <c r="D499" s="107"/>
      <c r="E499" s="107"/>
      <c r="F499" s="107"/>
      <c r="G499" s="107"/>
      <c r="H499" s="107"/>
      <c r="I499" s="107"/>
      <c r="J499" s="107"/>
      <c r="K499" s="107"/>
      <c r="L499" s="107"/>
      <c r="M499" s="107"/>
      <c r="N499" s="107"/>
      <c r="O499" s="107"/>
      <c r="P499" s="107"/>
      <c r="Q499" s="107"/>
      <c r="R499" s="107"/>
      <c r="S499" s="107"/>
      <c r="T499" s="107"/>
      <c r="U499" s="107"/>
      <c r="V499" s="107"/>
      <c r="W499" s="107"/>
      <c r="X499" s="107"/>
      <c r="Y499" s="107"/>
      <c r="Z499" s="107"/>
    </row>
    <row r="500">
      <c r="A500" s="107"/>
      <c r="B500" s="107"/>
      <c r="C500" s="107"/>
      <c r="D500" s="107"/>
      <c r="E500" s="107"/>
      <c r="F500" s="107"/>
      <c r="G500" s="107"/>
      <c r="H500" s="107"/>
      <c r="I500" s="107"/>
      <c r="J500" s="107"/>
      <c r="K500" s="107"/>
      <c r="L500" s="107"/>
      <c r="M500" s="107"/>
      <c r="N500" s="107"/>
      <c r="O500" s="107"/>
      <c r="P500" s="107"/>
      <c r="Q500" s="107"/>
      <c r="R500" s="107"/>
      <c r="S500" s="107"/>
      <c r="T500" s="107"/>
      <c r="U500" s="107"/>
      <c r="V500" s="107"/>
      <c r="W500" s="107"/>
      <c r="X500" s="107"/>
      <c r="Y500" s="107"/>
      <c r="Z500" s="107"/>
    </row>
    <row r="501">
      <c r="A501" s="107"/>
      <c r="B501" s="107"/>
      <c r="C501" s="107"/>
      <c r="D501" s="107"/>
      <c r="E501" s="107"/>
      <c r="F501" s="107"/>
      <c r="G501" s="107"/>
      <c r="H501" s="107"/>
      <c r="I501" s="107"/>
      <c r="J501" s="107"/>
      <c r="K501" s="107"/>
      <c r="L501" s="107"/>
      <c r="M501" s="107"/>
      <c r="N501" s="107"/>
      <c r="O501" s="107"/>
      <c r="P501" s="107"/>
      <c r="Q501" s="107"/>
      <c r="R501" s="107"/>
      <c r="S501" s="107"/>
      <c r="T501" s="107"/>
      <c r="U501" s="107"/>
      <c r="V501" s="107"/>
      <c r="W501" s="107"/>
      <c r="X501" s="107"/>
      <c r="Y501" s="107"/>
      <c r="Z501" s="107"/>
    </row>
    <row r="502">
      <c r="A502" s="107"/>
      <c r="B502" s="107"/>
      <c r="C502" s="107"/>
      <c r="D502" s="107"/>
      <c r="E502" s="107"/>
      <c r="F502" s="107"/>
      <c r="G502" s="107"/>
      <c r="H502" s="107"/>
      <c r="I502" s="107"/>
      <c r="J502" s="107"/>
      <c r="K502" s="107"/>
      <c r="L502" s="107"/>
      <c r="M502" s="107"/>
      <c r="N502" s="107"/>
      <c r="O502" s="107"/>
      <c r="P502" s="107"/>
      <c r="Q502" s="107"/>
      <c r="R502" s="107"/>
      <c r="S502" s="107"/>
      <c r="T502" s="107"/>
      <c r="U502" s="107"/>
      <c r="V502" s="107"/>
      <c r="W502" s="107"/>
      <c r="X502" s="107"/>
      <c r="Y502" s="107"/>
      <c r="Z502" s="107"/>
    </row>
    <row r="503">
      <c r="A503" s="107"/>
      <c r="B503" s="107"/>
      <c r="C503" s="107"/>
      <c r="D503" s="107"/>
      <c r="E503" s="107"/>
      <c r="F503" s="107"/>
      <c r="G503" s="107"/>
      <c r="H503" s="107"/>
      <c r="I503" s="107"/>
      <c r="J503" s="107"/>
      <c r="K503" s="107"/>
      <c r="L503" s="107"/>
      <c r="M503" s="107"/>
      <c r="N503" s="107"/>
      <c r="O503" s="107"/>
      <c r="P503" s="107"/>
      <c r="Q503" s="107"/>
      <c r="R503" s="107"/>
      <c r="S503" s="107"/>
      <c r="T503" s="107"/>
      <c r="U503" s="107"/>
      <c r="V503" s="107"/>
      <c r="W503" s="107"/>
      <c r="X503" s="107"/>
      <c r="Y503" s="107"/>
      <c r="Z503" s="107"/>
    </row>
    <row r="504">
      <c r="A504" s="107"/>
      <c r="B504" s="107"/>
      <c r="C504" s="107"/>
      <c r="D504" s="107"/>
      <c r="E504" s="107"/>
      <c r="F504" s="107"/>
      <c r="G504" s="107"/>
      <c r="H504" s="107"/>
      <c r="I504" s="107"/>
      <c r="J504" s="107"/>
      <c r="K504" s="107"/>
      <c r="L504" s="107"/>
      <c r="M504" s="107"/>
      <c r="N504" s="107"/>
      <c r="O504" s="107"/>
      <c r="P504" s="107"/>
      <c r="Q504" s="107"/>
      <c r="R504" s="107"/>
      <c r="S504" s="107"/>
      <c r="T504" s="107"/>
      <c r="U504" s="107"/>
      <c r="V504" s="107"/>
      <c r="W504" s="107"/>
      <c r="X504" s="107"/>
      <c r="Y504" s="107"/>
      <c r="Z504" s="107"/>
    </row>
    <row r="505">
      <c r="A505" s="107"/>
      <c r="B505" s="107"/>
      <c r="C505" s="107"/>
      <c r="D505" s="107"/>
      <c r="E505" s="107"/>
      <c r="F505" s="107"/>
      <c r="G505" s="107"/>
      <c r="H505" s="107"/>
      <c r="I505" s="107"/>
      <c r="J505" s="107"/>
      <c r="K505" s="107"/>
      <c r="L505" s="107"/>
      <c r="M505" s="107"/>
      <c r="N505" s="107"/>
      <c r="O505" s="107"/>
      <c r="P505" s="107"/>
      <c r="Q505" s="107"/>
      <c r="R505" s="107"/>
      <c r="S505" s="107"/>
      <c r="T505" s="107"/>
      <c r="U505" s="107"/>
      <c r="V505" s="107"/>
      <c r="W505" s="107"/>
      <c r="X505" s="107"/>
      <c r="Y505" s="107"/>
      <c r="Z505" s="107"/>
    </row>
    <row r="506">
      <c r="A506" s="107"/>
      <c r="B506" s="107"/>
      <c r="C506" s="107"/>
      <c r="D506" s="107"/>
      <c r="E506" s="107"/>
      <c r="F506" s="107"/>
      <c r="G506" s="107"/>
      <c r="H506" s="107"/>
      <c r="I506" s="107"/>
      <c r="J506" s="107"/>
      <c r="K506" s="107"/>
      <c r="L506" s="107"/>
      <c r="M506" s="107"/>
      <c r="N506" s="107"/>
      <c r="O506" s="107"/>
      <c r="P506" s="107"/>
      <c r="Q506" s="107"/>
      <c r="R506" s="107"/>
      <c r="S506" s="107"/>
      <c r="T506" s="107"/>
      <c r="U506" s="107"/>
      <c r="V506" s="107"/>
      <c r="W506" s="107"/>
      <c r="X506" s="107"/>
      <c r="Y506" s="107"/>
      <c r="Z506" s="107"/>
    </row>
    <row r="507">
      <c r="A507" s="107"/>
      <c r="B507" s="107"/>
      <c r="C507" s="107"/>
      <c r="D507" s="107"/>
      <c r="E507" s="107"/>
      <c r="F507" s="107"/>
      <c r="G507" s="107"/>
      <c r="H507" s="107"/>
      <c r="I507" s="107"/>
      <c r="J507" s="107"/>
      <c r="K507" s="107"/>
      <c r="L507" s="107"/>
      <c r="M507" s="107"/>
      <c r="N507" s="107"/>
      <c r="O507" s="107"/>
      <c r="P507" s="107"/>
      <c r="Q507" s="107"/>
      <c r="R507" s="107"/>
      <c r="S507" s="107"/>
      <c r="T507" s="107"/>
      <c r="U507" s="107"/>
      <c r="V507" s="107"/>
      <c r="W507" s="107"/>
      <c r="X507" s="107"/>
      <c r="Y507" s="107"/>
      <c r="Z507" s="107"/>
    </row>
    <row r="508">
      <c r="A508" s="107"/>
      <c r="B508" s="107"/>
      <c r="C508" s="107"/>
      <c r="D508" s="107"/>
      <c r="E508" s="107"/>
      <c r="F508" s="107"/>
      <c r="G508" s="107"/>
      <c r="H508" s="107"/>
      <c r="I508" s="107"/>
      <c r="J508" s="107"/>
      <c r="K508" s="107"/>
      <c r="L508" s="107"/>
      <c r="M508" s="107"/>
      <c r="N508" s="107"/>
      <c r="O508" s="107"/>
      <c r="P508" s="107"/>
      <c r="Q508" s="107"/>
      <c r="R508" s="107"/>
      <c r="S508" s="107"/>
      <c r="T508" s="107"/>
      <c r="U508" s="107"/>
      <c r="V508" s="107"/>
      <c r="W508" s="107"/>
      <c r="X508" s="107"/>
      <c r="Y508" s="107"/>
      <c r="Z508" s="107"/>
    </row>
    <row r="509">
      <c r="A509" s="107"/>
      <c r="B509" s="107"/>
      <c r="C509" s="107"/>
      <c r="D509" s="107"/>
      <c r="E509" s="107"/>
      <c r="F509" s="107"/>
      <c r="G509" s="107"/>
      <c r="H509" s="107"/>
      <c r="I509" s="107"/>
      <c r="J509" s="107"/>
      <c r="K509" s="107"/>
      <c r="L509" s="107"/>
      <c r="M509" s="107"/>
      <c r="N509" s="107"/>
      <c r="O509" s="107"/>
      <c r="P509" s="107"/>
      <c r="Q509" s="107"/>
      <c r="R509" s="107"/>
      <c r="S509" s="107"/>
      <c r="T509" s="107"/>
      <c r="U509" s="107"/>
      <c r="V509" s="107"/>
      <c r="W509" s="107"/>
      <c r="X509" s="107"/>
      <c r="Y509" s="107"/>
      <c r="Z509" s="107"/>
    </row>
    <row r="510">
      <c r="A510" s="107"/>
      <c r="B510" s="107"/>
      <c r="C510" s="107"/>
      <c r="D510" s="107"/>
      <c r="E510" s="107"/>
      <c r="F510" s="107"/>
      <c r="G510" s="107"/>
      <c r="H510" s="107"/>
      <c r="I510" s="107"/>
      <c r="J510" s="107"/>
      <c r="K510" s="107"/>
      <c r="L510" s="107"/>
      <c r="M510" s="107"/>
      <c r="N510" s="107"/>
      <c r="O510" s="107"/>
      <c r="P510" s="107"/>
      <c r="Q510" s="107"/>
      <c r="R510" s="107"/>
      <c r="S510" s="107"/>
      <c r="T510" s="107"/>
      <c r="U510" s="107"/>
      <c r="V510" s="107"/>
      <c r="W510" s="107"/>
      <c r="X510" s="107"/>
      <c r="Y510" s="107"/>
      <c r="Z510" s="107"/>
    </row>
    <row r="511">
      <c r="A511" s="107"/>
      <c r="B511" s="107"/>
      <c r="C511" s="107"/>
      <c r="D511" s="107"/>
      <c r="E511" s="107"/>
      <c r="F511" s="107"/>
      <c r="G511" s="107"/>
      <c r="H511" s="107"/>
      <c r="I511" s="107"/>
      <c r="J511" s="107"/>
      <c r="K511" s="107"/>
      <c r="L511" s="107"/>
      <c r="M511" s="107"/>
      <c r="N511" s="107"/>
      <c r="O511" s="107"/>
      <c r="P511" s="107"/>
      <c r="Q511" s="107"/>
      <c r="R511" s="107"/>
      <c r="S511" s="107"/>
      <c r="T511" s="107"/>
      <c r="U511" s="107"/>
      <c r="V511" s="107"/>
      <c r="W511" s="107"/>
      <c r="X511" s="107"/>
      <c r="Y511" s="107"/>
      <c r="Z511" s="107"/>
    </row>
    <row r="512">
      <c r="A512" s="107"/>
      <c r="B512" s="107"/>
      <c r="C512" s="107"/>
      <c r="D512" s="107"/>
      <c r="E512" s="107"/>
      <c r="F512" s="107"/>
      <c r="G512" s="107"/>
      <c r="H512" s="107"/>
      <c r="I512" s="107"/>
      <c r="J512" s="107"/>
      <c r="K512" s="107"/>
      <c r="L512" s="107"/>
      <c r="M512" s="107"/>
      <c r="N512" s="107"/>
      <c r="O512" s="107"/>
      <c r="P512" s="107"/>
      <c r="Q512" s="107"/>
      <c r="R512" s="107"/>
      <c r="S512" s="107"/>
      <c r="T512" s="107"/>
      <c r="U512" s="107"/>
      <c r="V512" s="107"/>
      <c r="W512" s="107"/>
      <c r="X512" s="107"/>
      <c r="Y512" s="107"/>
      <c r="Z512" s="107"/>
    </row>
    <row r="513">
      <c r="A513" s="107"/>
      <c r="B513" s="107"/>
      <c r="C513" s="107"/>
      <c r="D513" s="107"/>
      <c r="E513" s="107"/>
      <c r="F513" s="107"/>
      <c r="G513" s="107"/>
      <c r="H513" s="107"/>
      <c r="I513" s="107"/>
      <c r="J513" s="107"/>
      <c r="K513" s="107"/>
      <c r="L513" s="107"/>
      <c r="M513" s="107"/>
      <c r="N513" s="107"/>
      <c r="O513" s="107"/>
      <c r="P513" s="107"/>
      <c r="Q513" s="107"/>
      <c r="R513" s="107"/>
      <c r="S513" s="107"/>
      <c r="T513" s="107"/>
      <c r="U513" s="107"/>
      <c r="V513" s="107"/>
      <c r="W513" s="107"/>
      <c r="X513" s="107"/>
      <c r="Y513" s="107"/>
      <c r="Z513" s="107"/>
    </row>
    <row r="514">
      <c r="A514" s="107"/>
      <c r="B514" s="107"/>
      <c r="C514" s="107"/>
      <c r="D514" s="107"/>
      <c r="E514" s="107"/>
      <c r="F514" s="107"/>
      <c r="G514" s="107"/>
      <c r="H514" s="107"/>
      <c r="I514" s="107"/>
      <c r="J514" s="107"/>
      <c r="K514" s="107"/>
      <c r="L514" s="107"/>
      <c r="M514" s="107"/>
      <c r="N514" s="107"/>
      <c r="O514" s="107"/>
      <c r="P514" s="107"/>
      <c r="Q514" s="107"/>
      <c r="R514" s="107"/>
      <c r="S514" s="107"/>
      <c r="T514" s="107"/>
      <c r="U514" s="107"/>
      <c r="V514" s="107"/>
      <c r="W514" s="107"/>
      <c r="X514" s="107"/>
      <c r="Y514" s="107"/>
      <c r="Z514" s="107"/>
    </row>
    <row r="515">
      <c r="A515" s="107"/>
      <c r="B515" s="107"/>
      <c r="C515" s="107"/>
      <c r="D515" s="107"/>
      <c r="E515" s="107"/>
      <c r="F515" s="107"/>
      <c r="G515" s="107"/>
      <c r="H515" s="107"/>
      <c r="I515" s="107"/>
      <c r="J515" s="107"/>
      <c r="K515" s="107"/>
      <c r="L515" s="107"/>
      <c r="M515" s="107"/>
      <c r="N515" s="107"/>
      <c r="O515" s="107"/>
      <c r="P515" s="107"/>
      <c r="Q515" s="107"/>
      <c r="R515" s="107"/>
      <c r="S515" s="107"/>
      <c r="T515" s="107"/>
      <c r="U515" s="107"/>
      <c r="V515" s="107"/>
      <c r="W515" s="107"/>
      <c r="X515" s="107"/>
      <c r="Y515" s="107"/>
      <c r="Z515" s="107"/>
    </row>
    <row r="516">
      <c r="A516" s="107"/>
      <c r="B516" s="107"/>
      <c r="C516" s="107"/>
      <c r="D516" s="107"/>
      <c r="E516" s="107"/>
      <c r="F516" s="107"/>
      <c r="G516" s="107"/>
      <c r="H516" s="107"/>
      <c r="I516" s="107"/>
      <c r="J516" s="107"/>
      <c r="K516" s="107"/>
      <c r="L516" s="107"/>
      <c r="M516" s="107"/>
      <c r="N516" s="107"/>
      <c r="O516" s="107"/>
      <c r="P516" s="107"/>
      <c r="Q516" s="107"/>
      <c r="R516" s="107"/>
      <c r="S516" s="107"/>
      <c r="T516" s="107"/>
      <c r="U516" s="107"/>
      <c r="V516" s="107"/>
      <c r="W516" s="107"/>
      <c r="X516" s="107"/>
      <c r="Y516" s="107"/>
      <c r="Z516" s="107"/>
    </row>
    <row r="517">
      <c r="A517" s="107"/>
      <c r="B517" s="107"/>
      <c r="C517" s="107"/>
      <c r="D517" s="107"/>
      <c r="E517" s="107"/>
      <c r="F517" s="107"/>
      <c r="G517" s="107"/>
      <c r="H517" s="107"/>
      <c r="I517" s="107"/>
      <c r="J517" s="107"/>
      <c r="K517" s="107"/>
      <c r="L517" s="107"/>
      <c r="M517" s="107"/>
      <c r="N517" s="107"/>
      <c r="O517" s="107"/>
      <c r="P517" s="107"/>
      <c r="Q517" s="107"/>
      <c r="R517" s="107"/>
      <c r="S517" s="107"/>
      <c r="T517" s="107"/>
      <c r="U517" s="107"/>
      <c r="V517" s="107"/>
      <c r="W517" s="107"/>
      <c r="X517" s="107"/>
      <c r="Y517" s="107"/>
      <c r="Z517" s="107"/>
    </row>
    <row r="518">
      <c r="A518" s="107"/>
      <c r="B518" s="107"/>
      <c r="C518" s="107"/>
      <c r="D518" s="107"/>
      <c r="E518" s="107"/>
      <c r="F518" s="107"/>
      <c r="G518" s="107"/>
      <c r="H518" s="107"/>
      <c r="I518" s="107"/>
      <c r="J518" s="107"/>
      <c r="K518" s="107"/>
      <c r="L518" s="107"/>
      <c r="M518" s="107"/>
      <c r="N518" s="107"/>
      <c r="O518" s="107"/>
      <c r="P518" s="107"/>
      <c r="Q518" s="107"/>
      <c r="R518" s="107"/>
      <c r="S518" s="107"/>
      <c r="T518" s="107"/>
      <c r="U518" s="107"/>
      <c r="V518" s="107"/>
      <c r="W518" s="107"/>
      <c r="X518" s="107"/>
      <c r="Y518" s="107"/>
      <c r="Z518" s="107"/>
    </row>
    <row r="519">
      <c r="A519" s="107"/>
      <c r="B519" s="107"/>
      <c r="C519" s="107"/>
      <c r="D519" s="107"/>
      <c r="E519" s="107"/>
      <c r="F519" s="107"/>
      <c r="G519" s="107"/>
      <c r="H519" s="107"/>
      <c r="I519" s="107"/>
      <c r="J519" s="107"/>
      <c r="K519" s="107"/>
      <c r="L519" s="107"/>
      <c r="M519" s="107"/>
      <c r="N519" s="107"/>
      <c r="O519" s="107"/>
      <c r="P519" s="107"/>
      <c r="Q519" s="107"/>
      <c r="R519" s="107"/>
      <c r="S519" s="107"/>
      <c r="T519" s="107"/>
      <c r="U519" s="107"/>
      <c r="V519" s="107"/>
      <c r="W519" s="107"/>
      <c r="X519" s="107"/>
      <c r="Y519" s="107"/>
      <c r="Z519" s="107"/>
    </row>
    <row r="520">
      <c r="A520" s="107"/>
      <c r="B520" s="107"/>
      <c r="C520" s="107"/>
      <c r="D520" s="107"/>
      <c r="E520" s="107"/>
      <c r="F520" s="107"/>
      <c r="G520" s="107"/>
      <c r="H520" s="107"/>
      <c r="I520" s="107"/>
      <c r="J520" s="107"/>
      <c r="K520" s="107"/>
      <c r="L520" s="107"/>
      <c r="M520" s="107"/>
      <c r="N520" s="107"/>
      <c r="O520" s="107"/>
      <c r="P520" s="107"/>
      <c r="Q520" s="107"/>
      <c r="R520" s="107"/>
      <c r="S520" s="107"/>
      <c r="T520" s="107"/>
      <c r="U520" s="107"/>
      <c r="V520" s="107"/>
      <c r="W520" s="107"/>
      <c r="X520" s="107"/>
      <c r="Y520" s="107"/>
      <c r="Z520" s="107"/>
    </row>
    <row r="521">
      <c r="A521" s="107"/>
      <c r="B521" s="107"/>
      <c r="C521" s="107"/>
      <c r="D521" s="107"/>
      <c r="E521" s="107"/>
      <c r="F521" s="107"/>
      <c r="G521" s="107"/>
      <c r="H521" s="107"/>
      <c r="I521" s="107"/>
      <c r="J521" s="107"/>
      <c r="K521" s="107"/>
      <c r="L521" s="107"/>
      <c r="M521" s="107"/>
      <c r="N521" s="107"/>
      <c r="O521" s="107"/>
      <c r="P521" s="107"/>
      <c r="Q521" s="107"/>
      <c r="R521" s="107"/>
      <c r="S521" s="107"/>
      <c r="T521" s="107"/>
      <c r="U521" s="107"/>
      <c r="V521" s="107"/>
      <c r="W521" s="107"/>
      <c r="X521" s="107"/>
      <c r="Y521" s="107"/>
      <c r="Z521" s="107"/>
    </row>
    <row r="522">
      <c r="A522" s="107"/>
      <c r="B522" s="107"/>
      <c r="C522" s="107"/>
      <c r="D522" s="107"/>
      <c r="E522" s="107"/>
      <c r="F522" s="107"/>
      <c r="G522" s="107"/>
      <c r="H522" s="107"/>
      <c r="I522" s="107"/>
      <c r="J522" s="107"/>
      <c r="K522" s="107"/>
      <c r="L522" s="107"/>
      <c r="M522" s="107"/>
      <c r="N522" s="107"/>
      <c r="O522" s="107"/>
      <c r="P522" s="107"/>
      <c r="Q522" s="107"/>
      <c r="R522" s="107"/>
      <c r="S522" s="107"/>
      <c r="T522" s="107"/>
      <c r="U522" s="107"/>
      <c r="V522" s="107"/>
      <c r="W522" s="107"/>
      <c r="X522" s="107"/>
      <c r="Y522" s="107"/>
      <c r="Z522" s="107"/>
    </row>
    <row r="523">
      <c r="A523" s="107"/>
      <c r="B523" s="107"/>
      <c r="C523" s="107"/>
      <c r="D523" s="107"/>
      <c r="E523" s="107"/>
      <c r="F523" s="107"/>
      <c r="G523" s="107"/>
      <c r="H523" s="107"/>
      <c r="I523" s="107"/>
      <c r="J523" s="107"/>
      <c r="K523" s="107"/>
      <c r="L523" s="107"/>
      <c r="M523" s="107"/>
      <c r="N523" s="107"/>
      <c r="O523" s="107"/>
      <c r="P523" s="107"/>
      <c r="Q523" s="107"/>
      <c r="R523" s="107"/>
      <c r="S523" s="107"/>
      <c r="T523" s="107"/>
      <c r="U523" s="107"/>
      <c r="V523" s="107"/>
      <c r="W523" s="107"/>
      <c r="X523" s="107"/>
      <c r="Y523" s="107"/>
      <c r="Z523" s="107"/>
    </row>
    <row r="524">
      <c r="A524" s="107"/>
      <c r="B524" s="107"/>
      <c r="C524" s="107"/>
      <c r="D524" s="107"/>
      <c r="E524" s="107"/>
      <c r="F524" s="107"/>
      <c r="G524" s="107"/>
      <c r="H524" s="107"/>
      <c r="I524" s="107"/>
      <c r="J524" s="107"/>
      <c r="K524" s="107"/>
      <c r="L524" s="107"/>
      <c r="M524" s="107"/>
      <c r="N524" s="107"/>
      <c r="O524" s="107"/>
      <c r="P524" s="107"/>
      <c r="Q524" s="107"/>
      <c r="R524" s="107"/>
      <c r="S524" s="107"/>
      <c r="T524" s="107"/>
      <c r="U524" s="107"/>
      <c r="V524" s="107"/>
      <c r="W524" s="107"/>
      <c r="X524" s="107"/>
      <c r="Y524" s="107"/>
      <c r="Z524" s="107"/>
    </row>
    <row r="525">
      <c r="A525" s="107"/>
      <c r="B525" s="107"/>
      <c r="C525" s="107"/>
      <c r="D525" s="107"/>
      <c r="E525" s="107"/>
      <c r="F525" s="107"/>
      <c r="G525" s="107"/>
      <c r="H525" s="107"/>
      <c r="I525" s="107"/>
      <c r="J525" s="107"/>
      <c r="K525" s="107"/>
      <c r="L525" s="107"/>
      <c r="M525" s="107"/>
      <c r="N525" s="107"/>
      <c r="O525" s="107"/>
      <c r="P525" s="107"/>
      <c r="Q525" s="107"/>
      <c r="R525" s="107"/>
      <c r="S525" s="107"/>
      <c r="T525" s="107"/>
      <c r="U525" s="107"/>
      <c r="V525" s="107"/>
      <c r="W525" s="107"/>
      <c r="X525" s="107"/>
      <c r="Y525" s="107"/>
      <c r="Z525" s="107"/>
    </row>
    <row r="526">
      <c r="A526" s="107"/>
      <c r="B526" s="107"/>
      <c r="C526" s="107"/>
      <c r="D526" s="107"/>
      <c r="E526" s="107"/>
      <c r="F526" s="107"/>
      <c r="G526" s="107"/>
      <c r="H526" s="107"/>
      <c r="I526" s="107"/>
      <c r="J526" s="107"/>
      <c r="K526" s="107"/>
      <c r="L526" s="107"/>
      <c r="M526" s="107"/>
      <c r="N526" s="107"/>
      <c r="O526" s="107"/>
      <c r="P526" s="107"/>
      <c r="Q526" s="107"/>
      <c r="R526" s="107"/>
      <c r="S526" s="107"/>
      <c r="T526" s="107"/>
      <c r="U526" s="107"/>
      <c r="V526" s="107"/>
      <c r="W526" s="107"/>
      <c r="X526" s="107"/>
      <c r="Y526" s="107"/>
      <c r="Z526" s="107"/>
    </row>
    <row r="527">
      <c r="A527" s="107"/>
      <c r="B527" s="107"/>
      <c r="C527" s="107"/>
      <c r="D527" s="107"/>
      <c r="E527" s="107"/>
      <c r="F527" s="107"/>
      <c r="G527" s="107"/>
      <c r="H527" s="107"/>
      <c r="I527" s="107"/>
      <c r="J527" s="107"/>
      <c r="K527" s="107"/>
      <c r="L527" s="107"/>
      <c r="M527" s="107"/>
      <c r="N527" s="107"/>
      <c r="O527" s="107"/>
      <c r="P527" s="107"/>
      <c r="Q527" s="107"/>
      <c r="R527" s="107"/>
      <c r="S527" s="107"/>
      <c r="T527" s="107"/>
      <c r="U527" s="107"/>
      <c r="V527" s="107"/>
      <c r="W527" s="107"/>
      <c r="X527" s="107"/>
      <c r="Y527" s="107"/>
      <c r="Z527" s="107"/>
    </row>
    <row r="528">
      <c r="A528" s="107"/>
      <c r="B528" s="107"/>
      <c r="C528" s="107"/>
      <c r="D528" s="107"/>
      <c r="E528" s="107"/>
      <c r="F528" s="107"/>
      <c r="G528" s="107"/>
      <c r="H528" s="107"/>
      <c r="I528" s="107"/>
      <c r="J528" s="107"/>
      <c r="K528" s="107"/>
      <c r="L528" s="107"/>
      <c r="M528" s="107"/>
      <c r="N528" s="107"/>
      <c r="O528" s="107"/>
      <c r="P528" s="107"/>
      <c r="Q528" s="107"/>
      <c r="R528" s="107"/>
      <c r="S528" s="107"/>
      <c r="T528" s="107"/>
      <c r="U528" s="107"/>
      <c r="V528" s="107"/>
      <c r="W528" s="107"/>
      <c r="X528" s="107"/>
      <c r="Y528" s="107"/>
      <c r="Z528" s="107"/>
    </row>
    <row r="529">
      <c r="A529" s="107"/>
      <c r="B529" s="107"/>
      <c r="C529" s="107"/>
      <c r="D529" s="107"/>
      <c r="E529" s="107"/>
      <c r="F529" s="107"/>
      <c r="G529" s="107"/>
      <c r="H529" s="107"/>
      <c r="I529" s="107"/>
      <c r="J529" s="107"/>
      <c r="K529" s="107"/>
      <c r="L529" s="107"/>
      <c r="M529" s="107"/>
      <c r="N529" s="107"/>
      <c r="O529" s="107"/>
      <c r="P529" s="107"/>
      <c r="Q529" s="107"/>
      <c r="R529" s="107"/>
      <c r="S529" s="107"/>
      <c r="T529" s="107"/>
      <c r="U529" s="107"/>
      <c r="V529" s="107"/>
      <c r="W529" s="107"/>
      <c r="X529" s="107"/>
      <c r="Y529" s="107"/>
      <c r="Z529" s="107"/>
    </row>
    <row r="530">
      <c r="A530" s="107"/>
      <c r="B530" s="107"/>
      <c r="C530" s="107"/>
      <c r="D530" s="107"/>
      <c r="E530" s="107"/>
      <c r="F530" s="107"/>
      <c r="G530" s="107"/>
      <c r="H530" s="107"/>
      <c r="I530" s="107"/>
      <c r="J530" s="107"/>
      <c r="K530" s="107"/>
      <c r="L530" s="107"/>
      <c r="M530" s="107"/>
      <c r="N530" s="107"/>
      <c r="O530" s="107"/>
      <c r="P530" s="107"/>
      <c r="Q530" s="107"/>
      <c r="R530" s="107"/>
      <c r="S530" s="107"/>
      <c r="T530" s="107"/>
      <c r="U530" s="107"/>
      <c r="V530" s="107"/>
      <c r="W530" s="107"/>
      <c r="X530" s="107"/>
      <c r="Y530" s="107"/>
      <c r="Z530" s="107"/>
    </row>
    <row r="531">
      <c r="A531" s="107"/>
      <c r="B531" s="107"/>
      <c r="C531" s="107"/>
      <c r="D531" s="107"/>
      <c r="E531" s="107"/>
      <c r="F531" s="107"/>
      <c r="G531" s="107"/>
      <c r="H531" s="107"/>
      <c r="I531" s="107"/>
      <c r="J531" s="107"/>
      <c r="K531" s="107"/>
      <c r="L531" s="107"/>
      <c r="M531" s="107"/>
      <c r="N531" s="107"/>
      <c r="O531" s="107"/>
      <c r="P531" s="107"/>
      <c r="Q531" s="107"/>
      <c r="R531" s="107"/>
      <c r="S531" s="107"/>
      <c r="T531" s="107"/>
      <c r="U531" s="107"/>
      <c r="V531" s="107"/>
      <c r="W531" s="107"/>
      <c r="X531" s="107"/>
      <c r="Y531" s="107"/>
      <c r="Z531" s="107"/>
    </row>
    <row r="532">
      <c r="A532" s="107"/>
      <c r="B532" s="107"/>
      <c r="C532" s="107"/>
      <c r="D532" s="107"/>
      <c r="E532" s="107"/>
      <c r="F532" s="107"/>
      <c r="G532" s="107"/>
      <c r="H532" s="107"/>
      <c r="I532" s="107"/>
      <c r="J532" s="107"/>
      <c r="K532" s="107"/>
      <c r="L532" s="107"/>
      <c r="M532" s="107"/>
      <c r="N532" s="107"/>
      <c r="O532" s="107"/>
      <c r="P532" s="107"/>
      <c r="Q532" s="107"/>
      <c r="R532" s="107"/>
      <c r="S532" s="107"/>
      <c r="T532" s="107"/>
      <c r="U532" s="107"/>
      <c r="V532" s="107"/>
      <c r="W532" s="107"/>
      <c r="X532" s="107"/>
      <c r="Y532" s="107"/>
      <c r="Z532" s="107"/>
    </row>
    <row r="533">
      <c r="A533" s="107"/>
      <c r="B533" s="107"/>
      <c r="C533" s="107"/>
      <c r="D533" s="107"/>
      <c r="E533" s="107"/>
      <c r="F533" s="107"/>
      <c r="G533" s="107"/>
      <c r="H533" s="107"/>
      <c r="I533" s="107"/>
      <c r="J533" s="107"/>
      <c r="K533" s="107"/>
      <c r="L533" s="107"/>
      <c r="M533" s="107"/>
      <c r="N533" s="107"/>
      <c r="O533" s="107"/>
      <c r="P533" s="107"/>
      <c r="Q533" s="107"/>
      <c r="R533" s="107"/>
      <c r="S533" s="107"/>
      <c r="T533" s="107"/>
      <c r="U533" s="107"/>
      <c r="V533" s="107"/>
      <c r="W533" s="107"/>
      <c r="X533" s="107"/>
      <c r="Y533" s="107"/>
      <c r="Z533" s="107"/>
    </row>
    <row r="534">
      <c r="A534" s="107"/>
      <c r="B534" s="107"/>
      <c r="C534" s="107"/>
      <c r="D534" s="107"/>
      <c r="E534" s="107"/>
      <c r="F534" s="107"/>
      <c r="G534" s="107"/>
      <c r="H534" s="107"/>
      <c r="I534" s="107"/>
      <c r="J534" s="107"/>
      <c r="K534" s="107"/>
      <c r="L534" s="107"/>
      <c r="M534" s="107"/>
      <c r="N534" s="107"/>
      <c r="O534" s="107"/>
      <c r="P534" s="107"/>
      <c r="Q534" s="107"/>
      <c r="R534" s="107"/>
      <c r="S534" s="107"/>
      <c r="T534" s="107"/>
      <c r="U534" s="107"/>
      <c r="V534" s="107"/>
      <c r="W534" s="107"/>
      <c r="X534" s="107"/>
      <c r="Y534" s="107"/>
      <c r="Z534" s="107"/>
    </row>
    <row r="535">
      <c r="A535" s="107"/>
      <c r="B535" s="107"/>
      <c r="C535" s="107"/>
      <c r="D535" s="107"/>
      <c r="E535" s="107"/>
      <c r="F535" s="107"/>
      <c r="G535" s="107"/>
      <c r="H535" s="107"/>
      <c r="I535" s="107"/>
      <c r="J535" s="107"/>
      <c r="K535" s="107"/>
      <c r="L535" s="107"/>
      <c r="M535" s="107"/>
      <c r="N535" s="107"/>
      <c r="O535" s="107"/>
      <c r="P535" s="107"/>
      <c r="Q535" s="107"/>
      <c r="R535" s="107"/>
      <c r="S535" s="107"/>
      <c r="T535" s="107"/>
      <c r="U535" s="107"/>
      <c r="V535" s="107"/>
      <c r="W535" s="107"/>
      <c r="X535" s="107"/>
      <c r="Y535" s="107"/>
      <c r="Z535" s="107"/>
    </row>
    <row r="536">
      <c r="A536" s="107"/>
      <c r="B536" s="107"/>
      <c r="C536" s="107"/>
      <c r="D536" s="107"/>
      <c r="E536" s="107"/>
      <c r="F536" s="107"/>
      <c r="G536" s="107"/>
      <c r="H536" s="107"/>
      <c r="I536" s="107"/>
      <c r="J536" s="107"/>
      <c r="K536" s="107"/>
      <c r="L536" s="107"/>
      <c r="M536" s="107"/>
      <c r="N536" s="107"/>
      <c r="O536" s="107"/>
      <c r="P536" s="107"/>
      <c r="Q536" s="107"/>
      <c r="R536" s="107"/>
      <c r="S536" s="107"/>
      <c r="T536" s="107"/>
      <c r="U536" s="107"/>
      <c r="V536" s="107"/>
      <c r="W536" s="107"/>
      <c r="X536" s="107"/>
      <c r="Y536" s="107"/>
      <c r="Z536" s="107"/>
    </row>
    <row r="537">
      <c r="A537" s="107"/>
      <c r="B537" s="107"/>
      <c r="C537" s="107"/>
      <c r="D537" s="107"/>
      <c r="E537" s="107"/>
      <c r="F537" s="107"/>
      <c r="G537" s="107"/>
      <c r="H537" s="107"/>
      <c r="I537" s="107"/>
      <c r="J537" s="107"/>
      <c r="K537" s="107"/>
      <c r="L537" s="107"/>
      <c r="M537" s="107"/>
      <c r="N537" s="107"/>
      <c r="O537" s="107"/>
      <c r="P537" s="107"/>
      <c r="Q537" s="107"/>
      <c r="R537" s="107"/>
      <c r="S537" s="107"/>
      <c r="T537" s="107"/>
      <c r="U537" s="107"/>
      <c r="V537" s="107"/>
      <c r="W537" s="107"/>
      <c r="X537" s="107"/>
      <c r="Y537" s="107"/>
      <c r="Z537" s="107"/>
    </row>
    <row r="538">
      <c r="A538" s="107"/>
      <c r="B538" s="107"/>
      <c r="C538" s="107"/>
      <c r="D538" s="107"/>
      <c r="E538" s="107"/>
      <c r="F538" s="107"/>
      <c r="G538" s="107"/>
      <c r="H538" s="107"/>
      <c r="I538" s="107"/>
      <c r="J538" s="107"/>
      <c r="K538" s="107"/>
      <c r="L538" s="107"/>
      <c r="M538" s="107"/>
      <c r="N538" s="107"/>
      <c r="O538" s="107"/>
      <c r="P538" s="107"/>
      <c r="Q538" s="107"/>
      <c r="R538" s="107"/>
      <c r="S538" s="107"/>
      <c r="T538" s="107"/>
      <c r="U538" s="107"/>
      <c r="V538" s="107"/>
      <c r="W538" s="107"/>
      <c r="X538" s="107"/>
      <c r="Y538" s="107"/>
      <c r="Z538" s="107"/>
    </row>
    <row r="539">
      <c r="A539" s="107"/>
      <c r="B539" s="107"/>
      <c r="C539" s="107"/>
      <c r="D539" s="107"/>
      <c r="E539" s="107"/>
      <c r="F539" s="107"/>
      <c r="G539" s="107"/>
      <c r="H539" s="107"/>
      <c r="I539" s="107"/>
      <c r="J539" s="107"/>
      <c r="K539" s="107"/>
      <c r="L539" s="107"/>
      <c r="M539" s="107"/>
      <c r="N539" s="107"/>
      <c r="O539" s="107"/>
      <c r="P539" s="107"/>
      <c r="Q539" s="107"/>
      <c r="R539" s="107"/>
      <c r="S539" s="107"/>
      <c r="T539" s="107"/>
      <c r="U539" s="107"/>
      <c r="V539" s="107"/>
      <c r="W539" s="107"/>
      <c r="X539" s="107"/>
      <c r="Y539" s="107"/>
      <c r="Z539" s="107"/>
    </row>
    <row r="540">
      <c r="A540" s="107"/>
      <c r="B540" s="107"/>
      <c r="C540" s="107"/>
      <c r="D540" s="107"/>
      <c r="E540" s="107"/>
      <c r="F540" s="107"/>
      <c r="G540" s="107"/>
      <c r="H540" s="107"/>
      <c r="I540" s="107"/>
      <c r="J540" s="107"/>
      <c r="K540" s="107"/>
      <c r="L540" s="107"/>
      <c r="M540" s="107"/>
      <c r="N540" s="107"/>
      <c r="O540" s="107"/>
      <c r="P540" s="107"/>
      <c r="Q540" s="107"/>
      <c r="R540" s="107"/>
      <c r="S540" s="107"/>
      <c r="T540" s="107"/>
      <c r="U540" s="107"/>
      <c r="V540" s="107"/>
      <c r="W540" s="107"/>
      <c r="X540" s="107"/>
      <c r="Y540" s="107"/>
      <c r="Z540" s="107"/>
    </row>
    <row r="541">
      <c r="A541" s="107"/>
      <c r="B541" s="107"/>
      <c r="C541" s="107"/>
      <c r="D541" s="107"/>
      <c r="E541" s="107"/>
      <c r="F541" s="107"/>
      <c r="G541" s="107"/>
      <c r="H541" s="107"/>
      <c r="I541" s="107"/>
      <c r="J541" s="107"/>
      <c r="K541" s="107"/>
      <c r="L541" s="107"/>
      <c r="M541" s="107"/>
      <c r="N541" s="107"/>
      <c r="O541" s="107"/>
      <c r="P541" s="107"/>
      <c r="Q541" s="107"/>
      <c r="R541" s="107"/>
      <c r="S541" s="107"/>
      <c r="T541" s="107"/>
      <c r="U541" s="107"/>
      <c r="V541" s="107"/>
      <c r="W541" s="107"/>
      <c r="X541" s="107"/>
      <c r="Y541" s="107"/>
      <c r="Z541" s="107"/>
    </row>
    <row r="542">
      <c r="A542" s="107"/>
      <c r="B542" s="107"/>
      <c r="C542" s="107"/>
      <c r="D542" s="107"/>
      <c r="E542" s="107"/>
      <c r="F542" s="107"/>
      <c r="G542" s="107"/>
      <c r="H542" s="107"/>
      <c r="I542" s="107"/>
      <c r="J542" s="107"/>
      <c r="K542" s="107"/>
      <c r="L542" s="107"/>
      <c r="M542" s="107"/>
      <c r="N542" s="107"/>
      <c r="O542" s="107"/>
      <c r="P542" s="107"/>
      <c r="Q542" s="107"/>
      <c r="R542" s="107"/>
      <c r="S542" s="107"/>
      <c r="T542" s="107"/>
      <c r="U542" s="107"/>
      <c r="V542" s="107"/>
      <c r="W542" s="107"/>
      <c r="X542" s="107"/>
      <c r="Y542" s="107"/>
      <c r="Z542" s="107"/>
    </row>
    <row r="543">
      <c r="A543" s="107"/>
      <c r="B543" s="107"/>
      <c r="C543" s="107"/>
      <c r="D543" s="107"/>
      <c r="E543" s="107"/>
      <c r="F543" s="107"/>
      <c r="G543" s="107"/>
      <c r="H543" s="107"/>
      <c r="I543" s="107"/>
      <c r="J543" s="107"/>
      <c r="K543" s="107"/>
      <c r="L543" s="107"/>
      <c r="M543" s="107"/>
      <c r="N543" s="107"/>
      <c r="O543" s="107"/>
      <c r="P543" s="107"/>
      <c r="Q543" s="107"/>
      <c r="R543" s="107"/>
      <c r="S543" s="107"/>
      <c r="T543" s="107"/>
      <c r="U543" s="107"/>
      <c r="V543" s="107"/>
      <c r="W543" s="107"/>
      <c r="X543" s="107"/>
      <c r="Y543" s="107"/>
      <c r="Z543" s="107"/>
    </row>
    <row r="544">
      <c r="A544" s="107"/>
      <c r="B544" s="107"/>
      <c r="C544" s="107"/>
      <c r="D544" s="107"/>
      <c r="E544" s="107"/>
      <c r="F544" s="107"/>
      <c r="G544" s="107"/>
      <c r="H544" s="107"/>
      <c r="I544" s="107"/>
      <c r="J544" s="107"/>
      <c r="K544" s="107"/>
      <c r="L544" s="107"/>
      <c r="M544" s="107"/>
      <c r="N544" s="107"/>
      <c r="O544" s="107"/>
      <c r="P544" s="107"/>
      <c r="Q544" s="107"/>
      <c r="R544" s="107"/>
      <c r="S544" s="107"/>
      <c r="T544" s="107"/>
      <c r="U544" s="107"/>
      <c r="V544" s="107"/>
      <c r="W544" s="107"/>
      <c r="X544" s="107"/>
      <c r="Y544" s="107"/>
      <c r="Z544" s="107"/>
    </row>
    <row r="545">
      <c r="A545" s="107"/>
      <c r="B545" s="107"/>
      <c r="C545" s="107"/>
      <c r="D545" s="107"/>
      <c r="E545" s="107"/>
      <c r="F545" s="107"/>
      <c r="G545" s="107"/>
      <c r="H545" s="107"/>
      <c r="I545" s="107"/>
      <c r="J545" s="107"/>
      <c r="K545" s="107"/>
      <c r="L545" s="107"/>
      <c r="M545" s="107"/>
      <c r="N545" s="107"/>
      <c r="O545" s="107"/>
      <c r="P545" s="107"/>
      <c r="Q545" s="107"/>
      <c r="R545" s="107"/>
      <c r="S545" s="107"/>
      <c r="T545" s="107"/>
      <c r="U545" s="107"/>
      <c r="V545" s="107"/>
      <c r="W545" s="107"/>
      <c r="X545" s="107"/>
      <c r="Y545" s="107"/>
      <c r="Z545" s="107"/>
    </row>
    <row r="546">
      <c r="A546" s="107"/>
      <c r="B546" s="107"/>
      <c r="C546" s="107"/>
      <c r="D546" s="107"/>
      <c r="E546" s="107"/>
      <c r="F546" s="107"/>
      <c r="G546" s="107"/>
      <c r="H546" s="107"/>
      <c r="I546" s="107"/>
      <c r="J546" s="107"/>
      <c r="K546" s="107"/>
      <c r="L546" s="107"/>
      <c r="M546" s="107"/>
      <c r="N546" s="107"/>
      <c r="O546" s="107"/>
      <c r="P546" s="107"/>
      <c r="Q546" s="107"/>
      <c r="R546" s="107"/>
      <c r="S546" s="107"/>
      <c r="T546" s="107"/>
      <c r="U546" s="107"/>
      <c r="V546" s="107"/>
      <c r="W546" s="107"/>
      <c r="X546" s="107"/>
      <c r="Y546" s="107"/>
      <c r="Z546" s="107"/>
    </row>
    <row r="547">
      <c r="A547" s="107"/>
      <c r="B547" s="107"/>
      <c r="C547" s="107"/>
      <c r="D547" s="107"/>
      <c r="E547" s="107"/>
      <c r="F547" s="107"/>
      <c r="G547" s="107"/>
      <c r="H547" s="107"/>
      <c r="I547" s="107"/>
      <c r="J547" s="107"/>
      <c r="K547" s="107"/>
      <c r="L547" s="107"/>
      <c r="M547" s="107"/>
      <c r="N547" s="107"/>
      <c r="O547" s="107"/>
      <c r="P547" s="107"/>
      <c r="Q547" s="107"/>
      <c r="R547" s="107"/>
      <c r="S547" s="107"/>
      <c r="T547" s="107"/>
      <c r="U547" s="107"/>
      <c r="V547" s="107"/>
      <c r="W547" s="107"/>
      <c r="X547" s="107"/>
      <c r="Y547" s="107"/>
      <c r="Z547" s="107"/>
    </row>
    <row r="548">
      <c r="A548" s="107"/>
      <c r="B548" s="107"/>
      <c r="C548" s="107"/>
      <c r="D548" s="107"/>
      <c r="E548" s="107"/>
      <c r="F548" s="107"/>
      <c r="G548" s="107"/>
      <c r="H548" s="107"/>
      <c r="I548" s="107"/>
      <c r="J548" s="107"/>
      <c r="K548" s="107"/>
      <c r="L548" s="107"/>
      <c r="M548" s="107"/>
      <c r="N548" s="107"/>
      <c r="O548" s="107"/>
      <c r="P548" s="107"/>
      <c r="Q548" s="107"/>
      <c r="R548" s="107"/>
      <c r="S548" s="107"/>
      <c r="T548" s="107"/>
      <c r="U548" s="107"/>
      <c r="V548" s="107"/>
      <c r="W548" s="107"/>
      <c r="X548" s="107"/>
      <c r="Y548" s="107"/>
      <c r="Z548" s="107"/>
    </row>
    <row r="549">
      <c r="A549" s="107"/>
      <c r="B549" s="107"/>
      <c r="C549" s="107"/>
      <c r="D549" s="107"/>
      <c r="E549" s="107"/>
      <c r="F549" s="107"/>
      <c r="G549" s="107"/>
      <c r="H549" s="107"/>
      <c r="I549" s="107"/>
      <c r="J549" s="107"/>
      <c r="K549" s="107"/>
      <c r="L549" s="107"/>
      <c r="M549" s="107"/>
      <c r="N549" s="107"/>
      <c r="O549" s="107"/>
      <c r="P549" s="107"/>
      <c r="Q549" s="107"/>
      <c r="R549" s="107"/>
      <c r="S549" s="107"/>
      <c r="T549" s="107"/>
      <c r="U549" s="107"/>
      <c r="V549" s="107"/>
      <c r="W549" s="107"/>
      <c r="X549" s="107"/>
      <c r="Y549" s="107"/>
      <c r="Z549" s="107"/>
    </row>
    <row r="550">
      <c r="A550" s="107"/>
      <c r="B550" s="107"/>
      <c r="C550" s="107"/>
      <c r="D550" s="107"/>
      <c r="E550" s="107"/>
      <c r="F550" s="107"/>
      <c r="G550" s="107"/>
      <c r="H550" s="107"/>
      <c r="I550" s="107"/>
      <c r="J550" s="107"/>
      <c r="K550" s="107"/>
      <c r="L550" s="107"/>
      <c r="M550" s="107"/>
      <c r="N550" s="107"/>
      <c r="O550" s="107"/>
      <c r="P550" s="107"/>
      <c r="Q550" s="107"/>
      <c r="R550" s="107"/>
      <c r="S550" s="107"/>
      <c r="T550" s="107"/>
      <c r="U550" s="107"/>
      <c r="V550" s="107"/>
      <c r="W550" s="107"/>
      <c r="X550" s="107"/>
      <c r="Y550" s="107"/>
      <c r="Z550" s="107"/>
    </row>
    <row r="551">
      <c r="A551" s="107"/>
      <c r="B551" s="107"/>
      <c r="C551" s="107"/>
      <c r="D551" s="107"/>
      <c r="E551" s="107"/>
      <c r="F551" s="107"/>
      <c r="G551" s="107"/>
      <c r="H551" s="107"/>
      <c r="I551" s="107"/>
      <c r="J551" s="107"/>
      <c r="K551" s="107"/>
      <c r="L551" s="107"/>
      <c r="M551" s="107"/>
      <c r="N551" s="107"/>
      <c r="O551" s="107"/>
      <c r="P551" s="107"/>
      <c r="Q551" s="107"/>
      <c r="R551" s="107"/>
      <c r="S551" s="107"/>
      <c r="T551" s="107"/>
      <c r="U551" s="107"/>
      <c r="V551" s="107"/>
      <c r="W551" s="107"/>
      <c r="X551" s="107"/>
      <c r="Y551" s="107"/>
      <c r="Z551" s="107"/>
    </row>
    <row r="552">
      <c r="A552" s="107"/>
      <c r="B552" s="107"/>
      <c r="C552" s="107"/>
      <c r="D552" s="107"/>
      <c r="E552" s="107"/>
      <c r="F552" s="107"/>
      <c r="G552" s="107"/>
      <c r="H552" s="107"/>
      <c r="I552" s="107"/>
      <c r="J552" s="107"/>
      <c r="K552" s="107"/>
      <c r="L552" s="107"/>
      <c r="M552" s="107"/>
      <c r="N552" s="107"/>
      <c r="O552" s="107"/>
      <c r="P552" s="107"/>
      <c r="Q552" s="107"/>
      <c r="R552" s="107"/>
      <c r="S552" s="107"/>
      <c r="T552" s="107"/>
      <c r="U552" s="107"/>
      <c r="V552" s="107"/>
      <c r="W552" s="107"/>
      <c r="X552" s="107"/>
      <c r="Y552" s="107"/>
      <c r="Z552" s="107"/>
    </row>
    <row r="553">
      <c r="A553" s="107"/>
      <c r="B553" s="107"/>
      <c r="C553" s="107"/>
      <c r="D553" s="107"/>
      <c r="E553" s="107"/>
      <c r="F553" s="107"/>
      <c r="G553" s="107"/>
      <c r="H553" s="107"/>
      <c r="I553" s="107"/>
      <c r="J553" s="107"/>
      <c r="K553" s="107"/>
      <c r="L553" s="107"/>
      <c r="M553" s="107"/>
      <c r="N553" s="107"/>
      <c r="O553" s="107"/>
      <c r="P553" s="107"/>
      <c r="Q553" s="107"/>
      <c r="R553" s="107"/>
      <c r="S553" s="107"/>
      <c r="T553" s="107"/>
      <c r="U553" s="107"/>
      <c r="V553" s="107"/>
      <c r="W553" s="107"/>
      <c r="X553" s="107"/>
      <c r="Y553" s="107"/>
      <c r="Z553" s="107"/>
    </row>
    <row r="554">
      <c r="A554" s="107"/>
      <c r="B554" s="107"/>
      <c r="C554" s="107"/>
      <c r="D554" s="107"/>
      <c r="E554" s="107"/>
      <c r="F554" s="107"/>
      <c r="G554" s="107"/>
      <c r="H554" s="107"/>
      <c r="I554" s="107"/>
      <c r="J554" s="107"/>
      <c r="K554" s="107"/>
      <c r="L554" s="107"/>
      <c r="M554" s="107"/>
      <c r="N554" s="107"/>
      <c r="O554" s="107"/>
      <c r="P554" s="107"/>
      <c r="Q554" s="107"/>
      <c r="R554" s="107"/>
      <c r="S554" s="107"/>
      <c r="T554" s="107"/>
      <c r="U554" s="107"/>
      <c r="V554" s="107"/>
      <c r="W554" s="107"/>
      <c r="X554" s="107"/>
      <c r="Y554" s="107"/>
      <c r="Z554" s="107"/>
    </row>
    <row r="555">
      <c r="A555" s="107"/>
      <c r="B555" s="107"/>
      <c r="C555" s="107"/>
      <c r="D555" s="107"/>
      <c r="E555" s="107"/>
      <c r="F555" s="107"/>
      <c r="G555" s="107"/>
      <c r="H555" s="107"/>
      <c r="I555" s="107"/>
      <c r="J555" s="107"/>
      <c r="K555" s="107"/>
      <c r="L555" s="107"/>
      <c r="M555" s="107"/>
      <c r="N555" s="107"/>
      <c r="O555" s="107"/>
      <c r="P555" s="107"/>
      <c r="Q555" s="107"/>
      <c r="R555" s="107"/>
      <c r="S555" s="107"/>
      <c r="T555" s="107"/>
      <c r="U555" s="107"/>
      <c r="V555" s="107"/>
      <c r="W555" s="107"/>
      <c r="X555" s="107"/>
      <c r="Y555" s="107"/>
      <c r="Z555" s="107"/>
    </row>
    <row r="556">
      <c r="A556" s="107"/>
      <c r="B556" s="107"/>
      <c r="C556" s="107"/>
      <c r="D556" s="107"/>
      <c r="E556" s="107"/>
      <c r="F556" s="107"/>
      <c r="G556" s="107"/>
      <c r="H556" s="107"/>
      <c r="I556" s="107"/>
      <c r="J556" s="107"/>
      <c r="K556" s="107"/>
      <c r="L556" s="107"/>
      <c r="M556" s="107"/>
      <c r="N556" s="107"/>
      <c r="O556" s="107"/>
      <c r="P556" s="107"/>
      <c r="Q556" s="107"/>
      <c r="R556" s="107"/>
      <c r="S556" s="107"/>
      <c r="T556" s="107"/>
      <c r="U556" s="107"/>
      <c r="V556" s="107"/>
      <c r="W556" s="107"/>
      <c r="X556" s="107"/>
      <c r="Y556" s="107"/>
      <c r="Z556" s="107"/>
    </row>
    <row r="557">
      <c r="A557" s="107"/>
      <c r="B557" s="107"/>
      <c r="C557" s="107"/>
      <c r="D557" s="107"/>
      <c r="E557" s="107"/>
      <c r="F557" s="107"/>
      <c r="G557" s="107"/>
      <c r="H557" s="107"/>
      <c r="I557" s="107"/>
      <c r="J557" s="107"/>
      <c r="K557" s="107"/>
      <c r="L557" s="107"/>
      <c r="M557" s="107"/>
      <c r="N557" s="107"/>
      <c r="O557" s="107"/>
      <c r="P557" s="107"/>
      <c r="Q557" s="107"/>
      <c r="R557" s="107"/>
      <c r="S557" s="107"/>
      <c r="T557" s="107"/>
      <c r="U557" s="107"/>
      <c r="V557" s="107"/>
      <c r="W557" s="107"/>
      <c r="X557" s="107"/>
      <c r="Y557" s="107"/>
      <c r="Z557" s="107"/>
    </row>
    <row r="558">
      <c r="A558" s="107"/>
      <c r="B558" s="107"/>
      <c r="C558" s="107"/>
      <c r="D558" s="107"/>
      <c r="E558" s="107"/>
      <c r="F558" s="107"/>
      <c r="G558" s="107"/>
      <c r="H558" s="107"/>
      <c r="I558" s="107"/>
      <c r="J558" s="107"/>
      <c r="K558" s="107"/>
      <c r="L558" s="107"/>
      <c r="M558" s="107"/>
      <c r="N558" s="107"/>
      <c r="O558" s="107"/>
      <c r="P558" s="107"/>
      <c r="Q558" s="107"/>
      <c r="R558" s="107"/>
      <c r="S558" s="107"/>
      <c r="T558" s="107"/>
      <c r="U558" s="107"/>
      <c r="V558" s="107"/>
      <c r="W558" s="107"/>
      <c r="X558" s="107"/>
      <c r="Y558" s="107"/>
      <c r="Z558" s="107"/>
    </row>
    <row r="559">
      <c r="A559" s="107"/>
      <c r="B559" s="107"/>
      <c r="C559" s="107"/>
      <c r="D559" s="107"/>
      <c r="E559" s="107"/>
      <c r="F559" s="107"/>
      <c r="G559" s="107"/>
      <c r="H559" s="107"/>
      <c r="I559" s="107"/>
      <c r="J559" s="107"/>
      <c r="K559" s="107"/>
      <c r="L559" s="107"/>
      <c r="M559" s="107"/>
      <c r="N559" s="107"/>
      <c r="O559" s="107"/>
      <c r="P559" s="107"/>
      <c r="Q559" s="107"/>
      <c r="R559" s="107"/>
      <c r="S559" s="107"/>
      <c r="T559" s="107"/>
      <c r="U559" s="107"/>
      <c r="V559" s="107"/>
      <c r="W559" s="107"/>
      <c r="X559" s="107"/>
      <c r="Y559" s="107"/>
      <c r="Z559" s="107"/>
    </row>
    <row r="560">
      <c r="A560" s="107"/>
      <c r="B560" s="107"/>
      <c r="C560" s="107"/>
      <c r="D560" s="107"/>
      <c r="E560" s="107"/>
      <c r="F560" s="107"/>
      <c r="G560" s="107"/>
      <c r="H560" s="107"/>
      <c r="I560" s="107"/>
      <c r="J560" s="107"/>
      <c r="K560" s="107"/>
      <c r="L560" s="107"/>
      <c r="M560" s="107"/>
      <c r="N560" s="107"/>
      <c r="O560" s="107"/>
      <c r="P560" s="107"/>
      <c r="Q560" s="107"/>
      <c r="R560" s="107"/>
      <c r="S560" s="107"/>
      <c r="T560" s="107"/>
      <c r="U560" s="107"/>
      <c r="V560" s="107"/>
      <c r="W560" s="107"/>
      <c r="X560" s="107"/>
      <c r="Y560" s="107"/>
      <c r="Z560" s="107"/>
    </row>
    <row r="561">
      <c r="A561" s="107"/>
      <c r="B561" s="107"/>
      <c r="C561" s="107"/>
      <c r="D561" s="107"/>
      <c r="E561" s="107"/>
      <c r="F561" s="107"/>
      <c r="G561" s="107"/>
      <c r="H561" s="107"/>
      <c r="I561" s="107"/>
      <c r="J561" s="107"/>
      <c r="K561" s="107"/>
      <c r="L561" s="107"/>
      <c r="M561" s="107"/>
      <c r="N561" s="107"/>
      <c r="O561" s="107"/>
      <c r="P561" s="107"/>
      <c r="Q561" s="107"/>
      <c r="R561" s="107"/>
      <c r="S561" s="107"/>
      <c r="T561" s="107"/>
      <c r="U561" s="107"/>
      <c r="V561" s="107"/>
      <c r="W561" s="107"/>
      <c r="X561" s="107"/>
      <c r="Y561" s="107"/>
      <c r="Z561" s="107"/>
    </row>
    <row r="562">
      <c r="A562" s="107"/>
      <c r="B562" s="107"/>
      <c r="C562" s="107"/>
      <c r="D562" s="107"/>
      <c r="E562" s="107"/>
      <c r="F562" s="107"/>
      <c r="G562" s="107"/>
      <c r="H562" s="107"/>
      <c r="I562" s="107"/>
      <c r="J562" s="107"/>
      <c r="K562" s="107"/>
      <c r="L562" s="107"/>
      <c r="M562" s="107"/>
      <c r="N562" s="107"/>
      <c r="O562" s="107"/>
      <c r="P562" s="107"/>
      <c r="Q562" s="107"/>
      <c r="R562" s="107"/>
      <c r="S562" s="107"/>
      <c r="T562" s="107"/>
      <c r="U562" s="107"/>
      <c r="V562" s="107"/>
      <c r="W562" s="107"/>
      <c r="X562" s="107"/>
      <c r="Y562" s="107"/>
      <c r="Z562" s="107"/>
    </row>
    <row r="563">
      <c r="A563" s="107"/>
      <c r="B563" s="107"/>
      <c r="C563" s="107"/>
      <c r="D563" s="107"/>
      <c r="E563" s="107"/>
      <c r="F563" s="107"/>
      <c r="G563" s="107"/>
      <c r="H563" s="107"/>
      <c r="I563" s="107"/>
      <c r="J563" s="107"/>
      <c r="K563" s="107"/>
      <c r="L563" s="107"/>
      <c r="M563" s="107"/>
      <c r="N563" s="107"/>
      <c r="O563" s="107"/>
      <c r="P563" s="107"/>
      <c r="Q563" s="107"/>
      <c r="R563" s="107"/>
      <c r="S563" s="107"/>
      <c r="T563" s="107"/>
      <c r="U563" s="107"/>
      <c r="V563" s="107"/>
      <c r="W563" s="107"/>
      <c r="X563" s="107"/>
      <c r="Y563" s="107"/>
      <c r="Z563" s="107"/>
    </row>
    <row r="564">
      <c r="A564" s="107"/>
      <c r="B564" s="107"/>
      <c r="C564" s="107"/>
      <c r="D564" s="107"/>
      <c r="E564" s="107"/>
      <c r="F564" s="107"/>
      <c r="G564" s="107"/>
      <c r="H564" s="107"/>
      <c r="I564" s="107"/>
      <c r="J564" s="107"/>
      <c r="K564" s="107"/>
      <c r="L564" s="107"/>
      <c r="M564" s="107"/>
      <c r="N564" s="107"/>
      <c r="O564" s="107"/>
      <c r="P564" s="107"/>
      <c r="Q564" s="107"/>
      <c r="R564" s="107"/>
      <c r="S564" s="107"/>
      <c r="T564" s="107"/>
      <c r="U564" s="107"/>
      <c r="V564" s="107"/>
      <c r="W564" s="107"/>
      <c r="X564" s="107"/>
      <c r="Y564" s="107"/>
      <c r="Z564" s="107"/>
    </row>
    <row r="565">
      <c r="A565" s="107"/>
      <c r="B565" s="107"/>
      <c r="C565" s="107"/>
      <c r="D565" s="107"/>
      <c r="E565" s="107"/>
      <c r="F565" s="107"/>
      <c r="G565" s="107"/>
      <c r="H565" s="107"/>
      <c r="I565" s="107"/>
      <c r="J565" s="107"/>
      <c r="K565" s="107"/>
      <c r="L565" s="107"/>
      <c r="M565" s="107"/>
      <c r="N565" s="107"/>
      <c r="O565" s="107"/>
      <c r="P565" s="107"/>
      <c r="Q565" s="107"/>
      <c r="R565" s="107"/>
      <c r="S565" s="107"/>
      <c r="T565" s="107"/>
      <c r="U565" s="107"/>
      <c r="V565" s="107"/>
      <c r="W565" s="107"/>
      <c r="X565" s="107"/>
      <c r="Y565" s="107"/>
      <c r="Z565" s="107"/>
    </row>
    <row r="566">
      <c r="A566" s="107"/>
      <c r="B566" s="107"/>
      <c r="C566" s="107"/>
      <c r="D566" s="107"/>
      <c r="E566" s="107"/>
      <c r="F566" s="107"/>
      <c r="G566" s="107"/>
      <c r="H566" s="107"/>
      <c r="I566" s="107"/>
      <c r="J566" s="107"/>
      <c r="K566" s="107"/>
      <c r="L566" s="107"/>
      <c r="M566" s="107"/>
      <c r="N566" s="107"/>
      <c r="O566" s="107"/>
      <c r="P566" s="107"/>
      <c r="Q566" s="107"/>
      <c r="R566" s="107"/>
      <c r="S566" s="107"/>
      <c r="T566" s="107"/>
      <c r="U566" s="107"/>
      <c r="V566" s="107"/>
      <c r="W566" s="107"/>
      <c r="X566" s="107"/>
      <c r="Y566" s="107"/>
      <c r="Z566" s="107"/>
    </row>
    <row r="567">
      <c r="A567" s="107"/>
      <c r="B567" s="107"/>
      <c r="C567" s="107"/>
      <c r="D567" s="107"/>
      <c r="E567" s="107"/>
      <c r="F567" s="107"/>
      <c r="G567" s="107"/>
      <c r="H567" s="107"/>
      <c r="I567" s="107"/>
      <c r="J567" s="107"/>
      <c r="K567" s="107"/>
      <c r="L567" s="107"/>
      <c r="M567" s="107"/>
      <c r="N567" s="107"/>
      <c r="O567" s="107"/>
      <c r="P567" s="107"/>
      <c r="Q567" s="107"/>
      <c r="R567" s="107"/>
      <c r="S567" s="107"/>
      <c r="T567" s="107"/>
      <c r="U567" s="107"/>
      <c r="V567" s="107"/>
      <c r="W567" s="107"/>
      <c r="X567" s="107"/>
      <c r="Y567" s="107"/>
      <c r="Z567" s="107"/>
    </row>
    <row r="568">
      <c r="A568" s="107"/>
      <c r="B568" s="107"/>
      <c r="C568" s="107"/>
      <c r="D568" s="107"/>
      <c r="E568" s="107"/>
      <c r="F568" s="107"/>
      <c r="G568" s="107"/>
      <c r="H568" s="107"/>
      <c r="I568" s="107"/>
      <c r="J568" s="107"/>
      <c r="K568" s="107"/>
      <c r="L568" s="107"/>
      <c r="M568" s="107"/>
      <c r="N568" s="107"/>
      <c r="O568" s="107"/>
      <c r="P568" s="107"/>
      <c r="Q568" s="107"/>
      <c r="R568" s="107"/>
      <c r="S568" s="107"/>
      <c r="T568" s="107"/>
      <c r="U568" s="107"/>
      <c r="V568" s="107"/>
      <c r="W568" s="107"/>
      <c r="X568" s="107"/>
      <c r="Y568" s="107"/>
      <c r="Z568" s="107"/>
    </row>
    <row r="569">
      <c r="A569" s="107"/>
      <c r="B569" s="107"/>
      <c r="C569" s="107"/>
      <c r="D569" s="107"/>
      <c r="E569" s="107"/>
      <c r="F569" s="107"/>
      <c r="G569" s="107"/>
      <c r="H569" s="107"/>
      <c r="I569" s="107"/>
      <c r="J569" s="107"/>
      <c r="K569" s="107"/>
      <c r="L569" s="107"/>
      <c r="M569" s="107"/>
      <c r="N569" s="107"/>
      <c r="O569" s="107"/>
      <c r="P569" s="107"/>
      <c r="Q569" s="107"/>
      <c r="R569" s="107"/>
      <c r="S569" s="107"/>
      <c r="T569" s="107"/>
      <c r="U569" s="107"/>
      <c r="V569" s="107"/>
      <c r="W569" s="107"/>
      <c r="X569" s="107"/>
      <c r="Y569" s="107"/>
      <c r="Z569" s="107"/>
    </row>
    <row r="570">
      <c r="A570" s="107"/>
      <c r="B570" s="107"/>
      <c r="C570" s="107"/>
      <c r="D570" s="107"/>
      <c r="E570" s="107"/>
      <c r="F570" s="107"/>
      <c r="G570" s="107"/>
      <c r="H570" s="107"/>
      <c r="I570" s="107"/>
      <c r="J570" s="107"/>
      <c r="K570" s="107"/>
      <c r="L570" s="107"/>
      <c r="M570" s="107"/>
      <c r="N570" s="107"/>
      <c r="O570" s="107"/>
      <c r="P570" s="107"/>
      <c r="Q570" s="107"/>
      <c r="R570" s="107"/>
      <c r="S570" s="107"/>
      <c r="T570" s="107"/>
      <c r="U570" s="107"/>
      <c r="V570" s="107"/>
      <c r="W570" s="107"/>
      <c r="X570" s="107"/>
      <c r="Y570" s="107"/>
      <c r="Z570" s="107"/>
    </row>
    <row r="571">
      <c r="A571" s="107"/>
      <c r="B571" s="107"/>
      <c r="C571" s="107"/>
      <c r="D571" s="107"/>
      <c r="E571" s="107"/>
      <c r="F571" s="107"/>
      <c r="G571" s="107"/>
      <c r="H571" s="107"/>
      <c r="I571" s="107"/>
      <c r="J571" s="107"/>
      <c r="K571" s="107"/>
      <c r="L571" s="107"/>
      <c r="M571" s="107"/>
      <c r="N571" s="107"/>
      <c r="O571" s="107"/>
      <c r="P571" s="107"/>
      <c r="Q571" s="107"/>
      <c r="R571" s="107"/>
      <c r="S571" s="107"/>
      <c r="T571" s="107"/>
      <c r="U571" s="107"/>
      <c r="V571" s="107"/>
      <c r="W571" s="107"/>
      <c r="X571" s="107"/>
      <c r="Y571" s="107"/>
      <c r="Z571" s="107"/>
    </row>
    <row r="572">
      <c r="A572" s="107"/>
      <c r="B572" s="107"/>
      <c r="C572" s="107"/>
      <c r="D572" s="107"/>
      <c r="E572" s="107"/>
      <c r="F572" s="107"/>
      <c r="G572" s="107"/>
      <c r="H572" s="107"/>
      <c r="I572" s="107"/>
      <c r="J572" s="107"/>
      <c r="K572" s="107"/>
      <c r="L572" s="107"/>
      <c r="M572" s="107"/>
      <c r="N572" s="107"/>
      <c r="O572" s="107"/>
      <c r="P572" s="107"/>
      <c r="Q572" s="107"/>
      <c r="R572" s="107"/>
      <c r="S572" s="107"/>
      <c r="T572" s="107"/>
      <c r="U572" s="107"/>
      <c r="V572" s="107"/>
      <c r="W572" s="107"/>
      <c r="X572" s="107"/>
      <c r="Y572" s="107"/>
      <c r="Z572" s="107"/>
    </row>
    <row r="573">
      <c r="A573" s="107"/>
      <c r="B573" s="107"/>
      <c r="C573" s="107"/>
      <c r="D573" s="107"/>
      <c r="E573" s="107"/>
      <c r="F573" s="107"/>
      <c r="G573" s="107"/>
      <c r="H573" s="107"/>
      <c r="I573" s="107"/>
      <c r="J573" s="107"/>
      <c r="K573" s="107"/>
      <c r="L573" s="107"/>
      <c r="M573" s="107"/>
      <c r="N573" s="107"/>
      <c r="O573" s="107"/>
      <c r="P573" s="107"/>
      <c r="Q573" s="107"/>
      <c r="R573" s="107"/>
      <c r="S573" s="107"/>
      <c r="T573" s="107"/>
      <c r="U573" s="107"/>
      <c r="V573" s="107"/>
      <c r="W573" s="107"/>
      <c r="X573" s="107"/>
      <c r="Y573" s="107"/>
      <c r="Z573" s="107"/>
    </row>
    <row r="574">
      <c r="A574" s="107"/>
      <c r="B574" s="107"/>
      <c r="C574" s="107"/>
      <c r="D574" s="107"/>
      <c r="E574" s="107"/>
      <c r="F574" s="107"/>
      <c r="G574" s="107"/>
      <c r="H574" s="107"/>
      <c r="I574" s="107"/>
      <c r="J574" s="107"/>
      <c r="K574" s="107"/>
      <c r="L574" s="107"/>
      <c r="M574" s="107"/>
      <c r="N574" s="107"/>
      <c r="O574" s="107"/>
      <c r="P574" s="107"/>
      <c r="Q574" s="107"/>
      <c r="R574" s="107"/>
      <c r="S574" s="107"/>
      <c r="T574" s="107"/>
      <c r="U574" s="107"/>
      <c r="V574" s="107"/>
      <c r="W574" s="107"/>
      <c r="X574" s="107"/>
      <c r="Y574" s="107"/>
      <c r="Z574" s="107"/>
    </row>
    <row r="575">
      <c r="A575" s="107"/>
      <c r="B575" s="107"/>
      <c r="C575" s="107"/>
      <c r="D575" s="107"/>
      <c r="E575" s="107"/>
      <c r="F575" s="107"/>
      <c r="G575" s="107"/>
      <c r="H575" s="107"/>
      <c r="I575" s="107"/>
      <c r="J575" s="107"/>
      <c r="K575" s="107"/>
      <c r="L575" s="107"/>
      <c r="M575" s="107"/>
      <c r="N575" s="107"/>
      <c r="O575" s="107"/>
      <c r="P575" s="107"/>
      <c r="Q575" s="107"/>
      <c r="R575" s="107"/>
      <c r="S575" s="107"/>
      <c r="T575" s="107"/>
      <c r="U575" s="107"/>
      <c r="V575" s="107"/>
      <c r="W575" s="107"/>
      <c r="X575" s="107"/>
      <c r="Y575" s="107"/>
      <c r="Z575" s="107"/>
    </row>
    <row r="576">
      <c r="A576" s="107"/>
      <c r="B576" s="107"/>
      <c r="C576" s="107"/>
      <c r="D576" s="107"/>
      <c r="E576" s="107"/>
      <c r="F576" s="107"/>
      <c r="G576" s="107"/>
      <c r="H576" s="107"/>
      <c r="I576" s="107"/>
      <c r="J576" s="107"/>
      <c r="K576" s="107"/>
      <c r="L576" s="107"/>
      <c r="M576" s="107"/>
      <c r="N576" s="107"/>
      <c r="O576" s="107"/>
      <c r="P576" s="107"/>
      <c r="Q576" s="107"/>
      <c r="R576" s="107"/>
      <c r="S576" s="107"/>
      <c r="T576" s="107"/>
      <c r="U576" s="107"/>
      <c r="V576" s="107"/>
      <c r="W576" s="107"/>
      <c r="X576" s="107"/>
      <c r="Y576" s="107"/>
      <c r="Z576" s="107"/>
    </row>
    <row r="577">
      <c r="A577" s="107"/>
      <c r="B577" s="107"/>
      <c r="C577" s="107"/>
      <c r="D577" s="107"/>
      <c r="E577" s="107"/>
      <c r="F577" s="107"/>
      <c r="G577" s="107"/>
      <c r="H577" s="107"/>
      <c r="I577" s="107"/>
      <c r="J577" s="107"/>
      <c r="K577" s="107"/>
      <c r="L577" s="107"/>
      <c r="M577" s="107"/>
      <c r="N577" s="107"/>
      <c r="O577" s="107"/>
      <c r="P577" s="107"/>
      <c r="Q577" s="107"/>
      <c r="R577" s="107"/>
      <c r="S577" s="107"/>
      <c r="T577" s="107"/>
      <c r="U577" s="107"/>
      <c r="V577" s="107"/>
      <c r="W577" s="107"/>
      <c r="X577" s="107"/>
      <c r="Y577" s="107"/>
      <c r="Z577" s="107"/>
    </row>
    <row r="578">
      <c r="A578" s="107"/>
      <c r="B578" s="107"/>
      <c r="C578" s="107"/>
      <c r="D578" s="107"/>
      <c r="E578" s="107"/>
      <c r="F578" s="107"/>
      <c r="G578" s="107"/>
      <c r="H578" s="107"/>
      <c r="I578" s="107"/>
      <c r="J578" s="107"/>
      <c r="K578" s="107"/>
      <c r="L578" s="107"/>
      <c r="M578" s="107"/>
      <c r="N578" s="107"/>
      <c r="O578" s="107"/>
      <c r="P578" s="107"/>
      <c r="Q578" s="107"/>
      <c r="R578" s="107"/>
      <c r="S578" s="107"/>
      <c r="T578" s="107"/>
      <c r="U578" s="107"/>
      <c r="V578" s="107"/>
      <c r="W578" s="107"/>
      <c r="X578" s="107"/>
      <c r="Y578" s="107"/>
      <c r="Z578" s="107"/>
    </row>
    <row r="579">
      <c r="A579" s="107"/>
      <c r="B579" s="107"/>
      <c r="C579" s="107"/>
      <c r="D579" s="107"/>
      <c r="E579" s="107"/>
      <c r="F579" s="107"/>
      <c r="G579" s="107"/>
      <c r="H579" s="107"/>
      <c r="I579" s="107"/>
      <c r="J579" s="107"/>
      <c r="K579" s="107"/>
      <c r="L579" s="107"/>
      <c r="M579" s="107"/>
      <c r="N579" s="107"/>
      <c r="O579" s="107"/>
      <c r="P579" s="107"/>
      <c r="Q579" s="107"/>
      <c r="R579" s="107"/>
      <c r="S579" s="107"/>
      <c r="T579" s="107"/>
      <c r="U579" s="107"/>
      <c r="V579" s="107"/>
      <c r="W579" s="107"/>
      <c r="X579" s="107"/>
      <c r="Y579" s="107"/>
      <c r="Z579" s="107"/>
    </row>
    <row r="580">
      <c r="A580" s="107"/>
      <c r="B580" s="107"/>
      <c r="C580" s="107"/>
      <c r="D580" s="107"/>
      <c r="E580" s="107"/>
      <c r="F580" s="107"/>
      <c r="G580" s="107"/>
      <c r="H580" s="107"/>
      <c r="I580" s="107"/>
      <c r="J580" s="107"/>
      <c r="K580" s="107"/>
      <c r="L580" s="107"/>
      <c r="M580" s="107"/>
      <c r="N580" s="107"/>
      <c r="O580" s="107"/>
      <c r="P580" s="107"/>
      <c r="Q580" s="107"/>
      <c r="R580" s="107"/>
      <c r="S580" s="107"/>
      <c r="T580" s="107"/>
      <c r="U580" s="107"/>
      <c r="V580" s="107"/>
      <c r="W580" s="107"/>
      <c r="X580" s="107"/>
      <c r="Y580" s="107"/>
      <c r="Z580" s="107"/>
    </row>
    <row r="581">
      <c r="A581" s="107"/>
      <c r="B581" s="107"/>
      <c r="C581" s="107"/>
      <c r="D581" s="107"/>
      <c r="E581" s="107"/>
      <c r="F581" s="107"/>
      <c r="G581" s="107"/>
      <c r="H581" s="107"/>
      <c r="I581" s="107"/>
      <c r="J581" s="107"/>
      <c r="K581" s="107"/>
      <c r="L581" s="107"/>
      <c r="M581" s="107"/>
      <c r="N581" s="107"/>
      <c r="O581" s="107"/>
      <c r="P581" s="107"/>
      <c r="Q581" s="107"/>
      <c r="R581" s="107"/>
      <c r="S581" s="107"/>
      <c r="T581" s="107"/>
      <c r="U581" s="107"/>
      <c r="V581" s="107"/>
      <c r="W581" s="107"/>
      <c r="X581" s="107"/>
      <c r="Y581" s="107"/>
      <c r="Z581" s="107"/>
    </row>
    <row r="582">
      <c r="A582" s="107"/>
      <c r="B582" s="107"/>
      <c r="C582" s="107"/>
      <c r="D582" s="107"/>
      <c r="E582" s="107"/>
      <c r="F582" s="107"/>
      <c r="G582" s="107"/>
      <c r="H582" s="107"/>
      <c r="I582" s="107"/>
      <c r="J582" s="107"/>
      <c r="K582" s="107"/>
      <c r="L582" s="107"/>
      <c r="M582" s="107"/>
      <c r="N582" s="107"/>
      <c r="O582" s="107"/>
      <c r="P582" s="107"/>
      <c r="Q582" s="107"/>
      <c r="R582" s="107"/>
      <c r="S582" s="107"/>
      <c r="T582" s="107"/>
      <c r="U582" s="107"/>
      <c r="V582" s="107"/>
      <c r="W582" s="107"/>
      <c r="X582" s="107"/>
      <c r="Y582" s="107"/>
      <c r="Z582" s="107"/>
    </row>
    <row r="583">
      <c r="A583" s="107"/>
      <c r="B583" s="107"/>
      <c r="C583" s="107"/>
      <c r="D583" s="107"/>
      <c r="E583" s="107"/>
      <c r="F583" s="107"/>
      <c r="G583" s="107"/>
      <c r="H583" s="107"/>
      <c r="I583" s="107"/>
      <c r="J583" s="107"/>
      <c r="K583" s="107"/>
      <c r="L583" s="107"/>
      <c r="M583" s="107"/>
      <c r="N583" s="107"/>
      <c r="O583" s="107"/>
      <c r="P583" s="107"/>
      <c r="Q583" s="107"/>
      <c r="R583" s="107"/>
      <c r="S583" s="107"/>
      <c r="T583" s="107"/>
      <c r="U583" s="107"/>
      <c r="V583" s="107"/>
      <c r="W583" s="107"/>
      <c r="X583" s="107"/>
      <c r="Y583" s="107"/>
      <c r="Z583" s="107"/>
    </row>
    <row r="584">
      <c r="A584" s="107"/>
      <c r="B584" s="107"/>
      <c r="C584" s="107"/>
      <c r="D584" s="107"/>
      <c r="E584" s="107"/>
      <c r="F584" s="107"/>
      <c r="G584" s="107"/>
      <c r="H584" s="107"/>
      <c r="I584" s="107"/>
      <c r="J584" s="107"/>
      <c r="K584" s="107"/>
      <c r="L584" s="107"/>
      <c r="M584" s="107"/>
      <c r="N584" s="107"/>
      <c r="O584" s="107"/>
      <c r="P584" s="107"/>
      <c r="Q584" s="107"/>
      <c r="R584" s="107"/>
      <c r="S584" s="107"/>
      <c r="T584" s="107"/>
      <c r="U584" s="107"/>
      <c r="V584" s="107"/>
      <c r="W584" s="107"/>
      <c r="X584" s="107"/>
      <c r="Y584" s="107"/>
      <c r="Z584" s="107"/>
    </row>
    <row r="585">
      <c r="A585" s="107"/>
      <c r="B585" s="107"/>
      <c r="C585" s="107"/>
      <c r="D585" s="107"/>
      <c r="E585" s="107"/>
      <c r="F585" s="107"/>
      <c r="G585" s="107"/>
      <c r="H585" s="107"/>
      <c r="I585" s="107"/>
      <c r="J585" s="107"/>
      <c r="K585" s="107"/>
      <c r="L585" s="107"/>
      <c r="M585" s="107"/>
      <c r="N585" s="107"/>
      <c r="O585" s="107"/>
      <c r="P585" s="107"/>
      <c r="Q585" s="107"/>
      <c r="R585" s="107"/>
      <c r="S585" s="107"/>
      <c r="T585" s="107"/>
      <c r="U585" s="107"/>
      <c r="V585" s="107"/>
      <c r="W585" s="107"/>
      <c r="X585" s="107"/>
      <c r="Y585" s="107"/>
      <c r="Z585" s="107"/>
    </row>
    <row r="586">
      <c r="A586" s="107"/>
      <c r="B586" s="107"/>
      <c r="C586" s="107"/>
      <c r="D586" s="107"/>
      <c r="E586" s="107"/>
      <c r="F586" s="107"/>
      <c r="G586" s="107"/>
      <c r="H586" s="107"/>
      <c r="I586" s="107"/>
      <c r="J586" s="107"/>
      <c r="K586" s="107"/>
      <c r="L586" s="107"/>
      <c r="M586" s="107"/>
      <c r="N586" s="107"/>
      <c r="O586" s="107"/>
      <c r="P586" s="107"/>
      <c r="Q586" s="107"/>
      <c r="R586" s="107"/>
      <c r="S586" s="107"/>
      <c r="T586" s="107"/>
      <c r="U586" s="107"/>
      <c r="V586" s="107"/>
      <c r="W586" s="107"/>
      <c r="X586" s="107"/>
      <c r="Y586" s="107"/>
      <c r="Z586" s="107"/>
    </row>
    <row r="587">
      <c r="A587" s="107"/>
      <c r="B587" s="107"/>
      <c r="C587" s="107"/>
      <c r="D587" s="107"/>
      <c r="E587" s="107"/>
      <c r="F587" s="107"/>
      <c r="G587" s="107"/>
      <c r="H587" s="107"/>
      <c r="I587" s="107"/>
      <c r="J587" s="107"/>
      <c r="K587" s="107"/>
      <c r="L587" s="107"/>
      <c r="M587" s="107"/>
      <c r="N587" s="107"/>
      <c r="O587" s="107"/>
      <c r="P587" s="107"/>
      <c r="Q587" s="107"/>
      <c r="R587" s="107"/>
      <c r="S587" s="107"/>
      <c r="T587" s="107"/>
      <c r="U587" s="107"/>
      <c r="V587" s="107"/>
      <c r="W587" s="107"/>
      <c r="X587" s="107"/>
      <c r="Y587" s="107"/>
      <c r="Z587" s="107"/>
    </row>
    <row r="588">
      <c r="A588" s="107"/>
      <c r="B588" s="107"/>
      <c r="C588" s="107"/>
      <c r="D588" s="107"/>
      <c r="E588" s="107"/>
      <c r="F588" s="107"/>
      <c r="G588" s="107"/>
      <c r="H588" s="107"/>
      <c r="I588" s="107"/>
      <c r="J588" s="107"/>
      <c r="K588" s="107"/>
      <c r="L588" s="107"/>
      <c r="M588" s="107"/>
      <c r="N588" s="107"/>
      <c r="O588" s="107"/>
      <c r="P588" s="107"/>
      <c r="Q588" s="107"/>
      <c r="R588" s="107"/>
      <c r="S588" s="107"/>
      <c r="T588" s="107"/>
      <c r="U588" s="107"/>
      <c r="V588" s="107"/>
      <c r="W588" s="107"/>
      <c r="X588" s="107"/>
      <c r="Y588" s="107"/>
      <c r="Z588" s="107"/>
    </row>
    <row r="589">
      <c r="A589" s="107"/>
      <c r="B589" s="107"/>
      <c r="C589" s="107"/>
      <c r="D589" s="107"/>
      <c r="E589" s="107"/>
      <c r="F589" s="107"/>
      <c r="G589" s="107"/>
      <c r="H589" s="107"/>
      <c r="I589" s="107"/>
      <c r="J589" s="107"/>
      <c r="K589" s="107"/>
      <c r="L589" s="107"/>
      <c r="M589" s="107"/>
      <c r="N589" s="107"/>
      <c r="O589" s="107"/>
      <c r="P589" s="107"/>
      <c r="Q589" s="107"/>
      <c r="R589" s="107"/>
      <c r="S589" s="107"/>
      <c r="T589" s="107"/>
      <c r="U589" s="107"/>
      <c r="V589" s="107"/>
      <c r="W589" s="107"/>
      <c r="X589" s="107"/>
      <c r="Y589" s="107"/>
      <c r="Z589" s="107"/>
    </row>
    <row r="590">
      <c r="A590" s="107"/>
      <c r="B590" s="107"/>
      <c r="C590" s="107"/>
      <c r="D590" s="107"/>
      <c r="E590" s="107"/>
      <c r="F590" s="107"/>
      <c r="G590" s="107"/>
      <c r="H590" s="107"/>
      <c r="I590" s="107"/>
      <c r="J590" s="107"/>
      <c r="K590" s="107"/>
      <c r="L590" s="107"/>
      <c r="M590" s="107"/>
      <c r="N590" s="107"/>
      <c r="O590" s="107"/>
      <c r="P590" s="107"/>
      <c r="Q590" s="107"/>
      <c r="R590" s="107"/>
      <c r="S590" s="107"/>
      <c r="T590" s="107"/>
      <c r="U590" s="107"/>
      <c r="V590" s="107"/>
      <c r="W590" s="107"/>
      <c r="X590" s="107"/>
      <c r="Y590" s="107"/>
      <c r="Z590" s="107"/>
    </row>
    <row r="591">
      <c r="A591" s="107"/>
      <c r="B591" s="107"/>
      <c r="C591" s="107"/>
      <c r="D591" s="107"/>
      <c r="E591" s="107"/>
      <c r="F591" s="107"/>
      <c r="G591" s="107"/>
      <c r="H591" s="107"/>
      <c r="I591" s="107"/>
      <c r="J591" s="107"/>
      <c r="K591" s="107"/>
      <c r="L591" s="107"/>
      <c r="M591" s="107"/>
      <c r="N591" s="107"/>
      <c r="O591" s="107"/>
      <c r="P591" s="107"/>
      <c r="Q591" s="107"/>
      <c r="R591" s="107"/>
      <c r="S591" s="107"/>
      <c r="T591" s="107"/>
      <c r="U591" s="107"/>
      <c r="V591" s="107"/>
      <c r="W591" s="107"/>
      <c r="X591" s="107"/>
      <c r="Y591" s="107"/>
      <c r="Z591" s="107"/>
    </row>
    <row r="592">
      <c r="A592" s="107"/>
      <c r="B592" s="107"/>
      <c r="C592" s="107"/>
      <c r="D592" s="107"/>
      <c r="E592" s="107"/>
      <c r="F592" s="107"/>
      <c r="G592" s="107"/>
      <c r="H592" s="107"/>
      <c r="I592" s="107"/>
      <c r="J592" s="107"/>
      <c r="K592" s="107"/>
      <c r="L592" s="107"/>
      <c r="M592" s="107"/>
      <c r="N592" s="107"/>
      <c r="O592" s="107"/>
      <c r="P592" s="107"/>
      <c r="Q592" s="107"/>
      <c r="R592" s="107"/>
      <c r="S592" s="107"/>
      <c r="T592" s="107"/>
      <c r="U592" s="107"/>
      <c r="V592" s="107"/>
      <c r="W592" s="107"/>
      <c r="X592" s="107"/>
      <c r="Y592" s="107"/>
      <c r="Z592" s="107"/>
    </row>
    <row r="593">
      <c r="A593" s="107"/>
      <c r="B593" s="107"/>
      <c r="C593" s="107"/>
      <c r="D593" s="107"/>
      <c r="E593" s="107"/>
      <c r="F593" s="107"/>
      <c r="G593" s="107"/>
      <c r="H593" s="107"/>
      <c r="I593" s="107"/>
      <c r="J593" s="107"/>
      <c r="K593" s="107"/>
      <c r="L593" s="107"/>
      <c r="M593" s="107"/>
      <c r="N593" s="107"/>
      <c r="O593" s="107"/>
      <c r="P593" s="107"/>
      <c r="Q593" s="107"/>
      <c r="R593" s="107"/>
      <c r="S593" s="107"/>
      <c r="T593" s="107"/>
      <c r="U593" s="107"/>
      <c r="V593" s="107"/>
      <c r="W593" s="107"/>
      <c r="X593" s="107"/>
      <c r="Y593" s="107"/>
      <c r="Z593" s="107"/>
    </row>
    <row r="594">
      <c r="A594" s="107"/>
      <c r="B594" s="107"/>
      <c r="C594" s="107"/>
      <c r="D594" s="107"/>
      <c r="E594" s="107"/>
      <c r="F594" s="107"/>
      <c r="G594" s="107"/>
      <c r="H594" s="107"/>
      <c r="I594" s="107"/>
      <c r="J594" s="107"/>
      <c r="K594" s="107"/>
      <c r="L594" s="107"/>
      <c r="M594" s="107"/>
      <c r="N594" s="107"/>
      <c r="O594" s="107"/>
      <c r="P594" s="107"/>
      <c r="Q594" s="107"/>
      <c r="R594" s="107"/>
      <c r="S594" s="107"/>
      <c r="T594" s="107"/>
      <c r="U594" s="107"/>
      <c r="V594" s="107"/>
      <c r="W594" s="107"/>
      <c r="X594" s="107"/>
      <c r="Y594" s="107"/>
      <c r="Z594" s="107"/>
    </row>
    <row r="595">
      <c r="A595" s="107"/>
      <c r="B595" s="107"/>
      <c r="C595" s="107"/>
      <c r="D595" s="107"/>
      <c r="E595" s="107"/>
      <c r="F595" s="107"/>
      <c r="G595" s="107"/>
      <c r="H595" s="107"/>
      <c r="I595" s="107"/>
      <c r="J595" s="107"/>
      <c r="K595" s="107"/>
      <c r="L595" s="107"/>
      <c r="M595" s="107"/>
      <c r="N595" s="107"/>
      <c r="O595" s="107"/>
      <c r="P595" s="107"/>
      <c r="Q595" s="107"/>
      <c r="R595" s="107"/>
      <c r="S595" s="107"/>
      <c r="T595" s="107"/>
      <c r="U595" s="107"/>
      <c r="V595" s="107"/>
      <c r="W595" s="107"/>
      <c r="X595" s="107"/>
      <c r="Y595" s="107"/>
      <c r="Z595" s="107"/>
    </row>
    <row r="596">
      <c r="A596" s="107"/>
      <c r="B596" s="107"/>
      <c r="C596" s="107"/>
      <c r="D596" s="107"/>
      <c r="E596" s="107"/>
      <c r="F596" s="107"/>
      <c r="G596" s="107"/>
      <c r="H596" s="107"/>
      <c r="I596" s="107"/>
      <c r="J596" s="107"/>
      <c r="K596" s="107"/>
      <c r="L596" s="107"/>
      <c r="M596" s="107"/>
      <c r="N596" s="107"/>
      <c r="O596" s="107"/>
      <c r="P596" s="107"/>
      <c r="Q596" s="107"/>
      <c r="R596" s="107"/>
      <c r="S596" s="107"/>
      <c r="T596" s="107"/>
      <c r="U596" s="107"/>
      <c r="V596" s="107"/>
      <c r="W596" s="107"/>
      <c r="X596" s="107"/>
      <c r="Y596" s="107"/>
      <c r="Z596" s="107"/>
    </row>
    <row r="597">
      <c r="A597" s="107"/>
      <c r="B597" s="107"/>
      <c r="C597" s="107"/>
      <c r="D597" s="107"/>
      <c r="E597" s="107"/>
      <c r="F597" s="107"/>
      <c r="G597" s="107"/>
      <c r="H597" s="107"/>
      <c r="I597" s="107"/>
      <c r="J597" s="107"/>
      <c r="K597" s="107"/>
      <c r="L597" s="107"/>
      <c r="M597" s="107"/>
      <c r="N597" s="107"/>
      <c r="O597" s="107"/>
      <c r="P597" s="107"/>
      <c r="Q597" s="107"/>
      <c r="R597" s="107"/>
      <c r="S597" s="107"/>
      <c r="T597" s="107"/>
      <c r="U597" s="107"/>
      <c r="V597" s="107"/>
      <c r="W597" s="107"/>
      <c r="X597" s="107"/>
      <c r="Y597" s="107"/>
      <c r="Z597" s="107"/>
    </row>
    <row r="598">
      <c r="A598" s="107"/>
      <c r="B598" s="107"/>
      <c r="C598" s="107"/>
      <c r="D598" s="107"/>
      <c r="E598" s="107"/>
      <c r="F598" s="107"/>
      <c r="G598" s="107"/>
      <c r="H598" s="107"/>
      <c r="I598" s="107"/>
      <c r="J598" s="107"/>
      <c r="K598" s="107"/>
      <c r="L598" s="107"/>
      <c r="M598" s="107"/>
      <c r="N598" s="107"/>
      <c r="O598" s="107"/>
      <c r="P598" s="107"/>
      <c r="Q598" s="107"/>
      <c r="R598" s="107"/>
      <c r="S598" s="107"/>
      <c r="T598" s="107"/>
      <c r="U598" s="107"/>
      <c r="V598" s="107"/>
      <c r="W598" s="107"/>
      <c r="X598" s="107"/>
      <c r="Y598" s="107"/>
      <c r="Z598" s="107"/>
    </row>
    <row r="599">
      <c r="A599" s="107"/>
      <c r="B599" s="107"/>
      <c r="C599" s="107"/>
      <c r="D599" s="107"/>
      <c r="E599" s="107"/>
      <c r="F599" s="107"/>
      <c r="G599" s="107"/>
      <c r="H599" s="107"/>
      <c r="I599" s="107"/>
      <c r="J599" s="107"/>
      <c r="K599" s="107"/>
      <c r="L599" s="107"/>
      <c r="M599" s="107"/>
      <c r="N599" s="107"/>
      <c r="O599" s="107"/>
      <c r="P599" s="107"/>
      <c r="Q599" s="107"/>
      <c r="R599" s="107"/>
      <c r="S599" s="107"/>
      <c r="T599" s="107"/>
      <c r="U599" s="107"/>
      <c r="V599" s="107"/>
      <c r="W599" s="107"/>
      <c r="X599" s="107"/>
      <c r="Y599" s="107"/>
      <c r="Z599" s="107"/>
    </row>
    <row r="600">
      <c r="A600" s="107"/>
      <c r="B600" s="107"/>
      <c r="C600" s="107"/>
      <c r="D600" s="107"/>
      <c r="E600" s="107"/>
      <c r="F600" s="107"/>
      <c r="G600" s="107"/>
      <c r="H600" s="107"/>
      <c r="I600" s="107"/>
      <c r="J600" s="107"/>
      <c r="K600" s="107"/>
      <c r="L600" s="107"/>
      <c r="M600" s="107"/>
      <c r="N600" s="107"/>
      <c r="O600" s="107"/>
      <c r="P600" s="107"/>
      <c r="Q600" s="107"/>
      <c r="R600" s="107"/>
      <c r="S600" s="107"/>
      <c r="T600" s="107"/>
      <c r="U600" s="107"/>
      <c r="V600" s="107"/>
      <c r="W600" s="107"/>
      <c r="X600" s="107"/>
      <c r="Y600" s="107"/>
      <c r="Z600" s="107"/>
    </row>
    <row r="601">
      <c r="A601" s="107"/>
      <c r="B601" s="107"/>
      <c r="C601" s="107"/>
      <c r="D601" s="107"/>
      <c r="E601" s="107"/>
      <c r="F601" s="107"/>
      <c r="G601" s="107"/>
      <c r="H601" s="107"/>
      <c r="I601" s="107"/>
      <c r="J601" s="107"/>
      <c r="K601" s="107"/>
      <c r="L601" s="107"/>
      <c r="M601" s="107"/>
      <c r="N601" s="107"/>
      <c r="O601" s="107"/>
      <c r="P601" s="107"/>
      <c r="Q601" s="107"/>
      <c r="R601" s="107"/>
      <c r="S601" s="107"/>
      <c r="T601" s="107"/>
      <c r="U601" s="107"/>
      <c r="V601" s="107"/>
      <c r="W601" s="107"/>
      <c r="X601" s="107"/>
      <c r="Y601" s="107"/>
      <c r="Z601" s="107"/>
    </row>
    <row r="602">
      <c r="A602" s="107"/>
      <c r="B602" s="107"/>
      <c r="C602" s="107"/>
      <c r="D602" s="107"/>
      <c r="E602" s="107"/>
      <c r="F602" s="107"/>
      <c r="G602" s="107"/>
      <c r="H602" s="107"/>
      <c r="I602" s="107"/>
      <c r="J602" s="107"/>
      <c r="K602" s="107"/>
      <c r="L602" s="107"/>
      <c r="M602" s="107"/>
      <c r="N602" s="107"/>
      <c r="O602" s="107"/>
      <c r="P602" s="107"/>
      <c r="Q602" s="107"/>
      <c r="R602" s="107"/>
      <c r="S602" s="107"/>
      <c r="T602" s="107"/>
      <c r="U602" s="107"/>
      <c r="V602" s="107"/>
      <c r="W602" s="107"/>
      <c r="X602" s="107"/>
      <c r="Y602" s="107"/>
      <c r="Z602" s="107"/>
    </row>
    <row r="603">
      <c r="A603" s="107"/>
      <c r="B603" s="107"/>
      <c r="C603" s="107"/>
      <c r="D603" s="107"/>
      <c r="E603" s="107"/>
      <c r="F603" s="107"/>
      <c r="G603" s="107"/>
      <c r="H603" s="107"/>
      <c r="I603" s="107"/>
      <c r="J603" s="107"/>
      <c r="K603" s="107"/>
      <c r="L603" s="107"/>
      <c r="M603" s="107"/>
      <c r="N603" s="107"/>
      <c r="O603" s="107"/>
      <c r="P603" s="107"/>
      <c r="Q603" s="107"/>
      <c r="R603" s="107"/>
      <c r="S603" s="107"/>
      <c r="T603" s="107"/>
      <c r="U603" s="107"/>
      <c r="V603" s="107"/>
      <c r="W603" s="107"/>
      <c r="X603" s="107"/>
      <c r="Y603" s="107"/>
      <c r="Z603" s="107"/>
    </row>
    <row r="604">
      <c r="A604" s="107"/>
      <c r="B604" s="107"/>
      <c r="C604" s="107"/>
      <c r="D604" s="107"/>
      <c r="E604" s="107"/>
      <c r="F604" s="107"/>
      <c r="G604" s="107"/>
      <c r="H604" s="107"/>
      <c r="I604" s="107"/>
      <c r="J604" s="107"/>
      <c r="K604" s="107"/>
      <c r="L604" s="107"/>
      <c r="M604" s="107"/>
      <c r="N604" s="107"/>
      <c r="O604" s="107"/>
      <c r="P604" s="107"/>
      <c r="Q604" s="107"/>
      <c r="R604" s="107"/>
      <c r="S604" s="107"/>
      <c r="T604" s="107"/>
      <c r="U604" s="107"/>
      <c r="V604" s="107"/>
      <c r="W604" s="107"/>
      <c r="X604" s="107"/>
      <c r="Y604" s="107"/>
      <c r="Z604" s="107"/>
    </row>
    <row r="605">
      <c r="A605" s="107"/>
      <c r="B605" s="107"/>
      <c r="C605" s="107"/>
      <c r="D605" s="107"/>
      <c r="E605" s="107"/>
      <c r="F605" s="107"/>
      <c r="G605" s="107"/>
      <c r="H605" s="107"/>
      <c r="I605" s="107"/>
      <c r="J605" s="107"/>
      <c r="K605" s="107"/>
      <c r="L605" s="107"/>
      <c r="M605" s="107"/>
      <c r="N605" s="107"/>
      <c r="O605" s="107"/>
      <c r="P605" s="107"/>
      <c r="Q605" s="107"/>
      <c r="R605" s="107"/>
      <c r="S605" s="107"/>
      <c r="T605" s="107"/>
      <c r="U605" s="107"/>
      <c r="V605" s="107"/>
      <c r="W605" s="107"/>
      <c r="X605" s="107"/>
      <c r="Y605" s="107"/>
      <c r="Z605" s="107"/>
    </row>
    <row r="606">
      <c r="A606" s="107"/>
      <c r="B606" s="107"/>
      <c r="C606" s="107"/>
      <c r="D606" s="107"/>
      <c r="E606" s="107"/>
      <c r="F606" s="107"/>
      <c r="G606" s="107"/>
      <c r="H606" s="107"/>
      <c r="I606" s="107"/>
      <c r="J606" s="107"/>
      <c r="K606" s="107"/>
      <c r="L606" s="107"/>
      <c r="M606" s="107"/>
      <c r="N606" s="107"/>
      <c r="O606" s="107"/>
      <c r="P606" s="107"/>
      <c r="Q606" s="107"/>
      <c r="R606" s="107"/>
      <c r="S606" s="107"/>
      <c r="T606" s="107"/>
      <c r="U606" s="107"/>
      <c r="V606" s="107"/>
      <c r="W606" s="107"/>
      <c r="X606" s="107"/>
      <c r="Y606" s="107"/>
      <c r="Z606" s="107"/>
    </row>
    <row r="607">
      <c r="A607" s="107"/>
      <c r="B607" s="107"/>
      <c r="C607" s="107"/>
      <c r="D607" s="107"/>
      <c r="E607" s="107"/>
      <c r="F607" s="107"/>
      <c r="G607" s="107"/>
      <c r="H607" s="107"/>
      <c r="I607" s="107"/>
      <c r="J607" s="107"/>
      <c r="K607" s="107"/>
      <c r="L607" s="107"/>
      <c r="M607" s="107"/>
      <c r="N607" s="107"/>
      <c r="O607" s="107"/>
      <c r="P607" s="107"/>
      <c r="Q607" s="107"/>
      <c r="R607" s="107"/>
      <c r="S607" s="107"/>
      <c r="T607" s="107"/>
      <c r="U607" s="107"/>
      <c r="V607" s="107"/>
      <c r="W607" s="107"/>
      <c r="X607" s="107"/>
      <c r="Y607" s="107"/>
      <c r="Z607" s="107"/>
    </row>
    <row r="608">
      <c r="A608" s="107"/>
      <c r="B608" s="107"/>
      <c r="C608" s="107"/>
      <c r="D608" s="107"/>
      <c r="E608" s="107"/>
      <c r="F608" s="107"/>
      <c r="G608" s="107"/>
      <c r="H608" s="107"/>
      <c r="I608" s="107"/>
      <c r="J608" s="107"/>
      <c r="K608" s="107"/>
      <c r="L608" s="107"/>
      <c r="M608" s="107"/>
      <c r="N608" s="107"/>
      <c r="O608" s="107"/>
      <c r="P608" s="107"/>
      <c r="Q608" s="107"/>
      <c r="R608" s="107"/>
      <c r="S608" s="107"/>
      <c r="T608" s="107"/>
      <c r="U608" s="107"/>
      <c r="V608" s="107"/>
      <c r="W608" s="107"/>
      <c r="X608" s="107"/>
      <c r="Y608" s="107"/>
      <c r="Z608" s="107"/>
    </row>
    <row r="609">
      <c r="A609" s="107"/>
      <c r="B609" s="107"/>
      <c r="C609" s="107"/>
      <c r="D609" s="107"/>
      <c r="E609" s="107"/>
      <c r="F609" s="107"/>
      <c r="G609" s="107"/>
      <c r="H609" s="107"/>
      <c r="I609" s="107"/>
      <c r="J609" s="107"/>
      <c r="K609" s="107"/>
      <c r="L609" s="107"/>
      <c r="M609" s="107"/>
      <c r="N609" s="107"/>
      <c r="O609" s="107"/>
      <c r="P609" s="107"/>
      <c r="Q609" s="107"/>
      <c r="R609" s="107"/>
      <c r="S609" s="107"/>
      <c r="T609" s="107"/>
      <c r="U609" s="107"/>
      <c r="V609" s="107"/>
      <c r="W609" s="107"/>
      <c r="X609" s="107"/>
      <c r="Y609" s="107"/>
      <c r="Z609" s="107"/>
    </row>
    <row r="610">
      <c r="A610" s="107"/>
      <c r="B610" s="107"/>
      <c r="C610" s="107"/>
      <c r="D610" s="107"/>
      <c r="E610" s="107"/>
      <c r="F610" s="107"/>
      <c r="G610" s="107"/>
      <c r="H610" s="107"/>
      <c r="I610" s="107"/>
      <c r="J610" s="107"/>
      <c r="K610" s="107"/>
      <c r="L610" s="107"/>
      <c r="M610" s="107"/>
      <c r="N610" s="107"/>
      <c r="O610" s="107"/>
      <c r="P610" s="107"/>
      <c r="Q610" s="107"/>
      <c r="R610" s="107"/>
      <c r="S610" s="107"/>
      <c r="T610" s="107"/>
      <c r="U610" s="107"/>
      <c r="V610" s="107"/>
      <c r="W610" s="107"/>
      <c r="X610" s="107"/>
      <c r="Y610" s="107"/>
      <c r="Z610" s="107"/>
    </row>
    <row r="611">
      <c r="A611" s="107"/>
      <c r="B611" s="107"/>
      <c r="C611" s="107"/>
      <c r="D611" s="107"/>
      <c r="E611" s="107"/>
      <c r="F611" s="107"/>
      <c r="G611" s="107"/>
      <c r="H611" s="107"/>
      <c r="I611" s="107"/>
      <c r="J611" s="107"/>
      <c r="K611" s="107"/>
      <c r="L611" s="107"/>
      <c r="M611" s="107"/>
      <c r="N611" s="107"/>
      <c r="O611" s="107"/>
      <c r="P611" s="107"/>
      <c r="Q611" s="107"/>
      <c r="R611" s="107"/>
      <c r="S611" s="107"/>
      <c r="T611" s="107"/>
      <c r="U611" s="107"/>
      <c r="V611" s="107"/>
      <c r="W611" s="107"/>
      <c r="X611" s="107"/>
      <c r="Y611" s="107"/>
      <c r="Z611" s="107"/>
    </row>
    <row r="612">
      <c r="A612" s="107"/>
      <c r="B612" s="107"/>
      <c r="C612" s="107"/>
      <c r="D612" s="107"/>
      <c r="E612" s="107"/>
      <c r="F612" s="107"/>
      <c r="G612" s="107"/>
      <c r="H612" s="107"/>
      <c r="I612" s="107"/>
      <c r="J612" s="107"/>
      <c r="K612" s="107"/>
      <c r="L612" s="107"/>
      <c r="M612" s="107"/>
      <c r="N612" s="107"/>
      <c r="O612" s="107"/>
      <c r="P612" s="107"/>
      <c r="Q612" s="107"/>
      <c r="R612" s="107"/>
      <c r="S612" s="107"/>
      <c r="T612" s="107"/>
      <c r="U612" s="107"/>
      <c r="V612" s="107"/>
      <c r="W612" s="107"/>
      <c r="X612" s="107"/>
      <c r="Y612" s="107"/>
      <c r="Z612" s="107"/>
    </row>
    <row r="613">
      <c r="A613" s="107"/>
      <c r="B613" s="107"/>
      <c r="C613" s="107"/>
      <c r="D613" s="107"/>
      <c r="E613" s="107"/>
      <c r="F613" s="107"/>
      <c r="G613" s="107"/>
      <c r="H613" s="107"/>
      <c r="I613" s="107"/>
      <c r="J613" s="107"/>
      <c r="K613" s="107"/>
      <c r="L613" s="107"/>
      <c r="M613" s="107"/>
      <c r="N613" s="107"/>
      <c r="O613" s="107"/>
      <c r="P613" s="107"/>
      <c r="Q613" s="107"/>
      <c r="R613" s="107"/>
      <c r="S613" s="107"/>
      <c r="T613" s="107"/>
      <c r="U613" s="107"/>
      <c r="V613" s="107"/>
      <c r="W613" s="107"/>
      <c r="X613" s="107"/>
      <c r="Y613" s="107"/>
      <c r="Z613" s="107"/>
    </row>
    <row r="614">
      <c r="A614" s="107"/>
      <c r="B614" s="107"/>
      <c r="C614" s="107"/>
      <c r="D614" s="107"/>
      <c r="E614" s="107"/>
      <c r="F614" s="107"/>
      <c r="G614" s="107"/>
      <c r="H614" s="107"/>
      <c r="I614" s="107"/>
      <c r="J614" s="107"/>
      <c r="K614" s="107"/>
      <c r="L614" s="107"/>
      <c r="M614" s="107"/>
      <c r="N614" s="107"/>
      <c r="O614" s="107"/>
      <c r="P614" s="107"/>
      <c r="Q614" s="107"/>
      <c r="R614" s="107"/>
      <c r="S614" s="107"/>
      <c r="T614" s="107"/>
      <c r="U614" s="107"/>
      <c r="V614" s="107"/>
      <c r="W614" s="107"/>
      <c r="X614" s="107"/>
      <c r="Y614" s="107"/>
      <c r="Z614" s="107"/>
    </row>
    <row r="615">
      <c r="A615" s="107"/>
      <c r="B615" s="107"/>
      <c r="C615" s="107"/>
      <c r="D615" s="107"/>
      <c r="E615" s="107"/>
      <c r="F615" s="107"/>
      <c r="G615" s="107"/>
      <c r="H615" s="107"/>
      <c r="I615" s="107"/>
      <c r="J615" s="107"/>
      <c r="K615" s="107"/>
      <c r="L615" s="107"/>
      <c r="M615" s="107"/>
      <c r="N615" s="107"/>
      <c r="O615" s="107"/>
      <c r="P615" s="107"/>
      <c r="Q615" s="107"/>
      <c r="R615" s="107"/>
      <c r="S615" s="107"/>
      <c r="T615" s="107"/>
      <c r="U615" s="107"/>
      <c r="V615" s="107"/>
      <c r="W615" s="107"/>
      <c r="X615" s="107"/>
      <c r="Y615" s="107"/>
      <c r="Z615" s="107"/>
    </row>
    <row r="616">
      <c r="A616" s="107"/>
      <c r="B616" s="107"/>
      <c r="C616" s="107"/>
      <c r="D616" s="107"/>
      <c r="E616" s="107"/>
      <c r="F616" s="107"/>
      <c r="G616" s="107"/>
      <c r="H616" s="107"/>
      <c r="I616" s="107"/>
      <c r="J616" s="107"/>
      <c r="K616" s="107"/>
      <c r="L616" s="107"/>
      <c r="M616" s="107"/>
      <c r="N616" s="107"/>
      <c r="O616" s="107"/>
      <c r="P616" s="107"/>
      <c r="Q616" s="107"/>
      <c r="R616" s="107"/>
      <c r="S616" s="107"/>
      <c r="T616" s="107"/>
      <c r="U616" s="107"/>
      <c r="V616" s="107"/>
      <c r="W616" s="107"/>
      <c r="X616" s="107"/>
      <c r="Y616" s="107"/>
      <c r="Z616" s="107"/>
    </row>
    <row r="617">
      <c r="A617" s="107"/>
      <c r="B617" s="107"/>
      <c r="C617" s="107"/>
      <c r="D617" s="107"/>
      <c r="E617" s="107"/>
      <c r="F617" s="107"/>
      <c r="G617" s="107"/>
      <c r="H617" s="107"/>
      <c r="I617" s="107"/>
      <c r="J617" s="107"/>
      <c r="K617" s="107"/>
      <c r="L617" s="107"/>
      <c r="M617" s="107"/>
      <c r="N617" s="107"/>
      <c r="O617" s="107"/>
      <c r="P617" s="107"/>
      <c r="Q617" s="107"/>
      <c r="R617" s="107"/>
      <c r="S617" s="107"/>
      <c r="T617" s="107"/>
      <c r="U617" s="107"/>
      <c r="V617" s="107"/>
      <c r="W617" s="107"/>
      <c r="X617" s="107"/>
      <c r="Y617" s="107"/>
      <c r="Z617" s="107"/>
    </row>
    <row r="618">
      <c r="A618" s="107"/>
      <c r="B618" s="107"/>
      <c r="C618" s="107"/>
      <c r="D618" s="107"/>
      <c r="E618" s="107"/>
      <c r="F618" s="107"/>
      <c r="G618" s="107"/>
      <c r="H618" s="107"/>
      <c r="I618" s="107"/>
      <c r="J618" s="107"/>
      <c r="K618" s="107"/>
      <c r="L618" s="107"/>
      <c r="M618" s="107"/>
      <c r="N618" s="107"/>
      <c r="O618" s="107"/>
      <c r="P618" s="107"/>
      <c r="Q618" s="107"/>
      <c r="R618" s="107"/>
      <c r="S618" s="107"/>
      <c r="T618" s="107"/>
      <c r="U618" s="107"/>
      <c r="V618" s="107"/>
      <c r="W618" s="107"/>
      <c r="X618" s="107"/>
      <c r="Y618" s="107"/>
      <c r="Z618" s="107"/>
    </row>
    <row r="619">
      <c r="A619" s="107"/>
      <c r="B619" s="107"/>
      <c r="C619" s="107"/>
      <c r="D619" s="107"/>
      <c r="E619" s="107"/>
      <c r="F619" s="107"/>
      <c r="G619" s="107"/>
      <c r="H619" s="107"/>
      <c r="I619" s="107"/>
      <c r="J619" s="107"/>
      <c r="K619" s="107"/>
      <c r="L619" s="107"/>
      <c r="M619" s="107"/>
      <c r="N619" s="107"/>
      <c r="O619" s="107"/>
      <c r="P619" s="107"/>
      <c r="Q619" s="107"/>
      <c r="R619" s="107"/>
      <c r="S619" s="107"/>
      <c r="T619" s="107"/>
      <c r="U619" s="107"/>
      <c r="V619" s="107"/>
      <c r="W619" s="107"/>
      <c r="X619" s="107"/>
      <c r="Y619" s="107"/>
      <c r="Z619" s="107"/>
    </row>
    <row r="620">
      <c r="A620" s="107"/>
      <c r="B620" s="107"/>
      <c r="C620" s="107"/>
      <c r="D620" s="107"/>
      <c r="E620" s="107"/>
      <c r="F620" s="107"/>
      <c r="G620" s="107"/>
      <c r="H620" s="107"/>
      <c r="I620" s="107"/>
      <c r="J620" s="107"/>
      <c r="K620" s="107"/>
      <c r="L620" s="107"/>
      <c r="M620" s="107"/>
      <c r="N620" s="107"/>
      <c r="O620" s="107"/>
      <c r="P620" s="107"/>
      <c r="Q620" s="107"/>
      <c r="R620" s="107"/>
      <c r="S620" s="107"/>
      <c r="T620" s="107"/>
      <c r="U620" s="107"/>
      <c r="V620" s="107"/>
      <c r="W620" s="107"/>
      <c r="X620" s="107"/>
      <c r="Y620" s="107"/>
      <c r="Z620" s="107"/>
    </row>
    <row r="621">
      <c r="A621" s="107"/>
      <c r="B621" s="107"/>
      <c r="C621" s="107"/>
      <c r="D621" s="107"/>
      <c r="E621" s="107"/>
      <c r="F621" s="107"/>
      <c r="G621" s="107"/>
      <c r="H621" s="107"/>
      <c r="I621" s="107"/>
      <c r="J621" s="107"/>
      <c r="K621" s="107"/>
      <c r="L621" s="107"/>
      <c r="M621" s="107"/>
      <c r="N621" s="107"/>
      <c r="O621" s="107"/>
      <c r="P621" s="107"/>
      <c r="Q621" s="107"/>
      <c r="R621" s="107"/>
      <c r="S621" s="107"/>
      <c r="T621" s="107"/>
      <c r="U621" s="107"/>
      <c r="V621" s="107"/>
      <c r="W621" s="107"/>
      <c r="X621" s="107"/>
      <c r="Y621" s="107"/>
      <c r="Z621" s="107"/>
    </row>
    <row r="622">
      <c r="A622" s="107"/>
      <c r="B622" s="107"/>
      <c r="C622" s="107"/>
      <c r="D622" s="107"/>
      <c r="E622" s="107"/>
      <c r="F622" s="107"/>
      <c r="G622" s="107"/>
      <c r="H622" s="107"/>
      <c r="I622" s="107"/>
      <c r="J622" s="107"/>
      <c r="K622" s="107"/>
      <c r="L622" s="107"/>
      <c r="M622" s="107"/>
      <c r="N622" s="107"/>
      <c r="O622" s="107"/>
      <c r="P622" s="107"/>
      <c r="Q622" s="107"/>
      <c r="R622" s="107"/>
      <c r="S622" s="107"/>
      <c r="T622" s="107"/>
      <c r="U622" s="107"/>
      <c r="V622" s="107"/>
      <c r="W622" s="107"/>
      <c r="X622" s="107"/>
      <c r="Y622" s="107"/>
      <c r="Z622" s="107"/>
    </row>
    <row r="623">
      <c r="A623" s="107"/>
      <c r="B623" s="107"/>
      <c r="C623" s="107"/>
      <c r="D623" s="107"/>
      <c r="E623" s="107"/>
      <c r="F623" s="107"/>
      <c r="G623" s="107"/>
      <c r="H623" s="107"/>
      <c r="I623" s="107"/>
      <c r="J623" s="107"/>
      <c r="K623" s="107"/>
      <c r="L623" s="107"/>
      <c r="M623" s="107"/>
      <c r="N623" s="107"/>
      <c r="O623" s="107"/>
      <c r="P623" s="107"/>
      <c r="Q623" s="107"/>
      <c r="R623" s="107"/>
      <c r="S623" s="107"/>
      <c r="T623" s="107"/>
      <c r="U623" s="107"/>
      <c r="V623" s="107"/>
      <c r="W623" s="107"/>
      <c r="X623" s="107"/>
      <c r="Y623" s="107"/>
      <c r="Z623" s="107"/>
    </row>
    <row r="624">
      <c r="A624" s="107"/>
      <c r="B624" s="107"/>
      <c r="C624" s="107"/>
      <c r="D624" s="107"/>
      <c r="E624" s="107"/>
      <c r="F624" s="107"/>
      <c r="G624" s="107"/>
      <c r="H624" s="107"/>
      <c r="I624" s="107"/>
      <c r="J624" s="107"/>
      <c r="K624" s="107"/>
      <c r="L624" s="107"/>
      <c r="M624" s="107"/>
      <c r="N624" s="107"/>
      <c r="O624" s="107"/>
      <c r="P624" s="107"/>
      <c r="Q624" s="107"/>
      <c r="R624" s="107"/>
      <c r="S624" s="107"/>
      <c r="T624" s="107"/>
      <c r="U624" s="107"/>
      <c r="V624" s="107"/>
      <c r="W624" s="107"/>
      <c r="X624" s="107"/>
      <c r="Y624" s="107"/>
      <c r="Z624" s="107"/>
    </row>
    <row r="625">
      <c r="A625" s="107"/>
      <c r="B625" s="107"/>
      <c r="C625" s="107"/>
      <c r="D625" s="107"/>
      <c r="E625" s="107"/>
      <c r="F625" s="107"/>
      <c r="G625" s="107"/>
      <c r="H625" s="107"/>
      <c r="I625" s="107"/>
      <c r="J625" s="107"/>
      <c r="K625" s="107"/>
      <c r="L625" s="107"/>
      <c r="M625" s="107"/>
      <c r="N625" s="107"/>
      <c r="O625" s="107"/>
      <c r="P625" s="107"/>
      <c r="Q625" s="107"/>
      <c r="R625" s="107"/>
      <c r="S625" s="107"/>
      <c r="T625" s="107"/>
      <c r="U625" s="107"/>
      <c r="V625" s="107"/>
      <c r="W625" s="107"/>
      <c r="X625" s="107"/>
      <c r="Y625" s="107"/>
      <c r="Z625" s="107"/>
    </row>
    <row r="626">
      <c r="A626" s="107"/>
      <c r="B626" s="107"/>
      <c r="C626" s="107"/>
      <c r="D626" s="107"/>
      <c r="E626" s="107"/>
      <c r="F626" s="107"/>
      <c r="G626" s="107"/>
      <c r="H626" s="107"/>
      <c r="I626" s="107"/>
      <c r="J626" s="107"/>
      <c r="K626" s="107"/>
      <c r="L626" s="107"/>
      <c r="M626" s="107"/>
      <c r="N626" s="107"/>
      <c r="O626" s="107"/>
      <c r="P626" s="107"/>
      <c r="Q626" s="107"/>
      <c r="R626" s="107"/>
      <c r="S626" s="107"/>
      <c r="T626" s="107"/>
      <c r="U626" s="107"/>
      <c r="V626" s="107"/>
      <c r="W626" s="107"/>
      <c r="X626" s="107"/>
      <c r="Y626" s="107"/>
      <c r="Z626" s="107"/>
    </row>
    <row r="627">
      <c r="A627" s="107"/>
      <c r="B627" s="107"/>
      <c r="C627" s="107"/>
      <c r="D627" s="107"/>
      <c r="E627" s="107"/>
      <c r="F627" s="107"/>
      <c r="G627" s="107"/>
      <c r="H627" s="107"/>
      <c r="I627" s="107"/>
      <c r="J627" s="107"/>
      <c r="K627" s="107"/>
      <c r="L627" s="107"/>
      <c r="M627" s="107"/>
      <c r="N627" s="107"/>
      <c r="O627" s="107"/>
      <c r="P627" s="107"/>
      <c r="Q627" s="107"/>
      <c r="R627" s="107"/>
      <c r="S627" s="107"/>
      <c r="T627" s="107"/>
      <c r="U627" s="107"/>
      <c r="V627" s="107"/>
      <c r="W627" s="107"/>
      <c r="X627" s="107"/>
      <c r="Y627" s="107"/>
      <c r="Z627" s="107"/>
    </row>
    <row r="628">
      <c r="A628" s="107"/>
      <c r="B628" s="107"/>
      <c r="C628" s="107"/>
      <c r="D628" s="107"/>
      <c r="E628" s="107"/>
      <c r="F628" s="107"/>
      <c r="G628" s="107"/>
      <c r="H628" s="107"/>
      <c r="I628" s="107"/>
      <c r="J628" s="107"/>
      <c r="K628" s="107"/>
      <c r="L628" s="107"/>
      <c r="M628" s="107"/>
      <c r="N628" s="107"/>
      <c r="O628" s="107"/>
      <c r="P628" s="107"/>
      <c r="Q628" s="107"/>
      <c r="R628" s="107"/>
      <c r="S628" s="107"/>
      <c r="T628" s="107"/>
      <c r="U628" s="107"/>
      <c r="V628" s="107"/>
      <c r="W628" s="107"/>
      <c r="X628" s="107"/>
      <c r="Y628" s="107"/>
      <c r="Z628" s="107"/>
    </row>
    <row r="629">
      <c r="A629" s="107"/>
      <c r="B629" s="107"/>
      <c r="C629" s="107"/>
      <c r="D629" s="107"/>
      <c r="E629" s="107"/>
      <c r="F629" s="107"/>
      <c r="G629" s="107"/>
      <c r="H629" s="107"/>
      <c r="I629" s="107"/>
      <c r="J629" s="107"/>
      <c r="K629" s="107"/>
      <c r="L629" s="107"/>
      <c r="M629" s="107"/>
      <c r="N629" s="107"/>
      <c r="O629" s="107"/>
      <c r="P629" s="107"/>
      <c r="Q629" s="107"/>
      <c r="R629" s="107"/>
      <c r="S629" s="107"/>
      <c r="T629" s="107"/>
      <c r="U629" s="107"/>
      <c r="V629" s="107"/>
      <c r="W629" s="107"/>
      <c r="X629" s="107"/>
      <c r="Y629" s="107"/>
      <c r="Z629" s="107"/>
    </row>
    <row r="630">
      <c r="A630" s="107"/>
      <c r="B630" s="107"/>
      <c r="C630" s="107"/>
      <c r="D630" s="107"/>
      <c r="E630" s="107"/>
      <c r="F630" s="107"/>
      <c r="G630" s="107"/>
      <c r="H630" s="107"/>
      <c r="I630" s="107"/>
      <c r="J630" s="107"/>
      <c r="K630" s="107"/>
      <c r="L630" s="107"/>
      <c r="M630" s="107"/>
      <c r="N630" s="107"/>
      <c r="O630" s="107"/>
      <c r="P630" s="107"/>
      <c r="Q630" s="107"/>
      <c r="R630" s="107"/>
      <c r="S630" s="107"/>
      <c r="T630" s="107"/>
      <c r="U630" s="107"/>
      <c r="V630" s="107"/>
      <c r="W630" s="107"/>
      <c r="X630" s="107"/>
      <c r="Y630" s="107"/>
      <c r="Z630" s="107"/>
    </row>
    <row r="631">
      <c r="A631" s="107"/>
      <c r="B631" s="107"/>
      <c r="C631" s="107"/>
      <c r="D631" s="107"/>
      <c r="E631" s="107"/>
      <c r="F631" s="107"/>
      <c r="G631" s="107"/>
      <c r="H631" s="107"/>
      <c r="I631" s="107"/>
      <c r="J631" s="107"/>
      <c r="K631" s="107"/>
      <c r="L631" s="107"/>
      <c r="M631" s="107"/>
      <c r="N631" s="107"/>
      <c r="O631" s="107"/>
      <c r="P631" s="107"/>
      <c r="Q631" s="107"/>
      <c r="R631" s="107"/>
      <c r="S631" s="107"/>
      <c r="T631" s="107"/>
      <c r="U631" s="107"/>
      <c r="V631" s="107"/>
      <c r="W631" s="107"/>
      <c r="X631" s="107"/>
      <c r="Y631" s="107"/>
      <c r="Z631" s="107"/>
    </row>
    <row r="632">
      <c r="A632" s="107"/>
      <c r="B632" s="107"/>
      <c r="C632" s="107"/>
      <c r="D632" s="107"/>
      <c r="E632" s="107"/>
      <c r="F632" s="107"/>
      <c r="G632" s="107"/>
      <c r="H632" s="107"/>
      <c r="I632" s="107"/>
      <c r="J632" s="107"/>
      <c r="K632" s="107"/>
      <c r="L632" s="107"/>
      <c r="M632" s="107"/>
      <c r="N632" s="107"/>
      <c r="O632" s="107"/>
      <c r="P632" s="107"/>
      <c r="Q632" s="107"/>
      <c r="R632" s="107"/>
      <c r="S632" s="107"/>
      <c r="T632" s="107"/>
      <c r="U632" s="107"/>
      <c r="V632" s="107"/>
      <c r="W632" s="107"/>
      <c r="X632" s="107"/>
      <c r="Y632" s="107"/>
      <c r="Z632" s="107"/>
    </row>
    <row r="633">
      <c r="A633" s="107"/>
      <c r="B633" s="107"/>
      <c r="C633" s="107"/>
      <c r="D633" s="107"/>
      <c r="E633" s="107"/>
      <c r="F633" s="107"/>
      <c r="G633" s="107"/>
      <c r="H633" s="107"/>
      <c r="I633" s="107"/>
      <c r="J633" s="107"/>
      <c r="K633" s="107"/>
      <c r="L633" s="107"/>
      <c r="M633" s="107"/>
      <c r="N633" s="107"/>
      <c r="O633" s="107"/>
      <c r="P633" s="107"/>
      <c r="Q633" s="107"/>
      <c r="R633" s="107"/>
      <c r="S633" s="107"/>
      <c r="T633" s="107"/>
      <c r="U633" s="107"/>
      <c r="V633" s="107"/>
      <c r="W633" s="107"/>
      <c r="X633" s="107"/>
      <c r="Y633" s="107"/>
      <c r="Z633" s="107"/>
    </row>
    <row r="634">
      <c r="A634" s="107"/>
      <c r="B634" s="107"/>
      <c r="C634" s="107"/>
      <c r="D634" s="107"/>
      <c r="E634" s="107"/>
      <c r="F634" s="107"/>
      <c r="G634" s="107"/>
      <c r="H634" s="107"/>
      <c r="I634" s="107"/>
      <c r="J634" s="107"/>
      <c r="K634" s="107"/>
      <c r="L634" s="107"/>
      <c r="M634" s="107"/>
      <c r="N634" s="107"/>
      <c r="O634" s="107"/>
      <c r="P634" s="107"/>
      <c r="Q634" s="107"/>
      <c r="R634" s="107"/>
      <c r="S634" s="107"/>
      <c r="T634" s="107"/>
      <c r="U634" s="107"/>
      <c r="V634" s="107"/>
      <c r="W634" s="107"/>
      <c r="X634" s="107"/>
      <c r="Y634" s="107"/>
      <c r="Z634" s="107"/>
    </row>
    <row r="635">
      <c r="A635" s="107"/>
      <c r="B635" s="107"/>
      <c r="C635" s="107"/>
      <c r="D635" s="107"/>
      <c r="E635" s="107"/>
      <c r="F635" s="107"/>
      <c r="G635" s="107"/>
      <c r="H635" s="107"/>
      <c r="I635" s="107"/>
      <c r="J635" s="107"/>
      <c r="K635" s="107"/>
      <c r="L635" s="107"/>
      <c r="M635" s="107"/>
      <c r="N635" s="107"/>
      <c r="O635" s="107"/>
      <c r="P635" s="107"/>
      <c r="Q635" s="107"/>
      <c r="R635" s="107"/>
      <c r="S635" s="107"/>
      <c r="T635" s="107"/>
      <c r="U635" s="107"/>
      <c r="V635" s="107"/>
      <c r="W635" s="107"/>
      <c r="X635" s="107"/>
      <c r="Y635" s="107"/>
      <c r="Z635" s="107"/>
    </row>
    <row r="636">
      <c r="A636" s="107"/>
      <c r="B636" s="107"/>
      <c r="C636" s="107"/>
      <c r="D636" s="107"/>
      <c r="E636" s="107"/>
      <c r="F636" s="107"/>
      <c r="G636" s="107"/>
      <c r="H636" s="107"/>
      <c r="I636" s="107"/>
      <c r="J636" s="107"/>
      <c r="K636" s="107"/>
      <c r="L636" s="107"/>
      <c r="M636" s="107"/>
      <c r="N636" s="107"/>
      <c r="O636" s="107"/>
      <c r="P636" s="107"/>
      <c r="Q636" s="107"/>
      <c r="R636" s="107"/>
      <c r="S636" s="107"/>
      <c r="T636" s="107"/>
      <c r="U636" s="107"/>
      <c r="V636" s="107"/>
      <c r="W636" s="107"/>
      <c r="X636" s="107"/>
      <c r="Y636" s="107"/>
      <c r="Z636" s="107"/>
    </row>
    <row r="637">
      <c r="A637" s="107"/>
      <c r="B637" s="107"/>
      <c r="C637" s="107"/>
      <c r="D637" s="107"/>
      <c r="E637" s="107"/>
      <c r="F637" s="107"/>
      <c r="G637" s="107"/>
      <c r="H637" s="107"/>
      <c r="I637" s="107"/>
      <c r="J637" s="107"/>
      <c r="K637" s="107"/>
      <c r="L637" s="107"/>
      <c r="M637" s="107"/>
      <c r="N637" s="107"/>
      <c r="O637" s="107"/>
      <c r="P637" s="107"/>
      <c r="Q637" s="107"/>
      <c r="R637" s="107"/>
      <c r="S637" s="107"/>
      <c r="T637" s="107"/>
      <c r="U637" s="107"/>
      <c r="V637" s="107"/>
      <c r="W637" s="107"/>
      <c r="X637" s="107"/>
      <c r="Y637" s="107"/>
      <c r="Z637" s="107"/>
    </row>
    <row r="638">
      <c r="A638" s="107"/>
      <c r="B638" s="107"/>
      <c r="C638" s="107"/>
      <c r="D638" s="107"/>
      <c r="E638" s="107"/>
      <c r="F638" s="107"/>
      <c r="G638" s="107"/>
      <c r="H638" s="107"/>
      <c r="I638" s="107"/>
      <c r="J638" s="107"/>
      <c r="K638" s="107"/>
      <c r="L638" s="107"/>
      <c r="M638" s="107"/>
      <c r="N638" s="107"/>
      <c r="O638" s="107"/>
      <c r="P638" s="107"/>
      <c r="Q638" s="107"/>
      <c r="R638" s="107"/>
      <c r="S638" s="107"/>
      <c r="T638" s="107"/>
      <c r="U638" s="107"/>
      <c r="V638" s="107"/>
      <c r="W638" s="107"/>
      <c r="X638" s="107"/>
      <c r="Y638" s="107"/>
      <c r="Z638" s="107"/>
    </row>
    <row r="639">
      <c r="A639" s="107"/>
      <c r="B639" s="107"/>
      <c r="C639" s="107"/>
      <c r="D639" s="107"/>
      <c r="E639" s="107"/>
      <c r="F639" s="107"/>
      <c r="G639" s="107"/>
      <c r="H639" s="107"/>
      <c r="I639" s="107"/>
      <c r="J639" s="107"/>
      <c r="K639" s="107"/>
      <c r="L639" s="107"/>
      <c r="M639" s="107"/>
      <c r="N639" s="107"/>
      <c r="O639" s="107"/>
      <c r="P639" s="107"/>
      <c r="Q639" s="107"/>
      <c r="R639" s="107"/>
      <c r="S639" s="107"/>
      <c r="T639" s="107"/>
      <c r="U639" s="107"/>
      <c r="V639" s="107"/>
      <c r="W639" s="107"/>
      <c r="X639" s="107"/>
      <c r="Y639" s="107"/>
      <c r="Z639" s="107"/>
    </row>
    <row r="640">
      <c r="A640" s="107"/>
      <c r="B640" s="107"/>
      <c r="C640" s="107"/>
      <c r="D640" s="107"/>
      <c r="E640" s="107"/>
      <c r="F640" s="107"/>
      <c r="G640" s="107"/>
      <c r="H640" s="107"/>
      <c r="I640" s="107"/>
      <c r="J640" s="107"/>
      <c r="K640" s="107"/>
      <c r="L640" s="107"/>
      <c r="M640" s="107"/>
      <c r="N640" s="107"/>
      <c r="O640" s="107"/>
      <c r="P640" s="107"/>
      <c r="Q640" s="107"/>
      <c r="R640" s="107"/>
      <c r="S640" s="107"/>
      <c r="T640" s="107"/>
      <c r="U640" s="107"/>
      <c r="V640" s="107"/>
      <c r="W640" s="107"/>
      <c r="X640" s="107"/>
      <c r="Y640" s="107"/>
      <c r="Z640" s="107"/>
    </row>
    <row r="641">
      <c r="A641" s="107"/>
      <c r="B641" s="107"/>
      <c r="C641" s="107"/>
      <c r="D641" s="107"/>
      <c r="E641" s="107"/>
      <c r="F641" s="107"/>
      <c r="G641" s="107"/>
      <c r="H641" s="107"/>
      <c r="I641" s="107"/>
      <c r="J641" s="107"/>
      <c r="K641" s="107"/>
      <c r="L641" s="107"/>
      <c r="M641" s="107"/>
      <c r="N641" s="107"/>
      <c r="O641" s="107"/>
      <c r="P641" s="107"/>
      <c r="Q641" s="107"/>
      <c r="R641" s="107"/>
      <c r="S641" s="107"/>
      <c r="T641" s="107"/>
      <c r="U641" s="107"/>
      <c r="V641" s="107"/>
      <c r="W641" s="107"/>
      <c r="X641" s="107"/>
      <c r="Y641" s="107"/>
      <c r="Z641" s="107"/>
    </row>
    <row r="642">
      <c r="A642" s="107"/>
      <c r="B642" s="107"/>
      <c r="C642" s="107"/>
      <c r="D642" s="107"/>
      <c r="E642" s="107"/>
      <c r="F642" s="107"/>
      <c r="G642" s="107"/>
      <c r="H642" s="107"/>
      <c r="I642" s="107"/>
      <c r="J642" s="107"/>
      <c r="K642" s="107"/>
      <c r="L642" s="107"/>
      <c r="M642" s="107"/>
      <c r="N642" s="107"/>
      <c r="O642" s="107"/>
      <c r="P642" s="107"/>
      <c r="Q642" s="107"/>
      <c r="R642" s="107"/>
      <c r="S642" s="107"/>
      <c r="T642" s="107"/>
      <c r="U642" s="107"/>
      <c r="V642" s="107"/>
      <c r="W642" s="107"/>
      <c r="X642" s="107"/>
      <c r="Y642" s="107"/>
      <c r="Z642" s="107"/>
    </row>
    <row r="643">
      <c r="A643" s="107"/>
      <c r="B643" s="107"/>
      <c r="C643" s="107"/>
      <c r="D643" s="107"/>
      <c r="E643" s="107"/>
      <c r="F643" s="107"/>
      <c r="G643" s="107"/>
      <c r="H643" s="107"/>
      <c r="I643" s="107"/>
      <c r="J643" s="107"/>
      <c r="K643" s="107"/>
      <c r="L643" s="107"/>
      <c r="M643" s="107"/>
      <c r="N643" s="107"/>
      <c r="O643" s="107"/>
      <c r="P643" s="107"/>
      <c r="Q643" s="107"/>
      <c r="R643" s="107"/>
      <c r="S643" s="107"/>
      <c r="T643" s="107"/>
      <c r="U643" s="107"/>
      <c r="V643" s="107"/>
      <c r="W643" s="107"/>
      <c r="X643" s="107"/>
      <c r="Y643" s="107"/>
      <c r="Z643" s="107"/>
    </row>
    <row r="644">
      <c r="A644" s="107"/>
      <c r="B644" s="107"/>
      <c r="C644" s="107"/>
      <c r="D644" s="107"/>
      <c r="E644" s="107"/>
      <c r="F644" s="107"/>
      <c r="G644" s="107"/>
      <c r="H644" s="107"/>
      <c r="I644" s="107"/>
      <c r="J644" s="107"/>
      <c r="K644" s="107"/>
      <c r="L644" s="107"/>
      <c r="M644" s="107"/>
      <c r="N644" s="107"/>
      <c r="O644" s="107"/>
      <c r="P644" s="107"/>
      <c r="Q644" s="107"/>
      <c r="R644" s="107"/>
      <c r="S644" s="107"/>
      <c r="T644" s="107"/>
      <c r="U644" s="107"/>
      <c r="V644" s="107"/>
      <c r="W644" s="107"/>
      <c r="X644" s="107"/>
      <c r="Y644" s="107"/>
      <c r="Z644" s="107"/>
    </row>
    <row r="645">
      <c r="A645" s="107"/>
      <c r="B645" s="107"/>
      <c r="C645" s="107"/>
      <c r="D645" s="107"/>
      <c r="E645" s="107"/>
      <c r="F645" s="107"/>
      <c r="G645" s="107"/>
      <c r="H645" s="107"/>
      <c r="I645" s="107"/>
      <c r="J645" s="107"/>
      <c r="K645" s="107"/>
      <c r="L645" s="107"/>
      <c r="M645" s="107"/>
      <c r="N645" s="107"/>
      <c r="O645" s="107"/>
      <c r="P645" s="107"/>
      <c r="Q645" s="107"/>
      <c r="R645" s="107"/>
      <c r="S645" s="107"/>
      <c r="T645" s="107"/>
      <c r="U645" s="107"/>
      <c r="V645" s="107"/>
      <c r="W645" s="107"/>
      <c r="X645" s="107"/>
      <c r="Y645" s="107"/>
      <c r="Z645" s="107"/>
    </row>
    <row r="646">
      <c r="A646" s="107"/>
      <c r="B646" s="107"/>
      <c r="C646" s="107"/>
      <c r="D646" s="107"/>
      <c r="E646" s="107"/>
      <c r="F646" s="107"/>
      <c r="G646" s="107"/>
      <c r="H646" s="107"/>
      <c r="I646" s="107"/>
      <c r="J646" s="107"/>
      <c r="K646" s="107"/>
      <c r="L646" s="107"/>
      <c r="M646" s="107"/>
      <c r="N646" s="107"/>
      <c r="O646" s="107"/>
      <c r="P646" s="107"/>
      <c r="Q646" s="107"/>
      <c r="R646" s="107"/>
      <c r="S646" s="107"/>
      <c r="T646" s="107"/>
      <c r="U646" s="107"/>
      <c r="V646" s="107"/>
      <c r="W646" s="107"/>
      <c r="X646" s="107"/>
      <c r="Y646" s="107"/>
      <c r="Z646" s="107"/>
    </row>
    <row r="647">
      <c r="A647" s="107"/>
      <c r="B647" s="107"/>
      <c r="C647" s="107"/>
      <c r="D647" s="107"/>
      <c r="E647" s="107"/>
      <c r="F647" s="107"/>
      <c r="G647" s="107"/>
      <c r="H647" s="107"/>
      <c r="I647" s="107"/>
      <c r="J647" s="107"/>
      <c r="K647" s="107"/>
      <c r="L647" s="107"/>
      <c r="M647" s="107"/>
      <c r="N647" s="107"/>
      <c r="O647" s="107"/>
      <c r="P647" s="107"/>
      <c r="Q647" s="107"/>
      <c r="R647" s="107"/>
      <c r="S647" s="107"/>
      <c r="T647" s="107"/>
      <c r="U647" s="107"/>
      <c r="V647" s="107"/>
      <c r="W647" s="107"/>
      <c r="X647" s="107"/>
      <c r="Y647" s="107"/>
      <c r="Z647" s="107"/>
    </row>
    <row r="648">
      <c r="A648" s="107"/>
      <c r="B648" s="107"/>
      <c r="C648" s="107"/>
      <c r="D648" s="107"/>
      <c r="E648" s="107"/>
      <c r="F648" s="107"/>
      <c r="G648" s="107"/>
      <c r="H648" s="107"/>
      <c r="I648" s="107"/>
      <c r="J648" s="107"/>
      <c r="K648" s="107"/>
      <c r="L648" s="107"/>
      <c r="M648" s="107"/>
      <c r="N648" s="107"/>
      <c r="O648" s="107"/>
      <c r="P648" s="107"/>
      <c r="Q648" s="107"/>
      <c r="R648" s="107"/>
      <c r="S648" s="107"/>
      <c r="T648" s="107"/>
      <c r="U648" s="107"/>
      <c r="V648" s="107"/>
      <c r="W648" s="107"/>
      <c r="X648" s="107"/>
      <c r="Y648" s="107"/>
      <c r="Z648" s="107"/>
    </row>
    <row r="649">
      <c r="A649" s="107"/>
      <c r="B649" s="107"/>
      <c r="C649" s="107"/>
      <c r="D649" s="107"/>
      <c r="E649" s="107"/>
      <c r="F649" s="107"/>
      <c r="G649" s="107"/>
      <c r="H649" s="107"/>
      <c r="I649" s="107"/>
      <c r="J649" s="107"/>
      <c r="K649" s="107"/>
      <c r="L649" s="107"/>
      <c r="M649" s="107"/>
      <c r="N649" s="107"/>
      <c r="O649" s="107"/>
      <c r="P649" s="107"/>
      <c r="Q649" s="107"/>
      <c r="R649" s="107"/>
      <c r="S649" s="107"/>
      <c r="T649" s="107"/>
      <c r="U649" s="107"/>
      <c r="V649" s="107"/>
      <c r="W649" s="107"/>
      <c r="X649" s="107"/>
      <c r="Y649" s="107"/>
      <c r="Z649" s="107"/>
    </row>
    <row r="650">
      <c r="A650" s="107"/>
      <c r="B650" s="107"/>
      <c r="C650" s="107"/>
      <c r="D650" s="107"/>
      <c r="E650" s="107"/>
      <c r="F650" s="107"/>
      <c r="G650" s="107"/>
      <c r="H650" s="107"/>
      <c r="I650" s="107"/>
      <c r="J650" s="107"/>
      <c r="K650" s="107"/>
      <c r="L650" s="107"/>
      <c r="M650" s="107"/>
      <c r="N650" s="107"/>
      <c r="O650" s="107"/>
      <c r="P650" s="107"/>
      <c r="Q650" s="107"/>
      <c r="R650" s="107"/>
      <c r="S650" s="107"/>
      <c r="T650" s="107"/>
      <c r="U650" s="107"/>
      <c r="V650" s="107"/>
      <c r="W650" s="107"/>
      <c r="X650" s="107"/>
      <c r="Y650" s="107"/>
      <c r="Z650" s="107"/>
    </row>
    <row r="651">
      <c r="A651" s="107"/>
      <c r="B651" s="107"/>
      <c r="C651" s="107"/>
      <c r="D651" s="107"/>
      <c r="E651" s="107"/>
      <c r="F651" s="107"/>
      <c r="G651" s="107"/>
      <c r="H651" s="107"/>
      <c r="I651" s="107"/>
      <c r="J651" s="107"/>
      <c r="K651" s="107"/>
      <c r="L651" s="107"/>
      <c r="M651" s="107"/>
      <c r="N651" s="107"/>
      <c r="O651" s="107"/>
      <c r="P651" s="107"/>
      <c r="Q651" s="107"/>
      <c r="R651" s="107"/>
      <c r="S651" s="107"/>
      <c r="T651" s="107"/>
      <c r="U651" s="107"/>
      <c r="V651" s="107"/>
      <c r="W651" s="107"/>
      <c r="X651" s="107"/>
      <c r="Y651" s="107"/>
      <c r="Z651" s="107"/>
    </row>
    <row r="652">
      <c r="A652" s="107"/>
      <c r="B652" s="107"/>
      <c r="C652" s="107"/>
      <c r="D652" s="107"/>
      <c r="E652" s="107"/>
      <c r="F652" s="107"/>
      <c r="G652" s="107"/>
      <c r="H652" s="107"/>
      <c r="I652" s="107"/>
      <c r="J652" s="107"/>
      <c r="K652" s="107"/>
      <c r="L652" s="107"/>
      <c r="M652" s="107"/>
      <c r="N652" s="107"/>
      <c r="O652" s="107"/>
      <c r="P652" s="107"/>
      <c r="Q652" s="107"/>
      <c r="R652" s="107"/>
      <c r="S652" s="107"/>
      <c r="T652" s="107"/>
      <c r="U652" s="107"/>
      <c r="V652" s="107"/>
      <c r="W652" s="107"/>
      <c r="X652" s="107"/>
      <c r="Y652" s="107"/>
      <c r="Z652" s="107"/>
    </row>
    <row r="653">
      <c r="A653" s="107"/>
      <c r="B653" s="107"/>
      <c r="C653" s="107"/>
      <c r="D653" s="107"/>
      <c r="E653" s="107"/>
      <c r="F653" s="107"/>
      <c r="G653" s="107"/>
      <c r="H653" s="107"/>
      <c r="I653" s="107"/>
      <c r="J653" s="107"/>
      <c r="K653" s="107"/>
      <c r="L653" s="107"/>
      <c r="M653" s="107"/>
      <c r="N653" s="107"/>
      <c r="O653" s="107"/>
      <c r="P653" s="107"/>
      <c r="Q653" s="107"/>
      <c r="R653" s="107"/>
      <c r="S653" s="107"/>
      <c r="T653" s="107"/>
      <c r="U653" s="107"/>
      <c r="V653" s="107"/>
      <c r="W653" s="107"/>
      <c r="X653" s="107"/>
      <c r="Y653" s="107"/>
      <c r="Z653" s="107"/>
    </row>
    <row r="654">
      <c r="A654" s="107"/>
      <c r="B654" s="107"/>
      <c r="C654" s="107"/>
      <c r="D654" s="107"/>
      <c r="E654" s="107"/>
      <c r="F654" s="107"/>
      <c r="G654" s="107"/>
      <c r="H654" s="107"/>
      <c r="I654" s="107"/>
      <c r="J654" s="107"/>
      <c r="K654" s="107"/>
      <c r="L654" s="107"/>
      <c r="M654" s="107"/>
      <c r="N654" s="107"/>
      <c r="O654" s="107"/>
      <c r="P654" s="107"/>
      <c r="Q654" s="107"/>
      <c r="R654" s="107"/>
      <c r="S654" s="107"/>
      <c r="T654" s="107"/>
      <c r="U654" s="107"/>
      <c r="V654" s="107"/>
      <c r="W654" s="107"/>
      <c r="X654" s="107"/>
      <c r="Y654" s="107"/>
      <c r="Z654" s="107"/>
    </row>
    <row r="655">
      <c r="A655" s="107"/>
      <c r="B655" s="107"/>
      <c r="C655" s="107"/>
      <c r="D655" s="107"/>
      <c r="E655" s="107"/>
      <c r="F655" s="107"/>
      <c r="G655" s="107"/>
      <c r="H655" s="107"/>
      <c r="I655" s="107"/>
      <c r="J655" s="107"/>
      <c r="K655" s="107"/>
      <c r="L655" s="107"/>
      <c r="M655" s="107"/>
      <c r="N655" s="107"/>
      <c r="O655" s="107"/>
      <c r="P655" s="107"/>
      <c r="Q655" s="107"/>
      <c r="R655" s="107"/>
      <c r="S655" s="107"/>
      <c r="T655" s="107"/>
      <c r="U655" s="107"/>
      <c r="V655" s="107"/>
      <c r="W655" s="107"/>
      <c r="X655" s="107"/>
      <c r="Y655" s="107"/>
      <c r="Z655" s="107"/>
    </row>
    <row r="656">
      <c r="A656" s="107"/>
      <c r="B656" s="107"/>
      <c r="C656" s="107"/>
      <c r="D656" s="107"/>
      <c r="E656" s="107"/>
      <c r="F656" s="107"/>
      <c r="G656" s="107"/>
      <c r="H656" s="107"/>
      <c r="I656" s="107"/>
      <c r="J656" s="107"/>
      <c r="K656" s="107"/>
      <c r="L656" s="107"/>
      <c r="M656" s="107"/>
      <c r="N656" s="107"/>
      <c r="O656" s="107"/>
      <c r="P656" s="107"/>
      <c r="Q656" s="107"/>
      <c r="R656" s="107"/>
      <c r="S656" s="107"/>
      <c r="T656" s="107"/>
      <c r="U656" s="107"/>
      <c r="V656" s="107"/>
      <c r="W656" s="107"/>
      <c r="X656" s="107"/>
      <c r="Y656" s="107"/>
      <c r="Z656" s="107"/>
    </row>
    <row r="657">
      <c r="A657" s="107"/>
      <c r="B657" s="107"/>
      <c r="C657" s="107"/>
      <c r="D657" s="107"/>
      <c r="E657" s="107"/>
      <c r="F657" s="107"/>
      <c r="G657" s="107"/>
      <c r="H657" s="107"/>
      <c r="I657" s="107"/>
      <c r="J657" s="107"/>
      <c r="K657" s="107"/>
      <c r="L657" s="107"/>
      <c r="M657" s="107"/>
      <c r="N657" s="107"/>
      <c r="O657" s="107"/>
      <c r="P657" s="107"/>
      <c r="Q657" s="107"/>
      <c r="R657" s="107"/>
      <c r="S657" s="107"/>
      <c r="T657" s="107"/>
      <c r="U657" s="107"/>
      <c r="V657" s="107"/>
      <c r="W657" s="107"/>
      <c r="X657" s="107"/>
      <c r="Y657" s="107"/>
      <c r="Z657" s="107"/>
    </row>
    <row r="658">
      <c r="A658" s="107"/>
      <c r="B658" s="107"/>
      <c r="C658" s="107"/>
      <c r="D658" s="107"/>
      <c r="E658" s="107"/>
      <c r="F658" s="107"/>
      <c r="G658" s="107"/>
      <c r="H658" s="107"/>
      <c r="I658" s="107"/>
      <c r="J658" s="107"/>
      <c r="K658" s="107"/>
      <c r="L658" s="107"/>
      <c r="M658" s="107"/>
      <c r="N658" s="107"/>
      <c r="O658" s="107"/>
      <c r="P658" s="107"/>
      <c r="Q658" s="107"/>
      <c r="R658" s="107"/>
      <c r="S658" s="107"/>
      <c r="T658" s="107"/>
      <c r="U658" s="107"/>
      <c r="V658" s="107"/>
      <c r="W658" s="107"/>
      <c r="X658" s="107"/>
      <c r="Y658" s="107"/>
      <c r="Z658" s="107"/>
    </row>
    <row r="659">
      <c r="A659" s="107"/>
      <c r="B659" s="107"/>
      <c r="C659" s="107"/>
      <c r="D659" s="107"/>
      <c r="E659" s="107"/>
      <c r="F659" s="107"/>
      <c r="G659" s="107"/>
      <c r="H659" s="107"/>
      <c r="I659" s="107"/>
      <c r="J659" s="107"/>
      <c r="K659" s="107"/>
      <c r="L659" s="107"/>
      <c r="M659" s="107"/>
      <c r="N659" s="107"/>
      <c r="O659" s="107"/>
      <c r="P659" s="107"/>
      <c r="Q659" s="107"/>
      <c r="R659" s="107"/>
      <c r="S659" s="107"/>
      <c r="T659" s="107"/>
      <c r="U659" s="107"/>
      <c r="V659" s="107"/>
      <c r="W659" s="107"/>
      <c r="X659" s="107"/>
      <c r="Y659" s="107"/>
      <c r="Z659" s="107"/>
    </row>
    <row r="660">
      <c r="A660" s="107"/>
      <c r="B660" s="107"/>
      <c r="C660" s="107"/>
      <c r="D660" s="107"/>
      <c r="E660" s="107"/>
      <c r="F660" s="107"/>
      <c r="G660" s="107"/>
      <c r="H660" s="107"/>
      <c r="I660" s="107"/>
      <c r="J660" s="107"/>
      <c r="K660" s="107"/>
      <c r="L660" s="107"/>
      <c r="M660" s="107"/>
      <c r="N660" s="107"/>
      <c r="O660" s="107"/>
      <c r="P660" s="107"/>
      <c r="Q660" s="107"/>
      <c r="R660" s="107"/>
      <c r="S660" s="107"/>
      <c r="T660" s="107"/>
      <c r="U660" s="107"/>
      <c r="V660" s="107"/>
      <c r="W660" s="107"/>
      <c r="X660" s="107"/>
      <c r="Y660" s="107"/>
      <c r="Z660" s="107"/>
    </row>
    <row r="661">
      <c r="A661" s="107"/>
      <c r="B661" s="107"/>
      <c r="C661" s="107"/>
      <c r="D661" s="107"/>
      <c r="E661" s="107"/>
      <c r="F661" s="107"/>
      <c r="G661" s="107"/>
      <c r="H661" s="107"/>
      <c r="I661" s="107"/>
      <c r="J661" s="107"/>
      <c r="K661" s="107"/>
      <c r="L661" s="107"/>
      <c r="M661" s="107"/>
      <c r="N661" s="107"/>
      <c r="O661" s="107"/>
      <c r="P661" s="107"/>
      <c r="Q661" s="107"/>
      <c r="R661" s="107"/>
      <c r="S661" s="107"/>
      <c r="T661" s="107"/>
      <c r="U661" s="107"/>
      <c r="V661" s="107"/>
      <c r="W661" s="107"/>
      <c r="X661" s="107"/>
      <c r="Y661" s="107"/>
      <c r="Z661" s="107"/>
    </row>
    <row r="662">
      <c r="A662" s="107"/>
      <c r="B662" s="107"/>
      <c r="C662" s="107"/>
      <c r="D662" s="107"/>
      <c r="E662" s="107"/>
      <c r="F662" s="107"/>
      <c r="G662" s="107"/>
      <c r="H662" s="107"/>
      <c r="I662" s="107"/>
      <c r="J662" s="107"/>
      <c r="K662" s="107"/>
      <c r="L662" s="107"/>
      <c r="M662" s="107"/>
      <c r="N662" s="107"/>
      <c r="O662" s="107"/>
      <c r="P662" s="107"/>
      <c r="Q662" s="107"/>
      <c r="R662" s="107"/>
      <c r="S662" s="107"/>
      <c r="T662" s="107"/>
      <c r="U662" s="107"/>
      <c r="V662" s="107"/>
      <c r="W662" s="107"/>
      <c r="X662" s="107"/>
      <c r="Y662" s="107"/>
      <c r="Z662" s="107"/>
    </row>
    <row r="663">
      <c r="A663" s="107"/>
      <c r="B663" s="107"/>
      <c r="C663" s="107"/>
      <c r="D663" s="107"/>
      <c r="E663" s="107"/>
      <c r="F663" s="107"/>
      <c r="G663" s="107"/>
      <c r="H663" s="107"/>
      <c r="I663" s="107"/>
      <c r="J663" s="107"/>
      <c r="K663" s="107"/>
      <c r="L663" s="107"/>
      <c r="M663" s="107"/>
      <c r="N663" s="107"/>
      <c r="O663" s="107"/>
      <c r="P663" s="107"/>
      <c r="Q663" s="107"/>
      <c r="R663" s="107"/>
      <c r="S663" s="107"/>
      <c r="T663" s="107"/>
      <c r="U663" s="107"/>
      <c r="V663" s="107"/>
      <c r="W663" s="107"/>
      <c r="X663" s="107"/>
      <c r="Y663" s="107"/>
      <c r="Z663" s="107"/>
    </row>
    <row r="664">
      <c r="A664" s="107"/>
      <c r="B664" s="107"/>
      <c r="C664" s="107"/>
      <c r="D664" s="107"/>
      <c r="E664" s="107"/>
      <c r="F664" s="107"/>
      <c r="G664" s="107"/>
      <c r="H664" s="107"/>
      <c r="I664" s="107"/>
      <c r="J664" s="107"/>
      <c r="K664" s="107"/>
      <c r="L664" s="107"/>
      <c r="M664" s="107"/>
      <c r="N664" s="107"/>
      <c r="O664" s="107"/>
      <c r="P664" s="107"/>
      <c r="Q664" s="107"/>
      <c r="R664" s="107"/>
      <c r="S664" s="107"/>
      <c r="T664" s="107"/>
      <c r="U664" s="107"/>
      <c r="V664" s="107"/>
      <c r="W664" s="107"/>
      <c r="X664" s="107"/>
      <c r="Y664" s="107"/>
      <c r="Z664" s="107"/>
    </row>
    <row r="665">
      <c r="A665" s="107"/>
      <c r="B665" s="107"/>
      <c r="C665" s="107"/>
      <c r="D665" s="107"/>
      <c r="E665" s="107"/>
      <c r="F665" s="107"/>
      <c r="G665" s="107"/>
      <c r="H665" s="107"/>
      <c r="I665" s="107"/>
      <c r="J665" s="107"/>
      <c r="K665" s="107"/>
      <c r="L665" s="107"/>
      <c r="M665" s="107"/>
      <c r="N665" s="107"/>
      <c r="O665" s="107"/>
      <c r="P665" s="107"/>
      <c r="Q665" s="107"/>
      <c r="R665" s="107"/>
      <c r="S665" s="107"/>
      <c r="T665" s="107"/>
      <c r="U665" s="107"/>
      <c r="V665" s="107"/>
      <c r="W665" s="107"/>
      <c r="X665" s="107"/>
      <c r="Y665" s="107"/>
      <c r="Z665" s="107"/>
    </row>
    <row r="666">
      <c r="A666" s="107"/>
      <c r="B666" s="107"/>
      <c r="C666" s="107"/>
      <c r="D666" s="107"/>
      <c r="E666" s="107"/>
      <c r="F666" s="107"/>
      <c r="G666" s="107"/>
      <c r="H666" s="107"/>
      <c r="I666" s="107"/>
      <c r="J666" s="107"/>
      <c r="K666" s="107"/>
      <c r="L666" s="107"/>
      <c r="M666" s="107"/>
      <c r="N666" s="107"/>
      <c r="O666" s="107"/>
      <c r="P666" s="107"/>
      <c r="Q666" s="107"/>
      <c r="R666" s="107"/>
      <c r="S666" s="107"/>
      <c r="T666" s="107"/>
      <c r="U666" s="107"/>
      <c r="V666" s="107"/>
      <c r="W666" s="107"/>
      <c r="X666" s="107"/>
      <c r="Y666" s="107"/>
      <c r="Z666" s="107"/>
    </row>
    <row r="667">
      <c r="A667" s="107"/>
      <c r="B667" s="107"/>
      <c r="C667" s="107"/>
      <c r="D667" s="107"/>
      <c r="E667" s="107"/>
      <c r="F667" s="107"/>
      <c r="G667" s="107"/>
      <c r="H667" s="107"/>
      <c r="I667" s="107"/>
      <c r="J667" s="107"/>
      <c r="K667" s="107"/>
      <c r="L667" s="107"/>
      <c r="M667" s="107"/>
      <c r="N667" s="107"/>
      <c r="O667" s="107"/>
      <c r="P667" s="107"/>
      <c r="Q667" s="107"/>
      <c r="R667" s="107"/>
      <c r="S667" s="107"/>
      <c r="T667" s="107"/>
      <c r="U667" s="107"/>
      <c r="V667" s="107"/>
      <c r="W667" s="107"/>
      <c r="X667" s="107"/>
      <c r="Y667" s="107"/>
      <c r="Z667" s="107"/>
    </row>
    <row r="668">
      <c r="A668" s="107"/>
      <c r="B668" s="107"/>
      <c r="C668" s="107"/>
      <c r="D668" s="107"/>
      <c r="E668" s="107"/>
      <c r="F668" s="107"/>
      <c r="G668" s="107"/>
      <c r="H668" s="107"/>
      <c r="I668" s="107"/>
      <c r="J668" s="107"/>
      <c r="K668" s="107"/>
      <c r="L668" s="107"/>
      <c r="M668" s="107"/>
      <c r="N668" s="107"/>
      <c r="O668" s="107"/>
      <c r="P668" s="107"/>
      <c r="Q668" s="107"/>
      <c r="R668" s="107"/>
      <c r="S668" s="107"/>
      <c r="T668" s="107"/>
      <c r="U668" s="107"/>
      <c r="V668" s="107"/>
      <c r="W668" s="107"/>
      <c r="X668" s="107"/>
      <c r="Y668" s="107"/>
      <c r="Z668" s="107"/>
    </row>
    <row r="669">
      <c r="A669" s="107"/>
      <c r="B669" s="107"/>
      <c r="C669" s="107"/>
      <c r="D669" s="107"/>
      <c r="E669" s="107"/>
      <c r="F669" s="107"/>
      <c r="G669" s="107"/>
      <c r="H669" s="107"/>
      <c r="I669" s="107"/>
      <c r="J669" s="107"/>
      <c r="K669" s="107"/>
      <c r="L669" s="107"/>
      <c r="M669" s="107"/>
      <c r="N669" s="107"/>
      <c r="O669" s="107"/>
      <c r="P669" s="107"/>
      <c r="Q669" s="107"/>
      <c r="R669" s="107"/>
      <c r="S669" s="107"/>
      <c r="T669" s="107"/>
      <c r="U669" s="107"/>
      <c r="V669" s="107"/>
      <c r="W669" s="107"/>
      <c r="X669" s="107"/>
      <c r="Y669" s="107"/>
      <c r="Z669" s="107"/>
    </row>
    <row r="670">
      <c r="A670" s="107"/>
      <c r="B670" s="107"/>
      <c r="C670" s="107"/>
      <c r="D670" s="107"/>
      <c r="E670" s="107"/>
      <c r="F670" s="107"/>
      <c r="G670" s="107"/>
      <c r="H670" s="107"/>
      <c r="I670" s="107"/>
      <c r="J670" s="107"/>
      <c r="K670" s="107"/>
      <c r="L670" s="107"/>
      <c r="M670" s="107"/>
      <c r="N670" s="107"/>
      <c r="O670" s="107"/>
      <c r="P670" s="107"/>
      <c r="Q670" s="107"/>
      <c r="R670" s="107"/>
      <c r="S670" s="107"/>
      <c r="T670" s="107"/>
      <c r="U670" s="107"/>
      <c r="V670" s="107"/>
      <c r="W670" s="107"/>
      <c r="X670" s="107"/>
      <c r="Y670" s="107"/>
      <c r="Z670" s="107"/>
    </row>
    <row r="671">
      <c r="A671" s="107"/>
      <c r="B671" s="107"/>
      <c r="C671" s="107"/>
      <c r="D671" s="107"/>
      <c r="E671" s="107"/>
      <c r="F671" s="107"/>
      <c r="G671" s="107"/>
      <c r="H671" s="107"/>
      <c r="I671" s="107"/>
      <c r="J671" s="107"/>
      <c r="K671" s="107"/>
      <c r="L671" s="107"/>
      <c r="M671" s="107"/>
      <c r="N671" s="107"/>
      <c r="O671" s="107"/>
      <c r="P671" s="107"/>
      <c r="Q671" s="107"/>
      <c r="R671" s="107"/>
      <c r="S671" s="107"/>
      <c r="T671" s="107"/>
      <c r="U671" s="107"/>
      <c r="V671" s="107"/>
      <c r="W671" s="107"/>
      <c r="X671" s="107"/>
      <c r="Y671" s="107"/>
      <c r="Z671" s="107"/>
    </row>
    <row r="672">
      <c r="A672" s="107"/>
      <c r="B672" s="107"/>
      <c r="C672" s="107"/>
      <c r="D672" s="107"/>
      <c r="E672" s="107"/>
      <c r="F672" s="107"/>
      <c r="G672" s="107"/>
      <c r="H672" s="107"/>
      <c r="I672" s="107"/>
      <c r="J672" s="107"/>
      <c r="K672" s="107"/>
      <c r="L672" s="107"/>
      <c r="M672" s="107"/>
      <c r="N672" s="107"/>
      <c r="O672" s="107"/>
      <c r="P672" s="107"/>
      <c r="Q672" s="107"/>
      <c r="R672" s="107"/>
      <c r="S672" s="107"/>
      <c r="T672" s="107"/>
      <c r="U672" s="107"/>
      <c r="V672" s="107"/>
      <c r="W672" s="107"/>
      <c r="X672" s="107"/>
      <c r="Y672" s="107"/>
      <c r="Z672" s="107"/>
    </row>
    <row r="673">
      <c r="A673" s="107"/>
      <c r="B673" s="107"/>
      <c r="C673" s="107"/>
      <c r="D673" s="107"/>
      <c r="E673" s="107"/>
      <c r="F673" s="107"/>
      <c r="G673" s="107"/>
      <c r="H673" s="107"/>
      <c r="I673" s="107"/>
      <c r="J673" s="107"/>
      <c r="K673" s="107"/>
      <c r="L673" s="107"/>
      <c r="M673" s="107"/>
      <c r="N673" s="107"/>
      <c r="O673" s="107"/>
      <c r="P673" s="107"/>
      <c r="Q673" s="107"/>
      <c r="R673" s="107"/>
      <c r="S673" s="107"/>
      <c r="T673" s="107"/>
      <c r="U673" s="107"/>
      <c r="V673" s="107"/>
      <c r="W673" s="107"/>
      <c r="X673" s="107"/>
      <c r="Y673" s="107"/>
      <c r="Z673" s="107"/>
    </row>
    <row r="674">
      <c r="A674" s="107"/>
      <c r="B674" s="107"/>
      <c r="C674" s="107"/>
      <c r="D674" s="107"/>
      <c r="E674" s="107"/>
      <c r="F674" s="107"/>
      <c r="G674" s="107"/>
      <c r="H674" s="107"/>
      <c r="I674" s="107"/>
      <c r="J674" s="107"/>
      <c r="K674" s="107"/>
      <c r="L674" s="107"/>
      <c r="M674" s="107"/>
      <c r="N674" s="107"/>
      <c r="O674" s="107"/>
      <c r="P674" s="107"/>
      <c r="Q674" s="107"/>
      <c r="R674" s="107"/>
      <c r="S674" s="107"/>
      <c r="T674" s="107"/>
      <c r="U674" s="107"/>
      <c r="V674" s="107"/>
      <c r="W674" s="107"/>
      <c r="X674" s="107"/>
      <c r="Y674" s="107"/>
      <c r="Z674" s="107"/>
    </row>
    <row r="675">
      <c r="A675" s="107"/>
      <c r="B675" s="107"/>
      <c r="C675" s="107"/>
      <c r="D675" s="107"/>
      <c r="E675" s="107"/>
      <c r="F675" s="107"/>
      <c r="G675" s="107"/>
      <c r="H675" s="107"/>
      <c r="I675" s="107"/>
      <c r="J675" s="107"/>
      <c r="K675" s="107"/>
      <c r="L675" s="107"/>
      <c r="M675" s="107"/>
      <c r="N675" s="107"/>
      <c r="O675" s="107"/>
      <c r="P675" s="107"/>
      <c r="Q675" s="107"/>
      <c r="R675" s="107"/>
      <c r="S675" s="107"/>
      <c r="T675" s="107"/>
      <c r="U675" s="107"/>
      <c r="V675" s="107"/>
      <c r="W675" s="107"/>
      <c r="X675" s="107"/>
      <c r="Y675" s="107"/>
      <c r="Z675" s="107"/>
    </row>
    <row r="676">
      <c r="A676" s="107"/>
      <c r="B676" s="107"/>
      <c r="C676" s="107"/>
      <c r="D676" s="107"/>
      <c r="E676" s="107"/>
      <c r="F676" s="107"/>
      <c r="G676" s="107"/>
      <c r="H676" s="107"/>
      <c r="I676" s="107"/>
      <c r="J676" s="107"/>
      <c r="K676" s="107"/>
      <c r="L676" s="107"/>
      <c r="M676" s="107"/>
      <c r="N676" s="107"/>
      <c r="O676" s="107"/>
      <c r="P676" s="107"/>
      <c r="Q676" s="107"/>
      <c r="R676" s="107"/>
      <c r="S676" s="107"/>
      <c r="T676" s="107"/>
      <c r="U676" s="107"/>
      <c r="V676" s="107"/>
      <c r="W676" s="107"/>
      <c r="X676" s="107"/>
      <c r="Y676" s="107"/>
      <c r="Z676" s="107"/>
    </row>
    <row r="677">
      <c r="A677" s="107"/>
      <c r="B677" s="107"/>
      <c r="C677" s="107"/>
      <c r="D677" s="107"/>
      <c r="E677" s="107"/>
      <c r="F677" s="107"/>
      <c r="G677" s="107"/>
      <c r="H677" s="107"/>
      <c r="I677" s="107"/>
      <c r="J677" s="107"/>
      <c r="K677" s="107"/>
      <c r="L677" s="107"/>
      <c r="M677" s="107"/>
      <c r="N677" s="107"/>
      <c r="O677" s="107"/>
      <c r="P677" s="107"/>
      <c r="Q677" s="107"/>
      <c r="R677" s="107"/>
      <c r="S677" s="107"/>
      <c r="T677" s="107"/>
      <c r="U677" s="107"/>
      <c r="V677" s="107"/>
      <c r="W677" s="107"/>
      <c r="X677" s="107"/>
      <c r="Y677" s="107"/>
      <c r="Z677" s="107"/>
    </row>
    <row r="678">
      <c r="A678" s="107"/>
      <c r="B678" s="107"/>
      <c r="C678" s="107"/>
      <c r="D678" s="107"/>
      <c r="E678" s="107"/>
      <c r="F678" s="107"/>
      <c r="G678" s="107"/>
      <c r="H678" s="107"/>
      <c r="I678" s="107"/>
      <c r="J678" s="107"/>
      <c r="K678" s="107"/>
      <c r="L678" s="107"/>
      <c r="M678" s="107"/>
      <c r="N678" s="107"/>
      <c r="O678" s="107"/>
      <c r="P678" s="107"/>
      <c r="Q678" s="107"/>
      <c r="R678" s="107"/>
      <c r="S678" s="107"/>
      <c r="T678" s="107"/>
      <c r="U678" s="107"/>
      <c r="V678" s="107"/>
      <c r="W678" s="107"/>
      <c r="X678" s="107"/>
      <c r="Y678" s="107"/>
      <c r="Z678" s="107"/>
    </row>
    <row r="679">
      <c r="A679" s="107"/>
      <c r="B679" s="107"/>
      <c r="C679" s="107"/>
      <c r="D679" s="107"/>
      <c r="E679" s="107"/>
      <c r="F679" s="107"/>
      <c r="G679" s="107"/>
      <c r="H679" s="107"/>
      <c r="I679" s="107"/>
      <c r="J679" s="107"/>
      <c r="K679" s="107"/>
      <c r="L679" s="107"/>
      <c r="M679" s="107"/>
      <c r="N679" s="107"/>
      <c r="O679" s="107"/>
      <c r="P679" s="107"/>
      <c r="Q679" s="107"/>
      <c r="R679" s="107"/>
      <c r="S679" s="107"/>
      <c r="T679" s="107"/>
      <c r="U679" s="107"/>
      <c r="V679" s="107"/>
      <c r="W679" s="107"/>
      <c r="X679" s="107"/>
      <c r="Y679" s="107"/>
      <c r="Z679" s="107"/>
    </row>
    <row r="680">
      <c r="A680" s="107"/>
      <c r="B680" s="107"/>
      <c r="C680" s="107"/>
      <c r="D680" s="107"/>
      <c r="E680" s="107"/>
      <c r="F680" s="107"/>
      <c r="G680" s="107"/>
      <c r="H680" s="107"/>
      <c r="I680" s="107"/>
      <c r="J680" s="107"/>
      <c r="K680" s="107"/>
      <c r="L680" s="107"/>
      <c r="M680" s="107"/>
      <c r="N680" s="107"/>
      <c r="O680" s="107"/>
      <c r="P680" s="107"/>
      <c r="Q680" s="107"/>
      <c r="R680" s="107"/>
      <c r="S680" s="107"/>
      <c r="T680" s="107"/>
      <c r="U680" s="107"/>
      <c r="V680" s="107"/>
      <c r="W680" s="107"/>
      <c r="X680" s="107"/>
      <c r="Y680" s="107"/>
      <c r="Z680" s="107"/>
    </row>
    <row r="681">
      <c r="A681" s="107"/>
      <c r="B681" s="107"/>
      <c r="C681" s="107"/>
      <c r="D681" s="107"/>
      <c r="E681" s="107"/>
      <c r="F681" s="107"/>
      <c r="G681" s="107"/>
      <c r="H681" s="107"/>
      <c r="I681" s="107"/>
      <c r="J681" s="107"/>
      <c r="K681" s="107"/>
      <c r="L681" s="107"/>
      <c r="M681" s="107"/>
      <c r="N681" s="107"/>
      <c r="O681" s="107"/>
      <c r="P681" s="107"/>
      <c r="Q681" s="107"/>
      <c r="R681" s="107"/>
      <c r="S681" s="107"/>
      <c r="T681" s="107"/>
      <c r="U681" s="107"/>
      <c r="V681" s="107"/>
      <c r="W681" s="107"/>
      <c r="X681" s="107"/>
      <c r="Y681" s="107"/>
      <c r="Z681" s="107"/>
    </row>
    <row r="682">
      <c r="A682" s="107"/>
      <c r="B682" s="107"/>
      <c r="C682" s="107"/>
      <c r="D682" s="107"/>
      <c r="E682" s="107"/>
      <c r="F682" s="107"/>
      <c r="G682" s="107"/>
      <c r="H682" s="107"/>
      <c r="I682" s="107"/>
      <c r="J682" s="107"/>
      <c r="K682" s="107"/>
      <c r="L682" s="107"/>
      <c r="M682" s="107"/>
      <c r="N682" s="107"/>
      <c r="O682" s="107"/>
      <c r="P682" s="107"/>
      <c r="Q682" s="107"/>
      <c r="R682" s="107"/>
      <c r="S682" s="107"/>
      <c r="T682" s="107"/>
      <c r="U682" s="107"/>
      <c r="V682" s="107"/>
      <c r="W682" s="107"/>
      <c r="X682" s="107"/>
      <c r="Y682" s="107"/>
      <c r="Z682" s="107"/>
    </row>
    <row r="683">
      <c r="A683" s="107"/>
      <c r="B683" s="107"/>
      <c r="C683" s="107"/>
      <c r="D683" s="107"/>
      <c r="E683" s="107"/>
      <c r="F683" s="107"/>
      <c r="G683" s="107"/>
      <c r="H683" s="107"/>
      <c r="I683" s="107"/>
      <c r="J683" s="107"/>
      <c r="K683" s="107"/>
      <c r="L683" s="107"/>
      <c r="M683" s="107"/>
      <c r="N683" s="107"/>
      <c r="O683" s="107"/>
      <c r="P683" s="107"/>
      <c r="Q683" s="107"/>
      <c r="R683" s="107"/>
      <c r="S683" s="107"/>
      <c r="T683" s="107"/>
      <c r="U683" s="107"/>
      <c r="V683" s="107"/>
      <c r="W683" s="107"/>
      <c r="X683" s="107"/>
      <c r="Y683" s="107"/>
      <c r="Z683" s="107"/>
    </row>
    <row r="684">
      <c r="A684" s="107"/>
      <c r="B684" s="107"/>
      <c r="C684" s="107"/>
      <c r="D684" s="107"/>
      <c r="E684" s="107"/>
      <c r="F684" s="107"/>
      <c r="G684" s="107"/>
      <c r="H684" s="107"/>
      <c r="I684" s="107"/>
      <c r="J684" s="107"/>
      <c r="K684" s="107"/>
      <c r="L684" s="107"/>
      <c r="M684" s="107"/>
      <c r="N684" s="107"/>
      <c r="O684" s="107"/>
      <c r="P684" s="107"/>
      <c r="Q684" s="107"/>
      <c r="R684" s="107"/>
      <c r="S684" s="107"/>
      <c r="T684" s="107"/>
      <c r="U684" s="107"/>
      <c r="V684" s="107"/>
      <c r="W684" s="107"/>
      <c r="X684" s="107"/>
      <c r="Y684" s="107"/>
      <c r="Z684" s="107"/>
    </row>
    <row r="685">
      <c r="A685" s="107"/>
      <c r="B685" s="107"/>
      <c r="C685" s="107"/>
      <c r="D685" s="107"/>
      <c r="E685" s="107"/>
      <c r="F685" s="107"/>
      <c r="G685" s="107"/>
      <c r="H685" s="107"/>
      <c r="I685" s="107"/>
      <c r="J685" s="107"/>
      <c r="K685" s="107"/>
      <c r="L685" s="107"/>
      <c r="M685" s="107"/>
      <c r="N685" s="107"/>
      <c r="O685" s="107"/>
      <c r="P685" s="107"/>
      <c r="Q685" s="107"/>
      <c r="R685" s="107"/>
      <c r="S685" s="107"/>
      <c r="T685" s="107"/>
      <c r="U685" s="107"/>
      <c r="V685" s="107"/>
      <c r="W685" s="107"/>
      <c r="X685" s="107"/>
      <c r="Y685" s="107"/>
      <c r="Z685" s="107"/>
    </row>
    <row r="686">
      <c r="A686" s="107"/>
      <c r="B686" s="107"/>
      <c r="C686" s="107"/>
      <c r="D686" s="107"/>
      <c r="E686" s="107"/>
      <c r="F686" s="107"/>
      <c r="G686" s="107"/>
      <c r="H686" s="107"/>
      <c r="I686" s="107"/>
      <c r="J686" s="107"/>
      <c r="K686" s="107"/>
      <c r="L686" s="107"/>
      <c r="M686" s="107"/>
      <c r="N686" s="107"/>
      <c r="O686" s="107"/>
      <c r="P686" s="107"/>
      <c r="Q686" s="107"/>
      <c r="R686" s="107"/>
      <c r="S686" s="107"/>
      <c r="T686" s="107"/>
      <c r="U686" s="107"/>
      <c r="V686" s="107"/>
      <c r="W686" s="107"/>
      <c r="X686" s="107"/>
      <c r="Y686" s="107"/>
      <c r="Z686" s="107"/>
    </row>
    <row r="687">
      <c r="A687" s="107"/>
      <c r="B687" s="107"/>
      <c r="C687" s="107"/>
      <c r="D687" s="107"/>
      <c r="E687" s="107"/>
      <c r="F687" s="107"/>
      <c r="G687" s="107"/>
      <c r="H687" s="107"/>
      <c r="I687" s="107"/>
      <c r="J687" s="107"/>
      <c r="K687" s="107"/>
      <c r="L687" s="107"/>
      <c r="M687" s="107"/>
      <c r="N687" s="107"/>
      <c r="O687" s="107"/>
      <c r="P687" s="107"/>
      <c r="Q687" s="107"/>
      <c r="R687" s="107"/>
      <c r="S687" s="107"/>
      <c r="T687" s="107"/>
      <c r="U687" s="107"/>
      <c r="V687" s="107"/>
      <c r="W687" s="107"/>
      <c r="X687" s="107"/>
      <c r="Y687" s="107"/>
      <c r="Z687" s="107"/>
    </row>
    <row r="688">
      <c r="A688" s="107"/>
      <c r="B688" s="107"/>
      <c r="C688" s="107"/>
      <c r="D688" s="107"/>
      <c r="E688" s="107"/>
      <c r="F688" s="107"/>
      <c r="G688" s="107"/>
      <c r="H688" s="107"/>
      <c r="I688" s="107"/>
      <c r="J688" s="107"/>
      <c r="K688" s="107"/>
      <c r="L688" s="107"/>
      <c r="M688" s="107"/>
      <c r="N688" s="107"/>
      <c r="O688" s="107"/>
      <c r="P688" s="107"/>
      <c r="Q688" s="107"/>
      <c r="R688" s="107"/>
      <c r="S688" s="107"/>
      <c r="T688" s="107"/>
      <c r="U688" s="107"/>
      <c r="V688" s="107"/>
      <c r="W688" s="107"/>
      <c r="X688" s="107"/>
      <c r="Y688" s="107"/>
      <c r="Z688" s="107"/>
    </row>
    <row r="689">
      <c r="A689" s="107"/>
      <c r="B689" s="107"/>
      <c r="C689" s="107"/>
      <c r="D689" s="107"/>
      <c r="E689" s="107"/>
      <c r="F689" s="107"/>
      <c r="G689" s="107"/>
      <c r="H689" s="107"/>
      <c r="I689" s="107"/>
      <c r="J689" s="107"/>
      <c r="K689" s="107"/>
      <c r="L689" s="107"/>
      <c r="M689" s="107"/>
      <c r="N689" s="107"/>
      <c r="O689" s="107"/>
      <c r="P689" s="107"/>
      <c r="Q689" s="107"/>
      <c r="R689" s="107"/>
      <c r="S689" s="107"/>
      <c r="T689" s="107"/>
      <c r="U689" s="107"/>
      <c r="V689" s="107"/>
      <c r="W689" s="107"/>
      <c r="X689" s="107"/>
      <c r="Y689" s="107"/>
      <c r="Z689" s="107"/>
    </row>
    <row r="690">
      <c r="A690" s="107"/>
      <c r="B690" s="107"/>
      <c r="C690" s="107"/>
      <c r="D690" s="107"/>
      <c r="E690" s="107"/>
      <c r="F690" s="107"/>
      <c r="G690" s="107"/>
      <c r="H690" s="107"/>
      <c r="I690" s="107"/>
      <c r="J690" s="107"/>
      <c r="K690" s="107"/>
      <c r="L690" s="107"/>
      <c r="M690" s="107"/>
      <c r="N690" s="107"/>
      <c r="O690" s="107"/>
      <c r="P690" s="107"/>
      <c r="Q690" s="107"/>
      <c r="R690" s="107"/>
      <c r="S690" s="107"/>
      <c r="T690" s="107"/>
      <c r="U690" s="107"/>
      <c r="V690" s="107"/>
      <c r="W690" s="107"/>
      <c r="X690" s="107"/>
      <c r="Y690" s="107"/>
      <c r="Z690" s="107"/>
    </row>
    <row r="691">
      <c r="A691" s="107"/>
      <c r="B691" s="107"/>
      <c r="C691" s="107"/>
      <c r="D691" s="107"/>
      <c r="E691" s="107"/>
      <c r="F691" s="107"/>
      <c r="G691" s="107"/>
      <c r="H691" s="107"/>
      <c r="I691" s="107"/>
      <c r="J691" s="107"/>
      <c r="K691" s="107"/>
      <c r="L691" s="107"/>
      <c r="M691" s="107"/>
      <c r="N691" s="107"/>
      <c r="O691" s="107"/>
      <c r="P691" s="107"/>
      <c r="Q691" s="107"/>
      <c r="R691" s="107"/>
      <c r="S691" s="107"/>
      <c r="T691" s="107"/>
      <c r="U691" s="107"/>
      <c r="V691" s="107"/>
      <c r="W691" s="107"/>
      <c r="X691" s="107"/>
      <c r="Y691" s="107"/>
      <c r="Z691" s="107"/>
    </row>
    <row r="692">
      <c r="A692" s="107"/>
      <c r="B692" s="107"/>
      <c r="C692" s="107"/>
      <c r="D692" s="107"/>
      <c r="E692" s="107"/>
      <c r="F692" s="107"/>
      <c r="G692" s="107"/>
      <c r="H692" s="107"/>
      <c r="I692" s="107"/>
      <c r="J692" s="107"/>
      <c r="K692" s="107"/>
      <c r="L692" s="107"/>
      <c r="M692" s="107"/>
      <c r="N692" s="107"/>
      <c r="O692" s="107"/>
      <c r="P692" s="107"/>
      <c r="Q692" s="107"/>
      <c r="R692" s="107"/>
      <c r="S692" s="107"/>
      <c r="T692" s="107"/>
      <c r="U692" s="107"/>
      <c r="V692" s="107"/>
      <c r="W692" s="107"/>
      <c r="X692" s="107"/>
      <c r="Y692" s="107"/>
      <c r="Z692" s="107"/>
    </row>
    <row r="693">
      <c r="A693" s="107"/>
      <c r="B693" s="107"/>
      <c r="C693" s="107"/>
      <c r="D693" s="107"/>
      <c r="E693" s="107"/>
      <c r="F693" s="107"/>
      <c r="G693" s="107"/>
      <c r="H693" s="107"/>
      <c r="I693" s="107"/>
      <c r="J693" s="107"/>
      <c r="K693" s="107"/>
      <c r="L693" s="107"/>
      <c r="M693" s="107"/>
      <c r="N693" s="107"/>
      <c r="O693" s="107"/>
      <c r="P693" s="107"/>
      <c r="Q693" s="107"/>
      <c r="R693" s="107"/>
      <c r="S693" s="107"/>
      <c r="T693" s="107"/>
      <c r="U693" s="107"/>
      <c r="V693" s="107"/>
      <c r="W693" s="107"/>
      <c r="X693" s="107"/>
      <c r="Y693" s="107"/>
      <c r="Z693" s="107"/>
    </row>
    <row r="694">
      <c r="A694" s="107"/>
      <c r="B694" s="107"/>
      <c r="C694" s="107"/>
      <c r="D694" s="107"/>
      <c r="E694" s="107"/>
      <c r="F694" s="107"/>
      <c r="G694" s="107"/>
      <c r="H694" s="107"/>
      <c r="I694" s="107"/>
      <c r="J694" s="107"/>
      <c r="K694" s="107"/>
      <c r="L694" s="107"/>
      <c r="M694" s="107"/>
      <c r="N694" s="107"/>
      <c r="O694" s="107"/>
      <c r="P694" s="107"/>
      <c r="Q694" s="107"/>
      <c r="R694" s="107"/>
      <c r="S694" s="107"/>
      <c r="T694" s="107"/>
      <c r="U694" s="107"/>
      <c r="V694" s="107"/>
      <c r="W694" s="107"/>
      <c r="X694" s="107"/>
      <c r="Y694" s="107"/>
      <c r="Z694" s="107"/>
    </row>
    <row r="695">
      <c r="A695" s="107"/>
      <c r="B695" s="107"/>
      <c r="C695" s="107"/>
      <c r="D695" s="107"/>
      <c r="E695" s="107"/>
      <c r="F695" s="107"/>
      <c r="G695" s="107"/>
      <c r="H695" s="107"/>
      <c r="I695" s="107"/>
      <c r="J695" s="107"/>
      <c r="K695" s="107"/>
      <c r="L695" s="107"/>
      <c r="M695" s="107"/>
      <c r="N695" s="107"/>
      <c r="O695" s="107"/>
      <c r="P695" s="107"/>
      <c r="Q695" s="107"/>
      <c r="R695" s="107"/>
      <c r="S695" s="107"/>
      <c r="T695" s="107"/>
      <c r="U695" s="107"/>
      <c r="V695" s="107"/>
      <c r="W695" s="107"/>
      <c r="X695" s="107"/>
      <c r="Y695" s="107"/>
      <c r="Z695" s="107"/>
    </row>
    <row r="696">
      <c r="A696" s="107"/>
      <c r="B696" s="107"/>
      <c r="C696" s="107"/>
      <c r="D696" s="107"/>
      <c r="E696" s="107"/>
      <c r="F696" s="107"/>
      <c r="G696" s="107"/>
      <c r="H696" s="107"/>
      <c r="I696" s="107"/>
      <c r="J696" s="107"/>
      <c r="K696" s="107"/>
      <c r="L696" s="107"/>
      <c r="M696" s="107"/>
      <c r="N696" s="107"/>
      <c r="O696" s="107"/>
      <c r="P696" s="107"/>
      <c r="Q696" s="107"/>
      <c r="R696" s="107"/>
      <c r="S696" s="107"/>
      <c r="T696" s="107"/>
      <c r="U696" s="107"/>
      <c r="V696" s="107"/>
      <c r="W696" s="107"/>
      <c r="X696" s="107"/>
      <c r="Y696" s="107"/>
      <c r="Z696" s="107"/>
    </row>
    <row r="697">
      <c r="A697" s="107"/>
      <c r="B697" s="107"/>
      <c r="C697" s="107"/>
      <c r="D697" s="107"/>
      <c r="E697" s="107"/>
      <c r="F697" s="107"/>
      <c r="G697" s="107"/>
      <c r="H697" s="107"/>
      <c r="I697" s="107"/>
      <c r="J697" s="107"/>
      <c r="K697" s="107"/>
      <c r="L697" s="107"/>
      <c r="M697" s="107"/>
      <c r="N697" s="107"/>
      <c r="O697" s="107"/>
      <c r="P697" s="107"/>
      <c r="Q697" s="107"/>
      <c r="R697" s="107"/>
      <c r="S697" s="107"/>
      <c r="T697" s="107"/>
      <c r="U697" s="107"/>
      <c r="V697" s="107"/>
      <c r="W697" s="107"/>
      <c r="X697" s="107"/>
      <c r="Y697" s="107"/>
      <c r="Z697" s="107"/>
    </row>
    <row r="698">
      <c r="A698" s="107"/>
      <c r="B698" s="107"/>
      <c r="C698" s="107"/>
      <c r="D698" s="107"/>
      <c r="E698" s="107"/>
      <c r="F698" s="107"/>
      <c r="G698" s="107"/>
      <c r="H698" s="107"/>
      <c r="I698" s="107"/>
      <c r="J698" s="107"/>
      <c r="K698" s="107"/>
      <c r="L698" s="107"/>
      <c r="M698" s="107"/>
      <c r="N698" s="107"/>
      <c r="O698" s="107"/>
      <c r="P698" s="107"/>
      <c r="Q698" s="107"/>
      <c r="R698" s="107"/>
      <c r="S698" s="107"/>
      <c r="T698" s="107"/>
      <c r="U698" s="107"/>
      <c r="V698" s="107"/>
      <c r="W698" s="107"/>
      <c r="X698" s="107"/>
      <c r="Y698" s="107"/>
      <c r="Z698" s="107"/>
    </row>
    <row r="699">
      <c r="A699" s="107"/>
      <c r="B699" s="107"/>
      <c r="C699" s="107"/>
      <c r="D699" s="107"/>
      <c r="E699" s="107"/>
      <c r="F699" s="107"/>
      <c r="G699" s="107"/>
      <c r="H699" s="107"/>
      <c r="I699" s="107"/>
      <c r="J699" s="107"/>
      <c r="K699" s="107"/>
      <c r="L699" s="107"/>
      <c r="M699" s="107"/>
      <c r="N699" s="107"/>
      <c r="O699" s="107"/>
      <c r="P699" s="107"/>
      <c r="Q699" s="107"/>
      <c r="R699" s="107"/>
      <c r="S699" s="107"/>
      <c r="T699" s="107"/>
      <c r="U699" s="107"/>
      <c r="V699" s="107"/>
      <c r="W699" s="107"/>
      <c r="X699" s="107"/>
      <c r="Y699" s="107"/>
      <c r="Z699" s="107"/>
    </row>
    <row r="700">
      <c r="A700" s="107"/>
      <c r="B700" s="107"/>
      <c r="C700" s="107"/>
      <c r="D700" s="107"/>
      <c r="E700" s="107"/>
      <c r="F700" s="107"/>
      <c r="G700" s="107"/>
      <c r="H700" s="107"/>
      <c r="I700" s="107"/>
      <c r="J700" s="107"/>
      <c r="K700" s="107"/>
      <c r="L700" s="107"/>
      <c r="M700" s="107"/>
      <c r="N700" s="107"/>
      <c r="O700" s="107"/>
      <c r="P700" s="107"/>
      <c r="Q700" s="107"/>
      <c r="R700" s="107"/>
      <c r="S700" s="107"/>
      <c r="T700" s="107"/>
      <c r="U700" s="107"/>
      <c r="V700" s="107"/>
      <c r="W700" s="107"/>
      <c r="X700" s="107"/>
      <c r="Y700" s="107"/>
      <c r="Z700" s="107"/>
    </row>
    <row r="701">
      <c r="A701" s="107"/>
      <c r="B701" s="107"/>
      <c r="C701" s="107"/>
      <c r="D701" s="107"/>
      <c r="E701" s="107"/>
      <c r="F701" s="107"/>
      <c r="G701" s="107"/>
      <c r="H701" s="107"/>
      <c r="I701" s="107"/>
      <c r="J701" s="107"/>
      <c r="K701" s="107"/>
      <c r="L701" s="107"/>
      <c r="M701" s="107"/>
      <c r="N701" s="107"/>
      <c r="O701" s="107"/>
      <c r="P701" s="107"/>
      <c r="Q701" s="107"/>
      <c r="R701" s="107"/>
      <c r="S701" s="107"/>
      <c r="T701" s="107"/>
      <c r="U701" s="107"/>
      <c r="V701" s="107"/>
      <c r="W701" s="107"/>
      <c r="X701" s="107"/>
      <c r="Y701" s="107"/>
      <c r="Z701" s="107"/>
    </row>
    <row r="702">
      <c r="A702" s="107"/>
      <c r="B702" s="107"/>
      <c r="C702" s="107"/>
      <c r="D702" s="107"/>
      <c r="E702" s="107"/>
      <c r="F702" s="107"/>
      <c r="G702" s="107"/>
      <c r="H702" s="107"/>
      <c r="I702" s="107"/>
      <c r="J702" s="107"/>
      <c r="K702" s="107"/>
      <c r="L702" s="107"/>
      <c r="M702" s="107"/>
      <c r="N702" s="107"/>
      <c r="O702" s="107"/>
      <c r="P702" s="107"/>
      <c r="Q702" s="107"/>
      <c r="R702" s="107"/>
      <c r="S702" s="107"/>
      <c r="T702" s="107"/>
      <c r="U702" s="107"/>
      <c r="V702" s="107"/>
      <c r="W702" s="107"/>
      <c r="X702" s="107"/>
      <c r="Y702" s="107"/>
      <c r="Z702" s="107"/>
    </row>
    <row r="703">
      <c r="A703" s="107"/>
      <c r="B703" s="107"/>
      <c r="C703" s="107"/>
      <c r="D703" s="107"/>
      <c r="E703" s="107"/>
      <c r="F703" s="107"/>
      <c r="G703" s="107"/>
      <c r="H703" s="107"/>
      <c r="I703" s="107"/>
      <c r="J703" s="107"/>
      <c r="K703" s="107"/>
      <c r="L703" s="107"/>
      <c r="M703" s="107"/>
      <c r="N703" s="107"/>
      <c r="O703" s="107"/>
      <c r="P703" s="107"/>
      <c r="Q703" s="107"/>
      <c r="R703" s="107"/>
      <c r="S703" s="107"/>
      <c r="T703" s="107"/>
      <c r="U703" s="107"/>
      <c r="V703" s="107"/>
      <c r="W703" s="107"/>
      <c r="X703" s="107"/>
      <c r="Y703" s="107"/>
      <c r="Z703" s="107"/>
    </row>
    <row r="704">
      <c r="A704" s="107"/>
      <c r="B704" s="107"/>
      <c r="C704" s="107"/>
      <c r="D704" s="107"/>
      <c r="E704" s="107"/>
      <c r="F704" s="107"/>
      <c r="G704" s="107"/>
      <c r="H704" s="107"/>
      <c r="I704" s="107"/>
      <c r="J704" s="107"/>
      <c r="K704" s="107"/>
      <c r="L704" s="107"/>
      <c r="M704" s="107"/>
      <c r="N704" s="107"/>
      <c r="O704" s="107"/>
      <c r="P704" s="107"/>
      <c r="Q704" s="107"/>
      <c r="R704" s="107"/>
      <c r="S704" s="107"/>
      <c r="T704" s="107"/>
      <c r="U704" s="107"/>
      <c r="V704" s="107"/>
      <c r="W704" s="107"/>
      <c r="X704" s="107"/>
      <c r="Y704" s="107"/>
      <c r="Z704" s="107"/>
    </row>
    <row r="705">
      <c r="A705" s="107"/>
      <c r="B705" s="107"/>
      <c r="C705" s="107"/>
      <c r="D705" s="107"/>
      <c r="E705" s="107"/>
      <c r="F705" s="107"/>
      <c r="G705" s="107"/>
      <c r="H705" s="107"/>
      <c r="I705" s="107"/>
      <c r="J705" s="107"/>
      <c r="K705" s="107"/>
      <c r="L705" s="107"/>
      <c r="M705" s="107"/>
      <c r="N705" s="107"/>
      <c r="O705" s="107"/>
      <c r="P705" s="107"/>
      <c r="Q705" s="107"/>
      <c r="R705" s="107"/>
      <c r="S705" s="107"/>
      <c r="T705" s="107"/>
      <c r="U705" s="107"/>
      <c r="V705" s="107"/>
      <c r="W705" s="107"/>
      <c r="X705" s="107"/>
      <c r="Y705" s="107"/>
      <c r="Z705" s="107"/>
    </row>
    <row r="706">
      <c r="A706" s="107"/>
      <c r="B706" s="107"/>
      <c r="C706" s="107"/>
      <c r="D706" s="107"/>
      <c r="E706" s="107"/>
      <c r="F706" s="107"/>
      <c r="G706" s="107"/>
      <c r="H706" s="107"/>
      <c r="I706" s="107"/>
      <c r="J706" s="107"/>
      <c r="K706" s="107"/>
      <c r="L706" s="107"/>
      <c r="M706" s="107"/>
      <c r="N706" s="107"/>
      <c r="O706" s="107"/>
      <c r="P706" s="107"/>
      <c r="Q706" s="107"/>
      <c r="R706" s="107"/>
      <c r="S706" s="107"/>
      <c r="T706" s="107"/>
      <c r="U706" s="107"/>
      <c r="V706" s="107"/>
      <c r="W706" s="107"/>
      <c r="X706" s="107"/>
      <c r="Y706" s="107"/>
      <c r="Z706" s="107"/>
    </row>
    <row r="707">
      <c r="A707" s="107"/>
      <c r="B707" s="107"/>
      <c r="C707" s="107"/>
      <c r="D707" s="107"/>
      <c r="E707" s="107"/>
      <c r="F707" s="107"/>
      <c r="G707" s="107"/>
      <c r="H707" s="107"/>
      <c r="I707" s="107"/>
      <c r="J707" s="107"/>
      <c r="K707" s="107"/>
      <c r="L707" s="107"/>
      <c r="M707" s="107"/>
      <c r="N707" s="107"/>
      <c r="O707" s="107"/>
      <c r="P707" s="107"/>
      <c r="Q707" s="107"/>
      <c r="R707" s="107"/>
      <c r="S707" s="107"/>
      <c r="T707" s="107"/>
      <c r="U707" s="107"/>
      <c r="V707" s="107"/>
      <c r="W707" s="107"/>
      <c r="X707" s="107"/>
      <c r="Y707" s="107"/>
      <c r="Z707" s="107"/>
    </row>
    <row r="708">
      <c r="A708" s="107"/>
      <c r="B708" s="107"/>
      <c r="C708" s="107"/>
      <c r="D708" s="107"/>
      <c r="E708" s="107"/>
      <c r="F708" s="107"/>
      <c r="G708" s="107"/>
      <c r="H708" s="107"/>
      <c r="I708" s="107"/>
      <c r="J708" s="107"/>
      <c r="K708" s="107"/>
      <c r="L708" s="107"/>
      <c r="M708" s="107"/>
      <c r="N708" s="107"/>
      <c r="O708" s="107"/>
      <c r="P708" s="107"/>
      <c r="Q708" s="107"/>
      <c r="R708" s="107"/>
      <c r="S708" s="107"/>
      <c r="T708" s="107"/>
      <c r="U708" s="107"/>
      <c r="V708" s="107"/>
      <c r="W708" s="107"/>
      <c r="X708" s="107"/>
      <c r="Y708" s="107"/>
      <c r="Z708" s="107"/>
    </row>
    <row r="709">
      <c r="A709" s="107"/>
      <c r="B709" s="107"/>
      <c r="C709" s="107"/>
      <c r="D709" s="107"/>
      <c r="E709" s="107"/>
      <c r="F709" s="107"/>
      <c r="G709" s="107"/>
      <c r="H709" s="107"/>
      <c r="I709" s="107"/>
      <c r="J709" s="107"/>
      <c r="K709" s="107"/>
      <c r="L709" s="107"/>
      <c r="M709" s="107"/>
      <c r="N709" s="107"/>
      <c r="O709" s="107"/>
      <c r="P709" s="107"/>
      <c r="Q709" s="107"/>
      <c r="R709" s="107"/>
      <c r="S709" s="107"/>
      <c r="T709" s="107"/>
      <c r="U709" s="107"/>
      <c r="V709" s="107"/>
      <c r="W709" s="107"/>
      <c r="X709" s="107"/>
      <c r="Y709" s="107"/>
      <c r="Z709" s="107"/>
    </row>
    <row r="710">
      <c r="A710" s="107"/>
      <c r="B710" s="107"/>
      <c r="C710" s="107"/>
      <c r="D710" s="107"/>
      <c r="E710" s="107"/>
      <c r="F710" s="107"/>
      <c r="G710" s="107"/>
      <c r="H710" s="107"/>
      <c r="I710" s="107"/>
      <c r="J710" s="107"/>
      <c r="K710" s="107"/>
      <c r="L710" s="107"/>
      <c r="M710" s="107"/>
      <c r="N710" s="107"/>
      <c r="O710" s="107"/>
      <c r="P710" s="107"/>
      <c r="Q710" s="107"/>
      <c r="R710" s="107"/>
      <c r="S710" s="107"/>
      <c r="T710" s="107"/>
      <c r="U710" s="107"/>
      <c r="V710" s="107"/>
      <c r="W710" s="107"/>
      <c r="X710" s="107"/>
      <c r="Y710" s="107"/>
      <c r="Z710" s="107"/>
    </row>
    <row r="711">
      <c r="A711" s="107"/>
      <c r="B711" s="107"/>
      <c r="C711" s="107"/>
      <c r="D711" s="107"/>
      <c r="E711" s="107"/>
      <c r="F711" s="107"/>
      <c r="G711" s="107"/>
      <c r="H711" s="107"/>
      <c r="I711" s="107"/>
      <c r="J711" s="107"/>
      <c r="K711" s="107"/>
      <c r="L711" s="107"/>
      <c r="M711" s="107"/>
      <c r="N711" s="107"/>
      <c r="O711" s="107"/>
      <c r="P711" s="107"/>
      <c r="Q711" s="107"/>
      <c r="R711" s="107"/>
      <c r="S711" s="107"/>
      <c r="T711" s="107"/>
      <c r="U711" s="107"/>
      <c r="V711" s="107"/>
      <c r="W711" s="107"/>
      <c r="X711" s="107"/>
      <c r="Y711" s="107"/>
      <c r="Z711" s="107"/>
    </row>
    <row r="712">
      <c r="A712" s="107"/>
      <c r="B712" s="107"/>
      <c r="C712" s="107"/>
      <c r="D712" s="107"/>
      <c r="E712" s="107"/>
      <c r="F712" s="107"/>
      <c r="G712" s="107"/>
      <c r="H712" s="107"/>
      <c r="I712" s="107"/>
      <c r="J712" s="107"/>
      <c r="K712" s="107"/>
      <c r="L712" s="107"/>
      <c r="M712" s="107"/>
      <c r="N712" s="107"/>
      <c r="O712" s="107"/>
      <c r="P712" s="107"/>
      <c r="Q712" s="107"/>
      <c r="R712" s="107"/>
      <c r="S712" s="107"/>
      <c r="T712" s="107"/>
      <c r="U712" s="107"/>
      <c r="V712" s="107"/>
      <c r="W712" s="107"/>
      <c r="X712" s="107"/>
      <c r="Y712" s="107"/>
      <c r="Z712" s="107"/>
    </row>
    <row r="713">
      <c r="A713" s="107"/>
      <c r="B713" s="107"/>
      <c r="C713" s="107"/>
      <c r="D713" s="107"/>
      <c r="E713" s="107"/>
      <c r="F713" s="107"/>
      <c r="G713" s="107"/>
      <c r="H713" s="107"/>
      <c r="I713" s="107"/>
      <c r="J713" s="107"/>
      <c r="K713" s="107"/>
      <c r="L713" s="107"/>
      <c r="M713" s="107"/>
      <c r="N713" s="107"/>
      <c r="O713" s="107"/>
      <c r="P713" s="107"/>
      <c r="Q713" s="107"/>
      <c r="R713" s="107"/>
      <c r="S713" s="107"/>
      <c r="T713" s="107"/>
      <c r="U713" s="107"/>
      <c r="V713" s="107"/>
      <c r="W713" s="107"/>
      <c r="X713" s="107"/>
      <c r="Y713" s="107"/>
      <c r="Z713" s="107"/>
    </row>
    <row r="714">
      <c r="A714" s="107"/>
      <c r="B714" s="107"/>
      <c r="C714" s="107"/>
      <c r="D714" s="107"/>
      <c r="E714" s="107"/>
      <c r="F714" s="107"/>
      <c r="G714" s="107"/>
      <c r="H714" s="107"/>
      <c r="I714" s="107"/>
      <c r="J714" s="107"/>
      <c r="K714" s="107"/>
      <c r="L714" s="107"/>
      <c r="M714" s="107"/>
      <c r="N714" s="107"/>
      <c r="O714" s="107"/>
      <c r="P714" s="107"/>
      <c r="Q714" s="107"/>
      <c r="R714" s="107"/>
      <c r="S714" s="107"/>
      <c r="T714" s="107"/>
      <c r="U714" s="107"/>
      <c r="V714" s="107"/>
      <c r="W714" s="107"/>
      <c r="X714" s="107"/>
      <c r="Y714" s="107"/>
      <c r="Z714" s="107"/>
    </row>
    <row r="715">
      <c r="A715" s="107"/>
      <c r="B715" s="107"/>
      <c r="C715" s="107"/>
      <c r="D715" s="107"/>
      <c r="E715" s="107"/>
      <c r="F715" s="107"/>
      <c r="G715" s="107"/>
      <c r="H715" s="107"/>
      <c r="I715" s="107"/>
      <c r="J715" s="107"/>
      <c r="K715" s="107"/>
      <c r="L715" s="107"/>
      <c r="M715" s="107"/>
      <c r="N715" s="107"/>
      <c r="O715" s="107"/>
      <c r="P715" s="107"/>
      <c r="Q715" s="107"/>
      <c r="R715" s="107"/>
      <c r="S715" s="107"/>
      <c r="T715" s="107"/>
      <c r="U715" s="107"/>
      <c r="V715" s="107"/>
      <c r="W715" s="107"/>
      <c r="X715" s="107"/>
      <c r="Y715" s="107"/>
      <c r="Z715" s="107"/>
    </row>
    <row r="716">
      <c r="A716" s="107"/>
      <c r="B716" s="107"/>
      <c r="C716" s="107"/>
      <c r="D716" s="107"/>
      <c r="E716" s="107"/>
      <c r="F716" s="107"/>
      <c r="G716" s="107"/>
      <c r="H716" s="107"/>
      <c r="I716" s="107"/>
      <c r="J716" s="107"/>
      <c r="K716" s="107"/>
      <c r="L716" s="107"/>
      <c r="M716" s="107"/>
      <c r="N716" s="107"/>
      <c r="O716" s="107"/>
      <c r="P716" s="107"/>
      <c r="Q716" s="107"/>
      <c r="R716" s="107"/>
      <c r="S716" s="107"/>
      <c r="T716" s="107"/>
      <c r="U716" s="107"/>
      <c r="V716" s="107"/>
      <c r="W716" s="107"/>
      <c r="X716" s="107"/>
      <c r="Y716" s="107"/>
      <c r="Z716" s="107"/>
    </row>
    <row r="717">
      <c r="A717" s="107"/>
      <c r="B717" s="107"/>
      <c r="C717" s="107"/>
      <c r="D717" s="107"/>
      <c r="E717" s="107"/>
      <c r="F717" s="107"/>
      <c r="G717" s="107"/>
      <c r="H717" s="107"/>
      <c r="I717" s="107"/>
      <c r="J717" s="107"/>
      <c r="K717" s="107"/>
      <c r="L717" s="107"/>
      <c r="M717" s="107"/>
      <c r="N717" s="107"/>
      <c r="O717" s="107"/>
      <c r="P717" s="107"/>
      <c r="Q717" s="107"/>
      <c r="R717" s="107"/>
      <c r="S717" s="107"/>
      <c r="T717" s="107"/>
      <c r="U717" s="107"/>
      <c r="V717" s="107"/>
      <c r="W717" s="107"/>
      <c r="X717" s="107"/>
      <c r="Y717" s="107"/>
      <c r="Z717" s="107"/>
    </row>
    <row r="718">
      <c r="A718" s="107"/>
      <c r="B718" s="107"/>
      <c r="C718" s="107"/>
      <c r="D718" s="107"/>
      <c r="E718" s="107"/>
      <c r="F718" s="107"/>
      <c r="G718" s="107"/>
      <c r="H718" s="107"/>
      <c r="I718" s="107"/>
      <c r="J718" s="107"/>
      <c r="K718" s="107"/>
      <c r="L718" s="107"/>
      <c r="M718" s="107"/>
      <c r="N718" s="107"/>
      <c r="O718" s="107"/>
      <c r="P718" s="107"/>
      <c r="Q718" s="107"/>
      <c r="R718" s="107"/>
      <c r="S718" s="107"/>
      <c r="T718" s="107"/>
      <c r="U718" s="107"/>
      <c r="V718" s="107"/>
      <c r="W718" s="107"/>
      <c r="X718" s="107"/>
      <c r="Y718" s="107"/>
      <c r="Z718" s="107"/>
    </row>
    <row r="719">
      <c r="A719" s="107"/>
      <c r="B719" s="107"/>
      <c r="C719" s="107"/>
      <c r="D719" s="107"/>
      <c r="E719" s="107"/>
      <c r="F719" s="107"/>
      <c r="G719" s="107"/>
      <c r="H719" s="107"/>
      <c r="I719" s="107"/>
      <c r="J719" s="107"/>
      <c r="K719" s="107"/>
      <c r="L719" s="107"/>
      <c r="M719" s="107"/>
      <c r="N719" s="107"/>
      <c r="O719" s="107"/>
      <c r="P719" s="107"/>
      <c r="Q719" s="107"/>
      <c r="R719" s="107"/>
      <c r="S719" s="107"/>
      <c r="T719" s="107"/>
      <c r="U719" s="107"/>
      <c r="V719" s="107"/>
      <c r="W719" s="107"/>
      <c r="X719" s="107"/>
      <c r="Y719" s="107"/>
      <c r="Z719" s="107"/>
    </row>
    <row r="720">
      <c r="A720" s="107"/>
      <c r="B720" s="107"/>
      <c r="C720" s="107"/>
      <c r="D720" s="107"/>
      <c r="E720" s="107"/>
      <c r="F720" s="107"/>
      <c r="G720" s="107"/>
      <c r="H720" s="107"/>
      <c r="I720" s="107"/>
      <c r="J720" s="107"/>
      <c r="K720" s="107"/>
      <c r="L720" s="107"/>
      <c r="M720" s="107"/>
      <c r="N720" s="107"/>
      <c r="O720" s="107"/>
      <c r="P720" s="107"/>
      <c r="Q720" s="107"/>
      <c r="R720" s="107"/>
      <c r="S720" s="107"/>
      <c r="T720" s="107"/>
      <c r="U720" s="107"/>
      <c r="V720" s="107"/>
      <c r="W720" s="107"/>
      <c r="X720" s="107"/>
      <c r="Y720" s="107"/>
      <c r="Z720" s="107"/>
    </row>
    <row r="721">
      <c r="A721" s="107"/>
      <c r="B721" s="107"/>
      <c r="C721" s="107"/>
      <c r="D721" s="107"/>
      <c r="E721" s="107"/>
      <c r="F721" s="107"/>
      <c r="G721" s="107"/>
      <c r="H721" s="107"/>
      <c r="I721" s="107"/>
      <c r="J721" s="107"/>
      <c r="K721" s="107"/>
      <c r="L721" s="107"/>
      <c r="M721" s="107"/>
      <c r="N721" s="107"/>
      <c r="O721" s="107"/>
      <c r="P721" s="107"/>
      <c r="Q721" s="107"/>
      <c r="R721" s="107"/>
      <c r="S721" s="107"/>
      <c r="T721" s="107"/>
      <c r="U721" s="107"/>
      <c r="V721" s="107"/>
      <c r="W721" s="107"/>
      <c r="X721" s="107"/>
      <c r="Y721" s="107"/>
      <c r="Z721" s="107"/>
    </row>
    <row r="722">
      <c r="A722" s="107"/>
      <c r="B722" s="107"/>
      <c r="C722" s="107"/>
      <c r="D722" s="107"/>
      <c r="E722" s="107"/>
      <c r="F722" s="107"/>
      <c r="G722" s="107"/>
      <c r="H722" s="107"/>
      <c r="I722" s="107"/>
      <c r="J722" s="107"/>
      <c r="K722" s="107"/>
      <c r="L722" s="107"/>
      <c r="M722" s="107"/>
      <c r="N722" s="107"/>
      <c r="O722" s="107"/>
      <c r="P722" s="107"/>
      <c r="Q722" s="107"/>
      <c r="R722" s="107"/>
      <c r="S722" s="107"/>
      <c r="T722" s="107"/>
      <c r="U722" s="107"/>
      <c r="V722" s="107"/>
      <c r="W722" s="107"/>
      <c r="X722" s="107"/>
      <c r="Y722" s="107"/>
      <c r="Z722" s="107"/>
    </row>
    <row r="723">
      <c r="A723" s="107"/>
      <c r="B723" s="107"/>
      <c r="C723" s="107"/>
      <c r="D723" s="107"/>
      <c r="E723" s="107"/>
      <c r="F723" s="107"/>
      <c r="G723" s="107"/>
      <c r="H723" s="107"/>
      <c r="I723" s="107"/>
      <c r="J723" s="107"/>
      <c r="K723" s="107"/>
      <c r="L723" s="107"/>
      <c r="M723" s="107"/>
      <c r="N723" s="107"/>
      <c r="O723" s="107"/>
      <c r="P723" s="107"/>
      <c r="Q723" s="107"/>
      <c r="R723" s="107"/>
      <c r="S723" s="107"/>
      <c r="T723" s="107"/>
      <c r="U723" s="107"/>
      <c r="V723" s="107"/>
      <c r="W723" s="107"/>
      <c r="X723" s="107"/>
      <c r="Y723" s="107"/>
      <c r="Z723" s="107"/>
    </row>
    <row r="724">
      <c r="A724" s="107"/>
      <c r="B724" s="107"/>
      <c r="C724" s="107"/>
      <c r="D724" s="107"/>
      <c r="E724" s="107"/>
      <c r="F724" s="107"/>
      <c r="G724" s="107"/>
      <c r="H724" s="107"/>
      <c r="I724" s="107"/>
      <c r="J724" s="107"/>
      <c r="K724" s="107"/>
      <c r="L724" s="107"/>
      <c r="M724" s="107"/>
      <c r="N724" s="107"/>
      <c r="O724" s="107"/>
      <c r="P724" s="107"/>
      <c r="Q724" s="107"/>
      <c r="R724" s="107"/>
      <c r="S724" s="107"/>
      <c r="T724" s="107"/>
      <c r="U724" s="107"/>
      <c r="V724" s="107"/>
      <c r="W724" s="107"/>
      <c r="X724" s="107"/>
      <c r="Y724" s="107"/>
      <c r="Z724" s="107"/>
    </row>
    <row r="725">
      <c r="A725" s="107"/>
      <c r="B725" s="107"/>
      <c r="C725" s="107"/>
      <c r="D725" s="107"/>
      <c r="E725" s="107"/>
      <c r="F725" s="107"/>
      <c r="G725" s="107"/>
      <c r="H725" s="107"/>
      <c r="I725" s="107"/>
      <c r="J725" s="107"/>
      <c r="K725" s="107"/>
      <c r="L725" s="107"/>
      <c r="M725" s="107"/>
      <c r="N725" s="107"/>
      <c r="O725" s="107"/>
      <c r="P725" s="107"/>
      <c r="Q725" s="107"/>
      <c r="R725" s="107"/>
      <c r="S725" s="107"/>
      <c r="T725" s="107"/>
      <c r="U725" s="107"/>
      <c r="V725" s="107"/>
      <c r="W725" s="107"/>
      <c r="X725" s="107"/>
      <c r="Y725" s="107"/>
      <c r="Z725" s="107"/>
    </row>
    <row r="726">
      <c r="A726" s="107"/>
      <c r="B726" s="107"/>
      <c r="C726" s="107"/>
      <c r="D726" s="107"/>
      <c r="E726" s="107"/>
      <c r="F726" s="107"/>
      <c r="G726" s="107"/>
      <c r="H726" s="107"/>
      <c r="I726" s="107"/>
      <c r="J726" s="107"/>
      <c r="K726" s="107"/>
      <c r="L726" s="107"/>
      <c r="M726" s="107"/>
      <c r="N726" s="107"/>
      <c r="O726" s="107"/>
      <c r="P726" s="107"/>
      <c r="Q726" s="107"/>
      <c r="R726" s="107"/>
      <c r="S726" s="107"/>
      <c r="T726" s="107"/>
      <c r="U726" s="107"/>
      <c r="V726" s="107"/>
      <c r="W726" s="107"/>
      <c r="X726" s="107"/>
      <c r="Y726" s="107"/>
      <c r="Z726" s="107"/>
    </row>
    <row r="727">
      <c r="A727" s="107"/>
      <c r="B727" s="107"/>
      <c r="C727" s="107"/>
      <c r="D727" s="107"/>
      <c r="E727" s="107"/>
      <c r="F727" s="107"/>
      <c r="G727" s="107"/>
      <c r="H727" s="107"/>
      <c r="I727" s="107"/>
      <c r="J727" s="107"/>
      <c r="K727" s="107"/>
      <c r="L727" s="107"/>
      <c r="M727" s="107"/>
      <c r="N727" s="107"/>
      <c r="O727" s="107"/>
      <c r="P727" s="107"/>
      <c r="Q727" s="107"/>
      <c r="R727" s="107"/>
      <c r="S727" s="107"/>
      <c r="T727" s="107"/>
      <c r="U727" s="107"/>
      <c r="V727" s="107"/>
      <c r="W727" s="107"/>
      <c r="X727" s="107"/>
      <c r="Y727" s="107"/>
      <c r="Z727" s="107"/>
    </row>
    <row r="728">
      <c r="A728" s="107"/>
      <c r="B728" s="107"/>
      <c r="C728" s="107"/>
      <c r="D728" s="107"/>
      <c r="E728" s="107"/>
      <c r="F728" s="107"/>
      <c r="G728" s="107"/>
      <c r="H728" s="107"/>
      <c r="I728" s="107"/>
      <c r="J728" s="107"/>
      <c r="K728" s="107"/>
      <c r="L728" s="107"/>
      <c r="M728" s="107"/>
      <c r="N728" s="107"/>
      <c r="O728" s="107"/>
      <c r="P728" s="107"/>
      <c r="Q728" s="107"/>
      <c r="R728" s="107"/>
      <c r="S728" s="107"/>
      <c r="T728" s="107"/>
      <c r="U728" s="107"/>
      <c r="V728" s="107"/>
      <c r="W728" s="107"/>
      <c r="X728" s="107"/>
      <c r="Y728" s="107"/>
      <c r="Z728" s="107"/>
    </row>
    <row r="729">
      <c r="A729" s="107"/>
      <c r="B729" s="107"/>
      <c r="C729" s="107"/>
      <c r="D729" s="107"/>
      <c r="E729" s="107"/>
      <c r="F729" s="107"/>
      <c r="G729" s="107"/>
      <c r="H729" s="107"/>
      <c r="I729" s="107"/>
      <c r="J729" s="107"/>
      <c r="K729" s="107"/>
      <c r="L729" s="107"/>
      <c r="M729" s="107"/>
      <c r="N729" s="107"/>
      <c r="O729" s="107"/>
      <c r="P729" s="107"/>
      <c r="Q729" s="107"/>
      <c r="R729" s="107"/>
      <c r="S729" s="107"/>
      <c r="T729" s="107"/>
      <c r="U729" s="107"/>
      <c r="V729" s="107"/>
      <c r="W729" s="107"/>
      <c r="X729" s="107"/>
      <c r="Y729" s="107"/>
      <c r="Z729" s="107"/>
    </row>
    <row r="730">
      <c r="A730" s="107"/>
      <c r="B730" s="107"/>
      <c r="C730" s="107"/>
      <c r="D730" s="107"/>
      <c r="E730" s="107"/>
      <c r="F730" s="107"/>
      <c r="G730" s="107"/>
      <c r="H730" s="107"/>
      <c r="I730" s="107"/>
      <c r="J730" s="107"/>
      <c r="K730" s="107"/>
      <c r="L730" s="107"/>
      <c r="M730" s="107"/>
      <c r="N730" s="107"/>
      <c r="O730" s="107"/>
      <c r="P730" s="107"/>
      <c r="Q730" s="107"/>
      <c r="R730" s="107"/>
      <c r="S730" s="107"/>
      <c r="T730" s="107"/>
      <c r="U730" s="107"/>
      <c r="V730" s="107"/>
      <c r="W730" s="107"/>
      <c r="X730" s="107"/>
      <c r="Y730" s="107"/>
      <c r="Z730" s="107"/>
    </row>
    <row r="731">
      <c r="A731" s="107"/>
      <c r="B731" s="107"/>
      <c r="C731" s="107"/>
      <c r="D731" s="107"/>
      <c r="E731" s="107"/>
      <c r="F731" s="107"/>
      <c r="G731" s="107"/>
      <c r="H731" s="107"/>
      <c r="I731" s="107"/>
      <c r="J731" s="107"/>
      <c r="K731" s="107"/>
      <c r="L731" s="107"/>
      <c r="M731" s="107"/>
      <c r="N731" s="107"/>
      <c r="O731" s="107"/>
      <c r="P731" s="107"/>
      <c r="Q731" s="107"/>
      <c r="R731" s="107"/>
      <c r="S731" s="107"/>
      <c r="T731" s="107"/>
      <c r="U731" s="107"/>
      <c r="V731" s="107"/>
      <c r="W731" s="107"/>
      <c r="X731" s="107"/>
      <c r="Y731" s="107"/>
      <c r="Z731" s="107"/>
    </row>
    <row r="732">
      <c r="A732" s="107"/>
      <c r="B732" s="107"/>
      <c r="C732" s="107"/>
      <c r="D732" s="107"/>
      <c r="E732" s="107"/>
      <c r="F732" s="107"/>
      <c r="G732" s="107"/>
      <c r="H732" s="107"/>
      <c r="I732" s="107"/>
      <c r="J732" s="107"/>
      <c r="K732" s="107"/>
      <c r="L732" s="107"/>
      <c r="M732" s="107"/>
      <c r="N732" s="107"/>
      <c r="O732" s="107"/>
      <c r="P732" s="107"/>
      <c r="Q732" s="107"/>
      <c r="R732" s="107"/>
      <c r="S732" s="107"/>
      <c r="T732" s="107"/>
      <c r="U732" s="107"/>
      <c r="V732" s="107"/>
      <c r="W732" s="107"/>
      <c r="X732" s="107"/>
      <c r="Y732" s="107"/>
      <c r="Z732" s="107"/>
    </row>
    <row r="733">
      <c r="A733" s="107"/>
      <c r="B733" s="107"/>
      <c r="C733" s="107"/>
      <c r="D733" s="107"/>
      <c r="E733" s="107"/>
      <c r="F733" s="107"/>
      <c r="G733" s="107"/>
      <c r="H733" s="107"/>
      <c r="I733" s="107"/>
      <c r="J733" s="107"/>
      <c r="K733" s="107"/>
      <c r="L733" s="107"/>
      <c r="M733" s="107"/>
      <c r="N733" s="107"/>
      <c r="O733" s="107"/>
      <c r="P733" s="107"/>
      <c r="Q733" s="107"/>
      <c r="R733" s="107"/>
      <c r="S733" s="107"/>
      <c r="T733" s="107"/>
      <c r="U733" s="107"/>
      <c r="V733" s="107"/>
      <c r="W733" s="107"/>
      <c r="X733" s="107"/>
      <c r="Y733" s="107"/>
      <c r="Z733" s="107"/>
    </row>
    <row r="734">
      <c r="A734" s="107"/>
      <c r="B734" s="107"/>
      <c r="C734" s="107"/>
      <c r="D734" s="107"/>
      <c r="E734" s="107"/>
      <c r="F734" s="107"/>
      <c r="G734" s="107"/>
      <c r="H734" s="107"/>
      <c r="I734" s="107"/>
      <c r="J734" s="107"/>
      <c r="K734" s="107"/>
      <c r="L734" s="107"/>
      <c r="M734" s="107"/>
      <c r="N734" s="107"/>
      <c r="O734" s="107"/>
      <c r="P734" s="107"/>
      <c r="Q734" s="107"/>
      <c r="R734" s="107"/>
      <c r="S734" s="107"/>
      <c r="T734" s="107"/>
      <c r="U734" s="107"/>
      <c r="V734" s="107"/>
      <c r="W734" s="107"/>
      <c r="X734" s="107"/>
      <c r="Y734" s="107"/>
      <c r="Z734" s="107"/>
    </row>
    <row r="735">
      <c r="A735" s="107"/>
      <c r="B735" s="107"/>
      <c r="C735" s="107"/>
      <c r="D735" s="107"/>
      <c r="E735" s="107"/>
      <c r="F735" s="107"/>
      <c r="G735" s="107"/>
      <c r="H735" s="107"/>
      <c r="I735" s="107"/>
      <c r="J735" s="107"/>
      <c r="K735" s="107"/>
      <c r="L735" s="107"/>
      <c r="M735" s="107"/>
      <c r="N735" s="107"/>
      <c r="O735" s="107"/>
      <c r="P735" s="107"/>
      <c r="Q735" s="107"/>
      <c r="R735" s="107"/>
      <c r="S735" s="107"/>
      <c r="T735" s="107"/>
      <c r="U735" s="107"/>
      <c r="V735" s="107"/>
      <c r="W735" s="107"/>
      <c r="X735" s="107"/>
      <c r="Y735" s="107"/>
      <c r="Z735" s="107"/>
    </row>
    <row r="736">
      <c r="A736" s="107"/>
      <c r="B736" s="107"/>
      <c r="C736" s="107"/>
      <c r="D736" s="107"/>
      <c r="E736" s="107"/>
      <c r="F736" s="107"/>
      <c r="G736" s="107"/>
      <c r="H736" s="107"/>
      <c r="I736" s="107"/>
      <c r="J736" s="107"/>
      <c r="K736" s="107"/>
      <c r="L736" s="107"/>
      <c r="M736" s="107"/>
      <c r="N736" s="107"/>
      <c r="O736" s="107"/>
      <c r="P736" s="107"/>
      <c r="Q736" s="107"/>
      <c r="R736" s="107"/>
      <c r="S736" s="107"/>
      <c r="T736" s="107"/>
      <c r="U736" s="107"/>
      <c r="V736" s="107"/>
      <c r="W736" s="107"/>
      <c r="X736" s="107"/>
      <c r="Y736" s="107"/>
      <c r="Z736" s="107"/>
    </row>
    <row r="737">
      <c r="A737" s="107"/>
      <c r="B737" s="107"/>
      <c r="C737" s="107"/>
      <c r="D737" s="107"/>
      <c r="E737" s="107"/>
      <c r="F737" s="107"/>
      <c r="G737" s="107"/>
      <c r="H737" s="107"/>
      <c r="I737" s="107"/>
      <c r="J737" s="107"/>
      <c r="K737" s="107"/>
      <c r="L737" s="107"/>
      <c r="M737" s="107"/>
      <c r="N737" s="107"/>
      <c r="O737" s="107"/>
      <c r="P737" s="107"/>
      <c r="Q737" s="107"/>
      <c r="R737" s="107"/>
      <c r="S737" s="107"/>
      <c r="T737" s="107"/>
      <c r="U737" s="107"/>
      <c r="V737" s="107"/>
      <c r="W737" s="107"/>
      <c r="X737" s="107"/>
      <c r="Y737" s="107"/>
      <c r="Z737" s="107"/>
    </row>
    <row r="738">
      <c r="A738" s="107"/>
      <c r="B738" s="107"/>
      <c r="C738" s="107"/>
      <c r="D738" s="107"/>
      <c r="E738" s="107"/>
      <c r="F738" s="107"/>
      <c r="G738" s="107"/>
      <c r="H738" s="107"/>
      <c r="I738" s="107"/>
      <c r="J738" s="107"/>
      <c r="K738" s="107"/>
      <c r="L738" s="107"/>
      <c r="M738" s="107"/>
      <c r="N738" s="107"/>
      <c r="O738" s="107"/>
      <c r="P738" s="107"/>
      <c r="Q738" s="107"/>
      <c r="R738" s="107"/>
      <c r="S738" s="107"/>
      <c r="T738" s="107"/>
      <c r="U738" s="107"/>
      <c r="V738" s="107"/>
      <c r="W738" s="107"/>
      <c r="X738" s="107"/>
      <c r="Y738" s="107"/>
      <c r="Z738" s="107"/>
    </row>
    <row r="739">
      <c r="A739" s="107"/>
      <c r="B739" s="107"/>
      <c r="C739" s="107"/>
      <c r="D739" s="107"/>
      <c r="E739" s="107"/>
      <c r="F739" s="107"/>
      <c r="G739" s="107"/>
      <c r="H739" s="107"/>
      <c r="I739" s="107"/>
      <c r="J739" s="107"/>
      <c r="K739" s="107"/>
      <c r="L739" s="107"/>
      <c r="M739" s="107"/>
      <c r="N739" s="107"/>
      <c r="O739" s="107"/>
      <c r="P739" s="107"/>
      <c r="Q739" s="107"/>
      <c r="R739" s="107"/>
      <c r="S739" s="107"/>
      <c r="T739" s="107"/>
      <c r="U739" s="107"/>
      <c r="V739" s="107"/>
      <c r="W739" s="107"/>
      <c r="X739" s="107"/>
      <c r="Y739" s="107"/>
      <c r="Z739" s="107"/>
    </row>
    <row r="740">
      <c r="A740" s="107"/>
      <c r="B740" s="107"/>
      <c r="C740" s="107"/>
      <c r="D740" s="107"/>
      <c r="E740" s="107"/>
      <c r="F740" s="107"/>
      <c r="G740" s="107"/>
      <c r="H740" s="107"/>
      <c r="I740" s="107"/>
      <c r="J740" s="107"/>
      <c r="K740" s="107"/>
      <c r="L740" s="107"/>
      <c r="M740" s="107"/>
      <c r="N740" s="107"/>
      <c r="O740" s="107"/>
      <c r="P740" s="107"/>
      <c r="Q740" s="107"/>
      <c r="R740" s="107"/>
      <c r="S740" s="107"/>
      <c r="T740" s="107"/>
      <c r="U740" s="107"/>
      <c r="V740" s="107"/>
      <c r="W740" s="107"/>
      <c r="X740" s="107"/>
      <c r="Y740" s="107"/>
      <c r="Z740" s="107"/>
    </row>
    <row r="741">
      <c r="A741" s="107"/>
      <c r="B741" s="107"/>
      <c r="C741" s="107"/>
      <c r="D741" s="107"/>
      <c r="E741" s="107"/>
      <c r="F741" s="107"/>
      <c r="G741" s="107"/>
      <c r="H741" s="107"/>
      <c r="I741" s="107"/>
      <c r="J741" s="107"/>
      <c r="K741" s="107"/>
      <c r="L741" s="107"/>
      <c r="M741" s="107"/>
      <c r="N741" s="107"/>
      <c r="O741" s="107"/>
      <c r="P741" s="107"/>
      <c r="Q741" s="107"/>
      <c r="R741" s="107"/>
      <c r="S741" s="107"/>
      <c r="T741" s="107"/>
      <c r="U741" s="107"/>
      <c r="V741" s="107"/>
      <c r="W741" s="107"/>
      <c r="X741" s="107"/>
      <c r="Y741" s="107"/>
      <c r="Z741" s="107"/>
    </row>
    <row r="742">
      <c r="A742" s="107"/>
      <c r="B742" s="107"/>
      <c r="C742" s="107"/>
      <c r="D742" s="107"/>
      <c r="E742" s="107"/>
      <c r="F742" s="107"/>
      <c r="G742" s="107"/>
      <c r="H742" s="107"/>
      <c r="I742" s="107"/>
      <c r="J742" s="107"/>
      <c r="K742" s="107"/>
      <c r="L742" s="107"/>
      <c r="M742" s="107"/>
      <c r="N742" s="107"/>
      <c r="O742" s="107"/>
      <c r="P742" s="107"/>
      <c r="Q742" s="107"/>
      <c r="R742" s="107"/>
      <c r="S742" s="107"/>
      <c r="T742" s="107"/>
      <c r="U742" s="107"/>
      <c r="V742" s="107"/>
      <c r="W742" s="107"/>
      <c r="X742" s="107"/>
      <c r="Y742" s="107"/>
      <c r="Z742" s="107"/>
    </row>
    <row r="743">
      <c r="A743" s="107"/>
      <c r="B743" s="107"/>
      <c r="C743" s="107"/>
      <c r="D743" s="107"/>
      <c r="E743" s="107"/>
      <c r="F743" s="107"/>
      <c r="G743" s="107"/>
      <c r="H743" s="107"/>
      <c r="I743" s="107"/>
      <c r="J743" s="107"/>
      <c r="K743" s="107"/>
      <c r="L743" s="107"/>
      <c r="M743" s="107"/>
      <c r="N743" s="107"/>
      <c r="O743" s="107"/>
      <c r="P743" s="107"/>
      <c r="Q743" s="107"/>
      <c r="R743" s="107"/>
      <c r="S743" s="107"/>
      <c r="T743" s="107"/>
      <c r="U743" s="107"/>
      <c r="V743" s="107"/>
      <c r="W743" s="107"/>
      <c r="X743" s="107"/>
      <c r="Y743" s="107"/>
      <c r="Z743" s="107"/>
    </row>
    <row r="744">
      <c r="A744" s="107"/>
      <c r="B744" s="107"/>
      <c r="C744" s="107"/>
      <c r="D744" s="107"/>
      <c r="E744" s="107"/>
      <c r="F744" s="107"/>
      <c r="G744" s="107"/>
      <c r="H744" s="107"/>
      <c r="I744" s="107"/>
      <c r="J744" s="107"/>
      <c r="K744" s="107"/>
      <c r="L744" s="107"/>
      <c r="M744" s="107"/>
      <c r="N744" s="107"/>
      <c r="O744" s="107"/>
      <c r="P744" s="107"/>
      <c r="Q744" s="107"/>
      <c r="R744" s="107"/>
      <c r="S744" s="107"/>
      <c r="T744" s="107"/>
      <c r="U744" s="107"/>
      <c r="V744" s="107"/>
      <c r="W744" s="107"/>
      <c r="X744" s="107"/>
      <c r="Y744" s="107"/>
      <c r="Z744" s="107"/>
    </row>
    <row r="745">
      <c r="A745" s="107"/>
      <c r="B745" s="107"/>
      <c r="C745" s="107"/>
      <c r="D745" s="107"/>
      <c r="E745" s="107"/>
      <c r="F745" s="107"/>
      <c r="G745" s="107"/>
      <c r="H745" s="107"/>
      <c r="I745" s="107"/>
      <c r="J745" s="107"/>
      <c r="K745" s="107"/>
      <c r="L745" s="107"/>
      <c r="M745" s="107"/>
      <c r="N745" s="107"/>
      <c r="O745" s="107"/>
      <c r="P745" s="107"/>
      <c r="Q745" s="107"/>
      <c r="R745" s="107"/>
      <c r="S745" s="107"/>
      <c r="T745" s="107"/>
      <c r="U745" s="107"/>
      <c r="V745" s="107"/>
      <c r="W745" s="107"/>
      <c r="X745" s="107"/>
      <c r="Y745" s="107"/>
      <c r="Z745" s="107"/>
    </row>
    <row r="746">
      <c r="A746" s="107"/>
      <c r="B746" s="107"/>
      <c r="C746" s="107"/>
      <c r="D746" s="107"/>
      <c r="E746" s="107"/>
      <c r="F746" s="107"/>
      <c r="G746" s="107"/>
      <c r="H746" s="107"/>
      <c r="I746" s="107"/>
      <c r="J746" s="107"/>
      <c r="K746" s="107"/>
      <c r="L746" s="107"/>
      <c r="M746" s="107"/>
      <c r="N746" s="107"/>
      <c r="O746" s="107"/>
      <c r="P746" s="107"/>
      <c r="Q746" s="107"/>
      <c r="R746" s="107"/>
      <c r="S746" s="107"/>
      <c r="T746" s="107"/>
      <c r="U746" s="107"/>
      <c r="V746" s="107"/>
      <c r="W746" s="107"/>
      <c r="X746" s="107"/>
      <c r="Y746" s="107"/>
      <c r="Z746" s="107"/>
    </row>
    <row r="747">
      <c r="A747" s="107"/>
      <c r="B747" s="107"/>
      <c r="C747" s="107"/>
      <c r="D747" s="107"/>
      <c r="E747" s="107"/>
      <c r="F747" s="107"/>
      <c r="G747" s="107"/>
      <c r="H747" s="107"/>
      <c r="I747" s="107"/>
      <c r="J747" s="107"/>
      <c r="K747" s="107"/>
      <c r="L747" s="107"/>
      <c r="M747" s="107"/>
      <c r="N747" s="107"/>
      <c r="O747" s="107"/>
      <c r="P747" s="107"/>
      <c r="Q747" s="107"/>
      <c r="R747" s="107"/>
      <c r="S747" s="107"/>
      <c r="T747" s="107"/>
      <c r="U747" s="107"/>
      <c r="V747" s="107"/>
      <c r="W747" s="107"/>
      <c r="X747" s="107"/>
      <c r="Y747" s="107"/>
      <c r="Z747" s="107"/>
    </row>
    <row r="748">
      <c r="A748" s="107"/>
      <c r="B748" s="107"/>
      <c r="C748" s="107"/>
      <c r="D748" s="107"/>
      <c r="E748" s="107"/>
      <c r="F748" s="107"/>
      <c r="G748" s="107"/>
      <c r="H748" s="107"/>
      <c r="I748" s="107"/>
      <c r="J748" s="107"/>
      <c r="K748" s="107"/>
      <c r="L748" s="107"/>
      <c r="M748" s="107"/>
      <c r="N748" s="107"/>
      <c r="O748" s="107"/>
      <c r="P748" s="107"/>
      <c r="Q748" s="107"/>
      <c r="R748" s="107"/>
      <c r="S748" s="107"/>
      <c r="T748" s="107"/>
      <c r="U748" s="107"/>
      <c r="V748" s="107"/>
      <c r="W748" s="107"/>
      <c r="X748" s="107"/>
      <c r="Y748" s="107"/>
      <c r="Z748" s="107"/>
    </row>
    <row r="749">
      <c r="A749" s="107"/>
      <c r="B749" s="107"/>
      <c r="C749" s="107"/>
      <c r="D749" s="107"/>
      <c r="E749" s="107"/>
      <c r="F749" s="107"/>
      <c r="G749" s="107"/>
      <c r="H749" s="107"/>
      <c r="I749" s="107"/>
      <c r="J749" s="107"/>
      <c r="K749" s="107"/>
      <c r="L749" s="107"/>
      <c r="M749" s="107"/>
      <c r="N749" s="107"/>
      <c r="O749" s="107"/>
      <c r="P749" s="107"/>
      <c r="Q749" s="107"/>
      <c r="R749" s="107"/>
      <c r="S749" s="107"/>
      <c r="T749" s="107"/>
      <c r="U749" s="107"/>
      <c r="V749" s="107"/>
      <c r="W749" s="107"/>
      <c r="X749" s="107"/>
      <c r="Y749" s="107"/>
      <c r="Z749" s="107"/>
    </row>
    <row r="750">
      <c r="A750" s="107"/>
      <c r="B750" s="107"/>
      <c r="C750" s="107"/>
      <c r="D750" s="107"/>
      <c r="E750" s="107"/>
      <c r="F750" s="107"/>
      <c r="G750" s="107"/>
      <c r="H750" s="107"/>
      <c r="I750" s="107"/>
      <c r="J750" s="107"/>
      <c r="K750" s="107"/>
      <c r="L750" s="107"/>
      <c r="M750" s="107"/>
      <c r="N750" s="107"/>
      <c r="O750" s="107"/>
      <c r="P750" s="107"/>
      <c r="Q750" s="107"/>
      <c r="R750" s="107"/>
      <c r="S750" s="107"/>
      <c r="T750" s="107"/>
      <c r="U750" s="107"/>
      <c r="V750" s="107"/>
      <c r="W750" s="107"/>
      <c r="X750" s="107"/>
      <c r="Y750" s="107"/>
      <c r="Z750" s="107"/>
    </row>
    <row r="751">
      <c r="A751" s="107"/>
      <c r="B751" s="107"/>
      <c r="C751" s="107"/>
      <c r="D751" s="107"/>
      <c r="E751" s="107"/>
      <c r="F751" s="107"/>
      <c r="G751" s="107"/>
      <c r="H751" s="107"/>
      <c r="I751" s="107"/>
      <c r="J751" s="107"/>
      <c r="K751" s="107"/>
      <c r="L751" s="107"/>
      <c r="M751" s="107"/>
      <c r="N751" s="107"/>
      <c r="O751" s="107"/>
      <c r="P751" s="107"/>
      <c r="Q751" s="107"/>
      <c r="R751" s="107"/>
      <c r="S751" s="107"/>
      <c r="T751" s="107"/>
      <c r="U751" s="107"/>
      <c r="V751" s="107"/>
      <c r="W751" s="107"/>
      <c r="X751" s="107"/>
      <c r="Y751" s="107"/>
      <c r="Z751" s="107"/>
    </row>
    <row r="752">
      <c r="A752" s="107"/>
      <c r="B752" s="107"/>
      <c r="C752" s="107"/>
      <c r="D752" s="107"/>
      <c r="E752" s="107"/>
      <c r="F752" s="107"/>
      <c r="G752" s="107"/>
      <c r="H752" s="107"/>
      <c r="I752" s="107"/>
      <c r="J752" s="107"/>
      <c r="K752" s="107"/>
      <c r="L752" s="107"/>
      <c r="M752" s="107"/>
      <c r="N752" s="107"/>
      <c r="O752" s="107"/>
      <c r="P752" s="107"/>
      <c r="Q752" s="107"/>
      <c r="R752" s="107"/>
      <c r="S752" s="107"/>
      <c r="T752" s="107"/>
      <c r="U752" s="107"/>
      <c r="V752" s="107"/>
      <c r="W752" s="107"/>
      <c r="X752" s="107"/>
      <c r="Y752" s="107"/>
      <c r="Z752" s="107"/>
    </row>
    <row r="753">
      <c r="A753" s="107"/>
      <c r="B753" s="107"/>
      <c r="C753" s="107"/>
      <c r="D753" s="107"/>
      <c r="E753" s="107"/>
      <c r="F753" s="107"/>
      <c r="G753" s="107"/>
      <c r="H753" s="107"/>
      <c r="I753" s="107"/>
      <c r="J753" s="107"/>
      <c r="K753" s="107"/>
      <c r="L753" s="107"/>
      <c r="M753" s="107"/>
      <c r="N753" s="107"/>
      <c r="O753" s="107"/>
      <c r="P753" s="107"/>
      <c r="Q753" s="107"/>
      <c r="R753" s="107"/>
      <c r="S753" s="107"/>
      <c r="T753" s="107"/>
      <c r="U753" s="107"/>
      <c r="V753" s="107"/>
      <c r="W753" s="107"/>
      <c r="X753" s="107"/>
      <c r="Y753" s="107"/>
      <c r="Z753" s="107"/>
    </row>
    <row r="754">
      <c r="A754" s="107"/>
      <c r="B754" s="107"/>
      <c r="C754" s="107"/>
      <c r="D754" s="107"/>
      <c r="E754" s="107"/>
      <c r="F754" s="107"/>
      <c r="G754" s="107"/>
      <c r="H754" s="107"/>
      <c r="I754" s="107"/>
      <c r="J754" s="107"/>
      <c r="K754" s="107"/>
      <c r="L754" s="107"/>
      <c r="M754" s="107"/>
      <c r="N754" s="107"/>
      <c r="O754" s="107"/>
      <c r="P754" s="107"/>
      <c r="Q754" s="107"/>
      <c r="R754" s="107"/>
      <c r="S754" s="107"/>
      <c r="T754" s="107"/>
      <c r="U754" s="107"/>
      <c r="V754" s="107"/>
      <c r="W754" s="107"/>
      <c r="X754" s="107"/>
      <c r="Y754" s="107"/>
      <c r="Z754" s="107"/>
    </row>
    <row r="755">
      <c r="A755" s="107"/>
      <c r="B755" s="107"/>
      <c r="C755" s="107"/>
      <c r="D755" s="107"/>
      <c r="E755" s="107"/>
      <c r="F755" s="107"/>
      <c r="G755" s="107"/>
      <c r="H755" s="107"/>
      <c r="I755" s="107"/>
      <c r="J755" s="107"/>
      <c r="K755" s="107"/>
      <c r="L755" s="107"/>
      <c r="M755" s="107"/>
      <c r="N755" s="107"/>
      <c r="O755" s="107"/>
      <c r="P755" s="107"/>
      <c r="Q755" s="107"/>
      <c r="R755" s="107"/>
      <c r="S755" s="107"/>
      <c r="T755" s="107"/>
      <c r="U755" s="107"/>
      <c r="V755" s="107"/>
      <c r="W755" s="107"/>
      <c r="X755" s="107"/>
      <c r="Y755" s="107"/>
      <c r="Z755" s="107"/>
    </row>
    <row r="756">
      <c r="A756" s="107"/>
      <c r="B756" s="107"/>
      <c r="C756" s="107"/>
      <c r="D756" s="107"/>
      <c r="E756" s="107"/>
      <c r="F756" s="107"/>
      <c r="G756" s="107"/>
      <c r="H756" s="107"/>
      <c r="I756" s="107"/>
      <c r="J756" s="107"/>
      <c r="K756" s="107"/>
      <c r="L756" s="107"/>
      <c r="M756" s="107"/>
      <c r="N756" s="107"/>
      <c r="O756" s="107"/>
      <c r="P756" s="107"/>
      <c r="Q756" s="107"/>
      <c r="R756" s="107"/>
      <c r="S756" s="107"/>
      <c r="T756" s="107"/>
      <c r="U756" s="107"/>
      <c r="V756" s="107"/>
      <c r="W756" s="107"/>
      <c r="X756" s="107"/>
      <c r="Y756" s="107"/>
      <c r="Z756" s="107"/>
    </row>
    <row r="757">
      <c r="A757" s="107"/>
      <c r="B757" s="107"/>
      <c r="C757" s="107"/>
      <c r="D757" s="107"/>
      <c r="E757" s="107"/>
      <c r="F757" s="107"/>
      <c r="G757" s="107"/>
      <c r="H757" s="107"/>
      <c r="I757" s="107"/>
      <c r="J757" s="107"/>
      <c r="K757" s="107"/>
      <c r="L757" s="107"/>
      <c r="M757" s="107"/>
      <c r="N757" s="107"/>
      <c r="O757" s="107"/>
      <c r="P757" s="107"/>
      <c r="Q757" s="107"/>
      <c r="R757" s="107"/>
      <c r="S757" s="107"/>
      <c r="T757" s="107"/>
      <c r="U757" s="107"/>
      <c r="V757" s="107"/>
      <c r="W757" s="107"/>
      <c r="X757" s="107"/>
      <c r="Y757" s="107"/>
      <c r="Z757" s="107"/>
    </row>
    <row r="758">
      <c r="A758" s="107"/>
      <c r="B758" s="107"/>
      <c r="C758" s="107"/>
      <c r="D758" s="107"/>
      <c r="E758" s="107"/>
      <c r="F758" s="107"/>
      <c r="G758" s="107"/>
      <c r="H758" s="107"/>
      <c r="I758" s="107"/>
      <c r="J758" s="107"/>
      <c r="K758" s="107"/>
      <c r="L758" s="107"/>
      <c r="M758" s="107"/>
      <c r="N758" s="107"/>
      <c r="O758" s="107"/>
      <c r="P758" s="107"/>
      <c r="Q758" s="107"/>
      <c r="R758" s="107"/>
      <c r="S758" s="107"/>
      <c r="T758" s="107"/>
      <c r="U758" s="107"/>
      <c r="V758" s="107"/>
      <c r="W758" s="107"/>
      <c r="X758" s="107"/>
      <c r="Y758" s="107"/>
      <c r="Z758" s="107"/>
    </row>
    <row r="759">
      <c r="A759" s="107"/>
      <c r="B759" s="107"/>
      <c r="C759" s="107"/>
      <c r="D759" s="107"/>
      <c r="E759" s="107"/>
      <c r="F759" s="107"/>
      <c r="G759" s="107"/>
      <c r="H759" s="107"/>
      <c r="I759" s="107"/>
      <c r="J759" s="107"/>
      <c r="K759" s="107"/>
      <c r="L759" s="107"/>
      <c r="M759" s="107"/>
      <c r="N759" s="107"/>
      <c r="O759" s="107"/>
      <c r="P759" s="107"/>
      <c r="Q759" s="107"/>
      <c r="R759" s="107"/>
      <c r="S759" s="107"/>
      <c r="T759" s="107"/>
      <c r="U759" s="107"/>
      <c r="V759" s="107"/>
      <c r="W759" s="107"/>
      <c r="X759" s="107"/>
      <c r="Y759" s="107"/>
      <c r="Z759" s="107"/>
    </row>
    <row r="760">
      <c r="A760" s="107"/>
      <c r="B760" s="107"/>
      <c r="C760" s="107"/>
      <c r="D760" s="107"/>
      <c r="E760" s="107"/>
      <c r="F760" s="107"/>
      <c r="G760" s="107"/>
      <c r="H760" s="107"/>
      <c r="I760" s="107"/>
      <c r="J760" s="107"/>
      <c r="K760" s="107"/>
      <c r="L760" s="107"/>
      <c r="M760" s="107"/>
      <c r="N760" s="107"/>
      <c r="O760" s="107"/>
      <c r="P760" s="107"/>
      <c r="Q760" s="107"/>
      <c r="R760" s="107"/>
      <c r="S760" s="107"/>
      <c r="T760" s="107"/>
      <c r="U760" s="107"/>
      <c r="V760" s="107"/>
      <c r="W760" s="107"/>
      <c r="X760" s="107"/>
      <c r="Y760" s="107"/>
      <c r="Z760" s="107"/>
    </row>
    <row r="761">
      <c r="A761" s="107"/>
      <c r="B761" s="107"/>
      <c r="C761" s="107"/>
      <c r="D761" s="107"/>
      <c r="E761" s="107"/>
      <c r="F761" s="107"/>
      <c r="G761" s="107"/>
      <c r="H761" s="107"/>
      <c r="I761" s="107"/>
      <c r="J761" s="107"/>
      <c r="K761" s="107"/>
      <c r="L761" s="107"/>
      <c r="M761" s="107"/>
      <c r="N761" s="107"/>
      <c r="O761" s="107"/>
      <c r="P761" s="107"/>
      <c r="Q761" s="107"/>
      <c r="R761" s="107"/>
      <c r="S761" s="107"/>
      <c r="T761" s="107"/>
      <c r="U761" s="107"/>
      <c r="V761" s="107"/>
      <c r="W761" s="107"/>
      <c r="X761" s="107"/>
      <c r="Y761" s="107"/>
      <c r="Z761" s="107"/>
    </row>
    <row r="762">
      <c r="A762" s="107"/>
      <c r="B762" s="107"/>
      <c r="C762" s="107"/>
      <c r="D762" s="107"/>
      <c r="E762" s="107"/>
      <c r="F762" s="107"/>
      <c r="G762" s="107"/>
      <c r="H762" s="107"/>
      <c r="I762" s="107"/>
      <c r="J762" s="107"/>
      <c r="K762" s="107"/>
      <c r="L762" s="107"/>
      <c r="M762" s="107"/>
      <c r="N762" s="107"/>
      <c r="O762" s="107"/>
      <c r="P762" s="107"/>
      <c r="Q762" s="107"/>
      <c r="R762" s="107"/>
      <c r="S762" s="107"/>
      <c r="T762" s="107"/>
      <c r="U762" s="107"/>
      <c r="V762" s="107"/>
      <c r="W762" s="107"/>
      <c r="X762" s="107"/>
      <c r="Y762" s="107"/>
      <c r="Z762" s="107"/>
    </row>
    <row r="763">
      <c r="A763" s="107"/>
      <c r="B763" s="107"/>
      <c r="C763" s="107"/>
      <c r="D763" s="107"/>
      <c r="E763" s="107"/>
      <c r="F763" s="107"/>
      <c r="G763" s="107"/>
      <c r="H763" s="107"/>
      <c r="I763" s="107"/>
      <c r="J763" s="107"/>
      <c r="K763" s="107"/>
      <c r="L763" s="107"/>
      <c r="M763" s="107"/>
      <c r="N763" s="107"/>
      <c r="O763" s="107"/>
      <c r="P763" s="107"/>
      <c r="Q763" s="107"/>
      <c r="R763" s="107"/>
      <c r="S763" s="107"/>
      <c r="T763" s="107"/>
      <c r="U763" s="107"/>
      <c r="V763" s="107"/>
      <c r="W763" s="107"/>
      <c r="X763" s="107"/>
      <c r="Y763" s="107"/>
      <c r="Z763" s="107"/>
    </row>
    <row r="764">
      <c r="A764" s="107"/>
      <c r="B764" s="107"/>
      <c r="C764" s="107"/>
      <c r="D764" s="107"/>
      <c r="E764" s="107"/>
      <c r="F764" s="107"/>
      <c r="G764" s="107"/>
      <c r="H764" s="107"/>
      <c r="I764" s="107"/>
      <c r="J764" s="107"/>
      <c r="K764" s="107"/>
      <c r="L764" s="107"/>
      <c r="M764" s="107"/>
      <c r="N764" s="107"/>
      <c r="O764" s="107"/>
      <c r="P764" s="107"/>
      <c r="Q764" s="107"/>
      <c r="R764" s="107"/>
      <c r="S764" s="107"/>
      <c r="T764" s="107"/>
      <c r="U764" s="107"/>
      <c r="V764" s="107"/>
      <c r="W764" s="107"/>
      <c r="X764" s="107"/>
      <c r="Y764" s="107"/>
      <c r="Z764" s="107"/>
    </row>
    <row r="765">
      <c r="A765" s="107"/>
      <c r="B765" s="107"/>
      <c r="C765" s="107"/>
      <c r="D765" s="107"/>
      <c r="E765" s="107"/>
      <c r="F765" s="107"/>
      <c r="G765" s="107"/>
      <c r="H765" s="107"/>
      <c r="I765" s="107"/>
      <c r="J765" s="107"/>
      <c r="K765" s="107"/>
      <c r="L765" s="107"/>
      <c r="M765" s="107"/>
      <c r="N765" s="107"/>
      <c r="O765" s="107"/>
      <c r="P765" s="107"/>
      <c r="Q765" s="107"/>
      <c r="R765" s="107"/>
      <c r="S765" s="107"/>
      <c r="T765" s="107"/>
      <c r="U765" s="107"/>
      <c r="V765" s="107"/>
      <c r="W765" s="107"/>
      <c r="X765" s="107"/>
      <c r="Y765" s="107"/>
      <c r="Z765" s="107"/>
    </row>
    <row r="766">
      <c r="A766" s="107"/>
      <c r="B766" s="107"/>
      <c r="C766" s="107"/>
      <c r="D766" s="107"/>
      <c r="E766" s="107"/>
      <c r="F766" s="107"/>
      <c r="G766" s="107"/>
      <c r="H766" s="107"/>
      <c r="I766" s="107"/>
      <c r="J766" s="107"/>
      <c r="K766" s="107"/>
      <c r="L766" s="107"/>
      <c r="M766" s="107"/>
      <c r="N766" s="107"/>
      <c r="O766" s="107"/>
      <c r="P766" s="107"/>
      <c r="Q766" s="107"/>
      <c r="R766" s="107"/>
      <c r="S766" s="107"/>
      <c r="T766" s="107"/>
      <c r="U766" s="107"/>
      <c r="V766" s="107"/>
      <c r="W766" s="107"/>
      <c r="X766" s="107"/>
      <c r="Y766" s="107"/>
      <c r="Z766" s="107"/>
    </row>
    <row r="767">
      <c r="A767" s="107"/>
      <c r="B767" s="107"/>
      <c r="C767" s="107"/>
      <c r="D767" s="107"/>
      <c r="E767" s="107"/>
      <c r="F767" s="107"/>
      <c r="G767" s="107"/>
      <c r="H767" s="107"/>
      <c r="I767" s="107"/>
      <c r="J767" s="107"/>
      <c r="K767" s="107"/>
      <c r="L767" s="107"/>
      <c r="M767" s="107"/>
      <c r="N767" s="107"/>
      <c r="O767" s="107"/>
      <c r="P767" s="107"/>
      <c r="Q767" s="107"/>
      <c r="R767" s="107"/>
      <c r="S767" s="107"/>
      <c r="T767" s="107"/>
      <c r="U767" s="107"/>
      <c r="V767" s="107"/>
      <c r="W767" s="107"/>
      <c r="X767" s="107"/>
      <c r="Y767" s="107"/>
      <c r="Z767" s="107"/>
    </row>
    <row r="768">
      <c r="A768" s="107"/>
      <c r="B768" s="107"/>
      <c r="C768" s="107"/>
      <c r="D768" s="107"/>
      <c r="E768" s="107"/>
      <c r="F768" s="107"/>
      <c r="G768" s="107"/>
      <c r="H768" s="107"/>
      <c r="I768" s="107"/>
      <c r="J768" s="107"/>
      <c r="K768" s="107"/>
      <c r="L768" s="107"/>
      <c r="M768" s="107"/>
      <c r="N768" s="107"/>
      <c r="O768" s="107"/>
      <c r="P768" s="107"/>
      <c r="Q768" s="107"/>
      <c r="R768" s="107"/>
      <c r="S768" s="107"/>
      <c r="T768" s="107"/>
      <c r="U768" s="107"/>
      <c r="V768" s="107"/>
      <c r="W768" s="107"/>
      <c r="X768" s="107"/>
      <c r="Y768" s="107"/>
      <c r="Z768" s="107"/>
    </row>
    <row r="769">
      <c r="A769" s="107"/>
      <c r="B769" s="107"/>
      <c r="C769" s="107"/>
      <c r="D769" s="107"/>
      <c r="E769" s="107"/>
      <c r="F769" s="107"/>
      <c r="G769" s="107"/>
      <c r="H769" s="107"/>
      <c r="I769" s="107"/>
      <c r="J769" s="107"/>
      <c r="K769" s="107"/>
      <c r="L769" s="107"/>
      <c r="M769" s="107"/>
      <c r="N769" s="107"/>
      <c r="O769" s="107"/>
      <c r="P769" s="107"/>
      <c r="Q769" s="107"/>
      <c r="R769" s="107"/>
      <c r="S769" s="107"/>
      <c r="T769" s="107"/>
      <c r="U769" s="107"/>
      <c r="V769" s="107"/>
      <c r="W769" s="107"/>
      <c r="X769" s="107"/>
      <c r="Y769" s="107"/>
      <c r="Z769" s="107"/>
    </row>
    <row r="770">
      <c r="A770" s="107"/>
      <c r="B770" s="107"/>
      <c r="C770" s="107"/>
      <c r="D770" s="107"/>
      <c r="E770" s="107"/>
      <c r="F770" s="107"/>
      <c r="G770" s="107"/>
      <c r="H770" s="107"/>
      <c r="I770" s="107"/>
      <c r="J770" s="107"/>
      <c r="K770" s="107"/>
      <c r="L770" s="107"/>
      <c r="M770" s="107"/>
      <c r="N770" s="107"/>
      <c r="O770" s="107"/>
      <c r="P770" s="107"/>
      <c r="Q770" s="107"/>
      <c r="R770" s="107"/>
      <c r="S770" s="107"/>
      <c r="T770" s="107"/>
      <c r="U770" s="107"/>
      <c r="V770" s="107"/>
      <c r="W770" s="107"/>
      <c r="X770" s="107"/>
      <c r="Y770" s="107"/>
      <c r="Z770" s="107"/>
    </row>
    <row r="771">
      <c r="A771" s="107"/>
      <c r="B771" s="107"/>
      <c r="C771" s="107"/>
      <c r="D771" s="107"/>
      <c r="E771" s="107"/>
      <c r="F771" s="107"/>
      <c r="G771" s="107"/>
      <c r="H771" s="107"/>
      <c r="I771" s="107"/>
      <c r="J771" s="107"/>
      <c r="K771" s="107"/>
      <c r="L771" s="107"/>
      <c r="M771" s="107"/>
      <c r="N771" s="107"/>
      <c r="O771" s="107"/>
      <c r="P771" s="107"/>
      <c r="Q771" s="107"/>
      <c r="R771" s="107"/>
      <c r="S771" s="107"/>
      <c r="T771" s="107"/>
      <c r="U771" s="107"/>
      <c r="V771" s="107"/>
      <c r="W771" s="107"/>
      <c r="X771" s="107"/>
      <c r="Y771" s="107"/>
      <c r="Z771" s="107"/>
    </row>
    <row r="772">
      <c r="A772" s="107"/>
      <c r="B772" s="107"/>
      <c r="C772" s="107"/>
      <c r="D772" s="107"/>
      <c r="E772" s="107"/>
      <c r="F772" s="107"/>
      <c r="G772" s="107"/>
      <c r="H772" s="107"/>
      <c r="I772" s="107"/>
      <c r="J772" s="107"/>
      <c r="K772" s="107"/>
      <c r="L772" s="107"/>
      <c r="M772" s="107"/>
      <c r="N772" s="107"/>
      <c r="O772" s="107"/>
      <c r="P772" s="107"/>
      <c r="Q772" s="107"/>
      <c r="R772" s="107"/>
      <c r="S772" s="107"/>
      <c r="T772" s="107"/>
      <c r="U772" s="107"/>
      <c r="V772" s="107"/>
      <c r="W772" s="107"/>
      <c r="X772" s="107"/>
      <c r="Y772" s="107"/>
      <c r="Z772" s="107"/>
    </row>
    <row r="773">
      <c r="A773" s="107"/>
      <c r="B773" s="107"/>
      <c r="C773" s="107"/>
      <c r="D773" s="107"/>
      <c r="E773" s="107"/>
      <c r="F773" s="107"/>
      <c r="G773" s="107"/>
      <c r="H773" s="107"/>
      <c r="I773" s="107"/>
      <c r="J773" s="107"/>
      <c r="K773" s="107"/>
      <c r="L773" s="107"/>
      <c r="M773" s="107"/>
      <c r="N773" s="107"/>
      <c r="O773" s="107"/>
      <c r="P773" s="107"/>
      <c r="Q773" s="107"/>
      <c r="R773" s="107"/>
      <c r="S773" s="107"/>
      <c r="T773" s="107"/>
      <c r="U773" s="107"/>
      <c r="V773" s="107"/>
      <c r="W773" s="107"/>
      <c r="X773" s="107"/>
      <c r="Y773" s="107"/>
      <c r="Z773" s="107"/>
    </row>
    <row r="774">
      <c r="A774" s="107"/>
      <c r="B774" s="107"/>
      <c r="C774" s="107"/>
      <c r="D774" s="107"/>
      <c r="E774" s="107"/>
      <c r="F774" s="107"/>
      <c r="G774" s="107"/>
      <c r="H774" s="107"/>
      <c r="I774" s="107"/>
      <c r="J774" s="107"/>
      <c r="K774" s="107"/>
      <c r="L774" s="107"/>
      <c r="M774" s="107"/>
      <c r="N774" s="107"/>
      <c r="O774" s="107"/>
      <c r="P774" s="107"/>
      <c r="Q774" s="107"/>
      <c r="R774" s="107"/>
      <c r="S774" s="107"/>
      <c r="T774" s="107"/>
      <c r="U774" s="107"/>
      <c r="V774" s="107"/>
      <c r="W774" s="107"/>
      <c r="X774" s="107"/>
      <c r="Y774" s="107"/>
      <c r="Z774" s="107"/>
    </row>
    <row r="775">
      <c r="A775" s="107"/>
      <c r="B775" s="107"/>
      <c r="C775" s="107"/>
      <c r="D775" s="107"/>
      <c r="E775" s="107"/>
      <c r="F775" s="107"/>
      <c r="G775" s="107"/>
      <c r="H775" s="107"/>
      <c r="I775" s="107"/>
      <c r="J775" s="107"/>
      <c r="K775" s="107"/>
      <c r="L775" s="107"/>
      <c r="M775" s="107"/>
      <c r="N775" s="107"/>
      <c r="O775" s="107"/>
      <c r="P775" s="107"/>
      <c r="Q775" s="107"/>
      <c r="R775" s="107"/>
      <c r="S775" s="107"/>
      <c r="T775" s="107"/>
      <c r="U775" s="107"/>
      <c r="V775" s="107"/>
      <c r="W775" s="107"/>
      <c r="X775" s="107"/>
      <c r="Y775" s="107"/>
      <c r="Z775" s="107"/>
    </row>
    <row r="776">
      <c r="A776" s="107"/>
      <c r="B776" s="107"/>
      <c r="C776" s="107"/>
      <c r="D776" s="107"/>
      <c r="E776" s="107"/>
      <c r="F776" s="107"/>
      <c r="G776" s="107"/>
      <c r="H776" s="107"/>
      <c r="I776" s="107"/>
      <c r="J776" s="107"/>
      <c r="K776" s="107"/>
      <c r="L776" s="107"/>
      <c r="M776" s="107"/>
      <c r="N776" s="107"/>
      <c r="O776" s="107"/>
      <c r="P776" s="107"/>
      <c r="Q776" s="107"/>
      <c r="R776" s="107"/>
      <c r="S776" s="107"/>
      <c r="T776" s="107"/>
      <c r="U776" s="107"/>
      <c r="V776" s="107"/>
      <c r="W776" s="107"/>
      <c r="X776" s="107"/>
      <c r="Y776" s="107"/>
      <c r="Z776" s="107"/>
    </row>
    <row r="777">
      <c r="A777" s="107"/>
      <c r="B777" s="107"/>
      <c r="C777" s="107"/>
      <c r="D777" s="107"/>
      <c r="E777" s="107"/>
      <c r="F777" s="107"/>
      <c r="G777" s="107"/>
      <c r="H777" s="107"/>
      <c r="I777" s="107"/>
      <c r="J777" s="107"/>
      <c r="K777" s="107"/>
      <c r="L777" s="107"/>
      <c r="M777" s="107"/>
      <c r="N777" s="107"/>
      <c r="O777" s="107"/>
      <c r="P777" s="107"/>
      <c r="Q777" s="107"/>
      <c r="R777" s="107"/>
      <c r="S777" s="107"/>
      <c r="T777" s="107"/>
      <c r="U777" s="107"/>
      <c r="V777" s="107"/>
      <c r="W777" s="107"/>
      <c r="X777" s="107"/>
      <c r="Y777" s="107"/>
      <c r="Z777" s="107"/>
    </row>
    <row r="778">
      <c r="A778" s="107"/>
      <c r="B778" s="107"/>
      <c r="C778" s="107"/>
      <c r="D778" s="107"/>
      <c r="E778" s="107"/>
      <c r="F778" s="107"/>
      <c r="G778" s="107"/>
      <c r="H778" s="107"/>
      <c r="I778" s="107"/>
      <c r="J778" s="107"/>
      <c r="K778" s="107"/>
      <c r="L778" s="107"/>
      <c r="M778" s="107"/>
      <c r="N778" s="107"/>
      <c r="O778" s="107"/>
      <c r="P778" s="107"/>
      <c r="Q778" s="107"/>
      <c r="R778" s="107"/>
      <c r="S778" s="107"/>
      <c r="T778" s="107"/>
      <c r="U778" s="107"/>
      <c r="V778" s="107"/>
      <c r="W778" s="107"/>
      <c r="X778" s="107"/>
      <c r="Y778" s="107"/>
      <c r="Z778" s="107"/>
    </row>
    <row r="779">
      <c r="A779" s="107"/>
      <c r="B779" s="107"/>
      <c r="C779" s="107"/>
      <c r="D779" s="107"/>
      <c r="E779" s="107"/>
      <c r="F779" s="107"/>
      <c r="G779" s="107"/>
      <c r="H779" s="107"/>
      <c r="I779" s="107"/>
      <c r="J779" s="107"/>
      <c r="K779" s="107"/>
      <c r="L779" s="107"/>
      <c r="M779" s="107"/>
      <c r="N779" s="107"/>
      <c r="O779" s="107"/>
      <c r="P779" s="107"/>
      <c r="Q779" s="107"/>
      <c r="R779" s="107"/>
      <c r="S779" s="107"/>
      <c r="T779" s="107"/>
      <c r="U779" s="107"/>
      <c r="V779" s="107"/>
      <c r="W779" s="107"/>
      <c r="X779" s="107"/>
      <c r="Y779" s="107"/>
      <c r="Z779" s="107"/>
    </row>
    <row r="780">
      <c r="A780" s="107"/>
      <c r="B780" s="107"/>
      <c r="C780" s="107"/>
      <c r="D780" s="107"/>
      <c r="E780" s="107"/>
      <c r="F780" s="107"/>
      <c r="G780" s="107"/>
      <c r="H780" s="107"/>
      <c r="I780" s="107"/>
      <c r="J780" s="107"/>
      <c r="K780" s="107"/>
      <c r="L780" s="107"/>
      <c r="M780" s="107"/>
      <c r="N780" s="107"/>
      <c r="O780" s="107"/>
      <c r="P780" s="107"/>
      <c r="Q780" s="107"/>
      <c r="R780" s="107"/>
      <c r="S780" s="107"/>
      <c r="T780" s="107"/>
      <c r="U780" s="107"/>
      <c r="V780" s="107"/>
      <c r="W780" s="107"/>
      <c r="X780" s="107"/>
      <c r="Y780" s="107"/>
      <c r="Z780" s="107"/>
    </row>
    <row r="781">
      <c r="A781" s="107"/>
      <c r="B781" s="107"/>
      <c r="C781" s="107"/>
      <c r="D781" s="107"/>
      <c r="E781" s="107"/>
      <c r="F781" s="107"/>
      <c r="G781" s="107"/>
      <c r="H781" s="107"/>
      <c r="I781" s="107"/>
      <c r="J781" s="107"/>
      <c r="K781" s="107"/>
      <c r="L781" s="107"/>
      <c r="M781" s="107"/>
      <c r="N781" s="107"/>
      <c r="O781" s="107"/>
      <c r="P781" s="107"/>
      <c r="Q781" s="107"/>
      <c r="R781" s="107"/>
      <c r="S781" s="107"/>
      <c r="T781" s="107"/>
      <c r="U781" s="107"/>
      <c r="V781" s="107"/>
      <c r="W781" s="107"/>
      <c r="X781" s="107"/>
      <c r="Y781" s="107"/>
      <c r="Z781" s="107"/>
    </row>
    <row r="782">
      <c r="A782" s="107"/>
      <c r="B782" s="107"/>
      <c r="C782" s="107"/>
      <c r="D782" s="107"/>
      <c r="E782" s="107"/>
      <c r="F782" s="107"/>
      <c r="G782" s="107"/>
      <c r="H782" s="107"/>
      <c r="I782" s="107"/>
      <c r="J782" s="107"/>
      <c r="K782" s="107"/>
      <c r="L782" s="107"/>
      <c r="M782" s="107"/>
      <c r="N782" s="107"/>
      <c r="O782" s="107"/>
      <c r="P782" s="107"/>
      <c r="Q782" s="107"/>
      <c r="R782" s="107"/>
      <c r="S782" s="107"/>
      <c r="T782" s="107"/>
      <c r="U782" s="107"/>
      <c r="V782" s="107"/>
      <c r="W782" s="107"/>
      <c r="X782" s="107"/>
      <c r="Y782" s="107"/>
      <c r="Z782" s="107"/>
    </row>
    <row r="783">
      <c r="A783" s="107"/>
      <c r="B783" s="107"/>
      <c r="C783" s="107"/>
      <c r="D783" s="107"/>
      <c r="E783" s="107"/>
      <c r="F783" s="107"/>
      <c r="G783" s="107"/>
      <c r="H783" s="107"/>
      <c r="I783" s="107"/>
      <c r="J783" s="107"/>
      <c r="K783" s="107"/>
      <c r="L783" s="107"/>
      <c r="M783" s="107"/>
      <c r="N783" s="107"/>
      <c r="O783" s="107"/>
      <c r="P783" s="107"/>
      <c r="Q783" s="107"/>
      <c r="R783" s="107"/>
      <c r="S783" s="107"/>
      <c r="T783" s="107"/>
      <c r="U783" s="107"/>
      <c r="V783" s="107"/>
      <c r="W783" s="107"/>
      <c r="X783" s="107"/>
      <c r="Y783" s="107"/>
      <c r="Z783" s="107"/>
    </row>
    <row r="784">
      <c r="A784" s="107"/>
      <c r="B784" s="107"/>
      <c r="C784" s="107"/>
      <c r="D784" s="107"/>
      <c r="E784" s="107"/>
      <c r="F784" s="107"/>
      <c r="G784" s="107"/>
      <c r="H784" s="107"/>
      <c r="I784" s="107"/>
      <c r="J784" s="107"/>
      <c r="K784" s="107"/>
      <c r="L784" s="107"/>
      <c r="M784" s="107"/>
      <c r="N784" s="107"/>
      <c r="O784" s="107"/>
      <c r="P784" s="107"/>
      <c r="Q784" s="107"/>
      <c r="R784" s="107"/>
      <c r="S784" s="107"/>
      <c r="T784" s="107"/>
      <c r="U784" s="107"/>
      <c r="V784" s="107"/>
      <c r="W784" s="107"/>
      <c r="X784" s="107"/>
      <c r="Y784" s="107"/>
      <c r="Z784" s="107"/>
    </row>
    <row r="785">
      <c r="A785" s="107"/>
      <c r="B785" s="107"/>
      <c r="C785" s="107"/>
      <c r="D785" s="107"/>
      <c r="E785" s="107"/>
      <c r="F785" s="107"/>
      <c r="G785" s="107"/>
      <c r="H785" s="107"/>
      <c r="I785" s="107"/>
      <c r="J785" s="107"/>
      <c r="K785" s="107"/>
      <c r="L785" s="107"/>
      <c r="M785" s="107"/>
      <c r="N785" s="107"/>
      <c r="O785" s="107"/>
      <c r="P785" s="107"/>
      <c r="Q785" s="107"/>
      <c r="R785" s="107"/>
      <c r="S785" s="107"/>
      <c r="T785" s="107"/>
      <c r="U785" s="107"/>
      <c r="V785" s="107"/>
      <c r="W785" s="107"/>
      <c r="X785" s="107"/>
      <c r="Y785" s="107"/>
      <c r="Z785" s="107"/>
    </row>
    <row r="786">
      <c r="A786" s="107"/>
      <c r="B786" s="107"/>
      <c r="C786" s="107"/>
      <c r="D786" s="107"/>
      <c r="E786" s="107"/>
      <c r="F786" s="107"/>
      <c r="G786" s="107"/>
      <c r="H786" s="107"/>
      <c r="I786" s="107"/>
      <c r="J786" s="107"/>
      <c r="K786" s="107"/>
      <c r="L786" s="107"/>
      <c r="M786" s="107"/>
      <c r="N786" s="107"/>
      <c r="O786" s="107"/>
      <c r="P786" s="107"/>
      <c r="Q786" s="107"/>
      <c r="R786" s="107"/>
      <c r="S786" s="107"/>
      <c r="T786" s="107"/>
      <c r="U786" s="107"/>
      <c r="V786" s="107"/>
      <c r="W786" s="107"/>
      <c r="X786" s="107"/>
      <c r="Y786" s="107"/>
      <c r="Z786" s="107"/>
    </row>
    <row r="787">
      <c r="A787" s="107"/>
      <c r="B787" s="107"/>
      <c r="C787" s="107"/>
      <c r="D787" s="107"/>
      <c r="E787" s="107"/>
      <c r="F787" s="107"/>
      <c r="G787" s="107"/>
      <c r="H787" s="107"/>
      <c r="I787" s="107"/>
      <c r="J787" s="107"/>
      <c r="K787" s="107"/>
      <c r="L787" s="107"/>
      <c r="M787" s="107"/>
      <c r="N787" s="107"/>
      <c r="O787" s="107"/>
      <c r="P787" s="107"/>
      <c r="Q787" s="107"/>
      <c r="R787" s="107"/>
      <c r="S787" s="107"/>
      <c r="T787" s="107"/>
      <c r="U787" s="107"/>
      <c r="V787" s="107"/>
      <c r="W787" s="107"/>
      <c r="X787" s="107"/>
      <c r="Y787" s="107"/>
      <c r="Z787" s="107"/>
    </row>
    <row r="788">
      <c r="A788" s="107"/>
      <c r="B788" s="107"/>
      <c r="C788" s="107"/>
      <c r="D788" s="107"/>
      <c r="E788" s="107"/>
      <c r="F788" s="107"/>
      <c r="G788" s="107"/>
      <c r="H788" s="107"/>
      <c r="I788" s="107"/>
      <c r="J788" s="107"/>
      <c r="K788" s="107"/>
      <c r="L788" s="107"/>
      <c r="M788" s="107"/>
      <c r="N788" s="107"/>
      <c r="O788" s="107"/>
      <c r="P788" s="107"/>
      <c r="Q788" s="107"/>
      <c r="R788" s="107"/>
      <c r="S788" s="107"/>
      <c r="T788" s="107"/>
      <c r="U788" s="107"/>
      <c r="V788" s="107"/>
      <c r="W788" s="107"/>
      <c r="X788" s="107"/>
      <c r="Y788" s="107"/>
      <c r="Z788" s="107"/>
    </row>
    <row r="789">
      <c r="A789" s="107"/>
      <c r="B789" s="107"/>
      <c r="C789" s="107"/>
      <c r="D789" s="107"/>
      <c r="E789" s="107"/>
      <c r="F789" s="107"/>
      <c r="G789" s="107"/>
      <c r="H789" s="107"/>
      <c r="I789" s="107"/>
      <c r="J789" s="107"/>
      <c r="K789" s="107"/>
      <c r="L789" s="107"/>
      <c r="M789" s="107"/>
      <c r="N789" s="107"/>
      <c r="O789" s="107"/>
      <c r="P789" s="107"/>
      <c r="Q789" s="107"/>
      <c r="R789" s="107"/>
      <c r="S789" s="107"/>
      <c r="T789" s="107"/>
      <c r="U789" s="107"/>
      <c r="V789" s="107"/>
      <c r="W789" s="107"/>
      <c r="X789" s="107"/>
      <c r="Y789" s="107"/>
      <c r="Z789" s="107"/>
    </row>
    <row r="790">
      <c r="A790" s="107"/>
      <c r="B790" s="107"/>
      <c r="C790" s="107"/>
      <c r="D790" s="107"/>
      <c r="E790" s="107"/>
      <c r="F790" s="107"/>
      <c r="G790" s="107"/>
      <c r="H790" s="107"/>
      <c r="I790" s="107"/>
      <c r="J790" s="107"/>
      <c r="K790" s="107"/>
      <c r="L790" s="107"/>
      <c r="M790" s="107"/>
      <c r="N790" s="107"/>
      <c r="O790" s="107"/>
      <c r="P790" s="107"/>
      <c r="Q790" s="107"/>
      <c r="R790" s="107"/>
      <c r="S790" s="107"/>
      <c r="T790" s="107"/>
      <c r="U790" s="107"/>
      <c r="V790" s="107"/>
      <c r="W790" s="107"/>
      <c r="X790" s="107"/>
      <c r="Y790" s="107"/>
      <c r="Z790" s="107"/>
    </row>
    <row r="791">
      <c r="A791" s="107"/>
      <c r="B791" s="107"/>
      <c r="C791" s="107"/>
      <c r="D791" s="107"/>
      <c r="E791" s="107"/>
      <c r="F791" s="107"/>
      <c r="G791" s="107"/>
      <c r="H791" s="107"/>
      <c r="I791" s="107"/>
      <c r="J791" s="107"/>
      <c r="K791" s="107"/>
      <c r="L791" s="107"/>
      <c r="M791" s="107"/>
      <c r="N791" s="107"/>
      <c r="O791" s="107"/>
      <c r="P791" s="107"/>
      <c r="Q791" s="107"/>
      <c r="R791" s="107"/>
      <c r="S791" s="107"/>
      <c r="T791" s="107"/>
      <c r="U791" s="107"/>
      <c r="V791" s="107"/>
      <c r="W791" s="107"/>
      <c r="X791" s="107"/>
      <c r="Y791" s="107"/>
      <c r="Z791" s="107"/>
    </row>
    <row r="792">
      <c r="A792" s="107"/>
      <c r="B792" s="107"/>
      <c r="C792" s="107"/>
      <c r="D792" s="107"/>
      <c r="E792" s="107"/>
      <c r="F792" s="107"/>
      <c r="G792" s="107"/>
      <c r="H792" s="107"/>
      <c r="I792" s="107"/>
      <c r="J792" s="107"/>
      <c r="K792" s="107"/>
      <c r="L792" s="107"/>
      <c r="M792" s="107"/>
      <c r="N792" s="107"/>
      <c r="O792" s="107"/>
      <c r="P792" s="107"/>
      <c r="Q792" s="107"/>
      <c r="R792" s="107"/>
      <c r="S792" s="107"/>
      <c r="T792" s="107"/>
      <c r="U792" s="107"/>
      <c r="V792" s="107"/>
      <c r="W792" s="107"/>
      <c r="X792" s="107"/>
      <c r="Y792" s="107"/>
      <c r="Z792" s="107"/>
    </row>
    <row r="793">
      <c r="A793" s="107"/>
      <c r="B793" s="107"/>
      <c r="C793" s="107"/>
      <c r="D793" s="107"/>
      <c r="E793" s="107"/>
      <c r="F793" s="107"/>
      <c r="G793" s="107"/>
      <c r="H793" s="107"/>
      <c r="I793" s="107"/>
      <c r="J793" s="107"/>
      <c r="K793" s="107"/>
      <c r="L793" s="107"/>
      <c r="M793" s="107"/>
      <c r="N793" s="107"/>
      <c r="O793" s="107"/>
      <c r="P793" s="107"/>
      <c r="Q793" s="107"/>
      <c r="R793" s="107"/>
      <c r="S793" s="107"/>
      <c r="T793" s="107"/>
      <c r="U793" s="107"/>
      <c r="V793" s="107"/>
      <c r="W793" s="107"/>
      <c r="X793" s="107"/>
      <c r="Y793" s="107"/>
      <c r="Z793" s="107"/>
    </row>
    <row r="794">
      <c r="A794" s="107"/>
      <c r="B794" s="107"/>
      <c r="C794" s="107"/>
      <c r="D794" s="107"/>
      <c r="E794" s="107"/>
      <c r="F794" s="107"/>
      <c r="G794" s="107"/>
      <c r="H794" s="107"/>
      <c r="I794" s="107"/>
      <c r="J794" s="107"/>
      <c r="K794" s="107"/>
      <c r="L794" s="107"/>
      <c r="M794" s="107"/>
      <c r="N794" s="107"/>
      <c r="O794" s="107"/>
      <c r="P794" s="107"/>
      <c r="Q794" s="107"/>
      <c r="R794" s="107"/>
      <c r="S794" s="107"/>
      <c r="T794" s="107"/>
      <c r="U794" s="107"/>
      <c r="V794" s="107"/>
      <c r="W794" s="107"/>
      <c r="X794" s="107"/>
      <c r="Y794" s="107"/>
      <c r="Z794" s="107"/>
    </row>
    <row r="795">
      <c r="A795" s="107"/>
      <c r="B795" s="107"/>
      <c r="C795" s="107"/>
      <c r="D795" s="107"/>
      <c r="E795" s="107"/>
      <c r="F795" s="107"/>
      <c r="G795" s="107"/>
      <c r="H795" s="107"/>
      <c r="I795" s="107"/>
      <c r="J795" s="107"/>
      <c r="K795" s="107"/>
      <c r="L795" s="107"/>
      <c r="M795" s="107"/>
      <c r="N795" s="107"/>
      <c r="O795" s="107"/>
      <c r="P795" s="107"/>
      <c r="Q795" s="107"/>
      <c r="R795" s="107"/>
      <c r="S795" s="107"/>
      <c r="T795" s="107"/>
      <c r="U795" s="107"/>
      <c r="V795" s="107"/>
      <c r="W795" s="107"/>
      <c r="X795" s="107"/>
      <c r="Y795" s="107"/>
      <c r="Z795" s="107"/>
    </row>
    <row r="796">
      <c r="A796" s="107"/>
      <c r="B796" s="107"/>
      <c r="C796" s="107"/>
      <c r="D796" s="107"/>
      <c r="E796" s="107"/>
      <c r="F796" s="107"/>
      <c r="G796" s="107"/>
      <c r="H796" s="107"/>
      <c r="I796" s="107"/>
      <c r="J796" s="107"/>
      <c r="K796" s="107"/>
      <c r="L796" s="107"/>
      <c r="M796" s="107"/>
      <c r="N796" s="107"/>
      <c r="O796" s="107"/>
      <c r="P796" s="107"/>
      <c r="Q796" s="107"/>
      <c r="R796" s="107"/>
      <c r="S796" s="107"/>
      <c r="T796" s="107"/>
      <c r="U796" s="107"/>
      <c r="V796" s="107"/>
      <c r="W796" s="107"/>
      <c r="X796" s="107"/>
      <c r="Y796" s="107"/>
      <c r="Z796" s="107"/>
    </row>
    <row r="797">
      <c r="A797" s="107"/>
      <c r="B797" s="107"/>
      <c r="C797" s="107"/>
      <c r="D797" s="107"/>
      <c r="E797" s="107"/>
      <c r="F797" s="107"/>
      <c r="G797" s="107"/>
      <c r="H797" s="107"/>
      <c r="I797" s="107"/>
      <c r="J797" s="107"/>
      <c r="K797" s="107"/>
      <c r="L797" s="107"/>
      <c r="M797" s="107"/>
      <c r="N797" s="107"/>
      <c r="O797" s="107"/>
      <c r="P797" s="107"/>
      <c r="Q797" s="107"/>
      <c r="R797" s="107"/>
      <c r="S797" s="107"/>
      <c r="T797" s="107"/>
      <c r="U797" s="107"/>
      <c r="V797" s="107"/>
      <c r="W797" s="107"/>
      <c r="X797" s="107"/>
      <c r="Y797" s="107"/>
      <c r="Z797" s="107"/>
    </row>
    <row r="798">
      <c r="A798" s="107"/>
      <c r="B798" s="107"/>
      <c r="C798" s="107"/>
      <c r="D798" s="107"/>
      <c r="E798" s="107"/>
      <c r="F798" s="107"/>
      <c r="G798" s="107"/>
      <c r="H798" s="107"/>
      <c r="I798" s="107"/>
      <c r="J798" s="107"/>
      <c r="K798" s="107"/>
      <c r="L798" s="107"/>
      <c r="M798" s="107"/>
      <c r="N798" s="107"/>
      <c r="O798" s="107"/>
      <c r="P798" s="107"/>
      <c r="Q798" s="107"/>
      <c r="R798" s="107"/>
      <c r="S798" s="107"/>
      <c r="T798" s="107"/>
      <c r="U798" s="107"/>
      <c r="V798" s="107"/>
      <c r="W798" s="107"/>
      <c r="X798" s="107"/>
      <c r="Y798" s="107"/>
      <c r="Z798" s="107"/>
    </row>
    <row r="799">
      <c r="A799" s="107"/>
      <c r="B799" s="107"/>
      <c r="C799" s="107"/>
      <c r="D799" s="107"/>
      <c r="E799" s="107"/>
      <c r="F799" s="107"/>
      <c r="G799" s="107"/>
      <c r="H799" s="107"/>
      <c r="I799" s="107"/>
      <c r="J799" s="107"/>
      <c r="K799" s="107"/>
      <c r="L799" s="107"/>
      <c r="M799" s="107"/>
      <c r="N799" s="107"/>
      <c r="O799" s="107"/>
      <c r="P799" s="107"/>
      <c r="Q799" s="107"/>
      <c r="R799" s="107"/>
      <c r="S799" s="107"/>
      <c r="T799" s="107"/>
      <c r="U799" s="107"/>
      <c r="V799" s="107"/>
      <c r="W799" s="107"/>
      <c r="X799" s="107"/>
      <c r="Y799" s="107"/>
      <c r="Z799" s="107"/>
    </row>
    <row r="800">
      <c r="A800" s="107"/>
      <c r="B800" s="107"/>
      <c r="C800" s="107"/>
      <c r="D800" s="107"/>
      <c r="E800" s="107"/>
      <c r="F800" s="107"/>
      <c r="G800" s="107"/>
      <c r="H800" s="107"/>
      <c r="I800" s="107"/>
      <c r="J800" s="107"/>
      <c r="K800" s="107"/>
      <c r="L800" s="107"/>
      <c r="M800" s="107"/>
      <c r="N800" s="107"/>
      <c r="O800" s="107"/>
      <c r="P800" s="107"/>
      <c r="Q800" s="107"/>
      <c r="R800" s="107"/>
      <c r="S800" s="107"/>
      <c r="T800" s="107"/>
      <c r="U800" s="107"/>
      <c r="V800" s="107"/>
      <c r="W800" s="107"/>
      <c r="X800" s="107"/>
      <c r="Y800" s="107"/>
      <c r="Z800" s="107"/>
    </row>
    <row r="801">
      <c r="A801" s="107"/>
      <c r="B801" s="107"/>
      <c r="C801" s="107"/>
      <c r="D801" s="107"/>
      <c r="E801" s="107"/>
      <c r="F801" s="107"/>
      <c r="G801" s="107"/>
      <c r="H801" s="107"/>
      <c r="I801" s="107"/>
      <c r="J801" s="107"/>
      <c r="K801" s="107"/>
      <c r="L801" s="107"/>
      <c r="M801" s="107"/>
      <c r="N801" s="107"/>
      <c r="O801" s="107"/>
      <c r="P801" s="107"/>
      <c r="Q801" s="107"/>
      <c r="R801" s="107"/>
      <c r="S801" s="107"/>
      <c r="T801" s="107"/>
      <c r="U801" s="107"/>
      <c r="V801" s="107"/>
      <c r="W801" s="107"/>
      <c r="X801" s="107"/>
      <c r="Y801" s="107"/>
      <c r="Z801" s="107"/>
    </row>
    <row r="802">
      <c r="A802" s="107"/>
      <c r="B802" s="107"/>
      <c r="C802" s="107"/>
      <c r="D802" s="107"/>
      <c r="E802" s="107"/>
      <c r="F802" s="107"/>
      <c r="G802" s="107"/>
      <c r="H802" s="107"/>
      <c r="I802" s="107"/>
      <c r="J802" s="107"/>
      <c r="K802" s="107"/>
      <c r="L802" s="107"/>
      <c r="M802" s="107"/>
      <c r="N802" s="107"/>
      <c r="O802" s="107"/>
      <c r="P802" s="107"/>
      <c r="Q802" s="107"/>
      <c r="R802" s="107"/>
      <c r="S802" s="107"/>
      <c r="T802" s="107"/>
      <c r="U802" s="107"/>
      <c r="V802" s="107"/>
      <c r="W802" s="107"/>
      <c r="X802" s="107"/>
      <c r="Y802" s="107"/>
      <c r="Z802" s="107"/>
    </row>
    <row r="803">
      <c r="A803" s="107"/>
      <c r="B803" s="107"/>
      <c r="C803" s="107"/>
      <c r="D803" s="107"/>
      <c r="E803" s="107"/>
      <c r="F803" s="107"/>
      <c r="G803" s="107"/>
      <c r="H803" s="107"/>
      <c r="I803" s="107"/>
      <c r="J803" s="107"/>
      <c r="K803" s="107"/>
      <c r="L803" s="107"/>
      <c r="M803" s="107"/>
      <c r="N803" s="107"/>
      <c r="O803" s="107"/>
      <c r="P803" s="107"/>
      <c r="Q803" s="107"/>
      <c r="R803" s="107"/>
      <c r="S803" s="107"/>
      <c r="T803" s="107"/>
      <c r="U803" s="107"/>
      <c r="V803" s="107"/>
      <c r="W803" s="107"/>
      <c r="X803" s="107"/>
      <c r="Y803" s="107"/>
      <c r="Z803" s="107"/>
    </row>
    <row r="804">
      <c r="A804" s="107"/>
      <c r="B804" s="107"/>
      <c r="C804" s="107"/>
      <c r="D804" s="107"/>
      <c r="E804" s="107"/>
      <c r="F804" s="107"/>
      <c r="G804" s="107"/>
      <c r="H804" s="107"/>
      <c r="I804" s="107"/>
      <c r="J804" s="107"/>
      <c r="K804" s="107"/>
      <c r="L804" s="107"/>
      <c r="M804" s="107"/>
      <c r="N804" s="107"/>
      <c r="O804" s="107"/>
      <c r="P804" s="107"/>
      <c r="Q804" s="107"/>
      <c r="R804" s="107"/>
      <c r="S804" s="107"/>
      <c r="T804" s="107"/>
      <c r="U804" s="107"/>
      <c r="V804" s="107"/>
      <c r="W804" s="107"/>
      <c r="X804" s="107"/>
      <c r="Y804" s="107"/>
      <c r="Z804" s="107"/>
    </row>
    <row r="805">
      <c r="A805" s="107"/>
      <c r="B805" s="107"/>
      <c r="C805" s="107"/>
      <c r="D805" s="107"/>
      <c r="E805" s="107"/>
      <c r="F805" s="107"/>
      <c r="G805" s="107"/>
      <c r="H805" s="107"/>
      <c r="I805" s="107"/>
      <c r="J805" s="107"/>
      <c r="K805" s="107"/>
      <c r="L805" s="107"/>
      <c r="M805" s="107"/>
      <c r="N805" s="107"/>
      <c r="O805" s="107"/>
      <c r="P805" s="107"/>
      <c r="Q805" s="107"/>
      <c r="R805" s="107"/>
      <c r="S805" s="107"/>
      <c r="T805" s="107"/>
      <c r="U805" s="107"/>
      <c r="V805" s="107"/>
      <c r="W805" s="107"/>
      <c r="X805" s="107"/>
      <c r="Y805" s="107"/>
      <c r="Z805" s="107"/>
    </row>
    <row r="806">
      <c r="A806" s="107"/>
      <c r="B806" s="107"/>
      <c r="C806" s="107"/>
      <c r="D806" s="107"/>
      <c r="E806" s="107"/>
      <c r="F806" s="107"/>
      <c r="G806" s="107"/>
      <c r="H806" s="107"/>
      <c r="I806" s="107"/>
      <c r="J806" s="107"/>
      <c r="K806" s="107"/>
      <c r="L806" s="107"/>
      <c r="M806" s="107"/>
      <c r="N806" s="107"/>
      <c r="O806" s="107"/>
      <c r="P806" s="107"/>
      <c r="Q806" s="107"/>
      <c r="R806" s="107"/>
      <c r="S806" s="107"/>
      <c r="T806" s="107"/>
      <c r="U806" s="107"/>
      <c r="V806" s="107"/>
      <c r="W806" s="107"/>
      <c r="X806" s="107"/>
      <c r="Y806" s="107"/>
      <c r="Z806" s="107"/>
    </row>
    <row r="807">
      <c r="A807" s="107"/>
      <c r="B807" s="107"/>
      <c r="C807" s="107"/>
      <c r="D807" s="107"/>
      <c r="E807" s="107"/>
      <c r="F807" s="107"/>
      <c r="G807" s="107"/>
      <c r="H807" s="107"/>
      <c r="I807" s="107"/>
      <c r="J807" s="107"/>
      <c r="K807" s="107"/>
      <c r="L807" s="107"/>
      <c r="M807" s="107"/>
      <c r="N807" s="107"/>
      <c r="O807" s="107"/>
      <c r="P807" s="107"/>
      <c r="Q807" s="107"/>
      <c r="R807" s="107"/>
      <c r="S807" s="107"/>
      <c r="T807" s="107"/>
      <c r="U807" s="107"/>
      <c r="V807" s="107"/>
      <c r="W807" s="107"/>
      <c r="X807" s="107"/>
      <c r="Y807" s="107"/>
      <c r="Z807" s="107"/>
    </row>
    <row r="808">
      <c r="A808" s="107"/>
      <c r="B808" s="107"/>
      <c r="C808" s="107"/>
      <c r="D808" s="107"/>
      <c r="E808" s="107"/>
      <c r="F808" s="107"/>
      <c r="G808" s="107"/>
      <c r="H808" s="107"/>
      <c r="I808" s="107"/>
      <c r="J808" s="107"/>
      <c r="K808" s="107"/>
      <c r="L808" s="107"/>
      <c r="M808" s="107"/>
      <c r="N808" s="107"/>
      <c r="O808" s="107"/>
      <c r="P808" s="107"/>
      <c r="Q808" s="107"/>
      <c r="R808" s="107"/>
      <c r="S808" s="107"/>
      <c r="T808" s="107"/>
      <c r="U808" s="107"/>
      <c r="V808" s="107"/>
      <c r="W808" s="107"/>
      <c r="X808" s="107"/>
      <c r="Y808" s="107"/>
      <c r="Z808" s="107"/>
    </row>
    <row r="809">
      <c r="A809" s="107"/>
      <c r="B809" s="107"/>
      <c r="C809" s="107"/>
      <c r="D809" s="107"/>
      <c r="E809" s="107"/>
      <c r="F809" s="107"/>
      <c r="G809" s="107"/>
      <c r="H809" s="107"/>
      <c r="I809" s="107"/>
      <c r="J809" s="107"/>
      <c r="K809" s="107"/>
      <c r="L809" s="107"/>
      <c r="M809" s="107"/>
      <c r="N809" s="107"/>
      <c r="O809" s="107"/>
      <c r="P809" s="107"/>
      <c r="Q809" s="107"/>
      <c r="R809" s="107"/>
      <c r="S809" s="107"/>
      <c r="T809" s="107"/>
      <c r="U809" s="107"/>
      <c r="V809" s="107"/>
      <c r="W809" s="107"/>
      <c r="X809" s="107"/>
      <c r="Y809" s="107"/>
      <c r="Z809" s="107"/>
    </row>
    <row r="810">
      <c r="A810" s="107"/>
      <c r="B810" s="107"/>
      <c r="C810" s="107"/>
      <c r="D810" s="107"/>
      <c r="E810" s="107"/>
      <c r="F810" s="107"/>
      <c r="G810" s="107"/>
      <c r="H810" s="107"/>
      <c r="I810" s="107"/>
      <c r="J810" s="107"/>
      <c r="K810" s="107"/>
      <c r="L810" s="107"/>
      <c r="M810" s="107"/>
      <c r="N810" s="107"/>
      <c r="O810" s="107"/>
      <c r="P810" s="107"/>
      <c r="Q810" s="107"/>
      <c r="R810" s="107"/>
      <c r="S810" s="107"/>
      <c r="T810" s="107"/>
      <c r="U810" s="107"/>
      <c r="V810" s="107"/>
      <c r="W810" s="107"/>
      <c r="X810" s="107"/>
      <c r="Y810" s="107"/>
      <c r="Z810" s="107"/>
    </row>
    <row r="811">
      <c r="A811" s="107"/>
      <c r="B811" s="107"/>
      <c r="C811" s="107"/>
      <c r="D811" s="107"/>
      <c r="E811" s="107"/>
      <c r="F811" s="107"/>
      <c r="G811" s="107"/>
      <c r="H811" s="107"/>
      <c r="I811" s="107"/>
      <c r="J811" s="107"/>
      <c r="K811" s="107"/>
      <c r="L811" s="107"/>
      <c r="M811" s="107"/>
      <c r="N811" s="107"/>
      <c r="O811" s="107"/>
      <c r="P811" s="107"/>
      <c r="Q811" s="107"/>
      <c r="R811" s="107"/>
      <c r="S811" s="107"/>
      <c r="T811" s="107"/>
      <c r="U811" s="107"/>
      <c r="V811" s="107"/>
      <c r="W811" s="107"/>
      <c r="X811" s="107"/>
      <c r="Y811" s="107"/>
      <c r="Z811" s="107"/>
    </row>
    <row r="812">
      <c r="A812" s="107"/>
      <c r="B812" s="107"/>
      <c r="C812" s="107"/>
      <c r="D812" s="107"/>
      <c r="E812" s="107"/>
      <c r="F812" s="107"/>
      <c r="G812" s="107"/>
      <c r="H812" s="107"/>
      <c r="I812" s="107"/>
      <c r="J812" s="107"/>
      <c r="K812" s="107"/>
      <c r="L812" s="107"/>
      <c r="M812" s="107"/>
      <c r="N812" s="107"/>
      <c r="O812" s="107"/>
      <c r="P812" s="107"/>
      <c r="Q812" s="107"/>
      <c r="R812" s="107"/>
      <c r="S812" s="107"/>
      <c r="T812" s="107"/>
      <c r="U812" s="107"/>
      <c r="V812" s="107"/>
      <c r="W812" s="107"/>
      <c r="X812" s="107"/>
      <c r="Y812" s="107"/>
      <c r="Z812" s="107"/>
    </row>
    <row r="813">
      <c r="A813" s="107"/>
      <c r="B813" s="107"/>
      <c r="C813" s="107"/>
      <c r="D813" s="107"/>
      <c r="E813" s="107"/>
      <c r="F813" s="107"/>
      <c r="G813" s="107"/>
      <c r="H813" s="107"/>
      <c r="I813" s="107"/>
      <c r="J813" s="107"/>
      <c r="K813" s="107"/>
      <c r="L813" s="107"/>
      <c r="M813" s="107"/>
      <c r="N813" s="107"/>
      <c r="O813" s="107"/>
      <c r="P813" s="107"/>
      <c r="Q813" s="107"/>
      <c r="R813" s="107"/>
      <c r="S813" s="107"/>
      <c r="T813" s="107"/>
      <c r="U813" s="107"/>
      <c r="V813" s="107"/>
      <c r="W813" s="107"/>
      <c r="X813" s="107"/>
      <c r="Y813" s="107"/>
      <c r="Z813" s="107"/>
    </row>
    <row r="814">
      <c r="A814" s="107"/>
      <c r="B814" s="107"/>
      <c r="C814" s="107"/>
      <c r="D814" s="107"/>
      <c r="E814" s="107"/>
      <c r="F814" s="107"/>
      <c r="G814" s="107"/>
      <c r="H814" s="107"/>
      <c r="I814" s="107"/>
      <c r="J814" s="107"/>
      <c r="K814" s="107"/>
      <c r="L814" s="107"/>
      <c r="M814" s="107"/>
      <c r="N814" s="107"/>
      <c r="O814" s="107"/>
      <c r="P814" s="107"/>
      <c r="Q814" s="107"/>
      <c r="R814" s="107"/>
      <c r="S814" s="107"/>
      <c r="T814" s="107"/>
      <c r="U814" s="107"/>
      <c r="V814" s="107"/>
      <c r="W814" s="107"/>
      <c r="X814" s="107"/>
      <c r="Y814" s="107"/>
      <c r="Z814" s="107"/>
    </row>
    <row r="815">
      <c r="A815" s="107"/>
      <c r="B815" s="107"/>
      <c r="C815" s="107"/>
      <c r="D815" s="107"/>
      <c r="E815" s="107"/>
      <c r="F815" s="107"/>
      <c r="G815" s="107"/>
      <c r="H815" s="107"/>
      <c r="I815" s="107"/>
      <c r="J815" s="107"/>
      <c r="K815" s="107"/>
      <c r="L815" s="107"/>
      <c r="M815" s="107"/>
      <c r="N815" s="107"/>
      <c r="O815" s="107"/>
      <c r="P815" s="107"/>
      <c r="Q815" s="107"/>
      <c r="R815" s="107"/>
      <c r="S815" s="107"/>
      <c r="T815" s="107"/>
      <c r="U815" s="107"/>
      <c r="V815" s="107"/>
      <c r="W815" s="107"/>
      <c r="X815" s="107"/>
      <c r="Y815" s="107"/>
      <c r="Z815" s="107"/>
    </row>
    <row r="816">
      <c r="A816" s="107"/>
      <c r="B816" s="107"/>
      <c r="C816" s="107"/>
      <c r="D816" s="107"/>
      <c r="E816" s="107"/>
      <c r="F816" s="107"/>
      <c r="G816" s="107"/>
      <c r="H816" s="107"/>
      <c r="I816" s="107"/>
      <c r="J816" s="107"/>
      <c r="K816" s="107"/>
      <c r="L816" s="107"/>
      <c r="M816" s="107"/>
      <c r="N816" s="107"/>
      <c r="O816" s="107"/>
      <c r="P816" s="107"/>
      <c r="Q816" s="107"/>
      <c r="R816" s="107"/>
      <c r="S816" s="107"/>
      <c r="T816" s="107"/>
      <c r="U816" s="107"/>
      <c r="V816" s="107"/>
      <c r="W816" s="107"/>
      <c r="X816" s="107"/>
      <c r="Y816" s="107"/>
      <c r="Z816" s="107"/>
    </row>
    <row r="817">
      <c r="A817" s="107"/>
      <c r="B817" s="107"/>
      <c r="C817" s="107"/>
      <c r="D817" s="107"/>
      <c r="E817" s="107"/>
      <c r="F817" s="107"/>
      <c r="G817" s="107"/>
      <c r="H817" s="107"/>
      <c r="I817" s="107"/>
      <c r="J817" s="107"/>
      <c r="K817" s="107"/>
      <c r="L817" s="107"/>
      <c r="M817" s="107"/>
      <c r="N817" s="107"/>
      <c r="O817" s="107"/>
      <c r="P817" s="107"/>
      <c r="Q817" s="107"/>
      <c r="R817" s="107"/>
      <c r="S817" s="107"/>
      <c r="T817" s="107"/>
      <c r="U817" s="107"/>
      <c r="V817" s="107"/>
      <c r="W817" s="107"/>
      <c r="X817" s="107"/>
      <c r="Y817" s="107"/>
      <c r="Z817" s="107"/>
    </row>
    <row r="818">
      <c r="A818" s="107"/>
      <c r="B818" s="107"/>
      <c r="C818" s="107"/>
      <c r="D818" s="107"/>
      <c r="E818" s="107"/>
      <c r="F818" s="107"/>
      <c r="G818" s="107"/>
      <c r="H818" s="107"/>
      <c r="I818" s="107"/>
      <c r="J818" s="107"/>
      <c r="K818" s="107"/>
      <c r="L818" s="107"/>
      <c r="M818" s="107"/>
      <c r="N818" s="107"/>
      <c r="O818" s="107"/>
      <c r="P818" s="107"/>
      <c r="Q818" s="107"/>
      <c r="R818" s="107"/>
      <c r="S818" s="107"/>
      <c r="T818" s="107"/>
      <c r="U818" s="107"/>
      <c r="V818" s="107"/>
      <c r="W818" s="107"/>
      <c r="X818" s="107"/>
      <c r="Y818" s="107"/>
      <c r="Z818" s="107"/>
    </row>
    <row r="819">
      <c r="A819" s="107"/>
      <c r="B819" s="107"/>
      <c r="C819" s="107"/>
      <c r="D819" s="107"/>
      <c r="E819" s="107"/>
      <c r="F819" s="107"/>
      <c r="G819" s="107"/>
      <c r="H819" s="107"/>
      <c r="I819" s="107"/>
      <c r="J819" s="107"/>
      <c r="K819" s="107"/>
      <c r="L819" s="107"/>
      <c r="M819" s="107"/>
      <c r="N819" s="107"/>
      <c r="O819" s="107"/>
      <c r="P819" s="107"/>
      <c r="Q819" s="107"/>
      <c r="R819" s="107"/>
      <c r="S819" s="107"/>
      <c r="T819" s="107"/>
      <c r="U819" s="107"/>
      <c r="V819" s="107"/>
      <c r="W819" s="107"/>
      <c r="X819" s="107"/>
      <c r="Y819" s="107"/>
      <c r="Z819" s="107"/>
    </row>
    <row r="820">
      <c r="A820" s="107"/>
      <c r="B820" s="107"/>
      <c r="C820" s="107"/>
      <c r="D820" s="107"/>
      <c r="E820" s="107"/>
      <c r="F820" s="107"/>
      <c r="G820" s="107"/>
      <c r="H820" s="107"/>
      <c r="I820" s="107"/>
      <c r="J820" s="107"/>
      <c r="K820" s="107"/>
      <c r="L820" s="107"/>
      <c r="M820" s="107"/>
      <c r="N820" s="107"/>
      <c r="O820" s="107"/>
      <c r="P820" s="107"/>
      <c r="Q820" s="107"/>
      <c r="R820" s="107"/>
      <c r="S820" s="107"/>
      <c r="T820" s="107"/>
      <c r="U820" s="107"/>
      <c r="V820" s="107"/>
      <c r="W820" s="107"/>
      <c r="X820" s="107"/>
      <c r="Y820" s="107"/>
      <c r="Z820" s="107"/>
    </row>
    <row r="821">
      <c r="A821" s="107"/>
      <c r="B821" s="107"/>
      <c r="C821" s="107"/>
      <c r="D821" s="107"/>
      <c r="E821" s="107"/>
      <c r="F821" s="107"/>
      <c r="G821" s="107"/>
      <c r="H821" s="107"/>
      <c r="I821" s="107"/>
      <c r="J821" s="107"/>
      <c r="K821" s="107"/>
      <c r="L821" s="107"/>
      <c r="M821" s="107"/>
      <c r="N821" s="107"/>
      <c r="O821" s="107"/>
      <c r="P821" s="107"/>
      <c r="Q821" s="107"/>
      <c r="R821" s="107"/>
      <c r="S821" s="107"/>
      <c r="T821" s="107"/>
      <c r="U821" s="107"/>
      <c r="V821" s="107"/>
      <c r="W821" s="107"/>
      <c r="X821" s="107"/>
      <c r="Y821" s="107"/>
      <c r="Z821" s="107"/>
    </row>
    <row r="822">
      <c r="A822" s="107"/>
      <c r="B822" s="107"/>
      <c r="C822" s="107"/>
      <c r="D822" s="107"/>
      <c r="E822" s="107"/>
      <c r="F822" s="107"/>
      <c r="G822" s="107"/>
      <c r="H822" s="107"/>
      <c r="I822" s="107"/>
      <c r="J822" s="107"/>
      <c r="K822" s="107"/>
      <c r="L822" s="107"/>
      <c r="M822" s="107"/>
      <c r="N822" s="107"/>
      <c r="O822" s="107"/>
      <c r="P822" s="107"/>
      <c r="Q822" s="107"/>
      <c r="R822" s="107"/>
      <c r="S822" s="107"/>
      <c r="T822" s="107"/>
      <c r="U822" s="107"/>
      <c r="V822" s="107"/>
      <c r="W822" s="107"/>
      <c r="X822" s="107"/>
      <c r="Y822" s="107"/>
      <c r="Z822" s="107"/>
    </row>
    <row r="823">
      <c r="A823" s="107"/>
      <c r="B823" s="107"/>
      <c r="C823" s="107"/>
      <c r="D823" s="107"/>
      <c r="E823" s="107"/>
      <c r="F823" s="107"/>
      <c r="G823" s="107"/>
      <c r="H823" s="107"/>
      <c r="I823" s="107"/>
      <c r="J823" s="107"/>
      <c r="K823" s="107"/>
      <c r="L823" s="107"/>
      <c r="M823" s="107"/>
      <c r="N823" s="107"/>
      <c r="O823" s="107"/>
      <c r="P823" s="107"/>
      <c r="Q823" s="107"/>
      <c r="R823" s="107"/>
      <c r="S823" s="107"/>
      <c r="T823" s="107"/>
      <c r="U823" s="107"/>
      <c r="V823" s="107"/>
      <c r="W823" s="107"/>
      <c r="X823" s="107"/>
      <c r="Y823" s="107"/>
      <c r="Z823" s="107"/>
    </row>
    <row r="824">
      <c r="A824" s="107"/>
      <c r="B824" s="107"/>
      <c r="C824" s="107"/>
      <c r="D824" s="107"/>
      <c r="E824" s="107"/>
      <c r="F824" s="107"/>
      <c r="G824" s="107"/>
      <c r="H824" s="107"/>
      <c r="I824" s="107"/>
      <c r="J824" s="107"/>
      <c r="K824" s="107"/>
      <c r="L824" s="107"/>
      <c r="M824" s="107"/>
      <c r="N824" s="107"/>
      <c r="O824" s="107"/>
      <c r="P824" s="107"/>
      <c r="Q824" s="107"/>
      <c r="R824" s="107"/>
      <c r="S824" s="107"/>
      <c r="T824" s="107"/>
      <c r="U824" s="107"/>
      <c r="V824" s="107"/>
      <c r="W824" s="107"/>
      <c r="X824" s="107"/>
      <c r="Y824" s="107"/>
      <c r="Z824" s="107"/>
    </row>
    <row r="825">
      <c r="A825" s="107"/>
      <c r="B825" s="107"/>
      <c r="C825" s="107"/>
      <c r="D825" s="107"/>
      <c r="E825" s="107"/>
      <c r="F825" s="107"/>
      <c r="G825" s="107"/>
      <c r="H825" s="107"/>
      <c r="I825" s="107"/>
      <c r="J825" s="107"/>
      <c r="K825" s="107"/>
      <c r="L825" s="107"/>
      <c r="M825" s="107"/>
      <c r="N825" s="107"/>
      <c r="O825" s="107"/>
      <c r="P825" s="107"/>
      <c r="Q825" s="107"/>
      <c r="R825" s="107"/>
      <c r="S825" s="107"/>
      <c r="T825" s="107"/>
      <c r="U825" s="107"/>
      <c r="V825" s="107"/>
      <c r="W825" s="107"/>
      <c r="X825" s="107"/>
      <c r="Y825" s="107"/>
      <c r="Z825" s="107"/>
    </row>
    <row r="826">
      <c r="A826" s="107"/>
      <c r="B826" s="107"/>
      <c r="C826" s="107"/>
      <c r="D826" s="107"/>
      <c r="E826" s="107"/>
      <c r="F826" s="107"/>
      <c r="G826" s="107"/>
      <c r="H826" s="107"/>
      <c r="I826" s="107"/>
      <c r="J826" s="107"/>
      <c r="K826" s="107"/>
      <c r="L826" s="107"/>
      <c r="M826" s="107"/>
      <c r="N826" s="107"/>
      <c r="O826" s="107"/>
      <c r="P826" s="107"/>
      <c r="Q826" s="107"/>
      <c r="R826" s="107"/>
      <c r="S826" s="107"/>
      <c r="T826" s="107"/>
      <c r="U826" s="107"/>
      <c r="V826" s="107"/>
      <c r="W826" s="107"/>
      <c r="X826" s="107"/>
      <c r="Y826" s="107"/>
      <c r="Z826" s="107"/>
    </row>
    <row r="827">
      <c r="A827" s="107"/>
      <c r="B827" s="107"/>
      <c r="C827" s="107"/>
      <c r="D827" s="107"/>
      <c r="E827" s="107"/>
      <c r="F827" s="107"/>
      <c r="G827" s="107"/>
      <c r="H827" s="107"/>
      <c r="I827" s="107"/>
      <c r="J827" s="107"/>
      <c r="K827" s="107"/>
      <c r="L827" s="107"/>
      <c r="M827" s="107"/>
      <c r="N827" s="107"/>
      <c r="O827" s="107"/>
      <c r="P827" s="107"/>
      <c r="Q827" s="107"/>
      <c r="R827" s="107"/>
      <c r="S827" s="107"/>
      <c r="T827" s="107"/>
      <c r="U827" s="107"/>
      <c r="V827" s="107"/>
      <c r="W827" s="107"/>
      <c r="X827" s="107"/>
      <c r="Y827" s="107"/>
      <c r="Z827" s="107"/>
    </row>
    <row r="828">
      <c r="A828" s="107"/>
      <c r="B828" s="107"/>
      <c r="C828" s="107"/>
      <c r="D828" s="107"/>
      <c r="E828" s="107"/>
      <c r="F828" s="107"/>
      <c r="G828" s="107"/>
      <c r="H828" s="107"/>
      <c r="I828" s="107"/>
      <c r="J828" s="107"/>
      <c r="K828" s="107"/>
      <c r="L828" s="107"/>
      <c r="M828" s="107"/>
      <c r="N828" s="107"/>
      <c r="O828" s="107"/>
      <c r="P828" s="107"/>
      <c r="Q828" s="107"/>
      <c r="R828" s="107"/>
      <c r="S828" s="107"/>
      <c r="T828" s="107"/>
      <c r="U828" s="107"/>
      <c r="V828" s="107"/>
      <c r="W828" s="107"/>
      <c r="X828" s="107"/>
      <c r="Y828" s="107"/>
      <c r="Z828" s="107"/>
    </row>
    <row r="829">
      <c r="A829" s="107"/>
      <c r="B829" s="107"/>
      <c r="C829" s="107"/>
      <c r="D829" s="107"/>
      <c r="E829" s="107"/>
      <c r="F829" s="107"/>
      <c r="G829" s="107"/>
      <c r="H829" s="107"/>
      <c r="I829" s="107"/>
      <c r="J829" s="107"/>
      <c r="K829" s="107"/>
      <c r="L829" s="107"/>
      <c r="M829" s="107"/>
      <c r="N829" s="107"/>
      <c r="O829" s="107"/>
      <c r="P829" s="107"/>
      <c r="Q829" s="107"/>
      <c r="R829" s="107"/>
      <c r="S829" s="107"/>
      <c r="T829" s="107"/>
      <c r="U829" s="107"/>
      <c r="V829" s="107"/>
      <c r="W829" s="107"/>
      <c r="X829" s="107"/>
      <c r="Y829" s="107"/>
      <c r="Z829" s="107"/>
    </row>
    <row r="830">
      <c r="A830" s="107"/>
      <c r="B830" s="107"/>
      <c r="C830" s="107"/>
      <c r="D830" s="107"/>
      <c r="E830" s="107"/>
      <c r="F830" s="107"/>
      <c r="G830" s="107"/>
      <c r="H830" s="107"/>
      <c r="I830" s="107"/>
      <c r="J830" s="107"/>
      <c r="K830" s="107"/>
      <c r="L830" s="107"/>
      <c r="M830" s="107"/>
      <c r="N830" s="107"/>
      <c r="O830" s="107"/>
      <c r="P830" s="107"/>
      <c r="Q830" s="107"/>
      <c r="R830" s="107"/>
      <c r="S830" s="107"/>
      <c r="T830" s="107"/>
      <c r="U830" s="107"/>
      <c r="V830" s="107"/>
      <c r="W830" s="107"/>
      <c r="X830" s="107"/>
      <c r="Y830" s="107"/>
      <c r="Z830" s="107"/>
    </row>
    <row r="831">
      <c r="A831" s="107"/>
      <c r="B831" s="107"/>
      <c r="C831" s="107"/>
      <c r="D831" s="107"/>
      <c r="E831" s="107"/>
      <c r="F831" s="107"/>
      <c r="G831" s="107"/>
      <c r="H831" s="107"/>
      <c r="I831" s="107"/>
      <c r="J831" s="107"/>
      <c r="K831" s="107"/>
      <c r="L831" s="107"/>
      <c r="M831" s="107"/>
      <c r="N831" s="107"/>
      <c r="O831" s="107"/>
      <c r="P831" s="107"/>
      <c r="Q831" s="107"/>
      <c r="R831" s="107"/>
      <c r="S831" s="107"/>
      <c r="T831" s="107"/>
      <c r="U831" s="107"/>
      <c r="V831" s="107"/>
      <c r="W831" s="107"/>
      <c r="X831" s="107"/>
      <c r="Y831" s="107"/>
      <c r="Z831" s="107"/>
    </row>
    <row r="832">
      <c r="A832" s="107"/>
      <c r="B832" s="107"/>
      <c r="C832" s="107"/>
      <c r="D832" s="107"/>
      <c r="E832" s="107"/>
      <c r="F832" s="107"/>
      <c r="G832" s="107"/>
      <c r="H832" s="107"/>
      <c r="I832" s="107"/>
      <c r="J832" s="107"/>
      <c r="K832" s="107"/>
      <c r="L832" s="107"/>
      <c r="M832" s="107"/>
      <c r="N832" s="107"/>
      <c r="O832" s="107"/>
      <c r="P832" s="107"/>
      <c r="Q832" s="107"/>
      <c r="R832" s="107"/>
      <c r="S832" s="107"/>
      <c r="T832" s="107"/>
      <c r="U832" s="107"/>
      <c r="V832" s="107"/>
      <c r="W832" s="107"/>
      <c r="X832" s="107"/>
      <c r="Y832" s="107"/>
      <c r="Z832" s="107"/>
    </row>
    <row r="833">
      <c r="A833" s="107"/>
      <c r="B833" s="107"/>
      <c r="C833" s="107"/>
      <c r="D833" s="107"/>
      <c r="E833" s="107"/>
      <c r="F833" s="107"/>
      <c r="G833" s="107"/>
      <c r="H833" s="107"/>
      <c r="I833" s="107"/>
      <c r="J833" s="107"/>
      <c r="K833" s="107"/>
      <c r="L833" s="107"/>
      <c r="M833" s="107"/>
      <c r="N833" s="107"/>
      <c r="O833" s="107"/>
      <c r="P833" s="107"/>
      <c r="Q833" s="107"/>
      <c r="R833" s="107"/>
      <c r="S833" s="107"/>
      <c r="T833" s="107"/>
      <c r="U833" s="107"/>
      <c r="V833" s="107"/>
      <c r="W833" s="107"/>
      <c r="X833" s="107"/>
      <c r="Y833" s="107"/>
      <c r="Z833" s="107"/>
    </row>
    <row r="834">
      <c r="A834" s="107"/>
      <c r="B834" s="107"/>
      <c r="C834" s="107"/>
      <c r="D834" s="107"/>
      <c r="E834" s="107"/>
      <c r="F834" s="107"/>
      <c r="G834" s="107"/>
      <c r="H834" s="107"/>
      <c r="I834" s="107"/>
      <c r="J834" s="107"/>
      <c r="K834" s="107"/>
      <c r="L834" s="107"/>
      <c r="M834" s="107"/>
      <c r="N834" s="107"/>
      <c r="O834" s="107"/>
      <c r="P834" s="107"/>
      <c r="Q834" s="107"/>
      <c r="R834" s="107"/>
      <c r="S834" s="107"/>
      <c r="T834" s="107"/>
      <c r="U834" s="107"/>
      <c r="V834" s="107"/>
      <c r="W834" s="107"/>
      <c r="X834" s="107"/>
      <c r="Y834" s="107"/>
      <c r="Z834" s="107"/>
    </row>
    <row r="835">
      <c r="A835" s="107"/>
      <c r="B835" s="107"/>
      <c r="C835" s="107"/>
      <c r="D835" s="107"/>
      <c r="E835" s="107"/>
      <c r="F835" s="107"/>
      <c r="G835" s="107"/>
      <c r="H835" s="107"/>
      <c r="I835" s="107"/>
      <c r="J835" s="107"/>
      <c r="K835" s="107"/>
      <c r="L835" s="107"/>
      <c r="M835" s="107"/>
      <c r="N835" s="107"/>
      <c r="O835" s="107"/>
      <c r="P835" s="107"/>
      <c r="Q835" s="107"/>
      <c r="R835" s="107"/>
      <c r="S835" s="107"/>
      <c r="T835" s="107"/>
      <c r="U835" s="107"/>
      <c r="V835" s="107"/>
      <c r="W835" s="107"/>
      <c r="X835" s="107"/>
      <c r="Y835" s="107"/>
      <c r="Z835" s="107"/>
    </row>
    <row r="836">
      <c r="A836" s="107"/>
      <c r="B836" s="107"/>
      <c r="C836" s="107"/>
      <c r="D836" s="107"/>
      <c r="E836" s="107"/>
      <c r="F836" s="107"/>
      <c r="G836" s="107"/>
      <c r="H836" s="107"/>
      <c r="I836" s="107"/>
      <c r="J836" s="107"/>
      <c r="K836" s="107"/>
      <c r="L836" s="107"/>
      <c r="M836" s="107"/>
      <c r="N836" s="107"/>
      <c r="O836" s="107"/>
      <c r="P836" s="107"/>
      <c r="Q836" s="107"/>
      <c r="R836" s="107"/>
      <c r="S836" s="107"/>
      <c r="T836" s="107"/>
      <c r="U836" s="107"/>
      <c r="V836" s="107"/>
      <c r="W836" s="107"/>
      <c r="X836" s="107"/>
      <c r="Y836" s="107"/>
      <c r="Z836" s="107"/>
    </row>
    <row r="837">
      <c r="A837" s="107"/>
      <c r="B837" s="107"/>
      <c r="C837" s="107"/>
      <c r="D837" s="107"/>
      <c r="E837" s="107"/>
      <c r="F837" s="107"/>
      <c r="G837" s="107"/>
      <c r="H837" s="107"/>
      <c r="I837" s="107"/>
      <c r="J837" s="107"/>
      <c r="K837" s="107"/>
      <c r="L837" s="107"/>
      <c r="M837" s="107"/>
      <c r="N837" s="107"/>
      <c r="O837" s="107"/>
      <c r="P837" s="107"/>
      <c r="Q837" s="107"/>
      <c r="R837" s="107"/>
      <c r="S837" s="107"/>
      <c r="T837" s="107"/>
      <c r="U837" s="107"/>
      <c r="V837" s="107"/>
      <c r="W837" s="107"/>
      <c r="X837" s="107"/>
      <c r="Y837" s="107"/>
      <c r="Z837" s="107"/>
    </row>
    <row r="838">
      <c r="A838" s="107"/>
      <c r="B838" s="107"/>
      <c r="C838" s="107"/>
      <c r="D838" s="107"/>
      <c r="E838" s="107"/>
      <c r="F838" s="107"/>
      <c r="G838" s="107"/>
      <c r="H838" s="107"/>
      <c r="I838" s="107"/>
      <c r="J838" s="107"/>
      <c r="K838" s="107"/>
      <c r="L838" s="107"/>
      <c r="M838" s="107"/>
      <c r="N838" s="107"/>
      <c r="O838" s="107"/>
      <c r="P838" s="107"/>
      <c r="Q838" s="107"/>
      <c r="R838" s="107"/>
      <c r="S838" s="107"/>
      <c r="T838" s="107"/>
      <c r="U838" s="107"/>
      <c r="V838" s="107"/>
      <c r="W838" s="107"/>
      <c r="X838" s="107"/>
      <c r="Y838" s="107"/>
      <c r="Z838" s="107"/>
    </row>
    <row r="839">
      <c r="A839" s="107"/>
      <c r="B839" s="107"/>
      <c r="C839" s="107"/>
      <c r="D839" s="107"/>
      <c r="E839" s="107"/>
      <c r="F839" s="107"/>
      <c r="G839" s="107"/>
      <c r="H839" s="107"/>
      <c r="I839" s="107"/>
      <c r="J839" s="107"/>
      <c r="K839" s="107"/>
      <c r="L839" s="107"/>
      <c r="M839" s="107"/>
      <c r="N839" s="107"/>
      <c r="O839" s="107"/>
      <c r="P839" s="107"/>
      <c r="Q839" s="107"/>
      <c r="R839" s="107"/>
      <c r="S839" s="107"/>
      <c r="T839" s="107"/>
      <c r="U839" s="107"/>
      <c r="V839" s="107"/>
      <c r="W839" s="107"/>
      <c r="X839" s="107"/>
      <c r="Y839" s="107"/>
      <c r="Z839" s="107"/>
    </row>
    <row r="840">
      <c r="A840" s="107"/>
      <c r="B840" s="107"/>
      <c r="C840" s="107"/>
      <c r="D840" s="107"/>
      <c r="E840" s="107"/>
      <c r="F840" s="107"/>
      <c r="G840" s="107"/>
      <c r="H840" s="107"/>
      <c r="I840" s="107"/>
      <c r="J840" s="107"/>
      <c r="K840" s="107"/>
      <c r="L840" s="107"/>
      <c r="M840" s="107"/>
      <c r="N840" s="107"/>
      <c r="O840" s="107"/>
      <c r="P840" s="107"/>
      <c r="Q840" s="107"/>
      <c r="R840" s="107"/>
      <c r="S840" s="107"/>
      <c r="T840" s="107"/>
      <c r="U840" s="107"/>
      <c r="V840" s="107"/>
      <c r="W840" s="107"/>
      <c r="X840" s="107"/>
      <c r="Y840" s="107"/>
      <c r="Z840" s="107"/>
    </row>
    <row r="841">
      <c r="A841" s="107"/>
      <c r="B841" s="107"/>
      <c r="C841" s="107"/>
      <c r="D841" s="107"/>
      <c r="E841" s="107"/>
      <c r="F841" s="107"/>
      <c r="G841" s="107"/>
      <c r="H841" s="107"/>
      <c r="I841" s="107"/>
      <c r="J841" s="107"/>
      <c r="K841" s="107"/>
      <c r="L841" s="107"/>
      <c r="M841" s="107"/>
      <c r="N841" s="107"/>
      <c r="O841" s="107"/>
      <c r="P841" s="107"/>
      <c r="Q841" s="107"/>
      <c r="R841" s="107"/>
      <c r="S841" s="107"/>
      <c r="T841" s="107"/>
      <c r="U841" s="107"/>
      <c r="V841" s="107"/>
      <c r="W841" s="107"/>
      <c r="X841" s="107"/>
      <c r="Y841" s="107"/>
      <c r="Z841" s="107"/>
    </row>
    <row r="842">
      <c r="A842" s="107"/>
      <c r="B842" s="107"/>
      <c r="C842" s="107"/>
      <c r="D842" s="107"/>
      <c r="E842" s="107"/>
      <c r="F842" s="107"/>
      <c r="G842" s="107"/>
      <c r="H842" s="107"/>
      <c r="I842" s="107"/>
      <c r="J842" s="107"/>
      <c r="K842" s="107"/>
      <c r="L842" s="107"/>
      <c r="M842" s="107"/>
      <c r="N842" s="107"/>
      <c r="O842" s="107"/>
      <c r="P842" s="107"/>
      <c r="Q842" s="107"/>
      <c r="R842" s="107"/>
      <c r="S842" s="107"/>
      <c r="T842" s="107"/>
      <c r="U842" s="107"/>
      <c r="V842" s="107"/>
      <c r="W842" s="107"/>
      <c r="X842" s="107"/>
      <c r="Y842" s="107"/>
      <c r="Z842" s="107"/>
    </row>
    <row r="843">
      <c r="A843" s="107"/>
      <c r="B843" s="107"/>
      <c r="C843" s="107"/>
      <c r="D843" s="107"/>
      <c r="E843" s="107"/>
      <c r="F843" s="107"/>
      <c r="G843" s="107"/>
      <c r="H843" s="107"/>
      <c r="I843" s="107"/>
      <c r="J843" s="107"/>
      <c r="K843" s="107"/>
      <c r="L843" s="107"/>
      <c r="M843" s="107"/>
      <c r="N843" s="107"/>
      <c r="O843" s="107"/>
      <c r="P843" s="107"/>
      <c r="Q843" s="107"/>
      <c r="R843" s="107"/>
      <c r="S843" s="107"/>
      <c r="T843" s="107"/>
      <c r="U843" s="107"/>
      <c r="V843" s="107"/>
      <c r="W843" s="107"/>
      <c r="X843" s="107"/>
      <c r="Y843" s="107"/>
      <c r="Z843" s="107"/>
    </row>
    <row r="844">
      <c r="A844" s="107"/>
      <c r="B844" s="107"/>
      <c r="C844" s="107"/>
      <c r="D844" s="107"/>
      <c r="E844" s="107"/>
      <c r="F844" s="107"/>
      <c r="G844" s="107"/>
      <c r="H844" s="107"/>
      <c r="I844" s="107"/>
      <c r="J844" s="107"/>
      <c r="K844" s="107"/>
      <c r="L844" s="107"/>
      <c r="M844" s="107"/>
      <c r="N844" s="107"/>
      <c r="O844" s="107"/>
      <c r="P844" s="107"/>
      <c r="Q844" s="107"/>
      <c r="R844" s="107"/>
      <c r="S844" s="107"/>
      <c r="T844" s="107"/>
      <c r="U844" s="107"/>
      <c r="V844" s="107"/>
      <c r="W844" s="107"/>
      <c r="X844" s="107"/>
      <c r="Y844" s="107"/>
      <c r="Z844" s="107"/>
    </row>
    <row r="845">
      <c r="A845" s="107"/>
      <c r="B845" s="107"/>
      <c r="C845" s="107"/>
      <c r="D845" s="107"/>
      <c r="E845" s="107"/>
      <c r="F845" s="107"/>
      <c r="G845" s="107"/>
      <c r="H845" s="107"/>
      <c r="I845" s="107"/>
      <c r="J845" s="107"/>
      <c r="K845" s="107"/>
      <c r="L845" s="107"/>
      <c r="M845" s="107"/>
      <c r="N845" s="107"/>
      <c r="O845" s="107"/>
      <c r="P845" s="107"/>
      <c r="Q845" s="107"/>
      <c r="R845" s="107"/>
      <c r="S845" s="107"/>
      <c r="T845" s="107"/>
      <c r="U845" s="107"/>
      <c r="V845" s="107"/>
      <c r="W845" s="107"/>
      <c r="X845" s="107"/>
      <c r="Y845" s="107"/>
      <c r="Z845" s="107"/>
    </row>
    <row r="846">
      <c r="A846" s="107"/>
      <c r="B846" s="107"/>
      <c r="C846" s="107"/>
      <c r="D846" s="107"/>
      <c r="E846" s="107"/>
      <c r="F846" s="107"/>
      <c r="G846" s="107"/>
      <c r="H846" s="107"/>
      <c r="I846" s="107"/>
      <c r="J846" s="107"/>
      <c r="K846" s="107"/>
      <c r="L846" s="107"/>
      <c r="M846" s="107"/>
      <c r="N846" s="107"/>
      <c r="O846" s="107"/>
      <c r="P846" s="107"/>
      <c r="Q846" s="107"/>
      <c r="R846" s="107"/>
      <c r="S846" s="107"/>
      <c r="T846" s="107"/>
      <c r="U846" s="107"/>
      <c r="V846" s="107"/>
      <c r="W846" s="107"/>
      <c r="X846" s="107"/>
      <c r="Y846" s="107"/>
      <c r="Z846" s="107"/>
    </row>
    <row r="847">
      <c r="A847" s="107"/>
      <c r="B847" s="107"/>
      <c r="C847" s="107"/>
      <c r="D847" s="107"/>
      <c r="E847" s="107"/>
      <c r="F847" s="107"/>
      <c r="G847" s="107"/>
      <c r="H847" s="107"/>
      <c r="I847" s="107"/>
      <c r="J847" s="107"/>
      <c r="K847" s="107"/>
      <c r="L847" s="107"/>
      <c r="M847" s="107"/>
      <c r="N847" s="107"/>
      <c r="O847" s="107"/>
      <c r="P847" s="107"/>
      <c r="Q847" s="107"/>
      <c r="R847" s="107"/>
      <c r="S847" s="107"/>
      <c r="T847" s="107"/>
      <c r="U847" s="107"/>
      <c r="V847" s="107"/>
      <c r="W847" s="107"/>
      <c r="X847" s="107"/>
      <c r="Y847" s="107"/>
      <c r="Z847" s="107"/>
    </row>
    <row r="848">
      <c r="A848" s="107"/>
      <c r="B848" s="107"/>
      <c r="C848" s="107"/>
      <c r="D848" s="107"/>
      <c r="E848" s="107"/>
      <c r="F848" s="107"/>
      <c r="G848" s="107"/>
      <c r="H848" s="107"/>
      <c r="I848" s="107"/>
      <c r="J848" s="107"/>
      <c r="K848" s="107"/>
      <c r="L848" s="107"/>
      <c r="M848" s="107"/>
      <c r="N848" s="107"/>
      <c r="O848" s="107"/>
      <c r="P848" s="107"/>
      <c r="Q848" s="107"/>
      <c r="R848" s="107"/>
      <c r="S848" s="107"/>
      <c r="T848" s="107"/>
      <c r="U848" s="107"/>
      <c r="V848" s="107"/>
      <c r="W848" s="107"/>
      <c r="X848" s="107"/>
      <c r="Y848" s="107"/>
      <c r="Z848" s="107"/>
    </row>
    <row r="849">
      <c r="A849" s="107"/>
      <c r="B849" s="107"/>
      <c r="C849" s="107"/>
      <c r="D849" s="107"/>
      <c r="E849" s="107"/>
      <c r="F849" s="107"/>
      <c r="G849" s="107"/>
      <c r="H849" s="107"/>
      <c r="I849" s="107"/>
      <c r="J849" s="107"/>
      <c r="K849" s="107"/>
      <c r="L849" s="107"/>
      <c r="M849" s="107"/>
      <c r="N849" s="107"/>
      <c r="O849" s="107"/>
      <c r="P849" s="107"/>
      <c r="Q849" s="107"/>
      <c r="R849" s="107"/>
      <c r="S849" s="107"/>
      <c r="T849" s="107"/>
      <c r="U849" s="107"/>
      <c r="V849" s="107"/>
      <c r="W849" s="107"/>
      <c r="X849" s="107"/>
      <c r="Y849" s="107"/>
      <c r="Z849" s="107"/>
    </row>
    <row r="850">
      <c r="A850" s="107"/>
      <c r="B850" s="107"/>
      <c r="C850" s="107"/>
      <c r="D850" s="107"/>
      <c r="E850" s="107"/>
      <c r="F850" s="107"/>
      <c r="G850" s="107"/>
      <c r="H850" s="107"/>
      <c r="I850" s="107"/>
      <c r="J850" s="107"/>
      <c r="K850" s="107"/>
      <c r="L850" s="107"/>
      <c r="M850" s="107"/>
      <c r="N850" s="107"/>
      <c r="O850" s="107"/>
      <c r="P850" s="107"/>
      <c r="Q850" s="107"/>
      <c r="R850" s="107"/>
      <c r="S850" s="107"/>
      <c r="T850" s="107"/>
      <c r="U850" s="107"/>
      <c r="V850" s="107"/>
      <c r="W850" s="107"/>
      <c r="X850" s="107"/>
      <c r="Y850" s="107"/>
      <c r="Z850" s="107"/>
    </row>
    <row r="851">
      <c r="A851" s="107"/>
      <c r="B851" s="107"/>
      <c r="C851" s="107"/>
      <c r="D851" s="107"/>
      <c r="E851" s="107"/>
      <c r="F851" s="107"/>
      <c r="G851" s="107"/>
      <c r="H851" s="107"/>
      <c r="I851" s="107"/>
      <c r="J851" s="107"/>
      <c r="K851" s="107"/>
      <c r="L851" s="107"/>
      <c r="M851" s="107"/>
      <c r="N851" s="107"/>
      <c r="O851" s="107"/>
      <c r="P851" s="107"/>
      <c r="Q851" s="107"/>
      <c r="R851" s="107"/>
      <c r="S851" s="107"/>
      <c r="T851" s="107"/>
      <c r="U851" s="107"/>
      <c r="V851" s="107"/>
      <c r="W851" s="107"/>
      <c r="X851" s="107"/>
      <c r="Y851" s="107"/>
      <c r="Z851" s="107"/>
    </row>
    <row r="852">
      <c r="A852" s="107"/>
      <c r="B852" s="107"/>
      <c r="C852" s="107"/>
      <c r="D852" s="107"/>
      <c r="E852" s="107"/>
      <c r="F852" s="107"/>
      <c r="G852" s="107"/>
      <c r="H852" s="107"/>
      <c r="I852" s="107"/>
      <c r="J852" s="107"/>
      <c r="K852" s="107"/>
      <c r="L852" s="107"/>
      <c r="M852" s="107"/>
      <c r="N852" s="107"/>
      <c r="O852" s="107"/>
      <c r="P852" s="107"/>
      <c r="Q852" s="107"/>
      <c r="R852" s="107"/>
      <c r="S852" s="107"/>
      <c r="T852" s="107"/>
      <c r="U852" s="107"/>
      <c r="V852" s="107"/>
      <c r="W852" s="107"/>
      <c r="X852" s="107"/>
      <c r="Y852" s="107"/>
      <c r="Z852" s="107"/>
    </row>
    <row r="853">
      <c r="A853" s="107"/>
      <c r="B853" s="107"/>
      <c r="C853" s="107"/>
      <c r="D853" s="107"/>
      <c r="E853" s="107"/>
      <c r="F853" s="107"/>
      <c r="G853" s="107"/>
      <c r="H853" s="107"/>
      <c r="I853" s="107"/>
      <c r="J853" s="107"/>
      <c r="K853" s="107"/>
      <c r="L853" s="107"/>
      <c r="M853" s="107"/>
      <c r="N853" s="107"/>
      <c r="O853" s="107"/>
      <c r="P853" s="107"/>
      <c r="Q853" s="107"/>
      <c r="R853" s="107"/>
      <c r="S853" s="107"/>
      <c r="T853" s="107"/>
      <c r="U853" s="107"/>
      <c r="V853" s="107"/>
      <c r="W853" s="107"/>
      <c r="X853" s="107"/>
      <c r="Y853" s="107"/>
      <c r="Z853" s="107"/>
    </row>
    <row r="854">
      <c r="A854" s="107"/>
      <c r="B854" s="107"/>
      <c r="C854" s="107"/>
      <c r="D854" s="107"/>
      <c r="E854" s="107"/>
      <c r="F854" s="107"/>
      <c r="G854" s="107"/>
      <c r="H854" s="107"/>
      <c r="I854" s="107"/>
      <c r="J854" s="107"/>
      <c r="K854" s="107"/>
      <c r="L854" s="107"/>
      <c r="M854" s="107"/>
      <c r="N854" s="107"/>
      <c r="O854" s="107"/>
      <c r="P854" s="107"/>
      <c r="Q854" s="107"/>
      <c r="R854" s="107"/>
      <c r="S854" s="107"/>
      <c r="T854" s="107"/>
      <c r="U854" s="107"/>
      <c r="V854" s="107"/>
      <c r="W854" s="107"/>
      <c r="X854" s="107"/>
      <c r="Y854" s="107"/>
      <c r="Z854" s="107"/>
    </row>
    <row r="855">
      <c r="A855" s="107"/>
      <c r="B855" s="107"/>
      <c r="C855" s="107"/>
      <c r="D855" s="107"/>
      <c r="E855" s="107"/>
      <c r="F855" s="107"/>
      <c r="G855" s="107"/>
      <c r="H855" s="107"/>
      <c r="I855" s="107"/>
      <c r="J855" s="107"/>
      <c r="K855" s="107"/>
      <c r="L855" s="107"/>
      <c r="M855" s="107"/>
      <c r="N855" s="107"/>
      <c r="O855" s="107"/>
      <c r="P855" s="107"/>
      <c r="Q855" s="107"/>
      <c r="R855" s="107"/>
      <c r="S855" s="107"/>
      <c r="T855" s="107"/>
      <c r="U855" s="107"/>
      <c r="V855" s="107"/>
      <c r="W855" s="107"/>
      <c r="X855" s="107"/>
      <c r="Y855" s="107"/>
      <c r="Z855" s="107"/>
    </row>
    <row r="856">
      <c r="A856" s="107"/>
      <c r="B856" s="107"/>
      <c r="C856" s="107"/>
      <c r="D856" s="107"/>
      <c r="E856" s="107"/>
      <c r="F856" s="107"/>
      <c r="G856" s="107"/>
      <c r="H856" s="107"/>
      <c r="I856" s="107"/>
      <c r="J856" s="107"/>
      <c r="K856" s="107"/>
      <c r="L856" s="107"/>
      <c r="M856" s="107"/>
      <c r="N856" s="107"/>
      <c r="O856" s="107"/>
      <c r="P856" s="107"/>
      <c r="Q856" s="107"/>
      <c r="R856" s="107"/>
      <c r="S856" s="107"/>
      <c r="T856" s="107"/>
      <c r="U856" s="107"/>
      <c r="V856" s="107"/>
      <c r="W856" s="107"/>
      <c r="X856" s="107"/>
      <c r="Y856" s="107"/>
      <c r="Z856" s="107"/>
    </row>
    <row r="857">
      <c r="A857" s="107"/>
      <c r="B857" s="107"/>
      <c r="C857" s="107"/>
      <c r="D857" s="107"/>
      <c r="E857" s="107"/>
      <c r="F857" s="107"/>
      <c r="G857" s="107"/>
      <c r="H857" s="107"/>
      <c r="I857" s="107"/>
      <c r="J857" s="107"/>
      <c r="K857" s="107"/>
      <c r="L857" s="107"/>
      <c r="M857" s="107"/>
      <c r="N857" s="107"/>
      <c r="O857" s="107"/>
      <c r="P857" s="107"/>
      <c r="Q857" s="107"/>
      <c r="R857" s="107"/>
      <c r="S857" s="107"/>
      <c r="T857" s="107"/>
      <c r="U857" s="107"/>
      <c r="V857" s="107"/>
      <c r="W857" s="107"/>
      <c r="X857" s="107"/>
      <c r="Y857" s="107"/>
      <c r="Z857" s="107"/>
    </row>
    <row r="858">
      <c r="A858" s="107"/>
      <c r="B858" s="107"/>
      <c r="C858" s="107"/>
      <c r="D858" s="107"/>
      <c r="E858" s="107"/>
      <c r="F858" s="107"/>
      <c r="G858" s="107"/>
      <c r="H858" s="107"/>
      <c r="I858" s="107"/>
      <c r="J858" s="107"/>
      <c r="K858" s="107"/>
      <c r="L858" s="107"/>
      <c r="M858" s="107"/>
      <c r="N858" s="107"/>
      <c r="O858" s="107"/>
      <c r="P858" s="107"/>
      <c r="Q858" s="107"/>
      <c r="R858" s="107"/>
      <c r="S858" s="107"/>
      <c r="T858" s="107"/>
      <c r="U858" s="107"/>
      <c r="V858" s="107"/>
      <c r="W858" s="107"/>
      <c r="X858" s="107"/>
      <c r="Y858" s="107"/>
      <c r="Z858" s="107"/>
    </row>
    <row r="859">
      <c r="A859" s="107"/>
      <c r="B859" s="107"/>
      <c r="C859" s="107"/>
      <c r="D859" s="107"/>
      <c r="E859" s="107"/>
      <c r="F859" s="107"/>
      <c r="G859" s="107"/>
      <c r="H859" s="107"/>
      <c r="I859" s="107"/>
      <c r="J859" s="107"/>
      <c r="K859" s="107"/>
      <c r="L859" s="107"/>
      <c r="M859" s="107"/>
      <c r="N859" s="107"/>
      <c r="O859" s="107"/>
      <c r="P859" s="107"/>
      <c r="Q859" s="107"/>
      <c r="R859" s="107"/>
      <c r="S859" s="107"/>
      <c r="T859" s="107"/>
      <c r="U859" s="107"/>
      <c r="V859" s="107"/>
      <c r="W859" s="107"/>
      <c r="X859" s="107"/>
      <c r="Y859" s="107"/>
      <c r="Z859" s="107"/>
    </row>
    <row r="860">
      <c r="A860" s="107"/>
      <c r="B860" s="107"/>
      <c r="C860" s="107"/>
      <c r="D860" s="107"/>
      <c r="E860" s="107"/>
      <c r="F860" s="107"/>
      <c r="G860" s="107"/>
      <c r="H860" s="107"/>
      <c r="I860" s="107"/>
      <c r="J860" s="107"/>
      <c r="K860" s="107"/>
      <c r="L860" s="107"/>
      <c r="M860" s="107"/>
      <c r="N860" s="107"/>
      <c r="O860" s="107"/>
      <c r="P860" s="107"/>
      <c r="Q860" s="107"/>
      <c r="R860" s="107"/>
      <c r="S860" s="107"/>
      <c r="T860" s="107"/>
      <c r="U860" s="107"/>
      <c r="V860" s="107"/>
      <c r="W860" s="107"/>
      <c r="X860" s="107"/>
      <c r="Y860" s="107"/>
      <c r="Z860" s="107"/>
    </row>
    <row r="861">
      <c r="A861" s="107"/>
      <c r="B861" s="107"/>
      <c r="C861" s="107"/>
      <c r="D861" s="107"/>
      <c r="E861" s="107"/>
      <c r="F861" s="107"/>
      <c r="G861" s="107"/>
      <c r="H861" s="107"/>
      <c r="I861" s="107"/>
      <c r="J861" s="107"/>
      <c r="K861" s="107"/>
      <c r="L861" s="107"/>
      <c r="M861" s="107"/>
      <c r="N861" s="107"/>
      <c r="O861" s="107"/>
      <c r="P861" s="107"/>
      <c r="Q861" s="107"/>
      <c r="R861" s="107"/>
      <c r="S861" s="107"/>
      <c r="T861" s="107"/>
      <c r="U861" s="107"/>
      <c r="V861" s="107"/>
      <c r="W861" s="107"/>
      <c r="X861" s="107"/>
      <c r="Y861" s="107"/>
      <c r="Z861" s="107"/>
    </row>
    <row r="862">
      <c r="A862" s="107"/>
      <c r="B862" s="107"/>
      <c r="C862" s="107"/>
      <c r="D862" s="107"/>
      <c r="E862" s="107"/>
      <c r="F862" s="107"/>
      <c r="G862" s="107"/>
      <c r="H862" s="107"/>
      <c r="I862" s="107"/>
      <c r="J862" s="107"/>
      <c r="K862" s="107"/>
      <c r="L862" s="107"/>
      <c r="M862" s="107"/>
      <c r="N862" s="107"/>
      <c r="O862" s="107"/>
      <c r="P862" s="107"/>
      <c r="Q862" s="107"/>
      <c r="R862" s="107"/>
      <c r="S862" s="107"/>
      <c r="T862" s="107"/>
      <c r="U862" s="107"/>
      <c r="V862" s="107"/>
      <c r="W862" s="107"/>
      <c r="X862" s="107"/>
      <c r="Y862" s="107"/>
      <c r="Z862" s="107"/>
    </row>
    <row r="863">
      <c r="A863" s="107"/>
      <c r="B863" s="107"/>
      <c r="C863" s="107"/>
      <c r="D863" s="107"/>
      <c r="E863" s="107"/>
      <c r="F863" s="107"/>
      <c r="G863" s="107"/>
      <c r="H863" s="107"/>
      <c r="I863" s="107"/>
      <c r="J863" s="107"/>
      <c r="K863" s="107"/>
      <c r="L863" s="107"/>
      <c r="M863" s="107"/>
      <c r="N863" s="107"/>
      <c r="O863" s="107"/>
      <c r="P863" s="107"/>
      <c r="Q863" s="107"/>
      <c r="R863" s="107"/>
      <c r="S863" s="107"/>
      <c r="T863" s="107"/>
      <c r="U863" s="107"/>
      <c r="V863" s="107"/>
      <c r="W863" s="107"/>
      <c r="X863" s="107"/>
      <c r="Y863" s="107"/>
      <c r="Z863" s="107"/>
    </row>
    <row r="864">
      <c r="A864" s="107"/>
      <c r="B864" s="107"/>
      <c r="C864" s="107"/>
      <c r="D864" s="107"/>
      <c r="E864" s="107"/>
      <c r="F864" s="107"/>
      <c r="G864" s="107"/>
      <c r="H864" s="107"/>
      <c r="I864" s="107"/>
      <c r="J864" s="107"/>
      <c r="K864" s="107"/>
      <c r="L864" s="107"/>
      <c r="M864" s="107"/>
      <c r="N864" s="107"/>
      <c r="O864" s="107"/>
      <c r="P864" s="107"/>
      <c r="Q864" s="107"/>
      <c r="R864" s="107"/>
      <c r="S864" s="107"/>
      <c r="T864" s="107"/>
      <c r="U864" s="107"/>
      <c r="V864" s="107"/>
      <c r="W864" s="107"/>
      <c r="X864" s="107"/>
      <c r="Y864" s="107"/>
      <c r="Z864" s="107"/>
    </row>
    <row r="865">
      <c r="A865" s="107"/>
      <c r="B865" s="107"/>
      <c r="C865" s="107"/>
      <c r="D865" s="107"/>
      <c r="E865" s="107"/>
      <c r="F865" s="107"/>
      <c r="G865" s="107"/>
      <c r="H865" s="107"/>
      <c r="I865" s="107"/>
      <c r="J865" s="107"/>
      <c r="K865" s="107"/>
      <c r="L865" s="107"/>
      <c r="M865" s="107"/>
      <c r="N865" s="107"/>
      <c r="O865" s="107"/>
      <c r="P865" s="107"/>
      <c r="Q865" s="107"/>
      <c r="R865" s="107"/>
      <c r="S865" s="107"/>
      <c r="T865" s="107"/>
      <c r="U865" s="107"/>
      <c r="V865" s="107"/>
      <c r="W865" s="107"/>
      <c r="X865" s="107"/>
      <c r="Y865" s="107"/>
      <c r="Z865" s="107"/>
    </row>
    <row r="866">
      <c r="A866" s="107"/>
      <c r="B866" s="107"/>
      <c r="C866" s="107"/>
      <c r="D866" s="107"/>
      <c r="E866" s="107"/>
      <c r="F866" s="107"/>
      <c r="G866" s="107"/>
      <c r="H866" s="107"/>
      <c r="I866" s="107"/>
      <c r="J866" s="107"/>
      <c r="K866" s="107"/>
      <c r="L866" s="107"/>
      <c r="M866" s="107"/>
      <c r="N866" s="107"/>
      <c r="O866" s="107"/>
      <c r="P866" s="107"/>
      <c r="Q866" s="107"/>
      <c r="R866" s="107"/>
      <c r="S866" s="107"/>
      <c r="T866" s="107"/>
      <c r="U866" s="107"/>
      <c r="V866" s="107"/>
      <c r="W866" s="107"/>
      <c r="X866" s="107"/>
      <c r="Y866" s="107"/>
      <c r="Z866" s="107"/>
    </row>
    <row r="867">
      <c r="A867" s="107"/>
      <c r="B867" s="107"/>
      <c r="C867" s="107"/>
      <c r="D867" s="107"/>
      <c r="E867" s="107"/>
      <c r="F867" s="107"/>
      <c r="G867" s="107"/>
      <c r="H867" s="107"/>
      <c r="I867" s="107"/>
      <c r="J867" s="107"/>
      <c r="K867" s="107"/>
      <c r="L867" s="107"/>
      <c r="M867" s="107"/>
      <c r="N867" s="107"/>
      <c r="O867" s="107"/>
      <c r="P867" s="107"/>
      <c r="Q867" s="107"/>
      <c r="R867" s="107"/>
      <c r="S867" s="107"/>
      <c r="T867" s="107"/>
      <c r="U867" s="107"/>
      <c r="V867" s="107"/>
      <c r="W867" s="107"/>
      <c r="X867" s="107"/>
      <c r="Y867" s="107"/>
      <c r="Z867" s="107"/>
    </row>
    <row r="868">
      <c r="A868" s="107"/>
      <c r="B868" s="107"/>
      <c r="C868" s="107"/>
      <c r="D868" s="107"/>
      <c r="E868" s="107"/>
      <c r="F868" s="107"/>
      <c r="G868" s="107"/>
      <c r="H868" s="107"/>
      <c r="I868" s="107"/>
      <c r="J868" s="107"/>
      <c r="K868" s="107"/>
      <c r="L868" s="107"/>
      <c r="M868" s="107"/>
      <c r="N868" s="107"/>
      <c r="O868" s="107"/>
      <c r="P868" s="107"/>
      <c r="Q868" s="107"/>
      <c r="R868" s="107"/>
      <c r="S868" s="107"/>
      <c r="T868" s="107"/>
      <c r="U868" s="107"/>
      <c r="V868" s="107"/>
      <c r="W868" s="107"/>
      <c r="X868" s="107"/>
      <c r="Y868" s="107"/>
      <c r="Z868" s="107"/>
    </row>
    <row r="869">
      <c r="A869" s="107"/>
      <c r="B869" s="107"/>
      <c r="C869" s="107"/>
      <c r="D869" s="107"/>
      <c r="E869" s="107"/>
      <c r="F869" s="107"/>
      <c r="G869" s="107"/>
      <c r="H869" s="107"/>
      <c r="I869" s="107"/>
      <c r="J869" s="107"/>
      <c r="K869" s="107"/>
      <c r="L869" s="107"/>
      <c r="M869" s="107"/>
      <c r="N869" s="107"/>
      <c r="O869" s="107"/>
      <c r="P869" s="107"/>
      <c r="Q869" s="107"/>
      <c r="R869" s="107"/>
      <c r="S869" s="107"/>
      <c r="T869" s="107"/>
      <c r="U869" s="107"/>
      <c r="V869" s="107"/>
      <c r="W869" s="107"/>
      <c r="X869" s="107"/>
      <c r="Y869" s="107"/>
      <c r="Z869" s="107"/>
    </row>
    <row r="870">
      <c r="A870" s="107"/>
      <c r="B870" s="107"/>
      <c r="C870" s="107"/>
      <c r="D870" s="107"/>
      <c r="E870" s="107"/>
      <c r="F870" s="107"/>
      <c r="G870" s="107"/>
      <c r="H870" s="107"/>
      <c r="I870" s="107"/>
      <c r="J870" s="107"/>
      <c r="K870" s="107"/>
      <c r="L870" s="107"/>
      <c r="M870" s="107"/>
      <c r="N870" s="107"/>
      <c r="O870" s="107"/>
      <c r="P870" s="107"/>
      <c r="Q870" s="107"/>
      <c r="R870" s="107"/>
      <c r="S870" s="107"/>
      <c r="T870" s="107"/>
      <c r="U870" s="107"/>
      <c r="V870" s="107"/>
      <c r="W870" s="107"/>
      <c r="X870" s="107"/>
      <c r="Y870" s="107"/>
      <c r="Z870" s="107"/>
    </row>
    <row r="871">
      <c r="A871" s="107"/>
      <c r="B871" s="107"/>
      <c r="C871" s="107"/>
      <c r="D871" s="107"/>
      <c r="E871" s="107"/>
      <c r="F871" s="107"/>
      <c r="G871" s="107"/>
      <c r="H871" s="107"/>
      <c r="I871" s="107"/>
      <c r="J871" s="107"/>
      <c r="K871" s="107"/>
      <c r="L871" s="107"/>
      <c r="M871" s="107"/>
      <c r="N871" s="107"/>
      <c r="O871" s="107"/>
      <c r="P871" s="107"/>
      <c r="Q871" s="107"/>
      <c r="R871" s="107"/>
      <c r="S871" s="107"/>
      <c r="T871" s="107"/>
      <c r="U871" s="107"/>
      <c r="V871" s="107"/>
      <c r="W871" s="107"/>
      <c r="X871" s="107"/>
      <c r="Y871" s="107"/>
      <c r="Z871" s="107"/>
    </row>
    <row r="872">
      <c r="A872" s="107"/>
      <c r="B872" s="107"/>
      <c r="C872" s="107"/>
      <c r="D872" s="107"/>
      <c r="E872" s="107"/>
      <c r="F872" s="107"/>
      <c r="G872" s="107"/>
      <c r="H872" s="107"/>
      <c r="I872" s="107"/>
      <c r="J872" s="107"/>
      <c r="K872" s="107"/>
      <c r="L872" s="107"/>
      <c r="M872" s="107"/>
      <c r="N872" s="107"/>
      <c r="O872" s="107"/>
      <c r="P872" s="107"/>
      <c r="Q872" s="107"/>
      <c r="R872" s="107"/>
      <c r="S872" s="107"/>
      <c r="T872" s="107"/>
      <c r="U872" s="107"/>
      <c r="V872" s="107"/>
      <c r="W872" s="107"/>
      <c r="X872" s="107"/>
      <c r="Y872" s="107"/>
      <c r="Z872" s="107"/>
    </row>
    <row r="873">
      <c r="A873" s="107"/>
      <c r="B873" s="107"/>
      <c r="C873" s="107"/>
      <c r="D873" s="107"/>
      <c r="E873" s="107"/>
      <c r="F873" s="107"/>
      <c r="G873" s="107"/>
      <c r="H873" s="107"/>
      <c r="I873" s="107"/>
      <c r="J873" s="107"/>
      <c r="K873" s="107"/>
      <c r="L873" s="107"/>
      <c r="M873" s="107"/>
      <c r="N873" s="107"/>
      <c r="O873" s="107"/>
      <c r="P873" s="107"/>
      <c r="Q873" s="107"/>
      <c r="R873" s="107"/>
      <c r="S873" s="107"/>
      <c r="T873" s="107"/>
      <c r="U873" s="107"/>
      <c r="V873" s="107"/>
      <c r="W873" s="107"/>
      <c r="X873" s="107"/>
      <c r="Y873" s="107"/>
      <c r="Z873" s="107"/>
    </row>
    <row r="874">
      <c r="A874" s="107"/>
      <c r="B874" s="107"/>
      <c r="C874" s="107"/>
      <c r="D874" s="107"/>
      <c r="E874" s="107"/>
      <c r="F874" s="107"/>
      <c r="G874" s="107"/>
      <c r="H874" s="107"/>
      <c r="I874" s="107"/>
      <c r="J874" s="107"/>
      <c r="K874" s="107"/>
      <c r="L874" s="107"/>
      <c r="M874" s="107"/>
      <c r="N874" s="107"/>
      <c r="O874" s="107"/>
      <c r="P874" s="107"/>
      <c r="Q874" s="107"/>
      <c r="R874" s="107"/>
      <c r="S874" s="107"/>
      <c r="T874" s="107"/>
      <c r="U874" s="107"/>
      <c r="V874" s="107"/>
      <c r="W874" s="107"/>
      <c r="X874" s="107"/>
      <c r="Y874" s="107"/>
      <c r="Z874" s="107"/>
    </row>
    <row r="875">
      <c r="A875" s="107"/>
      <c r="B875" s="107"/>
      <c r="C875" s="107"/>
      <c r="D875" s="107"/>
      <c r="E875" s="107"/>
      <c r="F875" s="107"/>
      <c r="G875" s="107"/>
      <c r="H875" s="107"/>
      <c r="I875" s="107"/>
      <c r="J875" s="107"/>
      <c r="K875" s="107"/>
      <c r="L875" s="107"/>
      <c r="M875" s="107"/>
      <c r="N875" s="107"/>
      <c r="O875" s="107"/>
      <c r="P875" s="107"/>
      <c r="Q875" s="107"/>
      <c r="R875" s="107"/>
      <c r="S875" s="107"/>
      <c r="T875" s="107"/>
      <c r="U875" s="107"/>
      <c r="V875" s="107"/>
      <c r="W875" s="107"/>
      <c r="X875" s="107"/>
      <c r="Y875" s="107"/>
      <c r="Z875" s="107"/>
    </row>
    <row r="876">
      <c r="A876" s="107"/>
      <c r="B876" s="107"/>
      <c r="C876" s="107"/>
      <c r="D876" s="107"/>
      <c r="E876" s="107"/>
      <c r="F876" s="107"/>
      <c r="G876" s="107"/>
      <c r="H876" s="107"/>
      <c r="I876" s="107"/>
      <c r="J876" s="107"/>
      <c r="K876" s="107"/>
      <c r="L876" s="107"/>
      <c r="M876" s="107"/>
      <c r="N876" s="107"/>
      <c r="O876" s="107"/>
      <c r="P876" s="107"/>
      <c r="Q876" s="107"/>
      <c r="R876" s="107"/>
      <c r="S876" s="107"/>
      <c r="T876" s="107"/>
      <c r="U876" s="107"/>
      <c r="V876" s="107"/>
      <c r="W876" s="107"/>
      <c r="X876" s="107"/>
      <c r="Y876" s="107"/>
      <c r="Z876" s="107"/>
    </row>
    <row r="877">
      <c r="A877" s="107"/>
      <c r="B877" s="107"/>
      <c r="C877" s="107"/>
      <c r="D877" s="107"/>
      <c r="E877" s="107"/>
      <c r="F877" s="107"/>
      <c r="G877" s="107"/>
      <c r="H877" s="107"/>
      <c r="I877" s="107"/>
      <c r="J877" s="107"/>
      <c r="K877" s="107"/>
      <c r="L877" s="107"/>
      <c r="M877" s="107"/>
      <c r="N877" s="107"/>
      <c r="O877" s="107"/>
      <c r="P877" s="107"/>
      <c r="Q877" s="107"/>
      <c r="R877" s="107"/>
      <c r="S877" s="107"/>
      <c r="T877" s="107"/>
      <c r="U877" s="107"/>
      <c r="V877" s="107"/>
      <c r="W877" s="107"/>
      <c r="X877" s="107"/>
      <c r="Y877" s="107"/>
      <c r="Z877" s="107"/>
    </row>
    <row r="878">
      <c r="A878" s="107"/>
      <c r="B878" s="107"/>
      <c r="C878" s="107"/>
      <c r="D878" s="107"/>
      <c r="E878" s="107"/>
      <c r="F878" s="107"/>
      <c r="G878" s="107"/>
      <c r="H878" s="107"/>
      <c r="I878" s="107"/>
      <c r="J878" s="107"/>
      <c r="K878" s="107"/>
      <c r="L878" s="107"/>
      <c r="M878" s="107"/>
      <c r="N878" s="107"/>
      <c r="O878" s="107"/>
      <c r="P878" s="107"/>
      <c r="Q878" s="107"/>
      <c r="R878" s="107"/>
      <c r="S878" s="107"/>
      <c r="T878" s="107"/>
      <c r="U878" s="107"/>
      <c r="V878" s="107"/>
      <c r="W878" s="107"/>
      <c r="X878" s="107"/>
      <c r="Y878" s="107"/>
      <c r="Z878" s="107"/>
    </row>
    <row r="879">
      <c r="A879" s="107"/>
      <c r="B879" s="107"/>
      <c r="C879" s="107"/>
      <c r="D879" s="107"/>
      <c r="E879" s="107"/>
      <c r="F879" s="107"/>
      <c r="G879" s="107"/>
      <c r="H879" s="107"/>
      <c r="I879" s="107"/>
      <c r="J879" s="107"/>
      <c r="K879" s="107"/>
      <c r="L879" s="107"/>
      <c r="M879" s="107"/>
      <c r="N879" s="107"/>
      <c r="O879" s="107"/>
      <c r="P879" s="107"/>
      <c r="Q879" s="107"/>
      <c r="R879" s="107"/>
      <c r="S879" s="107"/>
      <c r="T879" s="107"/>
      <c r="U879" s="107"/>
      <c r="V879" s="107"/>
      <c r="W879" s="107"/>
      <c r="X879" s="107"/>
      <c r="Y879" s="107"/>
      <c r="Z879" s="107"/>
    </row>
    <row r="880">
      <c r="A880" s="107"/>
      <c r="B880" s="107"/>
      <c r="C880" s="107"/>
      <c r="D880" s="107"/>
      <c r="E880" s="107"/>
      <c r="F880" s="107"/>
      <c r="G880" s="107"/>
      <c r="H880" s="107"/>
      <c r="I880" s="107"/>
      <c r="J880" s="107"/>
      <c r="K880" s="107"/>
      <c r="L880" s="107"/>
      <c r="M880" s="107"/>
      <c r="N880" s="107"/>
      <c r="O880" s="107"/>
      <c r="P880" s="107"/>
      <c r="Q880" s="107"/>
      <c r="R880" s="107"/>
      <c r="S880" s="107"/>
      <c r="T880" s="107"/>
      <c r="U880" s="107"/>
      <c r="V880" s="107"/>
      <c r="W880" s="107"/>
      <c r="X880" s="107"/>
      <c r="Y880" s="107"/>
      <c r="Z880" s="107"/>
    </row>
    <row r="881">
      <c r="A881" s="107"/>
      <c r="B881" s="107"/>
      <c r="C881" s="107"/>
      <c r="D881" s="107"/>
      <c r="E881" s="107"/>
      <c r="F881" s="107"/>
      <c r="G881" s="107"/>
      <c r="H881" s="107"/>
      <c r="I881" s="107"/>
      <c r="J881" s="107"/>
      <c r="K881" s="107"/>
      <c r="L881" s="107"/>
      <c r="M881" s="107"/>
      <c r="N881" s="107"/>
      <c r="O881" s="107"/>
      <c r="P881" s="107"/>
      <c r="Q881" s="107"/>
      <c r="R881" s="107"/>
      <c r="S881" s="107"/>
      <c r="T881" s="107"/>
      <c r="U881" s="107"/>
      <c r="V881" s="107"/>
      <c r="W881" s="107"/>
      <c r="X881" s="107"/>
      <c r="Y881" s="107"/>
      <c r="Z881" s="107"/>
    </row>
    <row r="882">
      <c r="A882" s="107"/>
      <c r="B882" s="107"/>
      <c r="C882" s="107"/>
      <c r="D882" s="107"/>
      <c r="E882" s="107"/>
      <c r="F882" s="107"/>
      <c r="G882" s="107"/>
      <c r="H882" s="107"/>
      <c r="I882" s="107"/>
      <c r="J882" s="107"/>
      <c r="K882" s="107"/>
      <c r="L882" s="107"/>
      <c r="M882" s="107"/>
      <c r="N882" s="107"/>
      <c r="O882" s="107"/>
      <c r="P882" s="107"/>
      <c r="Q882" s="107"/>
      <c r="R882" s="107"/>
      <c r="S882" s="107"/>
      <c r="T882" s="107"/>
      <c r="U882" s="107"/>
      <c r="V882" s="107"/>
      <c r="W882" s="107"/>
      <c r="X882" s="107"/>
      <c r="Y882" s="107"/>
      <c r="Z882" s="107"/>
    </row>
    <row r="883">
      <c r="A883" s="107"/>
      <c r="B883" s="107"/>
      <c r="C883" s="107"/>
      <c r="D883" s="107"/>
      <c r="E883" s="107"/>
      <c r="F883" s="107"/>
      <c r="G883" s="107"/>
      <c r="H883" s="107"/>
      <c r="I883" s="107"/>
      <c r="J883" s="107"/>
      <c r="K883" s="107"/>
      <c r="L883" s="107"/>
      <c r="M883" s="107"/>
      <c r="N883" s="107"/>
      <c r="O883" s="107"/>
      <c r="P883" s="107"/>
      <c r="Q883" s="107"/>
      <c r="R883" s="107"/>
      <c r="S883" s="107"/>
      <c r="T883" s="107"/>
      <c r="U883" s="107"/>
      <c r="V883" s="107"/>
      <c r="W883" s="107"/>
      <c r="X883" s="107"/>
      <c r="Y883" s="107"/>
      <c r="Z883" s="107"/>
    </row>
    <row r="884">
      <c r="A884" s="107"/>
      <c r="B884" s="107"/>
      <c r="C884" s="107"/>
      <c r="D884" s="107"/>
      <c r="E884" s="107"/>
      <c r="F884" s="107"/>
      <c r="G884" s="107"/>
      <c r="H884" s="107"/>
      <c r="I884" s="107"/>
      <c r="J884" s="107"/>
      <c r="K884" s="107"/>
      <c r="L884" s="107"/>
      <c r="M884" s="107"/>
      <c r="N884" s="107"/>
      <c r="O884" s="107"/>
      <c r="P884" s="107"/>
      <c r="Q884" s="107"/>
      <c r="R884" s="107"/>
      <c r="S884" s="107"/>
      <c r="T884" s="107"/>
      <c r="U884" s="107"/>
      <c r="V884" s="107"/>
      <c r="W884" s="107"/>
      <c r="X884" s="107"/>
      <c r="Y884" s="107"/>
      <c r="Z884" s="107"/>
    </row>
    <row r="885">
      <c r="A885" s="107"/>
      <c r="B885" s="107"/>
      <c r="C885" s="107"/>
      <c r="D885" s="107"/>
      <c r="E885" s="107"/>
      <c r="F885" s="107"/>
      <c r="G885" s="107"/>
      <c r="H885" s="107"/>
      <c r="I885" s="107"/>
      <c r="J885" s="107"/>
      <c r="K885" s="107"/>
      <c r="L885" s="107"/>
      <c r="M885" s="107"/>
      <c r="N885" s="107"/>
      <c r="O885" s="107"/>
      <c r="P885" s="107"/>
      <c r="Q885" s="107"/>
      <c r="R885" s="107"/>
      <c r="S885" s="107"/>
      <c r="T885" s="107"/>
      <c r="U885" s="107"/>
      <c r="V885" s="107"/>
      <c r="W885" s="107"/>
      <c r="X885" s="107"/>
      <c r="Y885" s="107"/>
      <c r="Z885" s="107"/>
    </row>
    <row r="886">
      <c r="A886" s="107"/>
      <c r="B886" s="107"/>
      <c r="C886" s="107"/>
      <c r="D886" s="107"/>
      <c r="E886" s="107"/>
      <c r="F886" s="107"/>
      <c r="G886" s="107"/>
      <c r="H886" s="107"/>
      <c r="I886" s="107"/>
      <c r="J886" s="107"/>
      <c r="K886" s="107"/>
      <c r="L886" s="107"/>
      <c r="M886" s="107"/>
      <c r="N886" s="107"/>
      <c r="O886" s="107"/>
      <c r="P886" s="107"/>
      <c r="Q886" s="107"/>
      <c r="R886" s="107"/>
      <c r="S886" s="107"/>
      <c r="T886" s="107"/>
      <c r="U886" s="107"/>
      <c r="V886" s="107"/>
      <c r="W886" s="107"/>
      <c r="X886" s="107"/>
      <c r="Y886" s="107"/>
      <c r="Z886" s="107"/>
    </row>
    <row r="887">
      <c r="A887" s="107"/>
      <c r="B887" s="107"/>
      <c r="C887" s="107"/>
      <c r="D887" s="107"/>
      <c r="E887" s="107"/>
      <c r="F887" s="107"/>
      <c r="G887" s="107"/>
      <c r="H887" s="107"/>
      <c r="I887" s="107"/>
      <c r="J887" s="107"/>
      <c r="K887" s="107"/>
      <c r="L887" s="107"/>
      <c r="M887" s="107"/>
      <c r="N887" s="107"/>
      <c r="O887" s="107"/>
      <c r="P887" s="107"/>
      <c r="Q887" s="107"/>
      <c r="R887" s="107"/>
      <c r="S887" s="107"/>
      <c r="T887" s="107"/>
      <c r="U887" s="107"/>
      <c r="V887" s="107"/>
      <c r="W887" s="107"/>
      <c r="X887" s="107"/>
      <c r="Y887" s="107"/>
      <c r="Z887" s="107"/>
    </row>
    <row r="888">
      <c r="A888" s="107"/>
      <c r="B888" s="107"/>
      <c r="C888" s="107"/>
      <c r="D888" s="107"/>
      <c r="E888" s="107"/>
      <c r="F888" s="107"/>
      <c r="G888" s="107"/>
      <c r="H888" s="107"/>
      <c r="I888" s="107"/>
      <c r="J888" s="107"/>
      <c r="K888" s="107"/>
      <c r="L888" s="107"/>
      <c r="M888" s="107"/>
      <c r="N888" s="107"/>
      <c r="O888" s="107"/>
      <c r="P888" s="107"/>
      <c r="Q888" s="107"/>
      <c r="R888" s="107"/>
      <c r="S888" s="107"/>
      <c r="T888" s="107"/>
      <c r="U888" s="107"/>
      <c r="V888" s="107"/>
      <c r="W888" s="107"/>
      <c r="X888" s="107"/>
      <c r="Y888" s="107"/>
      <c r="Z888" s="107"/>
    </row>
    <row r="889">
      <c r="A889" s="107"/>
      <c r="B889" s="107"/>
      <c r="C889" s="107"/>
      <c r="D889" s="107"/>
      <c r="E889" s="107"/>
      <c r="F889" s="107"/>
      <c r="G889" s="107"/>
      <c r="H889" s="107"/>
      <c r="I889" s="107"/>
      <c r="J889" s="107"/>
      <c r="K889" s="107"/>
      <c r="L889" s="107"/>
      <c r="M889" s="107"/>
      <c r="N889" s="107"/>
      <c r="O889" s="107"/>
      <c r="P889" s="107"/>
      <c r="Q889" s="107"/>
      <c r="R889" s="107"/>
      <c r="S889" s="107"/>
      <c r="T889" s="107"/>
      <c r="U889" s="107"/>
      <c r="V889" s="107"/>
      <c r="W889" s="107"/>
      <c r="X889" s="107"/>
      <c r="Y889" s="107"/>
      <c r="Z889" s="107"/>
    </row>
    <row r="890">
      <c r="A890" s="107"/>
      <c r="B890" s="107"/>
      <c r="C890" s="107"/>
      <c r="D890" s="107"/>
      <c r="E890" s="107"/>
      <c r="F890" s="107"/>
      <c r="G890" s="107"/>
      <c r="H890" s="107"/>
      <c r="I890" s="107"/>
      <c r="J890" s="107"/>
      <c r="K890" s="107"/>
      <c r="L890" s="107"/>
      <c r="M890" s="107"/>
      <c r="N890" s="107"/>
      <c r="O890" s="107"/>
      <c r="P890" s="107"/>
      <c r="Q890" s="107"/>
      <c r="R890" s="107"/>
      <c r="S890" s="107"/>
      <c r="T890" s="107"/>
      <c r="U890" s="107"/>
      <c r="V890" s="107"/>
      <c r="W890" s="107"/>
      <c r="X890" s="107"/>
      <c r="Y890" s="107"/>
      <c r="Z890" s="107"/>
    </row>
    <row r="891">
      <c r="A891" s="107"/>
      <c r="B891" s="107"/>
      <c r="C891" s="107"/>
      <c r="D891" s="107"/>
      <c r="E891" s="107"/>
      <c r="F891" s="107"/>
      <c r="G891" s="107"/>
      <c r="H891" s="107"/>
      <c r="I891" s="107"/>
      <c r="J891" s="107"/>
      <c r="K891" s="107"/>
      <c r="L891" s="107"/>
      <c r="M891" s="107"/>
      <c r="N891" s="107"/>
      <c r="O891" s="107"/>
      <c r="P891" s="107"/>
      <c r="Q891" s="107"/>
      <c r="R891" s="107"/>
      <c r="S891" s="107"/>
      <c r="T891" s="107"/>
      <c r="U891" s="107"/>
      <c r="V891" s="107"/>
      <c r="W891" s="107"/>
      <c r="X891" s="107"/>
      <c r="Y891" s="107"/>
      <c r="Z891" s="107"/>
    </row>
    <row r="892">
      <c r="A892" s="107"/>
      <c r="B892" s="107"/>
      <c r="C892" s="107"/>
      <c r="D892" s="107"/>
      <c r="E892" s="107"/>
      <c r="F892" s="107"/>
      <c r="G892" s="107"/>
      <c r="H892" s="107"/>
      <c r="I892" s="107"/>
      <c r="J892" s="107"/>
      <c r="K892" s="107"/>
      <c r="L892" s="107"/>
      <c r="M892" s="107"/>
      <c r="N892" s="107"/>
      <c r="O892" s="107"/>
      <c r="P892" s="107"/>
      <c r="Q892" s="107"/>
      <c r="R892" s="107"/>
      <c r="S892" s="107"/>
      <c r="T892" s="107"/>
      <c r="U892" s="107"/>
      <c r="V892" s="107"/>
      <c r="W892" s="107"/>
      <c r="X892" s="107"/>
      <c r="Y892" s="107"/>
      <c r="Z892" s="107"/>
    </row>
    <row r="893">
      <c r="A893" s="107"/>
      <c r="B893" s="107"/>
      <c r="C893" s="107"/>
      <c r="D893" s="107"/>
      <c r="E893" s="107"/>
      <c r="F893" s="107"/>
      <c r="G893" s="107"/>
      <c r="H893" s="107"/>
      <c r="I893" s="107"/>
      <c r="J893" s="107"/>
      <c r="K893" s="107"/>
      <c r="L893" s="107"/>
      <c r="M893" s="107"/>
      <c r="N893" s="107"/>
      <c r="O893" s="107"/>
      <c r="P893" s="107"/>
      <c r="Q893" s="107"/>
      <c r="R893" s="107"/>
      <c r="S893" s="107"/>
      <c r="T893" s="107"/>
      <c r="U893" s="107"/>
      <c r="V893" s="107"/>
      <c r="W893" s="107"/>
      <c r="X893" s="107"/>
      <c r="Y893" s="107"/>
      <c r="Z893" s="107"/>
    </row>
    <row r="894">
      <c r="A894" s="107"/>
      <c r="B894" s="107"/>
      <c r="C894" s="107"/>
      <c r="D894" s="107"/>
      <c r="E894" s="107"/>
      <c r="F894" s="107"/>
      <c r="G894" s="107"/>
      <c r="H894" s="107"/>
      <c r="I894" s="107"/>
      <c r="J894" s="107"/>
      <c r="K894" s="107"/>
      <c r="L894" s="107"/>
      <c r="M894" s="107"/>
      <c r="N894" s="107"/>
      <c r="O894" s="107"/>
      <c r="P894" s="107"/>
      <c r="Q894" s="107"/>
      <c r="R894" s="107"/>
      <c r="S894" s="107"/>
      <c r="T894" s="107"/>
      <c r="U894" s="107"/>
      <c r="V894" s="107"/>
      <c r="W894" s="107"/>
      <c r="X894" s="107"/>
      <c r="Y894" s="107"/>
      <c r="Z894" s="107"/>
    </row>
    <row r="895">
      <c r="A895" s="107"/>
      <c r="B895" s="107"/>
      <c r="C895" s="107"/>
      <c r="D895" s="107"/>
      <c r="E895" s="107"/>
      <c r="F895" s="107"/>
      <c r="G895" s="107"/>
      <c r="H895" s="107"/>
      <c r="I895" s="107"/>
      <c r="J895" s="107"/>
      <c r="K895" s="107"/>
      <c r="L895" s="107"/>
      <c r="M895" s="107"/>
      <c r="N895" s="107"/>
      <c r="O895" s="107"/>
      <c r="P895" s="107"/>
      <c r="Q895" s="107"/>
      <c r="R895" s="107"/>
      <c r="S895" s="107"/>
      <c r="T895" s="107"/>
      <c r="U895" s="107"/>
      <c r="V895" s="107"/>
      <c r="W895" s="107"/>
      <c r="X895" s="107"/>
      <c r="Y895" s="107"/>
      <c r="Z895" s="107"/>
    </row>
    <row r="896">
      <c r="A896" s="107"/>
      <c r="B896" s="107"/>
      <c r="C896" s="107"/>
      <c r="D896" s="107"/>
      <c r="E896" s="107"/>
      <c r="F896" s="107"/>
      <c r="G896" s="107"/>
      <c r="H896" s="107"/>
      <c r="I896" s="107"/>
      <c r="J896" s="107"/>
      <c r="K896" s="107"/>
      <c r="L896" s="107"/>
      <c r="M896" s="107"/>
      <c r="N896" s="107"/>
      <c r="O896" s="107"/>
      <c r="P896" s="107"/>
      <c r="Q896" s="107"/>
      <c r="R896" s="107"/>
      <c r="S896" s="107"/>
      <c r="T896" s="107"/>
      <c r="U896" s="107"/>
      <c r="V896" s="107"/>
      <c r="W896" s="107"/>
      <c r="X896" s="107"/>
      <c r="Y896" s="107"/>
      <c r="Z896" s="107"/>
    </row>
    <row r="897">
      <c r="A897" s="107"/>
      <c r="B897" s="107"/>
      <c r="C897" s="107"/>
      <c r="D897" s="107"/>
      <c r="E897" s="107"/>
      <c r="F897" s="107"/>
      <c r="G897" s="107"/>
      <c r="H897" s="107"/>
      <c r="I897" s="107"/>
      <c r="J897" s="107"/>
      <c r="K897" s="107"/>
      <c r="L897" s="107"/>
      <c r="M897" s="107"/>
      <c r="N897" s="107"/>
      <c r="O897" s="107"/>
      <c r="P897" s="107"/>
      <c r="Q897" s="107"/>
      <c r="R897" s="107"/>
      <c r="S897" s="107"/>
      <c r="T897" s="107"/>
      <c r="U897" s="107"/>
      <c r="V897" s="107"/>
      <c r="W897" s="107"/>
      <c r="X897" s="107"/>
      <c r="Y897" s="107"/>
      <c r="Z897" s="107"/>
    </row>
    <row r="898">
      <c r="A898" s="107"/>
      <c r="B898" s="107"/>
      <c r="C898" s="107"/>
      <c r="D898" s="107"/>
      <c r="E898" s="107"/>
      <c r="F898" s="107"/>
      <c r="G898" s="107"/>
      <c r="H898" s="107"/>
      <c r="I898" s="107"/>
      <c r="J898" s="107"/>
      <c r="K898" s="107"/>
      <c r="L898" s="107"/>
      <c r="M898" s="107"/>
      <c r="N898" s="107"/>
      <c r="O898" s="107"/>
      <c r="P898" s="107"/>
      <c r="Q898" s="107"/>
      <c r="R898" s="107"/>
      <c r="S898" s="107"/>
      <c r="T898" s="107"/>
      <c r="U898" s="107"/>
      <c r="V898" s="107"/>
      <c r="W898" s="107"/>
      <c r="X898" s="107"/>
      <c r="Y898" s="107"/>
      <c r="Z898" s="107"/>
    </row>
    <row r="899">
      <c r="A899" s="107"/>
      <c r="B899" s="107"/>
      <c r="C899" s="107"/>
      <c r="D899" s="107"/>
      <c r="E899" s="107"/>
      <c r="F899" s="107"/>
      <c r="G899" s="107"/>
      <c r="H899" s="107"/>
      <c r="I899" s="107"/>
      <c r="J899" s="107"/>
      <c r="K899" s="107"/>
      <c r="L899" s="107"/>
      <c r="M899" s="107"/>
      <c r="N899" s="107"/>
      <c r="O899" s="107"/>
      <c r="P899" s="107"/>
      <c r="Q899" s="107"/>
      <c r="R899" s="107"/>
      <c r="S899" s="107"/>
      <c r="T899" s="107"/>
      <c r="U899" s="107"/>
      <c r="V899" s="107"/>
      <c r="W899" s="107"/>
      <c r="X899" s="107"/>
      <c r="Y899" s="107"/>
      <c r="Z899" s="107"/>
    </row>
    <row r="900">
      <c r="A900" s="107"/>
      <c r="B900" s="107"/>
      <c r="C900" s="107"/>
      <c r="D900" s="107"/>
      <c r="E900" s="107"/>
      <c r="F900" s="107"/>
      <c r="G900" s="107"/>
      <c r="H900" s="107"/>
      <c r="I900" s="107"/>
      <c r="J900" s="107"/>
      <c r="K900" s="107"/>
      <c r="L900" s="107"/>
      <c r="M900" s="107"/>
      <c r="N900" s="107"/>
      <c r="O900" s="107"/>
      <c r="P900" s="107"/>
      <c r="Q900" s="107"/>
      <c r="R900" s="107"/>
      <c r="S900" s="107"/>
      <c r="T900" s="107"/>
      <c r="U900" s="107"/>
      <c r="V900" s="107"/>
      <c r="W900" s="107"/>
      <c r="X900" s="107"/>
      <c r="Y900" s="107"/>
      <c r="Z900" s="107"/>
    </row>
    <row r="901">
      <c r="A901" s="107"/>
      <c r="B901" s="107"/>
      <c r="C901" s="107"/>
      <c r="D901" s="107"/>
      <c r="E901" s="107"/>
      <c r="F901" s="107"/>
      <c r="G901" s="107"/>
      <c r="H901" s="107"/>
      <c r="I901" s="107"/>
      <c r="J901" s="107"/>
      <c r="K901" s="107"/>
      <c r="L901" s="107"/>
      <c r="M901" s="107"/>
      <c r="N901" s="107"/>
      <c r="O901" s="107"/>
      <c r="P901" s="107"/>
      <c r="Q901" s="107"/>
      <c r="R901" s="107"/>
      <c r="S901" s="107"/>
      <c r="T901" s="107"/>
      <c r="U901" s="107"/>
      <c r="V901" s="107"/>
      <c r="W901" s="107"/>
      <c r="X901" s="107"/>
      <c r="Y901" s="107"/>
      <c r="Z901" s="107"/>
    </row>
    <row r="902">
      <c r="A902" s="107"/>
      <c r="B902" s="107"/>
      <c r="C902" s="107"/>
      <c r="D902" s="107"/>
      <c r="E902" s="107"/>
      <c r="F902" s="107"/>
      <c r="G902" s="107"/>
      <c r="H902" s="107"/>
      <c r="I902" s="107"/>
      <c r="J902" s="107"/>
      <c r="K902" s="107"/>
      <c r="L902" s="107"/>
      <c r="M902" s="107"/>
      <c r="N902" s="107"/>
      <c r="O902" s="107"/>
      <c r="P902" s="107"/>
      <c r="Q902" s="107"/>
      <c r="R902" s="107"/>
      <c r="S902" s="107"/>
      <c r="T902" s="107"/>
      <c r="U902" s="107"/>
      <c r="V902" s="107"/>
      <c r="W902" s="107"/>
      <c r="X902" s="107"/>
      <c r="Y902" s="107"/>
      <c r="Z902" s="107"/>
    </row>
    <row r="903">
      <c r="A903" s="107"/>
      <c r="B903" s="107"/>
      <c r="C903" s="107"/>
      <c r="D903" s="107"/>
      <c r="E903" s="107"/>
      <c r="F903" s="107"/>
      <c r="G903" s="107"/>
      <c r="H903" s="107"/>
      <c r="I903" s="107"/>
      <c r="J903" s="107"/>
      <c r="K903" s="107"/>
      <c r="L903" s="107"/>
      <c r="M903" s="107"/>
      <c r="N903" s="107"/>
      <c r="O903" s="107"/>
      <c r="P903" s="107"/>
      <c r="Q903" s="107"/>
      <c r="R903" s="107"/>
      <c r="S903" s="107"/>
      <c r="T903" s="107"/>
      <c r="U903" s="107"/>
      <c r="V903" s="107"/>
      <c r="W903" s="107"/>
      <c r="X903" s="107"/>
      <c r="Y903" s="107"/>
      <c r="Z903" s="107"/>
    </row>
    <row r="904">
      <c r="A904" s="107"/>
      <c r="B904" s="107"/>
      <c r="C904" s="107"/>
      <c r="D904" s="107"/>
      <c r="E904" s="107"/>
      <c r="F904" s="107"/>
      <c r="G904" s="107"/>
      <c r="H904" s="107"/>
      <c r="I904" s="107"/>
      <c r="J904" s="107"/>
      <c r="K904" s="107"/>
      <c r="L904" s="107"/>
      <c r="M904" s="107"/>
      <c r="N904" s="107"/>
      <c r="O904" s="107"/>
      <c r="P904" s="107"/>
      <c r="Q904" s="107"/>
      <c r="R904" s="107"/>
      <c r="S904" s="107"/>
      <c r="T904" s="107"/>
      <c r="U904" s="107"/>
      <c r="V904" s="107"/>
      <c r="W904" s="107"/>
      <c r="X904" s="107"/>
      <c r="Y904" s="107"/>
      <c r="Z904" s="107"/>
    </row>
    <row r="905">
      <c r="A905" s="107"/>
      <c r="B905" s="107"/>
      <c r="C905" s="107"/>
      <c r="D905" s="107"/>
      <c r="E905" s="107"/>
      <c r="F905" s="107"/>
      <c r="G905" s="107"/>
      <c r="H905" s="107"/>
      <c r="I905" s="107"/>
      <c r="J905" s="107"/>
      <c r="K905" s="107"/>
      <c r="L905" s="107"/>
      <c r="M905" s="107"/>
      <c r="N905" s="107"/>
      <c r="O905" s="107"/>
      <c r="P905" s="107"/>
      <c r="Q905" s="107"/>
      <c r="R905" s="107"/>
      <c r="S905" s="107"/>
      <c r="T905" s="107"/>
      <c r="U905" s="107"/>
      <c r="V905" s="107"/>
      <c r="W905" s="107"/>
      <c r="X905" s="107"/>
      <c r="Y905" s="107"/>
      <c r="Z905" s="107"/>
    </row>
    <row r="906">
      <c r="A906" s="107"/>
      <c r="B906" s="107"/>
      <c r="C906" s="107"/>
      <c r="D906" s="107"/>
      <c r="E906" s="107"/>
      <c r="F906" s="107"/>
      <c r="G906" s="107"/>
      <c r="H906" s="107"/>
      <c r="I906" s="107"/>
      <c r="J906" s="107"/>
      <c r="K906" s="107"/>
      <c r="L906" s="107"/>
      <c r="M906" s="107"/>
      <c r="N906" s="107"/>
      <c r="O906" s="107"/>
      <c r="P906" s="107"/>
      <c r="Q906" s="107"/>
      <c r="R906" s="107"/>
      <c r="S906" s="107"/>
      <c r="T906" s="107"/>
      <c r="U906" s="107"/>
      <c r="V906" s="107"/>
      <c r="W906" s="107"/>
      <c r="X906" s="107"/>
      <c r="Y906" s="107"/>
      <c r="Z906" s="107"/>
    </row>
    <row r="907">
      <c r="A907" s="107"/>
      <c r="B907" s="107"/>
      <c r="C907" s="107"/>
      <c r="D907" s="107"/>
      <c r="E907" s="107"/>
      <c r="F907" s="107"/>
      <c r="G907" s="107"/>
      <c r="H907" s="107"/>
      <c r="I907" s="107"/>
      <c r="J907" s="107"/>
      <c r="K907" s="107"/>
      <c r="L907" s="107"/>
      <c r="M907" s="107"/>
      <c r="N907" s="107"/>
      <c r="O907" s="107"/>
      <c r="P907" s="107"/>
      <c r="Q907" s="107"/>
      <c r="R907" s="107"/>
      <c r="S907" s="107"/>
      <c r="T907" s="107"/>
      <c r="U907" s="107"/>
      <c r="V907" s="107"/>
      <c r="W907" s="107"/>
      <c r="X907" s="107"/>
      <c r="Y907" s="107"/>
      <c r="Z907" s="107"/>
    </row>
    <row r="908">
      <c r="A908" s="107"/>
      <c r="B908" s="107"/>
      <c r="C908" s="107"/>
      <c r="D908" s="107"/>
      <c r="E908" s="107"/>
      <c r="F908" s="107"/>
      <c r="G908" s="107"/>
      <c r="H908" s="107"/>
      <c r="I908" s="107"/>
      <c r="J908" s="107"/>
      <c r="K908" s="107"/>
      <c r="L908" s="107"/>
      <c r="M908" s="107"/>
      <c r="N908" s="107"/>
      <c r="O908" s="107"/>
      <c r="P908" s="107"/>
      <c r="Q908" s="107"/>
      <c r="R908" s="107"/>
      <c r="S908" s="107"/>
      <c r="T908" s="107"/>
      <c r="U908" s="107"/>
      <c r="V908" s="107"/>
      <c r="W908" s="107"/>
      <c r="X908" s="107"/>
      <c r="Y908" s="107"/>
      <c r="Z908" s="107"/>
    </row>
    <row r="909">
      <c r="A909" s="107"/>
      <c r="B909" s="107"/>
      <c r="C909" s="107"/>
      <c r="D909" s="107"/>
      <c r="E909" s="107"/>
      <c r="F909" s="107"/>
      <c r="G909" s="107"/>
      <c r="H909" s="107"/>
      <c r="I909" s="107"/>
      <c r="J909" s="107"/>
      <c r="K909" s="107"/>
      <c r="L909" s="107"/>
      <c r="M909" s="107"/>
      <c r="N909" s="107"/>
      <c r="O909" s="107"/>
      <c r="P909" s="107"/>
      <c r="Q909" s="107"/>
      <c r="R909" s="107"/>
      <c r="S909" s="107"/>
      <c r="T909" s="107"/>
      <c r="U909" s="107"/>
      <c r="V909" s="107"/>
      <c r="W909" s="107"/>
      <c r="X909" s="107"/>
      <c r="Y909" s="107"/>
      <c r="Z909" s="107"/>
    </row>
    <row r="910">
      <c r="A910" s="107"/>
      <c r="B910" s="107"/>
      <c r="C910" s="107"/>
      <c r="D910" s="107"/>
      <c r="E910" s="107"/>
      <c r="F910" s="107"/>
      <c r="G910" s="107"/>
      <c r="H910" s="107"/>
      <c r="I910" s="107"/>
      <c r="J910" s="107"/>
      <c r="K910" s="107"/>
      <c r="L910" s="107"/>
      <c r="M910" s="107"/>
      <c r="N910" s="107"/>
      <c r="O910" s="107"/>
      <c r="P910" s="107"/>
      <c r="Q910" s="107"/>
      <c r="R910" s="107"/>
      <c r="S910" s="107"/>
      <c r="T910" s="107"/>
      <c r="U910" s="107"/>
      <c r="V910" s="107"/>
      <c r="W910" s="107"/>
      <c r="X910" s="107"/>
      <c r="Y910" s="107"/>
      <c r="Z910" s="107"/>
    </row>
    <row r="911">
      <c r="A911" s="107"/>
      <c r="B911" s="107"/>
      <c r="C911" s="107"/>
      <c r="D911" s="107"/>
      <c r="E911" s="107"/>
      <c r="F911" s="107"/>
      <c r="G911" s="107"/>
      <c r="H911" s="107"/>
      <c r="I911" s="107"/>
      <c r="J911" s="107"/>
      <c r="K911" s="107"/>
      <c r="L911" s="107"/>
      <c r="M911" s="107"/>
      <c r="N911" s="107"/>
      <c r="O911" s="107"/>
      <c r="P911" s="107"/>
      <c r="Q911" s="107"/>
      <c r="R911" s="107"/>
      <c r="S911" s="107"/>
      <c r="T911" s="107"/>
      <c r="U911" s="107"/>
      <c r="V911" s="107"/>
      <c r="W911" s="107"/>
      <c r="X911" s="107"/>
      <c r="Y911" s="107"/>
      <c r="Z911" s="107"/>
    </row>
    <row r="912">
      <c r="A912" s="107"/>
      <c r="B912" s="107"/>
      <c r="C912" s="107"/>
      <c r="D912" s="107"/>
      <c r="E912" s="107"/>
      <c r="F912" s="107"/>
      <c r="G912" s="107"/>
      <c r="H912" s="107"/>
      <c r="I912" s="107"/>
      <c r="J912" s="107"/>
      <c r="K912" s="107"/>
      <c r="L912" s="107"/>
      <c r="M912" s="107"/>
      <c r="N912" s="107"/>
      <c r="O912" s="107"/>
      <c r="P912" s="107"/>
      <c r="Q912" s="107"/>
      <c r="R912" s="107"/>
      <c r="S912" s="107"/>
      <c r="T912" s="107"/>
      <c r="U912" s="107"/>
      <c r="V912" s="107"/>
      <c r="W912" s="107"/>
      <c r="X912" s="107"/>
      <c r="Y912" s="107"/>
      <c r="Z912" s="107"/>
    </row>
    <row r="913">
      <c r="A913" s="107"/>
      <c r="B913" s="107"/>
      <c r="C913" s="107"/>
      <c r="D913" s="107"/>
      <c r="E913" s="107"/>
      <c r="F913" s="107"/>
      <c r="G913" s="107"/>
      <c r="H913" s="107"/>
      <c r="I913" s="107"/>
      <c r="J913" s="107"/>
      <c r="K913" s="107"/>
      <c r="L913" s="107"/>
      <c r="M913" s="107"/>
      <c r="N913" s="107"/>
      <c r="O913" s="107"/>
      <c r="P913" s="107"/>
      <c r="Q913" s="107"/>
      <c r="R913" s="107"/>
      <c r="S913" s="107"/>
      <c r="T913" s="107"/>
      <c r="U913" s="107"/>
      <c r="V913" s="107"/>
      <c r="W913" s="107"/>
      <c r="X913" s="107"/>
      <c r="Y913" s="107"/>
      <c r="Z913" s="107"/>
    </row>
    <row r="914">
      <c r="A914" s="107"/>
      <c r="B914" s="107"/>
      <c r="C914" s="107"/>
      <c r="D914" s="107"/>
      <c r="E914" s="107"/>
      <c r="F914" s="107"/>
      <c r="G914" s="107"/>
      <c r="H914" s="107"/>
      <c r="I914" s="107"/>
      <c r="J914" s="107"/>
      <c r="K914" s="107"/>
      <c r="L914" s="107"/>
      <c r="M914" s="107"/>
      <c r="N914" s="107"/>
      <c r="O914" s="107"/>
      <c r="P914" s="107"/>
      <c r="Q914" s="107"/>
      <c r="R914" s="107"/>
      <c r="S914" s="107"/>
      <c r="T914" s="107"/>
      <c r="U914" s="107"/>
      <c r="V914" s="107"/>
      <c r="W914" s="107"/>
      <c r="X914" s="107"/>
      <c r="Y914" s="107"/>
      <c r="Z914" s="107"/>
    </row>
    <row r="915">
      <c r="A915" s="107"/>
      <c r="B915" s="107"/>
      <c r="C915" s="107"/>
      <c r="D915" s="107"/>
      <c r="E915" s="107"/>
      <c r="F915" s="107"/>
      <c r="G915" s="107"/>
      <c r="H915" s="107"/>
      <c r="I915" s="107"/>
      <c r="J915" s="107"/>
      <c r="K915" s="107"/>
      <c r="L915" s="107"/>
      <c r="M915" s="107"/>
      <c r="N915" s="107"/>
      <c r="O915" s="107"/>
      <c r="P915" s="107"/>
      <c r="Q915" s="107"/>
      <c r="R915" s="107"/>
      <c r="S915" s="107"/>
      <c r="T915" s="107"/>
      <c r="U915" s="107"/>
      <c r="V915" s="107"/>
      <c r="W915" s="107"/>
      <c r="X915" s="107"/>
      <c r="Y915" s="107"/>
      <c r="Z915" s="107"/>
    </row>
    <row r="916">
      <c r="A916" s="107"/>
      <c r="B916" s="107"/>
      <c r="C916" s="107"/>
      <c r="D916" s="107"/>
      <c r="E916" s="107"/>
      <c r="F916" s="107"/>
      <c r="G916" s="107"/>
      <c r="H916" s="107"/>
      <c r="I916" s="107"/>
      <c r="J916" s="107"/>
      <c r="K916" s="107"/>
      <c r="L916" s="107"/>
      <c r="M916" s="107"/>
      <c r="N916" s="107"/>
      <c r="O916" s="107"/>
      <c r="P916" s="107"/>
      <c r="Q916" s="107"/>
      <c r="R916" s="107"/>
      <c r="S916" s="107"/>
      <c r="T916" s="107"/>
      <c r="U916" s="107"/>
      <c r="V916" s="107"/>
      <c r="W916" s="107"/>
      <c r="X916" s="107"/>
      <c r="Y916" s="107"/>
      <c r="Z916" s="107"/>
    </row>
    <row r="917">
      <c r="A917" s="107"/>
      <c r="B917" s="107"/>
      <c r="C917" s="107"/>
      <c r="D917" s="107"/>
      <c r="E917" s="107"/>
      <c r="F917" s="107"/>
      <c r="G917" s="107"/>
      <c r="H917" s="107"/>
      <c r="I917" s="107"/>
      <c r="J917" s="107"/>
      <c r="K917" s="107"/>
      <c r="L917" s="107"/>
      <c r="M917" s="107"/>
      <c r="N917" s="107"/>
      <c r="O917" s="107"/>
      <c r="P917" s="107"/>
      <c r="Q917" s="107"/>
      <c r="R917" s="107"/>
      <c r="S917" s="107"/>
      <c r="T917" s="107"/>
      <c r="U917" s="107"/>
      <c r="V917" s="107"/>
      <c r="W917" s="107"/>
      <c r="X917" s="107"/>
      <c r="Y917" s="107"/>
      <c r="Z917" s="107"/>
    </row>
    <row r="918">
      <c r="A918" s="107"/>
      <c r="B918" s="107"/>
      <c r="C918" s="107"/>
      <c r="D918" s="107"/>
      <c r="E918" s="107"/>
      <c r="F918" s="107"/>
      <c r="G918" s="107"/>
      <c r="H918" s="107"/>
      <c r="I918" s="107"/>
      <c r="J918" s="107"/>
      <c r="K918" s="107"/>
      <c r="L918" s="107"/>
      <c r="M918" s="107"/>
      <c r="N918" s="107"/>
      <c r="O918" s="107"/>
      <c r="P918" s="107"/>
      <c r="Q918" s="107"/>
      <c r="R918" s="107"/>
      <c r="S918" s="107"/>
      <c r="T918" s="107"/>
      <c r="U918" s="107"/>
      <c r="V918" s="107"/>
      <c r="W918" s="107"/>
      <c r="X918" s="107"/>
      <c r="Y918" s="107"/>
      <c r="Z918" s="107"/>
    </row>
    <row r="919">
      <c r="A919" s="107"/>
      <c r="B919" s="107"/>
      <c r="C919" s="107"/>
      <c r="D919" s="107"/>
      <c r="E919" s="107"/>
      <c r="F919" s="107"/>
      <c r="G919" s="107"/>
      <c r="H919" s="107"/>
      <c r="I919" s="107"/>
      <c r="J919" s="107"/>
      <c r="K919" s="107"/>
      <c r="L919" s="107"/>
      <c r="M919" s="107"/>
      <c r="N919" s="107"/>
      <c r="O919" s="107"/>
      <c r="P919" s="107"/>
      <c r="Q919" s="107"/>
      <c r="R919" s="107"/>
      <c r="S919" s="107"/>
      <c r="T919" s="107"/>
      <c r="U919" s="107"/>
      <c r="V919" s="107"/>
      <c r="W919" s="107"/>
      <c r="X919" s="107"/>
      <c r="Y919" s="107"/>
      <c r="Z919" s="107"/>
    </row>
    <row r="920">
      <c r="A920" s="107"/>
      <c r="B920" s="107"/>
      <c r="C920" s="107"/>
      <c r="D920" s="107"/>
      <c r="E920" s="107"/>
      <c r="F920" s="107"/>
      <c r="G920" s="107"/>
      <c r="H920" s="107"/>
      <c r="I920" s="107"/>
      <c r="J920" s="107"/>
      <c r="K920" s="107"/>
      <c r="L920" s="107"/>
      <c r="M920" s="107"/>
      <c r="N920" s="107"/>
      <c r="O920" s="107"/>
      <c r="P920" s="107"/>
      <c r="Q920" s="107"/>
      <c r="R920" s="107"/>
      <c r="S920" s="107"/>
      <c r="T920" s="107"/>
      <c r="U920" s="107"/>
      <c r="V920" s="107"/>
      <c r="W920" s="107"/>
      <c r="X920" s="107"/>
      <c r="Y920" s="107"/>
      <c r="Z920" s="107"/>
    </row>
    <row r="921">
      <c r="A921" s="107"/>
      <c r="B921" s="107"/>
      <c r="C921" s="107"/>
      <c r="D921" s="107"/>
      <c r="E921" s="107"/>
      <c r="F921" s="107"/>
      <c r="G921" s="107"/>
      <c r="H921" s="107"/>
      <c r="I921" s="107"/>
      <c r="J921" s="107"/>
      <c r="K921" s="107"/>
      <c r="L921" s="107"/>
      <c r="M921" s="107"/>
      <c r="N921" s="107"/>
      <c r="O921" s="107"/>
      <c r="P921" s="107"/>
      <c r="Q921" s="107"/>
      <c r="R921" s="107"/>
      <c r="S921" s="107"/>
      <c r="T921" s="107"/>
      <c r="U921" s="107"/>
      <c r="V921" s="107"/>
      <c r="W921" s="107"/>
      <c r="X921" s="107"/>
      <c r="Y921" s="107"/>
      <c r="Z921" s="107"/>
    </row>
    <row r="922">
      <c r="A922" s="107"/>
      <c r="B922" s="107"/>
      <c r="C922" s="107"/>
      <c r="D922" s="107"/>
      <c r="E922" s="107"/>
      <c r="F922" s="107"/>
      <c r="G922" s="107"/>
      <c r="H922" s="107"/>
      <c r="I922" s="107"/>
      <c r="J922" s="107"/>
      <c r="K922" s="107"/>
      <c r="L922" s="107"/>
      <c r="M922" s="107"/>
      <c r="N922" s="107"/>
      <c r="O922" s="107"/>
      <c r="P922" s="107"/>
      <c r="Q922" s="107"/>
      <c r="R922" s="107"/>
      <c r="S922" s="107"/>
      <c r="T922" s="107"/>
      <c r="U922" s="107"/>
      <c r="V922" s="107"/>
      <c r="W922" s="107"/>
      <c r="X922" s="107"/>
      <c r="Y922" s="107"/>
      <c r="Z922" s="107"/>
    </row>
    <row r="923">
      <c r="A923" s="107"/>
      <c r="B923" s="107"/>
      <c r="C923" s="107"/>
      <c r="D923" s="107"/>
      <c r="E923" s="107"/>
      <c r="F923" s="107"/>
      <c r="G923" s="107"/>
      <c r="H923" s="107"/>
      <c r="I923" s="107"/>
      <c r="J923" s="107"/>
      <c r="K923" s="107"/>
      <c r="L923" s="107"/>
      <c r="M923" s="107"/>
      <c r="N923" s="107"/>
      <c r="O923" s="107"/>
      <c r="P923" s="107"/>
      <c r="Q923" s="107"/>
      <c r="R923" s="107"/>
      <c r="S923" s="107"/>
      <c r="T923" s="107"/>
      <c r="U923" s="107"/>
      <c r="V923" s="107"/>
      <c r="W923" s="107"/>
      <c r="X923" s="107"/>
      <c r="Y923" s="107"/>
      <c r="Z923" s="107"/>
    </row>
    <row r="924">
      <c r="A924" s="107"/>
      <c r="B924" s="107"/>
      <c r="C924" s="107"/>
      <c r="D924" s="107"/>
      <c r="E924" s="107"/>
      <c r="F924" s="107"/>
      <c r="G924" s="107"/>
      <c r="H924" s="107"/>
      <c r="I924" s="107"/>
      <c r="J924" s="107"/>
      <c r="K924" s="107"/>
      <c r="L924" s="107"/>
      <c r="M924" s="107"/>
      <c r="N924" s="107"/>
      <c r="O924" s="107"/>
      <c r="P924" s="107"/>
      <c r="Q924" s="107"/>
      <c r="R924" s="107"/>
      <c r="S924" s="107"/>
      <c r="T924" s="107"/>
      <c r="U924" s="107"/>
      <c r="V924" s="107"/>
      <c r="W924" s="107"/>
      <c r="X924" s="107"/>
      <c r="Y924" s="107"/>
      <c r="Z924" s="107"/>
    </row>
    <row r="925">
      <c r="A925" s="107"/>
      <c r="B925" s="107"/>
      <c r="C925" s="107"/>
      <c r="D925" s="107"/>
      <c r="E925" s="107"/>
      <c r="F925" s="107"/>
      <c r="G925" s="107"/>
      <c r="H925" s="107"/>
      <c r="I925" s="107"/>
      <c r="J925" s="107"/>
      <c r="K925" s="107"/>
      <c r="L925" s="107"/>
      <c r="M925" s="107"/>
      <c r="N925" s="107"/>
      <c r="O925" s="107"/>
      <c r="P925" s="107"/>
      <c r="Q925" s="107"/>
      <c r="R925" s="107"/>
      <c r="S925" s="107"/>
      <c r="T925" s="107"/>
      <c r="U925" s="107"/>
      <c r="V925" s="107"/>
      <c r="W925" s="107"/>
      <c r="X925" s="107"/>
      <c r="Y925" s="107"/>
      <c r="Z925" s="107"/>
    </row>
    <row r="926">
      <c r="A926" s="107"/>
      <c r="B926" s="107"/>
      <c r="C926" s="107"/>
      <c r="D926" s="107"/>
      <c r="E926" s="107"/>
      <c r="F926" s="107"/>
      <c r="G926" s="107"/>
      <c r="H926" s="107"/>
      <c r="I926" s="107"/>
      <c r="J926" s="107"/>
      <c r="K926" s="107"/>
      <c r="L926" s="107"/>
      <c r="M926" s="107"/>
      <c r="N926" s="107"/>
      <c r="O926" s="107"/>
      <c r="P926" s="107"/>
      <c r="Q926" s="107"/>
      <c r="R926" s="107"/>
      <c r="S926" s="107"/>
      <c r="T926" s="107"/>
      <c r="U926" s="107"/>
      <c r="V926" s="107"/>
      <c r="W926" s="107"/>
      <c r="X926" s="107"/>
      <c r="Y926" s="107"/>
      <c r="Z926" s="107"/>
    </row>
    <row r="927">
      <c r="A927" s="107"/>
      <c r="B927" s="107"/>
      <c r="C927" s="107"/>
      <c r="D927" s="107"/>
      <c r="E927" s="107"/>
      <c r="F927" s="107"/>
      <c r="G927" s="107"/>
      <c r="H927" s="107"/>
      <c r="I927" s="107"/>
      <c r="J927" s="107"/>
      <c r="K927" s="107"/>
      <c r="L927" s="107"/>
      <c r="M927" s="107"/>
      <c r="N927" s="107"/>
      <c r="O927" s="107"/>
      <c r="P927" s="107"/>
      <c r="Q927" s="107"/>
      <c r="R927" s="107"/>
      <c r="S927" s="107"/>
      <c r="T927" s="107"/>
      <c r="U927" s="107"/>
      <c r="V927" s="107"/>
      <c r="W927" s="107"/>
      <c r="X927" s="107"/>
      <c r="Y927" s="107"/>
      <c r="Z927" s="107"/>
    </row>
    <row r="928">
      <c r="A928" s="107"/>
      <c r="B928" s="107"/>
      <c r="C928" s="107"/>
      <c r="D928" s="107"/>
      <c r="E928" s="107"/>
      <c r="F928" s="107"/>
      <c r="G928" s="107"/>
      <c r="H928" s="107"/>
      <c r="I928" s="107"/>
      <c r="J928" s="107"/>
      <c r="K928" s="107"/>
      <c r="L928" s="107"/>
      <c r="M928" s="107"/>
      <c r="N928" s="107"/>
      <c r="O928" s="107"/>
      <c r="P928" s="107"/>
      <c r="Q928" s="107"/>
      <c r="R928" s="107"/>
      <c r="S928" s="107"/>
      <c r="T928" s="107"/>
      <c r="U928" s="107"/>
      <c r="V928" s="107"/>
      <c r="W928" s="107"/>
      <c r="X928" s="107"/>
      <c r="Y928" s="107"/>
      <c r="Z928" s="107"/>
    </row>
    <row r="929">
      <c r="A929" s="107"/>
      <c r="B929" s="107"/>
      <c r="C929" s="107"/>
      <c r="D929" s="107"/>
      <c r="E929" s="107"/>
      <c r="F929" s="107"/>
      <c r="G929" s="107"/>
      <c r="H929" s="107"/>
      <c r="I929" s="107"/>
      <c r="J929" s="107"/>
      <c r="K929" s="107"/>
      <c r="L929" s="107"/>
      <c r="M929" s="107"/>
      <c r="N929" s="107"/>
      <c r="O929" s="107"/>
      <c r="P929" s="107"/>
      <c r="Q929" s="107"/>
      <c r="R929" s="107"/>
      <c r="S929" s="107"/>
      <c r="T929" s="107"/>
      <c r="U929" s="107"/>
      <c r="V929" s="107"/>
      <c r="W929" s="107"/>
      <c r="X929" s="107"/>
      <c r="Y929" s="107"/>
      <c r="Z929" s="107"/>
    </row>
    <row r="930">
      <c r="A930" s="107"/>
      <c r="B930" s="107"/>
      <c r="C930" s="107"/>
      <c r="D930" s="107"/>
      <c r="E930" s="107"/>
      <c r="F930" s="107"/>
      <c r="G930" s="107"/>
      <c r="H930" s="107"/>
      <c r="I930" s="107"/>
      <c r="J930" s="107"/>
      <c r="K930" s="107"/>
      <c r="L930" s="107"/>
      <c r="M930" s="107"/>
      <c r="N930" s="107"/>
      <c r="O930" s="107"/>
      <c r="P930" s="107"/>
      <c r="Q930" s="107"/>
      <c r="R930" s="107"/>
      <c r="S930" s="107"/>
      <c r="T930" s="107"/>
      <c r="U930" s="107"/>
      <c r="V930" s="107"/>
      <c r="W930" s="107"/>
      <c r="X930" s="107"/>
      <c r="Y930" s="107"/>
      <c r="Z930" s="107"/>
    </row>
    <row r="931">
      <c r="A931" s="107"/>
      <c r="B931" s="107"/>
      <c r="C931" s="107"/>
      <c r="D931" s="107"/>
      <c r="E931" s="107"/>
      <c r="F931" s="107"/>
      <c r="G931" s="107"/>
      <c r="H931" s="107"/>
      <c r="I931" s="107"/>
      <c r="J931" s="107"/>
      <c r="K931" s="107"/>
      <c r="L931" s="107"/>
      <c r="M931" s="107"/>
      <c r="N931" s="107"/>
      <c r="O931" s="107"/>
      <c r="P931" s="107"/>
      <c r="Q931" s="107"/>
      <c r="R931" s="107"/>
      <c r="S931" s="107"/>
      <c r="T931" s="107"/>
      <c r="U931" s="107"/>
      <c r="V931" s="107"/>
      <c r="W931" s="107"/>
      <c r="X931" s="107"/>
      <c r="Y931" s="107"/>
      <c r="Z931" s="107"/>
    </row>
    <row r="932">
      <c r="A932" s="107"/>
      <c r="B932" s="107"/>
      <c r="C932" s="107"/>
      <c r="D932" s="107"/>
      <c r="E932" s="107"/>
      <c r="F932" s="107"/>
      <c r="G932" s="107"/>
      <c r="H932" s="107"/>
      <c r="I932" s="107"/>
      <c r="J932" s="107"/>
      <c r="K932" s="107"/>
      <c r="L932" s="107"/>
      <c r="M932" s="107"/>
      <c r="N932" s="107"/>
      <c r="O932" s="107"/>
      <c r="P932" s="107"/>
      <c r="Q932" s="107"/>
      <c r="R932" s="107"/>
      <c r="S932" s="107"/>
      <c r="T932" s="107"/>
      <c r="U932" s="107"/>
      <c r="V932" s="107"/>
      <c r="W932" s="107"/>
      <c r="X932" s="107"/>
      <c r="Y932" s="107"/>
      <c r="Z932" s="107"/>
    </row>
    <row r="933">
      <c r="A933" s="107"/>
      <c r="B933" s="107"/>
      <c r="C933" s="107"/>
      <c r="D933" s="107"/>
      <c r="E933" s="107"/>
      <c r="F933" s="107"/>
      <c r="G933" s="107"/>
      <c r="H933" s="107"/>
      <c r="I933" s="107"/>
      <c r="J933" s="107"/>
      <c r="K933" s="107"/>
      <c r="L933" s="107"/>
      <c r="M933" s="107"/>
      <c r="N933" s="107"/>
      <c r="O933" s="107"/>
      <c r="P933" s="107"/>
      <c r="Q933" s="107"/>
      <c r="R933" s="107"/>
      <c r="S933" s="107"/>
      <c r="T933" s="107"/>
      <c r="U933" s="107"/>
      <c r="V933" s="107"/>
      <c r="W933" s="107"/>
      <c r="X933" s="107"/>
      <c r="Y933" s="107"/>
      <c r="Z933" s="107"/>
    </row>
    <row r="934">
      <c r="A934" s="107"/>
      <c r="B934" s="107"/>
      <c r="C934" s="107"/>
      <c r="D934" s="107"/>
      <c r="E934" s="107"/>
      <c r="F934" s="107"/>
      <c r="G934" s="107"/>
      <c r="H934" s="107"/>
      <c r="I934" s="107"/>
      <c r="J934" s="107"/>
      <c r="K934" s="107"/>
      <c r="L934" s="107"/>
      <c r="M934" s="107"/>
      <c r="N934" s="107"/>
      <c r="O934" s="107"/>
      <c r="P934" s="107"/>
      <c r="Q934" s="107"/>
      <c r="R934" s="107"/>
      <c r="S934" s="107"/>
      <c r="T934" s="107"/>
      <c r="U934" s="107"/>
      <c r="V934" s="107"/>
      <c r="W934" s="107"/>
      <c r="X934" s="107"/>
      <c r="Y934" s="107"/>
      <c r="Z934" s="107"/>
    </row>
    <row r="935">
      <c r="A935" s="107"/>
      <c r="B935" s="107"/>
      <c r="C935" s="107"/>
      <c r="D935" s="107"/>
      <c r="E935" s="107"/>
      <c r="F935" s="107"/>
      <c r="G935" s="107"/>
      <c r="H935" s="107"/>
      <c r="I935" s="107"/>
      <c r="J935" s="107"/>
      <c r="K935" s="107"/>
      <c r="L935" s="107"/>
      <c r="M935" s="107"/>
      <c r="N935" s="107"/>
      <c r="O935" s="107"/>
      <c r="P935" s="107"/>
      <c r="Q935" s="107"/>
      <c r="R935" s="107"/>
      <c r="S935" s="107"/>
      <c r="T935" s="107"/>
      <c r="U935" s="107"/>
      <c r="V935" s="107"/>
      <c r="W935" s="107"/>
      <c r="X935" s="107"/>
      <c r="Y935" s="107"/>
      <c r="Z935" s="107"/>
    </row>
    <row r="936">
      <c r="A936" s="107"/>
      <c r="B936" s="107"/>
      <c r="C936" s="107"/>
      <c r="D936" s="107"/>
      <c r="E936" s="107"/>
      <c r="F936" s="107"/>
      <c r="G936" s="107"/>
      <c r="H936" s="107"/>
      <c r="I936" s="107"/>
      <c r="J936" s="107"/>
      <c r="K936" s="107"/>
      <c r="L936" s="107"/>
      <c r="M936" s="107"/>
      <c r="N936" s="107"/>
      <c r="O936" s="107"/>
      <c r="P936" s="107"/>
      <c r="Q936" s="107"/>
      <c r="R936" s="107"/>
      <c r="S936" s="107"/>
      <c r="T936" s="107"/>
      <c r="U936" s="107"/>
      <c r="V936" s="107"/>
      <c r="W936" s="107"/>
      <c r="X936" s="107"/>
      <c r="Y936" s="107"/>
      <c r="Z936" s="107"/>
    </row>
    <row r="937">
      <c r="A937" s="107"/>
      <c r="B937" s="107"/>
      <c r="C937" s="107"/>
      <c r="D937" s="107"/>
      <c r="E937" s="107"/>
      <c r="F937" s="107"/>
      <c r="G937" s="107"/>
      <c r="H937" s="107"/>
      <c r="I937" s="107"/>
      <c r="J937" s="107"/>
      <c r="K937" s="107"/>
      <c r="L937" s="107"/>
      <c r="M937" s="107"/>
      <c r="N937" s="107"/>
      <c r="O937" s="107"/>
      <c r="P937" s="107"/>
      <c r="Q937" s="107"/>
      <c r="R937" s="107"/>
      <c r="S937" s="107"/>
      <c r="T937" s="107"/>
      <c r="U937" s="107"/>
      <c r="V937" s="107"/>
      <c r="W937" s="107"/>
      <c r="X937" s="107"/>
      <c r="Y937" s="107"/>
      <c r="Z937" s="107"/>
    </row>
    <row r="938">
      <c r="A938" s="107"/>
      <c r="B938" s="107"/>
      <c r="C938" s="107"/>
      <c r="D938" s="107"/>
      <c r="E938" s="107"/>
      <c r="F938" s="107"/>
      <c r="G938" s="107"/>
      <c r="H938" s="107"/>
      <c r="I938" s="107"/>
      <c r="J938" s="107"/>
      <c r="K938" s="107"/>
      <c r="L938" s="107"/>
      <c r="M938" s="107"/>
      <c r="N938" s="107"/>
      <c r="O938" s="107"/>
      <c r="P938" s="107"/>
      <c r="Q938" s="107"/>
      <c r="R938" s="107"/>
      <c r="S938" s="107"/>
      <c r="T938" s="107"/>
      <c r="U938" s="107"/>
      <c r="V938" s="107"/>
      <c r="W938" s="107"/>
      <c r="X938" s="107"/>
      <c r="Y938" s="107"/>
      <c r="Z938" s="107"/>
    </row>
    <row r="939">
      <c r="A939" s="107"/>
      <c r="B939" s="107"/>
      <c r="C939" s="107"/>
      <c r="D939" s="107"/>
      <c r="E939" s="107"/>
      <c r="F939" s="107"/>
      <c r="G939" s="107"/>
      <c r="H939" s="107"/>
      <c r="I939" s="107"/>
      <c r="J939" s="107"/>
      <c r="K939" s="107"/>
      <c r="L939" s="107"/>
      <c r="M939" s="107"/>
      <c r="N939" s="107"/>
      <c r="O939" s="107"/>
      <c r="P939" s="107"/>
      <c r="Q939" s="107"/>
      <c r="R939" s="107"/>
      <c r="S939" s="107"/>
      <c r="T939" s="107"/>
      <c r="U939" s="107"/>
      <c r="V939" s="107"/>
      <c r="W939" s="107"/>
      <c r="X939" s="107"/>
      <c r="Y939" s="107"/>
      <c r="Z939" s="107"/>
    </row>
    <row r="940">
      <c r="A940" s="107"/>
      <c r="B940" s="107"/>
      <c r="C940" s="107"/>
      <c r="D940" s="107"/>
      <c r="E940" s="107"/>
      <c r="F940" s="107"/>
      <c r="G940" s="107"/>
      <c r="H940" s="107"/>
      <c r="I940" s="107"/>
      <c r="J940" s="107"/>
      <c r="K940" s="107"/>
      <c r="L940" s="107"/>
      <c r="M940" s="107"/>
      <c r="N940" s="107"/>
      <c r="O940" s="107"/>
      <c r="P940" s="107"/>
      <c r="Q940" s="107"/>
      <c r="R940" s="107"/>
      <c r="S940" s="107"/>
      <c r="T940" s="107"/>
      <c r="U940" s="107"/>
      <c r="V940" s="107"/>
      <c r="W940" s="107"/>
      <c r="X940" s="107"/>
      <c r="Y940" s="107"/>
      <c r="Z940" s="107"/>
    </row>
    <row r="941">
      <c r="A941" s="107"/>
      <c r="B941" s="107"/>
      <c r="C941" s="107"/>
      <c r="D941" s="107"/>
      <c r="E941" s="107"/>
      <c r="F941" s="107"/>
      <c r="G941" s="107"/>
      <c r="H941" s="107"/>
      <c r="I941" s="107"/>
      <c r="J941" s="107"/>
      <c r="K941" s="107"/>
      <c r="L941" s="107"/>
      <c r="M941" s="107"/>
      <c r="N941" s="107"/>
      <c r="O941" s="107"/>
      <c r="P941" s="107"/>
      <c r="Q941" s="107"/>
      <c r="R941" s="107"/>
      <c r="S941" s="107"/>
      <c r="T941" s="107"/>
      <c r="U941" s="107"/>
      <c r="V941" s="107"/>
      <c r="W941" s="107"/>
      <c r="X941" s="107"/>
      <c r="Y941" s="107"/>
      <c r="Z941" s="107"/>
    </row>
    <row r="942">
      <c r="A942" s="107"/>
      <c r="B942" s="107"/>
      <c r="C942" s="107"/>
      <c r="D942" s="107"/>
      <c r="E942" s="107"/>
      <c r="F942" s="107"/>
      <c r="G942" s="107"/>
      <c r="H942" s="107"/>
      <c r="I942" s="107"/>
      <c r="J942" s="107"/>
      <c r="K942" s="107"/>
      <c r="L942" s="107"/>
      <c r="M942" s="107"/>
      <c r="N942" s="107"/>
      <c r="O942" s="107"/>
      <c r="P942" s="107"/>
      <c r="Q942" s="107"/>
      <c r="R942" s="107"/>
      <c r="S942" s="107"/>
      <c r="T942" s="107"/>
      <c r="U942" s="107"/>
      <c r="V942" s="107"/>
      <c r="W942" s="107"/>
      <c r="X942" s="107"/>
      <c r="Y942" s="107"/>
      <c r="Z942" s="107"/>
    </row>
    <row r="943">
      <c r="A943" s="107"/>
      <c r="B943" s="107"/>
      <c r="C943" s="107"/>
      <c r="D943" s="107"/>
      <c r="E943" s="107"/>
      <c r="F943" s="107"/>
      <c r="G943" s="107"/>
      <c r="H943" s="107"/>
      <c r="I943" s="107"/>
      <c r="J943" s="107"/>
      <c r="K943" s="107"/>
      <c r="L943" s="107"/>
      <c r="M943" s="107"/>
      <c r="N943" s="107"/>
      <c r="O943" s="107"/>
      <c r="P943" s="107"/>
      <c r="Q943" s="107"/>
      <c r="R943" s="107"/>
      <c r="S943" s="107"/>
      <c r="T943" s="107"/>
      <c r="U943" s="107"/>
      <c r="V943" s="107"/>
      <c r="W943" s="107"/>
      <c r="X943" s="107"/>
      <c r="Y943" s="107"/>
      <c r="Z943" s="107"/>
    </row>
    <row r="944">
      <c r="A944" s="107"/>
      <c r="B944" s="107"/>
      <c r="C944" s="107"/>
      <c r="D944" s="107"/>
      <c r="E944" s="107"/>
      <c r="F944" s="107"/>
      <c r="G944" s="107"/>
      <c r="H944" s="107"/>
      <c r="I944" s="107"/>
      <c r="J944" s="107"/>
      <c r="K944" s="107"/>
      <c r="L944" s="107"/>
      <c r="M944" s="107"/>
      <c r="N944" s="107"/>
      <c r="O944" s="107"/>
      <c r="P944" s="107"/>
      <c r="Q944" s="107"/>
      <c r="R944" s="107"/>
      <c r="S944" s="107"/>
      <c r="T944" s="107"/>
      <c r="U944" s="107"/>
      <c r="V944" s="107"/>
      <c r="W944" s="107"/>
      <c r="X944" s="107"/>
      <c r="Y944" s="107"/>
      <c r="Z944" s="107"/>
    </row>
    <row r="945">
      <c r="A945" s="107"/>
      <c r="B945" s="107"/>
      <c r="C945" s="107"/>
      <c r="D945" s="107"/>
      <c r="E945" s="107"/>
      <c r="F945" s="107"/>
      <c r="G945" s="107"/>
      <c r="H945" s="107"/>
      <c r="I945" s="107"/>
      <c r="J945" s="107"/>
      <c r="K945" s="107"/>
      <c r="L945" s="107"/>
      <c r="M945" s="107"/>
      <c r="N945" s="107"/>
      <c r="O945" s="107"/>
      <c r="P945" s="107"/>
      <c r="Q945" s="107"/>
      <c r="R945" s="107"/>
      <c r="S945" s="107"/>
      <c r="T945" s="107"/>
      <c r="U945" s="107"/>
      <c r="V945" s="107"/>
      <c r="W945" s="107"/>
      <c r="X945" s="107"/>
      <c r="Y945" s="107"/>
      <c r="Z945" s="107"/>
    </row>
    <row r="946">
      <c r="A946" s="107"/>
      <c r="B946" s="107"/>
      <c r="C946" s="107"/>
      <c r="D946" s="107"/>
      <c r="E946" s="107"/>
      <c r="F946" s="107"/>
      <c r="G946" s="107"/>
      <c r="H946" s="107"/>
      <c r="I946" s="107"/>
      <c r="J946" s="107"/>
      <c r="K946" s="107"/>
      <c r="L946" s="107"/>
      <c r="M946" s="107"/>
      <c r="N946" s="107"/>
      <c r="O946" s="107"/>
      <c r="P946" s="107"/>
      <c r="Q946" s="107"/>
      <c r="R946" s="107"/>
      <c r="S946" s="107"/>
      <c r="T946" s="107"/>
      <c r="U946" s="107"/>
      <c r="V946" s="107"/>
      <c r="W946" s="107"/>
      <c r="X946" s="107"/>
      <c r="Y946" s="107"/>
      <c r="Z946" s="107"/>
    </row>
    <row r="947">
      <c r="A947" s="107"/>
      <c r="B947" s="107"/>
      <c r="C947" s="107"/>
      <c r="D947" s="107"/>
      <c r="E947" s="107"/>
      <c r="F947" s="107"/>
      <c r="G947" s="107"/>
      <c r="H947" s="107"/>
      <c r="I947" s="107"/>
      <c r="J947" s="107"/>
      <c r="K947" s="107"/>
      <c r="L947" s="107"/>
      <c r="M947" s="107"/>
      <c r="N947" s="107"/>
      <c r="O947" s="107"/>
      <c r="P947" s="107"/>
      <c r="Q947" s="107"/>
      <c r="R947" s="107"/>
      <c r="S947" s="107"/>
      <c r="T947" s="107"/>
      <c r="U947" s="107"/>
      <c r="V947" s="107"/>
      <c r="W947" s="107"/>
      <c r="X947" s="107"/>
      <c r="Y947" s="107"/>
      <c r="Z947" s="107"/>
    </row>
    <row r="948">
      <c r="A948" s="107"/>
      <c r="B948" s="107"/>
      <c r="C948" s="107"/>
      <c r="D948" s="107"/>
      <c r="E948" s="107"/>
      <c r="F948" s="107"/>
      <c r="G948" s="107"/>
      <c r="H948" s="107"/>
      <c r="I948" s="107"/>
      <c r="J948" s="107"/>
      <c r="K948" s="107"/>
      <c r="L948" s="107"/>
      <c r="M948" s="107"/>
      <c r="N948" s="107"/>
      <c r="O948" s="107"/>
      <c r="P948" s="107"/>
      <c r="Q948" s="107"/>
      <c r="R948" s="107"/>
      <c r="S948" s="107"/>
      <c r="T948" s="107"/>
      <c r="U948" s="107"/>
      <c r="V948" s="107"/>
      <c r="W948" s="107"/>
      <c r="X948" s="107"/>
      <c r="Y948" s="107"/>
      <c r="Z948" s="107"/>
    </row>
    <row r="949">
      <c r="A949" s="107"/>
      <c r="B949" s="107"/>
      <c r="C949" s="107"/>
      <c r="D949" s="107"/>
      <c r="E949" s="107"/>
      <c r="F949" s="107"/>
      <c r="G949" s="107"/>
      <c r="H949" s="107"/>
      <c r="I949" s="107"/>
      <c r="J949" s="107"/>
      <c r="K949" s="107"/>
      <c r="L949" s="107"/>
      <c r="M949" s="107"/>
      <c r="N949" s="107"/>
      <c r="O949" s="107"/>
      <c r="P949" s="107"/>
      <c r="Q949" s="107"/>
      <c r="R949" s="107"/>
      <c r="S949" s="107"/>
      <c r="T949" s="107"/>
      <c r="U949" s="107"/>
      <c r="V949" s="107"/>
      <c r="W949" s="107"/>
      <c r="X949" s="107"/>
      <c r="Y949" s="107"/>
      <c r="Z949" s="107"/>
    </row>
    <row r="950">
      <c r="A950" s="107"/>
      <c r="B950" s="107"/>
      <c r="C950" s="107"/>
      <c r="D950" s="107"/>
      <c r="E950" s="107"/>
      <c r="F950" s="107"/>
      <c r="G950" s="107"/>
      <c r="H950" s="107"/>
      <c r="I950" s="107"/>
      <c r="J950" s="107"/>
      <c r="K950" s="107"/>
      <c r="L950" s="107"/>
      <c r="M950" s="107"/>
      <c r="N950" s="107"/>
      <c r="O950" s="107"/>
      <c r="P950" s="107"/>
      <c r="Q950" s="107"/>
      <c r="R950" s="107"/>
      <c r="S950" s="107"/>
      <c r="T950" s="107"/>
      <c r="U950" s="107"/>
      <c r="V950" s="107"/>
      <c r="W950" s="107"/>
      <c r="X950" s="107"/>
      <c r="Y950" s="107"/>
      <c r="Z950" s="107"/>
    </row>
    <row r="951">
      <c r="A951" s="107"/>
      <c r="B951" s="107"/>
      <c r="C951" s="107"/>
      <c r="D951" s="107"/>
      <c r="E951" s="107"/>
      <c r="F951" s="107"/>
      <c r="G951" s="107"/>
      <c r="H951" s="107"/>
      <c r="I951" s="107"/>
      <c r="J951" s="107"/>
      <c r="K951" s="107"/>
      <c r="L951" s="107"/>
      <c r="M951" s="107"/>
      <c r="N951" s="107"/>
      <c r="O951" s="107"/>
      <c r="P951" s="107"/>
      <c r="Q951" s="107"/>
      <c r="R951" s="107"/>
      <c r="S951" s="107"/>
      <c r="T951" s="107"/>
      <c r="U951" s="107"/>
      <c r="V951" s="107"/>
      <c r="W951" s="107"/>
      <c r="X951" s="107"/>
      <c r="Y951" s="107"/>
      <c r="Z951" s="107"/>
    </row>
    <row r="952">
      <c r="A952" s="107"/>
      <c r="B952" s="107"/>
      <c r="C952" s="107"/>
      <c r="D952" s="107"/>
      <c r="E952" s="107"/>
      <c r="F952" s="107"/>
      <c r="G952" s="107"/>
      <c r="H952" s="107"/>
      <c r="I952" s="107"/>
      <c r="J952" s="107"/>
      <c r="K952" s="107"/>
      <c r="L952" s="107"/>
      <c r="M952" s="107"/>
      <c r="N952" s="107"/>
      <c r="O952" s="107"/>
      <c r="P952" s="107"/>
      <c r="Q952" s="107"/>
      <c r="R952" s="107"/>
      <c r="S952" s="107"/>
      <c r="T952" s="107"/>
      <c r="U952" s="107"/>
      <c r="V952" s="107"/>
      <c r="W952" s="107"/>
      <c r="X952" s="107"/>
      <c r="Y952" s="107"/>
      <c r="Z952" s="107"/>
    </row>
    <row r="953">
      <c r="A953" s="107"/>
      <c r="B953" s="107"/>
      <c r="C953" s="107"/>
      <c r="D953" s="107"/>
      <c r="E953" s="107"/>
      <c r="F953" s="107"/>
      <c r="G953" s="107"/>
      <c r="H953" s="107"/>
      <c r="I953" s="107"/>
      <c r="J953" s="107"/>
      <c r="K953" s="107"/>
      <c r="L953" s="107"/>
      <c r="M953" s="107"/>
      <c r="N953" s="107"/>
      <c r="O953" s="107"/>
      <c r="P953" s="107"/>
      <c r="Q953" s="107"/>
      <c r="R953" s="107"/>
      <c r="S953" s="107"/>
      <c r="T953" s="107"/>
      <c r="U953" s="107"/>
      <c r="V953" s="107"/>
      <c r="W953" s="107"/>
      <c r="X953" s="107"/>
      <c r="Y953" s="107"/>
      <c r="Z953" s="107"/>
    </row>
    <row r="954">
      <c r="A954" s="107"/>
      <c r="B954" s="107"/>
      <c r="C954" s="107"/>
      <c r="D954" s="107"/>
      <c r="E954" s="107"/>
      <c r="F954" s="107"/>
      <c r="G954" s="107"/>
      <c r="H954" s="107"/>
      <c r="I954" s="107"/>
      <c r="J954" s="107"/>
      <c r="K954" s="107"/>
      <c r="L954" s="107"/>
      <c r="M954" s="107"/>
      <c r="N954" s="107"/>
      <c r="O954" s="107"/>
      <c r="P954" s="107"/>
      <c r="Q954" s="107"/>
      <c r="R954" s="107"/>
      <c r="S954" s="107"/>
      <c r="T954" s="107"/>
      <c r="U954" s="107"/>
      <c r="V954" s="107"/>
      <c r="W954" s="107"/>
      <c r="X954" s="107"/>
      <c r="Y954" s="107"/>
      <c r="Z954" s="107"/>
    </row>
    <row r="955">
      <c r="A955" s="107"/>
      <c r="B955" s="107"/>
      <c r="C955" s="107"/>
      <c r="D955" s="107"/>
      <c r="E955" s="107"/>
      <c r="F955" s="107"/>
      <c r="G955" s="107"/>
      <c r="H955" s="107"/>
      <c r="I955" s="107"/>
      <c r="J955" s="107"/>
      <c r="K955" s="107"/>
      <c r="L955" s="107"/>
      <c r="M955" s="107"/>
      <c r="N955" s="107"/>
      <c r="O955" s="107"/>
      <c r="P955" s="107"/>
      <c r="Q955" s="107"/>
      <c r="R955" s="107"/>
      <c r="S955" s="107"/>
      <c r="T955" s="107"/>
      <c r="U955" s="107"/>
      <c r="V955" s="107"/>
      <c r="W955" s="107"/>
      <c r="X955" s="107"/>
      <c r="Y955" s="107"/>
      <c r="Z955" s="107"/>
    </row>
    <row r="956">
      <c r="A956" s="107"/>
      <c r="B956" s="107"/>
      <c r="C956" s="107"/>
      <c r="D956" s="107"/>
      <c r="E956" s="107"/>
      <c r="F956" s="107"/>
      <c r="G956" s="107"/>
      <c r="H956" s="107"/>
      <c r="I956" s="107"/>
      <c r="J956" s="107"/>
      <c r="K956" s="107"/>
      <c r="L956" s="107"/>
      <c r="M956" s="107"/>
      <c r="N956" s="107"/>
      <c r="O956" s="107"/>
      <c r="P956" s="107"/>
      <c r="Q956" s="107"/>
      <c r="R956" s="107"/>
      <c r="S956" s="107"/>
      <c r="T956" s="107"/>
      <c r="U956" s="107"/>
      <c r="V956" s="107"/>
      <c r="W956" s="107"/>
      <c r="X956" s="107"/>
      <c r="Y956" s="107"/>
      <c r="Z956" s="107"/>
    </row>
    <row r="957">
      <c r="A957" s="107"/>
      <c r="B957" s="107"/>
      <c r="C957" s="107"/>
      <c r="D957" s="107"/>
      <c r="E957" s="107"/>
      <c r="F957" s="107"/>
      <c r="G957" s="107"/>
      <c r="H957" s="107"/>
      <c r="I957" s="107"/>
      <c r="J957" s="107"/>
      <c r="K957" s="107"/>
      <c r="L957" s="107"/>
      <c r="M957" s="107"/>
      <c r="N957" s="107"/>
      <c r="O957" s="107"/>
      <c r="P957" s="107"/>
      <c r="Q957" s="107"/>
      <c r="R957" s="107"/>
      <c r="S957" s="107"/>
      <c r="T957" s="107"/>
      <c r="U957" s="107"/>
      <c r="V957" s="107"/>
      <c r="W957" s="107"/>
      <c r="X957" s="107"/>
      <c r="Y957" s="107"/>
      <c r="Z957" s="107"/>
    </row>
    <row r="958">
      <c r="A958" s="107"/>
      <c r="B958" s="107"/>
      <c r="C958" s="107"/>
      <c r="D958" s="107"/>
      <c r="E958" s="107"/>
      <c r="F958" s="107"/>
      <c r="G958" s="107"/>
      <c r="H958" s="107"/>
      <c r="I958" s="107"/>
      <c r="J958" s="107"/>
      <c r="K958" s="107"/>
      <c r="L958" s="107"/>
      <c r="M958" s="107"/>
      <c r="N958" s="107"/>
      <c r="O958" s="107"/>
      <c r="P958" s="107"/>
      <c r="Q958" s="107"/>
      <c r="R958" s="107"/>
      <c r="S958" s="107"/>
      <c r="T958" s="107"/>
      <c r="U958" s="107"/>
      <c r="V958" s="107"/>
      <c r="W958" s="107"/>
      <c r="X958" s="107"/>
      <c r="Y958" s="107"/>
      <c r="Z958" s="107"/>
    </row>
    <row r="959">
      <c r="A959" s="107"/>
      <c r="B959" s="107"/>
      <c r="C959" s="107"/>
      <c r="D959" s="107"/>
      <c r="E959" s="107"/>
      <c r="F959" s="107"/>
      <c r="G959" s="107"/>
      <c r="H959" s="107"/>
      <c r="I959" s="107"/>
      <c r="J959" s="107"/>
      <c r="K959" s="107"/>
      <c r="L959" s="107"/>
      <c r="M959" s="107"/>
      <c r="N959" s="107"/>
      <c r="O959" s="107"/>
      <c r="P959" s="107"/>
      <c r="Q959" s="107"/>
      <c r="R959" s="107"/>
      <c r="S959" s="107"/>
      <c r="T959" s="107"/>
      <c r="U959" s="107"/>
      <c r="V959" s="107"/>
      <c r="W959" s="107"/>
      <c r="X959" s="107"/>
      <c r="Y959" s="107"/>
      <c r="Z959" s="107"/>
    </row>
    <row r="960">
      <c r="A960" s="107"/>
      <c r="B960" s="107"/>
      <c r="C960" s="107"/>
      <c r="D960" s="107"/>
      <c r="E960" s="107"/>
      <c r="F960" s="107"/>
      <c r="G960" s="107"/>
      <c r="H960" s="107"/>
      <c r="I960" s="107"/>
      <c r="J960" s="107"/>
      <c r="K960" s="107"/>
      <c r="L960" s="107"/>
      <c r="M960" s="107"/>
      <c r="N960" s="107"/>
      <c r="O960" s="107"/>
      <c r="P960" s="107"/>
      <c r="Q960" s="107"/>
      <c r="R960" s="107"/>
      <c r="S960" s="107"/>
      <c r="T960" s="107"/>
      <c r="U960" s="107"/>
      <c r="V960" s="107"/>
      <c r="W960" s="107"/>
      <c r="X960" s="107"/>
      <c r="Y960" s="107"/>
      <c r="Z960" s="107"/>
    </row>
    <row r="961">
      <c r="A961" s="107"/>
      <c r="B961" s="107"/>
      <c r="C961" s="107"/>
      <c r="D961" s="107"/>
      <c r="E961" s="107"/>
      <c r="F961" s="107"/>
      <c r="G961" s="107"/>
      <c r="H961" s="107"/>
      <c r="I961" s="107"/>
      <c r="J961" s="107"/>
      <c r="K961" s="107"/>
      <c r="L961" s="107"/>
      <c r="M961" s="107"/>
      <c r="N961" s="107"/>
      <c r="O961" s="107"/>
      <c r="P961" s="107"/>
      <c r="Q961" s="107"/>
      <c r="R961" s="107"/>
      <c r="S961" s="107"/>
      <c r="T961" s="107"/>
      <c r="U961" s="107"/>
      <c r="V961" s="107"/>
      <c r="W961" s="107"/>
      <c r="X961" s="107"/>
      <c r="Y961" s="107"/>
      <c r="Z961" s="107"/>
    </row>
    <row r="962">
      <c r="A962" s="107"/>
      <c r="B962" s="107"/>
      <c r="C962" s="107"/>
      <c r="D962" s="107"/>
      <c r="E962" s="107"/>
      <c r="F962" s="107"/>
      <c r="G962" s="107"/>
      <c r="H962" s="107"/>
      <c r="I962" s="107"/>
      <c r="J962" s="107"/>
      <c r="K962" s="107"/>
      <c r="L962" s="107"/>
      <c r="M962" s="107"/>
      <c r="N962" s="107"/>
      <c r="O962" s="107"/>
      <c r="P962" s="107"/>
      <c r="Q962" s="107"/>
      <c r="R962" s="107"/>
      <c r="S962" s="107"/>
      <c r="T962" s="107"/>
      <c r="U962" s="107"/>
      <c r="V962" s="107"/>
      <c r="W962" s="107"/>
      <c r="X962" s="107"/>
      <c r="Y962" s="107"/>
      <c r="Z962" s="107"/>
    </row>
    <row r="963">
      <c r="A963" s="107"/>
      <c r="B963" s="107"/>
      <c r="C963" s="107"/>
      <c r="D963" s="107"/>
      <c r="E963" s="107"/>
      <c r="F963" s="107"/>
      <c r="G963" s="107"/>
      <c r="H963" s="107"/>
      <c r="I963" s="107"/>
      <c r="J963" s="107"/>
      <c r="K963" s="107"/>
      <c r="L963" s="107"/>
      <c r="M963" s="107"/>
      <c r="N963" s="107"/>
      <c r="O963" s="107"/>
      <c r="P963" s="107"/>
      <c r="Q963" s="107"/>
      <c r="R963" s="107"/>
      <c r="S963" s="107"/>
      <c r="T963" s="107"/>
      <c r="U963" s="107"/>
      <c r="V963" s="107"/>
      <c r="W963" s="107"/>
      <c r="X963" s="107"/>
      <c r="Y963" s="107"/>
      <c r="Z963" s="107"/>
    </row>
    <row r="964">
      <c r="A964" s="107"/>
      <c r="B964" s="107"/>
      <c r="C964" s="107"/>
      <c r="D964" s="107"/>
      <c r="E964" s="107"/>
      <c r="F964" s="107"/>
      <c r="G964" s="107"/>
      <c r="H964" s="107"/>
      <c r="I964" s="107"/>
      <c r="J964" s="107"/>
      <c r="K964" s="107"/>
      <c r="L964" s="107"/>
      <c r="M964" s="107"/>
      <c r="N964" s="107"/>
      <c r="O964" s="107"/>
      <c r="P964" s="107"/>
      <c r="Q964" s="107"/>
      <c r="R964" s="107"/>
      <c r="S964" s="107"/>
      <c r="T964" s="107"/>
      <c r="U964" s="107"/>
      <c r="V964" s="107"/>
      <c r="W964" s="107"/>
      <c r="X964" s="107"/>
      <c r="Y964" s="107"/>
      <c r="Z964" s="107"/>
    </row>
    <row r="965">
      <c r="A965" s="107"/>
      <c r="B965" s="107"/>
      <c r="C965" s="107"/>
      <c r="D965" s="107"/>
      <c r="E965" s="107"/>
      <c r="F965" s="107"/>
      <c r="G965" s="107"/>
      <c r="H965" s="107"/>
      <c r="I965" s="107"/>
      <c r="J965" s="107"/>
      <c r="K965" s="107"/>
      <c r="L965" s="107"/>
      <c r="M965" s="107"/>
      <c r="N965" s="107"/>
      <c r="O965" s="107"/>
      <c r="P965" s="107"/>
      <c r="Q965" s="107"/>
      <c r="R965" s="107"/>
      <c r="S965" s="107"/>
      <c r="T965" s="107"/>
      <c r="U965" s="107"/>
      <c r="V965" s="107"/>
      <c r="W965" s="107"/>
      <c r="X965" s="107"/>
      <c r="Y965" s="107"/>
      <c r="Z965" s="107"/>
    </row>
    <row r="966">
      <c r="A966" s="107"/>
      <c r="B966" s="107"/>
      <c r="C966" s="107"/>
      <c r="D966" s="107"/>
      <c r="E966" s="107"/>
      <c r="F966" s="107"/>
      <c r="G966" s="107"/>
      <c r="H966" s="107"/>
      <c r="I966" s="107"/>
      <c r="J966" s="107"/>
      <c r="K966" s="107"/>
      <c r="L966" s="107"/>
      <c r="M966" s="107"/>
      <c r="N966" s="107"/>
      <c r="O966" s="107"/>
      <c r="P966" s="107"/>
      <c r="Q966" s="107"/>
      <c r="R966" s="107"/>
      <c r="S966" s="107"/>
      <c r="T966" s="107"/>
      <c r="U966" s="107"/>
      <c r="V966" s="107"/>
      <c r="W966" s="107"/>
      <c r="X966" s="107"/>
      <c r="Y966" s="107"/>
      <c r="Z966" s="107"/>
    </row>
    <row r="967">
      <c r="A967" s="107"/>
      <c r="B967" s="107"/>
      <c r="C967" s="107"/>
      <c r="D967" s="107"/>
      <c r="E967" s="107"/>
      <c r="F967" s="107"/>
      <c r="G967" s="107"/>
      <c r="H967" s="107"/>
      <c r="I967" s="107"/>
      <c r="J967" s="107"/>
      <c r="K967" s="107"/>
      <c r="L967" s="107"/>
      <c r="M967" s="107"/>
      <c r="N967" s="107"/>
      <c r="O967" s="107"/>
      <c r="P967" s="107"/>
      <c r="Q967" s="107"/>
      <c r="R967" s="107"/>
      <c r="S967" s="107"/>
      <c r="T967" s="107"/>
      <c r="U967" s="107"/>
      <c r="V967" s="107"/>
      <c r="W967" s="107"/>
      <c r="X967" s="107"/>
      <c r="Y967" s="107"/>
      <c r="Z967" s="107"/>
    </row>
    <row r="968">
      <c r="A968" s="107"/>
      <c r="B968" s="107"/>
      <c r="C968" s="107"/>
      <c r="D968" s="107"/>
      <c r="E968" s="107"/>
      <c r="F968" s="107"/>
      <c r="G968" s="107"/>
      <c r="H968" s="107"/>
      <c r="I968" s="107"/>
      <c r="J968" s="107"/>
      <c r="K968" s="107"/>
      <c r="L968" s="107"/>
      <c r="M968" s="107"/>
      <c r="N968" s="107"/>
      <c r="O968" s="107"/>
      <c r="P968" s="107"/>
      <c r="Q968" s="107"/>
      <c r="R968" s="107"/>
      <c r="S968" s="107"/>
      <c r="T968" s="107"/>
      <c r="U968" s="107"/>
      <c r="V968" s="107"/>
      <c r="W968" s="107"/>
      <c r="X968" s="107"/>
      <c r="Y968" s="107"/>
      <c r="Z968" s="107"/>
    </row>
    <row r="969">
      <c r="A969" s="107"/>
      <c r="B969" s="107"/>
      <c r="C969" s="107"/>
      <c r="D969" s="107"/>
      <c r="E969" s="107"/>
      <c r="F969" s="107"/>
      <c r="G969" s="107"/>
      <c r="H969" s="107"/>
      <c r="I969" s="107"/>
      <c r="J969" s="107"/>
      <c r="K969" s="107"/>
      <c r="L969" s="107"/>
      <c r="M969" s="107"/>
      <c r="N969" s="107"/>
      <c r="O969" s="107"/>
      <c r="P969" s="107"/>
      <c r="Q969" s="107"/>
      <c r="R969" s="107"/>
      <c r="S969" s="107"/>
      <c r="T969" s="107"/>
      <c r="U969" s="107"/>
      <c r="V969" s="107"/>
      <c r="W969" s="107"/>
      <c r="X969" s="107"/>
      <c r="Y969" s="107"/>
      <c r="Z969" s="107"/>
    </row>
    <row r="970">
      <c r="A970" s="107"/>
      <c r="B970" s="107"/>
      <c r="C970" s="107"/>
      <c r="D970" s="107"/>
      <c r="E970" s="107"/>
      <c r="F970" s="107"/>
      <c r="G970" s="107"/>
      <c r="H970" s="107"/>
      <c r="I970" s="107"/>
      <c r="J970" s="107"/>
      <c r="K970" s="107"/>
      <c r="L970" s="107"/>
      <c r="M970" s="107"/>
      <c r="N970" s="107"/>
      <c r="O970" s="107"/>
      <c r="P970" s="107"/>
      <c r="Q970" s="107"/>
      <c r="R970" s="107"/>
      <c r="S970" s="107"/>
      <c r="T970" s="107"/>
      <c r="U970" s="107"/>
      <c r="V970" s="107"/>
      <c r="W970" s="107"/>
      <c r="X970" s="107"/>
      <c r="Y970" s="107"/>
      <c r="Z970" s="107"/>
    </row>
    <row r="971">
      <c r="A971" s="107"/>
      <c r="B971" s="107"/>
      <c r="C971" s="107"/>
      <c r="D971" s="107"/>
      <c r="E971" s="107"/>
      <c r="F971" s="107"/>
      <c r="G971" s="107"/>
      <c r="H971" s="107"/>
      <c r="I971" s="107"/>
      <c r="J971" s="107"/>
      <c r="K971" s="107"/>
      <c r="L971" s="107"/>
      <c r="M971" s="107"/>
      <c r="N971" s="107"/>
      <c r="O971" s="107"/>
      <c r="P971" s="107"/>
      <c r="Q971" s="107"/>
      <c r="R971" s="107"/>
      <c r="S971" s="107"/>
      <c r="T971" s="107"/>
      <c r="U971" s="107"/>
      <c r="V971" s="107"/>
      <c r="W971" s="107"/>
      <c r="X971" s="107"/>
      <c r="Y971" s="107"/>
      <c r="Z971" s="107"/>
    </row>
    <row r="972">
      <c r="A972" s="107"/>
      <c r="B972" s="107"/>
      <c r="C972" s="107"/>
      <c r="D972" s="107"/>
      <c r="E972" s="107"/>
      <c r="F972" s="107"/>
      <c r="G972" s="107"/>
      <c r="H972" s="107"/>
      <c r="I972" s="107"/>
      <c r="J972" s="107"/>
      <c r="K972" s="107"/>
      <c r="L972" s="107"/>
      <c r="M972" s="107"/>
      <c r="N972" s="107"/>
      <c r="O972" s="107"/>
      <c r="P972" s="107"/>
      <c r="Q972" s="107"/>
      <c r="R972" s="107"/>
      <c r="S972" s="107"/>
      <c r="T972" s="107"/>
      <c r="U972" s="107"/>
      <c r="V972" s="107"/>
      <c r="W972" s="107"/>
      <c r="X972" s="107"/>
      <c r="Y972" s="107"/>
      <c r="Z972" s="107"/>
    </row>
    <row r="973">
      <c r="A973" s="107"/>
      <c r="B973" s="107"/>
      <c r="C973" s="107"/>
      <c r="D973" s="107"/>
      <c r="E973" s="107"/>
      <c r="F973" s="107"/>
      <c r="G973" s="107"/>
      <c r="H973" s="107"/>
      <c r="I973" s="107"/>
      <c r="J973" s="107"/>
      <c r="K973" s="107"/>
      <c r="L973" s="107"/>
      <c r="M973" s="107"/>
      <c r="N973" s="107"/>
      <c r="O973" s="107"/>
      <c r="P973" s="107"/>
      <c r="Q973" s="107"/>
      <c r="R973" s="107"/>
      <c r="S973" s="107"/>
      <c r="T973" s="107"/>
      <c r="U973" s="107"/>
      <c r="V973" s="107"/>
      <c r="W973" s="107"/>
      <c r="X973" s="107"/>
      <c r="Y973" s="107"/>
      <c r="Z973" s="107"/>
    </row>
    <row r="974">
      <c r="A974" s="107"/>
      <c r="B974" s="107"/>
      <c r="C974" s="107"/>
      <c r="D974" s="107"/>
      <c r="E974" s="107"/>
      <c r="F974" s="107"/>
      <c r="G974" s="107"/>
      <c r="H974" s="107"/>
      <c r="I974" s="107"/>
      <c r="J974" s="107"/>
      <c r="K974" s="107"/>
      <c r="L974" s="107"/>
      <c r="M974" s="107"/>
      <c r="N974" s="107"/>
      <c r="O974" s="107"/>
      <c r="P974" s="107"/>
      <c r="Q974" s="107"/>
      <c r="R974" s="107"/>
      <c r="S974" s="107"/>
      <c r="T974" s="107"/>
      <c r="U974" s="107"/>
      <c r="V974" s="107"/>
      <c r="W974" s="107"/>
      <c r="X974" s="107"/>
      <c r="Y974" s="107"/>
      <c r="Z974" s="107"/>
    </row>
    <row r="975">
      <c r="A975" s="107"/>
      <c r="B975" s="107"/>
      <c r="C975" s="107"/>
      <c r="D975" s="107"/>
      <c r="E975" s="107"/>
      <c r="F975" s="107"/>
      <c r="G975" s="107"/>
      <c r="H975" s="107"/>
      <c r="I975" s="107"/>
      <c r="J975" s="107"/>
      <c r="K975" s="107"/>
      <c r="L975" s="107"/>
      <c r="M975" s="107"/>
      <c r="N975" s="107"/>
      <c r="O975" s="107"/>
      <c r="P975" s="107"/>
      <c r="Q975" s="107"/>
      <c r="R975" s="107"/>
      <c r="S975" s="107"/>
      <c r="T975" s="107"/>
      <c r="U975" s="107"/>
      <c r="V975" s="107"/>
      <c r="W975" s="107"/>
      <c r="X975" s="107"/>
      <c r="Y975" s="107"/>
      <c r="Z975" s="107"/>
    </row>
    <row r="976">
      <c r="A976" s="107"/>
      <c r="B976" s="107"/>
      <c r="C976" s="107"/>
      <c r="D976" s="107"/>
      <c r="E976" s="107"/>
      <c r="F976" s="107"/>
      <c r="G976" s="107"/>
      <c r="H976" s="107"/>
      <c r="I976" s="107"/>
      <c r="J976" s="107"/>
      <c r="K976" s="107"/>
      <c r="L976" s="107"/>
      <c r="M976" s="107"/>
      <c r="N976" s="107"/>
      <c r="O976" s="107"/>
      <c r="P976" s="107"/>
      <c r="Q976" s="107"/>
      <c r="R976" s="107"/>
      <c r="S976" s="107"/>
      <c r="T976" s="107"/>
      <c r="U976" s="107"/>
      <c r="V976" s="107"/>
      <c r="W976" s="107"/>
      <c r="X976" s="107"/>
      <c r="Y976" s="107"/>
      <c r="Z976" s="107"/>
    </row>
    <row r="977">
      <c r="A977" s="107"/>
      <c r="B977" s="107"/>
      <c r="C977" s="107"/>
      <c r="D977" s="107"/>
      <c r="E977" s="107"/>
      <c r="F977" s="107"/>
      <c r="G977" s="107"/>
      <c r="H977" s="107"/>
      <c r="I977" s="107"/>
      <c r="J977" s="107"/>
      <c r="K977" s="107"/>
      <c r="L977" s="107"/>
      <c r="M977" s="107"/>
      <c r="N977" s="107"/>
      <c r="O977" s="107"/>
      <c r="P977" s="107"/>
      <c r="Q977" s="107"/>
      <c r="R977" s="107"/>
      <c r="S977" s="107"/>
      <c r="T977" s="107"/>
      <c r="U977" s="107"/>
      <c r="V977" s="107"/>
      <c r="W977" s="107"/>
      <c r="X977" s="107"/>
      <c r="Y977" s="107"/>
      <c r="Z977" s="107"/>
    </row>
    <row r="978">
      <c r="A978" s="107"/>
      <c r="B978" s="107"/>
      <c r="C978" s="107"/>
      <c r="D978" s="107"/>
      <c r="E978" s="107"/>
      <c r="F978" s="107"/>
      <c r="G978" s="107"/>
      <c r="H978" s="107"/>
      <c r="I978" s="107"/>
      <c r="J978" s="107"/>
      <c r="K978" s="107"/>
      <c r="L978" s="107"/>
      <c r="M978" s="107"/>
      <c r="N978" s="107"/>
      <c r="O978" s="107"/>
      <c r="P978" s="107"/>
      <c r="Q978" s="107"/>
      <c r="R978" s="107"/>
      <c r="S978" s="107"/>
      <c r="T978" s="107"/>
      <c r="U978" s="107"/>
      <c r="V978" s="107"/>
      <c r="W978" s="107"/>
      <c r="X978" s="107"/>
      <c r="Y978" s="107"/>
      <c r="Z978" s="107"/>
    </row>
    <row r="979">
      <c r="A979" s="107"/>
      <c r="B979" s="107"/>
      <c r="C979" s="107"/>
      <c r="D979" s="107"/>
      <c r="E979" s="107"/>
      <c r="F979" s="107"/>
      <c r="G979" s="107"/>
      <c r="H979" s="107"/>
      <c r="I979" s="107"/>
      <c r="J979" s="107"/>
      <c r="K979" s="107"/>
      <c r="L979" s="107"/>
      <c r="M979" s="107"/>
      <c r="N979" s="107"/>
      <c r="O979" s="107"/>
      <c r="P979" s="107"/>
      <c r="Q979" s="107"/>
      <c r="R979" s="107"/>
      <c r="S979" s="107"/>
      <c r="T979" s="107"/>
      <c r="U979" s="107"/>
      <c r="V979" s="107"/>
      <c r="W979" s="107"/>
      <c r="X979" s="107"/>
      <c r="Y979" s="107"/>
      <c r="Z979" s="107"/>
    </row>
    <row r="980">
      <c r="A980" s="107"/>
      <c r="B980" s="107"/>
      <c r="C980" s="107"/>
      <c r="D980" s="107"/>
      <c r="E980" s="107"/>
      <c r="F980" s="107"/>
      <c r="G980" s="107"/>
      <c r="H980" s="107"/>
      <c r="I980" s="107"/>
      <c r="J980" s="107"/>
      <c r="K980" s="107"/>
      <c r="L980" s="107"/>
      <c r="M980" s="107"/>
      <c r="N980" s="107"/>
      <c r="O980" s="107"/>
      <c r="P980" s="107"/>
      <c r="Q980" s="107"/>
      <c r="R980" s="107"/>
      <c r="S980" s="107"/>
      <c r="T980" s="107"/>
      <c r="U980" s="107"/>
      <c r="V980" s="107"/>
      <c r="W980" s="107"/>
      <c r="X980" s="107"/>
      <c r="Y980" s="107"/>
      <c r="Z980" s="107"/>
    </row>
    <row r="981">
      <c r="A981" s="107"/>
      <c r="B981" s="107"/>
      <c r="C981" s="107"/>
      <c r="D981" s="107"/>
      <c r="E981" s="107"/>
      <c r="F981" s="107"/>
      <c r="G981" s="107"/>
      <c r="H981" s="107"/>
      <c r="I981" s="107"/>
      <c r="J981" s="107"/>
      <c r="K981" s="107"/>
      <c r="L981" s="107"/>
      <c r="M981" s="107"/>
      <c r="N981" s="107"/>
      <c r="O981" s="107"/>
      <c r="P981" s="107"/>
      <c r="Q981" s="107"/>
      <c r="R981" s="107"/>
      <c r="S981" s="107"/>
      <c r="T981" s="107"/>
      <c r="U981" s="107"/>
      <c r="V981" s="107"/>
      <c r="W981" s="107"/>
      <c r="X981" s="107"/>
      <c r="Y981" s="107"/>
      <c r="Z981" s="107"/>
    </row>
    <row r="982">
      <c r="A982" s="107"/>
      <c r="B982" s="107"/>
      <c r="C982" s="107"/>
      <c r="D982" s="107"/>
      <c r="E982" s="107"/>
      <c r="F982" s="107"/>
      <c r="G982" s="107"/>
      <c r="H982" s="107"/>
      <c r="I982" s="107"/>
      <c r="J982" s="107"/>
      <c r="K982" s="107"/>
      <c r="L982" s="107"/>
      <c r="M982" s="107"/>
      <c r="N982" s="107"/>
      <c r="O982" s="107"/>
      <c r="P982" s="107"/>
      <c r="Q982" s="107"/>
      <c r="R982" s="107"/>
      <c r="S982" s="107"/>
      <c r="T982" s="107"/>
      <c r="U982" s="107"/>
      <c r="V982" s="107"/>
      <c r="W982" s="107"/>
      <c r="X982" s="107"/>
      <c r="Y982" s="107"/>
      <c r="Z982" s="107"/>
    </row>
    <row r="983">
      <c r="A983" s="107"/>
      <c r="B983" s="107"/>
      <c r="C983" s="107"/>
      <c r="D983" s="107"/>
      <c r="E983" s="107"/>
      <c r="F983" s="107"/>
      <c r="G983" s="107"/>
      <c r="H983" s="107"/>
      <c r="I983" s="107"/>
      <c r="J983" s="107"/>
      <c r="K983" s="107"/>
      <c r="L983" s="107"/>
      <c r="M983" s="107"/>
      <c r="N983" s="107"/>
      <c r="O983" s="107"/>
      <c r="P983" s="107"/>
      <c r="Q983" s="107"/>
      <c r="R983" s="107"/>
      <c r="S983" s="107"/>
      <c r="T983" s="107"/>
      <c r="U983" s="107"/>
      <c r="V983" s="107"/>
      <c r="W983" s="107"/>
      <c r="X983" s="107"/>
      <c r="Y983" s="107"/>
      <c r="Z983" s="107"/>
    </row>
    <row r="984">
      <c r="A984" s="107"/>
      <c r="B984" s="107"/>
      <c r="C984" s="107"/>
      <c r="D984" s="107"/>
      <c r="E984" s="107"/>
      <c r="F984" s="107"/>
      <c r="G984" s="107"/>
      <c r="H984" s="107"/>
      <c r="I984" s="107"/>
      <c r="J984" s="107"/>
      <c r="K984" s="107"/>
      <c r="L984" s="107"/>
      <c r="M984" s="107"/>
      <c r="N984" s="107"/>
      <c r="O984" s="107"/>
      <c r="P984" s="107"/>
      <c r="Q984" s="107"/>
      <c r="R984" s="107"/>
      <c r="S984" s="107"/>
      <c r="T984" s="107"/>
      <c r="U984" s="107"/>
      <c r="V984" s="107"/>
      <c r="W984" s="107"/>
      <c r="X984" s="107"/>
      <c r="Y984" s="107"/>
      <c r="Z984" s="107"/>
    </row>
    <row r="985">
      <c r="A985" s="107"/>
      <c r="B985" s="107"/>
      <c r="C985" s="107"/>
      <c r="D985" s="107"/>
      <c r="E985" s="107"/>
      <c r="F985" s="107"/>
      <c r="G985" s="107"/>
      <c r="H985" s="107"/>
      <c r="I985" s="107"/>
      <c r="J985" s="107"/>
      <c r="K985" s="107"/>
      <c r="L985" s="107"/>
      <c r="M985" s="107"/>
      <c r="N985" s="107"/>
      <c r="O985" s="107"/>
      <c r="P985" s="107"/>
      <c r="Q985" s="107"/>
      <c r="R985" s="107"/>
      <c r="S985" s="107"/>
      <c r="T985" s="107"/>
      <c r="U985" s="107"/>
      <c r="V985" s="107"/>
      <c r="W985" s="107"/>
      <c r="X985" s="107"/>
      <c r="Y985" s="107"/>
      <c r="Z985" s="107"/>
    </row>
    <row r="986">
      <c r="A986" s="107"/>
      <c r="B986" s="107"/>
      <c r="C986" s="107"/>
      <c r="D986" s="107"/>
      <c r="E986" s="107"/>
      <c r="F986" s="107"/>
      <c r="G986" s="107"/>
      <c r="H986" s="107"/>
      <c r="I986" s="107"/>
      <c r="J986" s="107"/>
      <c r="K986" s="107"/>
      <c r="L986" s="107"/>
      <c r="M986" s="107"/>
      <c r="N986" s="107"/>
      <c r="O986" s="107"/>
      <c r="P986" s="107"/>
      <c r="Q986" s="107"/>
      <c r="R986" s="107"/>
      <c r="S986" s="107"/>
      <c r="T986" s="107"/>
      <c r="U986" s="107"/>
      <c r="V986" s="107"/>
      <c r="W986" s="107"/>
      <c r="X986" s="107"/>
      <c r="Y986" s="107"/>
      <c r="Z986" s="107"/>
    </row>
    <row r="987">
      <c r="A987" s="107"/>
      <c r="B987" s="107"/>
      <c r="C987" s="107"/>
      <c r="D987" s="107"/>
      <c r="E987" s="107"/>
      <c r="F987" s="107"/>
      <c r="G987" s="107"/>
      <c r="H987" s="107"/>
      <c r="I987" s="107"/>
      <c r="J987" s="107"/>
      <c r="K987" s="107"/>
      <c r="L987" s="107"/>
      <c r="M987" s="107"/>
      <c r="N987" s="107"/>
      <c r="O987" s="107"/>
      <c r="P987" s="107"/>
      <c r="Q987" s="107"/>
      <c r="R987" s="107"/>
      <c r="S987" s="107"/>
      <c r="T987" s="107"/>
      <c r="U987" s="107"/>
      <c r="V987" s="107"/>
      <c r="W987" s="107"/>
      <c r="X987" s="107"/>
      <c r="Y987" s="107"/>
      <c r="Z987" s="107"/>
    </row>
    <row r="988">
      <c r="A988" s="107"/>
      <c r="B988" s="107"/>
      <c r="C988" s="107"/>
      <c r="D988" s="107"/>
      <c r="E988" s="107"/>
      <c r="F988" s="107"/>
      <c r="G988" s="107"/>
      <c r="H988" s="107"/>
      <c r="I988" s="107"/>
      <c r="J988" s="107"/>
      <c r="K988" s="107"/>
      <c r="L988" s="107"/>
      <c r="M988" s="107"/>
      <c r="N988" s="107"/>
      <c r="O988" s="107"/>
      <c r="P988" s="107"/>
      <c r="Q988" s="107"/>
      <c r="R988" s="107"/>
      <c r="S988" s="107"/>
      <c r="T988" s="107"/>
      <c r="U988" s="107"/>
      <c r="V988" s="107"/>
      <c r="W988" s="107"/>
      <c r="X988" s="107"/>
      <c r="Y988" s="107"/>
      <c r="Z988" s="107"/>
    </row>
    <row r="989">
      <c r="A989" s="107"/>
      <c r="B989" s="107"/>
      <c r="C989" s="107"/>
      <c r="D989" s="107"/>
      <c r="E989" s="107"/>
      <c r="F989" s="107"/>
      <c r="G989" s="107"/>
      <c r="H989" s="107"/>
      <c r="I989" s="107"/>
      <c r="J989" s="107"/>
      <c r="K989" s="107"/>
      <c r="L989" s="107"/>
      <c r="M989" s="107"/>
      <c r="N989" s="107"/>
      <c r="O989" s="107"/>
      <c r="P989" s="107"/>
      <c r="Q989" s="107"/>
      <c r="R989" s="107"/>
      <c r="S989" s="107"/>
      <c r="T989" s="107"/>
      <c r="U989" s="107"/>
      <c r="V989" s="107"/>
      <c r="W989" s="107"/>
      <c r="X989" s="107"/>
      <c r="Y989" s="107"/>
      <c r="Z989" s="107"/>
    </row>
    <row r="990">
      <c r="A990" s="107"/>
      <c r="B990" s="107"/>
      <c r="C990" s="107"/>
      <c r="D990" s="107"/>
      <c r="E990" s="107"/>
      <c r="F990" s="107"/>
      <c r="G990" s="107"/>
      <c r="H990" s="107"/>
      <c r="I990" s="107"/>
      <c r="J990" s="107"/>
      <c r="K990" s="107"/>
      <c r="L990" s="107"/>
      <c r="M990" s="107"/>
      <c r="N990" s="107"/>
      <c r="O990" s="107"/>
      <c r="P990" s="107"/>
      <c r="Q990" s="107"/>
      <c r="R990" s="107"/>
      <c r="S990" s="107"/>
      <c r="T990" s="107"/>
      <c r="U990" s="107"/>
      <c r="V990" s="107"/>
      <c r="W990" s="107"/>
      <c r="X990" s="107"/>
      <c r="Y990" s="107"/>
      <c r="Z990" s="107"/>
    </row>
    <row r="991">
      <c r="A991" s="107"/>
      <c r="B991" s="107"/>
      <c r="C991" s="107"/>
      <c r="D991" s="107"/>
      <c r="E991" s="107"/>
      <c r="F991" s="107"/>
      <c r="G991" s="107"/>
      <c r="H991" s="107"/>
      <c r="I991" s="107"/>
      <c r="J991" s="107"/>
      <c r="K991" s="107"/>
      <c r="L991" s="107"/>
      <c r="M991" s="107"/>
      <c r="N991" s="107"/>
      <c r="O991" s="107"/>
      <c r="P991" s="107"/>
      <c r="Q991" s="107"/>
      <c r="R991" s="107"/>
      <c r="S991" s="107"/>
      <c r="T991" s="107"/>
      <c r="U991" s="107"/>
      <c r="V991" s="107"/>
      <c r="W991" s="107"/>
      <c r="X991" s="107"/>
      <c r="Y991" s="107"/>
      <c r="Z991" s="107"/>
    </row>
    <row r="992">
      <c r="A992" s="107"/>
      <c r="B992" s="107"/>
      <c r="C992" s="107"/>
      <c r="D992" s="107"/>
      <c r="E992" s="107"/>
      <c r="F992" s="107"/>
      <c r="G992" s="107"/>
      <c r="H992" s="107"/>
      <c r="I992" s="107"/>
      <c r="J992" s="107"/>
      <c r="K992" s="107"/>
      <c r="L992" s="107"/>
      <c r="M992" s="107"/>
      <c r="N992" s="107"/>
      <c r="O992" s="107"/>
      <c r="P992" s="107"/>
      <c r="Q992" s="107"/>
      <c r="R992" s="107"/>
      <c r="S992" s="107"/>
      <c r="T992" s="107"/>
      <c r="U992" s="107"/>
      <c r="V992" s="107"/>
      <c r="W992" s="107"/>
      <c r="X992" s="107"/>
      <c r="Y992" s="107"/>
      <c r="Z992" s="107"/>
    </row>
    <row r="993">
      <c r="A993" s="107"/>
      <c r="B993" s="107"/>
      <c r="C993" s="107"/>
      <c r="D993" s="107"/>
      <c r="E993" s="107"/>
      <c r="F993" s="107"/>
      <c r="G993" s="107"/>
      <c r="H993" s="107"/>
      <c r="I993" s="107"/>
      <c r="J993" s="107"/>
      <c r="K993" s="107"/>
      <c r="L993" s="107"/>
      <c r="M993" s="107"/>
      <c r="N993" s="107"/>
      <c r="O993" s="107"/>
      <c r="P993" s="107"/>
      <c r="Q993" s="107"/>
      <c r="R993" s="107"/>
      <c r="S993" s="107"/>
      <c r="T993" s="107"/>
      <c r="U993" s="107"/>
      <c r="V993" s="107"/>
      <c r="W993" s="107"/>
      <c r="X993" s="107"/>
      <c r="Y993" s="107"/>
      <c r="Z993" s="107"/>
    </row>
    <row r="994">
      <c r="A994" s="107"/>
      <c r="B994" s="107"/>
      <c r="C994" s="107"/>
      <c r="D994" s="107"/>
      <c r="E994" s="107"/>
      <c r="F994" s="107"/>
      <c r="G994" s="107"/>
      <c r="H994" s="107"/>
      <c r="I994" s="107"/>
      <c r="J994" s="107"/>
      <c r="K994" s="107"/>
      <c r="L994" s="107"/>
      <c r="M994" s="107"/>
      <c r="N994" s="107"/>
      <c r="O994" s="107"/>
      <c r="P994" s="107"/>
      <c r="Q994" s="107"/>
      <c r="R994" s="107"/>
      <c r="S994" s="107"/>
      <c r="T994" s="107"/>
      <c r="U994" s="107"/>
      <c r="V994" s="107"/>
      <c r="W994" s="107"/>
      <c r="X994" s="107"/>
      <c r="Y994" s="107"/>
      <c r="Z994" s="107"/>
    </row>
    <row r="995">
      <c r="A995" s="107"/>
      <c r="B995" s="107"/>
      <c r="C995" s="107"/>
      <c r="D995" s="107"/>
      <c r="E995" s="107"/>
      <c r="F995" s="107"/>
      <c r="G995" s="107"/>
      <c r="H995" s="107"/>
      <c r="I995" s="107"/>
      <c r="J995" s="107"/>
      <c r="K995" s="107"/>
      <c r="L995" s="107"/>
      <c r="M995" s="107"/>
      <c r="N995" s="107"/>
      <c r="O995" s="107"/>
      <c r="P995" s="107"/>
      <c r="Q995" s="107"/>
      <c r="R995" s="107"/>
      <c r="S995" s="107"/>
      <c r="T995" s="107"/>
      <c r="U995" s="107"/>
      <c r="V995" s="107"/>
      <c r="W995" s="107"/>
      <c r="X995" s="107"/>
      <c r="Y995" s="107"/>
      <c r="Z995" s="107"/>
    </row>
    <row r="996">
      <c r="A996" s="107"/>
      <c r="B996" s="107"/>
      <c r="C996" s="107"/>
      <c r="D996" s="107"/>
      <c r="E996" s="107"/>
      <c r="F996" s="107"/>
      <c r="G996" s="107"/>
      <c r="H996" s="107"/>
      <c r="I996" s="107"/>
      <c r="J996" s="107"/>
      <c r="K996" s="107"/>
      <c r="L996" s="107"/>
      <c r="M996" s="107"/>
      <c r="N996" s="107"/>
      <c r="O996" s="107"/>
      <c r="P996" s="107"/>
      <c r="Q996" s="107"/>
      <c r="R996" s="107"/>
      <c r="S996" s="107"/>
      <c r="T996" s="107"/>
      <c r="U996" s="107"/>
      <c r="V996" s="107"/>
      <c r="W996" s="107"/>
      <c r="X996" s="107"/>
      <c r="Y996" s="107"/>
      <c r="Z996" s="107"/>
    </row>
    <row r="997">
      <c r="A997" s="107"/>
      <c r="B997" s="107"/>
      <c r="C997" s="107"/>
      <c r="D997" s="107"/>
      <c r="E997" s="107"/>
      <c r="F997" s="107"/>
      <c r="G997" s="107"/>
      <c r="H997" s="107"/>
      <c r="I997" s="107"/>
      <c r="J997" s="107"/>
      <c r="K997" s="107"/>
      <c r="L997" s="107"/>
      <c r="M997" s="107"/>
      <c r="N997" s="107"/>
      <c r="O997" s="107"/>
      <c r="P997" s="107"/>
      <c r="Q997" s="107"/>
      <c r="R997" s="107"/>
      <c r="S997" s="107"/>
      <c r="T997" s="107"/>
      <c r="U997" s="107"/>
      <c r="V997" s="107"/>
      <c r="W997" s="107"/>
      <c r="X997" s="107"/>
      <c r="Y997" s="107"/>
      <c r="Z997" s="107"/>
    </row>
    <row r="998">
      <c r="A998" s="107"/>
      <c r="B998" s="107"/>
      <c r="C998" s="107"/>
      <c r="D998" s="107"/>
      <c r="E998" s="107"/>
      <c r="F998" s="107"/>
      <c r="G998" s="107"/>
      <c r="H998" s="107"/>
      <c r="I998" s="107"/>
      <c r="J998" s="107"/>
      <c r="K998" s="107"/>
      <c r="L998" s="107"/>
      <c r="M998" s="107"/>
      <c r="N998" s="107"/>
      <c r="O998" s="107"/>
      <c r="P998" s="107"/>
      <c r="Q998" s="107"/>
      <c r="R998" s="107"/>
      <c r="S998" s="107"/>
      <c r="T998" s="107"/>
      <c r="U998" s="107"/>
      <c r="V998" s="107"/>
      <c r="W998" s="107"/>
      <c r="X998" s="107"/>
      <c r="Y998" s="107"/>
      <c r="Z998" s="107"/>
    </row>
    <row r="999">
      <c r="A999" s="107"/>
      <c r="B999" s="107"/>
      <c r="C999" s="107"/>
      <c r="D999" s="107"/>
      <c r="E999" s="107"/>
      <c r="F999" s="107"/>
      <c r="G999" s="107"/>
      <c r="H999" s="107"/>
      <c r="I999" s="107"/>
      <c r="J999" s="107"/>
      <c r="K999" s="107"/>
      <c r="L999" s="107"/>
      <c r="M999" s="107"/>
      <c r="N999" s="107"/>
      <c r="O999" s="107"/>
      <c r="P999" s="107"/>
      <c r="Q999" s="107"/>
      <c r="R999" s="107"/>
      <c r="S999" s="107"/>
      <c r="T999" s="107"/>
      <c r="U999" s="107"/>
      <c r="V999" s="107"/>
      <c r="W999" s="107"/>
      <c r="X999" s="107"/>
      <c r="Y999" s="107"/>
      <c r="Z999" s="107"/>
    </row>
    <row r="1000">
      <c r="A1000" s="107"/>
      <c r="B1000" s="107"/>
      <c r="C1000" s="107"/>
      <c r="D1000" s="107"/>
      <c r="E1000" s="107"/>
      <c r="F1000" s="107"/>
      <c r="G1000" s="107"/>
      <c r="H1000" s="107"/>
      <c r="I1000" s="107"/>
      <c r="J1000" s="107"/>
      <c r="K1000" s="107"/>
      <c r="L1000" s="107"/>
      <c r="M1000" s="107"/>
      <c r="N1000" s="107"/>
      <c r="O1000" s="107"/>
      <c r="P1000" s="107"/>
      <c r="Q1000" s="107"/>
      <c r="R1000" s="107"/>
      <c r="S1000" s="107"/>
      <c r="T1000" s="107"/>
      <c r="U1000" s="107"/>
      <c r="V1000" s="107"/>
      <c r="W1000" s="107"/>
      <c r="X1000" s="107"/>
      <c r="Y1000" s="107"/>
      <c r="Z1000" s="107"/>
    </row>
    <row r="1001">
      <c r="A1001" s="107"/>
      <c r="B1001" s="107"/>
      <c r="C1001" s="107"/>
      <c r="D1001" s="107"/>
      <c r="E1001" s="107"/>
      <c r="F1001" s="107"/>
      <c r="G1001" s="107"/>
      <c r="H1001" s="107"/>
      <c r="I1001" s="107"/>
      <c r="J1001" s="107"/>
      <c r="K1001" s="107"/>
      <c r="L1001" s="107"/>
      <c r="M1001" s="107"/>
      <c r="N1001" s="107"/>
      <c r="O1001" s="107"/>
      <c r="P1001" s="107"/>
      <c r="Q1001" s="107"/>
      <c r="R1001" s="107"/>
      <c r="S1001" s="107"/>
      <c r="T1001" s="107"/>
      <c r="U1001" s="107"/>
      <c r="V1001" s="107"/>
      <c r="W1001" s="107"/>
      <c r="X1001" s="107"/>
      <c r="Y1001" s="107"/>
      <c r="Z1001" s="107"/>
    </row>
    <row r="1002">
      <c r="A1002" s="107"/>
      <c r="B1002" s="107"/>
      <c r="C1002" s="107"/>
      <c r="D1002" s="107"/>
      <c r="E1002" s="107"/>
      <c r="F1002" s="107"/>
      <c r="G1002" s="107"/>
      <c r="H1002" s="107"/>
      <c r="I1002" s="107"/>
      <c r="J1002" s="107"/>
      <c r="K1002" s="107"/>
      <c r="L1002" s="107"/>
      <c r="M1002" s="107"/>
      <c r="N1002" s="107"/>
      <c r="O1002" s="107"/>
      <c r="P1002" s="107"/>
      <c r="Q1002" s="107"/>
      <c r="R1002" s="107"/>
      <c r="S1002" s="107"/>
      <c r="T1002" s="107"/>
      <c r="U1002" s="107"/>
      <c r="V1002" s="107"/>
      <c r="W1002" s="107"/>
      <c r="X1002" s="107"/>
      <c r="Y1002" s="107"/>
      <c r="Z1002" s="107"/>
    </row>
  </sheetData>
  <dataValidations>
    <dataValidation type="list" allowBlank="1" sqref="G2:G90 G114:G134 G136:G150">
      <formula1>"Yes,No"</formula1>
    </dataValidation>
    <dataValidation type="list" allowBlank="1" sqref="I3:J3 I5:J5 I10:J10 I16:J16 I18:J18 I20:J25 I29:J29 I39:J40 I42:J90 I114:J134 I136:J150">
      <formula1>"Yes,No,Descoped"</formula1>
    </dataValidation>
    <dataValidation type="list" allowBlank="1" showErrorMessage="1" sqref="H2:H152">
      <formula1>"QA_Not_Required,QA_Required"</formula1>
    </dataValidation>
  </dataValidations>
  <hyperlinks>
    <hyperlink r:id="rId1" ref="D125"/>
    <hyperlink r:id="rId2" ref="D126"/>
    <hyperlink r:id="rId3" ref="D127"/>
    <hyperlink r:id="rId4" ref="D128"/>
    <hyperlink r:id="rId5" ref="D129"/>
    <hyperlink r:id="rId6" ref="D130"/>
    <hyperlink r:id="rId7" ref="D131"/>
    <hyperlink r:id="rId8" ref="D133"/>
    <hyperlink r:id="rId9" ref="D136"/>
    <hyperlink r:id="rId10" ref="D137"/>
    <hyperlink r:id="rId11" ref="D138"/>
    <hyperlink r:id="rId12" ref="D139"/>
    <hyperlink r:id="rId13" ref="B140"/>
    <hyperlink r:id="rId14" ref="K140"/>
    <hyperlink r:id="rId15" ref="B141"/>
    <hyperlink r:id="rId16" ref="K141"/>
    <hyperlink r:id="rId17" ref="B142"/>
    <hyperlink r:id="rId18" ref="B143"/>
    <hyperlink r:id="rId19" ref="B144"/>
    <hyperlink r:id="rId20" ref="B145"/>
    <hyperlink r:id="rId21" ref="B146"/>
    <hyperlink r:id="rId22" ref="B147"/>
    <hyperlink r:id="rId23" ref="B148"/>
    <hyperlink r:id="rId24" ref="B149"/>
    <hyperlink r:id="rId25" ref="B150"/>
  </hyperlinks>
  <drawing r:id="rId26"/>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5"/>
    <col customWidth="1" min="3" max="3" width="40.25"/>
    <col customWidth="1" min="5" max="5" width="14.88"/>
    <col customWidth="1" min="6" max="6" width="22.88"/>
    <col customWidth="1" min="8" max="8" width="18.38"/>
  </cols>
  <sheetData>
    <row r="1">
      <c r="A1" s="105" t="s">
        <v>66</v>
      </c>
      <c r="B1" s="106" t="s">
        <v>67</v>
      </c>
      <c r="C1" s="106" t="s">
        <v>68</v>
      </c>
      <c r="D1" s="106" t="s">
        <v>69</v>
      </c>
      <c r="E1" s="106" t="s">
        <v>70</v>
      </c>
      <c r="F1" s="106" t="s">
        <v>71</v>
      </c>
      <c r="G1" s="106" t="s">
        <v>72</v>
      </c>
      <c r="H1" s="138" t="s">
        <v>422</v>
      </c>
      <c r="I1" s="106" t="s">
        <v>74</v>
      </c>
      <c r="J1" s="106" t="s">
        <v>75</v>
      </c>
      <c r="K1" s="106" t="s">
        <v>76</v>
      </c>
      <c r="L1" s="106" t="s">
        <v>77</v>
      </c>
      <c r="M1" s="106" t="s">
        <v>78</v>
      </c>
      <c r="N1" s="106" t="s">
        <v>79</v>
      </c>
      <c r="O1" s="106" t="s">
        <v>80</v>
      </c>
      <c r="P1" s="106" t="s">
        <v>81</v>
      </c>
    </row>
    <row r="2">
      <c r="A2" s="108" t="s">
        <v>82</v>
      </c>
      <c r="B2" s="109" t="s">
        <v>83</v>
      </c>
      <c r="C2" s="109" t="s">
        <v>84</v>
      </c>
      <c r="D2" s="109" t="s">
        <v>85</v>
      </c>
      <c r="E2" s="109" t="s">
        <v>86</v>
      </c>
      <c r="F2" s="109" t="s">
        <v>87</v>
      </c>
      <c r="G2" s="110"/>
      <c r="H2" s="109" t="s">
        <v>88</v>
      </c>
      <c r="I2" s="109" t="s">
        <v>89</v>
      </c>
      <c r="J2" s="109" t="s">
        <v>89</v>
      </c>
      <c r="K2" s="111"/>
      <c r="L2" s="111"/>
      <c r="M2" s="111"/>
      <c r="N2" s="111"/>
      <c r="O2" s="111"/>
      <c r="P2" s="111"/>
    </row>
    <row r="3">
      <c r="A3" s="108" t="s">
        <v>82</v>
      </c>
      <c r="B3" s="109" t="s">
        <v>101</v>
      </c>
      <c r="C3" s="109" t="s">
        <v>102</v>
      </c>
      <c r="D3" s="109" t="s">
        <v>85</v>
      </c>
      <c r="E3" s="109" t="s">
        <v>86</v>
      </c>
      <c r="F3" s="109" t="s">
        <v>98</v>
      </c>
      <c r="G3" s="110"/>
      <c r="H3" s="109" t="s">
        <v>88</v>
      </c>
      <c r="I3" s="109" t="s">
        <v>89</v>
      </c>
      <c r="J3" s="109" t="s">
        <v>89</v>
      </c>
      <c r="K3" s="111"/>
      <c r="L3" s="111"/>
      <c r="M3" s="111"/>
      <c r="N3" s="111"/>
      <c r="O3" s="111"/>
      <c r="P3" s="111"/>
    </row>
    <row r="4">
      <c r="A4" s="108" t="s">
        <v>82</v>
      </c>
      <c r="B4" s="109" t="s">
        <v>103</v>
      </c>
      <c r="C4" s="109" t="s">
        <v>104</v>
      </c>
      <c r="D4" s="109" t="s">
        <v>85</v>
      </c>
      <c r="E4" s="109" t="s">
        <v>86</v>
      </c>
      <c r="F4" s="109" t="s">
        <v>87</v>
      </c>
      <c r="G4" s="110"/>
      <c r="H4" s="109" t="s">
        <v>88</v>
      </c>
      <c r="I4" s="109" t="s">
        <v>89</v>
      </c>
      <c r="J4" s="109" t="s">
        <v>89</v>
      </c>
      <c r="K4" s="111"/>
      <c r="L4" s="111"/>
      <c r="M4" s="111"/>
      <c r="N4" s="111"/>
      <c r="O4" s="111"/>
      <c r="P4" s="111"/>
    </row>
    <row r="5">
      <c r="A5" s="108" t="s">
        <v>82</v>
      </c>
      <c r="B5" s="109" t="s">
        <v>107</v>
      </c>
      <c r="C5" s="109" t="s">
        <v>108</v>
      </c>
      <c r="D5" s="109" t="s">
        <v>85</v>
      </c>
      <c r="E5" s="109" t="s">
        <v>86</v>
      </c>
      <c r="F5" s="109" t="s">
        <v>98</v>
      </c>
      <c r="G5" s="110"/>
      <c r="H5" s="109" t="s">
        <v>88</v>
      </c>
      <c r="I5" s="109" t="s">
        <v>89</v>
      </c>
      <c r="J5" s="109" t="s">
        <v>89</v>
      </c>
      <c r="K5" s="111"/>
      <c r="L5" s="111"/>
      <c r="M5" s="111"/>
      <c r="N5" s="111"/>
      <c r="O5" s="111"/>
      <c r="P5" s="111"/>
    </row>
    <row r="6">
      <c r="A6" s="108" t="s">
        <v>82</v>
      </c>
      <c r="B6" s="109" t="s">
        <v>114</v>
      </c>
      <c r="C6" s="109" t="s">
        <v>115</v>
      </c>
      <c r="D6" s="109" t="s">
        <v>85</v>
      </c>
      <c r="E6" s="109" t="s">
        <v>86</v>
      </c>
      <c r="F6" s="109" t="s">
        <v>98</v>
      </c>
      <c r="G6" s="110"/>
      <c r="H6" s="109" t="s">
        <v>88</v>
      </c>
      <c r="I6" s="109" t="s">
        <v>89</v>
      </c>
      <c r="J6" s="109" t="s">
        <v>89</v>
      </c>
      <c r="K6" s="111"/>
      <c r="L6" s="111"/>
      <c r="M6" s="111"/>
      <c r="N6" s="111"/>
      <c r="O6" s="111"/>
      <c r="P6" s="111"/>
    </row>
    <row r="7">
      <c r="A7" s="108" t="s">
        <v>82</v>
      </c>
      <c r="B7" s="109" t="s">
        <v>124</v>
      </c>
      <c r="C7" s="109" t="s">
        <v>125</v>
      </c>
      <c r="D7" s="109" t="s">
        <v>85</v>
      </c>
      <c r="E7" s="109" t="s">
        <v>86</v>
      </c>
      <c r="F7" s="109" t="s">
        <v>98</v>
      </c>
      <c r="G7" s="110"/>
      <c r="H7" s="109" t="s">
        <v>88</v>
      </c>
      <c r="I7" s="109" t="s">
        <v>89</v>
      </c>
      <c r="J7" s="109" t="s">
        <v>89</v>
      </c>
      <c r="K7" s="111"/>
      <c r="L7" s="111"/>
      <c r="M7" s="111"/>
      <c r="N7" s="111"/>
      <c r="O7" s="111"/>
      <c r="P7" s="111"/>
    </row>
    <row r="8">
      <c r="A8" s="108" t="s">
        <v>82</v>
      </c>
      <c r="B8" s="109" t="s">
        <v>145</v>
      </c>
      <c r="C8" s="109" t="s">
        <v>146</v>
      </c>
      <c r="D8" s="109" t="s">
        <v>133</v>
      </c>
      <c r="E8" s="109" t="s">
        <v>86</v>
      </c>
      <c r="F8" s="109" t="s">
        <v>98</v>
      </c>
      <c r="G8" s="110"/>
      <c r="H8" s="109" t="s">
        <v>88</v>
      </c>
      <c r="I8" s="109" t="s">
        <v>89</v>
      </c>
      <c r="J8" s="109" t="s">
        <v>89</v>
      </c>
      <c r="K8" s="111"/>
      <c r="L8" s="111"/>
      <c r="M8" s="111"/>
      <c r="N8" s="111"/>
      <c r="O8" s="111"/>
      <c r="P8" s="111"/>
    </row>
    <row r="9">
      <c r="A9" s="108" t="s">
        <v>82</v>
      </c>
      <c r="B9" s="109" t="s">
        <v>147</v>
      </c>
      <c r="C9" s="109" t="s">
        <v>148</v>
      </c>
      <c r="D9" s="109" t="s">
        <v>133</v>
      </c>
      <c r="E9" s="109" t="s">
        <v>86</v>
      </c>
      <c r="F9" s="109" t="s">
        <v>87</v>
      </c>
      <c r="G9" s="110"/>
      <c r="H9" s="109" t="s">
        <v>88</v>
      </c>
      <c r="I9" s="109" t="s">
        <v>89</v>
      </c>
      <c r="J9" s="109" t="s">
        <v>89</v>
      </c>
      <c r="K9" s="111"/>
      <c r="L9" s="111"/>
      <c r="M9" s="111"/>
      <c r="N9" s="111"/>
      <c r="O9" s="111"/>
      <c r="P9" s="111"/>
    </row>
    <row r="10">
      <c r="A10" s="108" t="s">
        <v>82</v>
      </c>
      <c r="B10" s="109" t="s">
        <v>152</v>
      </c>
      <c r="C10" s="109" t="s">
        <v>153</v>
      </c>
      <c r="D10" s="109" t="s">
        <v>154</v>
      </c>
      <c r="E10" s="109" t="s">
        <v>86</v>
      </c>
      <c r="F10" s="109" t="s">
        <v>98</v>
      </c>
      <c r="G10" s="110"/>
      <c r="H10" s="109" t="s">
        <v>88</v>
      </c>
      <c r="I10" s="109" t="s">
        <v>89</v>
      </c>
      <c r="J10" s="109" t="s">
        <v>89</v>
      </c>
      <c r="K10" s="111"/>
      <c r="L10" s="111"/>
      <c r="M10" s="111"/>
      <c r="N10" s="111"/>
      <c r="O10" s="111"/>
      <c r="P10" s="111"/>
    </row>
    <row r="11">
      <c r="A11" s="108" t="s">
        <v>82</v>
      </c>
      <c r="B11" s="109" t="s">
        <v>157</v>
      </c>
      <c r="C11" s="109" t="s">
        <v>158</v>
      </c>
      <c r="D11" s="109" t="s">
        <v>154</v>
      </c>
      <c r="E11" s="109" t="s">
        <v>86</v>
      </c>
      <c r="F11" s="109" t="s">
        <v>87</v>
      </c>
      <c r="G11" s="110"/>
      <c r="H11" s="109" t="s">
        <v>88</v>
      </c>
      <c r="I11" s="109" t="s">
        <v>89</v>
      </c>
      <c r="J11" s="109" t="s">
        <v>89</v>
      </c>
      <c r="K11" s="111"/>
      <c r="L11" s="111"/>
      <c r="M11" s="111"/>
      <c r="N11" s="111"/>
      <c r="O11" s="111"/>
      <c r="P11" s="111"/>
    </row>
    <row r="12">
      <c r="A12" s="108" t="s">
        <v>82</v>
      </c>
      <c r="B12" s="109" t="s">
        <v>159</v>
      </c>
      <c r="C12" s="109" t="s">
        <v>160</v>
      </c>
      <c r="D12" s="109" t="s">
        <v>154</v>
      </c>
      <c r="E12" s="109" t="s">
        <v>86</v>
      </c>
      <c r="F12" s="109" t="s">
        <v>98</v>
      </c>
      <c r="G12" s="110"/>
      <c r="H12" s="109" t="s">
        <v>88</v>
      </c>
      <c r="I12" s="109" t="s">
        <v>89</v>
      </c>
      <c r="J12" s="109" t="s">
        <v>89</v>
      </c>
      <c r="K12" s="111"/>
      <c r="L12" s="111"/>
      <c r="M12" s="111"/>
      <c r="N12" s="111"/>
      <c r="O12" s="111"/>
      <c r="P12" s="111"/>
    </row>
    <row r="13">
      <c r="A13" s="108" t="s">
        <v>82</v>
      </c>
      <c r="B13" s="109" t="s">
        <v>161</v>
      </c>
      <c r="C13" s="109" t="s">
        <v>162</v>
      </c>
      <c r="D13" s="109" t="s">
        <v>154</v>
      </c>
      <c r="E13" s="109" t="s">
        <v>86</v>
      </c>
      <c r="F13" s="109" t="s">
        <v>98</v>
      </c>
      <c r="G13" s="110"/>
      <c r="H13" s="109" t="s">
        <v>88</v>
      </c>
      <c r="I13" s="109" t="s">
        <v>89</v>
      </c>
      <c r="J13" s="109" t="s">
        <v>89</v>
      </c>
      <c r="K13" s="111"/>
      <c r="L13" s="111"/>
      <c r="M13" s="111"/>
      <c r="N13" s="111"/>
      <c r="O13" s="111"/>
      <c r="P13" s="111"/>
    </row>
    <row r="14">
      <c r="A14" s="108" t="s">
        <v>82</v>
      </c>
      <c r="B14" s="109" t="s">
        <v>163</v>
      </c>
      <c r="C14" s="109" t="s">
        <v>164</v>
      </c>
      <c r="D14" s="109" t="s">
        <v>154</v>
      </c>
      <c r="E14" s="109" t="s">
        <v>86</v>
      </c>
      <c r="F14" s="109" t="s">
        <v>87</v>
      </c>
      <c r="G14" s="110"/>
      <c r="H14" s="109" t="s">
        <v>88</v>
      </c>
      <c r="I14" s="109" t="s">
        <v>89</v>
      </c>
      <c r="J14" s="109" t="s">
        <v>89</v>
      </c>
      <c r="K14" s="111"/>
      <c r="L14" s="111"/>
      <c r="M14" s="111"/>
      <c r="N14" s="111"/>
      <c r="O14" s="111"/>
      <c r="P14" s="111"/>
    </row>
    <row r="15">
      <c r="A15" s="108" t="s">
        <v>82</v>
      </c>
      <c r="B15" s="109" t="s">
        <v>165</v>
      </c>
      <c r="C15" s="109" t="s">
        <v>166</v>
      </c>
      <c r="D15" s="109" t="s">
        <v>154</v>
      </c>
      <c r="E15" s="109" t="s">
        <v>86</v>
      </c>
      <c r="F15" s="109" t="s">
        <v>136</v>
      </c>
      <c r="G15" s="110"/>
      <c r="H15" s="109" t="s">
        <v>88</v>
      </c>
      <c r="I15" s="109" t="s">
        <v>89</v>
      </c>
      <c r="J15" s="109" t="s">
        <v>89</v>
      </c>
      <c r="K15" s="111"/>
      <c r="L15" s="111"/>
      <c r="M15" s="111"/>
      <c r="N15" s="111"/>
      <c r="O15" s="111"/>
      <c r="P15" s="111"/>
    </row>
    <row r="16">
      <c r="A16" s="108" t="s">
        <v>82</v>
      </c>
      <c r="B16" s="109" t="s">
        <v>167</v>
      </c>
      <c r="C16" s="109" t="s">
        <v>168</v>
      </c>
      <c r="D16" s="109" t="s">
        <v>154</v>
      </c>
      <c r="E16" s="109" t="s">
        <v>86</v>
      </c>
      <c r="F16" s="109" t="s">
        <v>87</v>
      </c>
      <c r="G16" s="110"/>
      <c r="H16" s="109" t="s">
        <v>88</v>
      </c>
      <c r="I16" s="109" t="s">
        <v>89</v>
      </c>
      <c r="J16" s="109" t="s">
        <v>89</v>
      </c>
      <c r="K16" s="111"/>
      <c r="L16" s="111"/>
      <c r="M16" s="111"/>
      <c r="N16" s="111"/>
      <c r="O16" s="111"/>
      <c r="P16" s="111"/>
    </row>
    <row r="17">
      <c r="A17" s="108" t="s">
        <v>82</v>
      </c>
      <c r="B17" s="109" t="s">
        <v>169</v>
      </c>
      <c r="C17" s="109" t="s">
        <v>170</v>
      </c>
      <c r="D17" s="109" t="s">
        <v>154</v>
      </c>
      <c r="E17" s="109" t="s">
        <v>86</v>
      </c>
      <c r="F17" s="109" t="s">
        <v>98</v>
      </c>
      <c r="G17" s="110"/>
      <c r="H17" s="109" t="s">
        <v>88</v>
      </c>
      <c r="I17" s="109" t="s">
        <v>89</v>
      </c>
      <c r="J17" s="109" t="s">
        <v>89</v>
      </c>
      <c r="K17" s="111"/>
      <c r="L17" s="111"/>
      <c r="M17" s="111"/>
      <c r="N17" s="111"/>
      <c r="O17" s="111"/>
      <c r="P17" s="111"/>
    </row>
    <row r="18">
      <c r="A18" s="108" t="s">
        <v>109</v>
      </c>
      <c r="B18" s="109" t="s">
        <v>186</v>
      </c>
      <c r="C18" s="109" t="s">
        <v>187</v>
      </c>
      <c r="D18" s="109" t="s">
        <v>183</v>
      </c>
      <c r="E18" s="109" t="s">
        <v>86</v>
      </c>
      <c r="F18" s="109" t="s">
        <v>87</v>
      </c>
      <c r="G18" s="110"/>
      <c r="H18" s="109" t="s">
        <v>88</v>
      </c>
      <c r="I18" s="112" t="s">
        <v>89</v>
      </c>
      <c r="J18" s="112" t="s">
        <v>89</v>
      </c>
      <c r="K18" s="111"/>
      <c r="L18" s="111"/>
      <c r="M18" s="111"/>
      <c r="N18" s="111"/>
      <c r="O18" s="111"/>
      <c r="P18" s="111"/>
    </row>
    <row r="19">
      <c r="A19" s="108" t="s">
        <v>82</v>
      </c>
      <c r="B19" s="109" t="s">
        <v>198</v>
      </c>
      <c r="C19" s="109" t="s">
        <v>199</v>
      </c>
      <c r="D19" s="109" t="s">
        <v>183</v>
      </c>
      <c r="E19" s="109" t="s">
        <v>86</v>
      </c>
      <c r="F19" s="109" t="s">
        <v>87</v>
      </c>
      <c r="G19" s="110"/>
      <c r="H19" s="109" t="s">
        <v>88</v>
      </c>
      <c r="I19" s="112" t="s">
        <v>89</v>
      </c>
      <c r="J19" s="112" t="s">
        <v>89</v>
      </c>
      <c r="K19" s="111"/>
      <c r="L19" s="111"/>
      <c r="M19" s="111"/>
      <c r="N19" s="111"/>
      <c r="O19" s="111"/>
      <c r="P19" s="111"/>
    </row>
    <row r="20">
      <c r="A20" s="108" t="s">
        <v>82</v>
      </c>
      <c r="B20" s="109" t="s">
        <v>200</v>
      </c>
      <c r="C20" s="109" t="s">
        <v>201</v>
      </c>
      <c r="D20" s="109" t="s">
        <v>183</v>
      </c>
      <c r="E20" s="109" t="s">
        <v>86</v>
      </c>
      <c r="F20" s="109" t="s">
        <v>87</v>
      </c>
      <c r="G20" s="110"/>
      <c r="H20" s="109" t="s">
        <v>88</v>
      </c>
      <c r="I20" s="112" t="s">
        <v>89</v>
      </c>
      <c r="J20" s="112" t="s">
        <v>89</v>
      </c>
      <c r="K20" s="111"/>
      <c r="L20" s="111"/>
      <c r="M20" s="111"/>
      <c r="N20" s="111"/>
      <c r="O20" s="111"/>
      <c r="P20" s="111"/>
    </row>
    <row r="21">
      <c r="A21" s="108" t="s">
        <v>82</v>
      </c>
      <c r="B21" s="109" t="s">
        <v>202</v>
      </c>
      <c r="C21" s="109" t="s">
        <v>203</v>
      </c>
      <c r="D21" s="109" t="s">
        <v>183</v>
      </c>
      <c r="E21" s="109" t="s">
        <v>86</v>
      </c>
      <c r="F21" s="109" t="s">
        <v>87</v>
      </c>
      <c r="G21" s="110"/>
      <c r="H21" s="109" t="s">
        <v>88</v>
      </c>
      <c r="I21" s="112" t="s">
        <v>89</v>
      </c>
      <c r="J21" s="112" t="s">
        <v>89</v>
      </c>
      <c r="K21" s="111"/>
      <c r="L21" s="111"/>
      <c r="M21" s="111"/>
      <c r="N21" s="111"/>
      <c r="O21" s="111"/>
      <c r="P21" s="111"/>
    </row>
    <row r="22">
      <c r="A22" s="108" t="s">
        <v>82</v>
      </c>
      <c r="B22" s="109" t="s">
        <v>204</v>
      </c>
      <c r="C22" s="109" t="s">
        <v>205</v>
      </c>
      <c r="D22" s="109" t="s">
        <v>183</v>
      </c>
      <c r="E22" s="109" t="s">
        <v>86</v>
      </c>
      <c r="F22" s="109" t="s">
        <v>87</v>
      </c>
      <c r="G22" s="110"/>
      <c r="H22" s="109" t="s">
        <v>88</v>
      </c>
      <c r="I22" s="112" t="s">
        <v>89</v>
      </c>
      <c r="J22" s="112" t="s">
        <v>89</v>
      </c>
      <c r="K22" s="111"/>
      <c r="L22" s="111"/>
      <c r="M22" s="111"/>
      <c r="N22" s="111"/>
      <c r="O22" s="111"/>
      <c r="P22" s="111"/>
    </row>
    <row r="23">
      <c r="A23" s="108" t="s">
        <v>82</v>
      </c>
      <c r="B23" s="109" t="s">
        <v>206</v>
      </c>
      <c r="C23" s="109" t="s">
        <v>207</v>
      </c>
      <c r="D23" s="109" t="s">
        <v>183</v>
      </c>
      <c r="E23" s="109" t="s">
        <v>86</v>
      </c>
      <c r="F23" s="109" t="s">
        <v>136</v>
      </c>
      <c r="G23" s="110"/>
      <c r="H23" s="109" t="s">
        <v>88</v>
      </c>
      <c r="I23" s="112" t="s">
        <v>89</v>
      </c>
      <c r="J23" s="112" t="s">
        <v>89</v>
      </c>
      <c r="K23" s="111"/>
      <c r="L23" s="111"/>
      <c r="M23" s="111"/>
      <c r="N23" s="111"/>
      <c r="O23" s="111"/>
      <c r="P23" s="111"/>
    </row>
    <row r="24">
      <c r="A24" s="108" t="s">
        <v>109</v>
      </c>
      <c r="B24" s="109" t="s">
        <v>208</v>
      </c>
      <c r="C24" s="109" t="s">
        <v>209</v>
      </c>
      <c r="D24" s="109" t="s">
        <v>183</v>
      </c>
      <c r="E24" s="109" t="s">
        <v>86</v>
      </c>
      <c r="F24" s="109" t="s">
        <v>87</v>
      </c>
      <c r="G24" s="110"/>
      <c r="H24" s="109" t="s">
        <v>88</v>
      </c>
      <c r="I24" s="112" t="s">
        <v>89</v>
      </c>
      <c r="J24" s="112" t="s">
        <v>89</v>
      </c>
      <c r="K24" s="111"/>
      <c r="L24" s="111"/>
      <c r="M24" s="111"/>
      <c r="N24" s="111"/>
      <c r="O24" s="111"/>
      <c r="P24" s="111"/>
    </row>
    <row r="25">
      <c r="A25" s="114" t="s">
        <v>216</v>
      </c>
      <c r="B25" s="115" t="s">
        <v>217</v>
      </c>
      <c r="C25" s="115" t="s">
        <v>218</v>
      </c>
      <c r="D25" s="115" t="s">
        <v>213</v>
      </c>
      <c r="E25" s="109" t="s">
        <v>214</v>
      </c>
      <c r="F25" s="111"/>
      <c r="G25" s="110"/>
      <c r="H25" s="109" t="s">
        <v>88</v>
      </c>
      <c r="I25" s="112" t="s">
        <v>89</v>
      </c>
      <c r="J25" s="112" t="s">
        <v>89</v>
      </c>
      <c r="K25" s="111"/>
      <c r="L25" s="111"/>
      <c r="M25" s="111"/>
      <c r="N25" s="111"/>
      <c r="O25" s="111"/>
      <c r="P25" s="111"/>
    </row>
    <row r="26">
      <c r="A26" s="114" t="s">
        <v>225</v>
      </c>
      <c r="B26" s="115" t="s">
        <v>226</v>
      </c>
      <c r="C26" s="115" t="s">
        <v>227</v>
      </c>
      <c r="D26" s="115" t="s">
        <v>228</v>
      </c>
      <c r="E26" s="115" t="s">
        <v>214</v>
      </c>
      <c r="F26" s="110"/>
      <c r="G26" s="110"/>
      <c r="H26" s="115" t="s">
        <v>88</v>
      </c>
      <c r="I26" s="112" t="s">
        <v>89</v>
      </c>
      <c r="J26" s="112" t="s">
        <v>89</v>
      </c>
      <c r="K26" s="110"/>
      <c r="L26" s="110"/>
      <c r="M26" s="110"/>
      <c r="N26" s="110"/>
      <c r="O26" s="110"/>
      <c r="P26" s="110"/>
    </row>
    <row r="27">
      <c r="A27" s="114" t="s">
        <v>82</v>
      </c>
      <c r="B27" s="115" t="s">
        <v>240</v>
      </c>
      <c r="C27" s="115" t="s">
        <v>241</v>
      </c>
      <c r="D27" s="115" t="s">
        <v>235</v>
      </c>
      <c r="E27" s="109" t="s">
        <v>214</v>
      </c>
      <c r="F27" s="111"/>
      <c r="G27" s="110"/>
      <c r="H27" s="109" t="s">
        <v>88</v>
      </c>
      <c r="I27" s="112" t="s">
        <v>89</v>
      </c>
      <c r="J27" s="112" t="s">
        <v>89</v>
      </c>
      <c r="K27" s="111"/>
      <c r="L27" s="111"/>
      <c r="M27" s="111"/>
      <c r="N27" s="111"/>
      <c r="O27" s="111"/>
      <c r="P27" s="111"/>
    </row>
    <row r="28">
      <c r="A28" s="114" t="s">
        <v>248</v>
      </c>
      <c r="B28" s="115" t="s">
        <v>249</v>
      </c>
      <c r="C28" s="115" t="s">
        <v>250</v>
      </c>
      <c r="D28" s="115" t="s">
        <v>251</v>
      </c>
      <c r="E28" s="109" t="s">
        <v>214</v>
      </c>
      <c r="F28" s="111"/>
      <c r="G28" s="110"/>
      <c r="H28" s="109" t="s">
        <v>88</v>
      </c>
      <c r="I28" s="112" t="s">
        <v>89</v>
      </c>
      <c r="J28" s="112" t="s">
        <v>89</v>
      </c>
      <c r="K28" s="111"/>
      <c r="L28" s="111"/>
      <c r="M28" s="111"/>
      <c r="N28" s="111"/>
      <c r="O28" s="111"/>
      <c r="P28" s="111"/>
    </row>
    <row r="29">
      <c r="A29" s="114" t="s">
        <v>248</v>
      </c>
      <c r="B29" s="115" t="s">
        <v>256</v>
      </c>
      <c r="C29" s="115" t="s">
        <v>257</v>
      </c>
      <c r="D29" s="115" t="s">
        <v>251</v>
      </c>
      <c r="E29" s="109" t="s">
        <v>214</v>
      </c>
      <c r="F29" s="111"/>
      <c r="G29" s="110"/>
      <c r="H29" s="109" t="s">
        <v>88</v>
      </c>
      <c r="I29" s="112" t="s">
        <v>89</v>
      </c>
      <c r="J29" s="112" t="s">
        <v>89</v>
      </c>
      <c r="K29" s="111"/>
      <c r="L29" s="111"/>
      <c r="M29" s="111"/>
      <c r="N29" s="111"/>
      <c r="O29" s="111"/>
      <c r="P29" s="111"/>
    </row>
    <row r="30">
      <c r="A30" s="114" t="s">
        <v>248</v>
      </c>
      <c r="B30" s="115" t="s">
        <v>262</v>
      </c>
      <c r="C30" s="115" t="s">
        <v>263</v>
      </c>
      <c r="D30" s="115" t="s">
        <v>264</v>
      </c>
      <c r="E30" s="115" t="s">
        <v>214</v>
      </c>
      <c r="F30" s="110"/>
      <c r="G30" s="110"/>
      <c r="H30" s="115" t="s">
        <v>88</v>
      </c>
      <c r="I30" s="112" t="s">
        <v>89</v>
      </c>
      <c r="J30" s="112" t="s">
        <v>89</v>
      </c>
      <c r="K30" s="110"/>
      <c r="L30" s="110"/>
      <c r="M30" s="110"/>
      <c r="N30" s="110"/>
      <c r="O30" s="110"/>
      <c r="P30" s="110"/>
    </row>
    <row r="31">
      <c r="A31" s="114" t="s">
        <v>248</v>
      </c>
      <c r="B31" s="109" t="s">
        <v>267</v>
      </c>
      <c r="C31" s="109" t="s">
        <v>268</v>
      </c>
      <c r="D31" s="115" t="s">
        <v>264</v>
      </c>
      <c r="E31" s="109" t="s">
        <v>214</v>
      </c>
      <c r="F31" s="111"/>
      <c r="G31" s="110"/>
      <c r="H31" s="109" t="s">
        <v>88</v>
      </c>
      <c r="I31" s="112" t="s">
        <v>89</v>
      </c>
      <c r="J31" s="112" t="s">
        <v>89</v>
      </c>
      <c r="K31" s="111"/>
      <c r="L31" s="111"/>
      <c r="M31" s="111"/>
      <c r="N31" s="111"/>
      <c r="O31" s="111"/>
      <c r="P31" s="111"/>
    </row>
    <row r="32">
      <c r="A32" s="114" t="s">
        <v>248</v>
      </c>
      <c r="B32" s="109" t="s">
        <v>271</v>
      </c>
      <c r="C32" s="109" t="s">
        <v>272</v>
      </c>
      <c r="D32" s="115" t="s">
        <v>264</v>
      </c>
      <c r="E32" s="109" t="s">
        <v>214</v>
      </c>
      <c r="F32" s="111"/>
      <c r="G32" s="110"/>
      <c r="H32" s="109" t="s">
        <v>88</v>
      </c>
      <c r="I32" s="112" t="s">
        <v>89</v>
      </c>
      <c r="J32" s="112" t="s">
        <v>89</v>
      </c>
      <c r="K32" s="111"/>
      <c r="L32" s="111"/>
      <c r="M32" s="111"/>
      <c r="N32" s="111"/>
      <c r="O32" s="111"/>
      <c r="P32" s="111"/>
    </row>
    <row r="33">
      <c r="A33" s="114" t="s">
        <v>210</v>
      </c>
      <c r="B33" s="109" t="s">
        <v>294</v>
      </c>
      <c r="C33" s="109" t="s">
        <v>295</v>
      </c>
      <c r="D33" s="109" t="s">
        <v>183</v>
      </c>
      <c r="E33" s="109" t="s">
        <v>55</v>
      </c>
      <c r="F33" s="109" t="s">
        <v>296</v>
      </c>
      <c r="G33" s="111"/>
      <c r="H33" s="109" t="s">
        <v>88</v>
      </c>
      <c r="I33" s="109" t="s">
        <v>89</v>
      </c>
      <c r="J33" s="109" t="s">
        <v>89</v>
      </c>
      <c r="K33" s="111"/>
      <c r="L33" s="111"/>
      <c r="M33" s="111"/>
      <c r="N33" s="111"/>
      <c r="O33" s="111"/>
      <c r="P33" s="111"/>
    </row>
    <row r="34">
      <c r="A34" s="114" t="s">
        <v>210</v>
      </c>
      <c r="B34" s="115" t="s">
        <v>297</v>
      </c>
      <c r="C34" s="115" t="s">
        <v>298</v>
      </c>
      <c r="D34" s="115" t="s">
        <v>183</v>
      </c>
      <c r="E34" s="115" t="s">
        <v>55</v>
      </c>
      <c r="F34" s="115" t="s">
        <v>296</v>
      </c>
      <c r="G34" s="110"/>
      <c r="H34" s="115" t="s">
        <v>88</v>
      </c>
      <c r="I34" s="115" t="s">
        <v>89</v>
      </c>
      <c r="J34" s="115" t="s">
        <v>89</v>
      </c>
      <c r="K34" s="110"/>
      <c r="L34" s="110"/>
      <c r="M34" s="110"/>
      <c r="N34" s="110"/>
      <c r="O34" s="110"/>
      <c r="P34" s="110"/>
    </row>
    <row r="35">
      <c r="A35" s="114" t="s">
        <v>210</v>
      </c>
      <c r="B35" s="115" t="s">
        <v>301</v>
      </c>
      <c r="C35" s="115" t="s">
        <v>302</v>
      </c>
      <c r="D35" s="115" t="s">
        <v>183</v>
      </c>
      <c r="E35" s="115" t="s">
        <v>55</v>
      </c>
      <c r="F35" s="115" t="s">
        <v>296</v>
      </c>
      <c r="G35" s="110"/>
      <c r="H35" s="115" t="s">
        <v>88</v>
      </c>
      <c r="I35" s="115" t="s">
        <v>89</v>
      </c>
      <c r="J35" s="115" t="s">
        <v>89</v>
      </c>
      <c r="K35" s="110"/>
      <c r="L35" s="110"/>
      <c r="M35" s="110"/>
      <c r="N35" s="110"/>
      <c r="O35" s="110"/>
      <c r="P35" s="110"/>
    </row>
    <row r="36">
      <c r="A36" s="114" t="s">
        <v>210</v>
      </c>
      <c r="B36" s="109" t="s">
        <v>297</v>
      </c>
      <c r="C36" s="109" t="s">
        <v>298</v>
      </c>
      <c r="D36" s="109" t="s">
        <v>183</v>
      </c>
      <c r="E36" s="109" t="s">
        <v>55</v>
      </c>
      <c r="F36" s="109" t="s">
        <v>303</v>
      </c>
      <c r="G36" s="111"/>
      <c r="H36" s="109" t="s">
        <v>88</v>
      </c>
      <c r="I36" s="109" t="s">
        <v>89</v>
      </c>
      <c r="J36" s="109" t="s">
        <v>89</v>
      </c>
      <c r="K36" s="111"/>
      <c r="L36" s="111"/>
      <c r="M36" s="111"/>
      <c r="N36" s="111"/>
      <c r="O36" s="111"/>
      <c r="P36" s="111"/>
    </row>
    <row r="37">
      <c r="A37" s="114" t="s">
        <v>210</v>
      </c>
      <c r="B37" s="115" t="s">
        <v>307</v>
      </c>
      <c r="C37" s="115" t="s">
        <v>308</v>
      </c>
      <c r="D37" s="115" t="s">
        <v>183</v>
      </c>
      <c r="E37" s="115" t="s">
        <v>55</v>
      </c>
      <c r="F37" s="115" t="s">
        <v>296</v>
      </c>
      <c r="G37" s="110"/>
      <c r="H37" s="115" t="s">
        <v>88</v>
      </c>
      <c r="I37" s="115" t="s">
        <v>89</v>
      </c>
      <c r="J37" s="115" t="s">
        <v>89</v>
      </c>
      <c r="K37" s="110"/>
      <c r="L37" s="110"/>
      <c r="M37" s="110"/>
      <c r="N37" s="110"/>
      <c r="O37" s="110"/>
      <c r="P37" s="110"/>
    </row>
    <row r="38">
      <c r="A38" s="114" t="s">
        <v>210</v>
      </c>
      <c r="B38" s="115" t="s">
        <v>309</v>
      </c>
      <c r="C38" s="115" t="s">
        <v>310</v>
      </c>
      <c r="D38" s="115" t="s">
        <v>183</v>
      </c>
      <c r="E38" s="115" t="s">
        <v>55</v>
      </c>
      <c r="F38" s="115" t="s">
        <v>296</v>
      </c>
      <c r="G38" s="110"/>
      <c r="H38" s="115" t="s">
        <v>88</v>
      </c>
      <c r="I38" s="115" t="s">
        <v>89</v>
      </c>
      <c r="J38" s="115" t="s">
        <v>89</v>
      </c>
      <c r="K38" s="110"/>
      <c r="L38" s="110"/>
      <c r="M38" s="110"/>
      <c r="N38" s="110"/>
      <c r="O38" s="110"/>
      <c r="P38" s="110"/>
    </row>
    <row r="39">
      <c r="A39" s="114" t="s">
        <v>210</v>
      </c>
      <c r="B39" s="109" t="s">
        <v>319</v>
      </c>
      <c r="C39" s="109" t="s">
        <v>320</v>
      </c>
      <c r="D39" s="109" t="s">
        <v>183</v>
      </c>
      <c r="E39" s="109" t="s">
        <v>55</v>
      </c>
      <c r="F39" s="109" t="s">
        <v>296</v>
      </c>
      <c r="G39" s="111"/>
      <c r="H39" s="109" t="s">
        <v>88</v>
      </c>
      <c r="I39" s="109" t="s">
        <v>89</v>
      </c>
      <c r="J39" s="109" t="s">
        <v>89</v>
      </c>
      <c r="K39" s="111"/>
      <c r="L39" s="111"/>
      <c r="M39" s="111"/>
      <c r="N39" s="111"/>
      <c r="O39" s="111"/>
      <c r="P39" s="111"/>
    </row>
    <row r="40">
      <c r="A40" s="114" t="s">
        <v>321</v>
      </c>
      <c r="B40" s="109" t="s">
        <v>322</v>
      </c>
      <c r="C40" s="109" t="s">
        <v>323</v>
      </c>
      <c r="D40" s="109" t="s">
        <v>183</v>
      </c>
      <c r="E40" s="109" t="s">
        <v>55</v>
      </c>
      <c r="F40" s="109" t="s">
        <v>296</v>
      </c>
      <c r="G40" s="111"/>
      <c r="H40" s="109" t="s">
        <v>88</v>
      </c>
      <c r="I40" s="109" t="s">
        <v>89</v>
      </c>
      <c r="J40" s="109" t="s">
        <v>89</v>
      </c>
      <c r="K40" s="111"/>
      <c r="L40" s="111"/>
      <c r="M40" s="111"/>
      <c r="N40" s="111"/>
      <c r="O40" s="111"/>
      <c r="P40" s="111"/>
    </row>
    <row r="41">
      <c r="A41" s="114" t="s">
        <v>210</v>
      </c>
      <c r="B41" s="109" t="s">
        <v>324</v>
      </c>
      <c r="C41" s="109" t="s">
        <v>325</v>
      </c>
      <c r="D41" s="109" t="s">
        <v>183</v>
      </c>
      <c r="E41" s="109" t="s">
        <v>55</v>
      </c>
      <c r="F41" s="109" t="s">
        <v>296</v>
      </c>
      <c r="G41" s="111"/>
      <c r="H41" s="109" t="s">
        <v>88</v>
      </c>
      <c r="I41" s="109" t="s">
        <v>89</v>
      </c>
      <c r="J41" s="109" t="s">
        <v>89</v>
      </c>
      <c r="K41" s="111"/>
      <c r="L41" s="111"/>
      <c r="M41" s="111"/>
      <c r="N41" s="111"/>
      <c r="O41" s="111"/>
      <c r="P41" s="111"/>
    </row>
    <row r="42">
      <c r="A42" s="114" t="s">
        <v>210</v>
      </c>
      <c r="B42" s="109" t="s">
        <v>324</v>
      </c>
      <c r="C42" s="109" t="s">
        <v>325</v>
      </c>
      <c r="D42" s="109" t="s">
        <v>183</v>
      </c>
      <c r="E42" s="109" t="s">
        <v>55</v>
      </c>
      <c r="F42" s="109" t="s">
        <v>303</v>
      </c>
      <c r="G42" s="111"/>
      <c r="H42" s="109" t="s">
        <v>88</v>
      </c>
      <c r="I42" s="109" t="s">
        <v>89</v>
      </c>
      <c r="J42" s="109" t="s">
        <v>89</v>
      </c>
      <c r="K42" s="111"/>
      <c r="L42" s="111"/>
      <c r="M42" s="111"/>
      <c r="N42" s="111"/>
      <c r="O42" s="111"/>
      <c r="P42" s="111"/>
    </row>
    <row r="43">
      <c r="A43" s="114" t="s">
        <v>210</v>
      </c>
      <c r="B43" s="109" t="s">
        <v>294</v>
      </c>
      <c r="C43" s="109" t="s">
        <v>295</v>
      </c>
      <c r="D43" s="109" t="s">
        <v>183</v>
      </c>
      <c r="E43" s="109" t="s">
        <v>55</v>
      </c>
      <c r="F43" s="109" t="s">
        <v>303</v>
      </c>
      <c r="G43" s="111"/>
      <c r="H43" s="109" t="s">
        <v>88</v>
      </c>
      <c r="I43" s="109" t="s">
        <v>89</v>
      </c>
      <c r="J43" s="109" t="s">
        <v>89</v>
      </c>
      <c r="K43" s="111"/>
      <c r="L43" s="111"/>
      <c r="M43" s="111"/>
      <c r="N43" s="111"/>
      <c r="O43" s="111"/>
      <c r="P43" s="111"/>
    </row>
    <row r="44">
      <c r="A44" s="114" t="s">
        <v>326</v>
      </c>
      <c r="B44" s="109" t="s">
        <v>327</v>
      </c>
      <c r="C44" s="109" t="s">
        <v>328</v>
      </c>
      <c r="D44" s="109" t="s">
        <v>183</v>
      </c>
      <c r="E44" s="109" t="s">
        <v>55</v>
      </c>
      <c r="F44" s="109" t="s">
        <v>296</v>
      </c>
      <c r="G44" s="111"/>
      <c r="H44" s="109" t="s">
        <v>88</v>
      </c>
      <c r="I44" s="109" t="s">
        <v>89</v>
      </c>
      <c r="J44" s="109" t="s">
        <v>89</v>
      </c>
      <c r="K44" s="111"/>
      <c r="L44" s="111"/>
      <c r="M44" s="111"/>
      <c r="N44" s="111"/>
      <c r="O44" s="111"/>
      <c r="P44" s="111"/>
    </row>
    <row r="45">
      <c r="A45" s="114" t="s">
        <v>326</v>
      </c>
      <c r="B45" s="109" t="s">
        <v>327</v>
      </c>
      <c r="C45" s="109" t="s">
        <v>328</v>
      </c>
      <c r="D45" s="109" t="s">
        <v>183</v>
      </c>
      <c r="E45" s="109" t="s">
        <v>55</v>
      </c>
      <c r="F45" s="109" t="s">
        <v>303</v>
      </c>
      <c r="G45" s="111"/>
      <c r="H45" s="109" t="s">
        <v>88</v>
      </c>
      <c r="I45" s="109" t="s">
        <v>89</v>
      </c>
      <c r="J45" s="109" t="s">
        <v>89</v>
      </c>
      <c r="K45" s="111"/>
      <c r="L45" s="111"/>
      <c r="M45" s="111"/>
      <c r="N45" s="111"/>
      <c r="O45" s="111"/>
      <c r="P45" s="111"/>
    </row>
    <row r="46">
      <c r="A46" s="117" t="s">
        <v>216</v>
      </c>
      <c r="B46" s="111" t="s">
        <v>339</v>
      </c>
      <c r="C46" s="111" t="s">
        <v>340</v>
      </c>
      <c r="D46" s="109" t="s">
        <v>183</v>
      </c>
      <c r="E46" s="111" t="s">
        <v>341</v>
      </c>
      <c r="F46" s="109" t="s">
        <v>342</v>
      </c>
      <c r="G46" s="112" t="s">
        <v>89</v>
      </c>
      <c r="H46" s="111" t="s">
        <v>88</v>
      </c>
      <c r="I46" s="112" t="s">
        <v>89</v>
      </c>
      <c r="J46" s="112" t="s">
        <v>89</v>
      </c>
      <c r="K46" s="111" t="s">
        <v>306</v>
      </c>
      <c r="L46" s="111"/>
      <c r="M46" s="111"/>
      <c r="N46" s="111"/>
      <c r="O46" s="111"/>
      <c r="P46" s="111"/>
    </row>
    <row r="47">
      <c r="A47" s="117" t="s">
        <v>82</v>
      </c>
      <c r="B47" s="111" t="s">
        <v>348</v>
      </c>
      <c r="C47" s="111" t="s">
        <v>349</v>
      </c>
      <c r="D47" s="109" t="s">
        <v>183</v>
      </c>
      <c r="E47" s="111" t="s">
        <v>341</v>
      </c>
      <c r="F47" s="109" t="s">
        <v>342</v>
      </c>
      <c r="G47" s="112" t="s">
        <v>89</v>
      </c>
      <c r="H47" s="111" t="s">
        <v>88</v>
      </c>
      <c r="I47" s="112" t="s">
        <v>89</v>
      </c>
      <c r="J47" s="112" t="s">
        <v>89</v>
      </c>
      <c r="K47" s="111" t="s">
        <v>306</v>
      </c>
      <c r="L47" s="111"/>
      <c r="M47" s="111"/>
      <c r="N47" s="111"/>
      <c r="O47" s="111"/>
      <c r="P47" s="111"/>
    </row>
    <row r="48">
      <c r="A48" s="117" t="s">
        <v>82</v>
      </c>
      <c r="B48" s="111" t="s">
        <v>350</v>
      </c>
      <c r="C48" s="111" t="s">
        <v>351</v>
      </c>
      <c r="D48" s="109" t="s">
        <v>183</v>
      </c>
      <c r="E48" s="111" t="s">
        <v>341</v>
      </c>
      <c r="F48" s="109" t="s">
        <v>342</v>
      </c>
      <c r="G48" s="112" t="s">
        <v>89</v>
      </c>
      <c r="H48" s="111" t="s">
        <v>88</v>
      </c>
      <c r="I48" s="112" t="s">
        <v>89</v>
      </c>
      <c r="J48" s="112" t="s">
        <v>89</v>
      </c>
      <c r="K48" s="111" t="s">
        <v>306</v>
      </c>
      <c r="L48" s="111"/>
      <c r="M48" s="111"/>
      <c r="N48" s="111"/>
      <c r="O48" s="111"/>
      <c r="P48" s="111"/>
    </row>
    <row r="49">
      <c r="A49" s="117" t="s">
        <v>82</v>
      </c>
      <c r="B49" s="111" t="s">
        <v>354</v>
      </c>
      <c r="C49" s="111" t="s">
        <v>355</v>
      </c>
      <c r="D49" s="109" t="s">
        <v>183</v>
      </c>
      <c r="E49" s="111" t="s">
        <v>341</v>
      </c>
      <c r="F49" s="109" t="s">
        <v>342</v>
      </c>
      <c r="G49" s="112" t="s">
        <v>89</v>
      </c>
      <c r="H49" s="111" t="s">
        <v>88</v>
      </c>
      <c r="I49" s="112" t="s">
        <v>89</v>
      </c>
      <c r="J49" s="112" t="s">
        <v>89</v>
      </c>
      <c r="K49" s="111" t="s">
        <v>306</v>
      </c>
      <c r="L49" s="111"/>
      <c r="M49" s="111"/>
      <c r="N49" s="111"/>
      <c r="O49" s="111"/>
      <c r="P49" s="111"/>
    </row>
    <row r="50">
      <c r="A50" s="117" t="s">
        <v>82</v>
      </c>
      <c r="B50" s="111" t="s">
        <v>358</v>
      </c>
      <c r="C50" s="111" t="s">
        <v>359</v>
      </c>
      <c r="D50" s="109" t="s">
        <v>360</v>
      </c>
      <c r="E50" s="111" t="s">
        <v>341</v>
      </c>
      <c r="F50" s="109" t="s">
        <v>342</v>
      </c>
      <c r="G50" s="112" t="s">
        <v>89</v>
      </c>
      <c r="H50" s="111" t="s">
        <v>88</v>
      </c>
      <c r="I50" s="112" t="s">
        <v>89</v>
      </c>
      <c r="J50" s="112" t="s">
        <v>89</v>
      </c>
      <c r="K50" s="111" t="s">
        <v>306</v>
      </c>
      <c r="L50" s="111"/>
      <c r="M50" s="111"/>
      <c r="N50" s="111"/>
      <c r="O50" s="111"/>
      <c r="P50" s="111"/>
    </row>
    <row r="51">
      <c r="A51" s="117" t="s">
        <v>82</v>
      </c>
      <c r="B51" s="111" t="s">
        <v>363</v>
      </c>
      <c r="C51" s="111" t="s">
        <v>364</v>
      </c>
      <c r="D51" s="109" t="s">
        <v>183</v>
      </c>
      <c r="E51" s="111" t="s">
        <v>341</v>
      </c>
      <c r="F51" s="109" t="s">
        <v>342</v>
      </c>
      <c r="G51" s="112" t="s">
        <v>89</v>
      </c>
      <c r="H51" s="111" t="s">
        <v>88</v>
      </c>
      <c r="I51" s="112" t="s">
        <v>89</v>
      </c>
      <c r="J51" s="112" t="s">
        <v>89</v>
      </c>
      <c r="K51" s="111" t="s">
        <v>306</v>
      </c>
      <c r="L51" s="111"/>
      <c r="M51" s="111"/>
      <c r="N51" s="111"/>
      <c r="O51" s="111"/>
      <c r="P51" s="111"/>
    </row>
    <row r="52">
      <c r="A52" s="117" t="s">
        <v>82</v>
      </c>
      <c r="B52" s="111" t="s">
        <v>368</v>
      </c>
      <c r="C52" s="111" t="s">
        <v>369</v>
      </c>
      <c r="D52" s="118" t="s">
        <v>367</v>
      </c>
      <c r="E52" s="111" t="s">
        <v>341</v>
      </c>
      <c r="F52" s="109" t="s">
        <v>342</v>
      </c>
      <c r="G52" s="112" t="s">
        <v>89</v>
      </c>
      <c r="H52" s="111" t="s">
        <v>88</v>
      </c>
      <c r="I52" s="112" t="s">
        <v>89</v>
      </c>
      <c r="J52" s="112" t="s">
        <v>89</v>
      </c>
      <c r="K52" s="111" t="s">
        <v>306</v>
      </c>
      <c r="L52" s="111"/>
      <c r="M52" s="111"/>
      <c r="N52" s="111"/>
      <c r="O52" s="111"/>
      <c r="P52" s="111"/>
    </row>
    <row r="53">
      <c r="A53" s="117" t="s">
        <v>82</v>
      </c>
      <c r="B53" s="111" t="s">
        <v>371</v>
      </c>
      <c r="C53" s="111" t="s">
        <v>372</v>
      </c>
      <c r="D53" s="118" t="s">
        <v>423</v>
      </c>
      <c r="E53" s="111" t="s">
        <v>341</v>
      </c>
      <c r="F53" s="109" t="s">
        <v>342</v>
      </c>
      <c r="G53" s="112" t="s">
        <v>89</v>
      </c>
      <c r="H53" s="111" t="s">
        <v>88</v>
      </c>
      <c r="I53" s="112" t="s">
        <v>89</v>
      </c>
      <c r="J53" s="112" t="s">
        <v>89</v>
      </c>
      <c r="K53" s="111" t="s">
        <v>306</v>
      </c>
      <c r="L53" s="111"/>
      <c r="M53" s="111"/>
      <c r="N53" s="111"/>
      <c r="O53" s="111"/>
      <c r="P53" s="111"/>
    </row>
    <row r="54">
      <c r="A54" s="117" t="s">
        <v>82</v>
      </c>
      <c r="B54" s="111" t="s">
        <v>374</v>
      </c>
      <c r="C54" s="111" t="s">
        <v>375</v>
      </c>
      <c r="D54" s="118" t="s">
        <v>424</v>
      </c>
      <c r="E54" s="111" t="s">
        <v>341</v>
      </c>
      <c r="F54" s="109" t="s">
        <v>342</v>
      </c>
      <c r="G54" s="112" t="s">
        <v>89</v>
      </c>
      <c r="H54" s="111" t="s">
        <v>88</v>
      </c>
      <c r="I54" s="112" t="s">
        <v>89</v>
      </c>
      <c r="J54" s="112" t="s">
        <v>89</v>
      </c>
      <c r="K54" s="111" t="s">
        <v>306</v>
      </c>
      <c r="L54" s="111"/>
      <c r="M54" s="111"/>
      <c r="N54" s="111"/>
      <c r="O54" s="111"/>
      <c r="P54" s="111"/>
    </row>
    <row r="55">
      <c r="A55" s="117" t="s">
        <v>382</v>
      </c>
      <c r="B55" s="111" t="s">
        <v>383</v>
      </c>
      <c r="C55" s="111" t="s">
        <v>384</v>
      </c>
      <c r="D55" s="109" t="s">
        <v>183</v>
      </c>
      <c r="E55" s="111" t="s">
        <v>341</v>
      </c>
      <c r="F55" s="109" t="s">
        <v>342</v>
      </c>
      <c r="G55" s="112" t="s">
        <v>89</v>
      </c>
      <c r="H55" s="111" t="s">
        <v>88</v>
      </c>
      <c r="I55" s="112" t="s">
        <v>89</v>
      </c>
      <c r="J55" s="112" t="s">
        <v>89</v>
      </c>
      <c r="K55" s="111" t="s">
        <v>306</v>
      </c>
      <c r="L55" s="111"/>
      <c r="M55" s="111"/>
      <c r="N55" s="111"/>
      <c r="O55" s="111"/>
      <c r="P55" s="111"/>
    </row>
    <row r="56">
      <c r="A56" s="117" t="s">
        <v>382</v>
      </c>
      <c r="B56" s="111" t="s">
        <v>387</v>
      </c>
      <c r="C56" s="111" t="s">
        <v>388</v>
      </c>
      <c r="D56" s="118" t="s">
        <v>367</v>
      </c>
      <c r="E56" s="111" t="s">
        <v>341</v>
      </c>
      <c r="F56" s="109" t="s">
        <v>342</v>
      </c>
      <c r="G56" s="112" t="s">
        <v>89</v>
      </c>
      <c r="H56" s="111" t="s">
        <v>88</v>
      </c>
      <c r="I56" s="112" t="s">
        <v>89</v>
      </c>
      <c r="J56" s="112" t="s">
        <v>89</v>
      </c>
      <c r="K56" s="111" t="s">
        <v>306</v>
      </c>
      <c r="L56" s="111"/>
      <c r="M56" s="111"/>
      <c r="N56" s="111"/>
      <c r="O56" s="111"/>
      <c r="P56" s="111"/>
    </row>
    <row r="57">
      <c r="A57" s="139" t="s">
        <v>382</v>
      </c>
      <c r="B57" s="140" t="s">
        <v>389</v>
      </c>
      <c r="C57" s="140" t="s">
        <v>390</v>
      </c>
      <c r="D57" s="141" t="s">
        <v>367</v>
      </c>
      <c r="E57" s="140" t="s">
        <v>341</v>
      </c>
      <c r="F57" s="142" t="s">
        <v>342</v>
      </c>
      <c r="G57" s="143" t="s">
        <v>89</v>
      </c>
      <c r="H57" s="140" t="s">
        <v>88</v>
      </c>
      <c r="I57" s="143" t="s">
        <v>89</v>
      </c>
      <c r="J57" s="143" t="s">
        <v>89</v>
      </c>
      <c r="K57" s="140" t="s">
        <v>306</v>
      </c>
      <c r="L57" s="140"/>
      <c r="M57" s="140"/>
      <c r="N57" s="140"/>
      <c r="O57" s="140"/>
      <c r="P57" s="140"/>
    </row>
    <row r="58">
      <c r="A58" s="119" t="s">
        <v>82</v>
      </c>
      <c r="B58" s="120" t="s">
        <v>415</v>
      </c>
      <c r="C58" s="121" t="s">
        <v>416</v>
      </c>
      <c r="D58" s="122" t="s">
        <v>183</v>
      </c>
      <c r="E58" s="121" t="s">
        <v>45</v>
      </c>
      <c r="F58" s="122" t="s">
        <v>303</v>
      </c>
      <c r="G58" s="123" t="s">
        <v>89</v>
      </c>
      <c r="H58" s="119" t="s">
        <v>88</v>
      </c>
      <c r="I58" s="123" t="s">
        <v>89</v>
      </c>
      <c r="J58" s="123" t="s">
        <v>89</v>
      </c>
      <c r="K58" s="125"/>
      <c r="L58" s="125"/>
      <c r="M58" s="125"/>
      <c r="N58" s="125"/>
      <c r="O58" s="125"/>
      <c r="P58" s="125"/>
    </row>
  </sheetData>
  <dataValidations>
    <dataValidation type="list" allowBlank="1" sqref="G2:G32 G46:G58">
      <formula1>"Yes,No"</formula1>
    </dataValidation>
    <dataValidation type="list" allowBlank="1" sqref="I18:J32 I46:J58">
      <formula1>"Yes,No,Descoped"</formula1>
    </dataValidation>
    <dataValidation type="list" allowBlank="1" showErrorMessage="1" sqref="H2:H58">
      <formula1>"QA_Not_Required,QA_Required"</formula1>
    </dataValidation>
  </dataValidations>
  <hyperlinks>
    <hyperlink r:id="rId1" ref="D52"/>
    <hyperlink r:id="rId2" ref="D53"/>
    <hyperlink r:id="rId3" ref="D54"/>
    <hyperlink r:id="rId4" ref="D56"/>
    <hyperlink r:id="rId5" ref="D57"/>
    <hyperlink r:id="rId6" ref="B58"/>
  </hyperlinks>
  <drawing r:id="rId7"/>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1.0"/>
    <col customWidth="1" min="3" max="3" width="75.5"/>
  </cols>
  <sheetData>
    <row r="7">
      <c r="B7" s="144" t="s">
        <v>425</v>
      </c>
      <c r="C7" s="144" t="s">
        <v>426</v>
      </c>
    </row>
    <row r="8">
      <c r="B8" s="145" t="s">
        <v>214</v>
      </c>
      <c r="C8" s="146" t="s">
        <v>427</v>
      </c>
    </row>
    <row r="9">
      <c r="B9" s="145" t="s">
        <v>428</v>
      </c>
      <c r="C9" s="146" t="s">
        <v>429</v>
      </c>
    </row>
    <row r="10" ht="21.75" customHeight="1">
      <c r="B10" s="147" t="s">
        <v>341</v>
      </c>
      <c r="C10" s="148" t="s">
        <v>430</v>
      </c>
    </row>
    <row r="11">
      <c r="B11" s="149"/>
      <c r="C11" s="150" t="s">
        <v>431</v>
      </c>
    </row>
  </sheetData>
  <mergeCells count="1">
    <mergeCell ref="B10:B11"/>
  </mergeCells>
  <hyperlinks>
    <hyperlink r:id="rId1" ref="C8"/>
    <hyperlink r:id="rId2" ref="C9"/>
  </hyperlinks>
  <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16.25"/>
    <col customWidth="1" min="2" max="2" width="14.63"/>
  </cols>
  <sheetData>
    <row r="1">
      <c r="A1" s="151" t="s">
        <v>0</v>
      </c>
      <c r="B1" s="2"/>
      <c r="C1" s="2"/>
      <c r="D1" s="2"/>
      <c r="E1" s="2"/>
      <c r="F1" s="2"/>
      <c r="G1" s="2"/>
      <c r="H1" s="2"/>
      <c r="I1" s="2"/>
      <c r="J1" s="2"/>
      <c r="K1" s="2"/>
      <c r="L1" s="2"/>
      <c r="M1" s="2"/>
      <c r="N1" s="2"/>
      <c r="O1" s="2"/>
      <c r="P1" s="2"/>
      <c r="Q1" s="3"/>
      <c r="R1" s="152"/>
    </row>
    <row r="2">
      <c r="A2" s="153" t="s">
        <v>1</v>
      </c>
      <c r="B2" s="154" t="s">
        <v>2</v>
      </c>
      <c r="C2" s="155" t="s">
        <v>3</v>
      </c>
      <c r="D2" s="7"/>
      <c r="E2" s="155" t="s">
        <v>4</v>
      </c>
      <c r="F2" s="7"/>
      <c r="G2" s="156" t="s">
        <v>432</v>
      </c>
      <c r="H2" s="7"/>
      <c r="I2" s="157" t="s">
        <v>433</v>
      </c>
      <c r="J2" s="7"/>
      <c r="K2" s="158" t="s">
        <v>434</v>
      </c>
      <c r="L2" s="7"/>
      <c r="M2" s="159" t="s">
        <v>435</v>
      </c>
      <c r="N2" s="7"/>
      <c r="O2" s="159" t="s">
        <v>436</v>
      </c>
      <c r="P2" s="7"/>
      <c r="Q2" s="155" t="s">
        <v>437</v>
      </c>
      <c r="R2" s="7"/>
    </row>
    <row r="3">
      <c r="A3" s="11"/>
      <c r="B3" s="7"/>
      <c r="C3" s="160" t="s">
        <v>11</v>
      </c>
      <c r="D3" s="160" t="s">
        <v>12</v>
      </c>
      <c r="E3" s="160" t="s">
        <v>11</v>
      </c>
      <c r="F3" s="160" t="s">
        <v>12</v>
      </c>
      <c r="G3" s="160" t="s">
        <v>11</v>
      </c>
      <c r="H3" s="160" t="s">
        <v>12</v>
      </c>
      <c r="I3" s="160" t="s">
        <v>11</v>
      </c>
      <c r="J3" s="160" t="s">
        <v>12</v>
      </c>
      <c r="K3" s="160" t="s">
        <v>11</v>
      </c>
      <c r="L3" s="160" t="s">
        <v>12</v>
      </c>
      <c r="M3" s="160" t="s">
        <v>11</v>
      </c>
      <c r="N3" s="160" t="s">
        <v>12</v>
      </c>
      <c r="O3" s="160" t="s">
        <v>11</v>
      </c>
      <c r="P3" s="160" t="s">
        <v>12</v>
      </c>
      <c r="Q3" s="160" t="s">
        <v>11</v>
      </c>
      <c r="R3" s="160" t="s">
        <v>12</v>
      </c>
    </row>
    <row r="4">
      <c r="A4" s="161" t="s">
        <v>21</v>
      </c>
      <c r="B4" s="162" t="s">
        <v>14</v>
      </c>
      <c r="C4" s="163">
        <f>COUNTIF(Workspace!F2:F1000,"P1")</f>
        <v>264</v>
      </c>
      <c r="D4" s="163">
        <f>COUNTIF(Workspace!F2:F1000,"P2")</f>
        <v>327</v>
      </c>
      <c r="E4" s="163">
        <f>COUNTIFS(Workspace!F2:F1000,"P1",Workspace!T2:T1000,"NA")</f>
        <v>14</v>
      </c>
      <c r="F4" s="163">
        <f>COUNTIFS(Workspace!F2:F1000,"P2",Workspace!T2:T1000,"NA")</f>
        <v>26</v>
      </c>
      <c r="G4" s="163">
        <f>COUNTIFS(Workspace!F2:F1000,"P1",Workspace!O2:O1000,"&lt;&gt;")</f>
        <v>214</v>
      </c>
      <c r="H4" s="163">
        <f>COUNTIFS(Workspace!F2:F1000,"P2",Workspace!O2:O1000,"&lt;&gt;")</f>
        <v>247</v>
      </c>
      <c r="I4" s="163" t="str">
        <f t="shared" ref="I4:J4" si="1">SUM(M4+O4)</f>
        <v>#VALUE!</v>
      </c>
      <c r="J4" s="163" t="str">
        <f t="shared" si="1"/>
        <v>#VALUE!</v>
      </c>
      <c r="K4" s="163" t="str">
        <f t="shared" ref="K4:L4" si="2">(G4-I4)</f>
        <v>#VALUE!</v>
      </c>
      <c r="L4" s="163" t="str">
        <f t="shared" si="2"/>
        <v>#VALUE!</v>
      </c>
      <c r="M4" s="163" t="str">
        <f>COUNTIFS(Workspace!F2:F1000,"P1",Workspace!V2:V1000,"Automation Execution 1",#REF!,"Pass")</f>
        <v>#VALUE!</v>
      </c>
      <c r="N4" s="163" t="str">
        <f>COUNTIFS(Workspace!F2:F1000,"P2",Workspace!V2:V1000,"Automation Execution 1",#REF!,"Pass")</f>
        <v>#VALUE!</v>
      </c>
      <c r="O4" s="163" t="str">
        <f>COUNTIFS(Workspace!F2:F1000,"P1",Workspace!V2:V1000,"Automation Execution 2",#REF!,"Pass")</f>
        <v>#VALUE!</v>
      </c>
      <c r="P4" s="163" t="str">
        <f>COUNTIFS(Workspace!F2:F1000,"P2",Workspace!V2:V1000,"Automation Execution 2",#REF!,"Pass")</f>
        <v>#VALUE!</v>
      </c>
      <c r="Q4" s="164" t="str">
        <f t="shared" ref="Q4:R4" si="3">I4/G4</f>
        <v>#VALUE!</v>
      </c>
      <c r="R4" s="164" t="str">
        <f t="shared" si="3"/>
        <v>#VALUE!</v>
      </c>
    </row>
    <row r="5">
      <c r="A5" s="165" t="s">
        <v>22</v>
      </c>
      <c r="B5" s="166" t="s">
        <v>14</v>
      </c>
      <c r="C5" s="167">
        <f>COUNTIFS(Login!D2:D1000,"Reference Learning Web App",Login!F2:F1000,"P1")</f>
        <v>61</v>
      </c>
      <c r="D5" s="167">
        <f>COUNTIFS(Login!D2:D1000,"Reference Learning Web App",Login!F2:F1000,"P2")</f>
        <v>73</v>
      </c>
      <c r="E5" s="167">
        <f>COUNTIFS(Login!D2:D1000,"Reference Learning Web App",Login!F2:F1000,"P1",Login!R2:R1000,"NA")</f>
        <v>2</v>
      </c>
      <c r="F5" s="167">
        <f>COUNTIFS(Login!D2:D1000,"Reference Learning Web App",Login!F2:F1000,"P2",Login!R2:R1000,"NA")</f>
        <v>5</v>
      </c>
      <c r="G5" s="167">
        <f>COUNTIFS(Login!D2:D1000,"Reference Learning Web App",Login!F2:F1000,"P1",Login!N2:N1000,"&lt;&gt;")</f>
        <v>22</v>
      </c>
      <c r="H5" s="167">
        <f>COUNTIFS(Login!D2:D1000,"Reference Learning Web App",Login!F2:F1000,"P2",Login!N2:N1000,"&lt;&gt;")</f>
        <v>41</v>
      </c>
      <c r="I5" s="167">
        <f t="shared" ref="I5:J5" si="4">SUM(M5+O5)</f>
        <v>0</v>
      </c>
      <c r="J5" s="167">
        <f t="shared" si="4"/>
        <v>0</v>
      </c>
      <c r="K5" s="167">
        <f t="shared" ref="K5:L5" si="5">(G5-I5)</f>
        <v>22</v>
      </c>
      <c r="L5" s="167">
        <f t="shared" si="5"/>
        <v>41</v>
      </c>
      <c r="M5" s="167">
        <f>COUNTIFS(Login!D2:D1000,"Reference Learning Web App",Login!F2:F1000,"P1",Login!P2:P1000,"Automation Execution 1",Login!Q2:Q1000,"Pass")</f>
        <v>0</v>
      </c>
      <c r="N5" s="167">
        <f>COUNTIFS(Login!D2:D1000,"Reference Learning Web App",Login!F2:F1000,"P2",Login!P2:P1000,"Automation Execution 1",Login!Q2:Q1000,"Pass")</f>
        <v>0</v>
      </c>
      <c r="O5" s="167">
        <f>COUNTIFS(Login!D2:D1000,"Reference Learning Web App",Login!F2:F1000,"P1",Login!P2:P1000,"Automation Execution 2",Login!Q2:Q1000,"Pass")</f>
        <v>0</v>
      </c>
      <c r="P5" s="167">
        <f>COUNTIFS(Login!D2:D1000,"Reference Learning Web App",Login!F2:F1000,"P2",Login!P2:P1000,"Automation Execution 2",Login!Q2:Q1000,"Pass")</f>
        <v>0</v>
      </c>
      <c r="Q5" s="168">
        <f t="shared" ref="Q5:R5" si="6">I5/G5</f>
        <v>0</v>
      </c>
      <c r="R5" s="168">
        <f t="shared" si="6"/>
        <v>0</v>
      </c>
    </row>
    <row r="6">
      <c r="A6" s="18"/>
      <c r="B6" s="166" t="s">
        <v>15</v>
      </c>
      <c r="C6" s="167">
        <f>COUNTIFS(Login!D2:D1000,"Reference Learning Mobile App",Login!F2:F1000,"P1")</f>
        <v>62</v>
      </c>
      <c r="D6" s="167">
        <f>COUNTIFS(Login!D2:D1000,"Reference Learning Mobile App",Login!F2:F1000,"P2")</f>
        <v>87</v>
      </c>
      <c r="E6" s="167">
        <f>COUNTIFS(Login!D2:D1000,"Reference Learning Mobile App",Login!F2:F1000,"P1",Login!R2:R1000,"NA")</f>
        <v>1</v>
      </c>
      <c r="F6" s="167">
        <f>COUNTIFS(Login!D2:D1000,"Reference Learning Mobile App",Login!F2:F1000,"P2",Login!R2:R1000,"NA")</f>
        <v>4</v>
      </c>
      <c r="G6" s="167">
        <f>COUNTIFS(Login!D2:D1000,"Reference Learning Mobile App",Login!F2:F1000,"P1",Login!N2:N1000,"&lt;&gt;")</f>
        <v>37</v>
      </c>
      <c r="H6" s="167">
        <f>COUNTIFS(Login!D2:D1000,"Reference Learning Mobile App",Login!F2:F1000,"P2",Login!N2:N1000,"&lt;&gt;")</f>
        <v>60</v>
      </c>
      <c r="I6" s="167">
        <f t="shared" ref="I6:J6" si="7">SUM(M6+O6)</f>
        <v>0</v>
      </c>
      <c r="J6" s="167">
        <f t="shared" si="7"/>
        <v>0</v>
      </c>
      <c r="K6" s="167">
        <f t="shared" ref="K6:L6" si="8">(G6-I6)</f>
        <v>37</v>
      </c>
      <c r="L6" s="167">
        <f t="shared" si="8"/>
        <v>60</v>
      </c>
      <c r="M6" s="167">
        <f>COUNTIFS(Login!D2:D1000,"Reference Learning Mobile App",Login!F2:F1000,"P1",Login!P2:P1000,"Automation Execution 1",Login!Q2:Q1000,"Pass")</f>
        <v>0</v>
      </c>
      <c r="N6" s="167">
        <f>COUNTIFS(Login!D2:D1000,"Reference Learning Mobile App",Login!F2:F1000,"P2",Login!P2:P1000,"Automation Execution 1",Login!Q2:Q1000,"Pass")</f>
        <v>0</v>
      </c>
      <c r="O6" s="167">
        <f>COUNTIFS(Login!D2:D1000,"Reference Learning Mobile App",Login!F2:F1000,"P1",Login!P2:P1000,"Automation Execution 2",Login!Q2:Q1000,"Pass")</f>
        <v>0</v>
      </c>
      <c r="P6" s="167">
        <f>COUNTIFS(Login!D2:D1000,"Reference Learning Mobile App",Login!F2:F1000,"P2",Login!P2:P1000,"Automation Execution 2",Login!Q2:Q1000,"Pass")</f>
        <v>0</v>
      </c>
      <c r="Q6" s="168">
        <f t="shared" ref="Q6:R6" si="9">I6/G6</f>
        <v>0</v>
      </c>
      <c r="R6" s="168">
        <f t="shared" si="9"/>
        <v>0</v>
      </c>
    </row>
    <row r="7">
      <c r="A7" s="11"/>
      <c r="B7" s="166" t="s">
        <v>23</v>
      </c>
      <c r="C7" s="167">
        <f>COUNTIFS(Login!D2:D1000,"Reference Learning Desktop App",Login!F2:F1000,"P1")</f>
        <v>22</v>
      </c>
      <c r="D7" s="167">
        <f>COUNTIFS(Login!D2:D1000,"Reference Learning Desktop App",Login!F2:F1000,"P2")</f>
        <v>26</v>
      </c>
      <c r="E7" s="167">
        <f>COUNTIFS(Login!D2:D1000,"Reference Learning Desktop App",Login!F2:F1000,"P1",Login!R2:R1000,"NA")</f>
        <v>0</v>
      </c>
      <c r="F7" s="167">
        <f>COUNTIFS(Login!D2:D1000,"Reference Learning Desktop App",Login!F2:F1000,"P2",Login!R2:R1000,"NA")</f>
        <v>0</v>
      </c>
      <c r="G7" s="167">
        <f>COUNTIFS(Login!D2:D1000,"Reference Learning Desktop App",Login!F2:F1000,"P1",Login!N2:N1000,"&lt;&gt;")</f>
        <v>0</v>
      </c>
      <c r="H7" s="167">
        <f>COUNTIFS(Login!D2:D1000,"Reference Learning Desktop App",Login!F2:F1000,"P2",Login!N2:N1000,"&lt;&gt;")</f>
        <v>0</v>
      </c>
      <c r="I7" s="167">
        <f t="shared" ref="I7:J7" si="10">SUM(M7+O7)</f>
        <v>0</v>
      </c>
      <c r="J7" s="167">
        <f t="shared" si="10"/>
        <v>0</v>
      </c>
      <c r="K7" s="167">
        <f t="shared" ref="K7:L7" si="11">(G7-I7)</f>
        <v>0</v>
      </c>
      <c r="L7" s="167">
        <f t="shared" si="11"/>
        <v>0</v>
      </c>
      <c r="M7" s="167">
        <f>COUNTIFS(Login!D2:D1000,"Reference Learning Desktop App",Login!F2:F1000,"P1",Login!P2:P1000,"Automation Execution 1",Login!Q2:Q1000,"Pass")</f>
        <v>0</v>
      </c>
      <c r="N7" s="167">
        <f>COUNTIFS(Login!D2:D1000,"Reference Learning Desktop App",Login!F2:F1000,"P2",Login!P2:P1000,"Automation Execution 1",Login!Q2:Q1000,"Pass")</f>
        <v>0</v>
      </c>
      <c r="O7" s="167">
        <f>COUNTIFS(Login!D2:D1000,"Reference Learning Desktop App",Login!F2:F1000,"P1",Login!P2:P1000,"Automation Execution 2",Login!Q2:Q1000,"Pass")</f>
        <v>0</v>
      </c>
      <c r="P7" s="167">
        <f>COUNTIFS(Login!D2:D1000,"Reference Learning Desktop App",Login!F2:F1000,"P2",Login!P2:P1000,"Automation Execution 2",Login!Q2:Q1000,"Pass")</f>
        <v>0</v>
      </c>
      <c r="Q7" s="168" t="str">
        <f t="shared" ref="Q7:R7" si="12">I7/G7</f>
        <v>#DIV/0!</v>
      </c>
      <c r="R7" s="168" t="str">
        <f t="shared" si="12"/>
        <v>#DIV/0!</v>
      </c>
    </row>
    <row r="8">
      <c r="A8" s="169" t="s">
        <v>24</v>
      </c>
      <c r="B8" s="170" t="s">
        <v>14</v>
      </c>
      <c r="C8" s="171">
        <f>COUNTIFS('Course Consumption'!D2:D1000,"Reference Learning Web App",'Course Consumption'!F2:F1000,"P1")</f>
        <v>163</v>
      </c>
      <c r="D8" s="171">
        <f>COUNTIFS('Course Consumption'!D2:D1000,"Reference Learning Web App",'Course Consumption'!F2:F1000,"P2")</f>
        <v>59</v>
      </c>
      <c r="E8" s="171">
        <f>COUNTIFS('Course Consumption'!D2:D1000,"Reference Learning Web App",'Course Consumption'!F2:F1000,"P1",'Course Consumption'!R2:R1000,"NA")</f>
        <v>8</v>
      </c>
      <c r="F8" s="171">
        <f>COUNTIFS('Course Consumption'!D2:D1000,"Reference Learning Web App",'Course Consumption'!F2:F1000,"P2",'Course Consumption'!R2:R1000,"NA")</f>
        <v>1</v>
      </c>
      <c r="G8" s="171">
        <f>COUNTIFS('Course Consumption'!D2:D1000,"Reference Learning Web App",'Course Consumption'!F2:F1000,"P1",'Course Consumption'!N2:N1000,"&lt;&gt;")</f>
        <v>95</v>
      </c>
      <c r="H8" s="171">
        <f>COUNTIFS('Course Consumption'!D2:D1000,"Reference Learning Web App",'Course Consumption'!F2:F1000,"P2",'Course Consumption'!N2:N1000,"&lt;&gt;")</f>
        <v>27</v>
      </c>
      <c r="I8" s="163">
        <f t="shared" ref="I8:J8" si="13">SUM(M8+O8)</f>
        <v>0</v>
      </c>
      <c r="J8" s="163">
        <f t="shared" si="13"/>
        <v>0</v>
      </c>
      <c r="K8" s="163">
        <f t="shared" ref="K8:L8" si="14">(G8-I8)</f>
        <v>95</v>
      </c>
      <c r="L8" s="163">
        <f t="shared" si="14"/>
        <v>27</v>
      </c>
      <c r="M8" s="171">
        <f>COUNTIFS('Course Consumption'!D2:D1000,"Reference Learning Web App",'Course Consumption'!F2:F1000,"P1",'Course Consumption'!Q2:Q1000,"Automation Execution 1",'Course Consumption'!R2:R1000,"Pass")</f>
        <v>0</v>
      </c>
      <c r="N8" s="171">
        <f>COUNTIFS('Course Consumption'!D2:D1000,"Reference Learning Web App",'Course Consumption'!F2:F1000,"P2",'Course Consumption'!Q2:Q1000,"Automation Execution 1",'Course Consumption'!R2:R1000,"Pass")</f>
        <v>0</v>
      </c>
      <c r="O8" s="163">
        <f>COUNTIFS('Course Consumption'!D2:D1000,"Reference Learning Web App",'Course Consumption'!F2:F1000,"P1",'Course Consumption'!Q2:Q1000,"Automation Execution 2",'Course Consumption'!R2:R1000,"Pass")</f>
        <v>0</v>
      </c>
      <c r="P8" s="163">
        <f>COUNTIFS('Course Consumption'!D2:D1000,"Reference Learning Web App",'Course Consumption'!F2:F1000,"P2",'Course Consumption'!Q2:Q1000,"Automation Execution 2",'Course Consumption'!R2:R1000,"Pass")</f>
        <v>0</v>
      </c>
      <c r="Q8" s="164">
        <f t="shared" ref="Q8:R8" si="15">I8/G8</f>
        <v>0</v>
      </c>
      <c r="R8" s="164">
        <f t="shared" si="15"/>
        <v>0</v>
      </c>
    </row>
    <row r="9">
      <c r="A9" s="18"/>
      <c r="B9" s="170" t="s">
        <v>15</v>
      </c>
      <c r="C9" s="171">
        <f>COUNTIFS('Course Consumption'!D2:D1000,"Reference Learning Mobile App",'Course Consumption'!F2:F1000,"P1")</f>
        <v>119</v>
      </c>
      <c r="D9" s="171">
        <f>COUNTIFS('Course Consumption'!D2:D1000,"Reference Learning Mobile App",'Course Consumption'!F2:F1000,"P2")</f>
        <v>164</v>
      </c>
      <c r="E9" s="171">
        <f>COUNTIFS('Course Consumption'!D2:D1000,"Reference Learning Mobile App",'Course Consumption'!F2:F1000,"P1",'Course Consumption'!R2:R1000,"NA")</f>
        <v>3</v>
      </c>
      <c r="F9" s="171">
        <f>COUNTIFS('Course Consumption'!D2:D1000,"Reference Learning Mobile App",'Course Consumption'!F2:F1000,"P2",'Course Consumption'!R2:R1000,"NA")</f>
        <v>7</v>
      </c>
      <c r="G9" s="171">
        <f>COUNTIFS('Course Consumption'!D2:D1000,"Reference Learning Mobile App",'Course Consumption'!F2:F1000,"P1",'Course Consumption'!N2:N1000,"&lt;&gt;")</f>
        <v>90</v>
      </c>
      <c r="H9" s="171">
        <f>COUNTIFS('Course Consumption'!D2:D1000,"Reference Learning Mobile App",'Course Consumption'!F2:F1000,"P2",'Course Consumption'!N2:N1000,"&lt;&gt;")</f>
        <v>99</v>
      </c>
      <c r="I9" s="163">
        <f t="shared" ref="I9:J9" si="16">SUM(M9+O9)</f>
        <v>0</v>
      </c>
      <c r="J9" s="163">
        <f t="shared" si="16"/>
        <v>0</v>
      </c>
      <c r="K9" s="163">
        <f t="shared" ref="K9:L9" si="17">(G9-I9)</f>
        <v>90</v>
      </c>
      <c r="L9" s="163">
        <f t="shared" si="17"/>
        <v>99</v>
      </c>
      <c r="M9" s="171">
        <f>COUNTIFS('Course Consumption'!D2:D1000,"Reference Learning Mobile App",'Course Consumption'!F2:F1000,"P1",'Course Consumption'!Q2:Q1000,"Automation Execution 1",'Course Consumption'!R2:R1000,"Pass")</f>
        <v>0</v>
      </c>
      <c r="N9" s="171">
        <f>COUNTIFS('Course Consumption'!D2:D1000,"Reference Learning Mobile App",'Course Consumption'!F2:F1000,"P2",'Course Consumption'!Q2:Q1000,"Automation Execution 1",'Course Consumption'!R2:R1000,"Pass")</f>
        <v>0</v>
      </c>
      <c r="O9" s="163">
        <f>COUNTIFS('Course Consumption'!D2:D1000,"Reference Learning Mobile App",'Course Consumption'!F2:F1000,"P1",'Course Consumption'!Q2:Q1000,"Automation Execution 2",'Course Consumption'!R2:R1000,"Pass")</f>
        <v>0</v>
      </c>
      <c r="P9" s="163">
        <f>COUNTIFS('Course Consumption'!D2:D1000,"Reference Learning Mobile App",'Course Consumption'!F2:F1000,"P2",'Course Consumption'!Q2:Q1000,"Automation Execution 2",'Course Consumption'!R2:R1000,"Pass")</f>
        <v>0</v>
      </c>
      <c r="Q9" s="164">
        <f t="shared" ref="Q9:R9" si="18">I9/G9</f>
        <v>0</v>
      </c>
      <c r="R9" s="164">
        <f t="shared" si="18"/>
        <v>0</v>
      </c>
    </row>
    <row r="10">
      <c r="A10" s="11"/>
      <c r="B10" s="170" t="s">
        <v>23</v>
      </c>
      <c r="C10" s="171">
        <f>COUNTIFS('Course Consumption'!D2:D1000,"Reference Learning Desktop App",'Course Consumption'!F2:F1000,"P1")</f>
        <v>40</v>
      </c>
      <c r="D10" s="171">
        <f>COUNTIFS('Course Consumption'!D2:D1000,"Reference Learning Desktop App",'Course Consumption'!F2:F1000,"P2")</f>
        <v>38</v>
      </c>
      <c r="E10" s="171">
        <f>COUNTIFS('Course Consumption'!D2:D1000,"Reference Learning Desktop App",'Course Consumption'!F2:F1000,"P1",'Course Consumption'!R2:R1000,"NA")</f>
        <v>3</v>
      </c>
      <c r="F10" s="171">
        <f>COUNTIFS('Course Consumption'!D2:D1000,"Reference Learning Desktop App",'Course Consumption'!F2:F1000,"P2",'Course Consumption'!R2:R1000,"NA")</f>
        <v>2</v>
      </c>
      <c r="G10" s="171">
        <f>COUNTIFS('Course Consumption'!D2:D1000,"Reference Learning Desktop App",'Course Consumption'!F2:F1000,"P1",'Course Consumption'!N2:N1000,"&lt;&gt;")</f>
        <v>0</v>
      </c>
      <c r="H10" s="171">
        <f>COUNTIFS('Course Consumption'!D2:D1000,"Reference Learning Desktop App",'Course Consumption'!F2:F1000,"P2",'Course Consumption'!N2:N1000,"&lt;&gt;")</f>
        <v>0</v>
      </c>
      <c r="I10" s="163">
        <f t="shared" ref="I10:J10" si="19">SUM(M10+O10)</f>
        <v>0</v>
      </c>
      <c r="J10" s="163">
        <f t="shared" si="19"/>
        <v>0</v>
      </c>
      <c r="K10" s="163">
        <f t="shared" ref="K10:L10" si="20">(G10-I10)</f>
        <v>0</v>
      </c>
      <c r="L10" s="163">
        <f t="shared" si="20"/>
        <v>0</v>
      </c>
      <c r="M10" s="171">
        <f>COUNTIFS('Course Consumption'!D2:D1000,"Reference Learning Desktop App",'Course Consumption'!F2:F1000,"P1",'Course Consumption'!Q2:Q1000,"Automation Execution 1",'Course Consumption'!R2:R1000,"Pass")</f>
        <v>0</v>
      </c>
      <c r="N10" s="171">
        <f>COUNTIFS('Course Consumption'!D2:D1000,"Reference Learning Desktop App",'Course Consumption'!F2:F1000,"P2",'Course Consumption'!Q2:Q1000,"Automation Execution 1",'Course Consumption'!R2:R1000,"Pass")</f>
        <v>0</v>
      </c>
      <c r="O10" s="163">
        <f>COUNTIFS('Course Consumption'!D2:D1000,"Reference Learning Desktop App",'Course Consumption'!F2:F1000,"P1",'Course Consumption'!Q2:Q1000,"Automation Execution 2",'Course Consumption'!R2:R1000,"Pass")</f>
        <v>0</v>
      </c>
      <c r="P10" s="163">
        <f>COUNTIFS('Course Consumption'!D2:D1000,"Reference Learning Desktop App",'Course Consumption'!F2:F1000,"P2",'Course Consumption'!Q2:Q1000,"Automation Execution 2",'Course Consumption'!R2:R1000,"Pass")</f>
        <v>0</v>
      </c>
      <c r="Q10" s="164" t="str">
        <f t="shared" ref="Q10:R10" si="21">I10/G10</f>
        <v>#DIV/0!</v>
      </c>
      <c r="R10" s="164" t="str">
        <f t="shared" si="21"/>
        <v>#DIV/0!</v>
      </c>
    </row>
    <row r="11">
      <c r="A11" s="172" t="s">
        <v>25</v>
      </c>
      <c r="B11" s="166" t="s">
        <v>14</v>
      </c>
      <c r="C11" s="167">
        <f>COUNTIFS('Batch Creation'!D2:D1000,"Reference Learning Web App",'Batch Creation'!F2:F1000,"P1")</f>
        <v>43</v>
      </c>
      <c r="D11" s="167">
        <f>COUNTIFS('Batch Creation'!D2:D1000,"Reference Learning Web App",'Batch Creation'!F2:F1000,"P2")</f>
        <v>10</v>
      </c>
      <c r="E11" s="167">
        <f>COUNTIFS('Batch Creation'!D2:D1000,"Reference Learning Web App",'Batch Creation'!F2:F1000,"P1",'Batch Creation'!Q2:Q1000,"NA")</f>
        <v>0</v>
      </c>
      <c r="F11" s="167">
        <f>COUNTIFS('Batch Creation'!D2:D1000,"Reference Learning Web App",'Batch Creation'!F2:F1000,"P2",'Batch Creation'!Q2:Q1000,"NA")</f>
        <v>0</v>
      </c>
      <c r="G11" s="167">
        <f>COUNTIFS('Batch Creation'!F2:F1000,"P1",'Batch Creation'!N2:N1000,"&lt;&gt;")</f>
        <v>41</v>
      </c>
      <c r="H11" s="167">
        <f>COUNTIFS('Batch Creation'!F2:F1000,"P2",'Batch Creation'!N2:N1000,"&lt;&gt;")</f>
        <v>9</v>
      </c>
      <c r="I11" s="167">
        <f t="shared" ref="I11:J11" si="22">SUM(M11+O11)</f>
        <v>0</v>
      </c>
      <c r="J11" s="167">
        <f t="shared" si="22"/>
        <v>0</v>
      </c>
      <c r="K11" s="167">
        <f t="shared" ref="K11:L11" si="23">(G11-I11)</f>
        <v>41</v>
      </c>
      <c r="L11" s="167">
        <f t="shared" si="23"/>
        <v>9</v>
      </c>
      <c r="M11" s="167">
        <f>COUNTIFS('Batch Creation'!D2:D1000,"Reference Learning Web App",'Batch Creation'!F2:F1000,"P1",'Batch Creation'!P2:P1000,"Automation Execution 1",'Batch Creation'!Q2:Q1000,"Pass")</f>
        <v>0</v>
      </c>
      <c r="N11" s="167">
        <f>COUNTIFS('Batch Creation'!D2:D1000,"Reference Learning Web App",'Batch Creation'!F2:F1000,"P2",'Batch Creation'!P2:P1000,"Automation Execution 1",'Batch Creation'!Q2:Q1000,"Pass")</f>
        <v>0</v>
      </c>
      <c r="O11" s="167">
        <f>COUNTIFS('Batch Creation'!D2:D1000,"Reference Learning Web App",'Batch Creation'!F2:F1000,"P1",'Batch Creation'!P2:P1000,"Automation Execution 2",'Batch Creation'!Q2:Q1000,"Pass")</f>
        <v>0</v>
      </c>
      <c r="P11" s="167">
        <f>COUNTIFS('Batch Creation'!D2:D1000,"Reference Learning Web App",'Batch Creation'!F2:F1000,"P2",'Batch Creation'!P2:P1000,"Automation Execution 2",'Batch Creation'!Q2:Q1000,"Pass")</f>
        <v>0</v>
      </c>
      <c r="Q11" s="168">
        <f t="shared" ref="Q11:R11" si="24">I11/G11</f>
        <v>0</v>
      </c>
      <c r="R11" s="168">
        <f t="shared" si="24"/>
        <v>0</v>
      </c>
    </row>
    <row r="12">
      <c r="A12" s="173" t="s">
        <v>26</v>
      </c>
      <c r="B12" s="170" t="s">
        <v>14</v>
      </c>
      <c r="C12" s="163">
        <f>COUNTIFS('Digital Textbook Consumption'!D2:D1000,"Reference Learning Web App",'Digital Textbook Consumption'!F2:F1000,"P1")</f>
        <v>41</v>
      </c>
      <c r="D12" s="163">
        <f>COUNTIFS('Digital Textbook Consumption'!D2:D1000,"Reference Learning Web App",'Digital Textbook Consumption'!F2:F1000,"P2")</f>
        <v>30</v>
      </c>
      <c r="E12" s="163">
        <f>COUNTIFS('Digital Textbook Consumption'!D2:D1000,"Reference Learning Web App",'Digital Textbook Consumption'!F2:F1000,"P1",'Digital Textbook Consumption'!Q2:Q1000,"NA")</f>
        <v>0</v>
      </c>
      <c r="F12" s="163">
        <f>COUNTIFS('Digital Textbook Consumption'!D2:D1000,"Reference Learning Web App",'Digital Textbook Consumption'!F2:F1000,"P2",'Digital Textbook Consumption'!Q2:Q1000,"NA")</f>
        <v>0</v>
      </c>
      <c r="G12" s="171">
        <f>COUNTIFS('Digital Textbook Consumption'!D2:D1000,"Reference Learning Web App",'Digital Textbook Consumption'!F2:F1000,"P1",'Digital Textbook Consumption'!N2:N1000,"&lt;&gt;")</f>
        <v>28</v>
      </c>
      <c r="H12" s="171">
        <f>COUNTIFS('Digital Textbook Consumption'!D2:D1000,"Reference Learning Web App",'Digital Textbook Consumption'!F2:F1000,"P2",'Digital Textbook Consumption'!N2:N1000,"&lt;&gt;")</f>
        <v>18</v>
      </c>
      <c r="I12" s="163">
        <f t="shared" ref="I12:J12" si="25">SUM(M12+O12)</f>
        <v>0</v>
      </c>
      <c r="J12" s="163">
        <f t="shared" si="25"/>
        <v>0</v>
      </c>
      <c r="K12" s="163">
        <f t="shared" ref="K12:L12" si="26">(G12-I12)</f>
        <v>28</v>
      </c>
      <c r="L12" s="163">
        <f t="shared" si="26"/>
        <v>18</v>
      </c>
      <c r="M12" s="163">
        <f>COUNTIFS('Digital Textbook Consumption'!D2:D1000,"Reference Learning Web App",'Digital Textbook Consumption'!F2:F1000,"P1",'Digital Textbook Consumption'!P2:P1000,"Automation Execution 1",'Digital Textbook Consumption'!Q2:Q1000,"Pass")</f>
        <v>0</v>
      </c>
      <c r="N12" s="163">
        <f>COUNTIFS('Digital Textbook Consumption'!D2:D1000,"Reference Learning Web App",'Digital Textbook Consumption'!F2:F1000,"P2",'Digital Textbook Consumption'!P2:P1000,"Automation Execution 1",'Digital Textbook Consumption'!Q2:Q1000,"Pass")</f>
        <v>0</v>
      </c>
      <c r="O12" s="163">
        <f>COUNTIFS('Digital Textbook Consumption'!D2:D1000,"Reference Learning Web App",'Digital Textbook Consumption'!F2:F1000,"P1",'Digital Textbook Consumption'!P2:P1000,"Automation Execution 2",'Digital Textbook Consumption'!Q2:Q1000,"Pass")</f>
        <v>0</v>
      </c>
      <c r="P12" s="163">
        <f>COUNTIFS('Digital Textbook Consumption'!D2:D1000,"Reference Learning Web App",'Digital Textbook Consumption'!F2:F1000,"P2",'Digital Textbook Consumption'!P2:P1000,"Automation Execution 2",'Digital Textbook Consumption'!Q2:Q1000,"Pass")</f>
        <v>0</v>
      </c>
      <c r="Q12" s="164">
        <f t="shared" ref="Q12:R12" si="27">I12/G12</f>
        <v>0</v>
      </c>
      <c r="R12" s="164">
        <f t="shared" si="27"/>
        <v>0</v>
      </c>
    </row>
    <row r="13">
      <c r="A13" s="18"/>
      <c r="B13" s="170" t="s">
        <v>15</v>
      </c>
      <c r="C13" s="163">
        <f>COUNTIFS('Digital Textbook Consumption'!D2:D1000,"Reference Learning Mobile App",'Digital Textbook Consumption'!F2:F1000,"P1")</f>
        <v>23</v>
      </c>
      <c r="D13" s="163">
        <f>COUNTIFS('Digital Textbook Consumption'!D2:D1000,"Reference Learning Mobile App",'Digital Textbook Consumption'!F2:F1000,"P2")</f>
        <v>34</v>
      </c>
      <c r="E13" s="163">
        <f>COUNTIFS('Digital Textbook Consumption'!D2:D1000,"Reference Learning Mobile App",'Digital Textbook Consumption'!F2:F1000,"P1",'Digital Textbook Consumption'!Q2:Q1000,"NA")</f>
        <v>1</v>
      </c>
      <c r="F13" s="163">
        <f>COUNTIFS('Digital Textbook Consumption'!D2:D1000,"Reference Learning Mobile App",'Digital Textbook Consumption'!F2:F1000,"P2",'Digital Textbook Consumption'!Q2:Q1000,"NA")</f>
        <v>0</v>
      </c>
      <c r="G13" s="171">
        <f>COUNTIFS('Digital Textbook Consumption'!D2:D1000,"Reference Learning Mobile App",'Digital Textbook Consumption'!F2:F1000,"P1",'Digital Textbook Consumption'!N2:N1000,"&lt;&gt;")</f>
        <v>13</v>
      </c>
      <c r="H13" s="171">
        <f>COUNTIFS('Digital Textbook Consumption'!D2:D1000,"Reference Learning Mobile App",'Digital Textbook Consumption'!F2:F1000,"P2",'Digital Textbook Consumption'!N2:N1000,"&lt;&gt;")</f>
        <v>14</v>
      </c>
      <c r="I13" s="163">
        <f t="shared" ref="I13:J13" si="28">SUM(M13+O13)</f>
        <v>0</v>
      </c>
      <c r="J13" s="163">
        <f t="shared" si="28"/>
        <v>0</v>
      </c>
      <c r="K13" s="163">
        <f t="shared" ref="K13:L13" si="29">(G13-I13)</f>
        <v>13</v>
      </c>
      <c r="L13" s="163">
        <f t="shared" si="29"/>
        <v>14</v>
      </c>
      <c r="M13" s="163">
        <f>COUNTIFS('Digital Textbook Consumption'!D2:D1000,"Reference Learning Mobile App",'Digital Textbook Consumption'!F2:F1000,"P1",'Digital Textbook Consumption'!P2:P1000,"Automation Execution 1",'Digital Textbook Consumption'!Q2:Q1000,"Pass")</f>
        <v>0</v>
      </c>
      <c r="N13" s="163">
        <f>COUNTIFS('Digital Textbook Consumption'!D2:D1000,"Reference Learning Mobile App",'Digital Textbook Consumption'!F2:F1000,"P2",'Digital Textbook Consumption'!P2:P1000,"Automation Execution 1",'Digital Textbook Consumption'!Q2:Q1000,"Pass")</f>
        <v>0</v>
      </c>
      <c r="O13" s="163">
        <f>COUNTIFS('Digital Textbook Consumption'!D2:D1000,"Reference Learning Mobile App",'Digital Textbook Consumption'!F2:F1000,"P1",'Digital Textbook Consumption'!P2:P1000,"Automation Execution 2",'Digital Textbook Consumption'!Q2:Q1000,"Pass")</f>
        <v>0</v>
      </c>
      <c r="P13" s="163">
        <f>COUNTIFS('Digital Textbook Consumption'!D2:D1000,"Reference Learning Mobile App",'Digital Textbook Consumption'!F2:F1000,"P2",'Digital Textbook Consumption'!P2:P1000,"Automation Execution 2",'Digital Textbook Consumption'!Q2:Q1000,"Pass")</f>
        <v>0</v>
      </c>
      <c r="Q13" s="164">
        <f t="shared" ref="Q13:R13" si="30">I13/G13</f>
        <v>0</v>
      </c>
      <c r="R13" s="164">
        <f t="shared" si="30"/>
        <v>0</v>
      </c>
    </row>
    <row r="14">
      <c r="A14" s="11"/>
      <c r="B14" s="170" t="s">
        <v>23</v>
      </c>
      <c r="C14" s="163">
        <f>COUNTIFS('Digital Textbook Consumption'!D2:D1000,"Reference Learning Desktop App",'Digital Textbook Consumption'!F2:F1000,"P1")</f>
        <v>15</v>
      </c>
      <c r="D14" s="163">
        <f>COUNTIFS('Digital Textbook Consumption'!D2:D1000,"Reference Learning Desktop App",'Digital Textbook Consumption'!F2:F1000,"P2")</f>
        <v>41</v>
      </c>
      <c r="E14" s="163">
        <f>COUNTIFS('Digital Textbook Consumption'!D2:D1000,"Reference Learning Desktop App",'Digital Textbook Consumption'!F2:F1000,"P1",'Digital Textbook Consumption'!Q2:Q1000,"NA")</f>
        <v>2</v>
      </c>
      <c r="F14" s="163">
        <f>COUNTIFS('Digital Textbook Consumption'!D2:D1000,"Reference Learning Desktop App",'Digital Textbook Consumption'!F2:F1000,"P2",'Digital Textbook Consumption'!Q2:Q1000,"NA")</f>
        <v>2</v>
      </c>
      <c r="G14" s="171">
        <f>COUNTIFS('Digital Textbook Consumption'!D2:D1000,"Reference Learning Desktop App",'Digital Textbook Consumption'!F2:F1000,"P1",'Digital Textbook Consumption'!N2:N1000,"&lt;&gt;")</f>
        <v>0</v>
      </c>
      <c r="H14" s="171">
        <f>COUNTIFS('Digital Textbook Consumption'!D2:D1000,"Reference Learning Desktop App",'Digital Textbook Consumption'!F2:F1000,"P2",'Digital Textbook Consumption'!N2:N1000,"&lt;&gt;")</f>
        <v>0</v>
      </c>
      <c r="I14" s="163">
        <f t="shared" ref="I14:J14" si="31">SUM(M14+O14)</f>
        <v>0</v>
      </c>
      <c r="J14" s="163">
        <f t="shared" si="31"/>
        <v>0</v>
      </c>
      <c r="K14" s="163">
        <f t="shared" ref="K14:L14" si="32">(G14-I14)</f>
        <v>0</v>
      </c>
      <c r="L14" s="163">
        <f t="shared" si="32"/>
        <v>0</v>
      </c>
      <c r="M14" s="163">
        <f>COUNTIFS('Digital Textbook Consumption'!D2:D1000,"Reference Learning Desktop App",'Digital Textbook Consumption'!F2:F1000,"P1",'Digital Textbook Consumption'!P2:P1000,"Automation Execution 1",'Digital Textbook Consumption'!Q2:Q1000,"Pass")</f>
        <v>0</v>
      </c>
      <c r="N14" s="163">
        <f>COUNTIFS('Digital Textbook Consumption'!D2:D1000,"Reference Learning Desktop App",'Digital Textbook Consumption'!F2:F1000,"P2",'Digital Textbook Consumption'!P2:P1000,"Automation Execution 1",'Digital Textbook Consumption'!Q2:Q1000,"Pass")</f>
        <v>0</v>
      </c>
      <c r="O14" s="163">
        <f>COUNTIFS('Digital Textbook Consumption'!D2:D1000,"Reference Learning Desktop App",'Digital Textbook Consumption'!F2:F1000,"P1",'Digital Textbook Consumption'!P2:P1000,"Automation Execution 2",'Digital Textbook Consumption'!Q2:Q1000,"Pass")</f>
        <v>0</v>
      </c>
      <c r="P14" s="163">
        <f>COUNTIFS('Digital Textbook Consumption'!D2:D1000,"Reference Learning Desktop App",'Digital Textbook Consumption'!F2:F1000,"P2",'Digital Textbook Consumption'!P2:P1000,"Automation Execution 2",'Digital Textbook Consumption'!Q2:Q1000,"Pass")</f>
        <v>0</v>
      </c>
      <c r="Q14" s="164" t="str">
        <f t="shared" ref="Q14:R14" si="33">I14/G14</f>
        <v>#DIV/0!</v>
      </c>
      <c r="R14" s="164" t="str">
        <f t="shared" si="33"/>
        <v>#DIV/0!</v>
      </c>
    </row>
    <row r="15">
      <c r="A15" s="174" t="s">
        <v>27</v>
      </c>
      <c r="B15" s="166" t="s">
        <v>14</v>
      </c>
      <c r="C15" s="167">
        <f>COUNTIFS('Content Consumption'!D2:D1000,"Reference Learning Web App",'Content Consumption'!F2:F1000,"P1")</f>
        <v>90</v>
      </c>
      <c r="D15" s="167">
        <f>COUNTIFS('Content Consumption'!D2:D1000,"Reference Learning Web App",'Content Consumption'!F2:F1000,"P2")</f>
        <v>52</v>
      </c>
      <c r="E15" s="167">
        <f>COUNTIFS('Content Consumption'!D2:D1000,"Reference Learning Web App",'Content Consumption'!F2:F1000,"P1",'Content Consumption'!R2:R1000,"NA")</f>
        <v>0</v>
      </c>
      <c r="F15" s="167">
        <f>COUNTIFS('Content Consumption'!D2:D1000,"Reference Learning Web App",'Content Consumption'!F2:F1000,"P2",'Content Consumption'!R2:R1000,"NA")</f>
        <v>1</v>
      </c>
      <c r="G15" s="167">
        <f>COUNTIFS('Content Consumption'!D2:D1000,"Reference Learning Web App",'Content Consumption'!F2:F1000,"P1",'Content Consumption'!N2:N1000,"&lt;&gt;")</f>
        <v>26</v>
      </c>
      <c r="H15" s="167">
        <f>COUNTIFS('Content Consumption'!D2:D1000,"Reference Learning Web App",'Content Consumption'!F2:F1000,"P2",'Content Consumption'!N2:N1000,"&lt;&gt;")</f>
        <v>10</v>
      </c>
      <c r="I15" s="167">
        <f t="shared" ref="I15:J15" si="34">SUM(M15+O15)</f>
        <v>0</v>
      </c>
      <c r="J15" s="167">
        <f t="shared" si="34"/>
        <v>0</v>
      </c>
      <c r="K15" s="167">
        <f t="shared" ref="K15:L15" si="35">(G15-I15)</f>
        <v>26</v>
      </c>
      <c r="L15" s="167">
        <f t="shared" si="35"/>
        <v>10</v>
      </c>
      <c r="M15" s="167">
        <f>COUNTIFS('Content Consumption'!D2:D1000,"Reference Learning Web App",'Content Consumption'!F2:F1000,"P1",'Content Consumption'!P2:P1000,"Automation Execution 1",'Content Consumption'!Q2:Q1000,"Pass")</f>
        <v>0</v>
      </c>
      <c r="N15" s="167">
        <f>COUNTIFS('Content Consumption'!D2:D1000,"Reference Learning Web App",'Content Consumption'!F2:F1000,"P2",'Content Consumption'!P2:P1000,"Automation Execution 1",'Content Consumption'!Q2:Q1000,"Pass")</f>
        <v>0</v>
      </c>
      <c r="O15" s="167">
        <f>COUNTIFS('Content Consumption'!D2:D1000,"Reference Learning Web App",'Content Consumption'!F2:F1000,"P1",'Content Consumption'!P2:P1000,"Automation Execution 2",'Content Consumption'!Q2:Q1000,"Pass")</f>
        <v>0</v>
      </c>
      <c r="P15" s="167">
        <f>COUNTIFS('Content Consumption'!D2:D1000,"Reference Learning Web App",'Content Consumption'!F2:F1000,"P2",'Content Consumption'!P2:P1000,"Automation Execution 2",'Content Consumption'!Q2:Q1000,"Pass")</f>
        <v>0</v>
      </c>
      <c r="Q15" s="168">
        <f t="shared" ref="Q15:R15" si="36">I15/G15</f>
        <v>0</v>
      </c>
      <c r="R15" s="168">
        <f t="shared" si="36"/>
        <v>0</v>
      </c>
    </row>
    <row r="16">
      <c r="A16" s="18"/>
      <c r="B16" s="166" t="s">
        <v>15</v>
      </c>
      <c r="C16" s="167">
        <f>COUNTIFS('Content Consumption'!D2:D1000,"Reference Learning Mobile App",'Content Consumption'!F2:F1000,"P1")</f>
        <v>31</v>
      </c>
      <c r="D16" s="167">
        <f>COUNTIFS('Content Consumption'!D2:D1000,"Reference Learning Mobile App",'Content Consumption'!F2:F1000,"P2")</f>
        <v>84</v>
      </c>
      <c r="E16" s="167">
        <f>COUNTIFS('Content Consumption'!D2:D1000,"Reference Learning Mobile App",'Content Consumption'!F2:F1000,"P1",'Content Consumption'!R2:R1000,"NA")</f>
        <v>1</v>
      </c>
      <c r="F16" s="167">
        <f>COUNTIFS('Content Consumption'!D2:D1000,"Reference Learning Mobile App",'Content Consumption'!F2:F1000,"P2",'Content Consumption'!R2:R1000,"NA")</f>
        <v>0</v>
      </c>
      <c r="G16" s="167">
        <f>COUNTIFS('Content Consumption'!D2:D1000,"Reference Learning Mobile App",'Content Consumption'!F2:F1000,"P1",'Content Consumption'!N2:N1000,"&lt;&gt;")</f>
        <v>22</v>
      </c>
      <c r="H16" s="167">
        <f>COUNTIFS('Content Consumption'!D2:D1000,"Reference Learning Mobile App",'Content Consumption'!F2:F1000,"P2",'Content Consumption'!N2:N1000,"&lt;&gt;")</f>
        <v>51</v>
      </c>
      <c r="I16" s="167">
        <f t="shared" ref="I16:J16" si="37">SUM(M16+O16)</f>
        <v>0</v>
      </c>
      <c r="J16" s="167">
        <f t="shared" si="37"/>
        <v>0</v>
      </c>
      <c r="K16" s="167">
        <f t="shared" ref="K16:L16" si="38">(G16-I16)</f>
        <v>22</v>
      </c>
      <c r="L16" s="167">
        <f t="shared" si="38"/>
        <v>51</v>
      </c>
      <c r="M16" s="167">
        <f>COUNTIFS('Content Consumption'!D2:D1000,"Reference Learning Mobile App",'Content Consumption'!F2:F1000,"P1",'Content Consumption'!P2:P1000,"Automation Execution 1",'Content Consumption'!Q2:Q1000,"Pass")</f>
        <v>0</v>
      </c>
      <c r="N16" s="167">
        <f>COUNTIFS('Content Consumption'!D2:D1000,"Reference Learning Mobile App",'Content Consumption'!F2:F1000,"P2",'Content Consumption'!P2:P1000,"Automation Execution 1",'Content Consumption'!Q2:Q1000,"Pass")</f>
        <v>0</v>
      </c>
      <c r="O16" s="167">
        <f>COUNTIFS('Content Consumption'!D2:D1000,"Reference Learning Mobile App",'Content Consumption'!F2:F1000,"P1",'Content Consumption'!P2:P1000,"Automation Execution 2",'Content Consumption'!Q2:Q1000,"Pass")</f>
        <v>0</v>
      </c>
      <c r="P16" s="167">
        <f>COUNTIFS('Content Consumption'!D2:D1000,"Reference Learning Mobile App",'Content Consumption'!F2:F1000,"P2",'Content Consumption'!P2:P1000,"Automation Execution 2",'Content Consumption'!Q2:Q1000,"Pass")</f>
        <v>0</v>
      </c>
      <c r="Q16" s="168">
        <f t="shared" ref="Q16:R16" si="39">I16/G16</f>
        <v>0</v>
      </c>
      <c r="R16" s="168">
        <f t="shared" si="39"/>
        <v>0</v>
      </c>
    </row>
    <row r="17">
      <c r="A17" s="11"/>
      <c r="B17" s="166" t="s">
        <v>23</v>
      </c>
      <c r="C17" s="167">
        <f>COUNTIFS('Content Consumption'!D2:D1000,"Reference Learning Desktop App",'Content Consumption'!F2:F1000,"P1")</f>
        <v>42</v>
      </c>
      <c r="D17" s="167">
        <f>COUNTIFS('Content Consumption'!D2:D1000,"Reference Learning Desktop App",'Content Consumption'!F2:F1000,"P2")</f>
        <v>32</v>
      </c>
      <c r="E17" s="167">
        <f>COUNTIFS('Content Consumption'!D2:D1000,"Reference Learning Desktop App",'Content Consumption'!F2:F1000,"P1",'Content Consumption'!R2:R1000,"NA")</f>
        <v>0</v>
      </c>
      <c r="F17" s="167">
        <f>COUNTIFS('Content Consumption'!D2:D1000,"Reference Learning Desktop App",'Content Consumption'!F2:F1000,"P2",'Content Consumption'!R2:R1000,"NA")</f>
        <v>0</v>
      </c>
      <c r="G17" s="175">
        <f>COUNTIFS('Content Consumption'!D2:D1000,"Reference Learning Desktop App",'Content Consumption'!F2:F1000,"P1",'Content Consumption'!N2:N1000,"&lt;&gt;")</f>
        <v>1</v>
      </c>
      <c r="H17" s="175">
        <f>COUNTIFS('Content Consumption'!D2:D1000,"Reference Learning Desktop App",'Content Consumption'!F2:F1000,"P2",'Content Consumption'!N2:N1000,"&lt;&gt;")</f>
        <v>0</v>
      </c>
      <c r="I17" s="167">
        <f t="shared" ref="I17:J17" si="40">SUM(M17+O17)</f>
        <v>0</v>
      </c>
      <c r="J17" s="167">
        <f t="shared" si="40"/>
        <v>0</v>
      </c>
      <c r="K17" s="167">
        <f t="shared" ref="K17:L17" si="41">(G17-I17)</f>
        <v>1</v>
      </c>
      <c r="L17" s="167">
        <f t="shared" si="41"/>
        <v>0</v>
      </c>
      <c r="M17" s="167">
        <f>COUNTIFS('Content Consumption'!D2:D1000,"Reference Learning Desktop App",'Content Consumption'!F2:F1000,"P1",'Content Consumption'!P2:P1000,"Automation Execution 1",'Content Consumption'!Q2:Q1000,"Pass")</f>
        <v>0</v>
      </c>
      <c r="N17" s="167">
        <f>COUNTIFS('Content Consumption'!D2:D1000,"Reference Learning Desktop App",'Content Consumption'!F2:F1000,"P2",'Content Consumption'!P2:P1000,"Automation Execution 1",'Content Consumption'!Q2:Q1000,"Pass")</f>
        <v>0</v>
      </c>
      <c r="O17" s="167">
        <f>COUNTIFS('Content Consumption'!D2:D1000,"Reference Learning Desktop App",'Content Consumption'!F2:F1000,"P1",'Content Consumption'!P2:P1000,"Automation Execution 2",'Content Consumption'!Q2:Q1000,"Pass")</f>
        <v>0</v>
      </c>
      <c r="P17" s="167">
        <f>COUNTIFS('Content Consumption'!D2:D1000,"Reference Learning Desktop App",'Content Consumption'!F2:F1000,"P2",'Content Consumption'!P2:P1000,"Automation Execution 2",'Content Consumption'!Q2:Q1000,"Pass")</f>
        <v>0</v>
      </c>
      <c r="Q17" s="168">
        <f t="shared" ref="Q17:R17" si="42">I17/G17</f>
        <v>0</v>
      </c>
      <c r="R17" s="168" t="str">
        <f t="shared" si="42"/>
        <v>#DIV/0!</v>
      </c>
    </row>
    <row r="18">
      <c r="A18" s="176" t="s">
        <v>28</v>
      </c>
      <c r="B18" s="170" t="s">
        <v>14</v>
      </c>
      <c r="C18" s="171">
        <f>COUNTIFS(Profile!D2:D1000,"Reference Learning Web App",Profile!F2:F1000,"P1")</f>
        <v>42</v>
      </c>
      <c r="D18" s="171">
        <f>COUNTIFS(Profile!D2:D1000,"Reference Learning Web App",Profile!F2:F1000,"P2")</f>
        <v>74</v>
      </c>
      <c r="E18" s="171">
        <f>COUNTIFS(Profile!D2:D1000,"Reference Learning Web App",Profile!F2:F1000,"P1",Profile!R2:R1000,"NA")</f>
        <v>0</v>
      </c>
      <c r="F18" s="171">
        <f>COUNTIFS(Profile!D2:D1000,"Reference Learning Web App",Profile!F2:F1000,"P2",Profile!R2:R1000,"NA")</f>
        <v>3</v>
      </c>
      <c r="G18" s="171">
        <f>COUNTIFS(Profile!D2:D1000,"Reference Learning Web App",Profile!F2:F1000,"P1",Profile!N2:N1000,"&lt;&gt;")</f>
        <v>25</v>
      </c>
      <c r="H18" s="171">
        <f>COUNTIFS(Profile!D2:D1000,"Reference Learning Web App",Profile!F2:F1000,"P2",Profile!N2:N1000,"&lt;&gt;")</f>
        <v>52</v>
      </c>
      <c r="I18" s="163">
        <f t="shared" ref="I18:J18" si="43">SUM(M18+O18)</f>
        <v>0</v>
      </c>
      <c r="J18" s="163">
        <f t="shared" si="43"/>
        <v>0</v>
      </c>
      <c r="K18" s="163">
        <f t="shared" ref="K18:L18" si="44">(G18-I18)</f>
        <v>25</v>
      </c>
      <c r="L18" s="163">
        <f t="shared" si="44"/>
        <v>52</v>
      </c>
      <c r="M18" s="171">
        <f>COUNTIFS(Profile!D2:D1000,"Reference Learning Web App",Profile!F2:F1000,"P1",Profile!P2:P1000,"Automation Execution 1",Profile!Q2:Q1000,"Pass")</f>
        <v>0</v>
      </c>
      <c r="N18" s="171">
        <f>COUNTIFS(Profile!D2:D1000,"Reference Learning Web App",Profile!F2:F1000,"P2",Profile!P2:P1000,"Automation Execution 1",Profile!Q2:Q1000,"Pass")</f>
        <v>0</v>
      </c>
      <c r="O18" s="163">
        <f>COUNTIFS(Profile!D2:D1000,"Reference Learning Web App",Profile!F2:F1000,"P1",Profile!P2:P1000,"Automation Execution 2",Profile!Q2:Q1000,"Pass")</f>
        <v>0</v>
      </c>
      <c r="P18" s="163">
        <f>COUNTIFS(Profile!D2:D1000,"Reference Learning Web App",Profile!F2:F1000,"P2",Profile!P2:P1000,"Automation Execution 2",Profile!Q2:Q1000,"Pass")</f>
        <v>0</v>
      </c>
      <c r="Q18" s="164">
        <f t="shared" ref="Q18:R18" si="45">I18/G18</f>
        <v>0</v>
      </c>
      <c r="R18" s="164">
        <f t="shared" si="45"/>
        <v>0</v>
      </c>
    </row>
    <row r="19">
      <c r="A19" s="18"/>
      <c r="B19" s="170" t="s">
        <v>15</v>
      </c>
      <c r="C19" s="171">
        <f>COUNTIFS(Profile!D2:D1000,"Reference Learning Mobile App",Profile!F2:F1000,"P1")</f>
        <v>43</v>
      </c>
      <c r="D19" s="171">
        <f>COUNTIFS(Profile!D2:D1000,"Reference Learning Mobile App",Profile!F2:F1000,"P2")</f>
        <v>51</v>
      </c>
      <c r="E19" s="171">
        <f>COUNTIFS(Profile!D2:D1000,"Reference Learning Mobile App",Profile!F2:F1000,"P1",Profile!R2:R1000,"NA")</f>
        <v>0</v>
      </c>
      <c r="F19" s="171">
        <f>COUNTIFS(Profile!D2:D1000,"Reference Learning Mobile App",Profile!F2:F1000,"P2",Profile!R2:R1000,"NA")</f>
        <v>0</v>
      </c>
      <c r="G19" s="171">
        <f>COUNTIFS(Profile!D2:D1000,"Reference Learning Mobile App",Profile!F2:F1000,"P1",Profile!N2:N1000,"&lt;&gt;")</f>
        <v>27</v>
      </c>
      <c r="H19" s="171">
        <f>COUNTIFS(Profile!D2:D1000,"Reference Learning Mobile App",Profile!F2:F1000,"P2",Profile!N2:N1000,"&lt;&gt;")</f>
        <v>31</v>
      </c>
      <c r="I19" s="163">
        <f t="shared" ref="I19:J19" si="46">SUM(M19+O19)</f>
        <v>0</v>
      </c>
      <c r="J19" s="163">
        <f t="shared" si="46"/>
        <v>0</v>
      </c>
      <c r="K19" s="163">
        <f t="shared" ref="K19:L19" si="47">(G19-I19)</f>
        <v>27</v>
      </c>
      <c r="L19" s="163">
        <f t="shared" si="47"/>
        <v>31</v>
      </c>
      <c r="M19" s="171">
        <f>COUNTIFS(Profile!D2:D1000,"Reference Learning Mobile App",Profile!F2:F1000,"P1",Profile!P2:P1000,"Automation Execution 1",Profile!Q2:Q1000,"Pass")</f>
        <v>0</v>
      </c>
      <c r="N19" s="171">
        <f>COUNTIFS(Profile!D2:D1000,"Reference Learning Mobile App",Profile!F2:F1000,"P2",Profile!P2:P1000,"Automation Execution 1",Profile!Q2:Q1000,"Pass")</f>
        <v>0</v>
      </c>
      <c r="O19" s="163">
        <f>COUNTIFS(Profile!D2:D1000,"Reference Learning Mobile App",Profile!F2:F1000,"P1",Profile!P2:P1000,"Automation Execution 2",Profile!Q2:Q1000,"Pass")</f>
        <v>0</v>
      </c>
      <c r="P19" s="163">
        <f>COUNTIFS(Profile!D2:D1000,"Reference Learning Mobile App",Profile!F2:F1000,"P2",Profile!P2:P1000,"Automation Execution 2",Profile!Q2:Q1000,"Pass")</f>
        <v>0</v>
      </c>
      <c r="Q19" s="164">
        <f t="shared" ref="Q19:R19" si="48">I19/G19</f>
        <v>0</v>
      </c>
      <c r="R19" s="164">
        <f t="shared" si="48"/>
        <v>0</v>
      </c>
    </row>
    <row r="20">
      <c r="A20" s="11"/>
      <c r="B20" s="170" t="s">
        <v>23</v>
      </c>
      <c r="C20" s="171">
        <f>COUNTIFS(Profile!D2:D1000,"Reference Learning Desktop App",Profile!F2:F1000,"P1")</f>
        <v>28</v>
      </c>
      <c r="D20" s="171">
        <f>COUNTIFS(Profile!D2:D1000,"Reference Learning Desktop App",Profile!F2:F1000,"P2")</f>
        <v>37</v>
      </c>
      <c r="E20" s="171">
        <f>COUNTIFS(Profile!D2:D1000,"Reference Learning Desktop App",Profile!F2:F1000,"P1",Profile!R2:R1000,"NA")</f>
        <v>1</v>
      </c>
      <c r="F20" s="171">
        <f>COUNTIFS(Profile!D2:D1000,"Reference Learning Desktop App",Profile!F2:F1000,"P2",Profile!R2:R1000,"NA")</f>
        <v>2</v>
      </c>
      <c r="G20" s="171">
        <f>COUNTIFS(Profile!D2:D1000,"Reference Learning Desktop App",Profile!F2:F1000,"P1",Profile!N2:N1000,"&lt;&gt;")</f>
        <v>0</v>
      </c>
      <c r="H20" s="171">
        <f>COUNTIFS(Profile!D2:D1000,"Reference Learning Desktop App",Profile!F2:F1000,"P2",Profile!N2:N1000,"&lt;&gt;")</f>
        <v>0</v>
      </c>
      <c r="I20" s="163">
        <f t="shared" ref="I20:J20" si="49">SUM(M20+O20)</f>
        <v>0</v>
      </c>
      <c r="J20" s="163">
        <f t="shared" si="49"/>
        <v>0</v>
      </c>
      <c r="K20" s="163">
        <f t="shared" ref="K20:L20" si="50">(G20-I20)</f>
        <v>0</v>
      </c>
      <c r="L20" s="163">
        <f t="shared" si="50"/>
        <v>0</v>
      </c>
      <c r="M20" s="171">
        <f>COUNTIFS(Profile!D2:D1000,"Reference Learning Desktop App",Profile!F2:F1000,"P1",Profile!P2:P1000,"Automation Execution 1",Profile!Q2:Q1000,"Pass")</f>
        <v>0</v>
      </c>
      <c r="N20" s="171">
        <f>COUNTIFS(Profile!D2:D1000,"Reference Learning Desktop App",Profile!F2:F1000,"P2",Profile!P2:P1000,"Automation Execution 1",Profile!Q2:Q1000,"Pass")</f>
        <v>0</v>
      </c>
      <c r="O20" s="163">
        <f>COUNTIFS(Profile!D2:D1000,"Reference Learning Desktop App",Profile!F2:F1000,"P1",Profile!P2:P1000,"Automation Execution 2",Profile!Q2:Q1000,"Pass")</f>
        <v>0</v>
      </c>
      <c r="P20" s="163">
        <f>COUNTIFS(Profile!D2:D1000,"Reference Learning Desktop App",Profile!F2:F1000,"P2",Profile!P2:P1000,"Automation Execution 2",Profile!Q2:Q1000,"Pass")</f>
        <v>0</v>
      </c>
      <c r="Q20" s="164" t="str">
        <f t="shared" ref="Q20:R20" si="51">I20/G20</f>
        <v>#DIV/0!</v>
      </c>
      <c r="R20" s="164" t="str">
        <f t="shared" si="51"/>
        <v>#DIV/0!</v>
      </c>
    </row>
    <row r="21">
      <c r="A21" s="177" t="s">
        <v>29</v>
      </c>
      <c r="B21" s="166" t="s">
        <v>14</v>
      </c>
      <c r="C21" s="167">
        <f>COUNTIFS('Course reports'!D2:D1000,"Reference Learning Web App",'Course reports'!F2:F1000,"P1")</f>
        <v>20</v>
      </c>
      <c r="D21" s="167">
        <f>COUNTIFS('Course reports'!D2:D1000,"Reference Learning Web App",'Course reports'!F2:F1000,"P2")</f>
        <v>7</v>
      </c>
      <c r="E21" s="167">
        <f>COUNTIFS('Course reports'!D2:D1000,"Reference Learning Web App",'Course reports'!F2:F1000,"P1",'Course reports'!Q2:Q1000,"NA")</f>
        <v>3</v>
      </c>
      <c r="F21" s="167">
        <f>COUNTIFS('Course reports'!D2:D1000,"Reference Learning Web App",'Course reports'!F2:F1000,"P2",'Course reports'!Q2:Q1000,"NA")</f>
        <v>0</v>
      </c>
      <c r="G21" s="167">
        <f>COUNTIFS('Course reports'!D2:D1000,"Reference Learning Web App",'Course reports'!F2:F1000,"P1",'Course reports'!N2:N1000,"&lt;&gt;")</f>
        <v>3</v>
      </c>
      <c r="H21" s="167">
        <f>COUNTIFS('Course reports'!D2:D1000,"Reference Learning Web App",'Course reports'!F2:F1000,"P2",'Course reports'!N2:N1000,"&lt;&gt;")</f>
        <v>0</v>
      </c>
      <c r="I21" s="167">
        <f t="shared" ref="I21:J21" si="52">SUM(M21+O21)</f>
        <v>0</v>
      </c>
      <c r="J21" s="167">
        <f t="shared" si="52"/>
        <v>0</v>
      </c>
      <c r="K21" s="167">
        <f t="shared" ref="K21:L21" si="53">(G21-I21)</f>
        <v>3</v>
      </c>
      <c r="L21" s="167">
        <f t="shared" si="53"/>
        <v>0</v>
      </c>
      <c r="M21" s="167">
        <f>COUNTIFS('Course reports'!D2:D1000,"Reference Learning Web App",'Course reports'!F2:F1000,"P1",'Course reports'!P2:P1000,"Automation Execution 1",'Course reports'!Q2:Q1000,"Pass")</f>
        <v>0</v>
      </c>
      <c r="N21" s="167">
        <f>COUNTIFS('Course reports'!D2:D1000,"Reference Learning Web App",'Course reports'!F2:F1000,"P2",'Course reports'!P2:P1000,"Automation Execution 1",'Course reports'!Q2:Q1000,"Pass")</f>
        <v>0</v>
      </c>
      <c r="O21" s="167">
        <f>COUNTIFS('Course reports'!D2:D1000,"Reference Learning Web App",'Course reports'!F2:F1000,"P1",'Course reports'!P2:P1000,"Automation Execution 2",'Course reports'!Q2:Q1000,"Pass")</f>
        <v>0</v>
      </c>
      <c r="P21" s="167">
        <f>COUNTIFS('Course reports'!D2:D1000,"Reference Learning Web App",'Course reports'!F2:F1000,"P2",'Course reports'!P2:P1000,"Automation Execution 2",'Course reports'!Q2:Q1000,"Pass")</f>
        <v>0</v>
      </c>
      <c r="Q21" s="168">
        <f t="shared" ref="Q21:R21" si="54">I21/G21</f>
        <v>0</v>
      </c>
      <c r="R21" s="168" t="str">
        <f t="shared" si="54"/>
        <v>#DIV/0!</v>
      </c>
    </row>
    <row r="22">
      <c r="A22" s="11"/>
      <c r="B22" s="166" t="s">
        <v>15</v>
      </c>
      <c r="C22" s="167">
        <f>COUNTIFS('Course reports'!D2:D1000,"Reference Learning Mobile App",'Course reports'!F2:F1000,"P1")</f>
        <v>0</v>
      </c>
      <c r="D22" s="167">
        <f>COUNTIFS('Course reports'!D2:D1000,"Reference Learning Mobile App",'Course reports'!F2:F1000,"P2")</f>
        <v>2</v>
      </c>
      <c r="E22" s="167">
        <f>COUNTIFS('Course reports'!D2:D1000,"Reference Learning Mobile App",'Course reports'!F2:F1000,"P1",'Course reports'!Q2:Q1000,"NA")</f>
        <v>0</v>
      </c>
      <c r="F22" s="167">
        <f>COUNTIFS('Course reports'!D2:D1000,"Reference Learning Mobile App",'Course reports'!F2:F1000,"P2",'Course reports'!Q2:Q1000,"NA")</f>
        <v>0</v>
      </c>
      <c r="G22" s="167">
        <f>COUNTIFS('Course reports'!D2:D1000,"Reference Learning Mobile App",'Course reports'!F2:F1000,"P1",'Course reports'!N2:N1000,"&lt;&gt;")</f>
        <v>0</v>
      </c>
      <c r="H22" s="167">
        <f>COUNTIFS('Course reports'!D2:D1000,"Reference Learning Mobile App",'Course reports'!F2:F1000,"P2",'Course reports'!N2:N1000,"&lt;&gt;")</f>
        <v>0</v>
      </c>
      <c r="I22" s="167">
        <f t="shared" ref="I22:J22" si="55">SUM(M22+O22)</f>
        <v>0</v>
      </c>
      <c r="J22" s="167">
        <f t="shared" si="55"/>
        <v>0</v>
      </c>
      <c r="K22" s="167">
        <f t="shared" ref="K22:L22" si="56">(G22-I22)</f>
        <v>0</v>
      </c>
      <c r="L22" s="167">
        <f t="shared" si="56"/>
        <v>0</v>
      </c>
      <c r="M22" s="167">
        <f>COUNTIFS('Course reports'!D2:D1000,"Reference Learning Mobile App",'Course reports'!F2:F1000,"P1",'Course reports'!P2:P1000,"Automation Execution 1",'Course reports'!Q2:Q1000,"Pass")</f>
        <v>0</v>
      </c>
      <c r="N22" s="167">
        <f>COUNTIFS('Course reports'!D2:D1000,"Reference Learning Mobile App",'Course reports'!F2:F1000,"P2",'Course reports'!P2:P1000,"Automation Execution 1",'Course reports'!Q2:Q1000,"Pass")</f>
        <v>0</v>
      </c>
      <c r="O22" s="167">
        <f>COUNTIFS('Course reports'!D2:D1000,"Reference Learning Mobile App",'Course reports'!F2:F1000,"P1",'Course reports'!P2:P1000,"Automation Execution 2",'Course reports'!Q2:Q1000,"Pass")</f>
        <v>0</v>
      </c>
      <c r="P22" s="167">
        <f>COUNTIFS('Course reports'!D2:D1000,"Reference Learning Mobile App",'Course reports'!F2:F1000,"P2",'Course reports'!P2:P1000,"Automation Execution 2",'Course reports'!Q2:Q1000,"Pass")</f>
        <v>0</v>
      </c>
      <c r="Q22" s="168" t="str">
        <f t="shared" ref="Q22:R22" si="57">I22/G22</f>
        <v>#DIV/0!</v>
      </c>
      <c r="R22" s="168" t="str">
        <f t="shared" si="57"/>
        <v>#DIV/0!</v>
      </c>
    </row>
    <row r="23">
      <c r="A23" s="178" t="s">
        <v>30</v>
      </c>
      <c r="B23" s="170" t="s">
        <v>14</v>
      </c>
      <c r="C23" s="171">
        <f>COUNTIFS(QUML!D2:D1000,"Reference Learning Web App",QUML!F2:F1000,"P1")</f>
        <v>225</v>
      </c>
      <c r="D23" s="171">
        <f>COUNTIFS(QUML!D2:D1000,"Reference Learning Web App",QUML!F2:F1000,"P2")</f>
        <v>192</v>
      </c>
      <c r="E23" s="179">
        <f>COUNTIFS(QUML!D2:D1000,"Reference Learning Web App",QUML!F2:F1000,"P1",QUML!R2:R1000,"NA")</f>
        <v>5</v>
      </c>
      <c r="F23" s="179">
        <f>COUNTIFS(QUML!D2:D1000,"Reference Learning Web App",QUML!F2:F1000,"P2",QUML!R2:R1000,"NA")</f>
        <v>4</v>
      </c>
      <c r="G23" s="171">
        <f>COUNTIFS(QUML!D2:D1000,"Reference Learning Web App",QUML!F2:F1000,"P1",QUML!N2:N1000,"&lt;&gt;")</f>
        <v>78</v>
      </c>
      <c r="H23" s="171">
        <f>COUNTIFS(QUML!D2:D1000,"Reference Learning Web App",QUML!F2:F1000,"P2",QUML!N2:N1000,"&lt;&gt;")</f>
        <v>121</v>
      </c>
      <c r="I23" s="163">
        <f t="shared" ref="I23:J23" si="58">SUM(M23+O23)</f>
        <v>0</v>
      </c>
      <c r="J23" s="163">
        <f t="shared" si="58"/>
        <v>0</v>
      </c>
      <c r="K23" s="163">
        <f t="shared" ref="K23:L23" si="59">(G23-I23)</f>
        <v>78</v>
      </c>
      <c r="L23" s="163">
        <f t="shared" si="59"/>
        <v>121</v>
      </c>
      <c r="M23" s="171">
        <f>COUNTIFS(QUML!D2:D1000,"Reference Learning Web App",QUML!F2:F1000,"P1",QUML!Q2:Q1000,"Automation Execution 1",QUML!R2:R1000,"Pass")</f>
        <v>0</v>
      </c>
      <c r="N23" s="171">
        <f>COUNTIFS(QUML!D2:D1000,"Reference Learning Web App",QUML!F2:F1000,"P2",QUML!P2:P1000,"Automation Execution 1",QUML!Q2:Q1000,"Pass")</f>
        <v>0</v>
      </c>
      <c r="O23" s="163">
        <f>COUNTIFS(QUML!D2:D1000,"Reference Learning Web App",QUML!F2:F1000,"P1",QUML!P2:P1000,"Automation Execution 2",QUML!Q2:Q1000,"Pass")</f>
        <v>0</v>
      </c>
      <c r="P23" s="163">
        <f>COUNTIFS(QUML!D2:D1000,"Reference Learning Web App",QUML!F2:F1000,"P2",QUML!P2:P1000,"Automation Execution 2",QUML!Q2:Q1000,"Pass")</f>
        <v>0</v>
      </c>
      <c r="Q23" s="164">
        <f t="shared" ref="Q23:R23" si="60">I23/G23</f>
        <v>0</v>
      </c>
      <c r="R23" s="164">
        <f t="shared" si="60"/>
        <v>0</v>
      </c>
    </row>
    <row r="24">
      <c r="A24" s="18"/>
      <c r="B24" s="170" t="s">
        <v>15</v>
      </c>
      <c r="C24" s="171">
        <f>COUNTIFS(QUML!D2:D1000,"Reference Learning Mobile App",QUML!F2:F1000,"P1")</f>
        <v>67</v>
      </c>
      <c r="D24" s="171">
        <f>COUNTIFS(QUML!D2:D1000,"Reference Learning Mobile App",QUML!F2:F1000,"P2")</f>
        <v>59</v>
      </c>
      <c r="E24" s="179">
        <f>COUNTIFS(QUML!D2:D1000,"Reference Learning Mobile App",QUML!F2:F1000,"P1",QUML!R2:R1000,"NA")</f>
        <v>0</v>
      </c>
      <c r="F24" s="179">
        <f>COUNTIFS(QUML!D2:D1000,"Reference Learning Mobile App",QUML!F2:F1000,"P2",QUML!R2:R1000,"NA")</f>
        <v>1</v>
      </c>
      <c r="G24" s="171">
        <f>COUNTIFS(QUML!D2:D1000,"Reference Learning Mobile App",QUML!F2:F1000,"P1",QUML!N2:N1000,"&lt;&gt;")</f>
        <v>18</v>
      </c>
      <c r="H24" s="171">
        <f>COUNTIFS(QUML!D2:D1000,"Reference Learning Mobile App",QUML!F2:F1000,"P2",QUML!N2:N1000,"&lt;&gt;")</f>
        <v>35</v>
      </c>
      <c r="I24" s="163">
        <f t="shared" ref="I24:J24" si="61">SUM(M24+O24)</f>
        <v>0</v>
      </c>
      <c r="J24" s="163">
        <f t="shared" si="61"/>
        <v>0</v>
      </c>
      <c r="K24" s="163">
        <f t="shared" ref="K24:L24" si="62">(G24-I24)</f>
        <v>18</v>
      </c>
      <c r="L24" s="163">
        <f t="shared" si="62"/>
        <v>35</v>
      </c>
      <c r="M24" s="171">
        <f>COUNTIFS(QUML!D2:D1000,"Reference Learning Mobile App",QUML!F2:F1000,"P1",QUML!P2:P1000,"Automation Execution 1",QUML!Q2:Q1000,"Pass")</f>
        <v>0</v>
      </c>
      <c r="N24" s="171">
        <f>COUNTIFS(QUML!D2:D1000,"Reference Learning Mobile App",QUML!F2:F1000,"P2",QUML!P2:P1000,"Automation Execution 1",QUML!Q2:Q1000,"Pass")</f>
        <v>0</v>
      </c>
      <c r="O24" s="163">
        <f>COUNTIFS(QUML!D2:D1000,"Reference Learning Mobile App",QUML!F2:F1000,"P1",QUML!P2:P1000,"Automation Execution 2",QUML!Q2:Q1000,"Pass")</f>
        <v>0</v>
      </c>
      <c r="P24" s="163">
        <f>COUNTIFS(QUML!D2:D1000,"Reference Learning Mobile App",QUML!F2:F1000,"P2",QUML!P2:P1000,"Automation Execution 2",QUML!Q2:Q1000,"Pass")</f>
        <v>0</v>
      </c>
      <c r="Q24" s="164">
        <f t="shared" ref="Q24:R24" si="63">I24/G24</f>
        <v>0</v>
      </c>
      <c r="R24" s="164">
        <f t="shared" si="63"/>
        <v>0</v>
      </c>
    </row>
    <row r="25">
      <c r="A25" s="11"/>
      <c r="B25" s="170" t="s">
        <v>23</v>
      </c>
      <c r="C25" s="171">
        <f>COUNTIFS(QUML!D2:D1000,"Reference Learning Desktop App",QUML!F2:F1000,"P1")</f>
        <v>44</v>
      </c>
      <c r="D25" s="171">
        <f>COUNTIFS(QUML!D2:D1000,"Reference Learning Desktop App",QUML!F2:F1000,"P2")</f>
        <v>4</v>
      </c>
      <c r="E25" s="179">
        <f>COUNTIFS(QUML!D2:D1000,"Reference Learning Desktop App",QUML!F2:F1000,"P1",QUML!R2:R1000,"NA")</f>
        <v>0</v>
      </c>
      <c r="F25" s="179">
        <f>COUNTIFS(QUML!D2:D1000,"Reference Learning Desktop App",QUML!F2:F1000,"P2",QUML!R2:R1000,"NA")</f>
        <v>0</v>
      </c>
      <c r="G25" s="171">
        <f>COUNTIFS(QUML!D2:D1000,"Reference Learning Desktop App",QUML!F2:F1000,"P1",QUML!N2:N1000,"&lt;&gt;")</f>
        <v>0</v>
      </c>
      <c r="H25" s="171">
        <f>COUNTIFS(QUML!D2:D1000,"Reference Learning Desktop App",QUML!F2:F1000,"P2",QUML!N2:N1000,"&lt;&gt;")</f>
        <v>0</v>
      </c>
      <c r="I25" s="163">
        <f t="shared" ref="I25:J25" si="64">SUM(M25+O25)</f>
        <v>0</v>
      </c>
      <c r="J25" s="163">
        <f t="shared" si="64"/>
        <v>0</v>
      </c>
      <c r="K25" s="163">
        <f t="shared" ref="K25:L25" si="65">(G25-I25)</f>
        <v>0</v>
      </c>
      <c r="L25" s="163">
        <f t="shared" si="65"/>
        <v>0</v>
      </c>
      <c r="M25" s="171">
        <f>COUNTIFS(QUML!D2:D1000,"Reference Learning Desktop App",QUML!F2:F1000,"P1",QUML!P2:P1000,"Automation Execution 1",QUML!Q2:Q1000,"Pass")</f>
        <v>0</v>
      </c>
      <c r="N25" s="171">
        <f>COUNTIFS(QUML!D2:D1000,"Reference Learning Desktop App",QUML!F2:F1000,"P2",QUML!P2:P1000,"Automation Execution 1",QUML!Q2:Q1000,"Pass")</f>
        <v>0</v>
      </c>
      <c r="O25" s="163">
        <f>COUNTIFS(QUML!D2:D1000,"Reference Learning Desktop App",QUML!F2:F1000,"P1",QUML!P2:P1000,"Automation Execution 2",QUML!Q2:Q1000,"Pass")</f>
        <v>0</v>
      </c>
      <c r="P25" s="163">
        <f>COUNTIFS(QUML!D2:D1000,"Reference Learning Desktop App",QUML!F2:F1000,"P2",QUML!P2:P1000,"Automation Execution 2",QUML!Q2:Q1000,"Pass")</f>
        <v>0</v>
      </c>
      <c r="Q25" s="164" t="str">
        <f t="shared" ref="Q25:R25" si="66">I25/G25</f>
        <v>#DIV/0!</v>
      </c>
      <c r="R25" s="164" t="str">
        <f t="shared" si="66"/>
        <v>#DIV/0!</v>
      </c>
    </row>
    <row r="26">
      <c r="A26" s="180" t="s">
        <v>31</v>
      </c>
      <c r="B26" s="166" t="s">
        <v>15</v>
      </c>
      <c r="C26" s="167">
        <f>COUNTIFS('Mobile specific Test Cases'!D2:D1000,"Reference Learning Mobile App",'Mobile specific Test Cases'!F2:F1000,"P1")</f>
        <v>32</v>
      </c>
      <c r="D26" s="167">
        <f>COUNTIFS('Mobile specific Test Cases'!D2:D1000,"Reference Learning Mobile App",'Mobile specific Test Cases'!F2:F1000,"P2")</f>
        <v>39</v>
      </c>
      <c r="E26" s="167">
        <f>COUNTIFS('Mobile specific Test Cases'!D2:D1000,"Reference Learning Mobile App",'Mobile specific Test Cases'!F2:F1000,"P1",'Mobile specific Test Cases'!Q2:Q1000,"NA")</f>
        <v>2</v>
      </c>
      <c r="F26" s="167">
        <f>COUNTIFS('Mobile specific Test Cases'!D2:D1000,"Reference Learning Mobile App",'Mobile specific Test Cases'!F2:F1000,"P2",'Mobile specific Test Cases'!Q2:Q1000,"NA")</f>
        <v>0</v>
      </c>
      <c r="G26" s="167">
        <f>COUNTIFS('Mobile specific Test Cases'!D2:D1000,"Reference Learning Mobile App",'Mobile specific Test Cases'!F2:F1000,"P1",'Mobile specific Test Cases'!N2:N1000,"&lt;&gt;")</f>
        <v>1</v>
      </c>
      <c r="H26" s="167">
        <f>COUNTIFS('Mobile specific Test Cases'!D2:D1000,"Reference Learning Mobile App",'Mobile specific Test Cases'!F2:F1000,"P2",'Mobile specific Test Cases'!N2:N1000,"&lt;&gt;")</f>
        <v>14</v>
      </c>
      <c r="I26" s="167">
        <f t="shared" ref="I26:J26" si="67">SUM(M26+O26)</f>
        <v>0</v>
      </c>
      <c r="J26" s="167">
        <f t="shared" si="67"/>
        <v>0</v>
      </c>
      <c r="K26" s="167">
        <f t="shared" ref="K26:L26" si="68">(G26-I26)</f>
        <v>1</v>
      </c>
      <c r="L26" s="167">
        <f t="shared" si="68"/>
        <v>14</v>
      </c>
      <c r="M26" s="167">
        <f>COUNTIFS('Mobile specific Test Cases'!D2:D1000,"Reference Learning Mobile App",'Mobile specific Test Cases'!F2:F1000,"P1",'Mobile specific Test Cases'!P2:P1000,"Automation Execution 1",'Mobile specific Test Cases'!Q2:Q1000,"Pass")</f>
        <v>0</v>
      </c>
      <c r="N26" s="167">
        <f>COUNTIFS('Mobile specific Test Cases'!D2:D1000,"Reference Learning Mobile App",'Mobile specific Test Cases'!F2:F1000,"P2",'Mobile specific Test Cases'!P2:P1000,"Automation Execution 1",'Mobile specific Test Cases'!Q2:Q1000,"Pass")</f>
        <v>0</v>
      </c>
      <c r="O26" s="167">
        <f>COUNTIFS('Mobile specific Test Cases'!D2:D1000,"Reference Learning Mobile App",'Mobile specific Test Cases'!F2:F1000,"P1",'Mobile specific Test Cases'!P2:P1000,"Automation Execution 2",'Mobile specific Test Cases'!Q2:Q1000,"Pass")</f>
        <v>0</v>
      </c>
      <c r="P26" s="167">
        <f>COUNTIFS('Mobile specific Test Cases'!D2:D1000,"Reference Learning Mobile App",'Mobile specific Test Cases'!F2:F1000,"P2",'Mobile specific Test Cases'!P2:P1000,"Automation Execution 2",'Mobile specific Test Cases'!Q2:Q1000,"Pass")</f>
        <v>0</v>
      </c>
      <c r="Q26" s="168">
        <f t="shared" ref="Q26:R26" si="69">I26/G26</f>
        <v>0</v>
      </c>
      <c r="R26" s="168">
        <f t="shared" si="69"/>
        <v>0</v>
      </c>
    </row>
    <row r="27">
      <c r="A27" s="181" t="s">
        <v>32</v>
      </c>
      <c r="B27" s="170" t="s">
        <v>15</v>
      </c>
      <c r="C27" s="171">
        <f>COUNTIFS('Mobile configurability'!D2:D1000,"Reference Learning Mobile App",'Mobile configurability'!F2:F1000,"P1")</f>
        <v>34</v>
      </c>
      <c r="D27" s="171">
        <f>COUNTIFS('Mobile configurability'!D2:D1000,"Reference Learning Mobile App",'Mobile configurability'!F2:F1000,"P2")</f>
        <v>76</v>
      </c>
      <c r="E27" s="171">
        <f>COUNTIFS('Mobile configurability'!D2:D1000,"Reference Learning Mobile App",'Mobile configurability'!F2:F1000,"P1",'Mobile configurability'!Q2:Q1000,"NA")</f>
        <v>0</v>
      </c>
      <c r="F27" s="171">
        <f>COUNTIFS('Mobile configurability'!D2:D1000,"Reference Learning Mobile App",'Mobile configurability'!F2:F1000,"P2",'Mobile configurability'!Q2:Q1000,"NA")</f>
        <v>7</v>
      </c>
      <c r="G27" s="171">
        <f>COUNTIFS('Mobile configurability'!D2:D1000,"Reference Learning Mobile App",'Mobile configurability'!F2:F1000,"P1",'Mobile configurability'!N2:N1000,"&lt;&gt;")</f>
        <v>24</v>
      </c>
      <c r="H27" s="171">
        <f>COUNTIFS('Mobile configurability'!D2:D1000,"Reference Learning Mobile App",'Mobile configurability'!F2:F1000,"P2",'Mobile configurability'!N2:N1000,"&lt;&gt;")</f>
        <v>36</v>
      </c>
      <c r="I27" s="163">
        <f t="shared" ref="I27:J27" si="70">SUM(M27+O27)</f>
        <v>0</v>
      </c>
      <c r="J27" s="163">
        <f t="shared" si="70"/>
        <v>0</v>
      </c>
      <c r="K27" s="163">
        <f t="shared" ref="K27:L27" si="71">(G27-I27)</f>
        <v>24</v>
      </c>
      <c r="L27" s="163">
        <f t="shared" si="71"/>
        <v>36</v>
      </c>
      <c r="M27" s="171">
        <f>COUNTIFS('Mobile configurability'!D2:D1000,"Reference Learning Mobile App",'Mobile configurability'!F2:F1000,"P1",'Mobile configurability'!P2:P1000,"Automation Execution 1",'Mobile configurability'!Q2:Q1000,"Pass")</f>
        <v>0</v>
      </c>
      <c r="N27" s="171">
        <f>COUNTIFS('Mobile configurability'!D2:D1000,"Reference Learning Mobile App",'Mobile configurability'!F2:F1000,"P2",'Mobile configurability'!P2:P1000,"Automation Execution 1",'Mobile configurability'!Q2:Q1000,"Pass")</f>
        <v>0</v>
      </c>
      <c r="O27" s="163">
        <f>COUNTIFS('Mobile configurability'!D2:D1000,"Reference Learning Mobile App",'Mobile configurability'!F2:F1000,"P1",'Mobile configurability'!P2:P1000,"Automation Execution 2",'Mobile configurability'!Q2:Q1000,"Pass")</f>
        <v>0</v>
      </c>
      <c r="P27" s="163">
        <f>COUNTIFS('Mobile configurability'!D2:D1000,"Reference Learning Mobile App",'Mobile configurability'!F2:F1000,"P2",'Mobile configurability'!P2:P1000,"Automation Execution 2",'Mobile configurability'!Q2:Q1000,"Pass")</f>
        <v>0</v>
      </c>
      <c r="Q27" s="164">
        <f t="shared" ref="Q27:R27" si="72">I27/G27</f>
        <v>0</v>
      </c>
      <c r="R27" s="164">
        <f t="shared" si="72"/>
        <v>0</v>
      </c>
    </row>
    <row r="28">
      <c r="A28" s="182" t="s">
        <v>33</v>
      </c>
      <c r="B28" s="166" t="s">
        <v>14</v>
      </c>
      <c r="C28" s="167">
        <f>COUNTIFS('Org admin reports'!D2:D1000,"Reference Learning Web App",'Org admin reports'!F2:F1000,"P1")</f>
        <v>69</v>
      </c>
      <c r="D28" s="167">
        <f>COUNTIFS('Org admin reports'!D2:D1000,"Reference Learning Web App",'Org admin reports'!F2:F1000,"P2")</f>
        <v>26</v>
      </c>
      <c r="E28" s="183">
        <f>COUNTIFS('Org admin reports'!D2:D1000,"Reference Learning Web App",'Org admin reports'!F2:F1000,"P1",'Org admin reports'!Q2:Q1000,"NA")</f>
        <v>5</v>
      </c>
      <c r="F28" s="183">
        <f>COUNTIFS('Org admin reports'!D2:D1000,"Reference Learning Web App",'Org admin reports'!F2:F1000,"P2",'Org admin reports'!Q2:Q1000,"NA")</f>
        <v>1</v>
      </c>
      <c r="G28" s="167">
        <f>COUNTIFS('Org admin reports'!D2:D1000,"Reference Learning Web App",'Org admin reports'!F2:F1000,"P1",'Org admin reports'!N2:N1000,"&lt;&gt;")</f>
        <v>23</v>
      </c>
      <c r="H28" s="167">
        <f>COUNTIFS('Org admin reports'!D2:D1000,"Reference Learning Web App",'Org admin reports'!F2:F1000,"P2",'Org admin reports'!N2:N1000,"&lt;&gt;")</f>
        <v>8</v>
      </c>
      <c r="I28" s="167">
        <f t="shared" ref="I28:J28" si="73">SUM(M28+O28)</f>
        <v>0</v>
      </c>
      <c r="J28" s="167">
        <f t="shared" si="73"/>
        <v>0</v>
      </c>
      <c r="K28" s="167">
        <f t="shared" ref="K28:L28" si="74">(G28-I28)</f>
        <v>23</v>
      </c>
      <c r="L28" s="167">
        <f t="shared" si="74"/>
        <v>8</v>
      </c>
      <c r="M28" s="167">
        <f>COUNTIFS('Org admin reports'!D2:D1000,"Reference Learning Web App",'Org admin reports'!F2:F1000,"P1",'Org admin reports'!P2:P1000,"Automation Execution 1",'Org admin reports'!Q2:Q1000,"Pass")</f>
        <v>0</v>
      </c>
      <c r="N28" s="167">
        <f>COUNTIFS('Org admin reports'!D2:D1000,"Reference Learning Web App",'Org admin reports'!F2:F1000,"P2",'Org admin reports'!P2:P1000,"Automation Execution 1",'Org admin reports'!Q2:Q1000,"Pass")</f>
        <v>0</v>
      </c>
      <c r="O28" s="167">
        <f>COUNTIFS('Org admin reports'!D2:D1000,"Reference Learning Web App",'Org admin reports'!F2:F1000,"P1",'Org admin reports'!P2:P1000,"Automation Execution 2",'Org admin reports'!Q2:Q1000,"Pass")</f>
        <v>0</v>
      </c>
      <c r="P28" s="167">
        <f>COUNTIFS('Org admin reports'!D2:D1000,"Reference Learning Web App",'Org admin reports'!F2:F1000,"P2",'Org admin reports'!P2:P1000,"Automation Execution 2",'Org admin reports'!Q2:Q1000,"Pass")</f>
        <v>0</v>
      </c>
      <c r="Q28" s="168">
        <f t="shared" ref="Q28:R28" si="75">I28/G28</f>
        <v>0</v>
      </c>
      <c r="R28" s="168">
        <f t="shared" si="75"/>
        <v>0</v>
      </c>
    </row>
    <row r="29">
      <c r="A29" s="11"/>
      <c r="B29" s="166" t="s">
        <v>15</v>
      </c>
      <c r="C29" s="167">
        <f>COUNTIFS('Org admin reports'!D2:D1000,"Reference Learning Mobile App",'Org admin reports'!F2:F1000,"P1")</f>
        <v>0</v>
      </c>
      <c r="D29" s="167">
        <f>COUNTIFS('Org admin reports'!D2:D1000,"Reference Learning Mobile App",'Org admin reports'!F2:F1000,"P2")</f>
        <v>5</v>
      </c>
      <c r="E29" s="183">
        <f>COUNTIFS('Org admin reports'!D2:D1000,"Reference Learning Mobile App",'Org admin reports'!F2:F1000,"P1",'Org admin reports'!Q2:Q1000,"NA")</f>
        <v>0</v>
      </c>
      <c r="F29" s="183">
        <f>COUNTIFS('Org admin reports'!D2:D1000,"Reference Learning Mobile App",'Org admin reports'!F2:F1000,"P2",'Org admin reports'!Q2:Q1000,"NA")</f>
        <v>0</v>
      </c>
      <c r="G29" s="167">
        <f>COUNTIFS('Org admin reports'!D2:D1000,"Reference Learning Mobile App",'Org admin reports'!F2:F1000,"P1",'Org admin reports'!N2:N1000,"&lt;&gt;")</f>
        <v>0</v>
      </c>
      <c r="H29" s="167">
        <f>COUNTIFS('Org admin reports'!D2:D1000,"Reference Learning Mobile App",'Org admin reports'!F2:F1000,"P2",'Org admin reports'!N2:N1000,"&lt;&gt;")</f>
        <v>0</v>
      </c>
      <c r="I29" s="167">
        <f t="shared" ref="I29:J29" si="76">SUM(M29+O29)</f>
        <v>0</v>
      </c>
      <c r="J29" s="167">
        <f t="shared" si="76"/>
        <v>0</v>
      </c>
      <c r="K29" s="167">
        <f t="shared" ref="K29:L29" si="77">(G29-I29)</f>
        <v>0</v>
      </c>
      <c r="L29" s="167">
        <f t="shared" si="77"/>
        <v>0</v>
      </c>
      <c r="M29" s="167">
        <f>COUNTIFS('Org admin reports'!D2:D1000,"Reference Learning Mobile App",'Org admin reports'!F2:F1000,"P1",'Org admin reports'!P2:P1000,"Automation Execution 1",'Org admin reports'!Q2:Q1000,"Pass")</f>
        <v>0</v>
      </c>
      <c r="N29" s="167">
        <f>COUNTIFS('Org admin reports'!D2:D1000,"Reference Learning Mobile App",'Org admin reports'!F2:F1000,"P2",'Org admin reports'!P2:P1000,"Automation Execution 1",'Org admin reports'!Q2:Q1000,"Pass")</f>
        <v>0</v>
      </c>
      <c r="O29" s="167">
        <f>COUNTIFS('Org admin reports'!D2:D1000,"Reference Learning Mobile App",'Org admin reports'!F2:F1000,"P1",'Org admin reports'!P2:P1000,"Automation Execution 2",'Org admin reports'!Q2:Q1000,"Pass")</f>
        <v>0</v>
      </c>
      <c r="P29" s="167">
        <f>COUNTIFS('Org admin reports'!D2:D1000,"Reference Learning Mobile App",'Org admin reports'!F2:F1000,"P2",'Org admin reports'!P2:P1000,"Automation Execution 2",'Org admin reports'!Q2:Q1000,"Pass")</f>
        <v>0</v>
      </c>
      <c r="Q29" s="168" t="str">
        <f t="shared" ref="Q29:R29" si="78">I29/G29</f>
        <v>#DIV/0!</v>
      </c>
      <c r="R29" s="168" t="str">
        <f t="shared" si="78"/>
        <v>#DIV/0!</v>
      </c>
    </row>
    <row r="30">
      <c r="A30" s="176" t="s">
        <v>34</v>
      </c>
      <c r="B30" s="170" t="s">
        <v>14</v>
      </c>
      <c r="C30" s="171">
        <f>COUNTIFS('QR code'!D2:D1000,"Reference Learning Web App",'QR code'!F2:F1000,"P1")</f>
        <v>78</v>
      </c>
      <c r="D30" s="171">
        <f>COUNTIFS('QR code'!D2:D1000,"Reference Learning Web App",'QR code'!F2:F1000,"P2")</f>
        <v>18</v>
      </c>
      <c r="E30" s="171">
        <f>COUNTIFS('QR code'!D2:D1000,"Reference Learning Web App",'QR code'!F2:F1000,"P1",'QR code'!R2:R1000,"NA")</f>
        <v>5</v>
      </c>
      <c r="F30" s="171">
        <f>COUNTIFS('QR code'!D2:D1000,"Reference Learning Web App",'QR code'!F2:F1000,"P2",'QR code'!R2:R1000,"NA")</f>
        <v>4</v>
      </c>
      <c r="G30" s="171">
        <f>COUNTIFS('QR code'!D2:D1000,"Reference Learning Web App",'QR code'!F2:F1000,"P1",'QR code'!O2:O1000,"&lt;&gt;")</f>
        <v>30</v>
      </c>
      <c r="H30" s="171">
        <f>COUNTIFS('QR code'!D2:D1000,"Reference Learning Web App",'QR code'!F2:F1000,"P2",'QR code'!O2:O1000,"&lt;&gt;")</f>
        <v>9</v>
      </c>
      <c r="I30" s="163">
        <f t="shared" ref="I30:J30" si="79">SUM(M30+O30)</f>
        <v>0</v>
      </c>
      <c r="J30" s="163">
        <f t="shared" si="79"/>
        <v>0</v>
      </c>
      <c r="K30" s="163">
        <f t="shared" ref="K30:L30" si="80">(G30-I30)</f>
        <v>30</v>
      </c>
      <c r="L30" s="163">
        <f t="shared" si="80"/>
        <v>9</v>
      </c>
      <c r="M30" s="171">
        <f>COUNTIFS('QR code'!D2:D1000,"Reference Learning Web App",'QR code'!F2:F1000,"P1",'QR code'!Q2:Q1000,"Automation Execution 1",'QR code'!R2:R1000,"Pass")</f>
        <v>0</v>
      </c>
      <c r="N30" s="171">
        <f>COUNTIFS('QR code'!D2:D1000,"Reference Learning Web App",'QR code'!F2:F1000,"P2",'QR code'!Q2:Q1000,"Automation Execution 1",'QR code'!R2:R1000,"Pass")</f>
        <v>0</v>
      </c>
      <c r="O30" s="163">
        <f>COUNTIFS('QR code'!D2:D1000,"Reference Learning Web App",'QR code'!F2:F1000,"P1",'QR code'!Q2:Q1000,"Automation Execution 2",'QR code'!R2:R1000,"Pass")</f>
        <v>0</v>
      </c>
      <c r="P30" s="163">
        <f>COUNTIFS('QR code'!D2:D1000,"Reference Learning Web App",'QR code'!F2:F1000,"P2",'QR code'!Q2:Q1000,"Automation Execution 2",'QR code'!R2:R1000,"Pass")</f>
        <v>0</v>
      </c>
      <c r="Q30" s="164">
        <f t="shared" ref="Q30:R30" si="81">I30/G30</f>
        <v>0</v>
      </c>
      <c r="R30" s="164">
        <f t="shared" si="81"/>
        <v>0</v>
      </c>
    </row>
    <row r="31">
      <c r="A31" s="11"/>
      <c r="B31" s="170" t="s">
        <v>15</v>
      </c>
      <c r="C31" s="171">
        <f>COUNTIFS('QR code'!D2:D1000,"Reference Learning Mobile App",'QR code'!F2:F1000,"P1")</f>
        <v>21</v>
      </c>
      <c r="D31" s="171">
        <f>COUNTIFS('QR code'!D2:D1000,"Reference Learning Mobile App",'QR code'!F2:F1000,"P2")</f>
        <v>40</v>
      </c>
      <c r="E31" s="171">
        <f>COUNTIFS('QR code'!D2:D1000,"Reference Learning Mobile App",'QR code'!F2:F1000,"P1",'QR code'!R2:R1000,"NA")</f>
        <v>5</v>
      </c>
      <c r="F31" s="171">
        <f>COUNTIFS('QR code'!D2:D1000,"Reference Learning Mobile App",'QR code'!F2:F1000,"P2",'QR code'!R2:R1000,"NA")</f>
        <v>5</v>
      </c>
      <c r="G31" s="171">
        <f>COUNTIFS('QR code'!D2:D1000,"Reference Learning Mobile App",'QR code'!F2:F1000,"P1",'QR code'!O2:O1000,"&lt;&gt;")</f>
        <v>0</v>
      </c>
      <c r="H31" s="171">
        <f>COUNTIFS('QR code'!D2:D1000,"Reference Learning Mobile App",'QR code'!F2:F1000,"P2",'QR code'!O2:O1000,"&lt;&gt;")</f>
        <v>0</v>
      </c>
      <c r="I31" s="163">
        <f t="shared" ref="I31:J31" si="82">SUM(M31+O31)</f>
        <v>0</v>
      </c>
      <c r="J31" s="163">
        <f t="shared" si="82"/>
        <v>0</v>
      </c>
      <c r="K31" s="163">
        <f t="shared" ref="K31:L31" si="83">(G31-I31)</f>
        <v>0</v>
      </c>
      <c r="L31" s="163">
        <f t="shared" si="83"/>
        <v>0</v>
      </c>
      <c r="M31" s="171">
        <f>COUNTIFS('QR code'!D2:D1000,"Reference Learning Mobile App",'QR code'!F2:F1000,"P1",'QR code'!Q2:Q1000,"Automation Execution 1",'QR code'!R2:R1000,"Pass")</f>
        <v>0</v>
      </c>
      <c r="N31" s="171">
        <f>COUNTIFS('QR code'!D2:D1000,"Reference Learning Mobile App",'QR code'!F2:F1000,"P2",'QR code'!Q2:Q1000,"Automation Execution 1",'QR code'!R2:R1000,"Pass")</f>
        <v>0</v>
      </c>
      <c r="O31" s="163">
        <f>COUNTIFS('QR code'!D2:D1000,"Reference Learning Mobile App",'QR code'!F2:F1000,"P1",'QR code'!Q2:Q1000,"Automation Execution 2",'QR code'!R2:R1000,"Pass")</f>
        <v>0</v>
      </c>
      <c r="P31" s="163">
        <f>COUNTIFS('QR code'!D2:D1000,"Reference Learning Mobile App",'QR code'!F2:F1000,"P2",'QR code'!Q2:Q1000,"Automation Execution 2",'QR code'!R2:R1000,"Pass")</f>
        <v>0</v>
      </c>
      <c r="Q31" s="164" t="str">
        <f t="shared" ref="Q31:R31" si="84">I31/G31</f>
        <v>#DIV/0!</v>
      </c>
      <c r="R31" s="164" t="str">
        <f t="shared" si="84"/>
        <v>#DIV/0!</v>
      </c>
    </row>
    <row r="32">
      <c r="A32" s="184" t="s">
        <v>438</v>
      </c>
      <c r="B32" s="166" t="s">
        <v>14</v>
      </c>
      <c r="C32" s="167">
        <f>COUNTIFS('Portal Desktop App Configurabil'!D2:D1000,"Reference Learning Web App",'Portal Desktop App Configurabil'!F2:F1000,"P1")</f>
        <v>36</v>
      </c>
      <c r="D32" s="167">
        <f>COUNTIFS('Portal Desktop App Configurabil'!D2:D1000,"Reference Learning Web App",'Portal Desktop App Configurabil'!F2:F1000,"P2")</f>
        <v>25</v>
      </c>
      <c r="E32" s="183">
        <f>COUNTIFS('Portal Desktop App Configurabil'!D2:D1000,"Reference Learning Web App",'Portal Desktop App Configurabil'!F2:F1000,"P1",'Portal Desktop App Configurabil'!Q2:Q1000,"NA")</f>
        <v>2</v>
      </c>
      <c r="F32" s="183">
        <f>COUNTIFS('Portal Desktop App Configurabil'!D2:D1000,"Reference Learning Web App",'Portal Desktop App Configurabil'!F2:F1000,"P2",'Portal Desktop App Configurabil'!Q2:Q1000,"NA")</f>
        <v>1</v>
      </c>
      <c r="G32" s="167">
        <f>COUNTIFS('Portal Desktop App Configurabil'!D2:D1000,"Reference Learning Web App",'Portal Desktop App Configurabil'!F2:F1000,"P1",'Portal Desktop App Configurabil'!N2:N1000,"&lt;&gt;")</f>
        <v>23</v>
      </c>
      <c r="H32" s="167">
        <f>COUNTIFS('Portal Desktop App Configurabil'!D2:D1000,"Reference Learning Web App",'Portal Desktop App Configurabil'!F2:F1000,"P2",'Portal Desktop App Configurabil'!N2:N1000,"&lt;&gt;")</f>
        <v>7</v>
      </c>
      <c r="I32" s="167">
        <f t="shared" ref="I32:J32" si="85">SUM(M32+O32)</f>
        <v>0</v>
      </c>
      <c r="J32" s="167">
        <f t="shared" si="85"/>
        <v>0</v>
      </c>
      <c r="K32" s="167">
        <f t="shared" ref="K32:L32" si="86">(G32-I32)</f>
        <v>23</v>
      </c>
      <c r="L32" s="167">
        <f t="shared" si="86"/>
        <v>7</v>
      </c>
      <c r="M32" s="167">
        <f>COUNTIFS('Portal Desktop App Configurabil'!D2:D1000,"Reference Learning Web App",'Portal Desktop App Configurabil'!F2:F1000,"P1",'Portal Desktop App Configurabil'!P2:P1000,"Automation Execution 1",'Portal Desktop App Configurabil'!Q2:Q1000,"Pass")</f>
        <v>0</v>
      </c>
      <c r="N32" s="167">
        <f>COUNTIFS('Portal/ Desktop App Configurability'!D2:D1000,"Reference Learning Web App",'Portal/ Desktop App Configurability'!F2:F1000,"P2",'Portal/ Desktop App Configurability'!P2:P1000,"Automation Execution 1",'Portal/ Desktop App Configurability'!Q2:Q1000,"Pass")</f>
        <v>0</v>
      </c>
      <c r="O32" s="167">
        <f>COUNTIFS('Portal/ Desktop App Configurability'!D2:D1000,"Reference Learning Web App",'Portal/ Desktop App Configurability'!F2:F1000,"P1",'Portal/ Desktop App Configurability'!P2:P1000,"Automation Execution 2",'Portal/ Desktop App Configurability'!Q2:Q1000,"Pass")</f>
        <v>0</v>
      </c>
      <c r="P32" s="167">
        <f>COUNTIFS('Portal/ Desktop App Configurability'!D2:D1000,"Reference Learning Web App",'Portal/ Desktop App Configurability'!F2:F1000,"P2",'Portal/ Desktop App Configurability'!P2:P1000,"Automation Execution 2",'Portal/ Desktop App Configurability'!Q2:Q1000,"Pass")</f>
        <v>0</v>
      </c>
      <c r="Q32" s="168">
        <f t="shared" ref="Q32:R32" si="87">I32/G32</f>
        <v>0</v>
      </c>
      <c r="R32" s="168">
        <f t="shared" si="87"/>
        <v>0</v>
      </c>
    </row>
    <row r="33">
      <c r="A33" s="11"/>
      <c r="B33" s="166" t="s">
        <v>23</v>
      </c>
      <c r="C33" s="167">
        <f>COUNTIFS('Portal Desktop App Configurabil'!D2:D1000,"Reference Learning Desktop App",'Portal Desktop App Configurabil'!F2:F1000,"P1")</f>
        <v>4</v>
      </c>
      <c r="D33" s="167">
        <f>COUNTIFS('Portal Desktop App Configurabil'!D2:D1000,"Reference Learning Desktop App",'Portal Desktop App Configurabil'!F2:F1000,"P2")</f>
        <v>9</v>
      </c>
      <c r="E33" s="183">
        <f>COUNTIFS('Portal Desktop App Configurabil'!D2:D1000,"Reference Learning Desktop App",'Portal Desktop App Configurabil'!F2:F1000,"P1",'Portal Desktop App Configurabil'!Q2:Q1000,"NA")</f>
        <v>0</v>
      </c>
      <c r="F33" s="183">
        <f>COUNTIFS('Portal Desktop App Configurabil'!D2:D1000,"Reference Learning Desktop App",'Portal Desktop App Configurabil'!F2:F1000,"P2",'Portal Desktop App Configurabil'!Q2:Q1000,"NA")</f>
        <v>0</v>
      </c>
      <c r="G33" s="167">
        <f>COUNTIFS('Portal Desktop App Configurabil'!D2:D1000,"Reference Learning Desktop App",'Portal Desktop App Configurabil'!F2:F1000,"P1",'Portal Desktop App Configurabil'!N2:N1000,"&lt;&gt;")</f>
        <v>0</v>
      </c>
      <c r="H33" s="167">
        <f>COUNTIFS('Portal Desktop App Configurabil'!D2:D1000,"Reference Learning Desktop App",'Portal Desktop App Configurabil'!F2:F1000,"P2",'Portal Desktop App Configurabil'!N2:N1000,"&lt;&gt;")</f>
        <v>0</v>
      </c>
      <c r="I33" s="167">
        <f t="shared" ref="I33:J33" si="88">SUM(M33+O33)</f>
        <v>0</v>
      </c>
      <c r="J33" s="167">
        <f t="shared" si="88"/>
        <v>0</v>
      </c>
      <c r="K33" s="167">
        <f t="shared" ref="K33:L33" si="89">(G33-I33)</f>
        <v>0</v>
      </c>
      <c r="L33" s="167">
        <f t="shared" si="89"/>
        <v>0</v>
      </c>
      <c r="M33" s="167">
        <f>COUNTIFS('Portal/ Desktop App Configurability'!D2:D1000,"Reference Learning Desktop App",'Portal/ Desktop App Configurability'!F2:F1000,"P1",'Portal/ Desktop App Configurability'!P2:P1000,"Automation Execution 1",'Portal/ Desktop App Configurability'!Q2:Q1000,"Pass")</f>
        <v>0</v>
      </c>
      <c r="N33" s="167">
        <f>COUNTIFS('Portal/ Desktop App Configurability'!D2:D1000,"Reference Learning Desktop App",'Portal/ Desktop App Configurability'!F2:F1000,"P2",'Portal/ Desktop App Configurability'!P2:P1000,"Automation Execution 1",'Portal/ Desktop App Configurability'!Q2:Q1000,"Pass")</f>
        <v>0</v>
      </c>
      <c r="O33" s="167">
        <f>COUNTIFS('Portal/ Desktop App Configurability'!D2:D1000,"Reference Learning Desktop App",'Portal/ Desktop App Configurability'!F2:F1000,"P1",'Portal/ Desktop App Configurability'!P2:P1000,"Automation Execution 2",'Portal/ Desktop App Configurability'!Q2:Q1000,"Pass")</f>
        <v>0</v>
      </c>
      <c r="P33" s="167">
        <f>COUNTIFS('Portal/ Desktop App Configurability'!D2:D1000,"Reference Learning Desktop App",'Portal/ Desktop App Configurability'!F2:F1000,"P2",'Portal/ Desktop App Configurability'!P2:P1000,"Automation Execution 2",'Portal/ Desktop App Configurability'!Q2:Q1000,"Pass")</f>
        <v>0</v>
      </c>
      <c r="Q33" s="168" t="str">
        <f t="shared" ref="Q33:R33" si="90">I33/G33</f>
        <v>#DIV/0!</v>
      </c>
      <c r="R33" s="168" t="str">
        <f t="shared" si="90"/>
        <v>#DIV/0!</v>
      </c>
    </row>
    <row r="34">
      <c r="A34" s="185" t="s">
        <v>36</v>
      </c>
      <c r="B34" s="170" t="s">
        <v>14</v>
      </c>
      <c r="C34" s="171">
        <f>COUNTIFS('Sunbird UCI'!D2:D1000,"Portal tara",'Sunbird UCI'!F2:F1000,"P1")</f>
        <v>21</v>
      </c>
      <c r="D34" s="171">
        <f>COUNTIFS('Sunbird UCI'!D2:D1000,"Portal tara",'Sunbird UCI'!F2:F1000,"P2")</f>
        <v>21</v>
      </c>
      <c r="E34" s="179">
        <f>COUNTIFS('Sunbird UCI'!D2:D1000,"Portal tara",'Sunbird UCI'!F2:F1000,"P1",'Sunbird UCI'!R2:R1000,"NA")</f>
        <v>21</v>
      </c>
      <c r="F34" s="179">
        <f>COUNTIFS('Sunbird UCI'!D2:D1000,"Portal tara",'Sunbird UCI'!F2:F1000,"P2",'Sunbird UCI'!R2:R1000,"NA")</f>
        <v>21</v>
      </c>
      <c r="G34" s="171">
        <f>COUNTIFS('Sunbird UCI'!D2:D1000,"Portal tara",'Sunbird UCI'!F2:F1000,"P1",'Sunbird UCI'!O2:O1000,"&lt;&gt;")</f>
        <v>17</v>
      </c>
      <c r="H34" s="171">
        <f>COUNTIFS('Sunbird UCI'!D2:D1000,"Portal tara",'Sunbird UCI'!F2:F1000,"P2",'Sunbird UCI'!O2:O1000,"&lt;&gt;")</f>
        <v>13</v>
      </c>
      <c r="I34" s="163">
        <f t="shared" ref="I34:J34" si="91">SUM(M34+O34)</f>
        <v>0</v>
      </c>
      <c r="J34" s="163">
        <f t="shared" si="91"/>
        <v>0</v>
      </c>
      <c r="K34" s="163">
        <f t="shared" ref="K34:L34" si="92">(G34-I34)</f>
        <v>17</v>
      </c>
      <c r="L34" s="163">
        <f t="shared" si="92"/>
        <v>13</v>
      </c>
      <c r="M34" s="171">
        <f>COUNTIFS('Sunbird UCI'!D2:D1000,"Portal tara",'Sunbird UCI'!F2:F1000,"P1",'Sunbird UCI'!Q2:Q1000,"Automation Execution 1",'Sunbird UCI'!R2:R1000,"Pass")</f>
        <v>0</v>
      </c>
      <c r="N34" s="171">
        <f>COUNTIFS('Sunbird UCI'!D2:D1000,"Portal tara",'Sunbird UCI'!F2:F1000,"P2",'Sunbird UCI'!Q2:Q1000,"Automation Execution 1",'Sunbird UCI'!R2:R1000,"Pass")</f>
        <v>0</v>
      </c>
      <c r="O34" s="163">
        <f>COUNTIFS('Sunbird UCI'!D2:D1000,"Portal tara",'Sunbird UCI'!F2:F1000,"P1",'Sunbird UCI'!Q2:Q1000,"Automation Execution 2",'Sunbird UCI'!R2:R1000,"Pass")</f>
        <v>0</v>
      </c>
      <c r="P34" s="163">
        <f>COUNTIFS('Sunbird UCI'!D2:D1000,"Portal tara",'Sunbird UCI'!F2:F1000,"P2",'Sunbird UCI'!Q2:Q1000,"Automation Execution 2",'Sunbird UCI'!R2:R1000,"Pass")</f>
        <v>0</v>
      </c>
      <c r="Q34" s="164">
        <f t="shared" ref="Q34:R34" si="93">I34/G34</f>
        <v>0</v>
      </c>
      <c r="R34" s="164">
        <f t="shared" si="93"/>
        <v>0</v>
      </c>
    </row>
    <row r="35">
      <c r="A35" s="18"/>
      <c r="B35" s="170" t="s">
        <v>15</v>
      </c>
      <c r="C35" s="171">
        <f>COUNTIFS('Sunbird UCI'!D2:D1000,"Mobile tara",'Sunbird UCI'!F2:F1000,"P1")</f>
        <v>1</v>
      </c>
      <c r="D35" s="171">
        <f>COUNTIFS('Sunbird UCI'!D2:D1000,"Mobile tara",'Sunbird UCI'!F2:F1000,"P2")</f>
        <v>5</v>
      </c>
      <c r="E35" s="179">
        <f>COUNTIFS('Sunbird UCI'!D2:D1000,"Mobile tara",'Sunbird UCI'!F2:F1000,"P1",'Sunbird UCI'!R2:R1000,"NA")</f>
        <v>1</v>
      </c>
      <c r="F35" s="179">
        <f>COUNTIFS('Sunbird UCI'!D2:D1000,"Mobile tara",'Sunbird UCI'!F2:F1000,"P2",'Sunbird UCI'!R2:R1000,"NA")</f>
        <v>5</v>
      </c>
      <c r="G35" s="171">
        <f>COUNTIFS('Sunbird UCI'!D2:D1000,"Mobile tara",'Sunbird UCI'!F2:F1000,"P1",'Sunbird UCI'!O2:O1000,"&lt;&gt;")</f>
        <v>0</v>
      </c>
      <c r="H35" s="171">
        <f>COUNTIFS('Sunbird UCI'!D2:D1000,"Mobile tara",'Sunbird UCI'!F2:F1000,"P2",'Sunbird UCI'!O2:O1000,"&lt;&gt;")</f>
        <v>0</v>
      </c>
      <c r="I35" s="163">
        <f t="shared" ref="I35:J35" si="94">SUM(M35+O35)</f>
        <v>0</v>
      </c>
      <c r="J35" s="163">
        <f t="shared" si="94"/>
        <v>0</v>
      </c>
      <c r="K35" s="163">
        <f t="shared" ref="K35:L35" si="95">(G35-I35)</f>
        <v>0</v>
      </c>
      <c r="L35" s="163">
        <f t="shared" si="95"/>
        <v>0</v>
      </c>
      <c r="M35" s="171">
        <f>COUNTIFS('Sunbird UCI'!D2:D1000,"Mobile tara",'Sunbird UCI'!F2:F1000,"P1",'Sunbird UCI'!Q2:Q1000,"Automation Execution 1",'Sunbird UCI'!R2:R1000,"Pass")</f>
        <v>0</v>
      </c>
      <c r="N35" s="171">
        <f>COUNTIFS('Sunbird UCI'!D2:D1000,"Mobile tara",'Sunbird UCI'!F2:F1000,"P2",'Sunbird UCI'!Q2:Q1000,"Automation Execution 1",'Sunbird UCI'!R2:R1000,"Pass")</f>
        <v>0</v>
      </c>
      <c r="O35" s="163">
        <f>COUNTIFS('Sunbird UCI'!D2:D1000,"Portal tara",'Sunbird UCI'!F2:F1000,"P1",'Sunbird UCI'!Q2:Q1000,"Automation Execution 2",'Sunbird UCI'!R2:R1000,"Pass")</f>
        <v>0</v>
      </c>
      <c r="P35" s="163">
        <f>COUNTIFS('Sunbird UCI'!D2:D1000,"Portal tara",'Sunbird UCI'!F2:F1000,"P2",'Sunbird UCI'!Q2:Q1000,"Automation Execution 2",'Sunbird UCI'!R2:R1000,"Pass")</f>
        <v>0</v>
      </c>
      <c r="Q35" s="164" t="str">
        <f t="shared" ref="Q35:R35" si="96">I35/G35</f>
        <v>#DIV/0!</v>
      </c>
      <c r="R35" s="164" t="str">
        <f t="shared" si="96"/>
        <v>#DIV/0!</v>
      </c>
    </row>
    <row r="36">
      <c r="A36" s="11"/>
      <c r="B36" s="170" t="s">
        <v>37</v>
      </c>
      <c r="C36" s="171">
        <f>COUNTIFS('Sunbird UCI'!D2:D1000,"Watsup chatbot",'Sunbird UCI'!F2:F1000,"P1")</f>
        <v>40</v>
      </c>
      <c r="D36" s="171">
        <f>COUNTIFS('Sunbird UCI'!D2:D1000,"Watsup chatbot",'Sunbird UCI'!F2:F1000,"P2")</f>
        <v>0</v>
      </c>
      <c r="E36" s="179">
        <f>COUNTIFS('Sunbird UCI'!D2:D1000,"Watsup Chatbot",'Sunbird UCI'!F2:F1000,"P1",'Sunbird UCI'!R2:R1000,"NA")</f>
        <v>40</v>
      </c>
      <c r="F36" s="179">
        <f>COUNTIFS('Sunbird UCI'!D2:D1000,"Watsup Chatbot",'Sunbird UCI'!F2:F1000,"P2",'Sunbird UCI'!R2:R1000,"NA")</f>
        <v>0</v>
      </c>
      <c r="G36" s="171">
        <f>COUNTIFS('Sunbird UCI'!D2:D1000,"Watsup chatbot",'Sunbird UCI'!F2:F1000,"P1",'Sunbird UCI'!O2:O1000,"&lt;&gt;")</f>
        <v>0</v>
      </c>
      <c r="H36" s="171">
        <f>COUNTIFS('Sunbird UCI'!D2:D1000,"Watsup chatbot",'Sunbird UCI'!F2:F1000,"P2",'Sunbird UCI'!O2:O1000,"&lt;&gt;")</f>
        <v>0</v>
      </c>
      <c r="I36" s="163">
        <f t="shared" ref="I36:J36" si="97">SUM(M36+O36)</f>
        <v>0</v>
      </c>
      <c r="J36" s="163">
        <f t="shared" si="97"/>
        <v>0</v>
      </c>
      <c r="K36" s="163">
        <f t="shared" ref="K36:L36" si="98">(G36-I36)</f>
        <v>0</v>
      </c>
      <c r="L36" s="163">
        <f t="shared" si="98"/>
        <v>0</v>
      </c>
      <c r="M36" s="171">
        <f>COUNTIFS('Sunbird UCI'!D2:D1000,"Watsup chatbot",'Sunbird UCI'!F2:F1000,"P1",'Sunbird UCI'!Q2:Q1000,"Automation Execution 1",'Sunbird UCI'!R2:R1000,"Pass")</f>
        <v>0</v>
      </c>
      <c r="N36" s="171">
        <f>COUNTIFS('Sunbird UCI'!D2:D1000,"Watsup chatbot",'Sunbird UCI'!F2:F1000,"P2",'Sunbird UCI'!Q2:Q1000,"Automation Execution 1",'Sunbird UCI'!R2:R1000,"Pass")</f>
        <v>0</v>
      </c>
      <c r="O36" s="163">
        <f>COUNTIFS('Sunbird UCI'!D2:D1000,"Watsup chatbot",'Sunbird UCI'!F2:F1000,"P1",'Sunbird UCI'!Q2:Q1000,"Automation Execution 2",'Sunbird UCI'!R2:R1000,"Pass")</f>
        <v>0</v>
      </c>
      <c r="P36" s="163">
        <f>COUNTIFS('Sunbird UCI'!D2:D1000,"Watsup chatbot",'Sunbird UCI'!F2:F1000,"P2",'Sunbird UCI'!Q2:Q1000,"Automation Execution 2",'Sunbird UCI'!R2:R1000,"Pass")</f>
        <v>0</v>
      </c>
      <c r="Q36" s="164" t="str">
        <f t="shared" ref="Q36:R36" si="99">I36/G36</f>
        <v>#DIV/0!</v>
      </c>
      <c r="R36" s="164" t="str">
        <f t="shared" si="99"/>
        <v>#DIV/0!</v>
      </c>
    </row>
    <row r="37">
      <c r="A37" s="186" t="s">
        <v>38</v>
      </c>
      <c r="B37" s="166" t="s">
        <v>14</v>
      </c>
      <c r="C37" s="167">
        <f>COUNTIFS(Groups!D2:D1000,"Reference Learning Web App",Groups!F2:F1000,"P1")</f>
        <v>108</v>
      </c>
      <c r="D37" s="167">
        <f>COUNTIFS(Groups!D2:D1000,"Reference Learning Web App",Groups!F2:F1000,"P2")</f>
        <v>65</v>
      </c>
      <c r="E37" s="183">
        <f>COUNTIFS(Groups!D2:D1000,"Reference Learning Web App",Groups!F2:F1000,"P1",Groups!Q2:Q1000,"NA")</f>
        <v>0</v>
      </c>
      <c r="F37" s="183">
        <f>COUNTIFS(Groups!D2:D1000,"Reference Learning Web App",Groups!F2:F1000,"P2",Groups!Q2:Q1000,"NA")</f>
        <v>0</v>
      </c>
      <c r="G37" s="167">
        <f>COUNTIFS(Groups!D2:D1000,"Reference Learning Web App",Groups!F2:F1000,"P1",Groups!N2:N1000,"&lt;&gt;")</f>
        <v>78</v>
      </c>
      <c r="H37" s="167">
        <f>COUNTIFS(Groups!D2:D1000,"Reference Learning Web App",Groups!F2:F1000,"P2",Groups!N2:N1000,"&lt;&gt;")</f>
        <v>46</v>
      </c>
      <c r="I37" s="167">
        <f t="shared" ref="I37:J37" si="100">SUM(M37+O37)</f>
        <v>0</v>
      </c>
      <c r="J37" s="167">
        <f t="shared" si="100"/>
        <v>0</v>
      </c>
      <c r="K37" s="167">
        <f t="shared" ref="K37:L37" si="101">(G37-I37)</f>
        <v>78</v>
      </c>
      <c r="L37" s="167">
        <f t="shared" si="101"/>
        <v>46</v>
      </c>
      <c r="M37" s="167">
        <f>COUNTIFS(Groups!D2:D1000,"Reference Learning Web App",Groups!F2:F1000,"P1",Groups!P2:P1000,"Automation Execution 1",Groups!Q2:Q1000,"Pass")</f>
        <v>0</v>
      </c>
      <c r="N37" s="167">
        <f>COUNTIFS(Groups!D2:D1000,"Reference Learning Web App",Groups!F2:F1000,"P2",Groups!P2:P1000,"Automation Execution 1",Groups!Q2:Q1000,"Pass")</f>
        <v>0</v>
      </c>
      <c r="O37" s="167">
        <f>COUNTIFS(Groups!D2:D1000,"Reference Learning Web App",Groups!F2:F1000,"P1",Groups!P2:P1000,"Automation Execution 2",Groups!Q2:Q1000,"Pass")</f>
        <v>0</v>
      </c>
      <c r="P37" s="167">
        <f>COUNTIFS(Groups!D2:D1000,"Reference Learning Web App",Groups!F2:F1000,"P2",Groups!P2:P1000,"Automation Execution 2",Groups!Q2:Q1000,"Pass")</f>
        <v>0</v>
      </c>
      <c r="Q37" s="168">
        <f t="shared" ref="Q37:R37" si="102">I37/G37</f>
        <v>0</v>
      </c>
      <c r="R37" s="168">
        <f t="shared" si="102"/>
        <v>0</v>
      </c>
    </row>
    <row r="38">
      <c r="A38" s="18"/>
      <c r="B38" s="166" t="s">
        <v>15</v>
      </c>
      <c r="C38" s="167">
        <f>COUNTIFS(Groups!D2:D1000,"Reference Learning Mobile App",Groups!F2:F1000,"P1")</f>
        <v>42</v>
      </c>
      <c r="D38" s="167">
        <f>COUNTIFS(Groups!D2:D1000,"Reference Learning Mobile App",Groups!F2:F1000,"P2")</f>
        <v>86</v>
      </c>
      <c r="E38" s="183">
        <f>COUNTIFS(Groups!D2:D1000,"Reference Learning Mobile App",Groups!F2:F1000,"P1",Groups!Q2:Q1000,"NA")</f>
        <v>0</v>
      </c>
      <c r="F38" s="183">
        <f>COUNTIFS(Groups!D2:D1000,"Reference Learning Mobile App",Groups!F2:F1000,"P2",Groups!Q2:Q1000,"NA")</f>
        <v>2</v>
      </c>
      <c r="G38" s="167">
        <f>COUNTIFS(Groups!D2:D1000,"Reference Learning Mobile App",Groups!F2:F1000,"P1",Groups!N2:N1000,"&lt;&gt;")</f>
        <v>26</v>
      </c>
      <c r="H38" s="167">
        <f>COUNTIFS(Groups!D2:D1000,"Reference Learning Mobile App",Groups!F2:F1000,"P2",Groups!N2:N1000,"&lt;&gt;")</f>
        <v>66</v>
      </c>
      <c r="I38" s="167">
        <f t="shared" ref="I38:J38" si="103">SUM(M38+O38)</f>
        <v>0</v>
      </c>
      <c r="J38" s="167">
        <f t="shared" si="103"/>
        <v>0</v>
      </c>
      <c r="K38" s="167">
        <f t="shared" ref="K38:L38" si="104">(G38-I38)</f>
        <v>26</v>
      </c>
      <c r="L38" s="167">
        <f t="shared" si="104"/>
        <v>66</v>
      </c>
      <c r="M38" s="167">
        <f>COUNTIFS(Groups!D2:D1000,"Reference Learning Mobile App",Groups!F2:F1000,"P1",Groups!P2:P1000,"Automation Execution 1",Groups!Q2:Q1000,"Pass")</f>
        <v>0</v>
      </c>
      <c r="N38" s="167">
        <f>COUNTIFS(Groups!D2:D1000,"Reference Learning Mobile App",Groups!F2:F1000,"P2",Groups!P2:P1000,"Automation Execution 1",Groups!Q2:Q1000,"Pass")</f>
        <v>0</v>
      </c>
      <c r="O38" s="167">
        <f>COUNTIFS(Groups!D2:D1000,"Reference Learning Mobile App",Groups!F2:F1000,"P1",Groups!P2:P1000,"Automation Execution 2",Groups!Q2:Q1000,"Pass")</f>
        <v>0</v>
      </c>
      <c r="P38" s="167">
        <f>COUNTIFS(Groups!D2:D1000,"Reference Learning Mobile App",Groups!F2:F1000,"P2",Groups!P2:P1000,"Automation Execution 2",Groups!Q2:Q1000,"Pass")</f>
        <v>0</v>
      </c>
      <c r="Q38" s="168">
        <f t="shared" ref="Q38:R38" si="105">I38/G38</f>
        <v>0</v>
      </c>
      <c r="R38" s="168">
        <f t="shared" si="105"/>
        <v>0</v>
      </c>
    </row>
    <row r="39">
      <c r="A39" s="11"/>
      <c r="B39" s="166" t="s">
        <v>23</v>
      </c>
      <c r="C39" s="167">
        <f>COUNTIFS(Groups!D2:D1000,"Reference Learning Desktop App",Groups!F2:F1000,"P1")</f>
        <v>0</v>
      </c>
      <c r="D39" s="167">
        <f>COUNTIFS(Groups!D2:D1000,"Reference Learning Desktop App",Groups!F2:F1000,"P2")</f>
        <v>0</v>
      </c>
      <c r="E39" s="183">
        <f>COUNTIFS(Groups!D2:D1000,"Reference Learning Desktop App",Groups!F2:F1000,"P1",Groups!Q2:Q1000,"NA")</f>
        <v>0</v>
      </c>
      <c r="F39" s="183">
        <f>COUNTIFS(Groups!D2:D1000,"Reference Learning Desktop App",Groups!F2:F1000,"P2",Groups!Q2:Q1000,"NA")</f>
        <v>0</v>
      </c>
      <c r="G39" s="167">
        <f>COUNTIFS(Groups!D2:D1000,"Reference Learning Desktop App",Groups!F2:F1000,"P1",Groups!N2:N1000,"&lt;&gt;")</f>
        <v>0</v>
      </c>
      <c r="H39" s="167">
        <f>COUNTIFS(Groups!D2:D1000,"Reference Learning Desktop App",Groups!F2:F1000,"P2",Groups!N2:N1000,"&lt;&gt;")</f>
        <v>0</v>
      </c>
      <c r="I39" s="167">
        <f t="shared" ref="I39:J39" si="106">SUM(M39+O39)</f>
        <v>0</v>
      </c>
      <c r="J39" s="167">
        <f t="shared" si="106"/>
        <v>0</v>
      </c>
      <c r="K39" s="167">
        <f t="shared" ref="K39:L39" si="107">(G39-I39)</f>
        <v>0</v>
      </c>
      <c r="L39" s="167">
        <f t="shared" si="107"/>
        <v>0</v>
      </c>
      <c r="M39" s="167">
        <f>COUNTIFS(Groups!D2:D1000,"Reference Learning Desktop App",Groups!F2:F1000,"P1",Groups!P2:P1000,"Automation Execution 1",Groups!Q2:Q1000,"Pass")</f>
        <v>0</v>
      </c>
      <c r="N39" s="167">
        <f>COUNTIFS(Groups!D2:D1000,"Reference Learning Desktop App",Groups!F2:F1000,"P2",Groups!P2:P1000,"Automation Execution 1",Groups!Q2:Q1000,"Pass")</f>
        <v>0</v>
      </c>
      <c r="O39" s="167">
        <f>COUNTIFS(Groups!D2:D1000,"Reference Learning Desktop App",Groups!F2:F1000,"P1",Groups!P2:P1000,"Automation Execution 2",Groups!Q2:Q1000,"Pass")</f>
        <v>0</v>
      </c>
      <c r="P39" s="167">
        <f>COUNTIFS(Groups!D2:D1000,"Reference Learning Desktop App",Groups!F2:F1000,"P2",Groups!P2:P1000,"Automation Execution 2",Groups!Q2:Q1000,"Pass")</f>
        <v>0</v>
      </c>
      <c r="Q39" s="168" t="str">
        <f>(E39+I39)/C39</f>
        <v>#DIV/0!</v>
      </c>
      <c r="R39" s="168" t="str">
        <f>J39/H39</f>
        <v>#DIV/0!</v>
      </c>
    </row>
    <row r="40">
      <c r="A40" s="169" t="s">
        <v>39</v>
      </c>
      <c r="B40" s="170" t="s">
        <v>14</v>
      </c>
      <c r="C40" s="171">
        <f>COUNTIFS(Accessibility!D2:D1000,"Reference Learning Web App",Accessibility!F2:F1000,"P1")</f>
        <v>73</v>
      </c>
      <c r="D40" s="171">
        <f>COUNTIFS(Accessibility!D2:D1000,"Reference Learning Web App",Accessibility!F2:F1000,"P2")</f>
        <v>38</v>
      </c>
      <c r="E40" s="179">
        <f>COUNTIFS(Accessibility!D2:D1000,"Reference Learning Web App",Accessibility!F2:F1000,"P1",Accessibility!Q2:Q1000,"NA")</f>
        <v>1</v>
      </c>
      <c r="F40" s="179">
        <f>COUNTIFS(Accessibility!D2:D1000,"Reference Learning Web App",Accessibility!F2:F1000,"P2",Accessibility!Q2:Q1000,"NA")</f>
        <v>1</v>
      </c>
      <c r="G40" s="171">
        <f>COUNTIFS(Accessibility!D2:D1000,"Reference Learning Web App",Accessibility!F2:F1000,"P1",Accessibility!N2:N1000,"&lt;&gt;")</f>
        <v>3</v>
      </c>
      <c r="H40" s="171">
        <f>COUNTIFS(Accessibility!D2:D1000,"Reference Learning Web App",Accessibility!F2:F1000,"P2",Accessibility!N2:N1000,"&lt;&gt;")</f>
        <v>2</v>
      </c>
      <c r="I40" s="163">
        <f t="shared" ref="I40:J40" si="108">SUM(M40+O40)</f>
        <v>0</v>
      </c>
      <c r="J40" s="163">
        <f t="shared" si="108"/>
        <v>0</v>
      </c>
      <c r="K40" s="163">
        <f t="shared" ref="K40:L40" si="109">(G40-I40)</f>
        <v>3</v>
      </c>
      <c r="L40" s="163">
        <f t="shared" si="109"/>
        <v>2</v>
      </c>
      <c r="M40" s="171">
        <f>COUNTIFS(Accessibility!D2:D1000,"Reference Learning Web App",Accessibility!F2:F1000,"P1",Accessibility!P2:P1000,"Automation Execution 1",Accessibility!Q2:Q1000,"Pass")</f>
        <v>0</v>
      </c>
      <c r="N40" s="171">
        <f>COUNTIFS(Accessibility!D2:D1000,"Reference Learning Web App",Accessibility!F2:F1000,"P2",Accessibility!P2:P1000,"Automation Execution 1",Accessibility!Q2:Q1000,"Pass")</f>
        <v>0</v>
      </c>
      <c r="O40" s="163">
        <f>COUNTIFS(Accessibility!D2:D1000,"Reference Learning Web App",Accessibility!F2:F1000,"P1",Accessibility!P2:P1000,"Automation Execution 2",Accessibility!Q2:Q1000,"Pass")</f>
        <v>0</v>
      </c>
      <c r="P40" s="163">
        <f>COUNTIFS(Accessibility!D2:D1000,"Reference Learning Web App",Accessibility!F2:F1000,"P2",Accessibility!P2:P1000,"Automation Execution 2",Accessibility!Q2:Q1000,"Pass")</f>
        <v>0</v>
      </c>
      <c r="Q40" s="164">
        <f t="shared" ref="Q40:R40" si="110">I40/G40</f>
        <v>0</v>
      </c>
      <c r="R40" s="164">
        <f t="shared" si="110"/>
        <v>0</v>
      </c>
    </row>
    <row r="41">
      <c r="A41" s="18"/>
      <c r="B41" s="170" t="s">
        <v>15</v>
      </c>
      <c r="C41" s="171">
        <f>COUNTIFS(Accessibility!D2:D1000,"Reference Learning Mobile App",Accessibility!F2:F1000,"P1")</f>
        <v>65</v>
      </c>
      <c r="D41" s="171">
        <f>COUNTIFS(Accessibility!D2:D1000,"Reference Learning Mobile App",Accessibility!F2:F1000,"P2")</f>
        <v>39</v>
      </c>
      <c r="E41" s="179">
        <f>COUNTIFS(Accessibility!D2:D1000,"Reference Learning Mobile App",Accessibility!F2:F1000,"P1",Accessibility!Q2:Q1000,"NA")</f>
        <v>1</v>
      </c>
      <c r="F41" s="179">
        <f>COUNTIFS(Accessibility!D2:D1000,"Reference Learning Mobile App",Accessibility!F2:F1000,"P2",Accessibility!Q2:Q1000,"NA")</f>
        <v>2</v>
      </c>
      <c r="G41" s="171">
        <f>COUNTIFS(Accessibility!D2:D1000,"Reference Learning Mobile App",Accessibility!F2:F1000,"P1",Accessibility!N2:N1000,"&lt;&gt;")</f>
        <v>0</v>
      </c>
      <c r="H41" s="171">
        <f>COUNTIFS(Accessibility!D2:D1000,"Reference Learning Mobile App",Accessibility!F2:F1000,"P2",Accessibility!N2:N1000,"&lt;&gt;")</f>
        <v>0</v>
      </c>
      <c r="I41" s="163">
        <f t="shared" ref="I41:J41" si="111">SUM(M41+O41)</f>
        <v>0</v>
      </c>
      <c r="J41" s="163">
        <f t="shared" si="111"/>
        <v>0</v>
      </c>
      <c r="K41" s="163">
        <f t="shared" ref="K41:L41" si="112">(G41-I41)</f>
        <v>0</v>
      </c>
      <c r="L41" s="163">
        <f t="shared" si="112"/>
        <v>0</v>
      </c>
      <c r="M41" s="171">
        <f>COUNTIFS(Accessibility!D2:D1000,"Reference Learning Mobile App",Accessibility!F2:F1000,"P1",Accessibility!P2:P1000,"Automation Execution 1",Accessibility!Q2:Q1000,"Pass")</f>
        <v>0</v>
      </c>
      <c r="N41" s="171">
        <f>COUNTIFS(Accessibility!D2:D1000,"Reference Learning Mobile App",Accessibility!F2:F1000,"P2",Accessibility!P2:P1000,"Automation Execution 1",Accessibility!Q2:Q1000,"Pass")</f>
        <v>0</v>
      </c>
      <c r="O41" s="163">
        <f>COUNTIFS(Accessibility!D2:D1000,"Reference Learning Mobile App",Accessibility!F2:F1000,"P1",Accessibility!P2:P1000,"Automation Execution 2",Accessibility!Q2:Q1000,"Pass")</f>
        <v>0</v>
      </c>
      <c r="P41" s="163">
        <f>COUNTIFS(Accessibility!D2:D1000,"Reference Learning Mobile App",Accessibility!F2:F1000,"P2",Accessibility!P2:P1000,"Automation Execution 2",Accessibility!Q2:Q1000,"Pass")</f>
        <v>0</v>
      </c>
      <c r="Q41" s="164" t="str">
        <f>I41/G41*100</f>
        <v>#DIV/0!</v>
      </c>
      <c r="R41" s="164">
        <f>(F41+J41)/D41</f>
        <v>0.05128205128</v>
      </c>
    </row>
    <row r="42">
      <c r="A42" s="11"/>
      <c r="B42" s="170" t="s">
        <v>23</v>
      </c>
      <c r="C42" s="171">
        <f>COUNTIFS(Accessibility!D2:D1000,"Reference Learning Desktop App",Accessibility!F2:F1000,"P1")</f>
        <v>18</v>
      </c>
      <c r="D42" s="171">
        <f>COUNTIFS(Accessibility!D2:D1000,"Reference Learning Desktop App",Accessibility!F2:F1000,"P2")</f>
        <v>16</v>
      </c>
      <c r="E42" s="179">
        <f>COUNTIFS(Accessibility!D2:D1000,"Reference Learning Desktop App",Accessibility!F2:F1000,"P1",Accessibility!Q2:Q1000,"NA")</f>
        <v>1</v>
      </c>
      <c r="F42" s="179">
        <f>COUNTIFS(Accessibility!D2:D1000,"Reference Learning Desktop App",Accessibility!F2:F1000,"P2",Accessibility!Q2:Q1000,"NA")</f>
        <v>1</v>
      </c>
      <c r="G42" s="171">
        <f>COUNTIFS(Accessibility!D2:D1000,"Reference Learning Desktop App",Accessibility!F2:F1000,"P1",Accessibility!N2:N1000,"&lt;&gt;")</f>
        <v>0</v>
      </c>
      <c r="H42" s="171">
        <f>COUNTIFS(Accessibility!D2:D1000,"Reference Learning Desktop App",Accessibility!F2:F1000,"P2",Accessibility!N2:N1000,"&lt;&gt;")</f>
        <v>0</v>
      </c>
      <c r="I42" s="163">
        <f t="shared" ref="I42:J42" si="113">SUM(M42+O42)</f>
        <v>0</v>
      </c>
      <c r="J42" s="163">
        <f t="shared" si="113"/>
        <v>0</v>
      </c>
      <c r="K42" s="163">
        <f t="shared" ref="K42:L42" si="114">(G42-I42)</f>
        <v>0</v>
      </c>
      <c r="L42" s="163">
        <f t="shared" si="114"/>
        <v>0</v>
      </c>
      <c r="M42" s="171">
        <f>COUNTIFS(Accessibility!D2:D1000,"Reference Learning Desktop App",Accessibility!F2:F1000,"P1",Accessibility!P2:P1000,"Automation Execution 1",Accessibility!Q2:Q1000,"Pass")</f>
        <v>0</v>
      </c>
      <c r="N42" s="171">
        <f>COUNTIFS(Accessibility!D2:D1000,"Reference Learning Desktop App",Accessibility!F2:F1000,"P2",Accessibility!P2:P1000,"Automation Execution 1",Accessibility!Q2:Q1000,"Pass")</f>
        <v>0</v>
      </c>
      <c r="O42" s="163">
        <f>COUNTIFS(Accessibility!D2:D1000,"Reference Learning Desktop App",Accessibility!F2:F1000,"P1",Accessibility!P2:P1000,"Automation Execution 2",Accessibility!Q2:Q1000,"Pass")</f>
        <v>0</v>
      </c>
      <c r="P42" s="163">
        <f>COUNTIFS(Accessibility!D2:D1000,"Reference Learning Desktop App",Accessibility!F2:F1000,"P2",Accessibility!P2:P1000,"Automation Execution 2",Accessibility!Q2:Q1000,"Pass")</f>
        <v>0</v>
      </c>
      <c r="Q42" s="164" t="str">
        <f t="shared" ref="Q42:R42" si="115">I42/G42</f>
        <v>#DIV/0!</v>
      </c>
      <c r="R42" s="164" t="str">
        <f t="shared" si="115"/>
        <v>#DIV/0!</v>
      </c>
    </row>
    <row r="43">
      <c r="A43" s="186" t="s">
        <v>40</v>
      </c>
      <c r="B43" s="166" t="s">
        <v>15</v>
      </c>
      <c r="C43" s="167">
        <f>COUNTIFS('Offline Scenarios'!D2:D1000,"Reference Learning Mobile App",'Offline Scenarios'!F2:F1000,"P1")</f>
        <v>6</v>
      </c>
      <c r="D43" s="167">
        <f>COUNTIFS('Offline Scenarios'!D2:D1000,"Reference Learning Mobile App",'Offline Scenarios'!F2:F1000,"P2")</f>
        <v>11</v>
      </c>
      <c r="E43" s="183">
        <f>COUNTIFS('Offline Scenarios'!D2:D1000,"Reference Learning Mobile App",'Offline Scenarios'!F2:F1000,"P1",'Offline Scenarios'!Q2:Q1000,"NA")</f>
        <v>0</v>
      </c>
      <c r="F43" s="183">
        <f>COUNTIFS('Offline Scenarios'!D2:D1000,"Reference Learning Mobile App",'Offline Scenarios'!F2:F1000,"P2",'Offline Scenarios'!Q2:Q1000,"NA")</f>
        <v>3</v>
      </c>
      <c r="G43" s="167">
        <f>COUNTIFS('Offline Scenarios'!D2:D1000,"Reference Learning Mobile App",'Offline Scenarios'!F2:F1000,"P1",'Offline Scenarios'!N2:N1000,"&lt;&gt;")</f>
        <v>2</v>
      </c>
      <c r="H43" s="167">
        <f>COUNTIFS('Offline Scenarios'!D2:D1000,"Reference Learning Mobile App",'Offline Scenarios'!F2:F1000,"P2",'Offline Scenarios'!N2:N1000,"&lt;&gt;")</f>
        <v>6</v>
      </c>
      <c r="I43" s="167">
        <f t="shared" ref="I43:J43" si="116">SUM(M43+O43)</f>
        <v>0</v>
      </c>
      <c r="J43" s="167">
        <f t="shared" si="116"/>
        <v>0</v>
      </c>
      <c r="K43" s="167">
        <f t="shared" ref="K43:L43" si="117">(G43-I43)</f>
        <v>2</v>
      </c>
      <c r="L43" s="167">
        <f t="shared" si="117"/>
        <v>6</v>
      </c>
      <c r="M43" s="167">
        <f>COUNTIFS('Offline Scenarios'!D2:D1000,"Reference Learning Mobile App",'Offline Scenarios'!F2:F1000,"P1",'Offline Scenarios'!P2:P1000,"Automation Execution 1",'Offline Scenarios'!Q2:Q1000,"Pass")</f>
        <v>0</v>
      </c>
      <c r="N43" s="167">
        <f>COUNTIFS('Offline Scenarios'!D2:D1000,"Reference Learning Mobile App",'Offline Scenarios'!F2:F1000,"P2",'Offline Scenarios'!P2:P1000,"Automation Execution 1",'Offline Scenarios'!Q2:Q1000,"Pass")</f>
        <v>0</v>
      </c>
      <c r="O43" s="167">
        <f>COUNTIFS('Offline Scenarios'!D2:D1000,"Reference Learning Mobile App",'Offline Scenarios'!F2:F1000,"P1",'Offline Scenarios'!P2:P1000,"Automation Execution 2",'Offline Scenarios'!Q2:Q1000,"Pass")</f>
        <v>0</v>
      </c>
      <c r="P43" s="167">
        <f>COUNTIFS('Offline Scenarios'!D2:D1000,"Reference Learning Mobile App",'Offline Scenarios'!F2:F1000,"P2",'Offline Scenarios'!P2:P1000,"Automation Execution 2",'Offline Scenarios'!Q2:Q1000,"Pass")</f>
        <v>0</v>
      </c>
      <c r="Q43" s="168">
        <f t="shared" ref="Q43:R43" si="118">I43/G43</f>
        <v>0</v>
      </c>
      <c r="R43" s="168">
        <f t="shared" si="118"/>
        <v>0</v>
      </c>
    </row>
    <row r="44">
      <c r="A44" s="11"/>
      <c r="B44" s="166" t="s">
        <v>23</v>
      </c>
      <c r="C44" s="167">
        <f>COUNTIFS('Offline Scenarios'!D2:D1000,"Reference Learning Desktop App",'Offline Scenarios'!F2:F1000,"P1")</f>
        <v>30</v>
      </c>
      <c r="D44" s="167">
        <f>COUNTIFS('Offline Scenarios'!D2:D1000,"Reference Learning Desktop App",'Offline Scenarios'!F2:F1000,"P2")</f>
        <v>21</v>
      </c>
      <c r="E44" s="183">
        <f>COUNTIFS('Offline Scenarios'!D2:D1000,"Reference Learning Desktop App",'Offline Scenarios'!F2:F1000,"P1",'Offline Scenarios'!Q2:Q1000,"NA")</f>
        <v>2</v>
      </c>
      <c r="F44" s="183">
        <f>COUNTIFS('Offline Scenarios'!D2:D1000,"Reference Learning Desktop App",'Offline Scenarios'!F2:F1000,"P2",'Offline Scenarios'!P2:P1000,"Automation Execution 1",'Offline Scenarios'!Q2:Q1000,"NA")</f>
        <v>0</v>
      </c>
      <c r="G44" s="167">
        <f>COUNTIFS('Offline Scenarios'!D2:D1000,"Reference Learning Desktop App",'Offline Scenarios'!F2:F1000,"P1",'Offline Scenarios'!N2:N1000,"&lt;&gt;")</f>
        <v>0</v>
      </c>
      <c r="H44" s="167">
        <f>COUNTIFS('Offline Scenarios'!D2:D1000,"Reference Learning Desktop App",'Offline Scenarios'!F2:F1000,"P2",'Offline Scenarios'!N2:N1000,"&lt;&gt;")</f>
        <v>1</v>
      </c>
      <c r="I44" s="167">
        <f t="shared" ref="I44:J44" si="119">SUM(M44+O44)</f>
        <v>0</v>
      </c>
      <c r="J44" s="167">
        <f t="shared" si="119"/>
        <v>0</v>
      </c>
      <c r="K44" s="167">
        <f t="shared" ref="K44:L44" si="120">(G44-I44)</f>
        <v>0</v>
      </c>
      <c r="L44" s="167">
        <f t="shared" si="120"/>
        <v>1</v>
      </c>
      <c r="M44" s="167">
        <f>COUNTIFS('Offline Scenarios'!D2:D1000,"Reference Learning Desktop App",'Offline Scenarios'!F2:F1000,"P1",'Offline Scenarios'!P2:P1000,"Automation Execution 1",'Offline Scenarios'!Q2:Q1000,"Pass")</f>
        <v>0</v>
      </c>
      <c r="N44" s="167">
        <f>COUNTIFS('Offline Scenarios'!D2:D1000,"Reference Learning Desktop App",'Offline Scenarios'!F2:F1000,"P2",'Offline Scenarios'!P2:P1000,"Automation Execution 1",'Offline Scenarios'!Q2:Q1000,"Pass")</f>
        <v>0</v>
      </c>
      <c r="O44" s="167">
        <f>COUNTIFS('Offline Scenarios'!D2:D1000,"Reference Learning Desktop App",'Offline Scenarios'!F2:F1000,"P1",'Offline Scenarios'!P2:P1000,"Automation Execution 2",'Offline Scenarios'!Q2:Q1000,"Pass")</f>
        <v>0</v>
      </c>
      <c r="P44" s="167">
        <f>COUNTIFS('Offline Scenarios'!D2:D1000,"Reference Learning Desktop App",'Offline Scenarios'!F2:F1000,"P2",'Offline Scenarios'!P2:P1000,"Automation Execution 2",'Offline Scenarios'!Q2:Q1000,"Pass")</f>
        <v>0</v>
      </c>
      <c r="Q44" s="168" t="str">
        <f t="shared" ref="Q44:R44" si="121">I44/G44</f>
        <v>#DIV/0!</v>
      </c>
      <c r="R44" s="168">
        <f t="shared" si="121"/>
        <v>0</v>
      </c>
    </row>
    <row r="45">
      <c r="A45" s="187" t="s">
        <v>41</v>
      </c>
      <c r="B45" s="170" t="s">
        <v>14</v>
      </c>
      <c r="C45" s="171">
        <f>COUNTIFS('PortalDesktop App Specific test'!D2:D1000,"Reference Learning Web App",'PortalDesktop App Specific test'!F2:F1000,"P1")</f>
        <v>41</v>
      </c>
      <c r="D45" s="171">
        <f>COUNTIFS('PortalDesktop App Specific test'!D2:D1000,"Reference Learning Web App",'PortalDesktop App Specific test'!F2:F1000,"P2")</f>
        <v>33</v>
      </c>
      <c r="E45" s="188">
        <f>COUNTIFS('PortalDesktop App Specific test'!D2:D1000,"Reference Learning Web App",'PortalDesktop App Specific test'!F2:F1000,"P1",'PortalDesktop App Specific test'!Q2:Q1000,"NA")</f>
        <v>0</v>
      </c>
      <c r="F45" s="188">
        <f>COUNTIFS('PortalDesktop App Specific test'!D2:D1000,"Reference Learning Web App",'PortalDesktop App Specific test'!F2:F1000,"P2",'PortalDesktop App Specific test'!Q2:Q1000,"NA")</f>
        <v>1</v>
      </c>
      <c r="G45" s="171">
        <f>COUNTIFS('PortalDesktop App Specific test'!D2:D1000,"Reference Learning Web App",'PortalDesktop App Specific test'!F2:F1000,"P1",'PortalDesktop App Specific test'!N2:N1000,"&lt;&gt;")</f>
        <v>33</v>
      </c>
      <c r="H45" s="171">
        <f>COUNTIFS('PortalDesktop App Specific test'!D2:D1000,"Reference Learning Web App",'PortalDesktop App Specific test'!F2:F1000,"P2",'PortalDesktop App Specific test'!N2:N1000,"&lt;&gt;")</f>
        <v>17</v>
      </c>
      <c r="I45" s="163">
        <f t="shared" ref="I45:J45" si="122">SUM(M45+O45)</f>
        <v>0</v>
      </c>
      <c r="J45" s="163">
        <f t="shared" si="122"/>
        <v>0</v>
      </c>
      <c r="K45" s="163">
        <f t="shared" ref="K45:L45" si="123">(G45-I45)</f>
        <v>33</v>
      </c>
      <c r="L45" s="163">
        <f t="shared" si="123"/>
        <v>17</v>
      </c>
      <c r="M45" s="171">
        <f>COUNTIFS('PortalDesktop App Specific test'!D2:D1000,"Reference Learning Web App",'PortalDesktop App Specific test'!F2:F1000,"P1",'PortalDesktop App Specific test'!P2:P1000,"Automation Execution 1",'PortalDesktop App Specific test'!Q2:Q1000,"Pass")</f>
        <v>0</v>
      </c>
      <c r="N45" s="171">
        <f>COUNTIFS('Portal/Desktop App Specific test cases'!D2:D1000,"Reference Learning Web App",'Portal/Desktop App Specific test cases'!F2:F1000,"P2",'Portal/Desktop App Specific test cases'!P2:P1000,"Automation Execution 1",'Portal/Desktop App Specific test cases'!Q2:Q1000,"Pass")</f>
        <v>0</v>
      </c>
      <c r="O45" s="171">
        <f>COUNTIFS('Portal/Desktop App Specific test cases'!D2:D1000,"Reference Learning Web App",'Portal/Desktop App Specific test cases'!F2:F1000,"P1",'Portal/Desktop App Specific test cases'!P2:P1000,"Automation Execution 2",'Portal/Desktop App Specific test cases'!Q2:Q1000,"Pass")</f>
        <v>0</v>
      </c>
      <c r="P45" s="171">
        <f>COUNTIFS('Portal/Desktop App Specific test cases'!D2:D1000,"Reference Learning Web App",'Portal/Desktop App Specific test cases'!F2:F1000,"P2",'Portal/Desktop App Specific test cases'!P2:P1000,"Automation Execution 2",'Portal/Desktop App Specific test cases'!Q2:Q1000,"Pass")</f>
        <v>0</v>
      </c>
      <c r="Q45" s="164">
        <f t="shared" ref="Q45:R45" si="124">I45/G45</f>
        <v>0</v>
      </c>
      <c r="R45" s="164">
        <f t="shared" si="124"/>
        <v>0</v>
      </c>
    </row>
    <row r="46">
      <c r="A46" s="11"/>
      <c r="B46" s="170" t="s">
        <v>23</v>
      </c>
      <c r="C46" s="171">
        <f>COUNTIFS('PortalDesktop App Specific test'!D2:D1000,"Reference Learning Desktop App",'PortalDesktop App Specific test'!F2:F1000,"P1")</f>
        <v>40</v>
      </c>
      <c r="D46" s="171">
        <f>COUNTIFS('PortalDesktop App Specific test'!D2:D1000,"Reference Learning Desktop App",'PortalDesktop App Specific test'!F2:F1000,"P2")</f>
        <v>68</v>
      </c>
      <c r="E46" s="188">
        <f>COUNTIFS('PortalDesktop App Specific test'!D2:D1000,"Reference Learning Desktop App",'PortalDesktop App Specific test'!F2:F1000,"P1",'PortalDesktop App Specific test'!Q2:Q1000,"NA")</f>
        <v>5</v>
      </c>
      <c r="F46" s="188">
        <f>COUNTIFS('PortalDesktop App Specific test'!D2:D1000,"Reference Learning Desktop App",'PortalDesktop App Specific test'!F2:F1000,"P2",'PortalDesktop App Specific test'!Q2:Q1000,"NA")</f>
        <v>2</v>
      </c>
      <c r="G46" s="171">
        <f>COUNTIFS('PortalDesktop App Specific test'!D2:D1000,"Reference Learning Desktop App",'PortalDesktop App Specific test'!F2:F1000,"P1",'PortalDesktop App Specific test'!N2:N1000,"&lt;&gt;")</f>
        <v>0</v>
      </c>
      <c r="H46" s="171">
        <f>COUNTIFS('PortalDesktop App Specific test'!D2:D1000,"Reference Learning Desktop App",'PortalDesktop App Specific test'!F2:F1000,"P2",'PortalDesktop App Specific test'!N2:N1000,"&lt;&gt;")</f>
        <v>1</v>
      </c>
      <c r="I46" s="163">
        <f t="shared" ref="I46:J46" si="125">SUM(M46+O46)</f>
        <v>0</v>
      </c>
      <c r="J46" s="163">
        <f t="shared" si="125"/>
        <v>0</v>
      </c>
      <c r="K46" s="163">
        <f t="shared" ref="K46:L46" si="126">(G46-I46)</f>
        <v>0</v>
      </c>
      <c r="L46" s="163">
        <f t="shared" si="126"/>
        <v>1</v>
      </c>
      <c r="M46" s="171">
        <f>COUNTIFS('Portal/Desktop App Specific test cases'!D2:D1000,"Reference Learning Desktop App",'Portal/Desktop App Specific test cases'!F2:F1000,"P1",'Portal/Desktop App Specific test cases'!P2:P1000,"Automation Execution 1",'Portal/Desktop App Specific test cases'!Q2:Q1000,"Pass")</f>
        <v>0</v>
      </c>
      <c r="N46" s="171">
        <f>COUNTIFS('Portal/Desktop App Specific test cases'!D2:D1000,"Reference Learning Desktop App",'Portal/Desktop App Specific test cases'!F2:F1000,"P2",'Portal/Desktop App Specific test cases'!P2:P1000,"Automation Execution 1",'Portal/Desktop App Specific test cases'!Q2:Q1000,"Pass")</f>
        <v>0</v>
      </c>
      <c r="O46" s="171">
        <f>COUNTIFS('Portal/Desktop App Specific test cases'!D2:D1000,"Reference Learning Desktop App",'Portal/Desktop App Specific test cases'!F2:F1000,"P1",'Portal/Desktop App Specific test cases'!P2:P1000,"Automation Execution 2",'Portal/Desktop App Specific test cases'!Q2:Q1000,"Pass")</f>
        <v>0</v>
      </c>
      <c r="P46" s="171">
        <f>COUNTIFS('Portal/Desktop App Specific test cases'!D2:D1000,"Reference Learning Desktop App",'Portal/Desktop App Specific test cases'!F2:F1000,"P2",'Portal/Desktop App Specific test cases'!P2:P1000,"Automation Execution 2",'Portal/Desktop App Specific test cases'!Q2:Q1000,"Pass")</f>
        <v>0</v>
      </c>
      <c r="Q46" s="164" t="str">
        <f t="shared" ref="Q46:R46" si="127">I46/G46</f>
        <v>#DIV/0!</v>
      </c>
      <c r="R46" s="164">
        <f t="shared" si="127"/>
        <v>0</v>
      </c>
    </row>
    <row r="47">
      <c r="A47" s="189" t="s">
        <v>13</v>
      </c>
      <c r="B47" s="166" t="s">
        <v>14</v>
      </c>
      <c r="C47" s="167">
        <f>COUNTA('Portal Sanity'!D2:D1000)</f>
        <v>110</v>
      </c>
      <c r="D47" s="167">
        <v>0.0</v>
      </c>
      <c r="E47" s="167">
        <f>COUNTIF('Portal Sanity'!K2:K1000,"NA")</f>
        <v>2</v>
      </c>
      <c r="F47" s="167">
        <v>0.0</v>
      </c>
      <c r="G47" s="167">
        <f>COUNTA('Portal Sanity'!H2:H1000,"&lt;&gt;")</f>
        <v>82</v>
      </c>
      <c r="H47" s="167">
        <v>0.0</v>
      </c>
      <c r="I47" s="167">
        <f t="shared" ref="I47:J47" si="128">SUM(M47+O47)</f>
        <v>0</v>
      </c>
      <c r="J47" s="167">
        <f t="shared" si="128"/>
        <v>0</v>
      </c>
      <c r="K47" s="167">
        <f t="shared" ref="K47:K48" si="130">(G47-I47)</f>
        <v>82</v>
      </c>
      <c r="L47" s="167">
        <v>0.0</v>
      </c>
      <c r="M47" s="167">
        <f>COUNTIFS('Portal Sanity'!Q2:Q1000,"Automation Execution 1",'Portal Sanity'!R2:R1000,"Pass")</f>
        <v>0</v>
      </c>
      <c r="N47" s="167">
        <v>0.0</v>
      </c>
      <c r="O47" s="167">
        <f>COUNTIFS('Portal Sanity'!M2:M1000,"Automation Execution 2",'Portal Sanity'!N2:N1000,"Pass")</f>
        <v>0</v>
      </c>
      <c r="P47" s="167">
        <v>0.0</v>
      </c>
      <c r="Q47" s="168">
        <f t="shared" ref="Q47:Q50" si="131">I47/G47</f>
        <v>0</v>
      </c>
      <c r="R47" s="168">
        <v>0.0</v>
      </c>
    </row>
    <row r="48">
      <c r="A48" s="18"/>
      <c r="B48" s="166" t="s">
        <v>15</v>
      </c>
      <c r="C48" s="167">
        <f>COUNTA('Mobile Sanity'!D2:D1000)</f>
        <v>111</v>
      </c>
      <c r="D48" s="167">
        <v>0.0</v>
      </c>
      <c r="E48" s="167">
        <f>COUNTIF('Mobile Sanity'!K2:K1000,"NA")</f>
        <v>4</v>
      </c>
      <c r="F48" s="167">
        <v>0.0</v>
      </c>
      <c r="G48" s="167">
        <f>COUNTA('Mobile Sanity'!H2:H1000,"&lt;&gt;")</f>
        <v>84</v>
      </c>
      <c r="H48" s="167">
        <v>0.0</v>
      </c>
      <c r="I48" s="167">
        <f t="shared" ref="I48:J48" si="129">SUM(M48+O48)</f>
        <v>0</v>
      </c>
      <c r="J48" s="167">
        <f t="shared" si="129"/>
        <v>0</v>
      </c>
      <c r="K48" s="167">
        <f t="shared" si="130"/>
        <v>84</v>
      </c>
      <c r="L48" s="167">
        <v>0.0</v>
      </c>
      <c r="M48" s="167">
        <f>COUNTIFS('Mobile Sanity'!J2:J1000,"Automation Execution 1",'Mobile Sanity'!K2:K1000,"Pass")</f>
        <v>0</v>
      </c>
      <c r="N48" s="167">
        <v>0.0</v>
      </c>
      <c r="O48" s="167">
        <f>COUNTIFS('Mobile Sanity'!J2:J1000,"Automation Execution 2",'Mobile Sanity'!K2:K1000,"Pass")</f>
        <v>0</v>
      </c>
      <c r="P48" s="167">
        <v>0.0</v>
      </c>
      <c r="Q48" s="168">
        <f t="shared" si="131"/>
        <v>0</v>
      </c>
      <c r="R48" s="168">
        <v>0.0</v>
      </c>
    </row>
    <row r="49">
      <c r="A49" s="11"/>
      <c r="B49" s="166" t="s">
        <v>16</v>
      </c>
      <c r="C49" s="167">
        <f>COUNTA('Desktop Sanity'!D2:D1000)</f>
        <v>53</v>
      </c>
      <c r="D49" s="167">
        <v>0.0</v>
      </c>
      <c r="E49" s="167">
        <f>COUNTIF('Desktop Sanity'!K2:K1000,"NA")</f>
        <v>6</v>
      </c>
      <c r="F49" s="167">
        <v>0.0</v>
      </c>
      <c r="G49" s="167">
        <v>0.0</v>
      </c>
      <c r="H49" s="167">
        <v>0.0</v>
      </c>
      <c r="I49" s="167">
        <f t="shared" ref="I49:J49" si="132">SUM(M49+O49)</f>
        <v>0</v>
      </c>
      <c r="J49" s="167">
        <f t="shared" si="132"/>
        <v>0</v>
      </c>
      <c r="K49" s="167">
        <f>COUNTIF('Desktop Sanity'!K2:K1000,"Fail")</f>
        <v>0</v>
      </c>
      <c r="L49" s="167">
        <v>0.0</v>
      </c>
      <c r="M49" s="167">
        <f>COUNTIF('Desktop Sanity'!K2:K1000,"Blocked")</f>
        <v>0</v>
      </c>
      <c r="N49" s="167">
        <v>0.0</v>
      </c>
      <c r="O49" s="167">
        <f>SUM(K49+M49)</f>
        <v>0</v>
      </c>
      <c r="P49" s="167">
        <v>0.0</v>
      </c>
      <c r="Q49" s="168" t="str">
        <f t="shared" si="131"/>
        <v>#DIV/0!</v>
      </c>
      <c r="R49" s="168">
        <v>0.0</v>
      </c>
    </row>
    <row r="50">
      <c r="A50" s="190" t="s">
        <v>3</v>
      </c>
      <c r="B50" s="7"/>
      <c r="C50" s="191">
        <f t="shared" ref="C50:F50" si="133">Sum(C4:C49)</f>
        <v>2518</v>
      </c>
      <c r="D50" s="191">
        <f t="shared" si="133"/>
        <v>2124</v>
      </c>
      <c r="E50" s="191">
        <f t="shared" si="133"/>
        <v>147</v>
      </c>
      <c r="F50" s="191">
        <f t="shared" si="133"/>
        <v>114</v>
      </c>
      <c r="G50" s="192">
        <f t="shared" ref="G50:P50" si="134">sum(G4:G49)</f>
        <v>1166</v>
      </c>
      <c r="H50" s="192">
        <f t="shared" si="134"/>
        <v>1041</v>
      </c>
      <c r="I50" s="192" t="str">
        <f t="shared" si="134"/>
        <v>#VALUE!</v>
      </c>
      <c r="J50" s="192" t="str">
        <f t="shared" si="134"/>
        <v>#VALUE!</v>
      </c>
      <c r="K50" s="192" t="str">
        <f t="shared" si="134"/>
        <v>#VALUE!</v>
      </c>
      <c r="L50" s="192" t="str">
        <f t="shared" si="134"/>
        <v>#VALUE!</v>
      </c>
      <c r="M50" s="192" t="str">
        <f t="shared" si="134"/>
        <v>#VALUE!</v>
      </c>
      <c r="N50" s="192" t="str">
        <f t="shared" si="134"/>
        <v>#VALUE!</v>
      </c>
      <c r="O50" s="192" t="str">
        <f t="shared" si="134"/>
        <v>#VALUE!</v>
      </c>
      <c r="P50" s="192" t="str">
        <f t="shared" si="134"/>
        <v>#VALUE!</v>
      </c>
      <c r="Q50" s="192" t="str">
        <f t="shared" si="131"/>
        <v>#VALUE!</v>
      </c>
      <c r="R50" s="192" t="str">
        <f>J50/H50</f>
        <v>#VALUE!</v>
      </c>
    </row>
    <row r="51">
      <c r="A51" s="62"/>
      <c r="B51" s="62"/>
      <c r="C51" s="62"/>
      <c r="D51" s="62"/>
      <c r="E51" s="62"/>
      <c r="F51" s="62"/>
      <c r="G51" s="62"/>
      <c r="H51" s="62"/>
      <c r="I51" s="62"/>
      <c r="J51" s="62"/>
      <c r="K51" s="62"/>
      <c r="L51" s="62"/>
      <c r="M51" s="62"/>
      <c r="N51" s="62"/>
      <c r="O51" s="62"/>
      <c r="P51" s="62"/>
      <c r="Q51" s="62"/>
      <c r="R51" s="62"/>
    </row>
  </sheetData>
  <mergeCells count="28">
    <mergeCell ref="K2:L2"/>
    <mergeCell ref="M2:N2"/>
    <mergeCell ref="O2:P2"/>
    <mergeCell ref="Q2:R2"/>
    <mergeCell ref="A1:Q1"/>
    <mergeCell ref="A2:A3"/>
    <mergeCell ref="B2:B3"/>
    <mergeCell ref="C2:D2"/>
    <mergeCell ref="E2:F2"/>
    <mergeCell ref="G2:H2"/>
    <mergeCell ref="I2:J2"/>
    <mergeCell ref="A5:A7"/>
    <mergeCell ref="A8:A10"/>
    <mergeCell ref="A12:A14"/>
    <mergeCell ref="A15:A17"/>
    <mergeCell ref="A18:A20"/>
    <mergeCell ref="A21:A22"/>
    <mergeCell ref="A23:A25"/>
    <mergeCell ref="A45:A46"/>
    <mergeCell ref="A47:A49"/>
    <mergeCell ref="A50:B50"/>
    <mergeCell ref="A28:A29"/>
    <mergeCell ref="A30:A31"/>
    <mergeCell ref="A32:A33"/>
    <mergeCell ref="A34:A36"/>
    <mergeCell ref="A37:A39"/>
    <mergeCell ref="A40:A42"/>
    <mergeCell ref="A43:A44"/>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2.13"/>
  </cols>
  <sheetData>
    <row r="1">
      <c r="A1" s="193" t="s">
        <v>0</v>
      </c>
      <c r="B1" s="194"/>
      <c r="C1" s="194"/>
      <c r="D1" s="194"/>
      <c r="E1" s="194"/>
      <c r="F1" s="194"/>
      <c r="G1" s="194"/>
      <c r="H1" s="194"/>
      <c r="I1" s="194"/>
      <c r="J1" s="194"/>
      <c r="K1" s="194"/>
      <c r="L1" s="194"/>
      <c r="M1" s="195"/>
    </row>
    <row r="2">
      <c r="A2" s="196" t="s">
        <v>1</v>
      </c>
      <c r="B2" s="197" t="s">
        <v>3</v>
      </c>
      <c r="C2" s="198"/>
      <c r="D2" s="199" t="s">
        <v>439</v>
      </c>
      <c r="E2" s="198"/>
      <c r="F2" s="200" t="s">
        <v>440</v>
      </c>
      <c r="G2" s="198"/>
      <c r="H2" s="197" t="s">
        <v>432</v>
      </c>
      <c r="I2" s="198"/>
      <c r="J2" s="201" t="s">
        <v>441</v>
      </c>
      <c r="K2" s="198"/>
      <c r="L2" s="202" t="s">
        <v>442</v>
      </c>
      <c r="M2" s="198"/>
    </row>
    <row r="3">
      <c r="A3" s="203"/>
      <c r="B3" s="204" t="s">
        <v>11</v>
      </c>
      <c r="C3" s="204" t="s">
        <v>12</v>
      </c>
      <c r="D3" s="205" t="s">
        <v>11</v>
      </c>
      <c r="E3" s="205" t="s">
        <v>12</v>
      </c>
      <c r="F3" s="206" t="s">
        <v>11</v>
      </c>
      <c r="G3" s="206" t="s">
        <v>12</v>
      </c>
      <c r="H3" s="204" t="s">
        <v>11</v>
      </c>
      <c r="I3" s="204" t="s">
        <v>12</v>
      </c>
      <c r="J3" s="207" t="s">
        <v>95</v>
      </c>
      <c r="K3" s="207" t="s">
        <v>7</v>
      </c>
      <c r="L3" s="208" t="s">
        <v>11</v>
      </c>
      <c r="M3" s="208" t="s">
        <v>12</v>
      </c>
    </row>
    <row r="4">
      <c r="A4" s="209" t="s">
        <v>443</v>
      </c>
      <c r="B4" s="210">
        <f>COUNTA('Portal Sanity 6.0'!D2:D999)</f>
        <v>107</v>
      </c>
      <c r="C4" s="210">
        <v>0.0</v>
      </c>
      <c r="D4" s="210">
        <f>COUNTIF('Portal Sanity 6.0'!C2:C999,"Cannot be automated")</f>
        <v>27</v>
      </c>
      <c r="E4" s="210">
        <v>0.0</v>
      </c>
      <c r="F4" s="210">
        <f>COUNTIF('Portal Sanity 6.0'!C2:C999,"To be automated")</f>
        <v>0</v>
      </c>
      <c r="G4" s="210">
        <v>0.0</v>
      </c>
      <c r="H4" s="211">
        <f>COUNTIFs('Portal Sanity 6.0'!C2:C999,"Already Automated",'Portal Sanity 6.0'!H2:H999,"&lt;&gt;")+6</f>
        <v>85</v>
      </c>
      <c r="I4" s="210">
        <v>0.0</v>
      </c>
      <c r="J4" s="212">
        <v>63.0</v>
      </c>
      <c r="K4" s="212">
        <v>21.0</v>
      </c>
      <c r="L4" s="213"/>
      <c r="M4" s="213"/>
    </row>
    <row r="5">
      <c r="A5" s="209" t="s">
        <v>444</v>
      </c>
      <c r="B5" s="214">
        <f>COUNTA(coKreatSanity!E2:E999)</f>
        <v>105</v>
      </c>
      <c r="C5" s="215">
        <v>0.0</v>
      </c>
      <c r="D5" s="215">
        <v>34.0</v>
      </c>
      <c r="E5" s="215">
        <v>0.0</v>
      </c>
      <c r="F5" s="214">
        <f t="shared" ref="F5:F8" si="1">B5-(D5+H5)</f>
        <v>34</v>
      </c>
      <c r="G5" s="215">
        <v>0.0</v>
      </c>
      <c r="H5" s="214">
        <f>COUNTA(coKreatSanity!C2:C999,"&lt;&gt;")</f>
        <v>37</v>
      </c>
      <c r="I5" s="215">
        <v>0.0</v>
      </c>
      <c r="J5" s="214">
        <v>30.0</v>
      </c>
      <c r="K5" s="214">
        <v>6.0</v>
      </c>
      <c r="L5" s="216"/>
      <c r="M5" s="216"/>
    </row>
    <row r="6">
      <c r="A6" s="217" t="s">
        <v>21</v>
      </c>
      <c r="B6" s="218">
        <f>COUNTIF(Workspace!F2:F999,"P1")</f>
        <v>264</v>
      </c>
      <c r="C6" s="218">
        <f>COUNTIF(Workspace!F2:F999,"P2")</f>
        <v>327</v>
      </c>
      <c r="D6" s="218">
        <f>COUNTIFS(Workspace!F2:F999,"P1",Workspace!G2:G999,"Cannot be automated")</f>
        <v>24</v>
      </c>
      <c r="E6" s="218">
        <f>COUNTIFS(Workspace!F2:F999,"P2",Workspace!G2:G999,"Cannot be automated")</f>
        <v>47</v>
      </c>
      <c r="F6" s="218">
        <f t="shared" si="1"/>
        <v>183</v>
      </c>
      <c r="G6" s="218">
        <f t="shared" ref="G6:G8" si="2">C6-(E6+I6)</f>
        <v>280</v>
      </c>
      <c r="H6" s="218">
        <f>COUNTIFS(Workspace!F2:F999,"P1",Workspace!G2:G999,"Already Automated",Workspace!Q2:Q999,"&lt;&gt;")</f>
        <v>57</v>
      </c>
      <c r="I6" s="218">
        <f>COUNTIFS(Workspace!F2:F999,"P2",Workspace!G2:G999,"Already Automated",Workspace!Q2:Q999,"&lt;&gt;")</f>
        <v>0</v>
      </c>
      <c r="J6" s="214">
        <v>37.0</v>
      </c>
      <c r="K6" s="214">
        <v>11.0</v>
      </c>
      <c r="L6" s="219"/>
      <c r="M6" s="219"/>
    </row>
    <row r="7">
      <c r="A7" s="217" t="s">
        <v>22</v>
      </c>
      <c r="B7" s="214">
        <f>COUNTIFS(Login!D2:D999,"Reference Learning Web App",Login!F2:F999,"P1")</f>
        <v>61</v>
      </c>
      <c r="C7" s="214">
        <f>COUNTIFS(Login!D2:D999,"Reference Learning Web App",Login!F2:F999,"P2")</f>
        <v>73</v>
      </c>
      <c r="D7" s="214">
        <f>COUNTIFS(Login!D2:D999,"Reference Learning Web App",Login!F2:F999,"P1",Login!G2:G999,"Cannot be automated")</f>
        <v>31</v>
      </c>
      <c r="E7" s="214">
        <f>COUNTIFS(Login!D2:D999,"Reference Learning Web App",Login!F2:F999,"P2",Login!G2:G999,"Cannot be automated")</f>
        <v>19</v>
      </c>
      <c r="F7" s="218">
        <f t="shared" si="1"/>
        <v>26</v>
      </c>
      <c r="G7" s="218">
        <f t="shared" si="2"/>
        <v>54</v>
      </c>
      <c r="H7" s="214">
        <f>COUNTIFS(Login!D2:D999,"Reference Learning Web App",Login!F2:F999,"P1",Login!G2:G999,"Already Automated",Login!O2:O999,"&lt;&gt;")</f>
        <v>4</v>
      </c>
      <c r="I7" s="214">
        <f>COUNTIFS(Login!D2:D999,"Reference Learning Web App",Login!F2:F999,"P2",Login!G2:G999,"Already Automated",Login!O2:O999,"&lt;&gt;")</f>
        <v>0</v>
      </c>
      <c r="J7" s="215">
        <v>4.0</v>
      </c>
      <c r="K7" s="215">
        <v>0.0</v>
      </c>
      <c r="L7" s="216"/>
      <c r="M7" s="216"/>
    </row>
    <row r="8">
      <c r="A8" s="217" t="s">
        <v>24</v>
      </c>
      <c r="B8" s="218">
        <f>COUNTIFS('Course Consumption'!D2:D999,"Reference Learning Web App",'Course Consumption'!F2:F999,"P1")</f>
        <v>163</v>
      </c>
      <c r="C8" s="218">
        <f>COUNTIFS('Course Consumption'!D2:D999,"Reference Learning Web App",'Course Consumption'!F2:F999,"P2")</f>
        <v>59</v>
      </c>
      <c r="D8" s="218">
        <f>COUNTIFS('Course Consumption'!D2:D999,"Reference Learning Web App",'Course Consumption'!F2:F999,"P1",'Course Consumption'!G2:G999,"Cannot be automated")</f>
        <v>32</v>
      </c>
      <c r="E8" s="218">
        <f>COUNTIFS('Course Consumption'!D2:D999,"Reference Learning Web App",'Course Consumption'!F2:F999,"P2",'Course Consumption'!G2:G999,"Cannot be automated")</f>
        <v>23</v>
      </c>
      <c r="F8" s="218">
        <f t="shared" si="1"/>
        <v>120</v>
      </c>
      <c r="G8" s="218">
        <f t="shared" si="2"/>
        <v>35</v>
      </c>
      <c r="H8" s="218">
        <f>COUNTIFS('Course Consumption'!D2:D999,"Reference Learning Web App",'Course Consumption'!F2:F999,"P1",'Course Consumption'!G2:G999,"Already Automated",'Course Consumption'!O2:O999,"&lt;&gt;")</f>
        <v>11</v>
      </c>
      <c r="I8" s="218">
        <f>COUNTIFS('Course Consumption'!D2:D999,"Reference Learning Web App",'Course Consumption'!F2:F999,"P2",'Course Consumption'!G2:G999,"Already Automated",'Course Consumption'!O2:O999,"&lt;&gt;")</f>
        <v>1</v>
      </c>
      <c r="J8" s="220">
        <v>9.0</v>
      </c>
      <c r="K8" s="220">
        <v>3.0</v>
      </c>
      <c r="L8" s="219"/>
      <c r="M8" s="219"/>
    </row>
    <row r="9">
      <c r="A9" s="217" t="s">
        <v>25</v>
      </c>
      <c r="B9" s="214">
        <v>0.0</v>
      </c>
      <c r="C9" s="214">
        <v>0.0</v>
      </c>
      <c r="D9" s="214">
        <v>0.0</v>
      </c>
      <c r="E9" s="214">
        <v>0.0</v>
      </c>
      <c r="F9" s="214">
        <v>0.0</v>
      </c>
      <c r="G9" s="214">
        <v>0.0</v>
      </c>
      <c r="H9" s="214">
        <v>0.0</v>
      </c>
      <c r="I9" s="214">
        <v>0.0</v>
      </c>
      <c r="J9" s="215">
        <v>0.0</v>
      </c>
      <c r="K9" s="215">
        <v>0.0</v>
      </c>
      <c r="L9" s="216"/>
      <c r="M9" s="216"/>
    </row>
    <row r="10">
      <c r="A10" s="217" t="s">
        <v>26</v>
      </c>
      <c r="B10" s="218">
        <v>0.0</v>
      </c>
      <c r="C10" s="218">
        <v>0.0</v>
      </c>
      <c r="D10" s="218">
        <v>0.0</v>
      </c>
      <c r="E10" s="218">
        <v>0.0</v>
      </c>
      <c r="F10" s="218">
        <v>0.0</v>
      </c>
      <c r="G10" s="218">
        <v>0.0</v>
      </c>
      <c r="H10" s="218">
        <v>0.0</v>
      </c>
      <c r="I10" s="218">
        <v>0.0</v>
      </c>
      <c r="J10" s="220">
        <v>0.0</v>
      </c>
      <c r="K10" s="220">
        <v>0.0</v>
      </c>
      <c r="L10" s="219"/>
      <c r="M10" s="219"/>
    </row>
    <row r="11">
      <c r="A11" s="217" t="s">
        <v>27</v>
      </c>
      <c r="B11" s="214">
        <f>COUNTIFS('Content Consumption'!D2:D999,"Reference Learning Web App",'Content Consumption'!F2:F999,"P1")</f>
        <v>90</v>
      </c>
      <c r="C11" s="214">
        <f>COUNTIFS('Content Consumption'!D2:D999,"Reference Learning Web App",'Content Consumption'!F2:F999,"P2")</f>
        <v>52</v>
      </c>
      <c r="D11" s="214">
        <f>COUNTIFS('Content Consumption'!D2:D999,"Reference Learning Web App",'Content Consumption'!F2:F999,"P1",'Content Consumption'!G2:G999,"Cannot be automated")</f>
        <v>50</v>
      </c>
      <c r="E11" s="214">
        <f>COUNTIFS('Content Consumption'!D2:D999,"Reference Learning Web App",'Content Consumption'!F2:F999,"P2",'Content Consumption'!G2:G999,"Cannot be automated")</f>
        <v>39</v>
      </c>
      <c r="F11" s="214">
        <f t="shared" ref="F11:G11" si="3">B11-(D11+H11)</f>
        <v>34</v>
      </c>
      <c r="G11" s="214">
        <f t="shared" si="3"/>
        <v>12</v>
      </c>
      <c r="H11" s="214">
        <f>COUNTIFS('Content Consumption'!D2:D999,"Reference Learning Web App",'Content Consumption'!F2:F999,"P1",'Content Consumption'!G2:G999,"Already Automated",'Content Consumption'!O2:O999,"&lt;&gt;")</f>
        <v>6</v>
      </c>
      <c r="I11" s="214">
        <f>COUNTIFS('Content Consumption'!D2:D999,"Reference Learning Web App",'Content Consumption'!F2:F999,"P2",'Content Consumption'!G2:G999,"Already Automated",'Content Consumption'!O2:O999,"&lt;&gt;")</f>
        <v>1</v>
      </c>
      <c r="J11" s="215">
        <v>6.0</v>
      </c>
      <c r="K11" s="215">
        <v>1.0</v>
      </c>
      <c r="L11" s="216"/>
      <c r="M11" s="216"/>
    </row>
    <row r="12">
      <c r="A12" s="217" t="s">
        <v>28</v>
      </c>
      <c r="B12" s="218">
        <f>COUNTIFS(Profile!D2:D999,"Reference Learning Web App",Profile!F2:F999,"P1")</f>
        <v>42</v>
      </c>
      <c r="C12" s="218">
        <f>COUNTIFS(Profile!D2:D999,"Reference Learning Web App",Profile!F2:F999,"P2")</f>
        <v>74</v>
      </c>
      <c r="D12" s="218">
        <f>COUNTIFS(Profile!D2:D999,"Reference Learning Web App",Profile!F2:F999,"P1",Profile!G2:G999,"Cannot be automated")</f>
        <v>12</v>
      </c>
      <c r="E12" s="218">
        <f>COUNTIFS(Profile!D2:D999,"Reference Learning Web App",Profile!F2:F999,"P2",Profile!G2:G999,"Cannot be automated")</f>
        <v>14</v>
      </c>
      <c r="F12" s="218">
        <f t="shared" ref="F12:G12" si="4">B12-(D12+H12)</f>
        <v>16</v>
      </c>
      <c r="G12" s="218">
        <f t="shared" si="4"/>
        <v>60</v>
      </c>
      <c r="H12" s="218">
        <f>COUNTIFS(Profile!D2:D999,"Reference Learning Web App",Profile!F2:F999,"P1",Profile!G2:G999,"Already Automated",Profile!O2:O999,"&lt;&gt;")</f>
        <v>14</v>
      </c>
      <c r="I12" s="218">
        <f>COUNTIFS(Profile!D2:D999,"Reference Learning Web App",Profile!F2:F999,"P2",Profile!G2:G999,"Already Automated",Profile!O2:O999,"&lt;&gt;")</f>
        <v>0</v>
      </c>
      <c r="J12" s="220">
        <v>16.0</v>
      </c>
      <c r="K12" s="220">
        <v>1.0</v>
      </c>
      <c r="L12" s="219"/>
      <c r="M12" s="219"/>
    </row>
    <row r="13">
      <c r="A13" s="217" t="s">
        <v>445</v>
      </c>
      <c r="B13" s="214">
        <f>COUNTIFS('Org admin reports'!D2:D999,"Reference Learning Web App",'Org admin reports'!F2:F999,"P1")</f>
        <v>69</v>
      </c>
      <c r="C13" s="214">
        <f>COUNTIFS('Org admin reports'!D2:D999,"Reference Learning Web App",'Org admin reports'!F2:F999,"P2")</f>
        <v>26</v>
      </c>
      <c r="D13" s="214">
        <v>0.0</v>
      </c>
      <c r="E13" s="214">
        <v>0.0</v>
      </c>
      <c r="F13" s="214">
        <v>0.0</v>
      </c>
      <c r="G13" s="214">
        <v>0.0</v>
      </c>
      <c r="H13" s="214">
        <v>0.0</v>
      </c>
      <c r="I13" s="214">
        <v>0.0</v>
      </c>
      <c r="J13" s="214">
        <v>0.0</v>
      </c>
      <c r="K13" s="214">
        <v>0.0</v>
      </c>
      <c r="L13" s="216"/>
      <c r="M13" s="216"/>
    </row>
    <row r="14">
      <c r="A14" s="217" t="s">
        <v>30</v>
      </c>
      <c r="B14" s="218">
        <f>COUNTIFS(QUML!D2:D999,"Reference Learning Web App",QUML!F2:F999,"P1")</f>
        <v>225</v>
      </c>
      <c r="C14" s="218">
        <f>COUNTIFS(QUML!D2:D999,"Reference Learning Web App",QUML!F2:F999,"P2")</f>
        <v>192</v>
      </c>
      <c r="D14" s="218">
        <f>COUNTIFS(QUML!D2:D999,"Reference Learning Web App",QUML!F2:F999,"P1",QUML!G2:G999,"Cannot be automated")</f>
        <v>73</v>
      </c>
      <c r="E14" s="218">
        <f>COUNTIFS(QUML!D2:D999,"Reference Learning Web App",QUML!F2:F999,"P2",QUML!G2:G999,"Cannot be automated")</f>
        <v>34</v>
      </c>
      <c r="F14" s="218">
        <f t="shared" ref="F14:G14" si="5">B14-(D14+H14)</f>
        <v>128</v>
      </c>
      <c r="G14" s="218">
        <f t="shared" si="5"/>
        <v>158</v>
      </c>
      <c r="H14" s="218">
        <f>COUNTIFS(QUML!D2:D999,"Reference Learning Web App",QUML!F2:F999,"P1",QUML!G2:G999,"Already Automated",QUML!O2:O999,"&lt;&gt;")</f>
        <v>24</v>
      </c>
      <c r="I14" s="218">
        <f>COUNTIFS(QUML!D2:D999,"Reference Learning Web App",QUML!F2:F999,"P2",QUML!G2:G999,"Already Automated",QUML!O2:O999,"&lt;&gt;")</f>
        <v>0</v>
      </c>
      <c r="J14" s="220">
        <v>21.0</v>
      </c>
      <c r="K14" s="220">
        <v>2.0</v>
      </c>
      <c r="L14" s="219"/>
      <c r="M14" s="219"/>
    </row>
    <row r="15">
      <c r="A15" s="217" t="s">
        <v>446</v>
      </c>
      <c r="B15" s="214">
        <v>0.0</v>
      </c>
      <c r="C15" s="214">
        <v>0.0</v>
      </c>
      <c r="D15" s="214">
        <v>0.0</v>
      </c>
      <c r="E15" s="214">
        <v>0.0</v>
      </c>
      <c r="F15" s="214">
        <v>0.0</v>
      </c>
      <c r="G15" s="214">
        <v>0.0</v>
      </c>
      <c r="H15" s="214">
        <v>0.0</v>
      </c>
      <c r="I15" s="214">
        <v>0.0</v>
      </c>
      <c r="J15" s="214">
        <v>0.0</v>
      </c>
      <c r="K15" s="214">
        <v>0.0</v>
      </c>
      <c r="L15" s="216"/>
      <c r="M15" s="216"/>
    </row>
    <row r="16">
      <c r="A16" s="217" t="s">
        <v>447</v>
      </c>
      <c r="B16" s="218">
        <f>COUNTIFS('QR code'!D2:D999,"Reference Learning Web App",'QR code'!F2:F999,"P1")</f>
        <v>78</v>
      </c>
      <c r="C16" s="218">
        <f>COUNTIFS('QR code'!D2:D999,"Reference Learning Web App",'QR code'!F2:F999,"P2")</f>
        <v>18</v>
      </c>
      <c r="D16" s="218">
        <v>0.0</v>
      </c>
      <c r="E16" s="218">
        <v>0.0</v>
      </c>
      <c r="F16" s="218">
        <v>0.0</v>
      </c>
      <c r="G16" s="218">
        <v>0.0</v>
      </c>
      <c r="H16" s="218">
        <v>0.0</v>
      </c>
      <c r="I16" s="218">
        <v>0.0</v>
      </c>
      <c r="J16" s="220">
        <v>0.0</v>
      </c>
      <c r="K16" s="220">
        <v>0.0</v>
      </c>
      <c r="L16" s="219"/>
      <c r="M16" s="219"/>
    </row>
    <row r="17">
      <c r="A17" s="217" t="s">
        <v>438</v>
      </c>
      <c r="B17" s="214">
        <f>COUNTIFS('Portal Desktop App Configurabil'!D2:D999,"Reference Learning Web App",'Portal Desktop App Configurabil'!F2:F999,"P1")</f>
        <v>36</v>
      </c>
      <c r="C17" s="214">
        <f>COUNTIFS('Portal Desktop App Configurabil'!D2:D999,"Reference Learning Web App",'Portal Desktop App Configurabil'!F2:F999,"P2")</f>
        <v>25</v>
      </c>
      <c r="D17" s="214">
        <v>0.0</v>
      </c>
      <c r="E17" s="214">
        <v>0.0</v>
      </c>
      <c r="F17" s="214">
        <v>0.0</v>
      </c>
      <c r="G17" s="214">
        <v>0.0</v>
      </c>
      <c r="H17" s="214">
        <v>0.0</v>
      </c>
      <c r="I17" s="214">
        <v>0.0</v>
      </c>
      <c r="J17" s="214">
        <v>0.0</v>
      </c>
      <c r="K17" s="214">
        <v>0.0</v>
      </c>
      <c r="L17" s="216"/>
      <c r="M17" s="216"/>
    </row>
    <row r="18">
      <c r="A18" s="217" t="s">
        <v>36</v>
      </c>
      <c r="B18" s="218">
        <f>COUNTIFS('Sunbird UCI'!D2:D999,"Portal tara",'Sunbird UCI'!F2:F999,"P1")</f>
        <v>21</v>
      </c>
      <c r="C18" s="218">
        <f>COUNTIFS('Sunbird UCI'!D2:D999,"Portal tara",'Sunbird UCI'!F2:F999,"P2")</f>
        <v>21</v>
      </c>
      <c r="D18" s="218">
        <v>0.0</v>
      </c>
      <c r="E18" s="218">
        <v>0.0</v>
      </c>
      <c r="F18" s="218">
        <v>0.0</v>
      </c>
      <c r="G18" s="218">
        <v>0.0</v>
      </c>
      <c r="H18" s="218">
        <v>0.0</v>
      </c>
      <c r="I18" s="218">
        <v>0.0</v>
      </c>
      <c r="J18" s="220">
        <v>0.0</v>
      </c>
      <c r="K18" s="220">
        <v>0.0</v>
      </c>
      <c r="L18" s="219"/>
      <c r="M18" s="219"/>
    </row>
    <row r="19">
      <c r="A19" s="217" t="s">
        <v>38</v>
      </c>
      <c r="B19" s="214">
        <f>COUNTIFS(Groups!D2:D999,"Reference Learning Web App",Groups!F2:F999,"P1")</f>
        <v>108</v>
      </c>
      <c r="C19" s="214">
        <f>COUNTIFS(Groups!D2:D999,"Reference Learning Web App",Groups!F2:F999,"P2")</f>
        <v>65</v>
      </c>
      <c r="D19" s="214">
        <v>0.0</v>
      </c>
      <c r="E19" s="214">
        <v>0.0</v>
      </c>
      <c r="F19" s="214">
        <v>0.0</v>
      </c>
      <c r="G19" s="214">
        <v>0.0</v>
      </c>
      <c r="H19" s="214">
        <v>0.0</v>
      </c>
      <c r="I19" s="214">
        <v>0.0</v>
      </c>
      <c r="J19" s="214">
        <v>0.0</v>
      </c>
      <c r="K19" s="214">
        <v>0.0</v>
      </c>
      <c r="L19" s="216"/>
      <c r="M19" s="216"/>
    </row>
    <row r="20">
      <c r="A20" s="217" t="s">
        <v>39</v>
      </c>
      <c r="B20" s="218">
        <f>COUNTIFS(Accessibility!D2:D999,"Reference Learning Web App",Accessibility!F2:F999,"P1")</f>
        <v>73</v>
      </c>
      <c r="C20" s="218">
        <f>COUNTIFS(Accessibility!D2:D999,"Reference Learning Web App",Accessibility!F2:F999,"P2")</f>
        <v>38</v>
      </c>
      <c r="D20" s="218">
        <v>0.0</v>
      </c>
      <c r="E20" s="218">
        <v>0.0</v>
      </c>
      <c r="F20" s="218">
        <v>0.0</v>
      </c>
      <c r="G20" s="218">
        <v>0.0</v>
      </c>
      <c r="H20" s="218">
        <v>0.0</v>
      </c>
      <c r="I20" s="218">
        <v>0.0</v>
      </c>
      <c r="J20" s="220">
        <v>0.0</v>
      </c>
      <c r="K20" s="220">
        <v>0.0</v>
      </c>
      <c r="L20" s="219"/>
      <c r="M20" s="219"/>
    </row>
    <row r="21">
      <c r="A21" s="209" t="s">
        <v>448</v>
      </c>
      <c r="B21" s="214">
        <f>COUNTIFS('PortalDesktop App Specific test'!D2:D999,"Reference Learning Web App",'PortalDesktop App Specific test'!F2:F999,"P1")</f>
        <v>41</v>
      </c>
      <c r="C21" s="214">
        <f>COUNTIFS('PortalDesktop App Specific test'!D2:D999,"Reference Learning Web App",'PortalDesktop App Specific test'!F2:F999,"P2")</f>
        <v>33</v>
      </c>
      <c r="D21" s="214">
        <v>0.0</v>
      </c>
      <c r="E21" s="214">
        <v>0.0</v>
      </c>
      <c r="F21" s="214">
        <v>0.0</v>
      </c>
      <c r="G21" s="214">
        <v>0.0</v>
      </c>
      <c r="H21" s="214">
        <v>0.0</v>
      </c>
      <c r="I21" s="214">
        <v>0.0</v>
      </c>
      <c r="J21" s="214">
        <v>0.0</v>
      </c>
      <c r="K21" s="214">
        <v>0.0</v>
      </c>
      <c r="L21" s="216"/>
      <c r="M21" s="216"/>
    </row>
    <row r="22">
      <c r="A22" s="217" t="s">
        <v>42</v>
      </c>
      <c r="B22" s="218">
        <f>COUNTIFS('7.0 New Features'!K2:K999,"P1")</f>
        <v>312</v>
      </c>
      <c r="C22" s="218">
        <f>COUNTIFS('7.0 New Features'!K2:K999,"P2")</f>
        <v>299</v>
      </c>
      <c r="D22" s="218">
        <v>0.0</v>
      </c>
      <c r="E22" s="218">
        <v>0.0</v>
      </c>
      <c r="F22" s="218">
        <v>0.0</v>
      </c>
      <c r="G22" s="218">
        <v>0.0</v>
      </c>
      <c r="H22" s="218">
        <v>0.0</v>
      </c>
      <c r="I22" s="218">
        <v>0.0</v>
      </c>
      <c r="J22" s="220">
        <v>0.0</v>
      </c>
      <c r="K22" s="220">
        <v>0.0</v>
      </c>
      <c r="L22" s="219"/>
      <c r="M22" s="219"/>
    </row>
    <row r="23">
      <c r="A23" s="221" t="s">
        <v>3</v>
      </c>
      <c r="B23" s="222">
        <f t="shared" ref="B23:K23" si="6">SUM(B4:B22)</f>
        <v>1795</v>
      </c>
      <c r="C23" s="222">
        <f t="shared" si="6"/>
        <v>1302</v>
      </c>
      <c r="D23" s="222">
        <f t="shared" si="6"/>
        <v>283</v>
      </c>
      <c r="E23" s="222">
        <f t="shared" si="6"/>
        <v>176</v>
      </c>
      <c r="F23" s="222">
        <f t="shared" si="6"/>
        <v>541</v>
      </c>
      <c r="G23" s="222">
        <f t="shared" si="6"/>
        <v>599</v>
      </c>
      <c r="H23" s="222">
        <f t="shared" si="6"/>
        <v>238</v>
      </c>
      <c r="I23" s="222">
        <f t="shared" si="6"/>
        <v>2</v>
      </c>
      <c r="J23" s="222">
        <f t="shared" si="6"/>
        <v>186</v>
      </c>
      <c r="K23" s="222">
        <f t="shared" si="6"/>
        <v>45</v>
      </c>
      <c r="L23" s="223"/>
      <c r="M23" s="223"/>
    </row>
  </sheetData>
  <mergeCells count="8">
    <mergeCell ref="A1:M1"/>
    <mergeCell ref="A2:A3"/>
    <mergeCell ref="B2:C2"/>
    <mergeCell ref="D2:E2"/>
    <mergeCell ref="F2:G2"/>
    <mergeCell ref="H2:I2"/>
    <mergeCell ref="J2:K2"/>
    <mergeCell ref="L2:M2"/>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31.75"/>
    <col customWidth="1" min="5" max="5" width="25.75"/>
    <col customWidth="1" min="6" max="6" width="30.25"/>
    <col customWidth="1" min="7" max="7" width="34.25"/>
    <col customWidth="1" min="8" max="8" width="16.88"/>
  </cols>
  <sheetData>
    <row r="1">
      <c r="A1" s="224" t="s">
        <v>449</v>
      </c>
      <c r="B1" s="225" t="s">
        <v>450</v>
      </c>
      <c r="C1" s="225" t="s">
        <v>451</v>
      </c>
      <c r="D1" s="225" t="s">
        <v>452</v>
      </c>
      <c r="E1" s="225" t="s">
        <v>453</v>
      </c>
      <c r="F1" s="225" t="s">
        <v>454</v>
      </c>
      <c r="G1" s="225" t="s">
        <v>455</v>
      </c>
      <c r="H1" s="225" t="s">
        <v>456</v>
      </c>
      <c r="I1" s="225" t="s">
        <v>457</v>
      </c>
      <c r="J1" s="225" t="s">
        <v>458</v>
      </c>
      <c r="K1" s="226" t="s">
        <v>459</v>
      </c>
      <c r="L1" s="225" t="s">
        <v>460</v>
      </c>
      <c r="M1" s="225" t="s">
        <v>457</v>
      </c>
      <c r="N1" s="225" t="s">
        <v>458</v>
      </c>
      <c r="O1" s="226" t="s">
        <v>461</v>
      </c>
      <c r="P1" s="225" t="s">
        <v>460</v>
      </c>
      <c r="Q1" s="225" t="s">
        <v>462</v>
      </c>
      <c r="R1" s="227"/>
      <c r="S1" s="227"/>
      <c r="T1" s="227"/>
      <c r="U1" s="227"/>
    </row>
    <row r="2">
      <c r="A2" s="228" t="s">
        <v>463</v>
      </c>
      <c r="B2" s="229" t="s">
        <v>464</v>
      </c>
      <c r="C2" s="229" t="s">
        <v>465</v>
      </c>
      <c r="D2" s="230" t="s">
        <v>466</v>
      </c>
      <c r="E2" s="229" t="s">
        <v>467</v>
      </c>
      <c r="F2" s="230" t="s">
        <v>468</v>
      </c>
      <c r="G2" s="230" t="s">
        <v>469</v>
      </c>
      <c r="H2" s="229" t="s">
        <v>470</v>
      </c>
      <c r="I2" s="231">
        <v>45630.0</v>
      </c>
      <c r="J2" s="232" t="s">
        <v>471</v>
      </c>
      <c r="K2" s="232" t="s">
        <v>95</v>
      </c>
      <c r="L2" s="233"/>
      <c r="M2" s="234" t="s">
        <v>472</v>
      </c>
      <c r="N2" s="234" t="s">
        <v>331</v>
      </c>
      <c r="O2" s="234" t="s">
        <v>95</v>
      </c>
      <c r="P2" s="233"/>
      <c r="Q2" s="233"/>
    </row>
    <row r="3">
      <c r="A3" s="235" t="s">
        <v>473</v>
      </c>
      <c r="B3" s="236" t="s">
        <v>464</v>
      </c>
      <c r="C3" s="229" t="s">
        <v>465</v>
      </c>
      <c r="D3" s="232" t="s">
        <v>474</v>
      </c>
      <c r="E3" s="232" t="s">
        <v>475</v>
      </c>
      <c r="F3" s="232" t="s">
        <v>476</v>
      </c>
      <c r="G3" s="232" t="s">
        <v>477</v>
      </c>
      <c r="H3" s="237" t="s">
        <v>478</v>
      </c>
      <c r="I3" s="231">
        <v>45630.0</v>
      </c>
      <c r="J3" s="232" t="s">
        <v>471</v>
      </c>
      <c r="K3" s="232" t="s">
        <v>95</v>
      </c>
      <c r="L3" s="238"/>
      <c r="M3" s="239" t="s">
        <v>479</v>
      </c>
      <c r="N3" s="239" t="s">
        <v>471</v>
      </c>
      <c r="O3" s="239" t="s">
        <v>95</v>
      </c>
      <c r="P3" s="238"/>
      <c r="Q3" s="238"/>
    </row>
    <row r="4">
      <c r="A4" s="235"/>
      <c r="B4" s="236"/>
      <c r="C4" s="229"/>
      <c r="D4" s="232" t="s">
        <v>480</v>
      </c>
      <c r="E4" s="232" t="s">
        <v>481</v>
      </c>
      <c r="F4" s="232" t="s">
        <v>482</v>
      </c>
      <c r="G4" s="232" t="s">
        <v>483</v>
      </c>
      <c r="H4" s="237"/>
      <c r="I4" s="231">
        <v>45569.0</v>
      </c>
      <c r="J4" s="230" t="s">
        <v>471</v>
      </c>
      <c r="K4" s="232" t="s">
        <v>95</v>
      </c>
      <c r="L4" s="238"/>
      <c r="M4" s="240" t="s">
        <v>472</v>
      </c>
      <c r="N4" s="241" t="s">
        <v>471</v>
      </c>
      <c r="O4" s="239" t="s">
        <v>95</v>
      </c>
      <c r="P4" s="238"/>
      <c r="Q4" s="238"/>
    </row>
    <row r="5">
      <c r="A5" s="228" t="s">
        <v>484</v>
      </c>
      <c r="B5" s="229" t="s">
        <v>464</v>
      </c>
      <c r="C5" s="229" t="s">
        <v>465</v>
      </c>
      <c r="D5" s="229" t="s">
        <v>485</v>
      </c>
      <c r="E5" s="229" t="s">
        <v>486</v>
      </c>
      <c r="F5" s="229" t="s">
        <v>487</v>
      </c>
      <c r="G5" s="229" t="s">
        <v>488</v>
      </c>
      <c r="H5" s="229" t="s">
        <v>489</v>
      </c>
      <c r="I5" s="231">
        <v>45630.0</v>
      </c>
      <c r="J5" s="232" t="s">
        <v>490</v>
      </c>
      <c r="K5" s="232" t="s">
        <v>95</v>
      </c>
      <c r="L5" s="233"/>
      <c r="M5" s="239" t="s">
        <v>491</v>
      </c>
      <c r="N5" s="239" t="s">
        <v>471</v>
      </c>
      <c r="O5" s="234" t="s">
        <v>95</v>
      </c>
      <c r="P5" s="233"/>
      <c r="Q5" s="233"/>
    </row>
    <row r="6">
      <c r="A6" s="235" t="s">
        <v>492</v>
      </c>
      <c r="B6" s="229" t="s">
        <v>464</v>
      </c>
      <c r="C6" s="229" t="s">
        <v>465</v>
      </c>
      <c r="D6" s="229" t="s">
        <v>493</v>
      </c>
      <c r="E6" s="229" t="s">
        <v>494</v>
      </c>
      <c r="F6" s="229" t="s">
        <v>495</v>
      </c>
      <c r="G6" s="229" t="s">
        <v>496</v>
      </c>
      <c r="H6" s="229" t="s">
        <v>497</v>
      </c>
      <c r="I6" s="231">
        <v>45630.0</v>
      </c>
      <c r="J6" s="232" t="s">
        <v>490</v>
      </c>
      <c r="K6" s="232" t="s">
        <v>95</v>
      </c>
      <c r="L6" s="233"/>
      <c r="M6" s="239" t="s">
        <v>491</v>
      </c>
      <c r="N6" s="239" t="s">
        <v>471</v>
      </c>
      <c r="O6" s="234" t="s">
        <v>95</v>
      </c>
      <c r="P6" s="233"/>
      <c r="Q6" s="233"/>
    </row>
    <row r="7">
      <c r="A7" s="228" t="s">
        <v>498</v>
      </c>
      <c r="B7" s="229" t="s">
        <v>464</v>
      </c>
      <c r="C7" s="229" t="s">
        <v>465</v>
      </c>
      <c r="D7" s="229" t="s">
        <v>499</v>
      </c>
      <c r="E7" s="242" t="s">
        <v>500</v>
      </c>
      <c r="F7" s="243" t="s">
        <v>501</v>
      </c>
      <c r="G7" s="229" t="s">
        <v>502</v>
      </c>
      <c r="H7" s="229" t="s">
        <v>503</v>
      </c>
      <c r="I7" s="231">
        <v>45630.0</v>
      </c>
      <c r="J7" s="232" t="s">
        <v>490</v>
      </c>
      <c r="K7" s="232" t="s">
        <v>95</v>
      </c>
      <c r="L7" s="233"/>
      <c r="M7" s="244" t="s">
        <v>504</v>
      </c>
      <c r="N7" s="244" t="s">
        <v>490</v>
      </c>
      <c r="O7" s="244" t="s">
        <v>95</v>
      </c>
      <c r="P7" s="233"/>
      <c r="Q7" s="233"/>
    </row>
    <row r="8">
      <c r="A8" s="235" t="s">
        <v>505</v>
      </c>
      <c r="B8" s="229" t="s">
        <v>464</v>
      </c>
      <c r="C8" s="229" t="s">
        <v>465</v>
      </c>
      <c r="D8" s="229" t="s">
        <v>506</v>
      </c>
      <c r="E8" s="242" t="s">
        <v>507</v>
      </c>
      <c r="F8" s="229" t="s">
        <v>508</v>
      </c>
      <c r="G8" s="229" t="s">
        <v>509</v>
      </c>
      <c r="H8" s="229" t="s">
        <v>510</v>
      </c>
      <c r="I8" s="231">
        <v>45630.0</v>
      </c>
      <c r="J8" s="232" t="s">
        <v>471</v>
      </c>
      <c r="K8" s="232" t="s">
        <v>95</v>
      </c>
      <c r="L8" s="233"/>
      <c r="M8" s="239" t="s">
        <v>491</v>
      </c>
      <c r="N8" s="239" t="s">
        <v>471</v>
      </c>
      <c r="O8" s="234" t="s">
        <v>95</v>
      </c>
      <c r="P8" s="233"/>
      <c r="Q8" s="233"/>
    </row>
    <row r="9">
      <c r="A9" s="228" t="s">
        <v>511</v>
      </c>
      <c r="B9" s="229" t="s">
        <v>464</v>
      </c>
      <c r="C9" s="229" t="s">
        <v>465</v>
      </c>
      <c r="D9" s="229" t="s">
        <v>512</v>
      </c>
      <c r="E9" s="242" t="s">
        <v>513</v>
      </c>
      <c r="F9" s="229" t="s">
        <v>514</v>
      </c>
      <c r="G9" s="229" t="s">
        <v>515</v>
      </c>
      <c r="H9" s="229" t="s">
        <v>516</v>
      </c>
      <c r="I9" s="239" t="s">
        <v>517</v>
      </c>
      <c r="J9" s="232" t="s">
        <v>471</v>
      </c>
      <c r="K9" s="232" t="s">
        <v>95</v>
      </c>
      <c r="L9" s="245" t="s">
        <v>518</v>
      </c>
      <c r="M9" s="239" t="s">
        <v>491</v>
      </c>
      <c r="N9" s="239" t="s">
        <v>471</v>
      </c>
      <c r="O9" s="245" t="s">
        <v>95</v>
      </c>
      <c r="P9" s="245"/>
      <c r="Q9" s="233"/>
    </row>
    <row r="10">
      <c r="A10" s="235" t="s">
        <v>519</v>
      </c>
      <c r="B10" s="229" t="s">
        <v>464</v>
      </c>
      <c r="C10" s="229" t="s">
        <v>465</v>
      </c>
      <c r="D10" s="229" t="s">
        <v>520</v>
      </c>
      <c r="E10" s="243" t="s">
        <v>521</v>
      </c>
      <c r="F10" s="243" t="s">
        <v>522</v>
      </c>
      <c r="G10" s="229" t="s">
        <v>523</v>
      </c>
      <c r="H10" s="229" t="s">
        <v>524</v>
      </c>
      <c r="I10" s="239" t="s">
        <v>517</v>
      </c>
      <c r="J10" s="232" t="s">
        <v>471</v>
      </c>
      <c r="K10" s="232" t="s">
        <v>95</v>
      </c>
      <c r="L10" s="245" t="s">
        <v>518</v>
      </c>
      <c r="M10" s="244" t="s">
        <v>504</v>
      </c>
      <c r="N10" s="244" t="s">
        <v>490</v>
      </c>
      <c r="O10" s="244" t="s">
        <v>95</v>
      </c>
      <c r="P10" s="245"/>
      <c r="Q10" s="233"/>
    </row>
    <row r="11">
      <c r="A11" s="228" t="s">
        <v>525</v>
      </c>
      <c r="B11" s="229" t="s">
        <v>464</v>
      </c>
      <c r="C11" s="229" t="s">
        <v>465</v>
      </c>
      <c r="D11" s="229" t="s">
        <v>526</v>
      </c>
      <c r="E11" s="246" t="s">
        <v>527</v>
      </c>
      <c r="F11" s="247" t="s">
        <v>528</v>
      </c>
      <c r="G11" s="229" t="s">
        <v>529</v>
      </c>
      <c r="H11" s="229" t="s">
        <v>530</v>
      </c>
      <c r="I11" s="248">
        <v>45508.0</v>
      </c>
      <c r="J11" s="232" t="s">
        <v>490</v>
      </c>
      <c r="K11" s="232" t="s">
        <v>95</v>
      </c>
      <c r="L11" s="233"/>
      <c r="M11" s="239" t="s">
        <v>491</v>
      </c>
      <c r="N11" s="239" t="s">
        <v>490</v>
      </c>
      <c r="O11" s="234" t="s">
        <v>95</v>
      </c>
      <c r="P11" s="233"/>
      <c r="Q11" s="236"/>
    </row>
    <row r="12">
      <c r="A12" s="235" t="s">
        <v>531</v>
      </c>
      <c r="B12" s="229" t="s">
        <v>464</v>
      </c>
      <c r="C12" s="229" t="s">
        <v>465</v>
      </c>
      <c r="D12" s="229" t="s">
        <v>532</v>
      </c>
      <c r="E12" s="249" t="s">
        <v>533</v>
      </c>
      <c r="F12" s="229" t="s">
        <v>534</v>
      </c>
      <c r="G12" s="229" t="s">
        <v>535</v>
      </c>
      <c r="H12" s="229" t="s">
        <v>536</v>
      </c>
      <c r="I12" s="231">
        <v>45630.0</v>
      </c>
      <c r="J12" s="232" t="s">
        <v>471</v>
      </c>
      <c r="K12" s="232" t="s">
        <v>95</v>
      </c>
      <c r="L12" s="233"/>
      <c r="M12" s="239" t="s">
        <v>491</v>
      </c>
      <c r="N12" s="239" t="s">
        <v>471</v>
      </c>
      <c r="O12" s="234" t="s">
        <v>95</v>
      </c>
      <c r="P12" s="233"/>
      <c r="Q12" s="233"/>
    </row>
    <row r="13">
      <c r="A13" s="228" t="s">
        <v>537</v>
      </c>
      <c r="B13" s="229" t="s">
        <v>538</v>
      </c>
      <c r="C13" s="229" t="s">
        <v>465</v>
      </c>
      <c r="D13" s="250" t="s">
        <v>539</v>
      </c>
      <c r="E13" s="229" t="s">
        <v>540</v>
      </c>
      <c r="F13" s="229" t="s">
        <v>541</v>
      </c>
      <c r="G13" s="229" t="s">
        <v>542</v>
      </c>
      <c r="H13" s="229" t="s">
        <v>543</v>
      </c>
      <c r="I13" s="231">
        <v>45630.0</v>
      </c>
      <c r="J13" s="232" t="s">
        <v>471</v>
      </c>
      <c r="K13" s="232" t="s">
        <v>95</v>
      </c>
      <c r="L13" s="233"/>
      <c r="M13" s="239" t="s">
        <v>491</v>
      </c>
      <c r="N13" s="239" t="s">
        <v>471</v>
      </c>
      <c r="O13" s="234" t="s">
        <v>95</v>
      </c>
      <c r="P13" s="233"/>
      <c r="Q13" s="233"/>
    </row>
    <row r="14">
      <c r="A14" s="235" t="s">
        <v>544</v>
      </c>
      <c r="B14" s="229" t="s">
        <v>538</v>
      </c>
      <c r="C14" s="229" t="s">
        <v>545</v>
      </c>
      <c r="D14" s="229" t="s">
        <v>546</v>
      </c>
      <c r="E14" s="229" t="s">
        <v>547</v>
      </c>
      <c r="F14" s="229" t="s">
        <v>548</v>
      </c>
      <c r="G14" s="230" t="s">
        <v>549</v>
      </c>
      <c r="H14" s="251"/>
      <c r="I14" s="231">
        <v>45630.0</v>
      </c>
      <c r="J14" s="232" t="s">
        <v>471</v>
      </c>
      <c r="K14" s="232" t="s">
        <v>95</v>
      </c>
      <c r="L14" s="252"/>
      <c r="M14" s="240" t="s">
        <v>472</v>
      </c>
      <c r="N14" s="241" t="s">
        <v>471</v>
      </c>
      <c r="O14" s="253" t="s">
        <v>95</v>
      </c>
      <c r="P14" s="252"/>
      <c r="Q14" s="233"/>
    </row>
    <row r="15">
      <c r="A15" s="254" t="s">
        <v>550</v>
      </c>
      <c r="B15" s="255" t="s">
        <v>538</v>
      </c>
      <c r="C15" s="255" t="s">
        <v>545</v>
      </c>
      <c r="D15" s="255" t="s">
        <v>551</v>
      </c>
      <c r="E15" s="255" t="s">
        <v>552</v>
      </c>
      <c r="F15" s="255" t="s">
        <v>553</v>
      </c>
      <c r="G15" s="256" t="s">
        <v>554</v>
      </c>
      <c r="H15" s="257"/>
      <c r="I15" s="231">
        <v>45569.0</v>
      </c>
      <c r="J15" s="230" t="s">
        <v>471</v>
      </c>
      <c r="K15" s="230" t="s">
        <v>95</v>
      </c>
      <c r="L15" s="238"/>
      <c r="M15" s="240" t="s">
        <v>472</v>
      </c>
      <c r="N15" s="241" t="s">
        <v>471</v>
      </c>
      <c r="O15" s="239" t="s">
        <v>95</v>
      </c>
      <c r="P15" s="238"/>
      <c r="Q15" s="238"/>
    </row>
    <row r="16">
      <c r="A16" s="254" t="s">
        <v>555</v>
      </c>
      <c r="B16" s="255" t="s">
        <v>538</v>
      </c>
      <c r="C16" s="255" t="s">
        <v>545</v>
      </c>
      <c r="D16" s="255" t="s">
        <v>556</v>
      </c>
      <c r="E16" s="255" t="s">
        <v>557</v>
      </c>
      <c r="F16" s="255" t="s">
        <v>558</v>
      </c>
      <c r="G16" s="256" t="s">
        <v>559</v>
      </c>
      <c r="H16" s="257"/>
      <c r="I16" s="231">
        <v>45569.0</v>
      </c>
      <c r="J16" s="230" t="s">
        <v>471</v>
      </c>
      <c r="K16" s="230" t="s">
        <v>95</v>
      </c>
      <c r="L16" s="238"/>
      <c r="M16" s="240" t="s">
        <v>472</v>
      </c>
      <c r="N16" s="241" t="s">
        <v>471</v>
      </c>
      <c r="O16" s="239" t="s">
        <v>95</v>
      </c>
      <c r="P16" s="238"/>
      <c r="Q16" s="238"/>
    </row>
    <row r="17">
      <c r="A17" s="228" t="s">
        <v>560</v>
      </c>
      <c r="B17" s="229" t="s">
        <v>538</v>
      </c>
      <c r="C17" s="229" t="s">
        <v>545</v>
      </c>
      <c r="D17" s="229" t="s">
        <v>561</v>
      </c>
      <c r="E17" s="229" t="s">
        <v>562</v>
      </c>
      <c r="F17" s="229" t="s">
        <v>563</v>
      </c>
      <c r="G17" s="229" t="s">
        <v>564</v>
      </c>
      <c r="H17" s="238"/>
      <c r="I17" s="231">
        <v>45569.0</v>
      </c>
      <c r="J17" s="230" t="s">
        <v>471</v>
      </c>
      <c r="K17" s="232" t="s">
        <v>95</v>
      </c>
      <c r="L17" s="258"/>
      <c r="M17" s="240" t="s">
        <v>472</v>
      </c>
      <c r="N17" s="241" t="s">
        <v>471</v>
      </c>
      <c r="O17" s="259" t="s">
        <v>95</v>
      </c>
      <c r="P17" s="258"/>
      <c r="Q17" s="233"/>
    </row>
    <row r="18">
      <c r="A18" s="235" t="s">
        <v>565</v>
      </c>
      <c r="B18" s="229" t="s">
        <v>538</v>
      </c>
      <c r="C18" s="229" t="s">
        <v>545</v>
      </c>
      <c r="D18" s="229" t="s">
        <v>566</v>
      </c>
      <c r="E18" s="229" t="s">
        <v>562</v>
      </c>
      <c r="F18" s="229" t="s">
        <v>567</v>
      </c>
      <c r="G18" s="230" t="s">
        <v>568</v>
      </c>
      <c r="H18" s="238"/>
      <c r="I18" s="231">
        <v>45508.0</v>
      </c>
      <c r="J18" s="230" t="s">
        <v>471</v>
      </c>
      <c r="K18" s="232" t="s">
        <v>95</v>
      </c>
      <c r="L18" s="234" t="s">
        <v>569</v>
      </c>
      <c r="M18" s="260" t="s">
        <v>472</v>
      </c>
      <c r="N18" s="261" t="s">
        <v>471</v>
      </c>
      <c r="O18" s="234" t="s">
        <v>95</v>
      </c>
      <c r="P18" s="234"/>
      <c r="Q18" s="233"/>
    </row>
    <row r="19">
      <c r="A19" s="228" t="s">
        <v>570</v>
      </c>
      <c r="B19" s="229" t="s">
        <v>538</v>
      </c>
      <c r="C19" s="229" t="s">
        <v>545</v>
      </c>
      <c r="D19" s="229" t="s">
        <v>571</v>
      </c>
      <c r="E19" s="229" t="s">
        <v>562</v>
      </c>
      <c r="F19" s="229" t="s">
        <v>572</v>
      </c>
      <c r="G19" s="229" t="s">
        <v>573</v>
      </c>
      <c r="H19" s="238"/>
      <c r="I19" s="231">
        <v>45569.0</v>
      </c>
      <c r="J19" s="230" t="s">
        <v>471</v>
      </c>
      <c r="K19" s="232" t="s">
        <v>95</v>
      </c>
      <c r="L19" s="233"/>
      <c r="M19" s="240" t="s">
        <v>472</v>
      </c>
      <c r="N19" s="241" t="s">
        <v>471</v>
      </c>
      <c r="O19" s="234" t="s">
        <v>95</v>
      </c>
      <c r="P19" s="233"/>
      <c r="Q19" s="233"/>
    </row>
    <row r="20">
      <c r="A20" s="235" t="s">
        <v>574</v>
      </c>
      <c r="B20" s="229" t="s">
        <v>538</v>
      </c>
      <c r="C20" s="229" t="s">
        <v>465</v>
      </c>
      <c r="D20" s="229" t="s">
        <v>575</v>
      </c>
      <c r="E20" s="229" t="s">
        <v>576</v>
      </c>
      <c r="F20" s="229" t="s">
        <v>577</v>
      </c>
      <c r="G20" s="229" t="s">
        <v>578</v>
      </c>
      <c r="H20" s="229" t="s">
        <v>579</v>
      </c>
      <c r="I20" s="239" t="s">
        <v>580</v>
      </c>
      <c r="J20" s="232" t="s">
        <v>490</v>
      </c>
      <c r="K20" s="232" t="s">
        <v>95</v>
      </c>
      <c r="L20" s="262" t="s">
        <v>581</v>
      </c>
      <c r="M20" s="263">
        <v>45540.0</v>
      </c>
      <c r="N20" s="230" t="s">
        <v>490</v>
      </c>
      <c r="O20" s="230" t="s">
        <v>95</v>
      </c>
      <c r="P20" s="262"/>
      <c r="Q20" s="233"/>
    </row>
    <row r="21">
      <c r="A21" s="228" t="s">
        <v>582</v>
      </c>
      <c r="B21" s="229" t="s">
        <v>538</v>
      </c>
      <c r="C21" s="229" t="s">
        <v>465</v>
      </c>
      <c r="D21" s="237" t="s">
        <v>583</v>
      </c>
      <c r="E21" s="229" t="s">
        <v>584</v>
      </c>
      <c r="F21" s="229" t="s">
        <v>585</v>
      </c>
      <c r="G21" s="229" t="s">
        <v>586</v>
      </c>
      <c r="H21" s="229" t="s">
        <v>587</v>
      </c>
      <c r="I21" s="231">
        <v>45630.0</v>
      </c>
      <c r="J21" s="232" t="s">
        <v>471</v>
      </c>
      <c r="K21" s="232" t="s">
        <v>95</v>
      </c>
      <c r="L21" s="233"/>
      <c r="M21" s="239" t="s">
        <v>491</v>
      </c>
      <c r="N21" s="239" t="s">
        <v>471</v>
      </c>
      <c r="O21" s="234" t="s">
        <v>95</v>
      </c>
      <c r="P21" s="233"/>
      <c r="Q21" s="233"/>
    </row>
    <row r="22">
      <c r="A22" s="264"/>
      <c r="B22" s="229" t="s">
        <v>538</v>
      </c>
      <c r="C22" s="229" t="s">
        <v>588</v>
      </c>
      <c r="D22" s="237" t="s">
        <v>589</v>
      </c>
      <c r="E22" s="229" t="s">
        <v>590</v>
      </c>
      <c r="F22" s="229" t="s">
        <v>591</v>
      </c>
      <c r="G22" s="230" t="s">
        <v>592</v>
      </c>
      <c r="H22" s="238"/>
      <c r="I22" s="231">
        <v>45508.0</v>
      </c>
      <c r="J22" s="230" t="s">
        <v>471</v>
      </c>
      <c r="K22" s="234" t="s">
        <v>95</v>
      </c>
      <c r="L22" s="233"/>
      <c r="M22" s="240" t="s">
        <v>472</v>
      </c>
      <c r="N22" s="241" t="s">
        <v>471</v>
      </c>
      <c r="O22" s="234" t="s">
        <v>95</v>
      </c>
      <c r="P22" s="233"/>
      <c r="Q22" s="233"/>
    </row>
    <row r="23">
      <c r="A23" s="235" t="s">
        <v>593</v>
      </c>
      <c r="B23" s="229" t="s">
        <v>538</v>
      </c>
      <c r="C23" s="229" t="s">
        <v>545</v>
      </c>
      <c r="D23" s="229" t="s">
        <v>594</v>
      </c>
      <c r="E23" s="229" t="s">
        <v>590</v>
      </c>
      <c r="F23" s="229" t="s">
        <v>595</v>
      </c>
      <c r="G23" s="230" t="s">
        <v>596</v>
      </c>
      <c r="H23" s="238"/>
      <c r="I23" s="231">
        <v>45508.0</v>
      </c>
      <c r="J23" s="230" t="s">
        <v>471</v>
      </c>
      <c r="K23" s="232" t="s">
        <v>95</v>
      </c>
      <c r="L23" s="233"/>
      <c r="M23" s="240" t="s">
        <v>472</v>
      </c>
      <c r="N23" s="241" t="s">
        <v>471</v>
      </c>
      <c r="O23" s="234" t="s">
        <v>95</v>
      </c>
      <c r="P23" s="233"/>
      <c r="Q23" s="233"/>
    </row>
    <row r="24">
      <c r="A24" s="228" t="s">
        <v>597</v>
      </c>
      <c r="B24" s="229" t="s">
        <v>538</v>
      </c>
      <c r="C24" s="229" t="s">
        <v>545</v>
      </c>
      <c r="D24" s="229" t="s">
        <v>598</v>
      </c>
      <c r="E24" s="229" t="s">
        <v>590</v>
      </c>
      <c r="F24" s="243" t="s">
        <v>599</v>
      </c>
      <c r="G24" s="229" t="s">
        <v>600</v>
      </c>
      <c r="H24" s="265"/>
      <c r="I24" s="239" t="s">
        <v>517</v>
      </c>
      <c r="J24" s="232" t="s">
        <v>471</v>
      </c>
      <c r="K24" s="232" t="s">
        <v>95</v>
      </c>
      <c r="L24" s="259" t="s">
        <v>601</v>
      </c>
      <c r="M24" s="260" t="s">
        <v>472</v>
      </c>
      <c r="N24" s="266" t="s">
        <v>490</v>
      </c>
      <c r="O24" s="259" t="s">
        <v>95</v>
      </c>
      <c r="P24" s="259"/>
      <c r="Q24" s="233"/>
    </row>
    <row r="25">
      <c r="A25" s="235" t="s">
        <v>602</v>
      </c>
      <c r="B25" s="229" t="s">
        <v>603</v>
      </c>
      <c r="C25" s="229" t="s">
        <v>465</v>
      </c>
      <c r="D25" s="229" t="s">
        <v>604</v>
      </c>
      <c r="E25" s="229" t="s">
        <v>605</v>
      </c>
      <c r="F25" s="267" t="s">
        <v>606</v>
      </c>
      <c r="G25" s="229" t="s">
        <v>607</v>
      </c>
      <c r="H25" s="237" t="s">
        <v>608</v>
      </c>
      <c r="I25" s="231">
        <v>45630.0</v>
      </c>
      <c r="J25" s="232" t="s">
        <v>471</v>
      </c>
      <c r="K25" s="232" t="s">
        <v>95</v>
      </c>
      <c r="L25" s="233"/>
      <c r="M25" s="239" t="s">
        <v>491</v>
      </c>
      <c r="N25" s="239" t="s">
        <v>471</v>
      </c>
      <c r="O25" s="234" t="s">
        <v>95</v>
      </c>
      <c r="P25" s="233"/>
      <c r="Q25" s="233"/>
    </row>
    <row r="26">
      <c r="A26" s="228" t="s">
        <v>609</v>
      </c>
      <c r="B26" s="229" t="s">
        <v>603</v>
      </c>
      <c r="C26" s="229" t="s">
        <v>465</v>
      </c>
      <c r="D26" s="229" t="s">
        <v>610</v>
      </c>
      <c r="E26" s="229" t="s">
        <v>605</v>
      </c>
      <c r="F26" s="267" t="s">
        <v>611</v>
      </c>
      <c r="G26" s="229" t="s">
        <v>612</v>
      </c>
      <c r="H26" s="268" t="s">
        <v>613</v>
      </c>
      <c r="I26" s="239" t="s">
        <v>517</v>
      </c>
      <c r="J26" s="232" t="s">
        <v>471</v>
      </c>
      <c r="K26" s="232" t="s">
        <v>95</v>
      </c>
      <c r="L26" s="269" t="s">
        <v>614</v>
      </c>
      <c r="M26" s="239" t="s">
        <v>491</v>
      </c>
      <c r="N26" s="239" t="s">
        <v>471</v>
      </c>
      <c r="O26" s="270" t="s">
        <v>95</v>
      </c>
      <c r="P26" s="270"/>
      <c r="Q26" s="233"/>
    </row>
    <row r="27">
      <c r="A27" s="235" t="s">
        <v>615</v>
      </c>
      <c r="B27" s="229" t="s">
        <v>603</v>
      </c>
      <c r="C27" s="229" t="s">
        <v>465</v>
      </c>
      <c r="D27" s="229" t="s">
        <v>616</v>
      </c>
      <c r="E27" s="229" t="s">
        <v>605</v>
      </c>
      <c r="F27" s="229" t="s">
        <v>617</v>
      </c>
      <c r="G27" s="229" t="s">
        <v>618</v>
      </c>
      <c r="H27" s="229" t="s">
        <v>619</v>
      </c>
      <c r="I27" s="231"/>
      <c r="J27" s="232"/>
      <c r="K27" s="232" t="s">
        <v>620</v>
      </c>
      <c r="L27" s="271"/>
      <c r="M27" s="271"/>
      <c r="N27" s="271"/>
      <c r="O27" s="271" t="s">
        <v>620</v>
      </c>
      <c r="P27" s="271"/>
      <c r="Q27" s="234" t="s">
        <v>58</v>
      </c>
    </row>
    <row r="28">
      <c r="A28" s="228" t="s">
        <v>621</v>
      </c>
      <c r="B28" s="229" t="s">
        <v>603</v>
      </c>
      <c r="C28" s="229" t="s">
        <v>465</v>
      </c>
      <c r="D28" s="229" t="s">
        <v>622</v>
      </c>
      <c r="E28" s="229" t="s">
        <v>605</v>
      </c>
      <c r="F28" s="229" t="s">
        <v>623</v>
      </c>
      <c r="G28" s="229" t="s">
        <v>624</v>
      </c>
      <c r="H28" s="229" t="s">
        <v>625</v>
      </c>
      <c r="I28" s="239" t="s">
        <v>517</v>
      </c>
      <c r="J28" s="232" t="s">
        <v>471</v>
      </c>
      <c r="K28" s="232" t="s">
        <v>95</v>
      </c>
      <c r="L28" s="271" t="s">
        <v>518</v>
      </c>
      <c r="M28" s="244" t="s">
        <v>504</v>
      </c>
      <c r="N28" s="244" t="s">
        <v>490</v>
      </c>
      <c r="O28" s="244" t="s">
        <v>95</v>
      </c>
      <c r="P28" s="271"/>
      <c r="Q28" s="233"/>
    </row>
    <row r="29">
      <c r="A29" s="235" t="s">
        <v>626</v>
      </c>
      <c r="B29" s="229" t="s">
        <v>603</v>
      </c>
      <c r="C29" s="229" t="s">
        <v>465</v>
      </c>
      <c r="D29" s="229" t="s">
        <v>627</v>
      </c>
      <c r="E29" s="229" t="s">
        <v>605</v>
      </c>
      <c r="F29" s="229" t="s">
        <v>628</v>
      </c>
      <c r="G29" s="272" t="s">
        <v>629</v>
      </c>
      <c r="H29" s="229" t="s">
        <v>630</v>
      </c>
      <c r="I29" s="239" t="s">
        <v>517</v>
      </c>
      <c r="J29" s="232" t="s">
        <v>471</v>
      </c>
      <c r="K29" s="232" t="s">
        <v>95</v>
      </c>
      <c r="L29" s="271" t="s">
        <v>518</v>
      </c>
      <c r="M29" s="271" t="s">
        <v>491</v>
      </c>
      <c r="N29" s="271" t="s">
        <v>471</v>
      </c>
      <c r="O29" s="271" t="s">
        <v>95</v>
      </c>
      <c r="P29" s="271"/>
      <c r="Q29" s="233"/>
    </row>
    <row r="30">
      <c r="A30" s="228" t="s">
        <v>631</v>
      </c>
      <c r="B30" s="236" t="s">
        <v>603</v>
      </c>
      <c r="C30" s="229" t="s">
        <v>465</v>
      </c>
      <c r="D30" s="236" t="s">
        <v>632</v>
      </c>
      <c r="E30" s="236" t="s">
        <v>605</v>
      </c>
      <c r="F30" s="236" t="s">
        <v>633</v>
      </c>
      <c r="G30" s="236" t="s">
        <v>634</v>
      </c>
      <c r="H30" s="229" t="s">
        <v>625</v>
      </c>
      <c r="I30" s="231">
        <v>45630.0</v>
      </c>
      <c r="J30" s="232" t="s">
        <v>490</v>
      </c>
      <c r="K30" s="232" t="s">
        <v>95</v>
      </c>
      <c r="L30" s="229"/>
      <c r="M30" s="244" t="s">
        <v>504</v>
      </c>
      <c r="N30" s="244" t="s">
        <v>490</v>
      </c>
      <c r="O30" s="244" t="s">
        <v>95</v>
      </c>
      <c r="P30" s="229"/>
      <c r="Q30" s="238"/>
    </row>
    <row r="31">
      <c r="A31" s="235" t="s">
        <v>635</v>
      </c>
      <c r="B31" s="229" t="s">
        <v>603</v>
      </c>
      <c r="C31" s="229" t="s">
        <v>465</v>
      </c>
      <c r="D31" s="229" t="s">
        <v>636</v>
      </c>
      <c r="E31" s="229" t="s">
        <v>605</v>
      </c>
      <c r="F31" s="229" t="s">
        <v>637</v>
      </c>
      <c r="G31" s="229" t="s">
        <v>638</v>
      </c>
      <c r="H31" s="229" t="s">
        <v>639</v>
      </c>
      <c r="I31" s="239" t="s">
        <v>580</v>
      </c>
      <c r="J31" s="232" t="s">
        <v>490</v>
      </c>
      <c r="K31" s="232" t="s">
        <v>95</v>
      </c>
      <c r="L31" s="273" t="s">
        <v>640</v>
      </c>
      <c r="M31" s="245" t="s">
        <v>491</v>
      </c>
      <c r="N31" s="245" t="s">
        <v>471</v>
      </c>
      <c r="O31" s="245" t="s">
        <v>95</v>
      </c>
      <c r="P31" s="245"/>
      <c r="Q31" s="233"/>
    </row>
    <row r="32">
      <c r="A32" s="228" t="s">
        <v>641</v>
      </c>
      <c r="B32" s="229" t="s">
        <v>603</v>
      </c>
      <c r="C32" s="229" t="s">
        <v>465</v>
      </c>
      <c r="D32" s="229" t="s">
        <v>642</v>
      </c>
      <c r="E32" s="229" t="s">
        <v>605</v>
      </c>
      <c r="F32" s="229" t="s">
        <v>643</v>
      </c>
      <c r="G32" s="229" t="s">
        <v>644</v>
      </c>
      <c r="H32" s="237" t="s">
        <v>645</v>
      </c>
      <c r="I32" s="239" t="s">
        <v>646</v>
      </c>
      <c r="J32" s="232" t="s">
        <v>471</v>
      </c>
      <c r="K32" s="232" t="s">
        <v>95</v>
      </c>
      <c r="L32" s="273" t="s">
        <v>640</v>
      </c>
      <c r="M32" s="245" t="s">
        <v>491</v>
      </c>
      <c r="N32" s="245" t="s">
        <v>471</v>
      </c>
      <c r="O32" s="245" t="s">
        <v>95</v>
      </c>
      <c r="P32" s="245"/>
      <c r="Q32" s="233"/>
    </row>
    <row r="33">
      <c r="A33" s="235" t="s">
        <v>647</v>
      </c>
      <c r="B33" s="229" t="s">
        <v>603</v>
      </c>
      <c r="C33" s="229" t="s">
        <v>465</v>
      </c>
      <c r="D33" s="229" t="s">
        <v>648</v>
      </c>
      <c r="E33" s="229" t="s">
        <v>649</v>
      </c>
      <c r="F33" s="229" t="s">
        <v>650</v>
      </c>
      <c r="G33" s="229" t="s">
        <v>651</v>
      </c>
      <c r="H33" s="229" t="s">
        <v>652</v>
      </c>
      <c r="I33" s="231">
        <v>45630.0</v>
      </c>
      <c r="J33" s="232" t="s">
        <v>471</v>
      </c>
      <c r="K33" s="232" t="s">
        <v>95</v>
      </c>
      <c r="L33" s="233"/>
      <c r="M33" s="245" t="s">
        <v>491</v>
      </c>
      <c r="N33" s="245" t="s">
        <v>471</v>
      </c>
      <c r="O33" s="245" t="s">
        <v>95</v>
      </c>
      <c r="P33" s="233"/>
      <c r="Q33" s="233"/>
    </row>
    <row r="34">
      <c r="A34" s="228" t="s">
        <v>653</v>
      </c>
      <c r="B34" s="229" t="s">
        <v>603</v>
      </c>
      <c r="C34" s="229" t="s">
        <v>465</v>
      </c>
      <c r="D34" s="229" t="s">
        <v>654</v>
      </c>
      <c r="E34" s="229" t="s">
        <v>655</v>
      </c>
      <c r="F34" s="229" t="s">
        <v>656</v>
      </c>
      <c r="G34" s="229" t="s">
        <v>657</v>
      </c>
      <c r="H34" s="229" t="s">
        <v>658</v>
      </c>
      <c r="I34" s="239" t="s">
        <v>580</v>
      </c>
      <c r="J34" s="232" t="s">
        <v>471</v>
      </c>
      <c r="K34" s="232" t="s">
        <v>95</v>
      </c>
      <c r="L34" s="273" t="s">
        <v>640</v>
      </c>
      <c r="M34" s="245" t="s">
        <v>491</v>
      </c>
      <c r="N34" s="245" t="s">
        <v>471</v>
      </c>
      <c r="O34" s="245" t="s">
        <v>95</v>
      </c>
      <c r="P34" s="245"/>
      <c r="Q34" s="233"/>
    </row>
    <row r="35">
      <c r="A35" s="235" t="s">
        <v>659</v>
      </c>
      <c r="B35" s="229" t="s">
        <v>603</v>
      </c>
      <c r="C35" s="229" t="s">
        <v>465</v>
      </c>
      <c r="D35" s="229" t="s">
        <v>660</v>
      </c>
      <c r="E35" s="229" t="s">
        <v>649</v>
      </c>
      <c r="F35" s="229" t="s">
        <v>661</v>
      </c>
      <c r="G35" s="229" t="s">
        <v>662</v>
      </c>
      <c r="H35" s="229" t="s">
        <v>652</v>
      </c>
      <c r="I35" s="231">
        <v>45630.0</v>
      </c>
      <c r="J35" s="232" t="s">
        <v>471</v>
      </c>
      <c r="K35" s="232" t="s">
        <v>95</v>
      </c>
      <c r="L35" s="233"/>
      <c r="M35" s="245" t="s">
        <v>491</v>
      </c>
      <c r="N35" s="245" t="s">
        <v>471</v>
      </c>
      <c r="O35" s="245" t="s">
        <v>95</v>
      </c>
      <c r="P35" s="233"/>
      <c r="Q35" s="233"/>
    </row>
    <row r="36">
      <c r="A36" s="228" t="s">
        <v>663</v>
      </c>
      <c r="B36" s="229" t="s">
        <v>603</v>
      </c>
      <c r="C36" s="229" t="s">
        <v>465</v>
      </c>
      <c r="D36" s="229" t="s">
        <v>664</v>
      </c>
      <c r="E36" s="229" t="s">
        <v>665</v>
      </c>
      <c r="F36" s="229" t="s">
        <v>666</v>
      </c>
      <c r="G36" s="229" t="s">
        <v>667</v>
      </c>
      <c r="H36" s="229" t="s">
        <v>652</v>
      </c>
      <c r="I36" s="231">
        <v>45630.0</v>
      </c>
      <c r="J36" s="232" t="s">
        <v>471</v>
      </c>
      <c r="K36" s="232" t="s">
        <v>95</v>
      </c>
      <c r="L36" s="233"/>
      <c r="M36" s="245" t="s">
        <v>491</v>
      </c>
      <c r="N36" s="245" t="s">
        <v>471</v>
      </c>
      <c r="O36" s="245" t="s">
        <v>95</v>
      </c>
      <c r="P36" s="233"/>
      <c r="Q36" s="233"/>
    </row>
    <row r="37">
      <c r="A37" s="235" t="s">
        <v>668</v>
      </c>
      <c r="B37" s="229" t="s">
        <v>603</v>
      </c>
      <c r="C37" s="229" t="s">
        <v>465</v>
      </c>
      <c r="D37" s="229" t="s">
        <v>669</v>
      </c>
      <c r="E37" s="229" t="s">
        <v>655</v>
      </c>
      <c r="F37" s="229" t="s">
        <v>670</v>
      </c>
      <c r="G37" s="229" t="s">
        <v>671</v>
      </c>
      <c r="H37" s="229" t="s">
        <v>672</v>
      </c>
      <c r="I37" s="231">
        <v>45630.0</v>
      </c>
      <c r="J37" s="232" t="s">
        <v>471</v>
      </c>
      <c r="K37" s="232" t="s">
        <v>95</v>
      </c>
      <c r="L37" s="233"/>
      <c r="M37" s="245" t="s">
        <v>491</v>
      </c>
      <c r="N37" s="245" t="s">
        <v>471</v>
      </c>
      <c r="O37" s="245" t="s">
        <v>95</v>
      </c>
      <c r="P37" s="233"/>
      <c r="Q37" s="233"/>
    </row>
    <row r="38">
      <c r="A38" s="228" t="s">
        <v>673</v>
      </c>
      <c r="B38" s="229" t="s">
        <v>603</v>
      </c>
      <c r="C38" s="229" t="s">
        <v>465</v>
      </c>
      <c r="D38" s="229" t="s">
        <v>674</v>
      </c>
      <c r="E38" s="229" t="s">
        <v>655</v>
      </c>
      <c r="F38" s="229" t="s">
        <v>670</v>
      </c>
      <c r="G38" s="229" t="s">
        <v>675</v>
      </c>
      <c r="H38" s="268" t="s">
        <v>676</v>
      </c>
      <c r="I38" s="231">
        <v>45630.0</v>
      </c>
      <c r="J38" s="232" t="s">
        <v>471</v>
      </c>
      <c r="K38" s="232" t="s">
        <v>95</v>
      </c>
      <c r="L38" s="233"/>
      <c r="M38" s="245" t="s">
        <v>491</v>
      </c>
      <c r="N38" s="245" t="s">
        <v>471</v>
      </c>
      <c r="O38" s="245" t="s">
        <v>95</v>
      </c>
      <c r="P38" s="233"/>
      <c r="Q38" s="233"/>
    </row>
    <row r="39">
      <c r="A39" s="235" t="s">
        <v>677</v>
      </c>
      <c r="B39" s="229" t="s">
        <v>603</v>
      </c>
      <c r="C39" s="229" t="s">
        <v>465</v>
      </c>
      <c r="D39" s="229" t="s">
        <v>678</v>
      </c>
      <c r="E39" s="229" t="s">
        <v>655</v>
      </c>
      <c r="F39" s="229" t="s">
        <v>679</v>
      </c>
      <c r="G39" s="229" t="s">
        <v>680</v>
      </c>
      <c r="H39" s="229" t="s">
        <v>681</v>
      </c>
      <c r="I39" s="231">
        <v>45630.0</v>
      </c>
      <c r="J39" s="232" t="s">
        <v>471</v>
      </c>
      <c r="K39" s="232" t="s">
        <v>95</v>
      </c>
      <c r="L39" s="233"/>
      <c r="M39" s="245" t="s">
        <v>491</v>
      </c>
      <c r="N39" s="245" t="s">
        <v>471</v>
      </c>
      <c r="O39" s="245" t="s">
        <v>95</v>
      </c>
      <c r="P39" s="233"/>
      <c r="Q39" s="233"/>
    </row>
    <row r="40">
      <c r="A40" s="228" t="s">
        <v>682</v>
      </c>
      <c r="B40" s="229" t="s">
        <v>603</v>
      </c>
      <c r="C40" s="229" t="s">
        <v>465</v>
      </c>
      <c r="D40" s="229" t="s">
        <v>683</v>
      </c>
      <c r="E40" s="229" t="s">
        <v>655</v>
      </c>
      <c r="F40" s="229" t="s">
        <v>684</v>
      </c>
      <c r="G40" s="229" t="s">
        <v>685</v>
      </c>
      <c r="H40" s="237" t="s">
        <v>681</v>
      </c>
      <c r="I40" s="231">
        <v>45630.0</v>
      </c>
      <c r="J40" s="232" t="s">
        <v>471</v>
      </c>
      <c r="K40" s="232" t="s">
        <v>95</v>
      </c>
      <c r="L40" s="233"/>
      <c r="M40" s="245" t="s">
        <v>491</v>
      </c>
      <c r="N40" s="245" t="s">
        <v>471</v>
      </c>
      <c r="O40" s="245" t="s">
        <v>95</v>
      </c>
      <c r="P40" s="233"/>
      <c r="Q40" s="233"/>
    </row>
    <row r="41">
      <c r="A41" s="235" t="s">
        <v>686</v>
      </c>
      <c r="B41" s="229" t="s">
        <v>603</v>
      </c>
      <c r="C41" s="229" t="s">
        <v>465</v>
      </c>
      <c r="D41" s="237" t="s">
        <v>687</v>
      </c>
      <c r="E41" s="229" t="s">
        <v>688</v>
      </c>
      <c r="F41" s="229" t="s">
        <v>689</v>
      </c>
      <c r="G41" s="229" t="s">
        <v>690</v>
      </c>
      <c r="H41" s="268" t="s">
        <v>691</v>
      </c>
      <c r="I41" s="231">
        <v>45630.0</v>
      </c>
      <c r="J41" s="232" t="s">
        <v>471</v>
      </c>
      <c r="K41" s="232" t="s">
        <v>95</v>
      </c>
      <c r="L41" s="233"/>
      <c r="M41" s="245" t="s">
        <v>491</v>
      </c>
      <c r="N41" s="245" t="s">
        <v>471</v>
      </c>
      <c r="O41" s="245" t="s">
        <v>95</v>
      </c>
      <c r="P41" s="233"/>
      <c r="Q41" s="233"/>
    </row>
    <row r="42">
      <c r="A42" s="228" t="s">
        <v>692</v>
      </c>
      <c r="B42" s="229" t="s">
        <v>603</v>
      </c>
      <c r="C42" s="229" t="s">
        <v>465</v>
      </c>
      <c r="D42" s="229" t="s">
        <v>693</v>
      </c>
      <c r="E42" s="229" t="s">
        <v>694</v>
      </c>
      <c r="F42" s="229" t="s">
        <v>695</v>
      </c>
      <c r="G42" s="229" t="s">
        <v>696</v>
      </c>
      <c r="H42" s="229" t="s">
        <v>697</v>
      </c>
      <c r="I42" s="231">
        <v>45630.0</v>
      </c>
      <c r="J42" s="232" t="s">
        <v>471</v>
      </c>
      <c r="K42" s="232" t="s">
        <v>95</v>
      </c>
      <c r="L42" s="233"/>
      <c r="M42" s="245" t="s">
        <v>491</v>
      </c>
      <c r="N42" s="245" t="s">
        <v>471</v>
      </c>
      <c r="O42" s="245" t="s">
        <v>95</v>
      </c>
      <c r="P42" s="233"/>
      <c r="Q42" s="233"/>
    </row>
    <row r="43">
      <c r="A43" s="235" t="s">
        <v>698</v>
      </c>
      <c r="B43" s="229" t="s">
        <v>603</v>
      </c>
      <c r="C43" s="229" t="s">
        <v>465</v>
      </c>
      <c r="D43" s="229" t="s">
        <v>699</v>
      </c>
      <c r="E43" s="229" t="s">
        <v>700</v>
      </c>
      <c r="F43" s="229" t="s">
        <v>701</v>
      </c>
      <c r="G43" s="229" t="s">
        <v>702</v>
      </c>
      <c r="H43" s="229" t="s">
        <v>703</v>
      </c>
      <c r="I43" s="239" t="s">
        <v>580</v>
      </c>
      <c r="J43" s="232" t="s">
        <v>471</v>
      </c>
      <c r="K43" s="232" t="s">
        <v>95</v>
      </c>
      <c r="L43" s="273" t="s">
        <v>640</v>
      </c>
      <c r="M43" s="245" t="s">
        <v>491</v>
      </c>
      <c r="N43" s="245" t="s">
        <v>471</v>
      </c>
      <c r="O43" s="245" t="s">
        <v>95</v>
      </c>
      <c r="P43" s="245"/>
      <c r="Q43" s="233"/>
    </row>
    <row r="44">
      <c r="A44" s="228" t="s">
        <v>704</v>
      </c>
      <c r="B44" s="229" t="s">
        <v>603</v>
      </c>
      <c r="C44" s="229" t="s">
        <v>465</v>
      </c>
      <c r="D44" s="229" t="s">
        <v>705</v>
      </c>
      <c r="E44" s="229" t="s">
        <v>706</v>
      </c>
      <c r="F44" s="242" t="s">
        <v>707</v>
      </c>
      <c r="G44" s="229" t="s">
        <v>708</v>
      </c>
      <c r="H44" s="229" t="s">
        <v>709</v>
      </c>
      <c r="I44" s="239" t="s">
        <v>646</v>
      </c>
      <c r="J44" s="232" t="s">
        <v>471</v>
      </c>
      <c r="K44" s="232" t="s">
        <v>95</v>
      </c>
      <c r="L44" s="273" t="s">
        <v>640</v>
      </c>
      <c r="M44" s="245" t="s">
        <v>491</v>
      </c>
      <c r="N44" s="245" t="s">
        <v>471</v>
      </c>
      <c r="O44" s="245" t="s">
        <v>95</v>
      </c>
      <c r="P44" s="245"/>
      <c r="Q44" s="233"/>
    </row>
    <row r="45">
      <c r="A45" s="235" t="s">
        <v>710</v>
      </c>
      <c r="B45" s="229" t="s">
        <v>603</v>
      </c>
      <c r="C45" s="229" t="s">
        <v>545</v>
      </c>
      <c r="D45" s="229" t="s">
        <v>711</v>
      </c>
      <c r="E45" s="229" t="s">
        <v>712</v>
      </c>
      <c r="F45" s="229" t="s">
        <v>713</v>
      </c>
      <c r="G45" s="229" t="s">
        <v>714</v>
      </c>
      <c r="H45" s="238"/>
      <c r="I45" s="239" t="s">
        <v>517</v>
      </c>
      <c r="J45" s="232" t="s">
        <v>471</v>
      </c>
      <c r="K45" s="232" t="s">
        <v>95</v>
      </c>
      <c r="L45" s="273" t="s">
        <v>640</v>
      </c>
      <c r="M45" s="260" t="s">
        <v>472</v>
      </c>
      <c r="N45" s="261" t="s">
        <v>471</v>
      </c>
      <c r="O45" s="245" t="s">
        <v>95</v>
      </c>
      <c r="P45" s="245"/>
      <c r="Q45" s="233"/>
    </row>
    <row r="46">
      <c r="A46" s="228" t="s">
        <v>715</v>
      </c>
      <c r="B46" s="229" t="s">
        <v>603</v>
      </c>
      <c r="C46" s="229" t="s">
        <v>465</v>
      </c>
      <c r="D46" s="229" t="s">
        <v>716</v>
      </c>
      <c r="E46" s="229" t="s">
        <v>717</v>
      </c>
      <c r="F46" s="229" t="s">
        <v>718</v>
      </c>
      <c r="G46" s="229" t="s">
        <v>719</v>
      </c>
      <c r="H46" s="237" t="s">
        <v>720</v>
      </c>
      <c r="I46" s="231">
        <v>45630.0</v>
      </c>
      <c r="J46" s="232" t="s">
        <v>490</v>
      </c>
      <c r="K46" s="232" t="s">
        <v>95</v>
      </c>
      <c r="L46" s="233"/>
      <c r="M46" s="234" t="s">
        <v>491</v>
      </c>
      <c r="N46" s="234" t="s">
        <v>471</v>
      </c>
      <c r="O46" s="234" t="s">
        <v>95</v>
      </c>
      <c r="P46" s="233"/>
      <c r="Q46" s="233"/>
    </row>
    <row r="47">
      <c r="A47" s="235" t="s">
        <v>721</v>
      </c>
      <c r="B47" s="229" t="s">
        <v>603</v>
      </c>
      <c r="C47" s="229" t="s">
        <v>465</v>
      </c>
      <c r="D47" s="229" t="s">
        <v>722</v>
      </c>
      <c r="E47" s="229" t="s">
        <v>723</v>
      </c>
      <c r="F47" s="229" t="s">
        <v>724</v>
      </c>
      <c r="G47" s="229" t="s">
        <v>725</v>
      </c>
      <c r="H47" s="229" t="s">
        <v>726</v>
      </c>
      <c r="I47" s="231">
        <v>45630.0</v>
      </c>
      <c r="J47" s="232" t="s">
        <v>490</v>
      </c>
      <c r="K47" s="232" t="s">
        <v>95</v>
      </c>
      <c r="L47" s="233"/>
      <c r="M47" s="234" t="s">
        <v>491</v>
      </c>
      <c r="N47" s="234" t="s">
        <v>471</v>
      </c>
      <c r="O47" s="234" t="s">
        <v>95</v>
      </c>
      <c r="P47" s="233"/>
      <c r="Q47" s="233"/>
    </row>
    <row r="48">
      <c r="A48" s="274" t="s">
        <v>727</v>
      </c>
      <c r="B48" s="275" t="s">
        <v>603</v>
      </c>
      <c r="C48" s="229" t="s">
        <v>545</v>
      </c>
      <c r="D48" s="275" t="s">
        <v>728</v>
      </c>
      <c r="E48" s="275" t="s">
        <v>729</v>
      </c>
      <c r="F48" s="275" t="s">
        <v>730</v>
      </c>
      <c r="G48" s="275" t="s">
        <v>731</v>
      </c>
      <c r="H48" s="276"/>
      <c r="I48" s="277" t="s">
        <v>517</v>
      </c>
      <c r="J48" s="232" t="s">
        <v>471</v>
      </c>
      <c r="K48" s="232" t="s">
        <v>95</v>
      </c>
      <c r="L48" s="236"/>
      <c r="M48" s="240" t="s">
        <v>472</v>
      </c>
      <c r="N48" s="241" t="s">
        <v>471</v>
      </c>
      <c r="O48" s="278" t="s">
        <v>95</v>
      </c>
      <c r="P48" s="236"/>
      <c r="Q48" s="233"/>
    </row>
    <row r="49">
      <c r="A49" s="235" t="s">
        <v>732</v>
      </c>
      <c r="B49" s="229" t="s">
        <v>603</v>
      </c>
      <c r="C49" s="229" t="s">
        <v>465</v>
      </c>
      <c r="D49" s="229" t="s">
        <v>733</v>
      </c>
      <c r="E49" s="229" t="s">
        <v>734</v>
      </c>
      <c r="F49" s="243" t="s">
        <v>735</v>
      </c>
      <c r="G49" s="229" t="s">
        <v>736</v>
      </c>
      <c r="H49" s="229" t="s">
        <v>737</v>
      </c>
      <c r="I49" s="231">
        <v>45630.0</v>
      </c>
      <c r="J49" s="232" t="s">
        <v>490</v>
      </c>
      <c r="K49" s="232" t="s">
        <v>95</v>
      </c>
      <c r="L49" s="233"/>
      <c r="M49" s="244" t="s">
        <v>504</v>
      </c>
      <c r="N49" s="244" t="s">
        <v>490</v>
      </c>
      <c r="O49" s="244" t="s">
        <v>95</v>
      </c>
      <c r="P49" s="233"/>
      <c r="Q49" s="233"/>
    </row>
    <row r="50">
      <c r="A50" s="228" t="s">
        <v>738</v>
      </c>
      <c r="B50" s="229" t="s">
        <v>739</v>
      </c>
      <c r="C50" s="229" t="s">
        <v>465</v>
      </c>
      <c r="D50" s="229" t="s">
        <v>740</v>
      </c>
      <c r="E50" s="229" t="s">
        <v>741</v>
      </c>
      <c r="F50" s="267" t="s">
        <v>742</v>
      </c>
      <c r="G50" s="229" t="s">
        <v>743</v>
      </c>
      <c r="H50" s="229" t="s">
        <v>744</v>
      </c>
      <c r="I50" s="239" t="s">
        <v>580</v>
      </c>
      <c r="J50" s="232" t="s">
        <v>490</v>
      </c>
      <c r="K50" s="232" t="s">
        <v>95</v>
      </c>
      <c r="L50" s="245" t="s">
        <v>518</v>
      </c>
      <c r="M50" s="239" t="s">
        <v>491</v>
      </c>
      <c r="N50" s="239" t="s">
        <v>490</v>
      </c>
      <c r="O50" s="245" t="s">
        <v>95</v>
      </c>
      <c r="P50" s="245"/>
      <c r="Q50" s="233"/>
    </row>
    <row r="51">
      <c r="A51" s="235" t="s">
        <v>745</v>
      </c>
      <c r="B51" s="229" t="s">
        <v>739</v>
      </c>
      <c r="C51" s="229" t="s">
        <v>465</v>
      </c>
      <c r="D51" s="229" t="s">
        <v>746</v>
      </c>
      <c r="E51" s="229" t="s">
        <v>747</v>
      </c>
      <c r="F51" s="229" t="s">
        <v>748</v>
      </c>
      <c r="G51" s="229" t="s">
        <v>749</v>
      </c>
      <c r="H51" s="229" t="s">
        <v>750</v>
      </c>
      <c r="I51" s="239" t="s">
        <v>580</v>
      </c>
      <c r="J51" s="232" t="s">
        <v>490</v>
      </c>
      <c r="K51" s="232" t="s">
        <v>95</v>
      </c>
      <c r="L51" s="245" t="s">
        <v>518</v>
      </c>
      <c r="M51" s="245" t="s">
        <v>491</v>
      </c>
      <c r="N51" s="245" t="s">
        <v>471</v>
      </c>
      <c r="O51" s="245" t="s">
        <v>95</v>
      </c>
      <c r="P51" s="245"/>
      <c r="Q51" s="233"/>
    </row>
    <row r="52">
      <c r="A52" s="228" t="s">
        <v>751</v>
      </c>
      <c r="B52" s="229" t="s">
        <v>739</v>
      </c>
      <c r="C52" s="229" t="s">
        <v>545</v>
      </c>
      <c r="D52" s="229" t="s">
        <v>752</v>
      </c>
      <c r="E52" s="229" t="s">
        <v>753</v>
      </c>
      <c r="F52" s="229" t="s">
        <v>754</v>
      </c>
      <c r="G52" s="229" t="s">
        <v>755</v>
      </c>
      <c r="H52" s="238"/>
      <c r="I52" s="239" t="s">
        <v>580</v>
      </c>
      <c r="J52" s="232" t="s">
        <v>490</v>
      </c>
      <c r="K52" s="232" t="s">
        <v>95</v>
      </c>
      <c r="L52" s="245" t="s">
        <v>518</v>
      </c>
      <c r="M52" s="245" t="s">
        <v>491</v>
      </c>
      <c r="N52" s="245" t="s">
        <v>490</v>
      </c>
      <c r="O52" s="245" t="s">
        <v>95</v>
      </c>
      <c r="P52" s="245" t="s">
        <v>756</v>
      </c>
      <c r="Q52" s="233"/>
    </row>
    <row r="53">
      <c r="A53" s="235" t="s">
        <v>757</v>
      </c>
      <c r="B53" s="229" t="s">
        <v>739</v>
      </c>
      <c r="C53" s="229" t="s">
        <v>465</v>
      </c>
      <c r="D53" s="229" t="s">
        <v>758</v>
      </c>
      <c r="E53" s="229" t="s">
        <v>759</v>
      </c>
      <c r="F53" s="229" t="s">
        <v>760</v>
      </c>
      <c r="G53" s="229" t="s">
        <v>761</v>
      </c>
      <c r="H53" s="229" t="s">
        <v>762</v>
      </c>
      <c r="I53" s="239" t="s">
        <v>580</v>
      </c>
      <c r="J53" s="232" t="s">
        <v>490</v>
      </c>
      <c r="K53" s="232" t="s">
        <v>95</v>
      </c>
      <c r="L53" s="245" t="s">
        <v>518</v>
      </c>
      <c r="M53" s="234" t="s">
        <v>491</v>
      </c>
      <c r="N53" s="234" t="s">
        <v>471</v>
      </c>
      <c r="O53" s="234" t="s">
        <v>95</v>
      </c>
      <c r="P53" s="245"/>
      <c r="Q53" s="233"/>
    </row>
    <row r="54">
      <c r="A54" s="228" t="s">
        <v>763</v>
      </c>
      <c r="B54" s="229" t="s">
        <v>739</v>
      </c>
      <c r="C54" s="229" t="s">
        <v>545</v>
      </c>
      <c r="D54" s="229" t="s">
        <v>764</v>
      </c>
      <c r="E54" s="229" t="s">
        <v>765</v>
      </c>
      <c r="F54" s="229" t="s">
        <v>766</v>
      </c>
      <c r="G54" s="229" t="s">
        <v>767</v>
      </c>
      <c r="H54" s="238"/>
      <c r="I54" s="239" t="s">
        <v>580</v>
      </c>
      <c r="J54" s="232" t="s">
        <v>490</v>
      </c>
      <c r="K54" s="232" t="s">
        <v>95</v>
      </c>
      <c r="L54" s="245" t="s">
        <v>518</v>
      </c>
      <c r="M54" s="245" t="s">
        <v>491</v>
      </c>
      <c r="N54" s="245" t="s">
        <v>490</v>
      </c>
      <c r="O54" s="245" t="s">
        <v>95</v>
      </c>
      <c r="P54" s="245" t="s">
        <v>756</v>
      </c>
      <c r="Q54" s="233"/>
    </row>
    <row r="55">
      <c r="A55" s="235" t="s">
        <v>768</v>
      </c>
      <c r="B55" s="229" t="s">
        <v>739</v>
      </c>
      <c r="C55" s="229" t="s">
        <v>545</v>
      </c>
      <c r="D55" s="229" t="s">
        <v>769</v>
      </c>
      <c r="E55" s="229" t="s">
        <v>770</v>
      </c>
      <c r="F55" s="229" t="s">
        <v>771</v>
      </c>
      <c r="G55" s="229" t="s">
        <v>772</v>
      </c>
      <c r="H55" s="238"/>
      <c r="I55" s="239" t="s">
        <v>580</v>
      </c>
      <c r="J55" s="232" t="s">
        <v>490</v>
      </c>
      <c r="K55" s="232" t="s">
        <v>95</v>
      </c>
      <c r="L55" s="245" t="s">
        <v>518</v>
      </c>
      <c r="M55" s="245" t="s">
        <v>491</v>
      </c>
      <c r="N55" s="245" t="s">
        <v>490</v>
      </c>
      <c r="O55" s="245" t="s">
        <v>95</v>
      </c>
      <c r="P55" s="245" t="s">
        <v>756</v>
      </c>
      <c r="Q55" s="233"/>
    </row>
    <row r="56">
      <c r="A56" s="228" t="s">
        <v>773</v>
      </c>
      <c r="B56" s="229" t="s">
        <v>739</v>
      </c>
      <c r="C56" s="229" t="s">
        <v>465</v>
      </c>
      <c r="D56" s="229" t="s">
        <v>774</v>
      </c>
      <c r="E56" s="229" t="s">
        <v>775</v>
      </c>
      <c r="F56" s="229" t="s">
        <v>776</v>
      </c>
      <c r="G56" s="229" t="s">
        <v>777</v>
      </c>
      <c r="H56" s="229" t="s">
        <v>778</v>
      </c>
      <c r="I56" s="239" t="s">
        <v>580</v>
      </c>
      <c r="J56" s="232" t="s">
        <v>490</v>
      </c>
      <c r="K56" s="232" t="s">
        <v>95</v>
      </c>
      <c r="L56" s="245" t="s">
        <v>518</v>
      </c>
      <c r="M56" s="234" t="s">
        <v>491</v>
      </c>
      <c r="N56" s="234" t="s">
        <v>471</v>
      </c>
      <c r="O56" s="234" t="s">
        <v>95</v>
      </c>
      <c r="P56" s="245"/>
      <c r="Q56" s="233"/>
    </row>
    <row r="57">
      <c r="A57" s="235" t="s">
        <v>779</v>
      </c>
      <c r="B57" s="229" t="s">
        <v>739</v>
      </c>
      <c r="C57" s="229" t="s">
        <v>465</v>
      </c>
      <c r="D57" s="229" t="s">
        <v>780</v>
      </c>
      <c r="E57" s="229" t="s">
        <v>775</v>
      </c>
      <c r="F57" s="229" t="s">
        <v>781</v>
      </c>
      <c r="G57" s="229" t="s">
        <v>782</v>
      </c>
      <c r="H57" s="237" t="s">
        <v>783</v>
      </c>
      <c r="I57" s="239" t="s">
        <v>517</v>
      </c>
      <c r="J57" s="230" t="s">
        <v>490</v>
      </c>
      <c r="K57" s="232" t="s">
        <v>95</v>
      </c>
      <c r="L57" s="245" t="s">
        <v>518</v>
      </c>
      <c r="M57" s="234" t="s">
        <v>491</v>
      </c>
      <c r="N57" s="234" t="s">
        <v>471</v>
      </c>
      <c r="O57" s="234" t="s">
        <v>95</v>
      </c>
      <c r="P57" s="245"/>
      <c r="Q57" s="233"/>
    </row>
    <row r="58">
      <c r="A58" s="228" t="s">
        <v>784</v>
      </c>
      <c r="B58" s="229" t="s">
        <v>739</v>
      </c>
      <c r="C58" s="229" t="s">
        <v>465</v>
      </c>
      <c r="D58" s="229" t="s">
        <v>785</v>
      </c>
      <c r="E58" s="229" t="s">
        <v>775</v>
      </c>
      <c r="F58" s="229" t="s">
        <v>786</v>
      </c>
      <c r="G58" s="229" t="s">
        <v>787</v>
      </c>
      <c r="H58" s="229" t="s">
        <v>788</v>
      </c>
      <c r="I58" s="239" t="s">
        <v>580</v>
      </c>
      <c r="J58" s="232" t="s">
        <v>490</v>
      </c>
      <c r="K58" s="232" t="s">
        <v>95</v>
      </c>
      <c r="L58" s="245" t="s">
        <v>518</v>
      </c>
      <c r="M58" s="234" t="s">
        <v>491</v>
      </c>
      <c r="N58" s="234" t="s">
        <v>471</v>
      </c>
      <c r="O58" s="234" t="s">
        <v>95</v>
      </c>
      <c r="P58" s="245"/>
      <c r="Q58" s="233"/>
    </row>
    <row r="59">
      <c r="A59" s="235" t="s">
        <v>789</v>
      </c>
      <c r="B59" s="229" t="s">
        <v>739</v>
      </c>
      <c r="C59" s="229" t="s">
        <v>545</v>
      </c>
      <c r="D59" s="229" t="s">
        <v>790</v>
      </c>
      <c r="E59" s="229" t="s">
        <v>791</v>
      </c>
      <c r="F59" s="229" t="s">
        <v>792</v>
      </c>
      <c r="G59" s="229" t="s">
        <v>793</v>
      </c>
      <c r="H59" s="238"/>
      <c r="I59" s="277" t="s">
        <v>517</v>
      </c>
      <c r="J59" s="232" t="s">
        <v>471</v>
      </c>
      <c r="K59" s="232" t="s">
        <v>95</v>
      </c>
      <c r="L59" s="245" t="s">
        <v>518</v>
      </c>
      <c r="M59" s="245" t="s">
        <v>472</v>
      </c>
      <c r="N59" s="245" t="s">
        <v>490</v>
      </c>
      <c r="O59" s="245" t="s">
        <v>95</v>
      </c>
      <c r="P59" s="245"/>
      <c r="Q59" s="233"/>
    </row>
    <row r="60">
      <c r="A60" s="228" t="s">
        <v>794</v>
      </c>
      <c r="B60" s="229" t="s">
        <v>739</v>
      </c>
      <c r="C60" s="229" t="s">
        <v>465</v>
      </c>
      <c r="D60" s="229" t="s">
        <v>795</v>
      </c>
      <c r="E60" s="229" t="s">
        <v>796</v>
      </c>
      <c r="F60" s="229" t="s">
        <v>797</v>
      </c>
      <c r="G60" s="229" t="s">
        <v>798</v>
      </c>
      <c r="H60" s="229" t="s">
        <v>799</v>
      </c>
      <c r="I60" s="239" t="s">
        <v>580</v>
      </c>
      <c r="J60" s="232" t="s">
        <v>490</v>
      </c>
      <c r="K60" s="232" t="s">
        <v>95</v>
      </c>
      <c r="L60" s="244" t="s">
        <v>518</v>
      </c>
      <c r="M60" s="244" t="s">
        <v>504</v>
      </c>
      <c r="N60" s="244" t="s">
        <v>490</v>
      </c>
      <c r="O60" s="244" t="s">
        <v>95</v>
      </c>
      <c r="P60" s="244"/>
      <c r="Q60" s="238"/>
    </row>
    <row r="61">
      <c r="A61" s="235" t="s">
        <v>800</v>
      </c>
      <c r="B61" s="229" t="s">
        <v>739</v>
      </c>
      <c r="C61" s="229" t="s">
        <v>465</v>
      </c>
      <c r="D61" s="229" t="s">
        <v>801</v>
      </c>
      <c r="E61" s="229" t="s">
        <v>802</v>
      </c>
      <c r="F61" s="229" t="s">
        <v>803</v>
      </c>
      <c r="G61" s="229" t="s">
        <v>804</v>
      </c>
      <c r="H61" s="229" t="s">
        <v>805</v>
      </c>
      <c r="I61" s="239" t="s">
        <v>580</v>
      </c>
      <c r="J61" s="232" t="s">
        <v>490</v>
      </c>
      <c r="K61" s="232" t="s">
        <v>95</v>
      </c>
      <c r="L61" s="244" t="s">
        <v>518</v>
      </c>
      <c r="M61" s="244" t="s">
        <v>504</v>
      </c>
      <c r="N61" s="244" t="s">
        <v>490</v>
      </c>
      <c r="O61" s="244" t="s">
        <v>95</v>
      </c>
      <c r="P61" s="244"/>
      <c r="Q61" s="238"/>
    </row>
    <row r="62">
      <c r="A62" s="228" t="s">
        <v>806</v>
      </c>
      <c r="B62" s="229" t="s">
        <v>739</v>
      </c>
      <c r="C62" s="229" t="s">
        <v>465</v>
      </c>
      <c r="D62" s="229" t="s">
        <v>807</v>
      </c>
      <c r="E62" s="229" t="s">
        <v>808</v>
      </c>
      <c r="F62" s="229" t="s">
        <v>809</v>
      </c>
      <c r="G62" s="229" t="s">
        <v>810</v>
      </c>
      <c r="H62" s="229" t="s">
        <v>811</v>
      </c>
      <c r="I62" s="239" t="s">
        <v>580</v>
      </c>
      <c r="J62" s="232" t="s">
        <v>471</v>
      </c>
      <c r="K62" s="232" t="s">
        <v>95</v>
      </c>
      <c r="L62" s="244" t="s">
        <v>518</v>
      </c>
      <c r="M62" s="244" t="s">
        <v>491</v>
      </c>
      <c r="N62" s="244" t="s">
        <v>471</v>
      </c>
      <c r="O62" s="244" t="s">
        <v>95</v>
      </c>
      <c r="P62" s="244"/>
      <c r="Q62" s="238"/>
    </row>
    <row r="63">
      <c r="A63" s="235" t="s">
        <v>812</v>
      </c>
      <c r="B63" s="229" t="s">
        <v>739</v>
      </c>
      <c r="C63" s="229" t="s">
        <v>465</v>
      </c>
      <c r="D63" s="229" t="s">
        <v>813</v>
      </c>
      <c r="E63" s="229" t="s">
        <v>814</v>
      </c>
      <c r="F63" s="229" t="s">
        <v>815</v>
      </c>
      <c r="G63" s="229" t="s">
        <v>816</v>
      </c>
      <c r="H63" s="229" t="s">
        <v>817</v>
      </c>
      <c r="I63" s="239" t="s">
        <v>580</v>
      </c>
      <c r="J63" s="232" t="s">
        <v>490</v>
      </c>
      <c r="K63" s="232" t="s">
        <v>95</v>
      </c>
      <c r="L63" s="244" t="s">
        <v>518</v>
      </c>
      <c r="M63" s="244" t="s">
        <v>491</v>
      </c>
      <c r="N63" s="244" t="s">
        <v>471</v>
      </c>
      <c r="O63" s="244" t="s">
        <v>95</v>
      </c>
      <c r="P63" s="244"/>
      <c r="Q63" s="238"/>
    </row>
    <row r="64">
      <c r="A64" s="228" t="s">
        <v>818</v>
      </c>
      <c r="B64" s="229" t="s">
        <v>739</v>
      </c>
      <c r="C64" s="229" t="s">
        <v>465</v>
      </c>
      <c r="D64" s="229" t="s">
        <v>819</v>
      </c>
      <c r="E64" s="229" t="s">
        <v>820</v>
      </c>
      <c r="F64" s="229" t="s">
        <v>821</v>
      </c>
      <c r="G64" s="229" t="s">
        <v>822</v>
      </c>
      <c r="H64" s="229" t="s">
        <v>823</v>
      </c>
      <c r="I64" s="239" t="s">
        <v>517</v>
      </c>
      <c r="J64" s="230" t="s">
        <v>490</v>
      </c>
      <c r="K64" s="232" t="s">
        <v>95</v>
      </c>
      <c r="L64" s="245" t="s">
        <v>518</v>
      </c>
      <c r="M64" s="244" t="s">
        <v>491</v>
      </c>
      <c r="N64" s="244" t="s">
        <v>471</v>
      </c>
      <c r="O64" s="244" t="s">
        <v>95</v>
      </c>
      <c r="P64" s="245"/>
      <c r="Q64" s="238"/>
    </row>
    <row r="65">
      <c r="A65" s="235" t="s">
        <v>824</v>
      </c>
      <c r="B65" s="229" t="s">
        <v>739</v>
      </c>
      <c r="C65" s="229" t="s">
        <v>465</v>
      </c>
      <c r="D65" s="229" t="s">
        <v>825</v>
      </c>
      <c r="E65" s="229" t="s">
        <v>826</v>
      </c>
      <c r="F65" s="229" t="s">
        <v>827</v>
      </c>
      <c r="G65" s="229" t="s">
        <v>828</v>
      </c>
      <c r="H65" s="229" t="s">
        <v>829</v>
      </c>
      <c r="I65" s="239" t="s">
        <v>580</v>
      </c>
      <c r="J65" s="232" t="s">
        <v>490</v>
      </c>
      <c r="K65" s="232" t="s">
        <v>95</v>
      </c>
      <c r="L65" s="245" t="s">
        <v>518</v>
      </c>
      <c r="M65" s="245" t="s">
        <v>491</v>
      </c>
      <c r="N65" s="245" t="s">
        <v>471</v>
      </c>
      <c r="O65" s="245" t="s">
        <v>95</v>
      </c>
      <c r="P65" s="245"/>
      <c r="Q65" s="233"/>
    </row>
    <row r="66">
      <c r="A66" s="228" t="s">
        <v>830</v>
      </c>
      <c r="B66" s="229" t="s">
        <v>739</v>
      </c>
      <c r="C66" s="229" t="s">
        <v>465</v>
      </c>
      <c r="D66" s="229" t="s">
        <v>831</v>
      </c>
      <c r="E66" s="229" t="s">
        <v>820</v>
      </c>
      <c r="F66" s="229" t="s">
        <v>832</v>
      </c>
      <c r="G66" s="229" t="s">
        <v>833</v>
      </c>
      <c r="H66" s="229" t="s">
        <v>834</v>
      </c>
      <c r="I66" s="239" t="s">
        <v>580</v>
      </c>
      <c r="J66" s="232" t="s">
        <v>490</v>
      </c>
      <c r="K66" s="232" t="s">
        <v>95</v>
      </c>
      <c r="L66" s="245" t="s">
        <v>518</v>
      </c>
      <c r="M66" s="244" t="s">
        <v>504</v>
      </c>
      <c r="N66" s="244" t="s">
        <v>490</v>
      </c>
      <c r="O66" s="244" t="s">
        <v>95</v>
      </c>
      <c r="P66" s="245"/>
      <c r="Q66" s="233"/>
    </row>
    <row r="67">
      <c r="A67" s="235" t="s">
        <v>835</v>
      </c>
      <c r="B67" s="229" t="s">
        <v>739</v>
      </c>
      <c r="C67" s="229" t="s">
        <v>465</v>
      </c>
      <c r="D67" s="229" t="s">
        <v>836</v>
      </c>
      <c r="E67" s="229" t="s">
        <v>837</v>
      </c>
      <c r="F67" s="229" t="s">
        <v>838</v>
      </c>
      <c r="G67" s="229" t="s">
        <v>839</v>
      </c>
      <c r="H67" s="237" t="s">
        <v>840</v>
      </c>
      <c r="I67" s="239" t="s">
        <v>580</v>
      </c>
      <c r="J67" s="232" t="s">
        <v>490</v>
      </c>
      <c r="K67" s="232" t="s">
        <v>95</v>
      </c>
      <c r="L67" s="245" t="s">
        <v>518</v>
      </c>
      <c r="M67" s="245" t="s">
        <v>491</v>
      </c>
      <c r="N67" s="245" t="s">
        <v>471</v>
      </c>
      <c r="O67" s="245" t="s">
        <v>95</v>
      </c>
      <c r="P67" s="245"/>
      <c r="Q67" s="233"/>
    </row>
    <row r="68">
      <c r="A68" s="228" t="s">
        <v>841</v>
      </c>
      <c r="B68" s="229" t="s">
        <v>739</v>
      </c>
      <c r="C68" s="229" t="s">
        <v>465</v>
      </c>
      <c r="D68" s="229" t="s">
        <v>842</v>
      </c>
      <c r="E68" s="229" t="s">
        <v>837</v>
      </c>
      <c r="F68" s="229" t="s">
        <v>843</v>
      </c>
      <c r="G68" s="229" t="s">
        <v>844</v>
      </c>
      <c r="H68" s="229" t="s">
        <v>845</v>
      </c>
      <c r="I68" s="229"/>
      <c r="J68" s="236"/>
      <c r="K68" s="236" t="s">
        <v>620</v>
      </c>
      <c r="L68" s="238"/>
      <c r="M68" s="239" t="s">
        <v>491</v>
      </c>
      <c r="N68" s="239" t="s">
        <v>471</v>
      </c>
      <c r="O68" s="239" t="s">
        <v>95</v>
      </c>
      <c r="P68" s="238"/>
      <c r="Q68" s="229" t="s">
        <v>57</v>
      </c>
    </row>
    <row r="69">
      <c r="A69" s="235" t="s">
        <v>846</v>
      </c>
      <c r="B69" s="229" t="s">
        <v>847</v>
      </c>
      <c r="C69" s="229" t="s">
        <v>465</v>
      </c>
      <c r="D69" s="229" t="s">
        <v>848</v>
      </c>
      <c r="E69" s="229" t="s">
        <v>849</v>
      </c>
      <c r="F69" s="229" t="s">
        <v>850</v>
      </c>
      <c r="G69" s="229" t="s">
        <v>851</v>
      </c>
      <c r="H69" s="229" t="s">
        <v>852</v>
      </c>
      <c r="I69" s="231">
        <v>45630.0</v>
      </c>
      <c r="J69" s="230" t="s">
        <v>490</v>
      </c>
      <c r="K69" s="232" t="s">
        <v>95</v>
      </c>
      <c r="L69" s="233"/>
      <c r="M69" s="239" t="s">
        <v>491</v>
      </c>
      <c r="N69" s="239" t="s">
        <v>490</v>
      </c>
      <c r="O69" s="239" t="s">
        <v>95</v>
      </c>
      <c r="P69" s="233"/>
      <c r="Q69" s="233"/>
    </row>
    <row r="70">
      <c r="A70" s="228" t="s">
        <v>853</v>
      </c>
      <c r="B70" s="229" t="s">
        <v>847</v>
      </c>
      <c r="C70" s="229" t="s">
        <v>465</v>
      </c>
      <c r="D70" s="229" t="s">
        <v>854</v>
      </c>
      <c r="E70" s="229" t="s">
        <v>605</v>
      </c>
      <c r="F70" s="229" t="s">
        <v>855</v>
      </c>
      <c r="G70" s="229" t="s">
        <v>856</v>
      </c>
      <c r="H70" s="229" t="s">
        <v>857</v>
      </c>
      <c r="I70" s="231">
        <v>45630.0</v>
      </c>
      <c r="J70" s="230" t="s">
        <v>490</v>
      </c>
      <c r="K70" s="232" t="s">
        <v>95</v>
      </c>
      <c r="L70" s="238"/>
      <c r="M70" s="239" t="s">
        <v>491</v>
      </c>
      <c r="N70" s="239" t="s">
        <v>490</v>
      </c>
      <c r="O70" s="239" t="s">
        <v>95</v>
      </c>
      <c r="P70" s="238"/>
      <c r="Q70" s="238"/>
    </row>
    <row r="71">
      <c r="A71" s="235" t="s">
        <v>858</v>
      </c>
      <c r="B71" s="229" t="s">
        <v>847</v>
      </c>
      <c r="C71" s="229" t="s">
        <v>465</v>
      </c>
      <c r="D71" s="229" t="s">
        <v>859</v>
      </c>
      <c r="E71" s="229" t="s">
        <v>605</v>
      </c>
      <c r="F71" s="229" t="s">
        <v>860</v>
      </c>
      <c r="G71" s="229" t="s">
        <v>861</v>
      </c>
      <c r="H71" s="237" t="s">
        <v>862</v>
      </c>
      <c r="I71" s="231">
        <v>45630.0</v>
      </c>
      <c r="J71" s="230" t="s">
        <v>490</v>
      </c>
      <c r="K71" s="230" t="s">
        <v>95</v>
      </c>
      <c r="L71" s="238"/>
      <c r="M71" s="239" t="s">
        <v>491</v>
      </c>
      <c r="N71" s="239" t="s">
        <v>490</v>
      </c>
      <c r="O71" s="239" t="s">
        <v>95</v>
      </c>
      <c r="P71" s="238"/>
      <c r="Q71" s="238"/>
    </row>
    <row r="72">
      <c r="A72" s="228" t="s">
        <v>863</v>
      </c>
      <c r="B72" s="229" t="s">
        <v>847</v>
      </c>
      <c r="C72" s="229" t="s">
        <v>465</v>
      </c>
      <c r="D72" s="229" t="s">
        <v>864</v>
      </c>
      <c r="E72" s="229" t="s">
        <v>865</v>
      </c>
      <c r="F72" s="229" t="s">
        <v>866</v>
      </c>
      <c r="G72" s="229" t="s">
        <v>867</v>
      </c>
      <c r="H72" s="229" t="s">
        <v>868</v>
      </c>
      <c r="I72" s="231">
        <v>45630.0</v>
      </c>
      <c r="J72" s="230" t="s">
        <v>490</v>
      </c>
      <c r="K72" s="232" t="s">
        <v>95</v>
      </c>
      <c r="L72" s="238"/>
      <c r="M72" s="239" t="s">
        <v>491</v>
      </c>
      <c r="N72" s="239" t="s">
        <v>490</v>
      </c>
      <c r="O72" s="239" t="s">
        <v>95</v>
      </c>
      <c r="P72" s="238"/>
      <c r="Q72" s="238"/>
    </row>
    <row r="73">
      <c r="A73" s="235" t="s">
        <v>869</v>
      </c>
      <c r="B73" s="229" t="s">
        <v>847</v>
      </c>
      <c r="C73" s="229" t="s">
        <v>465</v>
      </c>
      <c r="D73" s="229" t="s">
        <v>870</v>
      </c>
      <c r="E73" s="267" t="s">
        <v>871</v>
      </c>
      <c r="F73" s="229" t="s">
        <v>872</v>
      </c>
      <c r="G73" s="229" t="s">
        <v>873</v>
      </c>
      <c r="H73" s="229" t="s">
        <v>874</v>
      </c>
      <c r="I73" s="231">
        <v>45630.0</v>
      </c>
      <c r="J73" s="230" t="s">
        <v>490</v>
      </c>
      <c r="K73" s="232" t="s">
        <v>95</v>
      </c>
      <c r="L73" s="238"/>
      <c r="M73" s="239" t="s">
        <v>491</v>
      </c>
      <c r="N73" s="239" t="s">
        <v>490</v>
      </c>
      <c r="O73" s="239" t="s">
        <v>95</v>
      </c>
      <c r="P73" s="238"/>
      <c r="Q73" s="238"/>
    </row>
    <row r="74">
      <c r="A74" s="228" t="s">
        <v>875</v>
      </c>
      <c r="B74" s="229" t="s">
        <v>847</v>
      </c>
      <c r="C74" s="229" t="s">
        <v>545</v>
      </c>
      <c r="D74" s="229" t="s">
        <v>876</v>
      </c>
      <c r="E74" s="229" t="s">
        <v>877</v>
      </c>
      <c r="F74" s="229" t="s">
        <v>878</v>
      </c>
      <c r="G74" s="230" t="s">
        <v>879</v>
      </c>
      <c r="H74" s="238"/>
      <c r="I74" s="248">
        <v>45508.0</v>
      </c>
      <c r="J74" s="232" t="s">
        <v>490</v>
      </c>
      <c r="K74" s="232" t="s">
        <v>95</v>
      </c>
      <c r="L74" s="242"/>
      <c r="M74" s="239" t="s">
        <v>472</v>
      </c>
      <c r="N74" s="232" t="s">
        <v>490</v>
      </c>
      <c r="O74" s="279" t="s">
        <v>95</v>
      </c>
      <c r="P74" s="242"/>
      <c r="Q74" s="238"/>
    </row>
    <row r="75">
      <c r="A75" s="235" t="s">
        <v>880</v>
      </c>
      <c r="B75" s="229" t="s">
        <v>847</v>
      </c>
      <c r="C75" s="229" t="s">
        <v>545</v>
      </c>
      <c r="D75" s="229" t="s">
        <v>881</v>
      </c>
      <c r="E75" s="229" t="s">
        <v>882</v>
      </c>
      <c r="F75" s="229" t="s">
        <v>883</v>
      </c>
      <c r="G75" s="229" t="s">
        <v>884</v>
      </c>
      <c r="H75" s="238"/>
      <c r="I75" s="277" t="s">
        <v>580</v>
      </c>
      <c r="J75" s="232" t="s">
        <v>471</v>
      </c>
      <c r="K75" s="232" t="s">
        <v>95</v>
      </c>
      <c r="L75" s="279" t="s">
        <v>885</v>
      </c>
      <c r="M75" s="239" t="s">
        <v>472</v>
      </c>
      <c r="N75" s="232" t="s">
        <v>490</v>
      </c>
      <c r="O75" s="279" t="s">
        <v>95</v>
      </c>
      <c r="P75" s="279"/>
      <c r="Q75" s="238"/>
    </row>
    <row r="76">
      <c r="A76" s="228" t="s">
        <v>886</v>
      </c>
      <c r="B76" s="229" t="s">
        <v>847</v>
      </c>
      <c r="C76" s="229" t="s">
        <v>465</v>
      </c>
      <c r="D76" s="229" t="s">
        <v>887</v>
      </c>
      <c r="E76" s="229" t="s">
        <v>888</v>
      </c>
      <c r="F76" s="242" t="s">
        <v>889</v>
      </c>
      <c r="G76" s="229" t="s">
        <v>887</v>
      </c>
      <c r="H76" s="229" t="s">
        <v>890</v>
      </c>
      <c r="I76" s="231">
        <v>45630.0</v>
      </c>
      <c r="J76" s="230" t="s">
        <v>490</v>
      </c>
      <c r="K76" s="232" t="s">
        <v>95</v>
      </c>
      <c r="L76" s="238"/>
      <c r="M76" s="239" t="s">
        <v>491</v>
      </c>
      <c r="N76" s="239" t="s">
        <v>490</v>
      </c>
      <c r="O76" s="239" t="s">
        <v>95</v>
      </c>
      <c r="P76" s="238"/>
      <c r="Q76" s="238"/>
    </row>
    <row r="77">
      <c r="A77" s="235" t="s">
        <v>891</v>
      </c>
      <c r="B77" s="229" t="s">
        <v>847</v>
      </c>
      <c r="C77" s="229" t="s">
        <v>465</v>
      </c>
      <c r="D77" s="229" t="s">
        <v>892</v>
      </c>
      <c r="E77" s="229" t="s">
        <v>893</v>
      </c>
      <c r="F77" s="280" t="s">
        <v>894</v>
      </c>
      <c r="G77" s="229" t="s">
        <v>895</v>
      </c>
      <c r="H77" s="229" t="s">
        <v>896</v>
      </c>
      <c r="I77" s="239" t="s">
        <v>517</v>
      </c>
      <c r="J77" s="230" t="s">
        <v>490</v>
      </c>
      <c r="K77" s="232" t="s">
        <v>95</v>
      </c>
      <c r="L77" s="244" t="s">
        <v>518</v>
      </c>
      <c r="M77" s="244" t="s">
        <v>491</v>
      </c>
      <c r="N77" s="244" t="s">
        <v>471</v>
      </c>
      <c r="O77" s="244" t="s">
        <v>95</v>
      </c>
      <c r="P77" s="244" t="s">
        <v>897</v>
      </c>
      <c r="Q77" s="238"/>
    </row>
    <row r="78">
      <c r="A78" s="228" t="s">
        <v>898</v>
      </c>
      <c r="B78" s="229" t="s">
        <v>847</v>
      </c>
      <c r="C78" s="229" t="s">
        <v>465</v>
      </c>
      <c r="D78" s="229" t="s">
        <v>899</v>
      </c>
      <c r="E78" s="229" t="s">
        <v>900</v>
      </c>
      <c r="F78" s="229" t="s">
        <v>901</v>
      </c>
      <c r="G78" s="229" t="s">
        <v>902</v>
      </c>
      <c r="H78" s="237" t="s">
        <v>903</v>
      </c>
      <c r="I78" s="231">
        <v>45630.0</v>
      </c>
      <c r="J78" s="230" t="s">
        <v>490</v>
      </c>
      <c r="K78" s="232" t="s">
        <v>95</v>
      </c>
      <c r="L78" s="238"/>
      <c r="M78" s="239" t="s">
        <v>491</v>
      </c>
      <c r="N78" s="232" t="s">
        <v>471</v>
      </c>
      <c r="O78" s="239" t="s">
        <v>95</v>
      </c>
      <c r="P78" s="238"/>
      <c r="Q78" s="238"/>
    </row>
    <row r="79">
      <c r="A79" s="235" t="s">
        <v>904</v>
      </c>
      <c r="B79" s="229" t="s">
        <v>847</v>
      </c>
      <c r="C79" s="229" t="s">
        <v>465</v>
      </c>
      <c r="D79" s="229" t="s">
        <v>905</v>
      </c>
      <c r="E79" s="229" t="s">
        <v>590</v>
      </c>
      <c r="F79" s="230" t="s">
        <v>906</v>
      </c>
      <c r="G79" s="229" t="s">
        <v>907</v>
      </c>
      <c r="H79" s="229" t="s">
        <v>908</v>
      </c>
      <c r="I79" s="239" t="s">
        <v>517</v>
      </c>
      <c r="J79" s="230" t="s">
        <v>490</v>
      </c>
      <c r="K79" s="232" t="s">
        <v>95</v>
      </c>
      <c r="L79" s="281" t="s">
        <v>909</v>
      </c>
      <c r="M79" s="239" t="s">
        <v>491</v>
      </c>
      <c r="N79" s="239" t="s">
        <v>490</v>
      </c>
      <c r="O79" s="239" t="s">
        <v>95</v>
      </c>
      <c r="P79" s="244"/>
      <c r="Q79" s="238"/>
    </row>
    <row r="80">
      <c r="A80" s="228" t="s">
        <v>910</v>
      </c>
      <c r="B80" s="229" t="s">
        <v>847</v>
      </c>
      <c r="C80" s="229" t="s">
        <v>545</v>
      </c>
      <c r="D80" s="229" t="s">
        <v>911</v>
      </c>
      <c r="E80" s="229" t="s">
        <v>912</v>
      </c>
      <c r="F80" s="229" t="s">
        <v>913</v>
      </c>
      <c r="G80" s="230" t="s">
        <v>914</v>
      </c>
      <c r="H80" s="238"/>
      <c r="I80" s="282">
        <v>45569.0</v>
      </c>
      <c r="J80" s="283" t="s">
        <v>471</v>
      </c>
      <c r="K80" s="232" t="s">
        <v>95</v>
      </c>
      <c r="L80" s="242"/>
      <c r="M80" s="239" t="s">
        <v>472</v>
      </c>
      <c r="N80" s="232" t="s">
        <v>490</v>
      </c>
      <c r="O80" s="279" t="s">
        <v>95</v>
      </c>
      <c r="P80" s="242"/>
      <c r="Q80" s="238"/>
    </row>
    <row r="81">
      <c r="A81" s="235" t="s">
        <v>915</v>
      </c>
      <c r="B81" s="229" t="s">
        <v>847</v>
      </c>
      <c r="C81" s="229" t="s">
        <v>465</v>
      </c>
      <c r="D81" s="229" t="s">
        <v>916</v>
      </c>
      <c r="E81" s="229" t="s">
        <v>837</v>
      </c>
      <c r="F81" s="242" t="s">
        <v>917</v>
      </c>
      <c r="G81" s="229" t="s">
        <v>918</v>
      </c>
      <c r="H81" s="237" t="s">
        <v>919</v>
      </c>
      <c r="I81" s="231">
        <v>45630.0</v>
      </c>
      <c r="J81" s="230" t="s">
        <v>490</v>
      </c>
      <c r="K81" s="232" t="s">
        <v>95</v>
      </c>
      <c r="L81" s="238"/>
      <c r="M81" s="239" t="s">
        <v>491</v>
      </c>
      <c r="N81" s="239" t="s">
        <v>490</v>
      </c>
      <c r="O81" s="239" t="s">
        <v>95</v>
      </c>
      <c r="P81" s="238"/>
      <c r="Q81" s="238"/>
    </row>
    <row r="82">
      <c r="A82" s="228" t="s">
        <v>920</v>
      </c>
      <c r="B82" s="229" t="s">
        <v>847</v>
      </c>
      <c r="C82" s="229" t="s">
        <v>465</v>
      </c>
      <c r="D82" s="229" t="s">
        <v>921</v>
      </c>
      <c r="E82" s="229" t="s">
        <v>922</v>
      </c>
      <c r="F82" s="229" t="s">
        <v>923</v>
      </c>
      <c r="G82" s="229" t="s">
        <v>924</v>
      </c>
      <c r="H82" s="229" t="s">
        <v>862</v>
      </c>
      <c r="I82" s="231">
        <v>45630.0</v>
      </c>
      <c r="J82" s="230" t="s">
        <v>490</v>
      </c>
      <c r="K82" s="232" t="s">
        <v>95</v>
      </c>
      <c r="L82" s="238"/>
      <c r="M82" s="239" t="s">
        <v>491</v>
      </c>
      <c r="N82" s="239" t="s">
        <v>490</v>
      </c>
      <c r="O82" s="239" t="s">
        <v>95</v>
      </c>
      <c r="P82" s="238"/>
      <c r="Q82" s="238"/>
    </row>
    <row r="83">
      <c r="A83" s="235" t="s">
        <v>925</v>
      </c>
      <c r="B83" s="229" t="s">
        <v>847</v>
      </c>
      <c r="C83" s="229" t="s">
        <v>545</v>
      </c>
      <c r="D83" s="229" t="s">
        <v>926</v>
      </c>
      <c r="E83" s="229" t="s">
        <v>927</v>
      </c>
      <c r="F83" s="230" t="s">
        <v>928</v>
      </c>
      <c r="G83" s="230" t="s">
        <v>929</v>
      </c>
      <c r="H83" s="238"/>
      <c r="I83" s="248">
        <v>45508.0</v>
      </c>
      <c r="J83" s="232" t="s">
        <v>490</v>
      </c>
      <c r="K83" s="232" t="s">
        <v>95</v>
      </c>
      <c r="L83" s="232" t="s">
        <v>930</v>
      </c>
      <c r="M83" s="263">
        <v>45540.0</v>
      </c>
      <c r="N83" s="230" t="s">
        <v>490</v>
      </c>
      <c r="O83" s="230" t="s">
        <v>95</v>
      </c>
      <c r="P83" s="232" t="s">
        <v>931</v>
      </c>
      <c r="Q83" s="233"/>
    </row>
    <row r="84">
      <c r="A84" s="228" t="s">
        <v>932</v>
      </c>
      <c r="B84" s="229" t="s">
        <v>847</v>
      </c>
      <c r="C84" s="229" t="s">
        <v>545</v>
      </c>
      <c r="D84" s="229" t="s">
        <v>933</v>
      </c>
      <c r="E84" s="229" t="s">
        <v>934</v>
      </c>
      <c r="F84" s="229" t="s">
        <v>935</v>
      </c>
      <c r="G84" s="229" t="s">
        <v>936</v>
      </c>
      <c r="H84" s="284"/>
      <c r="I84" s="248">
        <v>45508.0</v>
      </c>
      <c r="J84" s="232" t="s">
        <v>490</v>
      </c>
      <c r="K84" s="230" t="s">
        <v>95</v>
      </c>
      <c r="L84" s="236"/>
      <c r="M84" s="263">
        <v>45540.0</v>
      </c>
      <c r="N84" s="230" t="s">
        <v>490</v>
      </c>
      <c r="O84" s="230" t="s">
        <v>95</v>
      </c>
      <c r="P84" s="232" t="s">
        <v>931</v>
      </c>
      <c r="Q84" s="238"/>
    </row>
    <row r="85">
      <c r="A85" s="235" t="s">
        <v>937</v>
      </c>
      <c r="B85" s="229" t="s">
        <v>847</v>
      </c>
      <c r="C85" s="229" t="s">
        <v>465</v>
      </c>
      <c r="D85" s="229" t="s">
        <v>938</v>
      </c>
      <c r="E85" s="229" t="s">
        <v>939</v>
      </c>
      <c r="F85" s="229" t="s">
        <v>940</v>
      </c>
      <c r="G85" s="229" t="s">
        <v>941</v>
      </c>
      <c r="H85" s="229" t="s">
        <v>942</v>
      </c>
      <c r="I85" s="239" t="s">
        <v>517</v>
      </c>
      <c r="J85" s="230" t="s">
        <v>490</v>
      </c>
      <c r="K85" s="232" t="s">
        <v>95</v>
      </c>
      <c r="L85" s="259" t="s">
        <v>943</v>
      </c>
      <c r="M85" s="263">
        <v>45540.0</v>
      </c>
      <c r="N85" s="230" t="s">
        <v>490</v>
      </c>
      <c r="O85" s="230" t="s">
        <v>95</v>
      </c>
      <c r="P85" s="259"/>
      <c r="Q85" s="236"/>
    </row>
    <row r="86">
      <c r="A86" s="228" t="s">
        <v>944</v>
      </c>
      <c r="B86" s="272" t="s">
        <v>847</v>
      </c>
      <c r="C86" s="229" t="s">
        <v>545</v>
      </c>
      <c r="D86" s="229" t="s">
        <v>945</v>
      </c>
      <c r="E86" s="229" t="s">
        <v>946</v>
      </c>
      <c r="F86" s="229" t="s">
        <v>947</v>
      </c>
      <c r="G86" s="229" t="s">
        <v>948</v>
      </c>
      <c r="H86" s="238"/>
      <c r="I86" s="277" t="s">
        <v>580</v>
      </c>
      <c r="J86" s="232" t="s">
        <v>471</v>
      </c>
      <c r="K86" s="232" t="s">
        <v>95</v>
      </c>
      <c r="L86" s="279" t="s">
        <v>949</v>
      </c>
      <c r="M86" s="285" t="s">
        <v>950</v>
      </c>
      <c r="N86" s="230" t="s">
        <v>471</v>
      </c>
      <c r="O86" s="230" t="s">
        <v>95</v>
      </c>
      <c r="P86" s="279"/>
      <c r="Q86" s="238"/>
    </row>
    <row r="87">
      <c r="A87" s="235" t="s">
        <v>951</v>
      </c>
      <c r="B87" s="272" t="s">
        <v>847</v>
      </c>
      <c r="C87" s="229" t="s">
        <v>465</v>
      </c>
      <c r="D87" s="229" t="s">
        <v>952</v>
      </c>
      <c r="E87" s="229" t="s">
        <v>953</v>
      </c>
      <c r="F87" s="242" t="s">
        <v>954</v>
      </c>
      <c r="G87" s="229" t="s">
        <v>955</v>
      </c>
      <c r="H87" s="229" t="s">
        <v>956</v>
      </c>
      <c r="I87" s="231">
        <v>45630.0</v>
      </c>
      <c r="J87" s="230" t="s">
        <v>490</v>
      </c>
      <c r="K87" s="232" t="s">
        <v>95</v>
      </c>
      <c r="L87" s="229"/>
      <c r="M87" s="239" t="s">
        <v>491</v>
      </c>
      <c r="N87" s="239" t="s">
        <v>490</v>
      </c>
      <c r="O87" s="239" t="s">
        <v>95</v>
      </c>
      <c r="P87" s="229"/>
      <c r="Q87" s="238"/>
    </row>
    <row r="88">
      <c r="A88" s="228" t="s">
        <v>957</v>
      </c>
      <c r="B88" s="272" t="s">
        <v>847</v>
      </c>
      <c r="C88" s="229" t="s">
        <v>545</v>
      </c>
      <c r="D88" s="229" t="s">
        <v>958</v>
      </c>
      <c r="E88" s="229" t="s">
        <v>959</v>
      </c>
      <c r="F88" s="229" t="s">
        <v>960</v>
      </c>
      <c r="G88" s="229" t="s">
        <v>961</v>
      </c>
      <c r="H88" s="238"/>
      <c r="I88" s="248">
        <v>45569.0</v>
      </c>
      <c r="J88" s="232" t="s">
        <v>490</v>
      </c>
      <c r="K88" s="230" t="s">
        <v>95</v>
      </c>
      <c r="L88" s="242"/>
      <c r="M88" s="240" t="s">
        <v>472</v>
      </c>
      <c r="N88" s="266" t="s">
        <v>490</v>
      </c>
      <c r="O88" s="279" t="s">
        <v>95</v>
      </c>
      <c r="P88" s="242"/>
      <c r="Q88" s="238"/>
    </row>
    <row r="89">
      <c r="A89" s="235" t="s">
        <v>962</v>
      </c>
      <c r="B89" s="272" t="s">
        <v>847</v>
      </c>
      <c r="C89" s="229" t="s">
        <v>465</v>
      </c>
      <c r="D89" s="229" t="s">
        <v>963</v>
      </c>
      <c r="E89" s="229" t="s">
        <v>964</v>
      </c>
      <c r="F89" s="229" t="s">
        <v>965</v>
      </c>
      <c r="G89" s="229" t="s">
        <v>966</v>
      </c>
      <c r="H89" s="229" t="s">
        <v>956</v>
      </c>
      <c r="I89" s="231">
        <v>45630.0</v>
      </c>
      <c r="J89" s="230" t="s">
        <v>490</v>
      </c>
      <c r="K89" s="232" t="s">
        <v>95</v>
      </c>
      <c r="L89" s="238"/>
      <c r="M89" s="239" t="s">
        <v>491</v>
      </c>
      <c r="N89" s="239" t="s">
        <v>490</v>
      </c>
      <c r="O89" s="239" t="s">
        <v>95</v>
      </c>
      <c r="P89" s="238"/>
      <c r="Q89" s="238"/>
    </row>
    <row r="90">
      <c r="A90" s="228" t="s">
        <v>967</v>
      </c>
      <c r="B90" s="272" t="s">
        <v>847</v>
      </c>
      <c r="C90" s="229" t="s">
        <v>545</v>
      </c>
      <c r="D90" s="229" t="s">
        <v>968</v>
      </c>
      <c r="E90" s="229" t="s">
        <v>969</v>
      </c>
      <c r="F90" s="229" t="s">
        <v>970</v>
      </c>
      <c r="G90" s="229" t="s">
        <v>971</v>
      </c>
      <c r="H90" s="265"/>
      <c r="I90" s="277" t="s">
        <v>580</v>
      </c>
      <c r="J90" s="232" t="s">
        <v>490</v>
      </c>
      <c r="K90" s="230" t="s">
        <v>95</v>
      </c>
      <c r="L90" s="230" t="s">
        <v>972</v>
      </c>
      <c r="M90" s="230" t="s">
        <v>472</v>
      </c>
      <c r="N90" s="230" t="s">
        <v>490</v>
      </c>
      <c r="O90" s="230" t="s">
        <v>95</v>
      </c>
      <c r="P90" s="229"/>
      <c r="Q90" s="238"/>
    </row>
    <row r="91">
      <c r="A91" s="235" t="s">
        <v>973</v>
      </c>
      <c r="B91" s="272" t="s">
        <v>847</v>
      </c>
      <c r="C91" s="229" t="s">
        <v>545</v>
      </c>
      <c r="D91" s="229" t="s">
        <v>974</v>
      </c>
      <c r="E91" s="229" t="s">
        <v>975</v>
      </c>
      <c r="F91" s="229" t="s">
        <v>976</v>
      </c>
      <c r="G91" s="229" t="s">
        <v>977</v>
      </c>
      <c r="H91" s="238"/>
      <c r="I91" s="277" t="s">
        <v>646</v>
      </c>
      <c r="J91" s="232" t="s">
        <v>490</v>
      </c>
      <c r="K91" s="230" t="s">
        <v>95</v>
      </c>
      <c r="L91" s="229"/>
      <c r="M91" s="230" t="s">
        <v>472</v>
      </c>
      <c r="N91" s="230" t="s">
        <v>490</v>
      </c>
      <c r="O91" s="230" t="s">
        <v>95</v>
      </c>
      <c r="P91" s="229"/>
      <c r="Q91" s="238"/>
    </row>
    <row r="92">
      <c r="A92" s="228" t="s">
        <v>978</v>
      </c>
      <c r="B92" s="272" t="s">
        <v>847</v>
      </c>
      <c r="C92" s="229" t="s">
        <v>545</v>
      </c>
      <c r="D92" s="229" t="s">
        <v>979</v>
      </c>
      <c r="E92" s="229" t="s">
        <v>980</v>
      </c>
      <c r="F92" s="229" t="s">
        <v>981</v>
      </c>
      <c r="G92" s="229" t="s">
        <v>982</v>
      </c>
      <c r="H92" s="238"/>
      <c r="I92" s="277" t="s">
        <v>580</v>
      </c>
      <c r="J92" s="232" t="s">
        <v>490</v>
      </c>
      <c r="K92" s="230" t="s">
        <v>95</v>
      </c>
      <c r="L92" s="230" t="s">
        <v>983</v>
      </c>
      <c r="M92" s="230" t="s">
        <v>472</v>
      </c>
      <c r="N92" s="230" t="s">
        <v>490</v>
      </c>
      <c r="O92" s="230" t="s">
        <v>95</v>
      </c>
      <c r="P92" s="229"/>
      <c r="Q92" s="238"/>
    </row>
    <row r="93">
      <c r="A93" s="235" t="s">
        <v>984</v>
      </c>
      <c r="B93" s="272" t="s">
        <v>847</v>
      </c>
      <c r="C93" s="229" t="s">
        <v>465</v>
      </c>
      <c r="D93" s="229" t="s">
        <v>985</v>
      </c>
      <c r="E93" s="229" t="s">
        <v>986</v>
      </c>
      <c r="F93" s="267" t="s">
        <v>987</v>
      </c>
      <c r="G93" s="229" t="s">
        <v>988</v>
      </c>
      <c r="H93" s="229" t="s">
        <v>989</v>
      </c>
      <c r="I93" s="239" t="s">
        <v>517</v>
      </c>
      <c r="J93" s="230" t="s">
        <v>490</v>
      </c>
      <c r="K93" s="232" t="s">
        <v>95</v>
      </c>
      <c r="L93" s="286" t="s">
        <v>990</v>
      </c>
      <c r="M93" s="263">
        <v>45540.0</v>
      </c>
      <c r="N93" s="230" t="s">
        <v>490</v>
      </c>
      <c r="O93" s="230" t="s">
        <v>95</v>
      </c>
      <c r="P93" s="230" t="s">
        <v>931</v>
      </c>
      <c r="Q93" s="238"/>
    </row>
    <row r="94">
      <c r="A94" s="235" t="s">
        <v>991</v>
      </c>
      <c r="B94" s="272" t="s">
        <v>847</v>
      </c>
      <c r="C94" s="229" t="s">
        <v>465</v>
      </c>
      <c r="D94" s="229" t="s">
        <v>992</v>
      </c>
      <c r="E94" s="229" t="s">
        <v>993</v>
      </c>
      <c r="F94" s="229" t="s">
        <v>994</v>
      </c>
      <c r="G94" s="229" t="s">
        <v>995</v>
      </c>
      <c r="H94" s="237" t="s">
        <v>996</v>
      </c>
      <c r="I94" s="231">
        <v>45630.0</v>
      </c>
      <c r="J94" s="230" t="s">
        <v>490</v>
      </c>
      <c r="K94" s="232" t="s">
        <v>95</v>
      </c>
      <c r="L94" s="238"/>
      <c r="M94" s="239" t="s">
        <v>491</v>
      </c>
      <c r="N94" s="239" t="s">
        <v>471</v>
      </c>
      <c r="O94" s="239" t="s">
        <v>95</v>
      </c>
      <c r="P94" s="238"/>
      <c r="Q94" s="238"/>
    </row>
    <row r="95">
      <c r="A95" s="228" t="s">
        <v>997</v>
      </c>
      <c r="B95" s="272" t="s">
        <v>847</v>
      </c>
      <c r="C95" s="229" t="s">
        <v>465</v>
      </c>
      <c r="D95" s="229" t="s">
        <v>998</v>
      </c>
      <c r="E95" s="229" t="s">
        <v>999</v>
      </c>
      <c r="F95" s="229" t="s">
        <v>1000</v>
      </c>
      <c r="G95" s="229" t="s">
        <v>1001</v>
      </c>
      <c r="H95" s="229" t="s">
        <v>1002</v>
      </c>
      <c r="I95" s="231">
        <v>45630.0</v>
      </c>
      <c r="J95" s="230" t="s">
        <v>490</v>
      </c>
      <c r="K95" s="232" t="s">
        <v>95</v>
      </c>
      <c r="L95" s="233"/>
      <c r="M95" s="239" t="s">
        <v>491</v>
      </c>
      <c r="N95" s="239" t="s">
        <v>471</v>
      </c>
      <c r="O95" s="239" t="s">
        <v>95</v>
      </c>
      <c r="P95" s="233"/>
      <c r="Q95" s="233"/>
    </row>
    <row r="96">
      <c r="A96" s="235" t="s">
        <v>1003</v>
      </c>
      <c r="B96" s="229" t="s">
        <v>847</v>
      </c>
      <c r="C96" s="229" t="s">
        <v>545</v>
      </c>
      <c r="D96" s="230" t="s">
        <v>1004</v>
      </c>
      <c r="E96" s="229" t="s">
        <v>1005</v>
      </c>
      <c r="F96" s="230" t="s">
        <v>1006</v>
      </c>
      <c r="G96" s="230" t="s">
        <v>1007</v>
      </c>
      <c r="H96" s="238"/>
      <c r="I96" s="248">
        <v>45508.0</v>
      </c>
      <c r="J96" s="232" t="s">
        <v>490</v>
      </c>
      <c r="K96" s="232" t="s">
        <v>95</v>
      </c>
      <c r="L96" s="233"/>
      <c r="M96" s="287" t="s">
        <v>472</v>
      </c>
      <c r="N96" s="288" t="s">
        <v>490</v>
      </c>
      <c r="O96" s="279" t="s">
        <v>95</v>
      </c>
      <c r="P96" s="233"/>
      <c r="Q96" s="233"/>
    </row>
    <row r="97">
      <c r="A97" s="228" t="s">
        <v>1008</v>
      </c>
      <c r="B97" s="229" t="s">
        <v>847</v>
      </c>
      <c r="C97" s="229" t="s">
        <v>465</v>
      </c>
      <c r="D97" s="229" t="s">
        <v>1009</v>
      </c>
      <c r="E97" s="229" t="s">
        <v>1010</v>
      </c>
      <c r="F97" s="267" t="s">
        <v>1011</v>
      </c>
      <c r="G97" s="229" t="s">
        <v>1012</v>
      </c>
      <c r="H97" s="229" t="s">
        <v>1013</v>
      </c>
      <c r="I97" s="231">
        <v>45630.0</v>
      </c>
      <c r="J97" s="230" t="s">
        <v>490</v>
      </c>
      <c r="K97" s="232" t="s">
        <v>95</v>
      </c>
      <c r="L97" s="289"/>
      <c r="M97" s="239" t="s">
        <v>491</v>
      </c>
      <c r="N97" s="239" t="s">
        <v>471</v>
      </c>
      <c r="O97" s="239" t="s">
        <v>95</v>
      </c>
      <c r="P97" s="289"/>
      <c r="Q97" s="238"/>
    </row>
    <row r="98">
      <c r="A98" s="235" t="s">
        <v>1014</v>
      </c>
      <c r="B98" s="229" t="s">
        <v>847</v>
      </c>
      <c r="C98" s="229" t="s">
        <v>465</v>
      </c>
      <c r="D98" s="229" t="s">
        <v>1015</v>
      </c>
      <c r="E98" s="229" t="s">
        <v>1016</v>
      </c>
      <c r="F98" s="229" t="s">
        <v>1017</v>
      </c>
      <c r="G98" s="229" t="s">
        <v>1018</v>
      </c>
      <c r="H98" s="229" t="s">
        <v>1019</v>
      </c>
      <c r="I98" s="231">
        <v>45630.0</v>
      </c>
      <c r="J98" s="230" t="s">
        <v>490</v>
      </c>
      <c r="K98" s="232" t="s">
        <v>95</v>
      </c>
      <c r="L98" s="290"/>
      <c r="M98" s="239" t="s">
        <v>491</v>
      </c>
      <c r="N98" s="239" t="s">
        <v>471</v>
      </c>
      <c r="O98" s="239" t="s">
        <v>95</v>
      </c>
      <c r="P98" s="290"/>
      <c r="Q98" s="238"/>
    </row>
    <row r="99">
      <c r="A99" s="228" t="s">
        <v>1020</v>
      </c>
      <c r="B99" s="229" t="s">
        <v>847</v>
      </c>
      <c r="C99" s="229" t="s">
        <v>465</v>
      </c>
      <c r="D99" s="229" t="s">
        <v>1021</v>
      </c>
      <c r="E99" s="229" t="s">
        <v>882</v>
      </c>
      <c r="F99" s="229" t="s">
        <v>1022</v>
      </c>
      <c r="G99" s="229" t="s">
        <v>1023</v>
      </c>
      <c r="H99" s="229" t="s">
        <v>1024</v>
      </c>
      <c r="I99" s="277" t="s">
        <v>580</v>
      </c>
      <c r="J99" s="232" t="s">
        <v>490</v>
      </c>
      <c r="K99" s="230" t="s">
        <v>95</v>
      </c>
      <c r="L99" s="291" t="s">
        <v>1025</v>
      </c>
      <c r="M99" s="239" t="s">
        <v>1026</v>
      </c>
      <c r="N99" s="239" t="s">
        <v>490</v>
      </c>
      <c r="O99" s="232" t="s">
        <v>95</v>
      </c>
      <c r="P99" s="291" t="s">
        <v>1025</v>
      </c>
      <c r="Q99" s="233"/>
    </row>
    <row r="100">
      <c r="A100" s="235" t="s">
        <v>1027</v>
      </c>
      <c r="B100" s="229" t="s">
        <v>847</v>
      </c>
      <c r="C100" s="229" t="s">
        <v>465</v>
      </c>
      <c r="D100" s="229" t="s">
        <v>1028</v>
      </c>
      <c r="E100" s="229" t="s">
        <v>1029</v>
      </c>
      <c r="F100" s="229" t="s">
        <v>1030</v>
      </c>
      <c r="G100" s="229" t="s">
        <v>1031</v>
      </c>
      <c r="H100" s="229" t="s">
        <v>1032</v>
      </c>
      <c r="I100" s="231">
        <v>45630.0</v>
      </c>
      <c r="J100" s="232" t="s">
        <v>471</v>
      </c>
      <c r="K100" s="232" t="s">
        <v>95</v>
      </c>
      <c r="L100" s="233"/>
      <c r="M100" s="239" t="s">
        <v>491</v>
      </c>
      <c r="N100" s="239" t="s">
        <v>471</v>
      </c>
      <c r="O100" s="239" t="s">
        <v>95</v>
      </c>
      <c r="P100" s="233"/>
      <c r="Q100" s="233"/>
    </row>
    <row r="101">
      <c r="A101" s="228" t="s">
        <v>1033</v>
      </c>
      <c r="B101" s="229" t="s">
        <v>38</v>
      </c>
      <c r="C101" s="229" t="s">
        <v>465</v>
      </c>
      <c r="D101" s="229" t="s">
        <v>1034</v>
      </c>
      <c r="E101" s="229" t="s">
        <v>1035</v>
      </c>
      <c r="F101" s="267" t="s">
        <v>1036</v>
      </c>
      <c r="G101" s="229" t="s">
        <v>1037</v>
      </c>
      <c r="H101" s="229" t="s">
        <v>1032</v>
      </c>
      <c r="I101" s="231">
        <v>45630.0</v>
      </c>
      <c r="J101" s="232" t="s">
        <v>471</v>
      </c>
      <c r="K101" s="232" t="s">
        <v>95</v>
      </c>
      <c r="L101" s="233"/>
      <c r="M101" s="239" t="s">
        <v>491</v>
      </c>
      <c r="N101" s="239" t="s">
        <v>471</v>
      </c>
      <c r="O101" s="239" t="s">
        <v>95</v>
      </c>
      <c r="P101" s="233"/>
      <c r="Q101" s="233"/>
    </row>
    <row r="102">
      <c r="A102" s="235" t="s">
        <v>1038</v>
      </c>
      <c r="B102" s="229" t="s">
        <v>38</v>
      </c>
      <c r="C102" s="229" t="s">
        <v>465</v>
      </c>
      <c r="D102" s="229" t="s">
        <v>1039</v>
      </c>
      <c r="E102" s="230" t="s">
        <v>1040</v>
      </c>
      <c r="F102" s="229" t="s">
        <v>1041</v>
      </c>
      <c r="G102" s="229" t="s">
        <v>1042</v>
      </c>
      <c r="H102" s="229" t="s">
        <v>1032</v>
      </c>
      <c r="I102" s="231">
        <v>45630.0</v>
      </c>
      <c r="J102" s="232" t="s">
        <v>471</v>
      </c>
      <c r="K102" s="232" t="s">
        <v>95</v>
      </c>
      <c r="L102" s="233"/>
      <c r="M102" s="239" t="s">
        <v>491</v>
      </c>
      <c r="N102" s="239" t="s">
        <v>471</v>
      </c>
      <c r="O102" s="239" t="s">
        <v>95</v>
      </c>
      <c r="P102" s="233"/>
      <c r="Q102" s="233"/>
    </row>
    <row r="103">
      <c r="A103" s="228" t="s">
        <v>1043</v>
      </c>
      <c r="B103" s="229" t="s">
        <v>38</v>
      </c>
      <c r="C103" s="229" t="s">
        <v>465</v>
      </c>
      <c r="D103" s="229" t="s">
        <v>1044</v>
      </c>
      <c r="E103" s="229" t="s">
        <v>1045</v>
      </c>
      <c r="F103" s="229" t="s">
        <v>1046</v>
      </c>
      <c r="G103" s="229" t="s">
        <v>1047</v>
      </c>
      <c r="H103" s="229" t="s">
        <v>1048</v>
      </c>
      <c r="I103" s="231">
        <v>45630.0</v>
      </c>
      <c r="J103" s="232" t="s">
        <v>490</v>
      </c>
      <c r="K103" s="232" t="s">
        <v>95</v>
      </c>
      <c r="L103" s="233"/>
      <c r="M103" s="239" t="s">
        <v>491</v>
      </c>
      <c r="N103" s="239" t="s">
        <v>471</v>
      </c>
      <c r="O103" s="239" t="s">
        <v>95</v>
      </c>
      <c r="P103" s="233"/>
      <c r="Q103" s="233"/>
    </row>
    <row r="104">
      <c r="A104" s="235" t="s">
        <v>1049</v>
      </c>
      <c r="B104" s="229" t="s">
        <v>38</v>
      </c>
      <c r="C104" s="229" t="s">
        <v>465</v>
      </c>
      <c r="D104" s="229" t="s">
        <v>1050</v>
      </c>
      <c r="E104" s="229" t="s">
        <v>1051</v>
      </c>
      <c r="F104" s="229" t="s">
        <v>1052</v>
      </c>
      <c r="G104" s="229" t="s">
        <v>1053</v>
      </c>
      <c r="H104" s="229" t="s">
        <v>1048</v>
      </c>
      <c r="I104" s="231">
        <v>45630.0</v>
      </c>
      <c r="J104" s="232" t="s">
        <v>490</v>
      </c>
      <c r="K104" s="232" t="s">
        <v>95</v>
      </c>
      <c r="L104" s="233"/>
      <c r="M104" s="239" t="s">
        <v>491</v>
      </c>
      <c r="N104" s="239" t="s">
        <v>471</v>
      </c>
      <c r="O104" s="239" t="s">
        <v>95</v>
      </c>
      <c r="P104" s="233"/>
      <c r="Q104" s="233"/>
    </row>
    <row r="105">
      <c r="A105" s="228" t="s">
        <v>1054</v>
      </c>
      <c r="B105" s="229" t="s">
        <v>38</v>
      </c>
      <c r="C105" s="229" t="s">
        <v>465</v>
      </c>
      <c r="D105" s="229" t="s">
        <v>1055</v>
      </c>
      <c r="E105" s="229" t="s">
        <v>1056</v>
      </c>
      <c r="F105" s="229" t="s">
        <v>1057</v>
      </c>
      <c r="G105" s="229" t="s">
        <v>1058</v>
      </c>
      <c r="H105" s="229" t="s">
        <v>1059</v>
      </c>
      <c r="I105" s="231">
        <v>45630.0</v>
      </c>
      <c r="J105" s="232" t="s">
        <v>490</v>
      </c>
      <c r="K105" s="232" t="s">
        <v>95</v>
      </c>
      <c r="L105" s="290"/>
      <c r="M105" s="239" t="s">
        <v>491</v>
      </c>
      <c r="N105" s="239" t="s">
        <v>471</v>
      </c>
      <c r="O105" s="239" t="s">
        <v>95</v>
      </c>
      <c r="P105" s="290"/>
      <c r="Q105" s="233"/>
    </row>
    <row r="106">
      <c r="A106" s="235" t="s">
        <v>1060</v>
      </c>
      <c r="B106" s="229" t="s">
        <v>38</v>
      </c>
      <c r="C106" s="229" t="s">
        <v>465</v>
      </c>
      <c r="D106" s="229" t="s">
        <v>1061</v>
      </c>
      <c r="E106" s="229" t="s">
        <v>1051</v>
      </c>
      <c r="F106" s="229" t="s">
        <v>1062</v>
      </c>
      <c r="G106" s="229" t="s">
        <v>1063</v>
      </c>
      <c r="H106" s="229" t="s">
        <v>1064</v>
      </c>
      <c r="I106" s="231">
        <v>45630.0</v>
      </c>
      <c r="J106" s="232" t="s">
        <v>471</v>
      </c>
      <c r="K106" s="232" t="s">
        <v>95</v>
      </c>
      <c r="L106" s="233"/>
      <c r="M106" s="239" t="s">
        <v>491</v>
      </c>
      <c r="N106" s="239" t="s">
        <v>471</v>
      </c>
      <c r="O106" s="239" t="s">
        <v>95</v>
      </c>
      <c r="P106" s="233"/>
      <c r="Q106" s="233"/>
    </row>
    <row r="107">
      <c r="A107" s="228" t="s">
        <v>1065</v>
      </c>
      <c r="B107" s="236" t="s">
        <v>38</v>
      </c>
      <c r="C107" s="229" t="s">
        <v>545</v>
      </c>
      <c r="D107" s="236" t="s">
        <v>1066</v>
      </c>
      <c r="E107" s="232" t="s">
        <v>1067</v>
      </c>
      <c r="F107" s="232" t="s">
        <v>1068</v>
      </c>
      <c r="G107" s="232" t="s">
        <v>1069</v>
      </c>
      <c r="H107" s="233"/>
      <c r="I107" s="239" t="s">
        <v>580</v>
      </c>
      <c r="J107" s="232" t="s">
        <v>490</v>
      </c>
      <c r="K107" s="232" t="s">
        <v>95</v>
      </c>
      <c r="L107" s="291" t="s">
        <v>1070</v>
      </c>
      <c r="M107" s="232" t="s">
        <v>472</v>
      </c>
      <c r="N107" s="232" t="s">
        <v>490</v>
      </c>
      <c r="O107" s="232" t="s">
        <v>95</v>
      </c>
      <c r="P107" s="232"/>
      <c r="Q107" s="236"/>
    </row>
    <row r="108">
      <c r="A108" s="235" t="s">
        <v>1071</v>
      </c>
      <c r="B108" s="229" t="s">
        <v>1072</v>
      </c>
      <c r="C108" s="229" t="s">
        <v>465</v>
      </c>
      <c r="D108" s="229" t="s">
        <v>1073</v>
      </c>
      <c r="E108" s="229" t="s">
        <v>1074</v>
      </c>
      <c r="F108" s="229" t="s">
        <v>1075</v>
      </c>
      <c r="G108" s="229" t="s">
        <v>1076</v>
      </c>
      <c r="H108" s="229" t="s">
        <v>1077</v>
      </c>
      <c r="I108" s="239" t="s">
        <v>580</v>
      </c>
      <c r="J108" s="232" t="s">
        <v>471</v>
      </c>
      <c r="K108" s="232" t="s">
        <v>95</v>
      </c>
      <c r="L108" s="245" t="s">
        <v>569</v>
      </c>
      <c r="M108" s="239" t="s">
        <v>491</v>
      </c>
      <c r="N108" s="239" t="s">
        <v>471</v>
      </c>
      <c r="O108" s="239" t="s">
        <v>95</v>
      </c>
      <c r="P108" s="245"/>
      <c r="Q108" s="233"/>
    </row>
    <row r="109">
      <c r="A109" s="228" t="s">
        <v>1078</v>
      </c>
      <c r="B109" s="229" t="s">
        <v>1072</v>
      </c>
      <c r="C109" s="229" t="s">
        <v>465</v>
      </c>
      <c r="D109" s="229" t="s">
        <v>1079</v>
      </c>
      <c r="E109" s="229" t="s">
        <v>1080</v>
      </c>
      <c r="F109" s="229" t="s">
        <v>1081</v>
      </c>
      <c r="G109" s="229" t="s">
        <v>1082</v>
      </c>
      <c r="H109" s="229" t="s">
        <v>1083</v>
      </c>
      <c r="I109" s="239" t="s">
        <v>580</v>
      </c>
      <c r="J109" s="232" t="s">
        <v>471</v>
      </c>
      <c r="K109" s="232" t="s">
        <v>95</v>
      </c>
      <c r="L109" s="245" t="s">
        <v>569</v>
      </c>
      <c r="M109" s="239" t="s">
        <v>491</v>
      </c>
      <c r="N109" s="239" t="s">
        <v>471</v>
      </c>
      <c r="O109" s="239" t="s">
        <v>95</v>
      </c>
      <c r="P109" s="245"/>
      <c r="Q109" s="233"/>
    </row>
    <row r="110">
      <c r="A110" s="235" t="s">
        <v>1084</v>
      </c>
      <c r="B110" s="236" t="s">
        <v>1072</v>
      </c>
      <c r="C110" s="229" t="s">
        <v>465</v>
      </c>
      <c r="D110" s="236" t="s">
        <v>1085</v>
      </c>
      <c r="E110" s="236" t="s">
        <v>1086</v>
      </c>
      <c r="F110" s="236" t="s">
        <v>1087</v>
      </c>
      <c r="G110" s="236" t="s">
        <v>1088</v>
      </c>
      <c r="H110" s="229" t="s">
        <v>1089</v>
      </c>
      <c r="I110" s="277" t="s">
        <v>580</v>
      </c>
      <c r="J110" s="232" t="s">
        <v>471</v>
      </c>
      <c r="K110" s="232" t="s">
        <v>95</v>
      </c>
      <c r="L110" s="245" t="s">
        <v>569</v>
      </c>
      <c r="M110" s="239" t="s">
        <v>491</v>
      </c>
      <c r="N110" s="239" t="s">
        <v>471</v>
      </c>
      <c r="O110" s="239" t="s">
        <v>95</v>
      </c>
      <c r="P110" s="245"/>
      <c r="Q110" s="233"/>
    </row>
    <row r="111">
      <c r="A111" s="228" t="s">
        <v>1090</v>
      </c>
      <c r="B111" s="236" t="s">
        <v>1072</v>
      </c>
      <c r="C111" s="229" t="s">
        <v>545</v>
      </c>
      <c r="D111" s="236" t="s">
        <v>1091</v>
      </c>
      <c r="E111" s="236" t="s">
        <v>1092</v>
      </c>
      <c r="F111" s="236" t="s">
        <v>1093</v>
      </c>
      <c r="G111" s="236" t="s">
        <v>1094</v>
      </c>
      <c r="H111" s="233"/>
      <c r="I111" s="231">
        <v>45630.0</v>
      </c>
      <c r="J111" s="232" t="s">
        <v>471</v>
      </c>
      <c r="K111" s="232" t="s">
        <v>95</v>
      </c>
      <c r="L111" s="292"/>
      <c r="M111" s="240" t="s">
        <v>472</v>
      </c>
      <c r="N111" s="241" t="s">
        <v>471</v>
      </c>
      <c r="O111" s="278" t="s">
        <v>95</v>
      </c>
      <c r="P111" s="292"/>
      <c r="Q111" s="233"/>
    </row>
    <row r="112">
      <c r="I112" s="293"/>
    </row>
    <row r="113">
      <c r="I113" s="293"/>
    </row>
    <row r="114">
      <c r="I114" s="293"/>
    </row>
    <row r="115">
      <c r="I115" s="293"/>
    </row>
  </sheetData>
  <customSheetViews>
    <customSheetView guid="{BF1A60A3-266E-49C5-992A-6E5B61B0C431}" filter="1" showAutoFilter="1">
      <autoFilter ref="$A$1:$U$1000">
        <filterColumn colId="7">
          <filters blank="1">
            <filter val="CreateBookAndVerify"/>
            <filter val="CreateBookWithAllResourceType"/>
          </filters>
        </filterColumn>
      </autoFilter>
    </customSheetView>
    <customSheetView guid="{9236D606-6B4E-46C9-A52E-2DFF629BF5D8}" filter="1" showAutoFilter="1">
      <autoFilter ref="$A$1:$U$1000">
        <filterColumn colId="10">
          <filters blank="1"/>
        </filterColumn>
        <filterColumn colId="7">
          <filters blank="1">
            <filter val="verifyFeaturedAndLatestSectionExploreCourse"/>
            <filter val="createOpenBatchesForCourse"/>
            <filter val="createQuestionAndVerify"/>
            <filter val="EditAnDeleteTopicPostDissuscionForum"/>
            <filter val="filterToggleAndEditWhileAddingQuestionInResource"/>
            <filter val="verifyThatUserIsAbleToBundleTheQuestions"/>
            <filter val="verifyCloseBtnDispalyedDissusionForum"/>
            <filter val="CreateBookAndVerify"/>
            <filter val="verifyUserAbleToAddCollaboratorOnLiveAndDraftTextBook"/>
            <filter val="userAbleToCopyTheCourse"/>
            <filter val="TvLessonOptionInResourceSendForReview"/>
            <filter val="ValidateCreateBatchAndConsentFormWhileEnroll"/>
            <filter val="verifySignInPopupInExploreCourseEnrollButton"/>
            <filter val="SearchTVLesonTypeContent"/>
            <filter val="CreateCourseWithAllResourceType"/>
            <filter val="verifyCourseProgressNowForUser"/>
            <filter val="VerifyAddUserAndSwitchedUserProfile"/>
            <filter val="VerifyFiltersInAllTheTabs"/>
            <filter val="VerifyHomePageSection"/>
            <filter val="createBatchOptionShouldNotDisplayIfBatchIsAlreadyCreated"/>
            <filter val="PublishTVLessonResource"/>
            <filter val="verifyThatUserIsAbleToSearchAndConsumeThePublishedContent"/>
            <filter val="TimerVerification"/>
            <filter val="verifyTenantSpecificLogo"/>
            <filter val="createLessonPlanAndVerify"/>
            <filter val="UserAbleToSearchQuestionAndPreviewInResource"/>
            <filter val="createcourseAndVerify"/>
            <filter val="verifyTheCourseCreatorAbleToCreateNewAnnouncement"/>
            <filter val="CourseFrameworkValidation"/>
            <filter val="CheckExpiredBatchMsg"/>
            <filter val="verifyBlockClusterSchoolForSelectedState"/>
            <filter val="verifyTOCInExploreCoursePage"/>
            <filter val="VerificationForguestUser"/>
            <filter val="CreateBookWithAllResourceType"/>
            <filter val="verifyEnableDisableDiscussionOptionForGroup"/>
            <filter val="VerifyCreationOfMyGroupAndAddMember"/>
            <filter val="FilterSubjectAndClassInCouseTab"/>
            <filter val="verfiyUserAbleToJoinDiscussionForum"/>
            <filter val="createContentAndSendForReview"/>
            <filter val="AddChildInCourse"/>
            <filter val="createResourceAndVerify"/>
          </filters>
        </filterColumn>
      </autoFilter>
    </customSheetView>
    <customSheetView guid="{2F19E93E-B2C0-4AB2-8F1C-EB721562D28D}" filter="1" showAutoFilter="1">
      <autoFilter ref="$A$1:$U$1000">
        <filterColumn colId="10">
          <filters>
            <filter val="NA"/>
            <filter val="Pass"/>
          </filters>
        </filterColumn>
      </autoFilter>
    </customSheetView>
    <customSheetView guid="{E4C229AE-E1FF-4717-B95C-882C9AE147D4}" filter="1" showAutoFilter="1">
      <autoFilter ref="$A$1:$U$111">
        <filterColumn colId="14">
          <filters/>
        </filterColumn>
      </autoFilter>
    </customSheetView>
    <customSheetView guid="{71623A15-00CB-4385-B295-F9950A45FB02}" filter="1" showAutoFilter="1">
      <autoFilter ref="$A$1:$U$1000">
        <filterColumn colId="14">
          <filters blank="1"/>
        </filterColumn>
      </autoFilter>
    </customSheetView>
    <customSheetView guid="{765B0A27-960D-4C8D-94E2-1035F77422DE}" filter="1" showAutoFilter="1">
      <autoFilter ref="$A$1:$U$111">
        <filterColumn colId="10">
          <filters>
            <filter val="Pass"/>
          </filters>
        </filterColumn>
      </autoFilter>
    </customSheetView>
    <customSheetView guid="{9E811A48-C3E3-4F30-80ED-825CFE84A008}" filter="1" showAutoFilter="1">
      <autoFilter ref="$A$1:$U$1000">
        <filterColumn colId="10">
          <filters blank="1">
            <filter val="Pass"/>
          </filters>
        </filterColumn>
      </autoFilter>
    </customSheetView>
    <customSheetView guid="{7A84FBA6-27E8-4412-99CF-49ADC8AEBC27}" filter="1" showAutoFilter="1">
      <autoFilter ref="$A$1:$U$111">
        <filterColumn colId="7">
          <filters blank="1">
            <filter val="CreateBookAndVerify"/>
            <filter val="CreateBookWithAllResourceType"/>
          </filters>
        </filterColumn>
      </autoFilter>
    </customSheetView>
    <customSheetView guid="{3E5BD931-EA7A-44BE-8514-76ACEEB126A5}" filter="1" showAutoFilter="1">
      <autoFilter ref="$A$1:$U$1000"/>
    </customSheetView>
    <customSheetView guid="{672E6248-8FE7-45E8-9FF7-4289C71F371A}" filter="1" showAutoFilter="1">
      <autoFilter ref="$A$1:$U$1000">
        <filterColumn colId="14">
          <filters blank="1">
            <filter val="NA"/>
          </filters>
        </filterColumn>
      </autoFilter>
    </customSheetView>
    <customSheetView guid="{6BDE1F70-F2DA-45AE-A1D2-BA059E32CE2D}" filter="1" showAutoFilter="1">
      <autoFilter ref="$A$1:$U$1000">
        <filterColumn colId="14">
          <filters blank="1"/>
        </filterColumn>
      </autoFilter>
    </customSheetView>
    <customSheetView guid="{832DCCDB-70E2-4AC1-96BE-BF5A193CF13A}" filter="1" showAutoFilter="1">
      <autoFilter ref="$A$1:$U$1000">
        <filterColumn colId="14">
          <filters blank="1"/>
        </filterColumn>
      </autoFilter>
    </customSheetView>
    <customSheetView guid="{C8EF618B-0D4B-4E2C-8D18-DB5A72120C6C}" filter="1" showAutoFilter="1">
      <autoFilter ref="$A$1:$U$111">
        <filterColumn colId="14">
          <filters/>
        </filterColumn>
      </autoFilter>
    </customSheetView>
    <customSheetView guid="{2E4A647F-8EF7-4AC1-A470-93FEF1189896}" filter="1" showAutoFilter="1">
      <autoFilter ref="$A$1:$U$111">
        <filterColumn colId="14">
          <filters/>
        </filterColumn>
      </autoFilter>
    </customSheetView>
    <customSheetView guid="{F3606F98-A720-4C0C-867F-6272E1163452}" filter="1" showAutoFilter="1">
      <autoFilter ref="$A$1:$U$1000">
        <filterColumn colId="10">
          <filters/>
        </filterColumn>
      </autoFilter>
    </customSheetView>
    <customSheetView guid="{8B8A269F-BAF6-48B0-A17F-2AEAD9F8456E}" filter="1" showAutoFilter="1">
      <autoFilter ref="$A$1:$U$1000">
        <filterColumn colId="14">
          <filters blank="1"/>
        </filterColumn>
      </autoFilter>
    </customSheetView>
  </customSheetViews>
  <dataValidations>
    <dataValidation type="list" allowBlank="1" showErrorMessage="1" sqref="N20 N83:N85 N93">
      <formula1>"Manjula,Namrata,Naveen,Poornima,Priya,Raghavendira,Automation Execution1,Automation Execution2"</formula1>
    </dataValidation>
    <dataValidation type="list" allowBlank="1" showErrorMessage="1" sqref="M2:M19 M21:M82 M87:M92 M94:M111">
      <formula1>"16/04/2024,17/04/2024,18/04/2024,19/04/2024,22/04/2024,23/04/2024,24/04/2024,25/04/2024,26/04/2024"</formula1>
    </dataValidation>
    <dataValidation type="list" allowBlank="1" showErrorMessage="1" sqref="Q2:Q111">
      <formula1>"Deprecated,Known Bug"</formula1>
    </dataValidation>
    <dataValidation type="list" allowBlank="1" showErrorMessage="1" sqref="J2:J111">
      <formula1>"Raghavendira,Manjula"</formula1>
    </dataValidation>
    <dataValidation type="list" allowBlank="1" showErrorMessage="1" sqref="I2:I115">
      <formula1>"08/04/2024,10/04/2024,12/04/2024,16/04/2024,17/04/2024,18/04/2024,15/05/2024,16/05/2024"</formula1>
    </dataValidation>
    <dataValidation type="list" allowBlank="1" showErrorMessage="1" sqref="N2:N19 N21:N82 N87:N92 N94:N111">
      <formula1>"Manjula,Namrata,Naveen,Raghavendira,Poornima,Automation Execution1,Automation Execution2"</formula1>
    </dataValidation>
    <dataValidation type="list" allowBlank="1" showErrorMessage="1" sqref="K2:K111 O2:O111">
      <formula1>"Pass,Fail,NA,Blocked"</formula1>
    </dataValidation>
    <dataValidation type="list" allowBlank="1" showErrorMessage="1" sqref="N86">
      <formula1>"Automation Execution 1,Automation Execution 2,Manjula,Namrata,Naveen,Poornima,Priya,Raghavendira"</formula1>
    </dataValidation>
    <dataValidation type="list" allowBlank="1" showErrorMessage="1" sqref="M86">
      <formula1>"22/04/2024,23/04/2024,24/04/2024,25/04/2024"</formula1>
    </dataValidation>
    <dataValidation type="list" allowBlank="1" showErrorMessage="1" sqref="M20 M83:M85 M93">
      <formula1>"19/04/2024,22/04/2024,23/04/2024,24/04/2024,25/04/2024,02/05/2024,03/05/2024,09/05/2024"</formula1>
    </dataValidation>
  </dataValidations>
  <hyperlinks>
    <hyperlink r:id="rId1" ref="E7"/>
    <hyperlink r:id="rId2" ref="F7"/>
    <hyperlink r:id="rId3" ref="E8"/>
    <hyperlink r:id="rId4" ref="E9"/>
    <hyperlink r:id="rId5" ref="E10"/>
    <hyperlink r:id="rId6" ref="F10"/>
    <hyperlink r:id="rId7" ref="L20"/>
    <hyperlink r:id="rId8" ref="F24"/>
    <hyperlink r:id="rId9" ref="L24"/>
    <hyperlink r:id="rId10" ref="L26"/>
    <hyperlink r:id="rId11" ref="L31"/>
    <hyperlink r:id="rId12" ref="L32"/>
    <hyperlink r:id="rId13" ref="L34"/>
    <hyperlink r:id="rId14" ref="L43"/>
    <hyperlink r:id="rId15" ref="F44"/>
    <hyperlink r:id="rId16" ref="L44"/>
    <hyperlink r:id="rId17" ref="L45"/>
    <hyperlink r:id="rId18" ref="F49"/>
    <hyperlink r:id="rId19" ref="L75"/>
    <hyperlink r:id="rId20" ref="F76"/>
    <hyperlink r:id="rId21" ref="F77"/>
    <hyperlink r:id="rId22" ref="L79"/>
    <hyperlink r:id="rId23" ref="F81"/>
    <hyperlink r:id="rId24" ref="L85"/>
    <hyperlink r:id="rId25" ref="L86"/>
    <hyperlink r:id="rId26" ref="F87"/>
    <hyperlink r:id="rId27" ref="L93"/>
    <hyperlink r:id="rId28" ref="L99"/>
    <hyperlink r:id="rId29" ref="P99"/>
    <hyperlink r:id="rId30" ref="L107"/>
  </hyperlinks>
  <drawing r:id="rId3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75"/>
    <col customWidth="1" min="2" max="2" width="14.88"/>
    <col customWidth="1" min="3" max="3" width="15.75"/>
    <col customWidth="1" min="4" max="4" width="34.0"/>
    <col customWidth="1" min="5" max="5" width="21.5"/>
    <col customWidth="1" min="6" max="6" width="24.38"/>
    <col customWidth="1" min="7" max="7" width="36.88"/>
    <col customWidth="1" min="8" max="8" width="33.0"/>
    <col customWidth="1" min="9" max="11" width="14.88"/>
    <col customWidth="1" min="12" max="12" width="15.88"/>
    <col customWidth="1" min="13" max="20" width="14.88"/>
    <col customWidth="1" min="21" max="22" width="21.38"/>
  </cols>
  <sheetData>
    <row r="1">
      <c r="A1" s="294" t="s">
        <v>449</v>
      </c>
      <c r="B1" s="294" t="s">
        <v>450</v>
      </c>
      <c r="C1" s="294" t="s">
        <v>451</v>
      </c>
      <c r="D1" s="294" t="s">
        <v>452</v>
      </c>
      <c r="E1" s="294" t="s">
        <v>453</v>
      </c>
      <c r="F1" s="294" t="s">
        <v>454</v>
      </c>
      <c r="G1" s="294" t="s">
        <v>455</v>
      </c>
      <c r="H1" s="294" t="s">
        <v>456</v>
      </c>
      <c r="I1" s="294" t="s">
        <v>457</v>
      </c>
      <c r="J1" s="295" t="s">
        <v>458</v>
      </c>
      <c r="K1" s="295" t="s">
        <v>78</v>
      </c>
      <c r="L1" s="294" t="s">
        <v>1095</v>
      </c>
      <c r="M1" s="294" t="s">
        <v>1096</v>
      </c>
      <c r="N1" s="294" t="s">
        <v>1097</v>
      </c>
      <c r="O1" s="294" t="s">
        <v>1098</v>
      </c>
      <c r="P1" s="294" t="s">
        <v>1099</v>
      </c>
      <c r="Q1" s="294" t="s">
        <v>1100</v>
      </c>
      <c r="R1" s="295" t="s">
        <v>460</v>
      </c>
      <c r="S1" s="295" t="s">
        <v>462</v>
      </c>
      <c r="T1" s="295" t="s">
        <v>1101</v>
      </c>
      <c r="U1" s="296" t="s">
        <v>80</v>
      </c>
      <c r="V1" s="297" t="s">
        <v>1102</v>
      </c>
    </row>
    <row r="2">
      <c r="A2" s="298" t="s">
        <v>463</v>
      </c>
      <c r="B2" s="299" t="s">
        <v>464</v>
      </c>
      <c r="C2" s="300" t="s">
        <v>465</v>
      </c>
      <c r="D2" s="300" t="s">
        <v>1103</v>
      </c>
      <c r="E2" s="301" t="s">
        <v>467</v>
      </c>
      <c r="F2" s="302" t="s">
        <v>1104</v>
      </c>
      <c r="G2" s="300" t="s">
        <v>1105</v>
      </c>
      <c r="H2" s="303" t="s">
        <v>1106</v>
      </c>
      <c r="I2" s="300"/>
      <c r="J2" s="304" t="s">
        <v>1107</v>
      </c>
      <c r="K2" s="304" t="s">
        <v>95</v>
      </c>
      <c r="L2" s="304"/>
      <c r="M2" s="304" t="s">
        <v>1107</v>
      </c>
      <c r="N2" s="304" t="s">
        <v>95</v>
      </c>
      <c r="O2" s="305"/>
      <c r="P2" s="304" t="s">
        <v>1107</v>
      </c>
      <c r="Q2" s="304" t="s">
        <v>95</v>
      </c>
      <c r="R2" s="305"/>
      <c r="S2" s="305"/>
      <c r="T2" s="305"/>
      <c r="U2" s="306"/>
      <c r="V2" s="307" t="s">
        <v>1108</v>
      </c>
    </row>
    <row r="3">
      <c r="A3" s="308" t="s">
        <v>473</v>
      </c>
      <c r="B3" s="309" t="s">
        <v>464</v>
      </c>
      <c r="C3" s="300" t="s">
        <v>465</v>
      </c>
      <c r="D3" s="310" t="s">
        <v>1109</v>
      </c>
      <c r="E3" s="311" t="s">
        <v>1110</v>
      </c>
      <c r="F3" s="304" t="s">
        <v>1111</v>
      </c>
      <c r="G3" s="310" t="s">
        <v>1112</v>
      </c>
      <c r="H3" s="312" t="s">
        <v>478</v>
      </c>
      <c r="I3" s="300"/>
      <c r="J3" s="300" t="s">
        <v>1107</v>
      </c>
      <c r="K3" s="304" t="s">
        <v>95</v>
      </c>
      <c r="L3" s="304"/>
      <c r="M3" s="304" t="s">
        <v>1107</v>
      </c>
      <c r="N3" s="304" t="s">
        <v>95</v>
      </c>
      <c r="O3" s="313"/>
      <c r="P3" s="300" t="s">
        <v>1107</v>
      </c>
      <c r="Q3" s="300" t="s">
        <v>95</v>
      </c>
      <c r="R3" s="313"/>
      <c r="S3" s="313"/>
      <c r="T3" s="305"/>
      <c r="U3" s="314"/>
      <c r="V3" s="315" t="s">
        <v>280</v>
      </c>
    </row>
    <row r="4">
      <c r="A4" s="316" t="s">
        <v>484</v>
      </c>
      <c r="B4" s="299" t="s">
        <v>464</v>
      </c>
      <c r="C4" s="300" t="s">
        <v>465</v>
      </c>
      <c r="D4" s="317" t="s">
        <v>1113</v>
      </c>
      <c r="E4" s="302"/>
      <c r="F4" s="317" t="s">
        <v>1114</v>
      </c>
      <c r="G4" s="317" t="s">
        <v>1115</v>
      </c>
      <c r="H4" s="303" t="s">
        <v>1116</v>
      </c>
      <c r="I4" s="300"/>
      <c r="J4" s="300" t="s">
        <v>1107</v>
      </c>
      <c r="K4" s="304" t="s">
        <v>95</v>
      </c>
      <c r="L4" s="304"/>
      <c r="M4" s="304" t="s">
        <v>1107</v>
      </c>
      <c r="N4" s="304" t="s">
        <v>95</v>
      </c>
      <c r="O4" s="305"/>
      <c r="P4" s="304" t="s">
        <v>1107</v>
      </c>
      <c r="Q4" s="304" t="s">
        <v>95</v>
      </c>
      <c r="R4" s="305"/>
      <c r="S4" s="305"/>
      <c r="T4" s="305"/>
      <c r="U4" s="318"/>
      <c r="V4" s="307" t="s">
        <v>1117</v>
      </c>
    </row>
    <row r="5">
      <c r="A5" s="308" t="s">
        <v>492</v>
      </c>
      <c r="B5" s="299" t="s">
        <v>464</v>
      </c>
      <c r="C5" s="300" t="s">
        <v>465</v>
      </c>
      <c r="D5" s="300" t="s">
        <v>1118</v>
      </c>
      <c r="E5" s="302" t="s">
        <v>1119</v>
      </c>
      <c r="F5" s="300" t="s">
        <v>1120</v>
      </c>
      <c r="G5" s="300" t="s">
        <v>1121</v>
      </c>
      <c r="H5" s="303" t="s">
        <v>1122</v>
      </c>
      <c r="I5" s="300"/>
      <c r="J5" s="304" t="s">
        <v>1107</v>
      </c>
      <c r="K5" s="304" t="s">
        <v>95</v>
      </c>
      <c r="L5" s="304"/>
      <c r="M5" s="304" t="s">
        <v>1107</v>
      </c>
      <c r="N5" s="304" t="s">
        <v>95</v>
      </c>
      <c r="O5" s="304" t="s">
        <v>1123</v>
      </c>
      <c r="P5" s="304" t="s">
        <v>471</v>
      </c>
      <c r="Q5" s="304" t="s">
        <v>95</v>
      </c>
      <c r="R5" s="305"/>
      <c r="S5" s="305"/>
      <c r="T5" s="305"/>
      <c r="U5" s="318"/>
      <c r="V5" s="307" t="s">
        <v>1108</v>
      </c>
    </row>
    <row r="6">
      <c r="A6" s="316" t="s">
        <v>498</v>
      </c>
      <c r="B6" s="299" t="s">
        <v>464</v>
      </c>
      <c r="C6" s="300" t="s">
        <v>465</v>
      </c>
      <c r="D6" s="313" t="s">
        <v>499</v>
      </c>
      <c r="E6" s="319" t="s">
        <v>1124</v>
      </c>
      <c r="F6" s="320" t="s">
        <v>1125</v>
      </c>
      <c r="G6" s="313" t="s">
        <v>502</v>
      </c>
      <c r="H6" s="321" t="s">
        <v>503</v>
      </c>
      <c r="I6" s="300"/>
      <c r="J6" s="304" t="s">
        <v>1107</v>
      </c>
      <c r="K6" s="304" t="s">
        <v>95</v>
      </c>
      <c r="L6" s="304"/>
      <c r="M6" s="304" t="s">
        <v>1107</v>
      </c>
      <c r="N6" s="304" t="s">
        <v>95</v>
      </c>
      <c r="O6" s="305"/>
      <c r="P6" s="304" t="s">
        <v>1107</v>
      </c>
      <c r="Q6" s="304" t="s">
        <v>95</v>
      </c>
      <c r="R6" s="305"/>
      <c r="S6" s="305"/>
      <c r="T6" s="305"/>
      <c r="U6" s="318"/>
      <c r="V6" s="322"/>
    </row>
    <row r="7">
      <c r="A7" s="308" t="s">
        <v>505</v>
      </c>
      <c r="B7" s="299" t="s">
        <v>464</v>
      </c>
      <c r="C7" s="300" t="s">
        <v>465</v>
      </c>
      <c r="D7" s="300" t="s">
        <v>1126</v>
      </c>
      <c r="E7" s="319" t="s">
        <v>1127</v>
      </c>
      <c r="F7" s="302" t="s">
        <v>1128</v>
      </c>
      <c r="G7" s="300" t="s">
        <v>1129</v>
      </c>
      <c r="H7" s="303" t="s">
        <v>1130</v>
      </c>
      <c r="I7" s="300"/>
      <c r="J7" s="304" t="s">
        <v>1107</v>
      </c>
      <c r="K7" s="304" t="s">
        <v>95</v>
      </c>
      <c r="L7" s="304"/>
      <c r="M7" s="304" t="s">
        <v>1107</v>
      </c>
      <c r="N7" s="304" t="s">
        <v>95</v>
      </c>
      <c r="O7" s="305"/>
      <c r="P7" s="304" t="s">
        <v>1107</v>
      </c>
      <c r="Q7" s="304" t="s">
        <v>95</v>
      </c>
      <c r="R7" s="305"/>
      <c r="S7" s="305"/>
      <c r="T7" s="305"/>
      <c r="U7" s="318"/>
      <c r="V7" s="307" t="s">
        <v>280</v>
      </c>
    </row>
    <row r="8">
      <c r="A8" s="316" t="s">
        <v>511</v>
      </c>
      <c r="B8" s="299" t="s">
        <v>464</v>
      </c>
      <c r="C8" s="300" t="s">
        <v>465</v>
      </c>
      <c r="D8" s="313" t="s">
        <v>512</v>
      </c>
      <c r="E8" s="319" t="s">
        <v>1131</v>
      </c>
      <c r="F8" s="317" t="s">
        <v>1132</v>
      </c>
      <c r="G8" s="317" t="s">
        <v>1133</v>
      </c>
      <c r="H8" s="321" t="s">
        <v>516</v>
      </c>
      <c r="I8" s="300"/>
      <c r="J8" s="304" t="s">
        <v>1107</v>
      </c>
      <c r="K8" s="304" t="s">
        <v>95</v>
      </c>
      <c r="L8" s="304"/>
      <c r="M8" s="304" t="s">
        <v>1107</v>
      </c>
      <c r="N8" s="304" t="s">
        <v>95</v>
      </c>
      <c r="O8" s="305"/>
      <c r="P8" s="304" t="s">
        <v>1107</v>
      </c>
      <c r="Q8" s="304" t="s">
        <v>95</v>
      </c>
      <c r="R8" s="305"/>
      <c r="S8" s="305"/>
      <c r="T8" s="305"/>
      <c r="U8" s="318"/>
      <c r="V8" s="307" t="s">
        <v>215</v>
      </c>
    </row>
    <row r="9">
      <c r="A9" s="308" t="s">
        <v>519</v>
      </c>
      <c r="B9" s="299" t="s">
        <v>464</v>
      </c>
      <c r="C9" s="300" t="s">
        <v>465</v>
      </c>
      <c r="D9" s="313" t="s">
        <v>520</v>
      </c>
      <c r="E9" s="320" t="s">
        <v>1134</v>
      </c>
      <c r="F9" s="320" t="s">
        <v>1135</v>
      </c>
      <c r="G9" s="313" t="s">
        <v>523</v>
      </c>
      <c r="H9" s="323" t="s">
        <v>1136</v>
      </c>
      <c r="I9" s="300"/>
      <c r="J9" s="304" t="s">
        <v>1107</v>
      </c>
      <c r="K9" s="304" t="s">
        <v>95</v>
      </c>
      <c r="L9" s="304"/>
      <c r="M9" s="304" t="s">
        <v>1107</v>
      </c>
      <c r="N9" s="304" t="s">
        <v>95</v>
      </c>
      <c r="O9" s="305"/>
      <c r="P9" s="304" t="s">
        <v>1107</v>
      </c>
      <c r="Q9" s="304" t="s">
        <v>95</v>
      </c>
      <c r="R9" s="305"/>
      <c r="S9" s="305"/>
      <c r="T9" s="305"/>
      <c r="U9" s="318"/>
      <c r="V9" s="307" t="s">
        <v>215</v>
      </c>
    </row>
    <row r="10">
      <c r="A10" s="316" t="s">
        <v>525</v>
      </c>
      <c r="B10" s="299" t="s">
        <v>464</v>
      </c>
      <c r="C10" s="300" t="s">
        <v>465</v>
      </c>
      <c r="D10" s="300" t="s">
        <v>1137</v>
      </c>
      <c r="E10" s="324"/>
      <c r="F10" s="320" t="s">
        <v>1138</v>
      </c>
      <c r="G10" s="300" t="s">
        <v>1139</v>
      </c>
      <c r="H10" s="303" t="s">
        <v>1140</v>
      </c>
      <c r="I10" s="300"/>
      <c r="J10" s="304" t="s">
        <v>1107</v>
      </c>
      <c r="K10" s="304" t="s">
        <v>95</v>
      </c>
      <c r="L10" s="325">
        <v>45025.0</v>
      </c>
      <c r="M10" s="304" t="s">
        <v>1141</v>
      </c>
      <c r="N10" s="304" t="s">
        <v>95</v>
      </c>
      <c r="O10" s="304" t="s">
        <v>1123</v>
      </c>
      <c r="P10" s="304" t="s">
        <v>471</v>
      </c>
      <c r="Q10" s="304" t="s">
        <v>95</v>
      </c>
      <c r="R10" s="305"/>
      <c r="S10" s="304" t="s">
        <v>58</v>
      </c>
      <c r="T10" s="305"/>
      <c r="U10" s="306" t="s">
        <v>1142</v>
      </c>
      <c r="V10" s="307"/>
    </row>
    <row r="11">
      <c r="A11" s="308" t="s">
        <v>531</v>
      </c>
      <c r="B11" s="299" t="s">
        <v>464</v>
      </c>
      <c r="C11" s="300" t="s">
        <v>465</v>
      </c>
      <c r="D11" s="299" t="s">
        <v>1143</v>
      </c>
      <c r="E11" s="319" t="s">
        <v>1144</v>
      </c>
      <c r="F11" s="300" t="s">
        <v>1145</v>
      </c>
      <c r="G11" s="313" t="s">
        <v>1146</v>
      </c>
      <c r="H11" s="326" t="s">
        <v>1140</v>
      </c>
      <c r="I11" s="300"/>
      <c r="J11" s="304" t="s">
        <v>1107</v>
      </c>
      <c r="K11" s="304" t="s">
        <v>95</v>
      </c>
      <c r="L11" s="304"/>
      <c r="M11" s="304" t="s">
        <v>1107</v>
      </c>
      <c r="N11" s="304" t="s">
        <v>95</v>
      </c>
      <c r="O11" s="324" t="s">
        <v>1123</v>
      </c>
      <c r="P11" s="324" t="s">
        <v>490</v>
      </c>
      <c r="Q11" s="304" t="s">
        <v>95</v>
      </c>
      <c r="R11" s="305"/>
      <c r="S11" s="305"/>
      <c r="T11" s="305"/>
      <c r="U11" s="318"/>
      <c r="V11" s="307" t="s">
        <v>94</v>
      </c>
    </row>
    <row r="12">
      <c r="A12" s="316" t="s">
        <v>537</v>
      </c>
      <c r="B12" s="299" t="s">
        <v>538</v>
      </c>
      <c r="C12" s="300" t="s">
        <v>465</v>
      </c>
      <c r="D12" s="327" t="s">
        <v>1147</v>
      </c>
      <c r="E12" s="300" t="s">
        <v>540</v>
      </c>
      <c r="F12" s="317" t="s">
        <v>541</v>
      </c>
      <c r="G12" s="317" t="s">
        <v>1148</v>
      </c>
      <c r="H12" s="303" t="s">
        <v>1149</v>
      </c>
      <c r="I12" s="300"/>
      <c r="J12" s="304" t="s">
        <v>1107</v>
      </c>
      <c r="K12" s="304" t="s">
        <v>95</v>
      </c>
      <c r="L12" s="325">
        <v>45025.0</v>
      </c>
      <c r="M12" s="304" t="s">
        <v>1107</v>
      </c>
      <c r="N12" s="304" t="s">
        <v>95</v>
      </c>
      <c r="O12" s="305"/>
      <c r="P12" s="304" t="s">
        <v>1107</v>
      </c>
      <c r="Q12" s="304" t="s">
        <v>95</v>
      </c>
      <c r="R12" s="305"/>
      <c r="S12" s="328"/>
      <c r="T12" s="305"/>
      <c r="U12" s="318"/>
      <c r="V12" s="307" t="s">
        <v>1108</v>
      </c>
    </row>
    <row r="13">
      <c r="A13" s="308" t="s">
        <v>544</v>
      </c>
      <c r="B13" s="299" t="s">
        <v>538</v>
      </c>
      <c r="C13" s="300" t="s">
        <v>545</v>
      </c>
      <c r="D13" s="300" t="s">
        <v>546</v>
      </c>
      <c r="E13" s="300" t="s">
        <v>1150</v>
      </c>
      <c r="F13" s="329" t="s">
        <v>1151</v>
      </c>
      <c r="G13" s="300" t="s">
        <v>1152</v>
      </c>
      <c r="H13" s="330"/>
      <c r="I13" s="330">
        <v>45083.0</v>
      </c>
      <c r="J13" s="304" t="s">
        <v>471</v>
      </c>
      <c r="K13" s="304" t="s">
        <v>95</v>
      </c>
      <c r="L13" s="304" t="s">
        <v>1153</v>
      </c>
      <c r="M13" s="304" t="s">
        <v>471</v>
      </c>
      <c r="N13" s="304" t="s">
        <v>95</v>
      </c>
      <c r="O13" s="304" t="s">
        <v>1123</v>
      </c>
      <c r="P13" s="331" t="s">
        <v>471</v>
      </c>
      <c r="Q13" s="331" t="s">
        <v>95</v>
      </c>
      <c r="R13" s="332" t="s">
        <v>1154</v>
      </c>
      <c r="S13" s="305"/>
      <c r="T13" s="305"/>
      <c r="U13" s="318"/>
      <c r="V13" s="322"/>
    </row>
    <row r="14">
      <c r="A14" s="333" t="s">
        <v>550</v>
      </c>
      <c r="B14" s="334" t="s">
        <v>538</v>
      </c>
      <c r="C14" s="335" t="s">
        <v>545</v>
      </c>
      <c r="D14" s="336" t="s">
        <v>551</v>
      </c>
      <c r="E14" s="336" t="s">
        <v>552</v>
      </c>
      <c r="F14" s="333" t="s">
        <v>1155</v>
      </c>
      <c r="G14" s="335" t="s">
        <v>1156</v>
      </c>
      <c r="H14" s="337"/>
      <c r="I14" s="330">
        <v>45083.0</v>
      </c>
      <c r="J14" s="304" t="s">
        <v>490</v>
      </c>
      <c r="K14" s="300" t="s">
        <v>95</v>
      </c>
      <c r="L14" s="300" t="s">
        <v>1153</v>
      </c>
      <c r="M14" s="300" t="s">
        <v>471</v>
      </c>
      <c r="N14" s="300" t="s">
        <v>95</v>
      </c>
      <c r="O14" s="338">
        <v>44968.0</v>
      </c>
      <c r="P14" s="300" t="s">
        <v>471</v>
      </c>
      <c r="Q14" s="300" t="s">
        <v>95</v>
      </c>
      <c r="R14" s="313"/>
      <c r="S14" s="313"/>
      <c r="T14" s="305"/>
      <c r="U14" s="339" t="s">
        <v>1157</v>
      </c>
      <c r="V14" s="315"/>
    </row>
    <row r="15">
      <c r="A15" s="333" t="s">
        <v>555</v>
      </c>
      <c r="B15" s="334" t="s">
        <v>538</v>
      </c>
      <c r="C15" s="335" t="s">
        <v>545</v>
      </c>
      <c r="D15" s="340" t="s">
        <v>556</v>
      </c>
      <c r="E15" s="336" t="s">
        <v>557</v>
      </c>
      <c r="F15" s="335" t="s">
        <v>1158</v>
      </c>
      <c r="G15" s="340" t="s">
        <v>1159</v>
      </c>
      <c r="H15" s="341"/>
      <c r="I15" s="330">
        <v>45083.0</v>
      </c>
      <c r="J15" s="304" t="s">
        <v>490</v>
      </c>
      <c r="K15" s="300" t="s">
        <v>95</v>
      </c>
      <c r="L15" s="300" t="s">
        <v>1153</v>
      </c>
      <c r="M15" s="300" t="s">
        <v>471</v>
      </c>
      <c r="N15" s="300" t="s">
        <v>95</v>
      </c>
      <c r="O15" s="342">
        <v>44968.0</v>
      </c>
      <c r="P15" s="317" t="s">
        <v>471</v>
      </c>
      <c r="Q15" s="317" t="s">
        <v>95</v>
      </c>
      <c r="R15" s="343"/>
      <c r="S15" s="313"/>
      <c r="T15" s="305"/>
      <c r="U15" s="344"/>
      <c r="V15" s="345" t="s">
        <v>490</v>
      </c>
    </row>
    <row r="16">
      <c r="A16" s="316" t="s">
        <v>560</v>
      </c>
      <c r="B16" s="299" t="s">
        <v>538</v>
      </c>
      <c r="C16" s="300" t="s">
        <v>545</v>
      </c>
      <c r="D16" s="313" t="s">
        <v>561</v>
      </c>
      <c r="E16" s="300" t="s">
        <v>562</v>
      </c>
      <c r="F16" s="346" t="s">
        <v>563</v>
      </c>
      <c r="G16" s="313" t="s">
        <v>564</v>
      </c>
      <c r="H16" s="300"/>
      <c r="I16" s="330">
        <v>45083.0</v>
      </c>
      <c r="J16" s="304" t="s">
        <v>471</v>
      </c>
      <c r="K16" s="304" t="s">
        <v>95</v>
      </c>
      <c r="L16" s="304" t="s">
        <v>1153</v>
      </c>
      <c r="M16" s="304" t="s">
        <v>471</v>
      </c>
      <c r="N16" s="304" t="s">
        <v>95</v>
      </c>
      <c r="O16" s="325">
        <v>44968.0</v>
      </c>
      <c r="P16" s="304" t="s">
        <v>471</v>
      </c>
      <c r="Q16" s="304" t="s">
        <v>95</v>
      </c>
      <c r="R16" s="347" t="s">
        <v>1160</v>
      </c>
      <c r="S16" s="305"/>
      <c r="T16" s="305"/>
      <c r="U16" s="318"/>
      <c r="V16" s="322"/>
    </row>
    <row r="17">
      <c r="A17" s="308" t="s">
        <v>565</v>
      </c>
      <c r="B17" s="299" t="s">
        <v>538</v>
      </c>
      <c r="C17" s="300" t="s">
        <v>545</v>
      </c>
      <c r="D17" s="313" t="s">
        <v>566</v>
      </c>
      <c r="E17" s="300" t="s">
        <v>562</v>
      </c>
      <c r="F17" s="317" t="s">
        <v>1161</v>
      </c>
      <c r="G17" s="313" t="s">
        <v>1162</v>
      </c>
      <c r="H17" s="313"/>
      <c r="I17" s="330">
        <v>45083.0</v>
      </c>
      <c r="J17" s="304" t="s">
        <v>471</v>
      </c>
      <c r="K17" s="304" t="s">
        <v>95</v>
      </c>
      <c r="L17" s="304" t="s">
        <v>1153</v>
      </c>
      <c r="M17" s="304" t="s">
        <v>471</v>
      </c>
      <c r="N17" s="304" t="s">
        <v>95</v>
      </c>
      <c r="O17" s="348">
        <v>45628.0</v>
      </c>
      <c r="P17" s="304" t="s">
        <v>280</v>
      </c>
      <c r="Q17" s="304" t="s">
        <v>95</v>
      </c>
      <c r="R17" s="304"/>
      <c r="S17" s="305"/>
      <c r="T17" s="305"/>
      <c r="U17" s="306" t="s">
        <v>1163</v>
      </c>
      <c r="V17" s="307"/>
    </row>
    <row r="18">
      <c r="A18" s="316" t="s">
        <v>570</v>
      </c>
      <c r="B18" s="299" t="s">
        <v>538</v>
      </c>
      <c r="C18" s="300" t="s">
        <v>545</v>
      </c>
      <c r="D18" s="313" t="s">
        <v>571</v>
      </c>
      <c r="E18" s="300" t="s">
        <v>562</v>
      </c>
      <c r="F18" s="300" t="s">
        <v>572</v>
      </c>
      <c r="G18" s="300" t="s">
        <v>1164</v>
      </c>
      <c r="H18" s="313"/>
      <c r="I18" s="330">
        <v>45083.0</v>
      </c>
      <c r="J18" s="304" t="s">
        <v>490</v>
      </c>
      <c r="K18" s="304" t="s">
        <v>95</v>
      </c>
      <c r="L18" s="304" t="s">
        <v>1153</v>
      </c>
      <c r="M18" s="304" t="s">
        <v>471</v>
      </c>
      <c r="N18" s="304" t="s">
        <v>95</v>
      </c>
      <c r="O18" s="304" t="s">
        <v>1165</v>
      </c>
      <c r="P18" s="304" t="s">
        <v>331</v>
      </c>
      <c r="Q18" s="304" t="s">
        <v>95</v>
      </c>
      <c r="R18" s="305"/>
      <c r="S18" s="305"/>
      <c r="T18" s="305"/>
      <c r="U18" s="318"/>
      <c r="V18" s="307" t="s">
        <v>490</v>
      </c>
    </row>
    <row r="19">
      <c r="A19" s="308" t="s">
        <v>574</v>
      </c>
      <c r="B19" s="299" t="s">
        <v>538</v>
      </c>
      <c r="C19" s="300" t="s">
        <v>465</v>
      </c>
      <c r="D19" s="313" t="s">
        <v>575</v>
      </c>
      <c r="E19" s="300" t="s">
        <v>1166</v>
      </c>
      <c r="F19" s="300" t="s">
        <v>1167</v>
      </c>
      <c r="G19" s="300" t="s">
        <v>1168</v>
      </c>
      <c r="H19" s="303" t="s">
        <v>1169</v>
      </c>
      <c r="I19" s="300" t="s">
        <v>1170</v>
      </c>
      <c r="J19" s="304" t="s">
        <v>490</v>
      </c>
      <c r="K19" s="304" t="s">
        <v>95</v>
      </c>
      <c r="L19" s="325">
        <v>45269.0</v>
      </c>
      <c r="M19" s="304" t="s">
        <v>471</v>
      </c>
      <c r="N19" s="304" t="s">
        <v>95</v>
      </c>
      <c r="O19" s="304" t="s">
        <v>1171</v>
      </c>
      <c r="P19" s="304" t="s">
        <v>490</v>
      </c>
      <c r="Q19" s="304" t="s">
        <v>95</v>
      </c>
      <c r="R19" s="349" t="s">
        <v>1172</v>
      </c>
      <c r="S19" s="305"/>
      <c r="T19" s="305"/>
      <c r="U19" s="318"/>
      <c r="V19" s="307"/>
    </row>
    <row r="20">
      <c r="A20" s="316" t="s">
        <v>582</v>
      </c>
      <c r="B20" s="313" t="s">
        <v>538</v>
      </c>
      <c r="C20" s="300" t="s">
        <v>465</v>
      </c>
      <c r="D20" s="350" t="s">
        <v>1173</v>
      </c>
      <c r="E20" s="300" t="s">
        <v>584</v>
      </c>
      <c r="F20" s="346" t="s">
        <v>585</v>
      </c>
      <c r="G20" s="300" t="s">
        <v>1174</v>
      </c>
      <c r="H20" s="303" t="s">
        <v>1175</v>
      </c>
      <c r="I20" s="300"/>
      <c r="J20" s="304" t="s">
        <v>1107</v>
      </c>
      <c r="K20" s="304" t="s">
        <v>95</v>
      </c>
      <c r="L20" s="304"/>
      <c r="M20" s="304" t="s">
        <v>1107</v>
      </c>
      <c r="N20" s="304" t="s">
        <v>95</v>
      </c>
      <c r="O20" s="304" t="s">
        <v>1176</v>
      </c>
      <c r="P20" s="304" t="s">
        <v>471</v>
      </c>
      <c r="Q20" s="304" t="s">
        <v>95</v>
      </c>
      <c r="R20" s="305"/>
      <c r="S20" s="305"/>
      <c r="T20" s="305"/>
      <c r="U20" s="318"/>
      <c r="V20" s="307" t="s">
        <v>1177</v>
      </c>
    </row>
    <row r="21">
      <c r="A21" s="308" t="s">
        <v>593</v>
      </c>
      <c r="B21" s="313" t="s">
        <v>538</v>
      </c>
      <c r="C21" s="300" t="s">
        <v>465</v>
      </c>
      <c r="D21" s="313" t="s">
        <v>594</v>
      </c>
      <c r="E21" s="300" t="s">
        <v>590</v>
      </c>
      <c r="F21" s="300" t="s">
        <v>1178</v>
      </c>
      <c r="G21" s="300" t="s">
        <v>1179</v>
      </c>
      <c r="H21" s="303" t="s">
        <v>1180</v>
      </c>
      <c r="I21" s="330">
        <v>45083.0</v>
      </c>
      <c r="J21" s="304" t="s">
        <v>490</v>
      </c>
      <c r="K21" s="304" t="s">
        <v>95</v>
      </c>
      <c r="L21" s="304" t="s">
        <v>1153</v>
      </c>
      <c r="M21" s="304" t="s">
        <v>1181</v>
      </c>
      <c r="N21" s="304" t="s">
        <v>1182</v>
      </c>
      <c r="O21" s="304" t="s">
        <v>1165</v>
      </c>
      <c r="P21" s="304" t="s">
        <v>471</v>
      </c>
      <c r="Q21" s="304" t="s">
        <v>95</v>
      </c>
      <c r="R21" s="305"/>
      <c r="S21" s="305"/>
      <c r="T21" s="305"/>
      <c r="U21" s="318"/>
      <c r="V21" s="307" t="s">
        <v>280</v>
      </c>
    </row>
    <row r="22">
      <c r="A22" s="316" t="s">
        <v>597</v>
      </c>
      <c r="B22" s="313" t="s">
        <v>538</v>
      </c>
      <c r="C22" s="300" t="s">
        <v>545</v>
      </c>
      <c r="D22" s="313" t="s">
        <v>598</v>
      </c>
      <c r="E22" s="300" t="s">
        <v>590</v>
      </c>
      <c r="F22" s="320" t="s">
        <v>1183</v>
      </c>
      <c r="G22" s="313" t="s">
        <v>600</v>
      </c>
      <c r="H22" s="351"/>
      <c r="I22" s="351">
        <v>45083.0</v>
      </c>
      <c r="J22" s="304" t="s">
        <v>490</v>
      </c>
      <c r="K22" s="304" t="s">
        <v>95</v>
      </c>
      <c r="L22" s="304" t="s">
        <v>1153</v>
      </c>
      <c r="M22" s="304" t="s">
        <v>1181</v>
      </c>
      <c r="N22" s="304" t="s">
        <v>1182</v>
      </c>
      <c r="O22" s="325">
        <v>44968.0</v>
      </c>
      <c r="P22" s="304" t="s">
        <v>471</v>
      </c>
      <c r="Q22" s="304" t="s">
        <v>95</v>
      </c>
      <c r="R22" s="347" t="s">
        <v>1184</v>
      </c>
      <c r="S22" s="305"/>
      <c r="T22" s="305"/>
      <c r="U22" s="318"/>
      <c r="V22" s="307"/>
    </row>
    <row r="23">
      <c r="A23" s="308" t="s">
        <v>602</v>
      </c>
      <c r="B23" s="299" t="s">
        <v>603</v>
      </c>
      <c r="C23" s="300" t="s">
        <v>465</v>
      </c>
      <c r="D23" s="300" t="s">
        <v>1185</v>
      </c>
      <c r="E23" s="313" t="s">
        <v>605</v>
      </c>
      <c r="F23" s="352" t="s">
        <v>1186</v>
      </c>
      <c r="G23" s="300" t="s">
        <v>1187</v>
      </c>
      <c r="H23" s="303" t="s">
        <v>1188</v>
      </c>
      <c r="I23" s="300"/>
      <c r="J23" s="304" t="s">
        <v>1107</v>
      </c>
      <c r="K23" s="304" t="s">
        <v>95</v>
      </c>
      <c r="L23" s="304"/>
      <c r="M23" s="304" t="s">
        <v>1107</v>
      </c>
      <c r="N23" s="304" t="s">
        <v>95</v>
      </c>
      <c r="O23" s="305"/>
      <c r="P23" s="304" t="s">
        <v>1107</v>
      </c>
      <c r="Q23" s="304" t="s">
        <v>95</v>
      </c>
      <c r="R23" s="305"/>
      <c r="S23" s="305"/>
      <c r="T23" s="305"/>
      <c r="U23" s="318"/>
      <c r="V23" s="307" t="s">
        <v>1189</v>
      </c>
    </row>
    <row r="24">
      <c r="A24" s="316" t="s">
        <v>609</v>
      </c>
      <c r="B24" s="299" t="s">
        <v>603</v>
      </c>
      <c r="C24" s="300" t="s">
        <v>465</v>
      </c>
      <c r="D24" s="313" t="s">
        <v>610</v>
      </c>
      <c r="E24" s="313" t="s">
        <v>605</v>
      </c>
      <c r="F24" s="352" t="s">
        <v>1190</v>
      </c>
      <c r="G24" s="300" t="s">
        <v>612</v>
      </c>
      <c r="H24" s="353" t="s">
        <v>1191</v>
      </c>
      <c r="I24" s="300"/>
      <c r="J24" s="304" t="s">
        <v>1107</v>
      </c>
      <c r="K24" s="304" t="s">
        <v>95</v>
      </c>
      <c r="L24" s="304"/>
      <c r="M24" s="304" t="s">
        <v>1107</v>
      </c>
      <c r="N24" s="304" t="s">
        <v>95</v>
      </c>
      <c r="O24" s="305"/>
      <c r="P24" s="304" t="s">
        <v>1107</v>
      </c>
      <c r="Q24" s="304" t="s">
        <v>95</v>
      </c>
      <c r="R24" s="305"/>
      <c r="S24" s="305"/>
      <c r="T24" s="305"/>
      <c r="U24" s="318"/>
      <c r="V24" s="322"/>
    </row>
    <row r="25">
      <c r="A25" s="316" t="s">
        <v>621</v>
      </c>
      <c r="B25" s="299" t="s">
        <v>603</v>
      </c>
      <c r="C25" s="300" t="s">
        <v>465</v>
      </c>
      <c r="D25" s="313" t="s">
        <v>622</v>
      </c>
      <c r="E25" s="313" t="s">
        <v>605</v>
      </c>
      <c r="F25" s="301" t="s">
        <v>1192</v>
      </c>
      <c r="G25" s="300" t="s">
        <v>624</v>
      </c>
      <c r="H25" s="303" t="s">
        <v>1193</v>
      </c>
      <c r="I25" s="300"/>
      <c r="J25" s="304" t="s">
        <v>1107</v>
      </c>
      <c r="K25" s="304" t="s">
        <v>95</v>
      </c>
      <c r="L25" s="304"/>
      <c r="M25" s="304" t="s">
        <v>1107</v>
      </c>
      <c r="N25" s="304" t="s">
        <v>95</v>
      </c>
      <c r="O25" s="305"/>
      <c r="P25" s="304" t="s">
        <v>1107</v>
      </c>
      <c r="Q25" s="304" t="s">
        <v>95</v>
      </c>
      <c r="R25" s="305"/>
      <c r="S25" s="305"/>
      <c r="T25" s="305"/>
      <c r="U25" s="318"/>
      <c r="V25" s="322"/>
    </row>
    <row r="26">
      <c r="A26" s="308" t="s">
        <v>626</v>
      </c>
      <c r="B26" s="299" t="s">
        <v>603</v>
      </c>
      <c r="C26" s="300" t="s">
        <v>465</v>
      </c>
      <c r="D26" s="300" t="s">
        <v>1194</v>
      </c>
      <c r="E26" s="313" t="s">
        <v>605</v>
      </c>
      <c r="F26" s="354" t="s">
        <v>1195</v>
      </c>
      <c r="G26" s="355" t="s">
        <v>1196</v>
      </c>
      <c r="H26" s="303" t="s">
        <v>1197</v>
      </c>
      <c r="I26" s="300"/>
      <c r="J26" s="304" t="s">
        <v>1107</v>
      </c>
      <c r="K26" s="304" t="s">
        <v>95</v>
      </c>
      <c r="L26" s="304"/>
      <c r="M26" s="304" t="s">
        <v>1107</v>
      </c>
      <c r="N26" s="304" t="s">
        <v>95</v>
      </c>
      <c r="O26" s="324" t="s">
        <v>1123</v>
      </c>
      <c r="P26" s="324" t="s">
        <v>490</v>
      </c>
      <c r="Q26" s="304" t="s">
        <v>95</v>
      </c>
      <c r="R26" s="305"/>
      <c r="S26" s="305"/>
      <c r="T26" s="305"/>
      <c r="U26" s="318"/>
      <c r="V26" s="322"/>
    </row>
    <row r="27">
      <c r="A27" s="308" t="s">
        <v>635</v>
      </c>
      <c r="B27" s="299" t="s">
        <v>603</v>
      </c>
      <c r="C27" s="300" t="s">
        <v>465</v>
      </c>
      <c r="D27" s="300" t="s">
        <v>1198</v>
      </c>
      <c r="E27" s="313" t="s">
        <v>605</v>
      </c>
      <c r="F27" s="300" t="s">
        <v>1199</v>
      </c>
      <c r="G27" s="313" t="s">
        <v>638</v>
      </c>
      <c r="H27" s="303" t="s">
        <v>1200</v>
      </c>
      <c r="I27" s="300"/>
      <c r="J27" s="304" t="s">
        <v>1107</v>
      </c>
      <c r="K27" s="304" t="s">
        <v>95</v>
      </c>
      <c r="L27" s="304"/>
      <c r="M27" s="304" t="s">
        <v>1107</v>
      </c>
      <c r="N27" s="304" t="s">
        <v>95</v>
      </c>
      <c r="O27" s="305"/>
      <c r="P27" s="304" t="s">
        <v>1107</v>
      </c>
      <c r="Q27" s="304" t="s">
        <v>95</v>
      </c>
      <c r="R27" s="305"/>
      <c r="S27" s="305"/>
      <c r="T27" s="305"/>
      <c r="U27" s="318"/>
      <c r="V27" s="322"/>
    </row>
    <row r="28">
      <c r="A28" s="316" t="s">
        <v>641</v>
      </c>
      <c r="B28" s="299" t="s">
        <v>603</v>
      </c>
      <c r="C28" s="300" t="s">
        <v>465</v>
      </c>
      <c r="D28" s="313" t="s">
        <v>642</v>
      </c>
      <c r="E28" s="313" t="s">
        <v>605</v>
      </c>
      <c r="F28" s="313" t="s">
        <v>643</v>
      </c>
      <c r="G28" s="300" t="s">
        <v>644</v>
      </c>
      <c r="H28" s="303" t="s">
        <v>645</v>
      </c>
      <c r="I28" s="300"/>
      <c r="J28" s="304" t="s">
        <v>1107</v>
      </c>
      <c r="K28" s="304" t="s">
        <v>95</v>
      </c>
      <c r="L28" s="304"/>
      <c r="M28" s="304" t="s">
        <v>1107</v>
      </c>
      <c r="N28" s="304" t="s">
        <v>95</v>
      </c>
      <c r="O28" s="305"/>
      <c r="P28" s="304" t="s">
        <v>1107</v>
      </c>
      <c r="Q28" s="304" t="s">
        <v>95</v>
      </c>
      <c r="R28" s="305"/>
      <c r="S28" s="305"/>
      <c r="T28" s="305"/>
      <c r="U28" s="318"/>
      <c r="V28" s="322"/>
    </row>
    <row r="29">
      <c r="A29" s="308" t="s">
        <v>647</v>
      </c>
      <c r="B29" s="299" t="s">
        <v>603</v>
      </c>
      <c r="C29" s="300" t="s">
        <v>465</v>
      </c>
      <c r="D29" s="300" t="s">
        <v>1201</v>
      </c>
      <c r="E29" s="313" t="s">
        <v>649</v>
      </c>
      <c r="F29" s="300" t="s">
        <v>1202</v>
      </c>
      <c r="G29" s="300" t="s">
        <v>1203</v>
      </c>
      <c r="H29" s="303" t="s">
        <v>1204</v>
      </c>
      <c r="I29" s="300"/>
      <c r="J29" s="304" t="s">
        <v>1107</v>
      </c>
      <c r="K29" s="304" t="s">
        <v>95</v>
      </c>
      <c r="L29" s="304"/>
      <c r="M29" s="304" t="s">
        <v>1107</v>
      </c>
      <c r="N29" s="304" t="s">
        <v>95</v>
      </c>
      <c r="O29" s="304" t="s">
        <v>1205</v>
      </c>
      <c r="P29" s="304" t="s">
        <v>1107</v>
      </c>
      <c r="Q29" s="304" t="s">
        <v>95</v>
      </c>
      <c r="R29" s="305"/>
      <c r="S29" s="305"/>
      <c r="T29" s="305"/>
      <c r="U29" s="318"/>
      <c r="V29" s="322"/>
    </row>
    <row r="30">
      <c r="A30" s="316" t="s">
        <v>653</v>
      </c>
      <c r="B30" s="299" t="s">
        <v>603</v>
      </c>
      <c r="C30" s="300" t="s">
        <v>465</v>
      </c>
      <c r="D30" s="313" t="s">
        <v>654</v>
      </c>
      <c r="E30" s="313" t="s">
        <v>655</v>
      </c>
      <c r="F30" s="313" t="s">
        <v>656</v>
      </c>
      <c r="G30" s="300" t="s">
        <v>1206</v>
      </c>
      <c r="H30" s="303" t="s">
        <v>1207</v>
      </c>
      <c r="I30" s="300"/>
      <c r="J30" s="304" t="s">
        <v>1107</v>
      </c>
      <c r="K30" s="304" t="s">
        <v>95</v>
      </c>
      <c r="L30" s="304"/>
      <c r="M30" s="304" t="s">
        <v>1107</v>
      </c>
      <c r="N30" s="304" t="s">
        <v>95</v>
      </c>
      <c r="O30" s="304" t="s">
        <v>1208</v>
      </c>
      <c r="P30" s="304" t="s">
        <v>1107</v>
      </c>
      <c r="Q30" s="304" t="s">
        <v>95</v>
      </c>
      <c r="R30" s="305"/>
      <c r="S30" s="305"/>
      <c r="T30" s="305"/>
      <c r="U30" s="318"/>
      <c r="V30" s="322"/>
    </row>
    <row r="31">
      <c r="A31" s="316" t="s">
        <v>653</v>
      </c>
      <c r="B31" s="299" t="s">
        <v>603</v>
      </c>
      <c r="C31" s="300" t="s">
        <v>465</v>
      </c>
      <c r="D31" s="300" t="s">
        <v>1209</v>
      </c>
      <c r="E31" s="313" t="s">
        <v>655</v>
      </c>
      <c r="F31" s="300" t="s">
        <v>1210</v>
      </c>
      <c r="G31" s="300" t="s">
        <v>1211</v>
      </c>
      <c r="H31" s="303" t="s">
        <v>1212</v>
      </c>
      <c r="I31" s="300"/>
      <c r="J31" s="304" t="s">
        <v>1107</v>
      </c>
      <c r="K31" s="304" t="s">
        <v>95</v>
      </c>
      <c r="L31" s="304"/>
      <c r="M31" s="304" t="s">
        <v>1107</v>
      </c>
      <c r="N31" s="304" t="s">
        <v>95</v>
      </c>
      <c r="O31" s="304" t="s">
        <v>1208</v>
      </c>
      <c r="P31" s="304" t="s">
        <v>1107</v>
      </c>
      <c r="Q31" s="304" t="s">
        <v>95</v>
      </c>
      <c r="R31" s="305"/>
      <c r="S31" s="305"/>
      <c r="T31" s="305"/>
      <c r="U31" s="318"/>
      <c r="V31" s="322"/>
    </row>
    <row r="32">
      <c r="A32" s="308" t="s">
        <v>659</v>
      </c>
      <c r="B32" s="299" t="s">
        <v>603</v>
      </c>
      <c r="C32" s="300" t="s">
        <v>465</v>
      </c>
      <c r="D32" s="313" t="s">
        <v>660</v>
      </c>
      <c r="E32" s="313" t="s">
        <v>649</v>
      </c>
      <c r="F32" s="300" t="s">
        <v>1213</v>
      </c>
      <c r="G32" s="300" t="s">
        <v>1214</v>
      </c>
      <c r="H32" s="303" t="s">
        <v>1215</v>
      </c>
      <c r="I32" s="300"/>
      <c r="J32" s="304" t="s">
        <v>1107</v>
      </c>
      <c r="K32" s="304" t="s">
        <v>95</v>
      </c>
      <c r="L32" s="304"/>
      <c r="M32" s="304" t="s">
        <v>1107</v>
      </c>
      <c r="N32" s="304" t="s">
        <v>95</v>
      </c>
      <c r="O32" s="304" t="s">
        <v>1205</v>
      </c>
      <c r="P32" s="304" t="s">
        <v>1107</v>
      </c>
      <c r="Q32" s="304" t="s">
        <v>95</v>
      </c>
      <c r="R32" s="305"/>
      <c r="S32" s="305"/>
      <c r="T32" s="305"/>
      <c r="U32" s="318"/>
      <c r="V32" s="322"/>
    </row>
    <row r="33">
      <c r="A33" s="316" t="s">
        <v>663</v>
      </c>
      <c r="B33" s="299" t="s">
        <v>603</v>
      </c>
      <c r="C33" s="300" t="s">
        <v>465</v>
      </c>
      <c r="D33" s="313" t="s">
        <v>664</v>
      </c>
      <c r="E33" s="313" t="s">
        <v>665</v>
      </c>
      <c r="F33" s="313" t="s">
        <v>666</v>
      </c>
      <c r="G33" s="313" t="s">
        <v>667</v>
      </c>
      <c r="H33" s="303" t="s">
        <v>1216</v>
      </c>
      <c r="I33" s="300"/>
      <c r="J33" s="304" t="s">
        <v>1107</v>
      </c>
      <c r="K33" s="304" t="s">
        <v>95</v>
      </c>
      <c r="L33" s="304"/>
      <c r="M33" s="304" t="s">
        <v>1107</v>
      </c>
      <c r="N33" s="304" t="s">
        <v>95</v>
      </c>
      <c r="O33" s="304" t="s">
        <v>1205</v>
      </c>
      <c r="P33" s="304" t="s">
        <v>1107</v>
      </c>
      <c r="Q33" s="304" t="s">
        <v>95</v>
      </c>
      <c r="R33" s="305"/>
      <c r="S33" s="305"/>
      <c r="T33" s="305"/>
      <c r="U33" s="318"/>
      <c r="V33" s="322"/>
    </row>
    <row r="34">
      <c r="A34" s="308" t="s">
        <v>668</v>
      </c>
      <c r="B34" s="299" t="s">
        <v>603</v>
      </c>
      <c r="C34" s="300" t="s">
        <v>465</v>
      </c>
      <c r="D34" s="313" t="s">
        <v>669</v>
      </c>
      <c r="E34" s="313" t="s">
        <v>655</v>
      </c>
      <c r="F34" s="300" t="s">
        <v>1217</v>
      </c>
      <c r="G34" s="313" t="s">
        <v>671</v>
      </c>
      <c r="H34" s="303" t="s">
        <v>1218</v>
      </c>
      <c r="I34" s="300"/>
      <c r="J34" s="304" t="s">
        <v>1107</v>
      </c>
      <c r="K34" s="304" t="s">
        <v>95</v>
      </c>
      <c r="L34" s="304"/>
      <c r="M34" s="304" t="s">
        <v>1107</v>
      </c>
      <c r="N34" s="304" t="s">
        <v>95</v>
      </c>
      <c r="O34" s="305"/>
      <c r="P34" s="304" t="s">
        <v>1107</v>
      </c>
      <c r="Q34" s="304" t="s">
        <v>95</v>
      </c>
      <c r="R34" s="305"/>
      <c r="S34" s="305"/>
      <c r="T34" s="305"/>
      <c r="U34" s="318"/>
      <c r="V34" s="322"/>
    </row>
    <row r="35">
      <c r="A35" s="316" t="s">
        <v>673</v>
      </c>
      <c r="B35" s="299" t="s">
        <v>603</v>
      </c>
      <c r="C35" s="300" t="s">
        <v>465</v>
      </c>
      <c r="D35" s="313" t="s">
        <v>674</v>
      </c>
      <c r="E35" s="313" t="s">
        <v>655</v>
      </c>
      <c r="F35" s="300" t="s">
        <v>1219</v>
      </c>
      <c r="G35" s="313" t="s">
        <v>675</v>
      </c>
      <c r="H35" s="353" t="s">
        <v>676</v>
      </c>
      <c r="I35" s="300"/>
      <c r="J35" s="304" t="s">
        <v>1107</v>
      </c>
      <c r="K35" s="304" t="s">
        <v>95</v>
      </c>
      <c r="L35" s="304"/>
      <c r="M35" s="304" t="s">
        <v>1107</v>
      </c>
      <c r="N35" s="304" t="s">
        <v>95</v>
      </c>
      <c r="O35" s="305"/>
      <c r="P35" s="304" t="s">
        <v>1107</v>
      </c>
      <c r="Q35" s="304" t="s">
        <v>95</v>
      </c>
      <c r="R35" s="305"/>
      <c r="S35" s="305"/>
      <c r="T35" s="305"/>
      <c r="U35" s="318"/>
      <c r="V35" s="322"/>
    </row>
    <row r="36">
      <c r="A36" s="308" t="s">
        <v>677</v>
      </c>
      <c r="B36" s="299" t="s">
        <v>603</v>
      </c>
      <c r="C36" s="300" t="s">
        <v>465</v>
      </c>
      <c r="D36" s="300" t="s">
        <v>680</v>
      </c>
      <c r="E36" s="313" t="s">
        <v>655</v>
      </c>
      <c r="F36" s="300" t="s">
        <v>1220</v>
      </c>
      <c r="G36" s="300" t="s">
        <v>680</v>
      </c>
      <c r="H36" s="303" t="s">
        <v>1221</v>
      </c>
      <c r="I36" s="300"/>
      <c r="J36" s="304" t="s">
        <v>1107</v>
      </c>
      <c r="K36" s="304" t="s">
        <v>95</v>
      </c>
      <c r="L36" s="304"/>
      <c r="M36" s="304" t="s">
        <v>1107</v>
      </c>
      <c r="N36" s="304" t="s">
        <v>95</v>
      </c>
      <c r="O36" s="305"/>
      <c r="P36" s="304" t="s">
        <v>1107</v>
      </c>
      <c r="Q36" s="304" t="s">
        <v>95</v>
      </c>
      <c r="R36" s="305"/>
      <c r="S36" s="305"/>
      <c r="T36" s="305"/>
      <c r="U36" s="318"/>
      <c r="V36" s="322"/>
    </row>
    <row r="37">
      <c r="A37" s="316" t="s">
        <v>682</v>
      </c>
      <c r="B37" s="299" t="s">
        <v>603</v>
      </c>
      <c r="C37" s="300" t="s">
        <v>465</v>
      </c>
      <c r="D37" s="300" t="s">
        <v>685</v>
      </c>
      <c r="E37" s="313" t="s">
        <v>655</v>
      </c>
      <c r="F37" s="300" t="s">
        <v>1222</v>
      </c>
      <c r="G37" s="300" t="s">
        <v>1223</v>
      </c>
      <c r="H37" s="303" t="s">
        <v>1224</v>
      </c>
      <c r="I37" s="300"/>
      <c r="J37" s="304" t="s">
        <v>1107</v>
      </c>
      <c r="K37" s="304" t="s">
        <v>95</v>
      </c>
      <c r="L37" s="304"/>
      <c r="M37" s="304" t="s">
        <v>1107</v>
      </c>
      <c r="N37" s="304" t="s">
        <v>95</v>
      </c>
      <c r="O37" s="305"/>
      <c r="P37" s="304" t="s">
        <v>1107</v>
      </c>
      <c r="Q37" s="304" t="s">
        <v>95</v>
      </c>
      <c r="R37" s="305"/>
      <c r="S37" s="305"/>
      <c r="T37" s="305"/>
      <c r="U37" s="318"/>
      <c r="V37" s="322"/>
    </row>
    <row r="38">
      <c r="A38" s="316" t="s">
        <v>692</v>
      </c>
      <c r="B38" s="299" t="s">
        <v>603</v>
      </c>
      <c r="C38" s="300" t="s">
        <v>465</v>
      </c>
      <c r="D38" s="300" t="s">
        <v>1225</v>
      </c>
      <c r="E38" s="313" t="s">
        <v>694</v>
      </c>
      <c r="F38" s="313" t="s">
        <v>695</v>
      </c>
      <c r="G38" s="300" t="s">
        <v>1226</v>
      </c>
      <c r="H38" s="303" t="s">
        <v>1227</v>
      </c>
      <c r="I38" s="300"/>
      <c r="J38" s="304" t="s">
        <v>1107</v>
      </c>
      <c r="K38" s="304" t="s">
        <v>95</v>
      </c>
      <c r="L38" s="304"/>
      <c r="M38" s="304" t="s">
        <v>1107</v>
      </c>
      <c r="N38" s="304" t="s">
        <v>95</v>
      </c>
      <c r="O38" s="356" t="s">
        <v>1176</v>
      </c>
      <c r="P38" s="356" t="s">
        <v>471</v>
      </c>
      <c r="Q38" s="356" t="s">
        <v>95</v>
      </c>
      <c r="R38" s="305"/>
      <c r="S38" s="305"/>
      <c r="T38" s="305"/>
      <c r="U38" s="318"/>
      <c r="V38" s="307" t="s">
        <v>490</v>
      </c>
    </row>
    <row r="39">
      <c r="A39" s="308" t="s">
        <v>698</v>
      </c>
      <c r="B39" s="299" t="s">
        <v>603</v>
      </c>
      <c r="C39" s="300" t="s">
        <v>465</v>
      </c>
      <c r="D39" s="300" t="s">
        <v>1228</v>
      </c>
      <c r="E39" s="313" t="s">
        <v>700</v>
      </c>
      <c r="F39" s="300" t="s">
        <v>1229</v>
      </c>
      <c r="G39" s="313" t="s">
        <v>702</v>
      </c>
      <c r="H39" s="303" t="s">
        <v>1230</v>
      </c>
      <c r="I39" s="300"/>
      <c r="J39" s="304" t="s">
        <v>1107</v>
      </c>
      <c r="K39" s="304" t="s">
        <v>95</v>
      </c>
      <c r="L39" s="304"/>
      <c r="M39" s="304" t="s">
        <v>1107</v>
      </c>
      <c r="N39" s="304" t="s">
        <v>95</v>
      </c>
      <c r="O39" s="305"/>
      <c r="P39" s="304" t="s">
        <v>1107</v>
      </c>
      <c r="Q39" s="304" t="s">
        <v>95</v>
      </c>
      <c r="R39" s="305"/>
      <c r="S39" s="305"/>
      <c r="T39" s="305"/>
      <c r="U39" s="318"/>
      <c r="V39" s="322"/>
    </row>
    <row r="40">
      <c r="A40" s="316" t="s">
        <v>704</v>
      </c>
      <c r="B40" s="299" t="s">
        <v>603</v>
      </c>
      <c r="C40" s="300" t="s">
        <v>465</v>
      </c>
      <c r="D40" s="300" t="s">
        <v>1231</v>
      </c>
      <c r="E40" s="313" t="s">
        <v>706</v>
      </c>
      <c r="F40" s="320" t="s">
        <v>1232</v>
      </c>
      <c r="G40" s="313" t="s">
        <v>708</v>
      </c>
      <c r="H40" s="303" t="s">
        <v>1233</v>
      </c>
      <c r="I40" s="300"/>
      <c r="J40" s="304" t="s">
        <v>1107</v>
      </c>
      <c r="K40" s="304" t="s">
        <v>95</v>
      </c>
      <c r="L40" s="304"/>
      <c r="M40" s="304" t="s">
        <v>1107</v>
      </c>
      <c r="N40" s="304" t="s">
        <v>95</v>
      </c>
      <c r="O40" s="357"/>
      <c r="P40" s="357" t="s">
        <v>1107</v>
      </c>
      <c r="Q40" s="357" t="s">
        <v>95</v>
      </c>
      <c r="R40" s="357"/>
      <c r="S40" s="305"/>
      <c r="T40" s="305"/>
      <c r="U40" s="318"/>
      <c r="V40" s="322"/>
    </row>
    <row r="41">
      <c r="A41" s="308" t="s">
        <v>710</v>
      </c>
      <c r="B41" s="299" t="s">
        <v>603</v>
      </c>
      <c r="C41" s="300" t="s">
        <v>545</v>
      </c>
      <c r="D41" s="313" t="s">
        <v>711</v>
      </c>
      <c r="E41" s="313" t="s">
        <v>712</v>
      </c>
      <c r="F41" s="300" t="s">
        <v>713</v>
      </c>
      <c r="G41" s="313" t="s">
        <v>714</v>
      </c>
      <c r="H41" s="313"/>
      <c r="I41" s="351">
        <v>45083.0</v>
      </c>
      <c r="J41" s="304" t="s">
        <v>471</v>
      </c>
      <c r="K41" s="304" t="s">
        <v>95</v>
      </c>
      <c r="L41" s="304" t="s">
        <v>1153</v>
      </c>
      <c r="M41" s="304" t="s">
        <v>215</v>
      </c>
      <c r="N41" s="304" t="s">
        <v>95</v>
      </c>
      <c r="O41" s="331" t="s">
        <v>1234</v>
      </c>
      <c r="P41" s="331" t="s">
        <v>471</v>
      </c>
      <c r="Q41" s="331" t="s">
        <v>95</v>
      </c>
      <c r="R41" s="332" t="s">
        <v>1235</v>
      </c>
      <c r="S41" s="305"/>
      <c r="T41" s="305"/>
      <c r="U41" s="318"/>
      <c r="V41" s="322"/>
    </row>
    <row r="42">
      <c r="A42" s="316" t="s">
        <v>715</v>
      </c>
      <c r="B42" s="299" t="s">
        <v>603</v>
      </c>
      <c r="C42" s="300" t="s">
        <v>465</v>
      </c>
      <c r="D42" s="313" t="s">
        <v>716</v>
      </c>
      <c r="E42" s="313" t="s">
        <v>717</v>
      </c>
      <c r="F42" s="346" t="s">
        <v>718</v>
      </c>
      <c r="G42" s="313" t="s">
        <v>719</v>
      </c>
      <c r="H42" s="312" t="s">
        <v>720</v>
      </c>
      <c r="I42" s="300"/>
      <c r="J42" s="304" t="s">
        <v>1107</v>
      </c>
      <c r="K42" s="304" t="s">
        <v>95</v>
      </c>
      <c r="L42" s="304"/>
      <c r="M42" s="304" t="s">
        <v>1107</v>
      </c>
      <c r="N42" s="304" t="s">
        <v>95</v>
      </c>
      <c r="O42" s="305"/>
      <c r="P42" s="304" t="s">
        <v>1107</v>
      </c>
      <c r="Q42" s="304" t="s">
        <v>95</v>
      </c>
      <c r="R42" s="305"/>
      <c r="S42" s="305"/>
      <c r="T42" s="305"/>
      <c r="U42" s="318"/>
      <c r="V42" s="322"/>
    </row>
    <row r="43">
      <c r="A43" s="308" t="s">
        <v>721</v>
      </c>
      <c r="B43" s="299" t="s">
        <v>603</v>
      </c>
      <c r="C43" s="300" t="s">
        <v>465</v>
      </c>
      <c r="D43" s="300" t="s">
        <v>1236</v>
      </c>
      <c r="E43" s="313" t="s">
        <v>723</v>
      </c>
      <c r="F43" s="300" t="s">
        <v>1237</v>
      </c>
      <c r="G43" s="300" t="s">
        <v>1238</v>
      </c>
      <c r="H43" s="303" t="s">
        <v>1239</v>
      </c>
      <c r="I43" s="300"/>
      <c r="J43" s="304" t="s">
        <v>1107</v>
      </c>
      <c r="K43" s="304" t="s">
        <v>95</v>
      </c>
      <c r="L43" s="325">
        <v>45025.0</v>
      </c>
      <c r="M43" s="304" t="s">
        <v>1141</v>
      </c>
      <c r="N43" s="304" t="s">
        <v>95</v>
      </c>
      <c r="O43" s="305"/>
      <c r="P43" s="304" t="s">
        <v>1107</v>
      </c>
      <c r="Q43" s="304" t="s">
        <v>95</v>
      </c>
      <c r="R43" s="305"/>
      <c r="S43" s="305"/>
      <c r="T43" s="305"/>
      <c r="U43" s="318"/>
      <c r="V43" s="322"/>
    </row>
    <row r="44">
      <c r="A44" s="358" t="s">
        <v>727</v>
      </c>
      <c r="B44" s="359" t="s">
        <v>603</v>
      </c>
      <c r="C44" s="300" t="s">
        <v>545</v>
      </c>
      <c r="D44" s="360" t="s">
        <v>728</v>
      </c>
      <c r="E44" s="361" t="s">
        <v>729</v>
      </c>
      <c r="F44" s="360" t="s">
        <v>1240</v>
      </c>
      <c r="G44" s="361" t="s">
        <v>1241</v>
      </c>
      <c r="H44" s="362"/>
      <c r="I44" s="363" t="s">
        <v>1242</v>
      </c>
      <c r="J44" s="304" t="s">
        <v>471</v>
      </c>
      <c r="K44" s="304" t="s">
        <v>95</v>
      </c>
      <c r="L44" s="304" t="s">
        <v>1153</v>
      </c>
      <c r="M44" s="304" t="s">
        <v>1181</v>
      </c>
      <c r="N44" s="304" t="s">
        <v>1182</v>
      </c>
      <c r="O44" s="362">
        <v>45446.0</v>
      </c>
      <c r="P44" s="304" t="s">
        <v>471</v>
      </c>
      <c r="Q44" s="304" t="s">
        <v>95</v>
      </c>
      <c r="R44" s="304" t="s">
        <v>1243</v>
      </c>
      <c r="S44" s="305"/>
      <c r="T44" s="305"/>
      <c r="U44" s="318"/>
      <c r="V44" s="322"/>
    </row>
    <row r="45">
      <c r="A45" s="308" t="s">
        <v>732</v>
      </c>
      <c r="B45" s="299" t="s">
        <v>603</v>
      </c>
      <c r="C45" s="300" t="s">
        <v>465</v>
      </c>
      <c r="D45" s="300" t="s">
        <v>1244</v>
      </c>
      <c r="E45" s="313" t="s">
        <v>734</v>
      </c>
      <c r="F45" s="320" t="s">
        <v>1245</v>
      </c>
      <c r="G45" s="300" t="s">
        <v>1244</v>
      </c>
      <c r="H45" s="303" t="s">
        <v>1246</v>
      </c>
      <c r="I45" s="300"/>
      <c r="J45" s="304" t="s">
        <v>1107</v>
      </c>
      <c r="K45" s="304" t="s">
        <v>95</v>
      </c>
      <c r="L45" s="304"/>
      <c r="M45" s="304" t="s">
        <v>1107</v>
      </c>
      <c r="N45" s="304" t="s">
        <v>95</v>
      </c>
      <c r="O45" s="324" t="s">
        <v>1123</v>
      </c>
      <c r="P45" s="324" t="s">
        <v>490</v>
      </c>
      <c r="Q45" s="304" t="s">
        <v>95</v>
      </c>
      <c r="R45" s="304"/>
      <c r="S45" s="305"/>
      <c r="T45" s="305"/>
      <c r="U45" s="318"/>
      <c r="V45" s="307" t="s">
        <v>280</v>
      </c>
    </row>
    <row r="46">
      <c r="A46" s="316" t="s">
        <v>738</v>
      </c>
      <c r="B46" s="299" t="s">
        <v>739</v>
      </c>
      <c r="C46" s="300" t="s">
        <v>465</v>
      </c>
      <c r="D46" s="313" t="s">
        <v>740</v>
      </c>
      <c r="E46" s="313" t="s">
        <v>741</v>
      </c>
      <c r="F46" s="352" t="s">
        <v>1247</v>
      </c>
      <c r="G46" s="300" t="s">
        <v>1248</v>
      </c>
      <c r="H46" s="303" t="s">
        <v>1249</v>
      </c>
      <c r="I46" s="300"/>
      <c r="J46" s="304" t="s">
        <v>1107</v>
      </c>
      <c r="K46" s="304" t="s">
        <v>95</v>
      </c>
      <c r="L46" s="325">
        <v>45025.0</v>
      </c>
      <c r="M46" s="304" t="s">
        <v>1107</v>
      </c>
      <c r="N46" s="304" t="s">
        <v>95</v>
      </c>
      <c r="O46" s="304"/>
      <c r="P46" s="304" t="s">
        <v>1107</v>
      </c>
      <c r="Q46" s="304" t="s">
        <v>95</v>
      </c>
      <c r="R46" s="304"/>
      <c r="S46" s="305"/>
      <c r="T46" s="305"/>
      <c r="U46" s="306"/>
      <c r="V46" s="307"/>
    </row>
    <row r="47">
      <c r="A47" s="308" t="s">
        <v>745</v>
      </c>
      <c r="B47" s="299" t="s">
        <v>739</v>
      </c>
      <c r="C47" s="300" t="s">
        <v>465</v>
      </c>
      <c r="D47" s="300" t="s">
        <v>1250</v>
      </c>
      <c r="E47" s="313" t="s">
        <v>747</v>
      </c>
      <c r="F47" s="313" t="s">
        <v>748</v>
      </c>
      <c r="G47" s="300" t="s">
        <v>749</v>
      </c>
      <c r="H47" s="303" t="s">
        <v>1251</v>
      </c>
      <c r="I47" s="300"/>
      <c r="J47" s="304" t="s">
        <v>1107</v>
      </c>
      <c r="K47" s="304" t="s">
        <v>95</v>
      </c>
      <c r="L47" s="325">
        <v>45025.0</v>
      </c>
      <c r="M47" s="304" t="s">
        <v>1141</v>
      </c>
      <c r="N47" s="304" t="s">
        <v>95</v>
      </c>
      <c r="O47" s="324" t="s">
        <v>1123</v>
      </c>
      <c r="P47" s="324" t="s">
        <v>490</v>
      </c>
      <c r="Q47" s="304" t="s">
        <v>95</v>
      </c>
      <c r="R47" s="304"/>
      <c r="S47" s="305"/>
      <c r="T47" s="305"/>
      <c r="U47" s="318"/>
      <c r="V47" s="322"/>
    </row>
    <row r="48">
      <c r="A48" s="316" t="s">
        <v>751</v>
      </c>
      <c r="B48" s="299" t="s">
        <v>739</v>
      </c>
      <c r="C48" s="300" t="s">
        <v>545</v>
      </c>
      <c r="D48" s="313" t="s">
        <v>752</v>
      </c>
      <c r="E48" s="313" t="s">
        <v>753</v>
      </c>
      <c r="F48" s="313" t="s">
        <v>754</v>
      </c>
      <c r="G48" s="313" t="s">
        <v>755</v>
      </c>
      <c r="H48" s="313"/>
      <c r="I48" s="351">
        <v>45113.0</v>
      </c>
      <c r="J48" s="304" t="s">
        <v>490</v>
      </c>
      <c r="K48" s="304" t="s">
        <v>95</v>
      </c>
      <c r="L48" s="304" t="s">
        <v>1153</v>
      </c>
      <c r="M48" s="304" t="s">
        <v>1141</v>
      </c>
      <c r="N48" s="304" t="s">
        <v>95</v>
      </c>
      <c r="O48" s="304" t="s">
        <v>1234</v>
      </c>
      <c r="P48" s="304" t="s">
        <v>471</v>
      </c>
      <c r="Q48" s="304" t="s">
        <v>95</v>
      </c>
      <c r="R48" s="364" t="s">
        <v>1252</v>
      </c>
      <c r="S48" s="305"/>
      <c r="T48" s="305"/>
      <c r="U48" s="318"/>
      <c r="V48" s="322"/>
    </row>
    <row r="49">
      <c r="A49" s="308" t="s">
        <v>757</v>
      </c>
      <c r="B49" s="299" t="s">
        <v>739</v>
      </c>
      <c r="C49" s="300" t="s">
        <v>465</v>
      </c>
      <c r="D49" s="313" t="s">
        <v>758</v>
      </c>
      <c r="E49" s="313" t="s">
        <v>759</v>
      </c>
      <c r="F49" s="313" t="s">
        <v>760</v>
      </c>
      <c r="G49" s="313" t="s">
        <v>761</v>
      </c>
      <c r="H49" s="303" t="s">
        <v>1253</v>
      </c>
      <c r="I49" s="300"/>
      <c r="J49" s="304" t="s">
        <v>1107</v>
      </c>
      <c r="K49" s="304" t="s">
        <v>95</v>
      </c>
      <c r="L49" s="304"/>
      <c r="M49" s="304" t="s">
        <v>1107</v>
      </c>
      <c r="N49" s="304" t="s">
        <v>95</v>
      </c>
      <c r="O49" s="305"/>
      <c r="P49" s="304" t="s">
        <v>1107</v>
      </c>
      <c r="Q49" s="304" t="s">
        <v>95</v>
      </c>
      <c r="R49" s="305"/>
      <c r="S49" s="305"/>
      <c r="T49" s="305"/>
      <c r="U49" s="318"/>
      <c r="V49" s="322"/>
    </row>
    <row r="50">
      <c r="A50" s="316" t="s">
        <v>763</v>
      </c>
      <c r="B50" s="299" t="s">
        <v>739</v>
      </c>
      <c r="C50" s="300" t="s">
        <v>545</v>
      </c>
      <c r="D50" s="313" t="s">
        <v>764</v>
      </c>
      <c r="E50" s="313" t="s">
        <v>765</v>
      </c>
      <c r="F50" s="313" t="s">
        <v>766</v>
      </c>
      <c r="G50" s="313" t="s">
        <v>767</v>
      </c>
      <c r="H50" s="313"/>
      <c r="I50" s="351">
        <v>45113.0</v>
      </c>
      <c r="J50" s="304" t="s">
        <v>490</v>
      </c>
      <c r="K50" s="304" t="s">
        <v>95</v>
      </c>
      <c r="L50" s="304" t="s">
        <v>1254</v>
      </c>
      <c r="M50" s="304" t="s">
        <v>1141</v>
      </c>
      <c r="N50" s="304" t="s">
        <v>95</v>
      </c>
      <c r="O50" s="365">
        <v>45629.0</v>
      </c>
      <c r="P50" s="304" t="s">
        <v>490</v>
      </c>
      <c r="Q50" s="304" t="s">
        <v>95</v>
      </c>
      <c r="R50" s="364" t="s">
        <v>1252</v>
      </c>
      <c r="S50" s="305"/>
      <c r="T50" s="305"/>
      <c r="U50" s="306" t="s">
        <v>1255</v>
      </c>
      <c r="V50" s="307"/>
    </row>
    <row r="51">
      <c r="A51" s="308" t="s">
        <v>768</v>
      </c>
      <c r="B51" s="299" t="s">
        <v>739</v>
      </c>
      <c r="C51" s="300" t="s">
        <v>545</v>
      </c>
      <c r="D51" s="313" t="s">
        <v>769</v>
      </c>
      <c r="E51" s="313" t="s">
        <v>770</v>
      </c>
      <c r="F51" s="313" t="s">
        <v>771</v>
      </c>
      <c r="G51" s="313" t="s">
        <v>772</v>
      </c>
      <c r="H51" s="313"/>
      <c r="I51" s="351">
        <v>45113.0</v>
      </c>
      <c r="J51" s="304" t="s">
        <v>490</v>
      </c>
      <c r="K51" s="304" t="s">
        <v>95</v>
      </c>
      <c r="L51" s="304" t="s">
        <v>1254</v>
      </c>
      <c r="M51" s="304" t="s">
        <v>1141</v>
      </c>
      <c r="N51" s="304" t="s">
        <v>95</v>
      </c>
      <c r="O51" s="348">
        <v>45507.0</v>
      </c>
      <c r="P51" s="304" t="s">
        <v>280</v>
      </c>
      <c r="Q51" s="304" t="s">
        <v>95</v>
      </c>
      <c r="R51" s="364" t="s">
        <v>1252</v>
      </c>
      <c r="S51" s="305"/>
      <c r="T51" s="305"/>
      <c r="U51" s="306" t="s">
        <v>1255</v>
      </c>
      <c r="V51" s="307"/>
    </row>
    <row r="52">
      <c r="A52" s="316" t="s">
        <v>773</v>
      </c>
      <c r="B52" s="299" t="s">
        <v>739</v>
      </c>
      <c r="C52" s="300" t="s">
        <v>465</v>
      </c>
      <c r="D52" s="300" t="s">
        <v>1256</v>
      </c>
      <c r="E52" s="313" t="s">
        <v>775</v>
      </c>
      <c r="F52" s="300" t="s">
        <v>1257</v>
      </c>
      <c r="G52" s="300" t="s">
        <v>1258</v>
      </c>
      <c r="H52" s="303" t="s">
        <v>1259</v>
      </c>
      <c r="I52" s="300"/>
      <c r="J52" s="304" t="s">
        <v>1107</v>
      </c>
      <c r="K52" s="304" t="s">
        <v>95</v>
      </c>
      <c r="L52" s="304"/>
      <c r="M52" s="304" t="s">
        <v>1107</v>
      </c>
      <c r="N52" s="304" t="s">
        <v>95</v>
      </c>
      <c r="O52" s="325"/>
      <c r="P52" s="304" t="s">
        <v>1107</v>
      </c>
      <c r="Q52" s="304" t="s">
        <v>95</v>
      </c>
      <c r="R52" s="305"/>
      <c r="S52" s="305"/>
      <c r="T52" s="305"/>
      <c r="U52" s="318"/>
      <c r="V52" s="322"/>
    </row>
    <row r="53">
      <c r="A53" s="308" t="s">
        <v>779</v>
      </c>
      <c r="B53" s="299" t="s">
        <v>739</v>
      </c>
      <c r="C53" s="300" t="s">
        <v>465</v>
      </c>
      <c r="D53" s="313" t="s">
        <v>780</v>
      </c>
      <c r="E53" s="313" t="s">
        <v>775</v>
      </c>
      <c r="F53" s="300" t="s">
        <v>1260</v>
      </c>
      <c r="G53" s="300" t="s">
        <v>1261</v>
      </c>
      <c r="H53" s="303" t="s">
        <v>1262</v>
      </c>
      <c r="I53" s="300"/>
      <c r="J53" s="304" t="s">
        <v>1107</v>
      </c>
      <c r="K53" s="304" t="s">
        <v>95</v>
      </c>
      <c r="L53" s="304"/>
      <c r="M53" s="304" t="s">
        <v>1107</v>
      </c>
      <c r="N53" s="304" t="s">
        <v>95</v>
      </c>
      <c r="O53" s="305"/>
      <c r="P53" s="304" t="s">
        <v>1107</v>
      </c>
      <c r="Q53" s="304" t="s">
        <v>95</v>
      </c>
      <c r="R53" s="305"/>
      <c r="S53" s="305"/>
      <c r="T53" s="305"/>
      <c r="U53" s="318"/>
      <c r="V53" s="322"/>
    </row>
    <row r="54">
      <c r="A54" s="316" t="s">
        <v>784</v>
      </c>
      <c r="B54" s="299" t="s">
        <v>739</v>
      </c>
      <c r="C54" s="300" t="s">
        <v>465</v>
      </c>
      <c r="D54" s="300" t="s">
        <v>785</v>
      </c>
      <c r="E54" s="313" t="s">
        <v>775</v>
      </c>
      <c r="F54" s="313" t="s">
        <v>786</v>
      </c>
      <c r="G54" s="300" t="s">
        <v>1263</v>
      </c>
      <c r="H54" s="303" t="s">
        <v>1264</v>
      </c>
      <c r="I54" s="300"/>
      <c r="J54" s="304" t="s">
        <v>1107</v>
      </c>
      <c r="K54" s="304" t="s">
        <v>95</v>
      </c>
      <c r="L54" s="304"/>
      <c r="M54" s="304" t="s">
        <v>1107</v>
      </c>
      <c r="N54" s="304" t="s">
        <v>95</v>
      </c>
      <c r="O54" s="304"/>
      <c r="P54" s="304" t="s">
        <v>1107</v>
      </c>
      <c r="Q54" s="304" t="s">
        <v>95</v>
      </c>
      <c r="R54" s="304"/>
      <c r="S54" s="305"/>
      <c r="T54" s="305"/>
      <c r="U54" s="306"/>
      <c r="V54" s="307"/>
    </row>
    <row r="55">
      <c r="A55" s="308" t="s">
        <v>789</v>
      </c>
      <c r="B55" s="299" t="s">
        <v>739</v>
      </c>
      <c r="C55" s="300" t="s">
        <v>545</v>
      </c>
      <c r="D55" s="313" t="s">
        <v>790</v>
      </c>
      <c r="E55" s="313" t="s">
        <v>791</v>
      </c>
      <c r="F55" s="313" t="s">
        <v>792</v>
      </c>
      <c r="G55" s="346" t="s">
        <v>793</v>
      </c>
      <c r="H55" s="366"/>
      <c r="I55" s="351">
        <v>45083.0</v>
      </c>
      <c r="J55" s="304" t="s">
        <v>471</v>
      </c>
      <c r="K55" s="304" t="s">
        <v>95</v>
      </c>
      <c r="L55" s="304" t="s">
        <v>1153</v>
      </c>
      <c r="M55" s="304" t="s">
        <v>1141</v>
      </c>
      <c r="N55" s="304" t="s">
        <v>95</v>
      </c>
      <c r="O55" s="325">
        <v>44968.0</v>
      </c>
      <c r="P55" s="304" t="s">
        <v>331</v>
      </c>
      <c r="Q55" s="304" t="s">
        <v>95</v>
      </c>
      <c r="R55" s="305"/>
      <c r="S55" s="305"/>
      <c r="T55" s="305"/>
      <c r="U55" s="318"/>
      <c r="V55" s="322"/>
    </row>
    <row r="56">
      <c r="A56" s="316" t="s">
        <v>794</v>
      </c>
      <c r="B56" s="299" t="s">
        <v>739</v>
      </c>
      <c r="C56" s="300" t="s">
        <v>465</v>
      </c>
      <c r="D56" s="300" t="s">
        <v>1265</v>
      </c>
      <c r="E56" s="313" t="s">
        <v>796</v>
      </c>
      <c r="F56" s="313" t="s">
        <v>797</v>
      </c>
      <c r="G56" s="300" t="s">
        <v>1266</v>
      </c>
      <c r="H56" s="303" t="s">
        <v>1267</v>
      </c>
      <c r="I56" s="300"/>
      <c r="J56" s="304" t="s">
        <v>1107</v>
      </c>
      <c r="K56" s="304" t="s">
        <v>95</v>
      </c>
      <c r="L56" s="304"/>
      <c r="M56" s="304" t="s">
        <v>1107</v>
      </c>
      <c r="N56" s="304" t="s">
        <v>95</v>
      </c>
      <c r="O56" s="346"/>
      <c r="P56" s="300" t="s">
        <v>1107</v>
      </c>
      <c r="Q56" s="300" t="s">
        <v>95</v>
      </c>
      <c r="R56" s="346"/>
      <c r="S56" s="313"/>
      <c r="T56" s="305"/>
      <c r="U56" s="314"/>
      <c r="V56" s="367"/>
    </row>
    <row r="57">
      <c r="A57" s="308" t="s">
        <v>800</v>
      </c>
      <c r="B57" s="299" t="s">
        <v>739</v>
      </c>
      <c r="C57" s="300" t="s">
        <v>465</v>
      </c>
      <c r="D57" s="300" t="s">
        <v>1268</v>
      </c>
      <c r="E57" s="313"/>
      <c r="F57" s="300" t="s">
        <v>1269</v>
      </c>
      <c r="G57" s="300" t="s">
        <v>1270</v>
      </c>
      <c r="H57" s="303" t="s">
        <v>1271</v>
      </c>
      <c r="I57" s="300"/>
      <c r="J57" s="304" t="s">
        <v>1107</v>
      </c>
      <c r="K57" s="304" t="s">
        <v>95</v>
      </c>
      <c r="L57" s="304"/>
      <c r="M57" s="304" t="s">
        <v>1107</v>
      </c>
      <c r="N57" s="304" t="s">
        <v>95</v>
      </c>
      <c r="O57" s="324" t="s">
        <v>1123</v>
      </c>
      <c r="P57" s="324" t="s">
        <v>490</v>
      </c>
      <c r="Q57" s="300" t="s">
        <v>95</v>
      </c>
      <c r="R57" s="313"/>
      <c r="S57" s="313"/>
      <c r="T57" s="305"/>
      <c r="U57" s="314"/>
      <c r="V57" s="367"/>
    </row>
    <row r="58">
      <c r="A58" s="316" t="s">
        <v>806</v>
      </c>
      <c r="B58" s="299" t="s">
        <v>739</v>
      </c>
      <c r="C58" s="300" t="s">
        <v>465</v>
      </c>
      <c r="D58" s="300" t="s">
        <v>1272</v>
      </c>
      <c r="E58" s="300" t="s">
        <v>1273</v>
      </c>
      <c r="F58" s="300" t="s">
        <v>1274</v>
      </c>
      <c r="G58" s="300" t="s">
        <v>1275</v>
      </c>
      <c r="H58" s="303" t="s">
        <v>1276</v>
      </c>
      <c r="I58" s="300"/>
      <c r="J58" s="304" t="s">
        <v>1107</v>
      </c>
      <c r="K58" s="304" t="s">
        <v>95</v>
      </c>
      <c r="L58" s="325">
        <v>45025.0</v>
      </c>
      <c r="M58" s="304" t="s">
        <v>1107</v>
      </c>
      <c r="N58" s="304" t="s">
        <v>95</v>
      </c>
      <c r="O58" s="324" t="s">
        <v>1123</v>
      </c>
      <c r="P58" s="324" t="s">
        <v>490</v>
      </c>
      <c r="Q58" s="300" t="s">
        <v>95</v>
      </c>
      <c r="R58" s="313"/>
      <c r="S58" s="313"/>
      <c r="T58" s="305"/>
      <c r="U58" s="314"/>
      <c r="V58" s="367"/>
    </row>
    <row r="59">
      <c r="A59" s="308" t="s">
        <v>812</v>
      </c>
      <c r="B59" s="299" t="s">
        <v>739</v>
      </c>
      <c r="C59" s="300" t="s">
        <v>465</v>
      </c>
      <c r="D59" s="300" t="s">
        <v>1277</v>
      </c>
      <c r="E59" s="313" t="s">
        <v>814</v>
      </c>
      <c r="F59" s="300" t="s">
        <v>1278</v>
      </c>
      <c r="G59" s="300" t="s">
        <v>1279</v>
      </c>
      <c r="H59" s="303" t="s">
        <v>1280</v>
      </c>
      <c r="I59" s="300" t="s">
        <v>1281</v>
      </c>
      <c r="J59" s="304" t="s">
        <v>471</v>
      </c>
      <c r="K59" s="304" t="s">
        <v>95</v>
      </c>
      <c r="L59" s="325">
        <v>45025.0</v>
      </c>
      <c r="M59" s="304" t="s">
        <v>1141</v>
      </c>
      <c r="N59" s="304" t="s">
        <v>95</v>
      </c>
      <c r="O59" s="324" t="s">
        <v>1123</v>
      </c>
      <c r="P59" s="324" t="s">
        <v>490</v>
      </c>
      <c r="Q59" s="300" t="s">
        <v>95</v>
      </c>
      <c r="R59" s="313"/>
      <c r="S59" s="313"/>
      <c r="T59" s="305"/>
      <c r="U59" s="314"/>
      <c r="V59" s="367"/>
    </row>
    <row r="60">
      <c r="A60" s="316" t="s">
        <v>818</v>
      </c>
      <c r="B60" s="299" t="s">
        <v>739</v>
      </c>
      <c r="C60" s="300" t="s">
        <v>465</v>
      </c>
      <c r="D60" s="313" t="s">
        <v>819</v>
      </c>
      <c r="E60" s="313" t="s">
        <v>820</v>
      </c>
      <c r="F60" s="313" t="s">
        <v>821</v>
      </c>
      <c r="G60" s="313" t="s">
        <v>822</v>
      </c>
      <c r="H60" s="368" t="s">
        <v>1282</v>
      </c>
      <c r="I60" s="300"/>
      <c r="J60" s="300" t="s">
        <v>1107</v>
      </c>
      <c r="K60" s="304" t="s">
        <v>95</v>
      </c>
      <c r="L60" s="304"/>
      <c r="M60" s="304" t="s">
        <v>1107</v>
      </c>
      <c r="N60" s="304" t="s">
        <v>95</v>
      </c>
      <c r="O60" s="313"/>
      <c r="P60" s="300" t="s">
        <v>1107</v>
      </c>
      <c r="Q60" s="300" t="s">
        <v>95</v>
      </c>
      <c r="R60" s="313"/>
      <c r="S60" s="313"/>
      <c r="T60" s="305"/>
      <c r="U60" s="314"/>
      <c r="V60" s="367"/>
    </row>
    <row r="61">
      <c r="A61" s="308" t="s">
        <v>824</v>
      </c>
      <c r="B61" s="299" t="s">
        <v>739</v>
      </c>
      <c r="C61" s="300" t="s">
        <v>465</v>
      </c>
      <c r="D61" s="313" t="s">
        <v>825</v>
      </c>
      <c r="E61" s="300" t="s">
        <v>1283</v>
      </c>
      <c r="F61" s="313" t="s">
        <v>827</v>
      </c>
      <c r="G61" s="313" t="s">
        <v>828</v>
      </c>
      <c r="H61" s="303" t="s">
        <v>1284</v>
      </c>
      <c r="I61" s="300"/>
      <c r="J61" s="304" t="s">
        <v>1107</v>
      </c>
      <c r="K61" s="304" t="s">
        <v>95</v>
      </c>
      <c r="L61" s="304"/>
      <c r="M61" s="304" t="s">
        <v>1107</v>
      </c>
      <c r="N61" s="304" t="s">
        <v>95</v>
      </c>
      <c r="O61" s="305"/>
      <c r="P61" s="304" t="s">
        <v>1107</v>
      </c>
      <c r="Q61" s="304" t="s">
        <v>95</v>
      </c>
      <c r="R61" s="305"/>
      <c r="S61" s="305"/>
      <c r="T61" s="305"/>
      <c r="U61" s="318"/>
      <c r="V61" s="322"/>
    </row>
    <row r="62">
      <c r="A62" s="316" t="s">
        <v>830</v>
      </c>
      <c r="B62" s="299" t="s">
        <v>739</v>
      </c>
      <c r="C62" s="300" t="s">
        <v>465</v>
      </c>
      <c r="D62" s="300" t="s">
        <v>1285</v>
      </c>
      <c r="E62" s="313" t="s">
        <v>820</v>
      </c>
      <c r="F62" s="300" t="s">
        <v>1286</v>
      </c>
      <c r="G62" s="300" t="s">
        <v>1287</v>
      </c>
      <c r="H62" s="303" t="s">
        <v>1288</v>
      </c>
      <c r="I62" s="300"/>
      <c r="J62" s="304" t="s">
        <v>1107</v>
      </c>
      <c r="K62" s="304" t="s">
        <v>95</v>
      </c>
      <c r="L62" s="304"/>
      <c r="M62" s="304" t="s">
        <v>1107</v>
      </c>
      <c r="N62" s="304" t="s">
        <v>95</v>
      </c>
      <c r="O62" s="304" t="s">
        <v>1123</v>
      </c>
      <c r="P62" s="304" t="s">
        <v>490</v>
      </c>
      <c r="Q62" s="304" t="s">
        <v>95</v>
      </c>
      <c r="R62" s="305"/>
      <c r="S62" s="305"/>
      <c r="T62" s="305"/>
      <c r="U62" s="318"/>
      <c r="V62" s="322"/>
    </row>
    <row r="63">
      <c r="A63" s="308" t="s">
        <v>835</v>
      </c>
      <c r="B63" s="299" t="s">
        <v>739</v>
      </c>
      <c r="C63" s="300" t="s">
        <v>465</v>
      </c>
      <c r="D63" s="313" t="s">
        <v>836</v>
      </c>
      <c r="E63" s="313" t="s">
        <v>837</v>
      </c>
      <c r="F63" s="313" t="s">
        <v>838</v>
      </c>
      <c r="G63" s="313" t="s">
        <v>839</v>
      </c>
      <c r="H63" s="303" t="s">
        <v>1289</v>
      </c>
      <c r="I63" s="300"/>
      <c r="J63" s="304" t="s">
        <v>1107</v>
      </c>
      <c r="K63" s="304" t="s">
        <v>95</v>
      </c>
      <c r="L63" s="304"/>
      <c r="M63" s="304" t="s">
        <v>1107</v>
      </c>
      <c r="N63" s="304" t="s">
        <v>95</v>
      </c>
      <c r="O63" s="305"/>
      <c r="P63" s="304" t="s">
        <v>1107</v>
      </c>
      <c r="Q63" s="304" t="s">
        <v>95</v>
      </c>
      <c r="R63" s="305"/>
      <c r="S63" s="305"/>
      <c r="T63" s="305"/>
      <c r="U63" s="318"/>
      <c r="V63" s="307" t="s">
        <v>94</v>
      </c>
    </row>
    <row r="64">
      <c r="A64" s="316" t="s">
        <v>841</v>
      </c>
      <c r="B64" s="299" t="s">
        <v>739</v>
      </c>
      <c r="C64" s="300" t="s">
        <v>465</v>
      </c>
      <c r="D64" s="313" t="s">
        <v>842</v>
      </c>
      <c r="E64" s="313" t="s">
        <v>837</v>
      </c>
      <c r="F64" s="313" t="s">
        <v>843</v>
      </c>
      <c r="G64" s="313" t="s">
        <v>844</v>
      </c>
      <c r="H64" s="303" t="s">
        <v>1290</v>
      </c>
      <c r="I64" s="300" t="s">
        <v>1170</v>
      </c>
      <c r="J64" s="304" t="s">
        <v>490</v>
      </c>
      <c r="K64" s="304" t="s">
        <v>620</v>
      </c>
      <c r="L64" s="304"/>
      <c r="M64" s="304" t="s">
        <v>1107</v>
      </c>
      <c r="N64" s="304" t="s">
        <v>95</v>
      </c>
      <c r="O64" s="324" t="s">
        <v>1123</v>
      </c>
      <c r="P64" s="324" t="s">
        <v>490</v>
      </c>
      <c r="Q64" s="300" t="s">
        <v>620</v>
      </c>
      <c r="R64" s="300"/>
      <c r="S64" s="300" t="s">
        <v>57</v>
      </c>
      <c r="T64" s="305"/>
      <c r="U64" s="314"/>
      <c r="V64" s="367"/>
    </row>
    <row r="65">
      <c r="A65" s="308" t="s">
        <v>846</v>
      </c>
      <c r="B65" s="299" t="s">
        <v>847</v>
      </c>
      <c r="C65" s="300" t="s">
        <v>465</v>
      </c>
      <c r="D65" s="313" t="s">
        <v>848</v>
      </c>
      <c r="E65" s="299" t="s">
        <v>849</v>
      </c>
      <c r="F65" s="346" t="s">
        <v>850</v>
      </c>
      <c r="G65" s="313" t="s">
        <v>851</v>
      </c>
      <c r="H65" s="303" t="s">
        <v>1291</v>
      </c>
      <c r="I65" s="300"/>
      <c r="J65" s="304" t="s">
        <v>1107</v>
      </c>
      <c r="K65" s="304" t="s">
        <v>95</v>
      </c>
      <c r="L65" s="304"/>
      <c r="M65" s="304" t="s">
        <v>1107</v>
      </c>
      <c r="N65" s="304" t="s">
        <v>95</v>
      </c>
      <c r="O65" s="304" t="s">
        <v>1123</v>
      </c>
      <c r="P65" s="304" t="s">
        <v>471</v>
      </c>
      <c r="Q65" s="304" t="s">
        <v>95</v>
      </c>
      <c r="R65" s="304"/>
      <c r="S65" s="305"/>
      <c r="T65" s="305"/>
      <c r="U65" s="318"/>
      <c r="V65" s="307" t="s">
        <v>280</v>
      </c>
    </row>
    <row r="66">
      <c r="A66" s="316" t="s">
        <v>853</v>
      </c>
      <c r="B66" s="299" t="s">
        <v>847</v>
      </c>
      <c r="C66" s="300" t="s">
        <v>465</v>
      </c>
      <c r="D66" s="313" t="s">
        <v>854</v>
      </c>
      <c r="E66" s="313" t="s">
        <v>605</v>
      </c>
      <c r="F66" s="313" t="s">
        <v>855</v>
      </c>
      <c r="G66" s="313" t="s">
        <v>856</v>
      </c>
      <c r="H66" s="303" t="s">
        <v>1292</v>
      </c>
      <c r="I66" s="300"/>
      <c r="J66" s="304" t="s">
        <v>1107</v>
      </c>
      <c r="K66" s="304" t="s">
        <v>95</v>
      </c>
      <c r="L66" s="304"/>
      <c r="M66" s="304" t="s">
        <v>1107</v>
      </c>
      <c r="N66" s="304" t="s">
        <v>95</v>
      </c>
      <c r="O66" s="313"/>
      <c r="P66" s="300" t="s">
        <v>1107</v>
      </c>
      <c r="Q66" s="300" t="s">
        <v>95</v>
      </c>
      <c r="R66" s="313"/>
      <c r="S66" s="313"/>
      <c r="T66" s="305"/>
      <c r="U66" s="314"/>
      <c r="V66" s="367"/>
    </row>
    <row r="67">
      <c r="A67" s="308" t="s">
        <v>858</v>
      </c>
      <c r="B67" s="299" t="s">
        <v>847</v>
      </c>
      <c r="C67" s="300" t="s">
        <v>465</v>
      </c>
      <c r="D67" s="317" t="s">
        <v>1293</v>
      </c>
      <c r="E67" s="313" t="s">
        <v>605</v>
      </c>
      <c r="F67" s="313" t="s">
        <v>860</v>
      </c>
      <c r="G67" s="317" t="s">
        <v>1294</v>
      </c>
      <c r="H67" s="312" t="s">
        <v>862</v>
      </c>
      <c r="I67" s="300"/>
      <c r="J67" s="300" t="s">
        <v>1107</v>
      </c>
      <c r="K67" s="300" t="s">
        <v>95</v>
      </c>
      <c r="L67" s="300"/>
      <c r="M67" s="300" t="s">
        <v>1107</v>
      </c>
      <c r="N67" s="300" t="s">
        <v>95</v>
      </c>
      <c r="O67" s="313"/>
      <c r="P67" s="300" t="s">
        <v>1107</v>
      </c>
      <c r="Q67" s="300" t="s">
        <v>95</v>
      </c>
      <c r="R67" s="313"/>
      <c r="S67" s="313"/>
      <c r="T67" s="305"/>
      <c r="U67" s="314"/>
      <c r="V67" s="367"/>
    </row>
    <row r="68">
      <c r="A68" s="316" t="s">
        <v>863</v>
      </c>
      <c r="B68" s="299" t="s">
        <v>847</v>
      </c>
      <c r="C68" s="300" t="s">
        <v>465</v>
      </c>
      <c r="D68" s="300" t="s">
        <v>1295</v>
      </c>
      <c r="E68" s="300" t="s">
        <v>1296</v>
      </c>
      <c r="F68" s="300" t="s">
        <v>1297</v>
      </c>
      <c r="G68" s="300" t="s">
        <v>1298</v>
      </c>
      <c r="H68" s="312" t="s">
        <v>868</v>
      </c>
      <c r="I68" s="365">
        <v>45143.0</v>
      </c>
      <c r="J68" s="300" t="s">
        <v>1107</v>
      </c>
      <c r="K68" s="304" t="s">
        <v>95</v>
      </c>
      <c r="L68" s="304"/>
      <c r="M68" s="304" t="s">
        <v>1107</v>
      </c>
      <c r="N68" s="304" t="s">
        <v>95</v>
      </c>
      <c r="O68" s="313"/>
      <c r="P68" s="300" t="s">
        <v>1107</v>
      </c>
      <c r="Q68" s="300" t="s">
        <v>95</v>
      </c>
      <c r="R68" s="313"/>
      <c r="S68" s="313"/>
      <c r="T68" s="305"/>
      <c r="U68" s="314"/>
      <c r="V68" s="367"/>
    </row>
    <row r="69">
      <c r="A69" s="308" t="s">
        <v>869</v>
      </c>
      <c r="B69" s="299" t="s">
        <v>847</v>
      </c>
      <c r="C69" s="300" t="s">
        <v>465</v>
      </c>
      <c r="D69" s="300" t="s">
        <v>870</v>
      </c>
      <c r="E69" s="369"/>
      <c r="F69" s="313" t="s">
        <v>872</v>
      </c>
      <c r="G69" s="300" t="s">
        <v>1299</v>
      </c>
      <c r="H69" s="303" t="s">
        <v>1300</v>
      </c>
      <c r="I69" s="300"/>
      <c r="J69" s="300" t="s">
        <v>1107</v>
      </c>
      <c r="K69" s="304" t="s">
        <v>95</v>
      </c>
      <c r="L69" s="304"/>
      <c r="M69" s="304" t="s">
        <v>1107</v>
      </c>
      <c r="N69" s="304" t="s">
        <v>95</v>
      </c>
      <c r="O69" s="313"/>
      <c r="P69" s="300" t="s">
        <v>1107</v>
      </c>
      <c r="Q69" s="300" t="s">
        <v>95</v>
      </c>
      <c r="R69" s="313"/>
      <c r="S69" s="313"/>
      <c r="T69" s="305"/>
      <c r="U69" s="314"/>
      <c r="V69" s="367"/>
    </row>
    <row r="70">
      <c r="A70" s="316" t="s">
        <v>875</v>
      </c>
      <c r="B70" s="299" t="s">
        <v>847</v>
      </c>
      <c r="C70" s="300" t="s">
        <v>545</v>
      </c>
      <c r="D70" s="313" t="s">
        <v>1301</v>
      </c>
      <c r="E70" s="313" t="s">
        <v>877</v>
      </c>
      <c r="F70" s="313" t="s">
        <v>878</v>
      </c>
      <c r="G70" s="313" t="s">
        <v>1302</v>
      </c>
      <c r="H70" s="313"/>
      <c r="I70" s="351">
        <v>45083.0</v>
      </c>
      <c r="J70" s="304" t="s">
        <v>490</v>
      </c>
      <c r="K70" s="304" t="s">
        <v>95</v>
      </c>
      <c r="L70" s="304" t="s">
        <v>1153</v>
      </c>
      <c r="M70" s="304" t="s">
        <v>1141</v>
      </c>
      <c r="N70" s="304" t="s">
        <v>95</v>
      </c>
      <c r="O70" s="304" t="s">
        <v>1234</v>
      </c>
      <c r="P70" s="304" t="s">
        <v>490</v>
      </c>
      <c r="Q70" s="300" t="s">
        <v>95</v>
      </c>
      <c r="R70" s="370" t="s">
        <v>1235</v>
      </c>
      <c r="S70" s="346"/>
      <c r="T70" s="305"/>
      <c r="U70" s="314"/>
      <c r="V70" s="367"/>
    </row>
    <row r="71">
      <c r="A71" s="308" t="s">
        <v>880</v>
      </c>
      <c r="B71" s="299" t="s">
        <v>847</v>
      </c>
      <c r="C71" s="300" t="s">
        <v>545</v>
      </c>
      <c r="D71" s="313" t="s">
        <v>881</v>
      </c>
      <c r="E71" s="313" t="s">
        <v>882</v>
      </c>
      <c r="F71" s="313" t="s">
        <v>883</v>
      </c>
      <c r="G71" s="313" t="s">
        <v>884</v>
      </c>
      <c r="H71" s="313"/>
      <c r="I71" s="351">
        <v>45083.0</v>
      </c>
      <c r="J71" s="304" t="s">
        <v>490</v>
      </c>
      <c r="K71" s="304" t="s">
        <v>95</v>
      </c>
      <c r="L71" s="325">
        <v>45055.0</v>
      </c>
      <c r="M71" s="304" t="s">
        <v>1141</v>
      </c>
      <c r="N71" s="304" t="s">
        <v>95</v>
      </c>
      <c r="O71" s="304" t="s">
        <v>1234</v>
      </c>
      <c r="P71" s="304" t="s">
        <v>280</v>
      </c>
      <c r="Q71" s="300" t="s">
        <v>95</v>
      </c>
      <c r="R71" s="370" t="s">
        <v>1235</v>
      </c>
      <c r="S71" s="313"/>
      <c r="T71" s="305"/>
      <c r="U71" s="339"/>
      <c r="V71" s="315" t="s">
        <v>280</v>
      </c>
    </row>
    <row r="72">
      <c r="A72" s="316" t="s">
        <v>886</v>
      </c>
      <c r="B72" s="299" t="s">
        <v>847</v>
      </c>
      <c r="C72" s="300" t="s">
        <v>465</v>
      </c>
      <c r="D72" s="313" t="s">
        <v>887</v>
      </c>
      <c r="E72" s="313" t="s">
        <v>888</v>
      </c>
      <c r="F72" s="371" t="s">
        <v>889</v>
      </c>
      <c r="G72" s="313" t="s">
        <v>887</v>
      </c>
      <c r="H72" s="303" t="s">
        <v>1303</v>
      </c>
      <c r="I72" s="300"/>
      <c r="J72" s="304" t="s">
        <v>1107</v>
      </c>
      <c r="K72" s="304" t="s">
        <v>95</v>
      </c>
      <c r="L72" s="304"/>
      <c r="M72" s="304" t="s">
        <v>1107</v>
      </c>
      <c r="N72" s="304" t="s">
        <v>95</v>
      </c>
      <c r="O72" s="313"/>
      <c r="P72" s="300" t="s">
        <v>1107</v>
      </c>
      <c r="Q72" s="300" t="s">
        <v>95</v>
      </c>
      <c r="R72" s="313"/>
      <c r="S72" s="313"/>
      <c r="T72" s="305"/>
      <c r="U72" s="314"/>
      <c r="V72" s="315" t="s">
        <v>280</v>
      </c>
    </row>
    <row r="73">
      <c r="A73" s="308" t="s">
        <v>891</v>
      </c>
      <c r="B73" s="299" t="s">
        <v>847</v>
      </c>
      <c r="C73" s="300" t="s">
        <v>465</v>
      </c>
      <c r="D73" s="300" t="s">
        <v>1304</v>
      </c>
      <c r="E73" s="313" t="s">
        <v>893</v>
      </c>
      <c r="F73" s="320" t="s">
        <v>1305</v>
      </c>
      <c r="G73" s="300" t="s">
        <v>1306</v>
      </c>
      <c r="H73" s="303" t="s">
        <v>896</v>
      </c>
      <c r="I73" s="300"/>
      <c r="J73" s="304" t="s">
        <v>1107</v>
      </c>
      <c r="K73" s="304" t="s">
        <v>95</v>
      </c>
      <c r="L73" s="304"/>
      <c r="M73" s="304" t="s">
        <v>1107</v>
      </c>
      <c r="N73" s="304" t="s">
        <v>95</v>
      </c>
      <c r="O73" s="313"/>
      <c r="P73" s="300" t="s">
        <v>1107</v>
      </c>
      <c r="Q73" s="300" t="s">
        <v>95</v>
      </c>
      <c r="R73" s="313"/>
      <c r="S73" s="313"/>
      <c r="T73" s="305"/>
      <c r="U73" s="314"/>
      <c r="V73" s="367"/>
    </row>
    <row r="74">
      <c r="A74" s="316" t="s">
        <v>898</v>
      </c>
      <c r="B74" s="299" t="s">
        <v>847</v>
      </c>
      <c r="C74" s="300" t="s">
        <v>465</v>
      </c>
      <c r="D74" s="313" t="s">
        <v>899</v>
      </c>
      <c r="E74" s="300" t="s">
        <v>900</v>
      </c>
      <c r="F74" s="300" t="s">
        <v>901</v>
      </c>
      <c r="G74" s="313" t="s">
        <v>902</v>
      </c>
      <c r="H74" s="303" t="s">
        <v>1307</v>
      </c>
      <c r="I74" s="300"/>
      <c r="J74" s="300" t="s">
        <v>1107</v>
      </c>
      <c r="K74" s="304" t="s">
        <v>95</v>
      </c>
      <c r="L74" s="304"/>
      <c r="M74" s="304" t="s">
        <v>1107</v>
      </c>
      <c r="N74" s="304" t="s">
        <v>95</v>
      </c>
      <c r="O74" s="313"/>
      <c r="P74" s="300" t="s">
        <v>1107</v>
      </c>
      <c r="Q74" s="300" t="s">
        <v>95</v>
      </c>
      <c r="R74" s="313"/>
      <c r="S74" s="313"/>
      <c r="T74" s="305"/>
      <c r="U74" s="314"/>
      <c r="V74" s="367"/>
    </row>
    <row r="75">
      <c r="A75" s="308" t="s">
        <v>904</v>
      </c>
      <c r="B75" s="299" t="s">
        <v>847</v>
      </c>
      <c r="C75" s="300" t="s">
        <v>465</v>
      </c>
      <c r="D75" s="313" t="s">
        <v>905</v>
      </c>
      <c r="E75" s="300" t="s">
        <v>590</v>
      </c>
      <c r="F75" s="300" t="s">
        <v>1308</v>
      </c>
      <c r="G75" s="300" t="s">
        <v>1309</v>
      </c>
      <c r="H75" s="303" t="s">
        <v>1310</v>
      </c>
      <c r="I75" s="300"/>
      <c r="J75" s="300" t="s">
        <v>1107</v>
      </c>
      <c r="K75" s="304" t="s">
        <v>95</v>
      </c>
      <c r="L75" s="304"/>
      <c r="M75" s="304" t="s">
        <v>1107</v>
      </c>
      <c r="N75" s="304" t="s">
        <v>95</v>
      </c>
      <c r="O75" s="313"/>
      <c r="P75" s="300" t="s">
        <v>1107</v>
      </c>
      <c r="Q75" s="300" t="s">
        <v>95</v>
      </c>
      <c r="R75" s="313"/>
      <c r="S75" s="313"/>
      <c r="T75" s="305"/>
      <c r="U75" s="314"/>
      <c r="V75" s="367"/>
    </row>
    <row r="76">
      <c r="A76" s="316" t="s">
        <v>910</v>
      </c>
      <c r="B76" s="299" t="s">
        <v>847</v>
      </c>
      <c r="C76" s="300" t="s">
        <v>545</v>
      </c>
      <c r="D76" s="313" t="s">
        <v>911</v>
      </c>
      <c r="E76" s="313" t="s">
        <v>912</v>
      </c>
      <c r="F76" s="313" t="s">
        <v>913</v>
      </c>
      <c r="G76" s="313" t="s">
        <v>1311</v>
      </c>
      <c r="H76" s="366"/>
      <c r="I76" s="355" t="s">
        <v>1312</v>
      </c>
      <c r="J76" s="304" t="s">
        <v>490</v>
      </c>
      <c r="K76" s="304" t="s">
        <v>95</v>
      </c>
      <c r="L76" s="304" t="s">
        <v>1153</v>
      </c>
      <c r="M76" s="304" t="s">
        <v>1141</v>
      </c>
      <c r="N76" s="304" t="s">
        <v>95</v>
      </c>
      <c r="O76" s="304" t="s">
        <v>1234</v>
      </c>
      <c r="P76" s="304" t="s">
        <v>471</v>
      </c>
      <c r="Q76" s="300" t="s">
        <v>95</v>
      </c>
      <c r="R76" s="370" t="s">
        <v>1313</v>
      </c>
      <c r="S76" s="313"/>
      <c r="T76" s="305"/>
      <c r="U76" s="306"/>
      <c r="V76" s="307"/>
    </row>
    <row r="77">
      <c r="A77" s="308" t="s">
        <v>915</v>
      </c>
      <c r="B77" s="299" t="s">
        <v>847</v>
      </c>
      <c r="C77" s="300" t="s">
        <v>465</v>
      </c>
      <c r="D77" s="300" t="s">
        <v>916</v>
      </c>
      <c r="E77" s="313" t="s">
        <v>837</v>
      </c>
      <c r="F77" s="320" t="s">
        <v>917</v>
      </c>
      <c r="G77" s="300" t="s">
        <v>918</v>
      </c>
      <c r="H77" s="303" t="s">
        <v>1314</v>
      </c>
      <c r="I77" s="300"/>
      <c r="J77" s="304" t="s">
        <v>1107</v>
      </c>
      <c r="K77" s="304" t="s">
        <v>95</v>
      </c>
      <c r="L77" s="304"/>
      <c r="M77" s="304" t="s">
        <v>1107</v>
      </c>
      <c r="N77" s="304" t="s">
        <v>95</v>
      </c>
      <c r="O77" s="313"/>
      <c r="P77" s="300" t="s">
        <v>1107</v>
      </c>
      <c r="Q77" s="300" t="s">
        <v>95</v>
      </c>
      <c r="R77" s="313"/>
      <c r="S77" s="313"/>
      <c r="T77" s="305"/>
      <c r="U77" s="314"/>
      <c r="V77" s="367"/>
    </row>
    <row r="78">
      <c r="A78" s="308" t="s">
        <v>686</v>
      </c>
      <c r="B78" s="299" t="s">
        <v>603</v>
      </c>
      <c r="C78" s="300" t="s">
        <v>465</v>
      </c>
      <c r="D78" s="321" t="s">
        <v>687</v>
      </c>
      <c r="E78" s="300" t="s">
        <v>1315</v>
      </c>
      <c r="F78" s="313" t="s">
        <v>689</v>
      </c>
      <c r="G78" s="313" t="s">
        <v>690</v>
      </c>
      <c r="H78" s="353" t="s">
        <v>1316</v>
      </c>
      <c r="I78" s="300"/>
      <c r="J78" s="304" t="s">
        <v>1107</v>
      </c>
      <c r="K78" s="304" t="s">
        <v>95</v>
      </c>
      <c r="L78" s="304"/>
      <c r="M78" s="304" t="s">
        <v>1107</v>
      </c>
      <c r="N78" s="304" t="s">
        <v>95</v>
      </c>
      <c r="O78" s="305"/>
      <c r="P78" s="304" t="s">
        <v>1107</v>
      </c>
      <c r="Q78" s="304" t="s">
        <v>95</v>
      </c>
      <c r="R78" s="305"/>
      <c r="S78" s="305"/>
      <c r="T78" s="305"/>
      <c r="U78" s="318"/>
      <c r="V78" s="307" t="s">
        <v>1189</v>
      </c>
    </row>
    <row r="79">
      <c r="A79" s="316" t="s">
        <v>920</v>
      </c>
      <c r="B79" s="299" t="s">
        <v>847</v>
      </c>
      <c r="C79" s="300" t="s">
        <v>465</v>
      </c>
      <c r="D79" s="372" t="s">
        <v>1317</v>
      </c>
      <c r="E79" s="300" t="s">
        <v>922</v>
      </c>
      <c r="F79" s="300" t="s">
        <v>1318</v>
      </c>
      <c r="G79" s="372" t="s">
        <v>1319</v>
      </c>
      <c r="H79" s="303" t="s">
        <v>1320</v>
      </c>
      <c r="I79" s="300"/>
      <c r="J79" s="300" t="s">
        <v>1107</v>
      </c>
      <c r="K79" s="304" t="s">
        <v>95</v>
      </c>
      <c r="L79" s="304"/>
      <c r="M79" s="304" t="s">
        <v>1107</v>
      </c>
      <c r="N79" s="304" t="s">
        <v>95</v>
      </c>
      <c r="O79" s="313"/>
      <c r="P79" s="300" t="s">
        <v>1107</v>
      </c>
      <c r="Q79" s="300" t="s">
        <v>95</v>
      </c>
      <c r="R79" s="313"/>
      <c r="S79" s="313"/>
      <c r="T79" s="305"/>
      <c r="U79" s="314"/>
      <c r="V79" s="367"/>
    </row>
    <row r="80">
      <c r="A80" s="308" t="s">
        <v>925</v>
      </c>
      <c r="B80" s="299" t="s">
        <v>847</v>
      </c>
      <c r="C80" s="300" t="s">
        <v>545</v>
      </c>
      <c r="D80" s="300" t="s">
        <v>1321</v>
      </c>
      <c r="E80" s="313" t="s">
        <v>927</v>
      </c>
      <c r="F80" s="313" t="s">
        <v>1322</v>
      </c>
      <c r="G80" s="300" t="s">
        <v>1323</v>
      </c>
      <c r="H80" s="366"/>
      <c r="I80" s="355" t="s">
        <v>1312</v>
      </c>
      <c r="J80" s="304" t="s">
        <v>490</v>
      </c>
      <c r="K80" s="304" t="s">
        <v>95</v>
      </c>
      <c r="L80" s="325">
        <v>45055.0</v>
      </c>
      <c r="M80" s="304" t="s">
        <v>1141</v>
      </c>
      <c r="N80" s="304" t="s">
        <v>95</v>
      </c>
      <c r="O80" s="373">
        <v>45507.0</v>
      </c>
      <c r="P80" s="374" t="s">
        <v>490</v>
      </c>
      <c r="Q80" s="374" t="s">
        <v>95</v>
      </c>
      <c r="R80" s="311" t="s">
        <v>1324</v>
      </c>
      <c r="S80" s="305"/>
      <c r="T80" s="305"/>
      <c r="U80" s="306" t="s">
        <v>1325</v>
      </c>
      <c r="V80" s="307"/>
    </row>
    <row r="81">
      <c r="A81" s="316" t="s">
        <v>932</v>
      </c>
      <c r="B81" s="299" t="s">
        <v>847</v>
      </c>
      <c r="C81" s="300" t="s">
        <v>545</v>
      </c>
      <c r="D81" s="300" t="s">
        <v>933</v>
      </c>
      <c r="E81" s="300" t="s">
        <v>1326</v>
      </c>
      <c r="F81" s="299" t="s">
        <v>935</v>
      </c>
      <c r="G81" s="313" t="s">
        <v>936</v>
      </c>
      <c r="I81" s="300" t="s">
        <v>1327</v>
      </c>
      <c r="J81" s="304" t="s">
        <v>490</v>
      </c>
      <c r="K81" s="304" t="s">
        <v>95</v>
      </c>
      <c r="L81" s="325">
        <v>45055.0</v>
      </c>
      <c r="M81" s="304" t="s">
        <v>1141</v>
      </c>
      <c r="N81" s="304" t="s">
        <v>95</v>
      </c>
      <c r="O81" s="375">
        <v>45507.0</v>
      </c>
      <c r="P81" s="304" t="s">
        <v>490</v>
      </c>
      <c r="Q81" s="300" t="s">
        <v>95</v>
      </c>
      <c r="R81" s="311" t="s">
        <v>1324</v>
      </c>
      <c r="S81" s="313"/>
      <c r="T81" s="305"/>
      <c r="U81" s="306" t="s">
        <v>1325</v>
      </c>
      <c r="V81" s="307"/>
    </row>
    <row r="82">
      <c r="A82" s="308" t="s">
        <v>937</v>
      </c>
      <c r="B82" s="299" t="s">
        <v>847</v>
      </c>
      <c r="C82" s="300" t="s">
        <v>465</v>
      </c>
      <c r="D82" s="300" t="s">
        <v>1328</v>
      </c>
      <c r="E82" s="346"/>
      <c r="F82" s="300" t="s">
        <v>1329</v>
      </c>
      <c r="G82" s="300" t="s">
        <v>1330</v>
      </c>
      <c r="H82" s="303" t="s">
        <v>1331</v>
      </c>
      <c r="I82" s="300" t="s">
        <v>1170</v>
      </c>
      <c r="J82" s="304" t="s">
        <v>490</v>
      </c>
      <c r="K82" s="304" t="s">
        <v>95</v>
      </c>
      <c r="L82" s="325">
        <v>45025.0</v>
      </c>
      <c r="M82" s="304" t="s">
        <v>1141</v>
      </c>
      <c r="N82" s="304" t="s">
        <v>95</v>
      </c>
      <c r="O82" s="365">
        <v>45294.0</v>
      </c>
      <c r="P82" s="300" t="s">
        <v>490</v>
      </c>
      <c r="Q82" s="300" t="s">
        <v>95</v>
      </c>
      <c r="R82" s="347" t="s">
        <v>1332</v>
      </c>
      <c r="S82" s="304" t="s">
        <v>57</v>
      </c>
      <c r="T82" s="305"/>
      <c r="U82" s="306" t="s">
        <v>1333</v>
      </c>
      <c r="V82" s="307"/>
    </row>
    <row r="83">
      <c r="A83" s="316" t="s">
        <v>944</v>
      </c>
      <c r="B83" s="366" t="s">
        <v>847</v>
      </c>
      <c r="C83" s="300" t="s">
        <v>545</v>
      </c>
      <c r="D83" s="300" t="s">
        <v>945</v>
      </c>
      <c r="E83" s="313" t="s">
        <v>946</v>
      </c>
      <c r="F83" s="313" t="s">
        <v>947</v>
      </c>
      <c r="G83" s="313" t="s">
        <v>948</v>
      </c>
      <c r="H83" s="313"/>
      <c r="I83" s="351">
        <v>45266.0</v>
      </c>
      <c r="J83" s="304" t="s">
        <v>490</v>
      </c>
      <c r="K83" s="304" t="s">
        <v>95</v>
      </c>
      <c r="L83" s="325">
        <v>45055.0</v>
      </c>
      <c r="M83" s="304" t="s">
        <v>1141</v>
      </c>
      <c r="N83" s="304" t="s">
        <v>95</v>
      </c>
      <c r="O83" s="348">
        <v>45476.0</v>
      </c>
      <c r="P83" s="304" t="s">
        <v>490</v>
      </c>
      <c r="Q83" s="300" t="s">
        <v>95</v>
      </c>
      <c r="R83" s="320" t="s">
        <v>1334</v>
      </c>
      <c r="S83" s="313"/>
      <c r="T83" s="305"/>
      <c r="U83" s="314"/>
      <c r="V83" s="367"/>
    </row>
    <row r="84">
      <c r="A84" s="308" t="s">
        <v>951</v>
      </c>
      <c r="B84" s="366" t="s">
        <v>847</v>
      </c>
      <c r="C84" s="300" t="s">
        <v>465</v>
      </c>
      <c r="D84" s="300" t="s">
        <v>1335</v>
      </c>
      <c r="E84" s="313" t="s">
        <v>953</v>
      </c>
      <c r="F84" s="320" t="s">
        <v>1336</v>
      </c>
      <c r="G84" s="300" t="s">
        <v>1337</v>
      </c>
      <c r="H84" s="303" t="s">
        <v>1338</v>
      </c>
      <c r="I84" s="300" t="s">
        <v>1170</v>
      </c>
      <c r="J84" s="304" t="s">
        <v>1107</v>
      </c>
      <c r="K84" s="304" t="s">
        <v>95</v>
      </c>
      <c r="L84" s="304"/>
      <c r="M84" s="304" t="s">
        <v>1107</v>
      </c>
      <c r="N84" s="304" t="s">
        <v>95</v>
      </c>
      <c r="O84" s="365">
        <v>45629.0</v>
      </c>
      <c r="P84" s="324" t="s">
        <v>471</v>
      </c>
      <c r="Q84" s="300" t="s">
        <v>95</v>
      </c>
      <c r="R84" s="300" t="s">
        <v>1339</v>
      </c>
      <c r="S84" s="313"/>
      <c r="T84" s="305"/>
      <c r="U84" s="314"/>
      <c r="V84" s="367"/>
    </row>
    <row r="85">
      <c r="A85" s="316" t="s">
        <v>957</v>
      </c>
      <c r="B85" s="366" t="s">
        <v>847</v>
      </c>
      <c r="C85" s="300" t="s">
        <v>545</v>
      </c>
      <c r="D85" s="346" t="s">
        <v>958</v>
      </c>
      <c r="E85" s="346" t="s">
        <v>959</v>
      </c>
      <c r="F85" s="346" t="s">
        <v>960</v>
      </c>
      <c r="G85" s="346" t="s">
        <v>961</v>
      </c>
      <c r="H85" s="313"/>
      <c r="I85" s="317" t="s">
        <v>1340</v>
      </c>
      <c r="J85" s="317" t="s">
        <v>490</v>
      </c>
      <c r="K85" s="317" t="s">
        <v>95</v>
      </c>
      <c r="L85" s="342">
        <v>44935.0</v>
      </c>
      <c r="M85" s="304" t="s">
        <v>1141</v>
      </c>
      <c r="N85" s="317" t="s">
        <v>95</v>
      </c>
      <c r="O85" s="304" t="s">
        <v>1341</v>
      </c>
      <c r="P85" s="304" t="s">
        <v>490</v>
      </c>
      <c r="Q85" s="300" t="s">
        <v>95</v>
      </c>
      <c r="R85" s="370" t="s">
        <v>1342</v>
      </c>
      <c r="S85" s="313"/>
      <c r="T85" s="305"/>
      <c r="U85" s="339" t="s">
        <v>1343</v>
      </c>
      <c r="V85" s="315"/>
    </row>
    <row r="86">
      <c r="A86" s="308" t="s">
        <v>962</v>
      </c>
      <c r="B86" s="366" t="s">
        <v>847</v>
      </c>
      <c r="C86" s="300" t="s">
        <v>465</v>
      </c>
      <c r="D86" s="300" t="s">
        <v>1344</v>
      </c>
      <c r="E86" s="300" t="s">
        <v>1345</v>
      </c>
      <c r="F86" s="300" t="s">
        <v>1346</v>
      </c>
      <c r="G86" s="300" t="s">
        <v>1347</v>
      </c>
      <c r="H86" s="303" t="s">
        <v>1348</v>
      </c>
      <c r="I86" s="300"/>
      <c r="J86" s="304" t="s">
        <v>1107</v>
      </c>
      <c r="K86" s="304" t="s">
        <v>95</v>
      </c>
      <c r="L86" s="304"/>
      <c r="M86" s="304" t="s">
        <v>1107</v>
      </c>
      <c r="N86" s="304" t="s">
        <v>95</v>
      </c>
      <c r="O86" s="324" t="s">
        <v>1123</v>
      </c>
      <c r="P86" s="324" t="s">
        <v>490</v>
      </c>
      <c r="Q86" s="300" t="s">
        <v>95</v>
      </c>
      <c r="R86" s="313"/>
      <c r="S86" s="313"/>
      <c r="T86" s="305"/>
      <c r="U86" s="314"/>
      <c r="V86" s="367"/>
    </row>
    <row r="87">
      <c r="A87" s="316" t="s">
        <v>967</v>
      </c>
      <c r="B87" s="366" t="s">
        <v>847</v>
      </c>
      <c r="C87" s="300" t="s">
        <v>545</v>
      </c>
      <c r="D87" s="300" t="s">
        <v>968</v>
      </c>
      <c r="E87" s="313" t="s">
        <v>969</v>
      </c>
      <c r="F87" s="313" t="s">
        <v>970</v>
      </c>
      <c r="G87" s="300" t="s">
        <v>971</v>
      </c>
      <c r="H87" s="365"/>
      <c r="I87" s="317" t="s">
        <v>1340</v>
      </c>
      <c r="J87" s="317" t="s">
        <v>490</v>
      </c>
      <c r="K87" s="317" t="s">
        <v>95</v>
      </c>
      <c r="L87" s="325">
        <v>45025.0</v>
      </c>
      <c r="M87" s="304" t="s">
        <v>1141</v>
      </c>
      <c r="N87" s="317" t="s">
        <v>95</v>
      </c>
      <c r="O87" s="304" t="s">
        <v>1349</v>
      </c>
      <c r="P87" s="304" t="s">
        <v>471</v>
      </c>
      <c r="Q87" s="304" t="s">
        <v>95</v>
      </c>
      <c r="R87" s="302" t="s">
        <v>1350</v>
      </c>
      <c r="S87" s="313"/>
      <c r="T87" s="305"/>
      <c r="U87" s="339" t="s">
        <v>1343</v>
      </c>
      <c r="V87" s="315"/>
    </row>
    <row r="88">
      <c r="A88" s="308" t="s">
        <v>973</v>
      </c>
      <c r="B88" s="366" t="s">
        <v>847</v>
      </c>
      <c r="C88" s="300" t="s">
        <v>545</v>
      </c>
      <c r="D88" s="300" t="s">
        <v>974</v>
      </c>
      <c r="E88" s="313" t="s">
        <v>975</v>
      </c>
      <c r="F88" s="313" t="s">
        <v>976</v>
      </c>
      <c r="G88" s="300" t="s">
        <v>977</v>
      </c>
      <c r="H88" s="313"/>
      <c r="I88" s="300" t="s">
        <v>1312</v>
      </c>
      <c r="J88" s="304" t="s">
        <v>490</v>
      </c>
      <c r="K88" s="304" t="s">
        <v>95</v>
      </c>
      <c r="L88" s="325">
        <v>44935.0</v>
      </c>
      <c r="M88" s="304" t="s">
        <v>1141</v>
      </c>
      <c r="N88" s="317" t="s">
        <v>95</v>
      </c>
      <c r="O88" s="304" t="s">
        <v>1349</v>
      </c>
      <c r="P88" s="304" t="s">
        <v>471</v>
      </c>
      <c r="Q88" s="304" t="s">
        <v>95</v>
      </c>
      <c r="R88" s="376" t="s">
        <v>1350</v>
      </c>
      <c r="S88" s="313"/>
      <c r="T88" s="305"/>
      <c r="U88" s="339" t="s">
        <v>1343</v>
      </c>
      <c r="V88" s="315"/>
    </row>
    <row r="89">
      <c r="A89" s="316" t="s">
        <v>978</v>
      </c>
      <c r="B89" s="366" t="s">
        <v>847</v>
      </c>
      <c r="C89" s="300" t="s">
        <v>545</v>
      </c>
      <c r="D89" s="300" t="s">
        <v>979</v>
      </c>
      <c r="E89" s="313" t="s">
        <v>980</v>
      </c>
      <c r="F89" s="313" t="s">
        <v>981</v>
      </c>
      <c r="G89" s="300" t="s">
        <v>982</v>
      </c>
      <c r="H89" s="313"/>
      <c r="I89" s="317" t="s">
        <v>1340</v>
      </c>
      <c r="J89" s="317" t="s">
        <v>490</v>
      </c>
      <c r="K89" s="317" t="s">
        <v>95</v>
      </c>
      <c r="L89" s="325">
        <v>44935.0</v>
      </c>
      <c r="M89" s="304" t="s">
        <v>1141</v>
      </c>
      <c r="N89" s="317" t="s">
        <v>95</v>
      </c>
      <c r="O89" s="325">
        <v>44968.0</v>
      </c>
      <c r="P89" s="304" t="s">
        <v>490</v>
      </c>
      <c r="Q89" s="300" t="s">
        <v>95</v>
      </c>
      <c r="R89" s="376" t="s">
        <v>1350</v>
      </c>
      <c r="S89" s="313"/>
      <c r="T89" s="305"/>
      <c r="U89" s="339" t="s">
        <v>1343</v>
      </c>
      <c r="V89" s="315"/>
    </row>
    <row r="90">
      <c r="A90" s="308" t="s">
        <v>984</v>
      </c>
      <c r="B90" s="366" t="s">
        <v>847</v>
      </c>
      <c r="C90" s="300" t="s">
        <v>465</v>
      </c>
      <c r="D90" s="300" t="s">
        <v>1351</v>
      </c>
      <c r="E90" s="300" t="s">
        <v>1352</v>
      </c>
      <c r="F90" s="352" t="s">
        <v>1353</v>
      </c>
      <c r="G90" s="300" t="s">
        <v>1354</v>
      </c>
      <c r="H90" s="303" t="s">
        <v>1355</v>
      </c>
      <c r="I90" s="300" t="s">
        <v>1281</v>
      </c>
      <c r="J90" s="304" t="s">
        <v>471</v>
      </c>
      <c r="K90" s="304" t="s">
        <v>95</v>
      </c>
      <c r="L90" s="325">
        <v>45025.0</v>
      </c>
      <c r="M90" s="304" t="s">
        <v>1141</v>
      </c>
      <c r="N90" s="304" t="s">
        <v>95</v>
      </c>
      <c r="O90" s="375">
        <v>45507.0</v>
      </c>
      <c r="P90" s="304" t="s">
        <v>490</v>
      </c>
      <c r="Q90" s="300" t="s">
        <v>95</v>
      </c>
      <c r="R90" s="324" t="s">
        <v>1356</v>
      </c>
      <c r="S90" s="313"/>
      <c r="T90" s="305"/>
      <c r="U90" s="314"/>
      <c r="V90" s="367"/>
    </row>
    <row r="91">
      <c r="A91" s="308" t="s">
        <v>991</v>
      </c>
      <c r="B91" s="366" t="s">
        <v>847</v>
      </c>
      <c r="C91" s="300" t="s">
        <v>465</v>
      </c>
      <c r="D91" s="300" t="s">
        <v>992</v>
      </c>
      <c r="E91" s="300" t="s">
        <v>993</v>
      </c>
      <c r="F91" s="300" t="s">
        <v>994</v>
      </c>
      <c r="G91" s="313" t="s">
        <v>995</v>
      </c>
      <c r="H91" s="303" t="s">
        <v>1357</v>
      </c>
      <c r="I91" s="300"/>
      <c r="J91" s="304" t="s">
        <v>1107</v>
      </c>
      <c r="K91" s="304" t="s">
        <v>95</v>
      </c>
      <c r="L91" s="304"/>
      <c r="M91" s="304" t="s">
        <v>1107</v>
      </c>
      <c r="N91" s="304" t="s">
        <v>95</v>
      </c>
      <c r="O91" s="324" t="s">
        <v>1123</v>
      </c>
      <c r="P91" s="324" t="s">
        <v>490</v>
      </c>
      <c r="Q91" s="300" t="s">
        <v>95</v>
      </c>
      <c r="R91" s="313"/>
      <c r="S91" s="313"/>
      <c r="T91" s="305"/>
      <c r="U91" s="314"/>
      <c r="V91" s="367"/>
    </row>
    <row r="92">
      <c r="A92" s="316" t="s">
        <v>997</v>
      </c>
      <c r="B92" s="366" t="s">
        <v>847</v>
      </c>
      <c r="C92" s="300" t="s">
        <v>465</v>
      </c>
      <c r="D92" s="313" t="s">
        <v>998</v>
      </c>
      <c r="E92" s="313" t="s">
        <v>999</v>
      </c>
      <c r="F92" s="313" t="s">
        <v>1000</v>
      </c>
      <c r="G92" s="313" t="s">
        <v>1001</v>
      </c>
      <c r="H92" s="303" t="s">
        <v>1358</v>
      </c>
      <c r="I92" s="300"/>
      <c r="J92" s="304" t="s">
        <v>1107</v>
      </c>
      <c r="K92" s="304" t="s">
        <v>95</v>
      </c>
      <c r="L92" s="304"/>
      <c r="M92" s="304" t="s">
        <v>1107</v>
      </c>
      <c r="N92" s="304" t="s">
        <v>95</v>
      </c>
      <c r="O92" s="305"/>
      <c r="P92" s="304" t="s">
        <v>1107</v>
      </c>
      <c r="Q92" s="304" t="s">
        <v>95</v>
      </c>
      <c r="R92" s="305"/>
      <c r="S92" s="305"/>
      <c r="T92" s="305"/>
      <c r="U92" s="318"/>
      <c r="V92" s="307" t="s">
        <v>490</v>
      </c>
    </row>
    <row r="93">
      <c r="A93" s="308" t="s">
        <v>1003</v>
      </c>
      <c r="B93" s="313" t="s">
        <v>847</v>
      </c>
      <c r="C93" s="300" t="s">
        <v>545</v>
      </c>
      <c r="D93" s="313" t="s">
        <v>1359</v>
      </c>
      <c r="E93" s="313" t="s">
        <v>1005</v>
      </c>
      <c r="F93" s="313" t="s">
        <v>1360</v>
      </c>
      <c r="G93" s="313" t="s">
        <v>1361</v>
      </c>
      <c r="H93" s="313"/>
      <c r="I93" s="351">
        <v>45083.0</v>
      </c>
      <c r="J93" s="304" t="s">
        <v>490</v>
      </c>
      <c r="K93" s="304" t="s">
        <v>95</v>
      </c>
      <c r="L93" s="304" t="s">
        <v>1153</v>
      </c>
      <c r="M93" s="304" t="s">
        <v>1141</v>
      </c>
      <c r="N93" s="304" t="s">
        <v>95</v>
      </c>
      <c r="O93" s="325">
        <v>44968.0</v>
      </c>
      <c r="P93" s="304" t="s">
        <v>490</v>
      </c>
      <c r="Q93" s="304" t="s">
        <v>95</v>
      </c>
      <c r="R93" s="305"/>
      <c r="S93" s="305"/>
      <c r="T93" s="305"/>
      <c r="U93" s="318"/>
      <c r="V93" s="322"/>
    </row>
    <row r="94">
      <c r="A94" s="316" t="s">
        <v>1008</v>
      </c>
      <c r="B94" s="313" t="s">
        <v>847</v>
      </c>
      <c r="C94" s="300" t="s">
        <v>465</v>
      </c>
      <c r="D94" s="300" t="s">
        <v>1362</v>
      </c>
      <c r="E94" s="313" t="s">
        <v>1010</v>
      </c>
      <c r="F94" s="352" t="s">
        <v>1363</v>
      </c>
      <c r="G94" s="300" t="s">
        <v>1364</v>
      </c>
      <c r="H94" s="303" t="s">
        <v>1365</v>
      </c>
      <c r="I94" s="300" t="s">
        <v>1170</v>
      </c>
      <c r="J94" s="304" t="s">
        <v>471</v>
      </c>
      <c r="K94" s="304" t="s">
        <v>95</v>
      </c>
      <c r="L94" s="325">
        <v>45025.0</v>
      </c>
      <c r="M94" s="304" t="s">
        <v>1141</v>
      </c>
      <c r="N94" s="304" t="s">
        <v>95</v>
      </c>
      <c r="O94" s="365">
        <v>45507.0</v>
      </c>
      <c r="P94" s="300" t="s">
        <v>280</v>
      </c>
      <c r="Q94" s="304" t="s">
        <v>95</v>
      </c>
      <c r="R94" s="377" t="s">
        <v>1366</v>
      </c>
      <c r="S94" s="313"/>
      <c r="T94" s="305"/>
      <c r="U94" s="314"/>
      <c r="V94" s="367"/>
    </row>
    <row r="95">
      <c r="A95" s="308" t="s">
        <v>1014</v>
      </c>
      <c r="B95" s="313" t="s">
        <v>847</v>
      </c>
      <c r="C95" s="300" t="s">
        <v>465</v>
      </c>
      <c r="D95" s="313" t="s">
        <v>1367</v>
      </c>
      <c r="E95" s="313" t="s">
        <v>1016</v>
      </c>
      <c r="F95" s="313" t="s">
        <v>1017</v>
      </c>
      <c r="G95" s="300" t="s">
        <v>1368</v>
      </c>
      <c r="H95" s="305"/>
      <c r="I95" s="300" t="s">
        <v>1170</v>
      </c>
      <c r="J95" s="304" t="s">
        <v>490</v>
      </c>
      <c r="K95" s="304" t="s">
        <v>95</v>
      </c>
      <c r="L95" s="325">
        <v>45025.0</v>
      </c>
      <c r="M95" s="304" t="s">
        <v>1141</v>
      </c>
      <c r="N95" s="304" t="s">
        <v>95</v>
      </c>
      <c r="O95" s="300" t="s">
        <v>1123</v>
      </c>
      <c r="P95" s="300" t="s">
        <v>490</v>
      </c>
      <c r="Q95" s="300" t="s">
        <v>95</v>
      </c>
      <c r="R95" s="349" t="s">
        <v>1366</v>
      </c>
      <c r="S95" s="313"/>
      <c r="T95" s="305"/>
      <c r="U95" s="314"/>
      <c r="V95" s="367"/>
    </row>
    <row r="96">
      <c r="A96" s="316" t="s">
        <v>1020</v>
      </c>
      <c r="B96" s="313" t="s">
        <v>847</v>
      </c>
      <c r="C96" s="300" t="s">
        <v>465</v>
      </c>
      <c r="D96" s="300" t="s">
        <v>1369</v>
      </c>
      <c r="E96" s="313" t="s">
        <v>882</v>
      </c>
      <c r="F96" s="300" t="s">
        <v>1370</v>
      </c>
      <c r="G96" s="300" t="s">
        <v>1371</v>
      </c>
      <c r="H96" s="303" t="s">
        <v>1372</v>
      </c>
      <c r="I96" s="300" t="s">
        <v>1281</v>
      </c>
      <c r="J96" s="304" t="s">
        <v>471</v>
      </c>
      <c r="K96" s="304" t="s">
        <v>95</v>
      </c>
      <c r="L96" s="325">
        <v>45025.0</v>
      </c>
      <c r="M96" s="304" t="s">
        <v>1141</v>
      </c>
      <c r="N96" s="304" t="s">
        <v>95</v>
      </c>
      <c r="O96" s="324" t="s">
        <v>1123</v>
      </c>
      <c r="P96" s="324" t="s">
        <v>490</v>
      </c>
      <c r="Q96" s="304" t="s">
        <v>95</v>
      </c>
      <c r="R96" s="304" t="s">
        <v>1373</v>
      </c>
      <c r="S96" s="305"/>
      <c r="T96" s="305"/>
      <c r="U96" s="318"/>
      <c r="V96" s="322"/>
    </row>
    <row r="97">
      <c r="A97" s="308" t="s">
        <v>1027</v>
      </c>
      <c r="B97" s="313" t="s">
        <v>847</v>
      </c>
      <c r="C97" s="300" t="s">
        <v>465</v>
      </c>
      <c r="D97" s="300" t="s">
        <v>1374</v>
      </c>
      <c r="E97" s="313" t="s">
        <v>1029</v>
      </c>
      <c r="F97" s="300" t="s">
        <v>1375</v>
      </c>
      <c r="G97" s="300" t="s">
        <v>1374</v>
      </c>
      <c r="H97" s="303" t="s">
        <v>1376</v>
      </c>
      <c r="I97" s="300" t="s">
        <v>1281</v>
      </c>
      <c r="J97" s="304" t="s">
        <v>471</v>
      </c>
      <c r="K97" s="304" t="s">
        <v>95</v>
      </c>
      <c r="L97" s="325">
        <v>45025.0</v>
      </c>
      <c r="M97" s="304" t="s">
        <v>471</v>
      </c>
      <c r="N97" s="304" t="s">
        <v>95</v>
      </c>
      <c r="O97" s="305"/>
      <c r="P97" s="304" t="s">
        <v>1107</v>
      </c>
      <c r="Q97" s="304" t="s">
        <v>95</v>
      </c>
      <c r="R97" s="305"/>
      <c r="S97" s="305"/>
      <c r="T97" s="305"/>
      <c r="U97" s="318"/>
      <c r="V97" s="307"/>
    </row>
    <row r="98">
      <c r="A98" s="316" t="s">
        <v>1033</v>
      </c>
      <c r="B98" s="313" t="s">
        <v>38</v>
      </c>
      <c r="C98" s="300" t="s">
        <v>465</v>
      </c>
      <c r="D98" s="300" t="s">
        <v>1377</v>
      </c>
      <c r="E98" s="313" t="s">
        <v>1035</v>
      </c>
      <c r="F98" s="352" t="s">
        <v>1378</v>
      </c>
      <c r="G98" s="300" t="s">
        <v>1379</v>
      </c>
      <c r="H98" s="303" t="s">
        <v>1380</v>
      </c>
      <c r="I98" s="300"/>
      <c r="J98" s="304" t="s">
        <v>1107</v>
      </c>
      <c r="K98" s="304" t="s">
        <v>95</v>
      </c>
      <c r="L98" s="304"/>
      <c r="M98" s="304" t="s">
        <v>1107</v>
      </c>
      <c r="N98" s="304" t="s">
        <v>95</v>
      </c>
      <c r="O98" s="324" t="s">
        <v>1123</v>
      </c>
      <c r="P98" s="324" t="s">
        <v>490</v>
      </c>
      <c r="Q98" s="304" t="s">
        <v>95</v>
      </c>
      <c r="R98" s="305"/>
      <c r="S98" s="305"/>
      <c r="T98" s="305"/>
      <c r="U98" s="318"/>
    </row>
    <row r="99">
      <c r="A99" s="316" t="s">
        <v>1033</v>
      </c>
      <c r="B99" s="313" t="s">
        <v>38</v>
      </c>
      <c r="C99" s="300" t="s">
        <v>545</v>
      </c>
      <c r="D99" s="346" t="s">
        <v>1381</v>
      </c>
      <c r="E99" s="313" t="s">
        <v>1035</v>
      </c>
      <c r="F99" s="352" t="s">
        <v>1382</v>
      </c>
      <c r="G99" s="300" t="s">
        <v>1383</v>
      </c>
      <c r="H99" s="313"/>
      <c r="I99" s="346"/>
      <c r="J99" s="328" t="s">
        <v>1107</v>
      </c>
      <c r="K99" s="328" t="s">
        <v>95</v>
      </c>
      <c r="L99" s="328"/>
      <c r="M99" s="328" t="s">
        <v>1107</v>
      </c>
      <c r="N99" s="328" t="s">
        <v>95</v>
      </c>
      <c r="O99" s="378" t="s">
        <v>1123</v>
      </c>
      <c r="P99" s="378" t="s">
        <v>490</v>
      </c>
      <c r="Q99" s="328" t="s">
        <v>95</v>
      </c>
      <c r="R99" s="305"/>
      <c r="S99" s="305"/>
      <c r="T99" s="305"/>
      <c r="U99" s="318"/>
    </row>
    <row r="100">
      <c r="A100" s="308" t="s">
        <v>1038</v>
      </c>
      <c r="B100" s="313" t="s">
        <v>38</v>
      </c>
      <c r="C100" s="300" t="s">
        <v>465</v>
      </c>
      <c r="D100" s="300" t="s">
        <v>1384</v>
      </c>
      <c r="E100" s="313"/>
      <c r="F100" s="300" t="s">
        <v>1385</v>
      </c>
      <c r="G100" s="300" t="s">
        <v>1386</v>
      </c>
      <c r="H100" s="368" t="s">
        <v>1387</v>
      </c>
      <c r="I100" s="300" t="s">
        <v>1281</v>
      </c>
      <c r="J100" s="304" t="s">
        <v>471</v>
      </c>
      <c r="K100" s="304" t="s">
        <v>95</v>
      </c>
      <c r="L100" s="325">
        <v>45025.0</v>
      </c>
      <c r="M100" s="304" t="s">
        <v>471</v>
      </c>
      <c r="N100" s="304" t="s">
        <v>95</v>
      </c>
      <c r="O100" s="324" t="s">
        <v>1123</v>
      </c>
      <c r="P100" s="324" t="s">
        <v>490</v>
      </c>
      <c r="Q100" s="304" t="s">
        <v>95</v>
      </c>
      <c r="R100" s="305"/>
      <c r="S100" s="305"/>
      <c r="T100" s="305"/>
      <c r="U100" s="318"/>
      <c r="V100" s="307"/>
    </row>
    <row r="101">
      <c r="A101" s="316" t="s">
        <v>1043</v>
      </c>
      <c r="B101" s="313" t="s">
        <v>38</v>
      </c>
      <c r="C101" s="300" t="s">
        <v>465</v>
      </c>
      <c r="D101" s="300" t="s">
        <v>1388</v>
      </c>
      <c r="E101" s="313" t="s">
        <v>1045</v>
      </c>
      <c r="F101" s="313" t="s">
        <v>1046</v>
      </c>
      <c r="G101" s="300" t="s">
        <v>1389</v>
      </c>
      <c r="H101" s="303" t="s">
        <v>1390</v>
      </c>
      <c r="I101" s="300"/>
      <c r="J101" s="304" t="s">
        <v>1107</v>
      </c>
      <c r="K101" s="304" t="s">
        <v>95</v>
      </c>
      <c r="L101" s="304"/>
      <c r="M101" s="304" t="s">
        <v>1107</v>
      </c>
      <c r="N101" s="304" t="s">
        <v>95</v>
      </c>
      <c r="O101" s="324" t="s">
        <v>1123</v>
      </c>
      <c r="P101" s="324" t="s">
        <v>490</v>
      </c>
      <c r="Q101" s="304" t="s">
        <v>95</v>
      </c>
      <c r="R101" s="305"/>
      <c r="S101" s="305"/>
      <c r="T101" s="305"/>
      <c r="U101" s="318"/>
      <c r="V101" s="307" t="s">
        <v>490</v>
      </c>
    </row>
    <row r="102">
      <c r="A102" s="308" t="s">
        <v>1049</v>
      </c>
      <c r="B102" s="313" t="s">
        <v>38</v>
      </c>
      <c r="C102" s="300" t="s">
        <v>465</v>
      </c>
      <c r="D102" s="300" t="s">
        <v>1391</v>
      </c>
      <c r="E102" s="313" t="s">
        <v>1051</v>
      </c>
      <c r="F102" s="313" t="s">
        <v>1052</v>
      </c>
      <c r="G102" s="300" t="s">
        <v>1392</v>
      </c>
      <c r="H102" s="303" t="s">
        <v>1393</v>
      </c>
      <c r="I102" s="300"/>
      <c r="J102" s="304" t="s">
        <v>1107</v>
      </c>
      <c r="K102" s="304" t="s">
        <v>95</v>
      </c>
      <c r="L102" s="304"/>
      <c r="M102" s="304" t="s">
        <v>1107</v>
      </c>
      <c r="N102" s="304" t="s">
        <v>95</v>
      </c>
      <c r="O102" s="324" t="s">
        <v>1123</v>
      </c>
      <c r="P102" s="324" t="s">
        <v>490</v>
      </c>
      <c r="Q102" s="304" t="s">
        <v>95</v>
      </c>
      <c r="R102" s="305"/>
      <c r="S102" s="305"/>
      <c r="T102" s="305"/>
      <c r="U102" s="318"/>
      <c r="V102" s="307" t="s">
        <v>490</v>
      </c>
    </row>
    <row r="103">
      <c r="A103" s="316" t="s">
        <v>1054</v>
      </c>
      <c r="B103" s="313" t="s">
        <v>38</v>
      </c>
      <c r="C103" s="300" t="s">
        <v>465</v>
      </c>
      <c r="D103" s="313" t="s">
        <v>1055</v>
      </c>
      <c r="E103" s="313" t="s">
        <v>1056</v>
      </c>
      <c r="F103" s="346" t="s">
        <v>1057</v>
      </c>
      <c r="G103" s="313" t="s">
        <v>1058</v>
      </c>
      <c r="H103" s="303" t="s">
        <v>1394</v>
      </c>
      <c r="I103" s="300" t="s">
        <v>1281</v>
      </c>
      <c r="J103" s="304" t="s">
        <v>471</v>
      </c>
      <c r="K103" s="304" t="s">
        <v>95</v>
      </c>
      <c r="L103" s="304"/>
      <c r="M103" s="304" t="s">
        <v>1107</v>
      </c>
      <c r="N103" s="304" t="s">
        <v>95</v>
      </c>
      <c r="O103" s="300" t="s">
        <v>1123</v>
      </c>
      <c r="P103" s="300" t="s">
        <v>490</v>
      </c>
      <c r="Q103" s="300" t="s">
        <v>95</v>
      </c>
      <c r="R103" s="349" t="s">
        <v>1366</v>
      </c>
      <c r="S103" s="305"/>
      <c r="T103" s="305"/>
      <c r="U103" s="318"/>
      <c r="V103" s="322"/>
    </row>
    <row r="104">
      <c r="A104" s="308" t="s">
        <v>1060</v>
      </c>
      <c r="B104" s="299" t="s">
        <v>38</v>
      </c>
      <c r="C104" s="300" t="s">
        <v>465</v>
      </c>
      <c r="D104" s="300" t="s">
        <v>1395</v>
      </c>
      <c r="E104" s="313" t="s">
        <v>1051</v>
      </c>
      <c r="F104" s="346" t="s">
        <v>1062</v>
      </c>
      <c r="G104" s="313" t="s">
        <v>1063</v>
      </c>
      <c r="H104" s="303" t="s">
        <v>1396</v>
      </c>
      <c r="I104" s="300"/>
      <c r="J104" s="304" t="s">
        <v>1107</v>
      </c>
      <c r="K104" s="304" t="s">
        <v>95</v>
      </c>
      <c r="L104" s="304"/>
      <c r="M104" s="304" t="s">
        <v>1107</v>
      </c>
      <c r="N104" s="304" t="s">
        <v>95</v>
      </c>
      <c r="O104" s="365">
        <v>45507.0</v>
      </c>
      <c r="P104" s="300" t="s">
        <v>280</v>
      </c>
      <c r="Q104" s="304" t="s">
        <v>95</v>
      </c>
      <c r="R104" s="305"/>
      <c r="S104" s="305"/>
      <c r="T104" s="305"/>
      <c r="U104" s="318"/>
      <c r="V104" s="307" t="s">
        <v>490</v>
      </c>
    </row>
    <row r="105">
      <c r="A105" s="316" t="s">
        <v>1065</v>
      </c>
      <c r="B105" s="309" t="s">
        <v>38</v>
      </c>
      <c r="C105" s="300" t="s">
        <v>545</v>
      </c>
      <c r="D105" s="305" t="s">
        <v>1066</v>
      </c>
      <c r="E105" s="309" t="s">
        <v>1397</v>
      </c>
      <c r="F105" s="305" t="s">
        <v>1398</v>
      </c>
      <c r="G105" s="305" t="s">
        <v>1399</v>
      </c>
      <c r="H105" s="363"/>
      <c r="I105" s="363" t="s">
        <v>1242</v>
      </c>
      <c r="J105" s="304" t="s">
        <v>471</v>
      </c>
      <c r="K105" s="304" t="s">
        <v>95</v>
      </c>
      <c r="L105" s="304" t="s">
        <v>1153</v>
      </c>
      <c r="M105" s="304" t="s">
        <v>471</v>
      </c>
      <c r="N105" s="304" t="s">
        <v>620</v>
      </c>
      <c r="O105" s="325">
        <v>44968.0</v>
      </c>
      <c r="P105" s="304" t="s">
        <v>490</v>
      </c>
      <c r="Q105" s="304" t="s">
        <v>620</v>
      </c>
      <c r="R105" s="304" t="s">
        <v>1400</v>
      </c>
      <c r="S105" s="304" t="s">
        <v>57</v>
      </c>
      <c r="T105" s="305"/>
      <c r="U105" s="306"/>
      <c r="V105" s="307"/>
    </row>
    <row r="106">
      <c r="A106" s="308" t="s">
        <v>1071</v>
      </c>
      <c r="B106" s="299" t="s">
        <v>1072</v>
      </c>
      <c r="C106" s="300" t="s">
        <v>465</v>
      </c>
      <c r="D106" s="313" t="s">
        <v>1401</v>
      </c>
      <c r="E106" s="299" t="s">
        <v>1074</v>
      </c>
      <c r="F106" s="300" t="s">
        <v>1075</v>
      </c>
      <c r="G106" s="313" t="s">
        <v>1076</v>
      </c>
      <c r="H106" s="303" t="s">
        <v>1402</v>
      </c>
      <c r="I106" s="300" t="s">
        <v>1281</v>
      </c>
      <c r="J106" s="304" t="s">
        <v>471</v>
      </c>
      <c r="K106" s="304" t="s">
        <v>95</v>
      </c>
      <c r="L106" s="304"/>
      <c r="M106" s="304" t="s">
        <v>1107</v>
      </c>
      <c r="N106" s="304" t="s">
        <v>95</v>
      </c>
      <c r="O106" s="300" t="s">
        <v>1123</v>
      </c>
      <c r="P106" s="300" t="s">
        <v>471</v>
      </c>
      <c r="Q106" s="304" t="s">
        <v>95</v>
      </c>
      <c r="R106" s="305"/>
      <c r="S106" s="305"/>
      <c r="T106" s="305"/>
      <c r="U106" s="318"/>
      <c r="V106" s="322"/>
    </row>
    <row r="107">
      <c r="A107" s="316" t="s">
        <v>1078</v>
      </c>
      <c r="B107" s="299" t="s">
        <v>1072</v>
      </c>
      <c r="C107" s="300" t="s">
        <v>465</v>
      </c>
      <c r="D107" s="300" t="s">
        <v>1403</v>
      </c>
      <c r="E107" s="299" t="s">
        <v>1080</v>
      </c>
      <c r="F107" s="300" t="s">
        <v>1404</v>
      </c>
      <c r="G107" s="300" t="s">
        <v>1405</v>
      </c>
      <c r="H107" s="303" t="s">
        <v>1406</v>
      </c>
      <c r="I107" s="300"/>
      <c r="J107" s="304" t="s">
        <v>1107</v>
      </c>
      <c r="K107" s="304" t="s">
        <v>95</v>
      </c>
      <c r="L107" s="325">
        <v>45025.0</v>
      </c>
      <c r="M107" s="304" t="s">
        <v>471</v>
      </c>
      <c r="N107" s="304" t="s">
        <v>95</v>
      </c>
      <c r="O107" s="300" t="s">
        <v>1123</v>
      </c>
      <c r="P107" s="300" t="s">
        <v>471</v>
      </c>
      <c r="Q107" s="304" t="s">
        <v>95</v>
      </c>
      <c r="R107" s="305"/>
      <c r="S107" s="305"/>
      <c r="T107" s="305"/>
      <c r="U107" s="318"/>
      <c r="V107" s="322"/>
    </row>
    <row r="108">
      <c r="A108" s="316" t="s">
        <v>1090</v>
      </c>
      <c r="B108" s="309" t="s">
        <v>1072</v>
      </c>
      <c r="C108" s="300" t="s">
        <v>545</v>
      </c>
      <c r="D108" s="309" t="s">
        <v>1091</v>
      </c>
      <c r="E108" s="309" t="s">
        <v>1092</v>
      </c>
      <c r="F108" s="304" t="s">
        <v>1093</v>
      </c>
      <c r="G108" s="305" t="s">
        <v>1094</v>
      </c>
      <c r="H108" s="379"/>
      <c r="I108" s="355" t="s">
        <v>1312</v>
      </c>
      <c r="J108" s="304" t="s">
        <v>471</v>
      </c>
      <c r="K108" s="304" t="s">
        <v>95</v>
      </c>
      <c r="L108" s="304" t="s">
        <v>1153</v>
      </c>
      <c r="M108" s="304" t="s">
        <v>1181</v>
      </c>
      <c r="N108" s="304" t="s">
        <v>95</v>
      </c>
      <c r="O108" s="304" t="s">
        <v>1349</v>
      </c>
      <c r="P108" s="304" t="s">
        <v>471</v>
      </c>
      <c r="Q108" s="304" t="s">
        <v>95</v>
      </c>
      <c r="R108" s="380" t="s">
        <v>1407</v>
      </c>
      <c r="S108" s="305"/>
      <c r="T108" s="305"/>
      <c r="U108" s="318"/>
      <c r="V108" s="322"/>
    </row>
  </sheetData>
  <customSheetViews>
    <customSheetView guid="{77683BD1-1D2A-45F2-A308-E445B8EBDD46}" filter="1" showAutoFilter="1">
      <autoFilter ref="$A$1:$V$108">
        <filterColumn colId="21">
          <filters>
            <filter val="Naveen"/>
            <filter val="Namrata19Jan"/>
            <filter val="ManjulaJAN"/>
            <filter val="ManjulaJan10th"/>
            <filter val="ManjulaJan"/>
          </filters>
        </filterColumn>
      </autoFilter>
    </customSheetView>
    <customSheetView guid="{AB2F9B25-6246-4A66-8281-60886DA2E0F2}" filter="1" showAutoFilter="1">
      <autoFilter ref="$A$1:$U$108">
        <filterColumn colId="10">
          <filters/>
        </filterColumn>
      </autoFilter>
    </customSheetView>
    <customSheetView guid="{E4B3A70A-2117-4E3B-95A3-6AA5749CE1B9}" filter="1" showAutoFilter="1">
      <autoFilter ref="$A$1:$U$108">
        <filterColumn colId="12">
          <filters>
            <filter val="Priya"/>
            <filter val="manjula"/>
          </filters>
        </filterColumn>
        <filterColumn colId="13">
          <filters>
            <filter val="NA"/>
            <filter val="Pass"/>
            <filter val="pass"/>
          </filters>
        </filterColumn>
      </autoFilter>
    </customSheetView>
    <customSheetView guid="{AFA405B3-451B-4F93-B812-8A6ECCE146D4}" filter="1" showAutoFilter="1">
      <autoFilter ref="$A$1:$U$108">
        <filterColumn colId="8">
          <filters>
            <filter val="19/06/2023"/>
            <filter val="06-06-2023"/>
            <filter val="06/06/2023"/>
            <filter val="14/06/2023"/>
            <filter val="12/06/2023"/>
            <filter val="28/06/2023"/>
            <filter val="29/06/2023"/>
            <filter val="23/06/2023"/>
            <filter val="08/05/2023"/>
            <filter val="16/06/2023"/>
            <filter val="07/06/2023"/>
          </filters>
        </filterColumn>
      </autoFilter>
    </customSheetView>
    <customSheetView guid="{478863CD-C430-4D3B-8236-555B8E7A4A2E}" filter="1" showAutoFilter="1">
      <autoFilter ref="$A$1:$U$108">
        <filterColumn colId="7">
          <filters blank="1">
            <filter val="AddCollobratorToDraftBook"/>
            <filter val="DisableDiscussionForumAndItsMessageInPopup"/>
            <filter val="FillSubmitDetailsFormInProfile"/>
            <filter val="VerifyNumberOfMaximumAttemptsWhenCourseAssesmentAddedToCourse"/>
            <filter val="MergeCustodianAccount"/>
            <filter val="AdminCanEditTheDraftBookInAllTextbookAndSendForReview"/>
            <filter val="ValidateGuestNameAndRoleAndBMCAndLocationDetailsInProfile"/>
            <filter val="ApplyAnyFilterInCourseTabAndVerifyContentiIsDisplayed"/>
            <filter val="CreateBatchOptionShouldNotDisplayIfBatchIsAlreadyCreated"/>
            <filter val="CreateBookwithDifferentResourceType"/>
            <filter val="RejectTVLessonTypeContent"/>
            <filter val="SearchQrCodeInGetPage"/>
            <filter val="VerifyLastUpdatedDateAndTimeInBatchViewDashboard"/>
            <filter val="SelectQuestionFromQuestionSetPage"/>
            <filter val="UploadPDFcontent &#10;UploadMP4content                                 &#10;UploadHTMLcontent                                   &#10;UploadWEBMcontent                           &#10;UploadH5pcontent                              &#10;UploadEPUBcontent&#10;UploadYouTubecontent"/>
            <filter val="UserAbleToEditQuestionInAddQuestionPage"/>
            <filter val="SearchBookViaNameAndDOIDAndQRCodeValue"/>
            <filter val="UserAbleToDeleteQuestionInQuestionPage"/>
            <filter val="CreatorAbleToCopyBook"/>
            <filter val="SyncProgressNowForCourse"/>
            <filter val="CreateResourceAndPublish"/>
            <filter val="ValidateFieldsInConsentPopupWhileEnroll"/>
            <filter val="UserAbleToCreateTopicAndEditAndDelete"/>
            <filter val="VerifyDiscussionForumSectionInCourseContentDetailsPage"/>
            <filter val="LoginPopupShouldDisplayForGuestUserDuringCourseEnroll"/>
            <filter val="ValidateAllOptionsInsideForumIcon"/>
            <filter val="VerifyUploadContentInAllMyContent"/>
            <filter val="SearchCourseByKeyword"/>
            <filter val="GenerateQrCode"/>
            <filter val="CloseButtonInDisussionForum"/>
            <filter val="CreateBookWithMoreUnit"/>
            <filter val="ValidateDetailsInCourseCardInMyCourseSection"/>
            <filter val="DownloadBulkQRCode"/>
            <filter val="ForumIconInViewCourseDashboardInBatch"/>
            <filter val="ToogleMyQuestionFilterAndValidateQuestions"/>
            <filter val="CreateSubjectiveQuestionSetByFillingRootNode"/>
            <filter val="UserAbleToSelectStateBlockClusterAndSchoolInLocationPopupForNewUser"/>
            <filter val="ApplyAllFilterAndEditQuestionInAddQuestionPage"/>
            <filter val="VerifyMultipleMediumAndClassTaggedInBook"/>
            <filter val="UserAbleToCopyQuestion"/>
            <filter val="AddUserAndSwitch"/>
            <filter val="UserAbleToSearchQuestionAndPreviewInResource"/>
            <filter val="CreateCollectionAndVerify"/>
            <filter val="AddCourseActivityInsideGroup"/>
            <filter val="DownloadCourseQRCodeInPublishedSection"/>
            <filter val="ValidateTimerIsDisplayedForBatch"/>
            <filter val="ContentShouldLoadAsPerPublishedUserTypeInDigitalTextbookTab"/>
            <filter val="CreateContentAndSendForReview"/>
            <filter val="UnEnrollFromCourse"/>
            <filter val="VerifyThatUserIsAbleToSearchAndConsumeThePublishedContent"/>
            <filter val="SearchTVLessonTypeContent"/>
            <filter val="ValidateNoOpenBatchAvailableToastrMsg"/>
            <filter val="VerifyCorrectOrderingForClassMediumSubect"/>
            <filter val="UserAbleToCopyTheCourse"/>
            <filter val="CreateCourseAndVerify"/>
            <filter val="CreateGroup"/>
            <filter val="BundleTheQuestionWithImmediateFeedBackAndShuffle"/>
            <filter val="UserAbleToCreateMCQQuestionSetByFillingRootNode"/>
            <filter val="VerifyFrameworksInCourseType"/>
            <filter val="VerifyFilterIsSameInDigitalAndCourseAndTVClassTabs"/>
            <filter val="Showimmediatefeedback"/>
            <filter val="DownloadBulkQRcodeForDraftBook"/>
            <filter val="ConsumContentInFullScreen"/>
            <filter val="UserAbleToSearchQuestionInResource"/>
            <filter val="VerifyTOCDownloadedInCSVFormat"/>
            <filter val="CreateMCAandFTBandMCQInResource"/>
            <filter val="CreateOpenBatchesForCourse"/>
            <filter val="CreateCertificateTemplateAndAttachCertificateToCourse"/>
            <filter val="ChangeToDifferentRoleInProfileFromSchoolHeadAndValidateObservationTab"/>
            <filter val="CreateBookwithAllResourceType"/>
            <filter val="ValidateObservationListsInObservationTab"/>
          </filters>
        </filterColumn>
      </autoFilter>
    </customSheetView>
    <customSheetView guid="{091C3C04-9625-41B2-BDFC-0C1E085C7975}" filter="1" showAutoFilter="1">
      <autoFilter ref="$A$1:$V$108">
        <filterColumn colId="16">
          <filters/>
        </filterColumn>
      </autoFilter>
    </customSheetView>
    <customSheetView guid="{8B8A269F-BAF6-48B0-A17F-2AEAD9F8456E}" filter="1" showAutoFilter="1">
      <autoFilter ref="$A$1:$U$108"/>
    </customSheetView>
    <customSheetView guid="{B43BD0F6-4567-4E15-B18A-B8A453655346}" filter="1" showAutoFilter="1">
      <autoFilter ref="$A$1:$U$108">
        <filterColumn colId="7">
          <filters blank="1">
            <filter val="AddCollobratorToDraftBook"/>
            <filter val="DisableDiscussionForumAndItsMessageInPopup"/>
            <filter val="FillSubmitDetailsFormInProfile"/>
            <filter val="VerifyNumberOfMaximumAttemptsWhenCourseAssesmentAddedToCourse"/>
            <filter val="MergeCustodianAccount"/>
            <filter val="AdminCanEditTheDraftBookInAllTextbookAndSendForReview"/>
            <filter val="ValidateGuestNameAndRoleAndBMCAndLocationDetailsInProfile"/>
            <filter val="ApplyAnyFilterInCourseTabAndVerifyContentiIsDisplayed"/>
            <filter val="CreateBatchOptionShouldNotDisplayIfBatchIsAlreadyCreated"/>
            <filter val="CreateBookwithDifferentResourceType"/>
            <filter val="RejectTVLessonTypeContent"/>
            <filter val="SearchQrCodeInGetPage"/>
            <filter val="VerifyLastUpdatedDateAndTimeInBatchViewDashboard"/>
            <filter val="SelectQuestionFromQuestionSetPage"/>
            <filter val="UploadPDFcontent &#10;UploadMP4content                                 &#10;UploadHTMLcontent                                   &#10;UploadWEBMcontent                           &#10;UploadH5pcontent                              &#10;UploadEPUBcontent&#10;UploadYouTubecontent"/>
            <filter val="UserAbleToEditQuestionInAddQuestionPage"/>
            <filter val="SearchBookViaNameAndDOIDAndQRCodeValue"/>
            <filter val="UserAbleToDeleteQuestionInQuestionPage"/>
            <filter val="CreatorAbleToCopyBook"/>
            <filter val="SyncProgressNowForCourse"/>
            <filter val="CreateResourceAndPublish"/>
            <filter val="ValidateFieldsInConsentPopupWhileEnroll"/>
            <filter val="UserAbleToCreateTopicAndEditAndDelete"/>
            <filter val="VerifyDiscussionForumSectionInCourseContentDetailsPage"/>
            <filter val="LoginPopupShouldDisplayForGuestUserDuringCourseEnroll"/>
            <filter val="ValidateAllOptionsInsideForumIcon"/>
            <filter val="VerifyUploadContentInAllMyContent"/>
            <filter val="SearchCourseByKeyword"/>
            <filter val="GenerateQrCode"/>
            <filter val="CloseButtonInDisussionForum"/>
            <filter val="CreateBookWithMoreUnit"/>
            <filter val="ValidateDetailsInCourseCardInMyCourseSection"/>
            <filter val="DownloadBulkQRCode"/>
            <filter val="ForumIconInViewCourseDashboardInBatch"/>
            <filter val="ToogleMyQuestionFilterAndValidateQuestions"/>
            <filter val="CreateSubjectiveQuestionSetByFillingRootNode"/>
            <filter val="UserAbleToSelectStateBlockClusterAndSchoolInLocationPopupForNewUser"/>
            <filter val="ApplyAllFilterAndEditQuestionInAddQuestionPage"/>
            <filter val="VerifyMultipleMediumAndClassTaggedInBook"/>
            <filter val="UserAbleToCopyQuestion"/>
            <filter val="AddUserAndSwitch"/>
            <filter val="UserAbleToSearchQuestionAndPreviewInResource"/>
            <filter val="CreateCollectionAndVerify"/>
            <filter val="AddCourseActivityInsideGroup"/>
            <filter val="DownloadCourseQRCodeInPublishedSection"/>
            <filter val="ValidateTimerIsDisplayedForBatch"/>
            <filter val="ContentShouldLoadAsPerPublishedUserTypeInDigitalTextbookTab"/>
            <filter val="CreateContentAndSendForReview"/>
            <filter val="UnEnrollFromCourse"/>
            <filter val="VerifyThatUserIsAbleToSearchAndConsumeThePublishedContent"/>
            <filter val="SearchTVLessonTypeContent"/>
            <filter val="ValidateNoOpenBatchAvailableToastrMsg"/>
            <filter val="VerifyCorrectOrderingForClassMediumSubect"/>
            <filter val="UserAbleToCopyTheCourse"/>
            <filter val="CreateCourseAndVerify"/>
            <filter val="CreateGroup"/>
            <filter val="BundleTheQuestionWithImmediateFeedBackAndShuffle"/>
            <filter val="UserAbleToCreateMCQQuestionSetByFillingRootNode"/>
            <filter val="VerifyFrameworksInCourseType"/>
            <filter val="VerifyFilterIsSameInDigitalAndCourseAndTVClassTabs"/>
            <filter val="Showimmediatefeedback"/>
            <filter val="DownloadBulkQRcodeForDraftBook"/>
            <filter val="ConsumContentInFullScreen"/>
            <filter val="UserAbleToSearchQuestionInResource"/>
            <filter val="VerifyTOCDownloadedInCSVFormat"/>
            <filter val="CreateMCAandFTBandMCQInResource"/>
            <filter val="CreateOpenBatchesForCourse"/>
            <filter val="CreateCertificateTemplateAndAttachCertificateToCourse"/>
            <filter val="ChangeToDifferentRoleInProfileFromSchoolHeadAndValidateObservationTab"/>
            <filter val="CreateBookwithAllResourceType"/>
            <filter val="ValidateObservationListsInObservationTab"/>
          </filters>
        </filterColumn>
      </autoFilter>
    </customSheetView>
    <customSheetView guid="{3232C71C-698B-47A5-A1DB-C1A06E3A8D56}" filter="1" showAutoFilter="1">
      <autoFilter ref="$A$1:$V$108">
        <filterColumn colId="7">
          <filters blank="1">
            <filter val="AddCollobratorToDraftBook"/>
            <filter val="DisableDiscussionForumAndItsMessageInPopup"/>
            <filter val="FillSubmitDetailsFormInProfile"/>
            <filter val="VerifyNumberOfMaximumAttemptsWhenCourseAssesmentAddedToCourse"/>
            <filter val="MergeCustodianAccount"/>
            <filter val="AdminCanEditTheDraftBookInAllTextbookAndSendForReview"/>
            <filter val="ValidateGuestNameAndRoleAndBMCAndLocationDetailsInProfile"/>
            <filter val="ApplyAnyFilterInCourseTabAndVerifyContentiIsDisplayed"/>
            <filter val="CreateBatchOptionShouldNotDisplayIfBatchIsAlreadyCreated"/>
            <filter val="CreateBookwithDifferentResourceType"/>
            <filter val="RejectTVLessonTypeContent"/>
            <filter val="SearchQrCodeInGetPage"/>
            <filter val="VerifyLastUpdatedDateAndTimeInBatchViewDashboard"/>
            <filter val="SelectQuestionFromQuestionSetPage"/>
            <filter val="UploadPDFcontent &#10;UploadMP4content                                 &#10;UploadHTMLcontent                                   &#10;UploadWEBMcontent                           &#10;UploadH5pcontent                              &#10;UploadEPUBcontent&#10;UploadYouTubecontent"/>
            <filter val="UserAbleToEditQuestionInAddQuestionPage"/>
            <filter val="SearchBookViaNameAndDOIDAndQRCodeValue"/>
            <filter val="UserAbleToDeleteQuestionInQuestionPage"/>
            <filter val="CreatorAbleToCopyBook"/>
            <filter val="SyncProgressNowForCourse"/>
            <filter val="CreateResourceAndPublish"/>
            <filter val="ValidateFieldsInConsentPopupWhileEnroll"/>
            <filter val="UserAbleToCreateTopicAndEditAndDelete"/>
            <filter val="VerifyDiscussionForumSectionInCourseContentDetailsPage"/>
            <filter val="LoginPopupShouldDisplayForGuestUserDuringCourseEnroll"/>
            <filter val="ValidateAllOptionsInsideForumIcon"/>
            <filter val="VerifyUploadContentInAllMyContent"/>
            <filter val="SearchCourseByKeyword"/>
            <filter val="GenerateQrCode"/>
            <filter val="CloseButtonInDisussionForum"/>
            <filter val="CreateBookWithMoreUnit"/>
            <filter val="ValidateDetailsInCourseCardInMyCourseSection"/>
            <filter val="DownloadBulkQRCode"/>
            <filter val="ForumIconInViewCourseDashboardInBatch"/>
            <filter val="ToogleMyQuestionFilterAndValidateQuestions"/>
            <filter val="CreateSubjectiveQuestionSetByFillingRootNode"/>
            <filter val="UserAbleToSelectStateBlockClusterAndSchoolInLocationPopupForNewUser"/>
            <filter val="ApplyAllFilterAndEditQuestionInAddQuestionPage"/>
            <filter val="VerifyMultipleMediumAndClassTaggedInBook"/>
            <filter val="UserAbleToCopyQuestion"/>
            <filter val="AddUserAndSwitch"/>
            <filter val="UserAbleToSearchQuestionAndPreviewInResource"/>
            <filter val="CreateCollectionAndVerify"/>
            <filter val="AddCourseActivityInsideGroup"/>
            <filter val="DownloadCourseQRCodeInPublishedSection"/>
            <filter val="ValidateTimerIsDisplayedForBatch"/>
            <filter val="ContentShouldLoadAsPerPublishedUserTypeInDigitalTextbookTab"/>
            <filter val="CreateContentAndSendForReview"/>
            <filter val="UnEnrollFromCourse"/>
            <filter val="VerifyThatUserIsAbleToSearchAndConsumeThePublishedContent"/>
            <filter val="SearchTVLessonTypeContent"/>
            <filter val="ValidateNoOpenBatchAvailableToastrMsg"/>
            <filter val="VerifyCorrectOrderingForClassMediumSubect"/>
            <filter val="UserAbleToCopyTheCourse"/>
            <filter val="CreateCourseAndVerify"/>
            <filter val="CreateGroup"/>
            <filter val="BundleTheQuestionWithImmediateFeedBackAndShuffle"/>
            <filter val="UserAbleToCreateMCQQuestionSetByFillingRootNode"/>
            <filter val="VerifyFrameworksInCourseType"/>
            <filter val="VerifyFilterIsSameInDigitalAndCourseAndTVClassTabs"/>
            <filter val="Showimmediatefeedback"/>
            <filter val="DownloadBulkQRcodeForDraftBook"/>
            <filter val="ConsumContentInFullScreen"/>
            <filter val="UserAbleToSearchQuestionInResource"/>
            <filter val="VerifyTOCDownloadedInCSVFormat"/>
            <filter val="CreateMCAandFTBandMCQInResource"/>
            <filter val="CreateOpenBatchesForCourse"/>
            <filter val="CreateCertificateTemplateAndAttachCertificateToCourse"/>
            <filter val="ChangeToDifferentRoleInProfileFromSchoolHeadAndValidateObservationTab"/>
            <filter val="CreateBookwithAllResourceType"/>
            <filter val="ValidateObservationListsInObservationTab"/>
          </filters>
        </filterColumn>
        <filterColumn colId="16">
          <filters/>
        </filterColumn>
      </autoFilter>
    </customSheetView>
    <customSheetView guid="{B5B23301-1100-48B5-9371-C0923AFDDF41}" filter="1" showAutoFilter="1">
      <autoFilter ref="$A$1:$U$108">
        <filterColumn colId="9">
          <filters>
            <filter val="Raghavendira"/>
          </filters>
        </filterColumn>
      </autoFilter>
    </customSheetView>
    <customSheetView guid="{203C0330-7B17-4014-91C5-5AB784BF2D32}" filter="1" showAutoFilter="1">
      <autoFilter ref="$A$1:$V$108"/>
    </customSheetView>
    <customSheetView guid="{B148F4D2-3EAF-49A4-9582-234339ABC2E7}" filter="1" showAutoFilter="1">
      <autoFilter ref="$A$1:$U$108">
        <filterColumn colId="7">
          <filters blank="1">
            <filter val="AddCollobratorToDraftBook"/>
            <filter val="DisableDiscussionForumAndItsMessageInPopup"/>
            <filter val="FillSubmitDetailsFormInProfile"/>
            <filter val="VerifyNumberOfMaximumAttemptsWhenCourseAssesmentAddedToCourse"/>
            <filter val="MergeCustodianAccount"/>
            <filter val="AdminCanEditTheDraftBookInAllTextbookAndSendForReview"/>
            <filter val="ValidateGuestNameAndRoleAndBMCAndLocationDetailsInProfile"/>
            <filter val="ApplyAnyFilterInCourseTabAndVerifyContentiIsDisplayed"/>
            <filter val="CreateBatchOptionShouldNotDisplayIfBatchIsAlreadyCreated"/>
            <filter val="CreateBookwithDifferentResourceType"/>
            <filter val="RejectTVLessonTypeContent"/>
            <filter val="SearchQrCodeInGetPage"/>
            <filter val="VerifyLastUpdatedDateAndTimeInBatchViewDashboard"/>
            <filter val="SelectQuestionFromQuestionSetPage"/>
            <filter val="UploadPDFcontent &#10;UploadMP4content                                 &#10;UploadHTMLcontent                                   &#10;UploadWEBMcontent                           &#10;UploadH5pcontent                              &#10;UploadEPUBcontent&#10;UploadYouTubecontent"/>
            <filter val="UserAbleToEditQuestionInAddQuestionPage"/>
            <filter val="SearchBookViaNameAndDOIDAndQRCodeValue"/>
            <filter val="UserAbleToDeleteQuestionInQuestionPage"/>
            <filter val="CreatorAbleToCopyBook"/>
            <filter val="SyncProgressNowForCourse"/>
            <filter val="CreateResourceAndPublish"/>
            <filter val="ValidateFieldsInConsentPopupWhileEnroll"/>
            <filter val="UserAbleToCreateTopicAndEditAndDelete"/>
            <filter val="VerifyDiscussionForumSectionInCourseContentDetailsPage"/>
            <filter val="LoginPopupShouldDisplayForGuestUserDuringCourseEnroll"/>
            <filter val="ValidateAllOptionsInsideForumIcon"/>
            <filter val="VerifyUploadContentInAllMyContent"/>
            <filter val="SearchCourseByKeyword"/>
            <filter val="GenerateQrCode"/>
            <filter val="CloseButtonInDisussionForum"/>
            <filter val="CreateBookWithMoreUnit"/>
            <filter val="ValidateDetailsInCourseCardInMyCourseSection"/>
            <filter val="DownloadBulkQRCode"/>
            <filter val="ForumIconInViewCourseDashboardInBatch"/>
            <filter val="ToogleMyQuestionFilterAndValidateQuestions"/>
            <filter val="CreateSubjectiveQuestionSetByFillingRootNode"/>
            <filter val="UserAbleToSelectStateBlockClusterAndSchoolInLocationPopupForNewUser"/>
            <filter val="ApplyAllFilterAndEditQuestionInAddQuestionPage"/>
            <filter val="VerifyMultipleMediumAndClassTaggedInBook"/>
            <filter val="UserAbleToCopyQuestion"/>
            <filter val="AddUserAndSwitch"/>
            <filter val="UserAbleToSearchQuestionAndPreviewInResource"/>
            <filter val="CreateCollectionAndVerify"/>
            <filter val="AddCourseActivityInsideGroup"/>
            <filter val="DownloadCourseQRCodeInPublishedSection"/>
            <filter val="ValidateTimerIsDisplayedForBatch"/>
            <filter val="ContentShouldLoadAsPerPublishedUserTypeInDigitalTextbookTab"/>
            <filter val="CreateContentAndSendForReview"/>
            <filter val="UnEnrollFromCourse"/>
            <filter val="VerifyThatUserIsAbleToSearchAndConsumeThePublishedContent"/>
            <filter val="SearchTVLessonTypeContent"/>
            <filter val="ValidateNoOpenBatchAvailableToastrMsg"/>
            <filter val="VerifyCorrectOrderingForClassMediumSubect"/>
            <filter val="UserAbleToCopyTheCourse"/>
            <filter val="CreateCourseAndVerify"/>
            <filter val="CreateGroup"/>
            <filter val="BundleTheQuestionWithImmediateFeedBackAndShuffle"/>
            <filter val="UserAbleToCreateMCQQuestionSetByFillingRootNode"/>
            <filter val="VerifyFrameworksInCourseType"/>
            <filter val="VerifyFilterIsSameInDigitalAndCourseAndTVClassTabs"/>
            <filter val="Showimmediatefeedback"/>
            <filter val="DownloadBulkQRcodeForDraftBook"/>
            <filter val="ConsumContentInFullScreen"/>
            <filter val="UserAbleToSearchQuestionInResource"/>
            <filter val="VerifyTOCDownloadedInCSVFormat"/>
            <filter val="CreateMCAandFTBandMCQInResource"/>
            <filter val="CreateOpenBatchesForCourse"/>
            <filter val="CreateCertificateTemplateAndAttachCertificateToCourse"/>
            <filter val="ChangeToDifferentRoleInProfileFromSchoolHeadAndValidateObservationTab"/>
            <filter val="CreateBookwithAllResourceType"/>
            <filter val="ValidateObservationListsInObservationTab"/>
          </filters>
        </filterColumn>
      </autoFilter>
    </customSheetView>
    <customSheetView guid="{59242C66-2968-4E55-9777-AD332DBFC0CD}" filter="1" showAutoFilter="1">
      <autoFilter ref="$A$1:$V$108">
        <filterColumn colId="16">
          <filters/>
        </filterColumn>
      </autoFilter>
    </customSheetView>
    <customSheetView guid="{26E5A198-FE9B-4238-BE8C-D4844B73F8D4}" filter="1" showAutoFilter="1">
      <autoFilter ref="$A$1:$V$108"/>
    </customSheetView>
    <customSheetView guid="{74A7B9CC-249E-4C7C-BBCB-1068DE8B5F54}" filter="1" showAutoFilter="1">
      <autoFilter ref="$J$11:$R$20"/>
    </customSheetView>
    <customSheetView guid="{5F53A2FE-7BEB-4296-9244-CA9C804CCE8F}" filter="1" showAutoFilter="1">
      <autoFilter ref="$A$1:$U$108">
        <filterColumn colId="9">
          <filters>
            <filter val="Raghavendira"/>
            <filter val="Automation Execution 1"/>
            <filter val="Manjula"/>
          </filters>
        </filterColumn>
      </autoFilter>
    </customSheetView>
    <customSheetView guid="{090234D7-BC6B-4C93-9C68-5DE97E7F6158}" filter="1" showAutoFilter="1">
      <autoFilter ref="$A$1:$U$108">
        <filterColumn colId="7">
          <filters blank="1">
            <filter val="AddCollobratorToDraftBook"/>
            <filter val="DisableDiscussionForumAndItsMessageInPopup"/>
            <filter val="FillSubmitDetailsFormInProfile"/>
            <filter val="VerifyNumberOfMaximumAttemptsWhenCourseAssesmentAddedToCourse"/>
            <filter val="MergeCustodianAccount"/>
            <filter val="AdminCanEditTheDraftBookInAllTextbookAndSendForReview"/>
            <filter val="ValidateGuestNameAndRoleAndBMCAndLocationDetailsInProfile"/>
            <filter val="ApplyAnyFilterInCourseTabAndVerifyContentiIsDisplayed"/>
            <filter val="CreateBatchOptionShouldNotDisplayIfBatchIsAlreadyCreated"/>
            <filter val="CreateBookwithDifferentResourceType"/>
            <filter val="RejectTVLessonTypeContent"/>
            <filter val="SearchQrCodeInGetPage"/>
            <filter val="VerifyLastUpdatedDateAndTimeInBatchViewDashboard"/>
            <filter val="SelectQuestionFromQuestionSetPage"/>
            <filter val="UploadPDFcontent &#10;UploadMP4content                                 &#10;UploadHTMLcontent                                   &#10;UploadWEBMcontent                           &#10;UploadH5pcontent                              &#10;UploadEPUBcontent&#10;UploadYouTubecontent"/>
            <filter val="UserAbleToEditQuestionInAddQuestionPage"/>
            <filter val="SearchBookViaNameAndDOIDAndQRCodeValue"/>
            <filter val="UserAbleToDeleteQuestionInQuestionPage"/>
            <filter val="CreatorAbleToCopyBook"/>
            <filter val="SyncProgressNowForCourse"/>
            <filter val="CreateResourceAndPublish"/>
            <filter val="ValidateFieldsInConsentPopupWhileEnroll"/>
            <filter val="UserAbleToCreateTopicAndEditAndDelete"/>
            <filter val="VerifyDiscussionForumSectionInCourseContentDetailsPage"/>
            <filter val="LoginPopupShouldDisplayForGuestUserDuringCourseEnroll"/>
            <filter val="ValidateAllOptionsInsideForumIcon"/>
            <filter val="VerifyUploadContentInAllMyContent"/>
            <filter val="SearchCourseByKeyword"/>
            <filter val="GenerateQrCode"/>
            <filter val="CloseButtonInDisussionForum"/>
            <filter val="CreateBookWithMoreUnit"/>
            <filter val="ValidateDetailsInCourseCardInMyCourseSection"/>
            <filter val="DownloadBulkQRCode"/>
            <filter val="ForumIconInViewCourseDashboardInBatch"/>
            <filter val="ToogleMyQuestionFilterAndValidateQuestions"/>
            <filter val="CreateSubjectiveQuestionSetByFillingRootNode"/>
            <filter val="UserAbleToSelectStateBlockClusterAndSchoolInLocationPopupForNewUser"/>
            <filter val="ApplyAllFilterAndEditQuestionInAddQuestionPage"/>
            <filter val="VerifyMultipleMediumAndClassTaggedInBook"/>
            <filter val="UserAbleToCopyQuestion"/>
            <filter val="AddUserAndSwitch"/>
            <filter val="UserAbleToSearchQuestionAndPreviewInResource"/>
            <filter val="CreateCollectionAndVerify"/>
            <filter val="AddCourseActivityInsideGroup"/>
            <filter val="DownloadCourseQRCodeInPublishedSection"/>
            <filter val="ValidateTimerIsDisplayedForBatch"/>
            <filter val="ContentShouldLoadAsPerPublishedUserTypeInDigitalTextbookTab"/>
            <filter val="CreateContentAndSendForReview"/>
            <filter val="UnEnrollFromCourse"/>
            <filter val="VerifyThatUserIsAbleToSearchAndConsumeThePublishedContent"/>
            <filter val="SearchTVLessonTypeContent"/>
            <filter val="ValidateNoOpenBatchAvailableToastrMsg"/>
            <filter val="VerifyCorrectOrderingForClassMediumSubect"/>
            <filter val="UserAbleToCopyTheCourse"/>
            <filter val="CreateCourseAndVerify"/>
            <filter val="CreateGroup"/>
            <filter val="BundleTheQuestionWithImmediateFeedBackAndShuffle"/>
            <filter val="UserAbleToCreateMCQQuestionSetByFillingRootNode"/>
            <filter val="VerifyFrameworksInCourseType"/>
            <filter val="VerifyFilterIsSameInDigitalAndCourseAndTVClassTabs"/>
            <filter val="Showimmediatefeedback"/>
            <filter val="DownloadBulkQRcodeForDraftBook"/>
            <filter val="ConsumContentInFullScreen"/>
            <filter val="UserAbleToSearchQuestionInResource"/>
            <filter val="VerifyTOCDownloadedInCSVFormat"/>
            <filter val="CreateMCAandFTBandMCQInResource"/>
            <filter val="CreateOpenBatchesForCourse"/>
            <filter val="CreateCertificateTemplateAndAttachCertificateToCourse"/>
            <filter val="ChangeToDifferentRoleInProfileFromSchoolHeadAndValidateObservationTab"/>
            <filter val="CreateBookwithAllResourceType"/>
            <filter val="ValidateObservationListsInObservationTab"/>
          </filters>
        </filterColumn>
        <filterColumn colId="13">
          <filters>
            <filter val="NA"/>
            <filter val="pass"/>
          </filters>
        </filterColumn>
        <filterColumn colId="17">
          <filters>
            <filter val="https://project-sunbird.atlassian.net/browse/CO-474"/>
            <filter val="https://project-sunbird.atlassian.net/browse/ED-3097"/>
            <filter val="https://project-sunbird.atlassian.net/browse/ED-3087"/>
            <filter val="ED-3580"/>
            <filter val="ED-3099"/>
            <filter val="https://project-sunbird.atlassian.net/browse/ED-3085"/>
            <filter val="https://project-sunbird.atlassian.net/browse/ED-3099"/>
            <filter val="https://project-sunbird.atlassian.net/browse/ED-3089"/>
            <filter val="https://project-sunbird.atlassian.net/browse/ED-3500"/>
            <filter val="https://project-sunbird.atlassian.net/browse/ED-3505"/>
            <filter val="https://project-sunbird.atlassian.net/browse/ED-3767"/>
            <filter val="https://project-sunbird.atlassian.net/browse/ED-3503"/>
            <filter val="https://project-sunbird.atlassian.net/browse/ED-3569"/>
            <filter val="Have to create in VDN env"/>
            <filter val="https://project-sunbird.atlassian.net/browse/ED-3093"/>
            <filter val="https://project-sunbird.atlassian.net/browse/ED-3082"/>
            <filter val="ED-3516"/>
          </filters>
        </filterColumn>
      </autoFilter>
    </customSheetView>
    <customSheetView guid="{18571EE0-74DE-4158-9BCF-07335C94C482}" filter="1" showAutoFilter="1">
      <autoFilter ref="$A$1:$U$108">
        <filterColumn colId="7">
          <filters>
            <filter val="AddCollobratorToDraftBook"/>
            <filter val="DisableDiscussionForumAndItsMessageInPopup"/>
            <filter val="FillSubmitDetailsFormInProfile"/>
            <filter val="VerifyNumberOfMaximumAttemptsWhenCourseAssesmentAddedToCourse"/>
            <filter val="MergeCustodianAccount"/>
            <filter val="AdminCanEditTheDraftBookInAllTextbookAndSendForReview"/>
            <filter val="ValidateGuestNameAndRoleAndBMCAndLocationDetailsInProfile"/>
            <filter val="ApplyAnyFilterInCourseTabAndVerifyContentiIsDisplayed"/>
            <filter val="CreateBatchOptionShouldNotDisplayIfBatchIsAlreadyCreated"/>
            <filter val="CreateBookwithDifferentResourceType"/>
            <filter val="RejectTVLessonTypeContent"/>
            <filter val="SearchQrCodeInGetPage"/>
            <filter val="VerifyLastUpdatedDateAndTimeInBatchViewDashboard"/>
            <filter val="TvLessonOptionInResourceSendForReview"/>
            <filter val="SelectQuestionFromQuestionSetPage"/>
            <filter val="UploadPDFcontent &#10;UploadMP4content                                 &#10;UploadHTMLcontent                                   &#10;UploadWEBMcontent                           &#10;UploadH5pcontent                              &#10;UploadEPUBcontent&#10;UploadYouTubecontent"/>
            <filter val="UserAbleToEditQuestionInAddQuestionPage"/>
            <filter val="SearchBookViaNameAndDOIDAndQRCodeValue"/>
            <filter val="UserAbleToDeleteQuestionInQuestionPage"/>
            <filter val="CreatorAbleToCopyBook"/>
            <filter val="SyncProgressNowForCourse"/>
            <filter val="CreateResourceAndPublish"/>
            <filter val="CreateCourseWithAllResourceType"/>
            <filter val="ValidateFieldsInConsentPopupWhileEnroll"/>
            <filter val="UserAbleToCreateTopicAndEditAndDelete"/>
            <filter val="VerifyDiscussionForumSectionInCourseContentDetailsPage"/>
            <filter val="LoginPopupShouldDisplayForGuestUserDuringCourseEnroll"/>
            <filter val="ValidateAllOptionsInsideForumIcon"/>
            <filter val="VerifyUploadContentInAllMyContent"/>
            <filter val="SearchCourseByKeyword"/>
            <filter val="VerifyHomePageSection"/>
            <filter val="VerifyDefaultSettingAndChangeTheSetting"/>
            <filter val="GenerateQrCode"/>
            <filter val="CloseButtonInDisussionForum"/>
            <filter val="CreateBookWithMoreUnit"/>
            <filter val="ValidateDetailsInCourseCardInMyCourseSection"/>
            <filter val="DownloadBulkQRCode"/>
            <filter val="ForumIconInViewCourseDashboardInBatch"/>
            <filter val="ToogleMyQuestionFilterAndValidateQuestions"/>
            <filter val="CreateSubjectiveQuestionSetByFillingRootNode"/>
            <filter val="UserAbleToSelectStateBlockClusterAndSchoolInLocationPopupForNewUser"/>
            <filter val="ApplyAllFilterAndEditQuestionInAddQuestionPage"/>
            <filter val="VerifyMultipleMediumAndClassTaggedInBook"/>
            <filter val="UserAbleToCopyQuestion"/>
            <filter val="CopyBookAsCourseAndSendForReview"/>
            <filter val="AddUserAndSwitch"/>
            <filter val="UserAbleToSearchQuestionAndPreviewInResource"/>
            <filter val="CreateCollectionAndVerify"/>
            <filter val="AddCourseActivityInsideGroup"/>
            <filter val="DownloadCourseQRCodeInPublishedSection"/>
            <filter val="ValidateTimerIsDisplayedForBatch"/>
            <filter val="ContentShouldLoadAsPerPublishedUserTypeInDigitalTextbookTab"/>
            <filter val="CreateContentAndSendForReview"/>
            <filter val="UnEnrollFromCourse"/>
            <filter val="VerifyThatUserIsAbleToSearchAndConsumeThePublishedContent"/>
            <filter val="SearchTVLessonTypeContent"/>
            <filter val="ValidateNoOpenBatchAvailableToastrMsg"/>
            <filter val="VerifyCorrectOrderingForClassMediumSubect"/>
            <filter val="UserAbleToCopyTheCourse"/>
            <filter val="CreateCourseAndVerify"/>
            <filter val="CreateGroup"/>
            <filter val="BundleTheQuestionWithImmediateFeedBackAndShuffle"/>
            <filter val="UserAbleToCreateMCQQuestionSetByFillingRootNode"/>
            <filter val="VerifyFrameworksInCourseType"/>
            <filter val="FilterSubjectAndClassInCouseTab"/>
            <filter val="VerifyFilterIsSameInDigitalAndCourseAndTVClassTabs"/>
            <filter val="Showimmediatefeedback"/>
            <filter val="DownloadBulkQRcodeForDraftBook"/>
            <filter val="ConsumContentInFullScreen"/>
            <filter val="UserAbleToSearchQuestionInResource"/>
            <filter val="VerifyTOCDownloadedInCSVFormat"/>
            <filter val="CreateMCAandFTBandMCQInResource"/>
            <filter val="CreateOpenBatchesForCourse"/>
            <filter val="CreateCertificateTemplateAndAttachCertificateToCourse"/>
            <filter val="ChangeToDifferentRoleInProfileFromSchoolHeadAndValidateObservationTab"/>
            <filter val="CreateBookwithAllResourceType"/>
            <filter val="AddChildInCourse"/>
            <filter val="ValidateObservationListsInObservationTab"/>
          </filters>
        </filterColumn>
      </autoFilter>
    </customSheetView>
    <customSheetView guid="{1CEB0858-4491-431B-8044-4F384474255F}" filter="1" showAutoFilter="1">
      <autoFilter ref="$A$1:$U$108">
        <filterColumn colId="7">
          <filters blank="1">
            <filter val="AddCollobratorToDraftBook"/>
            <filter val="DisableDiscussionForumAndItsMessageInPopup"/>
            <filter val="FillSubmitDetailsFormInProfile"/>
            <filter val="VerifyNumberOfMaximumAttemptsWhenCourseAssesmentAddedToCourse"/>
            <filter val="MergeCustodianAccount"/>
            <filter val="AdminCanEditTheDraftBookInAllTextbookAndSendForReview"/>
            <filter val="ValidateGuestNameAndRoleAndBMCAndLocationDetailsInProfile"/>
            <filter val="ApplyAnyFilterInCourseTabAndVerifyContentiIsDisplayed"/>
            <filter val="CreateBatchOptionShouldNotDisplayIfBatchIsAlreadyCreated"/>
            <filter val="CreateBookwithDifferentResourceType"/>
            <filter val="RejectTVLessonTypeContent"/>
            <filter val="SearchQrCodeInGetPage"/>
            <filter val="VerifyLastUpdatedDateAndTimeInBatchViewDashboard"/>
            <filter val="SelectQuestionFromQuestionSetPage"/>
            <filter val="UploadPDFcontent &#10;UploadMP4content                                 &#10;UploadHTMLcontent                                   &#10;UploadWEBMcontent                           &#10;UploadH5pcontent                              &#10;UploadEPUBcontent&#10;UploadYouTubecontent"/>
            <filter val="UserAbleToEditQuestionInAddQuestionPage"/>
            <filter val="SearchBookViaNameAndDOIDAndQRCodeValue"/>
            <filter val="UserAbleToDeleteQuestionInQuestionPage"/>
            <filter val="CreatorAbleToCopyBook"/>
            <filter val="SyncProgressNowForCourse"/>
            <filter val="CreateResourceAndPublish"/>
            <filter val="CreateCourseWithAllResourceType"/>
            <filter val="ValidateFieldsInConsentPopupWhileEnroll"/>
            <filter val="UserAbleToCreateTopicAndEditAndDelete"/>
            <filter val="VerifyDiscussionForumSectionInCourseContentDetailsPage"/>
            <filter val="LoginPopupShouldDisplayForGuestUserDuringCourseEnroll"/>
            <filter val="ValidateAllOptionsInsideForumIcon"/>
            <filter val="VerifyUploadContentInAllMyContent"/>
            <filter val="SearchCourseByKeyword"/>
            <filter val="VerifyHomePageSection"/>
            <filter val="VerifyDefaultSettingAndChangeTheSetting"/>
            <filter val="GenerateQrCode"/>
            <filter val="CloseButtonInDisussionForum"/>
            <filter val="CreateBookWithMoreUnit"/>
            <filter val="ValidateDetailsInCourseCardInMyCourseSection"/>
            <filter val="DownloadBulkQRCode"/>
            <filter val="ForumIconInViewCourseDashboardInBatch"/>
            <filter val="ToogleMyQuestionFilterAndValidateQuestions"/>
            <filter val="CreateSubjectiveQuestionSetByFillingRootNode"/>
            <filter val="UserAbleToSelectStateBlockClusterAndSchoolInLocationPopupForNewUser"/>
            <filter val="ApplyAllFilterAndEditQuestionInAddQuestionPage"/>
            <filter val="VerifyMultipleMediumAndClassTaggedInBook"/>
            <filter val="UserAbleToCopyQuestion"/>
            <filter val="CopyBookAsCourseAndSendForReview"/>
            <filter val="AddUserAndSwitch"/>
            <filter val="UserAbleToSearchQuestionAndPreviewInResource"/>
            <filter val="CreateCollectionAndVerify"/>
            <filter val="AddCourseActivityInsideGroup"/>
            <filter val="DownloadCourseQRCodeInPublishedSection"/>
            <filter val="ValidateTimerIsDisplayedForBatch"/>
            <filter val="ContentShouldLoadAsPerPublishedUserTypeInDigitalTextbookTab"/>
            <filter val="CreateContentAndSendForReview"/>
            <filter val="UnEnrollFromCourse"/>
            <filter val="VerifyThatUserIsAbleToSearchAndConsumeThePublishedContent"/>
            <filter val="SearchTVLessonTypeContent"/>
            <filter val="ValidateNoOpenBatchAvailableToastrMsg"/>
            <filter val="VerifyCorrectOrderingForClassMediumSubect"/>
            <filter val="UserAbleToCopyTheCourse"/>
            <filter val="CreateCourseAndVerify"/>
            <filter val="CreateGroup"/>
            <filter val="BundleTheQuestionWithImmediateFeedBackAndShuffle"/>
            <filter val="UserAbleToCreateMCQQuestionSetByFillingRootNode"/>
            <filter val="VerifyFrameworksInCourseType"/>
            <filter val="FilterSubjectAndClassInCouseTab"/>
            <filter val="VerifyFilterIsSameInDigitalAndCourseAndTVClassTabs"/>
            <filter val="Showimmediatefeedback"/>
            <filter val="DownloadBulkQRcodeForDraftBook"/>
            <filter val="ConsumContentInFullScreen"/>
            <filter val="UserAbleToSearchQuestionInResource"/>
            <filter val="VerifyTOCDownloadedInCSVFormat"/>
            <filter val="CreateMCAandFTBandMCQInResource"/>
            <filter val="CreateOpenBatchesForCourse"/>
            <filter val="CreateCertificateTemplateAndAttachCertificateToCourse"/>
            <filter val="ChangeToDifferentRoleInProfileFromSchoolHeadAndValidateObservationTab"/>
            <filter val="CreateBookwithAllResourceType"/>
            <filter val="AddChildInCourse"/>
            <filter val="ValidateObservationListsInObservationTab"/>
          </filters>
        </filterColumn>
        <filterColumn colId="9">
          <filters>
            <filter val="Raghavendira"/>
            <filter val="Manjula"/>
          </filters>
        </filterColumn>
        <filterColumn colId="8">
          <filters blank="1">
            <filter val="19/06/2023"/>
            <filter val="06-06-2023"/>
            <filter val="06/06/2023"/>
            <filter val="14/06/2023"/>
            <filter val="12/06/2023"/>
            <filter val="28/06/2023"/>
            <filter val="29/06/2023"/>
            <filter val="23/06/2023"/>
            <filter val="08/05/2023"/>
            <filter val="16/06/2023"/>
            <filter val="07/06/2023"/>
          </filters>
        </filterColumn>
      </autoFilter>
    </customSheetView>
    <customSheetView guid="{2F19E93E-B2C0-4AB2-8F1C-EB721562D28D}" filter="1" showAutoFilter="1">
      <autoFilter ref="$A$1:$U$108">
        <filterColumn colId="9">
          <filters>
            <filter val="Raghavendira"/>
            <filter val="Automation Execution 1"/>
            <filter val="Manjula"/>
          </filters>
        </filterColumn>
      </autoFilter>
    </customSheetView>
    <customSheetView guid="{C03AD753-417A-43D1-B040-5C1A68CE7504}" filter="1" showAutoFilter="1">
      <autoFilter ref="$A$1:$U$108"/>
    </customSheetView>
    <customSheetView guid="{64F8979B-1C14-4F76-8A9F-14A4B175C339}" filter="1" showAutoFilter="1">
      <autoFilter ref="$A$1:$V$108">
        <filterColumn colId="16">
          <filters/>
        </filterColumn>
      </autoFilter>
    </customSheetView>
    <customSheetView guid="{F120F2AB-7B66-4972-99A3-B0E27E150072}" filter="1" showAutoFilter="1">
      <autoFilter ref="$A$1:$V$108">
        <filterColumn colId="21">
          <filters>
            <filter val="Namrata19Jan"/>
            <filter val="ManjulaJAN"/>
            <filter val="ManjulaJan"/>
          </filters>
        </filterColumn>
      </autoFilter>
    </customSheetView>
    <customSheetView guid="{2231CFDB-C9E3-4833-BE23-9750D6BDAED7}" filter="1" showAutoFilter="1">
      <autoFilter ref="$A$1:$U$108">
        <filterColumn colId="7">
          <filters blank="1">
            <filter val="AddCollobratorToDraftBook"/>
            <filter val="DisableDiscussionForumAndItsMessageInPopup"/>
            <filter val="FillSubmitDetailsFormInProfile"/>
            <filter val="VerifyNumberOfMaximumAttemptsWhenCourseAssesmentAddedToCourse"/>
            <filter val="MergeCustodianAccount"/>
            <filter val="AdminCanEditTheDraftBookInAllTextbookAndSendForReview"/>
            <filter val="ValidateGuestNameAndRoleAndBMCAndLocationDetailsInProfile"/>
            <filter val="ApplyAnyFilterInCourseTabAndVerifyContentiIsDisplayed"/>
            <filter val="CreateBatchOptionShouldNotDisplayIfBatchIsAlreadyCreated"/>
            <filter val="CreateBookwithDifferentResourceType"/>
            <filter val="RejectTVLessonTypeContent"/>
            <filter val="SearchQrCodeInGetPage"/>
            <filter val="VerifyLastUpdatedDateAndTimeInBatchViewDashboard"/>
            <filter val="SelectQuestionFromQuestionSetPage"/>
            <filter val="UploadPDFcontent &#10;UploadMP4content                                 &#10;UploadHTMLcontent                                   &#10;UploadWEBMcontent                           &#10;UploadH5pcontent                              &#10;UploadEPUBcontent&#10;UploadYouTubecontent"/>
            <filter val="UserAbleToEditQuestionInAddQuestionPage"/>
            <filter val="SearchBookViaNameAndDOIDAndQRCodeValue"/>
            <filter val="UserAbleToDeleteQuestionInQuestionPage"/>
            <filter val="CreatorAbleToCopyBook"/>
            <filter val="SyncProgressNowForCourse"/>
            <filter val="CreateResourceAndPublish"/>
            <filter val="ValidateFieldsInConsentPopupWhileEnroll"/>
            <filter val="UserAbleToCreateTopicAndEditAndDelete"/>
            <filter val="VerifyDiscussionForumSectionInCourseContentDetailsPage"/>
            <filter val="LoginPopupShouldDisplayForGuestUserDuringCourseEnroll"/>
            <filter val="ValidateAllOptionsInsideForumIcon"/>
            <filter val="VerifyUploadContentInAllMyContent"/>
            <filter val="SearchCourseByKeyword"/>
            <filter val="GenerateQrCode"/>
            <filter val="CloseButtonInDisussionForum"/>
            <filter val="CreateBookWithMoreUnit"/>
            <filter val="ValidateDetailsInCourseCardInMyCourseSection"/>
            <filter val="DownloadBulkQRCode"/>
            <filter val="ForumIconInViewCourseDashboardInBatch"/>
            <filter val="ToogleMyQuestionFilterAndValidateQuestions"/>
            <filter val="CreateSubjectiveQuestionSetByFillingRootNode"/>
            <filter val="UserAbleToSelectStateBlockClusterAndSchoolInLocationPopupForNewUser"/>
            <filter val="ApplyAllFilterAndEditQuestionInAddQuestionPage"/>
            <filter val="VerifyMultipleMediumAndClassTaggedInBook"/>
            <filter val="UserAbleToCopyQuestion"/>
            <filter val="AddUserAndSwitch"/>
            <filter val="UserAbleToSearchQuestionAndPreviewInResource"/>
            <filter val="CreateCollectionAndVerify"/>
            <filter val="AddCourseActivityInsideGroup"/>
            <filter val="DownloadCourseQRCodeInPublishedSection"/>
            <filter val="ValidateTimerIsDisplayedForBatch"/>
            <filter val="ContentShouldLoadAsPerPublishedUserTypeInDigitalTextbookTab"/>
            <filter val="CreateContentAndSendForReview"/>
            <filter val="UnEnrollFromCourse"/>
            <filter val="VerifyThatUserIsAbleToSearchAndConsumeThePublishedContent"/>
            <filter val="SearchTVLessonTypeContent"/>
            <filter val="ValidateNoOpenBatchAvailableToastrMsg"/>
            <filter val="VerifyCorrectOrderingForClassMediumSubect"/>
            <filter val="UserAbleToCopyTheCourse"/>
            <filter val="CreateCourseAndVerify"/>
            <filter val="CreateGroup"/>
            <filter val="BundleTheQuestionWithImmediateFeedBackAndShuffle"/>
            <filter val="UserAbleToCreateMCQQuestionSetByFillingRootNode"/>
            <filter val="VerifyFrameworksInCourseType"/>
            <filter val="VerifyFilterIsSameInDigitalAndCourseAndTVClassTabs"/>
            <filter val="Showimmediatefeedback"/>
            <filter val="DownloadBulkQRcodeForDraftBook"/>
            <filter val="ConsumContentInFullScreen"/>
            <filter val="UserAbleToSearchQuestionInResource"/>
            <filter val="VerifyTOCDownloadedInCSVFormat"/>
            <filter val="CreateMCAandFTBandMCQInResource"/>
            <filter val="CreateOpenBatchesForCourse"/>
            <filter val="CreateCertificateTemplateAndAttachCertificateToCourse"/>
            <filter val="ChangeToDifferentRoleInProfileFromSchoolHeadAndValidateObservationTab"/>
            <filter val="CreateBookwithAllResourceType"/>
            <filter val="ValidateObservationListsInObservationTab"/>
          </filters>
        </filterColumn>
        <filterColumn colId="9">
          <filters>
            <filter val="Raghavendira"/>
            <filter val="Automation Execution 1"/>
          </filters>
        </filterColumn>
        <filterColumn colId="8">
          <filters blank="1">
            <filter val="19/06/2023"/>
            <filter val="14/06/2023"/>
            <filter val="12/06/2023"/>
            <filter val="28/06/2023"/>
            <filter val="29/06/2023"/>
            <filter val="23/06/2023"/>
            <filter val="08/05/2023"/>
            <filter val="16/06/2023"/>
            <filter val="07/06/2023"/>
          </filters>
        </filterColumn>
      </autoFilter>
    </customSheetView>
    <customSheetView guid="{890F7F26-425A-4FF8-B29A-BB73D69806FF}" filter="1" showAutoFilter="1">
      <autoFilter ref="$A$1:$U$108">
        <filterColumn colId="8">
          <filters>
            <filter val="19/06/2023"/>
            <filter val="06-06-2023"/>
            <filter val="06/06/2023"/>
            <filter val="14/06/2023"/>
            <filter val="12/06/2023"/>
            <filter val="28/06/2023"/>
            <filter val="29/06/2023"/>
            <filter val="23/06/2023"/>
            <filter val="08/05/2023"/>
            <filter val="16/06/2023"/>
            <filter val="07/06/2023"/>
          </filters>
        </filterColumn>
      </autoFilter>
    </customSheetView>
    <customSheetView guid="{7DEBCA0E-17B6-4F1F-8849-7B2A9A39D1DA}" filter="1" showAutoFilter="1">
      <autoFilter ref="$A$1:$V$108">
        <filterColumn colId="7">
          <filters blank="1">
            <filter val="AddCollobratorToDraftBook"/>
            <filter val="DisableDiscussionForumAndItsMessageInPopup"/>
            <filter val="FillSubmitDetailsFormInProfile"/>
            <filter val="VerifyNumberOfMaximumAttemptsWhenCourseAssesmentAddedToCourse"/>
            <filter val="MergeCustodianAccount"/>
            <filter val="AdminCanEditTheDraftBookInAllTextbookAndSendForReview"/>
            <filter val="ValidateGuestNameAndRoleAndBMCAndLocationDetailsInProfile"/>
            <filter val="ApplyAnyFilterInCourseTabAndVerifyContentiIsDisplayed"/>
            <filter val="CreateBatchOptionShouldNotDisplayIfBatchIsAlreadyCreated"/>
            <filter val="CreateBookwithDifferentResourceType"/>
            <filter val="RejectTVLessonTypeContent"/>
            <filter val="SearchQrCodeInGetPage"/>
            <filter val="VerifyLastUpdatedDateAndTimeInBatchViewDashboard"/>
            <filter val="SelectQuestionFromQuestionSetPage"/>
            <filter val="UploadPDFcontent &#10;UploadMP4content                                 &#10;UploadHTMLcontent                                   &#10;UploadWEBMcontent                           &#10;UploadH5pcontent                              &#10;UploadEPUBcontent&#10;UploadYouTubecontent"/>
            <filter val="UserAbleToEditQuestionInAddQuestionPage"/>
            <filter val="SearchBookViaNameAndDOIDAndQRCodeValue"/>
            <filter val="UserAbleToDeleteQuestionInQuestionPage"/>
            <filter val="CreatorAbleToCopyBook"/>
            <filter val="SyncProgressNowForCourse"/>
            <filter val="CreateResourceAndPublish"/>
            <filter val="ValidateFieldsInConsentPopupWhileEnroll"/>
            <filter val="UserAbleToCreateTopicAndEditAndDelete"/>
            <filter val="VerifyDiscussionForumSectionInCourseContentDetailsPage"/>
            <filter val="LoginPopupShouldDisplayForGuestUserDuringCourseEnroll"/>
            <filter val="ValidateAllOptionsInsideForumIcon"/>
            <filter val="VerifyUploadContentInAllMyContent"/>
            <filter val="SearchCourseByKeyword"/>
            <filter val="GenerateQrCode"/>
            <filter val="CloseButtonInDisussionForum"/>
            <filter val="CreateBookWithMoreUnit"/>
            <filter val="ValidateDetailsInCourseCardInMyCourseSection"/>
            <filter val="DownloadBulkQRCode"/>
            <filter val="ForumIconInViewCourseDashboardInBatch"/>
            <filter val="ToogleMyQuestionFilterAndValidateQuestions"/>
            <filter val="CreateSubjectiveQuestionSetByFillingRootNode"/>
            <filter val="UserAbleToSelectStateBlockClusterAndSchoolInLocationPopupForNewUser"/>
            <filter val="ApplyAllFilterAndEditQuestionInAddQuestionPage"/>
            <filter val="VerifyMultipleMediumAndClassTaggedInBook"/>
            <filter val="UserAbleToCopyQuestion"/>
            <filter val="AddUserAndSwitch"/>
            <filter val="UserAbleToSearchQuestionAndPreviewInResource"/>
            <filter val="CreateCollectionAndVerify"/>
            <filter val="AddCourseActivityInsideGroup"/>
            <filter val="DownloadCourseQRCodeInPublishedSection"/>
            <filter val="ValidateTimerIsDisplayedForBatch"/>
            <filter val="ContentShouldLoadAsPerPublishedUserTypeInDigitalTextbookTab"/>
            <filter val="CreateContentAndSendForReview"/>
            <filter val="UnEnrollFromCourse"/>
            <filter val="VerifyThatUserIsAbleToSearchAndConsumeThePublishedContent"/>
            <filter val="SearchTVLessonTypeContent"/>
            <filter val="ValidateNoOpenBatchAvailableToastrMsg"/>
            <filter val="VerifyCorrectOrderingForClassMediumSubect"/>
            <filter val="UserAbleToCopyTheCourse"/>
            <filter val="CreateCourseAndVerify"/>
            <filter val="CreateGroup"/>
            <filter val="BundleTheQuestionWithImmediateFeedBackAndShuffle"/>
            <filter val="UserAbleToCreateMCQQuestionSetByFillingRootNode"/>
            <filter val="VerifyFrameworksInCourseType"/>
            <filter val="VerifyFilterIsSameInDigitalAndCourseAndTVClassTabs"/>
            <filter val="Showimmediatefeedback"/>
            <filter val="DownloadBulkQRcodeForDraftBook"/>
            <filter val="ConsumContentInFullScreen"/>
            <filter val="UserAbleToSearchQuestionInResource"/>
            <filter val="VerifyTOCDownloadedInCSVFormat"/>
            <filter val="CreateMCAandFTBandMCQInResource"/>
            <filter val="CreateOpenBatchesForCourse"/>
            <filter val="CreateCertificateTemplateAndAttachCertificateToCourse"/>
            <filter val="ChangeToDifferentRoleInProfileFromSchoolHeadAndValidateObservationTab"/>
            <filter val="CreateBookwithAllResourceType"/>
            <filter val="ValidateObservationListsInObservationTab"/>
          </filters>
        </filterColumn>
      </autoFilter>
    </customSheetView>
    <customSheetView guid="{633D9B21-3C47-449D-B704-32096ECFBE3C}" filter="1" showAutoFilter="1">
      <autoFilter ref="$A$1:$U$108"/>
    </customSheetView>
    <customSheetView guid="{526EE09C-152B-4592-B7D8-DB1AC40426C3}" filter="1" showAutoFilter="1">
      <autoFilter ref="$A$1:$V$108"/>
    </customSheetView>
    <customSheetView guid="{0A446B57-353C-441C-8102-E2D10ED6DC1F}" filter="1" showAutoFilter="1">
      <autoFilter ref="$A$1:$U$108"/>
    </customSheetView>
    <customSheetView guid="{F3A75CCA-A65F-42E4-BB62-DD534283E2B6}" filter="1" showAutoFilter="1">
      <autoFilter ref="$A$1:$V$108">
        <filterColumn colId="16">
          <filters/>
        </filterColumn>
      </autoFilter>
    </customSheetView>
    <customSheetView guid="{D9081FE7-66AF-47D8-958D-2CE4A5EDD9BA}" filter="1" showAutoFilter="1">
      <autoFilter ref="$A$1:$U$108">
        <filterColumn colId="8">
          <filters>
            <filter val="19/06/2023"/>
            <filter val="06-06-2023"/>
            <filter val="06/06/2023"/>
            <filter val="14/06/2023"/>
            <filter val="12/06/2023"/>
            <filter val="28/06/2023"/>
            <filter val="29/06/2023"/>
            <filter val="23/06/2023"/>
            <filter val="08/05/2023"/>
            <filter val="16/06/2023"/>
            <filter val="07/06/2023"/>
          </filters>
        </filterColumn>
      </autoFilter>
    </customSheetView>
    <customSheetView guid="{3EEB5EF5-EDCC-4E54-9E17-7A99B4A6EF8B}" filter="1" showAutoFilter="1">
      <autoFilter ref="$A$1:$U$108"/>
    </customSheetView>
    <customSheetView guid="{BC0233F7-918F-4720-882A-17053E348350}" filter="1" showAutoFilter="1">
      <autoFilter ref="$A$1:$V$108">
        <filterColumn colId="7">
          <filters blank="1">
            <filter val="AddCollobratorToDraftBook"/>
            <filter val="DisableDiscussionForumAndItsMessageInPopup"/>
            <filter val="FillSubmitDetailsFormInProfile"/>
            <filter val="VerifyNumberOfMaximumAttemptsWhenCourseAssesmentAddedToCourse"/>
            <filter val="MergeCustodianAccount"/>
            <filter val="AdminCanEditTheDraftBookInAllTextbookAndSendForReview"/>
            <filter val="ValidateGuestNameAndRoleAndBMCAndLocationDetailsInProfile"/>
            <filter val="ApplyAnyFilterInCourseTabAndVerifyContentiIsDisplayed"/>
            <filter val="CreateBatchOptionShouldNotDisplayIfBatchIsAlreadyCreated"/>
            <filter val="CreateBookwithDifferentResourceType"/>
            <filter val="RejectTVLessonTypeContent"/>
            <filter val="SearchQrCodeInGetPage"/>
            <filter val="VerifyLastUpdatedDateAndTimeInBatchViewDashboard"/>
            <filter val="SelectQuestionFromQuestionSetPage"/>
            <filter val="UploadPDFcontent &#10;UploadMP4content                                 &#10;UploadHTMLcontent                                   &#10;UploadWEBMcontent                           &#10;UploadH5pcontent                              &#10;UploadEPUBcontent&#10;UploadYouTubecontent"/>
            <filter val="UserAbleToEditQuestionInAddQuestionPage"/>
            <filter val="SearchBookViaNameAndDOIDAndQRCodeValue"/>
            <filter val="UserAbleToDeleteQuestionInQuestionPage"/>
            <filter val="CreatorAbleToCopyBook"/>
            <filter val="SyncProgressNowForCourse"/>
            <filter val="CreateResourceAndPublish"/>
            <filter val="ValidateFieldsInConsentPopupWhileEnroll"/>
            <filter val="UserAbleToCreateTopicAndEditAndDelete"/>
            <filter val="VerifyDiscussionForumSectionInCourseContentDetailsPage"/>
            <filter val="LoginPopupShouldDisplayForGuestUserDuringCourseEnroll"/>
            <filter val="ValidateAllOptionsInsideForumIcon"/>
            <filter val="VerifyUploadContentInAllMyContent"/>
            <filter val="SearchCourseByKeyword"/>
            <filter val="GenerateQrCode"/>
            <filter val="CloseButtonInDisussionForum"/>
            <filter val="CreateBookWithMoreUnit"/>
            <filter val="ValidateDetailsInCourseCardInMyCourseSection"/>
            <filter val="DownloadBulkQRCode"/>
            <filter val="ForumIconInViewCourseDashboardInBatch"/>
            <filter val="ToogleMyQuestionFilterAndValidateQuestions"/>
            <filter val="CreateSubjectiveQuestionSetByFillingRootNode"/>
            <filter val="UserAbleToSelectStateBlockClusterAndSchoolInLocationPopupForNewUser"/>
            <filter val="ApplyAllFilterAndEditQuestionInAddQuestionPage"/>
            <filter val="VerifyMultipleMediumAndClassTaggedInBook"/>
            <filter val="UserAbleToCopyQuestion"/>
            <filter val="AddUserAndSwitch"/>
            <filter val="UserAbleToSearchQuestionAndPreviewInResource"/>
            <filter val="CreateCollectionAndVerify"/>
            <filter val="AddCourseActivityInsideGroup"/>
            <filter val="DownloadCourseQRCodeInPublishedSection"/>
            <filter val="ValidateTimerIsDisplayedForBatch"/>
            <filter val="ContentShouldLoadAsPerPublishedUserTypeInDigitalTextbookTab"/>
            <filter val="CreateContentAndSendForReview"/>
            <filter val="UnEnrollFromCourse"/>
            <filter val="VerifyThatUserIsAbleToSearchAndConsumeThePublishedContent"/>
            <filter val="SearchTVLessonTypeContent"/>
            <filter val="ValidateNoOpenBatchAvailableToastrMsg"/>
            <filter val="VerifyCorrectOrderingForClassMediumSubect"/>
            <filter val="UserAbleToCopyTheCourse"/>
            <filter val="CreateCourseAndVerify"/>
            <filter val="CreateGroup"/>
            <filter val="BundleTheQuestionWithImmediateFeedBackAndShuffle"/>
            <filter val="UserAbleToCreateMCQQuestionSetByFillingRootNode"/>
            <filter val="VerifyFrameworksInCourseType"/>
            <filter val="VerifyFilterIsSameInDigitalAndCourseAndTVClassTabs"/>
            <filter val="Showimmediatefeedback"/>
            <filter val="DownloadBulkQRcodeForDraftBook"/>
            <filter val="ConsumContentInFullScreen"/>
            <filter val="UserAbleToSearchQuestionInResource"/>
            <filter val="VerifyTOCDownloadedInCSVFormat"/>
            <filter val="CreateMCAandFTBandMCQInResource"/>
            <filter val="CreateOpenBatchesForCourse"/>
            <filter val="CreateCertificateTemplateAndAttachCertificateToCourse"/>
            <filter val="ChangeToDifferentRoleInProfileFromSchoolHeadAndValidateObservationTab"/>
            <filter val="CreateBookwithAllResourceType"/>
            <filter val="ValidateObservationListsInObservationTab"/>
          </filters>
        </filterColumn>
        <filterColumn colId="16">
          <filters/>
        </filterColumn>
      </autoFilter>
    </customSheetView>
    <customSheetView guid="{669A282E-2277-4014-BE86-C9DA5986A751}" filter="1" showAutoFilter="1">
      <autoFilter ref="$A$1:$U$108">
        <filterColumn colId="10">
          <filters/>
        </filterColumn>
      </autoFilter>
    </customSheetView>
    <customSheetView guid="{B1692C42-BDC7-47E0-BFF8-E9C5CE0865FD}" filter="1" showAutoFilter="1">
      <autoFilter ref="$A$1:$U$108">
        <filterColumn colId="10">
          <filters>
            <filter val="NA"/>
          </filters>
        </filterColumn>
      </autoFilter>
    </customSheetView>
    <customSheetView guid="{90279740-C6E9-43BB-8E95-D99907BB41AC}" filter="1" showAutoFilter="1">
      <autoFilter ref="$A$1:$U$108"/>
    </customSheetView>
    <customSheetView guid="{36304B8A-0B33-4B61-8946-DE7CCFCD5BA9}" filter="1" showAutoFilter="1">
      <autoFilter ref="$A$1:$V$108">
        <filterColumn colId="16">
          <filters/>
        </filterColumn>
        <filterColumn colId="7">
          <filters blank="1">
            <filter val="AddCollobratorToDraftBook"/>
            <filter val="DisableDiscussionForumAndItsMessageInPopup"/>
            <filter val="FillSubmitDetailsFormInProfile"/>
            <filter val="VerifyNumberOfMaximumAttemptsWhenCourseAssesmentAddedToCourse"/>
            <filter val="MergeCustodianAccount"/>
            <filter val="AdminCanEditTheDraftBookInAllTextbookAndSendForReview"/>
            <filter val="ValidateGuestNameAndRoleAndBMCAndLocationDetailsInProfile"/>
            <filter val="ApplyAnyFilterInCourseTabAndVerifyContentiIsDisplayed"/>
            <filter val="CreateBatchOptionShouldNotDisplayIfBatchIsAlreadyCreated"/>
            <filter val="CreateBookwithDifferentResourceType"/>
            <filter val="RejectTVLessonTypeContent"/>
            <filter val="SearchQrCodeInGetPage"/>
            <filter val="VerifyLastUpdatedDateAndTimeInBatchViewDashboard"/>
            <filter val="SelectQuestionFromQuestionSetPage"/>
            <filter val="UploadPDFcontent &#10;UploadMP4content                                 &#10;UploadHTMLcontent                                   &#10;UploadWEBMcontent                           &#10;UploadH5pcontent                              &#10;UploadEPUBcontent&#10;UploadYouTubecontent"/>
            <filter val="UserAbleToEditQuestionInAddQuestionPage"/>
            <filter val="SearchBookViaNameAndDOIDAndQRCodeValue"/>
            <filter val="UserAbleToDeleteQuestionInQuestionPage"/>
            <filter val="CreatorAbleToCopyBook"/>
            <filter val="SyncProgressNowForCourse"/>
            <filter val="CreateResourceAndPublish"/>
            <filter val="ValidateFieldsInConsentPopupWhileEnroll"/>
            <filter val="UserAbleToCreateTopicAndEditAndDelete"/>
            <filter val="VerifyDiscussionForumSectionInCourseContentDetailsPage"/>
            <filter val="LoginPopupShouldDisplayForGuestUserDuringCourseEnroll"/>
            <filter val="ValidateAllOptionsInsideForumIcon"/>
            <filter val="VerifyUploadContentInAllMyContent"/>
            <filter val="SearchCourseByKeyword"/>
            <filter val="GenerateQrCode"/>
            <filter val="CloseButtonInDisussionForum"/>
            <filter val="CreateBookWithMoreUnit"/>
            <filter val="ValidateDetailsInCourseCardInMyCourseSection"/>
            <filter val="DownloadBulkQRCode"/>
            <filter val="ForumIconInViewCourseDashboardInBatch"/>
            <filter val="ToogleMyQuestionFilterAndValidateQuestions"/>
            <filter val="CreateSubjectiveQuestionSetByFillingRootNode"/>
            <filter val="UserAbleToSelectStateBlockClusterAndSchoolInLocationPopupForNewUser"/>
            <filter val="ApplyAllFilterAndEditQuestionInAddQuestionPage"/>
            <filter val="VerifyMultipleMediumAndClassTaggedInBook"/>
            <filter val="UserAbleToCopyQuestion"/>
            <filter val="AddUserAndSwitch"/>
            <filter val="UserAbleToSearchQuestionAndPreviewInResource"/>
            <filter val="CreateCollectionAndVerify"/>
            <filter val="AddCourseActivityInsideGroup"/>
            <filter val="DownloadCourseQRCodeInPublishedSection"/>
            <filter val="ValidateTimerIsDisplayedForBatch"/>
            <filter val="ContentShouldLoadAsPerPublishedUserTypeInDigitalTextbookTab"/>
            <filter val="CreateContentAndSendForReview"/>
            <filter val="UnEnrollFromCourse"/>
            <filter val="VerifyThatUserIsAbleToSearchAndConsumeThePublishedContent"/>
            <filter val="SearchTVLessonTypeContent"/>
            <filter val="ValidateNoOpenBatchAvailableToastrMsg"/>
            <filter val="VerifyCorrectOrderingForClassMediumSubect"/>
            <filter val="UserAbleToCopyTheCourse"/>
            <filter val="CreateCourseAndVerify"/>
            <filter val="CreateGroup"/>
            <filter val="BundleTheQuestionWithImmediateFeedBackAndShuffle"/>
            <filter val="UserAbleToCreateMCQQuestionSetByFillingRootNode"/>
            <filter val="VerifyFrameworksInCourseType"/>
            <filter val="VerifyFilterIsSameInDigitalAndCourseAndTVClassTabs"/>
            <filter val="Showimmediatefeedback"/>
            <filter val="DownloadBulkQRcodeForDraftBook"/>
            <filter val="ConsumContentInFullScreen"/>
            <filter val="UserAbleToSearchQuestionInResource"/>
            <filter val="VerifyTOCDownloadedInCSVFormat"/>
            <filter val="CreateMCAandFTBandMCQInResource"/>
            <filter val="CreateOpenBatchesForCourse"/>
            <filter val="CreateCertificateTemplateAndAttachCertificateToCourse"/>
            <filter val="ChangeToDifferentRoleInProfileFromSchoolHeadAndValidateObservationTab"/>
            <filter val="CreateBookwithAllResourceType"/>
            <filter val="ValidateObservationListsInObservationTab"/>
          </filters>
        </filterColumn>
      </autoFilter>
    </customSheetView>
    <customSheetView guid="{4384A647-52A6-4A25-A87A-FC2E351A8C45}" filter="1" showAutoFilter="1">
      <autoFilter ref="$A$1:$V$108">
        <filterColumn colId="2">
          <filters>
            <filter val="Already Automated"/>
          </filters>
        </filterColumn>
      </autoFilter>
    </customSheetView>
    <customSheetView guid="{D12B6888-FEDA-4037-9F56-C34043B18919}" filter="1" showAutoFilter="1">
      <autoFilter ref="$A$1:$U$108">
        <filterColumn colId="10">
          <filters>
            <filter val="NA"/>
          </filters>
        </filterColumn>
      </autoFilter>
    </customSheetView>
    <customSheetView guid="{62697BC2-9E48-48D9-8174-80E2F53E6D3A}" filter="1" showAutoFilter="1">
      <autoFilter ref="$A$1:$U$108"/>
    </customSheetView>
    <customSheetView guid="{832DCCDB-70E2-4AC1-96BE-BF5A193CF13A}" filter="1" showAutoFilter="1">
      <autoFilter ref="$A$1:$U$108"/>
    </customSheetView>
    <customSheetView guid="{DDF17D6E-30A3-4C7A-A45F-EC96636C810E}" filter="1" showAutoFilter="1">
      <autoFilter ref="$A$1:$U$108">
        <filterColumn colId="10">
          <filters/>
        </filterColumn>
      </autoFilter>
    </customSheetView>
    <customSheetView guid="{9E811A48-C3E3-4F30-80ED-825CFE84A008}" filter="1" showAutoFilter="1">
      <autoFilter ref="$A$1:$U$108">
        <filterColumn colId="7">
          <filters blank="1">
            <filter val="AddCollobratorToDraftBook"/>
            <filter val="DisableDiscussionForumAndItsMessageInPopup"/>
            <filter val="FillSubmitDetailsFormInProfile"/>
            <filter val="VerifyNumberOfMaximumAttemptsWhenCourseAssesmentAddedToCourse"/>
            <filter val="MergeCustodianAccount"/>
            <filter val="AdminCanEditTheDraftBookInAllTextbookAndSendForReview"/>
            <filter val="ValidateGuestNameAndRoleAndBMCAndLocationDetailsInProfile"/>
            <filter val="ApplyAnyFilterInCourseTabAndVerifyContentiIsDisplayed"/>
            <filter val="CreateBatchOptionShouldNotDisplayIfBatchIsAlreadyCreated"/>
            <filter val="CreateBookwithDifferentResourceType"/>
            <filter val="RejectTVLessonTypeContent"/>
            <filter val="SearchQrCodeInGetPage"/>
            <filter val="VerifyLastUpdatedDateAndTimeInBatchViewDashboard"/>
            <filter val="SelectQuestionFromQuestionSetPage"/>
            <filter val="UploadPDFcontent &#10;UploadMP4content                                 &#10;UploadHTMLcontent                                   &#10;UploadWEBMcontent                           &#10;UploadH5pcontent                              &#10;UploadEPUBcontent&#10;UploadYouTubecontent"/>
            <filter val="UserAbleToEditQuestionInAddQuestionPage"/>
            <filter val="SearchBookViaNameAndDOIDAndQRCodeValue"/>
            <filter val="UserAbleToDeleteQuestionInQuestionPage"/>
            <filter val="CreatorAbleToCopyBook"/>
            <filter val="SyncProgressNowForCourse"/>
            <filter val="CreateResourceAndPublish"/>
            <filter val="ValidateFieldsInConsentPopupWhileEnroll"/>
            <filter val="UserAbleToCreateTopicAndEditAndDelete"/>
            <filter val="VerifyDiscussionForumSectionInCourseContentDetailsPage"/>
            <filter val="LoginPopupShouldDisplayForGuestUserDuringCourseEnroll"/>
            <filter val="ValidateAllOptionsInsideForumIcon"/>
            <filter val="VerifyUploadContentInAllMyContent"/>
            <filter val="SearchCourseByKeyword"/>
            <filter val="GenerateQrCode"/>
            <filter val="CloseButtonInDisussionForum"/>
            <filter val="CreateBookWithMoreUnit"/>
            <filter val="ValidateDetailsInCourseCardInMyCourseSection"/>
            <filter val="DownloadBulkQRCode"/>
            <filter val="ForumIconInViewCourseDashboardInBatch"/>
            <filter val="ToogleMyQuestionFilterAndValidateQuestions"/>
            <filter val="CreateSubjectiveQuestionSetByFillingRootNode"/>
            <filter val="UserAbleToSelectStateBlockClusterAndSchoolInLocationPopupForNewUser"/>
            <filter val="ApplyAllFilterAndEditQuestionInAddQuestionPage"/>
            <filter val="VerifyMultipleMediumAndClassTaggedInBook"/>
            <filter val="UserAbleToCopyQuestion"/>
            <filter val="AddUserAndSwitch"/>
            <filter val="UserAbleToSearchQuestionAndPreviewInResource"/>
            <filter val="CreateCollectionAndVerify"/>
            <filter val="AddCourseActivityInsideGroup"/>
            <filter val="DownloadCourseQRCodeInPublishedSection"/>
            <filter val="ValidateTimerIsDisplayedForBatch"/>
            <filter val="ContentShouldLoadAsPerPublishedUserTypeInDigitalTextbookTab"/>
            <filter val="CreateContentAndSendForReview"/>
            <filter val="UnEnrollFromCourse"/>
            <filter val="VerifyThatUserIsAbleToSearchAndConsumeThePublishedContent"/>
            <filter val="SearchTVLessonTypeContent"/>
            <filter val="ValidateNoOpenBatchAvailableToastrMsg"/>
            <filter val="VerifyCorrectOrderingForClassMediumSubect"/>
            <filter val="UserAbleToCopyTheCourse"/>
            <filter val="CreateCourseAndVerify"/>
            <filter val="CreateGroup"/>
            <filter val="BundleTheQuestionWithImmediateFeedBackAndShuffle"/>
            <filter val="UserAbleToCreateMCQQuestionSetByFillingRootNode"/>
            <filter val="VerifyFrameworksInCourseType"/>
            <filter val="VerifyFilterIsSameInDigitalAndCourseAndTVClassTabs"/>
            <filter val="Showimmediatefeedback"/>
            <filter val="DownloadBulkQRcodeForDraftBook"/>
            <filter val="ConsumContentInFullScreen"/>
            <filter val="UserAbleToSearchQuestionInResource"/>
            <filter val="VerifyTOCDownloadedInCSVFormat"/>
            <filter val="CreateMCAandFTBandMCQInResource"/>
            <filter val="CreateOpenBatchesForCourse"/>
            <filter val="CreateCertificateTemplateAndAttachCertificateToCourse"/>
            <filter val="ChangeToDifferentRoleInProfileFromSchoolHeadAndValidateObservationTab"/>
            <filter val="CreateBookwithAllResourceType"/>
            <filter val="ValidateObservationListsInObservationTab"/>
          </filters>
        </filterColumn>
      </autoFilter>
    </customSheetView>
    <customSheetView guid="{CD1717EC-F0BD-4C5E-92E1-7D1668A92827}" filter="1" showAutoFilter="1">
      <autoFilter ref="$A$1:$U$108">
        <filterColumn colId="19">
          <filters/>
        </filterColumn>
      </autoFilter>
    </customSheetView>
    <customSheetView guid="{0CAD8F8E-4FFC-407A-B8F5-2D5F6E036340}" filter="1" showAutoFilter="1">
      <autoFilter ref="$A$1:$U$108">
        <filterColumn colId="7">
          <filters>
            <filter val="AddCollobratorToDraftBook"/>
            <filter val="DisableDiscussionForumAndItsMessageInPopup"/>
            <filter val="FillSubmitDetailsFormInProfile"/>
            <filter val="VerifyNumberOfMaximumAttemptsWhenCourseAssesmentAddedToCourse"/>
            <filter val="MergeCustodianAccount"/>
            <filter val="AdminCanEditTheDraftBookInAllTextbookAndSendForReview"/>
            <filter val="ValidateGuestNameAndRoleAndBMCAndLocationDetailsInProfile"/>
            <filter val="ApplyAnyFilterInCourseTabAndVerifyContentiIsDisplayed"/>
            <filter val="CreateBatchOptionShouldNotDisplayIfBatchIsAlreadyCreated"/>
            <filter val="CreateBookwithDifferentResourceType"/>
            <filter val="RejectTVLessonTypeContent"/>
            <filter val="SearchQrCodeInGetPage"/>
            <filter val="VerifyLastUpdatedDateAndTimeInBatchViewDashboard"/>
            <filter val="TvLessonOptionInResourceSendForReview"/>
            <filter val="SelectQuestionFromQuestionSetPage"/>
            <filter val="UploadPDFcontent &#10;UploadMP4content                                 &#10;UploadHTMLcontent                                   &#10;UploadWEBMcontent                           &#10;UploadH5pcontent                              &#10;UploadEPUBcontent&#10;UploadYouTubecontent"/>
            <filter val="UserAbleToEditQuestionInAddQuestionPage"/>
            <filter val="SearchBookViaNameAndDOIDAndQRCodeValue"/>
            <filter val="UserAbleToDeleteQuestionInQuestionPage"/>
            <filter val="CreatorAbleToCopyBook"/>
            <filter val="SyncProgressNowForCourse"/>
            <filter val="CreateResourceAndPublish"/>
            <filter val="CreateCourseWithAllResourceType"/>
            <filter val="ValidateFieldsInConsentPopupWhileEnroll"/>
            <filter val="UserAbleToCreateTopicAndEditAndDelete"/>
            <filter val="VerifyDiscussionForumSectionInCourseContentDetailsPage"/>
            <filter val="LoginPopupShouldDisplayForGuestUserDuringCourseEnroll"/>
            <filter val="ValidateAllOptionsInsideForumIcon"/>
            <filter val="VerifyUploadContentInAllMyContent"/>
            <filter val="SearchCourseByKeyword"/>
            <filter val="VerifyHomePageSection"/>
            <filter val="VerifyDefaultSettingAndChangeTheSetting"/>
            <filter val="GenerateQrCode"/>
            <filter val="CloseButtonInDisussionForum"/>
            <filter val="CreateBookWithMoreUnit"/>
            <filter val="ValidateDetailsInCourseCardInMyCourseSection"/>
            <filter val="DownloadBulkQRCode"/>
            <filter val="ForumIconInViewCourseDashboardInBatch"/>
            <filter val="ToogleMyQuestionFilterAndValidateQuestions"/>
            <filter val="CreateSubjectiveQuestionSetByFillingRootNode"/>
            <filter val="UserAbleToSelectStateBlockClusterAndSchoolInLocationPopupForNewUser"/>
            <filter val="ApplyAllFilterAndEditQuestionInAddQuestionPage"/>
            <filter val="VerifyMultipleMediumAndClassTaggedInBook"/>
            <filter val="UserAbleToCopyQuestion"/>
            <filter val="CopyBookAsCourseAndSendForReview"/>
            <filter val="AddUserAndSwitch"/>
            <filter val="UserAbleToSearchQuestionAndPreviewInResource"/>
            <filter val="CreateCollectionAndVerify"/>
            <filter val="AddCourseActivityInsideGroup"/>
            <filter val="DownloadCourseQRCodeInPublishedSection"/>
            <filter val="ValidateTimerIsDisplayedForBatch"/>
            <filter val="ContentShouldLoadAsPerPublishedUserTypeInDigitalTextbookTab"/>
            <filter val="CreateContentAndSendForReview"/>
            <filter val="UnEnrollFromCourse"/>
            <filter val="VerifyThatUserIsAbleToSearchAndConsumeThePublishedContent"/>
            <filter val="SearchTVLessonTypeContent"/>
            <filter val="ValidateNoOpenBatchAvailableToastrMsg"/>
            <filter val="VerifyCorrectOrderingForClassMediumSubect"/>
            <filter val="UserAbleToCopyTheCourse"/>
            <filter val="CreateCourseAndVerify"/>
            <filter val="CreateGroup"/>
            <filter val="BundleTheQuestionWithImmediateFeedBackAndShuffle"/>
            <filter val="UserAbleToCreateMCQQuestionSetByFillingRootNode"/>
            <filter val="VerifyFrameworksInCourseType"/>
            <filter val="FilterSubjectAndClassInCouseTab"/>
            <filter val="VerifyFilterIsSameInDigitalAndCourseAndTVClassTabs"/>
            <filter val="Showimmediatefeedback"/>
            <filter val="DownloadBulkQRcodeForDraftBook"/>
            <filter val="ConsumContentInFullScreen"/>
            <filter val="UserAbleToSearchQuestionInResource"/>
            <filter val="VerifyTOCDownloadedInCSVFormat"/>
            <filter val="CreateMCAandFTBandMCQInResource"/>
            <filter val="CreateOpenBatchesForCourse"/>
            <filter val="CreateCertificateTemplateAndAttachCertificateToCourse"/>
            <filter val="ChangeToDifferentRoleInProfileFromSchoolHeadAndValidateObservationTab"/>
            <filter val="CreateBookwithAllResourceType"/>
            <filter val="AddChildInCourse"/>
            <filter val="ValidateObservationListsInObservationTab"/>
          </filters>
        </filterColumn>
        <filterColumn colId="9">
          <filters>
            <filter val="Raghavendira"/>
            <filter val="Automation Execution 1"/>
            <filter val="Manjula"/>
          </filters>
        </filterColumn>
      </autoFilter>
    </customSheetView>
    <customSheetView guid="{74D2148A-8384-4C37-BAA0-5479DE48CB41}" filter="1" showAutoFilter="1">
      <autoFilter ref="$A$1:$V$108">
        <filterColumn colId="16">
          <filters/>
        </filterColumn>
      </autoFilter>
    </customSheetView>
    <customSheetView guid="{063CAAAA-239D-4C04-9FCA-DAED095196F8}" filter="1" showAutoFilter="1">
      <autoFilter ref="$A$1:$V$108">
        <filterColumn colId="7">
          <filters blank="1">
            <filter val="AddCollobratorToDraftBook"/>
            <filter val="DisableDiscussionForumAndItsMessageInPopup"/>
            <filter val="FillSubmitDetailsFormInProfile"/>
            <filter val="VerifyNumberOfMaximumAttemptsWhenCourseAssesmentAddedToCourse"/>
            <filter val="MergeCustodianAccount"/>
            <filter val="AdminCanEditTheDraftBookInAllTextbookAndSendForReview"/>
            <filter val="ValidateGuestNameAndRoleAndBMCAndLocationDetailsInProfile"/>
            <filter val="ApplyAnyFilterInCourseTabAndVerifyContentiIsDisplayed"/>
            <filter val="CreateBatchOptionShouldNotDisplayIfBatchIsAlreadyCreated"/>
            <filter val="CreateBookwithDifferentResourceType"/>
            <filter val="RejectTVLessonTypeContent"/>
            <filter val="SearchQrCodeInGetPage"/>
            <filter val="VerifyLastUpdatedDateAndTimeInBatchViewDashboard"/>
            <filter val="SelectQuestionFromQuestionSetPage"/>
            <filter val="UploadPDFcontent &#10;UploadMP4content                                 &#10;UploadHTMLcontent                                   &#10;UploadWEBMcontent                           &#10;UploadH5pcontent                              &#10;UploadEPUBcontent&#10;UploadYouTubecontent"/>
            <filter val="UserAbleToEditQuestionInAddQuestionPage"/>
            <filter val="SearchBookViaNameAndDOIDAndQRCodeValue"/>
            <filter val="UserAbleToDeleteQuestionInQuestionPage"/>
            <filter val="CreatorAbleToCopyBook"/>
            <filter val="SyncProgressNowForCourse"/>
            <filter val="CreateResourceAndPublish"/>
            <filter val="ValidateFieldsInConsentPopupWhileEnroll"/>
            <filter val="UserAbleToCreateTopicAndEditAndDelete"/>
            <filter val="VerifyDiscussionForumSectionInCourseContentDetailsPage"/>
            <filter val="LoginPopupShouldDisplayForGuestUserDuringCourseEnroll"/>
            <filter val="ValidateAllOptionsInsideForumIcon"/>
            <filter val="VerifyUploadContentInAllMyContent"/>
            <filter val="SearchCourseByKeyword"/>
            <filter val="GenerateQrCode"/>
            <filter val="CloseButtonInDisussionForum"/>
            <filter val="CreateBookWithMoreUnit"/>
            <filter val="ValidateDetailsInCourseCardInMyCourseSection"/>
            <filter val="DownloadBulkQRCode"/>
            <filter val="ForumIconInViewCourseDashboardInBatch"/>
            <filter val="ToogleMyQuestionFilterAndValidateQuestions"/>
            <filter val="CreateSubjectiveQuestionSetByFillingRootNode"/>
            <filter val="UserAbleToSelectStateBlockClusterAndSchoolInLocationPopupForNewUser"/>
            <filter val="ApplyAllFilterAndEditQuestionInAddQuestionPage"/>
            <filter val="VerifyMultipleMediumAndClassTaggedInBook"/>
            <filter val="UserAbleToCopyQuestion"/>
            <filter val="AddUserAndSwitch"/>
            <filter val="UserAbleToSearchQuestionAndPreviewInResource"/>
            <filter val="CreateCollectionAndVerify"/>
            <filter val="AddCourseActivityInsideGroup"/>
            <filter val="DownloadCourseQRCodeInPublishedSection"/>
            <filter val="ValidateTimerIsDisplayedForBatch"/>
            <filter val="ContentShouldLoadAsPerPublishedUserTypeInDigitalTextbookTab"/>
            <filter val="CreateContentAndSendForReview"/>
            <filter val="UnEnrollFromCourse"/>
            <filter val="VerifyThatUserIsAbleToSearchAndConsumeThePublishedContent"/>
            <filter val="SearchTVLessonTypeContent"/>
            <filter val="ValidateNoOpenBatchAvailableToastrMsg"/>
            <filter val="VerifyCorrectOrderingForClassMediumSubect"/>
            <filter val="UserAbleToCopyTheCourse"/>
            <filter val="CreateCourseAndVerify"/>
            <filter val="CreateGroup"/>
            <filter val="BundleTheQuestionWithImmediateFeedBackAndShuffle"/>
            <filter val="UserAbleToCreateMCQQuestionSetByFillingRootNode"/>
            <filter val="VerifyFrameworksInCourseType"/>
            <filter val="VerifyFilterIsSameInDigitalAndCourseAndTVClassTabs"/>
            <filter val="Showimmediatefeedback"/>
            <filter val="DownloadBulkQRcodeForDraftBook"/>
            <filter val="ConsumContentInFullScreen"/>
            <filter val="UserAbleToSearchQuestionInResource"/>
            <filter val="VerifyTOCDownloadedInCSVFormat"/>
            <filter val="CreateMCAandFTBandMCQInResource"/>
            <filter val="CreateOpenBatchesForCourse"/>
            <filter val="CreateCertificateTemplateAndAttachCertificateToCourse"/>
            <filter val="ChangeToDifferentRoleInProfileFromSchoolHeadAndValidateObservationTab"/>
            <filter val="CreateBookwithAllResourceType"/>
            <filter val="ValidateObservationListsInObservationTab"/>
          </filters>
        </filterColumn>
        <filterColumn colId="16">
          <filters/>
        </filterColumn>
      </autoFilter>
    </customSheetView>
    <customSheetView guid="{995A3801-0E48-48E7-A03E-B851C1192764}" filter="1" showAutoFilter="1">
      <autoFilter ref="$A$1:$U$108">
        <filterColumn colId="7">
          <filters blank="1">
            <filter val="AddCollobratorToDraftBook"/>
            <filter val="DisableDiscussionForumAndItsMessageInPopup"/>
            <filter val="FillSubmitDetailsFormInProfile"/>
            <filter val="VerifyNumberOfMaximumAttemptsWhenCourseAssesmentAddedToCourse"/>
            <filter val="MergeCustodianAccount"/>
            <filter val="AdminCanEditTheDraftBookInAllTextbookAndSendForReview"/>
            <filter val="ValidateGuestNameAndRoleAndBMCAndLocationDetailsInProfile"/>
            <filter val="ApplyAnyFilterInCourseTabAndVerifyContentiIsDisplayed"/>
            <filter val="CreateBatchOptionShouldNotDisplayIfBatchIsAlreadyCreated"/>
            <filter val="CreateBookwithDifferentResourceType"/>
            <filter val="RejectTVLessonTypeContent"/>
            <filter val="SearchQrCodeInGetPage"/>
            <filter val="VerifyLastUpdatedDateAndTimeInBatchViewDashboard"/>
            <filter val="TvLessonOptionInResourceSendForReview"/>
            <filter val="SelectQuestionFromQuestionSetPage"/>
            <filter val="UploadPDFcontent &#10;UploadMP4content                                 &#10;UploadHTMLcontent                                   &#10;UploadWEBMcontent                           &#10;UploadH5pcontent                              &#10;UploadEPUBcontent&#10;UploadYouTubecontent"/>
            <filter val="UserAbleToEditQuestionInAddQuestionPage"/>
            <filter val="SearchBookViaNameAndDOIDAndQRCodeValue"/>
            <filter val="UserAbleToDeleteQuestionInQuestionPage"/>
            <filter val="CreatorAbleToCopyBook"/>
            <filter val="SyncProgressNowForCourse"/>
            <filter val="CreateResourceAndPublish"/>
            <filter val="CreateCourseWithAllResourceType"/>
            <filter val="ValidateFieldsInConsentPopupWhileEnroll"/>
            <filter val="UserAbleToCreateTopicAndEditAndDelete"/>
            <filter val="VerifyDiscussionForumSectionInCourseContentDetailsPage"/>
            <filter val="LoginPopupShouldDisplayForGuestUserDuringCourseEnroll"/>
            <filter val="ValidateAllOptionsInsideForumIcon"/>
            <filter val="VerifyUploadContentInAllMyContent"/>
            <filter val="SearchCourseByKeyword"/>
            <filter val="VerifyHomePageSection"/>
            <filter val="VerifyDefaultSettingAndChangeTheSetting"/>
            <filter val="GenerateQrCode"/>
            <filter val="CloseButtonInDisussionForum"/>
            <filter val="CreateBookWithMoreUnit"/>
            <filter val="ValidateDetailsInCourseCardInMyCourseSection"/>
            <filter val="DownloadBulkQRCode"/>
            <filter val="ForumIconInViewCourseDashboardInBatch"/>
            <filter val="ToogleMyQuestionFilterAndValidateQuestions"/>
            <filter val="CreateSubjectiveQuestionSetByFillingRootNode"/>
            <filter val="UserAbleToSelectStateBlockClusterAndSchoolInLocationPopupForNewUser"/>
            <filter val="ApplyAllFilterAndEditQuestionInAddQuestionPage"/>
            <filter val="VerifyMultipleMediumAndClassTaggedInBook"/>
            <filter val="UserAbleToCopyQuestion"/>
            <filter val="CopyBookAsCourseAndSendForReview"/>
            <filter val="AddUserAndSwitch"/>
            <filter val="UserAbleToSearchQuestionAndPreviewInResource"/>
            <filter val="CreateCollectionAndVerify"/>
            <filter val="AddCourseActivityInsideGroup"/>
            <filter val="DownloadCourseQRCodeInPublishedSection"/>
            <filter val="ValidateTimerIsDisplayedForBatch"/>
            <filter val="ContentShouldLoadAsPerPublishedUserTypeInDigitalTextbookTab"/>
            <filter val="CreateContentAndSendForReview"/>
            <filter val="UnEnrollFromCourse"/>
            <filter val="VerifyThatUserIsAbleToSearchAndConsumeThePublishedContent"/>
            <filter val="SearchTVLessonTypeContent"/>
            <filter val="ValidateNoOpenBatchAvailableToastrMsg"/>
            <filter val="VerifyCorrectOrderingForClassMediumSubect"/>
            <filter val="UserAbleToCopyTheCourse"/>
            <filter val="CreateCourseAndVerify"/>
            <filter val="CreateGroup"/>
            <filter val="BundleTheQuestionWithImmediateFeedBackAndShuffle"/>
            <filter val="UserAbleToCreateMCQQuestionSetByFillingRootNode"/>
            <filter val="VerifyFrameworksInCourseType"/>
            <filter val="FilterSubjectAndClassInCouseTab"/>
            <filter val="VerifyFilterIsSameInDigitalAndCourseAndTVClassTabs"/>
            <filter val="Showimmediatefeedback"/>
            <filter val="DownloadBulkQRcodeForDraftBook"/>
            <filter val="ConsumContentInFullScreen"/>
            <filter val="UserAbleToSearchQuestionInResource"/>
            <filter val="VerifyTOCDownloadedInCSVFormat"/>
            <filter val="CreateMCAandFTBandMCQInResource"/>
            <filter val="CreateOpenBatchesForCourse"/>
            <filter val="CreateCertificateTemplateAndAttachCertificateToCourse"/>
            <filter val="ChangeToDifferentRoleInProfileFromSchoolHeadAndValidateObservationTab"/>
            <filter val="CreateBookwithAllResourceType"/>
            <filter val="AddChildInCourse"/>
            <filter val="ValidateObservationListsInObservationTab"/>
          </filters>
        </filterColumn>
        <filterColumn colId="10">
          <filters>
            <filter val="NA"/>
          </filters>
        </filterColumn>
      </autoFilter>
    </customSheetView>
    <customSheetView guid="{64806D85-9568-4FB4-A3DB-D835AC7D31AA}" filter="1" showAutoFilter="1">
      <autoFilter ref="$A$1:$V$108">
        <filterColumn colId="2">
          <filters>
            <filter val="Already Automated"/>
          </filters>
        </filterColumn>
        <filterColumn colId="7">
          <filters blank="1">
            <filter val="AddCollobratorToDraftBook"/>
            <filter val="DisableDiscussionForumAndItsMessageInPopup"/>
            <filter val="FillSubmitDetailsFormInProfile"/>
            <filter val="VerifyNumberOfMaximumAttemptsWhenCourseAssesmentAddedToCourse"/>
            <filter val="MergeCustodianAccount"/>
            <filter val="AdminCanEditTheDraftBookInAllTextbookAndSendForReview"/>
            <filter val="ValidateGuestNameAndRoleAndBMCAndLocationDetailsInProfile"/>
            <filter val="ApplyAnyFilterInCourseTabAndVerifyContentiIsDisplayed"/>
            <filter val="CreateBatchOptionShouldNotDisplayIfBatchIsAlreadyCreated"/>
            <filter val="CreateBookwithDifferentResourceType"/>
            <filter val="RejectTVLessonTypeContent"/>
            <filter val="SearchQrCodeInGetPage"/>
            <filter val="VerifyLastUpdatedDateAndTimeInBatchViewDashboard"/>
            <filter val="SelectQuestionFromQuestionSetPage"/>
            <filter val="UploadPDFcontent &#10;UploadMP4content                                 &#10;UploadHTMLcontent                                   &#10;UploadWEBMcontent                           &#10;UploadH5pcontent                              &#10;UploadEPUBcontent&#10;UploadYouTubecontent"/>
            <filter val="UserAbleToEditQuestionInAddQuestionPage"/>
            <filter val="SearchBookViaNameAndDOIDAndQRCodeValue"/>
            <filter val="UserAbleToDeleteQuestionInQuestionPage"/>
            <filter val="CreatorAbleToCopyBook"/>
            <filter val="SyncProgressNowForCourse"/>
            <filter val="CreateResourceAndPublish"/>
            <filter val="ValidateFieldsInConsentPopupWhileEnroll"/>
            <filter val="UserAbleToCreateTopicAndEditAndDelete"/>
            <filter val="VerifyDiscussionForumSectionInCourseContentDetailsPage"/>
            <filter val="LoginPopupShouldDisplayForGuestUserDuringCourseEnroll"/>
            <filter val="ValidateAllOptionsInsideForumIcon"/>
            <filter val="VerifyUploadContentInAllMyContent"/>
            <filter val="SearchCourseByKeyword"/>
            <filter val="GenerateQrCode"/>
            <filter val="CloseButtonInDisussionForum"/>
            <filter val="CreateBookWithMoreUnit"/>
            <filter val="ValidateDetailsInCourseCardInMyCourseSection"/>
            <filter val="DownloadBulkQRCode"/>
            <filter val="ForumIconInViewCourseDashboardInBatch"/>
            <filter val="ToogleMyQuestionFilterAndValidateQuestions"/>
            <filter val="CreateSubjectiveQuestionSetByFillingRootNode"/>
            <filter val="UserAbleToSelectStateBlockClusterAndSchoolInLocationPopupForNewUser"/>
            <filter val="ApplyAllFilterAndEditQuestionInAddQuestionPage"/>
            <filter val="VerifyMultipleMediumAndClassTaggedInBook"/>
            <filter val="UserAbleToCopyQuestion"/>
            <filter val="AddUserAndSwitch"/>
            <filter val="UserAbleToSearchQuestionAndPreviewInResource"/>
            <filter val="CreateCollectionAndVerify"/>
            <filter val="AddCourseActivityInsideGroup"/>
            <filter val="DownloadCourseQRCodeInPublishedSection"/>
            <filter val="ValidateTimerIsDisplayedForBatch"/>
            <filter val="ContentShouldLoadAsPerPublishedUserTypeInDigitalTextbookTab"/>
            <filter val="CreateContentAndSendForReview"/>
            <filter val="UnEnrollFromCourse"/>
            <filter val="VerifyThatUserIsAbleToSearchAndConsumeThePublishedContent"/>
            <filter val="SearchTVLessonTypeContent"/>
            <filter val="ValidateNoOpenBatchAvailableToastrMsg"/>
            <filter val="VerifyCorrectOrderingForClassMediumSubect"/>
            <filter val="UserAbleToCopyTheCourse"/>
            <filter val="CreateCourseAndVerify"/>
            <filter val="CreateGroup"/>
            <filter val="BundleTheQuestionWithImmediateFeedBackAndShuffle"/>
            <filter val="UserAbleToCreateMCQQuestionSetByFillingRootNode"/>
            <filter val="VerifyFrameworksInCourseType"/>
            <filter val="VerifyFilterIsSameInDigitalAndCourseAndTVClassTabs"/>
            <filter val="Showimmediatefeedback"/>
            <filter val="DownloadBulkQRcodeForDraftBook"/>
            <filter val="ConsumContentInFullScreen"/>
            <filter val="UserAbleToSearchQuestionInResource"/>
            <filter val="VerifyTOCDownloadedInCSVFormat"/>
            <filter val="CreateMCAandFTBandMCQInResource"/>
            <filter val="CreateOpenBatchesForCourse"/>
            <filter val="CreateCertificateTemplateAndAttachCertificateToCourse"/>
            <filter val="ChangeToDifferentRoleInProfileFromSchoolHeadAndValidateObservationTab"/>
            <filter val="CreateBookwithAllResourceType"/>
            <filter val="ValidateObservationListsInObservationTab"/>
          </filters>
        </filterColumn>
      </autoFilter>
    </customSheetView>
    <customSheetView guid="{4898EACD-BD0C-45D1-A505-0531B5ACAA06}" filter="1" showAutoFilter="1">
      <autoFilter ref="$A$1:$U$108">
        <filterColumn colId="7">
          <filters blank="1">
            <filter val="AddCollobratorToDraftBook"/>
            <filter val="DisableDiscussionForumAndItsMessageInPopup"/>
            <filter val="FillSubmitDetailsFormInProfile"/>
            <filter val="VerifyNumberOfMaximumAttemptsWhenCourseAssesmentAddedToCourse"/>
            <filter val="MergeCustodianAccount"/>
            <filter val="AdminCanEditTheDraftBookInAllTextbookAndSendForReview"/>
            <filter val="ValidateGuestNameAndRoleAndBMCAndLocationDetailsInProfile"/>
            <filter val="ApplyAnyFilterInCourseTabAndVerifyContentiIsDisplayed"/>
            <filter val="CreateBatchOptionShouldNotDisplayIfBatchIsAlreadyCreated"/>
            <filter val="CreateBookwithDifferentResourceType"/>
            <filter val="RejectTVLessonTypeContent"/>
            <filter val="SearchQrCodeInGetPage"/>
            <filter val="VerifyLastUpdatedDateAndTimeInBatchViewDashboard"/>
            <filter val="SelectQuestionFromQuestionSetPage"/>
            <filter val="UploadPDFcontent &#10;UploadMP4content                                 &#10;UploadHTMLcontent                                   &#10;UploadWEBMcontent                           &#10;UploadH5pcontent                              &#10;UploadEPUBcontent&#10;UploadYouTubecontent"/>
            <filter val="UserAbleToEditQuestionInAddQuestionPage"/>
            <filter val="SearchBookViaNameAndDOIDAndQRCodeValue"/>
            <filter val="UserAbleToDeleteQuestionInQuestionPage"/>
            <filter val="CreatorAbleToCopyBook"/>
            <filter val="SyncProgressNowForCourse"/>
            <filter val="CreateResourceAndPublish"/>
            <filter val="ValidateFieldsInConsentPopupWhileEnroll"/>
            <filter val="UserAbleToCreateTopicAndEditAndDelete"/>
            <filter val="VerifyDiscussionForumSectionInCourseContentDetailsPage"/>
            <filter val="LoginPopupShouldDisplayForGuestUserDuringCourseEnroll"/>
            <filter val="ValidateAllOptionsInsideForumIcon"/>
            <filter val="VerifyUploadContentInAllMyContent"/>
            <filter val="SearchCourseByKeyword"/>
            <filter val="VerifyHomePageSection"/>
            <filter val="GenerateQrCode"/>
            <filter val="CloseButtonInDisussionForum"/>
            <filter val="CreateBookWithMoreUnit"/>
            <filter val="ValidateDetailsInCourseCardInMyCourseSection"/>
            <filter val="DownloadBulkQRCode"/>
            <filter val="ForumIconInViewCourseDashboardInBatch"/>
            <filter val="ToogleMyQuestionFilterAndValidateQuestions"/>
            <filter val="CreateSubjectiveQuestionSetByFillingRootNode"/>
            <filter val="UserAbleToSelectStateBlockClusterAndSchoolInLocationPopupForNewUser"/>
            <filter val="ApplyAllFilterAndEditQuestionInAddQuestionPage"/>
            <filter val="VerifyMultipleMediumAndClassTaggedInBook"/>
            <filter val="UserAbleToCopyQuestion"/>
            <filter val="AddUserAndSwitch"/>
            <filter val="UserAbleToSearchQuestionAndPreviewInResource"/>
            <filter val="CreateCollectionAndVerify"/>
            <filter val="AddCourseActivityInsideGroup"/>
            <filter val="DownloadCourseQRCodeInPublishedSection"/>
            <filter val="ValidateTimerIsDisplayedForBatch"/>
            <filter val="ContentShouldLoadAsPerPublishedUserTypeInDigitalTextbookTab"/>
            <filter val="CreateContentAndSendForReview"/>
            <filter val="UnEnrollFromCourse"/>
            <filter val="VerifyThatUserIsAbleToSearchAndConsumeThePublishedContent"/>
            <filter val="SearchTVLessonTypeContent"/>
            <filter val="ValidateNoOpenBatchAvailableToastrMsg"/>
            <filter val="VerifyCorrectOrderingForClassMediumSubect"/>
            <filter val="UserAbleToCopyTheCourse"/>
            <filter val="CreateCourseAndVerify"/>
            <filter val="CreateGroup"/>
            <filter val="BundleTheQuestionWithImmediateFeedBackAndShuffle"/>
            <filter val="UserAbleToCreateMCQQuestionSetByFillingRootNode"/>
            <filter val="VerifyFrameworksInCourseType"/>
            <filter val="VerifyFilterIsSameInDigitalAndCourseAndTVClassTabs"/>
            <filter val="Showimmediatefeedback"/>
            <filter val="DownloadBulkQRcodeForDraftBook"/>
            <filter val="ConsumContentInFullScreen"/>
            <filter val="UserAbleToSearchQuestionInResource"/>
            <filter val="VerifyTOCDownloadedInCSVFormat"/>
            <filter val="CreateMCAandFTBandMCQInResource"/>
            <filter val="CreateOpenBatchesForCourse"/>
            <filter val="CreateCertificateTemplateAndAttachCertificateToCourse"/>
            <filter val="ChangeToDifferentRoleInProfileFromSchoolHeadAndValidateObservationTab"/>
            <filter val="CreateBookwithAllResourceType"/>
            <filter val="ValidateObservationListsInObservationTab"/>
          </filters>
        </filterColumn>
        <filterColumn colId="10">
          <filters>
            <filter val="NA"/>
          </filters>
        </filterColumn>
      </autoFilter>
    </customSheetView>
    <customSheetView guid="{CA6D0398-7D21-41A9-85C7-01685085DD6B}" filter="1" showAutoFilter="1">
      <autoFilter ref="$A$1:$V$108">
        <filterColumn colId="7">
          <filters blank="1">
            <filter val="AddCollobratorToDraftBook"/>
            <filter val="DisableDiscussionForumAndItsMessageInPopup"/>
            <filter val="FillSubmitDetailsFormInProfile"/>
            <filter val="VerifyNumberOfMaximumAttemptsWhenCourseAssesmentAddedToCourse"/>
            <filter val="MergeCustodianAccount"/>
            <filter val="AdminCanEditTheDraftBookInAllTextbookAndSendForReview"/>
            <filter val="ValidateGuestNameAndRoleAndBMCAndLocationDetailsInProfile"/>
            <filter val="ApplyAnyFilterInCourseTabAndVerifyContentiIsDisplayed"/>
            <filter val="CreateBatchOptionShouldNotDisplayIfBatchIsAlreadyCreated"/>
            <filter val="CreateBookwithDifferentResourceType"/>
            <filter val="RejectTVLessonTypeContent"/>
            <filter val="SearchQrCodeInGetPage"/>
            <filter val="VerifyLastUpdatedDateAndTimeInBatchViewDashboard"/>
            <filter val="SelectQuestionFromQuestionSetPage"/>
            <filter val="UploadPDFcontent &#10;UploadMP4content                                 &#10;UploadHTMLcontent                                   &#10;UploadWEBMcontent                           &#10;UploadH5pcontent                              &#10;UploadEPUBcontent&#10;UploadYouTubecontent"/>
            <filter val="UserAbleToEditQuestionInAddQuestionPage"/>
            <filter val="SearchBookViaNameAndDOIDAndQRCodeValue"/>
            <filter val="UserAbleToDeleteQuestionInQuestionPage"/>
            <filter val="CreatorAbleToCopyBook"/>
            <filter val="SyncProgressNowForCourse"/>
            <filter val="CreateResourceAndPublish"/>
            <filter val="ValidateFieldsInConsentPopupWhileEnroll"/>
            <filter val="UserAbleToCreateTopicAndEditAndDelete"/>
            <filter val="VerifyDiscussionForumSectionInCourseContentDetailsPage"/>
            <filter val="LoginPopupShouldDisplayForGuestUserDuringCourseEnroll"/>
            <filter val="ValidateAllOptionsInsideForumIcon"/>
            <filter val="VerifyUploadContentInAllMyContent"/>
            <filter val="SearchCourseByKeyword"/>
            <filter val="GenerateQrCode"/>
            <filter val="CloseButtonInDisussionForum"/>
            <filter val="CreateBookWithMoreUnit"/>
            <filter val="ValidateDetailsInCourseCardInMyCourseSection"/>
            <filter val="DownloadBulkQRCode"/>
            <filter val="ForumIconInViewCourseDashboardInBatch"/>
            <filter val="ToogleMyQuestionFilterAndValidateQuestions"/>
            <filter val="CreateSubjectiveQuestionSetByFillingRootNode"/>
            <filter val="UserAbleToSelectStateBlockClusterAndSchoolInLocationPopupForNewUser"/>
            <filter val="ApplyAllFilterAndEditQuestionInAddQuestionPage"/>
            <filter val="VerifyMultipleMediumAndClassTaggedInBook"/>
            <filter val="UserAbleToCopyQuestion"/>
            <filter val="AddUserAndSwitch"/>
            <filter val="UserAbleToSearchQuestionAndPreviewInResource"/>
            <filter val="CreateCollectionAndVerify"/>
            <filter val="AddCourseActivityInsideGroup"/>
            <filter val="DownloadCourseQRCodeInPublishedSection"/>
            <filter val="ValidateTimerIsDisplayedForBatch"/>
            <filter val="ContentShouldLoadAsPerPublishedUserTypeInDigitalTextbookTab"/>
            <filter val="CreateContentAndSendForReview"/>
            <filter val="UnEnrollFromCourse"/>
            <filter val="VerifyThatUserIsAbleToSearchAndConsumeThePublishedContent"/>
            <filter val="SearchTVLessonTypeContent"/>
            <filter val="ValidateNoOpenBatchAvailableToastrMsg"/>
            <filter val="VerifyCorrectOrderingForClassMediumSubect"/>
            <filter val="UserAbleToCopyTheCourse"/>
            <filter val="CreateCourseAndVerify"/>
            <filter val="CreateGroup"/>
            <filter val="BundleTheQuestionWithImmediateFeedBackAndShuffle"/>
            <filter val="UserAbleToCreateMCQQuestionSetByFillingRootNode"/>
            <filter val="VerifyFrameworksInCourseType"/>
            <filter val="VerifyFilterIsSameInDigitalAndCourseAndTVClassTabs"/>
            <filter val="Showimmediatefeedback"/>
            <filter val="DownloadBulkQRcodeForDraftBook"/>
            <filter val="ConsumContentInFullScreen"/>
            <filter val="UserAbleToSearchQuestionInResource"/>
            <filter val="VerifyTOCDownloadedInCSVFormat"/>
            <filter val="CreateMCAandFTBandMCQInResource"/>
            <filter val="CreateOpenBatchesForCourse"/>
            <filter val="CreateCertificateTemplateAndAttachCertificateToCourse"/>
            <filter val="ChangeToDifferentRoleInProfileFromSchoolHeadAndValidateObservationTab"/>
            <filter val="CreateBookwithAllResourceType"/>
            <filter val="ValidateObservationListsInObservationTab"/>
          </filters>
        </filterColumn>
      </autoFilter>
    </customSheetView>
    <customSheetView guid="{6BDE1F70-F2DA-45AE-A1D2-BA059E32CE2D}" filter="1" showAutoFilter="1">
      <autoFilter ref="$J$15:$K$24"/>
    </customSheetView>
    <customSheetView guid="{F9DFF4BF-E53E-4150-9574-3E8BDB9460A5}" filter="1" showAutoFilter="1">
      <autoFilter ref="$A$1:$V$108">
        <filterColumn colId="7">
          <filters blank="1">
            <filter val="AddCollobratorToDraftBook"/>
            <filter val="DisableDiscussionForumAndItsMessageInPopup"/>
            <filter val="FillSubmitDetailsFormInProfile"/>
            <filter val="VerifyNumberOfMaximumAttemptsWhenCourseAssesmentAddedToCourse"/>
            <filter val="MergeCustodianAccount"/>
            <filter val="AdminCanEditTheDraftBookInAllTextbookAndSendForReview"/>
            <filter val="ValidateGuestNameAndRoleAndBMCAndLocationDetailsInProfile"/>
            <filter val="ApplyAnyFilterInCourseTabAndVerifyContentiIsDisplayed"/>
            <filter val="CreateBatchOptionShouldNotDisplayIfBatchIsAlreadyCreated"/>
            <filter val="CreateBookwithDifferentResourceType"/>
            <filter val="RejectTVLessonTypeContent"/>
            <filter val="SearchQrCodeInGetPage"/>
            <filter val="VerifyLastUpdatedDateAndTimeInBatchViewDashboard"/>
            <filter val="SelectQuestionFromQuestionSetPage"/>
            <filter val="UploadPDFcontent &#10;UploadMP4content                                 &#10;UploadHTMLcontent                                   &#10;UploadWEBMcontent                           &#10;UploadH5pcontent                              &#10;UploadEPUBcontent&#10;UploadYouTubecontent"/>
            <filter val="UserAbleToEditQuestionInAddQuestionPage"/>
            <filter val="SearchBookViaNameAndDOIDAndQRCodeValue"/>
            <filter val="UserAbleToDeleteQuestionInQuestionPage"/>
            <filter val="CreatorAbleToCopyBook"/>
            <filter val="SyncProgressNowForCourse"/>
            <filter val="CreateResourceAndPublish"/>
            <filter val="ValidateFieldsInConsentPopupWhileEnroll"/>
            <filter val="UserAbleToCreateTopicAndEditAndDelete"/>
            <filter val="VerifyDiscussionForumSectionInCourseContentDetailsPage"/>
            <filter val="LoginPopupShouldDisplayForGuestUserDuringCourseEnroll"/>
            <filter val="ValidateAllOptionsInsideForumIcon"/>
            <filter val="VerifyUploadContentInAllMyContent"/>
            <filter val="SearchCourseByKeyword"/>
            <filter val="GenerateQrCode"/>
            <filter val="CloseButtonInDisussionForum"/>
            <filter val="CreateBookWithMoreUnit"/>
            <filter val="ValidateDetailsInCourseCardInMyCourseSection"/>
            <filter val="DownloadBulkQRCode"/>
            <filter val="ForumIconInViewCourseDashboardInBatch"/>
            <filter val="ToogleMyQuestionFilterAndValidateQuestions"/>
            <filter val="CreateSubjectiveQuestionSetByFillingRootNode"/>
            <filter val="UserAbleToSelectStateBlockClusterAndSchoolInLocationPopupForNewUser"/>
            <filter val="ApplyAllFilterAndEditQuestionInAddQuestionPage"/>
            <filter val="VerifyMultipleMediumAndClassTaggedInBook"/>
            <filter val="UserAbleToCopyQuestion"/>
            <filter val="AddUserAndSwitch"/>
            <filter val="UserAbleToSearchQuestionAndPreviewInResource"/>
            <filter val="CreateCollectionAndVerify"/>
            <filter val="AddCourseActivityInsideGroup"/>
            <filter val="DownloadCourseQRCodeInPublishedSection"/>
            <filter val="ValidateTimerIsDisplayedForBatch"/>
            <filter val="ContentShouldLoadAsPerPublishedUserTypeInDigitalTextbookTab"/>
            <filter val="CreateContentAndSendForReview"/>
            <filter val="UnEnrollFromCourse"/>
            <filter val="VerifyThatUserIsAbleToSearchAndConsumeThePublishedContent"/>
            <filter val="SearchTVLessonTypeContent"/>
            <filter val="ValidateNoOpenBatchAvailableToastrMsg"/>
            <filter val="VerifyCorrectOrderingForClassMediumSubect"/>
            <filter val="UserAbleToCopyTheCourse"/>
            <filter val="CreateCourseAndVerify"/>
            <filter val="CreateGroup"/>
            <filter val="BundleTheQuestionWithImmediateFeedBackAndShuffle"/>
            <filter val="UserAbleToCreateMCQQuestionSetByFillingRootNode"/>
            <filter val="VerifyFrameworksInCourseType"/>
            <filter val="VerifyFilterIsSameInDigitalAndCourseAndTVClassTabs"/>
            <filter val="Showimmediatefeedback"/>
            <filter val="DownloadBulkQRcodeForDraftBook"/>
            <filter val="ConsumContentInFullScreen"/>
            <filter val="UserAbleToSearchQuestionInResource"/>
            <filter val="VerifyTOCDownloadedInCSVFormat"/>
            <filter val="CreateMCAandFTBandMCQInResource"/>
            <filter val="CreateOpenBatchesForCourse"/>
            <filter val="CreateCertificateTemplateAndAttachCertificateToCourse"/>
            <filter val="ChangeToDifferentRoleInProfileFromSchoolHeadAndValidateObservationTab"/>
            <filter val="CreateBookwithAllResourceType"/>
            <filter val="ValidateObservationListsInObservationTab"/>
          </filters>
        </filterColumn>
      </autoFilter>
    </customSheetView>
    <customSheetView guid="{0B203599-A1EC-42F2-B699-82245B6A4D2D}" filter="1" showAutoFilter="1">
      <autoFilter ref="$A$1:$U$108"/>
    </customSheetView>
    <customSheetView guid="{72946C3D-7210-4C48-A070-7BEA7872DD7E}" filter="1" showAutoFilter="1">
      <autoFilter ref="$A$1:$U$108"/>
    </customSheetView>
    <customSheetView guid="{019CF2DB-6371-4C7C-8261-8A86D1750EAD}" filter="1" showAutoFilter="1">
      <autoFilter ref="$A$1:$V$108">
        <filterColumn colId="16">
          <filters/>
        </filterColumn>
      </autoFilter>
    </customSheetView>
    <customSheetView guid="{775984DF-5A24-4C38-9FBA-85C25757899A}" filter="1" showAutoFilter="1">
      <autoFilter ref="$A$1:$U$108">
        <filterColumn colId="10">
          <filters/>
        </filterColumn>
      </autoFilter>
    </customSheetView>
    <customSheetView guid="{B8F8DE66-DB6F-4AA3-AAA3-BF44DC3E0373}" filter="1" showAutoFilter="1">
      <autoFilter ref="$A$1:$V$108"/>
    </customSheetView>
    <customSheetView guid="{1D899D72-965F-4E6B-834D-739B0138C95A}" filter="1" showAutoFilter="1">
      <autoFilter ref="$A$1:$U$108">
        <filterColumn colId="10">
          <filters/>
        </filterColumn>
      </autoFilter>
    </customSheetView>
    <customSheetView guid="{945725CF-D147-4FCB-B49B-3E336227718F}" filter="1" showAutoFilter="1">
      <autoFilter ref="$A$1:$U$108"/>
    </customSheetView>
    <customSheetView guid="{AE92EC1E-2A4D-45BC-9132-334A2DAB2AAE}" filter="1" showAutoFilter="1">
      <autoFilter ref="$K$1:$K$108">
        <filterColumn colId="0">
          <filters/>
        </filterColumn>
      </autoFilter>
    </customSheetView>
    <customSheetView guid="{07B1A94F-04B1-45B2-B8C0-7260060010E8}" filter="1" showAutoFilter="1">
      <autoFilter ref="$A$1:$U$108">
        <filterColumn colId="16">
          <filters/>
        </filterColumn>
      </autoFilter>
    </customSheetView>
    <customSheetView guid="{819916B2-5B2C-4916-BECC-A700C068FFB0}" filter="1" showAutoFilter="1">
      <autoFilter ref="$A$1:$U$108"/>
    </customSheetView>
    <customSheetView guid="{9E90B145-4007-4EF2-8F01-90E2622A7B75}" filter="1" showAutoFilter="1">
      <autoFilter ref="$A$1:$U$108">
        <filterColumn colId="10">
          <filters>
            <filter val="NA"/>
          </filters>
        </filterColumn>
      </autoFilter>
    </customSheetView>
    <customSheetView guid="{78E7E87E-8B51-4CE5-A5BD-E8DFB1C55677}" filter="1" showAutoFilter="1">
      <autoFilter ref="$A$1:$U$108">
        <filterColumn colId="7">
          <filters blank="1">
            <filter val="AddCollobratorToDraftBook"/>
            <filter val="DisableDiscussionForumAndItsMessageInPopup"/>
            <filter val="FillSubmitDetailsFormInProfile"/>
            <filter val="VerifyNumberOfMaximumAttemptsWhenCourseAssesmentAddedToCourse"/>
            <filter val="MergeCustodianAccount"/>
            <filter val="AdminCanEditTheDraftBookInAllTextbookAndSendForReview"/>
            <filter val="ValidateGuestNameAndRoleAndBMCAndLocationDetailsInProfile"/>
            <filter val="ApplyAnyFilterInCourseTabAndVerifyContentiIsDisplayed"/>
            <filter val="CreateBatchOptionShouldNotDisplayIfBatchIsAlreadyCreated"/>
            <filter val="CreateBookwithDifferentResourceType"/>
            <filter val="RejectTVLessonTypeContent"/>
            <filter val="SearchQrCodeInGetPage"/>
            <filter val="VerifyLastUpdatedDateAndTimeInBatchViewDashboard"/>
            <filter val="SelectQuestionFromQuestionSetPage"/>
            <filter val="UploadPDFcontent &#10;UploadMP4content                                 &#10;UploadHTMLcontent                                   &#10;UploadWEBMcontent                           &#10;UploadH5pcontent                              &#10;UploadEPUBcontent&#10;UploadYouTubecontent"/>
            <filter val="UserAbleToEditQuestionInAddQuestionPage"/>
            <filter val="SearchBookViaNameAndDOIDAndQRCodeValue"/>
            <filter val="UserAbleToDeleteQuestionInQuestionPage"/>
            <filter val="CreatorAbleToCopyBook"/>
            <filter val="SyncProgressNowForCourse"/>
            <filter val="CreateResourceAndPublish"/>
            <filter val="ValidateFieldsInConsentPopupWhileEnroll"/>
            <filter val="UserAbleToCreateTopicAndEditAndDelete"/>
            <filter val="VerifyDiscussionForumSectionInCourseContentDetailsPage"/>
            <filter val="LoginPopupShouldDisplayForGuestUserDuringCourseEnroll"/>
            <filter val="ValidateAllOptionsInsideForumIcon"/>
            <filter val="VerifyUploadContentInAllMyContent"/>
            <filter val="SearchCourseByKeyword"/>
            <filter val="GenerateQrCode"/>
            <filter val="CloseButtonInDisussionForum"/>
            <filter val="CreateBookWithMoreUnit"/>
            <filter val="ValidateDetailsInCourseCardInMyCourseSection"/>
            <filter val="DownloadBulkQRCode"/>
            <filter val="ForumIconInViewCourseDashboardInBatch"/>
            <filter val="ToogleMyQuestionFilterAndValidateQuestions"/>
            <filter val="CreateSubjectiveQuestionSetByFillingRootNode"/>
            <filter val="UserAbleToSelectStateBlockClusterAndSchoolInLocationPopupForNewUser"/>
            <filter val="ApplyAllFilterAndEditQuestionInAddQuestionPage"/>
            <filter val="VerifyMultipleMediumAndClassTaggedInBook"/>
            <filter val="UserAbleToCopyQuestion"/>
            <filter val="AddUserAndSwitch"/>
            <filter val="UserAbleToSearchQuestionAndPreviewInResource"/>
            <filter val="CreateCollectionAndVerify"/>
            <filter val="AddCourseActivityInsideGroup"/>
            <filter val="DownloadCourseQRCodeInPublishedSection"/>
            <filter val="ValidateTimerIsDisplayedForBatch"/>
            <filter val="ContentShouldLoadAsPerPublishedUserTypeInDigitalTextbookTab"/>
            <filter val="CreateContentAndSendForReview"/>
            <filter val="UnEnrollFromCourse"/>
            <filter val="VerifyThatUserIsAbleToSearchAndConsumeThePublishedContent"/>
            <filter val="SearchTVLessonTypeContent"/>
            <filter val="ValidateNoOpenBatchAvailableToastrMsg"/>
            <filter val="VerifyCorrectOrderingForClassMediumSubect"/>
            <filter val="UserAbleToCopyTheCourse"/>
            <filter val="CreateCourseAndVerify"/>
            <filter val="CreateGroup"/>
            <filter val="BundleTheQuestionWithImmediateFeedBackAndShuffle"/>
            <filter val="UserAbleToCreateMCQQuestionSetByFillingRootNode"/>
            <filter val="VerifyFrameworksInCourseType"/>
            <filter val="VerifyFilterIsSameInDigitalAndCourseAndTVClassTabs"/>
            <filter val="Showimmediatefeedback"/>
            <filter val="DownloadBulkQRcodeForDraftBook"/>
            <filter val="ConsumContentInFullScreen"/>
            <filter val="UserAbleToSearchQuestionInResource"/>
            <filter val="VerifyTOCDownloadedInCSVFormat"/>
            <filter val="CreateMCAandFTBandMCQInResource"/>
            <filter val="CreateOpenBatchesForCourse"/>
            <filter val="CreateCertificateTemplateAndAttachCertificateToCourse"/>
            <filter val="ChangeToDifferentRoleInProfileFromSchoolHeadAndValidateObservationTab"/>
            <filter val="CreateBookwithAllResourceType"/>
            <filter val="ValidateObservationListsInObservationTab"/>
          </filters>
        </filterColumn>
        <filterColumn colId="16">
          <filters/>
        </filterColumn>
      </autoFilter>
    </customSheetView>
    <customSheetView guid="{4553389A-3F9A-4592-94F7-122D0DF6128E}" filter="1" showAutoFilter="1">
      <autoFilter ref="$A$1:$V$108">
        <filterColumn colId="7">
          <filters>
            <filter val="AddCollobratorToDraftBook"/>
            <filter val="DisableDiscussionForumAndItsMessageInPopup"/>
            <filter val="FillSubmitDetailsFormInProfile"/>
            <filter val="VerifyNumberOfMaximumAttemptsWhenCourseAssesmentAddedToCourse"/>
            <filter val="MergeCustodianAccount"/>
            <filter val="AdminCanEditTheDraftBookInAllTextbookAndSendForReview"/>
            <filter val="ValidateGuestNameAndRoleAndBMCAndLocationDetailsInProfile"/>
            <filter val="ApplyAnyFilterInCourseTabAndVerifyContentiIsDisplayed"/>
            <filter val="CreateBatchOptionShouldNotDisplayIfBatchIsAlreadyCreated"/>
            <filter val="CreateBookwithDifferentResourceType"/>
            <filter val="RejectTVLessonTypeContent"/>
            <filter val="SearchQrCodeInGetPage"/>
            <filter val="VerifyLastUpdatedDateAndTimeInBatchViewDashboard"/>
            <filter val="TvLessonOptionInResourceSendForReview"/>
            <filter val="SelectQuestionFromQuestionSetPage"/>
            <filter val="UploadPDFcontent &#10;UploadMP4content                                 &#10;UploadHTMLcontent                                   &#10;UploadWEBMcontent                           &#10;UploadH5pcontent                              &#10;UploadEPUBcontent&#10;UploadYouTubecontent"/>
            <filter val="UserAbleToEditQuestionInAddQuestionPage"/>
            <filter val="SearchBookViaNameAndDOIDAndQRCodeValue"/>
            <filter val="UserAbleToDeleteQuestionInQuestionPage"/>
            <filter val="CreatorAbleToCopyBook"/>
            <filter val="SyncProgressNowForCourse"/>
            <filter val="CreateResourceAndPublish"/>
            <filter val="CreateCourseWithAllResourceType"/>
            <filter val="ValidateFieldsInConsentPopupWhileEnroll"/>
            <filter val="UserAbleToCreateTopicAndEditAndDelete"/>
            <filter val="VerifyDiscussionForumSectionInCourseContentDetailsPage"/>
            <filter val="LoginPopupShouldDisplayForGuestUserDuringCourseEnroll"/>
            <filter val="ValidateAllOptionsInsideForumIcon"/>
            <filter val="VerifyUploadContentInAllMyContent"/>
            <filter val="SearchCourseByKeyword"/>
            <filter val="VerifyHomePageSection"/>
            <filter val="VerifyDefaultSettingAndChangeTheSetting"/>
            <filter val="GenerateQrCode"/>
            <filter val="CloseButtonInDisussionForum"/>
            <filter val="CreateBookWithMoreUnit"/>
            <filter val="ValidateDetailsInCourseCardInMyCourseSection"/>
            <filter val="DownloadBulkQRCode"/>
            <filter val="ForumIconInViewCourseDashboardInBatch"/>
            <filter val="ToogleMyQuestionFilterAndValidateQuestions"/>
            <filter val="CreateSubjectiveQuestionSetByFillingRootNode"/>
            <filter val="UserAbleToSelectStateBlockClusterAndSchoolInLocationPopupForNewUser"/>
            <filter val="ApplyAllFilterAndEditQuestionInAddQuestionPage"/>
            <filter val="VerifyMultipleMediumAndClassTaggedInBook"/>
            <filter val="UserAbleToCopyQuestion"/>
            <filter val="CopyBookAsCourseAndSendForReview"/>
            <filter val="AddUserAndSwitch"/>
            <filter val="UserAbleToSearchQuestionAndPreviewInResource"/>
            <filter val="CreateCollectionAndVerify"/>
            <filter val="AddCourseActivityInsideGroup"/>
            <filter val="DownloadCourseQRCodeInPublishedSection"/>
            <filter val="ValidateTimerIsDisplayedForBatch"/>
            <filter val="ContentShouldLoadAsPerPublishedUserTypeInDigitalTextbookTab"/>
            <filter val="CreateContentAndSendForReview"/>
            <filter val="UnEnrollFromCourse"/>
            <filter val="VerifyThatUserIsAbleToSearchAndConsumeThePublishedContent"/>
            <filter val="SearchTVLessonTypeContent"/>
            <filter val="ValidateNoOpenBatchAvailableToastrMsg"/>
            <filter val="VerifyCorrectOrderingForClassMediumSubect"/>
            <filter val="UserAbleToCopyTheCourse"/>
            <filter val="CreateCourseAndVerify"/>
            <filter val="CreateGroup"/>
            <filter val="BundleTheQuestionWithImmediateFeedBackAndShuffle"/>
            <filter val="UserAbleToCreateMCQQuestionSetByFillingRootNode"/>
            <filter val="VerifyFrameworksInCourseType"/>
            <filter val="FilterSubjectAndClassInCouseTab"/>
            <filter val="VerifyFilterIsSameInDigitalAndCourseAndTVClassTabs"/>
            <filter val="Showimmediatefeedback"/>
            <filter val="DownloadBulkQRcodeForDraftBook"/>
            <filter val="ConsumContentInFullScreen"/>
            <filter val="UserAbleToSearchQuestionInResource"/>
            <filter val="VerifyTOCDownloadedInCSVFormat"/>
            <filter val="CreateMCAandFTBandMCQInResource"/>
            <filter val="CreateOpenBatchesForCourse"/>
            <filter val="CreateCertificateTemplateAndAttachCertificateToCourse"/>
            <filter val="ChangeToDifferentRoleInProfileFromSchoolHeadAndValidateObservationTab"/>
            <filter val="CreateBookwithAllResourceType"/>
            <filter val="AddChildInCourse"/>
            <filter val="ValidateObservationListsInObservationTab"/>
          </filters>
        </filterColumn>
      </autoFilter>
    </customSheetView>
    <customSheetView guid="{6003D8C9-2920-4518-99D9-83855D82EBB1}" filter="1" showAutoFilter="1">
      <autoFilter ref="$A$1:$U$108"/>
    </customSheetView>
    <customSheetView guid="{CAC8F074-018D-489B-90B9-5C4EFB88B33C}" filter="1" showAutoFilter="1">
      <autoFilter ref="$A$1:$U$108">
        <filterColumn colId="7">
          <filters blank="1">
            <filter val="AddCollobratorToDraftBook"/>
            <filter val="DisableDiscussionForumAndItsMessageInPopup"/>
            <filter val="FillSubmitDetailsFormInProfile"/>
            <filter val="VerifyNumberOfMaximumAttemptsWhenCourseAssesmentAddedToCourse"/>
            <filter val="MergeCustodianAccount"/>
            <filter val="AdminCanEditTheDraftBookInAllTextbookAndSendForReview"/>
            <filter val="ValidateGuestNameAndRoleAndBMCAndLocationDetailsInProfile"/>
            <filter val="ApplyAnyFilterInCourseTabAndVerifyContentiIsDisplayed"/>
            <filter val="CreateBatchOptionShouldNotDisplayIfBatchIsAlreadyCreated"/>
            <filter val="CreateBookwithDifferentResourceType"/>
            <filter val="RejectTVLessonTypeContent"/>
            <filter val="SearchQrCodeInGetPage"/>
            <filter val="VerifyLastUpdatedDateAndTimeInBatchViewDashboard"/>
            <filter val="SelectQuestionFromQuestionSetPage"/>
            <filter val="UploadPDFcontent &#10;UploadMP4content                                 &#10;UploadHTMLcontent                                   &#10;UploadWEBMcontent                           &#10;UploadH5pcontent                              &#10;UploadEPUBcontent&#10;UploadYouTubecontent"/>
            <filter val="UserAbleToEditQuestionInAddQuestionPage"/>
            <filter val="SearchBookViaNameAndDOIDAndQRCodeValue"/>
            <filter val="UserAbleToDeleteQuestionInQuestionPage"/>
            <filter val="CreatorAbleToCopyBook"/>
            <filter val="SyncProgressNowForCourse"/>
            <filter val="CreateResourceAndPublish"/>
            <filter val="ValidateFieldsInConsentPopupWhileEnroll"/>
            <filter val="UserAbleToCreateTopicAndEditAndDelete"/>
            <filter val="VerifyDiscussionForumSectionInCourseContentDetailsPage"/>
            <filter val="LoginPopupShouldDisplayForGuestUserDuringCourseEnroll"/>
            <filter val="ValidateAllOptionsInsideForumIcon"/>
            <filter val="VerifyUploadContentInAllMyContent"/>
            <filter val="SearchCourseByKeyword"/>
            <filter val="GenerateQrCode"/>
            <filter val="CloseButtonInDisussionForum"/>
            <filter val="CreateBookWithMoreUnit"/>
            <filter val="ValidateDetailsInCourseCardInMyCourseSection"/>
            <filter val="DownloadBulkQRCode"/>
            <filter val="ForumIconInViewCourseDashboardInBatch"/>
            <filter val="ToogleMyQuestionFilterAndValidateQuestions"/>
            <filter val="CreateSubjectiveQuestionSetByFillingRootNode"/>
            <filter val="UserAbleToSelectStateBlockClusterAndSchoolInLocationPopupForNewUser"/>
            <filter val="ApplyAllFilterAndEditQuestionInAddQuestionPage"/>
            <filter val="VerifyMultipleMediumAndClassTaggedInBook"/>
            <filter val="UserAbleToCopyQuestion"/>
            <filter val="AddUserAndSwitch"/>
            <filter val="UserAbleToSearchQuestionAndPreviewInResource"/>
            <filter val="CreateCollectionAndVerify"/>
            <filter val="AddCourseActivityInsideGroup"/>
            <filter val="DownloadCourseQRCodeInPublishedSection"/>
            <filter val="ValidateTimerIsDisplayedForBatch"/>
            <filter val="ContentShouldLoadAsPerPublishedUserTypeInDigitalTextbookTab"/>
            <filter val="CreateContentAndSendForReview"/>
            <filter val="UnEnrollFromCourse"/>
            <filter val="VerifyThatUserIsAbleToSearchAndConsumeThePublishedContent"/>
            <filter val="SearchTVLessonTypeContent"/>
            <filter val="ValidateNoOpenBatchAvailableToastrMsg"/>
            <filter val="VerifyCorrectOrderingForClassMediumSubect"/>
            <filter val="UserAbleToCopyTheCourse"/>
            <filter val="CreateCourseAndVerify"/>
            <filter val="CreateGroup"/>
            <filter val="BundleTheQuestionWithImmediateFeedBackAndShuffle"/>
            <filter val="UserAbleToCreateMCQQuestionSetByFillingRootNode"/>
            <filter val="VerifyFrameworksInCourseType"/>
            <filter val="VerifyFilterIsSameInDigitalAndCourseAndTVClassTabs"/>
            <filter val="Showimmediatefeedback"/>
            <filter val="DownloadBulkQRcodeForDraftBook"/>
            <filter val="ConsumContentInFullScreen"/>
            <filter val="UserAbleToSearchQuestionInResource"/>
            <filter val="VerifyTOCDownloadedInCSVFormat"/>
            <filter val="CreateMCAandFTBandMCQInResource"/>
            <filter val="CreateOpenBatchesForCourse"/>
            <filter val="CreateCertificateTemplateAndAttachCertificateToCourse"/>
            <filter val="ChangeToDifferentRoleInProfileFromSchoolHeadAndValidateObservationTab"/>
            <filter val="CreateBookwithAllResourceType"/>
            <filter val="ValidateObservationListsInObservationTab"/>
          </filters>
        </filterColumn>
        <filterColumn colId="16">
          <filters/>
        </filterColumn>
      </autoFilter>
    </customSheetView>
    <customSheetView guid="{3BA2EF8D-6457-4C28-A470-4F9E71F99F73}" filter="1" showAutoFilter="1">
      <autoFilter ref="$A$1:$V$108">
        <filterColumn colId="2">
          <filters>
            <filter val="Cannot be automated"/>
          </filters>
        </filterColumn>
        <filterColumn colId="16">
          <filters>
            <filter val="NA"/>
          </filters>
        </filterColumn>
      </autoFilter>
    </customSheetView>
    <customSheetView guid="{C8EF618B-0D4B-4E2C-8D18-DB5A72120C6C}" filter="1" showAutoFilter="1">
      <autoFilter ref="$A$1:$U$108"/>
    </customSheetView>
    <customSheetView guid="{B2F824C5-79F3-4B84-A2C8-4E01D5F82707}" filter="1" showAutoFilter="1">
      <autoFilter ref="$A$1:$U$108">
        <filterColumn colId="10">
          <filters/>
        </filterColumn>
      </autoFilter>
    </customSheetView>
    <customSheetView guid="{08AE8528-D95D-49C0-98CE-5995AADF2A0A}" filter="1" showAutoFilter="1">
      <autoFilter ref="$A$1:$U$108">
        <filterColumn colId="8">
          <filters>
            <filter val="19/06/2023"/>
            <filter val="14/06/2023"/>
            <filter val="28/06/2023"/>
            <filter val="29/06/2023"/>
            <filter val="23/06/2023"/>
            <filter val="16/06/2023"/>
          </filters>
        </filterColumn>
      </autoFilter>
    </customSheetView>
    <customSheetView guid="{0E5D8FCF-E57E-4EE2-BD24-70576E4E855C}" filter="1" showAutoFilter="1">
      <autoFilter ref="$A$1:$U$108"/>
    </customSheetView>
    <customSheetView guid="{13B1CD0E-22BF-4D5B-8FFD-6018405B628C}" filter="1" showAutoFilter="1">
      <autoFilter ref="$A$1:$U$108">
        <filterColumn colId="7">
          <filters blank="1">
            <filter val="AddCollobratorToDraftBook"/>
            <filter val="DisableDiscussionForumAndItsMessageInPopup"/>
            <filter val="FillSubmitDetailsFormInProfile"/>
            <filter val="VerifyNumberOfMaximumAttemptsWhenCourseAssesmentAddedToCourse"/>
            <filter val="MergeCustodianAccount"/>
            <filter val="AdminCanEditTheDraftBookInAllTextbookAndSendForReview"/>
            <filter val="ValidateGuestNameAndRoleAndBMCAndLocationDetailsInProfile"/>
            <filter val="ApplyAnyFilterInCourseTabAndVerifyContentiIsDisplayed"/>
            <filter val="CreateBatchOptionShouldNotDisplayIfBatchIsAlreadyCreated"/>
            <filter val="CreateBookwithDifferentResourceType"/>
            <filter val="RejectTVLessonTypeContent"/>
            <filter val="SearchQrCodeInGetPage"/>
            <filter val="VerifyLastUpdatedDateAndTimeInBatchViewDashboard"/>
            <filter val="SelectQuestionFromQuestionSetPage"/>
            <filter val="UploadPDFcontent &#10;UploadMP4content                                 &#10;UploadHTMLcontent                                   &#10;UploadWEBMcontent                           &#10;UploadH5pcontent                              &#10;UploadEPUBcontent&#10;UploadYouTubecontent"/>
            <filter val="UserAbleToEditQuestionInAddQuestionPage"/>
            <filter val="SearchBookViaNameAndDOIDAndQRCodeValue"/>
            <filter val="UserAbleToDeleteQuestionInQuestionPage"/>
            <filter val="CreatorAbleToCopyBook"/>
            <filter val="SyncProgressNowForCourse"/>
            <filter val="CreateResourceAndPublish"/>
            <filter val="ValidateFieldsInConsentPopupWhileEnroll"/>
            <filter val="UserAbleToCreateTopicAndEditAndDelete"/>
            <filter val="VerifyDiscussionForumSectionInCourseContentDetailsPage"/>
            <filter val="LoginPopupShouldDisplayForGuestUserDuringCourseEnroll"/>
            <filter val="ValidateAllOptionsInsideForumIcon"/>
            <filter val="VerifyUploadContentInAllMyContent"/>
            <filter val="SearchCourseByKeyword"/>
            <filter val="GenerateQrCode"/>
            <filter val="CloseButtonInDisussionForum"/>
            <filter val="CreateBookWithMoreUnit"/>
            <filter val="ValidateDetailsInCourseCardInMyCourseSection"/>
            <filter val="DownloadBulkQRCode"/>
            <filter val="ForumIconInViewCourseDashboardInBatch"/>
            <filter val="ToogleMyQuestionFilterAndValidateQuestions"/>
            <filter val="CreateSubjectiveQuestionSetByFillingRootNode"/>
            <filter val="UserAbleToSelectStateBlockClusterAndSchoolInLocationPopupForNewUser"/>
            <filter val="ApplyAllFilterAndEditQuestionInAddQuestionPage"/>
            <filter val="VerifyMultipleMediumAndClassTaggedInBook"/>
            <filter val="UserAbleToCopyQuestion"/>
            <filter val="AddUserAndSwitch"/>
            <filter val="UserAbleToSearchQuestionAndPreviewInResource"/>
            <filter val="CreateCollectionAndVerify"/>
            <filter val="AddCourseActivityInsideGroup"/>
            <filter val="DownloadCourseQRCodeInPublishedSection"/>
            <filter val="ValidateTimerIsDisplayedForBatch"/>
            <filter val="ContentShouldLoadAsPerPublishedUserTypeInDigitalTextbookTab"/>
            <filter val="CreateContentAndSendForReview"/>
            <filter val="UnEnrollFromCourse"/>
            <filter val="VerifyThatUserIsAbleToSearchAndConsumeThePublishedContent"/>
            <filter val="SearchTVLessonTypeContent"/>
            <filter val="ValidateNoOpenBatchAvailableToastrMsg"/>
            <filter val="VerifyCorrectOrderingForClassMediumSubect"/>
            <filter val="UserAbleToCopyTheCourse"/>
            <filter val="CreateCourseAndVerify"/>
            <filter val="CreateGroup"/>
            <filter val="BundleTheQuestionWithImmediateFeedBackAndShuffle"/>
            <filter val="UserAbleToCreateMCQQuestionSetByFillingRootNode"/>
            <filter val="VerifyFrameworksInCourseType"/>
            <filter val="VerifyFilterIsSameInDigitalAndCourseAndTVClassTabs"/>
            <filter val="Showimmediatefeedback"/>
            <filter val="DownloadBulkQRcodeForDraftBook"/>
            <filter val="ConsumContentInFullScreen"/>
            <filter val="UserAbleToSearchQuestionInResource"/>
            <filter val="VerifyTOCDownloadedInCSVFormat"/>
            <filter val="CreateMCAandFTBandMCQInResource"/>
            <filter val="CreateOpenBatchesForCourse"/>
            <filter val="CreateCertificateTemplateAndAttachCertificateToCourse"/>
            <filter val="ChangeToDifferentRoleInProfileFromSchoolHeadAndValidateObservationTab"/>
            <filter val="CreateBookwithAllResourceType"/>
            <filter val="ValidateObservationListsInObservationTab"/>
          </filters>
        </filterColumn>
      </autoFilter>
    </customSheetView>
    <customSheetView guid="{E6EF4F00-8545-48D5-B48D-5B3DB884D8E4}" filter="1" showAutoFilter="1">
      <autoFilter ref="$A$1:$U$108">
        <filterColumn colId="7">
          <filters blank="1">
            <filter val="AddCollobratorToDraftBook"/>
            <filter val="DisableDiscussionForumAndItsMessageInPopup"/>
            <filter val="FillSubmitDetailsFormInProfile"/>
            <filter val="VerifyNumberOfMaximumAttemptsWhenCourseAssesmentAddedToCourse"/>
            <filter val="MergeCustodianAccount"/>
            <filter val="AdminCanEditTheDraftBookInAllTextbookAndSendForReview"/>
            <filter val="ValidateGuestNameAndRoleAndBMCAndLocationDetailsInProfile"/>
            <filter val="ApplyAnyFilterInCourseTabAndVerifyContentiIsDisplayed"/>
            <filter val="CreateBatchOptionShouldNotDisplayIfBatchIsAlreadyCreated"/>
            <filter val="CreateBookwithDifferentResourceType"/>
            <filter val="RejectTVLessonTypeContent"/>
            <filter val="SearchQrCodeInGetPage"/>
            <filter val="VerifyLastUpdatedDateAndTimeInBatchViewDashboard"/>
            <filter val="SelectQuestionFromQuestionSetPage"/>
            <filter val="UploadPDFcontent &#10;UploadMP4content                                 &#10;UploadHTMLcontent                                   &#10;UploadWEBMcontent                           &#10;UploadH5pcontent                              &#10;UploadEPUBcontent&#10;UploadYouTubecontent"/>
            <filter val="UserAbleToEditQuestionInAddQuestionPage"/>
            <filter val="SearchBookViaNameAndDOIDAndQRCodeValue"/>
            <filter val="UserAbleToDeleteQuestionInQuestionPage"/>
            <filter val="CreatorAbleToCopyBook"/>
            <filter val="SyncProgressNowForCourse"/>
            <filter val="CreateResourceAndPublish"/>
            <filter val="ValidateFieldsInConsentPopupWhileEnroll"/>
            <filter val="UserAbleToCreateTopicAndEditAndDelete"/>
            <filter val="VerifyDiscussionForumSectionInCourseContentDetailsPage"/>
            <filter val="LoginPopupShouldDisplayForGuestUserDuringCourseEnroll"/>
            <filter val="ValidateAllOptionsInsideForumIcon"/>
            <filter val="VerifyUploadContentInAllMyContent"/>
            <filter val="SearchCourseByKeyword"/>
            <filter val="GenerateQrCode"/>
            <filter val="CloseButtonInDisussionForum"/>
            <filter val="CreateBookWithMoreUnit"/>
            <filter val="ValidateDetailsInCourseCardInMyCourseSection"/>
            <filter val="DownloadBulkQRCode"/>
            <filter val="ForumIconInViewCourseDashboardInBatch"/>
            <filter val="ToogleMyQuestionFilterAndValidateQuestions"/>
            <filter val="CreateSubjectiveQuestionSetByFillingRootNode"/>
            <filter val="UserAbleToSelectStateBlockClusterAndSchoolInLocationPopupForNewUser"/>
            <filter val="ApplyAllFilterAndEditQuestionInAddQuestionPage"/>
            <filter val="VerifyMultipleMediumAndClassTaggedInBook"/>
            <filter val="UserAbleToCopyQuestion"/>
            <filter val="AddUserAndSwitch"/>
            <filter val="UserAbleToSearchQuestionAndPreviewInResource"/>
            <filter val="CreateCollectionAndVerify"/>
            <filter val="AddCourseActivityInsideGroup"/>
            <filter val="DownloadCourseQRCodeInPublishedSection"/>
            <filter val="ValidateTimerIsDisplayedForBatch"/>
            <filter val="ContentShouldLoadAsPerPublishedUserTypeInDigitalTextbookTab"/>
            <filter val="CreateContentAndSendForReview"/>
            <filter val="UnEnrollFromCourse"/>
            <filter val="VerifyThatUserIsAbleToSearchAndConsumeThePublishedContent"/>
            <filter val="SearchTVLessonTypeContent"/>
            <filter val="ValidateNoOpenBatchAvailableToastrMsg"/>
            <filter val="VerifyCorrectOrderingForClassMediumSubect"/>
            <filter val="UserAbleToCopyTheCourse"/>
            <filter val="CreateCourseAndVerify"/>
            <filter val="CreateGroup"/>
            <filter val="BundleTheQuestionWithImmediateFeedBackAndShuffle"/>
            <filter val="UserAbleToCreateMCQQuestionSetByFillingRootNode"/>
            <filter val="VerifyFrameworksInCourseType"/>
            <filter val="VerifyFilterIsSameInDigitalAndCourseAndTVClassTabs"/>
            <filter val="Showimmediatefeedback"/>
            <filter val="DownloadBulkQRcodeForDraftBook"/>
            <filter val="ConsumContentInFullScreen"/>
            <filter val="UserAbleToSearchQuestionInResource"/>
            <filter val="VerifyTOCDownloadedInCSVFormat"/>
            <filter val="CreateMCAandFTBandMCQInResource"/>
            <filter val="CreateOpenBatchesForCourse"/>
            <filter val="CreateCertificateTemplateAndAttachCertificateToCourse"/>
            <filter val="ChangeToDifferentRoleInProfileFromSchoolHeadAndValidateObservationTab"/>
            <filter val="CreateBookwithAllResourceType"/>
            <filter val="ValidateObservationListsInObservationTab"/>
          </filters>
        </filterColumn>
        <filterColumn colId="9">
          <filters>
            <filter val="Raghavendira"/>
            <filter val="Automation Execution 1"/>
          </filters>
        </filterColumn>
      </autoFilter>
    </customSheetView>
    <customSheetView guid="{B2FCA783-E991-4734-8A80-A4218F76CD04}" filter="1" showAutoFilter="1">
      <autoFilter ref="$A$1:$U$108">
        <filterColumn colId="7">
          <filters blank="1">
            <filter val="AddCollobratorToDraftBook"/>
            <filter val="DisableDiscussionForumAndItsMessageInPopup"/>
            <filter val="FillSubmitDetailsFormInProfile"/>
            <filter val="VerifyNumberOfMaximumAttemptsWhenCourseAssesmentAddedToCourse"/>
            <filter val="MergeCustodianAccount"/>
            <filter val="AdminCanEditTheDraftBookInAllTextbookAndSendForReview"/>
            <filter val="ValidateGuestNameAndRoleAndBMCAndLocationDetailsInProfile"/>
            <filter val="ApplyAnyFilterInCourseTabAndVerifyContentiIsDisplayed"/>
            <filter val="CreateBatchOptionShouldNotDisplayIfBatchIsAlreadyCreated"/>
            <filter val="CreateBookwithDifferentResourceType"/>
            <filter val="RejectTVLessonTypeContent"/>
            <filter val="SearchQrCodeInGetPage"/>
            <filter val="VerifyLastUpdatedDateAndTimeInBatchViewDashboard"/>
            <filter val="TvLessonOptionInResourceSendForReview"/>
            <filter val="SelectQuestionFromQuestionSetPage"/>
            <filter val="UploadPDFcontent &#10;UploadMP4content                                 &#10;UploadHTMLcontent                                   &#10;UploadWEBMcontent                           &#10;UploadH5pcontent                              &#10;UploadEPUBcontent&#10;UploadYouTubecontent"/>
            <filter val="UserAbleToEditQuestionInAddQuestionPage"/>
            <filter val="SearchBookViaNameAndDOIDAndQRCodeValue"/>
            <filter val="UserAbleToDeleteQuestionInQuestionPage"/>
            <filter val="CreatorAbleToCopyBook"/>
            <filter val="SyncProgressNowForCourse"/>
            <filter val="CreateResourceAndPublish"/>
            <filter val="CreateCourseWithAllResourceType"/>
            <filter val="ValidateFieldsInConsentPopupWhileEnroll"/>
            <filter val="UserAbleToCreateTopicAndEditAndDelete"/>
            <filter val="VerifyDiscussionForumSectionInCourseContentDetailsPage"/>
            <filter val="LoginPopupShouldDisplayForGuestUserDuringCourseEnroll"/>
            <filter val="ValidateAllOptionsInsideForumIcon"/>
            <filter val="VerifyUploadContentInAllMyContent"/>
            <filter val="SearchCourseByKeyword"/>
            <filter val="VerifyHomePageSection"/>
            <filter val="VerifyDefaultSettingAndChangeTheSetting"/>
            <filter val="GenerateQrCode"/>
            <filter val="CloseButtonInDisussionForum"/>
            <filter val="CreateBookWithMoreUnit"/>
            <filter val="ValidateDetailsInCourseCardInMyCourseSection"/>
            <filter val="DownloadBulkQRCode"/>
            <filter val="ForumIconInViewCourseDashboardInBatch"/>
            <filter val="ToogleMyQuestionFilterAndValidateQuestions"/>
            <filter val="CreateSubjectiveQuestionSetByFillingRootNode"/>
            <filter val="UserAbleToSelectStateBlockClusterAndSchoolInLocationPopupForNewUser"/>
            <filter val="ApplyAllFilterAndEditQuestionInAddQuestionPage"/>
            <filter val="VerifyMultipleMediumAndClassTaggedInBook"/>
            <filter val="UserAbleToCopyQuestion"/>
            <filter val="CopyBookAsCourseAndSendForReview"/>
            <filter val="AddUserAndSwitch"/>
            <filter val="UserAbleToSearchQuestionAndPreviewInResource"/>
            <filter val="CreateCollectionAndVerify"/>
            <filter val="AddCourseActivityInsideGroup"/>
            <filter val="DownloadCourseQRCodeInPublishedSection"/>
            <filter val="ValidateTimerIsDisplayedForBatch"/>
            <filter val="ContentShouldLoadAsPerPublishedUserTypeInDigitalTextbookTab"/>
            <filter val="CreateContentAndSendForReview"/>
            <filter val="UnEnrollFromCourse"/>
            <filter val="VerifyThatUserIsAbleToSearchAndConsumeThePublishedContent"/>
            <filter val="SearchTVLessonTypeContent"/>
            <filter val="ValidateNoOpenBatchAvailableToastrMsg"/>
            <filter val="VerifyCorrectOrderingForClassMediumSubect"/>
            <filter val="UserAbleToCopyTheCourse"/>
            <filter val="CreateCourseAndVerify"/>
            <filter val="CreateGroup"/>
            <filter val="BundleTheQuestionWithImmediateFeedBackAndShuffle"/>
            <filter val="UserAbleToCreateMCQQuestionSetByFillingRootNode"/>
            <filter val="VerifyFrameworksInCourseType"/>
            <filter val="FilterSubjectAndClassInCouseTab"/>
            <filter val="VerifyFilterIsSameInDigitalAndCourseAndTVClassTabs"/>
            <filter val="Showimmediatefeedback"/>
            <filter val="DownloadBulkQRcodeForDraftBook"/>
            <filter val="ConsumContentInFullScreen"/>
            <filter val="UserAbleToSearchQuestionInResource"/>
            <filter val="VerifyTOCDownloadedInCSVFormat"/>
            <filter val="CreateMCAandFTBandMCQInResource"/>
            <filter val="CreateOpenBatchesForCourse"/>
            <filter val="CreateCertificateTemplateAndAttachCertificateToCourse"/>
            <filter val="ChangeToDifferentRoleInProfileFromSchoolHeadAndValidateObservationTab"/>
            <filter val="CreateBookwithAllResourceType"/>
            <filter val="AddChildInCourse"/>
            <filter val="ValidateObservationListsInObservationTab"/>
          </filters>
        </filterColumn>
        <filterColumn colId="10">
          <filters>
            <filter val="NA"/>
          </filters>
        </filterColumn>
        <filterColumn colId="8">
          <filters>
            <filter val="19/06/2023"/>
            <filter val="06-06-2023"/>
            <filter val="06/06/2023"/>
            <filter val="14/06/2023"/>
            <filter val="12/06/2023"/>
            <filter val="28/06/2023"/>
            <filter val="29/06/2023"/>
            <filter val="23/06/2023"/>
            <filter val="08/05/2023"/>
            <filter val="16/06/2023"/>
            <filter val="07/06/2023"/>
          </filters>
        </filterColumn>
      </autoFilter>
    </customSheetView>
    <customSheetView guid="{BF1A60A3-266E-49C5-992A-6E5B61B0C431}" filter="1" showAutoFilter="1">
      <autoFilter ref="$A$1:$U$108"/>
    </customSheetView>
    <customSheetView guid="{46C2302B-B1AD-4D57-B624-C3B156FE83A2}" filter="1" showAutoFilter="1">
      <autoFilter ref="$A$1:$U$108">
        <filterColumn colId="7">
          <filters blank="1">
            <filter val="AddCollobratorToDraftBook"/>
            <filter val="DisableDiscussionForumAndItsMessageInPopup"/>
            <filter val="FillSubmitDetailsFormInProfile"/>
            <filter val="VerifyNumberOfMaximumAttemptsWhenCourseAssesmentAddedToCourse"/>
            <filter val="MergeCustodianAccount"/>
            <filter val="AdminCanEditTheDraftBookInAllTextbookAndSendForReview"/>
            <filter val="ValidateGuestNameAndRoleAndBMCAndLocationDetailsInProfile"/>
            <filter val="ApplyAnyFilterInCourseTabAndVerifyContentiIsDisplayed"/>
            <filter val="CreateBatchOptionShouldNotDisplayIfBatchIsAlreadyCreated"/>
            <filter val="CreateBookwithDifferentResourceType"/>
            <filter val="RejectTVLessonTypeContent"/>
            <filter val="SearchQrCodeInGetPage"/>
            <filter val="VerifyLastUpdatedDateAndTimeInBatchViewDashboard"/>
            <filter val="SelectQuestionFromQuestionSetPage"/>
            <filter val="UploadPDFcontent &#10;UploadMP4content                                 &#10;UploadHTMLcontent                                   &#10;UploadWEBMcontent                           &#10;UploadH5pcontent                              &#10;UploadEPUBcontent&#10;UploadYouTubecontent"/>
            <filter val="UserAbleToEditQuestionInAddQuestionPage"/>
            <filter val="SearchBookViaNameAndDOIDAndQRCodeValue"/>
            <filter val="UserAbleToDeleteQuestionInQuestionPage"/>
            <filter val="CreatorAbleToCopyBook"/>
            <filter val="SyncProgressNowForCourse"/>
            <filter val="CreateResourceAndPublish"/>
            <filter val="ValidateFieldsInConsentPopupWhileEnroll"/>
            <filter val="UserAbleToCreateTopicAndEditAndDelete"/>
            <filter val="VerifyDiscussionForumSectionInCourseContentDetailsPage"/>
            <filter val="LoginPopupShouldDisplayForGuestUserDuringCourseEnroll"/>
            <filter val="ValidateAllOptionsInsideForumIcon"/>
            <filter val="VerifyUploadContentInAllMyContent"/>
            <filter val="SearchCourseByKeyword"/>
            <filter val="GenerateQrCode"/>
            <filter val="CloseButtonInDisussionForum"/>
            <filter val="CreateBookWithMoreUnit"/>
            <filter val="ValidateDetailsInCourseCardInMyCourseSection"/>
            <filter val="DownloadBulkQRCode"/>
            <filter val="ForumIconInViewCourseDashboardInBatch"/>
            <filter val="ToogleMyQuestionFilterAndValidateQuestions"/>
            <filter val="CreateSubjectiveQuestionSetByFillingRootNode"/>
            <filter val="UserAbleToSelectStateBlockClusterAndSchoolInLocationPopupForNewUser"/>
            <filter val="ApplyAllFilterAndEditQuestionInAddQuestionPage"/>
            <filter val="VerifyMultipleMediumAndClassTaggedInBook"/>
            <filter val="UserAbleToCopyQuestion"/>
            <filter val="AddUserAndSwitch"/>
            <filter val="UserAbleToSearchQuestionAndPreviewInResource"/>
            <filter val="CreateCollectionAndVerify"/>
            <filter val="AddCourseActivityInsideGroup"/>
            <filter val="DownloadCourseQRCodeInPublishedSection"/>
            <filter val="ValidateTimerIsDisplayedForBatch"/>
            <filter val="ContentShouldLoadAsPerPublishedUserTypeInDigitalTextbookTab"/>
            <filter val="CreateContentAndSendForReview"/>
            <filter val="UnEnrollFromCourse"/>
            <filter val="VerifyThatUserIsAbleToSearchAndConsumeThePublishedContent"/>
            <filter val="SearchTVLessonTypeContent"/>
            <filter val="ValidateNoOpenBatchAvailableToastrMsg"/>
            <filter val="VerifyCorrectOrderingForClassMediumSubect"/>
            <filter val="UserAbleToCopyTheCourse"/>
            <filter val="CreateCourseAndVerify"/>
            <filter val="CreateGroup"/>
            <filter val="BundleTheQuestionWithImmediateFeedBackAndShuffle"/>
            <filter val="UserAbleToCreateMCQQuestionSetByFillingRootNode"/>
            <filter val="VerifyFrameworksInCourseType"/>
            <filter val="VerifyFilterIsSameInDigitalAndCourseAndTVClassTabs"/>
            <filter val="Showimmediatefeedback"/>
            <filter val="DownloadBulkQRcodeForDraftBook"/>
            <filter val="ConsumContentInFullScreen"/>
            <filter val="UserAbleToSearchQuestionInResource"/>
            <filter val="VerifyTOCDownloadedInCSVFormat"/>
            <filter val="CreateMCAandFTBandMCQInResource"/>
            <filter val="CreateOpenBatchesForCourse"/>
            <filter val="CreateCertificateTemplateAndAttachCertificateToCourse"/>
            <filter val="ChangeToDifferentRoleInProfileFromSchoolHeadAndValidateObservationTab"/>
            <filter val="CreateBookwithAllResourceType"/>
            <filter val="ValidateObservationListsInObservationTab"/>
          </filters>
        </filterColumn>
        <filterColumn colId="10">
          <filters>
            <filter val="NA"/>
          </filters>
        </filterColumn>
        <filterColumn colId="8">
          <filters blank="1">
            <filter val="19/06/2023"/>
            <filter val="06-06-2023"/>
            <filter val="06/06/2023"/>
            <filter val="14/06/2023"/>
            <filter val="12/06/2023"/>
            <filter val="28/06/2023"/>
            <filter val="29/06/2023"/>
            <filter val="23/06/2023"/>
            <filter val="08/05/2023"/>
            <filter val="16/06/2023"/>
            <filter val="07/06/2023"/>
          </filters>
        </filterColumn>
      </autoFilter>
    </customSheetView>
    <customSheetView guid="{ED80A469-791D-456D-9E7C-E3F0424E7EBD}" filter="1" showAutoFilter="1">
      <autoFilter ref="$A$1:$U$108">
        <filterColumn colId="10">
          <filters>
            <filter val="NA"/>
          </filters>
        </filterColumn>
      </autoFilter>
    </customSheetView>
    <customSheetView guid="{C3DE553E-4D62-4516-8662-075C34F72DFF}" filter="1" showAutoFilter="1">
      <autoFilter ref="$A$1:$U$108">
        <filterColumn colId="10">
          <filters>
            <filter val="NA"/>
          </filters>
        </filterColumn>
        <filterColumn colId="8">
          <filters>
            <filter val="19/06/2023"/>
            <filter val="06-06-2023"/>
            <filter val="06/06/2023"/>
            <filter val="14/06/2023"/>
            <filter val="12/06/2023"/>
            <filter val="28/06/2023"/>
            <filter val="29/06/2023"/>
            <filter val="23/06/2023"/>
            <filter val="08/05/2023"/>
            <filter val="16/06/2023"/>
            <filter val="07/06/2023"/>
          </filters>
        </filterColumn>
      </autoFilter>
    </customSheetView>
    <customSheetView guid="{415505C5-E56E-43ED-B0E1-49AF0B521ADD}" filter="1" showAutoFilter="1">
      <autoFilter ref="$A$1:$U$108">
        <filterColumn colId="10">
          <filters/>
        </filterColumn>
      </autoFilter>
    </customSheetView>
    <customSheetView guid="{5BC8D6A8-A676-4D63-8090-C002235C44A9}" filter="1" showAutoFilter="1">
      <autoFilter ref="$A$1:$V$108">
        <filterColumn colId="16">
          <filters/>
        </filterColumn>
        <filterColumn colId="7">
          <filters>
            <filter val="AddCollobratorToDraftBook"/>
            <filter val="DisableDiscussionForumAndItsMessageInPopup"/>
            <filter val="FillSubmitDetailsFormInProfile"/>
            <filter val="VerifyNumberOfMaximumAttemptsWhenCourseAssesmentAddedToCourse"/>
            <filter val="MergeCustodianAccount"/>
            <filter val="AdminCanEditTheDraftBookInAllTextbookAndSendForReview"/>
            <filter val="ValidateGuestNameAndRoleAndBMCAndLocationDetailsInProfile"/>
            <filter val="ApplyAnyFilterInCourseTabAndVerifyContentiIsDisplayed"/>
            <filter val="CreateBatchOptionShouldNotDisplayIfBatchIsAlreadyCreated"/>
            <filter val="CreateBookwithDifferentResourceType"/>
            <filter val="RejectTVLessonTypeContent"/>
            <filter val="SearchQrCodeInGetPage"/>
            <filter val="VerifyLastUpdatedDateAndTimeInBatchViewDashboard"/>
            <filter val="TvLessonOptionInResourceSendForReview"/>
            <filter val="SelectQuestionFromQuestionSetPage"/>
            <filter val="UploadPDFcontent &#10;UploadMP4content                                 &#10;UploadHTMLcontent                                   &#10;UploadWEBMcontent                           &#10;UploadH5pcontent                              &#10;UploadEPUBcontent&#10;UploadYouTubecontent"/>
            <filter val="UserAbleToEditQuestionInAddQuestionPage"/>
            <filter val="SearchBookViaNameAndDOIDAndQRCodeValue"/>
            <filter val="UserAbleToDeleteQuestionInQuestionPage"/>
            <filter val="CreatorAbleToCopyBook"/>
            <filter val="SyncProgressNowForCourse"/>
            <filter val="CreateResourceAndPublish"/>
            <filter val="CreateCourseWithAllResourceType"/>
            <filter val="ValidateFieldsInConsentPopupWhileEnroll"/>
            <filter val="UserAbleToCreateTopicAndEditAndDelete"/>
            <filter val="VerifyDiscussionForumSectionInCourseContentDetailsPage"/>
            <filter val="LoginPopupShouldDisplayForGuestUserDuringCourseEnroll"/>
            <filter val="ValidateAllOptionsInsideForumIcon"/>
            <filter val="VerifyUploadContentInAllMyContent"/>
            <filter val="SearchCourseByKeyword"/>
            <filter val="VerifyHomePageSection"/>
            <filter val="VerifyDefaultSettingAndChangeTheSetting"/>
            <filter val="GenerateQrCode"/>
            <filter val="CloseButtonInDisussionForum"/>
            <filter val="CreateBookWithMoreUnit"/>
            <filter val="ValidateDetailsInCourseCardInMyCourseSection"/>
            <filter val="DownloadBulkQRCode"/>
            <filter val="ForumIconInViewCourseDashboardInBatch"/>
            <filter val="ToogleMyQuestionFilterAndValidateQuestions"/>
            <filter val="CreateSubjectiveQuestionSetByFillingRootNode"/>
            <filter val="UserAbleToSelectStateBlockClusterAndSchoolInLocationPopupForNewUser"/>
            <filter val="ApplyAllFilterAndEditQuestionInAddQuestionPage"/>
            <filter val="VerifyMultipleMediumAndClassTaggedInBook"/>
            <filter val="UserAbleToCopyQuestion"/>
            <filter val="CopyBookAsCourseAndSendForReview"/>
            <filter val="AddUserAndSwitch"/>
            <filter val="UserAbleToSearchQuestionAndPreviewInResource"/>
            <filter val="CreateCollectionAndVerify"/>
            <filter val="AddCourseActivityInsideGroup"/>
            <filter val="DownloadCourseQRCodeInPublishedSection"/>
            <filter val="ValidateTimerIsDisplayedForBatch"/>
            <filter val="ContentShouldLoadAsPerPublishedUserTypeInDigitalTextbookTab"/>
            <filter val="CreateContentAndSendForReview"/>
            <filter val="UnEnrollFromCourse"/>
            <filter val="VerifyThatUserIsAbleToSearchAndConsumeThePublishedContent"/>
            <filter val="SearchTVLessonTypeContent"/>
            <filter val="ValidateNoOpenBatchAvailableToastrMsg"/>
            <filter val="VerifyCorrectOrderingForClassMediumSubect"/>
            <filter val="UserAbleToCopyTheCourse"/>
            <filter val="CreateCourseAndVerify"/>
            <filter val="CreateGroup"/>
            <filter val="BundleTheQuestionWithImmediateFeedBackAndShuffle"/>
            <filter val="UserAbleToCreateMCQQuestionSetByFillingRootNode"/>
            <filter val="VerifyFrameworksInCourseType"/>
            <filter val="FilterSubjectAndClassInCouseTab"/>
            <filter val="VerifyFilterIsSameInDigitalAndCourseAndTVClassTabs"/>
            <filter val="Showimmediatefeedback"/>
            <filter val="DownloadBulkQRcodeForDraftBook"/>
            <filter val="ConsumContentInFullScreen"/>
            <filter val="UserAbleToSearchQuestionInResource"/>
            <filter val="VerifyTOCDownloadedInCSVFormat"/>
            <filter val="CreateMCAandFTBandMCQInResource"/>
            <filter val="CreateOpenBatchesForCourse"/>
            <filter val="CreateCertificateTemplateAndAttachCertificateToCourse"/>
            <filter val="ChangeToDifferentRoleInProfileFromSchoolHeadAndValidateObservationTab"/>
            <filter val="CreateBookwithAllResourceType"/>
            <filter val="AddChildInCourse"/>
            <filter val="ValidateObservationListsInObservationTab"/>
          </filters>
        </filterColumn>
      </autoFilter>
    </customSheetView>
    <customSheetView guid="{15F40CEA-BC61-4039-ACE6-91399200CCC3}" filter="1" showAutoFilter="1">
      <autoFilter ref="$A$1:$U$108"/>
    </customSheetView>
    <customSheetView guid="{74594F03-1319-44CB-BCDD-C0860FD02CFB}" filter="1" showAutoFilter="1">
      <autoFilter ref="$A$1:$U$108">
        <filterColumn colId="7">
          <filters blank="1">
            <filter val="AddCollobratorToDraftBook"/>
            <filter val="DisableDiscussionForumAndItsMessageInPopup"/>
            <filter val="FillSubmitDetailsFormInProfile"/>
            <filter val="VerifyNumberOfMaximumAttemptsWhenCourseAssesmentAddedToCourse"/>
            <filter val="MergeCustodianAccount"/>
            <filter val="AdminCanEditTheDraftBookInAllTextbookAndSendForReview"/>
            <filter val="ValidateGuestNameAndRoleAndBMCAndLocationDetailsInProfile"/>
            <filter val="ApplyAnyFilterInCourseTabAndVerifyContentiIsDisplayed"/>
            <filter val="CreateBatchOptionShouldNotDisplayIfBatchIsAlreadyCreated"/>
            <filter val="CreateBookwithDifferentResourceType"/>
            <filter val="RejectTVLessonTypeContent"/>
            <filter val="SearchQrCodeInGetPage"/>
            <filter val="VerifyLastUpdatedDateAndTimeInBatchViewDashboard"/>
            <filter val="SelectQuestionFromQuestionSetPage"/>
            <filter val="UploadPDFcontent &#10;UploadMP4content                                 &#10;UploadHTMLcontent                                   &#10;UploadWEBMcontent                           &#10;UploadH5pcontent                              &#10;UploadEPUBcontent&#10;UploadYouTubecontent"/>
            <filter val="UserAbleToEditQuestionInAddQuestionPage"/>
            <filter val="SearchBookViaNameAndDOIDAndQRCodeValue"/>
            <filter val="UserAbleToDeleteQuestionInQuestionPage"/>
            <filter val="CreatorAbleToCopyBook"/>
            <filter val="SyncProgressNowForCourse"/>
            <filter val="CreateResourceAndPublish"/>
            <filter val="ValidateFieldsInConsentPopupWhileEnroll"/>
            <filter val="UserAbleToCreateTopicAndEditAndDelete"/>
            <filter val="VerifyDiscussionForumSectionInCourseContentDetailsPage"/>
            <filter val="LoginPopupShouldDisplayForGuestUserDuringCourseEnroll"/>
            <filter val="ValidateAllOptionsInsideForumIcon"/>
            <filter val="VerifyUploadContentInAllMyContent"/>
            <filter val="SearchCourseByKeyword"/>
            <filter val="GenerateQrCode"/>
            <filter val="CloseButtonInDisussionForum"/>
            <filter val="CreateBookWithMoreUnit"/>
            <filter val="ValidateDetailsInCourseCardInMyCourseSection"/>
            <filter val="DownloadBulkQRCode"/>
            <filter val="ForumIconInViewCourseDashboardInBatch"/>
            <filter val="ToogleMyQuestionFilterAndValidateQuestions"/>
            <filter val="CreateSubjectiveQuestionSetByFillingRootNode"/>
            <filter val="UserAbleToSelectStateBlockClusterAndSchoolInLocationPopupForNewUser"/>
            <filter val="ApplyAllFilterAndEditQuestionInAddQuestionPage"/>
            <filter val="VerifyMultipleMediumAndClassTaggedInBook"/>
            <filter val="UserAbleToCopyQuestion"/>
            <filter val="AddUserAndSwitch"/>
            <filter val="UserAbleToSearchQuestionAndPreviewInResource"/>
            <filter val="CreateCollectionAndVerify"/>
            <filter val="AddCourseActivityInsideGroup"/>
            <filter val="DownloadCourseQRCodeInPublishedSection"/>
            <filter val="ValidateTimerIsDisplayedForBatch"/>
            <filter val="ContentShouldLoadAsPerPublishedUserTypeInDigitalTextbookTab"/>
            <filter val="CreateContentAndSendForReview"/>
            <filter val="UnEnrollFromCourse"/>
            <filter val="VerifyThatUserIsAbleToSearchAndConsumeThePublishedContent"/>
            <filter val="SearchTVLessonTypeContent"/>
            <filter val="ValidateNoOpenBatchAvailableToastrMsg"/>
            <filter val="VerifyCorrectOrderingForClassMediumSubect"/>
            <filter val="UserAbleToCopyTheCourse"/>
            <filter val="CreateCourseAndVerify"/>
            <filter val="CreateGroup"/>
            <filter val="BundleTheQuestionWithImmediateFeedBackAndShuffle"/>
            <filter val="UserAbleToCreateMCQQuestionSetByFillingRootNode"/>
            <filter val="VerifyFrameworksInCourseType"/>
            <filter val="VerifyFilterIsSameInDigitalAndCourseAndTVClassTabs"/>
            <filter val="Showimmediatefeedback"/>
            <filter val="DownloadBulkQRcodeForDraftBook"/>
            <filter val="ConsumContentInFullScreen"/>
            <filter val="UserAbleToSearchQuestionInResource"/>
            <filter val="VerifyTOCDownloadedInCSVFormat"/>
            <filter val="CreateMCAandFTBandMCQInResource"/>
            <filter val="CreateOpenBatchesForCourse"/>
            <filter val="CreateCertificateTemplateAndAttachCertificateToCourse"/>
            <filter val="ChangeToDifferentRoleInProfileFromSchoolHeadAndValidateObservationTab"/>
            <filter val="CreateBookwithAllResourceType"/>
            <filter val="ValidateObservationListsInObservationTab"/>
          </filters>
        </filterColumn>
        <filterColumn colId="10">
          <filters>
            <filter val="NA"/>
          </filters>
        </filterColumn>
      </autoFilter>
    </customSheetView>
    <customSheetView guid="{2C7F86F9-A92D-4294-B6DC-B5071477E3BC}" filter="1" showAutoFilter="1">
      <autoFilter ref="$A$1:$U$108">
        <filterColumn colId="10">
          <filters>
            <filter val="NA"/>
          </filters>
        </filterColumn>
      </autoFilter>
    </customSheetView>
    <customSheetView guid="{BF93E588-6884-4925-8BE5-D65870BFB4FC}" filter="1" showAutoFilter="1">
      <autoFilter ref="$A$1:$U$108">
        <filterColumn colId="13">
          <filters>
            <filter val="NA"/>
            <filter val="pass"/>
          </filters>
        </filterColumn>
      </autoFilter>
    </customSheetView>
    <customSheetView guid="{56BE5871-1E80-410A-9C4B-1076A60AB91D}" filter="1" showAutoFilter="1">
      <autoFilter ref="$A$1:$U$108">
        <filterColumn colId="7">
          <filters blank="1">
            <filter val="AddCollobratorToDraftBook"/>
            <filter val="DisableDiscussionForumAndItsMessageInPopup"/>
            <filter val="FillSubmitDetailsFormInProfile"/>
            <filter val="VerifyNumberOfMaximumAttemptsWhenCourseAssesmentAddedToCourse"/>
            <filter val="MergeCustodianAccount"/>
            <filter val="AdminCanEditTheDraftBookInAllTextbookAndSendForReview"/>
            <filter val="ValidateGuestNameAndRoleAndBMCAndLocationDetailsInProfile"/>
            <filter val="ApplyAnyFilterInCourseTabAndVerifyContentiIsDisplayed"/>
            <filter val="CreateBatchOptionShouldNotDisplayIfBatchIsAlreadyCreated"/>
            <filter val="CreateBookwithDifferentResourceType"/>
            <filter val="RejectTVLessonTypeContent"/>
            <filter val="SearchQrCodeInGetPage"/>
            <filter val="VerifyLastUpdatedDateAndTimeInBatchViewDashboard"/>
            <filter val="TvLessonOptionInResourceSendForReview"/>
            <filter val="SelectQuestionFromQuestionSetPage"/>
            <filter val="UploadPDFcontent &#10;UploadMP4content                                 &#10;UploadHTMLcontent                                   &#10;UploadWEBMcontent                           &#10;UploadH5pcontent                              &#10;UploadEPUBcontent&#10;UploadYouTubecontent"/>
            <filter val="UserAbleToEditQuestionInAddQuestionPage"/>
            <filter val="SearchBookViaNameAndDOIDAndQRCodeValue"/>
            <filter val="UserAbleToDeleteQuestionInQuestionPage"/>
            <filter val="CreatorAbleToCopyBook"/>
            <filter val="SyncProgressNowForCourse"/>
            <filter val="CreateResourceAndPublish"/>
            <filter val="CreateCourseWithAllResourceType"/>
            <filter val="ValidateFieldsInConsentPopupWhileEnroll"/>
            <filter val="UserAbleToCreateTopicAndEditAndDelete"/>
            <filter val="VerifyDiscussionForumSectionInCourseContentDetailsPage"/>
            <filter val="LoginPopupShouldDisplayForGuestUserDuringCourseEnroll"/>
            <filter val="ValidateAllOptionsInsideForumIcon"/>
            <filter val="VerifyUploadContentInAllMyContent"/>
            <filter val="SearchCourseByKeyword"/>
            <filter val="VerifyHomePageSection"/>
            <filter val="VerifyDefaultSettingAndChangeTheSetting"/>
            <filter val="GenerateQrCode"/>
            <filter val="CloseButtonInDisussionForum"/>
            <filter val="CreateBookWithMoreUnit"/>
            <filter val="ValidateDetailsInCourseCardInMyCourseSection"/>
            <filter val="DownloadBulkQRCode"/>
            <filter val="ForumIconInViewCourseDashboardInBatch"/>
            <filter val="ToogleMyQuestionFilterAndValidateQuestions"/>
            <filter val="CreateSubjectiveQuestionSetByFillingRootNode"/>
            <filter val="UserAbleToSelectStateBlockClusterAndSchoolInLocationPopupForNewUser"/>
            <filter val="ApplyAllFilterAndEditQuestionInAddQuestionPage"/>
            <filter val="VerifyMultipleMediumAndClassTaggedInBook"/>
            <filter val="UserAbleToCopyQuestion"/>
            <filter val="CopyBookAsCourseAndSendForReview"/>
            <filter val="AddUserAndSwitch"/>
            <filter val="UserAbleToSearchQuestionAndPreviewInResource"/>
            <filter val="CreateCollectionAndVerify"/>
            <filter val="AddCourseActivityInsideGroup"/>
            <filter val="DownloadCourseQRCodeInPublishedSection"/>
            <filter val="ValidateTimerIsDisplayedForBatch"/>
            <filter val="ContentShouldLoadAsPerPublishedUserTypeInDigitalTextbookTab"/>
            <filter val="CreateContentAndSendForReview"/>
            <filter val="UnEnrollFromCourse"/>
            <filter val="VerifyThatUserIsAbleToSearchAndConsumeThePublishedContent"/>
            <filter val="SearchTVLessonTypeContent"/>
            <filter val="ValidateNoOpenBatchAvailableToastrMsg"/>
            <filter val="VerifyCorrectOrderingForClassMediumSubect"/>
            <filter val="UserAbleToCopyTheCourse"/>
            <filter val="CreateCourseAndVerify"/>
            <filter val="CreateGroup"/>
            <filter val="BundleTheQuestionWithImmediateFeedBackAndShuffle"/>
            <filter val="UserAbleToCreateMCQQuestionSetByFillingRootNode"/>
            <filter val="VerifyFrameworksInCourseType"/>
            <filter val="FilterSubjectAndClassInCouseTab"/>
            <filter val="VerifyFilterIsSameInDigitalAndCourseAndTVClassTabs"/>
            <filter val="Showimmediatefeedback"/>
            <filter val="DownloadBulkQRcodeForDraftBook"/>
            <filter val="ConsumContentInFullScreen"/>
            <filter val="UserAbleToSearchQuestionInResource"/>
            <filter val="VerifyTOCDownloadedInCSVFormat"/>
            <filter val="CreateMCAandFTBandMCQInResource"/>
            <filter val="CreateOpenBatchesForCourse"/>
            <filter val="CreateCertificateTemplateAndAttachCertificateToCourse"/>
            <filter val="ChangeToDifferentRoleInProfileFromSchoolHeadAndValidateObservationTab"/>
            <filter val="CreateBookwithAllResourceType"/>
            <filter val="ValidateObservationListsInObservationTab"/>
          </filters>
        </filterColumn>
        <filterColumn colId="13">
          <filters>
            <filter val="NA"/>
            <filter val="pass"/>
          </filters>
        </filterColumn>
      </autoFilter>
    </customSheetView>
    <customSheetView guid="{D986E6C2-7D8A-4D90-8C39-9CE291F0C225}" filter="1" showAutoFilter="1">
      <autoFilter ref="$A$1:$U$108">
        <filterColumn colId="10">
          <filters/>
        </filterColumn>
      </autoFilter>
    </customSheetView>
    <customSheetView guid="{555D48B3-3994-4AFE-A9C0-1F328E7F2396}" filter="1" showAutoFilter="1">
      <autoFilter ref="$A$1:$V$108">
        <filterColumn colId="7">
          <filters blank="1">
            <filter val="AddCollobratorToDraftBook"/>
            <filter val="DisableDiscussionForumAndItsMessageInPopup"/>
            <filter val="FillSubmitDetailsFormInProfile"/>
            <filter val="VerifyNumberOfMaximumAttemptsWhenCourseAssesmentAddedToCourse"/>
            <filter val="MergeCustodianAccount"/>
            <filter val="AdminCanEditTheDraftBookInAllTextbookAndSendForReview"/>
            <filter val="ValidateGuestNameAndRoleAndBMCAndLocationDetailsInProfile"/>
            <filter val="ApplyAnyFilterInCourseTabAndVerifyContentiIsDisplayed"/>
            <filter val="CreateBatchOptionShouldNotDisplayIfBatchIsAlreadyCreated"/>
            <filter val="CreateBookwithDifferentResourceType"/>
            <filter val="RejectTVLessonTypeContent"/>
            <filter val="SearchQrCodeInGetPage"/>
            <filter val="VerifyLastUpdatedDateAndTimeInBatchViewDashboard"/>
            <filter val="SelectQuestionFromQuestionSetPage"/>
            <filter val="UploadPDFcontent &#10;UploadMP4content                                 &#10;UploadHTMLcontent                                   &#10;UploadWEBMcontent                           &#10;UploadH5pcontent                              &#10;UploadEPUBcontent&#10;UploadYouTubecontent"/>
            <filter val="UserAbleToEditQuestionInAddQuestionPage"/>
            <filter val="SearchBookViaNameAndDOIDAndQRCodeValue"/>
            <filter val="UserAbleToDeleteQuestionInQuestionPage"/>
            <filter val="CreatorAbleToCopyBook"/>
            <filter val="SyncProgressNowForCourse"/>
            <filter val="CreateResourceAndPublish"/>
            <filter val="ValidateFieldsInConsentPopupWhileEnroll"/>
            <filter val="UserAbleToCreateTopicAndEditAndDelete"/>
            <filter val="VerifyDiscussionForumSectionInCourseContentDetailsPage"/>
            <filter val="LoginPopupShouldDisplayForGuestUserDuringCourseEnroll"/>
            <filter val="ValidateAllOptionsInsideForumIcon"/>
            <filter val="VerifyUploadContentInAllMyContent"/>
            <filter val="SearchCourseByKeyword"/>
            <filter val="GenerateQrCode"/>
            <filter val="CloseButtonInDisussionForum"/>
            <filter val="CreateBookWithMoreUnit"/>
            <filter val="ValidateDetailsInCourseCardInMyCourseSection"/>
            <filter val="DownloadBulkQRCode"/>
            <filter val="ForumIconInViewCourseDashboardInBatch"/>
            <filter val="ToogleMyQuestionFilterAndValidateQuestions"/>
            <filter val="CreateSubjectiveQuestionSetByFillingRootNode"/>
            <filter val="UserAbleToSelectStateBlockClusterAndSchoolInLocationPopupForNewUser"/>
            <filter val="ApplyAllFilterAndEditQuestionInAddQuestionPage"/>
            <filter val="VerifyMultipleMediumAndClassTaggedInBook"/>
            <filter val="UserAbleToCopyQuestion"/>
            <filter val="AddUserAndSwitch"/>
            <filter val="UserAbleToSearchQuestionAndPreviewInResource"/>
            <filter val="CreateCollectionAndVerify"/>
            <filter val="AddCourseActivityInsideGroup"/>
            <filter val="DownloadCourseQRCodeInPublishedSection"/>
            <filter val="ValidateTimerIsDisplayedForBatch"/>
            <filter val="ContentShouldLoadAsPerPublishedUserTypeInDigitalTextbookTab"/>
            <filter val="CreateContentAndSendForReview"/>
            <filter val="UnEnrollFromCourse"/>
            <filter val="VerifyThatUserIsAbleToSearchAndConsumeThePublishedContent"/>
            <filter val="SearchTVLessonTypeContent"/>
            <filter val="ValidateNoOpenBatchAvailableToastrMsg"/>
            <filter val="VerifyCorrectOrderingForClassMediumSubect"/>
            <filter val="UserAbleToCopyTheCourse"/>
            <filter val="CreateCourseAndVerify"/>
            <filter val="CreateGroup"/>
            <filter val="BundleTheQuestionWithImmediateFeedBackAndShuffle"/>
            <filter val="UserAbleToCreateMCQQuestionSetByFillingRootNode"/>
            <filter val="VerifyFrameworksInCourseType"/>
            <filter val="VerifyFilterIsSameInDigitalAndCourseAndTVClassTabs"/>
            <filter val="Showimmediatefeedback"/>
            <filter val="DownloadBulkQRcodeForDraftBook"/>
            <filter val="ConsumContentInFullScreen"/>
            <filter val="UserAbleToSearchQuestionInResource"/>
            <filter val="VerifyTOCDownloadedInCSVFormat"/>
            <filter val="CreateMCAandFTBandMCQInResource"/>
            <filter val="CreateOpenBatchesForCourse"/>
            <filter val="CreateCertificateTemplateAndAttachCertificateToCourse"/>
            <filter val="ChangeToDifferentRoleInProfileFromSchoolHeadAndValidateObservationTab"/>
            <filter val="CreateBookwithAllResourceType"/>
            <filter val="ValidateObservationListsInObservationTab"/>
          </filters>
        </filterColumn>
      </autoFilter>
    </customSheetView>
    <customSheetView guid="{8FE33C51-24D3-4CF2-9DD5-9AEF6D982A86}" filter="1" showAutoFilter="1">
      <autoFilter ref="$A$1:$V$108">
        <filterColumn colId="16">
          <filters/>
        </filterColumn>
      </autoFilter>
    </customSheetView>
    <customSheetView guid="{F3606F98-A720-4C0C-867F-6272E1163452}" filter="1" showAutoFilter="1">
      <autoFilter ref="$A$1:$U$108">
        <filterColumn colId="9">
          <filters>
            <filter val="Raghavendira"/>
            <filter val="Automation Execution 1"/>
            <filter val="Manjula"/>
          </filters>
        </filterColumn>
      </autoFilter>
    </customSheetView>
    <customSheetView guid="{EBEB5CC5-967A-43A0-A8CD-618D5CDF60A8}" filter="1" showAutoFilter="1">
      <autoFilter ref="$A$1:$U$108">
        <filterColumn colId="19">
          <filters/>
        </filterColumn>
      </autoFilter>
    </customSheetView>
    <customSheetView guid="{672E6248-8FE7-45E8-9FF7-4289C71F371A}" filter="1" showAutoFilter="1">
      <autoFilter ref="$A$1:$U$108">
        <filterColumn colId="10">
          <filters>
            <filter val="NA"/>
          </filters>
        </filterColumn>
      </autoFilter>
    </customSheetView>
    <customSheetView guid="{80DB5DA9-E5EE-47AD-9510-4F15CCD2B074}" filter="1" showAutoFilter="1">
      <autoFilter ref="$A$1:$V$108">
        <filterColumn colId="16">
          <filters/>
        </filterColumn>
      </autoFilter>
    </customSheetView>
    <customSheetView guid="{33FC2780-B8B3-43E8-9C2D-ECCE28F7AE4C}" filter="1" showAutoFilter="1">
      <autoFilter ref="$A$1:$U$108"/>
    </customSheetView>
    <customSheetView guid="{4B2616B5-4854-4309-A344-BAB40E9F86D8}" filter="1" showAutoFilter="1">
      <autoFilter ref="$A$1:$U$108">
        <filterColumn colId="10">
          <filters>
            <filter val="NA"/>
          </filters>
        </filterColumn>
      </autoFilter>
    </customSheetView>
    <customSheetView guid="{1E565828-651B-4654-B0B2-97563D7BF3AF}" filter="1" showAutoFilter="1">
      <autoFilter ref="$A$1:$U$108">
        <filterColumn colId="7">
          <filters blank="1">
            <filter val="AddCollobratorToDraftBook"/>
            <filter val="DisableDiscussionForumAndItsMessageInPopup"/>
            <filter val="FillSubmitDetailsFormInProfile"/>
            <filter val="VerifyNumberOfMaximumAttemptsWhenCourseAssesmentAddedToCourse"/>
            <filter val="MergeCustodianAccount"/>
            <filter val="AdminCanEditTheDraftBookInAllTextbookAndSendForReview"/>
            <filter val="ValidateGuestNameAndRoleAndBMCAndLocationDetailsInProfile"/>
            <filter val="ApplyAnyFilterInCourseTabAndVerifyContentiIsDisplayed"/>
            <filter val="CreateBatchOptionShouldNotDisplayIfBatchIsAlreadyCreated"/>
            <filter val="CreateBookwithDifferentResourceType"/>
            <filter val="RejectTVLessonTypeContent"/>
            <filter val="SearchQrCodeInGetPage"/>
            <filter val="VerifyLastUpdatedDateAndTimeInBatchViewDashboard"/>
            <filter val="SelectQuestionFromQuestionSetPage"/>
            <filter val="UploadPDFcontent &#10;UploadMP4content                                 &#10;UploadHTMLcontent                                   &#10;UploadWEBMcontent                           &#10;UploadH5pcontent                              &#10;UploadEPUBcontent&#10;UploadYouTubecontent"/>
            <filter val="UserAbleToEditQuestionInAddQuestionPage"/>
            <filter val="SearchBookViaNameAndDOIDAndQRCodeValue"/>
            <filter val="UserAbleToDeleteQuestionInQuestionPage"/>
            <filter val="CreatorAbleToCopyBook"/>
            <filter val="SyncProgressNowForCourse"/>
            <filter val="CreateResourceAndPublish"/>
            <filter val="ValidateFieldsInConsentPopupWhileEnroll"/>
            <filter val="UserAbleToCreateTopicAndEditAndDelete"/>
            <filter val="VerifyDiscussionForumSectionInCourseContentDetailsPage"/>
            <filter val="LoginPopupShouldDisplayForGuestUserDuringCourseEnroll"/>
            <filter val="ValidateAllOptionsInsideForumIcon"/>
            <filter val="VerifyUploadContentInAllMyContent"/>
            <filter val="SearchCourseByKeyword"/>
            <filter val="GenerateQrCode"/>
            <filter val="CloseButtonInDisussionForum"/>
            <filter val="CreateBookWithMoreUnit"/>
            <filter val="ValidateDetailsInCourseCardInMyCourseSection"/>
            <filter val="DownloadBulkQRCode"/>
            <filter val="ForumIconInViewCourseDashboardInBatch"/>
            <filter val="ToogleMyQuestionFilterAndValidateQuestions"/>
            <filter val="CreateSubjectiveQuestionSetByFillingRootNode"/>
            <filter val="UserAbleToSelectStateBlockClusterAndSchoolInLocationPopupForNewUser"/>
            <filter val="ApplyAllFilterAndEditQuestionInAddQuestionPage"/>
            <filter val="VerifyMultipleMediumAndClassTaggedInBook"/>
            <filter val="UserAbleToCopyQuestion"/>
            <filter val="AddUserAndSwitch"/>
            <filter val="UserAbleToSearchQuestionAndPreviewInResource"/>
            <filter val="CreateCollectionAndVerify"/>
            <filter val="AddCourseActivityInsideGroup"/>
            <filter val="DownloadCourseQRCodeInPublishedSection"/>
            <filter val="ValidateTimerIsDisplayedForBatch"/>
            <filter val="ContentShouldLoadAsPerPublishedUserTypeInDigitalTextbookTab"/>
            <filter val="CreateContentAndSendForReview"/>
            <filter val="UnEnrollFromCourse"/>
            <filter val="VerifyThatUserIsAbleToSearchAndConsumeThePublishedContent"/>
            <filter val="SearchTVLessonTypeContent"/>
            <filter val="ValidateNoOpenBatchAvailableToastrMsg"/>
            <filter val="VerifyCorrectOrderingForClassMediumSubect"/>
            <filter val="UserAbleToCopyTheCourse"/>
            <filter val="CreateCourseAndVerify"/>
            <filter val="CreateGroup"/>
            <filter val="BundleTheQuestionWithImmediateFeedBackAndShuffle"/>
            <filter val="UserAbleToCreateMCQQuestionSetByFillingRootNode"/>
            <filter val="VerifyFrameworksInCourseType"/>
            <filter val="VerifyFilterIsSameInDigitalAndCourseAndTVClassTabs"/>
            <filter val="Showimmediatefeedback"/>
            <filter val="DownloadBulkQRcodeForDraftBook"/>
            <filter val="ConsumContentInFullScreen"/>
            <filter val="UserAbleToSearchQuestionInResource"/>
            <filter val="VerifyTOCDownloadedInCSVFormat"/>
            <filter val="CreateMCAandFTBandMCQInResource"/>
            <filter val="CreateOpenBatchesForCourse"/>
            <filter val="CreateCertificateTemplateAndAttachCertificateToCourse"/>
            <filter val="ChangeToDifferentRoleInProfileFromSchoolHeadAndValidateObservationTab"/>
            <filter val="CreateBookwithAllResourceType"/>
            <filter val="ValidateObservationListsInObservationTab"/>
          </filters>
        </filterColumn>
        <filterColumn colId="16">
          <filters/>
        </filterColumn>
      </autoFilter>
    </customSheetView>
    <customSheetView guid="{5EDB338D-AD20-4E25-A92C-BD5CA3B7431C}" filter="1" showAutoFilter="1">
      <autoFilter ref="$A$1:$V$108">
        <filterColumn colId="16">
          <filters/>
        </filterColumn>
      </autoFilter>
    </customSheetView>
    <customSheetView guid="{ED6DD09F-62E0-4B7D-B35B-B2A01281905B}" filter="1" showAutoFilter="1">
      <autoFilter ref="$A$1:$U$108">
        <filterColumn colId="7">
          <filters blank="1">
            <filter val="AddCollobratorToDraftBook"/>
            <filter val="DisableDiscussionForumAndItsMessageInPopup"/>
            <filter val="FillSubmitDetailsFormInProfile"/>
            <filter val="VerifyNumberOfMaximumAttemptsWhenCourseAssesmentAddedToCourse"/>
            <filter val="MergeCustodianAccount"/>
            <filter val="AdminCanEditTheDraftBookInAllTextbookAndSendForReview"/>
            <filter val="ValidateGuestNameAndRoleAndBMCAndLocationDetailsInProfile"/>
            <filter val="ApplyAnyFilterInCourseTabAndVerifyContentiIsDisplayed"/>
            <filter val="CreateBatchOptionShouldNotDisplayIfBatchIsAlreadyCreated"/>
            <filter val="CreateBookwithDifferentResourceType"/>
            <filter val="RejectTVLessonTypeContent"/>
            <filter val="SearchQrCodeInGetPage"/>
            <filter val="VerifyLastUpdatedDateAndTimeInBatchViewDashboard"/>
            <filter val="SelectQuestionFromQuestionSetPage"/>
            <filter val="UploadPDFcontent &#10;UploadMP4content                                 &#10;UploadHTMLcontent                                   &#10;UploadWEBMcontent                           &#10;UploadH5pcontent                              &#10;UploadEPUBcontent&#10;UploadYouTubecontent"/>
            <filter val="UserAbleToEditQuestionInAddQuestionPage"/>
            <filter val="SearchBookViaNameAndDOIDAndQRCodeValue"/>
            <filter val="UserAbleToDeleteQuestionInQuestionPage"/>
            <filter val="CreatorAbleToCopyBook"/>
            <filter val="SyncProgressNowForCourse"/>
            <filter val="CreateResourceAndPublish"/>
            <filter val="ValidateFieldsInConsentPopupWhileEnroll"/>
            <filter val="UserAbleToCreateTopicAndEditAndDelete"/>
            <filter val="VerifyDiscussionForumSectionInCourseContentDetailsPage"/>
            <filter val="LoginPopupShouldDisplayForGuestUserDuringCourseEnroll"/>
            <filter val="ValidateAllOptionsInsideForumIcon"/>
            <filter val="VerifyUploadContentInAllMyContent"/>
            <filter val="SearchCourseByKeyword"/>
            <filter val="GenerateQrCode"/>
            <filter val="CloseButtonInDisussionForum"/>
            <filter val="CreateBookWithMoreUnit"/>
            <filter val="ValidateDetailsInCourseCardInMyCourseSection"/>
            <filter val="DownloadBulkQRCode"/>
            <filter val="ForumIconInViewCourseDashboardInBatch"/>
            <filter val="ToogleMyQuestionFilterAndValidateQuestions"/>
            <filter val="CreateSubjectiveQuestionSetByFillingRootNode"/>
            <filter val="UserAbleToSelectStateBlockClusterAndSchoolInLocationPopupForNewUser"/>
            <filter val="ApplyAllFilterAndEditQuestionInAddQuestionPage"/>
            <filter val="VerifyMultipleMediumAndClassTaggedInBook"/>
            <filter val="UserAbleToCopyQuestion"/>
            <filter val="AddUserAndSwitch"/>
            <filter val="UserAbleToSearchQuestionAndPreviewInResource"/>
            <filter val="CreateCollectionAndVerify"/>
            <filter val="AddCourseActivityInsideGroup"/>
            <filter val="DownloadCourseQRCodeInPublishedSection"/>
            <filter val="ValidateTimerIsDisplayedForBatch"/>
            <filter val="ContentShouldLoadAsPerPublishedUserTypeInDigitalTextbookTab"/>
            <filter val="CreateContentAndSendForReview"/>
            <filter val="UnEnrollFromCourse"/>
            <filter val="VerifyThatUserIsAbleToSearchAndConsumeThePublishedContent"/>
            <filter val="SearchTVLessonTypeContent"/>
            <filter val="ValidateNoOpenBatchAvailableToastrMsg"/>
            <filter val="VerifyCorrectOrderingForClassMediumSubect"/>
            <filter val="UserAbleToCopyTheCourse"/>
            <filter val="CreateCourseAndVerify"/>
            <filter val="CreateGroup"/>
            <filter val="BundleTheQuestionWithImmediateFeedBackAndShuffle"/>
            <filter val="UserAbleToCreateMCQQuestionSetByFillingRootNode"/>
            <filter val="VerifyFrameworksInCourseType"/>
            <filter val="VerifyFilterIsSameInDigitalAndCourseAndTVClassTabs"/>
            <filter val="Showimmediatefeedback"/>
            <filter val="DownloadBulkQRcodeForDraftBook"/>
            <filter val="ConsumContentInFullScreen"/>
            <filter val="UserAbleToSearchQuestionInResource"/>
            <filter val="VerifyTOCDownloadedInCSVFormat"/>
            <filter val="CreateMCAandFTBandMCQInResource"/>
            <filter val="CreateOpenBatchesForCourse"/>
            <filter val="CreateCertificateTemplateAndAttachCertificateToCourse"/>
            <filter val="ChangeToDifferentRoleInProfileFromSchoolHeadAndValidateObservationTab"/>
            <filter val="CreateBookwithAllResourceType"/>
            <filter val="ValidateObservationListsInObservationTab"/>
          </filters>
        </filterColumn>
        <filterColumn colId="16">
          <filters/>
        </filterColumn>
      </autoFilter>
    </customSheetView>
    <customSheetView guid="{0998E7C6-93AE-49DB-BFC9-C375E1F02E21}" filter="1" showAutoFilter="1">
      <autoFilter ref="$A$1:$V$108">
        <filterColumn colId="16">
          <filters/>
        </filterColumn>
      </autoFilter>
    </customSheetView>
    <customSheetView guid="{1C72C465-199C-4155-B356-5F7CD3999572}" filter="1" showAutoFilter="1">
      <autoFilter ref="$A$1:$V$108">
        <filterColumn colId="7">
          <filters>
            <filter val="AddCollobratorToDraftBook"/>
            <filter val="DisableDiscussionForumAndItsMessageInPopup"/>
            <filter val="FillSubmitDetailsFormInProfile"/>
            <filter val="VerifyNumberOfMaximumAttemptsWhenCourseAssesmentAddedToCourse"/>
            <filter val="MergeCustodianAccount"/>
            <filter val="AdminCanEditTheDraftBookInAllTextbookAndSendForReview"/>
            <filter val="ValidateGuestNameAndRoleAndBMCAndLocationDetailsInProfile"/>
            <filter val="ApplyAnyFilterInCourseTabAndVerifyContentiIsDisplayed"/>
            <filter val="CreateBatchOptionShouldNotDisplayIfBatchIsAlreadyCreated"/>
            <filter val="CreateBookwithDifferentResourceType"/>
            <filter val="RejectTVLessonTypeContent"/>
            <filter val="SearchQrCodeInGetPage"/>
            <filter val="VerifyLastUpdatedDateAndTimeInBatchViewDashboard"/>
            <filter val="TvLessonOptionInResourceSendForReview"/>
            <filter val="SelectQuestionFromQuestionSetPage"/>
            <filter val="UploadPDFcontent &#10;UploadMP4content                                 &#10;UploadHTMLcontent                                   &#10;UploadWEBMcontent                           &#10;UploadH5pcontent                              &#10;UploadEPUBcontent&#10;UploadYouTubecontent"/>
            <filter val="UserAbleToEditQuestionInAddQuestionPage"/>
            <filter val="SearchBookViaNameAndDOIDAndQRCodeValue"/>
            <filter val="UserAbleToDeleteQuestionInQuestionPage"/>
            <filter val="CreatorAbleToCopyBook"/>
            <filter val="SyncProgressNowForCourse"/>
            <filter val="CreateResourceAndPublish"/>
            <filter val="CreateCourseWithAllResourceType"/>
            <filter val="ValidateFieldsInConsentPopupWhileEnroll"/>
            <filter val="UserAbleToCreateTopicAndEditAndDelete"/>
            <filter val="VerifyDiscussionForumSectionInCourseContentDetailsPage"/>
            <filter val="LoginPopupShouldDisplayForGuestUserDuringCourseEnroll"/>
            <filter val="ValidateAllOptionsInsideForumIcon"/>
            <filter val="VerifyUploadContentInAllMyContent"/>
            <filter val="SearchCourseByKeyword"/>
            <filter val="VerifyHomePageSection"/>
            <filter val="VerifyDefaultSettingAndChangeTheSetting"/>
            <filter val="GenerateQrCode"/>
            <filter val="CloseButtonInDisussionForum"/>
            <filter val="CreateBookWithMoreUnit"/>
            <filter val="ValidateDetailsInCourseCardInMyCourseSection"/>
            <filter val="DownloadBulkQRCode"/>
            <filter val="ForumIconInViewCourseDashboardInBatch"/>
            <filter val="ToogleMyQuestionFilterAndValidateQuestions"/>
            <filter val="CreateSubjectiveQuestionSetByFillingRootNode"/>
            <filter val="UserAbleToSelectStateBlockClusterAndSchoolInLocationPopupForNewUser"/>
            <filter val="ApplyAllFilterAndEditQuestionInAddQuestionPage"/>
            <filter val="VerifyMultipleMediumAndClassTaggedInBook"/>
            <filter val="UserAbleToCopyQuestion"/>
            <filter val="CopyBookAsCourseAndSendForReview"/>
            <filter val="AddUserAndSwitch"/>
            <filter val="UserAbleToSearchQuestionAndPreviewInResource"/>
            <filter val="CreateCollectionAndVerify"/>
            <filter val="AddCourseActivityInsideGroup"/>
            <filter val="DownloadCourseQRCodeInPublishedSection"/>
            <filter val="ValidateTimerIsDisplayedForBatch"/>
            <filter val="ContentShouldLoadAsPerPublishedUserTypeInDigitalTextbookTab"/>
            <filter val="CreateContentAndSendForReview"/>
            <filter val="UnEnrollFromCourse"/>
            <filter val="VerifyThatUserIsAbleToSearchAndConsumeThePublishedContent"/>
            <filter val="SearchTVLessonTypeContent"/>
            <filter val="ValidateNoOpenBatchAvailableToastrMsg"/>
            <filter val="VerifyCorrectOrderingForClassMediumSubect"/>
            <filter val="UserAbleToCopyTheCourse"/>
            <filter val="CreateCourseAndVerify"/>
            <filter val="CreateGroup"/>
            <filter val="BundleTheQuestionWithImmediateFeedBackAndShuffle"/>
            <filter val="UserAbleToCreateMCQQuestionSetByFillingRootNode"/>
            <filter val="VerifyFrameworksInCourseType"/>
            <filter val="FilterSubjectAndClassInCouseTab"/>
            <filter val="VerifyFilterIsSameInDigitalAndCourseAndTVClassTabs"/>
            <filter val="Showimmediatefeedback"/>
            <filter val="DownloadBulkQRcodeForDraftBook"/>
            <filter val="ConsumContentInFullScreen"/>
            <filter val="UserAbleToSearchQuestionInResource"/>
            <filter val="VerifyTOCDownloadedInCSVFormat"/>
            <filter val="CreateMCAandFTBandMCQInResource"/>
            <filter val="CreateOpenBatchesForCourse"/>
            <filter val="CreateCertificateTemplateAndAttachCertificateToCourse"/>
            <filter val="ChangeToDifferentRoleInProfileFromSchoolHeadAndValidateObservationTab"/>
            <filter val="CreateBookwithAllResourceType"/>
            <filter val="AddChildInCourse"/>
            <filter val="ValidateObservationListsInObservationTab"/>
          </filters>
        </filterColumn>
      </autoFilter>
    </customSheetView>
    <customSheetView guid="{46E0309E-2FA0-4163-9589-345B11A3ED7D}" filter="1" showAutoFilter="1">
      <autoFilter ref="$A$1:$U$108"/>
    </customSheetView>
    <customSheetView guid="{1CD1B1D4-5F8F-45DA-B979-9D87914AE84B}" filter="1" showAutoFilter="1">
      <autoFilter ref="$A$1:$U$108">
        <filterColumn colId="7">
          <filters blank="1">
            <filter val="AddCollobratorToDraftBook"/>
            <filter val="DisableDiscussionForumAndItsMessageInPopup"/>
            <filter val="FillSubmitDetailsFormInProfile"/>
            <filter val="VerifyNumberOfMaximumAttemptsWhenCourseAssesmentAddedToCourse"/>
            <filter val="MergeCustodianAccount"/>
            <filter val="AdminCanEditTheDraftBookInAllTextbookAndSendForReview"/>
            <filter val="ValidateGuestNameAndRoleAndBMCAndLocationDetailsInProfile"/>
            <filter val="ApplyAnyFilterInCourseTabAndVerifyContentiIsDisplayed"/>
            <filter val="CreateBatchOptionShouldNotDisplayIfBatchIsAlreadyCreated"/>
            <filter val="CreateBookwithDifferentResourceType"/>
            <filter val="RejectTVLessonTypeContent"/>
            <filter val="SearchQrCodeInGetPage"/>
            <filter val="VerifyLastUpdatedDateAndTimeInBatchViewDashboard"/>
            <filter val="SelectQuestionFromQuestionSetPage"/>
            <filter val="UploadPDFcontent &#10;UploadMP4content                                 &#10;UploadHTMLcontent                                   &#10;UploadWEBMcontent                           &#10;UploadH5pcontent                              &#10;UploadEPUBcontent&#10;UploadYouTubecontent"/>
            <filter val="UserAbleToEditQuestionInAddQuestionPage"/>
            <filter val="SearchBookViaNameAndDOIDAndQRCodeValue"/>
            <filter val="UserAbleToDeleteQuestionInQuestionPage"/>
            <filter val="CreatorAbleToCopyBook"/>
            <filter val="SyncProgressNowForCourse"/>
            <filter val="CreateResourceAndPublish"/>
            <filter val="ValidateFieldsInConsentPopupWhileEnroll"/>
            <filter val="UserAbleToCreateTopicAndEditAndDelete"/>
            <filter val="VerifyDiscussionForumSectionInCourseContentDetailsPage"/>
            <filter val="LoginPopupShouldDisplayForGuestUserDuringCourseEnroll"/>
            <filter val="ValidateAllOptionsInsideForumIcon"/>
            <filter val="VerifyUploadContentInAllMyContent"/>
            <filter val="SearchCourseByKeyword"/>
            <filter val="GenerateQrCode"/>
            <filter val="CloseButtonInDisussionForum"/>
            <filter val="CreateBookWithMoreUnit"/>
            <filter val="ValidateDetailsInCourseCardInMyCourseSection"/>
            <filter val="DownloadBulkQRCode"/>
            <filter val="ForumIconInViewCourseDashboardInBatch"/>
            <filter val="ToogleMyQuestionFilterAndValidateQuestions"/>
            <filter val="CreateSubjectiveQuestionSetByFillingRootNode"/>
            <filter val="UserAbleToSelectStateBlockClusterAndSchoolInLocationPopupForNewUser"/>
            <filter val="ApplyAllFilterAndEditQuestionInAddQuestionPage"/>
            <filter val="VerifyMultipleMediumAndClassTaggedInBook"/>
            <filter val="UserAbleToCopyQuestion"/>
            <filter val="AddUserAndSwitch"/>
            <filter val="UserAbleToSearchQuestionAndPreviewInResource"/>
            <filter val="CreateCollectionAndVerify"/>
            <filter val="AddCourseActivityInsideGroup"/>
            <filter val="DownloadCourseQRCodeInPublishedSection"/>
            <filter val="ValidateTimerIsDisplayedForBatch"/>
            <filter val="ContentShouldLoadAsPerPublishedUserTypeInDigitalTextbookTab"/>
            <filter val="CreateContentAndSendForReview"/>
            <filter val="UnEnrollFromCourse"/>
            <filter val="VerifyThatUserIsAbleToSearchAndConsumeThePublishedContent"/>
            <filter val="SearchTVLessonTypeContent"/>
            <filter val="ValidateNoOpenBatchAvailableToastrMsg"/>
            <filter val="VerifyCorrectOrderingForClassMediumSubect"/>
            <filter val="UserAbleToCopyTheCourse"/>
            <filter val="CreateCourseAndVerify"/>
            <filter val="CreateGroup"/>
            <filter val="BundleTheQuestionWithImmediateFeedBackAndShuffle"/>
            <filter val="UserAbleToCreateMCQQuestionSetByFillingRootNode"/>
            <filter val="VerifyFrameworksInCourseType"/>
            <filter val="VerifyFilterIsSameInDigitalAndCourseAndTVClassTabs"/>
            <filter val="Showimmediatefeedback"/>
            <filter val="DownloadBulkQRcodeForDraftBook"/>
            <filter val="ConsumContentInFullScreen"/>
            <filter val="UserAbleToSearchQuestionInResource"/>
            <filter val="VerifyTOCDownloadedInCSVFormat"/>
            <filter val="CreateMCAandFTBandMCQInResource"/>
            <filter val="CreateOpenBatchesForCourse"/>
            <filter val="CreateCertificateTemplateAndAttachCertificateToCourse"/>
            <filter val="ChangeToDifferentRoleInProfileFromSchoolHeadAndValidateObservationTab"/>
            <filter val="CreateBookwithAllResourceType"/>
            <filter val="ValidateObservationListsInObservationTab"/>
          </filters>
        </filterColumn>
        <filterColumn colId="8">
          <filters blank="1">
            <filter val="19/06/2023"/>
            <filter val="06-06-2023"/>
            <filter val="06/06/2023"/>
            <filter val="14/06/2023"/>
            <filter val="12/06/2023"/>
            <filter val="28/06/2023"/>
            <filter val="29/06/2023"/>
            <filter val="23/06/2023"/>
            <filter val="08/05/2023"/>
            <filter val="16/06/2023"/>
            <filter val="07/06/2023"/>
          </filters>
        </filterColumn>
      </autoFilter>
    </customSheetView>
    <customSheetView guid="{3D8666B7-0BE5-4106-981E-2DC0B50ED986}" filter="1" showAutoFilter="1">
      <autoFilter ref="$A$1:$U$108">
        <filterColumn colId="7">
          <filters blank="1">
            <filter val="AddCollobratorToDraftBook"/>
            <filter val="DisableDiscussionForumAndItsMessageInPopup"/>
            <filter val="FillSubmitDetailsFormInProfile"/>
            <filter val="VerifyNumberOfMaximumAttemptsWhenCourseAssesmentAddedToCourse"/>
            <filter val="MergeCustodianAccount"/>
            <filter val="AdminCanEditTheDraftBookInAllTextbookAndSendForReview"/>
            <filter val="ValidateGuestNameAndRoleAndBMCAndLocationDetailsInProfile"/>
            <filter val="ApplyAnyFilterInCourseTabAndVerifyContentiIsDisplayed"/>
            <filter val="CreateBatchOptionShouldNotDisplayIfBatchIsAlreadyCreated"/>
            <filter val="CreateBookwithDifferentResourceType"/>
            <filter val="RejectTVLessonTypeContent"/>
            <filter val="SearchQrCodeInGetPage"/>
            <filter val="VerifyLastUpdatedDateAndTimeInBatchViewDashboard"/>
            <filter val="SelectQuestionFromQuestionSetPage"/>
            <filter val="UploadPDFcontent &#10;UploadMP4content                                 &#10;UploadHTMLcontent                                   &#10;UploadWEBMcontent                           &#10;UploadH5pcontent                              &#10;UploadEPUBcontent&#10;UploadYouTubecontent"/>
            <filter val="UserAbleToEditQuestionInAddQuestionPage"/>
            <filter val="SearchBookViaNameAndDOIDAndQRCodeValue"/>
            <filter val="UserAbleToDeleteQuestionInQuestionPage"/>
            <filter val="CreatorAbleToCopyBook"/>
            <filter val="SyncProgressNowForCourse"/>
            <filter val="CreateResourceAndPublish"/>
            <filter val="ValidateFieldsInConsentPopupWhileEnroll"/>
            <filter val="UserAbleToCreateTopicAndEditAndDelete"/>
            <filter val="VerifyDiscussionForumSectionInCourseContentDetailsPage"/>
            <filter val="LoginPopupShouldDisplayForGuestUserDuringCourseEnroll"/>
            <filter val="ValidateAllOptionsInsideForumIcon"/>
            <filter val="VerifyUploadContentInAllMyContent"/>
            <filter val="SearchCourseByKeyword"/>
            <filter val="GenerateQrCode"/>
            <filter val="CloseButtonInDisussionForum"/>
            <filter val="CreateBookWithMoreUnit"/>
            <filter val="ValidateDetailsInCourseCardInMyCourseSection"/>
            <filter val="DownloadBulkQRCode"/>
            <filter val="ForumIconInViewCourseDashboardInBatch"/>
            <filter val="ToogleMyQuestionFilterAndValidateQuestions"/>
            <filter val="CreateSubjectiveQuestionSetByFillingRootNode"/>
            <filter val="UserAbleToSelectStateBlockClusterAndSchoolInLocationPopupForNewUser"/>
            <filter val="ApplyAllFilterAndEditQuestionInAddQuestionPage"/>
            <filter val="VerifyMultipleMediumAndClassTaggedInBook"/>
            <filter val="UserAbleToCopyQuestion"/>
            <filter val="AddUserAndSwitch"/>
            <filter val="UserAbleToSearchQuestionAndPreviewInResource"/>
            <filter val="CreateCollectionAndVerify"/>
            <filter val="AddCourseActivityInsideGroup"/>
            <filter val="DownloadCourseQRCodeInPublishedSection"/>
            <filter val="ValidateTimerIsDisplayedForBatch"/>
            <filter val="ContentShouldLoadAsPerPublishedUserTypeInDigitalTextbookTab"/>
            <filter val="CreateContentAndSendForReview"/>
            <filter val="UnEnrollFromCourse"/>
            <filter val="VerifyThatUserIsAbleToSearchAndConsumeThePublishedContent"/>
            <filter val="SearchTVLessonTypeContent"/>
            <filter val="ValidateNoOpenBatchAvailableToastrMsg"/>
            <filter val="VerifyCorrectOrderingForClassMediumSubect"/>
            <filter val="UserAbleToCopyTheCourse"/>
            <filter val="CreateCourseAndVerify"/>
            <filter val="CreateGroup"/>
            <filter val="BundleTheQuestionWithImmediateFeedBackAndShuffle"/>
            <filter val="UserAbleToCreateMCQQuestionSetByFillingRootNode"/>
            <filter val="VerifyFrameworksInCourseType"/>
            <filter val="VerifyFilterIsSameInDigitalAndCourseAndTVClassTabs"/>
            <filter val="Showimmediatefeedback"/>
            <filter val="DownloadBulkQRcodeForDraftBook"/>
            <filter val="ConsumContentInFullScreen"/>
            <filter val="UserAbleToSearchQuestionInResource"/>
            <filter val="VerifyTOCDownloadedInCSVFormat"/>
            <filter val="CreateMCAandFTBandMCQInResource"/>
            <filter val="CreateOpenBatchesForCourse"/>
            <filter val="CreateCertificateTemplateAndAttachCertificateToCourse"/>
            <filter val="ChangeToDifferentRoleInProfileFromSchoolHeadAndValidateObservationTab"/>
            <filter val="CreateBookwithAllResourceType"/>
            <filter val="ValidateObservationListsInObservationTab"/>
          </filters>
        </filterColumn>
      </autoFilter>
    </customSheetView>
    <customSheetView guid="{0C5A6ADF-5774-44A2-8F4F-8728EF26C160}" filter="1" showAutoFilter="1">
      <autoFilter ref="$A$1:$U$108">
        <filterColumn colId="7">
          <filters blank="1">
            <filter val="AddCollobratorToDraftBook"/>
            <filter val="DisableDiscussionForumAndItsMessageInPopup"/>
            <filter val="FillSubmitDetailsFormInProfile"/>
            <filter val="VerifyNumberOfMaximumAttemptsWhenCourseAssesmentAddedToCourse"/>
            <filter val="MergeCustodianAccount"/>
            <filter val="AdminCanEditTheDraftBookInAllTextbookAndSendForReview"/>
            <filter val="ValidateGuestNameAndRoleAndBMCAndLocationDetailsInProfile"/>
            <filter val="ApplyAnyFilterInCourseTabAndVerifyContentiIsDisplayed"/>
            <filter val="CreateBatchOptionShouldNotDisplayIfBatchIsAlreadyCreated"/>
            <filter val="CreateBookwithDifferentResourceType"/>
            <filter val="RejectTVLessonTypeContent"/>
            <filter val="SearchQrCodeInGetPage"/>
            <filter val="VerifyLastUpdatedDateAndTimeInBatchViewDashboard"/>
            <filter val="SelectQuestionFromQuestionSetPage"/>
            <filter val="UploadPDFcontent &#10;UploadMP4content                                 &#10;UploadHTMLcontent                                   &#10;UploadWEBMcontent                           &#10;UploadH5pcontent                              &#10;UploadEPUBcontent&#10;UploadYouTubecontent"/>
            <filter val="UserAbleToEditQuestionInAddQuestionPage"/>
            <filter val="SearchBookViaNameAndDOIDAndQRCodeValue"/>
            <filter val="UserAbleToDeleteQuestionInQuestionPage"/>
            <filter val="CreatorAbleToCopyBook"/>
            <filter val="SyncProgressNowForCourse"/>
            <filter val="CreateResourceAndPublish"/>
            <filter val="ValidateFieldsInConsentPopupWhileEnroll"/>
            <filter val="UserAbleToCreateTopicAndEditAndDelete"/>
            <filter val="VerifyDiscussionForumSectionInCourseContentDetailsPage"/>
            <filter val="LoginPopupShouldDisplayForGuestUserDuringCourseEnroll"/>
            <filter val="ValidateAllOptionsInsideForumIcon"/>
            <filter val="VerifyUploadContentInAllMyContent"/>
            <filter val="SearchCourseByKeyword"/>
            <filter val="GenerateQrCode"/>
            <filter val="CloseButtonInDisussionForum"/>
            <filter val="CreateBookWithMoreUnit"/>
            <filter val="ValidateDetailsInCourseCardInMyCourseSection"/>
            <filter val="DownloadBulkQRCode"/>
            <filter val="ForumIconInViewCourseDashboardInBatch"/>
            <filter val="ToogleMyQuestionFilterAndValidateQuestions"/>
            <filter val="CreateSubjectiveQuestionSetByFillingRootNode"/>
            <filter val="UserAbleToSelectStateBlockClusterAndSchoolInLocationPopupForNewUser"/>
            <filter val="ApplyAllFilterAndEditQuestionInAddQuestionPage"/>
            <filter val="VerifyMultipleMediumAndClassTaggedInBook"/>
            <filter val="UserAbleToCopyQuestion"/>
            <filter val="AddUserAndSwitch"/>
            <filter val="UserAbleToSearchQuestionAndPreviewInResource"/>
            <filter val="CreateCollectionAndVerify"/>
            <filter val="AddCourseActivityInsideGroup"/>
            <filter val="DownloadCourseQRCodeInPublishedSection"/>
            <filter val="ValidateTimerIsDisplayedForBatch"/>
            <filter val="ContentShouldLoadAsPerPublishedUserTypeInDigitalTextbookTab"/>
            <filter val="CreateContentAndSendForReview"/>
            <filter val="UnEnrollFromCourse"/>
            <filter val="VerifyThatUserIsAbleToSearchAndConsumeThePublishedContent"/>
            <filter val="SearchTVLessonTypeContent"/>
            <filter val="ValidateNoOpenBatchAvailableToastrMsg"/>
            <filter val="VerifyCorrectOrderingForClassMediumSubect"/>
            <filter val="UserAbleToCopyTheCourse"/>
            <filter val="CreateCourseAndVerify"/>
            <filter val="CreateGroup"/>
            <filter val="BundleTheQuestionWithImmediateFeedBackAndShuffle"/>
            <filter val="UserAbleToCreateMCQQuestionSetByFillingRootNode"/>
            <filter val="VerifyFrameworksInCourseType"/>
            <filter val="VerifyFilterIsSameInDigitalAndCourseAndTVClassTabs"/>
            <filter val="Showimmediatefeedback"/>
            <filter val="DownloadBulkQRcodeForDraftBook"/>
            <filter val="ConsumContentInFullScreen"/>
            <filter val="UserAbleToSearchQuestionInResource"/>
            <filter val="VerifyTOCDownloadedInCSVFormat"/>
            <filter val="CreateMCAandFTBandMCQInResource"/>
            <filter val="CreateOpenBatchesForCourse"/>
            <filter val="CreateCertificateTemplateAndAttachCertificateToCourse"/>
            <filter val="ChangeToDifferentRoleInProfileFromSchoolHeadAndValidateObservationTab"/>
            <filter val="CreateBookwithAllResourceType"/>
            <filter val="ValidateObservationListsInObservationTab"/>
          </filters>
        </filterColumn>
        <filterColumn colId="9">
          <filters>
            <filter val="Raghavendira"/>
            <filter val="Automation Execution 1"/>
            <filter val="Manjula"/>
          </filters>
        </filterColumn>
      </autoFilter>
    </customSheetView>
    <customSheetView guid="{59087B41-38DA-41A2-88C1-4BC74C38C0B0}" filter="1" showAutoFilter="1">
      <autoFilter ref="$A$1:$V$108">
        <filterColumn colId="2">
          <filters>
            <filter val="Cannot be automated"/>
          </filters>
        </filterColumn>
        <filterColumn colId="16">
          <filters/>
        </filterColumn>
      </autoFilter>
    </customSheetView>
    <customSheetView guid="{C673D2AF-7B0A-44A6-9E7A-9B63597FA7B5}" filter="1" showAutoFilter="1">
      <autoFilter ref="$A$1:$U$108">
        <filterColumn colId="12">
          <filters>
            <filter val="Raghavendira M S"/>
            <filter val="Priya"/>
            <filter val="manjula"/>
            <filter val="Automation Execution 1"/>
            <filter val="Manjula"/>
          </filters>
        </filterColumn>
      </autoFilter>
    </customSheetView>
    <customSheetView guid="{B1FF8226-6407-43B8-9347-137376000464}" filter="1" showAutoFilter="1">
      <autoFilter ref="$A$1:$U$108">
        <filterColumn colId="7">
          <filters blank="1">
            <filter val="AddCollobratorToDraftBook"/>
            <filter val="DisableDiscussionForumAndItsMessageInPopup"/>
            <filter val="FillSubmitDetailsFormInProfile"/>
            <filter val="VerifyNumberOfMaximumAttemptsWhenCourseAssesmentAddedToCourse"/>
            <filter val="MergeCustodianAccount"/>
            <filter val="AdminCanEditTheDraftBookInAllTextbookAndSendForReview"/>
            <filter val="ValidateGuestNameAndRoleAndBMCAndLocationDetailsInProfile"/>
            <filter val="ApplyAnyFilterInCourseTabAndVerifyContentiIsDisplayed"/>
            <filter val="CreateBatchOptionShouldNotDisplayIfBatchIsAlreadyCreated"/>
            <filter val="CreateBookwithDifferentResourceType"/>
            <filter val="RejectTVLessonTypeContent"/>
            <filter val="SearchQrCodeInGetPage"/>
            <filter val="VerifyLastUpdatedDateAndTimeInBatchViewDashboard"/>
            <filter val="SelectQuestionFromQuestionSetPage"/>
            <filter val="UploadPDFcontent &#10;UploadMP4content                                 &#10;UploadHTMLcontent                                   &#10;UploadWEBMcontent                           &#10;UploadH5pcontent                              &#10;UploadEPUBcontent&#10;UploadYouTubecontent"/>
            <filter val="UserAbleToEditQuestionInAddQuestionPage"/>
            <filter val="SearchBookViaNameAndDOIDAndQRCodeValue"/>
            <filter val="UserAbleToDeleteQuestionInQuestionPage"/>
            <filter val="CreatorAbleToCopyBook"/>
            <filter val="SyncProgressNowForCourse"/>
            <filter val="CreateResourceAndPublish"/>
            <filter val="ValidateFieldsInConsentPopupWhileEnroll"/>
            <filter val="UserAbleToCreateTopicAndEditAndDelete"/>
            <filter val="VerifyDiscussionForumSectionInCourseContentDetailsPage"/>
            <filter val="LoginPopupShouldDisplayForGuestUserDuringCourseEnroll"/>
            <filter val="ValidateAllOptionsInsideForumIcon"/>
            <filter val="VerifyUploadContentInAllMyContent"/>
            <filter val="SearchCourseByKeyword"/>
            <filter val="GenerateQrCode"/>
            <filter val="CloseButtonInDisussionForum"/>
            <filter val="CreateBookWithMoreUnit"/>
            <filter val="ValidateDetailsInCourseCardInMyCourseSection"/>
            <filter val="DownloadBulkQRCode"/>
            <filter val="ForumIconInViewCourseDashboardInBatch"/>
            <filter val="ToogleMyQuestionFilterAndValidateQuestions"/>
            <filter val="CreateSubjectiveQuestionSetByFillingRootNode"/>
            <filter val="UserAbleToSelectStateBlockClusterAndSchoolInLocationPopupForNewUser"/>
            <filter val="ApplyAllFilterAndEditQuestionInAddQuestionPage"/>
            <filter val="VerifyMultipleMediumAndClassTaggedInBook"/>
            <filter val="UserAbleToCopyQuestion"/>
            <filter val="AddUserAndSwitch"/>
            <filter val="UserAbleToSearchQuestionAndPreviewInResource"/>
            <filter val="CreateCollectionAndVerify"/>
            <filter val="AddCourseActivityInsideGroup"/>
            <filter val="DownloadCourseQRCodeInPublishedSection"/>
            <filter val="ValidateTimerIsDisplayedForBatch"/>
            <filter val="ContentShouldLoadAsPerPublishedUserTypeInDigitalTextbookTab"/>
            <filter val="CreateContentAndSendForReview"/>
            <filter val="UnEnrollFromCourse"/>
            <filter val="VerifyThatUserIsAbleToSearchAndConsumeThePublishedContent"/>
            <filter val="SearchTVLessonTypeContent"/>
            <filter val="ValidateNoOpenBatchAvailableToastrMsg"/>
            <filter val="VerifyCorrectOrderingForClassMediumSubect"/>
            <filter val="UserAbleToCopyTheCourse"/>
            <filter val="CreateCourseAndVerify"/>
            <filter val="CreateGroup"/>
            <filter val="BundleTheQuestionWithImmediateFeedBackAndShuffle"/>
            <filter val="UserAbleToCreateMCQQuestionSetByFillingRootNode"/>
            <filter val="VerifyFrameworksInCourseType"/>
            <filter val="VerifyFilterIsSameInDigitalAndCourseAndTVClassTabs"/>
            <filter val="Showimmediatefeedback"/>
            <filter val="DownloadBulkQRcodeForDraftBook"/>
            <filter val="ConsumContentInFullScreen"/>
            <filter val="UserAbleToSearchQuestionInResource"/>
            <filter val="VerifyTOCDownloadedInCSVFormat"/>
            <filter val="CreateMCAandFTBandMCQInResource"/>
            <filter val="CreateOpenBatchesForCourse"/>
            <filter val="CreateCertificateTemplateAndAttachCertificateToCourse"/>
            <filter val="ChangeToDifferentRoleInProfileFromSchoolHeadAndValidateObservationTab"/>
            <filter val="CreateBookwithAllResourceType"/>
            <filter val="ValidateObservationListsInObservationTab"/>
          </filters>
        </filterColumn>
        <filterColumn colId="15">
          <filters>
            <filter val="Raghavendira"/>
            <filter val="Namrata"/>
            <filter val="Automation Execution 1"/>
            <filter val="Manjula"/>
          </filters>
        </filterColumn>
      </autoFilter>
    </customSheetView>
    <customSheetView guid="{F9A12190-D750-4158-A1E5-F38E6E90E4A2}" filter="1" showAutoFilter="1">
      <autoFilter ref="$A$1:$U$108">
        <filterColumn colId="7">
          <filters blank="1">
            <filter val="AddCollobratorToDraftBook"/>
            <filter val="DisableDiscussionForumAndItsMessageInPopup"/>
            <filter val="FillSubmitDetailsFormInProfile"/>
            <filter val="VerifyNumberOfMaximumAttemptsWhenCourseAssesmentAddedToCourse"/>
            <filter val="MergeCustodianAccount"/>
            <filter val="AdminCanEditTheDraftBookInAllTextbookAndSendForReview"/>
            <filter val="ValidateGuestNameAndRoleAndBMCAndLocationDetailsInProfile"/>
            <filter val="ApplyAnyFilterInCourseTabAndVerifyContentiIsDisplayed"/>
            <filter val="CreateBatchOptionShouldNotDisplayIfBatchIsAlreadyCreated"/>
            <filter val="CreateBookwithDifferentResourceType"/>
            <filter val="RejectTVLessonTypeContent"/>
            <filter val="SearchQrCodeInGetPage"/>
            <filter val="VerifyLastUpdatedDateAndTimeInBatchViewDashboard"/>
            <filter val="SelectQuestionFromQuestionSetPage"/>
            <filter val="UploadPDFcontent &#10;UploadMP4content                                 &#10;UploadHTMLcontent                                   &#10;UploadWEBMcontent                           &#10;UploadH5pcontent                              &#10;UploadEPUBcontent&#10;UploadYouTubecontent"/>
            <filter val="UserAbleToEditQuestionInAddQuestionPage"/>
            <filter val="SearchBookViaNameAndDOIDAndQRCodeValue"/>
            <filter val="UserAbleToDeleteQuestionInQuestionPage"/>
            <filter val="CreatorAbleToCopyBook"/>
            <filter val="SyncProgressNowForCourse"/>
            <filter val="CreateResourceAndPublish"/>
            <filter val="ValidateFieldsInConsentPopupWhileEnroll"/>
            <filter val="UserAbleToCreateTopicAndEditAndDelete"/>
            <filter val="VerifyDiscussionForumSectionInCourseContentDetailsPage"/>
            <filter val="LoginPopupShouldDisplayForGuestUserDuringCourseEnroll"/>
            <filter val="ValidateAllOptionsInsideForumIcon"/>
            <filter val="VerifyUploadContentInAllMyContent"/>
            <filter val="SearchCourseByKeyword"/>
            <filter val="GenerateQrCode"/>
            <filter val="CloseButtonInDisussionForum"/>
            <filter val="CreateBookWithMoreUnit"/>
            <filter val="ValidateDetailsInCourseCardInMyCourseSection"/>
            <filter val="DownloadBulkQRCode"/>
            <filter val="ForumIconInViewCourseDashboardInBatch"/>
            <filter val="ToogleMyQuestionFilterAndValidateQuestions"/>
            <filter val="CreateSubjectiveQuestionSetByFillingRootNode"/>
            <filter val="UserAbleToSelectStateBlockClusterAndSchoolInLocationPopupForNewUser"/>
            <filter val="ApplyAllFilterAndEditQuestionInAddQuestionPage"/>
            <filter val="VerifyMultipleMediumAndClassTaggedInBook"/>
            <filter val="UserAbleToCopyQuestion"/>
            <filter val="AddUserAndSwitch"/>
            <filter val="UserAbleToSearchQuestionAndPreviewInResource"/>
            <filter val="CreateCollectionAndVerify"/>
            <filter val="AddCourseActivityInsideGroup"/>
            <filter val="DownloadCourseQRCodeInPublishedSection"/>
            <filter val="ValidateTimerIsDisplayedForBatch"/>
            <filter val="ContentShouldLoadAsPerPublishedUserTypeInDigitalTextbookTab"/>
            <filter val="CreateContentAndSendForReview"/>
            <filter val="UnEnrollFromCourse"/>
            <filter val="VerifyThatUserIsAbleToSearchAndConsumeThePublishedContent"/>
            <filter val="SearchTVLessonTypeContent"/>
            <filter val="ValidateNoOpenBatchAvailableToastrMsg"/>
            <filter val="VerifyCorrectOrderingForClassMediumSubect"/>
            <filter val="UserAbleToCopyTheCourse"/>
            <filter val="CreateCourseAndVerify"/>
            <filter val="CreateGroup"/>
            <filter val="BundleTheQuestionWithImmediateFeedBackAndShuffle"/>
            <filter val="UserAbleToCreateMCQQuestionSetByFillingRootNode"/>
            <filter val="VerifyFrameworksInCourseType"/>
            <filter val="VerifyFilterIsSameInDigitalAndCourseAndTVClassTabs"/>
            <filter val="Showimmediatefeedback"/>
            <filter val="DownloadBulkQRcodeForDraftBook"/>
            <filter val="ConsumContentInFullScreen"/>
            <filter val="UserAbleToSearchQuestionInResource"/>
            <filter val="VerifyTOCDownloadedInCSVFormat"/>
            <filter val="CreateMCAandFTBandMCQInResource"/>
            <filter val="CreateOpenBatchesForCourse"/>
            <filter val="CreateCertificateTemplateAndAttachCertificateToCourse"/>
            <filter val="ChangeToDifferentRoleInProfileFromSchoolHeadAndValidateObservationTab"/>
            <filter val="CreateBookwithAllResourceType"/>
            <filter val="ValidateObservationListsInObservationTab"/>
          </filters>
        </filterColumn>
        <filterColumn colId="9">
          <filters>
            <filter val="Raghavendira"/>
            <filter val="Automation Execution 1"/>
          </filters>
        </filterColumn>
        <filterColumn colId="10">
          <filters>
            <filter val="NA"/>
            <filter val="Pass"/>
          </filters>
        </filterColumn>
      </autoFilter>
    </customSheetView>
    <customSheetView guid="{840B1837-58F5-4FCC-9298-7BA44609915E}" filter="1" showAutoFilter="1">
      <autoFilter ref="$A$1:$V$108">
        <filterColumn colId="7">
          <filters blank="1">
            <filter val="AddCollobratorToDraftBook"/>
            <filter val="DisableDiscussionForumAndItsMessageInPopup"/>
            <filter val="FillSubmitDetailsFormInProfile"/>
            <filter val="VerifyNumberOfMaximumAttemptsWhenCourseAssesmentAddedToCourse"/>
            <filter val="MergeCustodianAccount"/>
            <filter val="AdminCanEditTheDraftBookInAllTextbookAndSendForReview"/>
            <filter val="ValidateGuestNameAndRoleAndBMCAndLocationDetailsInProfile"/>
            <filter val="ApplyAnyFilterInCourseTabAndVerifyContentiIsDisplayed"/>
            <filter val="CreateBatchOptionShouldNotDisplayIfBatchIsAlreadyCreated"/>
            <filter val="CreateBookwithDifferentResourceType"/>
            <filter val="RejectTVLessonTypeContent"/>
            <filter val="SearchQrCodeInGetPage"/>
            <filter val="VerifyLastUpdatedDateAndTimeInBatchViewDashboard"/>
            <filter val="SelectQuestionFromQuestionSetPage"/>
            <filter val="UploadPDFcontent &#10;UploadMP4content                                 &#10;UploadHTMLcontent                                   &#10;UploadWEBMcontent                           &#10;UploadH5pcontent                              &#10;UploadEPUBcontent&#10;UploadYouTubecontent"/>
            <filter val="UserAbleToEditQuestionInAddQuestionPage"/>
            <filter val="SearchBookViaNameAndDOIDAndQRCodeValue"/>
            <filter val="UserAbleToDeleteQuestionInQuestionPage"/>
            <filter val="CreatorAbleToCopyBook"/>
            <filter val="SyncProgressNowForCourse"/>
            <filter val="CreateResourceAndPublish"/>
            <filter val="ValidateFieldsInConsentPopupWhileEnroll"/>
            <filter val="UserAbleToCreateTopicAndEditAndDelete"/>
            <filter val="VerifyDiscussionForumSectionInCourseContentDetailsPage"/>
            <filter val="LoginPopupShouldDisplayForGuestUserDuringCourseEnroll"/>
            <filter val="ValidateAllOptionsInsideForumIcon"/>
            <filter val="VerifyUploadContentInAllMyContent"/>
            <filter val="SearchCourseByKeyword"/>
            <filter val="GenerateQrCode"/>
            <filter val="CloseButtonInDisussionForum"/>
            <filter val="CreateBookWithMoreUnit"/>
            <filter val="ValidateDetailsInCourseCardInMyCourseSection"/>
            <filter val="DownloadBulkQRCode"/>
            <filter val="ForumIconInViewCourseDashboardInBatch"/>
            <filter val="ToogleMyQuestionFilterAndValidateQuestions"/>
            <filter val="CreateSubjectiveQuestionSetByFillingRootNode"/>
            <filter val="UserAbleToSelectStateBlockClusterAndSchoolInLocationPopupForNewUser"/>
            <filter val="ApplyAllFilterAndEditQuestionInAddQuestionPage"/>
            <filter val="VerifyMultipleMediumAndClassTaggedInBook"/>
            <filter val="UserAbleToCopyQuestion"/>
            <filter val="AddUserAndSwitch"/>
            <filter val="UserAbleToSearchQuestionAndPreviewInResource"/>
            <filter val="CreateCollectionAndVerify"/>
            <filter val="AddCourseActivityInsideGroup"/>
            <filter val="DownloadCourseQRCodeInPublishedSection"/>
            <filter val="ValidateTimerIsDisplayedForBatch"/>
            <filter val="ContentShouldLoadAsPerPublishedUserTypeInDigitalTextbookTab"/>
            <filter val="CreateContentAndSendForReview"/>
            <filter val="UnEnrollFromCourse"/>
            <filter val="VerifyThatUserIsAbleToSearchAndConsumeThePublishedContent"/>
            <filter val="SearchTVLessonTypeContent"/>
            <filter val="ValidateNoOpenBatchAvailableToastrMsg"/>
            <filter val="VerifyCorrectOrderingForClassMediumSubect"/>
            <filter val="UserAbleToCopyTheCourse"/>
            <filter val="CreateCourseAndVerify"/>
            <filter val="CreateGroup"/>
            <filter val="BundleTheQuestionWithImmediateFeedBackAndShuffle"/>
            <filter val="UserAbleToCreateMCQQuestionSetByFillingRootNode"/>
            <filter val="VerifyFrameworksInCourseType"/>
            <filter val="VerifyFilterIsSameInDigitalAndCourseAndTVClassTabs"/>
            <filter val="Showimmediatefeedback"/>
            <filter val="DownloadBulkQRcodeForDraftBook"/>
            <filter val="ConsumContentInFullScreen"/>
            <filter val="UserAbleToSearchQuestionInResource"/>
            <filter val="VerifyTOCDownloadedInCSVFormat"/>
            <filter val="CreateMCAandFTBandMCQInResource"/>
            <filter val="CreateOpenBatchesForCourse"/>
            <filter val="CreateCertificateTemplateAndAttachCertificateToCourse"/>
            <filter val="ChangeToDifferentRoleInProfileFromSchoolHeadAndValidateObservationTab"/>
            <filter val="CreateBookwithAllResourceType"/>
            <filter val="ValidateObservationListsInObservationTab"/>
          </filters>
        </filterColumn>
      </autoFilter>
    </customSheetView>
    <customSheetView guid="{39ECD29B-BA94-41A0-B213-CC5298FD7AEB}" filter="1" showAutoFilter="1">
      <autoFilter ref="$A$1:$V$108">
        <filterColumn colId="16">
          <filters>
            <filter val="NA"/>
          </filters>
        </filterColumn>
      </autoFilter>
    </customSheetView>
    <customSheetView guid="{AD38B224-2D85-4356-A426-8E10A81A6851}" filter="1" showAutoFilter="1">
      <autoFilter ref="$A$1:$V$108">
        <filterColumn colId="15">
          <filters>
            <filter val="Raghavendira"/>
            <filter val="Namrata"/>
            <filter val="Automation Execution 1"/>
          </filters>
        </filterColumn>
      </autoFilter>
    </customSheetView>
    <customSheetView guid="{7A84FBA6-27E8-4412-99CF-49ADC8AEBC27}" filter="1" showAutoFilter="1">
      <autoFilter ref="$A$1:$U$108">
        <filterColumn colId="10">
          <filters>
            <filter val="NA"/>
          </filters>
        </filterColumn>
      </autoFilter>
    </customSheetView>
    <customSheetView guid="{CE4B862A-D031-4D1F-A940-01FD9DCBE0AE}" filter="1" showAutoFilter="1">
      <autoFilter ref="$A$1:$U$108">
        <filterColumn colId="9">
          <filters>
            <filter val="Raghavendira"/>
          </filters>
        </filterColumn>
        <filterColumn colId="8">
          <filters blank="1">
            <filter val="19/06/2023"/>
            <filter val="06-06-2023"/>
            <filter val="06/06/2023"/>
            <filter val="14/06/2023"/>
            <filter val="12/06/2023"/>
            <filter val="28/06/2023"/>
            <filter val="29/06/2023"/>
            <filter val="23/06/2023"/>
            <filter val="08/05/2023"/>
            <filter val="16/06/2023"/>
            <filter val="07/06/2023"/>
          </filters>
        </filterColumn>
      </autoFilter>
    </customSheetView>
    <customSheetView guid="{DE698729-F390-4BED-B862-42785CEFC848}" filter="1" showAutoFilter="1">
      <autoFilter ref="$A$1:$U$108">
        <filterColumn colId="10">
          <filters/>
        </filterColumn>
      </autoFilter>
    </customSheetView>
    <customSheetView guid="{FB20FB8E-F638-4B12-B59D-33DC51E9FA72}" filter="1" showAutoFilter="1">
      <autoFilter ref="$A$1:$V$108">
        <filterColumn colId="16">
          <filters/>
        </filterColumn>
      </autoFilter>
    </customSheetView>
    <customSheetView guid="{975CE3ED-D046-4AA6-80F2-8DFBD5C01997}" filter="1" showAutoFilter="1">
      <autoFilter ref="$A$1:$V$108">
        <filterColumn colId="7">
          <filters blank="1">
            <filter val="AddCollobratorToDraftBook"/>
            <filter val="DisableDiscussionForumAndItsMessageInPopup"/>
            <filter val="FillSubmitDetailsFormInProfile"/>
            <filter val="VerifyNumberOfMaximumAttemptsWhenCourseAssesmentAddedToCourse"/>
            <filter val="MergeCustodianAccount"/>
            <filter val="AdminCanEditTheDraftBookInAllTextbookAndSendForReview"/>
            <filter val="ValidateGuestNameAndRoleAndBMCAndLocationDetailsInProfile"/>
            <filter val="ApplyAnyFilterInCourseTabAndVerifyContentiIsDisplayed"/>
            <filter val="CreateBatchOptionShouldNotDisplayIfBatchIsAlreadyCreated"/>
            <filter val="CreateBookwithDifferentResourceType"/>
            <filter val="RejectTVLessonTypeContent"/>
            <filter val="SearchQrCodeInGetPage"/>
            <filter val="VerifyLastUpdatedDateAndTimeInBatchViewDashboard"/>
            <filter val="SelectQuestionFromQuestionSetPage"/>
            <filter val="UploadPDFcontent &#10;UploadMP4content                                 &#10;UploadHTMLcontent                                   &#10;UploadWEBMcontent                           &#10;UploadH5pcontent                              &#10;UploadEPUBcontent&#10;UploadYouTubecontent"/>
            <filter val="UserAbleToEditQuestionInAddQuestionPage"/>
            <filter val="SearchBookViaNameAndDOIDAndQRCodeValue"/>
            <filter val="UserAbleToDeleteQuestionInQuestionPage"/>
            <filter val="CreatorAbleToCopyBook"/>
            <filter val="SyncProgressNowForCourse"/>
            <filter val="CreateResourceAndPublish"/>
            <filter val="ValidateFieldsInConsentPopupWhileEnroll"/>
            <filter val="UserAbleToCreateTopicAndEditAndDelete"/>
            <filter val="VerifyDiscussionForumSectionInCourseContentDetailsPage"/>
            <filter val="LoginPopupShouldDisplayForGuestUserDuringCourseEnroll"/>
            <filter val="ValidateAllOptionsInsideForumIcon"/>
            <filter val="VerifyUploadContentInAllMyContent"/>
            <filter val="SearchCourseByKeyword"/>
            <filter val="GenerateQrCode"/>
            <filter val="CloseButtonInDisussionForum"/>
            <filter val="CreateBookWithMoreUnit"/>
            <filter val="ValidateDetailsInCourseCardInMyCourseSection"/>
            <filter val="DownloadBulkQRCode"/>
            <filter val="ForumIconInViewCourseDashboardInBatch"/>
            <filter val="ToogleMyQuestionFilterAndValidateQuestions"/>
            <filter val="CreateSubjectiveQuestionSetByFillingRootNode"/>
            <filter val="UserAbleToSelectStateBlockClusterAndSchoolInLocationPopupForNewUser"/>
            <filter val="ApplyAllFilterAndEditQuestionInAddQuestionPage"/>
            <filter val="VerifyMultipleMediumAndClassTaggedInBook"/>
            <filter val="UserAbleToCopyQuestion"/>
            <filter val="AddUserAndSwitch"/>
            <filter val="UserAbleToSearchQuestionAndPreviewInResource"/>
            <filter val="CreateCollectionAndVerify"/>
            <filter val="AddCourseActivityInsideGroup"/>
            <filter val="DownloadCourseQRCodeInPublishedSection"/>
            <filter val="ValidateTimerIsDisplayedForBatch"/>
            <filter val="ContentShouldLoadAsPerPublishedUserTypeInDigitalTextbookTab"/>
            <filter val="CreateContentAndSendForReview"/>
            <filter val="UnEnrollFromCourse"/>
            <filter val="VerifyThatUserIsAbleToSearchAndConsumeThePublishedContent"/>
            <filter val="SearchTVLessonTypeContent"/>
            <filter val="ValidateNoOpenBatchAvailableToastrMsg"/>
            <filter val="VerifyCorrectOrderingForClassMediumSubect"/>
            <filter val="UserAbleToCopyTheCourse"/>
            <filter val="CreateCourseAndVerify"/>
            <filter val="CreateGroup"/>
            <filter val="BundleTheQuestionWithImmediateFeedBackAndShuffle"/>
            <filter val="UserAbleToCreateMCQQuestionSetByFillingRootNode"/>
            <filter val="VerifyFrameworksInCourseType"/>
            <filter val="VerifyFilterIsSameInDigitalAndCourseAndTVClassTabs"/>
            <filter val="Showimmediatefeedback"/>
            <filter val="DownloadBulkQRcodeForDraftBook"/>
            <filter val="ConsumContentInFullScreen"/>
            <filter val="UserAbleToSearchQuestionInResource"/>
            <filter val="VerifyTOCDownloadedInCSVFormat"/>
            <filter val="CreateMCAandFTBandMCQInResource"/>
            <filter val="CreateOpenBatchesForCourse"/>
            <filter val="CreateCertificateTemplateAndAttachCertificateToCourse"/>
            <filter val="ChangeToDifferentRoleInProfileFromSchoolHeadAndValidateObservationTab"/>
            <filter val="CreateBookwithAllResourceType"/>
            <filter val="ValidateObservationListsInObservationTab"/>
          </filters>
        </filterColumn>
      </autoFilter>
    </customSheetView>
    <customSheetView guid="{FA678FCD-9229-498F-917C-8BD46A881183}" filter="1" showAutoFilter="1">
      <autoFilter ref="$A$1:$U$108">
        <filterColumn colId="10">
          <filters/>
        </filterColumn>
      </autoFilter>
    </customSheetView>
    <customSheetView guid="{ECE34591-EB9E-4FA2-BDF4-764CC0BDBC01}" filter="1" showAutoFilter="1">
      <autoFilter ref="$A$1:$U$108">
        <filterColumn colId="7">
          <filters blank="1">
            <filter val="AddCollobratorToDraftBook"/>
            <filter val="DisableDiscussionForumAndItsMessageInPopup"/>
            <filter val="FillSubmitDetailsFormInProfile"/>
            <filter val="VerifyNumberOfMaximumAttemptsWhenCourseAssesmentAddedToCourse"/>
            <filter val="MergeCustodianAccount"/>
            <filter val="AdminCanEditTheDraftBookInAllTextbookAndSendForReview"/>
            <filter val="ValidateGuestNameAndRoleAndBMCAndLocationDetailsInProfile"/>
            <filter val="ApplyAnyFilterInCourseTabAndVerifyContentiIsDisplayed"/>
            <filter val="CreateBatchOptionShouldNotDisplayIfBatchIsAlreadyCreated"/>
            <filter val="CreateBookwithDifferentResourceType"/>
            <filter val="RejectTVLessonTypeContent"/>
            <filter val="SearchQrCodeInGetPage"/>
            <filter val="VerifyLastUpdatedDateAndTimeInBatchViewDashboard"/>
            <filter val="SelectQuestionFromQuestionSetPage"/>
            <filter val="UploadPDFcontent &#10;UploadMP4content                                 &#10;UploadHTMLcontent                                   &#10;UploadWEBMcontent                           &#10;UploadH5pcontent                              &#10;UploadEPUBcontent&#10;UploadYouTubecontent"/>
            <filter val="UserAbleToEditQuestionInAddQuestionPage"/>
            <filter val="SearchBookViaNameAndDOIDAndQRCodeValue"/>
            <filter val="UserAbleToDeleteQuestionInQuestionPage"/>
            <filter val="CreatorAbleToCopyBook"/>
            <filter val="SyncProgressNowForCourse"/>
            <filter val="CreateResourceAndPublish"/>
            <filter val="ValidateFieldsInConsentPopupWhileEnroll"/>
            <filter val="UserAbleToCreateTopicAndEditAndDelete"/>
            <filter val="VerifyDiscussionForumSectionInCourseContentDetailsPage"/>
            <filter val="LoginPopupShouldDisplayForGuestUserDuringCourseEnroll"/>
            <filter val="ValidateAllOptionsInsideForumIcon"/>
            <filter val="VerifyUploadContentInAllMyContent"/>
            <filter val="SearchCourseByKeyword"/>
            <filter val="GenerateQrCode"/>
            <filter val="CloseButtonInDisussionForum"/>
            <filter val="CreateBookWithMoreUnit"/>
            <filter val="ValidateDetailsInCourseCardInMyCourseSection"/>
            <filter val="DownloadBulkQRCode"/>
            <filter val="ForumIconInViewCourseDashboardInBatch"/>
            <filter val="ToogleMyQuestionFilterAndValidateQuestions"/>
            <filter val="CreateSubjectiveQuestionSetByFillingRootNode"/>
            <filter val="UserAbleToSelectStateBlockClusterAndSchoolInLocationPopupForNewUser"/>
            <filter val="ApplyAllFilterAndEditQuestionInAddQuestionPage"/>
            <filter val="VerifyMultipleMediumAndClassTaggedInBook"/>
            <filter val="UserAbleToCopyQuestion"/>
            <filter val="AddUserAndSwitch"/>
            <filter val="UserAbleToSearchQuestionAndPreviewInResource"/>
            <filter val="CreateCollectionAndVerify"/>
            <filter val="AddCourseActivityInsideGroup"/>
            <filter val="DownloadCourseQRCodeInPublishedSection"/>
            <filter val="ValidateTimerIsDisplayedForBatch"/>
            <filter val="ContentShouldLoadAsPerPublishedUserTypeInDigitalTextbookTab"/>
            <filter val="CreateContentAndSendForReview"/>
            <filter val="UnEnrollFromCourse"/>
            <filter val="VerifyThatUserIsAbleToSearchAndConsumeThePublishedContent"/>
            <filter val="SearchTVLessonTypeContent"/>
            <filter val="ValidateNoOpenBatchAvailableToastrMsg"/>
            <filter val="VerifyCorrectOrderingForClassMediumSubect"/>
            <filter val="UserAbleToCopyTheCourse"/>
            <filter val="CreateCourseAndVerify"/>
            <filter val="CreateGroup"/>
            <filter val="BundleTheQuestionWithImmediateFeedBackAndShuffle"/>
            <filter val="UserAbleToCreateMCQQuestionSetByFillingRootNode"/>
            <filter val="VerifyFrameworksInCourseType"/>
            <filter val="VerifyFilterIsSameInDigitalAndCourseAndTVClassTabs"/>
            <filter val="Showimmediatefeedback"/>
            <filter val="DownloadBulkQRcodeForDraftBook"/>
            <filter val="ConsumContentInFullScreen"/>
            <filter val="UserAbleToSearchQuestionInResource"/>
            <filter val="VerifyTOCDownloadedInCSVFormat"/>
            <filter val="CreateMCAandFTBandMCQInResource"/>
            <filter val="CreateOpenBatchesForCourse"/>
            <filter val="CreateCertificateTemplateAndAttachCertificateToCourse"/>
            <filter val="ChangeToDifferentRoleInProfileFromSchoolHeadAndValidateObservationTab"/>
            <filter val="CreateBookwithAllResourceType"/>
            <filter val="ValidateObservationListsInObservationTab"/>
          </filters>
        </filterColumn>
      </autoFilter>
    </customSheetView>
    <customSheetView guid="{765B0A27-960D-4C8D-94E2-1035F77422DE}" filter="1" showAutoFilter="1">
      <autoFilter ref="$A$1:$U$108">
        <filterColumn colId="9">
          <filters>
            <filter val="Raghavendira"/>
            <filter val="Automation Execution 1"/>
            <filter val="Manjula"/>
          </filters>
        </filterColumn>
      </autoFilter>
    </customSheetView>
    <customSheetView guid="{2451F669-8593-4D4D-9AB5-4773C1EB6A9D}" filter="1" showAutoFilter="1">
      <autoFilter ref="$A$1:$U$108">
        <filterColumn colId="9">
          <filters>
            <filter val="Raghavendira"/>
            <filter val="Automation Execution 1"/>
            <filter val="Manjula"/>
          </filters>
        </filterColumn>
      </autoFilter>
    </customSheetView>
    <customSheetView guid="{0E27C020-7984-4CC6-AC01-EFF58636C01A}" filter="1" showAutoFilter="1">
      <autoFilter ref="$A$1:$U$108"/>
    </customSheetView>
    <customSheetView guid="{D45B786A-7572-4395-90E0-1CDA7A68D69F}" filter="1" showAutoFilter="1">
      <autoFilter ref="$A$1:$V$108">
        <filterColumn colId="7">
          <filters blank="1">
            <filter val="AddCollobratorToDraftBook"/>
            <filter val="DisableDiscussionForumAndItsMessageInPopup"/>
            <filter val="FillSubmitDetailsFormInProfile"/>
            <filter val="VerifyNumberOfMaximumAttemptsWhenCourseAssesmentAddedToCourse"/>
            <filter val="MergeCustodianAccount"/>
            <filter val="AdminCanEditTheDraftBookInAllTextbookAndSendForReview"/>
            <filter val="ValidateGuestNameAndRoleAndBMCAndLocationDetailsInProfile"/>
            <filter val="ApplyAnyFilterInCourseTabAndVerifyContentiIsDisplayed"/>
            <filter val="CreateBatchOptionShouldNotDisplayIfBatchIsAlreadyCreated"/>
            <filter val="CreateBookwithDifferentResourceType"/>
            <filter val="RejectTVLessonTypeContent"/>
            <filter val="SearchQrCodeInGetPage"/>
            <filter val="VerifyLastUpdatedDateAndTimeInBatchViewDashboard"/>
            <filter val="SelectQuestionFromQuestionSetPage"/>
            <filter val="UploadPDFcontent &#10;UploadMP4content                                 &#10;UploadHTMLcontent                                   &#10;UploadWEBMcontent                           &#10;UploadH5pcontent                              &#10;UploadEPUBcontent&#10;UploadYouTubecontent"/>
            <filter val="UserAbleToEditQuestionInAddQuestionPage"/>
            <filter val="SearchBookViaNameAndDOIDAndQRCodeValue"/>
            <filter val="UserAbleToDeleteQuestionInQuestionPage"/>
            <filter val="CreatorAbleToCopyBook"/>
            <filter val="SyncProgressNowForCourse"/>
            <filter val="CreateResourceAndPublish"/>
            <filter val="ValidateFieldsInConsentPopupWhileEnroll"/>
            <filter val="UserAbleToCreateTopicAndEditAndDelete"/>
            <filter val="VerifyDiscussionForumSectionInCourseContentDetailsPage"/>
            <filter val="LoginPopupShouldDisplayForGuestUserDuringCourseEnroll"/>
            <filter val="ValidateAllOptionsInsideForumIcon"/>
            <filter val="VerifyUploadContentInAllMyContent"/>
            <filter val="SearchCourseByKeyword"/>
            <filter val="GenerateQrCode"/>
            <filter val="CloseButtonInDisussionForum"/>
            <filter val="CreateBookWithMoreUnit"/>
            <filter val="ValidateDetailsInCourseCardInMyCourseSection"/>
            <filter val="DownloadBulkQRCode"/>
            <filter val="ForumIconInViewCourseDashboardInBatch"/>
            <filter val="ToogleMyQuestionFilterAndValidateQuestions"/>
            <filter val="CreateSubjectiveQuestionSetByFillingRootNode"/>
            <filter val="UserAbleToSelectStateBlockClusterAndSchoolInLocationPopupForNewUser"/>
            <filter val="ApplyAllFilterAndEditQuestionInAddQuestionPage"/>
            <filter val="VerifyMultipleMediumAndClassTaggedInBook"/>
            <filter val="UserAbleToCopyQuestion"/>
            <filter val="AddUserAndSwitch"/>
            <filter val="UserAbleToSearchQuestionAndPreviewInResource"/>
            <filter val="CreateCollectionAndVerify"/>
            <filter val="AddCourseActivityInsideGroup"/>
            <filter val="DownloadCourseQRCodeInPublishedSection"/>
            <filter val="ValidateTimerIsDisplayedForBatch"/>
            <filter val="ContentShouldLoadAsPerPublishedUserTypeInDigitalTextbookTab"/>
            <filter val="CreateContentAndSendForReview"/>
            <filter val="UnEnrollFromCourse"/>
            <filter val="VerifyThatUserIsAbleToSearchAndConsumeThePublishedContent"/>
            <filter val="SearchTVLessonTypeContent"/>
            <filter val="ValidateNoOpenBatchAvailableToastrMsg"/>
            <filter val="VerifyCorrectOrderingForClassMediumSubect"/>
            <filter val="UserAbleToCopyTheCourse"/>
            <filter val="CreateCourseAndVerify"/>
            <filter val="CreateGroup"/>
            <filter val="BundleTheQuestionWithImmediateFeedBackAndShuffle"/>
            <filter val="UserAbleToCreateMCQQuestionSetByFillingRootNode"/>
            <filter val="VerifyFrameworksInCourseType"/>
            <filter val="VerifyFilterIsSameInDigitalAndCourseAndTVClassTabs"/>
            <filter val="Showimmediatefeedback"/>
            <filter val="DownloadBulkQRcodeForDraftBook"/>
            <filter val="ConsumContentInFullScreen"/>
            <filter val="UserAbleToSearchQuestionInResource"/>
            <filter val="VerifyTOCDownloadedInCSVFormat"/>
            <filter val="CreateMCAandFTBandMCQInResource"/>
            <filter val="CreateOpenBatchesForCourse"/>
            <filter val="CreateCertificateTemplateAndAttachCertificateToCourse"/>
            <filter val="ChangeToDifferentRoleInProfileFromSchoolHeadAndValidateObservationTab"/>
            <filter val="CreateBookwithAllResourceType"/>
            <filter val="ValidateObservationListsInObservationTab"/>
          </filters>
        </filterColumn>
        <filterColumn colId="2">
          <filters>
            <filter val="Already Automated"/>
          </filters>
        </filterColumn>
      </autoFilter>
    </customSheetView>
    <customSheetView guid="{C13B7C8E-5AEE-48EC-96B5-6ABDD4A8B5F1}" filter="1" showAutoFilter="1">
      <autoFilter ref="$A$1:$U$108"/>
    </customSheetView>
    <customSheetView guid="{A28FCBD0-B696-404C-AED1-36BFB6B72563}" filter="1" showAutoFilter="1">
      <autoFilter ref="$S$18"/>
    </customSheetView>
    <customSheetView guid="{0C6FACE9-4C59-484C-98B5-097A67FD23BF}" filter="1" showAutoFilter="1">
      <autoFilter ref="$A$1:$V$108">
        <filterColumn colId="7">
          <filters>
            <filter val="AddCollobratorToDraftBook"/>
            <filter val="DisableDiscussionForumAndItsMessageInPopup"/>
            <filter val="FillSubmitDetailsFormInProfile"/>
            <filter val="VerifyNumberOfMaximumAttemptsWhenCourseAssesmentAddedToCourse"/>
            <filter val="MergeCustodianAccount"/>
            <filter val="AdminCanEditTheDraftBookInAllTextbookAndSendForReview"/>
            <filter val="ValidateGuestNameAndRoleAndBMCAndLocationDetailsInProfile"/>
            <filter val="ApplyAnyFilterInCourseTabAndVerifyContentiIsDisplayed"/>
            <filter val="CreateBatchOptionShouldNotDisplayIfBatchIsAlreadyCreated"/>
            <filter val="CreateBookwithDifferentResourceType"/>
            <filter val="RejectTVLessonTypeContent"/>
            <filter val="SearchQrCodeInGetPage"/>
            <filter val="VerifyLastUpdatedDateAndTimeInBatchViewDashboard"/>
            <filter val="TvLessonOptionInResourceSendForReview"/>
            <filter val="SelectQuestionFromQuestionSetPage"/>
            <filter val="UploadPDFcontent &#10;UploadMP4content                                 &#10;UploadHTMLcontent                                   &#10;UploadWEBMcontent                           &#10;UploadH5pcontent                              &#10;UploadEPUBcontent&#10;UploadYouTubecontent"/>
            <filter val="UserAbleToEditQuestionInAddQuestionPage"/>
            <filter val="SearchBookViaNameAndDOIDAndQRCodeValue"/>
            <filter val="UserAbleToDeleteQuestionInQuestionPage"/>
            <filter val="CreatorAbleToCopyBook"/>
            <filter val="SyncProgressNowForCourse"/>
            <filter val="CreateResourceAndPublish"/>
            <filter val="CreateCourseWithAllResourceType"/>
            <filter val="ValidateFieldsInConsentPopupWhileEnroll"/>
            <filter val="UserAbleToCreateTopicAndEditAndDelete"/>
            <filter val="VerifyDiscussionForumSectionInCourseContentDetailsPage"/>
            <filter val="LoginPopupShouldDisplayForGuestUserDuringCourseEnroll"/>
            <filter val="ValidateAllOptionsInsideForumIcon"/>
            <filter val="VerifyUploadContentInAllMyContent"/>
            <filter val="SearchCourseByKeyword"/>
            <filter val="VerifyHomePageSection"/>
            <filter val="VerifyDefaultSettingAndChangeTheSetting"/>
            <filter val="GenerateQrCode"/>
            <filter val="CloseButtonInDisussionForum"/>
            <filter val="CreateBookWithMoreUnit"/>
            <filter val="ValidateDetailsInCourseCardInMyCourseSection"/>
            <filter val="DownloadBulkQRCode"/>
            <filter val="ForumIconInViewCourseDashboardInBatch"/>
            <filter val="ToogleMyQuestionFilterAndValidateQuestions"/>
            <filter val="CreateSubjectiveQuestionSetByFillingRootNode"/>
            <filter val="UserAbleToSelectStateBlockClusterAndSchoolInLocationPopupForNewUser"/>
            <filter val="ApplyAllFilterAndEditQuestionInAddQuestionPage"/>
            <filter val="VerifyMultipleMediumAndClassTaggedInBook"/>
            <filter val="UserAbleToCopyQuestion"/>
            <filter val="CopyBookAsCourseAndSendForReview"/>
            <filter val="AddUserAndSwitch"/>
            <filter val="UserAbleToSearchQuestionAndPreviewInResource"/>
            <filter val="CreateCollectionAndVerify"/>
            <filter val="AddCourseActivityInsideGroup"/>
            <filter val="DownloadCourseQRCodeInPublishedSection"/>
            <filter val="ValidateTimerIsDisplayedForBatch"/>
            <filter val="ContentShouldLoadAsPerPublishedUserTypeInDigitalTextbookTab"/>
            <filter val="CreateContentAndSendForReview"/>
            <filter val="UnEnrollFromCourse"/>
            <filter val="VerifyThatUserIsAbleToSearchAndConsumeThePublishedContent"/>
            <filter val="SearchTVLessonTypeContent"/>
            <filter val="ValidateNoOpenBatchAvailableToastrMsg"/>
            <filter val="VerifyCorrectOrderingForClassMediumSubect"/>
            <filter val="UserAbleToCopyTheCourse"/>
            <filter val="CreateCourseAndVerify"/>
            <filter val="CreateGroup"/>
            <filter val="BundleTheQuestionWithImmediateFeedBackAndShuffle"/>
            <filter val="UserAbleToCreateMCQQuestionSetByFillingRootNode"/>
            <filter val="VerifyFrameworksInCourseType"/>
            <filter val="FilterSubjectAndClassInCouseTab"/>
            <filter val="VerifyFilterIsSameInDigitalAndCourseAndTVClassTabs"/>
            <filter val="Showimmediatefeedback"/>
            <filter val="DownloadBulkQRcodeForDraftBook"/>
            <filter val="ConsumContentInFullScreen"/>
            <filter val="UserAbleToSearchQuestionInResource"/>
            <filter val="VerifyTOCDownloadedInCSVFormat"/>
            <filter val="CreateMCAandFTBandMCQInResource"/>
            <filter val="CreateOpenBatchesForCourse"/>
            <filter val="CreateCertificateTemplateAndAttachCertificateToCourse"/>
            <filter val="ChangeToDifferentRoleInProfileFromSchoolHeadAndValidateObservationTab"/>
            <filter val="CreateBookwithAllResourceType"/>
            <filter val="AddChildInCourse"/>
            <filter val="ValidateObservationListsInObservationTab"/>
          </filters>
        </filterColumn>
        <filterColumn colId="16">
          <filters>
            <filter val="NA"/>
          </filters>
        </filterColumn>
        <filterColumn colId="15">
          <filters>
            <filter val="Poornima"/>
            <filter val="Namrata"/>
            <filter val="Automation Execution 1"/>
          </filters>
        </filterColumn>
      </autoFilter>
    </customSheetView>
    <customSheetView guid="{2AB9ED8C-C5AF-4896-92E1-61C43C9F70C0}" filter="1" showAutoFilter="1">
      <autoFilter ref="$A$1:$U$108">
        <filterColumn colId="10">
          <filters/>
        </filterColumn>
      </autoFilter>
    </customSheetView>
    <customSheetView guid="{788B1DC3-6876-4386-AFA7-87BB421440FA}" filter="1" showAutoFilter="1">
      <autoFilter ref="$A$1:$U$108">
        <filterColumn colId="7">
          <filters>
            <filter val="AddCollobratorToDraftBook"/>
            <filter val="DisableDiscussionForumAndItsMessageInPopup"/>
            <filter val="FillSubmitDetailsFormInProfile"/>
            <filter val="VerifyNumberOfMaximumAttemptsWhenCourseAssesmentAddedToCourse"/>
            <filter val="MergeCustodianAccount"/>
            <filter val="AdminCanEditTheDraftBookInAllTextbookAndSendForReview"/>
            <filter val="ValidateGuestNameAndRoleAndBMCAndLocationDetailsInProfile"/>
            <filter val="ApplyAnyFilterInCourseTabAndVerifyContentiIsDisplayed"/>
            <filter val="CreateBatchOptionShouldNotDisplayIfBatchIsAlreadyCreated"/>
            <filter val="CreateBookwithDifferentResourceType"/>
            <filter val="RejectTVLessonTypeContent"/>
            <filter val="SearchQrCodeInGetPage"/>
            <filter val="VerifyLastUpdatedDateAndTimeInBatchViewDashboard"/>
            <filter val="TvLessonOptionInResourceSendForReview"/>
            <filter val="SelectQuestionFromQuestionSetPage"/>
            <filter val="UploadPDFcontent &#10;UploadMP4content                                 &#10;UploadHTMLcontent                                   &#10;UploadWEBMcontent                           &#10;UploadH5pcontent                              &#10;UploadEPUBcontent&#10;UploadYouTubecontent"/>
            <filter val="UserAbleToEditQuestionInAddQuestionPage"/>
            <filter val="SearchBookViaNameAndDOIDAndQRCodeValue"/>
            <filter val="UserAbleToDeleteQuestionInQuestionPage"/>
            <filter val="CreatorAbleToCopyBook"/>
            <filter val="SyncProgressNowForCourse"/>
            <filter val="CreateResourceAndPublish"/>
            <filter val="CreateCourseWithAllResourceType"/>
            <filter val="ValidateFieldsInConsentPopupWhileEnroll"/>
            <filter val="UserAbleToCreateTopicAndEditAndDelete"/>
            <filter val="VerifyDiscussionForumSectionInCourseContentDetailsPage"/>
            <filter val="LoginPopupShouldDisplayForGuestUserDuringCourseEnroll"/>
            <filter val="ValidateAllOptionsInsideForumIcon"/>
            <filter val="VerifyUploadContentInAllMyContent"/>
            <filter val="SearchCourseByKeyword"/>
            <filter val="VerifyHomePageSection"/>
            <filter val="VerifyDefaultSettingAndChangeTheSetting"/>
            <filter val="GenerateQrCode"/>
            <filter val="CloseButtonInDisussionForum"/>
            <filter val="CreateBookWithMoreUnit"/>
            <filter val="ValidateDetailsInCourseCardInMyCourseSection"/>
            <filter val="DownloadBulkQRCode"/>
            <filter val="ForumIconInViewCourseDashboardInBatch"/>
            <filter val="ToogleMyQuestionFilterAndValidateQuestions"/>
            <filter val="CreateSubjectiveQuestionSetByFillingRootNode"/>
            <filter val="UserAbleToSelectStateBlockClusterAndSchoolInLocationPopupForNewUser"/>
            <filter val="ApplyAllFilterAndEditQuestionInAddQuestionPage"/>
            <filter val="VerifyMultipleMediumAndClassTaggedInBook"/>
            <filter val="UserAbleToCopyQuestion"/>
            <filter val="CopyBookAsCourseAndSendForReview"/>
            <filter val="AddUserAndSwitch"/>
            <filter val="UserAbleToSearchQuestionAndPreviewInResource"/>
            <filter val="CreateCollectionAndVerify"/>
            <filter val="AddCourseActivityInsideGroup"/>
            <filter val="DownloadCourseQRCodeInPublishedSection"/>
            <filter val="ValidateTimerIsDisplayedForBatch"/>
            <filter val="ContentShouldLoadAsPerPublishedUserTypeInDigitalTextbookTab"/>
            <filter val="CreateContentAndSendForReview"/>
            <filter val="UnEnrollFromCourse"/>
            <filter val="VerifyThatUserIsAbleToSearchAndConsumeThePublishedContent"/>
            <filter val="SearchTVLessonTypeContent"/>
            <filter val="ValidateNoOpenBatchAvailableToastrMsg"/>
            <filter val="VerifyCorrectOrderingForClassMediumSubect"/>
            <filter val="UserAbleToCopyTheCourse"/>
            <filter val="CreateCourseAndVerify"/>
            <filter val="CreateGroup"/>
            <filter val="BundleTheQuestionWithImmediateFeedBackAndShuffle"/>
            <filter val="UserAbleToCreateMCQQuestionSetByFillingRootNode"/>
            <filter val="VerifyFrameworksInCourseType"/>
            <filter val="FilterSubjectAndClassInCouseTab"/>
            <filter val="VerifyFilterIsSameInDigitalAndCourseAndTVClassTabs"/>
            <filter val="Showimmediatefeedback"/>
            <filter val="DownloadBulkQRcodeForDraftBook"/>
            <filter val="ConsumContentInFullScreen"/>
            <filter val="UserAbleToSearchQuestionInResource"/>
            <filter val="VerifyTOCDownloadedInCSVFormat"/>
            <filter val="CreateMCAandFTBandMCQInResource"/>
            <filter val="CreateOpenBatchesForCourse"/>
            <filter val="CreateCertificateTemplateAndAttachCertificateToCourse"/>
            <filter val="ChangeToDifferentRoleInProfileFromSchoolHeadAndValidateObservationTab"/>
            <filter val="CreateBookwithAllResourceType"/>
            <filter val="AddChildInCourse"/>
            <filter val="ValidateObservationListsInObservationTab"/>
          </filters>
        </filterColumn>
        <filterColumn colId="9">
          <filters>
            <filter val="Raghavendira"/>
            <filter val="Manjula"/>
          </filters>
        </filterColumn>
      </autoFilter>
    </customSheetView>
    <customSheetView guid="{1DC3F4A7-2CA5-4769-AE07-A0A2C505351C}" filter="1" showAutoFilter="1">
      <autoFilter ref="$A$1:$V$108">
        <filterColumn colId="21">
          <filters>
            <filter val="Naveen"/>
            <filter val="Namrata19Jan"/>
            <filter val="ManjulaJan"/>
          </filters>
        </filterColumn>
      </autoFilter>
    </customSheetView>
    <customSheetView guid="{8AFA2941-1F0D-4624-A857-072EA11BED41}" filter="1" showAutoFilter="1">
      <autoFilter ref="$A$1:$U$108"/>
    </customSheetView>
    <customSheetView guid="{B8F9AE59-B63D-4D8B-89C4-121A1216B0EB}" filter="1" showAutoFilter="1">
      <autoFilter ref="$A$1:$U$108">
        <filterColumn colId="7">
          <filters blank="1">
            <filter val="AddCollobratorToDraftBook"/>
            <filter val="DisableDiscussionForumAndItsMessageInPopup"/>
            <filter val="FillSubmitDetailsFormInProfile"/>
            <filter val="VerifyNumberOfMaximumAttemptsWhenCourseAssesmentAddedToCourse"/>
            <filter val="MergeCustodianAccount"/>
            <filter val="AdminCanEditTheDraftBookInAllTextbookAndSendForReview"/>
            <filter val="ValidateGuestNameAndRoleAndBMCAndLocationDetailsInProfile"/>
            <filter val="ApplyAnyFilterInCourseTabAndVerifyContentiIsDisplayed"/>
            <filter val="CreateBatchOptionShouldNotDisplayIfBatchIsAlreadyCreated"/>
            <filter val="CreateBookwithDifferentResourceType"/>
            <filter val="RejectTVLessonTypeContent"/>
            <filter val="SearchQrCodeInGetPage"/>
            <filter val="VerifyLastUpdatedDateAndTimeInBatchViewDashboard"/>
            <filter val="SelectQuestionFromQuestionSetPage"/>
            <filter val="UploadPDFcontent &#10;UploadMP4content                                 &#10;UploadHTMLcontent                                   &#10;UploadWEBMcontent                           &#10;UploadH5pcontent                              &#10;UploadEPUBcontent&#10;UploadYouTubecontent"/>
            <filter val="UserAbleToEditQuestionInAddQuestionPage"/>
            <filter val="SearchBookViaNameAndDOIDAndQRCodeValue"/>
            <filter val="UserAbleToDeleteQuestionInQuestionPage"/>
            <filter val="CreatorAbleToCopyBook"/>
            <filter val="SyncProgressNowForCourse"/>
            <filter val="CreateResourceAndPublish"/>
            <filter val="ValidateFieldsInConsentPopupWhileEnroll"/>
            <filter val="UserAbleToCreateTopicAndEditAndDelete"/>
            <filter val="VerifyDiscussionForumSectionInCourseContentDetailsPage"/>
            <filter val="LoginPopupShouldDisplayForGuestUserDuringCourseEnroll"/>
            <filter val="ValidateAllOptionsInsideForumIcon"/>
            <filter val="VerifyUploadContentInAllMyContent"/>
            <filter val="SearchCourseByKeyword"/>
            <filter val="GenerateQrCode"/>
            <filter val="CloseButtonInDisussionForum"/>
            <filter val="CreateBookWithMoreUnit"/>
            <filter val="ValidateDetailsInCourseCardInMyCourseSection"/>
            <filter val="DownloadBulkQRCode"/>
            <filter val="ForumIconInViewCourseDashboardInBatch"/>
            <filter val="ToogleMyQuestionFilterAndValidateQuestions"/>
            <filter val="CreateSubjectiveQuestionSetByFillingRootNode"/>
            <filter val="UserAbleToSelectStateBlockClusterAndSchoolInLocationPopupForNewUser"/>
            <filter val="ApplyAllFilterAndEditQuestionInAddQuestionPage"/>
            <filter val="VerifyMultipleMediumAndClassTaggedInBook"/>
            <filter val="UserAbleToCopyQuestion"/>
            <filter val="AddUserAndSwitch"/>
            <filter val="UserAbleToSearchQuestionAndPreviewInResource"/>
            <filter val="CreateCollectionAndVerify"/>
            <filter val="AddCourseActivityInsideGroup"/>
            <filter val="DownloadCourseQRCodeInPublishedSection"/>
            <filter val="ValidateTimerIsDisplayedForBatch"/>
            <filter val="ContentShouldLoadAsPerPublishedUserTypeInDigitalTextbookTab"/>
            <filter val="CreateContentAndSendForReview"/>
            <filter val="UnEnrollFromCourse"/>
            <filter val="VerifyThatUserIsAbleToSearchAndConsumeThePublishedContent"/>
            <filter val="SearchTVLessonTypeContent"/>
            <filter val="ValidateNoOpenBatchAvailableToastrMsg"/>
            <filter val="VerifyCorrectOrderingForClassMediumSubect"/>
            <filter val="UserAbleToCopyTheCourse"/>
            <filter val="CreateCourseAndVerify"/>
            <filter val="CreateGroup"/>
            <filter val="BundleTheQuestionWithImmediateFeedBackAndShuffle"/>
            <filter val="UserAbleToCreateMCQQuestionSetByFillingRootNode"/>
            <filter val="VerifyFrameworksInCourseType"/>
            <filter val="VerifyFilterIsSameInDigitalAndCourseAndTVClassTabs"/>
            <filter val="Showimmediatefeedback"/>
            <filter val="DownloadBulkQRcodeForDraftBook"/>
            <filter val="ConsumContentInFullScreen"/>
            <filter val="UserAbleToSearchQuestionInResource"/>
            <filter val="VerifyTOCDownloadedInCSVFormat"/>
            <filter val="CreateMCAandFTBandMCQInResource"/>
            <filter val="CreateOpenBatchesForCourse"/>
            <filter val="CreateCertificateTemplateAndAttachCertificateToCourse"/>
            <filter val="ChangeToDifferentRoleInProfileFromSchoolHeadAndValidateObservationTab"/>
            <filter val="CreateBookwithAllResourceType"/>
            <filter val="ValidateObservationListsInObservationTab"/>
          </filters>
        </filterColumn>
        <filterColumn colId="16">
          <filters/>
        </filterColumn>
      </autoFilter>
    </customSheetView>
    <customSheetView guid="{3E5BD931-EA7A-44BE-8514-76ACEEB126A5}" filter="1" showAutoFilter="1">
      <autoFilter ref="$A$1:$U$108"/>
    </customSheetView>
    <customSheetView guid="{F92593BC-E499-4FF8-AAE2-E1AE6778D9AB}" filter="1" showAutoFilter="1">
      <autoFilter ref="$A$1:$U$108">
        <filterColumn colId="12">
          <filters>
            <filter val="Raghavendira M S"/>
            <filter val="Priya"/>
            <filter val="manjula"/>
          </filters>
        </filterColumn>
        <filterColumn colId="13">
          <filters>
            <filter val="NA"/>
            <filter val="Pass"/>
            <filter val="pass"/>
          </filters>
        </filterColumn>
      </autoFilter>
    </customSheetView>
    <customSheetView guid="{F6983EBA-052F-4908-8C84-CD4E117390F6}" filter="1" showAutoFilter="1">
      <autoFilter ref="$A$1:$U$108">
        <filterColumn colId="7">
          <filters blank="1">
            <filter val="AddCollobratorToDraftBook"/>
            <filter val="DisableDiscussionForumAndItsMessageInPopup"/>
            <filter val="FillSubmitDetailsFormInProfile"/>
            <filter val="VerifyNumberOfMaximumAttemptsWhenCourseAssesmentAddedToCourse"/>
            <filter val="MergeCustodianAccount"/>
            <filter val="AdminCanEditTheDraftBookInAllTextbookAndSendForReview"/>
            <filter val="ValidateGuestNameAndRoleAndBMCAndLocationDetailsInProfile"/>
            <filter val="ApplyAnyFilterInCourseTabAndVerifyContentiIsDisplayed"/>
            <filter val="CreateBatchOptionShouldNotDisplayIfBatchIsAlreadyCreated"/>
            <filter val="CreateBookwithDifferentResourceType"/>
            <filter val="RejectTVLessonTypeContent"/>
            <filter val="SearchQrCodeInGetPage"/>
            <filter val="VerifyLastUpdatedDateAndTimeInBatchViewDashboard"/>
            <filter val="SelectQuestionFromQuestionSetPage"/>
            <filter val="UploadPDFcontent &#10;UploadMP4content                                 &#10;UploadHTMLcontent                                   &#10;UploadWEBMcontent                           &#10;UploadH5pcontent                              &#10;UploadEPUBcontent&#10;UploadYouTubecontent"/>
            <filter val="UserAbleToEditQuestionInAddQuestionPage"/>
            <filter val="SearchBookViaNameAndDOIDAndQRCodeValue"/>
            <filter val="UserAbleToDeleteQuestionInQuestionPage"/>
            <filter val="CreatorAbleToCopyBook"/>
            <filter val="SyncProgressNowForCourse"/>
            <filter val="CreateResourceAndPublish"/>
            <filter val="ValidateFieldsInConsentPopupWhileEnroll"/>
            <filter val="UserAbleToCreateTopicAndEditAndDelete"/>
            <filter val="VerifyDiscussionForumSectionInCourseContentDetailsPage"/>
            <filter val="LoginPopupShouldDisplayForGuestUserDuringCourseEnroll"/>
            <filter val="ValidateAllOptionsInsideForumIcon"/>
            <filter val="VerifyUploadContentInAllMyContent"/>
            <filter val="SearchCourseByKeyword"/>
            <filter val="GenerateQrCode"/>
            <filter val="CloseButtonInDisussionForum"/>
            <filter val="CreateBookWithMoreUnit"/>
            <filter val="ValidateDetailsInCourseCardInMyCourseSection"/>
            <filter val="DownloadBulkQRCode"/>
            <filter val="ForumIconInViewCourseDashboardInBatch"/>
            <filter val="ToogleMyQuestionFilterAndValidateQuestions"/>
            <filter val="CreateSubjectiveQuestionSetByFillingRootNode"/>
            <filter val="UserAbleToSelectStateBlockClusterAndSchoolInLocationPopupForNewUser"/>
            <filter val="ApplyAllFilterAndEditQuestionInAddQuestionPage"/>
            <filter val="VerifyMultipleMediumAndClassTaggedInBook"/>
            <filter val="UserAbleToCopyQuestion"/>
            <filter val="AddUserAndSwitch"/>
            <filter val="UserAbleToSearchQuestionAndPreviewInResource"/>
            <filter val="CreateCollectionAndVerify"/>
            <filter val="AddCourseActivityInsideGroup"/>
            <filter val="DownloadCourseQRCodeInPublishedSection"/>
            <filter val="ValidateTimerIsDisplayedForBatch"/>
            <filter val="ContentShouldLoadAsPerPublishedUserTypeInDigitalTextbookTab"/>
            <filter val="CreateContentAndSendForReview"/>
            <filter val="UnEnrollFromCourse"/>
            <filter val="VerifyThatUserIsAbleToSearchAndConsumeThePublishedContent"/>
            <filter val="SearchTVLessonTypeContent"/>
            <filter val="ValidateNoOpenBatchAvailableToastrMsg"/>
            <filter val="VerifyCorrectOrderingForClassMediumSubect"/>
            <filter val="UserAbleToCopyTheCourse"/>
            <filter val="CreateCourseAndVerify"/>
            <filter val="CreateGroup"/>
            <filter val="BundleTheQuestionWithImmediateFeedBackAndShuffle"/>
            <filter val="UserAbleToCreateMCQQuestionSetByFillingRootNode"/>
            <filter val="VerifyFrameworksInCourseType"/>
            <filter val="VerifyFilterIsSameInDigitalAndCourseAndTVClassTabs"/>
            <filter val="Showimmediatefeedback"/>
            <filter val="DownloadBulkQRcodeForDraftBook"/>
            <filter val="ConsumContentInFullScreen"/>
            <filter val="UserAbleToSearchQuestionInResource"/>
            <filter val="VerifyTOCDownloadedInCSVFormat"/>
            <filter val="CreateMCAandFTBandMCQInResource"/>
            <filter val="CreateOpenBatchesForCourse"/>
            <filter val="CreateCertificateTemplateAndAttachCertificateToCourse"/>
            <filter val="ChangeToDifferentRoleInProfileFromSchoolHeadAndValidateObservationTab"/>
            <filter val="CreateBookwithAllResourceType"/>
            <filter val="ValidateObservationListsInObservationTab"/>
          </filters>
        </filterColumn>
        <filterColumn colId="9">
          <filters>
            <filter val="Raghavendira"/>
            <filter val="Automation Execution 1"/>
            <filter val="Manjula"/>
          </filters>
        </filterColumn>
      </autoFilter>
    </customSheetView>
    <customSheetView guid="{D5A31014-331A-4C3A-A0D3-92766AC68062}" filter="1" showAutoFilter="1">
      <autoFilter ref="$A$1:$U$108">
        <filterColumn colId="10">
          <filters>
            <filter val="NA"/>
            <filter val="Pass"/>
          </filters>
        </filterColumn>
      </autoFilter>
    </customSheetView>
    <customSheetView guid="{0E2A3990-0878-4A5B-9462-497246734508}" filter="1" showAutoFilter="1">
      <autoFilter ref="$A$1:$V$108">
        <filterColumn colId="16">
          <filters/>
        </filterColumn>
      </autoFilter>
    </customSheetView>
    <customSheetView guid="{912AB4F7-7046-48D6-8A61-7BFDBC41108A}" filter="1" showAutoFilter="1">
      <autoFilter ref="$A$1:$U$108">
        <filterColumn colId="10">
          <filters>
            <filter val="NA"/>
          </filters>
        </filterColumn>
      </autoFilter>
    </customSheetView>
    <customSheetView guid="{A50468D6-BCA6-40AB-8D76-40E2C6919E17}" filter="1" showAutoFilter="1">
      <autoFilter ref="$A$1:$U$108">
        <filterColumn colId="10">
          <filters/>
        </filterColumn>
      </autoFilter>
    </customSheetView>
    <customSheetView guid="{7ABEDC70-D6AD-46A0-92DC-3D8AB0F14E82}" filter="1" showAutoFilter="1">
      <autoFilter ref="$A$1:$U$108">
        <filterColumn colId="10">
          <filters/>
        </filterColumn>
      </autoFilter>
    </customSheetView>
    <customSheetView guid="{F9A89D80-C699-4BC4-857E-31C8EA63ED05}" filter="1" showAutoFilter="1">
      <autoFilter ref="$A$1:$U$108"/>
    </customSheetView>
    <customSheetView guid="{73C45895-F7BD-4657-9E14-68C90B997458}" filter="1" showAutoFilter="1">
      <autoFilter ref="$A$1:$U$108">
        <filterColumn colId="8">
          <filters>
            <filter val="19/06/2023"/>
            <filter val="06-06-2023"/>
            <filter val="06/06/2023"/>
            <filter val="14/06/2023"/>
            <filter val="12/06/2023"/>
            <filter val="28/06/2023"/>
            <filter val="29/06/2023"/>
            <filter val="23/06/2023"/>
            <filter val="08/05/2023"/>
            <filter val="16/06/2023"/>
            <filter val="07/06/2023"/>
          </filters>
        </filterColumn>
      </autoFilter>
    </customSheetView>
    <customSheetView guid="{6AA4F856-1D6C-4430-B762-AFDE8743E2E6}" filter="1" showAutoFilter="1">
      <autoFilter ref="$A$1:$U$108">
        <filterColumn colId="1">
          <filters>
            <filter val="Content Creation"/>
            <filter val="ETB"/>
            <filter val="Groups"/>
            <filter val="TPD"/>
            <filter val="Anonymous"/>
          </filters>
        </filterColumn>
        <filterColumn colId="7">
          <filters blank="1">
            <filter val="AddCollobratorToDraftBook"/>
            <filter val="DisableDiscussionForumAndItsMessageInPopup"/>
            <filter val="FillSubmitDetailsFormInProfile"/>
            <filter val="VerifyNumberOfMaximumAttemptsWhenCourseAssesmentAddedToCourse"/>
            <filter val="MergeCustodianAccount"/>
            <filter val="AdminCanEditTheDraftBookInAllTextbookAndSendForReview"/>
            <filter val="ValidateGuestNameAndRoleAndBMCAndLocationDetailsInProfile"/>
            <filter val="ApplyAnyFilterInCourseTabAndVerifyContentiIsDisplayed"/>
            <filter val="CreateBatchOptionShouldNotDisplayIfBatchIsAlreadyCreated"/>
            <filter val="CreateBookwithDifferentResourceType"/>
            <filter val="RejectTVLessonTypeContent"/>
            <filter val="SearchQrCodeInGetPage"/>
            <filter val="VerifyLastUpdatedDateAndTimeInBatchViewDashboard"/>
            <filter val="SelectQuestionFromQuestionSetPage"/>
            <filter val="UploadPDFcontent &#10;UploadMP4content                                 &#10;UploadHTMLcontent                                   &#10;UploadWEBMcontent                           &#10;UploadH5pcontent                              &#10;UploadEPUBcontent&#10;UploadYouTubecontent"/>
            <filter val="UserAbleToEditQuestionInAddQuestionPage"/>
            <filter val="SearchBookViaNameAndDOIDAndQRCodeValue"/>
            <filter val="UserAbleToDeleteQuestionInQuestionPage"/>
            <filter val="CreatorAbleToCopyBook"/>
            <filter val="SyncProgressNowForCourse"/>
            <filter val="CreateResourceAndPublish"/>
            <filter val="ValidateFieldsInConsentPopupWhileEnroll"/>
            <filter val="UserAbleToCreateTopicAndEditAndDelete"/>
            <filter val="VerifyDiscussionForumSectionInCourseContentDetailsPage"/>
            <filter val="LoginPopupShouldDisplayForGuestUserDuringCourseEnroll"/>
            <filter val="ValidateAllOptionsInsideForumIcon"/>
            <filter val="VerifyUploadContentInAllMyContent"/>
            <filter val="SearchCourseByKeyword"/>
            <filter val="GenerateQrCode"/>
            <filter val="CloseButtonInDisussionForum"/>
            <filter val="CreateBookWithMoreUnit"/>
            <filter val="ValidateDetailsInCourseCardInMyCourseSection"/>
            <filter val="DownloadBulkQRCode"/>
            <filter val="ForumIconInViewCourseDashboardInBatch"/>
            <filter val="ToogleMyQuestionFilterAndValidateQuestions"/>
            <filter val="CreateSubjectiveQuestionSetByFillingRootNode"/>
            <filter val="UserAbleToSelectStateBlockClusterAndSchoolInLocationPopupForNewUser"/>
            <filter val="ApplyAllFilterAndEditQuestionInAddQuestionPage"/>
            <filter val="VerifyMultipleMediumAndClassTaggedInBook"/>
            <filter val="UserAbleToCopyQuestion"/>
            <filter val="AddUserAndSwitch"/>
            <filter val="UserAbleToSearchQuestionAndPreviewInResource"/>
            <filter val="CreateCollectionAndVerify"/>
            <filter val="AddCourseActivityInsideGroup"/>
            <filter val="DownloadCourseQRCodeInPublishedSection"/>
            <filter val="ValidateTimerIsDisplayedForBatch"/>
            <filter val="ContentShouldLoadAsPerPublishedUserTypeInDigitalTextbookTab"/>
            <filter val="CreateContentAndSendForReview"/>
            <filter val="UnEnrollFromCourse"/>
            <filter val="VerifyThatUserIsAbleToSearchAndConsumeThePublishedContent"/>
            <filter val="SearchTVLessonTypeContent"/>
            <filter val="ValidateNoOpenBatchAvailableToastrMsg"/>
            <filter val="VerifyCorrectOrderingForClassMediumSubect"/>
            <filter val="UserAbleToCopyTheCourse"/>
            <filter val="CreateCourseAndVerify"/>
            <filter val="CreateGroup"/>
            <filter val="BundleTheQuestionWithImmediateFeedBackAndShuffle"/>
            <filter val="UserAbleToCreateMCQQuestionSetByFillingRootNode"/>
            <filter val="VerifyFrameworksInCourseType"/>
            <filter val="VerifyFilterIsSameInDigitalAndCourseAndTVClassTabs"/>
            <filter val="Showimmediatefeedback"/>
            <filter val="DownloadBulkQRcodeForDraftBook"/>
            <filter val="ConsumContentInFullScreen"/>
            <filter val="UserAbleToSearchQuestionInResource"/>
            <filter val="VerifyTOCDownloadedInCSVFormat"/>
            <filter val="CreateMCAandFTBandMCQInResource"/>
            <filter val="CreateOpenBatchesForCourse"/>
            <filter val="CreateCertificateTemplateAndAttachCertificateToCourse"/>
            <filter val="ChangeToDifferentRoleInProfileFromSchoolHeadAndValidateObservationTab"/>
            <filter val="CreateBookwithAllResourceType"/>
            <filter val="ValidateObservationListsInObservationTab"/>
          </filters>
        </filterColumn>
        <filterColumn colId="12">
          <filters>
            <filter val="Raghavendira M S"/>
            <filter val="Priya"/>
            <filter val="manjula"/>
          </filters>
        </filterColumn>
        <filterColumn colId="13">
          <filters>
            <filter val="NA"/>
            <filter val="Pass"/>
            <filter val="pass"/>
          </filters>
        </filterColumn>
      </autoFilter>
    </customSheetView>
    <customSheetView guid="{D515BBD0-2DD3-4EE9-9D5B-149B452C7607}" filter="1" showAutoFilter="1">
      <autoFilter ref="$A$1:$V$108">
        <filterColumn colId="16">
          <filters/>
        </filterColumn>
      </autoFilter>
    </customSheetView>
    <customSheetView guid="{B94BCC4B-C900-479E-BFB0-2E3C2F0894C1}" filter="1" showAutoFilter="1">
      <autoFilter ref="$A$1:$V$108">
        <filterColumn colId="16">
          <filters/>
        </filterColumn>
      </autoFilter>
    </customSheetView>
    <customSheetView guid="{7588522D-A525-4BF5-B5E0-6012E4814A9D}" filter="1" showAutoFilter="1">
      <autoFilter ref="$A$1:$U$108">
        <filterColumn colId="16">
          <filters/>
        </filterColumn>
      </autoFilter>
    </customSheetView>
    <customSheetView guid="{FD8C9A8C-58EC-4D06-9BD2-A5FA6B82DA73}" filter="1" showAutoFilter="1">
      <autoFilter ref="$A$1:$V$108">
        <filterColumn colId="7">
          <filters>
            <filter val="AddCollobratorToDraftBook"/>
            <filter val="DisableDiscussionForumAndItsMessageInPopup"/>
            <filter val="FillSubmitDetailsFormInProfile"/>
            <filter val="VerifyNumberOfMaximumAttemptsWhenCourseAssesmentAddedToCourse"/>
            <filter val="MergeCustodianAccount"/>
            <filter val="AdminCanEditTheDraftBookInAllTextbookAndSendForReview"/>
            <filter val="ValidateGuestNameAndRoleAndBMCAndLocationDetailsInProfile"/>
            <filter val="ApplyAnyFilterInCourseTabAndVerifyContentiIsDisplayed"/>
            <filter val="CreateBatchOptionShouldNotDisplayIfBatchIsAlreadyCreated"/>
            <filter val="CreateBookwithDifferentResourceType"/>
            <filter val="RejectTVLessonTypeContent"/>
            <filter val="SearchQrCodeInGetPage"/>
            <filter val="VerifyLastUpdatedDateAndTimeInBatchViewDashboard"/>
            <filter val="TvLessonOptionInResourceSendForReview"/>
            <filter val="SelectQuestionFromQuestionSetPage"/>
            <filter val="UploadPDFcontent &#10;UploadMP4content                                 &#10;UploadHTMLcontent                                   &#10;UploadWEBMcontent                           &#10;UploadH5pcontent                              &#10;UploadEPUBcontent&#10;UploadYouTubecontent"/>
            <filter val="UserAbleToEditQuestionInAddQuestionPage"/>
            <filter val="SearchBookViaNameAndDOIDAndQRCodeValue"/>
            <filter val="UserAbleToDeleteQuestionInQuestionPage"/>
            <filter val="CreatorAbleToCopyBook"/>
            <filter val="SyncProgressNowForCourse"/>
            <filter val="CreateResourceAndPublish"/>
            <filter val="CreateCourseWithAllResourceType"/>
            <filter val="ValidateFieldsInConsentPopupWhileEnroll"/>
            <filter val="UserAbleToCreateTopicAndEditAndDelete"/>
            <filter val="VerifyDiscussionForumSectionInCourseContentDetailsPage"/>
            <filter val="LoginPopupShouldDisplayForGuestUserDuringCourseEnroll"/>
            <filter val="ValidateAllOptionsInsideForumIcon"/>
            <filter val="VerifyUploadContentInAllMyContent"/>
            <filter val="SearchCourseByKeyword"/>
            <filter val="VerifyHomePageSection"/>
            <filter val="VerifyDefaultSettingAndChangeTheSetting"/>
            <filter val="GenerateQrCode"/>
            <filter val="CloseButtonInDisussionForum"/>
            <filter val="CreateBookWithMoreUnit"/>
            <filter val="ValidateDetailsInCourseCardInMyCourseSection"/>
            <filter val="DownloadBulkQRCode"/>
            <filter val="ForumIconInViewCourseDashboardInBatch"/>
            <filter val="ToogleMyQuestionFilterAndValidateQuestions"/>
            <filter val="CreateSubjectiveQuestionSetByFillingRootNode"/>
            <filter val="UserAbleToSelectStateBlockClusterAndSchoolInLocationPopupForNewUser"/>
            <filter val="ApplyAllFilterAndEditQuestionInAddQuestionPage"/>
            <filter val="VerifyMultipleMediumAndClassTaggedInBook"/>
            <filter val="UserAbleToCopyQuestion"/>
            <filter val="CopyBookAsCourseAndSendForReview"/>
            <filter val="AddUserAndSwitch"/>
            <filter val="UserAbleToSearchQuestionAndPreviewInResource"/>
            <filter val="CreateCollectionAndVerify"/>
            <filter val="AddCourseActivityInsideGroup"/>
            <filter val="DownloadCourseQRCodeInPublishedSection"/>
            <filter val="ValidateTimerIsDisplayedForBatch"/>
            <filter val="ContentShouldLoadAsPerPublishedUserTypeInDigitalTextbookTab"/>
            <filter val="CreateContentAndSendForReview"/>
            <filter val="UnEnrollFromCourse"/>
            <filter val="VerifyThatUserIsAbleToSearchAndConsumeThePublishedContent"/>
            <filter val="SearchTVLessonTypeContent"/>
            <filter val="ValidateNoOpenBatchAvailableToastrMsg"/>
            <filter val="VerifyCorrectOrderingForClassMediumSubect"/>
            <filter val="UserAbleToCopyTheCourse"/>
            <filter val="CreateCourseAndVerify"/>
            <filter val="CreateGroup"/>
            <filter val="BundleTheQuestionWithImmediateFeedBackAndShuffle"/>
            <filter val="UserAbleToCreateMCQQuestionSetByFillingRootNode"/>
            <filter val="VerifyFrameworksInCourseType"/>
            <filter val="FilterSubjectAndClassInCouseTab"/>
            <filter val="VerifyFilterIsSameInDigitalAndCourseAndTVClassTabs"/>
            <filter val="Showimmediatefeedback"/>
            <filter val="DownloadBulkQRcodeForDraftBook"/>
            <filter val="ConsumContentInFullScreen"/>
            <filter val="UserAbleToSearchQuestionInResource"/>
            <filter val="VerifyTOCDownloadedInCSVFormat"/>
            <filter val="CreateMCAandFTBandMCQInResource"/>
            <filter val="CreateOpenBatchesForCourse"/>
            <filter val="CreateCertificateTemplateAndAttachCertificateToCourse"/>
            <filter val="ChangeToDifferentRoleInProfileFromSchoolHeadAndValidateObservationTab"/>
            <filter val="CreateBookwithAllResourceType"/>
            <filter val="AddChildInCourse"/>
            <filter val="ValidateObservationListsInObservationTab"/>
          </filters>
        </filterColumn>
      </autoFilter>
    </customSheetView>
    <customSheetView guid="{2E4A647F-8EF7-4AC1-A470-93FEF1189896}" filter="1" showAutoFilter="1">
      <autoFilter ref="$A$1:$U$108">
        <filterColumn colId="10">
          <filters/>
        </filterColumn>
      </autoFilter>
    </customSheetView>
    <customSheetView guid="{9236D606-6B4E-46C9-A52E-2DFF629BF5D8}" filter="1" showAutoFilter="1">
      <autoFilter ref="$A$1:$H$108">
        <filterColumn colId="7">
          <filters blank="1">
            <filter val="AddCollobratorToDraftBook"/>
            <filter val="DisableDiscussionForumAndItsMessageInPopup"/>
            <filter val="FillSubmitDetailsFormInProfile"/>
            <filter val="VerifyNumberOfMaximumAttemptsWhenCourseAssesmentAddedToCourse"/>
            <filter val="MergeCustodianAccount"/>
            <filter val="AdminCanEditTheDraftBookInAllTextbookAndSendForReview"/>
            <filter val="ValidateGuestNameAndRoleAndBMCAndLocationDetailsInProfile"/>
            <filter val="ApplyAnyFilterInCourseTabAndVerifyContentiIsDisplayed"/>
            <filter val="CreateBatchOptionShouldNotDisplayIfBatchIsAlreadyCreated"/>
            <filter val="CreateBookwithDifferentResourceType"/>
            <filter val="RejectTVLessonTypeContent"/>
            <filter val="SearchQrCodeInGetPage"/>
            <filter val="VerifyLastUpdatedDateAndTimeInBatchViewDashboard"/>
            <filter val="SelectQuestionFromQuestionSetPage"/>
            <filter val="UploadPDFcontent &#10;UploadMP4content                                 &#10;UploadHTMLcontent                                   &#10;UploadWEBMcontent                           &#10;UploadH5pcontent                              &#10;UploadEPUBcontent&#10;UploadYouTubecontent"/>
            <filter val="UserAbleToEditQuestionInAddQuestionPage"/>
            <filter val="SearchBookViaNameAndDOIDAndQRCodeValue"/>
            <filter val="UserAbleToDeleteQuestionInQuestionPage"/>
            <filter val="CreatorAbleToCopyBook"/>
            <filter val="SyncProgressNowForCourse"/>
            <filter val="CreateResourceAndPublish"/>
            <filter val="ValidateFieldsInConsentPopupWhileEnroll"/>
            <filter val="UserAbleToCreateTopicAndEditAndDelete"/>
            <filter val="VerifyDiscussionForumSectionInCourseContentDetailsPage"/>
            <filter val="LoginPopupShouldDisplayForGuestUserDuringCourseEnroll"/>
            <filter val="ValidateAllOptionsInsideForumIcon"/>
            <filter val="VerifyUploadContentInAllMyContent"/>
            <filter val="SearchCourseByKeyword"/>
            <filter val="GenerateQrCode"/>
            <filter val="CloseButtonInDisussionForum"/>
            <filter val="CreateBookWithMoreUnit"/>
            <filter val="ValidateDetailsInCourseCardInMyCourseSection"/>
            <filter val="DownloadBulkQRCode"/>
            <filter val="ForumIconInViewCourseDashboardInBatch"/>
            <filter val="ToogleMyQuestionFilterAndValidateQuestions"/>
            <filter val="CreateSubjectiveQuestionSetByFillingRootNode"/>
            <filter val="UserAbleToSelectStateBlockClusterAndSchoolInLocationPopupForNewUser"/>
            <filter val="ApplyAllFilterAndEditQuestionInAddQuestionPage"/>
            <filter val="VerifyMultipleMediumAndClassTaggedInBook"/>
            <filter val="UserAbleToCopyQuestion"/>
            <filter val="AddUserAndSwitch"/>
            <filter val="UserAbleToSearchQuestionAndPreviewInResource"/>
            <filter val="CreateCollectionAndVerify"/>
            <filter val="AddCourseActivityInsideGroup"/>
            <filter val="DownloadCourseQRCodeInPublishedSection"/>
            <filter val="ValidateTimerIsDisplayedForBatch"/>
            <filter val="ContentShouldLoadAsPerPublishedUserTypeInDigitalTextbookTab"/>
            <filter val="CreateContentAndSendForReview"/>
            <filter val="UnEnrollFromCourse"/>
            <filter val="VerifyThatUserIsAbleToSearchAndConsumeThePublishedContent"/>
            <filter val="SearchTVLessonTypeContent"/>
            <filter val="ValidateNoOpenBatchAvailableToastrMsg"/>
            <filter val="VerifyCorrectOrderingForClassMediumSubect"/>
            <filter val="UserAbleToCopyTheCourse"/>
            <filter val="CreateCourseAndVerify"/>
            <filter val="CreateGroup"/>
            <filter val="BundleTheQuestionWithImmediateFeedBackAndShuffle"/>
            <filter val="UserAbleToCreateMCQQuestionSetByFillingRootNode"/>
            <filter val="VerifyFrameworksInCourseType"/>
            <filter val="VerifyFilterIsSameInDigitalAndCourseAndTVClassTabs"/>
            <filter val="Showimmediatefeedback"/>
            <filter val="DownloadBulkQRcodeForDraftBook"/>
            <filter val="ConsumContentInFullScreen"/>
            <filter val="UserAbleToSearchQuestionInResource"/>
            <filter val="VerifyTOCDownloadedInCSVFormat"/>
            <filter val="CreateMCAandFTBandMCQInResource"/>
            <filter val="CreateOpenBatchesForCourse"/>
            <filter val="CreateCertificateTemplateAndAttachCertificateToCourse"/>
            <filter val="ChangeToDifferentRoleInProfileFromSchoolHeadAndValidateObservationTab"/>
            <filter val="CreateBookwithAllResourceType"/>
            <filter val="ValidateObservationListsInObservationTab"/>
          </filters>
        </filterColumn>
      </autoFilter>
    </customSheetView>
    <customSheetView guid="{E4C229AE-E1FF-4717-B95C-882C9AE147D4}" filter="1" showAutoFilter="1">
      <autoFilter ref="$A$1:$U$108"/>
    </customSheetView>
    <customSheetView guid="{8BF675CC-F621-4E4F-B744-FA3251ECE7ED}" filter="1" showAutoFilter="1">
      <autoFilter ref="$A$1:$U$108">
        <filterColumn colId="7">
          <filters blank="1">
            <filter val="AddCollobratorToDraftBook"/>
            <filter val="DisableDiscussionForumAndItsMessageInPopup"/>
            <filter val="FillSubmitDetailsFormInProfile"/>
            <filter val="VerifyNumberOfMaximumAttemptsWhenCourseAssesmentAddedToCourse"/>
            <filter val="MergeCustodianAccount"/>
            <filter val="AdminCanEditTheDraftBookInAllTextbookAndSendForReview"/>
            <filter val="ValidateGuestNameAndRoleAndBMCAndLocationDetailsInProfile"/>
            <filter val="ApplyAnyFilterInCourseTabAndVerifyContentiIsDisplayed"/>
            <filter val="CreateBatchOptionShouldNotDisplayIfBatchIsAlreadyCreated"/>
            <filter val="CreateBookwithDifferentResourceType"/>
            <filter val="RejectTVLessonTypeContent"/>
            <filter val="SearchQrCodeInGetPage"/>
            <filter val="VerifyLastUpdatedDateAndTimeInBatchViewDashboard"/>
            <filter val="SelectQuestionFromQuestionSetPage"/>
            <filter val="UploadPDFcontent &#10;UploadMP4content                                 &#10;UploadHTMLcontent                                   &#10;UploadWEBMcontent                           &#10;UploadH5pcontent                              &#10;UploadEPUBcontent&#10;UploadYouTubecontent"/>
            <filter val="UserAbleToEditQuestionInAddQuestionPage"/>
            <filter val="SearchBookViaNameAndDOIDAndQRCodeValue"/>
            <filter val="UserAbleToDeleteQuestionInQuestionPage"/>
            <filter val="CreatorAbleToCopyBook"/>
            <filter val="SyncProgressNowForCourse"/>
            <filter val="CreateResourceAndPublish"/>
            <filter val="ValidateFieldsInConsentPopupWhileEnroll"/>
            <filter val="UserAbleToCreateTopicAndEditAndDelete"/>
            <filter val="VerifyDiscussionForumSectionInCourseContentDetailsPage"/>
            <filter val="LoginPopupShouldDisplayForGuestUserDuringCourseEnroll"/>
            <filter val="ValidateAllOptionsInsideForumIcon"/>
            <filter val="VerifyUploadContentInAllMyContent"/>
            <filter val="SearchCourseByKeyword"/>
            <filter val="GenerateQrCode"/>
            <filter val="CloseButtonInDisussionForum"/>
            <filter val="CreateBookWithMoreUnit"/>
            <filter val="ValidateDetailsInCourseCardInMyCourseSection"/>
            <filter val="DownloadBulkQRCode"/>
            <filter val="ForumIconInViewCourseDashboardInBatch"/>
            <filter val="ToogleMyQuestionFilterAndValidateQuestions"/>
            <filter val="CreateSubjectiveQuestionSetByFillingRootNode"/>
            <filter val="UserAbleToSelectStateBlockClusterAndSchoolInLocationPopupForNewUser"/>
            <filter val="ApplyAllFilterAndEditQuestionInAddQuestionPage"/>
            <filter val="VerifyMultipleMediumAndClassTaggedInBook"/>
            <filter val="UserAbleToCopyQuestion"/>
            <filter val="AddUserAndSwitch"/>
            <filter val="UserAbleToSearchQuestionAndPreviewInResource"/>
            <filter val="CreateCollectionAndVerify"/>
            <filter val="AddCourseActivityInsideGroup"/>
            <filter val="DownloadCourseQRCodeInPublishedSection"/>
            <filter val="ValidateTimerIsDisplayedForBatch"/>
            <filter val="ContentShouldLoadAsPerPublishedUserTypeInDigitalTextbookTab"/>
            <filter val="CreateContentAndSendForReview"/>
            <filter val="UnEnrollFromCourse"/>
            <filter val="VerifyThatUserIsAbleToSearchAndConsumeThePublishedContent"/>
            <filter val="SearchTVLessonTypeContent"/>
            <filter val="ValidateNoOpenBatchAvailableToastrMsg"/>
            <filter val="VerifyCorrectOrderingForClassMediumSubect"/>
            <filter val="UserAbleToCopyTheCourse"/>
            <filter val="CreateCourseAndVerify"/>
            <filter val="CreateGroup"/>
            <filter val="BundleTheQuestionWithImmediateFeedBackAndShuffle"/>
            <filter val="UserAbleToCreateMCQQuestionSetByFillingRootNode"/>
            <filter val="VerifyFrameworksInCourseType"/>
            <filter val="VerifyFilterIsSameInDigitalAndCourseAndTVClassTabs"/>
            <filter val="Showimmediatefeedback"/>
            <filter val="DownloadBulkQRcodeForDraftBook"/>
            <filter val="ConsumContentInFullScreen"/>
            <filter val="UserAbleToSearchQuestionInResource"/>
            <filter val="VerifyTOCDownloadedInCSVFormat"/>
            <filter val="CreateMCAandFTBandMCQInResource"/>
            <filter val="CreateOpenBatchesForCourse"/>
            <filter val="CreateCertificateTemplateAndAttachCertificateToCourse"/>
            <filter val="ChangeToDifferentRoleInProfileFromSchoolHeadAndValidateObservationTab"/>
            <filter val="CreateBookwithAllResourceType"/>
            <filter val="ValidateObservationListsInObservationTab"/>
          </filters>
        </filterColumn>
        <filterColumn colId="9">
          <filters>
            <filter val="Raghavendira"/>
            <filter val="Automation Execution 1"/>
            <filter val="Manjula"/>
          </filters>
        </filterColumn>
      </autoFilter>
    </customSheetView>
    <customSheetView guid="{74594F03-1319-44CB-BCDD-C0860FD02CFB}" filter="1" showAutoFilter="1">
      <autoFilter ref="$A$1:$U$108">
        <filterColumn colId="8">
          <filters>
            <filter val="19/06/2023"/>
            <filter val="06-06-2023"/>
            <filter val="06/06/2023"/>
            <filter val="14/06/2023"/>
            <filter val="12/06/2023"/>
            <filter val="28/06/2023"/>
            <filter val="29/06/2023"/>
            <filter val="23/06/2023"/>
            <filter val="08/05/2023"/>
            <filter val="16/06/2023"/>
            <filter val="07/06/2023"/>
          </filters>
        </filterColumn>
      </autoFilter>
    </customSheetView>
    <customSheetView guid="{4015212F-C7FC-45CE-A442-847AA57EDB88}" filter="1" showAutoFilter="1">
      <autoFilter ref="$A$1:$U$108">
        <filterColumn colId="7">
          <filters blank="1">
            <filter val="AddCollobratorToDraftBook"/>
            <filter val="DisableDiscussionForumAndItsMessageInPopup"/>
            <filter val="FillSubmitDetailsFormInProfile"/>
            <filter val="VerifyNumberOfMaximumAttemptsWhenCourseAssesmentAddedToCourse"/>
            <filter val="MergeCustodianAccount"/>
            <filter val="AdminCanEditTheDraftBookInAllTextbookAndSendForReview"/>
            <filter val="ValidateGuestNameAndRoleAndBMCAndLocationDetailsInProfile"/>
            <filter val="ApplyAnyFilterInCourseTabAndVerifyContentiIsDisplayed"/>
            <filter val="CreateBatchOptionShouldNotDisplayIfBatchIsAlreadyCreated"/>
            <filter val="CreateBookwithDifferentResourceType"/>
            <filter val="RejectTVLessonTypeContent"/>
            <filter val="SearchQrCodeInGetPage"/>
            <filter val="VerifyLastUpdatedDateAndTimeInBatchViewDashboard"/>
            <filter val="SelectQuestionFromQuestionSetPage"/>
            <filter val="UploadPDFcontent &#10;UploadMP4content                                 &#10;UploadHTMLcontent                                   &#10;UploadWEBMcontent                           &#10;UploadH5pcontent                              &#10;UploadEPUBcontent&#10;UploadYouTubecontent"/>
            <filter val="UserAbleToEditQuestionInAddQuestionPage"/>
            <filter val="SearchBookViaNameAndDOIDAndQRCodeValue"/>
            <filter val="UserAbleToDeleteQuestionInQuestionPage"/>
            <filter val="CreatorAbleToCopyBook"/>
            <filter val="SyncProgressNowForCourse"/>
            <filter val="CreateResourceAndPublish"/>
            <filter val="ValidateFieldsInConsentPopupWhileEnroll"/>
            <filter val="UserAbleToCreateTopicAndEditAndDelete"/>
            <filter val="VerifyDiscussionForumSectionInCourseContentDetailsPage"/>
            <filter val="LoginPopupShouldDisplayForGuestUserDuringCourseEnroll"/>
            <filter val="ValidateAllOptionsInsideForumIcon"/>
            <filter val="VerifyUploadContentInAllMyContent"/>
            <filter val="SearchCourseByKeyword"/>
            <filter val="GenerateQrCode"/>
            <filter val="CloseButtonInDisussionForum"/>
            <filter val="CreateBookWithMoreUnit"/>
            <filter val="ValidateDetailsInCourseCardInMyCourseSection"/>
            <filter val="DownloadBulkQRCode"/>
            <filter val="ForumIconInViewCourseDashboardInBatch"/>
            <filter val="ToogleMyQuestionFilterAndValidateQuestions"/>
            <filter val="CreateSubjectiveQuestionSetByFillingRootNode"/>
            <filter val="UserAbleToSelectStateBlockClusterAndSchoolInLocationPopupForNewUser"/>
            <filter val="ApplyAllFilterAndEditQuestionInAddQuestionPage"/>
            <filter val="VerifyMultipleMediumAndClassTaggedInBook"/>
            <filter val="UserAbleToCopyQuestion"/>
            <filter val="AddUserAndSwitch"/>
            <filter val="UserAbleToSearchQuestionAndPreviewInResource"/>
            <filter val="CreateCollectionAndVerify"/>
            <filter val="AddCourseActivityInsideGroup"/>
            <filter val="DownloadCourseQRCodeInPublishedSection"/>
            <filter val="ValidateTimerIsDisplayedForBatch"/>
            <filter val="ContentShouldLoadAsPerPublishedUserTypeInDigitalTextbookTab"/>
            <filter val="CreateContentAndSendForReview"/>
            <filter val="UnEnrollFromCourse"/>
            <filter val="VerifyThatUserIsAbleToSearchAndConsumeThePublishedContent"/>
            <filter val="SearchTVLessonTypeContent"/>
            <filter val="ValidateNoOpenBatchAvailableToastrMsg"/>
            <filter val="VerifyCorrectOrderingForClassMediumSubect"/>
            <filter val="UserAbleToCopyTheCourse"/>
            <filter val="CreateCourseAndVerify"/>
            <filter val="CreateGroup"/>
            <filter val="BundleTheQuestionWithImmediateFeedBackAndShuffle"/>
            <filter val="UserAbleToCreateMCQQuestionSetByFillingRootNode"/>
            <filter val="VerifyFrameworksInCourseType"/>
            <filter val="VerifyFilterIsSameInDigitalAndCourseAndTVClassTabs"/>
            <filter val="Showimmediatefeedback"/>
            <filter val="DownloadBulkQRcodeForDraftBook"/>
            <filter val="ConsumContentInFullScreen"/>
            <filter val="UserAbleToSearchQuestionInResource"/>
            <filter val="VerifyTOCDownloadedInCSVFormat"/>
            <filter val="CreateMCAandFTBandMCQInResource"/>
            <filter val="CreateOpenBatchesForCourse"/>
            <filter val="CreateCertificateTemplateAndAttachCertificateToCourse"/>
            <filter val="ChangeToDifferentRoleInProfileFromSchoolHeadAndValidateObservationTab"/>
            <filter val="CreateBookwithAllResourceType"/>
            <filter val="ValidateObservationListsInObservationTab"/>
          </filters>
        </filterColumn>
      </autoFilter>
    </customSheetView>
    <customSheetView guid="{33F83C94-8BF7-4756-B1D1-6DA24B9A2BFE}" filter="1" showAutoFilter="1">
      <autoFilter ref="$A$1:$U$108">
        <filterColumn colId="7">
          <filters blank="1">
            <filter val="AddCollobratorToDraftBook"/>
            <filter val="DisableDiscussionForumAndItsMessageInPopup"/>
            <filter val="FillSubmitDetailsFormInProfile"/>
            <filter val="VerifyNumberOfMaximumAttemptsWhenCourseAssesmentAddedToCourse"/>
            <filter val="MergeCustodianAccount"/>
            <filter val="AdminCanEditTheDraftBookInAllTextbookAndSendForReview"/>
            <filter val="ValidateGuestNameAndRoleAndBMCAndLocationDetailsInProfile"/>
            <filter val="ApplyAnyFilterInCourseTabAndVerifyContentiIsDisplayed"/>
            <filter val="CreateBatchOptionShouldNotDisplayIfBatchIsAlreadyCreated"/>
            <filter val="CreateBookwithDifferentResourceType"/>
            <filter val="RejectTVLessonTypeContent"/>
            <filter val="SearchQrCodeInGetPage"/>
            <filter val="VerifyLastUpdatedDateAndTimeInBatchViewDashboard"/>
            <filter val="SelectQuestionFromQuestionSetPage"/>
            <filter val="UploadPDFcontent &#10;UploadMP4content                                 &#10;UploadHTMLcontent                                   &#10;UploadWEBMcontent                           &#10;UploadH5pcontent                              &#10;UploadEPUBcontent&#10;UploadYouTubecontent"/>
            <filter val="UserAbleToEditQuestionInAddQuestionPage"/>
            <filter val="SearchBookViaNameAndDOIDAndQRCodeValue"/>
            <filter val="UserAbleToDeleteQuestionInQuestionPage"/>
            <filter val="CreatorAbleToCopyBook"/>
            <filter val="SyncProgressNowForCourse"/>
            <filter val="CreateResourceAndPublish"/>
            <filter val="ValidateFieldsInConsentPopupWhileEnroll"/>
            <filter val="UserAbleToCreateTopicAndEditAndDelete"/>
            <filter val="VerifyDiscussionForumSectionInCourseContentDetailsPage"/>
            <filter val="LoginPopupShouldDisplayForGuestUserDuringCourseEnroll"/>
            <filter val="ValidateAllOptionsInsideForumIcon"/>
            <filter val="VerifyUploadContentInAllMyContent"/>
            <filter val="SearchCourseByKeyword"/>
            <filter val="GenerateQrCode"/>
            <filter val="CloseButtonInDisussionForum"/>
            <filter val="CreateBookWithMoreUnit"/>
            <filter val="ValidateDetailsInCourseCardInMyCourseSection"/>
            <filter val="DownloadBulkQRCode"/>
            <filter val="ForumIconInViewCourseDashboardInBatch"/>
            <filter val="ToogleMyQuestionFilterAndValidateQuestions"/>
            <filter val="CreateSubjectiveQuestionSetByFillingRootNode"/>
            <filter val="UserAbleToSelectStateBlockClusterAndSchoolInLocationPopupForNewUser"/>
            <filter val="ApplyAllFilterAndEditQuestionInAddQuestionPage"/>
            <filter val="VerifyMultipleMediumAndClassTaggedInBook"/>
            <filter val="UserAbleToCopyQuestion"/>
            <filter val="AddUserAndSwitch"/>
            <filter val="UserAbleToSearchQuestionAndPreviewInResource"/>
            <filter val="CreateCollectionAndVerify"/>
            <filter val="AddCourseActivityInsideGroup"/>
            <filter val="DownloadCourseQRCodeInPublishedSection"/>
            <filter val="ValidateTimerIsDisplayedForBatch"/>
            <filter val="ContentShouldLoadAsPerPublishedUserTypeInDigitalTextbookTab"/>
            <filter val="CreateContentAndSendForReview"/>
            <filter val="UnEnrollFromCourse"/>
            <filter val="VerifyThatUserIsAbleToSearchAndConsumeThePublishedContent"/>
            <filter val="SearchTVLessonTypeContent"/>
            <filter val="ValidateNoOpenBatchAvailableToastrMsg"/>
            <filter val="VerifyCorrectOrderingForClassMediumSubect"/>
            <filter val="UserAbleToCopyTheCourse"/>
            <filter val="CreateCourseAndVerify"/>
            <filter val="CreateGroup"/>
            <filter val="BundleTheQuestionWithImmediateFeedBackAndShuffle"/>
            <filter val="UserAbleToCreateMCQQuestionSetByFillingRootNode"/>
            <filter val="VerifyFrameworksInCourseType"/>
            <filter val="VerifyFilterIsSameInDigitalAndCourseAndTVClassTabs"/>
            <filter val="Showimmediatefeedback"/>
            <filter val="DownloadBulkQRcodeForDraftBook"/>
            <filter val="ConsumContentInFullScreen"/>
            <filter val="UserAbleToSearchQuestionInResource"/>
            <filter val="VerifyTOCDownloadedInCSVFormat"/>
            <filter val="CreateMCAandFTBandMCQInResource"/>
            <filter val="CreateOpenBatchesForCourse"/>
            <filter val="CreateCertificateTemplateAndAttachCertificateToCourse"/>
            <filter val="ChangeToDifferentRoleInProfileFromSchoolHeadAndValidateObservationTab"/>
            <filter val="CreateBookwithAllResourceType"/>
            <filter val="ValidateObservationListsInObservationTab"/>
          </filters>
        </filterColumn>
      </autoFilter>
    </customSheetView>
    <customSheetView guid="{9FDAB940-27E2-464A-BBBD-B397A78EAF9C}" filter="1" showAutoFilter="1">
      <autoFilter ref="$A$1:$U$108">
        <filterColumn colId="10">
          <filters/>
        </filterColumn>
      </autoFilter>
    </customSheetView>
    <customSheetView guid="{ED48E868-6CD5-423F-AB9D-1DE5489C52E5}" filter="1" showAutoFilter="1">
      <autoFilter ref="$A$1:$U$108"/>
    </customSheetView>
    <customSheetView guid="{8DAF78F1-C8BB-4C26-B546-636B06FD3AEF}" filter="1" showAutoFilter="1">
      <autoFilter ref="$A$1:$U$108">
        <filterColumn colId="10">
          <filters/>
        </filterColumn>
      </autoFilter>
    </customSheetView>
    <customSheetView guid="{D8F56F30-8555-4B1A-A694-13D15E00E447}" filter="1" showAutoFilter="1">
      <autoFilter ref="$A$1:$V$108">
        <filterColumn colId="16">
          <filters/>
        </filterColumn>
      </autoFilter>
    </customSheetView>
    <customSheetView guid="{E20E0ADE-80C0-43A6-9060-F3EC48081430}" filter="1" showAutoFilter="1">
      <autoFilter ref="$A$1:$U$108"/>
    </customSheetView>
    <customSheetView guid="{E3CE5876-181F-4D93-96A2-25A0ACA6843B}" filter="1" showAutoFilter="1">
      <autoFilter ref="$A$1:$V$108">
        <filterColumn colId="21">
          <filters>
            <filter val="Namrata19Jan"/>
            <filter val="ManjulaJAN"/>
            <filter val="ManjulaJan10th"/>
            <filter val="ManjulaJan"/>
          </filters>
        </filterColumn>
      </autoFilter>
    </customSheetView>
    <customSheetView guid="{38FC1011-6761-422C-BDFD-4C8F60BB5079}" filter="1" showAutoFilter="1">
      <autoFilter ref="$A$1:$U$108">
        <filterColumn colId="7">
          <filters blank="1">
            <filter val="AddCollobratorToDraftBook"/>
            <filter val="DisableDiscussionForumAndItsMessageInPopup"/>
            <filter val="FillSubmitDetailsFormInProfile"/>
            <filter val="VerifyNumberOfMaximumAttemptsWhenCourseAssesmentAddedToCourse"/>
            <filter val="MergeCustodianAccount"/>
            <filter val="AdminCanEditTheDraftBookInAllTextbookAndSendForReview"/>
            <filter val="ValidateGuestNameAndRoleAndBMCAndLocationDetailsInProfile"/>
            <filter val="ApplyAnyFilterInCourseTabAndVerifyContentiIsDisplayed"/>
            <filter val="CreateBatchOptionShouldNotDisplayIfBatchIsAlreadyCreated"/>
            <filter val="CreateBookwithDifferentResourceType"/>
            <filter val="RejectTVLessonTypeContent"/>
            <filter val="SearchQrCodeInGetPage"/>
            <filter val="VerifyLastUpdatedDateAndTimeInBatchViewDashboard"/>
            <filter val="SelectQuestionFromQuestionSetPage"/>
            <filter val="UploadPDFcontent &#10;UploadMP4content                                 &#10;UploadHTMLcontent                                   &#10;UploadWEBMcontent                           &#10;UploadH5pcontent                              &#10;UploadEPUBcontent&#10;UploadYouTubecontent"/>
            <filter val="UserAbleToEditQuestionInAddQuestionPage"/>
            <filter val="SearchBookViaNameAndDOIDAndQRCodeValue"/>
            <filter val="UserAbleToDeleteQuestionInQuestionPage"/>
            <filter val="CreatorAbleToCopyBook"/>
            <filter val="SyncProgressNowForCourse"/>
            <filter val="CreateResourceAndPublish"/>
            <filter val="ValidateFieldsInConsentPopupWhileEnroll"/>
            <filter val="UserAbleToCreateTopicAndEditAndDelete"/>
            <filter val="VerifyDiscussionForumSectionInCourseContentDetailsPage"/>
            <filter val="LoginPopupShouldDisplayForGuestUserDuringCourseEnroll"/>
            <filter val="ValidateAllOptionsInsideForumIcon"/>
            <filter val="VerifyUploadContentInAllMyContent"/>
            <filter val="SearchCourseByKeyword"/>
            <filter val="GenerateQrCode"/>
            <filter val="CloseButtonInDisussionForum"/>
            <filter val="CreateBookWithMoreUnit"/>
            <filter val="ValidateDetailsInCourseCardInMyCourseSection"/>
            <filter val="DownloadBulkQRCode"/>
            <filter val="ForumIconInViewCourseDashboardInBatch"/>
            <filter val="ToogleMyQuestionFilterAndValidateQuestions"/>
            <filter val="CreateSubjectiveQuestionSetByFillingRootNode"/>
            <filter val="UserAbleToSelectStateBlockClusterAndSchoolInLocationPopupForNewUser"/>
            <filter val="ApplyAllFilterAndEditQuestionInAddQuestionPage"/>
            <filter val="VerifyMultipleMediumAndClassTaggedInBook"/>
            <filter val="UserAbleToCopyQuestion"/>
            <filter val="AddUserAndSwitch"/>
            <filter val="UserAbleToSearchQuestionAndPreviewInResource"/>
            <filter val="CreateCollectionAndVerify"/>
            <filter val="AddCourseActivityInsideGroup"/>
            <filter val="DownloadCourseQRCodeInPublishedSection"/>
            <filter val="ValidateTimerIsDisplayedForBatch"/>
            <filter val="ContentShouldLoadAsPerPublishedUserTypeInDigitalTextbookTab"/>
            <filter val="CreateContentAndSendForReview"/>
            <filter val="UnEnrollFromCourse"/>
            <filter val="VerifyThatUserIsAbleToSearchAndConsumeThePublishedContent"/>
            <filter val="SearchTVLessonTypeContent"/>
            <filter val="ValidateNoOpenBatchAvailableToastrMsg"/>
            <filter val="VerifyCorrectOrderingForClassMediumSubect"/>
            <filter val="UserAbleToCopyTheCourse"/>
            <filter val="CreateCourseAndVerify"/>
            <filter val="CreateGroup"/>
            <filter val="BundleTheQuestionWithImmediateFeedBackAndShuffle"/>
            <filter val="UserAbleToCreateMCQQuestionSetByFillingRootNode"/>
            <filter val="VerifyFrameworksInCourseType"/>
            <filter val="VerifyFilterIsSameInDigitalAndCourseAndTVClassTabs"/>
            <filter val="Showimmediatefeedback"/>
            <filter val="DownloadBulkQRcodeForDraftBook"/>
            <filter val="ConsumContentInFullScreen"/>
            <filter val="UserAbleToSearchQuestionInResource"/>
            <filter val="VerifyTOCDownloadedInCSVFormat"/>
            <filter val="CreateMCAandFTBandMCQInResource"/>
            <filter val="CreateOpenBatchesForCourse"/>
            <filter val="CreateCertificateTemplateAndAttachCertificateToCourse"/>
            <filter val="ChangeToDifferentRoleInProfileFromSchoolHeadAndValidateObservationTab"/>
            <filter val="CreateBookwithAllResourceType"/>
            <filter val="ValidateObservationListsInObservationTab"/>
          </filters>
        </filterColumn>
        <filterColumn colId="8">
          <filters blank="1">
            <filter val="19/06/2023"/>
            <filter val="06-06-2023"/>
            <filter val="06/06/2023"/>
            <filter val="14/06/2023"/>
            <filter val="12/06/2023"/>
            <filter val="28/06/2023"/>
            <filter val="29/06/2023"/>
            <filter val="23/06/2023"/>
            <filter val="08/05/2023"/>
            <filter val="16/06/2023"/>
            <filter val="07/06/2023"/>
          </filters>
        </filterColumn>
      </autoFilter>
    </customSheetView>
    <customSheetView guid="{DEB8F137-7DFF-4266-B436-DA1C36BC94CE}" filter="1" showAutoFilter="1">
      <autoFilter ref="$A$1:$U$108"/>
    </customSheetView>
    <customSheetView guid="{1B7F6B85-0F5E-40AA-945B-9E5F27DB572F}" filter="1" showAutoFilter="1">
      <autoFilter ref="$I$83:$I$84"/>
    </customSheetView>
    <customSheetView guid="{0BC410B6-FECE-4199-9AB1-F7E9AAAF9BD3}" filter="1" showAutoFilter="1">
      <autoFilter ref="$A$1:$U$108">
        <filterColumn colId="13">
          <filters>
            <filter val="NA"/>
            <filter val="pass"/>
          </filters>
        </filterColumn>
      </autoFilter>
    </customSheetView>
    <customSheetView guid="{F941236E-B782-4129-8B0B-9D98E422A222}" filter="1" showAutoFilter="1">
      <autoFilter ref="$A$1:$U$108">
        <filterColumn colId="7">
          <filters blank="1">
            <filter val="AddCollobratorToDraftBook"/>
            <filter val="DisableDiscussionForumAndItsMessageInPopup"/>
            <filter val="FillSubmitDetailsFormInProfile"/>
            <filter val="VerifyNumberOfMaximumAttemptsWhenCourseAssesmentAddedToCourse"/>
            <filter val="MergeCustodianAccount"/>
            <filter val="AdminCanEditTheDraftBookInAllTextbookAndSendForReview"/>
            <filter val="ValidateGuestNameAndRoleAndBMCAndLocationDetailsInProfile"/>
            <filter val="ApplyAnyFilterInCourseTabAndVerifyContentiIsDisplayed"/>
            <filter val="CreateBatchOptionShouldNotDisplayIfBatchIsAlreadyCreated"/>
            <filter val="CreateBookwithDifferentResourceType"/>
            <filter val="RejectTVLessonTypeContent"/>
            <filter val="SearchQrCodeInGetPage"/>
            <filter val="VerifyLastUpdatedDateAndTimeInBatchViewDashboard"/>
            <filter val="SelectQuestionFromQuestionSetPage"/>
            <filter val="UploadPDFcontent &#10;UploadMP4content                                 &#10;UploadHTMLcontent                                   &#10;UploadWEBMcontent                           &#10;UploadH5pcontent                              &#10;UploadEPUBcontent&#10;UploadYouTubecontent"/>
            <filter val="UserAbleToEditQuestionInAddQuestionPage"/>
            <filter val="SearchBookViaNameAndDOIDAndQRCodeValue"/>
            <filter val="UserAbleToDeleteQuestionInQuestionPage"/>
            <filter val="CreatorAbleToCopyBook"/>
            <filter val="SyncProgressNowForCourse"/>
            <filter val="CreateResourceAndPublish"/>
            <filter val="CreateCourseWithAllResourceType"/>
            <filter val="ValidateFieldsInConsentPopupWhileEnroll"/>
            <filter val="UserAbleToCreateTopicAndEditAndDelete"/>
            <filter val="VerifyDiscussionForumSectionInCourseContentDetailsPage"/>
            <filter val="LoginPopupShouldDisplayForGuestUserDuringCourseEnroll"/>
            <filter val="ValidateAllOptionsInsideForumIcon"/>
            <filter val="VerifyUploadContentInAllMyContent"/>
            <filter val="SearchCourseByKeyword"/>
            <filter val="VerifyHomePageSection"/>
            <filter val="VerifyDefaultSettingAndChangeTheSetting"/>
            <filter val="GenerateQrCode"/>
            <filter val="CloseButtonInDisussionForum"/>
            <filter val="CreateBookWithMoreUnit"/>
            <filter val="ValidateDetailsInCourseCardInMyCourseSection"/>
            <filter val="DownloadBulkQRCode"/>
            <filter val="ForumIconInViewCourseDashboardInBatch"/>
            <filter val="ToogleMyQuestionFilterAndValidateQuestions"/>
            <filter val="CreateSubjectiveQuestionSetByFillingRootNode"/>
            <filter val="UserAbleToSelectStateBlockClusterAndSchoolInLocationPopupForNewUser"/>
            <filter val="ApplyAllFilterAndEditQuestionInAddQuestionPage"/>
            <filter val="VerifyMultipleMediumAndClassTaggedInBook"/>
            <filter val="UserAbleToCopyQuestion"/>
            <filter val="AddUserAndSwitch"/>
            <filter val="UserAbleToSearchQuestionAndPreviewInResource"/>
            <filter val="CreateCollectionAndVerify"/>
            <filter val="AddCourseActivityInsideGroup"/>
            <filter val="DownloadCourseQRCodeInPublishedSection"/>
            <filter val="ValidateTimerIsDisplayedForBatch"/>
            <filter val="ContentShouldLoadAsPerPublishedUserTypeInDigitalTextbookTab"/>
            <filter val="CreateContentAndSendForReview"/>
            <filter val="UnEnrollFromCourse"/>
            <filter val="VerifyThatUserIsAbleToSearchAndConsumeThePublishedContent"/>
            <filter val="SearchTVLessonTypeContent"/>
            <filter val="ValidateNoOpenBatchAvailableToastrMsg"/>
            <filter val="VerifyCorrectOrderingForClassMediumSubect"/>
            <filter val="UserAbleToCopyTheCourse"/>
            <filter val="CreateCourseAndVerify"/>
            <filter val="CreateGroup"/>
            <filter val="BundleTheQuestionWithImmediateFeedBackAndShuffle"/>
            <filter val="UserAbleToCreateMCQQuestionSetByFillingRootNode"/>
            <filter val="VerifyFrameworksInCourseType"/>
            <filter val="FilterSubjectAndClassInCouseTab"/>
            <filter val="VerifyFilterIsSameInDigitalAndCourseAndTVClassTabs"/>
            <filter val="Showimmediatefeedback"/>
            <filter val="DownloadBulkQRcodeForDraftBook"/>
            <filter val="ConsumContentInFullScreen"/>
            <filter val="UserAbleToSearchQuestionInResource"/>
            <filter val="VerifyTOCDownloadedInCSVFormat"/>
            <filter val="CreateMCAandFTBandMCQInResource"/>
            <filter val="CreateOpenBatchesForCourse"/>
            <filter val="CreateCertificateTemplateAndAttachCertificateToCourse"/>
            <filter val="ChangeToDifferentRoleInProfileFromSchoolHeadAndValidateObservationTab"/>
            <filter val="CreateBookwithAllResourceType"/>
            <filter val="AddChildInCourse"/>
            <filter val="ValidateObservationListsInObservationTab"/>
          </filters>
        </filterColumn>
        <filterColumn colId="10">
          <filters>
            <filter val="NA"/>
          </filters>
        </filterColumn>
      </autoFilter>
    </customSheetView>
    <customSheetView guid="{ACF193E7-4F47-479F-B990-111764769DB9}" filter="1" showAutoFilter="1">
      <autoFilter ref="$A$1:$U$108">
        <filterColumn colId="7">
          <filters blank="1">
            <filter val="AddCollobratorToDraftBook"/>
            <filter val="DisableDiscussionForumAndItsMessageInPopup"/>
            <filter val="FillSubmitDetailsFormInProfile"/>
            <filter val="VerifyNumberOfMaximumAttemptsWhenCourseAssesmentAddedToCourse"/>
            <filter val="MergeCustodianAccount"/>
            <filter val="AdminCanEditTheDraftBookInAllTextbookAndSendForReview"/>
            <filter val="ValidateGuestNameAndRoleAndBMCAndLocationDetailsInProfile"/>
            <filter val="ApplyAnyFilterInCourseTabAndVerifyContentiIsDisplayed"/>
            <filter val="CreateBatchOptionShouldNotDisplayIfBatchIsAlreadyCreated"/>
            <filter val="CreateBookwithDifferentResourceType"/>
            <filter val="RejectTVLessonTypeContent"/>
            <filter val="SearchQrCodeInGetPage"/>
            <filter val="VerifyLastUpdatedDateAndTimeInBatchViewDashboard"/>
            <filter val="SelectQuestionFromQuestionSetPage"/>
            <filter val="UploadPDFcontent &#10;UploadMP4content                                 &#10;UploadHTMLcontent                                   &#10;UploadWEBMcontent                           &#10;UploadH5pcontent                              &#10;UploadEPUBcontent&#10;UploadYouTubecontent"/>
            <filter val="UserAbleToEditQuestionInAddQuestionPage"/>
            <filter val="SearchBookViaNameAndDOIDAndQRCodeValue"/>
            <filter val="UserAbleToDeleteQuestionInQuestionPage"/>
            <filter val="CreatorAbleToCopyBook"/>
            <filter val="SyncProgressNowForCourse"/>
            <filter val="CreateResourceAndPublish"/>
            <filter val="ValidateFieldsInConsentPopupWhileEnroll"/>
            <filter val="UserAbleToCreateTopicAndEditAndDelete"/>
            <filter val="VerifyDiscussionForumSectionInCourseContentDetailsPage"/>
            <filter val="LoginPopupShouldDisplayForGuestUserDuringCourseEnroll"/>
            <filter val="ValidateAllOptionsInsideForumIcon"/>
            <filter val="VerifyUploadContentInAllMyContent"/>
            <filter val="SearchCourseByKeyword"/>
            <filter val="GenerateQrCode"/>
            <filter val="CloseButtonInDisussionForum"/>
            <filter val="CreateBookWithMoreUnit"/>
            <filter val="ValidateDetailsInCourseCardInMyCourseSection"/>
            <filter val="DownloadBulkQRCode"/>
            <filter val="ForumIconInViewCourseDashboardInBatch"/>
            <filter val="ToogleMyQuestionFilterAndValidateQuestions"/>
            <filter val="CreateSubjectiveQuestionSetByFillingRootNode"/>
            <filter val="UserAbleToSelectStateBlockClusterAndSchoolInLocationPopupForNewUser"/>
            <filter val="ApplyAllFilterAndEditQuestionInAddQuestionPage"/>
            <filter val="VerifyMultipleMediumAndClassTaggedInBook"/>
            <filter val="UserAbleToCopyQuestion"/>
            <filter val="AddUserAndSwitch"/>
            <filter val="UserAbleToSearchQuestionAndPreviewInResource"/>
            <filter val="CreateCollectionAndVerify"/>
            <filter val="AddCourseActivityInsideGroup"/>
            <filter val="DownloadCourseQRCodeInPublishedSection"/>
            <filter val="ValidateTimerIsDisplayedForBatch"/>
            <filter val="ContentShouldLoadAsPerPublishedUserTypeInDigitalTextbookTab"/>
            <filter val="CreateContentAndSendForReview"/>
            <filter val="UnEnrollFromCourse"/>
            <filter val="VerifyThatUserIsAbleToSearchAndConsumeThePublishedContent"/>
            <filter val="SearchTVLessonTypeContent"/>
            <filter val="ValidateNoOpenBatchAvailableToastrMsg"/>
            <filter val="VerifyCorrectOrderingForClassMediumSubect"/>
            <filter val="UserAbleToCopyTheCourse"/>
            <filter val="CreateCourseAndVerify"/>
            <filter val="CreateGroup"/>
            <filter val="BundleTheQuestionWithImmediateFeedBackAndShuffle"/>
            <filter val="UserAbleToCreateMCQQuestionSetByFillingRootNode"/>
            <filter val="VerifyFrameworksInCourseType"/>
            <filter val="VerifyFilterIsSameInDigitalAndCourseAndTVClassTabs"/>
            <filter val="Showimmediatefeedback"/>
            <filter val="DownloadBulkQRcodeForDraftBook"/>
            <filter val="ConsumContentInFullScreen"/>
            <filter val="UserAbleToSearchQuestionInResource"/>
            <filter val="VerifyTOCDownloadedInCSVFormat"/>
            <filter val="CreateMCAandFTBandMCQInResource"/>
            <filter val="CreateOpenBatchesForCourse"/>
            <filter val="CreateCertificateTemplateAndAttachCertificateToCourse"/>
            <filter val="ChangeToDifferentRoleInProfileFromSchoolHeadAndValidateObservationTab"/>
            <filter val="CreateBookwithAllResourceType"/>
            <filter val="ValidateObservationListsInObservationTab"/>
          </filters>
        </filterColumn>
        <filterColumn colId="10">
          <filters>
            <filter val="NA"/>
          </filters>
        </filterColumn>
      </autoFilter>
    </customSheetView>
    <customSheetView guid="{524D1261-D296-4956-A08E-9C91CAC3407F}" filter="1" showAutoFilter="1">
      <autoFilter ref="$A$1:$V$108">
        <filterColumn colId="7">
          <filters blank="1">
            <filter val="AddCollobratorToDraftBook"/>
            <filter val="DisableDiscussionForumAndItsMessageInPopup"/>
            <filter val="FillSubmitDetailsFormInProfile"/>
            <filter val="VerifyNumberOfMaximumAttemptsWhenCourseAssesmentAddedToCourse"/>
            <filter val="MergeCustodianAccount"/>
            <filter val="AdminCanEditTheDraftBookInAllTextbookAndSendForReview"/>
            <filter val="ValidateGuestNameAndRoleAndBMCAndLocationDetailsInProfile"/>
            <filter val="ApplyAnyFilterInCourseTabAndVerifyContentiIsDisplayed"/>
            <filter val="CreateBatchOptionShouldNotDisplayIfBatchIsAlreadyCreated"/>
            <filter val="CreateBookwithDifferentResourceType"/>
            <filter val="RejectTVLessonTypeContent"/>
            <filter val="SearchQrCodeInGetPage"/>
            <filter val="VerifyLastUpdatedDateAndTimeInBatchViewDashboard"/>
            <filter val="SelectQuestionFromQuestionSetPage"/>
            <filter val="UploadPDFcontent &#10;UploadMP4content                                 &#10;UploadHTMLcontent                                   &#10;UploadWEBMcontent                           &#10;UploadH5pcontent                              &#10;UploadEPUBcontent&#10;UploadYouTubecontent"/>
            <filter val="UserAbleToEditQuestionInAddQuestionPage"/>
            <filter val="SearchBookViaNameAndDOIDAndQRCodeValue"/>
            <filter val="UserAbleToDeleteQuestionInQuestionPage"/>
            <filter val="CreatorAbleToCopyBook"/>
            <filter val="SyncProgressNowForCourse"/>
            <filter val="CreateResourceAndPublish"/>
            <filter val="ValidateFieldsInConsentPopupWhileEnroll"/>
            <filter val="UserAbleToCreateTopicAndEditAndDelete"/>
            <filter val="VerifyDiscussionForumSectionInCourseContentDetailsPage"/>
            <filter val="LoginPopupShouldDisplayForGuestUserDuringCourseEnroll"/>
            <filter val="ValidateAllOptionsInsideForumIcon"/>
            <filter val="VerifyUploadContentInAllMyContent"/>
            <filter val="SearchCourseByKeyword"/>
            <filter val="GenerateQrCode"/>
            <filter val="CloseButtonInDisussionForum"/>
            <filter val="CreateBookWithMoreUnit"/>
            <filter val="ValidateDetailsInCourseCardInMyCourseSection"/>
            <filter val="DownloadBulkQRCode"/>
            <filter val="ForumIconInViewCourseDashboardInBatch"/>
            <filter val="ToogleMyQuestionFilterAndValidateQuestions"/>
            <filter val="CreateSubjectiveQuestionSetByFillingRootNode"/>
            <filter val="UserAbleToSelectStateBlockClusterAndSchoolInLocationPopupForNewUser"/>
            <filter val="ApplyAllFilterAndEditQuestionInAddQuestionPage"/>
            <filter val="VerifyMultipleMediumAndClassTaggedInBook"/>
            <filter val="UserAbleToCopyQuestion"/>
            <filter val="AddUserAndSwitch"/>
            <filter val="UserAbleToSearchQuestionAndPreviewInResource"/>
            <filter val="CreateCollectionAndVerify"/>
            <filter val="AddCourseActivityInsideGroup"/>
            <filter val="DownloadCourseQRCodeInPublishedSection"/>
            <filter val="ValidateTimerIsDisplayedForBatch"/>
            <filter val="ContentShouldLoadAsPerPublishedUserTypeInDigitalTextbookTab"/>
            <filter val="CreateContentAndSendForReview"/>
            <filter val="UnEnrollFromCourse"/>
            <filter val="VerifyThatUserIsAbleToSearchAndConsumeThePublishedContent"/>
            <filter val="SearchTVLessonTypeContent"/>
            <filter val="ValidateNoOpenBatchAvailableToastrMsg"/>
            <filter val="VerifyCorrectOrderingForClassMediumSubect"/>
            <filter val="UserAbleToCopyTheCourse"/>
            <filter val="CreateCourseAndVerify"/>
            <filter val="CreateGroup"/>
            <filter val="BundleTheQuestionWithImmediateFeedBackAndShuffle"/>
            <filter val="UserAbleToCreateMCQQuestionSetByFillingRootNode"/>
            <filter val="VerifyFrameworksInCourseType"/>
            <filter val="VerifyFilterIsSameInDigitalAndCourseAndTVClassTabs"/>
            <filter val="Showimmediatefeedback"/>
            <filter val="DownloadBulkQRcodeForDraftBook"/>
            <filter val="ConsumContentInFullScreen"/>
            <filter val="UserAbleToSearchQuestionInResource"/>
            <filter val="VerifyTOCDownloadedInCSVFormat"/>
            <filter val="CreateMCAandFTBandMCQInResource"/>
            <filter val="CreateOpenBatchesForCourse"/>
            <filter val="CreateCertificateTemplateAndAttachCertificateToCourse"/>
            <filter val="ChangeToDifferentRoleInProfileFromSchoolHeadAndValidateObservationTab"/>
            <filter val="CreateBookwithAllResourceType"/>
            <filter val="ValidateObservationListsInObservationTab"/>
          </filters>
        </filterColumn>
      </autoFilter>
    </customSheetView>
    <customSheetView guid="{024110AF-8B7F-481C-A002-DB938B8A1633}" filter="1" showAutoFilter="1">
      <autoFilter ref="$A$1:$U$108">
        <filterColumn colId="7">
          <filters blank="1">
            <filter val="AddCollobratorToDraftBook"/>
            <filter val="DisableDiscussionForumAndItsMessageInPopup"/>
            <filter val="FillSubmitDetailsFormInProfile"/>
            <filter val="VerifyNumberOfMaximumAttemptsWhenCourseAssesmentAddedToCourse"/>
            <filter val="MergeCustodianAccount"/>
            <filter val="AdminCanEditTheDraftBookInAllTextbookAndSendForReview"/>
            <filter val="ValidateGuestNameAndRoleAndBMCAndLocationDetailsInProfile"/>
            <filter val="ApplyAnyFilterInCourseTabAndVerifyContentiIsDisplayed"/>
            <filter val="CreateBatchOptionShouldNotDisplayIfBatchIsAlreadyCreated"/>
            <filter val="CreateBookwithDifferentResourceType"/>
            <filter val="RejectTVLessonTypeContent"/>
            <filter val="SearchQrCodeInGetPage"/>
            <filter val="VerifyLastUpdatedDateAndTimeInBatchViewDashboard"/>
            <filter val="SelectQuestionFromQuestionSetPage"/>
            <filter val="UploadPDFcontent &#10;UploadMP4content                                 &#10;UploadHTMLcontent                                   &#10;UploadWEBMcontent                           &#10;UploadH5pcontent                              &#10;UploadEPUBcontent&#10;UploadYouTubecontent"/>
            <filter val="UserAbleToEditQuestionInAddQuestionPage"/>
            <filter val="SearchBookViaNameAndDOIDAndQRCodeValue"/>
            <filter val="UserAbleToDeleteQuestionInQuestionPage"/>
            <filter val="CreatorAbleToCopyBook"/>
            <filter val="SyncProgressNowForCourse"/>
            <filter val="CreateResourceAndPublish"/>
            <filter val="ValidateFieldsInConsentPopupWhileEnroll"/>
            <filter val="UserAbleToCreateTopicAndEditAndDelete"/>
            <filter val="VerifyDiscussionForumSectionInCourseContentDetailsPage"/>
            <filter val="LoginPopupShouldDisplayForGuestUserDuringCourseEnroll"/>
            <filter val="ValidateAllOptionsInsideForumIcon"/>
            <filter val="VerifyUploadContentInAllMyContent"/>
            <filter val="SearchCourseByKeyword"/>
            <filter val="GenerateQrCode"/>
            <filter val="CloseButtonInDisussionForum"/>
            <filter val="CreateBookWithMoreUnit"/>
            <filter val="ValidateDetailsInCourseCardInMyCourseSection"/>
            <filter val="DownloadBulkQRCode"/>
            <filter val="ForumIconInViewCourseDashboardInBatch"/>
            <filter val="ToogleMyQuestionFilterAndValidateQuestions"/>
            <filter val="CreateSubjectiveQuestionSetByFillingRootNode"/>
            <filter val="UserAbleToSelectStateBlockClusterAndSchoolInLocationPopupForNewUser"/>
            <filter val="ApplyAllFilterAndEditQuestionInAddQuestionPage"/>
            <filter val="VerifyMultipleMediumAndClassTaggedInBook"/>
            <filter val="UserAbleToCopyQuestion"/>
            <filter val="AddUserAndSwitch"/>
            <filter val="UserAbleToSearchQuestionAndPreviewInResource"/>
            <filter val="CreateCollectionAndVerify"/>
            <filter val="AddCourseActivityInsideGroup"/>
            <filter val="DownloadCourseQRCodeInPublishedSection"/>
            <filter val="ValidateTimerIsDisplayedForBatch"/>
            <filter val="ContentShouldLoadAsPerPublishedUserTypeInDigitalTextbookTab"/>
            <filter val="CreateContentAndSendForReview"/>
            <filter val="UnEnrollFromCourse"/>
            <filter val="VerifyThatUserIsAbleToSearchAndConsumeThePublishedContent"/>
            <filter val="SearchTVLessonTypeContent"/>
            <filter val="ValidateNoOpenBatchAvailableToastrMsg"/>
            <filter val="VerifyCorrectOrderingForClassMediumSubect"/>
            <filter val="UserAbleToCopyTheCourse"/>
            <filter val="CreateCourseAndVerify"/>
            <filter val="CreateGroup"/>
            <filter val="BundleTheQuestionWithImmediateFeedBackAndShuffle"/>
            <filter val="UserAbleToCreateMCQQuestionSetByFillingRootNode"/>
            <filter val="VerifyFrameworksInCourseType"/>
            <filter val="VerifyFilterIsSameInDigitalAndCourseAndTVClassTabs"/>
            <filter val="Showimmediatefeedback"/>
            <filter val="DownloadBulkQRcodeForDraftBook"/>
            <filter val="ConsumContentInFullScreen"/>
            <filter val="UserAbleToSearchQuestionInResource"/>
            <filter val="VerifyTOCDownloadedInCSVFormat"/>
            <filter val="CreateMCAandFTBandMCQInResource"/>
            <filter val="CreateOpenBatchesForCourse"/>
            <filter val="CreateCertificateTemplateAndAttachCertificateToCourse"/>
            <filter val="ChangeToDifferentRoleInProfileFromSchoolHeadAndValidateObservationTab"/>
            <filter val="CreateBookwithAllResourceType"/>
            <filter val="ValidateObservationListsInObservationTab"/>
          </filters>
        </filterColumn>
        <filterColumn colId="10">
          <filters>
            <filter val="NA"/>
          </filters>
        </filterColumn>
      </autoFilter>
    </customSheetView>
    <customSheetView guid="{1A5B226A-C081-4088-930E-C42D7A28A4F1}" filter="1" showAutoFilter="1">
      <autoFilter ref="$A$1:$U$108">
        <filterColumn colId="10">
          <filters>
            <filter val="NA"/>
          </filters>
        </filterColumn>
      </autoFilter>
    </customSheetView>
    <customSheetView guid="{5D1CB7B2-559A-475F-A063-BCAB703D7BB4}" filter="1" showAutoFilter="1">
      <autoFilter ref="$A$1:$U$108">
        <filterColumn colId="11">
          <filters>
            <filter val="21/9/2023"/>
          </filters>
        </filterColumn>
      </autoFilter>
    </customSheetView>
    <customSheetView guid="{D4F08020-FFED-4185-93A9-425C6451CFC6}" filter="1" showAutoFilter="1">
      <autoFilter ref="$A$1:$U$108">
        <filterColumn colId="7">
          <filters blank="1">
            <filter val="AddCollobratorToDraftBook"/>
            <filter val="DisableDiscussionForumAndItsMessageInPopup"/>
            <filter val="FillSubmitDetailsFormInProfile"/>
            <filter val="VerifyNumberOfMaximumAttemptsWhenCourseAssesmentAddedToCourse"/>
            <filter val="MergeCustodianAccount"/>
            <filter val="AdminCanEditTheDraftBookInAllTextbookAndSendForReview"/>
            <filter val="ValidateGuestNameAndRoleAndBMCAndLocationDetailsInProfile"/>
            <filter val="ApplyAnyFilterInCourseTabAndVerifyContentiIsDisplayed"/>
            <filter val="CreateBatchOptionShouldNotDisplayIfBatchIsAlreadyCreated"/>
            <filter val="CreateBookwithDifferentResourceType"/>
            <filter val="RejectTVLessonTypeContent"/>
            <filter val="SearchQrCodeInGetPage"/>
            <filter val="VerifyLastUpdatedDateAndTimeInBatchViewDashboard"/>
            <filter val="SelectQuestionFromQuestionSetPage"/>
            <filter val="UploadPDFcontent &#10;UploadMP4content                                 &#10;UploadHTMLcontent                                   &#10;UploadWEBMcontent                           &#10;UploadH5pcontent                              &#10;UploadEPUBcontent&#10;UploadYouTubecontent"/>
            <filter val="UserAbleToEditQuestionInAddQuestionPage"/>
            <filter val="SearchBookViaNameAndDOIDAndQRCodeValue"/>
            <filter val="UserAbleToDeleteQuestionInQuestionPage"/>
            <filter val="CreatorAbleToCopyBook"/>
            <filter val="SyncProgressNowForCourse"/>
            <filter val="CreateResourceAndPublish"/>
            <filter val="ValidateFieldsInConsentPopupWhileEnroll"/>
            <filter val="UserAbleToCreateTopicAndEditAndDelete"/>
            <filter val="VerifyDiscussionForumSectionInCourseContentDetailsPage"/>
            <filter val="LoginPopupShouldDisplayForGuestUserDuringCourseEnroll"/>
            <filter val="ValidateAllOptionsInsideForumIcon"/>
            <filter val="VerifyUploadContentInAllMyContent"/>
            <filter val="SearchCourseByKeyword"/>
            <filter val="GenerateQrCode"/>
            <filter val="CloseButtonInDisussionForum"/>
            <filter val="CreateBookWithMoreUnit"/>
            <filter val="ValidateDetailsInCourseCardInMyCourseSection"/>
            <filter val="DownloadBulkQRCode"/>
            <filter val="ForumIconInViewCourseDashboardInBatch"/>
            <filter val="ToogleMyQuestionFilterAndValidateQuestions"/>
            <filter val="CreateSubjectiveQuestionSetByFillingRootNode"/>
            <filter val="UserAbleToSelectStateBlockClusterAndSchoolInLocationPopupForNewUser"/>
            <filter val="ApplyAllFilterAndEditQuestionInAddQuestionPage"/>
            <filter val="VerifyMultipleMediumAndClassTaggedInBook"/>
            <filter val="UserAbleToCopyQuestion"/>
            <filter val="AddUserAndSwitch"/>
            <filter val="UserAbleToSearchQuestionAndPreviewInResource"/>
            <filter val="CreateCollectionAndVerify"/>
            <filter val="AddCourseActivityInsideGroup"/>
            <filter val="DownloadCourseQRCodeInPublishedSection"/>
            <filter val="ValidateTimerIsDisplayedForBatch"/>
            <filter val="ContentShouldLoadAsPerPublishedUserTypeInDigitalTextbookTab"/>
            <filter val="CreateContentAndSendForReview"/>
            <filter val="UnEnrollFromCourse"/>
            <filter val="VerifyThatUserIsAbleToSearchAndConsumeThePublishedContent"/>
            <filter val="SearchTVLessonTypeContent"/>
            <filter val="ValidateNoOpenBatchAvailableToastrMsg"/>
            <filter val="VerifyCorrectOrderingForClassMediumSubect"/>
            <filter val="UserAbleToCopyTheCourse"/>
            <filter val="CreateCourseAndVerify"/>
            <filter val="CreateGroup"/>
            <filter val="BundleTheQuestionWithImmediateFeedBackAndShuffle"/>
            <filter val="UserAbleToCreateMCQQuestionSetByFillingRootNode"/>
            <filter val="VerifyFrameworksInCourseType"/>
            <filter val="VerifyFilterIsSameInDigitalAndCourseAndTVClassTabs"/>
            <filter val="Showimmediatefeedback"/>
            <filter val="DownloadBulkQRcodeForDraftBook"/>
            <filter val="ConsumContentInFullScreen"/>
            <filter val="UserAbleToSearchQuestionInResource"/>
            <filter val="VerifyTOCDownloadedInCSVFormat"/>
            <filter val="CreateMCAandFTBandMCQInResource"/>
            <filter val="CreateOpenBatchesForCourse"/>
            <filter val="CreateCertificateTemplateAndAttachCertificateToCourse"/>
            <filter val="ChangeToDifferentRoleInProfileFromSchoolHeadAndValidateObservationTab"/>
            <filter val="CreateBookwithAllResourceType"/>
            <filter val="ValidateObservationListsInObservationTab"/>
          </filters>
        </filterColumn>
        <filterColumn colId="10">
          <filters>
            <filter val="NA"/>
          </filters>
        </filterColumn>
      </autoFilter>
    </customSheetView>
    <customSheetView guid="{14457D9B-E412-43F4-882D-FD9292256552}" filter="1" showAutoFilter="1">
      <autoFilter ref="$A$1:$V$108">
        <filterColumn colId="16">
          <filters/>
        </filterColumn>
      </autoFilter>
    </customSheetView>
    <customSheetView guid="{E06C5EAA-DAE0-4020-BF09-1393AB301213}" filter="1" showAutoFilter="1">
      <autoFilter ref="$A$1:$U$108">
        <filterColumn colId="10">
          <filters/>
        </filterColumn>
      </autoFilter>
    </customSheetView>
    <customSheetView guid="{F0A91DCA-0BC1-40D7-BF36-B7F916D0CAFF}" filter="1" showAutoFilter="1">
      <autoFilter ref="$A$1:$U$108">
        <filterColumn colId="16">
          <filters/>
        </filterColumn>
      </autoFilter>
    </customSheetView>
    <customSheetView guid="{8BD05EA1-D52D-4221-8EE4-640C91EC7B0D}" filter="1" showAutoFilter="1">
      <autoFilter ref="$A$1:$U$108">
        <filterColumn colId="16">
          <filters/>
        </filterColumn>
      </autoFilter>
    </customSheetView>
    <customSheetView guid="{3DC2DB56-BDAE-4294-AC74-0440D37F55C5}" filter="1" showAutoFilter="1">
      <autoFilter ref="$A$1:$U$108">
        <filterColumn colId="10">
          <filters>
            <filter val="NA"/>
            <filter val="Pass"/>
          </filters>
        </filterColumn>
      </autoFilter>
    </customSheetView>
    <customSheetView guid="{86ECFA2B-4430-4417-B8C1-348F0E4DC542}" filter="1" showAutoFilter="1">
      <autoFilter ref="$A$1:$U$108">
        <filterColumn colId="10">
          <filters>
            <filter val="NA"/>
          </filters>
        </filterColumn>
      </autoFilter>
    </customSheetView>
    <customSheetView guid="{B328DB99-799C-47A2-868C-DD81C4E432FC}" filter="1" showAutoFilter="1">
      <autoFilter ref="$A$1:$V$108">
        <filterColumn colId="16">
          <filters/>
        </filterColumn>
      </autoFilter>
    </customSheetView>
    <customSheetView guid="{5A8CA68C-69F5-4BB0-A199-81ECD3BCC489}" filter="1" showAutoFilter="1">
      <autoFilter ref="$A$1:$U$108">
        <filterColumn colId="10">
          <filters>
            <filter val="NA"/>
          </filters>
        </filterColumn>
      </autoFilter>
    </customSheetView>
    <customSheetView guid="{E07984BE-A289-4FD7-9EE7-77B8E360C3DA}" filter="1" showAutoFilter="1">
      <autoFilter ref="$A$1:$V$108">
        <filterColumn colId="16">
          <filters/>
        </filterColumn>
      </autoFilter>
    </customSheetView>
    <customSheetView guid="{0CE7F935-612B-4CF1-865E-ACB1CF2A1F08}" filter="1" showAutoFilter="1">
      <autoFilter ref="$A$1:$U$108"/>
    </customSheetView>
    <customSheetView guid="{A3D5B84B-5936-4487-823D-F2324EE5B3B4}" filter="1" showAutoFilter="1">
      <autoFilter ref="$A$1:$V$107">
        <filterColumn colId="16">
          <filters/>
        </filterColumn>
        <filterColumn colId="7">
          <filters blank="1">
            <filter val="AddCollobratorToDraftBook"/>
            <filter val="DisableDiscussionForumAndItsMessageInPopup"/>
            <filter val="FillSubmitDetailsFormInProfile"/>
            <filter val="VerifyNumberOfMaximumAttemptsWhenCourseAssesmentAddedToCourse"/>
            <filter val="MergeCustodianAccount"/>
            <filter val="AdminCanEditTheDraftBookInAllTextbookAndSendForReview"/>
            <filter val="ValidateGuestNameAndRoleAndBMCAndLocationDetailsInProfile"/>
            <filter val="ApplyAnyFilterInCourseTabAndVerifyContentiIsDisplayed"/>
            <filter val="CreateBatchOptionShouldNotDisplayIfBatchIsAlreadyCreated"/>
            <filter val="CreateBookwithDifferentResourceType"/>
            <filter val="RejectTVLessonTypeContent"/>
            <filter val="SearchQrCodeInGetPage"/>
            <filter val="VerifyLastUpdatedDateAndTimeInBatchViewDashboard"/>
            <filter val="TvLessonOptionInResourceSendForReview"/>
            <filter val="SelectQuestionFromQuestionSetPage"/>
            <filter val="UploadPDFcontent &#10;UploadMP4content                                 &#10;UploadHTMLcontent                                   &#10;UploadWEBMcontent                           &#10;UploadH5pcontent                              &#10;UploadEPUBcontent&#10;UploadYouTubecontent"/>
            <filter val="UserAbleToEditQuestionInAddQuestionPage"/>
            <filter val="SearchBookViaNameAndDOIDAndQRCodeValue"/>
            <filter val="UserAbleToDeleteQuestionInQuestionPage"/>
            <filter val="CreatorAbleToCopyBook"/>
            <filter val="SyncProgressNowForCourse"/>
            <filter val="CreateResourceAndPublish"/>
            <filter val="CreateCourseWithAllResourceType"/>
            <filter val="ValidateFieldsInConsentPopupWhileEnroll"/>
            <filter val="UserAbleToCreateTopicAndEditAndDelete"/>
            <filter val="VerifyDiscussionForumSectionInCourseContentDetailsPage"/>
            <filter val="LoginPopupShouldDisplayForGuestUserDuringCourseEnroll"/>
            <filter val="ValidateAllOptionsInsideForumIcon"/>
            <filter val="VerifyUploadContentInAllMyContent"/>
            <filter val="SearchCourseByKeyword"/>
            <filter val="VerifyHomePageSection"/>
            <filter val="VerifyDefaultSettingAndChangeTheSetting"/>
            <filter val="GenerateQrCode"/>
            <filter val="CloseButtonInDisussionForum"/>
            <filter val="CreateBookWithMoreUnit"/>
            <filter val="ValidateDetailsInCourseCardInMyCourseSection"/>
            <filter val="DownloadBulkQRCode"/>
            <filter val="ForumIconInViewCourseDashboardInBatch"/>
            <filter val="ToogleMyQuestionFilterAndValidateQuestions"/>
            <filter val="CreateSubjectiveQuestionSetByFillingRootNode"/>
            <filter val="UserAbleToSelectStateBlockClusterAndSchoolInLocationPopupForNewUser"/>
            <filter val="ApplyAllFilterAndEditQuestionInAddQuestionPage"/>
            <filter val="VerifyMultipleMediumAndClassTaggedInBook"/>
            <filter val="UserAbleToCopyQuestion"/>
            <filter val="CopyBookAsCourseAndSendForReview"/>
            <filter val="AddUserAndSwitch"/>
            <filter val="UserAbleToSearchQuestionAndPreviewInResource"/>
            <filter val="CreateCollectionAndVerify"/>
            <filter val="AddCourseActivityInsideGroup"/>
            <filter val="DownloadCourseQRCodeInPublishedSection"/>
            <filter val="ValidateTimerIsDisplayedForBatch"/>
            <filter val="ContentShouldLoadAsPerPublishedUserTypeInDigitalTextbookTab"/>
            <filter val="CreateContentAndSendForReview"/>
            <filter val="UnEnrollFromCourse"/>
            <filter val="VerifyThatUserIsAbleToSearchAndConsumeThePublishedContent"/>
            <filter val="SearchTVLessonTypeContent"/>
            <filter val="ValidateNoOpenBatchAvailableToastrMsg"/>
            <filter val="VerifyCorrectOrderingForClassMediumSubect"/>
            <filter val="UserAbleToCopyTheCourse"/>
            <filter val="CreateCourseAndVerify"/>
            <filter val="CreateGroup"/>
            <filter val="BundleTheQuestionWithImmediateFeedBackAndShuffle"/>
            <filter val="UserAbleToCreateMCQQuestionSetByFillingRootNode"/>
            <filter val="VerifyFrameworksInCourseType"/>
            <filter val="FilterSubjectAndClassInCouseTab"/>
            <filter val="VerifyFilterIsSameInDigitalAndCourseAndTVClassTabs"/>
            <filter val="Showimmediatefeedback"/>
            <filter val="DownloadBulkQRcodeForDraftBook"/>
            <filter val="ConsumContentInFullScreen"/>
            <filter val="UserAbleToSearchQuestionInResource"/>
            <filter val="VerifyTOCDownloadedInCSVFormat"/>
            <filter val="CreateMCAandFTBandMCQInResource"/>
            <filter val="CreateOpenBatchesForCourse"/>
            <filter val="CreateCertificateTemplateAndAttachCertificateToCourse"/>
            <filter val="ChangeToDifferentRoleInProfileFromSchoolHeadAndValidateObservationTab"/>
            <filter val="CreateBookwithAllResourceType"/>
            <filter val="AddChildInCourse"/>
            <filter val="ValidateObservationListsInObservationTab"/>
          </filters>
        </filterColumn>
      </autoFilter>
    </customSheetView>
    <customSheetView guid="{906D092B-85C6-40B0-A0D1-AC0EF81234C1}" filter="1" showAutoFilter="1">
      <autoFilter ref="$A$1:$V$108"/>
    </customSheetView>
    <customSheetView guid="{E82CE42B-E31D-4531-96D9-ECE49D5132D7}" filter="1" showAutoFilter="1">
      <autoFilter ref="$A$1:$U$108">
        <filterColumn colId="7">
          <filters>
            <filter val="AddCollobratorToDraftBook"/>
            <filter val="DisableDiscussionForumAndItsMessageInPopup"/>
            <filter val="FillSubmitDetailsFormInProfile"/>
            <filter val="VerifyNumberOfMaximumAttemptsWhenCourseAssesmentAddedToCourse"/>
            <filter val="MergeCustodianAccount"/>
            <filter val="AdminCanEditTheDraftBookInAllTextbookAndSendForReview"/>
            <filter val="ValidateGuestNameAndRoleAndBMCAndLocationDetailsInProfile"/>
            <filter val="ApplyAnyFilterInCourseTabAndVerifyContentiIsDisplayed"/>
            <filter val="CreateBatchOptionShouldNotDisplayIfBatchIsAlreadyCreated"/>
            <filter val="CreateBookwithDifferentResourceType"/>
            <filter val="RejectTVLessonTypeContent"/>
            <filter val="SearchQrCodeInGetPage"/>
            <filter val="VerifyLastUpdatedDateAndTimeInBatchViewDashboard"/>
            <filter val="TvLessonOptionInResourceSendForReview"/>
            <filter val="SelectQuestionFromQuestionSetPage"/>
            <filter val="UploadPDFcontent &#10;UploadMP4content                                 &#10;UploadHTMLcontent                                   &#10;UploadWEBMcontent                           &#10;UploadH5pcontent                              &#10;UploadEPUBcontent&#10;UploadYouTubecontent"/>
            <filter val="UserAbleToEditQuestionInAddQuestionPage"/>
            <filter val="SearchBookViaNameAndDOIDAndQRCodeValue"/>
            <filter val="UserAbleToDeleteQuestionInQuestionPage"/>
            <filter val="CreatorAbleToCopyBook"/>
            <filter val="SyncProgressNowForCourse"/>
            <filter val="CreateResourceAndPublish"/>
            <filter val="CreateCourseWithAllResourceType"/>
            <filter val="ValidateFieldsInConsentPopupWhileEnroll"/>
            <filter val="UserAbleToCreateTopicAndEditAndDelete"/>
            <filter val="VerifyDiscussionForumSectionInCourseContentDetailsPage"/>
            <filter val="LoginPopupShouldDisplayForGuestUserDuringCourseEnroll"/>
            <filter val="ValidateAllOptionsInsideForumIcon"/>
            <filter val="VerifyUploadContentInAllMyContent"/>
            <filter val="SearchCourseByKeyword"/>
            <filter val="VerifyHomePageSection"/>
            <filter val="VerifyDefaultSettingAndChangeTheSetting"/>
            <filter val="GenerateQrCode"/>
            <filter val="CloseButtonInDisussionForum"/>
            <filter val="CreateBookWithMoreUnit"/>
            <filter val="ValidateDetailsInCourseCardInMyCourseSection"/>
            <filter val="DownloadBulkQRCode"/>
            <filter val="ForumIconInViewCourseDashboardInBatch"/>
            <filter val="ToogleMyQuestionFilterAndValidateQuestions"/>
            <filter val="CreateSubjectiveQuestionSetByFillingRootNode"/>
            <filter val="UserAbleToSelectStateBlockClusterAndSchoolInLocationPopupForNewUser"/>
            <filter val="ApplyAllFilterAndEditQuestionInAddQuestionPage"/>
            <filter val="VerifyMultipleMediumAndClassTaggedInBook"/>
            <filter val="UserAbleToCopyQuestion"/>
            <filter val="CopyBookAsCourseAndSendForReview"/>
            <filter val="AddUserAndSwitch"/>
            <filter val="UserAbleToSearchQuestionAndPreviewInResource"/>
            <filter val="CreateCollectionAndVerify"/>
            <filter val="AddCourseActivityInsideGroup"/>
            <filter val="DownloadCourseQRCodeInPublishedSection"/>
            <filter val="ValidateTimerIsDisplayedForBatch"/>
            <filter val="ContentShouldLoadAsPerPublishedUserTypeInDigitalTextbookTab"/>
            <filter val="CreateContentAndSendForReview"/>
            <filter val="UnEnrollFromCourse"/>
            <filter val="VerifyThatUserIsAbleToSearchAndConsumeThePublishedContent"/>
            <filter val="SearchTVLessonTypeContent"/>
            <filter val="ValidateNoOpenBatchAvailableToastrMsg"/>
            <filter val="VerifyCorrectOrderingForClassMediumSubect"/>
            <filter val="UserAbleToCopyTheCourse"/>
            <filter val="CreateCourseAndVerify"/>
            <filter val="CreateGroup"/>
            <filter val="BundleTheQuestionWithImmediateFeedBackAndShuffle"/>
            <filter val="UserAbleToCreateMCQQuestionSetByFillingRootNode"/>
            <filter val="VerifyFrameworksInCourseType"/>
            <filter val="FilterSubjectAndClassInCouseTab"/>
            <filter val="VerifyFilterIsSameInDigitalAndCourseAndTVClassTabs"/>
            <filter val="Showimmediatefeedback"/>
            <filter val="DownloadBulkQRcodeForDraftBook"/>
            <filter val="ConsumContentInFullScreen"/>
            <filter val="UserAbleToSearchQuestionInResource"/>
            <filter val="VerifyTOCDownloadedInCSVFormat"/>
            <filter val="CreateMCAandFTBandMCQInResource"/>
            <filter val="CreateOpenBatchesForCourse"/>
            <filter val="CreateCertificateTemplateAndAttachCertificateToCourse"/>
            <filter val="ChangeToDifferentRoleInProfileFromSchoolHeadAndValidateObservationTab"/>
            <filter val="CreateBookwithAllResourceType"/>
            <filter val="AddChildInCourse"/>
            <filter val="ValidateObservationListsInObservationTab"/>
          </filters>
        </filterColumn>
        <filterColumn colId="12">
          <filters>
            <filter val="Raghavendira M S"/>
            <filter val="Priya"/>
            <filter val="manjula"/>
            <filter val="Manjula"/>
          </filters>
        </filterColumn>
      </autoFilter>
    </customSheetView>
    <customSheetView guid="{71623A15-00CB-4385-B295-F9950A45FB02}" filter="1" showAutoFilter="1">
      <autoFilter ref="$A$1:$U$108"/>
    </customSheetView>
    <customSheetView guid="{4C25DB4A-926A-4F64-922B-C0ADB26CC538}" filter="1" showAutoFilter="1">
      <autoFilter ref="$J$11:$R$20"/>
    </customSheetView>
    <customSheetView guid="{A6EA19A6-A855-4760-AC47-4461FBDC8C60}" filter="1" showAutoFilter="1">
      <autoFilter ref="$A$1:$U$108">
        <filterColumn colId="7">
          <filters blank="1">
            <filter val="AddCollobratorToDraftBook"/>
            <filter val="DisableDiscussionForumAndItsMessageInPopup"/>
            <filter val="FillSubmitDetailsFormInProfile"/>
            <filter val="VerifyNumberOfMaximumAttemptsWhenCourseAssesmentAddedToCourse"/>
            <filter val="MergeCustodianAccount"/>
            <filter val="AdminCanEditTheDraftBookInAllTextbookAndSendForReview"/>
            <filter val="ValidateGuestNameAndRoleAndBMCAndLocationDetailsInProfile"/>
            <filter val="ApplyAnyFilterInCourseTabAndVerifyContentiIsDisplayed"/>
            <filter val="CreateBatchOptionShouldNotDisplayIfBatchIsAlreadyCreated"/>
            <filter val="CreateBookwithDifferentResourceType"/>
            <filter val="RejectTVLessonTypeContent"/>
            <filter val="SearchQrCodeInGetPage"/>
            <filter val="VerifyLastUpdatedDateAndTimeInBatchViewDashboard"/>
            <filter val="SelectQuestionFromQuestionSetPage"/>
            <filter val="UploadPDFcontent &#10;UploadMP4content                                 &#10;UploadHTMLcontent                                   &#10;UploadWEBMcontent                           &#10;UploadH5pcontent                              &#10;UploadEPUBcontent&#10;UploadYouTubecontent"/>
            <filter val="UserAbleToEditQuestionInAddQuestionPage"/>
            <filter val="SearchBookViaNameAndDOIDAndQRCodeValue"/>
            <filter val="UserAbleToDeleteQuestionInQuestionPage"/>
            <filter val="CreatorAbleToCopyBook"/>
            <filter val="SyncProgressNowForCourse"/>
            <filter val="CreateResourceAndPublish"/>
            <filter val="ValidateFieldsInConsentPopupWhileEnroll"/>
            <filter val="UserAbleToCreateTopicAndEditAndDelete"/>
            <filter val="VerifyDiscussionForumSectionInCourseContentDetailsPage"/>
            <filter val="LoginPopupShouldDisplayForGuestUserDuringCourseEnroll"/>
            <filter val="ValidateAllOptionsInsideForumIcon"/>
            <filter val="VerifyUploadContentInAllMyContent"/>
            <filter val="SearchCourseByKeyword"/>
            <filter val="GenerateQrCode"/>
            <filter val="CloseButtonInDisussionForum"/>
            <filter val="CreateBookWithMoreUnit"/>
            <filter val="ValidateDetailsInCourseCardInMyCourseSection"/>
            <filter val="DownloadBulkQRCode"/>
            <filter val="ForumIconInViewCourseDashboardInBatch"/>
            <filter val="ToogleMyQuestionFilterAndValidateQuestions"/>
            <filter val="CreateSubjectiveQuestionSetByFillingRootNode"/>
            <filter val="UserAbleToSelectStateBlockClusterAndSchoolInLocationPopupForNewUser"/>
            <filter val="ApplyAllFilterAndEditQuestionInAddQuestionPage"/>
            <filter val="VerifyMultipleMediumAndClassTaggedInBook"/>
            <filter val="UserAbleToCopyQuestion"/>
            <filter val="AddUserAndSwitch"/>
            <filter val="UserAbleToSearchQuestionAndPreviewInResource"/>
            <filter val="CreateCollectionAndVerify"/>
            <filter val="AddCourseActivityInsideGroup"/>
            <filter val="DownloadCourseQRCodeInPublishedSection"/>
            <filter val="ValidateTimerIsDisplayedForBatch"/>
            <filter val="ContentShouldLoadAsPerPublishedUserTypeInDigitalTextbookTab"/>
            <filter val="CreateContentAndSendForReview"/>
            <filter val="UnEnrollFromCourse"/>
            <filter val="VerifyThatUserIsAbleToSearchAndConsumeThePublishedContent"/>
            <filter val="SearchTVLessonTypeContent"/>
            <filter val="ValidateNoOpenBatchAvailableToastrMsg"/>
            <filter val="VerifyCorrectOrderingForClassMediumSubect"/>
            <filter val="UserAbleToCopyTheCourse"/>
            <filter val="CreateCourseAndVerify"/>
            <filter val="CreateGroup"/>
            <filter val="BundleTheQuestionWithImmediateFeedBackAndShuffle"/>
            <filter val="UserAbleToCreateMCQQuestionSetByFillingRootNode"/>
            <filter val="VerifyFrameworksInCourseType"/>
            <filter val="VerifyFilterIsSameInDigitalAndCourseAndTVClassTabs"/>
            <filter val="Showimmediatefeedback"/>
            <filter val="DownloadBulkQRcodeForDraftBook"/>
            <filter val="ConsumContentInFullScreen"/>
            <filter val="UserAbleToSearchQuestionInResource"/>
            <filter val="VerifyTOCDownloadedInCSVFormat"/>
            <filter val="CreateMCAandFTBandMCQInResource"/>
            <filter val="CreateOpenBatchesForCourse"/>
            <filter val="CreateCertificateTemplateAndAttachCertificateToCourse"/>
            <filter val="ChangeToDifferentRoleInProfileFromSchoolHeadAndValidateObservationTab"/>
            <filter val="CreateBookwithAllResourceType"/>
            <filter val="ValidateObservationListsInObservationTab"/>
          </filters>
        </filterColumn>
      </autoFilter>
    </customSheetView>
    <customSheetView guid="{86D4C278-8614-4982-8539-5AFEF303C220}" filter="1" showAutoFilter="1">
      <autoFilter ref="$A$1:$U$108">
        <filterColumn colId="7">
          <filters blank="1">
            <filter val="AddCollobratorToDraftBook"/>
            <filter val="DisableDiscussionForumAndItsMessageInPopup"/>
            <filter val="FillSubmitDetailsFormInProfile"/>
            <filter val="VerifyNumberOfMaximumAttemptsWhenCourseAssesmentAddedToCourse"/>
            <filter val="MergeCustodianAccount"/>
            <filter val="AdminCanEditTheDraftBookInAllTextbookAndSendForReview"/>
            <filter val="ValidateGuestNameAndRoleAndBMCAndLocationDetailsInProfile"/>
            <filter val="ApplyAnyFilterInCourseTabAndVerifyContentiIsDisplayed"/>
            <filter val="CreateBatchOptionShouldNotDisplayIfBatchIsAlreadyCreated"/>
            <filter val="CreateBookwithDifferentResourceType"/>
            <filter val="RejectTVLessonTypeContent"/>
            <filter val="SearchQrCodeInGetPage"/>
            <filter val="VerifyLastUpdatedDateAndTimeInBatchViewDashboard"/>
            <filter val="TvLessonOptionInResourceSendForReview"/>
            <filter val="SelectQuestionFromQuestionSetPage"/>
            <filter val="UploadPDFcontent &#10;UploadMP4content                                 &#10;UploadHTMLcontent                                   &#10;UploadWEBMcontent                           &#10;UploadH5pcontent                              &#10;UploadEPUBcontent&#10;UploadYouTubecontent"/>
            <filter val="UserAbleToEditQuestionInAddQuestionPage"/>
            <filter val="SearchBookViaNameAndDOIDAndQRCodeValue"/>
            <filter val="UserAbleToDeleteQuestionInQuestionPage"/>
            <filter val="CreatorAbleToCopyBook"/>
            <filter val="SyncProgressNowForCourse"/>
            <filter val="CreateResourceAndPublish"/>
            <filter val="CreateCourseWithAllResourceType"/>
            <filter val="ValidateFieldsInConsentPopupWhileEnroll"/>
            <filter val="UserAbleToCreateTopicAndEditAndDelete"/>
            <filter val="VerifyDiscussionForumSectionInCourseContentDetailsPage"/>
            <filter val="LoginPopupShouldDisplayForGuestUserDuringCourseEnroll"/>
            <filter val="ValidateAllOptionsInsideForumIcon"/>
            <filter val="VerifyUploadContentInAllMyContent"/>
            <filter val="SearchCourseByKeyword"/>
            <filter val="VerifyHomePageSection"/>
            <filter val="VerifyDefaultSettingAndChangeTheSetting"/>
            <filter val="GenerateQrCode"/>
            <filter val="CloseButtonInDisussionForum"/>
            <filter val="CreateBookWithMoreUnit"/>
            <filter val="ValidateDetailsInCourseCardInMyCourseSection"/>
            <filter val="DownloadBulkQRCode"/>
            <filter val="ForumIconInViewCourseDashboardInBatch"/>
            <filter val="ToogleMyQuestionFilterAndValidateQuestions"/>
            <filter val="CreateSubjectiveQuestionSetByFillingRootNode"/>
            <filter val="UserAbleToSelectStateBlockClusterAndSchoolInLocationPopupForNewUser"/>
            <filter val="ApplyAllFilterAndEditQuestionInAddQuestionPage"/>
            <filter val="VerifyMultipleMediumAndClassTaggedInBook"/>
            <filter val="UserAbleToCopyQuestion"/>
            <filter val="CopyBookAsCourseAndSendForReview"/>
            <filter val="AddUserAndSwitch"/>
            <filter val="UserAbleToSearchQuestionAndPreviewInResource"/>
            <filter val="CreateCollectionAndVerify"/>
            <filter val="AddCourseActivityInsideGroup"/>
            <filter val="DownloadCourseQRCodeInPublishedSection"/>
            <filter val="ValidateTimerIsDisplayedForBatch"/>
            <filter val="ContentShouldLoadAsPerPublishedUserTypeInDigitalTextbookTab"/>
            <filter val="CreateContentAndSendForReview"/>
            <filter val="UnEnrollFromCourse"/>
            <filter val="VerifyThatUserIsAbleToSearchAndConsumeThePublishedContent"/>
            <filter val="SearchTVLessonTypeContent"/>
            <filter val="ValidateNoOpenBatchAvailableToastrMsg"/>
            <filter val="VerifyCorrectOrderingForClassMediumSubect"/>
            <filter val="UserAbleToCopyTheCourse"/>
            <filter val="CreateCourseAndVerify"/>
            <filter val="CreateGroup"/>
            <filter val="BundleTheQuestionWithImmediateFeedBackAndShuffle"/>
            <filter val="UserAbleToCreateMCQQuestionSetByFillingRootNode"/>
            <filter val="VerifyFrameworksInCourseType"/>
            <filter val="FilterSubjectAndClassInCouseTab"/>
            <filter val="VerifyFilterIsSameInDigitalAndCourseAndTVClassTabs"/>
            <filter val="Showimmediatefeedback"/>
            <filter val="DownloadBulkQRcodeForDraftBook"/>
            <filter val="ConsumContentInFullScreen"/>
            <filter val="UserAbleToSearchQuestionInResource"/>
            <filter val="VerifyTOCDownloadedInCSVFormat"/>
            <filter val="CreateMCAandFTBandMCQInResource"/>
            <filter val="CreateOpenBatchesForCourse"/>
            <filter val="CreateCertificateTemplateAndAttachCertificateToCourse"/>
            <filter val="ChangeToDifferentRoleInProfileFromSchoolHeadAndValidateObservationTab"/>
            <filter val="CreateBookwithAllResourceType"/>
            <filter val="AddChildInCourse"/>
            <filter val="ValidateObservationListsInObservationTab"/>
          </filters>
        </filterColumn>
        <filterColumn colId="8">
          <filters blank="1">
            <filter val="19/06/2023"/>
            <filter val="06-06-2023"/>
            <filter val="06/06/2023"/>
            <filter val="14/06/2023"/>
            <filter val="12/06/2023"/>
            <filter val="28/06/2023"/>
            <filter val="29/06/2023"/>
            <filter val="23/06/2023"/>
            <filter val="08/05/2023"/>
            <filter val="16/06/2023"/>
            <filter val="07/06/2023"/>
          </filters>
        </filterColumn>
      </autoFilter>
    </customSheetView>
    <customSheetView guid="{F226B933-1D06-428F-BF44-B1F030B760D5}" filter="1" showAutoFilter="1">
      <autoFilter ref="$A$1:$U$108">
        <filterColumn colId="7">
          <filters blank="1">
            <filter val="AddCollobratorToDraftBook"/>
            <filter val="DisableDiscussionForumAndItsMessageInPopup"/>
            <filter val="FillSubmitDetailsFormInProfile"/>
            <filter val="VerifyNumberOfMaximumAttemptsWhenCourseAssesmentAddedToCourse"/>
            <filter val="MergeCustodianAccount"/>
            <filter val="AdminCanEditTheDraftBookInAllTextbookAndSendForReview"/>
            <filter val="ValidateGuestNameAndRoleAndBMCAndLocationDetailsInProfile"/>
            <filter val="ApplyAnyFilterInCourseTabAndVerifyContentiIsDisplayed"/>
            <filter val="CreateBatchOptionShouldNotDisplayIfBatchIsAlreadyCreated"/>
            <filter val="CreateBookwithDifferentResourceType"/>
            <filter val="RejectTVLessonTypeContent"/>
            <filter val="SearchQrCodeInGetPage"/>
            <filter val="VerifyLastUpdatedDateAndTimeInBatchViewDashboard"/>
            <filter val="SelectQuestionFromQuestionSetPage"/>
            <filter val="UploadPDFcontent &#10;UploadMP4content                                 &#10;UploadHTMLcontent                                   &#10;UploadWEBMcontent                           &#10;UploadH5pcontent                              &#10;UploadEPUBcontent&#10;UploadYouTubecontent"/>
            <filter val="UserAbleToEditQuestionInAddQuestionPage"/>
            <filter val="SearchBookViaNameAndDOIDAndQRCodeValue"/>
            <filter val="UserAbleToDeleteQuestionInQuestionPage"/>
            <filter val="CreatorAbleToCopyBook"/>
            <filter val="SyncProgressNowForCourse"/>
            <filter val="CreateResourceAndPublish"/>
            <filter val="ValidateFieldsInConsentPopupWhileEnroll"/>
            <filter val="UserAbleToCreateTopicAndEditAndDelete"/>
            <filter val="VerifyDiscussionForumSectionInCourseContentDetailsPage"/>
            <filter val="LoginPopupShouldDisplayForGuestUserDuringCourseEnroll"/>
            <filter val="ValidateAllOptionsInsideForumIcon"/>
            <filter val="VerifyUploadContentInAllMyContent"/>
            <filter val="SearchCourseByKeyword"/>
            <filter val="GenerateQrCode"/>
            <filter val="CloseButtonInDisussionForum"/>
            <filter val="CreateBookWithMoreUnit"/>
            <filter val="ValidateDetailsInCourseCardInMyCourseSection"/>
            <filter val="DownloadBulkQRCode"/>
            <filter val="ForumIconInViewCourseDashboardInBatch"/>
            <filter val="ToogleMyQuestionFilterAndValidateQuestions"/>
            <filter val="CreateSubjectiveQuestionSetByFillingRootNode"/>
            <filter val="UserAbleToSelectStateBlockClusterAndSchoolInLocationPopupForNewUser"/>
            <filter val="ApplyAllFilterAndEditQuestionInAddQuestionPage"/>
            <filter val="VerifyMultipleMediumAndClassTaggedInBook"/>
            <filter val="UserAbleToCopyQuestion"/>
            <filter val="AddUserAndSwitch"/>
            <filter val="UserAbleToSearchQuestionAndPreviewInResource"/>
            <filter val="CreateCollectionAndVerify"/>
            <filter val="AddCourseActivityInsideGroup"/>
            <filter val="DownloadCourseQRCodeInPublishedSection"/>
            <filter val="ValidateTimerIsDisplayedForBatch"/>
            <filter val="ContentShouldLoadAsPerPublishedUserTypeInDigitalTextbookTab"/>
            <filter val="CreateContentAndSendForReview"/>
            <filter val="UnEnrollFromCourse"/>
            <filter val="VerifyThatUserIsAbleToSearchAndConsumeThePublishedContent"/>
            <filter val="SearchTVLessonTypeContent"/>
            <filter val="ValidateNoOpenBatchAvailableToastrMsg"/>
            <filter val="VerifyCorrectOrderingForClassMediumSubect"/>
            <filter val="UserAbleToCopyTheCourse"/>
            <filter val="CreateCourseAndVerify"/>
            <filter val="CreateGroup"/>
            <filter val="BundleTheQuestionWithImmediateFeedBackAndShuffle"/>
            <filter val="UserAbleToCreateMCQQuestionSetByFillingRootNode"/>
            <filter val="VerifyFrameworksInCourseType"/>
            <filter val="VerifyFilterIsSameInDigitalAndCourseAndTVClassTabs"/>
            <filter val="Showimmediatefeedback"/>
            <filter val="DownloadBulkQRcodeForDraftBook"/>
            <filter val="ConsumContentInFullScreen"/>
            <filter val="UserAbleToSearchQuestionInResource"/>
            <filter val="VerifyTOCDownloadedInCSVFormat"/>
            <filter val="CreateMCAandFTBandMCQInResource"/>
            <filter val="CreateOpenBatchesForCourse"/>
            <filter val="CreateCertificateTemplateAndAttachCertificateToCourse"/>
            <filter val="ChangeToDifferentRoleInProfileFromSchoolHeadAndValidateObservationTab"/>
            <filter val="CreateBookwithAllResourceType"/>
            <filter val="ValidateObservationListsInObservationTab"/>
          </filters>
        </filterColumn>
        <filterColumn colId="10">
          <filters>
            <filter val="NA"/>
          </filters>
        </filterColumn>
      </autoFilter>
    </customSheetView>
    <customSheetView guid="{1465DA0A-B189-4E00-AE2A-D8DC56EE4D76}" filter="1" showAutoFilter="1">
      <autoFilter ref="$A$1:$V$108">
        <filterColumn colId="7">
          <filters blank="1">
            <filter val="AddCollobratorToDraftBook"/>
            <filter val="DisableDiscussionForumAndItsMessageInPopup"/>
            <filter val="FillSubmitDetailsFormInProfile"/>
            <filter val="VerifyNumberOfMaximumAttemptsWhenCourseAssesmentAddedToCourse"/>
            <filter val="MergeCustodianAccount"/>
            <filter val="AdminCanEditTheDraftBookInAllTextbookAndSendForReview"/>
            <filter val="ValidateGuestNameAndRoleAndBMCAndLocationDetailsInProfile"/>
            <filter val="ApplyAnyFilterInCourseTabAndVerifyContentiIsDisplayed"/>
            <filter val="CreateBatchOptionShouldNotDisplayIfBatchIsAlreadyCreated"/>
            <filter val="CreateBookwithDifferentResourceType"/>
            <filter val="RejectTVLessonTypeContent"/>
            <filter val="SearchQrCodeInGetPage"/>
            <filter val="VerifyLastUpdatedDateAndTimeInBatchViewDashboard"/>
            <filter val="SelectQuestionFromQuestionSetPage"/>
            <filter val="UploadPDFcontent &#10;UploadMP4content                                 &#10;UploadHTMLcontent                                   &#10;UploadWEBMcontent                           &#10;UploadH5pcontent                              &#10;UploadEPUBcontent&#10;UploadYouTubecontent"/>
            <filter val="UserAbleToEditQuestionInAddQuestionPage"/>
            <filter val="SearchBookViaNameAndDOIDAndQRCodeValue"/>
            <filter val="UserAbleToDeleteQuestionInQuestionPage"/>
            <filter val="CreatorAbleToCopyBook"/>
            <filter val="SyncProgressNowForCourse"/>
            <filter val="CreateResourceAndPublish"/>
            <filter val="ValidateFieldsInConsentPopupWhileEnroll"/>
            <filter val="UserAbleToCreateTopicAndEditAndDelete"/>
            <filter val="VerifyDiscussionForumSectionInCourseContentDetailsPage"/>
            <filter val="LoginPopupShouldDisplayForGuestUserDuringCourseEnroll"/>
            <filter val="ValidateAllOptionsInsideForumIcon"/>
            <filter val="VerifyUploadContentInAllMyContent"/>
            <filter val="SearchCourseByKeyword"/>
            <filter val="GenerateQrCode"/>
            <filter val="CloseButtonInDisussionForum"/>
            <filter val="CreateBookWithMoreUnit"/>
            <filter val="ValidateDetailsInCourseCardInMyCourseSection"/>
            <filter val="DownloadBulkQRCode"/>
            <filter val="ForumIconInViewCourseDashboardInBatch"/>
            <filter val="ToogleMyQuestionFilterAndValidateQuestions"/>
            <filter val="CreateSubjectiveQuestionSetByFillingRootNode"/>
            <filter val="UserAbleToSelectStateBlockClusterAndSchoolInLocationPopupForNewUser"/>
            <filter val="ApplyAllFilterAndEditQuestionInAddQuestionPage"/>
            <filter val="VerifyMultipleMediumAndClassTaggedInBook"/>
            <filter val="UserAbleToCopyQuestion"/>
            <filter val="AddUserAndSwitch"/>
            <filter val="UserAbleToSearchQuestionAndPreviewInResource"/>
            <filter val="CreateCollectionAndVerify"/>
            <filter val="AddCourseActivityInsideGroup"/>
            <filter val="DownloadCourseQRCodeInPublishedSection"/>
            <filter val="ValidateTimerIsDisplayedForBatch"/>
            <filter val="ContentShouldLoadAsPerPublishedUserTypeInDigitalTextbookTab"/>
            <filter val="CreateContentAndSendForReview"/>
            <filter val="UnEnrollFromCourse"/>
            <filter val="VerifyThatUserIsAbleToSearchAndConsumeThePublishedContent"/>
            <filter val="SearchTVLessonTypeContent"/>
            <filter val="ValidateNoOpenBatchAvailableToastrMsg"/>
            <filter val="VerifyCorrectOrderingForClassMediumSubect"/>
            <filter val="UserAbleToCopyTheCourse"/>
            <filter val="CreateCourseAndVerify"/>
            <filter val="CreateGroup"/>
            <filter val="BundleTheQuestionWithImmediateFeedBackAndShuffle"/>
            <filter val="UserAbleToCreateMCQQuestionSetByFillingRootNode"/>
            <filter val="VerifyFrameworksInCourseType"/>
            <filter val="VerifyFilterIsSameInDigitalAndCourseAndTVClassTabs"/>
            <filter val="Showimmediatefeedback"/>
            <filter val="DownloadBulkQRcodeForDraftBook"/>
            <filter val="ConsumContentInFullScreen"/>
            <filter val="UserAbleToSearchQuestionInResource"/>
            <filter val="VerifyTOCDownloadedInCSVFormat"/>
            <filter val="CreateMCAandFTBandMCQInResource"/>
            <filter val="CreateOpenBatchesForCourse"/>
            <filter val="CreateCertificateTemplateAndAttachCertificateToCourse"/>
            <filter val="ChangeToDifferentRoleInProfileFromSchoolHeadAndValidateObservationTab"/>
            <filter val="CreateBookwithAllResourceType"/>
            <filter val="ValidateObservationListsInObservationTab"/>
          </filters>
        </filterColumn>
      </autoFilter>
    </customSheetView>
    <customSheetView guid="{341F71E5-FED9-4D33-965B-E18453040D52}" filter="1" showAutoFilter="1">
      <autoFilter ref="$A$1:$U$108">
        <filterColumn colId="7">
          <filters>
            <filter val="AddCollobratorToDraftBook"/>
            <filter val="DisableDiscussionForumAndItsMessageInPopup"/>
            <filter val="FillSubmitDetailsFormInProfile"/>
            <filter val="VerifyNumberOfMaximumAttemptsWhenCourseAssesmentAddedToCourse"/>
            <filter val="MergeCustodianAccount"/>
            <filter val="AdminCanEditTheDraftBookInAllTextbookAndSendForReview"/>
            <filter val="ValidateGuestNameAndRoleAndBMCAndLocationDetailsInProfile"/>
            <filter val="ApplyAnyFilterInCourseTabAndVerifyContentiIsDisplayed"/>
            <filter val="CreateBatchOptionShouldNotDisplayIfBatchIsAlreadyCreated"/>
            <filter val="CreateBookwithDifferentResourceType"/>
            <filter val="RejectTVLessonTypeContent"/>
            <filter val="SearchQrCodeInGetPage"/>
            <filter val="VerifyLastUpdatedDateAndTimeInBatchViewDashboard"/>
            <filter val="TvLessonOptionInResourceSendForReview"/>
            <filter val="SelectQuestionFromQuestionSetPage"/>
            <filter val="UploadPDFcontent &#10;UploadMP4content                                 &#10;UploadHTMLcontent                                   &#10;UploadWEBMcontent                           &#10;UploadH5pcontent                              &#10;UploadEPUBcontent&#10;UploadYouTubecontent"/>
            <filter val="UserAbleToEditQuestionInAddQuestionPage"/>
            <filter val="SearchBookViaNameAndDOIDAndQRCodeValue"/>
            <filter val="UserAbleToDeleteQuestionInQuestionPage"/>
            <filter val="CreatorAbleToCopyBook"/>
            <filter val="SyncProgressNowForCourse"/>
            <filter val="CreateResourceAndPublish"/>
            <filter val="CreateCourseWithAllResourceType"/>
            <filter val="ValidateFieldsInConsentPopupWhileEnroll"/>
            <filter val="UserAbleToCreateTopicAndEditAndDelete"/>
            <filter val="VerifyDiscussionForumSectionInCourseContentDetailsPage"/>
            <filter val="LoginPopupShouldDisplayForGuestUserDuringCourseEnroll"/>
            <filter val="ValidateAllOptionsInsideForumIcon"/>
            <filter val="VerifyUploadContentInAllMyContent"/>
            <filter val="SearchCourseByKeyword"/>
            <filter val="VerifyHomePageSection"/>
            <filter val="VerifyDefaultSettingAndChangeTheSetting"/>
            <filter val="GenerateQrCode"/>
            <filter val="CloseButtonInDisussionForum"/>
            <filter val="CreateBookWithMoreUnit"/>
            <filter val="ValidateDetailsInCourseCardInMyCourseSection"/>
            <filter val="DownloadBulkQRCode"/>
            <filter val="ForumIconInViewCourseDashboardInBatch"/>
            <filter val="ToogleMyQuestionFilterAndValidateQuestions"/>
            <filter val="CreateSubjectiveQuestionSetByFillingRootNode"/>
            <filter val="UserAbleToSelectStateBlockClusterAndSchoolInLocationPopupForNewUser"/>
            <filter val="ApplyAllFilterAndEditQuestionInAddQuestionPage"/>
            <filter val="VerifyMultipleMediumAndClassTaggedInBook"/>
            <filter val="UserAbleToCopyQuestion"/>
            <filter val="CopyBookAsCourseAndSendForReview"/>
            <filter val="AddUserAndSwitch"/>
            <filter val="UserAbleToSearchQuestionAndPreviewInResource"/>
            <filter val="CreateCollectionAndVerify"/>
            <filter val="AddCourseActivityInsideGroup"/>
            <filter val="DownloadCourseQRCodeInPublishedSection"/>
            <filter val="ValidateTimerIsDisplayedForBatch"/>
            <filter val="ContentShouldLoadAsPerPublishedUserTypeInDigitalTextbookTab"/>
            <filter val="CreateContentAndSendForReview"/>
            <filter val="UnEnrollFromCourse"/>
            <filter val="VerifyThatUserIsAbleToSearchAndConsumeThePublishedContent"/>
            <filter val="SearchTVLessonTypeContent"/>
            <filter val="ValidateNoOpenBatchAvailableToastrMsg"/>
            <filter val="VerifyCorrectOrderingForClassMediumSubect"/>
            <filter val="UserAbleToCopyTheCourse"/>
            <filter val="CreateCourseAndVerify"/>
            <filter val="CreateGroup"/>
            <filter val="BundleTheQuestionWithImmediateFeedBackAndShuffle"/>
            <filter val="UserAbleToCreateMCQQuestionSetByFillingRootNode"/>
            <filter val="VerifyFrameworksInCourseType"/>
            <filter val="FilterSubjectAndClassInCouseTab"/>
            <filter val="VerifyFilterIsSameInDigitalAndCourseAndTVClassTabs"/>
            <filter val="Showimmediatefeedback"/>
            <filter val="DownloadBulkQRcodeForDraftBook"/>
            <filter val="ConsumContentInFullScreen"/>
            <filter val="UserAbleToSearchQuestionInResource"/>
            <filter val="VerifyTOCDownloadedInCSVFormat"/>
            <filter val="CreateMCAandFTBandMCQInResource"/>
            <filter val="CreateOpenBatchesForCourse"/>
            <filter val="CreateCertificateTemplateAndAttachCertificateToCourse"/>
            <filter val="ChangeToDifferentRoleInProfileFromSchoolHeadAndValidateObservationTab"/>
            <filter val="CreateBookwithAllResourceType"/>
            <filter val="AddChildInCourse"/>
            <filter val="ValidateObservationListsInObservationTab"/>
          </filters>
        </filterColumn>
        <filterColumn colId="9">
          <filters>
            <filter val="Raghavendira"/>
            <filter val="Manjula"/>
          </filters>
        </filterColumn>
      </autoFilter>
    </customSheetView>
    <customSheetView guid="{71288D9A-F24D-470B-A30D-D05E730D73E4}" filter="1" showAutoFilter="1">
      <autoFilter ref="$A$1:$V$108">
        <filterColumn colId="16">
          <filters/>
        </filterColumn>
        <filterColumn colId="7">
          <filters blank="1">
            <filter val="AddCollobratorToDraftBook"/>
            <filter val="DisableDiscussionForumAndItsMessageInPopup"/>
            <filter val="FillSubmitDetailsFormInProfile"/>
            <filter val="VerifyNumberOfMaximumAttemptsWhenCourseAssesmentAddedToCourse"/>
            <filter val="MergeCustodianAccount"/>
            <filter val="AdminCanEditTheDraftBookInAllTextbookAndSendForReview"/>
            <filter val="ValidateGuestNameAndRoleAndBMCAndLocationDetailsInProfile"/>
            <filter val="ApplyAnyFilterInCourseTabAndVerifyContentiIsDisplayed"/>
            <filter val="CreateBatchOptionShouldNotDisplayIfBatchIsAlreadyCreated"/>
            <filter val="CreateBookwithDifferentResourceType"/>
            <filter val="RejectTVLessonTypeContent"/>
            <filter val="SearchQrCodeInGetPage"/>
            <filter val="VerifyLastUpdatedDateAndTimeInBatchViewDashboard"/>
            <filter val="SelectQuestionFromQuestionSetPage"/>
            <filter val="UploadPDFcontent &#10;UploadMP4content                                 &#10;UploadHTMLcontent                                   &#10;UploadWEBMcontent                           &#10;UploadH5pcontent                              &#10;UploadEPUBcontent&#10;UploadYouTubecontent"/>
            <filter val="UserAbleToEditQuestionInAddQuestionPage"/>
            <filter val="SearchBookViaNameAndDOIDAndQRCodeValue"/>
            <filter val="UserAbleToDeleteQuestionInQuestionPage"/>
            <filter val="CreatorAbleToCopyBook"/>
            <filter val="SyncProgressNowForCourse"/>
            <filter val="CreateResourceAndPublish"/>
            <filter val="ValidateFieldsInConsentPopupWhileEnroll"/>
            <filter val="UserAbleToCreateTopicAndEditAndDelete"/>
            <filter val="VerifyDiscussionForumSectionInCourseContentDetailsPage"/>
            <filter val="LoginPopupShouldDisplayForGuestUserDuringCourseEnroll"/>
            <filter val="ValidateAllOptionsInsideForumIcon"/>
            <filter val="VerifyUploadContentInAllMyContent"/>
            <filter val="SearchCourseByKeyword"/>
            <filter val="GenerateQrCode"/>
            <filter val="CloseButtonInDisussionForum"/>
            <filter val="CreateBookWithMoreUnit"/>
            <filter val="ValidateDetailsInCourseCardInMyCourseSection"/>
            <filter val="DownloadBulkQRCode"/>
            <filter val="ForumIconInViewCourseDashboardInBatch"/>
            <filter val="ToogleMyQuestionFilterAndValidateQuestions"/>
            <filter val="CreateSubjectiveQuestionSetByFillingRootNode"/>
            <filter val="UserAbleToSelectStateBlockClusterAndSchoolInLocationPopupForNewUser"/>
            <filter val="ApplyAllFilterAndEditQuestionInAddQuestionPage"/>
            <filter val="VerifyMultipleMediumAndClassTaggedInBook"/>
            <filter val="UserAbleToCopyQuestion"/>
            <filter val="AddUserAndSwitch"/>
            <filter val="UserAbleToSearchQuestionAndPreviewInResource"/>
            <filter val="CreateCollectionAndVerify"/>
            <filter val="AddCourseActivityInsideGroup"/>
            <filter val="DownloadCourseQRCodeInPublishedSection"/>
            <filter val="ValidateTimerIsDisplayedForBatch"/>
            <filter val="ContentShouldLoadAsPerPublishedUserTypeInDigitalTextbookTab"/>
            <filter val="CreateContentAndSendForReview"/>
            <filter val="UnEnrollFromCourse"/>
            <filter val="VerifyThatUserIsAbleToSearchAndConsumeThePublishedContent"/>
            <filter val="SearchTVLessonTypeContent"/>
            <filter val="ValidateNoOpenBatchAvailableToastrMsg"/>
            <filter val="VerifyCorrectOrderingForClassMediumSubect"/>
            <filter val="UserAbleToCopyTheCourse"/>
            <filter val="CreateCourseAndVerify"/>
            <filter val="CreateGroup"/>
            <filter val="BundleTheQuestionWithImmediateFeedBackAndShuffle"/>
            <filter val="UserAbleToCreateMCQQuestionSetByFillingRootNode"/>
            <filter val="VerifyFrameworksInCourseType"/>
            <filter val="VerifyFilterIsSameInDigitalAndCourseAndTVClassTabs"/>
            <filter val="Showimmediatefeedback"/>
            <filter val="DownloadBulkQRcodeForDraftBook"/>
            <filter val="ConsumContentInFullScreen"/>
            <filter val="UserAbleToSearchQuestionInResource"/>
            <filter val="VerifyTOCDownloadedInCSVFormat"/>
            <filter val="CreateMCAandFTBandMCQInResource"/>
            <filter val="CreateOpenBatchesForCourse"/>
            <filter val="CreateCertificateTemplateAndAttachCertificateToCourse"/>
            <filter val="ChangeToDifferentRoleInProfileFromSchoolHeadAndValidateObservationTab"/>
            <filter val="CreateBookwithAllResourceType"/>
            <filter val="ValidateObservationListsInObservationTab"/>
          </filters>
        </filterColumn>
      </autoFilter>
    </customSheetView>
    <customSheetView guid="{B52BD089-AC43-4862-B647-D8F826FC4071}" filter="1" showAutoFilter="1">
      <autoFilter ref="$A$1:$V$108">
        <filterColumn colId="16">
          <filters/>
        </filterColumn>
      </autoFilter>
    </customSheetView>
    <customSheetView guid="{89A7C8E8-BAC3-4008-AF5B-C3AA94BEAAA2}" filter="1" showAutoFilter="1">
      <autoFilter ref="$A$1:$V$108">
        <filterColumn colId="16">
          <filters/>
        </filterColumn>
      </autoFilter>
    </customSheetView>
    <customSheetView guid="{1C659F80-5CE0-4FC6-88ED-601E3398720D}" filter="1" showAutoFilter="1">
      <autoFilter ref="$A$1:$V$108">
        <filterColumn colId="14">
          <filters>
            <filter val="21/05/2024"/>
            <filter val="15/03/2024"/>
            <filter val="12/03/2024"/>
          </filters>
        </filterColumn>
        <filterColumn colId="15">
          <filters>
            <filter val="Poornima"/>
            <filter val="Namrata"/>
            <filter val="Automation Execution 1"/>
          </filters>
        </filterColumn>
      </autoFilter>
    </customSheetView>
    <customSheetView guid="{9693AB5A-EBD4-4BAF-9514-CE5A4C4FC17D}" filter="1" showAutoFilter="1">
      <autoFilter ref="$A$1:$U$108"/>
    </customSheetView>
    <customSheetView guid="{A6A870EC-C8B3-4F60-B39F-D3C6F575C0EC}" filter="1" showAutoFilter="1">
      <autoFilter ref="$A$1:$U$108">
        <filterColumn colId="10">
          <filters>
            <filter val="NA"/>
          </filters>
        </filterColumn>
      </autoFilter>
    </customSheetView>
    <customSheetView guid="{49D6A897-3F73-43F1-92C8-5398892EA264}" filter="1" showAutoFilter="1">
      <autoFilter ref="$A$1:$V$108">
        <filterColumn colId="7">
          <filters blank="1">
            <filter val="AddCollobratorToDraftBook"/>
            <filter val="DisableDiscussionForumAndItsMessageInPopup"/>
            <filter val="FillSubmitDetailsFormInProfile"/>
            <filter val="VerifyNumberOfMaximumAttemptsWhenCourseAssesmentAddedToCourse"/>
            <filter val="MergeCustodianAccount"/>
            <filter val="AdminCanEditTheDraftBookInAllTextbookAndSendForReview"/>
            <filter val="ValidateGuestNameAndRoleAndBMCAndLocationDetailsInProfile"/>
            <filter val="ApplyAnyFilterInCourseTabAndVerifyContentiIsDisplayed"/>
            <filter val="CreateBatchOptionShouldNotDisplayIfBatchIsAlreadyCreated"/>
            <filter val="CreateBookwithDifferentResourceType"/>
            <filter val="RejectTVLessonTypeContent"/>
            <filter val="SearchQrCodeInGetPage"/>
            <filter val="VerifyLastUpdatedDateAndTimeInBatchViewDashboard"/>
            <filter val="SelectQuestionFromQuestionSetPage"/>
            <filter val="UploadPDFcontent &#10;UploadMP4content                                 &#10;UploadHTMLcontent                                   &#10;UploadWEBMcontent                           &#10;UploadH5pcontent                              &#10;UploadEPUBcontent&#10;UploadYouTubecontent"/>
            <filter val="UserAbleToEditQuestionInAddQuestionPage"/>
            <filter val="SearchBookViaNameAndDOIDAndQRCodeValue"/>
            <filter val="UserAbleToDeleteQuestionInQuestionPage"/>
            <filter val="CreatorAbleToCopyBook"/>
            <filter val="SyncProgressNowForCourse"/>
            <filter val="CreateResourceAndPublish"/>
            <filter val="ValidateFieldsInConsentPopupWhileEnroll"/>
            <filter val="UserAbleToCreateTopicAndEditAndDelete"/>
            <filter val="VerifyDiscussionForumSectionInCourseContentDetailsPage"/>
            <filter val="LoginPopupShouldDisplayForGuestUserDuringCourseEnroll"/>
            <filter val="ValidateAllOptionsInsideForumIcon"/>
            <filter val="VerifyUploadContentInAllMyContent"/>
            <filter val="SearchCourseByKeyword"/>
            <filter val="GenerateQrCode"/>
            <filter val="CloseButtonInDisussionForum"/>
            <filter val="CreateBookWithMoreUnit"/>
            <filter val="ValidateDetailsInCourseCardInMyCourseSection"/>
            <filter val="DownloadBulkQRCode"/>
            <filter val="ForumIconInViewCourseDashboardInBatch"/>
            <filter val="ToogleMyQuestionFilterAndValidateQuestions"/>
            <filter val="CreateSubjectiveQuestionSetByFillingRootNode"/>
            <filter val="UserAbleToSelectStateBlockClusterAndSchoolInLocationPopupForNewUser"/>
            <filter val="ApplyAllFilterAndEditQuestionInAddQuestionPage"/>
            <filter val="VerifyMultipleMediumAndClassTaggedInBook"/>
            <filter val="UserAbleToCopyQuestion"/>
            <filter val="AddUserAndSwitch"/>
            <filter val="UserAbleToSearchQuestionAndPreviewInResource"/>
            <filter val="CreateCollectionAndVerify"/>
            <filter val="AddCourseActivityInsideGroup"/>
            <filter val="DownloadCourseQRCodeInPublishedSection"/>
            <filter val="ValidateTimerIsDisplayedForBatch"/>
            <filter val="ContentShouldLoadAsPerPublishedUserTypeInDigitalTextbookTab"/>
            <filter val="CreateContentAndSendForReview"/>
            <filter val="UnEnrollFromCourse"/>
            <filter val="VerifyThatUserIsAbleToSearchAndConsumeThePublishedContent"/>
            <filter val="SearchTVLessonTypeContent"/>
            <filter val="ValidateNoOpenBatchAvailableToastrMsg"/>
            <filter val="VerifyCorrectOrderingForClassMediumSubect"/>
            <filter val="UserAbleToCopyTheCourse"/>
            <filter val="CreateCourseAndVerify"/>
            <filter val="CreateGroup"/>
            <filter val="BundleTheQuestionWithImmediateFeedBackAndShuffle"/>
            <filter val="UserAbleToCreateMCQQuestionSetByFillingRootNode"/>
            <filter val="VerifyFrameworksInCourseType"/>
            <filter val="VerifyFilterIsSameInDigitalAndCourseAndTVClassTabs"/>
            <filter val="Showimmediatefeedback"/>
            <filter val="DownloadBulkQRcodeForDraftBook"/>
            <filter val="ConsumContentInFullScreen"/>
            <filter val="UserAbleToSearchQuestionInResource"/>
            <filter val="VerifyTOCDownloadedInCSVFormat"/>
            <filter val="CreateMCAandFTBandMCQInResource"/>
            <filter val="CreateOpenBatchesForCourse"/>
            <filter val="CreateCertificateTemplateAndAttachCertificateToCourse"/>
            <filter val="ChangeToDifferentRoleInProfileFromSchoolHeadAndValidateObservationTab"/>
            <filter val="CreateBookwithAllResourceType"/>
            <filter val="ValidateObservationListsInObservationTab"/>
          </filters>
        </filterColumn>
      </autoFilter>
    </customSheetView>
    <customSheetView guid="{7F533665-6985-49AE-9E05-43AB0B9BE1B2}" filter="1" showAutoFilter="1">
      <autoFilter ref="$A$1:$U$108">
        <filterColumn colId="7">
          <filters>
            <filter val="AddCollobratorToDraftBook"/>
            <filter val="DisableDiscussionForumAndItsMessageInPopup"/>
            <filter val="FillSubmitDetailsFormInProfile"/>
            <filter val="VerifyNumberOfMaximumAttemptsWhenCourseAssesmentAddedToCourse"/>
            <filter val="MergeCustodianAccount"/>
            <filter val="AdminCanEditTheDraftBookInAllTextbookAndSendForReview"/>
            <filter val="ValidateGuestNameAndRoleAndBMCAndLocationDetailsInProfile"/>
            <filter val="ApplyAnyFilterInCourseTabAndVerifyContentiIsDisplayed"/>
            <filter val="CreateBatchOptionShouldNotDisplayIfBatchIsAlreadyCreated"/>
            <filter val="CreateBookwithDifferentResourceType"/>
            <filter val="RejectTVLessonTypeContent"/>
            <filter val="SearchQrCodeInGetPage"/>
            <filter val="VerifyLastUpdatedDateAndTimeInBatchViewDashboard"/>
            <filter val="TvLessonOptionInResourceSendForReview"/>
            <filter val="SelectQuestionFromQuestionSetPage"/>
            <filter val="UploadPDFcontent &#10;UploadMP4content                                 &#10;UploadHTMLcontent                                   &#10;UploadWEBMcontent                           &#10;UploadH5pcontent                              &#10;UploadEPUBcontent&#10;UploadYouTubecontent"/>
            <filter val="UserAbleToEditQuestionInAddQuestionPage"/>
            <filter val="SearchBookViaNameAndDOIDAndQRCodeValue"/>
            <filter val="UserAbleToDeleteQuestionInQuestionPage"/>
            <filter val="CreatorAbleToCopyBook"/>
            <filter val="SyncProgressNowForCourse"/>
            <filter val="CreateResourceAndPublish"/>
            <filter val="CreateCourseWithAllResourceType"/>
            <filter val="ValidateFieldsInConsentPopupWhileEnroll"/>
            <filter val="UserAbleToCreateTopicAndEditAndDelete"/>
            <filter val="VerifyDiscussionForumSectionInCourseContentDetailsPage"/>
            <filter val="LoginPopupShouldDisplayForGuestUserDuringCourseEnroll"/>
            <filter val="ValidateAllOptionsInsideForumIcon"/>
            <filter val="VerifyUploadContentInAllMyContent"/>
            <filter val="SearchCourseByKeyword"/>
            <filter val="VerifyHomePageSection"/>
            <filter val="VerifyDefaultSettingAndChangeTheSetting"/>
            <filter val="GenerateQrCode"/>
            <filter val="CloseButtonInDisussionForum"/>
            <filter val="CreateBookWithMoreUnit"/>
            <filter val="ValidateDetailsInCourseCardInMyCourseSection"/>
            <filter val="DownloadBulkQRCode"/>
            <filter val="ForumIconInViewCourseDashboardInBatch"/>
            <filter val="ToogleMyQuestionFilterAndValidateQuestions"/>
            <filter val="CreateSubjectiveQuestionSetByFillingRootNode"/>
            <filter val="UserAbleToSelectStateBlockClusterAndSchoolInLocationPopupForNewUser"/>
            <filter val="ApplyAllFilterAndEditQuestionInAddQuestionPage"/>
            <filter val="VerifyMultipleMediumAndClassTaggedInBook"/>
            <filter val="UserAbleToCopyQuestion"/>
            <filter val="CopyBookAsCourseAndSendForReview"/>
            <filter val="AddUserAndSwitch"/>
            <filter val="UserAbleToSearchQuestionAndPreviewInResource"/>
            <filter val="CreateCollectionAndVerify"/>
            <filter val="AddCourseActivityInsideGroup"/>
            <filter val="DownloadCourseQRCodeInPublishedSection"/>
            <filter val="ValidateTimerIsDisplayedForBatch"/>
            <filter val="ContentShouldLoadAsPerPublishedUserTypeInDigitalTextbookTab"/>
            <filter val="CreateContentAndSendForReview"/>
            <filter val="UnEnrollFromCourse"/>
            <filter val="VerifyThatUserIsAbleToSearchAndConsumeThePublishedContent"/>
            <filter val="SearchTVLessonTypeContent"/>
            <filter val="ValidateNoOpenBatchAvailableToastrMsg"/>
            <filter val="VerifyCorrectOrderingForClassMediumSubect"/>
            <filter val="UserAbleToCopyTheCourse"/>
            <filter val="CreateCourseAndVerify"/>
            <filter val="CreateGroup"/>
            <filter val="BundleTheQuestionWithImmediateFeedBackAndShuffle"/>
            <filter val="UserAbleToCreateMCQQuestionSetByFillingRootNode"/>
            <filter val="VerifyFrameworksInCourseType"/>
            <filter val="FilterSubjectAndClassInCouseTab"/>
            <filter val="VerifyFilterIsSameInDigitalAndCourseAndTVClassTabs"/>
            <filter val="Showimmediatefeedback"/>
            <filter val="DownloadBulkQRcodeForDraftBook"/>
            <filter val="ConsumContentInFullScreen"/>
            <filter val="UserAbleToSearchQuestionInResource"/>
            <filter val="VerifyTOCDownloadedInCSVFormat"/>
            <filter val="CreateMCAandFTBandMCQInResource"/>
            <filter val="CreateOpenBatchesForCourse"/>
            <filter val="CreateCertificateTemplateAndAttachCertificateToCourse"/>
            <filter val="ChangeToDifferentRoleInProfileFromSchoolHeadAndValidateObservationTab"/>
            <filter val="CreateBookwithAllResourceType"/>
            <filter val="AddChildInCourse"/>
            <filter val="ValidateObservationListsInObservationTab"/>
          </filters>
        </filterColumn>
        <filterColumn colId="9">
          <filters>
            <filter val="Raghavendira"/>
          </filters>
        </filterColumn>
      </autoFilter>
    </customSheetView>
    <customSheetView guid="{F9BC23BE-849E-4B1D-A5D1-214DBEF9F818}" filter="1" showAutoFilter="1">
      <autoFilter ref="$A$1:$V$108">
        <filterColumn colId="16">
          <filters/>
        </filterColumn>
      </autoFilter>
    </customSheetView>
    <customSheetView guid="{A5B961ED-E460-424E-B908-3D94A448CBBA}" filter="1" showAutoFilter="1">
      <autoFilter ref="$A$1:$V$108"/>
    </customSheetView>
    <customSheetView guid="{4A9FF13C-158B-4304-8886-AC04FB249BAA}" filter="1" showAutoFilter="1">
      <autoFilter ref="$A$1:$V$108">
        <filterColumn colId="16">
          <filters/>
        </filterColumn>
      </autoFilter>
    </customSheetView>
  </customSheetViews>
  <dataValidations>
    <dataValidation type="list" allowBlank="1" showErrorMessage="1" sqref="L2:L18 L20:L49 L52:L108">
      <formula1>"29/08/2023,30/08/2023,31/08/2023,1/9/2023,4/9/2023,5/9/2023,6/9/2023,7/9/2023,8/9/2023"</formula1>
    </dataValidation>
    <dataValidation type="list" allowBlank="1" showErrorMessage="1" sqref="P2:P108">
      <formula1>"Automation Execution 1,Automation Execution 2,Manjula,Namrata,Naveen,Priya,Poornima,Raghavendira"</formula1>
    </dataValidation>
    <dataValidation type="list" allowBlank="1" showErrorMessage="1" sqref="L19">
      <formula1>"29/08/2023,30/08/2023,31/08/2023,1/9/2023,4/9/2023,5/9/2023,6/9/2023,7/9/2023,8/9/2023,12/9/2023"</formula1>
    </dataValidation>
    <dataValidation type="list" allowBlank="1" showErrorMessage="1" sqref="O82">
      <formula1>"3/11/2023,6/11/2023,7/11/2023,8/11/2023,9/11/2023,10/11/2023,12/02/2024,13/02/2024,15/02/2024,16/02/2024,20/02/2024,21/02/2024,22/02/2024,29/02/2024,1/03/2024"</formula1>
    </dataValidation>
    <dataValidation type="list" allowBlank="1" showErrorMessage="1" sqref="K2:K83 K86 K88 K90:K108">
      <formula1>"29/08/2023"</formula1>
    </dataValidation>
    <dataValidation type="list" allowBlank="1" showErrorMessage="1" sqref="J85 J87 J89">
      <formula1>"Aparna,Manjula,Namrata,Naveen,Poornima,Priya,Raghavendira,Automation Execution1,Automation Execution2"</formula1>
    </dataValidation>
    <dataValidation type="list" allowBlank="1" showErrorMessage="1" sqref="I2:I80 I82:I84 I86 I88 I90:I104 I106:I107">
      <formula1>"7/05/2023,8/05/2023,9/05/2023,6/05/2023,14/06/2023,15/06/2023,16/06/2023,19/06/2023,20/06/2023,21/06/2023,22/06/2023,23/06/2023"</formula1>
    </dataValidation>
    <dataValidation type="list" allowBlank="1" showErrorMessage="1" sqref="M2:M108">
      <formula1>"Automation Execution 1,Aparna,Manjula,Namrata,Naveen,Poornima,Priya,Raghavendira,Automation Execution 2"</formula1>
    </dataValidation>
    <dataValidation type="list" allowBlank="1" showErrorMessage="1" sqref="N2:N108 Q2:Q108">
      <formula1>"Pass,Fail,NA,Blocked"</formula1>
    </dataValidation>
    <dataValidation type="list" allowBlank="1" showErrorMessage="1" sqref="O83">
      <formula1>"31/10/2023,2/11/2023,3/11/2023,14/02/2024,15/02/2024,20/02/2024,21/02/2024,27/02/2024,28/02/2024,29/02/2024,1/03/2024,06/03/2024,07/03/2024"</formula1>
    </dataValidation>
    <dataValidation type="list" allowBlank="1" showErrorMessage="1" sqref="K84">
      <formula1>"Pass"</formula1>
    </dataValidation>
    <dataValidation type="list" allowBlank="1" showErrorMessage="1" sqref="J2:J84 J86 J88 J90:J108">
      <formula1>"Automation Execution 1,Automation Execution 2,Manjula,Poornima,Raghavendira"</formula1>
    </dataValidation>
    <dataValidation type="list" allowBlank="1" showErrorMessage="1" sqref="S2:S108">
      <formula1>"Deprecated,Known Bug"</formula1>
    </dataValidation>
    <dataValidation type="list" allowBlank="1" showErrorMessage="1" sqref="O2:O18 O20:O43 O45:O49 O51:O79 O85:O89 O91:O108">
      <formula1>"31/10/2023,2/11/2023,3/11/2023,14/02/2024,15/02/2024,20/02/2024,21/02/2024,27/02/2024,28/02/2024,29/02/2024,1/03/2024,06/03/2024,08/03/2024,11/03/2024,12/03/2024,03/05/2024,03/05/2024,21/05/2024"</formula1>
    </dataValidation>
    <dataValidation type="list" allowBlank="1" showErrorMessage="1" sqref="L50:L51">
      <formula1>"29/08/2023,30/08/2023,31/08/2023,1/9/2023,4/9/2023,5/9/2023,6/9/2023,7/9/2023,8/9/2023,21/9/2023"</formula1>
    </dataValidation>
    <dataValidation type="list" allowBlank="1" showErrorMessage="1" sqref="O80">
      <formula1>"7/11/2023,8/11/2023,9/11/2023,10/11/2023,13/02/2024,15/02/2024,16/02/2024,20/02/2024,21/02/2024,22/02/2024,23/02/2024,27/02/2024,29/02/2024,1/03/2024,4/03/2024,5/03/2024,6/03/2024,7/03/2024,8/03/2024"</formula1>
    </dataValidation>
    <dataValidation type="list" allowBlank="1" showErrorMessage="1" sqref="O19">
      <formula1>"31/10/2023,2/11/2023,3/11/2023,14/02/2024,15/02/2024,20/02/2024,21/02/2024,27/02/2024,28/02/2024,29/02/2024,1/03/2024,06/03/2024,08/03/2024,11/03/2024,12/03/2024,15/03/2024"</formula1>
    </dataValidation>
    <dataValidation type="list" allowBlank="1" showErrorMessage="1" sqref="I85 I87 I89">
      <formula1>"7/06/2023,8/06/2023,9/06/2023,12/06/2023,13/06/2023,6/06/2023,14/06/2023,15/06/2023,16/06/2023,19/06/2023,20/06/2023,21/06/2023,22/06/2023,23/06/2023"</formula1>
    </dataValidation>
  </dataValidations>
  <hyperlinks>
    <hyperlink r:id="rId1" ref="E6"/>
    <hyperlink r:id="rId2" ref="F6"/>
    <hyperlink r:id="rId3" ref="E7"/>
    <hyperlink r:id="rId4" ref="E8"/>
    <hyperlink r:id="rId5" ref="E9"/>
    <hyperlink r:id="rId6" ref="F9"/>
    <hyperlink r:id="rId7" ref="F10"/>
    <hyperlink r:id="rId8" ref="E11"/>
    <hyperlink r:id="rId9" ref="R13"/>
    <hyperlink r:id="rId10" ref="R16"/>
    <hyperlink r:id="rId11" ref="R19"/>
    <hyperlink r:id="rId12" ref="F22"/>
    <hyperlink r:id="rId13" ref="R22"/>
    <hyperlink r:id="rId14" ref="F40"/>
    <hyperlink r:id="rId15" ref="R41"/>
    <hyperlink r:id="rId16" ref="F45"/>
    <hyperlink r:id="rId17" ref="R48"/>
    <hyperlink r:id="rId18" ref="R50"/>
    <hyperlink r:id="rId19" ref="R51"/>
    <hyperlink r:id="rId20" ref="R70"/>
    <hyperlink r:id="rId21" ref="R71"/>
    <hyperlink r:id="rId22" ref="F72"/>
    <hyperlink r:id="rId23" ref="F73"/>
    <hyperlink r:id="rId24" ref="R76"/>
    <hyperlink r:id="rId25" ref="F77"/>
    <hyperlink r:id="rId26" ref="R82"/>
    <hyperlink r:id="rId27" ref="R83"/>
    <hyperlink r:id="rId28" ref="F84"/>
    <hyperlink r:id="rId29" ref="R85"/>
    <hyperlink r:id="rId30" ref="R87"/>
    <hyperlink r:id="rId31" ref="R88"/>
    <hyperlink r:id="rId32" ref="R89"/>
    <hyperlink r:id="rId33" ref="R94"/>
    <hyperlink r:id="rId34" ref="R95"/>
    <hyperlink r:id="rId35" ref="R103"/>
    <hyperlink r:id="rId36" ref="R108"/>
  </hyperlinks>
  <drawing r:id="rId37"/>
  <tableParts count="1">
    <tablePart r:id="rId39"/>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9.5"/>
    <col customWidth="1" min="3" max="3" width="15.13"/>
    <col customWidth="1" min="4" max="4" width="31.0"/>
    <col customWidth="1" min="5" max="5" width="24.63"/>
    <col customWidth="1" min="6" max="6" width="31.88"/>
    <col customWidth="1" min="7" max="7" width="35.5"/>
    <col customWidth="1" min="8" max="8" width="20.0"/>
  </cols>
  <sheetData>
    <row r="1">
      <c r="A1" s="381" t="s">
        <v>449</v>
      </c>
      <c r="B1" s="382" t="s">
        <v>1408</v>
      </c>
      <c r="C1" s="382" t="s">
        <v>451</v>
      </c>
      <c r="D1" s="382" t="s">
        <v>452</v>
      </c>
      <c r="E1" s="382" t="s">
        <v>453</v>
      </c>
      <c r="F1" s="382" t="s">
        <v>454</v>
      </c>
      <c r="G1" s="383" t="s">
        <v>1409</v>
      </c>
      <c r="H1" s="382" t="s">
        <v>456</v>
      </c>
      <c r="I1" s="382" t="s">
        <v>1410</v>
      </c>
      <c r="J1" s="382" t="s">
        <v>458</v>
      </c>
      <c r="K1" s="383" t="s">
        <v>459</v>
      </c>
      <c r="L1" s="384" t="s">
        <v>1411</v>
      </c>
      <c r="M1" s="382" t="s">
        <v>1410</v>
      </c>
      <c r="N1" s="382" t="s">
        <v>458</v>
      </c>
      <c r="O1" s="383" t="s">
        <v>461</v>
      </c>
      <c r="P1" s="385" t="s">
        <v>1411</v>
      </c>
      <c r="Q1" s="382" t="s">
        <v>462</v>
      </c>
    </row>
    <row r="2">
      <c r="A2" s="386" t="s">
        <v>1412</v>
      </c>
      <c r="B2" s="387" t="s">
        <v>1413</v>
      </c>
      <c r="C2" s="388" t="s">
        <v>545</v>
      </c>
      <c r="D2" s="388" t="s">
        <v>1414</v>
      </c>
      <c r="E2" s="388" t="s">
        <v>1415</v>
      </c>
      <c r="F2" s="388" t="s">
        <v>1416</v>
      </c>
      <c r="G2" s="388" t="s">
        <v>1417</v>
      </c>
      <c r="H2" s="389"/>
      <c r="I2" s="390">
        <v>45508.0</v>
      </c>
      <c r="J2" s="391" t="s">
        <v>280</v>
      </c>
      <c r="K2" s="391" t="s">
        <v>95</v>
      </c>
      <c r="L2" s="392"/>
      <c r="M2" s="393" t="s">
        <v>472</v>
      </c>
      <c r="N2" s="393" t="s">
        <v>331</v>
      </c>
      <c r="O2" s="393" t="s">
        <v>95</v>
      </c>
      <c r="P2" s="394"/>
      <c r="Q2" s="392"/>
    </row>
    <row r="3">
      <c r="A3" s="395" t="s">
        <v>1418</v>
      </c>
      <c r="B3" s="396" t="s">
        <v>1413</v>
      </c>
      <c r="C3" s="397" t="s">
        <v>465</v>
      </c>
      <c r="D3" s="397" t="s">
        <v>1419</v>
      </c>
      <c r="E3" s="397" t="s">
        <v>1420</v>
      </c>
      <c r="F3" s="397" t="s">
        <v>1421</v>
      </c>
      <c r="G3" s="397" t="s">
        <v>1422</v>
      </c>
      <c r="H3" s="398" t="s">
        <v>1423</v>
      </c>
      <c r="I3" s="399">
        <v>45630.0</v>
      </c>
      <c r="J3" s="391" t="s">
        <v>331</v>
      </c>
      <c r="K3" s="391" t="s">
        <v>95</v>
      </c>
      <c r="L3" s="400"/>
      <c r="M3" s="393" t="s">
        <v>472</v>
      </c>
      <c r="N3" s="393" t="s">
        <v>331</v>
      </c>
      <c r="O3" s="393" t="s">
        <v>95</v>
      </c>
      <c r="P3" s="401"/>
      <c r="Q3" s="392"/>
    </row>
    <row r="4">
      <c r="A4" s="395" t="s">
        <v>1424</v>
      </c>
      <c r="B4" s="387" t="s">
        <v>1413</v>
      </c>
      <c r="C4" s="388" t="s">
        <v>545</v>
      </c>
      <c r="D4" s="388" t="s">
        <v>1425</v>
      </c>
      <c r="E4" s="388" t="s">
        <v>1426</v>
      </c>
      <c r="F4" s="388" t="s">
        <v>1427</v>
      </c>
      <c r="G4" s="388" t="s">
        <v>1428</v>
      </c>
      <c r="H4" s="389"/>
      <c r="I4" s="390">
        <v>45508.0</v>
      </c>
      <c r="J4" s="391" t="s">
        <v>280</v>
      </c>
      <c r="K4" s="391" t="s">
        <v>95</v>
      </c>
      <c r="L4" s="402"/>
      <c r="M4" s="391" t="s">
        <v>491</v>
      </c>
      <c r="N4" s="391" t="s">
        <v>490</v>
      </c>
      <c r="O4" s="391" t="s">
        <v>95</v>
      </c>
      <c r="P4" s="403"/>
      <c r="Q4" s="392"/>
    </row>
    <row r="5">
      <c r="A5" s="395" t="s">
        <v>1429</v>
      </c>
      <c r="B5" s="396" t="s">
        <v>1413</v>
      </c>
      <c r="C5" s="397" t="s">
        <v>545</v>
      </c>
      <c r="D5" s="397" t="s">
        <v>1430</v>
      </c>
      <c r="E5" s="397" t="s">
        <v>1431</v>
      </c>
      <c r="F5" s="397" t="s">
        <v>1432</v>
      </c>
      <c r="G5" s="404" t="s">
        <v>1433</v>
      </c>
      <c r="H5" s="405"/>
      <c r="I5" s="390">
        <v>45569.0</v>
      </c>
      <c r="J5" s="391" t="s">
        <v>215</v>
      </c>
      <c r="K5" s="391" t="s">
        <v>95</v>
      </c>
      <c r="L5" s="393" t="s">
        <v>1434</v>
      </c>
      <c r="M5" s="391" t="s">
        <v>491</v>
      </c>
      <c r="N5" s="391" t="s">
        <v>490</v>
      </c>
      <c r="O5" s="391" t="s">
        <v>95</v>
      </c>
      <c r="P5" s="406"/>
      <c r="Q5" s="392"/>
    </row>
    <row r="6">
      <c r="A6" s="395" t="s">
        <v>1435</v>
      </c>
      <c r="B6" s="396" t="s">
        <v>1413</v>
      </c>
      <c r="C6" s="397" t="s">
        <v>545</v>
      </c>
      <c r="D6" s="397" t="s">
        <v>1436</v>
      </c>
      <c r="E6" s="397" t="s">
        <v>1437</v>
      </c>
      <c r="F6" s="397" t="s">
        <v>1438</v>
      </c>
      <c r="G6" s="404" t="s">
        <v>1439</v>
      </c>
      <c r="H6" s="405"/>
      <c r="I6" s="390">
        <v>45569.0</v>
      </c>
      <c r="J6" s="391" t="s">
        <v>215</v>
      </c>
      <c r="K6" s="391" t="s">
        <v>95</v>
      </c>
      <c r="L6" s="392"/>
      <c r="M6" s="393" t="s">
        <v>472</v>
      </c>
      <c r="N6" s="393" t="s">
        <v>331</v>
      </c>
      <c r="O6" s="393" t="s">
        <v>95</v>
      </c>
      <c r="P6" s="394"/>
      <c r="Q6" s="392"/>
    </row>
    <row r="7">
      <c r="A7" s="395" t="s">
        <v>1440</v>
      </c>
      <c r="B7" s="387" t="s">
        <v>1413</v>
      </c>
      <c r="C7" s="397" t="s">
        <v>465</v>
      </c>
      <c r="D7" s="388" t="s">
        <v>1441</v>
      </c>
      <c r="E7" s="388" t="s">
        <v>1442</v>
      </c>
      <c r="F7" s="388" t="s">
        <v>1443</v>
      </c>
      <c r="G7" s="407" t="s">
        <v>1444</v>
      </c>
      <c r="H7" s="408" t="s">
        <v>1445</v>
      </c>
      <c r="I7" s="399">
        <v>45630.0</v>
      </c>
      <c r="J7" s="391" t="s">
        <v>215</v>
      </c>
      <c r="K7" s="391" t="s">
        <v>95</v>
      </c>
      <c r="L7" s="392"/>
      <c r="M7" s="393" t="s">
        <v>472</v>
      </c>
      <c r="N7" s="393" t="s">
        <v>331</v>
      </c>
      <c r="O7" s="393" t="s">
        <v>95</v>
      </c>
      <c r="P7" s="394"/>
      <c r="Q7" s="392"/>
    </row>
    <row r="8">
      <c r="A8" s="395" t="s">
        <v>1446</v>
      </c>
      <c r="B8" s="387" t="s">
        <v>1413</v>
      </c>
      <c r="C8" s="397" t="s">
        <v>465</v>
      </c>
      <c r="D8" s="388" t="s">
        <v>1447</v>
      </c>
      <c r="E8" s="388" t="s">
        <v>1442</v>
      </c>
      <c r="F8" s="388" t="s">
        <v>1448</v>
      </c>
      <c r="G8" s="388" t="s">
        <v>1449</v>
      </c>
      <c r="H8" s="408" t="s">
        <v>1450</v>
      </c>
      <c r="I8" s="399">
        <v>45630.0</v>
      </c>
      <c r="J8" s="391" t="s">
        <v>215</v>
      </c>
      <c r="K8" s="391" t="s">
        <v>95</v>
      </c>
      <c r="L8" s="392"/>
      <c r="M8" s="393" t="s">
        <v>472</v>
      </c>
      <c r="N8" s="393" t="s">
        <v>331</v>
      </c>
      <c r="O8" s="393" t="s">
        <v>95</v>
      </c>
      <c r="P8" s="394"/>
      <c r="Q8" s="392"/>
    </row>
    <row r="9">
      <c r="A9" s="409" t="s">
        <v>1451</v>
      </c>
      <c r="B9" s="410" t="s">
        <v>1413</v>
      </c>
      <c r="C9" s="411" t="s">
        <v>465</v>
      </c>
      <c r="D9" s="412" t="s">
        <v>1452</v>
      </c>
      <c r="E9" s="411" t="s">
        <v>1442</v>
      </c>
      <c r="F9" s="412" t="s">
        <v>1453</v>
      </c>
      <c r="G9" s="412" t="s">
        <v>1444</v>
      </c>
      <c r="H9" s="413" t="s">
        <v>1445</v>
      </c>
      <c r="I9" s="414">
        <v>45630.0</v>
      </c>
      <c r="J9" s="415" t="s">
        <v>215</v>
      </c>
      <c r="K9" s="415" t="s">
        <v>95</v>
      </c>
      <c r="L9" s="416"/>
      <c r="M9" s="393" t="s">
        <v>472</v>
      </c>
      <c r="N9" s="393" t="s">
        <v>331</v>
      </c>
      <c r="O9" s="393" t="s">
        <v>95</v>
      </c>
      <c r="P9" s="417"/>
      <c r="Q9" s="416"/>
    </row>
    <row r="10">
      <c r="A10" s="395" t="s">
        <v>1454</v>
      </c>
      <c r="B10" s="396" t="s">
        <v>1413</v>
      </c>
      <c r="C10" s="397" t="s">
        <v>465</v>
      </c>
      <c r="D10" s="397" t="s">
        <v>1455</v>
      </c>
      <c r="E10" s="397" t="s">
        <v>1426</v>
      </c>
      <c r="F10" s="404" t="s">
        <v>1456</v>
      </c>
      <c r="G10" s="397" t="s">
        <v>1457</v>
      </c>
      <c r="H10" s="398" t="s">
        <v>1458</v>
      </c>
      <c r="I10" s="399">
        <v>45630.0</v>
      </c>
      <c r="J10" s="391" t="s">
        <v>215</v>
      </c>
      <c r="K10" s="391" t="s">
        <v>95</v>
      </c>
      <c r="L10" s="392"/>
      <c r="M10" s="393" t="s">
        <v>472</v>
      </c>
      <c r="N10" s="393" t="s">
        <v>331</v>
      </c>
      <c r="O10" s="393" t="s">
        <v>95</v>
      </c>
      <c r="P10" s="394"/>
      <c r="Q10" s="392"/>
    </row>
    <row r="11">
      <c r="A11" s="395" t="s">
        <v>1459</v>
      </c>
      <c r="B11" s="396" t="s">
        <v>1413</v>
      </c>
      <c r="C11" s="397" t="s">
        <v>465</v>
      </c>
      <c r="D11" s="397" t="s">
        <v>1460</v>
      </c>
      <c r="E11" s="397" t="s">
        <v>1426</v>
      </c>
      <c r="F11" s="397" t="s">
        <v>1461</v>
      </c>
      <c r="G11" s="397" t="s">
        <v>1462</v>
      </c>
      <c r="H11" s="398" t="s">
        <v>1463</v>
      </c>
      <c r="I11" s="399">
        <v>45630.0</v>
      </c>
      <c r="J11" s="391" t="s">
        <v>215</v>
      </c>
      <c r="K11" s="391" t="s">
        <v>95</v>
      </c>
      <c r="L11" s="392"/>
      <c r="M11" s="393" t="s">
        <v>472</v>
      </c>
      <c r="N11" s="393" t="s">
        <v>331</v>
      </c>
      <c r="O11" s="393" t="s">
        <v>95</v>
      </c>
      <c r="P11" s="394"/>
      <c r="Q11" s="392"/>
    </row>
    <row r="12">
      <c r="A12" s="409" t="s">
        <v>1464</v>
      </c>
      <c r="B12" s="410" t="s">
        <v>1413</v>
      </c>
      <c r="C12" s="411" t="s">
        <v>465</v>
      </c>
      <c r="D12" s="411" t="s">
        <v>1465</v>
      </c>
      <c r="E12" s="411" t="s">
        <v>1426</v>
      </c>
      <c r="F12" s="412" t="s">
        <v>1466</v>
      </c>
      <c r="G12" s="412" t="s">
        <v>1467</v>
      </c>
      <c r="H12" s="413" t="s">
        <v>1468</v>
      </c>
      <c r="I12" s="418">
        <v>45630.0</v>
      </c>
      <c r="J12" s="415" t="s">
        <v>331</v>
      </c>
      <c r="K12" s="415" t="s">
        <v>95</v>
      </c>
      <c r="L12" s="416"/>
      <c r="M12" s="393" t="s">
        <v>472</v>
      </c>
      <c r="N12" s="393" t="s">
        <v>331</v>
      </c>
      <c r="O12" s="393" t="s">
        <v>95</v>
      </c>
      <c r="P12" s="417"/>
      <c r="Q12" s="416"/>
    </row>
    <row r="13">
      <c r="A13" s="395" t="s">
        <v>1469</v>
      </c>
      <c r="B13" s="387" t="s">
        <v>1413</v>
      </c>
      <c r="C13" s="397" t="s">
        <v>465</v>
      </c>
      <c r="D13" s="388" t="s">
        <v>1470</v>
      </c>
      <c r="E13" s="388" t="s">
        <v>1426</v>
      </c>
      <c r="F13" s="388" t="s">
        <v>1471</v>
      </c>
      <c r="G13" s="388" t="s">
        <v>1472</v>
      </c>
      <c r="H13" s="408" t="s">
        <v>1473</v>
      </c>
      <c r="I13" s="399">
        <v>45630.0</v>
      </c>
      <c r="J13" s="391" t="s">
        <v>215</v>
      </c>
      <c r="K13" s="391" t="s">
        <v>95</v>
      </c>
      <c r="L13" s="392"/>
      <c r="M13" s="391" t="s">
        <v>491</v>
      </c>
      <c r="N13" s="391" t="s">
        <v>490</v>
      </c>
      <c r="O13" s="391" t="s">
        <v>95</v>
      </c>
      <c r="P13" s="394"/>
      <c r="Q13" s="392"/>
    </row>
    <row r="14">
      <c r="A14" s="409" t="s">
        <v>1474</v>
      </c>
      <c r="B14" s="410" t="s">
        <v>1413</v>
      </c>
      <c r="C14" s="411" t="s">
        <v>465</v>
      </c>
      <c r="D14" s="412" t="s">
        <v>1475</v>
      </c>
      <c r="E14" s="411" t="s">
        <v>1426</v>
      </c>
      <c r="F14" s="412" t="s">
        <v>1476</v>
      </c>
      <c r="G14" s="412" t="s">
        <v>1477</v>
      </c>
      <c r="H14" s="413" t="s">
        <v>1478</v>
      </c>
      <c r="I14" s="418">
        <v>45630.0</v>
      </c>
      <c r="J14" s="415" t="s">
        <v>215</v>
      </c>
      <c r="K14" s="415" t="s">
        <v>95</v>
      </c>
      <c r="L14" s="416"/>
      <c r="M14" s="393" t="s">
        <v>472</v>
      </c>
      <c r="N14" s="393" t="s">
        <v>331</v>
      </c>
      <c r="O14" s="393" t="s">
        <v>95</v>
      </c>
      <c r="P14" s="417"/>
      <c r="Q14" s="416"/>
    </row>
    <row r="15">
      <c r="A15" s="409" t="s">
        <v>1479</v>
      </c>
      <c r="B15" s="410" t="s">
        <v>1413</v>
      </c>
      <c r="C15" s="411" t="s">
        <v>465</v>
      </c>
      <c r="D15" s="411" t="s">
        <v>1480</v>
      </c>
      <c r="E15" s="411" t="s">
        <v>1481</v>
      </c>
      <c r="F15" s="411" t="s">
        <v>1482</v>
      </c>
      <c r="G15" s="411" t="s">
        <v>1483</v>
      </c>
      <c r="H15" s="413" t="s">
        <v>1484</v>
      </c>
      <c r="I15" s="418">
        <v>45630.0</v>
      </c>
      <c r="J15" s="415" t="s">
        <v>215</v>
      </c>
      <c r="K15" s="415" t="s">
        <v>95</v>
      </c>
      <c r="L15" s="416"/>
      <c r="M15" s="391" t="s">
        <v>491</v>
      </c>
      <c r="N15" s="391" t="s">
        <v>490</v>
      </c>
      <c r="O15" s="391" t="s">
        <v>95</v>
      </c>
      <c r="P15" s="417"/>
      <c r="Q15" s="416"/>
    </row>
    <row r="16">
      <c r="A16" s="395" t="s">
        <v>1485</v>
      </c>
      <c r="B16" s="396" t="s">
        <v>1413</v>
      </c>
      <c r="C16" s="397" t="s">
        <v>465</v>
      </c>
      <c r="D16" s="397" t="s">
        <v>1486</v>
      </c>
      <c r="E16" s="397" t="s">
        <v>1487</v>
      </c>
      <c r="F16" s="397" t="s">
        <v>1488</v>
      </c>
      <c r="G16" s="397" t="s">
        <v>1489</v>
      </c>
      <c r="H16" s="398" t="s">
        <v>1490</v>
      </c>
      <c r="I16" s="399">
        <v>45630.0</v>
      </c>
      <c r="J16" s="391" t="s">
        <v>215</v>
      </c>
      <c r="K16" s="391" t="s">
        <v>95</v>
      </c>
      <c r="L16" s="392"/>
      <c r="M16" s="393" t="s">
        <v>472</v>
      </c>
      <c r="N16" s="393" t="s">
        <v>331</v>
      </c>
      <c r="O16" s="393" t="s">
        <v>95</v>
      </c>
      <c r="P16" s="394"/>
      <c r="Q16" s="392"/>
    </row>
    <row r="17">
      <c r="A17" s="395" t="s">
        <v>1491</v>
      </c>
      <c r="B17" s="396" t="s">
        <v>1492</v>
      </c>
      <c r="C17" s="397" t="s">
        <v>545</v>
      </c>
      <c r="D17" s="397" t="s">
        <v>1493</v>
      </c>
      <c r="E17" s="397" t="s">
        <v>1494</v>
      </c>
      <c r="F17" s="397" t="s">
        <v>1495</v>
      </c>
      <c r="G17" s="397" t="s">
        <v>1496</v>
      </c>
      <c r="H17" s="405"/>
      <c r="I17" s="390">
        <v>45508.0</v>
      </c>
      <c r="J17" s="391" t="s">
        <v>280</v>
      </c>
      <c r="K17" s="391" t="s">
        <v>95</v>
      </c>
      <c r="L17" s="402"/>
      <c r="M17" s="391" t="s">
        <v>491</v>
      </c>
      <c r="N17" s="391" t="s">
        <v>490</v>
      </c>
      <c r="O17" s="391" t="s">
        <v>95</v>
      </c>
      <c r="P17" s="403"/>
      <c r="Q17" s="392"/>
    </row>
    <row r="18">
      <c r="A18" s="395" t="s">
        <v>1497</v>
      </c>
      <c r="B18" s="387" t="s">
        <v>1498</v>
      </c>
      <c r="C18" s="397" t="s">
        <v>545</v>
      </c>
      <c r="D18" s="388" t="s">
        <v>1499</v>
      </c>
      <c r="E18" s="388" t="s">
        <v>1500</v>
      </c>
      <c r="F18" s="388" t="s">
        <v>1501</v>
      </c>
      <c r="G18" s="388" t="s">
        <v>1502</v>
      </c>
      <c r="H18" s="389"/>
      <c r="I18" s="419"/>
      <c r="J18" s="402"/>
      <c r="K18" s="402" t="s">
        <v>620</v>
      </c>
      <c r="L18" s="400" t="s">
        <v>1503</v>
      </c>
      <c r="M18" s="400"/>
      <c r="N18" s="400"/>
      <c r="O18" s="402" t="s">
        <v>620</v>
      </c>
      <c r="P18" s="401" t="s">
        <v>1503</v>
      </c>
      <c r="Q18" s="402" t="s">
        <v>57</v>
      </c>
    </row>
    <row r="19">
      <c r="A19" s="395" t="s">
        <v>1504</v>
      </c>
      <c r="B19" s="396" t="s">
        <v>1505</v>
      </c>
      <c r="C19" s="397" t="s">
        <v>465</v>
      </c>
      <c r="D19" s="397" t="s">
        <v>1506</v>
      </c>
      <c r="E19" s="397" t="s">
        <v>1500</v>
      </c>
      <c r="F19" s="397" t="s">
        <v>1507</v>
      </c>
      <c r="G19" s="397" t="s">
        <v>1508</v>
      </c>
      <c r="H19" s="408" t="s">
        <v>1509</v>
      </c>
      <c r="I19" s="391" t="s">
        <v>1510</v>
      </c>
      <c r="J19" s="391" t="s">
        <v>471</v>
      </c>
      <c r="K19" s="391" t="s">
        <v>620</v>
      </c>
      <c r="L19" s="420" t="s">
        <v>1503</v>
      </c>
      <c r="M19" s="421"/>
      <c r="N19" s="421"/>
      <c r="O19" s="391" t="s">
        <v>620</v>
      </c>
      <c r="P19" s="420" t="s">
        <v>1503</v>
      </c>
      <c r="Q19" s="393" t="s">
        <v>57</v>
      </c>
    </row>
    <row r="20">
      <c r="A20" s="395" t="s">
        <v>1511</v>
      </c>
      <c r="B20" s="396" t="s">
        <v>1505</v>
      </c>
      <c r="C20" s="397" t="s">
        <v>1512</v>
      </c>
      <c r="D20" s="397" t="s">
        <v>1513</v>
      </c>
      <c r="E20" s="397" t="s">
        <v>1514</v>
      </c>
      <c r="F20" s="397" t="s">
        <v>1515</v>
      </c>
      <c r="G20" s="397" t="s">
        <v>1516</v>
      </c>
      <c r="H20" s="405"/>
      <c r="I20" s="419"/>
      <c r="J20" s="402"/>
      <c r="K20" s="402" t="s">
        <v>620</v>
      </c>
      <c r="L20" s="400" t="s">
        <v>1503</v>
      </c>
      <c r="M20" s="400"/>
      <c r="N20" s="400"/>
      <c r="O20" s="402" t="s">
        <v>620</v>
      </c>
      <c r="P20" s="401" t="s">
        <v>1503</v>
      </c>
      <c r="Q20" s="402" t="s">
        <v>57</v>
      </c>
    </row>
    <row r="21">
      <c r="A21" s="395" t="s">
        <v>1517</v>
      </c>
      <c r="B21" s="396" t="s">
        <v>1505</v>
      </c>
      <c r="C21" s="397" t="s">
        <v>465</v>
      </c>
      <c r="D21" s="397" t="s">
        <v>1518</v>
      </c>
      <c r="E21" s="397" t="s">
        <v>1519</v>
      </c>
      <c r="F21" s="397" t="s">
        <v>1520</v>
      </c>
      <c r="G21" s="397" t="s">
        <v>1521</v>
      </c>
      <c r="H21" s="398" t="s">
        <v>1522</v>
      </c>
      <c r="I21" s="399">
        <v>45630.0</v>
      </c>
      <c r="J21" s="391" t="s">
        <v>215</v>
      </c>
      <c r="K21" s="391" t="s">
        <v>95</v>
      </c>
      <c r="L21" s="400"/>
      <c r="M21" s="422" t="s">
        <v>1026</v>
      </c>
      <c r="N21" s="422" t="s">
        <v>331</v>
      </c>
      <c r="O21" s="422" t="s">
        <v>95</v>
      </c>
      <c r="P21" s="401"/>
      <c r="Q21" s="392"/>
    </row>
    <row r="22">
      <c r="A22" s="409" t="s">
        <v>1523</v>
      </c>
      <c r="B22" s="410" t="s">
        <v>1524</v>
      </c>
      <c r="C22" s="411" t="s">
        <v>465</v>
      </c>
      <c r="D22" s="411" t="s">
        <v>1525</v>
      </c>
      <c r="E22" s="411" t="s">
        <v>1526</v>
      </c>
      <c r="F22" s="411" t="s">
        <v>1527</v>
      </c>
      <c r="G22" s="411" t="s">
        <v>1528</v>
      </c>
      <c r="H22" s="413" t="s">
        <v>1529</v>
      </c>
      <c r="I22" s="418">
        <v>45630.0</v>
      </c>
      <c r="J22" s="415" t="s">
        <v>215</v>
      </c>
      <c r="K22" s="415" t="s">
        <v>95</v>
      </c>
      <c r="L22" s="416"/>
      <c r="M22" s="393" t="s">
        <v>472</v>
      </c>
      <c r="N22" s="393" t="s">
        <v>331</v>
      </c>
      <c r="O22" s="393" t="s">
        <v>95</v>
      </c>
      <c r="P22" s="417"/>
      <c r="Q22" s="416"/>
    </row>
    <row r="23">
      <c r="A23" s="395" t="s">
        <v>1530</v>
      </c>
      <c r="B23" s="387" t="s">
        <v>1524</v>
      </c>
      <c r="C23" s="397" t="s">
        <v>465</v>
      </c>
      <c r="D23" s="388" t="s">
        <v>1531</v>
      </c>
      <c r="E23" s="388" t="s">
        <v>1532</v>
      </c>
      <c r="F23" s="388" t="s">
        <v>1533</v>
      </c>
      <c r="G23" s="388" t="s">
        <v>1534</v>
      </c>
      <c r="H23" s="408" t="s">
        <v>1535</v>
      </c>
      <c r="I23" s="399">
        <v>45630.0</v>
      </c>
      <c r="J23" s="391" t="s">
        <v>215</v>
      </c>
      <c r="K23" s="391" t="s">
        <v>95</v>
      </c>
      <c r="L23" s="392"/>
      <c r="M23" s="393" t="s">
        <v>472</v>
      </c>
      <c r="N23" s="393" t="s">
        <v>331</v>
      </c>
      <c r="O23" s="393" t="s">
        <v>95</v>
      </c>
      <c r="P23" s="394"/>
      <c r="Q23" s="392"/>
    </row>
    <row r="24">
      <c r="A24" s="395" t="s">
        <v>1536</v>
      </c>
      <c r="B24" s="396" t="s">
        <v>1524</v>
      </c>
      <c r="C24" s="397" t="s">
        <v>545</v>
      </c>
      <c r="D24" s="397" t="s">
        <v>1537</v>
      </c>
      <c r="E24" s="397" t="s">
        <v>1538</v>
      </c>
      <c r="F24" s="397" t="s">
        <v>1539</v>
      </c>
      <c r="G24" s="397" t="s">
        <v>1540</v>
      </c>
      <c r="H24" s="405"/>
      <c r="I24" s="390">
        <v>45569.0</v>
      </c>
      <c r="J24" s="391" t="s">
        <v>215</v>
      </c>
      <c r="K24" s="391" t="s">
        <v>95</v>
      </c>
      <c r="L24" s="423"/>
      <c r="M24" s="393" t="s">
        <v>1541</v>
      </c>
      <c r="N24" s="393" t="s">
        <v>331</v>
      </c>
      <c r="O24" s="393" t="s">
        <v>95</v>
      </c>
      <c r="P24" s="424"/>
      <c r="Q24" s="392"/>
    </row>
    <row r="25">
      <c r="A25" s="395" t="s">
        <v>1542</v>
      </c>
      <c r="B25" s="396" t="s">
        <v>1543</v>
      </c>
      <c r="C25" s="397" t="s">
        <v>465</v>
      </c>
      <c r="D25" s="397" t="s">
        <v>1544</v>
      </c>
      <c r="E25" s="397" t="s">
        <v>1545</v>
      </c>
      <c r="F25" s="397" t="s">
        <v>1546</v>
      </c>
      <c r="G25" s="397" t="s">
        <v>1547</v>
      </c>
      <c r="H25" s="398" t="s">
        <v>1548</v>
      </c>
      <c r="I25" s="399">
        <v>45630.0</v>
      </c>
      <c r="J25" s="391" t="s">
        <v>215</v>
      </c>
      <c r="K25" s="391" t="s">
        <v>95</v>
      </c>
      <c r="L25" s="392"/>
      <c r="M25" s="393" t="s">
        <v>472</v>
      </c>
      <c r="N25" s="393" t="s">
        <v>331</v>
      </c>
      <c r="O25" s="393" t="s">
        <v>95</v>
      </c>
      <c r="P25" s="394"/>
      <c r="Q25" s="392"/>
    </row>
    <row r="26">
      <c r="A26" s="395" t="s">
        <v>1549</v>
      </c>
      <c r="B26" s="396" t="s">
        <v>1543</v>
      </c>
      <c r="C26" s="397" t="s">
        <v>465</v>
      </c>
      <c r="D26" s="404" t="s">
        <v>1550</v>
      </c>
      <c r="E26" s="404" t="s">
        <v>1551</v>
      </c>
      <c r="F26" s="404" t="s">
        <v>1552</v>
      </c>
      <c r="G26" s="404" t="s">
        <v>1553</v>
      </c>
      <c r="H26" s="398" t="s">
        <v>1554</v>
      </c>
      <c r="I26" s="399">
        <v>45630.0</v>
      </c>
      <c r="J26" s="391" t="s">
        <v>215</v>
      </c>
      <c r="K26" s="391" t="s">
        <v>95</v>
      </c>
      <c r="L26" s="392"/>
      <c r="M26" s="393" t="s">
        <v>1555</v>
      </c>
      <c r="N26" s="393" t="s">
        <v>331</v>
      </c>
      <c r="O26" s="393" t="s">
        <v>95</v>
      </c>
      <c r="P26" s="425" t="s">
        <v>1556</v>
      </c>
      <c r="Q26" s="392"/>
    </row>
    <row r="27">
      <c r="A27" s="395" t="s">
        <v>1557</v>
      </c>
      <c r="B27" s="396" t="s">
        <v>1543</v>
      </c>
      <c r="C27" s="397" t="s">
        <v>465</v>
      </c>
      <c r="D27" s="397" t="s">
        <v>1558</v>
      </c>
      <c r="E27" s="397" t="s">
        <v>1559</v>
      </c>
      <c r="F27" s="397" t="s">
        <v>1546</v>
      </c>
      <c r="G27" s="397" t="s">
        <v>1560</v>
      </c>
      <c r="H27" s="398" t="s">
        <v>1561</v>
      </c>
      <c r="I27" s="399">
        <v>45630.0</v>
      </c>
      <c r="J27" s="391" t="s">
        <v>215</v>
      </c>
      <c r="K27" s="391" t="s">
        <v>95</v>
      </c>
      <c r="L27" s="392"/>
      <c r="M27" s="393" t="s">
        <v>472</v>
      </c>
      <c r="N27" s="393" t="s">
        <v>331</v>
      </c>
      <c r="O27" s="393" t="s">
        <v>95</v>
      </c>
      <c r="P27" s="394"/>
      <c r="Q27" s="392"/>
    </row>
    <row r="28">
      <c r="A28" s="395" t="s">
        <v>1562</v>
      </c>
      <c r="B28" s="396" t="s">
        <v>1543</v>
      </c>
      <c r="C28" s="397" t="s">
        <v>465</v>
      </c>
      <c r="D28" s="397" t="s">
        <v>1563</v>
      </c>
      <c r="E28" s="397" t="s">
        <v>1564</v>
      </c>
      <c r="F28" s="397" t="s">
        <v>1565</v>
      </c>
      <c r="G28" s="397" t="s">
        <v>1566</v>
      </c>
      <c r="H28" s="398" t="s">
        <v>1567</v>
      </c>
      <c r="I28" s="399">
        <v>45630.0</v>
      </c>
      <c r="J28" s="391" t="s">
        <v>215</v>
      </c>
      <c r="K28" s="391" t="s">
        <v>95</v>
      </c>
      <c r="L28" s="392"/>
      <c r="M28" s="393" t="s">
        <v>479</v>
      </c>
      <c r="N28" s="393" t="s">
        <v>331</v>
      </c>
      <c r="O28" s="393" t="s">
        <v>95</v>
      </c>
      <c r="P28" s="403"/>
      <c r="Q28" s="392"/>
    </row>
    <row r="29">
      <c r="A29" s="409" t="s">
        <v>1568</v>
      </c>
      <c r="B29" s="410" t="s">
        <v>1543</v>
      </c>
      <c r="C29" s="411" t="s">
        <v>465</v>
      </c>
      <c r="D29" s="411" t="s">
        <v>1569</v>
      </c>
      <c r="E29" s="411" t="s">
        <v>1570</v>
      </c>
      <c r="F29" s="411" t="s">
        <v>1571</v>
      </c>
      <c r="G29" s="411" t="s">
        <v>1572</v>
      </c>
      <c r="H29" s="413" t="s">
        <v>1573</v>
      </c>
      <c r="I29" s="418">
        <v>45630.0</v>
      </c>
      <c r="J29" s="415" t="s">
        <v>331</v>
      </c>
      <c r="K29" s="415" t="s">
        <v>95</v>
      </c>
      <c r="L29" s="416"/>
      <c r="M29" s="393" t="s">
        <v>472</v>
      </c>
      <c r="N29" s="393" t="s">
        <v>331</v>
      </c>
      <c r="O29" s="393" t="s">
        <v>95</v>
      </c>
      <c r="P29" s="417"/>
      <c r="Q29" s="416"/>
    </row>
    <row r="30">
      <c r="A30" s="395" t="s">
        <v>1574</v>
      </c>
      <c r="B30" s="387" t="s">
        <v>1543</v>
      </c>
      <c r="C30" s="397" t="s">
        <v>465</v>
      </c>
      <c r="D30" s="388" t="s">
        <v>1575</v>
      </c>
      <c r="E30" s="388" t="s">
        <v>1576</v>
      </c>
      <c r="F30" s="388" t="s">
        <v>1577</v>
      </c>
      <c r="G30" s="388" t="s">
        <v>1578</v>
      </c>
      <c r="H30" s="408" t="s">
        <v>1579</v>
      </c>
      <c r="I30" s="399">
        <v>45630.0</v>
      </c>
      <c r="J30" s="391" t="s">
        <v>215</v>
      </c>
      <c r="K30" s="391" t="s">
        <v>95</v>
      </c>
      <c r="L30" s="392"/>
      <c r="M30" s="393" t="s">
        <v>472</v>
      </c>
      <c r="N30" s="393" t="s">
        <v>331</v>
      </c>
      <c r="O30" s="393" t="s">
        <v>95</v>
      </c>
      <c r="P30" s="394"/>
      <c r="Q30" s="392"/>
    </row>
    <row r="31">
      <c r="A31" s="395" t="s">
        <v>1580</v>
      </c>
      <c r="B31" s="387" t="s">
        <v>1543</v>
      </c>
      <c r="C31" s="397" t="s">
        <v>465</v>
      </c>
      <c r="D31" s="388" t="s">
        <v>1581</v>
      </c>
      <c r="E31" s="388" t="s">
        <v>1582</v>
      </c>
      <c r="F31" s="397" t="s">
        <v>1583</v>
      </c>
      <c r="G31" s="388" t="s">
        <v>1584</v>
      </c>
      <c r="H31" s="398" t="s">
        <v>1585</v>
      </c>
      <c r="I31" s="399">
        <v>45630.0</v>
      </c>
      <c r="J31" s="391" t="s">
        <v>215</v>
      </c>
      <c r="K31" s="391" t="s">
        <v>95</v>
      </c>
      <c r="L31" s="392"/>
      <c r="M31" s="391" t="s">
        <v>491</v>
      </c>
      <c r="N31" s="391" t="s">
        <v>490</v>
      </c>
      <c r="O31" s="391" t="s">
        <v>95</v>
      </c>
      <c r="P31" s="394"/>
      <c r="Q31" s="392"/>
    </row>
    <row r="32">
      <c r="A32" s="395" t="s">
        <v>1586</v>
      </c>
      <c r="B32" s="387" t="s">
        <v>1543</v>
      </c>
      <c r="C32" s="397" t="s">
        <v>465</v>
      </c>
      <c r="D32" s="388" t="s">
        <v>1587</v>
      </c>
      <c r="E32" s="388" t="s">
        <v>1588</v>
      </c>
      <c r="F32" s="388" t="s">
        <v>1589</v>
      </c>
      <c r="G32" s="388" t="s">
        <v>1590</v>
      </c>
      <c r="H32" s="408" t="s">
        <v>1591</v>
      </c>
      <c r="I32" s="399">
        <v>45630.0</v>
      </c>
      <c r="J32" s="391" t="s">
        <v>215</v>
      </c>
      <c r="K32" s="391" t="s">
        <v>95</v>
      </c>
      <c r="L32" s="392"/>
      <c r="M32" s="391" t="s">
        <v>491</v>
      </c>
      <c r="N32" s="391" t="s">
        <v>490</v>
      </c>
      <c r="O32" s="391" t="s">
        <v>95</v>
      </c>
      <c r="P32" s="394"/>
      <c r="Q32" s="392"/>
    </row>
    <row r="33">
      <c r="A33" s="409" t="s">
        <v>1592</v>
      </c>
      <c r="B33" s="410" t="s">
        <v>1593</v>
      </c>
      <c r="C33" s="411" t="s">
        <v>465</v>
      </c>
      <c r="D33" s="411" t="s">
        <v>1594</v>
      </c>
      <c r="E33" s="411" t="s">
        <v>1431</v>
      </c>
      <c r="F33" s="411" t="s">
        <v>1595</v>
      </c>
      <c r="G33" s="411" t="s">
        <v>1596</v>
      </c>
      <c r="H33" s="413" t="s">
        <v>1597</v>
      </c>
      <c r="I33" s="418">
        <v>45630.0</v>
      </c>
      <c r="J33" s="415" t="s">
        <v>215</v>
      </c>
      <c r="K33" s="415" t="s">
        <v>95</v>
      </c>
      <c r="L33" s="416"/>
      <c r="M33" s="393" t="s">
        <v>472</v>
      </c>
      <c r="N33" s="393" t="s">
        <v>331</v>
      </c>
      <c r="O33" s="393" t="s">
        <v>95</v>
      </c>
      <c r="P33" s="417"/>
      <c r="Q33" s="416"/>
    </row>
    <row r="34">
      <c r="A34" s="395" t="s">
        <v>1598</v>
      </c>
      <c r="B34" s="396" t="s">
        <v>1593</v>
      </c>
      <c r="C34" s="397" t="s">
        <v>465</v>
      </c>
      <c r="D34" s="397" t="s">
        <v>1599</v>
      </c>
      <c r="E34" s="397" t="s">
        <v>1431</v>
      </c>
      <c r="F34" s="397" t="s">
        <v>1600</v>
      </c>
      <c r="G34" s="397" t="s">
        <v>1601</v>
      </c>
      <c r="H34" s="398" t="s">
        <v>1602</v>
      </c>
      <c r="I34" s="399">
        <v>45630.0</v>
      </c>
      <c r="J34" s="391" t="s">
        <v>331</v>
      </c>
      <c r="K34" s="391" t="s">
        <v>95</v>
      </c>
      <c r="L34" s="392"/>
      <c r="M34" s="393" t="s">
        <v>472</v>
      </c>
      <c r="N34" s="393" t="s">
        <v>331</v>
      </c>
      <c r="O34" s="393" t="s">
        <v>95</v>
      </c>
      <c r="P34" s="394"/>
      <c r="Q34" s="392"/>
    </row>
    <row r="35">
      <c r="A35" s="395" t="s">
        <v>1603</v>
      </c>
      <c r="B35" s="396" t="s">
        <v>1593</v>
      </c>
      <c r="C35" s="397" t="s">
        <v>465</v>
      </c>
      <c r="D35" s="397" t="s">
        <v>1604</v>
      </c>
      <c r="E35" s="397" t="s">
        <v>1431</v>
      </c>
      <c r="F35" s="397" t="s">
        <v>1605</v>
      </c>
      <c r="G35" s="397" t="s">
        <v>1606</v>
      </c>
      <c r="H35" s="398" t="s">
        <v>1607</v>
      </c>
      <c r="I35" s="399">
        <v>45630.0</v>
      </c>
      <c r="J35" s="391" t="s">
        <v>331</v>
      </c>
      <c r="K35" s="391" t="s">
        <v>95</v>
      </c>
      <c r="L35" s="392"/>
      <c r="M35" s="393" t="s">
        <v>491</v>
      </c>
      <c r="N35" s="393" t="s">
        <v>490</v>
      </c>
      <c r="O35" s="393" t="s">
        <v>95</v>
      </c>
      <c r="P35" s="394"/>
      <c r="Q35" s="392"/>
    </row>
    <row r="36">
      <c r="A36" s="395" t="s">
        <v>1608</v>
      </c>
      <c r="B36" s="396" t="s">
        <v>1593</v>
      </c>
      <c r="C36" s="397" t="s">
        <v>465</v>
      </c>
      <c r="D36" s="397" t="s">
        <v>1609</v>
      </c>
      <c r="E36" s="397" t="s">
        <v>1431</v>
      </c>
      <c r="F36" s="397" t="s">
        <v>1610</v>
      </c>
      <c r="G36" s="397" t="s">
        <v>1611</v>
      </c>
      <c r="H36" s="398" t="s">
        <v>1612</v>
      </c>
      <c r="I36" s="399">
        <v>45630.0</v>
      </c>
      <c r="J36" s="391" t="s">
        <v>331</v>
      </c>
      <c r="K36" s="391" t="s">
        <v>95</v>
      </c>
      <c r="L36" s="392"/>
      <c r="M36" s="393" t="s">
        <v>491</v>
      </c>
      <c r="N36" s="393" t="s">
        <v>490</v>
      </c>
      <c r="O36" s="393" t="s">
        <v>95</v>
      </c>
      <c r="P36" s="394"/>
      <c r="Q36" s="392"/>
    </row>
    <row r="37">
      <c r="A37" s="395" t="s">
        <v>1613</v>
      </c>
      <c r="B37" s="396" t="s">
        <v>1593</v>
      </c>
      <c r="C37" s="397" t="s">
        <v>465</v>
      </c>
      <c r="D37" s="397" t="s">
        <v>1614</v>
      </c>
      <c r="E37" s="397" t="s">
        <v>1431</v>
      </c>
      <c r="F37" s="397" t="s">
        <v>1615</v>
      </c>
      <c r="G37" s="397" t="s">
        <v>1616</v>
      </c>
      <c r="H37" s="398" t="s">
        <v>1597</v>
      </c>
      <c r="I37" s="399">
        <v>45630.0</v>
      </c>
      <c r="J37" s="391" t="s">
        <v>331</v>
      </c>
      <c r="K37" s="391" t="s">
        <v>95</v>
      </c>
      <c r="L37" s="392"/>
      <c r="M37" s="393" t="s">
        <v>491</v>
      </c>
      <c r="N37" s="393" t="s">
        <v>490</v>
      </c>
      <c r="O37" s="393" t="s">
        <v>95</v>
      </c>
      <c r="P37" s="394"/>
      <c r="Q37" s="392"/>
    </row>
    <row r="38">
      <c r="A38" s="395" t="s">
        <v>1617</v>
      </c>
      <c r="B38" s="396" t="s">
        <v>1593</v>
      </c>
      <c r="C38" s="397" t="s">
        <v>465</v>
      </c>
      <c r="D38" s="397" t="s">
        <v>1618</v>
      </c>
      <c r="E38" s="397" t="s">
        <v>1431</v>
      </c>
      <c r="F38" s="397" t="s">
        <v>1619</v>
      </c>
      <c r="G38" s="397" t="s">
        <v>1620</v>
      </c>
      <c r="H38" s="398" t="s">
        <v>1597</v>
      </c>
      <c r="I38" s="399">
        <v>45630.0</v>
      </c>
      <c r="J38" s="391" t="s">
        <v>331</v>
      </c>
      <c r="K38" s="391" t="s">
        <v>95</v>
      </c>
      <c r="L38" s="392"/>
      <c r="M38" s="393" t="s">
        <v>491</v>
      </c>
      <c r="N38" s="393" t="s">
        <v>490</v>
      </c>
      <c r="O38" s="393" t="s">
        <v>95</v>
      </c>
      <c r="P38" s="394"/>
      <c r="Q38" s="392"/>
    </row>
    <row r="39">
      <c r="A39" s="395" t="s">
        <v>1621</v>
      </c>
      <c r="B39" s="396" t="s">
        <v>1593</v>
      </c>
      <c r="C39" s="397" t="s">
        <v>465</v>
      </c>
      <c r="D39" s="397" t="s">
        <v>1622</v>
      </c>
      <c r="E39" s="397" t="s">
        <v>1623</v>
      </c>
      <c r="F39" s="404" t="s">
        <v>1624</v>
      </c>
      <c r="G39" s="404" t="s">
        <v>1625</v>
      </c>
      <c r="H39" s="398" t="s">
        <v>1626</v>
      </c>
      <c r="I39" s="393" t="s">
        <v>1627</v>
      </c>
      <c r="J39" s="391" t="s">
        <v>331</v>
      </c>
      <c r="K39" s="391" t="s">
        <v>95</v>
      </c>
      <c r="L39" s="426"/>
      <c r="M39" s="393" t="s">
        <v>491</v>
      </c>
      <c r="N39" s="393" t="s">
        <v>490</v>
      </c>
      <c r="O39" s="393" t="s">
        <v>95</v>
      </c>
      <c r="P39" s="427"/>
      <c r="Q39" s="392"/>
    </row>
    <row r="40">
      <c r="A40" s="395" t="s">
        <v>1628</v>
      </c>
      <c r="B40" s="396" t="s">
        <v>1593</v>
      </c>
      <c r="C40" s="397" t="s">
        <v>465</v>
      </c>
      <c r="D40" s="404" t="s">
        <v>1629</v>
      </c>
      <c r="E40" s="397" t="s">
        <v>1623</v>
      </c>
      <c r="F40" s="397" t="s">
        <v>1630</v>
      </c>
      <c r="G40" s="397" t="s">
        <v>1631</v>
      </c>
      <c r="H40" s="398" t="s">
        <v>1632</v>
      </c>
      <c r="I40" s="399">
        <v>45630.0</v>
      </c>
      <c r="J40" s="391" t="s">
        <v>331</v>
      </c>
      <c r="K40" s="391" t="s">
        <v>95</v>
      </c>
      <c r="L40" s="392"/>
      <c r="M40" s="393" t="s">
        <v>491</v>
      </c>
      <c r="N40" s="393" t="s">
        <v>490</v>
      </c>
      <c r="O40" s="393" t="s">
        <v>95</v>
      </c>
      <c r="P40" s="394"/>
      <c r="Q40" s="392"/>
    </row>
    <row r="41">
      <c r="A41" s="395" t="s">
        <v>1633</v>
      </c>
      <c r="B41" s="396" t="s">
        <v>1593</v>
      </c>
      <c r="C41" s="397" t="s">
        <v>465</v>
      </c>
      <c r="D41" s="404" t="s">
        <v>1634</v>
      </c>
      <c r="E41" s="407" t="s">
        <v>1635</v>
      </c>
      <c r="F41" s="397" t="s">
        <v>1636</v>
      </c>
      <c r="G41" s="397" t="s">
        <v>1637</v>
      </c>
      <c r="H41" s="398" t="s">
        <v>1638</v>
      </c>
      <c r="I41" s="399">
        <v>45630.0</v>
      </c>
      <c r="J41" s="391" t="s">
        <v>215</v>
      </c>
      <c r="K41" s="391" t="s">
        <v>95</v>
      </c>
      <c r="L41" s="392"/>
      <c r="M41" s="393" t="s">
        <v>491</v>
      </c>
      <c r="N41" s="393" t="s">
        <v>490</v>
      </c>
      <c r="O41" s="393" t="s">
        <v>95</v>
      </c>
      <c r="P41" s="394"/>
      <c r="Q41" s="392"/>
    </row>
    <row r="42">
      <c r="A42" s="395" t="s">
        <v>1639</v>
      </c>
      <c r="B42" s="387" t="s">
        <v>1593</v>
      </c>
      <c r="C42" s="397" t="s">
        <v>465</v>
      </c>
      <c r="D42" s="388" t="s">
        <v>1640</v>
      </c>
      <c r="E42" s="388" t="s">
        <v>1641</v>
      </c>
      <c r="F42" s="388" t="s">
        <v>1642</v>
      </c>
      <c r="G42" s="388" t="s">
        <v>1643</v>
      </c>
      <c r="H42" s="408" t="s">
        <v>1644</v>
      </c>
      <c r="I42" s="399">
        <v>45630.0</v>
      </c>
      <c r="J42" s="391" t="s">
        <v>215</v>
      </c>
      <c r="K42" s="391" t="s">
        <v>95</v>
      </c>
      <c r="L42" s="392"/>
      <c r="M42" s="391" t="s">
        <v>491</v>
      </c>
      <c r="N42" s="391" t="s">
        <v>490</v>
      </c>
      <c r="O42" s="391" t="s">
        <v>95</v>
      </c>
      <c r="P42" s="394"/>
      <c r="Q42" s="392"/>
    </row>
    <row r="43">
      <c r="A43" s="395" t="s">
        <v>1645</v>
      </c>
      <c r="B43" s="387" t="s">
        <v>1646</v>
      </c>
      <c r="C43" s="397" t="s">
        <v>545</v>
      </c>
      <c r="D43" s="388" t="s">
        <v>1647</v>
      </c>
      <c r="E43" s="428"/>
      <c r="F43" s="407" t="s">
        <v>1648</v>
      </c>
      <c r="G43" s="407" t="s">
        <v>1649</v>
      </c>
      <c r="H43" s="389"/>
      <c r="I43" s="390">
        <v>45508.0</v>
      </c>
      <c r="J43" s="391" t="s">
        <v>280</v>
      </c>
      <c r="K43" s="391" t="s">
        <v>95</v>
      </c>
      <c r="L43" s="392"/>
      <c r="M43" s="391" t="s">
        <v>491</v>
      </c>
      <c r="N43" s="391" t="s">
        <v>490</v>
      </c>
      <c r="O43" s="391" t="s">
        <v>95</v>
      </c>
      <c r="P43" s="394"/>
      <c r="Q43" s="392"/>
    </row>
    <row r="44">
      <c r="A44" s="395" t="s">
        <v>1650</v>
      </c>
      <c r="B44" s="387" t="s">
        <v>1646</v>
      </c>
      <c r="C44" s="397" t="s">
        <v>545</v>
      </c>
      <c r="D44" s="388" t="s">
        <v>556</v>
      </c>
      <c r="E44" s="388" t="s">
        <v>1651</v>
      </c>
      <c r="F44" s="388" t="s">
        <v>1652</v>
      </c>
      <c r="G44" s="388" t="s">
        <v>1653</v>
      </c>
      <c r="H44" s="389"/>
      <c r="I44" s="390">
        <v>45508.0</v>
      </c>
      <c r="J44" s="391" t="s">
        <v>280</v>
      </c>
      <c r="K44" s="391" t="s">
        <v>95</v>
      </c>
      <c r="L44" s="391"/>
      <c r="M44" s="391" t="s">
        <v>491</v>
      </c>
      <c r="N44" s="391" t="s">
        <v>490</v>
      </c>
      <c r="O44" s="391" t="s">
        <v>95</v>
      </c>
      <c r="P44" s="406"/>
      <c r="Q44" s="392"/>
    </row>
    <row r="45">
      <c r="A45" s="395" t="s">
        <v>1654</v>
      </c>
      <c r="B45" s="396" t="s">
        <v>1655</v>
      </c>
      <c r="C45" s="397" t="s">
        <v>465</v>
      </c>
      <c r="D45" s="397" t="s">
        <v>1656</v>
      </c>
      <c r="E45" s="397" t="s">
        <v>1657</v>
      </c>
      <c r="F45" s="397" t="s">
        <v>1658</v>
      </c>
      <c r="G45" s="397" t="s">
        <v>1659</v>
      </c>
      <c r="H45" s="398" t="s">
        <v>1660</v>
      </c>
      <c r="I45" s="399">
        <v>45630.0</v>
      </c>
      <c r="J45" s="391" t="s">
        <v>215</v>
      </c>
      <c r="K45" s="391" t="s">
        <v>95</v>
      </c>
      <c r="L45" s="392"/>
      <c r="M45" s="393" t="s">
        <v>491</v>
      </c>
      <c r="N45" s="393" t="s">
        <v>490</v>
      </c>
      <c r="O45" s="393" t="s">
        <v>95</v>
      </c>
      <c r="P45" s="394"/>
      <c r="Q45" s="392"/>
    </row>
    <row r="46">
      <c r="A46" s="395" t="s">
        <v>1661</v>
      </c>
      <c r="B46" s="396" t="s">
        <v>1655</v>
      </c>
      <c r="C46" s="397" t="s">
        <v>465</v>
      </c>
      <c r="D46" s="397" t="s">
        <v>1662</v>
      </c>
      <c r="E46" s="397" t="s">
        <v>1657</v>
      </c>
      <c r="F46" s="397" t="s">
        <v>1663</v>
      </c>
      <c r="G46" s="397" t="s">
        <v>1664</v>
      </c>
      <c r="H46" s="398" t="s">
        <v>1665</v>
      </c>
      <c r="I46" s="399">
        <v>45630.0</v>
      </c>
      <c r="J46" s="391" t="s">
        <v>215</v>
      </c>
      <c r="K46" s="391" t="s">
        <v>95</v>
      </c>
      <c r="L46" s="392"/>
      <c r="M46" s="393" t="s">
        <v>504</v>
      </c>
      <c r="N46" s="393" t="s">
        <v>331</v>
      </c>
      <c r="O46" s="393" t="s">
        <v>95</v>
      </c>
      <c r="P46" s="403"/>
      <c r="Q46" s="392"/>
    </row>
    <row r="47">
      <c r="A47" s="395" t="s">
        <v>1666</v>
      </c>
      <c r="B47" s="396" t="s">
        <v>1655</v>
      </c>
      <c r="C47" s="397" t="s">
        <v>465</v>
      </c>
      <c r="D47" s="397" t="s">
        <v>1667</v>
      </c>
      <c r="E47" s="397" t="s">
        <v>1668</v>
      </c>
      <c r="F47" s="397" t="s">
        <v>1669</v>
      </c>
      <c r="G47" s="397" t="s">
        <v>1670</v>
      </c>
      <c r="H47" s="398" t="s">
        <v>1671</v>
      </c>
      <c r="I47" s="399">
        <v>45630.0</v>
      </c>
      <c r="J47" s="391" t="s">
        <v>215</v>
      </c>
      <c r="K47" s="391" t="s">
        <v>95</v>
      </c>
      <c r="L47" s="392"/>
      <c r="M47" s="393" t="s">
        <v>491</v>
      </c>
      <c r="N47" s="393" t="s">
        <v>490</v>
      </c>
      <c r="O47" s="393" t="s">
        <v>95</v>
      </c>
      <c r="P47" s="394"/>
      <c r="Q47" s="392"/>
    </row>
    <row r="48">
      <c r="A48" s="395" t="s">
        <v>1672</v>
      </c>
      <c r="B48" s="396" t="s">
        <v>1655</v>
      </c>
      <c r="C48" s="397" t="s">
        <v>465</v>
      </c>
      <c r="D48" s="397" t="s">
        <v>1673</v>
      </c>
      <c r="E48" s="397" t="s">
        <v>1674</v>
      </c>
      <c r="F48" s="397" t="s">
        <v>1675</v>
      </c>
      <c r="G48" s="397" t="s">
        <v>1676</v>
      </c>
      <c r="H48" s="398" t="s">
        <v>1677</v>
      </c>
      <c r="I48" s="399">
        <v>45630.0</v>
      </c>
      <c r="J48" s="391" t="s">
        <v>215</v>
      </c>
      <c r="K48" s="391" t="s">
        <v>95</v>
      </c>
      <c r="L48" s="392"/>
      <c r="M48" s="393" t="s">
        <v>491</v>
      </c>
      <c r="N48" s="393" t="s">
        <v>490</v>
      </c>
      <c r="O48" s="393" t="s">
        <v>95</v>
      </c>
      <c r="P48" s="394"/>
      <c r="Q48" s="392"/>
    </row>
    <row r="49">
      <c r="A49" s="395" t="s">
        <v>1678</v>
      </c>
      <c r="B49" s="396" t="s">
        <v>1655</v>
      </c>
      <c r="C49" s="397" t="s">
        <v>465</v>
      </c>
      <c r="D49" s="397" t="s">
        <v>1679</v>
      </c>
      <c r="E49" s="397" t="s">
        <v>1680</v>
      </c>
      <c r="F49" s="404" t="s">
        <v>1681</v>
      </c>
      <c r="G49" s="404" t="s">
        <v>1682</v>
      </c>
      <c r="H49" s="398" t="s">
        <v>1683</v>
      </c>
      <c r="I49" s="393" t="s">
        <v>1627</v>
      </c>
      <c r="J49" s="391" t="s">
        <v>331</v>
      </c>
      <c r="K49" s="391" t="s">
        <v>95</v>
      </c>
      <c r="L49" s="429"/>
      <c r="M49" s="430" t="s">
        <v>504</v>
      </c>
      <c r="N49" s="430" t="s">
        <v>331</v>
      </c>
      <c r="O49" s="430" t="s">
        <v>95</v>
      </c>
      <c r="P49" s="431"/>
      <c r="Q49" s="392"/>
    </row>
    <row r="50">
      <c r="A50" s="395" t="s">
        <v>1684</v>
      </c>
      <c r="B50" s="396" t="s">
        <v>1655</v>
      </c>
      <c r="C50" s="397" t="s">
        <v>545</v>
      </c>
      <c r="D50" s="404" t="s">
        <v>1685</v>
      </c>
      <c r="E50" s="397" t="s">
        <v>1686</v>
      </c>
      <c r="F50" s="397" t="s">
        <v>1687</v>
      </c>
      <c r="G50" s="397" t="s">
        <v>1688</v>
      </c>
      <c r="H50" s="405"/>
      <c r="I50" s="432" t="s">
        <v>1627</v>
      </c>
      <c r="J50" s="391" t="s">
        <v>331</v>
      </c>
      <c r="K50" s="391" t="s">
        <v>95</v>
      </c>
      <c r="L50" s="426"/>
      <c r="M50" s="391" t="s">
        <v>491</v>
      </c>
      <c r="N50" s="391" t="s">
        <v>490</v>
      </c>
      <c r="O50" s="391" t="s">
        <v>95</v>
      </c>
      <c r="P50" s="433"/>
      <c r="Q50" s="392"/>
    </row>
    <row r="51">
      <c r="A51" s="395" t="s">
        <v>1689</v>
      </c>
      <c r="B51" s="396" t="s">
        <v>1655</v>
      </c>
      <c r="C51" s="397" t="s">
        <v>545</v>
      </c>
      <c r="D51" s="397" t="s">
        <v>1690</v>
      </c>
      <c r="E51" s="397" t="s">
        <v>1691</v>
      </c>
      <c r="F51" s="397" t="s">
        <v>1692</v>
      </c>
      <c r="G51" s="397" t="s">
        <v>1693</v>
      </c>
      <c r="H51" s="405"/>
      <c r="I51" s="390">
        <v>45569.0</v>
      </c>
      <c r="J51" s="391" t="s">
        <v>215</v>
      </c>
      <c r="K51" s="391" t="s">
        <v>95</v>
      </c>
      <c r="L51" s="391"/>
      <c r="M51" s="391" t="s">
        <v>1026</v>
      </c>
      <c r="N51" s="391" t="s">
        <v>331</v>
      </c>
      <c r="O51" s="391" t="s">
        <v>95</v>
      </c>
      <c r="P51" s="434"/>
      <c r="Q51" s="392"/>
    </row>
    <row r="52">
      <c r="A52" s="395" t="s">
        <v>1694</v>
      </c>
      <c r="B52" s="396" t="s">
        <v>1655</v>
      </c>
      <c r="C52" s="397" t="s">
        <v>545</v>
      </c>
      <c r="D52" s="397" t="s">
        <v>1695</v>
      </c>
      <c r="E52" s="404" t="s">
        <v>1696</v>
      </c>
      <c r="F52" s="404" t="s">
        <v>1697</v>
      </c>
      <c r="G52" s="404" t="s">
        <v>1698</v>
      </c>
      <c r="H52" s="405"/>
      <c r="I52" s="390">
        <v>45508.0</v>
      </c>
      <c r="J52" s="391" t="s">
        <v>280</v>
      </c>
      <c r="K52" s="391" t="s">
        <v>95</v>
      </c>
      <c r="L52" s="392"/>
      <c r="M52" s="392"/>
      <c r="N52" s="392"/>
      <c r="O52" s="393" t="s">
        <v>620</v>
      </c>
      <c r="P52" s="435" t="s">
        <v>1699</v>
      </c>
      <c r="Q52" s="393" t="s">
        <v>57</v>
      </c>
    </row>
    <row r="53">
      <c r="A53" s="395" t="s">
        <v>1700</v>
      </c>
      <c r="B53" s="396" t="s">
        <v>1655</v>
      </c>
      <c r="C53" s="397" t="s">
        <v>465</v>
      </c>
      <c r="D53" s="397" t="s">
        <v>1701</v>
      </c>
      <c r="E53" s="397" t="s">
        <v>1702</v>
      </c>
      <c r="F53" s="397" t="s">
        <v>1703</v>
      </c>
      <c r="G53" s="397" t="s">
        <v>1704</v>
      </c>
      <c r="H53" s="398" t="s">
        <v>1705</v>
      </c>
      <c r="I53" s="399">
        <v>45630.0</v>
      </c>
      <c r="J53" s="391" t="s">
        <v>215</v>
      </c>
      <c r="K53" s="391" t="s">
        <v>95</v>
      </c>
      <c r="L53" s="392"/>
      <c r="M53" s="393" t="s">
        <v>491</v>
      </c>
      <c r="N53" s="393" t="s">
        <v>490</v>
      </c>
      <c r="O53" s="393" t="s">
        <v>95</v>
      </c>
      <c r="P53" s="394"/>
      <c r="Q53" s="392"/>
    </row>
    <row r="54">
      <c r="A54" s="395" t="s">
        <v>1706</v>
      </c>
      <c r="B54" s="396" t="s">
        <v>1655</v>
      </c>
      <c r="C54" s="397" t="s">
        <v>545</v>
      </c>
      <c r="D54" s="397" t="s">
        <v>1707</v>
      </c>
      <c r="E54" s="397" t="s">
        <v>1708</v>
      </c>
      <c r="F54" s="404" t="s">
        <v>1709</v>
      </c>
      <c r="G54" s="397" t="s">
        <v>1710</v>
      </c>
      <c r="H54" s="405"/>
      <c r="I54" s="390">
        <v>45508.0</v>
      </c>
      <c r="J54" s="391" t="s">
        <v>280</v>
      </c>
      <c r="K54" s="391" t="s">
        <v>95</v>
      </c>
      <c r="L54" s="392"/>
      <c r="M54" s="393" t="s">
        <v>504</v>
      </c>
      <c r="N54" s="393" t="s">
        <v>331</v>
      </c>
      <c r="O54" s="393" t="s">
        <v>95</v>
      </c>
      <c r="P54" s="403"/>
      <c r="Q54" s="392"/>
    </row>
    <row r="55">
      <c r="A55" s="395" t="s">
        <v>1711</v>
      </c>
      <c r="B55" s="396" t="s">
        <v>1655</v>
      </c>
      <c r="C55" s="397" t="s">
        <v>545</v>
      </c>
      <c r="D55" s="404" t="s">
        <v>1712</v>
      </c>
      <c r="E55" s="397" t="s">
        <v>1708</v>
      </c>
      <c r="F55" s="404" t="s">
        <v>1713</v>
      </c>
      <c r="G55" s="397" t="s">
        <v>1710</v>
      </c>
      <c r="H55" s="405"/>
      <c r="I55" s="390">
        <v>45508.0</v>
      </c>
      <c r="J55" s="391" t="s">
        <v>280</v>
      </c>
      <c r="K55" s="391" t="s">
        <v>95</v>
      </c>
      <c r="L55" s="392"/>
      <c r="M55" s="393" t="s">
        <v>504</v>
      </c>
      <c r="N55" s="393" t="s">
        <v>331</v>
      </c>
      <c r="O55" s="393" t="s">
        <v>95</v>
      </c>
      <c r="P55" s="403"/>
      <c r="Q55" s="392"/>
    </row>
    <row r="56">
      <c r="A56" s="395" t="s">
        <v>1714</v>
      </c>
      <c r="B56" s="396" t="s">
        <v>1655</v>
      </c>
      <c r="C56" s="397" t="s">
        <v>465</v>
      </c>
      <c r="D56" s="404" t="s">
        <v>1715</v>
      </c>
      <c r="E56" s="397" t="s">
        <v>1716</v>
      </c>
      <c r="F56" s="397" t="s">
        <v>1717</v>
      </c>
      <c r="G56" s="397" t="s">
        <v>1718</v>
      </c>
      <c r="H56" s="398" t="s">
        <v>1719</v>
      </c>
      <c r="I56" s="399">
        <v>45630.0</v>
      </c>
      <c r="J56" s="391" t="s">
        <v>215</v>
      </c>
      <c r="K56" s="391" t="s">
        <v>95</v>
      </c>
      <c r="L56" s="392"/>
      <c r="M56" s="393" t="s">
        <v>491</v>
      </c>
      <c r="N56" s="393" t="s">
        <v>490</v>
      </c>
      <c r="O56" s="393" t="s">
        <v>95</v>
      </c>
      <c r="P56" s="394"/>
      <c r="Q56" s="392"/>
    </row>
    <row r="57">
      <c r="A57" s="395" t="s">
        <v>1720</v>
      </c>
      <c r="B57" s="396" t="s">
        <v>1655</v>
      </c>
      <c r="C57" s="397" t="s">
        <v>545</v>
      </c>
      <c r="D57" s="397" t="s">
        <v>1721</v>
      </c>
      <c r="E57" s="397" t="s">
        <v>1708</v>
      </c>
      <c r="F57" s="397" t="s">
        <v>1722</v>
      </c>
      <c r="G57" s="397" t="s">
        <v>1723</v>
      </c>
      <c r="H57" s="405"/>
      <c r="I57" s="390">
        <v>45508.0</v>
      </c>
      <c r="J57" s="391" t="s">
        <v>215</v>
      </c>
      <c r="K57" s="391" t="s">
        <v>95</v>
      </c>
      <c r="L57" s="436" t="s">
        <v>1724</v>
      </c>
      <c r="M57" s="393" t="s">
        <v>504</v>
      </c>
      <c r="N57" s="393" t="s">
        <v>331</v>
      </c>
      <c r="O57" s="393" t="s">
        <v>95</v>
      </c>
      <c r="P57" s="434"/>
      <c r="Q57" s="392"/>
    </row>
    <row r="58">
      <c r="A58" s="395" t="s">
        <v>1725</v>
      </c>
      <c r="B58" s="387" t="s">
        <v>27</v>
      </c>
      <c r="C58" s="397" t="s">
        <v>465</v>
      </c>
      <c r="D58" s="388" t="s">
        <v>1726</v>
      </c>
      <c r="E58" s="407" t="s">
        <v>1727</v>
      </c>
      <c r="F58" s="388" t="s">
        <v>1728</v>
      </c>
      <c r="G58" s="388" t="s">
        <v>1729</v>
      </c>
      <c r="H58" s="408" t="s">
        <v>1730</v>
      </c>
      <c r="I58" s="399">
        <v>45630.0</v>
      </c>
      <c r="J58" s="391" t="s">
        <v>215</v>
      </c>
      <c r="K58" s="391" t="s">
        <v>95</v>
      </c>
      <c r="L58" s="392"/>
      <c r="M58" s="393" t="s">
        <v>1555</v>
      </c>
      <c r="N58" s="393" t="s">
        <v>331</v>
      </c>
      <c r="O58" s="393" t="s">
        <v>95</v>
      </c>
      <c r="P58" s="403"/>
      <c r="Q58" s="392"/>
    </row>
    <row r="59">
      <c r="A59" s="395" t="s">
        <v>1731</v>
      </c>
      <c r="B59" s="387" t="s">
        <v>27</v>
      </c>
      <c r="C59" s="397" t="s">
        <v>465</v>
      </c>
      <c r="D59" s="388" t="s">
        <v>1732</v>
      </c>
      <c r="E59" s="388" t="s">
        <v>1733</v>
      </c>
      <c r="F59" s="388" t="s">
        <v>1734</v>
      </c>
      <c r="G59" s="388" t="s">
        <v>1735</v>
      </c>
      <c r="H59" s="408" t="s">
        <v>1736</v>
      </c>
      <c r="I59" s="406" t="s">
        <v>1627</v>
      </c>
      <c r="J59" s="437" t="s">
        <v>331</v>
      </c>
      <c r="K59" s="437" t="s">
        <v>95</v>
      </c>
      <c r="L59" s="426"/>
      <c r="M59" s="393" t="s">
        <v>1541</v>
      </c>
      <c r="N59" s="393" t="s">
        <v>331</v>
      </c>
      <c r="O59" s="393" t="s">
        <v>95</v>
      </c>
      <c r="P59" s="435" t="s">
        <v>1737</v>
      </c>
      <c r="Q59" s="392"/>
    </row>
    <row r="60">
      <c r="A60" s="395" t="s">
        <v>1738</v>
      </c>
      <c r="B60" s="396" t="s">
        <v>1739</v>
      </c>
      <c r="C60" s="397" t="s">
        <v>545</v>
      </c>
      <c r="D60" s="397" t="s">
        <v>1740</v>
      </c>
      <c r="E60" s="397" t="s">
        <v>1741</v>
      </c>
      <c r="F60" s="397" t="s">
        <v>1742</v>
      </c>
      <c r="G60" s="397" t="s">
        <v>1743</v>
      </c>
      <c r="H60" s="405"/>
      <c r="I60" s="390">
        <v>45508.0</v>
      </c>
      <c r="J60" s="391" t="s">
        <v>215</v>
      </c>
      <c r="K60" s="391" t="s">
        <v>95</v>
      </c>
      <c r="L60" s="436" t="s">
        <v>614</v>
      </c>
      <c r="M60" s="391" t="s">
        <v>1026</v>
      </c>
      <c r="N60" s="391" t="s">
        <v>94</v>
      </c>
      <c r="O60" s="391" t="s">
        <v>95</v>
      </c>
      <c r="P60" s="434"/>
      <c r="Q60" s="392"/>
    </row>
    <row r="61">
      <c r="A61" s="395" t="s">
        <v>1744</v>
      </c>
      <c r="B61" s="396" t="s">
        <v>739</v>
      </c>
      <c r="C61" s="397" t="s">
        <v>465</v>
      </c>
      <c r="D61" s="397" t="s">
        <v>1745</v>
      </c>
      <c r="E61" s="397" t="s">
        <v>1746</v>
      </c>
      <c r="F61" s="397" t="s">
        <v>1747</v>
      </c>
      <c r="G61" s="397" t="s">
        <v>1748</v>
      </c>
      <c r="H61" s="398" t="s">
        <v>1749</v>
      </c>
      <c r="I61" s="438" t="s">
        <v>1510</v>
      </c>
      <c r="J61" s="439" t="s">
        <v>471</v>
      </c>
      <c r="K61" s="437" t="s">
        <v>95</v>
      </c>
      <c r="L61" s="392"/>
      <c r="M61" s="391" t="s">
        <v>491</v>
      </c>
      <c r="N61" s="391" t="s">
        <v>490</v>
      </c>
      <c r="O61" s="393" t="s">
        <v>95</v>
      </c>
      <c r="P61" s="394"/>
      <c r="Q61" s="392"/>
    </row>
    <row r="62">
      <c r="A62" s="395" t="s">
        <v>1750</v>
      </c>
      <c r="B62" s="396" t="s">
        <v>739</v>
      </c>
      <c r="C62" s="397" t="s">
        <v>545</v>
      </c>
      <c r="D62" s="397" t="s">
        <v>1751</v>
      </c>
      <c r="E62" s="397" t="s">
        <v>1752</v>
      </c>
      <c r="F62" s="397" t="s">
        <v>1753</v>
      </c>
      <c r="G62" s="397" t="s">
        <v>1754</v>
      </c>
      <c r="H62" s="405"/>
      <c r="I62" s="390">
        <v>45569.0</v>
      </c>
      <c r="J62" s="391" t="s">
        <v>215</v>
      </c>
      <c r="K62" s="391" t="s">
        <v>95</v>
      </c>
      <c r="L62" s="436" t="s">
        <v>614</v>
      </c>
      <c r="M62" s="391" t="s">
        <v>491</v>
      </c>
      <c r="N62" s="391" t="s">
        <v>490</v>
      </c>
      <c r="O62" s="393" t="s">
        <v>95</v>
      </c>
      <c r="P62" s="434"/>
      <c r="Q62" s="392"/>
    </row>
    <row r="63">
      <c r="A63" s="395" t="s">
        <v>1755</v>
      </c>
      <c r="B63" s="396" t="s">
        <v>739</v>
      </c>
      <c r="C63" s="397" t="s">
        <v>465</v>
      </c>
      <c r="D63" s="397" t="s">
        <v>1756</v>
      </c>
      <c r="E63" s="397" t="s">
        <v>1757</v>
      </c>
      <c r="F63" s="397" t="s">
        <v>1758</v>
      </c>
      <c r="G63" s="397" t="s">
        <v>1759</v>
      </c>
      <c r="H63" s="398" t="s">
        <v>1760</v>
      </c>
      <c r="I63" s="399">
        <v>45630.0</v>
      </c>
      <c r="J63" s="391" t="s">
        <v>215</v>
      </c>
      <c r="K63" s="391" t="s">
        <v>95</v>
      </c>
      <c r="L63" s="392"/>
      <c r="M63" s="391" t="s">
        <v>491</v>
      </c>
      <c r="N63" s="391" t="s">
        <v>490</v>
      </c>
      <c r="O63" s="393" t="s">
        <v>95</v>
      </c>
      <c r="P63" s="394"/>
      <c r="Q63" s="392"/>
    </row>
    <row r="64">
      <c r="A64" s="395" t="s">
        <v>1761</v>
      </c>
      <c r="B64" s="396" t="s">
        <v>739</v>
      </c>
      <c r="C64" s="397" t="s">
        <v>545</v>
      </c>
      <c r="D64" s="397" t="s">
        <v>1762</v>
      </c>
      <c r="E64" s="397" t="s">
        <v>1763</v>
      </c>
      <c r="F64" s="397" t="s">
        <v>1764</v>
      </c>
      <c r="G64" s="397" t="s">
        <v>1765</v>
      </c>
      <c r="H64" s="405"/>
      <c r="I64" s="390">
        <v>45508.0</v>
      </c>
      <c r="J64" s="391" t="s">
        <v>215</v>
      </c>
      <c r="K64" s="391" t="s">
        <v>95</v>
      </c>
      <c r="L64" s="436" t="s">
        <v>614</v>
      </c>
      <c r="M64" s="391" t="s">
        <v>491</v>
      </c>
      <c r="N64" s="391" t="s">
        <v>490</v>
      </c>
      <c r="O64" s="391" t="s">
        <v>95</v>
      </c>
      <c r="P64" s="434"/>
      <c r="Q64" s="392"/>
    </row>
    <row r="65">
      <c r="A65" s="395" t="s">
        <v>1766</v>
      </c>
      <c r="B65" s="396" t="s">
        <v>739</v>
      </c>
      <c r="C65" s="397" t="s">
        <v>545</v>
      </c>
      <c r="D65" s="397" t="s">
        <v>1767</v>
      </c>
      <c r="E65" s="397" t="s">
        <v>1768</v>
      </c>
      <c r="F65" s="397" t="s">
        <v>1769</v>
      </c>
      <c r="G65" s="397" t="s">
        <v>1770</v>
      </c>
      <c r="H65" s="405"/>
      <c r="I65" s="390">
        <v>45508.0</v>
      </c>
      <c r="J65" s="391" t="s">
        <v>215</v>
      </c>
      <c r="K65" s="391" t="s">
        <v>95</v>
      </c>
      <c r="L65" s="436" t="s">
        <v>614</v>
      </c>
      <c r="M65" s="391" t="s">
        <v>1026</v>
      </c>
      <c r="N65" s="391" t="s">
        <v>331</v>
      </c>
      <c r="O65" s="391" t="s">
        <v>95</v>
      </c>
      <c r="P65" s="434"/>
      <c r="Q65" s="392"/>
    </row>
    <row r="66">
      <c r="A66" s="395" t="s">
        <v>1771</v>
      </c>
      <c r="B66" s="396" t="s">
        <v>739</v>
      </c>
      <c r="C66" s="397" t="s">
        <v>545</v>
      </c>
      <c r="D66" s="397" t="s">
        <v>1772</v>
      </c>
      <c r="E66" s="397" t="s">
        <v>1773</v>
      </c>
      <c r="F66" s="397" t="s">
        <v>1769</v>
      </c>
      <c r="G66" s="397" t="s">
        <v>1774</v>
      </c>
      <c r="H66" s="405"/>
      <c r="I66" s="390">
        <v>45508.0</v>
      </c>
      <c r="J66" s="391" t="s">
        <v>215</v>
      </c>
      <c r="K66" s="391" t="s">
        <v>95</v>
      </c>
      <c r="L66" s="436" t="s">
        <v>614</v>
      </c>
      <c r="M66" s="391" t="s">
        <v>1541</v>
      </c>
      <c r="N66" s="391" t="s">
        <v>331</v>
      </c>
      <c r="O66" s="391" t="s">
        <v>95</v>
      </c>
      <c r="P66" s="434"/>
      <c r="Q66" s="392"/>
    </row>
    <row r="67">
      <c r="A67" s="409" t="s">
        <v>1775</v>
      </c>
      <c r="B67" s="410" t="s">
        <v>739</v>
      </c>
      <c r="C67" s="411" t="s">
        <v>465</v>
      </c>
      <c r="D67" s="411" t="s">
        <v>1776</v>
      </c>
      <c r="E67" s="411" t="s">
        <v>1777</v>
      </c>
      <c r="F67" s="411" t="s">
        <v>1778</v>
      </c>
      <c r="G67" s="411" t="s">
        <v>1779</v>
      </c>
      <c r="H67" s="413" t="s">
        <v>1780</v>
      </c>
      <c r="I67" s="391" t="s">
        <v>1510</v>
      </c>
      <c r="J67" s="391" t="s">
        <v>471</v>
      </c>
      <c r="K67" s="391" t="s">
        <v>95</v>
      </c>
      <c r="L67" s="416"/>
      <c r="M67" s="393" t="s">
        <v>504</v>
      </c>
      <c r="N67" s="393" t="s">
        <v>331</v>
      </c>
      <c r="O67" s="393" t="s">
        <v>95</v>
      </c>
      <c r="P67" s="440"/>
      <c r="Q67" s="416"/>
    </row>
    <row r="68">
      <c r="A68" s="395" t="s">
        <v>1781</v>
      </c>
      <c r="B68" s="396" t="s">
        <v>739</v>
      </c>
      <c r="C68" s="397" t="s">
        <v>465</v>
      </c>
      <c r="D68" s="397" t="s">
        <v>1782</v>
      </c>
      <c r="E68" s="397" t="s">
        <v>1783</v>
      </c>
      <c r="F68" s="397" t="s">
        <v>1784</v>
      </c>
      <c r="G68" s="397" t="s">
        <v>1785</v>
      </c>
      <c r="H68" s="398" t="s">
        <v>1786</v>
      </c>
      <c r="I68" s="402"/>
      <c r="J68" s="402"/>
      <c r="K68" s="441" t="s">
        <v>620</v>
      </c>
      <c r="L68" s="442" t="s">
        <v>1699</v>
      </c>
      <c r="M68" s="442"/>
      <c r="N68" s="442"/>
      <c r="O68" s="441" t="s">
        <v>620</v>
      </c>
      <c r="P68" s="443" t="s">
        <v>1699</v>
      </c>
      <c r="Q68" s="444" t="s">
        <v>57</v>
      </c>
    </row>
    <row r="69">
      <c r="A69" s="395" t="s">
        <v>1787</v>
      </c>
      <c r="B69" s="387" t="s">
        <v>847</v>
      </c>
      <c r="C69" s="397" t="s">
        <v>465</v>
      </c>
      <c r="D69" s="388" t="s">
        <v>1788</v>
      </c>
      <c r="E69" s="388" t="s">
        <v>1426</v>
      </c>
      <c r="F69" s="388" t="s">
        <v>1789</v>
      </c>
      <c r="G69" s="388" t="s">
        <v>1790</v>
      </c>
      <c r="H69" s="408" t="s">
        <v>1791</v>
      </c>
      <c r="I69" s="399">
        <v>45630.0</v>
      </c>
      <c r="J69" s="391" t="s">
        <v>215</v>
      </c>
      <c r="K69" s="391" t="s">
        <v>95</v>
      </c>
      <c r="L69" s="392"/>
      <c r="M69" s="393" t="s">
        <v>491</v>
      </c>
      <c r="N69" s="393" t="s">
        <v>490</v>
      </c>
      <c r="O69" s="393" t="s">
        <v>95</v>
      </c>
      <c r="P69" s="394"/>
      <c r="Q69" s="392"/>
    </row>
    <row r="70">
      <c r="A70" s="395" t="s">
        <v>1792</v>
      </c>
      <c r="B70" s="396" t="s">
        <v>847</v>
      </c>
      <c r="C70" s="397" t="s">
        <v>465</v>
      </c>
      <c r="D70" s="397" t="s">
        <v>1793</v>
      </c>
      <c r="E70" s="397" t="s">
        <v>1794</v>
      </c>
      <c r="F70" s="397" t="s">
        <v>1795</v>
      </c>
      <c r="G70" s="397" t="s">
        <v>1796</v>
      </c>
      <c r="H70" s="398" t="s">
        <v>1797</v>
      </c>
      <c r="I70" s="399">
        <v>45630.0</v>
      </c>
      <c r="J70" s="391" t="s">
        <v>215</v>
      </c>
      <c r="K70" s="391" t="s">
        <v>95</v>
      </c>
      <c r="L70" s="392"/>
      <c r="M70" s="393" t="s">
        <v>504</v>
      </c>
      <c r="N70" s="393" t="s">
        <v>331</v>
      </c>
      <c r="O70" s="393" t="s">
        <v>95</v>
      </c>
      <c r="P70" s="403"/>
      <c r="Q70" s="392"/>
    </row>
    <row r="71">
      <c r="A71" s="395" t="s">
        <v>1798</v>
      </c>
      <c r="B71" s="387" t="s">
        <v>847</v>
      </c>
      <c r="C71" s="397" t="s">
        <v>465</v>
      </c>
      <c r="D71" s="388" t="s">
        <v>1799</v>
      </c>
      <c r="E71" s="388" t="s">
        <v>1800</v>
      </c>
      <c r="F71" s="388" t="s">
        <v>1801</v>
      </c>
      <c r="G71" s="388" t="s">
        <v>1802</v>
      </c>
      <c r="H71" s="408" t="s">
        <v>1803</v>
      </c>
      <c r="I71" s="399">
        <v>45630.0</v>
      </c>
      <c r="J71" s="391" t="s">
        <v>215</v>
      </c>
      <c r="K71" s="391" t="s">
        <v>95</v>
      </c>
      <c r="L71" s="392"/>
      <c r="M71" s="393" t="s">
        <v>491</v>
      </c>
      <c r="N71" s="393" t="s">
        <v>490</v>
      </c>
      <c r="O71" s="393" t="s">
        <v>95</v>
      </c>
      <c r="P71" s="394"/>
      <c r="Q71" s="392"/>
    </row>
    <row r="72">
      <c r="A72" s="395" t="s">
        <v>1804</v>
      </c>
      <c r="B72" s="387" t="s">
        <v>847</v>
      </c>
      <c r="C72" s="397" t="s">
        <v>465</v>
      </c>
      <c r="D72" s="388" t="s">
        <v>1805</v>
      </c>
      <c r="E72" s="388" t="s">
        <v>1806</v>
      </c>
      <c r="F72" s="388" t="s">
        <v>1807</v>
      </c>
      <c r="G72" s="388" t="s">
        <v>1808</v>
      </c>
      <c r="H72" s="408" t="s">
        <v>1809</v>
      </c>
      <c r="I72" s="399">
        <v>45630.0</v>
      </c>
      <c r="J72" s="391" t="s">
        <v>215</v>
      </c>
      <c r="K72" s="391" t="s">
        <v>95</v>
      </c>
      <c r="L72" s="392"/>
      <c r="M72" s="393" t="s">
        <v>504</v>
      </c>
      <c r="N72" s="393" t="s">
        <v>331</v>
      </c>
      <c r="O72" s="393" t="s">
        <v>95</v>
      </c>
      <c r="P72" s="403"/>
      <c r="Q72" s="392"/>
    </row>
    <row r="73">
      <c r="A73" s="395" t="s">
        <v>1810</v>
      </c>
      <c r="B73" s="387" t="s">
        <v>847</v>
      </c>
      <c r="C73" s="397" t="s">
        <v>465</v>
      </c>
      <c r="D73" s="388" t="s">
        <v>1811</v>
      </c>
      <c r="E73" s="388" t="s">
        <v>1800</v>
      </c>
      <c r="F73" s="388" t="s">
        <v>1812</v>
      </c>
      <c r="G73" s="388" t="s">
        <v>1813</v>
      </c>
      <c r="H73" s="408" t="s">
        <v>1814</v>
      </c>
      <c r="I73" s="445">
        <v>45630.0</v>
      </c>
      <c r="J73" s="391" t="s">
        <v>215</v>
      </c>
      <c r="K73" s="391" t="s">
        <v>95</v>
      </c>
      <c r="L73" s="392"/>
      <c r="M73" s="393" t="s">
        <v>491</v>
      </c>
      <c r="N73" s="393" t="s">
        <v>490</v>
      </c>
      <c r="O73" s="393" t="s">
        <v>95</v>
      </c>
      <c r="P73" s="394"/>
      <c r="Q73" s="392"/>
    </row>
    <row r="74">
      <c r="A74" s="395" t="s">
        <v>1815</v>
      </c>
      <c r="B74" s="387" t="s">
        <v>847</v>
      </c>
      <c r="C74" s="397" t="s">
        <v>465</v>
      </c>
      <c r="D74" s="407" t="s">
        <v>1816</v>
      </c>
      <c r="E74" s="388" t="s">
        <v>1817</v>
      </c>
      <c r="F74" s="388" t="s">
        <v>1818</v>
      </c>
      <c r="G74" s="388" t="s">
        <v>1819</v>
      </c>
      <c r="H74" s="408" t="s">
        <v>1820</v>
      </c>
      <c r="I74" s="445">
        <v>45630.0</v>
      </c>
      <c r="J74" s="391" t="s">
        <v>215</v>
      </c>
      <c r="K74" s="391" t="s">
        <v>95</v>
      </c>
      <c r="L74" s="446"/>
      <c r="M74" s="393" t="s">
        <v>491</v>
      </c>
      <c r="N74" s="393" t="s">
        <v>490</v>
      </c>
      <c r="O74" s="393" t="s">
        <v>95</v>
      </c>
      <c r="P74" s="447"/>
      <c r="Q74" s="392"/>
    </row>
    <row r="75">
      <c r="A75" s="395" t="s">
        <v>1821</v>
      </c>
      <c r="B75" s="387" t="s">
        <v>847</v>
      </c>
      <c r="C75" s="397" t="s">
        <v>465</v>
      </c>
      <c r="D75" s="388" t="s">
        <v>1822</v>
      </c>
      <c r="E75" s="388" t="s">
        <v>1823</v>
      </c>
      <c r="F75" s="388" t="s">
        <v>1824</v>
      </c>
      <c r="G75" s="388" t="s">
        <v>1825</v>
      </c>
      <c r="H75" s="408" t="s">
        <v>1826</v>
      </c>
      <c r="I75" s="445">
        <v>45630.0</v>
      </c>
      <c r="J75" s="391" t="s">
        <v>215</v>
      </c>
      <c r="K75" s="391" t="s">
        <v>95</v>
      </c>
      <c r="L75" s="392"/>
      <c r="M75" s="393" t="s">
        <v>491</v>
      </c>
      <c r="N75" s="393" t="s">
        <v>490</v>
      </c>
      <c r="O75" s="393" t="s">
        <v>95</v>
      </c>
      <c r="P75" s="394"/>
      <c r="Q75" s="392"/>
    </row>
    <row r="76">
      <c r="A76" s="395" t="s">
        <v>1827</v>
      </c>
      <c r="B76" s="387" t="s">
        <v>847</v>
      </c>
      <c r="C76" s="397" t="s">
        <v>465</v>
      </c>
      <c r="D76" s="388" t="s">
        <v>1828</v>
      </c>
      <c r="E76" s="388" t="s">
        <v>1829</v>
      </c>
      <c r="F76" s="388" t="s">
        <v>1830</v>
      </c>
      <c r="G76" s="388" t="s">
        <v>1831</v>
      </c>
      <c r="H76" s="408" t="s">
        <v>1832</v>
      </c>
      <c r="I76" s="445">
        <v>45630.0</v>
      </c>
      <c r="J76" s="391" t="s">
        <v>215</v>
      </c>
      <c r="K76" s="391" t="s">
        <v>95</v>
      </c>
      <c r="L76" s="392"/>
      <c r="M76" s="393" t="s">
        <v>491</v>
      </c>
      <c r="N76" s="393" t="s">
        <v>490</v>
      </c>
      <c r="O76" s="393" t="s">
        <v>95</v>
      </c>
      <c r="P76" s="394"/>
      <c r="Q76" s="392"/>
    </row>
    <row r="77">
      <c r="A77" s="395" t="s">
        <v>1833</v>
      </c>
      <c r="B77" s="396" t="s">
        <v>847</v>
      </c>
      <c r="C77" s="397" t="s">
        <v>465</v>
      </c>
      <c r="D77" s="397" t="s">
        <v>1834</v>
      </c>
      <c r="E77" s="397" t="s">
        <v>1823</v>
      </c>
      <c r="F77" s="397" t="s">
        <v>1835</v>
      </c>
      <c r="G77" s="397" t="s">
        <v>1836</v>
      </c>
      <c r="H77" s="398" t="s">
        <v>1837</v>
      </c>
      <c r="I77" s="394" t="s">
        <v>1510</v>
      </c>
      <c r="J77" s="448" t="s">
        <v>471</v>
      </c>
      <c r="K77" s="437" t="s">
        <v>95</v>
      </c>
      <c r="L77" s="392"/>
      <c r="M77" s="393" t="s">
        <v>491</v>
      </c>
      <c r="N77" s="393" t="s">
        <v>490</v>
      </c>
      <c r="O77" s="393" t="s">
        <v>95</v>
      </c>
      <c r="P77" s="394"/>
      <c r="Q77" s="392"/>
    </row>
    <row r="78">
      <c r="A78" s="395" t="s">
        <v>1838</v>
      </c>
      <c r="B78" s="396" t="s">
        <v>847</v>
      </c>
      <c r="C78" s="397" t="s">
        <v>545</v>
      </c>
      <c r="D78" s="397" t="s">
        <v>1839</v>
      </c>
      <c r="E78" s="397" t="s">
        <v>1840</v>
      </c>
      <c r="F78" s="397" t="s">
        <v>1841</v>
      </c>
      <c r="G78" s="397" t="s">
        <v>1842</v>
      </c>
      <c r="H78" s="405"/>
      <c r="I78" s="432" t="s">
        <v>646</v>
      </c>
      <c r="J78" s="391" t="s">
        <v>490</v>
      </c>
      <c r="K78" s="391" t="s">
        <v>95</v>
      </c>
      <c r="L78" s="436" t="s">
        <v>614</v>
      </c>
      <c r="M78" s="393" t="s">
        <v>491</v>
      </c>
      <c r="N78" s="393" t="s">
        <v>490</v>
      </c>
      <c r="O78" s="393" t="s">
        <v>95</v>
      </c>
      <c r="P78" s="434"/>
      <c r="Q78" s="392"/>
    </row>
    <row r="79">
      <c r="A79" s="395" t="s">
        <v>1843</v>
      </c>
      <c r="B79" s="396" t="s">
        <v>847</v>
      </c>
      <c r="C79" s="397" t="s">
        <v>465</v>
      </c>
      <c r="D79" s="397" t="s">
        <v>1844</v>
      </c>
      <c r="E79" s="397" t="s">
        <v>1623</v>
      </c>
      <c r="F79" s="397" t="s">
        <v>1845</v>
      </c>
      <c r="G79" s="397" t="s">
        <v>1846</v>
      </c>
      <c r="H79" s="398" t="s">
        <v>1847</v>
      </c>
      <c r="I79" s="391" t="s">
        <v>1510</v>
      </c>
      <c r="J79" s="391" t="s">
        <v>471</v>
      </c>
      <c r="K79" s="391" t="s">
        <v>95</v>
      </c>
      <c r="L79" s="392"/>
      <c r="M79" s="393" t="s">
        <v>491</v>
      </c>
      <c r="N79" s="393" t="s">
        <v>490</v>
      </c>
      <c r="O79" s="393" t="s">
        <v>95</v>
      </c>
      <c r="P79" s="394"/>
      <c r="Q79" s="392"/>
    </row>
    <row r="80">
      <c r="A80" s="395" t="s">
        <v>1848</v>
      </c>
      <c r="B80" s="396" t="s">
        <v>847</v>
      </c>
      <c r="C80" s="397" t="s">
        <v>465</v>
      </c>
      <c r="D80" s="397" t="s">
        <v>1849</v>
      </c>
      <c r="E80" s="397" t="s">
        <v>1623</v>
      </c>
      <c r="F80" s="397" t="s">
        <v>1850</v>
      </c>
      <c r="G80" s="397" t="s">
        <v>1851</v>
      </c>
      <c r="H80" s="398" t="s">
        <v>1852</v>
      </c>
      <c r="I80" s="399">
        <v>45630.0</v>
      </c>
      <c r="J80" s="391" t="s">
        <v>215</v>
      </c>
      <c r="K80" s="391" t="s">
        <v>95</v>
      </c>
      <c r="L80" s="392"/>
      <c r="M80" s="393" t="s">
        <v>491</v>
      </c>
      <c r="N80" s="393" t="s">
        <v>490</v>
      </c>
      <c r="O80" s="393" t="s">
        <v>95</v>
      </c>
      <c r="P80" s="394"/>
      <c r="Q80" s="392"/>
    </row>
    <row r="81">
      <c r="A81" s="395" t="s">
        <v>1853</v>
      </c>
      <c r="B81" s="387" t="s">
        <v>847</v>
      </c>
      <c r="C81" s="397" t="s">
        <v>545</v>
      </c>
      <c r="D81" s="388" t="s">
        <v>1854</v>
      </c>
      <c r="E81" s="388" t="s">
        <v>1855</v>
      </c>
      <c r="F81" s="388" t="s">
        <v>1856</v>
      </c>
      <c r="G81" s="388" t="s">
        <v>1857</v>
      </c>
      <c r="H81" s="408"/>
      <c r="I81" s="432" t="s">
        <v>1627</v>
      </c>
      <c r="J81" s="391" t="s">
        <v>331</v>
      </c>
      <c r="K81" s="391" t="s">
        <v>95</v>
      </c>
      <c r="L81" s="426"/>
      <c r="M81" s="393" t="s">
        <v>1541</v>
      </c>
      <c r="N81" s="393" t="s">
        <v>331</v>
      </c>
      <c r="O81" s="393" t="s">
        <v>95</v>
      </c>
      <c r="P81" s="435" t="s">
        <v>1737</v>
      </c>
      <c r="Q81" s="392"/>
    </row>
    <row r="82">
      <c r="A82" s="395" t="s">
        <v>1858</v>
      </c>
      <c r="B82" s="387" t="s">
        <v>847</v>
      </c>
      <c r="C82" s="397" t="s">
        <v>545</v>
      </c>
      <c r="D82" s="388" t="s">
        <v>1859</v>
      </c>
      <c r="E82" s="388" t="s">
        <v>1860</v>
      </c>
      <c r="F82" s="388" t="s">
        <v>1861</v>
      </c>
      <c r="G82" s="388" t="s">
        <v>1862</v>
      </c>
      <c r="H82" s="405"/>
      <c r="I82" s="432" t="s">
        <v>1627</v>
      </c>
      <c r="J82" s="391" t="s">
        <v>331</v>
      </c>
      <c r="K82" s="391" t="s">
        <v>95</v>
      </c>
      <c r="L82" s="426"/>
      <c r="M82" s="393" t="s">
        <v>1541</v>
      </c>
      <c r="N82" s="393" t="s">
        <v>331</v>
      </c>
      <c r="O82" s="393" t="s">
        <v>95</v>
      </c>
      <c r="P82" s="435" t="s">
        <v>1737</v>
      </c>
      <c r="Q82" s="392"/>
    </row>
    <row r="83">
      <c r="A83" s="395" t="s">
        <v>1863</v>
      </c>
      <c r="B83" s="396" t="s">
        <v>847</v>
      </c>
      <c r="C83" s="397" t="s">
        <v>465</v>
      </c>
      <c r="D83" s="397" t="s">
        <v>1864</v>
      </c>
      <c r="E83" s="397" t="s">
        <v>1865</v>
      </c>
      <c r="F83" s="397" t="s">
        <v>1866</v>
      </c>
      <c r="G83" s="397" t="s">
        <v>1867</v>
      </c>
      <c r="H83" s="398" t="s">
        <v>1868</v>
      </c>
      <c r="I83" s="399">
        <v>45630.0</v>
      </c>
      <c r="J83" s="391" t="s">
        <v>215</v>
      </c>
      <c r="K83" s="391" t="s">
        <v>95</v>
      </c>
      <c r="L83" s="392"/>
      <c r="M83" s="393" t="s">
        <v>491</v>
      </c>
      <c r="N83" s="393" t="s">
        <v>490</v>
      </c>
      <c r="O83" s="393" t="s">
        <v>95</v>
      </c>
      <c r="P83" s="394"/>
      <c r="Q83" s="392"/>
    </row>
    <row r="84">
      <c r="A84" s="395" t="s">
        <v>1869</v>
      </c>
      <c r="B84" s="396" t="s">
        <v>847</v>
      </c>
      <c r="C84" s="397" t="s">
        <v>465</v>
      </c>
      <c r="D84" s="397" t="s">
        <v>1870</v>
      </c>
      <c r="E84" s="397" t="s">
        <v>1871</v>
      </c>
      <c r="F84" s="397" t="s">
        <v>1872</v>
      </c>
      <c r="G84" s="397" t="s">
        <v>1873</v>
      </c>
      <c r="H84" s="398" t="s">
        <v>1874</v>
      </c>
      <c r="I84" s="399">
        <v>45630.0</v>
      </c>
      <c r="J84" s="391" t="s">
        <v>215</v>
      </c>
      <c r="K84" s="391" t="s">
        <v>95</v>
      </c>
      <c r="L84" s="392"/>
      <c r="M84" s="393" t="s">
        <v>491</v>
      </c>
      <c r="N84" s="393" t="s">
        <v>490</v>
      </c>
      <c r="O84" s="393" t="s">
        <v>95</v>
      </c>
      <c r="P84" s="394"/>
      <c r="Q84" s="392"/>
    </row>
    <row r="85">
      <c r="A85" s="395" t="s">
        <v>1875</v>
      </c>
      <c r="B85" s="387" t="s">
        <v>847</v>
      </c>
      <c r="C85" s="397" t="s">
        <v>545</v>
      </c>
      <c r="D85" s="388" t="s">
        <v>1876</v>
      </c>
      <c r="E85" s="388" t="s">
        <v>888</v>
      </c>
      <c r="F85" s="388" t="s">
        <v>1877</v>
      </c>
      <c r="G85" s="388" t="s">
        <v>887</v>
      </c>
      <c r="H85" s="408"/>
      <c r="I85" s="432" t="s">
        <v>646</v>
      </c>
      <c r="J85" s="391" t="s">
        <v>490</v>
      </c>
      <c r="K85" s="391" t="s">
        <v>95</v>
      </c>
      <c r="L85" s="436" t="s">
        <v>885</v>
      </c>
      <c r="M85" s="393" t="s">
        <v>491</v>
      </c>
      <c r="N85" s="393" t="s">
        <v>490</v>
      </c>
      <c r="O85" s="393" t="s">
        <v>95</v>
      </c>
      <c r="P85" s="434"/>
      <c r="Q85" s="392"/>
    </row>
    <row r="86">
      <c r="A86" s="395" t="s">
        <v>1878</v>
      </c>
      <c r="B86" s="396" t="s">
        <v>847</v>
      </c>
      <c r="C86" s="397" t="s">
        <v>545</v>
      </c>
      <c r="D86" s="397" t="s">
        <v>1879</v>
      </c>
      <c r="E86" s="397" t="s">
        <v>1880</v>
      </c>
      <c r="F86" s="397" t="s">
        <v>1881</v>
      </c>
      <c r="G86" s="397" t="s">
        <v>1882</v>
      </c>
      <c r="H86" s="405"/>
      <c r="I86" s="432" t="s">
        <v>646</v>
      </c>
      <c r="J86" s="391" t="s">
        <v>490</v>
      </c>
      <c r="K86" s="391" t="s">
        <v>95</v>
      </c>
      <c r="L86" s="449" t="s">
        <v>1883</v>
      </c>
      <c r="M86" s="450">
        <v>45570.0</v>
      </c>
      <c r="N86" s="451" t="s">
        <v>331</v>
      </c>
      <c r="O86" s="451" t="s">
        <v>95</v>
      </c>
      <c r="P86" s="452"/>
      <c r="Q86" s="392"/>
    </row>
    <row r="87">
      <c r="A87" s="395" t="s">
        <v>1884</v>
      </c>
      <c r="B87" s="396" t="s">
        <v>847</v>
      </c>
      <c r="C87" s="397" t="s">
        <v>545</v>
      </c>
      <c r="D87" s="397" t="s">
        <v>1885</v>
      </c>
      <c r="E87" s="397" t="s">
        <v>1886</v>
      </c>
      <c r="F87" s="397" t="s">
        <v>1887</v>
      </c>
      <c r="G87" s="397" t="s">
        <v>1888</v>
      </c>
      <c r="H87" s="405"/>
      <c r="I87" s="432" t="s">
        <v>646</v>
      </c>
      <c r="J87" s="391" t="s">
        <v>490</v>
      </c>
      <c r="K87" s="391" t="s">
        <v>95</v>
      </c>
      <c r="L87" s="449" t="s">
        <v>1883</v>
      </c>
      <c r="M87" s="450">
        <v>45570.0</v>
      </c>
      <c r="N87" s="451" t="s">
        <v>331</v>
      </c>
      <c r="O87" s="451" t="s">
        <v>95</v>
      </c>
      <c r="P87" s="452"/>
      <c r="Q87" s="392"/>
    </row>
    <row r="88">
      <c r="A88" s="395" t="s">
        <v>1889</v>
      </c>
      <c r="B88" s="396" t="s">
        <v>847</v>
      </c>
      <c r="C88" s="397" t="s">
        <v>465</v>
      </c>
      <c r="D88" s="397" t="s">
        <v>1890</v>
      </c>
      <c r="E88" s="397" t="s">
        <v>1891</v>
      </c>
      <c r="F88" s="397" t="s">
        <v>1892</v>
      </c>
      <c r="G88" s="397" t="s">
        <v>1893</v>
      </c>
      <c r="H88" s="398" t="s">
        <v>1894</v>
      </c>
      <c r="I88" s="393" t="s">
        <v>1510</v>
      </c>
      <c r="J88" s="391" t="s">
        <v>471</v>
      </c>
      <c r="K88" s="391" t="s">
        <v>95</v>
      </c>
      <c r="L88" s="392"/>
      <c r="M88" s="393" t="s">
        <v>491</v>
      </c>
      <c r="N88" s="393" t="s">
        <v>490</v>
      </c>
      <c r="O88" s="393" t="s">
        <v>95</v>
      </c>
      <c r="P88" s="394"/>
      <c r="Q88" s="392"/>
    </row>
    <row r="89">
      <c r="A89" s="395" t="s">
        <v>1895</v>
      </c>
      <c r="B89" s="387" t="s">
        <v>847</v>
      </c>
      <c r="C89" s="397" t="s">
        <v>465</v>
      </c>
      <c r="D89" s="388" t="s">
        <v>1359</v>
      </c>
      <c r="E89" s="388" t="s">
        <v>1005</v>
      </c>
      <c r="F89" s="388" t="s">
        <v>1360</v>
      </c>
      <c r="G89" s="388" t="s">
        <v>1361</v>
      </c>
      <c r="H89" s="408" t="s">
        <v>1896</v>
      </c>
      <c r="I89" s="399">
        <v>45630.0</v>
      </c>
      <c r="J89" s="391" t="s">
        <v>215</v>
      </c>
      <c r="K89" s="391" t="s">
        <v>95</v>
      </c>
      <c r="L89" s="423"/>
      <c r="M89" s="393" t="s">
        <v>491</v>
      </c>
      <c r="N89" s="393" t="s">
        <v>490</v>
      </c>
      <c r="O89" s="393" t="s">
        <v>95</v>
      </c>
      <c r="P89" s="453"/>
      <c r="Q89" s="392"/>
    </row>
    <row r="90">
      <c r="A90" s="395" t="s">
        <v>1897</v>
      </c>
      <c r="B90" s="396" t="s">
        <v>847</v>
      </c>
      <c r="C90" s="397" t="s">
        <v>465</v>
      </c>
      <c r="D90" s="397" t="s">
        <v>1009</v>
      </c>
      <c r="E90" s="397" t="s">
        <v>1898</v>
      </c>
      <c r="F90" s="397" t="s">
        <v>1899</v>
      </c>
      <c r="G90" s="397" t="s">
        <v>1012</v>
      </c>
      <c r="H90" s="398" t="s">
        <v>1900</v>
      </c>
      <c r="I90" s="391" t="s">
        <v>1510</v>
      </c>
      <c r="J90" s="391" t="s">
        <v>471</v>
      </c>
      <c r="K90" s="391" t="s">
        <v>95</v>
      </c>
      <c r="L90" s="392"/>
      <c r="M90" s="393" t="s">
        <v>491</v>
      </c>
      <c r="N90" s="393" t="s">
        <v>94</v>
      </c>
      <c r="O90" s="393" t="s">
        <v>95</v>
      </c>
      <c r="P90" s="394"/>
      <c r="Q90" s="392"/>
    </row>
    <row r="91">
      <c r="A91" s="395" t="s">
        <v>1901</v>
      </c>
      <c r="B91" s="396" t="s">
        <v>847</v>
      </c>
      <c r="C91" s="397" t="s">
        <v>465</v>
      </c>
      <c r="D91" s="397" t="s">
        <v>1902</v>
      </c>
      <c r="E91" s="397" t="s">
        <v>1898</v>
      </c>
      <c r="F91" s="397" t="s">
        <v>1903</v>
      </c>
      <c r="G91" s="397" t="s">
        <v>1904</v>
      </c>
      <c r="H91" s="398" t="s">
        <v>1900</v>
      </c>
      <c r="I91" s="391" t="s">
        <v>1510</v>
      </c>
      <c r="J91" s="391" t="s">
        <v>471</v>
      </c>
      <c r="K91" s="391" t="s">
        <v>95</v>
      </c>
      <c r="L91" s="392"/>
      <c r="M91" s="393" t="s">
        <v>491</v>
      </c>
      <c r="N91" s="393" t="s">
        <v>94</v>
      </c>
      <c r="O91" s="393" t="s">
        <v>95</v>
      </c>
      <c r="P91" s="394"/>
      <c r="Q91" s="392"/>
    </row>
    <row r="92">
      <c r="A92" s="395" t="s">
        <v>1905</v>
      </c>
      <c r="B92" s="396" t="s">
        <v>847</v>
      </c>
      <c r="C92" s="397" t="s">
        <v>465</v>
      </c>
      <c r="D92" s="397" t="s">
        <v>1906</v>
      </c>
      <c r="E92" s="397" t="s">
        <v>1635</v>
      </c>
      <c r="F92" s="397" t="s">
        <v>1907</v>
      </c>
      <c r="G92" s="397" t="s">
        <v>1908</v>
      </c>
      <c r="H92" s="398" t="s">
        <v>1909</v>
      </c>
      <c r="I92" s="445">
        <v>45630.0</v>
      </c>
      <c r="J92" s="391" t="s">
        <v>215</v>
      </c>
      <c r="K92" s="391" t="s">
        <v>95</v>
      </c>
      <c r="L92" s="392"/>
      <c r="M92" s="393" t="s">
        <v>1026</v>
      </c>
      <c r="N92" s="393" t="s">
        <v>331</v>
      </c>
      <c r="O92" s="393" t="s">
        <v>95</v>
      </c>
      <c r="P92" s="403"/>
      <c r="Q92" s="392"/>
    </row>
    <row r="93">
      <c r="A93" s="395" t="s">
        <v>1910</v>
      </c>
      <c r="B93" s="396" t="s">
        <v>847</v>
      </c>
      <c r="C93" s="397" t="s">
        <v>465</v>
      </c>
      <c r="D93" s="404" t="s">
        <v>1911</v>
      </c>
      <c r="E93" s="397" t="s">
        <v>1635</v>
      </c>
      <c r="F93" s="397" t="s">
        <v>1912</v>
      </c>
      <c r="G93" s="397" t="s">
        <v>1913</v>
      </c>
      <c r="H93" s="398" t="s">
        <v>1914</v>
      </c>
      <c r="I93" s="445">
        <v>45630.0</v>
      </c>
      <c r="J93" s="391" t="s">
        <v>215</v>
      </c>
      <c r="K93" s="391" t="s">
        <v>95</v>
      </c>
      <c r="L93" s="392"/>
      <c r="M93" s="393" t="s">
        <v>491</v>
      </c>
      <c r="N93" s="393" t="s">
        <v>490</v>
      </c>
      <c r="O93" s="393" t="s">
        <v>95</v>
      </c>
      <c r="P93" s="394"/>
      <c r="Q93" s="392"/>
    </row>
    <row r="94">
      <c r="A94" s="395" t="s">
        <v>1915</v>
      </c>
      <c r="B94" s="396" t="s">
        <v>847</v>
      </c>
      <c r="C94" s="397" t="s">
        <v>465</v>
      </c>
      <c r="D94" s="397" t="s">
        <v>1916</v>
      </c>
      <c r="E94" s="397" t="s">
        <v>1635</v>
      </c>
      <c r="F94" s="397" t="s">
        <v>1917</v>
      </c>
      <c r="G94" s="397" t="s">
        <v>1918</v>
      </c>
      <c r="H94" s="398" t="s">
        <v>1919</v>
      </c>
      <c r="I94" s="391" t="s">
        <v>1510</v>
      </c>
      <c r="J94" s="391" t="s">
        <v>471</v>
      </c>
      <c r="K94" s="391" t="s">
        <v>95</v>
      </c>
      <c r="L94" s="392"/>
      <c r="M94" s="393" t="s">
        <v>491</v>
      </c>
      <c r="N94" s="393" t="s">
        <v>490</v>
      </c>
      <c r="O94" s="393" t="s">
        <v>95</v>
      </c>
      <c r="P94" s="394"/>
      <c r="Q94" s="392"/>
    </row>
    <row r="95">
      <c r="A95" s="395" t="s">
        <v>1920</v>
      </c>
      <c r="B95" s="396" t="s">
        <v>1921</v>
      </c>
      <c r="C95" s="397" t="s">
        <v>465</v>
      </c>
      <c r="D95" s="397" t="s">
        <v>1922</v>
      </c>
      <c r="E95" s="397" t="s">
        <v>1923</v>
      </c>
      <c r="F95" s="397" t="s">
        <v>1924</v>
      </c>
      <c r="G95" s="397" t="s">
        <v>1925</v>
      </c>
      <c r="H95" s="398" t="s">
        <v>1926</v>
      </c>
      <c r="I95" s="391" t="s">
        <v>1510</v>
      </c>
      <c r="J95" s="391" t="s">
        <v>471</v>
      </c>
      <c r="K95" s="391" t="s">
        <v>95</v>
      </c>
      <c r="L95" s="392"/>
      <c r="M95" s="393" t="s">
        <v>504</v>
      </c>
      <c r="N95" s="393" t="s">
        <v>331</v>
      </c>
      <c r="O95" s="393" t="s">
        <v>95</v>
      </c>
      <c r="P95" s="403"/>
      <c r="Q95" s="392"/>
    </row>
    <row r="96">
      <c r="A96" s="395" t="s">
        <v>1927</v>
      </c>
      <c r="B96" s="396" t="s">
        <v>1921</v>
      </c>
      <c r="C96" s="397" t="s">
        <v>465</v>
      </c>
      <c r="D96" s="397" t="s">
        <v>1928</v>
      </c>
      <c r="E96" s="397" t="s">
        <v>1929</v>
      </c>
      <c r="F96" s="397" t="s">
        <v>1930</v>
      </c>
      <c r="G96" s="397" t="s">
        <v>1931</v>
      </c>
      <c r="H96" s="398" t="s">
        <v>1932</v>
      </c>
      <c r="I96" s="391" t="s">
        <v>1510</v>
      </c>
      <c r="J96" s="391" t="s">
        <v>471</v>
      </c>
      <c r="K96" s="391" t="s">
        <v>95</v>
      </c>
      <c r="L96" s="392"/>
      <c r="M96" s="393" t="s">
        <v>504</v>
      </c>
      <c r="N96" s="393" t="s">
        <v>331</v>
      </c>
      <c r="O96" s="393" t="s">
        <v>95</v>
      </c>
      <c r="P96" s="403"/>
      <c r="Q96" s="392"/>
    </row>
    <row r="97">
      <c r="A97" s="395" t="s">
        <v>1933</v>
      </c>
      <c r="B97" s="387" t="s">
        <v>1921</v>
      </c>
      <c r="C97" s="397" t="s">
        <v>465</v>
      </c>
      <c r="D97" s="388" t="s">
        <v>1934</v>
      </c>
      <c r="E97" s="388" t="s">
        <v>1935</v>
      </c>
      <c r="F97" s="388" t="s">
        <v>1936</v>
      </c>
      <c r="G97" s="388" t="s">
        <v>1937</v>
      </c>
      <c r="H97" s="408" t="s">
        <v>1938</v>
      </c>
      <c r="I97" s="391" t="s">
        <v>1510</v>
      </c>
      <c r="J97" s="391" t="s">
        <v>471</v>
      </c>
      <c r="K97" s="391" t="s">
        <v>95</v>
      </c>
      <c r="L97" s="392"/>
      <c r="M97" s="393" t="s">
        <v>504</v>
      </c>
      <c r="N97" s="393" t="s">
        <v>331</v>
      </c>
      <c r="O97" s="393" t="s">
        <v>95</v>
      </c>
      <c r="P97" s="403"/>
      <c r="Q97" s="392"/>
    </row>
    <row r="98">
      <c r="A98" s="395" t="s">
        <v>1939</v>
      </c>
      <c r="B98" s="396" t="s">
        <v>1921</v>
      </c>
      <c r="C98" s="397" t="s">
        <v>465</v>
      </c>
      <c r="D98" s="397" t="s">
        <v>1940</v>
      </c>
      <c r="E98" s="397" t="s">
        <v>1941</v>
      </c>
      <c r="F98" s="397" t="s">
        <v>1942</v>
      </c>
      <c r="G98" s="397" t="s">
        <v>1943</v>
      </c>
      <c r="H98" s="398" t="s">
        <v>1944</v>
      </c>
      <c r="I98" s="391" t="s">
        <v>1510</v>
      </c>
      <c r="J98" s="391" t="s">
        <v>471</v>
      </c>
      <c r="K98" s="391" t="s">
        <v>95</v>
      </c>
      <c r="L98" s="392"/>
      <c r="M98" s="393" t="s">
        <v>504</v>
      </c>
      <c r="N98" s="393" t="s">
        <v>331</v>
      </c>
      <c r="O98" s="393" t="s">
        <v>95</v>
      </c>
      <c r="P98" s="403"/>
      <c r="Q98" s="392"/>
    </row>
    <row r="99">
      <c r="A99" s="395" t="s">
        <v>1945</v>
      </c>
      <c r="B99" s="387" t="s">
        <v>1921</v>
      </c>
      <c r="C99" s="397" t="s">
        <v>465</v>
      </c>
      <c r="D99" s="388" t="s">
        <v>1946</v>
      </c>
      <c r="E99" s="388" t="s">
        <v>1947</v>
      </c>
      <c r="F99" s="388" t="s">
        <v>1948</v>
      </c>
      <c r="G99" s="388" t="s">
        <v>1949</v>
      </c>
      <c r="H99" s="408" t="s">
        <v>1950</v>
      </c>
      <c r="I99" s="391" t="s">
        <v>1510</v>
      </c>
      <c r="J99" s="391" t="s">
        <v>471</v>
      </c>
      <c r="K99" s="391" t="s">
        <v>95</v>
      </c>
      <c r="L99" s="392"/>
      <c r="M99" s="393" t="s">
        <v>1026</v>
      </c>
      <c r="N99" s="393" t="s">
        <v>331</v>
      </c>
      <c r="O99" s="393" t="s">
        <v>95</v>
      </c>
      <c r="P99" s="403"/>
      <c r="Q99" s="392"/>
    </row>
    <row r="100">
      <c r="A100" s="395" t="s">
        <v>1951</v>
      </c>
      <c r="B100" s="387" t="s">
        <v>1921</v>
      </c>
      <c r="C100" s="397" t="s">
        <v>465</v>
      </c>
      <c r="D100" s="388" t="s">
        <v>1952</v>
      </c>
      <c r="E100" s="388" t="s">
        <v>1953</v>
      </c>
      <c r="F100" s="388" t="s">
        <v>1954</v>
      </c>
      <c r="G100" s="388" t="s">
        <v>1955</v>
      </c>
      <c r="H100" s="408" t="s">
        <v>1956</v>
      </c>
      <c r="I100" s="391" t="s">
        <v>1510</v>
      </c>
      <c r="J100" s="391" t="s">
        <v>471</v>
      </c>
      <c r="K100" s="391" t="s">
        <v>95</v>
      </c>
      <c r="L100" s="392"/>
      <c r="M100" s="393" t="s">
        <v>1026</v>
      </c>
      <c r="N100" s="393" t="s">
        <v>331</v>
      </c>
      <c r="O100" s="393" t="s">
        <v>95</v>
      </c>
      <c r="P100" s="403"/>
      <c r="Q100" s="392"/>
    </row>
    <row r="101">
      <c r="A101" s="395" t="s">
        <v>1957</v>
      </c>
      <c r="B101" s="396" t="s">
        <v>1921</v>
      </c>
      <c r="C101" s="397" t="s">
        <v>1512</v>
      </c>
      <c r="D101" s="397" t="s">
        <v>1958</v>
      </c>
      <c r="E101" s="397" t="s">
        <v>1959</v>
      </c>
      <c r="F101" s="397" t="s">
        <v>1960</v>
      </c>
      <c r="G101" s="397" t="s">
        <v>1961</v>
      </c>
      <c r="H101" s="405"/>
      <c r="I101" s="432" t="s">
        <v>1510</v>
      </c>
      <c r="J101" s="391" t="s">
        <v>471</v>
      </c>
      <c r="K101" s="391" t="s">
        <v>95</v>
      </c>
      <c r="L101" s="392"/>
      <c r="M101" s="393" t="s">
        <v>1026</v>
      </c>
      <c r="N101" s="393" t="s">
        <v>331</v>
      </c>
      <c r="O101" s="393" t="s">
        <v>95</v>
      </c>
      <c r="P101" s="403"/>
      <c r="Q101" s="392"/>
    </row>
    <row r="102">
      <c r="A102" s="395" t="s">
        <v>1962</v>
      </c>
      <c r="B102" s="387" t="s">
        <v>1921</v>
      </c>
      <c r="C102" s="397" t="s">
        <v>1512</v>
      </c>
      <c r="D102" s="388" t="s">
        <v>1963</v>
      </c>
      <c r="E102" s="388" t="s">
        <v>1964</v>
      </c>
      <c r="F102" s="388" t="s">
        <v>1965</v>
      </c>
      <c r="G102" s="388" t="s">
        <v>1966</v>
      </c>
      <c r="H102" s="454" t="s">
        <v>1967</v>
      </c>
      <c r="I102" s="432" t="s">
        <v>1510</v>
      </c>
      <c r="J102" s="391" t="s">
        <v>471</v>
      </c>
      <c r="K102" s="391" t="s">
        <v>95</v>
      </c>
      <c r="L102" s="392"/>
      <c r="M102" s="393" t="s">
        <v>1026</v>
      </c>
      <c r="N102" s="393" t="s">
        <v>331</v>
      </c>
      <c r="O102" s="393" t="s">
        <v>95</v>
      </c>
      <c r="P102" s="403"/>
      <c r="Q102" s="392"/>
    </row>
    <row r="103">
      <c r="A103" s="395" t="s">
        <v>1968</v>
      </c>
      <c r="B103" s="396" t="s">
        <v>1921</v>
      </c>
      <c r="C103" s="397" t="s">
        <v>465</v>
      </c>
      <c r="D103" s="397" t="s">
        <v>1969</v>
      </c>
      <c r="E103" s="397" t="s">
        <v>1970</v>
      </c>
      <c r="F103" s="397" t="s">
        <v>1971</v>
      </c>
      <c r="G103" s="397" t="s">
        <v>1972</v>
      </c>
      <c r="H103" s="408" t="s">
        <v>1973</v>
      </c>
      <c r="I103" s="391" t="s">
        <v>1510</v>
      </c>
      <c r="J103" s="391" t="s">
        <v>471</v>
      </c>
      <c r="K103" s="391" t="s">
        <v>95</v>
      </c>
      <c r="L103" s="392"/>
      <c r="M103" s="393" t="s">
        <v>1026</v>
      </c>
      <c r="N103" s="393" t="s">
        <v>331</v>
      </c>
      <c r="O103" s="393" t="s">
        <v>95</v>
      </c>
      <c r="P103" s="403"/>
      <c r="Q103" s="392"/>
    </row>
    <row r="104">
      <c r="A104" s="395" t="s">
        <v>1974</v>
      </c>
      <c r="B104" s="396" t="s">
        <v>1921</v>
      </c>
      <c r="C104" s="397" t="s">
        <v>465</v>
      </c>
      <c r="D104" s="397" t="s">
        <v>1975</v>
      </c>
      <c r="E104" s="397" t="s">
        <v>1976</v>
      </c>
      <c r="F104" s="397" t="s">
        <v>1977</v>
      </c>
      <c r="G104" s="397" t="s">
        <v>1978</v>
      </c>
      <c r="H104" s="398" t="s">
        <v>1979</v>
      </c>
      <c r="I104" s="432" t="s">
        <v>1510</v>
      </c>
      <c r="J104" s="391" t="s">
        <v>471</v>
      </c>
      <c r="K104" s="391" t="s">
        <v>95</v>
      </c>
      <c r="L104" s="455"/>
      <c r="M104" s="456" t="s">
        <v>1026</v>
      </c>
      <c r="N104" s="456" t="s">
        <v>331</v>
      </c>
      <c r="O104" s="456" t="s">
        <v>95</v>
      </c>
      <c r="P104" s="457"/>
      <c r="Q104" s="392"/>
    </row>
    <row r="105">
      <c r="A105" s="395" t="s">
        <v>1980</v>
      </c>
      <c r="B105" s="396" t="s">
        <v>38</v>
      </c>
      <c r="C105" s="397" t="s">
        <v>465</v>
      </c>
      <c r="D105" s="397" t="s">
        <v>1981</v>
      </c>
      <c r="E105" s="397" t="s">
        <v>1982</v>
      </c>
      <c r="F105" s="397" t="s">
        <v>1983</v>
      </c>
      <c r="G105" s="397" t="s">
        <v>1984</v>
      </c>
      <c r="H105" s="398" t="s">
        <v>1380</v>
      </c>
      <c r="I105" s="399">
        <v>45630.0</v>
      </c>
      <c r="J105" s="391" t="s">
        <v>215</v>
      </c>
      <c r="K105" s="391" t="s">
        <v>95</v>
      </c>
      <c r="L105" s="392"/>
      <c r="M105" s="393" t="s">
        <v>491</v>
      </c>
      <c r="N105" s="393" t="s">
        <v>94</v>
      </c>
      <c r="O105" s="393" t="s">
        <v>95</v>
      </c>
      <c r="P105" s="394"/>
      <c r="Q105" s="392"/>
    </row>
    <row r="106">
      <c r="A106" s="395" t="s">
        <v>1985</v>
      </c>
      <c r="B106" s="396" t="s">
        <v>38</v>
      </c>
      <c r="C106" s="397" t="s">
        <v>465</v>
      </c>
      <c r="D106" s="397" t="s">
        <v>1986</v>
      </c>
      <c r="E106" s="397" t="s">
        <v>1982</v>
      </c>
      <c r="F106" s="397" t="s">
        <v>1987</v>
      </c>
      <c r="G106" s="397" t="s">
        <v>1988</v>
      </c>
      <c r="H106" s="398" t="s">
        <v>1989</v>
      </c>
      <c r="I106" s="399">
        <v>45630.0</v>
      </c>
      <c r="J106" s="391" t="s">
        <v>215</v>
      </c>
      <c r="K106" s="391" t="s">
        <v>95</v>
      </c>
      <c r="L106" s="458"/>
      <c r="M106" s="393" t="s">
        <v>491</v>
      </c>
      <c r="N106" s="393" t="s">
        <v>94</v>
      </c>
      <c r="O106" s="393" t="s">
        <v>95</v>
      </c>
      <c r="P106" s="424"/>
      <c r="Q106" s="392"/>
    </row>
    <row r="107">
      <c r="A107" s="395" t="s">
        <v>1990</v>
      </c>
      <c r="B107" s="396" t="s">
        <v>38</v>
      </c>
      <c r="C107" s="397" t="s">
        <v>465</v>
      </c>
      <c r="D107" s="397" t="s">
        <v>1991</v>
      </c>
      <c r="E107" s="397" t="s">
        <v>1992</v>
      </c>
      <c r="F107" s="397" t="s">
        <v>1993</v>
      </c>
      <c r="G107" s="397" t="s">
        <v>1994</v>
      </c>
      <c r="H107" s="398" t="s">
        <v>1995</v>
      </c>
      <c r="I107" s="393" t="s">
        <v>1510</v>
      </c>
      <c r="J107" s="391" t="s">
        <v>490</v>
      </c>
      <c r="K107" s="391" t="s">
        <v>95</v>
      </c>
      <c r="L107" s="392"/>
      <c r="M107" s="393" t="s">
        <v>1555</v>
      </c>
      <c r="N107" s="393" t="s">
        <v>331</v>
      </c>
      <c r="O107" s="393" t="s">
        <v>95</v>
      </c>
      <c r="P107" s="406" t="s">
        <v>1996</v>
      </c>
      <c r="Q107" s="392"/>
    </row>
    <row r="108">
      <c r="A108" s="395" t="s">
        <v>1997</v>
      </c>
      <c r="B108" s="387" t="s">
        <v>38</v>
      </c>
      <c r="C108" s="397" t="s">
        <v>465</v>
      </c>
      <c r="D108" s="388" t="s">
        <v>1998</v>
      </c>
      <c r="E108" s="388" t="s">
        <v>1999</v>
      </c>
      <c r="F108" s="388" t="s">
        <v>2000</v>
      </c>
      <c r="G108" s="388" t="s">
        <v>2001</v>
      </c>
      <c r="H108" s="408" t="s">
        <v>2002</v>
      </c>
      <c r="I108" s="393" t="s">
        <v>1510</v>
      </c>
      <c r="J108" s="391" t="s">
        <v>490</v>
      </c>
      <c r="K108" s="391" t="s">
        <v>95</v>
      </c>
      <c r="L108" s="459" t="s">
        <v>1737</v>
      </c>
      <c r="M108" s="393" t="s">
        <v>491</v>
      </c>
      <c r="N108" s="393" t="s">
        <v>94</v>
      </c>
      <c r="O108" s="393" t="s">
        <v>95</v>
      </c>
      <c r="P108" s="435" t="s">
        <v>1737</v>
      </c>
      <c r="Q108" s="402"/>
    </row>
    <row r="109">
      <c r="A109" s="395" t="s">
        <v>2003</v>
      </c>
      <c r="B109" s="396" t="s">
        <v>38</v>
      </c>
      <c r="C109" s="397" t="s">
        <v>465</v>
      </c>
      <c r="D109" s="397" t="s">
        <v>2004</v>
      </c>
      <c r="E109" s="397" t="s">
        <v>2005</v>
      </c>
      <c r="F109" s="397" t="s">
        <v>2006</v>
      </c>
      <c r="G109" s="397" t="s">
        <v>2007</v>
      </c>
      <c r="H109" s="398" t="s">
        <v>2008</v>
      </c>
      <c r="I109" s="399">
        <v>45630.0</v>
      </c>
      <c r="J109" s="391" t="s">
        <v>215</v>
      </c>
      <c r="K109" s="391" t="s">
        <v>95</v>
      </c>
      <c r="L109" s="392"/>
      <c r="M109" s="393" t="s">
        <v>491</v>
      </c>
      <c r="N109" s="393" t="s">
        <v>94</v>
      </c>
      <c r="O109" s="393" t="s">
        <v>95</v>
      </c>
      <c r="P109" s="394"/>
      <c r="Q109" s="392"/>
    </row>
    <row r="110">
      <c r="A110" s="395" t="s">
        <v>2009</v>
      </c>
      <c r="B110" s="396" t="s">
        <v>38</v>
      </c>
      <c r="C110" s="397" t="s">
        <v>465</v>
      </c>
      <c r="D110" s="397" t="s">
        <v>1044</v>
      </c>
      <c r="E110" s="397" t="s">
        <v>1045</v>
      </c>
      <c r="F110" s="397" t="s">
        <v>2010</v>
      </c>
      <c r="G110" s="397" t="s">
        <v>2011</v>
      </c>
      <c r="H110" s="398" t="s">
        <v>2012</v>
      </c>
      <c r="I110" s="393" t="s">
        <v>1510</v>
      </c>
      <c r="J110" s="391" t="s">
        <v>490</v>
      </c>
      <c r="K110" s="391" t="s">
        <v>95</v>
      </c>
      <c r="L110" s="392"/>
      <c r="M110" s="393" t="s">
        <v>491</v>
      </c>
      <c r="N110" s="393" t="s">
        <v>94</v>
      </c>
      <c r="O110" s="393" t="s">
        <v>95</v>
      </c>
      <c r="P110" s="394"/>
      <c r="Q110" s="392"/>
    </row>
    <row r="111">
      <c r="A111" s="395" t="s">
        <v>2013</v>
      </c>
      <c r="B111" s="396" t="s">
        <v>38</v>
      </c>
      <c r="C111" s="397" t="s">
        <v>465</v>
      </c>
      <c r="D111" s="397" t="s">
        <v>2014</v>
      </c>
      <c r="E111" s="397" t="s">
        <v>1051</v>
      </c>
      <c r="F111" s="397" t="s">
        <v>1052</v>
      </c>
      <c r="G111" s="397" t="s">
        <v>2015</v>
      </c>
      <c r="H111" s="398" t="s">
        <v>2016</v>
      </c>
      <c r="I111" s="393" t="s">
        <v>1510</v>
      </c>
      <c r="J111" s="391" t="s">
        <v>490</v>
      </c>
      <c r="K111" s="391" t="s">
        <v>95</v>
      </c>
      <c r="L111" s="392"/>
      <c r="M111" s="393" t="s">
        <v>491</v>
      </c>
      <c r="N111" s="393" t="s">
        <v>94</v>
      </c>
      <c r="O111" s="393" t="s">
        <v>95</v>
      </c>
      <c r="P111" s="394"/>
      <c r="Q111" s="392"/>
    </row>
    <row r="112">
      <c r="A112" s="395" t="s">
        <v>2017</v>
      </c>
      <c r="B112" s="387" t="s">
        <v>38</v>
      </c>
      <c r="C112" s="397" t="s">
        <v>465</v>
      </c>
      <c r="D112" s="388" t="s">
        <v>2018</v>
      </c>
      <c r="E112" s="388" t="s">
        <v>1982</v>
      </c>
      <c r="F112" s="388" t="s">
        <v>2019</v>
      </c>
      <c r="G112" s="388" t="s">
        <v>2020</v>
      </c>
      <c r="H112" s="398" t="s">
        <v>2021</v>
      </c>
      <c r="I112" s="393" t="s">
        <v>1510</v>
      </c>
      <c r="J112" s="391" t="s">
        <v>490</v>
      </c>
      <c r="K112" s="391" t="s">
        <v>95</v>
      </c>
      <c r="L112" s="392"/>
      <c r="M112" s="393" t="s">
        <v>491</v>
      </c>
      <c r="N112" s="393" t="s">
        <v>94</v>
      </c>
      <c r="O112" s="393" t="s">
        <v>95</v>
      </c>
      <c r="P112" s="394"/>
      <c r="Q112" s="392"/>
    </row>
    <row r="113">
      <c r="L113" s="460"/>
      <c r="M113" s="460"/>
      <c r="N113" s="460"/>
      <c r="O113" s="460"/>
      <c r="P113" s="461"/>
    </row>
    <row r="114">
      <c r="L114" s="460"/>
      <c r="M114" s="460"/>
      <c r="N114" s="460"/>
      <c r="O114" s="460"/>
      <c r="P114" s="461"/>
    </row>
    <row r="115">
      <c r="L115" s="460"/>
      <c r="M115" s="460"/>
      <c r="N115" s="460"/>
      <c r="O115" s="460"/>
      <c r="P115" s="461"/>
    </row>
    <row r="116">
      <c r="L116" s="460"/>
      <c r="M116" s="460"/>
      <c r="N116" s="460"/>
      <c r="O116" s="460"/>
      <c r="P116" s="461"/>
    </row>
    <row r="117">
      <c r="L117" s="460"/>
      <c r="M117" s="460"/>
      <c r="N117" s="460"/>
      <c r="O117" s="460"/>
      <c r="P117" s="461"/>
    </row>
    <row r="118">
      <c r="L118" s="460"/>
      <c r="M118" s="460"/>
      <c r="N118" s="460"/>
      <c r="O118" s="460"/>
      <c r="P118" s="461"/>
    </row>
    <row r="119">
      <c r="L119" s="460"/>
      <c r="M119" s="460"/>
      <c r="N119" s="460"/>
      <c r="O119" s="460"/>
      <c r="P119" s="461"/>
    </row>
    <row r="120">
      <c r="L120" s="460"/>
      <c r="M120" s="460"/>
      <c r="N120" s="460"/>
      <c r="O120" s="460"/>
      <c r="P120" s="461"/>
    </row>
    <row r="121">
      <c r="L121" s="460"/>
      <c r="M121" s="460"/>
      <c r="N121" s="460"/>
      <c r="O121" s="460"/>
      <c r="P121" s="461"/>
    </row>
    <row r="122">
      <c r="L122" s="460"/>
      <c r="M122" s="460"/>
      <c r="N122" s="460"/>
      <c r="O122" s="460"/>
      <c r="P122" s="461"/>
    </row>
    <row r="123">
      <c r="L123" s="460"/>
      <c r="M123" s="460"/>
      <c r="N123" s="460"/>
      <c r="O123" s="460"/>
      <c r="P123" s="461"/>
    </row>
    <row r="124">
      <c r="L124" s="460"/>
      <c r="M124" s="460"/>
      <c r="N124" s="460"/>
      <c r="O124" s="460"/>
      <c r="P124" s="461"/>
    </row>
    <row r="125">
      <c r="L125" s="460"/>
      <c r="M125" s="460"/>
      <c r="N125" s="460"/>
      <c r="O125" s="460"/>
      <c r="P125" s="461"/>
    </row>
    <row r="126">
      <c r="L126" s="460"/>
      <c r="M126" s="460"/>
      <c r="N126" s="460"/>
      <c r="O126" s="460"/>
      <c r="P126" s="461"/>
    </row>
    <row r="127">
      <c r="L127" s="460"/>
      <c r="M127" s="460"/>
      <c r="N127" s="460"/>
      <c r="O127" s="460"/>
      <c r="P127" s="461"/>
    </row>
    <row r="128">
      <c r="L128" s="460"/>
      <c r="M128" s="460"/>
      <c r="N128" s="460"/>
      <c r="O128" s="460"/>
      <c r="P128" s="461"/>
    </row>
    <row r="129">
      <c r="L129" s="460"/>
      <c r="M129" s="460"/>
      <c r="N129" s="460"/>
      <c r="O129" s="460"/>
      <c r="P129" s="461"/>
    </row>
    <row r="130">
      <c r="L130" s="460"/>
      <c r="M130" s="460"/>
      <c r="N130" s="460"/>
      <c r="O130" s="460"/>
      <c r="P130" s="461"/>
    </row>
    <row r="131">
      <c r="L131" s="460"/>
      <c r="M131" s="460"/>
      <c r="N131" s="460"/>
      <c r="O131" s="460"/>
      <c r="P131" s="461"/>
    </row>
    <row r="132">
      <c r="L132" s="460"/>
      <c r="M132" s="460"/>
      <c r="N132" s="460"/>
      <c r="O132" s="460"/>
      <c r="P132" s="461"/>
    </row>
    <row r="133">
      <c r="L133" s="460"/>
      <c r="M133" s="460"/>
      <c r="N133" s="460"/>
      <c r="O133" s="460"/>
      <c r="P133" s="461"/>
    </row>
    <row r="134">
      <c r="L134" s="460"/>
      <c r="M134" s="460"/>
      <c r="N134" s="460"/>
      <c r="O134" s="460"/>
      <c r="P134" s="461"/>
    </row>
    <row r="135">
      <c r="L135" s="460"/>
      <c r="M135" s="460"/>
      <c r="N135" s="460"/>
      <c r="O135" s="460"/>
      <c r="P135" s="461"/>
    </row>
    <row r="136">
      <c r="L136" s="460"/>
      <c r="M136" s="460"/>
      <c r="N136" s="460"/>
      <c r="O136" s="460"/>
      <c r="P136" s="461"/>
    </row>
    <row r="137">
      <c r="L137" s="460"/>
      <c r="M137" s="460"/>
      <c r="N137" s="460"/>
      <c r="O137" s="460"/>
      <c r="P137" s="461"/>
    </row>
    <row r="138">
      <c r="L138" s="460"/>
      <c r="M138" s="460"/>
      <c r="N138" s="460"/>
      <c r="O138" s="460"/>
      <c r="P138" s="461"/>
    </row>
    <row r="139">
      <c r="L139" s="460"/>
      <c r="M139" s="460"/>
      <c r="N139" s="460"/>
      <c r="O139" s="460"/>
      <c r="P139" s="461"/>
    </row>
    <row r="140">
      <c r="L140" s="460"/>
      <c r="M140" s="460"/>
      <c r="N140" s="460"/>
      <c r="O140" s="460"/>
      <c r="P140" s="461"/>
    </row>
    <row r="141">
      <c r="L141" s="460"/>
      <c r="M141" s="460"/>
      <c r="N141" s="460"/>
      <c r="O141" s="460"/>
      <c r="P141" s="461"/>
    </row>
    <row r="142">
      <c r="L142" s="460"/>
      <c r="M142" s="460"/>
      <c r="N142" s="460"/>
      <c r="O142" s="460"/>
      <c r="P142" s="461"/>
    </row>
    <row r="143">
      <c r="L143" s="460"/>
      <c r="M143" s="460"/>
      <c r="N143" s="460"/>
      <c r="O143" s="460"/>
      <c r="P143" s="461"/>
    </row>
    <row r="144">
      <c r="L144" s="460"/>
      <c r="M144" s="460"/>
      <c r="N144" s="460"/>
      <c r="O144" s="460"/>
      <c r="P144" s="461"/>
    </row>
    <row r="145">
      <c r="L145" s="460"/>
      <c r="M145" s="460"/>
      <c r="N145" s="460"/>
      <c r="O145" s="460"/>
      <c r="P145" s="461"/>
    </row>
    <row r="146">
      <c r="L146" s="460"/>
      <c r="M146" s="460"/>
      <c r="N146" s="460"/>
      <c r="O146" s="460"/>
      <c r="P146" s="461"/>
    </row>
    <row r="147">
      <c r="L147" s="460"/>
      <c r="M147" s="460"/>
      <c r="N147" s="460"/>
      <c r="O147" s="460"/>
      <c r="P147" s="461"/>
    </row>
    <row r="148">
      <c r="L148" s="460"/>
      <c r="M148" s="460"/>
      <c r="N148" s="460"/>
      <c r="O148" s="460"/>
      <c r="P148" s="461"/>
    </row>
    <row r="149">
      <c r="L149" s="460"/>
      <c r="M149" s="460"/>
      <c r="N149" s="460"/>
      <c r="O149" s="460"/>
      <c r="P149" s="461"/>
    </row>
    <row r="150">
      <c r="L150" s="460"/>
      <c r="M150" s="460"/>
      <c r="N150" s="460"/>
      <c r="O150" s="460"/>
      <c r="P150" s="461"/>
    </row>
    <row r="151">
      <c r="L151" s="460"/>
      <c r="M151" s="460"/>
      <c r="N151" s="460"/>
      <c r="O151" s="460"/>
      <c r="P151" s="461"/>
    </row>
    <row r="152">
      <c r="L152" s="460"/>
      <c r="M152" s="460"/>
      <c r="N152" s="460"/>
      <c r="O152" s="460"/>
      <c r="P152" s="461"/>
    </row>
    <row r="153">
      <c r="L153" s="460"/>
      <c r="M153" s="460"/>
      <c r="N153" s="460"/>
      <c r="O153" s="460"/>
      <c r="P153" s="461"/>
    </row>
    <row r="154">
      <c r="L154" s="460"/>
      <c r="M154" s="460"/>
      <c r="N154" s="460"/>
      <c r="O154" s="460"/>
      <c r="P154" s="461"/>
    </row>
    <row r="155">
      <c r="L155" s="460"/>
      <c r="M155" s="460"/>
      <c r="N155" s="460"/>
      <c r="O155" s="460"/>
      <c r="P155" s="461"/>
    </row>
    <row r="156">
      <c r="L156" s="460"/>
      <c r="M156" s="460"/>
      <c r="N156" s="460"/>
      <c r="O156" s="460"/>
      <c r="P156" s="461"/>
    </row>
    <row r="157">
      <c r="L157" s="460"/>
      <c r="M157" s="460"/>
      <c r="N157" s="460"/>
      <c r="O157" s="460"/>
      <c r="P157" s="461"/>
    </row>
    <row r="158">
      <c r="L158" s="460"/>
      <c r="M158" s="460"/>
      <c r="N158" s="460"/>
      <c r="O158" s="460"/>
      <c r="P158" s="461"/>
    </row>
    <row r="159">
      <c r="L159" s="460"/>
      <c r="M159" s="460"/>
      <c r="N159" s="460"/>
      <c r="O159" s="460"/>
      <c r="P159" s="461"/>
    </row>
    <row r="160">
      <c r="L160" s="460"/>
      <c r="M160" s="460"/>
      <c r="N160" s="460"/>
      <c r="O160" s="460"/>
      <c r="P160" s="461"/>
    </row>
    <row r="161">
      <c r="L161" s="460"/>
      <c r="M161" s="460"/>
      <c r="N161" s="460"/>
      <c r="O161" s="460"/>
      <c r="P161" s="461"/>
    </row>
    <row r="162">
      <c r="L162" s="460"/>
      <c r="M162" s="460"/>
      <c r="N162" s="460"/>
      <c r="O162" s="460"/>
      <c r="P162" s="461"/>
    </row>
    <row r="163">
      <c r="L163" s="460"/>
      <c r="M163" s="460"/>
      <c r="N163" s="460"/>
      <c r="O163" s="460"/>
      <c r="P163" s="461"/>
    </row>
    <row r="164">
      <c r="L164" s="460"/>
      <c r="M164" s="460"/>
      <c r="N164" s="460"/>
      <c r="O164" s="460"/>
      <c r="P164" s="461"/>
    </row>
    <row r="165">
      <c r="L165" s="460"/>
      <c r="M165" s="460"/>
      <c r="N165" s="460"/>
      <c r="O165" s="460"/>
      <c r="P165" s="461"/>
    </row>
    <row r="166">
      <c r="L166" s="460"/>
      <c r="M166" s="460"/>
      <c r="N166" s="460"/>
      <c r="O166" s="460"/>
      <c r="P166" s="461"/>
    </row>
    <row r="167">
      <c r="L167" s="460"/>
      <c r="M167" s="460"/>
      <c r="N167" s="460"/>
      <c r="O167" s="460"/>
      <c r="P167" s="461"/>
    </row>
    <row r="168">
      <c r="L168" s="460"/>
      <c r="M168" s="460"/>
      <c r="N168" s="460"/>
      <c r="O168" s="460"/>
      <c r="P168" s="461"/>
    </row>
    <row r="169">
      <c r="L169" s="460"/>
      <c r="M169" s="460"/>
      <c r="N169" s="460"/>
      <c r="O169" s="460"/>
      <c r="P169" s="461"/>
    </row>
    <row r="170">
      <c r="L170" s="460"/>
      <c r="M170" s="460"/>
      <c r="N170" s="460"/>
      <c r="O170" s="460"/>
      <c r="P170" s="461"/>
    </row>
    <row r="171">
      <c r="L171" s="460"/>
      <c r="M171" s="460"/>
      <c r="N171" s="460"/>
      <c r="O171" s="460"/>
      <c r="P171" s="461"/>
    </row>
    <row r="172">
      <c r="L172" s="460"/>
      <c r="M172" s="460"/>
      <c r="N172" s="460"/>
      <c r="O172" s="460"/>
      <c r="P172" s="461"/>
    </row>
    <row r="173">
      <c r="L173" s="460"/>
      <c r="M173" s="460"/>
      <c r="N173" s="460"/>
      <c r="O173" s="460"/>
      <c r="P173" s="461"/>
    </row>
    <row r="174">
      <c r="L174" s="460"/>
      <c r="M174" s="460"/>
      <c r="N174" s="460"/>
      <c r="O174" s="460"/>
      <c r="P174" s="461"/>
    </row>
    <row r="175">
      <c r="L175" s="460"/>
      <c r="M175" s="460"/>
      <c r="N175" s="460"/>
      <c r="O175" s="460"/>
      <c r="P175" s="461"/>
    </row>
    <row r="176">
      <c r="L176" s="460"/>
      <c r="M176" s="460"/>
      <c r="N176" s="460"/>
      <c r="O176" s="460"/>
      <c r="P176" s="461"/>
    </row>
    <row r="177">
      <c r="L177" s="460"/>
      <c r="M177" s="460"/>
      <c r="N177" s="460"/>
      <c r="O177" s="460"/>
      <c r="P177" s="461"/>
    </row>
    <row r="178">
      <c r="L178" s="460"/>
      <c r="M178" s="460"/>
      <c r="N178" s="460"/>
      <c r="O178" s="460"/>
      <c r="P178" s="461"/>
    </row>
    <row r="179">
      <c r="L179" s="460"/>
      <c r="M179" s="460"/>
      <c r="N179" s="460"/>
      <c r="O179" s="460"/>
      <c r="P179" s="461"/>
    </row>
    <row r="180">
      <c r="L180" s="460"/>
      <c r="M180" s="460"/>
      <c r="N180" s="460"/>
      <c r="O180" s="460"/>
      <c r="P180" s="461"/>
    </row>
    <row r="181">
      <c r="L181" s="460"/>
      <c r="M181" s="460"/>
      <c r="N181" s="460"/>
      <c r="O181" s="460"/>
      <c r="P181" s="461"/>
    </row>
    <row r="182">
      <c r="L182" s="460"/>
      <c r="M182" s="460"/>
      <c r="N182" s="460"/>
      <c r="O182" s="460"/>
      <c r="P182" s="461"/>
    </row>
    <row r="183">
      <c r="L183" s="460"/>
      <c r="M183" s="460"/>
      <c r="N183" s="460"/>
      <c r="O183" s="460"/>
      <c r="P183" s="461"/>
    </row>
    <row r="184">
      <c r="L184" s="460"/>
      <c r="M184" s="460"/>
      <c r="N184" s="460"/>
      <c r="O184" s="460"/>
      <c r="P184" s="461"/>
    </row>
    <row r="185">
      <c r="L185" s="460"/>
      <c r="M185" s="460"/>
      <c r="N185" s="460"/>
      <c r="O185" s="460"/>
      <c r="P185" s="461"/>
    </row>
    <row r="186">
      <c r="L186" s="460"/>
      <c r="M186" s="460"/>
      <c r="N186" s="460"/>
      <c r="O186" s="460"/>
      <c r="P186" s="461"/>
    </row>
    <row r="187">
      <c r="L187" s="460"/>
      <c r="M187" s="460"/>
      <c r="N187" s="460"/>
      <c r="O187" s="460"/>
      <c r="P187" s="461"/>
    </row>
    <row r="188">
      <c r="L188" s="460"/>
      <c r="M188" s="460"/>
      <c r="N188" s="460"/>
      <c r="O188" s="460"/>
      <c r="P188" s="461"/>
    </row>
    <row r="189">
      <c r="L189" s="460"/>
      <c r="M189" s="460"/>
      <c r="N189" s="460"/>
      <c r="O189" s="460"/>
      <c r="P189" s="461"/>
    </row>
    <row r="190">
      <c r="L190" s="460"/>
      <c r="M190" s="460"/>
      <c r="N190" s="460"/>
      <c r="O190" s="460"/>
      <c r="P190" s="461"/>
    </row>
    <row r="191">
      <c r="L191" s="460"/>
      <c r="M191" s="460"/>
      <c r="N191" s="460"/>
      <c r="O191" s="460"/>
      <c r="P191" s="461"/>
    </row>
    <row r="192">
      <c r="L192" s="460"/>
      <c r="M192" s="460"/>
      <c r="N192" s="460"/>
      <c r="O192" s="460"/>
      <c r="P192" s="461"/>
    </row>
    <row r="193">
      <c r="L193" s="460"/>
      <c r="M193" s="460"/>
      <c r="N193" s="460"/>
      <c r="O193" s="460"/>
      <c r="P193" s="461"/>
    </row>
    <row r="194">
      <c r="L194" s="460"/>
      <c r="M194" s="460"/>
      <c r="N194" s="460"/>
      <c r="O194" s="460"/>
      <c r="P194" s="461"/>
    </row>
    <row r="195">
      <c r="L195" s="460"/>
      <c r="M195" s="460"/>
      <c r="N195" s="460"/>
      <c r="O195" s="460"/>
      <c r="P195" s="461"/>
    </row>
    <row r="196">
      <c r="L196" s="460"/>
      <c r="M196" s="460"/>
      <c r="N196" s="460"/>
      <c r="O196" s="460"/>
      <c r="P196" s="461"/>
    </row>
    <row r="197">
      <c r="L197" s="460"/>
      <c r="M197" s="460"/>
      <c r="N197" s="460"/>
      <c r="O197" s="460"/>
      <c r="P197" s="461"/>
    </row>
    <row r="198">
      <c r="L198" s="460"/>
      <c r="M198" s="460"/>
      <c r="N198" s="460"/>
      <c r="O198" s="460"/>
      <c r="P198" s="461"/>
    </row>
    <row r="199">
      <c r="L199" s="460"/>
      <c r="M199" s="460"/>
      <c r="N199" s="460"/>
      <c r="O199" s="460"/>
      <c r="P199" s="461"/>
    </row>
    <row r="200">
      <c r="L200" s="460"/>
      <c r="M200" s="460"/>
      <c r="N200" s="460"/>
      <c r="O200" s="460"/>
      <c r="P200" s="461"/>
    </row>
    <row r="201">
      <c r="L201" s="460"/>
      <c r="M201" s="460"/>
      <c r="N201" s="460"/>
      <c r="O201" s="460"/>
      <c r="P201" s="461"/>
    </row>
    <row r="202">
      <c r="L202" s="460"/>
      <c r="M202" s="460"/>
      <c r="N202" s="460"/>
      <c r="O202" s="460"/>
      <c r="P202" s="461"/>
    </row>
    <row r="203">
      <c r="L203" s="460"/>
      <c r="M203" s="460"/>
      <c r="N203" s="460"/>
      <c r="O203" s="460"/>
      <c r="P203" s="461"/>
    </row>
    <row r="204">
      <c r="L204" s="460"/>
      <c r="M204" s="460"/>
      <c r="N204" s="460"/>
      <c r="O204" s="460"/>
      <c r="P204" s="461"/>
    </row>
    <row r="205">
      <c r="L205" s="460"/>
      <c r="M205" s="460"/>
      <c r="N205" s="460"/>
      <c r="O205" s="460"/>
      <c r="P205" s="461"/>
    </row>
    <row r="206">
      <c r="L206" s="460"/>
      <c r="M206" s="460"/>
      <c r="N206" s="460"/>
      <c r="O206" s="460"/>
      <c r="P206" s="461"/>
    </row>
    <row r="207">
      <c r="L207" s="460"/>
      <c r="M207" s="460"/>
      <c r="N207" s="460"/>
      <c r="O207" s="460"/>
      <c r="P207" s="461"/>
    </row>
    <row r="208">
      <c r="L208" s="460"/>
      <c r="M208" s="460"/>
      <c r="N208" s="460"/>
      <c r="O208" s="460"/>
      <c r="P208" s="461"/>
    </row>
    <row r="209">
      <c r="L209" s="460"/>
      <c r="M209" s="460"/>
      <c r="N209" s="460"/>
      <c r="O209" s="460"/>
      <c r="P209" s="461"/>
    </row>
    <row r="210">
      <c r="L210" s="460"/>
      <c r="M210" s="460"/>
      <c r="N210" s="460"/>
      <c r="O210" s="460"/>
      <c r="P210" s="461"/>
    </row>
    <row r="211">
      <c r="L211" s="460"/>
      <c r="M211" s="460"/>
      <c r="N211" s="460"/>
      <c r="O211" s="460"/>
      <c r="P211" s="461"/>
    </row>
    <row r="212">
      <c r="L212" s="460"/>
      <c r="M212" s="460"/>
      <c r="N212" s="460"/>
      <c r="O212" s="460"/>
      <c r="P212" s="461"/>
    </row>
    <row r="213">
      <c r="L213" s="460"/>
      <c r="M213" s="460"/>
      <c r="N213" s="460"/>
      <c r="O213" s="460"/>
      <c r="P213" s="461"/>
    </row>
    <row r="214">
      <c r="L214" s="460"/>
      <c r="M214" s="460"/>
      <c r="N214" s="460"/>
      <c r="O214" s="460"/>
      <c r="P214" s="461"/>
    </row>
    <row r="215">
      <c r="L215" s="460"/>
      <c r="M215" s="460"/>
      <c r="N215" s="460"/>
      <c r="O215" s="460"/>
      <c r="P215" s="461"/>
    </row>
    <row r="216">
      <c r="L216" s="460"/>
      <c r="M216" s="460"/>
      <c r="N216" s="460"/>
      <c r="O216" s="460"/>
      <c r="P216" s="461"/>
    </row>
    <row r="217">
      <c r="L217" s="460"/>
      <c r="M217" s="460"/>
      <c r="N217" s="460"/>
      <c r="O217" s="460"/>
      <c r="P217" s="461"/>
    </row>
    <row r="218">
      <c r="L218" s="460"/>
      <c r="M218" s="460"/>
      <c r="N218" s="460"/>
      <c r="O218" s="460"/>
      <c r="P218" s="461"/>
    </row>
    <row r="219">
      <c r="L219" s="460"/>
      <c r="M219" s="460"/>
      <c r="N219" s="460"/>
      <c r="O219" s="460"/>
      <c r="P219" s="461"/>
    </row>
    <row r="220">
      <c r="L220" s="460"/>
      <c r="M220" s="460"/>
      <c r="N220" s="460"/>
      <c r="O220" s="460"/>
      <c r="P220" s="461"/>
    </row>
    <row r="221">
      <c r="L221" s="460"/>
      <c r="M221" s="460"/>
      <c r="N221" s="460"/>
      <c r="O221" s="460"/>
      <c r="P221" s="461"/>
    </row>
    <row r="222">
      <c r="L222" s="460"/>
      <c r="M222" s="460"/>
      <c r="N222" s="460"/>
      <c r="O222" s="460"/>
      <c r="P222" s="461"/>
    </row>
    <row r="223">
      <c r="L223" s="460"/>
      <c r="M223" s="460"/>
      <c r="N223" s="460"/>
      <c r="O223" s="460"/>
      <c r="P223" s="461"/>
    </row>
    <row r="224">
      <c r="L224" s="460"/>
      <c r="M224" s="460"/>
      <c r="N224" s="460"/>
      <c r="O224" s="460"/>
      <c r="P224" s="461"/>
    </row>
    <row r="225">
      <c r="L225" s="460"/>
      <c r="M225" s="460"/>
      <c r="N225" s="460"/>
      <c r="O225" s="460"/>
      <c r="P225" s="461"/>
    </row>
    <row r="226">
      <c r="L226" s="460"/>
      <c r="M226" s="460"/>
      <c r="N226" s="460"/>
      <c r="O226" s="460"/>
      <c r="P226" s="461"/>
    </row>
    <row r="227">
      <c r="L227" s="460"/>
      <c r="M227" s="460"/>
      <c r="N227" s="460"/>
      <c r="O227" s="460"/>
      <c r="P227" s="461"/>
    </row>
    <row r="228">
      <c r="L228" s="460"/>
      <c r="M228" s="460"/>
      <c r="N228" s="460"/>
      <c r="O228" s="460"/>
      <c r="P228" s="461"/>
    </row>
    <row r="229">
      <c r="L229" s="460"/>
      <c r="M229" s="460"/>
      <c r="N229" s="460"/>
      <c r="O229" s="460"/>
      <c r="P229" s="461"/>
    </row>
    <row r="230">
      <c r="L230" s="460"/>
      <c r="M230" s="460"/>
      <c r="N230" s="460"/>
      <c r="O230" s="460"/>
      <c r="P230" s="461"/>
    </row>
    <row r="231">
      <c r="L231" s="460"/>
      <c r="M231" s="460"/>
      <c r="N231" s="460"/>
      <c r="O231" s="460"/>
      <c r="P231" s="461"/>
    </row>
    <row r="232">
      <c r="L232" s="460"/>
      <c r="M232" s="460"/>
      <c r="N232" s="460"/>
      <c r="O232" s="460"/>
      <c r="P232" s="461"/>
    </row>
    <row r="233">
      <c r="L233" s="460"/>
      <c r="M233" s="460"/>
      <c r="N233" s="460"/>
      <c r="O233" s="460"/>
      <c r="P233" s="461"/>
    </row>
    <row r="234">
      <c r="L234" s="460"/>
      <c r="M234" s="460"/>
      <c r="N234" s="460"/>
      <c r="O234" s="460"/>
      <c r="P234" s="461"/>
    </row>
    <row r="235">
      <c r="L235" s="460"/>
      <c r="M235" s="460"/>
      <c r="N235" s="460"/>
      <c r="O235" s="460"/>
      <c r="P235" s="461"/>
    </row>
    <row r="236">
      <c r="L236" s="460"/>
      <c r="M236" s="460"/>
      <c r="N236" s="460"/>
      <c r="O236" s="460"/>
      <c r="P236" s="461"/>
    </row>
    <row r="237">
      <c r="L237" s="460"/>
      <c r="M237" s="460"/>
      <c r="N237" s="460"/>
      <c r="O237" s="460"/>
      <c r="P237" s="461"/>
    </row>
    <row r="238">
      <c r="L238" s="460"/>
      <c r="M238" s="460"/>
      <c r="N238" s="460"/>
      <c r="O238" s="460"/>
      <c r="P238" s="461"/>
    </row>
    <row r="239">
      <c r="L239" s="460"/>
      <c r="M239" s="460"/>
      <c r="N239" s="460"/>
      <c r="O239" s="460"/>
      <c r="P239" s="461"/>
    </row>
    <row r="240">
      <c r="L240" s="460"/>
      <c r="M240" s="460"/>
      <c r="N240" s="460"/>
      <c r="O240" s="460"/>
      <c r="P240" s="461"/>
    </row>
    <row r="241">
      <c r="L241" s="460"/>
      <c r="M241" s="460"/>
      <c r="N241" s="460"/>
      <c r="O241" s="460"/>
      <c r="P241" s="461"/>
    </row>
    <row r="242">
      <c r="L242" s="460"/>
      <c r="M242" s="460"/>
      <c r="N242" s="460"/>
      <c r="O242" s="460"/>
      <c r="P242" s="461"/>
    </row>
    <row r="243">
      <c r="L243" s="460"/>
      <c r="M243" s="460"/>
      <c r="N243" s="460"/>
      <c r="O243" s="460"/>
      <c r="P243" s="461"/>
    </row>
    <row r="244">
      <c r="L244" s="460"/>
      <c r="M244" s="460"/>
      <c r="N244" s="460"/>
      <c r="O244" s="460"/>
      <c r="P244" s="461"/>
    </row>
    <row r="245">
      <c r="L245" s="460"/>
      <c r="M245" s="460"/>
      <c r="N245" s="460"/>
      <c r="O245" s="460"/>
      <c r="P245" s="461"/>
    </row>
    <row r="246">
      <c r="L246" s="460"/>
      <c r="M246" s="460"/>
      <c r="N246" s="460"/>
      <c r="O246" s="460"/>
      <c r="P246" s="461"/>
    </row>
    <row r="247">
      <c r="L247" s="460"/>
      <c r="M247" s="460"/>
      <c r="N247" s="460"/>
      <c r="O247" s="460"/>
      <c r="P247" s="461"/>
    </row>
    <row r="248">
      <c r="L248" s="460"/>
      <c r="M248" s="460"/>
      <c r="N248" s="460"/>
      <c r="O248" s="460"/>
      <c r="P248" s="461"/>
    </row>
    <row r="249">
      <c r="L249" s="460"/>
      <c r="M249" s="460"/>
      <c r="N249" s="460"/>
      <c r="O249" s="460"/>
      <c r="P249" s="461"/>
    </row>
    <row r="250">
      <c r="L250" s="460"/>
      <c r="M250" s="460"/>
      <c r="N250" s="460"/>
      <c r="O250" s="460"/>
      <c r="P250" s="461"/>
    </row>
    <row r="251">
      <c r="L251" s="460"/>
      <c r="M251" s="460"/>
      <c r="N251" s="460"/>
      <c r="O251" s="460"/>
      <c r="P251" s="461"/>
    </row>
    <row r="252">
      <c r="L252" s="460"/>
      <c r="M252" s="460"/>
      <c r="N252" s="460"/>
      <c r="O252" s="460"/>
      <c r="P252" s="461"/>
    </row>
    <row r="253">
      <c r="L253" s="460"/>
      <c r="M253" s="460"/>
      <c r="N253" s="460"/>
      <c r="O253" s="460"/>
      <c r="P253" s="461"/>
    </row>
    <row r="254">
      <c r="L254" s="460"/>
      <c r="M254" s="460"/>
      <c r="N254" s="460"/>
      <c r="O254" s="460"/>
      <c r="P254" s="461"/>
    </row>
    <row r="255">
      <c r="L255" s="460"/>
      <c r="M255" s="460"/>
      <c r="N255" s="460"/>
      <c r="O255" s="460"/>
      <c r="P255" s="461"/>
    </row>
    <row r="256">
      <c r="L256" s="460"/>
      <c r="M256" s="460"/>
      <c r="N256" s="460"/>
      <c r="O256" s="460"/>
      <c r="P256" s="461"/>
    </row>
    <row r="257">
      <c r="L257" s="460"/>
      <c r="M257" s="460"/>
      <c r="N257" s="460"/>
      <c r="O257" s="460"/>
      <c r="P257" s="461"/>
    </row>
    <row r="258">
      <c r="L258" s="460"/>
      <c r="M258" s="460"/>
      <c r="N258" s="460"/>
      <c r="O258" s="460"/>
      <c r="P258" s="461"/>
    </row>
    <row r="259">
      <c r="L259" s="460"/>
      <c r="M259" s="460"/>
      <c r="N259" s="460"/>
      <c r="O259" s="460"/>
      <c r="P259" s="461"/>
    </row>
    <row r="260">
      <c r="L260" s="460"/>
      <c r="M260" s="460"/>
      <c r="N260" s="460"/>
      <c r="O260" s="460"/>
      <c r="P260" s="461"/>
    </row>
    <row r="261">
      <c r="L261" s="460"/>
      <c r="M261" s="460"/>
      <c r="N261" s="460"/>
      <c r="O261" s="460"/>
      <c r="P261" s="461"/>
    </row>
    <row r="262">
      <c r="L262" s="460"/>
      <c r="M262" s="460"/>
      <c r="N262" s="460"/>
      <c r="O262" s="460"/>
      <c r="P262" s="461"/>
    </row>
    <row r="263">
      <c r="L263" s="460"/>
      <c r="M263" s="460"/>
      <c r="N263" s="460"/>
      <c r="O263" s="460"/>
      <c r="P263" s="461"/>
    </row>
    <row r="264">
      <c r="L264" s="460"/>
      <c r="M264" s="460"/>
      <c r="N264" s="460"/>
      <c r="O264" s="460"/>
      <c r="P264" s="461"/>
    </row>
    <row r="265">
      <c r="L265" s="460"/>
      <c r="M265" s="460"/>
      <c r="N265" s="460"/>
      <c r="O265" s="460"/>
      <c r="P265" s="461"/>
    </row>
    <row r="266">
      <c r="L266" s="460"/>
      <c r="M266" s="460"/>
      <c r="N266" s="460"/>
      <c r="O266" s="460"/>
      <c r="P266" s="461"/>
    </row>
    <row r="267">
      <c r="L267" s="460"/>
      <c r="M267" s="460"/>
      <c r="N267" s="460"/>
      <c r="O267" s="460"/>
      <c r="P267" s="461"/>
    </row>
    <row r="268">
      <c r="L268" s="460"/>
      <c r="M268" s="460"/>
      <c r="N268" s="460"/>
      <c r="O268" s="460"/>
      <c r="P268" s="461"/>
    </row>
    <row r="269">
      <c r="L269" s="460"/>
      <c r="M269" s="460"/>
      <c r="N269" s="460"/>
      <c r="O269" s="460"/>
      <c r="P269" s="461"/>
    </row>
    <row r="270">
      <c r="L270" s="460"/>
      <c r="M270" s="460"/>
      <c r="N270" s="460"/>
      <c r="O270" s="460"/>
      <c r="P270" s="461"/>
    </row>
    <row r="271">
      <c r="L271" s="460"/>
      <c r="M271" s="460"/>
      <c r="N271" s="460"/>
      <c r="O271" s="460"/>
      <c r="P271" s="461"/>
    </row>
    <row r="272">
      <c r="L272" s="460"/>
      <c r="M272" s="460"/>
      <c r="N272" s="460"/>
      <c r="O272" s="460"/>
      <c r="P272" s="461"/>
    </row>
    <row r="273">
      <c r="L273" s="460"/>
      <c r="M273" s="460"/>
      <c r="N273" s="460"/>
      <c r="O273" s="460"/>
      <c r="P273" s="461"/>
    </row>
    <row r="274">
      <c r="L274" s="460"/>
      <c r="M274" s="460"/>
      <c r="N274" s="460"/>
      <c r="O274" s="460"/>
      <c r="P274" s="461"/>
    </row>
    <row r="275">
      <c r="L275" s="460"/>
      <c r="M275" s="460"/>
      <c r="N275" s="460"/>
      <c r="O275" s="460"/>
      <c r="P275" s="461"/>
    </row>
    <row r="276">
      <c r="L276" s="460"/>
      <c r="M276" s="460"/>
      <c r="N276" s="460"/>
      <c r="O276" s="460"/>
      <c r="P276" s="461"/>
    </row>
    <row r="277">
      <c r="L277" s="460"/>
      <c r="M277" s="460"/>
      <c r="N277" s="460"/>
      <c r="O277" s="460"/>
      <c r="P277" s="461"/>
    </row>
    <row r="278">
      <c r="L278" s="460"/>
      <c r="M278" s="460"/>
      <c r="N278" s="460"/>
      <c r="O278" s="460"/>
      <c r="P278" s="461"/>
    </row>
    <row r="279">
      <c r="L279" s="460"/>
      <c r="M279" s="460"/>
      <c r="N279" s="460"/>
      <c r="O279" s="460"/>
      <c r="P279" s="461"/>
    </row>
    <row r="280">
      <c r="L280" s="460"/>
      <c r="M280" s="460"/>
      <c r="N280" s="460"/>
      <c r="O280" s="460"/>
      <c r="P280" s="461"/>
    </row>
    <row r="281">
      <c r="L281" s="460"/>
      <c r="M281" s="460"/>
      <c r="N281" s="460"/>
      <c r="O281" s="460"/>
      <c r="P281" s="461"/>
    </row>
    <row r="282">
      <c r="L282" s="460"/>
      <c r="M282" s="460"/>
      <c r="N282" s="460"/>
      <c r="O282" s="460"/>
      <c r="P282" s="461"/>
    </row>
    <row r="283">
      <c r="L283" s="460"/>
      <c r="M283" s="460"/>
      <c r="N283" s="460"/>
      <c r="O283" s="460"/>
      <c r="P283" s="461"/>
    </row>
    <row r="284">
      <c r="L284" s="460"/>
      <c r="M284" s="460"/>
      <c r="N284" s="460"/>
      <c r="O284" s="460"/>
      <c r="P284" s="461"/>
    </row>
    <row r="285">
      <c r="L285" s="460"/>
      <c r="M285" s="460"/>
      <c r="N285" s="460"/>
      <c r="O285" s="460"/>
      <c r="P285" s="461"/>
    </row>
    <row r="286">
      <c r="L286" s="460"/>
      <c r="M286" s="460"/>
      <c r="N286" s="460"/>
      <c r="O286" s="460"/>
      <c r="P286" s="461"/>
    </row>
    <row r="287">
      <c r="L287" s="460"/>
      <c r="M287" s="460"/>
      <c r="N287" s="460"/>
      <c r="O287" s="460"/>
      <c r="P287" s="461"/>
    </row>
    <row r="288">
      <c r="L288" s="460"/>
      <c r="M288" s="460"/>
      <c r="N288" s="460"/>
      <c r="O288" s="460"/>
      <c r="P288" s="461"/>
    </row>
    <row r="289">
      <c r="L289" s="460"/>
      <c r="M289" s="460"/>
      <c r="N289" s="460"/>
      <c r="O289" s="460"/>
      <c r="P289" s="461"/>
    </row>
    <row r="290">
      <c r="L290" s="460"/>
      <c r="M290" s="460"/>
      <c r="N290" s="460"/>
      <c r="O290" s="460"/>
      <c r="P290" s="461"/>
    </row>
    <row r="291">
      <c r="L291" s="460"/>
      <c r="M291" s="460"/>
      <c r="N291" s="460"/>
      <c r="O291" s="460"/>
      <c r="P291" s="461"/>
    </row>
    <row r="292">
      <c r="L292" s="460"/>
      <c r="M292" s="460"/>
      <c r="N292" s="460"/>
      <c r="O292" s="460"/>
      <c r="P292" s="461"/>
    </row>
    <row r="293">
      <c r="L293" s="460"/>
      <c r="M293" s="460"/>
      <c r="N293" s="460"/>
      <c r="O293" s="460"/>
      <c r="P293" s="461"/>
    </row>
    <row r="294">
      <c r="L294" s="460"/>
      <c r="M294" s="460"/>
      <c r="N294" s="460"/>
      <c r="O294" s="460"/>
      <c r="P294" s="461"/>
    </row>
    <row r="295">
      <c r="L295" s="460"/>
      <c r="M295" s="460"/>
      <c r="N295" s="460"/>
      <c r="O295" s="460"/>
      <c r="P295" s="461"/>
    </row>
    <row r="296">
      <c r="L296" s="460"/>
      <c r="M296" s="460"/>
      <c r="N296" s="460"/>
      <c r="O296" s="460"/>
      <c r="P296" s="461"/>
    </row>
    <row r="297">
      <c r="L297" s="460"/>
      <c r="M297" s="460"/>
      <c r="N297" s="460"/>
      <c r="O297" s="460"/>
      <c r="P297" s="461"/>
    </row>
    <row r="298">
      <c r="L298" s="460"/>
      <c r="M298" s="460"/>
      <c r="N298" s="460"/>
      <c r="O298" s="460"/>
      <c r="P298" s="461"/>
    </row>
    <row r="299">
      <c r="L299" s="460"/>
      <c r="M299" s="460"/>
      <c r="N299" s="460"/>
      <c r="O299" s="460"/>
      <c r="P299" s="461"/>
    </row>
    <row r="300">
      <c r="L300" s="460"/>
      <c r="M300" s="460"/>
      <c r="N300" s="460"/>
      <c r="O300" s="460"/>
      <c r="P300" s="461"/>
    </row>
    <row r="301">
      <c r="L301" s="460"/>
      <c r="M301" s="460"/>
      <c r="N301" s="460"/>
      <c r="O301" s="460"/>
      <c r="P301" s="461"/>
    </row>
    <row r="302">
      <c r="L302" s="460"/>
      <c r="M302" s="460"/>
      <c r="N302" s="460"/>
      <c r="O302" s="460"/>
      <c r="P302" s="461"/>
    </row>
    <row r="303">
      <c r="L303" s="460"/>
      <c r="M303" s="460"/>
      <c r="N303" s="460"/>
      <c r="O303" s="460"/>
      <c r="P303" s="461"/>
    </row>
    <row r="304">
      <c r="L304" s="460"/>
      <c r="M304" s="460"/>
      <c r="N304" s="460"/>
      <c r="O304" s="460"/>
      <c r="P304" s="461"/>
    </row>
    <row r="305">
      <c r="L305" s="460"/>
      <c r="M305" s="460"/>
      <c r="N305" s="460"/>
      <c r="O305" s="460"/>
      <c r="P305" s="461"/>
    </row>
    <row r="306">
      <c r="L306" s="460"/>
      <c r="M306" s="460"/>
      <c r="N306" s="460"/>
      <c r="O306" s="460"/>
      <c r="P306" s="461"/>
    </row>
    <row r="307">
      <c r="L307" s="460"/>
      <c r="M307" s="460"/>
      <c r="N307" s="460"/>
      <c r="O307" s="460"/>
      <c r="P307" s="461"/>
    </row>
    <row r="308">
      <c r="L308" s="460"/>
      <c r="M308" s="460"/>
      <c r="N308" s="460"/>
      <c r="O308" s="460"/>
      <c r="P308" s="461"/>
    </row>
    <row r="309">
      <c r="L309" s="460"/>
      <c r="M309" s="460"/>
      <c r="N309" s="460"/>
      <c r="O309" s="460"/>
      <c r="P309" s="461"/>
    </row>
    <row r="310">
      <c r="L310" s="460"/>
      <c r="M310" s="460"/>
      <c r="N310" s="460"/>
      <c r="O310" s="460"/>
      <c r="P310" s="461"/>
    </row>
    <row r="311">
      <c r="L311" s="460"/>
      <c r="M311" s="460"/>
      <c r="N311" s="460"/>
      <c r="O311" s="460"/>
      <c r="P311" s="461"/>
    </row>
    <row r="312">
      <c r="L312" s="460"/>
      <c r="M312" s="460"/>
      <c r="N312" s="460"/>
      <c r="O312" s="460"/>
      <c r="P312" s="461"/>
    </row>
    <row r="313">
      <c r="L313" s="460"/>
      <c r="M313" s="460"/>
      <c r="N313" s="460"/>
      <c r="O313" s="460"/>
      <c r="P313" s="461"/>
    </row>
    <row r="314">
      <c r="L314" s="460"/>
      <c r="M314" s="460"/>
      <c r="N314" s="460"/>
      <c r="O314" s="460"/>
      <c r="P314" s="461"/>
    </row>
    <row r="315">
      <c r="L315" s="460"/>
      <c r="M315" s="460"/>
      <c r="N315" s="460"/>
      <c r="O315" s="460"/>
      <c r="P315" s="461"/>
    </row>
    <row r="316">
      <c r="L316" s="460"/>
      <c r="M316" s="460"/>
      <c r="N316" s="460"/>
      <c r="O316" s="460"/>
      <c r="P316" s="461"/>
    </row>
    <row r="317">
      <c r="L317" s="460"/>
      <c r="M317" s="460"/>
      <c r="N317" s="460"/>
      <c r="O317" s="460"/>
      <c r="P317" s="461"/>
    </row>
    <row r="318">
      <c r="L318" s="460"/>
      <c r="M318" s="460"/>
      <c r="N318" s="460"/>
      <c r="O318" s="460"/>
      <c r="P318" s="461"/>
    </row>
    <row r="319">
      <c r="L319" s="460"/>
      <c r="M319" s="460"/>
      <c r="N319" s="460"/>
      <c r="O319" s="460"/>
      <c r="P319" s="461"/>
    </row>
    <row r="320">
      <c r="L320" s="460"/>
      <c r="M320" s="460"/>
      <c r="N320" s="460"/>
      <c r="O320" s="460"/>
      <c r="P320" s="461"/>
    </row>
    <row r="321">
      <c r="L321" s="460"/>
      <c r="M321" s="460"/>
      <c r="N321" s="460"/>
      <c r="O321" s="460"/>
      <c r="P321" s="461"/>
    </row>
    <row r="322">
      <c r="L322" s="460"/>
      <c r="M322" s="460"/>
      <c r="N322" s="460"/>
      <c r="O322" s="460"/>
      <c r="P322" s="461"/>
    </row>
    <row r="323">
      <c r="L323" s="460"/>
      <c r="M323" s="460"/>
      <c r="N323" s="460"/>
      <c r="O323" s="460"/>
      <c r="P323" s="461"/>
    </row>
    <row r="324">
      <c r="L324" s="460"/>
      <c r="M324" s="460"/>
      <c r="N324" s="460"/>
      <c r="O324" s="460"/>
      <c r="P324" s="461"/>
    </row>
    <row r="325">
      <c r="L325" s="460"/>
      <c r="M325" s="460"/>
      <c r="N325" s="460"/>
      <c r="O325" s="460"/>
      <c r="P325" s="461"/>
    </row>
    <row r="326">
      <c r="L326" s="460"/>
      <c r="M326" s="460"/>
      <c r="N326" s="460"/>
      <c r="O326" s="460"/>
      <c r="P326" s="461"/>
    </row>
    <row r="327">
      <c r="L327" s="460"/>
      <c r="M327" s="460"/>
      <c r="N327" s="460"/>
      <c r="O327" s="460"/>
      <c r="P327" s="461"/>
    </row>
    <row r="328">
      <c r="L328" s="460"/>
      <c r="M328" s="460"/>
      <c r="N328" s="460"/>
      <c r="O328" s="460"/>
      <c r="P328" s="461"/>
    </row>
    <row r="329">
      <c r="L329" s="460"/>
      <c r="M329" s="460"/>
      <c r="N329" s="460"/>
      <c r="O329" s="460"/>
      <c r="P329" s="461"/>
    </row>
    <row r="330">
      <c r="L330" s="460"/>
      <c r="M330" s="460"/>
      <c r="N330" s="460"/>
      <c r="O330" s="460"/>
      <c r="P330" s="461"/>
    </row>
    <row r="331">
      <c r="L331" s="460"/>
      <c r="M331" s="460"/>
      <c r="N331" s="460"/>
      <c r="O331" s="460"/>
      <c r="P331" s="461"/>
    </row>
    <row r="332">
      <c r="L332" s="460"/>
      <c r="M332" s="460"/>
      <c r="N332" s="460"/>
      <c r="O332" s="460"/>
      <c r="P332" s="461"/>
    </row>
    <row r="333">
      <c r="L333" s="460"/>
      <c r="M333" s="460"/>
      <c r="N333" s="460"/>
      <c r="O333" s="460"/>
      <c r="P333" s="461"/>
    </row>
    <row r="334">
      <c r="L334" s="460"/>
      <c r="M334" s="460"/>
      <c r="N334" s="460"/>
      <c r="O334" s="460"/>
      <c r="P334" s="461"/>
    </row>
    <row r="335">
      <c r="L335" s="460"/>
      <c r="M335" s="460"/>
      <c r="N335" s="460"/>
      <c r="O335" s="460"/>
      <c r="P335" s="461"/>
    </row>
    <row r="336">
      <c r="L336" s="460"/>
      <c r="M336" s="460"/>
      <c r="N336" s="460"/>
      <c r="O336" s="460"/>
      <c r="P336" s="461"/>
    </row>
    <row r="337">
      <c r="L337" s="460"/>
      <c r="M337" s="460"/>
      <c r="N337" s="460"/>
      <c r="O337" s="460"/>
      <c r="P337" s="461"/>
    </row>
    <row r="338">
      <c r="L338" s="460"/>
      <c r="M338" s="460"/>
      <c r="N338" s="460"/>
      <c r="O338" s="460"/>
      <c r="P338" s="461"/>
    </row>
    <row r="339">
      <c r="L339" s="460"/>
      <c r="M339" s="460"/>
      <c r="N339" s="460"/>
      <c r="O339" s="460"/>
      <c r="P339" s="461"/>
    </row>
    <row r="340">
      <c r="L340" s="460"/>
      <c r="M340" s="460"/>
      <c r="N340" s="460"/>
      <c r="O340" s="460"/>
      <c r="P340" s="461"/>
    </row>
    <row r="341">
      <c r="L341" s="460"/>
      <c r="M341" s="460"/>
      <c r="N341" s="460"/>
      <c r="O341" s="460"/>
      <c r="P341" s="461"/>
    </row>
    <row r="342">
      <c r="L342" s="460"/>
      <c r="M342" s="460"/>
      <c r="N342" s="460"/>
      <c r="O342" s="460"/>
      <c r="P342" s="461"/>
    </row>
    <row r="343">
      <c r="L343" s="460"/>
      <c r="M343" s="460"/>
      <c r="N343" s="460"/>
      <c r="O343" s="460"/>
      <c r="P343" s="461"/>
    </row>
    <row r="344">
      <c r="L344" s="460"/>
      <c r="M344" s="460"/>
      <c r="N344" s="460"/>
      <c r="O344" s="460"/>
      <c r="P344" s="461"/>
    </row>
    <row r="345">
      <c r="L345" s="460"/>
      <c r="M345" s="460"/>
      <c r="N345" s="460"/>
      <c r="O345" s="460"/>
      <c r="P345" s="461"/>
    </row>
    <row r="346">
      <c r="L346" s="460"/>
      <c r="M346" s="460"/>
      <c r="N346" s="460"/>
      <c r="O346" s="460"/>
      <c r="P346" s="461"/>
    </row>
    <row r="347">
      <c r="L347" s="460"/>
      <c r="M347" s="460"/>
      <c r="N347" s="460"/>
      <c r="O347" s="460"/>
      <c r="P347" s="461"/>
    </row>
    <row r="348">
      <c r="L348" s="460"/>
      <c r="M348" s="460"/>
      <c r="N348" s="460"/>
      <c r="O348" s="460"/>
      <c r="P348" s="461"/>
    </row>
    <row r="349">
      <c r="L349" s="460"/>
      <c r="M349" s="460"/>
      <c r="N349" s="460"/>
      <c r="O349" s="460"/>
      <c r="P349" s="461"/>
    </row>
    <row r="350">
      <c r="L350" s="460"/>
      <c r="M350" s="460"/>
      <c r="N350" s="460"/>
      <c r="O350" s="460"/>
      <c r="P350" s="461"/>
    </row>
    <row r="351">
      <c r="L351" s="460"/>
      <c r="M351" s="460"/>
      <c r="N351" s="460"/>
      <c r="O351" s="460"/>
      <c r="P351" s="461"/>
    </row>
    <row r="352">
      <c r="L352" s="460"/>
      <c r="M352" s="460"/>
      <c r="N352" s="460"/>
      <c r="O352" s="460"/>
      <c r="P352" s="461"/>
    </row>
    <row r="353">
      <c r="L353" s="460"/>
      <c r="M353" s="460"/>
      <c r="N353" s="460"/>
      <c r="O353" s="460"/>
      <c r="P353" s="461"/>
    </row>
    <row r="354">
      <c r="L354" s="460"/>
      <c r="M354" s="460"/>
      <c r="N354" s="460"/>
      <c r="O354" s="460"/>
      <c r="P354" s="461"/>
    </row>
    <row r="355">
      <c r="L355" s="460"/>
      <c r="M355" s="460"/>
      <c r="N355" s="460"/>
      <c r="O355" s="460"/>
      <c r="P355" s="461"/>
    </row>
    <row r="356">
      <c r="L356" s="460"/>
      <c r="M356" s="460"/>
      <c r="N356" s="460"/>
      <c r="O356" s="460"/>
      <c r="P356" s="461"/>
    </row>
    <row r="357">
      <c r="L357" s="460"/>
      <c r="M357" s="460"/>
      <c r="N357" s="460"/>
      <c r="O357" s="460"/>
      <c r="P357" s="461"/>
    </row>
    <row r="358">
      <c r="L358" s="460"/>
      <c r="M358" s="460"/>
      <c r="N358" s="460"/>
      <c r="O358" s="460"/>
      <c r="P358" s="461"/>
    </row>
    <row r="359">
      <c r="L359" s="460"/>
      <c r="M359" s="460"/>
      <c r="N359" s="460"/>
      <c r="O359" s="460"/>
      <c r="P359" s="461"/>
    </row>
    <row r="360">
      <c r="L360" s="460"/>
      <c r="M360" s="460"/>
      <c r="N360" s="460"/>
      <c r="O360" s="460"/>
      <c r="P360" s="461"/>
    </row>
    <row r="361">
      <c r="L361" s="460"/>
      <c r="M361" s="460"/>
      <c r="N361" s="460"/>
      <c r="O361" s="460"/>
      <c r="P361" s="461"/>
    </row>
    <row r="362">
      <c r="L362" s="460"/>
      <c r="M362" s="460"/>
      <c r="N362" s="460"/>
      <c r="O362" s="460"/>
      <c r="P362" s="461"/>
    </row>
    <row r="363">
      <c r="L363" s="460"/>
      <c r="M363" s="460"/>
      <c r="N363" s="460"/>
      <c r="O363" s="460"/>
      <c r="P363" s="461"/>
    </row>
    <row r="364">
      <c r="L364" s="460"/>
      <c r="M364" s="460"/>
      <c r="N364" s="460"/>
      <c r="O364" s="460"/>
      <c r="P364" s="461"/>
    </row>
    <row r="365">
      <c r="L365" s="460"/>
      <c r="M365" s="460"/>
      <c r="N365" s="460"/>
      <c r="O365" s="460"/>
      <c r="P365" s="461"/>
    </row>
    <row r="366">
      <c r="L366" s="460"/>
      <c r="M366" s="460"/>
      <c r="N366" s="460"/>
      <c r="O366" s="460"/>
      <c r="P366" s="461"/>
    </row>
    <row r="367">
      <c r="L367" s="460"/>
      <c r="M367" s="460"/>
      <c r="N367" s="460"/>
      <c r="O367" s="460"/>
      <c r="P367" s="461"/>
    </row>
    <row r="368">
      <c r="L368" s="460"/>
      <c r="M368" s="460"/>
      <c r="N368" s="460"/>
      <c r="O368" s="460"/>
      <c r="P368" s="461"/>
    </row>
    <row r="369">
      <c r="L369" s="460"/>
      <c r="M369" s="460"/>
      <c r="N369" s="460"/>
      <c r="O369" s="460"/>
      <c r="P369" s="461"/>
    </row>
    <row r="370">
      <c r="L370" s="460"/>
      <c r="M370" s="460"/>
      <c r="N370" s="460"/>
      <c r="O370" s="460"/>
      <c r="P370" s="461"/>
    </row>
    <row r="371">
      <c r="L371" s="460"/>
      <c r="M371" s="460"/>
      <c r="N371" s="460"/>
      <c r="O371" s="460"/>
      <c r="P371" s="461"/>
    </row>
    <row r="372">
      <c r="L372" s="460"/>
      <c r="M372" s="460"/>
      <c r="N372" s="460"/>
      <c r="O372" s="460"/>
      <c r="P372" s="461"/>
    </row>
    <row r="373">
      <c r="L373" s="460"/>
      <c r="M373" s="460"/>
      <c r="N373" s="460"/>
      <c r="O373" s="460"/>
      <c r="P373" s="461"/>
    </row>
    <row r="374">
      <c r="L374" s="460"/>
      <c r="M374" s="460"/>
      <c r="N374" s="460"/>
      <c r="O374" s="460"/>
      <c r="P374" s="461"/>
    </row>
    <row r="375">
      <c r="L375" s="460"/>
      <c r="M375" s="460"/>
      <c r="N375" s="460"/>
      <c r="O375" s="460"/>
      <c r="P375" s="461"/>
    </row>
    <row r="376">
      <c r="L376" s="460"/>
      <c r="M376" s="460"/>
      <c r="N376" s="460"/>
      <c r="O376" s="460"/>
      <c r="P376" s="461"/>
    </row>
    <row r="377">
      <c r="L377" s="460"/>
      <c r="M377" s="460"/>
      <c r="N377" s="460"/>
      <c r="O377" s="460"/>
      <c r="P377" s="461"/>
    </row>
    <row r="378">
      <c r="L378" s="460"/>
      <c r="M378" s="460"/>
      <c r="N378" s="460"/>
      <c r="O378" s="460"/>
      <c r="P378" s="461"/>
    </row>
    <row r="379">
      <c r="L379" s="460"/>
      <c r="M379" s="460"/>
      <c r="N379" s="460"/>
      <c r="O379" s="460"/>
      <c r="P379" s="461"/>
    </row>
    <row r="380">
      <c r="L380" s="460"/>
      <c r="M380" s="460"/>
      <c r="N380" s="460"/>
      <c r="O380" s="460"/>
      <c r="P380" s="461"/>
    </row>
    <row r="381">
      <c r="L381" s="460"/>
      <c r="M381" s="460"/>
      <c r="N381" s="460"/>
      <c r="O381" s="460"/>
      <c r="P381" s="461"/>
    </row>
    <row r="382">
      <c r="L382" s="460"/>
      <c r="M382" s="460"/>
      <c r="N382" s="460"/>
      <c r="O382" s="460"/>
      <c r="P382" s="461"/>
    </row>
    <row r="383">
      <c r="L383" s="460"/>
      <c r="M383" s="460"/>
      <c r="N383" s="460"/>
      <c r="O383" s="460"/>
      <c r="P383" s="461"/>
    </row>
    <row r="384">
      <c r="L384" s="460"/>
      <c r="M384" s="460"/>
      <c r="N384" s="460"/>
      <c r="O384" s="460"/>
      <c r="P384" s="461"/>
    </row>
    <row r="385">
      <c r="L385" s="460"/>
      <c r="M385" s="460"/>
      <c r="N385" s="460"/>
      <c r="O385" s="460"/>
      <c r="P385" s="461"/>
    </row>
    <row r="386">
      <c r="L386" s="460"/>
      <c r="M386" s="460"/>
      <c r="N386" s="460"/>
      <c r="O386" s="460"/>
      <c r="P386" s="461"/>
    </row>
    <row r="387">
      <c r="L387" s="460"/>
      <c r="M387" s="460"/>
      <c r="N387" s="460"/>
      <c r="O387" s="460"/>
      <c r="P387" s="461"/>
    </row>
    <row r="388">
      <c r="L388" s="460"/>
      <c r="M388" s="460"/>
      <c r="N388" s="460"/>
      <c r="O388" s="460"/>
      <c r="P388" s="461"/>
    </row>
    <row r="389">
      <c r="L389" s="460"/>
      <c r="M389" s="460"/>
      <c r="N389" s="460"/>
      <c r="O389" s="460"/>
      <c r="P389" s="461"/>
    </row>
    <row r="390">
      <c r="L390" s="460"/>
      <c r="M390" s="460"/>
      <c r="N390" s="460"/>
      <c r="O390" s="460"/>
      <c r="P390" s="461"/>
    </row>
    <row r="391">
      <c r="L391" s="460"/>
      <c r="M391" s="460"/>
      <c r="N391" s="460"/>
      <c r="O391" s="460"/>
      <c r="P391" s="461"/>
    </row>
    <row r="392">
      <c r="L392" s="460"/>
      <c r="M392" s="460"/>
      <c r="N392" s="460"/>
      <c r="O392" s="460"/>
      <c r="P392" s="461"/>
    </row>
    <row r="393">
      <c r="L393" s="460"/>
      <c r="M393" s="460"/>
      <c r="N393" s="460"/>
      <c r="O393" s="460"/>
      <c r="P393" s="461"/>
    </row>
    <row r="394">
      <c r="L394" s="460"/>
      <c r="M394" s="460"/>
      <c r="N394" s="460"/>
      <c r="O394" s="460"/>
      <c r="P394" s="461"/>
    </row>
    <row r="395">
      <c r="L395" s="460"/>
      <c r="M395" s="460"/>
      <c r="N395" s="460"/>
      <c r="O395" s="460"/>
      <c r="P395" s="461"/>
    </row>
    <row r="396">
      <c r="L396" s="460"/>
      <c r="M396" s="460"/>
      <c r="N396" s="460"/>
      <c r="O396" s="460"/>
      <c r="P396" s="461"/>
    </row>
    <row r="397">
      <c r="L397" s="460"/>
      <c r="M397" s="460"/>
      <c r="N397" s="460"/>
      <c r="O397" s="460"/>
      <c r="P397" s="461"/>
    </row>
    <row r="398">
      <c r="L398" s="460"/>
      <c r="M398" s="460"/>
      <c r="N398" s="460"/>
      <c r="O398" s="460"/>
      <c r="P398" s="461"/>
    </row>
    <row r="399">
      <c r="L399" s="460"/>
      <c r="M399" s="460"/>
      <c r="N399" s="460"/>
      <c r="O399" s="460"/>
      <c r="P399" s="461"/>
    </row>
    <row r="400">
      <c r="L400" s="460"/>
      <c r="M400" s="460"/>
      <c r="N400" s="460"/>
      <c r="O400" s="460"/>
      <c r="P400" s="461"/>
    </row>
    <row r="401">
      <c r="L401" s="460"/>
      <c r="M401" s="460"/>
      <c r="N401" s="460"/>
      <c r="O401" s="460"/>
      <c r="P401" s="461"/>
    </row>
    <row r="402">
      <c r="L402" s="460"/>
      <c r="M402" s="460"/>
      <c r="N402" s="460"/>
      <c r="O402" s="460"/>
      <c r="P402" s="461"/>
    </row>
    <row r="403">
      <c r="L403" s="460"/>
      <c r="M403" s="460"/>
      <c r="N403" s="460"/>
      <c r="O403" s="460"/>
      <c r="P403" s="461"/>
    </row>
    <row r="404">
      <c r="L404" s="460"/>
      <c r="M404" s="460"/>
      <c r="N404" s="460"/>
      <c r="O404" s="460"/>
      <c r="P404" s="461"/>
    </row>
    <row r="405">
      <c r="L405" s="460"/>
      <c r="M405" s="460"/>
      <c r="N405" s="460"/>
      <c r="O405" s="460"/>
      <c r="P405" s="461"/>
    </row>
    <row r="406">
      <c r="L406" s="460"/>
      <c r="M406" s="460"/>
      <c r="N406" s="460"/>
      <c r="O406" s="460"/>
      <c r="P406" s="461"/>
    </row>
    <row r="407">
      <c r="L407" s="460"/>
      <c r="M407" s="460"/>
      <c r="N407" s="460"/>
      <c r="O407" s="460"/>
      <c r="P407" s="461"/>
    </row>
    <row r="408">
      <c r="L408" s="460"/>
      <c r="M408" s="460"/>
      <c r="N408" s="460"/>
      <c r="O408" s="460"/>
      <c r="P408" s="461"/>
    </row>
    <row r="409">
      <c r="L409" s="460"/>
      <c r="M409" s="460"/>
      <c r="N409" s="460"/>
      <c r="O409" s="460"/>
      <c r="P409" s="461"/>
    </row>
    <row r="410">
      <c r="L410" s="460"/>
      <c r="M410" s="460"/>
      <c r="N410" s="460"/>
      <c r="O410" s="460"/>
      <c r="P410" s="461"/>
    </row>
    <row r="411">
      <c r="L411" s="460"/>
      <c r="M411" s="460"/>
      <c r="N411" s="460"/>
      <c r="O411" s="460"/>
      <c r="P411" s="461"/>
    </row>
    <row r="412">
      <c r="L412" s="460"/>
      <c r="M412" s="460"/>
      <c r="N412" s="460"/>
      <c r="O412" s="460"/>
      <c r="P412" s="461"/>
    </row>
    <row r="413">
      <c r="L413" s="460"/>
      <c r="M413" s="460"/>
      <c r="N413" s="460"/>
      <c r="O413" s="460"/>
      <c r="P413" s="461"/>
    </row>
    <row r="414">
      <c r="L414" s="460"/>
      <c r="M414" s="460"/>
      <c r="N414" s="460"/>
      <c r="O414" s="460"/>
      <c r="P414" s="461"/>
    </row>
    <row r="415">
      <c r="L415" s="460"/>
      <c r="M415" s="460"/>
      <c r="N415" s="460"/>
      <c r="O415" s="460"/>
      <c r="P415" s="461"/>
    </row>
    <row r="416">
      <c r="L416" s="460"/>
      <c r="M416" s="460"/>
      <c r="N416" s="460"/>
      <c r="O416" s="460"/>
      <c r="P416" s="461"/>
    </row>
    <row r="417">
      <c r="L417" s="460"/>
      <c r="M417" s="460"/>
      <c r="N417" s="460"/>
      <c r="O417" s="460"/>
      <c r="P417" s="461"/>
    </row>
    <row r="418">
      <c r="L418" s="460"/>
      <c r="M418" s="460"/>
      <c r="N418" s="460"/>
      <c r="O418" s="460"/>
      <c r="P418" s="461"/>
    </row>
    <row r="419">
      <c r="L419" s="460"/>
      <c r="M419" s="460"/>
      <c r="N419" s="460"/>
      <c r="O419" s="460"/>
      <c r="P419" s="461"/>
    </row>
    <row r="420">
      <c r="L420" s="460"/>
      <c r="M420" s="460"/>
      <c r="N420" s="460"/>
      <c r="O420" s="460"/>
      <c r="P420" s="461"/>
    </row>
    <row r="421">
      <c r="L421" s="460"/>
      <c r="M421" s="460"/>
      <c r="N421" s="460"/>
      <c r="O421" s="460"/>
      <c r="P421" s="461"/>
    </row>
    <row r="422">
      <c r="L422" s="460"/>
      <c r="M422" s="460"/>
      <c r="N422" s="460"/>
      <c r="O422" s="460"/>
      <c r="P422" s="461"/>
    </row>
    <row r="423">
      <c r="L423" s="460"/>
      <c r="M423" s="460"/>
      <c r="N423" s="460"/>
      <c r="O423" s="460"/>
      <c r="P423" s="461"/>
    </row>
    <row r="424">
      <c r="L424" s="460"/>
      <c r="M424" s="460"/>
      <c r="N424" s="460"/>
      <c r="O424" s="460"/>
      <c r="P424" s="461"/>
    </row>
    <row r="425">
      <c r="L425" s="460"/>
      <c r="M425" s="460"/>
      <c r="N425" s="460"/>
      <c r="O425" s="460"/>
      <c r="P425" s="461"/>
    </row>
    <row r="426">
      <c r="L426" s="460"/>
      <c r="M426" s="460"/>
      <c r="N426" s="460"/>
      <c r="O426" s="460"/>
      <c r="P426" s="461"/>
    </row>
    <row r="427">
      <c r="L427" s="460"/>
      <c r="M427" s="460"/>
      <c r="N427" s="460"/>
      <c r="O427" s="460"/>
      <c r="P427" s="461"/>
    </row>
    <row r="428">
      <c r="L428" s="460"/>
      <c r="M428" s="460"/>
      <c r="N428" s="460"/>
      <c r="O428" s="460"/>
      <c r="P428" s="461"/>
    </row>
    <row r="429">
      <c r="L429" s="460"/>
      <c r="M429" s="460"/>
      <c r="N429" s="460"/>
      <c r="O429" s="460"/>
      <c r="P429" s="461"/>
    </row>
    <row r="430">
      <c r="L430" s="460"/>
      <c r="M430" s="460"/>
      <c r="N430" s="460"/>
      <c r="O430" s="460"/>
      <c r="P430" s="461"/>
    </row>
    <row r="431">
      <c r="L431" s="460"/>
      <c r="M431" s="460"/>
      <c r="N431" s="460"/>
      <c r="O431" s="460"/>
      <c r="P431" s="461"/>
    </row>
    <row r="432">
      <c r="L432" s="460"/>
      <c r="M432" s="460"/>
      <c r="N432" s="460"/>
      <c r="O432" s="460"/>
      <c r="P432" s="461"/>
    </row>
    <row r="433">
      <c r="L433" s="460"/>
      <c r="M433" s="460"/>
      <c r="N433" s="460"/>
      <c r="O433" s="460"/>
      <c r="P433" s="461"/>
    </row>
    <row r="434">
      <c r="L434" s="460"/>
      <c r="M434" s="460"/>
      <c r="N434" s="460"/>
      <c r="O434" s="460"/>
      <c r="P434" s="461"/>
    </row>
    <row r="435">
      <c r="L435" s="460"/>
      <c r="M435" s="460"/>
      <c r="N435" s="460"/>
      <c r="O435" s="460"/>
      <c r="P435" s="461"/>
    </row>
    <row r="436">
      <c r="L436" s="460"/>
      <c r="M436" s="460"/>
      <c r="N436" s="460"/>
      <c r="O436" s="460"/>
      <c r="P436" s="461"/>
    </row>
    <row r="437">
      <c r="L437" s="460"/>
      <c r="M437" s="460"/>
      <c r="N437" s="460"/>
      <c r="O437" s="460"/>
      <c r="P437" s="461"/>
    </row>
    <row r="438">
      <c r="L438" s="460"/>
      <c r="M438" s="460"/>
      <c r="N438" s="460"/>
      <c r="O438" s="460"/>
      <c r="P438" s="461"/>
    </row>
    <row r="439">
      <c r="L439" s="460"/>
      <c r="M439" s="460"/>
      <c r="N439" s="460"/>
      <c r="O439" s="460"/>
      <c r="P439" s="461"/>
    </row>
    <row r="440">
      <c r="L440" s="460"/>
      <c r="M440" s="460"/>
      <c r="N440" s="460"/>
      <c r="O440" s="460"/>
      <c r="P440" s="461"/>
    </row>
    <row r="441">
      <c r="L441" s="460"/>
      <c r="M441" s="460"/>
      <c r="N441" s="460"/>
      <c r="O441" s="460"/>
      <c r="P441" s="461"/>
    </row>
    <row r="442">
      <c r="L442" s="460"/>
      <c r="M442" s="460"/>
      <c r="N442" s="460"/>
      <c r="O442" s="460"/>
      <c r="P442" s="461"/>
    </row>
    <row r="443">
      <c r="L443" s="460"/>
      <c r="M443" s="460"/>
      <c r="N443" s="460"/>
      <c r="O443" s="460"/>
      <c r="P443" s="461"/>
    </row>
    <row r="444">
      <c r="L444" s="460"/>
      <c r="M444" s="460"/>
      <c r="N444" s="460"/>
      <c r="O444" s="460"/>
      <c r="P444" s="461"/>
    </row>
    <row r="445">
      <c r="L445" s="460"/>
      <c r="M445" s="460"/>
      <c r="N445" s="460"/>
      <c r="O445" s="460"/>
      <c r="P445" s="461"/>
    </row>
    <row r="446">
      <c r="L446" s="460"/>
      <c r="M446" s="460"/>
      <c r="N446" s="460"/>
      <c r="O446" s="460"/>
      <c r="P446" s="461"/>
    </row>
    <row r="447">
      <c r="L447" s="460"/>
      <c r="M447" s="460"/>
      <c r="N447" s="460"/>
      <c r="O447" s="460"/>
      <c r="P447" s="461"/>
    </row>
    <row r="448">
      <c r="L448" s="460"/>
      <c r="M448" s="460"/>
      <c r="N448" s="460"/>
      <c r="O448" s="460"/>
      <c r="P448" s="461"/>
    </row>
    <row r="449">
      <c r="L449" s="460"/>
      <c r="M449" s="460"/>
      <c r="N449" s="460"/>
      <c r="O449" s="460"/>
      <c r="P449" s="461"/>
    </row>
    <row r="450">
      <c r="L450" s="460"/>
      <c r="M450" s="460"/>
      <c r="N450" s="460"/>
      <c r="O450" s="460"/>
      <c r="P450" s="461"/>
    </row>
    <row r="451">
      <c r="L451" s="460"/>
      <c r="M451" s="460"/>
      <c r="N451" s="460"/>
      <c r="O451" s="460"/>
      <c r="P451" s="461"/>
    </row>
    <row r="452">
      <c r="L452" s="460"/>
      <c r="M452" s="460"/>
      <c r="N452" s="460"/>
      <c r="O452" s="460"/>
      <c r="P452" s="461"/>
    </row>
    <row r="453">
      <c r="L453" s="460"/>
      <c r="M453" s="460"/>
      <c r="N453" s="460"/>
      <c r="O453" s="460"/>
      <c r="P453" s="461"/>
    </row>
    <row r="454">
      <c r="L454" s="460"/>
      <c r="M454" s="460"/>
      <c r="N454" s="460"/>
      <c r="O454" s="460"/>
      <c r="P454" s="461"/>
    </row>
    <row r="455">
      <c r="L455" s="460"/>
      <c r="M455" s="460"/>
      <c r="N455" s="460"/>
      <c r="O455" s="460"/>
      <c r="P455" s="461"/>
    </row>
    <row r="456">
      <c r="L456" s="460"/>
      <c r="M456" s="460"/>
      <c r="N456" s="460"/>
      <c r="O456" s="460"/>
      <c r="P456" s="461"/>
    </row>
    <row r="457">
      <c r="L457" s="460"/>
      <c r="M457" s="460"/>
      <c r="N457" s="460"/>
      <c r="O457" s="460"/>
      <c r="P457" s="461"/>
    </row>
    <row r="458">
      <c r="L458" s="460"/>
      <c r="M458" s="460"/>
      <c r="N458" s="460"/>
      <c r="O458" s="460"/>
      <c r="P458" s="461"/>
    </row>
    <row r="459">
      <c r="L459" s="460"/>
      <c r="M459" s="460"/>
      <c r="N459" s="460"/>
      <c r="O459" s="460"/>
      <c r="P459" s="461"/>
    </row>
    <row r="460">
      <c r="L460" s="460"/>
      <c r="M460" s="460"/>
      <c r="N460" s="460"/>
      <c r="O460" s="460"/>
      <c r="P460" s="461"/>
    </row>
    <row r="461">
      <c r="L461" s="460"/>
      <c r="M461" s="460"/>
      <c r="N461" s="460"/>
      <c r="O461" s="460"/>
      <c r="P461" s="461"/>
    </row>
    <row r="462">
      <c r="L462" s="460"/>
      <c r="M462" s="460"/>
      <c r="N462" s="460"/>
      <c r="O462" s="460"/>
      <c r="P462" s="461"/>
    </row>
    <row r="463">
      <c r="L463" s="460"/>
      <c r="M463" s="460"/>
      <c r="N463" s="460"/>
      <c r="O463" s="460"/>
      <c r="P463" s="461"/>
    </row>
    <row r="464">
      <c r="L464" s="460"/>
      <c r="M464" s="460"/>
      <c r="N464" s="460"/>
      <c r="O464" s="460"/>
      <c r="P464" s="461"/>
    </row>
    <row r="465">
      <c r="L465" s="460"/>
      <c r="M465" s="460"/>
      <c r="N465" s="460"/>
      <c r="O465" s="460"/>
      <c r="P465" s="461"/>
    </row>
    <row r="466">
      <c r="L466" s="460"/>
      <c r="M466" s="460"/>
      <c r="N466" s="460"/>
      <c r="O466" s="460"/>
      <c r="P466" s="461"/>
    </row>
    <row r="467">
      <c r="L467" s="460"/>
      <c r="M467" s="460"/>
      <c r="N467" s="460"/>
      <c r="O467" s="460"/>
      <c r="P467" s="461"/>
    </row>
    <row r="468">
      <c r="L468" s="460"/>
      <c r="M468" s="460"/>
      <c r="N468" s="460"/>
      <c r="O468" s="460"/>
      <c r="P468" s="461"/>
    </row>
    <row r="469">
      <c r="L469" s="460"/>
      <c r="M469" s="460"/>
      <c r="N469" s="460"/>
      <c r="O469" s="460"/>
      <c r="P469" s="461"/>
    </row>
    <row r="470">
      <c r="L470" s="460"/>
      <c r="M470" s="460"/>
      <c r="N470" s="460"/>
      <c r="O470" s="460"/>
      <c r="P470" s="461"/>
    </row>
    <row r="471">
      <c r="L471" s="460"/>
      <c r="M471" s="460"/>
      <c r="N471" s="460"/>
      <c r="O471" s="460"/>
      <c r="P471" s="461"/>
    </row>
    <row r="472">
      <c r="L472" s="460"/>
      <c r="M472" s="460"/>
      <c r="N472" s="460"/>
      <c r="O472" s="460"/>
      <c r="P472" s="461"/>
    </row>
    <row r="473">
      <c r="L473" s="460"/>
      <c r="M473" s="460"/>
      <c r="N473" s="460"/>
      <c r="O473" s="460"/>
      <c r="P473" s="461"/>
    </row>
    <row r="474">
      <c r="L474" s="460"/>
      <c r="M474" s="460"/>
      <c r="N474" s="460"/>
      <c r="O474" s="460"/>
      <c r="P474" s="461"/>
    </row>
    <row r="475">
      <c r="L475" s="460"/>
      <c r="M475" s="460"/>
      <c r="N475" s="460"/>
      <c r="O475" s="460"/>
      <c r="P475" s="461"/>
    </row>
    <row r="476">
      <c r="L476" s="460"/>
      <c r="M476" s="460"/>
      <c r="N476" s="460"/>
      <c r="O476" s="460"/>
      <c r="P476" s="461"/>
    </row>
    <row r="477">
      <c r="L477" s="460"/>
      <c r="M477" s="460"/>
      <c r="N477" s="460"/>
      <c r="O477" s="460"/>
      <c r="P477" s="461"/>
    </row>
    <row r="478">
      <c r="L478" s="460"/>
      <c r="M478" s="460"/>
      <c r="N478" s="460"/>
      <c r="O478" s="460"/>
      <c r="P478" s="461"/>
    </row>
    <row r="479">
      <c r="L479" s="460"/>
      <c r="M479" s="460"/>
      <c r="N479" s="460"/>
      <c r="O479" s="460"/>
      <c r="P479" s="461"/>
    </row>
    <row r="480">
      <c r="L480" s="460"/>
      <c r="M480" s="460"/>
      <c r="N480" s="460"/>
      <c r="O480" s="460"/>
      <c r="P480" s="461"/>
    </row>
    <row r="481">
      <c r="L481" s="460"/>
      <c r="M481" s="460"/>
      <c r="N481" s="460"/>
      <c r="O481" s="460"/>
      <c r="P481" s="461"/>
    </row>
    <row r="482">
      <c r="L482" s="460"/>
      <c r="M482" s="460"/>
      <c r="N482" s="460"/>
      <c r="O482" s="460"/>
      <c r="P482" s="461"/>
    </row>
    <row r="483">
      <c r="L483" s="460"/>
      <c r="M483" s="460"/>
      <c r="N483" s="460"/>
      <c r="O483" s="460"/>
      <c r="P483" s="461"/>
    </row>
    <row r="484">
      <c r="L484" s="460"/>
      <c r="M484" s="460"/>
      <c r="N484" s="460"/>
      <c r="O484" s="460"/>
      <c r="P484" s="461"/>
    </row>
    <row r="485">
      <c r="L485" s="460"/>
      <c r="M485" s="460"/>
      <c r="N485" s="460"/>
      <c r="O485" s="460"/>
      <c r="P485" s="461"/>
    </row>
    <row r="486">
      <c r="L486" s="460"/>
      <c r="M486" s="460"/>
      <c r="N486" s="460"/>
      <c r="O486" s="460"/>
      <c r="P486" s="461"/>
    </row>
    <row r="487">
      <c r="L487" s="460"/>
      <c r="M487" s="460"/>
      <c r="N487" s="460"/>
      <c r="O487" s="460"/>
      <c r="P487" s="461"/>
    </row>
    <row r="488">
      <c r="L488" s="460"/>
      <c r="M488" s="460"/>
      <c r="N488" s="460"/>
      <c r="O488" s="460"/>
      <c r="P488" s="461"/>
    </row>
    <row r="489">
      <c r="L489" s="460"/>
      <c r="M489" s="460"/>
      <c r="N489" s="460"/>
      <c r="O489" s="460"/>
      <c r="P489" s="461"/>
    </row>
    <row r="490">
      <c r="L490" s="460"/>
      <c r="M490" s="460"/>
      <c r="N490" s="460"/>
      <c r="O490" s="460"/>
      <c r="P490" s="461"/>
    </row>
    <row r="491">
      <c r="L491" s="460"/>
      <c r="M491" s="460"/>
      <c r="N491" s="460"/>
      <c r="O491" s="460"/>
      <c r="P491" s="461"/>
    </row>
    <row r="492">
      <c r="L492" s="460"/>
      <c r="M492" s="460"/>
      <c r="N492" s="460"/>
      <c r="O492" s="460"/>
      <c r="P492" s="461"/>
    </row>
    <row r="493">
      <c r="L493" s="460"/>
      <c r="M493" s="460"/>
      <c r="N493" s="460"/>
      <c r="O493" s="460"/>
      <c r="P493" s="461"/>
    </row>
    <row r="494">
      <c r="L494" s="460"/>
      <c r="M494" s="460"/>
      <c r="N494" s="460"/>
      <c r="O494" s="460"/>
      <c r="P494" s="461"/>
    </row>
    <row r="495">
      <c r="L495" s="460"/>
      <c r="M495" s="460"/>
      <c r="N495" s="460"/>
      <c r="O495" s="460"/>
      <c r="P495" s="461"/>
    </row>
    <row r="496">
      <c r="L496" s="460"/>
      <c r="M496" s="460"/>
      <c r="N496" s="460"/>
      <c r="O496" s="460"/>
      <c r="P496" s="461"/>
    </row>
    <row r="497">
      <c r="L497" s="460"/>
      <c r="M497" s="460"/>
      <c r="N497" s="460"/>
      <c r="O497" s="460"/>
      <c r="P497" s="461"/>
    </row>
    <row r="498">
      <c r="L498" s="460"/>
      <c r="M498" s="460"/>
      <c r="N498" s="460"/>
      <c r="O498" s="460"/>
      <c r="P498" s="461"/>
    </row>
    <row r="499">
      <c r="L499" s="460"/>
      <c r="M499" s="460"/>
      <c r="N499" s="460"/>
      <c r="O499" s="460"/>
      <c r="P499" s="461"/>
    </row>
    <row r="500">
      <c r="L500" s="460"/>
      <c r="M500" s="460"/>
      <c r="N500" s="460"/>
      <c r="O500" s="460"/>
      <c r="P500" s="461"/>
    </row>
    <row r="501">
      <c r="L501" s="460"/>
      <c r="M501" s="460"/>
      <c r="N501" s="460"/>
      <c r="O501" s="460"/>
      <c r="P501" s="461"/>
    </row>
    <row r="502">
      <c r="L502" s="460"/>
      <c r="M502" s="460"/>
      <c r="N502" s="460"/>
      <c r="O502" s="460"/>
      <c r="P502" s="461"/>
    </row>
    <row r="503">
      <c r="L503" s="460"/>
      <c r="M503" s="460"/>
      <c r="N503" s="460"/>
      <c r="O503" s="460"/>
      <c r="P503" s="461"/>
    </row>
    <row r="504">
      <c r="L504" s="460"/>
      <c r="M504" s="460"/>
      <c r="N504" s="460"/>
      <c r="O504" s="460"/>
      <c r="P504" s="461"/>
    </row>
    <row r="505">
      <c r="L505" s="460"/>
      <c r="M505" s="460"/>
      <c r="N505" s="460"/>
      <c r="O505" s="460"/>
      <c r="P505" s="461"/>
    </row>
    <row r="506">
      <c r="L506" s="460"/>
      <c r="M506" s="460"/>
      <c r="N506" s="460"/>
      <c r="O506" s="460"/>
      <c r="P506" s="461"/>
    </row>
    <row r="507">
      <c r="L507" s="460"/>
      <c r="M507" s="460"/>
      <c r="N507" s="460"/>
      <c r="O507" s="460"/>
      <c r="P507" s="461"/>
    </row>
    <row r="508">
      <c r="L508" s="460"/>
      <c r="M508" s="460"/>
      <c r="N508" s="460"/>
      <c r="O508" s="460"/>
      <c r="P508" s="461"/>
    </row>
    <row r="509">
      <c r="L509" s="460"/>
      <c r="M509" s="460"/>
      <c r="N509" s="460"/>
      <c r="O509" s="460"/>
      <c r="P509" s="461"/>
    </row>
    <row r="510">
      <c r="L510" s="460"/>
      <c r="M510" s="460"/>
      <c r="N510" s="460"/>
      <c r="O510" s="460"/>
      <c r="P510" s="461"/>
    </row>
    <row r="511">
      <c r="L511" s="460"/>
      <c r="M511" s="460"/>
      <c r="N511" s="460"/>
      <c r="O511" s="460"/>
      <c r="P511" s="461"/>
    </row>
    <row r="512">
      <c r="L512" s="460"/>
      <c r="M512" s="460"/>
      <c r="N512" s="460"/>
      <c r="O512" s="460"/>
      <c r="P512" s="461"/>
    </row>
    <row r="513">
      <c r="L513" s="460"/>
      <c r="M513" s="460"/>
      <c r="N513" s="460"/>
      <c r="O513" s="460"/>
      <c r="P513" s="461"/>
    </row>
    <row r="514">
      <c r="L514" s="460"/>
      <c r="M514" s="460"/>
      <c r="N514" s="460"/>
      <c r="O514" s="460"/>
      <c r="P514" s="461"/>
    </row>
    <row r="515">
      <c r="L515" s="460"/>
      <c r="M515" s="460"/>
      <c r="N515" s="460"/>
      <c r="O515" s="460"/>
      <c r="P515" s="461"/>
    </row>
    <row r="516">
      <c r="L516" s="460"/>
      <c r="M516" s="460"/>
      <c r="N516" s="460"/>
      <c r="O516" s="460"/>
      <c r="P516" s="461"/>
    </row>
    <row r="517">
      <c r="L517" s="460"/>
      <c r="M517" s="460"/>
      <c r="N517" s="460"/>
      <c r="O517" s="460"/>
      <c r="P517" s="461"/>
    </row>
    <row r="518">
      <c r="L518" s="460"/>
      <c r="M518" s="460"/>
      <c r="N518" s="460"/>
      <c r="O518" s="460"/>
      <c r="P518" s="461"/>
    </row>
    <row r="519">
      <c r="L519" s="460"/>
      <c r="M519" s="460"/>
      <c r="N519" s="460"/>
      <c r="O519" s="460"/>
      <c r="P519" s="461"/>
    </row>
    <row r="520">
      <c r="L520" s="460"/>
      <c r="M520" s="460"/>
      <c r="N520" s="460"/>
      <c r="O520" s="460"/>
      <c r="P520" s="461"/>
    </row>
    <row r="521">
      <c r="L521" s="460"/>
      <c r="M521" s="460"/>
      <c r="N521" s="460"/>
      <c r="O521" s="460"/>
      <c r="P521" s="461"/>
    </row>
    <row r="522">
      <c r="L522" s="460"/>
      <c r="M522" s="460"/>
      <c r="N522" s="460"/>
      <c r="O522" s="460"/>
      <c r="P522" s="461"/>
    </row>
    <row r="523">
      <c r="L523" s="460"/>
      <c r="M523" s="460"/>
      <c r="N523" s="460"/>
      <c r="O523" s="460"/>
      <c r="P523" s="461"/>
    </row>
    <row r="524">
      <c r="L524" s="460"/>
      <c r="M524" s="460"/>
      <c r="N524" s="460"/>
      <c r="O524" s="460"/>
      <c r="P524" s="461"/>
    </row>
    <row r="525">
      <c r="L525" s="460"/>
      <c r="M525" s="460"/>
      <c r="N525" s="460"/>
      <c r="O525" s="460"/>
      <c r="P525" s="461"/>
    </row>
    <row r="526">
      <c r="L526" s="460"/>
      <c r="M526" s="460"/>
      <c r="N526" s="460"/>
      <c r="O526" s="460"/>
      <c r="P526" s="461"/>
    </row>
    <row r="527">
      <c r="L527" s="460"/>
      <c r="M527" s="460"/>
      <c r="N527" s="460"/>
      <c r="O527" s="460"/>
      <c r="P527" s="461"/>
    </row>
    <row r="528">
      <c r="L528" s="460"/>
      <c r="M528" s="460"/>
      <c r="N528" s="460"/>
      <c r="O528" s="460"/>
      <c r="P528" s="461"/>
    </row>
    <row r="529">
      <c r="L529" s="460"/>
      <c r="M529" s="460"/>
      <c r="N529" s="460"/>
      <c r="O529" s="460"/>
      <c r="P529" s="461"/>
    </row>
    <row r="530">
      <c r="L530" s="460"/>
      <c r="M530" s="460"/>
      <c r="N530" s="460"/>
      <c r="O530" s="460"/>
      <c r="P530" s="461"/>
    </row>
    <row r="531">
      <c r="L531" s="460"/>
      <c r="M531" s="460"/>
      <c r="N531" s="460"/>
      <c r="O531" s="460"/>
      <c r="P531" s="461"/>
    </row>
    <row r="532">
      <c r="L532" s="460"/>
      <c r="M532" s="460"/>
      <c r="N532" s="460"/>
      <c r="O532" s="460"/>
      <c r="P532" s="461"/>
    </row>
    <row r="533">
      <c r="L533" s="460"/>
      <c r="M533" s="460"/>
      <c r="N533" s="460"/>
      <c r="O533" s="460"/>
      <c r="P533" s="461"/>
    </row>
    <row r="534">
      <c r="L534" s="460"/>
      <c r="M534" s="460"/>
      <c r="N534" s="460"/>
      <c r="O534" s="460"/>
      <c r="P534" s="461"/>
    </row>
    <row r="535">
      <c r="L535" s="460"/>
      <c r="M535" s="460"/>
      <c r="N535" s="460"/>
      <c r="O535" s="460"/>
      <c r="P535" s="461"/>
    </row>
    <row r="536">
      <c r="L536" s="460"/>
      <c r="M536" s="460"/>
      <c r="N536" s="460"/>
      <c r="O536" s="460"/>
      <c r="P536" s="461"/>
    </row>
    <row r="537">
      <c r="L537" s="460"/>
      <c r="M537" s="460"/>
      <c r="N537" s="460"/>
      <c r="O537" s="460"/>
      <c r="P537" s="461"/>
    </row>
    <row r="538">
      <c r="L538" s="460"/>
      <c r="M538" s="460"/>
      <c r="N538" s="460"/>
      <c r="O538" s="460"/>
      <c r="P538" s="461"/>
    </row>
    <row r="539">
      <c r="L539" s="460"/>
      <c r="M539" s="460"/>
      <c r="N539" s="460"/>
      <c r="O539" s="460"/>
      <c r="P539" s="461"/>
    </row>
    <row r="540">
      <c r="L540" s="460"/>
      <c r="M540" s="460"/>
      <c r="N540" s="460"/>
      <c r="O540" s="460"/>
      <c r="P540" s="461"/>
    </row>
    <row r="541">
      <c r="L541" s="460"/>
      <c r="M541" s="460"/>
      <c r="N541" s="460"/>
      <c r="O541" s="460"/>
      <c r="P541" s="461"/>
    </row>
    <row r="542">
      <c r="L542" s="460"/>
      <c r="M542" s="460"/>
      <c r="N542" s="460"/>
      <c r="O542" s="460"/>
      <c r="P542" s="461"/>
    </row>
    <row r="543">
      <c r="L543" s="460"/>
      <c r="M543" s="460"/>
      <c r="N543" s="460"/>
      <c r="O543" s="460"/>
      <c r="P543" s="461"/>
    </row>
    <row r="544">
      <c r="L544" s="460"/>
      <c r="M544" s="460"/>
      <c r="N544" s="460"/>
      <c r="O544" s="460"/>
      <c r="P544" s="461"/>
    </row>
    <row r="545">
      <c r="L545" s="460"/>
      <c r="M545" s="460"/>
      <c r="N545" s="460"/>
      <c r="O545" s="460"/>
      <c r="P545" s="461"/>
    </row>
    <row r="546">
      <c r="L546" s="460"/>
      <c r="M546" s="460"/>
      <c r="N546" s="460"/>
      <c r="O546" s="460"/>
      <c r="P546" s="461"/>
    </row>
    <row r="547">
      <c r="L547" s="460"/>
      <c r="M547" s="460"/>
      <c r="N547" s="460"/>
      <c r="O547" s="460"/>
      <c r="P547" s="461"/>
    </row>
    <row r="548">
      <c r="L548" s="460"/>
      <c r="M548" s="460"/>
      <c r="N548" s="460"/>
      <c r="O548" s="460"/>
      <c r="P548" s="461"/>
    </row>
    <row r="549">
      <c r="L549" s="460"/>
      <c r="M549" s="460"/>
      <c r="N549" s="460"/>
      <c r="O549" s="460"/>
      <c r="P549" s="461"/>
    </row>
    <row r="550">
      <c r="L550" s="460"/>
      <c r="M550" s="460"/>
      <c r="N550" s="460"/>
      <c r="O550" s="460"/>
      <c r="P550" s="461"/>
    </row>
    <row r="551">
      <c r="L551" s="460"/>
      <c r="M551" s="460"/>
      <c r="N551" s="460"/>
      <c r="O551" s="460"/>
      <c r="P551" s="461"/>
    </row>
    <row r="552">
      <c r="L552" s="460"/>
      <c r="M552" s="460"/>
      <c r="N552" s="460"/>
      <c r="O552" s="460"/>
      <c r="P552" s="461"/>
    </row>
    <row r="553">
      <c r="L553" s="460"/>
      <c r="M553" s="460"/>
      <c r="N553" s="460"/>
      <c r="O553" s="460"/>
      <c r="P553" s="461"/>
    </row>
    <row r="554">
      <c r="L554" s="460"/>
      <c r="M554" s="460"/>
      <c r="N554" s="460"/>
      <c r="O554" s="460"/>
      <c r="P554" s="461"/>
    </row>
    <row r="555">
      <c r="L555" s="460"/>
      <c r="M555" s="460"/>
      <c r="N555" s="460"/>
      <c r="O555" s="460"/>
      <c r="P555" s="461"/>
    </row>
    <row r="556">
      <c r="L556" s="460"/>
      <c r="M556" s="460"/>
      <c r="N556" s="460"/>
      <c r="O556" s="460"/>
      <c r="P556" s="461"/>
    </row>
    <row r="557">
      <c r="L557" s="460"/>
      <c r="M557" s="460"/>
      <c r="N557" s="460"/>
      <c r="O557" s="460"/>
      <c r="P557" s="461"/>
    </row>
    <row r="558">
      <c r="L558" s="460"/>
      <c r="M558" s="460"/>
      <c r="N558" s="460"/>
      <c r="O558" s="460"/>
      <c r="P558" s="461"/>
    </row>
    <row r="559">
      <c r="L559" s="460"/>
      <c r="M559" s="460"/>
      <c r="N559" s="460"/>
      <c r="O559" s="460"/>
      <c r="P559" s="461"/>
    </row>
    <row r="560">
      <c r="L560" s="460"/>
      <c r="M560" s="460"/>
      <c r="N560" s="460"/>
      <c r="O560" s="460"/>
      <c r="P560" s="461"/>
    </row>
    <row r="561">
      <c r="L561" s="460"/>
      <c r="M561" s="460"/>
      <c r="N561" s="460"/>
      <c r="O561" s="460"/>
      <c r="P561" s="461"/>
    </row>
    <row r="562">
      <c r="L562" s="460"/>
      <c r="M562" s="460"/>
      <c r="N562" s="460"/>
      <c r="O562" s="460"/>
      <c r="P562" s="461"/>
    </row>
    <row r="563">
      <c r="L563" s="460"/>
      <c r="M563" s="460"/>
      <c r="N563" s="460"/>
      <c r="O563" s="460"/>
      <c r="P563" s="461"/>
    </row>
    <row r="564">
      <c r="L564" s="460"/>
      <c r="M564" s="460"/>
      <c r="N564" s="460"/>
      <c r="O564" s="460"/>
      <c r="P564" s="461"/>
    </row>
    <row r="565">
      <c r="L565" s="460"/>
      <c r="M565" s="460"/>
      <c r="N565" s="460"/>
      <c r="O565" s="460"/>
      <c r="P565" s="461"/>
    </row>
    <row r="566">
      <c r="L566" s="460"/>
      <c r="M566" s="460"/>
      <c r="N566" s="460"/>
      <c r="O566" s="460"/>
      <c r="P566" s="461"/>
    </row>
    <row r="567">
      <c r="L567" s="460"/>
      <c r="M567" s="460"/>
      <c r="N567" s="460"/>
      <c r="O567" s="460"/>
      <c r="P567" s="461"/>
    </row>
    <row r="568">
      <c r="L568" s="460"/>
      <c r="M568" s="460"/>
      <c r="N568" s="460"/>
      <c r="O568" s="460"/>
      <c r="P568" s="461"/>
    </row>
    <row r="569">
      <c r="L569" s="460"/>
      <c r="M569" s="460"/>
      <c r="N569" s="460"/>
      <c r="O569" s="460"/>
      <c r="P569" s="461"/>
    </row>
    <row r="570">
      <c r="L570" s="460"/>
      <c r="M570" s="460"/>
      <c r="N570" s="460"/>
      <c r="O570" s="460"/>
      <c r="P570" s="461"/>
    </row>
    <row r="571">
      <c r="L571" s="460"/>
      <c r="M571" s="460"/>
      <c r="N571" s="460"/>
      <c r="O571" s="460"/>
      <c r="P571" s="461"/>
    </row>
    <row r="572">
      <c r="L572" s="460"/>
      <c r="M572" s="460"/>
      <c r="N572" s="460"/>
      <c r="O572" s="460"/>
      <c r="P572" s="461"/>
    </row>
    <row r="573">
      <c r="L573" s="460"/>
      <c r="M573" s="460"/>
      <c r="N573" s="460"/>
      <c r="O573" s="460"/>
      <c r="P573" s="461"/>
    </row>
    <row r="574">
      <c r="L574" s="460"/>
      <c r="M574" s="460"/>
      <c r="N574" s="460"/>
      <c r="O574" s="460"/>
      <c r="P574" s="461"/>
    </row>
    <row r="575">
      <c r="L575" s="460"/>
      <c r="M575" s="460"/>
      <c r="N575" s="460"/>
      <c r="O575" s="460"/>
      <c r="P575" s="461"/>
    </row>
    <row r="576">
      <c r="L576" s="460"/>
      <c r="M576" s="460"/>
      <c r="N576" s="460"/>
      <c r="O576" s="460"/>
      <c r="P576" s="461"/>
    </row>
    <row r="577">
      <c r="L577" s="460"/>
      <c r="M577" s="460"/>
      <c r="N577" s="460"/>
      <c r="O577" s="460"/>
      <c r="P577" s="461"/>
    </row>
    <row r="578">
      <c r="L578" s="460"/>
      <c r="M578" s="460"/>
      <c r="N578" s="460"/>
      <c r="O578" s="460"/>
      <c r="P578" s="461"/>
    </row>
    <row r="579">
      <c r="L579" s="460"/>
      <c r="M579" s="460"/>
      <c r="N579" s="460"/>
      <c r="O579" s="460"/>
      <c r="P579" s="461"/>
    </row>
    <row r="580">
      <c r="L580" s="460"/>
      <c r="M580" s="460"/>
      <c r="N580" s="460"/>
      <c r="O580" s="460"/>
      <c r="P580" s="461"/>
    </row>
    <row r="581">
      <c r="L581" s="460"/>
      <c r="M581" s="460"/>
      <c r="N581" s="460"/>
      <c r="O581" s="460"/>
      <c r="P581" s="461"/>
    </row>
    <row r="582">
      <c r="L582" s="460"/>
      <c r="M582" s="460"/>
      <c r="N582" s="460"/>
      <c r="O582" s="460"/>
      <c r="P582" s="461"/>
    </row>
    <row r="583">
      <c r="L583" s="460"/>
      <c r="M583" s="460"/>
      <c r="N583" s="460"/>
      <c r="O583" s="460"/>
      <c r="P583" s="461"/>
    </row>
    <row r="584">
      <c r="L584" s="460"/>
      <c r="M584" s="460"/>
      <c r="N584" s="460"/>
      <c r="O584" s="460"/>
      <c r="P584" s="461"/>
    </row>
    <row r="585">
      <c r="L585" s="460"/>
      <c r="M585" s="460"/>
      <c r="N585" s="460"/>
      <c r="O585" s="460"/>
      <c r="P585" s="461"/>
    </row>
    <row r="586">
      <c r="L586" s="460"/>
      <c r="M586" s="460"/>
      <c r="N586" s="460"/>
      <c r="O586" s="460"/>
      <c r="P586" s="461"/>
    </row>
    <row r="587">
      <c r="L587" s="460"/>
      <c r="M587" s="460"/>
      <c r="N587" s="460"/>
      <c r="O587" s="460"/>
      <c r="P587" s="461"/>
    </row>
    <row r="588">
      <c r="L588" s="460"/>
      <c r="M588" s="460"/>
      <c r="N588" s="460"/>
      <c r="O588" s="460"/>
      <c r="P588" s="461"/>
    </row>
    <row r="589">
      <c r="L589" s="460"/>
      <c r="M589" s="460"/>
      <c r="N589" s="460"/>
      <c r="O589" s="460"/>
      <c r="P589" s="461"/>
    </row>
    <row r="590">
      <c r="L590" s="460"/>
      <c r="M590" s="460"/>
      <c r="N590" s="460"/>
      <c r="O590" s="460"/>
      <c r="P590" s="461"/>
    </row>
    <row r="591">
      <c r="L591" s="460"/>
      <c r="M591" s="460"/>
      <c r="N591" s="460"/>
      <c r="O591" s="460"/>
      <c r="P591" s="461"/>
    </row>
    <row r="592">
      <c r="L592" s="460"/>
      <c r="M592" s="460"/>
      <c r="N592" s="460"/>
      <c r="O592" s="460"/>
      <c r="P592" s="461"/>
    </row>
    <row r="593">
      <c r="L593" s="460"/>
      <c r="M593" s="460"/>
      <c r="N593" s="460"/>
      <c r="O593" s="460"/>
      <c r="P593" s="461"/>
    </row>
    <row r="594">
      <c r="L594" s="460"/>
      <c r="M594" s="460"/>
      <c r="N594" s="460"/>
      <c r="O594" s="460"/>
      <c r="P594" s="461"/>
    </row>
    <row r="595">
      <c r="L595" s="460"/>
      <c r="M595" s="460"/>
      <c r="N595" s="460"/>
      <c r="O595" s="460"/>
      <c r="P595" s="461"/>
    </row>
    <row r="596">
      <c r="L596" s="460"/>
      <c r="M596" s="460"/>
      <c r="N596" s="460"/>
      <c r="O596" s="460"/>
      <c r="P596" s="461"/>
    </row>
    <row r="597">
      <c r="L597" s="460"/>
      <c r="M597" s="460"/>
      <c r="N597" s="460"/>
      <c r="O597" s="460"/>
      <c r="P597" s="461"/>
    </row>
    <row r="598">
      <c r="L598" s="460"/>
      <c r="M598" s="460"/>
      <c r="N598" s="460"/>
      <c r="O598" s="460"/>
      <c r="P598" s="461"/>
    </row>
    <row r="599">
      <c r="L599" s="460"/>
      <c r="M599" s="460"/>
      <c r="N599" s="460"/>
      <c r="O599" s="460"/>
      <c r="P599" s="461"/>
    </row>
    <row r="600">
      <c r="L600" s="460"/>
      <c r="M600" s="460"/>
      <c r="N600" s="460"/>
      <c r="O600" s="460"/>
      <c r="P600" s="461"/>
    </row>
    <row r="601">
      <c r="L601" s="460"/>
      <c r="M601" s="460"/>
      <c r="N601" s="460"/>
      <c r="O601" s="460"/>
      <c r="P601" s="461"/>
    </row>
    <row r="602">
      <c r="L602" s="460"/>
      <c r="M602" s="460"/>
      <c r="N602" s="460"/>
      <c r="O602" s="460"/>
      <c r="P602" s="461"/>
    </row>
    <row r="603">
      <c r="L603" s="460"/>
      <c r="M603" s="460"/>
      <c r="N603" s="460"/>
      <c r="O603" s="460"/>
      <c r="P603" s="461"/>
    </row>
    <row r="604">
      <c r="L604" s="460"/>
      <c r="M604" s="460"/>
      <c r="N604" s="460"/>
      <c r="O604" s="460"/>
      <c r="P604" s="461"/>
    </row>
    <row r="605">
      <c r="L605" s="460"/>
      <c r="M605" s="460"/>
      <c r="N605" s="460"/>
      <c r="O605" s="460"/>
      <c r="P605" s="461"/>
    </row>
    <row r="606">
      <c r="L606" s="460"/>
      <c r="M606" s="460"/>
      <c r="N606" s="460"/>
      <c r="O606" s="460"/>
      <c r="P606" s="461"/>
    </row>
    <row r="607">
      <c r="L607" s="460"/>
      <c r="M607" s="460"/>
      <c r="N607" s="460"/>
      <c r="O607" s="460"/>
      <c r="P607" s="461"/>
    </row>
    <row r="608">
      <c r="L608" s="460"/>
      <c r="M608" s="460"/>
      <c r="N608" s="460"/>
      <c r="O608" s="460"/>
      <c r="P608" s="461"/>
    </row>
    <row r="609">
      <c r="L609" s="460"/>
      <c r="M609" s="460"/>
      <c r="N609" s="460"/>
      <c r="O609" s="460"/>
      <c r="P609" s="461"/>
    </row>
    <row r="610">
      <c r="L610" s="460"/>
      <c r="M610" s="460"/>
      <c r="N610" s="460"/>
      <c r="O610" s="460"/>
      <c r="P610" s="461"/>
    </row>
    <row r="611">
      <c r="L611" s="460"/>
      <c r="M611" s="460"/>
      <c r="N611" s="460"/>
      <c r="O611" s="460"/>
      <c r="P611" s="461"/>
    </row>
    <row r="612">
      <c r="L612" s="460"/>
      <c r="M612" s="460"/>
      <c r="N612" s="460"/>
      <c r="O612" s="460"/>
      <c r="P612" s="461"/>
    </row>
    <row r="613">
      <c r="L613" s="460"/>
      <c r="M613" s="460"/>
      <c r="N613" s="460"/>
      <c r="O613" s="460"/>
      <c r="P613" s="461"/>
    </row>
    <row r="614">
      <c r="L614" s="460"/>
      <c r="M614" s="460"/>
      <c r="N614" s="460"/>
      <c r="O614" s="460"/>
      <c r="P614" s="461"/>
    </row>
    <row r="615">
      <c r="L615" s="460"/>
      <c r="M615" s="460"/>
      <c r="N615" s="460"/>
      <c r="O615" s="460"/>
      <c r="P615" s="461"/>
    </row>
    <row r="616">
      <c r="L616" s="460"/>
      <c r="M616" s="460"/>
      <c r="N616" s="460"/>
      <c r="O616" s="460"/>
      <c r="P616" s="461"/>
    </row>
    <row r="617">
      <c r="L617" s="460"/>
      <c r="M617" s="460"/>
      <c r="N617" s="460"/>
      <c r="O617" s="460"/>
      <c r="P617" s="461"/>
    </row>
    <row r="618">
      <c r="L618" s="460"/>
      <c r="M618" s="460"/>
      <c r="N618" s="460"/>
      <c r="O618" s="460"/>
      <c r="P618" s="461"/>
    </row>
    <row r="619">
      <c r="L619" s="460"/>
      <c r="M619" s="460"/>
      <c r="N619" s="460"/>
      <c r="O619" s="460"/>
      <c r="P619" s="461"/>
    </row>
    <row r="620">
      <c r="L620" s="460"/>
      <c r="M620" s="460"/>
      <c r="N620" s="460"/>
      <c r="O620" s="460"/>
      <c r="P620" s="461"/>
    </row>
    <row r="621">
      <c r="L621" s="460"/>
      <c r="M621" s="460"/>
      <c r="N621" s="460"/>
      <c r="O621" s="460"/>
      <c r="P621" s="461"/>
    </row>
    <row r="622">
      <c r="L622" s="460"/>
      <c r="M622" s="460"/>
      <c r="N622" s="460"/>
      <c r="O622" s="460"/>
      <c r="P622" s="461"/>
    </row>
    <row r="623">
      <c r="L623" s="460"/>
      <c r="M623" s="460"/>
      <c r="N623" s="460"/>
      <c r="O623" s="460"/>
      <c r="P623" s="461"/>
    </row>
    <row r="624">
      <c r="L624" s="460"/>
      <c r="M624" s="460"/>
      <c r="N624" s="460"/>
      <c r="O624" s="460"/>
      <c r="P624" s="461"/>
    </row>
    <row r="625">
      <c r="L625" s="460"/>
      <c r="M625" s="460"/>
      <c r="N625" s="460"/>
      <c r="O625" s="460"/>
      <c r="P625" s="461"/>
    </row>
    <row r="626">
      <c r="L626" s="460"/>
      <c r="M626" s="460"/>
      <c r="N626" s="460"/>
      <c r="O626" s="460"/>
      <c r="P626" s="461"/>
    </row>
    <row r="627">
      <c r="L627" s="460"/>
      <c r="M627" s="460"/>
      <c r="N627" s="460"/>
      <c r="O627" s="460"/>
      <c r="P627" s="461"/>
    </row>
    <row r="628">
      <c r="L628" s="460"/>
      <c r="M628" s="460"/>
      <c r="N628" s="460"/>
      <c r="O628" s="460"/>
      <c r="P628" s="461"/>
    </row>
    <row r="629">
      <c r="L629" s="460"/>
      <c r="M629" s="460"/>
      <c r="N629" s="460"/>
      <c r="O629" s="460"/>
      <c r="P629" s="461"/>
    </row>
    <row r="630">
      <c r="L630" s="460"/>
      <c r="M630" s="460"/>
      <c r="N630" s="460"/>
      <c r="O630" s="460"/>
      <c r="P630" s="461"/>
    </row>
    <row r="631">
      <c r="L631" s="460"/>
      <c r="M631" s="460"/>
      <c r="N631" s="460"/>
      <c r="O631" s="460"/>
      <c r="P631" s="461"/>
    </row>
    <row r="632">
      <c r="L632" s="460"/>
      <c r="M632" s="460"/>
      <c r="N632" s="460"/>
      <c r="O632" s="460"/>
      <c r="P632" s="461"/>
    </row>
    <row r="633">
      <c r="L633" s="460"/>
      <c r="M633" s="460"/>
      <c r="N633" s="460"/>
      <c r="O633" s="460"/>
      <c r="P633" s="461"/>
    </row>
    <row r="634">
      <c r="L634" s="460"/>
      <c r="M634" s="460"/>
      <c r="N634" s="460"/>
      <c r="O634" s="460"/>
      <c r="P634" s="461"/>
    </row>
    <row r="635">
      <c r="L635" s="460"/>
      <c r="M635" s="460"/>
      <c r="N635" s="460"/>
      <c r="O635" s="460"/>
      <c r="P635" s="461"/>
    </row>
    <row r="636">
      <c r="L636" s="460"/>
      <c r="M636" s="460"/>
      <c r="N636" s="460"/>
      <c r="O636" s="460"/>
      <c r="P636" s="461"/>
    </row>
    <row r="637">
      <c r="L637" s="460"/>
      <c r="M637" s="460"/>
      <c r="N637" s="460"/>
      <c r="O637" s="460"/>
      <c r="P637" s="461"/>
    </row>
    <row r="638">
      <c r="L638" s="460"/>
      <c r="M638" s="460"/>
      <c r="N638" s="460"/>
      <c r="O638" s="460"/>
      <c r="P638" s="461"/>
    </row>
    <row r="639">
      <c r="L639" s="460"/>
      <c r="M639" s="460"/>
      <c r="N639" s="460"/>
      <c r="O639" s="460"/>
      <c r="P639" s="461"/>
    </row>
    <row r="640">
      <c r="L640" s="460"/>
      <c r="M640" s="460"/>
      <c r="N640" s="460"/>
      <c r="O640" s="460"/>
      <c r="P640" s="461"/>
    </row>
    <row r="641">
      <c r="L641" s="460"/>
      <c r="M641" s="460"/>
      <c r="N641" s="460"/>
      <c r="O641" s="460"/>
      <c r="P641" s="461"/>
    </row>
    <row r="642">
      <c r="L642" s="460"/>
      <c r="M642" s="460"/>
      <c r="N642" s="460"/>
      <c r="O642" s="460"/>
      <c r="P642" s="461"/>
    </row>
    <row r="643">
      <c r="L643" s="460"/>
      <c r="M643" s="460"/>
      <c r="N643" s="460"/>
      <c r="O643" s="460"/>
      <c r="P643" s="461"/>
    </row>
    <row r="644">
      <c r="L644" s="460"/>
      <c r="M644" s="460"/>
      <c r="N644" s="460"/>
      <c r="O644" s="460"/>
      <c r="P644" s="461"/>
    </row>
    <row r="645">
      <c r="L645" s="460"/>
      <c r="M645" s="460"/>
      <c r="N645" s="460"/>
      <c r="O645" s="460"/>
      <c r="P645" s="461"/>
    </row>
    <row r="646">
      <c r="L646" s="460"/>
      <c r="M646" s="460"/>
      <c r="N646" s="460"/>
      <c r="O646" s="460"/>
      <c r="P646" s="461"/>
    </row>
    <row r="647">
      <c r="L647" s="460"/>
      <c r="M647" s="460"/>
      <c r="N647" s="460"/>
      <c r="O647" s="460"/>
      <c r="P647" s="461"/>
    </row>
    <row r="648">
      <c r="L648" s="460"/>
      <c r="M648" s="460"/>
      <c r="N648" s="460"/>
      <c r="O648" s="460"/>
      <c r="P648" s="461"/>
    </row>
    <row r="649">
      <c r="L649" s="460"/>
      <c r="M649" s="460"/>
      <c r="N649" s="460"/>
      <c r="O649" s="460"/>
      <c r="P649" s="461"/>
    </row>
    <row r="650">
      <c r="L650" s="460"/>
      <c r="M650" s="460"/>
      <c r="N650" s="460"/>
      <c r="O650" s="460"/>
      <c r="P650" s="461"/>
    </row>
    <row r="651">
      <c r="L651" s="460"/>
      <c r="M651" s="460"/>
      <c r="N651" s="460"/>
      <c r="O651" s="460"/>
      <c r="P651" s="461"/>
    </row>
    <row r="652">
      <c r="L652" s="460"/>
      <c r="M652" s="460"/>
      <c r="N652" s="460"/>
      <c r="O652" s="460"/>
      <c r="P652" s="461"/>
    </row>
    <row r="653">
      <c r="L653" s="460"/>
      <c r="M653" s="460"/>
      <c r="N653" s="460"/>
      <c r="O653" s="460"/>
      <c r="P653" s="461"/>
    </row>
    <row r="654">
      <c r="L654" s="460"/>
      <c r="M654" s="460"/>
      <c r="N654" s="460"/>
      <c r="O654" s="460"/>
      <c r="P654" s="461"/>
    </row>
    <row r="655">
      <c r="L655" s="460"/>
      <c r="M655" s="460"/>
      <c r="N655" s="460"/>
      <c r="O655" s="460"/>
      <c r="P655" s="461"/>
    </row>
    <row r="656">
      <c r="L656" s="460"/>
      <c r="M656" s="460"/>
      <c r="N656" s="460"/>
      <c r="O656" s="460"/>
      <c r="P656" s="461"/>
    </row>
    <row r="657">
      <c r="L657" s="460"/>
      <c r="M657" s="460"/>
      <c r="N657" s="460"/>
      <c r="O657" s="460"/>
      <c r="P657" s="461"/>
    </row>
    <row r="658">
      <c r="L658" s="460"/>
      <c r="M658" s="460"/>
      <c r="N658" s="460"/>
      <c r="O658" s="460"/>
      <c r="P658" s="461"/>
    </row>
    <row r="659">
      <c r="L659" s="460"/>
      <c r="M659" s="460"/>
      <c r="N659" s="460"/>
      <c r="O659" s="460"/>
      <c r="P659" s="461"/>
    </row>
    <row r="660">
      <c r="L660" s="460"/>
      <c r="M660" s="460"/>
      <c r="N660" s="460"/>
      <c r="O660" s="460"/>
      <c r="P660" s="461"/>
    </row>
    <row r="661">
      <c r="L661" s="460"/>
      <c r="M661" s="460"/>
      <c r="N661" s="460"/>
      <c r="O661" s="460"/>
      <c r="P661" s="461"/>
    </row>
    <row r="662">
      <c r="L662" s="460"/>
      <c r="M662" s="460"/>
      <c r="N662" s="460"/>
      <c r="O662" s="460"/>
      <c r="P662" s="461"/>
    </row>
    <row r="663">
      <c r="L663" s="460"/>
      <c r="M663" s="460"/>
      <c r="N663" s="460"/>
      <c r="O663" s="460"/>
      <c r="P663" s="461"/>
    </row>
    <row r="664">
      <c r="L664" s="460"/>
      <c r="M664" s="460"/>
      <c r="N664" s="460"/>
      <c r="O664" s="460"/>
      <c r="P664" s="461"/>
    </row>
    <row r="665">
      <c r="L665" s="460"/>
      <c r="M665" s="460"/>
      <c r="N665" s="460"/>
      <c r="O665" s="460"/>
      <c r="P665" s="461"/>
    </row>
    <row r="666">
      <c r="L666" s="460"/>
      <c r="M666" s="460"/>
      <c r="N666" s="460"/>
      <c r="O666" s="460"/>
      <c r="P666" s="461"/>
    </row>
    <row r="667">
      <c r="L667" s="460"/>
      <c r="M667" s="460"/>
      <c r="N667" s="460"/>
      <c r="O667" s="460"/>
      <c r="P667" s="461"/>
    </row>
    <row r="668">
      <c r="L668" s="460"/>
      <c r="M668" s="460"/>
      <c r="N668" s="460"/>
      <c r="O668" s="460"/>
      <c r="P668" s="461"/>
    </row>
    <row r="669">
      <c r="L669" s="460"/>
      <c r="M669" s="460"/>
      <c r="N669" s="460"/>
      <c r="O669" s="460"/>
      <c r="P669" s="461"/>
    </row>
    <row r="670">
      <c r="L670" s="460"/>
      <c r="M670" s="460"/>
      <c r="N670" s="460"/>
      <c r="O670" s="460"/>
      <c r="P670" s="461"/>
    </row>
    <row r="671">
      <c r="L671" s="460"/>
      <c r="M671" s="460"/>
      <c r="N671" s="460"/>
      <c r="O671" s="460"/>
      <c r="P671" s="461"/>
    </row>
    <row r="672">
      <c r="L672" s="460"/>
      <c r="M672" s="460"/>
      <c r="N672" s="460"/>
      <c r="O672" s="460"/>
      <c r="P672" s="461"/>
    </row>
    <row r="673">
      <c r="L673" s="460"/>
      <c r="M673" s="460"/>
      <c r="N673" s="460"/>
      <c r="O673" s="460"/>
      <c r="P673" s="461"/>
    </row>
    <row r="674">
      <c r="L674" s="460"/>
      <c r="M674" s="460"/>
      <c r="N674" s="460"/>
      <c r="O674" s="460"/>
      <c r="P674" s="461"/>
    </row>
    <row r="675">
      <c r="L675" s="460"/>
      <c r="M675" s="460"/>
      <c r="N675" s="460"/>
      <c r="O675" s="460"/>
      <c r="P675" s="461"/>
    </row>
    <row r="676">
      <c r="L676" s="460"/>
      <c r="M676" s="460"/>
      <c r="N676" s="460"/>
      <c r="O676" s="460"/>
      <c r="P676" s="461"/>
    </row>
    <row r="677">
      <c r="L677" s="460"/>
      <c r="M677" s="460"/>
      <c r="N677" s="460"/>
      <c r="O677" s="460"/>
      <c r="P677" s="461"/>
    </row>
    <row r="678">
      <c r="L678" s="460"/>
      <c r="M678" s="460"/>
      <c r="N678" s="460"/>
      <c r="O678" s="460"/>
      <c r="P678" s="461"/>
    </row>
    <row r="679">
      <c r="L679" s="460"/>
      <c r="M679" s="460"/>
      <c r="N679" s="460"/>
      <c r="O679" s="460"/>
      <c r="P679" s="461"/>
    </row>
    <row r="680">
      <c r="L680" s="460"/>
      <c r="M680" s="460"/>
      <c r="N680" s="460"/>
      <c r="O680" s="460"/>
      <c r="P680" s="461"/>
    </row>
    <row r="681">
      <c r="L681" s="460"/>
      <c r="M681" s="460"/>
      <c r="N681" s="460"/>
      <c r="O681" s="460"/>
      <c r="P681" s="461"/>
    </row>
    <row r="682">
      <c r="L682" s="460"/>
      <c r="M682" s="460"/>
      <c r="N682" s="460"/>
      <c r="O682" s="460"/>
      <c r="P682" s="461"/>
    </row>
    <row r="683">
      <c r="L683" s="460"/>
      <c r="M683" s="460"/>
      <c r="N683" s="460"/>
      <c r="O683" s="460"/>
      <c r="P683" s="461"/>
    </row>
    <row r="684">
      <c r="L684" s="460"/>
      <c r="M684" s="460"/>
      <c r="N684" s="460"/>
      <c r="O684" s="460"/>
      <c r="P684" s="461"/>
    </row>
    <row r="685">
      <c r="L685" s="460"/>
      <c r="M685" s="460"/>
      <c r="N685" s="460"/>
      <c r="O685" s="460"/>
      <c r="P685" s="461"/>
    </row>
    <row r="686">
      <c r="L686" s="460"/>
      <c r="M686" s="460"/>
      <c r="N686" s="460"/>
      <c r="O686" s="460"/>
      <c r="P686" s="461"/>
    </row>
    <row r="687">
      <c r="L687" s="460"/>
      <c r="M687" s="460"/>
      <c r="N687" s="460"/>
      <c r="O687" s="460"/>
      <c r="P687" s="461"/>
    </row>
    <row r="688">
      <c r="L688" s="460"/>
      <c r="M688" s="460"/>
      <c r="N688" s="460"/>
      <c r="O688" s="460"/>
      <c r="P688" s="461"/>
    </row>
    <row r="689">
      <c r="L689" s="460"/>
      <c r="M689" s="460"/>
      <c r="N689" s="460"/>
      <c r="O689" s="460"/>
      <c r="P689" s="461"/>
    </row>
    <row r="690">
      <c r="L690" s="460"/>
      <c r="M690" s="460"/>
      <c r="N690" s="460"/>
      <c r="O690" s="460"/>
      <c r="P690" s="461"/>
    </row>
    <row r="691">
      <c r="L691" s="460"/>
      <c r="M691" s="460"/>
      <c r="N691" s="460"/>
      <c r="O691" s="460"/>
      <c r="P691" s="461"/>
    </row>
    <row r="692">
      <c r="L692" s="460"/>
      <c r="M692" s="460"/>
      <c r="N692" s="460"/>
      <c r="O692" s="460"/>
      <c r="P692" s="461"/>
    </row>
    <row r="693">
      <c r="L693" s="460"/>
      <c r="M693" s="460"/>
      <c r="N693" s="460"/>
      <c r="O693" s="460"/>
      <c r="P693" s="461"/>
    </row>
    <row r="694">
      <c r="L694" s="460"/>
      <c r="M694" s="460"/>
      <c r="N694" s="460"/>
      <c r="O694" s="460"/>
      <c r="P694" s="461"/>
    </row>
    <row r="695">
      <c r="L695" s="460"/>
      <c r="M695" s="460"/>
      <c r="N695" s="460"/>
      <c r="O695" s="460"/>
      <c r="P695" s="461"/>
    </row>
    <row r="696">
      <c r="L696" s="460"/>
      <c r="M696" s="460"/>
      <c r="N696" s="460"/>
      <c r="O696" s="460"/>
      <c r="P696" s="461"/>
    </row>
    <row r="697">
      <c r="L697" s="460"/>
      <c r="M697" s="460"/>
      <c r="N697" s="460"/>
      <c r="O697" s="460"/>
      <c r="P697" s="461"/>
    </row>
    <row r="698">
      <c r="L698" s="460"/>
      <c r="M698" s="460"/>
      <c r="N698" s="460"/>
      <c r="O698" s="460"/>
      <c r="P698" s="461"/>
    </row>
    <row r="699">
      <c r="L699" s="460"/>
      <c r="M699" s="460"/>
      <c r="N699" s="460"/>
      <c r="O699" s="460"/>
      <c r="P699" s="461"/>
    </row>
    <row r="700">
      <c r="L700" s="460"/>
      <c r="M700" s="460"/>
      <c r="N700" s="460"/>
      <c r="O700" s="460"/>
      <c r="P700" s="461"/>
    </row>
    <row r="701">
      <c r="L701" s="460"/>
      <c r="M701" s="460"/>
      <c r="N701" s="460"/>
      <c r="O701" s="460"/>
      <c r="P701" s="461"/>
    </row>
    <row r="702">
      <c r="L702" s="460"/>
      <c r="M702" s="460"/>
      <c r="N702" s="460"/>
      <c r="O702" s="460"/>
      <c r="P702" s="461"/>
    </row>
    <row r="703">
      <c r="L703" s="460"/>
      <c r="M703" s="460"/>
      <c r="N703" s="460"/>
      <c r="O703" s="460"/>
      <c r="P703" s="461"/>
    </row>
    <row r="704">
      <c r="L704" s="460"/>
      <c r="M704" s="460"/>
      <c r="N704" s="460"/>
      <c r="O704" s="460"/>
      <c r="P704" s="461"/>
    </row>
    <row r="705">
      <c r="L705" s="460"/>
      <c r="M705" s="460"/>
      <c r="N705" s="460"/>
      <c r="O705" s="460"/>
      <c r="P705" s="461"/>
    </row>
    <row r="706">
      <c r="L706" s="460"/>
      <c r="M706" s="460"/>
      <c r="N706" s="460"/>
      <c r="O706" s="460"/>
      <c r="P706" s="461"/>
    </row>
    <row r="707">
      <c r="L707" s="460"/>
      <c r="M707" s="460"/>
      <c r="N707" s="460"/>
      <c r="O707" s="460"/>
      <c r="P707" s="461"/>
    </row>
    <row r="708">
      <c r="L708" s="460"/>
      <c r="M708" s="460"/>
      <c r="N708" s="460"/>
      <c r="O708" s="460"/>
      <c r="P708" s="461"/>
    </row>
    <row r="709">
      <c r="L709" s="460"/>
      <c r="M709" s="460"/>
      <c r="N709" s="460"/>
      <c r="O709" s="460"/>
      <c r="P709" s="461"/>
    </row>
    <row r="710">
      <c r="L710" s="460"/>
      <c r="M710" s="460"/>
      <c r="N710" s="460"/>
      <c r="O710" s="460"/>
      <c r="P710" s="461"/>
    </row>
    <row r="711">
      <c r="L711" s="460"/>
      <c r="M711" s="460"/>
      <c r="N711" s="460"/>
      <c r="O711" s="460"/>
      <c r="P711" s="461"/>
    </row>
    <row r="712">
      <c r="L712" s="460"/>
      <c r="M712" s="460"/>
      <c r="N712" s="460"/>
      <c r="O712" s="460"/>
      <c r="P712" s="461"/>
    </row>
    <row r="713">
      <c r="L713" s="460"/>
      <c r="M713" s="460"/>
      <c r="N713" s="460"/>
      <c r="O713" s="460"/>
      <c r="P713" s="461"/>
    </row>
    <row r="714">
      <c r="L714" s="460"/>
      <c r="M714" s="460"/>
      <c r="N714" s="460"/>
      <c r="O714" s="460"/>
      <c r="P714" s="461"/>
    </row>
    <row r="715">
      <c r="L715" s="460"/>
      <c r="M715" s="460"/>
      <c r="N715" s="460"/>
      <c r="O715" s="460"/>
      <c r="P715" s="461"/>
    </row>
    <row r="716">
      <c r="L716" s="460"/>
      <c r="M716" s="460"/>
      <c r="N716" s="460"/>
      <c r="O716" s="460"/>
      <c r="P716" s="461"/>
    </row>
    <row r="717">
      <c r="L717" s="460"/>
      <c r="M717" s="460"/>
      <c r="N717" s="460"/>
      <c r="O717" s="460"/>
      <c r="P717" s="461"/>
    </row>
    <row r="718">
      <c r="L718" s="460"/>
      <c r="M718" s="460"/>
      <c r="N718" s="460"/>
      <c r="O718" s="460"/>
      <c r="P718" s="461"/>
    </row>
    <row r="719">
      <c r="L719" s="460"/>
      <c r="M719" s="460"/>
      <c r="N719" s="460"/>
      <c r="O719" s="460"/>
      <c r="P719" s="461"/>
    </row>
    <row r="720">
      <c r="L720" s="460"/>
      <c r="M720" s="460"/>
      <c r="N720" s="460"/>
      <c r="O720" s="460"/>
      <c r="P720" s="461"/>
    </row>
    <row r="721">
      <c r="L721" s="460"/>
      <c r="M721" s="460"/>
      <c r="N721" s="460"/>
      <c r="O721" s="460"/>
      <c r="P721" s="461"/>
    </row>
    <row r="722">
      <c r="L722" s="460"/>
      <c r="M722" s="460"/>
      <c r="N722" s="460"/>
      <c r="O722" s="460"/>
      <c r="P722" s="461"/>
    </row>
    <row r="723">
      <c r="L723" s="460"/>
      <c r="M723" s="460"/>
      <c r="N723" s="460"/>
      <c r="O723" s="460"/>
      <c r="P723" s="461"/>
    </row>
    <row r="724">
      <c r="L724" s="460"/>
      <c r="M724" s="460"/>
      <c r="N724" s="460"/>
      <c r="O724" s="460"/>
      <c r="P724" s="461"/>
    </row>
    <row r="725">
      <c r="L725" s="460"/>
      <c r="M725" s="460"/>
      <c r="N725" s="460"/>
      <c r="O725" s="460"/>
      <c r="P725" s="461"/>
    </row>
    <row r="726">
      <c r="L726" s="460"/>
      <c r="M726" s="460"/>
      <c r="N726" s="460"/>
      <c r="O726" s="460"/>
      <c r="P726" s="461"/>
    </row>
    <row r="727">
      <c r="L727" s="460"/>
      <c r="M727" s="460"/>
      <c r="N727" s="460"/>
      <c r="O727" s="460"/>
      <c r="P727" s="461"/>
    </row>
    <row r="728">
      <c r="L728" s="460"/>
      <c r="M728" s="460"/>
      <c r="N728" s="460"/>
      <c r="O728" s="460"/>
      <c r="P728" s="461"/>
    </row>
    <row r="729">
      <c r="L729" s="460"/>
      <c r="M729" s="460"/>
      <c r="N729" s="460"/>
      <c r="O729" s="460"/>
      <c r="P729" s="461"/>
    </row>
    <row r="730">
      <c r="L730" s="460"/>
      <c r="M730" s="460"/>
      <c r="N730" s="460"/>
      <c r="O730" s="460"/>
      <c r="P730" s="461"/>
    </row>
    <row r="731">
      <c r="L731" s="460"/>
      <c r="M731" s="460"/>
      <c r="N731" s="460"/>
      <c r="O731" s="460"/>
      <c r="P731" s="461"/>
    </row>
    <row r="732">
      <c r="L732" s="460"/>
      <c r="M732" s="460"/>
      <c r="N732" s="460"/>
      <c r="O732" s="460"/>
      <c r="P732" s="461"/>
    </row>
    <row r="733">
      <c r="L733" s="460"/>
      <c r="M733" s="460"/>
      <c r="N733" s="460"/>
      <c r="O733" s="460"/>
      <c r="P733" s="461"/>
    </row>
    <row r="734">
      <c r="L734" s="460"/>
      <c r="M734" s="460"/>
      <c r="N734" s="460"/>
      <c r="O734" s="460"/>
      <c r="P734" s="461"/>
    </row>
    <row r="735">
      <c r="L735" s="460"/>
      <c r="M735" s="460"/>
      <c r="N735" s="460"/>
      <c r="O735" s="460"/>
      <c r="P735" s="461"/>
    </row>
    <row r="736">
      <c r="L736" s="460"/>
      <c r="M736" s="460"/>
      <c r="N736" s="460"/>
      <c r="O736" s="460"/>
      <c r="P736" s="461"/>
    </row>
    <row r="737">
      <c r="L737" s="460"/>
      <c r="M737" s="460"/>
      <c r="N737" s="460"/>
      <c r="O737" s="460"/>
      <c r="P737" s="461"/>
    </row>
    <row r="738">
      <c r="L738" s="460"/>
      <c r="M738" s="460"/>
      <c r="N738" s="460"/>
      <c r="O738" s="460"/>
      <c r="P738" s="461"/>
    </row>
    <row r="739">
      <c r="L739" s="460"/>
      <c r="M739" s="460"/>
      <c r="N739" s="460"/>
      <c r="O739" s="460"/>
      <c r="P739" s="461"/>
    </row>
    <row r="740">
      <c r="L740" s="460"/>
      <c r="M740" s="460"/>
      <c r="N740" s="460"/>
      <c r="O740" s="460"/>
      <c r="P740" s="461"/>
    </row>
    <row r="741">
      <c r="L741" s="460"/>
      <c r="M741" s="460"/>
      <c r="N741" s="460"/>
      <c r="O741" s="460"/>
      <c r="P741" s="461"/>
    </row>
    <row r="742">
      <c r="L742" s="460"/>
      <c r="M742" s="460"/>
      <c r="N742" s="460"/>
      <c r="O742" s="460"/>
      <c r="P742" s="461"/>
    </row>
    <row r="743">
      <c r="L743" s="460"/>
      <c r="M743" s="460"/>
      <c r="N743" s="460"/>
      <c r="O743" s="460"/>
      <c r="P743" s="461"/>
    </row>
    <row r="744">
      <c r="L744" s="460"/>
      <c r="M744" s="460"/>
      <c r="N744" s="460"/>
      <c r="O744" s="460"/>
      <c r="P744" s="461"/>
    </row>
    <row r="745">
      <c r="L745" s="460"/>
      <c r="M745" s="460"/>
      <c r="N745" s="460"/>
      <c r="O745" s="460"/>
      <c r="P745" s="461"/>
    </row>
    <row r="746">
      <c r="L746" s="460"/>
      <c r="M746" s="460"/>
      <c r="N746" s="460"/>
      <c r="O746" s="460"/>
      <c r="P746" s="461"/>
    </row>
    <row r="747">
      <c r="L747" s="460"/>
      <c r="M747" s="460"/>
      <c r="N747" s="460"/>
      <c r="O747" s="460"/>
      <c r="P747" s="461"/>
    </row>
    <row r="748">
      <c r="L748" s="460"/>
      <c r="M748" s="460"/>
      <c r="N748" s="460"/>
      <c r="O748" s="460"/>
      <c r="P748" s="461"/>
    </row>
    <row r="749">
      <c r="L749" s="460"/>
      <c r="M749" s="460"/>
      <c r="N749" s="460"/>
      <c r="O749" s="460"/>
      <c r="P749" s="461"/>
    </row>
    <row r="750">
      <c r="L750" s="460"/>
      <c r="M750" s="460"/>
      <c r="N750" s="460"/>
      <c r="O750" s="460"/>
      <c r="P750" s="461"/>
    </row>
    <row r="751">
      <c r="L751" s="460"/>
      <c r="M751" s="460"/>
      <c r="N751" s="460"/>
      <c r="O751" s="460"/>
      <c r="P751" s="461"/>
    </row>
    <row r="752">
      <c r="L752" s="460"/>
      <c r="M752" s="460"/>
      <c r="N752" s="460"/>
      <c r="O752" s="460"/>
      <c r="P752" s="461"/>
    </row>
    <row r="753">
      <c r="L753" s="460"/>
      <c r="M753" s="460"/>
      <c r="N753" s="460"/>
      <c r="O753" s="460"/>
      <c r="P753" s="461"/>
    </row>
    <row r="754">
      <c r="L754" s="460"/>
      <c r="M754" s="460"/>
      <c r="N754" s="460"/>
      <c r="O754" s="460"/>
      <c r="P754" s="461"/>
    </row>
    <row r="755">
      <c r="L755" s="460"/>
      <c r="M755" s="460"/>
      <c r="N755" s="460"/>
      <c r="O755" s="460"/>
      <c r="P755" s="461"/>
    </row>
    <row r="756">
      <c r="L756" s="460"/>
      <c r="M756" s="460"/>
      <c r="N756" s="460"/>
      <c r="O756" s="460"/>
      <c r="P756" s="461"/>
    </row>
    <row r="757">
      <c r="L757" s="460"/>
      <c r="M757" s="460"/>
      <c r="N757" s="460"/>
      <c r="O757" s="460"/>
      <c r="P757" s="461"/>
    </row>
    <row r="758">
      <c r="L758" s="460"/>
      <c r="M758" s="460"/>
      <c r="N758" s="460"/>
      <c r="O758" s="460"/>
      <c r="P758" s="461"/>
    </row>
    <row r="759">
      <c r="L759" s="460"/>
      <c r="M759" s="460"/>
      <c r="N759" s="460"/>
      <c r="O759" s="460"/>
      <c r="P759" s="461"/>
    </row>
    <row r="760">
      <c r="L760" s="460"/>
      <c r="M760" s="460"/>
      <c r="N760" s="460"/>
      <c r="O760" s="460"/>
      <c r="P760" s="461"/>
    </row>
    <row r="761">
      <c r="L761" s="460"/>
      <c r="M761" s="460"/>
      <c r="N761" s="460"/>
      <c r="O761" s="460"/>
      <c r="P761" s="461"/>
    </row>
    <row r="762">
      <c r="L762" s="460"/>
      <c r="M762" s="460"/>
      <c r="N762" s="460"/>
      <c r="O762" s="460"/>
      <c r="P762" s="461"/>
    </row>
    <row r="763">
      <c r="L763" s="460"/>
      <c r="M763" s="460"/>
      <c r="N763" s="460"/>
      <c r="O763" s="460"/>
      <c r="P763" s="461"/>
    </row>
    <row r="764">
      <c r="L764" s="460"/>
      <c r="M764" s="460"/>
      <c r="N764" s="460"/>
      <c r="O764" s="460"/>
      <c r="P764" s="461"/>
    </row>
    <row r="765">
      <c r="L765" s="460"/>
      <c r="M765" s="460"/>
      <c r="N765" s="460"/>
      <c r="O765" s="460"/>
      <c r="P765" s="461"/>
    </row>
    <row r="766">
      <c r="L766" s="460"/>
      <c r="M766" s="460"/>
      <c r="N766" s="460"/>
      <c r="O766" s="460"/>
      <c r="P766" s="461"/>
    </row>
    <row r="767">
      <c r="L767" s="460"/>
      <c r="M767" s="460"/>
      <c r="N767" s="460"/>
      <c r="O767" s="460"/>
      <c r="P767" s="461"/>
    </row>
    <row r="768">
      <c r="L768" s="460"/>
      <c r="M768" s="460"/>
      <c r="N768" s="460"/>
      <c r="O768" s="460"/>
      <c r="P768" s="461"/>
    </row>
    <row r="769">
      <c r="L769" s="460"/>
      <c r="M769" s="460"/>
      <c r="N769" s="460"/>
      <c r="O769" s="460"/>
      <c r="P769" s="461"/>
    </row>
    <row r="770">
      <c r="L770" s="460"/>
      <c r="M770" s="460"/>
      <c r="N770" s="460"/>
      <c r="O770" s="460"/>
      <c r="P770" s="461"/>
    </row>
    <row r="771">
      <c r="L771" s="460"/>
      <c r="M771" s="460"/>
      <c r="N771" s="460"/>
      <c r="O771" s="460"/>
      <c r="P771" s="461"/>
    </row>
    <row r="772">
      <c r="L772" s="460"/>
      <c r="M772" s="460"/>
      <c r="N772" s="460"/>
      <c r="O772" s="460"/>
      <c r="P772" s="461"/>
    </row>
    <row r="773">
      <c r="L773" s="460"/>
      <c r="M773" s="460"/>
      <c r="N773" s="460"/>
      <c r="O773" s="460"/>
      <c r="P773" s="461"/>
    </row>
    <row r="774">
      <c r="L774" s="460"/>
      <c r="M774" s="460"/>
      <c r="N774" s="460"/>
      <c r="O774" s="460"/>
      <c r="P774" s="461"/>
    </row>
    <row r="775">
      <c r="L775" s="460"/>
      <c r="M775" s="460"/>
      <c r="N775" s="460"/>
      <c r="O775" s="460"/>
      <c r="P775" s="461"/>
    </row>
    <row r="776">
      <c r="L776" s="460"/>
      <c r="M776" s="460"/>
      <c r="N776" s="460"/>
      <c r="O776" s="460"/>
      <c r="P776" s="461"/>
    </row>
    <row r="777">
      <c r="L777" s="460"/>
      <c r="M777" s="460"/>
      <c r="N777" s="460"/>
      <c r="O777" s="460"/>
      <c r="P777" s="461"/>
    </row>
    <row r="778">
      <c r="L778" s="460"/>
      <c r="M778" s="460"/>
      <c r="N778" s="460"/>
      <c r="O778" s="460"/>
      <c r="P778" s="461"/>
    </row>
    <row r="779">
      <c r="L779" s="460"/>
      <c r="M779" s="460"/>
      <c r="N779" s="460"/>
      <c r="O779" s="460"/>
      <c r="P779" s="461"/>
    </row>
    <row r="780">
      <c r="L780" s="460"/>
      <c r="M780" s="460"/>
      <c r="N780" s="460"/>
      <c r="O780" s="460"/>
      <c r="P780" s="461"/>
    </row>
    <row r="781">
      <c r="L781" s="460"/>
      <c r="M781" s="460"/>
      <c r="N781" s="460"/>
      <c r="O781" s="460"/>
      <c r="P781" s="461"/>
    </row>
    <row r="782">
      <c r="L782" s="460"/>
      <c r="M782" s="460"/>
      <c r="N782" s="460"/>
      <c r="O782" s="460"/>
      <c r="P782" s="461"/>
    </row>
    <row r="783">
      <c r="L783" s="460"/>
      <c r="M783" s="460"/>
      <c r="N783" s="460"/>
      <c r="O783" s="460"/>
      <c r="P783" s="461"/>
    </row>
    <row r="784">
      <c r="L784" s="460"/>
      <c r="M784" s="460"/>
      <c r="N784" s="460"/>
      <c r="O784" s="460"/>
      <c r="P784" s="461"/>
    </row>
    <row r="785">
      <c r="L785" s="460"/>
      <c r="M785" s="460"/>
      <c r="N785" s="460"/>
      <c r="O785" s="460"/>
      <c r="P785" s="461"/>
    </row>
    <row r="786">
      <c r="L786" s="460"/>
      <c r="M786" s="460"/>
      <c r="N786" s="460"/>
      <c r="O786" s="460"/>
      <c r="P786" s="461"/>
    </row>
    <row r="787">
      <c r="L787" s="460"/>
      <c r="M787" s="460"/>
      <c r="N787" s="460"/>
      <c r="O787" s="460"/>
      <c r="P787" s="461"/>
    </row>
    <row r="788">
      <c r="L788" s="460"/>
      <c r="M788" s="460"/>
      <c r="N788" s="460"/>
      <c r="O788" s="460"/>
      <c r="P788" s="461"/>
    </row>
    <row r="789">
      <c r="L789" s="460"/>
      <c r="M789" s="460"/>
      <c r="N789" s="460"/>
      <c r="O789" s="460"/>
      <c r="P789" s="461"/>
    </row>
    <row r="790">
      <c r="L790" s="460"/>
      <c r="M790" s="460"/>
      <c r="N790" s="460"/>
      <c r="O790" s="460"/>
      <c r="P790" s="461"/>
    </row>
    <row r="791">
      <c r="L791" s="460"/>
      <c r="M791" s="460"/>
      <c r="N791" s="460"/>
      <c r="O791" s="460"/>
      <c r="P791" s="461"/>
    </row>
    <row r="792">
      <c r="L792" s="460"/>
      <c r="M792" s="460"/>
      <c r="N792" s="460"/>
      <c r="O792" s="460"/>
      <c r="P792" s="461"/>
    </row>
    <row r="793">
      <c r="L793" s="460"/>
      <c r="M793" s="460"/>
      <c r="N793" s="460"/>
      <c r="O793" s="460"/>
      <c r="P793" s="461"/>
    </row>
    <row r="794">
      <c r="L794" s="460"/>
      <c r="M794" s="460"/>
      <c r="N794" s="460"/>
      <c r="O794" s="460"/>
      <c r="P794" s="461"/>
    </row>
    <row r="795">
      <c r="L795" s="460"/>
      <c r="M795" s="460"/>
      <c r="N795" s="460"/>
      <c r="O795" s="460"/>
      <c r="P795" s="461"/>
    </row>
    <row r="796">
      <c r="L796" s="460"/>
      <c r="M796" s="460"/>
      <c r="N796" s="460"/>
      <c r="O796" s="460"/>
      <c r="P796" s="461"/>
    </row>
    <row r="797">
      <c r="L797" s="460"/>
      <c r="M797" s="460"/>
      <c r="N797" s="460"/>
      <c r="O797" s="460"/>
      <c r="P797" s="461"/>
    </row>
    <row r="798">
      <c r="L798" s="460"/>
      <c r="M798" s="460"/>
      <c r="N798" s="460"/>
      <c r="O798" s="460"/>
      <c r="P798" s="461"/>
    </row>
    <row r="799">
      <c r="L799" s="460"/>
      <c r="M799" s="460"/>
      <c r="N799" s="460"/>
      <c r="O799" s="460"/>
      <c r="P799" s="461"/>
    </row>
    <row r="800">
      <c r="L800" s="460"/>
      <c r="M800" s="460"/>
      <c r="N800" s="460"/>
      <c r="O800" s="460"/>
      <c r="P800" s="461"/>
    </row>
    <row r="801">
      <c r="L801" s="460"/>
      <c r="M801" s="460"/>
      <c r="N801" s="460"/>
      <c r="O801" s="460"/>
      <c r="P801" s="461"/>
    </row>
    <row r="802">
      <c r="L802" s="460"/>
      <c r="M802" s="460"/>
      <c r="N802" s="460"/>
      <c r="O802" s="460"/>
      <c r="P802" s="461"/>
    </row>
    <row r="803">
      <c r="L803" s="460"/>
      <c r="M803" s="460"/>
      <c r="N803" s="460"/>
      <c r="O803" s="460"/>
      <c r="P803" s="461"/>
    </row>
    <row r="804">
      <c r="L804" s="460"/>
      <c r="M804" s="460"/>
      <c r="N804" s="460"/>
      <c r="O804" s="460"/>
      <c r="P804" s="461"/>
    </row>
    <row r="805">
      <c r="L805" s="460"/>
      <c r="M805" s="460"/>
      <c r="N805" s="460"/>
      <c r="O805" s="460"/>
      <c r="P805" s="461"/>
    </row>
    <row r="806">
      <c r="L806" s="460"/>
      <c r="M806" s="460"/>
      <c r="N806" s="460"/>
      <c r="O806" s="460"/>
      <c r="P806" s="461"/>
    </row>
    <row r="807">
      <c r="L807" s="460"/>
      <c r="M807" s="460"/>
      <c r="N807" s="460"/>
      <c r="O807" s="460"/>
      <c r="P807" s="461"/>
    </row>
    <row r="808">
      <c r="L808" s="460"/>
      <c r="M808" s="460"/>
      <c r="N808" s="460"/>
      <c r="O808" s="460"/>
      <c r="P808" s="461"/>
    </row>
    <row r="809">
      <c r="L809" s="460"/>
      <c r="M809" s="460"/>
      <c r="N809" s="460"/>
      <c r="O809" s="460"/>
      <c r="P809" s="461"/>
    </row>
    <row r="810">
      <c r="L810" s="460"/>
      <c r="M810" s="460"/>
      <c r="N810" s="460"/>
      <c r="O810" s="460"/>
      <c r="P810" s="461"/>
    </row>
    <row r="811">
      <c r="L811" s="460"/>
      <c r="M811" s="460"/>
      <c r="N811" s="460"/>
      <c r="O811" s="460"/>
      <c r="P811" s="461"/>
    </row>
    <row r="812">
      <c r="L812" s="460"/>
      <c r="M812" s="460"/>
      <c r="N812" s="460"/>
      <c r="O812" s="460"/>
      <c r="P812" s="461"/>
    </row>
    <row r="813">
      <c r="L813" s="460"/>
      <c r="M813" s="460"/>
      <c r="N813" s="460"/>
      <c r="O813" s="460"/>
      <c r="P813" s="461"/>
    </row>
    <row r="814">
      <c r="L814" s="460"/>
      <c r="M814" s="460"/>
      <c r="N814" s="460"/>
      <c r="O814" s="460"/>
      <c r="P814" s="461"/>
    </row>
    <row r="815">
      <c r="L815" s="460"/>
      <c r="M815" s="460"/>
      <c r="N815" s="460"/>
      <c r="O815" s="460"/>
      <c r="P815" s="461"/>
    </row>
    <row r="816">
      <c r="L816" s="460"/>
      <c r="M816" s="460"/>
      <c r="N816" s="460"/>
      <c r="O816" s="460"/>
      <c r="P816" s="461"/>
    </row>
    <row r="817">
      <c r="L817" s="460"/>
      <c r="M817" s="460"/>
      <c r="N817" s="460"/>
      <c r="O817" s="460"/>
      <c r="P817" s="461"/>
    </row>
    <row r="818">
      <c r="L818" s="460"/>
      <c r="M818" s="460"/>
      <c r="N818" s="460"/>
      <c r="O818" s="460"/>
      <c r="P818" s="461"/>
    </row>
    <row r="819">
      <c r="L819" s="460"/>
      <c r="M819" s="460"/>
      <c r="N819" s="460"/>
      <c r="O819" s="460"/>
      <c r="P819" s="461"/>
    </row>
    <row r="820">
      <c r="L820" s="460"/>
      <c r="M820" s="460"/>
      <c r="N820" s="460"/>
      <c r="O820" s="460"/>
      <c r="P820" s="461"/>
    </row>
    <row r="821">
      <c r="L821" s="460"/>
      <c r="M821" s="460"/>
      <c r="N821" s="460"/>
      <c r="O821" s="460"/>
      <c r="P821" s="461"/>
    </row>
    <row r="822">
      <c r="L822" s="460"/>
      <c r="M822" s="460"/>
      <c r="N822" s="460"/>
      <c r="O822" s="460"/>
      <c r="P822" s="461"/>
    </row>
    <row r="823">
      <c r="L823" s="460"/>
      <c r="M823" s="460"/>
      <c r="N823" s="460"/>
      <c r="O823" s="460"/>
      <c r="P823" s="461"/>
    </row>
    <row r="824">
      <c r="L824" s="460"/>
      <c r="M824" s="460"/>
      <c r="N824" s="460"/>
      <c r="O824" s="460"/>
      <c r="P824" s="461"/>
    </row>
    <row r="825">
      <c r="L825" s="460"/>
      <c r="M825" s="460"/>
      <c r="N825" s="460"/>
      <c r="O825" s="460"/>
      <c r="P825" s="461"/>
    </row>
    <row r="826">
      <c r="L826" s="460"/>
      <c r="M826" s="460"/>
      <c r="N826" s="460"/>
      <c r="O826" s="460"/>
      <c r="P826" s="461"/>
    </row>
    <row r="827">
      <c r="L827" s="460"/>
      <c r="M827" s="460"/>
      <c r="N827" s="460"/>
      <c r="O827" s="460"/>
      <c r="P827" s="461"/>
    </row>
    <row r="828">
      <c r="L828" s="460"/>
      <c r="M828" s="460"/>
      <c r="N828" s="460"/>
      <c r="O828" s="460"/>
      <c r="P828" s="461"/>
    </row>
    <row r="829">
      <c r="L829" s="460"/>
      <c r="M829" s="460"/>
      <c r="N829" s="460"/>
      <c r="O829" s="460"/>
      <c r="P829" s="461"/>
    </row>
    <row r="830">
      <c r="L830" s="460"/>
      <c r="M830" s="460"/>
      <c r="N830" s="460"/>
      <c r="O830" s="460"/>
      <c r="P830" s="461"/>
    </row>
    <row r="831">
      <c r="L831" s="460"/>
      <c r="M831" s="460"/>
      <c r="N831" s="460"/>
      <c r="O831" s="460"/>
      <c r="P831" s="461"/>
    </row>
    <row r="832">
      <c r="L832" s="460"/>
      <c r="M832" s="460"/>
      <c r="N832" s="460"/>
      <c r="O832" s="460"/>
      <c r="P832" s="461"/>
    </row>
    <row r="833">
      <c r="L833" s="460"/>
      <c r="M833" s="460"/>
      <c r="N833" s="460"/>
      <c r="O833" s="460"/>
      <c r="P833" s="461"/>
    </row>
    <row r="834">
      <c r="L834" s="460"/>
      <c r="M834" s="460"/>
      <c r="N834" s="460"/>
      <c r="O834" s="460"/>
      <c r="P834" s="461"/>
    </row>
    <row r="835">
      <c r="L835" s="460"/>
      <c r="M835" s="460"/>
      <c r="N835" s="460"/>
      <c r="O835" s="460"/>
      <c r="P835" s="461"/>
    </row>
    <row r="836">
      <c r="L836" s="460"/>
      <c r="M836" s="460"/>
      <c r="N836" s="460"/>
      <c r="O836" s="460"/>
      <c r="P836" s="461"/>
    </row>
    <row r="837">
      <c r="L837" s="460"/>
      <c r="M837" s="460"/>
      <c r="N837" s="460"/>
      <c r="O837" s="460"/>
      <c r="P837" s="461"/>
    </row>
    <row r="838">
      <c r="L838" s="460"/>
      <c r="M838" s="460"/>
      <c r="N838" s="460"/>
      <c r="O838" s="460"/>
      <c r="P838" s="461"/>
    </row>
    <row r="839">
      <c r="L839" s="460"/>
      <c r="M839" s="460"/>
      <c r="N839" s="460"/>
      <c r="O839" s="460"/>
      <c r="P839" s="461"/>
    </row>
    <row r="840">
      <c r="L840" s="460"/>
      <c r="M840" s="460"/>
      <c r="N840" s="460"/>
      <c r="O840" s="460"/>
      <c r="P840" s="461"/>
    </row>
    <row r="841">
      <c r="L841" s="460"/>
      <c r="M841" s="460"/>
      <c r="N841" s="460"/>
      <c r="O841" s="460"/>
      <c r="P841" s="461"/>
    </row>
    <row r="842">
      <c r="L842" s="460"/>
      <c r="M842" s="460"/>
      <c r="N842" s="460"/>
      <c r="O842" s="460"/>
      <c r="P842" s="461"/>
    </row>
    <row r="843">
      <c r="L843" s="460"/>
      <c r="M843" s="460"/>
      <c r="N843" s="460"/>
      <c r="O843" s="460"/>
      <c r="P843" s="461"/>
    </row>
    <row r="844">
      <c r="L844" s="460"/>
      <c r="M844" s="460"/>
      <c r="N844" s="460"/>
      <c r="O844" s="460"/>
      <c r="P844" s="461"/>
    </row>
    <row r="845">
      <c r="L845" s="460"/>
      <c r="M845" s="460"/>
      <c r="N845" s="460"/>
      <c r="O845" s="460"/>
      <c r="P845" s="461"/>
    </row>
    <row r="846">
      <c r="L846" s="460"/>
      <c r="M846" s="460"/>
      <c r="N846" s="460"/>
      <c r="O846" s="460"/>
      <c r="P846" s="461"/>
    </row>
    <row r="847">
      <c r="L847" s="460"/>
      <c r="M847" s="460"/>
      <c r="N847" s="460"/>
      <c r="O847" s="460"/>
      <c r="P847" s="461"/>
    </row>
    <row r="848">
      <c r="L848" s="460"/>
      <c r="M848" s="460"/>
      <c r="N848" s="460"/>
      <c r="O848" s="460"/>
      <c r="P848" s="461"/>
    </row>
    <row r="849">
      <c r="L849" s="460"/>
      <c r="M849" s="460"/>
      <c r="N849" s="460"/>
      <c r="O849" s="460"/>
      <c r="P849" s="461"/>
    </row>
    <row r="850">
      <c r="L850" s="460"/>
      <c r="M850" s="460"/>
      <c r="N850" s="460"/>
      <c r="O850" s="460"/>
      <c r="P850" s="461"/>
    </row>
    <row r="851">
      <c r="L851" s="460"/>
      <c r="M851" s="460"/>
      <c r="N851" s="460"/>
      <c r="O851" s="460"/>
      <c r="P851" s="461"/>
    </row>
    <row r="852">
      <c r="L852" s="460"/>
      <c r="M852" s="460"/>
      <c r="N852" s="460"/>
      <c r="O852" s="460"/>
      <c r="P852" s="461"/>
    </row>
    <row r="853">
      <c r="L853" s="460"/>
      <c r="M853" s="460"/>
      <c r="N853" s="460"/>
      <c r="O853" s="460"/>
      <c r="P853" s="461"/>
    </row>
    <row r="854">
      <c r="L854" s="460"/>
      <c r="M854" s="460"/>
      <c r="N854" s="460"/>
      <c r="O854" s="460"/>
      <c r="P854" s="461"/>
    </row>
    <row r="855">
      <c r="L855" s="460"/>
      <c r="M855" s="460"/>
      <c r="N855" s="460"/>
      <c r="O855" s="460"/>
      <c r="P855" s="461"/>
    </row>
    <row r="856">
      <c r="L856" s="460"/>
      <c r="M856" s="460"/>
      <c r="N856" s="460"/>
      <c r="O856" s="460"/>
      <c r="P856" s="461"/>
    </row>
    <row r="857">
      <c r="L857" s="460"/>
      <c r="M857" s="460"/>
      <c r="N857" s="460"/>
      <c r="O857" s="460"/>
      <c r="P857" s="461"/>
    </row>
    <row r="858">
      <c r="L858" s="460"/>
      <c r="M858" s="460"/>
      <c r="N858" s="460"/>
      <c r="O858" s="460"/>
      <c r="P858" s="461"/>
    </row>
    <row r="859">
      <c r="L859" s="460"/>
      <c r="M859" s="460"/>
      <c r="N859" s="460"/>
      <c r="O859" s="460"/>
      <c r="P859" s="461"/>
    </row>
    <row r="860">
      <c r="L860" s="460"/>
      <c r="M860" s="460"/>
      <c r="N860" s="460"/>
      <c r="O860" s="460"/>
      <c r="P860" s="461"/>
    </row>
    <row r="861">
      <c r="L861" s="460"/>
      <c r="M861" s="460"/>
      <c r="N861" s="460"/>
      <c r="O861" s="460"/>
      <c r="P861" s="461"/>
    </row>
    <row r="862">
      <c r="L862" s="460"/>
      <c r="M862" s="460"/>
      <c r="N862" s="460"/>
      <c r="O862" s="460"/>
      <c r="P862" s="461"/>
    </row>
    <row r="863">
      <c r="L863" s="460"/>
      <c r="M863" s="460"/>
      <c r="N863" s="460"/>
      <c r="O863" s="460"/>
      <c r="P863" s="461"/>
    </row>
    <row r="864">
      <c r="L864" s="460"/>
      <c r="M864" s="460"/>
      <c r="N864" s="460"/>
      <c r="O864" s="460"/>
      <c r="P864" s="461"/>
    </row>
    <row r="865">
      <c r="L865" s="460"/>
      <c r="M865" s="460"/>
      <c r="N865" s="460"/>
      <c r="O865" s="460"/>
      <c r="P865" s="461"/>
    </row>
    <row r="866">
      <c r="L866" s="460"/>
      <c r="M866" s="460"/>
      <c r="N866" s="460"/>
      <c r="O866" s="460"/>
      <c r="P866" s="461"/>
    </row>
    <row r="867">
      <c r="L867" s="460"/>
      <c r="M867" s="460"/>
      <c r="N867" s="460"/>
      <c r="O867" s="460"/>
      <c r="P867" s="461"/>
    </row>
    <row r="868">
      <c r="L868" s="460"/>
      <c r="M868" s="460"/>
      <c r="N868" s="460"/>
      <c r="O868" s="460"/>
      <c r="P868" s="461"/>
    </row>
    <row r="869">
      <c r="L869" s="460"/>
      <c r="M869" s="460"/>
      <c r="N869" s="460"/>
      <c r="O869" s="460"/>
      <c r="P869" s="461"/>
    </row>
    <row r="870">
      <c r="L870" s="460"/>
      <c r="M870" s="460"/>
      <c r="N870" s="460"/>
      <c r="O870" s="460"/>
      <c r="P870" s="461"/>
    </row>
    <row r="871">
      <c r="L871" s="460"/>
      <c r="M871" s="460"/>
      <c r="N871" s="460"/>
      <c r="O871" s="460"/>
      <c r="P871" s="461"/>
    </row>
    <row r="872">
      <c r="L872" s="460"/>
      <c r="M872" s="460"/>
      <c r="N872" s="460"/>
      <c r="O872" s="460"/>
      <c r="P872" s="461"/>
    </row>
    <row r="873">
      <c r="L873" s="460"/>
      <c r="M873" s="460"/>
      <c r="N873" s="460"/>
      <c r="O873" s="460"/>
      <c r="P873" s="461"/>
    </row>
    <row r="874">
      <c r="L874" s="460"/>
      <c r="M874" s="460"/>
      <c r="N874" s="460"/>
      <c r="O874" s="460"/>
      <c r="P874" s="461"/>
    </row>
    <row r="875">
      <c r="L875" s="460"/>
      <c r="M875" s="460"/>
      <c r="N875" s="460"/>
      <c r="O875" s="460"/>
      <c r="P875" s="461"/>
    </row>
    <row r="876">
      <c r="L876" s="460"/>
      <c r="M876" s="460"/>
      <c r="N876" s="460"/>
      <c r="O876" s="460"/>
      <c r="P876" s="461"/>
    </row>
    <row r="877">
      <c r="L877" s="460"/>
      <c r="M877" s="460"/>
      <c r="N877" s="460"/>
      <c r="O877" s="460"/>
      <c r="P877" s="461"/>
    </row>
    <row r="878">
      <c r="L878" s="460"/>
      <c r="M878" s="460"/>
      <c r="N878" s="460"/>
      <c r="O878" s="460"/>
      <c r="P878" s="461"/>
    </row>
    <row r="879">
      <c r="L879" s="460"/>
      <c r="M879" s="460"/>
      <c r="N879" s="460"/>
      <c r="O879" s="460"/>
      <c r="P879" s="461"/>
    </row>
    <row r="880">
      <c r="L880" s="460"/>
      <c r="M880" s="460"/>
      <c r="N880" s="460"/>
      <c r="O880" s="460"/>
      <c r="P880" s="461"/>
    </row>
    <row r="881">
      <c r="L881" s="460"/>
      <c r="M881" s="460"/>
      <c r="N881" s="460"/>
      <c r="O881" s="460"/>
      <c r="P881" s="461"/>
    </row>
    <row r="882">
      <c r="L882" s="460"/>
      <c r="M882" s="460"/>
      <c r="N882" s="460"/>
      <c r="O882" s="460"/>
      <c r="P882" s="461"/>
    </row>
    <row r="883">
      <c r="L883" s="460"/>
      <c r="M883" s="460"/>
      <c r="N883" s="460"/>
      <c r="O883" s="460"/>
      <c r="P883" s="461"/>
    </row>
    <row r="884">
      <c r="L884" s="460"/>
      <c r="M884" s="460"/>
      <c r="N884" s="460"/>
      <c r="O884" s="460"/>
      <c r="P884" s="461"/>
    </row>
    <row r="885">
      <c r="L885" s="460"/>
      <c r="M885" s="460"/>
      <c r="N885" s="460"/>
      <c r="O885" s="460"/>
      <c r="P885" s="461"/>
    </row>
    <row r="886">
      <c r="L886" s="460"/>
      <c r="M886" s="460"/>
      <c r="N886" s="460"/>
      <c r="O886" s="460"/>
      <c r="P886" s="461"/>
    </row>
    <row r="887">
      <c r="L887" s="460"/>
      <c r="M887" s="460"/>
      <c r="N887" s="460"/>
      <c r="O887" s="460"/>
      <c r="P887" s="461"/>
    </row>
    <row r="888">
      <c r="L888" s="460"/>
      <c r="M888" s="460"/>
      <c r="N888" s="460"/>
      <c r="O888" s="460"/>
      <c r="P888" s="461"/>
    </row>
    <row r="889">
      <c r="L889" s="460"/>
      <c r="M889" s="460"/>
      <c r="N889" s="460"/>
      <c r="O889" s="460"/>
      <c r="P889" s="461"/>
    </row>
    <row r="890">
      <c r="L890" s="460"/>
      <c r="M890" s="460"/>
      <c r="N890" s="460"/>
      <c r="O890" s="460"/>
      <c r="P890" s="461"/>
    </row>
    <row r="891">
      <c r="L891" s="460"/>
      <c r="M891" s="460"/>
      <c r="N891" s="460"/>
      <c r="O891" s="460"/>
      <c r="P891" s="461"/>
    </row>
    <row r="892">
      <c r="L892" s="460"/>
      <c r="M892" s="460"/>
      <c r="N892" s="460"/>
      <c r="O892" s="460"/>
      <c r="P892" s="461"/>
    </row>
    <row r="893">
      <c r="L893" s="460"/>
      <c r="M893" s="460"/>
      <c r="N893" s="460"/>
      <c r="O893" s="460"/>
      <c r="P893" s="461"/>
    </row>
    <row r="894">
      <c r="L894" s="460"/>
      <c r="M894" s="460"/>
      <c r="N894" s="460"/>
      <c r="O894" s="460"/>
      <c r="P894" s="461"/>
    </row>
    <row r="895">
      <c r="L895" s="460"/>
      <c r="M895" s="460"/>
      <c r="N895" s="460"/>
      <c r="O895" s="460"/>
      <c r="P895" s="461"/>
    </row>
    <row r="896">
      <c r="L896" s="460"/>
      <c r="M896" s="460"/>
      <c r="N896" s="460"/>
      <c r="O896" s="460"/>
      <c r="P896" s="461"/>
    </row>
    <row r="897">
      <c r="L897" s="460"/>
      <c r="M897" s="460"/>
      <c r="N897" s="460"/>
      <c r="O897" s="460"/>
      <c r="P897" s="461"/>
    </row>
    <row r="898">
      <c r="L898" s="460"/>
      <c r="M898" s="460"/>
      <c r="N898" s="460"/>
      <c r="O898" s="460"/>
      <c r="P898" s="461"/>
    </row>
    <row r="899">
      <c r="L899" s="460"/>
      <c r="M899" s="460"/>
      <c r="N899" s="460"/>
      <c r="O899" s="460"/>
      <c r="P899" s="461"/>
    </row>
    <row r="900">
      <c r="L900" s="460"/>
      <c r="M900" s="460"/>
      <c r="N900" s="460"/>
      <c r="O900" s="460"/>
      <c r="P900" s="461"/>
    </row>
    <row r="901">
      <c r="L901" s="460"/>
      <c r="M901" s="460"/>
      <c r="N901" s="460"/>
      <c r="O901" s="460"/>
      <c r="P901" s="461"/>
    </row>
    <row r="902">
      <c r="L902" s="460"/>
      <c r="M902" s="460"/>
      <c r="N902" s="460"/>
      <c r="O902" s="460"/>
      <c r="P902" s="461"/>
    </row>
    <row r="903">
      <c r="L903" s="460"/>
      <c r="M903" s="460"/>
      <c r="N903" s="460"/>
      <c r="O903" s="460"/>
      <c r="P903" s="461"/>
    </row>
    <row r="904">
      <c r="L904" s="460"/>
      <c r="M904" s="460"/>
      <c r="N904" s="460"/>
      <c r="O904" s="460"/>
      <c r="P904" s="461"/>
    </row>
    <row r="905">
      <c r="L905" s="460"/>
      <c r="M905" s="460"/>
      <c r="N905" s="460"/>
      <c r="O905" s="460"/>
      <c r="P905" s="461"/>
    </row>
    <row r="906">
      <c r="L906" s="460"/>
      <c r="M906" s="460"/>
      <c r="N906" s="460"/>
      <c r="O906" s="460"/>
      <c r="P906" s="461"/>
    </row>
    <row r="907">
      <c r="L907" s="460"/>
      <c r="M907" s="460"/>
      <c r="N907" s="460"/>
      <c r="O907" s="460"/>
      <c r="P907" s="461"/>
    </row>
    <row r="908">
      <c r="L908" s="460"/>
      <c r="M908" s="460"/>
      <c r="N908" s="460"/>
      <c r="O908" s="460"/>
      <c r="P908" s="461"/>
    </row>
    <row r="909">
      <c r="L909" s="460"/>
      <c r="M909" s="460"/>
      <c r="N909" s="460"/>
      <c r="O909" s="460"/>
      <c r="P909" s="461"/>
    </row>
    <row r="910">
      <c r="L910" s="460"/>
      <c r="M910" s="460"/>
      <c r="N910" s="460"/>
      <c r="O910" s="460"/>
      <c r="P910" s="461"/>
    </row>
    <row r="911">
      <c r="L911" s="460"/>
      <c r="M911" s="460"/>
      <c r="N911" s="460"/>
      <c r="O911" s="460"/>
      <c r="P911" s="461"/>
    </row>
    <row r="912">
      <c r="L912" s="460"/>
      <c r="M912" s="460"/>
      <c r="N912" s="460"/>
      <c r="O912" s="460"/>
      <c r="P912" s="461"/>
    </row>
    <row r="913">
      <c r="L913" s="460"/>
      <c r="M913" s="460"/>
      <c r="N913" s="460"/>
      <c r="O913" s="460"/>
      <c r="P913" s="461"/>
    </row>
    <row r="914">
      <c r="L914" s="460"/>
      <c r="M914" s="460"/>
      <c r="N914" s="460"/>
      <c r="O914" s="460"/>
      <c r="P914" s="461"/>
    </row>
    <row r="915">
      <c r="L915" s="460"/>
      <c r="M915" s="460"/>
      <c r="N915" s="460"/>
      <c r="O915" s="460"/>
      <c r="P915" s="461"/>
    </row>
    <row r="916">
      <c r="L916" s="460"/>
      <c r="M916" s="460"/>
      <c r="N916" s="460"/>
      <c r="O916" s="460"/>
      <c r="P916" s="461"/>
    </row>
    <row r="917">
      <c r="L917" s="460"/>
      <c r="M917" s="460"/>
      <c r="N917" s="460"/>
      <c r="O917" s="460"/>
      <c r="P917" s="461"/>
    </row>
    <row r="918">
      <c r="L918" s="460"/>
      <c r="M918" s="460"/>
      <c r="N918" s="460"/>
      <c r="O918" s="460"/>
      <c r="P918" s="461"/>
    </row>
    <row r="919">
      <c r="L919" s="460"/>
      <c r="M919" s="460"/>
      <c r="N919" s="460"/>
      <c r="O919" s="460"/>
      <c r="P919" s="461"/>
    </row>
    <row r="920">
      <c r="L920" s="460"/>
      <c r="M920" s="460"/>
      <c r="N920" s="460"/>
      <c r="O920" s="460"/>
      <c r="P920" s="461"/>
    </row>
    <row r="921">
      <c r="L921" s="460"/>
      <c r="M921" s="460"/>
      <c r="N921" s="460"/>
      <c r="O921" s="460"/>
      <c r="P921" s="461"/>
    </row>
    <row r="922">
      <c r="L922" s="460"/>
      <c r="M922" s="460"/>
      <c r="N922" s="460"/>
      <c r="O922" s="460"/>
      <c r="P922" s="461"/>
    </row>
    <row r="923">
      <c r="L923" s="460"/>
      <c r="M923" s="460"/>
      <c r="N923" s="460"/>
      <c r="O923" s="460"/>
      <c r="P923" s="461"/>
    </row>
    <row r="924">
      <c r="L924" s="460"/>
      <c r="M924" s="460"/>
      <c r="N924" s="460"/>
      <c r="O924" s="460"/>
      <c r="P924" s="461"/>
    </row>
    <row r="925">
      <c r="L925" s="460"/>
      <c r="M925" s="460"/>
      <c r="N925" s="460"/>
      <c r="O925" s="460"/>
      <c r="P925" s="461"/>
    </row>
    <row r="926">
      <c r="L926" s="460"/>
      <c r="M926" s="460"/>
      <c r="N926" s="460"/>
      <c r="O926" s="460"/>
      <c r="P926" s="461"/>
    </row>
    <row r="927">
      <c r="L927" s="460"/>
      <c r="M927" s="460"/>
      <c r="N927" s="460"/>
      <c r="O927" s="460"/>
      <c r="P927" s="461"/>
    </row>
    <row r="928">
      <c r="L928" s="460"/>
      <c r="M928" s="460"/>
      <c r="N928" s="460"/>
      <c r="O928" s="460"/>
      <c r="P928" s="461"/>
    </row>
    <row r="929">
      <c r="L929" s="460"/>
      <c r="M929" s="460"/>
      <c r="N929" s="460"/>
      <c r="O929" s="460"/>
      <c r="P929" s="461"/>
    </row>
    <row r="930">
      <c r="L930" s="460"/>
      <c r="M930" s="460"/>
      <c r="N930" s="460"/>
      <c r="O930" s="460"/>
      <c r="P930" s="461"/>
    </row>
    <row r="931">
      <c r="L931" s="460"/>
      <c r="M931" s="460"/>
      <c r="N931" s="460"/>
      <c r="O931" s="460"/>
      <c r="P931" s="461"/>
    </row>
    <row r="932">
      <c r="L932" s="460"/>
      <c r="M932" s="460"/>
      <c r="N932" s="460"/>
      <c r="O932" s="460"/>
      <c r="P932" s="461"/>
    </row>
    <row r="933">
      <c r="L933" s="460"/>
      <c r="M933" s="460"/>
      <c r="N933" s="460"/>
      <c r="O933" s="460"/>
      <c r="P933" s="461"/>
    </row>
    <row r="934">
      <c r="L934" s="460"/>
      <c r="M934" s="460"/>
      <c r="N934" s="460"/>
      <c r="O934" s="460"/>
      <c r="P934" s="461"/>
    </row>
    <row r="935">
      <c r="L935" s="460"/>
      <c r="M935" s="460"/>
      <c r="N935" s="460"/>
      <c r="O935" s="460"/>
      <c r="P935" s="461"/>
    </row>
    <row r="936">
      <c r="L936" s="460"/>
      <c r="M936" s="460"/>
      <c r="N936" s="460"/>
      <c r="O936" s="460"/>
      <c r="P936" s="461"/>
    </row>
    <row r="937">
      <c r="L937" s="460"/>
      <c r="M937" s="460"/>
      <c r="N937" s="460"/>
      <c r="O937" s="460"/>
      <c r="P937" s="461"/>
    </row>
    <row r="938">
      <c r="L938" s="460"/>
      <c r="M938" s="460"/>
      <c r="N938" s="460"/>
      <c r="O938" s="460"/>
      <c r="P938" s="461"/>
    </row>
    <row r="939">
      <c r="L939" s="460"/>
      <c r="M939" s="460"/>
      <c r="N939" s="460"/>
      <c r="O939" s="460"/>
      <c r="P939" s="461"/>
    </row>
    <row r="940">
      <c r="L940" s="460"/>
      <c r="M940" s="460"/>
      <c r="N940" s="460"/>
      <c r="O940" s="460"/>
      <c r="P940" s="461"/>
    </row>
    <row r="941">
      <c r="L941" s="460"/>
      <c r="M941" s="460"/>
      <c r="N941" s="460"/>
      <c r="O941" s="460"/>
      <c r="P941" s="461"/>
    </row>
    <row r="942">
      <c r="L942" s="460"/>
      <c r="M942" s="460"/>
      <c r="N942" s="460"/>
      <c r="O942" s="460"/>
      <c r="P942" s="461"/>
    </row>
    <row r="943">
      <c r="L943" s="460"/>
      <c r="M943" s="460"/>
      <c r="N943" s="460"/>
      <c r="O943" s="460"/>
      <c r="P943" s="461"/>
    </row>
    <row r="944">
      <c r="L944" s="460"/>
      <c r="M944" s="460"/>
      <c r="N944" s="460"/>
      <c r="O944" s="460"/>
      <c r="P944" s="461"/>
    </row>
    <row r="945">
      <c r="L945" s="460"/>
      <c r="M945" s="460"/>
      <c r="N945" s="460"/>
      <c r="O945" s="460"/>
      <c r="P945" s="461"/>
    </row>
    <row r="946">
      <c r="L946" s="460"/>
      <c r="M946" s="460"/>
      <c r="N946" s="460"/>
      <c r="O946" s="460"/>
      <c r="P946" s="461"/>
    </row>
    <row r="947">
      <c r="L947" s="460"/>
      <c r="M947" s="460"/>
      <c r="N947" s="460"/>
      <c r="O947" s="460"/>
      <c r="P947" s="461"/>
    </row>
    <row r="948">
      <c r="L948" s="460"/>
      <c r="M948" s="460"/>
      <c r="N948" s="460"/>
      <c r="O948" s="460"/>
      <c r="P948" s="461"/>
    </row>
    <row r="949">
      <c r="L949" s="460"/>
      <c r="M949" s="460"/>
      <c r="N949" s="460"/>
      <c r="O949" s="460"/>
      <c r="P949" s="461"/>
    </row>
    <row r="950">
      <c r="L950" s="460"/>
      <c r="M950" s="460"/>
      <c r="N950" s="460"/>
      <c r="O950" s="460"/>
      <c r="P950" s="461"/>
    </row>
    <row r="951">
      <c r="L951" s="460"/>
      <c r="M951" s="460"/>
      <c r="N951" s="460"/>
      <c r="O951" s="460"/>
      <c r="P951" s="461"/>
    </row>
    <row r="952">
      <c r="L952" s="460"/>
      <c r="M952" s="460"/>
      <c r="N952" s="460"/>
      <c r="O952" s="460"/>
      <c r="P952" s="461"/>
    </row>
    <row r="953">
      <c r="L953" s="460"/>
      <c r="M953" s="460"/>
      <c r="N953" s="460"/>
      <c r="O953" s="460"/>
      <c r="P953" s="461"/>
    </row>
    <row r="954">
      <c r="L954" s="460"/>
      <c r="M954" s="460"/>
      <c r="N954" s="460"/>
      <c r="O954" s="460"/>
      <c r="P954" s="461"/>
    </row>
    <row r="955">
      <c r="L955" s="460"/>
      <c r="M955" s="460"/>
      <c r="N955" s="460"/>
      <c r="O955" s="460"/>
      <c r="P955" s="461"/>
    </row>
    <row r="956">
      <c r="L956" s="460"/>
      <c r="M956" s="460"/>
      <c r="N956" s="460"/>
      <c r="O956" s="460"/>
      <c r="P956" s="461"/>
    </row>
    <row r="957">
      <c r="L957" s="460"/>
      <c r="M957" s="460"/>
      <c r="N957" s="460"/>
      <c r="O957" s="460"/>
      <c r="P957" s="461"/>
    </row>
    <row r="958">
      <c r="L958" s="460"/>
      <c r="M958" s="460"/>
      <c r="N958" s="460"/>
      <c r="O958" s="460"/>
      <c r="P958" s="461"/>
    </row>
    <row r="959">
      <c r="L959" s="460"/>
      <c r="M959" s="460"/>
      <c r="N959" s="460"/>
      <c r="O959" s="460"/>
      <c r="P959" s="461"/>
    </row>
    <row r="960">
      <c r="L960" s="460"/>
      <c r="M960" s="460"/>
      <c r="N960" s="460"/>
      <c r="O960" s="460"/>
      <c r="P960" s="461"/>
    </row>
    <row r="961">
      <c r="L961" s="460"/>
      <c r="M961" s="460"/>
      <c r="N961" s="460"/>
      <c r="O961" s="460"/>
      <c r="P961" s="461"/>
    </row>
    <row r="962">
      <c r="L962" s="460"/>
      <c r="M962" s="460"/>
      <c r="N962" s="460"/>
      <c r="O962" s="460"/>
      <c r="P962" s="461"/>
    </row>
    <row r="963">
      <c r="L963" s="460"/>
      <c r="M963" s="460"/>
      <c r="N963" s="460"/>
      <c r="O963" s="460"/>
      <c r="P963" s="461"/>
    </row>
    <row r="964">
      <c r="L964" s="460"/>
      <c r="M964" s="460"/>
      <c r="N964" s="460"/>
      <c r="O964" s="460"/>
      <c r="P964" s="461"/>
    </row>
    <row r="965">
      <c r="L965" s="460"/>
      <c r="M965" s="460"/>
      <c r="N965" s="460"/>
      <c r="O965" s="460"/>
      <c r="P965" s="461"/>
    </row>
    <row r="966">
      <c r="L966" s="460"/>
      <c r="M966" s="460"/>
      <c r="N966" s="460"/>
      <c r="O966" s="460"/>
      <c r="P966" s="461"/>
    </row>
    <row r="967">
      <c r="L967" s="460"/>
      <c r="M967" s="460"/>
      <c r="N967" s="460"/>
      <c r="O967" s="460"/>
      <c r="P967" s="461"/>
    </row>
    <row r="968">
      <c r="L968" s="460"/>
      <c r="M968" s="460"/>
      <c r="N968" s="460"/>
      <c r="O968" s="460"/>
      <c r="P968" s="461"/>
    </row>
    <row r="969">
      <c r="L969" s="460"/>
      <c r="M969" s="460"/>
      <c r="N969" s="460"/>
      <c r="O969" s="460"/>
      <c r="P969" s="461"/>
    </row>
    <row r="970">
      <c r="L970" s="460"/>
      <c r="M970" s="460"/>
      <c r="N970" s="460"/>
      <c r="O970" s="460"/>
      <c r="P970" s="461"/>
    </row>
    <row r="971">
      <c r="L971" s="460"/>
      <c r="M971" s="460"/>
      <c r="N971" s="460"/>
      <c r="O971" s="460"/>
      <c r="P971" s="461"/>
    </row>
    <row r="972">
      <c r="L972" s="460"/>
      <c r="M972" s="460"/>
      <c r="N972" s="460"/>
      <c r="O972" s="460"/>
      <c r="P972" s="461"/>
    </row>
    <row r="973">
      <c r="L973" s="460"/>
      <c r="M973" s="460"/>
      <c r="N973" s="460"/>
      <c r="O973" s="460"/>
      <c r="P973" s="461"/>
    </row>
    <row r="974">
      <c r="L974" s="460"/>
      <c r="M974" s="460"/>
      <c r="N974" s="460"/>
      <c r="O974" s="460"/>
      <c r="P974" s="461"/>
    </row>
    <row r="975">
      <c r="L975" s="460"/>
      <c r="M975" s="460"/>
      <c r="N975" s="460"/>
      <c r="O975" s="460"/>
      <c r="P975" s="461"/>
    </row>
    <row r="976">
      <c r="L976" s="460"/>
      <c r="M976" s="460"/>
      <c r="N976" s="460"/>
      <c r="O976" s="460"/>
      <c r="P976" s="461"/>
    </row>
    <row r="977">
      <c r="L977" s="460"/>
      <c r="M977" s="460"/>
      <c r="N977" s="460"/>
      <c r="O977" s="460"/>
      <c r="P977" s="461"/>
    </row>
    <row r="978">
      <c r="L978" s="460"/>
      <c r="M978" s="460"/>
      <c r="N978" s="460"/>
      <c r="O978" s="460"/>
      <c r="P978" s="461"/>
    </row>
    <row r="979">
      <c r="L979" s="460"/>
      <c r="M979" s="460"/>
      <c r="N979" s="460"/>
      <c r="O979" s="460"/>
      <c r="P979" s="461"/>
    </row>
    <row r="980">
      <c r="L980" s="460"/>
      <c r="M980" s="460"/>
      <c r="N980" s="460"/>
      <c r="O980" s="460"/>
      <c r="P980" s="461"/>
    </row>
    <row r="981">
      <c r="L981" s="460"/>
      <c r="M981" s="460"/>
      <c r="N981" s="460"/>
      <c r="O981" s="460"/>
      <c r="P981" s="461"/>
    </row>
    <row r="982">
      <c r="L982" s="460"/>
      <c r="M982" s="460"/>
      <c r="N982" s="460"/>
      <c r="O982" s="460"/>
      <c r="P982" s="461"/>
    </row>
    <row r="983">
      <c r="L983" s="460"/>
      <c r="M983" s="460"/>
      <c r="N983" s="460"/>
      <c r="O983" s="460"/>
      <c r="P983" s="461"/>
    </row>
    <row r="984">
      <c r="L984" s="460"/>
      <c r="M984" s="460"/>
      <c r="N984" s="460"/>
      <c r="O984" s="460"/>
      <c r="P984" s="461"/>
    </row>
    <row r="985">
      <c r="L985" s="460"/>
      <c r="M985" s="460"/>
      <c r="N985" s="460"/>
      <c r="O985" s="460"/>
      <c r="P985" s="461"/>
    </row>
    <row r="986">
      <c r="L986" s="460"/>
      <c r="M986" s="460"/>
      <c r="N986" s="460"/>
      <c r="O986" s="460"/>
      <c r="P986" s="461"/>
    </row>
    <row r="987">
      <c r="L987" s="460"/>
      <c r="M987" s="460"/>
      <c r="N987" s="460"/>
      <c r="O987" s="460"/>
      <c r="P987" s="461"/>
    </row>
    <row r="988">
      <c r="L988" s="460"/>
      <c r="M988" s="460"/>
      <c r="N988" s="460"/>
      <c r="O988" s="460"/>
      <c r="P988" s="461"/>
    </row>
    <row r="989">
      <c r="L989" s="460"/>
      <c r="M989" s="460"/>
      <c r="N989" s="460"/>
      <c r="O989" s="460"/>
      <c r="P989" s="461"/>
    </row>
    <row r="990">
      <c r="L990" s="460"/>
      <c r="M990" s="460"/>
      <c r="N990" s="460"/>
      <c r="O990" s="460"/>
      <c r="P990" s="461"/>
    </row>
    <row r="991">
      <c r="L991" s="460"/>
      <c r="M991" s="460"/>
      <c r="N991" s="460"/>
      <c r="O991" s="460"/>
      <c r="P991" s="461"/>
    </row>
    <row r="992">
      <c r="L992" s="460"/>
      <c r="M992" s="460"/>
      <c r="N992" s="460"/>
      <c r="O992" s="460"/>
      <c r="P992" s="461"/>
    </row>
    <row r="993">
      <c r="L993" s="460"/>
      <c r="M993" s="460"/>
      <c r="N993" s="460"/>
      <c r="O993" s="460"/>
      <c r="P993" s="461"/>
    </row>
    <row r="994">
      <c r="L994" s="460"/>
      <c r="M994" s="460"/>
      <c r="N994" s="460"/>
      <c r="O994" s="460"/>
      <c r="P994" s="461"/>
    </row>
    <row r="995">
      <c r="L995" s="460"/>
      <c r="M995" s="460"/>
      <c r="N995" s="460"/>
      <c r="O995" s="460"/>
      <c r="P995" s="461"/>
    </row>
    <row r="996">
      <c r="L996" s="460"/>
      <c r="M996" s="460"/>
      <c r="N996" s="460"/>
      <c r="O996" s="460"/>
      <c r="P996" s="461"/>
    </row>
    <row r="997">
      <c r="L997" s="460"/>
      <c r="M997" s="460"/>
      <c r="N997" s="460"/>
      <c r="O997" s="460"/>
      <c r="P997" s="461"/>
    </row>
    <row r="998">
      <c r="L998" s="460"/>
      <c r="M998" s="460"/>
      <c r="N998" s="460"/>
      <c r="O998" s="460"/>
      <c r="P998" s="461"/>
    </row>
    <row r="999">
      <c r="L999" s="460"/>
      <c r="M999" s="460"/>
      <c r="N999" s="460"/>
      <c r="O999" s="460"/>
      <c r="P999" s="461"/>
    </row>
    <row r="1000">
      <c r="L1000" s="460"/>
      <c r="M1000" s="460"/>
      <c r="N1000" s="460"/>
      <c r="O1000" s="460"/>
      <c r="P1000" s="461"/>
    </row>
  </sheetData>
  <customSheetViews>
    <customSheetView guid="{832DCCDB-70E2-4AC1-96BE-BF5A193CF13A}" filter="1" showAutoFilter="1">
      <autoFilter ref="$A$1:$Q$112">
        <filterColumn colId="14">
          <filters>
            <filter val="NA"/>
          </filters>
        </filterColumn>
      </autoFilter>
    </customSheetView>
    <customSheetView guid="{ECE34591-EB9E-4FA2-BDF4-764CC0BDBC01}" filter="1" showAutoFilter="1">
      <autoFilter ref="$A$1:$Q$1000">
        <filterColumn colId="14">
          <filters blank="1"/>
        </filterColumn>
      </autoFilter>
    </customSheetView>
    <customSheetView guid="{9236D606-6B4E-46C9-A52E-2DFF629BF5D8}" filter="1" showAutoFilter="1">
      <autoFilter ref="$A$1:$Q$1000">
        <filterColumn colId="14">
          <filters blank="1"/>
        </filterColumn>
      </autoFilter>
    </customSheetView>
    <customSheetView guid="{8B8A269F-BAF6-48B0-A17F-2AEAD9F8456E}" filter="1" showAutoFilter="1">
      <autoFilter ref="$A$1:$Q$112">
        <filterColumn colId="10">
          <filters/>
        </filterColumn>
      </autoFilter>
    </customSheetView>
    <customSheetView guid="{F3606F98-A720-4C0C-867F-6272E1163452}" filter="1" showAutoFilter="1">
      <autoFilter ref="$A$1:$Q$112">
        <filterColumn colId="10">
          <filters/>
        </filterColumn>
      </autoFilter>
    </customSheetView>
    <customSheetView guid="{E4C229AE-E1FF-4717-B95C-882C9AE147D4}" filter="1" showAutoFilter="1">
      <autoFilter ref="$A$1:$Q$112">
        <filterColumn colId="9">
          <filters>
            <filter val="Namrata"/>
          </filters>
        </filterColumn>
        <filterColumn colId="10">
          <filters>
            <filter val="NA"/>
          </filters>
        </filterColumn>
      </autoFilter>
    </customSheetView>
    <customSheetView guid="{71623A15-00CB-4385-B295-F9950A45FB02}" filter="1" showAutoFilter="1">
      <autoFilter ref="$A$1:$Q$1000">
        <filterColumn colId="10">
          <filters blank="1"/>
        </filterColumn>
      </autoFilter>
    </customSheetView>
    <customSheetView guid="{2451F669-8593-4D4D-9AB5-4773C1EB6A9D}" filter="1" showAutoFilter="1">
      <autoFilter ref="$A$1:$Q$1000">
        <filterColumn colId="14">
          <filters blank="1"/>
        </filterColumn>
      </autoFilter>
    </customSheetView>
    <customSheetView guid="{6BDE1F70-F2DA-45AE-A1D2-BA059E32CE2D}" filter="1" showAutoFilter="1">
      <autoFilter ref="$A$1:$Q$112">
        <filterColumn colId="14">
          <filters>
            <filter val="NA"/>
          </filters>
        </filterColumn>
      </autoFilter>
    </customSheetView>
    <customSheetView guid="{13B1CD0E-22BF-4D5B-8FFD-6018405B628C}" filter="1" showAutoFilter="1">
      <autoFilter ref="$A$1:$Q$1000">
        <filterColumn colId="14">
          <filters blank="1"/>
        </filterColumn>
      </autoFilter>
    </customSheetView>
    <customSheetView guid="{C8EF618B-0D4B-4E2C-8D18-DB5A72120C6C}" filter="1" showAutoFilter="1">
      <autoFilter ref="$A$1:$Q$1000">
        <filterColumn colId="10">
          <filters/>
        </filterColumn>
      </autoFilter>
    </customSheetView>
    <customSheetView guid="{F9A12190-D750-4158-A1E5-F38E6E90E4A2}" filter="1" showAutoFilter="1">
      <autoFilter ref="$A$1:$Q$112">
        <filterColumn colId="1">
          <filters>
            <filter val="Guest user"/>
            <filter val="Content Consumption"/>
            <filter val="Question set"/>
          </filters>
        </filterColumn>
      </autoFilter>
    </customSheetView>
    <customSheetView guid="{9E811A48-C3E3-4F30-80ED-825CFE84A008}" filter="1" showAutoFilter="1">
      <autoFilter ref="$A$1:$Q$1000"/>
    </customSheetView>
    <customSheetView guid="{2F19E93E-B2C0-4AB2-8F1C-EB721562D28D}" filter="1" showAutoFilter="1">
      <autoFilter ref="$A$1:$Q$1000">
        <filterColumn colId="10">
          <filters blank="1">
            <filter val="Pass"/>
          </filters>
        </filterColumn>
      </autoFilter>
    </customSheetView>
    <customSheetView guid="{7A84FBA6-27E8-4412-99CF-49ADC8AEBC27}" filter="1" showAutoFilter="1">
      <autoFilter ref="$A$1:$Q$1000">
        <filterColumn colId="10">
          <filters blank="1"/>
        </filterColumn>
      </autoFilter>
    </customSheetView>
    <customSheetView guid="{3E5BD931-EA7A-44BE-8514-76ACEEB126A5}" filter="1" showAutoFilter="1">
      <autoFilter ref="$A$1:$Q$112">
        <filterColumn colId="13">
          <filters>
            <filter val="Naveen"/>
          </filters>
        </filterColumn>
      </autoFilter>
    </customSheetView>
    <customSheetView guid="{672E6248-8FE7-45E8-9FF7-4289C71F371A}" filter="1" showAutoFilter="1">
      <autoFilter ref="$A$1:$Q$1000">
        <filterColumn colId="10">
          <filters blank="1"/>
        </filterColumn>
      </autoFilter>
    </customSheetView>
    <customSheetView guid="{765B0A27-960D-4C8D-94E2-1035F77422DE}" filter="1" showAutoFilter="1">
      <autoFilter ref="$A$1:$Q$1000"/>
    </customSheetView>
    <customSheetView guid="{2E4A647F-8EF7-4AC1-A470-93FEF1189896}" filter="1" showAutoFilter="1">
      <autoFilter ref="$A$1:$Q$112">
        <filterColumn colId="10">
          <filters/>
        </filterColumn>
      </autoFilter>
    </customSheetView>
    <customSheetView guid="{BF1A60A3-266E-49C5-992A-6E5B61B0C431}" filter="1" showAutoFilter="1">
      <autoFilter ref="$A$1:$Q$1000">
        <filterColumn colId="10">
          <filters>
            <filter val="NA"/>
            <filter val="Pass"/>
          </filters>
        </filterColumn>
      </autoFilter>
    </customSheetView>
  </customSheetViews>
  <dataValidations>
    <dataValidation type="list" allowBlank="1" showErrorMessage="1" sqref="M2:M112">
      <formula1>"17/04/2024,18/04/2024,19/04/2024,22/04/2024,23/04/2024,24/04/2024,10/05/2024,13/05/2024"</formula1>
    </dataValidation>
    <dataValidation type="list" allowBlank="1" showErrorMessage="1" sqref="I2:I112">
      <formula1>"08/04/2024,10/04/2024,12/04/2024,15/04/2024,16/04/2024,25/06/2024"</formula1>
    </dataValidation>
    <dataValidation type="list" allowBlank="1" showErrorMessage="1" sqref="N2:N112">
      <formula1>"Automation Execution1,Automation Execution2,Manjula,Namrata,Naveen,Priya,Poornima,Raghavendira"</formula1>
    </dataValidation>
    <dataValidation type="list" allowBlank="1" showErrorMessage="1" sqref="O2:O17 O21:O67 O69:O112">
      <formula1>"Pass,Fail,NA,Blocked"</formula1>
    </dataValidation>
    <dataValidation type="list" allowBlank="1" showErrorMessage="1" sqref="Q2:Q112">
      <formula1>"Known Bug,Deprecated"</formula1>
    </dataValidation>
    <dataValidation type="list" allowBlank="1" showErrorMessage="1" sqref="J2:J112">
      <formula1>"Poornima,Namrata,Priya,Manjula,Raghavendira"</formula1>
    </dataValidation>
    <dataValidation type="list" allowBlank="1" showErrorMessage="1" sqref="O18:O20 O68 K2:K112">
      <formula1>"Pass,Fail,Blocked,NA"</formula1>
    </dataValidation>
  </dataValidations>
  <hyperlinks>
    <hyperlink r:id="rId1" ref="L18"/>
    <hyperlink r:id="rId2" ref="P18"/>
    <hyperlink r:id="rId3" ref="L19"/>
    <hyperlink r:id="rId4" ref="P19"/>
    <hyperlink r:id="rId5" ref="L20"/>
    <hyperlink r:id="rId6" ref="P20"/>
    <hyperlink r:id="rId7" ref="P26"/>
    <hyperlink r:id="rId8" ref="P52"/>
    <hyperlink r:id="rId9" ref="L57"/>
    <hyperlink r:id="rId10" ref="P59"/>
    <hyperlink r:id="rId11" ref="L60"/>
    <hyperlink r:id="rId12" ref="L62"/>
    <hyperlink r:id="rId13" ref="L64"/>
    <hyperlink r:id="rId14" ref="L65"/>
    <hyperlink r:id="rId15" ref="L66"/>
    <hyperlink r:id="rId16" ref="L68"/>
    <hyperlink r:id="rId17" ref="P68"/>
    <hyperlink r:id="rId18" ref="L78"/>
    <hyperlink r:id="rId19" ref="P81"/>
    <hyperlink r:id="rId20" ref="P82"/>
    <hyperlink r:id="rId21" ref="L85"/>
    <hyperlink r:id="rId22" ref="L86"/>
    <hyperlink r:id="rId23" ref="L87"/>
    <hyperlink r:id="rId24" ref="L108"/>
    <hyperlink r:id="rId25" ref="P108"/>
  </hyperlinks>
  <drawing r:id="rId26"/>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29.13"/>
    <col customWidth="1" min="5" max="5" width="21.88"/>
    <col customWidth="1" min="6" max="6" width="30.13"/>
    <col customWidth="1" min="7" max="7" width="29.25"/>
    <col customWidth="1" min="8" max="8" width="14.13"/>
  </cols>
  <sheetData>
    <row r="1">
      <c r="A1" s="462" t="s">
        <v>449</v>
      </c>
      <c r="B1" s="462" t="s">
        <v>67</v>
      </c>
      <c r="C1" s="224" t="s">
        <v>451</v>
      </c>
      <c r="D1" s="224" t="s">
        <v>452</v>
      </c>
      <c r="E1" s="462" t="s">
        <v>453</v>
      </c>
      <c r="F1" s="224" t="s">
        <v>454</v>
      </c>
      <c r="G1" s="462" t="s">
        <v>455</v>
      </c>
      <c r="H1" s="224" t="s">
        <v>456</v>
      </c>
      <c r="I1" s="224" t="s">
        <v>1410</v>
      </c>
      <c r="J1" s="224" t="s">
        <v>458</v>
      </c>
      <c r="K1" s="224" t="s">
        <v>78</v>
      </c>
      <c r="L1" s="224" t="s">
        <v>1411</v>
      </c>
      <c r="M1" s="224" t="s">
        <v>1410</v>
      </c>
      <c r="N1" s="224" t="s">
        <v>458</v>
      </c>
      <c r="O1" s="463" t="s">
        <v>2022</v>
      </c>
      <c r="P1" s="224" t="s">
        <v>1411</v>
      </c>
      <c r="Q1" s="224" t="s">
        <v>462</v>
      </c>
      <c r="R1" s="464"/>
      <c r="S1" s="464"/>
      <c r="T1" s="464"/>
      <c r="U1" s="464"/>
      <c r="V1" s="464"/>
      <c r="W1" s="464"/>
    </row>
    <row r="2">
      <c r="A2" s="465" t="s">
        <v>1412</v>
      </c>
      <c r="B2" s="287"/>
      <c r="C2" s="441" t="s">
        <v>2023</v>
      </c>
      <c r="D2" s="466" t="s">
        <v>2024</v>
      </c>
      <c r="E2" s="441" t="s">
        <v>2025</v>
      </c>
      <c r="F2" s="441" t="s">
        <v>2026</v>
      </c>
      <c r="G2" s="441" t="s">
        <v>2027</v>
      </c>
      <c r="H2" s="287"/>
      <c r="I2" s="467" t="s">
        <v>472</v>
      </c>
      <c r="J2" s="468" t="s">
        <v>471</v>
      </c>
      <c r="K2" s="468" t="s">
        <v>95</v>
      </c>
      <c r="L2" s="469"/>
      <c r="M2" s="468" t="s">
        <v>479</v>
      </c>
      <c r="N2" s="468" t="s">
        <v>471</v>
      </c>
      <c r="O2" s="468" t="s">
        <v>95</v>
      </c>
      <c r="P2" s="468"/>
      <c r="Q2" s="240"/>
    </row>
    <row r="3">
      <c r="A3" s="465" t="s">
        <v>1418</v>
      </c>
      <c r="B3" s="287"/>
      <c r="C3" s="441" t="s">
        <v>2023</v>
      </c>
      <c r="D3" s="466" t="s">
        <v>2028</v>
      </c>
      <c r="E3" s="441" t="s">
        <v>2029</v>
      </c>
      <c r="F3" s="441" t="s">
        <v>2030</v>
      </c>
      <c r="G3" s="441" t="s">
        <v>2031</v>
      </c>
      <c r="H3" s="287"/>
      <c r="I3" s="467" t="s">
        <v>472</v>
      </c>
      <c r="J3" s="468" t="s">
        <v>471</v>
      </c>
      <c r="K3" s="468" t="s">
        <v>95</v>
      </c>
      <c r="L3" s="469"/>
      <c r="M3" s="468" t="s">
        <v>479</v>
      </c>
      <c r="N3" s="468" t="s">
        <v>471</v>
      </c>
      <c r="O3" s="468" t="s">
        <v>95</v>
      </c>
      <c r="P3" s="431"/>
      <c r="Q3" s="240"/>
    </row>
    <row r="4">
      <c r="A4" s="465" t="s">
        <v>1424</v>
      </c>
      <c r="B4" s="287"/>
      <c r="C4" s="441" t="s">
        <v>2023</v>
      </c>
      <c r="D4" s="466" t="s">
        <v>2032</v>
      </c>
      <c r="E4" s="441" t="s">
        <v>2025</v>
      </c>
      <c r="F4" s="441" t="s">
        <v>2033</v>
      </c>
      <c r="G4" s="441" t="s">
        <v>2034</v>
      </c>
      <c r="H4" s="287"/>
      <c r="I4" s="467" t="s">
        <v>472</v>
      </c>
      <c r="J4" s="468" t="s">
        <v>471</v>
      </c>
      <c r="K4" s="468" t="s">
        <v>95</v>
      </c>
      <c r="L4" s="470"/>
      <c r="M4" s="468" t="s">
        <v>479</v>
      </c>
      <c r="N4" s="468" t="s">
        <v>471</v>
      </c>
      <c r="O4" s="468" t="s">
        <v>95</v>
      </c>
      <c r="P4" s="468"/>
      <c r="Q4" s="240"/>
    </row>
    <row r="5">
      <c r="A5" s="465" t="s">
        <v>1429</v>
      </c>
      <c r="B5" s="287"/>
      <c r="C5" s="441" t="s">
        <v>2023</v>
      </c>
      <c r="D5" s="466" t="s">
        <v>2035</v>
      </c>
      <c r="E5" s="441" t="s">
        <v>2036</v>
      </c>
      <c r="F5" s="441" t="s">
        <v>2037</v>
      </c>
      <c r="G5" s="441" t="s">
        <v>2038</v>
      </c>
      <c r="H5" s="287"/>
      <c r="I5" s="467" t="s">
        <v>472</v>
      </c>
      <c r="J5" s="468" t="s">
        <v>471</v>
      </c>
      <c r="K5" s="468" t="s">
        <v>95</v>
      </c>
      <c r="L5" s="469"/>
      <c r="M5" s="468" t="s">
        <v>479</v>
      </c>
      <c r="N5" s="468" t="s">
        <v>471</v>
      </c>
      <c r="O5" s="468" t="s">
        <v>95</v>
      </c>
      <c r="P5" s="468"/>
      <c r="Q5" s="240"/>
    </row>
    <row r="6">
      <c r="A6" s="465" t="s">
        <v>1435</v>
      </c>
      <c r="B6" s="287"/>
      <c r="C6" s="441" t="s">
        <v>2023</v>
      </c>
      <c r="D6" s="441" t="s">
        <v>2039</v>
      </c>
      <c r="E6" s="441" t="s">
        <v>2040</v>
      </c>
      <c r="F6" s="441" t="s">
        <v>2041</v>
      </c>
      <c r="G6" s="441" t="s">
        <v>2042</v>
      </c>
      <c r="H6" s="471"/>
      <c r="I6" s="472" t="s">
        <v>472</v>
      </c>
      <c r="J6" s="468" t="s">
        <v>471</v>
      </c>
      <c r="K6" s="468" t="s">
        <v>95</v>
      </c>
      <c r="L6" s="469"/>
      <c r="M6" s="468" t="s">
        <v>479</v>
      </c>
      <c r="N6" s="468" t="s">
        <v>471</v>
      </c>
      <c r="O6" s="468" t="s">
        <v>95</v>
      </c>
      <c r="P6" s="468"/>
      <c r="Q6" s="240"/>
    </row>
    <row r="7">
      <c r="A7" s="465" t="s">
        <v>1440</v>
      </c>
      <c r="B7" s="287"/>
      <c r="C7" s="441" t="s">
        <v>2023</v>
      </c>
      <c r="D7" s="466" t="s">
        <v>2043</v>
      </c>
      <c r="E7" s="441" t="s">
        <v>2044</v>
      </c>
      <c r="F7" s="441" t="s">
        <v>2045</v>
      </c>
      <c r="G7" s="441" t="s">
        <v>2046</v>
      </c>
      <c r="H7" s="240"/>
      <c r="I7" s="472" t="s">
        <v>472</v>
      </c>
      <c r="J7" s="468" t="s">
        <v>471</v>
      </c>
      <c r="K7" s="468" t="s">
        <v>95</v>
      </c>
      <c r="L7" s="469"/>
      <c r="M7" s="468" t="s">
        <v>479</v>
      </c>
      <c r="N7" s="468" t="s">
        <v>471</v>
      </c>
      <c r="O7" s="468" t="s">
        <v>95</v>
      </c>
      <c r="P7" s="468"/>
      <c r="Q7" s="240"/>
    </row>
    <row r="8">
      <c r="A8" s="465" t="s">
        <v>1446</v>
      </c>
      <c r="B8" s="287"/>
      <c r="C8" s="441" t="s">
        <v>2023</v>
      </c>
      <c r="D8" s="466" t="s">
        <v>2047</v>
      </c>
      <c r="E8" s="441" t="s">
        <v>2048</v>
      </c>
      <c r="F8" s="441" t="s">
        <v>2049</v>
      </c>
      <c r="G8" s="441" t="s">
        <v>2050</v>
      </c>
      <c r="H8" s="240"/>
      <c r="I8" s="467" t="s">
        <v>472</v>
      </c>
      <c r="J8" s="468" t="s">
        <v>471</v>
      </c>
      <c r="K8" s="468" t="s">
        <v>95</v>
      </c>
      <c r="L8" s="473" t="s">
        <v>2051</v>
      </c>
      <c r="M8" s="474">
        <v>45570.0</v>
      </c>
      <c r="N8" s="468" t="s">
        <v>471</v>
      </c>
      <c r="O8" s="468" t="s">
        <v>95</v>
      </c>
      <c r="P8" s="473" t="s">
        <v>2051</v>
      </c>
      <c r="Q8" s="240"/>
    </row>
    <row r="9">
      <c r="A9" s="465" t="s">
        <v>1451</v>
      </c>
      <c r="B9" s="287"/>
      <c r="C9" s="441" t="s">
        <v>2023</v>
      </c>
      <c r="D9" s="466" t="s">
        <v>2052</v>
      </c>
      <c r="E9" s="441" t="s">
        <v>2053</v>
      </c>
      <c r="F9" s="441" t="s">
        <v>2054</v>
      </c>
      <c r="G9" s="441" t="s">
        <v>2055</v>
      </c>
      <c r="H9" s="240"/>
      <c r="I9" s="467" t="s">
        <v>472</v>
      </c>
      <c r="J9" s="468" t="s">
        <v>471</v>
      </c>
      <c r="K9" s="468" t="s">
        <v>95</v>
      </c>
      <c r="L9" s="469"/>
      <c r="M9" s="468" t="s">
        <v>479</v>
      </c>
      <c r="N9" s="468" t="s">
        <v>471</v>
      </c>
      <c r="O9" s="468" t="s">
        <v>95</v>
      </c>
      <c r="P9" s="468"/>
      <c r="Q9" s="240"/>
    </row>
    <row r="10">
      <c r="A10" s="465" t="s">
        <v>1454</v>
      </c>
      <c r="B10" s="287"/>
      <c r="C10" s="441" t="s">
        <v>2023</v>
      </c>
      <c r="D10" s="466" t="s">
        <v>2056</v>
      </c>
      <c r="E10" s="441" t="s">
        <v>2057</v>
      </c>
      <c r="F10" s="441" t="s">
        <v>2058</v>
      </c>
      <c r="G10" s="441" t="s">
        <v>2059</v>
      </c>
      <c r="H10" s="240"/>
      <c r="I10" s="467" t="s">
        <v>472</v>
      </c>
      <c r="J10" s="468" t="s">
        <v>471</v>
      </c>
      <c r="K10" s="468" t="s">
        <v>95</v>
      </c>
      <c r="L10" s="473" t="s">
        <v>2051</v>
      </c>
      <c r="M10" s="474">
        <v>45570.0</v>
      </c>
      <c r="N10" s="468" t="s">
        <v>471</v>
      </c>
      <c r="O10" s="468" t="s">
        <v>95</v>
      </c>
      <c r="P10" s="473" t="s">
        <v>2051</v>
      </c>
      <c r="Q10" s="240"/>
    </row>
    <row r="11">
      <c r="A11" s="465" t="s">
        <v>1459</v>
      </c>
      <c r="B11" s="287"/>
      <c r="C11" s="441" t="s">
        <v>2023</v>
      </c>
      <c r="D11" s="466" t="s">
        <v>2060</v>
      </c>
      <c r="E11" s="441" t="s">
        <v>2061</v>
      </c>
      <c r="F11" s="441" t="s">
        <v>2062</v>
      </c>
      <c r="G11" s="441" t="s">
        <v>2063</v>
      </c>
      <c r="H11" s="240"/>
      <c r="I11" s="467" t="s">
        <v>472</v>
      </c>
      <c r="J11" s="468" t="s">
        <v>471</v>
      </c>
      <c r="K11" s="468" t="s">
        <v>95</v>
      </c>
      <c r="L11" s="475"/>
      <c r="M11" s="468" t="s">
        <v>479</v>
      </c>
      <c r="N11" s="468" t="s">
        <v>471</v>
      </c>
      <c r="O11" s="468" t="s">
        <v>95</v>
      </c>
      <c r="P11" s="468"/>
      <c r="Q11" s="240"/>
    </row>
    <row r="12">
      <c r="A12" s="465" t="s">
        <v>1464</v>
      </c>
      <c r="B12" s="287"/>
      <c r="C12" s="441" t="s">
        <v>2023</v>
      </c>
      <c r="D12" s="466" t="s">
        <v>2064</v>
      </c>
      <c r="E12" s="441" t="s">
        <v>2053</v>
      </c>
      <c r="F12" s="441" t="s">
        <v>2065</v>
      </c>
      <c r="G12" s="441" t="s">
        <v>2066</v>
      </c>
      <c r="H12" s="287"/>
      <c r="I12" s="467" t="s">
        <v>472</v>
      </c>
      <c r="J12" s="468" t="s">
        <v>471</v>
      </c>
      <c r="K12" s="468" t="s">
        <v>95</v>
      </c>
      <c r="L12" s="469"/>
      <c r="M12" s="468" t="s">
        <v>479</v>
      </c>
      <c r="N12" s="468" t="s">
        <v>471</v>
      </c>
      <c r="O12" s="468" t="s">
        <v>95</v>
      </c>
      <c r="P12" s="468"/>
      <c r="Q12" s="240"/>
    </row>
    <row r="13">
      <c r="A13" s="465" t="s">
        <v>1469</v>
      </c>
      <c r="B13" s="287"/>
      <c r="C13" s="441" t="s">
        <v>2023</v>
      </c>
      <c r="D13" s="466" t="s">
        <v>2067</v>
      </c>
      <c r="E13" s="441" t="s">
        <v>2068</v>
      </c>
      <c r="F13" s="441" t="s">
        <v>2069</v>
      </c>
      <c r="G13" s="441" t="s">
        <v>2070</v>
      </c>
      <c r="H13" s="287"/>
      <c r="I13" s="467" t="s">
        <v>472</v>
      </c>
      <c r="J13" s="468" t="s">
        <v>471</v>
      </c>
      <c r="K13" s="468" t="s">
        <v>95</v>
      </c>
      <c r="L13" s="469"/>
      <c r="M13" s="468" t="s">
        <v>479</v>
      </c>
      <c r="N13" s="468" t="s">
        <v>471</v>
      </c>
      <c r="O13" s="468" t="s">
        <v>95</v>
      </c>
      <c r="P13" s="468"/>
      <c r="Q13" s="240"/>
    </row>
    <row r="14">
      <c r="A14" s="465" t="s">
        <v>1474</v>
      </c>
      <c r="B14" s="287"/>
      <c r="C14" s="441" t="s">
        <v>2023</v>
      </c>
      <c r="D14" s="466" t="s">
        <v>2071</v>
      </c>
      <c r="E14" s="441" t="s">
        <v>2072</v>
      </c>
      <c r="F14" s="441" t="s">
        <v>2073</v>
      </c>
      <c r="G14" s="441" t="s">
        <v>2074</v>
      </c>
      <c r="H14" s="287"/>
      <c r="I14" s="467" t="s">
        <v>472</v>
      </c>
      <c r="J14" s="468" t="s">
        <v>471</v>
      </c>
      <c r="K14" s="468" t="s">
        <v>95</v>
      </c>
      <c r="L14" s="469"/>
      <c r="M14" s="468" t="s">
        <v>479</v>
      </c>
      <c r="N14" s="468" t="s">
        <v>471</v>
      </c>
      <c r="O14" s="468" t="s">
        <v>95</v>
      </c>
      <c r="P14" s="468"/>
      <c r="Q14" s="240"/>
    </row>
    <row r="15">
      <c r="A15" s="465" t="s">
        <v>1479</v>
      </c>
      <c r="B15" s="287"/>
      <c r="C15" s="441" t="s">
        <v>2023</v>
      </c>
      <c r="D15" s="466" t="s">
        <v>2075</v>
      </c>
      <c r="E15" s="441" t="s">
        <v>2076</v>
      </c>
      <c r="F15" s="441" t="s">
        <v>2077</v>
      </c>
      <c r="G15" s="441" t="s">
        <v>2078</v>
      </c>
      <c r="H15" s="287"/>
      <c r="I15" s="467" t="s">
        <v>472</v>
      </c>
      <c r="J15" s="468" t="s">
        <v>471</v>
      </c>
      <c r="K15" s="468" t="s">
        <v>95</v>
      </c>
      <c r="L15" s="469"/>
      <c r="M15" s="468" t="s">
        <v>479</v>
      </c>
      <c r="N15" s="468" t="s">
        <v>471</v>
      </c>
      <c r="O15" s="468" t="s">
        <v>95</v>
      </c>
      <c r="P15" s="468"/>
      <c r="Q15" s="240"/>
    </row>
    <row r="16">
      <c r="A16" s="465" t="s">
        <v>1485</v>
      </c>
      <c r="B16" s="287"/>
      <c r="C16" s="441" t="s">
        <v>2023</v>
      </c>
      <c r="D16" s="466" t="s">
        <v>2079</v>
      </c>
      <c r="E16" s="441" t="s">
        <v>2080</v>
      </c>
      <c r="F16" s="441" t="s">
        <v>2081</v>
      </c>
      <c r="G16" s="441" t="s">
        <v>2082</v>
      </c>
      <c r="H16" s="240"/>
      <c r="I16" s="467" t="s">
        <v>472</v>
      </c>
      <c r="J16" s="468" t="s">
        <v>471</v>
      </c>
      <c r="K16" s="468" t="s">
        <v>95</v>
      </c>
      <c r="L16" s="469"/>
      <c r="M16" s="468" t="s">
        <v>479</v>
      </c>
      <c r="N16" s="468" t="s">
        <v>471</v>
      </c>
      <c r="O16" s="468" t="s">
        <v>95</v>
      </c>
      <c r="P16" s="468"/>
      <c r="Q16" s="240"/>
    </row>
    <row r="17">
      <c r="A17" s="465" t="s">
        <v>1491</v>
      </c>
      <c r="B17" s="287"/>
      <c r="C17" s="441" t="s">
        <v>2023</v>
      </c>
      <c r="D17" s="466" t="s">
        <v>2083</v>
      </c>
      <c r="E17" s="441" t="s">
        <v>2084</v>
      </c>
      <c r="F17" s="441" t="s">
        <v>2085</v>
      </c>
      <c r="G17" s="441" t="s">
        <v>2086</v>
      </c>
      <c r="H17" s="240"/>
      <c r="I17" s="467" t="s">
        <v>472</v>
      </c>
      <c r="J17" s="468" t="s">
        <v>471</v>
      </c>
      <c r="K17" s="468" t="s">
        <v>95</v>
      </c>
      <c r="L17" s="469"/>
      <c r="M17" s="476" t="s">
        <v>479</v>
      </c>
      <c r="N17" s="477" t="s">
        <v>471</v>
      </c>
      <c r="O17" s="477" t="s">
        <v>95</v>
      </c>
      <c r="P17" s="477"/>
      <c r="Q17" s="240"/>
    </row>
    <row r="18">
      <c r="A18" s="465" t="s">
        <v>1497</v>
      </c>
      <c r="B18" s="287"/>
      <c r="C18" s="441" t="s">
        <v>2023</v>
      </c>
      <c r="D18" s="466" t="s">
        <v>2087</v>
      </c>
      <c r="E18" s="441" t="s">
        <v>2088</v>
      </c>
      <c r="F18" s="441" t="s">
        <v>2089</v>
      </c>
      <c r="G18" s="441" t="s">
        <v>2090</v>
      </c>
      <c r="H18" s="240"/>
      <c r="I18" s="467" t="s">
        <v>472</v>
      </c>
      <c r="J18" s="468" t="s">
        <v>471</v>
      </c>
      <c r="K18" s="468" t="s">
        <v>95</v>
      </c>
      <c r="L18" s="469"/>
      <c r="M18" s="476" t="s">
        <v>479</v>
      </c>
      <c r="N18" s="477" t="s">
        <v>471</v>
      </c>
      <c r="O18" s="477" t="s">
        <v>95</v>
      </c>
      <c r="P18" s="477"/>
      <c r="Q18" s="240"/>
    </row>
    <row r="19">
      <c r="A19" s="465" t="s">
        <v>1504</v>
      </c>
      <c r="B19" s="287"/>
      <c r="C19" s="441" t="s">
        <v>2023</v>
      </c>
      <c r="D19" s="466" t="s">
        <v>2091</v>
      </c>
      <c r="E19" s="441" t="s">
        <v>2092</v>
      </c>
      <c r="F19" s="441" t="s">
        <v>2093</v>
      </c>
      <c r="G19" s="441" t="s">
        <v>2094</v>
      </c>
      <c r="H19" s="240"/>
      <c r="I19" s="467" t="s">
        <v>472</v>
      </c>
      <c r="J19" s="468" t="s">
        <v>471</v>
      </c>
      <c r="K19" s="468" t="s">
        <v>620</v>
      </c>
      <c r="L19" s="469"/>
      <c r="M19" s="468"/>
      <c r="N19" s="468"/>
      <c r="O19" s="468" t="s">
        <v>620</v>
      </c>
      <c r="P19" s="468"/>
      <c r="Q19" s="240"/>
    </row>
    <row r="20">
      <c r="A20" s="465" t="s">
        <v>1511</v>
      </c>
      <c r="B20" s="287"/>
      <c r="C20" s="441" t="s">
        <v>2023</v>
      </c>
      <c r="D20" s="466" t="s">
        <v>2095</v>
      </c>
      <c r="E20" s="441" t="s">
        <v>2096</v>
      </c>
      <c r="F20" s="441" t="s">
        <v>2097</v>
      </c>
      <c r="G20" s="441" t="s">
        <v>2098</v>
      </c>
      <c r="H20" s="240"/>
      <c r="I20" s="467" t="s">
        <v>472</v>
      </c>
      <c r="J20" s="468" t="s">
        <v>471</v>
      </c>
      <c r="K20" s="468" t="s">
        <v>95</v>
      </c>
      <c r="L20" s="469"/>
      <c r="M20" s="476" t="s">
        <v>479</v>
      </c>
      <c r="N20" s="477" t="s">
        <v>471</v>
      </c>
      <c r="O20" s="477" t="s">
        <v>95</v>
      </c>
      <c r="P20" s="477"/>
      <c r="Q20" s="240"/>
    </row>
    <row r="21">
      <c r="A21" s="465" t="s">
        <v>1517</v>
      </c>
      <c r="B21" s="287"/>
      <c r="C21" s="441" t="s">
        <v>2023</v>
      </c>
      <c r="D21" s="466" t="s">
        <v>2099</v>
      </c>
      <c r="E21" s="441" t="s">
        <v>2044</v>
      </c>
      <c r="F21" s="441" t="s">
        <v>2100</v>
      </c>
      <c r="G21" s="441" t="s">
        <v>2101</v>
      </c>
      <c r="H21" s="287"/>
      <c r="I21" s="478">
        <v>45144.0</v>
      </c>
      <c r="J21" s="479" t="s">
        <v>471</v>
      </c>
      <c r="K21" s="479" t="s">
        <v>620</v>
      </c>
      <c r="L21" s="475" t="s">
        <v>2102</v>
      </c>
      <c r="M21" s="479"/>
      <c r="N21" s="479"/>
      <c r="O21" s="468" t="s">
        <v>620</v>
      </c>
      <c r="P21" s="468"/>
      <c r="Q21" s="479" t="s">
        <v>57</v>
      </c>
    </row>
    <row r="22">
      <c r="A22" s="465" t="s">
        <v>1523</v>
      </c>
      <c r="B22" s="287"/>
      <c r="C22" s="441" t="s">
        <v>2023</v>
      </c>
      <c r="D22" s="466" t="s">
        <v>2103</v>
      </c>
      <c r="E22" s="441" t="s">
        <v>2104</v>
      </c>
      <c r="F22" s="441" t="s">
        <v>2105</v>
      </c>
      <c r="G22" s="441" t="s">
        <v>2106</v>
      </c>
      <c r="H22" s="240"/>
      <c r="I22" s="467" t="s">
        <v>472</v>
      </c>
      <c r="J22" s="468" t="s">
        <v>471</v>
      </c>
      <c r="K22" s="468" t="s">
        <v>95</v>
      </c>
      <c r="L22" s="469"/>
      <c r="M22" s="468" t="s">
        <v>479</v>
      </c>
      <c r="N22" s="468" t="s">
        <v>471</v>
      </c>
      <c r="O22" s="468" t="s">
        <v>95</v>
      </c>
      <c r="P22" s="468"/>
      <c r="Q22" s="240"/>
    </row>
    <row r="23">
      <c r="A23" s="465" t="s">
        <v>1530</v>
      </c>
      <c r="B23" s="287"/>
      <c r="C23" s="441" t="s">
        <v>2023</v>
      </c>
      <c r="D23" s="466" t="s">
        <v>2107</v>
      </c>
      <c r="E23" s="441" t="s">
        <v>2108</v>
      </c>
      <c r="F23" s="441" t="s">
        <v>2109</v>
      </c>
      <c r="G23" s="441" t="s">
        <v>2110</v>
      </c>
      <c r="H23" s="287"/>
      <c r="I23" s="467" t="s">
        <v>472</v>
      </c>
      <c r="J23" s="468" t="s">
        <v>471</v>
      </c>
      <c r="K23" s="468" t="s">
        <v>95</v>
      </c>
      <c r="L23" s="469"/>
      <c r="M23" s="476" t="s">
        <v>479</v>
      </c>
      <c r="N23" s="477" t="s">
        <v>471</v>
      </c>
      <c r="O23" s="477" t="s">
        <v>95</v>
      </c>
      <c r="P23" s="477"/>
      <c r="Q23" s="240"/>
    </row>
    <row r="24">
      <c r="A24" s="465" t="s">
        <v>1536</v>
      </c>
      <c r="B24" s="287"/>
      <c r="C24" s="441" t="s">
        <v>2023</v>
      </c>
      <c r="D24" s="466" t="s">
        <v>2111</v>
      </c>
      <c r="E24" s="441" t="s">
        <v>2112</v>
      </c>
      <c r="F24" s="441" t="s">
        <v>2113</v>
      </c>
      <c r="G24" s="441" t="s">
        <v>2114</v>
      </c>
      <c r="H24" s="287"/>
      <c r="I24" s="478">
        <v>45144.0</v>
      </c>
      <c r="J24" s="479" t="s">
        <v>471</v>
      </c>
      <c r="K24" s="479" t="s">
        <v>620</v>
      </c>
      <c r="L24" s="469"/>
      <c r="M24" s="479"/>
      <c r="N24" s="479"/>
      <c r="O24" s="468" t="s">
        <v>620</v>
      </c>
      <c r="P24" s="479"/>
      <c r="Q24" s="479" t="s">
        <v>58</v>
      </c>
    </row>
    <row r="25">
      <c r="A25" s="465" t="s">
        <v>1542</v>
      </c>
      <c r="B25" s="287"/>
      <c r="C25" s="441" t="s">
        <v>2023</v>
      </c>
      <c r="D25" s="466" t="s">
        <v>2115</v>
      </c>
      <c r="E25" s="441" t="s">
        <v>2116</v>
      </c>
      <c r="F25" s="441" t="s">
        <v>2117</v>
      </c>
      <c r="G25" s="441" t="s">
        <v>2118</v>
      </c>
      <c r="H25" s="287"/>
      <c r="I25" s="467" t="s">
        <v>472</v>
      </c>
      <c r="J25" s="468" t="s">
        <v>471</v>
      </c>
      <c r="K25" s="468" t="s">
        <v>95</v>
      </c>
      <c r="L25" s="469"/>
      <c r="M25" s="468" t="s">
        <v>479</v>
      </c>
      <c r="N25" s="468" t="s">
        <v>471</v>
      </c>
      <c r="O25" s="468" t="s">
        <v>95</v>
      </c>
      <c r="P25" s="468"/>
      <c r="Q25" s="240"/>
    </row>
    <row r="26">
      <c r="A26" s="465" t="s">
        <v>1549</v>
      </c>
      <c r="B26" s="287"/>
      <c r="C26" s="441" t="s">
        <v>2023</v>
      </c>
      <c r="D26" s="466" t="s">
        <v>2119</v>
      </c>
      <c r="E26" s="441" t="s">
        <v>2120</v>
      </c>
      <c r="F26" s="441" t="s">
        <v>2121</v>
      </c>
      <c r="G26" s="441" t="s">
        <v>2122</v>
      </c>
      <c r="H26" s="287"/>
      <c r="I26" s="467" t="s">
        <v>472</v>
      </c>
      <c r="J26" s="468" t="s">
        <v>471</v>
      </c>
      <c r="K26" s="468" t="s">
        <v>95</v>
      </c>
      <c r="L26" s="470"/>
      <c r="M26" s="476" t="s">
        <v>479</v>
      </c>
      <c r="N26" s="477" t="s">
        <v>471</v>
      </c>
      <c r="O26" s="477" t="s">
        <v>95</v>
      </c>
      <c r="P26" s="477"/>
      <c r="Q26" s="240"/>
    </row>
    <row r="27">
      <c r="A27" s="465" t="s">
        <v>1557</v>
      </c>
      <c r="B27" s="287"/>
      <c r="C27" s="441" t="s">
        <v>2023</v>
      </c>
      <c r="D27" s="441" t="s">
        <v>2123</v>
      </c>
      <c r="E27" s="441" t="s">
        <v>2124</v>
      </c>
      <c r="F27" s="441" t="s">
        <v>2125</v>
      </c>
      <c r="G27" s="441" t="s">
        <v>2126</v>
      </c>
      <c r="H27" s="287"/>
      <c r="I27" s="467" t="s">
        <v>472</v>
      </c>
      <c r="J27" s="468" t="s">
        <v>471</v>
      </c>
      <c r="K27" s="468" t="s">
        <v>95</v>
      </c>
      <c r="L27" s="469"/>
      <c r="M27" s="476" t="s">
        <v>479</v>
      </c>
      <c r="N27" s="477" t="s">
        <v>471</v>
      </c>
      <c r="O27" s="477" t="s">
        <v>95</v>
      </c>
      <c r="P27" s="477"/>
      <c r="Q27" s="240"/>
    </row>
    <row r="28">
      <c r="A28" s="465" t="s">
        <v>1562</v>
      </c>
      <c r="B28" s="287"/>
      <c r="C28" s="441" t="s">
        <v>2023</v>
      </c>
      <c r="D28" s="441" t="s">
        <v>2127</v>
      </c>
      <c r="E28" s="441" t="s">
        <v>2128</v>
      </c>
      <c r="F28" s="441" t="s">
        <v>2129</v>
      </c>
      <c r="G28" s="441" t="s">
        <v>2130</v>
      </c>
      <c r="H28" s="287"/>
      <c r="I28" s="478">
        <v>45144.0</v>
      </c>
      <c r="J28" s="479" t="s">
        <v>471</v>
      </c>
      <c r="K28" s="479" t="s">
        <v>620</v>
      </c>
      <c r="L28" s="469"/>
      <c r="M28" s="479"/>
      <c r="N28" s="479"/>
      <c r="O28" s="468" t="s">
        <v>620</v>
      </c>
      <c r="P28" s="468"/>
      <c r="Q28" s="479" t="s">
        <v>58</v>
      </c>
    </row>
    <row r="29">
      <c r="A29" s="465" t="s">
        <v>1568</v>
      </c>
      <c r="B29" s="287"/>
      <c r="C29" s="441" t="s">
        <v>2023</v>
      </c>
      <c r="D29" s="441" t="s">
        <v>2131</v>
      </c>
      <c r="E29" s="441" t="s">
        <v>2132</v>
      </c>
      <c r="F29" s="441" t="s">
        <v>2133</v>
      </c>
      <c r="G29" s="441" t="s">
        <v>2134</v>
      </c>
      <c r="H29" s="287"/>
      <c r="I29" s="467" t="s">
        <v>472</v>
      </c>
      <c r="J29" s="468" t="s">
        <v>471</v>
      </c>
      <c r="K29" s="468" t="s">
        <v>95</v>
      </c>
      <c r="L29" s="470"/>
      <c r="M29" s="468" t="s">
        <v>479</v>
      </c>
      <c r="N29" s="468" t="s">
        <v>471</v>
      </c>
      <c r="O29" s="468" t="s">
        <v>95</v>
      </c>
      <c r="P29" s="468"/>
      <c r="Q29" s="240"/>
    </row>
    <row r="30">
      <c r="A30" s="465" t="s">
        <v>1574</v>
      </c>
      <c r="B30" s="287"/>
      <c r="C30" s="441" t="s">
        <v>2023</v>
      </c>
      <c r="D30" s="441" t="s">
        <v>2135</v>
      </c>
      <c r="E30" s="441" t="s">
        <v>2136</v>
      </c>
      <c r="F30" s="441" t="s">
        <v>2137</v>
      </c>
      <c r="G30" s="441" t="s">
        <v>2138</v>
      </c>
      <c r="H30" s="287"/>
      <c r="I30" s="467" t="s">
        <v>472</v>
      </c>
      <c r="J30" s="468" t="s">
        <v>471</v>
      </c>
      <c r="K30" s="468" t="s">
        <v>95</v>
      </c>
      <c r="L30" s="469"/>
      <c r="M30" s="468" t="s">
        <v>950</v>
      </c>
      <c r="N30" s="468" t="s">
        <v>471</v>
      </c>
      <c r="O30" s="468" t="s">
        <v>95</v>
      </c>
      <c r="P30" s="468"/>
      <c r="Q30" s="240"/>
    </row>
    <row r="31">
      <c r="A31" s="465" t="s">
        <v>1580</v>
      </c>
      <c r="B31" s="287"/>
      <c r="C31" s="441" t="s">
        <v>2023</v>
      </c>
      <c r="D31" s="441" t="s">
        <v>2139</v>
      </c>
      <c r="E31" s="441" t="s">
        <v>2140</v>
      </c>
      <c r="F31" s="441" t="s">
        <v>2141</v>
      </c>
      <c r="G31" s="441" t="s">
        <v>2142</v>
      </c>
      <c r="H31" s="287"/>
      <c r="I31" s="467" t="s">
        <v>472</v>
      </c>
      <c r="J31" s="468" t="s">
        <v>471</v>
      </c>
      <c r="K31" s="468" t="s">
        <v>95</v>
      </c>
      <c r="L31" s="470"/>
      <c r="M31" s="468" t="s">
        <v>950</v>
      </c>
      <c r="N31" s="468" t="s">
        <v>471</v>
      </c>
      <c r="O31" s="468" t="s">
        <v>95</v>
      </c>
      <c r="P31" s="468"/>
      <c r="Q31" s="240"/>
    </row>
    <row r="32">
      <c r="A32" s="465" t="s">
        <v>1586</v>
      </c>
      <c r="B32" s="287"/>
      <c r="C32" s="441" t="s">
        <v>2023</v>
      </c>
      <c r="D32" s="441" t="s">
        <v>2143</v>
      </c>
      <c r="E32" s="441" t="s">
        <v>2144</v>
      </c>
      <c r="F32" s="441" t="s">
        <v>2145</v>
      </c>
      <c r="G32" s="441" t="s">
        <v>2146</v>
      </c>
      <c r="H32" s="240"/>
      <c r="I32" s="467" t="s">
        <v>472</v>
      </c>
      <c r="J32" s="468" t="s">
        <v>471</v>
      </c>
      <c r="K32" s="468" t="s">
        <v>95</v>
      </c>
      <c r="L32" s="469"/>
      <c r="M32" s="468" t="s">
        <v>479</v>
      </c>
      <c r="N32" s="468" t="s">
        <v>471</v>
      </c>
      <c r="O32" s="468" t="s">
        <v>95</v>
      </c>
      <c r="P32" s="468"/>
      <c r="Q32" s="240"/>
    </row>
    <row r="33">
      <c r="A33" s="465" t="s">
        <v>1592</v>
      </c>
      <c r="B33" s="287"/>
      <c r="C33" s="441" t="s">
        <v>2023</v>
      </c>
      <c r="D33" s="441" t="s">
        <v>2147</v>
      </c>
      <c r="E33" s="441" t="s">
        <v>2040</v>
      </c>
      <c r="F33" s="441" t="s">
        <v>2148</v>
      </c>
      <c r="G33" s="441" t="s">
        <v>2149</v>
      </c>
      <c r="H33" s="287"/>
      <c r="I33" s="467" t="s">
        <v>472</v>
      </c>
      <c r="J33" s="468" t="s">
        <v>471</v>
      </c>
      <c r="K33" s="468" t="s">
        <v>95</v>
      </c>
      <c r="L33" s="470"/>
      <c r="M33" s="476" t="s">
        <v>479</v>
      </c>
      <c r="N33" s="477" t="s">
        <v>471</v>
      </c>
      <c r="O33" s="477" t="s">
        <v>95</v>
      </c>
      <c r="P33" s="477"/>
      <c r="Q33" s="240"/>
    </row>
    <row r="34">
      <c r="A34" s="465" t="s">
        <v>1598</v>
      </c>
      <c r="B34" s="287"/>
      <c r="C34" s="441" t="s">
        <v>2023</v>
      </c>
      <c r="D34" s="441" t="s">
        <v>2150</v>
      </c>
      <c r="E34" s="441" t="s">
        <v>2044</v>
      </c>
      <c r="F34" s="441" t="s">
        <v>2151</v>
      </c>
      <c r="G34" s="441" t="s">
        <v>2152</v>
      </c>
      <c r="H34" s="287"/>
      <c r="I34" s="467" t="s">
        <v>472</v>
      </c>
      <c r="J34" s="468" t="s">
        <v>471</v>
      </c>
      <c r="K34" s="468" t="s">
        <v>95</v>
      </c>
      <c r="L34" s="475"/>
      <c r="M34" s="468" t="s">
        <v>479</v>
      </c>
      <c r="N34" s="468" t="s">
        <v>471</v>
      </c>
      <c r="O34" s="468" t="s">
        <v>95</v>
      </c>
      <c r="P34" s="468"/>
      <c r="Q34" s="240"/>
    </row>
    <row r="35">
      <c r="A35" s="465" t="s">
        <v>1603</v>
      </c>
      <c r="B35" s="287"/>
      <c r="C35" s="441" t="s">
        <v>2023</v>
      </c>
      <c r="D35" s="441" t="s">
        <v>2153</v>
      </c>
      <c r="E35" s="441" t="s">
        <v>2044</v>
      </c>
      <c r="F35" s="441" t="s">
        <v>2154</v>
      </c>
      <c r="G35" s="441" t="s">
        <v>2155</v>
      </c>
      <c r="H35" s="287"/>
      <c r="I35" s="478">
        <v>45144.0</v>
      </c>
      <c r="J35" s="479" t="s">
        <v>471</v>
      </c>
      <c r="K35" s="479" t="s">
        <v>620</v>
      </c>
      <c r="L35" s="475" t="s">
        <v>2102</v>
      </c>
      <c r="M35" s="479"/>
      <c r="N35" s="479"/>
      <c r="O35" s="468" t="s">
        <v>620</v>
      </c>
      <c r="P35" s="468"/>
      <c r="Q35" s="479" t="s">
        <v>57</v>
      </c>
    </row>
    <row r="36">
      <c r="A36" s="465" t="s">
        <v>1608</v>
      </c>
      <c r="B36" s="287"/>
      <c r="C36" s="441" t="s">
        <v>2023</v>
      </c>
      <c r="D36" s="441" t="s">
        <v>2156</v>
      </c>
      <c r="E36" s="441" t="s">
        <v>2157</v>
      </c>
      <c r="F36" s="441" t="s">
        <v>2158</v>
      </c>
      <c r="G36" s="441" t="s">
        <v>2159</v>
      </c>
      <c r="H36" s="287"/>
      <c r="I36" s="467" t="s">
        <v>472</v>
      </c>
      <c r="J36" s="468" t="s">
        <v>471</v>
      </c>
      <c r="K36" s="468" t="s">
        <v>95</v>
      </c>
      <c r="L36" s="475"/>
      <c r="M36" s="476" t="s">
        <v>479</v>
      </c>
      <c r="N36" s="477" t="s">
        <v>471</v>
      </c>
      <c r="O36" s="477" t="s">
        <v>95</v>
      </c>
      <c r="P36" s="477"/>
      <c r="Q36" s="240"/>
    </row>
    <row r="37">
      <c r="A37" s="465" t="s">
        <v>1613</v>
      </c>
      <c r="B37" s="480" t="s">
        <v>2160</v>
      </c>
      <c r="C37" s="441" t="s">
        <v>2023</v>
      </c>
      <c r="D37" s="441" t="s">
        <v>2161</v>
      </c>
      <c r="E37" s="441" t="s">
        <v>2044</v>
      </c>
      <c r="F37" s="441" t="s">
        <v>2162</v>
      </c>
      <c r="G37" s="441" t="s">
        <v>2163</v>
      </c>
      <c r="H37" s="481"/>
      <c r="I37" s="467" t="s">
        <v>472</v>
      </c>
      <c r="J37" s="468" t="s">
        <v>471</v>
      </c>
      <c r="K37" s="468" t="s">
        <v>95</v>
      </c>
      <c r="L37" s="475"/>
      <c r="M37" s="476" t="s">
        <v>479</v>
      </c>
      <c r="N37" s="477" t="s">
        <v>471</v>
      </c>
      <c r="O37" s="477" t="s">
        <v>95</v>
      </c>
      <c r="P37" s="477"/>
      <c r="Q37" s="240"/>
    </row>
    <row r="38">
      <c r="A38" s="465" t="s">
        <v>1617</v>
      </c>
      <c r="B38" s="480" t="s">
        <v>2160</v>
      </c>
      <c r="C38" s="441" t="s">
        <v>2023</v>
      </c>
      <c r="D38" s="441" t="s">
        <v>2164</v>
      </c>
      <c r="E38" s="441" t="s">
        <v>2044</v>
      </c>
      <c r="F38" s="441" t="s">
        <v>2165</v>
      </c>
      <c r="G38" s="441" t="s">
        <v>2166</v>
      </c>
      <c r="H38" s="287"/>
      <c r="I38" s="467" t="s">
        <v>472</v>
      </c>
      <c r="J38" s="468" t="s">
        <v>471</v>
      </c>
      <c r="K38" s="468" t="s">
        <v>95</v>
      </c>
      <c r="L38" s="470"/>
      <c r="M38" s="468" t="s">
        <v>479</v>
      </c>
      <c r="N38" s="468" t="s">
        <v>471</v>
      </c>
      <c r="O38" s="468" t="s">
        <v>95</v>
      </c>
      <c r="P38" s="468"/>
      <c r="Q38" s="240"/>
    </row>
    <row r="39">
      <c r="A39" s="465" t="s">
        <v>1621</v>
      </c>
      <c r="B39" s="480" t="s">
        <v>2160</v>
      </c>
      <c r="C39" s="441" t="s">
        <v>2023</v>
      </c>
      <c r="D39" s="441" t="s">
        <v>2167</v>
      </c>
      <c r="E39" s="441" t="s">
        <v>2057</v>
      </c>
      <c r="F39" s="441" t="s">
        <v>2168</v>
      </c>
      <c r="G39" s="441" t="s">
        <v>2169</v>
      </c>
      <c r="H39" s="287"/>
      <c r="I39" s="478">
        <v>45144.0</v>
      </c>
      <c r="J39" s="479" t="s">
        <v>471</v>
      </c>
      <c r="K39" s="479" t="s">
        <v>620</v>
      </c>
      <c r="L39" s="475" t="s">
        <v>2170</v>
      </c>
      <c r="M39" s="479"/>
      <c r="N39" s="479"/>
      <c r="O39" s="468" t="s">
        <v>620</v>
      </c>
      <c r="P39" s="468"/>
      <c r="Q39" s="479" t="s">
        <v>57</v>
      </c>
    </row>
    <row r="40">
      <c r="A40" s="465" t="s">
        <v>1628</v>
      </c>
      <c r="B40" s="480" t="s">
        <v>2171</v>
      </c>
      <c r="C40" s="441" t="s">
        <v>2023</v>
      </c>
      <c r="D40" s="441" t="s">
        <v>2172</v>
      </c>
      <c r="E40" s="441" t="s">
        <v>2173</v>
      </c>
      <c r="F40" s="441" t="s">
        <v>2174</v>
      </c>
      <c r="G40" s="441" t="s">
        <v>2175</v>
      </c>
      <c r="H40" s="287"/>
      <c r="I40" s="467" t="s">
        <v>472</v>
      </c>
      <c r="J40" s="468" t="s">
        <v>471</v>
      </c>
      <c r="K40" s="468" t="s">
        <v>95</v>
      </c>
      <c r="L40" s="473" t="s">
        <v>2051</v>
      </c>
      <c r="M40" s="467" t="s">
        <v>2176</v>
      </c>
      <c r="N40" s="468" t="s">
        <v>471</v>
      </c>
      <c r="O40" s="468" t="s">
        <v>95</v>
      </c>
      <c r="P40" s="473" t="s">
        <v>2051</v>
      </c>
      <c r="Q40" s="240"/>
    </row>
    <row r="41">
      <c r="A41" s="465" t="s">
        <v>1633</v>
      </c>
      <c r="B41" s="287"/>
      <c r="C41" s="441" t="s">
        <v>2023</v>
      </c>
      <c r="D41" s="441" t="s">
        <v>2177</v>
      </c>
      <c r="E41" s="441" t="s">
        <v>2178</v>
      </c>
      <c r="F41" s="441" t="s">
        <v>2179</v>
      </c>
      <c r="G41" s="441" t="s">
        <v>2180</v>
      </c>
      <c r="H41" s="287"/>
      <c r="I41" s="467" t="s">
        <v>472</v>
      </c>
      <c r="J41" s="468" t="s">
        <v>471</v>
      </c>
      <c r="K41" s="468" t="s">
        <v>95</v>
      </c>
      <c r="L41" s="475"/>
      <c r="M41" s="468" t="s">
        <v>479</v>
      </c>
      <c r="N41" s="468" t="s">
        <v>471</v>
      </c>
      <c r="O41" s="468" t="s">
        <v>95</v>
      </c>
      <c r="P41" s="468"/>
      <c r="Q41" s="240"/>
    </row>
    <row r="42">
      <c r="A42" s="465" t="s">
        <v>1639</v>
      </c>
      <c r="B42" s="480" t="s">
        <v>2181</v>
      </c>
      <c r="C42" s="441" t="s">
        <v>2023</v>
      </c>
      <c r="D42" s="441" t="s">
        <v>2182</v>
      </c>
      <c r="E42" s="441" t="s">
        <v>2183</v>
      </c>
      <c r="F42" s="441" t="s">
        <v>2184</v>
      </c>
      <c r="G42" s="441" t="s">
        <v>2185</v>
      </c>
      <c r="H42" s="287"/>
      <c r="I42" s="467" t="s">
        <v>472</v>
      </c>
      <c r="J42" s="468" t="s">
        <v>471</v>
      </c>
      <c r="K42" s="468" t="s">
        <v>95</v>
      </c>
      <c r="L42" s="475"/>
      <c r="M42" s="468" t="s">
        <v>479</v>
      </c>
      <c r="N42" s="468" t="s">
        <v>471</v>
      </c>
      <c r="O42" s="468" t="s">
        <v>95</v>
      </c>
      <c r="P42" s="468"/>
      <c r="Q42" s="240"/>
    </row>
    <row r="43">
      <c r="A43" s="465" t="s">
        <v>1645</v>
      </c>
      <c r="B43" s="480" t="s">
        <v>2181</v>
      </c>
      <c r="C43" s="441" t="s">
        <v>2023</v>
      </c>
      <c r="D43" s="441" t="s">
        <v>2186</v>
      </c>
      <c r="E43" s="441" t="s">
        <v>2183</v>
      </c>
      <c r="F43" s="441" t="s">
        <v>2187</v>
      </c>
      <c r="G43" s="441" t="s">
        <v>2185</v>
      </c>
      <c r="H43" s="287"/>
      <c r="I43" s="467" t="s">
        <v>472</v>
      </c>
      <c r="J43" s="468" t="s">
        <v>471</v>
      </c>
      <c r="K43" s="468" t="s">
        <v>95</v>
      </c>
      <c r="L43" s="475"/>
      <c r="M43" s="468" t="s">
        <v>479</v>
      </c>
      <c r="N43" s="468" t="s">
        <v>471</v>
      </c>
      <c r="O43" s="468" t="s">
        <v>95</v>
      </c>
      <c r="P43" s="468"/>
      <c r="Q43" s="240"/>
    </row>
    <row r="44">
      <c r="A44" s="465" t="s">
        <v>1650</v>
      </c>
      <c r="B44" s="480" t="s">
        <v>2188</v>
      </c>
      <c r="C44" s="441" t="s">
        <v>2023</v>
      </c>
      <c r="D44" s="441" t="s">
        <v>2189</v>
      </c>
      <c r="E44" s="441" t="s">
        <v>2190</v>
      </c>
      <c r="F44" s="482" t="s">
        <v>2191</v>
      </c>
      <c r="G44" s="441" t="s">
        <v>2192</v>
      </c>
      <c r="H44" s="287"/>
      <c r="I44" s="467" t="s">
        <v>472</v>
      </c>
      <c r="J44" s="468" t="s">
        <v>471</v>
      </c>
      <c r="K44" s="468" t="s">
        <v>95</v>
      </c>
      <c r="L44" s="469"/>
      <c r="M44" s="468" t="s">
        <v>479</v>
      </c>
      <c r="N44" s="468" t="s">
        <v>471</v>
      </c>
      <c r="O44" s="468" t="s">
        <v>95</v>
      </c>
      <c r="P44" s="468"/>
      <c r="Q44" s="240"/>
    </row>
    <row r="45">
      <c r="A45" s="465" t="s">
        <v>1654</v>
      </c>
      <c r="B45" s="480" t="s">
        <v>2188</v>
      </c>
      <c r="C45" s="441" t="s">
        <v>2023</v>
      </c>
      <c r="D45" s="441" t="s">
        <v>2193</v>
      </c>
      <c r="E45" s="441" t="s">
        <v>2194</v>
      </c>
      <c r="F45" s="441" t="s">
        <v>2195</v>
      </c>
      <c r="G45" s="441" t="s">
        <v>2196</v>
      </c>
      <c r="H45" s="287"/>
      <c r="I45" s="467" t="s">
        <v>472</v>
      </c>
      <c r="J45" s="468" t="s">
        <v>471</v>
      </c>
      <c r="K45" s="468" t="s">
        <v>95</v>
      </c>
      <c r="L45" s="475"/>
      <c r="M45" s="467" t="s">
        <v>2176</v>
      </c>
      <c r="N45" s="468" t="s">
        <v>471</v>
      </c>
      <c r="O45" s="468" t="s">
        <v>95</v>
      </c>
      <c r="P45" s="468" t="s">
        <v>2197</v>
      </c>
      <c r="Q45" s="240"/>
    </row>
    <row r="46">
      <c r="A46" s="465" t="s">
        <v>1661</v>
      </c>
      <c r="B46" s="483" t="str">
        <f>HYPERLINK("https://project-sunbird.atlassian.net/browse/SB-23658?atlOrigin=eyJpIjoiYzgwYTQ0ZjEyNzQzNGJhN2JmNjEyZTM0NmRhZWZhNjIiLCJwIjoic2hlZXRzLWppcmEifQ","SB-23658")</f>
        <v>SB-23658</v>
      </c>
      <c r="C46" s="441" t="s">
        <v>2023</v>
      </c>
      <c r="D46" s="441" t="s">
        <v>2198</v>
      </c>
      <c r="E46" s="441" t="s">
        <v>2199</v>
      </c>
      <c r="F46" s="441" t="s">
        <v>2200</v>
      </c>
      <c r="G46" s="441" t="s">
        <v>2201</v>
      </c>
      <c r="H46" s="287"/>
      <c r="I46" s="467" t="s">
        <v>472</v>
      </c>
      <c r="J46" s="468" t="s">
        <v>471</v>
      </c>
      <c r="K46" s="468" t="s">
        <v>95</v>
      </c>
      <c r="L46" s="475"/>
      <c r="M46" s="468" t="s">
        <v>479</v>
      </c>
      <c r="N46" s="468" t="s">
        <v>471</v>
      </c>
      <c r="O46" s="468" t="s">
        <v>95</v>
      </c>
      <c r="P46" s="468"/>
      <c r="Q46" s="240"/>
    </row>
    <row r="47">
      <c r="A47" s="465" t="s">
        <v>1666</v>
      </c>
      <c r="B47" s="287"/>
      <c r="C47" s="441" t="s">
        <v>2023</v>
      </c>
      <c r="D47" s="441" t="s">
        <v>2202</v>
      </c>
      <c r="E47" s="441" t="s">
        <v>2203</v>
      </c>
      <c r="F47" s="441" t="s">
        <v>2204</v>
      </c>
      <c r="G47" s="441" t="s">
        <v>2205</v>
      </c>
      <c r="H47" s="287"/>
      <c r="I47" s="467" t="s">
        <v>472</v>
      </c>
      <c r="J47" s="468" t="s">
        <v>471</v>
      </c>
      <c r="K47" s="468" t="s">
        <v>95</v>
      </c>
      <c r="L47" s="469"/>
      <c r="M47" s="468" t="s">
        <v>479</v>
      </c>
      <c r="N47" s="468" t="s">
        <v>471</v>
      </c>
      <c r="O47" s="468" t="s">
        <v>95</v>
      </c>
      <c r="P47" s="468"/>
      <c r="Q47" s="240"/>
    </row>
    <row r="48">
      <c r="A48" s="465" t="s">
        <v>1672</v>
      </c>
      <c r="B48" s="480" t="s">
        <v>2206</v>
      </c>
      <c r="C48" s="441" t="s">
        <v>2023</v>
      </c>
      <c r="D48" s="441" t="s">
        <v>2207</v>
      </c>
      <c r="E48" s="441" t="s">
        <v>2208</v>
      </c>
      <c r="F48" s="441" t="s">
        <v>2209</v>
      </c>
      <c r="G48" s="441" t="s">
        <v>2210</v>
      </c>
      <c r="H48" s="287"/>
      <c r="I48" s="467" t="s">
        <v>472</v>
      </c>
      <c r="J48" s="468" t="s">
        <v>471</v>
      </c>
      <c r="K48" s="468" t="s">
        <v>95</v>
      </c>
      <c r="L48" s="484"/>
      <c r="M48" s="468" t="s">
        <v>479</v>
      </c>
      <c r="N48" s="468" t="s">
        <v>471</v>
      </c>
      <c r="O48" s="468" t="s">
        <v>95</v>
      </c>
      <c r="P48" s="468"/>
      <c r="Q48" s="287"/>
    </row>
    <row r="49">
      <c r="A49" s="465" t="s">
        <v>1678</v>
      </c>
      <c r="B49" s="485" t="s">
        <v>2211</v>
      </c>
      <c r="C49" s="441" t="s">
        <v>2023</v>
      </c>
      <c r="D49" s="441" t="s">
        <v>2212</v>
      </c>
      <c r="E49" s="441" t="s">
        <v>2213</v>
      </c>
      <c r="F49" s="441" t="s">
        <v>2214</v>
      </c>
      <c r="G49" s="441" t="s">
        <v>2215</v>
      </c>
      <c r="H49" s="240"/>
      <c r="I49" s="467" t="s">
        <v>472</v>
      </c>
      <c r="J49" s="468" t="s">
        <v>471</v>
      </c>
      <c r="K49" s="468" t="s">
        <v>95</v>
      </c>
      <c r="L49" s="441"/>
      <c r="M49" s="468" t="s">
        <v>479</v>
      </c>
      <c r="N49" s="468" t="s">
        <v>471</v>
      </c>
      <c r="O49" s="468" t="s">
        <v>95</v>
      </c>
      <c r="P49" s="468"/>
      <c r="Q49" s="287"/>
    </row>
    <row r="50">
      <c r="A50" s="465" t="s">
        <v>1684</v>
      </c>
      <c r="B50" s="486" t="s">
        <v>847</v>
      </c>
      <c r="C50" s="441" t="s">
        <v>2023</v>
      </c>
      <c r="D50" s="487" t="s">
        <v>2216</v>
      </c>
      <c r="E50" s="487" t="s">
        <v>2217</v>
      </c>
      <c r="F50" s="487" t="s">
        <v>2218</v>
      </c>
      <c r="G50" s="487" t="s">
        <v>2219</v>
      </c>
      <c r="H50" s="287"/>
      <c r="I50" s="467" t="s">
        <v>472</v>
      </c>
      <c r="J50" s="468" t="s">
        <v>471</v>
      </c>
      <c r="K50" s="468" t="s">
        <v>95</v>
      </c>
      <c r="L50" s="469"/>
      <c r="M50" s="468" t="s">
        <v>479</v>
      </c>
      <c r="N50" s="468" t="s">
        <v>471</v>
      </c>
      <c r="O50" s="468" t="s">
        <v>95</v>
      </c>
      <c r="P50" s="468"/>
      <c r="Q50" s="287"/>
    </row>
    <row r="51">
      <c r="A51" s="465" t="s">
        <v>1689</v>
      </c>
      <c r="B51" s="480" t="s">
        <v>847</v>
      </c>
      <c r="C51" s="441" t="s">
        <v>2023</v>
      </c>
      <c r="D51" s="441" t="s">
        <v>2220</v>
      </c>
      <c r="E51" s="441" t="s">
        <v>2221</v>
      </c>
      <c r="F51" s="441" t="s">
        <v>2222</v>
      </c>
      <c r="G51" s="441" t="s">
        <v>2223</v>
      </c>
      <c r="H51" s="240"/>
      <c r="I51" s="467" t="s">
        <v>472</v>
      </c>
      <c r="J51" s="468" t="s">
        <v>471</v>
      </c>
      <c r="K51" s="468" t="s">
        <v>95</v>
      </c>
      <c r="L51" s="475"/>
      <c r="M51" s="467" t="s">
        <v>2176</v>
      </c>
      <c r="N51" s="468" t="s">
        <v>471</v>
      </c>
      <c r="O51" s="468" t="s">
        <v>95</v>
      </c>
      <c r="P51" s="468" t="s">
        <v>2197</v>
      </c>
      <c r="Q51" s="287"/>
    </row>
    <row r="52">
      <c r="A52" s="465" t="s">
        <v>1694</v>
      </c>
      <c r="B52" s="488" t="s">
        <v>2224</v>
      </c>
      <c r="C52" s="441" t="s">
        <v>2023</v>
      </c>
      <c r="D52" s="486" t="s">
        <v>2225</v>
      </c>
      <c r="E52" s="486" t="s">
        <v>2226</v>
      </c>
      <c r="F52" s="486" t="s">
        <v>2227</v>
      </c>
      <c r="G52" s="487" t="s">
        <v>2225</v>
      </c>
      <c r="H52" s="287"/>
      <c r="I52" s="467" t="s">
        <v>472</v>
      </c>
      <c r="J52" s="468" t="s">
        <v>471</v>
      </c>
      <c r="K52" s="468" t="s">
        <v>95</v>
      </c>
      <c r="L52" s="469"/>
      <c r="M52" s="468" t="s">
        <v>479</v>
      </c>
      <c r="N52" s="468" t="s">
        <v>471</v>
      </c>
      <c r="O52" s="468" t="s">
        <v>95</v>
      </c>
      <c r="P52" s="468"/>
      <c r="Q52" s="287"/>
    </row>
    <row r="53">
      <c r="A53" s="465" t="s">
        <v>1700</v>
      </c>
      <c r="B53" s="479" t="s">
        <v>1646</v>
      </c>
      <c r="C53" s="441" t="s">
        <v>2023</v>
      </c>
      <c r="D53" s="487" t="s">
        <v>2228</v>
      </c>
      <c r="E53" s="475" t="s">
        <v>2229</v>
      </c>
      <c r="F53" s="479" t="s">
        <v>2230</v>
      </c>
      <c r="G53" s="475" t="s">
        <v>2231</v>
      </c>
      <c r="H53" s="240"/>
      <c r="I53" s="467" t="s">
        <v>472</v>
      </c>
      <c r="J53" s="468" t="s">
        <v>471</v>
      </c>
      <c r="K53" s="468" t="s">
        <v>95</v>
      </c>
      <c r="L53" s="484"/>
      <c r="M53" s="468" t="s">
        <v>479</v>
      </c>
      <c r="N53" s="468" t="s">
        <v>471</v>
      </c>
      <c r="O53" s="468" t="s">
        <v>95</v>
      </c>
      <c r="P53" s="468"/>
      <c r="Q53" s="287"/>
    </row>
    <row r="54">
      <c r="A54" s="465" t="s">
        <v>1706</v>
      </c>
      <c r="B54" s="479" t="s">
        <v>1646</v>
      </c>
      <c r="C54" s="441" t="s">
        <v>2023</v>
      </c>
      <c r="D54" s="487" t="s">
        <v>2232</v>
      </c>
      <c r="E54" s="475" t="s">
        <v>2233</v>
      </c>
      <c r="F54" s="479" t="s">
        <v>2234</v>
      </c>
      <c r="G54" s="475" t="s">
        <v>2235</v>
      </c>
      <c r="H54" s="240"/>
      <c r="I54" s="467" t="s">
        <v>472</v>
      </c>
      <c r="J54" s="468" t="s">
        <v>471</v>
      </c>
      <c r="K54" s="468" t="s">
        <v>95</v>
      </c>
      <c r="L54" s="484"/>
      <c r="M54" s="468" t="s">
        <v>479</v>
      </c>
      <c r="N54" s="468" t="s">
        <v>471</v>
      </c>
      <c r="O54" s="468" t="s">
        <v>95</v>
      </c>
      <c r="P54" s="468"/>
      <c r="Q54" s="287"/>
    </row>
    <row r="55">
      <c r="A55" s="489"/>
      <c r="B55" s="489"/>
      <c r="C55" s="489"/>
      <c r="D55" s="489"/>
      <c r="E55" s="489"/>
      <c r="F55" s="489"/>
      <c r="G55" s="489"/>
      <c r="H55" s="489"/>
      <c r="I55" s="489"/>
      <c r="J55" s="489"/>
      <c r="K55" s="489"/>
      <c r="L55" s="490"/>
      <c r="M55" s="489"/>
      <c r="N55" s="489"/>
      <c r="O55" s="489"/>
      <c r="P55" s="489"/>
      <c r="Q55" s="489"/>
    </row>
    <row r="56">
      <c r="A56" s="489"/>
      <c r="B56" s="489"/>
      <c r="C56" s="489"/>
      <c r="D56" s="489"/>
      <c r="E56" s="489"/>
      <c r="F56" s="489"/>
      <c r="G56" s="489"/>
      <c r="H56" s="489"/>
      <c r="I56" s="489"/>
      <c r="J56" s="489"/>
      <c r="K56" s="489"/>
      <c r="L56" s="490"/>
      <c r="M56" s="489"/>
      <c r="N56" s="489"/>
      <c r="O56" s="489"/>
      <c r="P56" s="489"/>
      <c r="Q56" s="489"/>
    </row>
    <row r="57">
      <c r="A57" s="489"/>
      <c r="B57" s="489"/>
      <c r="C57" s="489"/>
      <c r="D57" s="489"/>
      <c r="E57" s="489"/>
      <c r="F57" s="489"/>
      <c r="G57" s="489"/>
      <c r="H57" s="489"/>
      <c r="I57" s="489"/>
      <c r="J57" s="489"/>
      <c r="K57" s="489"/>
      <c r="L57" s="490"/>
      <c r="M57" s="489"/>
      <c r="N57" s="489"/>
      <c r="O57" s="489"/>
      <c r="P57" s="489"/>
      <c r="Q57" s="489"/>
    </row>
    <row r="58">
      <c r="A58" s="489"/>
      <c r="B58" s="489"/>
      <c r="C58" s="489"/>
      <c r="D58" s="489"/>
      <c r="E58" s="489"/>
      <c r="F58" s="489"/>
      <c r="G58" s="489"/>
      <c r="H58" s="489"/>
      <c r="I58" s="489"/>
      <c r="J58" s="489"/>
      <c r="K58" s="489"/>
      <c r="L58" s="490"/>
      <c r="M58" s="489"/>
      <c r="N58" s="489"/>
      <c r="O58" s="489"/>
      <c r="P58" s="489"/>
      <c r="Q58" s="489"/>
    </row>
    <row r="59">
      <c r="A59" s="489"/>
      <c r="B59" s="489"/>
      <c r="C59" s="489"/>
      <c r="D59" s="489"/>
      <c r="E59" s="489"/>
      <c r="F59" s="489"/>
      <c r="G59" s="489"/>
      <c r="H59" s="489"/>
      <c r="I59" s="489"/>
      <c r="J59" s="489"/>
      <c r="K59" s="489"/>
      <c r="L59" s="490"/>
      <c r="M59" s="489"/>
      <c r="N59" s="489"/>
      <c r="O59" s="489"/>
      <c r="P59" s="489"/>
      <c r="Q59" s="489"/>
    </row>
    <row r="60">
      <c r="A60" s="489"/>
      <c r="B60" s="489"/>
      <c r="C60" s="489"/>
      <c r="D60" s="489"/>
      <c r="E60" s="489"/>
      <c r="F60" s="489"/>
      <c r="G60" s="489"/>
      <c r="H60" s="489"/>
      <c r="I60" s="489"/>
      <c r="J60" s="489"/>
      <c r="K60" s="489"/>
      <c r="L60" s="490"/>
      <c r="M60" s="489"/>
      <c r="N60" s="489"/>
      <c r="O60" s="489"/>
      <c r="P60" s="489"/>
      <c r="Q60" s="489"/>
    </row>
    <row r="61">
      <c r="A61" s="489"/>
      <c r="B61" s="489"/>
      <c r="C61" s="489"/>
      <c r="D61" s="489"/>
      <c r="E61" s="489"/>
      <c r="F61" s="489"/>
      <c r="G61" s="489"/>
      <c r="H61" s="489"/>
      <c r="I61" s="489"/>
      <c r="J61" s="489"/>
      <c r="K61" s="489"/>
      <c r="L61" s="490"/>
      <c r="M61" s="489"/>
      <c r="N61" s="489"/>
      <c r="O61" s="489"/>
      <c r="P61" s="489"/>
      <c r="Q61" s="489"/>
    </row>
    <row r="62">
      <c r="A62" s="489"/>
      <c r="B62" s="489"/>
      <c r="C62" s="489"/>
      <c r="D62" s="489"/>
      <c r="E62" s="489"/>
      <c r="F62" s="489"/>
      <c r="G62" s="489"/>
      <c r="H62" s="489"/>
      <c r="I62" s="489"/>
      <c r="J62" s="489"/>
      <c r="K62" s="489"/>
      <c r="L62" s="490"/>
      <c r="M62" s="489"/>
      <c r="N62" s="489"/>
      <c r="O62" s="489"/>
      <c r="P62" s="489"/>
      <c r="Q62" s="489"/>
    </row>
    <row r="63">
      <c r="A63" s="489"/>
      <c r="B63" s="489"/>
      <c r="C63" s="489"/>
      <c r="D63" s="489"/>
      <c r="E63" s="489"/>
      <c r="F63" s="489"/>
      <c r="G63" s="489"/>
      <c r="H63" s="489"/>
      <c r="I63" s="489"/>
      <c r="J63" s="489"/>
      <c r="K63" s="489"/>
      <c r="L63" s="490"/>
      <c r="M63" s="489"/>
      <c r="N63" s="489"/>
      <c r="O63" s="489"/>
      <c r="P63" s="489"/>
      <c r="Q63" s="489"/>
    </row>
    <row r="64">
      <c r="A64" s="489"/>
      <c r="B64" s="489"/>
      <c r="C64" s="489"/>
      <c r="D64" s="489"/>
      <c r="E64" s="489"/>
      <c r="F64" s="489"/>
      <c r="G64" s="489"/>
      <c r="H64" s="489"/>
      <c r="I64" s="489"/>
      <c r="J64" s="489"/>
      <c r="K64" s="489"/>
      <c r="L64" s="490"/>
      <c r="M64" s="489"/>
      <c r="N64" s="489"/>
      <c r="O64" s="489"/>
      <c r="P64" s="489"/>
      <c r="Q64" s="489"/>
    </row>
    <row r="65">
      <c r="A65" s="489"/>
      <c r="B65" s="489"/>
      <c r="C65" s="489"/>
      <c r="D65" s="489"/>
      <c r="E65" s="489"/>
      <c r="F65" s="489"/>
      <c r="G65" s="489"/>
      <c r="H65" s="489"/>
      <c r="I65" s="489"/>
      <c r="J65" s="489"/>
      <c r="K65" s="489"/>
      <c r="L65" s="490"/>
      <c r="M65" s="489"/>
      <c r="N65" s="489"/>
      <c r="O65" s="489"/>
      <c r="P65" s="489"/>
      <c r="Q65" s="489"/>
    </row>
    <row r="66">
      <c r="A66" s="489"/>
      <c r="B66" s="489"/>
      <c r="C66" s="489"/>
      <c r="D66" s="489"/>
      <c r="E66" s="489"/>
      <c r="F66" s="489"/>
      <c r="G66" s="489"/>
      <c r="H66" s="489"/>
      <c r="I66" s="489"/>
      <c r="J66" s="489"/>
      <c r="K66" s="489"/>
      <c r="L66" s="490"/>
      <c r="M66" s="489"/>
      <c r="N66" s="489"/>
      <c r="O66" s="489"/>
      <c r="P66" s="489"/>
      <c r="Q66" s="489"/>
    </row>
    <row r="67">
      <c r="A67" s="489"/>
      <c r="B67" s="489"/>
      <c r="C67" s="489"/>
      <c r="D67" s="489"/>
      <c r="E67" s="489"/>
      <c r="F67" s="489"/>
      <c r="G67" s="489"/>
      <c r="H67" s="489"/>
      <c r="I67" s="489"/>
      <c r="J67" s="489"/>
      <c r="K67" s="489"/>
      <c r="L67" s="490"/>
      <c r="M67" s="489"/>
      <c r="N67" s="489"/>
      <c r="O67" s="489"/>
      <c r="P67" s="489"/>
      <c r="Q67" s="489"/>
    </row>
    <row r="68">
      <c r="A68" s="489"/>
      <c r="B68" s="489"/>
      <c r="C68" s="489"/>
      <c r="D68" s="489"/>
      <c r="E68" s="489"/>
      <c r="F68" s="489"/>
      <c r="G68" s="489"/>
      <c r="H68" s="489"/>
      <c r="I68" s="489"/>
      <c r="J68" s="489"/>
      <c r="K68" s="489"/>
      <c r="L68" s="490"/>
      <c r="M68" s="489"/>
      <c r="N68" s="489"/>
      <c r="O68" s="489"/>
      <c r="P68" s="489"/>
      <c r="Q68" s="489"/>
    </row>
    <row r="69">
      <c r="A69" s="489"/>
      <c r="B69" s="489"/>
      <c r="C69" s="489"/>
      <c r="D69" s="489"/>
      <c r="E69" s="489"/>
      <c r="F69" s="489"/>
      <c r="G69" s="489"/>
      <c r="H69" s="489"/>
      <c r="I69" s="489"/>
      <c r="J69" s="489"/>
      <c r="K69" s="489"/>
      <c r="L69" s="490"/>
      <c r="M69" s="489"/>
      <c r="N69" s="489"/>
      <c r="O69" s="489"/>
      <c r="P69" s="489"/>
      <c r="Q69" s="489"/>
    </row>
    <row r="70">
      <c r="A70" s="489"/>
      <c r="B70" s="489"/>
      <c r="C70" s="489"/>
      <c r="D70" s="489"/>
      <c r="E70" s="489"/>
      <c r="F70" s="489"/>
      <c r="G70" s="489"/>
      <c r="H70" s="489"/>
      <c r="I70" s="489"/>
      <c r="J70" s="489"/>
      <c r="K70" s="489"/>
      <c r="L70" s="490"/>
      <c r="M70" s="489"/>
      <c r="N70" s="489"/>
      <c r="O70" s="489"/>
      <c r="P70" s="489"/>
      <c r="Q70" s="489"/>
    </row>
    <row r="71">
      <c r="A71" s="489"/>
      <c r="B71" s="489"/>
      <c r="C71" s="489"/>
      <c r="D71" s="489"/>
      <c r="E71" s="489"/>
      <c r="F71" s="489"/>
      <c r="G71" s="489"/>
      <c r="H71" s="489"/>
      <c r="I71" s="489"/>
      <c r="J71" s="489"/>
      <c r="K71" s="489"/>
      <c r="L71" s="490"/>
      <c r="M71" s="489"/>
      <c r="N71" s="489"/>
      <c r="O71" s="489"/>
      <c r="P71" s="489"/>
      <c r="Q71" s="489"/>
    </row>
    <row r="72">
      <c r="A72" s="489"/>
      <c r="B72" s="489"/>
      <c r="C72" s="489"/>
      <c r="D72" s="489"/>
      <c r="E72" s="489"/>
      <c r="F72" s="489"/>
      <c r="G72" s="489"/>
      <c r="H72" s="489"/>
      <c r="I72" s="489"/>
      <c r="J72" s="489"/>
      <c r="K72" s="489"/>
      <c r="L72" s="490"/>
      <c r="M72" s="489"/>
      <c r="N72" s="489"/>
      <c r="O72" s="489"/>
      <c r="P72" s="489"/>
      <c r="Q72" s="489"/>
    </row>
    <row r="73">
      <c r="A73" s="489"/>
      <c r="B73" s="489"/>
      <c r="C73" s="489"/>
      <c r="D73" s="489"/>
      <c r="E73" s="489"/>
      <c r="F73" s="489"/>
      <c r="G73" s="489"/>
      <c r="H73" s="489"/>
      <c r="I73" s="489"/>
      <c r="J73" s="489"/>
      <c r="K73" s="489"/>
      <c r="L73" s="490"/>
      <c r="M73" s="489"/>
      <c r="N73" s="489"/>
      <c r="O73" s="489"/>
      <c r="P73" s="489"/>
      <c r="Q73" s="489"/>
    </row>
    <row r="74">
      <c r="A74" s="489"/>
      <c r="B74" s="489"/>
      <c r="C74" s="489"/>
      <c r="D74" s="489"/>
      <c r="E74" s="489"/>
      <c r="F74" s="489"/>
      <c r="G74" s="489"/>
      <c r="H74" s="489"/>
      <c r="I74" s="489"/>
      <c r="J74" s="489"/>
      <c r="K74" s="489"/>
      <c r="L74" s="490"/>
      <c r="M74" s="489"/>
      <c r="N74" s="489"/>
      <c r="O74" s="489"/>
      <c r="P74" s="489"/>
      <c r="Q74" s="489"/>
    </row>
    <row r="75">
      <c r="A75" s="489"/>
      <c r="B75" s="489"/>
      <c r="C75" s="489"/>
      <c r="D75" s="489"/>
      <c r="E75" s="489"/>
      <c r="F75" s="489"/>
      <c r="G75" s="489"/>
      <c r="H75" s="489"/>
      <c r="I75" s="489"/>
      <c r="J75" s="489"/>
      <c r="K75" s="489"/>
      <c r="L75" s="490"/>
      <c r="M75" s="489"/>
      <c r="N75" s="489"/>
      <c r="O75" s="489"/>
      <c r="P75" s="489"/>
      <c r="Q75" s="489"/>
    </row>
    <row r="76">
      <c r="A76" s="489"/>
      <c r="B76" s="489"/>
      <c r="C76" s="489"/>
      <c r="D76" s="489"/>
      <c r="E76" s="489"/>
      <c r="F76" s="489"/>
      <c r="G76" s="489"/>
      <c r="H76" s="489"/>
      <c r="I76" s="489"/>
      <c r="J76" s="489"/>
      <c r="K76" s="489"/>
      <c r="L76" s="490"/>
      <c r="M76" s="489"/>
      <c r="N76" s="489"/>
      <c r="O76" s="489"/>
      <c r="P76" s="489"/>
      <c r="Q76" s="489"/>
    </row>
    <row r="77">
      <c r="A77" s="489"/>
      <c r="B77" s="489"/>
      <c r="C77" s="489"/>
      <c r="D77" s="489"/>
      <c r="E77" s="489"/>
      <c r="F77" s="489"/>
      <c r="G77" s="489"/>
      <c r="H77" s="489"/>
      <c r="I77" s="489"/>
      <c r="J77" s="489"/>
      <c r="K77" s="489"/>
      <c r="L77" s="490"/>
      <c r="M77" s="489"/>
      <c r="N77" s="489"/>
      <c r="O77" s="489"/>
      <c r="P77" s="489"/>
      <c r="Q77" s="489"/>
    </row>
    <row r="78">
      <c r="A78" s="489"/>
      <c r="B78" s="489"/>
      <c r="C78" s="489"/>
      <c r="D78" s="489"/>
      <c r="E78" s="489"/>
      <c r="F78" s="489"/>
      <c r="G78" s="489"/>
      <c r="H78" s="489"/>
      <c r="I78" s="489"/>
      <c r="J78" s="489"/>
      <c r="K78" s="489"/>
      <c r="L78" s="490"/>
      <c r="M78" s="489"/>
      <c r="N78" s="489"/>
      <c r="O78" s="489"/>
      <c r="P78" s="489"/>
      <c r="Q78" s="489"/>
    </row>
    <row r="79">
      <c r="A79" s="489"/>
      <c r="B79" s="489"/>
      <c r="C79" s="489"/>
      <c r="D79" s="489"/>
      <c r="E79" s="489"/>
      <c r="F79" s="489"/>
      <c r="G79" s="489"/>
      <c r="H79" s="489"/>
      <c r="I79" s="489"/>
      <c r="J79" s="489"/>
      <c r="K79" s="489"/>
      <c r="L79" s="490"/>
      <c r="M79" s="489"/>
      <c r="N79" s="489"/>
      <c r="O79" s="489"/>
      <c r="P79" s="489"/>
      <c r="Q79" s="489"/>
    </row>
    <row r="80">
      <c r="A80" s="489"/>
      <c r="B80" s="489"/>
      <c r="C80" s="489"/>
      <c r="D80" s="489"/>
      <c r="E80" s="489"/>
      <c r="F80" s="489"/>
      <c r="G80" s="489"/>
      <c r="H80" s="489"/>
      <c r="I80" s="489"/>
      <c r="J80" s="489"/>
      <c r="K80" s="489"/>
      <c r="L80" s="490"/>
      <c r="M80" s="489"/>
      <c r="N80" s="489"/>
      <c r="O80" s="489"/>
      <c r="P80" s="489"/>
      <c r="Q80" s="489"/>
    </row>
    <row r="81">
      <c r="A81" s="489"/>
      <c r="B81" s="489"/>
      <c r="C81" s="489"/>
      <c r="D81" s="489"/>
      <c r="E81" s="489"/>
      <c r="F81" s="489"/>
      <c r="G81" s="489"/>
      <c r="H81" s="489"/>
      <c r="I81" s="489"/>
      <c r="J81" s="489"/>
      <c r="K81" s="489"/>
      <c r="L81" s="490"/>
      <c r="M81" s="489"/>
      <c r="N81" s="489"/>
      <c r="O81" s="489"/>
      <c r="P81" s="489"/>
      <c r="Q81" s="489"/>
    </row>
    <row r="82">
      <c r="A82" s="489"/>
      <c r="B82" s="489"/>
      <c r="C82" s="489"/>
      <c r="D82" s="489"/>
      <c r="E82" s="489"/>
      <c r="F82" s="489"/>
      <c r="G82" s="489"/>
      <c r="H82" s="489"/>
      <c r="I82" s="489"/>
      <c r="J82" s="489"/>
      <c r="K82" s="489"/>
      <c r="L82" s="490"/>
      <c r="M82" s="489"/>
      <c r="N82" s="489"/>
      <c r="O82" s="489"/>
      <c r="P82" s="489"/>
      <c r="Q82" s="489"/>
    </row>
    <row r="83">
      <c r="A83" s="489"/>
      <c r="B83" s="489"/>
      <c r="C83" s="489"/>
      <c r="D83" s="489"/>
      <c r="E83" s="489"/>
      <c r="F83" s="489"/>
      <c r="G83" s="489"/>
      <c r="H83" s="489"/>
      <c r="I83" s="489"/>
      <c r="J83" s="489"/>
      <c r="K83" s="489"/>
      <c r="L83" s="490"/>
      <c r="M83" s="489"/>
      <c r="N83" s="489"/>
      <c r="O83" s="489"/>
      <c r="P83" s="489"/>
      <c r="Q83" s="489"/>
    </row>
    <row r="84">
      <c r="A84" s="489"/>
      <c r="B84" s="489"/>
      <c r="C84" s="489"/>
      <c r="D84" s="489"/>
      <c r="E84" s="489"/>
      <c r="F84" s="489"/>
      <c r="G84" s="489"/>
      <c r="H84" s="489"/>
      <c r="I84" s="489"/>
      <c r="J84" s="489"/>
      <c r="K84" s="489"/>
      <c r="L84" s="490"/>
      <c r="M84" s="489"/>
      <c r="N84" s="489"/>
      <c r="O84" s="489"/>
      <c r="P84" s="489"/>
      <c r="Q84" s="489"/>
    </row>
    <row r="85">
      <c r="A85" s="489"/>
      <c r="B85" s="489"/>
      <c r="C85" s="489"/>
      <c r="D85" s="489"/>
      <c r="E85" s="489"/>
      <c r="F85" s="489"/>
      <c r="G85" s="489"/>
      <c r="H85" s="489"/>
      <c r="I85" s="489"/>
      <c r="J85" s="489"/>
      <c r="K85" s="489"/>
      <c r="L85" s="490"/>
      <c r="M85" s="489"/>
      <c r="N85" s="489"/>
      <c r="O85" s="489"/>
      <c r="P85" s="489"/>
      <c r="Q85" s="489"/>
    </row>
    <row r="86">
      <c r="A86" s="489"/>
      <c r="B86" s="489"/>
      <c r="C86" s="489"/>
      <c r="D86" s="489"/>
      <c r="E86" s="489"/>
      <c r="F86" s="489"/>
      <c r="G86" s="489"/>
      <c r="H86" s="489"/>
      <c r="I86" s="489"/>
      <c r="J86" s="489"/>
      <c r="K86" s="489"/>
      <c r="L86" s="490"/>
      <c r="M86" s="489"/>
      <c r="N86" s="489"/>
      <c r="O86" s="489"/>
      <c r="P86" s="489"/>
      <c r="Q86" s="489"/>
    </row>
    <row r="87">
      <c r="A87" s="489"/>
      <c r="B87" s="489"/>
      <c r="C87" s="489"/>
      <c r="D87" s="489"/>
      <c r="E87" s="489"/>
      <c r="F87" s="489"/>
      <c r="G87" s="489"/>
      <c r="H87" s="489"/>
      <c r="I87" s="489"/>
      <c r="J87" s="489"/>
      <c r="K87" s="489"/>
      <c r="L87" s="490"/>
      <c r="M87" s="489"/>
      <c r="N87" s="489"/>
      <c r="O87" s="489"/>
      <c r="P87" s="489"/>
      <c r="Q87" s="489"/>
    </row>
    <row r="88">
      <c r="A88" s="489"/>
      <c r="B88" s="489"/>
      <c r="C88" s="489"/>
      <c r="D88" s="489"/>
      <c r="E88" s="489"/>
      <c r="F88" s="489"/>
      <c r="G88" s="489"/>
      <c r="H88" s="489"/>
      <c r="I88" s="489"/>
      <c r="J88" s="489"/>
      <c r="K88" s="489"/>
      <c r="L88" s="490"/>
      <c r="M88" s="489"/>
      <c r="N88" s="489"/>
      <c r="O88" s="489"/>
      <c r="P88" s="489"/>
      <c r="Q88" s="489"/>
    </row>
    <row r="89">
      <c r="A89" s="489"/>
      <c r="B89" s="489"/>
      <c r="C89" s="489"/>
      <c r="D89" s="489"/>
      <c r="E89" s="489"/>
      <c r="F89" s="489"/>
      <c r="G89" s="489"/>
      <c r="H89" s="489"/>
      <c r="I89" s="489"/>
      <c r="J89" s="489"/>
      <c r="K89" s="489"/>
      <c r="L89" s="490"/>
      <c r="M89" s="489"/>
      <c r="N89" s="489"/>
      <c r="O89" s="489"/>
      <c r="P89" s="489"/>
      <c r="Q89" s="489"/>
    </row>
    <row r="90">
      <c r="A90" s="489"/>
      <c r="B90" s="489"/>
      <c r="C90" s="489"/>
      <c r="D90" s="489"/>
      <c r="E90" s="489"/>
      <c r="F90" s="489"/>
      <c r="G90" s="489"/>
      <c r="H90" s="489"/>
      <c r="I90" s="489"/>
      <c r="J90" s="489"/>
      <c r="K90" s="489"/>
      <c r="L90" s="490"/>
      <c r="M90" s="489"/>
      <c r="N90" s="489"/>
      <c r="O90" s="489"/>
      <c r="P90" s="489"/>
      <c r="Q90" s="489"/>
    </row>
    <row r="91">
      <c r="A91" s="489"/>
      <c r="B91" s="489"/>
      <c r="C91" s="489"/>
      <c r="D91" s="489"/>
      <c r="E91" s="489"/>
      <c r="F91" s="489"/>
      <c r="G91" s="489"/>
      <c r="H91" s="489"/>
      <c r="I91" s="489"/>
      <c r="J91" s="489"/>
      <c r="K91" s="489"/>
      <c r="L91" s="490"/>
      <c r="M91" s="489"/>
      <c r="N91" s="489"/>
      <c r="O91" s="489"/>
      <c r="P91" s="489"/>
      <c r="Q91" s="489"/>
    </row>
    <row r="92">
      <c r="A92" s="489"/>
      <c r="B92" s="489"/>
      <c r="C92" s="489"/>
      <c r="D92" s="489"/>
      <c r="E92" s="489"/>
      <c r="F92" s="489"/>
      <c r="G92" s="489"/>
      <c r="H92" s="489"/>
      <c r="I92" s="489"/>
      <c r="J92" s="489"/>
      <c r="K92" s="489"/>
      <c r="L92" s="490"/>
      <c r="M92" s="489"/>
      <c r="N92" s="489"/>
      <c r="O92" s="489"/>
      <c r="P92" s="489"/>
      <c r="Q92" s="489"/>
    </row>
    <row r="93">
      <c r="A93" s="489"/>
      <c r="B93" s="489"/>
      <c r="C93" s="489"/>
      <c r="D93" s="489"/>
      <c r="E93" s="489"/>
      <c r="F93" s="489"/>
      <c r="G93" s="489"/>
      <c r="H93" s="489"/>
      <c r="I93" s="489"/>
      <c r="J93" s="489"/>
      <c r="K93" s="489"/>
      <c r="L93" s="490"/>
      <c r="M93" s="489"/>
      <c r="N93" s="489"/>
      <c r="O93" s="489"/>
      <c r="P93" s="489"/>
      <c r="Q93" s="489"/>
    </row>
    <row r="94">
      <c r="A94" s="489"/>
      <c r="B94" s="489"/>
      <c r="C94" s="489"/>
      <c r="D94" s="489"/>
      <c r="E94" s="489"/>
      <c r="F94" s="489"/>
      <c r="G94" s="489"/>
      <c r="H94" s="489"/>
      <c r="I94" s="489"/>
      <c r="J94" s="489"/>
      <c r="K94" s="489"/>
      <c r="L94" s="490"/>
      <c r="M94" s="489"/>
      <c r="N94" s="489"/>
      <c r="O94" s="489"/>
      <c r="P94" s="489"/>
      <c r="Q94" s="489"/>
    </row>
    <row r="95">
      <c r="A95" s="489"/>
      <c r="B95" s="489"/>
      <c r="C95" s="489"/>
      <c r="D95" s="489"/>
      <c r="E95" s="489"/>
      <c r="F95" s="489"/>
      <c r="G95" s="489"/>
      <c r="H95" s="489"/>
      <c r="I95" s="489"/>
      <c r="J95" s="489"/>
      <c r="K95" s="489"/>
      <c r="L95" s="490"/>
      <c r="M95" s="489"/>
      <c r="N95" s="489"/>
      <c r="O95" s="489"/>
      <c r="P95" s="489"/>
      <c r="Q95" s="489"/>
    </row>
    <row r="96">
      <c r="A96" s="489"/>
      <c r="B96" s="489"/>
      <c r="C96" s="489"/>
      <c r="D96" s="489"/>
      <c r="E96" s="489"/>
      <c r="F96" s="489"/>
      <c r="G96" s="489"/>
      <c r="H96" s="489"/>
      <c r="I96" s="489"/>
      <c r="J96" s="489"/>
      <c r="K96" s="489"/>
      <c r="L96" s="490"/>
      <c r="M96" s="489"/>
      <c r="N96" s="489"/>
      <c r="O96" s="489"/>
      <c r="P96" s="489"/>
      <c r="Q96" s="489"/>
    </row>
    <row r="97">
      <c r="A97" s="489"/>
      <c r="B97" s="489"/>
      <c r="C97" s="489"/>
      <c r="D97" s="489"/>
      <c r="E97" s="489"/>
      <c r="F97" s="489"/>
      <c r="G97" s="489"/>
      <c r="H97" s="489"/>
      <c r="I97" s="489"/>
      <c r="J97" s="489"/>
      <c r="K97" s="489"/>
      <c r="L97" s="490"/>
      <c r="M97" s="489"/>
      <c r="N97" s="489"/>
      <c r="O97" s="489"/>
      <c r="P97" s="489"/>
      <c r="Q97" s="489"/>
    </row>
    <row r="98">
      <c r="A98" s="489"/>
      <c r="B98" s="489"/>
      <c r="C98" s="489"/>
      <c r="D98" s="489"/>
      <c r="E98" s="489"/>
      <c r="F98" s="489"/>
      <c r="G98" s="489"/>
      <c r="H98" s="489"/>
      <c r="I98" s="489"/>
      <c r="J98" s="489"/>
      <c r="K98" s="489"/>
      <c r="L98" s="490"/>
      <c r="M98" s="489"/>
      <c r="N98" s="489"/>
      <c r="O98" s="489"/>
      <c r="P98" s="489"/>
      <c r="Q98" s="489"/>
    </row>
    <row r="99">
      <c r="A99" s="489"/>
      <c r="B99" s="489"/>
      <c r="C99" s="489"/>
      <c r="D99" s="489"/>
      <c r="E99" s="489"/>
      <c r="F99" s="489"/>
      <c r="G99" s="489"/>
      <c r="H99" s="489"/>
      <c r="I99" s="489"/>
      <c r="J99" s="489"/>
      <c r="K99" s="489"/>
      <c r="L99" s="490"/>
      <c r="M99" s="489"/>
      <c r="N99" s="489"/>
      <c r="O99" s="489"/>
      <c r="P99" s="489"/>
      <c r="Q99" s="489"/>
    </row>
    <row r="100">
      <c r="A100" s="489"/>
      <c r="B100" s="489"/>
      <c r="C100" s="489"/>
      <c r="D100" s="489"/>
      <c r="E100" s="489"/>
      <c r="F100" s="489"/>
      <c r="G100" s="489"/>
      <c r="H100" s="489"/>
      <c r="I100" s="489"/>
      <c r="J100" s="489"/>
      <c r="K100" s="489"/>
      <c r="L100" s="490"/>
      <c r="M100" s="489"/>
      <c r="N100" s="489"/>
      <c r="O100" s="489"/>
      <c r="P100" s="489"/>
      <c r="Q100" s="489"/>
    </row>
    <row r="101">
      <c r="A101" s="489"/>
      <c r="B101" s="489"/>
      <c r="C101" s="489"/>
      <c r="D101" s="489"/>
      <c r="E101" s="489"/>
      <c r="F101" s="489"/>
      <c r="G101" s="489"/>
      <c r="H101" s="489"/>
      <c r="I101" s="489"/>
      <c r="J101" s="489"/>
      <c r="K101" s="489"/>
      <c r="L101" s="490"/>
      <c r="M101" s="489"/>
      <c r="N101" s="489"/>
      <c r="O101" s="489"/>
      <c r="P101" s="489"/>
      <c r="Q101" s="489"/>
    </row>
    <row r="102">
      <c r="A102" s="489"/>
      <c r="B102" s="489"/>
      <c r="C102" s="489"/>
      <c r="D102" s="489"/>
      <c r="E102" s="489"/>
      <c r="F102" s="489"/>
      <c r="G102" s="489"/>
      <c r="H102" s="489"/>
      <c r="I102" s="489"/>
      <c r="J102" s="489"/>
      <c r="K102" s="489"/>
      <c r="L102" s="490"/>
      <c r="M102" s="489"/>
      <c r="N102" s="489"/>
      <c r="O102" s="489"/>
      <c r="P102" s="489"/>
      <c r="Q102" s="489"/>
    </row>
    <row r="103">
      <c r="A103" s="489"/>
      <c r="B103" s="489"/>
      <c r="C103" s="489"/>
      <c r="D103" s="489"/>
      <c r="E103" s="489"/>
      <c r="F103" s="489"/>
      <c r="G103" s="489"/>
      <c r="H103" s="489"/>
      <c r="I103" s="489"/>
      <c r="J103" s="489"/>
      <c r="K103" s="489"/>
      <c r="L103" s="490"/>
      <c r="M103" s="489"/>
      <c r="N103" s="489"/>
      <c r="O103" s="489"/>
      <c r="P103" s="489"/>
      <c r="Q103" s="489"/>
    </row>
    <row r="104">
      <c r="A104" s="489"/>
      <c r="B104" s="489"/>
      <c r="C104" s="489"/>
      <c r="D104" s="489"/>
      <c r="E104" s="489"/>
      <c r="F104" s="489"/>
      <c r="G104" s="489"/>
      <c r="H104" s="489"/>
      <c r="I104" s="489"/>
      <c r="J104" s="489"/>
      <c r="K104" s="489"/>
      <c r="L104" s="490"/>
      <c r="M104" s="489"/>
      <c r="N104" s="489"/>
      <c r="O104" s="489"/>
      <c r="P104" s="489"/>
      <c r="Q104" s="489"/>
    </row>
    <row r="105">
      <c r="A105" s="489"/>
      <c r="B105" s="489"/>
      <c r="C105" s="489"/>
      <c r="D105" s="489"/>
      <c r="E105" s="489"/>
      <c r="F105" s="489"/>
      <c r="G105" s="489"/>
      <c r="H105" s="489"/>
      <c r="I105" s="489"/>
      <c r="J105" s="489"/>
      <c r="K105" s="489"/>
      <c r="L105" s="490"/>
      <c r="M105" s="489"/>
      <c r="N105" s="489"/>
      <c r="O105" s="489"/>
      <c r="P105" s="489"/>
      <c r="Q105" s="489"/>
    </row>
    <row r="106">
      <c r="A106" s="489"/>
      <c r="B106" s="489"/>
      <c r="C106" s="489"/>
      <c r="D106" s="489"/>
      <c r="E106" s="489"/>
      <c r="F106" s="489"/>
      <c r="G106" s="489"/>
      <c r="H106" s="489"/>
      <c r="I106" s="489"/>
      <c r="J106" s="489"/>
      <c r="K106" s="489"/>
      <c r="L106" s="490"/>
      <c r="M106" s="489"/>
      <c r="N106" s="489"/>
      <c r="O106" s="489"/>
      <c r="P106" s="489"/>
      <c r="Q106" s="489"/>
    </row>
    <row r="107">
      <c r="A107" s="489"/>
      <c r="B107" s="489"/>
      <c r="C107" s="489"/>
      <c r="D107" s="489"/>
      <c r="E107" s="489"/>
      <c r="F107" s="489"/>
      <c r="G107" s="489"/>
      <c r="H107" s="489"/>
      <c r="I107" s="489"/>
      <c r="J107" s="489"/>
      <c r="K107" s="489"/>
      <c r="L107" s="490"/>
      <c r="M107" s="489"/>
      <c r="N107" s="489"/>
      <c r="O107" s="489"/>
      <c r="P107" s="489"/>
      <c r="Q107" s="489"/>
    </row>
    <row r="108">
      <c r="A108" s="489"/>
      <c r="B108" s="489"/>
      <c r="C108" s="489"/>
      <c r="D108" s="489"/>
      <c r="E108" s="489"/>
      <c r="F108" s="489"/>
      <c r="G108" s="489"/>
      <c r="H108" s="489"/>
      <c r="I108" s="489"/>
      <c r="J108" s="489"/>
      <c r="K108" s="489"/>
      <c r="L108" s="490"/>
      <c r="M108" s="489"/>
      <c r="N108" s="489"/>
      <c r="O108" s="489"/>
      <c r="P108" s="489"/>
      <c r="Q108" s="489"/>
    </row>
    <row r="109">
      <c r="A109" s="489"/>
      <c r="B109" s="489"/>
      <c r="C109" s="489"/>
      <c r="D109" s="489"/>
      <c r="E109" s="489"/>
      <c r="F109" s="489"/>
      <c r="G109" s="489"/>
      <c r="H109" s="489"/>
      <c r="I109" s="489"/>
      <c r="J109" s="489"/>
      <c r="K109" s="489"/>
      <c r="L109" s="490"/>
      <c r="M109" s="489"/>
      <c r="N109" s="489"/>
      <c r="O109" s="489"/>
      <c r="P109" s="489"/>
      <c r="Q109" s="489"/>
    </row>
    <row r="110">
      <c r="A110" s="489"/>
      <c r="B110" s="489"/>
      <c r="C110" s="489"/>
      <c r="D110" s="489"/>
      <c r="E110" s="489"/>
      <c r="F110" s="489"/>
      <c r="G110" s="489"/>
      <c r="H110" s="489"/>
      <c r="I110" s="489"/>
      <c r="J110" s="489"/>
      <c r="K110" s="489"/>
      <c r="L110" s="490"/>
      <c r="M110" s="489"/>
      <c r="N110" s="489"/>
      <c r="O110" s="489"/>
      <c r="P110" s="489"/>
      <c r="Q110" s="489"/>
    </row>
    <row r="111">
      <c r="A111" s="489"/>
      <c r="B111" s="489"/>
      <c r="C111" s="489"/>
      <c r="D111" s="489"/>
      <c r="E111" s="489"/>
      <c r="F111" s="489"/>
      <c r="G111" s="489"/>
      <c r="H111" s="489"/>
      <c r="I111" s="489"/>
      <c r="J111" s="489"/>
      <c r="K111" s="489"/>
      <c r="L111" s="490"/>
      <c r="M111" s="489"/>
      <c r="N111" s="489"/>
      <c r="O111" s="489"/>
      <c r="P111" s="489"/>
      <c r="Q111" s="489"/>
    </row>
    <row r="112">
      <c r="A112" s="489"/>
      <c r="B112" s="489"/>
      <c r="C112" s="489"/>
      <c r="D112" s="489"/>
      <c r="E112" s="489"/>
      <c r="F112" s="489"/>
      <c r="G112" s="489"/>
      <c r="H112" s="489"/>
      <c r="I112" s="489"/>
      <c r="J112" s="489"/>
      <c r="K112" s="489"/>
      <c r="L112" s="490"/>
      <c r="M112" s="489"/>
      <c r="N112" s="489"/>
      <c r="O112" s="489"/>
      <c r="P112" s="489"/>
      <c r="Q112" s="489"/>
    </row>
    <row r="113">
      <c r="A113" s="489"/>
      <c r="B113" s="489"/>
      <c r="C113" s="489"/>
      <c r="D113" s="489"/>
      <c r="E113" s="489"/>
      <c r="F113" s="489"/>
      <c r="G113" s="489"/>
      <c r="H113" s="489"/>
      <c r="I113" s="489"/>
      <c r="J113" s="489"/>
      <c r="K113" s="489"/>
      <c r="L113" s="490"/>
      <c r="M113" s="489"/>
      <c r="N113" s="489"/>
      <c r="O113" s="489"/>
      <c r="P113" s="489"/>
      <c r="Q113" s="489"/>
    </row>
    <row r="114">
      <c r="A114" s="489"/>
      <c r="B114" s="489"/>
      <c r="C114" s="489"/>
      <c r="D114" s="489"/>
      <c r="E114" s="489"/>
      <c r="F114" s="489"/>
      <c r="G114" s="489"/>
      <c r="H114" s="489"/>
      <c r="I114" s="489"/>
      <c r="J114" s="489"/>
      <c r="K114" s="489"/>
      <c r="L114" s="490"/>
      <c r="M114" s="489"/>
      <c r="N114" s="489"/>
      <c r="O114" s="489"/>
      <c r="P114" s="489"/>
      <c r="Q114" s="489"/>
    </row>
    <row r="115">
      <c r="A115" s="489"/>
      <c r="B115" s="489"/>
      <c r="C115" s="489"/>
      <c r="D115" s="489"/>
      <c r="E115" s="489"/>
      <c r="F115" s="489"/>
      <c r="G115" s="489"/>
      <c r="H115" s="489"/>
      <c r="I115" s="489"/>
      <c r="J115" s="489"/>
      <c r="K115" s="489"/>
      <c r="L115" s="490"/>
      <c r="M115" s="489"/>
      <c r="N115" s="489"/>
      <c r="O115" s="489"/>
      <c r="P115" s="489"/>
      <c r="Q115" s="489"/>
    </row>
    <row r="116">
      <c r="A116" s="489"/>
      <c r="B116" s="489"/>
      <c r="C116" s="489"/>
      <c r="D116" s="489"/>
      <c r="E116" s="489"/>
      <c r="F116" s="489"/>
      <c r="G116" s="489"/>
      <c r="H116" s="489"/>
      <c r="I116" s="489"/>
      <c r="J116" s="489"/>
      <c r="K116" s="489"/>
      <c r="L116" s="490"/>
      <c r="M116" s="489"/>
      <c r="N116" s="489"/>
      <c r="O116" s="489"/>
      <c r="P116" s="489"/>
      <c r="Q116" s="489"/>
    </row>
    <row r="117">
      <c r="A117" s="489"/>
      <c r="B117" s="489"/>
      <c r="C117" s="489"/>
      <c r="D117" s="489"/>
      <c r="E117" s="489"/>
      <c r="F117" s="489"/>
      <c r="G117" s="489"/>
      <c r="H117" s="489"/>
      <c r="I117" s="489"/>
      <c r="J117" s="489"/>
      <c r="K117" s="489"/>
      <c r="L117" s="490"/>
      <c r="M117" s="489"/>
      <c r="N117" s="489"/>
      <c r="O117" s="489"/>
      <c r="P117" s="489"/>
      <c r="Q117" s="489"/>
    </row>
    <row r="118">
      <c r="A118" s="489"/>
      <c r="B118" s="489"/>
      <c r="C118" s="489"/>
      <c r="D118" s="489"/>
      <c r="E118" s="489"/>
      <c r="F118" s="489"/>
      <c r="G118" s="489"/>
      <c r="H118" s="489"/>
      <c r="I118" s="489"/>
      <c r="J118" s="489"/>
      <c r="K118" s="489"/>
      <c r="L118" s="490"/>
      <c r="M118" s="489"/>
      <c r="N118" s="489"/>
      <c r="O118" s="489"/>
      <c r="P118" s="489"/>
      <c r="Q118" s="489"/>
    </row>
    <row r="119">
      <c r="A119" s="489"/>
      <c r="B119" s="489"/>
      <c r="C119" s="489"/>
      <c r="D119" s="489"/>
      <c r="E119" s="489"/>
      <c r="F119" s="489"/>
      <c r="G119" s="489"/>
      <c r="H119" s="489"/>
      <c r="I119" s="489"/>
      <c r="J119" s="489"/>
      <c r="K119" s="489"/>
      <c r="L119" s="490"/>
      <c r="M119" s="489"/>
      <c r="N119" s="489"/>
      <c r="O119" s="489"/>
      <c r="P119" s="489"/>
      <c r="Q119" s="489"/>
    </row>
    <row r="120">
      <c r="A120" s="489"/>
      <c r="B120" s="489"/>
      <c r="C120" s="489"/>
      <c r="D120" s="489"/>
      <c r="E120" s="489"/>
      <c r="F120" s="489"/>
      <c r="G120" s="489"/>
      <c r="H120" s="489"/>
      <c r="I120" s="489"/>
      <c r="J120" s="489"/>
      <c r="K120" s="489"/>
      <c r="L120" s="490"/>
      <c r="M120" s="489"/>
      <c r="N120" s="489"/>
      <c r="O120" s="489"/>
      <c r="P120" s="489"/>
      <c r="Q120" s="489"/>
    </row>
    <row r="121">
      <c r="A121" s="489"/>
      <c r="B121" s="489"/>
      <c r="C121" s="489"/>
      <c r="D121" s="489"/>
      <c r="E121" s="489"/>
      <c r="F121" s="489"/>
      <c r="G121" s="489"/>
      <c r="H121" s="489"/>
      <c r="I121" s="489"/>
      <c r="J121" s="489"/>
      <c r="K121" s="489"/>
      <c r="L121" s="490"/>
      <c r="M121" s="489"/>
      <c r="N121" s="489"/>
      <c r="O121" s="489"/>
      <c r="P121" s="489"/>
      <c r="Q121" s="489"/>
    </row>
    <row r="122">
      <c r="A122" s="489"/>
      <c r="B122" s="489"/>
      <c r="C122" s="489"/>
      <c r="D122" s="489"/>
      <c r="E122" s="489"/>
      <c r="F122" s="489"/>
      <c r="G122" s="489"/>
      <c r="H122" s="489"/>
      <c r="I122" s="489"/>
      <c r="J122" s="489"/>
      <c r="K122" s="489"/>
      <c r="L122" s="490"/>
      <c r="M122" s="489"/>
      <c r="N122" s="489"/>
      <c r="O122" s="489"/>
      <c r="P122" s="489"/>
      <c r="Q122" s="489"/>
    </row>
    <row r="123">
      <c r="A123" s="489"/>
      <c r="B123" s="489"/>
      <c r="C123" s="489"/>
      <c r="D123" s="489"/>
      <c r="E123" s="489"/>
      <c r="F123" s="489"/>
      <c r="G123" s="489"/>
      <c r="H123" s="489"/>
      <c r="I123" s="489"/>
      <c r="J123" s="489"/>
      <c r="K123" s="489"/>
      <c r="L123" s="490"/>
      <c r="M123" s="489"/>
      <c r="N123" s="489"/>
      <c r="O123" s="489"/>
      <c r="P123" s="489"/>
      <c r="Q123" s="489"/>
    </row>
    <row r="124">
      <c r="A124" s="489"/>
      <c r="B124" s="489"/>
      <c r="C124" s="489"/>
      <c r="D124" s="489"/>
      <c r="E124" s="489"/>
      <c r="F124" s="489"/>
      <c r="G124" s="489"/>
      <c r="H124" s="489"/>
      <c r="I124" s="489"/>
      <c r="J124" s="489"/>
      <c r="K124" s="489"/>
      <c r="L124" s="490"/>
      <c r="M124" s="489"/>
      <c r="N124" s="489"/>
      <c r="O124" s="489"/>
      <c r="P124" s="489"/>
      <c r="Q124" s="489"/>
    </row>
    <row r="125">
      <c r="A125" s="489"/>
      <c r="B125" s="489"/>
      <c r="C125" s="489"/>
      <c r="D125" s="489"/>
      <c r="E125" s="489"/>
      <c r="F125" s="489"/>
      <c r="G125" s="489"/>
      <c r="H125" s="489"/>
      <c r="I125" s="489"/>
      <c r="J125" s="489"/>
      <c r="K125" s="489"/>
      <c r="L125" s="490"/>
      <c r="M125" s="489"/>
      <c r="N125" s="489"/>
      <c r="O125" s="489"/>
      <c r="P125" s="489"/>
      <c r="Q125" s="489"/>
    </row>
    <row r="126">
      <c r="A126" s="489"/>
      <c r="B126" s="489"/>
      <c r="C126" s="489"/>
      <c r="D126" s="489"/>
      <c r="E126" s="489"/>
      <c r="F126" s="489"/>
      <c r="G126" s="489"/>
      <c r="H126" s="489"/>
      <c r="I126" s="489"/>
      <c r="J126" s="489"/>
      <c r="K126" s="489"/>
      <c r="L126" s="490"/>
      <c r="M126" s="489"/>
      <c r="N126" s="489"/>
      <c r="O126" s="489"/>
      <c r="P126" s="489"/>
      <c r="Q126" s="489"/>
    </row>
    <row r="127">
      <c r="A127" s="489"/>
      <c r="B127" s="489"/>
      <c r="C127" s="489"/>
      <c r="D127" s="489"/>
      <c r="E127" s="489"/>
      <c r="F127" s="489"/>
      <c r="G127" s="489"/>
      <c r="H127" s="489"/>
      <c r="I127" s="489"/>
      <c r="J127" s="489"/>
      <c r="K127" s="489"/>
      <c r="L127" s="490"/>
      <c r="M127" s="489"/>
      <c r="N127" s="489"/>
      <c r="O127" s="489"/>
      <c r="P127" s="489"/>
      <c r="Q127" s="489"/>
    </row>
    <row r="128">
      <c r="A128" s="489"/>
      <c r="B128" s="489"/>
      <c r="C128" s="489"/>
      <c r="D128" s="489"/>
      <c r="E128" s="489"/>
      <c r="F128" s="489"/>
      <c r="G128" s="489"/>
      <c r="H128" s="489"/>
      <c r="I128" s="489"/>
      <c r="J128" s="489"/>
      <c r="K128" s="489"/>
      <c r="L128" s="490"/>
      <c r="M128" s="489"/>
      <c r="N128" s="489"/>
      <c r="O128" s="489"/>
      <c r="P128" s="489"/>
      <c r="Q128" s="489"/>
    </row>
    <row r="129">
      <c r="A129" s="489"/>
      <c r="B129" s="489"/>
      <c r="C129" s="489"/>
      <c r="D129" s="489"/>
      <c r="E129" s="489"/>
      <c r="F129" s="489"/>
      <c r="G129" s="489"/>
      <c r="H129" s="489"/>
      <c r="I129" s="489"/>
      <c r="J129" s="489"/>
      <c r="K129" s="489"/>
      <c r="L129" s="490"/>
      <c r="M129" s="489"/>
      <c r="N129" s="489"/>
      <c r="O129" s="489"/>
      <c r="P129" s="489"/>
      <c r="Q129" s="489"/>
    </row>
    <row r="130">
      <c r="A130" s="489"/>
      <c r="B130" s="489"/>
      <c r="C130" s="489"/>
      <c r="D130" s="489"/>
      <c r="E130" s="489"/>
      <c r="F130" s="489"/>
      <c r="G130" s="489"/>
      <c r="H130" s="489"/>
      <c r="I130" s="489"/>
      <c r="J130" s="489"/>
      <c r="K130" s="489"/>
      <c r="L130" s="490"/>
      <c r="M130" s="489"/>
      <c r="N130" s="489"/>
      <c r="O130" s="489"/>
      <c r="P130" s="489"/>
      <c r="Q130" s="489"/>
    </row>
    <row r="131">
      <c r="A131" s="489"/>
      <c r="B131" s="489"/>
      <c r="C131" s="489"/>
      <c r="D131" s="489"/>
      <c r="E131" s="489"/>
      <c r="F131" s="489"/>
      <c r="G131" s="489"/>
      <c r="H131" s="489"/>
      <c r="I131" s="489"/>
      <c r="J131" s="489"/>
      <c r="K131" s="489"/>
      <c r="L131" s="490"/>
      <c r="M131" s="489"/>
      <c r="N131" s="489"/>
      <c r="O131" s="489"/>
      <c r="P131" s="489"/>
      <c r="Q131" s="489"/>
    </row>
    <row r="132">
      <c r="A132" s="489"/>
      <c r="B132" s="489"/>
      <c r="C132" s="489"/>
      <c r="D132" s="489"/>
      <c r="E132" s="489"/>
      <c r="F132" s="489"/>
      <c r="G132" s="489"/>
      <c r="H132" s="489"/>
      <c r="I132" s="489"/>
      <c r="J132" s="489"/>
      <c r="K132" s="489"/>
      <c r="L132" s="490"/>
      <c r="M132" s="489"/>
      <c r="N132" s="489"/>
      <c r="O132" s="489"/>
      <c r="P132" s="489"/>
      <c r="Q132" s="489"/>
    </row>
    <row r="133">
      <c r="A133" s="489"/>
      <c r="B133" s="489"/>
      <c r="C133" s="489"/>
      <c r="D133" s="489"/>
      <c r="E133" s="489"/>
      <c r="F133" s="489"/>
      <c r="G133" s="489"/>
      <c r="H133" s="489"/>
      <c r="I133" s="489"/>
      <c r="J133" s="489"/>
      <c r="K133" s="489"/>
      <c r="L133" s="490"/>
      <c r="M133" s="489"/>
      <c r="N133" s="489"/>
      <c r="O133" s="489"/>
      <c r="P133" s="489"/>
      <c r="Q133" s="489"/>
    </row>
    <row r="134">
      <c r="A134" s="489"/>
      <c r="B134" s="489"/>
      <c r="C134" s="489"/>
      <c r="D134" s="489"/>
      <c r="E134" s="489"/>
      <c r="F134" s="489"/>
      <c r="G134" s="489"/>
      <c r="H134" s="489"/>
      <c r="I134" s="489"/>
      <c r="J134" s="489"/>
      <c r="K134" s="489"/>
      <c r="L134" s="490"/>
      <c r="M134" s="489"/>
      <c r="N134" s="489"/>
      <c r="O134" s="489"/>
      <c r="P134" s="489"/>
      <c r="Q134" s="489"/>
    </row>
    <row r="135">
      <c r="A135" s="489"/>
      <c r="B135" s="489"/>
      <c r="C135" s="489"/>
      <c r="D135" s="489"/>
      <c r="E135" s="489"/>
      <c r="F135" s="489"/>
      <c r="G135" s="489"/>
      <c r="H135" s="489"/>
      <c r="I135" s="489"/>
      <c r="J135" s="489"/>
      <c r="K135" s="489"/>
      <c r="L135" s="490"/>
      <c r="M135" s="489"/>
      <c r="N135" s="489"/>
      <c r="O135" s="489"/>
      <c r="P135" s="489"/>
      <c r="Q135" s="489"/>
    </row>
    <row r="136">
      <c r="A136" s="489"/>
      <c r="B136" s="489"/>
      <c r="C136" s="489"/>
      <c r="D136" s="489"/>
      <c r="E136" s="489"/>
      <c r="F136" s="489"/>
      <c r="G136" s="489"/>
      <c r="H136" s="489"/>
      <c r="I136" s="489"/>
      <c r="J136" s="489"/>
      <c r="K136" s="489"/>
      <c r="L136" s="490"/>
      <c r="M136" s="489"/>
      <c r="N136" s="489"/>
      <c r="O136" s="489"/>
      <c r="P136" s="489"/>
      <c r="Q136" s="489"/>
    </row>
    <row r="137">
      <c r="A137" s="489"/>
      <c r="B137" s="489"/>
      <c r="C137" s="489"/>
      <c r="D137" s="489"/>
      <c r="E137" s="489"/>
      <c r="F137" s="489"/>
      <c r="G137" s="489"/>
      <c r="H137" s="489"/>
      <c r="I137" s="489"/>
      <c r="J137" s="489"/>
      <c r="K137" s="489"/>
      <c r="L137" s="490"/>
      <c r="M137" s="489"/>
      <c r="N137" s="489"/>
      <c r="O137" s="489"/>
      <c r="P137" s="489"/>
      <c r="Q137" s="489"/>
    </row>
    <row r="138">
      <c r="A138" s="489"/>
      <c r="B138" s="489"/>
      <c r="C138" s="489"/>
      <c r="D138" s="489"/>
      <c r="E138" s="489"/>
      <c r="F138" s="489"/>
      <c r="G138" s="489"/>
      <c r="H138" s="489"/>
      <c r="I138" s="489"/>
      <c r="J138" s="489"/>
      <c r="K138" s="489"/>
      <c r="L138" s="490"/>
      <c r="M138" s="489"/>
      <c r="N138" s="489"/>
      <c r="O138" s="489"/>
      <c r="P138" s="489"/>
      <c r="Q138" s="489"/>
    </row>
    <row r="139">
      <c r="A139" s="489"/>
      <c r="B139" s="489"/>
      <c r="C139" s="489"/>
      <c r="D139" s="489"/>
      <c r="E139" s="489"/>
      <c r="F139" s="489"/>
      <c r="G139" s="489"/>
      <c r="H139" s="489"/>
      <c r="I139" s="489"/>
      <c r="J139" s="489"/>
      <c r="K139" s="489"/>
      <c r="L139" s="490"/>
      <c r="M139" s="489"/>
      <c r="N139" s="489"/>
      <c r="O139" s="489"/>
      <c r="P139" s="489"/>
      <c r="Q139" s="489"/>
    </row>
    <row r="140">
      <c r="A140" s="489"/>
      <c r="B140" s="489"/>
      <c r="C140" s="489"/>
      <c r="D140" s="489"/>
      <c r="E140" s="489"/>
      <c r="F140" s="489"/>
      <c r="G140" s="489"/>
      <c r="H140" s="489"/>
      <c r="I140" s="489"/>
      <c r="J140" s="489"/>
      <c r="K140" s="489"/>
      <c r="L140" s="490"/>
      <c r="M140" s="489"/>
      <c r="N140" s="489"/>
      <c r="O140" s="489"/>
      <c r="P140" s="489"/>
      <c r="Q140" s="489"/>
    </row>
    <row r="141">
      <c r="A141" s="489"/>
      <c r="B141" s="489"/>
      <c r="C141" s="489"/>
      <c r="D141" s="489"/>
      <c r="E141" s="489"/>
      <c r="F141" s="489"/>
      <c r="G141" s="489"/>
      <c r="H141" s="489"/>
      <c r="I141" s="489"/>
      <c r="J141" s="489"/>
      <c r="K141" s="489"/>
      <c r="L141" s="490"/>
      <c r="M141" s="489"/>
      <c r="N141" s="489"/>
      <c r="O141" s="489"/>
      <c r="P141" s="489"/>
      <c r="Q141" s="489"/>
    </row>
    <row r="142">
      <c r="A142" s="489"/>
      <c r="B142" s="489"/>
      <c r="C142" s="489"/>
      <c r="D142" s="489"/>
      <c r="E142" s="489"/>
      <c r="F142" s="489"/>
      <c r="G142" s="489"/>
      <c r="H142" s="489"/>
      <c r="I142" s="489"/>
      <c r="J142" s="489"/>
      <c r="K142" s="489"/>
      <c r="L142" s="490"/>
      <c r="M142" s="489"/>
      <c r="N142" s="489"/>
      <c r="O142" s="489"/>
      <c r="P142" s="489"/>
      <c r="Q142" s="489"/>
    </row>
    <row r="143">
      <c r="A143" s="489"/>
      <c r="B143" s="489"/>
      <c r="C143" s="489"/>
      <c r="D143" s="489"/>
      <c r="E143" s="489"/>
      <c r="F143" s="489"/>
      <c r="G143" s="489"/>
      <c r="H143" s="489"/>
      <c r="I143" s="489"/>
      <c r="J143" s="489"/>
      <c r="K143" s="489"/>
      <c r="L143" s="490"/>
      <c r="M143" s="489"/>
      <c r="N143" s="489"/>
      <c r="O143" s="489"/>
      <c r="P143" s="489"/>
      <c r="Q143" s="489"/>
    </row>
    <row r="144">
      <c r="A144" s="489"/>
      <c r="B144" s="489"/>
      <c r="C144" s="489"/>
      <c r="D144" s="489"/>
      <c r="E144" s="489"/>
      <c r="F144" s="489"/>
      <c r="G144" s="489"/>
      <c r="H144" s="489"/>
      <c r="I144" s="489"/>
      <c r="J144" s="489"/>
      <c r="K144" s="489"/>
      <c r="L144" s="490"/>
      <c r="M144" s="489"/>
      <c r="N144" s="489"/>
      <c r="O144" s="489"/>
      <c r="P144" s="489"/>
      <c r="Q144" s="489"/>
    </row>
    <row r="145">
      <c r="A145" s="489"/>
      <c r="B145" s="489"/>
      <c r="C145" s="489"/>
      <c r="D145" s="489"/>
      <c r="E145" s="489"/>
      <c r="F145" s="489"/>
      <c r="G145" s="489"/>
      <c r="H145" s="489"/>
      <c r="I145" s="489"/>
      <c r="J145" s="489"/>
      <c r="K145" s="489"/>
      <c r="L145" s="490"/>
      <c r="M145" s="489"/>
      <c r="N145" s="489"/>
      <c r="O145" s="489"/>
      <c r="P145" s="489"/>
      <c r="Q145" s="489"/>
    </row>
    <row r="146">
      <c r="A146" s="489"/>
      <c r="B146" s="489"/>
      <c r="C146" s="489"/>
      <c r="D146" s="489"/>
      <c r="E146" s="489"/>
      <c r="F146" s="489"/>
      <c r="G146" s="489"/>
      <c r="H146" s="489"/>
      <c r="I146" s="489"/>
      <c r="J146" s="489"/>
      <c r="K146" s="489"/>
      <c r="L146" s="490"/>
      <c r="M146" s="489"/>
      <c r="N146" s="489"/>
      <c r="O146" s="489"/>
      <c r="P146" s="489"/>
      <c r="Q146" s="489"/>
    </row>
    <row r="147">
      <c r="A147" s="489"/>
      <c r="B147" s="489"/>
      <c r="C147" s="489"/>
      <c r="D147" s="489"/>
      <c r="E147" s="489"/>
      <c r="F147" s="489"/>
      <c r="G147" s="489"/>
      <c r="H147" s="489"/>
      <c r="I147" s="489"/>
      <c r="J147" s="489"/>
      <c r="K147" s="489"/>
      <c r="L147" s="490"/>
      <c r="M147" s="489"/>
      <c r="N147" s="489"/>
      <c r="O147" s="489"/>
      <c r="P147" s="489"/>
      <c r="Q147" s="489"/>
    </row>
    <row r="148">
      <c r="A148" s="489"/>
      <c r="B148" s="489"/>
      <c r="C148" s="489"/>
      <c r="D148" s="489"/>
      <c r="E148" s="489"/>
      <c r="F148" s="489"/>
      <c r="G148" s="489"/>
      <c r="H148" s="489"/>
      <c r="I148" s="489"/>
      <c r="J148" s="489"/>
      <c r="K148" s="489"/>
      <c r="L148" s="490"/>
      <c r="M148" s="489"/>
      <c r="N148" s="489"/>
      <c r="O148" s="489"/>
      <c r="P148" s="489"/>
      <c r="Q148" s="489"/>
    </row>
    <row r="149">
      <c r="A149" s="489"/>
      <c r="B149" s="489"/>
      <c r="C149" s="489"/>
      <c r="D149" s="489"/>
      <c r="E149" s="489"/>
      <c r="F149" s="489"/>
      <c r="G149" s="489"/>
      <c r="H149" s="489"/>
      <c r="I149" s="489"/>
      <c r="J149" s="489"/>
      <c r="K149" s="489"/>
      <c r="L149" s="490"/>
      <c r="M149" s="489"/>
      <c r="N149" s="489"/>
      <c r="O149" s="489"/>
      <c r="P149" s="489"/>
      <c r="Q149" s="489"/>
    </row>
    <row r="150">
      <c r="A150" s="489"/>
      <c r="B150" s="489"/>
      <c r="C150" s="489"/>
      <c r="D150" s="489"/>
      <c r="E150" s="489"/>
      <c r="F150" s="489"/>
      <c r="G150" s="489"/>
      <c r="H150" s="489"/>
      <c r="I150" s="489"/>
      <c r="J150" s="489"/>
      <c r="K150" s="489"/>
      <c r="L150" s="490"/>
      <c r="M150" s="489"/>
      <c r="N150" s="489"/>
      <c r="O150" s="489"/>
      <c r="P150" s="489"/>
      <c r="Q150" s="489"/>
    </row>
    <row r="151">
      <c r="A151" s="489"/>
      <c r="B151" s="489"/>
      <c r="C151" s="489"/>
      <c r="D151" s="489"/>
      <c r="E151" s="489"/>
      <c r="F151" s="489"/>
      <c r="G151" s="489"/>
      <c r="H151" s="489"/>
      <c r="I151" s="489"/>
      <c r="J151" s="489"/>
      <c r="K151" s="489"/>
      <c r="L151" s="490"/>
      <c r="M151" s="489"/>
      <c r="N151" s="489"/>
      <c r="O151" s="489"/>
      <c r="P151" s="489"/>
      <c r="Q151" s="489"/>
    </row>
    <row r="152">
      <c r="A152" s="489"/>
      <c r="B152" s="489"/>
      <c r="C152" s="489"/>
      <c r="D152" s="489"/>
      <c r="E152" s="489"/>
      <c r="F152" s="489"/>
      <c r="G152" s="489"/>
      <c r="H152" s="489"/>
      <c r="I152" s="489"/>
      <c r="J152" s="489"/>
      <c r="K152" s="489"/>
      <c r="L152" s="490"/>
      <c r="M152" s="489"/>
      <c r="N152" s="489"/>
      <c r="O152" s="489"/>
      <c r="P152" s="489"/>
      <c r="Q152" s="489"/>
    </row>
    <row r="153">
      <c r="A153" s="489"/>
      <c r="B153" s="489"/>
      <c r="C153" s="489"/>
      <c r="D153" s="489"/>
      <c r="E153" s="489"/>
      <c r="F153" s="489"/>
      <c r="G153" s="489"/>
      <c r="H153" s="489"/>
      <c r="I153" s="489"/>
      <c r="J153" s="489"/>
      <c r="K153" s="489"/>
      <c r="L153" s="490"/>
      <c r="M153" s="489"/>
      <c r="N153" s="489"/>
      <c r="O153" s="489"/>
      <c r="P153" s="489"/>
      <c r="Q153" s="489"/>
    </row>
    <row r="154">
      <c r="A154" s="489"/>
      <c r="B154" s="489"/>
      <c r="C154" s="489"/>
      <c r="D154" s="489"/>
      <c r="E154" s="489"/>
      <c r="F154" s="489"/>
      <c r="G154" s="489"/>
      <c r="H154" s="489"/>
      <c r="I154" s="489"/>
      <c r="J154" s="489"/>
      <c r="K154" s="489"/>
      <c r="L154" s="490"/>
      <c r="M154" s="489"/>
      <c r="N154" s="489"/>
      <c r="O154" s="489"/>
      <c r="P154" s="489"/>
      <c r="Q154" s="489"/>
    </row>
    <row r="155">
      <c r="A155" s="489"/>
      <c r="B155" s="489"/>
      <c r="C155" s="489"/>
      <c r="D155" s="489"/>
      <c r="E155" s="489"/>
      <c r="F155" s="489"/>
      <c r="G155" s="489"/>
      <c r="H155" s="489"/>
      <c r="I155" s="489"/>
      <c r="J155" s="489"/>
      <c r="K155" s="489"/>
      <c r="L155" s="490"/>
      <c r="M155" s="489"/>
      <c r="N155" s="489"/>
      <c r="O155" s="489"/>
      <c r="P155" s="489"/>
      <c r="Q155" s="489"/>
    </row>
    <row r="156">
      <c r="A156" s="489"/>
      <c r="B156" s="489"/>
      <c r="C156" s="489"/>
      <c r="D156" s="489"/>
      <c r="E156" s="489"/>
      <c r="F156" s="489"/>
      <c r="G156" s="489"/>
      <c r="H156" s="489"/>
      <c r="I156" s="489"/>
      <c r="J156" s="489"/>
      <c r="K156" s="489"/>
      <c r="L156" s="490"/>
      <c r="M156" s="489"/>
      <c r="N156" s="489"/>
      <c r="O156" s="489"/>
      <c r="P156" s="489"/>
      <c r="Q156" s="489"/>
    </row>
    <row r="157">
      <c r="A157" s="489"/>
      <c r="B157" s="489"/>
      <c r="C157" s="489"/>
      <c r="D157" s="489"/>
      <c r="E157" s="489"/>
      <c r="F157" s="489"/>
      <c r="G157" s="489"/>
      <c r="H157" s="489"/>
      <c r="I157" s="489"/>
      <c r="J157" s="489"/>
      <c r="K157" s="489"/>
      <c r="L157" s="490"/>
      <c r="M157" s="489"/>
      <c r="N157" s="489"/>
      <c r="O157" s="489"/>
      <c r="P157" s="489"/>
      <c r="Q157" s="489"/>
    </row>
    <row r="158">
      <c r="A158" s="489"/>
      <c r="B158" s="489"/>
      <c r="C158" s="489"/>
      <c r="D158" s="489"/>
      <c r="E158" s="489"/>
      <c r="F158" s="489"/>
      <c r="G158" s="489"/>
      <c r="H158" s="489"/>
      <c r="I158" s="489"/>
      <c r="J158" s="489"/>
      <c r="K158" s="489"/>
      <c r="L158" s="490"/>
      <c r="M158" s="489"/>
      <c r="N158" s="489"/>
      <c r="O158" s="489"/>
      <c r="P158" s="489"/>
      <c r="Q158" s="489"/>
    </row>
    <row r="159">
      <c r="A159" s="489"/>
      <c r="B159" s="489"/>
      <c r="C159" s="489"/>
      <c r="D159" s="489"/>
      <c r="E159" s="489"/>
      <c r="F159" s="489"/>
      <c r="G159" s="489"/>
      <c r="H159" s="489"/>
      <c r="I159" s="489"/>
      <c r="J159" s="489"/>
      <c r="K159" s="489"/>
      <c r="L159" s="490"/>
      <c r="M159" s="489"/>
      <c r="N159" s="489"/>
      <c r="O159" s="489"/>
      <c r="P159" s="489"/>
      <c r="Q159" s="489"/>
    </row>
    <row r="160">
      <c r="A160" s="489"/>
      <c r="B160" s="489"/>
      <c r="C160" s="489"/>
      <c r="D160" s="489"/>
      <c r="E160" s="489"/>
      <c r="F160" s="489"/>
      <c r="G160" s="489"/>
      <c r="H160" s="489"/>
      <c r="I160" s="489"/>
      <c r="J160" s="489"/>
      <c r="K160" s="489"/>
      <c r="L160" s="490"/>
      <c r="M160" s="489"/>
      <c r="N160" s="489"/>
      <c r="O160" s="489"/>
      <c r="P160" s="489"/>
      <c r="Q160" s="489"/>
    </row>
    <row r="161">
      <c r="A161" s="489"/>
      <c r="B161" s="489"/>
      <c r="C161" s="489"/>
      <c r="D161" s="489"/>
      <c r="E161" s="489"/>
      <c r="F161" s="489"/>
      <c r="G161" s="489"/>
      <c r="H161" s="489"/>
      <c r="I161" s="489"/>
      <c r="J161" s="489"/>
      <c r="K161" s="489"/>
      <c r="L161" s="490"/>
      <c r="M161" s="489"/>
      <c r="N161" s="489"/>
      <c r="O161" s="489"/>
      <c r="P161" s="489"/>
      <c r="Q161" s="489"/>
    </row>
    <row r="162">
      <c r="A162" s="489"/>
      <c r="B162" s="489"/>
      <c r="C162" s="489"/>
      <c r="D162" s="489"/>
      <c r="E162" s="489"/>
      <c r="F162" s="489"/>
      <c r="G162" s="489"/>
      <c r="H162" s="489"/>
      <c r="I162" s="489"/>
      <c r="J162" s="489"/>
      <c r="K162" s="489"/>
      <c r="L162" s="490"/>
      <c r="M162" s="489"/>
      <c r="N162" s="489"/>
      <c r="O162" s="489"/>
      <c r="P162" s="489"/>
      <c r="Q162" s="489"/>
    </row>
    <row r="163">
      <c r="A163" s="489"/>
      <c r="B163" s="489"/>
      <c r="C163" s="489"/>
      <c r="D163" s="489"/>
      <c r="E163" s="489"/>
      <c r="F163" s="489"/>
      <c r="G163" s="489"/>
      <c r="H163" s="489"/>
      <c r="I163" s="489"/>
      <c r="J163" s="489"/>
      <c r="K163" s="489"/>
      <c r="L163" s="490"/>
      <c r="M163" s="489"/>
      <c r="N163" s="489"/>
      <c r="O163" s="489"/>
      <c r="P163" s="489"/>
      <c r="Q163" s="489"/>
    </row>
    <row r="164">
      <c r="A164" s="489"/>
      <c r="B164" s="489"/>
      <c r="C164" s="489"/>
      <c r="D164" s="489"/>
      <c r="E164" s="489"/>
      <c r="F164" s="489"/>
      <c r="G164" s="489"/>
      <c r="H164" s="489"/>
      <c r="I164" s="489"/>
      <c r="J164" s="489"/>
      <c r="K164" s="489"/>
      <c r="L164" s="490"/>
      <c r="M164" s="489"/>
      <c r="N164" s="489"/>
      <c r="O164" s="489"/>
      <c r="P164" s="489"/>
      <c r="Q164" s="489"/>
    </row>
    <row r="165">
      <c r="A165" s="489"/>
      <c r="B165" s="489"/>
      <c r="C165" s="489"/>
      <c r="D165" s="489"/>
      <c r="E165" s="489"/>
      <c r="F165" s="489"/>
      <c r="G165" s="489"/>
      <c r="H165" s="489"/>
      <c r="I165" s="489"/>
      <c r="J165" s="489"/>
      <c r="K165" s="489"/>
      <c r="L165" s="490"/>
      <c r="M165" s="489"/>
      <c r="N165" s="489"/>
      <c r="O165" s="489"/>
      <c r="P165" s="489"/>
      <c r="Q165" s="489"/>
    </row>
    <row r="166">
      <c r="A166" s="489"/>
      <c r="B166" s="489"/>
      <c r="C166" s="489"/>
      <c r="D166" s="489"/>
      <c r="E166" s="489"/>
      <c r="F166" s="489"/>
      <c r="G166" s="489"/>
      <c r="H166" s="489"/>
      <c r="I166" s="489"/>
      <c r="J166" s="489"/>
      <c r="K166" s="489"/>
      <c r="L166" s="490"/>
      <c r="M166" s="489"/>
      <c r="N166" s="489"/>
      <c r="O166" s="489"/>
      <c r="P166" s="489"/>
      <c r="Q166" s="489"/>
    </row>
    <row r="167">
      <c r="A167" s="489"/>
      <c r="B167" s="489"/>
      <c r="C167" s="489"/>
      <c r="D167" s="489"/>
      <c r="E167" s="489"/>
      <c r="F167" s="489"/>
      <c r="G167" s="489"/>
      <c r="H167" s="489"/>
      <c r="I167" s="489"/>
      <c r="J167" s="489"/>
      <c r="K167" s="489"/>
      <c r="L167" s="490"/>
      <c r="M167" s="489"/>
      <c r="N167" s="489"/>
      <c r="O167" s="489"/>
      <c r="P167" s="489"/>
      <c r="Q167" s="489"/>
    </row>
    <row r="168">
      <c r="A168" s="489"/>
      <c r="B168" s="489"/>
      <c r="C168" s="489"/>
      <c r="D168" s="489"/>
      <c r="E168" s="489"/>
      <c r="F168" s="489"/>
      <c r="G168" s="489"/>
      <c r="H168" s="489"/>
      <c r="I168" s="489"/>
      <c r="J168" s="489"/>
      <c r="K168" s="489"/>
      <c r="L168" s="490"/>
      <c r="M168" s="489"/>
      <c r="N168" s="489"/>
      <c r="O168" s="489"/>
      <c r="P168" s="489"/>
      <c r="Q168" s="489"/>
    </row>
    <row r="169">
      <c r="A169" s="489"/>
      <c r="B169" s="489"/>
      <c r="C169" s="489"/>
      <c r="D169" s="489"/>
      <c r="E169" s="489"/>
      <c r="F169" s="489"/>
      <c r="G169" s="489"/>
      <c r="H169" s="489"/>
      <c r="I169" s="489"/>
      <c r="J169" s="489"/>
      <c r="K169" s="489"/>
      <c r="L169" s="490"/>
      <c r="M169" s="489"/>
      <c r="N169" s="489"/>
      <c r="O169" s="489"/>
      <c r="P169" s="489"/>
      <c r="Q169" s="489"/>
    </row>
    <row r="170">
      <c r="A170" s="489"/>
      <c r="B170" s="489"/>
      <c r="C170" s="489"/>
      <c r="D170" s="489"/>
      <c r="E170" s="489"/>
      <c r="F170" s="489"/>
      <c r="G170" s="489"/>
      <c r="H170" s="489"/>
      <c r="I170" s="489"/>
      <c r="J170" s="489"/>
      <c r="K170" s="489"/>
      <c r="L170" s="490"/>
      <c r="M170" s="489"/>
      <c r="N170" s="489"/>
      <c r="O170" s="489"/>
      <c r="P170" s="489"/>
      <c r="Q170" s="489"/>
    </row>
    <row r="171">
      <c r="A171" s="489"/>
      <c r="B171" s="489"/>
      <c r="C171" s="489"/>
      <c r="D171" s="489"/>
      <c r="E171" s="489"/>
      <c r="F171" s="489"/>
      <c r="G171" s="489"/>
      <c r="H171" s="489"/>
      <c r="I171" s="489"/>
      <c r="J171" s="489"/>
      <c r="K171" s="489"/>
      <c r="L171" s="490"/>
      <c r="M171" s="489"/>
      <c r="N171" s="489"/>
      <c r="O171" s="489"/>
      <c r="P171" s="489"/>
      <c r="Q171" s="489"/>
    </row>
    <row r="172">
      <c r="A172" s="489"/>
      <c r="B172" s="489"/>
      <c r="C172" s="489"/>
      <c r="D172" s="489"/>
      <c r="E172" s="489"/>
      <c r="F172" s="489"/>
      <c r="G172" s="489"/>
      <c r="H172" s="489"/>
      <c r="I172" s="489"/>
      <c r="J172" s="489"/>
      <c r="K172" s="489"/>
      <c r="L172" s="490"/>
      <c r="M172" s="489"/>
      <c r="N172" s="489"/>
      <c r="O172" s="489"/>
      <c r="P172" s="489"/>
      <c r="Q172" s="489"/>
    </row>
    <row r="173">
      <c r="A173" s="489"/>
      <c r="B173" s="489"/>
      <c r="C173" s="489"/>
      <c r="D173" s="489"/>
      <c r="E173" s="489"/>
      <c r="F173" s="489"/>
      <c r="G173" s="489"/>
      <c r="H173" s="489"/>
      <c r="I173" s="489"/>
      <c r="J173" s="489"/>
      <c r="K173" s="489"/>
      <c r="L173" s="490"/>
      <c r="M173" s="489"/>
      <c r="N173" s="489"/>
      <c r="O173" s="489"/>
      <c r="P173" s="489"/>
      <c r="Q173" s="489"/>
    </row>
    <row r="174">
      <c r="A174" s="489"/>
      <c r="B174" s="489"/>
      <c r="C174" s="489"/>
      <c r="D174" s="489"/>
      <c r="E174" s="489"/>
      <c r="F174" s="489"/>
      <c r="G174" s="489"/>
      <c r="H174" s="489"/>
      <c r="I174" s="489"/>
      <c r="J174" s="489"/>
      <c r="K174" s="489"/>
      <c r="L174" s="490"/>
      <c r="M174" s="489"/>
      <c r="N174" s="489"/>
      <c r="O174" s="489"/>
      <c r="P174" s="489"/>
      <c r="Q174" s="489"/>
    </row>
    <row r="175">
      <c r="A175" s="489"/>
      <c r="B175" s="489"/>
      <c r="C175" s="489"/>
      <c r="D175" s="489"/>
      <c r="E175" s="489"/>
      <c r="F175" s="489"/>
      <c r="G175" s="489"/>
      <c r="H175" s="489"/>
      <c r="I175" s="489"/>
      <c r="J175" s="489"/>
      <c r="K175" s="489"/>
      <c r="L175" s="490"/>
      <c r="M175" s="489"/>
      <c r="N175" s="489"/>
      <c r="O175" s="489"/>
      <c r="P175" s="489"/>
      <c r="Q175" s="489"/>
    </row>
    <row r="176">
      <c r="A176" s="489"/>
      <c r="B176" s="489"/>
      <c r="C176" s="489"/>
      <c r="D176" s="489"/>
      <c r="E176" s="489"/>
      <c r="F176" s="489"/>
      <c r="G176" s="489"/>
      <c r="H176" s="489"/>
      <c r="I176" s="489"/>
      <c r="J176" s="489"/>
      <c r="K176" s="489"/>
      <c r="L176" s="490"/>
      <c r="M176" s="489"/>
      <c r="N176" s="489"/>
      <c r="O176" s="489"/>
      <c r="P176" s="489"/>
      <c r="Q176" s="489"/>
    </row>
    <row r="177">
      <c r="A177" s="489"/>
      <c r="B177" s="489"/>
      <c r="C177" s="489"/>
      <c r="D177" s="489"/>
      <c r="E177" s="489"/>
      <c r="F177" s="489"/>
      <c r="G177" s="489"/>
      <c r="H177" s="489"/>
      <c r="I177" s="489"/>
      <c r="J177" s="489"/>
      <c r="K177" s="489"/>
      <c r="L177" s="490"/>
      <c r="M177" s="489"/>
      <c r="N177" s="489"/>
      <c r="O177" s="489"/>
      <c r="P177" s="489"/>
      <c r="Q177" s="489"/>
    </row>
    <row r="178">
      <c r="A178" s="489"/>
      <c r="B178" s="489"/>
      <c r="C178" s="489"/>
      <c r="D178" s="489"/>
      <c r="E178" s="489"/>
      <c r="F178" s="489"/>
      <c r="G178" s="489"/>
      <c r="H178" s="489"/>
      <c r="I178" s="489"/>
      <c r="J178" s="489"/>
      <c r="K178" s="489"/>
      <c r="L178" s="490"/>
      <c r="M178" s="489"/>
      <c r="N178" s="489"/>
      <c r="O178" s="489"/>
      <c r="P178" s="489"/>
      <c r="Q178" s="489"/>
    </row>
    <row r="179">
      <c r="A179" s="489"/>
      <c r="B179" s="489"/>
      <c r="C179" s="489"/>
      <c r="D179" s="489"/>
      <c r="E179" s="489"/>
      <c r="F179" s="489"/>
      <c r="G179" s="489"/>
      <c r="H179" s="489"/>
      <c r="I179" s="489"/>
      <c r="J179" s="489"/>
      <c r="K179" s="489"/>
      <c r="L179" s="490"/>
      <c r="M179" s="489"/>
      <c r="N179" s="489"/>
      <c r="O179" s="489"/>
      <c r="P179" s="489"/>
      <c r="Q179" s="489"/>
    </row>
    <row r="180">
      <c r="A180" s="489"/>
      <c r="B180" s="489"/>
      <c r="C180" s="489"/>
      <c r="D180" s="489"/>
      <c r="E180" s="489"/>
      <c r="F180" s="489"/>
      <c r="G180" s="489"/>
      <c r="H180" s="489"/>
      <c r="I180" s="489"/>
      <c r="J180" s="489"/>
      <c r="K180" s="489"/>
      <c r="L180" s="490"/>
      <c r="M180" s="489"/>
      <c r="N180" s="489"/>
      <c r="O180" s="489"/>
      <c r="P180" s="489"/>
      <c r="Q180" s="489"/>
    </row>
    <row r="181">
      <c r="A181" s="489"/>
      <c r="B181" s="489"/>
      <c r="C181" s="489"/>
      <c r="D181" s="489"/>
      <c r="E181" s="489"/>
      <c r="F181" s="489"/>
      <c r="G181" s="489"/>
      <c r="H181" s="489"/>
      <c r="I181" s="489"/>
      <c r="J181" s="489"/>
      <c r="K181" s="489"/>
      <c r="L181" s="490"/>
      <c r="M181" s="489"/>
      <c r="N181" s="489"/>
      <c r="O181" s="489"/>
      <c r="P181" s="489"/>
      <c r="Q181" s="489"/>
    </row>
    <row r="182">
      <c r="A182" s="489"/>
      <c r="B182" s="489"/>
      <c r="C182" s="489"/>
      <c r="D182" s="489"/>
      <c r="E182" s="489"/>
      <c r="F182" s="489"/>
      <c r="G182" s="489"/>
      <c r="H182" s="489"/>
      <c r="I182" s="489"/>
      <c r="J182" s="489"/>
      <c r="K182" s="489"/>
      <c r="L182" s="490"/>
      <c r="M182" s="489"/>
      <c r="N182" s="489"/>
      <c r="O182" s="489"/>
      <c r="P182" s="489"/>
      <c r="Q182" s="489"/>
    </row>
    <row r="183">
      <c r="A183" s="489"/>
      <c r="B183" s="489"/>
      <c r="C183" s="489"/>
      <c r="D183" s="489"/>
      <c r="E183" s="489"/>
      <c r="F183" s="489"/>
      <c r="G183" s="489"/>
      <c r="H183" s="489"/>
      <c r="I183" s="489"/>
      <c r="J183" s="489"/>
      <c r="K183" s="489"/>
      <c r="L183" s="490"/>
      <c r="M183" s="489"/>
      <c r="N183" s="489"/>
      <c r="O183" s="489"/>
      <c r="P183" s="489"/>
      <c r="Q183" s="489"/>
    </row>
    <row r="184">
      <c r="A184" s="489"/>
      <c r="B184" s="489"/>
      <c r="C184" s="489"/>
      <c r="D184" s="489"/>
      <c r="E184" s="489"/>
      <c r="F184" s="489"/>
      <c r="G184" s="489"/>
      <c r="H184" s="489"/>
      <c r="I184" s="489"/>
      <c r="J184" s="489"/>
      <c r="K184" s="489"/>
      <c r="L184" s="490"/>
      <c r="M184" s="489"/>
      <c r="N184" s="489"/>
      <c r="O184" s="489"/>
      <c r="P184" s="489"/>
      <c r="Q184" s="489"/>
    </row>
    <row r="185">
      <c r="A185" s="489"/>
      <c r="B185" s="489"/>
      <c r="C185" s="489"/>
      <c r="D185" s="489"/>
      <c r="E185" s="489"/>
      <c r="F185" s="489"/>
      <c r="G185" s="489"/>
      <c r="H185" s="489"/>
      <c r="I185" s="489"/>
      <c r="J185" s="489"/>
      <c r="K185" s="489"/>
      <c r="L185" s="490"/>
      <c r="M185" s="489"/>
      <c r="N185" s="489"/>
      <c r="O185" s="489"/>
      <c r="P185" s="489"/>
      <c r="Q185" s="489"/>
    </row>
    <row r="186">
      <c r="A186" s="489"/>
      <c r="B186" s="489"/>
      <c r="C186" s="489"/>
      <c r="D186" s="489"/>
      <c r="E186" s="489"/>
      <c r="F186" s="489"/>
      <c r="G186" s="489"/>
      <c r="H186" s="489"/>
      <c r="I186" s="489"/>
      <c r="J186" s="489"/>
      <c r="K186" s="489"/>
      <c r="L186" s="490"/>
      <c r="M186" s="489"/>
      <c r="N186" s="489"/>
      <c r="O186" s="489"/>
      <c r="P186" s="489"/>
      <c r="Q186" s="489"/>
    </row>
    <row r="187">
      <c r="A187" s="489"/>
      <c r="B187" s="489"/>
      <c r="C187" s="489"/>
      <c r="D187" s="489"/>
      <c r="E187" s="489"/>
      <c r="F187" s="489"/>
      <c r="G187" s="489"/>
      <c r="H187" s="489"/>
      <c r="I187" s="489"/>
      <c r="J187" s="489"/>
      <c r="K187" s="489"/>
      <c r="L187" s="490"/>
      <c r="M187" s="489"/>
      <c r="N187" s="489"/>
      <c r="O187" s="489"/>
      <c r="P187" s="489"/>
      <c r="Q187" s="489"/>
    </row>
    <row r="188">
      <c r="A188" s="489"/>
      <c r="B188" s="489"/>
      <c r="C188" s="489"/>
      <c r="D188" s="489"/>
      <c r="E188" s="489"/>
      <c r="F188" s="489"/>
      <c r="G188" s="489"/>
      <c r="H188" s="489"/>
      <c r="I188" s="489"/>
      <c r="J188" s="489"/>
      <c r="K188" s="489"/>
      <c r="L188" s="490"/>
      <c r="M188" s="489"/>
      <c r="N188" s="489"/>
      <c r="O188" s="489"/>
      <c r="P188" s="489"/>
      <c r="Q188" s="489"/>
    </row>
    <row r="189">
      <c r="A189" s="489"/>
      <c r="B189" s="489"/>
      <c r="C189" s="489"/>
      <c r="D189" s="489"/>
      <c r="E189" s="489"/>
      <c r="F189" s="489"/>
      <c r="G189" s="489"/>
      <c r="H189" s="489"/>
      <c r="I189" s="489"/>
      <c r="J189" s="489"/>
      <c r="K189" s="489"/>
      <c r="L189" s="490"/>
      <c r="M189" s="489"/>
      <c r="N189" s="489"/>
      <c r="O189" s="489"/>
      <c r="P189" s="489"/>
      <c r="Q189" s="489"/>
    </row>
    <row r="190">
      <c r="A190" s="489"/>
      <c r="B190" s="489"/>
      <c r="C190" s="489"/>
      <c r="D190" s="489"/>
      <c r="E190" s="489"/>
      <c r="F190" s="489"/>
      <c r="G190" s="489"/>
      <c r="H190" s="489"/>
      <c r="I190" s="489"/>
      <c r="J190" s="489"/>
      <c r="K190" s="489"/>
      <c r="L190" s="490"/>
      <c r="M190" s="489"/>
      <c r="N190" s="489"/>
      <c r="O190" s="489"/>
      <c r="P190" s="489"/>
      <c r="Q190" s="489"/>
    </row>
    <row r="191">
      <c r="A191" s="489"/>
      <c r="B191" s="489"/>
      <c r="C191" s="489"/>
      <c r="D191" s="489"/>
      <c r="E191" s="489"/>
      <c r="F191" s="489"/>
      <c r="G191" s="489"/>
      <c r="H191" s="489"/>
      <c r="I191" s="489"/>
      <c r="J191" s="489"/>
      <c r="K191" s="489"/>
      <c r="L191" s="490"/>
      <c r="M191" s="489"/>
      <c r="N191" s="489"/>
      <c r="O191" s="489"/>
      <c r="P191" s="489"/>
      <c r="Q191" s="489"/>
    </row>
    <row r="192">
      <c r="A192" s="489"/>
      <c r="B192" s="489"/>
      <c r="C192" s="489"/>
      <c r="D192" s="489"/>
      <c r="E192" s="489"/>
      <c r="F192" s="489"/>
      <c r="G192" s="489"/>
      <c r="H192" s="489"/>
      <c r="I192" s="489"/>
      <c r="J192" s="489"/>
      <c r="K192" s="489"/>
      <c r="L192" s="490"/>
      <c r="M192" s="489"/>
      <c r="N192" s="489"/>
      <c r="O192" s="489"/>
      <c r="P192" s="489"/>
      <c r="Q192" s="489"/>
    </row>
    <row r="193">
      <c r="A193" s="489"/>
      <c r="B193" s="489"/>
      <c r="C193" s="489"/>
      <c r="D193" s="489"/>
      <c r="E193" s="489"/>
      <c r="F193" s="489"/>
      <c r="G193" s="489"/>
      <c r="H193" s="489"/>
      <c r="I193" s="489"/>
      <c r="J193" s="489"/>
      <c r="K193" s="489"/>
      <c r="L193" s="490"/>
      <c r="M193" s="489"/>
      <c r="N193" s="489"/>
      <c r="O193" s="489"/>
      <c r="P193" s="489"/>
      <c r="Q193" s="489"/>
    </row>
    <row r="194">
      <c r="A194" s="489"/>
      <c r="B194" s="489"/>
      <c r="C194" s="489"/>
      <c r="D194" s="489"/>
      <c r="E194" s="489"/>
      <c r="F194" s="489"/>
      <c r="G194" s="489"/>
      <c r="H194" s="489"/>
      <c r="I194" s="489"/>
      <c r="J194" s="489"/>
      <c r="K194" s="489"/>
      <c r="L194" s="490"/>
      <c r="M194" s="489"/>
      <c r="N194" s="489"/>
      <c r="O194" s="489"/>
      <c r="P194" s="489"/>
      <c r="Q194" s="489"/>
    </row>
    <row r="195">
      <c r="A195" s="489"/>
      <c r="B195" s="489"/>
      <c r="C195" s="489"/>
      <c r="D195" s="489"/>
      <c r="E195" s="489"/>
      <c r="F195" s="489"/>
      <c r="G195" s="489"/>
      <c r="H195" s="489"/>
      <c r="I195" s="489"/>
      <c r="J195" s="489"/>
      <c r="K195" s="489"/>
      <c r="L195" s="490"/>
      <c r="M195" s="489"/>
      <c r="N195" s="489"/>
      <c r="O195" s="489"/>
      <c r="P195" s="489"/>
      <c r="Q195" s="489"/>
    </row>
    <row r="196">
      <c r="A196" s="489"/>
      <c r="B196" s="489"/>
      <c r="C196" s="489"/>
      <c r="D196" s="489"/>
      <c r="E196" s="489"/>
      <c r="F196" s="489"/>
      <c r="G196" s="489"/>
      <c r="H196" s="489"/>
      <c r="I196" s="489"/>
      <c r="J196" s="489"/>
      <c r="K196" s="489"/>
      <c r="L196" s="490"/>
      <c r="M196" s="489"/>
      <c r="N196" s="489"/>
      <c r="O196" s="489"/>
      <c r="P196" s="489"/>
      <c r="Q196" s="489"/>
    </row>
    <row r="197">
      <c r="A197" s="489"/>
      <c r="B197" s="489"/>
      <c r="C197" s="489"/>
      <c r="D197" s="489"/>
      <c r="E197" s="489"/>
      <c r="F197" s="489"/>
      <c r="G197" s="489"/>
      <c r="H197" s="489"/>
      <c r="I197" s="489"/>
      <c r="J197" s="489"/>
      <c r="K197" s="489"/>
      <c r="L197" s="490"/>
      <c r="M197" s="489"/>
      <c r="N197" s="489"/>
      <c r="O197" s="489"/>
      <c r="P197" s="489"/>
      <c r="Q197" s="489"/>
    </row>
    <row r="198">
      <c r="A198" s="489"/>
      <c r="B198" s="489"/>
      <c r="C198" s="489"/>
      <c r="D198" s="489"/>
      <c r="E198" s="489"/>
      <c r="F198" s="489"/>
      <c r="G198" s="489"/>
      <c r="H198" s="489"/>
      <c r="I198" s="489"/>
      <c r="J198" s="489"/>
      <c r="K198" s="489"/>
      <c r="L198" s="490"/>
      <c r="M198" s="489"/>
      <c r="N198" s="489"/>
      <c r="O198" s="489"/>
      <c r="P198" s="489"/>
      <c r="Q198" s="489"/>
    </row>
    <row r="199">
      <c r="A199" s="489"/>
      <c r="B199" s="489"/>
      <c r="C199" s="489"/>
      <c r="D199" s="489"/>
      <c r="E199" s="489"/>
      <c r="F199" s="489"/>
      <c r="G199" s="489"/>
      <c r="H199" s="489"/>
      <c r="I199" s="489"/>
      <c r="J199" s="489"/>
      <c r="K199" s="489"/>
      <c r="L199" s="490"/>
      <c r="M199" s="489"/>
      <c r="N199" s="489"/>
      <c r="O199" s="489"/>
      <c r="P199" s="489"/>
      <c r="Q199" s="489"/>
    </row>
    <row r="200">
      <c r="A200" s="489"/>
      <c r="B200" s="489"/>
      <c r="C200" s="489"/>
      <c r="D200" s="489"/>
      <c r="E200" s="489"/>
      <c r="F200" s="489"/>
      <c r="G200" s="489"/>
      <c r="H200" s="489"/>
      <c r="I200" s="489"/>
      <c r="J200" s="489"/>
      <c r="K200" s="489"/>
      <c r="L200" s="490"/>
      <c r="M200" s="489"/>
      <c r="N200" s="489"/>
      <c r="O200" s="489"/>
      <c r="P200" s="489"/>
      <c r="Q200" s="489"/>
    </row>
    <row r="201">
      <c r="A201" s="489"/>
      <c r="B201" s="489"/>
      <c r="C201" s="489"/>
      <c r="D201" s="489"/>
      <c r="E201" s="489"/>
      <c r="F201" s="489"/>
      <c r="G201" s="489"/>
      <c r="H201" s="489"/>
      <c r="I201" s="489"/>
      <c r="J201" s="489"/>
      <c r="K201" s="489"/>
      <c r="L201" s="490"/>
      <c r="M201" s="489"/>
      <c r="N201" s="489"/>
      <c r="O201" s="489"/>
      <c r="P201" s="489"/>
      <c r="Q201" s="489"/>
    </row>
    <row r="202">
      <c r="A202" s="489"/>
      <c r="B202" s="489"/>
      <c r="C202" s="489"/>
      <c r="D202" s="489"/>
      <c r="E202" s="489"/>
      <c r="F202" s="489"/>
      <c r="G202" s="489"/>
      <c r="H202" s="489"/>
      <c r="I202" s="489"/>
      <c r="J202" s="489"/>
      <c r="K202" s="489"/>
      <c r="L202" s="490"/>
      <c r="M202" s="489"/>
      <c r="N202" s="489"/>
      <c r="O202" s="489"/>
      <c r="P202" s="489"/>
      <c r="Q202" s="489"/>
    </row>
    <row r="203">
      <c r="A203" s="489"/>
      <c r="B203" s="489"/>
      <c r="C203" s="489"/>
      <c r="D203" s="489"/>
      <c r="E203" s="489"/>
      <c r="F203" s="489"/>
      <c r="G203" s="489"/>
      <c r="H203" s="489"/>
      <c r="I203" s="489"/>
      <c r="J203" s="489"/>
      <c r="K203" s="489"/>
      <c r="L203" s="490"/>
      <c r="M203" s="489"/>
      <c r="N203" s="489"/>
      <c r="O203" s="489"/>
      <c r="P203" s="489"/>
      <c r="Q203" s="489"/>
    </row>
    <row r="204">
      <c r="A204" s="489"/>
      <c r="B204" s="489"/>
      <c r="C204" s="489"/>
      <c r="D204" s="489"/>
      <c r="E204" s="489"/>
      <c r="F204" s="489"/>
      <c r="G204" s="489"/>
      <c r="H204" s="489"/>
      <c r="I204" s="489"/>
      <c r="J204" s="489"/>
      <c r="K204" s="489"/>
      <c r="L204" s="490"/>
      <c r="M204" s="489"/>
      <c r="N204" s="489"/>
      <c r="O204" s="489"/>
      <c r="P204" s="489"/>
      <c r="Q204" s="489"/>
    </row>
    <row r="205">
      <c r="A205" s="489"/>
      <c r="B205" s="489"/>
      <c r="C205" s="489"/>
      <c r="D205" s="489"/>
      <c r="E205" s="489"/>
      <c r="F205" s="489"/>
      <c r="G205" s="489"/>
      <c r="H205" s="489"/>
      <c r="I205" s="489"/>
      <c r="J205" s="489"/>
      <c r="K205" s="489"/>
      <c r="L205" s="490"/>
      <c r="M205" s="489"/>
      <c r="N205" s="489"/>
      <c r="O205" s="489"/>
      <c r="P205" s="489"/>
      <c r="Q205" s="489"/>
    </row>
    <row r="206">
      <c r="A206" s="489"/>
      <c r="B206" s="489"/>
      <c r="C206" s="489"/>
      <c r="D206" s="489"/>
      <c r="E206" s="489"/>
      <c r="F206" s="489"/>
      <c r="G206" s="489"/>
      <c r="H206" s="489"/>
      <c r="I206" s="489"/>
      <c r="J206" s="489"/>
      <c r="K206" s="489"/>
      <c r="L206" s="490"/>
      <c r="M206" s="489"/>
      <c r="N206" s="489"/>
      <c r="O206" s="489"/>
      <c r="P206" s="489"/>
      <c r="Q206" s="489"/>
    </row>
    <row r="207">
      <c r="A207" s="489"/>
      <c r="B207" s="489"/>
      <c r="C207" s="489"/>
      <c r="D207" s="489"/>
      <c r="E207" s="489"/>
      <c r="F207" s="489"/>
      <c r="G207" s="489"/>
      <c r="H207" s="489"/>
      <c r="I207" s="489"/>
      <c r="J207" s="489"/>
      <c r="K207" s="489"/>
      <c r="L207" s="490"/>
      <c r="M207" s="489"/>
      <c r="N207" s="489"/>
      <c r="O207" s="489"/>
      <c r="P207" s="489"/>
      <c r="Q207" s="489"/>
    </row>
    <row r="208">
      <c r="A208" s="489"/>
      <c r="B208" s="489"/>
      <c r="C208" s="489"/>
      <c r="D208" s="489"/>
      <c r="E208" s="489"/>
      <c r="F208" s="489"/>
      <c r="G208" s="489"/>
      <c r="H208" s="489"/>
      <c r="I208" s="489"/>
      <c r="J208" s="489"/>
      <c r="K208" s="489"/>
      <c r="L208" s="490"/>
      <c r="M208" s="489"/>
      <c r="N208" s="489"/>
      <c r="O208" s="489"/>
      <c r="P208" s="489"/>
      <c r="Q208" s="489"/>
    </row>
    <row r="209">
      <c r="A209" s="489"/>
      <c r="B209" s="489"/>
      <c r="C209" s="489"/>
      <c r="D209" s="489"/>
      <c r="E209" s="489"/>
      <c r="F209" s="489"/>
      <c r="G209" s="489"/>
      <c r="H209" s="489"/>
      <c r="I209" s="489"/>
      <c r="J209" s="489"/>
      <c r="K209" s="489"/>
      <c r="L209" s="490"/>
      <c r="M209" s="489"/>
      <c r="N209" s="489"/>
      <c r="O209" s="489"/>
      <c r="P209" s="489"/>
      <c r="Q209" s="489"/>
    </row>
    <row r="210">
      <c r="A210" s="489"/>
      <c r="B210" s="489"/>
      <c r="C210" s="489"/>
      <c r="D210" s="489"/>
      <c r="E210" s="489"/>
      <c r="F210" s="489"/>
      <c r="G210" s="489"/>
      <c r="H210" s="489"/>
      <c r="I210" s="489"/>
      <c r="J210" s="489"/>
      <c r="K210" s="489"/>
      <c r="L210" s="490"/>
      <c r="M210" s="489"/>
      <c r="N210" s="489"/>
      <c r="O210" s="489"/>
      <c r="P210" s="489"/>
      <c r="Q210" s="489"/>
    </row>
    <row r="211">
      <c r="A211" s="489"/>
      <c r="B211" s="489"/>
      <c r="C211" s="489"/>
      <c r="D211" s="489"/>
      <c r="E211" s="489"/>
      <c r="F211" s="489"/>
      <c r="G211" s="489"/>
      <c r="H211" s="489"/>
      <c r="I211" s="489"/>
      <c r="J211" s="489"/>
      <c r="K211" s="489"/>
      <c r="L211" s="490"/>
      <c r="M211" s="489"/>
      <c r="N211" s="489"/>
      <c r="O211" s="489"/>
      <c r="P211" s="489"/>
      <c r="Q211" s="489"/>
    </row>
    <row r="212">
      <c r="A212" s="489"/>
      <c r="B212" s="489"/>
      <c r="C212" s="489"/>
      <c r="D212" s="489"/>
      <c r="E212" s="489"/>
      <c r="F212" s="489"/>
      <c r="G212" s="489"/>
      <c r="H212" s="489"/>
      <c r="I212" s="489"/>
      <c r="J212" s="489"/>
      <c r="K212" s="489"/>
      <c r="L212" s="490"/>
      <c r="M212" s="489"/>
      <c r="N212" s="489"/>
      <c r="O212" s="489"/>
      <c r="P212" s="489"/>
      <c r="Q212" s="489"/>
    </row>
    <row r="213">
      <c r="A213" s="489"/>
      <c r="B213" s="489"/>
      <c r="C213" s="489"/>
      <c r="D213" s="489"/>
      <c r="E213" s="489"/>
      <c r="F213" s="489"/>
      <c r="G213" s="489"/>
      <c r="H213" s="489"/>
      <c r="I213" s="489"/>
      <c r="J213" s="489"/>
      <c r="K213" s="489"/>
      <c r="L213" s="490"/>
      <c r="M213" s="489"/>
      <c r="N213" s="489"/>
      <c r="O213" s="489"/>
      <c r="P213" s="489"/>
      <c r="Q213" s="489"/>
    </row>
    <row r="214">
      <c r="A214" s="489"/>
      <c r="B214" s="489"/>
      <c r="C214" s="489"/>
      <c r="D214" s="489"/>
      <c r="E214" s="489"/>
      <c r="F214" s="489"/>
      <c r="G214" s="489"/>
      <c r="H214" s="489"/>
      <c r="I214" s="489"/>
      <c r="J214" s="489"/>
      <c r="K214" s="489"/>
      <c r="L214" s="490"/>
      <c r="M214" s="489"/>
      <c r="N214" s="489"/>
      <c r="O214" s="489"/>
      <c r="P214" s="489"/>
      <c r="Q214" s="489"/>
    </row>
    <row r="215">
      <c r="A215" s="489"/>
      <c r="B215" s="489"/>
      <c r="C215" s="489"/>
      <c r="D215" s="489"/>
      <c r="E215" s="489"/>
      <c r="F215" s="489"/>
      <c r="G215" s="489"/>
      <c r="H215" s="489"/>
      <c r="I215" s="489"/>
      <c r="J215" s="489"/>
      <c r="K215" s="489"/>
      <c r="L215" s="490"/>
      <c r="M215" s="489"/>
      <c r="N215" s="489"/>
      <c r="O215" s="489"/>
      <c r="P215" s="489"/>
      <c r="Q215" s="489"/>
    </row>
    <row r="216">
      <c r="A216" s="489"/>
      <c r="B216" s="489"/>
      <c r="C216" s="489"/>
      <c r="D216" s="489"/>
      <c r="E216" s="489"/>
      <c r="F216" s="489"/>
      <c r="G216" s="489"/>
      <c r="H216" s="489"/>
      <c r="I216" s="489"/>
      <c r="J216" s="489"/>
      <c r="K216" s="489"/>
      <c r="L216" s="490"/>
      <c r="M216" s="489"/>
      <c r="N216" s="489"/>
      <c r="O216" s="489"/>
      <c r="P216" s="489"/>
      <c r="Q216" s="489"/>
    </row>
    <row r="217">
      <c r="A217" s="489"/>
      <c r="B217" s="489"/>
      <c r="C217" s="489"/>
      <c r="D217" s="489"/>
      <c r="E217" s="489"/>
      <c r="F217" s="489"/>
      <c r="G217" s="489"/>
      <c r="H217" s="489"/>
      <c r="I217" s="489"/>
      <c r="J217" s="489"/>
      <c r="K217" s="489"/>
      <c r="L217" s="490"/>
      <c r="M217" s="489"/>
      <c r="N217" s="489"/>
      <c r="O217" s="489"/>
      <c r="P217" s="489"/>
      <c r="Q217" s="489"/>
    </row>
    <row r="218">
      <c r="A218" s="489"/>
      <c r="B218" s="489"/>
      <c r="C218" s="489"/>
      <c r="D218" s="489"/>
      <c r="E218" s="489"/>
      <c r="F218" s="489"/>
      <c r="G218" s="489"/>
      <c r="H218" s="489"/>
      <c r="I218" s="489"/>
      <c r="J218" s="489"/>
      <c r="K218" s="489"/>
      <c r="L218" s="490"/>
      <c r="M218" s="489"/>
      <c r="N218" s="489"/>
      <c r="O218" s="489"/>
      <c r="P218" s="489"/>
      <c r="Q218" s="489"/>
    </row>
    <row r="219">
      <c r="A219" s="489"/>
      <c r="B219" s="489"/>
      <c r="C219" s="489"/>
      <c r="D219" s="489"/>
      <c r="E219" s="489"/>
      <c r="F219" s="489"/>
      <c r="G219" s="489"/>
      <c r="H219" s="489"/>
      <c r="I219" s="489"/>
      <c r="J219" s="489"/>
      <c r="K219" s="489"/>
      <c r="L219" s="490"/>
      <c r="M219" s="489"/>
      <c r="N219" s="489"/>
      <c r="O219" s="489"/>
      <c r="P219" s="489"/>
      <c r="Q219" s="489"/>
    </row>
    <row r="220">
      <c r="A220" s="489"/>
      <c r="B220" s="489"/>
      <c r="C220" s="489"/>
      <c r="D220" s="489"/>
      <c r="E220" s="489"/>
      <c r="F220" s="489"/>
      <c r="G220" s="489"/>
      <c r="H220" s="489"/>
      <c r="I220" s="489"/>
      <c r="J220" s="489"/>
      <c r="K220" s="489"/>
      <c r="L220" s="490"/>
      <c r="M220" s="489"/>
      <c r="N220" s="489"/>
      <c r="O220" s="489"/>
      <c r="P220" s="489"/>
      <c r="Q220" s="489"/>
    </row>
    <row r="221">
      <c r="A221" s="489"/>
      <c r="B221" s="489"/>
      <c r="C221" s="489"/>
      <c r="D221" s="489"/>
      <c r="E221" s="489"/>
      <c r="F221" s="489"/>
      <c r="G221" s="489"/>
      <c r="H221" s="489"/>
      <c r="I221" s="489"/>
      <c r="J221" s="489"/>
      <c r="K221" s="489"/>
      <c r="L221" s="490"/>
      <c r="M221" s="489"/>
      <c r="N221" s="489"/>
      <c r="O221" s="489"/>
      <c r="P221" s="489"/>
      <c r="Q221" s="489"/>
    </row>
    <row r="222">
      <c r="A222" s="489"/>
      <c r="B222" s="489"/>
      <c r="C222" s="489"/>
      <c r="D222" s="489"/>
      <c r="E222" s="489"/>
      <c r="F222" s="489"/>
      <c r="G222" s="489"/>
      <c r="H222" s="489"/>
      <c r="I222" s="489"/>
      <c r="J222" s="489"/>
      <c r="K222" s="489"/>
      <c r="L222" s="490"/>
      <c r="M222" s="489"/>
      <c r="N222" s="489"/>
      <c r="O222" s="489"/>
      <c r="P222" s="489"/>
      <c r="Q222" s="489"/>
    </row>
    <row r="223">
      <c r="A223" s="489"/>
      <c r="B223" s="489"/>
      <c r="C223" s="489"/>
      <c r="D223" s="489"/>
      <c r="E223" s="489"/>
      <c r="F223" s="489"/>
      <c r="G223" s="489"/>
      <c r="H223" s="489"/>
      <c r="I223" s="489"/>
      <c r="J223" s="489"/>
      <c r="K223" s="489"/>
      <c r="L223" s="490"/>
      <c r="M223" s="489"/>
      <c r="N223" s="489"/>
      <c r="O223" s="489"/>
      <c r="P223" s="489"/>
      <c r="Q223" s="489"/>
    </row>
    <row r="224">
      <c r="A224" s="489"/>
      <c r="B224" s="489"/>
      <c r="C224" s="489"/>
      <c r="D224" s="489"/>
      <c r="E224" s="489"/>
      <c r="F224" s="489"/>
      <c r="G224" s="489"/>
      <c r="H224" s="489"/>
      <c r="I224" s="489"/>
      <c r="J224" s="489"/>
      <c r="K224" s="489"/>
      <c r="L224" s="490"/>
      <c r="M224" s="489"/>
      <c r="N224" s="489"/>
      <c r="O224" s="489"/>
      <c r="P224" s="489"/>
      <c r="Q224" s="489"/>
    </row>
    <row r="225">
      <c r="A225" s="489"/>
      <c r="B225" s="489"/>
      <c r="C225" s="489"/>
      <c r="D225" s="489"/>
      <c r="E225" s="489"/>
      <c r="F225" s="489"/>
      <c r="G225" s="489"/>
      <c r="H225" s="489"/>
      <c r="I225" s="489"/>
      <c r="J225" s="489"/>
      <c r="K225" s="489"/>
      <c r="L225" s="490"/>
      <c r="M225" s="489"/>
      <c r="N225" s="489"/>
      <c r="O225" s="489"/>
      <c r="P225" s="489"/>
      <c r="Q225" s="489"/>
    </row>
    <row r="226">
      <c r="A226" s="489"/>
      <c r="B226" s="489"/>
      <c r="C226" s="489"/>
      <c r="D226" s="489"/>
      <c r="E226" s="489"/>
      <c r="F226" s="489"/>
      <c r="G226" s="489"/>
      <c r="H226" s="489"/>
      <c r="I226" s="489"/>
      <c r="J226" s="489"/>
      <c r="K226" s="489"/>
      <c r="L226" s="490"/>
      <c r="M226" s="489"/>
      <c r="N226" s="489"/>
      <c r="O226" s="489"/>
      <c r="P226" s="489"/>
      <c r="Q226" s="489"/>
    </row>
    <row r="227">
      <c r="A227" s="489"/>
      <c r="B227" s="489"/>
      <c r="C227" s="489"/>
      <c r="D227" s="489"/>
      <c r="E227" s="489"/>
      <c r="F227" s="489"/>
      <c r="G227" s="489"/>
      <c r="H227" s="489"/>
      <c r="I227" s="489"/>
      <c r="J227" s="489"/>
      <c r="K227" s="489"/>
      <c r="L227" s="490"/>
      <c r="M227" s="489"/>
      <c r="N227" s="489"/>
      <c r="O227" s="489"/>
      <c r="P227" s="489"/>
      <c r="Q227" s="489"/>
    </row>
    <row r="228">
      <c r="A228" s="489"/>
      <c r="B228" s="489"/>
      <c r="C228" s="489"/>
      <c r="D228" s="489"/>
      <c r="E228" s="489"/>
      <c r="F228" s="489"/>
      <c r="G228" s="489"/>
      <c r="H228" s="489"/>
      <c r="I228" s="489"/>
      <c r="J228" s="489"/>
      <c r="K228" s="489"/>
      <c r="L228" s="490"/>
      <c r="M228" s="489"/>
      <c r="N228" s="489"/>
      <c r="O228" s="489"/>
      <c r="P228" s="489"/>
      <c r="Q228" s="489"/>
    </row>
    <row r="229">
      <c r="A229" s="489"/>
      <c r="B229" s="489"/>
      <c r="C229" s="489"/>
      <c r="D229" s="489"/>
      <c r="E229" s="489"/>
      <c r="F229" s="489"/>
      <c r="G229" s="489"/>
      <c r="H229" s="489"/>
      <c r="I229" s="489"/>
      <c r="J229" s="489"/>
      <c r="K229" s="489"/>
      <c r="L229" s="490"/>
      <c r="M229" s="489"/>
      <c r="N229" s="489"/>
      <c r="O229" s="489"/>
      <c r="P229" s="489"/>
      <c r="Q229" s="489"/>
    </row>
    <row r="230">
      <c r="A230" s="489"/>
      <c r="B230" s="489"/>
      <c r="C230" s="489"/>
      <c r="D230" s="489"/>
      <c r="E230" s="489"/>
      <c r="F230" s="489"/>
      <c r="G230" s="489"/>
      <c r="H230" s="489"/>
      <c r="I230" s="489"/>
      <c r="J230" s="489"/>
      <c r="K230" s="489"/>
      <c r="L230" s="490"/>
      <c r="M230" s="489"/>
      <c r="N230" s="489"/>
      <c r="O230" s="489"/>
      <c r="P230" s="489"/>
      <c r="Q230" s="489"/>
    </row>
    <row r="231">
      <c r="A231" s="489"/>
      <c r="B231" s="489"/>
      <c r="C231" s="489"/>
      <c r="D231" s="489"/>
      <c r="E231" s="489"/>
      <c r="F231" s="489"/>
      <c r="G231" s="489"/>
      <c r="H231" s="489"/>
      <c r="I231" s="489"/>
      <c r="J231" s="489"/>
      <c r="K231" s="489"/>
      <c r="L231" s="490"/>
      <c r="M231" s="489"/>
      <c r="N231" s="489"/>
      <c r="O231" s="489"/>
      <c r="P231" s="489"/>
      <c r="Q231" s="489"/>
    </row>
    <row r="232">
      <c r="A232" s="489"/>
      <c r="B232" s="489"/>
      <c r="C232" s="489"/>
      <c r="D232" s="489"/>
      <c r="E232" s="489"/>
      <c r="F232" s="489"/>
      <c r="G232" s="489"/>
      <c r="H232" s="489"/>
      <c r="I232" s="489"/>
      <c r="J232" s="489"/>
      <c r="K232" s="489"/>
      <c r="L232" s="490"/>
      <c r="M232" s="489"/>
      <c r="N232" s="489"/>
      <c r="O232" s="489"/>
      <c r="P232" s="489"/>
      <c r="Q232" s="489"/>
    </row>
    <row r="233">
      <c r="A233" s="489"/>
      <c r="B233" s="489"/>
      <c r="C233" s="489"/>
      <c r="D233" s="489"/>
      <c r="E233" s="489"/>
      <c r="F233" s="489"/>
      <c r="G233" s="489"/>
      <c r="H233" s="489"/>
      <c r="I233" s="489"/>
      <c r="J233" s="489"/>
      <c r="K233" s="489"/>
      <c r="L233" s="490"/>
      <c r="M233" s="489"/>
      <c r="N233" s="489"/>
      <c r="O233" s="489"/>
      <c r="P233" s="489"/>
      <c r="Q233" s="489"/>
    </row>
    <row r="234">
      <c r="A234" s="489"/>
      <c r="B234" s="489"/>
      <c r="C234" s="489"/>
      <c r="D234" s="489"/>
      <c r="E234" s="489"/>
      <c r="F234" s="489"/>
      <c r="G234" s="489"/>
      <c r="H234" s="489"/>
      <c r="I234" s="489"/>
      <c r="J234" s="489"/>
      <c r="K234" s="489"/>
      <c r="L234" s="490"/>
      <c r="M234" s="489"/>
      <c r="N234" s="489"/>
      <c r="O234" s="489"/>
      <c r="P234" s="489"/>
      <c r="Q234" s="489"/>
    </row>
    <row r="235">
      <c r="A235" s="489"/>
      <c r="B235" s="489"/>
      <c r="C235" s="489"/>
      <c r="D235" s="489"/>
      <c r="E235" s="489"/>
      <c r="F235" s="489"/>
      <c r="G235" s="489"/>
      <c r="H235" s="489"/>
      <c r="I235" s="489"/>
      <c r="J235" s="489"/>
      <c r="K235" s="489"/>
      <c r="L235" s="490"/>
      <c r="M235" s="489"/>
      <c r="N235" s="489"/>
      <c r="O235" s="489"/>
      <c r="P235" s="489"/>
      <c r="Q235" s="489"/>
    </row>
    <row r="236">
      <c r="A236" s="489"/>
      <c r="B236" s="489"/>
      <c r="C236" s="489"/>
      <c r="D236" s="489"/>
      <c r="E236" s="489"/>
      <c r="F236" s="489"/>
      <c r="G236" s="489"/>
      <c r="H236" s="489"/>
      <c r="I236" s="489"/>
      <c r="J236" s="489"/>
      <c r="K236" s="489"/>
      <c r="L236" s="490"/>
      <c r="M236" s="489"/>
      <c r="N236" s="489"/>
      <c r="O236" s="489"/>
      <c r="P236" s="489"/>
      <c r="Q236" s="489"/>
    </row>
    <row r="237">
      <c r="A237" s="489"/>
      <c r="B237" s="489"/>
      <c r="C237" s="489"/>
      <c r="D237" s="489"/>
      <c r="E237" s="489"/>
      <c r="F237" s="489"/>
      <c r="G237" s="489"/>
      <c r="H237" s="489"/>
      <c r="I237" s="489"/>
      <c r="J237" s="489"/>
      <c r="K237" s="489"/>
      <c r="L237" s="490"/>
      <c r="M237" s="489"/>
      <c r="N237" s="489"/>
      <c r="O237" s="489"/>
      <c r="P237" s="489"/>
      <c r="Q237" s="489"/>
    </row>
    <row r="238">
      <c r="A238" s="489"/>
      <c r="B238" s="489"/>
      <c r="C238" s="489"/>
      <c r="D238" s="489"/>
      <c r="E238" s="489"/>
      <c r="F238" s="489"/>
      <c r="G238" s="489"/>
      <c r="H238" s="489"/>
      <c r="I238" s="489"/>
      <c r="J238" s="489"/>
      <c r="K238" s="489"/>
      <c r="L238" s="490"/>
      <c r="M238" s="489"/>
      <c r="N238" s="489"/>
      <c r="O238" s="489"/>
      <c r="P238" s="489"/>
      <c r="Q238" s="489"/>
    </row>
    <row r="239">
      <c r="A239" s="489"/>
      <c r="B239" s="489"/>
      <c r="C239" s="489"/>
      <c r="D239" s="489"/>
      <c r="E239" s="489"/>
      <c r="F239" s="489"/>
      <c r="G239" s="489"/>
      <c r="H239" s="489"/>
      <c r="I239" s="489"/>
      <c r="J239" s="489"/>
      <c r="K239" s="489"/>
      <c r="L239" s="490"/>
      <c r="M239" s="489"/>
      <c r="N239" s="489"/>
      <c r="O239" s="489"/>
      <c r="P239" s="489"/>
      <c r="Q239" s="489"/>
    </row>
    <row r="240">
      <c r="A240" s="489"/>
      <c r="B240" s="489"/>
      <c r="C240" s="489"/>
      <c r="D240" s="489"/>
      <c r="E240" s="489"/>
      <c r="F240" s="489"/>
      <c r="G240" s="489"/>
      <c r="H240" s="489"/>
      <c r="I240" s="489"/>
      <c r="J240" s="489"/>
      <c r="K240" s="489"/>
      <c r="L240" s="490"/>
      <c r="M240" s="489"/>
      <c r="N240" s="489"/>
      <c r="O240" s="489"/>
      <c r="P240" s="489"/>
      <c r="Q240" s="489"/>
    </row>
    <row r="241">
      <c r="A241" s="489"/>
      <c r="B241" s="489"/>
      <c r="C241" s="489"/>
      <c r="D241" s="489"/>
      <c r="E241" s="489"/>
      <c r="F241" s="489"/>
      <c r="G241" s="489"/>
      <c r="H241" s="489"/>
      <c r="I241" s="489"/>
      <c r="J241" s="489"/>
      <c r="K241" s="489"/>
      <c r="L241" s="490"/>
      <c r="M241" s="489"/>
      <c r="N241" s="489"/>
      <c r="O241" s="489"/>
      <c r="P241" s="489"/>
      <c r="Q241" s="489"/>
    </row>
    <row r="242">
      <c r="A242" s="489"/>
      <c r="B242" s="489"/>
      <c r="C242" s="489"/>
      <c r="D242" s="489"/>
      <c r="E242" s="489"/>
      <c r="F242" s="489"/>
      <c r="G242" s="489"/>
      <c r="H242" s="489"/>
      <c r="I242" s="489"/>
      <c r="J242" s="489"/>
      <c r="K242" s="489"/>
      <c r="L242" s="490"/>
      <c r="M242" s="489"/>
      <c r="N242" s="489"/>
      <c r="O242" s="489"/>
      <c r="P242" s="489"/>
      <c r="Q242" s="489"/>
    </row>
    <row r="243">
      <c r="A243" s="489"/>
      <c r="B243" s="489"/>
      <c r="C243" s="489"/>
      <c r="D243" s="489"/>
      <c r="E243" s="489"/>
      <c r="F243" s="489"/>
      <c r="G243" s="489"/>
      <c r="H243" s="489"/>
      <c r="I243" s="489"/>
      <c r="J243" s="489"/>
      <c r="K243" s="489"/>
      <c r="L243" s="490"/>
      <c r="M243" s="489"/>
      <c r="N243" s="489"/>
      <c r="O243" s="489"/>
      <c r="P243" s="489"/>
      <c r="Q243" s="489"/>
    </row>
    <row r="244">
      <c r="A244" s="489"/>
      <c r="B244" s="489"/>
      <c r="C244" s="489"/>
      <c r="D244" s="489"/>
      <c r="E244" s="489"/>
      <c r="F244" s="489"/>
      <c r="G244" s="489"/>
      <c r="H244" s="489"/>
      <c r="I244" s="489"/>
      <c r="J244" s="489"/>
      <c r="K244" s="489"/>
      <c r="L244" s="490"/>
      <c r="M244" s="489"/>
      <c r="N244" s="489"/>
      <c r="O244" s="489"/>
      <c r="P244" s="489"/>
      <c r="Q244" s="489"/>
    </row>
    <row r="245">
      <c r="A245" s="489"/>
      <c r="B245" s="489"/>
      <c r="C245" s="489"/>
      <c r="D245" s="489"/>
      <c r="E245" s="489"/>
      <c r="F245" s="489"/>
      <c r="G245" s="489"/>
      <c r="H245" s="489"/>
      <c r="I245" s="489"/>
      <c r="J245" s="489"/>
      <c r="K245" s="489"/>
      <c r="L245" s="490"/>
      <c r="M245" s="489"/>
      <c r="N245" s="489"/>
      <c r="O245" s="489"/>
      <c r="P245" s="489"/>
      <c r="Q245" s="489"/>
    </row>
    <row r="246">
      <c r="A246" s="489"/>
      <c r="B246" s="489"/>
      <c r="C246" s="489"/>
      <c r="D246" s="489"/>
      <c r="E246" s="489"/>
      <c r="F246" s="489"/>
      <c r="G246" s="489"/>
      <c r="H246" s="489"/>
      <c r="I246" s="489"/>
      <c r="J246" s="489"/>
      <c r="K246" s="489"/>
      <c r="L246" s="490"/>
      <c r="M246" s="489"/>
      <c r="N246" s="489"/>
      <c r="O246" s="489"/>
      <c r="P246" s="489"/>
      <c r="Q246" s="489"/>
    </row>
    <row r="247">
      <c r="A247" s="489"/>
      <c r="B247" s="489"/>
      <c r="C247" s="489"/>
      <c r="D247" s="489"/>
      <c r="E247" s="489"/>
      <c r="F247" s="489"/>
      <c r="G247" s="489"/>
      <c r="H247" s="489"/>
      <c r="I247" s="489"/>
      <c r="J247" s="489"/>
      <c r="K247" s="489"/>
      <c r="L247" s="490"/>
      <c r="M247" s="489"/>
      <c r="N247" s="489"/>
      <c r="O247" s="489"/>
      <c r="P247" s="489"/>
      <c r="Q247" s="489"/>
    </row>
    <row r="248">
      <c r="A248" s="489"/>
      <c r="B248" s="489"/>
      <c r="C248" s="489"/>
      <c r="D248" s="489"/>
      <c r="E248" s="489"/>
      <c r="F248" s="489"/>
      <c r="G248" s="489"/>
      <c r="H248" s="489"/>
      <c r="I248" s="489"/>
      <c r="J248" s="489"/>
      <c r="K248" s="489"/>
      <c r="L248" s="490"/>
      <c r="M248" s="489"/>
      <c r="N248" s="489"/>
      <c r="O248" s="489"/>
      <c r="P248" s="489"/>
      <c r="Q248" s="489"/>
    </row>
    <row r="249">
      <c r="A249" s="489"/>
      <c r="B249" s="489"/>
      <c r="C249" s="489"/>
      <c r="D249" s="489"/>
      <c r="E249" s="489"/>
      <c r="F249" s="489"/>
      <c r="G249" s="489"/>
      <c r="H249" s="489"/>
      <c r="I249" s="489"/>
      <c r="J249" s="489"/>
      <c r="K249" s="489"/>
      <c r="L249" s="490"/>
      <c r="M249" s="489"/>
      <c r="N249" s="489"/>
      <c r="O249" s="489"/>
      <c r="P249" s="489"/>
      <c r="Q249" s="489"/>
    </row>
    <row r="250">
      <c r="A250" s="489"/>
      <c r="B250" s="489"/>
      <c r="C250" s="489"/>
      <c r="D250" s="489"/>
      <c r="E250" s="489"/>
      <c r="F250" s="489"/>
      <c r="G250" s="489"/>
      <c r="H250" s="489"/>
      <c r="I250" s="489"/>
      <c r="J250" s="489"/>
      <c r="K250" s="489"/>
      <c r="L250" s="490"/>
      <c r="M250" s="489"/>
      <c r="N250" s="489"/>
      <c r="O250" s="489"/>
      <c r="P250" s="489"/>
      <c r="Q250" s="489"/>
    </row>
    <row r="251">
      <c r="A251" s="489"/>
      <c r="B251" s="489"/>
      <c r="C251" s="489"/>
      <c r="D251" s="489"/>
      <c r="E251" s="489"/>
      <c r="F251" s="489"/>
      <c r="G251" s="489"/>
      <c r="H251" s="489"/>
      <c r="I251" s="489"/>
      <c r="J251" s="489"/>
      <c r="K251" s="489"/>
      <c r="L251" s="490"/>
      <c r="M251" s="489"/>
      <c r="N251" s="489"/>
      <c r="O251" s="489"/>
      <c r="P251" s="489"/>
      <c r="Q251" s="489"/>
    </row>
    <row r="252">
      <c r="A252" s="489"/>
      <c r="B252" s="489"/>
      <c r="C252" s="489"/>
      <c r="D252" s="489"/>
      <c r="E252" s="489"/>
      <c r="F252" s="489"/>
      <c r="G252" s="489"/>
      <c r="H252" s="489"/>
      <c r="I252" s="489"/>
      <c r="J252" s="489"/>
      <c r="K252" s="489"/>
      <c r="L252" s="490"/>
      <c r="M252" s="489"/>
      <c r="N252" s="489"/>
      <c r="O252" s="489"/>
      <c r="P252" s="489"/>
      <c r="Q252" s="489"/>
    </row>
    <row r="253">
      <c r="A253" s="489"/>
      <c r="B253" s="489"/>
      <c r="C253" s="489"/>
      <c r="D253" s="489"/>
      <c r="E253" s="489"/>
      <c r="F253" s="489"/>
      <c r="G253" s="489"/>
      <c r="H253" s="489"/>
      <c r="I253" s="489"/>
      <c r="J253" s="489"/>
      <c r="K253" s="489"/>
      <c r="L253" s="490"/>
      <c r="M253" s="489"/>
      <c r="N253" s="489"/>
      <c r="O253" s="489"/>
      <c r="P253" s="489"/>
      <c r="Q253" s="489"/>
    </row>
    <row r="254">
      <c r="A254" s="489"/>
      <c r="B254" s="489"/>
      <c r="C254" s="489"/>
      <c r="D254" s="489"/>
      <c r="E254" s="489"/>
      <c r="F254" s="489"/>
      <c r="G254" s="489"/>
      <c r="H254" s="489"/>
      <c r="I254" s="489"/>
      <c r="J254" s="489"/>
      <c r="K254" s="489"/>
      <c r="L254" s="490"/>
      <c r="M254" s="489"/>
      <c r="N254" s="489"/>
      <c r="O254" s="489"/>
      <c r="P254" s="489"/>
      <c r="Q254" s="489"/>
    </row>
    <row r="255">
      <c r="A255" s="489"/>
      <c r="B255" s="489"/>
      <c r="C255" s="489"/>
      <c r="D255" s="489"/>
      <c r="E255" s="489"/>
      <c r="F255" s="489"/>
      <c r="G255" s="489"/>
      <c r="H255" s="489"/>
      <c r="I255" s="489"/>
      <c r="J255" s="489"/>
      <c r="K255" s="489"/>
      <c r="L255" s="490"/>
      <c r="M255" s="489"/>
      <c r="N255" s="489"/>
      <c r="O255" s="489"/>
      <c r="P255" s="489"/>
      <c r="Q255" s="489"/>
    </row>
    <row r="256">
      <c r="A256" s="489"/>
      <c r="B256" s="489"/>
      <c r="C256" s="489"/>
      <c r="D256" s="489"/>
      <c r="E256" s="489"/>
      <c r="F256" s="489"/>
      <c r="G256" s="489"/>
      <c r="H256" s="489"/>
      <c r="I256" s="489"/>
      <c r="J256" s="489"/>
      <c r="K256" s="489"/>
      <c r="L256" s="490"/>
      <c r="M256" s="489"/>
      <c r="N256" s="489"/>
      <c r="O256" s="489"/>
      <c r="P256" s="489"/>
      <c r="Q256" s="489"/>
    </row>
    <row r="257">
      <c r="A257" s="489"/>
      <c r="B257" s="489"/>
      <c r="C257" s="489"/>
      <c r="D257" s="489"/>
      <c r="E257" s="489"/>
      <c r="F257" s="489"/>
      <c r="G257" s="489"/>
      <c r="H257" s="489"/>
      <c r="I257" s="489"/>
      <c r="J257" s="489"/>
      <c r="K257" s="489"/>
      <c r="L257" s="490"/>
      <c r="M257" s="489"/>
      <c r="N257" s="489"/>
      <c r="O257" s="489"/>
      <c r="P257" s="489"/>
      <c r="Q257" s="489"/>
    </row>
    <row r="258">
      <c r="A258" s="489"/>
      <c r="B258" s="489"/>
      <c r="C258" s="489"/>
      <c r="D258" s="489"/>
      <c r="E258" s="489"/>
      <c r="F258" s="489"/>
      <c r="G258" s="489"/>
      <c r="H258" s="489"/>
      <c r="I258" s="489"/>
      <c r="J258" s="489"/>
      <c r="K258" s="489"/>
      <c r="L258" s="490"/>
      <c r="M258" s="489"/>
      <c r="N258" s="489"/>
      <c r="O258" s="489"/>
      <c r="P258" s="489"/>
      <c r="Q258" s="489"/>
    </row>
    <row r="259">
      <c r="A259" s="489"/>
      <c r="B259" s="489"/>
      <c r="C259" s="489"/>
      <c r="D259" s="489"/>
      <c r="E259" s="489"/>
      <c r="F259" s="489"/>
      <c r="G259" s="489"/>
      <c r="H259" s="489"/>
      <c r="I259" s="489"/>
      <c r="J259" s="489"/>
      <c r="K259" s="489"/>
      <c r="L259" s="490"/>
      <c r="M259" s="489"/>
      <c r="N259" s="489"/>
      <c r="O259" s="489"/>
      <c r="P259" s="489"/>
      <c r="Q259" s="489"/>
    </row>
    <row r="260">
      <c r="A260" s="489"/>
      <c r="B260" s="489"/>
      <c r="C260" s="489"/>
      <c r="D260" s="489"/>
      <c r="E260" s="489"/>
      <c r="F260" s="489"/>
      <c r="G260" s="489"/>
      <c r="H260" s="489"/>
      <c r="I260" s="489"/>
      <c r="J260" s="489"/>
      <c r="K260" s="489"/>
      <c r="L260" s="490"/>
      <c r="M260" s="489"/>
      <c r="N260" s="489"/>
      <c r="O260" s="489"/>
      <c r="P260" s="489"/>
      <c r="Q260" s="489"/>
    </row>
    <row r="261">
      <c r="A261" s="489"/>
      <c r="B261" s="489"/>
      <c r="C261" s="489"/>
      <c r="D261" s="489"/>
      <c r="E261" s="489"/>
      <c r="F261" s="489"/>
      <c r="G261" s="489"/>
      <c r="H261" s="489"/>
      <c r="I261" s="489"/>
      <c r="J261" s="489"/>
      <c r="K261" s="489"/>
      <c r="L261" s="490"/>
      <c r="M261" s="489"/>
      <c r="N261" s="489"/>
      <c r="O261" s="489"/>
      <c r="P261" s="489"/>
      <c r="Q261" s="489"/>
    </row>
    <row r="262">
      <c r="A262" s="489"/>
      <c r="B262" s="489"/>
      <c r="C262" s="489"/>
      <c r="D262" s="489"/>
      <c r="E262" s="489"/>
      <c r="F262" s="489"/>
      <c r="G262" s="489"/>
      <c r="H262" s="489"/>
      <c r="I262" s="489"/>
      <c r="J262" s="489"/>
      <c r="K262" s="489"/>
      <c r="L262" s="490"/>
      <c r="M262" s="489"/>
      <c r="N262" s="489"/>
      <c r="O262" s="489"/>
      <c r="P262" s="489"/>
      <c r="Q262" s="489"/>
    </row>
    <row r="263">
      <c r="A263" s="489"/>
      <c r="B263" s="489"/>
      <c r="C263" s="489"/>
      <c r="D263" s="489"/>
      <c r="E263" s="489"/>
      <c r="F263" s="489"/>
      <c r="G263" s="489"/>
      <c r="H263" s="489"/>
      <c r="I263" s="489"/>
      <c r="J263" s="489"/>
      <c r="K263" s="489"/>
      <c r="L263" s="490"/>
      <c r="M263" s="489"/>
      <c r="N263" s="489"/>
      <c r="O263" s="489"/>
      <c r="P263" s="489"/>
      <c r="Q263" s="489"/>
    </row>
    <row r="264">
      <c r="A264" s="489"/>
      <c r="B264" s="489"/>
      <c r="C264" s="489"/>
      <c r="D264" s="489"/>
      <c r="E264" s="489"/>
      <c r="F264" s="489"/>
      <c r="G264" s="489"/>
      <c r="H264" s="489"/>
      <c r="I264" s="489"/>
      <c r="J264" s="489"/>
      <c r="K264" s="489"/>
      <c r="L264" s="490"/>
      <c r="M264" s="489"/>
      <c r="N264" s="489"/>
      <c r="O264" s="489"/>
      <c r="P264" s="489"/>
      <c r="Q264" s="489"/>
    </row>
    <row r="265">
      <c r="A265" s="489"/>
      <c r="B265" s="489"/>
      <c r="C265" s="489"/>
      <c r="D265" s="489"/>
      <c r="E265" s="489"/>
      <c r="F265" s="489"/>
      <c r="G265" s="489"/>
      <c r="H265" s="489"/>
      <c r="I265" s="489"/>
      <c r="J265" s="489"/>
      <c r="K265" s="489"/>
      <c r="L265" s="490"/>
      <c r="M265" s="489"/>
      <c r="N265" s="489"/>
      <c r="O265" s="489"/>
      <c r="P265" s="489"/>
      <c r="Q265" s="489"/>
    </row>
    <row r="266">
      <c r="A266" s="489"/>
      <c r="B266" s="489"/>
      <c r="C266" s="489"/>
      <c r="D266" s="489"/>
      <c r="E266" s="489"/>
      <c r="F266" s="489"/>
      <c r="G266" s="489"/>
      <c r="H266" s="489"/>
      <c r="I266" s="489"/>
      <c r="J266" s="489"/>
      <c r="K266" s="489"/>
      <c r="L266" s="490"/>
      <c r="M266" s="489"/>
      <c r="N266" s="489"/>
      <c r="O266" s="489"/>
      <c r="P266" s="489"/>
      <c r="Q266" s="489"/>
    </row>
    <row r="267">
      <c r="A267" s="489"/>
      <c r="B267" s="489"/>
      <c r="C267" s="489"/>
      <c r="D267" s="489"/>
      <c r="E267" s="489"/>
      <c r="F267" s="489"/>
      <c r="G267" s="489"/>
      <c r="H267" s="489"/>
      <c r="I267" s="489"/>
      <c r="J267" s="489"/>
      <c r="K267" s="489"/>
      <c r="L267" s="490"/>
      <c r="M267" s="489"/>
      <c r="N267" s="489"/>
      <c r="O267" s="489"/>
      <c r="P267" s="489"/>
      <c r="Q267" s="489"/>
    </row>
    <row r="268">
      <c r="A268" s="489"/>
      <c r="B268" s="489"/>
      <c r="C268" s="489"/>
      <c r="D268" s="489"/>
      <c r="E268" s="489"/>
      <c r="F268" s="489"/>
      <c r="G268" s="489"/>
      <c r="H268" s="489"/>
      <c r="I268" s="489"/>
      <c r="J268" s="489"/>
      <c r="K268" s="489"/>
      <c r="L268" s="490"/>
      <c r="M268" s="489"/>
      <c r="N268" s="489"/>
      <c r="O268" s="489"/>
      <c r="P268" s="489"/>
      <c r="Q268" s="489"/>
    </row>
    <row r="269">
      <c r="A269" s="489"/>
      <c r="B269" s="489"/>
      <c r="C269" s="489"/>
      <c r="D269" s="489"/>
      <c r="E269" s="489"/>
      <c r="F269" s="489"/>
      <c r="G269" s="489"/>
      <c r="H269" s="489"/>
      <c r="I269" s="489"/>
      <c r="J269" s="489"/>
      <c r="K269" s="489"/>
      <c r="L269" s="490"/>
      <c r="M269" s="489"/>
      <c r="N269" s="489"/>
      <c r="O269" s="489"/>
      <c r="P269" s="489"/>
      <c r="Q269" s="489"/>
    </row>
    <row r="270">
      <c r="A270" s="489"/>
      <c r="B270" s="489"/>
      <c r="C270" s="489"/>
      <c r="D270" s="489"/>
      <c r="E270" s="489"/>
      <c r="F270" s="489"/>
      <c r="G270" s="489"/>
      <c r="H270" s="489"/>
      <c r="I270" s="489"/>
      <c r="J270" s="489"/>
      <c r="K270" s="489"/>
      <c r="L270" s="490"/>
      <c r="M270" s="489"/>
      <c r="N270" s="489"/>
      <c r="O270" s="489"/>
      <c r="P270" s="489"/>
      <c r="Q270" s="489"/>
    </row>
    <row r="271">
      <c r="A271" s="489"/>
      <c r="B271" s="489"/>
      <c r="C271" s="489"/>
      <c r="D271" s="489"/>
      <c r="E271" s="489"/>
      <c r="F271" s="489"/>
      <c r="G271" s="489"/>
      <c r="H271" s="489"/>
      <c r="I271" s="489"/>
      <c r="J271" s="489"/>
      <c r="K271" s="489"/>
      <c r="L271" s="490"/>
      <c r="M271" s="489"/>
      <c r="N271" s="489"/>
      <c r="O271" s="489"/>
      <c r="P271" s="489"/>
      <c r="Q271" s="489"/>
    </row>
    <row r="272">
      <c r="A272" s="489"/>
      <c r="B272" s="489"/>
      <c r="C272" s="489"/>
      <c r="D272" s="489"/>
      <c r="E272" s="489"/>
      <c r="F272" s="489"/>
      <c r="G272" s="489"/>
      <c r="H272" s="489"/>
      <c r="I272" s="489"/>
      <c r="J272" s="489"/>
      <c r="K272" s="489"/>
      <c r="L272" s="490"/>
      <c r="M272" s="489"/>
      <c r="N272" s="489"/>
      <c r="O272" s="489"/>
      <c r="P272" s="489"/>
      <c r="Q272" s="489"/>
    </row>
    <row r="273">
      <c r="A273" s="489"/>
      <c r="B273" s="489"/>
      <c r="C273" s="489"/>
      <c r="D273" s="489"/>
      <c r="E273" s="489"/>
      <c r="F273" s="489"/>
      <c r="G273" s="489"/>
      <c r="H273" s="489"/>
      <c r="I273" s="489"/>
      <c r="J273" s="489"/>
      <c r="K273" s="489"/>
      <c r="L273" s="490"/>
      <c r="M273" s="489"/>
      <c r="N273" s="489"/>
      <c r="O273" s="489"/>
      <c r="P273" s="489"/>
      <c r="Q273" s="489"/>
    </row>
    <row r="274">
      <c r="A274" s="489"/>
      <c r="B274" s="489"/>
      <c r="C274" s="489"/>
      <c r="D274" s="489"/>
      <c r="E274" s="489"/>
      <c r="F274" s="489"/>
      <c r="G274" s="489"/>
      <c r="H274" s="489"/>
      <c r="I274" s="489"/>
      <c r="J274" s="489"/>
      <c r="K274" s="489"/>
      <c r="L274" s="490"/>
      <c r="M274" s="489"/>
      <c r="N274" s="489"/>
      <c r="O274" s="489"/>
      <c r="P274" s="489"/>
      <c r="Q274" s="489"/>
    </row>
    <row r="275">
      <c r="A275" s="489"/>
      <c r="B275" s="489"/>
      <c r="C275" s="489"/>
      <c r="D275" s="489"/>
      <c r="E275" s="489"/>
      <c r="F275" s="489"/>
      <c r="G275" s="489"/>
      <c r="H275" s="489"/>
      <c r="I275" s="489"/>
      <c r="J275" s="489"/>
      <c r="K275" s="489"/>
      <c r="L275" s="490"/>
      <c r="M275" s="489"/>
      <c r="N275" s="489"/>
      <c r="O275" s="489"/>
      <c r="P275" s="489"/>
      <c r="Q275" s="489"/>
    </row>
    <row r="276">
      <c r="A276" s="489"/>
      <c r="B276" s="489"/>
      <c r="C276" s="489"/>
      <c r="D276" s="489"/>
      <c r="E276" s="489"/>
      <c r="F276" s="489"/>
      <c r="G276" s="489"/>
      <c r="H276" s="489"/>
      <c r="I276" s="489"/>
      <c r="J276" s="489"/>
      <c r="K276" s="489"/>
      <c r="L276" s="490"/>
      <c r="M276" s="489"/>
      <c r="N276" s="489"/>
      <c r="O276" s="489"/>
      <c r="P276" s="489"/>
      <c r="Q276" s="489"/>
    </row>
    <row r="277">
      <c r="A277" s="489"/>
      <c r="B277" s="489"/>
      <c r="C277" s="489"/>
      <c r="D277" s="489"/>
      <c r="E277" s="489"/>
      <c r="F277" s="489"/>
      <c r="G277" s="489"/>
      <c r="H277" s="489"/>
      <c r="I277" s="489"/>
      <c r="J277" s="489"/>
      <c r="K277" s="489"/>
      <c r="L277" s="490"/>
      <c r="M277" s="489"/>
      <c r="N277" s="489"/>
      <c r="O277" s="489"/>
      <c r="P277" s="489"/>
      <c r="Q277" s="489"/>
    </row>
    <row r="278">
      <c r="A278" s="489"/>
      <c r="B278" s="489"/>
      <c r="C278" s="489"/>
      <c r="D278" s="489"/>
      <c r="E278" s="489"/>
      <c r="F278" s="489"/>
      <c r="G278" s="489"/>
      <c r="H278" s="489"/>
      <c r="I278" s="489"/>
      <c r="J278" s="489"/>
      <c r="K278" s="489"/>
      <c r="L278" s="490"/>
      <c r="M278" s="489"/>
      <c r="N278" s="489"/>
      <c r="O278" s="489"/>
      <c r="P278" s="489"/>
      <c r="Q278" s="489"/>
    </row>
    <row r="279">
      <c r="A279" s="489"/>
      <c r="B279" s="489"/>
      <c r="C279" s="489"/>
      <c r="D279" s="489"/>
      <c r="E279" s="489"/>
      <c r="F279" s="489"/>
      <c r="G279" s="489"/>
      <c r="H279" s="489"/>
      <c r="I279" s="489"/>
      <c r="J279" s="489"/>
      <c r="K279" s="489"/>
      <c r="L279" s="490"/>
      <c r="M279" s="489"/>
      <c r="N279" s="489"/>
      <c r="O279" s="489"/>
      <c r="P279" s="489"/>
      <c r="Q279" s="489"/>
    </row>
    <row r="280">
      <c r="A280" s="489"/>
      <c r="B280" s="489"/>
      <c r="C280" s="489"/>
      <c r="D280" s="489"/>
      <c r="E280" s="489"/>
      <c r="F280" s="489"/>
      <c r="G280" s="489"/>
      <c r="H280" s="489"/>
      <c r="I280" s="489"/>
      <c r="J280" s="489"/>
      <c r="K280" s="489"/>
      <c r="L280" s="490"/>
      <c r="M280" s="489"/>
      <c r="N280" s="489"/>
      <c r="O280" s="489"/>
      <c r="P280" s="489"/>
      <c r="Q280" s="489"/>
    </row>
    <row r="281">
      <c r="A281" s="489"/>
      <c r="B281" s="489"/>
      <c r="C281" s="489"/>
      <c r="D281" s="489"/>
      <c r="E281" s="489"/>
      <c r="F281" s="489"/>
      <c r="G281" s="489"/>
      <c r="H281" s="489"/>
      <c r="I281" s="489"/>
      <c r="J281" s="489"/>
      <c r="K281" s="489"/>
      <c r="L281" s="490"/>
      <c r="M281" s="489"/>
      <c r="N281" s="489"/>
      <c r="O281" s="489"/>
      <c r="P281" s="489"/>
      <c r="Q281" s="489"/>
    </row>
    <row r="282">
      <c r="A282" s="489"/>
      <c r="B282" s="489"/>
      <c r="C282" s="489"/>
      <c r="D282" s="489"/>
      <c r="E282" s="489"/>
      <c r="F282" s="489"/>
      <c r="G282" s="489"/>
      <c r="H282" s="489"/>
      <c r="I282" s="489"/>
      <c r="J282" s="489"/>
      <c r="K282" s="489"/>
      <c r="L282" s="490"/>
      <c r="M282" s="489"/>
      <c r="N282" s="489"/>
      <c r="O282" s="489"/>
      <c r="P282" s="489"/>
      <c r="Q282" s="489"/>
    </row>
    <row r="283">
      <c r="A283" s="489"/>
      <c r="B283" s="489"/>
      <c r="C283" s="489"/>
      <c r="D283" s="489"/>
      <c r="E283" s="489"/>
      <c r="F283" s="489"/>
      <c r="G283" s="489"/>
      <c r="H283" s="489"/>
      <c r="I283" s="489"/>
      <c r="J283" s="489"/>
      <c r="K283" s="489"/>
      <c r="L283" s="490"/>
      <c r="M283" s="489"/>
      <c r="N283" s="489"/>
      <c r="O283" s="489"/>
      <c r="P283" s="489"/>
      <c r="Q283" s="489"/>
    </row>
    <row r="284">
      <c r="A284" s="489"/>
      <c r="B284" s="489"/>
      <c r="C284" s="489"/>
      <c r="D284" s="489"/>
      <c r="E284" s="489"/>
      <c r="F284" s="489"/>
      <c r="G284" s="489"/>
      <c r="H284" s="489"/>
      <c r="I284" s="489"/>
      <c r="J284" s="489"/>
      <c r="K284" s="489"/>
      <c r="L284" s="490"/>
      <c r="M284" s="489"/>
      <c r="N284" s="489"/>
      <c r="O284" s="489"/>
      <c r="P284" s="489"/>
      <c r="Q284" s="489"/>
    </row>
    <row r="285">
      <c r="A285" s="489"/>
      <c r="B285" s="489"/>
      <c r="C285" s="489"/>
      <c r="D285" s="489"/>
      <c r="E285" s="489"/>
      <c r="F285" s="489"/>
      <c r="G285" s="489"/>
      <c r="H285" s="489"/>
      <c r="I285" s="489"/>
      <c r="J285" s="489"/>
      <c r="K285" s="489"/>
      <c r="L285" s="490"/>
      <c r="M285" s="489"/>
      <c r="N285" s="489"/>
      <c r="O285" s="489"/>
      <c r="P285" s="489"/>
      <c r="Q285" s="489"/>
    </row>
    <row r="286">
      <c r="A286" s="489"/>
      <c r="B286" s="489"/>
      <c r="C286" s="489"/>
      <c r="D286" s="489"/>
      <c r="E286" s="489"/>
      <c r="F286" s="489"/>
      <c r="G286" s="489"/>
      <c r="H286" s="489"/>
      <c r="I286" s="489"/>
      <c r="J286" s="489"/>
      <c r="K286" s="489"/>
      <c r="L286" s="490"/>
      <c r="M286" s="489"/>
      <c r="N286" s="489"/>
      <c r="O286" s="489"/>
      <c r="P286" s="489"/>
      <c r="Q286" s="489"/>
    </row>
    <row r="287">
      <c r="A287" s="489"/>
      <c r="B287" s="489"/>
      <c r="C287" s="489"/>
      <c r="D287" s="489"/>
      <c r="E287" s="489"/>
      <c r="F287" s="489"/>
      <c r="G287" s="489"/>
      <c r="H287" s="489"/>
      <c r="I287" s="489"/>
      <c r="J287" s="489"/>
      <c r="K287" s="489"/>
      <c r="L287" s="490"/>
      <c r="M287" s="489"/>
      <c r="N287" s="489"/>
      <c r="O287" s="489"/>
      <c r="P287" s="489"/>
      <c r="Q287" s="489"/>
    </row>
    <row r="288">
      <c r="A288" s="489"/>
      <c r="B288" s="489"/>
      <c r="C288" s="489"/>
      <c r="D288" s="489"/>
      <c r="E288" s="489"/>
      <c r="F288" s="489"/>
      <c r="G288" s="489"/>
      <c r="H288" s="489"/>
      <c r="I288" s="489"/>
      <c r="J288" s="489"/>
      <c r="K288" s="489"/>
      <c r="L288" s="490"/>
      <c r="M288" s="489"/>
      <c r="N288" s="489"/>
      <c r="O288" s="489"/>
      <c r="P288" s="489"/>
      <c r="Q288" s="489"/>
    </row>
    <row r="289">
      <c r="A289" s="489"/>
      <c r="B289" s="489"/>
      <c r="C289" s="489"/>
      <c r="D289" s="489"/>
      <c r="E289" s="489"/>
      <c r="F289" s="489"/>
      <c r="G289" s="489"/>
      <c r="H289" s="489"/>
      <c r="I289" s="489"/>
      <c r="J289" s="489"/>
      <c r="K289" s="489"/>
      <c r="L289" s="490"/>
      <c r="M289" s="489"/>
      <c r="N289" s="489"/>
      <c r="O289" s="489"/>
      <c r="P289" s="489"/>
      <c r="Q289" s="489"/>
    </row>
    <row r="290">
      <c r="A290" s="489"/>
      <c r="B290" s="489"/>
      <c r="C290" s="489"/>
      <c r="D290" s="489"/>
      <c r="E290" s="489"/>
      <c r="F290" s="489"/>
      <c r="G290" s="489"/>
      <c r="H290" s="489"/>
      <c r="I290" s="489"/>
      <c r="J290" s="489"/>
      <c r="K290" s="489"/>
      <c r="L290" s="490"/>
      <c r="M290" s="489"/>
      <c r="N290" s="489"/>
      <c r="O290" s="489"/>
      <c r="P290" s="489"/>
      <c r="Q290" s="489"/>
    </row>
    <row r="291">
      <c r="A291" s="489"/>
      <c r="B291" s="489"/>
      <c r="C291" s="489"/>
      <c r="D291" s="489"/>
      <c r="E291" s="489"/>
      <c r="F291" s="489"/>
      <c r="G291" s="489"/>
      <c r="H291" s="489"/>
      <c r="I291" s="489"/>
      <c r="J291" s="489"/>
      <c r="K291" s="489"/>
      <c r="L291" s="490"/>
      <c r="M291" s="489"/>
      <c r="N291" s="489"/>
      <c r="O291" s="489"/>
      <c r="P291" s="489"/>
      <c r="Q291" s="489"/>
    </row>
    <row r="292">
      <c r="A292" s="489"/>
      <c r="B292" s="489"/>
      <c r="C292" s="489"/>
      <c r="D292" s="489"/>
      <c r="E292" s="489"/>
      <c r="F292" s="489"/>
      <c r="G292" s="489"/>
      <c r="H292" s="489"/>
      <c r="I292" s="489"/>
      <c r="J292" s="489"/>
      <c r="K292" s="489"/>
      <c r="L292" s="490"/>
      <c r="M292" s="489"/>
      <c r="N292" s="489"/>
      <c r="O292" s="489"/>
      <c r="P292" s="489"/>
      <c r="Q292" s="489"/>
    </row>
    <row r="293">
      <c r="A293" s="489"/>
      <c r="B293" s="489"/>
      <c r="C293" s="489"/>
      <c r="D293" s="489"/>
      <c r="E293" s="489"/>
      <c r="F293" s="489"/>
      <c r="G293" s="489"/>
      <c r="H293" s="489"/>
      <c r="I293" s="489"/>
      <c r="J293" s="489"/>
      <c r="K293" s="489"/>
      <c r="L293" s="490"/>
      <c r="M293" s="489"/>
      <c r="N293" s="489"/>
      <c r="O293" s="489"/>
      <c r="P293" s="489"/>
      <c r="Q293" s="489"/>
    </row>
    <row r="294">
      <c r="A294" s="489"/>
      <c r="B294" s="489"/>
      <c r="C294" s="489"/>
      <c r="D294" s="489"/>
      <c r="E294" s="489"/>
      <c r="F294" s="489"/>
      <c r="G294" s="489"/>
      <c r="H294" s="489"/>
      <c r="I294" s="489"/>
      <c r="J294" s="489"/>
      <c r="K294" s="489"/>
      <c r="L294" s="490"/>
      <c r="M294" s="489"/>
      <c r="N294" s="489"/>
      <c r="O294" s="489"/>
      <c r="P294" s="489"/>
      <c r="Q294" s="489"/>
    </row>
    <row r="295">
      <c r="A295" s="489"/>
      <c r="B295" s="489"/>
      <c r="C295" s="489"/>
      <c r="D295" s="489"/>
      <c r="E295" s="489"/>
      <c r="F295" s="489"/>
      <c r="G295" s="489"/>
      <c r="H295" s="489"/>
      <c r="I295" s="489"/>
      <c r="J295" s="489"/>
      <c r="K295" s="489"/>
      <c r="L295" s="490"/>
      <c r="M295" s="489"/>
      <c r="N295" s="489"/>
      <c r="O295" s="489"/>
      <c r="P295" s="489"/>
      <c r="Q295" s="489"/>
    </row>
    <row r="296">
      <c r="A296" s="489"/>
      <c r="B296" s="489"/>
      <c r="C296" s="489"/>
      <c r="D296" s="489"/>
      <c r="E296" s="489"/>
      <c r="F296" s="489"/>
      <c r="G296" s="489"/>
      <c r="H296" s="489"/>
      <c r="I296" s="489"/>
      <c r="J296" s="489"/>
      <c r="K296" s="489"/>
      <c r="L296" s="490"/>
      <c r="M296" s="489"/>
      <c r="N296" s="489"/>
      <c r="O296" s="489"/>
      <c r="P296" s="489"/>
      <c r="Q296" s="489"/>
    </row>
    <row r="297">
      <c r="A297" s="489"/>
      <c r="B297" s="489"/>
      <c r="C297" s="489"/>
      <c r="D297" s="489"/>
      <c r="E297" s="489"/>
      <c r="F297" s="489"/>
      <c r="G297" s="489"/>
      <c r="H297" s="489"/>
      <c r="I297" s="489"/>
      <c r="J297" s="489"/>
      <c r="K297" s="489"/>
      <c r="L297" s="490"/>
      <c r="M297" s="489"/>
      <c r="N297" s="489"/>
      <c r="O297" s="489"/>
      <c r="P297" s="489"/>
      <c r="Q297" s="489"/>
    </row>
    <row r="298">
      <c r="A298" s="489"/>
      <c r="B298" s="489"/>
      <c r="C298" s="489"/>
      <c r="D298" s="489"/>
      <c r="E298" s="489"/>
      <c r="F298" s="489"/>
      <c r="G298" s="489"/>
      <c r="H298" s="489"/>
      <c r="I298" s="489"/>
      <c r="J298" s="489"/>
      <c r="K298" s="489"/>
      <c r="L298" s="490"/>
      <c r="M298" s="489"/>
      <c r="N298" s="489"/>
      <c r="O298" s="489"/>
      <c r="P298" s="489"/>
      <c r="Q298" s="489"/>
    </row>
    <row r="299">
      <c r="A299" s="489"/>
      <c r="B299" s="489"/>
      <c r="C299" s="489"/>
      <c r="D299" s="489"/>
      <c r="E299" s="489"/>
      <c r="F299" s="489"/>
      <c r="G299" s="489"/>
      <c r="H299" s="489"/>
      <c r="I299" s="489"/>
      <c r="J299" s="489"/>
      <c r="K299" s="489"/>
      <c r="L299" s="490"/>
      <c r="M299" s="489"/>
      <c r="N299" s="489"/>
      <c r="O299" s="489"/>
      <c r="P299" s="489"/>
      <c r="Q299" s="489"/>
    </row>
    <row r="300">
      <c r="A300" s="489"/>
      <c r="B300" s="489"/>
      <c r="C300" s="489"/>
      <c r="D300" s="489"/>
      <c r="E300" s="489"/>
      <c r="F300" s="489"/>
      <c r="G300" s="489"/>
      <c r="H300" s="489"/>
      <c r="I300" s="489"/>
      <c r="J300" s="489"/>
      <c r="K300" s="489"/>
      <c r="L300" s="490"/>
      <c r="M300" s="489"/>
      <c r="N300" s="489"/>
      <c r="O300" s="489"/>
      <c r="P300" s="489"/>
      <c r="Q300" s="489"/>
    </row>
    <row r="301">
      <c r="A301" s="489"/>
      <c r="B301" s="489"/>
      <c r="C301" s="489"/>
      <c r="D301" s="489"/>
      <c r="E301" s="489"/>
      <c r="F301" s="489"/>
      <c r="G301" s="489"/>
      <c r="H301" s="489"/>
      <c r="I301" s="489"/>
      <c r="J301" s="489"/>
      <c r="K301" s="489"/>
      <c r="L301" s="490"/>
      <c r="M301" s="489"/>
      <c r="N301" s="489"/>
      <c r="O301" s="489"/>
      <c r="P301" s="489"/>
      <c r="Q301" s="489"/>
    </row>
    <row r="302">
      <c r="A302" s="489"/>
      <c r="B302" s="489"/>
      <c r="C302" s="489"/>
      <c r="D302" s="489"/>
      <c r="E302" s="489"/>
      <c r="F302" s="489"/>
      <c r="G302" s="489"/>
      <c r="H302" s="489"/>
      <c r="I302" s="489"/>
      <c r="J302" s="489"/>
      <c r="K302" s="489"/>
      <c r="L302" s="490"/>
      <c r="M302" s="489"/>
      <c r="N302" s="489"/>
      <c r="O302" s="489"/>
      <c r="P302" s="489"/>
      <c r="Q302" s="489"/>
    </row>
    <row r="303">
      <c r="A303" s="489"/>
      <c r="B303" s="489"/>
      <c r="C303" s="489"/>
      <c r="D303" s="489"/>
      <c r="E303" s="489"/>
      <c r="F303" s="489"/>
      <c r="G303" s="489"/>
      <c r="H303" s="489"/>
      <c r="I303" s="489"/>
      <c r="J303" s="489"/>
      <c r="K303" s="489"/>
      <c r="L303" s="490"/>
      <c r="M303" s="489"/>
      <c r="N303" s="489"/>
      <c r="O303" s="489"/>
      <c r="P303" s="489"/>
      <c r="Q303" s="489"/>
    </row>
    <row r="304">
      <c r="A304" s="489"/>
      <c r="B304" s="489"/>
      <c r="C304" s="489"/>
      <c r="D304" s="489"/>
      <c r="E304" s="489"/>
      <c r="F304" s="489"/>
      <c r="G304" s="489"/>
      <c r="H304" s="489"/>
      <c r="I304" s="489"/>
      <c r="J304" s="489"/>
      <c r="K304" s="489"/>
      <c r="L304" s="490"/>
      <c r="M304" s="489"/>
      <c r="N304" s="489"/>
      <c r="O304" s="489"/>
      <c r="P304" s="489"/>
      <c r="Q304" s="489"/>
    </row>
    <row r="305">
      <c r="A305" s="489"/>
      <c r="B305" s="489"/>
      <c r="C305" s="489"/>
      <c r="D305" s="489"/>
      <c r="E305" s="489"/>
      <c r="F305" s="489"/>
      <c r="G305" s="489"/>
      <c r="H305" s="489"/>
      <c r="I305" s="489"/>
      <c r="J305" s="489"/>
      <c r="K305" s="489"/>
      <c r="L305" s="490"/>
      <c r="M305" s="489"/>
      <c r="N305" s="489"/>
      <c r="O305" s="489"/>
      <c r="P305" s="489"/>
      <c r="Q305" s="489"/>
    </row>
    <row r="306">
      <c r="A306" s="489"/>
      <c r="B306" s="489"/>
      <c r="C306" s="489"/>
      <c r="D306" s="489"/>
      <c r="E306" s="489"/>
      <c r="F306" s="489"/>
      <c r="G306" s="489"/>
      <c r="H306" s="489"/>
      <c r="I306" s="489"/>
      <c r="J306" s="489"/>
      <c r="K306" s="489"/>
      <c r="L306" s="490"/>
      <c r="M306" s="489"/>
      <c r="N306" s="489"/>
      <c r="O306" s="489"/>
      <c r="P306" s="489"/>
      <c r="Q306" s="489"/>
    </row>
    <row r="307">
      <c r="A307" s="489"/>
      <c r="B307" s="489"/>
      <c r="C307" s="489"/>
      <c r="D307" s="489"/>
      <c r="E307" s="489"/>
      <c r="F307" s="489"/>
      <c r="G307" s="489"/>
      <c r="H307" s="489"/>
      <c r="I307" s="489"/>
      <c r="J307" s="489"/>
      <c r="K307" s="489"/>
      <c r="L307" s="490"/>
      <c r="M307" s="489"/>
      <c r="N307" s="489"/>
      <c r="O307" s="489"/>
      <c r="P307" s="489"/>
      <c r="Q307" s="489"/>
    </row>
    <row r="308">
      <c r="A308" s="489"/>
      <c r="B308" s="489"/>
      <c r="C308" s="489"/>
      <c r="D308" s="489"/>
      <c r="E308" s="489"/>
      <c r="F308" s="489"/>
      <c r="G308" s="489"/>
      <c r="H308" s="489"/>
      <c r="I308" s="489"/>
      <c r="J308" s="489"/>
      <c r="K308" s="489"/>
      <c r="L308" s="490"/>
      <c r="M308" s="489"/>
      <c r="N308" s="489"/>
      <c r="O308" s="489"/>
      <c r="P308" s="489"/>
      <c r="Q308" s="489"/>
    </row>
    <row r="309">
      <c r="A309" s="489"/>
      <c r="B309" s="489"/>
      <c r="C309" s="489"/>
      <c r="D309" s="489"/>
      <c r="E309" s="489"/>
      <c r="F309" s="489"/>
      <c r="G309" s="489"/>
      <c r="H309" s="489"/>
      <c r="I309" s="489"/>
      <c r="J309" s="489"/>
      <c r="K309" s="489"/>
      <c r="L309" s="490"/>
      <c r="M309" s="489"/>
      <c r="N309" s="489"/>
      <c r="O309" s="489"/>
      <c r="P309" s="489"/>
      <c r="Q309" s="489"/>
    </row>
    <row r="310">
      <c r="A310" s="489"/>
      <c r="B310" s="489"/>
      <c r="C310" s="489"/>
      <c r="D310" s="489"/>
      <c r="E310" s="489"/>
      <c r="F310" s="489"/>
      <c r="G310" s="489"/>
      <c r="H310" s="489"/>
      <c r="I310" s="489"/>
      <c r="J310" s="489"/>
      <c r="K310" s="489"/>
      <c r="L310" s="490"/>
      <c r="M310" s="489"/>
      <c r="N310" s="489"/>
      <c r="O310" s="489"/>
      <c r="P310" s="489"/>
      <c r="Q310" s="489"/>
    </row>
    <row r="311">
      <c r="A311" s="489"/>
      <c r="B311" s="489"/>
      <c r="C311" s="489"/>
      <c r="D311" s="489"/>
      <c r="E311" s="489"/>
      <c r="F311" s="489"/>
      <c r="G311" s="489"/>
      <c r="H311" s="489"/>
      <c r="I311" s="489"/>
      <c r="J311" s="489"/>
      <c r="K311" s="489"/>
      <c r="L311" s="490"/>
      <c r="M311" s="489"/>
      <c r="N311" s="489"/>
      <c r="O311" s="489"/>
      <c r="P311" s="489"/>
      <c r="Q311" s="489"/>
    </row>
    <row r="312">
      <c r="A312" s="489"/>
      <c r="B312" s="489"/>
      <c r="C312" s="489"/>
      <c r="D312" s="489"/>
      <c r="E312" s="489"/>
      <c r="F312" s="489"/>
      <c r="G312" s="489"/>
      <c r="H312" s="489"/>
      <c r="I312" s="489"/>
      <c r="J312" s="489"/>
      <c r="K312" s="489"/>
      <c r="L312" s="490"/>
      <c r="M312" s="489"/>
      <c r="N312" s="489"/>
      <c r="O312" s="489"/>
      <c r="P312" s="489"/>
      <c r="Q312" s="489"/>
    </row>
    <row r="313">
      <c r="A313" s="489"/>
      <c r="B313" s="489"/>
      <c r="C313" s="489"/>
      <c r="D313" s="489"/>
      <c r="E313" s="489"/>
      <c r="F313" s="489"/>
      <c r="G313" s="489"/>
      <c r="H313" s="489"/>
      <c r="I313" s="489"/>
      <c r="J313" s="489"/>
      <c r="K313" s="489"/>
      <c r="L313" s="490"/>
      <c r="M313" s="489"/>
      <c r="N313" s="489"/>
      <c r="O313" s="489"/>
      <c r="P313" s="489"/>
      <c r="Q313" s="489"/>
    </row>
    <row r="314">
      <c r="A314" s="489"/>
      <c r="B314" s="489"/>
      <c r="C314" s="489"/>
      <c r="D314" s="489"/>
      <c r="E314" s="489"/>
      <c r="F314" s="489"/>
      <c r="G314" s="489"/>
      <c r="H314" s="489"/>
      <c r="I314" s="489"/>
      <c r="J314" s="489"/>
      <c r="K314" s="489"/>
      <c r="L314" s="490"/>
      <c r="M314" s="489"/>
      <c r="N314" s="489"/>
      <c r="O314" s="489"/>
      <c r="P314" s="489"/>
      <c r="Q314" s="489"/>
    </row>
    <row r="315">
      <c r="A315" s="489"/>
      <c r="B315" s="489"/>
      <c r="C315" s="489"/>
      <c r="D315" s="489"/>
      <c r="E315" s="489"/>
      <c r="F315" s="489"/>
      <c r="G315" s="489"/>
      <c r="H315" s="489"/>
      <c r="I315" s="489"/>
      <c r="J315" s="489"/>
      <c r="K315" s="489"/>
      <c r="L315" s="490"/>
      <c r="M315" s="489"/>
      <c r="N315" s="489"/>
      <c r="O315" s="489"/>
      <c r="P315" s="489"/>
      <c r="Q315" s="489"/>
    </row>
    <row r="316">
      <c r="A316" s="489"/>
      <c r="B316" s="489"/>
      <c r="C316" s="489"/>
      <c r="D316" s="489"/>
      <c r="E316" s="489"/>
      <c r="F316" s="489"/>
      <c r="G316" s="489"/>
      <c r="H316" s="489"/>
      <c r="I316" s="489"/>
      <c r="J316" s="489"/>
      <c r="K316" s="489"/>
      <c r="L316" s="490"/>
      <c r="M316" s="489"/>
      <c r="N316" s="489"/>
      <c r="O316" s="489"/>
      <c r="P316" s="489"/>
      <c r="Q316" s="489"/>
    </row>
    <row r="317">
      <c r="A317" s="489"/>
      <c r="B317" s="489"/>
      <c r="C317" s="489"/>
      <c r="D317" s="489"/>
      <c r="E317" s="489"/>
      <c r="F317" s="489"/>
      <c r="G317" s="489"/>
      <c r="H317" s="489"/>
      <c r="I317" s="489"/>
      <c r="J317" s="489"/>
      <c r="K317" s="489"/>
      <c r="L317" s="490"/>
      <c r="M317" s="489"/>
      <c r="N317" s="489"/>
      <c r="O317" s="489"/>
      <c r="P317" s="489"/>
      <c r="Q317" s="489"/>
    </row>
    <row r="318">
      <c r="A318" s="489"/>
      <c r="B318" s="489"/>
      <c r="C318" s="489"/>
      <c r="D318" s="489"/>
      <c r="E318" s="489"/>
      <c r="F318" s="489"/>
      <c r="G318" s="489"/>
      <c r="H318" s="489"/>
      <c r="I318" s="489"/>
      <c r="J318" s="489"/>
      <c r="K318" s="489"/>
      <c r="L318" s="490"/>
      <c r="M318" s="489"/>
      <c r="N318" s="489"/>
      <c r="O318" s="489"/>
      <c r="P318" s="489"/>
      <c r="Q318" s="489"/>
    </row>
    <row r="319">
      <c r="A319" s="489"/>
      <c r="B319" s="489"/>
      <c r="C319" s="489"/>
      <c r="D319" s="489"/>
      <c r="E319" s="489"/>
      <c r="F319" s="489"/>
      <c r="G319" s="489"/>
      <c r="H319" s="489"/>
      <c r="I319" s="489"/>
      <c r="J319" s="489"/>
      <c r="K319" s="489"/>
      <c r="L319" s="490"/>
      <c r="M319" s="489"/>
      <c r="N319" s="489"/>
      <c r="O319" s="489"/>
      <c r="P319" s="489"/>
      <c r="Q319" s="489"/>
    </row>
    <row r="320">
      <c r="A320" s="489"/>
      <c r="B320" s="489"/>
      <c r="C320" s="489"/>
      <c r="D320" s="489"/>
      <c r="E320" s="489"/>
      <c r="F320" s="489"/>
      <c r="G320" s="489"/>
      <c r="H320" s="489"/>
      <c r="I320" s="489"/>
      <c r="J320" s="489"/>
      <c r="K320" s="489"/>
      <c r="L320" s="490"/>
      <c r="M320" s="489"/>
      <c r="N320" s="489"/>
      <c r="O320" s="489"/>
      <c r="P320" s="489"/>
      <c r="Q320" s="489"/>
    </row>
    <row r="321">
      <c r="A321" s="489"/>
      <c r="B321" s="489"/>
      <c r="C321" s="489"/>
      <c r="D321" s="489"/>
      <c r="E321" s="489"/>
      <c r="F321" s="489"/>
      <c r="G321" s="489"/>
      <c r="H321" s="489"/>
      <c r="I321" s="489"/>
      <c r="J321" s="489"/>
      <c r="K321" s="489"/>
      <c r="L321" s="490"/>
      <c r="M321" s="489"/>
      <c r="N321" s="489"/>
      <c r="O321" s="489"/>
      <c r="P321" s="489"/>
      <c r="Q321" s="489"/>
    </row>
    <row r="322">
      <c r="A322" s="489"/>
      <c r="B322" s="489"/>
      <c r="C322" s="489"/>
      <c r="D322" s="489"/>
      <c r="E322" s="489"/>
      <c r="F322" s="489"/>
      <c r="G322" s="489"/>
      <c r="H322" s="489"/>
      <c r="I322" s="489"/>
      <c r="J322" s="489"/>
      <c r="K322" s="489"/>
      <c r="L322" s="490"/>
      <c r="M322" s="489"/>
      <c r="N322" s="489"/>
      <c r="O322" s="489"/>
      <c r="P322" s="489"/>
      <c r="Q322" s="489"/>
    </row>
    <row r="323">
      <c r="A323" s="489"/>
      <c r="B323" s="489"/>
      <c r="C323" s="489"/>
      <c r="D323" s="489"/>
      <c r="E323" s="489"/>
      <c r="F323" s="489"/>
      <c r="G323" s="489"/>
      <c r="H323" s="489"/>
      <c r="I323" s="489"/>
      <c r="J323" s="489"/>
      <c r="K323" s="489"/>
      <c r="L323" s="490"/>
      <c r="M323" s="489"/>
      <c r="N323" s="489"/>
      <c r="O323" s="489"/>
      <c r="P323" s="489"/>
      <c r="Q323" s="489"/>
    </row>
    <row r="324">
      <c r="A324" s="489"/>
      <c r="B324" s="489"/>
      <c r="C324" s="489"/>
      <c r="D324" s="489"/>
      <c r="E324" s="489"/>
      <c r="F324" s="489"/>
      <c r="G324" s="489"/>
      <c r="H324" s="489"/>
      <c r="I324" s="489"/>
      <c r="J324" s="489"/>
      <c r="K324" s="489"/>
      <c r="L324" s="490"/>
      <c r="M324" s="489"/>
      <c r="N324" s="489"/>
      <c r="O324" s="489"/>
      <c r="P324" s="489"/>
      <c r="Q324" s="489"/>
    </row>
    <row r="325">
      <c r="A325" s="489"/>
      <c r="B325" s="489"/>
      <c r="C325" s="489"/>
      <c r="D325" s="489"/>
      <c r="E325" s="489"/>
      <c r="F325" s="489"/>
      <c r="G325" s="489"/>
      <c r="H325" s="489"/>
      <c r="I325" s="489"/>
      <c r="J325" s="489"/>
      <c r="K325" s="489"/>
      <c r="L325" s="490"/>
      <c r="M325" s="489"/>
      <c r="N325" s="489"/>
      <c r="O325" s="489"/>
      <c r="P325" s="489"/>
      <c r="Q325" s="489"/>
    </row>
    <row r="326">
      <c r="A326" s="489"/>
      <c r="B326" s="489"/>
      <c r="C326" s="489"/>
      <c r="D326" s="489"/>
      <c r="E326" s="489"/>
      <c r="F326" s="489"/>
      <c r="G326" s="489"/>
      <c r="H326" s="489"/>
      <c r="I326" s="489"/>
      <c r="J326" s="489"/>
      <c r="K326" s="489"/>
      <c r="L326" s="490"/>
      <c r="M326" s="489"/>
      <c r="N326" s="489"/>
      <c r="O326" s="489"/>
      <c r="P326" s="489"/>
      <c r="Q326" s="489"/>
    </row>
    <row r="327">
      <c r="A327" s="489"/>
      <c r="B327" s="489"/>
      <c r="C327" s="489"/>
      <c r="D327" s="489"/>
      <c r="E327" s="489"/>
      <c r="F327" s="489"/>
      <c r="G327" s="489"/>
      <c r="H327" s="489"/>
      <c r="I327" s="489"/>
      <c r="J327" s="489"/>
      <c r="K327" s="489"/>
      <c r="L327" s="490"/>
      <c r="M327" s="489"/>
      <c r="N327" s="489"/>
      <c r="O327" s="489"/>
      <c r="P327" s="489"/>
      <c r="Q327" s="489"/>
    </row>
    <row r="328">
      <c r="A328" s="489"/>
      <c r="B328" s="489"/>
      <c r="C328" s="489"/>
      <c r="D328" s="489"/>
      <c r="E328" s="489"/>
      <c r="F328" s="489"/>
      <c r="G328" s="489"/>
      <c r="H328" s="489"/>
      <c r="I328" s="489"/>
      <c r="J328" s="489"/>
      <c r="K328" s="489"/>
      <c r="L328" s="490"/>
      <c r="M328" s="489"/>
      <c r="N328" s="489"/>
      <c r="O328" s="489"/>
      <c r="P328" s="489"/>
      <c r="Q328" s="489"/>
    </row>
    <row r="329">
      <c r="A329" s="489"/>
      <c r="B329" s="489"/>
      <c r="C329" s="489"/>
      <c r="D329" s="489"/>
      <c r="E329" s="489"/>
      <c r="F329" s="489"/>
      <c r="G329" s="489"/>
      <c r="H329" s="489"/>
      <c r="I329" s="489"/>
      <c r="J329" s="489"/>
      <c r="K329" s="489"/>
      <c r="L329" s="490"/>
      <c r="M329" s="489"/>
      <c r="N329" s="489"/>
      <c r="O329" s="489"/>
      <c r="P329" s="489"/>
      <c r="Q329" s="489"/>
    </row>
    <row r="330">
      <c r="A330" s="489"/>
      <c r="B330" s="489"/>
      <c r="C330" s="489"/>
      <c r="D330" s="489"/>
      <c r="E330" s="489"/>
      <c r="F330" s="489"/>
      <c r="G330" s="489"/>
      <c r="H330" s="489"/>
      <c r="I330" s="489"/>
      <c r="J330" s="489"/>
      <c r="K330" s="489"/>
      <c r="L330" s="490"/>
      <c r="M330" s="489"/>
      <c r="N330" s="489"/>
      <c r="O330" s="489"/>
      <c r="P330" s="489"/>
      <c r="Q330" s="489"/>
    </row>
    <row r="331">
      <c r="A331" s="489"/>
      <c r="B331" s="489"/>
      <c r="C331" s="489"/>
      <c r="D331" s="489"/>
      <c r="E331" s="489"/>
      <c r="F331" s="489"/>
      <c r="G331" s="489"/>
      <c r="H331" s="489"/>
      <c r="I331" s="489"/>
      <c r="J331" s="489"/>
      <c r="K331" s="489"/>
      <c r="L331" s="490"/>
      <c r="M331" s="489"/>
      <c r="N331" s="489"/>
      <c r="O331" s="489"/>
      <c r="P331" s="489"/>
      <c r="Q331" s="489"/>
    </row>
    <row r="332">
      <c r="A332" s="489"/>
      <c r="B332" s="489"/>
      <c r="C332" s="489"/>
      <c r="D332" s="489"/>
      <c r="E332" s="489"/>
      <c r="F332" s="489"/>
      <c r="G332" s="489"/>
      <c r="H332" s="489"/>
      <c r="I332" s="489"/>
      <c r="J332" s="489"/>
      <c r="K332" s="489"/>
      <c r="L332" s="490"/>
      <c r="M332" s="489"/>
      <c r="N332" s="489"/>
      <c r="O332" s="489"/>
      <c r="P332" s="489"/>
      <c r="Q332" s="489"/>
    </row>
    <row r="333">
      <c r="A333" s="489"/>
      <c r="B333" s="489"/>
      <c r="C333" s="489"/>
      <c r="D333" s="489"/>
      <c r="E333" s="489"/>
      <c r="F333" s="489"/>
      <c r="G333" s="489"/>
      <c r="H333" s="489"/>
      <c r="I333" s="489"/>
      <c r="J333" s="489"/>
      <c r="K333" s="489"/>
      <c r="L333" s="490"/>
      <c r="M333" s="489"/>
      <c r="N333" s="489"/>
      <c r="O333" s="489"/>
      <c r="P333" s="489"/>
      <c r="Q333" s="489"/>
    </row>
    <row r="334">
      <c r="A334" s="489"/>
      <c r="B334" s="489"/>
      <c r="C334" s="489"/>
      <c r="D334" s="489"/>
      <c r="E334" s="489"/>
      <c r="F334" s="489"/>
      <c r="G334" s="489"/>
      <c r="H334" s="489"/>
      <c r="I334" s="489"/>
      <c r="J334" s="489"/>
      <c r="K334" s="489"/>
      <c r="L334" s="490"/>
      <c r="M334" s="489"/>
      <c r="N334" s="489"/>
      <c r="O334" s="489"/>
      <c r="P334" s="489"/>
      <c r="Q334" s="489"/>
    </row>
    <row r="335">
      <c r="A335" s="489"/>
      <c r="B335" s="489"/>
      <c r="C335" s="489"/>
      <c r="D335" s="489"/>
      <c r="E335" s="489"/>
      <c r="F335" s="489"/>
      <c r="G335" s="489"/>
      <c r="H335" s="489"/>
      <c r="I335" s="489"/>
      <c r="J335" s="489"/>
      <c r="K335" s="489"/>
      <c r="L335" s="490"/>
      <c r="M335" s="489"/>
      <c r="N335" s="489"/>
      <c r="O335" s="489"/>
      <c r="P335" s="489"/>
      <c r="Q335" s="489"/>
    </row>
    <row r="336">
      <c r="A336" s="489"/>
      <c r="B336" s="489"/>
      <c r="C336" s="489"/>
      <c r="D336" s="489"/>
      <c r="E336" s="489"/>
      <c r="F336" s="489"/>
      <c r="G336" s="489"/>
      <c r="H336" s="489"/>
      <c r="I336" s="489"/>
      <c r="J336" s="489"/>
      <c r="K336" s="489"/>
      <c r="L336" s="490"/>
      <c r="M336" s="489"/>
      <c r="N336" s="489"/>
      <c r="O336" s="489"/>
      <c r="P336" s="489"/>
      <c r="Q336" s="489"/>
    </row>
    <row r="337">
      <c r="A337" s="489"/>
      <c r="B337" s="489"/>
      <c r="C337" s="489"/>
      <c r="D337" s="489"/>
      <c r="E337" s="489"/>
      <c r="F337" s="489"/>
      <c r="G337" s="489"/>
      <c r="H337" s="489"/>
      <c r="I337" s="489"/>
      <c r="J337" s="489"/>
      <c r="K337" s="489"/>
      <c r="L337" s="490"/>
      <c r="M337" s="489"/>
      <c r="N337" s="489"/>
      <c r="O337" s="489"/>
      <c r="P337" s="489"/>
      <c r="Q337" s="489"/>
    </row>
    <row r="338">
      <c r="A338" s="489"/>
      <c r="B338" s="489"/>
      <c r="C338" s="489"/>
      <c r="D338" s="489"/>
      <c r="E338" s="489"/>
      <c r="F338" s="489"/>
      <c r="G338" s="489"/>
      <c r="H338" s="489"/>
      <c r="I338" s="489"/>
      <c r="J338" s="489"/>
      <c r="K338" s="489"/>
      <c r="L338" s="490"/>
      <c r="M338" s="489"/>
      <c r="N338" s="489"/>
      <c r="O338" s="489"/>
      <c r="P338" s="489"/>
      <c r="Q338" s="489"/>
    </row>
    <row r="339">
      <c r="A339" s="489"/>
      <c r="B339" s="489"/>
      <c r="C339" s="489"/>
      <c r="D339" s="489"/>
      <c r="E339" s="489"/>
      <c r="F339" s="489"/>
      <c r="G339" s="489"/>
      <c r="H339" s="489"/>
      <c r="I339" s="489"/>
      <c r="J339" s="489"/>
      <c r="K339" s="489"/>
      <c r="L339" s="490"/>
      <c r="M339" s="489"/>
      <c r="N339" s="489"/>
      <c r="O339" s="489"/>
      <c r="P339" s="489"/>
      <c r="Q339" s="489"/>
    </row>
    <row r="340">
      <c r="A340" s="489"/>
      <c r="B340" s="489"/>
      <c r="C340" s="489"/>
      <c r="D340" s="489"/>
      <c r="E340" s="489"/>
      <c r="F340" s="489"/>
      <c r="G340" s="489"/>
      <c r="H340" s="489"/>
      <c r="I340" s="489"/>
      <c r="J340" s="489"/>
      <c r="K340" s="489"/>
      <c r="L340" s="490"/>
      <c r="M340" s="489"/>
      <c r="N340" s="489"/>
      <c r="O340" s="489"/>
      <c r="P340" s="489"/>
      <c r="Q340" s="489"/>
    </row>
    <row r="341">
      <c r="A341" s="489"/>
      <c r="B341" s="489"/>
      <c r="C341" s="489"/>
      <c r="D341" s="489"/>
      <c r="E341" s="489"/>
      <c r="F341" s="489"/>
      <c r="G341" s="489"/>
      <c r="H341" s="489"/>
      <c r="I341" s="489"/>
      <c r="J341" s="489"/>
      <c r="K341" s="489"/>
      <c r="L341" s="490"/>
      <c r="M341" s="489"/>
      <c r="N341" s="489"/>
      <c r="O341" s="489"/>
      <c r="P341" s="489"/>
      <c r="Q341" s="489"/>
    </row>
    <row r="342">
      <c r="A342" s="489"/>
      <c r="B342" s="489"/>
      <c r="C342" s="489"/>
      <c r="D342" s="489"/>
      <c r="E342" s="489"/>
      <c r="F342" s="489"/>
      <c r="G342" s="489"/>
      <c r="H342" s="489"/>
      <c r="I342" s="489"/>
      <c r="J342" s="489"/>
      <c r="K342" s="489"/>
      <c r="L342" s="490"/>
      <c r="M342" s="489"/>
      <c r="N342" s="489"/>
      <c r="O342" s="489"/>
      <c r="P342" s="489"/>
      <c r="Q342" s="489"/>
    </row>
    <row r="343">
      <c r="A343" s="489"/>
      <c r="B343" s="489"/>
      <c r="C343" s="489"/>
      <c r="D343" s="489"/>
      <c r="E343" s="489"/>
      <c r="F343" s="489"/>
      <c r="G343" s="489"/>
      <c r="H343" s="489"/>
      <c r="I343" s="489"/>
      <c r="J343" s="489"/>
      <c r="K343" s="489"/>
      <c r="L343" s="490"/>
      <c r="M343" s="489"/>
      <c r="N343" s="489"/>
      <c r="O343" s="489"/>
      <c r="P343" s="489"/>
      <c r="Q343" s="489"/>
    </row>
    <row r="344">
      <c r="A344" s="489"/>
      <c r="B344" s="489"/>
      <c r="C344" s="489"/>
      <c r="D344" s="489"/>
      <c r="E344" s="489"/>
      <c r="F344" s="489"/>
      <c r="G344" s="489"/>
      <c r="H344" s="489"/>
      <c r="I344" s="489"/>
      <c r="J344" s="489"/>
      <c r="K344" s="489"/>
      <c r="L344" s="490"/>
      <c r="M344" s="489"/>
      <c r="N344" s="489"/>
      <c r="O344" s="489"/>
      <c r="P344" s="489"/>
      <c r="Q344" s="489"/>
    </row>
    <row r="345">
      <c r="A345" s="489"/>
      <c r="B345" s="489"/>
      <c r="C345" s="489"/>
      <c r="D345" s="489"/>
      <c r="E345" s="489"/>
      <c r="F345" s="489"/>
      <c r="G345" s="489"/>
      <c r="H345" s="489"/>
      <c r="I345" s="489"/>
      <c r="J345" s="489"/>
      <c r="K345" s="489"/>
      <c r="L345" s="490"/>
      <c r="M345" s="489"/>
      <c r="N345" s="489"/>
      <c r="O345" s="489"/>
      <c r="P345" s="489"/>
      <c r="Q345" s="489"/>
    </row>
    <row r="346">
      <c r="A346" s="489"/>
      <c r="B346" s="489"/>
      <c r="C346" s="489"/>
      <c r="D346" s="489"/>
      <c r="E346" s="489"/>
      <c r="F346" s="489"/>
      <c r="G346" s="489"/>
      <c r="H346" s="489"/>
      <c r="I346" s="489"/>
      <c r="J346" s="489"/>
      <c r="K346" s="489"/>
      <c r="L346" s="490"/>
      <c r="M346" s="489"/>
      <c r="N346" s="489"/>
      <c r="O346" s="489"/>
      <c r="P346" s="489"/>
      <c r="Q346" s="489"/>
    </row>
    <row r="347">
      <c r="A347" s="489"/>
      <c r="B347" s="489"/>
      <c r="C347" s="489"/>
      <c r="D347" s="489"/>
      <c r="E347" s="489"/>
      <c r="F347" s="489"/>
      <c r="G347" s="489"/>
      <c r="H347" s="489"/>
      <c r="I347" s="489"/>
      <c r="J347" s="489"/>
      <c r="K347" s="489"/>
      <c r="L347" s="490"/>
      <c r="M347" s="489"/>
      <c r="N347" s="489"/>
      <c r="O347" s="489"/>
      <c r="P347" s="489"/>
      <c r="Q347" s="489"/>
    </row>
    <row r="348">
      <c r="A348" s="489"/>
      <c r="B348" s="489"/>
      <c r="C348" s="489"/>
      <c r="D348" s="489"/>
      <c r="E348" s="489"/>
      <c r="F348" s="489"/>
      <c r="G348" s="489"/>
      <c r="H348" s="489"/>
      <c r="I348" s="489"/>
      <c r="J348" s="489"/>
      <c r="K348" s="489"/>
      <c r="L348" s="490"/>
      <c r="M348" s="489"/>
      <c r="N348" s="489"/>
      <c r="O348" s="489"/>
      <c r="P348" s="489"/>
      <c r="Q348" s="489"/>
    </row>
    <row r="349">
      <c r="A349" s="489"/>
      <c r="B349" s="489"/>
      <c r="C349" s="489"/>
      <c r="D349" s="489"/>
      <c r="E349" s="489"/>
      <c r="F349" s="489"/>
      <c r="G349" s="489"/>
      <c r="H349" s="489"/>
      <c r="I349" s="489"/>
      <c r="J349" s="489"/>
      <c r="K349" s="489"/>
      <c r="L349" s="490"/>
      <c r="M349" s="489"/>
      <c r="N349" s="489"/>
      <c r="O349" s="489"/>
      <c r="P349" s="489"/>
      <c r="Q349" s="489"/>
    </row>
    <row r="350">
      <c r="A350" s="489"/>
      <c r="B350" s="489"/>
      <c r="C350" s="489"/>
      <c r="D350" s="489"/>
      <c r="E350" s="489"/>
      <c r="F350" s="489"/>
      <c r="G350" s="489"/>
      <c r="H350" s="489"/>
      <c r="I350" s="489"/>
      <c r="J350" s="489"/>
      <c r="K350" s="489"/>
      <c r="L350" s="490"/>
      <c r="M350" s="489"/>
      <c r="N350" s="489"/>
      <c r="O350" s="489"/>
      <c r="P350" s="489"/>
      <c r="Q350" s="489"/>
    </row>
    <row r="351">
      <c r="A351" s="489"/>
      <c r="B351" s="489"/>
      <c r="C351" s="489"/>
      <c r="D351" s="489"/>
      <c r="E351" s="489"/>
      <c r="F351" s="489"/>
      <c r="G351" s="489"/>
      <c r="H351" s="489"/>
      <c r="I351" s="489"/>
      <c r="J351" s="489"/>
      <c r="K351" s="489"/>
      <c r="L351" s="490"/>
      <c r="M351" s="489"/>
      <c r="N351" s="489"/>
      <c r="O351" s="489"/>
      <c r="P351" s="489"/>
      <c r="Q351" s="489"/>
    </row>
    <row r="352">
      <c r="A352" s="489"/>
      <c r="B352" s="489"/>
      <c r="C352" s="489"/>
      <c r="D352" s="489"/>
      <c r="E352" s="489"/>
      <c r="F352" s="489"/>
      <c r="G352" s="489"/>
      <c r="H352" s="489"/>
      <c r="I352" s="489"/>
      <c r="J352" s="489"/>
      <c r="K352" s="489"/>
      <c r="L352" s="490"/>
      <c r="M352" s="489"/>
      <c r="N352" s="489"/>
      <c r="O352" s="489"/>
      <c r="P352" s="489"/>
      <c r="Q352" s="489"/>
    </row>
    <row r="353">
      <c r="A353" s="489"/>
      <c r="B353" s="489"/>
      <c r="C353" s="489"/>
      <c r="D353" s="489"/>
      <c r="E353" s="489"/>
      <c r="F353" s="489"/>
      <c r="G353" s="489"/>
      <c r="H353" s="489"/>
      <c r="I353" s="489"/>
      <c r="J353" s="489"/>
      <c r="K353" s="489"/>
      <c r="L353" s="490"/>
      <c r="M353" s="489"/>
      <c r="N353" s="489"/>
      <c r="O353" s="489"/>
      <c r="P353" s="489"/>
      <c r="Q353" s="489"/>
    </row>
    <row r="354">
      <c r="A354" s="489"/>
      <c r="B354" s="489"/>
      <c r="C354" s="489"/>
      <c r="D354" s="489"/>
      <c r="E354" s="489"/>
      <c r="F354" s="489"/>
      <c r="G354" s="489"/>
      <c r="H354" s="489"/>
      <c r="I354" s="489"/>
      <c r="J354" s="489"/>
      <c r="K354" s="489"/>
      <c r="L354" s="490"/>
      <c r="M354" s="489"/>
      <c r="N354" s="489"/>
      <c r="O354" s="489"/>
      <c r="P354" s="489"/>
      <c r="Q354" s="489"/>
    </row>
    <row r="355">
      <c r="A355" s="489"/>
      <c r="B355" s="489"/>
      <c r="C355" s="489"/>
      <c r="D355" s="489"/>
      <c r="E355" s="489"/>
      <c r="F355" s="489"/>
      <c r="G355" s="489"/>
      <c r="H355" s="489"/>
      <c r="I355" s="489"/>
      <c r="J355" s="489"/>
      <c r="K355" s="489"/>
      <c r="L355" s="490"/>
      <c r="M355" s="489"/>
      <c r="N355" s="489"/>
      <c r="O355" s="489"/>
      <c r="P355" s="489"/>
      <c r="Q355" s="489"/>
    </row>
    <row r="356">
      <c r="A356" s="489"/>
      <c r="B356" s="489"/>
      <c r="C356" s="489"/>
      <c r="D356" s="489"/>
      <c r="E356" s="489"/>
      <c r="F356" s="489"/>
      <c r="G356" s="489"/>
      <c r="H356" s="489"/>
      <c r="I356" s="489"/>
      <c r="J356" s="489"/>
      <c r="K356" s="489"/>
      <c r="L356" s="490"/>
      <c r="M356" s="489"/>
      <c r="N356" s="489"/>
      <c r="O356" s="489"/>
      <c r="P356" s="489"/>
      <c r="Q356" s="489"/>
    </row>
    <row r="357">
      <c r="A357" s="489"/>
      <c r="B357" s="489"/>
      <c r="C357" s="489"/>
      <c r="D357" s="489"/>
      <c r="E357" s="489"/>
      <c r="F357" s="489"/>
      <c r="G357" s="489"/>
      <c r="H357" s="489"/>
      <c r="I357" s="489"/>
      <c r="J357" s="489"/>
      <c r="K357" s="489"/>
      <c r="L357" s="490"/>
      <c r="M357" s="489"/>
      <c r="N357" s="489"/>
      <c r="O357" s="489"/>
      <c r="P357" s="489"/>
      <c r="Q357" s="489"/>
    </row>
    <row r="358">
      <c r="A358" s="489"/>
      <c r="B358" s="489"/>
      <c r="C358" s="489"/>
      <c r="D358" s="489"/>
      <c r="E358" s="489"/>
      <c r="F358" s="489"/>
      <c r="G358" s="489"/>
      <c r="H358" s="489"/>
      <c r="I358" s="489"/>
      <c r="J358" s="489"/>
      <c r="K358" s="489"/>
      <c r="L358" s="490"/>
      <c r="M358" s="489"/>
      <c r="N358" s="489"/>
      <c r="O358" s="489"/>
      <c r="P358" s="489"/>
      <c r="Q358" s="489"/>
    </row>
    <row r="359">
      <c r="A359" s="489"/>
      <c r="B359" s="489"/>
      <c r="C359" s="489"/>
      <c r="D359" s="489"/>
      <c r="E359" s="489"/>
      <c r="F359" s="489"/>
      <c r="G359" s="489"/>
      <c r="H359" s="489"/>
      <c r="I359" s="489"/>
      <c r="J359" s="489"/>
      <c r="K359" s="489"/>
      <c r="L359" s="490"/>
      <c r="M359" s="489"/>
      <c r="N359" s="489"/>
      <c r="O359" s="489"/>
      <c r="P359" s="489"/>
      <c r="Q359" s="489"/>
    </row>
    <row r="360">
      <c r="A360" s="489"/>
      <c r="B360" s="489"/>
      <c r="C360" s="489"/>
      <c r="D360" s="489"/>
      <c r="E360" s="489"/>
      <c r="F360" s="489"/>
      <c r="G360" s="489"/>
      <c r="H360" s="489"/>
      <c r="I360" s="489"/>
      <c r="J360" s="489"/>
      <c r="K360" s="489"/>
      <c r="L360" s="490"/>
      <c r="M360" s="489"/>
      <c r="N360" s="489"/>
      <c r="O360" s="489"/>
      <c r="P360" s="489"/>
      <c r="Q360" s="489"/>
    </row>
    <row r="361">
      <c r="A361" s="489"/>
      <c r="B361" s="489"/>
      <c r="C361" s="489"/>
      <c r="D361" s="489"/>
      <c r="E361" s="489"/>
      <c r="F361" s="489"/>
      <c r="G361" s="489"/>
      <c r="H361" s="489"/>
      <c r="I361" s="489"/>
      <c r="J361" s="489"/>
      <c r="K361" s="489"/>
      <c r="L361" s="490"/>
      <c r="M361" s="489"/>
      <c r="N361" s="489"/>
      <c r="O361" s="489"/>
      <c r="P361" s="489"/>
      <c r="Q361" s="489"/>
    </row>
    <row r="362">
      <c r="A362" s="489"/>
      <c r="B362" s="489"/>
      <c r="C362" s="489"/>
      <c r="D362" s="489"/>
      <c r="E362" s="489"/>
      <c r="F362" s="489"/>
      <c r="G362" s="489"/>
      <c r="H362" s="489"/>
      <c r="I362" s="489"/>
      <c r="J362" s="489"/>
      <c r="K362" s="489"/>
      <c r="L362" s="490"/>
      <c r="M362" s="489"/>
      <c r="N362" s="489"/>
      <c r="O362" s="489"/>
      <c r="P362" s="489"/>
      <c r="Q362" s="489"/>
    </row>
    <row r="363">
      <c r="A363" s="489"/>
      <c r="B363" s="489"/>
      <c r="C363" s="489"/>
      <c r="D363" s="489"/>
      <c r="E363" s="489"/>
      <c r="F363" s="489"/>
      <c r="G363" s="489"/>
      <c r="H363" s="489"/>
      <c r="I363" s="489"/>
      <c r="J363" s="489"/>
      <c r="K363" s="489"/>
      <c r="L363" s="490"/>
      <c r="M363" s="489"/>
      <c r="N363" s="489"/>
      <c r="O363" s="489"/>
      <c r="P363" s="489"/>
      <c r="Q363" s="489"/>
    </row>
    <row r="364">
      <c r="A364" s="489"/>
      <c r="B364" s="489"/>
      <c r="C364" s="489"/>
      <c r="D364" s="489"/>
      <c r="E364" s="489"/>
      <c r="F364" s="489"/>
      <c r="G364" s="489"/>
      <c r="H364" s="489"/>
      <c r="I364" s="489"/>
      <c r="J364" s="489"/>
      <c r="K364" s="489"/>
      <c r="L364" s="490"/>
      <c r="M364" s="489"/>
      <c r="N364" s="489"/>
      <c r="O364" s="489"/>
      <c r="P364" s="489"/>
      <c r="Q364" s="489"/>
    </row>
    <row r="365">
      <c r="A365" s="489"/>
      <c r="B365" s="489"/>
      <c r="C365" s="489"/>
      <c r="D365" s="489"/>
      <c r="E365" s="489"/>
      <c r="F365" s="489"/>
      <c r="G365" s="489"/>
      <c r="H365" s="489"/>
      <c r="I365" s="489"/>
      <c r="J365" s="489"/>
      <c r="K365" s="489"/>
      <c r="L365" s="490"/>
      <c r="M365" s="489"/>
      <c r="N365" s="489"/>
      <c r="O365" s="489"/>
      <c r="P365" s="489"/>
      <c r="Q365" s="489"/>
    </row>
    <row r="366">
      <c r="A366" s="489"/>
      <c r="B366" s="489"/>
      <c r="C366" s="489"/>
      <c r="D366" s="489"/>
      <c r="E366" s="489"/>
      <c r="F366" s="489"/>
      <c r="G366" s="489"/>
      <c r="H366" s="489"/>
      <c r="I366" s="489"/>
      <c r="J366" s="489"/>
      <c r="K366" s="489"/>
      <c r="L366" s="490"/>
      <c r="M366" s="489"/>
      <c r="N366" s="489"/>
      <c r="O366" s="489"/>
      <c r="P366" s="489"/>
      <c r="Q366" s="489"/>
    </row>
    <row r="367">
      <c r="A367" s="489"/>
      <c r="B367" s="489"/>
      <c r="C367" s="489"/>
      <c r="D367" s="489"/>
      <c r="E367" s="489"/>
      <c r="F367" s="489"/>
      <c r="G367" s="489"/>
      <c r="H367" s="489"/>
      <c r="I367" s="489"/>
      <c r="J367" s="489"/>
      <c r="K367" s="489"/>
      <c r="L367" s="490"/>
      <c r="M367" s="489"/>
      <c r="N367" s="489"/>
      <c r="O367" s="489"/>
      <c r="P367" s="489"/>
      <c r="Q367" s="489"/>
    </row>
    <row r="368">
      <c r="A368" s="489"/>
      <c r="B368" s="489"/>
      <c r="C368" s="489"/>
      <c r="D368" s="489"/>
      <c r="E368" s="489"/>
      <c r="F368" s="489"/>
      <c r="G368" s="489"/>
      <c r="H368" s="489"/>
      <c r="I368" s="489"/>
      <c r="J368" s="489"/>
      <c r="K368" s="489"/>
      <c r="L368" s="490"/>
      <c r="M368" s="489"/>
      <c r="N368" s="489"/>
      <c r="O368" s="489"/>
      <c r="P368" s="489"/>
      <c r="Q368" s="489"/>
    </row>
    <row r="369">
      <c r="A369" s="489"/>
      <c r="B369" s="489"/>
      <c r="C369" s="489"/>
      <c r="D369" s="489"/>
      <c r="E369" s="489"/>
      <c r="F369" s="489"/>
      <c r="G369" s="489"/>
      <c r="H369" s="489"/>
      <c r="I369" s="489"/>
      <c r="J369" s="489"/>
      <c r="K369" s="489"/>
      <c r="L369" s="490"/>
      <c r="M369" s="489"/>
      <c r="N369" s="489"/>
      <c r="O369" s="489"/>
      <c r="P369" s="489"/>
      <c r="Q369" s="489"/>
    </row>
    <row r="370">
      <c r="A370" s="489"/>
      <c r="B370" s="489"/>
      <c r="C370" s="489"/>
      <c r="D370" s="489"/>
      <c r="E370" s="489"/>
      <c r="F370" s="489"/>
      <c r="G370" s="489"/>
      <c r="H370" s="489"/>
      <c r="I370" s="489"/>
      <c r="J370" s="489"/>
      <c r="K370" s="489"/>
      <c r="L370" s="490"/>
      <c r="M370" s="489"/>
      <c r="N370" s="489"/>
      <c r="O370" s="489"/>
      <c r="P370" s="489"/>
      <c r="Q370" s="489"/>
    </row>
    <row r="371">
      <c r="A371" s="489"/>
      <c r="B371" s="489"/>
      <c r="C371" s="489"/>
      <c r="D371" s="489"/>
      <c r="E371" s="489"/>
      <c r="F371" s="489"/>
      <c r="G371" s="489"/>
      <c r="H371" s="489"/>
      <c r="I371" s="489"/>
      <c r="J371" s="489"/>
      <c r="K371" s="489"/>
      <c r="L371" s="490"/>
      <c r="M371" s="489"/>
      <c r="N371" s="489"/>
      <c r="O371" s="489"/>
      <c r="P371" s="489"/>
      <c r="Q371" s="489"/>
    </row>
    <row r="372">
      <c r="A372" s="489"/>
      <c r="B372" s="489"/>
      <c r="C372" s="489"/>
      <c r="D372" s="489"/>
      <c r="E372" s="489"/>
      <c r="F372" s="489"/>
      <c r="G372" s="489"/>
      <c r="H372" s="489"/>
      <c r="I372" s="489"/>
      <c r="J372" s="489"/>
      <c r="K372" s="489"/>
      <c r="L372" s="490"/>
      <c r="M372" s="489"/>
      <c r="N372" s="489"/>
      <c r="O372" s="489"/>
      <c r="P372" s="489"/>
      <c r="Q372" s="489"/>
    </row>
    <row r="373">
      <c r="A373" s="489"/>
      <c r="B373" s="489"/>
      <c r="C373" s="489"/>
      <c r="D373" s="489"/>
      <c r="E373" s="489"/>
      <c r="F373" s="489"/>
      <c r="G373" s="489"/>
      <c r="H373" s="489"/>
      <c r="I373" s="489"/>
      <c r="J373" s="489"/>
      <c r="K373" s="489"/>
      <c r="L373" s="490"/>
      <c r="M373" s="489"/>
      <c r="N373" s="489"/>
      <c r="O373" s="489"/>
      <c r="P373" s="489"/>
      <c r="Q373" s="489"/>
    </row>
    <row r="374">
      <c r="A374" s="489"/>
      <c r="B374" s="489"/>
      <c r="C374" s="489"/>
      <c r="D374" s="489"/>
      <c r="E374" s="489"/>
      <c r="F374" s="489"/>
      <c r="G374" s="489"/>
      <c r="H374" s="489"/>
      <c r="I374" s="489"/>
      <c r="J374" s="489"/>
      <c r="K374" s="489"/>
      <c r="L374" s="490"/>
      <c r="M374" s="489"/>
      <c r="N374" s="489"/>
      <c r="O374" s="489"/>
      <c r="P374" s="489"/>
      <c r="Q374" s="489"/>
    </row>
    <row r="375">
      <c r="A375" s="489"/>
      <c r="B375" s="489"/>
      <c r="C375" s="489"/>
      <c r="D375" s="489"/>
      <c r="E375" s="489"/>
      <c r="F375" s="489"/>
      <c r="G375" s="489"/>
      <c r="H375" s="489"/>
      <c r="I375" s="489"/>
      <c r="J375" s="489"/>
      <c r="K375" s="489"/>
      <c r="L375" s="490"/>
      <c r="M375" s="489"/>
      <c r="N375" s="489"/>
      <c r="O375" s="489"/>
      <c r="P375" s="489"/>
      <c r="Q375" s="489"/>
    </row>
    <row r="376">
      <c r="A376" s="489"/>
      <c r="B376" s="489"/>
      <c r="C376" s="489"/>
      <c r="D376" s="489"/>
      <c r="E376" s="489"/>
      <c r="F376" s="489"/>
      <c r="G376" s="489"/>
      <c r="H376" s="489"/>
      <c r="I376" s="489"/>
      <c r="J376" s="489"/>
      <c r="K376" s="489"/>
      <c r="L376" s="490"/>
      <c r="M376" s="489"/>
      <c r="N376" s="489"/>
      <c r="O376" s="489"/>
      <c r="P376" s="489"/>
      <c r="Q376" s="489"/>
    </row>
    <row r="377">
      <c r="A377" s="489"/>
      <c r="B377" s="489"/>
      <c r="C377" s="489"/>
      <c r="D377" s="489"/>
      <c r="E377" s="489"/>
      <c r="F377" s="489"/>
      <c r="G377" s="489"/>
      <c r="H377" s="489"/>
      <c r="I377" s="489"/>
      <c r="J377" s="489"/>
      <c r="K377" s="489"/>
      <c r="L377" s="490"/>
      <c r="M377" s="489"/>
      <c r="N377" s="489"/>
      <c r="O377" s="489"/>
      <c r="P377" s="489"/>
      <c r="Q377" s="489"/>
    </row>
    <row r="378">
      <c r="A378" s="489"/>
      <c r="B378" s="489"/>
      <c r="C378" s="489"/>
      <c r="D378" s="489"/>
      <c r="E378" s="489"/>
      <c r="F378" s="489"/>
      <c r="G378" s="489"/>
      <c r="H378" s="489"/>
      <c r="I378" s="489"/>
      <c r="J378" s="489"/>
      <c r="K378" s="489"/>
      <c r="L378" s="490"/>
      <c r="M378" s="489"/>
      <c r="N378" s="489"/>
      <c r="O378" s="489"/>
      <c r="P378" s="489"/>
      <c r="Q378" s="489"/>
    </row>
    <row r="379">
      <c r="A379" s="489"/>
      <c r="B379" s="489"/>
      <c r="C379" s="489"/>
      <c r="D379" s="489"/>
      <c r="E379" s="489"/>
      <c r="F379" s="489"/>
      <c r="G379" s="489"/>
      <c r="H379" s="489"/>
      <c r="I379" s="489"/>
      <c r="J379" s="489"/>
      <c r="K379" s="489"/>
      <c r="L379" s="490"/>
      <c r="M379" s="489"/>
      <c r="N379" s="489"/>
      <c r="O379" s="489"/>
      <c r="P379" s="489"/>
      <c r="Q379" s="489"/>
    </row>
    <row r="380">
      <c r="A380" s="489"/>
      <c r="B380" s="489"/>
      <c r="C380" s="489"/>
      <c r="D380" s="489"/>
      <c r="E380" s="489"/>
      <c r="F380" s="489"/>
      <c r="G380" s="489"/>
      <c r="H380" s="489"/>
      <c r="I380" s="489"/>
      <c r="J380" s="489"/>
      <c r="K380" s="489"/>
      <c r="L380" s="490"/>
      <c r="M380" s="489"/>
      <c r="N380" s="489"/>
      <c r="O380" s="489"/>
      <c r="P380" s="489"/>
      <c r="Q380" s="489"/>
    </row>
    <row r="381">
      <c r="A381" s="489"/>
      <c r="B381" s="489"/>
      <c r="C381" s="489"/>
      <c r="D381" s="489"/>
      <c r="E381" s="489"/>
      <c r="F381" s="489"/>
      <c r="G381" s="489"/>
      <c r="H381" s="489"/>
      <c r="I381" s="489"/>
      <c r="J381" s="489"/>
      <c r="K381" s="489"/>
      <c r="L381" s="490"/>
      <c r="M381" s="489"/>
      <c r="N381" s="489"/>
      <c r="O381" s="489"/>
      <c r="P381" s="489"/>
      <c r="Q381" s="489"/>
    </row>
    <row r="382">
      <c r="A382" s="489"/>
      <c r="B382" s="489"/>
      <c r="C382" s="489"/>
      <c r="D382" s="489"/>
      <c r="E382" s="489"/>
      <c r="F382" s="489"/>
      <c r="G382" s="489"/>
      <c r="H382" s="489"/>
      <c r="I382" s="489"/>
      <c r="J382" s="489"/>
      <c r="K382" s="489"/>
      <c r="L382" s="490"/>
      <c r="M382" s="489"/>
      <c r="N382" s="489"/>
      <c r="O382" s="489"/>
      <c r="P382" s="489"/>
      <c r="Q382" s="489"/>
    </row>
    <row r="383">
      <c r="A383" s="489"/>
      <c r="B383" s="489"/>
      <c r="C383" s="489"/>
      <c r="D383" s="489"/>
      <c r="E383" s="489"/>
      <c r="F383" s="489"/>
      <c r="G383" s="489"/>
      <c r="H383" s="489"/>
      <c r="I383" s="489"/>
      <c r="J383" s="489"/>
      <c r="K383" s="489"/>
      <c r="L383" s="490"/>
      <c r="M383" s="489"/>
      <c r="N383" s="489"/>
      <c r="O383" s="489"/>
      <c r="P383" s="489"/>
      <c r="Q383" s="489"/>
    </row>
    <row r="384">
      <c r="A384" s="489"/>
      <c r="B384" s="489"/>
      <c r="C384" s="489"/>
      <c r="D384" s="489"/>
      <c r="E384" s="489"/>
      <c r="F384" s="489"/>
      <c r="G384" s="489"/>
      <c r="H384" s="489"/>
      <c r="I384" s="489"/>
      <c r="J384" s="489"/>
      <c r="K384" s="489"/>
      <c r="L384" s="490"/>
      <c r="M384" s="489"/>
      <c r="N384" s="489"/>
      <c r="O384" s="489"/>
      <c r="P384" s="489"/>
      <c r="Q384" s="489"/>
    </row>
    <row r="385">
      <c r="A385" s="489"/>
      <c r="B385" s="489"/>
      <c r="C385" s="489"/>
      <c r="D385" s="489"/>
      <c r="E385" s="489"/>
      <c r="F385" s="489"/>
      <c r="G385" s="489"/>
      <c r="H385" s="489"/>
      <c r="I385" s="489"/>
      <c r="J385" s="489"/>
      <c r="K385" s="489"/>
      <c r="L385" s="490"/>
      <c r="M385" s="489"/>
      <c r="N385" s="489"/>
      <c r="O385" s="489"/>
      <c r="P385" s="489"/>
      <c r="Q385" s="489"/>
    </row>
    <row r="386">
      <c r="A386" s="489"/>
      <c r="B386" s="489"/>
      <c r="C386" s="489"/>
      <c r="D386" s="489"/>
      <c r="E386" s="489"/>
      <c r="F386" s="489"/>
      <c r="G386" s="489"/>
      <c r="H386" s="489"/>
      <c r="I386" s="489"/>
      <c r="J386" s="489"/>
      <c r="K386" s="489"/>
      <c r="L386" s="490"/>
      <c r="M386" s="489"/>
      <c r="N386" s="489"/>
      <c r="O386" s="489"/>
      <c r="P386" s="489"/>
      <c r="Q386" s="489"/>
    </row>
    <row r="387">
      <c r="A387" s="489"/>
      <c r="B387" s="489"/>
      <c r="C387" s="489"/>
      <c r="D387" s="489"/>
      <c r="E387" s="489"/>
      <c r="F387" s="489"/>
      <c r="G387" s="489"/>
      <c r="H387" s="489"/>
      <c r="I387" s="489"/>
      <c r="J387" s="489"/>
      <c r="K387" s="489"/>
      <c r="L387" s="490"/>
      <c r="M387" s="489"/>
      <c r="N387" s="489"/>
      <c r="O387" s="489"/>
      <c r="P387" s="489"/>
      <c r="Q387" s="489"/>
    </row>
    <row r="388">
      <c r="A388" s="489"/>
      <c r="B388" s="489"/>
      <c r="C388" s="489"/>
      <c r="D388" s="489"/>
      <c r="E388" s="489"/>
      <c r="F388" s="489"/>
      <c r="G388" s="489"/>
      <c r="H388" s="489"/>
      <c r="I388" s="489"/>
      <c r="J388" s="489"/>
      <c r="K388" s="489"/>
      <c r="L388" s="490"/>
      <c r="M388" s="489"/>
      <c r="N388" s="489"/>
      <c r="O388" s="489"/>
      <c r="P388" s="489"/>
      <c r="Q388" s="489"/>
    </row>
    <row r="389">
      <c r="A389" s="489"/>
      <c r="B389" s="489"/>
      <c r="C389" s="489"/>
      <c r="D389" s="489"/>
      <c r="E389" s="489"/>
      <c r="F389" s="489"/>
      <c r="G389" s="489"/>
      <c r="H389" s="489"/>
      <c r="I389" s="489"/>
      <c r="J389" s="489"/>
      <c r="K389" s="489"/>
      <c r="L389" s="490"/>
      <c r="M389" s="489"/>
      <c r="N389" s="489"/>
      <c r="O389" s="489"/>
      <c r="P389" s="489"/>
      <c r="Q389" s="489"/>
    </row>
    <row r="390">
      <c r="A390" s="489"/>
      <c r="B390" s="489"/>
      <c r="C390" s="489"/>
      <c r="D390" s="489"/>
      <c r="E390" s="489"/>
      <c r="F390" s="489"/>
      <c r="G390" s="489"/>
      <c r="H390" s="489"/>
      <c r="I390" s="489"/>
      <c r="J390" s="489"/>
      <c r="K390" s="489"/>
      <c r="L390" s="490"/>
      <c r="M390" s="489"/>
      <c r="N390" s="489"/>
      <c r="O390" s="489"/>
      <c r="P390" s="489"/>
      <c r="Q390" s="489"/>
    </row>
    <row r="391">
      <c r="A391" s="489"/>
      <c r="B391" s="489"/>
      <c r="C391" s="489"/>
      <c r="D391" s="489"/>
      <c r="E391" s="489"/>
      <c r="F391" s="489"/>
      <c r="G391" s="489"/>
      <c r="H391" s="489"/>
      <c r="I391" s="489"/>
      <c r="J391" s="489"/>
      <c r="K391" s="489"/>
      <c r="L391" s="490"/>
      <c r="M391" s="489"/>
      <c r="N391" s="489"/>
      <c r="O391" s="489"/>
      <c r="P391" s="489"/>
      <c r="Q391" s="489"/>
    </row>
    <row r="392">
      <c r="A392" s="489"/>
      <c r="B392" s="489"/>
      <c r="C392" s="489"/>
      <c r="D392" s="489"/>
      <c r="E392" s="489"/>
      <c r="F392" s="489"/>
      <c r="G392" s="489"/>
      <c r="H392" s="489"/>
      <c r="I392" s="489"/>
      <c r="J392" s="489"/>
      <c r="K392" s="489"/>
      <c r="L392" s="490"/>
      <c r="M392" s="489"/>
      <c r="N392" s="489"/>
      <c r="O392" s="489"/>
      <c r="P392" s="489"/>
      <c r="Q392" s="489"/>
    </row>
    <row r="393">
      <c r="A393" s="489"/>
      <c r="B393" s="489"/>
      <c r="C393" s="489"/>
      <c r="D393" s="489"/>
      <c r="E393" s="489"/>
      <c r="F393" s="489"/>
      <c r="G393" s="489"/>
      <c r="H393" s="489"/>
      <c r="I393" s="489"/>
      <c r="J393" s="489"/>
      <c r="K393" s="489"/>
      <c r="L393" s="490"/>
      <c r="M393" s="489"/>
      <c r="N393" s="489"/>
      <c r="O393" s="489"/>
      <c r="P393" s="489"/>
      <c r="Q393" s="489"/>
    </row>
    <row r="394">
      <c r="A394" s="489"/>
      <c r="B394" s="489"/>
      <c r="C394" s="489"/>
      <c r="D394" s="489"/>
      <c r="E394" s="489"/>
      <c r="F394" s="489"/>
      <c r="G394" s="489"/>
      <c r="H394" s="489"/>
      <c r="I394" s="489"/>
      <c r="J394" s="489"/>
      <c r="K394" s="489"/>
      <c r="L394" s="490"/>
      <c r="M394" s="489"/>
      <c r="N394" s="489"/>
      <c r="O394" s="489"/>
      <c r="P394" s="489"/>
      <c r="Q394" s="489"/>
    </row>
    <row r="395">
      <c r="A395" s="489"/>
      <c r="B395" s="489"/>
      <c r="C395" s="489"/>
      <c r="D395" s="489"/>
      <c r="E395" s="489"/>
      <c r="F395" s="489"/>
      <c r="G395" s="489"/>
      <c r="H395" s="489"/>
      <c r="I395" s="489"/>
      <c r="J395" s="489"/>
      <c r="K395" s="489"/>
      <c r="L395" s="490"/>
      <c r="M395" s="489"/>
      <c r="N395" s="489"/>
      <c r="O395" s="489"/>
      <c r="P395" s="489"/>
      <c r="Q395" s="489"/>
    </row>
    <row r="396">
      <c r="A396" s="489"/>
      <c r="B396" s="489"/>
      <c r="C396" s="489"/>
      <c r="D396" s="489"/>
      <c r="E396" s="489"/>
      <c r="F396" s="489"/>
      <c r="G396" s="489"/>
      <c r="H396" s="489"/>
      <c r="I396" s="489"/>
      <c r="J396" s="489"/>
      <c r="K396" s="489"/>
      <c r="L396" s="490"/>
      <c r="M396" s="489"/>
      <c r="N396" s="489"/>
      <c r="O396" s="489"/>
      <c r="P396" s="489"/>
      <c r="Q396" s="489"/>
    </row>
    <row r="397">
      <c r="A397" s="489"/>
      <c r="B397" s="489"/>
      <c r="C397" s="489"/>
      <c r="D397" s="489"/>
      <c r="E397" s="489"/>
      <c r="F397" s="489"/>
      <c r="G397" s="489"/>
      <c r="H397" s="489"/>
      <c r="I397" s="489"/>
      <c r="J397" s="489"/>
      <c r="K397" s="489"/>
      <c r="L397" s="490"/>
      <c r="M397" s="489"/>
      <c r="N397" s="489"/>
      <c r="O397" s="489"/>
      <c r="P397" s="489"/>
      <c r="Q397" s="489"/>
    </row>
    <row r="398">
      <c r="A398" s="489"/>
      <c r="B398" s="489"/>
      <c r="C398" s="489"/>
      <c r="D398" s="489"/>
      <c r="E398" s="489"/>
      <c r="F398" s="489"/>
      <c r="G398" s="489"/>
      <c r="H398" s="489"/>
      <c r="I398" s="489"/>
      <c r="J398" s="489"/>
      <c r="K398" s="489"/>
      <c r="L398" s="490"/>
      <c r="M398" s="489"/>
      <c r="N398" s="489"/>
      <c r="O398" s="489"/>
      <c r="P398" s="489"/>
      <c r="Q398" s="489"/>
    </row>
    <row r="399">
      <c r="A399" s="489"/>
      <c r="B399" s="489"/>
      <c r="C399" s="489"/>
      <c r="D399" s="489"/>
      <c r="E399" s="489"/>
      <c r="F399" s="489"/>
      <c r="G399" s="489"/>
      <c r="H399" s="489"/>
      <c r="I399" s="489"/>
      <c r="J399" s="489"/>
      <c r="K399" s="489"/>
      <c r="L399" s="490"/>
      <c r="M399" s="489"/>
      <c r="N399" s="489"/>
      <c r="O399" s="489"/>
      <c r="P399" s="489"/>
      <c r="Q399" s="489"/>
    </row>
    <row r="400">
      <c r="A400" s="489"/>
      <c r="B400" s="489"/>
      <c r="C400" s="489"/>
      <c r="D400" s="489"/>
      <c r="E400" s="489"/>
      <c r="F400" s="489"/>
      <c r="G400" s="489"/>
      <c r="H400" s="489"/>
      <c r="I400" s="489"/>
      <c r="J400" s="489"/>
      <c r="K400" s="489"/>
      <c r="L400" s="490"/>
      <c r="M400" s="489"/>
      <c r="N400" s="489"/>
      <c r="O400" s="489"/>
      <c r="P400" s="489"/>
      <c r="Q400" s="489"/>
    </row>
    <row r="401">
      <c r="A401" s="489"/>
      <c r="B401" s="489"/>
      <c r="C401" s="489"/>
      <c r="D401" s="489"/>
      <c r="E401" s="489"/>
      <c r="F401" s="489"/>
      <c r="G401" s="489"/>
      <c r="H401" s="489"/>
      <c r="I401" s="489"/>
      <c r="J401" s="489"/>
      <c r="K401" s="489"/>
      <c r="L401" s="490"/>
      <c r="M401" s="489"/>
      <c r="N401" s="489"/>
      <c r="O401" s="489"/>
      <c r="P401" s="489"/>
      <c r="Q401" s="489"/>
    </row>
    <row r="402">
      <c r="A402" s="489"/>
      <c r="B402" s="489"/>
      <c r="C402" s="489"/>
      <c r="D402" s="489"/>
      <c r="E402" s="489"/>
      <c r="F402" s="489"/>
      <c r="G402" s="489"/>
      <c r="H402" s="489"/>
      <c r="I402" s="489"/>
      <c r="J402" s="489"/>
      <c r="K402" s="489"/>
      <c r="L402" s="490"/>
      <c r="M402" s="489"/>
      <c r="N402" s="489"/>
      <c r="O402" s="489"/>
      <c r="P402" s="489"/>
      <c r="Q402" s="489"/>
    </row>
    <row r="403">
      <c r="A403" s="489"/>
      <c r="B403" s="489"/>
      <c r="C403" s="489"/>
      <c r="D403" s="489"/>
      <c r="E403" s="489"/>
      <c r="F403" s="489"/>
      <c r="G403" s="489"/>
      <c r="H403" s="489"/>
      <c r="I403" s="489"/>
      <c r="J403" s="489"/>
      <c r="K403" s="489"/>
      <c r="L403" s="490"/>
      <c r="M403" s="489"/>
      <c r="N403" s="489"/>
      <c r="O403" s="489"/>
      <c r="P403" s="489"/>
      <c r="Q403" s="489"/>
    </row>
    <row r="404">
      <c r="A404" s="489"/>
      <c r="B404" s="489"/>
      <c r="C404" s="489"/>
      <c r="D404" s="489"/>
      <c r="E404" s="489"/>
      <c r="F404" s="489"/>
      <c r="G404" s="489"/>
      <c r="H404" s="489"/>
      <c r="I404" s="489"/>
      <c r="J404" s="489"/>
      <c r="K404" s="489"/>
      <c r="L404" s="490"/>
      <c r="M404" s="489"/>
      <c r="N404" s="489"/>
      <c r="O404" s="489"/>
      <c r="P404" s="489"/>
      <c r="Q404" s="489"/>
    </row>
    <row r="405">
      <c r="A405" s="489"/>
      <c r="B405" s="489"/>
      <c r="C405" s="489"/>
      <c r="D405" s="489"/>
      <c r="E405" s="489"/>
      <c r="F405" s="489"/>
      <c r="G405" s="489"/>
      <c r="H405" s="489"/>
      <c r="I405" s="489"/>
      <c r="J405" s="489"/>
      <c r="K405" s="489"/>
      <c r="L405" s="490"/>
      <c r="M405" s="489"/>
      <c r="N405" s="489"/>
      <c r="O405" s="489"/>
      <c r="P405" s="489"/>
      <c r="Q405" s="489"/>
    </row>
    <row r="406">
      <c r="A406" s="489"/>
      <c r="B406" s="489"/>
      <c r="C406" s="489"/>
      <c r="D406" s="489"/>
      <c r="E406" s="489"/>
      <c r="F406" s="489"/>
      <c r="G406" s="489"/>
      <c r="H406" s="489"/>
      <c r="I406" s="489"/>
      <c r="J406" s="489"/>
      <c r="K406" s="489"/>
      <c r="L406" s="490"/>
      <c r="M406" s="489"/>
      <c r="N406" s="489"/>
      <c r="O406" s="489"/>
      <c r="P406" s="489"/>
      <c r="Q406" s="489"/>
    </row>
    <row r="407">
      <c r="A407" s="489"/>
      <c r="B407" s="489"/>
      <c r="C407" s="489"/>
      <c r="D407" s="489"/>
      <c r="E407" s="489"/>
      <c r="F407" s="489"/>
      <c r="G407" s="489"/>
      <c r="H407" s="489"/>
      <c r="I407" s="489"/>
      <c r="J407" s="489"/>
      <c r="K407" s="489"/>
      <c r="L407" s="490"/>
      <c r="M407" s="489"/>
      <c r="N407" s="489"/>
      <c r="O407" s="489"/>
      <c r="P407" s="489"/>
      <c r="Q407" s="489"/>
    </row>
    <row r="408">
      <c r="A408" s="489"/>
      <c r="B408" s="489"/>
      <c r="C408" s="489"/>
      <c r="D408" s="489"/>
      <c r="E408" s="489"/>
      <c r="F408" s="489"/>
      <c r="G408" s="489"/>
      <c r="H408" s="489"/>
      <c r="I408" s="489"/>
      <c r="J408" s="489"/>
      <c r="K408" s="489"/>
      <c r="L408" s="490"/>
      <c r="M408" s="489"/>
      <c r="N408" s="489"/>
      <c r="O408" s="489"/>
      <c r="P408" s="489"/>
      <c r="Q408" s="489"/>
    </row>
    <row r="409">
      <c r="A409" s="489"/>
      <c r="B409" s="489"/>
      <c r="C409" s="489"/>
      <c r="D409" s="489"/>
      <c r="E409" s="489"/>
      <c r="F409" s="489"/>
      <c r="G409" s="489"/>
      <c r="H409" s="489"/>
      <c r="I409" s="489"/>
      <c r="J409" s="489"/>
      <c r="K409" s="489"/>
      <c r="L409" s="490"/>
      <c r="M409" s="489"/>
      <c r="N409" s="489"/>
      <c r="O409" s="489"/>
      <c r="P409" s="489"/>
      <c r="Q409" s="489"/>
    </row>
    <row r="410">
      <c r="A410" s="489"/>
      <c r="B410" s="489"/>
      <c r="C410" s="489"/>
      <c r="D410" s="489"/>
      <c r="E410" s="489"/>
      <c r="F410" s="489"/>
      <c r="G410" s="489"/>
      <c r="H410" s="489"/>
      <c r="I410" s="489"/>
      <c r="J410" s="489"/>
      <c r="K410" s="489"/>
      <c r="L410" s="490"/>
      <c r="M410" s="489"/>
      <c r="N410" s="489"/>
      <c r="O410" s="489"/>
      <c r="P410" s="489"/>
      <c r="Q410" s="489"/>
    </row>
    <row r="411">
      <c r="A411" s="489"/>
      <c r="B411" s="489"/>
      <c r="C411" s="489"/>
      <c r="D411" s="489"/>
      <c r="E411" s="489"/>
      <c r="F411" s="489"/>
      <c r="G411" s="489"/>
      <c r="H411" s="489"/>
      <c r="I411" s="489"/>
      <c r="J411" s="489"/>
      <c r="K411" s="489"/>
      <c r="L411" s="490"/>
      <c r="M411" s="489"/>
      <c r="N411" s="489"/>
      <c r="O411" s="489"/>
      <c r="P411" s="489"/>
      <c r="Q411" s="489"/>
    </row>
    <row r="412">
      <c r="A412" s="489"/>
      <c r="B412" s="489"/>
      <c r="C412" s="489"/>
      <c r="D412" s="489"/>
      <c r="E412" s="489"/>
      <c r="F412" s="489"/>
      <c r="G412" s="489"/>
      <c r="H412" s="489"/>
      <c r="I412" s="489"/>
      <c r="J412" s="489"/>
      <c r="K412" s="489"/>
      <c r="L412" s="490"/>
      <c r="M412" s="489"/>
      <c r="N412" s="489"/>
      <c r="O412" s="489"/>
      <c r="P412" s="489"/>
      <c r="Q412" s="489"/>
    </row>
    <row r="413">
      <c r="A413" s="489"/>
      <c r="B413" s="489"/>
      <c r="C413" s="489"/>
      <c r="D413" s="489"/>
      <c r="E413" s="489"/>
      <c r="F413" s="489"/>
      <c r="G413" s="489"/>
      <c r="H413" s="489"/>
      <c r="I413" s="489"/>
      <c r="J413" s="489"/>
      <c r="K413" s="489"/>
      <c r="L413" s="490"/>
      <c r="M413" s="489"/>
      <c r="N413" s="489"/>
      <c r="O413" s="489"/>
      <c r="P413" s="489"/>
      <c r="Q413" s="489"/>
    </row>
    <row r="414">
      <c r="A414" s="489"/>
      <c r="B414" s="489"/>
      <c r="C414" s="489"/>
      <c r="D414" s="489"/>
      <c r="E414" s="489"/>
      <c r="F414" s="489"/>
      <c r="G414" s="489"/>
      <c r="H414" s="489"/>
      <c r="I414" s="489"/>
      <c r="J414" s="489"/>
      <c r="K414" s="489"/>
      <c r="L414" s="490"/>
      <c r="M414" s="489"/>
      <c r="N414" s="489"/>
      <c r="O414" s="489"/>
      <c r="P414" s="489"/>
      <c r="Q414" s="489"/>
    </row>
    <row r="415">
      <c r="A415" s="489"/>
      <c r="B415" s="489"/>
      <c r="C415" s="489"/>
      <c r="D415" s="489"/>
      <c r="E415" s="489"/>
      <c r="F415" s="489"/>
      <c r="G415" s="489"/>
      <c r="H415" s="489"/>
      <c r="I415" s="489"/>
      <c r="J415" s="489"/>
      <c r="K415" s="489"/>
      <c r="L415" s="490"/>
      <c r="M415" s="489"/>
      <c r="N415" s="489"/>
      <c r="O415" s="489"/>
      <c r="P415" s="489"/>
      <c r="Q415" s="489"/>
    </row>
    <row r="416">
      <c r="A416" s="489"/>
      <c r="B416" s="489"/>
      <c r="C416" s="489"/>
      <c r="D416" s="489"/>
      <c r="E416" s="489"/>
      <c r="F416" s="489"/>
      <c r="G416" s="489"/>
      <c r="H416" s="489"/>
      <c r="I416" s="489"/>
      <c r="J416" s="489"/>
      <c r="K416" s="489"/>
      <c r="L416" s="490"/>
      <c r="M416" s="489"/>
      <c r="N416" s="489"/>
      <c r="O416" s="489"/>
      <c r="P416" s="489"/>
      <c r="Q416" s="489"/>
    </row>
    <row r="417">
      <c r="A417" s="489"/>
      <c r="B417" s="489"/>
      <c r="C417" s="489"/>
      <c r="D417" s="489"/>
      <c r="E417" s="489"/>
      <c r="F417" s="489"/>
      <c r="G417" s="489"/>
      <c r="H417" s="489"/>
      <c r="I417" s="489"/>
      <c r="J417" s="489"/>
      <c r="K417" s="489"/>
      <c r="L417" s="490"/>
      <c r="M417" s="489"/>
      <c r="N417" s="489"/>
      <c r="O417" s="489"/>
      <c r="P417" s="489"/>
      <c r="Q417" s="489"/>
    </row>
    <row r="418">
      <c r="A418" s="489"/>
      <c r="B418" s="489"/>
      <c r="C418" s="489"/>
      <c r="D418" s="489"/>
      <c r="E418" s="489"/>
      <c r="F418" s="489"/>
      <c r="G418" s="489"/>
      <c r="H418" s="489"/>
      <c r="I418" s="489"/>
      <c r="J418" s="489"/>
      <c r="K418" s="489"/>
      <c r="L418" s="490"/>
      <c r="M418" s="489"/>
      <c r="N418" s="489"/>
      <c r="O418" s="489"/>
      <c r="P418" s="489"/>
      <c r="Q418" s="489"/>
    </row>
    <row r="419">
      <c r="A419" s="489"/>
      <c r="B419" s="489"/>
      <c r="C419" s="489"/>
      <c r="D419" s="489"/>
      <c r="E419" s="489"/>
      <c r="F419" s="489"/>
      <c r="G419" s="489"/>
      <c r="H419" s="489"/>
      <c r="I419" s="489"/>
      <c r="J419" s="489"/>
      <c r="K419" s="489"/>
      <c r="L419" s="490"/>
      <c r="M419" s="489"/>
      <c r="N419" s="489"/>
      <c r="O419" s="489"/>
      <c r="P419" s="489"/>
      <c r="Q419" s="489"/>
    </row>
    <row r="420">
      <c r="A420" s="489"/>
      <c r="B420" s="489"/>
      <c r="C420" s="489"/>
      <c r="D420" s="489"/>
      <c r="E420" s="489"/>
      <c r="F420" s="489"/>
      <c r="G420" s="489"/>
      <c r="H420" s="489"/>
      <c r="I420" s="489"/>
      <c r="J420" s="489"/>
      <c r="K420" s="489"/>
      <c r="L420" s="490"/>
      <c r="M420" s="489"/>
      <c r="N420" s="489"/>
      <c r="O420" s="489"/>
      <c r="P420" s="489"/>
      <c r="Q420" s="489"/>
    </row>
    <row r="421">
      <c r="A421" s="489"/>
      <c r="B421" s="489"/>
      <c r="C421" s="489"/>
      <c r="D421" s="489"/>
      <c r="E421" s="489"/>
      <c r="F421" s="489"/>
      <c r="G421" s="489"/>
      <c r="H421" s="489"/>
      <c r="I421" s="489"/>
      <c r="J421" s="489"/>
      <c r="K421" s="489"/>
      <c r="L421" s="490"/>
      <c r="M421" s="489"/>
      <c r="N421" s="489"/>
      <c r="O421" s="489"/>
      <c r="P421" s="489"/>
      <c r="Q421" s="489"/>
    </row>
    <row r="422">
      <c r="A422" s="489"/>
      <c r="B422" s="489"/>
      <c r="C422" s="489"/>
      <c r="D422" s="489"/>
      <c r="E422" s="489"/>
      <c r="F422" s="489"/>
      <c r="G422" s="489"/>
      <c r="H422" s="489"/>
      <c r="I422" s="489"/>
      <c r="J422" s="489"/>
      <c r="K422" s="489"/>
      <c r="L422" s="490"/>
      <c r="M422" s="489"/>
      <c r="N422" s="489"/>
      <c r="O422" s="489"/>
      <c r="P422" s="489"/>
      <c r="Q422" s="489"/>
    </row>
    <row r="423">
      <c r="A423" s="489"/>
      <c r="B423" s="489"/>
      <c r="C423" s="489"/>
      <c r="D423" s="489"/>
      <c r="E423" s="489"/>
      <c r="F423" s="489"/>
      <c r="G423" s="489"/>
      <c r="H423" s="489"/>
      <c r="I423" s="489"/>
      <c r="J423" s="489"/>
      <c r="K423" s="489"/>
      <c r="L423" s="490"/>
      <c r="M423" s="489"/>
      <c r="N423" s="489"/>
      <c r="O423" s="489"/>
      <c r="P423" s="489"/>
      <c r="Q423" s="489"/>
    </row>
    <row r="424">
      <c r="A424" s="489"/>
      <c r="B424" s="489"/>
      <c r="C424" s="489"/>
      <c r="D424" s="489"/>
      <c r="E424" s="489"/>
      <c r="F424" s="489"/>
      <c r="G424" s="489"/>
      <c r="H424" s="489"/>
      <c r="I424" s="489"/>
      <c r="J424" s="489"/>
      <c r="K424" s="489"/>
      <c r="L424" s="490"/>
      <c r="M424" s="489"/>
      <c r="N424" s="489"/>
      <c r="O424" s="489"/>
      <c r="P424" s="489"/>
      <c r="Q424" s="489"/>
    </row>
    <row r="425">
      <c r="A425" s="489"/>
      <c r="B425" s="489"/>
      <c r="C425" s="489"/>
      <c r="D425" s="489"/>
      <c r="E425" s="489"/>
      <c r="F425" s="489"/>
      <c r="G425" s="489"/>
      <c r="H425" s="489"/>
      <c r="I425" s="489"/>
      <c r="J425" s="489"/>
      <c r="K425" s="489"/>
      <c r="L425" s="490"/>
      <c r="M425" s="489"/>
      <c r="N425" s="489"/>
      <c r="O425" s="489"/>
      <c r="P425" s="489"/>
      <c r="Q425" s="489"/>
    </row>
    <row r="426">
      <c r="A426" s="489"/>
      <c r="B426" s="489"/>
      <c r="C426" s="489"/>
      <c r="D426" s="489"/>
      <c r="E426" s="489"/>
      <c r="F426" s="489"/>
      <c r="G426" s="489"/>
      <c r="H426" s="489"/>
      <c r="I426" s="489"/>
      <c r="J426" s="489"/>
      <c r="K426" s="489"/>
      <c r="L426" s="490"/>
      <c r="M426" s="489"/>
      <c r="N426" s="489"/>
      <c r="O426" s="489"/>
      <c r="P426" s="489"/>
      <c r="Q426" s="489"/>
    </row>
    <row r="427">
      <c r="A427" s="489"/>
      <c r="B427" s="489"/>
      <c r="C427" s="489"/>
      <c r="D427" s="489"/>
      <c r="E427" s="489"/>
      <c r="F427" s="489"/>
      <c r="G427" s="489"/>
      <c r="H427" s="489"/>
      <c r="I427" s="489"/>
      <c r="J427" s="489"/>
      <c r="K427" s="489"/>
      <c r="L427" s="490"/>
      <c r="M427" s="489"/>
      <c r="N427" s="489"/>
      <c r="O427" s="489"/>
      <c r="P427" s="489"/>
      <c r="Q427" s="489"/>
    </row>
    <row r="428">
      <c r="A428" s="489"/>
      <c r="B428" s="489"/>
      <c r="C428" s="489"/>
      <c r="D428" s="489"/>
      <c r="E428" s="489"/>
      <c r="F428" s="489"/>
      <c r="G428" s="489"/>
      <c r="H428" s="489"/>
      <c r="I428" s="489"/>
      <c r="J428" s="489"/>
      <c r="K428" s="489"/>
      <c r="L428" s="490"/>
      <c r="M428" s="489"/>
      <c r="N428" s="489"/>
      <c r="O428" s="489"/>
      <c r="P428" s="489"/>
      <c r="Q428" s="489"/>
    </row>
    <row r="429">
      <c r="A429" s="489"/>
      <c r="B429" s="489"/>
      <c r="C429" s="489"/>
      <c r="D429" s="489"/>
      <c r="E429" s="489"/>
      <c r="F429" s="489"/>
      <c r="G429" s="489"/>
      <c r="H429" s="489"/>
      <c r="I429" s="489"/>
      <c r="J429" s="489"/>
      <c r="K429" s="489"/>
      <c r="L429" s="490"/>
      <c r="M429" s="489"/>
      <c r="N429" s="489"/>
      <c r="O429" s="489"/>
      <c r="P429" s="489"/>
      <c r="Q429" s="489"/>
    </row>
    <row r="430">
      <c r="A430" s="489"/>
      <c r="B430" s="489"/>
      <c r="C430" s="489"/>
      <c r="D430" s="489"/>
      <c r="E430" s="489"/>
      <c r="F430" s="489"/>
      <c r="G430" s="489"/>
      <c r="H430" s="489"/>
      <c r="I430" s="489"/>
      <c r="J430" s="489"/>
      <c r="K430" s="489"/>
      <c r="L430" s="490"/>
      <c r="M430" s="489"/>
      <c r="N430" s="489"/>
      <c r="O430" s="489"/>
      <c r="P430" s="489"/>
      <c r="Q430" s="489"/>
    </row>
    <row r="431">
      <c r="A431" s="489"/>
      <c r="B431" s="489"/>
      <c r="C431" s="489"/>
      <c r="D431" s="489"/>
      <c r="E431" s="489"/>
      <c r="F431" s="489"/>
      <c r="G431" s="489"/>
      <c r="H431" s="489"/>
      <c r="I431" s="489"/>
      <c r="J431" s="489"/>
      <c r="K431" s="489"/>
      <c r="L431" s="490"/>
      <c r="M431" s="489"/>
      <c r="N431" s="489"/>
      <c r="O431" s="489"/>
      <c r="P431" s="489"/>
      <c r="Q431" s="489"/>
    </row>
    <row r="432">
      <c r="A432" s="489"/>
      <c r="B432" s="489"/>
      <c r="C432" s="489"/>
      <c r="D432" s="489"/>
      <c r="E432" s="489"/>
      <c r="F432" s="489"/>
      <c r="G432" s="489"/>
      <c r="H432" s="489"/>
      <c r="I432" s="489"/>
      <c r="J432" s="489"/>
      <c r="K432" s="489"/>
      <c r="L432" s="490"/>
      <c r="M432" s="489"/>
      <c r="N432" s="489"/>
      <c r="O432" s="489"/>
      <c r="P432" s="489"/>
      <c r="Q432" s="489"/>
    </row>
    <row r="433">
      <c r="A433" s="489"/>
      <c r="B433" s="489"/>
      <c r="C433" s="489"/>
      <c r="D433" s="489"/>
      <c r="E433" s="489"/>
      <c r="F433" s="489"/>
      <c r="G433" s="489"/>
      <c r="H433" s="489"/>
      <c r="I433" s="489"/>
      <c r="J433" s="489"/>
      <c r="K433" s="489"/>
      <c r="L433" s="490"/>
      <c r="M433" s="489"/>
      <c r="N433" s="489"/>
      <c r="O433" s="489"/>
      <c r="P433" s="489"/>
      <c r="Q433" s="489"/>
    </row>
    <row r="434">
      <c r="A434" s="489"/>
      <c r="B434" s="489"/>
      <c r="C434" s="489"/>
      <c r="D434" s="489"/>
      <c r="E434" s="489"/>
      <c r="F434" s="489"/>
      <c r="G434" s="489"/>
      <c r="H434" s="489"/>
      <c r="I434" s="489"/>
      <c r="J434" s="489"/>
      <c r="K434" s="489"/>
      <c r="L434" s="490"/>
      <c r="M434" s="489"/>
      <c r="N434" s="489"/>
      <c r="O434" s="489"/>
      <c r="P434" s="489"/>
      <c r="Q434" s="489"/>
    </row>
    <row r="435">
      <c r="A435" s="489"/>
      <c r="B435" s="489"/>
      <c r="C435" s="489"/>
      <c r="D435" s="489"/>
      <c r="E435" s="489"/>
      <c r="F435" s="489"/>
      <c r="G435" s="489"/>
      <c r="H435" s="489"/>
      <c r="I435" s="489"/>
      <c r="J435" s="489"/>
      <c r="K435" s="489"/>
      <c r="L435" s="490"/>
      <c r="M435" s="489"/>
      <c r="N435" s="489"/>
      <c r="O435" s="489"/>
      <c r="P435" s="489"/>
      <c r="Q435" s="489"/>
    </row>
    <row r="436">
      <c r="A436" s="489"/>
      <c r="B436" s="489"/>
      <c r="C436" s="489"/>
      <c r="D436" s="489"/>
      <c r="E436" s="489"/>
      <c r="F436" s="489"/>
      <c r="G436" s="489"/>
      <c r="H436" s="489"/>
      <c r="I436" s="489"/>
      <c r="J436" s="489"/>
      <c r="K436" s="489"/>
      <c r="L436" s="490"/>
      <c r="M436" s="489"/>
      <c r="N436" s="489"/>
      <c r="O436" s="489"/>
      <c r="P436" s="489"/>
      <c r="Q436" s="489"/>
    </row>
    <row r="437">
      <c r="A437" s="489"/>
      <c r="B437" s="489"/>
      <c r="C437" s="489"/>
      <c r="D437" s="489"/>
      <c r="E437" s="489"/>
      <c r="F437" s="489"/>
      <c r="G437" s="489"/>
      <c r="H437" s="489"/>
      <c r="I437" s="489"/>
      <c r="J437" s="489"/>
      <c r="K437" s="489"/>
      <c r="L437" s="490"/>
      <c r="M437" s="489"/>
      <c r="N437" s="489"/>
      <c r="O437" s="489"/>
      <c r="P437" s="489"/>
      <c r="Q437" s="489"/>
    </row>
    <row r="438">
      <c r="A438" s="489"/>
      <c r="B438" s="489"/>
      <c r="C438" s="489"/>
      <c r="D438" s="489"/>
      <c r="E438" s="489"/>
      <c r="F438" s="489"/>
      <c r="G438" s="489"/>
      <c r="H438" s="489"/>
      <c r="I438" s="489"/>
      <c r="J438" s="489"/>
      <c r="K438" s="489"/>
      <c r="L438" s="490"/>
      <c r="M438" s="489"/>
      <c r="N438" s="489"/>
      <c r="O438" s="489"/>
      <c r="P438" s="489"/>
      <c r="Q438" s="489"/>
    </row>
    <row r="439">
      <c r="A439" s="489"/>
      <c r="B439" s="489"/>
      <c r="C439" s="489"/>
      <c r="D439" s="489"/>
      <c r="E439" s="489"/>
      <c r="F439" s="489"/>
      <c r="G439" s="489"/>
      <c r="H439" s="489"/>
      <c r="I439" s="489"/>
      <c r="J439" s="489"/>
      <c r="K439" s="489"/>
      <c r="L439" s="490"/>
      <c r="M439" s="489"/>
      <c r="N439" s="489"/>
      <c r="O439" s="489"/>
      <c r="P439" s="489"/>
      <c r="Q439" s="489"/>
    </row>
    <row r="440">
      <c r="A440" s="489"/>
      <c r="B440" s="489"/>
      <c r="C440" s="489"/>
      <c r="D440" s="489"/>
      <c r="E440" s="489"/>
      <c r="F440" s="489"/>
      <c r="G440" s="489"/>
      <c r="H440" s="489"/>
      <c r="I440" s="489"/>
      <c r="J440" s="489"/>
      <c r="K440" s="489"/>
      <c r="L440" s="490"/>
      <c r="M440" s="489"/>
      <c r="N440" s="489"/>
      <c r="O440" s="489"/>
      <c r="P440" s="489"/>
      <c r="Q440" s="489"/>
    </row>
    <row r="441">
      <c r="A441" s="489"/>
      <c r="B441" s="489"/>
      <c r="C441" s="489"/>
      <c r="D441" s="489"/>
      <c r="E441" s="489"/>
      <c r="F441" s="489"/>
      <c r="G441" s="489"/>
      <c r="H441" s="489"/>
      <c r="I441" s="489"/>
      <c r="J441" s="489"/>
      <c r="K441" s="489"/>
      <c r="L441" s="490"/>
      <c r="M441" s="489"/>
      <c r="N441" s="489"/>
      <c r="O441" s="489"/>
      <c r="P441" s="489"/>
      <c r="Q441" s="489"/>
    </row>
    <row r="442">
      <c r="A442" s="489"/>
      <c r="B442" s="489"/>
      <c r="C442" s="489"/>
      <c r="D442" s="489"/>
      <c r="E442" s="489"/>
      <c r="F442" s="489"/>
      <c r="G442" s="489"/>
      <c r="H442" s="489"/>
      <c r="I442" s="489"/>
      <c r="J442" s="489"/>
      <c r="K442" s="489"/>
      <c r="L442" s="490"/>
      <c r="M442" s="489"/>
      <c r="N442" s="489"/>
      <c r="O442" s="489"/>
      <c r="P442" s="489"/>
      <c r="Q442" s="489"/>
    </row>
    <row r="443">
      <c r="A443" s="489"/>
      <c r="B443" s="489"/>
      <c r="C443" s="489"/>
      <c r="D443" s="489"/>
      <c r="E443" s="489"/>
      <c r="F443" s="489"/>
      <c r="G443" s="489"/>
      <c r="H443" s="489"/>
      <c r="I443" s="489"/>
      <c r="J443" s="489"/>
      <c r="K443" s="489"/>
      <c r="L443" s="490"/>
      <c r="M443" s="489"/>
      <c r="N443" s="489"/>
      <c r="O443" s="489"/>
      <c r="P443" s="489"/>
      <c r="Q443" s="489"/>
    </row>
    <row r="444">
      <c r="A444" s="489"/>
      <c r="B444" s="489"/>
      <c r="C444" s="489"/>
      <c r="D444" s="489"/>
      <c r="E444" s="489"/>
      <c r="F444" s="489"/>
      <c r="G444" s="489"/>
      <c r="H444" s="489"/>
      <c r="I444" s="489"/>
      <c r="J444" s="489"/>
      <c r="K444" s="489"/>
      <c r="L444" s="490"/>
      <c r="M444" s="489"/>
      <c r="N444" s="489"/>
      <c r="O444" s="489"/>
      <c r="P444" s="489"/>
      <c r="Q444" s="489"/>
    </row>
    <row r="445">
      <c r="A445" s="489"/>
      <c r="B445" s="489"/>
      <c r="C445" s="489"/>
      <c r="D445" s="489"/>
      <c r="E445" s="489"/>
      <c r="F445" s="489"/>
      <c r="G445" s="489"/>
      <c r="H445" s="489"/>
      <c r="I445" s="489"/>
      <c r="J445" s="489"/>
      <c r="K445" s="489"/>
      <c r="L445" s="490"/>
      <c r="M445" s="489"/>
      <c r="N445" s="489"/>
      <c r="O445" s="489"/>
      <c r="P445" s="489"/>
      <c r="Q445" s="489"/>
    </row>
    <row r="446">
      <c r="A446" s="489"/>
      <c r="B446" s="489"/>
      <c r="C446" s="489"/>
      <c r="D446" s="489"/>
      <c r="E446" s="489"/>
      <c r="F446" s="489"/>
      <c r="G446" s="489"/>
      <c r="H446" s="489"/>
      <c r="I446" s="489"/>
      <c r="J446" s="489"/>
      <c r="K446" s="489"/>
      <c r="L446" s="490"/>
      <c r="M446" s="489"/>
      <c r="N446" s="489"/>
      <c r="O446" s="489"/>
      <c r="P446" s="489"/>
      <c r="Q446" s="489"/>
    </row>
    <row r="447">
      <c r="A447" s="489"/>
      <c r="B447" s="489"/>
      <c r="C447" s="489"/>
      <c r="D447" s="489"/>
      <c r="E447" s="489"/>
      <c r="F447" s="489"/>
      <c r="G447" s="489"/>
      <c r="H447" s="489"/>
      <c r="I447" s="489"/>
      <c r="J447" s="489"/>
      <c r="K447" s="489"/>
      <c r="L447" s="490"/>
      <c r="M447" s="489"/>
      <c r="N447" s="489"/>
      <c r="O447" s="489"/>
      <c r="P447" s="489"/>
      <c r="Q447" s="489"/>
    </row>
    <row r="448">
      <c r="A448" s="489"/>
      <c r="B448" s="489"/>
      <c r="C448" s="489"/>
      <c r="D448" s="489"/>
      <c r="E448" s="489"/>
      <c r="F448" s="489"/>
      <c r="G448" s="489"/>
      <c r="H448" s="489"/>
      <c r="I448" s="489"/>
      <c r="J448" s="489"/>
      <c r="K448" s="489"/>
      <c r="L448" s="490"/>
      <c r="M448" s="489"/>
      <c r="N448" s="489"/>
      <c r="O448" s="489"/>
      <c r="P448" s="489"/>
      <c r="Q448" s="489"/>
    </row>
    <row r="449">
      <c r="A449" s="489"/>
      <c r="B449" s="489"/>
      <c r="C449" s="489"/>
      <c r="D449" s="489"/>
      <c r="E449" s="489"/>
      <c r="F449" s="489"/>
      <c r="G449" s="489"/>
      <c r="H449" s="489"/>
      <c r="I449" s="489"/>
      <c r="J449" s="489"/>
      <c r="K449" s="489"/>
      <c r="L449" s="490"/>
      <c r="M449" s="489"/>
      <c r="N449" s="489"/>
      <c r="O449" s="489"/>
      <c r="P449" s="489"/>
      <c r="Q449" s="489"/>
    </row>
    <row r="450">
      <c r="A450" s="489"/>
      <c r="B450" s="489"/>
      <c r="C450" s="489"/>
      <c r="D450" s="489"/>
      <c r="E450" s="489"/>
      <c r="F450" s="489"/>
      <c r="G450" s="489"/>
      <c r="H450" s="489"/>
      <c r="I450" s="489"/>
      <c r="J450" s="489"/>
      <c r="K450" s="489"/>
      <c r="L450" s="490"/>
      <c r="M450" s="489"/>
      <c r="N450" s="489"/>
      <c r="O450" s="489"/>
      <c r="P450" s="489"/>
      <c r="Q450" s="489"/>
    </row>
    <row r="451">
      <c r="A451" s="489"/>
      <c r="B451" s="489"/>
      <c r="C451" s="489"/>
      <c r="D451" s="489"/>
      <c r="E451" s="489"/>
      <c r="F451" s="489"/>
      <c r="G451" s="489"/>
      <c r="H451" s="489"/>
      <c r="I451" s="489"/>
      <c r="J451" s="489"/>
      <c r="K451" s="489"/>
      <c r="L451" s="490"/>
      <c r="M451" s="489"/>
      <c r="N451" s="489"/>
      <c r="O451" s="489"/>
      <c r="P451" s="489"/>
      <c r="Q451" s="489"/>
    </row>
    <row r="452">
      <c r="A452" s="489"/>
      <c r="B452" s="489"/>
      <c r="C452" s="489"/>
      <c r="D452" s="489"/>
      <c r="E452" s="489"/>
      <c r="F452" s="489"/>
      <c r="G452" s="489"/>
      <c r="H452" s="489"/>
      <c r="I452" s="489"/>
      <c r="J452" s="489"/>
      <c r="K452" s="489"/>
      <c r="L452" s="490"/>
      <c r="M452" s="489"/>
      <c r="N452" s="489"/>
      <c r="O452" s="489"/>
      <c r="P452" s="489"/>
      <c r="Q452" s="489"/>
    </row>
    <row r="453">
      <c r="A453" s="489"/>
      <c r="B453" s="489"/>
      <c r="C453" s="489"/>
      <c r="D453" s="489"/>
      <c r="E453" s="489"/>
      <c r="F453" s="489"/>
      <c r="G453" s="489"/>
      <c r="H453" s="489"/>
      <c r="I453" s="489"/>
      <c r="J453" s="489"/>
      <c r="K453" s="489"/>
      <c r="L453" s="490"/>
      <c r="M453" s="489"/>
      <c r="N453" s="489"/>
      <c r="O453" s="489"/>
      <c r="P453" s="489"/>
      <c r="Q453" s="489"/>
    </row>
    <row r="454">
      <c r="A454" s="489"/>
      <c r="B454" s="489"/>
      <c r="C454" s="489"/>
      <c r="D454" s="489"/>
      <c r="E454" s="489"/>
      <c r="F454" s="489"/>
      <c r="G454" s="489"/>
      <c r="H454" s="489"/>
      <c r="I454" s="489"/>
      <c r="J454" s="489"/>
      <c r="K454" s="489"/>
      <c r="L454" s="490"/>
      <c r="M454" s="489"/>
      <c r="N454" s="489"/>
      <c r="O454" s="489"/>
      <c r="P454" s="489"/>
      <c r="Q454" s="489"/>
    </row>
    <row r="455">
      <c r="A455" s="489"/>
      <c r="B455" s="489"/>
      <c r="C455" s="489"/>
      <c r="D455" s="489"/>
      <c r="E455" s="489"/>
      <c r="F455" s="489"/>
      <c r="G455" s="489"/>
      <c r="H455" s="489"/>
      <c r="I455" s="489"/>
      <c r="J455" s="489"/>
      <c r="K455" s="489"/>
      <c r="L455" s="490"/>
      <c r="M455" s="489"/>
      <c r="N455" s="489"/>
      <c r="O455" s="489"/>
      <c r="P455" s="489"/>
      <c r="Q455" s="489"/>
    </row>
    <row r="456">
      <c r="A456" s="489"/>
      <c r="B456" s="489"/>
      <c r="C456" s="489"/>
      <c r="D456" s="489"/>
      <c r="E456" s="489"/>
      <c r="F456" s="489"/>
      <c r="G456" s="489"/>
      <c r="H456" s="489"/>
      <c r="I456" s="489"/>
      <c r="J456" s="489"/>
      <c r="K456" s="489"/>
      <c r="L456" s="490"/>
      <c r="M456" s="489"/>
      <c r="N456" s="489"/>
      <c r="O456" s="489"/>
      <c r="P456" s="489"/>
      <c r="Q456" s="489"/>
    </row>
    <row r="457">
      <c r="A457" s="489"/>
      <c r="B457" s="489"/>
      <c r="C457" s="489"/>
      <c r="D457" s="489"/>
      <c r="E457" s="489"/>
      <c r="F457" s="489"/>
      <c r="G457" s="489"/>
      <c r="H457" s="489"/>
      <c r="I457" s="489"/>
      <c r="J457" s="489"/>
      <c r="K457" s="489"/>
      <c r="L457" s="490"/>
      <c r="M457" s="489"/>
      <c r="N457" s="489"/>
      <c r="O457" s="489"/>
      <c r="P457" s="489"/>
      <c r="Q457" s="489"/>
    </row>
    <row r="458">
      <c r="A458" s="489"/>
      <c r="B458" s="489"/>
      <c r="C458" s="489"/>
      <c r="D458" s="489"/>
      <c r="E458" s="489"/>
      <c r="F458" s="489"/>
      <c r="G458" s="489"/>
      <c r="H458" s="489"/>
      <c r="I458" s="489"/>
      <c r="J458" s="489"/>
      <c r="K458" s="489"/>
      <c r="L458" s="490"/>
      <c r="M458" s="489"/>
      <c r="N458" s="489"/>
      <c r="O458" s="489"/>
      <c r="P458" s="489"/>
      <c r="Q458" s="489"/>
    </row>
    <row r="459">
      <c r="A459" s="489"/>
      <c r="B459" s="489"/>
      <c r="C459" s="489"/>
      <c r="D459" s="489"/>
      <c r="E459" s="489"/>
      <c r="F459" s="489"/>
      <c r="G459" s="489"/>
      <c r="H459" s="489"/>
      <c r="I459" s="489"/>
      <c r="J459" s="489"/>
      <c r="K459" s="489"/>
      <c r="L459" s="490"/>
      <c r="M459" s="489"/>
      <c r="N459" s="489"/>
      <c r="O459" s="489"/>
      <c r="P459" s="489"/>
      <c r="Q459" s="489"/>
    </row>
    <row r="460">
      <c r="A460" s="489"/>
      <c r="B460" s="489"/>
      <c r="C460" s="489"/>
      <c r="D460" s="489"/>
      <c r="E460" s="489"/>
      <c r="F460" s="489"/>
      <c r="G460" s="489"/>
      <c r="H460" s="489"/>
      <c r="I460" s="489"/>
      <c r="J460" s="489"/>
      <c r="K460" s="489"/>
      <c r="L460" s="490"/>
      <c r="M460" s="489"/>
      <c r="N460" s="489"/>
      <c r="O460" s="489"/>
      <c r="P460" s="489"/>
      <c r="Q460" s="489"/>
    </row>
    <row r="461">
      <c r="A461" s="489"/>
      <c r="B461" s="489"/>
      <c r="C461" s="489"/>
      <c r="D461" s="489"/>
      <c r="E461" s="489"/>
      <c r="F461" s="489"/>
      <c r="G461" s="489"/>
      <c r="H461" s="489"/>
      <c r="I461" s="489"/>
      <c r="J461" s="489"/>
      <c r="K461" s="489"/>
      <c r="L461" s="490"/>
      <c r="M461" s="489"/>
      <c r="N461" s="489"/>
      <c r="O461" s="489"/>
      <c r="P461" s="489"/>
      <c r="Q461" s="489"/>
    </row>
    <row r="462">
      <c r="A462" s="489"/>
      <c r="B462" s="489"/>
      <c r="C462" s="489"/>
      <c r="D462" s="489"/>
      <c r="E462" s="489"/>
      <c r="F462" s="489"/>
      <c r="G462" s="489"/>
      <c r="H462" s="489"/>
      <c r="I462" s="489"/>
      <c r="J462" s="489"/>
      <c r="K462" s="489"/>
      <c r="L462" s="490"/>
      <c r="M462" s="489"/>
      <c r="N462" s="489"/>
      <c r="O462" s="489"/>
      <c r="P462" s="489"/>
      <c r="Q462" s="489"/>
    </row>
    <row r="463">
      <c r="A463" s="489"/>
      <c r="B463" s="489"/>
      <c r="C463" s="489"/>
      <c r="D463" s="489"/>
      <c r="E463" s="489"/>
      <c r="F463" s="489"/>
      <c r="G463" s="489"/>
      <c r="H463" s="489"/>
      <c r="I463" s="489"/>
      <c r="J463" s="489"/>
      <c r="K463" s="489"/>
      <c r="L463" s="490"/>
      <c r="M463" s="489"/>
      <c r="N463" s="489"/>
      <c r="O463" s="489"/>
      <c r="P463" s="489"/>
      <c r="Q463" s="489"/>
    </row>
    <row r="464">
      <c r="A464" s="489"/>
      <c r="B464" s="489"/>
      <c r="C464" s="489"/>
      <c r="D464" s="489"/>
      <c r="E464" s="489"/>
      <c r="F464" s="489"/>
      <c r="G464" s="489"/>
      <c r="H464" s="489"/>
      <c r="I464" s="489"/>
      <c r="J464" s="489"/>
      <c r="K464" s="489"/>
      <c r="L464" s="490"/>
      <c r="M464" s="489"/>
      <c r="N464" s="489"/>
      <c r="O464" s="489"/>
      <c r="P464" s="489"/>
      <c r="Q464" s="489"/>
    </row>
    <row r="465">
      <c r="A465" s="489"/>
      <c r="B465" s="489"/>
      <c r="C465" s="489"/>
      <c r="D465" s="489"/>
      <c r="E465" s="489"/>
      <c r="F465" s="489"/>
      <c r="G465" s="489"/>
      <c r="H465" s="489"/>
      <c r="I465" s="489"/>
      <c r="J465" s="489"/>
      <c r="K465" s="489"/>
      <c r="L465" s="490"/>
      <c r="M465" s="489"/>
      <c r="N465" s="489"/>
      <c r="O465" s="489"/>
      <c r="P465" s="489"/>
      <c r="Q465" s="489"/>
    </row>
    <row r="466">
      <c r="A466" s="489"/>
      <c r="B466" s="489"/>
      <c r="C466" s="489"/>
      <c r="D466" s="489"/>
      <c r="E466" s="489"/>
      <c r="F466" s="489"/>
      <c r="G466" s="489"/>
      <c r="H466" s="489"/>
      <c r="I466" s="489"/>
      <c r="J466" s="489"/>
      <c r="K466" s="489"/>
      <c r="L466" s="490"/>
      <c r="M466" s="489"/>
      <c r="N466" s="489"/>
      <c r="O466" s="489"/>
      <c r="P466" s="489"/>
      <c r="Q466" s="489"/>
    </row>
    <row r="467">
      <c r="A467" s="489"/>
      <c r="B467" s="489"/>
      <c r="C467" s="489"/>
      <c r="D467" s="489"/>
      <c r="E467" s="489"/>
      <c r="F467" s="489"/>
      <c r="G467" s="489"/>
      <c r="H467" s="489"/>
      <c r="I467" s="489"/>
      <c r="J467" s="489"/>
      <c r="K467" s="489"/>
      <c r="L467" s="490"/>
      <c r="M467" s="489"/>
      <c r="N467" s="489"/>
      <c r="O467" s="489"/>
      <c r="P467" s="489"/>
      <c r="Q467" s="489"/>
    </row>
    <row r="468">
      <c r="A468" s="489"/>
      <c r="B468" s="489"/>
      <c r="C468" s="489"/>
      <c r="D468" s="489"/>
      <c r="E468" s="489"/>
      <c r="F468" s="489"/>
      <c r="G468" s="489"/>
      <c r="H468" s="489"/>
      <c r="I468" s="489"/>
      <c r="J468" s="489"/>
      <c r="K468" s="489"/>
      <c r="L468" s="490"/>
      <c r="M468" s="489"/>
      <c r="N468" s="489"/>
      <c r="O468" s="489"/>
      <c r="P468" s="489"/>
      <c r="Q468" s="489"/>
    </row>
    <row r="469">
      <c r="A469" s="489"/>
      <c r="B469" s="489"/>
      <c r="C469" s="489"/>
      <c r="D469" s="489"/>
      <c r="E469" s="489"/>
      <c r="F469" s="489"/>
      <c r="G469" s="489"/>
      <c r="H469" s="489"/>
      <c r="I469" s="489"/>
      <c r="J469" s="489"/>
      <c r="K469" s="489"/>
      <c r="L469" s="490"/>
      <c r="M469" s="489"/>
      <c r="N469" s="489"/>
      <c r="O469" s="489"/>
      <c r="P469" s="489"/>
      <c r="Q469" s="489"/>
    </row>
    <row r="470">
      <c r="A470" s="489"/>
      <c r="B470" s="489"/>
      <c r="C470" s="489"/>
      <c r="D470" s="489"/>
      <c r="E470" s="489"/>
      <c r="F470" s="489"/>
      <c r="G470" s="489"/>
      <c r="H470" s="489"/>
      <c r="I470" s="489"/>
      <c r="J470" s="489"/>
      <c r="K470" s="489"/>
      <c r="L470" s="490"/>
      <c r="M470" s="489"/>
      <c r="N470" s="489"/>
      <c r="O470" s="489"/>
      <c r="P470" s="489"/>
      <c r="Q470" s="489"/>
    </row>
    <row r="471">
      <c r="A471" s="489"/>
      <c r="B471" s="489"/>
      <c r="C471" s="489"/>
      <c r="D471" s="489"/>
      <c r="E471" s="489"/>
      <c r="F471" s="489"/>
      <c r="G471" s="489"/>
      <c r="H471" s="489"/>
      <c r="I471" s="489"/>
      <c r="J471" s="489"/>
      <c r="K471" s="489"/>
      <c r="L471" s="490"/>
      <c r="M471" s="489"/>
      <c r="N471" s="489"/>
      <c r="O471" s="489"/>
      <c r="P471" s="489"/>
      <c r="Q471" s="489"/>
    </row>
    <row r="472">
      <c r="A472" s="489"/>
      <c r="B472" s="489"/>
      <c r="C472" s="489"/>
      <c r="D472" s="489"/>
      <c r="E472" s="489"/>
      <c r="F472" s="489"/>
      <c r="G472" s="489"/>
      <c r="H472" s="489"/>
      <c r="I472" s="489"/>
      <c r="J472" s="489"/>
      <c r="K472" s="489"/>
      <c r="L472" s="490"/>
      <c r="M472" s="489"/>
      <c r="N472" s="489"/>
      <c r="O472" s="489"/>
      <c r="P472" s="489"/>
      <c r="Q472" s="489"/>
    </row>
    <row r="473">
      <c r="A473" s="489"/>
      <c r="B473" s="489"/>
      <c r="C473" s="489"/>
      <c r="D473" s="489"/>
      <c r="E473" s="489"/>
      <c r="F473" s="489"/>
      <c r="G473" s="489"/>
      <c r="H473" s="489"/>
      <c r="I473" s="489"/>
      <c r="J473" s="489"/>
      <c r="K473" s="489"/>
      <c r="L473" s="490"/>
      <c r="M473" s="489"/>
      <c r="N473" s="489"/>
      <c r="O473" s="489"/>
      <c r="P473" s="489"/>
      <c r="Q473" s="489"/>
    </row>
    <row r="474">
      <c r="A474" s="489"/>
      <c r="B474" s="489"/>
      <c r="C474" s="489"/>
      <c r="D474" s="489"/>
      <c r="E474" s="489"/>
      <c r="F474" s="489"/>
      <c r="G474" s="489"/>
      <c r="H474" s="489"/>
      <c r="I474" s="489"/>
      <c r="J474" s="489"/>
      <c r="K474" s="489"/>
      <c r="L474" s="490"/>
      <c r="M474" s="489"/>
      <c r="N474" s="489"/>
      <c r="O474" s="489"/>
      <c r="P474" s="489"/>
      <c r="Q474" s="489"/>
    </row>
    <row r="475">
      <c r="A475" s="489"/>
      <c r="B475" s="489"/>
      <c r="C475" s="489"/>
      <c r="D475" s="489"/>
      <c r="E475" s="489"/>
      <c r="F475" s="489"/>
      <c r="G475" s="489"/>
      <c r="H475" s="489"/>
      <c r="I475" s="489"/>
      <c r="J475" s="489"/>
      <c r="K475" s="489"/>
      <c r="L475" s="490"/>
      <c r="M475" s="489"/>
      <c r="N475" s="489"/>
      <c r="O475" s="489"/>
      <c r="P475" s="489"/>
      <c r="Q475" s="489"/>
    </row>
    <row r="476">
      <c r="A476" s="489"/>
      <c r="B476" s="489"/>
      <c r="C476" s="489"/>
      <c r="D476" s="489"/>
      <c r="E476" s="489"/>
      <c r="F476" s="489"/>
      <c r="G476" s="489"/>
      <c r="H476" s="489"/>
      <c r="I476" s="489"/>
      <c r="J476" s="489"/>
      <c r="K476" s="489"/>
      <c r="L476" s="490"/>
      <c r="M476" s="489"/>
      <c r="N476" s="489"/>
      <c r="O476" s="489"/>
      <c r="P476" s="489"/>
      <c r="Q476" s="489"/>
    </row>
    <row r="477">
      <c r="A477" s="489"/>
      <c r="B477" s="489"/>
      <c r="C477" s="489"/>
      <c r="D477" s="489"/>
      <c r="E477" s="489"/>
      <c r="F477" s="489"/>
      <c r="G477" s="489"/>
      <c r="H477" s="489"/>
      <c r="I477" s="489"/>
      <c r="J477" s="489"/>
      <c r="K477" s="489"/>
      <c r="L477" s="490"/>
      <c r="M477" s="489"/>
      <c r="N477" s="489"/>
      <c r="O477" s="489"/>
      <c r="P477" s="489"/>
      <c r="Q477" s="489"/>
    </row>
    <row r="478">
      <c r="A478" s="489"/>
      <c r="B478" s="489"/>
      <c r="C478" s="489"/>
      <c r="D478" s="489"/>
      <c r="E478" s="489"/>
      <c r="F478" s="489"/>
      <c r="G478" s="489"/>
      <c r="H478" s="489"/>
      <c r="I478" s="489"/>
      <c r="J478" s="489"/>
      <c r="K478" s="489"/>
      <c r="L478" s="490"/>
      <c r="M478" s="489"/>
      <c r="N478" s="489"/>
      <c r="O478" s="489"/>
      <c r="P478" s="489"/>
      <c r="Q478" s="489"/>
    </row>
    <row r="479">
      <c r="A479" s="489"/>
      <c r="B479" s="489"/>
      <c r="C479" s="489"/>
      <c r="D479" s="489"/>
      <c r="E479" s="489"/>
      <c r="F479" s="489"/>
      <c r="G479" s="489"/>
      <c r="H479" s="489"/>
      <c r="I479" s="489"/>
      <c r="J479" s="489"/>
      <c r="K479" s="489"/>
      <c r="L479" s="490"/>
      <c r="M479" s="489"/>
      <c r="N479" s="489"/>
      <c r="O479" s="489"/>
      <c r="P479" s="489"/>
      <c r="Q479" s="489"/>
    </row>
    <row r="480">
      <c r="A480" s="489"/>
      <c r="B480" s="489"/>
      <c r="C480" s="489"/>
      <c r="D480" s="489"/>
      <c r="E480" s="489"/>
      <c r="F480" s="489"/>
      <c r="G480" s="489"/>
      <c r="H480" s="489"/>
      <c r="I480" s="489"/>
      <c r="J480" s="489"/>
      <c r="K480" s="489"/>
      <c r="L480" s="490"/>
      <c r="M480" s="489"/>
      <c r="N480" s="489"/>
      <c r="O480" s="489"/>
      <c r="P480" s="489"/>
      <c r="Q480" s="489"/>
    </row>
    <row r="481">
      <c r="A481" s="489"/>
      <c r="B481" s="489"/>
      <c r="C481" s="489"/>
      <c r="D481" s="489"/>
      <c r="E481" s="489"/>
      <c r="F481" s="489"/>
      <c r="G481" s="489"/>
      <c r="H481" s="489"/>
      <c r="I481" s="489"/>
      <c r="J481" s="489"/>
      <c r="K481" s="489"/>
      <c r="L481" s="490"/>
      <c r="M481" s="489"/>
      <c r="N481" s="489"/>
      <c r="O481" s="489"/>
      <c r="P481" s="489"/>
      <c r="Q481" s="489"/>
    </row>
    <row r="482">
      <c r="A482" s="489"/>
      <c r="B482" s="489"/>
      <c r="C482" s="489"/>
      <c r="D482" s="489"/>
      <c r="E482" s="489"/>
      <c r="F482" s="489"/>
      <c r="G482" s="489"/>
      <c r="H482" s="489"/>
      <c r="I482" s="489"/>
      <c r="J482" s="489"/>
      <c r="K482" s="489"/>
      <c r="L482" s="490"/>
      <c r="M482" s="489"/>
      <c r="N482" s="489"/>
      <c r="O482" s="489"/>
      <c r="P482" s="489"/>
      <c r="Q482" s="489"/>
    </row>
    <row r="483">
      <c r="A483" s="489"/>
      <c r="B483" s="489"/>
      <c r="C483" s="489"/>
      <c r="D483" s="489"/>
      <c r="E483" s="489"/>
      <c r="F483" s="489"/>
      <c r="G483" s="489"/>
      <c r="H483" s="489"/>
      <c r="I483" s="489"/>
      <c r="J483" s="489"/>
      <c r="K483" s="489"/>
      <c r="L483" s="490"/>
      <c r="M483" s="489"/>
      <c r="N483" s="489"/>
      <c r="O483" s="489"/>
      <c r="P483" s="489"/>
      <c r="Q483" s="489"/>
    </row>
    <row r="484">
      <c r="A484" s="489"/>
      <c r="B484" s="489"/>
      <c r="C484" s="489"/>
      <c r="D484" s="489"/>
      <c r="E484" s="489"/>
      <c r="F484" s="489"/>
      <c r="G484" s="489"/>
      <c r="H484" s="489"/>
      <c r="I484" s="489"/>
      <c r="J484" s="489"/>
      <c r="K484" s="489"/>
      <c r="L484" s="490"/>
      <c r="M484" s="489"/>
      <c r="N484" s="489"/>
      <c r="O484" s="489"/>
      <c r="P484" s="489"/>
      <c r="Q484" s="489"/>
    </row>
    <row r="485">
      <c r="A485" s="489"/>
      <c r="B485" s="489"/>
      <c r="C485" s="489"/>
      <c r="D485" s="489"/>
      <c r="E485" s="489"/>
      <c r="F485" s="489"/>
      <c r="G485" s="489"/>
      <c r="H485" s="489"/>
      <c r="I485" s="489"/>
      <c r="J485" s="489"/>
      <c r="K485" s="489"/>
      <c r="L485" s="490"/>
      <c r="M485" s="489"/>
      <c r="N485" s="489"/>
      <c r="O485" s="489"/>
      <c r="P485" s="489"/>
      <c r="Q485" s="489"/>
    </row>
    <row r="486">
      <c r="A486" s="489"/>
      <c r="B486" s="489"/>
      <c r="C486" s="489"/>
      <c r="D486" s="489"/>
      <c r="E486" s="489"/>
      <c r="F486" s="489"/>
      <c r="G486" s="489"/>
      <c r="H486" s="489"/>
      <c r="I486" s="489"/>
      <c r="J486" s="489"/>
      <c r="K486" s="489"/>
      <c r="L486" s="490"/>
      <c r="M486" s="489"/>
      <c r="N486" s="489"/>
      <c r="O486" s="489"/>
      <c r="P486" s="489"/>
      <c r="Q486" s="489"/>
    </row>
    <row r="487">
      <c r="A487" s="489"/>
      <c r="B487" s="489"/>
      <c r="C487" s="489"/>
      <c r="D487" s="489"/>
      <c r="E487" s="489"/>
      <c r="F487" s="489"/>
      <c r="G487" s="489"/>
      <c r="H487" s="489"/>
      <c r="I487" s="489"/>
      <c r="J487" s="489"/>
      <c r="K487" s="489"/>
      <c r="L487" s="490"/>
      <c r="M487" s="489"/>
      <c r="N487" s="489"/>
      <c r="O487" s="489"/>
      <c r="P487" s="489"/>
      <c r="Q487" s="489"/>
    </row>
    <row r="488">
      <c r="A488" s="489"/>
      <c r="B488" s="489"/>
      <c r="C488" s="489"/>
      <c r="D488" s="489"/>
      <c r="E488" s="489"/>
      <c r="F488" s="489"/>
      <c r="G488" s="489"/>
      <c r="H488" s="489"/>
      <c r="I488" s="489"/>
      <c r="J488" s="489"/>
      <c r="K488" s="489"/>
      <c r="L488" s="490"/>
      <c r="M488" s="489"/>
      <c r="N488" s="489"/>
      <c r="O488" s="489"/>
      <c r="P488" s="489"/>
      <c r="Q488" s="489"/>
    </row>
    <row r="489">
      <c r="A489" s="489"/>
      <c r="B489" s="489"/>
      <c r="C489" s="489"/>
      <c r="D489" s="489"/>
      <c r="E489" s="489"/>
      <c r="F489" s="489"/>
      <c r="G489" s="489"/>
      <c r="H489" s="489"/>
      <c r="I489" s="489"/>
      <c r="J489" s="489"/>
      <c r="K489" s="489"/>
      <c r="L489" s="490"/>
      <c r="M489" s="489"/>
      <c r="N489" s="489"/>
      <c r="O489" s="489"/>
      <c r="P489" s="489"/>
      <c r="Q489" s="489"/>
    </row>
    <row r="490">
      <c r="A490" s="489"/>
      <c r="B490" s="489"/>
      <c r="C490" s="489"/>
      <c r="D490" s="489"/>
      <c r="E490" s="489"/>
      <c r="F490" s="489"/>
      <c r="G490" s="489"/>
      <c r="H490" s="489"/>
      <c r="I490" s="489"/>
      <c r="J490" s="489"/>
      <c r="K490" s="489"/>
      <c r="L490" s="490"/>
      <c r="M490" s="489"/>
      <c r="N490" s="489"/>
      <c r="O490" s="489"/>
      <c r="P490" s="489"/>
      <c r="Q490" s="489"/>
    </row>
    <row r="491">
      <c r="A491" s="489"/>
      <c r="B491" s="489"/>
      <c r="C491" s="489"/>
      <c r="D491" s="489"/>
      <c r="E491" s="489"/>
      <c r="F491" s="489"/>
      <c r="G491" s="489"/>
      <c r="H491" s="489"/>
      <c r="I491" s="489"/>
      <c r="J491" s="489"/>
      <c r="K491" s="489"/>
      <c r="L491" s="490"/>
      <c r="M491" s="489"/>
      <c r="N491" s="489"/>
      <c r="O491" s="489"/>
      <c r="P491" s="489"/>
      <c r="Q491" s="489"/>
    </row>
    <row r="492">
      <c r="A492" s="489"/>
      <c r="B492" s="489"/>
      <c r="C492" s="489"/>
      <c r="D492" s="489"/>
      <c r="E492" s="489"/>
      <c r="F492" s="489"/>
      <c r="G492" s="489"/>
      <c r="H492" s="489"/>
      <c r="I492" s="489"/>
      <c r="J492" s="489"/>
      <c r="K492" s="489"/>
      <c r="L492" s="490"/>
      <c r="M492" s="489"/>
      <c r="N492" s="489"/>
      <c r="O492" s="489"/>
      <c r="P492" s="489"/>
      <c r="Q492" s="489"/>
    </row>
    <row r="493">
      <c r="A493" s="489"/>
      <c r="B493" s="489"/>
      <c r="C493" s="489"/>
      <c r="D493" s="489"/>
      <c r="E493" s="489"/>
      <c r="F493" s="489"/>
      <c r="G493" s="489"/>
      <c r="H493" s="489"/>
      <c r="I493" s="489"/>
      <c r="J493" s="489"/>
      <c r="K493" s="489"/>
      <c r="L493" s="490"/>
      <c r="M493" s="489"/>
      <c r="N493" s="489"/>
      <c r="O493" s="489"/>
      <c r="P493" s="489"/>
      <c r="Q493" s="489"/>
    </row>
    <row r="494">
      <c r="A494" s="489"/>
      <c r="B494" s="489"/>
      <c r="C494" s="489"/>
      <c r="D494" s="489"/>
      <c r="E494" s="489"/>
      <c r="F494" s="489"/>
      <c r="G494" s="489"/>
      <c r="H494" s="489"/>
      <c r="I494" s="489"/>
      <c r="J494" s="489"/>
      <c r="K494" s="489"/>
      <c r="L494" s="490"/>
      <c r="M494" s="489"/>
      <c r="N494" s="489"/>
      <c r="O494" s="489"/>
      <c r="P494" s="489"/>
      <c r="Q494" s="489"/>
    </row>
    <row r="495">
      <c r="A495" s="489"/>
      <c r="B495" s="489"/>
      <c r="C495" s="489"/>
      <c r="D495" s="489"/>
      <c r="E495" s="489"/>
      <c r="F495" s="489"/>
      <c r="G495" s="489"/>
      <c r="H495" s="489"/>
      <c r="I495" s="489"/>
      <c r="J495" s="489"/>
      <c r="K495" s="489"/>
      <c r="L495" s="490"/>
      <c r="M495" s="489"/>
      <c r="N495" s="489"/>
      <c r="O495" s="489"/>
      <c r="P495" s="489"/>
      <c r="Q495" s="489"/>
    </row>
    <row r="496">
      <c r="A496" s="489"/>
      <c r="B496" s="489"/>
      <c r="C496" s="489"/>
      <c r="D496" s="489"/>
      <c r="E496" s="489"/>
      <c r="F496" s="489"/>
      <c r="G496" s="489"/>
      <c r="H496" s="489"/>
      <c r="I496" s="489"/>
      <c r="J496" s="489"/>
      <c r="K496" s="489"/>
      <c r="L496" s="490"/>
      <c r="M496" s="489"/>
      <c r="N496" s="489"/>
      <c r="O496" s="489"/>
      <c r="P496" s="489"/>
      <c r="Q496" s="489"/>
    </row>
    <row r="497">
      <c r="A497" s="489"/>
      <c r="B497" s="489"/>
      <c r="C497" s="489"/>
      <c r="D497" s="489"/>
      <c r="E497" s="489"/>
      <c r="F497" s="489"/>
      <c r="G497" s="489"/>
      <c r="H497" s="489"/>
      <c r="I497" s="489"/>
      <c r="J497" s="489"/>
      <c r="K497" s="489"/>
      <c r="L497" s="490"/>
      <c r="M497" s="489"/>
      <c r="N497" s="489"/>
      <c r="O497" s="489"/>
      <c r="P497" s="489"/>
      <c r="Q497" s="489"/>
    </row>
    <row r="498">
      <c r="A498" s="489"/>
      <c r="B498" s="489"/>
      <c r="C498" s="489"/>
      <c r="D498" s="489"/>
      <c r="E498" s="489"/>
      <c r="F498" s="489"/>
      <c r="G498" s="489"/>
      <c r="H498" s="489"/>
      <c r="I498" s="489"/>
      <c r="J498" s="489"/>
      <c r="K498" s="489"/>
      <c r="L498" s="490"/>
      <c r="M498" s="489"/>
      <c r="N498" s="489"/>
      <c r="O498" s="489"/>
      <c r="P498" s="489"/>
      <c r="Q498" s="489"/>
    </row>
    <row r="499">
      <c r="A499" s="489"/>
      <c r="B499" s="489"/>
      <c r="C499" s="489"/>
      <c r="D499" s="489"/>
      <c r="E499" s="489"/>
      <c r="F499" s="489"/>
      <c r="G499" s="489"/>
      <c r="H499" s="489"/>
      <c r="I499" s="489"/>
      <c r="J499" s="489"/>
      <c r="K499" s="489"/>
      <c r="L499" s="490"/>
      <c r="M499" s="489"/>
      <c r="N499" s="489"/>
      <c r="O499" s="489"/>
      <c r="P499" s="489"/>
      <c r="Q499" s="489"/>
    </row>
    <row r="500">
      <c r="A500" s="489"/>
      <c r="B500" s="489"/>
      <c r="C500" s="489"/>
      <c r="D500" s="489"/>
      <c r="E500" s="489"/>
      <c r="F500" s="489"/>
      <c r="G500" s="489"/>
      <c r="H500" s="489"/>
      <c r="I500" s="489"/>
      <c r="J500" s="489"/>
      <c r="K500" s="489"/>
      <c r="L500" s="490"/>
      <c r="M500" s="489"/>
      <c r="N500" s="489"/>
      <c r="O500" s="489"/>
      <c r="P500" s="489"/>
      <c r="Q500" s="489"/>
    </row>
    <row r="501">
      <c r="A501" s="489"/>
      <c r="B501" s="489"/>
      <c r="C501" s="489"/>
      <c r="D501" s="489"/>
      <c r="E501" s="489"/>
      <c r="F501" s="489"/>
      <c r="G501" s="489"/>
      <c r="H501" s="489"/>
      <c r="I501" s="489"/>
      <c r="J501" s="489"/>
      <c r="K501" s="489"/>
      <c r="L501" s="490"/>
      <c r="M501" s="489"/>
      <c r="N501" s="489"/>
      <c r="O501" s="489"/>
      <c r="P501" s="489"/>
      <c r="Q501" s="489"/>
    </row>
    <row r="502">
      <c r="A502" s="489"/>
      <c r="B502" s="489"/>
      <c r="C502" s="489"/>
      <c r="D502" s="489"/>
      <c r="E502" s="489"/>
      <c r="F502" s="489"/>
      <c r="G502" s="489"/>
      <c r="H502" s="489"/>
      <c r="I502" s="489"/>
      <c r="J502" s="489"/>
      <c r="K502" s="489"/>
      <c r="L502" s="490"/>
      <c r="M502" s="489"/>
      <c r="N502" s="489"/>
      <c r="O502" s="489"/>
      <c r="P502" s="489"/>
      <c r="Q502" s="489"/>
    </row>
    <row r="503">
      <c r="A503" s="489"/>
      <c r="B503" s="489"/>
      <c r="C503" s="489"/>
      <c r="D503" s="489"/>
      <c r="E503" s="489"/>
      <c r="F503" s="489"/>
      <c r="G503" s="489"/>
      <c r="H503" s="489"/>
      <c r="I503" s="489"/>
      <c r="J503" s="489"/>
      <c r="K503" s="489"/>
      <c r="L503" s="490"/>
      <c r="M503" s="489"/>
      <c r="N503" s="489"/>
      <c r="O503" s="489"/>
      <c r="P503" s="489"/>
      <c r="Q503" s="489"/>
    </row>
    <row r="504">
      <c r="A504" s="489"/>
      <c r="B504" s="489"/>
      <c r="C504" s="489"/>
      <c r="D504" s="489"/>
      <c r="E504" s="489"/>
      <c r="F504" s="489"/>
      <c r="G504" s="489"/>
      <c r="H504" s="489"/>
      <c r="I504" s="489"/>
      <c r="J504" s="489"/>
      <c r="K504" s="489"/>
      <c r="L504" s="490"/>
      <c r="M504" s="489"/>
      <c r="N504" s="489"/>
      <c r="O504" s="489"/>
      <c r="P504" s="489"/>
      <c r="Q504" s="489"/>
    </row>
    <row r="505">
      <c r="A505" s="489"/>
      <c r="B505" s="489"/>
      <c r="C505" s="489"/>
      <c r="D505" s="489"/>
      <c r="E505" s="489"/>
      <c r="F505" s="489"/>
      <c r="G505" s="489"/>
      <c r="H505" s="489"/>
      <c r="I505" s="489"/>
      <c r="J505" s="489"/>
      <c r="K505" s="489"/>
      <c r="L505" s="490"/>
      <c r="M505" s="489"/>
      <c r="N505" s="489"/>
      <c r="O505" s="489"/>
      <c r="P505" s="489"/>
      <c r="Q505" s="489"/>
    </row>
    <row r="506">
      <c r="A506" s="489"/>
      <c r="B506" s="489"/>
      <c r="C506" s="489"/>
      <c r="D506" s="489"/>
      <c r="E506" s="489"/>
      <c r="F506" s="489"/>
      <c r="G506" s="489"/>
      <c r="H506" s="489"/>
      <c r="I506" s="489"/>
      <c r="J506" s="489"/>
      <c r="K506" s="489"/>
      <c r="L506" s="490"/>
      <c r="M506" s="489"/>
      <c r="N506" s="489"/>
      <c r="O506" s="489"/>
      <c r="P506" s="489"/>
      <c r="Q506" s="489"/>
    </row>
    <row r="507">
      <c r="A507" s="489"/>
      <c r="B507" s="489"/>
      <c r="C507" s="489"/>
      <c r="D507" s="489"/>
      <c r="E507" s="489"/>
      <c r="F507" s="489"/>
      <c r="G507" s="489"/>
      <c r="H507" s="489"/>
      <c r="I507" s="489"/>
      <c r="J507" s="489"/>
      <c r="K507" s="489"/>
      <c r="L507" s="490"/>
      <c r="M507" s="489"/>
      <c r="N507" s="489"/>
      <c r="O507" s="489"/>
      <c r="P507" s="489"/>
      <c r="Q507" s="489"/>
    </row>
    <row r="508">
      <c r="A508" s="489"/>
      <c r="B508" s="489"/>
      <c r="C508" s="489"/>
      <c r="D508" s="489"/>
      <c r="E508" s="489"/>
      <c r="F508" s="489"/>
      <c r="G508" s="489"/>
      <c r="H508" s="489"/>
      <c r="I508" s="489"/>
      <c r="J508" s="489"/>
      <c r="K508" s="489"/>
      <c r="L508" s="490"/>
      <c r="M508" s="489"/>
      <c r="N508" s="489"/>
      <c r="O508" s="489"/>
      <c r="P508" s="489"/>
      <c r="Q508" s="489"/>
    </row>
    <row r="509">
      <c r="A509" s="489"/>
      <c r="B509" s="489"/>
      <c r="C509" s="489"/>
      <c r="D509" s="489"/>
      <c r="E509" s="489"/>
      <c r="F509" s="489"/>
      <c r="G509" s="489"/>
      <c r="H509" s="489"/>
      <c r="I509" s="489"/>
      <c r="J509" s="489"/>
      <c r="K509" s="489"/>
      <c r="L509" s="490"/>
      <c r="M509" s="489"/>
      <c r="N509" s="489"/>
      <c r="O509" s="489"/>
      <c r="P509" s="489"/>
      <c r="Q509" s="489"/>
    </row>
    <row r="510">
      <c r="A510" s="489"/>
      <c r="B510" s="489"/>
      <c r="C510" s="489"/>
      <c r="D510" s="489"/>
      <c r="E510" s="489"/>
      <c r="F510" s="489"/>
      <c r="G510" s="489"/>
      <c r="H510" s="489"/>
      <c r="I510" s="489"/>
      <c r="J510" s="489"/>
      <c r="K510" s="489"/>
      <c r="L510" s="490"/>
      <c r="M510" s="489"/>
      <c r="N510" s="489"/>
      <c r="O510" s="489"/>
      <c r="P510" s="489"/>
      <c r="Q510" s="489"/>
    </row>
    <row r="511">
      <c r="A511" s="489"/>
      <c r="B511" s="489"/>
      <c r="C511" s="489"/>
      <c r="D511" s="489"/>
      <c r="E511" s="489"/>
      <c r="F511" s="489"/>
      <c r="G511" s="489"/>
      <c r="H511" s="489"/>
      <c r="I511" s="489"/>
      <c r="J511" s="489"/>
      <c r="K511" s="489"/>
      <c r="L511" s="490"/>
      <c r="M511" s="489"/>
      <c r="N511" s="489"/>
      <c r="O511" s="489"/>
      <c r="P511" s="489"/>
      <c r="Q511" s="489"/>
    </row>
    <row r="512">
      <c r="A512" s="489"/>
      <c r="B512" s="489"/>
      <c r="C512" s="489"/>
      <c r="D512" s="489"/>
      <c r="E512" s="489"/>
      <c r="F512" s="489"/>
      <c r="G512" s="489"/>
      <c r="H512" s="489"/>
      <c r="I512" s="489"/>
      <c r="J512" s="489"/>
      <c r="K512" s="489"/>
      <c r="L512" s="490"/>
      <c r="M512" s="489"/>
      <c r="N512" s="489"/>
      <c r="O512" s="489"/>
      <c r="P512" s="489"/>
      <c r="Q512" s="489"/>
    </row>
    <row r="513">
      <c r="A513" s="489"/>
      <c r="B513" s="489"/>
      <c r="C513" s="489"/>
      <c r="D513" s="489"/>
      <c r="E513" s="489"/>
      <c r="F513" s="489"/>
      <c r="G513" s="489"/>
      <c r="H513" s="489"/>
      <c r="I513" s="489"/>
      <c r="J513" s="489"/>
      <c r="K513" s="489"/>
      <c r="L513" s="490"/>
      <c r="M513" s="489"/>
      <c r="N513" s="489"/>
      <c r="O513" s="489"/>
      <c r="P513" s="489"/>
      <c r="Q513" s="489"/>
    </row>
    <row r="514">
      <c r="A514" s="489"/>
      <c r="B514" s="489"/>
      <c r="C514" s="489"/>
      <c r="D514" s="489"/>
      <c r="E514" s="489"/>
      <c r="F514" s="489"/>
      <c r="G514" s="489"/>
      <c r="H514" s="489"/>
      <c r="I514" s="489"/>
      <c r="J514" s="489"/>
      <c r="K514" s="489"/>
      <c r="L514" s="490"/>
      <c r="M514" s="489"/>
      <c r="N514" s="489"/>
      <c r="O514" s="489"/>
      <c r="P514" s="489"/>
      <c r="Q514" s="489"/>
    </row>
    <row r="515">
      <c r="A515" s="489"/>
      <c r="B515" s="489"/>
      <c r="C515" s="489"/>
      <c r="D515" s="489"/>
      <c r="E515" s="489"/>
      <c r="F515" s="489"/>
      <c r="G515" s="489"/>
      <c r="H515" s="489"/>
      <c r="I515" s="489"/>
      <c r="J515" s="489"/>
      <c r="K515" s="489"/>
      <c r="L515" s="490"/>
      <c r="M515" s="489"/>
      <c r="N515" s="489"/>
      <c r="O515" s="489"/>
      <c r="P515" s="489"/>
      <c r="Q515" s="489"/>
    </row>
    <row r="516">
      <c r="A516" s="489"/>
      <c r="B516" s="489"/>
      <c r="C516" s="489"/>
      <c r="D516" s="489"/>
      <c r="E516" s="489"/>
      <c r="F516" s="489"/>
      <c r="G516" s="489"/>
      <c r="H516" s="489"/>
      <c r="I516" s="489"/>
      <c r="J516" s="489"/>
      <c r="K516" s="489"/>
      <c r="L516" s="490"/>
      <c r="M516" s="489"/>
      <c r="N516" s="489"/>
      <c r="O516" s="489"/>
      <c r="P516" s="489"/>
      <c r="Q516" s="489"/>
    </row>
    <row r="517">
      <c r="A517" s="489"/>
      <c r="B517" s="489"/>
      <c r="C517" s="489"/>
      <c r="D517" s="489"/>
      <c r="E517" s="489"/>
      <c r="F517" s="489"/>
      <c r="G517" s="489"/>
      <c r="H517" s="489"/>
      <c r="I517" s="489"/>
      <c r="J517" s="489"/>
      <c r="K517" s="489"/>
      <c r="L517" s="490"/>
      <c r="M517" s="489"/>
      <c r="N517" s="489"/>
      <c r="O517" s="489"/>
      <c r="P517" s="489"/>
      <c r="Q517" s="489"/>
    </row>
    <row r="518">
      <c r="A518" s="489"/>
      <c r="B518" s="489"/>
      <c r="C518" s="489"/>
      <c r="D518" s="489"/>
      <c r="E518" s="489"/>
      <c r="F518" s="489"/>
      <c r="G518" s="489"/>
      <c r="H518" s="489"/>
      <c r="I518" s="489"/>
      <c r="J518" s="489"/>
      <c r="K518" s="489"/>
      <c r="L518" s="490"/>
      <c r="M518" s="489"/>
      <c r="N518" s="489"/>
      <c r="O518" s="489"/>
      <c r="P518" s="489"/>
      <c r="Q518" s="489"/>
    </row>
    <row r="519">
      <c r="A519" s="489"/>
      <c r="B519" s="489"/>
      <c r="C519" s="489"/>
      <c r="D519" s="489"/>
      <c r="E519" s="489"/>
      <c r="F519" s="489"/>
      <c r="G519" s="489"/>
      <c r="H519" s="489"/>
      <c r="I519" s="489"/>
      <c r="J519" s="489"/>
      <c r="K519" s="489"/>
      <c r="L519" s="490"/>
      <c r="M519" s="489"/>
      <c r="N519" s="489"/>
      <c r="O519" s="489"/>
      <c r="P519" s="489"/>
      <c r="Q519" s="489"/>
    </row>
    <row r="520">
      <c r="A520" s="489"/>
      <c r="B520" s="489"/>
      <c r="C520" s="489"/>
      <c r="D520" s="489"/>
      <c r="E520" s="489"/>
      <c r="F520" s="489"/>
      <c r="G520" s="489"/>
      <c r="H520" s="489"/>
      <c r="I520" s="489"/>
      <c r="J520" s="489"/>
      <c r="K520" s="489"/>
      <c r="L520" s="490"/>
      <c r="M520" s="489"/>
      <c r="N520" s="489"/>
      <c r="O520" s="489"/>
      <c r="P520" s="489"/>
      <c r="Q520" s="489"/>
    </row>
    <row r="521">
      <c r="A521" s="489"/>
      <c r="B521" s="489"/>
      <c r="C521" s="489"/>
      <c r="D521" s="489"/>
      <c r="E521" s="489"/>
      <c r="F521" s="489"/>
      <c r="G521" s="489"/>
      <c r="H521" s="489"/>
      <c r="I521" s="489"/>
      <c r="J521" s="489"/>
      <c r="K521" s="489"/>
      <c r="L521" s="490"/>
      <c r="M521" s="489"/>
      <c r="N521" s="489"/>
      <c r="O521" s="489"/>
      <c r="P521" s="489"/>
      <c r="Q521" s="489"/>
    </row>
    <row r="522">
      <c r="A522" s="489"/>
      <c r="B522" s="489"/>
      <c r="C522" s="489"/>
      <c r="D522" s="489"/>
      <c r="E522" s="489"/>
      <c r="F522" s="489"/>
      <c r="G522" s="489"/>
      <c r="H522" s="489"/>
      <c r="I522" s="489"/>
      <c r="J522" s="489"/>
      <c r="K522" s="489"/>
      <c r="L522" s="490"/>
      <c r="M522" s="489"/>
      <c r="N522" s="489"/>
      <c r="O522" s="489"/>
      <c r="P522" s="489"/>
      <c r="Q522" s="489"/>
    </row>
    <row r="523">
      <c r="A523" s="489"/>
      <c r="B523" s="489"/>
      <c r="C523" s="489"/>
      <c r="D523" s="489"/>
      <c r="E523" s="489"/>
      <c r="F523" s="489"/>
      <c r="G523" s="489"/>
      <c r="H523" s="489"/>
      <c r="I523" s="489"/>
      <c r="J523" s="489"/>
      <c r="K523" s="489"/>
      <c r="L523" s="490"/>
      <c r="M523" s="489"/>
      <c r="N523" s="489"/>
      <c r="O523" s="489"/>
      <c r="P523" s="489"/>
      <c r="Q523" s="489"/>
    </row>
    <row r="524">
      <c r="A524" s="489"/>
      <c r="B524" s="489"/>
      <c r="C524" s="489"/>
      <c r="D524" s="489"/>
      <c r="E524" s="489"/>
      <c r="F524" s="489"/>
      <c r="G524" s="489"/>
      <c r="H524" s="489"/>
      <c r="I524" s="489"/>
      <c r="J524" s="489"/>
      <c r="K524" s="489"/>
      <c r="L524" s="490"/>
      <c r="M524" s="489"/>
      <c r="N524" s="489"/>
      <c r="O524" s="489"/>
      <c r="P524" s="489"/>
      <c r="Q524" s="489"/>
    </row>
    <row r="525">
      <c r="A525" s="489"/>
      <c r="B525" s="489"/>
      <c r="C525" s="489"/>
      <c r="D525" s="489"/>
      <c r="E525" s="489"/>
      <c r="F525" s="489"/>
      <c r="G525" s="489"/>
      <c r="H525" s="489"/>
      <c r="I525" s="489"/>
      <c r="J525" s="489"/>
      <c r="K525" s="489"/>
      <c r="L525" s="490"/>
      <c r="M525" s="489"/>
      <c r="N525" s="489"/>
      <c r="O525" s="489"/>
      <c r="P525" s="489"/>
      <c r="Q525" s="489"/>
    </row>
    <row r="526">
      <c r="A526" s="489"/>
      <c r="B526" s="489"/>
      <c r="C526" s="489"/>
      <c r="D526" s="489"/>
      <c r="E526" s="489"/>
      <c r="F526" s="489"/>
      <c r="G526" s="489"/>
      <c r="H526" s="489"/>
      <c r="I526" s="489"/>
      <c r="J526" s="489"/>
      <c r="K526" s="489"/>
      <c r="L526" s="490"/>
      <c r="M526" s="489"/>
      <c r="N526" s="489"/>
      <c r="O526" s="489"/>
      <c r="P526" s="489"/>
      <c r="Q526" s="489"/>
    </row>
    <row r="527">
      <c r="A527" s="489"/>
      <c r="B527" s="489"/>
      <c r="C527" s="489"/>
      <c r="D527" s="489"/>
      <c r="E527" s="489"/>
      <c r="F527" s="489"/>
      <c r="G527" s="489"/>
      <c r="H527" s="489"/>
      <c r="I527" s="489"/>
      <c r="J527" s="489"/>
      <c r="K527" s="489"/>
      <c r="L527" s="490"/>
      <c r="M527" s="489"/>
      <c r="N527" s="489"/>
      <c r="O527" s="489"/>
      <c r="P527" s="489"/>
      <c r="Q527" s="489"/>
    </row>
    <row r="528">
      <c r="A528" s="489"/>
      <c r="B528" s="489"/>
      <c r="C528" s="489"/>
      <c r="D528" s="489"/>
      <c r="E528" s="489"/>
      <c r="F528" s="489"/>
      <c r="G528" s="489"/>
      <c r="H528" s="489"/>
      <c r="I528" s="489"/>
      <c r="J528" s="489"/>
      <c r="K528" s="489"/>
      <c r="L528" s="490"/>
      <c r="M528" s="489"/>
      <c r="N528" s="489"/>
      <c r="O528" s="489"/>
      <c r="P528" s="489"/>
      <c r="Q528" s="489"/>
    </row>
    <row r="529">
      <c r="A529" s="489"/>
      <c r="B529" s="489"/>
      <c r="C529" s="489"/>
      <c r="D529" s="489"/>
      <c r="E529" s="489"/>
      <c r="F529" s="489"/>
      <c r="G529" s="489"/>
      <c r="H529" s="489"/>
      <c r="I529" s="489"/>
      <c r="J529" s="489"/>
      <c r="K529" s="489"/>
      <c r="L529" s="490"/>
      <c r="M529" s="489"/>
      <c r="N529" s="489"/>
      <c r="O529" s="489"/>
      <c r="P529" s="489"/>
      <c r="Q529" s="489"/>
    </row>
    <row r="530">
      <c r="A530" s="489"/>
      <c r="B530" s="489"/>
      <c r="C530" s="489"/>
      <c r="D530" s="489"/>
      <c r="E530" s="489"/>
      <c r="F530" s="489"/>
      <c r="G530" s="489"/>
      <c r="H530" s="489"/>
      <c r="I530" s="489"/>
      <c r="J530" s="489"/>
      <c r="K530" s="489"/>
      <c r="L530" s="490"/>
      <c r="M530" s="489"/>
      <c r="N530" s="489"/>
      <c r="O530" s="489"/>
      <c r="P530" s="489"/>
      <c r="Q530" s="489"/>
    </row>
    <row r="531">
      <c r="A531" s="489"/>
      <c r="B531" s="489"/>
      <c r="C531" s="489"/>
      <c r="D531" s="489"/>
      <c r="E531" s="489"/>
      <c r="F531" s="489"/>
      <c r="G531" s="489"/>
      <c r="H531" s="489"/>
      <c r="I531" s="489"/>
      <c r="J531" s="489"/>
      <c r="K531" s="489"/>
      <c r="L531" s="490"/>
      <c r="M531" s="489"/>
      <c r="N531" s="489"/>
      <c r="O531" s="489"/>
      <c r="P531" s="489"/>
      <c r="Q531" s="489"/>
    </row>
    <row r="532">
      <c r="A532" s="489"/>
      <c r="B532" s="489"/>
      <c r="C532" s="489"/>
      <c r="D532" s="489"/>
      <c r="E532" s="489"/>
      <c r="F532" s="489"/>
      <c r="G532" s="489"/>
      <c r="H532" s="489"/>
      <c r="I532" s="489"/>
      <c r="J532" s="489"/>
      <c r="K532" s="489"/>
      <c r="L532" s="490"/>
      <c r="M532" s="489"/>
      <c r="N532" s="489"/>
      <c r="O532" s="489"/>
      <c r="P532" s="489"/>
      <c r="Q532" s="489"/>
    </row>
    <row r="533">
      <c r="A533" s="489"/>
      <c r="B533" s="489"/>
      <c r="C533" s="489"/>
      <c r="D533" s="489"/>
      <c r="E533" s="489"/>
      <c r="F533" s="489"/>
      <c r="G533" s="489"/>
      <c r="H533" s="489"/>
      <c r="I533" s="489"/>
      <c r="J533" s="489"/>
      <c r="K533" s="489"/>
      <c r="L533" s="490"/>
      <c r="M533" s="489"/>
      <c r="N533" s="489"/>
      <c r="O533" s="489"/>
      <c r="P533" s="489"/>
      <c r="Q533" s="489"/>
    </row>
    <row r="534">
      <c r="A534" s="489"/>
      <c r="B534" s="489"/>
      <c r="C534" s="489"/>
      <c r="D534" s="489"/>
      <c r="E534" s="489"/>
      <c r="F534" s="489"/>
      <c r="G534" s="489"/>
      <c r="H534" s="489"/>
      <c r="I534" s="489"/>
      <c r="J534" s="489"/>
      <c r="K534" s="489"/>
      <c r="L534" s="490"/>
      <c r="M534" s="489"/>
      <c r="N534" s="489"/>
      <c r="O534" s="489"/>
      <c r="P534" s="489"/>
      <c r="Q534" s="489"/>
    </row>
    <row r="535">
      <c r="A535" s="489"/>
      <c r="B535" s="489"/>
      <c r="C535" s="489"/>
      <c r="D535" s="489"/>
      <c r="E535" s="489"/>
      <c r="F535" s="489"/>
      <c r="G535" s="489"/>
      <c r="H535" s="489"/>
      <c r="I535" s="489"/>
      <c r="J535" s="489"/>
      <c r="K535" s="489"/>
      <c r="L535" s="490"/>
      <c r="M535" s="489"/>
      <c r="N535" s="489"/>
      <c r="O535" s="489"/>
      <c r="P535" s="489"/>
      <c r="Q535" s="489"/>
    </row>
    <row r="536">
      <c r="A536" s="489"/>
      <c r="B536" s="489"/>
      <c r="C536" s="489"/>
      <c r="D536" s="489"/>
      <c r="E536" s="489"/>
      <c r="F536" s="489"/>
      <c r="G536" s="489"/>
      <c r="H536" s="489"/>
      <c r="I536" s="489"/>
      <c r="J536" s="489"/>
      <c r="K536" s="489"/>
      <c r="L536" s="490"/>
      <c r="M536" s="489"/>
      <c r="N536" s="489"/>
      <c r="O536" s="489"/>
      <c r="P536" s="489"/>
      <c r="Q536" s="489"/>
    </row>
    <row r="537">
      <c r="A537" s="489"/>
      <c r="B537" s="489"/>
      <c r="C537" s="489"/>
      <c r="D537" s="489"/>
      <c r="E537" s="489"/>
      <c r="F537" s="489"/>
      <c r="G537" s="489"/>
      <c r="H537" s="489"/>
      <c r="I537" s="489"/>
      <c r="J537" s="489"/>
      <c r="K537" s="489"/>
      <c r="L537" s="490"/>
      <c r="M537" s="489"/>
      <c r="N537" s="489"/>
      <c r="O537" s="489"/>
      <c r="P537" s="489"/>
      <c r="Q537" s="489"/>
    </row>
    <row r="538">
      <c r="A538" s="489"/>
      <c r="B538" s="489"/>
      <c r="C538" s="489"/>
      <c r="D538" s="489"/>
      <c r="E538" s="489"/>
      <c r="F538" s="489"/>
      <c r="G538" s="489"/>
      <c r="H538" s="489"/>
      <c r="I538" s="489"/>
      <c r="J538" s="489"/>
      <c r="K538" s="489"/>
      <c r="L538" s="490"/>
      <c r="M538" s="489"/>
      <c r="N538" s="489"/>
      <c r="O538" s="489"/>
      <c r="P538" s="489"/>
      <c r="Q538" s="489"/>
    </row>
    <row r="539">
      <c r="A539" s="489"/>
      <c r="B539" s="489"/>
      <c r="C539" s="489"/>
      <c r="D539" s="489"/>
      <c r="E539" s="489"/>
      <c r="F539" s="489"/>
      <c r="G539" s="489"/>
      <c r="H539" s="489"/>
      <c r="I539" s="489"/>
      <c r="J539" s="489"/>
      <c r="K539" s="489"/>
      <c r="L539" s="490"/>
      <c r="M539" s="489"/>
      <c r="N539" s="489"/>
      <c r="O539" s="489"/>
      <c r="P539" s="489"/>
      <c r="Q539" s="489"/>
    </row>
    <row r="540">
      <c r="A540" s="489"/>
      <c r="B540" s="489"/>
      <c r="C540" s="489"/>
      <c r="D540" s="489"/>
      <c r="E540" s="489"/>
      <c r="F540" s="489"/>
      <c r="G540" s="489"/>
      <c r="H540" s="489"/>
      <c r="I540" s="489"/>
      <c r="J540" s="489"/>
      <c r="K540" s="489"/>
      <c r="L540" s="490"/>
      <c r="M540" s="489"/>
      <c r="N540" s="489"/>
      <c r="O540" s="489"/>
      <c r="P540" s="489"/>
      <c r="Q540" s="489"/>
    </row>
    <row r="541">
      <c r="A541" s="489"/>
      <c r="B541" s="489"/>
      <c r="C541" s="489"/>
      <c r="D541" s="489"/>
      <c r="E541" s="489"/>
      <c r="F541" s="489"/>
      <c r="G541" s="489"/>
      <c r="H541" s="489"/>
      <c r="I541" s="489"/>
      <c r="J541" s="489"/>
      <c r="K541" s="489"/>
      <c r="L541" s="490"/>
      <c r="M541" s="489"/>
      <c r="N541" s="489"/>
      <c r="O541" s="489"/>
      <c r="P541" s="489"/>
      <c r="Q541" s="489"/>
    </row>
    <row r="542">
      <c r="A542" s="489"/>
      <c r="B542" s="489"/>
      <c r="C542" s="489"/>
      <c r="D542" s="489"/>
      <c r="E542" s="489"/>
      <c r="F542" s="489"/>
      <c r="G542" s="489"/>
      <c r="H542" s="489"/>
      <c r="I542" s="489"/>
      <c r="J542" s="489"/>
      <c r="K542" s="489"/>
      <c r="L542" s="490"/>
      <c r="M542" s="489"/>
      <c r="N542" s="489"/>
      <c r="O542" s="489"/>
      <c r="P542" s="489"/>
      <c r="Q542" s="489"/>
    </row>
    <row r="543">
      <c r="A543" s="489"/>
      <c r="B543" s="489"/>
      <c r="C543" s="489"/>
      <c r="D543" s="489"/>
      <c r="E543" s="489"/>
      <c r="F543" s="489"/>
      <c r="G543" s="489"/>
      <c r="H543" s="489"/>
      <c r="I543" s="489"/>
      <c r="J543" s="489"/>
      <c r="K543" s="489"/>
      <c r="L543" s="490"/>
      <c r="M543" s="489"/>
      <c r="N543" s="489"/>
      <c r="O543" s="489"/>
      <c r="P543" s="489"/>
      <c r="Q543" s="489"/>
    </row>
    <row r="544">
      <c r="A544" s="489"/>
      <c r="B544" s="489"/>
      <c r="C544" s="489"/>
      <c r="D544" s="489"/>
      <c r="E544" s="489"/>
      <c r="F544" s="489"/>
      <c r="G544" s="489"/>
      <c r="H544" s="489"/>
      <c r="I544" s="489"/>
      <c r="J544" s="489"/>
      <c r="K544" s="489"/>
      <c r="L544" s="490"/>
      <c r="M544" s="489"/>
      <c r="N544" s="489"/>
      <c r="O544" s="489"/>
      <c r="P544" s="489"/>
      <c r="Q544" s="489"/>
    </row>
    <row r="545">
      <c r="A545" s="489"/>
      <c r="B545" s="489"/>
      <c r="C545" s="489"/>
      <c r="D545" s="489"/>
      <c r="E545" s="489"/>
      <c r="F545" s="489"/>
      <c r="G545" s="489"/>
      <c r="H545" s="489"/>
      <c r="I545" s="489"/>
      <c r="J545" s="489"/>
      <c r="K545" s="489"/>
      <c r="L545" s="490"/>
      <c r="M545" s="489"/>
      <c r="N545" s="489"/>
      <c r="O545" s="489"/>
      <c r="P545" s="489"/>
      <c r="Q545" s="489"/>
    </row>
    <row r="546">
      <c r="A546" s="489"/>
      <c r="B546" s="489"/>
      <c r="C546" s="489"/>
      <c r="D546" s="489"/>
      <c r="E546" s="489"/>
      <c r="F546" s="489"/>
      <c r="G546" s="489"/>
      <c r="H546" s="489"/>
      <c r="I546" s="489"/>
      <c r="J546" s="489"/>
      <c r="K546" s="489"/>
      <c r="L546" s="490"/>
      <c r="M546" s="489"/>
      <c r="N546" s="489"/>
      <c r="O546" s="489"/>
      <c r="P546" s="489"/>
      <c r="Q546" s="489"/>
    </row>
    <row r="547">
      <c r="A547" s="489"/>
      <c r="B547" s="489"/>
      <c r="C547" s="489"/>
      <c r="D547" s="489"/>
      <c r="E547" s="489"/>
      <c r="F547" s="489"/>
      <c r="G547" s="489"/>
      <c r="H547" s="489"/>
      <c r="I547" s="489"/>
      <c r="J547" s="489"/>
      <c r="K547" s="489"/>
      <c r="L547" s="490"/>
      <c r="M547" s="489"/>
      <c r="N547" s="489"/>
      <c r="O547" s="489"/>
      <c r="P547" s="489"/>
      <c r="Q547" s="489"/>
    </row>
    <row r="548">
      <c r="A548" s="489"/>
      <c r="B548" s="489"/>
      <c r="C548" s="489"/>
      <c r="D548" s="489"/>
      <c r="E548" s="489"/>
      <c r="F548" s="489"/>
      <c r="G548" s="489"/>
      <c r="H548" s="489"/>
      <c r="I548" s="489"/>
      <c r="J548" s="489"/>
      <c r="K548" s="489"/>
      <c r="L548" s="490"/>
      <c r="M548" s="489"/>
      <c r="N548" s="489"/>
      <c r="O548" s="489"/>
      <c r="P548" s="489"/>
      <c r="Q548" s="489"/>
    </row>
    <row r="549">
      <c r="A549" s="489"/>
      <c r="B549" s="489"/>
      <c r="C549" s="489"/>
      <c r="D549" s="489"/>
      <c r="E549" s="489"/>
      <c r="F549" s="489"/>
      <c r="G549" s="489"/>
      <c r="H549" s="489"/>
      <c r="I549" s="489"/>
      <c r="J549" s="489"/>
      <c r="K549" s="489"/>
      <c r="L549" s="490"/>
      <c r="M549" s="489"/>
      <c r="N549" s="489"/>
      <c r="O549" s="489"/>
      <c r="P549" s="489"/>
      <c r="Q549" s="489"/>
    </row>
    <row r="550">
      <c r="A550" s="489"/>
      <c r="B550" s="489"/>
      <c r="C550" s="489"/>
      <c r="D550" s="489"/>
      <c r="E550" s="489"/>
      <c r="F550" s="489"/>
      <c r="G550" s="489"/>
      <c r="H550" s="489"/>
      <c r="I550" s="489"/>
      <c r="J550" s="489"/>
      <c r="K550" s="489"/>
      <c r="L550" s="490"/>
      <c r="M550" s="489"/>
      <c r="N550" s="489"/>
      <c r="O550" s="489"/>
      <c r="P550" s="489"/>
      <c r="Q550" s="489"/>
    </row>
    <row r="551">
      <c r="A551" s="489"/>
      <c r="B551" s="489"/>
      <c r="C551" s="489"/>
      <c r="D551" s="489"/>
      <c r="E551" s="489"/>
      <c r="F551" s="489"/>
      <c r="G551" s="489"/>
      <c r="H551" s="489"/>
      <c r="I551" s="489"/>
      <c r="J551" s="489"/>
      <c r="K551" s="489"/>
      <c r="L551" s="490"/>
      <c r="M551" s="489"/>
      <c r="N551" s="489"/>
      <c r="O551" s="489"/>
      <c r="P551" s="489"/>
      <c r="Q551" s="489"/>
    </row>
    <row r="552">
      <c r="A552" s="489"/>
      <c r="B552" s="489"/>
      <c r="C552" s="489"/>
      <c r="D552" s="489"/>
      <c r="E552" s="489"/>
      <c r="F552" s="489"/>
      <c r="G552" s="489"/>
      <c r="H552" s="489"/>
      <c r="I552" s="489"/>
      <c r="J552" s="489"/>
      <c r="K552" s="489"/>
      <c r="L552" s="490"/>
      <c r="M552" s="489"/>
      <c r="N552" s="489"/>
      <c r="O552" s="489"/>
      <c r="P552" s="489"/>
      <c r="Q552" s="489"/>
    </row>
    <row r="553">
      <c r="A553" s="489"/>
      <c r="B553" s="489"/>
      <c r="C553" s="489"/>
      <c r="D553" s="489"/>
      <c r="E553" s="489"/>
      <c r="F553" s="489"/>
      <c r="G553" s="489"/>
      <c r="H553" s="489"/>
      <c r="I553" s="489"/>
      <c r="J553" s="489"/>
      <c r="K553" s="489"/>
      <c r="L553" s="490"/>
      <c r="M553" s="489"/>
      <c r="N553" s="489"/>
      <c r="O553" s="489"/>
      <c r="P553" s="489"/>
      <c r="Q553" s="489"/>
    </row>
    <row r="554">
      <c r="A554" s="489"/>
      <c r="B554" s="489"/>
      <c r="C554" s="489"/>
      <c r="D554" s="489"/>
      <c r="E554" s="489"/>
      <c r="F554" s="489"/>
      <c r="G554" s="489"/>
      <c r="H554" s="489"/>
      <c r="I554" s="489"/>
      <c r="J554" s="489"/>
      <c r="K554" s="489"/>
      <c r="L554" s="490"/>
      <c r="M554" s="489"/>
      <c r="N554" s="489"/>
      <c r="O554" s="489"/>
      <c r="P554" s="489"/>
      <c r="Q554" s="489"/>
    </row>
    <row r="555">
      <c r="A555" s="489"/>
      <c r="B555" s="489"/>
      <c r="C555" s="489"/>
      <c r="D555" s="489"/>
      <c r="E555" s="489"/>
      <c r="F555" s="489"/>
      <c r="G555" s="489"/>
      <c r="H555" s="489"/>
      <c r="I555" s="489"/>
      <c r="J555" s="489"/>
      <c r="K555" s="489"/>
      <c r="L555" s="490"/>
      <c r="M555" s="489"/>
      <c r="N555" s="489"/>
      <c r="O555" s="489"/>
      <c r="P555" s="489"/>
      <c r="Q555" s="489"/>
    </row>
    <row r="556">
      <c r="A556" s="489"/>
      <c r="B556" s="489"/>
      <c r="C556" s="489"/>
      <c r="D556" s="489"/>
      <c r="E556" s="489"/>
      <c r="F556" s="489"/>
      <c r="G556" s="489"/>
      <c r="H556" s="489"/>
      <c r="I556" s="489"/>
      <c r="J556" s="489"/>
      <c r="K556" s="489"/>
      <c r="L556" s="490"/>
      <c r="M556" s="489"/>
      <c r="N556" s="489"/>
      <c r="O556" s="489"/>
      <c r="P556" s="489"/>
      <c r="Q556" s="489"/>
    </row>
    <row r="557">
      <c r="A557" s="489"/>
      <c r="B557" s="489"/>
      <c r="C557" s="489"/>
      <c r="D557" s="489"/>
      <c r="E557" s="489"/>
      <c r="F557" s="489"/>
      <c r="G557" s="489"/>
      <c r="H557" s="489"/>
      <c r="I557" s="489"/>
      <c r="J557" s="489"/>
      <c r="K557" s="489"/>
      <c r="L557" s="490"/>
      <c r="M557" s="489"/>
      <c r="N557" s="489"/>
      <c r="O557" s="489"/>
      <c r="P557" s="489"/>
      <c r="Q557" s="489"/>
    </row>
    <row r="558">
      <c r="A558" s="489"/>
      <c r="B558" s="489"/>
      <c r="C558" s="489"/>
      <c r="D558" s="489"/>
      <c r="E558" s="489"/>
      <c r="F558" s="489"/>
      <c r="G558" s="489"/>
      <c r="H558" s="489"/>
      <c r="I558" s="489"/>
      <c r="J558" s="489"/>
      <c r="K558" s="489"/>
      <c r="L558" s="490"/>
      <c r="M558" s="489"/>
      <c r="N558" s="489"/>
      <c r="O558" s="489"/>
      <c r="P558" s="489"/>
      <c r="Q558" s="489"/>
    </row>
    <row r="559">
      <c r="A559" s="489"/>
      <c r="B559" s="489"/>
      <c r="C559" s="489"/>
      <c r="D559" s="489"/>
      <c r="E559" s="489"/>
      <c r="F559" s="489"/>
      <c r="G559" s="489"/>
      <c r="H559" s="489"/>
      <c r="I559" s="489"/>
      <c r="J559" s="489"/>
      <c r="K559" s="489"/>
      <c r="L559" s="490"/>
      <c r="M559" s="489"/>
      <c r="N559" s="489"/>
      <c r="O559" s="489"/>
      <c r="P559" s="489"/>
      <c r="Q559" s="489"/>
    </row>
    <row r="560">
      <c r="A560" s="489"/>
      <c r="B560" s="489"/>
      <c r="C560" s="489"/>
      <c r="D560" s="489"/>
      <c r="E560" s="489"/>
      <c r="F560" s="489"/>
      <c r="G560" s="489"/>
      <c r="H560" s="489"/>
      <c r="I560" s="489"/>
      <c r="J560" s="489"/>
      <c r="K560" s="489"/>
      <c r="L560" s="490"/>
      <c r="M560" s="489"/>
      <c r="N560" s="489"/>
      <c r="O560" s="489"/>
      <c r="P560" s="489"/>
      <c r="Q560" s="489"/>
    </row>
    <row r="561">
      <c r="A561" s="489"/>
      <c r="B561" s="489"/>
      <c r="C561" s="489"/>
      <c r="D561" s="489"/>
      <c r="E561" s="489"/>
      <c r="F561" s="489"/>
      <c r="G561" s="489"/>
      <c r="H561" s="489"/>
      <c r="I561" s="489"/>
      <c r="J561" s="489"/>
      <c r="K561" s="489"/>
      <c r="L561" s="490"/>
      <c r="M561" s="489"/>
      <c r="N561" s="489"/>
      <c r="O561" s="489"/>
      <c r="P561" s="489"/>
      <c r="Q561" s="489"/>
    </row>
    <row r="562">
      <c r="A562" s="489"/>
      <c r="B562" s="489"/>
      <c r="C562" s="489"/>
      <c r="D562" s="489"/>
      <c r="E562" s="489"/>
      <c r="F562" s="489"/>
      <c r="G562" s="489"/>
      <c r="H562" s="489"/>
      <c r="I562" s="489"/>
      <c r="J562" s="489"/>
      <c r="K562" s="489"/>
      <c r="L562" s="490"/>
      <c r="M562" s="489"/>
      <c r="N562" s="489"/>
      <c r="O562" s="489"/>
      <c r="P562" s="489"/>
      <c r="Q562" s="489"/>
    </row>
    <row r="563">
      <c r="A563" s="489"/>
      <c r="B563" s="489"/>
      <c r="C563" s="489"/>
      <c r="D563" s="489"/>
      <c r="E563" s="489"/>
      <c r="F563" s="489"/>
      <c r="G563" s="489"/>
      <c r="H563" s="489"/>
      <c r="I563" s="489"/>
      <c r="J563" s="489"/>
      <c r="K563" s="489"/>
      <c r="L563" s="490"/>
      <c r="M563" s="489"/>
      <c r="N563" s="489"/>
      <c r="O563" s="489"/>
      <c r="P563" s="489"/>
      <c r="Q563" s="489"/>
    </row>
    <row r="564">
      <c r="A564" s="489"/>
      <c r="B564" s="489"/>
      <c r="C564" s="489"/>
      <c r="D564" s="489"/>
      <c r="E564" s="489"/>
      <c r="F564" s="489"/>
      <c r="G564" s="489"/>
      <c r="H564" s="489"/>
      <c r="I564" s="489"/>
      <c r="J564" s="489"/>
      <c r="K564" s="489"/>
      <c r="L564" s="490"/>
      <c r="M564" s="489"/>
      <c r="N564" s="489"/>
      <c r="O564" s="489"/>
      <c r="P564" s="489"/>
      <c r="Q564" s="489"/>
    </row>
    <row r="565">
      <c r="A565" s="489"/>
      <c r="B565" s="489"/>
      <c r="C565" s="489"/>
      <c r="D565" s="489"/>
      <c r="E565" s="489"/>
      <c r="F565" s="489"/>
      <c r="G565" s="489"/>
      <c r="H565" s="489"/>
      <c r="I565" s="489"/>
      <c r="J565" s="489"/>
      <c r="K565" s="489"/>
      <c r="L565" s="490"/>
      <c r="M565" s="489"/>
      <c r="N565" s="489"/>
      <c r="O565" s="489"/>
      <c r="P565" s="489"/>
      <c r="Q565" s="489"/>
    </row>
    <row r="566">
      <c r="A566" s="489"/>
      <c r="B566" s="489"/>
      <c r="C566" s="489"/>
      <c r="D566" s="489"/>
      <c r="E566" s="489"/>
      <c r="F566" s="489"/>
      <c r="G566" s="489"/>
      <c r="H566" s="489"/>
      <c r="I566" s="489"/>
      <c r="J566" s="489"/>
      <c r="K566" s="489"/>
      <c r="L566" s="490"/>
      <c r="M566" s="489"/>
      <c r="N566" s="489"/>
      <c r="O566" s="489"/>
      <c r="P566" s="489"/>
      <c r="Q566" s="489"/>
    </row>
    <row r="567">
      <c r="A567" s="489"/>
      <c r="B567" s="489"/>
      <c r="C567" s="489"/>
      <c r="D567" s="489"/>
      <c r="E567" s="489"/>
      <c r="F567" s="489"/>
      <c r="G567" s="489"/>
      <c r="H567" s="489"/>
      <c r="I567" s="489"/>
      <c r="J567" s="489"/>
      <c r="K567" s="489"/>
      <c r="L567" s="490"/>
      <c r="M567" s="489"/>
      <c r="N567" s="489"/>
      <c r="O567" s="489"/>
      <c r="P567" s="489"/>
      <c r="Q567" s="489"/>
    </row>
    <row r="568">
      <c r="A568" s="489"/>
      <c r="B568" s="489"/>
      <c r="C568" s="489"/>
      <c r="D568" s="489"/>
      <c r="E568" s="489"/>
      <c r="F568" s="489"/>
      <c r="G568" s="489"/>
      <c r="H568" s="489"/>
      <c r="I568" s="489"/>
      <c r="J568" s="489"/>
      <c r="K568" s="489"/>
      <c r="L568" s="490"/>
      <c r="M568" s="489"/>
      <c r="N568" s="489"/>
      <c r="O568" s="489"/>
      <c r="P568" s="489"/>
      <c r="Q568" s="489"/>
    </row>
    <row r="569">
      <c r="A569" s="489"/>
      <c r="B569" s="489"/>
      <c r="C569" s="489"/>
      <c r="D569" s="489"/>
      <c r="E569" s="489"/>
      <c r="F569" s="489"/>
      <c r="G569" s="489"/>
      <c r="H569" s="489"/>
      <c r="I569" s="489"/>
      <c r="J569" s="489"/>
      <c r="K569" s="489"/>
      <c r="L569" s="490"/>
      <c r="M569" s="489"/>
      <c r="N569" s="489"/>
      <c r="O569" s="489"/>
      <c r="P569" s="489"/>
      <c r="Q569" s="489"/>
    </row>
    <row r="570">
      <c r="A570" s="489"/>
      <c r="B570" s="489"/>
      <c r="C570" s="489"/>
      <c r="D570" s="489"/>
      <c r="E570" s="489"/>
      <c r="F570" s="489"/>
      <c r="G570" s="489"/>
      <c r="H570" s="489"/>
      <c r="I570" s="489"/>
      <c r="J570" s="489"/>
      <c r="K570" s="489"/>
      <c r="L570" s="490"/>
      <c r="M570" s="489"/>
      <c r="N570" s="489"/>
      <c r="O570" s="489"/>
      <c r="P570" s="489"/>
      <c r="Q570" s="489"/>
    </row>
    <row r="571">
      <c r="A571" s="489"/>
      <c r="B571" s="489"/>
      <c r="C571" s="489"/>
      <c r="D571" s="489"/>
      <c r="E571" s="489"/>
      <c r="F571" s="489"/>
      <c r="G571" s="489"/>
      <c r="H571" s="489"/>
      <c r="I571" s="489"/>
      <c r="J571" s="489"/>
      <c r="K571" s="489"/>
      <c r="L571" s="490"/>
      <c r="M571" s="489"/>
      <c r="N571" s="489"/>
      <c r="O571" s="489"/>
      <c r="P571" s="489"/>
      <c r="Q571" s="489"/>
    </row>
    <row r="572">
      <c r="A572" s="489"/>
      <c r="B572" s="489"/>
      <c r="C572" s="489"/>
      <c r="D572" s="489"/>
      <c r="E572" s="489"/>
      <c r="F572" s="489"/>
      <c r="G572" s="489"/>
      <c r="H572" s="489"/>
      <c r="I572" s="489"/>
      <c r="J572" s="489"/>
      <c r="K572" s="489"/>
      <c r="L572" s="490"/>
      <c r="M572" s="489"/>
      <c r="N572" s="489"/>
      <c r="O572" s="489"/>
      <c r="P572" s="489"/>
      <c r="Q572" s="489"/>
    </row>
    <row r="573">
      <c r="A573" s="489"/>
      <c r="B573" s="489"/>
      <c r="C573" s="489"/>
      <c r="D573" s="489"/>
      <c r="E573" s="489"/>
      <c r="F573" s="489"/>
      <c r="G573" s="489"/>
      <c r="H573" s="489"/>
      <c r="I573" s="489"/>
      <c r="J573" s="489"/>
      <c r="K573" s="489"/>
      <c r="L573" s="490"/>
      <c r="M573" s="489"/>
      <c r="N573" s="489"/>
      <c r="O573" s="489"/>
      <c r="P573" s="489"/>
      <c r="Q573" s="489"/>
    </row>
    <row r="574">
      <c r="A574" s="489"/>
      <c r="B574" s="489"/>
      <c r="C574" s="489"/>
      <c r="D574" s="489"/>
      <c r="E574" s="489"/>
      <c r="F574" s="489"/>
      <c r="G574" s="489"/>
      <c r="H574" s="489"/>
      <c r="I574" s="489"/>
      <c r="J574" s="489"/>
      <c r="K574" s="489"/>
      <c r="L574" s="490"/>
      <c r="M574" s="489"/>
      <c r="N574" s="489"/>
      <c r="O574" s="489"/>
      <c r="P574" s="489"/>
      <c r="Q574" s="489"/>
    </row>
    <row r="575">
      <c r="A575" s="489"/>
      <c r="B575" s="489"/>
      <c r="C575" s="489"/>
      <c r="D575" s="489"/>
      <c r="E575" s="489"/>
      <c r="F575" s="489"/>
      <c r="G575" s="489"/>
      <c r="H575" s="489"/>
      <c r="I575" s="489"/>
      <c r="J575" s="489"/>
      <c r="K575" s="489"/>
      <c r="L575" s="490"/>
      <c r="M575" s="489"/>
      <c r="N575" s="489"/>
      <c r="O575" s="489"/>
      <c r="P575" s="489"/>
      <c r="Q575" s="489"/>
    </row>
    <row r="576">
      <c r="A576" s="489"/>
      <c r="B576" s="489"/>
      <c r="C576" s="489"/>
      <c r="D576" s="489"/>
      <c r="E576" s="489"/>
      <c r="F576" s="489"/>
      <c r="G576" s="489"/>
      <c r="H576" s="489"/>
      <c r="I576" s="489"/>
      <c r="J576" s="489"/>
      <c r="K576" s="489"/>
      <c r="L576" s="490"/>
      <c r="M576" s="489"/>
      <c r="N576" s="489"/>
      <c r="O576" s="489"/>
      <c r="P576" s="489"/>
      <c r="Q576" s="489"/>
    </row>
    <row r="577">
      <c r="A577" s="489"/>
      <c r="B577" s="489"/>
      <c r="C577" s="489"/>
      <c r="D577" s="489"/>
      <c r="E577" s="489"/>
      <c r="F577" s="489"/>
      <c r="G577" s="489"/>
      <c r="H577" s="489"/>
      <c r="I577" s="489"/>
      <c r="J577" s="489"/>
      <c r="K577" s="489"/>
      <c r="L577" s="490"/>
      <c r="M577" s="489"/>
      <c r="N577" s="489"/>
      <c r="O577" s="489"/>
      <c r="P577" s="489"/>
      <c r="Q577" s="489"/>
    </row>
    <row r="578">
      <c r="A578" s="489"/>
      <c r="B578" s="489"/>
      <c r="C578" s="489"/>
      <c r="D578" s="489"/>
      <c r="E578" s="489"/>
      <c r="F578" s="489"/>
      <c r="G578" s="489"/>
      <c r="H578" s="489"/>
      <c r="I578" s="489"/>
      <c r="J578" s="489"/>
      <c r="K578" s="489"/>
      <c r="L578" s="490"/>
      <c r="M578" s="489"/>
      <c r="N578" s="489"/>
      <c r="O578" s="489"/>
      <c r="P578" s="489"/>
      <c r="Q578" s="489"/>
    </row>
    <row r="579">
      <c r="A579" s="489"/>
      <c r="B579" s="489"/>
      <c r="C579" s="489"/>
      <c r="D579" s="489"/>
      <c r="E579" s="489"/>
      <c r="F579" s="489"/>
      <c r="G579" s="489"/>
      <c r="H579" s="489"/>
      <c r="I579" s="489"/>
      <c r="J579" s="489"/>
      <c r="K579" s="489"/>
      <c r="L579" s="490"/>
      <c r="M579" s="489"/>
      <c r="N579" s="489"/>
      <c r="O579" s="489"/>
      <c r="P579" s="489"/>
      <c r="Q579" s="489"/>
    </row>
    <row r="580">
      <c r="A580" s="489"/>
      <c r="B580" s="489"/>
      <c r="C580" s="489"/>
      <c r="D580" s="489"/>
      <c r="E580" s="489"/>
      <c r="F580" s="489"/>
      <c r="G580" s="489"/>
      <c r="H580" s="489"/>
      <c r="I580" s="489"/>
      <c r="J580" s="489"/>
      <c r="K580" s="489"/>
      <c r="L580" s="490"/>
      <c r="M580" s="489"/>
      <c r="N580" s="489"/>
      <c r="O580" s="489"/>
      <c r="P580" s="489"/>
      <c r="Q580" s="489"/>
    </row>
    <row r="581">
      <c r="A581" s="489"/>
      <c r="B581" s="489"/>
      <c r="C581" s="489"/>
      <c r="D581" s="489"/>
      <c r="E581" s="489"/>
      <c r="F581" s="489"/>
      <c r="G581" s="489"/>
      <c r="H581" s="489"/>
      <c r="I581" s="489"/>
      <c r="J581" s="489"/>
      <c r="K581" s="489"/>
      <c r="L581" s="490"/>
      <c r="M581" s="489"/>
      <c r="N581" s="489"/>
      <c r="O581" s="489"/>
      <c r="P581" s="489"/>
      <c r="Q581" s="489"/>
    </row>
    <row r="582">
      <c r="A582" s="489"/>
      <c r="B582" s="489"/>
      <c r="C582" s="489"/>
      <c r="D582" s="489"/>
      <c r="E582" s="489"/>
      <c r="F582" s="489"/>
      <c r="G582" s="489"/>
      <c r="H582" s="489"/>
      <c r="I582" s="489"/>
      <c r="J582" s="489"/>
      <c r="K582" s="489"/>
      <c r="L582" s="490"/>
      <c r="M582" s="489"/>
      <c r="N582" s="489"/>
      <c r="O582" s="489"/>
      <c r="P582" s="489"/>
      <c r="Q582" s="489"/>
    </row>
    <row r="583">
      <c r="A583" s="489"/>
      <c r="B583" s="489"/>
      <c r="C583" s="489"/>
      <c r="D583" s="489"/>
      <c r="E583" s="489"/>
      <c r="F583" s="489"/>
      <c r="G583" s="489"/>
      <c r="H583" s="489"/>
      <c r="I583" s="489"/>
      <c r="J583" s="489"/>
      <c r="K583" s="489"/>
      <c r="L583" s="490"/>
      <c r="M583" s="489"/>
      <c r="N583" s="489"/>
      <c r="O583" s="489"/>
      <c r="P583" s="489"/>
      <c r="Q583" s="489"/>
    </row>
    <row r="584">
      <c r="A584" s="489"/>
      <c r="B584" s="489"/>
      <c r="C584" s="489"/>
      <c r="D584" s="489"/>
      <c r="E584" s="489"/>
      <c r="F584" s="489"/>
      <c r="G584" s="489"/>
      <c r="H584" s="489"/>
      <c r="I584" s="489"/>
      <c r="J584" s="489"/>
      <c r="K584" s="489"/>
      <c r="L584" s="490"/>
      <c r="M584" s="489"/>
      <c r="N584" s="489"/>
      <c r="O584" s="489"/>
      <c r="P584" s="489"/>
      <c r="Q584" s="489"/>
    </row>
    <row r="585">
      <c r="A585" s="489"/>
      <c r="B585" s="489"/>
      <c r="C585" s="489"/>
      <c r="D585" s="489"/>
      <c r="E585" s="489"/>
      <c r="F585" s="489"/>
      <c r="G585" s="489"/>
      <c r="H585" s="489"/>
      <c r="I585" s="489"/>
      <c r="J585" s="489"/>
      <c r="K585" s="489"/>
      <c r="L585" s="490"/>
      <c r="M585" s="489"/>
      <c r="N585" s="489"/>
      <c r="O585" s="489"/>
      <c r="P585" s="489"/>
      <c r="Q585" s="489"/>
    </row>
    <row r="586">
      <c r="A586" s="489"/>
      <c r="B586" s="489"/>
      <c r="C586" s="489"/>
      <c r="D586" s="489"/>
      <c r="E586" s="489"/>
      <c r="F586" s="489"/>
      <c r="G586" s="489"/>
      <c r="H586" s="489"/>
      <c r="I586" s="489"/>
      <c r="J586" s="489"/>
      <c r="K586" s="489"/>
      <c r="L586" s="490"/>
      <c r="M586" s="489"/>
      <c r="N586" s="489"/>
      <c r="O586" s="489"/>
      <c r="P586" s="489"/>
      <c r="Q586" s="489"/>
    </row>
    <row r="587">
      <c r="A587" s="489"/>
      <c r="B587" s="489"/>
      <c r="C587" s="489"/>
      <c r="D587" s="489"/>
      <c r="E587" s="489"/>
      <c r="F587" s="489"/>
      <c r="G587" s="489"/>
      <c r="H587" s="489"/>
      <c r="I587" s="489"/>
      <c r="J587" s="489"/>
      <c r="K587" s="489"/>
      <c r="L587" s="490"/>
      <c r="M587" s="489"/>
      <c r="N587" s="489"/>
      <c r="O587" s="489"/>
      <c r="P587" s="489"/>
      <c r="Q587" s="489"/>
    </row>
    <row r="588">
      <c r="A588" s="489"/>
      <c r="B588" s="489"/>
      <c r="C588" s="489"/>
      <c r="D588" s="489"/>
      <c r="E588" s="489"/>
      <c r="F588" s="489"/>
      <c r="G588" s="489"/>
      <c r="H588" s="489"/>
      <c r="I588" s="489"/>
      <c r="J588" s="489"/>
      <c r="K588" s="489"/>
      <c r="L588" s="490"/>
      <c r="M588" s="489"/>
      <c r="N588" s="489"/>
      <c r="O588" s="489"/>
      <c r="P588" s="489"/>
      <c r="Q588" s="489"/>
    </row>
    <row r="589">
      <c r="A589" s="489"/>
      <c r="B589" s="489"/>
      <c r="C589" s="489"/>
      <c r="D589" s="489"/>
      <c r="E589" s="489"/>
      <c r="F589" s="489"/>
      <c r="G589" s="489"/>
      <c r="H589" s="489"/>
      <c r="I589" s="489"/>
      <c r="J589" s="489"/>
      <c r="K589" s="489"/>
      <c r="L589" s="490"/>
      <c r="M589" s="489"/>
      <c r="N589" s="489"/>
      <c r="O589" s="489"/>
      <c r="P589" s="489"/>
      <c r="Q589" s="489"/>
    </row>
    <row r="590">
      <c r="A590" s="489"/>
      <c r="B590" s="489"/>
      <c r="C590" s="489"/>
      <c r="D590" s="489"/>
      <c r="E590" s="489"/>
      <c r="F590" s="489"/>
      <c r="G590" s="489"/>
      <c r="H590" s="489"/>
      <c r="I590" s="489"/>
      <c r="J590" s="489"/>
      <c r="K590" s="489"/>
      <c r="L590" s="490"/>
      <c r="M590" s="489"/>
      <c r="N590" s="489"/>
      <c r="O590" s="489"/>
      <c r="P590" s="489"/>
      <c r="Q590" s="489"/>
    </row>
    <row r="591">
      <c r="A591" s="489"/>
      <c r="B591" s="489"/>
      <c r="C591" s="489"/>
      <c r="D591" s="489"/>
      <c r="E591" s="489"/>
      <c r="F591" s="489"/>
      <c r="G591" s="489"/>
      <c r="H591" s="489"/>
      <c r="I591" s="489"/>
      <c r="J591" s="489"/>
      <c r="K591" s="489"/>
      <c r="L591" s="490"/>
      <c r="M591" s="489"/>
      <c r="N591" s="489"/>
      <c r="O591" s="489"/>
      <c r="P591" s="489"/>
      <c r="Q591" s="489"/>
    </row>
    <row r="592">
      <c r="A592" s="489"/>
      <c r="B592" s="489"/>
      <c r="C592" s="489"/>
      <c r="D592" s="489"/>
      <c r="E592" s="489"/>
      <c r="F592" s="489"/>
      <c r="G592" s="489"/>
      <c r="H592" s="489"/>
      <c r="I592" s="489"/>
      <c r="J592" s="489"/>
      <c r="K592" s="489"/>
      <c r="L592" s="490"/>
      <c r="M592" s="489"/>
      <c r="N592" s="489"/>
      <c r="O592" s="489"/>
      <c r="P592" s="489"/>
      <c r="Q592" s="489"/>
    </row>
    <row r="593">
      <c r="A593" s="489"/>
      <c r="B593" s="489"/>
      <c r="C593" s="489"/>
      <c r="D593" s="489"/>
      <c r="E593" s="489"/>
      <c r="F593" s="489"/>
      <c r="G593" s="489"/>
      <c r="H593" s="489"/>
      <c r="I593" s="489"/>
      <c r="J593" s="489"/>
      <c r="K593" s="489"/>
      <c r="L593" s="490"/>
      <c r="M593" s="489"/>
      <c r="N593" s="489"/>
      <c r="O593" s="489"/>
      <c r="P593" s="489"/>
      <c r="Q593" s="489"/>
    </row>
    <row r="594">
      <c r="A594" s="489"/>
      <c r="B594" s="489"/>
      <c r="C594" s="489"/>
      <c r="D594" s="489"/>
      <c r="E594" s="489"/>
      <c r="F594" s="489"/>
      <c r="G594" s="489"/>
      <c r="H594" s="489"/>
      <c r="I594" s="489"/>
      <c r="J594" s="489"/>
      <c r="K594" s="489"/>
      <c r="L594" s="490"/>
      <c r="M594" s="489"/>
      <c r="N594" s="489"/>
      <c r="O594" s="489"/>
      <c r="P594" s="489"/>
      <c r="Q594" s="489"/>
    </row>
    <row r="595">
      <c r="A595" s="489"/>
      <c r="B595" s="489"/>
      <c r="C595" s="489"/>
      <c r="D595" s="489"/>
      <c r="E595" s="489"/>
      <c r="F595" s="489"/>
      <c r="G595" s="489"/>
      <c r="H595" s="489"/>
      <c r="I595" s="489"/>
      <c r="J595" s="489"/>
      <c r="K595" s="489"/>
      <c r="L595" s="490"/>
      <c r="M595" s="489"/>
      <c r="N595" s="489"/>
      <c r="O595" s="489"/>
      <c r="P595" s="489"/>
      <c r="Q595" s="489"/>
    </row>
    <row r="596">
      <c r="A596" s="489"/>
      <c r="B596" s="489"/>
      <c r="C596" s="489"/>
      <c r="D596" s="489"/>
      <c r="E596" s="489"/>
      <c r="F596" s="489"/>
      <c r="G596" s="489"/>
      <c r="H596" s="489"/>
      <c r="I596" s="489"/>
      <c r="J596" s="489"/>
      <c r="K596" s="489"/>
      <c r="L596" s="490"/>
      <c r="M596" s="489"/>
      <c r="N596" s="489"/>
      <c r="O596" s="489"/>
      <c r="P596" s="489"/>
      <c r="Q596" s="489"/>
    </row>
    <row r="597">
      <c r="A597" s="489"/>
      <c r="B597" s="489"/>
      <c r="C597" s="489"/>
      <c r="D597" s="489"/>
      <c r="E597" s="489"/>
      <c r="F597" s="489"/>
      <c r="G597" s="489"/>
      <c r="H597" s="489"/>
      <c r="I597" s="489"/>
      <c r="J597" s="489"/>
      <c r="K597" s="489"/>
      <c r="L597" s="490"/>
      <c r="M597" s="489"/>
      <c r="N597" s="489"/>
      <c r="O597" s="489"/>
      <c r="P597" s="489"/>
      <c r="Q597" s="489"/>
    </row>
    <row r="598">
      <c r="A598" s="489"/>
      <c r="B598" s="489"/>
      <c r="C598" s="489"/>
      <c r="D598" s="489"/>
      <c r="E598" s="489"/>
      <c r="F598" s="489"/>
      <c r="G598" s="489"/>
      <c r="H598" s="489"/>
      <c r="I598" s="489"/>
      <c r="J598" s="489"/>
      <c r="K598" s="489"/>
      <c r="L598" s="490"/>
      <c r="M598" s="489"/>
      <c r="N598" s="489"/>
      <c r="O598" s="489"/>
      <c r="P598" s="489"/>
      <c r="Q598" s="489"/>
    </row>
    <row r="599">
      <c r="A599" s="489"/>
      <c r="B599" s="489"/>
      <c r="C599" s="489"/>
      <c r="D599" s="489"/>
      <c r="E599" s="489"/>
      <c r="F599" s="489"/>
      <c r="G599" s="489"/>
      <c r="H599" s="489"/>
      <c r="I599" s="489"/>
      <c r="J599" s="489"/>
      <c r="K599" s="489"/>
      <c r="L599" s="490"/>
      <c r="M599" s="489"/>
      <c r="N599" s="489"/>
      <c r="O599" s="489"/>
      <c r="P599" s="489"/>
      <c r="Q599" s="489"/>
    </row>
    <row r="600">
      <c r="A600" s="489"/>
      <c r="B600" s="489"/>
      <c r="C600" s="489"/>
      <c r="D600" s="489"/>
      <c r="E600" s="489"/>
      <c r="F600" s="489"/>
      <c r="G600" s="489"/>
      <c r="H600" s="489"/>
      <c r="I600" s="489"/>
      <c r="J600" s="489"/>
      <c r="K600" s="489"/>
      <c r="L600" s="490"/>
      <c r="M600" s="489"/>
      <c r="N600" s="489"/>
      <c r="O600" s="489"/>
      <c r="P600" s="489"/>
      <c r="Q600" s="489"/>
    </row>
    <row r="601">
      <c r="A601" s="489"/>
      <c r="B601" s="489"/>
      <c r="C601" s="489"/>
      <c r="D601" s="489"/>
      <c r="E601" s="489"/>
      <c r="F601" s="489"/>
      <c r="G601" s="489"/>
      <c r="H601" s="489"/>
      <c r="I601" s="489"/>
      <c r="J601" s="489"/>
      <c r="K601" s="489"/>
      <c r="L601" s="490"/>
      <c r="M601" s="489"/>
      <c r="N601" s="489"/>
      <c r="O601" s="489"/>
      <c r="P601" s="489"/>
      <c r="Q601" s="489"/>
    </row>
    <row r="602">
      <c r="A602" s="489"/>
      <c r="B602" s="489"/>
      <c r="C602" s="489"/>
      <c r="D602" s="489"/>
      <c r="E602" s="489"/>
      <c r="F602" s="489"/>
      <c r="G602" s="489"/>
      <c r="H602" s="489"/>
      <c r="I602" s="489"/>
      <c r="J602" s="489"/>
      <c r="K602" s="489"/>
      <c r="L602" s="490"/>
      <c r="M602" s="489"/>
      <c r="N602" s="489"/>
      <c r="O602" s="489"/>
      <c r="P602" s="489"/>
      <c r="Q602" s="489"/>
    </row>
    <row r="603">
      <c r="A603" s="489"/>
      <c r="B603" s="489"/>
      <c r="C603" s="489"/>
      <c r="D603" s="489"/>
      <c r="E603" s="489"/>
      <c r="F603" s="489"/>
      <c r="G603" s="489"/>
      <c r="H603" s="489"/>
      <c r="I603" s="489"/>
      <c r="J603" s="489"/>
      <c r="K603" s="489"/>
      <c r="L603" s="490"/>
      <c r="M603" s="489"/>
      <c r="N603" s="489"/>
      <c r="O603" s="489"/>
      <c r="P603" s="489"/>
      <c r="Q603" s="489"/>
    </row>
    <row r="604">
      <c r="A604" s="489"/>
      <c r="B604" s="489"/>
      <c r="C604" s="489"/>
      <c r="D604" s="489"/>
      <c r="E604" s="489"/>
      <c r="F604" s="489"/>
      <c r="G604" s="489"/>
      <c r="H604" s="489"/>
      <c r="I604" s="489"/>
      <c r="J604" s="489"/>
      <c r="K604" s="489"/>
      <c r="L604" s="490"/>
      <c r="M604" s="489"/>
      <c r="N604" s="489"/>
      <c r="O604" s="489"/>
      <c r="P604" s="489"/>
      <c r="Q604" s="489"/>
    </row>
    <row r="605">
      <c r="A605" s="489"/>
      <c r="B605" s="489"/>
      <c r="C605" s="489"/>
      <c r="D605" s="489"/>
      <c r="E605" s="489"/>
      <c r="F605" s="489"/>
      <c r="G605" s="489"/>
      <c r="H605" s="489"/>
      <c r="I605" s="489"/>
      <c r="J605" s="489"/>
      <c r="K605" s="489"/>
      <c r="L605" s="490"/>
      <c r="M605" s="489"/>
      <c r="N605" s="489"/>
      <c r="O605" s="489"/>
      <c r="P605" s="489"/>
      <c r="Q605" s="489"/>
    </row>
    <row r="606">
      <c r="A606" s="489"/>
      <c r="B606" s="489"/>
      <c r="C606" s="489"/>
      <c r="D606" s="489"/>
      <c r="E606" s="489"/>
      <c r="F606" s="489"/>
      <c r="G606" s="489"/>
      <c r="H606" s="489"/>
      <c r="I606" s="489"/>
      <c r="J606" s="489"/>
      <c r="K606" s="489"/>
      <c r="L606" s="490"/>
      <c r="M606" s="489"/>
      <c r="N606" s="489"/>
      <c r="O606" s="489"/>
      <c r="P606" s="489"/>
      <c r="Q606" s="489"/>
    </row>
    <row r="607">
      <c r="A607" s="489"/>
      <c r="B607" s="489"/>
      <c r="C607" s="489"/>
      <c r="D607" s="489"/>
      <c r="E607" s="489"/>
      <c r="F607" s="489"/>
      <c r="G607" s="489"/>
      <c r="H607" s="489"/>
      <c r="I607" s="489"/>
      <c r="J607" s="489"/>
      <c r="K607" s="489"/>
      <c r="L607" s="490"/>
      <c r="M607" s="489"/>
      <c r="N607" s="489"/>
      <c r="O607" s="489"/>
      <c r="P607" s="489"/>
      <c r="Q607" s="489"/>
    </row>
    <row r="608">
      <c r="A608" s="489"/>
      <c r="B608" s="489"/>
      <c r="C608" s="489"/>
      <c r="D608" s="489"/>
      <c r="E608" s="489"/>
      <c r="F608" s="489"/>
      <c r="G608" s="489"/>
      <c r="H608" s="489"/>
      <c r="I608" s="489"/>
      <c r="J608" s="489"/>
      <c r="K608" s="489"/>
      <c r="L608" s="490"/>
      <c r="M608" s="489"/>
      <c r="N608" s="489"/>
      <c r="O608" s="489"/>
      <c r="P608" s="489"/>
      <c r="Q608" s="489"/>
    </row>
    <row r="609">
      <c r="A609" s="489"/>
      <c r="B609" s="489"/>
      <c r="C609" s="489"/>
      <c r="D609" s="489"/>
      <c r="E609" s="489"/>
      <c r="F609" s="489"/>
      <c r="G609" s="489"/>
      <c r="H609" s="489"/>
      <c r="I609" s="489"/>
      <c r="J609" s="489"/>
      <c r="K609" s="489"/>
      <c r="L609" s="490"/>
      <c r="M609" s="489"/>
      <c r="N609" s="489"/>
      <c r="O609" s="489"/>
      <c r="P609" s="489"/>
      <c r="Q609" s="489"/>
    </row>
    <row r="610">
      <c r="A610" s="489"/>
      <c r="B610" s="489"/>
      <c r="C610" s="489"/>
      <c r="D610" s="489"/>
      <c r="E610" s="489"/>
      <c r="F610" s="489"/>
      <c r="G610" s="489"/>
      <c r="H610" s="489"/>
      <c r="I610" s="489"/>
      <c r="J610" s="489"/>
      <c r="K610" s="489"/>
      <c r="L610" s="490"/>
      <c r="M610" s="489"/>
      <c r="N610" s="489"/>
      <c r="O610" s="489"/>
      <c r="P610" s="489"/>
      <c r="Q610" s="489"/>
    </row>
    <row r="611">
      <c r="A611" s="489"/>
      <c r="B611" s="489"/>
      <c r="C611" s="489"/>
      <c r="D611" s="489"/>
      <c r="E611" s="489"/>
      <c r="F611" s="489"/>
      <c r="G611" s="489"/>
      <c r="H611" s="489"/>
      <c r="I611" s="489"/>
      <c r="J611" s="489"/>
      <c r="K611" s="489"/>
      <c r="L611" s="490"/>
      <c r="M611" s="489"/>
      <c r="N611" s="489"/>
      <c r="O611" s="489"/>
      <c r="P611" s="489"/>
      <c r="Q611" s="489"/>
    </row>
    <row r="612">
      <c r="A612" s="489"/>
      <c r="B612" s="489"/>
      <c r="C612" s="489"/>
      <c r="D612" s="489"/>
      <c r="E612" s="489"/>
      <c r="F612" s="489"/>
      <c r="G612" s="489"/>
      <c r="H612" s="489"/>
      <c r="I612" s="489"/>
      <c r="J612" s="489"/>
      <c r="K612" s="489"/>
      <c r="L612" s="490"/>
      <c r="M612" s="489"/>
      <c r="N612" s="489"/>
      <c r="O612" s="489"/>
      <c r="P612" s="489"/>
      <c r="Q612" s="489"/>
    </row>
    <row r="613">
      <c r="A613" s="489"/>
      <c r="B613" s="489"/>
      <c r="C613" s="489"/>
      <c r="D613" s="489"/>
      <c r="E613" s="489"/>
      <c r="F613" s="489"/>
      <c r="G613" s="489"/>
      <c r="H613" s="489"/>
      <c r="I613" s="489"/>
      <c r="J613" s="489"/>
      <c r="K613" s="489"/>
      <c r="L613" s="490"/>
      <c r="M613" s="489"/>
      <c r="N613" s="489"/>
      <c r="O613" s="489"/>
      <c r="P613" s="489"/>
      <c r="Q613" s="489"/>
    </row>
    <row r="614">
      <c r="A614" s="489"/>
      <c r="B614" s="489"/>
      <c r="C614" s="489"/>
      <c r="D614" s="489"/>
      <c r="E614" s="489"/>
      <c r="F614" s="489"/>
      <c r="G614" s="489"/>
      <c r="H614" s="489"/>
      <c r="I614" s="489"/>
      <c r="J614" s="489"/>
      <c r="K614" s="489"/>
      <c r="L614" s="490"/>
      <c r="M614" s="489"/>
      <c r="N614" s="489"/>
      <c r="O614" s="489"/>
      <c r="P614" s="489"/>
      <c r="Q614" s="489"/>
    </row>
    <row r="615">
      <c r="A615" s="489"/>
      <c r="B615" s="489"/>
      <c r="C615" s="489"/>
      <c r="D615" s="489"/>
      <c r="E615" s="489"/>
      <c r="F615" s="489"/>
      <c r="G615" s="489"/>
      <c r="H615" s="489"/>
      <c r="I615" s="489"/>
      <c r="J615" s="489"/>
      <c r="K615" s="489"/>
      <c r="L615" s="490"/>
      <c r="M615" s="489"/>
      <c r="N615" s="489"/>
      <c r="O615" s="489"/>
      <c r="P615" s="489"/>
      <c r="Q615" s="489"/>
    </row>
    <row r="616">
      <c r="A616" s="489"/>
      <c r="B616" s="489"/>
      <c r="C616" s="489"/>
      <c r="D616" s="489"/>
      <c r="E616" s="489"/>
      <c r="F616" s="489"/>
      <c r="G616" s="489"/>
      <c r="H616" s="489"/>
      <c r="I616" s="489"/>
      <c r="J616" s="489"/>
      <c r="K616" s="489"/>
      <c r="L616" s="490"/>
      <c r="M616" s="489"/>
      <c r="N616" s="489"/>
      <c r="O616" s="489"/>
      <c r="P616" s="489"/>
      <c r="Q616" s="489"/>
    </row>
    <row r="617">
      <c r="A617" s="489"/>
      <c r="B617" s="489"/>
      <c r="C617" s="489"/>
      <c r="D617" s="489"/>
      <c r="E617" s="489"/>
      <c r="F617" s="489"/>
      <c r="G617" s="489"/>
      <c r="H617" s="489"/>
      <c r="I617" s="489"/>
      <c r="J617" s="489"/>
      <c r="K617" s="489"/>
      <c r="L617" s="490"/>
      <c r="M617" s="489"/>
      <c r="N617" s="489"/>
      <c r="O617" s="489"/>
      <c r="P617" s="489"/>
      <c r="Q617" s="489"/>
    </row>
    <row r="618">
      <c r="A618" s="489"/>
      <c r="B618" s="489"/>
      <c r="C618" s="489"/>
      <c r="D618" s="489"/>
      <c r="E618" s="489"/>
      <c r="F618" s="489"/>
      <c r="G618" s="489"/>
      <c r="H618" s="489"/>
      <c r="I618" s="489"/>
      <c r="J618" s="489"/>
      <c r="K618" s="489"/>
      <c r="L618" s="490"/>
      <c r="M618" s="489"/>
      <c r="N618" s="489"/>
      <c r="O618" s="489"/>
      <c r="P618" s="489"/>
      <c r="Q618" s="489"/>
    </row>
    <row r="619">
      <c r="A619" s="489"/>
      <c r="B619" s="489"/>
      <c r="C619" s="489"/>
      <c r="D619" s="489"/>
      <c r="E619" s="489"/>
      <c r="F619" s="489"/>
      <c r="G619" s="489"/>
      <c r="H619" s="489"/>
      <c r="I619" s="489"/>
      <c r="J619" s="489"/>
      <c r="K619" s="489"/>
      <c r="L619" s="490"/>
      <c r="M619" s="489"/>
      <c r="N619" s="489"/>
      <c r="O619" s="489"/>
      <c r="P619" s="489"/>
      <c r="Q619" s="489"/>
    </row>
    <row r="620">
      <c r="A620" s="489"/>
      <c r="B620" s="489"/>
      <c r="C620" s="489"/>
      <c r="D620" s="489"/>
      <c r="E620" s="489"/>
      <c r="F620" s="489"/>
      <c r="G620" s="489"/>
      <c r="H620" s="489"/>
      <c r="I620" s="489"/>
      <c r="J620" s="489"/>
      <c r="K620" s="489"/>
      <c r="L620" s="490"/>
      <c r="M620" s="489"/>
      <c r="N620" s="489"/>
      <c r="O620" s="489"/>
      <c r="P620" s="489"/>
      <c r="Q620" s="489"/>
    </row>
    <row r="621">
      <c r="A621" s="489"/>
      <c r="B621" s="489"/>
      <c r="C621" s="489"/>
      <c r="D621" s="489"/>
      <c r="E621" s="489"/>
      <c r="F621" s="489"/>
      <c r="G621" s="489"/>
      <c r="H621" s="489"/>
      <c r="I621" s="489"/>
      <c r="J621" s="489"/>
      <c r="K621" s="489"/>
      <c r="L621" s="490"/>
      <c r="M621" s="489"/>
      <c r="N621" s="489"/>
      <c r="O621" s="489"/>
      <c r="P621" s="489"/>
      <c r="Q621" s="489"/>
    </row>
    <row r="622">
      <c r="A622" s="489"/>
      <c r="B622" s="489"/>
      <c r="C622" s="489"/>
      <c r="D622" s="489"/>
      <c r="E622" s="489"/>
      <c r="F622" s="489"/>
      <c r="G622" s="489"/>
      <c r="H622" s="489"/>
      <c r="I622" s="489"/>
      <c r="J622" s="489"/>
      <c r="K622" s="489"/>
      <c r="L622" s="490"/>
      <c r="M622" s="489"/>
      <c r="N622" s="489"/>
      <c r="O622" s="489"/>
      <c r="P622" s="489"/>
      <c r="Q622" s="489"/>
    </row>
    <row r="623">
      <c r="A623" s="489"/>
      <c r="B623" s="489"/>
      <c r="C623" s="489"/>
      <c r="D623" s="489"/>
      <c r="E623" s="489"/>
      <c r="F623" s="489"/>
      <c r="G623" s="489"/>
      <c r="H623" s="489"/>
      <c r="I623" s="489"/>
      <c r="J623" s="489"/>
      <c r="K623" s="489"/>
      <c r="L623" s="490"/>
      <c r="M623" s="489"/>
      <c r="N623" s="489"/>
      <c r="O623" s="489"/>
      <c r="P623" s="489"/>
      <c r="Q623" s="489"/>
    </row>
    <row r="624">
      <c r="A624" s="489"/>
      <c r="B624" s="489"/>
      <c r="C624" s="489"/>
      <c r="D624" s="489"/>
      <c r="E624" s="489"/>
      <c r="F624" s="489"/>
      <c r="G624" s="489"/>
      <c r="H624" s="489"/>
      <c r="I624" s="489"/>
      <c r="J624" s="489"/>
      <c r="K624" s="489"/>
      <c r="L624" s="490"/>
      <c r="M624" s="489"/>
      <c r="N624" s="489"/>
      <c r="O624" s="489"/>
      <c r="P624" s="489"/>
      <c r="Q624" s="489"/>
    </row>
    <row r="625">
      <c r="A625" s="489"/>
      <c r="B625" s="489"/>
      <c r="C625" s="489"/>
      <c r="D625" s="489"/>
      <c r="E625" s="489"/>
      <c r="F625" s="489"/>
      <c r="G625" s="489"/>
      <c r="H625" s="489"/>
      <c r="I625" s="489"/>
      <c r="J625" s="489"/>
      <c r="K625" s="489"/>
      <c r="L625" s="490"/>
      <c r="M625" s="489"/>
      <c r="N625" s="489"/>
      <c r="O625" s="489"/>
      <c r="P625" s="489"/>
      <c r="Q625" s="489"/>
    </row>
    <row r="626">
      <c r="A626" s="489"/>
      <c r="B626" s="489"/>
      <c r="C626" s="489"/>
      <c r="D626" s="489"/>
      <c r="E626" s="489"/>
      <c r="F626" s="489"/>
      <c r="G626" s="489"/>
      <c r="H626" s="489"/>
      <c r="I626" s="489"/>
      <c r="J626" s="489"/>
      <c r="K626" s="489"/>
      <c r="L626" s="490"/>
      <c r="M626" s="489"/>
      <c r="N626" s="489"/>
      <c r="O626" s="489"/>
      <c r="P626" s="489"/>
      <c r="Q626" s="489"/>
    </row>
    <row r="627">
      <c r="A627" s="489"/>
      <c r="B627" s="489"/>
      <c r="C627" s="489"/>
      <c r="D627" s="489"/>
      <c r="E627" s="489"/>
      <c r="F627" s="489"/>
      <c r="G627" s="489"/>
      <c r="H627" s="489"/>
      <c r="I627" s="489"/>
      <c r="J627" s="489"/>
      <c r="K627" s="489"/>
      <c r="L627" s="490"/>
      <c r="M627" s="489"/>
      <c r="N627" s="489"/>
      <c r="O627" s="489"/>
      <c r="P627" s="489"/>
      <c r="Q627" s="489"/>
    </row>
    <row r="628">
      <c r="A628" s="489"/>
      <c r="B628" s="489"/>
      <c r="C628" s="489"/>
      <c r="D628" s="489"/>
      <c r="E628" s="489"/>
      <c r="F628" s="489"/>
      <c r="G628" s="489"/>
      <c r="H628" s="489"/>
      <c r="I628" s="489"/>
      <c r="J628" s="489"/>
      <c r="K628" s="489"/>
      <c r="L628" s="490"/>
      <c r="M628" s="489"/>
      <c r="N628" s="489"/>
      <c r="O628" s="489"/>
      <c r="P628" s="489"/>
      <c r="Q628" s="489"/>
    </row>
    <row r="629">
      <c r="A629" s="489"/>
      <c r="B629" s="489"/>
      <c r="C629" s="489"/>
      <c r="D629" s="489"/>
      <c r="E629" s="489"/>
      <c r="F629" s="489"/>
      <c r="G629" s="489"/>
      <c r="H629" s="489"/>
      <c r="I629" s="489"/>
      <c r="J629" s="489"/>
      <c r="K629" s="489"/>
      <c r="L629" s="490"/>
      <c r="M629" s="489"/>
      <c r="N629" s="489"/>
      <c r="O629" s="489"/>
      <c r="P629" s="489"/>
      <c r="Q629" s="489"/>
    </row>
    <row r="630">
      <c r="A630" s="489"/>
      <c r="B630" s="489"/>
      <c r="C630" s="489"/>
      <c r="D630" s="489"/>
      <c r="E630" s="489"/>
      <c r="F630" s="489"/>
      <c r="G630" s="489"/>
      <c r="H630" s="489"/>
      <c r="I630" s="489"/>
      <c r="J630" s="489"/>
      <c r="K630" s="489"/>
      <c r="L630" s="490"/>
      <c r="M630" s="489"/>
      <c r="N630" s="489"/>
      <c r="O630" s="489"/>
      <c r="P630" s="489"/>
      <c r="Q630" s="489"/>
    </row>
    <row r="631">
      <c r="A631" s="489"/>
      <c r="B631" s="489"/>
      <c r="C631" s="489"/>
      <c r="D631" s="489"/>
      <c r="E631" s="489"/>
      <c r="F631" s="489"/>
      <c r="G631" s="489"/>
      <c r="H631" s="489"/>
      <c r="I631" s="489"/>
      <c r="J631" s="489"/>
      <c r="K631" s="489"/>
      <c r="L631" s="490"/>
      <c r="M631" s="489"/>
      <c r="N631" s="489"/>
      <c r="O631" s="489"/>
      <c r="P631" s="489"/>
      <c r="Q631" s="489"/>
    </row>
    <row r="632">
      <c r="A632" s="489"/>
      <c r="B632" s="489"/>
      <c r="C632" s="489"/>
      <c r="D632" s="489"/>
      <c r="E632" s="489"/>
      <c r="F632" s="489"/>
      <c r="G632" s="489"/>
      <c r="H632" s="489"/>
      <c r="I632" s="489"/>
      <c r="J632" s="489"/>
      <c r="K632" s="489"/>
      <c r="L632" s="490"/>
      <c r="M632" s="489"/>
      <c r="N632" s="489"/>
      <c r="O632" s="489"/>
      <c r="P632" s="489"/>
      <c r="Q632" s="489"/>
    </row>
    <row r="633">
      <c r="A633" s="489"/>
      <c r="B633" s="489"/>
      <c r="C633" s="489"/>
      <c r="D633" s="489"/>
      <c r="E633" s="489"/>
      <c r="F633" s="489"/>
      <c r="G633" s="489"/>
      <c r="H633" s="489"/>
      <c r="I633" s="489"/>
      <c r="J633" s="489"/>
      <c r="K633" s="489"/>
      <c r="L633" s="490"/>
      <c r="M633" s="489"/>
      <c r="N633" s="489"/>
      <c r="O633" s="489"/>
      <c r="P633" s="489"/>
      <c r="Q633" s="489"/>
    </row>
    <row r="634">
      <c r="A634" s="489"/>
      <c r="B634" s="489"/>
      <c r="C634" s="489"/>
      <c r="D634" s="489"/>
      <c r="E634" s="489"/>
      <c r="F634" s="489"/>
      <c r="G634" s="489"/>
      <c r="H634" s="489"/>
      <c r="I634" s="489"/>
      <c r="J634" s="489"/>
      <c r="K634" s="489"/>
      <c r="L634" s="490"/>
      <c r="M634" s="489"/>
      <c r="N634" s="489"/>
      <c r="O634" s="489"/>
      <c r="P634" s="489"/>
      <c r="Q634" s="489"/>
    </row>
    <row r="635">
      <c r="A635" s="489"/>
      <c r="B635" s="489"/>
      <c r="C635" s="489"/>
      <c r="D635" s="489"/>
      <c r="E635" s="489"/>
      <c r="F635" s="489"/>
      <c r="G635" s="489"/>
      <c r="H635" s="489"/>
      <c r="I635" s="489"/>
      <c r="J635" s="489"/>
      <c r="K635" s="489"/>
      <c r="L635" s="490"/>
      <c r="M635" s="489"/>
      <c r="N635" s="489"/>
      <c r="O635" s="489"/>
      <c r="P635" s="489"/>
      <c r="Q635" s="489"/>
    </row>
    <row r="636">
      <c r="A636" s="489"/>
      <c r="B636" s="489"/>
      <c r="C636" s="489"/>
      <c r="D636" s="489"/>
      <c r="E636" s="489"/>
      <c r="F636" s="489"/>
      <c r="G636" s="489"/>
      <c r="H636" s="489"/>
      <c r="I636" s="489"/>
      <c r="J636" s="489"/>
      <c r="K636" s="489"/>
      <c r="L636" s="490"/>
      <c r="M636" s="489"/>
      <c r="N636" s="489"/>
      <c r="O636" s="489"/>
      <c r="P636" s="489"/>
      <c r="Q636" s="489"/>
    </row>
    <row r="637">
      <c r="A637" s="489"/>
      <c r="B637" s="489"/>
      <c r="C637" s="489"/>
      <c r="D637" s="489"/>
      <c r="E637" s="489"/>
      <c r="F637" s="489"/>
      <c r="G637" s="489"/>
      <c r="H637" s="489"/>
      <c r="I637" s="489"/>
      <c r="J637" s="489"/>
      <c r="K637" s="489"/>
      <c r="L637" s="490"/>
      <c r="M637" s="489"/>
      <c r="N637" s="489"/>
      <c r="O637" s="489"/>
      <c r="P637" s="489"/>
      <c r="Q637" s="489"/>
    </row>
    <row r="638">
      <c r="A638" s="489"/>
      <c r="B638" s="489"/>
      <c r="C638" s="489"/>
      <c r="D638" s="489"/>
      <c r="E638" s="489"/>
      <c r="F638" s="489"/>
      <c r="G638" s="489"/>
      <c r="H638" s="489"/>
      <c r="I638" s="489"/>
      <c r="J638" s="489"/>
      <c r="K638" s="489"/>
      <c r="L638" s="490"/>
      <c r="M638" s="489"/>
      <c r="N638" s="489"/>
      <c r="O638" s="489"/>
      <c r="P638" s="489"/>
      <c r="Q638" s="489"/>
    </row>
    <row r="639">
      <c r="A639" s="489"/>
      <c r="B639" s="489"/>
      <c r="C639" s="489"/>
      <c r="D639" s="489"/>
      <c r="E639" s="489"/>
      <c r="F639" s="489"/>
      <c r="G639" s="489"/>
      <c r="H639" s="489"/>
      <c r="I639" s="489"/>
      <c r="J639" s="489"/>
      <c r="K639" s="489"/>
      <c r="L639" s="490"/>
      <c r="M639" s="489"/>
      <c r="N639" s="489"/>
      <c r="O639" s="489"/>
      <c r="P639" s="489"/>
      <c r="Q639" s="489"/>
    </row>
    <row r="640">
      <c r="A640" s="489"/>
      <c r="B640" s="489"/>
      <c r="C640" s="489"/>
      <c r="D640" s="489"/>
      <c r="E640" s="489"/>
      <c r="F640" s="489"/>
      <c r="G640" s="489"/>
      <c r="H640" s="489"/>
      <c r="I640" s="489"/>
      <c r="J640" s="489"/>
      <c r="K640" s="489"/>
      <c r="L640" s="490"/>
      <c r="M640" s="489"/>
      <c r="N640" s="489"/>
      <c r="O640" s="489"/>
      <c r="P640" s="489"/>
      <c r="Q640" s="489"/>
    </row>
    <row r="641">
      <c r="A641" s="489"/>
      <c r="B641" s="489"/>
      <c r="C641" s="489"/>
      <c r="D641" s="489"/>
      <c r="E641" s="489"/>
      <c r="F641" s="489"/>
      <c r="G641" s="489"/>
      <c r="H641" s="489"/>
      <c r="I641" s="489"/>
      <c r="J641" s="489"/>
      <c r="K641" s="489"/>
      <c r="L641" s="490"/>
      <c r="M641" s="489"/>
      <c r="N641" s="489"/>
      <c r="O641" s="489"/>
      <c r="P641" s="489"/>
      <c r="Q641" s="489"/>
    </row>
    <row r="642">
      <c r="A642" s="489"/>
      <c r="B642" s="489"/>
      <c r="C642" s="489"/>
      <c r="D642" s="489"/>
      <c r="E642" s="489"/>
      <c r="F642" s="489"/>
      <c r="G642" s="489"/>
      <c r="H642" s="489"/>
      <c r="I642" s="489"/>
      <c r="J642" s="489"/>
      <c r="K642" s="489"/>
      <c r="L642" s="490"/>
      <c r="M642" s="489"/>
      <c r="N642" s="489"/>
      <c r="O642" s="489"/>
      <c r="P642" s="489"/>
      <c r="Q642" s="489"/>
    </row>
    <row r="643">
      <c r="A643" s="489"/>
      <c r="B643" s="489"/>
      <c r="C643" s="489"/>
      <c r="D643" s="489"/>
      <c r="E643" s="489"/>
      <c r="F643" s="489"/>
      <c r="G643" s="489"/>
      <c r="H643" s="489"/>
      <c r="I643" s="489"/>
      <c r="J643" s="489"/>
      <c r="K643" s="489"/>
      <c r="L643" s="490"/>
      <c r="M643" s="489"/>
      <c r="N643" s="489"/>
      <c r="O643" s="489"/>
      <c r="P643" s="489"/>
      <c r="Q643" s="489"/>
    </row>
    <row r="644">
      <c r="A644" s="489"/>
      <c r="B644" s="489"/>
      <c r="C644" s="489"/>
      <c r="D644" s="489"/>
      <c r="E644" s="489"/>
      <c r="F644" s="489"/>
      <c r="G644" s="489"/>
      <c r="H644" s="489"/>
      <c r="I644" s="489"/>
      <c r="J644" s="489"/>
      <c r="K644" s="489"/>
      <c r="L644" s="490"/>
      <c r="M644" s="489"/>
      <c r="N644" s="489"/>
      <c r="O644" s="489"/>
      <c r="P644" s="489"/>
      <c r="Q644" s="489"/>
    </row>
    <row r="645">
      <c r="A645" s="489"/>
      <c r="B645" s="489"/>
      <c r="C645" s="489"/>
      <c r="D645" s="489"/>
      <c r="E645" s="489"/>
      <c r="F645" s="489"/>
      <c r="G645" s="489"/>
      <c r="H645" s="489"/>
      <c r="I645" s="489"/>
      <c r="J645" s="489"/>
      <c r="K645" s="489"/>
      <c r="L645" s="490"/>
      <c r="M645" s="489"/>
      <c r="N645" s="489"/>
      <c r="O645" s="489"/>
      <c r="P645" s="489"/>
      <c r="Q645" s="489"/>
    </row>
    <row r="646">
      <c r="A646" s="489"/>
      <c r="B646" s="489"/>
      <c r="C646" s="489"/>
      <c r="D646" s="489"/>
      <c r="E646" s="489"/>
      <c r="F646" s="489"/>
      <c r="G646" s="489"/>
      <c r="H646" s="489"/>
      <c r="I646" s="489"/>
      <c r="J646" s="489"/>
      <c r="K646" s="489"/>
      <c r="L646" s="490"/>
      <c r="M646" s="489"/>
      <c r="N646" s="489"/>
      <c r="O646" s="489"/>
      <c r="P646" s="489"/>
      <c r="Q646" s="489"/>
    </row>
    <row r="647">
      <c r="A647" s="489"/>
      <c r="B647" s="489"/>
      <c r="C647" s="489"/>
      <c r="D647" s="489"/>
      <c r="E647" s="489"/>
      <c r="F647" s="489"/>
      <c r="G647" s="489"/>
      <c r="H647" s="489"/>
      <c r="I647" s="489"/>
      <c r="J647" s="489"/>
      <c r="K647" s="489"/>
      <c r="L647" s="490"/>
      <c r="M647" s="489"/>
      <c r="N647" s="489"/>
      <c r="O647" s="489"/>
      <c r="P647" s="489"/>
      <c r="Q647" s="489"/>
    </row>
    <row r="648">
      <c r="A648" s="489"/>
      <c r="B648" s="489"/>
      <c r="C648" s="489"/>
      <c r="D648" s="489"/>
      <c r="E648" s="489"/>
      <c r="F648" s="489"/>
      <c r="G648" s="489"/>
      <c r="H648" s="489"/>
      <c r="I648" s="489"/>
      <c r="J648" s="489"/>
      <c r="K648" s="489"/>
      <c r="L648" s="490"/>
      <c r="M648" s="489"/>
      <c r="N648" s="489"/>
      <c r="O648" s="489"/>
      <c r="P648" s="489"/>
      <c r="Q648" s="489"/>
    </row>
    <row r="649">
      <c r="A649" s="489"/>
      <c r="B649" s="489"/>
      <c r="C649" s="489"/>
      <c r="D649" s="489"/>
      <c r="E649" s="489"/>
      <c r="F649" s="489"/>
      <c r="G649" s="489"/>
      <c r="H649" s="489"/>
      <c r="I649" s="489"/>
      <c r="J649" s="489"/>
      <c r="K649" s="489"/>
      <c r="L649" s="490"/>
      <c r="M649" s="489"/>
      <c r="N649" s="489"/>
      <c r="O649" s="489"/>
      <c r="P649" s="489"/>
      <c r="Q649" s="489"/>
    </row>
    <row r="650">
      <c r="A650" s="489"/>
      <c r="B650" s="489"/>
      <c r="C650" s="489"/>
      <c r="D650" s="489"/>
      <c r="E650" s="489"/>
      <c r="F650" s="489"/>
      <c r="G650" s="489"/>
      <c r="H650" s="489"/>
      <c r="I650" s="489"/>
      <c r="J650" s="489"/>
      <c r="K650" s="489"/>
      <c r="L650" s="490"/>
      <c r="M650" s="489"/>
      <c r="N650" s="489"/>
      <c r="O650" s="489"/>
      <c r="P650" s="489"/>
      <c r="Q650" s="489"/>
    </row>
    <row r="651">
      <c r="A651" s="489"/>
      <c r="B651" s="489"/>
      <c r="C651" s="489"/>
      <c r="D651" s="489"/>
      <c r="E651" s="489"/>
      <c r="F651" s="489"/>
      <c r="G651" s="489"/>
      <c r="H651" s="489"/>
      <c r="I651" s="489"/>
      <c r="J651" s="489"/>
      <c r="K651" s="489"/>
      <c r="L651" s="490"/>
      <c r="M651" s="489"/>
      <c r="N651" s="489"/>
      <c r="O651" s="489"/>
      <c r="P651" s="489"/>
      <c r="Q651" s="489"/>
    </row>
    <row r="652">
      <c r="A652" s="489"/>
      <c r="B652" s="489"/>
      <c r="C652" s="489"/>
      <c r="D652" s="489"/>
      <c r="E652" s="489"/>
      <c r="F652" s="489"/>
      <c r="G652" s="489"/>
      <c r="H652" s="489"/>
      <c r="I652" s="489"/>
      <c r="J652" s="489"/>
      <c r="K652" s="489"/>
      <c r="L652" s="490"/>
      <c r="M652" s="489"/>
      <c r="N652" s="489"/>
      <c r="O652" s="489"/>
      <c r="P652" s="489"/>
      <c r="Q652" s="489"/>
    </row>
    <row r="653">
      <c r="A653" s="489"/>
      <c r="B653" s="489"/>
      <c r="C653" s="489"/>
      <c r="D653" s="489"/>
      <c r="E653" s="489"/>
      <c r="F653" s="489"/>
      <c r="G653" s="489"/>
      <c r="H653" s="489"/>
      <c r="I653" s="489"/>
      <c r="J653" s="489"/>
      <c r="K653" s="489"/>
      <c r="L653" s="490"/>
      <c r="M653" s="489"/>
      <c r="N653" s="489"/>
      <c r="O653" s="489"/>
      <c r="P653" s="489"/>
      <c r="Q653" s="489"/>
    </row>
    <row r="654">
      <c r="A654" s="489"/>
      <c r="B654" s="489"/>
      <c r="C654" s="489"/>
      <c r="D654" s="489"/>
      <c r="E654" s="489"/>
      <c r="F654" s="489"/>
      <c r="G654" s="489"/>
      <c r="H654" s="489"/>
      <c r="I654" s="489"/>
      <c r="J654" s="489"/>
      <c r="K654" s="489"/>
      <c r="L654" s="490"/>
      <c r="M654" s="489"/>
      <c r="N654" s="489"/>
      <c r="O654" s="489"/>
      <c r="P654" s="489"/>
      <c r="Q654" s="489"/>
    </row>
    <row r="655">
      <c r="A655" s="489"/>
      <c r="B655" s="489"/>
      <c r="C655" s="489"/>
      <c r="D655" s="489"/>
      <c r="E655" s="489"/>
      <c r="F655" s="489"/>
      <c r="G655" s="489"/>
      <c r="H655" s="489"/>
      <c r="I655" s="489"/>
      <c r="J655" s="489"/>
      <c r="K655" s="489"/>
      <c r="L655" s="490"/>
      <c r="M655" s="489"/>
      <c r="N655" s="489"/>
      <c r="O655" s="489"/>
      <c r="P655" s="489"/>
      <c r="Q655" s="489"/>
    </row>
    <row r="656">
      <c r="A656" s="489"/>
      <c r="B656" s="489"/>
      <c r="C656" s="489"/>
      <c r="D656" s="489"/>
      <c r="E656" s="489"/>
      <c r="F656" s="489"/>
      <c r="G656" s="489"/>
      <c r="H656" s="489"/>
      <c r="I656" s="489"/>
      <c r="J656" s="489"/>
      <c r="K656" s="489"/>
      <c r="L656" s="490"/>
      <c r="M656" s="489"/>
      <c r="N656" s="489"/>
      <c r="O656" s="489"/>
      <c r="P656" s="489"/>
      <c r="Q656" s="489"/>
    </row>
    <row r="657">
      <c r="A657" s="489"/>
      <c r="B657" s="489"/>
      <c r="C657" s="489"/>
      <c r="D657" s="489"/>
      <c r="E657" s="489"/>
      <c r="F657" s="489"/>
      <c r="G657" s="489"/>
      <c r="H657" s="489"/>
      <c r="I657" s="489"/>
      <c r="J657" s="489"/>
      <c r="K657" s="489"/>
      <c r="L657" s="490"/>
      <c r="M657" s="489"/>
      <c r="N657" s="489"/>
      <c r="O657" s="489"/>
      <c r="P657" s="489"/>
      <c r="Q657" s="489"/>
    </row>
    <row r="658">
      <c r="A658" s="489"/>
      <c r="B658" s="489"/>
      <c r="C658" s="489"/>
      <c r="D658" s="489"/>
      <c r="E658" s="489"/>
      <c r="F658" s="489"/>
      <c r="G658" s="489"/>
      <c r="H658" s="489"/>
      <c r="I658" s="489"/>
      <c r="J658" s="489"/>
      <c r="K658" s="489"/>
      <c r="L658" s="490"/>
      <c r="M658" s="489"/>
      <c r="N658" s="489"/>
      <c r="O658" s="489"/>
      <c r="P658" s="489"/>
      <c r="Q658" s="489"/>
    </row>
    <row r="659">
      <c r="A659" s="489"/>
      <c r="B659" s="489"/>
      <c r="C659" s="489"/>
      <c r="D659" s="489"/>
      <c r="E659" s="489"/>
      <c r="F659" s="489"/>
      <c r="G659" s="489"/>
      <c r="H659" s="489"/>
      <c r="I659" s="489"/>
      <c r="J659" s="489"/>
      <c r="K659" s="489"/>
      <c r="L659" s="490"/>
      <c r="M659" s="489"/>
      <c r="N659" s="489"/>
      <c r="O659" s="489"/>
      <c r="P659" s="489"/>
      <c r="Q659" s="489"/>
    </row>
    <row r="660">
      <c r="A660" s="489"/>
      <c r="B660" s="489"/>
      <c r="C660" s="489"/>
      <c r="D660" s="489"/>
      <c r="E660" s="489"/>
      <c r="F660" s="489"/>
      <c r="G660" s="489"/>
      <c r="H660" s="489"/>
      <c r="I660" s="489"/>
      <c r="J660" s="489"/>
      <c r="K660" s="489"/>
      <c r="L660" s="490"/>
      <c r="M660" s="489"/>
      <c r="N660" s="489"/>
      <c r="O660" s="489"/>
      <c r="P660" s="489"/>
      <c r="Q660" s="489"/>
    </row>
    <row r="661">
      <c r="A661" s="489"/>
      <c r="B661" s="489"/>
      <c r="C661" s="489"/>
      <c r="D661" s="489"/>
      <c r="E661" s="489"/>
      <c r="F661" s="489"/>
      <c r="G661" s="489"/>
      <c r="H661" s="489"/>
      <c r="I661" s="489"/>
      <c r="J661" s="489"/>
      <c r="K661" s="489"/>
      <c r="L661" s="490"/>
      <c r="M661" s="489"/>
      <c r="N661" s="489"/>
      <c r="O661" s="489"/>
      <c r="P661" s="489"/>
      <c r="Q661" s="489"/>
    </row>
    <row r="662">
      <c r="A662" s="489"/>
      <c r="B662" s="489"/>
      <c r="C662" s="489"/>
      <c r="D662" s="489"/>
      <c r="E662" s="489"/>
      <c r="F662" s="489"/>
      <c r="G662" s="489"/>
      <c r="H662" s="489"/>
      <c r="I662" s="489"/>
      <c r="J662" s="489"/>
      <c r="K662" s="489"/>
      <c r="L662" s="490"/>
      <c r="M662" s="489"/>
      <c r="N662" s="489"/>
      <c r="O662" s="489"/>
      <c r="P662" s="489"/>
      <c r="Q662" s="489"/>
    </row>
    <row r="663">
      <c r="A663" s="489"/>
      <c r="B663" s="489"/>
      <c r="C663" s="489"/>
      <c r="D663" s="489"/>
      <c r="E663" s="489"/>
      <c r="F663" s="489"/>
      <c r="G663" s="489"/>
      <c r="H663" s="489"/>
      <c r="I663" s="489"/>
      <c r="J663" s="489"/>
      <c r="K663" s="489"/>
      <c r="L663" s="490"/>
      <c r="M663" s="489"/>
      <c r="N663" s="489"/>
      <c r="O663" s="489"/>
      <c r="P663" s="489"/>
      <c r="Q663" s="489"/>
    </row>
    <row r="664">
      <c r="A664" s="489"/>
      <c r="B664" s="489"/>
      <c r="C664" s="489"/>
      <c r="D664" s="489"/>
      <c r="E664" s="489"/>
      <c r="F664" s="489"/>
      <c r="G664" s="489"/>
      <c r="H664" s="489"/>
      <c r="I664" s="489"/>
      <c r="J664" s="489"/>
      <c r="K664" s="489"/>
      <c r="L664" s="490"/>
      <c r="M664" s="489"/>
      <c r="N664" s="489"/>
      <c r="O664" s="489"/>
      <c r="P664" s="489"/>
      <c r="Q664" s="489"/>
    </row>
    <row r="665">
      <c r="A665" s="489"/>
      <c r="B665" s="489"/>
      <c r="C665" s="489"/>
      <c r="D665" s="489"/>
      <c r="E665" s="489"/>
      <c r="F665" s="489"/>
      <c r="G665" s="489"/>
      <c r="H665" s="489"/>
      <c r="I665" s="489"/>
      <c r="J665" s="489"/>
      <c r="K665" s="489"/>
      <c r="L665" s="490"/>
      <c r="M665" s="489"/>
      <c r="N665" s="489"/>
      <c r="O665" s="489"/>
      <c r="P665" s="489"/>
      <c r="Q665" s="489"/>
    </row>
    <row r="666">
      <c r="A666" s="489"/>
      <c r="B666" s="489"/>
      <c r="C666" s="489"/>
      <c r="D666" s="489"/>
      <c r="E666" s="489"/>
      <c r="F666" s="489"/>
      <c r="G666" s="489"/>
      <c r="H666" s="489"/>
      <c r="I666" s="489"/>
      <c r="J666" s="489"/>
      <c r="K666" s="489"/>
      <c r="L666" s="490"/>
      <c r="M666" s="489"/>
      <c r="N666" s="489"/>
      <c r="O666" s="489"/>
      <c r="P666" s="489"/>
      <c r="Q666" s="489"/>
    </row>
    <row r="667">
      <c r="A667" s="489"/>
      <c r="B667" s="489"/>
      <c r="C667" s="489"/>
      <c r="D667" s="489"/>
      <c r="E667" s="489"/>
      <c r="F667" s="489"/>
      <c r="G667" s="489"/>
      <c r="H667" s="489"/>
      <c r="I667" s="489"/>
      <c r="J667" s="489"/>
      <c r="K667" s="489"/>
      <c r="L667" s="490"/>
      <c r="M667" s="489"/>
      <c r="N667" s="489"/>
      <c r="O667" s="489"/>
      <c r="P667" s="489"/>
      <c r="Q667" s="489"/>
    </row>
    <row r="668">
      <c r="A668" s="489"/>
      <c r="B668" s="489"/>
      <c r="C668" s="489"/>
      <c r="D668" s="489"/>
      <c r="E668" s="489"/>
      <c r="F668" s="489"/>
      <c r="G668" s="489"/>
      <c r="H668" s="489"/>
      <c r="I668" s="489"/>
      <c r="J668" s="489"/>
      <c r="K668" s="489"/>
      <c r="L668" s="490"/>
      <c r="M668" s="489"/>
      <c r="N668" s="489"/>
      <c r="O668" s="489"/>
      <c r="P668" s="489"/>
      <c r="Q668" s="489"/>
    </row>
    <row r="669">
      <c r="A669" s="489"/>
      <c r="B669" s="489"/>
      <c r="C669" s="489"/>
      <c r="D669" s="489"/>
      <c r="E669" s="489"/>
      <c r="F669" s="489"/>
      <c r="G669" s="489"/>
      <c r="H669" s="489"/>
      <c r="I669" s="489"/>
      <c r="J669" s="489"/>
      <c r="K669" s="489"/>
      <c r="L669" s="490"/>
      <c r="M669" s="489"/>
      <c r="N669" s="489"/>
      <c r="O669" s="489"/>
      <c r="P669" s="489"/>
      <c r="Q669" s="489"/>
    </row>
    <row r="670">
      <c r="A670" s="489"/>
      <c r="B670" s="489"/>
      <c r="C670" s="489"/>
      <c r="D670" s="489"/>
      <c r="E670" s="489"/>
      <c r="F670" s="489"/>
      <c r="G670" s="489"/>
      <c r="H670" s="489"/>
      <c r="I670" s="489"/>
      <c r="J670" s="489"/>
      <c r="K670" s="489"/>
      <c r="L670" s="490"/>
      <c r="M670" s="489"/>
      <c r="N670" s="489"/>
      <c r="O670" s="489"/>
      <c r="P670" s="489"/>
      <c r="Q670" s="489"/>
    </row>
    <row r="671">
      <c r="A671" s="489"/>
      <c r="B671" s="489"/>
      <c r="C671" s="489"/>
      <c r="D671" s="489"/>
      <c r="E671" s="489"/>
      <c r="F671" s="489"/>
      <c r="G671" s="489"/>
      <c r="H671" s="489"/>
      <c r="I671" s="489"/>
      <c r="J671" s="489"/>
      <c r="K671" s="489"/>
      <c r="L671" s="490"/>
      <c r="M671" s="489"/>
      <c r="N671" s="489"/>
      <c r="O671" s="489"/>
      <c r="P671" s="489"/>
      <c r="Q671" s="489"/>
    </row>
    <row r="672">
      <c r="A672" s="489"/>
      <c r="B672" s="489"/>
      <c r="C672" s="489"/>
      <c r="D672" s="489"/>
      <c r="E672" s="489"/>
      <c r="F672" s="489"/>
      <c r="G672" s="489"/>
      <c r="H672" s="489"/>
      <c r="I672" s="489"/>
      <c r="J672" s="489"/>
      <c r="K672" s="489"/>
      <c r="L672" s="490"/>
      <c r="M672" s="489"/>
      <c r="N672" s="489"/>
      <c r="O672" s="489"/>
      <c r="P672" s="489"/>
      <c r="Q672" s="489"/>
    </row>
    <row r="673">
      <c r="A673" s="489"/>
      <c r="B673" s="489"/>
      <c r="C673" s="489"/>
      <c r="D673" s="489"/>
      <c r="E673" s="489"/>
      <c r="F673" s="489"/>
      <c r="G673" s="489"/>
      <c r="H673" s="489"/>
      <c r="I673" s="489"/>
      <c r="J673" s="489"/>
      <c r="K673" s="489"/>
      <c r="L673" s="490"/>
      <c r="M673" s="489"/>
      <c r="N673" s="489"/>
      <c r="O673" s="489"/>
      <c r="P673" s="489"/>
      <c r="Q673" s="489"/>
    </row>
    <row r="674">
      <c r="A674" s="489"/>
      <c r="B674" s="489"/>
      <c r="C674" s="489"/>
      <c r="D674" s="489"/>
      <c r="E674" s="489"/>
      <c r="F674" s="489"/>
      <c r="G674" s="489"/>
      <c r="H674" s="489"/>
      <c r="I674" s="489"/>
      <c r="J674" s="489"/>
      <c r="K674" s="489"/>
      <c r="L674" s="490"/>
      <c r="M674" s="489"/>
      <c r="N674" s="489"/>
      <c r="O674" s="489"/>
      <c r="P674" s="489"/>
      <c r="Q674" s="489"/>
    </row>
    <row r="675">
      <c r="A675" s="489"/>
      <c r="B675" s="489"/>
      <c r="C675" s="489"/>
      <c r="D675" s="489"/>
      <c r="E675" s="489"/>
      <c r="F675" s="489"/>
      <c r="G675" s="489"/>
      <c r="H675" s="489"/>
      <c r="I675" s="489"/>
      <c r="J675" s="489"/>
      <c r="K675" s="489"/>
      <c r="L675" s="490"/>
      <c r="M675" s="489"/>
      <c r="N675" s="489"/>
      <c r="O675" s="489"/>
      <c r="P675" s="489"/>
      <c r="Q675" s="489"/>
    </row>
    <row r="676">
      <c r="A676" s="489"/>
      <c r="B676" s="489"/>
      <c r="C676" s="489"/>
      <c r="D676" s="489"/>
      <c r="E676" s="489"/>
      <c r="F676" s="489"/>
      <c r="G676" s="489"/>
      <c r="H676" s="489"/>
      <c r="I676" s="489"/>
      <c r="J676" s="489"/>
      <c r="K676" s="489"/>
      <c r="L676" s="490"/>
      <c r="M676" s="489"/>
      <c r="N676" s="489"/>
      <c r="O676" s="489"/>
      <c r="P676" s="489"/>
      <c r="Q676" s="489"/>
    </row>
    <row r="677">
      <c r="A677" s="489"/>
      <c r="B677" s="489"/>
      <c r="C677" s="489"/>
      <c r="D677" s="489"/>
      <c r="E677" s="489"/>
      <c r="F677" s="489"/>
      <c r="G677" s="489"/>
      <c r="H677" s="489"/>
      <c r="I677" s="489"/>
      <c r="J677" s="489"/>
      <c r="K677" s="489"/>
      <c r="L677" s="490"/>
      <c r="M677" s="489"/>
      <c r="N677" s="489"/>
      <c r="O677" s="489"/>
      <c r="P677" s="489"/>
      <c r="Q677" s="489"/>
    </row>
    <row r="678">
      <c r="A678" s="489"/>
      <c r="B678" s="489"/>
      <c r="C678" s="489"/>
      <c r="D678" s="489"/>
      <c r="E678" s="489"/>
      <c r="F678" s="489"/>
      <c r="G678" s="489"/>
      <c r="H678" s="489"/>
      <c r="I678" s="489"/>
      <c r="J678" s="489"/>
      <c r="K678" s="489"/>
      <c r="L678" s="490"/>
      <c r="M678" s="489"/>
      <c r="N678" s="489"/>
      <c r="O678" s="489"/>
      <c r="P678" s="489"/>
      <c r="Q678" s="489"/>
    </row>
    <row r="679">
      <c r="A679" s="489"/>
      <c r="B679" s="489"/>
      <c r="C679" s="489"/>
      <c r="D679" s="489"/>
      <c r="E679" s="489"/>
      <c r="F679" s="489"/>
      <c r="G679" s="489"/>
      <c r="H679" s="489"/>
      <c r="I679" s="489"/>
      <c r="J679" s="489"/>
      <c r="K679" s="489"/>
      <c r="L679" s="490"/>
      <c r="M679" s="489"/>
      <c r="N679" s="489"/>
      <c r="O679" s="489"/>
      <c r="P679" s="489"/>
      <c r="Q679" s="489"/>
    </row>
    <row r="680">
      <c r="A680" s="489"/>
      <c r="B680" s="489"/>
      <c r="C680" s="489"/>
      <c r="D680" s="489"/>
      <c r="E680" s="489"/>
      <c r="F680" s="489"/>
      <c r="G680" s="489"/>
      <c r="H680" s="489"/>
      <c r="I680" s="489"/>
      <c r="J680" s="489"/>
      <c r="K680" s="489"/>
      <c r="L680" s="490"/>
      <c r="M680" s="489"/>
      <c r="N680" s="489"/>
      <c r="O680" s="489"/>
      <c r="P680" s="489"/>
      <c r="Q680" s="489"/>
    </row>
    <row r="681">
      <c r="A681" s="489"/>
      <c r="B681" s="489"/>
      <c r="C681" s="489"/>
      <c r="D681" s="489"/>
      <c r="E681" s="489"/>
      <c r="F681" s="489"/>
      <c r="G681" s="489"/>
      <c r="H681" s="489"/>
      <c r="I681" s="489"/>
      <c r="J681" s="489"/>
      <c r="K681" s="489"/>
      <c r="L681" s="490"/>
      <c r="M681" s="489"/>
      <c r="N681" s="489"/>
      <c r="O681" s="489"/>
      <c r="P681" s="489"/>
      <c r="Q681" s="489"/>
    </row>
    <row r="682">
      <c r="A682" s="489"/>
      <c r="B682" s="489"/>
      <c r="C682" s="489"/>
      <c r="D682" s="489"/>
      <c r="E682" s="489"/>
      <c r="F682" s="489"/>
      <c r="G682" s="489"/>
      <c r="H682" s="489"/>
      <c r="I682" s="489"/>
      <c r="J682" s="489"/>
      <c r="K682" s="489"/>
      <c r="L682" s="490"/>
      <c r="M682" s="489"/>
      <c r="N682" s="489"/>
      <c r="O682" s="489"/>
      <c r="P682" s="489"/>
      <c r="Q682" s="489"/>
    </row>
    <row r="683">
      <c r="A683" s="489"/>
      <c r="B683" s="489"/>
      <c r="C683" s="489"/>
      <c r="D683" s="489"/>
      <c r="E683" s="489"/>
      <c r="F683" s="489"/>
      <c r="G683" s="489"/>
      <c r="H683" s="489"/>
      <c r="I683" s="489"/>
      <c r="J683" s="489"/>
      <c r="K683" s="489"/>
      <c r="L683" s="490"/>
      <c r="M683" s="489"/>
      <c r="N683" s="489"/>
      <c r="O683" s="489"/>
      <c r="P683" s="489"/>
      <c r="Q683" s="489"/>
    </row>
    <row r="684">
      <c r="A684" s="489"/>
      <c r="B684" s="489"/>
      <c r="C684" s="489"/>
      <c r="D684" s="489"/>
      <c r="E684" s="489"/>
      <c r="F684" s="489"/>
      <c r="G684" s="489"/>
      <c r="H684" s="489"/>
      <c r="I684" s="489"/>
      <c r="J684" s="489"/>
      <c r="K684" s="489"/>
      <c r="L684" s="490"/>
      <c r="M684" s="489"/>
      <c r="N684" s="489"/>
      <c r="O684" s="489"/>
      <c r="P684" s="489"/>
      <c r="Q684" s="489"/>
    </row>
    <row r="685">
      <c r="A685" s="489"/>
      <c r="B685" s="489"/>
      <c r="C685" s="489"/>
      <c r="D685" s="489"/>
      <c r="E685" s="489"/>
      <c r="F685" s="489"/>
      <c r="G685" s="489"/>
      <c r="H685" s="489"/>
      <c r="I685" s="489"/>
      <c r="J685" s="489"/>
      <c r="K685" s="489"/>
      <c r="L685" s="490"/>
      <c r="M685" s="489"/>
      <c r="N685" s="489"/>
      <c r="O685" s="489"/>
      <c r="P685" s="489"/>
      <c r="Q685" s="489"/>
    </row>
    <row r="686">
      <c r="A686" s="489"/>
      <c r="B686" s="489"/>
      <c r="C686" s="489"/>
      <c r="D686" s="489"/>
      <c r="E686" s="489"/>
      <c r="F686" s="489"/>
      <c r="G686" s="489"/>
      <c r="H686" s="489"/>
      <c r="I686" s="489"/>
      <c r="J686" s="489"/>
      <c r="K686" s="489"/>
      <c r="L686" s="490"/>
      <c r="M686" s="489"/>
      <c r="N686" s="489"/>
      <c r="O686" s="489"/>
      <c r="P686" s="489"/>
      <c r="Q686" s="489"/>
    </row>
    <row r="687">
      <c r="A687" s="489"/>
      <c r="B687" s="489"/>
      <c r="C687" s="489"/>
      <c r="D687" s="489"/>
      <c r="E687" s="489"/>
      <c r="F687" s="489"/>
      <c r="G687" s="489"/>
      <c r="H687" s="489"/>
      <c r="I687" s="489"/>
      <c r="J687" s="489"/>
      <c r="K687" s="489"/>
      <c r="L687" s="490"/>
      <c r="M687" s="489"/>
      <c r="N687" s="489"/>
      <c r="O687" s="489"/>
      <c r="P687" s="489"/>
      <c r="Q687" s="489"/>
    </row>
    <row r="688">
      <c r="A688" s="489"/>
      <c r="B688" s="489"/>
      <c r="C688" s="489"/>
      <c r="D688" s="489"/>
      <c r="E688" s="489"/>
      <c r="F688" s="489"/>
      <c r="G688" s="489"/>
      <c r="H688" s="489"/>
      <c r="I688" s="489"/>
      <c r="J688" s="489"/>
      <c r="K688" s="489"/>
      <c r="L688" s="490"/>
      <c r="M688" s="489"/>
      <c r="N688" s="489"/>
      <c r="O688" s="489"/>
      <c r="P688" s="489"/>
      <c r="Q688" s="489"/>
    </row>
    <row r="689">
      <c r="A689" s="489"/>
      <c r="B689" s="489"/>
      <c r="C689" s="489"/>
      <c r="D689" s="489"/>
      <c r="E689" s="489"/>
      <c r="F689" s="489"/>
      <c r="G689" s="489"/>
      <c r="H689" s="489"/>
      <c r="I689" s="489"/>
      <c r="J689" s="489"/>
      <c r="K689" s="489"/>
      <c r="L689" s="490"/>
      <c r="M689" s="489"/>
      <c r="N689" s="489"/>
      <c r="O689" s="489"/>
      <c r="P689" s="489"/>
      <c r="Q689" s="489"/>
    </row>
    <row r="690">
      <c r="A690" s="489"/>
      <c r="B690" s="489"/>
      <c r="C690" s="489"/>
      <c r="D690" s="489"/>
      <c r="E690" s="489"/>
      <c r="F690" s="489"/>
      <c r="G690" s="489"/>
      <c r="H690" s="489"/>
      <c r="I690" s="489"/>
      <c r="J690" s="489"/>
      <c r="K690" s="489"/>
      <c r="L690" s="490"/>
      <c r="M690" s="489"/>
      <c r="N690" s="489"/>
      <c r="O690" s="489"/>
      <c r="P690" s="489"/>
      <c r="Q690" s="489"/>
    </row>
    <row r="691">
      <c r="A691" s="489"/>
      <c r="B691" s="489"/>
      <c r="C691" s="489"/>
      <c r="D691" s="489"/>
      <c r="E691" s="489"/>
      <c r="F691" s="489"/>
      <c r="G691" s="489"/>
      <c r="H691" s="489"/>
      <c r="I691" s="489"/>
      <c r="J691" s="489"/>
      <c r="K691" s="489"/>
      <c r="L691" s="490"/>
      <c r="M691" s="489"/>
      <c r="N691" s="489"/>
      <c r="O691" s="489"/>
      <c r="P691" s="489"/>
      <c r="Q691" s="489"/>
    </row>
    <row r="692">
      <c r="A692" s="489"/>
      <c r="B692" s="489"/>
      <c r="C692" s="489"/>
      <c r="D692" s="489"/>
      <c r="E692" s="489"/>
      <c r="F692" s="489"/>
      <c r="G692" s="489"/>
      <c r="H692" s="489"/>
      <c r="I692" s="489"/>
      <c r="J692" s="489"/>
      <c r="K692" s="489"/>
      <c r="L692" s="490"/>
      <c r="M692" s="489"/>
      <c r="N692" s="489"/>
      <c r="O692" s="489"/>
      <c r="P692" s="489"/>
      <c r="Q692" s="489"/>
    </row>
    <row r="693">
      <c r="A693" s="489"/>
      <c r="B693" s="489"/>
      <c r="C693" s="489"/>
      <c r="D693" s="489"/>
      <c r="E693" s="489"/>
      <c r="F693" s="489"/>
      <c r="G693" s="489"/>
      <c r="H693" s="489"/>
      <c r="I693" s="489"/>
      <c r="J693" s="489"/>
      <c r="K693" s="489"/>
      <c r="L693" s="490"/>
      <c r="M693" s="489"/>
      <c r="N693" s="489"/>
      <c r="O693" s="489"/>
      <c r="P693" s="489"/>
      <c r="Q693" s="489"/>
    </row>
    <row r="694">
      <c r="A694" s="489"/>
      <c r="B694" s="489"/>
      <c r="C694" s="489"/>
      <c r="D694" s="489"/>
      <c r="E694" s="489"/>
      <c r="F694" s="489"/>
      <c r="G694" s="489"/>
      <c r="H694" s="489"/>
      <c r="I694" s="489"/>
      <c r="J694" s="489"/>
      <c r="K694" s="489"/>
      <c r="L694" s="490"/>
      <c r="M694" s="489"/>
      <c r="N694" s="489"/>
      <c r="O694" s="489"/>
      <c r="P694" s="489"/>
      <c r="Q694" s="489"/>
    </row>
    <row r="695">
      <c r="A695" s="489"/>
      <c r="B695" s="489"/>
      <c r="C695" s="489"/>
      <c r="D695" s="489"/>
      <c r="E695" s="489"/>
      <c r="F695" s="489"/>
      <c r="G695" s="489"/>
      <c r="H695" s="489"/>
      <c r="I695" s="489"/>
      <c r="J695" s="489"/>
      <c r="K695" s="489"/>
      <c r="L695" s="490"/>
      <c r="M695" s="489"/>
      <c r="N695" s="489"/>
      <c r="O695" s="489"/>
      <c r="P695" s="489"/>
      <c r="Q695" s="489"/>
    </row>
    <row r="696">
      <c r="A696" s="489"/>
      <c r="B696" s="489"/>
      <c r="C696" s="489"/>
      <c r="D696" s="489"/>
      <c r="E696" s="489"/>
      <c r="F696" s="489"/>
      <c r="G696" s="489"/>
      <c r="H696" s="489"/>
      <c r="I696" s="489"/>
      <c r="J696" s="489"/>
      <c r="K696" s="489"/>
      <c r="L696" s="490"/>
      <c r="M696" s="489"/>
      <c r="N696" s="489"/>
      <c r="O696" s="489"/>
      <c r="P696" s="489"/>
      <c r="Q696" s="489"/>
    </row>
    <row r="697">
      <c r="A697" s="489"/>
      <c r="B697" s="489"/>
      <c r="C697" s="489"/>
      <c r="D697" s="489"/>
      <c r="E697" s="489"/>
      <c r="F697" s="489"/>
      <c r="G697" s="489"/>
      <c r="H697" s="489"/>
      <c r="I697" s="489"/>
      <c r="J697" s="489"/>
      <c r="K697" s="489"/>
      <c r="L697" s="490"/>
      <c r="M697" s="489"/>
      <c r="N697" s="489"/>
      <c r="O697" s="489"/>
      <c r="P697" s="489"/>
      <c r="Q697" s="489"/>
    </row>
    <row r="698">
      <c r="A698" s="489"/>
      <c r="B698" s="489"/>
      <c r="C698" s="489"/>
      <c r="D698" s="489"/>
      <c r="E698" s="489"/>
      <c r="F698" s="489"/>
      <c r="G698" s="489"/>
      <c r="H698" s="489"/>
      <c r="I698" s="489"/>
      <c r="J698" s="489"/>
      <c r="K698" s="489"/>
      <c r="L698" s="490"/>
      <c r="M698" s="489"/>
      <c r="N698" s="489"/>
      <c r="O698" s="489"/>
      <c r="P698" s="489"/>
      <c r="Q698" s="489"/>
    </row>
    <row r="699">
      <c r="A699" s="489"/>
      <c r="B699" s="489"/>
      <c r="C699" s="489"/>
      <c r="D699" s="489"/>
      <c r="E699" s="489"/>
      <c r="F699" s="489"/>
      <c r="G699" s="489"/>
      <c r="H699" s="489"/>
      <c r="I699" s="489"/>
      <c r="J699" s="489"/>
      <c r="K699" s="489"/>
      <c r="L699" s="490"/>
      <c r="M699" s="489"/>
      <c r="N699" s="489"/>
      <c r="O699" s="489"/>
      <c r="P699" s="489"/>
      <c r="Q699" s="489"/>
    </row>
    <row r="700">
      <c r="A700" s="489"/>
      <c r="B700" s="489"/>
      <c r="C700" s="489"/>
      <c r="D700" s="489"/>
      <c r="E700" s="489"/>
      <c r="F700" s="489"/>
      <c r="G700" s="489"/>
      <c r="H700" s="489"/>
      <c r="I700" s="489"/>
      <c r="J700" s="489"/>
      <c r="K700" s="489"/>
      <c r="L700" s="490"/>
      <c r="M700" s="489"/>
      <c r="N700" s="489"/>
      <c r="O700" s="489"/>
      <c r="P700" s="489"/>
      <c r="Q700" s="489"/>
    </row>
    <row r="701">
      <c r="A701" s="489"/>
      <c r="B701" s="489"/>
      <c r="C701" s="489"/>
      <c r="D701" s="489"/>
      <c r="E701" s="489"/>
      <c r="F701" s="489"/>
      <c r="G701" s="489"/>
      <c r="H701" s="489"/>
      <c r="I701" s="489"/>
      <c r="J701" s="489"/>
      <c r="K701" s="489"/>
      <c r="L701" s="490"/>
      <c r="M701" s="489"/>
      <c r="N701" s="489"/>
      <c r="O701" s="489"/>
      <c r="P701" s="489"/>
      <c r="Q701" s="489"/>
    </row>
    <row r="702">
      <c r="A702" s="489"/>
      <c r="B702" s="489"/>
      <c r="C702" s="489"/>
      <c r="D702" s="489"/>
      <c r="E702" s="489"/>
      <c r="F702" s="489"/>
      <c r="G702" s="489"/>
      <c r="H702" s="489"/>
      <c r="I702" s="489"/>
      <c r="J702" s="489"/>
      <c r="K702" s="489"/>
      <c r="L702" s="490"/>
      <c r="M702" s="489"/>
      <c r="N702" s="489"/>
      <c r="O702" s="489"/>
      <c r="P702" s="489"/>
      <c r="Q702" s="489"/>
    </row>
    <row r="703">
      <c r="A703" s="489"/>
      <c r="B703" s="489"/>
      <c r="C703" s="489"/>
      <c r="D703" s="489"/>
      <c r="E703" s="489"/>
      <c r="F703" s="489"/>
      <c r="G703" s="489"/>
      <c r="H703" s="489"/>
      <c r="I703" s="489"/>
      <c r="J703" s="489"/>
      <c r="K703" s="489"/>
      <c r="L703" s="490"/>
      <c r="M703" s="489"/>
      <c r="N703" s="489"/>
      <c r="O703" s="489"/>
      <c r="P703" s="489"/>
      <c r="Q703" s="489"/>
    </row>
    <row r="704">
      <c r="A704" s="489"/>
      <c r="B704" s="489"/>
      <c r="C704" s="489"/>
      <c r="D704" s="489"/>
      <c r="E704" s="489"/>
      <c r="F704" s="489"/>
      <c r="G704" s="489"/>
      <c r="H704" s="489"/>
      <c r="I704" s="489"/>
      <c r="J704" s="489"/>
      <c r="K704" s="489"/>
      <c r="L704" s="490"/>
      <c r="M704" s="489"/>
      <c r="N704" s="489"/>
      <c r="O704" s="489"/>
      <c r="P704" s="489"/>
      <c r="Q704" s="489"/>
    </row>
    <row r="705">
      <c r="A705" s="489"/>
      <c r="B705" s="489"/>
      <c r="C705" s="489"/>
      <c r="D705" s="489"/>
      <c r="E705" s="489"/>
      <c r="F705" s="489"/>
      <c r="G705" s="489"/>
      <c r="H705" s="489"/>
      <c r="I705" s="489"/>
      <c r="J705" s="489"/>
      <c r="K705" s="489"/>
      <c r="L705" s="490"/>
      <c r="M705" s="489"/>
      <c r="N705" s="489"/>
      <c r="O705" s="489"/>
      <c r="P705" s="489"/>
      <c r="Q705" s="489"/>
    </row>
    <row r="706">
      <c r="A706" s="489"/>
      <c r="B706" s="489"/>
      <c r="C706" s="489"/>
      <c r="D706" s="489"/>
      <c r="E706" s="489"/>
      <c r="F706" s="489"/>
      <c r="G706" s="489"/>
      <c r="H706" s="489"/>
      <c r="I706" s="489"/>
      <c r="J706" s="489"/>
      <c r="K706" s="489"/>
      <c r="L706" s="490"/>
      <c r="M706" s="489"/>
      <c r="N706" s="489"/>
      <c r="O706" s="489"/>
      <c r="P706" s="489"/>
      <c r="Q706" s="489"/>
    </row>
    <row r="707">
      <c r="A707" s="489"/>
      <c r="B707" s="489"/>
      <c r="C707" s="489"/>
      <c r="D707" s="489"/>
      <c r="E707" s="489"/>
      <c r="F707" s="489"/>
      <c r="G707" s="489"/>
      <c r="H707" s="489"/>
      <c r="I707" s="489"/>
      <c r="J707" s="489"/>
      <c r="K707" s="489"/>
      <c r="L707" s="490"/>
      <c r="M707" s="489"/>
      <c r="N707" s="489"/>
      <c r="O707" s="489"/>
      <c r="P707" s="489"/>
      <c r="Q707" s="489"/>
    </row>
    <row r="708">
      <c r="A708" s="489"/>
      <c r="B708" s="489"/>
      <c r="C708" s="489"/>
      <c r="D708" s="489"/>
      <c r="E708" s="489"/>
      <c r="F708" s="489"/>
      <c r="G708" s="489"/>
      <c r="H708" s="489"/>
      <c r="I708" s="489"/>
      <c r="J708" s="489"/>
      <c r="K708" s="489"/>
      <c r="L708" s="490"/>
      <c r="M708" s="489"/>
      <c r="N708" s="489"/>
      <c r="O708" s="489"/>
      <c r="P708" s="489"/>
      <c r="Q708" s="489"/>
    </row>
    <row r="709">
      <c r="A709" s="489"/>
      <c r="B709" s="489"/>
      <c r="C709" s="489"/>
      <c r="D709" s="489"/>
      <c r="E709" s="489"/>
      <c r="F709" s="489"/>
      <c r="G709" s="489"/>
      <c r="H709" s="489"/>
      <c r="I709" s="489"/>
      <c r="J709" s="489"/>
      <c r="K709" s="489"/>
      <c r="L709" s="490"/>
      <c r="M709" s="489"/>
      <c r="N709" s="489"/>
      <c r="O709" s="489"/>
      <c r="P709" s="489"/>
      <c r="Q709" s="489"/>
    </row>
    <row r="710">
      <c r="A710" s="489"/>
      <c r="B710" s="489"/>
      <c r="C710" s="489"/>
      <c r="D710" s="489"/>
      <c r="E710" s="489"/>
      <c r="F710" s="489"/>
      <c r="G710" s="489"/>
      <c r="H710" s="489"/>
      <c r="I710" s="489"/>
      <c r="J710" s="489"/>
      <c r="K710" s="489"/>
      <c r="L710" s="490"/>
      <c r="M710" s="489"/>
      <c r="N710" s="489"/>
      <c r="O710" s="489"/>
      <c r="P710" s="489"/>
      <c r="Q710" s="489"/>
    </row>
    <row r="711">
      <c r="A711" s="489"/>
      <c r="B711" s="489"/>
      <c r="C711" s="489"/>
      <c r="D711" s="489"/>
      <c r="E711" s="489"/>
      <c r="F711" s="489"/>
      <c r="G711" s="489"/>
      <c r="H711" s="489"/>
      <c r="I711" s="489"/>
      <c r="J711" s="489"/>
      <c r="K711" s="489"/>
      <c r="L711" s="490"/>
      <c r="M711" s="489"/>
      <c r="N711" s="489"/>
      <c r="O711" s="489"/>
      <c r="P711" s="489"/>
      <c r="Q711" s="489"/>
    </row>
    <row r="712">
      <c r="A712" s="489"/>
      <c r="B712" s="489"/>
      <c r="C712" s="489"/>
      <c r="D712" s="489"/>
      <c r="E712" s="489"/>
      <c r="F712" s="489"/>
      <c r="G712" s="489"/>
      <c r="H712" s="489"/>
      <c r="I712" s="489"/>
      <c r="J712" s="489"/>
      <c r="K712" s="489"/>
      <c r="L712" s="490"/>
      <c r="M712" s="489"/>
      <c r="N712" s="489"/>
      <c r="O712" s="489"/>
      <c r="P712" s="489"/>
      <c r="Q712" s="489"/>
    </row>
    <row r="713">
      <c r="A713" s="489"/>
      <c r="B713" s="489"/>
      <c r="C713" s="489"/>
      <c r="D713" s="489"/>
      <c r="E713" s="489"/>
      <c r="F713" s="489"/>
      <c r="G713" s="489"/>
      <c r="H713" s="489"/>
      <c r="I713" s="489"/>
      <c r="J713" s="489"/>
      <c r="K713" s="489"/>
      <c r="L713" s="490"/>
      <c r="M713" s="489"/>
      <c r="N713" s="489"/>
      <c r="O713" s="489"/>
      <c r="P713" s="489"/>
      <c r="Q713" s="489"/>
    </row>
    <row r="714">
      <c r="A714" s="489"/>
      <c r="B714" s="489"/>
      <c r="C714" s="489"/>
      <c r="D714" s="489"/>
      <c r="E714" s="489"/>
      <c r="F714" s="489"/>
      <c r="G714" s="489"/>
      <c r="H714" s="489"/>
      <c r="I714" s="489"/>
      <c r="J714" s="489"/>
      <c r="K714" s="489"/>
      <c r="L714" s="490"/>
      <c r="M714" s="489"/>
      <c r="N714" s="489"/>
      <c r="O714" s="489"/>
      <c r="P714" s="489"/>
      <c r="Q714" s="489"/>
    </row>
    <row r="715">
      <c r="A715" s="489"/>
      <c r="B715" s="489"/>
      <c r="C715" s="489"/>
      <c r="D715" s="489"/>
      <c r="E715" s="489"/>
      <c r="F715" s="489"/>
      <c r="G715" s="489"/>
      <c r="H715" s="489"/>
      <c r="I715" s="489"/>
      <c r="J715" s="489"/>
      <c r="K715" s="489"/>
      <c r="L715" s="490"/>
      <c r="M715" s="489"/>
      <c r="N715" s="489"/>
      <c r="O715" s="489"/>
      <c r="P715" s="489"/>
      <c r="Q715" s="489"/>
    </row>
    <row r="716">
      <c r="A716" s="489"/>
      <c r="B716" s="489"/>
      <c r="C716" s="489"/>
      <c r="D716" s="489"/>
      <c r="E716" s="489"/>
      <c r="F716" s="489"/>
      <c r="G716" s="489"/>
      <c r="H716" s="489"/>
      <c r="I716" s="489"/>
      <c r="J716" s="489"/>
      <c r="K716" s="489"/>
      <c r="L716" s="490"/>
      <c r="M716" s="489"/>
      <c r="N716" s="489"/>
      <c r="O716" s="489"/>
      <c r="P716" s="489"/>
      <c r="Q716" s="489"/>
    </row>
    <row r="717">
      <c r="A717" s="489"/>
      <c r="B717" s="489"/>
      <c r="C717" s="489"/>
      <c r="D717" s="489"/>
      <c r="E717" s="489"/>
      <c r="F717" s="489"/>
      <c r="G717" s="489"/>
      <c r="H717" s="489"/>
      <c r="I717" s="489"/>
      <c r="J717" s="489"/>
      <c r="K717" s="489"/>
      <c r="L717" s="490"/>
      <c r="M717" s="489"/>
      <c r="N717" s="489"/>
      <c r="O717" s="489"/>
      <c r="P717" s="489"/>
      <c r="Q717" s="489"/>
    </row>
    <row r="718">
      <c r="A718" s="489"/>
      <c r="B718" s="489"/>
      <c r="C718" s="489"/>
      <c r="D718" s="489"/>
      <c r="E718" s="489"/>
      <c r="F718" s="489"/>
      <c r="G718" s="489"/>
      <c r="H718" s="489"/>
      <c r="I718" s="489"/>
      <c r="J718" s="489"/>
      <c r="K718" s="489"/>
      <c r="L718" s="490"/>
      <c r="M718" s="489"/>
      <c r="N718" s="489"/>
      <c r="O718" s="489"/>
      <c r="P718" s="489"/>
      <c r="Q718" s="489"/>
    </row>
    <row r="719">
      <c r="A719" s="489"/>
      <c r="B719" s="489"/>
      <c r="C719" s="489"/>
      <c r="D719" s="489"/>
      <c r="E719" s="489"/>
      <c r="F719" s="489"/>
      <c r="G719" s="489"/>
      <c r="H719" s="489"/>
      <c r="I719" s="489"/>
      <c r="J719" s="489"/>
      <c r="K719" s="489"/>
      <c r="L719" s="490"/>
      <c r="M719" s="489"/>
      <c r="N719" s="489"/>
      <c r="O719" s="489"/>
      <c r="P719" s="489"/>
      <c r="Q719" s="489"/>
    </row>
    <row r="720">
      <c r="A720" s="489"/>
      <c r="B720" s="489"/>
      <c r="C720" s="489"/>
      <c r="D720" s="489"/>
      <c r="E720" s="489"/>
      <c r="F720" s="489"/>
      <c r="G720" s="489"/>
      <c r="H720" s="489"/>
      <c r="I720" s="489"/>
      <c r="J720" s="489"/>
      <c r="K720" s="489"/>
      <c r="L720" s="490"/>
      <c r="M720" s="489"/>
      <c r="N720" s="489"/>
      <c r="O720" s="489"/>
      <c r="P720" s="489"/>
      <c r="Q720" s="489"/>
    </row>
    <row r="721">
      <c r="A721" s="489"/>
      <c r="B721" s="489"/>
      <c r="C721" s="489"/>
      <c r="D721" s="489"/>
      <c r="E721" s="489"/>
      <c r="F721" s="489"/>
      <c r="G721" s="489"/>
      <c r="H721" s="489"/>
      <c r="I721" s="489"/>
      <c r="J721" s="489"/>
      <c r="K721" s="489"/>
      <c r="L721" s="490"/>
      <c r="M721" s="489"/>
      <c r="N721" s="489"/>
      <c r="O721" s="489"/>
      <c r="P721" s="489"/>
      <c r="Q721" s="489"/>
    </row>
    <row r="722">
      <c r="A722" s="489"/>
      <c r="B722" s="489"/>
      <c r="C722" s="489"/>
      <c r="D722" s="489"/>
      <c r="E722" s="489"/>
      <c r="F722" s="489"/>
      <c r="G722" s="489"/>
      <c r="H722" s="489"/>
      <c r="I722" s="489"/>
      <c r="J722" s="489"/>
      <c r="K722" s="489"/>
      <c r="L722" s="490"/>
      <c r="M722" s="489"/>
      <c r="N722" s="489"/>
      <c r="O722" s="489"/>
      <c r="P722" s="489"/>
      <c r="Q722" s="489"/>
    </row>
    <row r="723">
      <c r="A723" s="489"/>
      <c r="B723" s="489"/>
      <c r="C723" s="489"/>
      <c r="D723" s="489"/>
      <c r="E723" s="489"/>
      <c r="F723" s="489"/>
      <c r="G723" s="489"/>
      <c r="H723" s="489"/>
      <c r="I723" s="489"/>
      <c r="J723" s="489"/>
      <c r="K723" s="489"/>
      <c r="L723" s="490"/>
      <c r="M723" s="489"/>
      <c r="N723" s="489"/>
      <c r="O723" s="489"/>
      <c r="P723" s="489"/>
      <c r="Q723" s="489"/>
    </row>
    <row r="724">
      <c r="A724" s="489"/>
      <c r="B724" s="489"/>
      <c r="C724" s="489"/>
      <c r="D724" s="489"/>
      <c r="E724" s="489"/>
      <c r="F724" s="489"/>
      <c r="G724" s="489"/>
      <c r="H724" s="489"/>
      <c r="I724" s="489"/>
      <c r="J724" s="489"/>
      <c r="K724" s="489"/>
      <c r="L724" s="490"/>
      <c r="M724" s="489"/>
      <c r="N724" s="489"/>
      <c r="O724" s="489"/>
      <c r="P724" s="489"/>
      <c r="Q724" s="489"/>
    </row>
    <row r="725">
      <c r="A725" s="489"/>
      <c r="B725" s="489"/>
      <c r="C725" s="489"/>
      <c r="D725" s="489"/>
      <c r="E725" s="489"/>
      <c r="F725" s="489"/>
      <c r="G725" s="489"/>
      <c r="H725" s="489"/>
      <c r="I725" s="489"/>
      <c r="J725" s="489"/>
      <c r="K725" s="489"/>
      <c r="L725" s="490"/>
      <c r="M725" s="489"/>
      <c r="N725" s="489"/>
      <c r="O725" s="489"/>
      <c r="P725" s="489"/>
      <c r="Q725" s="489"/>
    </row>
    <row r="726">
      <c r="A726" s="489"/>
      <c r="B726" s="489"/>
      <c r="C726" s="489"/>
      <c r="D726" s="489"/>
      <c r="E726" s="489"/>
      <c r="F726" s="489"/>
      <c r="G726" s="489"/>
      <c r="H726" s="489"/>
      <c r="I726" s="489"/>
      <c r="J726" s="489"/>
      <c r="K726" s="489"/>
      <c r="L726" s="490"/>
      <c r="M726" s="489"/>
      <c r="N726" s="489"/>
      <c r="O726" s="489"/>
      <c r="P726" s="489"/>
      <c r="Q726" s="489"/>
    </row>
    <row r="727">
      <c r="A727" s="489"/>
      <c r="B727" s="489"/>
      <c r="C727" s="489"/>
      <c r="D727" s="489"/>
      <c r="E727" s="489"/>
      <c r="F727" s="489"/>
      <c r="G727" s="489"/>
      <c r="H727" s="489"/>
      <c r="I727" s="489"/>
      <c r="J727" s="489"/>
      <c r="K727" s="489"/>
      <c r="L727" s="490"/>
      <c r="M727" s="489"/>
      <c r="N727" s="489"/>
      <c r="O727" s="489"/>
      <c r="P727" s="489"/>
      <c r="Q727" s="489"/>
    </row>
    <row r="728">
      <c r="A728" s="489"/>
      <c r="B728" s="489"/>
      <c r="C728" s="489"/>
      <c r="D728" s="489"/>
      <c r="E728" s="489"/>
      <c r="F728" s="489"/>
      <c r="G728" s="489"/>
      <c r="H728" s="489"/>
      <c r="I728" s="489"/>
      <c r="J728" s="489"/>
      <c r="K728" s="489"/>
      <c r="L728" s="490"/>
      <c r="M728" s="489"/>
      <c r="N728" s="489"/>
      <c r="O728" s="489"/>
      <c r="P728" s="489"/>
      <c r="Q728" s="489"/>
    </row>
    <row r="729">
      <c r="A729" s="489"/>
      <c r="B729" s="489"/>
      <c r="C729" s="489"/>
      <c r="D729" s="489"/>
      <c r="E729" s="489"/>
      <c r="F729" s="489"/>
      <c r="G729" s="489"/>
      <c r="H729" s="489"/>
      <c r="I729" s="489"/>
      <c r="J729" s="489"/>
      <c r="K729" s="489"/>
      <c r="L729" s="490"/>
      <c r="M729" s="489"/>
      <c r="N729" s="489"/>
      <c r="O729" s="489"/>
      <c r="P729" s="489"/>
      <c r="Q729" s="489"/>
    </row>
    <row r="730">
      <c r="A730" s="489"/>
      <c r="B730" s="489"/>
      <c r="C730" s="489"/>
      <c r="D730" s="489"/>
      <c r="E730" s="489"/>
      <c r="F730" s="489"/>
      <c r="G730" s="489"/>
      <c r="H730" s="489"/>
      <c r="I730" s="489"/>
      <c r="J730" s="489"/>
      <c r="K730" s="489"/>
      <c r="L730" s="490"/>
      <c r="M730" s="489"/>
      <c r="N730" s="489"/>
      <c r="O730" s="489"/>
      <c r="P730" s="489"/>
      <c r="Q730" s="489"/>
    </row>
    <row r="731">
      <c r="A731" s="489"/>
      <c r="B731" s="489"/>
      <c r="C731" s="489"/>
      <c r="D731" s="489"/>
      <c r="E731" s="489"/>
      <c r="F731" s="489"/>
      <c r="G731" s="489"/>
      <c r="H731" s="489"/>
      <c r="I731" s="489"/>
      <c r="J731" s="489"/>
      <c r="K731" s="489"/>
      <c r="L731" s="490"/>
      <c r="M731" s="489"/>
      <c r="N731" s="489"/>
      <c r="O731" s="489"/>
      <c r="P731" s="489"/>
      <c r="Q731" s="489"/>
    </row>
    <row r="732">
      <c r="A732" s="489"/>
      <c r="B732" s="489"/>
      <c r="C732" s="489"/>
      <c r="D732" s="489"/>
      <c r="E732" s="489"/>
      <c r="F732" s="489"/>
      <c r="G732" s="489"/>
      <c r="H732" s="489"/>
      <c r="I732" s="489"/>
      <c r="J732" s="489"/>
      <c r="K732" s="489"/>
      <c r="L732" s="490"/>
      <c r="M732" s="489"/>
      <c r="N732" s="489"/>
      <c r="O732" s="489"/>
      <c r="P732" s="489"/>
      <c r="Q732" s="489"/>
    </row>
    <row r="733">
      <c r="A733" s="489"/>
      <c r="B733" s="489"/>
      <c r="C733" s="489"/>
      <c r="D733" s="489"/>
      <c r="E733" s="489"/>
      <c r="F733" s="489"/>
      <c r="G733" s="489"/>
      <c r="H733" s="489"/>
      <c r="I733" s="489"/>
      <c r="J733" s="489"/>
      <c r="K733" s="489"/>
      <c r="L733" s="490"/>
      <c r="M733" s="489"/>
      <c r="N733" s="489"/>
      <c r="O733" s="489"/>
      <c r="P733" s="489"/>
      <c r="Q733" s="489"/>
    </row>
    <row r="734">
      <c r="A734" s="489"/>
      <c r="B734" s="489"/>
      <c r="C734" s="489"/>
      <c r="D734" s="489"/>
      <c r="E734" s="489"/>
      <c r="F734" s="489"/>
      <c r="G734" s="489"/>
      <c r="H734" s="489"/>
      <c r="I734" s="489"/>
      <c r="J734" s="489"/>
      <c r="K734" s="489"/>
      <c r="L734" s="490"/>
      <c r="M734" s="489"/>
      <c r="N734" s="489"/>
      <c r="O734" s="489"/>
      <c r="P734" s="489"/>
      <c r="Q734" s="489"/>
    </row>
    <row r="735">
      <c r="A735" s="489"/>
      <c r="B735" s="489"/>
      <c r="C735" s="489"/>
      <c r="D735" s="489"/>
      <c r="E735" s="489"/>
      <c r="F735" s="489"/>
      <c r="G735" s="489"/>
      <c r="H735" s="489"/>
      <c r="I735" s="489"/>
      <c r="J735" s="489"/>
      <c r="K735" s="489"/>
      <c r="L735" s="490"/>
      <c r="M735" s="489"/>
      <c r="N735" s="489"/>
      <c r="O735" s="489"/>
      <c r="P735" s="489"/>
      <c r="Q735" s="489"/>
    </row>
    <row r="736">
      <c r="A736" s="489"/>
      <c r="B736" s="489"/>
      <c r="C736" s="489"/>
      <c r="D736" s="489"/>
      <c r="E736" s="489"/>
      <c r="F736" s="489"/>
      <c r="G736" s="489"/>
      <c r="H736" s="489"/>
      <c r="I736" s="489"/>
      <c r="J736" s="489"/>
      <c r="K736" s="489"/>
      <c r="L736" s="490"/>
      <c r="M736" s="489"/>
      <c r="N736" s="489"/>
      <c r="O736" s="489"/>
      <c r="P736" s="489"/>
      <c r="Q736" s="489"/>
    </row>
    <row r="737">
      <c r="A737" s="489"/>
      <c r="B737" s="489"/>
      <c r="C737" s="489"/>
      <c r="D737" s="489"/>
      <c r="E737" s="489"/>
      <c r="F737" s="489"/>
      <c r="G737" s="489"/>
      <c r="H737" s="489"/>
      <c r="I737" s="489"/>
      <c r="J737" s="489"/>
      <c r="K737" s="489"/>
      <c r="L737" s="490"/>
      <c r="M737" s="489"/>
      <c r="N737" s="489"/>
      <c r="O737" s="489"/>
      <c r="P737" s="489"/>
      <c r="Q737" s="489"/>
    </row>
    <row r="738">
      <c r="A738" s="489"/>
      <c r="B738" s="489"/>
      <c r="C738" s="489"/>
      <c r="D738" s="489"/>
      <c r="E738" s="489"/>
      <c r="F738" s="489"/>
      <c r="G738" s="489"/>
      <c r="H738" s="489"/>
      <c r="I738" s="489"/>
      <c r="J738" s="489"/>
      <c r="K738" s="489"/>
      <c r="L738" s="490"/>
      <c r="M738" s="489"/>
      <c r="N738" s="489"/>
      <c r="O738" s="489"/>
      <c r="P738" s="489"/>
      <c r="Q738" s="489"/>
    </row>
    <row r="739">
      <c r="A739" s="489"/>
      <c r="B739" s="489"/>
      <c r="C739" s="489"/>
      <c r="D739" s="489"/>
      <c r="E739" s="489"/>
      <c r="F739" s="489"/>
      <c r="G739" s="489"/>
      <c r="H739" s="489"/>
      <c r="I739" s="489"/>
      <c r="J739" s="489"/>
      <c r="K739" s="489"/>
      <c r="L739" s="490"/>
      <c r="M739" s="489"/>
      <c r="N739" s="489"/>
      <c r="O739" s="489"/>
      <c r="P739" s="489"/>
      <c r="Q739" s="489"/>
    </row>
    <row r="740">
      <c r="A740" s="489"/>
      <c r="B740" s="489"/>
      <c r="C740" s="489"/>
      <c r="D740" s="489"/>
      <c r="E740" s="489"/>
      <c r="F740" s="489"/>
      <c r="G740" s="489"/>
      <c r="H740" s="489"/>
      <c r="I740" s="489"/>
      <c r="J740" s="489"/>
      <c r="K740" s="489"/>
      <c r="L740" s="490"/>
      <c r="M740" s="489"/>
      <c r="N740" s="489"/>
      <c r="O740" s="489"/>
      <c r="P740" s="489"/>
      <c r="Q740" s="489"/>
    </row>
    <row r="741">
      <c r="A741" s="489"/>
      <c r="B741" s="489"/>
      <c r="C741" s="489"/>
      <c r="D741" s="489"/>
      <c r="E741" s="489"/>
      <c r="F741" s="489"/>
      <c r="G741" s="489"/>
      <c r="H741" s="489"/>
      <c r="I741" s="489"/>
      <c r="J741" s="489"/>
      <c r="K741" s="489"/>
      <c r="L741" s="490"/>
      <c r="M741" s="489"/>
      <c r="N741" s="489"/>
      <c r="O741" s="489"/>
      <c r="P741" s="489"/>
      <c r="Q741" s="489"/>
    </row>
    <row r="742">
      <c r="A742" s="489"/>
      <c r="B742" s="489"/>
      <c r="C742" s="489"/>
      <c r="D742" s="489"/>
      <c r="E742" s="489"/>
      <c r="F742" s="489"/>
      <c r="G742" s="489"/>
      <c r="H742" s="489"/>
      <c r="I742" s="489"/>
      <c r="J742" s="489"/>
      <c r="K742" s="489"/>
      <c r="L742" s="490"/>
      <c r="M742" s="489"/>
      <c r="N742" s="489"/>
      <c r="O742" s="489"/>
      <c r="P742" s="489"/>
      <c r="Q742" s="489"/>
    </row>
    <row r="743">
      <c r="A743" s="489"/>
      <c r="B743" s="489"/>
      <c r="C743" s="489"/>
      <c r="D743" s="489"/>
      <c r="E743" s="489"/>
      <c r="F743" s="489"/>
      <c r="G743" s="489"/>
      <c r="H743" s="489"/>
      <c r="I743" s="489"/>
      <c r="J743" s="489"/>
      <c r="K743" s="489"/>
      <c r="L743" s="490"/>
      <c r="M743" s="489"/>
      <c r="N743" s="489"/>
      <c r="O743" s="489"/>
      <c r="P743" s="489"/>
      <c r="Q743" s="489"/>
    </row>
    <row r="744">
      <c r="A744" s="489"/>
      <c r="B744" s="489"/>
      <c r="C744" s="489"/>
      <c r="D744" s="489"/>
      <c r="E744" s="489"/>
      <c r="F744" s="489"/>
      <c r="G744" s="489"/>
      <c r="H744" s="489"/>
      <c r="I744" s="489"/>
      <c r="J744" s="489"/>
      <c r="K744" s="489"/>
      <c r="L744" s="490"/>
      <c r="M744" s="489"/>
      <c r="N744" s="489"/>
      <c r="O744" s="489"/>
      <c r="P744" s="489"/>
      <c r="Q744" s="489"/>
    </row>
    <row r="745">
      <c r="A745" s="489"/>
      <c r="B745" s="489"/>
      <c r="C745" s="489"/>
      <c r="D745" s="489"/>
      <c r="E745" s="489"/>
      <c r="F745" s="489"/>
      <c r="G745" s="489"/>
      <c r="H745" s="489"/>
      <c r="I745" s="489"/>
      <c r="J745" s="489"/>
      <c r="K745" s="489"/>
      <c r="L745" s="490"/>
      <c r="M745" s="489"/>
      <c r="N745" s="489"/>
      <c r="O745" s="489"/>
      <c r="P745" s="489"/>
      <c r="Q745" s="489"/>
    </row>
    <row r="746">
      <c r="A746" s="489"/>
      <c r="B746" s="489"/>
      <c r="C746" s="489"/>
      <c r="D746" s="489"/>
      <c r="E746" s="489"/>
      <c r="F746" s="489"/>
      <c r="G746" s="489"/>
      <c r="H746" s="489"/>
      <c r="I746" s="489"/>
      <c r="J746" s="489"/>
      <c r="K746" s="489"/>
      <c r="L746" s="490"/>
      <c r="M746" s="489"/>
      <c r="N746" s="489"/>
      <c r="O746" s="489"/>
      <c r="P746" s="489"/>
      <c r="Q746" s="489"/>
    </row>
    <row r="747">
      <c r="A747" s="489"/>
      <c r="B747" s="489"/>
      <c r="C747" s="489"/>
      <c r="D747" s="489"/>
      <c r="E747" s="489"/>
      <c r="F747" s="489"/>
      <c r="G747" s="489"/>
      <c r="H747" s="489"/>
      <c r="I747" s="489"/>
      <c r="J747" s="489"/>
      <c r="K747" s="489"/>
      <c r="L747" s="490"/>
      <c r="M747" s="489"/>
      <c r="N747" s="489"/>
      <c r="O747" s="489"/>
      <c r="P747" s="489"/>
      <c r="Q747" s="489"/>
    </row>
    <row r="748">
      <c r="A748" s="489"/>
      <c r="B748" s="489"/>
      <c r="C748" s="489"/>
      <c r="D748" s="489"/>
      <c r="E748" s="489"/>
      <c r="F748" s="489"/>
      <c r="G748" s="489"/>
      <c r="H748" s="489"/>
      <c r="I748" s="489"/>
      <c r="J748" s="489"/>
      <c r="K748" s="489"/>
      <c r="L748" s="490"/>
      <c r="M748" s="489"/>
      <c r="N748" s="489"/>
      <c r="O748" s="489"/>
      <c r="P748" s="489"/>
      <c r="Q748" s="489"/>
    </row>
    <row r="749">
      <c r="A749" s="489"/>
      <c r="B749" s="489"/>
      <c r="C749" s="489"/>
      <c r="D749" s="489"/>
      <c r="E749" s="489"/>
      <c r="F749" s="489"/>
      <c r="G749" s="489"/>
      <c r="H749" s="489"/>
      <c r="I749" s="489"/>
      <c r="J749" s="489"/>
      <c r="K749" s="489"/>
      <c r="L749" s="490"/>
      <c r="M749" s="489"/>
      <c r="N749" s="489"/>
      <c r="O749" s="489"/>
      <c r="P749" s="489"/>
      <c r="Q749" s="489"/>
    </row>
    <row r="750">
      <c r="A750" s="489"/>
      <c r="B750" s="489"/>
      <c r="C750" s="489"/>
      <c r="D750" s="489"/>
      <c r="E750" s="489"/>
      <c r="F750" s="489"/>
      <c r="G750" s="489"/>
      <c r="H750" s="489"/>
      <c r="I750" s="489"/>
      <c r="J750" s="489"/>
      <c r="K750" s="489"/>
      <c r="L750" s="490"/>
      <c r="M750" s="489"/>
      <c r="N750" s="489"/>
      <c r="O750" s="489"/>
      <c r="P750" s="489"/>
      <c r="Q750" s="489"/>
    </row>
    <row r="751">
      <c r="A751" s="489"/>
      <c r="B751" s="489"/>
      <c r="C751" s="489"/>
      <c r="D751" s="489"/>
      <c r="E751" s="489"/>
      <c r="F751" s="489"/>
      <c r="G751" s="489"/>
      <c r="H751" s="489"/>
      <c r="I751" s="489"/>
      <c r="J751" s="489"/>
      <c r="K751" s="489"/>
      <c r="L751" s="490"/>
      <c r="M751" s="489"/>
      <c r="N751" s="489"/>
      <c r="O751" s="489"/>
      <c r="P751" s="489"/>
      <c r="Q751" s="489"/>
    </row>
    <row r="752">
      <c r="A752" s="489"/>
      <c r="B752" s="489"/>
      <c r="C752" s="489"/>
      <c r="D752" s="489"/>
      <c r="E752" s="489"/>
      <c r="F752" s="489"/>
      <c r="G752" s="489"/>
      <c r="H752" s="489"/>
      <c r="I752" s="489"/>
      <c r="J752" s="489"/>
      <c r="K752" s="489"/>
      <c r="L752" s="490"/>
      <c r="M752" s="489"/>
      <c r="N752" s="489"/>
      <c r="O752" s="489"/>
      <c r="P752" s="489"/>
      <c r="Q752" s="489"/>
    </row>
    <row r="753">
      <c r="A753" s="489"/>
      <c r="B753" s="489"/>
      <c r="C753" s="489"/>
      <c r="D753" s="489"/>
      <c r="E753" s="489"/>
      <c r="F753" s="489"/>
      <c r="G753" s="489"/>
      <c r="H753" s="489"/>
      <c r="I753" s="489"/>
      <c r="J753" s="489"/>
      <c r="K753" s="489"/>
      <c r="L753" s="490"/>
      <c r="M753" s="489"/>
      <c r="N753" s="489"/>
      <c r="O753" s="489"/>
      <c r="P753" s="489"/>
      <c r="Q753" s="489"/>
    </row>
    <row r="754">
      <c r="A754" s="489"/>
      <c r="B754" s="489"/>
      <c r="C754" s="489"/>
      <c r="D754" s="489"/>
      <c r="E754" s="489"/>
      <c r="F754" s="489"/>
      <c r="G754" s="489"/>
      <c r="H754" s="489"/>
      <c r="I754" s="489"/>
      <c r="J754" s="489"/>
      <c r="K754" s="489"/>
      <c r="L754" s="490"/>
      <c r="M754" s="489"/>
      <c r="N754" s="489"/>
      <c r="O754" s="489"/>
      <c r="P754" s="489"/>
      <c r="Q754" s="489"/>
    </row>
    <row r="755">
      <c r="A755" s="489"/>
      <c r="B755" s="489"/>
      <c r="C755" s="489"/>
      <c r="D755" s="489"/>
      <c r="E755" s="489"/>
      <c r="F755" s="489"/>
      <c r="G755" s="489"/>
      <c r="H755" s="489"/>
      <c r="I755" s="489"/>
      <c r="J755" s="489"/>
      <c r="K755" s="489"/>
      <c r="L755" s="490"/>
      <c r="M755" s="489"/>
      <c r="N755" s="489"/>
      <c r="O755" s="489"/>
      <c r="P755" s="489"/>
      <c r="Q755" s="489"/>
    </row>
    <row r="756">
      <c r="A756" s="489"/>
      <c r="B756" s="489"/>
      <c r="C756" s="489"/>
      <c r="D756" s="489"/>
      <c r="E756" s="489"/>
      <c r="F756" s="489"/>
      <c r="G756" s="489"/>
      <c r="H756" s="489"/>
      <c r="I756" s="489"/>
      <c r="J756" s="489"/>
      <c r="K756" s="489"/>
      <c r="L756" s="490"/>
      <c r="M756" s="489"/>
      <c r="N756" s="489"/>
      <c r="O756" s="489"/>
      <c r="P756" s="489"/>
      <c r="Q756" s="489"/>
    </row>
    <row r="757">
      <c r="A757" s="489"/>
      <c r="B757" s="489"/>
      <c r="C757" s="489"/>
      <c r="D757" s="489"/>
      <c r="E757" s="489"/>
      <c r="F757" s="489"/>
      <c r="G757" s="489"/>
      <c r="H757" s="489"/>
      <c r="I757" s="489"/>
      <c r="J757" s="489"/>
      <c r="K757" s="489"/>
      <c r="L757" s="490"/>
      <c r="M757" s="489"/>
      <c r="N757" s="489"/>
      <c r="O757" s="489"/>
      <c r="P757" s="489"/>
      <c r="Q757" s="489"/>
    </row>
    <row r="758">
      <c r="A758" s="489"/>
      <c r="B758" s="489"/>
      <c r="C758" s="489"/>
      <c r="D758" s="489"/>
      <c r="E758" s="489"/>
      <c r="F758" s="489"/>
      <c r="G758" s="489"/>
      <c r="H758" s="489"/>
      <c r="I758" s="489"/>
      <c r="J758" s="489"/>
      <c r="K758" s="489"/>
      <c r="L758" s="490"/>
      <c r="M758" s="489"/>
      <c r="N758" s="489"/>
      <c r="O758" s="489"/>
      <c r="P758" s="489"/>
      <c r="Q758" s="489"/>
    </row>
    <row r="759">
      <c r="A759" s="489"/>
      <c r="B759" s="489"/>
      <c r="C759" s="489"/>
      <c r="D759" s="489"/>
      <c r="E759" s="489"/>
      <c r="F759" s="489"/>
      <c r="G759" s="489"/>
      <c r="H759" s="489"/>
      <c r="I759" s="489"/>
      <c r="J759" s="489"/>
      <c r="K759" s="489"/>
      <c r="L759" s="490"/>
      <c r="M759" s="489"/>
      <c r="N759" s="489"/>
      <c r="O759" s="489"/>
      <c r="P759" s="489"/>
      <c r="Q759" s="489"/>
    </row>
    <row r="760">
      <c r="A760" s="489"/>
      <c r="B760" s="489"/>
      <c r="C760" s="489"/>
      <c r="D760" s="489"/>
      <c r="E760" s="489"/>
      <c r="F760" s="489"/>
      <c r="G760" s="489"/>
      <c r="H760" s="489"/>
      <c r="I760" s="489"/>
      <c r="J760" s="489"/>
      <c r="K760" s="489"/>
      <c r="L760" s="490"/>
      <c r="M760" s="489"/>
      <c r="N760" s="489"/>
      <c r="O760" s="489"/>
      <c r="P760" s="489"/>
      <c r="Q760" s="489"/>
    </row>
    <row r="761">
      <c r="A761" s="489"/>
      <c r="B761" s="489"/>
      <c r="C761" s="489"/>
      <c r="D761" s="489"/>
      <c r="E761" s="489"/>
      <c r="F761" s="489"/>
      <c r="G761" s="489"/>
      <c r="H761" s="489"/>
      <c r="I761" s="489"/>
      <c r="J761" s="489"/>
      <c r="K761" s="489"/>
      <c r="L761" s="490"/>
      <c r="M761" s="489"/>
      <c r="N761" s="489"/>
      <c r="O761" s="489"/>
      <c r="P761" s="489"/>
      <c r="Q761" s="489"/>
    </row>
    <row r="762">
      <c r="A762" s="489"/>
      <c r="B762" s="489"/>
      <c r="C762" s="489"/>
      <c r="D762" s="489"/>
      <c r="E762" s="489"/>
      <c r="F762" s="489"/>
      <c r="G762" s="489"/>
      <c r="H762" s="489"/>
      <c r="I762" s="489"/>
      <c r="J762" s="489"/>
      <c r="K762" s="489"/>
      <c r="L762" s="490"/>
      <c r="M762" s="489"/>
      <c r="N762" s="489"/>
      <c r="O762" s="489"/>
      <c r="P762" s="489"/>
      <c r="Q762" s="489"/>
    </row>
    <row r="763">
      <c r="A763" s="489"/>
      <c r="B763" s="489"/>
      <c r="C763" s="489"/>
      <c r="D763" s="489"/>
      <c r="E763" s="489"/>
      <c r="F763" s="489"/>
      <c r="G763" s="489"/>
      <c r="H763" s="489"/>
      <c r="I763" s="489"/>
      <c r="J763" s="489"/>
      <c r="K763" s="489"/>
      <c r="L763" s="490"/>
      <c r="M763" s="489"/>
      <c r="N763" s="489"/>
      <c r="O763" s="489"/>
      <c r="P763" s="489"/>
      <c r="Q763" s="489"/>
    </row>
    <row r="764">
      <c r="A764" s="489"/>
      <c r="B764" s="489"/>
      <c r="C764" s="489"/>
      <c r="D764" s="489"/>
      <c r="E764" s="489"/>
      <c r="F764" s="489"/>
      <c r="G764" s="489"/>
      <c r="H764" s="489"/>
      <c r="I764" s="489"/>
      <c r="J764" s="489"/>
      <c r="K764" s="489"/>
      <c r="L764" s="490"/>
      <c r="M764" s="489"/>
      <c r="N764" s="489"/>
      <c r="O764" s="489"/>
      <c r="P764" s="489"/>
      <c r="Q764" s="489"/>
    </row>
    <row r="765">
      <c r="A765" s="489"/>
      <c r="B765" s="489"/>
      <c r="C765" s="489"/>
      <c r="D765" s="489"/>
      <c r="E765" s="489"/>
      <c r="F765" s="489"/>
      <c r="G765" s="489"/>
      <c r="H765" s="489"/>
      <c r="I765" s="489"/>
      <c r="J765" s="489"/>
      <c r="K765" s="489"/>
      <c r="L765" s="490"/>
      <c r="M765" s="489"/>
      <c r="N765" s="489"/>
      <c r="O765" s="489"/>
      <c r="P765" s="489"/>
      <c r="Q765" s="489"/>
    </row>
    <row r="766">
      <c r="A766" s="489"/>
      <c r="B766" s="489"/>
      <c r="C766" s="489"/>
      <c r="D766" s="489"/>
      <c r="E766" s="489"/>
      <c r="F766" s="489"/>
      <c r="G766" s="489"/>
      <c r="H766" s="489"/>
      <c r="I766" s="489"/>
      <c r="J766" s="489"/>
      <c r="K766" s="489"/>
      <c r="L766" s="490"/>
      <c r="M766" s="489"/>
      <c r="N766" s="489"/>
      <c r="O766" s="489"/>
      <c r="P766" s="489"/>
      <c r="Q766" s="489"/>
    </row>
    <row r="767">
      <c r="A767" s="489"/>
      <c r="B767" s="489"/>
      <c r="C767" s="489"/>
      <c r="D767" s="489"/>
      <c r="E767" s="489"/>
      <c r="F767" s="489"/>
      <c r="G767" s="489"/>
      <c r="H767" s="489"/>
      <c r="I767" s="489"/>
      <c r="J767" s="489"/>
      <c r="K767" s="489"/>
      <c r="L767" s="490"/>
      <c r="M767" s="489"/>
      <c r="N767" s="489"/>
      <c r="O767" s="489"/>
      <c r="P767" s="489"/>
      <c r="Q767" s="489"/>
    </row>
    <row r="768">
      <c r="A768" s="489"/>
      <c r="B768" s="489"/>
      <c r="C768" s="489"/>
      <c r="D768" s="489"/>
      <c r="E768" s="489"/>
      <c r="F768" s="489"/>
      <c r="G768" s="489"/>
      <c r="H768" s="489"/>
      <c r="I768" s="489"/>
      <c r="J768" s="489"/>
      <c r="K768" s="489"/>
      <c r="L768" s="490"/>
      <c r="M768" s="489"/>
      <c r="N768" s="489"/>
      <c r="O768" s="489"/>
      <c r="P768" s="489"/>
      <c r="Q768" s="489"/>
    </row>
    <row r="769">
      <c r="A769" s="489"/>
      <c r="B769" s="489"/>
      <c r="C769" s="489"/>
      <c r="D769" s="489"/>
      <c r="E769" s="489"/>
      <c r="F769" s="489"/>
      <c r="G769" s="489"/>
      <c r="H769" s="489"/>
      <c r="I769" s="489"/>
      <c r="J769" s="489"/>
      <c r="K769" s="489"/>
      <c r="L769" s="490"/>
      <c r="M769" s="489"/>
      <c r="N769" s="489"/>
      <c r="O769" s="489"/>
      <c r="P769" s="489"/>
      <c r="Q769" s="489"/>
    </row>
    <row r="770">
      <c r="A770" s="489"/>
      <c r="B770" s="489"/>
      <c r="C770" s="489"/>
      <c r="D770" s="489"/>
      <c r="E770" s="489"/>
      <c r="F770" s="489"/>
      <c r="G770" s="489"/>
      <c r="H770" s="489"/>
      <c r="I770" s="489"/>
      <c r="J770" s="489"/>
      <c r="K770" s="489"/>
      <c r="L770" s="490"/>
      <c r="M770" s="489"/>
      <c r="N770" s="489"/>
      <c r="O770" s="489"/>
      <c r="P770" s="489"/>
      <c r="Q770" s="489"/>
    </row>
    <row r="771">
      <c r="A771" s="489"/>
      <c r="B771" s="489"/>
      <c r="C771" s="489"/>
      <c r="D771" s="489"/>
      <c r="E771" s="489"/>
      <c r="F771" s="489"/>
      <c r="G771" s="489"/>
      <c r="H771" s="489"/>
      <c r="I771" s="489"/>
      <c r="J771" s="489"/>
      <c r="K771" s="489"/>
      <c r="L771" s="490"/>
      <c r="M771" s="489"/>
      <c r="N771" s="489"/>
      <c r="O771" s="489"/>
      <c r="P771" s="489"/>
      <c r="Q771" s="489"/>
    </row>
    <row r="772">
      <c r="A772" s="489"/>
      <c r="B772" s="489"/>
      <c r="C772" s="489"/>
      <c r="D772" s="489"/>
      <c r="E772" s="489"/>
      <c r="F772" s="489"/>
      <c r="G772" s="489"/>
      <c r="H772" s="489"/>
      <c r="I772" s="489"/>
      <c r="J772" s="489"/>
      <c r="K772" s="489"/>
      <c r="L772" s="490"/>
      <c r="M772" s="489"/>
      <c r="N772" s="489"/>
      <c r="O772" s="489"/>
      <c r="P772" s="489"/>
      <c r="Q772" s="489"/>
    </row>
    <row r="773">
      <c r="A773" s="489"/>
      <c r="B773" s="489"/>
      <c r="C773" s="489"/>
      <c r="D773" s="489"/>
      <c r="E773" s="489"/>
      <c r="F773" s="489"/>
      <c r="G773" s="489"/>
      <c r="H773" s="489"/>
      <c r="I773" s="489"/>
      <c r="J773" s="489"/>
      <c r="K773" s="489"/>
      <c r="L773" s="490"/>
      <c r="M773" s="489"/>
      <c r="N773" s="489"/>
      <c r="O773" s="489"/>
      <c r="P773" s="489"/>
      <c r="Q773" s="489"/>
    </row>
    <row r="774">
      <c r="A774" s="489"/>
      <c r="B774" s="489"/>
      <c r="C774" s="489"/>
      <c r="D774" s="489"/>
      <c r="E774" s="489"/>
      <c r="F774" s="489"/>
      <c r="G774" s="489"/>
      <c r="H774" s="489"/>
      <c r="I774" s="489"/>
      <c r="J774" s="489"/>
      <c r="K774" s="489"/>
      <c r="L774" s="490"/>
      <c r="M774" s="489"/>
      <c r="N774" s="489"/>
      <c r="O774" s="489"/>
      <c r="P774" s="489"/>
      <c r="Q774" s="489"/>
    </row>
    <row r="775">
      <c r="A775" s="489"/>
      <c r="B775" s="489"/>
      <c r="C775" s="489"/>
      <c r="D775" s="489"/>
      <c r="E775" s="489"/>
      <c r="F775" s="489"/>
      <c r="G775" s="489"/>
      <c r="H775" s="489"/>
      <c r="I775" s="489"/>
      <c r="J775" s="489"/>
      <c r="K775" s="489"/>
      <c r="L775" s="490"/>
      <c r="M775" s="489"/>
      <c r="N775" s="489"/>
      <c r="O775" s="489"/>
      <c r="P775" s="489"/>
      <c r="Q775" s="489"/>
    </row>
    <row r="776">
      <c r="A776" s="489"/>
      <c r="B776" s="489"/>
      <c r="C776" s="489"/>
      <c r="D776" s="489"/>
      <c r="E776" s="489"/>
      <c r="F776" s="489"/>
      <c r="G776" s="489"/>
      <c r="H776" s="489"/>
      <c r="I776" s="489"/>
      <c r="J776" s="489"/>
      <c r="K776" s="489"/>
      <c r="L776" s="490"/>
      <c r="M776" s="489"/>
      <c r="N776" s="489"/>
      <c r="O776" s="489"/>
      <c r="P776" s="489"/>
      <c r="Q776" s="489"/>
    </row>
    <row r="777">
      <c r="A777" s="489"/>
      <c r="B777" s="489"/>
      <c r="C777" s="489"/>
      <c r="D777" s="489"/>
      <c r="E777" s="489"/>
      <c r="F777" s="489"/>
      <c r="G777" s="489"/>
      <c r="H777" s="489"/>
      <c r="I777" s="489"/>
      <c r="J777" s="489"/>
      <c r="K777" s="489"/>
      <c r="L777" s="490"/>
      <c r="M777" s="489"/>
      <c r="N777" s="489"/>
      <c r="O777" s="489"/>
      <c r="P777" s="489"/>
      <c r="Q777" s="489"/>
    </row>
    <row r="778">
      <c r="A778" s="489"/>
      <c r="B778" s="489"/>
      <c r="C778" s="489"/>
      <c r="D778" s="489"/>
      <c r="E778" s="489"/>
      <c r="F778" s="489"/>
      <c r="G778" s="489"/>
      <c r="H778" s="489"/>
      <c r="I778" s="489"/>
      <c r="J778" s="489"/>
      <c r="K778" s="489"/>
      <c r="L778" s="490"/>
      <c r="M778" s="489"/>
      <c r="N778" s="489"/>
      <c r="O778" s="489"/>
      <c r="P778" s="489"/>
      <c r="Q778" s="489"/>
    </row>
    <row r="779">
      <c r="A779" s="489"/>
      <c r="B779" s="489"/>
      <c r="C779" s="489"/>
      <c r="D779" s="489"/>
      <c r="E779" s="489"/>
      <c r="F779" s="489"/>
      <c r="G779" s="489"/>
      <c r="H779" s="489"/>
      <c r="I779" s="489"/>
      <c r="J779" s="489"/>
      <c r="K779" s="489"/>
      <c r="L779" s="490"/>
      <c r="M779" s="489"/>
      <c r="N779" s="489"/>
      <c r="O779" s="489"/>
      <c r="P779" s="489"/>
      <c r="Q779" s="489"/>
    </row>
    <row r="780">
      <c r="A780" s="489"/>
      <c r="B780" s="489"/>
      <c r="C780" s="489"/>
      <c r="D780" s="489"/>
      <c r="E780" s="489"/>
      <c r="F780" s="489"/>
      <c r="G780" s="489"/>
      <c r="H780" s="489"/>
      <c r="I780" s="489"/>
      <c r="J780" s="489"/>
      <c r="K780" s="489"/>
      <c r="L780" s="490"/>
      <c r="M780" s="489"/>
      <c r="N780" s="489"/>
      <c r="O780" s="489"/>
      <c r="P780" s="489"/>
      <c r="Q780" s="489"/>
    </row>
    <row r="781">
      <c r="A781" s="489"/>
      <c r="B781" s="489"/>
      <c r="C781" s="489"/>
      <c r="D781" s="489"/>
      <c r="E781" s="489"/>
      <c r="F781" s="489"/>
      <c r="G781" s="489"/>
      <c r="H781" s="489"/>
      <c r="I781" s="489"/>
      <c r="J781" s="489"/>
      <c r="K781" s="489"/>
      <c r="L781" s="490"/>
      <c r="M781" s="489"/>
      <c r="N781" s="489"/>
      <c r="O781" s="489"/>
      <c r="P781" s="489"/>
      <c r="Q781" s="489"/>
    </row>
    <row r="782">
      <c r="A782" s="489"/>
      <c r="B782" s="489"/>
      <c r="C782" s="489"/>
      <c r="D782" s="489"/>
      <c r="E782" s="489"/>
      <c r="F782" s="489"/>
      <c r="G782" s="489"/>
      <c r="H782" s="489"/>
      <c r="I782" s="489"/>
      <c r="J782" s="489"/>
      <c r="K782" s="489"/>
      <c r="L782" s="490"/>
      <c r="M782" s="489"/>
      <c r="N782" s="489"/>
      <c r="O782" s="489"/>
      <c r="P782" s="489"/>
      <c r="Q782" s="489"/>
    </row>
    <row r="783">
      <c r="A783" s="489"/>
      <c r="B783" s="489"/>
      <c r="C783" s="489"/>
      <c r="D783" s="489"/>
      <c r="E783" s="489"/>
      <c r="F783" s="489"/>
      <c r="G783" s="489"/>
      <c r="H783" s="489"/>
      <c r="I783" s="489"/>
      <c r="J783" s="489"/>
      <c r="K783" s="489"/>
      <c r="L783" s="490"/>
      <c r="M783" s="489"/>
      <c r="N783" s="489"/>
      <c r="O783" s="489"/>
      <c r="P783" s="489"/>
      <c r="Q783" s="489"/>
    </row>
    <row r="784">
      <c r="A784" s="489"/>
      <c r="B784" s="489"/>
      <c r="C784" s="489"/>
      <c r="D784" s="489"/>
      <c r="E784" s="489"/>
      <c r="F784" s="489"/>
      <c r="G784" s="489"/>
      <c r="H784" s="489"/>
      <c r="I784" s="489"/>
      <c r="J784" s="489"/>
      <c r="K784" s="489"/>
      <c r="L784" s="490"/>
      <c r="M784" s="489"/>
      <c r="N784" s="489"/>
      <c r="O784" s="489"/>
      <c r="P784" s="489"/>
      <c r="Q784" s="489"/>
    </row>
    <row r="785">
      <c r="A785" s="489"/>
      <c r="B785" s="489"/>
      <c r="C785" s="489"/>
      <c r="D785" s="489"/>
      <c r="E785" s="489"/>
      <c r="F785" s="489"/>
      <c r="G785" s="489"/>
      <c r="H785" s="489"/>
      <c r="I785" s="489"/>
      <c r="J785" s="489"/>
      <c r="K785" s="489"/>
      <c r="L785" s="490"/>
      <c r="M785" s="489"/>
      <c r="N785" s="489"/>
      <c r="O785" s="489"/>
      <c r="P785" s="489"/>
      <c r="Q785" s="489"/>
    </row>
    <row r="786">
      <c r="A786" s="489"/>
      <c r="B786" s="489"/>
      <c r="C786" s="489"/>
      <c r="D786" s="489"/>
      <c r="E786" s="489"/>
      <c r="F786" s="489"/>
      <c r="G786" s="489"/>
      <c r="H786" s="489"/>
      <c r="I786" s="489"/>
      <c r="J786" s="489"/>
      <c r="K786" s="489"/>
      <c r="L786" s="490"/>
      <c r="M786" s="489"/>
      <c r="N786" s="489"/>
      <c r="O786" s="489"/>
      <c r="P786" s="489"/>
      <c r="Q786" s="489"/>
    </row>
    <row r="787">
      <c r="A787" s="489"/>
      <c r="B787" s="489"/>
      <c r="C787" s="489"/>
      <c r="D787" s="489"/>
      <c r="E787" s="489"/>
      <c r="F787" s="489"/>
      <c r="G787" s="489"/>
      <c r="H787" s="489"/>
      <c r="I787" s="489"/>
      <c r="J787" s="489"/>
      <c r="K787" s="489"/>
      <c r="L787" s="490"/>
      <c r="M787" s="489"/>
      <c r="N787" s="489"/>
      <c r="O787" s="489"/>
      <c r="P787" s="489"/>
      <c r="Q787" s="489"/>
    </row>
    <row r="788">
      <c r="A788" s="489"/>
      <c r="B788" s="489"/>
      <c r="C788" s="489"/>
      <c r="D788" s="489"/>
      <c r="E788" s="489"/>
      <c r="F788" s="489"/>
      <c r="G788" s="489"/>
      <c r="H788" s="489"/>
      <c r="I788" s="489"/>
      <c r="J788" s="489"/>
      <c r="K788" s="489"/>
      <c r="L788" s="490"/>
      <c r="M788" s="489"/>
      <c r="N788" s="489"/>
      <c r="O788" s="489"/>
      <c r="P788" s="489"/>
      <c r="Q788" s="489"/>
    </row>
    <row r="789">
      <c r="A789" s="489"/>
      <c r="B789" s="489"/>
      <c r="C789" s="489"/>
      <c r="D789" s="489"/>
      <c r="E789" s="489"/>
      <c r="F789" s="489"/>
      <c r="G789" s="489"/>
      <c r="H789" s="489"/>
      <c r="I789" s="489"/>
      <c r="J789" s="489"/>
      <c r="K789" s="489"/>
      <c r="L789" s="490"/>
      <c r="M789" s="489"/>
      <c r="N789" s="489"/>
      <c r="O789" s="489"/>
      <c r="P789" s="489"/>
      <c r="Q789" s="489"/>
    </row>
    <row r="790">
      <c r="A790" s="489"/>
      <c r="B790" s="489"/>
      <c r="C790" s="489"/>
      <c r="D790" s="489"/>
      <c r="E790" s="489"/>
      <c r="F790" s="489"/>
      <c r="G790" s="489"/>
      <c r="H790" s="489"/>
      <c r="I790" s="489"/>
      <c r="J790" s="489"/>
      <c r="K790" s="489"/>
      <c r="L790" s="490"/>
      <c r="M790" s="489"/>
      <c r="N790" s="489"/>
      <c r="O790" s="489"/>
      <c r="P790" s="489"/>
      <c r="Q790" s="489"/>
    </row>
    <row r="791">
      <c r="A791" s="489"/>
      <c r="B791" s="489"/>
      <c r="C791" s="489"/>
      <c r="D791" s="489"/>
      <c r="E791" s="489"/>
      <c r="F791" s="489"/>
      <c r="G791" s="489"/>
      <c r="H791" s="489"/>
      <c r="I791" s="489"/>
      <c r="J791" s="489"/>
      <c r="K791" s="489"/>
      <c r="L791" s="490"/>
      <c r="M791" s="489"/>
      <c r="N791" s="489"/>
      <c r="O791" s="489"/>
      <c r="P791" s="489"/>
      <c r="Q791" s="489"/>
    </row>
    <row r="792">
      <c r="A792" s="489"/>
      <c r="B792" s="489"/>
      <c r="C792" s="489"/>
      <c r="D792" s="489"/>
      <c r="E792" s="489"/>
      <c r="F792" s="489"/>
      <c r="G792" s="489"/>
      <c r="H792" s="489"/>
      <c r="I792" s="489"/>
      <c r="J792" s="489"/>
      <c r="K792" s="489"/>
      <c r="L792" s="490"/>
      <c r="M792" s="489"/>
      <c r="N792" s="489"/>
      <c r="O792" s="489"/>
      <c r="P792" s="489"/>
      <c r="Q792" s="489"/>
    </row>
    <row r="793">
      <c r="A793" s="489"/>
      <c r="B793" s="489"/>
      <c r="C793" s="489"/>
      <c r="D793" s="489"/>
      <c r="E793" s="489"/>
      <c r="F793" s="489"/>
      <c r="G793" s="489"/>
      <c r="H793" s="489"/>
      <c r="I793" s="489"/>
      <c r="J793" s="489"/>
      <c r="K793" s="489"/>
      <c r="L793" s="490"/>
      <c r="M793" s="489"/>
      <c r="N793" s="489"/>
      <c r="O793" s="489"/>
      <c r="P793" s="489"/>
      <c r="Q793" s="489"/>
    </row>
    <row r="794">
      <c r="A794" s="489"/>
      <c r="B794" s="489"/>
      <c r="C794" s="489"/>
      <c r="D794" s="489"/>
      <c r="E794" s="489"/>
      <c r="F794" s="489"/>
      <c r="G794" s="489"/>
      <c r="H794" s="489"/>
      <c r="I794" s="489"/>
      <c r="J794" s="489"/>
      <c r="K794" s="489"/>
      <c r="L794" s="490"/>
      <c r="M794" s="489"/>
      <c r="N794" s="489"/>
      <c r="O794" s="489"/>
      <c r="P794" s="489"/>
      <c r="Q794" s="489"/>
    </row>
    <row r="795">
      <c r="A795" s="489"/>
      <c r="B795" s="489"/>
      <c r="C795" s="489"/>
      <c r="D795" s="489"/>
      <c r="E795" s="489"/>
      <c r="F795" s="489"/>
      <c r="G795" s="489"/>
      <c r="H795" s="489"/>
      <c r="I795" s="489"/>
      <c r="J795" s="489"/>
      <c r="K795" s="489"/>
      <c r="L795" s="490"/>
      <c r="M795" s="489"/>
      <c r="N795" s="489"/>
      <c r="O795" s="489"/>
      <c r="P795" s="489"/>
      <c r="Q795" s="489"/>
    </row>
    <row r="796">
      <c r="A796" s="489"/>
      <c r="B796" s="489"/>
      <c r="C796" s="489"/>
      <c r="D796" s="489"/>
      <c r="E796" s="489"/>
      <c r="F796" s="489"/>
      <c r="G796" s="489"/>
      <c r="H796" s="489"/>
      <c r="I796" s="489"/>
      <c r="J796" s="489"/>
      <c r="K796" s="489"/>
      <c r="L796" s="490"/>
      <c r="M796" s="489"/>
      <c r="N796" s="489"/>
      <c r="O796" s="489"/>
      <c r="P796" s="489"/>
      <c r="Q796" s="489"/>
    </row>
    <row r="797">
      <c r="A797" s="489"/>
      <c r="B797" s="489"/>
      <c r="C797" s="489"/>
      <c r="D797" s="489"/>
      <c r="E797" s="489"/>
      <c r="F797" s="489"/>
      <c r="G797" s="489"/>
      <c r="H797" s="489"/>
      <c r="I797" s="489"/>
      <c r="J797" s="489"/>
      <c r="K797" s="489"/>
      <c r="L797" s="490"/>
      <c r="M797" s="489"/>
      <c r="N797" s="489"/>
      <c r="O797" s="489"/>
      <c r="P797" s="489"/>
      <c r="Q797" s="489"/>
    </row>
    <row r="798">
      <c r="A798" s="489"/>
      <c r="B798" s="489"/>
      <c r="C798" s="489"/>
      <c r="D798" s="489"/>
      <c r="E798" s="489"/>
      <c r="F798" s="489"/>
      <c r="G798" s="489"/>
      <c r="H798" s="489"/>
      <c r="I798" s="489"/>
      <c r="J798" s="489"/>
      <c r="K798" s="489"/>
      <c r="L798" s="490"/>
      <c r="M798" s="489"/>
      <c r="N798" s="489"/>
      <c r="O798" s="489"/>
      <c r="P798" s="489"/>
      <c r="Q798" s="489"/>
    </row>
    <row r="799">
      <c r="A799" s="489"/>
      <c r="B799" s="489"/>
      <c r="C799" s="489"/>
      <c r="D799" s="489"/>
      <c r="E799" s="489"/>
      <c r="F799" s="489"/>
      <c r="G799" s="489"/>
      <c r="H799" s="489"/>
      <c r="I799" s="489"/>
      <c r="J799" s="489"/>
      <c r="K799" s="489"/>
      <c r="L799" s="490"/>
      <c r="M799" s="489"/>
      <c r="N799" s="489"/>
      <c r="O799" s="489"/>
      <c r="P799" s="489"/>
      <c r="Q799" s="489"/>
    </row>
    <row r="800">
      <c r="A800" s="489"/>
      <c r="B800" s="489"/>
      <c r="C800" s="489"/>
      <c r="D800" s="489"/>
      <c r="E800" s="489"/>
      <c r="F800" s="489"/>
      <c r="G800" s="489"/>
      <c r="H800" s="489"/>
      <c r="I800" s="489"/>
      <c r="J800" s="489"/>
      <c r="K800" s="489"/>
      <c r="L800" s="490"/>
      <c r="M800" s="489"/>
      <c r="N800" s="489"/>
      <c r="O800" s="489"/>
      <c r="P800" s="489"/>
      <c r="Q800" s="489"/>
    </row>
    <row r="801">
      <c r="A801" s="489"/>
      <c r="B801" s="489"/>
      <c r="C801" s="489"/>
      <c r="D801" s="489"/>
      <c r="E801" s="489"/>
      <c r="F801" s="489"/>
      <c r="G801" s="489"/>
      <c r="H801" s="489"/>
      <c r="I801" s="489"/>
      <c r="J801" s="489"/>
      <c r="K801" s="489"/>
      <c r="L801" s="490"/>
      <c r="M801" s="489"/>
      <c r="N801" s="489"/>
      <c r="O801" s="489"/>
      <c r="P801" s="489"/>
      <c r="Q801" s="489"/>
    </row>
    <row r="802">
      <c r="A802" s="489"/>
      <c r="B802" s="489"/>
      <c r="C802" s="489"/>
      <c r="D802" s="489"/>
      <c r="E802" s="489"/>
      <c r="F802" s="489"/>
      <c r="G802" s="489"/>
      <c r="H802" s="489"/>
      <c r="I802" s="489"/>
      <c r="J802" s="489"/>
      <c r="K802" s="489"/>
      <c r="L802" s="490"/>
      <c r="M802" s="489"/>
      <c r="N802" s="489"/>
      <c r="O802" s="489"/>
      <c r="P802" s="489"/>
      <c r="Q802" s="489"/>
    </row>
    <row r="803">
      <c r="A803" s="489"/>
      <c r="B803" s="489"/>
      <c r="C803" s="489"/>
      <c r="D803" s="489"/>
      <c r="E803" s="489"/>
      <c r="F803" s="489"/>
      <c r="G803" s="489"/>
      <c r="H803" s="489"/>
      <c r="I803" s="489"/>
      <c r="J803" s="489"/>
      <c r="K803" s="489"/>
      <c r="L803" s="490"/>
      <c r="M803" s="489"/>
      <c r="N803" s="489"/>
      <c r="O803" s="489"/>
      <c r="P803" s="489"/>
      <c r="Q803" s="489"/>
    </row>
    <row r="804">
      <c r="A804" s="489"/>
      <c r="B804" s="489"/>
      <c r="C804" s="489"/>
      <c r="D804" s="489"/>
      <c r="E804" s="489"/>
      <c r="F804" s="489"/>
      <c r="G804" s="489"/>
      <c r="H804" s="489"/>
      <c r="I804" s="489"/>
      <c r="J804" s="489"/>
      <c r="K804" s="489"/>
      <c r="L804" s="490"/>
      <c r="M804" s="489"/>
      <c r="N804" s="489"/>
      <c r="O804" s="489"/>
      <c r="P804" s="489"/>
      <c r="Q804" s="489"/>
    </row>
    <row r="805">
      <c r="A805" s="489"/>
      <c r="B805" s="489"/>
      <c r="C805" s="489"/>
      <c r="D805" s="489"/>
      <c r="E805" s="489"/>
      <c r="F805" s="489"/>
      <c r="G805" s="489"/>
      <c r="H805" s="489"/>
      <c r="I805" s="489"/>
      <c r="J805" s="489"/>
      <c r="K805" s="489"/>
      <c r="L805" s="490"/>
      <c r="M805" s="489"/>
      <c r="N805" s="489"/>
      <c r="O805" s="489"/>
      <c r="P805" s="489"/>
      <c r="Q805" s="489"/>
    </row>
    <row r="806">
      <c r="A806" s="489"/>
      <c r="B806" s="489"/>
      <c r="C806" s="489"/>
      <c r="D806" s="489"/>
      <c r="E806" s="489"/>
      <c r="F806" s="489"/>
      <c r="G806" s="489"/>
      <c r="H806" s="489"/>
      <c r="I806" s="489"/>
      <c r="J806" s="489"/>
      <c r="K806" s="489"/>
      <c r="L806" s="490"/>
      <c r="M806" s="489"/>
      <c r="N806" s="489"/>
      <c r="O806" s="489"/>
      <c r="P806" s="489"/>
      <c r="Q806" s="489"/>
    </row>
    <row r="807">
      <c r="A807" s="489"/>
      <c r="B807" s="489"/>
      <c r="C807" s="489"/>
      <c r="D807" s="489"/>
      <c r="E807" s="489"/>
      <c r="F807" s="489"/>
      <c r="G807" s="489"/>
      <c r="H807" s="489"/>
      <c r="I807" s="489"/>
      <c r="J807" s="489"/>
      <c r="K807" s="489"/>
      <c r="L807" s="490"/>
      <c r="M807" s="489"/>
      <c r="N807" s="489"/>
      <c r="O807" s="489"/>
      <c r="P807" s="489"/>
      <c r="Q807" s="489"/>
    </row>
    <row r="808">
      <c r="A808" s="489"/>
      <c r="B808" s="489"/>
      <c r="C808" s="489"/>
      <c r="D808" s="489"/>
      <c r="E808" s="489"/>
      <c r="F808" s="489"/>
      <c r="G808" s="489"/>
      <c r="H808" s="489"/>
      <c r="I808" s="489"/>
      <c r="J808" s="489"/>
      <c r="K808" s="489"/>
      <c r="L808" s="490"/>
      <c r="M808" s="489"/>
      <c r="N808" s="489"/>
      <c r="O808" s="489"/>
      <c r="P808" s="489"/>
      <c r="Q808" s="489"/>
    </row>
    <row r="809">
      <c r="A809" s="489"/>
      <c r="B809" s="489"/>
      <c r="C809" s="489"/>
      <c r="D809" s="489"/>
      <c r="E809" s="489"/>
      <c r="F809" s="489"/>
      <c r="G809" s="489"/>
      <c r="H809" s="489"/>
      <c r="I809" s="489"/>
      <c r="J809" s="489"/>
      <c r="K809" s="489"/>
      <c r="L809" s="490"/>
      <c r="M809" s="489"/>
      <c r="N809" s="489"/>
      <c r="O809" s="489"/>
      <c r="P809" s="489"/>
      <c r="Q809" s="489"/>
    </row>
    <row r="810">
      <c r="A810" s="489"/>
      <c r="B810" s="489"/>
      <c r="C810" s="489"/>
      <c r="D810" s="489"/>
      <c r="E810" s="489"/>
      <c r="F810" s="489"/>
      <c r="G810" s="489"/>
      <c r="H810" s="489"/>
      <c r="I810" s="489"/>
      <c r="J810" s="489"/>
      <c r="K810" s="489"/>
      <c r="L810" s="490"/>
      <c r="M810" s="489"/>
      <c r="N810" s="489"/>
      <c r="O810" s="489"/>
      <c r="P810" s="489"/>
      <c r="Q810" s="489"/>
    </row>
    <row r="811">
      <c r="A811" s="489"/>
      <c r="B811" s="489"/>
      <c r="C811" s="489"/>
      <c r="D811" s="489"/>
      <c r="E811" s="489"/>
      <c r="F811" s="489"/>
      <c r="G811" s="489"/>
      <c r="H811" s="489"/>
      <c r="I811" s="489"/>
      <c r="J811" s="489"/>
      <c r="K811" s="489"/>
      <c r="L811" s="490"/>
      <c r="M811" s="489"/>
      <c r="N811" s="489"/>
      <c r="O811" s="489"/>
      <c r="P811" s="489"/>
      <c r="Q811" s="489"/>
    </row>
    <row r="812">
      <c r="A812" s="489"/>
      <c r="B812" s="489"/>
      <c r="C812" s="489"/>
      <c r="D812" s="489"/>
      <c r="E812" s="489"/>
      <c r="F812" s="489"/>
      <c r="G812" s="489"/>
      <c r="H812" s="489"/>
      <c r="I812" s="489"/>
      <c r="J812" s="489"/>
      <c r="K812" s="489"/>
      <c r="L812" s="490"/>
      <c r="M812" s="489"/>
      <c r="N812" s="489"/>
      <c r="O812" s="489"/>
      <c r="P812" s="489"/>
      <c r="Q812" s="489"/>
    </row>
    <row r="813">
      <c r="A813" s="489"/>
      <c r="B813" s="489"/>
      <c r="C813" s="489"/>
      <c r="D813" s="489"/>
      <c r="E813" s="489"/>
      <c r="F813" s="489"/>
      <c r="G813" s="489"/>
      <c r="H813" s="489"/>
      <c r="I813" s="489"/>
      <c r="J813" s="489"/>
      <c r="K813" s="489"/>
      <c r="L813" s="490"/>
      <c r="M813" s="489"/>
      <c r="N813" s="489"/>
      <c r="O813" s="489"/>
      <c r="P813" s="489"/>
      <c r="Q813" s="489"/>
    </row>
    <row r="814">
      <c r="A814" s="489"/>
      <c r="B814" s="489"/>
      <c r="C814" s="489"/>
      <c r="D814" s="489"/>
      <c r="E814" s="489"/>
      <c r="F814" s="489"/>
      <c r="G814" s="489"/>
      <c r="H814" s="489"/>
      <c r="I814" s="489"/>
      <c r="J814" s="489"/>
      <c r="K814" s="489"/>
      <c r="L814" s="490"/>
      <c r="M814" s="489"/>
      <c r="N814" s="489"/>
      <c r="O814" s="489"/>
      <c r="P814" s="489"/>
      <c r="Q814" s="489"/>
    </row>
    <row r="815">
      <c r="A815" s="489"/>
      <c r="B815" s="489"/>
      <c r="C815" s="489"/>
      <c r="D815" s="489"/>
      <c r="E815" s="489"/>
      <c r="F815" s="489"/>
      <c r="G815" s="489"/>
      <c r="H815" s="489"/>
      <c r="I815" s="489"/>
      <c r="J815" s="489"/>
      <c r="K815" s="489"/>
      <c r="L815" s="490"/>
      <c r="M815" s="489"/>
      <c r="N815" s="489"/>
      <c r="O815" s="489"/>
      <c r="P815" s="489"/>
      <c r="Q815" s="489"/>
    </row>
    <row r="816">
      <c r="A816" s="489"/>
      <c r="B816" s="489"/>
      <c r="C816" s="489"/>
      <c r="D816" s="489"/>
      <c r="E816" s="489"/>
      <c r="F816" s="489"/>
      <c r="G816" s="489"/>
      <c r="H816" s="489"/>
      <c r="I816" s="489"/>
      <c r="J816" s="489"/>
      <c r="K816" s="489"/>
      <c r="L816" s="490"/>
      <c r="M816" s="489"/>
      <c r="N816" s="489"/>
      <c r="O816" s="489"/>
      <c r="P816" s="489"/>
      <c r="Q816" s="489"/>
    </row>
    <row r="817">
      <c r="A817" s="489"/>
      <c r="B817" s="489"/>
      <c r="C817" s="489"/>
      <c r="D817" s="489"/>
      <c r="E817" s="489"/>
      <c r="F817" s="489"/>
      <c r="G817" s="489"/>
      <c r="H817" s="489"/>
      <c r="I817" s="489"/>
      <c r="J817" s="489"/>
      <c r="K817" s="489"/>
      <c r="L817" s="490"/>
      <c r="M817" s="489"/>
      <c r="N817" s="489"/>
      <c r="O817" s="489"/>
      <c r="P817" s="489"/>
      <c r="Q817" s="489"/>
    </row>
    <row r="818">
      <c r="A818" s="489"/>
      <c r="B818" s="489"/>
      <c r="C818" s="489"/>
      <c r="D818" s="489"/>
      <c r="E818" s="489"/>
      <c r="F818" s="489"/>
      <c r="G818" s="489"/>
      <c r="H818" s="489"/>
      <c r="I818" s="489"/>
      <c r="J818" s="489"/>
      <c r="K818" s="489"/>
      <c r="L818" s="490"/>
      <c r="M818" s="489"/>
      <c r="N818" s="489"/>
      <c r="O818" s="489"/>
      <c r="P818" s="489"/>
      <c r="Q818" s="489"/>
    </row>
    <row r="819">
      <c r="A819" s="489"/>
      <c r="B819" s="489"/>
      <c r="C819" s="489"/>
      <c r="D819" s="489"/>
      <c r="E819" s="489"/>
      <c r="F819" s="489"/>
      <c r="G819" s="489"/>
      <c r="H819" s="489"/>
      <c r="I819" s="489"/>
      <c r="J819" s="489"/>
      <c r="K819" s="489"/>
      <c r="L819" s="490"/>
      <c r="M819" s="489"/>
      <c r="N819" s="489"/>
      <c r="O819" s="489"/>
      <c r="P819" s="489"/>
      <c r="Q819" s="489"/>
    </row>
    <row r="820">
      <c r="A820" s="489"/>
      <c r="B820" s="489"/>
      <c r="C820" s="489"/>
      <c r="D820" s="489"/>
      <c r="E820" s="489"/>
      <c r="F820" s="489"/>
      <c r="G820" s="489"/>
      <c r="H820" s="489"/>
      <c r="I820" s="489"/>
      <c r="J820" s="489"/>
      <c r="K820" s="489"/>
      <c r="L820" s="490"/>
      <c r="M820" s="489"/>
      <c r="N820" s="489"/>
      <c r="O820" s="489"/>
      <c r="P820" s="489"/>
      <c r="Q820" s="489"/>
    </row>
    <row r="821">
      <c r="A821" s="489"/>
      <c r="B821" s="489"/>
      <c r="C821" s="489"/>
      <c r="D821" s="489"/>
      <c r="E821" s="489"/>
      <c r="F821" s="489"/>
      <c r="G821" s="489"/>
      <c r="H821" s="489"/>
      <c r="I821" s="489"/>
      <c r="J821" s="489"/>
      <c r="K821" s="489"/>
      <c r="L821" s="490"/>
      <c r="M821" s="489"/>
      <c r="N821" s="489"/>
      <c r="O821" s="489"/>
      <c r="P821" s="489"/>
      <c r="Q821" s="489"/>
    </row>
    <row r="822">
      <c r="A822" s="489"/>
      <c r="B822" s="489"/>
      <c r="C822" s="489"/>
      <c r="D822" s="489"/>
      <c r="E822" s="489"/>
      <c r="F822" s="489"/>
      <c r="G822" s="489"/>
      <c r="H822" s="489"/>
      <c r="I822" s="489"/>
      <c r="J822" s="489"/>
      <c r="K822" s="489"/>
      <c r="L822" s="490"/>
      <c r="M822" s="489"/>
      <c r="N822" s="489"/>
      <c r="O822" s="489"/>
      <c r="P822" s="489"/>
      <c r="Q822" s="489"/>
    </row>
    <row r="823">
      <c r="A823" s="489"/>
      <c r="B823" s="489"/>
      <c r="C823" s="489"/>
      <c r="D823" s="489"/>
      <c r="E823" s="489"/>
      <c r="F823" s="489"/>
      <c r="G823" s="489"/>
      <c r="H823" s="489"/>
      <c r="I823" s="489"/>
      <c r="J823" s="489"/>
      <c r="K823" s="489"/>
      <c r="L823" s="490"/>
      <c r="M823" s="489"/>
      <c r="N823" s="489"/>
      <c r="O823" s="489"/>
      <c r="P823" s="489"/>
      <c r="Q823" s="489"/>
    </row>
    <row r="824">
      <c r="A824" s="489"/>
      <c r="B824" s="489"/>
      <c r="C824" s="489"/>
      <c r="D824" s="489"/>
      <c r="E824" s="489"/>
      <c r="F824" s="489"/>
      <c r="G824" s="489"/>
      <c r="H824" s="489"/>
      <c r="I824" s="489"/>
      <c r="J824" s="489"/>
      <c r="K824" s="489"/>
      <c r="L824" s="490"/>
      <c r="M824" s="489"/>
      <c r="N824" s="489"/>
      <c r="O824" s="489"/>
      <c r="P824" s="489"/>
      <c r="Q824" s="489"/>
    </row>
    <row r="825">
      <c r="A825" s="489"/>
      <c r="B825" s="489"/>
      <c r="C825" s="489"/>
      <c r="D825" s="489"/>
      <c r="E825" s="489"/>
      <c r="F825" s="489"/>
      <c r="G825" s="489"/>
      <c r="H825" s="489"/>
      <c r="I825" s="489"/>
      <c r="J825" s="489"/>
      <c r="K825" s="489"/>
      <c r="L825" s="490"/>
      <c r="M825" s="489"/>
      <c r="N825" s="489"/>
      <c r="O825" s="489"/>
      <c r="P825" s="489"/>
      <c r="Q825" s="489"/>
    </row>
    <row r="826">
      <c r="A826" s="489"/>
      <c r="B826" s="489"/>
      <c r="C826" s="489"/>
      <c r="D826" s="489"/>
      <c r="E826" s="489"/>
      <c r="F826" s="489"/>
      <c r="G826" s="489"/>
      <c r="H826" s="489"/>
      <c r="I826" s="489"/>
      <c r="J826" s="489"/>
      <c r="K826" s="489"/>
      <c r="L826" s="490"/>
      <c r="M826" s="489"/>
      <c r="N826" s="489"/>
      <c r="O826" s="489"/>
      <c r="P826" s="489"/>
      <c r="Q826" s="489"/>
    </row>
    <row r="827">
      <c r="A827" s="489"/>
      <c r="B827" s="489"/>
      <c r="C827" s="489"/>
      <c r="D827" s="489"/>
      <c r="E827" s="489"/>
      <c r="F827" s="489"/>
      <c r="G827" s="489"/>
      <c r="H827" s="489"/>
      <c r="I827" s="489"/>
      <c r="J827" s="489"/>
      <c r="K827" s="489"/>
      <c r="L827" s="490"/>
      <c r="M827" s="489"/>
      <c r="N827" s="489"/>
      <c r="O827" s="489"/>
      <c r="P827" s="489"/>
      <c r="Q827" s="489"/>
    </row>
    <row r="828">
      <c r="A828" s="489"/>
      <c r="B828" s="489"/>
      <c r="C828" s="489"/>
      <c r="D828" s="489"/>
      <c r="E828" s="489"/>
      <c r="F828" s="489"/>
      <c r="G828" s="489"/>
      <c r="H828" s="489"/>
      <c r="I828" s="489"/>
      <c r="J828" s="489"/>
      <c r="K828" s="489"/>
      <c r="L828" s="490"/>
      <c r="M828" s="489"/>
      <c r="N828" s="489"/>
      <c r="O828" s="489"/>
      <c r="P828" s="489"/>
      <c r="Q828" s="489"/>
    </row>
    <row r="829">
      <c r="A829" s="489"/>
      <c r="B829" s="489"/>
      <c r="C829" s="489"/>
      <c r="D829" s="489"/>
      <c r="E829" s="489"/>
      <c r="F829" s="489"/>
      <c r="G829" s="489"/>
      <c r="H829" s="489"/>
      <c r="I829" s="489"/>
      <c r="J829" s="489"/>
      <c r="K829" s="489"/>
      <c r="L829" s="490"/>
      <c r="M829" s="489"/>
      <c r="N829" s="489"/>
      <c r="O829" s="489"/>
      <c r="P829" s="489"/>
      <c r="Q829" s="489"/>
    </row>
    <row r="830">
      <c r="A830" s="489"/>
      <c r="B830" s="489"/>
      <c r="C830" s="489"/>
      <c r="D830" s="489"/>
      <c r="E830" s="489"/>
      <c r="F830" s="489"/>
      <c r="G830" s="489"/>
      <c r="H830" s="489"/>
      <c r="I830" s="489"/>
      <c r="J830" s="489"/>
      <c r="K830" s="489"/>
      <c r="L830" s="490"/>
      <c r="M830" s="489"/>
      <c r="N830" s="489"/>
      <c r="O830" s="489"/>
      <c r="P830" s="489"/>
      <c r="Q830" s="489"/>
    </row>
    <row r="831">
      <c r="A831" s="489"/>
      <c r="B831" s="489"/>
      <c r="C831" s="489"/>
      <c r="D831" s="489"/>
      <c r="E831" s="489"/>
      <c r="F831" s="489"/>
      <c r="G831" s="489"/>
      <c r="H831" s="489"/>
      <c r="I831" s="489"/>
      <c r="J831" s="489"/>
      <c r="K831" s="489"/>
      <c r="L831" s="490"/>
      <c r="M831" s="489"/>
      <c r="N831" s="489"/>
      <c r="O831" s="489"/>
      <c r="P831" s="489"/>
      <c r="Q831" s="489"/>
    </row>
    <row r="832">
      <c r="A832" s="489"/>
      <c r="B832" s="489"/>
      <c r="C832" s="489"/>
      <c r="D832" s="489"/>
      <c r="E832" s="489"/>
      <c r="F832" s="489"/>
      <c r="G832" s="489"/>
      <c r="H832" s="489"/>
      <c r="I832" s="489"/>
      <c r="J832" s="489"/>
      <c r="K832" s="489"/>
      <c r="L832" s="490"/>
      <c r="M832" s="489"/>
      <c r="N832" s="489"/>
      <c r="O832" s="489"/>
      <c r="P832" s="489"/>
      <c r="Q832" s="489"/>
    </row>
    <row r="833">
      <c r="A833" s="489"/>
      <c r="B833" s="489"/>
      <c r="C833" s="489"/>
      <c r="D833" s="489"/>
      <c r="E833" s="489"/>
      <c r="F833" s="489"/>
      <c r="G833" s="489"/>
      <c r="H833" s="489"/>
      <c r="I833" s="489"/>
      <c r="J833" s="489"/>
      <c r="K833" s="489"/>
      <c r="L833" s="490"/>
      <c r="M833" s="489"/>
      <c r="N833" s="489"/>
      <c r="O833" s="489"/>
      <c r="P833" s="489"/>
      <c r="Q833" s="489"/>
    </row>
    <row r="834">
      <c r="A834" s="489"/>
      <c r="B834" s="489"/>
      <c r="C834" s="489"/>
      <c r="D834" s="489"/>
      <c r="E834" s="489"/>
      <c r="F834" s="489"/>
      <c r="G834" s="489"/>
      <c r="H834" s="489"/>
      <c r="I834" s="489"/>
      <c r="J834" s="489"/>
      <c r="K834" s="489"/>
      <c r="L834" s="490"/>
      <c r="M834" s="489"/>
      <c r="N834" s="489"/>
      <c r="O834" s="489"/>
      <c r="P834" s="489"/>
      <c r="Q834" s="489"/>
    </row>
    <row r="835">
      <c r="A835" s="489"/>
      <c r="B835" s="489"/>
      <c r="C835" s="489"/>
      <c r="D835" s="489"/>
      <c r="E835" s="489"/>
      <c r="F835" s="489"/>
      <c r="G835" s="489"/>
      <c r="H835" s="489"/>
      <c r="I835" s="489"/>
      <c r="J835" s="489"/>
      <c r="K835" s="489"/>
      <c r="L835" s="490"/>
      <c r="M835" s="489"/>
      <c r="N835" s="489"/>
      <c r="O835" s="489"/>
      <c r="P835" s="489"/>
      <c r="Q835" s="489"/>
    </row>
    <row r="836">
      <c r="A836" s="489"/>
      <c r="B836" s="489"/>
      <c r="C836" s="489"/>
      <c r="D836" s="489"/>
      <c r="E836" s="489"/>
      <c r="F836" s="489"/>
      <c r="G836" s="489"/>
      <c r="H836" s="489"/>
      <c r="I836" s="489"/>
      <c r="J836" s="489"/>
      <c r="K836" s="489"/>
      <c r="L836" s="490"/>
      <c r="M836" s="489"/>
      <c r="N836" s="489"/>
      <c r="O836" s="489"/>
      <c r="P836" s="489"/>
      <c r="Q836" s="489"/>
    </row>
    <row r="837">
      <c r="A837" s="489"/>
      <c r="B837" s="489"/>
      <c r="C837" s="489"/>
      <c r="D837" s="489"/>
      <c r="E837" s="489"/>
      <c r="F837" s="489"/>
      <c r="G837" s="489"/>
      <c r="H837" s="489"/>
      <c r="I837" s="489"/>
      <c r="J837" s="489"/>
      <c r="K837" s="489"/>
      <c r="L837" s="490"/>
      <c r="M837" s="489"/>
      <c r="N837" s="489"/>
      <c r="O837" s="489"/>
      <c r="P837" s="489"/>
      <c r="Q837" s="489"/>
    </row>
    <row r="838">
      <c r="A838" s="489"/>
      <c r="B838" s="489"/>
      <c r="C838" s="489"/>
      <c r="D838" s="489"/>
      <c r="E838" s="489"/>
      <c r="F838" s="489"/>
      <c r="G838" s="489"/>
      <c r="H838" s="489"/>
      <c r="I838" s="489"/>
      <c r="J838" s="489"/>
      <c r="K838" s="489"/>
      <c r="L838" s="490"/>
      <c r="M838" s="489"/>
      <c r="N838" s="489"/>
      <c r="O838" s="489"/>
      <c r="P838" s="489"/>
      <c r="Q838" s="489"/>
    </row>
    <row r="839">
      <c r="A839" s="489"/>
      <c r="B839" s="489"/>
      <c r="C839" s="489"/>
      <c r="D839" s="489"/>
      <c r="E839" s="489"/>
      <c r="F839" s="489"/>
      <c r="G839" s="489"/>
      <c r="H839" s="489"/>
      <c r="I839" s="489"/>
      <c r="J839" s="489"/>
      <c r="K839" s="489"/>
      <c r="L839" s="490"/>
      <c r="M839" s="489"/>
      <c r="N839" s="489"/>
      <c r="O839" s="489"/>
      <c r="P839" s="489"/>
      <c r="Q839" s="489"/>
    </row>
    <row r="840">
      <c r="A840" s="489"/>
      <c r="B840" s="489"/>
      <c r="C840" s="489"/>
      <c r="D840" s="489"/>
      <c r="E840" s="489"/>
      <c r="F840" s="489"/>
      <c r="G840" s="489"/>
      <c r="H840" s="489"/>
      <c r="I840" s="489"/>
      <c r="J840" s="489"/>
      <c r="K840" s="489"/>
      <c r="L840" s="490"/>
      <c r="M840" s="489"/>
      <c r="N840" s="489"/>
      <c r="O840" s="489"/>
      <c r="P840" s="489"/>
      <c r="Q840" s="489"/>
    </row>
    <row r="841">
      <c r="A841" s="489"/>
      <c r="B841" s="489"/>
      <c r="C841" s="489"/>
      <c r="D841" s="489"/>
      <c r="E841" s="489"/>
      <c r="F841" s="489"/>
      <c r="G841" s="489"/>
      <c r="H841" s="489"/>
      <c r="I841" s="489"/>
      <c r="J841" s="489"/>
      <c r="K841" s="489"/>
      <c r="L841" s="490"/>
      <c r="M841" s="489"/>
      <c r="N841" s="489"/>
      <c r="O841" s="489"/>
      <c r="P841" s="489"/>
      <c r="Q841" s="489"/>
    </row>
    <row r="842">
      <c r="A842" s="489"/>
      <c r="B842" s="489"/>
      <c r="C842" s="489"/>
      <c r="D842" s="489"/>
      <c r="E842" s="489"/>
      <c r="F842" s="489"/>
      <c r="G842" s="489"/>
      <c r="H842" s="489"/>
      <c r="I842" s="489"/>
      <c r="J842" s="489"/>
      <c r="K842" s="489"/>
      <c r="L842" s="490"/>
      <c r="M842" s="489"/>
      <c r="N842" s="489"/>
      <c r="O842" s="489"/>
      <c r="P842" s="489"/>
      <c r="Q842" s="489"/>
    </row>
    <row r="843">
      <c r="A843" s="489"/>
      <c r="B843" s="489"/>
      <c r="C843" s="489"/>
      <c r="D843" s="489"/>
      <c r="E843" s="489"/>
      <c r="F843" s="489"/>
      <c r="G843" s="489"/>
      <c r="H843" s="489"/>
      <c r="I843" s="489"/>
      <c r="J843" s="489"/>
      <c r="K843" s="489"/>
      <c r="L843" s="490"/>
      <c r="M843" s="489"/>
      <c r="N843" s="489"/>
      <c r="O843" s="489"/>
      <c r="P843" s="489"/>
      <c r="Q843" s="489"/>
    </row>
    <row r="844">
      <c r="A844" s="489"/>
      <c r="B844" s="489"/>
      <c r="C844" s="489"/>
      <c r="D844" s="489"/>
      <c r="E844" s="489"/>
      <c r="F844" s="489"/>
      <c r="G844" s="489"/>
      <c r="H844" s="489"/>
      <c r="I844" s="489"/>
      <c r="J844" s="489"/>
      <c r="K844" s="489"/>
      <c r="L844" s="490"/>
      <c r="M844" s="489"/>
      <c r="N844" s="489"/>
      <c r="O844" s="489"/>
      <c r="P844" s="489"/>
      <c r="Q844" s="489"/>
    </row>
    <row r="845">
      <c r="A845" s="489"/>
      <c r="B845" s="489"/>
      <c r="C845" s="489"/>
      <c r="D845" s="489"/>
      <c r="E845" s="489"/>
      <c r="F845" s="489"/>
      <c r="G845" s="489"/>
      <c r="H845" s="489"/>
      <c r="I845" s="489"/>
      <c r="J845" s="489"/>
      <c r="K845" s="489"/>
      <c r="L845" s="490"/>
      <c r="M845" s="489"/>
      <c r="N845" s="489"/>
      <c r="O845" s="489"/>
      <c r="P845" s="489"/>
      <c r="Q845" s="489"/>
    </row>
    <row r="846">
      <c r="A846" s="489"/>
      <c r="B846" s="489"/>
      <c r="C846" s="489"/>
      <c r="D846" s="489"/>
      <c r="E846" s="489"/>
      <c r="F846" s="489"/>
      <c r="G846" s="489"/>
      <c r="H846" s="489"/>
      <c r="I846" s="489"/>
      <c r="J846" s="489"/>
      <c r="K846" s="489"/>
      <c r="L846" s="490"/>
      <c r="M846" s="489"/>
      <c r="N846" s="489"/>
      <c r="O846" s="489"/>
      <c r="P846" s="489"/>
      <c r="Q846" s="489"/>
    </row>
    <row r="847">
      <c r="A847" s="489"/>
      <c r="B847" s="489"/>
      <c r="C847" s="489"/>
      <c r="D847" s="489"/>
      <c r="E847" s="489"/>
      <c r="F847" s="489"/>
      <c r="G847" s="489"/>
      <c r="H847" s="489"/>
      <c r="I847" s="489"/>
      <c r="J847" s="489"/>
      <c r="K847" s="489"/>
      <c r="L847" s="490"/>
      <c r="M847" s="489"/>
      <c r="N847" s="489"/>
      <c r="O847" s="489"/>
      <c r="P847" s="489"/>
      <c r="Q847" s="489"/>
    </row>
    <row r="848">
      <c r="A848" s="489"/>
      <c r="B848" s="489"/>
      <c r="C848" s="489"/>
      <c r="D848" s="489"/>
      <c r="E848" s="489"/>
      <c r="F848" s="489"/>
      <c r="G848" s="489"/>
      <c r="H848" s="489"/>
      <c r="I848" s="489"/>
      <c r="J848" s="489"/>
      <c r="K848" s="489"/>
      <c r="L848" s="490"/>
      <c r="M848" s="489"/>
      <c r="N848" s="489"/>
      <c r="O848" s="489"/>
      <c r="P848" s="489"/>
      <c r="Q848" s="489"/>
    </row>
    <row r="849">
      <c r="A849" s="489"/>
      <c r="B849" s="489"/>
      <c r="C849" s="489"/>
      <c r="D849" s="489"/>
      <c r="E849" s="489"/>
      <c r="F849" s="489"/>
      <c r="G849" s="489"/>
      <c r="H849" s="489"/>
      <c r="I849" s="489"/>
      <c r="J849" s="489"/>
      <c r="K849" s="489"/>
      <c r="L849" s="490"/>
      <c r="M849" s="489"/>
      <c r="N849" s="489"/>
      <c r="O849" s="489"/>
      <c r="P849" s="489"/>
      <c r="Q849" s="489"/>
    </row>
    <row r="850">
      <c r="A850" s="489"/>
      <c r="B850" s="489"/>
      <c r="C850" s="489"/>
      <c r="D850" s="489"/>
      <c r="E850" s="489"/>
      <c r="F850" s="489"/>
      <c r="G850" s="489"/>
      <c r="H850" s="489"/>
      <c r="I850" s="489"/>
      <c r="J850" s="489"/>
      <c r="K850" s="489"/>
      <c r="L850" s="490"/>
      <c r="M850" s="489"/>
      <c r="N850" s="489"/>
      <c r="O850" s="489"/>
      <c r="P850" s="489"/>
      <c r="Q850" s="489"/>
    </row>
    <row r="851">
      <c r="A851" s="489"/>
      <c r="B851" s="489"/>
      <c r="C851" s="489"/>
      <c r="D851" s="489"/>
      <c r="E851" s="489"/>
      <c r="F851" s="489"/>
      <c r="G851" s="489"/>
      <c r="H851" s="489"/>
      <c r="I851" s="489"/>
      <c r="J851" s="489"/>
      <c r="K851" s="489"/>
      <c r="L851" s="490"/>
      <c r="M851" s="489"/>
      <c r="N851" s="489"/>
      <c r="O851" s="489"/>
      <c r="P851" s="489"/>
      <c r="Q851" s="489"/>
    </row>
    <row r="852">
      <c r="A852" s="489"/>
      <c r="B852" s="489"/>
      <c r="C852" s="489"/>
      <c r="D852" s="489"/>
      <c r="E852" s="489"/>
      <c r="F852" s="489"/>
      <c r="G852" s="489"/>
      <c r="H852" s="489"/>
      <c r="I852" s="489"/>
      <c r="J852" s="489"/>
      <c r="K852" s="489"/>
      <c r="L852" s="490"/>
      <c r="M852" s="489"/>
      <c r="N852" s="489"/>
      <c r="O852" s="489"/>
      <c r="P852" s="489"/>
      <c r="Q852" s="489"/>
    </row>
    <row r="853">
      <c r="A853" s="489"/>
      <c r="B853" s="489"/>
      <c r="C853" s="489"/>
      <c r="D853" s="489"/>
      <c r="E853" s="489"/>
      <c r="F853" s="489"/>
      <c r="G853" s="489"/>
      <c r="H853" s="489"/>
      <c r="I853" s="489"/>
      <c r="J853" s="489"/>
      <c r="K853" s="489"/>
      <c r="L853" s="490"/>
      <c r="M853" s="489"/>
      <c r="N853" s="489"/>
      <c r="O853" s="489"/>
      <c r="P853" s="489"/>
      <c r="Q853" s="489"/>
    </row>
    <row r="854">
      <c r="A854" s="489"/>
      <c r="B854" s="489"/>
      <c r="C854" s="489"/>
      <c r="D854" s="489"/>
      <c r="E854" s="489"/>
      <c r="F854" s="489"/>
      <c r="G854" s="489"/>
      <c r="H854" s="489"/>
      <c r="I854" s="489"/>
      <c r="J854" s="489"/>
      <c r="K854" s="489"/>
      <c r="L854" s="490"/>
      <c r="M854" s="489"/>
      <c r="N854" s="489"/>
      <c r="O854" s="489"/>
      <c r="P854" s="489"/>
      <c r="Q854" s="489"/>
    </row>
    <row r="855">
      <c r="A855" s="489"/>
      <c r="B855" s="489"/>
      <c r="C855" s="489"/>
      <c r="D855" s="489"/>
      <c r="E855" s="489"/>
      <c r="F855" s="489"/>
      <c r="G855" s="489"/>
      <c r="H855" s="489"/>
      <c r="I855" s="489"/>
      <c r="J855" s="489"/>
      <c r="K855" s="489"/>
      <c r="L855" s="490"/>
      <c r="M855" s="489"/>
      <c r="N855" s="489"/>
      <c r="O855" s="489"/>
      <c r="P855" s="489"/>
      <c r="Q855" s="489"/>
    </row>
    <row r="856">
      <c r="A856" s="489"/>
      <c r="B856" s="489"/>
      <c r="C856" s="489"/>
      <c r="D856" s="489"/>
      <c r="E856" s="489"/>
      <c r="F856" s="489"/>
      <c r="G856" s="489"/>
      <c r="H856" s="489"/>
      <c r="I856" s="489"/>
      <c r="J856" s="489"/>
      <c r="K856" s="489"/>
      <c r="L856" s="490"/>
      <c r="M856" s="489"/>
      <c r="N856" s="489"/>
      <c r="O856" s="489"/>
      <c r="P856" s="489"/>
      <c r="Q856" s="489"/>
    </row>
    <row r="857">
      <c r="A857" s="489"/>
      <c r="B857" s="489"/>
      <c r="C857" s="489"/>
      <c r="D857" s="489"/>
      <c r="E857" s="489"/>
      <c r="F857" s="489"/>
      <c r="G857" s="489"/>
      <c r="H857" s="489"/>
      <c r="I857" s="489"/>
      <c r="J857" s="489"/>
      <c r="K857" s="489"/>
      <c r="L857" s="490"/>
      <c r="M857" s="489"/>
      <c r="N857" s="489"/>
      <c r="O857" s="489"/>
      <c r="P857" s="489"/>
      <c r="Q857" s="489"/>
    </row>
    <row r="858">
      <c r="A858" s="489"/>
      <c r="B858" s="489"/>
      <c r="C858" s="489"/>
      <c r="D858" s="489"/>
      <c r="E858" s="489"/>
      <c r="F858" s="489"/>
      <c r="G858" s="489"/>
      <c r="H858" s="489"/>
      <c r="I858" s="489"/>
      <c r="J858" s="489"/>
      <c r="K858" s="489"/>
      <c r="L858" s="490"/>
      <c r="M858" s="489"/>
      <c r="N858" s="489"/>
      <c r="O858" s="489"/>
      <c r="P858" s="489"/>
      <c r="Q858" s="489"/>
    </row>
    <row r="859">
      <c r="A859" s="489"/>
      <c r="B859" s="489"/>
      <c r="C859" s="489"/>
      <c r="D859" s="489"/>
      <c r="E859" s="489"/>
      <c r="F859" s="489"/>
      <c r="G859" s="489"/>
      <c r="H859" s="489"/>
      <c r="I859" s="489"/>
      <c r="J859" s="489"/>
      <c r="K859" s="489"/>
      <c r="L859" s="490"/>
      <c r="M859" s="489"/>
      <c r="N859" s="489"/>
      <c r="O859" s="489"/>
      <c r="P859" s="489"/>
      <c r="Q859" s="489"/>
    </row>
    <row r="860">
      <c r="A860" s="489"/>
      <c r="B860" s="489"/>
      <c r="C860" s="489"/>
      <c r="D860" s="489"/>
      <c r="E860" s="489"/>
      <c r="F860" s="489"/>
      <c r="G860" s="489"/>
      <c r="H860" s="489"/>
      <c r="I860" s="489"/>
      <c r="J860" s="489"/>
      <c r="K860" s="489"/>
      <c r="L860" s="490"/>
      <c r="M860" s="489"/>
      <c r="N860" s="489"/>
      <c r="O860" s="489"/>
      <c r="P860" s="489"/>
      <c r="Q860" s="489"/>
    </row>
    <row r="861">
      <c r="A861" s="489"/>
      <c r="B861" s="489"/>
      <c r="C861" s="489"/>
      <c r="D861" s="489"/>
      <c r="E861" s="489"/>
      <c r="F861" s="489"/>
      <c r="G861" s="489"/>
      <c r="H861" s="489"/>
      <c r="I861" s="489"/>
      <c r="J861" s="489"/>
      <c r="K861" s="489"/>
      <c r="L861" s="490"/>
      <c r="M861" s="489"/>
      <c r="N861" s="489"/>
      <c r="O861" s="489"/>
      <c r="P861" s="489"/>
      <c r="Q861" s="489"/>
    </row>
    <row r="862">
      <c r="A862" s="489"/>
      <c r="B862" s="489"/>
      <c r="C862" s="489"/>
      <c r="D862" s="489"/>
      <c r="E862" s="489"/>
      <c r="F862" s="489"/>
      <c r="G862" s="489"/>
      <c r="H862" s="489"/>
      <c r="I862" s="489"/>
      <c r="J862" s="489"/>
      <c r="K862" s="489"/>
      <c r="L862" s="490"/>
      <c r="M862" s="489"/>
      <c r="N862" s="489"/>
      <c r="O862" s="489"/>
      <c r="P862" s="489"/>
      <c r="Q862" s="489"/>
    </row>
    <row r="863">
      <c r="A863" s="489"/>
      <c r="B863" s="489"/>
      <c r="C863" s="489"/>
      <c r="D863" s="489"/>
      <c r="E863" s="489"/>
      <c r="F863" s="489"/>
      <c r="G863" s="489"/>
      <c r="H863" s="489"/>
      <c r="I863" s="489"/>
      <c r="J863" s="489"/>
      <c r="K863" s="489"/>
      <c r="L863" s="490"/>
      <c r="M863" s="489"/>
      <c r="N863" s="489"/>
      <c r="O863" s="489"/>
      <c r="P863" s="489"/>
      <c r="Q863" s="489"/>
    </row>
    <row r="864">
      <c r="A864" s="489"/>
      <c r="B864" s="489"/>
      <c r="C864" s="489"/>
      <c r="D864" s="489"/>
      <c r="E864" s="489"/>
      <c r="F864" s="489"/>
      <c r="G864" s="489"/>
      <c r="H864" s="489"/>
      <c r="I864" s="489"/>
      <c r="J864" s="489"/>
      <c r="K864" s="489"/>
      <c r="L864" s="490"/>
      <c r="M864" s="489"/>
      <c r="N864" s="489"/>
      <c r="O864" s="489"/>
      <c r="P864" s="489"/>
      <c r="Q864" s="489"/>
    </row>
    <row r="865">
      <c r="A865" s="489"/>
      <c r="B865" s="489"/>
      <c r="C865" s="489"/>
      <c r="D865" s="489"/>
      <c r="E865" s="489"/>
      <c r="F865" s="489"/>
      <c r="G865" s="489"/>
      <c r="H865" s="489"/>
      <c r="I865" s="489"/>
      <c r="J865" s="489"/>
      <c r="K865" s="489"/>
      <c r="L865" s="490"/>
      <c r="M865" s="489"/>
      <c r="N865" s="489"/>
      <c r="O865" s="489"/>
      <c r="P865" s="489"/>
      <c r="Q865" s="489"/>
    </row>
    <row r="866">
      <c r="A866" s="489"/>
      <c r="B866" s="489"/>
      <c r="C866" s="489"/>
      <c r="D866" s="489"/>
      <c r="E866" s="489"/>
      <c r="F866" s="489"/>
      <c r="G866" s="489"/>
      <c r="H866" s="489"/>
      <c r="I866" s="489"/>
      <c r="J866" s="489"/>
      <c r="K866" s="489"/>
      <c r="L866" s="490"/>
      <c r="M866" s="489"/>
      <c r="N866" s="489"/>
      <c r="O866" s="489"/>
      <c r="P866" s="489"/>
      <c r="Q866" s="489"/>
    </row>
    <row r="867">
      <c r="A867" s="489"/>
      <c r="B867" s="489"/>
      <c r="C867" s="489"/>
      <c r="D867" s="489"/>
      <c r="E867" s="489"/>
      <c r="F867" s="489"/>
      <c r="G867" s="489"/>
      <c r="H867" s="489"/>
      <c r="I867" s="489"/>
      <c r="J867" s="489"/>
      <c r="K867" s="489"/>
      <c r="L867" s="490"/>
      <c r="M867" s="489"/>
      <c r="N867" s="489"/>
      <c r="O867" s="489"/>
      <c r="P867" s="489"/>
      <c r="Q867" s="489"/>
    </row>
    <row r="868">
      <c r="A868" s="489"/>
      <c r="B868" s="489"/>
      <c r="C868" s="489"/>
      <c r="D868" s="489"/>
      <c r="E868" s="489"/>
      <c r="F868" s="489"/>
      <c r="G868" s="489"/>
      <c r="H868" s="489"/>
      <c r="I868" s="489"/>
      <c r="J868" s="489"/>
      <c r="K868" s="489"/>
      <c r="L868" s="490"/>
      <c r="M868" s="489"/>
      <c r="N868" s="489"/>
      <c r="O868" s="489"/>
      <c r="P868" s="489"/>
      <c r="Q868" s="489"/>
    </row>
    <row r="869">
      <c r="A869" s="489"/>
      <c r="B869" s="489"/>
      <c r="C869" s="489"/>
      <c r="D869" s="489"/>
      <c r="E869" s="489"/>
      <c r="F869" s="489"/>
      <c r="G869" s="489"/>
      <c r="H869" s="489"/>
      <c r="I869" s="489"/>
      <c r="J869" s="489"/>
      <c r="K869" s="489"/>
      <c r="L869" s="490"/>
      <c r="M869" s="489"/>
      <c r="N869" s="489"/>
      <c r="O869" s="489"/>
      <c r="P869" s="489"/>
      <c r="Q869" s="489"/>
    </row>
    <row r="870">
      <c r="A870" s="489"/>
      <c r="B870" s="489"/>
      <c r="C870" s="489"/>
      <c r="D870" s="489"/>
      <c r="E870" s="489"/>
      <c r="F870" s="489"/>
      <c r="G870" s="489"/>
      <c r="H870" s="489"/>
      <c r="I870" s="489"/>
      <c r="J870" s="489"/>
      <c r="K870" s="489"/>
      <c r="L870" s="490"/>
      <c r="M870" s="489"/>
      <c r="N870" s="489"/>
      <c r="O870" s="489"/>
      <c r="P870" s="489"/>
      <c r="Q870" s="489"/>
    </row>
    <row r="871">
      <c r="A871" s="489"/>
      <c r="B871" s="489"/>
      <c r="C871" s="489"/>
      <c r="D871" s="489"/>
      <c r="E871" s="489"/>
      <c r="F871" s="489"/>
      <c r="G871" s="489"/>
      <c r="H871" s="489"/>
      <c r="I871" s="489"/>
      <c r="J871" s="489"/>
      <c r="K871" s="489"/>
      <c r="L871" s="490"/>
      <c r="M871" s="489"/>
      <c r="N871" s="489"/>
      <c r="O871" s="489"/>
      <c r="P871" s="489"/>
      <c r="Q871" s="489"/>
    </row>
    <row r="872">
      <c r="A872" s="489"/>
      <c r="B872" s="489"/>
      <c r="C872" s="489"/>
      <c r="D872" s="489"/>
      <c r="E872" s="489"/>
      <c r="F872" s="489"/>
      <c r="G872" s="489"/>
      <c r="H872" s="489"/>
      <c r="I872" s="489"/>
      <c r="J872" s="489"/>
      <c r="K872" s="489"/>
      <c r="L872" s="490"/>
      <c r="M872" s="489"/>
      <c r="N872" s="489"/>
      <c r="O872" s="489"/>
      <c r="P872" s="489"/>
      <c r="Q872" s="489"/>
    </row>
    <row r="873">
      <c r="A873" s="489"/>
      <c r="B873" s="489"/>
      <c r="C873" s="489"/>
      <c r="D873" s="489"/>
      <c r="E873" s="489"/>
      <c r="F873" s="489"/>
      <c r="G873" s="489"/>
      <c r="H873" s="489"/>
      <c r="I873" s="489"/>
      <c r="J873" s="489"/>
      <c r="K873" s="489"/>
      <c r="L873" s="490"/>
      <c r="M873" s="489"/>
      <c r="N873" s="489"/>
      <c r="O873" s="489"/>
      <c r="P873" s="489"/>
      <c r="Q873" s="489"/>
    </row>
    <row r="874">
      <c r="A874" s="489"/>
      <c r="B874" s="489"/>
      <c r="C874" s="489"/>
      <c r="D874" s="489"/>
      <c r="E874" s="489"/>
      <c r="F874" s="489"/>
      <c r="G874" s="489"/>
      <c r="H874" s="489"/>
      <c r="I874" s="489"/>
      <c r="J874" s="489"/>
      <c r="K874" s="489"/>
      <c r="L874" s="490"/>
      <c r="M874" s="489"/>
      <c r="N874" s="489"/>
      <c r="O874" s="489"/>
      <c r="P874" s="489"/>
      <c r="Q874" s="489"/>
    </row>
    <row r="875">
      <c r="A875" s="489"/>
      <c r="B875" s="489"/>
      <c r="C875" s="489"/>
      <c r="D875" s="489"/>
      <c r="E875" s="489"/>
      <c r="F875" s="489"/>
      <c r="G875" s="489"/>
      <c r="H875" s="489"/>
      <c r="I875" s="489"/>
      <c r="J875" s="489"/>
      <c r="K875" s="489"/>
      <c r="L875" s="490"/>
      <c r="M875" s="489"/>
      <c r="N875" s="489"/>
      <c r="O875" s="489"/>
      <c r="P875" s="489"/>
      <c r="Q875" s="489"/>
    </row>
    <row r="876">
      <c r="A876" s="489"/>
      <c r="B876" s="489"/>
      <c r="C876" s="489"/>
      <c r="D876" s="489"/>
      <c r="E876" s="489"/>
      <c r="F876" s="489"/>
      <c r="G876" s="489"/>
      <c r="H876" s="489"/>
      <c r="I876" s="489"/>
      <c r="J876" s="489"/>
      <c r="K876" s="489"/>
      <c r="L876" s="490"/>
      <c r="M876" s="489"/>
      <c r="N876" s="489"/>
      <c r="O876" s="489"/>
      <c r="P876" s="489"/>
      <c r="Q876" s="489"/>
    </row>
    <row r="877">
      <c r="A877" s="489"/>
      <c r="B877" s="489"/>
      <c r="C877" s="489"/>
      <c r="D877" s="489"/>
      <c r="E877" s="489"/>
      <c r="F877" s="489"/>
      <c r="G877" s="489"/>
      <c r="H877" s="489"/>
      <c r="I877" s="489"/>
      <c r="J877" s="489"/>
      <c r="K877" s="489"/>
      <c r="L877" s="490"/>
      <c r="M877" s="489"/>
      <c r="N877" s="489"/>
      <c r="O877" s="489"/>
      <c r="P877" s="489"/>
      <c r="Q877" s="489"/>
    </row>
    <row r="878">
      <c r="A878" s="489"/>
      <c r="B878" s="489"/>
      <c r="C878" s="489"/>
      <c r="D878" s="489"/>
      <c r="E878" s="489"/>
      <c r="F878" s="489"/>
      <c r="G878" s="489"/>
      <c r="H878" s="489"/>
      <c r="I878" s="489"/>
      <c r="J878" s="489"/>
      <c r="K878" s="489"/>
      <c r="L878" s="490"/>
      <c r="M878" s="489"/>
      <c r="N878" s="489"/>
      <c r="O878" s="489"/>
      <c r="P878" s="489"/>
      <c r="Q878" s="489"/>
    </row>
    <row r="879">
      <c r="A879" s="489"/>
      <c r="B879" s="489"/>
      <c r="C879" s="489"/>
      <c r="D879" s="489"/>
      <c r="E879" s="489"/>
      <c r="F879" s="489"/>
      <c r="G879" s="489"/>
      <c r="H879" s="489"/>
      <c r="I879" s="489"/>
      <c r="J879" s="489"/>
      <c r="K879" s="489"/>
      <c r="L879" s="490"/>
      <c r="M879" s="489"/>
      <c r="N879" s="489"/>
      <c r="O879" s="489"/>
      <c r="P879" s="489"/>
      <c r="Q879" s="489"/>
    </row>
    <row r="880">
      <c r="A880" s="489"/>
      <c r="B880" s="489"/>
      <c r="C880" s="489"/>
      <c r="D880" s="489"/>
      <c r="E880" s="489"/>
      <c r="F880" s="489"/>
      <c r="G880" s="489"/>
      <c r="H880" s="489"/>
      <c r="I880" s="489"/>
      <c r="J880" s="489"/>
      <c r="K880" s="489"/>
      <c r="L880" s="490"/>
      <c r="M880" s="489"/>
      <c r="N880" s="489"/>
      <c r="O880" s="489"/>
      <c r="P880" s="489"/>
      <c r="Q880" s="489"/>
    </row>
    <row r="881">
      <c r="A881" s="489"/>
      <c r="B881" s="489"/>
      <c r="C881" s="489"/>
      <c r="D881" s="489"/>
      <c r="E881" s="489"/>
      <c r="F881" s="489"/>
      <c r="G881" s="489"/>
      <c r="H881" s="489"/>
      <c r="I881" s="489"/>
      <c r="J881" s="489"/>
      <c r="K881" s="489"/>
      <c r="L881" s="490"/>
      <c r="M881" s="489"/>
      <c r="N881" s="489"/>
      <c r="O881" s="489"/>
      <c r="P881" s="489"/>
      <c r="Q881" s="489"/>
    </row>
    <row r="882">
      <c r="A882" s="489"/>
      <c r="B882" s="489"/>
      <c r="C882" s="489"/>
      <c r="D882" s="489"/>
      <c r="E882" s="489"/>
      <c r="F882" s="489"/>
      <c r="G882" s="489"/>
      <c r="H882" s="489"/>
      <c r="I882" s="489"/>
      <c r="J882" s="489"/>
      <c r="K882" s="489"/>
      <c r="L882" s="490"/>
      <c r="M882" s="489"/>
      <c r="N882" s="489"/>
      <c r="O882" s="489"/>
      <c r="P882" s="489"/>
      <c r="Q882" s="489"/>
    </row>
    <row r="883">
      <c r="A883" s="489"/>
      <c r="B883" s="489"/>
      <c r="C883" s="489"/>
      <c r="D883" s="489"/>
      <c r="E883" s="489"/>
      <c r="F883" s="489"/>
      <c r="G883" s="489"/>
      <c r="H883" s="489"/>
      <c r="I883" s="489"/>
      <c r="J883" s="489"/>
      <c r="K883" s="489"/>
      <c r="L883" s="490"/>
      <c r="M883" s="489"/>
      <c r="N883" s="489"/>
      <c r="O883" s="489"/>
      <c r="P883" s="489"/>
      <c r="Q883" s="489"/>
    </row>
    <row r="884">
      <c r="A884" s="489"/>
      <c r="B884" s="489"/>
      <c r="C884" s="489"/>
      <c r="D884" s="489"/>
      <c r="E884" s="489"/>
      <c r="F884" s="489"/>
      <c r="G884" s="489"/>
      <c r="H884" s="489"/>
      <c r="I884" s="489"/>
      <c r="J884" s="489"/>
      <c r="K884" s="489"/>
      <c r="L884" s="490"/>
      <c r="M884" s="489"/>
      <c r="N884" s="489"/>
      <c r="O884" s="489"/>
      <c r="P884" s="489"/>
      <c r="Q884" s="489"/>
    </row>
    <row r="885">
      <c r="A885" s="489"/>
      <c r="B885" s="489"/>
      <c r="C885" s="489"/>
      <c r="D885" s="489"/>
      <c r="E885" s="489"/>
      <c r="F885" s="489"/>
      <c r="G885" s="489"/>
      <c r="H885" s="489"/>
      <c r="I885" s="489"/>
      <c r="J885" s="489"/>
      <c r="K885" s="489"/>
      <c r="L885" s="490"/>
      <c r="M885" s="489"/>
      <c r="N885" s="489"/>
      <c r="O885" s="489"/>
      <c r="P885" s="489"/>
      <c r="Q885" s="489"/>
    </row>
    <row r="886">
      <c r="A886" s="489"/>
      <c r="B886" s="489"/>
      <c r="C886" s="489"/>
      <c r="D886" s="489"/>
      <c r="E886" s="489"/>
      <c r="F886" s="489"/>
      <c r="G886" s="489"/>
      <c r="H886" s="489"/>
      <c r="I886" s="489"/>
      <c r="J886" s="489"/>
      <c r="K886" s="489"/>
      <c r="L886" s="490"/>
      <c r="M886" s="489"/>
      <c r="N886" s="489"/>
      <c r="O886" s="489"/>
      <c r="P886" s="489"/>
      <c r="Q886" s="489"/>
    </row>
    <row r="887">
      <c r="A887" s="489"/>
      <c r="B887" s="489"/>
      <c r="C887" s="489"/>
      <c r="D887" s="489"/>
      <c r="E887" s="489"/>
      <c r="F887" s="489"/>
      <c r="G887" s="489"/>
      <c r="H887" s="489"/>
      <c r="I887" s="489"/>
      <c r="J887" s="489"/>
      <c r="K887" s="489"/>
      <c r="L887" s="490"/>
      <c r="M887" s="489"/>
      <c r="N887" s="489"/>
      <c r="O887" s="489"/>
      <c r="P887" s="489"/>
      <c r="Q887" s="489"/>
    </row>
    <row r="888">
      <c r="A888" s="489"/>
      <c r="B888" s="489"/>
      <c r="C888" s="489"/>
      <c r="D888" s="489"/>
      <c r="E888" s="489"/>
      <c r="F888" s="489"/>
      <c r="G888" s="489"/>
      <c r="H888" s="489"/>
      <c r="I888" s="489"/>
      <c r="J888" s="489"/>
      <c r="K888" s="489"/>
      <c r="L888" s="490"/>
      <c r="M888" s="489"/>
      <c r="N888" s="489"/>
      <c r="O888" s="489"/>
      <c r="P888" s="489"/>
      <c r="Q888" s="489"/>
    </row>
    <row r="889">
      <c r="A889" s="489"/>
      <c r="B889" s="489"/>
      <c r="C889" s="489"/>
      <c r="D889" s="489"/>
      <c r="E889" s="489"/>
      <c r="F889" s="489"/>
      <c r="G889" s="489"/>
      <c r="H889" s="489"/>
      <c r="I889" s="489"/>
      <c r="J889" s="489"/>
      <c r="K889" s="489"/>
      <c r="L889" s="490"/>
      <c r="M889" s="489"/>
      <c r="N889" s="489"/>
      <c r="O889" s="489"/>
      <c r="P889" s="489"/>
      <c r="Q889" s="489"/>
    </row>
    <row r="890">
      <c r="A890" s="489"/>
      <c r="B890" s="489"/>
      <c r="C890" s="489"/>
      <c r="D890" s="489"/>
      <c r="E890" s="489"/>
      <c r="F890" s="489"/>
      <c r="G890" s="489"/>
      <c r="H890" s="489"/>
      <c r="I890" s="489"/>
      <c r="J890" s="489"/>
      <c r="K890" s="489"/>
      <c r="L890" s="490"/>
      <c r="M890" s="489"/>
      <c r="N890" s="489"/>
      <c r="O890" s="489"/>
      <c r="P890" s="489"/>
      <c r="Q890" s="489"/>
    </row>
    <row r="891">
      <c r="A891" s="489"/>
      <c r="B891" s="489"/>
      <c r="C891" s="489"/>
      <c r="D891" s="489"/>
      <c r="E891" s="489"/>
      <c r="F891" s="489"/>
      <c r="G891" s="489"/>
      <c r="H891" s="489"/>
      <c r="I891" s="489"/>
      <c r="J891" s="489"/>
      <c r="K891" s="489"/>
      <c r="L891" s="490"/>
      <c r="M891" s="489"/>
      <c r="N891" s="489"/>
      <c r="O891" s="489"/>
      <c r="P891" s="489"/>
      <c r="Q891" s="489"/>
    </row>
    <row r="892">
      <c r="A892" s="489"/>
      <c r="B892" s="489"/>
      <c r="C892" s="489"/>
      <c r="D892" s="489"/>
      <c r="E892" s="489"/>
      <c r="F892" s="489"/>
      <c r="G892" s="489"/>
      <c r="H892" s="489"/>
      <c r="I892" s="489"/>
      <c r="J892" s="489"/>
      <c r="K892" s="489"/>
      <c r="L892" s="490"/>
      <c r="M892" s="489"/>
      <c r="N892" s="489"/>
      <c r="O892" s="489"/>
      <c r="P892" s="489"/>
      <c r="Q892" s="489"/>
    </row>
    <row r="893">
      <c r="A893" s="489"/>
      <c r="B893" s="489"/>
      <c r="C893" s="489"/>
      <c r="D893" s="489"/>
      <c r="E893" s="489"/>
      <c r="F893" s="489"/>
      <c r="G893" s="489"/>
      <c r="H893" s="489"/>
      <c r="I893" s="489"/>
      <c r="J893" s="489"/>
      <c r="K893" s="489"/>
      <c r="L893" s="490"/>
      <c r="M893" s="489"/>
      <c r="N893" s="489"/>
      <c r="O893" s="489"/>
      <c r="P893" s="489"/>
      <c r="Q893" s="489"/>
    </row>
    <row r="894">
      <c r="A894" s="489"/>
      <c r="B894" s="489"/>
      <c r="C894" s="489"/>
      <c r="D894" s="489"/>
      <c r="E894" s="489"/>
      <c r="F894" s="489"/>
      <c r="G894" s="489"/>
      <c r="H894" s="489"/>
      <c r="I894" s="489"/>
      <c r="J894" s="489"/>
      <c r="K894" s="489"/>
      <c r="L894" s="490"/>
      <c r="M894" s="489"/>
      <c r="N894" s="489"/>
      <c r="O894" s="489"/>
      <c r="P894" s="489"/>
      <c r="Q894" s="489"/>
    </row>
    <row r="895">
      <c r="A895" s="489"/>
      <c r="B895" s="489"/>
      <c r="C895" s="489"/>
      <c r="D895" s="489"/>
      <c r="E895" s="489"/>
      <c r="F895" s="489"/>
      <c r="G895" s="489"/>
      <c r="H895" s="489"/>
      <c r="I895" s="489"/>
      <c r="J895" s="489"/>
      <c r="K895" s="489"/>
      <c r="L895" s="490"/>
      <c r="M895" s="489"/>
      <c r="N895" s="489"/>
      <c r="O895" s="489"/>
      <c r="P895" s="489"/>
      <c r="Q895" s="489"/>
    </row>
    <row r="896">
      <c r="A896" s="489"/>
      <c r="B896" s="489"/>
      <c r="C896" s="489"/>
      <c r="D896" s="489"/>
      <c r="E896" s="489"/>
      <c r="F896" s="489"/>
      <c r="G896" s="489"/>
      <c r="H896" s="489"/>
      <c r="I896" s="489"/>
      <c r="J896" s="489"/>
      <c r="K896" s="489"/>
      <c r="L896" s="490"/>
      <c r="M896" s="489"/>
      <c r="N896" s="489"/>
      <c r="O896" s="489"/>
      <c r="P896" s="489"/>
      <c r="Q896" s="489"/>
    </row>
    <row r="897">
      <c r="A897" s="489"/>
      <c r="B897" s="489"/>
      <c r="C897" s="489"/>
      <c r="D897" s="489"/>
      <c r="E897" s="489"/>
      <c r="F897" s="489"/>
      <c r="G897" s="489"/>
      <c r="H897" s="489"/>
      <c r="I897" s="489"/>
      <c r="J897" s="489"/>
      <c r="K897" s="489"/>
      <c r="L897" s="490"/>
      <c r="M897" s="489"/>
      <c r="N897" s="489"/>
      <c r="O897" s="489"/>
      <c r="P897" s="489"/>
      <c r="Q897" s="489"/>
    </row>
    <row r="898">
      <c r="A898" s="489"/>
      <c r="B898" s="489"/>
      <c r="C898" s="489"/>
      <c r="D898" s="489"/>
      <c r="E898" s="489"/>
      <c r="F898" s="489"/>
      <c r="G898" s="489"/>
      <c r="H898" s="489"/>
      <c r="I898" s="489"/>
      <c r="J898" s="489"/>
      <c r="K898" s="489"/>
      <c r="L898" s="490"/>
      <c r="M898" s="489"/>
      <c r="N898" s="489"/>
      <c r="O898" s="489"/>
      <c r="P898" s="489"/>
      <c r="Q898" s="489"/>
    </row>
    <row r="899">
      <c r="A899" s="489"/>
      <c r="B899" s="489"/>
      <c r="C899" s="489"/>
      <c r="D899" s="489"/>
      <c r="E899" s="489"/>
      <c r="F899" s="489"/>
      <c r="G899" s="489"/>
      <c r="H899" s="489"/>
      <c r="I899" s="489"/>
      <c r="J899" s="489"/>
      <c r="K899" s="489"/>
      <c r="L899" s="490"/>
      <c r="M899" s="489"/>
      <c r="N899" s="489"/>
      <c r="O899" s="489"/>
      <c r="P899" s="489"/>
      <c r="Q899" s="489"/>
    </row>
    <row r="900">
      <c r="A900" s="489"/>
      <c r="B900" s="489"/>
      <c r="C900" s="489"/>
      <c r="D900" s="489"/>
      <c r="E900" s="489"/>
      <c r="F900" s="489"/>
      <c r="G900" s="489"/>
      <c r="H900" s="489"/>
      <c r="I900" s="489"/>
      <c r="J900" s="489"/>
      <c r="K900" s="489"/>
      <c r="L900" s="490"/>
      <c r="M900" s="489"/>
      <c r="N900" s="489"/>
      <c r="O900" s="489"/>
      <c r="P900" s="489"/>
      <c r="Q900" s="489"/>
    </row>
    <row r="901">
      <c r="A901" s="489"/>
      <c r="B901" s="489"/>
      <c r="C901" s="489"/>
      <c r="D901" s="489"/>
      <c r="E901" s="489"/>
      <c r="F901" s="489"/>
      <c r="G901" s="489"/>
      <c r="H901" s="489"/>
      <c r="I901" s="489"/>
      <c r="J901" s="489"/>
      <c r="K901" s="489"/>
      <c r="L901" s="490"/>
      <c r="M901" s="489"/>
      <c r="N901" s="489"/>
      <c r="O901" s="489"/>
      <c r="P901" s="489"/>
      <c r="Q901" s="489"/>
    </row>
    <row r="902">
      <c r="A902" s="489"/>
      <c r="B902" s="489"/>
      <c r="C902" s="489"/>
      <c r="D902" s="489"/>
      <c r="E902" s="489"/>
      <c r="F902" s="489"/>
      <c r="G902" s="489"/>
      <c r="H902" s="489"/>
      <c r="I902" s="489"/>
      <c r="J902" s="489"/>
      <c r="K902" s="489"/>
      <c r="L902" s="490"/>
      <c r="M902" s="489"/>
      <c r="N902" s="489"/>
      <c r="O902" s="489"/>
      <c r="P902" s="489"/>
      <c r="Q902" s="489"/>
    </row>
    <row r="903">
      <c r="A903" s="489"/>
      <c r="B903" s="489"/>
      <c r="C903" s="489"/>
      <c r="D903" s="489"/>
      <c r="E903" s="489"/>
      <c r="F903" s="489"/>
      <c r="G903" s="489"/>
      <c r="H903" s="489"/>
      <c r="I903" s="489"/>
      <c r="J903" s="489"/>
      <c r="K903" s="489"/>
      <c r="L903" s="490"/>
      <c r="M903" s="489"/>
      <c r="N903" s="489"/>
      <c r="O903" s="489"/>
      <c r="P903" s="489"/>
      <c r="Q903" s="489"/>
    </row>
    <row r="904">
      <c r="A904" s="489"/>
      <c r="B904" s="489"/>
      <c r="C904" s="489"/>
      <c r="D904" s="489"/>
      <c r="E904" s="489"/>
      <c r="F904" s="489"/>
      <c r="G904" s="489"/>
      <c r="H904" s="489"/>
      <c r="I904" s="489"/>
      <c r="J904" s="489"/>
      <c r="K904" s="489"/>
      <c r="L904" s="490"/>
      <c r="M904" s="489"/>
      <c r="N904" s="489"/>
      <c r="O904" s="489"/>
      <c r="P904" s="489"/>
      <c r="Q904" s="489"/>
    </row>
    <row r="905">
      <c r="A905" s="489"/>
      <c r="B905" s="489"/>
      <c r="C905" s="489"/>
      <c r="D905" s="489"/>
      <c r="E905" s="489"/>
      <c r="F905" s="489"/>
      <c r="G905" s="489"/>
      <c r="H905" s="489"/>
      <c r="I905" s="489"/>
      <c r="J905" s="489"/>
      <c r="K905" s="489"/>
      <c r="L905" s="490"/>
      <c r="M905" s="489"/>
      <c r="N905" s="489"/>
      <c r="O905" s="489"/>
      <c r="P905" s="489"/>
      <c r="Q905" s="489"/>
    </row>
    <row r="906">
      <c r="A906" s="489"/>
      <c r="B906" s="489"/>
      <c r="C906" s="489"/>
      <c r="D906" s="489"/>
      <c r="E906" s="489"/>
      <c r="F906" s="489"/>
      <c r="G906" s="489"/>
      <c r="H906" s="489"/>
      <c r="I906" s="489"/>
      <c r="J906" s="489"/>
      <c r="K906" s="489"/>
      <c r="L906" s="490"/>
      <c r="M906" s="489"/>
      <c r="N906" s="489"/>
      <c r="O906" s="489"/>
      <c r="P906" s="489"/>
      <c r="Q906" s="489"/>
    </row>
    <row r="907">
      <c r="A907" s="489"/>
      <c r="B907" s="489"/>
      <c r="C907" s="489"/>
      <c r="D907" s="489"/>
      <c r="E907" s="489"/>
      <c r="F907" s="489"/>
      <c r="G907" s="489"/>
      <c r="H907" s="489"/>
      <c r="I907" s="489"/>
      <c r="J907" s="489"/>
      <c r="K907" s="489"/>
      <c r="L907" s="490"/>
      <c r="M907" s="489"/>
      <c r="N907" s="489"/>
      <c r="O907" s="489"/>
      <c r="P907" s="489"/>
      <c r="Q907" s="489"/>
    </row>
    <row r="908">
      <c r="A908" s="489"/>
      <c r="B908" s="489"/>
      <c r="C908" s="489"/>
      <c r="D908" s="489"/>
      <c r="E908" s="489"/>
      <c r="F908" s="489"/>
      <c r="G908" s="489"/>
      <c r="H908" s="489"/>
      <c r="I908" s="489"/>
      <c r="J908" s="489"/>
      <c r="K908" s="489"/>
      <c r="L908" s="490"/>
      <c r="M908" s="489"/>
      <c r="N908" s="489"/>
      <c r="O908" s="489"/>
      <c r="P908" s="489"/>
      <c r="Q908" s="489"/>
    </row>
    <row r="909">
      <c r="A909" s="489"/>
      <c r="B909" s="489"/>
      <c r="C909" s="489"/>
      <c r="D909" s="489"/>
      <c r="E909" s="489"/>
      <c r="F909" s="489"/>
      <c r="G909" s="489"/>
      <c r="H909" s="489"/>
      <c r="I909" s="489"/>
      <c r="J909" s="489"/>
      <c r="K909" s="489"/>
      <c r="L909" s="490"/>
      <c r="M909" s="489"/>
      <c r="N909" s="489"/>
      <c r="O909" s="489"/>
      <c r="P909" s="489"/>
      <c r="Q909" s="489"/>
    </row>
    <row r="910">
      <c r="A910" s="489"/>
      <c r="B910" s="489"/>
      <c r="C910" s="489"/>
      <c r="D910" s="489"/>
      <c r="E910" s="489"/>
      <c r="F910" s="489"/>
      <c r="G910" s="489"/>
      <c r="H910" s="489"/>
      <c r="I910" s="489"/>
      <c r="J910" s="489"/>
      <c r="K910" s="489"/>
      <c r="L910" s="490"/>
      <c r="M910" s="489"/>
      <c r="N910" s="489"/>
      <c r="O910" s="489"/>
      <c r="P910" s="489"/>
      <c r="Q910" s="489"/>
    </row>
    <row r="911">
      <c r="A911" s="489"/>
      <c r="B911" s="489"/>
      <c r="C911" s="489"/>
      <c r="D911" s="489"/>
      <c r="E911" s="489"/>
      <c r="F911" s="489"/>
      <c r="G911" s="489"/>
      <c r="H911" s="489"/>
      <c r="I911" s="489"/>
      <c r="J911" s="489"/>
      <c r="K911" s="489"/>
      <c r="L911" s="490"/>
      <c r="M911" s="489"/>
      <c r="N911" s="489"/>
      <c r="O911" s="489"/>
      <c r="P911" s="489"/>
      <c r="Q911" s="489"/>
    </row>
    <row r="912">
      <c r="A912" s="489"/>
      <c r="B912" s="489"/>
      <c r="C912" s="489"/>
      <c r="D912" s="489"/>
      <c r="E912" s="489"/>
      <c r="F912" s="489"/>
      <c r="G912" s="489"/>
      <c r="H912" s="489"/>
      <c r="I912" s="489"/>
      <c r="J912" s="489"/>
      <c r="K912" s="489"/>
      <c r="L912" s="490"/>
      <c r="M912" s="489"/>
      <c r="N912" s="489"/>
      <c r="O912" s="489"/>
      <c r="P912" s="489"/>
      <c r="Q912" s="489"/>
    </row>
    <row r="913">
      <c r="A913" s="489"/>
      <c r="B913" s="489"/>
      <c r="C913" s="489"/>
      <c r="D913" s="489"/>
      <c r="E913" s="489"/>
      <c r="F913" s="489"/>
      <c r="G913" s="489"/>
      <c r="H913" s="489"/>
      <c r="I913" s="489"/>
      <c r="J913" s="489"/>
      <c r="K913" s="489"/>
      <c r="L913" s="490"/>
      <c r="M913" s="489"/>
      <c r="N913" s="489"/>
      <c r="O913" s="489"/>
      <c r="P913" s="489"/>
      <c r="Q913" s="489"/>
    </row>
    <row r="914">
      <c r="A914" s="489"/>
      <c r="B914" s="489"/>
      <c r="C914" s="489"/>
      <c r="D914" s="489"/>
      <c r="E914" s="489"/>
      <c r="F914" s="489"/>
      <c r="G914" s="489"/>
      <c r="H914" s="489"/>
      <c r="I914" s="489"/>
      <c r="J914" s="489"/>
      <c r="K914" s="489"/>
      <c r="L914" s="490"/>
      <c r="M914" s="489"/>
      <c r="N914" s="489"/>
      <c r="O914" s="489"/>
      <c r="P914" s="489"/>
      <c r="Q914" s="489"/>
    </row>
    <row r="915">
      <c r="A915" s="489"/>
      <c r="B915" s="489"/>
      <c r="C915" s="489"/>
      <c r="D915" s="489"/>
      <c r="E915" s="489"/>
      <c r="F915" s="489"/>
      <c r="G915" s="489"/>
      <c r="H915" s="489"/>
      <c r="I915" s="489"/>
      <c r="J915" s="489"/>
      <c r="K915" s="489"/>
      <c r="L915" s="490"/>
      <c r="M915" s="489"/>
      <c r="N915" s="489"/>
      <c r="O915" s="489"/>
      <c r="P915" s="489"/>
      <c r="Q915" s="489"/>
    </row>
    <row r="916">
      <c r="A916" s="489"/>
      <c r="B916" s="489"/>
      <c r="C916" s="489"/>
      <c r="D916" s="489"/>
      <c r="E916" s="489"/>
      <c r="F916" s="489"/>
      <c r="G916" s="489"/>
      <c r="H916" s="489"/>
      <c r="I916" s="489"/>
      <c r="J916" s="489"/>
      <c r="K916" s="489"/>
      <c r="L916" s="490"/>
      <c r="M916" s="489"/>
      <c r="N916" s="489"/>
      <c r="O916" s="489"/>
      <c r="P916" s="489"/>
      <c r="Q916" s="489"/>
    </row>
    <row r="917">
      <c r="A917" s="489"/>
      <c r="B917" s="489"/>
      <c r="C917" s="489"/>
      <c r="D917" s="489"/>
      <c r="E917" s="489"/>
      <c r="F917" s="489"/>
      <c r="G917" s="489"/>
      <c r="H917" s="489"/>
      <c r="I917" s="489"/>
      <c r="J917" s="489"/>
      <c r="K917" s="489"/>
      <c r="L917" s="490"/>
      <c r="M917" s="489"/>
      <c r="N917" s="489"/>
      <c r="O917" s="489"/>
      <c r="P917" s="489"/>
      <c r="Q917" s="489"/>
    </row>
    <row r="918">
      <c r="A918" s="489"/>
      <c r="B918" s="489"/>
      <c r="C918" s="489"/>
      <c r="D918" s="489"/>
      <c r="E918" s="489"/>
      <c r="F918" s="489"/>
      <c r="G918" s="489"/>
      <c r="H918" s="489"/>
      <c r="I918" s="489"/>
      <c r="J918" s="489"/>
      <c r="K918" s="489"/>
      <c r="L918" s="490"/>
      <c r="M918" s="489"/>
      <c r="N918" s="489"/>
      <c r="O918" s="489"/>
      <c r="P918" s="489"/>
      <c r="Q918" s="489"/>
    </row>
    <row r="919">
      <c r="A919" s="489"/>
      <c r="B919" s="489"/>
      <c r="C919" s="489"/>
      <c r="D919" s="489"/>
      <c r="E919" s="489"/>
      <c r="F919" s="489"/>
      <c r="G919" s="489"/>
      <c r="H919" s="489"/>
      <c r="I919" s="489"/>
      <c r="J919" s="489"/>
      <c r="K919" s="489"/>
      <c r="L919" s="490"/>
      <c r="M919" s="489"/>
      <c r="N919" s="489"/>
      <c r="O919" s="489"/>
      <c r="P919" s="489"/>
      <c r="Q919" s="489"/>
    </row>
    <row r="920">
      <c r="A920" s="489"/>
      <c r="B920" s="489"/>
      <c r="C920" s="489"/>
      <c r="D920" s="489"/>
      <c r="E920" s="489"/>
      <c r="F920" s="489"/>
      <c r="G920" s="489"/>
      <c r="H920" s="489"/>
      <c r="I920" s="489"/>
      <c r="J920" s="489"/>
      <c r="K920" s="489"/>
      <c r="L920" s="490"/>
      <c r="M920" s="489"/>
      <c r="N920" s="489"/>
      <c r="O920" s="489"/>
      <c r="P920" s="489"/>
      <c r="Q920" s="489"/>
    </row>
    <row r="921">
      <c r="A921" s="489"/>
      <c r="B921" s="489"/>
      <c r="C921" s="489"/>
      <c r="D921" s="489"/>
      <c r="E921" s="489"/>
      <c r="F921" s="489"/>
      <c r="G921" s="489"/>
      <c r="H921" s="489"/>
      <c r="I921" s="489"/>
      <c r="J921" s="489"/>
      <c r="K921" s="489"/>
      <c r="L921" s="490"/>
      <c r="M921" s="489"/>
      <c r="N921" s="489"/>
      <c r="O921" s="489"/>
      <c r="P921" s="489"/>
      <c r="Q921" s="489"/>
    </row>
    <row r="922">
      <c r="A922" s="489"/>
      <c r="B922" s="489"/>
      <c r="C922" s="489"/>
      <c r="D922" s="489"/>
      <c r="E922" s="489"/>
      <c r="F922" s="489"/>
      <c r="G922" s="489"/>
      <c r="H922" s="489"/>
      <c r="I922" s="489"/>
      <c r="J922" s="489"/>
      <c r="K922" s="489"/>
      <c r="L922" s="490"/>
      <c r="M922" s="489"/>
      <c r="N922" s="489"/>
      <c r="O922" s="489"/>
      <c r="P922" s="489"/>
      <c r="Q922" s="489"/>
    </row>
    <row r="923">
      <c r="A923" s="489"/>
      <c r="B923" s="489"/>
      <c r="C923" s="489"/>
      <c r="D923" s="489"/>
      <c r="E923" s="489"/>
      <c r="F923" s="489"/>
      <c r="G923" s="489"/>
      <c r="H923" s="489"/>
      <c r="I923" s="489"/>
      <c r="J923" s="489"/>
      <c r="K923" s="489"/>
      <c r="L923" s="490"/>
      <c r="M923" s="489"/>
      <c r="N923" s="489"/>
      <c r="O923" s="489"/>
      <c r="P923" s="489"/>
      <c r="Q923" s="489"/>
    </row>
    <row r="924">
      <c r="A924" s="489"/>
      <c r="B924" s="489"/>
      <c r="C924" s="489"/>
      <c r="D924" s="489"/>
      <c r="E924" s="489"/>
      <c r="F924" s="489"/>
      <c r="G924" s="489"/>
      <c r="H924" s="489"/>
      <c r="I924" s="489"/>
      <c r="J924" s="489"/>
      <c r="K924" s="489"/>
      <c r="L924" s="490"/>
      <c r="M924" s="489"/>
      <c r="N924" s="489"/>
      <c r="O924" s="489"/>
      <c r="P924" s="489"/>
      <c r="Q924" s="489"/>
    </row>
    <row r="925">
      <c r="A925" s="489"/>
      <c r="B925" s="489"/>
      <c r="C925" s="489"/>
      <c r="D925" s="489"/>
      <c r="E925" s="489"/>
      <c r="F925" s="489"/>
      <c r="G925" s="489"/>
      <c r="H925" s="489"/>
      <c r="I925" s="489"/>
      <c r="J925" s="489"/>
      <c r="K925" s="489"/>
      <c r="L925" s="490"/>
      <c r="M925" s="489"/>
      <c r="N925" s="489"/>
      <c r="O925" s="489"/>
      <c r="P925" s="489"/>
      <c r="Q925" s="489"/>
    </row>
    <row r="926">
      <c r="A926" s="489"/>
      <c r="B926" s="489"/>
      <c r="C926" s="489"/>
      <c r="D926" s="489"/>
      <c r="E926" s="489"/>
      <c r="F926" s="489"/>
      <c r="G926" s="489"/>
      <c r="H926" s="489"/>
      <c r="I926" s="489"/>
      <c r="J926" s="489"/>
      <c r="K926" s="489"/>
      <c r="L926" s="490"/>
      <c r="M926" s="489"/>
      <c r="N926" s="489"/>
      <c r="O926" s="489"/>
      <c r="P926" s="489"/>
      <c r="Q926" s="489"/>
    </row>
    <row r="927">
      <c r="A927" s="489"/>
      <c r="B927" s="489"/>
      <c r="C927" s="489"/>
      <c r="D927" s="489"/>
      <c r="E927" s="489"/>
      <c r="F927" s="489"/>
      <c r="G927" s="489"/>
      <c r="H927" s="489"/>
      <c r="I927" s="489"/>
      <c r="J927" s="489"/>
      <c r="K927" s="489"/>
      <c r="L927" s="490"/>
      <c r="M927" s="489"/>
      <c r="N927" s="489"/>
      <c r="O927" s="489"/>
      <c r="P927" s="489"/>
      <c r="Q927" s="489"/>
    </row>
    <row r="928">
      <c r="A928" s="489"/>
      <c r="B928" s="489"/>
      <c r="C928" s="489"/>
      <c r="D928" s="489"/>
      <c r="E928" s="489"/>
      <c r="F928" s="489"/>
      <c r="G928" s="489"/>
      <c r="H928" s="489"/>
      <c r="I928" s="489"/>
      <c r="J928" s="489"/>
      <c r="K928" s="489"/>
      <c r="L928" s="490"/>
      <c r="M928" s="489"/>
      <c r="N928" s="489"/>
      <c r="O928" s="489"/>
      <c r="P928" s="489"/>
      <c r="Q928" s="489"/>
    </row>
    <row r="929">
      <c r="A929" s="489"/>
      <c r="B929" s="489"/>
      <c r="C929" s="489"/>
      <c r="D929" s="489"/>
      <c r="E929" s="489"/>
      <c r="F929" s="489"/>
      <c r="G929" s="489"/>
      <c r="H929" s="489"/>
      <c r="I929" s="489"/>
      <c r="J929" s="489"/>
      <c r="K929" s="489"/>
      <c r="L929" s="490"/>
      <c r="M929" s="489"/>
      <c r="N929" s="489"/>
      <c r="O929" s="489"/>
      <c r="P929" s="489"/>
      <c r="Q929" s="489"/>
    </row>
    <row r="930">
      <c r="A930" s="489"/>
      <c r="B930" s="489"/>
      <c r="C930" s="489"/>
      <c r="D930" s="489"/>
      <c r="E930" s="489"/>
      <c r="F930" s="489"/>
      <c r="G930" s="489"/>
      <c r="H930" s="489"/>
      <c r="I930" s="489"/>
      <c r="J930" s="489"/>
      <c r="K930" s="489"/>
      <c r="L930" s="490"/>
      <c r="M930" s="489"/>
      <c r="N930" s="489"/>
      <c r="O930" s="489"/>
      <c r="P930" s="489"/>
      <c r="Q930" s="489"/>
    </row>
    <row r="931">
      <c r="A931" s="489"/>
      <c r="B931" s="489"/>
      <c r="C931" s="489"/>
      <c r="D931" s="489"/>
      <c r="E931" s="489"/>
      <c r="F931" s="489"/>
      <c r="G931" s="489"/>
      <c r="H931" s="489"/>
      <c r="I931" s="489"/>
      <c r="J931" s="489"/>
      <c r="K931" s="489"/>
      <c r="L931" s="490"/>
      <c r="M931" s="489"/>
      <c r="N931" s="489"/>
      <c r="O931" s="489"/>
      <c r="P931" s="489"/>
      <c r="Q931" s="489"/>
    </row>
    <row r="932">
      <c r="A932" s="489"/>
      <c r="B932" s="489"/>
      <c r="C932" s="489"/>
      <c r="D932" s="489"/>
      <c r="E932" s="489"/>
      <c r="F932" s="489"/>
      <c r="G932" s="489"/>
      <c r="H932" s="489"/>
      <c r="I932" s="489"/>
      <c r="J932" s="489"/>
      <c r="K932" s="489"/>
      <c r="L932" s="490"/>
      <c r="M932" s="489"/>
      <c r="N932" s="489"/>
      <c r="O932" s="489"/>
      <c r="P932" s="489"/>
      <c r="Q932" s="489"/>
    </row>
    <row r="933">
      <c r="A933" s="489"/>
      <c r="B933" s="489"/>
      <c r="C933" s="489"/>
      <c r="D933" s="489"/>
      <c r="E933" s="489"/>
      <c r="F933" s="489"/>
      <c r="G933" s="489"/>
      <c r="H933" s="489"/>
      <c r="I933" s="489"/>
      <c r="J933" s="489"/>
      <c r="K933" s="489"/>
      <c r="L933" s="490"/>
      <c r="M933" s="489"/>
      <c r="N933" s="489"/>
      <c r="O933" s="489"/>
      <c r="P933" s="489"/>
      <c r="Q933" s="489"/>
    </row>
    <row r="934">
      <c r="A934" s="489"/>
      <c r="B934" s="489"/>
      <c r="C934" s="489"/>
      <c r="D934" s="489"/>
      <c r="E934" s="489"/>
      <c r="F934" s="489"/>
      <c r="G934" s="489"/>
      <c r="H934" s="489"/>
      <c r="I934" s="489"/>
      <c r="J934" s="489"/>
      <c r="K934" s="489"/>
      <c r="L934" s="490"/>
      <c r="M934" s="489"/>
      <c r="N934" s="489"/>
      <c r="O934" s="489"/>
      <c r="P934" s="489"/>
      <c r="Q934" s="489"/>
    </row>
    <row r="935">
      <c r="A935" s="489"/>
      <c r="B935" s="489"/>
      <c r="C935" s="489"/>
      <c r="D935" s="489"/>
      <c r="E935" s="489"/>
      <c r="F935" s="489"/>
      <c r="G935" s="489"/>
      <c r="H935" s="489"/>
      <c r="I935" s="489"/>
      <c r="J935" s="489"/>
      <c r="K935" s="489"/>
      <c r="L935" s="490"/>
      <c r="M935" s="489"/>
      <c r="N935" s="489"/>
      <c r="O935" s="489"/>
      <c r="P935" s="489"/>
      <c r="Q935" s="489"/>
    </row>
    <row r="936">
      <c r="A936" s="489"/>
      <c r="B936" s="489"/>
      <c r="C936" s="489"/>
      <c r="D936" s="489"/>
      <c r="E936" s="489"/>
      <c r="F936" s="489"/>
      <c r="G936" s="489"/>
      <c r="H936" s="489"/>
      <c r="I936" s="489"/>
      <c r="J936" s="489"/>
      <c r="K936" s="489"/>
      <c r="L936" s="490"/>
      <c r="M936" s="489"/>
      <c r="N936" s="489"/>
      <c r="O936" s="489"/>
      <c r="P936" s="489"/>
      <c r="Q936" s="489"/>
    </row>
    <row r="937">
      <c r="A937" s="489"/>
      <c r="B937" s="489"/>
      <c r="C937" s="489"/>
      <c r="D937" s="489"/>
      <c r="E937" s="489"/>
      <c r="F937" s="489"/>
      <c r="G937" s="489"/>
      <c r="H937" s="489"/>
      <c r="I937" s="489"/>
      <c r="J937" s="489"/>
      <c r="K937" s="489"/>
      <c r="L937" s="490"/>
      <c r="M937" s="489"/>
      <c r="N937" s="489"/>
      <c r="O937" s="489"/>
      <c r="P937" s="489"/>
      <c r="Q937" s="489"/>
    </row>
    <row r="938">
      <c r="A938" s="489"/>
      <c r="B938" s="489"/>
      <c r="C938" s="489"/>
      <c r="D938" s="489"/>
      <c r="E938" s="489"/>
      <c r="F938" s="489"/>
      <c r="G938" s="489"/>
      <c r="H938" s="489"/>
      <c r="I938" s="489"/>
      <c r="J938" s="489"/>
      <c r="K938" s="489"/>
      <c r="L938" s="490"/>
      <c r="M938" s="489"/>
      <c r="N938" s="489"/>
      <c r="O938" s="489"/>
      <c r="P938" s="489"/>
      <c r="Q938" s="489"/>
    </row>
    <row r="939">
      <c r="A939" s="489"/>
      <c r="B939" s="489"/>
      <c r="C939" s="489"/>
      <c r="D939" s="489"/>
      <c r="E939" s="489"/>
      <c r="F939" s="489"/>
      <c r="G939" s="489"/>
      <c r="H939" s="489"/>
      <c r="I939" s="489"/>
      <c r="J939" s="489"/>
      <c r="K939" s="489"/>
      <c r="L939" s="490"/>
      <c r="M939" s="489"/>
      <c r="N939" s="489"/>
      <c r="O939" s="489"/>
      <c r="P939" s="489"/>
      <c r="Q939" s="489"/>
    </row>
    <row r="940">
      <c r="A940" s="489"/>
      <c r="B940" s="489"/>
      <c r="C940" s="489"/>
      <c r="D940" s="489"/>
      <c r="E940" s="489"/>
      <c r="F940" s="489"/>
      <c r="G940" s="489"/>
      <c r="H940" s="489"/>
      <c r="I940" s="489"/>
      <c r="J940" s="489"/>
      <c r="K940" s="489"/>
      <c r="L940" s="490"/>
      <c r="M940" s="489"/>
      <c r="N940" s="489"/>
      <c r="O940" s="489"/>
      <c r="P940" s="489"/>
      <c r="Q940" s="489"/>
    </row>
    <row r="941">
      <c r="A941" s="489"/>
      <c r="B941" s="489"/>
      <c r="C941" s="489"/>
      <c r="D941" s="489"/>
      <c r="E941" s="489"/>
      <c r="F941" s="489"/>
      <c r="G941" s="489"/>
      <c r="H941" s="489"/>
      <c r="I941" s="489"/>
      <c r="J941" s="489"/>
      <c r="K941" s="489"/>
      <c r="L941" s="490"/>
      <c r="M941" s="489"/>
      <c r="N941" s="489"/>
      <c r="O941" s="489"/>
      <c r="P941" s="489"/>
      <c r="Q941" s="489"/>
    </row>
    <row r="942">
      <c r="A942" s="489"/>
      <c r="B942" s="489"/>
      <c r="C942" s="489"/>
      <c r="D942" s="489"/>
      <c r="E942" s="489"/>
      <c r="F942" s="489"/>
      <c r="G942" s="489"/>
      <c r="H942" s="489"/>
      <c r="I942" s="489"/>
      <c r="J942" s="489"/>
      <c r="K942" s="489"/>
      <c r="L942" s="490"/>
      <c r="M942" s="489"/>
      <c r="N942" s="489"/>
      <c r="O942" s="489"/>
      <c r="P942" s="489"/>
      <c r="Q942" s="489"/>
    </row>
    <row r="943">
      <c r="A943" s="489"/>
      <c r="B943" s="489"/>
      <c r="C943" s="489"/>
      <c r="D943" s="489"/>
      <c r="E943" s="489"/>
      <c r="F943" s="489"/>
      <c r="G943" s="489"/>
      <c r="H943" s="489"/>
      <c r="I943" s="489"/>
      <c r="J943" s="489"/>
      <c r="K943" s="489"/>
      <c r="L943" s="490"/>
      <c r="M943" s="489"/>
      <c r="N943" s="489"/>
      <c r="O943" s="489"/>
      <c r="P943" s="489"/>
      <c r="Q943" s="489"/>
    </row>
    <row r="944">
      <c r="A944" s="489"/>
      <c r="B944" s="489"/>
      <c r="C944" s="489"/>
      <c r="D944" s="489"/>
      <c r="E944" s="489"/>
      <c r="F944" s="489"/>
      <c r="G944" s="489"/>
      <c r="H944" s="489"/>
      <c r="I944" s="489"/>
      <c r="J944" s="489"/>
      <c r="K944" s="489"/>
      <c r="L944" s="490"/>
      <c r="M944" s="489"/>
      <c r="N944" s="489"/>
      <c r="O944" s="489"/>
      <c r="P944" s="489"/>
      <c r="Q944" s="489"/>
    </row>
    <row r="945">
      <c r="A945" s="489"/>
      <c r="B945" s="489"/>
      <c r="C945" s="489"/>
      <c r="D945" s="489"/>
      <c r="E945" s="489"/>
      <c r="F945" s="489"/>
      <c r="G945" s="489"/>
      <c r="H945" s="489"/>
      <c r="I945" s="489"/>
      <c r="J945" s="489"/>
      <c r="K945" s="489"/>
      <c r="L945" s="490"/>
      <c r="M945" s="489"/>
      <c r="N945" s="489"/>
      <c r="O945" s="489"/>
      <c r="P945" s="489"/>
      <c r="Q945" s="489"/>
    </row>
    <row r="946">
      <c r="A946" s="489"/>
      <c r="B946" s="489"/>
      <c r="C946" s="489"/>
      <c r="D946" s="489"/>
      <c r="E946" s="489"/>
      <c r="F946" s="489"/>
      <c r="G946" s="489"/>
      <c r="H946" s="489"/>
      <c r="I946" s="489"/>
      <c r="J946" s="489"/>
      <c r="K946" s="489"/>
      <c r="L946" s="490"/>
      <c r="M946" s="489"/>
      <c r="N946" s="489"/>
      <c r="O946" s="489"/>
      <c r="P946" s="489"/>
      <c r="Q946" s="489"/>
    </row>
    <row r="947">
      <c r="A947" s="489"/>
      <c r="B947" s="489"/>
      <c r="C947" s="489"/>
      <c r="D947" s="489"/>
      <c r="E947" s="489"/>
      <c r="F947" s="489"/>
      <c r="G947" s="489"/>
      <c r="H947" s="489"/>
      <c r="I947" s="489"/>
      <c r="J947" s="489"/>
      <c r="K947" s="489"/>
      <c r="L947" s="490"/>
      <c r="M947" s="489"/>
      <c r="N947" s="489"/>
      <c r="O947" s="489"/>
      <c r="P947" s="489"/>
      <c r="Q947" s="489"/>
    </row>
    <row r="948">
      <c r="A948" s="489"/>
      <c r="B948" s="489"/>
      <c r="C948" s="489"/>
      <c r="D948" s="489"/>
      <c r="E948" s="489"/>
      <c r="F948" s="489"/>
      <c r="G948" s="489"/>
      <c r="H948" s="489"/>
      <c r="I948" s="489"/>
      <c r="J948" s="489"/>
      <c r="K948" s="489"/>
      <c r="L948" s="490"/>
      <c r="M948" s="489"/>
      <c r="N948" s="489"/>
      <c r="O948" s="489"/>
      <c r="P948" s="489"/>
      <c r="Q948" s="489"/>
    </row>
    <row r="949">
      <c r="A949" s="489"/>
      <c r="B949" s="489"/>
      <c r="C949" s="489"/>
      <c r="D949" s="489"/>
      <c r="E949" s="489"/>
      <c r="F949" s="489"/>
      <c r="G949" s="489"/>
      <c r="H949" s="489"/>
      <c r="I949" s="489"/>
      <c r="J949" s="489"/>
      <c r="K949" s="489"/>
      <c r="L949" s="490"/>
      <c r="M949" s="489"/>
      <c r="N949" s="489"/>
      <c r="O949" s="489"/>
      <c r="P949" s="489"/>
      <c r="Q949" s="489"/>
    </row>
    <row r="950">
      <c r="A950" s="489"/>
      <c r="B950" s="489"/>
      <c r="C950" s="489"/>
      <c r="D950" s="489"/>
      <c r="E950" s="489"/>
      <c r="F950" s="489"/>
      <c r="G950" s="489"/>
      <c r="H950" s="489"/>
      <c r="I950" s="489"/>
      <c r="J950" s="489"/>
      <c r="K950" s="489"/>
      <c r="L950" s="490"/>
      <c r="M950" s="489"/>
      <c r="N950" s="489"/>
      <c r="O950" s="489"/>
      <c r="P950" s="489"/>
      <c r="Q950" s="489"/>
    </row>
    <row r="951">
      <c r="A951" s="489"/>
      <c r="B951" s="489"/>
      <c r="C951" s="489"/>
      <c r="D951" s="489"/>
      <c r="E951" s="489"/>
      <c r="F951" s="489"/>
      <c r="G951" s="489"/>
      <c r="H951" s="489"/>
      <c r="I951" s="489"/>
      <c r="J951" s="489"/>
      <c r="K951" s="489"/>
      <c r="L951" s="490"/>
      <c r="M951" s="489"/>
      <c r="N951" s="489"/>
      <c r="O951" s="489"/>
      <c r="P951" s="489"/>
      <c r="Q951" s="489"/>
    </row>
    <row r="952">
      <c r="A952" s="489"/>
      <c r="B952" s="489"/>
      <c r="C952" s="489"/>
      <c r="D952" s="489"/>
      <c r="E952" s="489"/>
      <c r="F952" s="489"/>
      <c r="G952" s="489"/>
      <c r="H952" s="489"/>
      <c r="I952" s="489"/>
      <c r="J952" s="489"/>
      <c r="K952" s="489"/>
      <c r="L952" s="490"/>
      <c r="M952" s="489"/>
      <c r="N952" s="489"/>
      <c r="O952" s="489"/>
      <c r="P952" s="489"/>
      <c r="Q952" s="489"/>
    </row>
    <row r="953">
      <c r="A953" s="489"/>
      <c r="B953" s="489"/>
      <c r="C953" s="489"/>
      <c r="D953" s="489"/>
      <c r="E953" s="489"/>
      <c r="F953" s="489"/>
      <c r="G953" s="489"/>
      <c r="H953" s="489"/>
      <c r="I953" s="489"/>
      <c r="J953" s="489"/>
      <c r="K953" s="489"/>
      <c r="L953" s="490"/>
      <c r="M953" s="489"/>
      <c r="N953" s="489"/>
      <c r="O953" s="489"/>
      <c r="P953" s="489"/>
      <c r="Q953" s="489"/>
    </row>
    <row r="954">
      <c r="A954" s="489"/>
      <c r="B954" s="489"/>
      <c r="C954" s="489"/>
      <c r="D954" s="489"/>
      <c r="E954" s="489"/>
      <c r="F954" s="489"/>
      <c r="G954" s="489"/>
      <c r="H954" s="489"/>
      <c r="I954" s="489"/>
      <c r="J954" s="489"/>
      <c r="K954" s="489"/>
      <c r="L954" s="490"/>
      <c r="M954" s="489"/>
      <c r="N954" s="489"/>
      <c r="O954" s="489"/>
      <c r="P954" s="489"/>
      <c r="Q954" s="489"/>
    </row>
    <row r="955">
      <c r="A955" s="489"/>
      <c r="B955" s="489"/>
      <c r="C955" s="489"/>
      <c r="D955" s="489"/>
      <c r="E955" s="489"/>
      <c r="F955" s="489"/>
      <c r="G955" s="489"/>
      <c r="H955" s="489"/>
      <c r="I955" s="489"/>
      <c r="J955" s="489"/>
      <c r="K955" s="489"/>
      <c r="L955" s="490"/>
      <c r="M955" s="489"/>
      <c r="N955" s="489"/>
      <c r="O955" s="489"/>
      <c r="P955" s="489"/>
      <c r="Q955" s="489"/>
    </row>
    <row r="956">
      <c r="A956" s="489"/>
      <c r="B956" s="489"/>
      <c r="C956" s="489"/>
      <c r="D956" s="489"/>
      <c r="E956" s="489"/>
      <c r="F956" s="489"/>
      <c r="G956" s="489"/>
      <c r="H956" s="489"/>
      <c r="I956" s="489"/>
      <c r="J956" s="489"/>
      <c r="K956" s="489"/>
      <c r="L956" s="490"/>
      <c r="M956" s="489"/>
      <c r="N956" s="489"/>
      <c r="O956" s="489"/>
      <c r="P956" s="489"/>
      <c r="Q956" s="489"/>
    </row>
    <row r="957">
      <c r="A957" s="489"/>
      <c r="B957" s="489"/>
      <c r="C957" s="489"/>
      <c r="D957" s="489"/>
      <c r="E957" s="489"/>
      <c r="F957" s="489"/>
      <c r="G957" s="489"/>
      <c r="H957" s="489"/>
      <c r="I957" s="489"/>
      <c r="J957" s="489"/>
      <c r="K957" s="489"/>
      <c r="L957" s="490"/>
      <c r="M957" s="489"/>
      <c r="N957" s="489"/>
      <c r="O957" s="489"/>
      <c r="P957" s="489"/>
      <c r="Q957" s="489"/>
    </row>
    <row r="958">
      <c r="A958" s="489"/>
      <c r="B958" s="489"/>
      <c r="C958" s="489"/>
      <c r="D958" s="489"/>
      <c r="E958" s="489"/>
      <c r="F958" s="489"/>
      <c r="G958" s="489"/>
      <c r="H958" s="489"/>
      <c r="I958" s="489"/>
      <c r="J958" s="489"/>
      <c r="K958" s="489"/>
      <c r="L958" s="490"/>
      <c r="M958" s="489"/>
      <c r="N958" s="489"/>
      <c r="O958" s="489"/>
      <c r="P958" s="489"/>
      <c r="Q958" s="489"/>
    </row>
    <row r="959">
      <c r="A959" s="489"/>
      <c r="B959" s="489"/>
      <c r="C959" s="489"/>
      <c r="D959" s="489"/>
      <c r="E959" s="489"/>
      <c r="F959" s="489"/>
      <c r="G959" s="489"/>
      <c r="H959" s="489"/>
      <c r="I959" s="489"/>
      <c r="J959" s="489"/>
      <c r="K959" s="489"/>
      <c r="L959" s="490"/>
      <c r="M959" s="489"/>
      <c r="N959" s="489"/>
      <c r="O959" s="489"/>
      <c r="P959" s="489"/>
      <c r="Q959" s="489"/>
    </row>
    <row r="960">
      <c r="A960" s="489"/>
      <c r="B960" s="489"/>
      <c r="C960" s="489"/>
      <c r="D960" s="489"/>
      <c r="E960" s="489"/>
      <c r="F960" s="489"/>
      <c r="G960" s="489"/>
      <c r="H960" s="489"/>
      <c r="I960" s="489"/>
      <c r="J960" s="489"/>
      <c r="K960" s="489"/>
      <c r="L960" s="490"/>
      <c r="M960" s="489"/>
      <c r="N960" s="489"/>
      <c r="O960" s="489"/>
      <c r="P960" s="489"/>
      <c r="Q960" s="489"/>
    </row>
    <row r="961">
      <c r="A961" s="489"/>
      <c r="B961" s="489"/>
      <c r="C961" s="489"/>
      <c r="D961" s="489"/>
      <c r="E961" s="489"/>
      <c r="F961" s="489"/>
      <c r="G961" s="489"/>
      <c r="H961" s="489"/>
      <c r="I961" s="489"/>
      <c r="J961" s="489"/>
      <c r="K961" s="489"/>
      <c r="L961" s="490"/>
      <c r="M961" s="489"/>
      <c r="N961" s="489"/>
      <c r="O961" s="489"/>
      <c r="P961" s="489"/>
      <c r="Q961" s="489"/>
    </row>
    <row r="962">
      <c r="A962" s="489"/>
      <c r="B962" s="489"/>
      <c r="C962" s="489"/>
      <c r="D962" s="489"/>
      <c r="E962" s="489"/>
      <c r="F962" s="489"/>
      <c r="G962" s="489"/>
      <c r="H962" s="489"/>
      <c r="I962" s="489"/>
      <c r="J962" s="489"/>
      <c r="K962" s="489"/>
      <c r="L962" s="490"/>
      <c r="M962" s="489"/>
      <c r="N962" s="489"/>
      <c r="O962" s="489"/>
      <c r="P962" s="489"/>
      <c r="Q962" s="489"/>
    </row>
    <row r="963">
      <c r="A963" s="489"/>
      <c r="B963" s="489"/>
      <c r="C963" s="489"/>
      <c r="D963" s="489"/>
      <c r="E963" s="489"/>
      <c r="F963" s="489"/>
      <c r="G963" s="489"/>
      <c r="H963" s="489"/>
      <c r="I963" s="489"/>
      <c r="J963" s="489"/>
      <c r="K963" s="489"/>
      <c r="L963" s="490"/>
      <c r="M963" s="489"/>
      <c r="N963" s="489"/>
      <c r="O963" s="489"/>
      <c r="P963" s="489"/>
      <c r="Q963" s="489"/>
    </row>
    <row r="964">
      <c r="A964" s="489"/>
      <c r="B964" s="489"/>
      <c r="C964" s="489"/>
      <c r="D964" s="489"/>
      <c r="E964" s="489"/>
      <c r="F964" s="489"/>
      <c r="G964" s="489"/>
      <c r="H964" s="489"/>
      <c r="I964" s="489"/>
      <c r="J964" s="489"/>
      <c r="K964" s="489"/>
      <c r="L964" s="490"/>
      <c r="M964" s="489"/>
      <c r="N964" s="489"/>
      <c r="O964" s="489"/>
      <c r="P964" s="489"/>
      <c r="Q964" s="489"/>
    </row>
    <row r="965">
      <c r="A965" s="489"/>
      <c r="B965" s="489"/>
      <c r="C965" s="489"/>
      <c r="D965" s="489"/>
      <c r="E965" s="489"/>
      <c r="F965" s="489"/>
      <c r="G965" s="489"/>
      <c r="H965" s="489"/>
      <c r="I965" s="489"/>
      <c r="J965" s="489"/>
      <c r="K965" s="489"/>
      <c r="L965" s="490"/>
      <c r="M965" s="489"/>
      <c r="N965" s="489"/>
      <c r="O965" s="489"/>
      <c r="P965" s="489"/>
      <c r="Q965" s="489"/>
    </row>
    <row r="966">
      <c r="A966" s="489"/>
      <c r="B966" s="489"/>
      <c r="C966" s="489"/>
      <c r="D966" s="489"/>
      <c r="E966" s="489"/>
      <c r="F966" s="489"/>
      <c r="G966" s="489"/>
      <c r="H966" s="489"/>
      <c r="I966" s="489"/>
      <c r="J966" s="489"/>
      <c r="K966" s="489"/>
      <c r="L966" s="490"/>
      <c r="M966" s="489"/>
      <c r="N966" s="489"/>
      <c r="O966" s="489"/>
      <c r="P966" s="489"/>
      <c r="Q966" s="489"/>
    </row>
    <row r="967">
      <c r="A967" s="489"/>
      <c r="B967" s="489"/>
      <c r="C967" s="489"/>
      <c r="D967" s="489"/>
      <c r="E967" s="489"/>
      <c r="F967" s="489"/>
      <c r="G967" s="489"/>
      <c r="H967" s="489"/>
      <c r="I967" s="489"/>
      <c r="J967" s="489"/>
      <c r="K967" s="489"/>
      <c r="L967" s="490"/>
      <c r="M967" s="489"/>
      <c r="N967" s="489"/>
      <c r="O967" s="489"/>
      <c r="P967" s="489"/>
      <c r="Q967" s="489"/>
    </row>
    <row r="968">
      <c r="A968" s="489"/>
      <c r="B968" s="489"/>
      <c r="C968" s="489"/>
      <c r="D968" s="489"/>
      <c r="E968" s="489"/>
      <c r="F968" s="489"/>
      <c r="G968" s="489"/>
      <c r="H968" s="489"/>
      <c r="I968" s="489"/>
      <c r="J968" s="489"/>
      <c r="K968" s="489"/>
      <c r="L968" s="490"/>
      <c r="M968" s="489"/>
      <c r="N968" s="489"/>
      <c r="O968" s="489"/>
      <c r="P968" s="489"/>
      <c r="Q968" s="489"/>
    </row>
    <row r="969">
      <c r="A969" s="489"/>
      <c r="B969" s="489"/>
      <c r="C969" s="489"/>
      <c r="D969" s="489"/>
      <c r="E969" s="489"/>
      <c r="F969" s="489"/>
      <c r="G969" s="489"/>
      <c r="H969" s="489"/>
      <c r="I969" s="489"/>
      <c r="J969" s="489"/>
      <c r="K969" s="489"/>
      <c r="L969" s="490"/>
      <c r="M969" s="489"/>
      <c r="N969" s="489"/>
      <c r="O969" s="489"/>
      <c r="P969" s="489"/>
      <c r="Q969" s="489"/>
    </row>
    <row r="970">
      <c r="A970" s="489"/>
      <c r="B970" s="489"/>
      <c r="C970" s="489"/>
      <c r="D970" s="489"/>
      <c r="E970" s="489"/>
      <c r="F970" s="489"/>
      <c r="G970" s="489"/>
      <c r="H970" s="489"/>
      <c r="I970" s="489"/>
      <c r="J970" s="489"/>
      <c r="K970" s="489"/>
      <c r="L970" s="490"/>
      <c r="M970" s="489"/>
      <c r="N970" s="489"/>
      <c r="O970" s="489"/>
      <c r="P970" s="489"/>
      <c r="Q970" s="489"/>
    </row>
    <row r="971">
      <c r="A971" s="489"/>
      <c r="B971" s="489"/>
      <c r="C971" s="489"/>
      <c r="D971" s="489"/>
      <c r="E971" s="489"/>
      <c r="F971" s="489"/>
      <c r="G971" s="489"/>
      <c r="H971" s="489"/>
      <c r="I971" s="489"/>
      <c r="J971" s="489"/>
      <c r="K971" s="489"/>
      <c r="L971" s="490"/>
      <c r="M971" s="489"/>
      <c r="N971" s="489"/>
      <c r="O971" s="489"/>
      <c r="P971" s="489"/>
      <c r="Q971" s="489"/>
    </row>
    <row r="972">
      <c r="A972" s="489"/>
      <c r="B972" s="489"/>
      <c r="C972" s="489"/>
      <c r="D972" s="489"/>
      <c r="E972" s="489"/>
      <c r="F972" s="489"/>
      <c r="G972" s="489"/>
      <c r="H972" s="489"/>
      <c r="I972" s="489"/>
      <c r="J972" s="489"/>
      <c r="K972" s="489"/>
      <c r="L972" s="490"/>
      <c r="M972" s="489"/>
      <c r="N972" s="489"/>
      <c r="O972" s="489"/>
      <c r="P972" s="489"/>
      <c r="Q972" s="489"/>
    </row>
    <row r="973">
      <c r="A973" s="489"/>
      <c r="B973" s="489"/>
      <c r="C973" s="489"/>
      <c r="D973" s="489"/>
      <c r="E973" s="489"/>
      <c r="F973" s="489"/>
      <c r="G973" s="489"/>
      <c r="H973" s="489"/>
      <c r="I973" s="489"/>
      <c r="J973" s="489"/>
      <c r="K973" s="489"/>
      <c r="L973" s="490"/>
      <c r="M973" s="489"/>
      <c r="N973" s="489"/>
      <c r="O973" s="489"/>
      <c r="P973" s="489"/>
      <c r="Q973" s="489"/>
    </row>
    <row r="974">
      <c r="A974" s="489"/>
      <c r="B974" s="489"/>
      <c r="C974" s="489"/>
      <c r="D974" s="489"/>
      <c r="E974" s="489"/>
      <c r="F974" s="489"/>
      <c r="G974" s="489"/>
      <c r="H974" s="489"/>
      <c r="I974" s="489"/>
      <c r="J974" s="489"/>
      <c r="K974" s="489"/>
      <c r="L974" s="490"/>
      <c r="M974" s="489"/>
      <c r="N974" s="489"/>
      <c r="O974" s="489"/>
      <c r="P974" s="489"/>
      <c r="Q974" s="489"/>
    </row>
    <row r="975">
      <c r="A975" s="489"/>
      <c r="B975" s="489"/>
      <c r="C975" s="489"/>
      <c r="D975" s="489"/>
      <c r="E975" s="489"/>
      <c r="F975" s="489"/>
      <c r="G975" s="489"/>
      <c r="H975" s="489"/>
      <c r="I975" s="489"/>
      <c r="J975" s="489"/>
      <c r="K975" s="489"/>
      <c r="L975" s="490"/>
      <c r="M975" s="489"/>
      <c r="N975" s="489"/>
      <c r="O975" s="489"/>
      <c r="P975" s="489"/>
      <c r="Q975" s="489"/>
    </row>
    <row r="976">
      <c r="A976" s="489"/>
      <c r="B976" s="489"/>
      <c r="C976" s="489"/>
      <c r="D976" s="489"/>
      <c r="E976" s="489"/>
      <c r="F976" s="489"/>
      <c r="G976" s="489"/>
      <c r="H976" s="489"/>
      <c r="I976" s="489"/>
      <c r="J976" s="489"/>
      <c r="K976" s="489"/>
      <c r="L976" s="490"/>
      <c r="M976" s="489"/>
      <c r="N976" s="489"/>
      <c r="O976" s="489"/>
      <c r="P976" s="489"/>
      <c r="Q976" s="489"/>
    </row>
    <row r="977">
      <c r="A977" s="489"/>
      <c r="B977" s="489"/>
      <c r="C977" s="489"/>
      <c r="D977" s="489"/>
      <c r="E977" s="489"/>
      <c r="F977" s="489"/>
      <c r="G977" s="489"/>
      <c r="H977" s="489"/>
      <c r="I977" s="489"/>
      <c r="J977" s="489"/>
      <c r="K977" s="489"/>
      <c r="L977" s="490"/>
      <c r="M977" s="489"/>
      <c r="N977" s="489"/>
      <c r="O977" s="489"/>
      <c r="P977" s="489"/>
      <c r="Q977" s="489"/>
    </row>
    <row r="978">
      <c r="A978" s="489"/>
      <c r="B978" s="489"/>
      <c r="C978" s="489"/>
      <c r="D978" s="489"/>
      <c r="E978" s="489"/>
      <c r="F978" s="489"/>
      <c r="G978" s="489"/>
      <c r="H978" s="489"/>
      <c r="I978" s="489"/>
      <c r="J978" s="489"/>
      <c r="K978" s="489"/>
      <c r="L978" s="490"/>
      <c r="M978" s="489"/>
      <c r="N978" s="489"/>
      <c r="O978" s="489"/>
      <c r="P978" s="489"/>
      <c r="Q978" s="489"/>
    </row>
    <row r="979">
      <c r="A979" s="489"/>
      <c r="B979" s="489"/>
      <c r="C979" s="489"/>
      <c r="D979" s="489"/>
      <c r="E979" s="489"/>
      <c r="F979" s="489"/>
      <c r="G979" s="489"/>
      <c r="H979" s="489"/>
      <c r="I979" s="489"/>
      <c r="J979" s="489"/>
      <c r="K979" s="489"/>
      <c r="L979" s="490"/>
      <c r="M979" s="489"/>
      <c r="N979" s="489"/>
      <c r="O979" s="489"/>
      <c r="P979" s="489"/>
      <c r="Q979" s="489"/>
    </row>
    <row r="980">
      <c r="A980" s="489"/>
      <c r="B980" s="489"/>
      <c r="C980" s="489"/>
      <c r="D980" s="489"/>
      <c r="E980" s="489"/>
      <c r="F980" s="489"/>
      <c r="G980" s="489"/>
      <c r="H980" s="489"/>
      <c r="I980" s="489"/>
      <c r="J980" s="489"/>
      <c r="K980" s="489"/>
      <c r="L980" s="490"/>
      <c r="M980" s="489"/>
      <c r="N980" s="489"/>
      <c r="O980" s="489"/>
      <c r="P980" s="489"/>
      <c r="Q980" s="489"/>
    </row>
    <row r="981">
      <c r="A981" s="489"/>
      <c r="B981" s="489"/>
      <c r="C981" s="489"/>
      <c r="D981" s="489"/>
      <c r="E981" s="489"/>
      <c r="F981" s="489"/>
      <c r="G981" s="489"/>
      <c r="H981" s="489"/>
      <c r="I981" s="489"/>
      <c r="J981" s="489"/>
      <c r="K981" s="489"/>
      <c r="L981" s="490"/>
      <c r="M981" s="489"/>
      <c r="N981" s="489"/>
      <c r="O981" s="489"/>
      <c r="P981" s="489"/>
      <c r="Q981" s="489"/>
    </row>
    <row r="982">
      <c r="A982" s="489"/>
      <c r="B982" s="489"/>
      <c r="C982" s="489"/>
      <c r="D982" s="489"/>
      <c r="E982" s="489"/>
      <c r="F982" s="489"/>
      <c r="G982" s="489"/>
      <c r="H982" s="489"/>
      <c r="I982" s="489"/>
      <c r="J982" s="489"/>
      <c r="K982" s="489"/>
      <c r="L982" s="490"/>
      <c r="M982" s="489"/>
      <c r="N982" s="489"/>
      <c r="O982" s="489"/>
      <c r="P982" s="489"/>
      <c r="Q982" s="489"/>
    </row>
    <row r="983">
      <c r="A983" s="489"/>
      <c r="B983" s="489"/>
      <c r="C983" s="489"/>
      <c r="D983" s="489"/>
      <c r="E983" s="489"/>
      <c r="F983" s="489"/>
      <c r="G983" s="489"/>
      <c r="H983" s="489"/>
      <c r="I983" s="489"/>
      <c r="J983" s="489"/>
      <c r="K983" s="489"/>
      <c r="L983" s="490"/>
      <c r="M983" s="489"/>
      <c r="N983" s="489"/>
      <c r="O983" s="489"/>
      <c r="P983" s="489"/>
      <c r="Q983" s="489"/>
    </row>
    <row r="984">
      <c r="A984" s="489"/>
      <c r="B984" s="489"/>
      <c r="C984" s="489"/>
      <c r="D984" s="489"/>
      <c r="E984" s="489"/>
      <c r="F984" s="489"/>
      <c r="G984" s="489"/>
      <c r="H984" s="489"/>
      <c r="I984" s="489"/>
      <c r="J984" s="489"/>
      <c r="K984" s="489"/>
      <c r="L984" s="490"/>
      <c r="M984" s="489"/>
      <c r="N984" s="489"/>
      <c r="O984" s="489"/>
      <c r="P984" s="489"/>
      <c r="Q984" s="489"/>
    </row>
    <row r="985">
      <c r="A985" s="489"/>
      <c r="B985" s="489"/>
      <c r="C985" s="489"/>
      <c r="D985" s="489"/>
      <c r="E985" s="489"/>
      <c r="F985" s="489"/>
      <c r="G985" s="489"/>
      <c r="H985" s="489"/>
      <c r="I985" s="489"/>
      <c r="J985" s="489"/>
      <c r="K985" s="489"/>
      <c r="L985" s="490"/>
      <c r="M985" s="489"/>
      <c r="N985" s="489"/>
      <c r="O985" s="489"/>
      <c r="P985" s="489"/>
      <c r="Q985" s="489"/>
    </row>
    <row r="986">
      <c r="A986" s="489"/>
      <c r="B986" s="489"/>
      <c r="C986" s="489"/>
      <c r="D986" s="489"/>
      <c r="E986" s="489"/>
      <c r="F986" s="489"/>
      <c r="G986" s="489"/>
      <c r="H986" s="489"/>
      <c r="I986" s="489"/>
      <c r="J986" s="489"/>
      <c r="K986" s="489"/>
      <c r="L986" s="490"/>
      <c r="M986" s="489"/>
      <c r="N986" s="489"/>
      <c r="O986" s="489"/>
      <c r="P986" s="489"/>
      <c r="Q986" s="489"/>
    </row>
    <row r="987">
      <c r="A987" s="489"/>
      <c r="B987" s="489"/>
      <c r="C987" s="489"/>
      <c r="D987" s="489"/>
      <c r="E987" s="489"/>
      <c r="F987" s="489"/>
      <c r="G987" s="489"/>
      <c r="H987" s="489"/>
      <c r="I987" s="489"/>
      <c r="J987" s="489"/>
      <c r="K987" s="489"/>
      <c r="L987" s="490"/>
      <c r="M987" s="489"/>
      <c r="N987" s="489"/>
      <c r="O987" s="489"/>
      <c r="P987" s="489"/>
      <c r="Q987" s="489"/>
    </row>
    <row r="988">
      <c r="A988" s="489"/>
      <c r="B988" s="489"/>
      <c r="C988" s="489"/>
      <c r="D988" s="489"/>
      <c r="E988" s="489"/>
      <c r="F988" s="489"/>
      <c r="G988" s="489"/>
      <c r="H988" s="489"/>
      <c r="I988" s="489"/>
      <c r="J988" s="489"/>
      <c r="K988" s="489"/>
      <c r="L988" s="490"/>
      <c r="M988" s="489"/>
      <c r="N988" s="489"/>
      <c r="O988" s="489"/>
      <c r="P988" s="489"/>
      <c r="Q988" s="489"/>
    </row>
    <row r="989">
      <c r="A989" s="489"/>
      <c r="B989" s="489"/>
      <c r="C989" s="489"/>
      <c r="D989" s="489"/>
      <c r="E989" s="489"/>
      <c r="F989" s="489"/>
      <c r="G989" s="489"/>
      <c r="H989" s="489"/>
      <c r="I989" s="489"/>
      <c r="J989" s="489"/>
      <c r="K989" s="489"/>
      <c r="L989" s="490"/>
      <c r="M989" s="489"/>
      <c r="N989" s="489"/>
      <c r="O989" s="489"/>
      <c r="P989" s="489"/>
      <c r="Q989" s="489"/>
    </row>
    <row r="990">
      <c r="A990" s="489"/>
      <c r="B990" s="489"/>
      <c r="C990" s="489"/>
      <c r="D990" s="489"/>
      <c r="E990" s="489"/>
      <c r="F990" s="489"/>
      <c r="G990" s="489"/>
      <c r="H990" s="489"/>
      <c r="I990" s="489"/>
      <c r="J990" s="489"/>
      <c r="K990" s="489"/>
      <c r="L990" s="490"/>
      <c r="M990" s="489"/>
      <c r="N990" s="489"/>
      <c r="O990" s="489"/>
      <c r="P990" s="489"/>
      <c r="Q990" s="489"/>
    </row>
    <row r="991">
      <c r="A991" s="489"/>
      <c r="B991" s="489"/>
      <c r="C991" s="489"/>
      <c r="D991" s="489"/>
      <c r="E991" s="489"/>
      <c r="F991" s="489"/>
      <c r="G991" s="489"/>
      <c r="H991" s="489"/>
      <c r="I991" s="489"/>
      <c r="J991" s="489"/>
      <c r="K991" s="489"/>
      <c r="L991" s="490"/>
      <c r="M991" s="489"/>
      <c r="N991" s="489"/>
      <c r="O991" s="489"/>
      <c r="P991" s="489"/>
      <c r="Q991" s="489"/>
    </row>
    <row r="992">
      <c r="A992" s="489"/>
      <c r="B992" s="489"/>
      <c r="C992" s="489"/>
      <c r="D992" s="489"/>
      <c r="E992" s="489"/>
      <c r="F992" s="489"/>
      <c r="G992" s="489"/>
      <c r="H992" s="489"/>
      <c r="I992" s="489"/>
      <c r="J992" s="489"/>
      <c r="K992" s="489"/>
      <c r="L992" s="490"/>
      <c r="M992" s="489"/>
      <c r="N992" s="489"/>
      <c r="O992" s="489"/>
      <c r="P992" s="489"/>
      <c r="Q992" s="489"/>
    </row>
    <row r="993">
      <c r="A993" s="489"/>
      <c r="B993" s="489"/>
      <c r="C993" s="489"/>
      <c r="D993" s="489"/>
      <c r="E993" s="489"/>
      <c r="F993" s="489"/>
      <c r="G993" s="489"/>
      <c r="H993" s="489"/>
      <c r="I993" s="489"/>
      <c r="J993" s="489"/>
      <c r="K993" s="489"/>
      <c r="L993" s="490"/>
      <c r="M993" s="489"/>
      <c r="N993" s="489"/>
      <c r="O993" s="489"/>
      <c r="P993" s="489"/>
      <c r="Q993" s="489"/>
    </row>
    <row r="994">
      <c r="A994" s="489"/>
      <c r="B994" s="489"/>
      <c r="C994" s="489"/>
      <c r="D994" s="489"/>
      <c r="E994" s="489"/>
      <c r="F994" s="489"/>
      <c r="G994" s="489"/>
      <c r="H994" s="489"/>
      <c r="I994" s="489"/>
      <c r="J994" s="489"/>
      <c r="K994" s="489"/>
      <c r="L994" s="490"/>
      <c r="M994" s="489"/>
      <c r="N994" s="489"/>
      <c r="O994" s="489"/>
      <c r="P994" s="489"/>
      <c r="Q994" s="489"/>
    </row>
    <row r="995">
      <c r="A995" s="489"/>
      <c r="B995" s="489"/>
      <c r="C995" s="489"/>
      <c r="D995" s="489"/>
      <c r="E995" s="489"/>
      <c r="F995" s="489"/>
      <c r="G995" s="489"/>
      <c r="H995" s="489"/>
      <c r="I995" s="489"/>
      <c r="J995" s="489"/>
      <c r="K995" s="489"/>
      <c r="L995" s="490"/>
      <c r="M995" s="489"/>
      <c r="N995" s="489"/>
      <c r="O995" s="489"/>
      <c r="P995" s="489"/>
      <c r="Q995" s="489"/>
    </row>
    <row r="996">
      <c r="A996" s="489"/>
      <c r="B996" s="489"/>
      <c r="C996" s="489"/>
      <c r="D996" s="489"/>
      <c r="E996" s="489"/>
      <c r="F996" s="489"/>
      <c r="G996" s="489"/>
      <c r="H996" s="489"/>
      <c r="I996" s="489"/>
      <c r="J996" s="489"/>
      <c r="K996" s="489"/>
      <c r="L996" s="490"/>
      <c r="M996" s="489"/>
      <c r="N996" s="489"/>
      <c r="O996" s="489"/>
      <c r="P996" s="489"/>
      <c r="Q996" s="489"/>
    </row>
    <row r="997">
      <c r="A997" s="489"/>
      <c r="B997" s="489"/>
      <c r="C997" s="489"/>
      <c r="D997" s="489"/>
      <c r="E997" s="489"/>
      <c r="F997" s="489"/>
      <c r="G997" s="489"/>
      <c r="H997" s="489"/>
      <c r="I997" s="489"/>
      <c r="J997" s="489"/>
      <c r="K997" s="489"/>
      <c r="L997" s="490"/>
      <c r="M997" s="489"/>
      <c r="N997" s="489"/>
      <c r="O997" s="489"/>
      <c r="P997" s="489"/>
      <c r="Q997" s="489"/>
    </row>
    <row r="998">
      <c r="A998" s="489"/>
      <c r="B998" s="489"/>
      <c r="C998" s="489"/>
      <c r="D998" s="489"/>
      <c r="E998" s="489"/>
      <c r="F998" s="489"/>
      <c r="G998" s="489"/>
      <c r="H998" s="489"/>
      <c r="I998" s="489"/>
      <c r="J998" s="489"/>
      <c r="K998" s="489"/>
      <c r="L998" s="490"/>
      <c r="M998" s="489"/>
      <c r="N998" s="489"/>
      <c r="O998" s="489"/>
      <c r="P998" s="489"/>
      <c r="Q998" s="489"/>
    </row>
    <row r="999">
      <c r="A999" s="489"/>
      <c r="B999" s="489"/>
      <c r="C999" s="489"/>
      <c r="D999" s="489"/>
      <c r="E999" s="489"/>
      <c r="F999" s="489"/>
      <c r="G999" s="489"/>
      <c r="H999" s="489"/>
      <c r="I999" s="489"/>
      <c r="J999" s="489"/>
      <c r="K999" s="489"/>
      <c r="L999" s="490"/>
      <c r="M999" s="489"/>
      <c r="N999" s="489"/>
      <c r="O999" s="489"/>
      <c r="P999" s="489"/>
      <c r="Q999" s="489"/>
    </row>
    <row r="1000">
      <c r="A1000" s="489"/>
      <c r="B1000" s="489"/>
      <c r="C1000" s="489"/>
      <c r="D1000" s="489"/>
      <c r="E1000" s="489"/>
      <c r="F1000" s="489"/>
      <c r="G1000" s="489"/>
      <c r="H1000" s="489"/>
      <c r="I1000" s="489"/>
      <c r="J1000" s="489"/>
      <c r="K1000" s="489"/>
      <c r="L1000" s="490"/>
      <c r="M1000" s="489"/>
      <c r="N1000" s="489"/>
      <c r="O1000" s="489"/>
      <c r="P1000" s="489"/>
      <c r="Q1000" s="489"/>
    </row>
  </sheetData>
  <customSheetViews>
    <customSheetView guid="{9E811A48-C3E3-4F30-80ED-825CFE84A008}" filter="1" showAutoFilter="1">
      <autoFilter ref="$A$1:$W$1000">
        <filterColumn colId="10">
          <filters blank="1">
            <filter val="Pass"/>
          </filters>
        </filterColumn>
      </autoFilter>
    </customSheetView>
    <customSheetView guid="{765B0A27-960D-4C8D-94E2-1035F77422DE}" filter="1" showAutoFilter="1">
      <autoFilter ref="$A$1:$W$1000">
        <filterColumn colId="14">
          <filters blank="1"/>
        </filterColumn>
      </autoFilter>
    </customSheetView>
    <customSheetView guid="{F3606F98-A720-4C0C-867F-6272E1163452}" filter="1" showAutoFilter="1">
      <autoFilter ref="$A$1:$W$54">
        <filterColumn colId="10">
          <filters/>
        </filterColumn>
      </autoFilter>
    </customSheetView>
    <customSheetView guid="{2F19E93E-B2C0-4AB2-8F1C-EB721562D28D}" filter="1" showAutoFilter="1">
      <autoFilter ref="$A$1:$W$1000">
        <filterColumn colId="10">
          <filters>
            <filter val="NA"/>
            <filter val="Pass"/>
          </filters>
        </filterColumn>
      </autoFilter>
    </customSheetView>
    <customSheetView guid="{BF1A60A3-266E-49C5-992A-6E5B61B0C431}" filter="1" showAutoFilter="1">
      <autoFilter ref="$A$1:$W$1000">
        <filterColumn colId="14">
          <filters blank="1"/>
        </filterColumn>
      </autoFilter>
    </customSheetView>
    <customSheetView guid="{7A84FBA6-27E8-4412-99CF-49ADC8AEBC27}" filter="1" showAutoFilter="1">
      <autoFilter ref="$A$1:$W$1000">
        <filterColumn colId="14">
          <filters blank="1"/>
        </filterColumn>
      </autoFilter>
    </customSheetView>
  </customSheetViews>
  <dataValidations>
    <dataValidation type="list" allowBlank="1" showErrorMessage="1" sqref="O2:P2 O3 O4:P7 O8 O9:P9 O10 O11:P39 O40 K2:K54 O41:P54 P55">
      <formula1>"Pass,Fail,NA,Blocked,ED-4079"</formula1>
    </dataValidation>
    <dataValidation type="list" allowBlank="1" showErrorMessage="1" sqref="J2:J54 N2:N54">
      <formula1>"Manjula"</formula1>
    </dataValidation>
    <dataValidation type="list" allowBlank="1" showErrorMessage="1" sqref="M2:M39 M41:M44 M46:M50 M52:M54">
      <formula1>"24/04/2024,25/04/2024,10/05/2024"</formula1>
    </dataValidation>
    <dataValidation type="list" allowBlank="1" showErrorMessage="1" sqref="Q2:Q54">
      <formula1>"Known Bug,Deprecated"</formula1>
    </dataValidation>
  </dataValidations>
  <hyperlinks>
    <hyperlink r:id="rId1" ref="L8"/>
    <hyperlink r:id="rId2" ref="P8"/>
    <hyperlink r:id="rId3" ref="L10"/>
    <hyperlink r:id="rId4" ref="P10"/>
    <hyperlink r:id="rId5" ref="L40"/>
    <hyperlink r:id="rId6" ref="P40"/>
  </hyperlinks>
  <drawing r:id="rId7"/>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6" max="6" width="11.63"/>
    <col customWidth="1" min="7" max="7" width="12.38"/>
    <col customWidth="1" min="8" max="8" width="8.38"/>
    <col customWidth="1" min="9" max="9" width="12.5"/>
    <col customWidth="1" min="10" max="10" width="31.5"/>
    <col customWidth="1" min="11" max="11" width="21.63"/>
    <col customWidth="1" min="12" max="12" width="41.5"/>
    <col customWidth="1" min="13" max="13" width="36.0"/>
    <col customWidth="1" min="14" max="14" width="30.75"/>
    <col customWidth="1" min="15" max="16" width="15.75"/>
    <col customWidth="1" min="17" max="17" width="19.75"/>
  </cols>
  <sheetData>
    <row r="1">
      <c r="A1" s="491" t="s">
        <v>2236</v>
      </c>
      <c r="B1" s="491" t="s">
        <v>2237</v>
      </c>
      <c r="C1" s="491" t="s">
        <v>2238</v>
      </c>
      <c r="D1" s="491" t="s">
        <v>2239</v>
      </c>
      <c r="E1" s="491" t="s">
        <v>2240</v>
      </c>
      <c r="F1" s="491" t="s">
        <v>2241</v>
      </c>
      <c r="G1" s="491" t="s">
        <v>451</v>
      </c>
      <c r="H1" s="491" t="s">
        <v>2242</v>
      </c>
      <c r="I1" s="491" t="s">
        <v>2243</v>
      </c>
      <c r="J1" s="491" t="s">
        <v>2244</v>
      </c>
      <c r="K1" s="491" t="s">
        <v>2245</v>
      </c>
      <c r="L1" s="491" t="s">
        <v>454</v>
      </c>
      <c r="M1" s="491" t="s">
        <v>2246</v>
      </c>
      <c r="N1" s="491" t="s">
        <v>2247</v>
      </c>
      <c r="O1" s="491" t="s">
        <v>456</v>
      </c>
      <c r="P1" s="491" t="s">
        <v>2248</v>
      </c>
      <c r="Q1" s="491" t="s">
        <v>2249</v>
      </c>
      <c r="R1" s="491" t="s">
        <v>2250</v>
      </c>
      <c r="S1" s="491" t="s">
        <v>458</v>
      </c>
      <c r="T1" s="491" t="s">
        <v>78</v>
      </c>
      <c r="U1" s="491" t="s">
        <v>460</v>
      </c>
      <c r="V1" s="491" t="s">
        <v>462</v>
      </c>
      <c r="W1" s="491" t="s">
        <v>2251</v>
      </c>
    </row>
    <row r="2">
      <c r="A2" s="492" t="s">
        <v>1412</v>
      </c>
      <c r="B2" s="492"/>
      <c r="C2" s="492"/>
      <c r="D2" s="492" t="s">
        <v>296</v>
      </c>
      <c r="E2" s="492"/>
      <c r="F2" s="492" t="s">
        <v>11</v>
      </c>
      <c r="G2" s="492" t="s">
        <v>465</v>
      </c>
      <c r="H2" s="492" t="s">
        <v>2252</v>
      </c>
      <c r="I2" s="492"/>
      <c r="J2" s="492" t="s">
        <v>2253</v>
      </c>
      <c r="K2" s="492" t="s">
        <v>2254</v>
      </c>
      <c r="L2" s="492" t="s">
        <v>2255</v>
      </c>
      <c r="M2" s="492" t="s">
        <v>2256</v>
      </c>
      <c r="N2" s="492"/>
      <c r="O2" s="492" t="s">
        <v>2257</v>
      </c>
      <c r="P2" s="493" t="s">
        <v>2258</v>
      </c>
      <c r="Q2" s="493" t="s">
        <v>2259</v>
      </c>
      <c r="R2" s="494" t="s">
        <v>472</v>
      </c>
      <c r="S2" s="494" t="s">
        <v>215</v>
      </c>
      <c r="T2" s="494" t="s">
        <v>95</v>
      </c>
      <c r="U2" s="492"/>
      <c r="V2" s="492"/>
      <c r="W2" s="492"/>
    </row>
    <row r="3">
      <c r="A3" s="492" t="s">
        <v>1418</v>
      </c>
      <c r="B3" s="492"/>
      <c r="C3" s="492"/>
      <c r="D3" s="492" t="s">
        <v>296</v>
      </c>
      <c r="E3" s="492"/>
      <c r="F3" s="492" t="s">
        <v>11</v>
      </c>
      <c r="G3" s="492" t="s">
        <v>465</v>
      </c>
      <c r="H3" s="492" t="s">
        <v>2252</v>
      </c>
      <c r="I3" s="492"/>
      <c r="J3" s="492" t="s">
        <v>2260</v>
      </c>
      <c r="K3" s="492" t="s">
        <v>2254</v>
      </c>
      <c r="L3" s="492" t="s">
        <v>2261</v>
      </c>
      <c r="M3" s="492" t="s">
        <v>2262</v>
      </c>
      <c r="N3" s="492"/>
      <c r="O3" s="492" t="s">
        <v>2257</v>
      </c>
      <c r="P3" s="493" t="s">
        <v>2258</v>
      </c>
      <c r="Q3" s="493" t="s">
        <v>2263</v>
      </c>
      <c r="R3" s="494" t="s">
        <v>472</v>
      </c>
      <c r="S3" s="494" t="s">
        <v>215</v>
      </c>
      <c r="T3" s="494" t="s">
        <v>95</v>
      </c>
      <c r="U3" s="492"/>
      <c r="V3" s="492"/>
      <c r="W3" s="492"/>
    </row>
    <row r="4">
      <c r="A4" s="492" t="s">
        <v>1424</v>
      </c>
      <c r="B4" s="492"/>
      <c r="C4" s="492"/>
      <c r="D4" s="492" t="s">
        <v>296</v>
      </c>
      <c r="E4" s="492"/>
      <c r="F4" s="492" t="s">
        <v>11</v>
      </c>
      <c r="G4" s="492" t="s">
        <v>465</v>
      </c>
      <c r="H4" s="492" t="s">
        <v>2252</v>
      </c>
      <c r="I4" s="492"/>
      <c r="J4" s="492" t="s">
        <v>2260</v>
      </c>
      <c r="K4" s="492" t="s">
        <v>2254</v>
      </c>
      <c r="L4" s="492" t="s">
        <v>2264</v>
      </c>
      <c r="M4" s="492" t="s">
        <v>2265</v>
      </c>
      <c r="N4" s="492"/>
      <c r="O4" s="492" t="s">
        <v>2257</v>
      </c>
      <c r="P4" s="493" t="s">
        <v>2258</v>
      </c>
      <c r="Q4" s="493" t="s">
        <v>2266</v>
      </c>
      <c r="R4" s="494" t="s">
        <v>472</v>
      </c>
      <c r="S4" s="494" t="s">
        <v>215</v>
      </c>
      <c r="T4" s="494" t="s">
        <v>95</v>
      </c>
      <c r="U4" s="492"/>
      <c r="V4" s="492"/>
      <c r="W4" s="492"/>
    </row>
    <row r="5">
      <c r="A5" s="492" t="s">
        <v>1429</v>
      </c>
      <c r="B5" s="492"/>
      <c r="C5" s="492"/>
      <c r="D5" s="492" t="s">
        <v>296</v>
      </c>
      <c r="E5" s="492"/>
      <c r="F5" s="492" t="s">
        <v>12</v>
      </c>
      <c r="G5" s="492" t="s">
        <v>465</v>
      </c>
      <c r="H5" s="492" t="s">
        <v>2252</v>
      </c>
      <c r="I5" s="492" t="s">
        <v>2267</v>
      </c>
      <c r="J5" s="492" t="s">
        <v>2268</v>
      </c>
      <c r="K5" s="492" t="s">
        <v>2269</v>
      </c>
      <c r="L5" s="492" t="s">
        <v>2270</v>
      </c>
      <c r="M5" s="492" t="s">
        <v>2271</v>
      </c>
      <c r="N5" s="492"/>
      <c r="O5" s="492" t="s">
        <v>2272</v>
      </c>
      <c r="P5" s="495"/>
      <c r="Q5" s="495"/>
      <c r="R5" s="494" t="s">
        <v>472</v>
      </c>
      <c r="S5" s="494" t="s">
        <v>215</v>
      </c>
      <c r="T5" s="494" t="s">
        <v>95</v>
      </c>
      <c r="U5" s="492"/>
      <c r="V5" s="492"/>
      <c r="W5" s="492"/>
    </row>
    <row r="6">
      <c r="A6" s="492" t="s">
        <v>1435</v>
      </c>
      <c r="B6" s="492" t="s">
        <v>2273</v>
      </c>
      <c r="C6" s="492" t="s">
        <v>2274</v>
      </c>
      <c r="D6" s="492" t="s">
        <v>296</v>
      </c>
      <c r="E6" s="492" t="s">
        <v>2275</v>
      </c>
      <c r="F6" s="492" t="s">
        <v>11</v>
      </c>
      <c r="G6" s="492" t="s">
        <v>465</v>
      </c>
      <c r="H6" s="492" t="s">
        <v>2252</v>
      </c>
      <c r="I6" s="492" t="s">
        <v>2267</v>
      </c>
      <c r="J6" s="494" t="s">
        <v>2276</v>
      </c>
      <c r="K6" s="492"/>
      <c r="L6" s="494" t="s">
        <v>2277</v>
      </c>
      <c r="M6" s="494" t="s">
        <v>2278</v>
      </c>
      <c r="N6" s="492"/>
      <c r="O6" s="492" t="s">
        <v>2279</v>
      </c>
      <c r="P6" s="493" t="s">
        <v>2258</v>
      </c>
      <c r="Q6" s="493" t="s">
        <v>2280</v>
      </c>
      <c r="R6" s="494" t="s">
        <v>472</v>
      </c>
      <c r="S6" s="494" t="s">
        <v>215</v>
      </c>
      <c r="T6" s="494" t="s">
        <v>95</v>
      </c>
      <c r="U6" s="492"/>
      <c r="V6" s="492"/>
      <c r="W6" s="492"/>
    </row>
    <row r="7">
      <c r="A7" s="492" t="s">
        <v>1440</v>
      </c>
      <c r="B7" s="492" t="s">
        <v>2273</v>
      </c>
      <c r="C7" s="492" t="s">
        <v>2274</v>
      </c>
      <c r="D7" s="492" t="s">
        <v>296</v>
      </c>
      <c r="E7" s="492" t="s">
        <v>2275</v>
      </c>
      <c r="F7" s="492" t="s">
        <v>11</v>
      </c>
      <c r="G7" s="492" t="s">
        <v>465</v>
      </c>
      <c r="H7" s="492" t="s">
        <v>2252</v>
      </c>
      <c r="I7" s="492" t="s">
        <v>2267</v>
      </c>
      <c r="J7" s="494" t="s">
        <v>2281</v>
      </c>
      <c r="K7" s="492"/>
      <c r="L7" s="494" t="s">
        <v>2282</v>
      </c>
      <c r="M7" s="494" t="s">
        <v>2283</v>
      </c>
      <c r="N7" s="492"/>
      <c r="O7" s="492" t="s">
        <v>2284</v>
      </c>
      <c r="P7" s="493" t="s">
        <v>2258</v>
      </c>
      <c r="Q7" s="493" t="s">
        <v>2285</v>
      </c>
      <c r="R7" s="494" t="s">
        <v>472</v>
      </c>
      <c r="S7" s="494" t="s">
        <v>215</v>
      </c>
      <c r="T7" s="494" t="s">
        <v>95</v>
      </c>
      <c r="U7" s="492"/>
      <c r="V7" s="492"/>
      <c r="W7" s="492"/>
    </row>
    <row r="8">
      <c r="A8" s="492" t="s">
        <v>1446</v>
      </c>
      <c r="B8" s="492" t="s">
        <v>2273</v>
      </c>
      <c r="C8" s="492" t="s">
        <v>2274</v>
      </c>
      <c r="D8" s="492" t="s">
        <v>296</v>
      </c>
      <c r="E8" s="492" t="s">
        <v>2275</v>
      </c>
      <c r="F8" s="492" t="s">
        <v>11</v>
      </c>
      <c r="G8" s="492" t="s">
        <v>465</v>
      </c>
      <c r="H8" s="492" t="s">
        <v>2252</v>
      </c>
      <c r="I8" s="492" t="s">
        <v>2267</v>
      </c>
      <c r="J8" s="494" t="s">
        <v>2286</v>
      </c>
      <c r="K8" s="492"/>
      <c r="L8" s="494" t="s">
        <v>2282</v>
      </c>
      <c r="M8" s="494" t="s">
        <v>2283</v>
      </c>
      <c r="N8" s="492"/>
      <c r="O8" s="492" t="s">
        <v>2287</v>
      </c>
      <c r="P8" s="493" t="s">
        <v>2258</v>
      </c>
      <c r="Q8" s="493" t="s">
        <v>2288</v>
      </c>
      <c r="R8" s="494" t="s">
        <v>472</v>
      </c>
      <c r="S8" s="494" t="s">
        <v>215</v>
      </c>
      <c r="T8" s="494" t="s">
        <v>95</v>
      </c>
      <c r="U8" s="492"/>
      <c r="V8" s="492"/>
      <c r="W8" s="492"/>
    </row>
    <row r="9">
      <c r="A9" s="492" t="s">
        <v>1451</v>
      </c>
      <c r="B9" s="492" t="s">
        <v>2273</v>
      </c>
      <c r="C9" s="492" t="s">
        <v>2274</v>
      </c>
      <c r="D9" s="492" t="s">
        <v>296</v>
      </c>
      <c r="E9" s="492" t="s">
        <v>2275</v>
      </c>
      <c r="F9" s="492" t="s">
        <v>11</v>
      </c>
      <c r="G9" s="492" t="s">
        <v>465</v>
      </c>
      <c r="H9" s="492" t="s">
        <v>2252</v>
      </c>
      <c r="I9" s="492" t="s">
        <v>2267</v>
      </c>
      <c r="J9" s="494" t="s">
        <v>2289</v>
      </c>
      <c r="K9" s="492"/>
      <c r="L9" s="494" t="s">
        <v>2282</v>
      </c>
      <c r="M9" s="494" t="s">
        <v>2283</v>
      </c>
      <c r="N9" s="492"/>
      <c r="O9" s="492" t="s">
        <v>2290</v>
      </c>
      <c r="P9" s="493" t="s">
        <v>2258</v>
      </c>
      <c r="Q9" s="493" t="s">
        <v>2291</v>
      </c>
      <c r="R9" s="494" t="s">
        <v>472</v>
      </c>
      <c r="S9" s="494" t="s">
        <v>215</v>
      </c>
      <c r="T9" s="494" t="s">
        <v>95</v>
      </c>
      <c r="U9" s="492"/>
      <c r="V9" s="492"/>
      <c r="W9" s="492"/>
    </row>
    <row r="10">
      <c r="A10" s="492" t="s">
        <v>1454</v>
      </c>
      <c r="B10" s="492" t="s">
        <v>2273</v>
      </c>
      <c r="C10" s="492" t="s">
        <v>2274</v>
      </c>
      <c r="D10" s="492" t="s">
        <v>296</v>
      </c>
      <c r="E10" s="492" t="s">
        <v>2275</v>
      </c>
      <c r="F10" s="492" t="s">
        <v>11</v>
      </c>
      <c r="G10" s="492" t="s">
        <v>465</v>
      </c>
      <c r="H10" s="492" t="s">
        <v>2252</v>
      </c>
      <c r="I10" s="492" t="s">
        <v>2267</v>
      </c>
      <c r="J10" s="494" t="s">
        <v>2292</v>
      </c>
      <c r="K10" s="492"/>
      <c r="L10" s="494" t="s">
        <v>2282</v>
      </c>
      <c r="M10" s="494" t="s">
        <v>2283</v>
      </c>
      <c r="N10" s="492"/>
      <c r="O10" s="492" t="s">
        <v>2293</v>
      </c>
      <c r="P10" s="493" t="s">
        <v>2258</v>
      </c>
      <c r="Q10" s="493" t="s">
        <v>2294</v>
      </c>
      <c r="R10" s="494" t="s">
        <v>472</v>
      </c>
      <c r="S10" s="494" t="s">
        <v>215</v>
      </c>
      <c r="T10" s="494" t="s">
        <v>95</v>
      </c>
      <c r="U10" s="492"/>
      <c r="V10" s="492"/>
      <c r="W10" s="492"/>
    </row>
    <row r="11">
      <c r="A11" s="492" t="s">
        <v>1459</v>
      </c>
      <c r="B11" s="492" t="s">
        <v>2273</v>
      </c>
      <c r="C11" s="492" t="s">
        <v>2274</v>
      </c>
      <c r="D11" s="492" t="s">
        <v>296</v>
      </c>
      <c r="E11" s="492" t="s">
        <v>2275</v>
      </c>
      <c r="F11" s="492" t="s">
        <v>11</v>
      </c>
      <c r="G11" s="492" t="s">
        <v>465</v>
      </c>
      <c r="H11" s="492" t="s">
        <v>2252</v>
      </c>
      <c r="I11" s="492" t="s">
        <v>2267</v>
      </c>
      <c r="J11" s="494" t="s">
        <v>2295</v>
      </c>
      <c r="K11" s="492"/>
      <c r="L11" s="494" t="s">
        <v>2282</v>
      </c>
      <c r="M11" s="494" t="s">
        <v>2283</v>
      </c>
      <c r="N11" s="492"/>
      <c r="O11" s="492" t="s">
        <v>2296</v>
      </c>
      <c r="P11" s="493" t="s">
        <v>2258</v>
      </c>
      <c r="Q11" s="493" t="s">
        <v>2297</v>
      </c>
      <c r="R11" s="494" t="s">
        <v>472</v>
      </c>
      <c r="S11" s="494" t="s">
        <v>215</v>
      </c>
      <c r="T11" s="494" t="s">
        <v>95</v>
      </c>
      <c r="U11" s="492"/>
      <c r="V11" s="492"/>
      <c r="W11" s="492"/>
    </row>
    <row r="12">
      <c r="A12" s="492" t="s">
        <v>1464</v>
      </c>
      <c r="B12" s="492" t="s">
        <v>2273</v>
      </c>
      <c r="C12" s="492" t="s">
        <v>2274</v>
      </c>
      <c r="D12" s="492" t="s">
        <v>296</v>
      </c>
      <c r="E12" s="492" t="s">
        <v>2275</v>
      </c>
      <c r="F12" s="492" t="s">
        <v>11</v>
      </c>
      <c r="G12" s="492" t="s">
        <v>465</v>
      </c>
      <c r="H12" s="492" t="s">
        <v>2252</v>
      </c>
      <c r="I12" s="492" t="s">
        <v>2267</v>
      </c>
      <c r="J12" s="494" t="s">
        <v>2298</v>
      </c>
      <c r="K12" s="492"/>
      <c r="L12" s="494" t="s">
        <v>2282</v>
      </c>
      <c r="M12" s="494" t="s">
        <v>2283</v>
      </c>
      <c r="N12" s="492"/>
      <c r="O12" s="492" t="s">
        <v>2299</v>
      </c>
      <c r="P12" s="493" t="s">
        <v>2258</v>
      </c>
      <c r="Q12" s="493" t="s">
        <v>2300</v>
      </c>
      <c r="R12" s="494" t="s">
        <v>472</v>
      </c>
      <c r="S12" s="494" t="s">
        <v>215</v>
      </c>
      <c r="T12" s="494" t="s">
        <v>95</v>
      </c>
      <c r="U12" s="492"/>
      <c r="V12" s="492"/>
      <c r="W12" s="492"/>
    </row>
    <row r="13">
      <c r="A13" s="492" t="s">
        <v>1469</v>
      </c>
      <c r="B13" s="492"/>
      <c r="C13" s="492"/>
      <c r="D13" s="492" t="s">
        <v>296</v>
      </c>
      <c r="E13" s="492" t="s">
        <v>2301</v>
      </c>
      <c r="F13" s="492" t="s">
        <v>11</v>
      </c>
      <c r="G13" s="492" t="s">
        <v>545</v>
      </c>
      <c r="H13" s="492" t="s">
        <v>2252</v>
      </c>
      <c r="I13" s="492" t="s">
        <v>2267</v>
      </c>
      <c r="J13" s="492" t="s">
        <v>2302</v>
      </c>
      <c r="K13" s="492" t="s">
        <v>2303</v>
      </c>
      <c r="L13" s="492" t="s">
        <v>2304</v>
      </c>
      <c r="M13" s="492" t="s">
        <v>2305</v>
      </c>
      <c r="N13" s="492" t="s">
        <v>2306</v>
      </c>
      <c r="O13" s="492"/>
      <c r="P13" s="495"/>
      <c r="Q13" s="495"/>
      <c r="R13" s="494" t="s">
        <v>472</v>
      </c>
      <c r="S13" s="494" t="s">
        <v>215</v>
      </c>
      <c r="T13" s="494" t="s">
        <v>95</v>
      </c>
      <c r="U13" s="492"/>
      <c r="V13" s="492"/>
      <c r="W13" s="492"/>
    </row>
    <row r="14">
      <c r="A14" s="492" t="s">
        <v>1474</v>
      </c>
      <c r="B14" s="492"/>
      <c r="C14" s="492"/>
      <c r="D14" s="492" t="s">
        <v>296</v>
      </c>
      <c r="E14" s="492" t="s">
        <v>2301</v>
      </c>
      <c r="F14" s="492" t="s">
        <v>11</v>
      </c>
      <c r="G14" s="492" t="s">
        <v>545</v>
      </c>
      <c r="H14" s="492" t="s">
        <v>2252</v>
      </c>
      <c r="I14" s="492" t="s">
        <v>2267</v>
      </c>
      <c r="J14" s="492" t="s">
        <v>2307</v>
      </c>
      <c r="K14" s="492" t="s">
        <v>2303</v>
      </c>
      <c r="L14" s="492" t="s">
        <v>2308</v>
      </c>
      <c r="M14" s="492" t="s">
        <v>2309</v>
      </c>
      <c r="N14" s="492" t="s">
        <v>2310</v>
      </c>
      <c r="O14" s="492"/>
      <c r="P14" s="495"/>
      <c r="Q14" s="495"/>
      <c r="R14" s="494" t="s">
        <v>472</v>
      </c>
      <c r="S14" s="494" t="s">
        <v>215</v>
      </c>
      <c r="T14" s="494" t="s">
        <v>95</v>
      </c>
      <c r="U14" s="492"/>
      <c r="V14" s="492"/>
      <c r="W14" s="492"/>
    </row>
    <row r="15">
      <c r="A15" s="492" t="s">
        <v>1479</v>
      </c>
      <c r="B15" s="492"/>
      <c r="C15" s="492"/>
      <c r="D15" s="492" t="s">
        <v>296</v>
      </c>
      <c r="E15" s="492" t="s">
        <v>2301</v>
      </c>
      <c r="F15" s="492" t="s">
        <v>12</v>
      </c>
      <c r="G15" s="492" t="s">
        <v>545</v>
      </c>
      <c r="H15" s="492" t="s">
        <v>2252</v>
      </c>
      <c r="I15" s="492" t="s">
        <v>2267</v>
      </c>
      <c r="J15" s="492" t="s">
        <v>2311</v>
      </c>
      <c r="K15" s="492"/>
      <c r="L15" s="492" t="s">
        <v>2312</v>
      </c>
      <c r="M15" s="492" t="s">
        <v>2313</v>
      </c>
      <c r="N15" s="492"/>
      <c r="O15" s="492"/>
      <c r="P15" s="495"/>
      <c r="Q15" s="495"/>
      <c r="R15" s="494" t="s">
        <v>472</v>
      </c>
      <c r="S15" s="494" t="s">
        <v>215</v>
      </c>
      <c r="T15" s="494" t="s">
        <v>95</v>
      </c>
      <c r="U15" s="492"/>
      <c r="V15" s="492"/>
      <c r="W15" s="492"/>
    </row>
    <row r="16">
      <c r="A16" s="492" t="s">
        <v>1485</v>
      </c>
      <c r="B16" s="492" t="s">
        <v>2314</v>
      </c>
      <c r="C16" s="492" t="s">
        <v>2315</v>
      </c>
      <c r="D16" s="492" t="s">
        <v>296</v>
      </c>
      <c r="E16" s="492" t="s">
        <v>2316</v>
      </c>
      <c r="F16" s="492" t="s">
        <v>12</v>
      </c>
      <c r="G16" s="492" t="s">
        <v>545</v>
      </c>
      <c r="H16" s="492" t="s">
        <v>2252</v>
      </c>
      <c r="I16" s="492" t="s">
        <v>2267</v>
      </c>
      <c r="J16" s="492" t="s">
        <v>2317</v>
      </c>
      <c r="K16" s="492"/>
      <c r="L16" s="492" t="s">
        <v>2318</v>
      </c>
      <c r="M16" s="492" t="s">
        <v>2319</v>
      </c>
      <c r="N16" s="492"/>
      <c r="O16" s="492"/>
      <c r="P16" s="495"/>
      <c r="Q16" s="495"/>
      <c r="R16" s="494" t="s">
        <v>472</v>
      </c>
      <c r="S16" s="494" t="s">
        <v>215</v>
      </c>
      <c r="T16" s="494" t="s">
        <v>95</v>
      </c>
      <c r="U16" s="492"/>
      <c r="V16" s="492"/>
      <c r="W16" s="492"/>
    </row>
    <row r="17">
      <c r="A17" s="492" t="s">
        <v>1491</v>
      </c>
      <c r="B17" s="492"/>
      <c r="C17" s="492"/>
      <c r="D17" s="492" t="s">
        <v>296</v>
      </c>
      <c r="E17" s="492" t="s">
        <v>2301</v>
      </c>
      <c r="F17" s="492" t="s">
        <v>12</v>
      </c>
      <c r="G17" s="492" t="s">
        <v>545</v>
      </c>
      <c r="H17" s="492" t="s">
        <v>2252</v>
      </c>
      <c r="I17" s="492" t="s">
        <v>2267</v>
      </c>
      <c r="J17" s="492" t="s">
        <v>2320</v>
      </c>
      <c r="K17" s="492" t="s">
        <v>2303</v>
      </c>
      <c r="L17" s="492" t="s">
        <v>2321</v>
      </c>
      <c r="M17" s="492" t="s">
        <v>2322</v>
      </c>
      <c r="N17" s="492" t="s">
        <v>2323</v>
      </c>
      <c r="O17" s="492"/>
      <c r="P17" s="495"/>
      <c r="Q17" s="495"/>
      <c r="R17" s="494" t="s">
        <v>472</v>
      </c>
      <c r="S17" s="494" t="s">
        <v>215</v>
      </c>
      <c r="T17" s="494" t="s">
        <v>95</v>
      </c>
      <c r="U17" s="492"/>
      <c r="V17" s="492"/>
      <c r="W17" s="492"/>
    </row>
    <row r="18">
      <c r="A18" s="492" t="s">
        <v>1497</v>
      </c>
      <c r="B18" s="492"/>
      <c r="C18" s="492"/>
      <c r="D18" s="492" t="s">
        <v>296</v>
      </c>
      <c r="E18" s="492" t="s">
        <v>2301</v>
      </c>
      <c r="F18" s="492" t="s">
        <v>12</v>
      </c>
      <c r="G18" s="492" t="s">
        <v>545</v>
      </c>
      <c r="H18" s="492" t="s">
        <v>2252</v>
      </c>
      <c r="I18" s="492" t="s">
        <v>2267</v>
      </c>
      <c r="J18" s="492" t="s">
        <v>2324</v>
      </c>
      <c r="K18" s="492" t="s">
        <v>2303</v>
      </c>
      <c r="L18" s="492" t="s">
        <v>2325</v>
      </c>
      <c r="M18" s="492" t="s">
        <v>2326</v>
      </c>
      <c r="N18" s="492" t="s">
        <v>2327</v>
      </c>
      <c r="O18" s="492"/>
      <c r="P18" s="495"/>
      <c r="Q18" s="495"/>
      <c r="R18" s="494" t="s">
        <v>472</v>
      </c>
      <c r="S18" s="494" t="s">
        <v>215</v>
      </c>
      <c r="T18" s="494" t="s">
        <v>95</v>
      </c>
      <c r="U18" s="492"/>
      <c r="V18" s="492"/>
      <c r="W18" s="492"/>
    </row>
    <row r="19">
      <c r="A19" s="492" t="s">
        <v>1504</v>
      </c>
      <c r="B19" s="492"/>
      <c r="C19" s="492"/>
      <c r="D19" s="492" t="s">
        <v>296</v>
      </c>
      <c r="E19" s="492" t="s">
        <v>2301</v>
      </c>
      <c r="F19" s="492" t="s">
        <v>12</v>
      </c>
      <c r="G19" s="492" t="s">
        <v>545</v>
      </c>
      <c r="H19" s="492" t="s">
        <v>2252</v>
      </c>
      <c r="I19" s="492" t="s">
        <v>2267</v>
      </c>
      <c r="J19" s="492" t="s">
        <v>2328</v>
      </c>
      <c r="K19" s="492" t="s">
        <v>2303</v>
      </c>
      <c r="L19" s="492" t="s">
        <v>2329</v>
      </c>
      <c r="M19" s="492" t="s">
        <v>2330</v>
      </c>
      <c r="N19" s="492" t="s">
        <v>2331</v>
      </c>
      <c r="O19" s="492"/>
      <c r="P19" s="495"/>
      <c r="Q19" s="495"/>
      <c r="R19" s="494" t="s">
        <v>472</v>
      </c>
      <c r="S19" s="494" t="s">
        <v>215</v>
      </c>
      <c r="T19" s="494" t="s">
        <v>95</v>
      </c>
      <c r="U19" s="492"/>
      <c r="V19" s="492"/>
      <c r="W19" s="492"/>
    </row>
    <row r="20">
      <c r="A20" s="492" t="s">
        <v>1511</v>
      </c>
      <c r="B20" s="492"/>
      <c r="C20" s="492"/>
      <c r="D20" s="492" t="s">
        <v>296</v>
      </c>
      <c r="E20" s="492" t="s">
        <v>2301</v>
      </c>
      <c r="F20" s="492" t="s">
        <v>12</v>
      </c>
      <c r="G20" s="492" t="s">
        <v>545</v>
      </c>
      <c r="H20" s="492" t="s">
        <v>2252</v>
      </c>
      <c r="I20" s="492" t="s">
        <v>2267</v>
      </c>
      <c r="J20" s="492" t="s">
        <v>2332</v>
      </c>
      <c r="K20" s="492" t="s">
        <v>2303</v>
      </c>
      <c r="L20" s="492" t="s">
        <v>2333</v>
      </c>
      <c r="M20" s="492" t="s">
        <v>2334</v>
      </c>
      <c r="N20" s="492" t="s">
        <v>2335</v>
      </c>
      <c r="O20" s="492"/>
      <c r="P20" s="495"/>
      <c r="Q20" s="495"/>
      <c r="R20" s="494" t="s">
        <v>472</v>
      </c>
      <c r="S20" s="494" t="s">
        <v>215</v>
      </c>
      <c r="T20" s="494" t="s">
        <v>95</v>
      </c>
      <c r="U20" s="492"/>
      <c r="V20" s="492"/>
      <c r="W20" s="492"/>
    </row>
    <row r="21">
      <c r="A21" s="492" t="s">
        <v>1517</v>
      </c>
      <c r="B21" s="492"/>
      <c r="C21" s="492"/>
      <c r="D21" s="492" t="s">
        <v>296</v>
      </c>
      <c r="E21" s="492" t="s">
        <v>2275</v>
      </c>
      <c r="F21" s="492" t="s">
        <v>11</v>
      </c>
      <c r="G21" s="492" t="s">
        <v>465</v>
      </c>
      <c r="H21" s="492" t="s">
        <v>2252</v>
      </c>
      <c r="I21" s="492" t="s">
        <v>2267</v>
      </c>
      <c r="J21" s="492" t="s">
        <v>2336</v>
      </c>
      <c r="K21" s="494" t="s">
        <v>2337</v>
      </c>
      <c r="L21" s="492" t="s">
        <v>2338</v>
      </c>
      <c r="M21" s="492" t="s">
        <v>2339</v>
      </c>
      <c r="N21" s="492"/>
      <c r="O21" s="492" t="s">
        <v>2340</v>
      </c>
      <c r="P21" s="495"/>
      <c r="Q21" s="495"/>
      <c r="R21" s="494" t="s">
        <v>472</v>
      </c>
      <c r="S21" s="494" t="s">
        <v>215</v>
      </c>
      <c r="T21" s="494" t="s">
        <v>95</v>
      </c>
      <c r="U21" s="492"/>
      <c r="V21" s="492"/>
      <c r="W21" s="492"/>
    </row>
    <row r="22">
      <c r="A22" s="492" t="s">
        <v>1523</v>
      </c>
      <c r="B22" s="492"/>
      <c r="C22" s="492"/>
      <c r="D22" s="492" t="s">
        <v>296</v>
      </c>
      <c r="E22" s="492" t="s">
        <v>2275</v>
      </c>
      <c r="F22" s="492" t="s">
        <v>11</v>
      </c>
      <c r="G22" s="492" t="s">
        <v>465</v>
      </c>
      <c r="H22" s="492" t="s">
        <v>2252</v>
      </c>
      <c r="I22" s="492" t="s">
        <v>2267</v>
      </c>
      <c r="J22" s="492" t="s">
        <v>2341</v>
      </c>
      <c r="K22" s="492"/>
      <c r="L22" s="492" t="s">
        <v>2342</v>
      </c>
      <c r="M22" s="492" t="s">
        <v>2343</v>
      </c>
      <c r="N22" s="492"/>
      <c r="O22" s="492" t="s">
        <v>2344</v>
      </c>
      <c r="P22" s="495"/>
      <c r="Q22" s="495"/>
      <c r="R22" s="494" t="s">
        <v>472</v>
      </c>
      <c r="S22" s="494" t="s">
        <v>215</v>
      </c>
      <c r="T22" s="494" t="s">
        <v>95</v>
      </c>
      <c r="U22" s="492"/>
      <c r="V22" s="492"/>
      <c r="W22" s="492"/>
    </row>
    <row r="23">
      <c r="A23" s="492" t="s">
        <v>1530</v>
      </c>
      <c r="B23" s="496"/>
      <c r="C23" s="496"/>
      <c r="D23" s="492" t="s">
        <v>296</v>
      </c>
      <c r="E23" s="492" t="s">
        <v>2275</v>
      </c>
      <c r="F23" s="492" t="s">
        <v>12</v>
      </c>
      <c r="G23" s="492" t="s">
        <v>465</v>
      </c>
      <c r="H23" s="492" t="s">
        <v>2252</v>
      </c>
      <c r="I23" s="492" t="s">
        <v>2267</v>
      </c>
      <c r="J23" s="492" t="s">
        <v>2345</v>
      </c>
      <c r="K23" s="492"/>
      <c r="L23" s="492" t="s">
        <v>2346</v>
      </c>
      <c r="M23" s="492" t="s">
        <v>2347</v>
      </c>
      <c r="N23" s="492"/>
      <c r="O23" s="492" t="s">
        <v>2348</v>
      </c>
      <c r="P23" s="495"/>
      <c r="Q23" s="495"/>
      <c r="R23" s="494" t="s">
        <v>472</v>
      </c>
      <c r="S23" s="494" t="s">
        <v>215</v>
      </c>
      <c r="T23" s="494" t="s">
        <v>95</v>
      </c>
      <c r="U23" s="492"/>
      <c r="V23" s="492"/>
      <c r="W23" s="492"/>
    </row>
    <row r="24">
      <c r="A24" s="492" t="s">
        <v>1536</v>
      </c>
      <c r="B24" s="496"/>
      <c r="C24" s="496"/>
      <c r="D24" s="492" t="s">
        <v>296</v>
      </c>
      <c r="E24" s="492" t="s">
        <v>2275</v>
      </c>
      <c r="F24" s="494" t="s">
        <v>11</v>
      </c>
      <c r="G24" s="492" t="s">
        <v>465</v>
      </c>
      <c r="H24" s="492" t="s">
        <v>2252</v>
      </c>
      <c r="I24" s="492" t="s">
        <v>2267</v>
      </c>
      <c r="J24" s="492" t="s">
        <v>2349</v>
      </c>
      <c r="K24" s="492"/>
      <c r="L24" s="492" t="s">
        <v>2350</v>
      </c>
      <c r="M24" s="492" t="s">
        <v>2351</v>
      </c>
      <c r="N24" s="492"/>
      <c r="O24" s="492" t="s">
        <v>2352</v>
      </c>
      <c r="P24" s="493" t="s">
        <v>2258</v>
      </c>
      <c r="Q24" s="493" t="s">
        <v>2353</v>
      </c>
      <c r="R24" s="494" t="s">
        <v>472</v>
      </c>
      <c r="S24" s="494" t="s">
        <v>215</v>
      </c>
      <c r="T24" s="494" t="s">
        <v>95</v>
      </c>
      <c r="U24" s="492"/>
      <c r="V24" s="492"/>
      <c r="W24" s="492"/>
    </row>
    <row r="25">
      <c r="A25" s="492" t="s">
        <v>1542</v>
      </c>
      <c r="B25" s="496"/>
      <c r="C25" s="496"/>
      <c r="D25" s="492" t="s">
        <v>296</v>
      </c>
      <c r="E25" s="492" t="s">
        <v>2275</v>
      </c>
      <c r="F25" s="492" t="s">
        <v>12</v>
      </c>
      <c r="G25" s="492" t="s">
        <v>465</v>
      </c>
      <c r="H25" s="492" t="s">
        <v>2252</v>
      </c>
      <c r="I25" s="492" t="s">
        <v>2267</v>
      </c>
      <c r="J25" s="492" t="s">
        <v>2354</v>
      </c>
      <c r="K25" s="492"/>
      <c r="L25" s="492" t="s">
        <v>2355</v>
      </c>
      <c r="M25" s="492" t="s">
        <v>2356</v>
      </c>
      <c r="N25" s="492"/>
      <c r="O25" s="492" t="s">
        <v>2279</v>
      </c>
      <c r="P25" s="495"/>
      <c r="Q25" s="495"/>
      <c r="R25" s="494" t="s">
        <v>472</v>
      </c>
      <c r="S25" s="494" t="s">
        <v>215</v>
      </c>
      <c r="T25" s="494" t="s">
        <v>95</v>
      </c>
      <c r="U25" s="492"/>
      <c r="V25" s="492"/>
      <c r="W25" s="492"/>
    </row>
    <row r="26">
      <c r="A26" s="492" t="s">
        <v>1549</v>
      </c>
      <c r="B26" s="492"/>
      <c r="C26" s="492">
        <v>4.1</v>
      </c>
      <c r="D26" s="492" t="s">
        <v>296</v>
      </c>
      <c r="E26" s="492"/>
      <c r="F26" s="492" t="s">
        <v>12</v>
      </c>
      <c r="G26" s="492" t="s">
        <v>588</v>
      </c>
      <c r="H26" s="492" t="s">
        <v>2252</v>
      </c>
      <c r="I26" s="492" t="s">
        <v>2267</v>
      </c>
      <c r="J26" s="492" t="s">
        <v>2357</v>
      </c>
      <c r="K26" s="492"/>
      <c r="L26" s="492" t="s">
        <v>2358</v>
      </c>
      <c r="M26" s="492" t="s">
        <v>2359</v>
      </c>
      <c r="N26" s="492"/>
      <c r="O26" s="492"/>
      <c r="P26" s="495"/>
      <c r="Q26" s="495"/>
      <c r="R26" s="494" t="s">
        <v>472</v>
      </c>
      <c r="S26" s="494" t="s">
        <v>215</v>
      </c>
      <c r="T26" s="494" t="s">
        <v>95</v>
      </c>
      <c r="U26" s="492"/>
      <c r="V26" s="492"/>
      <c r="W26" s="492"/>
    </row>
    <row r="27">
      <c r="A27" s="492" t="s">
        <v>1557</v>
      </c>
      <c r="B27" s="492"/>
      <c r="C27" s="492">
        <v>4.1</v>
      </c>
      <c r="D27" s="492" t="s">
        <v>296</v>
      </c>
      <c r="E27" s="492"/>
      <c r="F27" s="492" t="s">
        <v>12</v>
      </c>
      <c r="G27" s="492" t="s">
        <v>465</v>
      </c>
      <c r="H27" s="492" t="s">
        <v>2252</v>
      </c>
      <c r="I27" s="492" t="s">
        <v>2267</v>
      </c>
      <c r="J27" s="492" t="s">
        <v>2360</v>
      </c>
      <c r="K27" s="492" t="s">
        <v>2361</v>
      </c>
      <c r="L27" s="492" t="s">
        <v>2362</v>
      </c>
      <c r="M27" s="492" t="s">
        <v>2363</v>
      </c>
      <c r="N27" s="492"/>
      <c r="O27" s="492" t="s">
        <v>2364</v>
      </c>
      <c r="P27" s="495"/>
      <c r="Q27" s="495"/>
      <c r="R27" s="494" t="s">
        <v>472</v>
      </c>
      <c r="S27" s="494" t="s">
        <v>215</v>
      </c>
      <c r="T27" s="494" t="s">
        <v>95</v>
      </c>
      <c r="U27" s="492"/>
      <c r="V27" s="492"/>
      <c r="W27" s="492"/>
    </row>
    <row r="28">
      <c r="A28" s="492" t="s">
        <v>1562</v>
      </c>
      <c r="B28" s="492" t="s">
        <v>2365</v>
      </c>
      <c r="C28" s="492"/>
      <c r="D28" s="492" t="s">
        <v>296</v>
      </c>
      <c r="E28" s="492"/>
      <c r="F28" s="492" t="s">
        <v>12</v>
      </c>
      <c r="G28" s="492" t="s">
        <v>545</v>
      </c>
      <c r="H28" s="492" t="s">
        <v>2252</v>
      </c>
      <c r="I28" s="492" t="s">
        <v>2267</v>
      </c>
      <c r="J28" s="492" t="s">
        <v>2366</v>
      </c>
      <c r="K28" s="492" t="s">
        <v>2367</v>
      </c>
      <c r="L28" s="492" t="s">
        <v>2368</v>
      </c>
      <c r="M28" s="492" t="s">
        <v>2369</v>
      </c>
      <c r="N28" s="492"/>
      <c r="O28" s="492"/>
      <c r="P28" s="495"/>
      <c r="Q28" s="495"/>
      <c r="R28" s="497"/>
      <c r="S28" s="492"/>
      <c r="T28" s="492" t="s">
        <v>620</v>
      </c>
      <c r="U28" s="498"/>
      <c r="V28" s="494" t="s">
        <v>2370</v>
      </c>
      <c r="W28" s="492"/>
    </row>
    <row r="29">
      <c r="A29" s="492" t="s">
        <v>1568</v>
      </c>
      <c r="B29" s="492" t="s">
        <v>2365</v>
      </c>
      <c r="C29" s="492"/>
      <c r="D29" s="492" t="s">
        <v>296</v>
      </c>
      <c r="E29" s="492"/>
      <c r="F29" s="492" t="s">
        <v>12</v>
      </c>
      <c r="G29" s="492" t="s">
        <v>465</v>
      </c>
      <c r="H29" s="492" t="s">
        <v>2252</v>
      </c>
      <c r="I29" s="492" t="s">
        <v>2267</v>
      </c>
      <c r="J29" s="492" t="s">
        <v>2371</v>
      </c>
      <c r="K29" s="492" t="s">
        <v>2372</v>
      </c>
      <c r="L29" s="492" t="s">
        <v>2373</v>
      </c>
      <c r="M29" s="492" t="s">
        <v>2374</v>
      </c>
      <c r="N29" s="492"/>
      <c r="O29" s="492" t="s">
        <v>2375</v>
      </c>
      <c r="P29" s="495"/>
      <c r="Q29" s="495"/>
      <c r="R29" s="497">
        <v>45509.0</v>
      </c>
      <c r="S29" s="494" t="s">
        <v>215</v>
      </c>
      <c r="T29" s="494" t="s">
        <v>95</v>
      </c>
      <c r="U29" s="492"/>
      <c r="V29" s="492"/>
      <c r="W29" s="492"/>
    </row>
    <row r="30">
      <c r="A30" s="492" t="s">
        <v>1574</v>
      </c>
      <c r="B30" s="492"/>
      <c r="C30" s="492"/>
      <c r="D30" s="492" t="s">
        <v>296</v>
      </c>
      <c r="E30" s="492" t="s">
        <v>2275</v>
      </c>
      <c r="F30" s="492" t="s">
        <v>12</v>
      </c>
      <c r="G30" s="492" t="s">
        <v>465</v>
      </c>
      <c r="H30" s="492" t="s">
        <v>2252</v>
      </c>
      <c r="I30" s="492" t="s">
        <v>2267</v>
      </c>
      <c r="J30" s="492" t="s">
        <v>2376</v>
      </c>
      <c r="K30" s="492"/>
      <c r="L30" s="492" t="s">
        <v>2377</v>
      </c>
      <c r="M30" s="492" t="s">
        <v>2378</v>
      </c>
      <c r="N30" s="492"/>
      <c r="O30" s="492" t="s">
        <v>2340</v>
      </c>
      <c r="P30" s="495"/>
      <c r="Q30" s="495"/>
      <c r="R30" s="494" t="s">
        <v>472</v>
      </c>
      <c r="S30" s="494" t="s">
        <v>215</v>
      </c>
      <c r="T30" s="494" t="s">
        <v>95</v>
      </c>
      <c r="U30" s="492"/>
      <c r="V30" s="492"/>
      <c r="W30" s="492"/>
    </row>
    <row r="31">
      <c r="A31" s="492" t="s">
        <v>1580</v>
      </c>
      <c r="B31" s="492" t="s">
        <v>2379</v>
      </c>
      <c r="C31" s="492">
        <v>4.4</v>
      </c>
      <c r="D31" s="492" t="s">
        <v>296</v>
      </c>
      <c r="E31" s="492"/>
      <c r="F31" s="492" t="s">
        <v>11</v>
      </c>
      <c r="G31" s="492" t="s">
        <v>588</v>
      </c>
      <c r="H31" s="492" t="s">
        <v>2252</v>
      </c>
      <c r="I31" s="492" t="s">
        <v>2267</v>
      </c>
      <c r="J31" s="492" t="s">
        <v>2380</v>
      </c>
      <c r="K31" s="492"/>
      <c r="L31" s="492" t="s">
        <v>2381</v>
      </c>
      <c r="M31" s="492" t="s">
        <v>2382</v>
      </c>
      <c r="N31" s="492"/>
      <c r="O31" s="492"/>
      <c r="P31" s="495"/>
      <c r="Q31" s="495"/>
      <c r="R31" s="497"/>
      <c r="S31" s="492"/>
      <c r="T31" s="492" t="s">
        <v>620</v>
      </c>
      <c r="U31" s="492"/>
      <c r="V31" s="492" t="s">
        <v>58</v>
      </c>
      <c r="W31" s="492"/>
    </row>
    <row r="32">
      <c r="A32" s="492" t="s">
        <v>1586</v>
      </c>
      <c r="B32" s="492" t="s">
        <v>2379</v>
      </c>
      <c r="C32" s="492">
        <v>4.4</v>
      </c>
      <c r="D32" s="492" t="s">
        <v>296</v>
      </c>
      <c r="E32" s="492"/>
      <c r="F32" s="492" t="s">
        <v>11</v>
      </c>
      <c r="G32" s="492" t="s">
        <v>465</v>
      </c>
      <c r="H32" s="492" t="s">
        <v>2252</v>
      </c>
      <c r="I32" s="492" t="s">
        <v>2267</v>
      </c>
      <c r="J32" s="492" t="s">
        <v>2383</v>
      </c>
      <c r="K32" s="492"/>
      <c r="L32" s="492" t="s">
        <v>2384</v>
      </c>
      <c r="M32" s="492" t="s">
        <v>2382</v>
      </c>
      <c r="N32" s="492"/>
      <c r="O32" s="492" t="s">
        <v>2385</v>
      </c>
      <c r="P32" s="495"/>
      <c r="Q32" s="495"/>
      <c r="R32" s="494" t="s">
        <v>472</v>
      </c>
      <c r="S32" s="494" t="s">
        <v>215</v>
      </c>
      <c r="T32" s="494" t="s">
        <v>620</v>
      </c>
      <c r="U32" s="492"/>
      <c r="V32" s="492"/>
      <c r="W32" s="492"/>
    </row>
    <row r="33">
      <c r="A33" s="492" t="s">
        <v>1592</v>
      </c>
      <c r="B33" s="492" t="s">
        <v>2379</v>
      </c>
      <c r="C33" s="492">
        <v>4.4</v>
      </c>
      <c r="D33" s="492" t="s">
        <v>296</v>
      </c>
      <c r="E33" s="492"/>
      <c r="F33" s="492" t="s">
        <v>11</v>
      </c>
      <c r="G33" s="492" t="s">
        <v>465</v>
      </c>
      <c r="H33" s="492" t="s">
        <v>2252</v>
      </c>
      <c r="I33" s="492" t="s">
        <v>2267</v>
      </c>
      <c r="J33" s="492" t="s">
        <v>2386</v>
      </c>
      <c r="K33" s="492"/>
      <c r="L33" s="492" t="s">
        <v>2387</v>
      </c>
      <c r="M33" s="492" t="s">
        <v>2382</v>
      </c>
      <c r="N33" s="492"/>
      <c r="O33" s="492" t="s">
        <v>2388</v>
      </c>
      <c r="P33" s="495"/>
      <c r="Q33" s="495"/>
      <c r="R33" s="494" t="s">
        <v>472</v>
      </c>
      <c r="S33" s="494" t="s">
        <v>215</v>
      </c>
      <c r="T33" s="494" t="s">
        <v>620</v>
      </c>
      <c r="U33" s="492"/>
      <c r="V33" s="492" t="s">
        <v>58</v>
      </c>
      <c r="W33" s="492"/>
    </row>
    <row r="34">
      <c r="A34" s="492" t="s">
        <v>1598</v>
      </c>
      <c r="B34" s="492" t="s">
        <v>2379</v>
      </c>
      <c r="C34" s="492">
        <v>4.4</v>
      </c>
      <c r="D34" s="492" t="s">
        <v>296</v>
      </c>
      <c r="E34" s="492"/>
      <c r="F34" s="492" t="s">
        <v>11</v>
      </c>
      <c r="G34" s="492" t="s">
        <v>465</v>
      </c>
      <c r="H34" s="492" t="s">
        <v>2252</v>
      </c>
      <c r="I34" s="492" t="s">
        <v>2267</v>
      </c>
      <c r="J34" s="492" t="s">
        <v>2389</v>
      </c>
      <c r="K34" s="492"/>
      <c r="L34" s="492" t="s">
        <v>2390</v>
      </c>
      <c r="M34" s="492" t="s">
        <v>2382</v>
      </c>
      <c r="N34" s="492"/>
      <c r="O34" s="492" t="s">
        <v>2391</v>
      </c>
      <c r="P34" s="495"/>
      <c r="Q34" s="495"/>
      <c r="R34" s="497"/>
      <c r="S34" s="492"/>
      <c r="T34" s="492" t="s">
        <v>620</v>
      </c>
      <c r="U34" s="492"/>
      <c r="V34" s="492" t="s">
        <v>58</v>
      </c>
      <c r="W34" s="492"/>
    </row>
    <row r="35">
      <c r="A35" s="492" t="s">
        <v>1603</v>
      </c>
      <c r="B35" s="492" t="s">
        <v>2379</v>
      </c>
      <c r="C35" s="492">
        <v>4.4</v>
      </c>
      <c r="D35" s="492" t="s">
        <v>296</v>
      </c>
      <c r="E35" s="492"/>
      <c r="F35" s="492" t="s">
        <v>11</v>
      </c>
      <c r="G35" s="492" t="s">
        <v>588</v>
      </c>
      <c r="H35" s="492" t="s">
        <v>2252</v>
      </c>
      <c r="I35" s="492" t="s">
        <v>2267</v>
      </c>
      <c r="J35" s="492" t="s">
        <v>2392</v>
      </c>
      <c r="K35" s="492"/>
      <c r="L35" s="492" t="s">
        <v>2393</v>
      </c>
      <c r="M35" s="492" t="s">
        <v>2394</v>
      </c>
      <c r="N35" s="492" t="s">
        <v>2395</v>
      </c>
      <c r="O35" s="492"/>
      <c r="P35" s="495"/>
      <c r="Q35" s="495"/>
      <c r="R35" s="497"/>
      <c r="S35" s="492"/>
      <c r="T35" s="492" t="s">
        <v>620</v>
      </c>
      <c r="U35" s="492"/>
      <c r="V35" s="492" t="s">
        <v>58</v>
      </c>
      <c r="W35" s="492"/>
    </row>
    <row r="36">
      <c r="A36" s="492" t="s">
        <v>1608</v>
      </c>
      <c r="B36" s="492" t="s">
        <v>2379</v>
      </c>
      <c r="C36" s="492">
        <v>4.4</v>
      </c>
      <c r="D36" s="492" t="s">
        <v>296</v>
      </c>
      <c r="E36" s="492"/>
      <c r="F36" s="492" t="s">
        <v>11</v>
      </c>
      <c r="G36" s="492" t="s">
        <v>465</v>
      </c>
      <c r="H36" s="492" t="s">
        <v>2252</v>
      </c>
      <c r="I36" s="492" t="s">
        <v>2267</v>
      </c>
      <c r="J36" s="492" t="s">
        <v>2396</v>
      </c>
      <c r="K36" s="492"/>
      <c r="L36" s="492" t="s">
        <v>2397</v>
      </c>
      <c r="M36" s="492" t="s">
        <v>2394</v>
      </c>
      <c r="N36" s="492"/>
      <c r="O36" s="492" t="s">
        <v>2398</v>
      </c>
      <c r="P36" s="495"/>
      <c r="Q36" s="495"/>
      <c r="R36" s="494" t="s">
        <v>472</v>
      </c>
      <c r="S36" s="494" t="s">
        <v>215</v>
      </c>
      <c r="T36" s="494" t="s">
        <v>95</v>
      </c>
      <c r="U36" s="492"/>
      <c r="V36" s="492"/>
      <c r="W36" s="492"/>
    </row>
    <row r="37">
      <c r="A37" s="492" t="s">
        <v>1613</v>
      </c>
      <c r="B37" s="492" t="s">
        <v>2379</v>
      </c>
      <c r="C37" s="492">
        <v>4.4</v>
      </c>
      <c r="D37" s="492" t="s">
        <v>296</v>
      </c>
      <c r="E37" s="492"/>
      <c r="F37" s="492" t="s">
        <v>11</v>
      </c>
      <c r="G37" s="492" t="s">
        <v>465</v>
      </c>
      <c r="H37" s="492" t="s">
        <v>2252</v>
      </c>
      <c r="I37" s="492" t="s">
        <v>2267</v>
      </c>
      <c r="J37" s="492" t="s">
        <v>2399</v>
      </c>
      <c r="K37" s="492"/>
      <c r="L37" s="492" t="s">
        <v>2400</v>
      </c>
      <c r="M37" s="492" t="s">
        <v>2394</v>
      </c>
      <c r="N37" s="492"/>
      <c r="O37" s="492" t="s">
        <v>2401</v>
      </c>
      <c r="P37" s="495"/>
      <c r="Q37" s="495"/>
      <c r="R37" s="494" t="s">
        <v>472</v>
      </c>
      <c r="S37" s="494" t="s">
        <v>215</v>
      </c>
      <c r="T37" s="494" t="s">
        <v>620</v>
      </c>
      <c r="U37" s="492"/>
      <c r="V37" s="492" t="s">
        <v>58</v>
      </c>
      <c r="W37" s="492"/>
    </row>
    <row r="38">
      <c r="A38" s="492" t="s">
        <v>1617</v>
      </c>
      <c r="B38" s="492" t="s">
        <v>2379</v>
      </c>
      <c r="C38" s="492">
        <v>4.4</v>
      </c>
      <c r="D38" s="492" t="s">
        <v>296</v>
      </c>
      <c r="E38" s="492"/>
      <c r="F38" s="492" t="s">
        <v>11</v>
      </c>
      <c r="G38" s="492" t="s">
        <v>465</v>
      </c>
      <c r="H38" s="492" t="s">
        <v>2252</v>
      </c>
      <c r="I38" s="492" t="s">
        <v>2267</v>
      </c>
      <c r="J38" s="492" t="s">
        <v>2402</v>
      </c>
      <c r="K38" s="492"/>
      <c r="L38" s="492" t="s">
        <v>2403</v>
      </c>
      <c r="M38" s="492" t="s">
        <v>2394</v>
      </c>
      <c r="N38" s="492"/>
      <c r="O38" s="492" t="s">
        <v>2404</v>
      </c>
      <c r="P38" s="495"/>
      <c r="Q38" s="495"/>
      <c r="R38" s="494" t="s">
        <v>472</v>
      </c>
      <c r="S38" s="494" t="s">
        <v>215</v>
      </c>
      <c r="T38" s="494" t="s">
        <v>620</v>
      </c>
      <c r="U38" s="492"/>
      <c r="V38" s="492" t="s">
        <v>58</v>
      </c>
      <c r="W38" s="492"/>
    </row>
    <row r="39">
      <c r="A39" s="492" t="s">
        <v>1621</v>
      </c>
      <c r="B39" s="492" t="s">
        <v>2379</v>
      </c>
      <c r="C39" s="492">
        <v>4.4</v>
      </c>
      <c r="D39" s="492" t="s">
        <v>296</v>
      </c>
      <c r="E39" s="492"/>
      <c r="F39" s="492" t="s">
        <v>11</v>
      </c>
      <c r="G39" s="492" t="s">
        <v>588</v>
      </c>
      <c r="H39" s="492" t="s">
        <v>2252</v>
      </c>
      <c r="I39" s="492" t="s">
        <v>2267</v>
      </c>
      <c r="J39" s="492" t="s">
        <v>2405</v>
      </c>
      <c r="K39" s="492"/>
      <c r="L39" s="492" t="s">
        <v>2406</v>
      </c>
      <c r="M39" s="492" t="s">
        <v>2394</v>
      </c>
      <c r="N39" s="492"/>
      <c r="O39" s="492"/>
      <c r="P39" s="495"/>
      <c r="Q39" s="495"/>
      <c r="R39" s="497"/>
      <c r="S39" s="492"/>
      <c r="T39" s="492" t="s">
        <v>620</v>
      </c>
      <c r="U39" s="492"/>
      <c r="V39" s="492" t="s">
        <v>58</v>
      </c>
      <c r="W39" s="492"/>
    </row>
    <row r="40">
      <c r="A40" s="492" t="s">
        <v>1628</v>
      </c>
      <c r="B40" s="492" t="s">
        <v>2379</v>
      </c>
      <c r="C40" s="492">
        <v>4.4</v>
      </c>
      <c r="D40" s="492" t="s">
        <v>296</v>
      </c>
      <c r="E40" s="492"/>
      <c r="F40" s="492" t="s">
        <v>11</v>
      </c>
      <c r="G40" s="492" t="s">
        <v>588</v>
      </c>
      <c r="H40" s="492" t="s">
        <v>2252</v>
      </c>
      <c r="I40" s="492" t="s">
        <v>2267</v>
      </c>
      <c r="J40" s="492" t="s">
        <v>2407</v>
      </c>
      <c r="K40" s="492"/>
      <c r="L40" s="492" t="s">
        <v>2408</v>
      </c>
      <c r="M40" s="492" t="s">
        <v>2394</v>
      </c>
      <c r="N40" s="492"/>
      <c r="O40" s="492"/>
      <c r="P40" s="495"/>
      <c r="Q40" s="495"/>
      <c r="R40" s="497"/>
      <c r="S40" s="492"/>
      <c r="T40" s="492" t="s">
        <v>620</v>
      </c>
      <c r="U40" s="492"/>
      <c r="V40" s="492" t="s">
        <v>58</v>
      </c>
      <c r="W40" s="492"/>
    </row>
    <row r="41">
      <c r="A41" s="492" t="s">
        <v>1633</v>
      </c>
      <c r="B41" s="492" t="s">
        <v>2379</v>
      </c>
      <c r="C41" s="492">
        <v>4.4</v>
      </c>
      <c r="D41" s="492" t="s">
        <v>296</v>
      </c>
      <c r="E41" s="492"/>
      <c r="F41" s="492" t="s">
        <v>11</v>
      </c>
      <c r="G41" s="492" t="s">
        <v>588</v>
      </c>
      <c r="H41" s="492" t="s">
        <v>2252</v>
      </c>
      <c r="I41" s="492" t="s">
        <v>2267</v>
      </c>
      <c r="J41" s="492" t="s">
        <v>2409</v>
      </c>
      <c r="K41" s="492"/>
      <c r="L41" s="492" t="s">
        <v>2410</v>
      </c>
      <c r="M41" s="492" t="s">
        <v>2394</v>
      </c>
      <c r="N41" s="492"/>
      <c r="O41" s="492"/>
      <c r="P41" s="495"/>
      <c r="Q41" s="495"/>
      <c r="R41" s="497"/>
      <c r="S41" s="492"/>
      <c r="T41" s="492" t="s">
        <v>620</v>
      </c>
      <c r="U41" s="492"/>
      <c r="V41" s="492" t="s">
        <v>58</v>
      </c>
      <c r="W41" s="492"/>
    </row>
    <row r="42">
      <c r="A42" s="492" t="s">
        <v>1639</v>
      </c>
      <c r="B42" s="492"/>
      <c r="C42" s="492"/>
      <c r="D42" s="492" t="s">
        <v>296</v>
      </c>
      <c r="E42" s="492" t="s">
        <v>2275</v>
      </c>
      <c r="F42" s="492" t="s">
        <v>11</v>
      </c>
      <c r="G42" s="492" t="s">
        <v>465</v>
      </c>
      <c r="H42" s="492" t="s">
        <v>2252</v>
      </c>
      <c r="I42" s="492" t="s">
        <v>2267</v>
      </c>
      <c r="J42" s="494" t="s">
        <v>2411</v>
      </c>
      <c r="K42" s="492"/>
      <c r="L42" s="494" t="s">
        <v>2412</v>
      </c>
      <c r="M42" s="494" t="s">
        <v>2413</v>
      </c>
      <c r="N42" s="492"/>
      <c r="O42" s="492" t="s">
        <v>2414</v>
      </c>
      <c r="P42" s="493" t="s">
        <v>2258</v>
      </c>
      <c r="Q42" s="493" t="s">
        <v>2415</v>
      </c>
      <c r="R42" s="494" t="s">
        <v>472</v>
      </c>
      <c r="S42" s="494" t="s">
        <v>215</v>
      </c>
      <c r="T42" s="494" t="s">
        <v>95</v>
      </c>
      <c r="U42" s="492"/>
      <c r="V42" s="492"/>
      <c r="W42" s="492"/>
    </row>
    <row r="43">
      <c r="A43" s="492" t="s">
        <v>1645</v>
      </c>
      <c r="B43" s="492"/>
      <c r="C43" s="492"/>
      <c r="D43" s="492" t="s">
        <v>296</v>
      </c>
      <c r="E43" s="492" t="s">
        <v>2275</v>
      </c>
      <c r="F43" s="492" t="s">
        <v>11</v>
      </c>
      <c r="G43" s="492" t="s">
        <v>465</v>
      </c>
      <c r="H43" s="492" t="s">
        <v>2252</v>
      </c>
      <c r="I43" s="492" t="s">
        <v>2267</v>
      </c>
      <c r="J43" s="494" t="s">
        <v>2416</v>
      </c>
      <c r="K43" s="492"/>
      <c r="L43" s="494" t="s">
        <v>2417</v>
      </c>
      <c r="M43" s="494" t="s">
        <v>2418</v>
      </c>
      <c r="N43" s="492"/>
      <c r="O43" s="492" t="s">
        <v>2414</v>
      </c>
      <c r="P43" s="493"/>
      <c r="Q43" s="493" t="s">
        <v>2419</v>
      </c>
      <c r="R43" s="494" t="s">
        <v>472</v>
      </c>
      <c r="S43" s="494" t="s">
        <v>215</v>
      </c>
      <c r="T43" s="494" t="s">
        <v>95</v>
      </c>
      <c r="U43" s="492"/>
      <c r="V43" s="492"/>
      <c r="W43" s="492"/>
    </row>
    <row r="44">
      <c r="A44" s="492" t="s">
        <v>1650</v>
      </c>
      <c r="B44" s="492"/>
      <c r="C44" s="492"/>
      <c r="D44" s="492" t="s">
        <v>296</v>
      </c>
      <c r="E44" s="492" t="s">
        <v>2275</v>
      </c>
      <c r="F44" s="492" t="s">
        <v>11</v>
      </c>
      <c r="G44" s="492" t="s">
        <v>465</v>
      </c>
      <c r="H44" s="492" t="s">
        <v>2252</v>
      </c>
      <c r="I44" s="492" t="s">
        <v>2267</v>
      </c>
      <c r="J44" s="492" t="s">
        <v>2420</v>
      </c>
      <c r="K44" s="492"/>
      <c r="L44" s="492" t="s">
        <v>2421</v>
      </c>
      <c r="M44" s="492" t="s">
        <v>2422</v>
      </c>
      <c r="N44" s="492"/>
      <c r="O44" s="492" t="s">
        <v>2423</v>
      </c>
      <c r="P44" s="493" t="s">
        <v>2258</v>
      </c>
      <c r="Q44" s="493" t="s">
        <v>2424</v>
      </c>
      <c r="R44" s="494" t="s">
        <v>472</v>
      </c>
      <c r="S44" s="494" t="s">
        <v>215</v>
      </c>
      <c r="T44" s="494" t="s">
        <v>95</v>
      </c>
      <c r="U44" s="492"/>
      <c r="V44" s="492"/>
      <c r="W44" s="492"/>
    </row>
    <row r="45">
      <c r="A45" s="492" t="s">
        <v>1654</v>
      </c>
      <c r="B45" s="492"/>
      <c r="C45" s="492"/>
      <c r="D45" s="492" t="s">
        <v>296</v>
      </c>
      <c r="E45" s="492"/>
      <c r="F45" s="492" t="s">
        <v>11</v>
      </c>
      <c r="G45" s="492" t="s">
        <v>465</v>
      </c>
      <c r="H45" s="492" t="s">
        <v>2252</v>
      </c>
      <c r="I45" s="492" t="s">
        <v>2267</v>
      </c>
      <c r="J45" s="492" t="s">
        <v>2425</v>
      </c>
      <c r="K45" s="492" t="s">
        <v>2426</v>
      </c>
      <c r="L45" s="492" t="s">
        <v>2427</v>
      </c>
      <c r="M45" s="492" t="s">
        <v>2428</v>
      </c>
      <c r="N45" s="492"/>
      <c r="O45" s="492" t="s">
        <v>2429</v>
      </c>
      <c r="P45" s="495"/>
      <c r="Q45" s="495"/>
      <c r="R45" s="494" t="s">
        <v>472</v>
      </c>
      <c r="S45" s="494" t="s">
        <v>215</v>
      </c>
      <c r="T45" s="494" t="s">
        <v>95</v>
      </c>
      <c r="U45" s="492"/>
      <c r="V45" s="492"/>
      <c r="W45" s="492"/>
    </row>
    <row r="46">
      <c r="A46" s="492" t="s">
        <v>1661</v>
      </c>
      <c r="B46" s="492"/>
      <c r="C46" s="492"/>
      <c r="D46" s="492" t="s">
        <v>296</v>
      </c>
      <c r="E46" s="492" t="s">
        <v>2275</v>
      </c>
      <c r="F46" s="492" t="s">
        <v>11</v>
      </c>
      <c r="G46" s="492" t="s">
        <v>465</v>
      </c>
      <c r="H46" s="492" t="s">
        <v>2252</v>
      </c>
      <c r="I46" s="492" t="s">
        <v>2267</v>
      </c>
      <c r="J46" s="492" t="s">
        <v>2430</v>
      </c>
      <c r="K46" s="492" t="s">
        <v>2431</v>
      </c>
      <c r="L46" s="492" t="s">
        <v>2432</v>
      </c>
      <c r="M46" s="492" t="s">
        <v>2433</v>
      </c>
      <c r="N46" s="492"/>
      <c r="O46" s="492" t="s">
        <v>2434</v>
      </c>
      <c r="P46" s="493" t="s">
        <v>2258</v>
      </c>
      <c r="Q46" s="493" t="s">
        <v>2435</v>
      </c>
      <c r="R46" s="494" t="s">
        <v>472</v>
      </c>
      <c r="S46" s="494" t="s">
        <v>215</v>
      </c>
      <c r="T46" s="494" t="s">
        <v>95</v>
      </c>
      <c r="U46" s="492"/>
      <c r="V46" s="492"/>
      <c r="W46" s="492"/>
    </row>
    <row r="47">
      <c r="A47" s="492" t="s">
        <v>1666</v>
      </c>
      <c r="B47" s="492"/>
      <c r="C47" s="492"/>
      <c r="D47" s="492" t="s">
        <v>296</v>
      </c>
      <c r="E47" s="492"/>
      <c r="F47" s="492" t="s">
        <v>11</v>
      </c>
      <c r="G47" s="492" t="s">
        <v>588</v>
      </c>
      <c r="H47" s="492" t="s">
        <v>2252</v>
      </c>
      <c r="I47" s="492" t="s">
        <v>2267</v>
      </c>
      <c r="J47" s="492" t="s">
        <v>2436</v>
      </c>
      <c r="K47" s="492" t="s">
        <v>2437</v>
      </c>
      <c r="L47" s="492" t="s">
        <v>2438</v>
      </c>
      <c r="M47" s="492" t="s">
        <v>2439</v>
      </c>
      <c r="N47" s="492"/>
      <c r="O47" s="492"/>
      <c r="P47" s="495"/>
      <c r="Q47" s="495"/>
      <c r="R47" s="494" t="s">
        <v>646</v>
      </c>
      <c r="S47" s="494" t="s">
        <v>490</v>
      </c>
      <c r="T47" s="494" t="s">
        <v>95</v>
      </c>
      <c r="U47" s="492"/>
      <c r="V47" s="492"/>
      <c r="W47" s="492"/>
    </row>
    <row r="48">
      <c r="A48" s="492" t="s">
        <v>1672</v>
      </c>
      <c r="B48" s="492"/>
      <c r="C48" s="492"/>
      <c r="D48" s="492" t="s">
        <v>296</v>
      </c>
      <c r="E48" s="492" t="s">
        <v>2275</v>
      </c>
      <c r="F48" s="492" t="s">
        <v>11</v>
      </c>
      <c r="G48" s="492" t="s">
        <v>465</v>
      </c>
      <c r="H48" s="492" t="s">
        <v>2252</v>
      </c>
      <c r="I48" s="492" t="s">
        <v>2267</v>
      </c>
      <c r="J48" s="492" t="s">
        <v>2440</v>
      </c>
      <c r="K48" s="492" t="s">
        <v>2441</v>
      </c>
      <c r="L48" s="492" t="s">
        <v>2442</v>
      </c>
      <c r="M48" s="492" t="s">
        <v>2443</v>
      </c>
      <c r="N48" s="492"/>
      <c r="O48" s="492" t="s">
        <v>2444</v>
      </c>
      <c r="P48" s="493" t="s">
        <v>2258</v>
      </c>
      <c r="Q48" s="493" t="s">
        <v>2445</v>
      </c>
      <c r="R48" s="494" t="s">
        <v>472</v>
      </c>
      <c r="S48" s="494" t="s">
        <v>215</v>
      </c>
      <c r="T48" s="494" t="s">
        <v>95</v>
      </c>
      <c r="U48" s="492"/>
      <c r="V48" s="492"/>
      <c r="W48" s="492"/>
    </row>
    <row r="49">
      <c r="A49" s="492" t="s">
        <v>1678</v>
      </c>
      <c r="B49" s="492"/>
      <c r="C49" s="492"/>
      <c r="D49" s="492" t="s">
        <v>296</v>
      </c>
      <c r="E49" s="492" t="s">
        <v>2275</v>
      </c>
      <c r="F49" s="492" t="s">
        <v>11</v>
      </c>
      <c r="G49" s="492" t="s">
        <v>465</v>
      </c>
      <c r="H49" s="492" t="s">
        <v>2252</v>
      </c>
      <c r="I49" s="492" t="s">
        <v>2267</v>
      </c>
      <c r="J49" s="494" t="s">
        <v>2446</v>
      </c>
      <c r="K49" s="492" t="s">
        <v>2447</v>
      </c>
      <c r="L49" s="494" t="s">
        <v>2448</v>
      </c>
      <c r="M49" s="492" t="s">
        <v>2449</v>
      </c>
      <c r="N49" s="492"/>
      <c r="O49" s="492" t="s">
        <v>2450</v>
      </c>
      <c r="P49" s="493" t="s">
        <v>2258</v>
      </c>
      <c r="Q49" s="493" t="s">
        <v>2451</v>
      </c>
      <c r="R49" s="494" t="s">
        <v>472</v>
      </c>
      <c r="S49" s="494" t="s">
        <v>215</v>
      </c>
      <c r="T49" s="494" t="s">
        <v>95</v>
      </c>
      <c r="U49" s="492"/>
      <c r="V49" s="492"/>
      <c r="W49" s="492"/>
    </row>
    <row r="50">
      <c r="A50" s="492" t="s">
        <v>1684</v>
      </c>
      <c r="B50" s="492"/>
      <c r="C50" s="492"/>
      <c r="D50" s="492" t="s">
        <v>296</v>
      </c>
      <c r="E50" s="492" t="s">
        <v>2275</v>
      </c>
      <c r="F50" s="492" t="s">
        <v>11</v>
      </c>
      <c r="G50" s="492" t="s">
        <v>465</v>
      </c>
      <c r="H50" s="492" t="s">
        <v>2252</v>
      </c>
      <c r="I50" s="492" t="s">
        <v>2267</v>
      </c>
      <c r="J50" s="494" t="s">
        <v>2452</v>
      </c>
      <c r="K50" s="492" t="s">
        <v>2447</v>
      </c>
      <c r="L50" s="494" t="s">
        <v>2453</v>
      </c>
      <c r="M50" s="494" t="s">
        <v>2454</v>
      </c>
      <c r="N50" s="492"/>
      <c r="O50" s="492" t="s">
        <v>2450</v>
      </c>
      <c r="P50" s="493" t="s">
        <v>2258</v>
      </c>
      <c r="Q50" s="493" t="s">
        <v>2455</v>
      </c>
      <c r="R50" s="494" t="s">
        <v>472</v>
      </c>
      <c r="S50" s="494" t="s">
        <v>215</v>
      </c>
      <c r="T50" s="494" t="s">
        <v>95</v>
      </c>
      <c r="U50" s="492"/>
      <c r="V50" s="492"/>
      <c r="W50" s="492"/>
    </row>
    <row r="51">
      <c r="A51" s="492" t="s">
        <v>1689</v>
      </c>
      <c r="B51" s="492"/>
      <c r="C51" s="492"/>
      <c r="D51" s="492" t="s">
        <v>296</v>
      </c>
      <c r="E51" s="492" t="s">
        <v>2275</v>
      </c>
      <c r="F51" s="492" t="s">
        <v>11</v>
      </c>
      <c r="G51" s="492" t="s">
        <v>465</v>
      </c>
      <c r="H51" s="492" t="s">
        <v>2252</v>
      </c>
      <c r="I51" s="492" t="s">
        <v>2267</v>
      </c>
      <c r="J51" s="494" t="s">
        <v>2456</v>
      </c>
      <c r="K51" s="492" t="s">
        <v>2457</v>
      </c>
      <c r="L51" s="492" t="s">
        <v>2458</v>
      </c>
      <c r="M51" s="492" t="s">
        <v>2459</v>
      </c>
      <c r="N51" s="492"/>
      <c r="O51" s="492" t="s">
        <v>2460</v>
      </c>
      <c r="P51" s="493" t="s">
        <v>2258</v>
      </c>
      <c r="Q51" s="493" t="s">
        <v>2461</v>
      </c>
      <c r="R51" s="494" t="s">
        <v>472</v>
      </c>
      <c r="S51" s="494" t="s">
        <v>215</v>
      </c>
      <c r="T51" s="494" t="s">
        <v>95</v>
      </c>
      <c r="U51" s="492"/>
      <c r="V51" s="492"/>
      <c r="W51" s="492"/>
    </row>
    <row r="52">
      <c r="A52" s="492" t="s">
        <v>1694</v>
      </c>
      <c r="B52" s="492"/>
      <c r="C52" s="492"/>
      <c r="D52" s="492" t="s">
        <v>296</v>
      </c>
      <c r="E52" s="492" t="s">
        <v>2275</v>
      </c>
      <c r="F52" s="492" t="s">
        <v>11</v>
      </c>
      <c r="G52" s="492" t="s">
        <v>465</v>
      </c>
      <c r="H52" s="492" t="s">
        <v>2252</v>
      </c>
      <c r="I52" s="492" t="s">
        <v>2267</v>
      </c>
      <c r="J52" s="494" t="s">
        <v>2462</v>
      </c>
      <c r="K52" s="492" t="s">
        <v>2463</v>
      </c>
      <c r="L52" s="492" t="s">
        <v>2464</v>
      </c>
      <c r="M52" s="492" t="s">
        <v>2465</v>
      </c>
      <c r="N52" s="492"/>
      <c r="O52" s="492" t="s">
        <v>2466</v>
      </c>
      <c r="P52" s="493" t="s">
        <v>2258</v>
      </c>
      <c r="Q52" s="493" t="s">
        <v>2467</v>
      </c>
      <c r="R52" s="494" t="s">
        <v>472</v>
      </c>
      <c r="S52" s="494" t="s">
        <v>215</v>
      </c>
      <c r="T52" s="494" t="s">
        <v>95</v>
      </c>
      <c r="U52" s="492"/>
      <c r="V52" s="492"/>
      <c r="W52" s="492"/>
    </row>
    <row r="53">
      <c r="A53" s="492" t="s">
        <v>1700</v>
      </c>
      <c r="B53" s="492"/>
      <c r="C53" s="492"/>
      <c r="D53" s="492" t="s">
        <v>296</v>
      </c>
      <c r="E53" s="492" t="s">
        <v>2275</v>
      </c>
      <c r="F53" s="492" t="s">
        <v>11</v>
      </c>
      <c r="G53" s="492" t="s">
        <v>465</v>
      </c>
      <c r="H53" s="492" t="s">
        <v>2252</v>
      </c>
      <c r="I53" s="492" t="s">
        <v>2267</v>
      </c>
      <c r="J53" s="494" t="s">
        <v>2468</v>
      </c>
      <c r="K53" s="492" t="s">
        <v>2469</v>
      </c>
      <c r="L53" s="492" t="s">
        <v>2470</v>
      </c>
      <c r="M53" s="492" t="s">
        <v>2471</v>
      </c>
      <c r="N53" s="492"/>
      <c r="O53" s="492" t="s">
        <v>2472</v>
      </c>
      <c r="P53" s="493" t="s">
        <v>2258</v>
      </c>
      <c r="Q53" s="493" t="s">
        <v>2473</v>
      </c>
      <c r="R53" s="494" t="s">
        <v>472</v>
      </c>
      <c r="S53" s="494" t="s">
        <v>215</v>
      </c>
      <c r="T53" s="494" t="s">
        <v>95</v>
      </c>
      <c r="U53" s="492"/>
      <c r="V53" s="492"/>
      <c r="W53" s="492"/>
    </row>
    <row r="54">
      <c r="A54" s="492" t="s">
        <v>1706</v>
      </c>
      <c r="B54" s="492"/>
      <c r="C54" s="492"/>
      <c r="D54" s="492" t="s">
        <v>296</v>
      </c>
      <c r="E54" s="492" t="s">
        <v>2275</v>
      </c>
      <c r="F54" s="492" t="s">
        <v>11</v>
      </c>
      <c r="G54" s="492" t="s">
        <v>465</v>
      </c>
      <c r="H54" s="492" t="s">
        <v>2252</v>
      </c>
      <c r="I54" s="492" t="s">
        <v>2267</v>
      </c>
      <c r="J54" s="494" t="s">
        <v>2474</v>
      </c>
      <c r="K54" s="492" t="s">
        <v>2475</v>
      </c>
      <c r="L54" s="492" t="s">
        <v>2476</v>
      </c>
      <c r="M54" s="492" t="s">
        <v>2477</v>
      </c>
      <c r="N54" s="492"/>
      <c r="O54" s="492" t="s">
        <v>2478</v>
      </c>
      <c r="P54" s="493" t="s">
        <v>2258</v>
      </c>
      <c r="Q54" s="493" t="s">
        <v>2479</v>
      </c>
      <c r="R54" s="494" t="s">
        <v>472</v>
      </c>
      <c r="S54" s="494" t="s">
        <v>215</v>
      </c>
      <c r="T54" s="494" t="s">
        <v>95</v>
      </c>
      <c r="U54" s="492"/>
      <c r="V54" s="492"/>
      <c r="W54" s="492"/>
    </row>
    <row r="55">
      <c r="A55" s="492" t="s">
        <v>1711</v>
      </c>
      <c r="B55" s="492"/>
      <c r="C55" s="492"/>
      <c r="D55" s="492" t="s">
        <v>296</v>
      </c>
      <c r="E55" s="492" t="s">
        <v>2480</v>
      </c>
      <c r="F55" s="494" t="s">
        <v>11</v>
      </c>
      <c r="G55" s="492" t="s">
        <v>465</v>
      </c>
      <c r="H55" s="492" t="s">
        <v>2252</v>
      </c>
      <c r="I55" s="492" t="s">
        <v>2267</v>
      </c>
      <c r="J55" s="492" t="s">
        <v>2481</v>
      </c>
      <c r="K55" s="492" t="s">
        <v>2482</v>
      </c>
      <c r="L55" s="492" t="s">
        <v>2483</v>
      </c>
      <c r="M55" s="492" t="s">
        <v>2484</v>
      </c>
      <c r="N55" s="492"/>
      <c r="O55" s="492" t="s">
        <v>2485</v>
      </c>
      <c r="P55" s="493" t="s">
        <v>2258</v>
      </c>
      <c r="Q55" s="493" t="s">
        <v>2419</v>
      </c>
      <c r="R55" s="494" t="s">
        <v>472</v>
      </c>
      <c r="S55" s="494" t="s">
        <v>215</v>
      </c>
      <c r="T55" s="494" t="s">
        <v>95</v>
      </c>
      <c r="U55" s="492"/>
      <c r="V55" s="492"/>
      <c r="W55" s="492"/>
    </row>
    <row r="56">
      <c r="A56" s="492" t="s">
        <v>1714</v>
      </c>
      <c r="B56" s="492"/>
      <c r="C56" s="492"/>
      <c r="D56" s="492" t="s">
        <v>296</v>
      </c>
      <c r="E56" s="492"/>
      <c r="F56" s="492" t="s">
        <v>11</v>
      </c>
      <c r="G56" s="492" t="s">
        <v>465</v>
      </c>
      <c r="H56" s="492" t="s">
        <v>2252</v>
      </c>
      <c r="I56" s="492" t="s">
        <v>2267</v>
      </c>
      <c r="J56" s="492" t="s">
        <v>2486</v>
      </c>
      <c r="K56" s="492" t="s">
        <v>2487</v>
      </c>
      <c r="L56" s="492" t="s">
        <v>2488</v>
      </c>
      <c r="M56" s="492" t="s">
        <v>2489</v>
      </c>
      <c r="N56" s="492"/>
      <c r="O56" s="492" t="s">
        <v>2490</v>
      </c>
      <c r="P56" s="493" t="s">
        <v>2491</v>
      </c>
      <c r="Q56" s="493"/>
      <c r="R56" s="494" t="s">
        <v>472</v>
      </c>
      <c r="S56" s="494" t="s">
        <v>215</v>
      </c>
      <c r="T56" s="494" t="s">
        <v>95</v>
      </c>
      <c r="U56" s="492"/>
      <c r="V56" s="492"/>
      <c r="W56" s="492"/>
    </row>
    <row r="57">
      <c r="A57" s="492" t="s">
        <v>1720</v>
      </c>
      <c r="B57" s="492"/>
      <c r="C57" s="492"/>
      <c r="D57" s="492" t="s">
        <v>296</v>
      </c>
      <c r="E57" s="492"/>
      <c r="F57" s="492" t="s">
        <v>12</v>
      </c>
      <c r="G57" s="492" t="s">
        <v>465</v>
      </c>
      <c r="H57" s="492" t="s">
        <v>2252</v>
      </c>
      <c r="I57" s="492" t="s">
        <v>2267</v>
      </c>
      <c r="J57" s="492" t="s">
        <v>2492</v>
      </c>
      <c r="K57" s="492" t="s">
        <v>2493</v>
      </c>
      <c r="L57" s="492" t="s">
        <v>2494</v>
      </c>
      <c r="M57" s="492" t="s">
        <v>2495</v>
      </c>
      <c r="N57" s="492"/>
      <c r="O57" s="492" t="s">
        <v>2496</v>
      </c>
      <c r="P57" s="495"/>
      <c r="Q57" s="495"/>
      <c r="R57" s="494" t="s">
        <v>472</v>
      </c>
      <c r="S57" s="494" t="s">
        <v>215</v>
      </c>
      <c r="T57" s="494" t="s">
        <v>95</v>
      </c>
      <c r="U57" s="492"/>
      <c r="V57" s="492"/>
      <c r="W57" s="492"/>
    </row>
    <row r="58">
      <c r="A58" s="492" t="s">
        <v>1725</v>
      </c>
      <c r="B58" s="492"/>
      <c r="C58" s="492"/>
      <c r="D58" s="492" t="s">
        <v>296</v>
      </c>
      <c r="E58" s="492"/>
      <c r="F58" s="492" t="s">
        <v>11</v>
      </c>
      <c r="G58" s="492" t="s">
        <v>465</v>
      </c>
      <c r="H58" s="492" t="s">
        <v>2252</v>
      </c>
      <c r="I58" s="492" t="s">
        <v>2267</v>
      </c>
      <c r="J58" s="492" t="s">
        <v>2497</v>
      </c>
      <c r="K58" s="492" t="s">
        <v>2498</v>
      </c>
      <c r="L58" s="492" t="s">
        <v>2499</v>
      </c>
      <c r="M58" s="492" t="s">
        <v>2500</v>
      </c>
      <c r="N58" s="492"/>
      <c r="O58" s="492" t="s">
        <v>2501</v>
      </c>
      <c r="P58" s="493" t="s">
        <v>2258</v>
      </c>
      <c r="Q58" s="493" t="s">
        <v>2502</v>
      </c>
      <c r="R58" s="494" t="s">
        <v>472</v>
      </c>
      <c r="S58" s="494" t="s">
        <v>215</v>
      </c>
      <c r="T58" s="494" t="s">
        <v>95</v>
      </c>
      <c r="U58" s="492"/>
      <c r="V58" s="492"/>
      <c r="W58" s="492"/>
    </row>
    <row r="59">
      <c r="A59" s="492" t="s">
        <v>1731</v>
      </c>
      <c r="B59" s="492"/>
      <c r="C59" s="492"/>
      <c r="D59" s="492" t="s">
        <v>296</v>
      </c>
      <c r="E59" s="492"/>
      <c r="F59" s="492" t="s">
        <v>11</v>
      </c>
      <c r="G59" s="492" t="s">
        <v>465</v>
      </c>
      <c r="H59" s="492" t="s">
        <v>2252</v>
      </c>
      <c r="I59" s="492" t="s">
        <v>2267</v>
      </c>
      <c r="J59" s="492" t="s">
        <v>2503</v>
      </c>
      <c r="K59" s="492" t="s">
        <v>2504</v>
      </c>
      <c r="L59" s="492" t="s">
        <v>2505</v>
      </c>
      <c r="M59" s="492" t="s">
        <v>2506</v>
      </c>
      <c r="N59" s="492"/>
      <c r="O59" s="492" t="s">
        <v>2507</v>
      </c>
      <c r="P59" s="493" t="s">
        <v>2258</v>
      </c>
      <c r="Q59" s="493" t="s">
        <v>2508</v>
      </c>
      <c r="R59" s="494" t="s">
        <v>472</v>
      </c>
      <c r="S59" s="494" t="s">
        <v>215</v>
      </c>
      <c r="T59" s="494" t="s">
        <v>95</v>
      </c>
      <c r="U59" s="492"/>
      <c r="V59" s="492"/>
      <c r="W59" s="492"/>
    </row>
    <row r="60">
      <c r="A60" s="492" t="s">
        <v>1738</v>
      </c>
      <c r="B60" s="492"/>
      <c r="C60" s="492"/>
      <c r="D60" s="492" t="s">
        <v>296</v>
      </c>
      <c r="E60" s="492"/>
      <c r="F60" s="492" t="s">
        <v>11</v>
      </c>
      <c r="G60" s="492" t="s">
        <v>465</v>
      </c>
      <c r="H60" s="492" t="s">
        <v>2252</v>
      </c>
      <c r="I60" s="492" t="s">
        <v>2267</v>
      </c>
      <c r="J60" s="492" t="s">
        <v>2509</v>
      </c>
      <c r="K60" s="492" t="s">
        <v>2510</v>
      </c>
      <c r="L60" s="492" t="s">
        <v>2511</v>
      </c>
      <c r="M60" s="492" t="s">
        <v>2512</v>
      </c>
      <c r="N60" s="492"/>
      <c r="O60" s="492"/>
      <c r="P60" s="493" t="s">
        <v>2258</v>
      </c>
      <c r="Q60" s="493" t="s">
        <v>2513</v>
      </c>
      <c r="R60" s="494" t="s">
        <v>646</v>
      </c>
      <c r="S60" s="494" t="s">
        <v>490</v>
      </c>
      <c r="T60" s="494" t="s">
        <v>95</v>
      </c>
      <c r="U60" s="492"/>
      <c r="V60" s="492"/>
      <c r="W60" s="492"/>
    </row>
    <row r="61">
      <c r="A61" s="492" t="s">
        <v>1744</v>
      </c>
      <c r="B61" s="492"/>
      <c r="C61" s="492"/>
      <c r="D61" s="492" t="s">
        <v>296</v>
      </c>
      <c r="E61" s="492"/>
      <c r="F61" s="492" t="s">
        <v>11</v>
      </c>
      <c r="G61" s="492" t="s">
        <v>465</v>
      </c>
      <c r="H61" s="492" t="s">
        <v>2252</v>
      </c>
      <c r="I61" s="492" t="s">
        <v>2267</v>
      </c>
      <c r="J61" s="492" t="s">
        <v>2514</v>
      </c>
      <c r="K61" s="492" t="s">
        <v>2515</v>
      </c>
      <c r="L61" s="492" t="s">
        <v>2516</v>
      </c>
      <c r="M61" s="492" t="s">
        <v>2512</v>
      </c>
      <c r="N61" s="492"/>
      <c r="O61" s="492" t="s">
        <v>2517</v>
      </c>
      <c r="P61" s="493" t="s">
        <v>2258</v>
      </c>
      <c r="Q61" s="493" t="s">
        <v>2518</v>
      </c>
      <c r="R61" s="494" t="s">
        <v>472</v>
      </c>
      <c r="S61" s="494" t="s">
        <v>215</v>
      </c>
      <c r="T61" s="494" t="s">
        <v>95</v>
      </c>
      <c r="U61" s="492"/>
      <c r="V61" s="492"/>
      <c r="W61" s="492"/>
    </row>
    <row r="62">
      <c r="A62" s="492" t="s">
        <v>1750</v>
      </c>
      <c r="B62" s="492"/>
      <c r="C62" s="492"/>
      <c r="D62" s="492" t="s">
        <v>296</v>
      </c>
      <c r="E62" s="492"/>
      <c r="F62" s="492" t="s">
        <v>11</v>
      </c>
      <c r="G62" s="492" t="s">
        <v>465</v>
      </c>
      <c r="H62" s="492" t="s">
        <v>2252</v>
      </c>
      <c r="I62" s="492" t="s">
        <v>2267</v>
      </c>
      <c r="J62" s="492" t="s">
        <v>2519</v>
      </c>
      <c r="K62" s="492" t="s">
        <v>2520</v>
      </c>
      <c r="L62" s="492" t="s">
        <v>2521</v>
      </c>
      <c r="M62" s="492" t="s">
        <v>2512</v>
      </c>
      <c r="N62" s="492"/>
      <c r="O62" s="492" t="s">
        <v>2522</v>
      </c>
      <c r="P62" s="493" t="s">
        <v>2258</v>
      </c>
      <c r="Q62" s="493" t="s">
        <v>2523</v>
      </c>
      <c r="R62" s="494" t="s">
        <v>472</v>
      </c>
      <c r="S62" s="494" t="s">
        <v>215</v>
      </c>
      <c r="T62" s="494" t="s">
        <v>95</v>
      </c>
      <c r="U62" s="492"/>
      <c r="V62" s="492"/>
      <c r="W62" s="492"/>
    </row>
    <row r="63">
      <c r="A63" s="492" t="s">
        <v>1755</v>
      </c>
      <c r="B63" s="492" t="s">
        <v>2524</v>
      </c>
      <c r="C63" s="499" t="s">
        <v>2525</v>
      </c>
      <c r="D63" s="492" t="s">
        <v>296</v>
      </c>
      <c r="E63" s="492"/>
      <c r="F63" s="492" t="s">
        <v>11</v>
      </c>
      <c r="G63" s="492" t="s">
        <v>465</v>
      </c>
      <c r="H63" s="492" t="s">
        <v>2252</v>
      </c>
      <c r="I63" s="492" t="s">
        <v>2267</v>
      </c>
      <c r="J63" s="492" t="s">
        <v>2526</v>
      </c>
      <c r="K63" s="492" t="s">
        <v>2527</v>
      </c>
      <c r="L63" s="492" t="s">
        <v>2528</v>
      </c>
      <c r="M63" s="492" t="s">
        <v>2512</v>
      </c>
      <c r="N63" s="492"/>
      <c r="O63" s="492" t="s">
        <v>2529</v>
      </c>
      <c r="P63" s="493" t="s">
        <v>2258</v>
      </c>
      <c r="Q63" s="493" t="s">
        <v>2530</v>
      </c>
      <c r="R63" s="494" t="s">
        <v>472</v>
      </c>
      <c r="S63" s="494" t="s">
        <v>215</v>
      </c>
      <c r="T63" s="494" t="s">
        <v>95</v>
      </c>
      <c r="U63" s="492"/>
      <c r="V63" s="492"/>
      <c r="W63" s="492"/>
    </row>
    <row r="64">
      <c r="A64" s="492" t="s">
        <v>1761</v>
      </c>
      <c r="B64" s="492" t="s">
        <v>2524</v>
      </c>
      <c r="C64" s="499" t="s">
        <v>2525</v>
      </c>
      <c r="D64" s="492" t="s">
        <v>296</v>
      </c>
      <c r="E64" s="492"/>
      <c r="F64" s="492" t="s">
        <v>11</v>
      </c>
      <c r="G64" s="492" t="s">
        <v>465</v>
      </c>
      <c r="H64" s="492" t="s">
        <v>2252</v>
      </c>
      <c r="I64" s="492" t="s">
        <v>2267</v>
      </c>
      <c r="J64" s="492" t="s">
        <v>2531</v>
      </c>
      <c r="K64" s="492" t="s">
        <v>2532</v>
      </c>
      <c r="L64" s="492" t="s">
        <v>2533</v>
      </c>
      <c r="M64" s="492" t="s">
        <v>2512</v>
      </c>
      <c r="N64" s="492"/>
      <c r="O64" s="492" t="s">
        <v>2534</v>
      </c>
      <c r="P64" s="493" t="s">
        <v>2258</v>
      </c>
      <c r="Q64" s="493" t="s">
        <v>2535</v>
      </c>
      <c r="R64" s="494" t="s">
        <v>491</v>
      </c>
      <c r="S64" s="494" t="s">
        <v>215</v>
      </c>
      <c r="T64" s="494" t="s">
        <v>95</v>
      </c>
      <c r="U64" s="492"/>
      <c r="V64" s="492"/>
      <c r="W64" s="492"/>
    </row>
    <row r="65">
      <c r="A65" s="492" t="s">
        <v>1766</v>
      </c>
      <c r="B65" s="492"/>
      <c r="C65" s="492"/>
      <c r="D65" s="492" t="s">
        <v>296</v>
      </c>
      <c r="E65" s="492"/>
      <c r="F65" s="492" t="s">
        <v>12</v>
      </c>
      <c r="G65" s="492" t="s">
        <v>465</v>
      </c>
      <c r="H65" s="492" t="s">
        <v>2252</v>
      </c>
      <c r="I65" s="492" t="s">
        <v>2267</v>
      </c>
      <c r="J65" s="492" t="s">
        <v>2536</v>
      </c>
      <c r="K65" s="492"/>
      <c r="L65" s="492" t="s">
        <v>2537</v>
      </c>
      <c r="M65" s="492" t="s">
        <v>2538</v>
      </c>
      <c r="N65" s="492"/>
      <c r="O65" s="492" t="s">
        <v>2539</v>
      </c>
      <c r="P65" s="495"/>
      <c r="Q65" s="495"/>
      <c r="R65" s="494" t="s">
        <v>491</v>
      </c>
      <c r="S65" s="494" t="s">
        <v>215</v>
      </c>
      <c r="T65" s="494" t="s">
        <v>95</v>
      </c>
      <c r="U65" s="492"/>
      <c r="V65" s="492"/>
      <c r="W65" s="492"/>
    </row>
    <row r="66">
      <c r="A66" s="492" t="s">
        <v>1771</v>
      </c>
      <c r="B66" s="492"/>
      <c r="C66" s="492"/>
      <c r="D66" s="492" t="s">
        <v>296</v>
      </c>
      <c r="E66" s="492" t="s">
        <v>2540</v>
      </c>
      <c r="F66" s="492" t="s">
        <v>11</v>
      </c>
      <c r="G66" s="492" t="s">
        <v>465</v>
      </c>
      <c r="H66" s="492" t="s">
        <v>2252</v>
      </c>
      <c r="I66" s="492" t="s">
        <v>739</v>
      </c>
      <c r="J66" s="492" t="s">
        <v>2541</v>
      </c>
      <c r="K66" s="492" t="s">
        <v>2542</v>
      </c>
      <c r="L66" s="492" t="s">
        <v>2543</v>
      </c>
      <c r="M66" s="492" t="s">
        <v>2544</v>
      </c>
      <c r="N66" s="492"/>
      <c r="O66" s="492" t="s">
        <v>2545</v>
      </c>
      <c r="P66" s="495"/>
      <c r="Q66" s="495"/>
      <c r="R66" s="494" t="s">
        <v>491</v>
      </c>
      <c r="S66" s="494" t="s">
        <v>215</v>
      </c>
      <c r="T66" s="494" t="s">
        <v>95</v>
      </c>
      <c r="U66" s="492"/>
      <c r="V66" s="492"/>
      <c r="W66" s="492" t="s">
        <v>2546</v>
      </c>
    </row>
    <row r="67">
      <c r="A67" s="492" t="s">
        <v>1775</v>
      </c>
      <c r="B67" s="492" t="s">
        <v>2379</v>
      </c>
      <c r="C67" s="492">
        <v>4.4</v>
      </c>
      <c r="D67" s="492" t="s">
        <v>296</v>
      </c>
      <c r="E67" s="492"/>
      <c r="F67" s="492" t="s">
        <v>11</v>
      </c>
      <c r="G67" s="492" t="s">
        <v>465</v>
      </c>
      <c r="H67" s="492" t="s">
        <v>2252</v>
      </c>
      <c r="I67" s="492" t="s">
        <v>739</v>
      </c>
      <c r="J67" s="492" t="s">
        <v>2547</v>
      </c>
      <c r="K67" s="492"/>
      <c r="L67" s="494" t="s">
        <v>2548</v>
      </c>
      <c r="M67" s="492" t="s">
        <v>2549</v>
      </c>
      <c r="N67" s="492"/>
      <c r="O67" s="492" t="s">
        <v>2550</v>
      </c>
      <c r="P67" s="495"/>
      <c r="Q67" s="495"/>
      <c r="R67" s="494" t="s">
        <v>491</v>
      </c>
      <c r="S67" s="494" t="s">
        <v>215</v>
      </c>
      <c r="T67" s="494" t="s">
        <v>95</v>
      </c>
      <c r="U67" s="492"/>
      <c r="V67" s="492"/>
      <c r="W67" s="492" t="s">
        <v>2546</v>
      </c>
    </row>
    <row r="68">
      <c r="A68" s="492" t="s">
        <v>1781</v>
      </c>
      <c r="B68" s="492" t="s">
        <v>2551</v>
      </c>
      <c r="C68" s="492" t="s">
        <v>2552</v>
      </c>
      <c r="D68" s="492" t="s">
        <v>296</v>
      </c>
      <c r="E68" s="492"/>
      <c r="F68" s="492" t="s">
        <v>12</v>
      </c>
      <c r="G68" s="492" t="s">
        <v>588</v>
      </c>
      <c r="H68" s="492"/>
      <c r="I68" s="492" t="s">
        <v>739</v>
      </c>
      <c r="J68" s="492" t="s">
        <v>2553</v>
      </c>
      <c r="K68" s="492" t="s">
        <v>2554</v>
      </c>
      <c r="L68" s="492" t="s">
        <v>2555</v>
      </c>
      <c r="M68" s="492" t="s">
        <v>2556</v>
      </c>
      <c r="N68" s="492"/>
      <c r="O68" s="492"/>
      <c r="P68" s="495"/>
      <c r="Q68" s="495"/>
      <c r="R68" s="494" t="s">
        <v>646</v>
      </c>
      <c r="S68" s="494" t="s">
        <v>471</v>
      </c>
      <c r="T68" s="494" t="s">
        <v>95</v>
      </c>
      <c r="U68" s="498"/>
      <c r="V68" s="492"/>
      <c r="W68" s="492"/>
    </row>
    <row r="69">
      <c r="A69" s="492" t="s">
        <v>1787</v>
      </c>
      <c r="B69" s="492" t="s">
        <v>2557</v>
      </c>
      <c r="C69" s="492">
        <v>4.2</v>
      </c>
      <c r="D69" s="492" t="s">
        <v>296</v>
      </c>
      <c r="E69" s="492"/>
      <c r="F69" s="492" t="s">
        <v>12</v>
      </c>
      <c r="G69" s="492" t="s">
        <v>465</v>
      </c>
      <c r="H69" s="492" t="s">
        <v>2252</v>
      </c>
      <c r="I69" s="492" t="s">
        <v>739</v>
      </c>
      <c r="J69" s="492" t="s">
        <v>2558</v>
      </c>
      <c r="K69" s="492"/>
      <c r="L69" s="492" t="s">
        <v>2559</v>
      </c>
      <c r="M69" s="492" t="s">
        <v>2560</v>
      </c>
      <c r="N69" s="492"/>
      <c r="O69" s="492" t="s">
        <v>2561</v>
      </c>
      <c r="P69" s="495"/>
      <c r="Q69" s="495"/>
      <c r="R69" s="494" t="s">
        <v>491</v>
      </c>
      <c r="S69" s="494" t="s">
        <v>215</v>
      </c>
      <c r="T69" s="494" t="s">
        <v>95</v>
      </c>
      <c r="U69" s="492"/>
      <c r="V69" s="492"/>
      <c r="W69" s="492"/>
    </row>
    <row r="70">
      <c r="A70" s="492" t="s">
        <v>1792</v>
      </c>
      <c r="B70" s="492"/>
      <c r="C70" s="492"/>
      <c r="D70" s="492" t="s">
        <v>296</v>
      </c>
      <c r="E70" s="492" t="s">
        <v>2540</v>
      </c>
      <c r="F70" s="492" t="s">
        <v>11</v>
      </c>
      <c r="G70" s="492" t="s">
        <v>465</v>
      </c>
      <c r="H70" s="492" t="s">
        <v>2252</v>
      </c>
      <c r="I70" s="492" t="s">
        <v>739</v>
      </c>
      <c r="J70" s="494" t="s">
        <v>2562</v>
      </c>
      <c r="K70" s="492"/>
      <c r="L70" s="492" t="s">
        <v>2563</v>
      </c>
      <c r="M70" s="494" t="s">
        <v>2564</v>
      </c>
      <c r="N70" s="492"/>
      <c r="O70" s="492" t="s">
        <v>2565</v>
      </c>
      <c r="P70" s="493" t="s">
        <v>2258</v>
      </c>
      <c r="Q70" s="493" t="s">
        <v>2566</v>
      </c>
      <c r="R70" s="494" t="s">
        <v>491</v>
      </c>
      <c r="S70" s="494" t="s">
        <v>215</v>
      </c>
      <c r="T70" s="494" t="s">
        <v>95</v>
      </c>
      <c r="U70" s="492"/>
      <c r="V70" s="492"/>
      <c r="W70" s="492"/>
    </row>
    <row r="71">
      <c r="A71" s="492" t="s">
        <v>1798</v>
      </c>
      <c r="B71" s="492"/>
      <c r="C71" s="492"/>
      <c r="D71" s="492" t="s">
        <v>296</v>
      </c>
      <c r="E71" s="492" t="s">
        <v>2540</v>
      </c>
      <c r="F71" s="492" t="s">
        <v>12</v>
      </c>
      <c r="G71" s="492" t="s">
        <v>465</v>
      </c>
      <c r="H71" s="492" t="s">
        <v>2252</v>
      </c>
      <c r="I71" s="492" t="s">
        <v>739</v>
      </c>
      <c r="J71" s="492" t="s">
        <v>2567</v>
      </c>
      <c r="K71" s="492"/>
      <c r="L71" s="492" t="s">
        <v>2568</v>
      </c>
      <c r="M71" s="492" t="s">
        <v>2569</v>
      </c>
      <c r="N71" s="492"/>
      <c r="O71" s="492" t="s">
        <v>2570</v>
      </c>
      <c r="P71" s="495"/>
      <c r="Q71" s="495"/>
      <c r="R71" s="494" t="s">
        <v>491</v>
      </c>
      <c r="S71" s="494" t="s">
        <v>215</v>
      </c>
      <c r="T71" s="494" t="s">
        <v>95</v>
      </c>
      <c r="U71" s="492"/>
      <c r="V71" s="492"/>
      <c r="W71" s="492"/>
    </row>
    <row r="72">
      <c r="A72" s="492" t="s">
        <v>1804</v>
      </c>
      <c r="B72" s="492" t="s">
        <v>14</v>
      </c>
      <c r="C72" s="492"/>
      <c r="D72" s="492" t="s">
        <v>296</v>
      </c>
      <c r="E72" s="492" t="s">
        <v>2571</v>
      </c>
      <c r="F72" s="492" t="s">
        <v>11</v>
      </c>
      <c r="G72" s="492" t="s">
        <v>465</v>
      </c>
      <c r="H72" s="492"/>
      <c r="I72" s="492" t="s">
        <v>739</v>
      </c>
      <c r="J72" s="492" t="s">
        <v>2572</v>
      </c>
      <c r="K72" s="492" t="s">
        <v>2573</v>
      </c>
      <c r="L72" s="492" t="s">
        <v>2574</v>
      </c>
      <c r="M72" s="492" t="s">
        <v>2575</v>
      </c>
      <c r="N72" s="492"/>
      <c r="O72" s="492" t="s">
        <v>2576</v>
      </c>
      <c r="P72" s="493" t="s">
        <v>2258</v>
      </c>
      <c r="Q72" s="493" t="s">
        <v>2577</v>
      </c>
      <c r="R72" s="494" t="s">
        <v>491</v>
      </c>
      <c r="S72" s="494" t="s">
        <v>215</v>
      </c>
      <c r="T72" s="494" t="s">
        <v>95</v>
      </c>
      <c r="U72" s="492"/>
      <c r="V72" s="492"/>
      <c r="W72" s="492"/>
    </row>
    <row r="73">
      <c r="A73" s="492" t="s">
        <v>1810</v>
      </c>
      <c r="B73" s="492" t="s">
        <v>2578</v>
      </c>
      <c r="C73" s="492"/>
      <c r="D73" s="492" t="s">
        <v>296</v>
      </c>
      <c r="E73" s="492"/>
      <c r="F73" s="492" t="s">
        <v>11</v>
      </c>
      <c r="G73" s="492" t="s">
        <v>465</v>
      </c>
      <c r="H73" s="492" t="s">
        <v>2252</v>
      </c>
      <c r="I73" s="492" t="s">
        <v>739</v>
      </c>
      <c r="J73" s="492" t="s">
        <v>2579</v>
      </c>
      <c r="K73" s="492"/>
      <c r="L73" s="492" t="s">
        <v>2580</v>
      </c>
      <c r="M73" s="492" t="s">
        <v>2581</v>
      </c>
      <c r="N73" s="492"/>
      <c r="O73" s="492" t="s">
        <v>2582</v>
      </c>
      <c r="P73" s="500" t="s">
        <v>2258</v>
      </c>
      <c r="Q73" s="500" t="s">
        <v>2583</v>
      </c>
      <c r="R73" s="494" t="s">
        <v>491</v>
      </c>
      <c r="S73" s="494" t="s">
        <v>215</v>
      </c>
      <c r="T73" s="494" t="s">
        <v>95</v>
      </c>
      <c r="U73" s="492"/>
      <c r="V73" s="492"/>
      <c r="W73" s="492"/>
    </row>
    <row r="74">
      <c r="A74" s="492" t="s">
        <v>1815</v>
      </c>
      <c r="B74" s="492" t="s">
        <v>2578</v>
      </c>
      <c r="C74" s="492"/>
      <c r="D74" s="492" t="s">
        <v>296</v>
      </c>
      <c r="E74" s="492"/>
      <c r="F74" s="492" t="s">
        <v>12</v>
      </c>
      <c r="G74" s="492" t="s">
        <v>465</v>
      </c>
      <c r="H74" s="492" t="s">
        <v>2252</v>
      </c>
      <c r="I74" s="492" t="s">
        <v>739</v>
      </c>
      <c r="J74" s="492" t="s">
        <v>2584</v>
      </c>
      <c r="K74" s="492"/>
      <c r="L74" s="492" t="s">
        <v>2585</v>
      </c>
      <c r="M74" s="492" t="s">
        <v>2586</v>
      </c>
      <c r="N74" s="492"/>
      <c r="O74" s="492" t="s">
        <v>2587</v>
      </c>
      <c r="P74" s="495"/>
      <c r="Q74" s="495"/>
      <c r="R74" s="494" t="s">
        <v>491</v>
      </c>
      <c r="S74" s="494" t="s">
        <v>215</v>
      </c>
      <c r="T74" s="494" t="s">
        <v>95</v>
      </c>
      <c r="U74" s="492"/>
      <c r="V74" s="492"/>
      <c r="W74" s="492"/>
    </row>
    <row r="75">
      <c r="A75" s="492" t="s">
        <v>1821</v>
      </c>
      <c r="B75" s="492" t="s">
        <v>2557</v>
      </c>
      <c r="C75" s="492">
        <v>4.2</v>
      </c>
      <c r="D75" s="492" t="s">
        <v>296</v>
      </c>
      <c r="E75" s="492"/>
      <c r="F75" s="492" t="s">
        <v>12</v>
      </c>
      <c r="G75" s="492" t="s">
        <v>465</v>
      </c>
      <c r="H75" s="492" t="s">
        <v>2252</v>
      </c>
      <c r="I75" s="492" t="s">
        <v>739</v>
      </c>
      <c r="J75" s="492" t="s">
        <v>2588</v>
      </c>
      <c r="K75" s="492"/>
      <c r="L75" s="492" t="s">
        <v>2589</v>
      </c>
      <c r="M75" s="494" t="s">
        <v>2590</v>
      </c>
      <c r="N75" s="492"/>
      <c r="O75" s="492" t="s">
        <v>2561</v>
      </c>
      <c r="P75" s="495"/>
      <c r="Q75" s="495"/>
      <c r="R75" s="494" t="s">
        <v>491</v>
      </c>
      <c r="S75" s="494" t="s">
        <v>215</v>
      </c>
      <c r="T75" s="494" t="s">
        <v>95</v>
      </c>
      <c r="U75" s="492"/>
      <c r="V75" s="492"/>
      <c r="W75" s="492"/>
    </row>
    <row r="76">
      <c r="A76" s="492" t="s">
        <v>1827</v>
      </c>
      <c r="B76" s="492"/>
      <c r="C76" s="492"/>
      <c r="D76" s="492" t="s">
        <v>296</v>
      </c>
      <c r="E76" s="492" t="s">
        <v>2540</v>
      </c>
      <c r="F76" s="492" t="s">
        <v>12</v>
      </c>
      <c r="G76" s="492" t="s">
        <v>545</v>
      </c>
      <c r="H76" s="492" t="s">
        <v>2252</v>
      </c>
      <c r="I76" s="492" t="s">
        <v>739</v>
      </c>
      <c r="J76" s="492" t="s">
        <v>2591</v>
      </c>
      <c r="K76" s="492"/>
      <c r="L76" s="492" t="s">
        <v>2592</v>
      </c>
      <c r="M76" s="492" t="s">
        <v>2593</v>
      </c>
      <c r="N76" s="492"/>
      <c r="O76" s="492"/>
      <c r="P76" s="495"/>
      <c r="Q76" s="495"/>
      <c r="R76" s="494" t="s">
        <v>646</v>
      </c>
      <c r="S76" s="494" t="s">
        <v>471</v>
      </c>
      <c r="T76" s="494" t="s">
        <v>95</v>
      </c>
      <c r="U76" s="492"/>
      <c r="V76" s="492"/>
      <c r="W76" s="492"/>
    </row>
    <row r="77">
      <c r="A77" s="492" t="s">
        <v>1833</v>
      </c>
      <c r="B77" s="492" t="s">
        <v>2594</v>
      </c>
      <c r="C77" s="492" t="s">
        <v>2595</v>
      </c>
      <c r="D77" s="492" t="s">
        <v>296</v>
      </c>
      <c r="E77" s="492" t="s">
        <v>2540</v>
      </c>
      <c r="F77" s="492" t="s">
        <v>11</v>
      </c>
      <c r="G77" s="492" t="s">
        <v>465</v>
      </c>
      <c r="H77" s="492" t="s">
        <v>2252</v>
      </c>
      <c r="I77" s="492" t="s">
        <v>739</v>
      </c>
      <c r="J77" s="494" t="s">
        <v>2596</v>
      </c>
      <c r="K77" s="492" t="s">
        <v>2597</v>
      </c>
      <c r="L77" s="494" t="s">
        <v>2598</v>
      </c>
      <c r="M77" s="494" t="s">
        <v>2599</v>
      </c>
      <c r="N77" s="492"/>
      <c r="O77" s="501" t="s">
        <v>2600</v>
      </c>
      <c r="P77" s="493" t="s">
        <v>2491</v>
      </c>
      <c r="Q77" s="493" t="s">
        <v>2601</v>
      </c>
      <c r="R77" s="494" t="s">
        <v>491</v>
      </c>
      <c r="S77" s="494" t="s">
        <v>215</v>
      </c>
      <c r="T77" s="494" t="s">
        <v>95</v>
      </c>
      <c r="U77" s="492"/>
      <c r="V77" s="492"/>
      <c r="W77" s="492"/>
    </row>
    <row r="78">
      <c r="A78" s="492" t="s">
        <v>1833</v>
      </c>
      <c r="B78" s="492" t="s">
        <v>2594</v>
      </c>
      <c r="C78" s="492" t="s">
        <v>2595</v>
      </c>
      <c r="D78" s="492" t="s">
        <v>296</v>
      </c>
      <c r="E78" s="492" t="s">
        <v>2540</v>
      </c>
      <c r="F78" s="492" t="s">
        <v>11</v>
      </c>
      <c r="G78" s="492" t="s">
        <v>465</v>
      </c>
      <c r="H78" s="492" t="s">
        <v>2252</v>
      </c>
      <c r="I78" s="492" t="s">
        <v>739</v>
      </c>
      <c r="J78" s="494" t="s">
        <v>2602</v>
      </c>
      <c r="K78" s="492" t="s">
        <v>2597</v>
      </c>
      <c r="L78" s="494" t="s">
        <v>2603</v>
      </c>
      <c r="M78" s="494" t="s">
        <v>2604</v>
      </c>
      <c r="N78" s="492"/>
      <c r="O78" s="501" t="s">
        <v>2600</v>
      </c>
      <c r="P78" s="493" t="s">
        <v>2491</v>
      </c>
      <c r="Q78" s="493" t="s">
        <v>2605</v>
      </c>
      <c r="R78" s="494" t="s">
        <v>491</v>
      </c>
      <c r="S78" s="494" t="s">
        <v>215</v>
      </c>
      <c r="T78" s="494" t="s">
        <v>95</v>
      </c>
      <c r="U78" s="492"/>
      <c r="V78" s="492"/>
      <c r="W78" s="492"/>
    </row>
    <row r="79">
      <c r="A79" s="492" t="s">
        <v>1838</v>
      </c>
      <c r="B79" s="492" t="s">
        <v>2606</v>
      </c>
      <c r="C79" s="492" t="s">
        <v>2607</v>
      </c>
      <c r="D79" s="492" t="s">
        <v>296</v>
      </c>
      <c r="E79" s="492"/>
      <c r="F79" s="492" t="s">
        <v>12</v>
      </c>
      <c r="G79" s="492" t="s">
        <v>588</v>
      </c>
      <c r="H79" s="492" t="s">
        <v>2252</v>
      </c>
      <c r="I79" s="492" t="s">
        <v>739</v>
      </c>
      <c r="J79" s="492" t="s">
        <v>2608</v>
      </c>
      <c r="K79" s="492" t="s">
        <v>2609</v>
      </c>
      <c r="L79" s="494" t="s">
        <v>2610</v>
      </c>
      <c r="M79" s="494" t="s">
        <v>2611</v>
      </c>
      <c r="N79" s="492"/>
      <c r="O79" s="492"/>
      <c r="P79" s="495"/>
      <c r="Q79" s="495"/>
      <c r="R79" s="494" t="s">
        <v>646</v>
      </c>
      <c r="S79" s="494" t="s">
        <v>471</v>
      </c>
      <c r="T79" s="494" t="s">
        <v>95</v>
      </c>
      <c r="U79" s="492"/>
      <c r="V79" s="492"/>
      <c r="W79" s="492" t="s">
        <v>2546</v>
      </c>
    </row>
    <row r="80">
      <c r="A80" s="492" t="s">
        <v>1843</v>
      </c>
      <c r="B80" s="492"/>
      <c r="C80" s="492"/>
      <c r="D80" s="492" t="s">
        <v>296</v>
      </c>
      <c r="E80" s="492" t="s">
        <v>2540</v>
      </c>
      <c r="F80" s="492" t="s">
        <v>12</v>
      </c>
      <c r="G80" s="492" t="s">
        <v>465</v>
      </c>
      <c r="H80" s="492" t="s">
        <v>2252</v>
      </c>
      <c r="I80" s="492" t="s">
        <v>739</v>
      </c>
      <c r="J80" s="492" t="s">
        <v>2612</v>
      </c>
      <c r="K80" s="494" t="s">
        <v>2613</v>
      </c>
      <c r="L80" s="494" t="s">
        <v>2614</v>
      </c>
      <c r="M80" s="494" t="s">
        <v>2615</v>
      </c>
      <c r="N80" s="492"/>
      <c r="O80" s="492" t="s">
        <v>2616</v>
      </c>
      <c r="P80" s="495"/>
      <c r="Q80" s="495"/>
      <c r="R80" s="494" t="s">
        <v>491</v>
      </c>
      <c r="S80" s="494" t="s">
        <v>215</v>
      </c>
      <c r="T80" s="494" t="s">
        <v>95</v>
      </c>
      <c r="U80" s="492"/>
      <c r="V80" s="492"/>
      <c r="W80" s="492" t="s">
        <v>2546</v>
      </c>
    </row>
    <row r="81">
      <c r="A81" s="492" t="s">
        <v>1848</v>
      </c>
      <c r="B81" s="492"/>
      <c r="C81" s="492"/>
      <c r="D81" s="492" t="s">
        <v>296</v>
      </c>
      <c r="E81" s="492" t="s">
        <v>2540</v>
      </c>
      <c r="F81" s="492" t="s">
        <v>11</v>
      </c>
      <c r="G81" s="492" t="s">
        <v>465</v>
      </c>
      <c r="H81" s="492" t="s">
        <v>2252</v>
      </c>
      <c r="I81" s="492" t="s">
        <v>739</v>
      </c>
      <c r="J81" s="494" t="s">
        <v>2617</v>
      </c>
      <c r="K81" s="492" t="s">
        <v>2618</v>
      </c>
      <c r="L81" s="494" t="s">
        <v>2619</v>
      </c>
      <c r="M81" s="494" t="s">
        <v>2620</v>
      </c>
      <c r="N81" s="492"/>
      <c r="O81" s="492" t="s">
        <v>2621</v>
      </c>
      <c r="P81" s="500" t="s">
        <v>2258</v>
      </c>
      <c r="Q81" s="502" t="s">
        <v>2622</v>
      </c>
      <c r="R81" s="494" t="s">
        <v>491</v>
      </c>
      <c r="S81" s="494" t="s">
        <v>215</v>
      </c>
      <c r="T81" s="494" t="s">
        <v>95</v>
      </c>
      <c r="U81" s="492"/>
      <c r="V81" s="492"/>
      <c r="W81" s="492"/>
    </row>
    <row r="82">
      <c r="A82" s="492" t="s">
        <v>1853</v>
      </c>
      <c r="B82" s="492"/>
      <c r="C82" s="492"/>
      <c r="D82" s="492" t="s">
        <v>296</v>
      </c>
      <c r="E82" s="492" t="s">
        <v>2540</v>
      </c>
      <c r="F82" s="492" t="s">
        <v>11</v>
      </c>
      <c r="G82" s="492" t="s">
        <v>465</v>
      </c>
      <c r="H82" s="492" t="s">
        <v>2252</v>
      </c>
      <c r="I82" s="492" t="s">
        <v>739</v>
      </c>
      <c r="J82" s="494" t="s">
        <v>2623</v>
      </c>
      <c r="K82" s="494" t="s">
        <v>2624</v>
      </c>
      <c r="L82" s="492" t="s">
        <v>2625</v>
      </c>
      <c r="M82" s="494" t="s">
        <v>2626</v>
      </c>
      <c r="N82" s="492"/>
      <c r="O82" s="492" t="s">
        <v>2627</v>
      </c>
      <c r="P82" s="500" t="s">
        <v>215</v>
      </c>
      <c r="Q82" s="500"/>
      <c r="R82" s="494" t="s">
        <v>491</v>
      </c>
      <c r="S82" s="494" t="s">
        <v>215</v>
      </c>
      <c r="T82" s="494" t="s">
        <v>95</v>
      </c>
      <c r="U82" s="492"/>
      <c r="V82" s="492"/>
      <c r="W82" s="492" t="s">
        <v>2546</v>
      </c>
    </row>
    <row r="83">
      <c r="A83" s="492" t="s">
        <v>1858</v>
      </c>
      <c r="B83" s="492"/>
      <c r="C83" s="492"/>
      <c r="D83" s="492" t="s">
        <v>296</v>
      </c>
      <c r="E83" s="492" t="s">
        <v>2540</v>
      </c>
      <c r="F83" s="492" t="s">
        <v>12</v>
      </c>
      <c r="G83" s="492" t="s">
        <v>465</v>
      </c>
      <c r="H83" s="492" t="s">
        <v>2252</v>
      </c>
      <c r="I83" s="492" t="s">
        <v>739</v>
      </c>
      <c r="J83" s="494" t="s">
        <v>2628</v>
      </c>
      <c r="K83" s="494" t="s">
        <v>2629</v>
      </c>
      <c r="L83" s="492" t="s">
        <v>2630</v>
      </c>
      <c r="M83" s="494" t="s">
        <v>2631</v>
      </c>
      <c r="N83" s="492"/>
      <c r="O83" s="492" t="s">
        <v>2621</v>
      </c>
      <c r="P83" s="495"/>
      <c r="Q83" s="495"/>
      <c r="R83" s="494" t="s">
        <v>491</v>
      </c>
      <c r="S83" s="494" t="s">
        <v>215</v>
      </c>
      <c r="T83" s="494" t="s">
        <v>95</v>
      </c>
      <c r="U83" s="492"/>
      <c r="V83" s="492"/>
      <c r="W83" s="492"/>
    </row>
    <row r="84">
      <c r="A84" s="492" t="s">
        <v>1863</v>
      </c>
      <c r="B84" s="492"/>
      <c r="C84" s="492">
        <v>4.1</v>
      </c>
      <c r="D84" s="492" t="s">
        <v>296</v>
      </c>
      <c r="E84" s="492"/>
      <c r="F84" s="492" t="s">
        <v>12</v>
      </c>
      <c r="G84" s="492" t="s">
        <v>465</v>
      </c>
      <c r="H84" s="492" t="s">
        <v>2252</v>
      </c>
      <c r="I84" s="492" t="s">
        <v>739</v>
      </c>
      <c r="J84" s="494" t="s">
        <v>2632</v>
      </c>
      <c r="K84" s="492" t="s">
        <v>2618</v>
      </c>
      <c r="L84" s="494" t="s">
        <v>2633</v>
      </c>
      <c r="M84" s="494" t="s">
        <v>2634</v>
      </c>
      <c r="N84" s="492"/>
      <c r="O84" s="492" t="s">
        <v>2635</v>
      </c>
      <c r="P84" s="495"/>
      <c r="Q84" s="495"/>
      <c r="R84" s="494" t="s">
        <v>491</v>
      </c>
      <c r="S84" s="494" t="s">
        <v>215</v>
      </c>
      <c r="T84" s="494" t="s">
        <v>95</v>
      </c>
      <c r="U84" s="492"/>
      <c r="V84" s="492"/>
      <c r="W84" s="492"/>
    </row>
    <row r="85">
      <c r="A85" s="492" t="s">
        <v>1869</v>
      </c>
      <c r="B85" s="492"/>
      <c r="C85" s="492"/>
      <c r="D85" s="492" t="s">
        <v>296</v>
      </c>
      <c r="E85" s="492"/>
      <c r="F85" s="492" t="s">
        <v>11</v>
      </c>
      <c r="G85" s="492" t="s">
        <v>465</v>
      </c>
      <c r="H85" s="492" t="s">
        <v>2252</v>
      </c>
      <c r="I85" s="492" t="s">
        <v>739</v>
      </c>
      <c r="J85" s="494" t="s">
        <v>2636</v>
      </c>
      <c r="K85" s="494" t="s">
        <v>2637</v>
      </c>
      <c r="L85" s="494" t="s">
        <v>2638</v>
      </c>
      <c r="M85" s="494" t="s">
        <v>2639</v>
      </c>
      <c r="N85" s="492"/>
      <c r="O85" s="492" t="s">
        <v>2640</v>
      </c>
      <c r="P85" s="493" t="s">
        <v>2491</v>
      </c>
      <c r="Q85" s="493"/>
      <c r="R85" s="494" t="s">
        <v>491</v>
      </c>
      <c r="S85" s="494" t="s">
        <v>215</v>
      </c>
      <c r="T85" s="494" t="s">
        <v>95</v>
      </c>
      <c r="U85" s="492"/>
      <c r="V85" s="492"/>
      <c r="W85" s="492"/>
    </row>
    <row r="86">
      <c r="A86" s="492" t="s">
        <v>1875</v>
      </c>
      <c r="B86" s="492" t="s">
        <v>2641</v>
      </c>
      <c r="C86" s="492"/>
      <c r="D86" s="492" t="s">
        <v>296</v>
      </c>
      <c r="E86" s="492"/>
      <c r="F86" s="492" t="s">
        <v>12</v>
      </c>
      <c r="G86" s="492" t="s">
        <v>465</v>
      </c>
      <c r="H86" s="492" t="s">
        <v>2252</v>
      </c>
      <c r="I86" s="492" t="s">
        <v>739</v>
      </c>
      <c r="J86" s="494" t="s">
        <v>2642</v>
      </c>
      <c r="K86" s="494" t="s">
        <v>2643</v>
      </c>
      <c r="L86" s="494" t="s">
        <v>2644</v>
      </c>
      <c r="M86" s="494" t="s">
        <v>2645</v>
      </c>
      <c r="N86" s="492"/>
      <c r="O86" s="492" t="s">
        <v>2646</v>
      </c>
      <c r="P86" s="495"/>
      <c r="Q86" s="495"/>
      <c r="R86" s="494" t="s">
        <v>491</v>
      </c>
      <c r="S86" s="494" t="s">
        <v>215</v>
      </c>
      <c r="T86" s="494" t="s">
        <v>95</v>
      </c>
      <c r="U86" s="492"/>
      <c r="V86" s="492"/>
      <c r="W86" s="492"/>
    </row>
    <row r="87">
      <c r="A87" s="492" t="s">
        <v>1878</v>
      </c>
      <c r="B87" s="492"/>
      <c r="C87" s="492"/>
      <c r="D87" s="492" t="s">
        <v>296</v>
      </c>
      <c r="E87" s="492" t="s">
        <v>2540</v>
      </c>
      <c r="F87" s="492" t="s">
        <v>12</v>
      </c>
      <c r="G87" s="492" t="s">
        <v>465</v>
      </c>
      <c r="H87" s="492" t="s">
        <v>2252</v>
      </c>
      <c r="I87" s="492" t="s">
        <v>739</v>
      </c>
      <c r="J87" s="494" t="s">
        <v>2647</v>
      </c>
      <c r="K87" s="492" t="s">
        <v>2618</v>
      </c>
      <c r="L87" s="494" t="s">
        <v>2648</v>
      </c>
      <c r="M87" s="494" t="s">
        <v>2649</v>
      </c>
      <c r="N87" s="492"/>
      <c r="O87" s="492" t="s">
        <v>2650</v>
      </c>
      <c r="P87" s="495"/>
      <c r="Q87" s="495"/>
      <c r="R87" s="494" t="s">
        <v>491</v>
      </c>
      <c r="S87" s="494" t="s">
        <v>215</v>
      </c>
      <c r="T87" s="494" t="s">
        <v>95</v>
      </c>
      <c r="U87" s="492"/>
      <c r="V87" s="492"/>
      <c r="W87" s="492"/>
    </row>
    <row r="88">
      <c r="A88" s="492" t="s">
        <v>1884</v>
      </c>
      <c r="B88" s="492"/>
      <c r="C88" s="492"/>
      <c r="D88" s="492" t="s">
        <v>296</v>
      </c>
      <c r="E88" s="492" t="s">
        <v>2540</v>
      </c>
      <c r="F88" s="492" t="s">
        <v>12</v>
      </c>
      <c r="G88" s="492" t="s">
        <v>465</v>
      </c>
      <c r="H88" s="492" t="s">
        <v>2252</v>
      </c>
      <c r="I88" s="492" t="s">
        <v>739</v>
      </c>
      <c r="J88" s="494" t="s">
        <v>2651</v>
      </c>
      <c r="K88" s="492" t="s">
        <v>2618</v>
      </c>
      <c r="L88" s="492" t="s">
        <v>2652</v>
      </c>
      <c r="M88" s="492" t="s">
        <v>2653</v>
      </c>
      <c r="N88" s="492"/>
      <c r="O88" s="492" t="s">
        <v>2654</v>
      </c>
      <c r="P88" s="495"/>
      <c r="Q88" s="495"/>
      <c r="R88" s="494" t="s">
        <v>491</v>
      </c>
      <c r="S88" s="494" t="s">
        <v>215</v>
      </c>
      <c r="T88" s="494" t="s">
        <v>95</v>
      </c>
      <c r="U88" s="492"/>
      <c r="V88" s="492"/>
      <c r="W88" s="492"/>
    </row>
    <row r="89">
      <c r="A89" s="492" t="s">
        <v>1889</v>
      </c>
      <c r="B89" s="492"/>
      <c r="C89" s="492"/>
      <c r="D89" s="492" t="s">
        <v>296</v>
      </c>
      <c r="E89" s="492" t="s">
        <v>2540</v>
      </c>
      <c r="F89" s="492" t="s">
        <v>12</v>
      </c>
      <c r="G89" s="492" t="s">
        <v>465</v>
      </c>
      <c r="H89" s="492" t="s">
        <v>2252</v>
      </c>
      <c r="I89" s="492" t="s">
        <v>739</v>
      </c>
      <c r="J89" s="492" t="s">
        <v>2655</v>
      </c>
      <c r="K89" s="492" t="s">
        <v>2656</v>
      </c>
      <c r="L89" s="492" t="s">
        <v>2657</v>
      </c>
      <c r="M89" s="492" t="s">
        <v>2658</v>
      </c>
      <c r="N89" s="492"/>
      <c r="O89" s="492" t="s">
        <v>2659</v>
      </c>
      <c r="P89" s="495"/>
      <c r="Q89" s="495"/>
      <c r="R89" s="497">
        <v>45570.0</v>
      </c>
      <c r="S89" s="494" t="s">
        <v>215</v>
      </c>
      <c r="T89" s="494" t="s">
        <v>95</v>
      </c>
      <c r="U89" s="492"/>
      <c r="V89" s="492"/>
      <c r="W89" s="492"/>
    </row>
    <row r="90">
      <c r="A90" s="492" t="s">
        <v>1895</v>
      </c>
      <c r="B90" s="492"/>
      <c r="C90" s="492"/>
      <c r="D90" s="492" t="s">
        <v>296</v>
      </c>
      <c r="E90" s="492" t="s">
        <v>2540</v>
      </c>
      <c r="F90" s="492" t="s">
        <v>12</v>
      </c>
      <c r="G90" s="492" t="s">
        <v>465</v>
      </c>
      <c r="H90" s="492" t="s">
        <v>2252</v>
      </c>
      <c r="I90" s="492" t="s">
        <v>739</v>
      </c>
      <c r="J90" s="492" t="s">
        <v>2660</v>
      </c>
      <c r="K90" s="492" t="s">
        <v>2661</v>
      </c>
      <c r="L90" s="492" t="s">
        <v>2662</v>
      </c>
      <c r="M90" s="492" t="s">
        <v>2663</v>
      </c>
      <c r="N90" s="492"/>
      <c r="O90" s="492" t="s">
        <v>2664</v>
      </c>
      <c r="P90" s="495"/>
      <c r="Q90" s="495"/>
      <c r="R90" s="494" t="s">
        <v>491</v>
      </c>
      <c r="S90" s="494" t="s">
        <v>215</v>
      </c>
      <c r="T90" s="494" t="s">
        <v>95</v>
      </c>
      <c r="U90" s="492"/>
      <c r="V90" s="492"/>
      <c r="W90" s="492"/>
    </row>
    <row r="91">
      <c r="A91" s="492" t="s">
        <v>1897</v>
      </c>
      <c r="B91" s="492"/>
      <c r="C91" s="492"/>
      <c r="D91" s="492" t="s">
        <v>296</v>
      </c>
      <c r="E91" s="492" t="s">
        <v>2540</v>
      </c>
      <c r="F91" s="492" t="s">
        <v>11</v>
      </c>
      <c r="G91" s="492" t="s">
        <v>465</v>
      </c>
      <c r="H91" s="492" t="s">
        <v>2252</v>
      </c>
      <c r="I91" s="492" t="s">
        <v>739</v>
      </c>
      <c r="J91" s="492" t="s">
        <v>2665</v>
      </c>
      <c r="K91" s="492"/>
      <c r="L91" s="492" t="s">
        <v>2666</v>
      </c>
      <c r="M91" s="492" t="s">
        <v>2667</v>
      </c>
      <c r="N91" s="492"/>
      <c r="O91" s="492" t="s">
        <v>2640</v>
      </c>
      <c r="P91" s="493" t="s">
        <v>2258</v>
      </c>
      <c r="Q91" s="493" t="s">
        <v>2668</v>
      </c>
      <c r="R91" s="494" t="s">
        <v>491</v>
      </c>
      <c r="S91" s="494" t="s">
        <v>215</v>
      </c>
      <c r="T91" s="494" t="s">
        <v>95</v>
      </c>
      <c r="U91" s="492"/>
      <c r="V91" s="492"/>
      <c r="W91" s="492"/>
    </row>
    <row r="92">
      <c r="A92" s="492" t="s">
        <v>1901</v>
      </c>
      <c r="B92" s="492"/>
      <c r="C92" s="492"/>
      <c r="D92" s="492" t="s">
        <v>296</v>
      </c>
      <c r="E92" s="492" t="s">
        <v>2540</v>
      </c>
      <c r="F92" s="492" t="s">
        <v>12</v>
      </c>
      <c r="G92" s="492" t="s">
        <v>465</v>
      </c>
      <c r="H92" s="492" t="s">
        <v>2252</v>
      </c>
      <c r="I92" s="492" t="s">
        <v>739</v>
      </c>
      <c r="J92" s="492" t="s">
        <v>2669</v>
      </c>
      <c r="K92" s="492"/>
      <c r="L92" s="492" t="s">
        <v>2670</v>
      </c>
      <c r="M92" s="492" t="s">
        <v>2671</v>
      </c>
      <c r="N92" s="492"/>
      <c r="O92" s="492" t="s">
        <v>2640</v>
      </c>
      <c r="P92" s="495"/>
      <c r="Q92" s="495"/>
      <c r="R92" s="494" t="s">
        <v>491</v>
      </c>
      <c r="S92" s="494" t="s">
        <v>215</v>
      </c>
      <c r="T92" s="494" t="s">
        <v>95</v>
      </c>
      <c r="U92" s="492"/>
      <c r="V92" s="492"/>
      <c r="W92" s="492"/>
    </row>
    <row r="93">
      <c r="A93" s="492" t="s">
        <v>1905</v>
      </c>
      <c r="B93" s="492"/>
      <c r="C93" s="492"/>
      <c r="D93" s="492" t="s">
        <v>296</v>
      </c>
      <c r="E93" s="492" t="s">
        <v>2540</v>
      </c>
      <c r="F93" s="492" t="s">
        <v>12</v>
      </c>
      <c r="G93" s="492" t="s">
        <v>465</v>
      </c>
      <c r="H93" s="492" t="s">
        <v>2252</v>
      </c>
      <c r="I93" s="492" t="s">
        <v>739</v>
      </c>
      <c r="J93" s="492" t="s">
        <v>2672</v>
      </c>
      <c r="K93" s="492"/>
      <c r="L93" s="492" t="s">
        <v>2673</v>
      </c>
      <c r="M93" s="492" t="s">
        <v>2674</v>
      </c>
      <c r="N93" s="492"/>
      <c r="O93" s="492" t="s">
        <v>2675</v>
      </c>
      <c r="P93" s="495"/>
      <c r="Q93" s="495"/>
      <c r="R93" s="494" t="s">
        <v>491</v>
      </c>
      <c r="S93" s="494" t="s">
        <v>215</v>
      </c>
      <c r="T93" s="494" t="s">
        <v>95</v>
      </c>
      <c r="U93" s="492"/>
      <c r="V93" s="492"/>
      <c r="W93" s="492"/>
    </row>
    <row r="94">
      <c r="A94" s="492" t="s">
        <v>1910</v>
      </c>
      <c r="B94" s="492"/>
      <c r="C94" s="492"/>
      <c r="D94" s="492" t="s">
        <v>296</v>
      </c>
      <c r="E94" s="492" t="s">
        <v>2540</v>
      </c>
      <c r="F94" s="492" t="s">
        <v>12</v>
      </c>
      <c r="G94" s="492" t="s">
        <v>465</v>
      </c>
      <c r="H94" s="492" t="s">
        <v>2252</v>
      </c>
      <c r="I94" s="492" t="s">
        <v>739</v>
      </c>
      <c r="J94" s="492" t="s">
        <v>2676</v>
      </c>
      <c r="K94" s="492" t="s">
        <v>2677</v>
      </c>
      <c r="L94" s="492" t="s">
        <v>2678</v>
      </c>
      <c r="M94" s="492" t="s">
        <v>2679</v>
      </c>
      <c r="N94" s="492"/>
      <c r="O94" s="492" t="s">
        <v>2680</v>
      </c>
      <c r="P94" s="495"/>
      <c r="Q94" s="495"/>
      <c r="R94" s="494" t="s">
        <v>491</v>
      </c>
      <c r="S94" s="494" t="s">
        <v>215</v>
      </c>
      <c r="T94" s="494" t="s">
        <v>95</v>
      </c>
      <c r="U94" s="492"/>
      <c r="V94" s="492"/>
      <c r="W94" s="492"/>
    </row>
    <row r="95">
      <c r="A95" s="492" t="s">
        <v>1915</v>
      </c>
      <c r="B95" s="492"/>
      <c r="C95" s="492">
        <v>4.1</v>
      </c>
      <c r="D95" s="492" t="s">
        <v>296</v>
      </c>
      <c r="E95" s="492"/>
      <c r="F95" s="492" t="s">
        <v>12</v>
      </c>
      <c r="G95" s="492" t="s">
        <v>465</v>
      </c>
      <c r="H95" s="492" t="s">
        <v>2252</v>
      </c>
      <c r="I95" s="492" t="s">
        <v>739</v>
      </c>
      <c r="J95" s="492" t="s">
        <v>2681</v>
      </c>
      <c r="K95" s="492"/>
      <c r="L95" s="492" t="s">
        <v>2682</v>
      </c>
      <c r="M95" s="492" t="s">
        <v>2683</v>
      </c>
      <c r="N95" s="492"/>
      <c r="O95" s="492" t="s">
        <v>2684</v>
      </c>
      <c r="P95" s="495"/>
      <c r="Q95" s="495"/>
      <c r="R95" s="494" t="s">
        <v>491</v>
      </c>
      <c r="S95" s="494" t="s">
        <v>215</v>
      </c>
      <c r="T95" s="494" t="s">
        <v>95</v>
      </c>
      <c r="U95" s="492"/>
      <c r="V95" s="492"/>
      <c r="W95" s="492"/>
    </row>
    <row r="96">
      <c r="A96" s="492" t="s">
        <v>1920</v>
      </c>
      <c r="B96" s="492"/>
      <c r="C96" s="492">
        <v>4.1</v>
      </c>
      <c r="D96" s="492" t="s">
        <v>296</v>
      </c>
      <c r="E96" s="492"/>
      <c r="F96" s="492" t="s">
        <v>12</v>
      </c>
      <c r="G96" s="492" t="s">
        <v>465</v>
      </c>
      <c r="H96" s="492" t="s">
        <v>2252</v>
      </c>
      <c r="I96" s="492" t="s">
        <v>739</v>
      </c>
      <c r="J96" s="492" t="s">
        <v>2685</v>
      </c>
      <c r="K96" s="492" t="s">
        <v>2686</v>
      </c>
      <c r="L96" s="492" t="s">
        <v>2687</v>
      </c>
      <c r="M96" s="492" t="s">
        <v>2688</v>
      </c>
      <c r="N96" s="492"/>
      <c r="O96" s="492" t="s">
        <v>2689</v>
      </c>
      <c r="P96" s="495"/>
      <c r="Q96" s="495"/>
      <c r="R96" s="494" t="s">
        <v>491</v>
      </c>
      <c r="S96" s="494" t="s">
        <v>215</v>
      </c>
      <c r="T96" s="494" t="s">
        <v>95</v>
      </c>
      <c r="U96" s="492"/>
      <c r="V96" s="492"/>
      <c r="W96" s="492"/>
    </row>
    <row r="97">
      <c r="A97" s="492" t="s">
        <v>1927</v>
      </c>
      <c r="B97" s="492"/>
      <c r="C97" s="492"/>
      <c r="D97" s="492" t="s">
        <v>296</v>
      </c>
      <c r="E97" s="492" t="s">
        <v>2540</v>
      </c>
      <c r="F97" s="492" t="s">
        <v>12</v>
      </c>
      <c r="G97" s="492" t="s">
        <v>465</v>
      </c>
      <c r="H97" s="492" t="s">
        <v>2252</v>
      </c>
      <c r="I97" s="492" t="s">
        <v>739</v>
      </c>
      <c r="J97" s="492" t="s">
        <v>2690</v>
      </c>
      <c r="K97" s="492" t="s">
        <v>2661</v>
      </c>
      <c r="L97" s="492" t="s">
        <v>2691</v>
      </c>
      <c r="M97" s="492" t="s">
        <v>2692</v>
      </c>
      <c r="N97" s="492"/>
      <c r="O97" s="492" t="s">
        <v>2680</v>
      </c>
      <c r="P97" s="495"/>
      <c r="Q97" s="495"/>
      <c r="R97" s="494" t="s">
        <v>491</v>
      </c>
      <c r="S97" s="494" t="s">
        <v>215</v>
      </c>
      <c r="T97" s="494" t="s">
        <v>95</v>
      </c>
      <c r="U97" s="492"/>
      <c r="V97" s="492"/>
      <c r="W97" s="492"/>
    </row>
    <row r="98">
      <c r="A98" s="492" t="s">
        <v>1933</v>
      </c>
      <c r="B98" s="492"/>
      <c r="C98" s="492"/>
      <c r="D98" s="492" t="s">
        <v>296</v>
      </c>
      <c r="E98" s="492" t="s">
        <v>2540</v>
      </c>
      <c r="F98" s="492" t="s">
        <v>11</v>
      </c>
      <c r="G98" s="492" t="s">
        <v>465</v>
      </c>
      <c r="H98" s="492" t="s">
        <v>2252</v>
      </c>
      <c r="I98" s="492" t="s">
        <v>739</v>
      </c>
      <c r="J98" s="494" t="s">
        <v>2693</v>
      </c>
      <c r="K98" s="492" t="s">
        <v>2694</v>
      </c>
      <c r="L98" s="494" t="s">
        <v>2695</v>
      </c>
      <c r="M98" s="494" t="s">
        <v>2696</v>
      </c>
      <c r="N98" s="492"/>
      <c r="O98" s="492" t="s">
        <v>2697</v>
      </c>
      <c r="P98" s="493"/>
      <c r="Q98" s="493" t="s">
        <v>2698</v>
      </c>
      <c r="R98" s="494" t="s">
        <v>491</v>
      </c>
      <c r="S98" s="494" t="s">
        <v>215</v>
      </c>
      <c r="T98" s="494" t="s">
        <v>95</v>
      </c>
      <c r="U98" s="492"/>
      <c r="V98" s="492"/>
      <c r="W98" s="492"/>
    </row>
    <row r="99">
      <c r="A99" s="492" t="s">
        <v>1939</v>
      </c>
      <c r="B99" s="492"/>
      <c r="C99" s="492"/>
      <c r="D99" s="492" t="s">
        <v>296</v>
      </c>
      <c r="E99" s="492" t="s">
        <v>2540</v>
      </c>
      <c r="F99" s="492" t="s">
        <v>12</v>
      </c>
      <c r="G99" s="492" t="s">
        <v>465</v>
      </c>
      <c r="H99" s="492" t="s">
        <v>2252</v>
      </c>
      <c r="I99" s="492" t="s">
        <v>739</v>
      </c>
      <c r="J99" s="492" t="s">
        <v>2699</v>
      </c>
      <c r="K99" s="492" t="s">
        <v>2700</v>
      </c>
      <c r="L99" s="492" t="s">
        <v>2701</v>
      </c>
      <c r="M99" s="492" t="s">
        <v>2702</v>
      </c>
      <c r="N99" s="492"/>
      <c r="O99" s="492" t="s">
        <v>2703</v>
      </c>
      <c r="P99" s="495"/>
      <c r="Q99" s="495"/>
      <c r="R99" s="494" t="s">
        <v>491</v>
      </c>
      <c r="S99" s="494" t="s">
        <v>215</v>
      </c>
      <c r="T99" s="494" t="s">
        <v>95</v>
      </c>
      <c r="U99" s="492"/>
      <c r="V99" s="492"/>
      <c r="W99" s="492"/>
    </row>
    <row r="100">
      <c r="A100" s="492" t="s">
        <v>1945</v>
      </c>
      <c r="B100" s="492"/>
      <c r="C100" s="492"/>
      <c r="D100" s="492" t="s">
        <v>296</v>
      </c>
      <c r="E100" s="492" t="s">
        <v>2540</v>
      </c>
      <c r="F100" s="492" t="s">
        <v>12</v>
      </c>
      <c r="G100" s="492" t="s">
        <v>465</v>
      </c>
      <c r="H100" s="492" t="s">
        <v>2252</v>
      </c>
      <c r="I100" s="492" t="s">
        <v>739</v>
      </c>
      <c r="J100" s="492" t="s">
        <v>2704</v>
      </c>
      <c r="K100" s="492" t="s">
        <v>2705</v>
      </c>
      <c r="L100" s="492" t="s">
        <v>2706</v>
      </c>
      <c r="M100" s="492" t="s">
        <v>2707</v>
      </c>
      <c r="N100" s="492"/>
      <c r="O100" s="492" t="s">
        <v>2708</v>
      </c>
      <c r="P100" s="495"/>
      <c r="Q100" s="495"/>
      <c r="R100" s="494" t="s">
        <v>491</v>
      </c>
      <c r="S100" s="494" t="s">
        <v>215</v>
      </c>
      <c r="T100" s="494" t="s">
        <v>95</v>
      </c>
      <c r="U100" s="492"/>
      <c r="V100" s="492"/>
      <c r="W100" s="492"/>
    </row>
    <row r="101">
      <c r="A101" s="492" t="s">
        <v>1951</v>
      </c>
      <c r="B101" s="492"/>
      <c r="C101" s="492"/>
      <c r="D101" s="492" t="s">
        <v>296</v>
      </c>
      <c r="E101" s="492" t="s">
        <v>2540</v>
      </c>
      <c r="F101" s="492" t="s">
        <v>12</v>
      </c>
      <c r="G101" s="492" t="s">
        <v>465</v>
      </c>
      <c r="H101" s="492" t="s">
        <v>2252</v>
      </c>
      <c r="I101" s="492" t="s">
        <v>739</v>
      </c>
      <c r="J101" s="492" t="s">
        <v>2709</v>
      </c>
      <c r="K101" s="492" t="s">
        <v>2710</v>
      </c>
      <c r="L101" s="492" t="s">
        <v>2711</v>
      </c>
      <c r="M101" s="492" t="s">
        <v>2712</v>
      </c>
      <c r="N101" s="492"/>
      <c r="O101" s="492" t="s">
        <v>2713</v>
      </c>
      <c r="P101" s="495"/>
      <c r="Q101" s="495"/>
      <c r="R101" s="494" t="s">
        <v>491</v>
      </c>
      <c r="S101" s="494" t="s">
        <v>215</v>
      </c>
      <c r="T101" s="494" t="s">
        <v>95</v>
      </c>
      <c r="U101" s="492"/>
      <c r="V101" s="492"/>
      <c r="W101" s="492"/>
    </row>
    <row r="102">
      <c r="A102" s="492" t="s">
        <v>1957</v>
      </c>
      <c r="B102" s="492"/>
      <c r="C102" s="492"/>
      <c r="D102" s="492" t="s">
        <v>296</v>
      </c>
      <c r="E102" s="492" t="s">
        <v>2540</v>
      </c>
      <c r="F102" s="492" t="s">
        <v>12</v>
      </c>
      <c r="G102" s="492" t="s">
        <v>465</v>
      </c>
      <c r="H102" s="492" t="s">
        <v>2252</v>
      </c>
      <c r="I102" s="492" t="s">
        <v>739</v>
      </c>
      <c r="J102" s="492" t="s">
        <v>2714</v>
      </c>
      <c r="K102" s="492" t="s">
        <v>2715</v>
      </c>
      <c r="L102" s="492" t="s">
        <v>2716</v>
      </c>
      <c r="M102" s="492" t="s">
        <v>2717</v>
      </c>
      <c r="N102" s="492"/>
      <c r="O102" s="503" t="s">
        <v>2718</v>
      </c>
      <c r="P102" s="504"/>
      <c r="Q102" s="504"/>
      <c r="R102" s="494" t="s">
        <v>491</v>
      </c>
      <c r="S102" s="494" t="s">
        <v>215</v>
      </c>
      <c r="T102" s="494" t="s">
        <v>95</v>
      </c>
      <c r="U102" s="492"/>
      <c r="V102" s="492"/>
      <c r="W102" s="492"/>
    </row>
    <row r="103">
      <c r="A103" s="492" t="s">
        <v>1962</v>
      </c>
      <c r="B103" s="492"/>
      <c r="C103" s="492"/>
      <c r="D103" s="492" t="s">
        <v>296</v>
      </c>
      <c r="E103" s="492" t="s">
        <v>2540</v>
      </c>
      <c r="F103" s="492" t="s">
        <v>12</v>
      </c>
      <c r="G103" s="492" t="s">
        <v>465</v>
      </c>
      <c r="H103" s="492" t="s">
        <v>2252</v>
      </c>
      <c r="I103" s="492" t="s">
        <v>739</v>
      </c>
      <c r="J103" s="492" t="s">
        <v>2719</v>
      </c>
      <c r="K103" s="492" t="s">
        <v>2720</v>
      </c>
      <c r="L103" s="492" t="s">
        <v>2721</v>
      </c>
      <c r="M103" s="492" t="s">
        <v>2722</v>
      </c>
      <c r="N103" s="492"/>
      <c r="O103" s="492" t="s">
        <v>2723</v>
      </c>
      <c r="P103" s="495"/>
      <c r="Q103" s="495"/>
      <c r="R103" s="494" t="s">
        <v>491</v>
      </c>
      <c r="S103" s="494" t="s">
        <v>215</v>
      </c>
      <c r="T103" s="494" t="s">
        <v>95</v>
      </c>
      <c r="U103" s="492"/>
      <c r="V103" s="492"/>
      <c r="W103" s="492"/>
    </row>
    <row r="104">
      <c r="A104" s="492" t="s">
        <v>1968</v>
      </c>
      <c r="B104" s="492"/>
      <c r="C104" s="492"/>
      <c r="D104" s="492" t="s">
        <v>296</v>
      </c>
      <c r="E104" s="492" t="s">
        <v>2540</v>
      </c>
      <c r="F104" s="492" t="s">
        <v>12</v>
      </c>
      <c r="G104" s="492" t="s">
        <v>465</v>
      </c>
      <c r="H104" s="492" t="s">
        <v>2252</v>
      </c>
      <c r="I104" s="492" t="s">
        <v>739</v>
      </c>
      <c r="J104" s="492" t="s">
        <v>2724</v>
      </c>
      <c r="K104" s="492"/>
      <c r="L104" s="492" t="s">
        <v>2725</v>
      </c>
      <c r="M104" s="492" t="s">
        <v>2726</v>
      </c>
      <c r="N104" s="492"/>
      <c r="O104" s="492" t="s">
        <v>2727</v>
      </c>
      <c r="P104" s="495"/>
      <c r="Q104" s="495"/>
      <c r="R104" s="494" t="s">
        <v>491</v>
      </c>
      <c r="S104" s="494" t="s">
        <v>215</v>
      </c>
      <c r="T104" s="494" t="s">
        <v>95</v>
      </c>
      <c r="U104" s="492"/>
      <c r="V104" s="492"/>
      <c r="W104" s="492"/>
    </row>
    <row r="105">
      <c r="A105" s="492" t="s">
        <v>1974</v>
      </c>
      <c r="B105" s="492"/>
      <c r="C105" s="492"/>
      <c r="D105" s="492" t="s">
        <v>296</v>
      </c>
      <c r="E105" s="492" t="s">
        <v>2540</v>
      </c>
      <c r="F105" s="492" t="s">
        <v>11</v>
      </c>
      <c r="G105" s="492" t="s">
        <v>465</v>
      </c>
      <c r="H105" s="492" t="s">
        <v>2252</v>
      </c>
      <c r="I105" s="492" t="s">
        <v>739</v>
      </c>
      <c r="J105" s="492" t="s">
        <v>2728</v>
      </c>
      <c r="K105" s="492"/>
      <c r="L105" s="492" t="s">
        <v>2729</v>
      </c>
      <c r="M105" s="492" t="s">
        <v>2730</v>
      </c>
      <c r="N105" s="492"/>
      <c r="O105" s="492" t="s">
        <v>2731</v>
      </c>
      <c r="P105" s="495"/>
      <c r="Q105" s="495"/>
      <c r="R105" s="494" t="s">
        <v>491</v>
      </c>
      <c r="S105" s="494" t="s">
        <v>215</v>
      </c>
      <c r="T105" s="494" t="s">
        <v>95</v>
      </c>
      <c r="U105" s="492"/>
      <c r="V105" s="492"/>
      <c r="W105" s="492"/>
    </row>
    <row r="106">
      <c r="A106" s="492" t="s">
        <v>1980</v>
      </c>
      <c r="B106" s="492" t="s">
        <v>2732</v>
      </c>
      <c r="C106" s="492"/>
      <c r="D106" s="492" t="s">
        <v>296</v>
      </c>
      <c r="E106" s="492" t="s">
        <v>2540</v>
      </c>
      <c r="F106" s="492" t="s">
        <v>12</v>
      </c>
      <c r="G106" s="492" t="s">
        <v>465</v>
      </c>
      <c r="H106" s="492" t="s">
        <v>2252</v>
      </c>
      <c r="I106" s="492" t="s">
        <v>739</v>
      </c>
      <c r="J106" s="492" t="s">
        <v>2733</v>
      </c>
      <c r="K106" s="492"/>
      <c r="L106" s="492" t="s">
        <v>2734</v>
      </c>
      <c r="M106" s="492" t="s">
        <v>2735</v>
      </c>
      <c r="N106" s="492"/>
      <c r="O106" s="492" t="s">
        <v>2736</v>
      </c>
      <c r="P106" s="495"/>
      <c r="Q106" s="495"/>
      <c r="R106" s="494" t="s">
        <v>491</v>
      </c>
      <c r="S106" s="494" t="s">
        <v>215</v>
      </c>
      <c r="T106" s="494" t="s">
        <v>95</v>
      </c>
      <c r="U106" s="492"/>
      <c r="V106" s="492"/>
      <c r="W106" s="492" t="s">
        <v>2546</v>
      </c>
    </row>
    <row r="107">
      <c r="A107" s="492" t="s">
        <v>1985</v>
      </c>
      <c r="B107" s="492"/>
      <c r="C107" s="492"/>
      <c r="D107" s="492" t="s">
        <v>296</v>
      </c>
      <c r="E107" s="492" t="s">
        <v>2540</v>
      </c>
      <c r="F107" s="492" t="s">
        <v>12</v>
      </c>
      <c r="G107" s="492" t="s">
        <v>465</v>
      </c>
      <c r="H107" s="492" t="s">
        <v>2252</v>
      </c>
      <c r="I107" s="492" t="s">
        <v>739</v>
      </c>
      <c r="J107" s="492" t="s">
        <v>2737</v>
      </c>
      <c r="K107" s="492"/>
      <c r="L107" s="492" t="s">
        <v>2738</v>
      </c>
      <c r="M107" s="492" t="s">
        <v>2739</v>
      </c>
      <c r="N107" s="492"/>
      <c r="O107" s="492" t="s">
        <v>2740</v>
      </c>
      <c r="P107" s="495"/>
      <c r="Q107" s="495"/>
      <c r="R107" s="494" t="s">
        <v>491</v>
      </c>
      <c r="S107" s="494" t="s">
        <v>215</v>
      </c>
      <c r="T107" s="494" t="s">
        <v>95</v>
      </c>
      <c r="U107" s="492"/>
      <c r="V107" s="492"/>
      <c r="W107" s="492"/>
    </row>
    <row r="108">
      <c r="A108" s="492" t="s">
        <v>1990</v>
      </c>
      <c r="B108" s="492"/>
      <c r="C108" s="492"/>
      <c r="D108" s="492" t="s">
        <v>296</v>
      </c>
      <c r="E108" s="492" t="s">
        <v>2540</v>
      </c>
      <c r="F108" s="492" t="s">
        <v>12</v>
      </c>
      <c r="G108" s="492" t="s">
        <v>588</v>
      </c>
      <c r="H108" s="492" t="s">
        <v>2252</v>
      </c>
      <c r="I108" s="492" t="s">
        <v>739</v>
      </c>
      <c r="J108" s="492" t="s">
        <v>2741</v>
      </c>
      <c r="K108" s="492"/>
      <c r="L108" s="492" t="s">
        <v>2742</v>
      </c>
      <c r="M108" s="492" t="s">
        <v>2743</v>
      </c>
      <c r="N108" s="492"/>
      <c r="O108" s="492"/>
      <c r="P108" s="495"/>
      <c r="Q108" s="495"/>
      <c r="R108" s="494" t="s">
        <v>472</v>
      </c>
      <c r="S108" s="494" t="s">
        <v>215</v>
      </c>
      <c r="T108" s="494" t="s">
        <v>95</v>
      </c>
      <c r="U108" s="492"/>
      <c r="V108" s="492"/>
      <c r="W108" s="492"/>
    </row>
    <row r="109">
      <c r="A109" s="492" t="s">
        <v>1997</v>
      </c>
      <c r="B109" s="492"/>
      <c r="C109" s="492"/>
      <c r="D109" s="492" t="s">
        <v>296</v>
      </c>
      <c r="E109" s="492" t="s">
        <v>2540</v>
      </c>
      <c r="F109" s="492" t="s">
        <v>12</v>
      </c>
      <c r="G109" s="492" t="s">
        <v>465</v>
      </c>
      <c r="H109" s="492" t="s">
        <v>2252</v>
      </c>
      <c r="I109" s="492" t="s">
        <v>739</v>
      </c>
      <c r="J109" s="492" t="s">
        <v>2744</v>
      </c>
      <c r="K109" s="492"/>
      <c r="L109" s="492" t="s">
        <v>2745</v>
      </c>
      <c r="M109" s="492" t="s">
        <v>2746</v>
      </c>
      <c r="N109" s="492"/>
      <c r="O109" s="492" t="s">
        <v>2747</v>
      </c>
      <c r="P109" s="495"/>
      <c r="Q109" s="495"/>
      <c r="R109" s="494" t="s">
        <v>491</v>
      </c>
      <c r="S109" s="494" t="s">
        <v>215</v>
      </c>
      <c r="T109" s="494" t="s">
        <v>95</v>
      </c>
      <c r="U109" s="492"/>
      <c r="V109" s="492"/>
      <c r="W109" s="492"/>
    </row>
    <row r="110">
      <c r="A110" s="492" t="s">
        <v>2003</v>
      </c>
      <c r="B110" s="492" t="s">
        <v>2748</v>
      </c>
      <c r="C110" s="492">
        <v>4.1</v>
      </c>
      <c r="D110" s="492" t="s">
        <v>296</v>
      </c>
      <c r="E110" s="492" t="s">
        <v>2540</v>
      </c>
      <c r="F110" s="492" t="s">
        <v>12</v>
      </c>
      <c r="G110" s="492" t="s">
        <v>465</v>
      </c>
      <c r="H110" s="492" t="s">
        <v>2252</v>
      </c>
      <c r="I110" s="492" t="s">
        <v>739</v>
      </c>
      <c r="J110" s="492" t="s">
        <v>2749</v>
      </c>
      <c r="K110" s="492" t="s">
        <v>2750</v>
      </c>
      <c r="L110" s="492" t="s">
        <v>2751</v>
      </c>
      <c r="M110" s="492" t="s">
        <v>2752</v>
      </c>
      <c r="N110" s="492"/>
      <c r="O110" s="492" t="s">
        <v>2753</v>
      </c>
      <c r="P110" s="495"/>
      <c r="Q110" s="495"/>
      <c r="R110" s="494" t="s">
        <v>491</v>
      </c>
      <c r="S110" s="494" t="s">
        <v>215</v>
      </c>
      <c r="T110" s="494" t="s">
        <v>95</v>
      </c>
      <c r="U110" s="492"/>
      <c r="V110" s="492"/>
      <c r="W110" s="492"/>
    </row>
    <row r="111">
      <c r="A111" s="492" t="s">
        <v>2009</v>
      </c>
      <c r="B111" s="492" t="s">
        <v>2748</v>
      </c>
      <c r="C111" s="492">
        <v>4.1</v>
      </c>
      <c r="D111" s="492" t="s">
        <v>296</v>
      </c>
      <c r="E111" s="492" t="s">
        <v>2540</v>
      </c>
      <c r="F111" s="492" t="s">
        <v>12</v>
      </c>
      <c r="G111" s="492" t="s">
        <v>465</v>
      </c>
      <c r="H111" s="492" t="s">
        <v>2252</v>
      </c>
      <c r="I111" s="492" t="s">
        <v>739</v>
      </c>
      <c r="J111" s="492" t="s">
        <v>2754</v>
      </c>
      <c r="K111" s="492" t="s">
        <v>2750</v>
      </c>
      <c r="L111" s="492" t="s">
        <v>2755</v>
      </c>
      <c r="M111" s="492" t="s">
        <v>2756</v>
      </c>
      <c r="N111" s="492"/>
      <c r="O111" s="492" t="s">
        <v>2757</v>
      </c>
      <c r="P111" s="495"/>
      <c r="Q111" s="495"/>
      <c r="R111" s="494" t="s">
        <v>491</v>
      </c>
      <c r="S111" s="494" t="s">
        <v>215</v>
      </c>
      <c r="T111" s="494" t="s">
        <v>95</v>
      </c>
      <c r="U111" s="492"/>
      <c r="V111" s="492"/>
      <c r="W111" s="492"/>
    </row>
    <row r="112">
      <c r="A112" s="492" t="s">
        <v>2013</v>
      </c>
      <c r="B112" s="492" t="s">
        <v>2748</v>
      </c>
      <c r="C112" s="492">
        <v>4.1</v>
      </c>
      <c r="D112" s="492" t="s">
        <v>296</v>
      </c>
      <c r="E112" s="492" t="s">
        <v>2540</v>
      </c>
      <c r="F112" s="492" t="s">
        <v>12</v>
      </c>
      <c r="G112" s="492" t="s">
        <v>465</v>
      </c>
      <c r="H112" s="492" t="s">
        <v>2252</v>
      </c>
      <c r="I112" s="492" t="s">
        <v>739</v>
      </c>
      <c r="J112" s="492" t="s">
        <v>2758</v>
      </c>
      <c r="K112" s="492"/>
      <c r="L112" s="492" t="s">
        <v>2759</v>
      </c>
      <c r="M112" s="492" t="s">
        <v>2760</v>
      </c>
      <c r="N112" s="492"/>
      <c r="O112" s="492" t="s">
        <v>2761</v>
      </c>
      <c r="P112" s="495"/>
      <c r="Q112" s="495"/>
      <c r="R112" s="494" t="s">
        <v>950</v>
      </c>
      <c r="S112" s="494" t="s">
        <v>215</v>
      </c>
      <c r="T112" s="494" t="s">
        <v>95</v>
      </c>
      <c r="U112" s="492"/>
      <c r="V112" s="492" t="s">
        <v>57</v>
      </c>
      <c r="W112" s="492"/>
    </row>
    <row r="113">
      <c r="A113" s="492" t="s">
        <v>2017</v>
      </c>
      <c r="B113" s="492" t="s">
        <v>2557</v>
      </c>
      <c r="C113" s="492">
        <v>4.2</v>
      </c>
      <c r="D113" s="492" t="s">
        <v>296</v>
      </c>
      <c r="E113" s="492"/>
      <c r="F113" s="492" t="s">
        <v>12</v>
      </c>
      <c r="G113" s="492" t="s">
        <v>465</v>
      </c>
      <c r="H113" s="492" t="s">
        <v>2252</v>
      </c>
      <c r="I113" s="492" t="s">
        <v>739</v>
      </c>
      <c r="J113" s="492" t="s">
        <v>2762</v>
      </c>
      <c r="K113" s="492" t="s">
        <v>2763</v>
      </c>
      <c r="L113" s="492" t="s">
        <v>2764</v>
      </c>
      <c r="M113" s="492" t="s">
        <v>2765</v>
      </c>
      <c r="N113" s="492"/>
      <c r="O113" s="492" t="s">
        <v>2766</v>
      </c>
      <c r="P113" s="495"/>
      <c r="Q113" s="495"/>
      <c r="R113" s="494" t="s">
        <v>491</v>
      </c>
      <c r="S113" s="494" t="s">
        <v>215</v>
      </c>
      <c r="T113" s="494" t="s">
        <v>95</v>
      </c>
      <c r="U113" s="492"/>
      <c r="V113" s="492"/>
      <c r="W113" s="492"/>
    </row>
    <row r="114">
      <c r="A114" s="492" t="s">
        <v>2767</v>
      </c>
      <c r="B114" s="492"/>
      <c r="C114" s="492"/>
      <c r="D114" s="492" t="s">
        <v>296</v>
      </c>
      <c r="E114" s="492" t="s">
        <v>2540</v>
      </c>
      <c r="F114" s="492" t="s">
        <v>11</v>
      </c>
      <c r="G114" s="492" t="s">
        <v>545</v>
      </c>
      <c r="H114" s="492" t="s">
        <v>2252</v>
      </c>
      <c r="I114" s="492" t="s">
        <v>739</v>
      </c>
      <c r="J114" s="492" t="s">
        <v>2768</v>
      </c>
      <c r="K114" s="492"/>
      <c r="L114" s="492" t="s">
        <v>2769</v>
      </c>
      <c r="M114" s="492" t="s">
        <v>2770</v>
      </c>
      <c r="N114" s="492"/>
      <c r="O114" s="492"/>
      <c r="P114" s="495"/>
      <c r="Q114" s="495"/>
      <c r="R114" s="494" t="s">
        <v>472</v>
      </c>
      <c r="S114" s="494" t="s">
        <v>215</v>
      </c>
      <c r="T114" s="494" t="s">
        <v>95</v>
      </c>
      <c r="U114" s="492"/>
      <c r="V114" s="492"/>
      <c r="W114" s="492"/>
    </row>
    <row r="115">
      <c r="A115" s="492" t="s">
        <v>2771</v>
      </c>
      <c r="B115" s="492"/>
      <c r="C115" s="492"/>
      <c r="D115" s="492" t="s">
        <v>296</v>
      </c>
      <c r="E115" s="492"/>
      <c r="F115" s="492" t="s">
        <v>12</v>
      </c>
      <c r="G115" s="492" t="s">
        <v>465</v>
      </c>
      <c r="H115" s="492" t="s">
        <v>2252</v>
      </c>
      <c r="I115" s="492" t="s">
        <v>739</v>
      </c>
      <c r="J115" s="492" t="s">
        <v>2772</v>
      </c>
      <c r="K115" s="492"/>
      <c r="L115" s="492" t="s">
        <v>2773</v>
      </c>
      <c r="M115" s="492" t="s">
        <v>2774</v>
      </c>
      <c r="N115" s="492"/>
      <c r="O115" s="492" t="s">
        <v>2775</v>
      </c>
      <c r="P115" s="495"/>
      <c r="Q115" s="495"/>
      <c r="R115" s="494" t="s">
        <v>491</v>
      </c>
      <c r="S115" s="494" t="s">
        <v>215</v>
      </c>
      <c r="T115" s="494" t="s">
        <v>95</v>
      </c>
      <c r="U115" s="492"/>
      <c r="V115" s="492"/>
      <c r="W115" s="492"/>
    </row>
    <row r="116">
      <c r="A116" s="492" t="s">
        <v>2776</v>
      </c>
      <c r="B116" s="492"/>
      <c r="C116" s="492"/>
      <c r="D116" s="492" t="s">
        <v>296</v>
      </c>
      <c r="E116" s="492" t="s">
        <v>2540</v>
      </c>
      <c r="F116" s="492" t="s">
        <v>12</v>
      </c>
      <c r="G116" s="492" t="s">
        <v>545</v>
      </c>
      <c r="H116" s="492" t="s">
        <v>2252</v>
      </c>
      <c r="I116" s="492" t="s">
        <v>739</v>
      </c>
      <c r="J116" s="492" t="s">
        <v>2777</v>
      </c>
      <c r="K116" s="492"/>
      <c r="L116" s="492" t="s">
        <v>2778</v>
      </c>
      <c r="M116" s="492" t="s">
        <v>2779</v>
      </c>
      <c r="N116" s="492" t="s">
        <v>2780</v>
      </c>
      <c r="O116" s="492"/>
      <c r="P116" s="495"/>
      <c r="Q116" s="495"/>
      <c r="R116" s="494" t="s">
        <v>472</v>
      </c>
      <c r="S116" s="494" t="s">
        <v>215</v>
      </c>
      <c r="T116" s="494" t="s">
        <v>95</v>
      </c>
      <c r="U116" s="492"/>
      <c r="V116" s="492"/>
      <c r="W116" s="492"/>
    </row>
    <row r="117">
      <c r="A117" s="492" t="s">
        <v>2781</v>
      </c>
      <c r="B117" s="492"/>
      <c r="C117" s="492"/>
      <c r="D117" s="492" t="s">
        <v>296</v>
      </c>
      <c r="E117" s="492" t="s">
        <v>2540</v>
      </c>
      <c r="F117" s="492" t="s">
        <v>11</v>
      </c>
      <c r="G117" s="492" t="s">
        <v>545</v>
      </c>
      <c r="H117" s="492" t="s">
        <v>2252</v>
      </c>
      <c r="I117" s="492" t="s">
        <v>739</v>
      </c>
      <c r="J117" s="492" t="s">
        <v>2782</v>
      </c>
      <c r="K117" s="492"/>
      <c r="L117" s="492" t="s">
        <v>2783</v>
      </c>
      <c r="M117" s="492" t="s">
        <v>2784</v>
      </c>
      <c r="N117" s="492"/>
      <c r="O117" s="492"/>
      <c r="P117" s="495"/>
      <c r="Q117" s="495"/>
      <c r="R117" s="494" t="s">
        <v>472</v>
      </c>
      <c r="S117" s="494" t="s">
        <v>215</v>
      </c>
      <c r="T117" s="494" t="s">
        <v>95</v>
      </c>
      <c r="U117" s="492"/>
      <c r="V117" s="492"/>
      <c r="W117" s="492"/>
    </row>
    <row r="118">
      <c r="A118" s="492" t="s">
        <v>2785</v>
      </c>
      <c r="B118" s="492"/>
      <c r="C118" s="492"/>
      <c r="D118" s="492" t="s">
        <v>296</v>
      </c>
      <c r="E118" s="492" t="s">
        <v>2540</v>
      </c>
      <c r="F118" s="492" t="s">
        <v>12</v>
      </c>
      <c r="G118" s="492" t="s">
        <v>545</v>
      </c>
      <c r="H118" s="492" t="s">
        <v>2252</v>
      </c>
      <c r="I118" s="492" t="s">
        <v>739</v>
      </c>
      <c r="J118" s="492" t="s">
        <v>2786</v>
      </c>
      <c r="K118" s="492"/>
      <c r="L118" s="492" t="s">
        <v>2787</v>
      </c>
      <c r="M118" s="492" t="s">
        <v>2788</v>
      </c>
      <c r="N118" s="492"/>
      <c r="O118" s="492"/>
      <c r="P118" s="495"/>
      <c r="Q118" s="495"/>
      <c r="R118" s="494" t="s">
        <v>472</v>
      </c>
      <c r="S118" s="494" t="s">
        <v>215</v>
      </c>
      <c r="T118" s="494" t="s">
        <v>95</v>
      </c>
      <c r="U118" s="492"/>
      <c r="V118" s="492"/>
      <c r="W118" s="492"/>
    </row>
    <row r="119">
      <c r="A119" s="492" t="s">
        <v>2789</v>
      </c>
      <c r="B119" s="492"/>
      <c r="C119" s="492"/>
      <c r="D119" s="492" t="s">
        <v>296</v>
      </c>
      <c r="E119" s="492" t="s">
        <v>2540</v>
      </c>
      <c r="F119" s="492" t="s">
        <v>12</v>
      </c>
      <c r="G119" s="492" t="s">
        <v>545</v>
      </c>
      <c r="H119" s="492" t="s">
        <v>2252</v>
      </c>
      <c r="I119" s="492" t="s">
        <v>739</v>
      </c>
      <c r="J119" s="492" t="s">
        <v>2790</v>
      </c>
      <c r="K119" s="492"/>
      <c r="L119" s="492" t="s">
        <v>2791</v>
      </c>
      <c r="M119" s="492" t="s">
        <v>2792</v>
      </c>
      <c r="N119" s="492"/>
      <c r="O119" s="492"/>
      <c r="P119" s="495"/>
      <c r="Q119" s="495"/>
      <c r="R119" s="494" t="s">
        <v>472</v>
      </c>
      <c r="S119" s="494" t="s">
        <v>215</v>
      </c>
      <c r="T119" s="494" t="s">
        <v>95</v>
      </c>
      <c r="U119" s="492"/>
      <c r="V119" s="492"/>
      <c r="W119" s="492"/>
    </row>
    <row r="120">
      <c r="A120" s="492" t="s">
        <v>2793</v>
      </c>
      <c r="B120" s="492" t="s">
        <v>2794</v>
      </c>
      <c r="C120" s="492" t="s">
        <v>2795</v>
      </c>
      <c r="D120" s="492" t="s">
        <v>296</v>
      </c>
      <c r="E120" s="492"/>
      <c r="F120" s="492" t="s">
        <v>11</v>
      </c>
      <c r="G120" s="492" t="s">
        <v>465</v>
      </c>
      <c r="H120" s="492" t="s">
        <v>2252</v>
      </c>
      <c r="I120" s="492" t="s">
        <v>739</v>
      </c>
      <c r="J120" s="492" t="s">
        <v>2796</v>
      </c>
      <c r="K120" s="492" t="s">
        <v>2797</v>
      </c>
      <c r="L120" s="492" t="s">
        <v>2798</v>
      </c>
      <c r="M120" s="492" t="s">
        <v>2799</v>
      </c>
      <c r="N120" s="492"/>
      <c r="O120" s="492" t="s">
        <v>2800</v>
      </c>
      <c r="P120" s="500" t="s">
        <v>2258</v>
      </c>
      <c r="Q120" s="493" t="s">
        <v>2801</v>
      </c>
      <c r="R120" s="494" t="s">
        <v>491</v>
      </c>
      <c r="S120" s="494" t="s">
        <v>215</v>
      </c>
      <c r="T120" s="494" t="s">
        <v>95</v>
      </c>
      <c r="U120" s="492"/>
      <c r="V120" s="492"/>
      <c r="W120" s="492" t="s">
        <v>2546</v>
      </c>
    </row>
    <row r="121">
      <c r="A121" s="492" t="s">
        <v>2802</v>
      </c>
      <c r="B121" s="492" t="s">
        <v>2794</v>
      </c>
      <c r="C121" s="492" t="s">
        <v>2795</v>
      </c>
      <c r="D121" s="492" t="s">
        <v>296</v>
      </c>
      <c r="E121" s="492"/>
      <c r="F121" s="492" t="s">
        <v>12</v>
      </c>
      <c r="G121" s="492" t="s">
        <v>465</v>
      </c>
      <c r="H121" s="492" t="s">
        <v>2252</v>
      </c>
      <c r="I121" s="492" t="s">
        <v>739</v>
      </c>
      <c r="J121" s="492" t="s">
        <v>2803</v>
      </c>
      <c r="K121" s="492" t="s">
        <v>2804</v>
      </c>
      <c r="L121" s="492" t="s">
        <v>2805</v>
      </c>
      <c r="M121" s="492" t="s">
        <v>2806</v>
      </c>
      <c r="N121" s="492"/>
      <c r="O121" s="492" t="s">
        <v>2807</v>
      </c>
      <c r="P121" s="495"/>
      <c r="Q121" s="495"/>
      <c r="R121" s="494" t="s">
        <v>491</v>
      </c>
      <c r="S121" s="494" t="s">
        <v>215</v>
      </c>
      <c r="T121" s="494" t="s">
        <v>95</v>
      </c>
      <c r="U121" s="492"/>
      <c r="V121" s="492"/>
      <c r="W121" s="492"/>
    </row>
    <row r="122">
      <c r="A122" s="492" t="s">
        <v>2808</v>
      </c>
      <c r="B122" s="492" t="s">
        <v>2794</v>
      </c>
      <c r="C122" s="492" t="s">
        <v>2795</v>
      </c>
      <c r="D122" s="492" t="s">
        <v>296</v>
      </c>
      <c r="E122" s="492"/>
      <c r="F122" s="492" t="s">
        <v>12</v>
      </c>
      <c r="G122" s="492" t="s">
        <v>465</v>
      </c>
      <c r="H122" s="492" t="s">
        <v>2252</v>
      </c>
      <c r="I122" s="492" t="s">
        <v>739</v>
      </c>
      <c r="J122" s="492" t="s">
        <v>2809</v>
      </c>
      <c r="K122" s="492" t="s">
        <v>2810</v>
      </c>
      <c r="L122" s="492" t="s">
        <v>2811</v>
      </c>
      <c r="M122" s="492" t="s">
        <v>2812</v>
      </c>
      <c r="N122" s="492"/>
      <c r="O122" s="492" t="s">
        <v>2813</v>
      </c>
      <c r="P122" s="495"/>
      <c r="Q122" s="495"/>
      <c r="R122" s="494" t="s">
        <v>491</v>
      </c>
      <c r="S122" s="494" t="s">
        <v>215</v>
      </c>
      <c r="T122" s="494" t="s">
        <v>95</v>
      </c>
      <c r="U122" s="492"/>
      <c r="V122" s="492"/>
      <c r="W122" s="492"/>
    </row>
    <row r="123">
      <c r="A123" s="492" t="s">
        <v>2814</v>
      </c>
      <c r="B123" s="492" t="s">
        <v>2794</v>
      </c>
      <c r="C123" s="492" t="s">
        <v>2795</v>
      </c>
      <c r="D123" s="492" t="s">
        <v>296</v>
      </c>
      <c r="E123" s="492"/>
      <c r="F123" s="492" t="s">
        <v>12</v>
      </c>
      <c r="G123" s="492" t="s">
        <v>465</v>
      </c>
      <c r="H123" s="492" t="s">
        <v>2252</v>
      </c>
      <c r="I123" s="492" t="s">
        <v>739</v>
      </c>
      <c r="J123" s="492" t="s">
        <v>2815</v>
      </c>
      <c r="K123" s="492" t="s">
        <v>2797</v>
      </c>
      <c r="L123" s="492" t="s">
        <v>2811</v>
      </c>
      <c r="M123" s="492" t="s">
        <v>2816</v>
      </c>
      <c r="N123" s="492"/>
      <c r="O123" s="492" t="s">
        <v>2813</v>
      </c>
      <c r="P123" s="495"/>
      <c r="Q123" s="495"/>
      <c r="R123" s="494" t="s">
        <v>491</v>
      </c>
      <c r="S123" s="494" t="s">
        <v>215</v>
      </c>
      <c r="T123" s="494" t="s">
        <v>95</v>
      </c>
      <c r="U123" s="492"/>
      <c r="V123" s="492"/>
      <c r="W123" s="492"/>
    </row>
    <row r="124">
      <c r="A124" s="492" t="s">
        <v>2817</v>
      </c>
      <c r="B124" s="492" t="s">
        <v>2794</v>
      </c>
      <c r="C124" s="492" t="s">
        <v>2795</v>
      </c>
      <c r="D124" s="492" t="s">
        <v>296</v>
      </c>
      <c r="E124" s="492"/>
      <c r="F124" s="492" t="s">
        <v>12</v>
      </c>
      <c r="G124" s="492" t="s">
        <v>465</v>
      </c>
      <c r="H124" s="492" t="s">
        <v>2252</v>
      </c>
      <c r="I124" s="492" t="s">
        <v>739</v>
      </c>
      <c r="J124" s="492" t="s">
        <v>2818</v>
      </c>
      <c r="K124" s="492" t="s">
        <v>2797</v>
      </c>
      <c r="L124" s="492" t="s">
        <v>2819</v>
      </c>
      <c r="M124" s="492" t="s">
        <v>2820</v>
      </c>
      <c r="N124" s="492"/>
      <c r="O124" s="492" t="s">
        <v>2813</v>
      </c>
      <c r="P124" s="495"/>
      <c r="Q124" s="495"/>
      <c r="R124" s="494" t="s">
        <v>491</v>
      </c>
      <c r="S124" s="494" t="s">
        <v>215</v>
      </c>
      <c r="T124" s="494" t="s">
        <v>95</v>
      </c>
      <c r="U124" s="492"/>
      <c r="V124" s="492"/>
      <c r="W124" s="492"/>
    </row>
    <row r="125">
      <c r="A125" s="492" t="s">
        <v>2821</v>
      </c>
      <c r="B125" s="492" t="s">
        <v>2794</v>
      </c>
      <c r="C125" s="492" t="s">
        <v>2795</v>
      </c>
      <c r="D125" s="492" t="s">
        <v>296</v>
      </c>
      <c r="E125" s="492"/>
      <c r="F125" s="492" t="s">
        <v>12</v>
      </c>
      <c r="G125" s="492" t="s">
        <v>465</v>
      </c>
      <c r="H125" s="492" t="s">
        <v>2252</v>
      </c>
      <c r="I125" s="492" t="s">
        <v>739</v>
      </c>
      <c r="J125" s="492" t="s">
        <v>2822</v>
      </c>
      <c r="K125" s="492" t="s">
        <v>2797</v>
      </c>
      <c r="L125" s="492" t="s">
        <v>2823</v>
      </c>
      <c r="M125" s="492" t="s">
        <v>2824</v>
      </c>
      <c r="N125" s="492"/>
      <c r="O125" s="492" t="s">
        <v>2825</v>
      </c>
      <c r="P125" s="495"/>
      <c r="Q125" s="495"/>
      <c r="R125" s="494" t="s">
        <v>491</v>
      </c>
      <c r="S125" s="494" t="s">
        <v>215</v>
      </c>
      <c r="T125" s="494" t="s">
        <v>95</v>
      </c>
      <c r="U125" s="492"/>
      <c r="V125" s="492"/>
      <c r="W125" s="492"/>
    </row>
    <row r="126">
      <c r="A126" s="492" t="s">
        <v>2826</v>
      </c>
      <c r="B126" s="492" t="s">
        <v>2794</v>
      </c>
      <c r="C126" s="492" t="s">
        <v>2795</v>
      </c>
      <c r="D126" s="492" t="s">
        <v>296</v>
      </c>
      <c r="E126" s="492"/>
      <c r="F126" s="492" t="s">
        <v>12</v>
      </c>
      <c r="G126" s="492" t="s">
        <v>465</v>
      </c>
      <c r="H126" s="492" t="s">
        <v>2252</v>
      </c>
      <c r="I126" s="492" t="s">
        <v>739</v>
      </c>
      <c r="J126" s="492" t="s">
        <v>2827</v>
      </c>
      <c r="K126" s="492" t="s">
        <v>2797</v>
      </c>
      <c r="L126" s="492" t="s">
        <v>2828</v>
      </c>
      <c r="M126" s="492" t="s">
        <v>2829</v>
      </c>
      <c r="N126" s="492"/>
      <c r="O126" s="492" t="s">
        <v>2830</v>
      </c>
      <c r="P126" s="495"/>
      <c r="Q126" s="495"/>
      <c r="R126" s="494" t="s">
        <v>491</v>
      </c>
      <c r="S126" s="494" t="s">
        <v>215</v>
      </c>
      <c r="T126" s="494" t="s">
        <v>95</v>
      </c>
      <c r="U126" s="492"/>
      <c r="V126" s="492"/>
      <c r="W126" s="492"/>
    </row>
    <row r="127">
      <c r="A127" s="492" t="s">
        <v>2831</v>
      </c>
      <c r="B127" s="492" t="s">
        <v>2794</v>
      </c>
      <c r="C127" s="492" t="s">
        <v>2795</v>
      </c>
      <c r="D127" s="492" t="s">
        <v>296</v>
      </c>
      <c r="E127" s="492"/>
      <c r="F127" s="492" t="s">
        <v>12</v>
      </c>
      <c r="G127" s="492" t="s">
        <v>465</v>
      </c>
      <c r="H127" s="492" t="s">
        <v>2252</v>
      </c>
      <c r="I127" s="492" t="s">
        <v>739</v>
      </c>
      <c r="J127" s="492" t="s">
        <v>2832</v>
      </c>
      <c r="K127" s="492" t="s">
        <v>2804</v>
      </c>
      <c r="L127" s="492" t="s">
        <v>2833</v>
      </c>
      <c r="M127" s="492" t="s">
        <v>2834</v>
      </c>
      <c r="N127" s="492"/>
      <c r="O127" s="492" t="s">
        <v>2835</v>
      </c>
      <c r="P127" s="495"/>
      <c r="Q127" s="495"/>
      <c r="R127" s="494" t="s">
        <v>491</v>
      </c>
      <c r="S127" s="494" t="s">
        <v>215</v>
      </c>
      <c r="T127" s="494" t="s">
        <v>95</v>
      </c>
      <c r="U127" s="492"/>
      <c r="V127" s="492"/>
      <c r="W127" s="492"/>
    </row>
    <row r="128">
      <c r="A128" s="492" t="s">
        <v>2836</v>
      </c>
      <c r="B128" s="492" t="s">
        <v>2794</v>
      </c>
      <c r="C128" s="492" t="s">
        <v>2795</v>
      </c>
      <c r="D128" s="492" t="s">
        <v>296</v>
      </c>
      <c r="E128" s="492"/>
      <c r="F128" s="492" t="s">
        <v>12</v>
      </c>
      <c r="G128" s="492" t="s">
        <v>545</v>
      </c>
      <c r="H128" s="492" t="s">
        <v>2252</v>
      </c>
      <c r="I128" s="492" t="s">
        <v>739</v>
      </c>
      <c r="J128" s="492" t="s">
        <v>2837</v>
      </c>
      <c r="K128" s="492"/>
      <c r="L128" s="492" t="s">
        <v>2838</v>
      </c>
      <c r="M128" s="492" t="s">
        <v>2839</v>
      </c>
      <c r="N128" s="492"/>
      <c r="O128" s="492"/>
      <c r="P128" s="495"/>
      <c r="Q128" s="495"/>
      <c r="R128" s="494" t="s">
        <v>646</v>
      </c>
      <c r="S128" s="494" t="s">
        <v>471</v>
      </c>
      <c r="T128" s="494" t="s">
        <v>95</v>
      </c>
      <c r="U128" s="492"/>
      <c r="V128" s="492"/>
      <c r="W128" s="492" t="s">
        <v>2546</v>
      </c>
    </row>
    <row r="129">
      <c r="A129" s="492" t="s">
        <v>2840</v>
      </c>
      <c r="B129" s="492" t="s">
        <v>2794</v>
      </c>
      <c r="C129" s="492" t="s">
        <v>2795</v>
      </c>
      <c r="D129" s="492" t="s">
        <v>296</v>
      </c>
      <c r="E129" s="492"/>
      <c r="F129" s="492" t="s">
        <v>11</v>
      </c>
      <c r="G129" s="492" t="s">
        <v>545</v>
      </c>
      <c r="H129" s="492" t="s">
        <v>2252</v>
      </c>
      <c r="I129" s="492" t="s">
        <v>739</v>
      </c>
      <c r="J129" s="492" t="s">
        <v>2841</v>
      </c>
      <c r="K129" s="492"/>
      <c r="L129" s="492" t="s">
        <v>2842</v>
      </c>
      <c r="M129" s="492" t="s">
        <v>2843</v>
      </c>
      <c r="N129" s="492"/>
      <c r="O129" s="492"/>
      <c r="P129" s="495"/>
      <c r="Q129" s="495"/>
      <c r="R129" s="494" t="s">
        <v>646</v>
      </c>
      <c r="S129" s="494" t="s">
        <v>471</v>
      </c>
      <c r="T129" s="494" t="s">
        <v>95</v>
      </c>
      <c r="U129" s="492"/>
      <c r="V129" s="492"/>
      <c r="W129" s="492" t="s">
        <v>2546</v>
      </c>
    </row>
    <row r="130">
      <c r="A130" s="492" t="s">
        <v>2844</v>
      </c>
      <c r="B130" s="492" t="s">
        <v>2794</v>
      </c>
      <c r="C130" s="492" t="s">
        <v>2795</v>
      </c>
      <c r="D130" s="492" t="s">
        <v>296</v>
      </c>
      <c r="E130" s="492"/>
      <c r="F130" s="492" t="s">
        <v>12</v>
      </c>
      <c r="G130" s="492" t="s">
        <v>545</v>
      </c>
      <c r="H130" s="492" t="s">
        <v>2252</v>
      </c>
      <c r="I130" s="492" t="s">
        <v>739</v>
      </c>
      <c r="J130" s="492" t="s">
        <v>2845</v>
      </c>
      <c r="K130" s="492"/>
      <c r="L130" s="492" t="s">
        <v>2846</v>
      </c>
      <c r="M130" s="492" t="s">
        <v>2847</v>
      </c>
      <c r="N130" s="492"/>
      <c r="O130" s="492"/>
      <c r="P130" s="495"/>
      <c r="Q130" s="495"/>
      <c r="R130" s="494" t="s">
        <v>1555</v>
      </c>
      <c r="S130" s="494" t="s">
        <v>215</v>
      </c>
      <c r="T130" s="494" t="s">
        <v>95</v>
      </c>
      <c r="U130" s="494"/>
      <c r="V130" s="492"/>
      <c r="W130" s="492"/>
    </row>
    <row r="131">
      <c r="A131" s="492" t="s">
        <v>2848</v>
      </c>
      <c r="B131" s="492"/>
      <c r="C131" s="492"/>
      <c r="D131" s="492" t="s">
        <v>296</v>
      </c>
      <c r="E131" s="492" t="s">
        <v>2540</v>
      </c>
      <c r="F131" s="492" t="s">
        <v>12</v>
      </c>
      <c r="G131" s="492" t="s">
        <v>465</v>
      </c>
      <c r="H131" s="492" t="s">
        <v>2252</v>
      </c>
      <c r="I131" s="492" t="s">
        <v>739</v>
      </c>
      <c r="J131" s="492" t="s">
        <v>2849</v>
      </c>
      <c r="K131" s="492"/>
      <c r="L131" s="492" t="s">
        <v>2850</v>
      </c>
      <c r="M131" s="492" t="s">
        <v>2851</v>
      </c>
      <c r="N131" s="492"/>
      <c r="O131" s="492" t="s">
        <v>2852</v>
      </c>
      <c r="P131" s="495"/>
      <c r="Q131" s="495"/>
      <c r="R131" s="494" t="s">
        <v>1026</v>
      </c>
      <c r="S131" s="494" t="s">
        <v>215</v>
      </c>
      <c r="T131" s="494" t="s">
        <v>95</v>
      </c>
      <c r="U131" s="492"/>
      <c r="V131" s="492"/>
      <c r="W131" s="492"/>
    </row>
    <row r="132">
      <c r="A132" s="492" t="s">
        <v>2853</v>
      </c>
      <c r="B132" s="492" t="s">
        <v>2794</v>
      </c>
      <c r="C132" s="492" t="s">
        <v>2795</v>
      </c>
      <c r="D132" s="492" t="s">
        <v>296</v>
      </c>
      <c r="E132" s="492"/>
      <c r="F132" s="492" t="s">
        <v>11</v>
      </c>
      <c r="G132" s="492" t="s">
        <v>465</v>
      </c>
      <c r="H132" s="492" t="s">
        <v>2252</v>
      </c>
      <c r="I132" s="492" t="s">
        <v>739</v>
      </c>
      <c r="J132" s="492" t="s">
        <v>2854</v>
      </c>
      <c r="K132" s="492" t="s">
        <v>2855</v>
      </c>
      <c r="L132" s="492" t="s">
        <v>2856</v>
      </c>
      <c r="M132" s="492" t="s">
        <v>2857</v>
      </c>
      <c r="N132" s="492"/>
      <c r="O132" s="492" t="s">
        <v>2830</v>
      </c>
      <c r="P132" s="493"/>
      <c r="Q132" s="493" t="s">
        <v>2858</v>
      </c>
      <c r="R132" s="494" t="s">
        <v>491</v>
      </c>
      <c r="S132" s="494" t="s">
        <v>215</v>
      </c>
      <c r="T132" s="494" t="s">
        <v>95</v>
      </c>
      <c r="U132" s="492"/>
      <c r="V132" s="492"/>
      <c r="W132" s="492"/>
    </row>
    <row r="133">
      <c r="A133" s="492" t="s">
        <v>2859</v>
      </c>
      <c r="B133" s="492" t="s">
        <v>2794</v>
      </c>
      <c r="C133" s="492" t="s">
        <v>2795</v>
      </c>
      <c r="D133" s="492" t="s">
        <v>296</v>
      </c>
      <c r="E133" s="492"/>
      <c r="F133" s="492" t="s">
        <v>11</v>
      </c>
      <c r="G133" s="492" t="s">
        <v>465</v>
      </c>
      <c r="H133" s="492" t="s">
        <v>2252</v>
      </c>
      <c r="I133" s="492" t="s">
        <v>739</v>
      </c>
      <c r="J133" s="492" t="s">
        <v>2860</v>
      </c>
      <c r="K133" s="492" t="s">
        <v>2855</v>
      </c>
      <c r="L133" s="494" t="s">
        <v>2861</v>
      </c>
      <c r="M133" s="494" t="s">
        <v>2862</v>
      </c>
      <c r="N133" s="492"/>
      <c r="O133" s="492" t="s">
        <v>2825</v>
      </c>
      <c r="P133" s="493"/>
      <c r="Q133" s="493" t="s">
        <v>2863</v>
      </c>
      <c r="R133" s="494" t="s">
        <v>491</v>
      </c>
      <c r="S133" s="494" t="s">
        <v>215</v>
      </c>
      <c r="T133" s="494" t="s">
        <v>95</v>
      </c>
      <c r="U133" s="492"/>
      <c r="V133" s="492"/>
      <c r="W133" s="492"/>
    </row>
    <row r="134">
      <c r="A134" s="492" t="s">
        <v>2864</v>
      </c>
      <c r="B134" s="492" t="s">
        <v>2794</v>
      </c>
      <c r="C134" s="492" t="s">
        <v>2795</v>
      </c>
      <c r="D134" s="492" t="s">
        <v>296</v>
      </c>
      <c r="E134" s="492"/>
      <c r="F134" s="492" t="s">
        <v>11</v>
      </c>
      <c r="G134" s="492" t="s">
        <v>465</v>
      </c>
      <c r="H134" s="492" t="s">
        <v>2252</v>
      </c>
      <c r="I134" s="492" t="s">
        <v>739</v>
      </c>
      <c r="J134" s="492" t="s">
        <v>2865</v>
      </c>
      <c r="K134" s="492" t="s">
        <v>2866</v>
      </c>
      <c r="L134" s="494" t="s">
        <v>2867</v>
      </c>
      <c r="M134" s="492" t="s">
        <v>2868</v>
      </c>
      <c r="N134" s="492"/>
      <c r="O134" s="501" t="s">
        <v>2825</v>
      </c>
      <c r="P134" s="493" t="s">
        <v>2491</v>
      </c>
      <c r="Q134" s="493" t="s">
        <v>2869</v>
      </c>
      <c r="R134" s="494" t="s">
        <v>491</v>
      </c>
      <c r="S134" s="494" t="s">
        <v>215</v>
      </c>
      <c r="T134" s="494" t="s">
        <v>95</v>
      </c>
      <c r="U134" s="492"/>
      <c r="V134" s="492"/>
      <c r="W134" s="492"/>
    </row>
    <row r="135">
      <c r="A135" s="492" t="s">
        <v>2870</v>
      </c>
      <c r="B135" s="492" t="s">
        <v>2794</v>
      </c>
      <c r="C135" s="492" t="s">
        <v>2795</v>
      </c>
      <c r="D135" s="492" t="s">
        <v>296</v>
      </c>
      <c r="E135" s="492"/>
      <c r="F135" s="492" t="s">
        <v>11</v>
      </c>
      <c r="G135" s="492" t="s">
        <v>465</v>
      </c>
      <c r="H135" s="492" t="s">
        <v>2252</v>
      </c>
      <c r="I135" s="492" t="s">
        <v>739</v>
      </c>
      <c r="J135" s="492" t="s">
        <v>2871</v>
      </c>
      <c r="K135" s="492"/>
      <c r="L135" s="492" t="s">
        <v>2872</v>
      </c>
      <c r="M135" s="492" t="s">
        <v>2873</v>
      </c>
      <c r="N135" s="492"/>
      <c r="O135" s="492" t="s">
        <v>2874</v>
      </c>
      <c r="P135" s="495"/>
      <c r="Q135" s="495"/>
      <c r="R135" s="494" t="s">
        <v>491</v>
      </c>
      <c r="S135" s="494" t="s">
        <v>215</v>
      </c>
      <c r="T135" s="494" t="s">
        <v>95</v>
      </c>
      <c r="U135" s="492"/>
      <c r="V135" s="492"/>
      <c r="W135" s="492"/>
    </row>
    <row r="136">
      <c r="A136" s="492" t="s">
        <v>2875</v>
      </c>
      <c r="B136" s="492" t="s">
        <v>2794</v>
      </c>
      <c r="C136" s="492" t="s">
        <v>2795</v>
      </c>
      <c r="D136" s="492" t="s">
        <v>296</v>
      </c>
      <c r="E136" s="492"/>
      <c r="F136" s="492" t="s">
        <v>11</v>
      </c>
      <c r="G136" s="492" t="s">
        <v>588</v>
      </c>
      <c r="H136" s="492" t="s">
        <v>2252</v>
      </c>
      <c r="I136" s="492" t="s">
        <v>739</v>
      </c>
      <c r="J136" s="492" t="s">
        <v>2876</v>
      </c>
      <c r="K136" s="492" t="s">
        <v>2877</v>
      </c>
      <c r="L136" s="492" t="s">
        <v>2878</v>
      </c>
      <c r="M136" s="492" t="s">
        <v>2879</v>
      </c>
      <c r="N136" s="492"/>
      <c r="O136" s="492"/>
      <c r="P136" s="495"/>
      <c r="Q136" s="495"/>
      <c r="R136" s="494" t="s">
        <v>646</v>
      </c>
      <c r="S136" s="494" t="s">
        <v>471</v>
      </c>
      <c r="T136" s="494" t="s">
        <v>95</v>
      </c>
      <c r="U136" s="492"/>
      <c r="V136" s="492"/>
      <c r="W136" s="492" t="s">
        <v>2546</v>
      </c>
    </row>
    <row r="137">
      <c r="A137" s="492" t="s">
        <v>2880</v>
      </c>
      <c r="B137" s="492" t="s">
        <v>2557</v>
      </c>
      <c r="C137" s="492">
        <v>4.2</v>
      </c>
      <c r="D137" s="492" t="s">
        <v>296</v>
      </c>
      <c r="E137" s="492"/>
      <c r="F137" s="492" t="s">
        <v>12</v>
      </c>
      <c r="G137" s="492" t="s">
        <v>465</v>
      </c>
      <c r="H137" s="492" t="s">
        <v>2252</v>
      </c>
      <c r="I137" s="492" t="s">
        <v>739</v>
      </c>
      <c r="J137" s="492" t="s">
        <v>2881</v>
      </c>
      <c r="K137" s="492" t="s">
        <v>2882</v>
      </c>
      <c r="L137" s="492" t="s">
        <v>2883</v>
      </c>
      <c r="M137" s="492" t="s">
        <v>2884</v>
      </c>
      <c r="N137" s="492"/>
      <c r="O137" s="492" t="s">
        <v>2885</v>
      </c>
      <c r="P137" s="495"/>
      <c r="Q137" s="495"/>
      <c r="R137" s="494" t="s">
        <v>491</v>
      </c>
      <c r="S137" s="494" t="s">
        <v>215</v>
      </c>
      <c r="T137" s="494" t="s">
        <v>95</v>
      </c>
      <c r="U137" s="492"/>
      <c r="V137" s="492"/>
      <c r="W137" s="492"/>
    </row>
    <row r="138">
      <c r="A138" s="492" t="s">
        <v>2886</v>
      </c>
      <c r="B138" s="492" t="s">
        <v>2887</v>
      </c>
      <c r="C138" s="492">
        <v>4.2</v>
      </c>
      <c r="D138" s="492" t="s">
        <v>296</v>
      </c>
      <c r="E138" s="492"/>
      <c r="F138" s="492" t="s">
        <v>11</v>
      </c>
      <c r="G138" s="492" t="s">
        <v>465</v>
      </c>
      <c r="H138" s="492" t="s">
        <v>2252</v>
      </c>
      <c r="I138" s="492" t="s">
        <v>739</v>
      </c>
      <c r="J138" s="492" t="s">
        <v>2888</v>
      </c>
      <c r="K138" s="492"/>
      <c r="L138" s="492" t="s">
        <v>2889</v>
      </c>
      <c r="M138" s="492" t="s">
        <v>2890</v>
      </c>
      <c r="N138" s="492"/>
      <c r="O138" s="492" t="s">
        <v>2891</v>
      </c>
      <c r="P138" s="500"/>
      <c r="Q138" s="500"/>
      <c r="R138" s="494" t="s">
        <v>491</v>
      </c>
      <c r="S138" s="494" t="s">
        <v>215</v>
      </c>
      <c r="T138" s="494" t="s">
        <v>95</v>
      </c>
      <c r="U138" s="492"/>
      <c r="V138" s="492"/>
      <c r="W138" s="492"/>
    </row>
    <row r="139">
      <c r="A139" s="492" t="s">
        <v>2892</v>
      </c>
      <c r="B139" s="492" t="s">
        <v>2887</v>
      </c>
      <c r="C139" s="492">
        <v>4.2</v>
      </c>
      <c r="D139" s="492" t="s">
        <v>296</v>
      </c>
      <c r="E139" s="492"/>
      <c r="F139" s="492" t="s">
        <v>12</v>
      </c>
      <c r="G139" s="492" t="s">
        <v>465</v>
      </c>
      <c r="H139" s="492" t="s">
        <v>2252</v>
      </c>
      <c r="I139" s="492" t="s">
        <v>739</v>
      </c>
      <c r="J139" s="492" t="s">
        <v>2893</v>
      </c>
      <c r="K139" s="492"/>
      <c r="L139" s="492" t="s">
        <v>2894</v>
      </c>
      <c r="M139" s="492" t="s">
        <v>2895</v>
      </c>
      <c r="N139" s="492"/>
      <c r="O139" s="492" t="s">
        <v>2616</v>
      </c>
      <c r="P139" s="495"/>
      <c r="Q139" s="495"/>
      <c r="R139" s="494" t="s">
        <v>491</v>
      </c>
      <c r="S139" s="494" t="s">
        <v>215</v>
      </c>
      <c r="T139" s="494" t="s">
        <v>95</v>
      </c>
      <c r="U139" s="492"/>
      <c r="V139" s="492"/>
      <c r="W139" s="492"/>
    </row>
    <row r="140">
      <c r="A140" s="492" t="s">
        <v>2896</v>
      </c>
      <c r="B140" s="492" t="s">
        <v>2887</v>
      </c>
      <c r="C140" s="492">
        <v>4.2</v>
      </c>
      <c r="D140" s="492" t="s">
        <v>296</v>
      </c>
      <c r="E140" s="492"/>
      <c r="F140" s="492" t="s">
        <v>12</v>
      </c>
      <c r="G140" s="492" t="s">
        <v>465</v>
      </c>
      <c r="H140" s="492" t="s">
        <v>2252</v>
      </c>
      <c r="I140" s="492" t="s">
        <v>739</v>
      </c>
      <c r="J140" s="492" t="s">
        <v>2897</v>
      </c>
      <c r="K140" s="492"/>
      <c r="L140" s="492" t="s">
        <v>2898</v>
      </c>
      <c r="M140" s="492" t="s">
        <v>2899</v>
      </c>
      <c r="N140" s="492"/>
      <c r="O140" s="492" t="s">
        <v>2900</v>
      </c>
      <c r="P140" s="495"/>
      <c r="Q140" s="495"/>
      <c r="R140" s="494" t="s">
        <v>491</v>
      </c>
      <c r="S140" s="494" t="s">
        <v>215</v>
      </c>
      <c r="T140" s="494" t="s">
        <v>95</v>
      </c>
      <c r="U140" s="492"/>
      <c r="V140" s="492"/>
      <c r="W140" s="492"/>
    </row>
    <row r="141">
      <c r="A141" s="492" t="s">
        <v>2901</v>
      </c>
      <c r="B141" s="492"/>
      <c r="C141" s="492">
        <v>4.1</v>
      </c>
      <c r="D141" s="492" t="s">
        <v>296</v>
      </c>
      <c r="E141" s="492"/>
      <c r="F141" s="492" t="s">
        <v>12</v>
      </c>
      <c r="G141" s="492" t="s">
        <v>465</v>
      </c>
      <c r="H141" s="492" t="s">
        <v>2252</v>
      </c>
      <c r="I141" s="492" t="s">
        <v>739</v>
      </c>
      <c r="J141" s="492" t="s">
        <v>2902</v>
      </c>
      <c r="K141" s="492"/>
      <c r="L141" s="492" t="s">
        <v>2903</v>
      </c>
      <c r="M141" s="492" t="s">
        <v>2904</v>
      </c>
      <c r="N141" s="492"/>
      <c r="O141" s="492" t="s">
        <v>2689</v>
      </c>
      <c r="P141" s="495"/>
      <c r="Q141" s="495"/>
      <c r="R141" s="494" t="s">
        <v>491</v>
      </c>
      <c r="S141" s="494" t="s">
        <v>215</v>
      </c>
      <c r="T141" s="494" t="s">
        <v>95</v>
      </c>
      <c r="U141" s="492"/>
      <c r="V141" s="492"/>
      <c r="W141" s="492"/>
    </row>
    <row r="142">
      <c r="A142" s="492" t="s">
        <v>2905</v>
      </c>
      <c r="B142" s="492"/>
      <c r="C142" s="492"/>
      <c r="D142" s="492" t="s">
        <v>296</v>
      </c>
      <c r="E142" s="492" t="s">
        <v>2540</v>
      </c>
      <c r="F142" s="492" t="s">
        <v>12</v>
      </c>
      <c r="G142" s="492" t="s">
        <v>465</v>
      </c>
      <c r="H142" s="492" t="s">
        <v>2252</v>
      </c>
      <c r="I142" s="492" t="s">
        <v>739</v>
      </c>
      <c r="J142" s="492" t="s">
        <v>2567</v>
      </c>
      <c r="K142" s="492"/>
      <c r="L142" s="492" t="s">
        <v>2906</v>
      </c>
      <c r="M142" s="492" t="s">
        <v>2907</v>
      </c>
      <c r="N142" s="492"/>
      <c r="O142" s="492" t="s">
        <v>2570</v>
      </c>
      <c r="P142" s="495"/>
      <c r="Q142" s="495"/>
      <c r="R142" s="494" t="s">
        <v>491</v>
      </c>
      <c r="S142" s="494" t="s">
        <v>215</v>
      </c>
      <c r="T142" s="494" t="s">
        <v>95</v>
      </c>
      <c r="U142" s="492"/>
      <c r="V142" s="492"/>
      <c r="W142" s="492" t="s">
        <v>2546</v>
      </c>
    </row>
    <row r="143">
      <c r="A143" s="492" t="s">
        <v>2908</v>
      </c>
      <c r="B143" s="492"/>
      <c r="C143" s="492"/>
      <c r="D143" s="492" t="s">
        <v>296</v>
      </c>
      <c r="E143" s="492" t="s">
        <v>2540</v>
      </c>
      <c r="F143" s="492" t="s">
        <v>12</v>
      </c>
      <c r="G143" s="492" t="s">
        <v>465</v>
      </c>
      <c r="H143" s="492" t="s">
        <v>2252</v>
      </c>
      <c r="I143" s="492" t="s">
        <v>739</v>
      </c>
      <c r="J143" s="492" t="s">
        <v>2909</v>
      </c>
      <c r="K143" s="492"/>
      <c r="L143" s="492" t="s">
        <v>2910</v>
      </c>
      <c r="M143" s="492" t="s">
        <v>2911</v>
      </c>
      <c r="N143" s="492"/>
      <c r="O143" s="492" t="s">
        <v>2912</v>
      </c>
      <c r="P143" s="495"/>
      <c r="Q143" s="495"/>
      <c r="R143" s="494" t="s">
        <v>504</v>
      </c>
      <c r="S143" s="494" t="s">
        <v>215</v>
      </c>
      <c r="T143" s="494" t="s">
        <v>95</v>
      </c>
      <c r="U143" s="492"/>
      <c r="V143" s="492"/>
      <c r="W143" s="492"/>
    </row>
    <row r="144">
      <c r="A144" s="492" t="s">
        <v>2913</v>
      </c>
      <c r="B144" s="492"/>
      <c r="C144" s="492"/>
      <c r="D144" s="492" t="s">
        <v>296</v>
      </c>
      <c r="E144" s="492" t="s">
        <v>2540</v>
      </c>
      <c r="F144" s="492" t="s">
        <v>12</v>
      </c>
      <c r="G144" s="492" t="s">
        <v>465</v>
      </c>
      <c r="H144" s="492" t="s">
        <v>2252</v>
      </c>
      <c r="I144" s="492" t="s">
        <v>739</v>
      </c>
      <c r="J144" s="492" t="s">
        <v>2914</v>
      </c>
      <c r="K144" s="492"/>
      <c r="L144" s="492" t="s">
        <v>2915</v>
      </c>
      <c r="M144" s="492" t="s">
        <v>2916</v>
      </c>
      <c r="N144" s="492"/>
      <c r="O144" s="492" t="s">
        <v>2912</v>
      </c>
      <c r="P144" s="495"/>
      <c r="Q144" s="495"/>
      <c r="R144" s="494" t="s">
        <v>504</v>
      </c>
      <c r="S144" s="494" t="s">
        <v>215</v>
      </c>
      <c r="T144" s="494" t="s">
        <v>95</v>
      </c>
      <c r="U144" s="492"/>
      <c r="V144" s="492"/>
      <c r="W144" s="492"/>
    </row>
    <row r="145">
      <c r="A145" s="492" t="s">
        <v>2917</v>
      </c>
      <c r="B145" s="492"/>
      <c r="C145" s="492"/>
      <c r="D145" s="492" t="s">
        <v>296</v>
      </c>
      <c r="E145" s="492" t="s">
        <v>2540</v>
      </c>
      <c r="F145" s="492" t="s">
        <v>12</v>
      </c>
      <c r="G145" s="492" t="s">
        <v>465</v>
      </c>
      <c r="H145" s="492" t="s">
        <v>2252</v>
      </c>
      <c r="I145" s="492" t="s">
        <v>739</v>
      </c>
      <c r="J145" s="492" t="s">
        <v>2918</v>
      </c>
      <c r="K145" s="492"/>
      <c r="L145" s="492" t="s">
        <v>2919</v>
      </c>
      <c r="M145" s="492" t="s">
        <v>2920</v>
      </c>
      <c r="N145" s="492"/>
      <c r="O145" s="492" t="s">
        <v>2921</v>
      </c>
      <c r="P145" s="495"/>
      <c r="Q145" s="495"/>
      <c r="R145" s="494" t="s">
        <v>504</v>
      </c>
      <c r="S145" s="494" t="s">
        <v>215</v>
      </c>
      <c r="T145" s="494" t="s">
        <v>95</v>
      </c>
      <c r="U145" s="492"/>
      <c r="V145" s="492"/>
      <c r="W145" s="492"/>
    </row>
    <row r="146">
      <c r="A146" s="492" t="s">
        <v>2922</v>
      </c>
      <c r="B146" s="492"/>
      <c r="C146" s="492"/>
      <c r="D146" s="492" t="s">
        <v>296</v>
      </c>
      <c r="E146" s="492" t="s">
        <v>2540</v>
      </c>
      <c r="F146" s="492" t="s">
        <v>12</v>
      </c>
      <c r="G146" s="492" t="s">
        <v>465</v>
      </c>
      <c r="H146" s="492" t="s">
        <v>2252</v>
      </c>
      <c r="I146" s="492" t="s">
        <v>739</v>
      </c>
      <c r="J146" s="492" t="s">
        <v>2923</v>
      </c>
      <c r="K146" s="492" t="s">
        <v>2924</v>
      </c>
      <c r="L146" s="492" t="s">
        <v>2925</v>
      </c>
      <c r="M146" s="492" t="s">
        <v>2926</v>
      </c>
      <c r="N146" s="492"/>
      <c r="O146" s="492" t="s">
        <v>2912</v>
      </c>
      <c r="P146" s="495"/>
      <c r="Q146" s="495"/>
      <c r="R146" s="494" t="s">
        <v>504</v>
      </c>
      <c r="S146" s="494" t="s">
        <v>215</v>
      </c>
      <c r="T146" s="494" t="s">
        <v>95</v>
      </c>
      <c r="U146" s="492"/>
      <c r="V146" s="492"/>
      <c r="W146" s="492"/>
    </row>
    <row r="147">
      <c r="A147" s="492" t="s">
        <v>2927</v>
      </c>
      <c r="B147" s="492"/>
      <c r="C147" s="492"/>
      <c r="D147" s="492" t="s">
        <v>296</v>
      </c>
      <c r="E147" s="492" t="s">
        <v>2540</v>
      </c>
      <c r="F147" s="492" t="s">
        <v>12</v>
      </c>
      <c r="G147" s="492" t="s">
        <v>465</v>
      </c>
      <c r="H147" s="492" t="s">
        <v>2252</v>
      </c>
      <c r="I147" s="492" t="s">
        <v>739</v>
      </c>
      <c r="J147" s="492" t="s">
        <v>2928</v>
      </c>
      <c r="K147" s="492"/>
      <c r="L147" s="492" t="s">
        <v>2929</v>
      </c>
      <c r="M147" s="492" t="s">
        <v>2930</v>
      </c>
      <c r="N147" s="492"/>
      <c r="O147" s="492" t="s">
        <v>2931</v>
      </c>
      <c r="P147" s="495"/>
      <c r="Q147" s="495"/>
      <c r="R147" s="494" t="s">
        <v>504</v>
      </c>
      <c r="S147" s="494" t="s">
        <v>215</v>
      </c>
      <c r="T147" s="494" t="s">
        <v>95</v>
      </c>
      <c r="U147" s="492"/>
      <c r="V147" s="492"/>
      <c r="W147" s="492"/>
    </row>
    <row r="148">
      <c r="A148" s="492" t="s">
        <v>2932</v>
      </c>
      <c r="B148" s="492" t="s">
        <v>2794</v>
      </c>
      <c r="C148" s="492" t="s">
        <v>2795</v>
      </c>
      <c r="D148" s="492" t="s">
        <v>296</v>
      </c>
      <c r="E148" s="492"/>
      <c r="F148" s="492" t="s">
        <v>12</v>
      </c>
      <c r="G148" s="492" t="s">
        <v>465</v>
      </c>
      <c r="H148" s="492" t="s">
        <v>2252</v>
      </c>
      <c r="I148" s="492" t="s">
        <v>739</v>
      </c>
      <c r="J148" s="492" t="s">
        <v>2933</v>
      </c>
      <c r="K148" s="492"/>
      <c r="L148" s="492" t="s">
        <v>2934</v>
      </c>
      <c r="M148" s="492" t="s">
        <v>2935</v>
      </c>
      <c r="N148" s="492"/>
      <c r="O148" s="492" t="s">
        <v>2936</v>
      </c>
      <c r="P148" s="495"/>
      <c r="Q148" s="495"/>
      <c r="R148" s="494" t="s">
        <v>504</v>
      </c>
      <c r="S148" s="494" t="s">
        <v>215</v>
      </c>
      <c r="T148" s="494" t="s">
        <v>95</v>
      </c>
      <c r="U148" s="492"/>
      <c r="V148" s="492"/>
      <c r="W148" s="492"/>
    </row>
    <row r="149">
      <c r="A149" s="492" t="s">
        <v>2937</v>
      </c>
      <c r="B149" s="492"/>
      <c r="C149" s="492"/>
      <c r="D149" s="492" t="s">
        <v>296</v>
      </c>
      <c r="E149" s="492" t="s">
        <v>2540</v>
      </c>
      <c r="F149" s="492" t="s">
        <v>12</v>
      </c>
      <c r="G149" s="492" t="s">
        <v>465</v>
      </c>
      <c r="H149" s="492" t="s">
        <v>2252</v>
      </c>
      <c r="I149" s="492" t="s">
        <v>739</v>
      </c>
      <c r="J149" s="492" t="s">
        <v>2938</v>
      </c>
      <c r="K149" s="492"/>
      <c r="L149" s="492" t="s">
        <v>2939</v>
      </c>
      <c r="M149" s="492" t="s">
        <v>2940</v>
      </c>
      <c r="N149" s="492"/>
      <c r="O149" s="492" t="s">
        <v>2941</v>
      </c>
      <c r="P149" s="495"/>
      <c r="Q149" s="495"/>
      <c r="R149" s="494" t="s">
        <v>504</v>
      </c>
      <c r="S149" s="494" t="s">
        <v>215</v>
      </c>
      <c r="T149" s="494" t="s">
        <v>95</v>
      </c>
      <c r="U149" s="492"/>
      <c r="V149" s="492"/>
      <c r="W149" s="492"/>
    </row>
    <row r="150">
      <c r="A150" s="492" t="s">
        <v>2942</v>
      </c>
      <c r="B150" s="492"/>
      <c r="C150" s="492"/>
      <c r="D150" s="492" t="s">
        <v>296</v>
      </c>
      <c r="E150" s="492" t="s">
        <v>2540</v>
      </c>
      <c r="F150" s="492" t="s">
        <v>11</v>
      </c>
      <c r="G150" s="492" t="s">
        <v>465</v>
      </c>
      <c r="H150" s="492" t="s">
        <v>2252</v>
      </c>
      <c r="I150" s="492" t="s">
        <v>739</v>
      </c>
      <c r="J150" s="492" t="s">
        <v>2943</v>
      </c>
      <c r="K150" s="492"/>
      <c r="L150" s="492" t="s">
        <v>2944</v>
      </c>
      <c r="M150" s="492" t="s">
        <v>2945</v>
      </c>
      <c r="N150" s="492"/>
      <c r="O150" s="492" t="s">
        <v>2946</v>
      </c>
      <c r="P150" s="495"/>
      <c r="Q150" s="495"/>
      <c r="R150" s="494" t="s">
        <v>504</v>
      </c>
      <c r="S150" s="494" t="s">
        <v>215</v>
      </c>
      <c r="T150" s="494" t="s">
        <v>95</v>
      </c>
      <c r="U150" s="492"/>
      <c r="V150" s="492"/>
      <c r="W150" s="492"/>
    </row>
    <row r="151">
      <c r="A151" s="492" t="s">
        <v>2947</v>
      </c>
      <c r="B151" s="492"/>
      <c r="C151" s="492"/>
      <c r="D151" s="492" t="s">
        <v>296</v>
      </c>
      <c r="E151" s="492" t="s">
        <v>2540</v>
      </c>
      <c r="F151" s="492" t="s">
        <v>11</v>
      </c>
      <c r="G151" s="492" t="s">
        <v>588</v>
      </c>
      <c r="H151" s="492" t="s">
        <v>2252</v>
      </c>
      <c r="I151" s="492" t="s">
        <v>739</v>
      </c>
      <c r="J151" s="492" t="s">
        <v>2948</v>
      </c>
      <c r="K151" s="492"/>
      <c r="L151" s="492" t="s">
        <v>2949</v>
      </c>
      <c r="M151" s="492" t="s">
        <v>2950</v>
      </c>
      <c r="N151" s="492"/>
      <c r="O151" s="492"/>
      <c r="P151" s="495"/>
      <c r="Q151" s="495"/>
      <c r="R151" s="494" t="s">
        <v>504</v>
      </c>
      <c r="S151" s="494" t="s">
        <v>215</v>
      </c>
      <c r="T151" s="494" t="s">
        <v>95</v>
      </c>
      <c r="U151" s="492"/>
      <c r="V151" s="492"/>
      <c r="W151" s="492"/>
    </row>
    <row r="152">
      <c r="A152" s="492" t="s">
        <v>2951</v>
      </c>
      <c r="B152" s="492"/>
      <c r="C152" s="492"/>
      <c r="D152" s="492" t="s">
        <v>296</v>
      </c>
      <c r="E152" s="492" t="s">
        <v>2540</v>
      </c>
      <c r="F152" s="492" t="s">
        <v>12</v>
      </c>
      <c r="G152" s="492" t="s">
        <v>588</v>
      </c>
      <c r="H152" s="492" t="s">
        <v>2252</v>
      </c>
      <c r="I152" s="492" t="s">
        <v>739</v>
      </c>
      <c r="J152" s="492" t="s">
        <v>2952</v>
      </c>
      <c r="K152" s="492"/>
      <c r="L152" s="492" t="s">
        <v>2953</v>
      </c>
      <c r="M152" s="492" t="s">
        <v>2954</v>
      </c>
      <c r="N152" s="492"/>
      <c r="O152" s="492"/>
      <c r="P152" s="495"/>
      <c r="Q152" s="495"/>
      <c r="R152" s="494" t="s">
        <v>504</v>
      </c>
      <c r="S152" s="494" t="s">
        <v>215</v>
      </c>
      <c r="T152" s="494" t="s">
        <v>95</v>
      </c>
      <c r="U152" s="492"/>
      <c r="V152" s="492"/>
      <c r="W152" s="492"/>
    </row>
    <row r="153">
      <c r="A153" s="492" t="s">
        <v>2955</v>
      </c>
      <c r="B153" s="492"/>
      <c r="C153" s="492"/>
      <c r="D153" s="492" t="s">
        <v>296</v>
      </c>
      <c r="E153" s="492" t="s">
        <v>2540</v>
      </c>
      <c r="F153" s="492" t="s">
        <v>11</v>
      </c>
      <c r="G153" s="492" t="s">
        <v>588</v>
      </c>
      <c r="H153" s="492" t="s">
        <v>2252</v>
      </c>
      <c r="I153" s="492" t="s">
        <v>739</v>
      </c>
      <c r="J153" s="492" t="s">
        <v>2956</v>
      </c>
      <c r="K153" s="492"/>
      <c r="L153" s="492" t="s">
        <v>2957</v>
      </c>
      <c r="M153" s="492" t="s">
        <v>2958</v>
      </c>
      <c r="N153" s="492"/>
      <c r="O153" s="492"/>
      <c r="P153" s="495"/>
      <c r="Q153" s="495"/>
      <c r="R153" s="494" t="s">
        <v>504</v>
      </c>
      <c r="S153" s="494" t="s">
        <v>215</v>
      </c>
      <c r="T153" s="494" t="s">
        <v>95</v>
      </c>
      <c r="U153" s="492"/>
      <c r="V153" s="492"/>
      <c r="W153" s="492"/>
    </row>
    <row r="154">
      <c r="A154" s="492" t="s">
        <v>2959</v>
      </c>
      <c r="B154" s="492"/>
      <c r="C154" s="492"/>
      <c r="D154" s="492" t="s">
        <v>296</v>
      </c>
      <c r="E154" s="492" t="s">
        <v>2540</v>
      </c>
      <c r="F154" s="492" t="s">
        <v>11</v>
      </c>
      <c r="G154" s="492" t="s">
        <v>588</v>
      </c>
      <c r="H154" s="492" t="s">
        <v>2252</v>
      </c>
      <c r="I154" s="492" t="s">
        <v>739</v>
      </c>
      <c r="J154" s="492" t="s">
        <v>2960</v>
      </c>
      <c r="K154" s="492"/>
      <c r="L154" s="492" t="s">
        <v>2961</v>
      </c>
      <c r="M154" s="492" t="s">
        <v>2962</v>
      </c>
      <c r="N154" s="492"/>
      <c r="O154" s="492"/>
      <c r="P154" s="495"/>
      <c r="Q154" s="495"/>
      <c r="R154" s="494" t="s">
        <v>504</v>
      </c>
      <c r="S154" s="494" t="s">
        <v>215</v>
      </c>
      <c r="T154" s="494" t="s">
        <v>95</v>
      </c>
      <c r="U154" s="492"/>
      <c r="V154" s="492"/>
      <c r="W154" s="492"/>
    </row>
    <row r="155">
      <c r="A155" s="492" t="s">
        <v>2963</v>
      </c>
      <c r="B155" s="492"/>
      <c r="C155" s="492"/>
      <c r="D155" s="492" t="s">
        <v>296</v>
      </c>
      <c r="E155" s="492" t="s">
        <v>2540</v>
      </c>
      <c r="F155" s="492" t="s">
        <v>12</v>
      </c>
      <c r="G155" s="492" t="s">
        <v>588</v>
      </c>
      <c r="H155" s="492" t="s">
        <v>2252</v>
      </c>
      <c r="I155" s="492" t="s">
        <v>739</v>
      </c>
      <c r="J155" s="492" t="s">
        <v>2964</v>
      </c>
      <c r="K155" s="492"/>
      <c r="L155" s="492" t="s">
        <v>2965</v>
      </c>
      <c r="M155" s="492" t="s">
        <v>2966</v>
      </c>
      <c r="N155" s="492"/>
      <c r="O155" s="492"/>
      <c r="P155" s="495"/>
      <c r="Q155" s="495"/>
      <c r="R155" s="494" t="s">
        <v>646</v>
      </c>
      <c r="S155" s="494" t="s">
        <v>471</v>
      </c>
      <c r="T155" s="494" t="s">
        <v>95</v>
      </c>
      <c r="U155" s="492"/>
      <c r="V155" s="492"/>
      <c r="W155" s="492"/>
    </row>
    <row r="156">
      <c r="A156" s="492" t="s">
        <v>2967</v>
      </c>
      <c r="B156" s="492"/>
      <c r="C156" s="492"/>
      <c r="D156" s="492" t="s">
        <v>296</v>
      </c>
      <c r="E156" s="492" t="s">
        <v>2540</v>
      </c>
      <c r="F156" s="492" t="s">
        <v>12</v>
      </c>
      <c r="G156" s="492" t="s">
        <v>465</v>
      </c>
      <c r="H156" s="492" t="s">
        <v>2252</v>
      </c>
      <c r="I156" s="492" t="s">
        <v>739</v>
      </c>
      <c r="J156" s="492" t="s">
        <v>2968</v>
      </c>
      <c r="K156" s="492"/>
      <c r="L156" s="492" t="s">
        <v>2969</v>
      </c>
      <c r="M156" s="492" t="s">
        <v>2970</v>
      </c>
      <c r="N156" s="492"/>
      <c r="O156" s="492" t="s">
        <v>2971</v>
      </c>
      <c r="P156" s="495"/>
      <c r="Q156" s="495"/>
      <c r="R156" s="494" t="s">
        <v>504</v>
      </c>
      <c r="S156" s="494" t="s">
        <v>215</v>
      </c>
      <c r="T156" s="494" t="s">
        <v>95</v>
      </c>
      <c r="U156" s="492"/>
      <c r="V156" s="492"/>
      <c r="W156" s="492"/>
    </row>
    <row r="157">
      <c r="A157" s="492" t="s">
        <v>2972</v>
      </c>
      <c r="B157" s="492"/>
      <c r="C157" s="492"/>
      <c r="D157" s="492" t="s">
        <v>296</v>
      </c>
      <c r="E157" s="492" t="s">
        <v>2540</v>
      </c>
      <c r="F157" s="492" t="s">
        <v>12</v>
      </c>
      <c r="G157" s="492" t="s">
        <v>588</v>
      </c>
      <c r="H157" s="492" t="s">
        <v>2252</v>
      </c>
      <c r="I157" s="492" t="s">
        <v>739</v>
      </c>
      <c r="J157" s="492" t="s">
        <v>2973</v>
      </c>
      <c r="K157" s="492"/>
      <c r="L157" s="492" t="s">
        <v>2974</v>
      </c>
      <c r="M157" s="492" t="s">
        <v>2975</v>
      </c>
      <c r="N157" s="492"/>
      <c r="O157" s="492"/>
      <c r="P157" s="495"/>
      <c r="Q157" s="495"/>
      <c r="R157" s="494" t="s">
        <v>504</v>
      </c>
      <c r="S157" s="494" t="s">
        <v>215</v>
      </c>
      <c r="T157" s="494" t="s">
        <v>95</v>
      </c>
      <c r="U157" s="492"/>
      <c r="V157" s="492"/>
      <c r="W157" s="492"/>
    </row>
    <row r="158">
      <c r="A158" s="492" t="s">
        <v>2976</v>
      </c>
      <c r="B158" s="492"/>
      <c r="C158" s="492"/>
      <c r="D158" s="492" t="s">
        <v>296</v>
      </c>
      <c r="E158" s="492" t="s">
        <v>2540</v>
      </c>
      <c r="F158" s="492" t="s">
        <v>12</v>
      </c>
      <c r="G158" s="492" t="s">
        <v>465</v>
      </c>
      <c r="H158" s="492" t="s">
        <v>2252</v>
      </c>
      <c r="I158" s="492" t="s">
        <v>739</v>
      </c>
      <c r="J158" s="492" t="s">
        <v>2977</v>
      </c>
      <c r="K158" s="492" t="s">
        <v>2720</v>
      </c>
      <c r="L158" s="492" t="s">
        <v>2978</v>
      </c>
      <c r="M158" s="492" t="s">
        <v>2979</v>
      </c>
      <c r="N158" s="492"/>
      <c r="O158" s="492" t="s">
        <v>2980</v>
      </c>
      <c r="P158" s="495"/>
      <c r="Q158" s="495"/>
      <c r="R158" s="494" t="s">
        <v>504</v>
      </c>
      <c r="S158" s="494" t="s">
        <v>215</v>
      </c>
      <c r="T158" s="494" t="s">
        <v>95</v>
      </c>
      <c r="U158" s="492"/>
      <c r="V158" s="492"/>
      <c r="W158" s="492"/>
    </row>
    <row r="159">
      <c r="A159" s="492" t="s">
        <v>2981</v>
      </c>
      <c r="B159" s="492"/>
      <c r="C159" s="492"/>
      <c r="D159" s="492" t="s">
        <v>296</v>
      </c>
      <c r="E159" s="492" t="s">
        <v>2540</v>
      </c>
      <c r="F159" s="492" t="s">
        <v>11</v>
      </c>
      <c r="G159" s="492" t="s">
        <v>588</v>
      </c>
      <c r="H159" s="492" t="s">
        <v>2252</v>
      </c>
      <c r="I159" s="492" t="s">
        <v>739</v>
      </c>
      <c r="J159" s="492" t="s">
        <v>2982</v>
      </c>
      <c r="K159" s="492" t="s">
        <v>2720</v>
      </c>
      <c r="L159" s="492" t="s">
        <v>2983</v>
      </c>
      <c r="M159" s="492" t="s">
        <v>2984</v>
      </c>
      <c r="N159" s="492"/>
      <c r="O159" s="492"/>
      <c r="P159" s="495"/>
      <c r="Q159" s="495"/>
      <c r="R159" s="494" t="s">
        <v>646</v>
      </c>
      <c r="S159" s="494" t="s">
        <v>471</v>
      </c>
      <c r="T159" s="494" t="s">
        <v>95</v>
      </c>
      <c r="U159" s="492"/>
      <c r="V159" s="492"/>
      <c r="W159" s="492"/>
    </row>
    <row r="160">
      <c r="A160" s="492" t="s">
        <v>2985</v>
      </c>
      <c r="B160" s="492"/>
      <c r="C160" s="492"/>
      <c r="D160" s="492" t="s">
        <v>296</v>
      </c>
      <c r="E160" s="492" t="s">
        <v>2540</v>
      </c>
      <c r="F160" s="492" t="s">
        <v>12</v>
      </c>
      <c r="G160" s="492" t="s">
        <v>465</v>
      </c>
      <c r="H160" s="492" t="s">
        <v>2252</v>
      </c>
      <c r="I160" s="492" t="s">
        <v>739</v>
      </c>
      <c r="J160" s="492" t="s">
        <v>2986</v>
      </c>
      <c r="K160" s="492"/>
      <c r="L160" s="492" t="s">
        <v>2987</v>
      </c>
      <c r="M160" s="492" t="s">
        <v>2988</v>
      </c>
      <c r="N160" s="492"/>
      <c r="O160" s="505" t="s">
        <v>2989</v>
      </c>
      <c r="P160" s="506"/>
      <c r="Q160" s="506"/>
      <c r="R160" s="494" t="s">
        <v>504</v>
      </c>
      <c r="S160" s="494" t="s">
        <v>215</v>
      </c>
      <c r="T160" s="494" t="s">
        <v>95</v>
      </c>
      <c r="U160" s="492"/>
      <c r="V160" s="492"/>
      <c r="W160" s="492"/>
    </row>
    <row r="161">
      <c r="A161" s="492" t="s">
        <v>2990</v>
      </c>
      <c r="B161" s="492"/>
      <c r="C161" s="492"/>
      <c r="D161" s="492" t="s">
        <v>296</v>
      </c>
      <c r="E161" s="492" t="s">
        <v>2540</v>
      </c>
      <c r="F161" s="492" t="s">
        <v>11</v>
      </c>
      <c r="G161" s="492" t="s">
        <v>588</v>
      </c>
      <c r="H161" s="492" t="s">
        <v>2252</v>
      </c>
      <c r="I161" s="492" t="s">
        <v>739</v>
      </c>
      <c r="J161" s="492" t="s">
        <v>2991</v>
      </c>
      <c r="K161" s="492"/>
      <c r="L161" s="492" t="s">
        <v>2992</v>
      </c>
      <c r="M161" s="492" t="s">
        <v>2993</v>
      </c>
      <c r="N161" s="492"/>
      <c r="O161" s="492"/>
      <c r="P161" s="495"/>
      <c r="Q161" s="495"/>
      <c r="R161" s="494" t="s">
        <v>646</v>
      </c>
      <c r="S161" s="494" t="s">
        <v>471</v>
      </c>
      <c r="T161" s="494" t="s">
        <v>95</v>
      </c>
      <c r="U161" s="492"/>
      <c r="V161" s="492"/>
      <c r="W161" s="492"/>
    </row>
    <row r="162">
      <c r="A162" s="492" t="s">
        <v>2994</v>
      </c>
      <c r="B162" s="492"/>
      <c r="C162" s="492"/>
      <c r="D162" s="492" t="s">
        <v>296</v>
      </c>
      <c r="E162" s="492" t="s">
        <v>2540</v>
      </c>
      <c r="F162" s="492" t="s">
        <v>12</v>
      </c>
      <c r="G162" s="492" t="s">
        <v>588</v>
      </c>
      <c r="H162" s="492" t="s">
        <v>2252</v>
      </c>
      <c r="I162" s="492" t="s">
        <v>739</v>
      </c>
      <c r="J162" s="492" t="s">
        <v>2995</v>
      </c>
      <c r="K162" s="492" t="s">
        <v>2996</v>
      </c>
      <c r="L162" s="492" t="s">
        <v>2997</v>
      </c>
      <c r="M162" s="492" t="s">
        <v>2998</v>
      </c>
      <c r="N162" s="492"/>
      <c r="O162" s="492"/>
      <c r="P162" s="495"/>
      <c r="Q162" s="495"/>
      <c r="R162" s="494" t="s">
        <v>646</v>
      </c>
      <c r="S162" s="494" t="s">
        <v>471</v>
      </c>
      <c r="T162" s="494" t="s">
        <v>95</v>
      </c>
      <c r="U162" s="492"/>
      <c r="V162" s="492"/>
      <c r="W162" s="492"/>
    </row>
    <row r="163">
      <c r="A163" s="492" t="s">
        <v>2999</v>
      </c>
      <c r="B163" s="492"/>
      <c r="C163" s="492"/>
      <c r="D163" s="492" t="s">
        <v>296</v>
      </c>
      <c r="E163" s="492" t="s">
        <v>2540</v>
      </c>
      <c r="F163" s="492" t="s">
        <v>12</v>
      </c>
      <c r="G163" s="492" t="s">
        <v>588</v>
      </c>
      <c r="H163" s="492" t="s">
        <v>2252</v>
      </c>
      <c r="I163" s="492" t="s">
        <v>739</v>
      </c>
      <c r="J163" s="492" t="s">
        <v>3000</v>
      </c>
      <c r="K163" s="492"/>
      <c r="L163" s="492" t="s">
        <v>3001</v>
      </c>
      <c r="M163" s="492" t="s">
        <v>3002</v>
      </c>
      <c r="N163" s="492"/>
      <c r="O163" s="492"/>
      <c r="P163" s="495"/>
      <c r="Q163" s="495"/>
      <c r="R163" s="494" t="s">
        <v>646</v>
      </c>
      <c r="S163" s="494" t="s">
        <v>471</v>
      </c>
      <c r="T163" s="494" t="s">
        <v>95</v>
      </c>
      <c r="U163" s="492"/>
      <c r="V163" s="492"/>
      <c r="W163" s="492"/>
    </row>
    <row r="164">
      <c r="A164" s="492" t="s">
        <v>3003</v>
      </c>
      <c r="B164" s="492" t="s">
        <v>3004</v>
      </c>
      <c r="C164" s="492">
        <v>4.1</v>
      </c>
      <c r="D164" s="492" t="s">
        <v>296</v>
      </c>
      <c r="E164" s="492"/>
      <c r="F164" s="492" t="s">
        <v>12</v>
      </c>
      <c r="G164" s="492" t="s">
        <v>588</v>
      </c>
      <c r="H164" s="492" t="s">
        <v>2252</v>
      </c>
      <c r="I164" s="492" t="s">
        <v>739</v>
      </c>
      <c r="J164" s="492" t="s">
        <v>3005</v>
      </c>
      <c r="K164" s="492"/>
      <c r="L164" s="492" t="s">
        <v>3006</v>
      </c>
      <c r="M164" s="492" t="s">
        <v>3007</v>
      </c>
      <c r="N164" s="492"/>
      <c r="O164" s="492"/>
      <c r="P164" s="495"/>
      <c r="Q164" s="495"/>
      <c r="R164" s="494" t="s">
        <v>646</v>
      </c>
      <c r="S164" s="494" t="s">
        <v>471</v>
      </c>
      <c r="T164" s="494" t="s">
        <v>95</v>
      </c>
      <c r="U164" s="492"/>
      <c r="V164" s="492"/>
      <c r="W164" s="492"/>
    </row>
    <row r="165">
      <c r="A165" s="492" t="s">
        <v>3008</v>
      </c>
      <c r="B165" s="492" t="s">
        <v>3004</v>
      </c>
      <c r="C165" s="492">
        <v>4.1</v>
      </c>
      <c r="D165" s="492" t="s">
        <v>296</v>
      </c>
      <c r="E165" s="492" t="s">
        <v>2540</v>
      </c>
      <c r="F165" s="492" t="s">
        <v>12</v>
      </c>
      <c r="G165" s="492" t="s">
        <v>465</v>
      </c>
      <c r="H165" s="492" t="s">
        <v>2252</v>
      </c>
      <c r="I165" s="492" t="s">
        <v>739</v>
      </c>
      <c r="J165" s="492" t="s">
        <v>3009</v>
      </c>
      <c r="K165" s="492"/>
      <c r="L165" s="492" t="s">
        <v>3010</v>
      </c>
      <c r="M165" s="492" t="s">
        <v>3011</v>
      </c>
      <c r="N165" s="492"/>
      <c r="O165" s="492" t="s">
        <v>3012</v>
      </c>
      <c r="P165" s="495"/>
      <c r="Q165" s="495"/>
      <c r="R165" s="494" t="s">
        <v>504</v>
      </c>
      <c r="S165" s="494" t="s">
        <v>215</v>
      </c>
      <c r="T165" s="494" t="s">
        <v>95</v>
      </c>
      <c r="U165" s="492"/>
      <c r="V165" s="492"/>
      <c r="W165" s="492"/>
    </row>
    <row r="166">
      <c r="A166" s="492" t="s">
        <v>3013</v>
      </c>
      <c r="B166" s="492" t="s">
        <v>3004</v>
      </c>
      <c r="C166" s="492">
        <v>4.1</v>
      </c>
      <c r="D166" s="492" t="s">
        <v>296</v>
      </c>
      <c r="E166" s="492" t="s">
        <v>2540</v>
      </c>
      <c r="F166" s="492" t="s">
        <v>12</v>
      </c>
      <c r="G166" s="492" t="s">
        <v>465</v>
      </c>
      <c r="H166" s="492" t="s">
        <v>2252</v>
      </c>
      <c r="I166" s="492" t="s">
        <v>739</v>
      </c>
      <c r="J166" s="492" t="s">
        <v>3014</v>
      </c>
      <c r="K166" s="492"/>
      <c r="L166" s="492" t="s">
        <v>3015</v>
      </c>
      <c r="M166" s="492" t="s">
        <v>3016</v>
      </c>
      <c r="N166" s="492"/>
      <c r="O166" s="492" t="s">
        <v>3017</v>
      </c>
      <c r="P166" s="495"/>
      <c r="Q166" s="495"/>
      <c r="R166" s="494" t="s">
        <v>504</v>
      </c>
      <c r="S166" s="494" t="s">
        <v>215</v>
      </c>
      <c r="T166" s="494" t="s">
        <v>95</v>
      </c>
      <c r="U166" s="492"/>
      <c r="V166" s="492"/>
      <c r="W166" s="492"/>
    </row>
    <row r="167">
      <c r="A167" s="492" t="s">
        <v>3018</v>
      </c>
      <c r="B167" s="492" t="s">
        <v>3004</v>
      </c>
      <c r="C167" s="492">
        <v>4.1</v>
      </c>
      <c r="D167" s="492" t="s">
        <v>296</v>
      </c>
      <c r="E167" s="492" t="s">
        <v>2540</v>
      </c>
      <c r="F167" s="492" t="s">
        <v>12</v>
      </c>
      <c r="G167" s="492" t="s">
        <v>588</v>
      </c>
      <c r="H167" s="492" t="s">
        <v>2252</v>
      </c>
      <c r="I167" s="492" t="s">
        <v>739</v>
      </c>
      <c r="J167" s="492" t="s">
        <v>3019</v>
      </c>
      <c r="K167" s="492"/>
      <c r="L167" s="492" t="s">
        <v>3020</v>
      </c>
      <c r="M167" s="492" t="s">
        <v>3021</v>
      </c>
      <c r="N167" s="492"/>
      <c r="O167" s="492"/>
      <c r="P167" s="495"/>
      <c r="Q167" s="495"/>
      <c r="R167" s="494" t="s">
        <v>646</v>
      </c>
      <c r="S167" s="494" t="s">
        <v>471</v>
      </c>
      <c r="T167" s="494" t="s">
        <v>95</v>
      </c>
      <c r="U167" s="492"/>
      <c r="V167" s="492"/>
      <c r="W167" s="492"/>
    </row>
    <row r="168">
      <c r="A168" s="492" t="s">
        <v>3022</v>
      </c>
      <c r="B168" s="492" t="s">
        <v>3004</v>
      </c>
      <c r="C168" s="492">
        <v>4.1</v>
      </c>
      <c r="D168" s="492" t="s">
        <v>296</v>
      </c>
      <c r="E168" s="492" t="s">
        <v>2540</v>
      </c>
      <c r="F168" s="492" t="s">
        <v>12</v>
      </c>
      <c r="G168" s="492" t="s">
        <v>588</v>
      </c>
      <c r="H168" s="492" t="s">
        <v>2252</v>
      </c>
      <c r="I168" s="492" t="s">
        <v>739</v>
      </c>
      <c r="J168" s="492" t="s">
        <v>3023</v>
      </c>
      <c r="K168" s="492"/>
      <c r="L168" s="492" t="s">
        <v>3024</v>
      </c>
      <c r="M168" s="492" t="s">
        <v>3025</v>
      </c>
      <c r="N168" s="492"/>
      <c r="O168" s="492"/>
      <c r="P168" s="495"/>
      <c r="Q168" s="495"/>
      <c r="R168" s="494" t="s">
        <v>646</v>
      </c>
      <c r="S168" s="494" t="s">
        <v>471</v>
      </c>
      <c r="T168" s="494" t="s">
        <v>95</v>
      </c>
      <c r="U168" s="492"/>
      <c r="V168" s="492"/>
      <c r="W168" s="492"/>
    </row>
    <row r="169">
      <c r="A169" s="492" t="s">
        <v>3026</v>
      </c>
      <c r="B169" s="492" t="s">
        <v>3004</v>
      </c>
      <c r="C169" s="492">
        <v>4.1</v>
      </c>
      <c r="D169" s="492" t="s">
        <v>296</v>
      </c>
      <c r="E169" s="492" t="s">
        <v>2540</v>
      </c>
      <c r="F169" s="492" t="s">
        <v>11</v>
      </c>
      <c r="G169" s="492" t="s">
        <v>588</v>
      </c>
      <c r="H169" s="492" t="s">
        <v>2252</v>
      </c>
      <c r="I169" s="492" t="s">
        <v>739</v>
      </c>
      <c r="J169" s="492" t="s">
        <v>3027</v>
      </c>
      <c r="K169" s="492"/>
      <c r="L169" s="492" t="s">
        <v>3028</v>
      </c>
      <c r="M169" s="492" t="s">
        <v>3029</v>
      </c>
      <c r="N169" s="492"/>
      <c r="O169" s="492"/>
      <c r="P169" s="495"/>
      <c r="Q169" s="495"/>
      <c r="R169" s="494" t="s">
        <v>646</v>
      </c>
      <c r="S169" s="494" t="s">
        <v>471</v>
      </c>
      <c r="T169" s="494" t="s">
        <v>95</v>
      </c>
      <c r="U169" s="492"/>
      <c r="V169" s="492"/>
      <c r="W169" s="492"/>
    </row>
    <row r="170">
      <c r="A170" s="492" t="s">
        <v>3030</v>
      </c>
      <c r="B170" s="492" t="s">
        <v>3004</v>
      </c>
      <c r="C170" s="492">
        <v>4.1</v>
      </c>
      <c r="D170" s="492" t="s">
        <v>296</v>
      </c>
      <c r="E170" s="492" t="s">
        <v>2540</v>
      </c>
      <c r="F170" s="492" t="s">
        <v>12</v>
      </c>
      <c r="G170" s="492" t="s">
        <v>588</v>
      </c>
      <c r="H170" s="492" t="s">
        <v>2252</v>
      </c>
      <c r="I170" s="492" t="s">
        <v>739</v>
      </c>
      <c r="J170" s="494" t="s">
        <v>3031</v>
      </c>
      <c r="K170" s="492"/>
      <c r="L170" s="494" t="s">
        <v>3032</v>
      </c>
      <c r="M170" s="494" t="s">
        <v>3033</v>
      </c>
      <c r="N170" s="492"/>
      <c r="O170" s="492"/>
      <c r="P170" s="495"/>
      <c r="Q170" s="495"/>
      <c r="R170" s="494" t="s">
        <v>504</v>
      </c>
      <c r="S170" s="494" t="s">
        <v>215</v>
      </c>
      <c r="T170" s="494" t="s">
        <v>95</v>
      </c>
      <c r="U170" s="492"/>
      <c r="V170" s="492"/>
      <c r="W170" s="492"/>
    </row>
    <row r="171">
      <c r="A171" s="492" t="s">
        <v>3034</v>
      </c>
      <c r="B171" s="492" t="s">
        <v>3004</v>
      </c>
      <c r="C171" s="492">
        <v>4.1</v>
      </c>
      <c r="D171" s="492" t="s">
        <v>296</v>
      </c>
      <c r="E171" s="492" t="s">
        <v>2540</v>
      </c>
      <c r="F171" s="492" t="s">
        <v>12</v>
      </c>
      <c r="G171" s="492" t="s">
        <v>588</v>
      </c>
      <c r="H171" s="492" t="s">
        <v>2252</v>
      </c>
      <c r="I171" s="492" t="s">
        <v>739</v>
      </c>
      <c r="J171" s="492" t="s">
        <v>3035</v>
      </c>
      <c r="K171" s="492"/>
      <c r="L171" s="492" t="s">
        <v>3036</v>
      </c>
      <c r="M171" s="492" t="s">
        <v>3037</v>
      </c>
      <c r="N171" s="492"/>
      <c r="O171" s="492"/>
      <c r="P171" s="495"/>
      <c r="Q171" s="495"/>
      <c r="R171" s="494" t="s">
        <v>504</v>
      </c>
      <c r="S171" s="494" t="s">
        <v>215</v>
      </c>
      <c r="T171" s="494" t="s">
        <v>95</v>
      </c>
      <c r="U171" s="492"/>
      <c r="V171" s="492"/>
      <c r="W171" s="492"/>
    </row>
    <row r="172">
      <c r="A172" s="492" t="s">
        <v>3038</v>
      </c>
      <c r="B172" s="492" t="s">
        <v>3004</v>
      </c>
      <c r="C172" s="492">
        <v>4.1</v>
      </c>
      <c r="D172" s="492" t="s">
        <v>296</v>
      </c>
      <c r="E172" s="492" t="s">
        <v>2540</v>
      </c>
      <c r="F172" s="492" t="s">
        <v>12</v>
      </c>
      <c r="G172" s="492" t="s">
        <v>588</v>
      </c>
      <c r="H172" s="492" t="s">
        <v>2252</v>
      </c>
      <c r="I172" s="492" t="s">
        <v>739</v>
      </c>
      <c r="J172" s="492" t="s">
        <v>3039</v>
      </c>
      <c r="K172" s="492" t="s">
        <v>3040</v>
      </c>
      <c r="L172" s="492" t="s">
        <v>3041</v>
      </c>
      <c r="M172" s="492" t="s">
        <v>3042</v>
      </c>
      <c r="N172" s="492"/>
      <c r="O172" s="492"/>
      <c r="P172" s="495"/>
      <c r="Q172" s="495"/>
      <c r="R172" s="494" t="s">
        <v>646</v>
      </c>
      <c r="S172" s="494" t="s">
        <v>471</v>
      </c>
      <c r="T172" s="494" t="s">
        <v>95</v>
      </c>
      <c r="U172" s="492"/>
      <c r="V172" s="492"/>
      <c r="W172" s="492"/>
    </row>
    <row r="173">
      <c r="A173" s="492" t="s">
        <v>3043</v>
      </c>
      <c r="B173" s="492" t="s">
        <v>3004</v>
      </c>
      <c r="C173" s="492">
        <v>4.1</v>
      </c>
      <c r="D173" s="492" t="s">
        <v>296</v>
      </c>
      <c r="E173" s="492" t="s">
        <v>2540</v>
      </c>
      <c r="F173" s="492" t="s">
        <v>12</v>
      </c>
      <c r="G173" s="492" t="s">
        <v>588</v>
      </c>
      <c r="H173" s="492" t="s">
        <v>2252</v>
      </c>
      <c r="I173" s="492" t="s">
        <v>739</v>
      </c>
      <c r="J173" s="492" t="s">
        <v>3044</v>
      </c>
      <c r="K173" s="492" t="s">
        <v>3045</v>
      </c>
      <c r="L173" s="492" t="s">
        <v>3046</v>
      </c>
      <c r="M173" s="492" t="s">
        <v>3047</v>
      </c>
      <c r="N173" s="492"/>
      <c r="O173" s="492"/>
      <c r="P173" s="495"/>
      <c r="Q173" s="495"/>
      <c r="R173" s="494" t="s">
        <v>504</v>
      </c>
      <c r="S173" s="494" t="s">
        <v>215</v>
      </c>
      <c r="T173" s="494" t="s">
        <v>95</v>
      </c>
      <c r="U173" s="492"/>
      <c r="V173" s="492"/>
      <c r="W173" s="492"/>
    </row>
    <row r="174">
      <c r="A174" s="492" t="s">
        <v>3048</v>
      </c>
      <c r="B174" s="492" t="s">
        <v>3004</v>
      </c>
      <c r="C174" s="492">
        <v>4.1</v>
      </c>
      <c r="D174" s="492" t="s">
        <v>296</v>
      </c>
      <c r="E174" s="492" t="s">
        <v>2540</v>
      </c>
      <c r="F174" s="492" t="s">
        <v>11</v>
      </c>
      <c r="G174" s="492" t="s">
        <v>588</v>
      </c>
      <c r="H174" s="492" t="s">
        <v>2252</v>
      </c>
      <c r="I174" s="492" t="s">
        <v>739</v>
      </c>
      <c r="J174" s="492" t="s">
        <v>3049</v>
      </c>
      <c r="K174" s="492"/>
      <c r="L174" s="492" t="s">
        <v>3050</v>
      </c>
      <c r="M174" s="492" t="s">
        <v>3051</v>
      </c>
      <c r="N174" s="492"/>
      <c r="O174" s="492"/>
      <c r="P174" s="495"/>
      <c r="Q174" s="495"/>
      <c r="R174" s="494" t="s">
        <v>504</v>
      </c>
      <c r="S174" s="494" t="s">
        <v>215</v>
      </c>
      <c r="T174" s="494" t="s">
        <v>95</v>
      </c>
      <c r="U174" s="492"/>
      <c r="V174" s="492"/>
      <c r="W174" s="492"/>
    </row>
    <row r="175">
      <c r="A175" s="492" t="s">
        <v>3052</v>
      </c>
      <c r="B175" s="492" t="s">
        <v>3004</v>
      </c>
      <c r="C175" s="492">
        <v>4.1</v>
      </c>
      <c r="D175" s="492" t="s">
        <v>296</v>
      </c>
      <c r="E175" s="492" t="s">
        <v>2540</v>
      </c>
      <c r="F175" s="492" t="s">
        <v>11</v>
      </c>
      <c r="G175" s="492" t="s">
        <v>465</v>
      </c>
      <c r="H175" s="492" t="s">
        <v>2252</v>
      </c>
      <c r="I175" s="492" t="s">
        <v>739</v>
      </c>
      <c r="J175" s="492" t="s">
        <v>3053</v>
      </c>
      <c r="K175" s="492"/>
      <c r="L175" s="492" t="s">
        <v>3054</v>
      </c>
      <c r="M175" s="492" t="s">
        <v>3055</v>
      </c>
      <c r="N175" s="492"/>
      <c r="O175" s="492" t="s">
        <v>2946</v>
      </c>
      <c r="P175" s="495"/>
      <c r="Q175" s="495"/>
      <c r="R175" s="494" t="s">
        <v>504</v>
      </c>
      <c r="S175" s="494" t="s">
        <v>215</v>
      </c>
      <c r="T175" s="494" t="s">
        <v>95</v>
      </c>
      <c r="U175" s="492"/>
      <c r="V175" s="492"/>
      <c r="W175" s="492"/>
    </row>
    <row r="176">
      <c r="A176" s="492" t="s">
        <v>3056</v>
      </c>
      <c r="B176" s="492" t="s">
        <v>3004</v>
      </c>
      <c r="C176" s="492">
        <v>4.1</v>
      </c>
      <c r="D176" s="492" t="s">
        <v>296</v>
      </c>
      <c r="E176" s="492" t="s">
        <v>2540</v>
      </c>
      <c r="F176" s="492" t="s">
        <v>12</v>
      </c>
      <c r="G176" s="492" t="s">
        <v>465</v>
      </c>
      <c r="H176" s="492" t="s">
        <v>2252</v>
      </c>
      <c r="I176" s="492" t="s">
        <v>739</v>
      </c>
      <c r="J176" s="492" t="s">
        <v>3057</v>
      </c>
      <c r="K176" s="492"/>
      <c r="L176" s="492" t="s">
        <v>3058</v>
      </c>
      <c r="M176" s="492" t="s">
        <v>3059</v>
      </c>
      <c r="N176" s="492"/>
      <c r="O176" s="492" t="s">
        <v>3060</v>
      </c>
      <c r="P176" s="495"/>
      <c r="Q176" s="495"/>
      <c r="R176" s="494" t="s">
        <v>504</v>
      </c>
      <c r="S176" s="494" t="s">
        <v>215</v>
      </c>
      <c r="T176" s="494" t="s">
        <v>95</v>
      </c>
      <c r="U176" s="492"/>
      <c r="V176" s="492"/>
      <c r="W176" s="492"/>
    </row>
    <row r="177">
      <c r="A177" s="492" t="s">
        <v>3061</v>
      </c>
      <c r="B177" s="492" t="s">
        <v>3004</v>
      </c>
      <c r="C177" s="492">
        <v>4.1</v>
      </c>
      <c r="D177" s="492" t="s">
        <v>296</v>
      </c>
      <c r="E177" s="492" t="s">
        <v>2540</v>
      </c>
      <c r="F177" s="492" t="s">
        <v>12</v>
      </c>
      <c r="G177" s="492" t="s">
        <v>465</v>
      </c>
      <c r="H177" s="492" t="s">
        <v>2252</v>
      </c>
      <c r="I177" s="492" t="s">
        <v>739</v>
      </c>
      <c r="J177" s="492" t="s">
        <v>3062</v>
      </c>
      <c r="K177" s="492"/>
      <c r="L177" s="492" t="s">
        <v>3063</v>
      </c>
      <c r="M177" s="492" t="s">
        <v>3064</v>
      </c>
      <c r="N177" s="492"/>
      <c r="O177" s="492" t="s">
        <v>3065</v>
      </c>
      <c r="P177" s="495"/>
      <c r="Q177" s="495"/>
      <c r="R177" s="494" t="s">
        <v>504</v>
      </c>
      <c r="S177" s="494" t="s">
        <v>215</v>
      </c>
      <c r="T177" s="494" t="s">
        <v>95</v>
      </c>
      <c r="U177" s="492"/>
      <c r="V177" s="492"/>
      <c r="W177" s="492"/>
    </row>
    <row r="178">
      <c r="A178" s="492" t="s">
        <v>3066</v>
      </c>
      <c r="B178" s="492" t="s">
        <v>3004</v>
      </c>
      <c r="C178" s="492">
        <v>4.1</v>
      </c>
      <c r="D178" s="492" t="s">
        <v>296</v>
      </c>
      <c r="E178" s="492" t="s">
        <v>2540</v>
      </c>
      <c r="F178" s="492" t="s">
        <v>12</v>
      </c>
      <c r="G178" s="492" t="s">
        <v>588</v>
      </c>
      <c r="H178" s="492" t="s">
        <v>2252</v>
      </c>
      <c r="I178" s="492" t="s">
        <v>739</v>
      </c>
      <c r="J178" s="492" t="s">
        <v>3067</v>
      </c>
      <c r="K178" s="492"/>
      <c r="L178" s="492" t="s">
        <v>3068</v>
      </c>
      <c r="M178" s="492" t="s">
        <v>3069</v>
      </c>
      <c r="N178" s="492"/>
      <c r="O178" s="492"/>
      <c r="P178" s="495"/>
      <c r="Q178" s="495"/>
      <c r="R178" s="494" t="s">
        <v>504</v>
      </c>
      <c r="S178" s="494" t="s">
        <v>215</v>
      </c>
      <c r="T178" s="494" t="s">
        <v>95</v>
      </c>
      <c r="U178" s="492"/>
      <c r="V178" s="492"/>
      <c r="W178" s="492"/>
    </row>
    <row r="179">
      <c r="A179" s="492" t="s">
        <v>3070</v>
      </c>
      <c r="B179" s="492" t="s">
        <v>3004</v>
      </c>
      <c r="C179" s="492">
        <v>4.1</v>
      </c>
      <c r="D179" s="492" t="s">
        <v>296</v>
      </c>
      <c r="E179" s="492" t="s">
        <v>2540</v>
      </c>
      <c r="F179" s="492" t="s">
        <v>12</v>
      </c>
      <c r="G179" s="492" t="s">
        <v>588</v>
      </c>
      <c r="H179" s="492" t="s">
        <v>2252</v>
      </c>
      <c r="I179" s="492" t="s">
        <v>739</v>
      </c>
      <c r="J179" s="492" t="s">
        <v>3071</v>
      </c>
      <c r="K179" s="492"/>
      <c r="L179" s="492" t="s">
        <v>3072</v>
      </c>
      <c r="M179" s="492" t="s">
        <v>3073</v>
      </c>
      <c r="N179" s="492"/>
      <c r="O179" s="492"/>
      <c r="P179" s="495"/>
      <c r="Q179" s="495"/>
      <c r="R179" s="494" t="s">
        <v>504</v>
      </c>
      <c r="S179" s="494" t="s">
        <v>215</v>
      </c>
      <c r="T179" s="494" t="s">
        <v>95</v>
      </c>
      <c r="U179" s="492"/>
      <c r="V179" s="492"/>
      <c r="W179" s="492"/>
    </row>
    <row r="180">
      <c r="A180" s="492" t="s">
        <v>3074</v>
      </c>
      <c r="B180" s="492" t="s">
        <v>3004</v>
      </c>
      <c r="C180" s="492">
        <v>4.1</v>
      </c>
      <c r="D180" s="492" t="s">
        <v>296</v>
      </c>
      <c r="E180" s="492" t="s">
        <v>2540</v>
      </c>
      <c r="F180" s="492" t="s">
        <v>12</v>
      </c>
      <c r="G180" s="492" t="s">
        <v>588</v>
      </c>
      <c r="H180" s="492" t="s">
        <v>2252</v>
      </c>
      <c r="I180" s="492" t="s">
        <v>739</v>
      </c>
      <c r="J180" s="492" t="s">
        <v>3075</v>
      </c>
      <c r="K180" s="492" t="s">
        <v>3076</v>
      </c>
      <c r="L180" s="492" t="s">
        <v>3077</v>
      </c>
      <c r="M180" s="492" t="s">
        <v>3078</v>
      </c>
      <c r="N180" s="492"/>
      <c r="O180" s="492"/>
      <c r="P180" s="495"/>
      <c r="Q180" s="495"/>
      <c r="R180" s="494" t="s">
        <v>504</v>
      </c>
      <c r="S180" s="494" t="s">
        <v>215</v>
      </c>
      <c r="T180" s="494" t="s">
        <v>95</v>
      </c>
      <c r="U180" s="492"/>
      <c r="V180" s="492"/>
      <c r="W180" s="492"/>
    </row>
    <row r="181">
      <c r="A181" s="492" t="s">
        <v>3079</v>
      </c>
      <c r="B181" s="492" t="s">
        <v>3004</v>
      </c>
      <c r="C181" s="492">
        <v>4.1</v>
      </c>
      <c r="D181" s="492" t="s">
        <v>296</v>
      </c>
      <c r="E181" s="492" t="s">
        <v>2540</v>
      </c>
      <c r="F181" s="492" t="s">
        <v>12</v>
      </c>
      <c r="G181" s="492" t="s">
        <v>465</v>
      </c>
      <c r="H181" s="492" t="s">
        <v>2252</v>
      </c>
      <c r="I181" s="492" t="s">
        <v>739</v>
      </c>
      <c r="J181" s="492" t="s">
        <v>3080</v>
      </c>
      <c r="K181" s="492"/>
      <c r="L181" s="492" t="s">
        <v>3081</v>
      </c>
      <c r="M181" s="492" t="s">
        <v>3082</v>
      </c>
      <c r="N181" s="492"/>
      <c r="O181" s="492" t="s">
        <v>3083</v>
      </c>
      <c r="P181" s="495"/>
      <c r="Q181" s="495"/>
      <c r="R181" s="494" t="s">
        <v>504</v>
      </c>
      <c r="S181" s="494" t="s">
        <v>215</v>
      </c>
      <c r="T181" s="494" t="s">
        <v>95</v>
      </c>
      <c r="U181" s="492"/>
      <c r="V181" s="492"/>
      <c r="W181" s="492"/>
    </row>
    <row r="182">
      <c r="A182" s="492" t="s">
        <v>3084</v>
      </c>
      <c r="B182" s="492" t="s">
        <v>3004</v>
      </c>
      <c r="C182" s="492">
        <v>4.1</v>
      </c>
      <c r="D182" s="492" t="s">
        <v>296</v>
      </c>
      <c r="E182" s="492" t="s">
        <v>2540</v>
      </c>
      <c r="F182" s="492" t="s">
        <v>12</v>
      </c>
      <c r="G182" s="492" t="s">
        <v>465</v>
      </c>
      <c r="H182" s="492" t="s">
        <v>2252</v>
      </c>
      <c r="I182" s="492" t="s">
        <v>739</v>
      </c>
      <c r="J182" s="492" t="s">
        <v>3085</v>
      </c>
      <c r="K182" s="492"/>
      <c r="L182" s="492" t="s">
        <v>3086</v>
      </c>
      <c r="M182" s="492" t="s">
        <v>3087</v>
      </c>
      <c r="N182" s="492"/>
      <c r="O182" s="492" t="s">
        <v>3088</v>
      </c>
      <c r="P182" s="495"/>
      <c r="Q182" s="495"/>
      <c r="R182" s="494" t="s">
        <v>504</v>
      </c>
      <c r="S182" s="494" t="s">
        <v>215</v>
      </c>
      <c r="T182" s="494" t="s">
        <v>95</v>
      </c>
      <c r="U182" s="492"/>
      <c r="V182" s="492"/>
      <c r="W182" s="492"/>
    </row>
    <row r="183">
      <c r="A183" s="492" t="s">
        <v>3089</v>
      </c>
      <c r="B183" s="492" t="s">
        <v>3004</v>
      </c>
      <c r="C183" s="492">
        <v>4.1</v>
      </c>
      <c r="D183" s="492" t="s">
        <v>296</v>
      </c>
      <c r="E183" s="492"/>
      <c r="F183" s="492" t="s">
        <v>12</v>
      </c>
      <c r="G183" s="492" t="s">
        <v>588</v>
      </c>
      <c r="H183" s="492" t="s">
        <v>2252</v>
      </c>
      <c r="I183" s="492" t="s">
        <v>739</v>
      </c>
      <c r="J183" s="492" t="s">
        <v>3090</v>
      </c>
      <c r="K183" s="492" t="s">
        <v>3091</v>
      </c>
      <c r="L183" s="492" t="s">
        <v>3092</v>
      </c>
      <c r="M183" s="492" t="s">
        <v>3093</v>
      </c>
      <c r="N183" s="492"/>
      <c r="O183" s="492"/>
      <c r="P183" s="495"/>
      <c r="Q183" s="495"/>
      <c r="R183" s="494" t="s">
        <v>646</v>
      </c>
      <c r="S183" s="494" t="s">
        <v>471</v>
      </c>
      <c r="T183" s="494" t="s">
        <v>95</v>
      </c>
      <c r="U183" s="492"/>
      <c r="V183" s="492"/>
      <c r="W183" s="492"/>
    </row>
    <row r="184">
      <c r="A184" s="492" t="s">
        <v>3094</v>
      </c>
      <c r="B184" s="492" t="s">
        <v>3095</v>
      </c>
      <c r="C184" s="492"/>
      <c r="D184" s="492" t="s">
        <v>296</v>
      </c>
      <c r="E184" s="492"/>
      <c r="F184" s="492" t="s">
        <v>12</v>
      </c>
      <c r="G184" s="492" t="s">
        <v>545</v>
      </c>
      <c r="H184" s="492" t="s">
        <v>3096</v>
      </c>
      <c r="I184" s="492" t="s">
        <v>739</v>
      </c>
      <c r="J184" s="492" t="s">
        <v>3097</v>
      </c>
      <c r="K184" s="492"/>
      <c r="L184" s="492" t="s">
        <v>3098</v>
      </c>
      <c r="M184" s="492" t="s">
        <v>3099</v>
      </c>
      <c r="N184" s="492"/>
      <c r="O184" s="492"/>
      <c r="P184" s="495"/>
      <c r="Q184" s="495"/>
      <c r="R184" s="497">
        <v>45509.0</v>
      </c>
      <c r="S184" s="494" t="s">
        <v>215</v>
      </c>
      <c r="T184" s="494" t="s">
        <v>95</v>
      </c>
      <c r="U184" s="492"/>
      <c r="V184" s="492"/>
      <c r="W184" s="492" t="s">
        <v>2546</v>
      </c>
    </row>
    <row r="185">
      <c r="A185" s="492" t="s">
        <v>3100</v>
      </c>
      <c r="B185" s="492"/>
      <c r="C185" s="492"/>
      <c r="D185" s="492" t="s">
        <v>296</v>
      </c>
      <c r="E185" s="492" t="s">
        <v>2540</v>
      </c>
      <c r="F185" s="492" t="s">
        <v>12</v>
      </c>
      <c r="G185" s="492" t="s">
        <v>465</v>
      </c>
      <c r="H185" s="492" t="s">
        <v>2252</v>
      </c>
      <c r="I185" s="492" t="s">
        <v>739</v>
      </c>
      <c r="J185" s="492" t="s">
        <v>3101</v>
      </c>
      <c r="K185" s="492" t="s">
        <v>3102</v>
      </c>
      <c r="L185" s="492" t="s">
        <v>3103</v>
      </c>
      <c r="M185" s="492" t="s">
        <v>3104</v>
      </c>
      <c r="N185" s="492"/>
      <c r="O185" s="492" t="s">
        <v>3105</v>
      </c>
      <c r="P185" s="495"/>
      <c r="Q185" s="495"/>
      <c r="R185" s="494" t="s">
        <v>504</v>
      </c>
      <c r="S185" s="494" t="s">
        <v>215</v>
      </c>
      <c r="T185" s="494" t="s">
        <v>95</v>
      </c>
      <c r="U185" s="492"/>
      <c r="V185" s="492"/>
      <c r="W185" s="492" t="s">
        <v>2546</v>
      </c>
    </row>
    <row r="186">
      <c r="A186" s="492" t="s">
        <v>3106</v>
      </c>
      <c r="B186" s="492"/>
      <c r="C186" s="492"/>
      <c r="D186" s="492" t="s">
        <v>296</v>
      </c>
      <c r="E186" s="492" t="s">
        <v>2540</v>
      </c>
      <c r="F186" s="492" t="s">
        <v>11</v>
      </c>
      <c r="G186" s="492" t="s">
        <v>465</v>
      </c>
      <c r="H186" s="492" t="s">
        <v>2252</v>
      </c>
      <c r="I186" s="492" t="s">
        <v>739</v>
      </c>
      <c r="J186" s="492" t="s">
        <v>3107</v>
      </c>
      <c r="K186" s="492"/>
      <c r="L186" s="492" t="s">
        <v>3108</v>
      </c>
      <c r="M186" s="492" t="s">
        <v>3109</v>
      </c>
      <c r="N186" s="492"/>
      <c r="O186" s="492" t="s">
        <v>3110</v>
      </c>
      <c r="P186" s="495"/>
      <c r="Q186" s="495"/>
      <c r="R186" s="494" t="s">
        <v>504</v>
      </c>
      <c r="S186" s="494" t="s">
        <v>215</v>
      </c>
      <c r="T186" s="494" t="s">
        <v>95</v>
      </c>
      <c r="U186" s="492"/>
      <c r="V186" s="492"/>
      <c r="W186" s="492" t="s">
        <v>2546</v>
      </c>
    </row>
    <row r="187">
      <c r="A187" s="492" t="s">
        <v>3111</v>
      </c>
      <c r="B187" s="492"/>
      <c r="C187" s="492"/>
      <c r="D187" s="492" t="s">
        <v>296</v>
      </c>
      <c r="E187" s="492" t="s">
        <v>2540</v>
      </c>
      <c r="F187" s="492" t="s">
        <v>12</v>
      </c>
      <c r="G187" s="492" t="s">
        <v>465</v>
      </c>
      <c r="H187" s="492" t="s">
        <v>2252</v>
      </c>
      <c r="I187" s="492" t="s">
        <v>739</v>
      </c>
      <c r="J187" s="492" t="s">
        <v>3112</v>
      </c>
      <c r="K187" s="492"/>
      <c r="L187" s="492" t="s">
        <v>3113</v>
      </c>
      <c r="M187" s="492" t="s">
        <v>3114</v>
      </c>
      <c r="N187" s="492"/>
      <c r="O187" s="492" t="s">
        <v>942</v>
      </c>
      <c r="P187" s="495"/>
      <c r="Q187" s="495"/>
      <c r="R187" s="494" t="s">
        <v>504</v>
      </c>
      <c r="S187" s="494" t="s">
        <v>215</v>
      </c>
      <c r="T187" s="494" t="s">
        <v>95</v>
      </c>
      <c r="U187" s="492"/>
      <c r="V187" s="492"/>
      <c r="W187" s="492"/>
    </row>
    <row r="188">
      <c r="A188" s="492" t="s">
        <v>3115</v>
      </c>
      <c r="B188" s="492"/>
      <c r="C188" s="492"/>
      <c r="D188" s="492" t="s">
        <v>296</v>
      </c>
      <c r="E188" s="492" t="s">
        <v>2540</v>
      </c>
      <c r="F188" s="492" t="s">
        <v>12</v>
      </c>
      <c r="G188" s="492" t="s">
        <v>465</v>
      </c>
      <c r="H188" s="492" t="s">
        <v>2252</v>
      </c>
      <c r="I188" s="492" t="s">
        <v>739</v>
      </c>
      <c r="J188" s="492" t="s">
        <v>3116</v>
      </c>
      <c r="K188" s="492"/>
      <c r="L188" s="492" t="s">
        <v>3117</v>
      </c>
      <c r="M188" s="492" t="s">
        <v>3118</v>
      </c>
      <c r="N188" s="492"/>
      <c r="O188" s="492" t="s">
        <v>3119</v>
      </c>
      <c r="P188" s="495"/>
      <c r="Q188" s="495"/>
      <c r="R188" s="494" t="s">
        <v>504</v>
      </c>
      <c r="S188" s="494" t="s">
        <v>215</v>
      </c>
      <c r="T188" s="494" t="s">
        <v>95</v>
      </c>
      <c r="U188" s="492"/>
      <c r="V188" s="492"/>
      <c r="W188" s="492"/>
    </row>
    <row r="189">
      <c r="A189" s="492" t="s">
        <v>3120</v>
      </c>
      <c r="B189" s="492" t="s">
        <v>3121</v>
      </c>
      <c r="C189" s="492"/>
      <c r="D189" s="492" t="s">
        <v>296</v>
      </c>
      <c r="E189" s="492"/>
      <c r="F189" s="492" t="s">
        <v>11</v>
      </c>
      <c r="G189" s="492" t="s">
        <v>545</v>
      </c>
      <c r="H189" s="492" t="s">
        <v>2252</v>
      </c>
      <c r="I189" s="492" t="s">
        <v>739</v>
      </c>
      <c r="J189" s="492" t="s">
        <v>3122</v>
      </c>
      <c r="K189" s="492"/>
      <c r="L189" s="492" t="s">
        <v>3123</v>
      </c>
      <c r="M189" s="492" t="s">
        <v>3124</v>
      </c>
      <c r="N189" s="494" t="s">
        <v>3125</v>
      </c>
      <c r="O189" s="492"/>
      <c r="P189" s="495"/>
      <c r="Q189" s="495"/>
      <c r="R189" s="494" t="s">
        <v>646</v>
      </c>
      <c r="S189" s="494" t="s">
        <v>471</v>
      </c>
      <c r="T189" s="494" t="s">
        <v>95</v>
      </c>
      <c r="U189" s="492"/>
      <c r="V189" s="492"/>
      <c r="W189" s="492"/>
    </row>
    <row r="190">
      <c r="A190" s="492" t="s">
        <v>3126</v>
      </c>
      <c r="B190" s="492"/>
      <c r="C190" s="492"/>
      <c r="D190" s="492" t="s">
        <v>296</v>
      </c>
      <c r="E190" s="492" t="s">
        <v>2540</v>
      </c>
      <c r="F190" s="492" t="s">
        <v>11</v>
      </c>
      <c r="G190" s="492" t="s">
        <v>465</v>
      </c>
      <c r="H190" s="492" t="s">
        <v>2252</v>
      </c>
      <c r="I190" s="492" t="s">
        <v>739</v>
      </c>
      <c r="J190" s="494" t="s">
        <v>3127</v>
      </c>
      <c r="K190" s="492" t="s">
        <v>2720</v>
      </c>
      <c r="L190" s="492" t="s">
        <v>3128</v>
      </c>
      <c r="M190" s="492" t="s">
        <v>3129</v>
      </c>
      <c r="N190" s="492"/>
      <c r="O190" s="492" t="s">
        <v>3130</v>
      </c>
      <c r="P190" s="493" t="s">
        <v>2258</v>
      </c>
      <c r="Q190" s="495" t="s">
        <v>3131</v>
      </c>
      <c r="R190" s="494" t="s">
        <v>950</v>
      </c>
      <c r="S190" s="494" t="s">
        <v>215</v>
      </c>
      <c r="T190" s="494" t="s">
        <v>95</v>
      </c>
      <c r="U190" s="492"/>
      <c r="V190" s="492"/>
      <c r="W190" s="492"/>
    </row>
    <row r="191">
      <c r="A191" s="492" t="s">
        <v>3132</v>
      </c>
      <c r="B191" s="492"/>
      <c r="C191" s="492"/>
      <c r="D191" s="492" t="s">
        <v>296</v>
      </c>
      <c r="E191" s="492" t="s">
        <v>2540</v>
      </c>
      <c r="F191" s="492" t="s">
        <v>11</v>
      </c>
      <c r="G191" s="492" t="s">
        <v>465</v>
      </c>
      <c r="H191" s="492" t="s">
        <v>2252</v>
      </c>
      <c r="I191" s="492" t="s">
        <v>739</v>
      </c>
      <c r="J191" s="494" t="s">
        <v>3133</v>
      </c>
      <c r="K191" s="492" t="s">
        <v>2720</v>
      </c>
      <c r="L191" s="494" t="s">
        <v>3134</v>
      </c>
      <c r="M191" s="494" t="s">
        <v>3135</v>
      </c>
      <c r="N191" s="492"/>
      <c r="O191" s="492"/>
      <c r="P191" s="493" t="s">
        <v>2258</v>
      </c>
      <c r="Q191" s="495" t="s">
        <v>3136</v>
      </c>
      <c r="R191" s="494"/>
      <c r="S191" s="494" t="s">
        <v>215</v>
      </c>
      <c r="T191" s="494" t="s">
        <v>95</v>
      </c>
      <c r="U191" s="492"/>
      <c r="V191" s="492"/>
      <c r="W191" s="492"/>
    </row>
    <row r="192">
      <c r="A192" s="492" t="s">
        <v>3137</v>
      </c>
      <c r="B192" s="492"/>
      <c r="C192" s="492"/>
      <c r="D192" s="492" t="s">
        <v>296</v>
      </c>
      <c r="E192" s="492" t="s">
        <v>2540</v>
      </c>
      <c r="F192" s="492" t="s">
        <v>12</v>
      </c>
      <c r="G192" s="492" t="s">
        <v>465</v>
      </c>
      <c r="H192" s="492" t="s">
        <v>2252</v>
      </c>
      <c r="I192" s="492" t="s">
        <v>739</v>
      </c>
      <c r="J192" s="492" t="s">
        <v>3138</v>
      </c>
      <c r="K192" s="492" t="s">
        <v>3139</v>
      </c>
      <c r="L192" s="492" t="s">
        <v>3140</v>
      </c>
      <c r="M192" s="492" t="s">
        <v>3141</v>
      </c>
      <c r="N192" s="492"/>
      <c r="O192" s="492" t="s">
        <v>3130</v>
      </c>
      <c r="P192" s="495"/>
      <c r="Q192" s="495"/>
      <c r="R192" s="494" t="s">
        <v>950</v>
      </c>
      <c r="S192" s="494" t="s">
        <v>215</v>
      </c>
      <c r="T192" s="494" t="s">
        <v>95</v>
      </c>
      <c r="U192" s="492"/>
      <c r="V192" s="492"/>
      <c r="W192" s="492"/>
    </row>
    <row r="193">
      <c r="A193" s="492" t="s">
        <v>3142</v>
      </c>
      <c r="B193" s="492"/>
      <c r="C193" s="492"/>
      <c r="D193" s="492" t="s">
        <v>296</v>
      </c>
      <c r="E193" s="492" t="s">
        <v>2540</v>
      </c>
      <c r="F193" s="492" t="s">
        <v>11</v>
      </c>
      <c r="G193" s="492" t="s">
        <v>465</v>
      </c>
      <c r="H193" s="492" t="s">
        <v>2252</v>
      </c>
      <c r="I193" s="492" t="s">
        <v>739</v>
      </c>
      <c r="J193" s="492" t="s">
        <v>3143</v>
      </c>
      <c r="K193" s="492" t="s">
        <v>3144</v>
      </c>
      <c r="L193" s="492" t="s">
        <v>3145</v>
      </c>
      <c r="M193" s="492" t="s">
        <v>3146</v>
      </c>
      <c r="N193" s="492"/>
      <c r="O193" s="492" t="s">
        <v>3147</v>
      </c>
      <c r="P193" s="493" t="s">
        <v>215</v>
      </c>
      <c r="Q193" s="495" t="s">
        <v>3148</v>
      </c>
      <c r="R193" s="494" t="s">
        <v>950</v>
      </c>
      <c r="S193" s="494" t="s">
        <v>215</v>
      </c>
      <c r="T193" s="494" t="s">
        <v>95</v>
      </c>
      <c r="U193" s="492"/>
      <c r="V193" s="492"/>
      <c r="W193" s="492"/>
    </row>
    <row r="194">
      <c r="A194" s="492" t="s">
        <v>3149</v>
      </c>
      <c r="B194" s="492"/>
      <c r="C194" s="492"/>
      <c r="D194" s="492" t="s">
        <v>296</v>
      </c>
      <c r="E194" s="492" t="s">
        <v>2540</v>
      </c>
      <c r="F194" s="492" t="s">
        <v>12</v>
      </c>
      <c r="G194" s="492" t="s">
        <v>465</v>
      </c>
      <c r="H194" s="492" t="s">
        <v>2252</v>
      </c>
      <c r="I194" s="492" t="s">
        <v>739</v>
      </c>
      <c r="J194" s="492" t="s">
        <v>3150</v>
      </c>
      <c r="K194" s="492" t="s">
        <v>3144</v>
      </c>
      <c r="L194" s="492" t="s">
        <v>3151</v>
      </c>
      <c r="M194" s="492" t="s">
        <v>3152</v>
      </c>
      <c r="N194" s="492"/>
      <c r="O194" s="492" t="s">
        <v>3153</v>
      </c>
      <c r="P194" s="495"/>
      <c r="Q194" s="495"/>
      <c r="R194" s="494" t="s">
        <v>950</v>
      </c>
      <c r="S194" s="494" t="s">
        <v>215</v>
      </c>
      <c r="T194" s="494" t="s">
        <v>95</v>
      </c>
      <c r="U194" s="492"/>
      <c r="V194" s="492"/>
      <c r="W194" s="492"/>
    </row>
    <row r="195">
      <c r="A195" s="492" t="s">
        <v>3154</v>
      </c>
      <c r="B195" s="492" t="s">
        <v>3155</v>
      </c>
      <c r="C195" s="492">
        <v>4.1</v>
      </c>
      <c r="D195" s="492" t="s">
        <v>296</v>
      </c>
      <c r="E195" s="492"/>
      <c r="F195" s="492" t="s">
        <v>11</v>
      </c>
      <c r="G195" s="492" t="s">
        <v>588</v>
      </c>
      <c r="H195" s="492" t="s">
        <v>2252</v>
      </c>
      <c r="I195" s="492" t="s">
        <v>739</v>
      </c>
      <c r="J195" s="492" t="s">
        <v>3156</v>
      </c>
      <c r="K195" s="492" t="s">
        <v>3157</v>
      </c>
      <c r="L195" s="492" t="s">
        <v>3158</v>
      </c>
      <c r="M195" s="492" t="s">
        <v>3156</v>
      </c>
      <c r="N195" s="494"/>
      <c r="O195" s="492"/>
      <c r="P195" s="495"/>
      <c r="Q195" s="495"/>
      <c r="R195" s="494" t="s">
        <v>950</v>
      </c>
      <c r="S195" s="494" t="s">
        <v>215</v>
      </c>
      <c r="T195" s="494" t="s">
        <v>95</v>
      </c>
      <c r="U195" s="492"/>
      <c r="V195" s="492"/>
      <c r="W195" s="492"/>
    </row>
    <row r="196">
      <c r="A196" s="492" t="s">
        <v>3159</v>
      </c>
      <c r="B196" s="492" t="s">
        <v>3155</v>
      </c>
      <c r="C196" s="492">
        <v>4.1</v>
      </c>
      <c r="D196" s="492" t="s">
        <v>296</v>
      </c>
      <c r="E196" s="492"/>
      <c r="F196" s="492" t="s">
        <v>11</v>
      </c>
      <c r="G196" s="492" t="s">
        <v>588</v>
      </c>
      <c r="H196" s="492" t="s">
        <v>2252</v>
      </c>
      <c r="I196" s="492" t="s">
        <v>739</v>
      </c>
      <c r="J196" s="492" t="s">
        <v>3160</v>
      </c>
      <c r="K196" s="492" t="s">
        <v>3161</v>
      </c>
      <c r="L196" s="492" t="s">
        <v>3162</v>
      </c>
      <c r="M196" s="492" t="s">
        <v>3163</v>
      </c>
      <c r="N196" s="494"/>
      <c r="O196" s="492"/>
      <c r="P196" s="495"/>
      <c r="Q196" s="495"/>
      <c r="R196" s="494" t="s">
        <v>950</v>
      </c>
      <c r="S196" s="494" t="s">
        <v>215</v>
      </c>
      <c r="T196" s="494" t="s">
        <v>620</v>
      </c>
      <c r="U196" s="494" t="s">
        <v>3164</v>
      </c>
      <c r="V196" s="492"/>
      <c r="W196" s="492"/>
    </row>
    <row r="197">
      <c r="A197" s="492" t="s">
        <v>3165</v>
      </c>
      <c r="B197" s="492"/>
      <c r="C197" s="492"/>
      <c r="D197" s="492" t="s">
        <v>296</v>
      </c>
      <c r="E197" s="492" t="s">
        <v>2540</v>
      </c>
      <c r="F197" s="492" t="s">
        <v>12</v>
      </c>
      <c r="G197" s="492" t="s">
        <v>465</v>
      </c>
      <c r="H197" s="492" t="s">
        <v>2252</v>
      </c>
      <c r="I197" s="492" t="s">
        <v>739</v>
      </c>
      <c r="J197" s="492" t="s">
        <v>3166</v>
      </c>
      <c r="K197" s="492"/>
      <c r="L197" s="492" t="s">
        <v>3167</v>
      </c>
      <c r="M197" s="492" t="s">
        <v>3168</v>
      </c>
      <c r="N197" s="492"/>
      <c r="O197" s="492" t="s">
        <v>3169</v>
      </c>
      <c r="P197" s="495"/>
      <c r="Q197" s="495"/>
      <c r="R197" s="494" t="s">
        <v>504</v>
      </c>
      <c r="S197" s="494" t="s">
        <v>215</v>
      </c>
      <c r="T197" s="494" t="s">
        <v>95</v>
      </c>
      <c r="U197" s="492"/>
      <c r="V197" s="492"/>
      <c r="W197" s="492"/>
    </row>
    <row r="198">
      <c r="A198" s="492" t="s">
        <v>3170</v>
      </c>
      <c r="B198" s="492"/>
      <c r="C198" s="492"/>
      <c r="D198" s="492" t="s">
        <v>296</v>
      </c>
      <c r="E198" s="492" t="s">
        <v>2540</v>
      </c>
      <c r="F198" s="492" t="s">
        <v>11</v>
      </c>
      <c r="G198" s="492" t="s">
        <v>588</v>
      </c>
      <c r="H198" s="492" t="s">
        <v>2252</v>
      </c>
      <c r="I198" s="492" t="s">
        <v>739</v>
      </c>
      <c r="J198" s="492" t="s">
        <v>3171</v>
      </c>
      <c r="K198" s="492" t="s">
        <v>3172</v>
      </c>
      <c r="L198" s="492" t="s">
        <v>3173</v>
      </c>
      <c r="M198" s="492" t="s">
        <v>3174</v>
      </c>
      <c r="N198" s="494"/>
      <c r="O198" s="492"/>
      <c r="P198" s="495"/>
      <c r="Q198" s="495"/>
      <c r="R198" s="494" t="s">
        <v>950</v>
      </c>
      <c r="S198" s="494" t="s">
        <v>215</v>
      </c>
      <c r="T198" s="494" t="s">
        <v>95</v>
      </c>
      <c r="U198" s="492"/>
      <c r="V198" s="492"/>
      <c r="W198" s="492"/>
    </row>
    <row r="199">
      <c r="A199" s="492" t="s">
        <v>3175</v>
      </c>
      <c r="B199" s="492"/>
      <c r="C199" s="492"/>
      <c r="D199" s="492" t="s">
        <v>296</v>
      </c>
      <c r="E199" s="492" t="s">
        <v>2540</v>
      </c>
      <c r="F199" s="492" t="s">
        <v>12</v>
      </c>
      <c r="G199" s="492" t="s">
        <v>588</v>
      </c>
      <c r="H199" s="492" t="s">
        <v>2252</v>
      </c>
      <c r="I199" s="492" t="s">
        <v>739</v>
      </c>
      <c r="J199" s="492" t="s">
        <v>3176</v>
      </c>
      <c r="K199" s="492" t="s">
        <v>3177</v>
      </c>
      <c r="L199" s="492" t="s">
        <v>3178</v>
      </c>
      <c r="M199" s="492" t="s">
        <v>3179</v>
      </c>
      <c r="N199" s="494"/>
      <c r="O199" s="492"/>
      <c r="P199" s="495"/>
      <c r="Q199" s="495"/>
      <c r="R199" s="494" t="s">
        <v>950</v>
      </c>
      <c r="S199" s="494" t="s">
        <v>215</v>
      </c>
      <c r="T199" s="494" t="s">
        <v>95</v>
      </c>
      <c r="U199" s="492"/>
      <c r="V199" s="492"/>
      <c r="W199" s="492"/>
    </row>
    <row r="200">
      <c r="A200" s="492" t="s">
        <v>3180</v>
      </c>
      <c r="B200" s="492"/>
      <c r="C200" s="492"/>
      <c r="D200" s="492" t="s">
        <v>296</v>
      </c>
      <c r="E200" s="492" t="s">
        <v>2540</v>
      </c>
      <c r="F200" s="492" t="s">
        <v>12</v>
      </c>
      <c r="G200" s="492" t="s">
        <v>465</v>
      </c>
      <c r="H200" s="492" t="s">
        <v>2252</v>
      </c>
      <c r="I200" s="492" t="s">
        <v>739</v>
      </c>
      <c r="J200" s="494" t="s">
        <v>3181</v>
      </c>
      <c r="K200" s="494" t="s">
        <v>3182</v>
      </c>
      <c r="L200" s="494" t="s">
        <v>3183</v>
      </c>
      <c r="M200" s="494" t="s">
        <v>3184</v>
      </c>
      <c r="N200" s="492"/>
      <c r="O200" s="492" t="s">
        <v>3185</v>
      </c>
      <c r="P200" s="495"/>
      <c r="Q200" s="495"/>
      <c r="R200" s="494" t="s">
        <v>950</v>
      </c>
      <c r="S200" s="494" t="s">
        <v>215</v>
      </c>
      <c r="T200" s="494" t="s">
        <v>95</v>
      </c>
      <c r="U200" s="492"/>
      <c r="V200" s="492"/>
      <c r="W200" s="492"/>
    </row>
    <row r="201">
      <c r="A201" s="492" t="s">
        <v>3186</v>
      </c>
      <c r="B201" s="492"/>
      <c r="C201" s="492"/>
      <c r="D201" s="492" t="s">
        <v>296</v>
      </c>
      <c r="E201" s="492" t="s">
        <v>2540</v>
      </c>
      <c r="F201" s="492" t="s">
        <v>12</v>
      </c>
      <c r="G201" s="492" t="s">
        <v>465</v>
      </c>
      <c r="H201" s="492" t="s">
        <v>2252</v>
      </c>
      <c r="I201" s="492" t="s">
        <v>739</v>
      </c>
      <c r="J201" s="494" t="s">
        <v>3187</v>
      </c>
      <c r="K201" s="494" t="s">
        <v>3188</v>
      </c>
      <c r="L201" s="494" t="s">
        <v>3189</v>
      </c>
      <c r="M201" s="494" t="s">
        <v>3190</v>
      </c>
      <c r="N201" s="492"/>
      <c r="O201" s="492"/>
      <c r="P201" s="495"/>
      <c r="Q201" s="495"/>
      <c r="R201" s="497"/>
      <c r="S201" s="492"/>
      <c r="T201" s="492" t="s">
        <v>620</v>
      </c>
      <c r="U201" s="494" t="s">
        <v>3191</v>
      </c>
      <c r="V201" s="492" t="s">
        <v>57</v>
      </c>
      <c r="W201" s="492"/>
    </row>
    <row r="202">
      <c r="A202" s="492" t="s">
        <v>3192</v>
      </c>
      <c r="B202" s="492"/>
      <c r="C202" s="492"/>
      <c r="D202" s="492" t="s">
        <v>296</v>
      </c>
      <c r="E202" s="492" t="s">
        <v>2540</v>
      </c>
      <c r="F202" s="492" t="s">
        <v>11</v>
      </c>
      <c r="G202" s="492" t="s">
        <v>465</v>
      </c>
      <c r="H202" s="492" t="s">
        <v>2252</v>
      </c>
      <c r="I202" s="492" t="s">
        <v>739</v>
      </c>
      <c r="J202" s="492" t="s">
        <v>3193</v>
      </c>
      <c r="K202" s="492"/>
      <c r="L202" s="492" t="s">
        <v>3194</v>
      </c>
      <c r="M202" s="492" t="s">
        <v>3195</v>
      </c>
      <c r="N202" s="492"/>
      <c r="O202" s="492" t="s">
        <v>3196</v>
      </c>
      <c r="P202" s="495"/>
      <c r="Q202" s="495"/>
      <c r="R202" s="494" t="s">
        <v>950</v>
      </c>
      <c r="S202" s="494" t="s">
        <v>215</v>
      </c>
      <c r="T202" s="494" t="s">
        <v>95</v>
      </c>
      <c r="U202" s="492"/>
      <c r="V202" s="492"/>
      <c r="W202" s="492"/>
    </row>
    <row r="203">
      <c r="A203" s="492" t="s">
        <v>3197</v>
      </c>
      <c r="B203" s="492" t="s">
        <v>3198</v>
      </c>
      <c r="C203" s="492">
        <v>4.2</v>
      </c>
      <c r="D203" s="492" t="s">
        <v>296</v>
      </c>
      <c r="E203" s="492"/>
      <c r="F203" s="492" t="s">
        <v>11</v>
      </c>
      <c r="G203" s="492" t="s">
        <v>465</v>
      </c>
      <c r="H203" s="492" t="s">
        <v>2252</v>
      </c>
      <c r="I203" s="492" t="s">
        <v>3199</v>
      </c>
      <c r="J203" s="492" t="s">
        <v>3200</v>
      </c>
      <c r="K203" s="492"/>
      <c r="L203" s="492" t="s">
        <v>3201</v>
      </c>
      <c r="M203" s="492" t="s">
        <v>3202</v>
      </c>
      <c r="N203" s="492"/>
      <c r="O203" s="492" t="s">
        <v>3203</v>
      </c>
      <c r="P203" s="495"/>
      <c r="Q203" s="495"/>
      <c r="R203" s="494" t="s">
        <v>950</v>
      </c>
      <c r="S203" s="494" t="s">
        <v>215</v>
      </c>
      <c r="T203" s="494" t="s">
        <v>95</v>
      </c>
      <c r="U203" s="492"/>
      <c r="V203" s="492"/>
      <c r="W203" s="492"/>
    </row>
    <row r="204">
      <c r="A204" s="492" t="s">
        <v>3204</v>
      </c>
      <c r="B204" s="492"/>
      <c r="C204" s="492"/>
      <c r="D204" s="492" t="s">
        <v>296</v>
      </c>
      <c r="E204" s="492"/>
      <c r="F204" s="492" t="s">
        <v>11</v>
      </c>
      <c r="G204" s="492" t="s">
        <v>465</v>
      </c>
      <c r="H204" s="492" t="s">
        <v>2252</v>
      </c>
      <c r="I204" s="492"/>
      <c r="J204" s="492" t="s">
        <v>3205</v>
      </c>
      <c r="K204" s="492" t="s">
        <v>3206</v>
      </c>
      <c r="L204" s="492" t="s">
        <v>3207</v>
      </c>
      <c r="M204" s="492" t="s">
        <v>3208</v>
      </c>
      <c r="N204" s="492"/>
      <c r="O204" s="492" t="s">
        <v>3209</v>
      </c>
      <c r="P204" s="495"/>
      <c r="Q204" s="495"/>
      <c r="R204" s="494" t="s">
        <v>950</v>
      </c>
      <c r="S204" s="494" t="s">
        <v>215</v>
      </c>
      <c r="T204" s="494" t="s">
        <v>95</v>
      </c>
      <c r="U204" s="492"/>
      <c r="V204" s="492"/>
      <c r="W204" s="492"/>
    </row>
    <row r="205">
      <c r="A205" s="492" t="s">
        <v>3210</v>
      </c>
      <c r="B205" s="492"/>
      <c r="C205" s="492"/>
      <c r="D205" s="492" t="s">
        <v>296</v>
      </c>
      <c r="E205" s="492"/>
      <c r="F205" s="492" t="s">
        <v>11</v>
      </c>
      <c r="G205" s="492" t="s">
        <v>465</v>
      </c>
      <c r="H205" s="492" t="s">
        <v>2252</v>
      </c>
      <c r="I205" s="492"/>
      <c r="J205" s="492" t="s">
        <v>3211</v>
      </c>
      <c r="K205" s="492" t="s">
        <v>3212</v>
      </c>
      <c r="L205" s="494" t="s">
        <v>3213</v>
      </c>
      <c r="M205" s="494" t="s">
        <v>3214</v>
      </c>
      <c r="N205" s="492"/>
      <c r="O205" s="492" t="s">
        <v>3215</v>
      </c>
      <c r="P205" s="495"/>
      <c r="Q205" s="495"/>
      <c r="R205" s="494" t="s">
        <v>950</v>
      </c>
      <c r="S205" s="494" t="s">
        <v>215</v>
      </c>
      <c r="T205" s="494" t="s">
        <v>95</v>
      </c>
      <c r="U205" s="492"/>
      <c r="V205" s="492"/>
      <c r="W205" s="492"/>
    </row>
    <row r="206">
      <c r="A206" s="492" t="s">
        <v>3216</v>
      </c>
      <c r="B206" s="492"/>
      <c r="C206" s="492"/>
      <c r="D206" s="492" t="s">
        <v>296</v>
      </c>
      <c r="E206" s="492"/>
      <c r="F206" s="492" t="s">
        <v>11</v>
      </c>
      <c r="G206" s="492" t="s">
        <v>465</v>
      </c>
      <c r="H206" s="492" t="s">
        <v>2252</v>
      </c>
      <c r="I206" s="492" t="s">
        <v>847</v>
      </c>
      <c r="J206" s="492" t="s">
        <v>3217</v>
      </c>
      <c r="K206" s="492" t="s">
        <v>3218</v>
      </c>
      <c r="L206" s="492" t="s">
        <v>3219</v>
      </c>
      <c r="M206" s="492" t="s">
        <v>3220</v>
      </c>
      <c r="N206" s="492"/>
      <c r="O206" s="492" t="s">
        <v>3221</v>
      </c>
      <c r="P206" s="495"/>
      <c r="Q206" s="495"/>
      <c r="R206" s="494" t="s">
        <v>950</v>
      </c>
      <c r="S206" s="494" t="s">
        <v>215</v>
      </c>
      <c r="T206" s="494" t="s">
        <v>95</v>
      </c>
      <c r="U206" s="492"/>
      <c r="V206" s="492"/>
      <c r="W206" s="492"/>
    </row>
    <row r="207">
      <c r="A207" s="492" t="s">
        <v>3222</v>
      </c>
      <c r="B207" s="492"/>
      <c r="C207" s="492"/>
      <c r="D207" s="492" t="s">
        <v>296</v>
      </c>
      <c r="E207" s="492"/>
      <c r="F207" s="492" t="s">
        <v>12</v>
      </c>
      <c r="G207" s="492" t="s">
        <v>465</v>
      </c>
      <c r="H207" s="492" t="s">
        <v>2252</v>
      </c>
      <c r="I207" s="492" t="s">
        <v>2267</v>
      </c>
      <c r="J207" s="492" t="s">
        <v>3223</v>
      </c>
      <c r="K207" s="492" t="s">
        <v>3224</v>
      </c>
      <c r="L207" s="492" t="s">
        <v>3225</v>
      </c>
      <c r="M207" s="492" t="s">
        <v>3226</v>
      </c>
      <c r="N207" s="492"/>
      <c r="O207" s="492" t="s">
        <v>3227</v>
      </c>
      <c r="P207" s="495"/>
      <c r="Q207" s="495"/>
      <c r="R207" s="494" t="s">
        <v>950</v>
      </c>
      <c r="S207" s="494" t="s">
        <v>215</v>
      </c>
      <c r="T207" s="494" t="s">
        <v>95</v>
      </c>
      <c r="U207" s="492"/>
      <c r="V207" s="492"/>
      <c r="W207" s="492"/>
    </row>
    <row r="208">
      <c r="A208" s="492" t="s">
        <v>3228</v>
      </c>
      <c r="B208" s="492"/>
      <c r="C208" s="492"/>
      <c r="D208" s="492" t="s">
        <v>296</v>
      </c>
      <c r="E208" s="492"/>
      <c r="F208" s="492" t="s">
        <v>11</v>
      </c>
      <c r="G208" s="492" t="s">
        <v>465</v>
      </c>
      <c r="H208" s="492" t="s">
        <v>2252</v>
      </c>
      <c r="I208" s="492" t="s">
        <v>2267</v>
      </c>
      <c r="J208" s="492" t="s">
        <v>3229</v>
      </c>
      <c r="K208" s="492" t="s">
        <v>3230</v>
      </c>
      <c r="L208" s="494" t="s">
        <v>3231</v>
      </c>
      <c r="M208" s="492" t="s">
        <v>3232</v>
      </c>
      <c r="N208" s="492"/>
      <c r="O208" s="492" t="s">
        <v>3215</v>
      </c>
      <c r="P208" s="495"/>
      <c r="Q208" s="495"/>
      <c r="R208" s="494" t="s">
        <v>950</v>
      </c>
      <c r="S208" s="494" t="s">
        <v>215</v>
      </c>
      <c r="T208" s="494" t="s">
        <v>95</v>
      </c>
      <c r="U208" s="492"/>
      <c r="V208" s="492"/>
      <c r="W208" s="492"/>
    </row>
    <row r="209">
      <c r="A209" s="492" t="s">
        <v>3233</v>
      </c>
      <c r="B209" s="492"/>
      <c r="C209" s="492"/>
      <c r="D209" s="492" t="s">
        <v>296</v>
      </c>
      <c r="E209" s="492"/>
      <c r="F209" s="492" t="s">
        <v>11</v>
      </c>
      <c r="G209" s="492" t="s">
        <v>465</v>
      </c>
      <c r="H209" s="492" t="s">
        <v>2252</v>
      </c>
      <c r="I209" s="492" t="s">
        <v>2267</v>
      </c>
      <c r="J209" s="492" t="s">
        <v>3234</v>
      </c>
      <c r="K209" s="492" t="s">
        <v>3235</v>
      </c>
      <c r="L209" s="494" t="s">
        <v>3236</v>
      </c>
      <c r="M209" s="492" t="s">
        <v>3237</v>
      </c>
      <c r="N209" s="492"/>
      <c r="O209" s="492" t="s">
        <v>3238</v>
      </c>
      <c r="P209" s="495"/>
      <c r="Q209" s="495"/>
      <c r="R209" s="494" t="s">
        <v>950</v>
      </c>
      <c r="S209" s="494" t="s">
        <v>215</v>
      </c>
      <c r="T209" s="494" t="s">
        <v>95</v>
      </c>
      <c r="U209" s="492"/>
      <c r="V209" s="492"/>
      <c r="W209" s="492"/>
    </row>
    <row r="210">
      <c r="A210" s="492" t="s">
        <v>3239</v>
      </c>
      <c r="B210" s="492"/>
      <c r="C210" s="492"/>
      <c r="D210" s="492" t="s">
        <v>296</v>
      </c>
      <c r="E210" s="492"/>
      <c r="F210" s="492" t="s">
        <v>12</v>
      </c>
      <c r="G210" s="492" t="s">
        <v>465</v>
      </c>
      <c r="H210" s="492" t="s">
        <v>2252</v>
      </c>
      <c r="I210" s="492" t="s">
        <v>2267</v>
      </c>
      <c r="J210" s="492" t="s">
        <v>3240</v>
      </c>
      <c r="K210" s="492" t="s">
        <v>3241</v>
      </c>
      <c r="L210" s="492" t="s">
        <v>3242</v>
      </c>
      <c r="M210" s="492" t="s">
        <v>3243</v>
      </c>
      <c r="N210" s="492"/>
      <c r="O210" s="492" t="s">
        <v>3244</v>
      </c>
      <c r="P210" s="495"/>
      <c r="Q210" s="495"/>
      <c r="R210" s="497"/>
      <c r="S210" s="492"/>
      <c r="T210" s="494" t="s">
        <v>620</v>
      </c>
      <c r="U210" s="492" t="s">
        <v>3245</v>
      </c>
      <c r="V210" s="494" t="s">
        <v>57</v>
      </c>
      <c r="W210" s="492"/>
    </row>
    <row r="211">
      <c r="A211" s="492" t="s">
        <v>3246</v>
      </c>
      <c r="B211" s="492"/>
      <c r="C211" s="492"/>
      <c r="D211" s="492" t="s">
        <v>296</v>
      </c>
      <c r="E211" s="492"/>
      <c r="F211" s="492" t="s">
        <v>11</v>
      </c>
      <c r="G211" s="492" t="s">
        <v>465</v>
      </c>
      <c r="H211" s="492" t="s">
        <v>2252</v>
      </c>
      <c r="I211" s="492" t="s">
        <v>2267</v>
      </c>
      <c r="J211" s="492" t="s">
        <v>3247</v>
      </c>
      <c r="K211" s="492" t="s">
        <v>3248</v>
      </c>
      <c r="L211" s="492" t="s">
        <v>3249</v>
      </c>
      <c r="M211" s="492" t="s">
        <v>3250</v>
      </c>
      <c r="N211" s="492"/>
      <c r="O211" s="492" t="s">
        <v>3251</v>
      </c>
      <c r="P211" s="495"/>
      <c r="Q211" s="495"/>
      <c r="R211" s="494" t="s">
        <v>950</v>
      </c>
      <c r="S211" s="494" t="s">
        <v>215</v>
      </c>
      <c r="T211" s="494" t="s">
        <v>95</v>
      </c>
      <c r="U211" s="492"/>
      <c r="V211" s="492"/>
      <c r="W211" s="492"/>
    </row>
    <row r="212">
      <c r="A212" s="492" t="s">
        <v>3252</v>
      </c>
      <c r="B212" s="492" t="s">
        <v>2748</v>
      </c>
      <c r="C212" s="492">
        <v>4.1</v>
      </c>
      <c r="D212" s="492" t="s">
        <v>296</v>
      </c>
      <c r="E212" s="492" t="s">
        <v>2540</v>
      </c>
      <c r="F212" s="492" t="s">
        <v>11</v>
      </c>
      <c r="G212" s="492" t="s">
        <v>465</v>
      </c>
      <c r="H212" s="492" t="s">
        <v>2252</v>
      </c>
      <c r="I212" s="492" t="s">
        <v>739</v>
      </c>
      <c r="J212" s="492" t="s">
        <v>3253</v>
      </c>
      <c r="K212" s="492"/>
      <c r="L212" s="492" t="s">
        <v>3254</v>
      </c>
      <c r="M212" s="492" t="s">
        <v>3255</v>
      </c>
      <c r="N212" s="492"/>
      <c r="O212" s="492" t="s">
        <v>3256</v>
      </c>
      <c r="P212" s="495"/>
      <c r="Q212" s="495"/>
      <c r="R212" s="494" t="s">
        <v>950</v>
      </c>
      <c r="S212" s="494" t="s">
        <v>215</v>
      </c>
      <c r="T212" s="494" t="s">
        <v>95</v>
      </c>
      <c r="U212" s="492"/>
      <c r="V212" s="492"/>
      <c r="W212" s="492"/>
    </row>
    <row r="213">
      <c r="A213" s="492" t="s">
        <v>3257</v>
      </c>
      <c r="B213" s="492" t="s">
        <v>3155</v>
      </c>
      <c r="C213" s="492">
        <v>4.1</v>
      </c>
      <c r="D213" s="492" t="s">
        <v>296</v>
      </c>
      <c r="E213" s="492"/>
      <c r="F213" s="492" t="s">
        <v>11</v>
      </c>
      <c r="G213" s="492" t="s">
        <v>465</v>
      </c>
      <c r="H213" s="492" t="s">
        <v>2252</v>
      </c>
      <c r="I213" s="492" t="s">
        <v>847</v>
      </c>
      <c r="J213" s="492" t="s">
        <v>3258</v>
      </c>
      <c r="K213" s="492" t="s">
        <v>3157</v>
      </c>
      <c r="L213" s="492" t="s">
        <v>3259</v>
      </c>
      <c r="M213" s="492" t="s">
        <v>3260</v>
      </c>
      <c r="N213" s="492"/>
      <c r="O213" s="492" t="s">
        <v>3261</v>
      </c>
      <c r="P213" s="495"/>
      <c r="Q213" s="495"/>
      <c r="R213" s="494" t="s">
        <v>950</v>
      </c>
      <c r="S213" s="494" t="s">
        <v>215</v>
      </c>
      <c r="T213" s="494" t="s">
        <v>95</v>
      </c>
      <c r="U213" s="492"/>
      <c r="V213" s="492"/>
      <c r="W213" s="492"/>
    </row>
    <row r="214">
      <c r="A214" s="492" t="s">
        <v>3262</v>
      </c>
      <c r="B214" s="492" t="s">
        <v>3155</v>
      </c>
      <c r="C214" s="492">
        <v>4.1</v>
      </c>
      <c r="D214" s="492" t="s">
        <v>296</v>
      </c>
      <c r="E214" s="492"/>
      <c r="F214" s="492" t="s">
        <v>11</v>
      </c>
      <c r="G214" s="492" t="s">
        <v>465</v>
      </c>
      <c r="H214" s="492" t="s">
        <v>2252</v>
      </c>
      <c r="I214" s="492" t="s">
        <v>847</v>
      </c>
      <c r="J214" s="492" t="s">
        <v>3263</v>
      </c>
      <c r="K214" s="492" t="s">
        <v>3157</v>
      </c>
      <c r="L214" s="492" t="s">
        <v>3264</v>
      </c>
      <c r="M214" s="492" t="s">
        <v>3265</v>
      </c>
      <c r="N214" s="492"/>
      <c r="O214" s="492" t="s">
        <v>3266</v>
      </c>
      <c r="P214" s="495"/>
      <c r="Q214" s="495"/>
      <c r="R214" s="494" t="s">
        <v>950</v>
      </c>
      <c r="S214" s="494" t="s">
        <v>215</v>
      </c>
      <c r="T214" s="494" t="s">
        <v>95</v>
      </c>
      <c r="U214" s="492"/>
      <c r="V214" s="492"/>
      <c r="W214" s="492"/>
    </row>
    <row r="215">
      <c r="A215" s="492" t="s">
        <v>3267</v>
      </c>
      <c r="B215" s="492" t="s">
        <v>3155</v>
      </c>
      <c r="C215" s="492">
        <v>4.1</v>
      </c>
      <c r="D215" s="492" t="s">
        <v>296</v>
      </c>
      <c r="E215" s="492"/>
      <c r="F215" s="492" t="s">
        <v>11</v>
      </c>
      <c r="G215" s="492" t="s">
        <v>465</v>
      </c>
      <c r="H215" s="492" t="s">
        <v>2252</v>
      </c>
      <c r="I215" s="492" t="s">
        <v>847</v>
      </c>
      <c r="J215" s="492" t="s">
        <v>3268</v>
      </c>
      <c r="K215" s="492" t="s">
        <v>3157</v>
      </c>
      <c r="L215" s="492" t="s">
        <v>3269</v>
      </c>
      <c r="M215" s="492" t="s">
        <v>3270</v>
      </c>
      <c r="N215" s="492"/>
      <c r="O215" s="492" t="s">
        <v>3266</v>
      </c>
      <c r="P215" s="495"/>
      <c r="Q215" s="495"/>
      <c r="R215" s="494" t="s">
        <v>950</v>
      </c>
      <c r="S215" s="494" t="s">
        <v>215</v>
      </c>
      <c r="T215" s="494" t="s">
        <v>95</v>
      </c>
      <c r="U215" s="492"/>
      <c r="V215" s="492"/>
      <c r="W215" s="492"/>
    </row>
    <row r="216">
      <c r="A216" s="492" t="s">
        <v>3271</v>
      </c>
      <c r="B216" s="492" t="s">
        <v>3155</v>
      </c>
      <c r="C216" s="492">
        <v>4.1</v>
      </c>
      <c r="D216" s="492" t="s">
        <v>296</v>
      </c>
      <c r="E216" s="492"/>
      <c r="F216" s="492" t="s">
        <v>11</v>
      </c>
      <c r="G216" s="492" t="s">
        <v>465</v>
      </c>
      <c r="H216" s="492" t="s">
        <v>2252</v>
      </c>
      <c r="I216" s="492" t="s">
        <v>847</v>
      </c>
      <c r="J216" s="492" t="s">
        <v>3272</v>
      </c>
      <c r="K216" s="492" t="s">
        <v>3273</v>
      </c>
      <c r="L216" s="492" t="s">
        <v>3274</v>
      </c>
      <c r="M216" s="492" t="s">
        <v>3275</v>
      </c>
      <c r="N216" s="492"/>
      <c r="O216" s="492" t="s">
        <v>3276</v>
      </c>
      <c r="P216" s="495"/>
      <c r="Q216" s="495"/>
      <c r="R216" s="494" t="s">
        <v>950</v>
      </c>
      <c r="S216" s="494" t="s">
        <v>215</v>
      </c>
      <c r="T216" s="494" t="s">
        <v>95</v>
      </c>
      <c r="U216" s="492"/>
      <c r="V216" s="492"/>
      <c r="W216" s="492"/>
    </row>
    <row r="217">
      <c r="A217" s="492" t="s">
        <v>3277</v>
      </c>
      <c r="B217" s="492" t="s">
        <v>3155</v>
      </c>
      <c r="C217" s="492">
        <v>4.1</v>
      </c>
      <c r="D217" s="492" t="s">
        <v>296</v>
      </c>
      <c r="E217" s="492"/>
      <c r="F217" s="492" t="s">
        <v>12</v>
      </c>
      <c r="G217" s="492" t="s">
        <v>465</v>
      </c>
      <c r="H217" s="492" t="s">
        <v>2252</v>
      </c>
      <c r="I217" s="492" t="s">
        <v>847</v>
      </c>
      <c r="J217" s="492" t="s">
        <v>3278</v>
      </c>
      <c r="K217" s="492"/>
      <c r="L217" s="492" t="s">
        <v>3279</v>
      </c>
      <c r="M217" s="492" t="s">
        <v>3280</v>
      </c>
      <c r="N217" s="492"/>
      <c r="O217" s="492" t="s">
        <v>3281</v>
      </c>
      <c r="P217" s="495"/>
      <c r="Q217" s="495"/>
      <c r="R217" s="494" t="s">
        <v>950</v>
      </c>
      <c r="S217" s="494" t="s">
        <v>215</v>
      </c>
      <c r="T217" s="494" t="s">
        <v>95</v>
      </c>
      <c r="U217" s="492"/>
      <c r="V217" s="492"/>
      <c r="W217" s="492"/>
    </row>
    <row r="218">
      <c r="A218" s="492" t="s">
        <v>3282</v>
      </c>
      <c r="B218" s="492"/>
      <c r="C218" s="492"/>
      <c r="D218" s="492" t="s">
        <v>296</v>
      </c>
      <c r="E218" s="492"/>
      <c r="F218" s="492" t="s">
        <v>11</v>
      </c>
      <c r="G218" s="492" t="s">
        <v>465</v>
      </c>
      <c r="H218" s="492" t="s">
        <v>2252</v>
      </c>
      <c r="I218" s="492" t="s">
        <v>2267</v>
      </c>
      <c r="J218" s="492" t="s">
        <v>3283</v>
      </c>
      <c r="K218" s="492"/>
      <c r="L218" s="492" t="s">
        <v>3284</v>
      </c>
      <c r="M218" s="492" t="s">
        <v>3285</v>
      </c>
      <c r="N218" s="492"/>
      <c r="O218" s="492" t="s">
        <v>3286</v>
      </c>
      <c r="P218" s="495"/>
      <c r="Q218" s="495"/>
      <c r="R218" s="494" t="s">
        <v>950</v>
      </c>
      <c r="S218" s="494" t="s">
        <v>215</v>
      </c>
      <c r="T218" s="494" t="s">
        <v>95</v>
      </c>
      <c r="U218" s="492"/>
      <c r="V218" s="492"/>
      <c r="W218" s="492"/>
    </row>
    <row r="219">
      <c r="A219" s="492" t="s">
        <v>3287</v>
      </c>
      <c r="B219" s="492"/>
      <c r="C219" s="492"/>
      <c r="D219" s="492" t="s">
        <v>296</v>
      </c>
      <c r="E219" s="492"/>
      <c r="F219" s="492" t="s">
        <v>11</v>
      </c>
      <c r="G219" s="492" t="s">
        <v>545</v>
      </c>
      <c r="H219" s="492" t="s">
        <v>2252</v>
      </c>
      <c r="I219" s="492" t="s">
        <v>2267</v>
      </c>
      <c r="J219" s="492" t="s">
        <v>3288</v>
      </c>
      <c r="K219" s="492"/>
      <c r="L219" s="492" t="s">
        <v>3289</v>
      </c>
      <c r="M219" s="492" t="s">
        <v>3290</v>
      </c>
      <c r="N219" s="494" t="s">
        <v>3291</v>
      </c>
      <c r="O219" s="492"/>
      <c r="P219" s="495"/>
      <c r="Q219" s="495"/>
      <c r="R219" s="494" t="s">
        <v>646</v>
      </c>
      <c r="S219" s="494" t="s">
        <v>471</v>
      </c>
      <c r="T219" s="494" t="s">
        <v>95</v>
      </c>
      <c r="U219" s="492"/>
      <c r="V219" s="492"/>
      <c r="W219" s="492"/>
    </row>
    <row r="220">
      <c r="A220" s="492" t="s">
        <v>3292</v>
      </c>
      <c r="B220" s="492"/>
      <c r="C220" s="492"/>
      <c r="D220" s="492" t="s">
        <v>296</v>
      </c>
      <c r="E220" s="492"/>
      <c r="F220" s="492" t="s">
        <v>12</v>
      </c>
      <c r="G220" s="492" t="s">
        <v>545</v>
      </c>
      <c r="H220" s="492" t="s">
        <v>2252</v>
      </c>
      <c r="I220" s="492" t="s">
        <v>2267</v>
      </c>
      <c r="J220" s="492" t="s">
        <v>3293</v>
      </c>
      <c r="K220" s="492"/>
      <c r="L220" s="492" t="s">
        <v>3294</v>
      </c>
      <c r="M220" s="492" t="s">
        <v>3295</v>
      </c>
      <c r="N220" s="494"/>
      <c r="O220" s="492"/>
      <c r="P220" s="495"/>
      <c r="Q220" s="495"/>
      <c r="R220" s="494" t="s">
        <v>950</v>
      </c>
      <c r="S220" s="494" t="s">
        <v>215</v>
      </c>
      <c r="T220" s="494" t="s">
        <v>95</v>
      </c>
      <c r="U220" s="492"/>
      <c r="V220" s="492"/>
      <c r="W220" s="492"/>
    </row>
    <row r="221">
      <c r="A221" s="492" t="s">
        <v>3296</v>
      </c>
      <c r="B221" s="492"/>
      <c r="C221" s="492"/>
      <c r="D221" s="492" t="s">
        <v>296</v>
      </c>
      <c r="E221" s="492"/>
      <c r="F221" s="492" t="s">
        <v>12</v>
      </c>
      <c r="G221" s="492" t="s">
        <v>545</v>
      </c>
      <c r="H221" s="492" t="s">
        <v>2252</v>
      </c>
      <c r="I221" s="492" t="s">
        <v>2267</v>
      </c>
      <c r="J221" s="492" t="s">
        <v>3297</v>
      </c>
      <c r="K221" s="492"/>
      <c r="L221" s="492" t="s">
        <v>3298</v>
      </c>
      <c r="M221" s="492" t="s">
        <v>3299</v>
      </c>
      <c r="N221" s="494"/>
      <c r="O221" s="492"/>
      <c r="P221" s="495"/>
      <c r="Q221" s="495"/>
      <c r="R221" s="494" t="s">
        <v>950</v>
      </c>
      <c r="S221" s="494" t="s">
        <v>215</v>
      </c>
      <c r="T221" s="494" t="s">
        <v>95</v>
      </c>
      <c r="U221" s="492"/>
      <c r="V221" s="492"/>
      <c r="W221" s="492"/>
    </row>
    <row r="222">
      <c r="A222" s="492" t="s">
        <v>3300</v>
      </c>
      <c r="B222" s="492"/>
      <c r="C222" s="492"/>
      <c r="D222" s="492" t="s">
        <v>296</v>
      </c>
      <c r="E222" s="492" t="s">
        <v>2540</v>
      </c>
      <c r="F222" s="492" t="s">
        <v>12</v>
      </c>
      <c r="G222" s="492" t="s">
        <v>545</v>
      </c>
      <c r="H222" s="492" t="s">
        <v>2252</v>
      </c>
      <c r="I222" s="492" t="s">
        <v>739</v>
      </c>
      <c r="J222" s="492" t="s">
        <v>3301</v>
      </c>
      <c r="K222" s="492"/>
      <c r="L222" s="492" t="s">
        <v>3302</v>
      </c>
      <c r="M222" s="492" t="s">
        <v>3303</v>
      </c>
      <c r="N222" s="494" t="s">
        <v>3304</v>
      </c>
      <c r="O222" s="492"/>
      <c r="P222" s="495"/>
      <c r="Q222" s="495"/>
      <c r="R222" s="494" t="s">
        <v>950</v>
      </c>
      <c r="S222" s="494" t="s">
        <v>215</v>
      </c>
      <c r="T222" s="494" t="s">
        <v>95</v>
      </c>
      <c r="U222" s="492"/>
      <c r="V222" s="492"/>
      <c r="W222" s="492" t="s">
        <v>2546</v>
      </c>
    </row>
    <row r="223">
      <c r="A223" s="492" t="s">
        <v>3305</v>
      </c>
      <c r="B223" s="492"/>
      <c r="C223" s="492"/>
      <c r="D223" s="492" t="s">
        <v>296</v>
      </c>
      <c r="E223" s="492" t="s">
        <v>2540</v>
      </c>
      <c r="F223" s="492" t="s">
        <v>11</v>
      </c>
      <c r="G223" s="492" t="s">
        <v>465</v>
      </c>
      <c r="H223" s="492" t="s">
        <v>2252</v>
      </c>
      <c r="I223" s="492" t="s">
        <v>739</v>
      </c>
      <c r="J223" s="492" t="s">
        <v>3306</v>
      </c>
      <c r="K223" s="494" t="s">
        <v>3307</v>
      </c>
      <c r="L223" s="494" t="s">
        <v>3308</v>
      </c>
      <c r="M223" s="492" t="s">
        <v>3309</v>
      </c>
      <c r="N223" s="492"/>
      <c r="O223" s="492" t="s">
        <v>3310</v>
      </c>
      <c r="P223" s="493"/>
      <c r="Q223" s="493" t="s">
        <v>3311</v>
      </c>
      <c r="R223" s="494" t="s">
        <v>504</v>
      </c>
      <c r="S223" s="494" t="s">
        <v>215</v>
      </c>
      <c r="T223" s="494" t="s">
        <v>95</v>
      </c>
      <c r="U223" s="492"/>
      <c r="V223" s="492"/>
      <c r="W223" s="492"/>
    </row>
    <row r="224">
      <c r="A224" s="492" t="s">
        <v>3312</v>
      </c>
      <c r="B224" s="492"/>
      <c r="C224" s="492"/>
      <c r="D224" s="492" t="s">
        <v>296</v>
      </c>
      <c r="E224" s="492" t="s">
        <v>2540</v>
      </c>
      <c r="F224" s="492" t="s">
        <v>12</v>
      </c>
      <c r="G224" s="492" t="s">
        <v>465</v>
      </c>
      <c r="H224" s="492" t="s">
        <v>2252</v>
      </c>
      <c r="I224" s="492" t="s">
        <v>739</v>
      </c>
      <c r="J224" s="494" t="s">
        <v>3313</v>
      </c>
      <c r="K224" s="492"/>
      <c r="L224" s="492" t="s">
        <v>3314</v>
      </c>
      <c r="M224" s="492" t="s">
        <v>3315</v>
      </c>
      <c r="N224" s="492"/>
      <c r="O224" s="492" t="s">
        <v>3316</v>
      </c>
      <c r="P224" s="495"/>
      <c r="Q224" s="495"/>
      <c r="R224" s="494" t="s">
        <v>504</v>
      </c>
      <c r="S224" s="494" t="s">
        <v>215</v>
      </c>
      <c r="T224" s="494" t="s">
        <v>95</v>
      </c>
      <c r="U224" s="492"/>
      <c r="V224" s="492"/>
      <c r="W224" s="492"/>
    </row>
    <row r="225">
      <c r="A225" s="492" t="s">
        <v>3317</v>
      </c>
      <c r="B225" s="492"/>
      <c r="C225" s="492"/>
      <c r="D225" s="492" t="s">
        <v>296</v>
      </c>
      <c r="E225" s="492" t="s">
        <v>2540</v>
      </c>
      <c r="F225" s="492" t="s">
        <v>12</v>
      </c>
      <c r="G225" s="492" t="s">
        <v>588</v>
      </c>
      <c r="H225" s="492" t="s">
        <v>2252</v>
      </c>
      <c r="I225" s="492" t="s">
        <v>739</v>
      </c>
      <c r="J225" s="492" t="s">
        <v>3318</v>
      </c>
      <c r="K225" s="492"/>
      <c r="L225" s="492" t="s">
        <v>3319</v>
      </c>
      <c r="M225" s="492" t="s">
        <v>3320</v>
      </c>
      <c r="N225" s="494"/>
      <c r="O225" s="492"/>
      <c r="P225" s="495"/>
      <c r="Q225" s="495"/>
      <c r="R225" s="494" t="s">
        <v>504</v>
      </c>
      <c r="S225" s="494" t="s">
        <v>215</v>
      </c>
      <c r="T225" s="494" t="s">
        <v>95</v>
      </c>
      <c r="U225" s="492"/>
      <c r="V225" s="492"/>
      <c r="W225" s="492"/>
    </row>
    <row r="226">
      <c r="A226" s="492" t="s">
        <v>3321</v>
      </c>
      <c r="B226" s="492"/>
      <c r="C226" s="492"/>
      <c r="D226" s="492" t="s">
        <v>296</v>
      </c>
      <c r="E226" s="492" t="s">
        <v>2540</v>
      </c>
      <c r="F226" s="492" t="s">
        <v>12</v>
      </c>
      <c r="G226" s="492" t="s">
        <v>465</v>
      </c>
      <c r="H226" s="492" t="s">
        <v>2252</v>
      </c>
      <c r="I226" s="492" t="s">
        <v>739</v>
      </c>
      <c r="J226" s="492" t="s">
        <v>3322</v>
      </c>
      <c r="K226" s="492"/>
      <c r="L226" s="492" t="s">
        <v>3323</v>
      </c>
      <c r="M226" s="492" t="s">
        <v>3324</v>
      </c>
      <c r="N226" s="492"/>
      <c r="O226" s="492" t="s">
        <v>3325</v>
      </c>
      <c r="P226" s="495"/>
      <c r="Q226" s="495"/>
      <c r="R226" s="494" t="s">
        <v>504</v>
      </c>
      <c r="S226" s="494" t="s">
        <v>215</v>
      </c>
      <c r="T226" s="494" t="s">
        <v>95</v>
      </c>
      <c r="U226" s="492"/>
      <c r="V226" s="492"/>
      <c r="W226" s="492"/>
    </row>
    <row r="227">
      <c r="A227" s="492" t="s">
        <v>3326</v>
      </c>
      <c r="B227" s="492"/>
      <c r="C227" s="492"/>
      <c r="D227" s="492" t="s">
        <v>296</v>
      </c>
      <c r="E227" s="492" t="s">
        <v>2540</v>
      </c>
      <c r="F227" s="492" t="s">
        <v>11</v>
      </c>
      <c r="G227" s="492" t="s">
        <v>465</v>
      </c>
      <c r="H227" s="492" t="s">
        <v>2252</v>
      </c>
      <c r="I227" s="492" t="s">
        <v>739</v>
      </c>
      <c r="J227" s="492" t="s">
        <v>3327</v>
      </c>
      <c r="K227" s="492" t="s">
        <v>3328</v>
      </c>
      <c r="L227" s="492" t="s">
        <v>3329</v>
      </c>
      <c r="M227" s="492" t="s">
        <v>3330</v>
      </c>
      <c r="N227" s="492"/>
      <c r="O227" s="492" t="s">
        <v>3325</v>
      </c>
      <c r="P227" s="495"/>
      <c r="Q227" s="495"/>
      <c r="R227" s="494" t="s">
        <v>950</v>
      </c>
      <c r="S227" s="494" t="s">
        <v>215</v>
      </c>
      <c r="T227" s="494" t="s">
        <v>95</v>
      </c>
      <c r="U227" s="492"/>
      <c r="V227" s="492"/>
      <c r="W227" s="492"/>
    </row>
    <row r="228">
      <c r="A228" s="492" t="s">
        <v>3331</v>
      </c>
      <c r="B228" s="492"/>
      <c r="C228" s="492"/>
      <c r="D228" s="492" t="s">
        <v>296</v>
      </c>
      <c r="E228" s="492" t="s">
        <v>2540</v>
      </c>
      <c r="F228" s="492" t="s">
        <v>11</v>
      </c>
      <c r="G228" s="492" t="s">
        <v>465</v>
      </c>
      <c r="H228" s="492" t="s">
        <v>2252</v>
      </c>
      <c r="I228" s="492" t="s">
        <v>739</v>
      </c>
      <c r="J228" s="492" t="s">
        <v>3332</v>
      </c>
      <c r="K228" s="492" t="s">
        <v>3328</v>
      </c>
      <c r="L228" s="492" t="s">
        <v>3333</v>
      </c>
      <c r="M228" s="492" t="s">
        <v>3334</v>
      </c>
      <c r="N228" s="492"/>
      <c r="O228" s="492" t="s">
        <v>3335</v>
      </c>
      <c r="P228" s="495"/>
      <c r="Q228" s="495"/>
      <c r="R228" s="494" t="s">
        <v>950</v>
      </c>
      <c r="S228" s="494" t="s">
        <v>215</v>
      </c>
      <c r="T228" s="494" t="s">
        <v>95</v>
      </c>
      <c r="U228" s="492"/>
      <c r="V228" s="492"/>
      <c r="W228" s="492"/>
    </row>
    <row r="229">
      <c r="A229" s="492" t="s">
        <v>3336</v>
      </c>
      <c r="B229" s="492"/>
      <c r="C229" s="492"/>
      <c r="D229" s="492" t="s">
        <v>296</v>
      </c>
      <c r="E229" s="492" t="s">
        <v>2540</v>
      </c>
      <c r="F229" s="492" t="s">
        <v>11</v>
      </c>
      <c r="G229" s="492" t="s">
        <v>465</v>
      </c>
      <c r="H229" s="492" t="s">
        <v>2252</v>
      </c>
      <c r="I229" s="492" t="s">
        <v>739</v>
      </c>
      <c r="J229" s="492" t="s">
        <v>3337</v>
      </c>
      <c r="K229" s="492"/>
      <c r="L229" s="492" t="s">
        <v>3338</v>
      </c>
      <c r="M229" s="492" t="s">
        <v>3339</v>
      </c>
      <c r="N229" s="492"/>
      <c r="O229" s="492" t="s">
        <v>3340</v>
      </c>
      <c r="P229" s="495"/>
      <c r="Q229" s="495"/>
      <c r="R229" s="494" t="s">
        <v>950</v>
      </c>
      <c r="S229" s="494" t="s">
        <v>215</v>
      </c>
      <c r="T229" s="494" t="s">
        <v>95</v>
      </c>
      <c r="U229" s="492"/>
      <c r="V229" s="492"/>
      <c r="W229" s="492"/>
    </row>
    <row r="230">
      <c r="A230" s="492" t="s">
        <v>3341</v>
      </c>
      <c r="B230" s="492"/>
      <c r="C230" s="492"/>
      <c r="D230" s="492" t="s">
        <v>296</v>
      </c>
      <c r="E230" s="492" t="s">
        <v>2540</v>
      </c>
      <c r="F230" s="492" t="s">
        <v>11</v>
      </c>
      <c r="G230" s="492" t="s">
        <v>588</v>
      </c>
      <c r="H230" s="492" t="s">
        <v>2252</v>
      </c>
      <c r="I230" s="492" t="s">
        <v>739</v>
      </c>
      <c r="J230" s="492" t="s">
        <v>3342</v>
      </c>
      <c r="K230" s="492"/>
      <c r="L230" s="492" t="s">
        <v>3343</v>
      </c>
      <c r="M230" s="494" t="s">
        <v>3344</v>
      </c>
      <c r="N230" s="494"/>
      <c r="O230" s="492"/>
      <c r="P230" s="495"/>
      <c r="Q230" s="495"/>
      <c r="R230" s="494" t="s">
        <v>504</v>
      </c>
      <c r="S230" s="494" t="s">
        <v>215</v>
      </c>
      <c r="T230" s="494" t="s">
        <v>95</v>
      </c>
      <c r="U230" s="492"/>
      <c r="V230" s="492"/>
      <c r="W230" s="492"/>
    </row>
    <row r="231">
      <c r="A231" s="492" t="s">
        <v>3345</v>
      </c>
      <c r="B231" s="492"/>
      <c r="C231" s="492"/>
      <c r="D231" s="492" t="s">
        <v>296</v>
      </c>
      <c r="E231" s="492" t="s">
        <v>2540</v>
      </c>
      <c r="F231" s="492" t="s">
        <v>11</v>
      </c>
      <c r="G231" s="492" t="s">
        <v>465</v>
      </c>
      <c r="H231" s="492" t="s">
        <v>2252</v>
      </c>
      <c r="I231" s="492" t="s">
        <v>739</v>
      </c>
      <c r="J231" s="492" t="s">
        <v>3346</v>
      </c>
      <c r="K231" s="492" t="s">
        <v>3347</v>
      </c>
      <c r="L231" s="492" t="s">
        <v>3348</v>
      </c>
      <c r="M231" s="492" t="s">
        <v>3349</v>
      </c>
      <c r="N231" s="492"/>
      <c r="O231" s="492" t="s">
        <v>3350</v>
      </c>
      <c r="P231" s="495"/>
      <c r="Q231" s="495"/>
      <c r="R231" s="494" t="s">
        <v>504</v>
      </c>
      <c r="S231" s="494" t="s">
        <v>215</v>
      </c>
      <c r="T231" s="494" t="s">
        <v>95</v>
      </c>
      <c r="U231" s="492"/>
      <c r="V231" s="492"/>
      <c r="W231" s="492" t="s">
        <v>2546</v>
      </c>
    </row>
    <row r="232">
      <c r="A232" s="492" t="s">
        <v>3351</v>
      </c>
      <c r="B232" s="492" t="s">
        <v>3352</v>
      </c>
      <c r="C232" s="492" t="s">
        <v>3353</v>
      </c>
      <c r="D232" s="492" t="s">
        <v>296</v>
      </c>
      <c r="E232" s="492"/>
      <c r="F232" s="492" t="s">
        <v>11</v>
      </c>
      <c r="G232" s="492" t="s">
        <v>588</v>
      </c>
      <c r="H232" s="492" t="s">
        <v>2252</v>
      </c>
      <c r="I232" s="492" t="s">
        <v>739</v>
      </c>
      <c r="J232" s="492" t="s">
        <v>3354</v>
      </c>
      <c r="K232" s="492"/>
      <c r="L232" s="492" t="s">
        <v>3355</v>
      </c>
      <c r="M232" s="492" t="s">
        <v>3356</v>
      </c>
      <c r="N232" s="494"/>
      <c r="O232" s="492"/>
      <c r="P232" s="495"/>
      <c r="Q232" s="495"/>
      <c r="R232" s="494" t="s">
        <v>504</v>
      </c>
      <c r="S232" s="494" t="s">
        <v>215</v>
      </c>
      <c r="T232" s="494" t="s">
        <v>95</v>
      </c>
      <c r="U232" s="492"/>
      <c r="V232" s="492"/>
      <c r="W232" s="492"/>
    </row>
    <row r="233">
      <c r="A233" s="492" t="s">
        <v>3357</v>
      </c>
      <c r="B233" s="492"/>
      <c r="C233" s="492"/>
      <c r="D233" s="492" t="s">
        <v>296</v>
      </c>
      <c r="E233" s="492" t="s">
        <v>2540</v>
      </c>
      <c r="F233" s="492" t="s">
        <v>11</v>
      </c>
      <c r="G233" s="492" t="s">
        <v>465</v>
      </c>
      <c r="H233" s="492" t="s">
        <v>2252</v>
      </c>
      <c r="I233" s="492" t="s">
        <v>739</v>
      </c>
      <c r="J233" s="492" t="s">
        <v>3358</v>
      </c>
      <c r="K233" s="492" t="s">
        <v>3359</v>
      </c>
      <c r="L233" s="492" t="s">
        <v>3360</v>
      </c>
      <c r="M233" s="492" t="s">
        <v>3361</v>
      </c>
      <c r="N233" s="492"/>
      <c r="O233" s="505" t="s">
        <v>3350</v>
      </c>
      <c r="P233" s="506"/>
      <c r="Q233" s="506"/>
      <c r="R233" s="494" t="s">
        <v>504</v>
      </c>
      <c r="S233" s="494" t="s">
        <v>215</v>
      </c>
      <c r="T233" s="494" t="s">
        <v>95</v>
      </c>
      <c r="U233" s="492"/>
      <c r="V233" s="492"/>
      <c r="W233" s="492" t="s">
        <v>2546</v>
      </c>
    </row>
    <row r="234">
      <c r="A234" s="492" t="s">
        <v>3362</v>
      </c>
      <c r="B234" s="492"/>
      <c r="C234" s="492"/>
      <c r="D234" s="492" t="s">
        <v>296</v>
      </c>
      <c r="E234" s="492" t="s">
        <v>2540</v>
      </c>
      <c r="F234" s="492" t="s">
        <v>11</v>
      </c>
      <c r="G234" s="492" t="s">
        <v>465</v>
      </c>
      <c r="H234" s="492" t="s">
        <v>2252</v>
      </c>
      <c r="I234" s="492" t="s">
        <v>739</v>
      </c>
      <c r="J234" s="492" t="s">
        <v>3363</v>
      </c>
      <c r="K234" s="492" t="s">
        <v>3364</v>
      </c>
      <c r="L234" s="492" t="s">
        <v>3365</v>
      </c>
      <c r="M234" s="492" t="s">
        <v>3366</v>
      </c>
      <c r="N234" s="492"/>
      <c r="O234" s="492" t="s">
        <v>3350</v>
      </c>
      <c r="P234" s="495"/>
      <c r="Q234" s="495"/>
      <c r="R234" s="494" t="s">
        <v>504</v>
      </c>
      <c r="S234" s="494" t="s">
        <v>215</v>
      </c>
      <c r="T234" s="494" t="s">
        <v>95</v>
      </c>
      <c r="U234" s="492"/>
      <c r="V234" s="492"/>
      <c r="W234" s="492"/>
    </row>
    <row r="235">
      <c r="A235" s="492" t="s">
        <v>3367</v>
      </c>
      <c r="B235" s="492"/>
      <c r="C235" s="492"/>
      <c r="D235" s="492" t="s">
        <v>296</v>
      </c>
      <c r="E235" s="492" t="s">
        <v>2540</v>
      </c>
      <c r="F235" s="492" t="s">
        <v>11</v>
      </c>
      <c r="G235" s="492" t="s">
        <v>465</v>
      </c>
      <c r="H235" s="492" t="s">
        <v>2252</v>
      </c>
      <c r="I235" s="492" t="s">
        <v>739</v>
      </c>
      <c r="J235" s="492" t="s">
        <v>3368</v>
      </c>
      <c r="K235" s="492" t="s">
        <v>3369</v>
      </c>
      <c r="L235" s="492" t="s">
        <v>3370</v>
      </c>
      <c r="M235" s="492" t="s">
        <v>3371</v>
      </c>
      <c r="N235" s="492"/>
      <c r="O235" s="492" t="s">
        <v>3350</v>
      </c>
      <c r="P235" s="495"/>
      <c r="Q235" s="495"/>
      <c r="R235" s="497"/>
      <c r="S235" s="492"/>
      <c r="T235" s="494" t="s">
        <v>620</v>
      </c>
      <c r="U235" s="492" t="s">
        <v>3372</v>
      </c>
      <c r="V235" s="492" t="s">
        <v>57</v>
      </c>
      <c r="W235" s="492"/>
    </row>
    <row r="236">
      <c r="A236" s="492" t="s">
        <v>3373</v>
      </c>
      <c r="B236" s="492"/>
      <c r="C236" s="492"/>
      <c r="D236" s="492" t="s">
        <v>296</v>
      </c>
      <c r="E236" s="492" t="s">
        <v>2540</v>
      </c>
      <c r="F236" s="492" t="s">
        <v>11</v>
      </c>
      <c r="G236" s="492" t="s">
        <v>465</v>
      </c>
      <c r="H236" s="492" t="s">
        <v>2252</v>
      </c>
      <c r="I236" s="492" t="s">
        <v>739</v>
      </c>
      <c r="J236" s="492" t="s">
        <v>3374</v>
      </c>
      <c r="K236" s="492" t="s">
        <v>3375</v>
      </c>
      <c r="L236" s="492" t="s">
        <v>3376</v>
      </c>
      <c r="M236" s="492" t="s">
        <v>3377</v>
      </c>
      <c r="N236" s="492"/>
      <c r="O236" s="492" t="s">
        <v>3350</v>
      </c>
      <c r="P236" s="495"/>
      <c r="Q236" s="495"/>
      <c r="R236" s="494" t="s">
        <v>504</v>
      </c>
      <c r="S236" s="494" t="s">
        <v>215</v>
      </c>
      <c r="T236" s="494" t="s">
        <v>95</v>
      </c>
      <c r="U236" s="492"/>
      <c r="V236" s="492"/>
      <c r="W236" s="492"/>
    </row>
    <row r="237">
      <c r="A237" s="492" t="s">
        <v>3378</v>
      </c>
      <c r="B237" s="492"/>
      <c r="C237" s="492"/>
      <c r="D237" s="492" t="s">
        <v>296</v>
      </c>
      <c r="E237" s="492" t="s">
        <v>2540</v>
      </c>
      <c r="F237" s="492" t="s">
        <v>12</v>
      </c>
      <c r="G237" s="492" t="s">
        <v>465</v>
      </c>
      <c r="H237" s="492" t="s">
        <v>2252</v>
      </c>
      <c r="I237" s="492" t="s">
        <v>739</v>
      </c>
      <c r="J237" s="492" t="s">
        <v>3379</v>
      </c>
      <c r="K237" s="492" t="s">
        <v>3369</v>
      </c>
      <c r="L237" s="492" t="s">
        <v>3380</v>
      </c>
      <c r="M237" s="492" t="s">
        <v>3381</v>
      </c>
      <c r="N237" s="492"/>
      <c r="O237" s="492" t="s">
        <v>3350</v>
      </c>
      <c r="P237" s="495"/>
      <c r="Q237" s="495"/>
      <c r="R237" s="494" t="s">
        <v>504</v>
      </c>
      <c r="S237" s="494" t="s">
        <v>215</v>
      </c>
      <c r="T237" s="494" t="s">
        <v>95</v>
      </c>
      <c r="U237" s="492"/>
      <c r="V237" s="492"/>
      <c r="W237" s="492" t="s">
        <v>2546</v>
      </c>
    </row>
    <row r="238">
      <c r="A238" s="492" t="s">
        <v>3382</v>
      </c>
      <c r="B238" s="492"/>
      <c r="C238" s="492"/>
      <c r="D238" s="492" t="s">
        <v>296</v>
      </c>
      <c r="E238" s="492" t="s">
        <v>2540</v>
      </c>
      <c r="F238" s="492" t="s">
        <v>12</v>
      </c>
      <c r="G238" s="492" t="s">
        <v>465</v>
      </c>
      <c r="H238" s="492" t="s">
        <v>2252</v>
      </c>
      <c r="I238" s="492" t="s">
        <v>739</v>
      </c>
      <c r="J238" s="492" t="s">
        <v>3383</v>
      </c>
      <c r="K238" s="492" t="s">
        <v>3369</v>
      </c>
      <c r="L238" s="492" t="s">
        <v>3384</v>
      </c>
      <c r="M238" s="492" t="s">
        <v>3385</v>
      </c>
      <c r="N238" s="492"/>
      <c r="O238" s="492" t="s">
        <v>3350</v>
      </c>
      <c r="P238" s="495"/>
      <c r="Q238" s="495"/>
      <c r="R238" s="494" t="s">
        <v>504</v>
      </c>
      <c r="S238" s="494" t="s">
        <v>215</v>
      </c>
      <c r="T238" s="494" t="s">
        <v>95</v>
      </c>
      <c r="U238" s="492"/>
      <c r="V238" s="492"/>
      <c r="W238" s="492" t="s">
        <v>2546</v>
      </c>
    </row>
    <row r="239">
      <c r="A239" s="492" t="s">
        <v>3386</v>
      </c>
      <c r="B239" s="492"/>
      <c r="C239" s="492"/>
      <c r="D239" s="492" t="s">
        <v>296</v>
      </c>
      <c r="E239" s="492" t="s">
        <v>2540</v>
      </c>
      <c r="F239" s="492" t="s">
        <v>11</v>
      </c>
      <c r="G239" s="492" t="s">
        <v>465</v>
      </c>
      <c r="H239" s="492" t="s">
        <v>2252</v>
      </c>
      <c r="I239" s="492" t="s">
        <v>739</v>
      </c>
      <c r="J239" s="492" t="s">
        <v>3387</v>
      </c>
      <c r="K239" s="492" t="s">
        <v>3369</v>
      </c>
      <c r="L239" s="492" t="s">
        <v>3388</v>
      </c>
      <c r="M239" s="492" t="s">
        <v>3389</v>
      </c>
      <c r="N239" s="492"/>
      <c r="O239" s="492" t="s">
        <v>3350</v>
      </c>
      <c r="P239" s="495"/>
      <c r="Q239" s="495"/>
      <c r="R239" s="494" t="s">
        <v>504</v>
      </c>
      <c r="S239" s="494" t="s">
        <v>215</v>
      </c>
      <c r="T239" s="494" t="s">
        <v>95</v>
      </c>
      <c r="U239" s="492"/>
      <c r="V239" s="492"/>
      <c r="W239" s="492" t="s">
        <v>2546</v>
      </c>
    </row>
    <row r="240">
      <c r="A240" s="492" t="s">
        <v>3390</v>
      </c>
      <c r="B240" s="492"/>
      <c r="C240" s="492"/>
      <c r="D240" s="492" t="s">
        <v>296</v>
      </c>
      <c r="E240" s="492" t="s">
        <v>2540</v>
      </c>
      <c r="F240" s="492" t="s">
        <v>11</v>
      </c>
      <c r="G240" s="492" t="s">
        <v>465</v>
      </c>
      <c r="H240" s="492" t="s">
        <v>2252</v>
      </c>
      <c r="I240" s="492" t="s">
        <v>739</v>
      </c>
      <c r="J240" s="492" t="s">
        <v>3391</v>
      </c>
      <c r="K240" s="492" t="s">
        <v>3369</v>
      </c>
      <c r="L240" s="492" t="s">
        <v>3392</v>
      </c>
      <c r="M240" s="492" t="s">
        <v>3393</v>
      </c>
      <c r="N240" s="492"/>
      <c r="O240" s="492" t="s">
        <v>3350</v>
      </c>
      <c r="P240" s="495"/>
      <c r="Q240" s="495"/>
      <c r="R240" s="494" t="s">
        <v>504</v>
      </c>
      <c r="S240" s="494" t="s">
        <v>215</v>
      </c>
      <c r="T240" s="494" t="s">
        <v>95</v>
      </c>
      <c r="U240" s="492"/>
      <c r="V240" s="492"/>
      <c r="W240" s="492"/>
    </row>
    <row r="241">
      <c r="A241" s="492" t="s">
        <v>3394</v>
      </c>
      <c r="B241" s="492"/>
      <c r="C241" s="492"/>
      <c r="D241" s="492" t="s">
        <v>296</v>
      </c>
      <c r="E241" s="492" t="s">
        <v>2540</v>
      </c>
      <c r="F241" s="492" t="s">
        <v>12</v>
      </c>
      <c r="G241" s="492" t="s">
        <v>465</v>
      </c>
      <c r="H241" s="492" t="s">
        <v>2252</v>
      </c>
      <c r="I241" s="492" t="s">
        <v>739</v>
      </c>
      <c r="J241" s="492" t="s">
        <v>3395</v>
      </c>
      <c r="K241" s="492" t="s">
        <v>3369</v>
      </c>
      <c r="L241" s="492" t="s">
        <v>3388</v>
      </c>
      <c r="M241" s="492" t="s">
        <v>3396</v>
      </c>
      <c r="N241" s="492"/>
      <c r="O241" s="492" t="s">
        <v>3350</v>
      </c>
      <c r="P241" s="495"/>
      <c r="Q241" s="495"/>
      <c r="R241" s="494" t="s">
        <v>504</v>
      </c>
      <c r="S241" s="494" t="s">
        <v>215</v>
      </c>
      <c r="T241" s="494" t="s">
        <v>95</v>
      </c>
      <c r="U241" s="492"/>
      <c r="V241" s="492"/>
      <c r="W241" s="492"/>
    </row>
    <row r="242">
      <c r="A242" s="492" t="s">
        <v>3397</v>
      </c>
      <c r="B242" s="492"/>
      <c r="C242" s="492"/>
      <c r="D242" s="492" t="s">
        <v>296</v>
      </c>
      <c r="E242" s="492" t="s">
        <v>2540</v>
      </c>
      <c r="F242" s="492" t="s">
        <v>12</v>
      </c>
      <c r="G242" s="492" t="s">
        <v>465</v>
      </c>
      <c r="H242" s="492" t="s">
        <v>2252</v>
      </c>
      <c r="I242" s="492" t="s">
        <v>739</v>
      </c>
      <c r="J242" s="492" t="s">
        <v>3398</v>
      </c>
      <c r="K242" s="492"/>
      <c r="L242" s="492" t="s">
        <v>3399</v>
      </c>
      <c r="M242" s="492" t="s">
        <v>3400</v>
      </c>
      <c r="N242" s="492"/>
      <c r="O242" s="492" t="s">
        <v>3350</v>
      </c>
      <c r="P242" s="495"/>
      <c r="Q242" s="495"/>
      <c r="R242" s="494" t="s">
        <v>504</v>
      </c>
      <c r="S242" s="494" t="s">
        <v>215</v>
      </c>
      <c r="T242" s="494" t="s">
        <v>95</v>
      </c>
      <c r="U242" s="492"/>
      <c r="V242" s="492"/>
      <c r="W242" s="492"/>
    </row>
    <row r="243">
      <c r="A243" s="492" t="s">
        <v>3401</v>
      </c>
      <c r="B243" s="492"/>
      <c r="C243" s="492"/>
      <c r="D243" s="492" t="s">
        <v>296</v>
      </c>
      <c r="E243" s="492" t="s">
        <v>2540</v>
      </c>
      <c r="F243" s="492" t="s">
        <v>11</v>
      </c>
      <c r="G243" s="492" t="s">
        <v>465</v>
      </c>
      <c r="H243" s="492" t="s">
        <v>2252</v>
      </c>
      <c r="I243" s="492" t="s">
        <v>739</v>
      </c>
      <c r="J243" s="492" t="s">
        <v>3402</v>
      </c>
      <c r="K243" s="492"/>
      <c r="L243" s="492" t="s">
        <v>3403</v>
      </c>
      <c r="M243" s="492" t="s">
        <v>3404</v>
      </c>
      <c r="N243" s="492"/>
      <c r="O243" s="492" t="s">
        <v>3350</v>
      </c>
      <c r="P243" s="495"/>
      <c r="Q243" s="495"/>
      <c r="R243" s="497"/>
      <c r="S243" s="492"/>
      <c r="T243" s="494" t="s">
        <v>620</v>
      </c>
      <c r="U243" s="492" t="s">
        <v>3372</v>
      </c>
      <c r="V243" s="492" t="s">
        <v>57</v>
      </c>
      <c r="W243" s="492"/>
    </row>
    <row r="244">
      <c r="A244" s="492" t="s">
        <v>3405</v>
      </c>
      <c r="B244" s="492"/>
      <c r="C244" s="492"/>
      <c r="D244" s="492" t="s">
        <v>296</v>
      </c>
      <c r="E244" s="492" t="s">
        <v>2540</v>
      </c>
      <c r="F244" s="492" t="s">
        <v>11</v>
      </c>
      <c r="G244" s="492" t="s">
        <v>465</v>
      </c>
      <c r="H244" s="492" t="s">
        <v>2252</v>
      </c>
      <c r="I244" s="492" t="s">
        <v>739</v>
      </c>
      <c r="J244" s="492" t="s">
        <v>3406</v>
      </c>
      <c r="K244" s="492"/>
      <c r="L244" s="492" t="s">
        <v>3407</v>
      </c>
      <c r="M244" s="492" t="s">
        <v>3408</v>
      </c>
      <c r="N244" s="492"/>
      <c r="O244" s="492" t="s">
        <v>3409</v>
      </c>
      <c r="P244" s="495"/>
      <c r="Q244" s="495"/>
      <c r="R244" s="494" t="s">
        <v>504</v>
      </c>
      <c r="S244" s="494" t="s">
        <v>215</v>
      </c>
      <c r="T244" s="494" t="s">
        <v>95</v>
      </c>
      <c r="U244" s="492"/>
      <c r="V244" s="492"/>
      <c r="W244" s="492"/>
    </row>
    <row r="245">
      <c r="A245" s="492" t="s">
        <v>3410</v>
      </c>
      <c r="B245" s="492"/>
      <c r="C245" s="492"/>
      <c r="D245" s="492" t="s">
        <v>296</v>
      </c>
      <c r="E245" s="492" t="s">
        <v>2540</v>
      </c>
      <c r="F245" s="492" t="s">
        <v>12</v>
      </c>
      <c r="G245" s="492" t="s">
        <v>465</v>
      </c>
      <c r="H245" s="492" t="s">
        <v>2252</v>
      </c>
      <c r="I245" s="492" t="s">
        <v>739</v>
      </c>
      <c r="J245" s="492" t="s">
        <v>3411</v>
      </c>
      <c r="K245" s="492"/>
      <c r="L245" s="492" t="s">
        <v>3412</v>
      </c>
      <c r="M245" s="492" t="s">
        <v>3413</v>
      </c>
      <c r="N245" s="492"/>
      <c r="O245" s="492" t="s">
        <v>3350</v>
      </c>
      <c r="P245" s="495"/>
      <c r="Q245" s="495"/>
      <c r="R245" s="494" t="s">
        <v>504</v>
      </c>
      <c r="S245" s="494" t="s">
        <v>215</v>
      </c>
      <c r="T245" s="494" t="s">
        <v>95</v>
      </c>
      <c r="U245" s="492"/>
      <c r="V245" s="492"/>
      <c r="W245" s="492"/>
    </row>
    <row r="246">
      <c r="A246" s="492" t="s">
        <v>3414</v>
      </c>
      <c r="B246" s="492"/>
      <c r="C246" s="492"/>
      <c r="D246" s="492" t="s">
        <v>296</v>
      </c>
      <c r="E246" s="492" t="s">
        <v>2540</v>
      </c>
      <c r="F246" s="492" t="s">
        <v>12</v>
      </c>
      <c r="G246" s="492" t="s">
        <v>465</v>
      </c>
      <c r="H246" s="492" t="s">
        <v>2252</v>
      </c>
      <c r="I246" s="492" t="s">
        <v>739</v>
      </c>
      <c r="J246" s="492" t="s">
        <v>3415</v>
      </c>
      <c r="K246" s="492"/>
      <c r="L246" s="492" t="s">
        <v>3416</v>
      </c>
      <c r="M246" s="492" t="s">
        <v>3417</v>
      </c>
      <c r="N246" s="492"/>
      <c r="O246" s="492" t="s">
        <v>3350</v>
      </c>
      <c r="P246" s="495"/>
      <c r="Q246" s="495"/>
      <c r="R246" s="494" t="s">
        <v>504</v>
      </c>
      <c r="S246" s="494" t="s">
        <v>215</v>
      </c>
      <c r="T246" s="494" t="s">
        <v>95</v>
      </c>
      <c r="U246" s="492"/>
      <c r="V246" s="492"/>
      <c r="W246" s="492"/>
    </row>
    <row r="247">
      <c r="A247" s="492" t="s">
        <v>3418</v>
      </c>
      <c r="B247" s="492"/>
      <c r="C247" s="492"/>
      <c r="D247" s="492" t="s">
        <v>296</v>
      </c>
      <c r="E247" s="492" t="s">
        <v>2540</v>
      </c>
      <c r="F247" s="492" t="s">
        <v>12</v>
      </c>
      <c r="G247" s="492" t="s">
        <v>465</v>
      </c>
      <c r="H247" s="492" t="s">
        <v>2252</v>
      </c>
      <c r="I247" s="492" t="s">
        <v>739</v>
      </c>
      <c r="J247" s="492" t="s">
        <v>3419</v>
      </c>
      <c r="K247" s="492"/>
      <c r="L247" s="492" t="s">
        <v>3420</v>
      </c>
      <c r="M247" s="492" t="s">
        <v>3421</v>
      </c>
      <c r="N247" s="492"/>
      <c r="O247" s="492" t="s">
        <v>3350</v>
      </c>
      <c r="P247" s="495"/>
      <c r="Q247" s="495"/>
      <c r="R247" s="494" t="s">
        <v>504</v>
      </c>
      <c r="S247" s="494" t="s">
        <v>215</v>
      </c>
      <c r="T247" s="494" t="s">
        <v>95</v>
      </c>
      <c r="U247" s="492"/>
      <c r="V247" s="492"/>
      <c r="W247" s="492"/>
    </row>
    <row r="248">
      <c r="A248" s="492" t="s">
        <v>3422</v>
      </c>
      <c r="B248" s="492" t="s">
        <v>3352</v>
      </c>
      <c r="C248" s="492" t="s">
        <v>3353</v>
      </c>
      <c r="D248" s="492" t="s">
        <v>296</v>
      </c>
      <c r="E248" s="492"/>
      <c r="F248" s="492" t="s">
        <v>11</v>
      </c>
      <c r="G248" s="492" t="s">
        <v>545</v>
      </c>
      <c r="H248" s="492" t="s">
        <v>2252</v>
      </c>
      <c r="I248" s="492" t="s">
        <v>2267</v>
      </c>
      <c r="J248" s="492" t="s">
        <v>3423</v>
      </c>
      <c r="K248" s="492"/>
      <c r="L248" s="492" t="s">
        <v>3424</v>
      </c>
      <c r="M248" s="492" t="s">
        <v>3425</v>
      </c>
      <c r="N248" s="494"/>
      <c r="O248" s="492"/>
      <c r="P248" s="495"/>
      <c r="Q248" s="495"/>
      <c r="R248" s="494" t="s">
        <v>504</v>
      </c>
      <c r="S248" s="494" t="s">
        <v>215</v>
      </c>
      <c r="T248" s="494" t="s">
        <v>95</v>
      </c>
      <c r="U248" s="492"/>
      <c r="V248" s="492"/>
      <c r="W248" s="492"/>
    </row>
    <row r="249">
      <c r="A249" s="492" t="s">
        <v>3426</v>
      </c>
      <c r="B249" s="492" t="s">
        <v>3352</v>
      </c>
      <c r="C249" s="492" t="s">
        <v>3353</v>
      </c>
      <c r="D249" s="492" t="s">
        <v>296</v>
      </c>
      <c r="E249" s="492"/>
      <c r="F249" s="492" t="s">
        <v>11</v>
      </c>
      <c r="G249" s="492" t="s">
        <v>588</v>
      </c>
      <c r="H249" s="492" t="s">
        <v>2252</v>
      </c>
      <c r="I249" s="492" t="s">
        <v>2267</v>
      </c>
      <c r="J249" s="492" t="s">
        <v>3427</v>
      </c>
      <c r="K249" s="492"/>
      <c r="L249" s="492" t="s">
        <v>3428</v>
      </c>
      <c r="M249" s="492" t="s">
        <v>3429</v>
      </c>
      <c r="N249" s="494"/>
      <c r="O249" s="492"/>
      <c r="P249" s="495"/>
      <c r="Q249" s="495"/>
      <c r="R249" s="494" t="s">
        <v>504</v>
      </c>
      <c r="S249" s="494" t="s">
        <v>215</v>
      </c>
      <c r="T249" s="494" t="s">
        <v>95</v>
      </c>
      <c r="U249" s="492"/>
      <c r="V249" s="492"/>
      <c r="W249" s="492"/>
    </row>
    <row r="250">
      <c r="A250" s="492" t="s">
        <v>3430</v>
      </c>
      <c r="B250" s="492" t="s">
        <v>3431</v>
      </c>
      <c r="C250" s="492" t="s">
        <v>2595</v>
      </c>
      <c r="D250" s="492" t="s">
        <v>296</v>
      </c>
      <c r="E250" s="492" t="s">
        <v>3432</v>
      </c>
      <c r="F250" s="492" t="s">
        <v>11</v>
      </c>
      <c r="G250" s="492" t="s">
        <v>465</v>
      </c>
      <c r="H250" s="492" t="s">
        <v>2252</v>
      </c>
      <c r="I250" s="492" t="s">
        <v>3433</v>
      </c>
      <c r="J250" s="492" t="s">
        <v>3434</v>
      </c>
      <c r="K250" s="492" t="s">
        <v>3435</v>
      </c>
      <c r="L250" s="492" t="s">
        <v>3436</v>
      </c>
      <c r="M250" s="492" t="s">
        <v>3437</v>
      </c>
      <c r="N250" s="492"/>
      <c r="O250" s="492" t="s">
        <v>3438</v>
      </c>
      <c r="P250" s="495"/>
      <c r="Q250" s="495"/>
      <c r="R250" s="494" t="s">
        <v>504</v>
      </c>
      <c r="S250" s="494" t="s">
        <v>215</v>
      </c>
      <c r="T250" s="494" t="s">
        <v>95</v>
      </c>
      <c r="U250" s="492"/>
      <c r="V250" s="492"/>
      <c r="W250" s="492"/>
    </row>
    <row r="251">
      <c r="A251" s="492" t="s">
        <v>3439</v>
      </c>
      <c r="B251" s="492" t="s">
        <v>3198</v>
      </c>
      <c r="C251" s="492">
        <v>4.2</v>
      </c>
      <c r="D251" s="492" t="s">
        <v>296</v>
      </c>
      <c r="E251" s="492"/>
      <c r="F251" s="492" t="s">
        <v>12</v>
      </c>
      <c r="G251" s="492" t="s">
        <v>588</v>
      </c>
      <c r="H251" s="492" t="s">
        <v>2252</v>
      </c>
      <c r="I251" s="492" t="s">
        <v>3433</v>
      </c>
      <c r="J251" s="492" t="s">
        <v>3440</v>
      </c>
      <c r="K251" s="492"/>
      <c r="L251" s="492" t="s">
        <v>3441</v>
      </c>
      <c r="M251" s="492" t="s">
        <v>3442</v>
      </c>
      <c r="N251" s="494"/>
      <c r="O251" s="492"/>
      <c r="P251" s="495"/>
      <c r="Q251" s="495"/>
      <c r="R251" s="497"/>
      <c r="S251" s="492"/>
      <c r="T251" s="494" t="s">
        <v>620</v>
      </c>
      <c r="U251" s="492"/>
      <c r="V251" s="494" t="s">
        <v>58</v>
      </c>
      <c r="W251" s="492" t="s">
        <v>2546</v>
      </c>
    </row>
    <row r="252">
      <c r="A252" s="492" t="s">
        <v>3443</v>
      </c>
      <c r="B252" s="492"/>
      <c r="C252" s="492"/>
      <c r="D252" s="492" t="s">
        <v>296</v>
      </c>
      <c r="E252" s="492" t="s">
        <v>3432</v>
      </c>
      <c r="F252" s="492" t="s">
        <v>11</v>
      </c>
      <c r="G252" s="492" t="s">
        <v>465</v>
      </c>
      <c r="H252" s="492" t="s">
        <v>2252</v>
      </c>
      <c r="I252" s="492" t="s">
        <v>3433</v>
      </c>
      <c r="J252" s="492" t="s">
        <v>3444</v>
      </c>
      <c r="K252" s="492"/>
      <c r="L252" s="492" t="s">
        <v>3445</v>
      </c>
      <c r="M252" s="492" t="s">
        <v>3446</v>
      </c>
      <c r="N252" s="492"/>
      <c r="O252" s="492" t="s">
        <v>3447</v>
      </c>
      <c r="P252" s="495"/>
      <c r="Q252" s="495"/>
      <c r="R252" s="494" t="s">
        <v>504</v>
      </c>
      <c r="S252" s="494" t="s">
        <v>215</v>
      </c>
      <c r="T252" s="494" t="s">
        <v>95</v>
      </c>
      <c r="U252" s="492"/>
      <c r="V252" s="492"/>
      <c r="W252" s="492"/>
    </row>
    <row r="253">
      <c r="A253" s="492" t="s">
        <v>3448</v>
      </c>
      <c r="B253" s="492"/>
      <c r="C253" s="492"/>
      <c r="D253" s="492" t="s">
        <v>296</v>
      </c>
      <c r="E253" s="492" t="s">
        <v>3432</v>
      </c>
      <c r="F253" s="492" t="s">
        <v>12</v>
      </c>
      <c r="G253" s="492" t="s">
        <v>465</v>
      </c>
      <c r="H253" s="492" t="s">
        <v>2252</v>
      </c>
      <c r="I253" s="492" t="s">
        <v>3433</v>
      </c>
      <c r="J253" s="492" t="s">
        <v>3449</v>
      </c>
      <c r="K253" s="492"/>
      <c r="L253" s="492" t="s">
        <v>3450</v>
      </c>
      <c r="M253" s="492" t="s">
        <v>3451</v>
      </c>
      <c r="N253" s="492"/>
      <c r="O253" s="492" t="s">
        <v>3452</v>
      </c>
      <c r="P253" s="495"/>
      <c r="Q253" s="495"/>
      <c r="R253" s="494" t="s">
        <v>504</v>
      </c>
      <c r="S253" s="494" t="s">
        <v>215</v>
      </c>
      <c r="T253" s="494" t="s">
        <v>95</v>
      </c>
      <c r="U253" s="492"/>
      <c r="V253" s="492"/>
      <c r="W253" s="492"/>
    </row>
    <row r="254">
      <c r="A254" s="492" t="s">
        <v>3453</v>
      </c>
      <c r="B254" s="492"/>
      <c r="C254" s="492"/>
      <c r="D254" s="492" t="s">
        <v>296</v>
      </c>
      <c r="E254" s="492" t="s">
        <v>3432</v>
      </c>
      <c r="F254" s="492" t="s">
        <v>11</v>
      </c>
      <c r="G254" s="492" t="s">
        <v>465</v>
      </c>
      <c r="H254" s="492" t="s">
        <v>2252</v>
      </c>
      <c r="I254" s="492" t="s">
        <v>3433</v>
      </c>
      <c r="J254" s="492" t="s">
        <v>3454</v>
      </c>
      <c r="K254" s="492"/>
      <c r="L254" s="492" t="s">
        <v>3455</v>
      </c>
      <c r="M254" s="492" t="s">
        <v>3456</v>
      </c>
      <c r="N254" s="492"/>
      <c r="O254" s="492" t="s">
        <v>3457</v>
      </c>
      <c r="P254" s="495"/>
      <c r="Q254" s="495"/>
      <c r="R254" s="494" t="s">
        <v>504</v>
      </c>
      <c r="S254" s="494" t="s">
        <v>215</v>
      </c>
      <c r="T254" s="494" t="s">
        <v>95</v>
      </c>
      <c r="U254" s="492"/>
      <c r="V254" s="492"/>
      <c r="W254" s="492"/>
    </row>
    <row r="255">
      <c r="A255" s="492" t="s">
        <v>3458</v>
      </c>
      <c r="B255" s="492"/>
      <c r="C255" s="492"/>
      <c r="D255" s="492" t="s">
        <v>296</v>
      </c>
      <c r="E255" s="492" t="s">
        <v>3432</v>
      </c>
      <c r="F255" s="492" t="s">
        <v>11</v>
      </c>
      <c r="G255" s="492" t="s">
        <v>465</v>
      </c>
      <c r="H255" s="492" t="s">
        <v>2252</v>
      </c>
      <c r="I255" s="492" t="s">
        <v>3433</v>
      </c>
      <c r="J255" s="492" t="s">
        <v>3459</v>
      </c>
      <c r="K255" s="492"/>
      <c r="L255" s="492" t="s">
        <v>3460</v>
      </c>
      <c r="M255" s="492" t="s">
        <v>3461</v>
      </c>
      <c r="N255" s="492"/>
      <c r="O255" s="492" t="s">
        <v>1191</v>
      </c>
      <c r="P255" s="495"/>
      <c r="Q255" s="495"/>
      <c r="R255" s="494" t="s">
        <v>1026</v>
      </c>
      <c r="S255" s="494" t="s">
        <v>215</v>
      </c>
      <c r="T255" s="494" t="s">
        <v>95</v>
      </c>
      <c r="U255" s="492"/>
      <c r="V255" s="492"/>
      <c r="W255" s="492"/>
    </row>
    <row r="256">
      <c r="A256" s="492" t="s">
        <v>3462</v>
      </c>
      <c r="B256" s="492"/>
      <c r="C256" s="492"/>
      <c r="D256" s="492" t="s">
        <v>296</v>
      </c>
      <c r="E256" s="492" t="s">
        <v>3432</v>
      </c>
      <c r="F256" s="492" t="s">
        <v>12</v>
      </c>
      <c r="G256" s="492" t="s">
        <v>465</v>
      </c>
      <c r="H256" s="492" t="s">
        <v>2252</v>
      </c>
      <c r="I256" s="492" t="s">
        <v>3433</v>
      </c>
      <c r="J256" s="492" t="s">
        <v>3463</v>
      </c>
      <c r="K256" s="492"/>
      <c r="L256" s="492" t="s">
        <v>3455</v>
      </c>
      <c r="M256" s="492" t="s">
        <v>3464</v>
      </c>
      <c r="N256" s="492"/>
      <c r="O256" s="492" t="s">
        <v>3465</v>
      </c>
      <c r="P256" s="495"/>
      <c r="Q256" s="495"/>
      <c r="R256" s="494" t="s">
        <v>1026</v>
      </c>
      <c r="S256" s="494" t="s">
        <v>215</v>
      </c>
      <c r="T256" s="494" t="s">
        <v>95</v>
      </c>
      <c r="U256" s="492"/>
      <c r="V256" s="492"/>
      <c r="W256" s="492"/>
    </row>
    <row r="257">
      <c r="A257" s="492" t="s">
        <v>3466</v>
      </c>
      <c r="B257" s="492"/>
      <c r="C257" s="492"/>
      <c r="D257" s="492" t="s">
        <v>296</v>
      </c>
      <c r="E257" s="492" t="s">
        <v>3432</v>
      </c>
      <c r="F257" s="492" t="s">
        <v>12</v>
      </c>
      <c r="G257" s="492" t="s">
        <v>465</v>
      </c>
      <c r="H257" s="492" t="s">
        <v>2252</v>
      </c>
      <c r="I257" s="492" t="s">
        <v>3433</v>
      </c>
      <c r="J257" s="492" t="s">
        <v>3467</v>
      </c>
      <c r="K257" s="492" t="s">
        <v>3468</v>
      </c>
      <c r="L257" s="492" t="s">
        <v>3469</v>
      </c>
      <c r="M257" s="492" t="s">
        <v>3470</v>
      </c>
      <c r="N257" s="492"/>
      <c r="O257" s="492" t="s">
        <v>3471</v>
      </c>
      <c r="P257" s="495"/>
      <c r="Q257" s="495"/>
      <c r="R257" s="494" t="s">
        <v>1026</v>
      </c>
      <c r="S257" s="494" t="s">
        <v>215</v>
      </c>
      <c r="T257" s="494" t="s">
        <v>95</v>
      </c>
      <c r="U257" s="492"/>
      <c r="V257" s="492"/>
      <c r="W257" s="492"/>
    </row>
    <row r="258">
      <c r="A258" s="492" t="s">
        <v>3472</v>
      </c>
      <c r="B258" s="492"/>
      <c r="C258" s="492"/>
      <c r="D258" s="492" t="s">
        <v>296</v>
      </c>
      <c r="E258" s="492" t="s">
        <v>3432</v>
      </c>
      <c r="F258" s="492" t="s">
        <v>11</v>
      </c>
      <c r="G258" s="492" t="s">
        <v>465</v>
      </c>
      <c r="H258" s="492" t="s">
        <v>2252</v>
      </c>
      <c r="I258" s="492" t="s">
        <v>3433</v>
      </c>
      <c r="J258" s="492" t="s">
        <v>3473</v>
      </c>
      <c r="K258" s="492" t="s">
        <v>3468</v>
      </c>
      <c r="L258" s="492" t="s">
        <v>3474</v>
      </c>
      <c r="M258" s="492" t="s">
        <v>3475</v>
      </c>
      <c r="N258" s="492"/>
      <c r="O258" s="492" t="s">
        <v>2496</v>
      </c>
      <c r="P258" s="493" t="s">
        <v>215</v>
      </c>
      <c r="Q258" s="495" t="s">
        <v>3476</v>
      </c>
      <c r="R258" s="494" t="s">
        <v>1026</v>
      </c>
      <c r="S258" s="494" t="s">
        <v>215</v>
      </c>
      <c r="T258" s="494" t="s">
        <v>95</v>
      </c>
      <c r="U258" s="492"/>
      <c r="V258" s="492"/>
      <c r="W258" s="492"/>
    </row>
    <row r="259">
      <c r="A259" s="492" t="s">
        <v>3477</v>
      </c>
      <c r="B259" s="492"/>
      <c r="C259" s="492"/>
      <c r="D259" s="492" t="s">
        <v>296</v>
      </c>
      <c r="E259" s="492" t="s">
        <v>3432</v>
      </c>
      <c r="F259" s="492" t="s">
        <v>12</v>
      </c>
      <c r="G259" s="492" t="s">
        <v>465</v>
      </c>
      <c r="H259" s="492" t="s">
        <v>2252</v>
      </c>
      <c r="I259" s="492" t="s">
        <v>3433</v>
      </c>
      <c r="J259" s="492" t="s">
        <v>3478</v>
      </c>
      <c r="K259" s="492"/>
      <c r="L259" s="492" t="s">
        <v>3479</v>
      </c>
      <c r="M259" s="492" t="s">
        <v>3480</v>
      </c>
      <c r="N259" s="492"/>
      <c r="O259" s="492" t="s">
        <v>1191</v>
      </c>
      <c r="P259" s="495"/>
      <c r="Q259" s="495"/>
      <c r="R259" s="507" t="s">
        <v>1026</v>
      </c>
      <c r="S259" s="492" t="s">
        <v>215</v>
      </c>
      <c r="T259" s="492" t="s">
        <v>95</v>
      </c>
      <c r="U259" s="492"/>
      <c r="V259" s="492"/>
      <c r="W259" s="492"/>
    </row>
    <row r="260">
      <c r="A260" s="492" t="s">
        <v>3481</v>
      </c>
      <c r="B260" s="492"/>
      <c r="C260" s="492">
        <v>4.1</v>
      </c>
      <c r="D260" s="492" t="s">
        <v>296</v>
      </c>
      <c r="E260" s="492"/>
      <c r="F260" s="492" t="s">
        <v>12</v>
      </c>
      <c r="G260" s="492" t="s">
        <v>465</v>
      </c>
      <c r="H260" s="492" t="s">
        <v>2252</v>
      </c>
      <c r="I260" s="492" t="s">
        <v>3433</v>
      </c>
      <c r="J260" s="492" t="s">
        <v>3482</v>
      </c>
      <c r="K260" s="492"/>
      <c r="L260" s="492" t="s">
        <v>3483</v>
      </c>
      <c r="M260" s="492" t="s">
        <v>3484</v>
      </c>
      <c r="N260" s="492"/>
      <c r="O260" s="492" t="s">
        <v>3485</v>
      </c>
      <c r="P260" s="495"/>
      <c r="Q260" s="495"/>
      <c r="R260" s="507" t="s">
        <v>1026</v>
      </c>
      <c r="S260" s="492" t="s">
        <v>215</v>
      </c>
      <c r="T260" s="492" t="s">
        <v>95</v>
      </c>
      <c r="U260" s="492"/>
      <c r="V260" s="492"/>
      <c r="W260" s="492"/>
    </row>
    <row r="261">
      <c r="A261" s="492" t="s">
        <v>3486</v>
      </c>
      <c r="B261" s="492" t="s">
        <v>3198</v>
      </c>
      <c r="C261" s="492">
        <v>4.2</v>
      </c>
      <c r="D261" s="492" t="s">
        <v>296</v>
      </c>
      <c r="E261" s="492"/>
      <c r="F261" s="492" t="s">
        <v>11</v>
      </c>
      <c r="G261" s="492" t="s">
        <v>465</v>
      </c>
      <c r="H261" s="492" t="s">
        <v>2252</v>
      </c>
      <c r="I261" s="492" t="s">
        <v>3433</v>
      </c>
      <c r="J261" s="492" t="s">
        <v>3487</v>
      </c>
      <c r="K261" s="492"/>
      <c r="L261" s="492" t="s">
        <v>3488</v>
      </c>
      <c r="M261" s="492" t="s">
        <v>3489</v>
      </c>
      <c r="N261" s="492"/>
      <c r="O261" s="492" t="s">
        <v>3490</v>
      </c>
      <c r="P261" s="495"/>
      <c r="Q261" s="495"/>
      <c r="R261" s="507" t="s">
        <v>1026</v>
      </c>
      <c r="S261" s="492" t="s">
        <v>215</v>
      </c>
      <c r="T261" s="492" t="s">
        <v>95</v>
      </c>
      <c r="U261" s="492"/>
      <c r="V261" s="492"/>
      <c r="W261" s="492"/>
    </row>
    <row r="262">
      <c r="A262" s="492" t="s">
        <v>3491</v>
      </c>
      <c r="B262" s="492" t="s">
        <v>3198</v>
      </c>
      <c r="C262" s="492">
        <v>4.2</v>
      </c>
      <c r="D262" s="492" t="s">
        <v>296</v>
      </c>
      <c r="E262" s="492"/>
      <c r="F262" s="492" t="s">
        <v>12</v>
      </c>
      <c r="G262" s="492" t="s">
        <v>465</v>
      </c>
      <c r="H262" s="492" t="s">
        <v>2252</v>
      </c>
      <c r="I262" s="492" t="s">
        <v>3433</v>
      </c>
      <c r="J262" s="492" t="s">
        <v>3492</v>
      </c>
      <c r="K262" s="492"/>
      <c r="L262" s="492" t="s">
        <v>3493</v>
      </c>
      <c r="M262" s="492" t="s">
        <v>3494</v>
      </c>
      <c r="N262" s="492"/>
      <c r="O262" s="492" t="s">
        <v>3495</v>
      </c>
      <c r="P262" s="495"/>
      <c r="Q262" s="495"/>
      <c r="R262" s="507" t="s">
        <v>1026</v>
      </c>
      <c r="S262" s="492" t="s">
        <v>215</v>
      </c>
      <c r="T262" s="492" t="s">
        <v>95</v>
      </c>
      <c r="U262" s="492"/>
      <c r="V262" s="492"/>
      <c r="W262" s="492"/>
    </row>
    <row r="263">
      <c r="A263" s="492" t="s">
        <v>3496</v>
      </c>
      <c r="B263" s="492" t="s">
        <v>3198</v>
      </c>
      <c r="C263" s="492">
        <v>4.2</v>
      </c>
      <c r="D263" s="492" t="s">
        <v>296</v>
      </c>
      <c r="E263" s="492"/>
      <c r="F263" s="492" t="s">
        <v>11</v>
      </c>
      <c r="G263" s="492" t="s">
        <v>465</v>
      </c>
      <c r="H263" s="492" t="s">
        <v>2252</v>
      </c>
      <c r="I263" s="492" t="s">
        <v>3433</v>
      </c>
      <c r="J263" s="492" t="s">
        <v>3497</v>
      </c>
      <c r="K263" s="492"/>
      <c r="L263" s="492" t="s">
        <v>3498</v>
      </c>
      <c r="M263" s="492" t="s">
        <v>3499</v>
      </c>
      <c r="N263" s="492"/>
      <c r="O263" s="492" t="s">
        <v>3500</v>
      </c>
      <c r="P263" s="495"/>
      <c r="Q263" s="495"/>
      <c r="R263" s="507" t="s">
        <v>1026</v>
      </c>
      <c r="S263" s="492" t="s">
        <v>215</v>
      </c>
      <c r="T263" s="492" t="s">
        <v>95</v>
      </c>
      <c r="U263" s="492"/>
      <c r="V263" s="492"/>
      <c r="W263" s="492" t="s">
        <v>2546</v>
      </c>
    </row>
    <row r="264">
      <c r="A264" s="492" t="s">
        <v>3501</v>
      </c>
      <c r="B264" s="492" t="s">
        <v>3198</v>
      </c>
      <c r="C264" s="492">
        <v>4.2</v>
      </c>
      <c r="D264" s="492" t="s">
        <v>296</v>
      </c>
      <c r="E264" s="492"/>
      <c r="F264" s="492" t="s">
        <v>11</v>
      </c>
      <c r="G264" s="492" t="s">
        <v>465</v>
      </c>
      <c r="H264" s="492" t="s">
        <v>2252</v>
      </c>
      <c r="I264" s="492" t="s">
        <v>3433</v>
      </c>
      <c r="J264" s="492" t="s">
        <v>3502</v>
      </c>
      <c r="K264" s="492"/>
      <c r="L264" s="492" t="s">
        <v>3503</v>
      </c>
      <c r="M264" s="492" t="s">
        <v>3504</v>
      </c>
      <c r="N264" s="492"/>
      <c r="O264" s="492" t="s">
        <v>3505</v>
      </c>
      <c r="P264" s="493"/>
      <c r="Q264" s="493" t="s">
        <v>3506</v>
      </c>
      <c r="R264" s="507" t="s">
        <v>1026</v>
      </c>
      <c r="S264" s="492" t="s">
        <v>215</v>
      </c>
      <c r="T264" s="492" t="s">
        <v>95</v>
      </c>
      <c r="U264" s="492"/>
      <c r="V264" s="492"/>
      <c r="W264" s="492" t="s">
        <v>2546</v>
      </c>
    </row>
    <row r="265">
      <c r="A265" s="492" t="s">
        <v>3507</v>
      </c>
      <c r="B265" s="492" t="s">
        <v>3198</v>
      </c>
      <c r="C265" s="492">
        <v>4.2</v>
      </c>
      <c r="D265" s="492" t="s">
        <v>296</v>
      </c>
      <c r="E265" s="492"/>
      <c r="F265" s="492" t="s">
        <v>11</v>
      </c>
      <c r="G265" s="492" t="s">
        <v>465</v>
      </c>
      <c r="H265" s="492" t="s">
        <v>2252</v>
      </c>
      <c r="I265" s="492" t="s">
        <v>3433</v>
      </c>
      <c r="J265" s="492" t="s">
        <v>3508</v>
      </c>
      <c r="K265" s="492"/>
      <c r="L265" s="492" t="s">
        <v>3509</v>
      </c>
      <c r="M265" s="494" t="s">
        <v>3510</v>
      </c>
      <c r="N265" s="492"/>
      <c r="O265" s="501" t="s">
        <v>3511</v>
      </c>
      <c r="P265" s="493" t="s">
        <v>3512</v>
      </c>
      <c r="Q265" s="493" t="s">
        <v>3513</v>
      </c>
      <c r="R265" s="507" t="s">
        <v>1026</v>
      </c>
      <c r="S265" s="492" t="s">
        <v>215</v>
      </c>
      <c r="T265" s="492" t="s">
        <v>95</v>
      </c>
      <c r="U265" s="492"/>
      <c r="V265" s="492"/>
      <c r="W265" s="492"/>
    </row>
    <row r="266">
      <c r="A266" s="492" t="s">
        <v>3514</v>
      </c>
      <c r="B266" s="492" t="s">
        <v>3198</v>
      </c>
      <c r="C266" s="492">
        <v>4.2</v>
      </c>
      <c r="D266" s="492" t="s">
        <v>296</v>
      </c>
      <c r="E266" s="492"/>
      <c r="F266" s="492" t="s">
        <v>12</v>
      </c>
      <c r="G266" s="492" t="s">
        <v>465</v>
      </c>
      <c r="H266" s="492" t="s">
        <v>2252</v>
      </c>
      <c r="I266" s="492" t="s">
        <v>3433</v>
      </c>
      <c r="J266" s="492" t="s">
        <v>3515</v>
      </c>
      <c r="K266" s="492"/>
      <c r="L266" s="492" t="s">
        <v>3516</v>
      </c>
      <c r="M266" s="492" t="s">
        <v>3515</v>
      </c>
      <c r="N266" s="492"/>
      <c r="O266" s="492" t="s">
        <v>3511</v>
      </c>
      <c r="P266" s="495"/>
      <c r="Q266" s="495"/>
      <c r="R266" s="507" t="s">
        <v>1026</v>
      </c>
      <c r="S266" s="492" t="s">
        <v>215</v>
      </c>
      <c r="T266" s="492" t="s">
        <v>95</v>
      </c>
      <c r="U266" s="492"/>
      <c r="V266" s="492"/>
      <c r="W266" s="492"/>
    </row>
    <row r="267">
      <c r="A267" s="492" t="s">
        <v>3517</v>
      </c>
      <c r="B267" s="492" t="s">
        <v>3198</v>
      </c>
      <c r="C267" s="492">
        <v>4.2</v>
      </c>
      <c r="D267" s="492" t="s">
        <v>296</v>
      </c>
      <c r="E267" s="492"/>
      <c r="F267" s="492" t="s">
        <v>11</v>
      </c>
      <c r="G267" s="492" t="s">
        <v>465</v>
      </c>
      <c r="H267" s="492" t="s">
        <v>2252</v>
      </c>
      <c r="I267" s="492" t="s">
        <v>3433</v>
      </c>
      <c r="J267" s="494" t="s">
        <v>3518</v>
      </c>
      <c r="K267" s="492"/>
      <c r="L267" s="494" t="s">
        <v>3519</v>
      </c>
      <c r="M267" s="492" t="s">
        <v>3520</v>
      </c>
      <c r="N267" s="492"/>
      <c r="O267" s="492" t="s">
        <v>3511</v>
      </c>
      <c r="P267" s="493" t="s">
        <v>2491</v>
      </c>
      <c r="Q267" s="493" t="s">
        <v>3521</v>
      </c>
      <c r="R267" s="507" t="s">
        <v>1026</v>
      </c>
      <c r="S267" s="492" t="s">
        <v>215</v>
      </c>
      <c r="T267" s="492" t="s">
        <v>95</v>
      </c>
      <c r="U267" s="492"/>
      <c r="V267" s="492"/>
      <c r="W267" s="492"/>
    </row>
    <row r="268">
      <c r="A268" s="492" t="s">
        <v>3522</v>
      </c>
      <c r="B268" s="492" t="s">
        <v>3198</v>
      </c>
      <c r="C268" s="492">
        <v>4.2</v>
      </c>
      <c r="D268" s="492" t="s">
        <v>296</v>
      </c>
      <c r="E268" s="492"/>
      <c r="F268" s="492" t="s">
        <v>12</v>
      </c>
      <c r="G268" s="492" t="s">
        <v>465</v>
      </c>
      <c r="H268" s="492" t="s">
        <v>2252</v>
      </c>
      <c r="I268" s="492" t="s">
        <v>3433</v>
      </c>
      <c r="J268" s="492" t="s">
        <v>3523</v>
      </c>
      <c r="K268" s="492"/>
      <c r="L268" s="492" t="s">
        <v>3524</v>
      </c>
      <c r="M268" s="492" t="s">
        <v>3525</v>
      </c>
      <c r="N268" s="492"/>
      <c r="O268" s="492" t="s">
        <v>3526</v>
      </c>
      <c r="P268" s="495"/>
      <c r="Q268" s="495"/>
      <c r="R268" s="507" t="s">
        <v>1026</v>
      </c>
      <c r="S268" s="492" t="s">
        <v>215</v>
      </c>
      <c r="T268" s="492" t="s">
        <v>95</v>
      </c>
      <c r="U268" s="492"/>
      <c r="V268" s="492"/>
      <c r="W268" s="492"/>
    </row>
    <row r="269">
      <c r="A269" s="492" t="s">
        <v>3527</v>
      </c>
      <c r="B269" s="492" t="s">
        <v>3198</v>
      </c>
      <c r="C269" s="492">
        <v>4.2</v>
      </c>
      <c r="D269" s="492" t="s">
        <v>296</v>
      </c>
      <c r="E269" s="492"/>
      <c r="F269" s="492" t="s">
        <v>11</v>
      </c>
      <c r="G269" s="492" t="s">
        <v>465</v>
      </c>
      <c r="H269" s="492" t="s">
        <v>2252</v>
      </c>
      <c r="I269" s="492" t="s">
        <v>3433</v>
      </c>
      <c r="J269" s="492" t="s">
        <v>3528</v>
      </c>
      <c r="K269" s="492"/>
      <c r="L269" s="492" t="s">
        <v>3529</v>
      </c>
      <c r="M269" s="492" t="s">
        <v>3530</v>
      </c>
      <c r="N269" s="492"/>
      <c r="O269" s="492" t="s">
        <v>3531</v>
      </c>
      <c r="P269" s="495"/>
      <c r="Q269" s="495"/>
      <c r="R269" s="507" t="s">
        <v>1026</v>
      </c>
      <c r="S269" s="492" t="s">
        <v>215</v>
      </c>
      <c r="T269" s="492" t="s">
        <v>95</v>
      </c>
      <c r="U269" s="492"/>
      <c r="V269" s="492"/>
      <c r="W269" s="492"/>
    </row>
    <row r="270">
      <c r="A270" s="492" t="s">
        <v>3532</v>
      </c>
      <c r="B270" s="492" t="s">
        <v>3198</v>
      </c>
      <c r="C270" s="492">
        <v>4.2</v>
      </c>
      <c r="D270" s="492" t="s">
        <v>296</v>
      </c>
      <c r="E270" s="492"/>
      <c r="F270" s="492" t="s">
        <v>11</v>
      </c>
      <c r="G270" s="492" t="s">
        <v>465</v>
      </c>
      <c r="H270" s="492" t="s">
        <v>2252</v>
      </c>
      <c r="I270" s="492" t="s">
        <v>3433</v>
      </c>
      <c r="J270" s="492" t="s">
        <v>3533</v>
      </c>
      <c r="K270" s="492"/>
      <c r="L270" s="492" t="s">
        <v>3534</v>
      </c>
      <c r="M270" s="492" t="s">
        <v>3535</v>
      </c>
      <c r="N270" s="492"/>
      <c r="O270" s="492" t="s">
        <v>3536</v>
      </c>
      <c r="P270" s="495"/>
      <c r="Q270" s="495"/>
      <c r="R270" s="507" t="s">
        <v>1026</v>
      </c>
      <c r="S270" s="492" t="s">
        <v>215</v>
      </c>
      <c r="T270" s="492" t="s">
        <v>95</v>
      </c>
      <c r="U270" s="492"/>
      <c r="V270" s="492"/>
      <c r="W270" s="492"/>
    </row>
    <row r="271">
      <c r="A271" s="492" t="s">
        <v>3537</v>
      </c>
      <c r="B271" s="492" t="s">
        <v>3198</v>
      </c>
      <c r="C271" s="492">
        <v>4.2</v>
      </c>
      <c r="D271" s="492" t="s">
        <v>296</v>
      </c>
      <c r="E271" s="492"/>
      <c r="F271" s="492" t="s">
        <v>11</v>
      </c>
      <c r="G271" s="492" t="s">
        <v>465</v>
      </c>
      <c r="H271" s="492" t="s">
        <v>2252</v>
      </c>
      <c r="I271" s="492" t="s">
        <v>3433</v>
      </c>
      <c r="J271" s="492" t="s">
        <v>3538</v>
      </c>
      <c r="K271" s="492"/>
      <c r="L271" s="492" t="s">
        <v>3534</v>
      </c>
      <c r="M271" s="492" t="s">
        <v>3539</v>
      </c>
      <c r="N271" s="492"/>
      <c r="O271" s="492" t="s">
        <v>3536</v>
      </c>
      <c r="P271" s="495"/>
      <c r="Q271" s="495"/>
      <c r="R271" s="507" t="s">
        <v>1026</v>
      </c>
      <c r="S271" s="492" t="s">
        <v>215</v>
      </c>
      <c r="T271" s="492" t="s">
        <v>95</v>
      </c>
      <c r="U271" s="492"/>
      <c r="V271" s="492"/>
      <c r="W271" s="492"/>
    </row>
    <row r="272">
      <c r="A272" s="492" t="s">
        <v>3540</v>
      </c>
      <c r="B272" s="492" t="s">
        <v>3198</v>
      </c>
      <c r="C272" s="492">
        <v>4.2</v>
      </c>
      <c r="D272" s="492" t="s">
        <v>296</v>
      </c>
      <c r="E272" s="492"/>
      <c r="F272" s="492" t="s">
        <v>11</v>
      </c>
      <c r="G272" s="492" t="s">
        <v>465</v>
      </c>
      <c r="H272" s="492" t="s">
        <v>2252</v>
      </c>
      <c r="I272" s="492" t="s">
        <v>3433</v>
      </c>
      <c r="J272" s="492" t="s">
        <v>3541</v>
      </c>
      <c r="K272" s="492"/>
      <c r="L272" s="492" t="s">
        <v>3542</v>
      </c>
      <c r="M272" s="492" t="s">
        <v>3543</v>
      </c>
      <c r="N272" s="492"/>
      <c r="O272" s="492" t="s">
        <v>3495</v>
      </c>
      <c r="P272" s="495"/>
      <c r="Q272" s="495"/>
      <c r="R272" s="507" t="s">
        <v>1026</v>
      </c>
      <c r="S272" s="492" t="s">
        <v>215</v>
      </c>
      <c r="T272" s="492" t="s">
        <v>95</v>
      </c>
      <c r="U272" s="492"/>
      <c r="V272" s="492"/>
      <c r="W272" s="492"/>
    </row>
    <row r="273">
      <c r="A273" s="492" t="s">
        <v>3544</v>
      </c>
      <c r="B273" s="492" t="s">
        <v>2578</v>
      </c>
      <c r="C273" s="492"/>
      <c r="D273" s="492" t="s">
        <v>296</v>
      </c>
      <c r="E273" s="492"/>
      <c r="F273" s="492" t="s">
        <v>12</v>
      </c>
      <c r="G273" s="492" t="s">
        <v>465</v>
      </c>
      <c r="H273" s="492" t="s">
        <v>2252</v>
      </c>
      <c r="I273" s="492" t="s">
        <v>3433</v>
      </c>
      <c r="J273" s="492" t="s">
        <v>3545</v>
      </c>
      <c r="K273" s="492"/>
      <c r="L273" s="492" t="s">
        <v>3546</v>
      </c>
      <c r="M273" s="492" t="s">
        <v>3547</v>
      </c>
      <c r="N273" s="492"/>
      <c r="O273" s="492" t="s">
        <v>3548</v>
      </c>
      <c r="P273" s="495"/>
      <c r="Q273" s="495"/>
      <c r="R273" s="507" t="s">
        <v>1026</v>
      </c>
      <c r="S273" s="492" t="s">
        <v>215</v>
      </c>
      <c r="T273" s="492" t="s">
        <v>95</v>
      </c>
      <c r="U273" s="492"/>
      <c r="V273" s="492"/>
      <c r="W273" s="492"/>
    </row>
    <row r="274">
      <c r="A274" s="492" t="s">
        <v>3549</v>
      </c>
      <c r="B274" s="492"/>
      <c r="C274" s="492"/>
      <c r="D274" s="492" t="s">
        <v>296</v>
      </c>
      <c r="E274" s="492"/>
      <c r="F274" s="492" t="s">
        <v>12</v>
      </c>
      <c r="G274" s="492" t="s">
        <v>465</v>
      </c>
      <c r="H274" s="492" t="s">
        <v>2252</v>
      </c>
      <c r="I274" s="492" t="s">
        <v>3433</v>
      </c>
      <c r="J274" s="492" t="s">
        <v>3550</v>
      </c>
      <c r="K274" s="492"/>
      <c r="L274" s="492" t="s">
        <v>3551</v>
      </c>
      <c r="M274" s="492" t="s">
        <v>3552</v>
      </c>
      <c r="N274" s="492"/>
      <c r="O274" s="492" t="s">
        <v>3553</v>
      </c>
      <c r="P274" s="495"/>
      <c r="Q274" s="495"/>
      <c r="R274" s="507" t="s">
        <v>1026</v>
      </c>
      <c r="S274" s="492" t="s">
        <v>215</v>
      </c>
      <c r="T274" s="492" t="s">
        <v>95</v>
      </c>
      <c r="U274" s="492"/>
      <c r="V274" s="492"/>
      <c r="W274" s="492"/>
    </row>
    <row r="275">
      <c r="A275" s="492" t="s">
        <v>3554</v>
      </c>
      <c r="B275" s="492"/>
      <c r="C275" s="492"/>
      <c r="D275" s="492" t="s">
        <v>296</v>
      </c>
      <c r="E275" s="492" t="s">
        <v>3555</v>
      </c>
      <c r="F275" s="492" t="s">
        <v>11</v>
      </c>
      <c r="G275" s="492" t="s">
        <v>465</v>
      </c>
      <c r="H275" s="492" t="s">
        <v>2252</v>
      </c>
      <c r="I275" s="492" t="s">
        <v>3433</v>
      </c>
      <c r="J275" s="494" t="s">
        <v>3556</v>
      </c>
      <c r="K275" s="492"/>
      <c r="L275" s="492" t="s">
        <v>3557</v>
      </c>
      <c r="M275" s="494" t="s">
        <v>3558</v>
      </c>
      <c r="N275" s="492"/>
      <c r="O275" s="501" t="s">
        <v>1191</v>
      </c>
      <c r="P275" s="493" t="s">
        <v>3512</v>
      </c>
      <c r="Q275" s="493" t="s">
        <v>3559</v>
      </c>
      <c r="R275" s="507" t="s">
        <v>1026</v>
      </c>
      <c r="S275" s="492" t="s">
        <v>215</v>
      </c>
      <c r="T275" s="492" t="s">
        <v>95</v>
      </c>
      <c r="U275" s="492"/>
      <c r="V275" s="492"/>
      <c r="W275" s="492"/>
    </row>
    <row r="276">
      <c r="A276" s="492" t="s">
        <v>3560</v>
      </c>
      <c r="B276" s="492" t="s">
        <v>3198</v>
      </c>
      <c r="C276" s="492">
        <v>4.2</v>
      </c>
      <c r="D276" s="492" t="s">
        <v>296</v>
      </c>
      <c r="E276" s="492"/>
      <c r="F276" s="492" t="s">
        <v>12</v>
      </c>
      <c r="G276" s="492" t="s">
        <v>465</v>
      </c>
      <c r="H276" s="492" t="s">
        <v>2252</v>
      </c>
      <c r="I276" s="492" t="s">
        <v>3433</v>
      </c>
      <c r="J276" s="492" t="s">
        <v>3561</v>
      </c>
      <c r="K276" s="492"/>
      <c r="L276" s="492" t="s">
        <v>3562</v>
      </c>
      <c r="M276" s="492" t="s">
        <v>3563</v>
      </c>
      <c r="N276" s="492"/>
      <c r="O276" s="492" t="s">
        <v>1191</v>
      </c>
      <c r="P276" s="495"/>
      <c r="Q276" s="495"/>
      <c r="R276" s="507" t="s">
        <v>1026</v>
      </c>
      <c r="S276" s="492" t="s">
        <v>215</v>
      </c>
      <c r="T276" s="492" t="s">
        <v>95</v>
      </c>
      <c r="U276" s="492"/>
      <c r="V276" s="492"/>
      <c r="W276" s="492"/>
    </row>
    <row r="277">
      <c r="A277" s="492" t="s">
        <v>3564</v>
      </c>
      <c r="B277" s="492" t="s">
        <v>3198</v>
      </c>
      <c r="C277" s="492">
        <v>4.2</v>
      </c>
      <c r="D277" s="492" t="s">
        <v>296</v>
      </c>
      <c r="E277" s="492"/>
      <c r="F277" s="492" t="s">
        <v>12</v>
      </c>
      <c r="G277" s="492" t="s">
        <v>465</v>
      </c>
      <c r="H277" s="492" t="s">
        <v>2252</v>
      </c>
      <c r="I277" s="492" t="s">
        <v>3433</v>
      </c>
      <c r="J277" s="492" t="s">
        <v>3565</v>
      </c>
      <c r="K277" s="492"/>
      <c r="L277" s="492" t="s">
        <v>3566</v>
      </c>
      <c r="M277" s="492" t="s">
        <v>3567</v>
      </c>
      <c r="N277" s="492"/>
      <c r="O277" s="492" t="s">
        <v>3568</v>
      </c>
      <c r="P277" s="495"/>
      <c r="Q277" s="495"/>
      <c r="R277" s="494" t="s">
        <v>3569</v>
      </c>
      <c r="S277" s="494" t="s">
        <v>215</v>
      </c>
      <c r="T277" s="494" t="s">
        <v>95</v>
      </c>
      <c r="U277" s="492"/>
      <c r="V277" s="492"/>
      <c r="W277" s="492"/>
    </row>
    <row r="278">
      <c r="A278" s="492" t="s">
        <v>3570</v>
      </c>
      <c r="B278" s="492" t="s">
        <v>3198</v>
      </c>
      <c r="C278" s="492">
        <v>4.2</v>
      </c>
      <c r="D278" s="492" t="s">
        <v>296</v>
      </c>
      <c r="E278" s="492"/>
      <c r="F278" s="492" t="s">
        <v>12</v>
      </c>
      <c r="G278" s="492" t="s">
        <v>465</v>
      </c>
      <c r="H278" s="492" t="s">
        <v>2252</v>
      </c>
      <c r="I278" s="492" t="s">
        <v>3433</v>
      </c>
      <c r="J278" s="492" t="s">
        <v>3571</v>
      </c>
      <c r="K278" s="492" t="s">
        <v>3572</v>
      </c>
      <c r="L278" s="492" t="s">
        <v>3573</v>
      </c>
      <c r="M278" s="492" t="s">
        <v>3574</v>
      </c>
      <c r="N278" s="492"/>
      <c r="O278" s="492" t="s">
        <v>3575</v>
      </c>
      <c r="P278" s="495"/>
      <c r="Q278" s="495"/>
      <c r="R278" s="507" t="s">
        <v>1026</v>
      </c>
      <c r="S278" s="492" t="s">
        <v>215</v>
      </c>
      <c r="T278" s="492" t="s">
        <v>95</v>
      </c>
      <c r="U278" s="492"/>
      <c r="V278" s="492"/>
      <c r="W278" s="492"/>
    </row>
    <row r="279">
      <c r="A279" s="492" t="s">
        <v>3576</v>
      </c>
      <c r="B279" s="492" t="s">
        <v>3198</v>
      </c>
      <c r="C279" s="492">
        <v>4.2</v>
      </c>
      <c r="D279" s="492" t="s">
        <v>296</v>
      </c>
      <c r="E279" s="492"/>
      <c r="F279" s="492" t="s">
        <v>12</v>
      </c>
      <c r="G279" s="492" t="s">
        <v>465</v>
      </c>
      <c r="H279" s="492" t="s">
        <v>2252</v>
      </c>
      <c r="I279" s="492" t="s">
        <v>3433</v>
      </c>
      <c r="J279" s="492" t="s">
        <v>3577</v>
      </c>
      <c r="K279" s="492"/>
      <c r="L279" s="492" t="s">
        <v>3578</v>
      </c>
      <c r="M279" s="492" t="s">
        <v>3579</v>
      </c>
      <c r="N279" s="492"/>
      <c r="O279" s="492" t="s">
        <v>3580</v>
      </c>
      <c r="P279" s="495"/>
      <c r="Q279" s="495"/>
      <c r="R279" s="507" t="s">
        <v>1026</v>
      </c>
      <c r="S279" s="492" t="s">
        <v>215</v>
      </c>
      <c r="T279" s="492" t="s">
        <v>95</v>
      </c>
      <c r="U279" s="492"/>
      <c r="V279" s="492"/>
      <c r="W279" s="492"/>
    </row>
    <row r="280">
      <c r="A280" s="492" t="s">
        <v>3581</v>
      </c>
      <c r="B280" s="492" t="s">
        <v>3198</v>
      </c>
      <c r="C280" s="492">
        <v>4.2</v>
      </c>
      <c r="D280" s="492" t="s">
        <v>296</v>
      </c>
      <c r="E280" s="492"/>
      <c r="F280" s="492" t="s">
        <v>11</v>
      </c>
      <c r="G280" s="492" t="s">
        <v>465</v>
      </c>
      <c r="H280" s="492" t="s">
        <v>2252</v>
      </c>
      <c r="I280" s="492" t="s">
        <v>3433</v>
      </c>
      <c r="J280" s="492" t="s">
        <v>3582</v>
      </c>
      <c r="K280" s="492"/>
      <c r="L280" s="492" t="s">
        <v>3578</v>
      </c>
      <c r="M280" s="494" t="s">
        <v>3583</v>
      </c>
      <c r="N280" s="492"/>
      <c r="O280" s="501" t="s">
        <v>3584</v>
      </c>
      <c r="P280" s="493" t="s">
        <v>3512</v>
      </c>
      <c r="Q280" s="493" t="s">
        <v>3585</v>
      </c>
      <c r="R280" s="507" t="s">
        <v>1026</v>
      </c>
      <c r="S280" s="492" t="s">
        <v>215</v>
      </c>
      <c r="T280" s="492" t="s">
        <v>95</v>
      </c>
      <c r="U280" s="492"/>
      <c r="V280" s="492"/>
      <c r="W280" s="492"/>
    </row>
    <row r="281">
      <c r="A281" s="492" t="s">
        <v>3586</v>
      </c>
      <c r="B281" s="492" t="s">
        <v>3198</v>
      </c>
      <c r="C281" s="492">
        <v>4.2</v>
      </c>
      <c r="D281" s="492" t="s">
        <v>296</v>
      </c>
      <c r="E281" s="492"/>
      <c r="F281" s="492" t="s">
        <v>11</v>
      </c>
      <c r="G281" s="492" t="s">
        <v>465</v>
      </c>
      <c r="H281" s="492" t="s">
        <v>2252</v>
      </c>
      <c r="I281" s="492" t="s">
        <v>3433</v>
      </c>
      <c r="J281" s="492" t="s">
        <v>3587</v>
      </c>
      <c r="K281" s="492"/>
      <c r="L281" s="492" t="s">
        <v>3588</v>
      </c>
      <c r="M281" s="492" t="s">
        <v>3589</v>
      </c>
      <c r="N281" s="492"/>
      <c r="O281" s="508" t="s">
        <v>1191</v>
      </c>
      <c r="P281" s="509" t="s">
        <v>3512</v>
      </c>
      <c r="Q281" s="493"/>
      <c r="R281" s="507" t="s">
        <v>1026</v>
      </c>
      <c r="S281" s="492" t="s">
        <v>215</v>
      </c>
      <c r="T281" s="492" t="s">
        <v>95</v>
      </c>
      <c r="U281" s="492"/>
      <c r="V281" s="492"/>
      <c r="W281" s="492"/>
    </row>
    <row r="282">
      <c r="A282" s="492" t="s">
        <v>3590</v>
      </c>
      <c r="B282" s="492" t="s">
        <v>3198</v>
      </c>
      <c r="C282" s="492">
        <v>4.2</v>
      </c>
      <c r="D282" s="492" t="s">
        <v>296</v>
      </c>
      <c r="E282" s="492"/>
      <c r="F282" s="492" t="s">
        <v>12</v>
      </c>
      <c r="G282" s="492" t="s">
        <v>465</v>
      </c>
      <c r="H282" s="492" t="s">
        <v>2252</v>
      </c>
      <c r="I282" s="492" t="s">
        <v>3433</v>
      </c>
      <c r="J282" s="492" t="s">
        <v>3591</v>
      </c>
      <c r="K282" s="492"/>
      <c r="L282" s="492" t="s">
        <v>3592</v>
      </c>
      <c r="M282" s="492" t="s">
        <v>3593</v>
      </c>
      <c r="N282" s="492"/>
      <c r="O282" s="492" t="s">
        <v>3594</v>
      </c>
      <c r="P282" s="495"/>
      <c r="Q282" s="495"/>
      <c r="R282" s="507" t="s">
        <v>1026</v>
      </c>
      <c r="S282" s="492" t="s">
        <v>215</v>
      </c>
      <c r="T282" s="492" t="s">
        <v>95</v>
      </c>
      <c r="U282" s="492"/>
      <c r="V282" s="492"/>
      <c r="W282" s="492"/>
    </row>
    <row r="283">
      <c r="A283" s="492" t="s">
        <v>3595</v>
      </c>
      <c r="B283" s="492" t="s">
        <v>3198</v>
      </c>
      <c r="C283" s="492">
        <v>4.2</v>
      </c>
      <c r="D283" s="492" t="s">
        <v>296</v>
      </c>
      <c r="E283" s="492"/>
      <c r="F283" s="492" t="s">
        <v>12</v>
      </c>
      <c r="G283" s="492" t="s">
        <v>465</v>
      </c>
      <c r="H283" s="492" t="s">
        <v>2252</v>
      </c>
      <c r="I283" s="492" t="s">
        <v>3433</v>
      </c>
      <c r="J283" s="492" t="s">
        <v>3596</v>
      </c>
      <c r="K283" s="492"/>
      <c r="L283" s="492" t="s">
        <v>3597</v>
      </c>
      <c r="M283" s="492" t="s">
        <v>3598</v>
      </c>
      <c r="N283" s="492"/>
      <c r="O283" s="492" t="s">
        <v>3599</v>
      </c>
      <c r="P283" s="495"/>
      <c r="Q283" s="495"/>
      <c r="R283" s="507" t="s">
        <v>1026</v>
      </c>
      <c r="S283" s="492" t="s">
        <v>215</v>
      </c>
      <c r="T283" s="492" t="s">
        <v>95</v>
      </c>
      <c r="U283" s="492"/>
      <c r="V283" s="492"/>
      <c r="W283" s="492"/>
    </row>
    <row r="284">
      <c r="A284" s="492" t="s">
        <v>3600</v>
      </c>
      <c r="B284" s="492" t="s">
        <v>3198</v>
      </c>
      <c r="C284" s="492">
        <v>4.2</v>
      </c>
      <c r="D284" s="492" t="s">
        <v>296</v>
      </c>
      <c r="E284" s="492"/>
      <c r="F284" s="492" t="s">
        <v>12</v>
      </c>
      <c r="G284" s="492" t="s">
        <v>465</v>
      </c>
      <c r="H284" s="492" t="s">
        <v>2252</v>
      </c>
      <c r="I284" s="492" t="s">
        <v>3433</v>
      </c>
      <c r="J284" s="492" t="s">
        <v>3601</v>
      </c>
      <c r="K284" s="492"/>
      <c r="L284" s="492" t="s">
        <v>3602</v>
      </c>
      <c r="M284" s="492" t="s">
        <v>3603</v>
      </c>
      <c r="N284" s="492"/>
      <c r="O284" s="492" t="s">
        <v>3604</v>
      </c>
      <c r="P284" s="495"/>
      <c r="Q284" s="495"/>
      <c r="R284" s="507" t="s">
        <v>1026</v>
      </c>
      <c r="S284" s="492" t="s">
        <v>215</v>
      </c>
      <c r="T284" s="492" t="s">
        <v>95</v>
      </c>
      <c r="U284" s="492"/>
      <c r="V284" s="492"/>
      <c r="W284" s="492"/>
    </row>
    <row r="285">
      <c r="A285" s="492" t="s">
        <v>3605</v>
      </c>
      <c r="B285" s="492" t="s">
        <v>3198</v>
      </c>
      <c r="C285" s="492">
        <v>4.2</v>
      </c>
      <c r="D285" s="492" t="s">
        <v>296</v>
      </c>
      <c r="E285" s="492"/>
      <c r="F285" s="492" t="s">
        <v>12</v>
      </c>
      <c r="G285" s="492" t="s">
        <v>465</v>
      </c>
      <c r="H285" s="492" t="s">
        <v>2252</v>
      </c>
      <c r="I285" s="492" t="s">
        <v>3433</v>
      </c>
      <c r="J285" s="492" t="s">
        <v>3606</v>
      </c>
      <c r="K285" s="492"/>
      <c r="L285" s="492" t="s">
        <v>3602</v>
      </c>
      <c r="M285" s="492" t="s">
        <v>3607</v>
      </c>
      <c r="N285" s="492"/>
      <c r="O285" s="492" t="s">
        <v>3604</v>
      </c>
      <c r="P285" s="495"/>
      <c r="Q285" s="495"/>
      <c r="R285" s="507" t="s">
        <v>1026</v>
      </c>
      <c r="S285" s="492" t="s">
        <v>215</v>
      </c>
      <c r="T285" s="492" t="s">
        <v>95</v>
      </c>
      <c r="U285" s="492"/>
      <c r="V285" s="492"/>
      <c r="W285" s="492"/>
    </row>
    <row r="286">
      <c r="A286" s="492" t="s">
        <v>3608</v>
      </c>
      <c r="B286" s="492" t="s">
        <v>3198</v>
      </c>
      <c r="C286" s="492">
        <v>4.2</v>
      </c>
      <c r="D286" s="492" t="s">
        <v>296</v>
      </c>
      <c r="E286" s="492"/>
      <c r="F286" s="492" t="s">
        <v>11</v>
      </c>
      <c r="G286" s="492" t="s">
        <v>465</v>
      </c>
      <c r="H286" s="492" t="s">
        <v>2252</v>
      </c>
      <c r="I286" s="492" t="s">
        <v>3433</v>
      </c>
      <c r="J286" s="492" t="s">
        <v>3609</v>
      </c>
      <c r="K286" s="492"/>
      <c r="L286" s="492" t="s">
        <v>3610</v>
      </c>
      <c r="M286" s="492" t="s">
        <v>3611</v>
      </c>
      <c r="N286" s="492"/>
      <c r="O286" s="492" t="s">
        <v>3495</v>
      </c>
      <c r="P286" s="495"/>
      <c r="Q286" s="495"/>
      <c r="R286" s="507" t="s">
        <v>1026</v>
      </c>
      <c r="S286" s="492" t="s">
        <v>215</v>
      </c>
      <c r="T286" s="492" t="s">
        <v>95</v>
      </c>
      <c r="U286" s="492"/>
      <c r="V286" s="492"/>
      <c r="W286" s="492"/>
    </row>
    <row r="287">
      <c r="A287" s="492" t="s">
        <v>3612</v>
      </c>
      <c r="B287" s="492"/>
      <c r="C287" s="492">
        <v>4.1</v>
      </c>
      <c r="D287" s="492" t="s">
        <v>296</v>
      </c>
      <c r="E287" s="492"/>
      <c r="F287" s="492" t="s">
        <v>12</v>
      </c>
      <c r="G287" s="492" t="s">
        <v>465</v>
      </c>
      <c r="H287" s="492" t="s">
        <v>2252</v>
      </c>
      <c r="I287" s="492" t="s">
        <v>3433</v>
      </c>
      <c r="J287" s="492" t="s">
        <v>3613</v>
      </c>
      <c r="K287" s="492"/>
      <c r="L287" s="492" t="s">
        <v>3614</v>
      </c>
      <c r="M287" s="492" t="s">
        <v>3615</v>
      </c>
      <c r="N287" s="492"/>
      <c r="O287" s="492" t="s">
        <v>3616</v>
      </c>
      <c r="P287" s="495"/>
      <c r="Q287" s="495"/>
      <c r="R287" s="507" t="s">
        <v>1026</v>
      </c>
      <c r="S287" s="492" t="s">
        <v>215</v>
      </c>
      <c r="T287" s="492" t="s">
        <v>95</v>
      </c>
      <c r="U287" s="492"/>
      <c r="V287" s="492"/>
      <c r="W287" s="492"/>
    </row>
    <row r="288">
      <c r="A288" s="492" t="s">
        <v>3617</v>
      </c>
      <c r="B288" s="492" t="s">
        <v>3198</v>
      </c>
      <c r="C288" s="492">
        <v>4.2</v>
      </c>
      <c r="D288" s="492" t="s">
        <v>296</v>
      </c>
      <c r="E288" s="492"/>
      <c r="F288" s="492" t="s">
        <v>12</v>
      </c>
      <c r="G288" s="492" t="s">
        <v>465</v>
      </c>
      <c r="H288" s="492" t="s">
        <v>2252</v>
      </c>
      <c r="I288" s="492" t="s">
        <v>3433</v>
      </c>
      <c r="J288" s="492" t="s">
        <v>3618</v>
      </c>
      <c r="K288" s="492"/>
      <c r="L288" s="492" t="s">
        <v>3619</v>
      </c>
      <c r="M288" s="492" t="s">
        <v>3620</v>
      </c>
      <c r="N288" s="492"/>
      <c r="O288" s="492" t="s">
        <v>3621</v>
      </c>
      <c r="P288" s="495"/>
      <c r="Q288" s="495"/>
      <c r="R288" s="507" t="s">
        <v>1026</v>
      </c>
      <c r="S288" s="492" t="s">
        <v>215</v>
      </c>
      <c r="T288" s="492" t="s">
        <v>95</v>
      </c>
      <c r="U288" s="492"/>
      <c r="V288" s="492"/>
      <c r="W288" s="492" t="s">
        <v>2546</v>
      </c>
    </row>
    <row r="289">
      <c r="A289" s="492" t="s">
        <v>3622</v>
      </c>
      <c r="B289" s="492" t="s">
        <v>3198</v>
      </c>
      <c r="C289" s="492">
        <v>4.2</v>
      </c>
      <c r="D289" s="492" t="s">
        <v>296</v>
      </c>
      <c r="E289" s="492"/>
      <c r="F289" s="492" t="s">
        <v>12</v>
      </c>
      <c r="G289" s="492" t="s">
        <v>465</v>
      </c>
      <c r="H289" s="492" t="s">
        <v>2252</v>
      </c>
      <c r="I289" s="492" t="s">
        <v>3433</v>
      </c>
      <c r="J289" s="492" t="s">
        <v>3623</v>
      </c>
      <c r="K289" s="492"/>
      <c r="L289" s="492" t="s">
        <v>3624</v>
      </c>
      <c r="M289" s="492" t="s">
        <v>3625</v>
      </c>
      <c r="N289" s="492"/>
      <c r="O289" s="492" t="s">
        <v>3626</v>
      </c>
      <c r="P289" s="495"/>
      <c r="Q289" s="495"/>
      <c r="R289" s="507" t="s">
        <v>1026</v>
      </c>
      <c r="S289" s="492" t="s">
        <v>215</v>
      </c>
      <c r="T289" s="492" t="s">
        <v>95</v>
      </c>
      <c r="U289" s="492"/>
      <c r="V289" s="492"/>
      <c r="W289" s="492"/>
    </row>
    <row r="290">
      <c r="A290" s="492" t="s">
        <v>3627</v>
      </c>
      <c r="B290" s="492" t="s">
        <v>2887</v>
      </c>
      <c r="C290" s="492">
        <v>4.2</v>
      </c>
      <c r="D290" s="492" t="s">
        <v>296</v>
      </c>
      <c r="E290" s="492"/>
      <c r="F290" s="492" t="s">
        <v>12</v>
      </c>
      <c r="G290" s="492" t="s">
        <v>465</v>
      </c>
      <c r="H290" s="492" t="s">
        <v>2252</v>
      </c>
      <c r="I290" s="492" t="s">
        <v>3433</v>
      </c>
      <c r="J290" s="492" t="s">
        <v>3628</v>
      </c>
      <c r="K290" s="492"/>
      <c r="L290" s="492" t="s">
        <v>3629</v>
      </c>
      <c r="M290" s="492" t="s">
        <v>3630</v>
      </c>
      <c r="N290" s="492"/>
      <c r="O290" s="492" t="s">
        <v>3631</v>
      </c>
      <c r="P290" s="495"/>
      <c r="Q290" s="495"/>
      <c r="R290" s="507" t="s">
        <v>1026</v>
      </c>
      <c r="S290" s="492" t="s">
        <v>215</v>
      </c>
      <c r="T290" s="492" t="s">
        <v>95</v>
      </c>
      <c r="U290" s="492"/>
      <c r="V290" s="492"/>
      <c r="W290" s="492"/>
    </row>
    <row r="291">
      <c r="A291" s="492" t="s">
        <v>3632</v>
      </c>
      <c r="B291" s="492" t="s">
        <v>2887</v>
      </c>
      <c r="C291" s="492">
        <v>4.2</v>
      </c>
      <c r="D291" s="492" t="s">
        <v>296</v>
      </c>
      <c r="E291" s="492"/>
      <c r="F291" s="492" t="s">
        <v>11</v>
      </c>
      <c r="G291" s="492" t="s">
        <v>465</v>
      </c>
      <c r="H291" s="492" t="s">
        <v>2252</v>
      </c>
      <c r="I291" s="492" t="s">
        <v>3433</v>
      </c>
      <c r="J291" s="492" t="s">
        <v>3633</v>
      </c>
      <c r="K291" s="492"/>
      <c r="L291" s="492" t="s">
        <v>3629</v>
      </c>
      <c r="M291" s="492" t="s">
        <v>3634</v>
      </c>
      <c r="N291" s="492"/>
      <c r="O291" s="492" t="s">
        <v>3635</v>
      </c>
      <c r="P291" s="493" t="s">
        <v>2491</v>
      </c>
      <c r="Q291" s="493" t="s">
        <v>3636</v>
      </c>
      <c r="R291" s="507" t="s">
        <v>1026</v>
      </c>
      <c r="S291" s="492" t="s">
        <v>215</v>
      </c>
      <c r="T291" s="492" t="s">
        <v>95</v>
      </c>
      <c r="U291" s="492"/>
      <c r="V291" s="492"/>
      <c r="W291" s="492"/>
    </row>
    <row r="292">
      <c r="A292" s="492" t="s">
        <v>3637</v>
      </c>
      <c r="B292" s="492" t="s">
        <v>2887</v>
      </c>
      <c r="C292" s="492">
        <v>4.2</v>
      </c>
      <c r="D292" s="492" t="s">
        <v>296</v>
      </c>
      <c r="E292" s="492"/>
      <c r="F292" s="492" t="s">
        <v>12</v>
      </c>
      <c r="G292" s="492" t="s">
        <v>465</v>
      </c>
      <c r="H292" s="492" t="s">
        <v>2252</v>
      </c>
      <c r="I292" s="492" t="s">
        <v>3433</v>
      </c>
      <c r="J292" s="492" t="s">
        <v>3638</v>
      </c>
      <c r="K292" s="492"/>
      <c r="L292" s="492" t="s">
        <v>3639</v>
      </c>
      <c r="M292" s="492" t="s">
        <v>3640</v>
      </c>
      <c r="N292" s="492"/>
      <c r="O292" s="492" t="s">
        <v>3635</v>
      </c>
      <c r="P292" s="495"/>
      <c r="Q292" s="495"/>
      <c r="R292" s="507" t="s">
        <v>1026</v>
      </c>
      <c r="S292" s="492" t="s">
        <v>215</v>
      </c>
      <c r="T292" s="492" t="s">
        <v>95</v>
      </c>
      <c r="U292" s="492"/>
      <c r="V292" s="492"/>
      <c r="W292" s="492"/>
    </row>
    <row r="293">
      <c r="A293" s="492" t="s">
        <v>3641</v>
      </c>
      <c r="B293" s="492"/>
      <c r="C293" s="492">
        <v>4.1</v>
      </c>
      <c r="D293" s="492" t="s">
        <v>296</v>
      </c>
      <c r="E293" s="492"/>
      <c r="F293" s="492" t="s">
        <v>12</v>
      </c>
      <c r="G293" s="492" t="s">
        <v>465</v>
      </c>
      <c r="H293" s="492" t="s">
        <v>2252</v>
      </c>
      <c r="I293" s="492" t="s">
        <v>3433</v>
      </c>
      <c r="J293" s="492" t="s">
        <v>3642</v>
      </c>
      <c r="K293" s="492"/>
      <c r="L293" s="492" t="s">
        <v>3643</v>
      </c>
      <c r="M293" s="492" t="s">
        <v>3644</v>
      </c>
      <c r="N293" s="492"/>
      <c r="O293" s="492" t="s">
        <v>3645</v>
      </c>
      <c r="P293" s="495"/>
      <c r="Q293" s="495"/>
      <c r="R293" s="507" t="s">
        <v>1026</v>
      </c>
      <c r="S293" s="492" t="s">
        <v>215</v>
      </c>
      <c r="T293" s="492" t="s">
        <v>95</v>
      </c>
      <c r="U293" s="492"/>
      <c r="V293" s="492"/>
      <c r="W293" s="492"/>
    </row>
    <row r="294">
      <c r="A294" s="492" t="s">
        <v>3646</v>
      </c>
      <c r="B294" s="492" t="s">
        <v>3198</v>
      </c>
      <c r="C294" s="492">
        <v>4.2</v>
      </c>
      <c r="D294" s="492" t="s">
        <v>296</v>
      </c>
      <c r="E294" s="492"/>
      <c r="F294" s="492" t="s">
        <v>12</v>
      </c>
      <c r="G294" s="492" t="s">
        <v>465</v>
      </c>
      <c r="H294" s="492" t="s">
        <v>2252</v>
      </c>
      <c r="I294" s="492" t="s">
        <v>3433</v>
      </c>
      <c r="J294" s="492" t="s">
        <v>3647</v>
      </c>
      <c r="K294" s="492" t="s">
        <v>3648</v>
      </c>
      <c r="L294" s="492" t="s">
        <v>3649</v>
      </c>
      <c r="M294" s="492" t="s">
        <v>3650</v>
      </c>
      <c r="N294" s="492"/>
      <c r="O294" s="492" t="s">
        <v>3651</v>
      </c>
      <c r="P294" s="495"/>
      <c r="Q294" s="495"/>
      <c r="R294" s="507" t="s">
        <v>1026</v>
      </c>
      <c r="S294" s="492" t="s">
        <v>215</v>
      </c>
      <c r="T294" s="492" t="s">
        <v>95</v>
      </c>
      <c r="U294" s="492"/>
      <c r="V294" s="492"/>
      <c r="W294" s="492"/>
    </row>
    <row r="295">
      <c r="A295" s="492" t="s">
        <v>3652</v>
      </c>
      <c r="B295" s="492" t="s">
        <v>3198</v>
      </c>
      <c r="C295" s="492">
        <v>4.2</v>
      </c>
      <c r="D295" s="492" t="s">
        <v>296</v>
      </c>
      <c r="E295" s="492"/>
      <c r="F295" s="492" t="s">
        <v>12</v>
      </c>
      <c r="G295" s="492" t="s">
        <v>465</v>
      </c>
      <c r="H295" s="492" t="s">
        <v>2252</v>
      </c>
      <c r="I295" s="492" t="s">
        <v>3433</v>
      </c>
      <c r="J295" s="492" t="s">
        <v>3653</v>
      </c>
      <c r="K295" s="492" t="s">
        <v>3648</v>
      </c>
      <c r="L295" s="492" t="s">
        <v>3654</v>
      </c>
      <c r="M295" s="492" t="s">
        <v>3655</v>
      </c>
      <c r="N295" s="492"/>
      <c r="O295" s="492" t="s">
        <v>1191</v>
      </c>
      <c r="P295" s="495"/>
      <c r="Q295" s="495"/>
      <c r="R295" s="507" t="s">
        <v>1026</v>
      </c>
      <c r="S295" s="492" t="s">
        <v>215</v>
      </c>
      <c r="T295" s="492" t="s">
        <v>95</v>
      </c>
      <c r="U295" s="492"/>
      <c r="V295" s="492"/>
      <c r="W295" s="492"/>
    </row>
    <row r="296">
      <c r="A296" s="492" t="s">
        <v>3656</v>
      </c>
      <c r="B296" s="492" t="s">
        <v>3198</v>
      </c>
      <c r="C296" s="492">
        <v>4.2</v>
      </c>
      <c r="D296" s="492" t="s">
        <v>296</v>
      </c>
      <c r="E296" s="492"/>
      <c r="F296" s="492" t="s">
        <v>12</v>
      </c>
      <c r="G296" s="492" t="s">
        <v>465</v>
      </c>
      <c r="H296" s="492" t="s">
        <v>2252</v>
      </c>
      <c r="I296" s="492" t="s">
        <v>3433</v>
      </c>
      <c r="J296" s="492" t="s">
        <v>3657</v>
      </c>
      <c r="K296" s="492"/>
      <c r="L296" s="492" t="s">
        <v>3658</v>
      </c>
      <c r="M296" s="492" t="s">
        <v>3659</v>
      </c>
      <c r="N296" s="492"/>
      <c r="O296" s="492" t="s">
        <v>3660</v>
      </c>
      <c r="P296" s="495"/>
      <c r="Q296" s="495"/>
      <c r="R296" s="507" t="s">
        <v>1026</v>
      </c>
      <c r="S296" s="492" t="s">
        <v>215</v>
      </c>
      <c r="T296" s="492" t="s">
        <v>95</v>
      </c>
      <c r="U296" s="492"/>
      <c r="V296" s="492"/>
      <c r="W296" s="492"/>
    </row>
    <row r="297">
      <c r="A297" s="492" t="s">
        <v>3661</v>
      </c>
      <c r="B297" s="492"/>
      <c r="C297" s="492"/>
      <c r="D297" s="492" t="s">
        <v>296</v>
      </c>
      <c r="E297" s="492"/>
      <c r="F297" s="492" t="s">
        <v>11</v>
      </c>
      <c r="G297" s="492" t="s">
        <v>545</v>
      </c>
      <c r="H297" s="492" t="s">
        <v>2252</v>
      </c>
      <c r="I297" s="492" t="s">
        <v>3433</v>
      </c>
      <c r="J297" s="492" t="s">
        <v>3662</v>
      </c>
      <c r="K297" s="492"/>
      <c r="L297" s="492" t="s">
        <v>3663</v>
      </c>
      <c r="M297" s="492" t="s">
        <v>3664</v>
      </c>
      <c r="N297" s="494"/>
      <c r="O297" s="492"/>
      <c r="P297" s="495"/>
      <c r="Q297" s="495"/>
      <c r="R297" s="507" t="s">
        <v>1026</v>
      </c>
      <c r="S297" s="492" t="s">
        <v>215</v>
      </c>
      <c r="T297" s="492" t="s">
        <v>95</v>
      </c>
      <c r="U297" s="492"/>
      <c r="V297" s="492"/>
      <c r="W297" s="492"/>
    </row>
    <row r="298">
      <c r="A298" s="492" t="s">
        <v>3665</v>
      </c>
      <c r="B298" s="492"/>
      <c r="C298" s="492"/>
      <c r="D298" s="492" t="s">
        <v>296</v>
      </c>
      <c r="E298" s="492"/>
      <c r="F298" s="492" t="s">
        <v>11</v>
      </c>
      <c r="G298" s="492" t="s">
        <v>545</v>
      </c>
      <c r="H298" s="492" t="s">
        <v>2252</v>
      </c>
      <c r="I298" s="492" t="s">
        <v>3433</v>
      </c>
      <c r="J298" s="492" t="s">
        <v>3666</v>
      </c>
      <c r="K298" s="492"/>
      <c r="L298" s="494" t="s">
        <v>3667</v>
      </c>
      <c r="M298" s="492" t="s">
        <v>3668</v>
      </c>
      <c r="N298" s="494" t="s">
        <v>3669</v>
      </c>
      <c r="O298" s="492"/>
      <c r="P298" s="495"/>
      <c r="Q298" s="495"/>
      <c r="R298" s="494" t="s">
        <v>646</v>
      </c>
      <c r="S298" s="494" t="s">
        <v>471</v>
      </c>
      <c r="T298" s="494" t="s">
        <v>95</v>
      </c>
      <c r="U298" s="492"/>
      <c r="V298" s="492"/>
      <c r="W298" s="492"/>
    </row>
    <row r="299">
      <c r="A299" s="492" t="s">
        <v>3670</v>
      </c>
      <c r="B299" s="492" t="s">
        <v>2578</v>
      </c>
      <c r="C299" s="492"/>
      <c r="D299" s="492" t="s">
        <v>296</v>
      </c>
      <c r="E299" s="492"/>
      <c r="F299" s="492" t="s">
        <v>11</v>
      </c>
      <c r="G299" s="492" t="s">
        <v>465</v>
      </c>
      <c r="H299" s="492" t="s">
        <v>2252</v>
      </c>
      <c r="I299" s="492" t="s">
        <v>3433</v>
      </c>
      <c r="J299" s="492" t="s">
        <v>3671</v>
      </c>
      <c r="K299" s="492"/>
      <c r="L299" s="492" t="s">
        <v>3546</v>
      </c>
      <c r="M299" s="492" t="s">
        <v>3672</v>
      </c>
      <c r="N299" s="492"/>
      <c r="O299" s="492" t="s">
        <v>3548</v>
      </c>
      <c r="P299" s="495"/>
      <c r="Q299" s="495"/>
      <c r="R299" s="507" t="s">
        <v>1026</v>
      </c>
      <c r="S299" s="492" t="s">
        <v>215</v>
      </c>
      <c r="T299" s="492" t="s">
        <v>95</v>
      </c>
      <c r="U299" s="492"/>
      <c r="V299" s="492"/>
      <c r="W299" s="492"/>
    </row>
    <row r="300">
      <c r="A300" s="492" t="s">
        <v>3673</v>
      </c>
      <c r="B300" s="492" t="s">
        <v>2578</v>
      </c>
      <c r="C300" s="492"/>
      <c r="D300" s="492" t="s">
        <v>296</v>
      </c>
      <c r="E300" s="492"/>
      <c r="F300" s="492" t="s">
        <v>11</v>
      </c>
      <c r="G300" s="492" t="s">
        <v>588</v>
      </c>
      <c r="H300" s="492" t="s">
        <v>2252</v>
      </c>
      <c r="I300" s="492" t="s">
        <v>3433</v>
      </c>
      <c r="J300" s="492" t="s">
        <v>3674</v>
      </c>
      <c r="K300" s="492"/>
      <c r="L300" s="492" t="s">
        <v>3675</v>
      </c>
      <c r="M300" s="492" t="s">
        <v>3676</v>
      </c>
      <c r="N300" s="494"/>
      <c r="O300" s="492"/>
      <c r="P300" s="495"/>
      <c r="Q300" s="495"/>
      <c r="R300" s="507" t="s">
        <v>1026</v>
      </c>
      <c r="S300" s="492" t="s">
        <v>215</v>
      </c>
      <c r="T300" s="492" t="s">
        <v>95</v>
      </c>
      <c r="U300" s="492"/>
      <c r="V300" s="492"/>
      <c r="W300" s="492"/>
    </row>
    <row r="301">
      <c r="A301" s="492" t="s">
        <v>3677</v>
      </c>
      <c r="B301" s="492" t="s">
        <v>2578</v>
      </c>
      <c r="C301" s="492"/>
      <c r="D301" s="492" t="s">
        <v>296</v>
      </c>
      <c r="E301" s="492"/>
      <c r="F301" s="492" t="s">
        <v>11</v>
      </c>
      <c r="G301" s="492" t="s">
        <v>465</v>
      </c>
      <c r="H301" s="492" t="s">
        <v>2252</v>
      </c>
      <c r="I301" s="492" t="s">
        <v>3433</v>
      </c>
      <c r="J301" s="492" t="s">
        <v>3678</v>
      </c>
      <c r="K301" s="492"/>
      <c r="L301" s="492" t="s">
        <v>3679</v>
      </c>
      <c r="M301" s="492" t="s">
        <v>3680</v>
      </c>
      <c r="N301" s="492"/>
      <c r="O301" s="492" t="s">
        <v>3681</v>
      </c>
      <c r="P301" s="495"/>
      <c r="Q301" s="495"/>
      <c r="R301" s="507" t="s">
        <v>1026</v>
      </c>
      <c r="S301" s="492" t="s">
        <v>215</v>
      </c>
      <c r="T301" s="492" t="s">
        <v>95</v>
      </c>
      <c r="U301" s="492"/>
      <c r="V301" s="492"/>
      <c r="W301" s="492"/>
    </row>
    <row r="302">
      <c r="A302" s="492" t="s">
        <v>3682</v>
      </c>
      <c r="B302" s="492" t="s">
        <v>2578</v>
      </c>
      <c r="C302" s="492"/>
      <c r="D302" s="492" t="s">
        <v>296</v>
      </c>
      <c r="E302" s="492"/>
      <c r="F302" s="492" t="s">
        <v>12</v>
      </c>
      <c r="G302" s="492" t="s">
        <v>465</v>
      </c>
      <c r="H302" s="492" t="s">
        <v>2252</v>
      </c>
      <c r="I302" s="492" t="s">
        <v>3433</v>
      </c>
      <c r="J302" s="492" t="s">
        <v>3683</v>
      </c>
      <c r="K302" s="492"/>
      <c r="L302" s="492" t="s">
        <v>3684</v>
      </c>
      <c r="M302" s="492" t="s">
        <v>3685</v>
      </c>
      <c r="N302" s="492"/>
      <c r="O302" s="492" t="s">
        <v>3681</v>
      </c>
      <c r="P302" s="495"/>
      <c r="Q302" s="495"/>
      <c r="R302" s="507" t="s">
        <v>1026</v>
      </c>
      <c r="S302" s="492" t="s">
        <v>215</v>
      </c>
      <c r="T302" s="492" t="s">
        <v>95</v>
      </c>
      <c r="U302" s="492"/>
      <c r="V302" s="492"/>
      <c r="W302" s="492"/>
    </row>
    <row r="303">
      <c r="A303" s="492" t="s">
        <v>3686</v>
      </c>
      <c r="B303" s="492" t="s">
        <v>2578</v>
      </c>
      <c r="C303" s="492"/>
      <c r="D303" s="492" t="s">
        <v>296</v>
      </c>
      <c r="E303" s="492"/>
      <c r="F303" s="492" t="s">
        <v>12</v>
      </c>
      <c r="G303" s="492" t="s">
        <v>465</v>
      </c>
      <c r="H303" s="492" t="s">
        <v>2252</v>
      </c>
      <c r="I303" s="492" t="s">
        <v>3433</v>
      </c>
      <c r="J303" s="492" t="s">
        <v>3687</v>
      </c>
      <c r="K303" s="492"/>
      <c r="L303" s="492" t="s">
        <v>3688</v>
      </c>
      <c r="M303" s="492" t="s">
        <v>3689</v>
      </c>
      <c r="N303" s="492"/>
      <c r="O303" s="492" t="s">
        <v>3681</v>
      </c>
      <c r="P303" s="495"/>
      <c r="Q303" s="495"/>
      <c r="R303" s="507" t="s">
        <v>1026</v>
      </c>
      <c r="S303" s="492" t="s">
        <v>215</v>
      </c>
      <c r="T303" s="492" t="s">
        <v>95</v>
      </c>
      <c r="U303" s="492"/>
      <c r="V303" s="492"/>
      <c r="W303" s="492"/>
    </row>
    <row r="304">
      <c r="A304" s="492" t="s">
        <v>3690</v>
      </c>
      <c r="B304" s="492" t="s">
        <v>2578</v>
      </c>
      <c r="C304" s="492"/>
      <c r="D304" s="492" t="s">
        <v>296</v>
      </c>
      <c r="E304" s="492"/>
      <c r="F304" s="492" t="s">
        <v>12</v>
      </c>
      <c r="G304" s="492" t="s">
        <v>465</v>
      </c>
      <c r="H304" s="492" t="s">
        <v>2252</v>
      </c>
      <c r="I304" s="492" t="s">
        <v>3433</v>
      </c>
      <c r="J304" s="492" t="s">
        <v>3691</v>
      </c>
      <c r="K304" s="492"/>
      <c r="L304" s="492" t="s">
        <v>3692</v>
      </c>
      <c r="M304" s="492" t="s">
        <v>3693</v>
      </c>
      <c r="N304" s="492"/>
      <c r="O304" s="492" t="s">
        <v>3681</v>
      </c>
      <c r="P304" s="495"/>
      <c r="Q304" s="495"/>
      <c r="R304" s="507" t="s">
        <v>1026</v>
      </c>
      <c r="S304" s="492" t="s">
        <v>215</v>
      </c>
      <c r="T304" s="492" t="s">
        <v>95</v>
      </c>
      <c r="U304" s="492"/>
      <c r="V304" s="492"/>
      <c r="W304" s="492"/>
    </row>
    <row r="305">
      <c r="A305" s="492" t="s">
        <v>3694</v>
      </c>
      <c r="B305" s="492" t="s">
        <v>2578</v>
      </c>
      <c r="C305" s="492"/>
      <c r="D305" s="492" t="s">
        <v>296</v>
      </c>
      <c r="E305" s="492"/>
      <c r="F305" s="492" t="s">
        <v>12</v>
      </c>
      <c r="G305" s="492" t="s">
        <v>465</v>
      </c>
      <c r="H305" s="492" t="s">
        <v>2252</v>
      </c>
      <c r="I305" s="492" t="s">
        <v>3433</v>
      </c>
      <c r="J305" s="492" t="s">
        <v>3695</v>
      </c>
      <c r="K305" s="492"/>
      <c r="L305" s="492" t="s">
        <v>3696</v>
      </c>
      <c r="M305" s="492" t="s">
        <v>3697</v>
      </c>
      <c r="N305" s="492"/>
      <c r="O305" s="492" t="s">
        <v>3681</v>
      </c>
      <c r="P305" s="495"/>
      <c r="Q305" s="495"/>
      <c r="R305" s="507" t="s">
        <v>1026</v>
      </c>
      <c r="S305" s="492" t="s">
        <v>215</v>
      </c>
      <c r="T305" s="492" t="s">
        <v>95</v>
      </c>
      <c r="U305" s="492"/>
      <c r="V305" s="492"/>
      <c r="W305" s="492"/>
    </row>
    <row r="306">
      <c r="A306" s="492" t="s">
        <v>3698</v>
      </c>
      <c r="B306" s="492" t="s">
        <v>2578</v>
      </c>
      <c r="C306" s="492"/>
      <c r="D306" s="492" t="s">
        <v>296</v>
      </c>
      <c r="E306" s="492"/>
      <c r="F306" s="492" t="s">
        <v>12</v>
      </c>
      <c r="G306" s="492" t="s">
        <v>465</v>
      </c>
      <c r="H306" s="492" t="s">
        <v>2252</v>
      </c>
      <c r="I306" s="492" t="s">
        <v>3433</v>
      </c>
      <c r="J306" s="492" t="s">
        <v>3699</v>
      </c>
      <c r="K306" s="492"/>
      <c r="L306" s="492" t="s">
        <v>3700</v>
      </c>
      <c r="M306" s="492" t="s">
        <v>3701</v>
      </c>
      <c r="N306" s="492"/>
      <c r="O306" s="492" t="s">
        <v>3681</v>
      </c>
      <c r="P306" s="495"/>
      <c r="Q306" s="495"/>
      <c r="R306" s="507" t="s">
        <v>1026</v>
      </c>
      <c r="S306" s="492" t="s">
        <v>215</v>
      </c>
      <c r="T306" s="492" t="s">
        <v>95</v>
      </c>
      <c r="U306" s="492"/>
      <c r="V306" s="492"/>
      <c r="W306" s="492"/>
    </row>
    <row r="307">
      <c r="A307" s="492" t="s">
        <v>3702</v>
      </c>
      <c r="B307" s="492" t="s">
        <v>2578</v>
      </c>
      <c r="C307" s="492"/>
      <c r="D307" s="492" t="s">
        <v>296</v>
      </c>
      <c r="E307" s="492"/>
      <c r="F307" s="492" t="s">
        <v>12</v>
      </c>
      <c r="G307" s="492" t="s">
        <v>465</v>
      </c>
      <c r="H307" s="492" t="s">
        <v>2252</v>
      </c>
      <c r="I307" s="492" t="s">
        <v>3433</v>
      </c>
      <c r="J307" s="492" t="s">
        <v>3703</v>
      </c>
      <c r="K307" s="492"/>
      <c r="L307" s="492" t="s">
        <v>3704</v>
      </c>
      <c r="M307" s="492" t="s">
        <v>3705</v>
      </c>
      <c r="N307" s="492"/>
      <c r="O307" s="492" t="s">
        <v>3706</v>
      </c>
      <c r="P307" s="495"/>
      <c r="Q307" s="495"/>
      <c r="R307" s="507" t="s">
        <v>1026</v>
      </c>
      <c r="S307" s="492" t="s">
        <v>215</v>
      </c>
      <c r="T307" s="492" t="s">
        <v>95</v>
      </c>
      <c r="U307" s="492"/>
      <c r="V307" s="492"/>
      <c r="W307" s="492"/>
    </row>
    <row r="308">
      <c r="A308" s="492" t="s">
        <v>3707</v>
      </c>
      <c r="B308" s="492" t="s">
        <v>2578</v>
      </c>
      <c r="C308" s="492"/>
      <c r="D308" s="492" t="s">
        <v>296</v>
      </c>
      <c r="E308" s="492"/>
      <c r="F308" s="492" t="s">
        <v>12</v>
      </c>
      <c r="G308" s="492" t="s">
        <v>465</v>
      </c>
      <c r="H308" s="492" t="s">
        <v>2252</v>
      </c>
      <c r="I308" s="492" t="s">
        <v>3433</v>
      </c>
      <c r="J308" s="492" t="s">
        <v>3708</v>
      </c>
      <c r="K308" s="492"/>
      <c r="L308" s="492" t="s">
        <v>3709</v>
      </c>
      <c r="M308" s="492" t="s">
        <v>3710</v>
      </c>
      <c r="N308" s="492"/>
      <c r="O308" s="492" t="s">
        <v>3711</v>
      </c>
      <c r="P308" s="495"/>
      <c r="Q308" s="495"/>
      <c r="R308" s="507" t="s">
        <v>1026</v>
      </c>
      <c r="S308" s="492" t="s">
        <v>215</v>
      </c>
      <c r="T308" s="492" t="s">
        <v>95</v>
      </c>
      <c r="U308" s="492"/>
      <c r="V308" s="492"/>
      <c r="W308" s="492"/>
    </row>
    <row r="309">
      <c r="A309" s="492" t="s">
        <v>3712</v>
      </c>
      <c r="B309" s="492" t="s">
        <v>2578</v>
      </c>
      <c r="C309" s="492"/>
      <c r="D309" s="492" t="s">
        <v>296</v>
      </c>
      <c r="E309" s="492"/>
      <c r="F309" s="492" t="s">
        <v>12</v>
      </c>
      <c r="G309" s="492" t="s">
        <v>465</v>
      </c>
      <c r="H309" s="492" t="s">
        <v>2252</v>
      </c>
      <c r="I309" s="492" t="s">
        <v>3433</v>
      </c>
      <c r="J309" s="492" t="s">
        <v>3713</v>
      </c>
      <c r="K309" s="492"/>
      <c r="L309" s="492" t="s">
        <v>3714</v>
      </c>
      <c r="M309" s="492" t="s">
        <v>3715</v>
      </c>
      <c r="N309" s="492"/>
      <c r="O309" s="492" t="s">
        <v>3716</v>
      </c>
      <c r="P309" s="495"/>
      <c r="Q309" s="495"/>
      <c r="R309" s="507" t="s">
        <v>1026</v>
      </c>
      <c r="S309" s="492" t="s">
        <v>215</v>
      </c>
      <c r="T309" s="492" t="s">
        <v>95</v>
      </c>
      <c r="U309" s="492"/>
      <c r="V309" s="492"/>
      <c r="W309" s="492"/>
    </row>
    <row r="310">
      <c r="A310" s="492" t="s">
        <v>3717</v>
      </c>
      <c r="B310" s="492" t="s">
        <v>3718</v>
      </c>
      <c r="C310" s="492">
        <v>4.1</v>
      </c>
      <c r="D310" s="492" t="s">
        <v>296</v>
      </c>
      <c r="E310" s="492"/>
      <c r="F310" s="492" t="s">
        <v>12</v>
      </c>
      <c r="G310" s="492" t="s">
        <v>588</v>
      </c>
      <c r="H310" s="492" t="s">
        <v>2252</v>
      </c>
      <c r="I310" s="492" t="s">
        <v>3433</v>
      </c>
      <c r="J310" s="492" t="s">
        <v>3719</v>
      </c>
      <c r="K310" s="492" t="s">
        <v>3720</v>
      </c>
      <c r="L310" s="492" t="s">
        <v>3721</v>
      </c>
      <c r="M310" s="492" t="s">
        <v>3722</v>
      </c>
      <c r="N310" s="494"/>
      <c r="O310" s="492"/>
      <c r="P310" s="495"/>
      <c r="Q310" s="495"/>
      <c r="R310" s="497">
        <v>45509.0</v>
      </c>
      <c r="S310" s="494" t="s">
        <v>215</v>
      </c>
      <c r="T310" s="494" t="s">
        <v>95</v>
      </c>
      <c r="U310" s="492"/>
      <c r="V310" s="492"/>
      <c r="W310" s="492"/>
    </row>
    <row r="311">
      <c r="A311" s="492" t="s">
        <v>3723</v>
      </c>
      <c r="B311" s="492" t="s">
        <v>3718</v>
      </c>
      <c r="C311" s="492">
        <v>4.1</v>
      </c>
      <c r="D311" s="492" t="s">
        <v>296</v>
      </c>
      <c r="E311" s="492"/>
      <c r="F311" s="492" t="s">
        <v>11</v>
      </c>
      <c r="G311" s="492" t="s">
        <v>465</v>
      </c>
      <c r="H311" s="492" t="s">
        <v>2252</v>
      </c>
      <c r="I311" s="492" t="s">
        <v>3433</v>
      </c>
      <c r="J311" s="492" t="s">
        <v>3724</v>
      </c>
      <c r="K311" s="492" t="s">
        <v>3725</v>
      </c>
      <c r="L311" s="492" t="s">
        <v>3726</v>
      </c>
      <c r="M311" s="492" t="s">
        <v>3727</v>
      </c>
      <c r="N311" s="492"/>
      <c r="O311" s="492" t="s">
        <v>3728</v>
      </c>
      <c r="P311" s="495"/>
      <c r="Q311" s="495"/>
      <c r="R311" s="497"/>
      <c r="S311" s="494" t="s">
        <v>215</v>
      </c>
      <c r="T311" s="494" t="s">
        <v>95</v>
      </c>
      <c r="U311" s="492"/>
      <c r="V311" s="492"/>
      <c r="W311" s="492"/>
    </row>
    <row r="312">
      <c r="A312" s="492" t="s">
        <v>3729</v>
      </c>
      <c r="B312" s="492" t="s">
        <v>2578</v>
      </c>
      <c r="C312" s="492"/>
      <c r="D312" s="492" t="s">
        <v>296</v>
      </c>
      <c r="E312" s="492"/>
      <c r="F312" s="492" t="s">
        <v>11</v>
      </c>
      <c r="G312" s="492" t="s">
        <v>465</v>
      </c>
      <c r="H312" s="492" t="s">
        <v>2252</v>
      </c>
      <c r="I312" s="492" t="s">
        <v>3433</v>
      </c>
      <c r="J312" s="492" t="s">
        <v>3730</v>
      </c>
      <c r="K312" s="492"/>
      <c r="L312" s="492" t="s">
        <v>3731</v>
      </c>
      <c r="M312" s="492" t="s">
        <v>3732</v>
      </c>
      <c r="N312" s="492"/>
      <c r="O312" s="492" t="s">
        <v>3733</v>
      </c>
      <c r="P312" s="495"/>
      <c r="Q312" s="495"/>
      <c r="R312" s="507" t="s">
        <v>1026</v>
      </c>
      <c r="S312" s="492" t="s">
        <v>215</v>
      </c>
      <c r="T312" s="492" t="s">
        <v>95</v>
      </c>
      <c r="U312" s="492"/>
      <c r="V312" s="492"/>
      <c r="W312" s="492"/>
    </row>
    <row r="313">
      <c r="A313" s="492" t="s">
        <v>3734</v>
      </c>
      <c r="B313" s="492" t="s">
        <v>2379</v>
      </c>
      <c r="C313" s="492">
        <v>4.4</v>
      </c>
      <c r="D313" s="492" t="s">
        <v>296</v>
      </c>
      <c r="E313" s="492"/>
      <c r="F313" s="492" t="s">
        <v>11</v>
      </c>
      <c r="G313" s="492" t="s">
        <v>465</v>
      </c>
      <c r="H313" s="492" t="s">
        <v>2252</v>
      </c>
      <c r="I313" s="492" t="s">
        <v>2267</v>
      </c>
      <c r="J313" s="492" t="s">
        <v>3735</v>
      </c>
      <c r="K313" s="492"/>
      <c r="L313" s="492" t="s">
        <v>3736</v>
      </c>
      <c r="M313" s="492" t="s">
        <v>3737</v>
      </c>
      <c r="N313" s="492"/>
      <c r="O313" s="492" t="s">
        <v>3738</v>
      </c>
      <c r="P313" s="495"/>
      <c r="Q313" s="495"/>
      <c r="R313" s="507" t="s">
        <v>1026</v>
      </c>
      <c r="S313" s="492" t="s">
        <v>215</v>
      </c>
      <c r="T313" s="492" t="s">
        <v>95</v>
      </c>
      <c r="U313" s="492"/>
      <c r="V313" s="492"/>
      <c r="W313" s="492"/>
    </row>
    <row r="314">
      <c r="A314" s="492" t="s">
        <v>3739</v>
      </c>
      <c r="B314" s="492"/>
      <c r="C314" s="492"/>
      <c r="D314" s="492" t="s">
        <v>296</v>
      </c>
      <c r="E314" s="492" t="s">
        <v>3555</v>
      </c>
      <c r="F314" s="492" t="s">
        <v>11</v>
      </c>
      <c r="G314" s="492" t="s">
        <v>465</v>
      </c>
      <c r="H314" s="492" t="s">
        <v>2252</v>
      </c>
      <c r="I314" s="492" t="s">
        <v>2267</v>
      </c>
      <c r="J314" s="492" t="s">
        <v>3740</v>
      </c>
      <c r="K314" s="492"/>
      <c r="L314" s="492" t="s">
        <v>3741</v>
      </c>
      <c r="M314" s="492" t="s">
        <v>3742</v>
      </c>
      <c r="N314" s="492"/>
      <c r="O314" s="492" t="s">
        <v>3743</v>
      </c>
      <c r="P314" s="495"/>
      <c r="Q314" s="495"/>
      <c r="R314" s="507" t="s">
        <v>1026</v>
      </c>
      <c r="S314" s="492" t="s">
        <v>215</v>
      </c>
      <c r="T314" s="492" t="s">
        <v>95</v>
      </c>
      <c r="U314" s="492"/>
      <c r="V314" s="492"/>
      <c r="W314" s="492"/>
    </row>
    <row r="315">
      <c r="A315" s="492" t="s">
        <v>3744</v>
      </c>
      <c r="B315" s="492" t="s">
        <v>3745</v>
      </c>
      <c r="C315" s="492" t="s">
        <v>3746</v>
      </c>
      <c r="D315" s="492" t="s">
        <v>296</v>
      </c>
      <c r="E315" s="492" t="s">
        <v>3555</v>
      </c>
      <c r="F315" s="492" t="s">
        <v>11</v>
      </c>
      <c r="G315" s="492" t="s">
        <v>465</v>
      </c>
      <c r="H315" s="492" t="s">
        <v>2252</v>
      </c>
      <c r="I315" s="492" t="s">
        <v>2267</v>
      </c>
      <c r="J315" s="492" t="s">
        <v>3747</v>
      </c>
      <c r="K315" s="492"/>
      <c r="L315" s="492" t="s">
        <v>3748</v>
      </c>
      <c r="M315" s="492" t="s">
        <v>3749</v>
      </c>
      <c r="N315" s="492"/>
      <c r="O315" s="492" t="s">
        <v>3738</v>
      </c>
      <c r="P315" s="495"/>
      <c r="Q315" s="495"/>
      <c r="R315" s="507" t="s">
        <v>1026</v>
      </c>
      <c r="S315" s="492" t="s">
        <v>215</v>
      </c>
      <c r="T315" s="492" t="s">
        <v>95</v>
      </c>
      <c r="U315" s="492"/>
      <c r="V315" s="492"/>
      <c r="W315" s="492"/>
    </row>
    <row r="316">
      <c r="A316" s="492" t="s">
        <v>3750</v>
      </c>
      <c r="B316" s="492"/>
      <c r="C316" s="492"/>
      <c r="D316" s="492" t="s">
        <v>296</v>
      </c>
      <c r="E316" s="492" t="s">
        <v>3555</v>
      </c>
      <c r="F316" s="492" t="s">
        <v>11</v>
      </c>
      <c r="G316" s="492" t="s">
        <v>465</v>
      </c>
      <c r="H316" s="492" t="s">
        <v>2252</v>
      </c>
      <c r="I316" s="492" t="s">
        <v>2267</v>
      </c>
      <c r="J316" s="492" t="s">
        <v>3751</v>
      </c>
      <c r="K316" s="492"/>
      <c r="L316" s="492" t="s">
        <v>3752</v>
      </c>
      <c r="M316" s="492" t="s">
        <v>3753</v>
      </c>
      <c r="N316" s="492"/>
      <c r="O316" s="492" t="s">
        <v>3754</v>
      </c>
      <c r="P316" s="495"/>
      <c r="Q316" s="495"/>
      <c r="R316" s="507" t="s">
        <v>1026</v>
      </c>
      <c r="S316" s="492" t="s">
        <v>215</v>
      </c>
      <c r="T316" s="492" t="s">
        <v>95</v>
      </c>
      <c r="U316" s="492"/>
      <c r="V316" s="492"/>
      <c r="W316" s="492"/>
    </row>
    <row r="317">
      <c r="A317" s="492" t="s">
        <v>3755</v>
      </c>
      <c r="B317" s="492" t="s">
        <v>3756</v>
      </c>
      <c r="C317" s="492"/>
      <c r="D317" s="492" t="s">
        <v>296</v>
      </c>
      <c r="E317" s="492" t="s">
        <v>296</v>
      </c>
      <c r="F317" s="492" t="s">
        <v>12</v>
      </c>
      <c r="G317" s="492" t="s">
        <v>588</v>
      </c>
      <c r="H317" s="492"/>
      <c r="I317" s="492" t="s">
        <v>2267</v>
      </c>
      <c r="J317" s="492" t="s">
        <v>3757</v>
      </c>
      <c r="K317" s="492"/>
      <c r="L317" s="492" t="s">
        <v>3758</v>
      </c>
      <c r="M317" s="492" t="s">
        <v>3759</v>
      </c>
      <c r="N317" s="494"/>
      <c r="O317" s="492"/>
      <c r="P317" s="495"/>
      <c r="Q317" s="495"/>
      <c r="R317" s="507" t="s">
        <v>1026</v>
      </c>
      <c r="S317" s="492" t="s">
        <v>215</v>
      </c>
      <c r="T317" s="492" t="s">
        <v>95</v>
      </c>
      <c r="U317" s="492"/>
      <c r="V317" s="492"/>
      <c r="W317" s="492"/>
    </row>
    <row r="318">
      <c r="A318" s="492" t="s">
        <v>3760</v>
      </c>
      <c r="B318" s="492"/>
      <c r="C318" s="492"/>
      <c r="D318" s="492" t="s">
        <v>296</v>
      </c>
      <c r="E318" s="492" t="s">
        <v>3555</v>
      </c>
      <c r="F318" s="492" t="s">
        <v>11</v>
      </c>
      <c r="G318" s="492" t="s">
        <v>465</v>
      </c>
      <c r="H318" s="492" t="s">
        <v>2252</v>
      </c>
      <c r="I318" s="492" t="s">
        <v>2267</v>
      </c>
      <c r="J318" s="492" t="s">
        <v>3761</v>
      </c>
      <c r="K318" s="492"/>
      <c r="L318" s="492" t="s">
        <v>3762</v>
      </c>
      <c r="M318" s="492" t="s">
        <v>3763</v>
      </c>
      <c r="N318" s="492"/>
      <c r="O318" s="492" t="s">
        <v>3764</v>
      </c>
      <c r="P318" s="495"/>
      <c r="Q318" s="495"/>
      <c r="R318" s="507" t="s">
        <v>1026</v>
      </c>
      <c r="S318" s="492" t="s">
        <v>215</v>
      </c>
      <c r="T318" s="492" t="s">
        <v>95</v>
      </c>
      <c r="U318" s="492"/>
      <c r="V318" s="492"/>
      <c r="W318" s="492"/>
    </row>
    <row r="319">
      <c r="A319" s="492" t="s">
        <v>3765</v>
      </c>
      <c r="B319" s="492"/>
      <c r="C319" s="492"/>
      <c r="D319" s="492" t="s">
        <v>296</v>
      </c>
      <c r="E319" s="492" t="s">
        <v>3555</v>
      </c>
      <c r="F319" s="492" t="s">
        <v>11</v>
      </c>
      <c r="G319" s="492" t="s">
        <v>465</v>
      </c>
      <c r="H319" s="492" t="s">
        <v>2252</v>
      </c>
      <c r="I319" s="492" t="s">
        <v>2267</v>
      </c>
      <c r="J319" s="492" t="s">
        <v>3766</v>
      </c>
      <c r="K319" s="492"/>
      <c r="L319" s="494" t="s">
        <v>3767</v>
      </c>
      <c r="M319" s="492" t="s">
        <v>3768</v>
      </c>
      <c r="N319" s="492"/>
      <c r="O319" s="492" t="s">
        <v>3769</v>
      </c>
      <c r="P319" s="493" t="s">
        <v>3512</v>
      </c>
      <c r="Q319" s="493"/>
      <c r="R319" s="494" t="s">
        <v>479</v>
      </c>
      <c r="S319" s="494" t="s">
        <v>215</v>
      </c>
      <c r="T319" s="494" t="s">
        <v>95</v>
      </c>
      <c r="U319" s="492"/>
      <c r="V319" s="492"/>
      <c r="W319" s="492"/>
    </row>
    <row r="320">
      <c r="A320" s="492" t="s">
        <v>3770</v>
      </c>
      <c r="B320" s="492"/>
      <c r="C320" s="492"/>
      <c r="D320" s="492" t="s">
        <v>296</v>
      </c>
      <c r="E320" s="492" t="s">
        <v>3771</v>
      </c>
      <c r="F320" s="492" t="s">
        <v>12</v>
      </c>
      <c r="G320" s="492" t="s">
        <v>545</v>
      </c>
      <c r="H320" s="492" t="s">
        <v>2252</v>
      </c>
      <c r="I320" s="492" t="s">
        <v>739</v>
      </c>
      <c r="J320" s="492" t="s">
        <v>3772</v>
      </c>
      <c r="K320" s="492"/>
      <c r="L320" s="492" t="s">
        <v>3773</v>
      </c>
      <c r="M320" s="492" t="s">
        <v>3774</v>
      </c>
      <c r="N320" s="494"/>
      <c r="O320" s="492"/>
      <c r="P320" s="495"/>
      <c r="Q320" s="495"/>
      <c r="R320" s="494" t="s">
        <v>3569</v>
      </c>
      <c r="S320" s="494" t="s">
        <v>215</v>
      </c>
      <c r="T320" s="494" t="s">
        <v>95</v>
      </c>
      <c r="U320" s="492"/>
      <c r="V320" s="492"/>
      <c r="W320" s="492"/>
    </row>
    <row r="321">
      <c r="A321" s="492" t="s">
        <v>3775</v>
      </c>
      <c r="B321" s="492"/>
      <c r="C321" s="492"/>
      <c r="D321" s="492" t="s">
        <v>296</v>
      </c>
      <c r="E321" s="492" t="s">
        <v>3555</v>
      </c>
      <c r="F321" s="492" t="s">
        <v>11</v>
      </c>
      <c r="G321" s="492" t="s">
        <v>465</v>
      </c>
      <c r="H321" s="492" t="s">
        <v>2252</v>
      </c>
      <c r="I321" s="492" t="s">
        <v>2267</v>
      </c>
      <c r="J321" s="492" t="s">
        <v>3776</v>
      </c>
      <c r="K321" s="492"/>
      <c r="L321" s="492" t="s">
        <v>3777</v>
      </c>
      <c r="M321" s="492" t="s">
        <v>3778</v>
      </c>
      <c r="N321" s="492"/>
      <c r="O321" s="492" t="s">
        <v>3779</v>
      </c>
      <c r="P321" s="495"/>
      <c r="Q321" s="495"/>
      <c r="R321" s="507" t="s">
        <v>1026</v>
      </c>
      <c r="S321" s="492" t="s">
        <v>215</v>
      </c>
      <c r="T321" s="492" t="s">
        <v>95</v>
      </c>
      <c r="U321" s="492"/>
      <c r="V321" s="492"/>
      <c r="W321" s="492"/>
    </row>
    <row r="322">
      <c r="A322" s="492" t="s">
        <v>3780</v>
      </c>
      <c r="B322" s="492"/>
      <c r="C322" s="492"/>
      <c r="D322" s="492" t="s">
        <v>296</v>
      </c>
      <c r="E322" s="492" t="s">
        <v>3555</v>
      </c>
      <c r="F322" s="492" t="s">
        <v>11</v>
      </c>
      <c r="G322" s="492" t="s">
        <v>465</v>
      </c>
      <c r="H322" s="492" t="s">
        <v>2252</v>
      </c>
      <c r="I322" s="492" t="s">
        <v>2267</v>
      </c>
      <c r="J322" s="492" t="s">
        <v>3781</v>
      </c>
      <c r="K322" s="492" t="s">
        <v>3206</v>
      </c>
      <c r="L322" s="492" t="s">
        <v>3782</v>
      </c>
      <c r="M322" s="492" t="s">
        <v>3783</v>
      </c>
      <c r="N322" s="492"/>
      <c r="O322" s="492" t="s">
        <v>3784</v>
      </c>
      <c r="P322" s="495"/>
      <c r="Q322" s="495"/>
      <c r="R322" s="507" t="s">
        <v>1026</v>
      </c>
      <c r="S322" s="492" t="s">
        <v>215</v>
      </c>
      <c r="T322" s="492" t="s">
        <v>95</v>
      </c>
      <c r="U322" s="492"/>
      <c r="V322" s="492"/>
      <c r="W322" s="492"/>
    </row>
    <row r="323">
      <c r="A323" s="492" t="s">
        <v>3785</v>
      </c>
      <c r="B323" s="492"/>
      <c r="C323" s="492"/>
      <c r="D323" s="492" t="s">
        <v>296</v>
      </c>
      <c r="E323" s="492" t="s">
        <v>3555</v>
      </c>
      <c r="F323" s="492" t="s">
        <v>11</v>
      </c>
      <c r="G323" s="492" t="s">
        <v>465</v>
      </c>
      <c r="H323" s="492" t="s">
        <v>2252</v>
      </c>
      <c r="I323" s="492" t="s">
        <v>2267</v>
      </c>
      <c r="J323" s="492" t="s">
        <v>3786</v>
      </c>
      <c r="K323" s="492" t="s">
        <v>3787</v>
      </c>
      <c r="L323" s="492" t="s">
        <v>3788</v>
      </c>
      <c r="M323" s="492" t="s">
        <v>3789</v>
      </c>
      <c r="N323" s="492"/>
      <c r="O323" s="492" t="s">
        <v>3790</v>
      </c>
      <c r="P323" s="495"/>
      <c r="Q323" s="495"/>
      <c r="R323" s="507" t="s">
        <v>1026</v>
      </c>
      <c r="S323" s="492" t="s">
        <v>215</v>
      </c>
      <c r="T323" s="492" t="s">
        <v>95</v>
      </c>
      <c r="U323" s="492"/>
      <c r="V323" s="492"/>
      <c r="W323" s="492"/>
    </row>
    <row r="324">
      <c r="A324" s="492" t="s">
        <v>3791</v>
      </c>
      <c r="B324" s="492"/>
      <c r="C324" s="492"/>
      <c r="D324" s="492" t="s">
        <v>296</v>
      </c>
      <c r="E324" s="492" t="s">
        <v>3555</v>
      </c>
      <c r="F324" s="492" t="s">
        <v>11</v>
      </c>
      <c r="G324" s="492" t="s">
        <v>465</v>
      </c>
      <c r="H324" s="492" t="s">
        <v>2252</v>
      </c>
      <c r="I324" s="492" t="s">
        <v>2267</v>
      </c>
      <c r="J324" s="492" t="s">
        <v>3792</v>
      </c>
      <c r="K324" s="492" t="s">
        <v>3787</v>
      </c>
      <c r="L324" s="492" t="s">
        <v>3793</v>
      </c>
      <c r="M324" s="492" t="s">
        <v>3794</v>
      </c>
      <c r="N324" s="492"/>
      <c r="O324" s="492" t="s">
        <v>3795</v>
      </c>
      <c r="P324" s="495"/>
      <c r="Q324" s="495"/>
      <c r="R324" s="494" t="s">
        <v>1541</v>
      </c>
      <c r="S324" s="494" t="s">
        <v>215</v>
      </c>
      <c r="T324" s="494" t="s">
        <v>95</v>
      </c>
      <c r="U324" s="492"/>
      <c r="V324" s="492"/>
      <c r="W324" s="492"/>
    </row>
    <row r="325">
      <c r="A325" s="492" t="s">
        <v>3796</v>
      </c>
      <c r="B325" s="492"/>
      <c r="C325" s="492"/>
      <c r="D325" s="492" t="s">
        <v>296</v>
      </c>
      <c r="E325" s="492" t="s">
        <v>3555</v>
      </c>
      <c r="F325" s="492" t="s">
        <v>11</v>
      </c>
      <c r="G325" s="492" t="s">
        <v>465</v>
      </c>
      <c r="H325" s="492" t="s">
        <v>2252</v>
      </c>
      <c r="I325" s="492" t="s">
        <v>2267</v>
      </c>
      <c r="J325" s="492" t="s">
        <v>3797</v>
      </c>
      <c r="K325" s="492"/>
      <c r="L325" s="492" t="s">
        <v>3798</v>
      </c>
      <c r="M325" s="492" t="s">
        <v>3799</v>
      </c>
      <c r="N325" s="492"/>
      <c r="O325" s="492" t="s">
        <v>3800</v>
      </c>
      <c r="P325" s="495"/>
      <c r="Q325" s="495"/>
      <c r="R325" s="507" t="s">
        <v>1026</v>
      </c>
      <c r="S325" s="492" t="s">
        <v>215</v>
      </c>
      <c r="T325" s="492" t="s">
        <v>95</v>
      </c>
      <c r="U325" s="492"/>
      <c r="V325" s="492"/>
      <c r="W325" s="492"/>
    </row>
    <row r="326">
      <c r="A326" s="492" t="s">
        <v>3801</v>
      </c>
      <c r="B326" s="492"/>
      <c r="C326" s="492"/>
      <c r="D326" s="492" t="s">
        <v>296</v>
      </c>
      <c r="E326" s="492"/>
      <c r="F326" s="492" t="s">
        <v>12</v>
      </c>
      <c r="G326" s="492" t="s">
        <v>545</v>
      </c>
      <c r="H326" s="492" t="s">
        <v>2252</v>
      </c>
      <c r="I326" s="492" t="s">
        <v>2267</v>
      </c>
      <c r="J326" s="492" t="s">
        <v>3802</v>
      </c>
      <c r="K326" s="492"/>
      <c r="L326" s="492" t="s">
        <v>3803</v>
      </c>
      <c r="M326" s="492" t="s">
        <v>3804</v>
      </c>
      <c r="N326" s="492" t="s">
        <v>3805</v>
      </c>
      <c r="O326" s="492"/>
      <c r="P326" s="495"/>
      <c r="Q326" s="495"/>
      <c r="R326" s="494" t="s">
        <v>1541</v>
      </c>
      <c r="S326" s="494" t="s">
        <v>215</v>
      </c>
      <c r="T326" s="494" t="s">
        <v>95</v>
      </c>
      <c r="U326" s="492"/>
      <c r="V326" s="510"/>
      <c r="W326" s="492"/>
    </row>
    <row r="327">
      <c r="A327" s="492" t="s">
        <v>3806</v>
      </c>
      <c r="B327" s="492" t="s">
        <v>3807</v>
      </c>
      <c r="C327" s="492"/>
      <c r="D327" s="492" t="s">
        <v>296</v>
      </c>
      <c r="E327" s="492"/>
      <c r="F327" s="492" t="s">
        <v>12</v>
      </c>
      <c r="G327" s="492" t="s">
        <v>545</v>
      </c>
      <c r="H327" s="492" t="s">
        <v>2252</v>
      </c>
      <c r="I327" s="492" t="s">
        <v>2267</v>
      </c>
      <c r="J327" s="492" t="s">
        <v>3808</v>
      </c>
      <c r="K327" s="492"/>
      <c r="L327" s="492" t="s">
        <v>3809</v>
      </c>
      <c r="M327" s="492" t="s">
        <v>3810</v>
      </c>
      <c r="N327" s="492" t="s">
        <v>3811</v>
      </c>
      <c r="O327" s="492"/>
      <c r="P327" s="495"/>
      <c r="Q327" s="495"/>
      <c r="R327" s="507" t="s">
        <v>1026</v>
      </c>
      <c r="S327" s="492" t="s">
        <v>215</v>
      </c>
      <c r="T327" s="492" t="s">
        <v>95</v>
      </c>
      <c r="U327" s="492"/>
      <c r="V327" s="498"/>
      <c r="W327" s="492"/>
    </row>
    <row r="328">
      <c r="A328" s="492" t="s">
        <v>3812</v>
      </c>
      <c r="B328" s="492"/>
      <c r="C328" s="492"/>
      <c r="D328" s="492" t="s">
        <v>296</v>
      </c>
      <c r="E328" s="492"/>
      <c r="F328" s="492" t="s">
        <v>12</v>
      </c>
      <c r="G328" s="492" t="s">
        <v>545</v>
      </c>
      <c r="H328" s="492" t="s">
        <v>2252</v>
      </c>
      <c r="I328" s="492" t="s">
        <v>2267</v>
      </c>
      <c r="J328" s="492" t="s">
        <v>3813</v>
      </c>
      <c r="K328" s="492"/>
      <c r="L328" s="492" t="s">
        <v>3814</v>
      </c>
      <c r="M328" s="492" t="s">
        <v>3810</v>
      </c>
      <c r="N328" s="492"/>
      <c r="O328" s="492"/>
      <c r="P328" s="495"/>
      <c r="Q328" s="495"/>
      <c r="R328" s="507" t="s">
        <v>1026</v>
      </c>
      <c r="S328" s="492" t="s">
        <v>215</v>
      </c>
      <c r="T328" s="492" t="s">
        <v>95</v>
      </c>
      <c r="U328" s="492"/>
      <c r="V328" s="498"/>
      <c r="W328" s="492"/>
    </row>
    <row r="329">
      <c r="A329" s="492" t="s">
        <v>3815</v>
      </c>
      <c r="B329" s="492"/>
      <c r="C329" s="492"/>
      <c r="D329" s="492" t="s">
        <v>296</v>
      </c>
      <c r="E329" s="492"/>
      <c r="F329" s="492" t="s">
        <v>12</v>
      </c>
      <c r="G329" s="492" t="s">
        <v>545</v>
      </c>
      <c r="H329" s="492" t="s">
        <v>2252</v>
      </c>
      <c r="I329" s="492" t="s">
        <v>2267</v>
      </c>
      <c r="J329" s="492" t="s">
        <v>3816</v>
      </c>
      <c r="K329" s="492"/>
      <c r="L329" s="492" t="s">
        <v>3814</v>
      </c>
      <c r="M329" s="492" t="s">
        <v>3817</v>
      </c>
      <c r="N329" s="492"/>
      <c r="O329" s="492"/>
      <c r="P329" s="495"/>
      <c r="Q329" s="495"/>
      <c r="R329" s="507" t="s">
        <v>1026</v>
      </c>
      <c r="S329" s="492" t="s">
        <v>215</v>
      </c>
      <c r="T329" s="492" t="s">
        <v>95</v>
      </c>
      <c r="U329" s="492"/>
      <c r="V329" s="510"/>
      <c r="W329" s="492"/>
    </row>
    <row r="330">
      <c r="A330" s="492" t="s">
        <v>3818</v>
      </c>
      <c r="B330" s="492"/>
      <c r="C330" s="492"/>
      <c r="D330" s="492" t="s">
        <v>296</v>
      </c>
      <c r="E330" s="492" t="s">
        <v>3555</v>
      </c>
      <c r="F330" s="492" t="s">
        <v>11</v>
      </c>
      <c r="G330" s="492" t="s">
        <v>465</v>
      </c>
      <c r="H330" s="492" t="s">
        <v>2252</v>
      </c>
      <c r="I330" s="492" t="s">
        <v>2267</v>
      </c>
      <c r="J330" s="492" t="s">
        <v>3819</v>
      </c>
      <c r="K330" s="492"/>
      <c r="L330" s="492" t="s">
        <v>3820</v>
      </c>
      <c r="M330" s="492" t="s">
        <v>3821</v>
      </c>
      <c r="N330" s="492"/>
      <c r="O330" s="492" t="s">
        <v>3800</v>
      </c>
      <c r="P330" s="495"/>
      <c r="Q330" s="495"/>
      <c r="R330" s="507" t="s">
        <v>1026</v>
      </c>
      <c r="S330" s="492" t="s">
        <v>215</v>
      </c>
      <c r="T330" s="492" t="s">
        <v>95</v>
      </c>
      <c r="U330" s="492"/>
      <c r="V330" s="492"/>
      <c r="W330" s="492"/>
    </row>
    <row r="331">
      <c r="A331" s="492" t="s">
        <v>3822</v>
      </c>
      <c r="B331" s="492"/>
      <c r="C331" s="492"/>
      <c r="D331" s="492" t="s">
        <v>296</v>
      </c>
      <c r="E331" s="492" t="s">
        <v>3823</v>
      </c>
      <c r="F331" s="492" t="s">
        <v>11</v>
      </c>
      <c r="G331" s="492" t="s">
        <v>465</v>
      </c>
      <c r="H331" s="492" t="s">
        <v>2252</v>
      </c>
      <c r="I331" s="492" t="s">
        <v>2267</v>
      </c>
      <c r="J331" s="492" t="s">
        <v>3824</v>
      </c>
      <c r="K331" s="492"/>
      <c r="L331" s="492" t="s">
        <v>3825</v>
      </c>
      <c r="M331" s="492" t="s">
        <v>3826</v>
      </c>
      <c r="N331" s="492"/>
      <c r="O331" s="492" t="s">
        <v>3800</v>
      </c>
      <c r="P331" s="495"/>
      <c r="Q331" s="495"/>
      <c r="R331" s="494" t="s">
        <v>1026</v>
      </c>
      <c r="S331" s="494" t="s">
        <v>215</v>
      </c>
      <c r="T331" s="494" t="s">
        <v>95</v>
      </c>
      <c r="U331" s="492"/>
      <c r="V331" s="492"/>
      <c r="W331" s="492"/>
    </row>
    <row r="332">
      <c r="A332" s="492" t="s">
        <v>3827</v>
      </c>
      <c r="B332" s="492"/>
      <c r="C332" s="492"/>
      <c r="D332" s="492" t="s">
        <v>296</v>
      </c>
      <c r="E332" s="492" t="s">
        <v>3555</v>
      </c>
      <c r="F332" s="492" t="s">
        <v>12</v>
      </c>
      <c r="G332" s="492" t="s">
        <v>465</v>
      </c>
      <c r="H332" s="492" t="s">
        <v>2252</v>
      </c>
      <c r="I332" s="492" t="s">
        <v>2267</v>
      </c>
      <c r="J332" s="492" t="s">
        <v>3828</v>
      </c>
      <c r="K332" s="492" t="s">
        <v>3829</v>
      </c>
      <c r="L332" s="492" t="s">
        <v>3830</v>
      </c>
      <c r="M332" s="492" t="s">
        <v>3831</v>
      </c>
      <c r="N332" s="492"/>
      <c r="O332" s="492" t="s">
        <v>3832</v>
      </c>
      <c r="P332" s="495"/>
      <c r="Q332" s="495"/>
      <c r="R332" s="494" t="s">
        <v>1026</v>
      </c>
      <c r="S332" s="494" t="s">
        <v>215</v>
      </c>
      <c r="T332" s="494" t="s">
        <v>95</v>
      </c>
      <c r="U332" s="492"/>
      <c r="V332" s="492"/>
      <c r="W332" s="492"/>
    </row>
    <row r="333">
      <c r="A333" s="492" t="s">
        <v>3833</v>
      </c>
      <c r="B333" s="492"/>
      <c r="C333" s="492"/>
      <c r="D333" s="492" t="s">
        <v>296</v>
      </c>
      <c r="E333" s="492" t="s">
        <v>3555</v>
      </c>
      <c r="F333" s="492" t="s">
        <v>12</v>
      </c>
      <c r="G333" s="492" t="s">
        <v>465</v>
      </c>
      <c r="H333" s="492" t="s">
        <v>2252</v>
      </c>
      <c r="I333" s="492" t="s">
        <v>2267</v>
      </c>
      <c r="J333" s="492" t="s">
        <v>3834</v>
      </c>
      <c r="K333" s="492" t="s">
        <v>3829</v>
      </c>
      <c r="L333" s="492" t="s">
        <v>3830</v>
      </c>
      <c r="M333" s="492" t="s">
        <v>3835</v>
      </c>
      <c r="N333" s="492"/>
      <c r="O333" s="492" t="s">
        <v>3836</v>
      </c>
      <c r="P333" s="495"/>
      <c r="Q333" s="495"/>
      <c r="R333" s="494" t="s">
        <v>1026</v>
      </c>
      <c r="S333" s="494" t="s">
        <v>215</v>
      </c>
      <c r="T333" s="494" t="s">
        <v>95</v>
      </c>
      <c r="U333" s="492"/>
      <c r="V333" s="492"/>
      <c r="W333" s="492"/>
    </row>
    <row r="334">
      <c r="A334" s="492" t="s">
        <v>3837</v>
      </c>
      <c r="B334" s="492"/>
      <c r="C334" s="492"/>
      <c r="D334" s="492" t="s">
        <v>296</v>
      </c>
      <c r="E334" s="492" t="s">
        <v>3555</v>
      </c>
      <c r="F334" s="492" t="s">
        <v>12</v>
      </c>
      <c r="G334" s="492" t="s">
        <v>465</v>
      </c>
      <c r="H334" s="492" t="s">
        <v>2252</v>
      </c>
      <c r="I334" s="492" t="s">
        <v>2267</v>
      </c>
      <c r="J334" s="492" t="s">
        <v>3838</v>
      </c>
      <c r="K334" s="492" t="s">
        <v>3829</v>
      </c>
      <c r="L334" s="492" t="s">
        <v>3830</v>
      </c>
      <c r="M334" s="492" t="s">
        <v>3839</v>
      </c>
      <c r="N334" s="492"/>
      <c r="O334" s="492" t="s">
        <v>3836</v>
      </c>
      <c r="P334" s="495"/>
      <c r="Q334" s="495"/>
      <c r="R334" s="494" t="s">
        <v>1026</v>
      </c>
      <c r="S334" s="494" t="s">
        <v>215</v>
      </c>
      <c r="T334" s="494" t="s">
        <v>95</v>
      </c>
      <c r="U334" s="492"/>
      <c r="V334" s="492"/>
      <c r="W334" s="492" t="s">
        <v>2546</v>
      </c>
    </row>
    <row r="335">
      <c r="A335" s="492" t="s">
        <v>3840</v>
      </c>
      <c r="B335" s="492"/>
      <c r="C335" s="492"/>
      <c r="D335" s="492" t="s">
        <v>296</v>
      </c>
      <c r="E335" s="492" t="s">
        <v>3555</v>
      </c>
      <c r="F335" s="492" t="s">
        <v>11</v>
      </c>
      <c r="G335" s="492" t="s">
        <v>465</v>
      </c>
      <c r="H335" s="492" t="s">
        <v>2252</v>
      </c>
      <c r="I335" s="492" t="s">
        <v>2267</v>
      </c>
      <c r="J335" s="492" t="s">
        <v>3841</v>
      </c>
      <c r="K335" s="492" t="s">
        <v>3206</v>
      </c>
      <c r="L335" s="492" t="s">
        <v>3842</v>
      </c>
      <c r="M335" s="492" t="s">
        <v>3843</v>
      </c>
      <c r="N335" s="492"/>
      <c r="O335" s="492" t="s">
        <v>3844</v>
      </c>
      <c r="P335" s="495"/>
      <c r="Q335" s="495"/>
      <c r="R335" s="494" t="s">
        <v>1026</v>
      </c>
      <c r="S335" s="494" t="s">
        <v>215</v>
      </c>
      <c r="T335" s="494" t="s">
        <v>95</v>
      </c>
      <c r="U335" s="492"/>
      <c r="V335" s="492"/>
      <c r="W335" s="492"/>
    </row>
    <row r="336">
      <c r="A336" s="492" t="s">
        <v>3845</v>
      </c>
      <c r="B336" s="492"/>
      <c r="C336" s="492"/>
      <c r="D336" s="492" t="s">
        <v>296</v>
      </c>
      <c r="E336" s="492" t="s">
        <v>3555</v>
      </c>
      <c r="F336" s="492" t="s">
        <v>11</v>
      </c>
      <c r="G336" s="492" t="s">
        <v>465</v>
      </c>
      <c r="H336" s="492" t="s">
        <v>2252</v>
      </c>
      <c r="I336" s="492" t="s">
        <v>2267</v>
      </c>
      <c r="J336" s="492" t="s">
        <v>3846</v>
      </c>
      <c r="K336" s="492" t="s">
        <v>3206</v>
      </c>
      <c r="L336" s="492" t="s">
        <v>3842</v>
      </c>
      <c r="M336" s="492" t="s">
        <v>3847</v>
      </c>
      <c r="N336" s="492"/>
      <c r="O336" s="492" t="s">
        <v>3848</v>
      </c>
      <c r="P336" s="495"/>
      <c r="Q336" s="495"/>
      <c r="R336" s="494" t="s">
        <v>1026</v>
      </c>
      <c r="S336" s="494" t="s">
        <v>215</v>
      </c>
      <c r="T336" s="494" t="s">
        <v>95</v>
      </c>
      <c r="U336" s="492"/>
      <c r="V336" s="492"/>
      <c r="W336" s="492"/>
    </row>
    <row r="337">
      <c r="A337" s="492" t="s">
        <v>3849</v>
      </c>
      <c r="B337" s="492"/>
      <c r="C337" s="492"/>
      <c r="D337" s="492" t="s">
        <v>296</v>
      </c>
      <c r="E337" s="492" t="s">
        <v>3555</v>
      </c>
      <c r="F337" s="492" t="s">
        <v>11</v>
      </c>
      <c r="G337" s="492" t="s">
        <v>465</v>
      </c>
      <c r="H337" s="492" t="s">
        <v>2252</v>
      </c>
      <c r="I337" s="492" t="s">
        <v>2267</v>
      </c>
      <c r="J337" s="492" t="s">
        <v>3850</v>
      </c>
      <c r="K337" s="492"/>
      <c r="L337" s="492" t="s">
        <v>3851</v>
      </c>
      <c r="M337" s="492" t="s">
        <v>3852</v>
      </c>
      <c r="N337" s="492"/>
      <c r="O337" s="492" t="s">
        <v>3853</v>
      </c>
      <c r="P337" s="495"/>
      <c r="Q337" s="495"/>
      <c r="R337" s="494" t="s">
        <v>1026</v>
      </c>
      <c r="S337" s="494" t="s">
        <v>215</v>
      </c>
      <c r="T337" s="494" t="s">
        <v>95</v>
      </c>
      <c r="U337" s="492"/>
      <c r="V337" s="492"/>
      <c r="W337" s="492"/>
    </row>
    <row r="338">
      <c r="A338" s="492" t="s">
        <v>3854</v>
      </c>
      <c r="B338" s="492"/>
      <c r="C338" s="492"/>
      <c r="D338" s="492" t="s">
        <v>296</v>
      </c>
      <c r="E338" s="492" t="s">
        <v>3555</v>
      </c>
      <c r="F338" s="492" t="s">
        <v>12</v>
      </c>
      <c r="G338" s="492" t="s">
        <v>465</v>
      </c>
      <c r="H338" s="492" t="s">
        <v>2252</v>
      </c>
      <c r="I338" s="492" t="s">
        <v>2267</v>
      </c>
      <c r="J338" s="492" t="s">
        <v>3855</v>
      </c>
      <c r="K338" s="492"/>
      <c r="L338" s="492" t="s">
        <v>3856</v>
      </c>
      <c r="M338" s="492" t="s">
        <v>3857</v>
      </c>
      <c r="N338" s="492"/>
      <c r="O338" s="492" t="s">
        <v>3858</v>
      </c>
      <c r="P338" s="495"/>
      <c r="Q338" s="495"/>
      <c r="R338" s="494" t="s">
        <v>1026</v>
      </c>
      <c r="S338" s="494" t="s">
        <v>215</v>
      </c>
      <c r="T338" s="494" t="s">
        <v>95</v>
      </c>
      <c r="U338" s="492"/>
      <c r="V338" s="492"/>
      <c r="W338" s="492"/>
    </row>
    <row r="339">
      <c r="A339" s="492" t="s">
        <v>3859</v>
      </c>
      <c r="B339" s="492"/>
      <c r="C339" s="492"/>
      <c r="D339" s="492" t="s">
        <v>296</v>
      </c>
      <c r="E339" s="492" t="s">
        <v>3555</v>
      </c>
      <c r="F339" s="492" t="s">
        <v>11</v>
      </c>
      <c r="G339" s="492" t="s">
        <v>465</v>
      </c>
      <c r="H339" s="492" t="s">
        <v>2252</v>
      </c>
      <c r="I339" s="492" t="s">
        <v>2267</v>
      </c>
      <c r="J339" s="492" t="s">
        <v>3860</v>
      </c>
      <c r="K339" s="492" t="s">
        <v>3206</v>
      </c>
      <c r="L339" s="492" t="s">
        <v>3861</v>
      </c>
      <c r="M339" s="492" t="s">
        <v>3862</v>
      </c>
      <c r="N339" s="492"/>
      <c r="O339" s="492" t="s">
        <v>3863</v>
      </c>
      <c r="P339" s="495"/>
      <c r="Q339" s="495"/>
      <c r="R339" s="494" t="s">
        <v>1541</v>
      </c>
      <c r="S339" s="494" t="s">
        <v>215</v>
      </c>
      <c r="T339" s="494" t="s">
        <v>95</v>
      </c>
      <c r="U339" s="492"/>
      <c r="V339" s="492"/>
      <c r="W339" s="492"/>
    </row>
    <row r="340">
      <c r="A340" s="492" t="s">
        <v>3864</v>
      </c>
      <c r="B340" s="492"/>
      <c r="C340" s="492"/>
      <c r="D340" s="492" t="s">
        <v>296</v>
      </c>
      <c r="E340" s="492" t="s">
        <v>3555</v>
      </c>
      <c r="F340" s="492" t="s">
        <v>11</v>
      </c>
      <c r="G340" s="492" t="s">
        <v>465</v>
      </c>
      <c r="H340" s="492" t="s">
        <v>2252</v>
      </c>
      <c r="I340" s="492" t="s">
        <v>2267</v>
      </c>
      <c r="J340" s="492" t="s">
        <v>3865</v>
      </c>
      <c r="K340" s="492" t="s">
        <v>3206</v>
      </c>
      <c r="L340" s="492" t="s">
        <v>3866</v>
      </c>
      <c r="M340" s="492" t="s">
        <v>3867</v>
      </c>
      <c r="N340" s="492"/>
      <c r="O340" s="492" t="s">
        <v>3779</v>
      </c>
      <c r="P340" s="495"/>
      <c r="Q340" s="495"/>
      <c r="R340" s="494" t="s">
        <v>1026</v>
      </c>
      <c r="S340" s="494" t="s">
        <v>215</v>
      </c>
      <c r="T340" s="494" t="s">
        <v>95</v>
      </c>
      <c r="U340" s="492"/>
      <c r="V340" s="492"/>
      <c r="W340" s="492"/>
    </row>
    <row r="341">
      <c r="A341" s="492" t="s">
        <v>3868</v>
      </c>
      <c r="B341" s="492"/>
      <c r="C341" s="492"/>
      <c r="D341" s="492" t="s">
        <v>296</v>
      </c>
      <c r="E341" s="492" t="s">
        <v>3555</v>
      </c>
      <c r="F341" s="492" t="s">
        <v>11</v>
      </c>
      <c r="G341" s="492" t="s">
        <v>465</v>
      </c>
      <c r="H341" s="492" t="s">
        <v>2252</v>
      </c>
      <c r="I341" s="492" t="s">
        <v>2267</v>
      </c>
      <c r="J341" s="492" t="s">
        <v>3869</v>
      </c>
      <c r="K341" s="492"/>
      <c r="L341" s="492" t="s">
        <v>3870</v>
      </c>
      <c r="M341" s="492" t="s">
        <v>3871</v>
      </c>
      <c r="N341" s="492"/>
      <c r="O341" s="492" t="s">
        <v>3872</v>
      </c>
      <c r="P341" s="495"/>
      <c r="Q341" s="495"/>
      <c r="R341" s="494" t="s">
        <v>1541</v>
      </c>
      <c r="S341" s="494" t="s">
        <v>215</v>
      </c>
      <c r="T341" s="494" t="s">
        <v>95</v>
      </c>
      <c r="U341" s="492"/>
      <c r="V341" s="492"/>
      <c r="W341" s="492"/>
    </row>
    <row r="342">
      <c r="A342" s="492" t="s">
        <v>3873</v>
      </c>
      <c r="B342" s="492"/>
      <c r="C342" s="492"/>
      <c r="D342" s="492" t="s">
        <v>296</v>
      </c>
      <c r="E342" s="492" t="s">
        <v>3555</v>
      </c>
      <c r="F342" s="492" t="s">
        <v>12</v>
      </c>
      <c r="G342" s="492" t="s">
        <v>465</v>
      </c>
      <c r="H342" s="492" t="s">
        <v>2252</v>
      </c>
      <c r="I342" s="492" t="s">
        <v>2267</v>
      </c>
      <c r="J342" s="492" t="s">
        <v>3874</v>
      </c>
      <c r="K342" s="492" t="s">
        <v>3206</v>
      </c>
      <c r="L342" s="492" t="s">
        <v>3875</v>
      </c>
      <c r="M342" s="492" t="s">
        <v>3876</v>
      </c>
      <c r="N342" s="492"/>
      <c r="O342" s="492" t="s">
        <v>3877</v>
      </c>
      <c r="P342" s="495"/>
      <c r="Q342" s="495"/>
      <c r="R342" s="494" t="s">
        <v>3569</v>
      </c>
      <c r="S342" s="494" t="s">
        <v>215</v>
      </c>
      <c r="T342" s="494" t="s">
        <v>95</v>
      </c>
      <c r="U342" s="492"/>
      <c r="V342" s="492"/>
      <c r="W342" s="492"/>
    </row>
    <row r="343">
      <c r="A343" s="492" t="s">
        <v>3878</v>
      </c>
      <c r="B343" s="492"/>
      <c r="C343" s="492"/>
      <c r="D343" s="492" t="s">
        <v>296</v>
      </c>
      <c r="E343" s="492" t="s">
        <v>3555</v>
      </c>
      <c r="F343" s="492" t="s">
        <v>11</v>
      </c>
      <c r="G343" s="492" t="s">
        <v>465</v>
      </c>
      <c r="H343" s="492" t="s">
        <v>2252</v>
      </c>
      <c r="I343" s="492" t="s">
        <v>2267</v>
      </c>
      <c r="J343" s="492" t="s">
        <v>3879</v>
      </c>
      <c r="K343" s="492" t="s">
        <v>3206</v>
      </c>
      <c r="L343" s="492" t="s">
        <v>3880</v>
      </c>
      <c r="M343" s="492" t="s">
        <v>3881</v>
      </c>
      <c r="N343" s="492"/>
      <c r="O343" s="492" t="s">
        <v>3882</v>
      </c>
      <c r="P343" s="495"/>
      <c r="Q343" s="495"/>
      <c r="R343" s="494" t="s">
        <v>1541</v>
      </c>
      <c r="S343" s="494" t="s">
        <v>215</v>
      </c>
      <c r="T343" s="494" t="s">
        <v>95</v>
      </c>
      <c r="U343" s="492"/>
      <c r="V343" s="492"/>
      <c r="W343" s="492"/>
    </row>
    <row r="344">
      <c r="A344" s="492" t="s">
        <v>3883</v>
      </c>
      <c r="B344" s="492"/>
      <c r="C344" s="492"/>
      <c r="D344" s="492" t="s">
        <v>296</v>
      </c>
      <c r="E344" s="492" t="s">
        <v>3555</v>
      </c>
      <c r="F344" s="492" t="s">
        <v>11</v>
      </c>
      <c r="G344" s="492" t="s">
        <v>588</v>
      </c>
      <c r="H344" s="492" t="s">
        <v>2252</v>
      </c>
      <c r="I344" s="492" t="s">
        <v>2267</v>
      </c>
      <c r="J344" s="492" t="s">
        <v>3884</v>
      </c>
      <c r="K344" s="492" t="s">
        <v>3206</v>
      </c>
      <c r="L344" s="492" t="s">
        <v>3885</v>
      </c>
      <c r="M344" s="492" t="s">
        <v>3886</v>
      </c>
      <c r="N344" s="492"/>
      <c r="O344" s="492"/>
      <c r="P344" s="495"/>
      <c r="Q344" s="495"/>
      <c r="R344" s="494" t="s">
        <v>950</v>
      </c>
      <c r="S344" s="494" t="s">
        <v>215</v>
      </c>
      <c r="T344" s="494" t="s">
        <v>95</v>
      </c>
      <c r="U344" s="492"/>
      <c r="V344" s="492"/>
      <c r="W344" s="492"/>
    </row>
    <row r="345">
      <c r="A345" s="492" t="s">
        <v>3887</v>
      </c>
      <c r="B345" s="492"/>
      <c r="C345" s="492"/>
      <c r="D345" s="492" t="s">
        <v>296</v>
      </c>
      <c r="E345" s="492" t="s">
        <v>3555</v>
      </c>
      <c r="F345" s="492" t="s">
        <v>11</v>
      </c>
      <c r="G345" s="492" t="s">
        <v>465</v>
      </c>
      <c r="H345" s="492" t="s">
        <v>2252</v>
      </c>
      <c r="I345" s="492" t="s">
        <v>2267</v>
      </c>
      <c r="J345" s="492" t="s">
        <v>3888</v>
      </c>
      <c r="K345" s="492" t="s">
        <v>3206</v>
      </c>
      <c r="L345" s="492" t="s">
        <v>3889</v>
      </c>
      <c r="M345" s="492" t="s">
        <v>3890</v>
      </c>
      <c r="N345" s="492"/>
      <c r="O345" s="492" t="s">
        <v>3891</v>
      </c>
      <c r="P345" s="495"/>
      <c r="Q345" s="495"/>
      <c r="R345" s="494" t="s">
        <v>1541</v>
      </c>
      <c r="S345" s="494" t="s">
        <v>215</v>
      </c>
      <c r="T345" s="494" t="s">
        <v>95</v>
      </c>
      <c r="U345" s="492"/>
      <c r="V345" s="492"/>
      <c r="W345" s="492"/>
    </row>
    <row r="346">
      <c r="A346" s="492" t="s">
        <v>3892</v>
      </c>
      <c r="B346" s="492"/>
      <c r="C346" s="492"/>
      <c r="D346" s="492" t="s">
        <v>296</v>
      </c>
      <c r="E346" s="492" t="s">
        <v>3555</v>
      </c>
      <c r="F346" s="492" t="s">
        <v>11</v>
      </c>
      <c r="G346" s="492" t="s">
        <v>465</v>
      </c>
      <c r="H346" s="492" t="s">
        <v>2252</v>
      </c>
      <c r="I346" s="492" t="s">
        <v>2267</v>
      </c>
      <c r="J346" s="492" t="s">
        <v>3893</v>
      </c>
      <c r="K346" s="492" t="s">
        <v>3206</v>
      </c>
      <c r="L346" s="492" t="s">
        <v>3894</v>
      </c>
      <c r="M346" s="492" t="s">
        <v>3895</v>
      </c>
      <c r="N346" s="492"/>
      <c r="O346" s="492" t="s">
        <v>3896</v>
      </c>
      <c r="P346" s="495"/>
      <c r="Q346" s="495"/>
      <c r="R346" s="494" t="s">
        <v>1026</v>
      </c>
      <c r="S346" s="494" t="s">
        <v>215</v>
      </c>
      <c r="T346" s="494" t="s">
        <v>95</v>
      </c>
      <c r="U346" s="492"/>
      <c r="V346" s="492"/>
      <c r="W346" s="492"/>
    </row>
    <row r="347">
      <c r="A347" s="492" t="s">
        <v>3897</v>
      </c>
      <c r="B347" s="492"/>
      <c r="C347" s="492"/>
      <c r="D347" s="492" t="s">
        <v>296</v>
      </c>
      <c r="E347" s="492" t="s">
        <v>3555</v>
      </c>
      <c r="F347" s="492" t="s">
        <v>11</v>
      </c>
      <c r="G347" s="492" t="s">
        <v>465</v>
      </c>
      <c r="H347" s="492" t="s">
        <v>2252</v>
      </c>
      <c r="I347" s="492" t="s">
        <v>2267</v>
      </c>
      <c r="J347" s="492" t="s">
        <v>3898</v>
      </c>
      <c r="K347" s="492" t="s">
        <v>3206</v>
      </c>
      <c r="L347" s="492" t="s">
        <v>3899</v>
      </c>
      <c r="M347" s="492" t="s">
        <v>3900</v>
      </c>
      <c r="N347" s="492"/>
      <c r="O347" s="492" t="s">
        <v>3901</v>
      </c>
      <c r="P347" s="495"/>
      <c r="Q347" s="495"/>
      <c r="R347" s="494" t="s">
        <v>479</v>
      </c>
      <c r="S347" s="494" t="s">
        <v>215</v>
      </c>
      <c r="T347" s="494" t="s">
        <v>95</v>
      </c>
      <c r="U347" s="492"/>
      <c r="V347" s="492"/>
      <c r="W347" s="492"/>
    </row>
    <row r="348">
      <c r="A348" s="492" t="s">
        <v>3902</v>
      </c>
      <c r="B348" s="492"/>
      <c r="C348" s="492"/>
      <c r="D348" s="492" t="s">
        <v>296</v>
      </c>
      <c r="E348" s="492" t="s">
        <v>3555</v>
      </c>
      <c r="F348" s="492" t="s">
        <v>11</v>
      </c>
      <c r="G348" s="492" t="s">
        <v>465</v>
      </c>
      <c r="H348" s="492" t="s">
        <v>2252</v>
      </c>
      <c r="I348" s="492" t="s">
        <v>2267</v>
      </c>
      <c r="J348" s="492" t="s">
        <v>3903</v>
      </c>
      <c r="K348" s="492" t="s">
        <v>3206</v>
      </c>
      <c r="L348" s="492" t="s">
        <v>3899</v>
      </c>
      <c r="M348" s="492" t="s">
        <v>3904</v>
      </c>
      <c r="N348" s="492"/>
      <c r="O348" s="492" t="s">
        <v>3905</v>
      </c>
      <c r="P348" s="495"/>
      <c r="Q348" s="495"/>
      <c r="R348" s="494" t="s">
        <v>479</v>
      </c>
      <c r="S348" s="494" t="s">
        <v>215</v>
      </c>
      <c r="T348" s="494" t="s">
        <v>95</v>
      </c>
      <c r="U348" s="492"/>
      <c r="V348" s="492"/>
      <c r="W348" s="492"/>
    </row>
    <row r="349">
      <c r="A349" s="492" t="s">
        <v>3906</v>
      </c>
      <c r="B349" s="492"/>
      <c r="C349" s="492"/>
      <c r="D349" s="492" t="s">
        <v>296</v>
      </c>
      <c r="E349" s="492" t="s">
        <v>3555</v>
      </c>
      <c r="F349" s="492" t="s">
        <v>12</v>
      </c>
      <c r="G349" s="492" t="s">
        <v>465</v>
      </c>
      <c r="H349" s="492" t="s">
        <v>2252</v>
      </c>
      <c r="I349" s="492" t="s">
        <v>2267</v>
      </c>
      <c r="J349" s="492" t="s">
        <v>3907</v>
      </c>
      <c r="K349" s="492" t="s">
        <v>3206</v>
      </c>
      <c r="L349" s="492" t="s">
        <v>3908</v>
      </c>
      <c r="M349" s="492" t="s">
        <v>3909</v>
      </c>
      <c r="N349" s="492"/>
      <c r="O349" s="492" t="s">
        <v>3872</v>
      </c>
      <c r="P349" s="495"/>
      <c r="Q349" s="495"/>
      <c r="R349" s="494" t="s">
        <v>1026</v>
      </c>
      <c r="S349" s="494" t="s">
        <v>215</v>
      </c>
      <c r="T349" s="494" t="s">
        <v>95</v>
      </c>
      <c r="U349" s="492"/>
      <c r="V349" s="492"/>
      <c r="W349" s="492"/>
    </row>
    <row r="350">
      <c r="A350" s="492" t="s">
        <v>3910</v>
      </c>
      <c r="B350" s="492"/>
      <c r="C350" s="492"/>
      <c r="D350" s="492" t="s">
        <v>296</v>
      </c>
      <c r="E350" s="492" t="s">
        <v>3555</v>
      </c>
      <c r="F350" s="492" t="s">
        <v>11</v>
      </c>
      <c r="G350" s="492" t="s">
        <v>465</v>
      </c>
      <c r="H350" s="492" t="s">
        <v>2252</v>
      </c>
      <c r="I350" s="492" t="s">
        <v>2267</v>
      </c>
      <c r="J350" s="492" t="s">
        <v>3911</v>
      </c>
      <c r="K350" s="492"/>
      <c r="L350" s="492" t="s">
        <v>3912</v>
      </c>
      <c r="M350" s="494" t="s">
        <v>3913</v>
      </c>
      <c r="N350" s="492"/>
      <c r="O350" s="492" t="s">
        <v>3914</v>
      </c>
      <c r="P350" s="495"/>
      <c r="Q350" s="495"/>
      <c r="R350" s="494" t="s">
        <v>950</v>
      </c>
      <c r="S350" s="494" t="s">
        <v>215</v>
      </c>
      <c r="T350" s="494" t="s">
        <v>95</v>
      </c>
      <c r="U350" s="492"/>
      <c r="V350" s="492"/>
      <c r="W350" s="492"/>
    </row>
    <row r="351">
      <c r="A351" s="492" t="s">
        <v>3915</v>
      </c>
      <c r="B351" s="492"/>
      <c r="C351" s="492"/>
      <c r="D351" s="492" t="s">
        <v>296</v>
      </c>
      <c r="E351" s="492" t="s">
        <v>3555</v>
      </c>
      <c r="F351" s="492" t="s">
        <v>12</v>
      </c>
      <c r="G351" s="492" t="s">
        <v>465</v>
      </c>
      <c r="H351" s="492" t="s">
        <v>2252</v>
      </c>
      <c r="I351" s="492" t="s">
        <v>2267</v>
      </c>
      <c r="J351" s="492" t="s">
        <v>3916</v>
      </c>
      <c r="K351" s="492"/>
      <c r="L351" s="492" t="s">
        <v>3917</v>
      </c>
      <c r="M351" s="492" t="s">
        <v>3918</v>
      </c>
      <c r="N351" s="492"/>
      <c r="O351" s="492" t="s">
        <v>3919</v>
      </c>
      <c r="P351" s="495"/>
      <c r="Q351" s="495"/>
      <c r="R351" s="494" t="s">
        <v>479</v>
      </c>
      <c r="S351" s="494" t="s">
        <v>215</v>
      </c>
      <c r="T351" s="494" t="s">
        <v>95</v>
      </c>
      <c r="U351" s="492"/>
      <c r="V351" s="492"/>
      <c r="W351" s="492"/>
    </row>
    <row r="352">
      <c r="A352" s="492" t="s">
        <v>3920</v>
      </c>
      <c r="B352" s="492"/>
      <c r="C352" s="492"/>
      <c r="D352" s="492" t="s">
        <v>296</v>
      </c>
      <c r="E352" s="492" t="s">
        <v>3555</v>
      </c>
      <c r="F352" s="492" t="s">
        <v>12</v>
      </c>
      <c r="G352" s="492" t="s">
        <v>465</v>
      </c>
      <c r="H352" s="492" t="s">
        <v>2252</v>
      </c>
      <c r="I352" s="492" t="s">
        <v>2267</v>
      </c>
      <c r="J352" s="492" t="s">
        <v>3916</v>
      </c>
      <c r="K352" s="492"/>
      <c r="L352" s="492" t="s">
        <v>3917</v>
      </c>
      <c r="M352" s="492" t="s">
        <v>3921</v>
      </c>
      <c r="N352" s="492"/>
      <c r="O352" s="492" t="s">
        <v>3922</v>
      </c>
      <c r="P352" s="495"/>
      <c r="Q352" s="495"/>
      <c r="R352" s="494" t="s">
        <v>479</v>
      </c>
      <c r="S352" s="494" t="s">
        <v>215</v>
      </c>
      <c r="T352" s="494" t="s">
        <v>620</v>
      </c>
      <c r="U352" s="494" t="s">
        <v>3923</v>
      </c>
      <c r="V352" s="494" t="s">
        <v>57</v>
      </c>
      <c r="W352" s="492"/>
    </row>
    <row r="353">
      <c r="A353" s="492" t="s">
        <v>3924</v>
      </c>
      <c r="B353" s="492"/>
      <c r="C353" s="492"/>
      <c r="D353" s="492" t="s">
        <v>296</v>
      </c>
      <c r="E353" s="492" t="s">
        <v>3555</v>
      </c>
      <c r="F353" s="492" t="s">
        <v>12</v>
      </c>
      <c r="G353" s="492" t="s">
        <v>465</v>
      </c>
      <c r="H353" s="492" t="s">
        <v>2252</v>
      </c>
      <c r="I353" s="492" t="s">
        <v>2267</v>
      </c>
      <c r="J353" s="492" t="s">
        <v>3925</v>
      </c>
      <c r="K353" s="492"/>
      <c r="L353" s="492" t="s">
        <v>3917</v>
      </c>
      <c r="M353" s="492" t="s">
        <v>3926</v>
      </c>
      <c r="N353" s="492"/>
      <c r="O353" s="492" t="s">
        <v>3927</v>
      </c>
      <c r="P353" s="495"/>
      <c r="Q353" s="495"/>
      <c r="R353" s="494" t="s">
        <v>479</v>
      </c>
      <c r="S353" s="494" t="s">
        <v>215</v>
      </c>
      <c r="T353" s="494" t="s">
        <v>95</v>
      </c>
      <c r="U353" s="492"/>
      <c r="V353" s="492"/>
      <c r="W353" s="492"/>
    </row>
    <row r="354">
      <c r="A354" s="492" t="s">
        <v>3928</v>
      </c>
      <c r="B354" s="492"/>
      <c r="C354" s="492"/>
      <c r="D354" s="492" t="s">
        <v>296</v>
      </c>
      <c r="E354" s="492" t="s">
        <v>3555</v>
      </c>
      <c r="F354" s="492" t="s">
        <v>12</v>
      </c>
      <c r="G354" s="492" t="s">
        <v>465</v>
      </c>
      <c r="H354" s="492" t="s">
        <v>2252</v>
      </c>
      <c r="I354" s="492" t="s">
        <v>2267</v>
      </c>
      <c r="J354" s="492" t="s">
        <v>3929</v>
      </c>
      <c r="K354" s="492"/>
      <c r="L354" s="492" t="s">
        <v>3930</v>
      </c>
      <c r="M354" s="492" t="s">
        <v>3931</v>
      </c>
      <c r="N354" s="492"/>
      <c r="O354" s="492" t="s">
        <v>3914</v>
      </c>
      <c r="P354" s="495"/>
      <c r="Q354" s="495"/>
      <c r="R354" s="494" t="s">
        <v>479</v>
      </c>
      <c r="S354" s="494" t="s">
        <v>215</v>
      </c>
      <c r="T354" s="494" t="s">
        <v>95</v>
      </c>
      <c r="U354" s="492"/>
      <c r="V354" s="492"/>
      <c r="W354" s="492"/>
    </row>
    <row r="355">
      <c r="A355" s="492" t="s">
        <v>3932</v>
      </c>
      <c r="B355" s="492"/>
      <c r="C355" s="492"/>
      <c r="D355" s="492" t="s">
        <v>296</v>
      </c>
      <c r="E355" s="492" t="s">
        <v>3555</v>
      </c>
      <c r="F355" s="492" t="s">
        <v>11</v>
      </c>
      <c r="G355" s="492" t="s">
        <v>465</v>
      </c>
      <c r="H355" s="492" t="s">
        <v>2252</v>
      </c>
      <c r="I355" s="492" t="s">
        <v>2267</v>
      </c>
      <c r="J355" s="492" t="s">
        <v>3933</v>
      </c>
      <c r="K355" s="492"/>
      <c r="L355" s="494" t="s">
        <v>3934</v>
      </c>
      <c r="M355" s="492" t="s">
        <v>3935</v>
      </c>
      <c r="N355" s="492"/>
      <c r="O355" s="492" t="s">
        <v>3936</v>
      </c>
      <c r="P355" s="495"/>
      <c r="Q355" s="495"/>
      <c r="R355" s="494" t="s">
        <v>479</v>
      </c>
      <c r="S355" s="494" t="s">
        <v>215</v>
      </c>
      <c r="T355" s="494" t="s">
        <v>95</v>
      </c>
      <c r="U355" s="492"/>
      <c r="V355" s="492"/>
      <c r="W355" s="492"/>
    </row>
    <row r="356">
      <c r="A356" s="492" t="s">
        <v>3937</v>
      </c>
      <c r="B356" s="492"/>
      <c r="C356" s="492"/>
      <c r="D356" s="492" t="s">
        <v>296</v>
      </c>
      <c r="E356" s="492" t="s">
        <v>3555</v>
      </c>
      <c r="F356" s="492" t="s">
        <v>11</v>
      </c>
      <c r="G356" s="492" t="s">
        <v>465</v>
      </c>
      <c r="H356" s="492" t="s">
        <v>2252</v>
      </c>
      <c r="I356" s="492" t="s">
        <v>2267</v>
      </c>
      <c r="J356" s="492" t="s">
        <v>3938</v>
      </c>
      <c r="K356" s="492"/>
      <c r="L356" s="492" t="s">
        <v>3939</v>
      </c>
      <c r="M356" s="492" t="s">
        <v>3940</v>
      </c>
      <c r="N356" s="492"/>
      <c r="O356" s="492" t="s">
        <v>3941</v>
      </c>
      <c r="P356" s="495"/>
      <c r="Q356" s="495"/>
      <c r="R356" s="494" t="s">
        <v>479</v>
      </c>
      <c r="S356" s="494" t="s">
        <v>215</v>
      </c>
      <c r="T356" s="494" t="s">
        <v>95</v>
      </c>
      <c r="U356" s="492"/>
      <c r="V356" s="492"/>
      <c r="W356" s="492"/>
    </row>
    <row r="357">
      <c r="A357" s="492" t="s">
        <v>3942</v>
      </c>
      <c r="B357" s="492"/>
      <c r="C357" s="492"/>
      <c r="D357" s="492" t="s">
        <v>296</v>
      </c>
      <c r="E357" s="492" t="s">
        <v>3555</v>
      </c>
      <c r="F357" s="492" t="s">
        <v>12</v>
      </c>
      <c r="G357" s="492" t="s">
        <v>465</v>
      </c>
      <c r="H357" s="492" t="s">
        <v>2252</v>
      </c>
      <c r="I357" s="492" t="s">
        <v>2267</v>
      </c>
      <c r="J357" s="492" t="s">
        <v>3943</v>
      </c>
      <c r="K357" s="492"/>
      <c r="L357" s="492" t="s">
        <v>3944</v>
      </c>
      <c r="M357" s="494" t="s">
        <v>3945</v>
      </c>
      <c r="N357" s="492"/>
      <c r="O357" s="492" t="s">
        <v>3946</v>
      </c>
      <c r="P357" s="495"/>
      <c r="Q357" s="495"/>
      <c r="R357" s="497"/>
      <c r="S357" s="492"/>
      <c r="T357" s="494" t="s">
        <v>620</v>
      </c>
      <c r="U357" s="494" t="s">
        <v>3923</v>
      </c>
      <c r="V357" s="494" t="s">
        <v>57</v>
      </c>
      <c r="W357" s="492"/>
    </row>
    <row r="358">
      <c r="A358" s="492" t="s">
        <v>3947</v>
      </c>
      <c r="B358" s="492"/>
      <c r="C358" s="492"/>
      <c r="D358" s="492" t="s">
        <v>296</v>
      </c>
      <c r="E358" s="492" t="s">
        <v>3555</v>
      </c>
      <c r="F358" s="492" t="s">
        <v>11</v>
      </c>
      <c r="G358" s="492" t="s">
        <v>465</v>
      </c>
      <c r="H358" s="492" t="s">
        <v>2252</v>
      </c>
      <c r="I358" s="492" t="s">
        <v>2267</v>
      </c>
      <c r="J358" s="492" t="s">
        <v>3948</v>
      </c>
      <c r="K358" s="492"/>
      <c r="L358" s="492" t="s">
        <v>3949</v>
      </c>
      <c r="M358" s="492" t="s">
        <v>3950</v>
      </c>
      <c r="N358" s="492"/>
      <c r="O358" s="492" t="s">
        <v>3946</v>
      </c>
      <c r="P358" s="495"/>
      <c r="Q358" s="495"/>
      <c r="R358" s="494" t="s">
        <v>950</v>
      </c>
      <c r="S358" s="494" t="s">
        <v>215</v>
      </c>
      <c r="T358" s="494" t="s">
        <v>95</v>
      </c>
      <c r="U358" s="492"/>
      <c r="V358" s="492"/>
      <c r="W358" s="492"/>
    </row>
    <row r="359">
      <c r="A359" s="492" t="s">
        <v>3951</v>
      </c>
      <c r="B359" s="492"/>
      <c r="C359" s="492"/>
      <c r="D359" s="492" t="s">
        <v>296</v>
      </c>
      <c r="E359" s="492" t="s">
        <v>3555</v>
      </c>
      <c r="F359" s="492" t="s">
        <v>11</v>
      </c>
      <c r="G359" s="492" t="s">
        <v>465</v>
      </c>
      <c r="H359" s="492" t="s">
        <v>2252</v>
      </c>
      <c r="I359" s="492" t="s">
        <v>2267</v>
      </c>
      <c r="J359" s="492" t="s">
        <v>3952</v>
      </c>
      <c r="K359" s="492"/>
      <c r="L359" s="492" t="s">
        <v>3953</v>
      </c>
      <c r="M359" s="492" t="s">
        <v>3954</v>
      </c>
      <c r="N359" s="492"/>
      <c r="O359" s="492" t="s">
        <v>3955</v>
      </c>
      <c r="P359" s="495"/>
      <c r="Q359" s="495"/>
      <c r="R359" s="494" t="s">
        <v>479</v>
      </c>
      <c r="S359" s="494" t="s">
        <v>215</v>
      </c>
      <c r="T359" s="494" t="s">
        <v>95</v>
      </c>
      <c r="U359" s="492"/>
      <c r="V359" s="492"/>
      <c r="W359" s="492"/>
    </row>
    <row r="360">
      <c r="A360" s="492" t="s">
        <v>3956</v>
      </c>
      <c r="B360" s="492"/>
      <c r="C360" s="492"/>
      <c r="D360" s="492" t="s">
        <v>296</v>
      </c>
      <c r="E360" s="492" t="s">
        <v>3555</v>
      </c>
      <c r="F360" s="492" t="s">
        <v>11</v>
      </c>
      <c r="G360" s="492" t="s">
        <v>465</v>
      </c>
      <c r="H360" s="492" t="s">
        <v>2252</v>
      </c>
      <c r="I360" s="492" t="s">
        <v>2267</v>
      </c>
      <c r="J360" s="492" t="s">
        <v>3957</v>
      </c>
      <c r="K360" s="492"/>
      <c r="L360" s="492" t="s">
        <v>3958</v>
      </c>
      <c r="M360" s="494" t="s">
        <v>3959</v>
      </c>
      <c r="N360" s="492"/>
      <c r="O360" s="492" t="s">
        <v>3955</v>
      </c>
      <c r="P360" s="495"/>
      <c r="Q360" s="495"/>
      <c r="R360" s="494" t="s">
        <v>479</v>
      </c>
      <c r="S360" s="494" t="s">
        <v>215</v>
      </c>
      <c r="T360" s="494" t="s">
        <v>95</v>
      </c>
      <c r="U360" s="492"/>
      <c r="V360" s="492"/>
      <c r="W360" s="492"/>
    </row>
    <row r="361">
      <c r="A361" s="492" t="s">
        <v>3960</v>
      </c>
      <c r="B361" s="492"/>
      <c r="C361" s="492"/>
      <c r="D361" s="492" t="s">
        <v>296</v>
      </c>
      <c r="E361" s="492" t="s">
        <v>3555</v>
      </c>
      <c r="F361" s="492" t="s">
        <v>12</v>
      </c>
      <c r="G361" s="492" t="s">
        <v>465</v>
      </c>
      <c r="H361" s="492" t="s">
        <v>2252</v>
      </c>
      <c r="I361" s="492" t="s">
        <v>2267</v>
      </c>
      <c r="J361" s="492" t="s">
        <v>3961</v>
      </c>
      <c r="K361" s="492"/>
      <c r="L361" s="492" t="s">
        <v>3962</v>
      </c>
      <c r="M361" s="492" t="s">
        <v>3963</v>
      </c>
      <c r="N361" s="492"/>
      <c r="O361" s="492" t="s">
        <v>3964</v>
      </c>
      <c r="P361" s="495"/>
      <c r="Q361" s="495"/>
      <c r="R361" s="494" t="s">
        <v>479</v>
      </c>
      <c r="S361" s="494" t="s">
        <v>215</v>
      </c>
      <c r="T361" s="494" t="s">
        <v>95</v>
      </c>
      <c r="U361" s="492"/>
      <c r="V361" s="492"/>
      <c r="W361" s="492"/>
    </row>
    <row r="362">
      <c r="A362" s="492" t="s">
        <v>3965</v>
      </c>
      <c r="B362" s="492"/>
      <c r="C362" s="492"/>
      <c r="D362" s="492" t="s">
        <v>296</v>
      </c>
      <c r="E362" s="492" t="s">
        <v>3555</v>
      </c>
      <c r="F362" s="492" t="s">
        <v>12</v>
      </c>
      <c r="G362" s="492" t="s">
        <v>465</v>
      </c>
      <c r="H362" s="492" t="s">
        <v>2252</v>
      </c>
      <c r="I362" s="492" t="s">
        <v>2267</v>
      </c>
      <c r="J362" s="492" t="s">
        <v>3966</v>
      </c>
      <c r="K362" s="492"/>
      <c r="L362" s="492" t="s">
        <v>3967</v>
      </c>
      <c r="M362" s="492" t="s">
        <v>3968</v>
      </c>
      <c r="N362" s="492"/>
      <c r="O362" s="492" t="s">
        <v>3969</v>
      </c>
      <c r="P362" s="495"/>
      <c r="Q362" s="495"/>
      <c r="R362" s="494" t="s">
        <v>479</v>
      </c>
      <c r="S362" s="494" t="s">
        <v>215</v>
      </c>
      <c r="T362" s="494" t="s">
        <v>95</v>
      </c>
      <c r="U362" s="492"/>
      <c r="V362" s="492"/>
      <c r="W362" s="492"/>
    </row>
    <row r="363">
      <c r="A363" s="492" t="s">
        <v>3970</v>
      </c>
      <c r="B363" s="492"/>
      <c r="C363" s="492"/>
      <c r="D363" s="492" t="s">
        <v>296</v>
      </c>
      <c r="E363" s="492" t="s">
        <v>3555</v>
      </c>
      <c r="F363" s="492" t="s">
        <v>11</v>
      </c>
      <c r="G363" s="492" t="s">
        <v>465</v>
      </c>
      <c r="H363" s="492" t="s">
        <v>2252</v>
      </c>
      <c r="I363" s="492" t="s">
        <v>2267</v>
      </c>
      <c r="J363" s="492" t="s">
        <v>3971</v>
      </c>
      <c r="K363" s="492"/>
      <c r="L363" s="492" t="s">
        <v>3972</v>
      </c>
      <c r="M363" s="492" t="s">
        <v>3973</v>
      </c>
      <c r="N363" s="492"/>
      <c r="O363" s="492" t="s">
        <v>3969</v>
      </c>
      <c r="P363" s="495"/>
      <c r="Q363" s="495"/>
      <c r="R363" s="494" t="s">
        <v>479</v>
      </c>
      <c r="S363" s="494" t="s">
        <v>215</v>
      </c>
      <c r="T363" s="494" t="s">
        <v>95</v>
      </c>
      <c r="U363" s="492"/>
      <c r="V363" s="492"/>
      <c r="W363" s="492"/>
    </row>
    <row r="364">
      <c r="A364" s="492" t="s">
        <v>3974</v>
      </c>
      <c r="B364" s="492"/>
      <c r="C364" s="492"/>
      <c r="D364" s="492" t="s">
        <v>296</v>
      </c>
      <c r="E364" s="492" t="s">
        <v>3555</v>
      </c>
      <c r="F364" s="492" t="s">
        <v>11</v>
      </c>
      <c r="G364" s="492" t="s">
        <v>465</v>
      </c>
      <c r="H364" s="492" t="s">
        <v>2252</v>
      </c>
      <c r="I364" s="492" t="s">
        <v>2267</v>
      </c>
      <c r="J364" s="492" t="s">
        <v>3975</v>
      </c>
      <c r="K364" s="492"/>
      <c r="L364" s="492" t="s">
        <v>3976</v>
      </c>
      <c r="M364" s="492" t="s">
        <v>3977</v>
      </c>
      <c r="N364" s="492"/>
      <c r="O364" s="492" t="s">
        <v>3978</v>
      </c>
      <c r="P364" s="495"/>
      <c r="Q364" s="495"/>
      <c r="R364" s="494" t="s">
        <v>479</v>
      </c>
      <c r="S364" s="494" t="s">
        <v>215</v>
      </c>
      <c r="T364" s="494" t="s">
        <v>95</v>
      </c>
      <c r="U364" s="492"/>
      <c r="V364" s="492"/>
      <c r="W364" s="492"/>
    </row>
    <row r="365">
      <c r="A365" s="492" t="s">
        <v>3979</v>
      </c>
      <c r="B365" s="492"/>
      <c r="C365" s="492"/>
      <c r="D365" s="492" t="s">
        <v>296</v>
      </c>
      <c r="E365" s="492" t="s">
        <v>3555</v>
      </c>
      <c r="F365" s="492" t="s">
        <v>11</v>
      </c>
      <c r="G365" s="492" t="s">
        <v>465</v>
      </c>
      <c r="H365" s="492" t="s">
        <v>2252</v>
      </c>
      <c r="I365" s="492" t="s">
        <v>2267</v>
      </c>
      <c r="J365" s="492" t="s">
        <v>3980</v>
      </c>
      <c r="K365" s="492"/>
      <c r="L365" s="492" t="s">
        <v>3981</v>
      </c>
      <c r="M365" s="492" t="s">
        <v>3982</v>
      </c>
      <c r="N365" s="492"/>
      <c r="O365" s="492" t="s">
        <v>3983</v>
      </c>
      <c r="P365" s="495"/>
      <c r="Q365" s="495"/>
      <c r="R365" s="494" t="s">
        <v>950</v>
      </c>
      <c r="S365" s="494" t="s">
        <v>215</v>
      </c>
      <c r="T365" s="494" t="s">
        <v>95</v>
      </c>
      <c r="U365" s="492"/>
      <c r="V365" s="492"/>
      <c r="W365" s="492"/>
    </row>
    <row r="366">
      <c r="A366" s="492" t="s">
        <v>3984</v>
      </c>
      <c r="B366" s="492"/>
      <c r="C366" s="492"/>
      <c r="D366" s="492" t="s">
        <v>296</v>
      </c>
      <c r="E366" s="492" t="s">
        <v>3555</v>
      </c>
      <c r="F366" s="492" t="s">
        <v>11</v>
      </c>
      <c r="G366" s="492" t="s">
        <v>465</v>
      </c>
      <c r="H366" s="492" t="s">
        <v>2252</v>
      </c>
      <c r="I366" s="492" t="s">
        <v>2267</v>
      </c>
      <c r="J366" s="492" t="s">
        <v>3985</v>
      </c>
      <c r="K366" s="492"/>
      <c r="L366" s="492" t="s">
        <v>3986</v>
      </c>
      <c r="M366" s="492" t="s">
        <v>3987</v>
      </c>
      <c r="N366" s="492"/>
      <c r="O366" s="492" t="s">
        <v>3978</v>
      </c>
      <c r="P366" s="495"/>
      <c r="Q366" s="495"/>
      <c r="R366" s="494" t="s">
        <v>479</v>
      </c>
      <c r="S366" s="494" t="s">
        <v>215</v>
      </c>
      <c r="T366" s="494" t="s">
        <v>95</v>
      </c>
      <c r="U366" s="492" t="s">
        <v>3988</v>
      </c>
      <c r="V366" s="492"/>
      <c r="W366" s="492"/>
    </row>
    <row r="367">
      <c r="A367" s="492" t="s">
        <v>3989</v>
      </c>
      <c r="B367" s="492"/>
      <c r="C367" s="492"/>
      <c r="D367" s="492" t="s">
        <v>296</v>
      </c>
      <c r="E367" s="492" t="s">
        <v>3555</v>
      </c>
      <c r="F367" s="492" t="s">
        <v>11</v>
      </c>
      <c r="G367" s="492" t="s">
        <v>465</v>
      </c>
      <c r="H367" s="492" t="s">
        <v>2252</v>
      </c>
      <c r="I367" s="492" t="s">
        <v>2267</v>
      </c>
      <c r="J367" s="492" t="s">
        <v>3990</v>
      </c>
      <c r="K367" s="492"/>
      <c r="L367" s="492" t="s">
        <v>3991</v>
      </c>
      <c r="M367" s="492" t="s">
        <v>3992</v>
      </c>
      <c r="N367" s="492"/>
      <c r="O367" s="492" t="s">
        <v>3993</v>
      </c>
      <c r="P367" s="495"/>
      <c r="Q367" s="495"/>
      <c r="R367" s="494" t="s">
        <v>479</v>
      </c>
      <c r="S367" s="494" t="s">
        <v>215</v>
      </c>
      <c r="T367" s="494" t="s">
        <v>95</v>
      </c>
      <c r="U367" s="492"/>
      <c r="V367" s="492"/>
      <c r="W367" s="492"/>
    </row>
    <row r="368">
      <c r="A368" s="492" t="s">
        <v>3994</v>
      </c>
      <c r="B368" s="492"/>
      <c r="C368" s="492"/>
      <c r="D368" s="492" t="s">
        <v>296</v>
      </c>
      <c r="E368" s="492" t="s">
        <v>3555</v>
      </c>
      <c r="F368" s="492" t="s">
        <v>11</v>
      </c>
      <c r="G368" s="492" t="s">
        <v>465</v>
      </c>
      <c r="H368" s="492" t="s">
        <v>2252</v>
      </c>
      <c r="I368" s="492" t="s">
        <v>2267</v>
      </c>
      <c r="J368" s="492" t="s">
        <v>3995</v>
      </c>
      <c r="K368" s="492"/>
      <c r="L368" s="492" t="s">
        <v>3996</v>
      </c>
      <c r="M368" s="492" t="s">
        <v>3997</v>
      </c>
      <c r="N368" s="492"/>
      <c r="O368" s="492" t="s">
        <v>3998</v>
      </c>
      <c r="P368" s="495"/>
      <c r="Q368" s="495"/>
      <c r="R368" s="494" t="s">
        <v>479</v>
      </c>
      <c r="S368" s="494" t="s">
        <v>215</v>
      </c>
      <c r="T368" s="494" t="s">
        <v>95</v>
      </c>
      <c r="U368" s="492"/>
      <c r="V368" s="492"/>
      <c r="W368" s="492"/>
    </row>
    <row r="369">
      <c r="A369" s="492" t="s">
        <v>3999</v>
      </c>
      <c r="B369" s="492"/>
      <c r="C369" s="492"/>
      <c r="D369" s="492" t="s">
        <v>296</v>
      </c>
      <c r="E369" s="492" t="s">
        <v>3555</v>
      </c>
      <c r="F369" s="492" t="s">
        <v>11</v>
      </c>
      <c r="G369" s="492" t="s">
        <v>465</v>
      </c>
      <c r="H369" s="492" t="s">
        <v>2252</v>
      </c>
      <c r="I369" s="492" t="s">
        <v>2267</v>
      </c>
      <c r="J369" s="492" t="s">
        <v>4000</v>
      </c>
      <c r="K369" s="492"/>
      <c r="L369" s="492" t="s">
        <v>3996</v>
      </c>
      <c r="M369" s="492" t="s">
        <v>3997</v>
      </c>
      <c r="N369" s="492"/>
      <c r="O369" s="492" t="s">
        <v>4001</v>
      </c>
      <c r="P369" s="495"/>
      <c r="Q369" s="495"/>
      <c r="R369" s="494" t="s">
        <v>479</v>
      </c>
      <c r="S369" s="494" t="s">
        <v>215</v>
      </c>
      <c r="T369" s="494" t="s">
        <v>95</v>
      </c>
      <c r="U369" s="492"/>
      <c r="V369" s="492"/>
      <c r="W369" s="492"/>
    </row>
    <row r="370">
      <c r="A370" s="492" t="s">
        <v>4002</v>
      </c>
      <c r="B370" s="492"/>
      <c r="C370" s="492"/>
      <c r="D370" s="492" t="s">
        <v>296</v>
      </c>
      <c r="E370" s="492" t="s">
        <v>3555</v>
      </c>
      <c r="F370" s="492" t="s">
        <v>12</v>
      </c>
      <c r="G370" s="492" t="s">
        <v>465</v>
      </c>
      <c r="H370" s="492" t="s">
        <v>2252</v>
      </c>
      <c r="I370" s="492" t="s">
        <v>2267</v>
      </c>
      <c r="J370" s="492" t="s">
        <v>4003</v>
      </c>
      <c r="K370" s="492"/>
      <c r="L370" s="492" t="s">
        <v>3996</v>
      </c>
      <c r="M370" s="492" t="s">
        <v>4004</v>
      </c>
      <c r="N370" s="492"/>
      <c r="O370" s="492" t="s">
        <v>4005</v>
      </c>
      <c r="P370" s="495"/>
      <c r="Q370" s="495"/>
      <c r="R370" s="494" t="s">
        <v>479</v>
      </c>
      <c r="S370" s="494" t="s">
        <v>215</v>
      </c>
      <c r="T370" s="494" t="s">
        <v>95</v>
      </c>
      <c r="U370" s="492"/>
      <c r="V370" s="492"/>
      <c r="W370" s="492"/>
    </row>
    <row r="371">
      <c r="A371" s="492" t="s">
        <v>4006</v>
      </c>
      <c r="B371" s="492"/>
      <c r="C371" s="492"/>
      <c r="D371" s="492" t="s">
        <v>296</v>
      </c>
      <c r="E371" s="492" t="s">
        <v>3555</v>
      </c>
      <c r="F371" s="492" t="s">
        <v>12</v>
      </c>
      <c r="G371" s="492" t="s">
        <v>465</v>
      </c>
      <c r="H371" s="492" t="s">
        <v>2252</v>
      </c>
      <c r="I371" s="492" t="s">
        <v>2267</v>
      </c>
      <c r="J371" s="492" t="s">
        <v>4003</v>
      </c>
      <c r="K371" s="492"/>
      <c r="L371" s="492" t="s">
        <v>3996</v>
      </c>
      <c r="M371" s="492" t="s">
        <v>4007</v>
      </c>
      <c r="N371" s="492"/>
      <c r="O371" s="492" t="s">
        <v>4008</v>
      </c>
      <c r="P371" s="495"/>
      <c r="Q371" s="495"/>
      <c r="R371" s="494" t="s">
        <v>479</v>
      </c>
      <c r="S371" s="494" t="s">
        <v>215</v>
      </c>
      <c r="T371" s="494" t="s">
        <v>95</v>
      </c>
      <c r="U371" s="492"/>
      <c r="V371" s="492"/>
      <c r="W371" s="492"/>
    </row>
    <row r="372">
      <c r="A372" s="492" t="s">
        <v>4009</v>
      </c>
      <c r="B372" s="492"/>
      <c r="C372" s="492"/>
      <c r="D372" s="492" t="s">
        <v>296</v>
      </c>
      <c r="E372" s="492" t="s">
        <v>3555</v>
      </c>
      <c r="F372" s="492" t="s">
        <v>12</v>
      </c>
      <c r="G372" s="492" t="s">
        <v>465</v>
      </c>
      <c r="H372" s="492" t="s">
        <v>2252</v>
      </c>
      <c r="I372" s="492" t="s">
        <v>2267</v>
      </c>
      <c r="J372" s="492" t="s">
        <v>4010</v>
      </c>
      <c r="K372" s="492"/>
      <c r="L372" s="492" t="s">
        <v>4011</v>
      </c>
      <c r="M372" s="492" t="s">
        <v>4012</v>
      </c>
      <c r="N372" s="492"/>
      <c r="O372" s="492" t="s">
        <v>658</v>
      </c>
      <c r="P372" s="495"/>
      <c r="Q372" s="495"/>
      <c r="R372" s="494" t="s">
        <v>479</v>
      </c>
      <c r="S372" s="494" t="s">
        <v>215</v>
      </c>
      <c r="T372" s="494" t="s">
        <v>95</v>
      </c>
      <c r="U372" s="492"/>
      <c r="V372" s="492"/>
      <c r="W372" s="492"/>
    </row>
    <row r="373">
      <c r="A373" s="492" t="s">
        <v>4013</v>
      </c>
      <c r="B373" s="492"/>
      <c r="C373" s="492"/>
      <c r="D373" s="492" t="s">
        <v>296</v>
      </c>
      <c r="E373" s="492" t="s">
        <v>3555</v>
      </c>
      <c r="F373" s="492" t="s">
        <v>11</v>
      </c>
      <c r="G373" s="492" t="s">
        <v>465</v>
      </c>
      <c r="H373" s="492" t="s">
        <v>2252</v>
      </c>
      <c r="I373" s="492" t="s">
        <v>2267</v>
      </c>
      <c r="J373" s="492" t="s">
        <v>4014</v>
      </c>
      <c r="K373" s="492"/>
      <c r="L373" s="492" t="s">
        <v>4011</v>
      </c>
      <c r="M373" s="492" t="s">
        <v>4015</v>
      </c>
      <c r="N373" s="492"/>
      <c r="O373" s="492" t="s">
        <v>4016</v>
      </c>
      <c r="P373" s="495"/>
      <c r="Q373" s="495"/>
      <c r="R373" s="494" t="s">
        <v>479</v>
      </c>
      <c r="S373" s="494" t="s">
        <v>215</v>
      </c>
      <c r="T373" s="494" t="s">
        <v>95</v>
      </c>
      <c r="U373" s="492"/>
      <c r="V373" s="492"/>
      <c r="W373" s="492"/>
    </row>
    <row r="374">
      <c r="A374" s="492" t="s">
        <v>4017</v>
      </c>
      <c r="B374" s="492"/>
      <c r="C374" s="492"/>
      <c r="D374" s="492" t="s">
        <v>296</v>
      </c>
      <c r="E374" s="492" t="s">
        <v>3555</v>
      </c>
      <c r="F374" s="492" t="s">
        <v>11</v>
      </c>
      <c r="G374" s="492" t="s">
        <v>465</v>
      </c>
      <c r="H374" s="492" t="s">
        <v>2252</v>
      </c>
      <c r="I374" s="492" t="s">
        <v>2267</v>
      </c>
      <c r="J374" s="492" t="s">
        <v>4018</v>
      </c>
      <c r="K374" s="492"/>
      <c r="L374" s="492" t="s">
        <v>4019</v>
      </c>
      <c r="M374" s="492" t="s">
        <v>4020</v>
      </c>
      <c r="N374" s="492"/>
      <c r="O374" s="492" t="s">
        <v>4021</v>
      </c>
      <c r="P374" s="495"/>
      <c r="Q374" s="495"/>
      <c r="R374" s="494" t="s">
        <v>479</v>
      </c>
      <c r="S374" s="494" t="s">
        <v>215</v>
      </c>
      <c r="T374" s="494" t="s">
        <v>95</v>
      </c>
      <c r="U374" s="492"/>
      <c r="V374" s="492"/>
      <c r="W374" s="492"/>
    </row>
    <row r="375">
      <c r="A375" s="492" t="s">
        <v>4022</v>
      </c>
      <c r="B375" s="492"/>
      <c r="C375" s="492"/>
      <c r="D375" s="492" t="s">
        <v>296</v>
      </c>
      <c r="E375" s="492" t="s">
        <v>3555</v>
      </c>
      <c r="F375" s="492" t="s">
        <v>11</v>
      </c>
      <c r="G375" s="492" t="s">
        <v>465</v>
      </c>
      <c r="H375" s="492" t="s">
        <v>2252</v>
      </c>
      <c r="I375" s="492" t="s">
        <v>2267</v>
      </c>
      <c r="J375" s="494" t="s">
        <v>4023</v>
      </c>
      <c r="K375" s="494"/>
      <c r="L375" s="492" t="s">
        <v>4024</v>
      </c>
      <c r="M375" s="494" t="s">
        <v>4025</v>
      </c>
      <c r="N375" s="492"/>
      <c r="O375" s="492" t="s">
        <v>4026</v>
      </c>
      <c r="P375" s="495"/>
      <c r="Q375" s="495"/>
      <c r="R375" s="494" t="s">
        <v>479</v>
      </c>
      <c r="S375" s="494" t="s">
        <v>215</v>
      </c>
      <c r="T375" s="494" t="s">
        <v>95</v>
      </c>
      <c r="U375" s="492"/>
      <c r="V375" s="492"/>
      <c r="W375" s="492" t="s">
        <v>2546</v>
      </c>
    </row>
    <row r="376">
      <c r="A376" s="492" t="s">
        <v>4027</v>
      </c>
      <c r="B376" s="492"/>
      <c r="C376" s="492"/>
      <c r="D376" s="492" t="s">
        <v>296</v>
      </c>
      <c r="E376" s="492" t="s">
        <v>3555</v>
      </c>
      <c r="F376" s="492" t="s">
        <v>11</v>
      </c>
      <c r="G376" s="492" t="s">
        <v>465</v>
      </c>
      <c r="H376" s="492" t="s">
        <v>2252</v>
      </c>
      <c r="I376" s="492" t="s">
        <v>2267</v>
      </c>
      <c r="J376" s="492" t="s">
        <v>4028</v>
      </c>
      <c r="K376" s="492"/>
      <c r="L376" s="492" t="s">
        <v>4019</v>
      </c>
      <c r="M376" s="492" t="s">
        <v>4029</v>
      </c>
      <c r="N376" s="492"/>
      <c r="O376" s="492" t="s">
        <v>4030</v>
      </c>
      <c r="P376" s="495"/>
      <c r="Q376" s="495"/>
      <c r="R376" s="494" t="s">
        <v>479</v>
      </c>
      <c r="S376" s="494" t="s">
        <v>215</v>
      </c>
      <c r="T376" s="494" t="s">
        <v>95</v>
      </c>
      <c r="U376" s="492"/>
      <c r="V376" s="492"/>
      <c r="W376" s="492"/>
    </row>
    <row r="377">
      <c r="A377" s="492" t="s">
        <v>4031</v>
      </c>
      <c r="B377" s="492"/>
      <c r="C377" s="492"/>
      <c r="D377" s="492" t="s">
        <v>296</v>
      </c>
      <c r="E377" s="492" t="s">
        <v>3555</v>
      </c>
      <c r="F377" s="492" t="s">
        <v>12</v>
      </c>
      <c r="G377" s="492" t="s">
        <v>465</v>
      </c>
      <c r="H377" s="492" t="s">
        <v>2252</v>
      </c>
      <c r="I377" s="492" t="s">
        <v>2267</v>
      </c>
      <c r="J377" s="492" t="s">
        <v>4032</v>
      </c>
      <c r="K377" s="492"/>
      <c r="L377" s="494" t="s">
        <v>4033</v>
      </c>
      <c r="M377" s="492" t="s">
        <v>4034</v>
      </c>
      <c r="N377" s="492"/>
      <c r="O377" s="492" t="s">
        <v>4035</v>
      </c>
      <c r="P377" s="495"/>
      <c r="Q377" s="495"/>
      <c r="R377" s="494" t="s">
        <v>479</v>
      </c>
      <c r="S377" s="494" t="s">
        <v>215</v>
      </c>
      <c r="T377" s="494" t="s">
        <v>95</v>
      </c>
      <c r="U377" s="492"/>
      <c r="V377" s="492"/>
      <c r="W377" s="492" t="s">
        <v>2546</v>
      </c>
    </row>
    <row r="378">
      <c r="A378" s="492" t="s">
        <v>4036</v>
      </c>
      <c r="B378" s="492"/>
      <c r="C378" s="492"/>
      <c r="D378" s="492" t="s">
        <v>296</v>
      </c>
      <c r="E378" s="492" t="s">
        <v>3555</v>
      </c>
      <c r="F378" s="492" t="s">
        <v>12</v>
      </c>
      <c r="G378" s="492" t="s">
        <v>465</v>
      </c>
      <c r="H378" s="492" t="s">
        <v>2252</v>
      </c>
      <c r="I378" s="492" t="s">
        <v>2267</v>
      </c>
      <c r="J378" s="492" t="s">
        <v>4037</v>
      </c>
      <c r="K378" s="492"/>
      <c r="L378" s="492" t="s">
        <v>4038</v>
      </c>
      <c r="M378" s="492" t="s">
        <v>4039</v>
      </c>
      <c r="N378" s="492"/>
      <c r="O378" s="492" t="s">
        <v>4040</v>
      </c>
      <c r="P378" s="495"/>
      <c r="Q378" s="495"/>
      <c r="R378" s="494" t="s">
        <v>479</v>
      </c>
      <c r="S378" s="494" t="s">
        <v>215</v>
      </c>
      <c r="T378" s="494" t="s">
        <v>95</v>
      </c>
      <c r="U378" s="492"/>
      <c r="V378" s="492"/>
      <c r="W378" s="492" t="s">
        <v>2546</v>
      </c>
    </row>
    <row r="379">
      <c r="A379" s="492" t="s">
        <v>4041</v>
      </c>
      <c r="B379" s="492"/>
      <c r="C379" s="492"/>
      <c r="D379" s="492" t="s">
        <v>296</v>
      </c>
      <c r="E379" s="492" t="s">
        <v>3555</v>
      </c>
      <c r="F379" s="492" t="s">
        <v>12</v>
      </c>
      <c r="G379" s="492" t="s">
        <v>465</v>
      </c>
      <c r="H379" s="492" t="s">
        <v>2252</v>
      </c>
      <c r="I379" s="492" t="s">
        <v>2267</v>
      </c>
      <c r="J379" s="492" t="s">
        <v>4042</v>
      </c>
      <c r="K379" s="492"/>
      <c r="L379" s="492" t="s">
        <v>4043</v>
      </c>
      <c r="M379" s="492" t="s">
        <v>4044</v>
      </c>
      <c r="N379" s="492"/>
      <c r="O379" s="492" t="s">
        <v>4045</v>
      </c>
      <c r="P379" s="495"/>
      <c r="Q379" s="495"/>
      <c r="R379" s="494" t="s">
        <v>479</v>
      </c>
      <c r="S379" s="494" t="s">
        <v>215</v>
      </c>
      <c r="T379" s="494" t="s">
        <v>95</v>
      </c>
      <c r="U379" s="492"/>
      <c r="V379" s="492"/>
      <c r="W379" s="492"/>
    </row>
    <row r="380">
      <c r="A380" s="492" t="s">
        <v>4046</v>
      </c>
      <c r="B380" s="492"/>
      <c r="C380" s="492"/>
      <c r="D380" s="492" t="s">
        <v>296</v>
      </c>
      <c r="E380" s="492" t="s">
        <v>3555</v>
      </c>
      <c r="F380" s="492" t="s">
        <v>12</v>
      </c>
      <c r="G380" s="492" t="s">
        <v>465</v>
      </c>
      <c r="H380" s="492" t="s">
        <v>2252</v>
      </c>
      <c r="I380" s="492" t="s">
        <v>2267</v>
      </c>
      <c r="J380" s="492" t="s">
        <v>4047</v>
      </c>
      <c r="K380" s="492"/>
      <c r="L380" s="492" t="s">
        <v>4043</v>
      </c>
      <c r="M380" s="492" t="s">
        <v>4048</v>
      </c>
      <c r="N380" s="492"/>
      <c r="O380" s="492" t="s">
        <v>4049</v>
      </c>
      <c r="P380" s="495"/>
      <c r="Q380" s="495"/>
      <c r="R380" s="494" t="s">
        <v>479</v>
      </c>
      <c r="S380" s="494" t="s">
        <v>215</v>
      </c>
      <c r="T380" s="494" t="s">
        <v>95</v>
      </c>
      <c r="U380" s="492"/>
      <c r="V380" s="492"/>
      <c r="W380" s="492"/>
    </row>
    <row r="381">
      <c r="A381" s="492" t="s">
        <v>4050</v>
      </c>
      <c r="B381" s="492"/>
      <c r="C381" s="492"/>
      <c r="D381" s="492" t="s">
        <v>296</v>
      </c>
      <c r="E381" s="492" t="s">
        <v>3555</v>
      </c>
      <c r="F381" s="492" t="s">
        <v>12</v>
      </c>
      <c r="G381" s="492" t="s">
        <v>465</v>
      </c>
      <c r="H381" s="492" t="s">
        <v>2252</v>
      </c>
      <c r="I381" s="492" t="s">
        <v>2267</v>
      </c>
      <c r="J381" s="494" t="s">
        <v>4051</v>
      </c>
      <c r="K381" s="492"/>
      <c r="L381" s="492" t="s">
        <v>4052</v>
      </c>
      <c r="M381" s="492" t="s">
        <v>4053</v>
      </c>
      <c r="N381" s="492"/>
      <c r="O381" s="492" t="s">
        <v>4054</v>
      </c>
      <c r="P381" s="495"/>
      <c r="Q381" s="495"/>
      <c r="R381" s="494" t="s">
        <v>950</v>
      </c>
      <c r="S381" s="494" t="s">
        <v>215</v>
      </c>
      <c r="T381" s="494" t="s">
        <v>95</v>
      </c>
      <c r="U381" s="492"/>
      <c r="V381" s="492"/>
      <c r="W381" s="492" t="s">
        <v>2546</v>
      </c>
    </row>
    <row r="382">
      <c r="A382" s="492" t="s">
        <v>4055</v>
      </c>
      <c r="B382" s="492"/>
      <c r="C382" s="492"/>
      <c r="D382" s="492" t="s">
        <v>296</v>
      </c>
      <c r="E382" s="492" t="s">
        <v>3555</v>
      </c>
      <c r="F382" s="492" t="s">
        <v>12</v>
      </c>
      <c r="G382" s="492" t="s">
        <v>465</v>
      </c>
      <c r="H382" s="492" t="s">
        <v>2252</v>
      </c>
      <c r="I382" s="492" t="s">
        <v>2267</v>
      </c>
      <c r="J382" s="492" t="s">
        <v>4056</v>
      </c>
      <c r="K382" s="492"/>
      <c r="L382" s="492" t="s">
        <v>4057</v>
      </c>
      <c r="M382" s="492" t="s">
        <v>4053</v>
      </c>
      <c r="N382" s="492"/>
      <c r="O382" s="492" t="s">
        <v>4058</v>
      </c>
      <c r="P382" s="495"/>
      <c r="Q382" s="495"/>
      <c r="R382" s="494" t="s">
        <v>950</v>
      </c>
      <c r="S382" s="494" t="s">
        <v>215</v>
      </c>
      <c r="T382" s="494" t="s">
        <v>95</v>
      </c>
      <c r="U382" s="492"/>
      <c r="V382" s="492"/>
      <c r="W382" s="492" t="s">
        <v>2546</v>
      </c>
    </row>
    <row r="383">
      <c r="A383" s="492" t="s">
        <v>4059</v>
      </c>
      <c r="B383" s="492"/>
      <c r="C383" s="492"/>
      <c r="D383" s="492" t="s">
        <v>296</v>
      </c>
      <c r="E383" s="492" t="s">
        <v>3555</v>
      </c>
      <c r="F383" s="492" t="s">
        <v>12</v>
      </c>
      <c r="G383" s="492" t="s">
        <v>465</v>
      </c>
      <c r="H383" s="492" t="s">
        <v>2252</v>
      </c>
      <c r="I383" s="492" t="s">
        <v>2267</v>
      </c>
      <c r="J383" s="492" t="s">
        <v>4060</v>
      </c>
      <c r="K383" s="492"/>
      <c r="L383" s="492" t="s">
        <v>4061</v>
      </c>
      <c r="M383" s="492" t="s">
        <v>4053</v>
      </c>
      <c r="N383" s="492"/>
      <c r="O383" s="492" t="s">
        <v>4062</v>
      </c>
      <c r="P383" s="495"/>
      <c r="Q383" s="495"/>
      <c r="R383" s="494" t="s">
        <v>950</v>
      </c>
      <c r="S383" s="494" t="s">
        <v>215</v>
      </c>
      <c r="T383" s="494" t="s">
        <v>95</v>
      </c>
      <c r="U383" s="492"/>
      <c r="V383" s="492"/>
      <c r="W383" s="492" t="s">
        <v>2546</v>
      </c>
    </row>
    <row r="384">
      <c r="A384" s="492" t="s">
        <v>4063</v>
      </c>
      <c r="B384" s="492"/>
      <c r="C384" s="492"/>
      <c r="D384" s="492" t="s">
        <v>296</v>
      </c>
      <c r="E384" s="492" t="s">
        <v>3555</v>
      </c>
      <c r="F384" s="492" t="s">
        <v>12</v>
      </c>
      <c r="G384" s="492" t="s">
        <v>465</v>
      </c>
      <c r="H384" s="492" t="s">
        <v>2252</v>
      </c>
      <c r="I384" s="492" t="s">
        <v>2267</v>
      </c>
      <c r="J384" s="492" t="s">
        <v>4064</v>
      </c>
      <c r="K384" s="492"/>
      <c r="L384" s="492" t="s">
        <v>4065</v>
      </c>
      <c r="M384" s="492" t="s">
        <v>4066</v>
      </c>
      <c r="N384" s="492"/>
      <c r="O384" s="492" t="s">
        <v>4067</v>
      </c>
      <c r="P384" s="495"/>
      <c r="Q384" s="495"/>
      <c r="R384" s="494" t="s">
        <v>479</v>
      </c>
      <c r="S384" s="494" t="s">
        <v>215</v>
      </c>
      <c r="T384" s="494" t="s">
        <v>95</v>
      </c>
      <c r="U384" s="492"/>
      <c r="V384" s="492"/>
      <c r="W384" s="492"/>
    </row>
    <row r="385">
      <c r="A385" s="492" t="s">
        <v>4068</v>
      </c>
      <c r="B385" s="492"/>
      <c r="C385" s="492"/>
      <c r="D385" s="492" t="s">
        <v>296</v>
      </c>
      <c r="E385" s="492" t="s">
        <v>3555</v>
      </c>
      <c r="F385" s="492" t="s">
        <v>12</v>
      </c>
      <c r="G385" s="492" t="s">
        <v>465</v>
      </c>
      <c r="H385" s="492" t="s">
        <v>2252</v>
      </c>
      <c r="I385" s="492" t="s">
        <v>2267</v>
      </c>
      <c r="J385" s="492" t="s">
        <v>4069</v>
      </c>
      <c r="K385" s="492"/>
      <c r="L385" s="492" t="s">
        <v>4070</v>
      </c>
      <c r="M385" s="492" t="s">
        <v>4071</v>
      </c>
      <c r="N385" s="492"/>
      <c r="O385" s="492" t="s">
        <v>4072</v>
      </c>
      <c r="P385" s="495"/>
      <c r="Q385" s="495"/>
      <c r="R385" s="494" t="s">
        <v>479</v>
      </c>
      <c r="S385" s="494" t="s">
        <v>215</v>
      </c>
      <c r="T385" s="494" t="s">
        <v>95</v>
      </c>
      <c r="U385" s="492"/>
      <c r="V385" s="492"/>
      <c r="W385" s="492"/>
    </row>
    <row r="386">
      <c r="A386" s="492" t="s">
        <v>4073</v>
      </c>
      <c r="B386" s="492"/>
      <c r="C386" s="492"/>
      <c r="D386" s="492" t="s">
        <v>296</v>
      </c>
      <c r="E386" s="492" t="s">
        <v>3555</v>
      </c>
      <c r="F386" s="492" t="s">
        <v>12</v>
      </c>
      <c r="G386" s="492" t="s">
        <v>465</v>
      </c>
      <c r="H386" s="492" t="s">
        <v>2252</v>
      </c>
      <c r="I386" s="492" t="s">
        <v>2267</v>
      </c>
      <c r="J386" s="492" t="s">
        <v>4074</v>
      </c>
      <c r="K386" s="492"/>
      <c r="L386" s="492" t="s">
        <v>4075</v>
      </c>
      <c r="M386" s="492" t="s">
        <v>4076</v>
      </c>
      <c r="N386" s="492"/>
      <c r="O386" s="492" t="s">
        <v>4077</v>
      </c>
      <c r="P386" s="495"/>
      <c r="Q386" s="495"/>
      <c r="R386" s="494" t="s">
        <v>479</v>
      </c>
      <c r="S386" s="494" t="s">
        <v>215</v>
      </c>
      <c r="T386" s="494" t="s">
        <v>95</v>
      </c>
      <c r="U386" s="492"/>
      <c r="V386" s="492"/>
      <c r="W386" s="492"/>
    </row>
    <row r="387">
      <c r="A387" s="492" t="s">
        <v>4078</v>
      </c>
      <c r="B387" s="492"/>
      <c r="C387" s="492"/>
      <c r="D387" s="492" t="s">
        <v>296</v>
      </c>
      <c r="E387" s="492" t="s">
        <v>3555</v>
      </c>
      <c r="F387" s="492" t="s">
        <v>12</v>
      </c>
      <c r="G387" s="492" t="s">
        <v>465</v>
      </c>
      <c r="H387" s="492" t="s">
        <v>2252</v>
      </c>
      <c r="I387" s="492" t="s">
        <v>2267</v>
      </c>
      <c r="J387" s="492" t="s">
        <v>4079</v>
      </c>
      <c r="K387" s="492"/>
      <c r="L387" s="492" t="s">
        <v>4080</v>
      </c>
      <c r="M387" s="492" t="s">
        <v>4081</v>
      </c>
      <c r="N387" s="492"/>
      <c r="O387" s="492" t="s">
        <v>4082</v>
      </c>
      <c r="P387" s="495"/>
      <c r="Q387" s="495"/>
      <c r="R387" s="494" t="s">
        <v>479</v>
      </c>
      <c r="S387" s="494" t="s">
        <v>215</v>
      </c>
      <c r="T387" s="494" t="s">
        <v>95</v>
      </c>
      <c r="U387" s="492"/>
      <c r="V387" s="492"/>
      <c r="W387" s="492"/>
    </row>
    <row r="388">
      <c r="A388" s="492" t="s">
        <v>4083</v>
      </c>
      <c r="B388" s="492"/>
      <c r="C388" s="492"/>
      <c r="D388" s="492" t="s">
        <v>296</v>
      </c>
      <c r="E388" s="492" t="s">
        <v>3555</v>
      </c>
      <c r="F388" s="492" t="s">
        <v>12</v>
      </c>
      <c r="G388" s="492" t="s">
        <v>465</v>
      </c>
      <c r="H388" s="492" t="s">
        <v>2252</v>
      </c>
      <c r="I388" s="492" t="s">
        <v>2267</v>
      </c>
      <c r="J388" s="492" t="s">
        <v>4084</v>
      </c>
      <c r="K388" s="492"/>
      <c r="L388" s="492" t="s">
        <v>4085</v>
      </c>
      <c r="M388" s="492" t="s">
        <v>4086</v>
      </c>
      <c r="N388" s="492"/>
      <c r="O388" s="492" t="s">
        <v>4087</v>
      </c>
      <c r="P388" s="495"/>
      <c r="Q388" s="495"/>
      <c r="R388" s="494" t="s">
        <v>479</v>
      </c>
      <c r="S388" s="494" t="s">
        <v>215</v>
      </c>
      <c r="T388" s="494" t="s">
        <v>95</v>
      </c>
      <c r="U388" s="492"/>
      <c r="V388" s="492"/>
      <c r="W388" s="492"/>
    </row>
    <row r="389">
      <c r="A389" s="492" t="s">
        <v>4088</v>
      </c>
      <c r="B389" s="492"/>
      <c r="C389" s="492"/>
      <c r="D389" s="492" t="s">
        <v>296</v>
      </c>
      <c r="E389" s="492" t="s">
        <v>3555</v>
      </c>
      <c r="F389" s="492" t="s">
        <v>12</v>
      </c>
      <c r="G389" s="492" t="s">
        <v>465</v>
      </c>
      <c r="H389" s="492" t="s">
        <v>2252</v>
      </c>
      <c r="I389" s="492" t="s">
        <v>2267</v>
      </c>
      <c r="J389" s="492" t="s">
        <v>4089</v>
      </c>
      <c r="K389" s="492"/>
      <c r="L389" s="492" t="s">
        <v>4090</v>
      </c>
      <c r="M389" s="492" t="s">
        <v>4091</v>
      </c>
      <c r="N389" s="492"/>
      <c r="O389" s="492" t="s">
        <v>4092</v>
      </c>
      <c r="P389" s="495"/>
      <c r="Q389" s="495"/>
      <c r="R389" s="494" t="s">
        <v>479</v>
      </c>
      <c r="S389" s="494" t="s">
        <v>215</v>
      </c>
      <c r="T389" s="494" t="s">
        <v>95</v>
      </c>
      <c r="U389" s="492"/>
      <c r="V389" s="492"/>
      <c r="W389" s="492"/>
    </row>
    <row r="390">
      <c r="A390" s="492" t="s">
        <v>4093</v>
      </c>
      <c r="B390" s="492"/>
      <c r="C390" s="492"/>
      <c r="D390" s="492" t="s">
        <v>296</v>
      </c>
      <c r="E390" s="492" t="s">
        <v>3555</v>
      </c>
      <c r="F390" s="492" t="s">
        <v>12</v>
      </c>
      <c r="G390" s="492" t="s">
        <v>465</v>
      </c>
      <c r="H390" s="492" t="s">
        <v>2252</v>
      </c>
      <c r="I390" s="492" t="s">
        <v>2267</v>
      </c>
      <c r="J390" s="492" t="s">
        <v>4094</v>
      </c>
      <c r="K390" s="492"/>
      <c r="L390" s="492" t="s">
        <v>4095</v>
      </c>
      <c r="M390" s="492" t="s">
        <v>4096</v>
      </c>
      <c r="N390" s="492"/>
      <c r="O390" s="492" t="s">
        <v>4097</v>
      </c>
      <c r="P390" s="495"/>
      <c r="Q390" s="495"/>
      <c r="R390" s="494" t="s">
        <v>950</v>
      </c>
      <c r="S390" s="494" t="s">
        <v>215</v>
      </c>
      <c r="T390" s="494" t="s">
        <v>95</v>
      </c>
      <c r="U390" s="492"/>
      <c r="V390" s="492"/>
      <c r="W390" s="492"/>
    </row>
    <row r="391">
      <c r="A391" s="492" t="s">
        <v>4098</v>
      </c>
      <c r="B391" s="492"/>
      <c r="C391" s="492"/>
      <c r="D391" s="492" t="s">
        <v>296</v>
      </c>
      <c r="E391" s="492" t="s">
        <v>3555</v>
      </c>
      <c r="F391" s="492" t="s">
        <v>12</v>
      </c>
      <c r="G391" s="492" t="s">
        <v>465</v>
      </c>
      <c r="H391" s="492" t="s">
        <v>2252</v>
      </c>
      <c r="I391" s="492" t="s">
        <v>2267</v>
      </c>
      <c r="J391" s="492" t="s">
        <v>4094</v>
      </c>
      <c r="K391" s="492"/>
      <c r="L391" s="492" t="s">
        <v>4099</v>
      </c>
      <c r="M391" s="492" t="s">
        <v>4100</v>
      </c>
      <c r="N391" s="492"/>
      <c r="O391" s="492" t="s">
        <v>4101</v>
      </c>
      <c r="P391" s="495"/>
      <c r="Q391" s="495"/>
      <c r="R391" s="494" t="s">
        <v>950</v>
      </c>
      <c r="S391" s="494" t="s">
        <v>215</v>
      </c>
      <c r="T391" s="494" t="s">
        <v>95</v>
      </c>
      <c r="U391" s="492"/>
      <c r="V391" s="492"/>
      <c r="W391" s="492"/>
    </row>
    <row r="392">
      <c r="A392" s="492" t="s">
        <v>4102</v>
      </c>
      <c r="B392" s="492"/>
      <c r="C392" s="492"/>
      <c r="D392" s="492" t="s">
        <v>296</v>
      </c>
      <c r="E392" s="492" t="s">
        <v>3555</v>
      </c>
      <c r="F392" s="492" t="s">
        <v>11</v>
      </c>
      <c r="G392" s="492" t="s">
        <v>465</v>
      </c>
      <c r="H392" s="492" t="s">
        <v>2252</v>
      </c>
      <c r="I392" s="492" t="s">
        <v>2267</v>
      </c>
      <c r="J392" s="494" t="s">
        <v>4103</v>
      </c>
      <c r="K392" s="492"/>
      <c r="L392" s="492" t="s">
        <v>4104</v>
      </c>
      <c r="M392" s="492" t="s">
        <v>4105</v>
      </c>
      <c r="N392" s="492"/>
      <c r="O392" s="492" t="s">
        <v>4106</v>
      </c>
      <c r="P392" s="495"/>
      <c r="Q392" s="495"/>
      <c r="R392" s="494" t="s">
        <v>479</v>
      </c>
      <c r="S392" s="494" t="s">
        <v>215</v>
      </c>
      <c r="T392" s="494" t="s">
        <v>95</v>
      </c>
      <c r="U392" s="492"/>
      <c r="V392" s="492"/>
      <c r="W392" s="492"/>
    </row>
    <row r="393">
      <c r="A393" s="492" t="s">
        <v>4107</v>
      </c>
      <c r="B393" s="492"/>
      <c r="C393" s="492"/>
      <c r="D393" s="492" t="s">
        <v>296</v>
      </c>
      <c r="E393" s="492" t="s">
        <v>3555</v>
      </c>
      <c r="F393" s="492" t="s">
        <v>11</v>
      </c>
      <c r="G393" s="492" t="s">
        <v>465</v>
      </c>
      <c r="H393" s="492" t="s">
        <v>2252</v>
      </c>
      <c r="I393" s="492" t="s">
        <v>2267</v>
      </c>
      <c r="J393" s="492" t="s">
        <v>4108</v>
      </c>
      <c r="K393" s="492"/>
      <c r="L393" s="492" t="s">
        <v>4109</v>
      </c>
      <c r="M393" s="492" t="s">
        <v>4110</v>
      </c>
      <c r="N393" s="492"/>
      <c r="O393" s="492" t="s">
        <v>4111</v>
      </c>
      <c r="P393" s="495"/>
      <c r="Q393" s="495"/>
      <c r="R393" s="494" t="s">
        <v>479</v>
      </c>
      <c r="S393" s="494" t="s">
        <v>215</v>
      </c>
      <c r="T393" s="494" t="s">
        <v>95</v>
      </c>
      <c r="U393" s="492"/>
      <c r="V393" s="492"/>
      <c r="W393" s="492"/>
    </row>
    <row r="394">
      <c r="A394" s="492" t="s">
        <v>4112</v>
      </c>
      <c r="B394" s="492" t="s">
        <v>4113</v>
      </c>
      <c r="C394" s="492"/>
      <c r="D394" s="492" t="s">
        <v>296</v>
      </c>
      <c r="E394" s="492" t="s">
        <v>3555</v>
      </c>
      <c r="F394" s="492" t="s">
        <v>11</v>
      </c>
      <c r="G394" s="492" t="s">
        <v>465</v>
      </c>
      <c r="H394" s="492" t="s">
        <v>2252</v>
      </c>
      <c r="I394" s="492" t="s">
        <v>2267</v>
      </c>
      <c r="J394" s="492" t="s">
        <v>4114</v>
      </c>
      <c r="K394" s="492"/>
      <c r="L394" s="492" t="s">
        <v>4115</v>
      </c>
      <c r="M394" s="492" t="s">
        <v>4116</v>
      </c>
      <c r="N394" s="492"/>
      <c r="O394" s="492" t="s">
        <v>4117</v>
      </c>
      <c r="P394" s="495"/>
      <c r="Q394" s="495"/>
      <c r="R394" s="494" t="s">
        <v>950</v>
      </c>
      <c r="S394" s="494" t="s">
        <v>215</v>
      </c>
      <c r="T394" s="494" t="s">
        <v>95</v>
      </c>
      <c r="U394" s="492"/>
      <c r="V394" s="492"/>
      <c r="W394" s="492"/>
    </row>
    <row r="395">
      <c r="A395" s="492" t="s">
        <v>4118</v>
      </c>
      <c r="B395" s="492" t="s">
        <v>4113</v>
      </c>
      <c r="C395" s="492"/>
      <c r="D395" s="492" t="s">
        <v>296</v>
      </c>
      <c r="E395" s="492" t="s">
        <v>3555</v>
      </c>
      <c r="F395" s="492" t="s">
        <v>11</v>
      </c>
      <c r="G395" s="492" t="s">
        <v>588</v>
      </c>
      <c r="H395" s="492" t="s">
        <v>2252</v>
      </c>
      <c r="I395" s="492" t="s">
        <v>2267</v>
      </c>
      <c r="J395" s="492" t="s">
        <v>4119</v>
      </c>
      <c r="K395" s="492"/>
      <c r="L395" s="492" t="s">
        <v>4120</v>
      </c>
      <c r="M395" s="492" t="s">
        <v>4121</v>
      </c>
      <c r="N395" s="492"/>
      <c r="O395" s="492"/>
      <c r="P395" s="495"/>
      <c r="Q395" s="495"/>
      <c r="R395" s="494" t="s">
        <v>3569</v>
      </c>
      <c r="S395" s="494" t="s">
        <v>215</v>
      </c>
      <c r="T395" s="494" t="s">
        <v>95</v>
      </c>
      <c r="U395" s="492"/>
      <c r="V395" s="492"/>
      <c r="W395" s="492"/>
    </row>
    <row r="396">
      <c r="A396" s="492" t="s">
        <v>4122</v>
      </c>
      <c r="B396" s="492"/>
      <c r="C396" s="492"/>
      <c r="D396" s="492" t="s">
        <v>296</v>
      </c>
      <c r="E396" s="492" t="s">
        <v>2480</v>
      </c>
      <c r="F396" s="492" t="s">
        <v>12</v>
      </c>
      <c r="G396" s="492" t="s">
        <v>465</v>
      </c>
      <c r="H396" s="492" t="s">
        <v>2252</v>
      </c>
      <c r="I396" s="492" t="s">
        <v>2267</v>
      </c>
      <c r="J396" s="492" t="s">
        <v>4123</v>
      </c>
      <c r="K396" s="492"/>
      <c r="L396" s="492" t="s">
        <v>4124</v>
      </c>
      <c r="M396" s="492" t="s">
        <v>4125</v>
      </c>
      <c r="N396" s="492"/>
      <c r="O396" s="492" t="s">
        <v>4126</v>
      </c>
      <c r="P396" s="495"/>
      <c r="Q396" s="495"/>
      <c r="R396" s="497"/>
      <c r="S396" s="492"/>
      <c r="T396" s="494" t="s">
        <v>620</v>
      </c>
      <c r="U396" s="492"/>
      <c r="V396" s="494" t="s">
        <v>58</v>
      </c>
      <c r="W396" s="492"/>
    </row>
    <row r="397">
      <c r="A397" s="492" t="s">
        <v>4127</v>
      </c>
      <c r="B397" s="492"/>
      <c r="C397" s="492"/>
      <c r="D397" s="492" t="s">
        <v>296</v>
      </c>
      <c r="E397" s="492" t="s">
        <v>3555</v>
      </c>
      <c r="F397" s="492" t="s">
        <v>11</v>
      </c>
      <c r="G397" s="492" t="s">
        <v>465</v>
      </c>
      <c r="H397" s="492" t="s">
        <v>2252</v>
      </c>
      <c r="I397" s="492" t="s">
        <v>2267</v>
      </c>
      <c r="J397" s="492" t="s">
        <v>4128</v>
      </c>
      <c r="K397" s="492"/>
      <c r="L397" s="492" t="s">
        <v>4129</v>
      </c>
      <c r="M397" s="492" t="s">
        <v>4130</v>
      </c>
      <c r="N397" s="492"/>
      <c r="O397" s="492" t="s">
        <v>4131</v>
      </c>
      <c r="P397" s="495"/>
      <c r="Q397" s="495"/>
      <c r="R397" s="494" t="s">
        <v>479</v>
      </c>
      <c r="S397" s="494" t="s">
        <v>215</v>
      </c>
      <c r="T397" s="494" t="s">
        <v>95</v>
      </c>
      <c r="U397" s="492"/>
      <c r="V397" s="492"/>
      <c r="W397" s="492"/>
    </row>
    <row r="398">
      <c r="A398" s="492" t="s">
        <v>4132</v>
      </c>
      <c r="B398" s="492"/>
      <c r="C398" s="492"/>
      <c r="D398" s="492" t="s">
        <v>296</v>
      </c>
      <c r="E398" s="492" t="s">
        <v>4133</v>
      </c>
      <c r="F398" s="492" t="s">
        <v>12</v>
      </c>
      <c r="G398" s="492" t="s">
        <v>465</v>
      </c>
      <c r="H398" s="492" t="s">
        <v>2252</v>
      </c>
      <c r="I398" s="492" t="s">
        <v>2267</v>
      </c>
      <c r="J398" s="492" t="s">
        <v>4134</v>
      </c>
      <c r="K398" s="492"/>
      <c r="L398" s="492" t="s">
        <v>4135</v>
      </c>
      <c r="M398" s="492" t="s">
        <v>4136</v>
      </c>
      <c r="N398" s="492"/>
      <c r="O398" s="492" t="s">
        <v>2429</v>
      </c>
      <c r="P398" s="495"/>
      <c r="Q398" s="495"/>
      <c r="R398" s="494" t="s">
        <v>479</v>
      </c>
      <c r="S398" s="494" t="s">
        <v>215</v>
      </c>
      <c r="T398" s="494" t="s">
        <v>95</v>
      </c>
      <c r="U398" s="492"/>
      <c r="V398" s="492"/>
      <c r="W398" s="492"/>
    </row>
    <row r="399">
      <c r="A399" s="492" t="s">
        <v>4137</v>
      </c>
      <c r="B399" s="492"/>
      <c r="C399" s="492"/>
      <c r="D399" s="492" t="s">
        <v>296</v>
      </c>
      <c r="E399" s="492" t="s">
        <v>3555</v>
      </c>
      <c r="F399" s="492" t="s">
        <v>12</v>
      </c>
      <c r="G399" s="492" t="s">
        <v>465</v>
      </c>
      <c r="H399" s="492" t="s">
        <v>2252</v>
      </c>
      <c r="I399" s="492" t="s">
        <v>2267</v>
      </c>
      <c r="J399" s="492" t="s">
        <v>4138</v>
      </c>
      <c r="K399" s="492"/>
      <c r="L399" s="492" t="s">
        <v>4139</v>
      </c>
      <c r="M399" s="492" t="s">
        <v>4140</v>
      </c>
      <c r="N399" s="492"/>
      <c r="O399" s="492" t="s">
        <v>4141</v>
      </c>
      <c r="P399" s="495"/>
      <c r="Q399" s="495"/>
      <c r="R399" s="494" t="s">
        <v>479</v>
      </c>
      <c r="S399" s="494" t="s">
        <v>215</v>
      </c>
      <c r="T399" s="494" t="s">
        <v>95</v>
      </c>
      <c r="U399" s="492" t="s">
        <v>3988</v>
      </c>
      <c r="V399" s="492"/>
      <c r="W399" s="492"/>
    </row>
    <row r="400">
      <c r="A400" s="492" t="s">
        <v>4142</v>
      </c>
      <c r="B400" s="492"/>
      <c r="C400" s="492"/>
      <c r="D400" s="492" t="s">
        <v>296</v>
      </c>
      <c r="E400" s="492" t="s">
        <v>3555</v>
      </c>
      <c r="F400" s="492" t="s">
        <v>12</v>
      </c>
      <c r="G400" s="492" t="s">
        <v>465</v>
      </c>
      <c r="H400" s="492" t="s">
        <v>2252</v>
      </c>
      <c r="I400" s="492" t="s">
        <v>2267</v>
      </c>
      <c r="J400" s="492" t="s">
        <v>4143</v>
      </c>
      <c r="K400" s="492"/>
      <c r="L400" s="492" t="s">
        <v>4144</v>
      </c>
      <c r="M400" s="492" t="s">
        <v>4145</v>
      </c>
      <c r="N400" s="492"/>
      <c r="O400" s="492" t="s">
        <v>4141</v>
      </c>
      <c r="P400" s="495"/>
      <c r="Q400" s="495"/>
      <c r="R400" s="494" t="s">
        <v>479</v>
      </c>
      <c r="S400" s="494" t="s">
        <v>215</v>
      </c>
      <c r="T400" s="494" t="s">
        <v>95</v>
      </c>
      <c r="U400" s="492" t="s">
        <v>3988</v>
      </c>
      <c r="V400" s="492"/>
      <c r="W400" s="492"/>
    </row>
    <row r="401">
      <c r="A401" s="492" t="s">
        <v>4146</v>
      </c>
      <c r="B401" s="492"/>
      <c r="C401" s="492"/>
      <c r="D401" s="492" t="s">
        <v>296</v>
      </c>
      <c r="E401" s="492" t="s">
        <v>3555</v>
      </c>
      <c r="F401" s="492" t="s">
        <v>12</v>
      </c>
      <c r="G401" s="492" t="s">
        <v>465</v>
      </c>
      <c r="H401" s="492" t="s">
        <v>2252</v>
      </c>
      <c r="I401" s="492" t="s">
        <v>2267</v>
      </c>
      <c r="J401" s="492" t="s">
        <v>4147</v>
      </c>
      <c r="K401" s="492" t="s">
        <v>4148</v>
      </c>
      <c r="L401" s="492" t="s">
        <v>4149</v>
      </c>
      <c r="M401" s="492" t="s">
        <v>4150</v>
      </c>
      <c r="N401" s="492"/>
      <c r="O401" s="492" t="s">
        <v>4141</v>
      </c>
      <c r="P401" s="495"/>
      <c r="Q401" s="495"/>
      <c r="R401" s="494" t="s">
        <v>950</v>
      </c>
      <c r="S401" s="494" t="s">
        <v>215</v>
      </c>
      <c r="T401" s="494" t="s">
        <v>95</v>
      </c>
      <c r="U401" s="492" t="s">
        <v>3988</v>
      </c>
      <c r="V401" s="492"/>
      <c r="W401" s="492"/>
    </row>
    <row r="402">
      <c r="A402" s="492" t="s">
        <v>4151</v>
      </c>
      <c r="B402" s="492"/>
      <c r="C402" s="492"/>
      <c r="D402" s="492" t="s">
        <v>296</v>
      </c>
      <c r="E402" s="492" t="s">
        <v>3555</v>
      </c>
      <c r="F402" s="492" t="s">
        <v>12</v>
      </c>
      <c r="G402" s="492" t="s">
        <v>465</v>
      </c>
      <c r="H402" s="492" t="s">
        <v>2252</v>
      </c>
      <c r="I402" s="492" t="s">
        <v>2267</v>
      </c>
      <c r="J402" s="492" t="s">
        <v>4152</v>
      </c>
      <c r="K402" s="492" t="s">
        <v>4153</v>
      </c>
      <c r="L402" s="492" t="s">
        <v>4154</v>
      </c>
      <c r="M402" s="492" t="s">
        <v>4155</v>
      </c>
      <c r="N402" s="492"/>
      <c r="O402" s="492" t="s">
        <v>4156</v>
      </c>
      <c r="P402" s="495"/>
      <c r="Q402" s="495"/>
      <c r="R402" s="494" t="s">
        <v>950</v>
      </c>
      <c r="S402" s="494" t="s">
        <v>215</v>
      </c>
      <c r="T402" s="494" t="s">
        <v>95</v>
      </c>
      <c r="U402" s="492"/>
      <c r="V402" s="492"/>
      <c r="W402" s="492"/>
    </row>
    <row r="403">
      <c r="A403" s="492" t="s">
        <v>4157</v>
      </c>
      <c r="B403" s="492"/>
      <c r="C403" s="492"/>
      <c r="D403" s="492" t="s">
        <v>296</v>
      </c>
      <c r="E403" s="492" t="s">
        <v>3555</v>
      </c>
      <c r="F403" s="492" t="s">
        <v>12</v>
      </c>
      <c r="G403" s="492" t="s">
        <v>465</v>
      </c>
      <c r="H403" s="492" t="s">
        <v>2252</v>
      </c>
      <c r="I403" s="492" t="s">
        <v>2267</v>
      </c>
      <c r="J403" s="492" t="s">
        <v>4158</v>
      </c>
      <c r="K403" s="492" t="s">
        <v>4159</v>
      </c>
      <c r="L403" s="492" t="s">
        <v>4160</v>
      </c>
      <c r="M403" s="492" t="s">
        <v>4161</v>
      </c>
      <c r="N403" s="492"/>
      <c r="O403" s="492" t="s">
        <v>4131</v>
      </c>
      <c r="P403" s="495"/>
      <c r="Q403" s="495"/>
      <c r="R403" s="494" t="s">
        <v>479</v>
      </c>
      <c r="S403" s="494" t="s">
        <v>215</v>
      </c>
      <c r="T403" s="494" t="s">
        <v>95</v>
      </c>
      <c r="U403" s="492"/>
      <c r="V403" s="492"/>
      <c r="W403" s="492"/>
    </row>
    <row r="404">
      <c r="A404" s="492" t="s">
        <v>4162</v>
      </c>
      <c r="B404" s="492"/>
      <c r="C404" s="492"/>
      <c r="D404" s="492" t="s">
        <v>296</v>
      </c>
      <c r="E404" s="492" t="s">
        <v>3555</v>
      </c>
      <c r="F404" s="492" t="s">
        <v>12</v>
      </c>
      <c r="G404" s="492" t="s">
        <v>465</v>
      </c>
      <c r="H404" s="492" t="s">
        <v>2252</v>
      </c>
      <c r="I404" s="492" t="s">
        <v>2267</v>
      </c>
      <c r="J404" s="492" t="s">
        <v>4163</v>
      </c>
      <c r="K404" s="492" t="s">
        <v>4164</v>
      </c>
      <c r="L404" s="492" t="s">
        <v>4165</v>
      </c>
      <c r="M404" s="492" t="s">
        <v>4166</v>
      </c>
      <c r="N404" s="492"/>
      <c r="O404" s="492" t="s">
        <v>4167</v>
      </c>
      <c r="P404" s="495"/>
      <c r="Q404" s="495"/>
      <c r="R404" s="494" t="s">
        <v>479</v>
      </c>
      <c r="S404" s="494" t="s">
        <v>215</v>
      </c>
      <c r="T404" s="494" t="s">
        <v>95</v>
      </c>
      <c r="U404" s="492"/>
      <c r="V404" s="492"/>
      <c r="W404" s="492"/>
    </row>
    <row r="405">
      <c r="A405" s="492" t="s">
        <v>4168</v>
      </c>
      <c r="B405" s="492"/>
      <c r="C405" s="492"/>
      <c r="D405" s="492" t="s">
        <v>296</v>
      </c>
      <c r="E405" s="492" t="s">
        <v>3555</v>
      </c>
      <c r="F405" s="492" t="s">
        <v>11</v>
      </c>
      <c r="G405" s="492" t="s">
        <v>465</v>
      </c>
      <c r="H405" s="492" t="s">
        <v>2252</v>
      </c>
      <c r="I405" s="492" t="s">
        <v>2267</v>
      </c>
      <c r="J405" s="492" t="s">
        <v>4169</v>
      </c>
      <c r="K405" s="492" t="s">
        <v>4170</v>
      </c>
      <c r="L405" s="492" t="s">
        <v>4171</v>
      </c>
      <c r="M405" s="492" t="s">
        <v>4172</v>
      </c>
      <c r="N405" s="492"/>
      <c r="O405" s="492" t="s">
        <v>4173</v>
      </c>
      <c r="P405" s="495"/>
      <c r="Q405" s="495"/>
      <c r="R405" s="494" t="s">
        <v>479</v>
      </c>
      <c r="S405" s="494" t="s">
        <v>215</v>
      </c>
      <c r="T405" s="494" t="s">
        <v>95</v>
      </c>
      <c r="U405" s="492"/>
      <c r="V405" s="492"/>
      <c r="W405" s="492"/>
    </row>
    <row r="406">
      <c r="A406" s="492" t="s">
        <v>4174</v>
      </c>
      <c r="B406" s="492"/>
      <c r="C406" s="492"/>
      <c r="D406" s="492" t="s">
        <v>296</v>
      </c>
      <c r="E406" s="492" t="s">
        <v>4175</v>
      </c>
      <c r="F406" s="492" t="s">
        <v>11</v>
      </c>
      <c r="G406" s="492" t="s">
        <v>465</v>
      </c>
      <c r="H406" s="492" t="s">
        <v>2252</v>
      </c>
      <c r="I406" s="492" t="s">
        <v>2267</v>
      </c>
      <c r="J406" s="492" t="s">
        <v>4176</v>
      </c>
      <c r="K406" s="492" t="s">
        <v>4177</v>
      </c>
      <c r="L406" s="492" t="s">
        <v>4178</v>
      </c>
      <c r="M406" s="492" t="s">
        <v>4179</v>
      </c>
      <c r="N406" s="492"/>
      <c r="O406" s="492" t="s">
        <v>4180</v>
      </c>
      <c r="P406" s="495"/>
      <c r="Q406" s="495"/>
      <c r="R406" s="494" t="s">
        <v>479</v>
      </c>
      <c r="S406" s="494" t="s">
        <v>215</v>
      </c>
      <c r="T406" s="494" t="s">
        <v>95</v>
      </c>
      <c r="U406" s="492"/>
      <c r="V406" s="492"/>
      <c r="W406" s="492"/>
    </row>
    <row r="407">
      <c r="A407" s="492" t="s">
        <v>4181</v>
      </c>
      <c r="B407" s="492" t="s">
        <v>4182</v>
      </c>
      <c r="C407" s="492" t="s">
        <v>3353</v>
      </c>
      <c r="D407" s="492" t="s">
        <v>296</v>
      </c>
      <c r="E407" s="492"/>
      <c r="F407" s="492" t="s">
        <v>11</v>
      </c>
      <c r="G407" s="492" t="s">
        <v>465</v>
      </c>
      <c r="H407" s="492" t="s">
        <v>2252</v>
      </c>
      <c r="I407" s="492" t="s">
        <v>2267</v>
      </c>
      <c r="J407" s="492" t="s">
        <v>4183</v>
      </c>
      <c r="K407" s="492"/>
      <c r="L407" s="492" t="s">
        <v>4184</v>
      </c>
      <c r="M407" s="492" t="s">
        <v>4185</v>
      </c>
      <c r="N407" s="492"/>
      <c r="O407" s="492" t="s">
        <v>4186</v>
      </c>
      <c r="P407" s="495"/>
      <c r="Q407" s="495"/>
      <c r="R407" s="497">
        <v>45570.0</v>
      </c>
      <c r="S407" s="494" t="s">
        <v>215</v>
      </c>
      <c r="T407" s="494" t="s">
        <v>620</v>
      </c>
      <c r="U407" s="492"/>
      <c r="V407" s="492" t="s">
        <v>57</v>
      </c>
      <c r="W407" s="492"/>
    </row>
    <row r="408">
      <c r="A408" s="492" t="s">
        <v>4187</v>
      </c>
      <c r="B408" s="492"/>
      <c r="C408" s="492"/>
      <c r="D408" s="492" t="s">
        <v>296</v>
      </c>
      <c r="E408" s="492"/>
      <c r="F408" s="492" t="s">
        <v>11</v>
      </c>
      <c r="G408" s="492" t="s">
        <v>465</v>
      </c>
      <c r="H408" s="492" t="s">
        <v>2252</v>
      </c>
      <c r="I408" s="492" t="s">
        <v>847</v>
      </c>
      <c r="J408" s="492" t="s">
        <v>4188</v>
      </c>
      <c r="K408" s="492"/>
      <c r="L408" s="492" t="s">
        <v>4189</v>
      </c>
      <c r="M408" s="492" t="s">
        <v>4190</v>
      </c>
      <c r="N408" s="492"/>
      <c r="O408" s="492" t="s">
        <v>4191</v>
      </c>
      <c r="P408" s="495"/>
      <c r="Q408" s="495"/>
      <c r="R408" s="494" t="s">
        <v>479</v>
      </c>
      <c r="S408" s="494" t="s">
        <v>215</v>
      </c>
      <c r="T408" s="494" t="s">
        <v>95</v>
      </c>
      <c r="U408" s="492"/>
      <c r="V408" s="492"/>
      <c r="W408" s="492"/>
    </row>
    <row r="409">
      <c r="A409" s="492" t="s">
        <v>4192</v>
      </c>
      <c r="B409" s="492"/>
      <c r="C409" s="492"/>
      <c r="D409" s="492" t="s">
        <v>296</v>
      </c>
      <c r="E409" s="492"/>
      <c r="F409" s="492" t="s">
        <v>11</v>
      </c>
      <c r="G409" s="492" t="s">
        <v>545</v>
      </c>
      <c r="H409" s="492" t="s">
        <v>2252</v>
      </c>
      <c r="I409" s="492" t="s">
        <v>2267</v>
      </c>
      <c r="J409" s="492" t="s">
        <v>4193</v>
      </c>
      <c r="K409" s="492"/>
      <c r="L409" s="492" t="s">
        <v>4194</v>
      </c>
      <c r="M409" s="492" t="s">
        <v>4195</v>
      </c>
      <c r="N409" s="492" t="s">
        <v>4196</v>
      </c>
      <c r="O409" s="492"/>
      <c r="P409" s="495"/>
      <c r="Q409" s="495"/>
      <c r="R409" s="494" t="s">
        <v>479</v>
      </c>
      <c r="S409" s="494" t="s">
        <v>215</v>
      </c>
      <c r="T409" s="494" t="s">
        <v>95</v>
      </c>
      <c r="U409" s="492"/>
      <c r="V409" s="492"/>
      <c r="W409" s="492"/>
    </row>
    <row r="410">
      <c r="A410" s="492" t="s">
        <v>4197</v>
      </c>
      <c r="B410" s="492"/>
      <c r="C410" s="492"/>
      <c r="D410" s="492" t="s">
        <v>296</v>
      </c>
      <c r="E410" s="492"/>
      <c r="F410" s="492" t="s">
        <v>11</v>
      </c>
      <c r="G410" s="492" t="s">
        <v>545</v>
      </c>
      <c r="H410" s="492" t="s">
        <v>2252</v>
      </c>
      <c r="I410" s="492" t="s">
        <v>2267</v>
      </c>
      <c r="J410" s="492" t="s">
        <v>4198</v>
      </c>
      <c r="K410" s="492"/>
      <c r="L410" s="492" t="s">
        <v>4199</v>
      </c>
      <c r="M410" s="492" t="s">
        <v>4200</v>
      </c>
      <c r="N410" s="492"/>
      <c r="O410" s="492"/>
      <c r="P410" s="495"/>
      <c r="Q410" s="495"/>
      <c r="R410" s="494" t="s">
        <v>479</v>
      </c>
      <c r="S410" s="494" t="s">
        <v>215</v>
      </c>
      <c r="T410" s="494" t="s">
        <v>95</v>
      </c>
      <c r="U410" s="492"/>
      <c r="V410" s="492"/>
      <c r="W410" s="492"/>
    </row>
    <row r="411">
      <c r="A411" s="492" t="s">
        <v>4201</v>
      </c>
      <c r="B411" s="492"/>
      <c r="C411" s="492"/>
      <c r="D411" s="492" t="s">
        <v>296</v>
      </c>
      <c r="E411" s="492"/>
      <c r="F411" s="492" t="s">
        <v>12</v>
      </c>
      <c r="G411" s="492" t="s">
        <v>545</v>
      </c>
      <c r="H411" s="492" t="s">
        <v>2252</v>
      </c>
      <c r="I411" s="492" t="s">
        <v>2267</v>
      </c>
      <c r="J411" s="492" t="s">
        <v>4202</v>
      </c>
      <c r="K411" s="492"/>
      <c r="L411" s="492" t="s">
        <v>4203</v>
      </c>
      <c r="M411" s="492" t="s">
        <v>4204</v>
      </c>
      <c r="N411" s="492" t="s">
        <v>4205</v>
      </c>
      <c r="O411" s="492"/>
      <c r="P411" s="495"/>
      <c r="Q411" s="495"/>
      <c r="R411" s="494" t="s">
        <v>479</v>
      </c>
      <c r="S411" s="494" t="s">
        <v>215</v>
      </c>
      <c r="T411" s="494" t="s">
        <v>95</v>
      </c>
      <c r="U411" s="492"/>
      <c r="V411" s="492"/>
      <c r="W411" s="492"/>
    </row>
    <row r="412">
      <c r="A412" s="492" t="s">
        <v>4206</v>
      </c>
      <c r="B412" s="492"/>
      <c r="C412" s="492"/>
      <c r="D412" s="492" t="s">
        <v>296</v>
      </c>
      <c r="E412" s="492"/>
      <c r="F412" s="492" t="s">
        <v>12</v>
      </c>
      <c r="G412" s="492" t="s">
        <v>545</v>
      </c>
      <c r="H412" s="492" t="s">
        <v>2252</v>
      </c>
      <c r="I412" s="492" t="s">
        <v>2267</v>
      </c>
      <c r="J412" s="492" t="s">
        <v>4207</v>
      </c>
      <c r="K412" s="492"/>
      <c r="L412" s="492" t="s">
        <v>4208</v>
      </c>
      <c r="M412" s="492" t="s">
        <v>4209</v>
      </c>
      <c r="N412" s="492" t="s">
        <v>4210</v>
      </c>
      <c r="O412" s="492"/>
      <c r="P412" s="495"/>
      <c r="Q412" s="495"/>
      <c r="R412" s="494" t="s">
        <v>479</v>
      </c>
      <c r="S412" s="494" t="s">
        <v>215</v>
      </c>
      <c r="T412" s="494" t="s">
        <v>95</v>
      </c>
      <c r="U412" s="492"/>
      <c r="V412" s="492"/>
      <c r="W412" s="492"/>
    </row>
    <row r="413">
      <c r="A413" s="492" t="s">
        <v>4211</v>
      </c>
      <c r="B413" s="492"/>
      <c r="C413" s="492"/>
      <c r="D413" s="492" t="s">
        <v>296</v>
      </c>
      <c r="E413" s="492"/>
      <c r="F413" s="492" t="s">
        <v>11</v>
      </c>
      <c r="G413" s="492" t="s">
        <v>545</v>
      </c>
      <c r="H413" s="492" t="s">
        <v>2252</v>
      </c>
      <c r="I413" s="492" t="s">
        <v>2267</v>
      </c>
      <c r="J413" s="492" t="s">
        <v>4212</v>
      </c>
      <c r="K413" s="492"/>
      <c r="L413" s="492" t="s">
        <v>4213</v>
      </c>
      <c r="M413" s="492" t="s">
        <v>4214</v>
      </c>
      <c r="N413" s="492" t="s">
        <v>4215</v>
      </c>
      <c r="O413" s="492"/>
      <c r="P413" s="495"/>
      <c r="Q413" s="495"/>
      <c r="R413" s="494" t="s">
        <v>479</v>
      </c>
      <c r="S413" s="494" t="s">
        <v>215</v>
      </c>
      <c r="T413" s="494" t="s">
        <v>95</v>
      </c>
      <c r="U413" s="492"/>
      <c r="V413" s="492"/>
      <c r="W413" s="492"/>
    </row>
    <row r="414">
      <c r="A414" s="492" t="s">
        <v>4216</v>
      </c>
      <c r="B414" s="492"/>
      <c r="C414" s="492"/>
      <c r="D414" s="492" t="s">
        <v>296</v>
      </c>
      <c r="E414" s="492"/>
      <c r="F414" s="492" t="s">
        <v>11</v>
      </c>
      <c r="G414" s="492" t="s">
        <v>545</v>
      </c>
      <c r="H414" s="492" t="s">
        <v>2252</v>
      </c>
      <c r="I414" s="492" t="s">
        <v>2267</v>
      </c>
      <c r="J414" s="492" t="s">
        <v>4217</v>
      </c>
      <c r="K414" s="492"/>
      <c r="L414" s="492" t="s">
        <v>4218</v>
      </c>
      <c r="M414" s="492" t="s">
        <v>4219</v>
      </c>
      <c r="N414" s="492" t="s">
        <v>4220</v>
      </c>
      <c r="O414" s="492"/>
      <c r="P414" s="495"/>
      <c r="Q414" s="495"/>
      <c r="R414" s="494" t="s">
        <v>479</v>
      </c>
      <c r="S414" s="494" t="s">
        <v>215</v>
      </c>
      <c r="T414" s="494" t="s">
        <v>95</v>
      </c>
      <c r="U414" s="492"/>
      <c r="V414" s="492"/>
      <c r="W414" s="492"/>
    </row>
    <row r="415">
      <c r="A415" s="492" t="s">
        <v>4221</v>
      </c>
      <c r="B415" s="492"/>
      <c r="C415" s="492"/>
      <c r="D415" s="492" t="s">
        <v>296</v>
      </c>
      <c r="E415" s="492"/>
      <c r="F415" s="492" t="s">
        <v>12</v>
      </c>
      <c r="G415" s="492" t="s">
        <v>545</v>
      </c>
      <c r="H415" s="492" t="s">
        <v>2252</v>
      </c>
      <c r="I415" s="492" t="s">
        <v>2267</v>
      </c>
      <c r="J415" s="492" t="s">
        <v>4222</v>
      </c>
      <c r="K415" s="492"/>
      <c r="L415" s="492" t="s">
        <v>4223</v>
      </c>
      <c r="M415" s="492" t="s">
        <v>4224</v>
      </c>
      <c r="N415" s="492" t="s">
        <v>4225</v>
      </c>
      <c r="O415" s="492"/>
      <c r="P415" s="495"/>
      <c r="Q415" s="495"/>
      <c r="R415" s="494" t="s">
        <v>479</v>
      </c>
      <c r="S415" s="494" t="s">
        <v>215</v>
      </c>
      <c r="T415" s="494" t="s">
        <v>95</v>
      </c>
      <c r="U415" s="492"/>
      <c r="V415" s="492"/>
      <c r="W415" s="492"/>
    </row>
    <row r="416">
      <c r="A416" s="492" t="s">
        <v>4226</v>
      </c>
      <c r="B416" s="492"/>
      <c r="C416" s="492"/>
      <c r="D416" s="492" t="s">
        <v>296</v>
      </c>
      <c r="E416" s="492"/>
      <c r="F416" s="492" t="s">
        <v>11</v>
      </c>
      <c r="G416" s="492" t="s">
        <v>545</v>
      </c>
      <c r="H416" s="492" t="s">
        <v>2252</v>
      </c>
      <c r="I416" s="492" t="s">
        <v>2267</v>
      </c>
      <c r="J416" s="492" t="s">
        <v>4227</v>
      </c>
      <c r="K416" s="492"/>
      <c r="L416" s="492" t="s">
        <v>4228</v>
      </c>
      <c r="M416" s="492" t="s">
        <v>4229</v>
      </c>
      <c r="N416" s="492" t="s">
        <v>4230</v>
      </c>
      <c r="O416" s="492"/>
      <c r="P416" s="495"/>
      <c r="Q416" s="495"/>
      <c r="R416" s="494" t="s">
        <v>479</v>
      </c>
      <c r="S416" s="494" t="s">
        <v>215</v>
      </c>
      <c r="T416" s="494" t="s">
        <v>95</v>
      </c>
      <c r="U416" s="492"/>
      <c r="V416" s="492"/>
      <c r="W416" s="492"/>
    </row>
    <row r="417">
      <c r="A417" s="492" t="s">
        <v>4231</v>
      </c>
      <c r="B417" s="492"/>
      <c r="C417" s="492"/>
      <c r="D417" s="492" t="s">
        <v>296</v>
      </c>
      <c r="E417" s="492"/>
      <c r="F417" s="492" t="s">
        <v>12</v>
      </c>
      <c r="G417" s="492" t="s">
        <v>545</v>
      </c>
      <c r="H417" s="492" t="s">
        <v>2252</v>
      </c>
      <c r="I417" s="492" t="s">
        <v>2267</v>
      </c>
      <c r="J417" s="492" t="s">
        <v>4232</v>
      </c>
      <c r="K417" s="492"/>
      <c r="L417" s="492" t="s">
        <v>4233</v>
      </c>
      <c r="M417" s="492" t="s">
        <v>4234</v>
      </c>
      <c r="N417" s="492" t="s">
        <v>4235</v>
      </c>
      <c r="O417" s="492"/>
      <c r="P417" s="495"/>
      <c r="Q417" s="495"/>
      <c r="R417" s="494" t="s">
        <v>950</v>
      </c>
      <c r="S417" s="494" t="s">
        <v>215</v>
      </c>
      <c r="T417" s="494" t="s">
        <v>95</v>
      </c>
      <c r="U417" s="492"/>
      <c r="V417" s="492"/>
      <c r="W417" s="492"/>
    </row>
    <row r="418">
      <c r="A418" s="492" t="s">
        <v>4236</v>
      </c>
      <c r="B418" s="492"/>
      <c r="C418" s="492"/>
      <c r="D418" s="492" t="s">
        <v>296</v>
      </c>
      <c r="E418" s="492"/>
      <c r="F418" s="492" t="s">
        <v>12</v>
      </c>
      <c r="G418" s="492" t="s">
        <v>545</v>
      </c>
      <c r="H418" s="492" t="s">
        <v>2252</v>
      </c>
      <c r="I418" s="492" t="s">
        <v>2267</v>
      </c>
      <c r="J418" s="492" t="s">
        <v>4237</v>
      </c>
      <c r="K418" s="492"/>
      <c r="L418" s="492" t="s">
        <v>4238</v>
      </c>
      <c r="M418" s="492" t="s">
        <v>4239</v>
      </c>
      <c r="N418" s="492" t="s">
        <v>4240</v>
      </c>
      <c r="O418" s="492"/>
      <c r="P418" s="495"/>
      <c r="Q418" s="495"/>
      <c r="R418" s="494" t="s">
        <v>479</v>
      </c>
      <c r="S418" s="494" t="s">
        <v>215</v>
      </c>
      <c r="T418" s="494" t="s">
        <v>95</v>
      </c>
      <c r="U418" s="492"/>
      <c r="V418" s="492"/>
      <c r="W418" s="492"/>
    </row>
    <row r="419">
      <c r="A419" s="492" t="s">
        <v>4241</v>
      </c>
      <c r="B419" s="492" t="s">
        <v>4242</v>
      </c>
      <c r="C419" s="492" t="s">
        <v>2595</v>
      </c>
      <c r="D419" s="492" t="s">
        <v>296</v>
      </c>
      <c r="E419" s="492" t="s">
        <v>4243</v>
      </c>
      <c r="F419" s="492" t="s">
        <v>11</v>
      </c>
      <c r="G419" s="492" t="s">
        <v>465</v>
      </c>
      <c r="H419" s="492" t="s">
        <v>2252</v>
      </c>
      <c r="I419" s="492" t="s">
        <v>847</v>
      </c>
      <c r="J419" s="492" t="s">
        <v>4244</v>
      </c>
      <c r="K419" s="492" t="s">
        <v>3435</v>
      </c>
      <c r="L419" s="492" t="s">
        <v>4245</v>
      </c>
      <c r="M419" s="492" t="s">
        <v>4246</v>
      </c>
      <c r="N419" s="492"/>
      <c r="O419" s="492" t="s">
        <v>4247</v>
      </c>
      <c r="P419" s="495"/>
      <c r="Q419" s="495"/>
      <c r="R419" s="494" t="s">
        <v>479</v>
      </c>
      <c r="S419" s="494" t="s">
        <v>215</v>
      </c>
      <c r="T419" s="494" t="s">
        <v>95</v>
      </c>
      <c r="U419" s="492"/>
      <c r="V419" s="492"/>
      <c r="W419" s="492"/>
    </row>
    <row r="420">
      <c r="A420" s="492" t="s">
        <v>4248</v>
      </c>
      <c r="B420" s="492" t="s">
        <v>2606</v>
      </c>
      <c r="C420" s="492" t="s">
        <v>2607</v>
      </c>
      <c r="D420" s="492" t="s">
        <v>296</v>
      </c>
      <c r="E420" s="492"/>
      <c r="F420" s="492" t="s">
        <v>11</v>
      </c>
      <c r="G420" s="492" t="s">
        <v>465</v>
      </c>
      <c r="H420" s="492" t="s">
        <v>2252</v>
      </c>
      <c r="I420" s="492" t="s">
        <v>847</v>
      </c>
      <c r="J420" s="492" t="s">
        <v>4249</v>
      </c>
      <c r="K420" s="492"/>
      <c r="L420" s="492" t="s">
        <v>4250</v>
      </c>
      <c r="M420" s="492" t="s">
        <v>4251</v>
      </c>
      <c r="N420" s="492"/>
      <c r="O420" s="492" t="s">
        <v>1300</v>
      </c>
      <c r="P420" s="495"/>
      <c r="Q420" s="495"/>
      <c r="R420" s="507" t="s">
        <v>479</v>
      </c>
      <c r="S420" s="492" t="s">
        <v>215</v>
      </c>
      <c r="T420" s="492" t="s">
        <v>95</v>
      </c>
      <c r="U420" s="492"/>
      <c r="V420" s="492"/>
      <c r="W420" s="492"/>
    </row>
    <row r="421">
      <c r="A421" s="492" t="s">
        <v>4252</v>
      </c>
      <c r="B421" s="492" t="s">
        <v>2606</v>
      </c>
      <c r="C421" s="492" t="s">
        <v>2607</v>
      </c>
      <c r="D421" s="492" t="s">
        <v>296</v>
      </c>
      <c r="E421" s="492"/>
      <c r="F421" s="492" t="s">
        <v>12</v>
      </c>
      <c r="G421" s="492" t="s">
        <v>588</v>
      </c>
      <c r="H421" s="492" t="s">
        <v>2252</v>
      </c>
      <c r="I421" s="492" t="s">
        <v>847</v>
      </c>
      <c r="J421" s="492" t="s">
        <v>4253</v>
      </c>
      <c r="K421" s="492"/>
      <c r="L421" s="492" t="s">
        <v>4254</v>
      </c>
      <c r="M421" s="492" t="s">
        <v>4255</v>
      </c>
      <c r="N421" s="492"/>
      <c r="O421" s="492"/>
      <c r="P421" s="495"/>
      <c r="Q421" s="495"/>
      <c r="R421" s="494" t="s">
        <v>646</v>
      </c>
      <c r="S421" s="494" t="s">
        <v>490</v>
      </c>
      <c r="T421" s="494" t="s">
        <v>95</v>
      </c>
      <c r="U421" s="492"/>
      <c r="V421" s="492"/>
      <c r="W421" s="492" t="s">
        <v>2546</v>
      </c>
    </row>
    <row r="422">
      <c r="A422" s="492" t="s">
        <v>4256</v>
      </c>
      <c r="B422" s="492" t="s">
        <v>4257</v>
      </c>
      <c r="C422" s="492" t="s">
        <v>2315</v>
      </c>
      <c r="D422" s="492" t="s">
        <v>296</v>
      </c>
      <c r="E422" s="492"/>
      <c r="F422" s="492" t="s">
        <v>11</v>
      </c>
      <c r="G422" s="492" t="s">
        <v>465</v>
      </c>
      <c r="H422" s="492" t="s">
        <v>2252</v>
      </c>
      <c r="I422" s="492" t="s">
        <v>847</v>
      </c>
      <c r="J422" s="492" t="s">
        <v>4258</v>
      </c>
      <c r="K422" s="492"/>
      <c r="L422" s="492" t="s">
        <v>4259</v>
      </c>
      <c r="M422" s="492" t="s">
        <v>4260</v>
      </c>
      <c r="N422" s="492"/>
      <c r="O422" s="492" t="s">
        <v>4261</v>
      </c>
      <c r="P422" s="495"/>
      <c r="Q422" s="495"/>
      <c r="R422" s="507" t="s">
        <v>479</v>
      </c>
      <c r="S422" s="492" t="s">
        <v>215</v>
      </c>
      <c r="T422" s="492" t="s">
        <v>95</v>
      </c>
      <c r="U422" s="492"/>
      <c r="V422" s="492"/>
      <c r="W422" s="492" t="s">
        <v>2546</v>
      </c>
    </row>
    <row r="423">
      <c r="A423" s="492" t="s">
        <v>4262</v>
      </c>
      <c r="B423" s="492"/>
      <c r="C423" s="492"/>
      <c r="D423" s="492" t="s">
        <v>296</v>
      </c>
      <c r="E423" s="492" t="s">
        <v>4243</v>
      </c>
      <c r="F423" s="492" t="s">
        <v>12</v>
      </c>
      <c r="G423" s="492" t="s">
        <v>465</v>
      </c>
      <c r="H423" s="492" t="s">
        <v>2252</v>
      </c>
      <c r="I423" s="492" t="s">
        <v>847</v>
      </c>
      <c r="J423" s="492" t="s">
        <v>4263</v>
      </c>
      <c r="K423" s="492"/>
      <c r="L423" s="492" t="s">
        <v>4264</v>
      </c>
      <c r="M423" s="492" t="s">
        <v>4265</v>
      </c>
      <c r="N423" s="492"/>
      <c r="O423" s="492" t="s">
        <v>4266</v>
      </c>
      <c r="P423" s="495"/>
      <c r="Q423" s="495"/>
      <c r="R423" s="494" t="s">
        <v>3569</v>
      </c>
      <c r="S423" s="494" t="s">
        <v>215</v>
      </c>
      <c r="T423" s="494" t="s">
        <v>95</v>
      </c>
      <c r="U423" s="492"/>
      <c r="V423" s="492"/>
      <c r="W423" s="492" t="s">
        <v>2546</v>
      </c>
    </row>
    <row r="424">
      <c r="A424" s="492" t="s">
        <v>4267</v>
      </c>
      <c r="B424" s="492"/>
      <c r="C424" s="492"/>
      <c r="D424" s="492" t="s">
        <v>296</v>
      </c>
      <c r="E424" s="492"/>
      <c r="F424" s="492" t="s">
        <v>12</v>
      </c>
      <c r="G424" s="492" t="s">
        <v>588</v>
      </c>
      <c r="H424" s="492" t="s">
        <v>2252</v>
      </c>
      <c r="I424" s="492" t="s">
        <v>847</v>
      </c>
      <c r="J424" s="492" t="s">
        <v>4268</v>
      </c>
      <c r="K424" s="492" t="s">
        <v>4269</v>
      </c>
      <c r="L424" s="492" t="s">
        <v>4270</v>
      </c>
      <c r="M424" s="492" t="s">
        <v>4271</v>
      </c>
      <c r="N424" s="492"/>
      <c r="O424" s="492"/>
      <c r="P424" s="495"/>
      <c r="Q424" s="495"/>
      <c r="R424" s="494" t="s">
        <v>950</v>
      </c>
      <c r="S424" s="494" t="s">
        <v>215</v>
      </c>
      <c r="T424" s="494" t="s">
        <v>95</v>
      </c>
      <c r="U424" s="492"/>
      <c r="V424" s="492"/>
      <c r="W424" s="492" t="s">
        <v>2546</v>
      </c>
    </row>
    <row r="425">
      <c r="A425" s="492" t="s">
        <v>4272</v>
      </c>
      <c r="B425" s="492"/>
      <c r="C425" s="492"/>
      <c r="D425" s="492" t="s">
        <v>296</v>
      </c>
      <c r="E425" s="492"/>
      <c r="F425" s="492" t="s">
        <v>12</v>
      </c>
      <c r="G425" s="492" t="s">
        <v>588</v>
      </c>
      <c r="H425" s="492" t="s">
        <v>2252</v>
      </c>
      <c r="I425" s="492" t="s">
        <v>847</v>
      </c>
      <c r="J425" s="492" t="s">
        <v>4273</v>
      </c>
      <c r="K425" s="492"/>
      <c r="L425" s="492" t="s">
        <v>4270</v>
      </c>
      <c r="M425" s="492" t="s">
        <v>4271</v>
      </c>
      <c r="N425" s="492"/>
      <c r="O425" s="492"/>
      <c r="P425" s="495"/>
      <c r="Q425" s="495"/>
      <c r="R425" s="494" t="s">
        <v>950</v>
      </c>
      <c r="S425" s="494" t="s">
        <v>215</v>
      </c>
      <c r="T425" s="494" t="s">
        <v>95</v>
      </c>
      <c r="U425" s="492"/>
      <c r="V425" s="492"/>
      <c r="W425" s="492" t="s">
        <v>2546</v>
      </c>
    </row>
    <row r="426">
      <c r="A426" s="492" t="s">
        <v>4274</v>
      </c>
      <c r="B426" s="492"/>
      <c r="C426" s="492"/>
      <c r="D426" s="492" t="s">
        <v>296</v>
      </c>
      <c r="E426" s="492" t="s">
        <v>4243</v>
      </c>
      <c r="F426" s="492" t="s">
        <v>12</v>
      </c>
      <c r="G426" s="492" t="s">
        <v>465</v>
      </c>
      <c r="H426" s="492" t="s">
        <v>2252</v>
      </c>
      <c r="I426" s="492" t="s">
        <v>847</v>
      </c>
      <c r="J426" s="492" t="s">
        <v>4275</v>
      </c>
      <c r="K426" s="492"/>
      <c r="L426" s="492" t="s">
        <v>4276</v>
      </c>
      <c r="M426" s="492" t="s">
        <v>4277</v>
      </c>
      <c r="N426" s="492"/>
      <c r="O426" s="492" t="s">
        <v>4278</v>
      </c>
      <c r="P426" s="495"/>
      <c r="Q426" s="495"/>
      <c r="R426" s="507" t="s">
        <v>479</v>
      </c>
      <c r="S426" s="492" t="s">
        <v>215</v>
      </c>
      <c r="T426" s="492" t="s">
        <v>95</v>
      </c>
      <c r="U426" s="492"/>
      <c r="V426" s="492"/>
      <c r="W426" s="492" t="s">
        <v>2546</v>
      </c>
    </row>
    <row r="427">
      <c r="A427" s="492" t="s">
        <v>4279</v>
      </c>
      <c r="B427" s="492"/>
      <c r="C427" s="492"/>
      <c r="D427" s="492" t="s">
        <v>296</v>
      </c>
      <c r="E427" s="492" t="s">
        <v>4243</v>
      </c>
      <c r="F427" s="492" t="s">
        <v>12</v>
      </c>
      <c r="G427" s="492" t="s">
        <v>465</v>
      </c>
      <c r="H427" s="492" t="s">
        <v>2252</v>
      </c>
      <c r="I427" s="492" t="s">
        <v>847</v>
      </c>
      <c r="J427" s="492" t="s">
        <v>4280</v>
      </c>
      <c r="K427" s="492"/>
      <c r="L427" s="492" t="s">
        <v>4276</v>
      </c>
      <c r="M427" s="492" t="s">
        <v>4281</v>
      </c>
      <c r="N427" s="492"/>
      <c r="O427" s="492" t="s">
        <v>4266</v>
      </c>
      <c r="P427" s="495"/>
      <c r="Q427" s="495"/>
      <c r="R427" s="507" t="s">
        <v>479</v>
      </c>
      <c r="S427" s="492" t="s">
        <v>215</v>
      </c>
      <c r="T427" s="492" t="s">
        <v>95</v>
      </c>
      <c r="U427" s="492"/>
      <c r="V427" s="492"/>
      <c r="W427" s="492" t="s">
        <v>2546</v>
      </c>
    </row>
    <row r="428">
      <c r="A428" s="492" t="s">
        <v>4282</v>
      </c>
      <c r="B428" s="492"/>
      <c r="C428" s="492"/>
      <c r="D428" s="492" t="s">
        <v>296</v>
      </c>
      <c r="E428" s="492" t="s">
        <v>4243</v>
      </c>
      <c r="F428" s="492" t="s">
        <v>12</v>
      </c>
      <c r="G428" s="492" t="s">
        <v>465</v>
      </c>
      <c r="H428" s="492" t="s">
        <v>2252</v>
      </c>
      <c r="I428" s="492" t="s">
        <v>847</v>
      </c>
      <c r="J428" s="494" t="s">
        <v>4283</v>
      </c>
      <c r="K428" s="492"/>
      <c r="L428" s="492" t="s">
        <v>4276</v>
      </c>
      <c r="M428" s="492" t="s">
        <v>4284</v>
      </c>
      <c r="N428" s="492"/>
      <c r="O428" s="492" t="s">
        <v>4285</v>
      </c>
      <c r="P428" s="495"/>
      <c r="Q428" s="495"/>
      <c r="R428" s="507" t="s">
        <v>479</v>
      </c>
      <c r="S428" s="492" t="s">
        <v>215</v>
      </c>
      <c r="T428" s="492" t="s">
        <v>95</v>
      </c>
      <c r="U428" s="492"/>
      <c r="V428" s="492"/>
      <c r="W428" s="492" t="s">
        <v>2546</v>
      </c>
    </row>
    <row r="429">
      <c r="A429" s="492" t="s">
        <v>4286</v>
      </c>
      <c r="B429" s="492"/>
      <c r="C429" s="492"/>
      <c r="D429" s="492" t="s">
        <v>296</v>
      </c>
      <c r="E429" s="492" t="s">
        <v>4243</v>
      </c>
      <c r="F429" s="492" t="s">
        <v>12</v>
      </c>
      <c r="G429" s="492" t="s">
        <v>465</v>
      </c>
      <c r="H429" s="492" t="s">
        <v>2252</v>
      </c>
      <c r="I429" s="492" t="s">
        <v>847</v>
      </c>
      <c r="J429" s="492" t="s">
        <v>4287</v>
      </c>
      <c r="K429" s="492"/>
      <c r="L429" s="492" t="s">
        <v>4276</v>
      </c>
      <c r="M429" s="492" t="s">
        <v>4288</v>
      </c>
      <c r="N429" s="492"/>
      <c r="O429" s="492" t="s">
        <v>4289</v>
      </c>
      <c r="P429" s="495"/>
      <c r="Q429" s="495"/>
      <c r="R429" s="507" t="s">
        <v>479</v>
      </c>
      <c r="S429" s="492" t="s">
        <v>215</v>
      </c>
      <c r="T429" s="492" t="s">
        <v>95</v>
      </c>
      <c r="U429" s="492"/>
      <c r="V429" s="492"/>
      <c r="W429" s="492" t="s">
        <v>2546</v>
      </c>
    </row>
    <row r="430">
      <c r="A430" s="492" t="s">
        <v>4290</v>
      </c>
      <c r="B430" s="492"/>
      <c r="C430" s="492"/>
      <c r="D430" s="492" t="s">
        <v>296</v>
      </c>
      <c r="E430" s="492" t="s">
        <v>4243</v>
      </c>
      <c r="F430" s="492" t="s">
        <v>12</v>
      </c>
      <c r="G430" s="492" t="s">
        <v>465</v>
      </c>
      <c r="H430" s="492" t="s">
        <v>2252</v>
      </c>
      <c r="I430" s="492" t="s">
        <v>847</v>
      </c>
      <c r="J430" s="494" t="s">
        <v>4291</v>
      </c>
      <c r="K430" s="492"/>
      <c r="L430" s="492" t="s">
        <v>4292</v>
      </c>
      <c r="M430" s="492" t="s">
        <v>4293</v>
      </c>
      <c r="N430" s="492"/>
      <c r="O430" s="492" t="s">
        <v>4294</v>
      </c>
      <c r="P430" s="495"/>
      <c r="Q430" s="495"/>
      <c r="R430" s="507" t="s">
        <v>479</v>
      </c>
      <c r="S430" s="492" t="s">
        <v>215</v>
      </c>
      <c r="T430" s="492" t="s">
        <v>95</v>
      </c>
      <c r="U430" s="492"/>
      <c r="V430" s="492"/>
      <c r="W430" s="492" t="s">
        <v>2546</v>
      </c>
    </row>
    <row r="431">
      <c r="A431" s="492" t="s">
        <v>4295</v>
      </c>
      <c r="B431" s="492"/>
      <c r="C431" s="492"/>
      <c r="D431" s="492" t="s">
        <v>296</v>
      </c>
      <c r="E431" s="492" t="s">
        <v>4243</v>
      </c>
      <c r="F431" s="492" t="s">
        <v>12</v>
      </c>
      <c r="G431" s="492" t="s">
        <v>465</v>
      </c>
      <c r="H431" s="492" t="s">
        <v>2252</v>
      </c>
      <c r="I431" s="492" t="s">
        <v>847</v>
      </c>
      <c r="J431" s="492" t="s">
        <v>4296</v>
      </c>
      <c r="K431" s="492"/>
      <c r="L431" s="492" t="s">
        <v>4297</v>
      </c>
      <c r="M431" s="492" t="s">
        <v>4298</v>
      </c>
      <c r="N431" s="492"/>
      <c r="O431" s="492" t="s">
        <v>4299</v>
      </c>
      <c r="P431" s="495"/>
      <c r="Q431" s="495"/>
      <c r="R431" s="494" t="s">
        <v>950</v>
      </c>
      <c r="S431" s="494" t="s">
        <v>215</v>
      </c>
      <c r="T431" s="494" t="s">
        <v>95</v>
      </c>
      <c r="U431" s="492"/>
      <c r="V431" s="492"/>
      <c r="W431" s="492" t="s">
        <v>2546</v>
      </c>
    </row>
    <row r="432">
      <c r="A432" s="492" t="s">
        <v>4300</v>
      </c>
      <c r="B432" s="492"/>
      <c r="C432" s="492"/>
      <c r="D432" s="492" t="s">
        <v>296</v>
      </c>
      <c r="E432" s="492" t="s">
        <v>4243</v>
      </c>
      <c r="F432" s="492" t="s">
        <v>11</v>
      </c>
      <c r="G432" s="492" t="s">
        <v>465</v>
      </c>
      <c r="H432" s="492" t="s">
        <v>2252</v>
      </c>
      <c r="I432" s="492" t="s">
        <v>847</v>
      </c>
      <c r="J432" s="492" t="s">
        <v>4301</v>
      </c>
      <c r="K432" s="492"/>
      <c r="L432" s="492" t="s">
        <v>4302</v>
      </c>
      <c r="M432" s="492" t="s">
        <v>4303</v>
      </c>
      <c r="N432" s="492"/>
      <c r="O432" s="492" t="s">
        <v>4304</v>
      </c>
      <c r="P432" s="495"/>
      <c r="Q432" s="495"/>
      <c r="R432" s="494" t="s">
        <v>950</v>
      </c>
      <c r="S432" s="494" t="s">
        <v>215</v>
      </c>
      <c r="T432" s="494" t="s">
        <v>95</v>
      </c>
      <c r="U432" s="492"/>
      <c r="V432" s="492"/>
      <c r="W432" s="492" t="s">
        <v>2546</v>
      </c>
    </row>
    <row r="433">
      <c r="A433" s="492" t="s">
        <v>4305</v>
      </c>
      <c r="B433" s="492"/>
      <c r="C433" s="492"/>
      <c r="D433" s="492" t="s">
        <v>296</v>
      </c>
      <c r="E433" s="492" t="s">
        <v>4243</v>
      </c>
      <c r="F433" s="492" t="s">
        <v>12</v>
      </c>
      <c r="G433" s="492" t="s">
        <v>465</v>
      </c>
      <c r="H433" s="492" t="s">
        <v>2252</v>
      </c>
      <c r="I433" s="492" t="s">
        <v>847</v>
      </c>
      <c r="J433" s="492" t="s">
        <v>4306</v>
      </c>
      <c r="K433" s="492"/>
      <c r="L433" s="492" t="s">
        <v>4307</v>
      </c>
      <c r="M433" s="492" t="s">
        <v>4308</v>
      </c>
      <c r="N433" s="492"/>
      <c r="O433" s="492" t="s">
        <v>4304</v>
      </c>
      <c r="P433" s="495"/>
      <c r="Q433" s="495"/>
      <c r="R433" s="494" t="s">
        <v>950</v>
      </c>
      <c r="S433" s="494" t="s">
        <v>215</v>
      </c>
      <c r="T433" s="494" t="s">
        <v>95</v>
      </c>
      <c r="U433" s="492"/>
      <c r="V433" s="492"/>
      <c r="W433" s="492" t="s">
        <v>2546</v>
      </c>
    </row>
    <row r="434">
      <c r="A434" s="492" t="s">
        <v>4309</v>
      </c>
      <c r="B434" s="492"/>
      <c r="C434" s="492"/>
      <c r="D434" s="492" t="s">
        <v>296</v>
      </c>
      <c r="E434" s="492" t="s">
        <v>4243</v>
      </c>
      <c r="F434" s="492" t="s">
        <v>11</v>
      </c>
      <c r="G434" s="492" t="s">
        <v>465</v>
      </c>
      <c r="H434" s="492" t="s">
        <v>2252</v>
      </c>
      <c r="I434" s="492" t="s">
        <v>847</v>
      </c>
      <c r="J434" s="492" t="s">
        <v>4310</v>
      </c>
      <c r="K434" s="492"/>
      <c r="L434" s="492" t="s">
        <v>4311</v>
      </c>
      <c r="M434" s="492" t="s">
        <v>4312</v>
      </c>
      <c r="N434" s="492"/>
      <c r="O434" s="492" t="s">
        <v>2627</v>
      </c>
      <c r="P434" s="495"/>
      <c r="Q434" s="495"/>
      <c r="R434" s="494" t="s">
        <v>950</v>
      </c>
      <c r="S434" s="494" t="s">
        <v>215</v>
      </c>
      <c r="T434" s="494" t="s">
        <v>95</v>
      </c>
      <c r="U434" s="492"/>
      <c r="V434" s="492"/>
      <c r="W434" s="492" t="s">
        <v>2546</v>
      </c>
    </row>
    <row r="435">
      <c r="A435" s="492" t="s">
        <v>4313</v>
      </c>
      <c r="B435" s="492"/>
      <c r="C435" s="492"/>
      <c r="D435" s="492" t="s">
        <v>296</v>
      </c>
      <c r="E435" s="492" t="s">
        <v>4243</v>
      </c>
      <c r="F435" s="492" t="s">
        <v>11</v>
      </c>
      <c r="G435" s="492" t="s">
        <v>465</v>
      </c>
      <c r="H435" s="492" t="s">
        <v>2252</v>
      </c>
      <c r="I435" s="492" t="s">
        <v>847</v>
      </c>
      <c r="J435" s="492" t="s">
        <v>4314</v>
      </c>
      <c r="K435" s="492"/>
      <c r="L435" s="492" t="s">
        <v>4315</v>
      </c>
      <c r="M435" s="492" t="s">
        <v>4316</v>
      </c>
      <c r="N435" s="492"/>
      <c r="O435" s="492" t="s">
        <v>4317</v>
      </c>
      <c r="P435" s="495"/>
      <c r="Q435" s="495"/>
      <c r="R435" s="494" t="s">
        <v>950</v>
      </c>
      <c r="S435" s="494" t="s">
        <v>215</v>
      </c>
      <c r="T435" s="494" t="s">
        <v>95</v>
      </c>
      <c r="U435" s="492"/>
      <c r="V435" s="492"/>
      <c r="W435" s="492"/>
    </row>
    <row r="436">
      <c r="A436" s="492" t="s">
        <v>4318</v>
      </c>
      <c r="B436" s="492"/>
      <c r="C436" s="492"/>
      <c r="D436" s="492" t="s">
        <v>296</v>
      </c>
      <c r="E436" s="492" t="s">
        <v>4243</v>
      </c>
      <c r="F436" s="492" t="s">
        <v>11</v>
      </c>
      <c r="G436" s="492" t="s">
        <v>465</v>
      </c>
      <c r="H436" s="492" t="s">
        <v>2252</v>
      </c>
      <c r="I436" s="492" t="s">
        <v>847</v>
      </c>
      <c r="J436" s="492" t="s">
        <v>4319</v>
      </c>
      <c r="K436" s="492"/>
      <c r="L436" s="492" t="s">
        <v>4320</v>
      </c>
      <c r="M436" s="492" t="s">
        <v>4321</v>
      </c>
      <c r="N436" s="492"/>
      <c r="O436" s="492" t="s">
        <v>4322</v>
      </c>
      <c r="P436" s="495"/>
      <c r="Q436" s="495"/>
      <c r="R436" s="494" t="s">
        <v>950</v>
      </c>
      <c r="S436" s="494" t="s">
        <v>215</v>
      </c>
      <c r="T436" s="494" t="s">
        <v>95</v>
      </c>
      <c r="U436" s="492"/>
      <c r="V436" s="492"/>
      <c r="W436" s="492" t="s">
        <v>2546</v>
      </c>
    </row>
    <row r="437">
      <c r="A437" s="492" t="s">
        <v>4323</v>
      </c>
      <c r="B437" s="492"/>
      <c r="C437" s="492"/>
      <c r="D437" s="492" t="s">
        <v>296</v>
      </c>
      <c r="E437" s="492" t="s">
        <v>4243</v>
      </c>
      <c r="F437" s="492" t="s">
        <v>12</v>
      </c>
      <c r="G437" s="492" t="s">
        <v>465</v>
      </c>
      <c r="H437" s="492" t="s">
        <v>2252</v>
      </c>
      <c r="I437" s="492" t="s">
        <v>847</v>
      </c>
      <c r="J437" s="492" t="s">
        <v>4324</v>
      </c>
      <c r="K437" s="492"/>
      <c r="L437" s="492" t="s">
        <v>4325</v>
      </c>
      <c r="M437" s="492" t="s">
        <v>4326</v>
      </c>
      <c r="N437" s="492"/>
      <c r="O437" s="492" t="s">
        <v>4327</v>
      </c>
      <c r="P437" s="495"/>
      <c r="Q437" s="495"/>
      <c r="R437" s="494" t="s">
        <v>950</v>
      </c>
      <c r="S437" s="494" t="s">
        <v>215</v>
      </c>
      <c r="T437" s="494" t="s">
        <v>95</v>
      </c>
      <c r="U437" s="492"/>
      <c r="V437" s="492"/>
      <c r="W437" s="492" t="s">
        <v>2546</v>
      </c>
    </row>
    <row r="438">
      <c r="A438" s="492" t="s">
        <v>4328</v>
      </c>
      <c r="B438" s="492"/>
      <c r="C438" s="492"/>
      <c r="D438" s="492" t="s">
        <v>296</v>
      </c>
      <c r="E438" s="492" t="s">
        <v>4243</v>
      </c>
      <c r="F438" s="492" t="s">
        <v>12</v>
      </c>
      <c r="G438" s="492" t="s">
        <v>465</v>
      </c>
      <c r="H438" s="492" t="s">
        <v>2252</v>
      </c>
      <c r="I438" s="492" t="s">
        <v>847</v>
      </c>
      <c r="J438" s="492" t="s">
        <v>4329</v>
      </c>
      <c r="K438" s="492"/>
      <c r="L438" s="492" t="s">
        <v>4330</v>
      </c>
      <c r="M438" s="492" t="s">
        <v>4331</v>
      </c>
      <c r="N438" s="492"/>
      <c r="O438" s="492" t="s">
        <v>4332</v>
      </c>
      <c r="P438" s="495"/>
      <c r="Q438" s="495"/>
      <c r="R438" s="494" t="s">
        <v>950</v>
      </c>
      <c r="S438" s="494" t="s">
        <v>215</v>
      </c>
      <c r="T438" s="494" t="s">
        <v>95</v>
      </c>
      <c r="U438" s="492"/>
      <c r="V438" s="492"/>
      <c r="W438" s="492" t="s">
        <v>2546</v>
      </c>
    </row>
    <row r="439">
      <c r="A439" s="492" t="s">
        <v>4333</v>
      </c>
      <c r="B439" s="492" t="s">
        <v>2578</v>
      </c>
      <c r="C439" s="492"/>
      <c r="D439" s="492" t="s">
        <v>296</v>
      </c>
      <c r="E439" s="492"/>
      <c r="F439" s="492" t="s">
        <v>12</v>
      </c>
      <c r="G439" s="492" t="s">
        <v>465</v>
      </c>
      <c r="H439" s="492" t="s">
        <v>2252</v>
      </c>
      <c r="I439" s="492" t="s">
        <v>847</v>
      </c>
      <c r="J439" s="492" t="s">
        <v>4334</v>
      </c>
      <c r="K439" s="492"/>
      <c r="L439" s="492" t="s">
        <v>4335</v>
      </c>
      <c r="M439" s="492" t="s">
        <v>4336</v>
      </c>
      <c r="N439" s="492"/>
      <c r="O439" s="492" t="s">
        <v>3548</v>
      </c>
      <c r="P439" s="495"/>
      <c r="Q439" s="495"/>
      <c r="R439" s="494" t="s">
        <v>950</v>
      </c>
      <c r="S439" s="494" t="s">
        <v>215</v>
      </c>
      <c r="T439" s="494" t="s">
        <v>95</v>
      </c>
      <c r="U439" s="492"/>
      <c r="V439" s="492"/>
      <c r="W439" s="492"/>
    </row>
    <row r="440">
      <c r="A440" s="492" t="s">
        <v>4337</v>
      </c>
      <c r="B440" s="492"/>
      <c r="C440" s="492"/>
      <c r="D440" s="492" t="s">
        <v>296</v>
      </c>
      <c r="E440" s="492" t="s">
        <v>4243</v>
      </c>
      <c r="F440" s="492" t="s">
        <v>11</v>
      </c>
      <c r="G440" s="492" t="s">
        <v>465</v>
      </c>
      <c r="H440" s="492" t="s">
        <v>2252</v>
      </c>
      <c r="I440" s="492" t="s">
        <v>847</v>
      </c>
      <c r="J440" s="492" t="s">
        <v>4338</v>
      </c>
      <c r="K440" s="492"/>
      <c r="L440" s="492" t="s">
        <v>4339</v>
      </c>
      <c r="M440" s="492" t="s">
        <v>4340</v>
      </c>
      <c r="N440" s="492"/>
      <c r="O440" s="492" t="s">
        <v>2921</v>
      </c>
      <c r="P440" s="495"/>
      <c r="Q440" s="495"/>
      <c r="R440" s="494" t="s">
        <v>950</v>
      </c>
      <c r="S440" s="494" t="s">
        <v>215</v>
      </c>
      <c r="T440" s="494" t="s">
        <v>95</v>
      </c>
      <c r="U440" s="492"/>
      <c r="V440" s="492"/>
      <c r="W440" s="492"/>
    </row>
    <row r="441">
      <c r="A441" s="492" t="s">
        <v>4341</v>
      </c>
      <c r="B441" s="492"/>
      <c r="C441" s="492"/>
      <c r="D441" s="492" t="s">
        <v>296</v>
      </c>
      <c r="E441" s="492" t="s">
        <v>4243</v>
      </c>
      <c r="F441" s="492" t="s">
        <v>12</v>
      </c>
      <c r="G441" s="492" t="s">
        <v>465</v>
      </c>
      <c r="H441" s="492" t="s">
        <v>2252</v>
      </c>
      <c r="I441" s="492" t="s">
        <v>847</v>
      </c>
      <c r="J441" s="492" t="s">
        <v>4342</v>
      </c>
      <c r="K441" s="492" t="s">
        <v>4343</v>
      </c>
      <c r="L441" s="492" t="s">
        <v>4344</v>
      </c>
      <c r="M441" s="492" t="s">
        <v>4345</v>
      </c>
      <c r="N441" s="492"/>
      <c r="O441" s="492" t="s">
        <v>4346</v>
      </c>
      <c r="P441" s="495"/>
      <c r="Q441" s="495"/>
      <c r="R441" s="494" t="s">
        <v>950</v>
      </c>
      <c r="S441" s="494" t="s">
        <v>215</v>
      </c>
      <c r="T441" s="494" t="s">
        <v>95</v>
      </c>
      <c r="U441" s="492"/>
      <c r="V441" s="492"/>
      <c r="W441" s="492" t="s">
        <v>2546</v>
      </c>
    </row>
    <row r="442">
      <c r="A442" s="492" t="s">
        <v>4347</v>
      </c>
      <c r="B442" s="492"/>
      <c r="C442" s="492"/>
      <c r="D442" s="492" t="s">
        <v>296</v>
      </c>
      <c r="E442" s="492" t="s">
        <v>4243</v>
      </c>
      <c r="F442" s="492" t="s">
        <v>12</v>
      </c>
      <c r="G442" s="492" t="s">
        <v>465</v>
      </c>
      <c r="H442" s="492" t="s">
        <v>2252</v>
      </c>
      <c r="I442" s="492" t="s">
        <v>847</v>
      </c>
      <c r="J442" s="492" t="s">
        <v>4348</v>
      </c>
      <c r="K442" s="492"/>
      <c r="L442" s="492" t="s">
        <v>4349</v>
      </c>
      <c r="M442" s="492" t="s">
        <v>4350</v>
      </c>
      <c r="N442" s="492"/>
      <c r="O442" s="492" t="s">
        <v>4351</v>
      </c>
      <c r="P442" s="495"/>
      <c r="Q442" s="495"/>
      <c r="R442" s="494" t="s">
        <v>950</v>
      </c>
      <c r="S442" s="494" t="s">
        <v>215</v>
      </c>
      <c r="T442" s="494" t="s">
        <v>95</v>
      </c>
      <c r="U442" s="492"/>
      <c r="V442" s="492"/>
      <c r="W442" s="492" t="s">
        <v>2546</v>
      </c>
    </row>
    <row r="443">
      <c r="A443" s="492" t="s">
        <v>4352</v>
      </c>
      <c r="B443" s="492"/>
      <c r="C443" s="492"/>
      <c r="D443" s="492" t="s">
        <v>296</v>
      </c>
      <c r="E443" s="492" t="s">
        <v>4243</v>
      </c>
      <c r="F443" s="492" t="s">
        <v>12</v>
      </c>
      <c r="G443" s="492" t="s">
        <v>465</v>
      </c>
      <c r="H443" s="492" t="s">
        <v>2252</v>
      </c>
      <c r="I443" s="492" t="s">
        <v>847</v>
      </c>
      <c r="J443" s="492" t="s">
        <v>4353</v>
      </c>
      <c r="K443" s="492"/>
      <c r="L443" s="492" t="s">
        <v>4354</v>
      </c>
      <c r="M443" s="492" t="s">
        <v>4355</v>
      </c>
      <c r="N443" s="492"/>
      <c r="O443" s="492" t="s">
        <v>4356</v>
      </c>
      <c r="P443" s="495"/>
      <c r="Q443" s="495"/>
      <c r="R443" s="494" t="s">
        <v>950</v>
      </c>
      <c r="S443" s="494" t="s">
        <v>215</v>
      </c>
      <c r="T443" s="494" t="s">
        <v>95</v>
      </c>
      <c r="U443" s="492"/>
      <c r="V443" s="492"/>
      <c r="W443" s="492" t="s">
        <v>2546</v>
      </c>
    </row>
    <row r="444">
      <c r="A444" s="492" t="s">
        <v>4357</v>
      </c>
      <c r="B444" s="492"/>
      <c r="C444" s="492"/>
      <c r="D444" s="492" t="s">
        <v>296</v>
      </c>
      <c r="E444" s="492" t="s">
        <v>4243</v>
      </c>
      <c r="F444" s="492" t="s">
        <v>11</v>
      </c>
      <c r="G444" s="492" t="s">
        <v>465</v>
      </c>
      <c r="H444" s="492" t="s">
        <v>2252</v>
      </c>
      <c r="I444" s="492" t="s">
        <v>847</v>
      </c>
      <c r="J444" s="492" t="s">
        <v>4358</v>
      </c>
      <c r="K444" s="492"/>
      <c r="L444" s="492" t="s">
        <v>4344</v>
      </c>
      <c r="M444" s="492" t="s">
        <v>4359</v>
      </c>
      <c r="N444" s="492"/>
      <c r="O444" s="492" t="s">
        <v>4266</v>
      </c>
      <c r="P444" s="495"/>
      <c r="Q444" s="495"/>
      <c r="R444" s="494" t="s">
        <v>950</v>
      </c>
      <c r="S444" s="494" t="s">
        <v>215</v>
      </c>
      <c r="T444" s="494" t="s">
        <v>95</v>
      </c>
      <c r="U444" s="492"/>
      <c r="V444" s="492"/>
      <c r="W444" s="492" t="s">
        <v>2546</v>
      </c>
    </row>
    <row r="445">
      <c r="A445" s="492" t="s">
        <v>4360</v>
      </c>
      <c r="B445" s="492"/>
      <c r="C445" s="492"/>
      <c r="D445" s="492" t="s">
        <v>296</v>
      </c>
      <c r="E445" s="492" t="s">
        <v>4243</v>
      </c>
      <c r="F445" s="492" t="s">
        <v>12</v>
      </c>
      <c r="G445" s="492" t="s">
        <v>465</v>
      </c>
      <c r="H445" s="492" t="s">
        <v>2252</v>
      </c>
      <c r="I445" s="492" t="s">
        <v>847</v>
      </c>
      <c r="J445" s="492" t="s">
        <v>4361</v>
      </c>
      <c r="K445" s="492"/>
      <c r="L445" s="492" t="s">
        <v>4362</v>
      </c>
      <c r="M445" s="492" t="s">
        <v>4363</v>
      </c>
      <c r="N445" s="492"/>
      <c r="O445" s="492" t="s">
        <v>4364</v>
      </c>
      <c r="P445" s="495"/>
      <c r="Q445" s="495"/>
      <c r="R445" s="494" t="s">
        <v>950</v>
      </c>
      <c r="S445" s="494" t="s">
        <v>215</v>
      </c>
      <c r="T445" s="494" t="s">
        <v>95</v>
      </c>
      <c r="U445" s="492"/>
      <c r="V445" s="492"/>
      <c r="W445" s="492" t="s">
        <v>2546</v>
      </c>
    </row>
    <row r="446">
      <c r="A446" s="492" t="s">
        <v>4365</v>
      </c>
      <c r="B446" s="492"/>
      <c r="C446" s="492"/>
      <c r="D446" s="492" t="s">
        <v>296</v>
      </c>
      <c r="E446" s="492" t="s">
        <v>4243</v>
      </c>
      <c r="F446" s="492" t="s">
        <v>12</v>
      </c>
      <c r="G446" s="492" t="s">
        <v>465</v>
      </c>
      <c r="H446" s="492" t="s">
        <v>2252</v>
      </c>
      <c r="I446" s="492" t="s">
        <v>847</v>
      </c>
      <c r="J446" s="492" t="s">
        <v>4366</v>
      </c>
      <c r="K446" s="492"/>
      <c r="L446" s="492" t="s">
        <v>4362</v>
      </c>
      <c r="M446" s="492" t="s">
        <v>4367</v>
      </c>
      <c r="N446" s="492"/>
      <c r="O446" s="492" t="s">
        <v>4368</v>
      </c>
      <c r="P446" s="495"/>
      <c r="Q446" s="495"/>
      <c r="R446" s="494" t="s">
        <v>950</v>
      </c>
      <c r="S446" s="494" t="s">
        <v>215</v>
      </c>
      <c r="T446" s="494" t="s">
        <v>95</v>
      </c>
      <c r="U446" s="492"/>
      <c r="V446" s="492"/>
      <c r="W446" s="492" t="s">
        <v>2546</v>
      </c>
    </row>
    <row r="447">
      <c r="A447" s="492" t="s">
        <v>4369</v>
      </c>
      <c r="B447" s="492"/>
      <c r="C447" s="492"/>
      <c r="D447" s="492" t="s">
        <v>296</v>
      </c>
      <c r="E447" s="492" t="s">
        <v>4243</v>
      </c>
      <c r="F447" s="492" t="s">
        <v>11</v>
      </c>
      <c r="G447" s="492" t="s">
        <v>465</v>
      </c>
      <c r="H447" s="492" t="s">
        <v>2252</v>
      </c>
      <c r="I447" s="492" t="s">
        <v>847</v>
      </c>
      <c r="J447" s="492" t="s">
        <v>4370</v>
      </c>
      <c r="K447" s="492"/>
      <c r="L447" s="492" t="s">
        <v>4371</v>
      </c>
      <c r="M447" s="492" t="s">
        <v>4372</v>
      </c>
      <c r="N447" s="492"/>
      <c r="O447" s="492" t="s">
        <v>4373</v>
      </c>
      <c r="P447" s="495"/>
      <c r="Q447" s="495"/>
      <c r="R447" s="494" t="s">
        <v>950</v>
      </c>
      <c r="S447" s="494" t="s">
        <v>215</v>
      </c>
      <c r="T447" s="494" t="s">
        <v>95</v>
      </c>
      <c r="U447" s="492"/>
      <c r="V447" s="492"/>
      <c r="W447" s="492"/>
    </row>
    <row r="448">
      <c r="A448" s="492" t="s">
        <v>4374</v>
      </c>
      <c r="B448" s="492"/>
      <c r="C448" s="492"/>
      <c r="D448" s="492" t="s">
        <v>296</v>
      </c>
      <c r="E448" s="492" t="s">
        <v>4243</v>
      </c>
      <c r="F448" s="492" t="s">
        <v>12</v>
      </c>
      <c r="G448" s="492" t="s">
        <v>545</v>
      </c>
      <c r="H448" s="492" t="s">
        <v>2252</v>
      </c>
      <c r="I448" s="492" t="s">
        <v>847</v>
      </c>
      <c r="J448" s="492" t="s">
        <v>4375</v>
      </c>
      <c r="K448" s="492"/>
      <c r="L448" s="492" t="s">
        <v>4376</v>
      </c>
      <c r="M448" s="492" t="s">
        <v>4377</v>
      </c>
      <c r="N448" s="492"/>
      <c r="O448" s="492"/>
      <c r="P448" s="495"/>
      <c r="Q448" s="495"/>
      <c r="R448" s="494" t="s">
        <v>646</v>
      </c>
      <c r="S448" s="494" t="s">
        <v>490</v>
      </c>
      <c r="T448" s="494" t="s">
        <v>95</v>
      </c>
      <c r="U448" s="492"/>
      <c r="V448" s="492"/>
      <c r="W448" s="492" t="s">
        <v>2546</v>
      </c>
    </row>
    <row r="449">
      <c r="A449" s="492" t="s">
        <v>4378</v>
      </c>
      <c r="B449" s="492"/>
      <c r="C449" s="492"/>
      <c r="D449" s="492" t="s">
        <v>296</v>
      </c>
      <c r="E449" s="492" t="s">
        <v>4243</v>
      </c>
      <c r="F449" s="492" t="s">
        <v>12</v>
      </c>
      <c r="G449" s="492" t="s">
        <v>465</v>
      </c>
      <c r="H449" s="492" t="s">
        <v>2252</v>
      </c>
      <c r="I449" s="492" t="s">
        <v>847</v>
      </c>
      <c r="J449" s="492" t="s">
        <v>4379</v>
      </c>
      <c r="K449" s="492"/>
      <c r="L449" s="492" t="s">
        <v>4380</v>
      </c>
      <c r="M449" s="492" t="s">
        <v>4381</v>
      </c>
      <c r="N449" s="492"/>
      <c r="O449" s="492" t="s">
        <v>4382</v>
      </c>
      <c r="P449" s="495"/>
      <c r="Q449" s="495"/>
      <c r="R449" s="494" t="s">
        <v>950</v>
      </c>
      <c r="S449" s="494" t="s">
        <v>215</v>
      </c>
      <c r="T449" s="494" t="s">
        <v>95</v>
      </c>
      <c r="U449" s="492"/>
      <c r="V449" s="492"/>
      <c r="W449" s="492"/>
    </row>
    <row r="450">
      <c r="A450" s="492" t="s">
        <v>4383</v>
      </c>
      <c r="B450" s="492"/>
      <c r="C450" s="492"/>
      <c r="D450" s="492" t="s">
        <v>296</v>
      </c>
      <c r="E450" s="492" t="s">
        <v>4243</v>
      </c>
      <c r="F450" s="492" t="s">
        <v>12</v>
      </c>
      <c r="G450" s="492" t="s">
        <v>465</v>
      </c>
      <c r="H450" s="492" t="s">
        <v>2252</v>
      </c>
      <c r="I450" s="492" t="s">
        <v>847</v>
      </c>
      <c r="J450" s="492" t="s">
        <v>4384</v>
      </c>
      <c r="K450" s="492"/>
      <c r="L450" s="492" t="s">
        <v>4385</v>
      </c>
      <c r="M450" s="492" t="s">
        <v>4386</v>
      </c>
      <c r="N450" s="492"/>
      <c r="O450" s="492" t="s">
        <v>4387</v>
      </c>
      <c r="P450" s="495"/>
      <c r="Q450" s="495"/>
      <c r="R450" s="494" t="s">
        <v>950</v>
      </c>
      <c r="S450" s="494" t="s">
        <v>215</v>
      </c>
      <c r="T450" s="494" t="s">
        <v>95</v>
      </c>
      <c r="U450" s="492"/>
      <c r="V450" s="492"/>
      <c r="W450" s="492"/>
    </row>
    <row r="451">
      <c r="A451" s="492" t="s">
        <v>4388</v>
      </c>
      <c r="B451" s="492" t="s">
        <v>2578</v>
      </c>
      <c r="C451" s="492"/>
      <c r="D451" s="492" t="s">
        <v>296</v>
      </c>
      <c r="E451" s="492"/>
      <c r="F451" s="492" t="s">
        <v>12</v>
      </c>
      <c r="G451" s="492" t="s">
        <v>465</v>
      </c>
      <c r="H451" s="492" t="s">
        <v>2252</v>
      </c>
      <c r="I451" s="492" t="s">
        <v>847</v>
      </c>
      <c r="J451" s="492" t="s">
        <v>4389</v>
      </c>
      <c r="K451" s="492"/>
      <c r="L451" s="492" t="s">
        <v>4390</v>
      </c>
      <c r="M451" s="492" t="s">
        <v>4391</v>
      </c>
      <c r="N451" s="492"/>
      <c r="O451" s="492" t="s">
        <v>4392</v>
      </c>
      <c r="P451" s="495"/>
      <c r="Q451" s="495"/>
      <c r="R451" s="494" t="s">
        <v>950</v>
      </c>
      <c r="S451" s="494" t="s">
        <v>215</v>
      </c>
      <c r="T451" s="494" t="s">
        <v>95</v>
      </c>
      <c r="U451" s="492"/>
      <c r="V451" s="492"/>
      <c r="W451" s="492"/>
    </row>
    <row r="452">
      <c r="A452" s="492" t="s">
        <v>4393</v>
      </c>
      <c r="B452" s="492" t="s">
        <v>2578</v>
      </c>
      <c r="C452" s="492"/>
      <c r="D452" s="492" t="s">
        <v>296</v>
      </c>
      <c r="E452" s="492"/>
      <c r="F452" s="492" t="s">
        <v>12</v>
      </c>
      <c r="G452" s="492" t="s">
        <v>465</v>
      </c>
      <c r="H452" s="492" t="s">
        <v>2252</v>
      </c>
      <c r="I452" s="492" t="s">
        <v>847</v>
      </c>
      <c r="J452" s="492" t="s">
        <v>3713</v>
      </c>
      <c r="K452" s="492"/>
      <c r="L452" s="492" t="s">
        <v>4394</v>
      </c>
      <c r="M452" s="492" t="s">
        <v>3715</v>
      </c>
      <c r="N452" s="492"/>
      <c r="O452" s="492" t="s">
        <v>4395</v>
      </c>
      <c r="P452" s="495"/>
      <c r="Q452" s="495"/>
      <c r="R452" s="494" t="s">
        <v>950</v>
      </c>
      <c r="S452" s="494" t="s">
        <v>215</v>
      </c>
      <c r="T452" s="494" t="s">
        <v>95</v>
      </c>
      <c r="U452" s="492"/>
      <c r="V452" s="492"/>
      <c r="W452" s="492"/>
    </row>
    <row r="453">
      <c r="A453" s="492" t="s">
        <v>4396</v>
      </c>
      <c r="B453" s="492"/>
      <c r="C453" s="492"/>
      <c r="D453" s="492" t="s">
        <v>296</v>
      </c>
      <c r="E453" s="492" t="s">
        <v>4243</v>
      </c>
      <c r="F453" s="492" t="s">
        <v>12</v>
      </c>
      <c r="G453" s="492" t="s">
        <v>465</v>
      </c>
      <c r="H453" s="492" t="s">
        <v>2252</v>
      </c>
      <c r="I453" s="492" t="s">
        <v>847</v>
      </c>
      <c r="J453" s="492" t="s">
        <v>4397</v>
      </c>
      <c r="K453" s="492"/>
      <c r="L453" s="492" t="s">
        <v>4398</v>
      </c>
      <c r="M453" s="492" t="s">
        <v>4399</v>
      </c>
      <c r="N453" s="492"/>
      <c r="O453" s="492" t="s">
        <v>4400</v>
      </c>
      <c r="P453" s="495"/>
      <c r="Q453" s="495"/>
      <c r="R453" s="494" t="s">
        <v>950</v>
      </c>
      <c r="S453" s="494" t="s">
        <v>215</v>
      </c>
      <c r="T453" s="494" t="s">
        <v>95</v>
      </c>
      <c r="U453" s="492"/>
      <c r="V453" s="492"/>
      <c r="W453" s="492"/>
    </row>
    <row r="454">
      <c r="A454" s="492" t="s">
        <v>4401</v>
      </c>
      <c r="B454" s="492"/>
      <c r="C454" s="492"/>
      <c r="D454" s="492" t="s">
        <v>296</v>
      </c>
      <c r="E454" s="492" t="s">
        <v>4243</v>
      </c>
      <c r="F454" s="492" t="s">
        <v>12</v>
      </c>
      <c r="G454" s="492" t="s">
        <v>465</v>
      </c>
      <c r="H454" s="492" t="s">
        <v>2252</v>
      </c>
      <c r="I454" s="492" t="s">
        <v>847</v>
      </c>
      <c r="J454" s="492" t="s">
        <v>4402</v>
      </c>
      <c r="K454" s="492"/>
      <c r="L454" s="492" t="s">
        <v>4403</v>
      </c>
      <c r="M454" s="492" t="s">
        <v>4404</v>
      </c>
      <c r="N454" s="492"/>
      <c r="O454" s="492" t="s">
        <v>4405</v>
      </c>
      <c r="P454" s="495"/>
      <c r="Q454" s="495"/>
      <c r="R454" s="494" t="s">
        <v>950</v>
      </c>
      <c r="S454" s="494" t="s">
        <v>215</v>
      </c>
      <c r="T454" s="494" t="s">
        <v>95</v>
      </c>
      <c r="U454" s="492"/>
      <c r="V454" s="492"/>
      <c r="W454" s="492"/>
    </row>
    <row r="455">
      <c r="A455" s="492" t="s">
        <v>4406</v>
      </c>
      <c r="B455" s="492"/>
      <c r="C455" s="492"/>
      <c r="D455" s="492" t="s">
        <v>296</v>
      </c>
      <c r="E455" s="492" t="s">
        <v>4243</v>
      </c>
      <c r="F455" s="492" t="s">
        <v>11</v>
      </c>
      <c r="G455" s="492" t="s">
        <v>465</v>
      </c>
      <c r="H455" s="492" t="s">
        <v>2252</v>
      </c>
      <c r="I455" s="492" t="s">
        <v>847</v>
      </c>
      <c r="J455" s="492" t="s">
        <v>4407</v>
      </c>
      <c r="K455" s="492"/>
      <c r="L455" s="492" t="s">
        <v>4408</v>
      </c>
      <c r="M455" s="492" t="s">
        <v>4409</v>
      </c>
      <c r="N455" s="492"/>
      <c r="O455" s="492" t="s">
        <v>4410</v>
      </c>
      <c r="P455" s="495"/>
      <c r="Q455" s="495"/>
      <c r="R455" s="494" t="s">
        <v>950</v>
      </c>
      <c r="S455" s="494" t="s">
        <v>215</v>
      </c>
      <c r="T455" s="494" t="s">
        <v>95</v>
      </c>
      <c r="U455" s="492"/>
      <c r="V455" s="492"/>
      <c r="W455" s="492"/>
    </row>
    <row r="456">
      <c r="A456" s="492" t="s">
        <v>4411</v>
      </c>
      <c r="B456" s="492"/>
      <c r="C456" s="492"/>
      <c r="D456" s="492" t="s">
        <v>296</v>
      </c>
      <c r="E456" s="492" t="s">
        <v>4243</v>
      </c>
      <c r="F456" s="492" t="s">
        <v>12</v>
      </c>
      <c r="G456" s="492" t="s">
        <v>465</v>
      </c>
      <c r="H456" s="492" t="s">
        <v>2252</v>
      </c>
      <c r="I456" s="492" t="s">
        <v>847</v>
      </c>
      <c r="J456" s="492" t="s">
        <v>4412</v>
      </c>
      <c r="K456" s="492"/>
      <c r="L456" s="492" t="s">
        <v>4413</v>
      </c>
      <c r="M456" s="492" t="s">
        <v>4414</v>
      </c>
      <c r="N456" s="492"/>
      <c r="O456" s="492" t="s">
        <v>4415</v>
      </c>
      <c r="P456" s="495"/>
      <c r="Q456" s="495"/>
      <c r="R456" s="494" t="s">
        <v>950</v>
      </c>
      <c r="S456" s="494" t="s">
        <v>215</v>
      </c>
      <c r="T456" s="494" t="s">
        <v>95</v>
      </c>
      <c r="U456" s="492"/>
      <c r="V456" s="492"/>
      <c r="W456" s="492"/>
    </row>
    <row r="457">
      <c r="A457" s="492" t="s">
        <v>4416</v>
      </c>
      <c r="B457" s="492"/>
      <c r="C457" s="492"/>
      <c r="D457" s="492" t="s">
        <v>296</v>
      </c>
      <c r="E457" s="492" t="s">
        <v>4243</v>
      </c>
      <c r="F457" s="492" t="s">
        <v>11</v>
      </c>
      <c r="G457" s="492" t="s">
        <v>465</v>
      </c>
      <c r="H457" s="492" t="s">
        <v>2252</v>
      </c>
      <c r="I457" s="492" t="s">
        <v>847</v>
      </c>
      <c r="J457" s="492" t="s">
        <v>4417</v>
      </c>
      <c r="K457" s="492"/>
      <c r="L457" s="492" t="s">
        <v>4418</v>
      </c>
      <c r="M457" s="492" t="s">
        <v>4419</v>
      </c>
      <c r="N457" s="492"/>
      <c r="O457" s="492" t="s">
        <v>4368</v>
      </c>
      <c r="P457" s="495"/>
      <c r="Q457" s="495"/>
      <c r="R457" s="494" t="s">
        <v>950</v>
      </c>
      <c r="S457" s="494" t="s">
        <v>215</v>
      </c>
      <c r="T457" s="494" t="s">
        <v>95</v>
      </c>
      <c r="U457" s="492"/>
      <c r="V457" s="492"/>
      <c r="W457" s="492"/>
    </row>
    <row r="458">
      <c r="A458" s="492" t="s">
        <v>4420</v>
      </c>
      <c r="B458" s="492"/>
      <c r="C458" s="492"/>
      <c r="D458" s="492" t="s">
        <v>296</v>
      </c>
      <c r="E458" s="492" t="s">
        <v>4243</v>
      </c>
      <c r="F458" s="492" t="s">
        <v>11</v>
      </c>
      <c r="G458" s="492" t="s">
        <v>465</v>
      </c>
      <c r="H458" s="492" t="s">
        <v>2252</v>
      </c>
      <c r="I458" s="492" t="s">
        <v>847</v>
      </c>
      <c r="J458" s="492" t="s">
        <v>4421</v>
      </c>
      <c r="K458" s="492"/>
      <c r="L458" s="492" t="s">
        <v>4422</v>
      </c>
      <c r="M458" s="492" t="s">
        <v>4423</v>
      </c>
      <c r="N458" s="492"/>
      <c r="O458" s="492" t="s">
        <v>4424</v>
      </c>
      <c r="P458" s="495"/>
      <c r="Q458" s="495"/>
      <c r="R458" s="494" t="s">
        <v>950</v>
      </c>
      <c r="S458" s="494" t="s">
        <v>215</v>
      </c>
      <c r="T458" s="494" t="s">
        <v>95</v>
      </c>
      <c r="U458" s="492"/>
      <c r="V458" s="492"/>
      <c r="W458" s="492" t="s">
        <v>2546</v>
      </c>
    </row>
    <row r="459">
      <c r="A459" s="492" t="s">
        <v>4425</v>
      </c>
      <c r="B459" s="492"/>
      <c r="C459" s="492"/>
      <c r="D459" s="492" t="s">
        <v>296</v>
      </c>
      <c r="E459" s="492"/>
      <c r="F459" s="492" t="s">
        <v>12</v>
      </c>
      <c r="G459" s="492" t="s">
        <v>465</v>
      </c>
      <c r="H459" s="492" t="s">
        <v>2252</v>
      </c>
      <c r="I459" s="492" t="s">
        <v>847</v>
      </c>
      <c r="J459" s="492" t="s">
        <v>4426</v>
      </c>
      <c r="K459" s="492"/>
      <c r="L459" s="492" t="s">
        <v>4427</v>
      </c>
      <c r="M459" s="492" t="s">
        <v>4428</v>
      </c>
      <c r="N459" s="492"/>
      <c r="O459" s="492" t="s">
        <v>4429</v>
      </c>
      <c r="P459" s="495"/>
      <c r="Q459" s="495"/>
      <c r="R459" s="494" t="s">
        <v>950</v>
      </c>
      <c r="S459" s="494" t="s">
        <v>215</v>
      </c>
      <c r="T459" s="494" t="s">
        <v>95</v>
      </c>
      <c r="U459" s="492"/>
      <c r="V459" s="492"/>
      <c r="W459" s="492"/>
    </row>
    <row r="460">
      <c r="A460" s="492" t="s">
        <v>4430</v>
      </c>
      <c r="B460" s="492"/>
      <c r="C460" s="492"/>
      <c r="D460" s="492" t="s">
        <v>296</v>
      </c>
      <c r="E460" s="492" t="s">
        <v>4243</v>
      </c>
      <c r="F460" s="492" t="s">
        <v>12</v>
      </c>
      <c r="G460" s="492" t="s">
        <v>465</v>
      </c>
      <c r="H460" s="492" t="s">
        <v>2252</v>
      </c>
      <c r="I460" s="492" t="s">
        <v>847</v>
      </c>
      <c r="J460" s="492" t="s">
        <v>4431</v>
      </c>
      <c r="K460" s="492"/>
      <c r="L460" s="492" t="s">
        <v>4432</v>
      </c>
      <c r="M460" s="492" t="s">
        <v>4433</v>
      </c>
      <c r="N460" s="492"/>
      <c r="O460" s="492" t="s">
        <v>874</v>
      </c>
      <c r="P460" s="495"/>
      <c r="Q460" s="495"/>
      <c r="R460" s="494" t="s">
        <v>950</v>
      </c>
      <c r="S460" s="494" t="s">
        <v>215</v>
      </c>
      <c r="T460" s="494" t="s">
        <v>95</v>
      </c>
      <c r="U460" s="492"/>
      <c r="V460" s="492"/>
      <c r="W460" s="492"/>
    </row>
    <row r="461">
      <c r="A461" s="492" t="s">
        <v>4434</v>
      </c>
      <c r="B461" s="492"/>
      <c r="C461" s="492"/>
      <c r="D461" s="492" t="s">
        <v>296</v>
      </c>
      <c r="E461" s="492" t="s">
        <v>4243</v>
      </c>
      <c r="F461" s="492" t="s">
        <v>11</v>
      </c>
      <c r="G461" s="492" t="s">
        <v>545</v>
      </c>
      <c r="H461" s="492" t="s">
        <v>2252</v>
      </c>
      <c r="I461" s="492" t="s">
        <v>847</v>
      </c>
      <c r="J461" s="492" t="s">
        <v>4431</v>
      </c>
      <c r="K461" s="492"/>
      <c r="L461" s="492" t="s">
        <v>4432</v>
      </c>
      <c r="M461" s="492" t="s">
        <v>4435</v>
      </c>
      <c r="N461" s="492"/>
      <c r="O461" s="492"/>
      <c r="P461" s="495"/>
      <c r="Q461" s="495"/>
      <c r="R461" s="494" t="s">
        <v>646</v>
      </c>
      <c r="S461" s="494" t="s">
        <v>490</v>
      </c>
      <c r="T461" s="494" t="s">
        <v>95</v>
      </c>
      <c r="U461" s="492"/>
      <c r="V461" s="492"/>
      <c r="W461" s="492"/>
    </row>
    <row r="462">
      <c r="A462" s="492" t="s">
        <v>4436</v>
      </c>
      <c r="B462" s="492"/>
      <c r="C462" s="492"/>
      <c r="D462" s="492" t="s">
        <v>296</v>
      </c>
      <c r="E462" s="492" t="s">
        <v>4243</v>
      </c>
      <c r="F462" s="492" t="s">
        <v>12</v>
      </c>
      <c r="G462" s="492" t="s">
        <v>465</v>
      </c>
      <c r="H462" s="492" t="s">
        <v>2252</v>
      </c>
      <c r="I462" s="492" t="s">
        <v>847</v>
      </c>
      <c r="J462" s="492" t="s">
        <v>4437</v>
      </c>
      <c r="K462" s="492"/>
      <c r="L462" s="492" t="s">
        <v>4438</v>
      </c>
      <c r="M462" s="492" t="s">
        <v>4439</v>
      </c>
      <c r="N462" s="492"/>
      <c r="O462" s="492" t="s">
        <v>4440</v>
      </c>
      <c r="P462" s="495"/>
      <c r="Q462" s="495"/>
      <c r="R462" s="494" t="s">
        <v>479</v>
      </c>
      <c r="S462" s="494" t="s">
        <v>215</v>
      </c>
      <c r="T462" s="494" t="s">
        <v>95</v>
      </c>
      <c r="U462" s="492"/>
      <c r="V462" s="492"/>
      <c r="W462" s="492"/>
    </row>
    <row r="463">
      <c r="A463" s="492" t="s">
        <v>4441</v>
      </c>
      <c r="B463" s="492"/>
      <c r="C463" s="492"/>
      <c r="D463" s="492" t="s">
        <v>296</v>
      </c>
      <c r="E463" s="492" t="s">
        <v>4243</v>
      </c>
      <c r="F463" s="492" t="s">
        <v>12</v>
      </c>
      <c r="G463" s="492" t="s">
        <v>465</v>
      </c>
      <c r="H463" s="492" t="s">
        <v>2252</v>
      </c>
      <c r="I463" s="492" t="s">
        <v>847</v>
      </c>
      <c r="J463" s="492" t="s">
        <v>4442</v>
      </c>
      <c r="K463" s="492" t="s">
        <v>4443</v>
      </c>
      <c r="L463" s="492" t="s">
        <v>4444</v>
      </c>
      <c r="M463" s="492" t="s">
        <v>4445</v>
      </c>
      <c r="N463" s="492"/>
      <c r="O463" s="492" t="s">
        <v>2600</v>
      </c>
      <c r="P463" s="495"/>
      <c r="Q463" s="495"/>
      <c r="R463" s="494" t="s">
        <v>950</v>
      </c>
      <c r="S463" s="494" t="s">
        <v>215</v>
      </c>
      <c r="T463" s="494" t="s">
        <v>95</v>
      </c>
      <c r="U463" s="492"/>
      <c r="V463" s="492"/>
      <c r="W463" s="492"/>
    </row>
    <row r="464">
      <c r="A464" s="492" t="s">
        <v>4446</v>
      </c>
      <c r="B464" s="492"/>
      <c r="C464" s="492"/>
      <c r="D464" s="492" t="s">
        <v>296</v>
      </c>
      <c r="E464" s="492" t="s">
        <v>4243</v>
      </c>
      <c r="F464" s="492" t="s">
        <v>12</v>
      </c>
      <c r="G464" s="492" t="s">
        <v>465</v>
      </c>
      <c r="H464" s="492" t="s">
        <v>2252</v>
      </c>
      <c r="I464" s="492" t="s">
        <v>847</v>
      </c>
      <c r="J464" s="492" t="s">
        <v>4447</v>
      </c>
      <c r="K464" s="492" t="s">
        <v>4448</v>
      </c>
      <c r="L464" s="492" t="s">
        <v>4449</v>
      </c>
      <c r="M464" s="492" t="s">
        <v>4450</v>
      </c>
      <c r="N464" s="492"/>
      <c r="O464" s="492" t="s">
        <v>4451</v>
      </c>
      <c r="P464" s="495"/>
      <c r="Q464" s="495"/>
      <c r="R464" s="497">
        <v>45509.0</v>
      </c>
      <c r="S464" s="494" t="s">
        <v>215</v>
      </c>
      <c r="T464" s="494" t="s">
        <v>95</v>
      </c>
      <c r="U464" s="492"/>
      <c r="V464" s="492"/>
      <c r="W464" s="492"/>
    </row>
    <row r="465">
      <c r="A465" s="492" t="s">
        <v>4452</v>
      </c>
      <c r="B465" s="492"/>
      <c r="C465" s="492"/>
      <c r="D465" s="492" t="s">
        <v>296</v>
      </c>
      <c r="E465" s="492" t="s">
        <v>4243</v>
      </c>
      <c r="F465" s="492" t="s">
        <v>11</v>
      </c>
      <c r="G465" s="492" t="s">
        <v>465</v>
      </c>
      <c r="H465" s="492" t="s">
        <v>2252</v>
      </c>
      <c r="I465" s="492" t="s">
        <v>847</v>
      </c>
      <c r="J465" s="492" t="s">
        <v>4453</v>
      </c>
      <c r="K465" s="492"/>
      <c r="L465" s="492" t="s">
        <v>4376</v>
      </c>
      <c r="M465" s="492" t="s">
        <v>4377</v>
      </c>
      <c r="N465" s="492"/>
      <c r="O465" s="492" t="s">
        <v>4454</v>
      </c>
      <c r="P465" s="495"/>
      <c r="Q465" s="495"/>
      <c r="R465" s="494" t="s">
        <v>950</v>
      </c>
      <c r="S465" s="494" t="s">
        <v>215</v>
      </c>
      <c r="T465" s="494" t="s">
        <v>95</v>
      </c>
      <c r="U465" s="492"/>
      <c r="V465" s="492"/>
      <c r="W465" s="492" t="s">
        <v>2546</v>
      </c>
    </row>
    <row r="466">
      <c r="A466" s="492" t="s">
        <v>4455</v>
      </c>
      <c r="B466" s="492"/>
      <c r="C466" s="492"/>
      <c r="D466" s="492" t="s">
        <v>296</v>
      </c>
      <c r="E466" s="492" t="s">
        <v>4243</v>
      </c>
      <c r="F466" s="492" t="s">
        <v>12</v>
      </c>
      <c r="G466" s="492" t="s">
        <v>465</v>
      </c>
      <c r="H466" s="492" t="s">
        <v>2252</v>
      </c>
      <c r="I466" s="492" t="s">
        <v>847</v>
      </c>
      <c r="J466" s="492" t="s">
        <v>4456</v>
      </c>
      <c r="K466" s="492" t="s">
        <v>4457</v>
      </c>
      <c r="L466" s="492" t="s">
        <v>4458</v>
      </c>
      <c r="M466" s="492" t="s">
        <v>4459</v>
      </c>
      <c r="N466" s="492"/>
      <c r="O466" s="492" t="s">
        <v>4460</v>
      </c>
      <c r="P466" s="495"/>
      <c r="Q466" s="495"/>
      <c r="R466" s="494" t="s">
        <v>950</v>
      </c>
      <c r="S466" s="494" t="s">
        <v>215</v>
      </c>
      <c r="T466" s="494" t="s">
        <v>95</v>
      </c>
      <c r="U466" s="492"/>
      <c r="V466" s="492"/>
      <c r="W466" s="492" t="s">
        <v>2546</v>
      </c>
    </row>
    <row r="467">
      <c r="A467" s="492" t="s">
        <v>4461</v>
      </c>
      <c r="B467" s="492"/>
      <c r="C467" s="492"/>
      <c r="D467" s="492" t="s">
        <v>296</v>
      </c>
      <c r="E467" s="492" t="s">
        <v>4243</v>
      </c>
      <c r="F467" s="492" t="s">
        <v>12</v>
      </c>
      <c r="G467" s="492" t="s">
        <v>465</v>
      </c>
      <c r="H467" s="492" t="s">
        <v>2252</v>
      </c>
      <c r="I467" s="492" t="s">
        <v>847</v>
      </c>
      <c r="J467" s="492" t="s">
        <v>4462</v>
      </c>
      <c r="K467" s="492" t="s">
        <v>4457</v>
      </c>
      <c r="L467" s="492" t="s">
        <v>4463</v>
      </c>
      <c r="M467" s="492" t="s">
        <v>4464</v>
      </c>
      <c r="N467" s="492"/>
      <c r="O467" s="492" t="s">
        <v>4465</v>
      </c>
      <c r="P467" s="495"/>
      <c r="Q467" s="495"/>
      <c r="R467" s="494" t="s">
        <v>3569</v>
      </c>
      <c r="S467" s="494" t="s">
        <v>215</v>
      </c>
      <c r="T467" s="494" t="s">
        <v>95</v>
      </c>
      <c r="U467" s="492"/>
      <c r="V467" s="492"/>
      <c r="W467" s="492" t="s">
        <v>2546</v>
      </c>
    </row>
    <row r="468">
      <c r="A468" s="492" t="s">
        <v>4466</v>
      </c>
      <c r="B468" s="492"/>
      <c r="C468" s="492"/>
      <c r="D468" s="492" t="s">
        <v>296</v>
      </c>
      <c r="E468" s="492" t="s">
        <v>4243</v>
      </c>
      <c r="F468" s="492" t="s">
        <v>12</v>
      </c>
      <c r="G468" s="492" t="s">
        <v>465</v>
      </c>
      <c r="H468" s="492" t="s">
        <v>2252</v>
      </c>
      <c r="I468" s="492" t="s">
        <v>847</v>
      </c>
      <c r="J468" s="492" t="s">
        <v>4467</v>
      </c>
      <c r="K468" s="492" t="s">
        <v>4457</v>
      </c>
      <c r="L468" s="492" t="s">
        <v>4468</v>
      </c>
      <c r="M468" s="492" t="s">
        <v>4469</v>
      </c>
      <c r="N468" s="492"/>
      <c r="O468" s="492" t="s">
        <v>4470</v>
      </c>
      <c r="P468" s="495"/>
      <c r="Q468" s="495"/>
      <c r="R468" s="494" t="s">
        <v>950</v>
      </c>
      <c r="S468" s="494" t="s">
        <v>215</v>
      </c>
      <c r="T468" s="494" t="s">
        <v>95</v>
      </c>
      <c r="U468" s="492"/>
      <c r="V468" s="492"/>
      <c r="W468" s="492"/>
    </row>
    <row r="469">
      <c r="A469" s="492" t="s">
        <v>4471</v>
      </c>
      <c r="B469" s="492"/>
      <c r="C469" s="492"/>
      <c r="D469" s="492" t="s">
        <v>296</v>
      </c>
      <c r="E469" s="492" t="s">
        <v>4243</v>
      </c>
      <c r="F469" s="492" t="s">
        <v>12</v>
      </c>
      <c r="G469" s="492" t="s">
        <v>465</v>
      </c>
      <c r="H469" s="492" t="s">
        <v>2252</v>
      </c>
      <c r="I469" s="492" t="s">
        <v>847</v>
      </c>
      <c r="J469" s="492" t="s">
        <v>4472</v>
      </c>
      <c r="K469" s="492" t="s">
        <v>4473</v>
      </c>
      <c r="L469" s="492" t="s">
        <v>4474</v>
      </c>
      <c r="M469" s="492" t="s">
        <v>4475</v>
      </c>
      <c r="N469" s="492"/>
      <c r="O469" s="492" t="s">
        <v>4476</v>
      </c>
      <c r="P469" s="495"/>
      <c r="Q469" s="495"/>
      <c r="R469" s="497"/>
      <c r="S469" s="492"/>
      <c r="T469" s="494" t="s">
        <v>620</v>
      </c>
      <c r="U469" s="492"/>
      <c r="V469" s="494" t="s">
        <v>58</v>
      </c>
      <c r="W469" s="492"/>
    </row>
    <row r="470">
      <c r="A470" s="492" t="s">
        <v>4477</v>
      </c>
      <c r="B470" s="492"/>
      <c r="C470" s="492"/>
      <c r="D470" s="492" t="s">
        <v>296</v>
      </c>
      <c r="E470" s="492" t="s">
        <v>4243</v>
      </c>
      <c r="F470" s="492" t="s">
        <v>12</v>
      </c>
      <c r="G470" s="492" t="s">
        <v>465</v>
      </c>
      <c r="H470" s="492" t="s">
        <v>2252</v>
      </c>
      <c r="I470" s="492" t="s">
        <v>847</v>
      </c>
      <c r="J470" s="492" t="s">
        <v>4478</v>
      </c>
      <c r="K470" s="492" t="s">
        <v>4473</v>
      </c>
      <c r="L470" s="492" t="s">
        <v>4479</v>
      </c>
      <c r="M470" s="492" t="s">
        <v>4480</v>
      </c>
      <c r="N470" s="492"/>
      <c r="O470" s="492" t="s">
        <v>4481</v>
      </c>
      <c r="P470" s="495"/>
      <c r="Q470" s="495"/>
      <c r="R470" s="497">
        <v>45509.0</v>
      </c>
      <c r="S470" s="494" t="s">
        <v>215</v>
      </c>
      <c r="T470" s="494" t="s">
        <v>95</v>
      </c>
      <c r="U470" s="492"/>
      <c r="V470" s="492"/>
      <c r="W470" s="492"/>
    </row>
    <row r="471">
      <c r="A471" s="492" t="s">
        <v>4482</v>
      </c>
      <c r="B471" s="492"/>
      <c r="C471" s="492"/>
      <c r="D471" s="492" t="s">
        <v>296</v>
      </c>
      <c r="E471" s="492" t="s">
        <v>4243</v>
      </c>
      <c r="F471" s="492" t="s">
        <v>12</v>
      </c>
      <c r="G471" s="492" t="s">
        <v>465</v>
      </c>
      <c r="H471" s="492" t="s">
        <v>2252</v>
      </c>
      <c r="I471" s="492" t="s">
        <v>847</v>
      </c>
      <c r="J471" s="492" t="s">
        <v>4483</v>
      </c>
      <c r="K471" s="492"/>
      <c r="L471" s="492" t="s">
        <v>4484</v>
      </c>
      <c r="M471" s="492" t="s">
        <v>4485</v>
      </c>
      <c r="N471" s="492"/>
      <c r="O471" s="492" t="s">
        <v>4486</v>
      </c>
      <c r="P471" s="495"/>
      <c r="Q471" s="495"/>
      <c r="R471" s="494" t="s">
        <v>950</v>
      </c>
      <c r="S471" s="494" t="s">
        <v>215</v>
      </c>
      <c r="T471" s="494" t="s">
        <v>95</v>
      </c>
      <c r="U471" s="492"/>
      <c r="V471" s="492"/>
      <c r="W471" s="492"/>
    </row>
    <row r="472">
      <c r="A472" s="492" t="s">
        <v>4487</v>
      </c>
      <c r="B472" s="492"/>
      <c r="C472" s="492"/>
      <c r="D472" s="492" t="s">
        <v>296</v>
      </c>
      <c r="E472" s="492" t="s">
        <v>4243</v>
      </c>
      <c r="F472" s="492" t="s">
        <v>12</v>
      </c>
      <c r="G472" s="492" t="s">
        <v>465</v>
      </c>
      <c r="H472" s="492" t="s">
        <v>2252</v>
      </c>
      <c r="I472" s="492" t="s">
        <v>847</v>
      </c>
      <c r="J472" s="492" t="s">
        <v>4488</v>
      </c>
      <c r="K472" s="492"/>
      <c r="L472" s="492" t="s">
        <v>4489</v>
      </c>
      <c r="M472" s="492" t="s">
        <v>4490</v>
      </c>
      <c r="N472" s="492"/>
      <c r="O472" s="492" t="s">
        <v>4481</v>
      </c>
      <c r="P472" s="495"/>
      <c r="Q472" s="495"/>
      <c r="R472" s="494" t="s">
        <v>3569</v>
      </c>
      <c r="S472" s="494" t="s">
        <v>215</v>
      </c>
      <c r="T472" s="494" t="s">
        <v>95</v>
      </c>
      <c r="U472" s="492"/>
      <c r="V472" s="492"/>
      <c r="W472" s="492" t="s">
        <v>2546</v>
      </c>
    </row>
    <row r="473">
      <c r="A473" s="492" t="s">
        <v>4491</v>
      </c>
      <c r="B473" s="492"/>
      <c r="C473" s="492"/>
      <c r="D473" s="492" t="s">
        <v>296</v>
      </c>
      <c r="E473" s="492" t="s">
        <v>4243</v>
      </c>
      <c r="F473" s="492" t="s">
        <v>12</v>
      </c>
      <c r="G473" s="492" t="s">
        <v>465</v>
      </c>
      <c r="H473" s="492" t="s">
        <v>2252</v>
      </c>
      <c r="I473" s="492" t="s">
        <v>847</v>
      </c>
      <c r="J473" s="492" t="s">
        <v>4492</v>
      </c>
      <c r="K473" s="492"/>
      <c r="L473" s="492" t="s">
        <v>4493</v>
      </c>
      <c r="M473" s="492" t="s">
        <v>4494</v>
      </c>
      <c r="N473" s="492"/>
      <c r="O473" s="492" t="s">
        <v>4481</v>
      </c>
      <c r="P473" s="495"/>
      <c r="Q473" s="495"/>
      <c r="R473" s="494" t="s">
        <v>3569</v>
      </c>
      <c r="S473" s="494" t="s">
        <v>215</v>
      </c>
      <c r="T473" s="494" t="s">
        <v>95</v>
      </c>
      <c r="U473" s="492"/>
      <c r="V473" s="492"/>
      <c r="W473" s="492" t="s">
        <v>2546</v>
      </c>
    </row>
    <row r="474">
      <c r="A474" s="492" t="s">
        <v>4495</v>
      </c>
      <c r="B474" s="492"/>
      <c r="C474" s="492"/>
      <c r="D474" s="492" t="s">
        <v>296</v>
      </c>
      <c r="E474" s="492" t="s">
        <v>4243</v>
      </c>
      <c r="F474" s="492" t="s">
        <v>12</v>
      </c>
      <c r="G474" s="492" t="s">
        <v>465</v>
      </c>
      <c r="H474" s="492" t="s">
        <v>2252</v>
      </c>
      <c r="I474" s="492" t="s">
        <v>847</v>
      </c>
      <c r="J474" s="492" t="s">
        <v>4496</v>
      </c>
      <c r="K474" s="492"/>
      <c r="L474" s="492" t="s">
        <v>4497</v>
      </c>
      <c r="M474" s="492" t="s">
        <v>4498</v>
      </c>
      <c r="N474" s="492"/>
      <c r="O474" s="492" t="s">
        <v>4499</v>
      </c>
      <c r="P474" s="495"/>
      <c r="Q474" s="495"/>
      <c r="R474" s="494" t="s">
        <v>479</v>
      </c>
      <c r="S474" s="494" t="s">
        <v>215</v>
      </c>
      <c r="T474" s="494" t="s">
        <v>95</v>
      </c>
      <c r="U474" s="492"/>
      <c r="V474" s="492"/>
      <c r="W474" s="492" t="s">
        <v>2546</v>
      </c>
    </row>
    <row r="475">
      <c r="A475" s="492" t="s">
        <v>4500</v>
      </c>
      <c r="B475" s="492"/>
      <c r="C475" s="492"/>
      <c r="D475" s="492" t="s">
        <v>296</v>
      </c>
      <c r="E475" s="492" t="s">
        <v>4243</v>
      </c>
      <c r="F475" s="492" t="s">
        <v>12</v>
      </c>
      <c r="G475" s="492" t="s">
        <v>465</v>
      </c>
      <c r="H475" s="492" t="s">
        <v>2252</v>
      </c>
      <c r="I475" s="492" t="s">
        <v>847</v>
      </c>
      <c r="J475" s="492" t="s">
        <v>4501</v>
      </c>
      <c r="K475" s="492"/>
      <c r="L475" s="492" t="s">
        <v>4502</v>
      </c>
      <c r="M475" s="492" t="s">
        <v>4503</v>
      </c>
      <c r="N475" s="492"/>
      <c r="O475" s="492" t="s">
        <v>4454</v>
      </c>
      <c r="P475" s="495"/>
      <c r="Q475" s="495"/>
      <c r="R475" s="494" t="s">
        <v>479</v>
      </c>
      <c r="S475" s="494" t="s">
        <v>215</v>
      </c>
      <c r="T475" s="494" t="s">
        <v>95</v>
      </c>
      <c r="U475" s="492"/>
      <c r="V475" s="492"/>
      <c r="W475" s="492"/>
    </row>
    <row r="476">
      <c r="A476" s="492" t="s">
        <v>4504</v>
      </c>
      <c r="B476" s="492"/>
      <c r="C476" s="492"/>
      <c r="D476" s="492" t="s">
        <v>296</v>
      </c>
      <c r="E476" s="492" t="s">
        <v>4243</v>
      </c>
      <c r="F476" s="492" t="s">
        <v>12</v>
      </c>
      <c r="G476" s="492" t="s">
        <v>465</v>
      </c>
      <c r="H476" s="492" t="s">
        <v>2252</v>
      </c>
      <c r="I476" s="492" t="s">
        <v>847</v>
      </c>
      <c r="J476" s="492" t="s">
        <v>4505</v>
      </c>
      <c r="K476" s="492"/>
      <c r="L476" s="492" t="s">
        <v>4376</v>
      </c>
      <c r="M476" s="492" t="s">
        <v>4377</v>
      </c>
      <c r="N476" s="492"/>
      <c r="O476" s="492" t="s">
        <v>4506</v>
      </c>
      <c r="P476" s="495"/>
      <c r="Q476" s="495"/>
      <c r="R476" s="494" t="s">
        <v>3569</v>
      </c>
      <c r="S476" s="494" t="s">
        <v>215</v>
      </c>
      <c r="T476" s="494" t="s">
        <v>95</v>
      </c>
      <c r="U476" s="492"/>
      <c r="V476" s="492"/>
      <c r="W476" s="492"/>
    </row>
    <row r="477">
      <c r="A477" s="492" t="s">
        <v>4507</v>
      </c>
      <c r="B477" s="492"/>
      <c r="C477" s="492"/>
      <c r="D477" s="492" t="s">
        <v>296</v>
      </c>
      <c r="E477" s="492" t="s">
        <v>4243</v>
      </c>
      <c r="F477" s="492" t="s">
        <v>11</v>
      </c>
      <c r="G477" s="492" t="s">
        <v>465</v>
      </c>
      <c r="H477" s="492" t="s">
        <v>2252</v>
      </c>
      <c r="I477" s="492" t="s">
        <v>847</v>
      </c>
      <c r="J477" s="492" t="s">
        <v>4508</v>
      </c>
      <c r="K477" s="492"/>
      <c r="L477" s="492" t="s">
        <v>4509</v>
      </c>
      <c r="M477" s="492" t="s">
        <v>4510</v>
      </c>
      <c r="N477" s="492"/>
      <c r="O477" s="492" t="s">
        <v>4322</v>
      </c>
      <c r="P477" s="495"/>
      <c r="Q477" s="495"/>
      <c r="R477" s="494" t="s">
        <v>479</v>
      </c>
      <c r="S477" s="494" t="s">
        <v>215</v>
      </c>
      <c r="T477" s="494" t="s">
        <v>95</v>
      </c>
      <c r="U477" s="492"/>
      <c r="V477" s="492"/>
      <c r="W477" s="492"/>
    </row>
    <row r="478">
      <c r="A478" s="492" t="s">
        <v>4511</v>
      </c>
      <c r="B478" s="492"/>
      <c r="C478" s="492"/>
      <c r="D478" s="492" t="s">
        <v>296</v>
      </c>
      <c r="E478" s="492" t="s">
        <v>4243</v>
      </c>
      <c r="F478" s="492" t="s">
        <v>11</v>
      </c>
      <c r="G478" s="492" t="s">
        <v>465</v>
      </c>
      <c r="H478" s="492" t="s">
        <v>2252</v>
      </c>
      <c r="I478" s="492" t="s">
        <v>847</v>
      </c>
      <c r="J478" s="492" t="s">
        <v>4512</v>
      </c>
      <c r="K478" s="492"/>
      <c r="L478" s="492" t="s">
        <v>4513</v>
      </c>
      <c r="M478" s="492" t="s">
        <v>4514</v>
      </c>
      <c r="N478" s="492"/>
      <c r="O478" s="492" t="s">
        <v>4515</v>
      </c>
      <c r="P478" s="495"/>
      <c r="Q478" s="495"/>
      <c r="R478" s="494" t="s">
        <v>479</v>
      </c>
      <c r="S478" s="494" t="s">
        <v>215</v>
      </c>
      <c r="T478" s="494" t="s">
        <v>95</v>
      </c>
      <c r="U478" s="492"/>
      <c r="V478" s="492"/>
      <c r="W478" s="492"/>
    </row>
    <row r="479">
      <c r="A479" s="492" t="s">
        <v>4516</v>
      </c>
      <c r="B479" s="492"/>
      <c r="C479" s="492"/>
      <c r="D479" s="492" t="s">
        <v>296</v>
      </c>
      <c r="E479" s="492" t="s">
        <v>4243</v>
      </c>
      <c r="F479" s="492" t="s">
        <v>12</v>
      </c>
      <c r="G479" s="492" t="s">
        <v>465</v>
      </c>
      <c r="H479" s="492" t="s">
        <v>2252</v>
      </c>
      <c r="I479" s="492" t="s">
        <v>847</v>
      </c>
      <c r="J479" s="492" t="s">
        <v>4517</v>
      </c>
      <c r="K479" s="492"/>
      <c r="L479" s="492" t="s">
        <v>4518</v>
      </c>
      <c r="M479" s="492" t="s">
        <v>4519</v>
      </c>
      <c r="N479" s="492"/>
      <c r="O479" s="492" t="s">
        <v>4515</v>
      </c>
      <c r="P479" s="495"/>
      <c r="Q479" s="495"/>
      <c r="R479" s="494" t="s">
        <v>479</v>
      </c>
      <c r="S479" s="494" t="s">
        <v>215</v>
      </c>
      <c r="T479" s="494" t="s">
        <v>95</v>
      </c>
      <c r="U479" s="492"/>
      <c r="V479" s="492"/>
      <c r="W479" s="492"/>
    </row>
    <row r="480">
      <c r="A480" s="492" t="s">
        <v>4520</v>
      </c>
      <c r="B480" s="492"/>
      <c r="C480" s="492"/>
      <c r="D480" s="492" t="s">
        <v>296</v>
      </c>
      <c r="E480" s="492" t="s">
        <v>4243</v>
      </c>
      <c r="F480" s="492" t="s">
        <v>11</v>
      </c>
      <c r="G480" s="492" t="s">
        <v>465</v>
      </c>
      <c r="H480" s="492" t="s">
        <v>2252</v>
      </c>
      <c r="I480" s="492" t="s">
        <v>847</v>
      </c>
      <c r="J480" s="492" t="s">
        <v>4521</v>
      </c>
      <c r="K480" s="492" t="s">
        <v>4522</v>
      </c>
      <c r="L480" s="492" t="s">
        <v>4523</v>
      </c>
      <c r="M480" s="492" t="s">
        <v>4524</v>
      </c>
      <c r="N480" s="492"/>
      <c r="O480" s="492" t="s">
        <v>4515</v>
      </c>
      <c r="P480" s="495"/>
      <c r="Q480" s="495"/>
      <c r="R480" s="494" t="s">
        <v>479</v>
      </c>
      <c r="S480" s="494" t="s">
        <v>215</v>
      </c>
      <c r="T480" s="494" t="s">
        <v>95</v>
      </c>
      <c r="U480" s="492"/>
      <c r="V480" s="492"/>
      <c r="W480" s="492"/>
    </row>
    <row r="481">
      <c r="A481" s="492" t="s">
        <v>4525</v>
      </c>
      <c r="B481" s="492"/>
      <c r="C481" s="492"/>
      <c r="D481" s="492" t="s">
        <v>296</v>
      </c>
      <c r="E481" s="492" t="s">
        <v>4243</v>
      </c>
      <c r="F481" s="492" t="s">
        <v>12</v>
      </c>
      <c r="G481" s="492" t="s">
        <v>545</v>
      </c>
      <c r="H481" s="492" t="s">
        <v>2252</v>
      </c>
      <c r="I481" s="492" t="s">
        <v>847</v>
      </c>
      <c r="J481" s="492" t="s">
        <v>4526</v>
      </c>
      <c r="K481" s="492" t="s">
        <v>4522</v>
      </c>
      <c r="L481" s="492" t="s">
        <v>4527</v>
      </c>
      <c r="M481" s="492" t="s">
        <v>4528</v>
      </c>
      <c r="N481" s="492"/>
      <c r="O481" s="492"/>
      <c r="P481" s="495"/>
      <c r="Q481" s="495"/>
      <c r="R481" s="494" t="s">
        <v>646</v>
      </c>
      <c r="S481" s="494" t="s">
        <v>490</v>
      </c>
      <c r="T481" s="494" t="s">
        <v>95</v>
      </c>
      <c r="U481" s="492"/>
      <c r="V481" s="492"/>
      <c r="W481" s="492"/>
    </row>
    <row r="482">
      <c r="A482" s="492" t="s">
        <v>4529</v>
      </c>
      <c r="B482" s="492" t="s">
        <v>4530</v>
      </c>
      <c r="C482" s="492" t="s">
        <v>2315</v>
      </c>
      <c r="D482" s="492" t="s">
        <v>296</v>
      </c>
      <c r="E482" s="492"/>
      <c r="F482" s="492" t="s">
        <v>12</v>
      </c>
      <c r="G482" s="492" t="s">
        <v>465</v>
      </c>
      <c r="H482" s="492" t="s">
        <v>2252</v>
      </c>
      <c r="I482" s="492" t="s">
        <v>847</v>
      </c>
      <c r="J482" s="492" t="s">
        <v>4531</v>
      </c>
      <c r="K482" s="492"/>
      <c r="L482" s="492" t="s">
        <v>4532</v>
      </c>
      <c r="M482" s="492" t="s">
        <v>4533</v>
      </c>
      <c r="N482" s="492"/>
      <c r="O482" s="492" t="s">
        <v>4534</v>
      </c>
      <c r="P482" s="495"/>
      <c r="Q482" s="495"/>
      <c r="R482" s="494" t="s">
        <v>3569</v>
      </c>
      <c r="S482" s="494" t="s">
        <v>215</v>
      </c>
      <c r="T482" s="494" t="s">
        <v>95</v>
      </c>
      <c r="U482" s="492"/>
      <c r="V482" s="492"/>
      <c r="W482" s="492"/>
    </row>
    <row r="483">
      <c r="A483" s="492" t="s">
        <v>4535</v>
      </c>
      <c r="B483" s="492"/>
      <c r="C483" s="492"/>
      <c r="D483" s="492" t="s">
        <v>296</v>
      </c>
      <c r="E483" s="492" t="s">
        <v>4133</v>
      </c>
      <c r="F483" s="492" t="s">
        <v>12</v>
      </c>
      <c r="G483" s="492" t="s">
        <v>465</v>
      </c>
      <c r="H483" s="492" t="s">
        <v>2252</v>
      </c>
      <c r="I483" s="492" t="s">
        <v>847</v>
      </c>
      <c r="J483" s="492" t="s">
        <v>4536</v>
      </c>
      <c r="K483" s="492" t="s">
        <v>4537</v>
      </c>
      <c r="L483" s="492" t="s">
        <v>4538</v>
      </c>
      <c r="M483" s="492" t="s">
        <v>4539</v>
      </c>
      <c r="N483" s="492"/>
      <c r="O483" s="492" t="s">
        <v>4540</v>
      </c>
      <c r="P483" s="495"/>
      <c r="Q483" s="495"/>
      <c r="R483" s="494" t="s">
        <v>479</v>
      </c>
      <c r="S483" s="494" t="s">
        <v>215</v>
      </c>
      <c r="T483" s="494" t="s">
        <v>95</v>
      </c>
      <c r="U483" s="492"/>
      <c r="V483" s="492"/>
      <c r="W483" s="492"/>
    </row>
    <row r="484">
      <c r="A484" s="492" t="s">
        <v>4541</v>
      </c>
      <c r="B484" s="492"/>
      <c r="C484" s="492"/>
      <c r="D484" s="492" t="s">
        <v>296</v>
      </c>
      <c r="E484" s="492" t="s">
        <v>4133</v>
      </c>
      <c r="F484" s="492" t="s">
        <v>12</v>
      </c>
      <c r="G484" s="492" t="s">
        <v>465</v>
      </c>
      <c r="H484" s="492" t="s">
        <v>2252</v>
      </c>
      <c r="I484" s="492" t="s">
        <v>847</v>
      </c>
      <c r="J484" s="492" t="s">
        <v>4542</v>
      </c>
      <c r="K484" s="492" t="s">
        <v>4537</v>
      </c>
      <c r="L484" s="492" t="s">
        <v>4543</v>
      </c>
      <c r="M484" s="492" t="s">
        <v>4544</v>
      </c>
      <c r="N484" s="492"/>
      <c r="O484" s="492" t="s">
        <v>4545</v>
      </c>
      <c r="P484" s="495"/>
      <c r="Q484" s="495"/>
      <c r="R484" s="494" t="s">
        <v>3569</v>
      </c>
      <c r="S484" s="494" t="s">
        <v>215</v>
      </c>
      <c r="T484" s="494" t="s">
        <v>95</v>
      </c>
      <c r="U484" s="492"/>
      <c r="V484" s="492"/>
      <c r="W484" s="492"/>
    </row>
    <row r="485">
      <c r="A485" s="492" t="s">
        <v>4546</v>
      </c>
      <c r="B485" s="492"/>
      <c r="C485" s="492"/>
      <c r="D485" s="492" t="s">
        <v>296</v>
      </c>
      <c r="E485" s="492"/>
      <c r="F485" s="492" t="s">
        <v>12</v>
      </c>
      <c r="G485" s="492" t="s">
        <v>465</v>
      </c>
      <c r="H485" s="492" t="s">
        <v>2252</v>
      </c>
      <c r="I485" s="492" t="s">
        <v>847</v>
      </c>
      <c r="J485" s="492" t="s">
        <v>4547</v>
      </c>
      <c r="K485" s="492"/>
      <c r="L485" s="492" t="s">
        <v>4548</v>
      </c>
      <c r="M485" s="492" t="s">
        <v>4549</v>
      </c>
      <c r="N485" s="492"/>
      <c r="O485" s="492" t="s">
        <v>4545</v>
      </c>
      <c r="P485" s="495"/>
      <c r="Q485" s="495"/>
      <c r="R485" s="494" t="s">
        <v>479</v>
      </c>
      <c r="S485" s="494" t="s">
        <v>215</v>
      </c>
      <c r="T485" s="494" t="s">
        <v>95</v>
      </c>
      <c r="U485" s="492"/>
      <c r="V485" s="492"/>
      <c r="W485" s="492"/>
    </row>
    <row r="486">
      <c r="A486" s="492" t="s">
        <v>4550</v>
      </c>
      <c r="B486" s="492" t="str">
        <f>HYPERLINK("https://project-sunbird.atlassian.net/browse/SB-15838","SB-15838")</f>
        <v>SB-15838</v>
      </c>
      <c r="C486" s="492"/>
      <c r="D486" s="492" t="s">
        <v>296</v>
      </c>
      <c r="E486" s="492"/>
      <c r="F486" s="492" t="s">
        <v>11</v>
      </c>
      <c r="G486" s="492" t="s">
        <v>465</v>
      </c>
      <c r="H486" s="492" t="s">
        <v>2252</v>
      </c>
      <c r="I486" s="492" t="s">
        <v>847</v>
      </c>
      <c r="J486" s="492" t="s">
        <v>4551</v>
      </c>
      <c r="K486" s="492" t="s">
        <v>4552</v>
      </c>
      <c r="L486" s="492" t="s">
        <v>4553</v>
      </c>
      <c r="M486" s="492" t="s">
        <v>4554</v>
      </c>
      <c r="N486" s="492"/>
      <c r="O486" s="492" t="s">
        <v>4555</v>
      </c>
      <c r="P486" s="495"/>
      <c r="Q486" s="495"/>
      <c r="R486" s="494" t="s">
        <v>479</v>
      </c>
      <c r="S486" s="494" t="s">
        <v>215</v>
      </c>
      <c r="T486" s="494" t="s">
        <v>95</v>
      </c>
      <c r="U486" s="492"/>
      <c r="V486" s="492"/>
      <c r="W486" s="492"/>
    </row>
    <row r="487">
      <c r="A487" s="492" t="s">
        <v>4556</v>
      </c>
      <c r="B487" s="492"/>
      <c r="C487" s="492"/>
      <c r="D487" s="492" t="s">
        <v>296</v>
      </c>
      <c r="E487" s="492" t="s">
        <v>4243</v>
      </c>
      <c r="F487" s="492" t="s">
        <v>11</v>
      </c>
      <c r="G487" s="492" t="s">
        <v>465</v>
      </c>
      <c r="H487" s="492" t="s">
        <v>2252</v>
      </c>
      <c r="I487" s="492" t="s">
        <v>847</v>
      </c>
      <c r="J487" s="492" t="s">
        <v>4557</v>
      </c>
      <c r="K487" s="492"/>
      <c r="L487" s="492" t="s">
        <v>4558</v>
      </c>
      <c r="M487" s="492" t="s">
        <v>4559</v>
      </c>
      <c r="N487" s="492"/>
      <c r="O487" s="492" t="s">
        <v>4560</v>
      </c>
      <c r="P487" s="495"/>
      <c r="Q487" s="495"/>
      <c r="R487" s="494" t="s">
        <v>3569</v>
      </c>
      <c r="S487" s="494" t="s">
        <v>215</v>
      </c>
      <c r="T487" s="494" t="s">
        <v>95</v>
      </c>
      <c r="U487" s="492"/>
      <c r="V487" s="492"/>
      <c r="W487" s="492"/>
    </row>
    <row r="488">
      <c r="A488" s="492" t="s">
        <v>4561</v>
      </c>
      <c r="B488" s="492"/>
      <c r="C488" s="492"/>
      <c r="D488" s="492" t="s">
        <v>296</v>
      </c>
      <c r="E488" s="492"/>
      <c r="F488" s="492" t="s">
        <v>11</v>
      </c>
      <c r="G488" s="492" t="s">
        <v>545</v>
      </c>
      <c r="H488" s="492"/>
      <c r="I488" s="492" t="s">
        <v>847</v>
      </c>
      <c r="J488" s="492" t="s">
        <v>4562</v>
      </c>
      <c r="K488" s="492" t="s">
        <v>4563</v>
      </c>
      <c r="L488" s="492" t="s">
        <v>4564</v>
      </c>
      <c r="M488" s="492" t="s">
        <v>4565</v>
      </c>
      <c r="N488" s="492" t="s">
        <v>4566</v>
      </c>
      <c r="O488" s="492"/>
      <c r="P488" s="495"/>
      <c r="Q488" s="495"/>
      <c r="R488" s="494" t="s">
        <v>479</v>
      </c>
      <c r="S488" s="494" t="s">
        <v>215</v>
      </c>
      <c r="T488" s="494" t="s">
        <v>95</v>
      </c>
      <c r="U488" s="492"/>
      <c r="V488" s="492"/>
      <c r="W488" s="492"/>
    </row>
    <row r="489">
      <c r="A489" s="492" t="s">
        <v>4567</v>
      </c>
      <c r="B489" s="492"/>
      <c r="C489" s="492"/>
      <c r="D489" s="492" t="s">
        <v>296</v>
      </c>
      <c r="E489" s="492" t="s">
        <v>4243</v>
      </c>
      <c r="F489" s="492" t="s">
        <v>12</v>
      </c>
      <c r="G489" s="492" t="s">
        <v>465</v>
      </c>
      <c r="H489" s="492" t="s">
        <v>2252</v>
      </c>
      <c r="I489" s="492" t="s">
        <v>847</v>
      </c>
      <c r="J489" s="492" t="s">
        <v>4568</v>
      </c>
      <c r="K489" s="492"/>
      <c r="L489" s="492" t="s">
        <v>4569</v>
      </c>
      <c r="M489" s="492" t="s">
        <v>4570</v>
      </c>
      <c r="N489" s="492"/>
      <c r="O489" s="492" t="s">
        <v>4571</v>
      </c>
      <c r="P489" s="495"/>
      <c r="Q489" s="495"/>
      <c r="R489" s="494" t="s">
        <v>479</v>
      </c>
      <c r="S489" s="494" t="s">
        <v>215</v>
      </c>
      <c r="T489" s="494" t="s">
        <v>95</v>
      </c>
      <c r="U489" s="492"/>
      <c r="V489" s="492"/>
      <c r="W489" s="492"/>
    </row>
    <row r="490">
      <c r="A490" s="492" t="s">
        <v>4572</v>
      </c>
      <c r="B490" s="492"/>
      <c r="C490" s="492"/>
      <c r="D490" s="492" t="s">
        <v>296</v>
      </c>
      <c r="E490" s="492" t="s">
        <v>4243</v>
      </c>
      <c r="F490" s="492" t="s">
        <v>12</v>
      </c>
      <c r="G490" s="492" t="s">
        <v>465</v>
      </c>
      <c r="H490" s="492" t="s">
        <v>2252</v>
      </c>
      <c r="I490" s="492" t="s">
        <v>847</v>
      </c>
      <c r="J490" s="492" t="s">
        <v>4573</v>
      </c>
      <c r="K490" s="492"/>
      <c r="L490" s="492" t="s">
        <v>4574</v>
      </c>
      <c r="M490" s="492" t="s">
        <v>4575</v>
      </c>
      <c r="N490" s="492"/>
      <c r="O490" s="492" t="s">
        <v>4576</v>
      </c>
      <c r="P490" s="495"/>
      <c r="Q490" s="495"/>
      <c r="R490" s="494" t="s">
        <v>479</v>
      </c>
      <c r="S490" s="494" t="s">
        <v>215</v>
      </c>
      <c r="T490" s="494" t="s">
        <v>95</v>
      </c>
      <c r="U490" s="492"/>
      <c r="V490" s="492"/>
      <c r="W490" s="492"/>
    </row>
    <row r="491">
      <c r="A491" s="492" t="s">
        <v>4577</v>
      </c>
      <c r="B491" s="492"/>
      <c r="C491" s="492"/>
      <c r="D491" s="492" t="s">
        <v>296</v>
      </c>
      <c r="E491" s="492" t="s">
        <v>4243</v>
      </c>
      <c r="F491" s="492" t="s">
        <v>12</v>
      </c>
      <c r="G491" s="492" t="s">
        <v>465</v>
      </c>
      <c r="H491" s="492" t="s">
        <v>2252</v>
      </c>
      <c r="I491" s="492" t="s">
        <v>847</v>
      </c>
      <c r="J491" s="492" t="s">
        <v>4578</v>
      </c>
      <c r="K491" s="492"/>
      <c r="L491" s="492" t="s">
        <v>4579</v>
      </c>
      <c r="M491" s="492" t="s">
        <v>4580</v>
      </c>
      <c r="N491" s="492"/>
      <c r="O491" s="492" t="s">
        <v>4581</v>
      </c>
      <c r="P491" s="495"/>
      <c r="Q491" s="495"/>
      <c r="R491" s="494" t="s">
        <v>479</v>
      </c>
      <c r="S491" s="494" t="s">
        <v>215</v>
      </c>
      <c r="T491" s="494" t="s">
        <v>95</v>
      </c>
      <c r="U491" s="492"/>
      <c r="V491" s="492"/>
      <c r="W491" s="492"/>
    </row>
    <row r="492">
      <c r="A492" s="492" t="s">
        <v>4582</v>
      </c>
      <c r="B492" s="492"/>
      <c r="C492" s="492"/>
      <c r="D492" s="492" t="s">
        <v>296</v>
      </c>
      <c r="E492" s="492" t="s">
        <v>4243</v>
      </c>
      <c r="F492" s="492" t="s">
        <v>12</v>
      </c>
      <c r="G492" s="492" t="s">
        <v>465</v>
      </c>
      <c r="H492" s="492" t="s">
        <v>2252</v>
      </c>
      <c r="I492" s="492" t="s">
        <v>847</v>
      </c>
      <c r="J492" s="492" t="s">
        <v>4583</v>
      </c>
      <c r="K492" s="492"/>
      <c r="L492" s="492" t="s">
        <v>4584</v>
      </c>
      <c r="M492" s="492" t="s">
        <v>4580</v>
      </c>
      <c r="N492" s="492"/>
      <c r="O492" s="492" t="s">
        <v>4585</v>
      </c>
      <c r="P492" s="495"/>
      <c r="Q492" s="495"/>
      <c r="R492" s="494" t="s">
        <v>479</v>
      </c>
      <c r="S492" s="494" t="s">
        <v>215</v>
      </c>
      <c r="T492" s="494" t="s">
        <v>95</v>
      </c>
      <c r="U492" s="492"/>
      <c r="V492" s="492"/>
      <c r="W492" s="492"/>
    </row>
    <row r="493">
      <c r="A493" s="492" t="s">
        <v>4586</v>
      </c>
      <c r="B493" s="492"/>
      <c r="C493" s="492"/>
      <c r="D493" s="492" t="s">
        <v>296</v>
      </c>
      <c r="E493" s="492" t="s">
        <v>4243</v>
      </c>
      <c r="F493" s="492" t="s">
        <v>12</v>
      </c>
      <c r="G493" s="492" t="s">
        <v>465</v>
      </c>
      <c r="H493" s="492" t="s">
        <v>2252</v>
      </c>
      <c r="I493" s="492" t="s">
        <v>847</v>
      </c>
      <c r="J493" s="492" t="s">
        <v>4587</v>
      </c>
      <c r="K493" s="492"/>
      <c r="L493" s="492" t="s">
        <v>4588</v>
      </c>
      <c r="M493" s="492" t="s">
        <v>4589</v>
      </c>
      <c r="N493" s="492"/>
      <c r="O493" s="492" t="s">
        <v>4590</v>
      </c>
      <c r="P493" s="495"/>
      <c r="Q493" s="495"/>
      <c r="R493" s="507" t="s">
        <v>1541</v>
      </c>
      <c r="S493" s="492" t="s">
        <v>215</v>
      </c>
      <c r="T493" s="492" t="s">
        <v>95</v>
      </c>
      <c r="U493" s="492"/>
      <c r="V493" s="492"/>
      <c r="W493" s="492"/>
    </row>
    <row r="494">
      <c r="A494" s="492" t="s">
        <v>4591</v>
      </c>
      <c r="B494" s="492"/>
      <c r="C494" s="492"/>
      <c r="D494" s="492" t="s">
        <v>296</v>
      </c>
      <c r="E494" s="492" t="s">
        <v>4243</v>
      </c>
      <c r="F494" s="492" t="s">
        <v>12</v>
      </c>
      <c r="G494" s="492" t="s">
        <v>465</v>
      </c>
      <c r="H494" s="492" t="s">
        <v>2252</v>
      </c>
      <c r="I494" s="492" t="s">
        <v>847</v>
      </c>
      <c r="J494" s="492" t="s">
        <v>4592</v>
      </c>
      <c r="K494" s="492" t="s">
        <v>4593</v>
      </c>
      <c r="L494" s="492" t="s">
        <v>4594</v>
      </c>
      <c r="M494" s="492" t="s">
        <v>4595</v>
      </c>
      <c r="N494" s="492"/>
      <c r="O494" s="492" t="s">
        <v>4571</v>
      </c>
      <c r="P494" s="495"/>
      <c r="Q494" s="495"/>
      <c r="R494" s="507" t="s">
        <v>1541</v>
      </c>
      <c r="S494" s="492" t="s">
        <v>215</v>
      </c>
      <c r="T494" s="492" t="s">
        <v>95</v>
      </c>
      <c r="U494" s="492"/>
      <c r="V494" s="492"/>
      <c r="W494" s="492"/>
    </row>
    <row r="495">
      <c r="A495" s="492" t="s">
        <v>4596</v>
      </c>
      <c r="B495" s="492"/>
      <c r="C495" s="492"/>
      <c r="D495" s="492" t="s">
        <v>296</v>
      </c>
      <c r="E495" s="492"/>
      <c r="F495" s="492" t="s">
        <v>11</v>
      </c>
      <c r="G495" s="492" t="s">
        <v>465</v>
      </c>
      <c r="H495" s="492" t="s">
        <v>2252</v>
      </c>
      <c r="I495" s="492" t="s">
        <v>847</v>
      </c>
      <c r="J495" s="492" t="s">
        <v>4597</v>
      </c>
      <c r="K495" s="492"/>
      <c r="L495" s="492" t="s">
        <v>4598</v>
      </c>
      <c r="M495" s="492" t="s">
        <v>4599</v>
      </c>
      <c r="N495" s="492"/>
      <c r="O495" s="492" t="s">
        <v>4600</v>
      </c>
      <c r="P495" s="495"/>
      <c r="Q495" s="495"/>
      <c r="R495" s="494" t="s">
        <v>479</v>
      </c>
      <c r="S495" s="494" t="s">
        <v>215</v>
      </c>
      <c r="T495" s="494" t="s">
        <v>95</v>
      </c>
      <c r="U495" s="492"/>
      <c r="V495" s="492"/>
      <c r="W495" s="492"/>
    </row>
    <row r="496">
      <c r="A496" s="492" t="s">
        <v>4601</v>
      </c>
      <c r="B496" s="492"/>
      <c r="C496" s="492"/>
      <c r="D496" s="492" t="s">
        <v>296</v>
      </c>
      <c r="E496" s="492"/>
      <c r="F496" s="492" t="s">
        <v>12</v>
      </c>
      <c r="G496" s="492" t="s">
        <v>465</v>
      </c>
      <c r="H496" s="492" t="s">
        <v>2252</v>
      </c>
      <c r="I496" s="492" t="s">
        <v>847</v>
      </c>
      <c r="J496" s="492" t="s">
        <v>4602</v>
      </c>
      <c r="K496" s="492"/>
      <c r="L496" s="492" t="s">
        <v>4603</v>
      </c>
      <c r="M496" s="492" t="s">
        <v>4604</v>
      </c>
      <c r="N496" s="492"/>
      <c r="O496" s="492" t="s">
        <v>4545</v>
      </c>
      <c r="P496" s="495"/>
      <c r="Q496" s="495"/>
      <c r="R496" s="494" t="s">
        <v>3569</v>
      </c>
      <c r="S496" s="494" t="s">
        <v>215</v>
      </c>
      <c r="T496" s="494" t="s">
        <v>95</v>
      </c>
      <c r="U496" s="492"/>
      <c r="V496" s="492"/>
      <c r="W496" s="492"/>
    </row>
    <row r="497">
      <c r="A497" s="492" t="s">
        <v>4605</v>
      </c>
      <c r="B497" s="492"/>
      <c r="C497" s="492"/>
      <c r="D497" s="492" t="s">
        <v>296</v>
      </c>
      <c r="E497" s="492"/>
      <c r="F497" s="492" t="s">
        <v>12</v>
      </c>
      <c r="G497" s="492" t="s">
        <v>465</v>
      </c>
      <c r="H497" s="492" t="s">
        <v>2252</v>
      </c>
      <c r="I497" s="492" t="s">
        <v>847</v>
      </c>
      <c r="J497" s="492" t="s">
        <v>4606</v>
      </c>
      <c r="K497" s="492"/>
      <c r="L497" s="492" t="s">
        <v>4607</v>
      </c>
      <c r="M497" s="492" t="s">
        <v>4608</v>
      </c>
      <c r="N497" s="492"/>
      <c r="O497" s="492" t="s">
        <v>4540</v>
      </c>
      <c r="P497" s="495"/>
      <c r="Q497" s="495"/>
      <c r="R497" s="494" t="s">
        <v>3569</v>
      </c>
      <c r="S497" s="494" t="s">
        <v>215</v>
      </c>
      <c r="T497" s="494" t="s">
        <v>95</v>
      </c>
      <c r="U497" s="492"/>
      <c r="V497" s="492"/>
      <c r="W497" s="492"/>
    </row>
    <row r="498">
      <c r="A498" s="492" t="s">
        <v>4609</v>
      </c>
      <c r="B498" s="492"/>
      <c r="C498" s="492"/>
      <c r="D498" s="492" t="s">
        <v>296</v>
      </c>
      <c r="E498" s="492"/>
      <c r="F498" s="492" t="s">
        <v>12</v>
      </c>
      <c r="G498" s="492" t="s">
        <v>465</v>
      </c>
      <c r="H498" s="492" t="s">
        <v>2252</v>
      </c>
      <c r="I498" s="492" t="s">
        <v>847</v>
      </c>
      <c r="J498" s="492" t="s">
        <v>4610</v>
      </c>
      <c r="K498" s="492"/>
      <c r="L498" s="492" t="s">
        <v>4611</v>
      </c>
      <c r="M498" s="492" t="s">
        <v>4612</v>
      </c>
      <c r="N498" s="492"/>
      <c r="O498" s="492" t="s">
        <v>4613</v>
      </c>
      <c r="P498" s="495"/>
      <c r="Q498" s="495"/>
      <c r="R498" s="507" t="s">
        <v>1541</v>
      </c>
      <c r="S498" s="492" t="s">
        <v>215</v>
      </c>
      <c r="T498" s="492" t="s">
        <v>95</v>
      </c>
      <c r="U498" s="492"/>
      <c r="V498" s="492"/>
      <c r="W498" s="492"/>
    </row>
    <row r="499">
      <c r="A499" s="492" t="s">
        <v>4614</v>
      </c>
      <c r="B499" s="492"/>
      <c r="C499" s="492"/>
      <c r="D499" s="492" t="s">
        <v>296</v>
      </c>
      <c r="E499" s="492"/>
      <c r="F499" s="492" t="s">
        <v>12</v>
      </c>
      <c r="G499" s="492" t="s">
        <v>588</v>
      </c>
      <c r="H499" s="492" t="s">
        <v>2252</v>
      </c>
      <c r="I499" s="492" t="s">
        <v>847</v>
      </c>
      <c r="J499" s="492" t="s">
        <v>4615</v>
      </c>
      <c r="K499" s="492"/>
      <c r="L499" s="492" t="s">
        <v>4611</v>
      </c>
      <c r="M499" s="492" t="s">
        <v>4616</v>
      </c>
      <c r="N499" s="492"/>
      <c r="O499" s="492"/>
      <c r="P499" s="495"/>
      <c r="Q499" s="495"/>
      <c r="R499" s="494" t="s">
        <v>646</v>
      </c>
      <c r="S499" s="494" t="s">
        <v>490</v>
      </c>
      <c r="T499" s="494" t="s">
        <v>95</v>
      </c>
      <c r="U499" s="492"/>
      <c r="V499" s="492"/>
      <c r="W499" s="492"/>
    </row>
    <row r="500">
      <c r="A500" s="492" t="s">
        <v>4617</v>
      </c>
      <c r="B500" s="492" t="s">
        <v>4618</v>
      </c>
      <c r="C500" s="492"/>
      <c r="D500" s="492" t="s">
        <v>296</v>
      </c>
      <c r="E500" s="492"/>
      <c r="F500" s="492" t="s">
        <v>11</v>
      </c>
      <c r="G500" s="492" t="s">
        <v>465</v>
      </c>
      <c r="H500" s="492" t="s">
        <v>2252</v>
      </c>
      <c r="I500" s="492" t="s">
        <v>847</v>
      </c>
      <c r="J500" s="492" t="s">
        <v>4619</v>
      </c>
      <c r="K500" s="492" t="s">
        <v>4620</v>
      </c>
      <c r="L500" s="492" t="s">
        <v>4621</v>
      </c>
      <c r="M500" s="492" t="s">
        <v>4622</v>
      </c>
      <c r="N500" s="492"/>
      <c r="O500" s="492" t="s">
        <v>4623</v>
      </c>
      <c r="P500" s="495"/>
      <c r="Q500" s="495"/>
      <c r="R500" s="507" t="s">
        <v>1541</v>
      </c>
      <c r="S500" s="492" t="s">
        <v>215</v>
      </c>
      <c r="T500" s="492" t="s">
        <v>95</v>
      </c>
      <c r="U500" s="492"/>
      <c r="V500" s="492"/>
      <c r="W500" s="492"/>
    </row>
    <row r="501">
      <c r="A501" s="492" t="s">
        <v>4624</v>
      </c>
      <c r="B501" s="492"/>
      <c r="C501" s="492"/>
      <c r="D501" s="492" t="s">
        <v>296</v>
      </c>
      <c r="E501" s="492"/>
      <c r="F501" s="492" t="s">
        <v>12</v>
      </c>
      <c r="G501" s="492" t="s">
        <v>465</v>
      </c>
      <c r="H501" s="492" t="s">
        <v>2252</v>
      </c>
      <c r="I501" s="492" t="s">
        <v>847</v>
      </c>
      <c r="J501" s="492" t="s">
        <v>4625</v>
      </c>
      <c r="K501" s="492" t="s">
        <v>4626</v>
      </c>
      <c r="L501" s="492" t="s">
        <v>4627</v>
      </c>
      <c r="M501" s="492" t="s">
        <v>4628</v>
      </c>
      <c r="N501" s="492"/>
      <c r="O501" s="492" t="s">
        <v>2912</v>
      </c>
      <c r="P501" s="495"/>
      <c r="Q501" s="495"/>
      <c r="R501" s="507" t="s">
        <v>1541</v>
      </c>
      <c r="S501" s="492" t="s">
        <v>215</v>
      </c>
      <c r="T501" s="492" t="s">
        <v>95</v>
      </c>
      <c r="U501" s="492"/>
      <c r="V501" s="492"/>
      <c r="W501" s="492"/>
    </row>
    <row r="502">
      <c r="A502" s="492" t="s">
        <v>4629</v>
      </c>
      <c r="B502" s="492"/>
      <c r="C502" s="492"/>
      <c r="D502" s="492" t="s">
        <v>296</v>
      </c>
      <c r="E502" s="492"/>
      <c r="F502" s="492" t="s">
        <v>12</v>
      </c>
      <c r="G502" s="492" t="s">
        <v>465</v>
      </c>
      <c r="H502" s="492" t="s">
        <v>2252</v>
      </c>
      <c r="I502" s="492" t="s">
        <v>847</v>
      </c>
      <c r="J502" s="492" t="s">
        <v>4630</v>
      </c>
      <c r="K502" s="492" t="s">
        <v>4631</v>
      </c>
      <c r="L502" s="492" t="s">
        <v>4632</v>
      </c>
      <c r="M502" s="492" t="s">
        <v>4633</v>
      </c>
      <c r="N502" s="492"/>
      <c r="O502" s="492" t="s">
        <v>2912</v>
      </c>
      <c r="P502" s="495"/>
      <c r="Q502" s="495"/>
      <c r="R502" s="507" t="s">
        <v>1541</v>
      </c>
      <c r="S502" s="492" t="s">
        <v>215</v>
      </c>
      <c r="T502" s="492" t="s">
        <v>95</v>
      </c>
      <c r="U502" s="492"/>
      <c r="V502" s="492"/>
      <c r="W502" s="492"/>
    </row>
    <row r="503">
      <c r="A503" s="492" t="s">
        <v>4634</v>
      </c>
      <c r="B503" s="492" t="s">
        <v>4530</v>
      </c>
      <c r="C503" s="492" t="s">
        <v>2315</v>
      </c>
      <c r="D503" s="492" t="s">
        <v>296</v>
      </c>
      <c r="E503" s="492"/>
      <c r="F503" s="492" t="s">
        <v>11</v>
      </c>
      <c r="G503" s="492" t="s">
        <v>465</v>
      </c>
      <c r="H503" s="492" t="s">
        <v>2252</v>
      </c>
      <c r="I503" s="492" t="s">
        <v>847</v>
      </c>
      <c r="J503" s="492" t="s">
        <v>4635</v>
      </c>
      <c r="K503" s="492" t="s">
        <v>4636</v>
      </c>
      <c r="L503" s="492" t="s">
        <v>4637</v>
      </c>
      <c r="M503" s="492" t="s">
        <v>4638</v>
      </c>
      <c r="N503" s="492"/>
      <c r="O503" s="492" t="s">
        <v>4639</v>
      </c>
      <c r="P503" s="495"/>
      <c r="Q503" s="495"/>
      <c r="R503" s="507" t="s">
        <v>1541</v>
      </c>
      <c r="S503" s="492" t="s">
        <v>215</v>
      </c>
      <c r="T503" s="492" t="s">
        <v>95</v>
      </c>
      <c r="U503" s="492"/>
      <c r="V503" s="492"/>
      <c r="W503" s="492"/>
    </row>
    <row r="504">
      <c r="A504" s="492" t="s">
        <v>4640</v>
      </c>
      <c r="B504" s="492" t="s">
        <v>4530</v>
      </c>
      <c r="C504" s="492" t="s">
        <v>2315</v>
      </c>
      <c r="D504" s="492" t="s">
        <v>296</v>
      </c>
      <c r="E504" s="492"/>
      <c r="F504" s="492" t="s">
        <v>12</v>
      </c>
      <c r="G504" s="492" t="s">
        <v>465</v>
      </c>
      <c r="H504" s="492" t="s">
        <v>2252</v>
      </c>
      <c r="I504" s="492" t="s">
        <v>847</v>
      </c>
      <c r="J504" s="492" t="s">
        <v>4531</v>
      </c>
      <c r="K504" s="492"/>
      <c r="L504" s="492" t="s">
        <v>4532</v>
      </c>
      <c r="M504" s="492" t="s">
        <v>4533</v>
      </c>
      <c r="N504" s="492"/>
      <c r="O504" s="492" t="s">
        <v>4534</v>
      </c>
      <c r="P504" s="495"/>
      <c r="Q504" s="495"/>
      <c r="R504" s="507" t="s">
        <v>1541</v>
      </c>
      <c r="S504" s="492" t="s">
        <v>215</v>
      </c>
      <c r="T504" s="492" t="s">
        <v>95</v>
      </c>
      <c r="U504" s="492"/>
      <c r="V504" s="492"/>
      <c r="W504" s="492"/>
    </row>
    <row r="505">
      <c r="A505" s="492" t="s">
        <v>4641</v>
      </c>
      <c r="B505" s="492" t="s">
        <v>4642</v>
      </c>
      <c r="C505" s="492" t="s">
        <v>2315</v>
      </c>
      <c r="D505" s="492" t="s">
        <v>296</v>
      </c>
      <c r="E505" s="492"/>
      <c r="F505" s="492" t="s">
        <v>12</v>
      </c>
      <c r="G505" s="492" t="s">
        <v>465</v>
      </c>
      <c r="H505" s="492" t="s">
        <v>2252</v>
      </c>
      <c r="I505" s="492" t="s">
        <v>847</v>
      </c>
      <c r="J505" s="492" t="s">
        <v>4643</v>
      </c>
      <c r="K505" s="492"/>
      <c r="L505" s="492" t="s">
        <v>4644</v>
      </c>
      <c r="M505" s="492" t="s">
        <v>4645</v>
      </c>
      <c r="N505" s="492"/>
      <c r="O505" s="492" t="s">
        <v>4261</v>
      </c>
      <c r="P505" s="495"/>
      <c r="Q505" s="495"/>
      <c r="R505" s="507" t="s">
        <v>1541</v>
      </c>
      <c r="S505" s="492" t="s">
        <v>215</v>
      </c>
      <c r="T505" s="492" t="s">
        <v>95</v>
      </c>
      <c r="U505" s="492"/>
      <c r="V505" s="492"/>
      <c r="W505" s="492"/>
    </row>
    <row r="506">
      <c r="A506" s="492" t="s">
        <v>4646</v>
      </c>
      <c r="B506" s="492" t="s">
        <v>4642</v>
      </c>
      <c r="C506" s="492" t="s">
        <v>2315</v>
      </c>
      <c r="D506" s="492" t="s">
        <v>296</v>
      </c>
      <c r="E506" s="492"/>
      <c r="F506" s="492" t="s">
        <v>12</v>
      </c>
      <c r="G506" s="492" t="s">
        <v>465</v>
      </c>
      <c r="H506" s="492" t="s">
        <v>2252</v>
      </c>
      <c r="I506" s="492" t="s">
        <v>847</v>
      </c>
      <c r="J506" s="492" t="s">
        <v>4647</v>
      </c>
      <c r="K506" s="492"/>
      <c r="L506" s="492" t="s">
        <v>4644</v>
      </c>
      <c r="M506" s="492" t="s">
        <v>4648</v>
      </c>
      <c r="N506" s="492"/>
      <c r="O506" s="492" t="s">
        <v>4649</v>
      </c>
      <c r="P506" s="495"/>
      <c r="Q506" s="495"/>
      <c r="R506" s="507" t="s">
        <v>1541</v>
      </c>
      <c r="S506" s="492" t="s">
        <v>215</v>
      </c>
      <c r="T506" s="492" t="s">
        <v>95</v>
      </c>
      <c r="U506" s="492"/>
      <c r="V506" s="492"/>
      <c r="W506" s="492"/>
    </row>
    <row r="507">
      <c r="A507" s="492" t="s">
        <v>4650</v>
      </c>
      <c r="B507" s="492"/>
      <c r="C507" s="492">
        <v>4.1</v>
      </c>
      <c r="D507" s="492" t="s">
        <v>296</v>
      </c>
      <c r="E507" s="492"/>
      <c r="F507" s="492" t="s">
        <v>11</v>
      </c>
      <c r="G507" s="492" t="s">
        <v>465</v>
      </c>
      <c r="H507" s="492" t="s">
        <v>2252</v>
      </c>
      <c r="I507" s="492" t="s">
        <v>847</v>
      </c>
      <c r="J507" s="492" t="s">
        <v>4651</v>
      </c>
      <c r="K507" s="492"/>
      <c r="L507" s="492" t="s">
        <v>4652</v>
      </c>
      <c r="M507" s="492" t="s">
        <v>4653</v>
      </c>
      <c r="N507" s="492"/>
      <c r="O507" s="492" t="s">
        <v>4654</v>
      </c>
      <c r="P507" s="495"/>
      <c r="Q507" s="495"/>
      <c r="R507" s="507" t="s">
        <v>1541</v>
      </c>
      <c r="S507" s="492" t="s">
        <v>215</v>
      </c>
      <c r="T507" s="492" t="s">
        <v>95</v>
      </c>
      <c r="U507" s="492"/>
      <c r="V507" s="492"/>
      <c r="W507" s="492"/>
    </row>
    <row r="508">
      <c r="A508" s="492" t="s">
        <v>4655</v>
      </c>
      <c r="B508" s="492"/>
      <c r="C508" s="492">
        <v>4.1</v>
      </c>
      <c r="D508" s="492" t="s">
        <v>296</v>
      </c>
      <c r="E508" s="492"/>
      <c r="F508" s="492" t="s">
        <v>12</v>
      </c>
      <c r="G508" s="492" t="s">
        <v>465</v>
      </c>
      <c r="H508" s="492" t="s">
        <v>2252</v>
      </c>
      <c r="I508" s="492" t="s">
        <v>847</v>
      </c>
      <c r="J508" s="492" t="s">
        <v>4656</v>
      </c>
      <c r="K508" s="492"/>
      <c r="L508" s="492" t="s">
        <v>4657</v>
      </c>
      <c r="M508" s="492" t="s">
        <v>4658</v>
      </c>
      <c r="N508" s="492"/>
      <c r="O508" s="492" t="s">
        <v>4659</v>
      </c>
      <c r="P508" s="495"/>
      <c r="Q508" s="495"/>
      <c r="R508" s="507" t="s">
        <v>1541</v>
      </c>
      <c r="S508" s="492" t="s">
        <v>215</v>
      </c>
      <c r="T508" s="492" t="s">
        <v>95</v>
      </c>
      <c r="U508" s="492"/>
      <c r="V508" s="492"/>
      <c r="W508" s="492"/>
    </row>
    <row r="509">
      <c r="A509" s="492" t="s">
        <v>4660</v>
      </c>
      <c r="B509" s="492" t="s">
        <v>2794</v>
      </c>
      <c r="C509" s="492" t="s">
        <v>2795</v>
      </c>
      <c r="D509" s="492" t="s">
        <v>296</v>
      </c>
      <c r="E509" s="492"/>
      <c r="F509" s="492" t="s">
        <v>11</v>
      </c>
      <c r="G509" s="492" t="s">
        <v>465</v>
      </c>
      <c r="H509" s="492" t="s">
        <v>2252</v>
      </c>
      <c r="I509" s="492" t="s">
        <v>847</v>
      </c>
      <c r="J509" s="492" t="s">
        <v>4661</v>
      </c>
      <c r="K509" s="492" t="s">
        <v>4662</v>
      </c>
      <c r="L509" s="492" t="s">
        <v>4663</v>
      </c>
      <c r="M509" s="492" t="s">
        <v>4664</v>
      </c>
      <c r="N509" s="492"/>
      <c r="O509" s="492" t="s">
        <v>4665</v>
      </c>
      <c r="P509" s="495"/>
      <c r="Q509" s="495"/>
      <c r="R509" s="507" t="s">
        <v>1541</v>
      </c>
      <c r="S509" s="492" t="s">
        <v>215</v>
      </c>
      <c r="T509" s="492" t="s">
        <v>95</v>
      </c>
      <c r="U509" s="492"/>
      <c r="V509" s="492"/>
      <c r="W509" s="492"/>
    </row>
    <row r="510">
      <c r="A510" s="492" t="s">
        <v>4666</v>
      </c>
      <c r="B510" s="492" t="s">
        <v>2794</v>
      </c>
      <c r="C510" s="492" t="s">
        <v>2795</v>
      </c>
      <c r="D510" s="492" t="s">
        <v>296</v>
      </c>
      <c r="E510" s="492"/>
      <c r="F510" s="492" t="s">
        <v>11</v>
      </c>
      <c r="G510" s="492" t="s">
        <v>465</v>
      </c>
      <c r="H510" s="492" t="s">
        <v>2252</v>
      </c>
      <c r="I510" s="492" t="s">
        <v>847</v>
      </c>
      <c r="J510" s="492" t="s">
        <v>4667</v>
      </c>
      <c r="K510" s="492" t="s">
        <v>4662</v>
      </c>
      <c r="L510" s="492" t="s">
        <v>4668</v>
      </c>
      <c r="M510" s="492" t="s">
        <v>4669</v>
      </c>
      <c r="N510" s="492"/>
      <c r="O510" s="492" t="s">
        <v>4665</v>
      </c>
      <c r="P510" s="495"/>
      <c r="Q510" s="495"/>
      <c r="R510" s="507" t="s">
        <v>1541</v>
      </c>
      <c r="S510" s="492" t="s">
        <v>215</v>
      </c>
      <c r="T510" s="492" t="s">
        <v>95</v>
      </c>
      <c r="U510" s="492"/>
      <c r="V510" s="492"/>
      <c r="W510" s="492"/>
    </row>
    <row r="511">
      <c r="A511" s="492" t="s">
        <v>4670</v>
      </c>
      <c r="B511" s="492" t="s">
        <v>2794</v>
      </c>
      <c r="C511" s="492" t="s">
        <v>2795</v>
      </c>
      <c r="D511" s="492" t="s">
        <v>296</v>
      </c>
      <c r="E511" s="492"/>
      <c r="F511" s="492" t="s">
        <v>12</v>
      </c>
      <c r="G511" s="492" t="s">
        <v>465</v>
      </c>
      <c r="H511" s="492" t="s">
        <v>2252</v>
      </c>
      <c r="I511" s="492" t="s">
        <v>847</v>
      </c>
      <c r="J511" s="492" t="s">
        <v>4671</v>
      </c>
      <c r="K511" s="492" t="s">
        <v>4662</v>
      </c>
      <c r="L511" s="492" t="s">
        <v>4672</v>
      </c>
      <c r="M511" s="492" t="s">
        <v>4673</v>
      </c>
      <c r="N511" s="492"/>
      <c r="O511" s="492" t="s">
        <v>4674</v>
      </c>
      <c r="P511" s="495"/>
      <c r="Q511" s="495"/>
      <c r="R511" s="507" t="s">
        <v>1541</v>
      </c>
      <c r="S511" s="492" t="s">
        <v>215</v>
      </c>
      <c r="T511" s="492" t="s">
        <v>95</v>
      </c>
      <c r="U511" s="492"/>
      <c r="V511" s="492"/>
      <c r="W511" s="492"/>
    </row>
    <row r="512">
      <c r="A512" s="492" t="s">
        <v>4675</v>
      </c>
      <c r="B512" s="492" t="s">
        <v>2794</v>
      </c>
      <c r="C512" s="492" t="s">
        <v>2795</v>
      </c>
      <c r="D512" s="492" t="s">
        <v>296</v>
      </c>
      <c r="E512" s="492"/>
      <c r="F512" s="492" t="s">
        <v>12</v>
      </c>
      <c r="G512" s="492" t="s">
        <v>465</v>
      </c>
      <c r="H512" s="492" t="s">
        <v>2252</v>
      </c>
      <c r="I512" s="492" t="s">
        <v>847</v>
      </c>
      <c r="J512" s="492" t="s">
        <v>4676</v>
      </c>
      <c r="K512" s="492" t="s">
        <v>4662</v>
      </c>
      <c r="L512" s="492" t="s">
        <v>4677</v>
      </c>
      <c r="M512" s="492" t="s">
        <v>4678</v>
      </c>
      <c r="N512" s="492"/>
      <c r="O512" s="492" t="s">
        <v>4679</v>
      </c>
      <c r="P512" s="495"/>
      <c r="Q512" s="495"/>
      <c r="R512" s="507" t="s">
        <v>1541</v>
      </c>
      <c r="S512" s="492" t="s">
        <v>215</v>
      </c>
      <c r="T512" s="492" t="s">
        <v>95</v>
      </c>
      <c r="U512" s="492"/>
      <c r="V512" s="492"/>
      <c r="W512" s="492"/>
    </row>
    <row r="513">
      <c r="A513" s="492" t="s">
        <v>4680</v>
      </c>
      <c r="B513" s="492" t="s">
        <v>2794</v>
      </c>
      <c r="C513" s="492" t="s">
        <v>2795</v>
      </c>
      <c r="D513" s="492" t="s">
        <v>296</v>
      </c>
      <c r="E513" s="492"/>
      <c r="F513" s="492" t="s">
        <v>12</v>
      </c>
      <c r="G513" s="492" t="s">
        <v>465</v>
      </c>
      <c r="H513" s="492" t="s">
        <v>2252</v>
      </c>
      <c r="I513" s="492" t="s">
        <v>847</v>
      </c>
      <c r="J513" s="492" t="s">
        <v>2824</v>
      </c>
      <c r="K513" s="492" t="s">
        <v>4662</v>
      </c>
      <c r="L513" s="492" t="s">
        <v>4681</v>
      </c>
      <c r="M513" s="492" t="s">
        <v>2824</v>
      </c>
      <c r="N513" s="492"/>
      <c r="O513" s="492" t="s">
        <v>2800</v>
      </c>
      <c r="P513" s="495"/>
      <c r="Q513" s="495"/>
      <c r="R513" s="507" t="s">
        <v>1541</v>
      </c>
      <c r="S513" s="492" t="s">
        <v>215</v>
      </c>
      <c r="T513" s="492" t="s">
        <v>95</v>
      </c>
      <c r="U513" s="492"/>
      <c r="V513" s="492"/>
      <c r="W513" s="492"/>
    </row>
    <row r="514">
      <c r="A514" s="492" t="s">
        <v>4682</v>
      </c>
      <c r="B514" s="492" t="s">
        <v>2794</v>
      </c>
      <c r="C514" s="492" t="s">
        <v>2795</v>
      </c>
      <c r="D514" s="492" t="s">
        <v>296</v>
      </c>
      <c r="E514" s="492"/>
      <c r="F514" s="492" t="s">
        <v>12</v>
      </c>
      <c r="G514" s="492" t="s">
        <v>465</v>
      </c>
      <c r="H514" s="492" t="s">
        <v>2252</v>
      </c>
      <c r="I514" s="492" t="s">
        <v>847</v>
      </c>
      <c r="J514" s="492" t="s">
        <v>4683</v>
      </c>
      <c r="K514" s="492" t="s">
        <v>4662</v>
      </c>
      <c r="L514" s="492" t="s">
        <v>4684</v>
      </c>
      <c r="M514" s="492" t="s">
        <v>4685</v>
      </c>
      <c r="N514" s="492"/>
      <c r="O514" s="492" t="s">
        <v>4686</v>
      </c>
      <c r="P514" s="495"/>
      <c r="Q514" s="495"/>
      <c r="R514" s="507" t="s">
        <v>1541</v>
      </c>
      <c r="S514" s="492" t="s">
        <v>215</v>
      </c>
      <c r="T514" s="492" t="s">
        <v>95</v>
      </c>
      <c r="U514" s="492"/>
      <c r="V514" s="492"/>
      <c r="W514" s="492"/>
    </row>
    <row r="515">
      <c r="A515" s="492" t="s">
        <v>4687</v>
      </c>
      <c r="B515" s="492" t="s">
        <v>2794</v>
      </c>
      <c r="C515" s="492" t="s">
        <v>2795</v>
      </c>
      <c r="D515" s="492" t="s">
        <v>296</v>
      </c>
      <c r="E515" s="492"/>
      <c r="F515" s="492" t="s">
        <v>12</v>
      </c>
      <c r="G515" s="492" t="s">
        <v>465</v>
      </c>
      <c r="H515" s="492" t="s">
        <v>2252</v>
      </c>
      <c r="I515" s="492" t="s">
        <v>847</v>
      </c>
      <c r="J515" s="492" t="s">
        <v>4688</v>
      </c>
      <c r="K515" s="492" t="s">
        <v>4662</v>
      </c>
      <c r="L515" s="492" t="s">
        <v>4689</v>
      </c>
      <c r="M515" s="492" t="s">
        <v>4690</v>
      </c>
      <c r="N515" s="492"/>
      <c r="O515" s="492" t="s">
        <v>4686</v>
      </c>
      <c r="P515" s="495"/>
      <c r="Q515" s="495"/>
      <c r="R515" s="507" t="s">
        <v>1541</v>
      </c>
      <c r="S515" s="492" t="s">
        <v>215</v>
      </c>
      <c r="T515" s="492" t="s">
        <v>95</v>
      </c>
      <c r="U515" s="492"/>
      <c r="V515" s="492"/>
      <c r="W515" s="492"/>
    </row>
    <row r="516">
      <c r="A516" s="492" t="s">
        <v>4691</v>
      </c>
      <c r="B516" s="492" t="s">
        <v>2794</v>
      </c>
      <c r="C516" s="492" t="s">
        <v>2795</v>
      </c>
      <c r="D516" s="492" t="s">
        <v>296</v>
      </c>
      <c r="E516" s="492"/>
      <c r="F516" s="492" t="s">
        <v>12</v>
      </c>
      <c r="G516" s="492" t="s">
        <v>588</v>
      </c>
      <c r="H516" s="492" t="s">
        <v>2252</v>
      </c>
      <c r="I516" s="492" t="s">
        <v>847</v>
      </c>
      <c r="J516" s="492" t="s">
        <v>4692</v>
      </c>
      <c r="K516" s="492" t="s">
        <v>4662</v>
      </c>
      <c r="L516" s="492" t="s">
        <v>4693</v>
      </c>
      <c r="M516" s="492" t="s">
        <v>4694</v>
      </c>
      <c r="N516" s="492"/>
      <c r="O516" s="492"/>
      <c r="P516" s="495"/>
      <c r="Q516" s="495"/>
      <c r="R516" s="494" t="s">
        <v>646</v>
      </c>
      <c r="S516" s="494" t="s">
        <v>490</v>
      </c>
      <c r="T516" s="494" t="s">
        <v>95</v>
      </c>
      <c r="U516" s="492"/>
      <c r="V516" s="492"/>
      <c r="W516" s="492"/>
    </row>
    <row r="517">
      <c r="A517" s="492" t="s">
        <v>4695</v>
      </c>
      <c r="B517" s="492" t="s">
        <v>2794</v>
      </c>
      <c r="C517" s="492" t="s">
        <v>2795</v>
      </c>
      <c r="D517" s="492" t="s">
        <v>296</v>
      </c>
      <c r="E517" s="492"/>
      <c r="F517" s="492" t="s">
        <v>11</v>
      </c>
      <c r="G517" s="492" t="s">
        <v>588</v>
      </c>
      <c r="H517" s="492" t="s">
        <v>2252</v>
      </c>
      <c r="I517" s="492" t="s">
        <v>847</v>
      </c>
      <c r="J517" s="492" t="s">
        <v>4696</v>
      </c>
      <c r="K517" s="492" t="s">
        <v>4662</v>
      </c>
      <c r="L517" s="492" t="s">
        <v>4697</v>
      </c>
      <c r="M517" s="492" t="s">
        <v>4698</v>
      </c>
      <c r="N517" s="492"/>
      <c r="O517" s="492"/>
      <c r="P517" s="509" t="s">
        <v>2491</v>
      </c>
      <c r="Q517" s="493"/>
      <c r="R517" s="494" t="s">
        <v>646</v>
      </c>
      <c r="S517" s="494" t="s">
        <v>490</v>
      </c>
      <c r="T517" s="494" t="s">
        <v>95</v>
      </c>
      <c r="U517" s="492"/>
      <c r="V517" s="492"/>
      <c r="W517" s="492"/>
    </row>
    <row r="518">
      <c r="A518" s="492" t="s">
        <v>4699</v>
      </c>
      <c r="B518" s="492" t="s">
        <v>2794</v>
      </c>
      <c r="C518" s="492" t="s">
        <v>2795</v>
      </c>
      <c r="D518" s="492" t="s">
        <v>296</v>
      </c>
      <c r="E518" s="492"/>
      <c r="F518" s="492" t="s">
        <v>11</v>
      </c>
      <c r="G518" s="492" t="s">
        <v>465</v>
      </c>
      <c r="H518" s="492" t="s">
        <v>2252</v>
      </c>
      <c r="I518" s="492" t="s">
        <v>847</v>
      </c>
      <c r="J518" s="492" t="s">
        <v>4700</v>
      </c>
      <c r="K518" s="492" t="s">
        <v>4701</v>
      </c>
      <c r="L518" s="492" t="s">
        <v>4702</v>
      </c>
      <c r="M518" s="492" t="s">
        <v>4703</v>
      </c>
      <c r="N518" s="492"/>
      <c r="O518" s="492" t="s">
        <v>4704</v>
      </c>
      <c r="P518" s="493" t="s">
        <v>2258</v>
      </c>
      <c r="Q518" s="493" t="s">
        <v>4705</v>
      </c>
      <c r="R518" s="507" t="s">
        <v>1541</v>
      </c>
      <c r="S518" s="492" t="s">
        <v>215</v>
      </c>
      <c r="T518" s="492" t="s">
        <v>95</v>
      </c>
      <c r="U518" s="492"/>
      <c r="V518" s="492"/>
      <c r="W518" s="492"/>
    </row>
    <row r="519">
      <c r="A519" s="492" t="s">
        <v>4706</v>
      </c>
      <c r="B519" s="492" t="s">
        <v>2794</v>
      </c>
      <c r="C519" s="492" t="s">
        <v>2795</v>
      </c>
      <c r="D519" s="492" t="s">
        <v>296</v>
      </c>
      <c r="E519" s="492"/>
      <c r="F519" s="492" t="s">
        <v>11</v>
      </c>
      <c r="G519" s="492" t="s">
        <v>465</v>
      </c>
      <c r="H519" s="492" t="s">
        <v>2252</v>
      </c>
      <c r="I519" s="492" t="s">
        <v>847</v>
      </c>
      <c r="J519" s="492" t="s">
        <v>4707</v>
      </c>
      <c r="K519" s="492" t="s">
        <v>4701</v>
      </c>
      <c r="L519" s="492" t="s">
        <v>4708</v>
      </c>
      <c r="M519" s="492" t="s">
        <v>4709</v>
      </c>
      <c r="N519" s="492"/>
      <c r="O519" s="492" t="s">
        <v>4665</v>
      </c>
      <c r="P519" s="493" t="s">
        <v>2258</v>
      </c>
      <c r="Q519" s="493" t="s">
        <v>1314</v>
      </c>
      <c r="R519" s="494" t="s">
        <v>479</v>
      </c>
      <c r="S519" s="494" t="s">
        <v>215</v>
      </c>
      <c r="T519" s="494" t="s">
        <v>95</v>
      </c>
      <c r="U519" s="492"/>
      <c r="V519" s="492"/>
      <c r="W519" s="492"/>
    </row>
    <row r="520">
      <c r="A520" s="492" t="s">
        <v>4710</v>
      </c>
      <c r="B520" s="492" t="s">
        <v>2794</v>
      </c>
      <c r="C520" s="492" t="s">
        <v>2795</v>
      </c>
      <c r="D520" s="492" t="s">
        <v>296</v>
      </c>
      <c r="E520" s="492"/>
      <c r="F520" s="492" t="s">
        <v>11</v>
      </c>
      <c r="G520" s="492" t="s">
        <v>465</v>
      </c>
      <c r="H520" s="492" t="s">
        <v>2252</v>
      </c>
      <c r="I520" s="492" t="s">
        <v>847</v>
      </c>
      <c r="J520" s="494" t="s">
        <v>4711</v>
      </c>
      <c r="K520" s="492" t="s">
        <v>4662</v>
      </c>
      <c r="L520" s="494" t="s">
        <v>4712</v>
      </c>
      <c r="M520" s="492" t="s">
        <v>4713</v>
      </c>
      <c r="N520" s="492"/>
      <c r="O520" s="492" t="s">
        <v>4665</v>
      </c>
      <c r="P520" s="493" t="s">
        <v>2258</v>
      </c>
      <c r="Q520" s="493" t="s">
        <v>4714</v>
      </c>
      <c r="R520" s="507" t="s">
        <v>1541</v>
      </c>
      <c r="S520" s="492" t="s">
        <v>215</v>
      </c>
      <c r="T520" s="492" t="s">
        <v>95</v>
      </c>
      <c r="U520" s="492"/>
      <c r="V520" s="492"/>
      <c r="W520" s="492"/>
    </row>
    <row r="521">
      <c r="A521" s="492" t="s">
        <v>4715</v>
      </c>
      <c r="B521" s="492" t="s">
        <v>2794</v>
      </c>
      <c r="C521" s="492" t="s">
        <v>2795</v>
      </c>
      <c r="D521" s="492" t="s">
        <v>296</v>
      </c>
      <c r="E521" s="492"/>
      <c r="F521" s="492" t="s">
        <v>12</v>
      </c>
      <c r="G521" s="492" t="s">
        <v>465</v>
      </c>
      <c r="H521" s="492" t="s">
        <v>2252</v>
      </c>
      <c r="I521" s="492" t="s">
        <v>847</v>
      </c>
      <c r="J521" s="492" t="s">
        <v>4716</v>
      </c>
      <c r="K521" s="492" t="s">
        <v>4662</v>
      </c>
      <c r="L521" s="492" t="s">
        <v>4717</v>
      </c>
      <c r="M521" s="492" t="s">
        <v>4718</v>
      </c>
      <c r="N521" s="492"/>
      <c r="O521" s="492" t="s">
        <v>4719</v>
      </c>
      <c r="P521" s="495"/>
      <c r="Q521" s="495"/>
      <c r="R521" s="507" t="s">
        <v>1541</v>
      </c>
      <c r="S521" s="492" t="s">
        <v>215</v>
      </c>
      <c r="T521" s="492" t="s">
        <v>95</v>
      </c>
      <c r="U521" s="492"/>
      <c r="V521" s="492"/>
      <c r="W521" s="492"/>
    </row>
    <row r="522">
      <c r="A522" s="492" t="s">
        <v>4720</v>
      </c>
      <c r="B522" s="492" t="s">
        <v>2794</v>
      </c>
      <c r="C522" s="492" t="s">
        <v>2795</v>
      </c>
      <c r="D522" s="492" t="s">
        <v>296</v>
      </c>
      <c r="E522" s="492"/>
      <c r="F522" s="492" t="s">
        <v>12</v>
      </c>
      <c r="G522" s="492" t="s">
        <v>465</v>
      </c>
      <c r="H522" s="492" t="s">
        <v>2252</v>
      </c>
      <c r="I522" s="492" t="s">
        <v>2267</v>
      </c>
      <c r="J522" s="492" t="s">
        <v>4721</v>
      </c>
      <c r="K522" s="492" t="s">
        <v>2797</v>
      </c>
      <c r="L522" s="492" t="s">
        <v>4722</v>
      </c>
      <c r="M522" s="492" t="s">
        <v>4723</v>
      </c>
      <c r="N522" s="492"/>
      <c r="O522" s="492" t="s">
        <v>4724</v>
      </c>
      <c r="P522" s="495"/>
      <c r="Q522" s="495"/>
      <c r="R522" s="494" t="s">
        <v>3569</v>
      </c>
      <c r="S522" s="494" t="s">
        <v>215</v>
      </c>
      <c r="T522" s="494" t="s">
        <v>95</v>
      </c>
      <c r="U522" s="492"/>
      <c r="V522" s="492"/>
      <c r="W522" s="492"/>
    </row>
    <row r="523">
      <c r="A523" s="492" t="s">
        <v>4725</v>
      </c>
      <c r="B523" s="492"/>
      <c r="C523" s="492"/>
      <c r="D523" s="492" t="s">
        <v>296</v>
      </c>
      <c r="E523" s="492"/>
      <c r="F523" s="492" t="s">
        <v>11</v>
      </c>
      <c r="G523" s="492" t="s">
        <v>545</v>
      </c>
      <c r="H523" s="492" t="s">
        <v>2252</v>
      </c>
      <c r="I523" s="492" t="s">
        <v>847</v>
      </c>
      <c r="J523" s="492" t="s">
        <v>4726</v>
      </c>
      <c r="K523" s="492"/>
      <c r="L523" s="492" t="s">
        <v>4727</v>
      </c>
      <c r="M523" s="492" t="s">
        <v>4728</v>
      </c>
      <c r="N523" s="492" t="s">
        <v>4729</v>
      </c>
      <c r="O523" s="492"/>
      <c r="P523" s="495"/>
      <c r="Q523" s="495"/>
      <c r="R523" s="507" t="s">
        <v>1541</v>
      </c>
      <c r="S523" s="492" t="s">
        <v>215</v>
      </c>
      <c r="T523" s="492" t="s">
        <v>95</v>
      </c>
      <c r="U523" s="498"/>
      <c r="V523" s="498"/>
      <c r="W523" s="492"/>
    </row>
    <row r="524">
      <c r="A524" s="492" t="s">
        <v>4730</v>
      </c>
      <c r="B524" s="492"/>
      <c r="C524" s="492"/>
      <c r="D524" s="492" t="s">
        <v>296</v>
      </c>
      <c r="E524" s="492"/>
      <c r="F524" s="492" t="s">
        <v>11</v>
      </c>
      <c r="G524" s="492" t="s">
        <v>545</v>
      </c>
      <c r="H524" s="492" t="s">
        <v>2252</v>
      </c>
      <c r="I524" s="492" t="s">
        <v>847</v>
      </c>
      <c r="J524" s="492" t="s">
        <v>4731</v>
      </c>
      <c r="K524" s="492"/>
      <c r="L524" s="492" t="s">
        <v>4732</v>
      </c>
      <c r="M524" s="492" t="s">
        <v>4733</v>
      </c>
      <c r="N524" s="492"/>
      <c r="O524" s="492"/>
      <c r="P524" s="495"/>
      <c r="Q524" s="495"/>
      <c r="R524" s="507" t="s">
        <v>646</v>
      </c>
      <c r="S524" s="492" t="s">
        <v>490</v>
      </c>
      <c r="T524" s="494" t="s">
        <v>95</v>
      </c>
      <c r="U524" s="492"/>
      <c r="V524" s="492"/>
      <c r="W524" s="492"/>
    </row>
    <row r="525">
      <c r="A525" s="492" t="s">
        <v>4734</v>
      </c>
      <c r="B525" s="492"/>
      <c r="C525" s="492"/>
      <c r="D525" s="492" t="s">
        <v>296</v>
      </c>
      <c r="E525" s="492"/>
      <c r="F525" s="492" t="s">
        <v>12</v>
      </c>
      <c r="G525" s="492" t="s">
        <v>545</v>
      </c>
      <c r="H525" s="492" t="s">
        <v>2252</v>
      </c>
      <c r="I525" s="492" t="s">
        <v>847</v>
      </c>
      <c r="J525" s="492" t="s">
        <v>4735</v>
      </c>
      <c r="K525" s="492"/>
      <c r="L525" s="492" t="s">
        <v>4736</v>
      </c>
      <c r="M525" s="492" t="s">
        <v>4737</v>
      </c>
      <c r="N525" s="492" t="s">
        <v>4738</v>
      </c>
      <c r="O525" s="492"/>
      <c r="P525" s="495"/>
      <c r="Q525" s="495"/>
      <c r="R525" s="507" t="s">
        <v>646</v>
      </c>
      <c r="S525" s="492" t="s">
        <v>490</v>
      </c>
      <c r="T525" s="494" t="s">
        <v>95</v>
      </c>
      <c r="U525" s="492"/>
      <c r="V525" s="492"/>
      <c r="W525" s="492"/>
    </row>
    <row r="526">
      <c r="A526" s="492" t="s">
        <v>4739</v>
      </c>
      <c r="B526" s="492"/>
      <c r="C526" s="492"/>
      <c r="D526" s="492" t="s">
        <v>296</v>
      </c>
      <c r="E526" s="492"/>
      <c r="F526" s="492" t="s">
        <v>12</v>
      </c>
      <c r="G526" s="492" t="s">
        <v>545</v>
      </c>
      <c r="H526" s="492" t="s">
        <v>2252</v>
      </c>
      <c r="I526" s="492" t="s">
        <v>847</v>
      </c>
      <c r="J526" s="492" t="s">
        <v>4740</v>
      </c>
      <c r="K526" s="492"/>
      <c r="L526" s="492" t="s">
        <v>4741</v>
      </c>
      <c r="M526" s="492" t="s">
        <v>4742</v>
      </c>
      <c r="N526" s="492" t="s">
        <v>4743</v>
      </c>
      <c r="O526" s="492"/>
      <c r="P526" s="495"/>
      <c r="Q526" s="495"/>
      <c r="R526" s="507" t="s">
        <v>646</v>
      </c>
      <c r="S526" s="492" t="s">
        <v>490</v>
      </c>
      <c r="T526" s="494" t="s">
        <v>95</v>
      </c>
      <c r="U526" s="492"/>
      <c r="V526" s="492"/>
      <c r="W526" s="492"/>
    </row>
    <row r="527">
      <c r="A527" s="492" t="s">
        <v>4744</v>
      </c>
      <c r="B527" s="492" t="s">
        <v>3121</v>
      </c>
      <c r="C527" s="492"/>
      <c r="D527" s="492" t="s">
        <v>296</v>
      </c>
      <c r="E527" s="492"/>
      <c r="F527" s="492" t="s">
        <v>11</v>
      </c>
      <c r="G527" s="492" t="s">
        <v>545</v>
      </c>
      <c r="H527" s="492" t="s">
        <v>2252</v>
      </c>
      <c r="I527" s="492" t="s">
        <v>847</v>
      </c>
      <c r="J527" s="492" t="s">
        <v>4745</v>
      </c>
      <c r="K527" s="492"/>
      <c r="L527" s="492" t="s">
        <v>4746</v>
      </c>
      <c r="M527" s="492" t="s">
        <v>4747</v>
      </c>
      <c r="N527" s="492"/>
      <c r="O527" s="492"/>
      <c r="P527" s="495"/>
      <c r="Q527" s="495"/>
      <c r="R527" s="507" t="s">
        <v>646</v>
      </c>
      <c r="S527" s="492" t="s">
        <v>490</v>
      </c>
      <c r="T527" s="494" t="s">
        <v>95</v>
      </c>
      <c r="U527" s="498"/>
      <c r="V527" s="492"/>
      <c r="W527" s="492"/>
    </row>
    <row r="528">
      <c r="A528" s="492" t="s">
        <v>4748</v>
      </c>
      <c r="B528" s="492" t="s">
        <v>3121</v>
      </c>
      <c r="C528" s="492"/>
      <c r="D528" s="492" t="s">
        <v>296</v>
      </c>
      <c r="E528" s="492"/>
      <c r="F528" s="492" t="s">
        <v>11</v>
      </c>
      <c r="G528" s="492" t="s">
        <v>545</v>
      </c>
      <c r="H528" s="492" t="s">
        <v>2252</v>
      </c>
      <c r="I528" s="492" t="s">
        <v>847</v>
      </c>
      <c r="J528" s="492" t="s">
        <v>4749</v>
      </c>
      <c r="K528" s="492"/>
      <c r="L528" s="492" t="s">
        <v>4750</v>
      </c>
      <c r="M528" s="492" t="s">
        <v>4751</v>
      </c>
      <c r="N528" s="492" t="s">
        <v>4752</v>
      </c>
      <c r="O528" s="492"/>
      <c r="P528" s="495"/>
      <c r="Q528" s="495"/>
      <c r="R528" s="507" t="s">
        <v>646</v>
      </c>
      <c r="S528" s="492" t="s">
        <v>490</v>
      </c>
      <c r="T528" s="494" t="s">
        <v>95</v>
      </c>
      <c r="U528" s="510"/>
      <c r="V528" s="492"/>
      <c r="W528" s="492"/>
    </row>
    <row r="529">
      <c r="A529" s="492" t="s">
        <v>4753</v>
      </c>
      <c r="B529" s="492" t="s">
        <v>3121</v>
      </c>
      <c r="C529" s="492"/>
      <c r="D529" s="492" t="s">
        <v>296</v>
      </c>
      <c r="E529" s="492"/>
      <c r="F529" s="492" t="s">
        <v>12</v>
      </c>
      <c r="G529" s="492" t="s">
        <v>545</v>
      </c>
      <c r="H529" s="492" t="s">
        <v>2252</v>
      </c>
      <c r="I529" s="492" t="s">
        <v>847</v>
      </c>
      <c r="J529" s="492" t="s">
        <v>4754</v>
      </c>
      <c r="K529" s="492"/>
      <c r="L529" s="492" t="s">
        <v>4755</v>
      </c>
      <c r="M529" s="492" t="s">
        <v>4756</v>
      </c>
      <c r="N529" s="492"/>
      <c r="O529" s="492"/>
      <c r="P529" s="495"/>
      <c r="Q529" s="495"/>
      <c r="R529" s="507" t="s">
        <v>1541</v>
      </c>
      <c r="S529" s="492" t="s">
        <v>215</v>
      </c>
      <c r="T529" s="492" t="s">
        <v>95</v>
      </c>
      <c r="U529" s="498"/>
      <c r="V529" s="492"/>
      <c r="W529" s="492"/>
    </row>
    <row r="530">
      <c r="A530" s="492" t="s">
        <v>4757</v>
      </c>
      <c r="B530" s="492" t="s">
        <v>4758</v>
      </c>
      <c r="C530" s="492"/>
      <c r="D530" s="492" t="s">
        <v>296</v>
      </c>
      <c r="E530" s="492"/>
      <c r="F530" s="492" t="s">
        <v>12</v>
      </c>
      <c r="G530" s="492" t="s">
        <v>545</v>
      </c>
      <c r="H530" s="492" t="s">
        <v>2252</v>
      </c>
      <c r="I530" s="492" t="s">
        <v>847</v>
      </c>
      <c r="J530" s="492" t="s">
        <v>4759</v>
      </c>
      <c r="K530" s="492"/>
      <c r="L530" s="492" t="s">
        <v>4760</v>
      </c>
      <c r="M530" s="492" t="s">
        <v>4761</v>
      </c>
      <c r="N530" s="492"/>
      <c r="O530" s="492"/>
      <c r="P530" s="495"/>
      <c r="Q530" s="495"/>
      <c r="R530" s="507" t="s">
        <v>1541</v>
      </c>
      <c r="S530" s="492" t="s">
        <v>215</v>
      </c>
      <c r="T530" s="492" t="s">
        <v>95</v>
      </c>
      <c r="U530" s="498"/>
      <c r="V530" s="492"/>
      <c r="W530" s="492"/>
    </row>
    <row r="531">
      <c r="A531" s="492" t="s">
        <v>4762</v>
      </c>
      <c r="B531" s="492" t="s">
        <v>2887</v>
      </c>
      <c r="C531" s="492">
        <v>4.2</v>
      </c>
      <c r="D531" s="492" t="s">
        <v>296</v>
      </c>
      <c r="E531" s="492"/>
      <c r="F531" s="492" t="s">
        <v>11</v>
      </c>
      <c r="G531" s="492" t="s">
        <v>465</v>
      </c>
      <c r="H531" s="492" t="s">
        <v>2252</v>
      </c>
      <c r="I531" s="492" t="s">
        <v>847</v>
      </c>
      <c r="J531" s="494" t="s">
        <v>4763</v>
      </c>
      <c r="K531" s="494"/>
      <c r="L531" s="494" t="s">
        <v>4764</v>
      </c>
      <c r="M531" s="494" t="s">
        <v>4765</v>
      </c>
      <c r="N531" s="492"/>
      <c r="O531" s="501" t="s">
        <v>4766</v>
      </c>
      <c r="P531" s="493" t="s">
        <v>2491</v>
      </c>
      <c r="Q531" s="493" t="s">
        <v>4767</v>
      </c>
      <c r="R531" s="507" t="s">
        <v>1541</v>
      </c>
      <c r="S531" s="492" t="s">
        <v>215</v>
      </c>
      <c r="T531" s="492" t="s">
        <v>95</v>
      </c>
      <c r="U531" s="492"/>
      <c r="V531" s="492"/>
      <c r="W531" s="492"/>
    </row>
    <row r="532">
      <c r="A532" s="492" t="s">
        <v>4768</v>
      </c>
      <c r="B532" s="492" t="s">
        <v>4769</v>
      </c>
      <c r="C532" s="492" t="s">
        <v>4770</v>
      </c>
      <c r="D532" s="492" t="s">
        <v>296</v>
      </c>
      <c r="E532" s="492"/>
      <c r="F532" s="492" t="s">
        <v>11</v>
      </c>
      <c r="G532" s="492" t="s">
        <v>465</v>
      </c>
      <c r="H532" s="492" t="s">
        <v>2252</v>
      </c>
      <c r="I532" s="492" t="s">
        <v>847</v>
      </c>
      <c r="J532" s="492" t="s">
        <v>4771</v>
      </c>
      <c r="K532" s="492"/>
      <c r="L532" s="492" t="s">
        <v>4772</v>
      </c>
      <c r="M532" s="492" t="s">
        <v>4773</v>
      </c>
      <c r="N532" s="492"/>
      <c r="O532" s="492" t="s">
        <v>1300</v>
      </c>
      <c r="P532" s="493" t="s">
        <v>2491</v>
      </c>
      <c r="Q532" s="493"/>
      <c r="R532" s="507" t="s">
        <v>1541</v>
      </c>
      <c r="S532" s="492" t="s">
        <v>215</v>
      </c>
      <c r="T532" s="492" t="s">
        <v>95</v>
      </c>
      <c r="U532" s="492"/>
      <c r="V532" s="492"/>
      <c r="W532" s="492"/>
    </row>
    <row r="533">
      <c r="A533" s="492" t="s">
        <v>4774</v>
      </c>
      <c r="B533" s="492"/>
      <c r="C533" s="492"/>
      <c r="D533" s="492" t="s">
        <v>296</v>
      </c>
      <c r="E533" s="492" t="s">
        <v>4775</v>
      </c>
      <c r="F533" s="492" t="s">
        <v>12</v>
      </c>
      <c r="G533" s="492" t="s">
        <v>465</v>
      </c>
      <c r="H533" s="492" t="s">
        <v>2252</v>
      </c>
      <c r="I533" s="492" t="s">
        <v>2267</v>
      </c>
      <c r="J533" s="492" t="s">
        <v>4776</v>
      </c>
      <c r="K533" s="492" t="s">
        <v>605</v>
      </c>
      <c r="L533" s="492" t="s">
        <v>4777</v>
      </c>
      <c r="M533" s="492" t="s">
        <v>4778</v>
      </c>
      <c r="N533" s="492"/>
      <c r="O533" s="492" t="s">
        <v>4779</v>
      </c>
      <c r="P533" s="495"/>
      <c r="Q533" s="495"/>
      <c r="R533" s="497"/>
      <c r="S533" s="492"/>
      <c r="T533" s="494" t="s">
        <v>620</v>
      </c>
      <c r="U533" s="492" t="s">
        <v>3245</v>
      </c>
      <c r="V533" s="494" t="s">
        <v>57</v>
      </c>
      <c r="W533" s="492"/>
    </row>
    <row r="534">
      <c r="A534" s="492" t="s">
        <v>4780</v>
      </c>
      <c r="B534" s="492"/>
      <c r="C534" s="492"/>
      <c r="D534" s="492" t="s">
        <v>296</v>
      </c>
      <c r="E534" s="492" t="s">
        <v>4775</v>
      </c>
      <c r="F534" s="492" t="s">
        <v>12</v>
      </c>
      <c r="G534" s="492" t="s">
        <v>465</v>
      </c>
      <c r="H534" s="492" t="s">
        <v>2252</v>
      </c>
      <c r="I534" s="492" t="s">
        <v>2267</v>
      </c>
      <c r="J534" s="492" t="s">
        <v>4781</v>
      </c>
      <c r="K534" s="492" t="s">
        <v>605</v>
      </c>
      <c r="L534" s="492" t="s">
        <v>4777</v>
      </c>
      <c r="M534" s="492" t="s">
        <v>4782</v>
      </c>
      <c r="N534" s="492"/>
      <c r="O534" s="492" t="s">
        <v>4783</v>
      </c>
      <c r="P534" s="495"/>
      <c r="Q534" s="495"/>
      <c r="R534" s="497"/>
      <c r="S534" s="492"/>
      <c r="T534" s="494" t="s">
        <v>620</v>
      </c>
      <c r="U534" s="492" t="s">
        <v>3245</v>
      </c>
      <c r="V534" s="494" t="s">
        <v>57</v>
      </c>
      <c r="W534" s="492"/>
    </row>
    <row r="535">
      <c r="A535" s="492" t="s">
        <v>4784</v>
      </c>
      <c r="B535" s="492" t="s">
        <v>4785</v>
      </c>
      <c r="C535" s="492" t="s">
        <v>3746</v>
      </c>
      <c r="D535" s="492" t="s">
        <v>296</v>
      </c>
      <c r="E535" s="492" t="s">
        <v>4786</v>
      </c>
      <c r="F535" s="492" t="s">
        <v>12</v>
      </c>
      <c r="G535" s="492" t="s">
        <v>465</v>
      </c>
      <c r="H535" s="492" t="s">
        <v>2252</v>
      </c>
      <c r="I535" s="492" t="s">
        <v>2267</v>
      </c>
      <c r="J535" s="492" t="s">
        <v>4787</v>
      </c>
      <c r="K535" s="492" t="s">
        <v>3435</v>
      </c>
      <c r="L535" s="492" t="s">
        <v>4788</v>
      </c>
      <c r="M535" s="492" t="s">
        <v>4789</v>
      </c>
      <c r="N535" s="492"/>
      <c r="O535" s="492" t="s">
        <v>4790</v>
      </c>
      <c r="P535" s="495"/>
      <c r="Q535" s="495"/>
      <c r="R535" s="497"/>
      <c r="S535" s="492"/>
      <c r="T535" s="494" t="s">
        <v>620</v>
      </c>
      <c r="U535" s="492" t="s">
        <v>3245</v>
      </c>
      <c r="V535" s="494" t="s">
        <v>57</v>
      </c>
      <c r="W535" s="492"/>
    </row>
    <row r="536">
      <c r="A536" s="492" t="s">
        <v>4791</v>
      </c>
      <c r="B536" s="492"/>
      <c r="C536" s="492"/>
      <c r="D536" s="492" t="s">
        <v>296</v>
      </c>
      <c r="E536" s="492" t="s">
        <v>4786</v>
      </c>
      <c r="F536" s="492" t="s">
        <v>12</v>
      </c>
      <c r="G536" s="492" t="s">
        <v>465</v>
      </c>
      <c r="H536" s="492" t="s">
        <v>2252</v>
      </c>
      <c r="I536" s="492" t="s">
        <v>2267</v>
      </c>
      <c r="J536" s="492" t="s">
        <v>4792</v>
      </c>
      <c r="K536" s="492" t="s">
        <v>2254</v>
      </c>
      <c r="L536" s="492" t="s">
        <v>4793</v>
      </c>
      <c r="M536" s="492" t="s">
        <v>4794</v>
      </c>
      <c r="N536" s="492"/>
      <c r="O536" s="492" t="s">
        <v>4795</v>
      </c>
      <c r="P536" s="495"/>
      <c r="Q536" s="495"/>
      <c r="R536" s="497"/>
      <c r="S536" s="492"/>
      <c r="T536" s="494" t="s">
        <v>620</v>
      </c>
      <c r="U536" s="492" t="s">
        <v>3245</v>
      </c>
      <c r="V536" s="494" t="s">
        <v>57</v>
      </c>
      <c r="W536" s="492"/>
    </row>
    <row r="537">
      <c r="A537" s="492" t="s">
        <v>4796</v>
      </c>
      <c r="B537" s="492"/>
      <c r="C537" s="492"/>
      <c r="D537" s="492" t="s">
        <v>296</v>
      </c>
      <c r="E537" s="492" t="s">
        <v>4786</v>
      </c>
      <c r="F537" s="492" t="s">
        <v>12</v>
      </c>
      <c r="G537" s="492" t="s">
        <v>465</v>
      </c>
      <c r="H537" s="492" t="s">
        <v>2252</v>
      </c>
      <c r="I537" s="492" t="s">
        <v>2267</v>
      </c>
      <c r="J537" s="492" t="s">
        <v>4797</v>
      </c>
      <c r="K537" s="492" t="s">
        <v>2254</v>
      </c>
      <c r="L537" s="492" t="s">
        <v>4798</v>
      </c>
      <c r="M537" s="492" t="s">
        <v>4799</v>
      </c>
      <c r="N537" s="492"/>
      <c r="O537" s="492" t="s">
        <v>4800</v>
      </c>
      <c r="P537" s="495"/>
      <c r="Q537" s="495"/>
      <c r="R537" s="497"/>
      <c r="S537" s="492"/>
      <c r="T537" s="492" t="s">
        <v>620</v>
      </c>
      <c r="U537" s="492" t="s">
        <v>3245</v>
      </c>
      <c r="V537" s="492" t="s">
        <v>57</v>
      </c>
      <c r="W537" s="492"/>
    </row>
    <row r="538">
      <c r="A538" s="492" t="s">
        <v>4801</v>
      </c>
      <c r="B538" s="492"/>
      <c r="C538" s="492"/>
      <c r="D538" s="492" t="s">
        <v>296</v>
      </c>
      <c r="E538" s="492" t="s">
        <v>4786</v>
      </c>
      <c r="F538" s="492" t="s">
        <v>12</v>
      </c>
      <c r="G538" s="492" t="s">
        <v>465</v>
      </c>
      <c r="H538" s="492" t="s">
        <v>2252</v>
      </c>
      <c r="I538" s="492" t="s">
        <v>2267</v>
      </c>
      <c r="J538" s="492" t="s">
        <v>4802</v>
      </c>
      <c r="K538" s="492" t="s">
        <v>2254</v>
      </c>
      <c r="L538" s="492" t="s">
        <v>4803</v>
      </c>
      <c r="M538" s="492" t="s">
        <v>4804</v>
      </c>
      <c r="N538" s="492"/>
      <c r="O538" s="492" t="s">
        <v>4805</v>
      </c>
      <c r="P538" s="495"/>
      <c r="Q538" s="495"/>
      <c r="R538" s="497"/>
      <c r="S538" s="492"/>
      <c r="T538" s="494" t="s">
        <v>620</v>
      </c>
      <c r="U538" s="492" t="s">
        <v>3245</v>
      </c>
      <c r="V538" s="494" t="s">
        <v>57</v>
      </c>
      <c r="W538" s="492"/>
    </row>
    <row r="539">
      <c r="A539" s="492" t="s">
        <v>4806</v>
      </c>
      <c r="B539" s="492"/>
      <c r="C539" s="492"/>
      <c r="D539" s="492" t="s">
        <v>296</v>
      </c>
      <c r="E539" s="492" t="s">
        <v>4786</v>
      </c>
      <c r="F539" s="492" t="s">
        <v>12</v>
      </c>
      <c r="G539" s="492" t="s">
        <v>465</v>
      </c>
      <c r="H539" s="492" t="s">
        <v>2252</v>
      </c>
      <c r="I539" s="492" t="s">
        <v>2267</v>
      </c>
      <c r="J539" s="492" t="s">
        <v>4807</v>
      </c>
      <c r="K539" s="492" t="s">
        <v>4808</v>
      </c>
      <c r="L539" s="492" t="s">
        <v>4809</v>
      </c>
      <c r="M539" s="492" t="s">
        <v>4810</v>
      </c>
      <c r="N539" s="492"/>
      <c r="O539" s="492" t="s">
        <v>4800</v>
      </c>
      <c r="P539" s="495"/>
      <c r="Q539" s="495"/>
      <c r="R539" s="497"/>
      <c r="S539" s="492"/>
      <c r="T539" s="494" t="s">
        <v>620</v>
      </c>
      <c r="U539" s="492" t="s">
        <v>3245</v>
      </c>
      <c r="V539" s="494" t="s">
        <v>57</v>
      </c>
      <c r="W539" s="492"/>
    </row>
    <row r="540">
      <c r="A540" s="492" t="s">
        <v>4811</v>
      </c>
      <c r="B540" s="492"/>
      <c r="C540" s="492"/>
      <c r="D540" s="492" t="s">
        <v>296</v>
      </c>
      <c r="E540" s="492" t="s">
        <v>2316</v>
      </c>
      <c r="F540" s="492" t="s">
        <v>12</v>
      </c>
      <c r="G540" s="492" t="s">
        <v>465</v>
      </c>
      <c r="H540" s="492" t="s">
        <v>2252</v>
      </c>
      <c r="I540" s="492" t="s">
        <v>2267</v>
      </c>
      <c r="J540" s="492" t="s">
        <v>4812</v>
      </c>
      <c r="K540" s="492"/>
      <c r="L540" s="492" t="s">
        <v>4813</v>
      </c>
      <c r="M540" s="492" t="s">
        <v>4814</v>
      </c>
      <c r="N540" s="492"/>
      <c r="O540" s="492" t="s">
        <v>4815</v>
      </c>
      <c r="P540" s="495"/>
      <c r="Q540" s="495"/>
      <c r="R540" s="497"/>
      <c r="S540" s="492"/>
      <c r="T540" s="494" t="s">
        <v>620</v>
      </c>
      <c r="U540" s="492" t="s">
        <v>3245</v>
      </c>
      <c r="V540" s="494" t="s">
        <v>57</v>
      </c>
      <c r="W540" s="492"/>
    </row>
    <row r="541">
      <c r="A541" s="492" t="s">
        <v>4816</v>
      </c>
      <c r="B541" s="492"/>
      <c r="C541" s="492"/>
      <c r="D541" s="492" t="s">
        <v>296</v>
      </c>
      <c r="E541" s="492" t="s">
        <v>4786</v>
      </c>
      <c r="F541" s="492" t="s">
        <v>12</v>
      </c>
      <c r="G541" s="492" t="s">
        <v>465</v>
      </c>
      <c r="H541" s="492" t="s">
        <v>2252</v>
      </c>
      <c r="I541" s="492" t="s">
        <v>2267</v>
      </c>
      <c r="J541" s="492" t="s">
        <v>4817</v>
      </c>
      <c r="K541" s="492" t="s">
        <v>2254</v>
      </c>
      <c r="L541" s="492" t="s">
        <v>4818</v>
      </c>
      <c r="M541" s="492" t="s">
        <v>4819</v>
      </c>
      <c r="N541" s="492"/>
      <c r="O541" s="492" t="s">
        <v>4820</v>
      </c>
      <c r="P541" s="495"/>
      <c r="Q541" s="495"/>
      <c r="R541" s="497"/>
      <c r="S541" s="492"/>
      <c r="T541" s="494" t="s">
        <v>620</v>
      </c>
      <c r="U541" s="492" t="s">
        <v>3245</v>
      </c>
      <c r="V541" s="494" t="s">
        <v>57</v>
      </c>
      <c r="W541" s="492"/>
    </row>
    <row r="542">
      <c r="A542" s="492" t="s">
        <v>4821</v>
      </c>
      <c r="B542" s="492"/>
      <c r="C542" s="492"/>
      <c r="D542" s="492" t="s">
        <v>296</v>
      </c>
      <c r="E542" s="492" t="s">
        <v>4786</v>
      </c>
      <c r="F542" s="492" t="s">
        <v>12</v>
      </c>
      <c r="G542" s="492" t="s">
        <v>465</v>
      </c>
      <c r="H542" s="492" t="s">
        <v>2252</v>
      </c>
      <c r="I542" s="492" t="s">
        <v>2267</v>
      </c>
      <c r="J542" s="492" t="s">
        <v>4822</v>
      </c>
      <c r="K542" s="492" t="s">
        <v>4823</v>
      </c>
      <c r="L542" s="492" t="s">
        <v>4824</v>
      </c>
      <c r="M542" s="492" t="s">
        <v>4825</v>
      </c>
      <c r="N542" s="492"/>
      <c r="O542" s="492" t="s">
        <v>4795</v>
      </c>
      <c r="P542" s="495"/>
      <c r="Q542" s="495"/>
      <c r="R542" s="497"/>
      <c r="S542" s="492"/>
      <c r="T542" s="494" t="s">
        <v>620</v>
      </c>
      <c r="U542" s="492" t="s">
        <v>3245</v>
      </c>
      <c r="V542" s="494" t="s">
        <v>57</v>
      </c>
      <c r="W542" s="492"/>
    </row>
    <row r="543">
      <c r="A543" s="492" t="s">
        <v>4826</v>
      </c>
      <c r="B543" s="492"/>
      <c r="C543" s="492"/>
      <c r="D543" s="492" t="s">
        <v>296</v>
      </c>
      <c r="E543" s="492" t="s">
        <v>4786</v>
      </c>
      <c r="F543" s="492" t="s">
        <v>12</v>
      </c>
      <c r="G543" s="492" t="s">
        <v>465</v>
      </c>
      <c r="H543" s="492" t="s">
        <v>2252</v>
      </c>
      <c r="I543" s="492" t="s">
        <v>2267</v>
      </c>
      <c r="J543" s="492" t="s">
        <v>4827</v>
      </c>
      <c r="K543" s="492" t="s">
        <v>4823</v>
      </c>
      <c r="L543" s="492" t="s">
        <v>4828</v>
      </c>
      <c r="M543" s="492" t="s">
        <v>4829</v>
      </c>
      <c r="N543" s="492"/>
      <c r="O543" s="492" t="s">
        <v>4830</v>
      </c>
      <c r="P543" s="495"/>
      <c r="Q543" s="495"/>
      <c r="R543" s="497"/>
      <c r="S543" s="492"/>
      <c r="T543" s="494" t="s">
        <v>620</v>
      </c>
      <c r="U543" s="492" t="s">
        <v>3245</v>
      </c>
      <c r="V543" s="494" t="s">
        <v>57</v>
      </c>
      <c r="W543" s="492"/>
    </row>
    <row r="544">
      <c r="A544" s="492" t="s">
        <v>4831</v>
      </c>
      <c r="B544" s="492"/>
      <c r="C544" s="492"/>
      <c r="D544" s="492" t="s">
        <v>296</v>
      </c>
      <c r="E544" s="492" t="s">
        <v>3555</v>
      </c>
      <c r="F544" s="492" t="s">
        <v>12</v>
      </c>
      <c r="G544" s="492" t="s">
        <v>465</v>
      </c>
      <c r="H544" s="492" t="s">
        <v>2252</v>
      </c>
      <c r="I544" s="492" t="s">
        <v>2267</v>
      </c>
      <c r="J544" s="492" t="s">
        <v>4832</v>
      </c>
      <c r="K544" s="492"/>
      <c r="L544" s="492" t="s">
        <v>4833</v>
      </c>
      <c r="M544" s="492" t="s">
        <v>4834</v>
      </c>
      <c r="N544" s="492"/>
      <c r="O544" s="492" t="s">
        <v>4820</v>
      </c>
      <c r="P544" s="495"/>
      <c r="Q544" s="495"/>
      <c r="R544" s="497"/>
      <c r="S544" s="492"/>
      <c r="T544" s="494" t="s">
        <v>620</v>
      </c>
      <c r="U544" s="492" t="s">
        <v>3245</v>
      </c>
      <c r="V544" s="494" t="s">
        <v>57</v>
      </c>
      <c r="W544" s="492"/>
    </row>
    <row r="545">
      <c r="A545" s="492" t="s">
        <v>4835</v>
      </c>
      <c r="B545" s="492"/>
      <c r="C545" s="492"/>
      <c r="D545" s="492" t="s">
        <v>296</v>
      </c>
      <c r="E545" s="492" t="s">
        <v>4775</v>
      </c>
      <c r="F545" s="492" t="s">
        <v>12</v>
      </c>
      <c r="G545" s="492" t="s">
        <v>465</v>
      </c>
      <c r="H545" s="492" t="s">
        <v>2252</v>
      </c>
      <c r="I545" s="492" t="s">
        <v>2267</v>
      </c>
      <c r="J545" s="492" t="s">
        <v>4836</v>
      </c>
      <c r="K545" s="492" t="s">
        <v>4837</v>
      </c>
      <c r="L545" s="492" t="s">
        <v>4838</v>
      </c>
      <c r="M545" s="492" t="s">
        <v>4839</v>
      </c>
      <c r="N545" s="492"/>
      <c r="O545" s="492" t="s">
        <v>4840</v>
      </c>
      <c r="P545" s="495"/>
      <c r="Q545" s="495"/>
      <c r="R545" s="497"/>
      <c r="S545" s="492"/>
      <c r="T545" s="494" t="s">
        <v>620</v>
      </c>
      <c r="U545" s="492" t="s">
        <v>3245</v>
      </c>
      <c r="V545" s="494" t="s">
        <v>57</v>
      </c>
      <c r="W545" s="492"/>
    </row>
    <row r="546">
      <c r="A546" s="492" t="s">
        <v>4841</v>
      </c>
      <c r="B546" s="492"/>
      <c r="C546" s="492"/>
      <c r="D546" s="492" t="s">
        <v>296</v>
      </c>
      <c r="E546" s="492"/>
      <c r="F546" s="492" t="s">
        <v>12</v>
      </c>
      <c r="G546" s="492" t="s">
        <v>545</v>
      </c>
      <c r="H546" s="492" t="s">
        <v>2252</v>
      </c>
      <c r="I546" s="492" t="s">
        <v>2267</v>
      </c>
      <c r="J546" s="492" t="s">
        <v>4842</v>
      </c>
      <c r="K546" s="492"/>
      <c r="L546" s="492" t="s">
        <v>4843</v>
      </c>
      <c r="M546" s="492" t="s">
        <v>4844</v>
      </c>
      <c r="N546" s="492"/>
      <c r="O546" s="492"/>
      <c r="P546" s="495"/>
      <c r="Q546" s="495"/>
      <c r="R546" s="497"/>
      <c r="S546" s="492"/>
      <c r="T546" s="494" t="s">
        <v>620</v>
      </c>
      <c r="U546" s="492" t="s">
        <v>3245</v>
      </c>
      <c r="V546" s="494" t="s">
        <v>58</v>
      </c>
      <c r="W546" s="492"/>
    </row>
    <row r="547">
      <c r="A547" s="492" t="s">
        <v>4845</v>
      </c>
      <c r="B547" s="492"/>
      <c r="C547" s="492"/>
      <c r="D547" s="492" t="s">
        <v>296</v>
      </c>
      <c r="E547" s="492"/>
      <c r="F547" s="492" t="s">
        <v>12</v>
      </c>
      <c r="G547" s="492" t="s">
        <v>545</v>
      </c>
      <c r="H547" s="492" t="s">
        <v>2252</v>
      </c>
      <c r="I547" s="492" t="s">
        <v>2267</v>
      </c>
      <c r="J547" s="492" t="s">
        <v>4846</v>
      </c>
      <c r="K547" s="492"/>
      <c r="L547" s="492" t="s">
        <v>4847</v>
      </c>
      <c r="M547" s="492" t="s">
        <v>4848</v>
      </c>
      <c r="N547" s="492"/>
      <c r="O547" s="492"/>
      <c r="P547" s="495"/>
      <c r="Q547" s="495"/>
      <c r="R547" s="497"/>
      <c r="S547" s="492"/>
      <c r="T547" s="494" t="s">
        <v>620</v>
      </c>
      <c r="U547" s="492" t="s">
        <v>3245</v>
      </c>
      <c r="V547" s="494" t="s">
        <v>58</v>
      </c>
      <c r="W547" s="492"/>
    </row>
    <row r="548">
      <c r="A548" s="492" t="s">
        <v>4849</v>
      </c>
      <c r="B548" s="492"/>
      <c r="C548" s="492"/>
      <c r="D548" s="492" t="s">
        <v>296</v>
      </c>
      <c r="E548" s="492"/>
      <c r="F548" s="492" t="s">
        <v>12</v>
      </c>
      <c r="G548" s="492" t="s">
        <v>545</v>
      </c>
      <c r="H548" s="492" t="s">
        <v>2252</v>
      </c>
      <c r="I548" s="492" t="s">
        <v>2267</v>
      </c>
      <c r="J548" s="492" t="s">
        <v>4850</v>
      </c>
      <c r="K548" s="492"/>
      <c r="L548" s="492" t="s">
        <v>4851</v>
      </c>
      <c r="M548" s="492" t="s">
        <v>4852</v>
      </c>
      <c r="N548" s="492"/>
      <c r="O548" s="492"/>
      <c r="P548" s="495"/>
      <c r="Q548" s="495"/>
      <c r="R548" s="497"/>
      <c r="S548" s="492"/>
      <c r="T548" s="494" t="s">
        <v>620</v>
      </c>
      <c r="U548" s="492"/>
      <c r="V548" s="492"/>
      <c r="W548" s="492"/>
    </row>
    <row r="549">
      <c r="A549" s="492" t="s">
        <v>4853</v>
      </c>
      <c r="B549" s="492" t="s">
        <v>4854</v>
      </c>
      <c r="C549" s="492" t="s">
        <v>2595</v>
      </c>
      <c r="D549" s="492" t="s">
        <v>296</v>
      </c>
      <c r="E549" s="492"/>
      <c r="F549" s="492" t="s">
        <v>11</v>
      </c>
      <c r="G549" s="492" t="s">
        <v>465</v>
      </c>
      <c r="H549" s="492" t="s">
        <v>2252</v>
      </c>
      <c r="I549" s="492" t="s">
        <v>2267</v>
      </c>
      <c r="J549" s="492" t="s">
        <v>4855</v>
      </c>
      <c r="K549" s="492" t="s">
        <v>4856</v>
      </c>
      <c r="L549" s="492" t="s">
        <v>4857</v>
      </c>
      <c r="M549" s="492" t="s">
        <v>4858</v>
      </c>
      <c r="N549" s="492"/>
      <c r="O549" s="492" t="s">
        <v>4859</v>
      </c>
      <c r="P549" s="495"/>
      <c r="Q549" s="495"/>
      <c r="R549" s="507" t="s">
        <v>1541</v>
      </c>
      <c r="S549" s="492" t="s">
        <v>215</v>
      </c>
      <c r="T549" s="492" t="s">
        <v>95</v>
      </c>
      <c r="U549" s="492"/>
      <c r="V549" s="492"/>
      <c r="W549" s="492"/>
    </row>
    <row r="550">
      <c r="A550" s="492" t="s">
        <v>4860</v>
      </c>
      <c r="B550" s="492"/>
      <c r="C550" s="492"/>
      <c r="D550" s="492" t="s">
        <v>296</v>
      </c>
      <c r="E550" s="492"/>
      <c r="F550" s="492" t="s">
        <v>11</v>
      </c>
      <c r="G550" s="492" t="s">
        <v>465</v>
      </c>
      <c r="H550" s="492" t="s">
        <v>2252</v>
      </c>
      <c r="I550" s="492" t="s">
        <v>2267</v>
      </c>
      <c r="J550" s="492" t="s">
        <v>4861</v>
      </c>
      <c r="K550" s="492"/>
      <c r="L550" s="492" t="s">
        <v>4862</v>
      </c>
      <c r="M550" s="492" t="s">
        <v>4863</v>
      </c>
      <c r="N550" s="492"/>
      <c r="O550" s="492" t="s">
        <v>4864</v>
      </c>
      <c r="P550" s="495"/>
      <c r="Q550" s="495"/>
      <c r="R550" s="494" t="s">
        <v>1541</v>
      </c>
      <c r="S550" s="494" t="s">
        <v>215</v>
      </c>
      <c r="T550" s="494" t="s">
        <v>95</v>
      </c>
      <c r="U550" s="492"/>
      <c r="V550" s="492"/>
      <c r="W550" s="492"/>
    </row>
    <row r="551">
      <c r="A551" s="492" t="s">
        <v>4865</v>
      </c>
      <c r="B551" s="492" t="str">
        <f t="shared" ref="B551:B556" si="1">HYPERLINK("https://project-sunbird.atlassian.net/browse/SB-15838","SB-15838")</f>
        <v>SB-15838</v>
      </c>
      <c r="C551" s="492"/>
      <c r="D551" s="492" t="s">
        <v>296</v>
      </c>
      <c r="E551" s="492"/>
      <c r="F551" s="492" t="s">
        <v>11</v>
      </c>
      <c r="G551" s="492" t="s">
        <v>465</v>
      </c>
      <c r="H551" s="492" t="s">
        <v>2252</v>
      </c>
      <c r="I551" s="492" t="s">
        <v>2267</v>
      </c>
      <c r="J551" s="492" t="s">
        <v>4866</v>
      </c>
      <c r="K551" s="492" t="s">
        <v>4867</v>
      </c>
      <c r="L551" s="492" t="s">
        <v>4868</v>
      </c>
      <c r="M551" s="492" t="s">
        <v>4869</v>
      </c>
      <c r="N551" s="492"/>
      <c r="O551" s="492" t="s">
        <v>4864</v>
      </c>
      <c r="P551" s="495"/>
      <c r="Q551" s="495"/>
      <c r="R551" s="494" t="s">
        <v>1541</v>
      </c>
      <c r="S551" s="494" t="s">
        <v>215</v>
      </c>
      <c r="T551" s="494" t="s">
        <v>95</v>
      </c>
      <c r="U551" s="492"/>
      <c r="V551" s="492"/>
      <c r="W551" s="492"/>
    </row>
    <row r="552">
      <c r="A552" s="492" t="s">
        <v>4870</v>
      </c>
      <c r="B552" s="492" t="str">
        <f t="shared" si="1"/>
        <v>SB-15838</v>
      </c>
      <c r="C552" s="492"/>
      <c r="D552" s="492" t="s">
        <v>296</v>
      </c>
      <c r="E552" s="492"/>
      <c r="F552" s="492" t="s">
        <v>11</v>
      </c>
      <c r="G552" s="492" t="s">
        <v>465</v>
      </c>
      <c r="H552" s="492" t="s">
        <v>2252</v>
      </c>
      <c r="I552" s="492" t="s">
        <v>2267</v>
      </c>
      <c r="J552" s="492" t="s">
        <v>4871</v>
      </c>
      <c r="K552" s="492" t="s">
        <v>4867</v>
      </c>
      <c r="L552" s="492" t="s">
        <v>4872</v>
      </c>
      <c r="M552" s="492" t="s">
        <v>4873</v>
      </c>
      <c r="N552" s="492"/>
      <c r="O552" s="492" t="s">
        <v>4864</v>
      </c>
      <c r="P552" s="495"/>
      <c r="Q552" s="495"/>
      <c r="R552" s="494" t="s">
        <v>1541</v>
      </c>
      <c r="S552" s="494" t="s">
        <v>215</v>
      </c>
      <c r="T552" s="494" t="s">
        <v>95</v>
      </c>
      <c r="U552" s="492"/>
      <c r="V552" s="492"/>
      <c r="W552" s="492"/>
    </row>
    <row r="553">
      <c r="A553" s="492" t="s">
        <v>4874</v>
      </c>
      <c r="B553" s="492" t="str">
        <f t="shared" si="1"/>
        <v>SB-15838</v>
      </c>
      <c r="C553" s="492"/>
      <c r="D553" s="492" t="s">
        <v>296</v>
      </c>
      <c r="E553" s="492"/>
      <c r="F553" s="492" t="s">
        <v>12</v>
      </c>
      <c r="G553" s="492" t="s">
        <v>465</v>
      </c>
      <c r="H553" s="492" t="s">
        <v>2252</v>
      </c>
      <c r="I553" s="492" t="s">
        <v>2267</v>
      </c>
      <c r="J553" s="492" t="s">
        <v>4875</v>
      </c>
      <c r="K553" s="492" t="s">
        <v>4867</v>
      </c>
      <c r="L553" s="492" t="s">
        <v>4876</v>
      </c>
      <c r="M553" s="492" t="s">
        <v>4877</v>
      </c>
      <c r="N553" s="492"/>
      <c r="O553" s="492" t="s">
        <v>4864</v>
      </c>
      <c r="P553" s="495"/>
      <c r="Q553" s="495"/>
      <c r="R553" s="494" t="s">
        <v>1541</v>
      </c>
      <c r="S553" s="494" t="s">
        <v>215</v>
      </c>
      <c r="T553" s="494" t="s">
        <v>95</v>
      </c>
      <c r="U553" s="492"/>
      <c r="V553" s="492"/>
      <c r="W553" s="492"/>
    </row>
    <row r="554">
      <c r="A554" s="492" t="s">
        <v>4878</v>
      </c>
      <c r="B554" s="492" t="str">
        <f t="shared" si="1"/>
        <v>SB-15838</v>
      </c>
      <c r="C554" s="492"/>
      <c r="D554" s="492" t="s">
        <v>296</v>
      </c>
      <c r="E554" s="492"/>
      <c r="F554" s="492" t="s">
        <v>12</v>
      </c>
      <c r="G554" s="492" t="s">
        <v>465</v>
      </c>
      <c r="H554" s="492" t="s">
        <v>2252</v>
      </c>
      <c r="I554" s="492" t="s">
        <v>2267</v>
      </c>
      <c r="J554" s="492" t="s">
        <v>4879</v>
      </c>
      <c r="K554" s="492" t="s">
        <v>4867</v>
      </c>
      <c r="L554" s="492" t="s">
        <v>4880</v>
      </c>
      <c r="M554" s="492" t="s">
        <v>4881</v>
      </c>
      <c r="N554" s="492"/>
      <c r="O554" s="492" t="s">
        <v>4882</v>
      </c>
      <c r="P554" s="495"/>
      <c r="Q554" s="495"/>
      <c r="R554" s="494" t="s">
        <v>1541</v>
      </c>
      <c r="S554" s="494" t="s">
        <v>215</v>
      </c>
      <c r="T554" s="494" t="s">
        <v>95</v>
      </c>
      <c r="U554" s="492"/>
      <c r="V554" s="492"/>
      <c r="W554" s="492"/>
    </row>
    <row r="555">
      <c r="A555" s="492" t="s">
        <v>4883</v>
      </c>
      <c r="B555" s="492" t="str">
        <f t="shared" si="1"/>
        <v>SB-15838</v>
      </c>
      <c r="C555" s="492"/>
      <c r="D555" s="492" t="s">
        <v>296</v>
      </c>
      <c r="E555" s="492"/>
      <c r="F555" s="492" t="s">
        <v>11</v>
      </c>
      <c r="G555" s="492" t="s">
        <v>465</v>
      </c>
      <c r="H555" s="492" t="s">
        <v>2252</v>
      </c>
      <c r="I555" s="492" t="s">
        <v>2267</v>
      </c>
      <c r="J555" s="492" t="s">
        <v>4884</v>
      </c>
      <c r="K555" s="492" t="s">
        <v>4867</v>
      </c>
      <c r="L555" s="492" t="s">
        <v>4885</v>
      </c>
      <c r="M555" s="492" t="s">
        <v>4886</v>
      </c>
      <c r="N555" s="492"/>
      <c r="O555" s="492" t="s">
        <v>4887</v>
      </c>
      <c r="P555" s="495"/>
      <c r="Q555" s="495"/>
      <c r="R555" s="494" t="s">
        <v>1541</v>
      </c>
      <c r="S555" s="494" t="s">
        <v>215</v>
      </c>
      <c r="T555" s="494" t="s">
        <v>95</v>
      </c>
      <c r="U555" s="492"/>
      <c r="V555" s="492"/>
      <c r="W555" s="492"/>
    </row>
    <row r="556">
      <c r="A556" s="492" t="s">
        <v>4888</v>
      </c>
      <c r="B556" s="492" t="str">
        <f t="shared" si="1"/>
        <v>SB-15838</v>
      </c>
      <c r="C556" s="492"/>
      <c r="D556" s="492" t="s">
        <v>296</v>
      </c>
      <c r="E556" s="492"/>
      <c r="F556" s="492" t="s">
        <v>12</v>
      </c>
      <c r="G556" s="492" t="s">
        <v>465</v>
      </c>
      <c r="H556" s="492" t="s">
        <v>2252</v>
      </c>
      <c r="I556" s="492" t="s">
        <v>2267</v>
      </c>
      <c r="J556" s="492" t="s">
        <v>4889</v>
      </c>
      <c r="K556" s="492" t="s">
        <v>4890</v>
      </c>
      <c r="L556" s="492" t="s">
        <v>4891</v>
      </c>
      <c r="M556" s="492" t="s">
        <v>4892</v>
      </c>
      <c r="N556" s="492"/>
      <c r="O556" s="492" t="s">
        <v>4893</v>
      </c>
      <c r="P556" s="495"/>
      <c r="Q556" s="495"/>
      <c r="R556" s="494" t="s">
        <v>1541</v>
      </c>
      <c r="S556" s="494" t="s">
        <v>215</v>
      </c>
      <c r="T556" s="494" t="s">
        <v>95</v>
      </c>
      <c r="U556" s="492"/>
      <c r="V556" s="492"/>
      <c r="W556" s="492"/>
    </row>
    <row r="557">
      <c r="A557" s="492" t="s">
        <v>4894</v>
      </c>
      <c r="B557" s="492"/>
      <c r="C557" s="492"/>
      <c r="D557" s="492" t="s">
        <v>296</v>
      </c>
      <c r="E557" s="492"/>
      <c r="F557" s="492" t="s">
        <v>11</v>
      </c>
      <c r="G557" s="492" t="s">
        <v>465</v>
      </c>
      <c r="H557" s="492" t="s">
        <v>2252</v>
      </c>
      <c r="I557" s="492" t="s">
        <v>2267</v>
      </c>
      <c r="J557" s="492" t="s">
        <v>4895</v>
      </c>
      <c r="K557" s="492"/>
      <c r="L557" s="492" t="s">
        <v>4896</v>
      </c>
      <c r="M557" s="492" t="s">
        <v>4897</v>
      </c>
      <c r="N557" s="492"/>
      <c r="O557" s="492" t="s">
        <v>4864</v>
      </c>
      <c r="P557" s="495"/>
      <c r="Q557" s="495"/>
      <c r="R557" s="494" t="s">
        <v>1541</v>
      </c>
      <c r="S557" s="494" t="s">
        <v>215</v>
      </c>
      <c r="T557" s="494" t="s">
        <v>95</v>
      </c>
      <c r="U557" s="492"/>
      <c r="V557" s="492"/>
      <c r="W557" s="492"/>
    </row>
    <row r="558">
      <c r="A558" s="492" t="s">
        <v>4898</v>
      </c>
      <c r="B558" s="492"/>
      <c r="C558" s="492"/>
      <c r="D558" s="492" t="s">
        <v>296</v>
      </c>
      <c r="E558" s="492"/>
      <c r="F558" s="492" t="s">
        <v>11</v>
      </c>
      <c r="G558" s="492" t="s">
        <v>465</v>
      </c>
      <c r="H558" s="492" t="s">
        <v>2252</v>
      </c>
      <c r="I558" s="492" t="s">
        <v>2267</v>
      </c>
      <c r="J558" s="492" t="s">
        <v>4899</v>
      </c>
      <c r="K558" s="492"/>
      <c r="L558" s="492" t="s">
        <v>4900</v>
      </c>
      <c r="M558" s="492" t="s">
        <v>4901</v>
      </c>
      <c r="N558" s="492"/>
      <c r="O558" s="492" t="s">
        <v>4864</v>
      </c>
      <c r="P558" s="495"/>
      <c r="Q558" s="495"/>
      <c r="R558" s="494" t="s">
        <v>1541</v>
      </c>
      <c r="S558" s="494" t="s">
        <v>215</v>
      </c>
      <c r="T558" s="494" t="s">
        <v>95</v>
      </c>
      <c r="U558" s="492"/>
      <c r="V558" s="492"/>
      <c r="W558" s="492"/>
    </row>
    <row r="559">
      <c r="A559" s="492" t="s">
        <v>4902</v>
      </c>
      <c r="B559" s="492"/>
      <c r="C559" s="492"/>
      <c r="D559" s="492" t="s">
        <v>296</v>
      </c>
      <c r="E559" s="492"/>
      <c r="F559" s="492" t="s">
        <v>11</v>
      </c>
      <c r="G559" s="492" t="s">
        <v>465</v>
      </c>
      <c r="H559" s="492" t="s">
        <v>2252</v>
      </c>
      <c r="I559" s="492" t="s">
        <v>2267</v>
      </c>
      <c r="J559" s="492" t="s">
        <v>4903</v>
      </c>
      <c r="K559" s="492"/>
      <c r="L559" s="492" t="s">
        <v>4904</v>
      </c>
      <c r="M559" s="492" t="s">
        <v>4905</v>
      </c>
      <c r="N559" s="492"/>
      <c r="O559" s="492" t="s">
        <v>4864</v>
      </c>
      <c r="P559" s="495"/>
      <c r="Q559" s="495"/>
      <c r="R559" s="494" t="s">
        <v>1541</v>
      </c>
      <c r="S559" s="494" t="s">
        <v>215</v>
      </c>
      <c r="T559" s="494" t="s">
        <v>95</v>
      </c>
      <c r="U559" s="492"/>
      <c r="V559" s="492"/>
      <c r="W559" s="492"/>
    </row>
    <row r="560">
      <c r="A560" s="492" t="s">
        <v>4906</v>
      </c>
      <c r="B560" s="492"/>
      <c r="C560" s="492"/>
      <c r="D560" s="492" t="s">
        <v>296</v>
      </c>
      <c r="E560" s="492"/>
      <c r="F560" s="492" t="s">
        <v>12</v>
      </c>
      <c r="G560" s="492" t="s">
        <v>465</v>
      </c>
      <c r="H560" s="492" t="s">
        <v>2252</v>
      </c>
      <c r="I560" s="492" t="s">
        <v>2267</v>
      </c>
      <c r="J560" s="492" t="s">
        <v>4907</v>
      </c>
      <c r="K560" s="492" t="s">
        <v>4908</v>
      </c>
      <c r="L560" s="492" t="s">
        <v>4909</v>
      </c>
      <c r="M560" s="492" t="s">
        <v>4910</v>
      </c>
      <c r="N560" s="492"/>
      <c r="O560" s="492" t="s">
        <v>4864</v>
      </c>
      <c r="P560" s="495"/>
      <c r="Q560" s="495"/>
      <c r="R560" s="494" t="s">
        <v>1541</v>
      </c>
      <c r="S560" s="494" t="s">
        <v>215</v>
      </c>
      <c r="T560" s="494" t="s">
        <v>95</v>
      </c>
      <c r="U560" s="492"/>
      <c r="V560" s="492"/>
      <c r="W560" s="492"/>
    </row>
    <row r="561">
      <c r="A561" s="492" t="s">
        <v>4911</v>
      </c>
      <c r="B561" s="492" t="s">
        <v>4912</v>
      </c>
      <c r="C561" s="492"/>
      <c r="D561" s="492" t="s">
        <v>296</v>
      </c>
      <c r="E561" s="492"/>
      <c r="F561" s="492" t="s">
        <v>11</v>
      </c>
      <c r="G561" s="492" t="s">
        <v>465</v>
      </c>
      <c r="H561" s="492" t="s">
        <v>2252</v>
      </c>
      <c r="I561" s="492" t="s">
        <v>2267</v>
      </c>
      <c r="J561" s="492" t="s">
        <v>4913</v>
      </c>
      <c r="K561" s="492"/>
      <c r="L561" s="492" t="s">
        <v>4914</v>
      </c>
      <c r="M561" s="492" t="s">
        <v>4915</v>
      </c>
      <c r="N561" s="492"/>
      <c r="O561" s="492" t="s">
        <v>4916</v>
      </c>
      <c r="P561" s="495"/>
      <c r="Q561" s="495"/>
      <c r="R561" s="494" t="s">
        <v>1541</v>
      </c>
      <c r="S561" s="494" t="s">
        <v>215</v>
      </c>
      <c r="T561" s="494" t="s">
        <v>95</v>
      </c>
      <c r="U561" s="492"/>
      <c r="V561" s="492"/>
      <c r="W561" s="492"/>
    </row>
    <row r="562">
      <c r="A562" s="492" t="s">
        <v>4917</v>
      </c>
      <c r="B562" s="492" t="s">
        <v>4912</v>
      </c>
      <c r="C562" s="492"/>
      <c r="D562" s="492" t="s">
        <v>296</v>
      </c>
      <c r="E562" s="492"/>
      <c r="F562" s="492" t="s">
        <v>11</v>
      </c>
      <c r="G562" s="492" t="s">
        <v>465</v>
      </c>
      <c r="H562" s="492" t="s">
        <v>2252</v>
      </c>
      <c r="I562" s="492" t="s">
        <v>2267</v>
      </c>
      <c r="J562" s="492" t="s">
        <v>4918</v>
      </c>
      <c r="K562" s="492"/>
      <c r="L562" s="492" t="s">
        <v>4919</v>
      </c>
      <c r="M562" s="492" t="s">
        <v>4915</v>
      </c>
      <c r="N562" s="492"/>
      <c r="O562" s="492" t="s">
        <v>4920</v>
      </c>
      <c r="P562" s="495"/>
      <c r="Q562" s="495"/>
      <c r="R562" s="494" t="s">
        <v>1541</v>
      </c>
      <c r="S562" s="494" t="s">
        <v>215</v>
      </c>
      <c r="T562" s="494" t="s">
        <v>95</v>
      </c>
      <c r="U562" s="492"/>
      <c r="V562" s="492"/>
      <c r="W562" s="492"/>
    </row>
    <row r="563">
      <c r="A563" s="492" t="s">
        <v>4921</v>
      </c>
      <c r="B563" s="492" t="s">
        <v>4922</v>
      </c>
      <c r="C563" s="492" t="s">
        <v>2315</v>
      </c>
      <c r="D563" s="492" t="s">
        <v>296</v>
      </c>
      <c r="E563" s="492"/>
      <c r="F563" s="492" t="s">
        <v>11</v>
      </c>
      <c r="G563" s="492" t="s">
        <v>465</v>
      </c>
      <c r="H563" s="492" t="s">
        <v>2252</v>
      </c>
      <c r="I563" s="492" t="s">
        <v>2267</v>
      </c>
      <c r="J563" s="492" t="s">
        <v>4923</v>
      </c>
      <c r="K563" s="492"/>
      <c r="L563" s="492" t="s">
        <v>4924</v>
      </c>
      <c r="M563" s="492" t="s">
        <v>4925</v>
      </c>
      <c r="N563" s="492"/>
      <c r="O563" s="492" t="s">
        <v>4926</v>
      </c>
      <c r="P563" s="495"/>
      <c r="Q563" s="495"/>
      <c r="R563" s="494" t="s">
        <v>1541</v>
      </c>
      <c r="S563" s="494" t="s">
        <v>215</v>
      </c>
      <c r="T563" s="494" t="s">
        <v>95</v>
      </c>
      <c r="U563" s="492"/>
      <c r="V563" s="492"/>
      <c r="W563" s="492"/>
    </row>
    <row r="564">
      <c r="A564" s="492" t="s">
        <v>4927</v>
      </c>
      <c r="B564" s="492" t="s">
        <v>4922</v>
      </c>
      <c r="C564" s="492" t="s">
        <v>2315</v>
      </c>
      <c r="D564" s="492" t="s">
        <v>296</v>
      </c>
      <c r="E564" s="492"/>
      <c r="F564" s="492" t="s">
        <v>11</v>
      </c>
      <c r="G564" s="492" t="s">
        <v>465</v>
      </c>
      <c r="H564" s="492" t="s">
        <v>2252</v>
      </c>
      <c r="I564" s="492" t="s">
        <v>2267</v>
      </c>
      <c r="J564" s="492" t="s">
        <v>4928</v>
      </c>
      <c r="K564" s="492"/>
      <c r="L564" s="492" t="s">
        <v>4924</v>
      </c>
      <c r="M564" s="492" t="s">
        <v>4929</v>
      </c>
      <c r="N564" s="492"/>
      <c r="O564" s="492" t="s">
        <v>4930</v>
      </c>
      <c r="P564" s="495"/>
      <c r="Q564" s="495"/>
      <c r="R564" s="494" t="s">
        <v>1541</v>
      </c>
      <c r="S564" s="494" t="s">
        <v>215</v>
      </c>
      <c r="T564" s="494" t="s">
        <v>95</v>
      </c>
      <c r="U564" s="492"/>
      <c r="V564" s="492"/>
      <c r="W564" s="492"/>
    </row>
    <row r="565">
      <c r="A565" s="492" t="s">
        <v>4931</v>
      </c>
      <c r="B565" s="492" t="s">
        <v>4922</v>
      </c>
      <c r="C565" s="492" t="s">
        <v>2315</v>
      </c>
      <c r="D565" s="492" t="s">
        <v>296</v>
      </c>
      <c r="E565" s="492"/>
      <c r="F565" s="492" t="s">
        <v>12</v>
      </c>
      <c r="G565" s="492" t="s">
        <v>465</v>
      </c>
      <c r="H565" s="492" t="s">
        <v>2252</v>
      </c>
      <c r="I565" s="492" t="s">
        <v>2267</v>
      </c>
      <c r="J565" s="492" t="s">
        <v>4932</v>
      </c>
      <c r="K565" s="492"/>
      <c r="L565" s="492" t="s">
        <v>4924</v>
      </c>
      <c r="M565" s="492" t="s">
        <v>4933</v>
      </c>
      <c r="N565" s="492"/>
      <c r="O565" s="492" t="s">
        <v>4934</v>
      </c>
      <c r="P565" s="495"/>
      <c r="Q565" s="495"/>
      <c r="R565" s="494" t="s">
        <v>1541</v>
      </c>
      <c r="S565" s="494" t="s">
        <v>215</v>
      </c>
      <c r="T565" s="494" t="s">
        <v>95</v>
      </c>
      <c r="U565" s="492"/>
      <c r="V565" s="492"/>
      <c r="W565" s="492"/>
    </row>
    <row r="566">
      <c r="A566" s="492" t="s">
        <v>4935</v>
      </c>
      <c r="B566" s="492" t="s">
        <v>4922</v>
      </c>
      <c r="C566" s="492" t="s">
        <v>2315</v>
      </c>
      <c r="D566" s="492" t="s">
        <v>296</v>
      </c>
      <c r="E566" s="492"/>
      <c r="F566" s="492" t="s">
        <v>11</v>
      </c>
      <c r="G566" s="492" t="s">
        <v>465</v>
      </c>
      <c r="H566" s="492" t="s">
        <v>2252</v>
      </c>
      <c r="I566" s="492" t="s">
        <v>2267</v>
      </c>
      <c r="J566" s="492" t="s">
        <v>4936</v>
      </c>
      <c r="K566" s="492"/>
      <c r="L566" s="492" t="s">
        <v>4937</v>
      </c>
      <c r="M566" s="492" t="s">
        <v>4938</v>
      </c>
      <c r="N566" s="492"/>
      <c r="O566" s="492" t="s">
        <v>4939</v>
      </c>
      <c r="P566" s="495"/>
      <c r="Q566" s="495"/>
      <c r="R566" s="494" t="s">
        <v>1541</v>
      </c>
      <c r="S566" s="494" t="s">
        <v>215</v>
      </c>
      <c r="T566" s="494" t="s">
        <v>95</v>
      </c>
      <c r="U566" s="492"/>
      <c r="V566" s="492"/>
      <c r="W566" s="492"/>
    </row>
    <row r="567">
      <c r="A567" s="492" t="s">
        <v>4940</v>
      </c>
      <c r="B567" s="492" t="s">
        <v>4922</v>
      </c>
      <c r="C567" s="492" t="s">
        <v>2315</v>
      </c>
      <c r="D567" s="492" t="s">
        <v>296</v>
      </c>
      <c r="E567" s="492"/>
      <c r="F567" s="492" t="s">
        <v>11</v>
      </c>
      <c r="G567" s="492" t="s">
        <v>465</v>
      </c>
      <c r="H567" s="492" t="s">
        <v>2252</v>
      </c>
      <c r="I567" s="492" t="s">
        <v>2267</v>
      </c>
      <c r="J567" s="492" t="s">
        <v>4941</v>
      </c>
      <c r="K567" s="492"/>
      <c r="L567" s="492" t="s">
        <v>4942</v>
      </c>
      <c r="M567" s="492" t="s">
        <v>4943</v>
      </c>
      <c r="N567" s="492"/>
      <c r="O567" s="492" t="s">
        <v>4944</v>
      </c>
      <c r="P567" s="495"/>
      <c r="Q567" s="495"/>
      <c r="R567" s="494" t="s">
        <v>1541</v>
      </c>
      <c r="S567" s="494" t="s">
        <v>215</v>
      </c>
      <c r="T567" s="494" t="s">
        <v>95</v>
      </c>
      <c r="U567" s="492"/>
      <c r="V567" s="492"/>
      <c r="W567" s="492"/>
    </row>
    <row r="568">
      <c r="A568" s="492" t="s">
        <v>4945</v>
      </c>
      <c r="B568" s="492" t="s">
        <v>4922</v>
      </c>
      <c r="C568" s="492" t="s">
        <v>2315</v>
      </c>
      <c r="D568" s="492" t="s">
        <v>296</v>
      </c>
      <c r="E568" s="492"/>
      <c r="F568" s="492" t="s">
        <v>11</v>
      </c>
      <c r="G568" s="492" t="s">
        <v>465</v>
      </c>
      <c r="H568" s="492" t="s">
        <v>2252</v>
      </c>
      <c r="I568" s="492" t="s">
        <v>2267</v>
      </c>
      <c r="J568" s="492" t="s">
        <v>4946</v>
      </c>
      <c r="K568" s="492" t="s">
        <v>4947</v>
      </c>
      <c r="L568" s="492" t="s">
        <v>4942</v>
      </c>
      <c r="M568" s="492" t="s">
        <v>4948</v>
      </c>
      <c r="N568" s="492"/>
      <c r="O568" s="492" t="s">
        <v>4944</v>
      </c>
      <c r="P568" s="495"/>
      <c r="Q568" s="495"/>
      <c r="R568" s="494" t="s">
        <v>1541</v>
      </c>
      <c r="S568" s="494" t="s">
        <v>215</v>
      </c>
      <c r="T568" s="494" t="s">
        <v>95</v>
      </c>
      <c r="U568" s="492"/>
      <c r="V568" s="492"/>
      <c r="W568" s="492"/>
    </row>
    <row r="569">
      <c r="A569" s="492" t="s">
        <v>4949</v>
      </c>
      <c r="B569" s="492" t="s">
        <v>4922</v>
      </c>
      <c r="C569" s="492" t="s">
        <v>2315</v>
      </c>
      <c r="D569" s="492" t="s">
        <v>296</v>
      </c>
      <c r="E569" s="492"/>
      <c r="F569" s="492" t="s">
        <v>11</v>
      </c>
      <c r="G569" s="492" t="s">
        <v>465</v>
      </c>
      <c r="H569" s="492" t="s">
        <v>2252</v>
      </c>
      <c r="I569" s="492" t="s">
        <v>2267</v>
      </c>
      <c r="J569" s="492" t="s">
        <v>4950</v>
      </c>
      <c r="K569" s="492" t="s">
        <v>4951</v>
      </c>
      <c r="L569" s="492" t="s">
        <v>4952</v>
      </c>
      <c r="M569" s="492" t="s">
        <v>4953</v>
      </c>
      <c r="N569" s="492"/>
      <c r="O569" s="492" t="s">
        <v>4939</v>
      </c>
      <c r="P569" s="495"/>
      <c r="Q569" s="495"/>
      <c r="R569" s="494" t="s">
        <v>1541</v>
      </c>
      <c r="S569" s="494" t="s">
        <v>215</v>
      </c>
      <c r="T569" s="494" t="s">
        <v>95</v>
      </c>
      <c r="U569" s="492"/>
      <c r="V569" s="492"/>
      <c r="W569" s="492"/>
    </row>
    <row r="570">
      <c r="A570" s="492" t="s">
        <v>4954</v>
      </c>
      <c r="B570" s="492" t="s">
        <v>4955</v>
      </c>
      <c r="C570" s="492"/>
      <c r="D570" s="492" t="s">
        <v>296</v>
      </c>
      <c r="E570" s="492"/>
      <c r="F570" s="492" t="s">
        <v>11</v>
      </c>
      <c r="G570" s="492" t="s">
        <v>465</v>
      </c>
      <c r="H570" s="492" t="s">
        <v>2252</v>
      </c>
      <c r="I570" s="492" t="s">
        <v>2267</v>
      </c>
      <c r="J570" s="492" t="s">
        <v>4956</v>
      </c>
      <c r="K570" s="492" t="s">
        <v>4957</v>
      </c>
      <c r="L570" s="492" t="s">
        <v>4958</v>
      </c>
      <c r="M570" s="492" t="s">
        <v>4959</v>
      </c>
      <c r="N570" s="492"/>
      <c r="O570" s="492" t="s">
        <v>4960</v>
      </c>
      <c r="P570" s="495"/>
      <c r="Q570" s="495"/>
      <c r="R570" s="494" t="s">
        <v>1541</v>
      </c>
      <c r="S570" s="494" t="s">
        <v>215</v>
      </c>
      <c r="T570" s="494" t="s">
        <v>95</v>
      </c>
      <c r="U570" s="492"/>
      <c r="V570" s="492"/>
      <c r="W570" s="492"/>
    </row>
    <row r="571">
      <c r="A571" s="492" t="s">
        <v>4961</v>
      </c>
      <c r="B571" s="492"/>
      <c r="C571" s="492"/>
      <c r="D571" s="492" t="s">
        <v>296</v>
      </c>
      <c r="E571" s="492"/>
      <c r="F571" s="492" t="s">
        <v>11</v>
      </c>
      <c r="G571" s="492" t="s">
        <v>465</v>
      </c>
      <c r="H571" s="492" t="s">
        <v>2252</v>
      </c>
      <c r="I571" s="492" t="s">
        <v>2267</v>
      </c>
      <c r="J571" s="492" t="s">
        <v>4962</v>
      </c>
      <c r="K571" s="492"/>
      <c r="L571" s="492" t="s">
        <v>4963</v>
      </c>
      <c r="M571" s="492" t="s">
        <v>4964</v>
      </c>
      <c r="N571" s="492"/>
      <c r="O571" s="492" t="s">
        <v>4887</v>
      </c>
      <c r="P571" s="495"/>
      <c r="Q571" s="495"/>
      <c r="R571" s="494" t="s">
        <v>1541</v>
      </c>
      <c r="S571" s="494" t="s">
        <v>215</v>
      </c>
      <c r="T571" s="494" t="s">
        <v>95</v>
      </c>
      <c r="U571" s="492"/>
      <c r="V571" s="492"/>
      <c r="W571" s="492"/>
    </row>
    <row r="572">
      <c r="A572" s="492" t="s">
        <v>4965</v>
      </c>
      <c r="B572" s="492" t="s">
        <v>4955</v>
      </c>
      <c r="C572" s="492"/>
      <c r="D572" s="492" t="s">
        <v>296</v>
      </c>
      <c r="E572" s="492"/>
      <c r="F572" s="492" t="s">
        <v>12</v>
      </c>
      <c r="G572" s="492" t="s">
        <v>545</v>
      </c>
      <c r="H572" s="492" t="s">
        <v>2252</v>
      </c>
      <c r="I572" s="492" t="s">
        <v>2267</v>
      </c>
      <c r="J572" s="492" t="s">
        <v>4966</v>
      </c>
      <c r="K572" s="492"/>
      <c r="L572" s="492" t="s">
        <v>4967</v>
      </c>
      <c r="M572" s="492" t="s">
        <v>4968</v>
      </c>
      <c r="N572" s="492"/>
      <c r="O572" s="492"/>
      <c r="P572" s="495"/>
      <c r="Q572" s="495"/>
      <c r="R572" s="494" t="s">
        <v>1541</v>
      </c>
      <c r="S572" s="494" t="s">
        <v>215</v>
      </c>
      <c r="T572" s="494" t="s">
        <v>95</v>
      </c>
      <c r="U572" s="492"/>
      <c r="V572" s="498"/>
      <c r="W572" s="492"/>
    </row>
    <row r="573">
      <c r="A573" s="492" t="s">
        <v>4969</v>
      </c>
      <c r="B573" s="492" t="s">
        <v>4955</v>
      </c>
      <c r="C573" s="492"/>
      <c r="D573" s="492" t="s">
        <v>296</v>
      </c>
      <c r="E573" s="492"/>
      <c r="F573" s="492" t="s">
        <v>12</v>
      </c>
      <c r="G573" s="492" t="s">
        <v>545</v>
      </c>
      <c r="H573" s="492" t="s">
        <v>2252</v>
      </c>
      <c r="I573" s="492" t="s">
        <v>2267</v>
      </c>
      <c r="J573" s="492" t="s">
        <v>4970</v>
      </c>
      <c r="K573" s="492"/>
      <c r="L573" s="492" t="s">
        <v>4971</v>
      </c>
      <c r="M573" s="492" t="s">
        <v>4972</v>
      </c>
      <c r="N573" s="492"/>
      <c r="O573" s="492"/>
      <c r="P573" s="495"/>
      <c r="Q573" s="495"/>
      <c r="R573" s="494" t="s">
        <v>1541</v>
      </c>
      <c r="S573" s="494" t="s">
        <v>215</v>
      </c>
      <c r="T573" s="494" t="s">
        <v>95</v>
      </c>
      <c r="U573" s="492"/>
      <c r="V573" s="510"/>
      <c r="W573" s="492"/>
    </row>
    <row r="574">
      <c r="A574" s="492" t="s">
        <v>4973</v>
      </c>
      <c r="B574" s="492" t="s">
        <v>4955</v>
      </c>
      <c r="C574" s="492"/>
      <c r="D574" s="492" t="s">
        <v>296</v>
      </c>
      <c r="E574" s="492"/>
      <c r="F574" s="492" t="s">
        <v>11</v>
      </c>
      <c r="G574" s="492" t="s">
        <v>545</v>
      </c>
      <c r="H574" s="492" t="s">
        <v>2252</v>
      </c>
      <c r="I574" s="492" t="s">
        <v>2267</v>
      </c>
      <c r="J574" s="492" t="s">
        <v>4974</v>
      </c>
      <c r="K574" s="492"/>
      <c r="L574" s="492" t="s">
        <v>4975</v>
      </c>
      <c r="M574" s="492" t="s">
        <v>4976</v>
      </c>
      <c r="N574" s="492" t="s">
        <v>4210</v>
      </c>
      <c r="O574" s="492"/>
      <c r="P574" s="495"/>
      <c r="Q574" s="495"/>
      <c r="R574" s="494" t="s">
        <v>1541</v>
      </c>
      <c r="S574" s="494" t="s">
        <v>215</v>
      </c>
      <c r="T574" s="494" t="s">
        <v>95</v>
      </c>
      <c r="U574" s="492"/>
      <c r="V574" s="492"/>
      <c r="W574" s="492"/>
    </row>
    <row r="575">
      <c r="A575" s="492" t="s">
        <v>4977</v>
      </c>
      <c r="B575" s="492" t="s">
        <v>4955</v>
      </c>
      <c r="C575" s="492"/>
      <c r="D575" s="492" t="s">
        <v>296</v>
      </c>
      <c r="E575" s="492"/>
      <c r="F575" s="492" t="s">
        <v>12</v>
      </c>
      <c r="G575" s="492" t="s">
        <v>545</v>
      </c>
      <c r="H575" s="492" t="s">
        <v>2252</v>
      </c>
      <c r="I575" s="492" t="s">
        <v>2267</v>
      </c>
      <c r="J575" s="492" t="s">
        <v>4978</v>
      </c>
      <c r="K575" s="492"/>
      <c r="L575" s="492" t="s">
        <v>4979</v>
      </c>
      <c r="M575" s="492" t="s">
        <v>4980</v>
      </c>
      <c r="N575" s="492"/>
      <c r="O575" s="492"/>
      <c r="P575" s="495"/>
      <c r="Q575" s="495"/>
      <c r="R575" s="494" t="s">
        <v>1541</v>
      </c>
      <c r="S575" s="494" t="s">
        <v>215</v>
      </c>
      <c r="T575" s="494" t="s">
        <v>95</v>
      </c>
      <c r="U575" s="492"/>
      <c r="V575" s="510"/>
      <c r="W575" s="492"/>
    </row>
    <row r="576">
      <c r="A576" s="492" t="s">
        <v>4981</v>
      </c>
      <c r="B576" s="492"/>
      <c r="C576" s="492"/>
      <c r="D576" s="492" t="s">
        <v>296</v>
      </c>
      <c r="E576" s="492"/>
      <c r="F576" s="492" t="s">
        <v>11</v>
      </c>
      <c r="G576" s="492" t="s">
        <v>545</v>
      </c>
      <c r="H576" s="492" t="s">
        <v>2252</v>
      </c>
      <c r="I576" s="492" t="s">
        <v>2267</v>
      </c>
      <c r="J576" s="492" t="s">
        <v>4982</v>
      </c>
      <c r="K576" s="492"/>
      <c r="L576" s="492" t="s">
        <v>4983</v>
      </c>
      <c r="M576" s="492" t="s">
        <v>4984</v>
      </c>
      <c r="N576" s="492"/>
      <c r="O576" s="492"/>
      <c r="P576" s="495"/>
      <c r="Q576" s="495"/>
      <c r="R576" s="494" t="s">
        <v>3569</v>
      </c>
      <c r="S576" s="494" t="s">
        <v>215</v>
      </c>
      <c r="T576" s="494" t="s">
        <v>95</v>
      </c>
      <c r="U576" s="492"/>
      <c r="V576" s="494"/>
      <c r="W576" s="492"/>
    </row>
    <row r="577">
      <c r="A577" s="492" t="s">
        <v>4985</v>
      </c>
      <c r="B577" s="492"/>
      <c r="C577" s="492"/>
      <c r="D577" s="492" t="s">
        <v>296</v>
      </c>
      <c r="E577" s="492"/>
      <c r="F577" s="492" t="s">
        <v>11</v>
      </c>
      <c r="G577" s="492" t="s">
        <v>545</v>
      </c>
      <c r="H577" s="492" t="s">
        <v>2252</v>
      </c>
      <c r="I577" s="492" t="s">
        <v>2267</v>
      </c>
      <c r="J577" s="492" t="s">
        <v>4986</v>
      </c>
      <c r="K577" s="492"/>
      <c r="L577" s="492" t="s">
        <v>4987</v>
      </c>
      <c r="M577" s="492" t="s">
        <v>4988</v>
      </c>
      <c r="N577" s="492"/>
      <c r="O577" s="492"/>
      <c r="P577" s="495"/>
      <c r="Q577" s="495"/>
      <c r="R577" s="494" t="s">
        <v>1541</v>
      </c>
      <c r="S577" s="494" t="s">
        <v>215</v>
      </c>
      <c r="T577" s="494" t="s">
        <v>95</v>
      </c>
      <c r="U577" s="492"/>
      <c r="V577" s="510"/>
      <c r="W577" s="492"/>
    </row>
    <row r="578">
      <c r="A578" s="492" t="s">
        <v>4989</v>
      </c>
      <c r="B578" s="492"/>
      <c r="C578" s="492"/>
      <c r="D578" s="492" t="s">
        <v>296</v>
      </c>
      <c r="E578" s="492"/>
      <c r="F578" s="492" t="s">
        <v>12</v>
      </c>
      <c r="G578" s="492" t="s">
        <v>545</v>
      </c>
      <c r="H578" s="492" t="s">
        <v>2252</v>
      </c>
      <c r="I578" s="492" t="s">
        <v>2267</v>
      </c>
      <c r="J578" s="492" t="s">
        <v>4990</v>
      </c>
      <c r="K578" s="492" t="s">
        <v>4991</v>
      </c>
      <c r="L578" s="492" t="s">
        <v>4992</v>
      </c>
      <c r="M578" s="492" t="s">
        <v>4993</v>
      </c>
      <c r="N578" s="492"/>
      <c r="O578" s="492"/>
      <c r="P578" s="495"/>
      <c r="Q578" s="495"/>
      <c r="R578" s="497">
        <v>45509.0</v>
      </c>
      <c r="S578" s="494" t="s">
        <v>215</v>
      </c>
      <c r="T578" s="494" t="s">
        <v>95</v>
      </c>
      <c r="U578" s="492"/>
      <c r="V578" s="510"/>
      <c r="W578" s="492"/>
    </row>
    <row r="579">
      <c r="A579" s="492" t="s">
        <v>4994</v>
      </c>
      <c r="B579" s="492" t="s">
        <v>2578</v>
      </c>
      <c r="C579" s="492"/>
      <c r="D579" s="492" t="s">
        <v>296</v>
      </c>
      <c r="E579" s="492"/>
      <c r="F579" s="492" t="s">
        <v>11</v>
      </c>
      <c r="G579" s="492" t="s">
        <v>465</v>
      </c>
      <c r="H579" s="492" t="s">
        <v>2252</v>
      </c>
      <c r="I579" s="492" t="s">
        <v>739</v>
      </c>
      <c r="J579" s="492" t="s">
        <v>4995</v>
      </c>
      <c r="K579" s="492"/>
      <c r="L579" s="492" t="s">
        <v>4996</v>
      </c>
      <c r="M579" s="492" t="s">
        <v>4997</v>
      </c>
      <c r="N579" s="492"/>
      <c r="O579" s="492" t="s">
        <v>2582</v>
      </c>
      <c r="P579" s="495"/>
      <c r="Q579" s="495"/>
      <c r="R579" s="494" t="s">
        <v>1541</v>
      </c>
      <c r="S579" s="494" t="s">
        <v>215</v>
      </c>
      <c r="T579" s="494" t="s">
        <v>95</v>
      </c>
      <c r="U579" s="492"/>
      <c r="V579" s="492"/>
      <c r="W579" s="492"/>
    </row>
    <row r="580">
      <c r="A580" s="492" t="s">
        <v>4998</v>
      </c>
      <c r="B580" s="492" t="s">
        <v>2578</v>
      </c>
      <c r="C580" s="492"/>
      <c r="D580" s="492" t="s">
        <v>296</v>
      </c>
      <c r="E580" s="492"/>
      <c r="F580" s="492" t="s">
        <v>12</v>
      </c>
      <c r="G580" s="492" t="s">
        <v>465</v>
      </c>
      <c r="H580" s="492" t="s">
        <v>2252</v>
      </c>
      <c r="I580" s="492" t="s">
        <v>739</v>
      </c>
      <c r="J580" s="492" t="s">
        <v>4999</v>
      </c>
      <c r="K580" s="492"/>
      <c r="L580" s="492" t="s">
        <v>5000</v>
      </c>
      <c r="M580" s="492" t="s">
        <v>5001</v>
      </c>
      <c r="N580" s="492"/>
      <c r="O580" s="492" t="s">
        <v>2582</v>
      </c>
      <c r="P580" s="495"/>
      <c r="Q580" s="495"/>
      <c r="R580" s="494" t="s">
        <v>1541</v>
      </c>
      <c r="S580" s="494" t="s">
        <v>215</v>
      </c>
      <c r="T580" s="494" t="s">
        <v>95</v>
      </c>
      <c r="U580" s="492"/>
      <c r="V580" s="492"/>
      <c r="W580" s="492"/>
    </row>
    <row r="581">
      <c r="A581" s="492" t="s">
        <v>5002</v>
      </c>
      <c r="B581" s="492" t="s">
        <v>3095</v>
      </c>
      <c r="C581" s="492"/>
      <c r="D581" s="492" t="s">
        <v>296</v>
      </c>
      <c r="E581" s="492"/>
      <c r="F581" s="492" t="s">
        <v>12</v>
      </c>
      <c r="G581" s="492" t="s">
        <v>588</v>
      </c>
      <c r="H581" s="492" t="s">
        <v>2252</v>
      </c>
      <c r="I581" s="492" t="s">
        <v>3433</v>
      </c>
      <c r="J581" s="492" t="s">
        <v>5003</v>
      </c>
      <c r="K581" s="492"/>
      <c r="L581" s="492" t="s">
        <v>5004</v>
      </c>
      <c r="M581" s="492" t="s">
        <v>5003</v>
      </c>
      <c r="N581" s="492"/>
      <c r="O581" s="492"/>
      <c r="P581" s="495"/>
      <c r="Q581" s="495"/>
      <c r="R581" s="497"/>
      <c r="S581" s="492"/>
      <c r="T581" s="492" t="s">
        <v>620</v>
      </c>
      <c r="U581" s="492"/>
      <c r="V581" s="494" t="s">
        <v>2370</v>
      </c>
      <c r="W581" s="492"/>
    </row>
    <row r="582">
      <c r="A582" s="492" t="s">
        <v>5005</v>
      </c>
      <c r="B582" s="492"/>
      <c r="C582" s="492"/>
      <c r="D582" s="492" t="s">
        <v>296</v>
      </c>
      <c r="E582" s="492" t="s">
        <v>3823</v>
      </c>
      <c r="F582" s="492" t="s">
        <v>11</v>
      </c>
      <c r="G582" s="492" t="s">
        <v>465</v>
      </c>
      <c r="H582" s="492" t="s">
        <v>2252</v>
      </c>
      <c r="I582" s="492" t="s">
        <v>2267</v>
      </c>
      <c r="J582" s="492" t="s">
        <v>5006</v>
      </c>
      <c r="K582" s="492" t="s">
        <v>3206</v>
      </c>
      <c r="L582" s="492" t="s">
        <v>5007</v>
      </c>
      <c r="M582" s="492" t="s">
        <v>5008</v>
      </c>
      <c r="N582" s="492"/>
      <c r="O582" s="492" t="s">
        <v>5009</v>
      </c>
      <c r="P582" s="493" t="s">
        <v>2491</v>
      </c>
      <c r="Q582" s="493"/>
      <c r="R582" s="494" t="s">
        <v>1541</v>
      </c>
      <c r="S582" s="494" t="s">
        <v>215</v>
      </c>
      <c r="T582" s="494" t="s">
        <v>95</v>
      </c>
      <c r="U582" s="492"/>
      <c r="V582" s="492"/>
      <c r="W582" s="492"/>
    </row>
    <row r="583">
      <c r="A583" s="492" t="s">
        <v>5010</v>
      </c>
      <c r="B583" s="492" t="s">
        <v>5011</v>
      </c>
      <c r="C583" s="499" t="s">
        <v>2525</v>
      </c>
      <c r="D583" s="492" t="s">
        <v>296</v>
      </c>
      <c r="E583" s="492"/>
      <c r="F583" s="492" t="s">
        <v>12</v>
      </c>
      <c r="G583" s="492" t="s">
        <v>588</v>
      </c>
      <c r="H583" s="492" t="s">
        <v>2252</v>
      </c>
      <c r="I583" s="492" t="s">
        <v>2267</v>
      </c>
      <c r="J583" s="492" t="s">
        <v>5012</v>
      </c>
      <c r="K583" s="492"/>
      <c r="L583" s="492" t="s">
        <v>5013</v>
      </c>
      <c r="M583" s="492" t="s">
        <v>5014</v>
      </c>
      <c r="N583" s="492"/>
      <c r="O583" s="492"/>
      <c r="P583" s="495"/>
      <c r="Q583" s="495"/>
      <c r="R583" s="497"/>
      <c r="S583" s="492"/>
      <c r="T583" s="492" t="s">
        <v>620</v>
      </c>
      <c r="U583" s="492"/>
      <c r="V583" s="494" t="s">
        <v>2370</v>
      </c>
      <c r="W583" s="492"/>
    </row>
    <row r="584">
      <c r="A584" s="492" t="s">
        <v>5015</v>
      </c>
      <c r="B584" s="492" t="s">
        <v>4113</v>
      </c>
      <c r="C584" s="492"/>
      <c r="D584" s="492" t="s">
        <v>296</v>
      </c>
      <c r="E584" s="492" t="s">
        <v>3555</v>
      </c>
      <c r="F584" s="492" t="s">
        <v>11</v>
      </c>
      <c r="G584" s="492" t="s">
        <v>465</v>
      </c>
      <c r="H584" s="492" t="s">
        <v>2252</v>
      </c>
      <c r="I584" s="492" t="s">
        <v>2267</v>
      </c>
      <c r="J584" s="492" t="s">
        <v>5016</v>
      </c>
      <c r="K584" s="492"/>
      <c r="L584" s="492" t="s">
        <v>5017</v>
      </c>
      <c r="M584" s="492" t="s">
        <v>5018</v>
      </c>
      <c r="N584" s="492"/>
      <c r="O584" s="492" t="s">
        <v>5019</v>
      </c>
      <c r="P584" s="495"/>
      <c r="Q584" s="495"/>
      <c r="R584" s="497">
        <v>45509.0</v>
      </c>
      <c r="S584" s="494" t="s">
        <v>215</v>
      </c>
      <c r="T584" s="494" t="s">
        <v>95</v>
      </c>
      <c r="U584" s="492"/>
      <c r="V584" s="492"/>
      <c r="W584" s="492"/>
    </row>
    <row r="585">
      <c r="A585" s="492" t="s">
        <v>5020</v>
      </c>
      <c r="B585" s="492"/>
      <c r="C585" s="499"/>
      <c r="D585" s="492" t="s">
        <v>296</v>
      </c>
      <c r="E585" s="492" t="s">
        <v>2316</v>
      </c>
      <c r="F585" s="492" t="s">
        <v>11</v>
      </c>
      <c r="G585" s="492" t="s">
        <v>465</v>
      </c>
      <c r="H585" s="492" t="s">
        <v>2252</v>
      </c>
      <c r="I585" s="492" t="s">
        <v>2267</v>
      </c>
      <c r="J585" s="492" t="s">
        <v>5021</v>
      </c>
      <c r="K585" s="492"/>
      <c r="L585" s="492" t="s">
        <v>5022</v>
      </c>
      <c r="M585" s="492" t="s">
        <v>5023</v>
      </c>
      <c r="N585" s="492"/>
      <c r="O585" s="492" t="s">
        <v>5024</v>
      </c>
      <c r="P585" s="495"/>
      <c r="Q585" s="495"/>
      <c r="R585" s="494" t="s">
        <v>3569</v>
      </c>
      <c r="S585" s="494" t="s">
        <v>215</v>
      </c>
      <c r="T585" s="494" t="s">
        <v>95</v>
      </c>
      <c r="U585" s="492"/>
      <c r="V585" s="492"/>
      <c r="W585" s="492"/>
    </row>
    <row r="586">
      <c r="A586" s="492" t="s">
        <v>5025</v>
      </c>
      <c r="B586" s="492"/>
      <c r="C586" s="492"/>
      <c r="D586" s="492" t="s">
        <v>296</v>
      </c>
      <c r="E586" s="492" t="s">
        <v>5026</v>
      </c>
      <c r="F586" s="492" t="s">
        <v>12</v>
      </c>
      <c r="G586" s="492" t="s">
        <v>545</v>
      </c>
      <c r="H586" s="492" t="s">
        <v>5027</v>
      </c>
      <c r="I586" s="492" t="s">
        <v>5028</v>
      </c>
      <c r="J586" s="492" t="s">
        <v>5029</v>
      </c>
      <c r="K586" s="492" t="s">
        <v>5030</v>
      </c>
      <c r="L586" s="492" t="s">
        <v>5031</v>
      </c>
      <c r="M586" s="492" t="s">
        <v>5032</v>
      </c>
      <c r="N586" s="492"/>
      <c r="O586" s="492"/>
      <c r="P586" s="495"/>
      <c r="Q586" s="495"/>
      <c r="R586" s="497">
        <v>45570.0</v>
      </c>
      <c r="S586" s="494" t="s">
        <v>215</v>
      </c>
      <c r="T586" s="494" t="s">
        <v>95</v>
      </c>
      <c r="U586" s="492"/>
      <c r="V586" s="492"/>
      <c r="W586" s="492"/>
    </row>
    <row r="587">
      <c r="A587" s="492" t="s">
        <v>5033</v>
      </c>
      <c r="B587" s="492"/>
      <c r="C587" s="492"/>
      <c r="D587" s="492" t="s">
        <v>296</v>
      </c>
      <c r="E587" s="492" t="s">
        <v>5026</v>
      </c>
      <c r="F587" s="492" t="s">
        <v>12</v>
      </c>
      <c r="G587" s="492" t="s">
        <v>545</v>
      </c>
      <c r="H587" s="492" t="s">
        <v>5027</v>
      </c>
      <c r="I587" s="492" t="s">
        <v>5028</v>
      </c>
      <c r="J587" s="492" t="s">
        <v>5034</v>
      </c>
      <c r="K587" s="492" t="s">
        <v>5035</v>
      </c>
      <c r="L587" s="492" t="s">
        <v>5036</v>
      </c>
      <c r="M587" s="492" t="s">
        <v>5037</v>
      </c>
      <c r="N587" s="492"/>
      <c r="O587" s="492"/>
      <c r="P587" s="495"/>
      <c r="Q587" s="495"/>
      <c r="R587" s="497">
        <v>45570.0</v>
      </c>
      <c r="S587" s="494" t="s">
        <v>215</v>
      </c>
      <c r="T587" s="494" t="s">
        <v>95</v>
      </c>
      <c r="U587" s="492"/>
      <c r="V587" s="492"/>
      <c r="W587" s="492"/>
    </row>
    <row r="588">
      <c r="A588" s="492" t="s">
        <v>5038</v>
      </c>
      <c r="B588" s="492"/>
      <c r="C588" s="492"/>
      <c r="D588" s="492" t="s">
        <v>296</v>
      </c>
      <c r="E588" s="492" t="s">
        <v>5026</v>
      </c>
      <c r="F588" s="492" t="s">
        <v>12</v>
      </c>
      <c r="G588" s="492" t="s">
        <v>545</v>
      </c>
      <c r="H588" s="492" t="s">
        <v>5027</v>
      </c>
      <c r="I588" s="492" t="s">
        <v>5028</v>
      </c>
      <c r="J588" s="492" t="s">
        <v>5034</v>
      </c>
      <c r="K588" s="492" t="s">
        <v>5035</v>
      </c>
      <c r="L588" s="492" t="s">
        <v>5039</v>
      </c>
      <c r="M588" s="492"/>
      <c r="N588" s="492"/>
      <c r="O588" s="492"/>
      <c r="P588" s="495"/>
      <c r="Q588" s="495"/>
      <c r="R588" s="497">
        <v>45570.0</v>
      </c>
      <c r="S588" s="494" t="s">
        <v>215</v>
      </c>
      <c r="T588" s="494" t="s">
        <v>95</v>
      </c>
      <c r="U588" s="492"/>
      <c r="V588" s="492"/>
      <c r="W588" s="492"/>
    </row>
    <row r="589">
      <c r="A589" s="492" t="s">
        <v>5040</v>
      </c>
      <c r="B589" s="492"/>
      <c r="C589" s="492"/>
      <c r="D589" s="492" t="s">
        <v>296</v>
      </c>
      <c r="E589" s="492" t="s">
        <v>5026</v>
      </c>
      <c r="F589" s="492" t="s">
        <v>12</v>
      </c>
      <c r="G589" s="492" t="s">
        <v>545</v>
      </c>
      <c r="H589" s="492" t="s">
        <v>5027</v>
      </c>
      <c r="I589" s="492" t="s">
        <v>5028</v>
      </c>
      <c r="J589" s="492" t="s">
        <v>5041</v>
      </c>
      <c r="K589" s="492" t="s">
        <v>5042</v>
      </c>
      <c r="L589" s="492" t="s">
        <v>5043</v>
      </c>
      <c r="M589" s="492"/>
      <c r="N589" s="492"/>
      <c r="O589" s="492"/>
      <c r="P589" s="495"/>
      <c r="Q589" s="495"/>
      <c r="R589" s="497">
        <v>45570.0</v>
      </c>
      <c r="S589" s="494" t="s">
        <v>215</v>
      </c>
      <c r="T589" s="494" t="s">
        <v>95</v>
      </c>
      <c r="U589" s="492"/>
      <c r="V589" s="492"/>
      <c r="W589" s="492"/>
    </row>
    <row r="590">
      <c r="A590" s="492" t="s">
        <v>5044</v>
      </c>
      <c r="B590" s="492"/>
      <c r="C590" s="492"/>
      <c r="D590" s="492" t="s">
        <v>296</v>
      </c>
      <c r="E590" s="492" t="s">
        <v>5026</v>
      </c>
      <c r="F590" s="492" t="s">
        <v>12</v>
      </c>
      <c r="G590" s="492" t="s">
        <v>545</v>
      </c>
      <c r="H590" s="492" t="s">
        <v>5027</v>
      </c>
      <c r="I590" s="492" t="s">
        <v>5028</v>
      </c>
      <c r="J590" s="492" t="s">
        <v>5045</v>
      </c>
      <c r="K590" s="492" t="s">
        <v>5046</v>
      </c>
      <c r="L590" s="492" t="s">
        <v>5047</v>
      </c>
      <c r="M590" s="492"/>
      <c r="N590" s="492"/>
      <c r="O590" s="492"/>
      <c r="P590" s="495"/>
      <c r="Q590" s="495"/>
      <c r="R590" s="497">
        <v>45570.0</v>
      </c>
      <c r="S590" s="494" t="s">
        <v>215</v>
      </c>
      <c r="T590" s="494" t="s">
        <v>95</v>
      </c>
      <c r="U590" s="492"/>
      <c r="V590" s="492"/>
      <c r="W590" s="492" t="s">
        <v>2546</v>
      </c>
    </row>
    <row r="591">
      <c r="A591" s="492" t="s">
        <v>5048</v>
      </c>
      <c r="B591" s="492"/>
      <c r="C591" s="492"/>
      <c r="D591" s="492" t="s">
        <v>296</v>
      </c>
      <c r="E591" s="492" t="s">
        <v>5026</v>
      </c>
      <c r="F591" s="492" t="s">
        <v>12</v>
      </c>
      <c r="G591" s="492" t="s">
        <v>545</v>
      </c>
      <c r="H591" s="492" t="s">
        <v>5027</v>
      </c>
      <c r="I591" s="492" t="s">
        <v>5028</v>
      </c>
      <c r="J591" s="492" t="s">
        <v>5049</v>
      </c>
      <c r="K591" s="492" t="s">
        <v>5050</v>
      </c>
      <c r="L591" s="492" t="s">
        <v>5051</v>
      </c>
      <c r="M591" s="492"/>
      <c r="N591" s="492"/>
      <c r="O591" s="492"/>
      <c r="P591" s="495"/>
      <c r="Q591" s="495"/>
      <c r="R591" s="497">
        <v>45570.0</v>
      </c>
      <c r="S591" s="494" t="s">
        <v>215</v>
      </c>
      <c r="T591" s="494" t="s">
        <v>95</v>
      </c>
      <c r="U591" s="492"/>
      <c r="V591" s="492"/>
      <c r="W591" s="492"/>
    </row>
    <row r="592">
      <c r="A592" s="492" t="s">
        <v>5052</v>
      </c>
      <c r="B592" s="492"/>
      <c r="C592" s="492"/>
      <c r="D592" s="492" t="s">
        <v>296</v>
      </c>
      <c r="E592" s="492" t="s">
        <v>5026</v>
      </c>
      <c r="F592" s="492" t="s">
        <v>12</v>
      </c>
      <c r="G592" s="492" t="s">
        <v>545</v>
      </c>
      <c r="H592" s="492" t="s">
        <v>5027</v>
      </c>
      <c r="I592" s="492" t="s">
        <v>5028</v>
      </c>
      <c r="J592" s="492" t="s">
        <v>5053</v>
      </c>
      <c r="K592" s="492" t="s">
        <v>5054</v>
      </c>
      <c r="L592" s="492"/>
      <c r="M592" s="492"/>
      <c r="N592" s="492"/>
      <c r="O592" s="492"/>
      <c r="P592" s="495"/>
      <c r="Q592" s="495"/>
      <c r="R592" s="494" t="s">
        <v>3569</v>
      </c>
      <c r="S592" s="494" t="s">
        <v>215</v>
      </c>
      <c r="T592" s="494" t="s">
        <v>95</v>
      </c>
      <c r="U592" s="492"/>
      <c r="V592" s="492"/>
      <c r="W592" s="492"/>
    </row>
    <row r="593">
      <c r="A593" s="492"/>
      <c r="B593" s="492"/>
      <c r="C593" s="492"/>
      <c r="D593" s="492"/>
      <c r="E593" s="492"/>
      <c r="F593" s="492"/>
      <c r="G593" s="492"/>
      <c r="H593" s="492"/>
      <c r="I593" s="492"/>
      <c r="J593" s="492"/>
      <c r="K593" s="492"/>
      <c r="L593" s="492"/>
      <c r="M593" s="492"/>
      <c r="N593" s="492"/>
      <c r="O593" s="492"/>
      <c r="P593" s="495"/>
      <c r="Q593" s="495"/>
      <c r="R593" s="492"/>
      <c r="S593" s="492"/>
      <c r="T593" s="492"/>
      <c r="U593" s="492"/>
      <c r="V593" s="492"/>
      <c r="W593" s="492"/>
    </row>
    <row r="594">
      <c r="A594" s="492"/>
      <c r="B594" s="492"/>
      <c r="C594" s="492"/>
      <c r="D594" s="492"/>
      <c r="E594" s="492"/>
      <c r="F594" s="492"/>
      <c r="G594" s="492"/>
      <c r="H594" s="492"/>
      <c r="I594" s="492"/>
      <c r="J594" s="492"/>
      <c r="K594" s="492"/>
      <c r="L594" s="492"/>
      <c r="M594" s="492"/>
      <c r="N594" s="492"/>
      <c r="O594" s="492"/>
      <c r="P594" s="495"/>
      <c r="Q594" s="495"/>
      <c r="R594" s="492"/>
      <c r="S594" s="492"/>
      <c r="T594" s="492"/>
      <c r="U594" s="492"/>
      <c r="V594" s="492"/>
      <c r="W594" s="492"/>
    </row>
    <row r="595">
      <c r="A595" s="492"/>
      <c r="B595" s="492"/>
      <c r="C595" s="492"/>
      <c r="D595" s="492"/>
      <c r="E595" s="492"/>
      <c r="F595" s="492"/>
      <c r="G595" s="492"/>
      <c r="H595" s="492"/>
      <c r="I595" s="492"/>
      <c r="J595" s="492"/>
      <c r="K595" s="492"/>
      <c r="L595" s="492"/>
      <c r="M595" s="492"/>
      <c r="N595" s="492"/>
      <c r="O595" s="492"/>
      <c r="P595" s="495"/>
      <c r="Q595" s="495"/>
      <c r="R595" s="492"/>
      <c r="S595" s="492"/>
      <c r="T595" s="492"/>
      <c r="U595" s="492"/>
      <c r="V595" s="492"/>
      <c r="W595" s="492"/>
    </row>
    <row r="596">
      <c r="A596" s="492"/>
      <c r="B596" s="492"/>
      <c r="C596" s="492"/>
      <c r="D596" s="492"/>
      <c r="E596" s="492"/>
      <c r="F596" s="492"/>
      <c r="G596" s="492"/>
      <c r="H596" s="492"/>
      <c r="I596" s="492"/>
      <c r="J596" s="492"/>
      <c r="K596" s="492"/>
      <c r="L596" s="492"/>
      <c r="M596" s="492"/>
      <c r="N596" s="492"/>
      <c r="O596" s="492"/>
      <c r="P596" s="495"/>
      <c r="Q596" s="495"/>
      <c r="R596" s="492"/>
      <c r="S596" s="492"/>
      <c r="T596" s="492"/>
      <c r="U596" s="492"/>
      <c r="V596" s="492"/>
      <c r="W596" s="492"/>
    </row>
    <row r="597">
      <c r="A597" s="492"/>
      <c r="B597" s="492"/>
      <c r="C597" s="492"/>
      <c r="D597" s="492"/>
      <c r="E597" s="492"/>
      <c r="F597" s="492"/>
      <c r="G597" s="492"/>
      <c r="H597" s="492"/>
      <c r="I597" s="492"/>
      <c r="J597" s="492"/>
      <c r="K597" s="492"/>
      <c r="L597" s="492"/>
      <c r="M597" s="492"/>
      <c r="N597" s="492"/>
      <c r="O597" s="492"/>
      <c r="P597" s="495"/>
      <c r="Q597" s="495"/>
      <c r="R597" s="492"/>
      <c r="S597" s="492"/>
      <c r="T597" s="492"/>
      <c r="U597" s="492"/>
      <c r="V597" s="492"/>
      <c r="W597" s="492"/>
    </row>
    <row r="598">
      <c r="A598" s="492"/>
      <c r="B598" s="492"/>
      <c r="C598" s="492"/>
      <c r="D598" s="492"/>
      <c r="E598" s="492"/>
      <c r="F598" s="492"/>
      <c r="G598" s="492"/>
      <c r="H598" s="492"/>
      <c r="I598" s="492"/>
      <c r="J598" s="492"/>
      <c r="K598" s="492"/>
      <c r="L598" s="492"/>
      <c r="M598" s="492"/>
      <c r="N598" s="492"/>
      <c r="O598" s="492"/>
      <c r="P598" s="495"/>
      <c r="Q598" s="495"/>
      <c r="R598" s="492"/>
      <c r="S598" s="492"/>
      <c r="T598" s="492"/>
      <c r="U598" s="492"/>
      <c r="V598" s="492"/>
      <c r="W598" s="492"/>
    </row>
    <row r="599">
      <c r="A599" s="492"/>
      <c r="B599" s="492"/>
      <c r="C599" s="492"/>
      <c r="D599" s="492"/>
      <c r="E599" s="492"/>
      <c r="F599" s="492"/>
      <c r="G599" s="492"/>
      <c r="H599" s="492"/>
      <c r="I599" s="492"/>
      <c r="J599" s="492"/>
      <c r="K599" s="492"/>
      <c r="L599" s="492"/>
      <c r="M599" s="492"/>
      <c r="N599" s="492"/>
      <c r="O599" s="492"/>
      <c r="P599" s="495"/>
      <c r="Q599" s="495"/>
      <c r="R599" s="492"/>
      <c r="S599" s="492"/>
      <c r="T599" s="492"/>
      <c r="U599" s="492"/>
      <c r="V599" s="492"/>
      <c r="W599" s="492"/>
    </row>
    <row r="600">
      <c r="A600" s="492"/>
      <c r="B600" s="492"/>
      <c r="C600" s="492"/>
      <c r="D600" s="492"/>
      <c r="E600" s="492"/>
      <c r="F600" s="492"/>
      <c r="G600" s="492"/>
      <c r="H600" s="492"/>
      <c r="I600" s="492"/>
      <c r="J600" s="492"/>
      <c r="K600" s="492"/>
      <c r="L600" s="492"/>
      <c r="M600" s="492"/>
      <c r="N600" s="492"/>
      <c r="O600" s="492"/>
      <c r="P600" s="495"/>
      <c r="Q600" s="495"/>
      <c r="R600" s="492"/>
      <c r="S600" s="492"/>
      <c r="T600" s="492"/>
      <c r="U600" s="492"/>
      <c r="V600" s="492"/>
      <c r="W600" s="492"/>
    </row>
    <row r="601">
      <c r="A601" s="492"/>
      <c r="B601" s="492"/>
      <c r="C601" s="492"/>
      <c r="D601" s="492"/>
      <c r="E601" s="492"/>
      <c r="F601" s="492"/>
      <c r="G601" s="492"/>
      <c r="H601" s="492"/>
      <c r="I601" s="492"/>
      <c r="J601" s="492"/>
      <c r="K601" s="492"/>
      <c r="L601" s="492"/>
      <c r="M601" s="492"/>
      <c r="N601" s="492"/>
      <c r="O601" s="492"/>
      <c r="P601" s="495"/>
      <c r="Q601" s="495"/>
      <c r="R601" s="492"/>
      <c r="S601" s="492"/>
      <c r="T601" s="492"/>
      <c r="U601" s="492"/>
      <c r="V601" s="492"/>
      <c r="W601" s="492"/>
    </row>
    <row r="602">
      <c r="A602" s="492"/>
      <c r="B602" s="492"/>
      <c r="C602" s="492"/>
      <c r="D602" s="492"/>
      <c r="E602" s="492"/>
      <c r="F602" s="492"/>
      <c r="G602" s="492"/>
      <c r="H602" s="492"/>
      <c r="I602" s="492"/>
      <c r="J602" s="492"/>
      <c r="K602" s="492"/>
      <c r="L602" s="492"/>
      <c r="M602" s="492"/>
      <c r="N602" s="492"/>
      <c r="O602" s="492"/>
      <c r="P602" s="495"/>
      <c r="Q602" s="495"/>
      <c r="R602" s="492"/>
      <c r="S602" s="492"/>
      <c r="T602" s="492"/>
      <c r="U602" s="492"/>
      <c r="V602" s="492"/>
      <c r="W602" s="492"/>
    </row>
    <row r="603">
      <c r="A603" s="492"/>
      <c r="B603" s="492"/>
      <c r="C603" s="492"/>
      <c r="D603" s="492"/>
      <c r="E603" s="492"/>
      <c r="F603" s="492"/>
      <c r="G603" s="492"/>
      <c r="H603" s="492"/>
      <c r="I603" s="492"/>
      <c r="J603" s="492"/>
      <c r="K603" s="492"/>
      <c r="L603" s="492"/>
      <c r="M603" s="492"/>
      <c r="N603" s="492"/>
      <c r="O603" s="492"/>
      <c r="P603" s="495"/>
      <c r="Q603" s="495"/>
      <c r="R603" s="492"/>
      <c r="S603" s="492"/>
      <c r="T603" s="492"/>
      <c r="U603" s="492"/>
      <c r="V603" s="492"/>
      <c r="W603" s="492"/>
    </row>
    <row r="604">
      <c r="A604" s="492"/>
      <c r="B604" s="492"/>
      <c r="C604" s="492"/>
      <c r="D604" s="492"/>
      <c r="E604" s="492"/>
      <c r="F604" s="492"/>
      <c r="G604" s="492"/>
      <c r="H604" s="492"/>
      <c r="I604" s="492"/>
      <c r="J604" s="492"/>
      <c r="K604" s="492"/>
      <c r="L604" s="492"/>
      <c r="M604" s="492"/>
      <c r="N604" s="492"/>
      <c r="O604" s="492"/>
      <c r="P604" s="495"/>
      <c r="Q604" s="495"/>
      <c r="R604" s="492"/>
      <c r="S604" s="492"/>
      <c r="T604" s="492"/>
      <c r="U604" s="492"/>
      <c r="V604" s="492"/>
      <c r="W604" s="492"/>
    </row>
    <row r="605">
      <c r="A605" s="492"/>
      <c r="B605" s="492"/>
      <c r="C605" s="492"/>
      <c r="D605" s="492"/>
      <c r="E605" s="492"/>
      <c r="F605" s="492"/>
      <c r="G605" s="492"/>
      <c r="H605" s="492"/>
      <c r="I605" s="492"/>
      <c r="J605" s="492"/>
      <c r="K605" s="492"/>
      <c r="L605" s="492"/>
      <c r="M605" s="492"/>
      <c r="N605" s="492"/>
      <c r="O605" s="492"/>
      <c r="P605" s="495"/>
      <c r="Q605" s="495"/>
      <c r="R605" s="492"/>
      <c r="S605" s="492"/>
      <c r="T605" s="492"/>
      <c r="U605" s="492"/>
      <c r="V605" s="492"/>
      <c r="W605" s="492"/>
    </row>
    <row r="606">
      <c r="A606" s="492"/>
      <c r="B606" s="492"/>
      <c r="C606" s="492"/>
      <c r="D606" s="492"/>
      <c r="E606" s="492"/>
      <c r="F606" s="492"/>
      <c r="G606" s="492"/>
      <c r="H606" s="492"/>
      <c r="I606" s="492"/>
      <c r="J606" s="492"/>
      <c r="K606" s="492"/>
      <c r="L606" s="492"/>
      <c r="M606" s="492"/>
      <c r="N606" s="492"/>
      <c r="O606" s="492"/>
      <c r="P606" s="495"/>
      <c r="Q606" s="495"/>
      <c r="R606" s="492"/>
      <c r="S606" s="492"/>
      <c r="T606" s="492"/>
      <c r="U606" s="492"/>
      <c r="V606" s="492"/>
      <c r="W606" s="492"/>
    </row>
    <row r="607">
      <c r="A607" s="492"/>
      <c r="B607" s="492"/>
      <c r="C607" s="492"/>
      <c r="D607" s="492"/>
      <c r="E607" s="492"/>
      <c r="F607" s="492"/>
      <c r="G607" s="492"/>
      <c r="H607" s="492"/>
      <c r="I607" s="492"/>
      <c r="J607" s="492"/>
      <c r="K607" s="492"/>
      <c r="L607" s="492"/>
      <c r="M607" s="492"/>
      <c r="N607" s="492"/>
      <c r="O607" s="492"/>
      <c r="P607" s="495"/>
      <c r="Q607" s="495"/>
      <c r="R607" s="492"/>
      <c r="S607" s="492"/>
      <c r="T607" s="492"/>
      <c r="U607" s="492"/>
      <c r="V607" s="492"/>
      <c r="W607" s="492"/>
    </row>
    <row r="608">
      <c r="A608" s="492"/>
      <c r="B608" s="492"/>
      <c r="C608" s="492"/>
      <c r="D608" s="492"/>
      <c r="E608" s="492"/>
      <c r="F608" s="492"/>
      <c r="G608" s="492"/>
      <c r="H608" s="492"/>
      <c r="I608" s="492"/>
      <c r="J608" s="492"/>
      <c r="K608" s="492"/>
      <c r="L608" s="492"/>
      <c r="M608" s="492"/>
      <c r="N608" s="492"/>
      <c r="O608" s="492"/>
      <c r="P608" s="495"/>
      <c r="Q608" s="495"/>
      <c r="R608" s="492"/>
      <c r="S608" s="492"/>
      <c r="T608" s="492"/>
      <c r="U608" s="492"/>
      <c r="V608" s="492"/>
      <c r="W608" s="492"/>
    </row>
    <row r="609">
      <c r="A609" s="492"/>
      <c r="B609" s="492"/>
      <c r="C609" s="492"/>
      <c r="D609" s="492"/>
      <c r="E609" s="492"/>
      <c r="F609" s="492"/>
      <c r="G609" s="492"/>
      <c r="H609" s="492"/>
      <c r="I609" s="492"/>
      <c r="J609" s="492"/>
      <c r="K609" s="492"/>
      <c r="L609" s="492"/>
      <c r="M609" s="492"/>
      <c r="N609" s="492"/>
      <c r="O609" s="492"/>
      <c r="P609" s="495"/>
      <c r="Q609" s="495"/>
      <c r="R609" s="492"/>
      <c r="S609" s="492"/>
      <c r="T609" s="492"/>
      <c r="U609" s="492"/>
      <c r="V609" s="492"/>
      <c r="W609" s="492"/>
    </row>
    <row r="610">
      <c r="A610" s="492"/>
      <c r="B610" s="492"/>
      <c r="C610" s="492"/>
      <c r="D610" s="492"/>
      <c r="E610" s="492"/>
      <c r="F610" s="492"/>
      <c r="G610" s="492"/>
      <c r="H610" s="492"/>
      <c r="I610" s="492"/>
      <c r="J610" s="492"/>
      <c r="K610" s="492"/>
      <c r="L610" s="492"/>
      <c r="M610" s="492"/>
      <c r="N610" s="492"/>
      <c r="O610" s="492"/>
      <c r="P610" s="495"/>
      <c r="Q610" s="495"/>
      <c r="R610" s="492"/>
      <c r="S610" s="492"/>
      <c r="T610" s="492"/>
      <c r="U610" s="492"/>
      <c r="V610" s="492"/>
      <c r="W610" s="492"/>
    </row>
    <row r="611">
      <c r="A611" s="492"/>
      <c r="B611" s="492"/>
      <c r="C611" s="492"/>
      <c r="D611" s="492"/>
      <c r="E611" s="492"/>
      <c r="F611" s="492"/>
      <c r="G611" s="492"/>
      <c r="H611" s="492"/>
      <c r="I611" s="492"/>
      <c r="J611" s="492"/>
      <c r="K611" s="492"/>
      <c r="L611" s="492"/>
      <c r="M611" s="492"/>
      <c r="N611" s="492"/>
      <c r="O611" s="492"/>
      <c r="P611" s="495"/>
      <c r="Q611" s="495"/>
      <c r="R611" s="492"/>
      <c r="S611" s="492"/>
      <c r="T611" s="492"/>
      <c r="U611" s="492"/>
      <c r="V611" s="492"/>
      <c r="W611" s="492"/>
    </row>
    <row r="612">
      <c r="A612" s="492"/>
      <c r="B612" s="492"/>
      <c r="C612" s="492"/>
      <c r="D612" s="492"/>
      <c r="E612" s="492"/>
      <c r="F612" s="492"/>
      <c r="G612" s="492"/>
      <c r="H612" s="492"/>
      <c r="I612" s="492"/>
      <c r="J612" s="492"/>
      <c r="K612" s="492"/>
      <c r="L612" s="492"/>
      <c r="M612" s="492"/>
      <c r="N612" s="492"/>
      <c r="O612" s="492"/>
      <c r="P612" s="495"/>
      <c r="Q612" s="495"/>
      <c r="R612" s="492"/>
      <c r="S612" s="492"/>
      <c r="T612" s="492"/>
      <c r="U612" s="492"/>
      <c r="V612" s="492"/>
      <c r="W612" s="492"/>
    </row>
    <row r="613">
      <c r="A613" s="492"/>
      <c r="B613" s="492"/>
      <c r="C613" s="492"/>
      <c r="D613" s="492"/>
      <c r="E613" s="492"/>
      <c r="F613" s="492"/>
      <c r="G613" s="492"/>
      <c r="H613" s="492"/>
      <c r="I613" s="492"/>
      <c r="J613" s="492"/>
      <c r="K613" s="492"/>
      <c r="L613" s="492"/>
      <c r="M613" s="492"/>
      <c r="N613" s="492"/>
      <c r="O613" s="492"/>
      <c r="P613" s="495"/>
      <c r="Q613" s="495"/>
      <c r="R613" s="492"/>
      <c r="S613" s="492"/>
      <c r="T613" s="492"/>
      <c r="U613" s="492"/>
      <c r="V613" s="492"/>
      <c r="W613" s="492"/>
    </row>
    <row r="614">
      <c r="A614" s="492"/>
      <c r="B614" s="492"/>
      <c r="C614" s="492"/>
      <c r="D614" s="492"/>
      <c r="E614" s="492"/>
      <c r="F614" s="492"/>
      <c r="G614" s="492"/>
      <c r="H614" s="492"/>
      <c r="I614" s="492"/>
      <c r="J614" s="492"/>
      <c r="K614" s="492"/>
      <c r="L614" s="492"/>
      <c r="M614" s="492"/>
      <c r="N614" s="492"/>
      <c r="O614" s="492"/>
      <c r="P614" s="495"/>
      <c r="Q614" s="495"/>
      <c r="R614" s="492"/>
      <c r="S614" s="492"/>
      <c r="T614" s="492"/>
      <c r="U614" s="492"/>
      <c r="V614" s="492"/>
      <c r="W614" s="492"/>
    </row>
    <row r="615">
      <c r="A615" s="492"/>
      <c r="B615" s="492"/>
      <c r="C615" s="492"/>
      <c r="D615" s="492"/>
      <c r="E615" s="492"/>
      <c r="F615" s="492"/>
      <c r="G615" s="492"/>
      <c r="H615" s="492"/>
      <c r="I615" s="492"/>
      <c r="J615" s="492"/>
      <c r="K615" s="492"/>
      <c r="L615" s="492"/>
      <c r="M615" s="492"/>
      <c r="N615" s="492"/>
      <c r="O615" s="492"/>
      <c r="P615" s="495"/>
      <c r="Q615" s="495"/>
      <c r="R615" s="492"/>
      <c r="S615" s="492"/>
      <c r="T615" s="492"/>
      <c r="U615" s="492"/>
      <c r="V615" s="492"/>
      <c r="W615" s="492"/>
    </row>
    <row r="616">
      <c r="A616" s="492"/>
      <c r="B616" s="492"/>
      <c r="C616" s="492"/>
      <c r="D616" s="492"/>
      <c r="E616" s="492"/>
      <c r="F616" s="492"/>
      <c r="G616" s="492"/>
      <c r="H616" s="492"/>
      <c r="I616" s="492"/>
      <c r="J616" s="492"/>
      <c r="K616" s="492"/>
      <c r="L616" s="492"/>
      <c r="M616" s="492"/>
      <c r="N616" s="492"/>
      <c r="O616" s="492"/>
      <c r="P616" s="495"/>
      <c r="Q616" s="495"/>
      <c r="R616" s="492"/>
      <c r="S616" s="492"/>
      <c r="T616" s="492"/>
      <c r="U616" s="492"/>
      <c r="V616" s="492"/>
      <c r="W616" s="492"/>
    </row>
    <row r="617">
      <c r="A617" s="492"/>
      <c r="B617" s="492"/>
      <c r="C617" s="492"/>
      <c r="D617" s="492"/>
      <c r="E617" s="492"/>
      <c r="F617" s="492"/>
      <c r="G617" s="492"/>
      <c r="H617" s="492"/>
      <c r="I617" s="492"/>
      <c r="J617" s="492"/>
      <c r="K617" s="492"/>
      <c r="L617" s="492"/>
      <c r="M617" s="492"/>
      <c r="N617" s="492"/>
      <c r="O617" s="492"/>
      <c r="P617" s="495"/>
      <c r="Q617" s="495"/>
      <c r="R617" s="492"/>
      <c r="S617" s="492"/>
      <c r="T617" s="492"/>
      <c r="U617" s="492"/>
      <c r="V617" s="492"/>
      <c r="W617" s="492"/>
    </row>
    <row r="618">
      <c r="A618" s="492"/>
      <c r="B618" s="492"/>
      <c r="C618" s="492"/>
      <c r="D618" s="492"/>
      <c r="E618" s="492"/>
      <c r="F618" s="492"/>
      <c r="G618" s="492"/>
      <c r="H618" s="492"/>
      <c r="I618" s="492"/>
      <c r="J618" s="492"/>
      <c r="K618" s="492"/>
      <c r="L618" s="492"/>
      <c r="M618" s="492"/>
      <c r="N618" s="492"/>
      <c r="O618" s="492"/>
      <c r="P618" s="495"/>
      <c r="Q618" s="495"/>
      <c r="R618" s="492"/>
      <c r="S618" s="492"/>
      <c r="T618" s="492"/>
      <c r="U618" s="492"/>
      <c r="V618" s="492"/>
      <c r="W618" s="492"/>
    </row>
    <row r="619">
      <c r="A619" s="492"/>
      <c r="B619" s="492"/>
      <c r="C619" s="492"/>
      <c r="D619" s="492"/>
      <c r="E619" s="492"/>
      <c r="F619" s="492"/>
      <c r="G619" s="492"/>
      <c r="H619" s="492"/>
      <c r="I619" s="492"/>
      <c r="J619" s="492"/>
      <c r="K619" s="492"/>
      <c r="L619" s="492"/>
      <c r="M619" s="492"/>
      <c r="N619" s="492"/>
      <c r="O619" s="492"/>
      <c r="P619" s="495"/>
      <c r="Q619" s="495"/>
      <c r="R619" s="492"/>
      <c r="S619" s="492"/>
      <c r="T619" s="492"/>
      <c r="U619" s="492"/>
      <c r="V619" s="492"/>
      <c r="W619" s="492"/>
    </row>
    <row r="620">
      <c r="A620" s="492"/>
      <c r="B620" s="492"/>
      <c r="C620" s="492"/>
      <c r="D620" s="492"/>
      <c r="E620" s="492"/>
      <c r="F620" s="492"/>
      <c r="G620" s="492"/>
      <c r="H620" s="492"/>
      <c r="I620" s="492"/>
      <c r="J620" s="492"/>
      <c r="K620" s="492"/>
      <c r="L620" s="492"/>
      <c r="M620" s="492"/>
      <c r="N620" s="492"/>
      <c r="O620" s="492"/>
      <c r="P620" s="495"/>
      <c r="Q620" s="495"/>
      <c r="R620" s="492"/>
      <c r="S620" s="492"/>
      <c r="T620" s="492"/>
      <c r="U620" s="492"/>
      <c r="V620" s="492"/>
      <c r="W620" s="492"/>
    </row>
    <row r="621">
      <c r="A621" s="492"/>
      <c r="B621" s="492"/>
      <c r="C621" s="492"/>
      <c r="D621" s="492"/>
      <c r="E621" s="492"/>
      <c r="F621" s="492"/>
      <c r="G621" s="492"/>
      <c r="H621" s="492"/>
      <c r="I621" s="492"/>
      <c r="J621" s="492"/>
      <c r="K621" s="492"/>
      <c r="L621" s="492"/>
      <c r="M621" s="492"/>
      <c r="N621" s="492"/>
      <c r="O621" s="492"/>
      <c r="P621" s="495"/>
      <c r="Q621" s="495"/>
      <c r="R621" s="492"/>
      <c r="S621" s="492"/>
      <c r="T621" s="492"/>
      <c r="U621" s="492"/>
      <c r="V621" s="492"/>
      <c r="W621" s="492"/>
    </row>
    <row r="622">
      <c r="A622" s="492"/>
      <c r="B622" s="492"/>
      <c r="C622" s="492"/>
      <c r="D622" s="492"/>
      <c r="E622" s="492"/>
      <c r="F622" s="492"/>
      <c r="G622" s="492"/>
      <c r="H622" s="492"/>
      <c r="I622" s="492"/>
      <c r="J622" s="492"/>
      <c r="K622" s="492"/>
      <c r="L622" s="492"/>
      <c r="M622" s="492"/>
      <c r="N622" s="492"/>
      <c r="O622" s="492"/>
      <c r="P622" s="495"/>
      <c r="Q622" s="495"/>
      <c r="R622" s="492"/>
      <c r="S622" s="492"/>
      <c r="T622" s="492"/>
      <c r="U622" s="492"/>
      <c r="V622" s="492"/>
      <c r="W622" s="492"/>
    </row>
    <row r="623">
      <c r="A623" s="492"/>
      <c r="B623" s="492"/>
      <c r="C623" s="492"/>
      <c r="D623" s="492"/>
      <c r="E623" s="492"/>
      <c r="F623" s="492"/>
      <c r="G623" s="492"/>
      <c r="H623" s="492"/>
      <c r="I623" s="492"/>
      <c r="J623" s="492"/>
      <c r="K623" s="492"/>
      <c r="L623" s="492"/>
      <c r="M623" s="492"/>
      <c r="N623" s="492"/>
      <c r="O623" s="492"/>
      <c r="P623" s="495"/>
      <c r="Q623" s="495"/>
      <c r="R623" s="492"/>
      <c r="S623" s="492"/>
      <c r="T623" s="492"/>
      <c r="U623" s="492"/>
      <c r="V623" s="492"/>
      <c r="W623" s="492"/>
    </row>
    <row r="624">
      <c r="A624" s="492"/>
      <c r="B624" s="492"/>
      <c r="C624" s="492"/>
      <c r="D624" s="492"/>
      <c r="E624" s="492"/>
      <c r="F624" s="492"/>
      <c r="G624" s="492"/>
      <c r="H624" s="492"/>
      <c r="I624" s="492"/>
      <c r="J624" s="492"/>
      <c r="K624" s="492"/>
      <c r="L624" s="492"/>
      <c r="M624" s="492"/>
      <c r="N624" s="492"/>
      <c r="O624" s="492"/>
      <c r="P624" s="495"/>
      <c r="Q624" s="495"/>
      <c r="R624" s="492"/>
      <c r="S624" s="492"/>
      <c r="T624" s="492"/>
      <c r="U624" s="492"/>
      <c r="V624" s="492"/>
      <c r="W624" s="492"/>
    </row>
    <row r="625">
      <c r="A625" s="492"/>
      <c r="B625" s="492"/>
      <c r="C625" s="492"/>
      <c r="D625" s="492"/>
      <c r="E625" s="492"/>
      <c r="F625" s="492"/>
      <c r="G625" s="492"/>
      <c r="H625" s="492"/>
      <c r="I625" s="492"/>
      <c r="J625" s="492"/>
      <c r="K625" s="492"/>
      <c r="L625" s="492"/>
      <c r="M625" s="492"/>
      <c r="N625" s="492"/>
      <c r="O625" s="492"/>
      <c r="P625" s="495"/>
      <c r="Q625" s="495"/>
      <c r="R625" s="492"/>
      <c r="S625" s="492"/>
      <c r="T625" s="492"/>
      <c r="U625" s="492"/>
      <c r="V625" s="492"/>
      <c r="W625" s="492"/>
    </row>
    <row r="626">
      <c r="A626" s="492"/>
      <c r="B626" s="492"/>
      <c r="C626" s="492"/>
      <c r="D626" s="492"/>
      <c r="E626" s="492"/>
      <c r="F626" s="492"/>
      <c r="G626" s="492"/>
      <c r="H626" s="492"/>
      <c r="I626" s="492"/>
      <c r="J626" s="492"/>
      <c r="K626" s="492"/>
      <c r="L626" s="492"/>
      <c r="M626" s="492"/>
      <c r="N626" s="492"/>
      <c r="O626" s="492"/>
      <c r="P626" s="495"/>
      <c r="Q626" s="495"/>
      <c r="R626" s="492"/>
      <c r="S626" s="492"/>
      <c r="T626" s="492"/>
      <c r="U626" s="492"/>
      <c r="V626" s="492"/>
      <c r="W626" s="492"/>
    </row>
    <row r="627">
      <c r="A627" s="492"/>
      <c r="B627" s="492"/>
      <c r="C627" s="492"/>
      <c r="D627" s="492"/>
      <c r="E627" s="492"/>
      <c r="F627" s="492"/>
      <c r="G627" s="492"/>
      <c r="H627" s="492"/>
      <c r="I627" s="492"/>
      <c r="J627" s="492"/>
      <c r="K627" s="492"/>
      <c r="L627" s="492"/>
      <c r="M627" s="492"/>
      <c r="N627" s="492"/>
      <c r="O627" s="492"/>
      <c r="P627" s="495"/>
      <c r="Q627" s="495"/>
      <c r="R627" s="492"/>
      <c r="S627" s="492"/>
      <c r="T627" s="492"/>
      <c r="U627" s="492"/>
      <c r="V627" s="492"/>
      <c r="W627" s="492"/>
    </row>
    <row r="628">
      <c r="A628" s="492"/>
      <c r="B628" s="492"/>
      <c r="C628" s="492"/>
      <c r="D628" s="492"/>
      <c r="E628" s="492"/>
      <c r="F628" s="492"/>
      <c r="G628" s="492"/>
      <c r="H628" s="492"/>
      <c r="I628" s="492"/>
      <c r="J628" s="492"/>
      <c r="K628" s="492"/>
      <c r="L628" s="492"/>
      <c r="M628" s="492"/>
      <c r="N628" s="492"/>
      <c r="O628" s="492"/>
      <c r="P628" s="495"/>
      <c r="Q628" s="495"/>
      <c r="R628" s="492"/>
      <c r="S628" s="492"/>
      <c r="T628" s="492"/>
      <c r="U628" s="492"/>
      <c r="V628" s="492"/>
      <c r="W628" s="492"/>
    </row>
    <row r="629">
      <c r="A629" s="492"/>
      <c r="B629" s="492"/>
      <c r="C629" s="492"/>
      <c r="D629" s="492"/>
      <c r="E629" s="492"/>
      <c r="F629" s="492"/>
      <c r="G629" s="492"/>
      <c r="H629" s="492"/>
      <c r="I629" s="492"/>
      <c r="J629" s="492"/>
      <c r="K629" s="492"/>
      <c r="L629" s="492"/>
      <c r="M629" s="492"/>
      <c r="N629" s="492"/>
      <c r="O629" s="492"/>
      <c r="P629" s="495"/>
      <c r="Q629" s="495"/>
      <c r="R629" s="492"/>
      <c r="S629" s="492"/>
      <c r="T629" s="492"/>
      <c r="U629" s="492"/>
      <c r="V629" s="492"/>
      <c r="W629" s="492"/>
    </row>
    <row r="630">
      <c r="A630" s="492"/>
      <c r="B630" s="492"/>
      <c r="C630" s="492"/>
      <c r="D630" s="492"/>
      <c r="E630" s="492"/>
      <c r="F630" s="492"/>
      <c r="G630" s="492"/>
      <c r="H630" s="492"/>
      <c r="I630" s="492"/>
      <c r="J630" s="492"/>
      <c r="K630" s="492"/>
      <c r="L630" s="492"/>
      <c r="M630" s="492"/>
      <c r="N630" s="492"/>
      <c r="O630" s="492"/>
      <c r="P630" s="495"/>
      <c r="Q630" s="495"/>
      <c r="R630" s="492"/>
      <c r="S630" s="492"/>
      <c r="T630" s="492"/>
      <c r="U630" s="492"/>
      <c r="V630" s="492"/>
      <c r="W630" s="492"/>
    </row>
    <row r="631">
      <c r="A631" s="492"/>
      <c r="B631" s="492"/>
      <c r="C631" s="492"/>
      <c r="D631" s="492"/>
      <c r="E631" s="492"/>
      <c r="F631" s="492"/>
      <c r="G631" s="492"/>
      <c r="H631" s="492"/>
      <c r="I631" s="492"/>
      <c r="J631" s="492"/>
      <c r="K631" s="492"/>
      <c r="L631" s="492"/>
      <c r="M631" s="492"/>
      <c r="N631" s="492"/>
      <c r="O631" s="492"/>
      <c r="P631" s="495"/>
      <c r="Q631" s="495"/>
      <c r="R631" s="492"/>
      <c r="S631" s="492"/>
      <c r="T631" s="492"/>
      <c r="U631" s="492"/>
      <c r="V631" s="492"/>
      <c r="W631" s="492"/>
    </row>
    <row r="632">
      <c r="A632" s="492"/>
      <c r="B632" s="492"/>
      <c r="C632" s="492"/>
      <c r="D632" s="492"/>
      <c r="E632" s="492"/>
      <c r="F632" s="492"/>
      <c r="G632" s="492"/>
      <c r="H632" s="492"/>
      <c r="I632" s="492"/>
      <c r="J632" s="492"/>
      <c r="K632" s="492"/>
      <c r="L632" s="492"/>
      <c r="M632" s="492"/>
      <c r="N632" s="492"/>
      <c r="O632" s="492"/>
      <c r="P632" s="495"/>
      <c r="Q632" s="495"/>
      <c r="R632" s="492"/>
      <c r="S632" s="492"/>
      <c r="T632" s="492"/>
      <c r="U632" s="492"/>
      <c r="V632" s="492"/>
      <c r="W632" s="492"/>
    </row>
    <row r="633">
      <c r="A633" s="492"/>
      <c r="B633" s="492"/>
      <c r="C633" s="492"/>
      <c r="D633" s="492"/>
      <c r="E633" s="492"/>
      <c r="F633" s="492"/>
      <c r="G633" s="492"/>
      <c r="H633" s="492"/>
      <c r="I633" s="492"/>
      <c r="J633" s="492"/>
      <c r="K633" s="492"/>
      <c r="L633" s="492"/>
      <c r="M633" s="492"/>
      <c r="N633" s="492"/>
      <c r="O633" s="492"/>
      <c r="P633" s="495"/>
      <c r="Q633" s="495"/>
      <c r="R633" s="492"/>
      <c r="S633" s="492"/>
      <c r="T633" s="492"/>
      <c r="U633" s="492"/>
      <c r="V633" s="492"/>
      <c r="W633" s="492"/>
    </row>
    <row r="634">
      <c r="A634" s="492"/>
      <c r="B634" s="492"/>
      <c r="C634" s="492"/>
      <c r="D634" s="492"/>
      <c r="E634" s="492"/>
      <c r="F634" s="492"/>
      <c r="G634" s="492"/>
      <c r="H634" s="492"/>
      <c r="I634" s="492"/>
      <c r="J634" s="492"/>
      <c r="K634" s="492"/>
      <c r="L634" s="492"/>
      <c r="M634" s="492"/>
      <c r="N634" s="492"/>
      <c r="O634" s="492"/>
      <c r="P634" s="495"/>
      <c r="Q634" s="495"/>
      <c r="R634" s="492"/>
      <c r="S634" s="492"/>
      <c r="T634" s="492"/>
      <c r="U634" s="492"/>
      <c r="V634" s="492"/>
      <c r="W634" s="492"/>
    </row>
    <row r="635">
      <c r="A635" s="492"/>
      <c r="B635" s="492"/>
      <c r="C635" s="492"/>
      <c r="D635" s="492"/>
      <c r="E635" s="492"/>
      <c r="F635" s="492"/>
      <c r="G635" s="492"/>
      <c r="H635" s="492"/>
      <c r="I635" s="492"/>
      <c r="J635" s="492"/>
      <c r="K635" s="492"/>
      <c r="L635" s="492"/>
      <c r="M635" s="492"/>
      <c r="N635" s="492"/>
      <c r="O635" s="492"/>
      <c r="P635" s="495"/>
      <c r="Q635" s="495"/>
      <c r="R635" s="492"/>
      <c r="S635" s="492"/>
      <c r="T635" s="492"/>
      <c r="U635" s="492"/>
      <c r="V635" s="492"/>
      <c r="W635" s="492"/>
    </row>
    <row r="636">
      <c r="A636" s="492"/>
      <c r="B636" s="492"/>
      <c r="C636" s="492"/>
      <c r="D636" s="492"/>
      <c r="E636" s="492"/>
      <c r="F636" s="492"/>
      <c r="G636" s="492"/>
      <c r="H636" s="492"/>
      <c r="I636" s="492"/>
      <c r="J636" s="492"/>
      <c r="K636" s="492"/>
      <c r="L636" s="492"/>
      <c r="M636" s="492"/>
      <c r="N636" s="492"/>
      <c r="O636" s="492"/>
      <c r="P636" s="495"/>
      <c r="Q636" s="495"/>
      <c r="R636" s="492"/>
      <c r="S636" s="492"/>
      <c r="T636" s="492"/>
      <c r="U636" s="492"/>
      <c r="V636" s="492"/>
      <c r="W636" s="492"/>
    </row>
    <row r="637">
      <c r="A637" s="492"/>
      <c r="B637" s="492"/>
      <c r="C637" s="492"/>
      <c r="D637" s="492"/>
      <c r="E637" s="492"/>
      <c r="F637" s="492"/>
      <c r="G637" s="492"/>
      <c r="H637" s="492"/>
      <c r="I637" s="492"/>
      <c r="J637" s="492"/>
      <c r="K637" s="492"/>
      <c r="L637" s="492"/>
      <c r="M637" s="492"/>
      <c r="N637" s="492"/>
      <c r="O637" s="492"/>
      <c r="P637" s="495"/>
      <c r="Q637" s="495"/>
      <c r="R637" s="492"/>
      <c r="S637" s="492"/>
      <c r="T637" s="492"/>
      <c r="U637" s="492"/>
      <c r="V637" s="492"/>
      <c r="W637" s="492"/>
    </row>
    <row r="638">
      <c r="A638" s="492"/>
      <c r="B638" s="492"/>
      <c r="C638" s="492"/>
      <c r="D638" s="492"/>
      <c r="E638" s="492"/>
      <c r="F638" s="492"/>
      <c r="G638" s="492"/>
      <c r="H638" s="492"/>
      <c r="I638" s="492"/>
      <c r="J638" s="492"/>
      <c r="K638" s="492"/>
      <c r="L638" s="492"/>
      <c r="M638" s="492"/>
      <c r="N638" s="492"/>
      <c r="O638" s="492"/>
      <c r="P638" s="495"/>
      <c r="Q638" s="495"/>
      <c r="R638" s="492"/>
      <c r="S638" s="492"/>
      <c r="T638" s="492"/>
      <c r="U638" s="492"/>
      <c r="V638" s="492"/>
      <c r="W638" s="492"/>
    </row>
    <row r="639">
      <c r="A639" s="492"/>
      <c r="B639" s="492"/>
      <c r="C639" s="492"/>
      <c r="D639" s="492"/>
      <c r="E639" s="492"/>
      <c r="F639" s="492"/>
      <c r="G639" s="492"/>
      <c r="H639" s="492"/>
      <c r="I639" s="492"/>
      <c r="J639" s="492"/>
      <c r="K639" s="492"/>
      <c r="L639" s="492"/>
      <c r="M639" s="492"/>
      <c r="N639" s="492"/>
      <c r="O639" s="492"/>
      <c r="P639" s="495"/>
      <c r="Q639" s="495"/>
      <c r="R639" s="492"/>
      <c r="S639" s="492"/>
      <c r="T639" s="492"/>
      <c r="U639" s="492"/>
      <c r="V639" s="492"/>
      <c r="W639" s="492"/>
    </row>
    <row r="640">
      <c r="A640" s="492"/>
      <c r="B640" s="492"/>
      <c r="C640" s="492"/>
      <c r="D640" s="492"/>
      <c r="E640" s="492"/>
      <c r="F640" s="492"/>
      <c r="G640" s="492"/>
      <c r="H640" s="492"/>
      <c r="I640" s="492"/>
      <c r="J640" s="492"/>
      <c r="K640" s="492"/>
      <c r="L640" s="492"/>
      <c r="M640" s="492"/>
      <c r="N640" s="492"/>
      <c r="O640" s="492"/>
      <c r="P640" s="495"/>
      <c r="Q640" s="495"/>
      <c r="R640" s="492"/>
      <c r="S640" s="492"/>
      <c r="T640" s="492"/>
      <c r="U640" s="492"/>
      <c r="V640" s="492"/>
      <c r="W640" s="492"/>
    </row>
    <row r="641">
      <c r="A641" s="492"/>
      <c r="B641" s="492"/>
      <c r="C641" s="492"/>
      <c r="D641" s="492"/>
      <c r="E641" s="492"/>
      <c r="F641" s="492"/>
      <c r="G641" s="492"/>
      <c r="H641" s="492"/>
      <c r="I641" s="492"/>
      <c r="J641" s="492"/>
      <c r="K641" s="492"/>
      <c r="L641" s="492"/>
      <c r="M641" s="492"/>
      <c r="N641" s="492"/>
      <c r="O641" s="492"/>
      <c r="P641" s="495"/>
      <c r="Q641" s="495"/>
      <c r="R641" s="492"/>
      <c r="S641" s="492"/>
      <c r="T641" s="492"/>
      <c r="U641" s="492"/>
      <c r="V641" s="492"/>
      <c r="W641" s="492"/>
    </row>
    <row r="642">
      <c r="A642" s="492"/>
      <c r="B642" s="492"/>
      <c r="C642" s="492"/>
      <c r="D642" s="492"/>
      <c r="E642" s="492"/>
      <c r="F642" s="492"/>
      <c r="G642" s="492"/>
      <c r="H642" s="492"/>
      <c r="I642" s="492"/>
      <c r="J642" s="492"/>
      <c r="K642" s="492"/>
      <c r="L642" s="492"/>
      <c r="M642" s="492"/>
      <c r="N642" s="492"/>
      <c r="O642" s="492"/>
      <c r="P642" s="495"/>
      <c r="Q642" s="495"/>
      <c r="R642" s="492"/>
      <c r="S642" s="492"/>
      <c r="T642" s="492"/>
      <c r="U642" s="492"/>
      <c r="V642" s="492"/>
      <c r="W642" s="492"/>
    </row>
    <row r="643">
      <c r="A643" s="492"/>
      <c r="B643" s="492"/>
      <c r="C643" s="492"/>
      <c r="D643" s="492"/>
      <c r="E643" s="492"/>
      <c r="F643" s="492"/>
      <c r="G643" s="492"/>
      <c r="H643" s="492"/>
      <c r="I643" s="492"/>
      <c r="J643" s="492"/>
      <c r="K643" s="492"/>
      <c r="L643" s="492"/>
      <c r="M643" s="492"/>
      <c r="N643" s="492"/>
      <c r="O643" s="492"/>
      <c r="P643" s="495"/>
      <c r="Q643" s="495"/>
      <c r="R643" s="492"/>
      <c r="S643" s="492"/>
      <c r="T643" s="492"/>
      <c r="U643" s="492"/>
      <c r="V643" s="492"/>
      <c r="W643" s="492"/>
    </row>
    <row r="644">
      <c r="A644" s="492"/>
      <c r="B644" s="492"/>
      <c r="C644" s="492"/>
      <c r="D644" s="492"/>
      <c r="E644" s="492"/>
      <c r="F644" s="492"/>
      <c r="G644" s="492"/>
      <c r="H644" s="492"/>
      <c r="I644" s="492"/>
      <c r="J644" s="492"/>
      <c r="K644" s="492"/>
      <c r="L644" s="492"/>
      <c r="M644" s="492"/>
      <c r="N644" s="492"/>
      <c r="O644" s="492"/>
      <c r="P644" s="495"/>
      <c r="Q644" s="495"/>
      <c r="R644" s="492"/>
      <c r="S644" s="492"/>
      <c r="T644" s="492"/>
      <c r="U644" s="492"/>
      <c r="V644" s="492"/>
      <c r="W644" s="492"/>
    </row>
    <row r="645">
      <c r="A645" s="492"/>
      <c r="B645" s="492"/>
      <c r="C645" s="492"/>
      <c r="D645" s="492"/>
      <c r="E645" s="492"/>
      <c r="F645" s="492"/>
      <c r="G645" s="492"/>
      <c r="H645" s="492"/>
      <c r="I645" s="492"/>
      <c r="J645" s="492"/>
      <c r="K645" s="492"/>
      <c r="L645" s="492"/>
      <c r="M645" s="492"/>
      <c r="N645" s="492"/>
      <c r="O645" s="492"/>
      <c r="P645" s="495"/>
      <c r="Q645" s="495"/>
      <c r="R645" s="492"/>
      <c r="S645" s="492"/>
      <c r="T645" s="492"/>
      <c r="U645" s="492"/>
      <c r="V645" s="492"/>
      <c r="W645" s="492"/>
    </row>
    <row r="646">
      <c r="A646" s="492"/>
      <c r="B646" s="492"/>
      <c r="C646" s="492"/>
      <c r="D646" s="492"/>
      <c r="E646" s="492"/>
      <c r="F646" s="492"/>
      <c r="G646" s="492"/>
      <c r="H646" s="492"/>
      <c r="I646" s="492"/>
      <c r="J646" s="492"/>
      <c r="K646" s="492"/>
      <c r="L646" s="492"/>
      <c r="M646" s="492"/>
      <c r="N646" s="492"/>
      <c r="O646" s="492"/>
      <c r="P646" s="495"/>
      <c r="Q646" s="495"/>
      <c r="R646" s="492"/>
      <c r="S646" s="492"/>
      <c r="T646" s="492"/>
      <c r="U646" s="492"/>
      <c r="V646" s="492"/>
      <c r="W646" s="492"/>
    </row>
    <row r="647">
      <c r="A647" s="492"/>
      <c r="B647" s="492"/>
      <c r="C647" s="492"/>
      <c r="D647" s="492"/>
      <c r="E647" s="492"/>
      <c r="F647" s="492"/>
      <c r="G647" s="492"/>
      <c r="H647" s="492"/>
      <c r="I647" s="492"/>
      <c r="J647" s="492"/>
      <c r="K647" s="492"/>
      <c r="L647" s="492"/>
      <c r="M647" s="492"/>
      <c r="N647" s="492"/>
      <c r="O647" s="492"/>
      <c r="P647" s="495"/>
      <c r="Q647" s="495"/>
      <c r="R647" s="492"/>
      <c r="S647" s="492"/>
      <c r="T647" s="492"/>
      <c r="U647" s="492"/>
      <c r="V647" s="492"/>
      <c r="W647" s="492"/>
    </row>
    <row r="648">
      <c r="A648" s="492"/>
      <c r="B648" s="492"/>
      <c r="C648" s="492"/>
      <c r="D648" s="492"/>
      <c r="E648" s="492"/>
      <c r="F648" s="492"/>
      <c r="G648" s="492"/>
      <c r="H648" s="492"/>
      <c r="I648" s="492"/>
      <c r="J648" s="492"/>
      <c r="K648" s="492"/>
      <c r="L648" s="492"/>
      <c r="M648" s="492"/>
      <c r="N648" s="492"/>
      <c r="O648" s="492"/>
      <c r="P648" s="495"/>
      <c r="Q648" s="495"/>
      <c r="R648" s="492"/>
      <c r="S648" s="492"/>
      <c r="T648" s="492"/>
      <c r="U648" s="492"/>
      <c r="V648" s="492"/>
      <c r="W648" s="492"/>
    </row>
    <row r="649">
      <c r="A649" s="492"/>
      <c r="B649" s="492"/>
      <c r="C649" s="492"/>
      <c r="D649" s="492"/>
      <c r="E649" s="492"/>
      <c r="F649" s="492"/>
      <c r="G649" s="492"/>
      <c r="H649" s="492"/>
      <c r="I649" s="492"/>
      <c r="J649" s="492"/>
      <c r="K649" s="492"/>
      <c r="L649" s="492"/>
      <c r="M649" s="492"/>
      <c r="N649" s="492"/>
      <c r="O649" s="492"/>
      <c r="P649" s="495"/>
      <c r="Q649" s="495"/>
      <c r="R649" s="492"/>
      <c r="S649" s="492"/>
      <c r="T649" s="492"/>
      <c r="U649" s="492"/>
      <c r="V649" s="492"/>
      <c r="W649" s="492"/>
    </row>
    <row r="650">
      <c r="A650" s="492"/>
      <c r="B650" s="492"/>
      <c r="C650" s="492"/>
      <c r="D650" s="492"/>
      <c r="E650" s="492"/>
      <c r="F650" s="492"/>
      <c r="G650" s="492"/>
      <c r="H650" s="492"/>
      <c r="I650" s="492"/>
      <c r="J650" s="492"/>
      <c r="K650" s="492"/>
      <c r="L650" s="492"/>
      <c r="M650" s="492"/>
      <c r="N650" s="492"/>
      <c r="O650" s="492"/>
      <c r="P650" s="495"/>
      <c r="Q650" s="495"/>
      <c r="R650" s="492"/>
      <c r="S650" s="492"/>
      <c r="T650" s="492"/>
      <c r="U650" s="492"/>
      <c r="V650" s="492"/>
      <c r="W650" s="492"/>
    </row>
    <row r="651">
      <c r="A651" s="492"/>
      <c r="B651" s="492"/>
      <c r="C651" s="492"/>
      <c r="D651" s="492"/>
      <c r="E651" s="492"/>
      <c r="F651" s="492"/>
      <c r="G651" s="492"/>
      <c r="H651" s="492"/>
      <c r="I651" s="492"/>
      <c r="J651" s="492"/>
      <c r="K651" s="492"/>
      <c r="L651" s="492"/>
      <c r="M651" s="492"/>
      <c r="N651" s="492"/>
      <c r="O651" s="492"/>
      <c r="P651" s="495"/>
      <c r="Q651" s="495"/>
      <c r="R651" s="492"/>
      <c r="S651" s="492"/>
      <c r="T651" s="492"/>
      <c r="U651" s="492"/>
      <c r="V651" s="492"/>
      <c r="W651" s="492"/>
    </row>
    <row r="652">
      <c r="A652" s="492"/>
      <c r="B652" s="492"/>
      <c r="C652" s="492"/>
      <c r="D652" s="492"/>
      <c r="E652" s="492"/>
      <c r="F652" s="492"/>
      <c r="G652" s="492"/>
      <c r="H652" s="492"/>
      <c r="I652" s="492"/>
      <c r="J652" s="492"/>
      <c r="K652" s="492"/>
      <c r="L652" s="492"/>
      <c r="M652" s="492"/>
      <c r="N652" s="492"/>
      <c r="O652" s="492"/>
      <c r="P652" s="495"/>
      <c r="Q652" s="495"/>
      <c r="R652" s="492"/>
      <c r="S652" s="492"/>
      <c r="T652" s="492"/>
      <c r="U652" s="492"/>
      <c r="V652" s="492"/>
      <c r="W652" s="492"/>
    </row>
    <row r="653">
      <c r="A653" s="492"/>
      <c r="B653" s="492"/>
      <c r="C653" s="492"/>
      <c r="D653" s="492"/>
      <c r="E653" s="492"/>
      <c r="F653" s="492"/>
      <c r="G653" s="492"/>
      <c r="H653" s="492"/>
      <c r="I653" s="492"/>
      <c r="J653" s="492"/>
      <c r="K653" s="492"/>
      <c r="L653" s="492"/>
      <c r="M653" s="492"/>
      <c r="N653" s="492"/>
      <c r="O653" s="492"/>
      <c r="P653" s="495"/>
      <c r="Q653" s="495"/>
      <c r="R653" s="492"/>
      <c r="S653" s="492"/>
      <c r="T653" s="492"/>
      <c r="U653" s="492"/>
      <c r="V653" s="492"/>
      <c r="W653" s="492"/>
    </row>
    <row r="654">
      <c r="A654" s="492"/>
      <c r="B654" s="492"/>
      <c r="C654" s="492"/>
      <c r="D654" s="492"/>
      <c r="E654" s="492"/>
      <c r="F654" s="492"/>
      <c r="G654" s="492"/>
      <c r="H654" s="492"/>
      <c r="I654" s="492"/>
      <c r="J654" s="492"/>
      <c r="K654" s="492"/>
      <c r="L654" s="492"/>
      <c r="M654" s="492"/>
      <c r="N654" s="492"/>
      <c r="O654" s="492"/>
      <c r="P654" s="495"/>
      <c r="Q654" s="495"/>
      <c r="R654" s="492"/>
      <c r="S654" s="492"/>
      <c r="T654" s="492"/>
      <c r="U654" s="492"/>
      <c r="V654" s="492"/>
      <c r="W654" s="492"/>
    </row>
    <row r="655">
      <c r="A655" s="492"/>
      <c r="B655" s="492"/>
      <c r="C655" s="492"/>
      <c r="D655" s="492"/>
      <c r="E655" s="492"/>
      <c r="F655" s="492"/>
      <c r="G655" s="492"/>
      <c r="H655" s="492"/>
      <c r="I655" s="492"/>
      <c r="J655" s="492"/>
      <c r="K655" s="492"/>
      <c r="L655" s="492"/>
      <c r="M655" s="492"/>
      <c r="N655" s="492"/>
      <c r="O655" s="492"/>
      <c r="P655" s="495"/>
      <c r="Q655" s="495"/>
      <c r="R655" s="492"/>
      <c r="S655" s="492"/>
      <c r="T655" s="492"/>
      <c r="U655" s="492"/>
      <c r="V655" s="492"/>
      <c r="W655" s="492"/>
    </row>
    <row r="656">
      <c r="A656" s="492"/>
      <c r="B656" s="492"/>
      <c r="C656" s="492"/>
      <c r="D656" s="492"/>
      <c r="E656" s="492"/>
      <c r="F656" s="492"/>
      <c r="G656" s="492"/>
      <c r="H656" s="492"/>
      <c r="I656" s="492"/>
      <c r="J656" s="492"/>
      <c r="K656" s="492"/>
      <c r="L656" s="492"/>
      <c r="M656" s="492"/>
      <c r="N656" s="492"/>
      <c r="O656" s="492"/>
      <c r="P656" s="495"/>
      <c r="Q656" s="495"/>
      <c r="R656" s="492"/>
      <c r="S656" s="492"/>
      <c r="T656" s="492"/>
      <c r="U656" s="492"/>
      <c r="V656" s="492"/>
      <c r="W656" s="492"/>
    </row>
    <row r="657">
      <c r="A657" s="492"/>
      <c r="B657" s="492"/>
      <c r="C657" s="492"/>
      <c r="D657" s="492"/>
      <c r="E657" s="492"/>
      <c r="F657" s="492"/>
      <c r="G657" s="492"/>
      <c r="H657" s="492"/>
      <c r="I657" s="492"/>
      <c r="J657" s="492"/>
      <c r="K657" s="492"/>
      <c r="L657" s="492"/>
      <c r="M657" s="492"/>
      <c r="N657" s="492"/>
      <c r="O657" s="492"/>
      <c r="P657" s="495"/>
      <c r="Q657" s="495"/>
      <c r="R657" s="492"/>
      <c r="S657" s="492"/>
      <c r="T657" s="492"/>
      <c r="U657" s="492"/>
      <c r="V657" s="492"/>
      <c r="W657" s="492"/>
    </row>
    <row r="658">
      <c r="A658" s="492"/>
      <c r="B658" s="492"/>
      <c r="C658" s="492"/>
      <c r="D658" s="492"/>
      <c r="E658" s="492"/>
      <c r="F658" s="492"/>
      <c r="G658" s="492"/>
      <c r="H658" s="492"/>
      <c r="I658" s="492"/>
      <c r="J658" s="492"/>
      <c r="K658" s="492"/>
      <c r="L658" s="492"/>
      <c r="M658" s="492"/>
      <c r="N658" s="492"/>
      <c r="O658" s="492"/>
      <c r="P658" s="495"/>
      <c r="Q658" s="495"/>
      <c r="R658" s="492"/>
      <c r="S658" s="492"/>
      <c r="T658" s="492"/>
      <c r="U658" s="492"/>
      <c r="V658" s="492"/>
      <c r="W658" s="492"/>
    </row>
    <row r="659">
      <c r="A659" s="492"/>
      <c r="B659" s="492"/>
      <c r="C659" s="492"/>
      <c r="D659" s="492"/>
      <c r="E659" s="492"/>
      <c r="F659" s="492"/>
      <c r="G659" s="492"/>
      <c r="H659" s="492"/>
      <c r="I659" s="492"/>
      <c r="J659" s="492"/>
      <c r="K659" s="492"/>
      <c r="L659" s="492"/>
      <c r="M659" s="492"/>
      <c r="N659" s="492"/>
      <c r="O659" s="492"/>
      <c r="P659" s="495"/>
      <c r="Q659" s="495"/>
      <c r="R659" s="492"/>
      <c r="S659" s="492"/>
      <c r="T659" s="492"/>
      <c r="U659" s="492"/>
      <c r="V659" s="492"/>
      <c r="W659" s="492"/>
    </row>
    <row r="660">
      <c r="A660" s="492"/>
      <c r="B660" s="492"/>
      <c r="C660" s="492"/>
      <c r="D660" s="492"/>
      <c r="E660" s="492"/>
      <c r="F660" s="492"/>
      <c r="G660" s="492"/>
      <c r="H660" s="492"/>
      <c r="I660" s="492"/>
      <c r="J660" s="492"/>
      <c r="K660" s="492"/>
      <c r="L660" s="492"/>
      <c r="M660" s="492"/>
      <c r="N660" s="492"/>
      <c r="O660" s="492"/>
      <c r="P660" s="495"/>
      <c r="Q660" s="495"/>
      <c r="R660" s="492"/>
      <c r="S660" s="492"/>
      <c r="T660" s="492"/>
      <c r="U660" s="492"/>
      <c r="V660" s="492"/>
      <c r="W660" s="492"/>
    </row>
    <row r="661">
      <c r="A661" s="492"/>
      <c r="B661" s="492"/>
      <c r="C661" s="492"/>
      <c r="D661" s="492"/>
      <c r="E661" s="492"/>
      <c r="F661" s="492"/>
      <c r="G661" s="492"/>
      <c r="H661" s="492"/>
      <c r="I661" s="492"/>
      <c r="J661" s="492"/>
      <c r="K661" s="492"/>
      <c r="L661" s="492"/>
      <c r="M661" s="492"/>
      <c r="N661" s="492"/>
      <c r="O661" s="492"/>
      <c r="P661" s="495"/>
      <c r="Q661" s="495"/>
      <c r="R661" s="492"/>
      <c r="S661" s="492"/>
      <c r="T661" s="492"/>
      <c r="U661" s="492"/>
      <c r="V661" s="492"/>
      <c r="W661" s="492"/>
    </row>
    <row r="662">
      <c r="A662" s="492"/>
      <c r="B662" s="492"/>
      <c r="C662" s="492"/>
      <c r="D662" s="492"/>
      <c r="E662" s="492"/>
      <c r="F662" s="492"/>
      <c r="G662" s="492"/>
      <c r="H662" s="492"/>
      <c r="I662" s="492"/>
      <c r="J662" s="492"/>
      <c r="K662" s="492"/>
      <c r="L662" s="492"/>
      <c r="M662" s="492"/>
      <c r="N662" s="492"/>
      <c r="O662" s="492"/>
      <c r="P662" s="495"/>
      <c r="Q662" s="495"/>
      <c r="R662" s="492"/>
      <c r="S662" s="492"/>
      <c r="T662" s="492"/>
      <c r="U662" s="492"/>
      <c r="V662" s="492"/>
      <c r="W662" s="492"/>
    </row>
    <row r="663">
      <c r="A663" s="492"/>
      <c r="B663" s="492"/>
      <c r="C663" s="492"/>
      <c r="D663" s="492"/>
      <c r="E663" s="492"/>
      <c r="F663" s="492"/>
      <c r="G663" s="492"/>
      <c r="H663" s="492"/>
      <c r="I663" s="492"/>
      <c r="J663" s="492"/>
      <c r="K663" s="492"/>
      <c r="L663" s="492"/>
      <c r="M663" s="492"/>
      <c r="N663" s="492"/>
      <c r="O663" s="492"/>
      <c r="P663" s="495"/>
      <c r="Q663" s="495"/>
      <c r="R663" s="492"/>
      <c r="S663" s="492"/>
      <c r="T663" s="492"/>
      <c r="U663" s="492"/>
      <c r="V663" s="492"/>
      <c r="W663" s="492"/>
    </row>
    <row r="664">
      <c r="A664" s="492"/>
      <c r="B664" s="492"/>
      <c r="C664" s="492"/>
      <c r="D664" s="492"/>
      <c r="E664" s="492"/>
      <c r="F664" s="492"/>
      <c r="G664" s="492"/>
      <c r="H664" s="492"/>
      <c r="I664" s="492"/>
      <c r="J664" s="492"/>
      <c r="K664" s="492"/>
      <c r="L664" s="492"/>
      <c r="M664" s="492"/>
      <c r="N664" s="492"/>
      <c r="O664" s="492"/>
      <c r="P664" s="495"/>
      <c r="Q664" s="495"/>
      <c r="R664" s="492"/>
      <c r="S664" s="492"/>
      <c r="T664" s="492"/>
      <c r="U664" s="492"/>
      <c r="V664" s="492"/>
      <c r="W664" s="492"/>
    </row>
    <row r="665">
      <c r="A665" s="492"/>
      <c r="B665" s="492"/>
      <c r="C665" s="492"/>
      <c r="D665" s="492"/>
      <c r="E665" s="492"/>
      <c r="F665" s="492"/>
      <c r="G665" s="492"/>
      <c r="H665" s="492"/>
      <c r="I665" s="492"/>
      <c r="J665" s="492"/>
      <c r="K665" s="492"/>
      <c r="L665" s="492"/>
      <c r="M665" s="492"/>
      <c r="N665" s="492"/>
      <c r="O665" s="492"/>
      <c r="P665" s="495"/>
      <c r="Q665" s="495"/>
      <c r="R665" s="492"/>
      <c r="S665" s="492"/>
      <c r="T665" s="492"/>
      <c r="U665" s="492"/>
      <c r="V665" s="492"/>
      <c r="W665" s="492"/>
    </row>
    <row r="666">
      <c r="A666" s="492"/>
      <c r="B666" s="492"/>
      <c r="C666" s="492"/>
      <c r="D666" s="492"/>
      <c r="E666" s="492"/>
      <c r="F666" s="492"/>
      <c r="G666" s="492"/>
      <c r="H666" s="492"/>
      <c r="I666" s="492"/>
      <c r="J666" s="492"/>
      <c r="K666" s="492"/>
      <c r="L666" s="492"/>
      <c r="M666" s="492"/>
      <c r="N666" s="492"/>
      <c r="O666" s="492"/>
      <c r="P666" s="495"/>
      <c r="Q666" s="495"/>
      <c r="R666" s="492"/>
      <c r="S666" s="492"/>
      <c r="T666" s="492"/>
      <c r="U666" s="492"/>
      <c r="V666" s="492"/>
      <c r="W666" s="492"/>
    </row>
    <row r="667">
      <c r="A667" s="492"/>
      <c r="B667" s="492"/>
      <c r="C667" s="492"/>
      <c r="D667" s="492"/>
      <c r="E667" s="492"/>
      <c r="F667" s="492"/>
      <c r="G667" s="492"/>
      <c r="H667" s="492"/>
      <c r="I667" s="492"/>
      <c r="J667" s="492"/>
      <c r="K667" s="492"/>
      <c r="L667" s="492"/>
      <c r="M667" s="492"/>
      <c r="N667" s="492"/>
      <c r="O667" s="492"/>
      <c r="P667" s="495"/>
      <c r="Q667" s="495"/>
      <c r="R667" s="492"/>
      <c r="S667" s="492"/>
      <c r="T667" s="492"/>
      <c r="U667" s="492"/>
      <c r="V667" s="492"/>
      <c r="W667" s="492"/>
    </row>
    <row r="668">
      <c r="A668" s="492"/>
      <c r="B668" s="492"/>
      <c r="C668" s="492"/>
      <c r="D668" s="492"/>
      <c r="E668" s="492"/>
      <c r="F668" s="492"/>
      <c r="G668" s="492"/>
      <c r="H668" s="492"/>
      <c r="I668" s="492"/>
      <c r="J668" s="492"/>
      <c r="K668" s="492"/>
      <c r="L668" s="492"/>
      <c r="M668" s="492"/>
      <c r="N668" s="492"/>
      <c r="O668" s="492"/>
      <c r="P668" s="495"/>
      <c r="Q668" s="495"/>
      <c r="R668" s="492"/>
      <c r="S668" s="492"/>
      <c r="T668" s="492"/>
      <c r="U668" s="492"/>
      <c r="V668" s="492"/>
      <c r="W668" s="492"/>
    </row>
    <row r="669">
      <c r="A669" s="492"/>
      <c r="B669" s="492"/>
      <c r="C669" s="492"/>
      <c r="D669" s="492"/>
      <c r="E669" s="492"/>
      <c r="F669" s="492"/>
      <c r="G669" s="492"/>
      <c r="H669" s="492"/>
      <c r="I669" s="492"/>
      <c r="J669" s="492"/>
      <c r="K669" s="492"/>
      <c r="L669" s="492"/>
      <c r="M669" s="492"/>
      <c r="N669" s="492"/>
      <c r="O669" s="492"/>
      <c r="P669" s="495"/>
      <c r="Q669" s="495"/>
      <c r="R669" s="492"/>
      <c r="S669" s="492"/>
      <c r="T669" s="492"/>
      <c r="U669" s="492"/>
      <c r="V669" s="492"/>
      <c r="W669" s="492"/>
    </row>
    <row r="670">
      <c r="A670" s="492"/>
      <c r="B670" s="492"/>
      <c r="C670" s="492"/>
      <c r="D670" s="492"/>
      <c r="E670" s="492"/>
      <c r="F670" s="492"/>
      <c r="G670" s="492"/>
      <c r="H670" s="492"/>
      <c r="I670" s="492"/>
      <c r="J670" s="492"/>
      <c r="K670" s="492"/>
      <c r="L670" s="492"/>
      <c r="M670" s="492"/>
      <c r="N670" s="492"/>
      <c r="O670" s="492"/>
      <c r="P670" s="495"/>
      <c r="Q670" s="495"/>
      <c r="R670" s="492"/>
      <c r="S670" s="492"/>
      <c r="T670" s="492"/>
      <c r="U670" s="492"/>
      <c r="V670" s="492"/>
      <c r="W670" s="492"/>
    </row>
    <row r="671">
      <c r="A671" s="492"/>
      <c r="B671" s="492"/>
      <c r="C671" s="492"/>
      <c r="D671" s="492"/>
      <c r="E671" s="492"/>
      <c r="F671" s="492"/>
      <c r="G671" s="492"/>
      <c r="H671" s="492"/>
      <c r="I671" s="492"/>
      <c r="J671" s="492"/>
      <c r="K671" s="492"/>
      <c r="L671" s="492"/>
      <c r="M671" s="492"/>
      <c r="N671" s="492"/>
      <c r="O671" s="492"/>
      <c r="P671" s="495"/>
      <c r="Q671" s="495"/>
      <c r="R671" s="492"/>
      <c r="S671" s="492"/>
      <c r="T671" s="492"/>
      <c r="U671" s="492"/>
      <c r="V671" s="492"/>
      <c r="W671" s="492"/>
    </row>
    <row r="672">
      <c r="A672" s="492"/>
      <c r="B672" s="492"/>
      <c r="C672" s="492"/>
      <c r="D672" s="492"/>
      <c r="E672" s="492"/>
      <c r="F672" s="492"/>
      <c r="G672" s="492"/>
      <c r="H672" s="492"/>
      <c r="I672" s="492"/>
      <c r="J672" s="492"/>
      <c r="K672" s="492"/>
      <c r="L672" s="492"/>
      <c r="M672" s="492"/>
      <c r="N672" s="492"/>
      <c r="O672" s="492"/>
      <c r="P672" s="495"/>
      <c r="Q672" s="495"/>
      <c r="R672" s="492"/>
      <c r="S672" s="492"/>
      <c r="T672" s="492"/>
      <c r="U672" s="492"/>
      <c r="V672" s="492"/>
      <c r="W672" s="492"/>
    </row>
    <row r="673">
      <c r="A673" s="492"/>
      <c r="B673" s="492"/>
      <c r="C673" s="492"/>
      <c r="D673" s="492"/>
      <c r="E673" s="492"/>
      <c r="F673" s="492"/>
      <c r="G673" s="492"/>
      <c r="H673" s="492"/>
      <c r="I673" s="492"/>
      <c r="J673" s="492"/>
      <c r="K673" s="492"/>
      <c r="L673" s="492"/>
      <c r="M673" s="492"/>
      <c r="N673" s="492"/>
      <c r="O673" s="492"/>
      <c r="P673" s="495"/>
      <c r="Q673" s="495"/>
      <c r="R673" s="492"/>
      <c r="S673" s="492"/>
      <c r="T673" s="492"/>
      <c r="U673" s="492"/>
      <c r="V673" s="492"/>
      <c r="W673" s="492"/>
    </row>
    <row r="674">
      <c r="A674" s="492"/>
      <c r="B674" s="492"/>
      <c r="C674" s="492"/>
      <c r="D674" s="492"/>
      <c r="E674" s="492"/>
      <c r="F674" s="492"/>
      <c r="G674" s="492"/>
      <c r="H674" s="492"/>
      <c r="I674" s="492"/>
      <c r="J674" s="492"/>
      <c r="K674" s="492"/>
      <c r="L674" s="492"/>
      <c r="M674" s="492"/>
      <c r="N674" s="492"/>
      <c r="O674" s="492"/>
      <c r="P674" s="495"/>
      <c r="Q674" s="495"/>
      <c r="R674" s="492"/>
      <c r="S674" s="492"/>
      <c r="T674" s="492"/>
      <c r="U674" s="492"/>
      <c r="V674" s="492"/>
      <c r="W674" s="492"/>
    </row>
    <row r="675">
      <c r="A675" s="492"/>
      <c r="B675" s="492"/>
      <c r="C675" s="492"/>
      <c r="D675" s="492"/>
      <c r="E675" s="492"/>
      <c r="F675" s="492"/>
      <c r="G675" s="492"/>
      <c r="H675" s="492"/>
      <c r="I675" s="492"/>
      <c r="J675" s="492"/>
      <c r="K675" s="492"/>
      <c r="L675" s="492"/>
      <c r="M675" s="492"/>
      <c r="N675" s="492"/>
      <c r="O675" s="492"/>
      <c r="P675" s="495"/>
      <c r="Q675" s="495"/>
      <c r="R675" s="492"/>
      <c r="S675" s="492"/>
      <c r="T675" s="492"/>
      <c r="U675" s="492"/>
      <c r="V675" s="492"/>
      <c r="W675" s="492"/>
    </row>
    <row r="676">
      <c r="A676" s="492"/>
      <c r="B676" s="492"/>
      <c r="C676" s="492"/>
      <c r="D676" s="492"/>
      <c r="E676" s="492"/>
      <c r="F676" s="492"/>
      <c r="G676" s="492"/>
      <c r="H676" s="492"/>
      <c r="I676" s="492"/>
      <c r="J676" s="492"/>
      <c r="K676" s="492"/>
      <c r="L676" s="492"/>
      <c r="M676" s="492"/>
      <c r="N676" s="492"/>
      <c r="O676" s="492"/>
      <c r="P676" s="495"/>
      <c r="Q676" s="495"/>
      <c r="R676" s="492"/>
      <c r="S676" s="492"/>
      <c r="T676" s="492"/>
      <c r="U676" s="492"/>
      <c r="V676" s="492"/>
      <c r="W676" s="492"/>
    </row>
    <row r="677">
      <c r="A677" s="492"/>
      <c r="B677" s="492"/>
      <c r="C677" s="492"/>
      <c r="D677" s="492"/>
      <c r="E677" s="492"/>
      <c r="F677" s="492"/>
      <c r="G677" s="492"/>
      <c r="H677" s="492"/>
      <c r="I677" s="492"/>
      <c r="J677" s="492"/>
      <c r="K677" s="492"/>
      <c r="L677" s="492"/>
      <c r="M677" s="492"/>
      <c r="N677" s="492"/>
      <c r="O677" s="492"/>
      <c r="P677" s="495"/>
      <c r="Q677" s="495"/>
      <c r="R677" s="492"/>
      <c r="S677" s="492"/>
      <c r="T677" s="492"/>
      <c r="U677" s="492"/>
      <c r="V677" s="492"/>
      <c r="W677" s="492"/>
    </row>
    <row r="678">
      <c r="A678" s="492"/>
      <c r="B678" s="492"/>
      <c r="C678" s="492"/>
      <c r="D678" s="492"/>
      <c r="E678" s="492"/>
      <c r="F678" s="492"/>
      <c r="G678" s="492"/>
      <c r="H678" s="492"/>
      <c r="I678" s="492"/>
      <c r="J678" s="492"/>
      <c r="K678" s="492"/>
      <c r="L678" s="492"/>
      <c r="M678" s="492"/>
      <c r="N678" s="492"/>
      <c r="O678" s="492"/>
      <c r="P678" s="495"/>
      <c r="Q678" s="495"/>
      <c r="R678" s="492"/>
      <c r="S678" s="492"/>
      <c r="T678" s="492"/>
      <c r="U678" s="492"/>
      <c r="V678" s="492"/>
      <c r="W678" s="492"/>
    </row>
    <row r="679">
      <c r="A679" s="492"/>
      <c r="B679" s="492"/>
      <c r="C679" s="492"/>
      <c r="D679" s="492"/>
      <c r="E679" s="492"/>
      <c r="F679" s="492"/>
      <c r="G679" s="492"/>
      <c r="H679" s="492"/>
      <c r="I679" s="492"/>
      <c r="J679" s="492"/>
      <c r="K679" s="492"/>
      <c r="L679" s="492"/>
      <c r="M679" s="492"/>
      <c r="N679" s="492"/>
      <c r="O679" s="492"/>
      <c r="P679" s="495"/>
      <c r="Q679" s="495"/>
      <c r="R679" s="492"/>
      <c r="S679" s="492"/>
      <c r="T679" s="492"/>
      <c r="U679" s="492"/>
      <c r="V679" s="492"/>
      <c r="W679" s="492"/>
    </row>
    <row r="680">
      <c r="A680" s="492"/>
      <c r="B680" s="492"/>
      <c r="C680" s="492"/>
      <c r="D680" s="492"/>
      <c r="E680" s="492"/>
      <c r="F680" s="492"/>
      <c r="G680" s="492"/>
      <c r="H680" s="492"/>
      <c r="I680" s="492"/>
      <c r="J680" s="492"/>
      <c r="K680" s="492"/>
      <c r="L680" s="492"/>
      <c r="M680" s="492"/>
      <c r="N680" s="492"/>
      <c r="O680" s="492"/>
      <c r="P680" s="495"/>
      <c r="Q680" s="495"/>
      <c r="R680" s="492"/>
      <c r="S680" s="492"/>
      <c r="T680" s="492"/>
      <c r="U680" s="492"/>
      <c r="V680" s="492"/>
      <c r="W680" s="492"/>
    </row>
    <row r="681">
      <c r="A681" s="492"/>
      <c r="B681" s="492"/>
      <c r="C681" s="492"/>
      <c r="D681" s="492"/>
      <c r="E681" s="492"/>
      <c r="F681" s="492"/>
      <c r="G681" s="492"/>
      <c r="H681" s="492"/>
      <c r="I681" s="492"/>
      <c r="J681" s="492"/>
      <c r="K681" s="492"/>
      <c r="L681" s="492"/>
      <c r="M681" s="492"/>
      <c r="N681" s="492"/>
      <c r="O681" s="492"/>
      <c r="P681" s="495"/>
      <c r="Q681" s="495"/>
      <c r="R681" s="492"/>
      <c r="S681" s="492"/>
      <c r="T681" s="492"/>
      <c r="U681" s="492"/>
      <c r="V681" s="492"/>
      <c r="W681" s="492"/>
    </row>
    <row r="682">
      <c r="A682" s="492"/>
      <c r="B682" s="492"/>
      <c r="C682" s="492"/>
      <c r="D682" s="492"/>
      <c r="E682" s="492"/>
      <c r="F682" s="492"/>
      <c r="G682" s="492"/>
      <c r="H682" s="492"/>
      <c r="I682" s="492"/>
      <c r="J682" s="492"/>
      <c r="K682" s="492"/>
      <c r="L682" s="492"/>
      <c r="M682" s="492"/>
      <c r="N682" s="492"/>
      <c r="O682" s="492"/>
      <c r="P682" s="495"/>
      <c r="Q682" s="495"/>
      <c r="R682" s="492"/>
      <c r="S682" s="492"/>
      <c r="T682" s="492"/>
      <c r="U682" s="492"/>
      <c r="V682" s="492"/>
      <c r="W682" s="492"/>
    </row>
    <row r="683">
      <c r="A683" s="492"/>
      <c r="B683" s="492"/>
      <c r="C683" s="492"/>
      <c r="D683" s="492"/>
      <c r="E683" s="492"/>
      <c r="F683" s="492"/>
      <c r="G683" s="492"/>
      <c r="H683" s="492"/>
      <c r="I683" s="492"/>
      <c r="J683" s="492"/>
      <c r="K683" s="492"/>
      <c r="L683" s="492"/>
      <c r="M683" s="492"/>
      <c r="N683" s="492"/>
      <c r="O683" s="492"/>
      <c r="P683" s="495"/>
      <c r="Q683" s="495"/>
      <c r="R683" s="492"/>
      <c r="S683" s="492"/>
      <c r="T683" s="492"/>
      <c r="U683" s="492"/>
      <c r="V683" s="492"/>
      <c r="W683" s="492"/>
    </row>
    <row r="684">
      <c r="A684" s="492"/>
      <c r="B684" s="492"/>
      <c r="C684" s="492"/>
      <c r="D684" s="492"/>
      <c r="E684" s="492"/>
      <c r="F684" s="492"/>
      <c r="G684" s="492"/>
      <c r="H684" s="492"/>
      <c r="I684" s="492"/>
      <c r="J684" s="492"/>
      <c r="K684" s="492"/>
      <c r="L684" s="492"/>
      <c r="M684" s="492"/>
      <c r="N684" s="492"/>
      <c r="O684" s="492"/>
      <c r="P684" s="495"/>
      <c r="Q684" s="495"/>
      <c r="R684" s="492"/>
      <c r="S684" s="492"/>
      <c r="T684" s="492"/>
      <c r="U684" s="492"/>
      <c r="V684" s="492"/>
      <c r="W684" s="492"/>
    </row>
    <row r="685">
      <c r="A685" s="492"/>
      <c r="B685" s="492"/>
      <c r="C685" s="492"/>
      <c r="D685" s="492"/>
      <c r="E685" s="492"/>
      <c r="F685" s="492"/>
      <c r="G685" s="492"/>
      <c r="H685" s="492"/>
      <c r="I685" s="492"/>
      <c r="J685" s="492"/>
      <c r="K685" s="492"/>
      <c r="L685" s="492"/>
      <c r="M685" s="492"/>
      <c r="N685" s="492"/>
      <c r="O685" s="492"/>
      <c r="P685" s="495"/>
      <c r="Q685" s="495"/>
      <c r="R685" s="492"/>
      <c r="S685" s="492"/>
      <c r="T685" s="492"/>
      <c r="U685" s="492"/>
      <c r="V685" s="492"/>
      <c r="W685" s="492"/>
    </row>
    <row r="686">
      <c r="A686" s="492"/>
      <c r="B686" s="492"/>
      <c r="C686" s="492"/>
      <c r="D686" s="492"/>
      <c r="E686" s="492"/>
      <c r="F686" s="492"/>
      <c r="G686" s="492"/>
      <c r="H686" s="492"/>
      <c r="I686" s="492"/>
      <c r="J686" s="492"/>
      <c r="K686" s="492"/>
      <c r="L686" s="492"/>
      <c r="M686" s="492"/>
      <c r="N686" s="492"/>
      <c r="O686" s="492"/>
      <c r="P686" s="495"/>
      <c r="Q686" s="495"/>
      <c r="R686" s="492"/>
      <c r="S686" s="492"/>
      <c r="T686" s="492"/>
      <c r="U686" s="492"/>
      <c r="V686" s="492"/>
      <c r="W686" s="492"/>
    </row>
    <row r="687">
      <c r="A687" s="492"/>
      <c r="B687" s="492"/>
      <c r="C687" s="492"/>
      <c r="D687" s="492"/>
      <c r="E687" s="492"/>
      <c r="F687" s="492"/>
      <c r="G687" s="492"/>
      <c r="H687" s="492"/>
      <c r="I687" s="492"/>
      <c r="J687" s="492"/>
      <c r="K687" s="492"/>
      <c r="L687" s="492"/>
      <c r="M687" s="492"/>
      <c r="N687" s="492"/>
      <c r="O687" s="492"/>
      <c r="P687" s="495"/>
      <c r="Q687" s="495"/>
      <c r="R687" s="492"/>
      <c r="S687" s="492"/>
      <c r="T687" s="492"/>
      <c r="U687" s="492"/>
      <c r="V687" s="492"/>
      <c r="W687" s="492"/>
    </row>
    <row r="688">
      <c r="A688" s="492"/>
      <c r="B688" s="492"/>
      <c r="C688" s="492"/>
      <c r="D688" s="492"/>
      <c r="E688" s="492"/>
      <c r="F688" s="492"/>
      <c r="G688" s="492"/>
      <c r="H688" s="492"/>
      <c r="I688" s="492"/>
      <c r="J688" s="492"/>
      <c r="K688" s="492"/>
      <c r="L688" s="492"/>
      <c r="M688" s="492"/>
      <c r="N688" s="492"/>
      <c r="O688" s="492"/>
      <c r="P688" s="495"/>
      <c r="Q688" s="495"/>
      <c r="R688" s="492"/>
      <c r="S688" s="492"/>
      <c r="T688" s="492"/>
      <c r="U688" s="492"/>
      <c r="V688" s="492"/>
      <c r="W688" s="492"/>
    </row>
    <row r="689">
      <c r="A689" s="492"/>
      <c r="B689" s="492"/>
      <c r="C689" s="492"/>
      <c r="D689" s="492"/>
      <c r="E689" s="492"/>
      <c r="F689" s="492"/>
      <c r="G689" s="492"/>
      <c r="H689" s="492"/>
      <c r="I689" s="492"/>
      <c r="J689" s="492"/>
      <c r="K689" s="492"/>
      <c r="L689" s="492"/>
      <c r="M689" s="492"/>
      <c r="N689" s="492"/>
      <c r="O689" s="492"/>
      <c r="P689" s="495"/>
      <c r="Q689" s="495"/>
      <c r="R689" s="492"/>
      <c r="S689" s="492"/>
      <c r="T689" s="492"/>
      <c r="U689" s="492"/>
      <c r="V689" s="492"/>
      <c r="W689" s="492"/>
    </row>
    <row r="690">
      <c r="A690" s="492"/>
      <c r="B690" s="492"/>
      <c r="C690" s="492"/>
      <c r="D690" s="492"/>
      <c r="E690" s="492"/>
      <c r="F690" s="492"/>
      <c r="G690" s="492"/>
      <c r="H690" s="492"/>
      <c r="I690" s="492"/>
      <c r="J690" s="492"/>
      <c r="K690" s="492"/>
      <c r="L690" s="492"/>
      <c r="M690" s="492"/>
      <c r="N690" s="492"/>
      <c r="O690" s="492"/>
      <c r="P690" s="495"/>
      <c r="Q690" s="495"/>
      <c r="R690" s="492"/>
      <c r="S690" s="492"/>
      <c r="T690" s="492"/>
      <c r="U690" s="492"/>
      <c r="V690" s="492"/>
      <c r="W690" s="492"/>
    </row>
    <row r="691">
      <c r="A691" s="492"/>
      <c r="B691" s="492"/>
      <c r="C691" s="492"/>
      <c r="D691" s="492"/>
      <c r="E691" s="492"/>
      <c r="F691" s="492"/>
      <c r="G691" s="492"/>
      <c r="H691" s="492"/>
      <c r="I691" s="492"/>
      <c r="J691" s="492"/>
      <c r="K691" s="492"/>
      <c r="L691" s="492"/>
      <c r="M691" s="492"/>
      <c r="N691" s="492"/>
      <c r="O691" s="492"/>
      <c r="P691" s="495"/>
      <c r="Q691" s="495"/>
      <c r="R691" s="492"/>
      <c r="S691" s="492"/>
      <c r="T691" s="492"/>
      <c r="U691" s="492"/>
      <c r="V691" s="492"/>
      <c r="W691" s="492"/>
    </row>
    <row r="692">
      <c r="A692" s="492"/>
      <c r="B692" s="492"/>
      <c r="C692" s="492"/>
      <c r="D692" s="492"/>
      <c r="E692" s="492"/>
      <c r="F692" s="492"/>
      <c r="G692" s="492"/>
      <c r="H692" s="492"/>
      <c r="I692" s="492"/>
      <c r="J692" s="492"/>
      <c r="K692" s="492"/>
      <c r="L692" s="492"/>
      <c r="M692" s="492"/>
      <c r="N692" s="492"/>
      <c r="O692" s="492"/>
      <c r="P692" s="495"/>
      <c r="Q692" s="495"/>
      <c r="R692" s="492"/>
      <c r="S692" s="492"/>
      <c r="T692" s="492"/>
      <c r="U692" s="492"/>
      <c r="V692" s="492"/>
      <c r="W692" s="492"/>
    </row>
    <row r="693">
      <c r="A693" s="492"/>
      <c r="B693" s="492"/>
      <c r="C693" s="492"/>
      <c r="D693" s="492"/>
      <c r="E693" s="492"/>
      <c r="F693" s="492"/>
      <c r="G693" s="492"/>
      <c r="H693" s="492"/>
      <c r="I693" s="492"/>
      <c r="J693" s="492"/>
      <c r="K693" s="492"/>
      <c r="L693" s="492"/>
      <c r="M693" s="492"/>
      <c r="N693" s="492"/>
      <c r="O693" s="492"/>
      <c r="P693" s="495"/>
      <c r="Q693" s="495"/>
      <c r="R693" s="492"/>
      <c r="S693" s="492"/>
      <c r="T693" s="492"/>
      <c r="U693" s="492"/>
      <c r="V693" s="492"/>
      <c r="W693" s="492"/>
    </row>
    <row r="694">
      <c r="A694" s="492"/>
      <c r="B694" s="492"/>
      <c r="C694" s="492"/>
      <c r="D694" s="492"/>
      <c r="E694" s="492"/>
      <c r="F694" s="492"/>
      <c r="G694" s="492"/>
      <c r="H694" s="492"/>
      <c r="I694" s="492"/>
      <c r="J694" s="492"/>
      <c r="K694" s="492"/>
      <c r="L694" s="492"/>
      <c r="M694" s="492"/>
      <c r="N694" s="492"/>
      <c r="O694" s="492"/>
      <c r="P694" s="495"/>
      <c r="Q694" s="495"/>
      <c r="R694" s="492"/>
      <c r="S694" s="492"/>
      <c r="T694" s="492"/>
      <c r="U694" s="492"/>
      <c r="V694" s="492"/>
      <c r="W694" s="492"/>
    </row>
    <row r="695">
      <c r="A695" s="492"/>
      <c r="B695" s="492"/>
      <c r="C695" s="492"/>
      <c r="D695" s="492"/>
      <c r="E695" s="492"/>
      <c r="F695" s="492"/>
      <c r="G695" s="492"/>
      <c r="H695" s="492"/>
      <c r="I695" s="492"/>
      <c r="J695" s="492"/>
      <c r="K695" s="492"/>
      <c r="L695" s="492"/>
      <c r="M695" s="492"/>
      <c r="N695" s="492"/>
      <c r="O695" s="492"/>
      <c r="P695" s="495"/>
      <c r="Q695" s="495"/>
      <c r="R695" s="492"/>
      <c r="S695" s="492"/>
      <c r="T695" s="492"/>
      <c r="U695" s="492"/>
      <c r="V695" s="492"/>
      <c r="W695" s="492"/>
    </row>
    <row r="696">
      <c r="A696" s="492"/>
      <c r="B696" s="492"/>
      <c r="C696" s="492"/>
      <c r="D696" s="492"/>
      <c r="E696" s="492"/>
      <c r="F696" s="492"/>
      <c r="G696" s="492"/>
      <c r="H696" s="492"/>
      <c r="I696" s="492"/>
      <c r="J696" s="492"/>
      <c r="K696" s="492"/>
      <c r="L696" s="492"/>
      <c r="M696" s="492"/>
      <c r="N696" s="492"/>
      <c r="O696" s="492"/>
      <c r="P696" s="495"/>
      <c r="Q696" s="495"/>
      <c r="R696" s="492"/>
      <c r="S696" s="492"/>
      <c r="T696" s="492"/>
      <c r="U696" s="492"/>
      <c r="V696" s="492"/>
      <c r="W696" s="492"/>
    </row>
    <row r="697">
      <c r="A697" s="492"/>
      <c r="B697" s="492"/>
      <c r="C697" s="492"/>
      <c r="D697" s="492"/>
      <c r="E697" s="492"/>
      <c r="F697" s="492"/>
      <c r="G697" s="492"/>
      <c r="H697" s="492"/>
      <c r="I697" s="492"/>
      <c r="J697" s="492"/>
      <c r="K697" s="492"/>
      <c r="L697" s="492"/>
      <c r="M697" s="492"/>
      <c r="N697" s="492"/>
      <c r="O697" s="492"/>
      <c r="P697" s="495"/>
      <c r="Q697" s="495"/>
      <c r="R697" s="492"/>
      <c r="S697" s="492"/>
      <c r="T697" s="492"/>
      <c r="U697" s="492"/>
      <c r="V697" s="492"/>
      <c r="W697" s="492"/>
    </row>
    <row r="698">
      <c r="A698" s="492"/>
      <c r="B698" s="492"/>
      <c r="C698" s="492"/>
      <c r="D698" s="492"/>
      <c r="E698" s="492"/>
      <c r="F698" s="492"/>
      <c r="G698" s="492"/>
      <c r="H698" s="492"/>
      <c r="I698" s="492"/>
      <c r="J698" s="492"/>
      <c r="K698" s="492"/>
      <c r="L698" s="492"/>
      <c r="M698" s="492"/>
      <c r="N698" s="492"/>
      <c r="O698" s="492"/>
      <c r="P698" s="495"/>
      <c r="Q698" s="495"/>
      <c r="R698" s="492"/>
      <c r="S698" s="492"/>
      <c r="T698" s="492"/>
      <c r="U698" s="492"/>
      <c r="V698" s="492"/>
      <c r="W698" s="492"/>
    </row>
    <row r="699">
      <c r="A699" s="492"/>
      <c r="B699" s="492"/>
      <c r="C699" s="492"/>
      <c r="D699" s="492"/>
      <c r="E699" s="492"/>
      <c r="F699" s="492"/>
      <c r="G699" s="492"/>
      <c r="H699" s="492"/>
      <c r="I699" s="492"/>
      <c r="J699" s="492"/>
      <c r="K699" s="492"/>
      <c r="L699" s="492"/>
      <c r="M699" s="492"/>
      <c r="N699" s="492"/>
      <c r="O699" s="492"/>
      <c r="P699" s="495"/>
      <c r="Q699" s="495"/>
      <c r="R699" s="492"/>
      <c r="S699" s="492"/>
      <c r="T699" s="492"/>
      <c r="U699" s="492"/>
      <c r="V699" s="492"/>
      <c r="W699" s="492"/>
    </row>
    <row r="700">
      <c r="A700" s="492"/>
      <c r="B700" s="492"/>
      <c r="C700" s="492"/>
      <c r="D700" s="492"/>
      <c r="E700" s="492"/>
      <c r="F700" s="492"/>
      <c r="G700" s="492"/>
      <c r="H700" s="492"/>
      <c r="I700" s="492"/>
      <c r="J700" s="492"/>
      <c r="K700" s="492"/>
      <c r="L700" s="492"/>
      <c r="M700" s="492"/>
      <c r="N700" s="492"/>
      <c r="O700" s="492"/>
      <c r="P700" s="495"/>
      <c r="Q700" s="495"/>
      <c r="R700" s="492"/>
      <c r="S700" s="492"/>
      <c r="T700" s="492"/>
      <c r="U700" s="492"/>
      <c r="V700" s="492"/>
      <c r="W700" s="492"/>
    </row>
    <row r="701">
      <c r="A701" s="492"/>
      <c r="B701" s="492"/>
      <c r="C701" s="492"/>
      <c r="D701" s="492"/>
      <c r="E701" s="492"/>
      <c r="F701" s="492"/>
      <c r="G701" s="492"/>
      <c r="H701" s="492"/>
      <c r="I701" s="492"/>
      <c r="J701" s="492"/>
      <c r="K701" s="492"/>
      <c r="L701" s="492"/>
      <c r="M701" s="492"/>
      <c r="N701" s="492"/>
      <c r="O701" s="492"/>
      <c r="P701" s="495"/>
      <c r="Q701" s="495"/>
      <c r="R701" s="492"/>
      <c r="S701" s="492"/>
      <c r="T701" s="492"/>
      <c r="U701" s="492"/>
      <c r="V701" s="492"/>
      <c r="W701" s="492"/>
    </row>
    <row r="702">
      <c r="A702" s="492"/>
      <c r="B702" s="492"/>
      <c r="C702" s="492"/>
      <c r="D702" s="492"/>
      <c r="E702" s="492"/>
      <c r="F702" s="492"/>
      <c r="G702" s="492"/>
      <c r="H702" s="492"/>
      <c r="I702" s="492"/>
      <c r="J702" s="492"/>
      <c r="K702" s="492"/>
      <c r="L702" s="492"/>
      <c r="M702" s="492"/>
      <c r="N702" s="492"/>
      <c r="O702" s="492"/>
      <c r="P702" s="495"/>
      <c r="Q702" s="495"/>
      <c r="R702" s="492"/>
      <c r="S702" s="492"/>
      <c r="T702" s="492"/>
      <c r="U702" s="492"/>
      <c r="V702" s="492"/>
      <c r="W702" s="492"/>
    </row>
    <row r="703">
      <c r="A703" s="492"/>
      <c r="B703" s="492"/>
      <c r="C703" s="492"/>
      <c r="D703" s="492"/>
      <c r="E703" s="492"/>
      <c r="F703" s="492"/>
      <c r="G703" s="492"/>
      <c r="H703" s="492"/>
      <c r="I703" s="492"/>
      <c r="J703" s="492"/>
      <c r="K703" s="492"/>
      <c r="L703" s="492"/>
      <c r="M703" s="492"/>
      <c r="N703" s="492"/>
      <c r="O703" s="492"/>
      <c r="P703" s="495"/>
      <c r="Q703" s="495"/>
      <c r="R703" s="492"/>
      <c r="S703" s="492"/>
      <c r="T703" s="492"/>
      <c r="U703" s="492"/>
      <c r="V703" s="492"/>
      <c r="W703" s="492"/>
    </row>
    <row r="704">
      <c r="A704" s="492"/>
      <c r="B704" s="492"/>
      <c r="C704" s="492"/>
      <c r="D704" s="492"/>
      <c r="E704" s="492"/>
      <c r="F704" s="492"/>
      <c r="G704" s="492"/>
      <c r="H704" s="492"/>
      <c r="I704" s="492"/>
      <c r="J704" s="492"/>
      <c r="K704" s="492"/>
      <c r="L704" s="492"/>
      <c r="M704" s="492"/>
      <c r="N704" s="492"/>
      <c r="O704" s="492"/>
      <c r="P704" s="495"/>
      <c r="Q704" s="495"/>
      <c r="R704" s="492"/>
      <c r="S704" s="492"/>
      <c r="T704" s="492"/>
      <c r="U704" s="492"/>
      <c r="V704" s="492"/>
      <c r="W704" s="492"/>
    </row>
    <row r="705">
      <c r="A705" s="492"/>
      <c r="B705" s="492"/>
      <c r="C705" s="492"/>
      <c r="D705" s="492"/>
      <c r="E705" s="492"/>
      <c r="F705" s="492"/>
      <c r="G705" s="492"/>
      <c r="H705" s="492"/>
      <c r="I705" s="492"/>
      <c r="J705" s="492"/>
      <c r="K705" s="492"/>
      <c r="L705" s="492"/>
      <c r="M705" s="492"/>
      <c r="N705" s="492"/>
      <c r="O705" s="492"/>
      <c r="P705" s="495"/>
      <c r="Q705" s="495"/>
      <c r="R705" s="492"/>
      <c r="S705" s="492"/>
      <c r="T705" s="492"/>
      <c r="U705" s="492"/>
      <c r="V705" s="492"/>
      <c r="W705" s="492"/>
    </row>
    <row r="706">
      <c r="A706" s="492"/>
      <c r="B706" s="492"/>
      <c r="C706" s="492"/>
      <c r="D706" s="492"/>
      <c r="E706" s="492"/>
      <c r="F706" s="492"/>
      <c r="G706" s="492"/>
      <c r="H706" s="492"/>
      <c r="I706" s="492"/>
      <c r="J706" s="492"/>
      <c r="K706" s="492"/>
      <c r="L706" s="492"/>
      <c r="M706" s="492"/>
      <c r="N706" s="492"/>
      <c r="O706" s="492"/>
      <c r="P706" s="495"/>
      <c r="Q706" s="495"/>
      <c r="R706" s="492"/>
      <c r="S706" s="492"/>
      <c r="T706" s="492"/>
      <c r="U706" s="492"/>
      <c r="V706" s="492"/>
      <c r="W706" s="492"/>
    </row>
    <row r="707">
      <c r="A707" s="492"/>
      <c r="B707" s="492"/>
      <c r="C707" s="492"/>
      <c r="D707" s="492"/>
      <c r="E707" s="492"/>
      <c r="F707" s="492"/>
      <c r="G707" s="492"/>
      <c r="H707" s="492"/>
      <c r="I707" s="492"/>
      <c r="J707" s="492"/>
      <c r="K707" s="492"/>
      <c r="L707" s="492"/>
      <c r="M707" s="492"/>
      <c r="N707" s="492"/>
      <c r="O707" s="492"/>
      <c r="P707" s="495"/>
      <c r="Q707" s="495"/>
      <c r="R707" s="492"/>
      <c r="S707" s="492"/>
      <c r="T707" s="492"/>
      <c r="U707" s="492"/>
      <c r="V707" s="492"/>
      <c r="W707" s="492"/>
    </row>
    <row r="708">
      <c r="A708" s="492"/>
      <c r="B708" s="492"/>
      <c r="C708" s="492"/>
      <c r="D708" s="492"/>
      <c r="E708" s="492"/>
      <c r="F708" s="492"/>
      <c r="G708" s="492"/>
      <c r="H708" s="492"/>
      <c r="I708" s="492"/>
      <c r="J708" s="492"/>
      <c r="K708" s="492"/>
      <c r="L708" s="492"/>
      <c r="M708" s="492"/>
      <c r="N708" s="492"/>
      <c r="O708" s="492"/>
      <c r="P708" s="495"/>
      <c r="Q708" s="495"/>
      <c r="R708" s="492"/>
      <c r="S708" s="492"/>
      <c r="T708" s="492"/>
      <c r="U708" s="492"/>
      <c r="V708" s="492"/>
      <c r="W708" s="492"/>
    </row>
    <row r="709">
      <c r="A709" s="492"/>
      <c r="B709" s="492"/>
      <c r="C709" s="492"/>
      <c r="D709" s="492"/>
      <c r="E709" s="492"/>
      <c r="F709" s="492"/>
      <c r="G709" s="492"/>
      <c r="H709" s="492"/>
      <c r="I709" s="492"/>
      <c r="J709" s="492"/>
      <c r="K709" s="492"/>
      <c r="L709" s="492"/>
      <c r="M709" s="492"/>
      <c r="N709" s="492"/>
      <c r="O709" s="492"/>
      <c r="P709" s="495"/>
      <c r="Q709" s="495"/>
      <c r="R709" s="492"/>
      <c r="S709" s="492"/>
      <c r="T709" s="492"/>
      <c r="U709" s="492"/>
      <c r="V709" s="492"/>
      <c r="W709" s="492"/>
    </row>
    <row r="710">
      <c r="A710" s="492"/>
      <c r="B710" s="492"/>
      <c r="C710" s="492"/>
      <c r="D710" s="492"/>
      <c r="E710" s="492"/>
      <c r="F710" s="492"/>
      <c r="G710" s="492"/>
      <c r="H710" s="492"/>
      <c r="I710" s="492"/>
      <c r="J710" s="492"/>
      <c r="K710" s="492"/>
      <c r="L710" s="492"/>
      <c r="M710" s="492"/>
      <c r="N710" s="492"/>
      <c r="O710" s="492"/>
      <c r="P710" s="495"/>
      <c r="Q710" s="495"/>
      <c r="R710" s="492"/>
      <c r="S710" s="492"/>
      <c r="T710" s="492"/>
      <c r="U710" s="492"/>
      <c r="V710" s="492"/>
      <c r="W710" s="492"/>
    </row>
    <row r="711">
      <c r="A711" s="492"/>
      <c r="B711" s="492"/>
      <c r="C711" s="492"/>
      <c r="D711" s="492"/>
      <c r="E711" s="492"/>
      <c r="F711" s="492"/>
      <c r="G711" s="492"/>
      <c r="H711" s="492"/>
      <c r="I711" s="492"/>
      <c r="J711" s="492"/>
      <c r="K711" s="492"/>
      <c r="L711" s="492"/>
      <c r="M711" s="492"/>
      <c r="N711" s="492"/>
      <c r="O711" s="492"/>
      <c r="P711" s="495"/>
      <c r="Q711" s="495"/>
      <c r="R711" s="492"/>
      <c r="S711" s="492"/>
      <c r="T711" s="492"/>
      <c r="U711" s="492"/>
      <c r="V711" s="492"/>
      <c r="W711" s="492"/>
    </row>
    <row r="712">
      <c r="A712" s="492"/>
      <c r="B712" s="492"/>
      <c r="C712" s="492"/>
      <c r="D712" s="492"/>
      <c r="E712" s="492"/>
      <c r="F712" s="492"/>
      <c r="G712" s="492"/>
      <c r="H712" s="492"/>
      <c r="I712" s="492"/>
      <c r="J712" s="492"/>
      <c r="K712" s="492"/>
      <c r="L712" s="492"/>
      <c r="M712" s="492"/>
      <c r="N712" s="492"/>
      <c r="O712" s="492"/>
      <c r="P712" s="495"/>
      <c r="Q712" s="495"/>
      <c r="R712" s="492"/>
      <c r="S712" s="492"/>
      <c r="T712" s="492"/>
      <c r="U712" s="492"/>
      <c r="V712" s="492"/>
      <c r="W712" s="492"/>
    </row>
    <row r="713">
      <c r="A713" s="492"/>
      <c r="B713" s="492"/>
      <c r="C713" s="492"/>
      <c r="D713" s="492"/>
      <c r="E713" s="492"/>
      <c r="F713" s="492"/>
      <c r="G713" s="492"/>
      <c r="H713" s="492"/>
      <c r="I713" s="492"/>
      <c r="J713" s="492"/>
      <c r="K713" s="492"/>
      <c r="L713" s="492"/>
      <c r="M713" s="492"/>
      <c r="N713" s="492"/>
      <c r="O713" s="492"/>
      <c r="P713" s="495"/>
      <c r="Q713" s="495"/>
      <c r="R713" s="492"/>
      <c r="S713" s="492"/>
      <c r="T713" s="492"/>
      <c r="U713" s="492"/>
      <c r="V713" s="492"/>
      <c r="W713" s="492"/>
    </row>
    <row r="714">
      <c r="A714" s="492"/>
      <c r="B714" s="492"/>
      <c r="C714" s="492"/>
      <c r="D714" s="492"/>
      <c r="E714" s="492"/>
      <c r="F714" s="492"/>
      <c r="G714" s="492"/>
      <c r="H714" s="492"/>
      <c r="I714" s="492"/>
      <c r="J714" s="492"/>
      <c r="K714" s="492"/>
      <c r="L714" s="492"/>
      <c r="M714" s="492"/>
      <c r="N714" s="492"/>
      <c r="O714" s="492"/>
      <c r="P714" s="495"/>
      <c r="Q714" s="495"/>
      <c r="R714" s="492"/>
      <c r="S714" s="492"/>
      <c r="T714" s="492"/>
      <c r="U714" s="492"/>
      <c r="V714" s="492"/>
      <c r="W714" s="492"/>
    </row>
    <row r="715">
      <c r="A715" s="492"/>
      <c r="B715" s="492"/>
      <c r="C715" s="492"/>
      <c r="D715" s="492"/>
      <c r="E715" s="492"/>
      <c r="F715" s="492"/>
      <c r="G715" s="492"/>
      <c r="H715" s="492"/>
      <c r="I715" s="492"/>
      <c r="J715" s="492"/>
      <c r="K715" s="492"/>
      <c r="L715" s="492"/>
      <c r="M715" s="492"/>
      <c r="N715" s="492"/>
      <c r="O715" s="492"/>
      <c r="P715" s="495"/>
      <c r="Q715" s="495"/>
      <c r="R715" s="492"/>
      <c r="S715" s="492"/>
      <c r="T715" s="492"/>
      <c r="U715" s="492"/>
      <c r="V715" s="492"/>
      <c r="W715" s="492"/>
    </row>
    <row r="716">
      <c r="A716" s="492"/>
      <c r="B716" s="492"/>
      <c r="C716" s="492"/>
      <c r="D716" s="492"/>
      <c r="E716" s="492"/>
      <c r="F716" s="492"/>
      <c r="G716" s="492"/>
      <c r="H716" s="492"/>
      <c r="I716" s="492"/>
      <c r="J716" s="492"/>
      <c r="K716" s="492"/>
      <c r="L716" s="492"/>
      <c r="M716" s="492"/>
      <c r="N716" s="492"/>
      <c r="O716" s="492"/>
      <c r="P716" s="495"/>
      <c r="Q716" s="495"/>
      <c r="R716" s="492"/>
      <c r="S716" s="492"/>
      <c r="T716" s="492"/>
      <c r="U716" s="492"/>
      <c r="V716" s="492"/>
      <c r="W716" s="492"/>
    </row>
    <row r="717">
      <c r="A717" s="492"/>
      <c r="B717" s="492"/>
      <c r="C717" s="492"/>
      <c r="D717" s="492"/>
      <c r="E717" s="492"/>
      <c r="F717" s="492"/>
      <c r="G717" s="492"/>
      <c r="H717" s="492"/>
      <c r="I717" s="492"/>
      <c r="J717" s="492"/>
      <c r="K717" s="492"/>
      <c r="L717" s="492"/>
      <c r="M717" s="492"/>
      <c r="N717" s="492"/>
      <c r="O717" s="492"/>
      <c r="P717" s="495"/>
      <c r="Q717" s="495"/>
      <c r="R717" s="492"/>
      <c r="S717" s="492"/>
      <c r="T717" s="492"/>
      <c r="U717" s="492"/>
      <c r="V717" s="492"/>
      <c r="W717" s="492"/>
    </row>
    <row r="718">
      <c r="A718" s="492"/>
      <c r="B718" s="492"/>
      <c r="C718" s="492"/>
      <c r="D718" s="492"/>
      <c r="E718" s="492"/>
      <c r="F718" s="492"/>
      <c r="G718" s="492"/>
      <c r="H718" s="492"/>
      <c r="I718" s="492"/>
      <c r="J718" s="492"/>
      <c r="K718" s="492"/>
      <c r="L718" s="492"/>
      <c r="M718" s="492"/>
      <c r="N718" s="492"/>
      <c r="O718" s="492"/>
      <c r="P718" s="495"/>
      <c r="Q718" s="495"/>
      <c r="R718" s="492"/>
      <c r="S718" s="492"/>
      <c r="T718" s="492"/>
      <c r="U718" s="492"/>
      <c r="V718" s="492"/>
      <c r="W718" s="492"/>
    </row>
    <row r="719">
      <c r="A719" s="492"/>
      <c r="B719" s="492"/>
      <c r="C719" s="492"/>
      <c r="D719" s="492"/>
      <c r="E719" s="492"/>
      <c r="F719" s="492"/>
      <c r="G719" s="492"/>
      <c r="H719" s="492"/>
      <c r="I719" s="492"/>
      <c r="J719" s="492"/>
      <c r="K719" s="492"/>
      <c r="L719" s="492"/>
      <c r="M719" s="492"/>
      <c r="N719" s="492"/>
      <c r="O719" s="492"/>
      <c r="P719" s="495"/>
      <c r="Q719" s="495"/>
      <c r="R719" s="492"/>
      <c r="S719" s="492"/>
      <c r="T719" s="492"/>
      <c r="U719" s="492"/>
      <c r="V719" s="492"/>
      <c r="W719" s="492"/>
    </row>
    <row r="720">
      <c r="A720" s="492"/>
      <c r="B720" s="492"/>
      <c r="C720" s="492"/>
      <c r="D720" s="492"/>
      <c r="E720" s="492"/>
      <c r="F720" s="492"/>
      <c r="G720" s="492"/>
      <c r="H720" s="492"/>
      <c r="I720" s="492"/>
      <c r="J720" s="492"/>
      <c r="K720" s="492"/>
      <c r="L720" s="492"/>
      <c r="M720" s="492"/>
      <c r="N720" s="492"/>
      <c r="O720" s="492"/>
      <c r="P720" s="495"/>
      <c r="Q720" s="495"/>
      <c r="R720" s="492"/>
      <c r="S720" s="492"/>
      <c r="T720" s="492"/>
      <c r="U720" s="492"/>
      <c r="V720" s="492"/>
      <c r="W720" s="492"/>
    </row>
    <row r="721">
      <c r="A721" s="492"/>
      <c r="B721" s="492"/>
      <c r="C721" s="492"/>
      <c r="D721" s="492"/>
      <c r="E721" s="492"/>
      <c r="F721" s="492"/>
      <c r="G721" s="492"/>
      <c r="H721" s="492"/>
      <c r="I721" s="492"/>
      <c r="J721" s="492"/>
      <c r="K721" s="492"/>
      <c r="L721" s="492"/>
      <c r="M721" s="492"/>
      <c r="N721" s="492"/>
      <c r="O721" s="492"/>
      <c r="P721" s="495"/>
      <c r="Q721" s="495"/>
      <c r="R721" s="492"/>
      <c r="S721" s="492"/>
      <c r="T721" s="492"/>
      <c r="U721" s="492"/>
      <c r="V721" s="492"/>
      <c r="W721" s="492"/>
    </row>
    <row r="722">
      <c r="A722" s="492"/>
      <c r="B722" s="492"/>
      <c r="C722" s="492"/>
      <c r="D722" s="492"/>
      <c r="E722" s="492"/>
      <c r="F722" s="492"/>
      <c r="G722" s="492"/>
      <c r="H722" s="492"/>
      <c r="I722" s="492"/>
      <c r="J722" s="492"/>
      <c r="K722" s="492"/>
      <c r="L722" s="492"/>
      <c r="M722" s="492"/>
      <c r="N722" s="492"/>
      <c r="O722" s="492"/>
      <c r="P722" s="495"/>
      <c r="Q722" s="495"/>
      <c r="R722" s="492"/>
      <c r="S722" s="492"/>
      <c r="T722" s="492"/>
      <c r="U722" s="492"/>
      <c r="V722" s="492"/>
      <c r="W722" s="492"/>
    </row>
    <row r="723">
      <c r="A723" s="492"/>
      <c r="B723" s="492"/>
      <c r="C723" s="492"/>
      <c r="D723" s="492"/>
      <c r="E723" s="492"/>
      <c r="F723" s="492"/>
      <c r="G723" s="492"/>
      <c r="H723" s="492"/>
      <c r="I723" s="492"/>
      <c r="J723" s="492"/>
      <c r="K723" s="492"/>
      <c r="L723" s="492"/>
      <c r="M723" s="492"/>
      <c r="N723" s="492"/>
      <c r="O723" s="492"/>
      <c r="P723" s="495"/>
      <c r="Q723" s="495"/>
      <c r="R723" s="492"/>
      <c r="S723" s="492"/>
      <c r="T723" s="492"/>
      <c r="U723" s="492"/>
      <c r="V723" s="492"/>
      <c r="W723" s="492"/>
    </row>
    <row r="724">
      <c r="A724" s="492"/>
      <c r="B724" s="492"/>
      <c r="C724" s="492"/>
      <c r="D724" s="492"/>
      <c r="E724" s="492"/>
      <c r="F724" s="492"/>
      <c r="G724" s="492"/>
      <c r="H724" s="492"/>
      <c r="I724" s="492"/>
      <c r="J724" s="492"/>
      <c r="K724" s="492"/>
      <c r="L724" s="492"/>
      <c r="M724" s="492"/>
      <c r="N724" s="492"/>
      <c r="O724" s="492"/>
      <c r="P724" s="495"/>
      <c r="Q724" s="495"/>
      <c r="R724" s="492"/>
      <c r="S724" s="492"/>
      <c r="T724" s="492"/>
      <c r="U724" s="492"/>
      <c r="V724" s="492"/>
      <c r="W724" s="492"/>
    </row>
    <row r="725">
      <c r="A725" s="492"/>
      <c r="B725" s="492"/>
      <c r="C725" s="492"/>
      <c r="D725" s="492"/>
      <c r="E725" s="492"/>
      <c r="F725" s="492"/>
      <c r="G725" s="492"/>
      <c r="H725" s="492"/>
      <c r="I725" s="492"/>
      <c r="J725" s="492"/>
      <c r="K725" s="492"/>
      <c r="L725" s="492"/>
      <c r="M725" s="492"/>
      <c r="N725" s="492"/>
      <c r="O725" s="492"/>
      <c r="P725" s="495"/>
      <c r="Q725" s="495"/>
      <c r="R725" s="492"/>
      <c r="S725" s="492"/>
      <c r="T725" s="492"/>
      <c r="U725" s="492"/>
      <c r="V725" s="492"/>
      <c r="W725" s="492"/>
    </row>
    <row r="726">
      <c r="A726" s="492"/>
      <c r="B726" s="492"/>
      <c r="C726" s="492"/>
      <c r="D726" s="492"/>
      <c r="E726" s="492"/>
      <c r="F726" s="492"/>
      <c r="G726" s="492"/>
      <c r="H726" s="492"/>
      <c r="I726" s="492"/>
      <c r="J726" s="492"/>
      <c r="K726" s="492"/>
      <c r="L726" s="492"/>
      <c r="M726" s="492"/>
      <c r="N726" s="492"/>
      <c r="O726" s="492"/>
      <c r="P726" s="495"/>
      <c r="Q726" s="495"/>
      <c r="R726" s="492"/>
      <c r="S726" s="492"/>
      <c r="T726" s="492"/>
      <c r="U726" s="492"/>
      <c r="V726" s="492"/>
      <c r="W726" s="492"/>
    </row>
    <row r="727">
      <c r="A727" s="492"/>
      <c r="B727" s="492"/>
      <c r="C727" s="492"/>
      <c r="D727" s="492"/>
      <c r="E727" s="492"/>
      <c r="F727" s="492"/>
      <c r="G727" s="492"/>
      <c r="H727" s="492"/>
      <c r="I727" s="492"/>
      <c r="J727" s="492"/>
      <c r="K727" s="492"/>
      <c r="L727" s="492"/>
      <c r="M727" s="492"/>
      <c r="N727" s="492"/>
      <c r="O727" s="492"/>
      <c r="P727" s="495"/>
      <c r="Q727" s="495"/>
      <c r="R727" s="492"/>
      <c r="S727" s="492"/>
      <c r="T727" s="492"/>
      <c r="U727" s="492"/>
      <c r="V727" s="492"/>
      <c r="W727" s="492"/>
    </row>
    <row r="728">
      <c r="A728" s="492"/>
      <c r="B728" s="492"/>
      <c r="C728" s="492"/>
      <c r="D728" s="492"/>
      <c r="E728" s="492"/>
      <c r="F728" s="492"/>
      <c r="G728" s="492"/>
      <c r="H728" s="492"/>
      <c r="I728" s="492"/>
      <c r="J728" s="492"/>
      <c r="K728" s="492"/>
      <c r="L728" s="492"/>
      <c r="M728" s="492"/>
      <c r="N728" s="492"/>
      <c r="O728" s="492"/>
      <c r="P728" s="495"/>
      <c r="Q728" s="495"/>
      <c r="R728" s="492"/>
      <c r="S728" s="492"/>
      <c r="T728" s="492"/>
      <c r="U728" s="492"/>
      <c r="V728" s="492"/>
      <c r="W728" s="492"/>
    </row>
    <row r="729">
      <c r="A729" s="492"/>
      <c r="B729" s="492"/>
      <c r="C729" s="492"/>
      <c r="D729" s="492"/>
      <c r="E729" s="492"/>
      <c r="F729" s="492"/>
      <c r="G729" s="492"/>
      <c r="H729" s="492"/>
      <c r="I729" s="492"/>
      <c r="J729" s="492"/>
      <c r="K729" s="492"/>
      <c r="L729" s="492"/>
      <c r="M729" s="492"/>
      <c r="N729" s="492"/>
      <c r="O729" s="492"/>
      <c r="P729" s="495"/>
      <c r="Q729" s="495"/>
      <c r="R729" s="492"/>
      <c r="S729" s="492"/>
      <c r="T729" s="492"/>
      <c r="U729" s="492"/>
      <c r="V729" s="492"/>
      <c r="W729" s="492"/>
    </row>
    <row r="730">
      <c r="A730" s="492"/>
      <c r="B730" s="492"/>
      <c r="C730" s="492"/>
      <c r="D730" s="492"/>
      <c r="E730" s="492"/>
      <c r="F730" s="492"/>
      <c r="G730" s="492"/>
      <c r="H730" s="492"/>
      <c r="I730" s="492"/>
      <c r="J730" s="492"/>
      <c r="K730" s="492"/>
      <c r="L730" s="492"/>
      <c r="M730" s="492"/>
      <c r="N730" s="492"/>
      <c r="O730" s="492"/>
      <c r="P730" s="495"/>
      <c r="Q730" s="495"/>
      <c r="R730" s="492"/>
      <c r="S730" s="492"/>
      <c r="T730" s="492"/>
      <c r="U730" s="492"/>
      <c r="V730" s="492"/>
      <c r="W730" s="492"/>
    </row>
    <row r="731">
      <c r="A731" s="492"/>
      <c r="B731" s="492"/>
      <c r="C731" s="492"/>
      <c r="D731" s="492"/>
      <c r="E731" s="492"/>
      <c r="F731" s="492"/>
      <c r="G731" s="492"/>
      <c r="H731" s="492"/>
      <c r="I731" s="492"/>
      <c r="J731" s="492"/>
      <c r="K731" s="492"/>
      <c r="L731" s="492"/>
      <c r="M731" s="492"/>
      <c r="N731" s="492"/>
      <c r="O731" s="492"/>
      <c r="P731" s="495"/>
      <c r="Q731" s="495"/>
      <c r="R731" s="492"/>
      <c r="S731" s="492"/>
      <c r="T731" s="492"/>
      <c r="U731" s="492"/>
      <c r="V731" s="492"/>
      <c r="W731" s="492"/>
    </row>
    <row r="732">
      <c r="A732" s="492"/>
      <c r="B732" s="492"/>
      <c r="C732" s="492"/>
      <c r="D732" s="492"/>
      <c r="E732" s="492"/>
      <c r="F732" s="492"/>
      <c r="G732" s="492"/>
      <c r="H732" s="492"/>
      <c r="I732" s="492"/>
      <c r="J732" s="492"/>
      <c r="K732" s="492"/>
      <c r="L732" s="492"/>
      <c r="M732" s="492"/>
      <c r="N732" s="492"/>
      <c r="O732" s="492"/>
      <c r="P732" s="495"/>
      <c r="Q732" s="495"/>
      <c r="R732" s="492"/>
      <c r="S732" s="492"/>
      <c r="T732" s="492"/>
      <c r="U732" s="492"/>
      <c r="V732" s="492"/>
      <c r="W732" s="492"/>
    </row>
    <row r="733">
      <c r="A733" s="492"/>
      <c r="B733" s="492"/>
      <c r="C733" s="492"/>
      <c r="D733" s="492"/>
      <c r="E733" s="492"/>
      <c r="F733" s="492"/>
      <c r="G733" s="492"/>
      <c r="H733" s="492"/>
      <c r="I733" s="492"/>
      <c r="J733" s="492"/>
      <c r="K733" s="492"/>
      <c r="L733" s="492"/>
      <c r="M733" s="492"/>
      <c r="N733" s="492"/>
      <c r="O733" s="492"/>
      <c r="P733" s="495"/>
      <c r="Q733" s="495"/>
      <c r="R733" s="492"/>
      <c r="S733" s="492"/>
      <c r="T733" s="492"/>
      <c r="U733" s="492"/>
      <c r="V733" s="492"/>
      <c r="W733" s="492"/>
    </row>
    <row r="734">
      <c r="A734" s="492"/>
      <c r="B734" s="492"/>
      <c r="C734" s="492"/>
      <c r="D734" s="492"/>
      <c r="E734" s="492"/>
      <c r="F734" s="492"/>
      <c r="G734" s="492"/>
      <c r="H734" s="492"/>
      <c r="I734" s="492"/>
      <c r="J734" s="492"/>
      <c r="K734" s="492"/>
      <c r="L734" s="492"/>
      <c r="M734" s="492"/>
      <c r="N734" s="492"/>
      <c r="O734" s="492"/>
      <c r="P734" s="495"/>
      <c r="Q734" s="495"/>
      <c r="R734" s="492"/>
      <c r="S734" s="492"/>
      <c r="T734" s="492"/>
      <c r="U734" s="492"/>
      <c r="V734" s="492"/>
      <c r="W734" s="492"/>
    </row>
    <row r="735">
      <c r="A735" s="492"/>
      <c r="B735" s="492"/>
      <c r="C735" s="492"/>
      <c r="D735" s="492"/>
      <c r="E735" s="492"/>
      <c r="F735" s="492"/>
      <c r="G735" s="492"/>
      <c r="H735" s="492"/>
      <c r="I735" s="492"/>
      <c r="J735" s="492"/>
      <c r="K735" s="492"/>
      <c r="L735" s="492"/>
      <c r="M735" s="492"/>
      <c r="N735" s="492"/>
      <c r="O735" s="492"/>
      <c r="P735" s="495"/>
      <c r="Q735" s="495"/>
      <c r="R735" s="492"/>
      <c r="S735" s="492"/>
      <c r="T735" s="492"/>
      <c r="U735" s="492"/>
      <c r="V735" s="492"/>
      <c r="W735" s="492"/>
    </row>
    <row r="736">
      <c r="A736" s="492"/>
      <c r="B736" s="492"/>
      <c r="C736" s="492"/>
      <c r="D736" s="492"/>
      <c r="E736" s="492"/>
      <c r="F736" s="492"/>
      <c r="G736" s="492"/>
      <c r="H736" s="492"/>
      <c r="I736" s="492"/>
      <c r="J736" s="492"/>
      <c r="K736" s="492"/>
      <c r="L736" s="492"/>
      <c r="M736" s="492"/>
      <c r="N736" s="492"/>
      <c r="O736" s="492"/>
      <c r="P736" s="495"/>
      <c r="Q736" s="495"/>
      <c r="R736" s="492"/>
      <c r="S736" s="492"/>
      <c r="T736" s="492"/>
      <c r="U736" s="492"/>
      <c r="V736" s="492"/>
      <c r="W736" s="492"/>
    </row>
    <row r="737">
      <c r="A737" s="492"/>
      <c r="B737" s="492"/>
      <c r="C737" s="492"/>
      <c r="D737" s="492"/>
      <c r="E737" s="492"/>
      <c r="F737" s="492"/>
      <c r="G737" s="492"/>
      <c r="H737" s="492"/>
      <c r="I737" s="492"/>
      <c r="J737" s="492"/>
      <c r="K737" s="492"/>
      <c r="L737" s="492"/>
      <c r="M737" s="492"/>
      <c r="N737" s="492"/>
      <c r="O737" s="492"/>
      <c r="P737" s="495"/>
      <c r="Q737" s="495"/>
      <c r="R737" s="492"/>
      <c r="S737" s="492"/>
      <c r="T737" s="492"/>
      <c r="U737" s="492"/>
      <c r="V737" s="492"/>
      <c r="W737" s="492"/>
    </row>
    <row r="738">
      <c r="A738" s="492"/>
      <c r="B738" s="492"/>
      <c r="C738" s="492"/>
      <c r="D738" s="492"/>
      <c r="E738" s="492"/>
      <c r="F738" s="492"/>
      <c r="G738" s="492"/>
      <c r="H738" s="492"/>
      <c r="I738" s="492"/>
      <c r="J738" s="492"/>
      <c r="K738" s="492"/>
      <c r="L738" s="492"/>
      <c r="M738" s="492"/>
      <c r="N738" s="492"/>
      <c r="O738" s="492"/>
      <c r="P738" s="495"/>
      <c r="Q738" s="495"/>
      <c r="R738" s="492"/>
      <c r="S738" s="492"/>
      <c r="T738" s="492"/>
      <c r="U738" s="492"/>
      <c r="V738" s="492"/>
      <c r="W738" s="492"/>
    </row>
    <row r="739">
      <c r="A739" s="492"/>
      <c r="B739" s="492"/>
      <c r="C739" s="492"/>
      <c r="D739" s="492"/>
      <c r="E739" s="492"/>
      <c r="F739" s="492"/>
      <c r="G739" s="492"/>
      <c r="H739" s="492"/>
      <c r="I739" s="492"/>
      <c r="J739" s="492"/>
      <c r="K739" s="492"/>
      <c r="L739" s="492"/>
      <c r="M739" s="492"/>
      <c r="N739" s="492"/>
      <c r="O739" s="492"/>
      <c r="P739" s="495"/>
      <c r="Q739" s="495"/>
      <c r="R739" s="492"/>
      <c r="S739" s="492"/>
      <c r="T739" s="492"/>
      <c r="U739" s="492"/>
      <c r="V739" s="492"/>
      <c r="W739" s="492"/>
    </row>
    <row r="740">
      <c r="A740" s="492"/>
      <c r="B740" s="492"/>
      <c r="C740" s="492"/>
      <c r="D740" s="492"/>
      <c r="E740" s="492"/>
      <c r="F740" s="492"/>
      <c r="G740" s="492"/>
      <c r="H740" s="492"/>
      <c r="I740" s="492"/>
      <c r="J740" s="492"/>
      <c r="K740" s="492"/>
      <c r="L740" s="492"/>
      <c r="M740" s="492"/>
      <c r="N740" s="492"/>
      <c r="O740" s="492"/>
      <c r="P740" s="495"/>
      <c r="Q740" s="495"/>
      <c r="R740" s="492"/>
      <c r="S740" s="492"/>
      <c r="T740" s="492"/>
      <c r="U740" s="492"/>
      <c r="V740" s="492"/>
      <c r="W740" s="492"/>
    </row>
    <row r="741">
      <c r="A741" s="492"/>
      <c r="B741" s="492"/>
      <c r="C741" s="492"/>
      <c r="D741" s="492"/>
      <c r="E741" s="492"/>
      <c r="F741" s="492"/>
      <c r="G741" s="492"/>
      <c r="H741" s="492"/>
      <c r="I741" s="492"/>
      <c r="J741" s="492"/>
      <c r="K741" s="492"/>
      <c r="L741" s="492"/>
      <c r="M741" s="492"/>
      <c r="N741" s="492"/>
      <c r="O741" s="492"/>
      <c r="P741" s="495"/>
      <c r="Q741" s="495"/>
      <c r="R741" s="492"/>
      <c r="S741" s="492"/>
      <c r="T741" s="492"/>
      <c r="U741" s="492"/>
      <c r="V741" s="492"/>
      <c r="W741" s="492"/>
    </row>
    <row r="742">
      <c r="A742" s="492"/>
      <c r="B742" s="492"/>
      <c r="C742" s="492"/>
      <c r="D742" s="492"/>
      <c r="E742" s="492"/>
      <c r="F742" s="492"/>
      <c r="G742" s="492"/>
      <c r="H742" s="492"/>
      <c r="I742" s="492"/>
      <c r="J742" s="492"/>
      <c r="K742" s="492"/>
      <c r="L742" s="492"/>
      <c r="M742" s="492"/>
      <c r="N742" s="492"/>
      <c r="O742" s="492"/>
      <c r="P742" s="495"/>
      <c r="Q742" s="495"/>
      <c r="R742" s="492"/>
      <c r="S742" s="492"/>
      <c r="T742" s="492"/>
      <c r="U742" s="492"/>
      <c r="V742" s="492"/>
      <c r="W742" s="492"/>
    </row>
    <row r="743">
      <c r="A743" s="492"/>
      <c r="B743" s="492"/>
      <c r="C743" s="492"/>
      <c r="D743" s="492"/>
      <c r="E743" s="492"/>
      <c r="F743" s="492"/>
      <c r="G743" s="492"/>
      <c r="H743" s="492"/>
      <c r="I743" s="492"/>
      <c r="J743" s="492"/>
      <c r="K743" s="492"/>
      <c r="L743" s="492"/>
      <c r="M743" s="492"/>
      <c r="N743" s="492"/>
      <c r="O743" s="492"/>
      <c r="P743" s="495"/>
      <c r="Q743" s="495"/>
      <c r="R743" s="492"/>
      <c r="S743" s="492"/>
      <c r="T743" s="492"/>
      <c r="U743" s="492"/>
      <c r="V743" s="492"/>
      <c r="W743" s="492"/>
    </row>
    <row r="744">
      <c r="A744" s="492"/>
      <c r="B744" s="492"/>
      <c r="C744" s="492"/>
      <c r="D744" s="492"/>
      <c r="E744" s="492"/>
      <c r="F744" s="492"/>
      <c r="G744" s="492"/>
      <c r="H744" s="492"/>
      <c r="I744" s="492"/>
      <c r="J744" s="492"/>
      <c r="K744" s="492"/>
      <c r="L744" s="492"/>
      <c r="M744" s="492"/>
      <c r="N744" s="492"/>
      <c r="O744" s="492"/>
      <c r="P744" s="495"/>
      <c r="Q744" s="495"/>
      <c r="R744" s="492"/>
      <c r="S744" s="492"/>
      <c r="T744" s="492"/>
      <c r="U744" s="492"/>
      <c r="V744" s="492"/>
      <c r="W744" s="492"/>
    </row>
    <row r="745">
      <c r="A745" s="492"/>
      <c r="B745" s="492"/>
      <c r="C745" s="492"/>
      <c r="D745" s="492"/>
      <c r="E745" s="492"/>
      <c r="F745" s="492"/>
      <c r="G745" s="492"/>
      <c r="H745" s="492"/>
      <c r="I745" s="492"/>
      <c r="J745" s="492"/>
      <c r="K745" s="492"/>
      <c r="L745" s="492"/>
      <c r="M745" s="492"/>
      <c r="N745" s="492"/>
      <c r="O745" s="492"/>
      <c r="P745" s="495"/>
      <c r="Q745" s="495"/>
      <c r="R745" s="492"/>
      <c r="S745" s="492"/>
      <c r="T745" s="492"/>
      <c r="U745" s="492"/>
      <c r="V745" s="492"/>
      <c r="W745" s="492"/>
    </row>
    <row r="746">
      <c r="A746" s="492"/>
      <c r="B746" s="492"/>
      <c r="C746" s="492"/>
      <c r="D746" s="492"/>
      <c r="E746" s="492"/>
      <c r="F746" s="492"/>
      <c r="G746" s="492"/>
      <c r="H746" s="492"/>
      <c r="I746" s="492"/>
      <c r="J746" s="492"/>
      <c r="K746" s="492"/>
      <c r="L746" s="492"/>
      <c r="M746" s="492"/>
      <c r="N746" s="492"/>
      <c r="O746" s="492"/>
      <c r="P746" s="495"/>
      <c r="Q746" s="495"/>
      <c r="R746" s="492"/>
      <c r="S746" s="492"/>
      <c r="T746" s="492"/>
      <c r="U746" s="492"/>
      <c r="V746" s="492"/>
      <c r="W746" s="492"/>
    </row>
    <row r="747">
      <c r="A747" s="492"/>
      <c r="B747" s="492"/>
      <c r="C747" s="492"/>
      <c r="D747" s="492"/>
      <c r="E747" s="492"/>
      <c r="F747" s="492"/>
      <c r="G747" s="492"/>
      <c r="H747" s="492"/>
      <c r="I747" s="492"/>
      <c r="J747" s="492"/>
      <c r="K747" s="492"/>
      <c r="L747" s="492"/>
      <c r="M747" s="492"/>
      <c r="N747" s="492"/>
      <c r="O747" s="492"/>
      <c r="P747" s="495"/>
      <c r="Q747" s="495"/>
      <c r="R747" s="492"/>
      <c r="S747" s="492"/>
      <c r="T747" s="492"/>
      <c r="U747" s="492"/>
      <c r="V747" s="492"/>
      <c r="W747" s="492"/>
    </row>
    <row r="748">
      <c r="A748" s="492"/>
      <c r="B748" s="492"/>
      <c r="C748" s="492"/>
      <c r="D748" s="492"/>
      <c r="E748" s="492"/>
      <c r="F748" s="492"/>
      <c r="G748" s="492"/>
      <c r="H748" s="492"/>
      <c r="I748" s="492"/>
      <c r="J748" s="492"/>
      <c r="K748" s="492"/>
      <c r="L748" s="492"/>
      <c r="M748" s="492"/>
      <c r="N748" s="492"/>
      <c r="O748" s="492"/>
      <c r="P748" s="495"/>
      <c r="Q748" s="495"/>
      <c r="R748" s="492"/>
      <c r="S748" s="492"/>
      <c r="T748" s="492"/>
      <c r="U748" s="492"/>
      <c r="V748" s="492"/>
      <c r="W748" s="492"/>
    </row>
    <row r="749">
      <c r="A749" s="492"/>
      <c r="B749" s="492"/>
      <c r="C749" s="492"/>
      <c r="D749" s="492"/>
      <c r="E749" s="492"/>
      <c r="F749" s="492"/>
      <c r="G749" s="492"/>
      <c r="H749" s="492"/>
      <c r="I749" s="492"/>
      <c r="J749" s="492"/>
      <c r="K749" s="492"/>
      <c r="L749" s="492"/>
      <c r="M749" s="492"/>
      <c r="N749" s="492"/>
      <c r="O749" s="492"/>
      <c r="P749" s="495"/>
      <c r="Q749" s="495"/>
      <c r="R749" s="492"/>
      <c r="S749" s="492"/>
      <c r="T749" s="492"/>
      <c r="U749" s="492"/>
      <c r="V749" s="492"/>
      <c r="W749" s="492"/>
    </row>
    <row r="750">
      <c r="A750" s="492"/>
      <c r="B750" s="492"/>
      <c r="C750" s="492"/>
      <c r="D750" s="492"/>
      <c r="E750" s="492"/>
      <c r="F750" s="492"/>
      <c r="G750" s="492"/>
      <c r="H750" s="492"/>
      <c r="I750" s="492"/>
      <c r="J750" s="492"/>
      <c r="K750" s="492"/>
      <c r="L750" s="492"/>
      <c r="M750" s="492"/>
      <c r="N750" s="492"/>
      <c r="O750" s="492"/>
      <c r="P750" s="495"/>
      <c r="Q750" s="495"/>
      <c r="R750" s="492"/>
      <c r="S750" s="492"/>
      <c r="T750" s="492"/>
      <c r="U750" s="492"/>
      <c r="V750" s="492"/>
      <c r="W750" s="492"/>
    </row>
    <row r="751">
      <c r="A751" s="492"/>
      <c r="B751" s="492"/>
      <c r="C751" s="492"/>
      <c r="D751" s="492"/>
      <c r="E751" s="492"/>
      <c r="F751" s="492"/>
      <c r="G751" s="492"/>
      <c r="H751" s="492"/>
      <c r="I751" s="492"/>
      <c r="J751" s="492"/>
      <c r="K751" s="492"/>
      <c r="L751" s="492"/>
      <c r="M751" s="492"/>
      <c r="N751" s="492"/>
      <c r="O751" s="492"/>
      <c r="P751" s="495"/>
      <c r="Q751" s="495"/>
      <c r="R751" s="492"/>
      <c r="S751" s="492"/>
      <c r="T751" s="492"/>
      <c r="U751" s="492"/>
      <c r="V751" s="492"/>
      <c r="W751" s="492"/>
    </row>
    <row r="752">
      <c r="A752" s="492"/>
      <c r="B752" s="492"/>
      <c r="C752" s="492"/>
      <c r="D752" s="492"/>
      <c r="E752" s="492"/>
      <c r="F752" s="492"/>
      <c r="G752" s="492"/>
      <c r="H752" s="492"/>
      <c r="I752" s="492"/>
      <c r="J752" s="492"/>
      <c r="K752" s="492"/>
      <c r="L752" s="492"/>
      <c r="M752" s="492"/>
      <c r="N752" s="492"/>
      <c r="O752" s="492"/>
      <c r="P752" s="495"/>
      <c r="Q752" s="495"/>
      <c r="R752" s="492"/>
      <c r="S752" s="492"/>
      <c r="T752" s="492"/>
      <c r="U752" s="492"/>
      <c r="V752" s="492"/>
      <c r="W752" s="492"/>
    </row>
    <row r="753">
      <c r="A753" s="492"/>
      <c r="B753" s="492"/>
      <c r="C753" s="492"/>
      <c r="D753" s="492"/>
      <c r="E753" s="492"/>
      <c r="F753" s="492"/>
      <c r="G753" s="492"/>
      <c r="H753" s="492"/>
      <c r="I753" s="492"/>
      <c r="J753" s="492"/>
      <c r="K753" s="492"/>
      <c r="L753" s="492"/>
      <c r="M753" s="492"/>
      <c r="N753" s="492"/>
      <c r="O753" s="492"/>
      <c r="P753" s="495"/>
      <c r="Q753" s="495"/>
      <c r="R753" s="492"/>
      <c r="S753" s="492"/>
      <c r="T753" s="492"/>
      <c r="U753" s="492"/>
      <c r="V753" s="492"/>
      <c r="W753" s="492"/>
    </row>
    <row r="754">
      <c r="A754" s="492"/>
      <c r="B754" s="492"/>
      <c r="C754" s="492"/>
      <c r="D754" s="492"/>
      <c r="E754" s="492"/>
      <c r="F754" s="492"/>
      <c r="G754" s="492"/>
      <c r="H754" s="492"/>
      <c r="I754" s="492"/>
      <c r="J754" s="492"/>
      <c r="K754" s="492"/>
      <c r="L754" s="492"/>
      <c r="M754" s="492"/>
      <c r="N754" s="492"/>
      <c r="O754" s="492"/>
      <c r="P754" s="495"/>
      <c r="Q754" s="495"/>
      <c r="R754" s="492"/>
      <c r="S754" s="492"/>
      <c r="T754" s="492"/>
      <c r="U754" s="492"/>
      <c r="V754" s="492"/>
      <c r="W754" s="492"/>
    </row>
    <row r="755">
      <c r="A755" s="492"/>
      <c r="B755" s="492"/>
      <c r="C755" s="492"/>
      <c r="D755" s="492"/>
      <c r="E755" s="492"/>
      <c r="F755" s="492"/>
      <c r="G755" s="492"/>
      <c r="H755" s="492"/>
      <c r="I755" s="492"/>
      <c r="J755" s="492"/>
      <c r="K755" s="492"/>
      <c r="L755" s="492"/>
      <c r="M755" s="492"/>
      <c r="N755" s="492"/>
      <c r="O755" s="492"/>
      <c r="P755" s="495"/>
      <c r="Q755" s="495"/>
      <c r="R755" s="492"/>
      <c r="S755" s="492"/>
      <c r="T755" s="492"/>
      <c r="U755" s="492"/>
      <c r="V755" s="492"/>
      <c r="W755" s="492"/>
    </row>
    <row r="756">
      <c r="A756" s="492"/>
      <c r="B756" s="492"/>
      <c r="C756" s="492"/>
      <c r="D756" s="492"/>
      <c r="E756" s="492"/>
      <c r="F756" s="492"/>
      <c r="G756" s="492"/>
      <c r="H756" s="492"/>
      <c r="I756" s="492"/>
      <c r="J756" s="492"/>
      <c r="K756" s="492"/>
      <c r="L756" s="492"/>
      <c r="M756" s="492"/>
      <c r="N756" s="492"/>
      <c r="O756" s="492"/>
      <c r="P756" s="495"/>
      <c r="Q756" s="495"/>
      <c r="R756" s="492"/>
      <c r="S756" s="492"/>
      <c r="T756" s="492"/>
      <c r="U756" s="492"/>
      <c r="V756" s="492"/>
      <c r="W756" s="492"/>
    </row>
    <row r="757">
      <c r="A757" s="492"/>
      <c r="B757" s="492"/>
      <c r="C757" s="492"/>
      <c r="D757" s="492"/>
      <c r="E757" s="492"/>
      <c r="F757" s="492"/>
      <c r="G757" s="492"/>
      <c r="H757" s="492"/>
      <c r="I757" s="492"/>
      <c r="J757" s="492"/>
      <c r="K757" s="492"/>
      <c r="L757" s="492"/>
      <c r="M757" s="492"/>
      <c r="N757" s="492"/>
      <c r="O757" s="492"/>
      <c r="P757" s="495"/>
      <c r="Q757" s="495"/>
      <c r="R757" s="492"/>
      <c r="S757" s="492"/>
      <c r="T757" s="492"/>
      <c r="U757" s="492"/>
      <c r="V757" s="492"/>
      <c r="W757" s="492"/>
    </row>
    <row r="758">
      <c r="A758" s="492"/>
      <c r="B758" s="492"/>
      <c r="C758" s="492"/>
      <c r="D758" s="492"/>
      <c r="E758" s="492"/>
      <c r="F758" s="492"/>
      <c r="G758" s="492"/>
      <c r="H758" s="492"/>
      <c r="I758" s="492"/>
      <c r="J758" s="492"/>
      <c r="K758" s="492"/>
      <c r="L758" s="492"/>
      <c r="M758" s="492"/>
      <c r="N758" s="492"/>
      <c r="O758" s="492"/>
      <c r="P758" s="495"/>
      <c r="Q758" s="495"/>
      <c r="R758" s="492"/>
      <c r="S758" s="492"/>
      <c r="T758" s="492"/>
      <c r="U758" s="492"/>
      <c r="V758" s="492"/>
      <c r="W758" s="492"/>
    </row>
    <row r="759">
      <c r="A759" s="492"/>
      <c r="B759" s="492"/>
      <c r="C759" s="492"/>
      <c r="D759" s="492"/>
      <c r="E759" s="492"/>
      <c r="F759" s="492"/>
      <c r="G759" s="492"/>
      <c r="H759" s="492"/>
      <c r="I759" s="492"/>
      <c r="J759" s="492"/>
      <c r="K759" s="492"/>
      <c r="L759" s="492"/>
      <c r="M759" s="492"/>
      <c r="N759" s="492"/>
      <c r="O759" s="492"/>
      <c r="P759" s="495"/>
      <c r="Q759" s="495"/>
      <c r="R759" s="492"/>
      <c r="S759" s="492"/>
      <c r="T759" s="492"/>
      <c r="U759" s="492"/>
      <c r="V759" s="492"/>
      <c r="W759" s="492"/>
    </row>
    <row r="760">
      <c r="A760" s="492"/>
      <c r="B760" s="492"/>
      <c r="C760" s="492"/>
      <c r="D760" s="492"/>
      <c r="E760" s="492"/>
      <c r="F760" s="492"/>
      <c r="G760" s="492"/>
      <c r="H760" s="492"/>
      <c r="I760" s="492"/>
      <c r="J760" s="492"/>
      <c r="K760" s="492"/>
      <c r="L760" s="492"/>
      <c r="M760" s="492"/>
      <c r="N760" s="492"/>
      <c r="O760" s="492"/>
      <c r="P760" s="495"/>
      <c r="Q760" s="495"/>
      <c r="R760" s="492"/>
      <c r="S760" s="492"/>
      <c r="T760" s="492"/>
      <c r="U760" s="492"/>
      <c r="V760" s="492"/>
      <c r="W760" s="492"/>
    </row>
    <row r="761">
      <c r="A761" s="492"/>
      <c r="B761" s="492"/>
      <c r="C761" s="492"/>
      <c r="D761" s="492"/>
      <c r="E761" s="492"/>
      <c r="F761" s="492"/>
      <c r="G761" s="492"/>
      <c r="H761" s="492"/>
      <c r="I761" s="492"/>
      <c r="J761" s="492"/>
      <c r="K761" s="492"/>
      <c r="L761" s="492"/>
      <c r="M761" s="492"/>
      <c r="N761" s="492"/>
      <c r="O761" s="492"/>
      <c r="P761" s="495"/>
      <c r="Q761" s="495"/>
      <c r="R761" s="492"/>
      <c r="S761" s="492"/>
      <c r="T761" s="492"/>
      <c r="U761" s="492"/>
      <c r="V761" s="492"/>
      <c r="W761" s="492"/>
    </row>
    <row r="762">
      <c r="A762" s="492"/>
      <c r="B762" s="492"/>
      <c r="C762" s="492"/>
      <c r="D762" s="492"/>
      <c r="E762" s="492"/>
      <c r="F762" s="492"/>
      <c r="G762" s="492"/>
      <c r="H762" s="492"/>
      <c r="I762" s="492"/>
      <c r="J762" s="492"/>
      <c r="K762" s="492"/>
      <c r="L762" s="492"/>
      <c r="M762" s="492"/>
      <c r="N762" s="492"/>
      <c r="O762" s="492"/>
      <c r="P762" s="495"/>
      <c r="Q762" s="495"/>
      <c r="R762" s="492"/>
      <c r="S762" s="492"/>
      <c r="T762" s="492"/>
      <c r="U762" s="492"/>
      <c r="V762" s="492"/>
      <c r="W762" s="492"/>
    </row>
    <row r="763">
      <c r="A763" s="492"/>
      <c r="B763" s="492"/>
      <c r="C763" s="492"/>
      <c r="D763" s="492"/>
      <c r="E763" s="492"/>
      <c r="F763" s="492"/>
      <c r="G763" s="492"/>
      <c r="H763" s="492"/>
      <c r="I763" s="492"/>
      <c r="J763" s="492"/>
      <c r="K763" s="492"/>
      <c r="L763" s="492"/>
      <c r="M763" s="492"/>
      <c r="N763" s="492"/>
      <c r="O763" s="492"/>
      <c r="P763" s="495"/>
      <c r="Q763" s="495"/>
      <c r="R763" s="492"/>
      <c r="S763" s="492"/>
      <c r="T763" s="492"/>
      <c r="U763" s="492"/>
      <c r="V763" s="492"/>
      <c r="W763" s="492"/>
    </row>
    <row r="764">
      <c r="A764" s="492"/>
      <c r="B764" s="492"/>
      <c r="C764" s="492"/>
      <c r="D764" s="492"/>
      <c r="E764" s="492"/>
      <c r="F764" s="492"/>
      <c r="G764" s="492"/>
      <c r="H764" s="492"/>
      <c r="I764" s="492"/>
      <c r="J764" s="492"/>
      <c r="K764" s="492"/>
      <c r="L764" s="492"/>
      <c r="M764" s="492"/>
      <c r="N764" s="492"/>
      <c r="O764" s="492"/>
      <c r="P764" s="495"/>
      <c r="Q764" s="495"/>
      <c r="R764" s="492"/>
      <c r="S764" s="492"/>
      <c r="T764" s="492"/>
      <c r="U764" s="492"/>
      <c r="V764" s="492"/>
      <c r="W764" s="492"/>
    </row>
    <row r="765">
      <c r="A765" s="492"/>
      <c r="B765" s="492"/>
      <c r="C765" s="492"/>
      <c r="D765" s="492"/>
      <c r="E765" s="492"/>
      <c r="F765" s="492"/>
      <c r="G765" s="492"/>
      <c r="H765" s="492"/>
      <c r="I765" s="492"/>
      <c r="J765" s="492"/>
      <c r="K765" s="492"/>
      <c r="L765" s="492"/>
      <c r="M765" s="492"/>
      <c r="N765" s="492"/>
      <c r="O765" s="492"/>
      <c r="P765" s="495"/>
      <c r="Q765" s="495"/>
      <c r="R765" s="492"/>
      <c r="S765" s="492"/>
      <c r="T765" s="492"/>
      <c r="U765" s="492"/>
      <c r="V765" s="492"/>
      <c r="W765" s="492"/>
    </row>
    <row r="766">
      <c r="A766" s="492"/>
      <c r="B766" s="492"/>
      <c r="C766" s="492"/>
      <c r="D766" s="492"/>
      <c r="E766" s="492"/>
      <c r="F766" s="492"/>
      <c r="G766" s="492"/>
      <c r="H766" s="492"/>
      <c r="I766" s="492"/>
      <c r="J766" s="492"/>
      <c r="K766" s="492"/>
      <c r="L766" s="492"/>
      <c r="M766" s="492"/>
      <c r="N766" s="492"/>
      <c r="O766" s="492"/>
      <c r="P766" s="495"/>
      <c r="Q766" s="495"/>
      <c r="R766" s="492"/>
      <c r="S766" s="492"/>
      <c r="T766" s="492"/>
      <c r="U766" s="492"/>
      <c r="V766" s="492"/>
      <c r="W766" s="492"/>
    </row>
    <row r="767">
      <c r="A767" s="492"/>
      <c r="B767" s="492"/>
      <c r="C767" s="492"/>
      <c r="D767" s="492"/>
      <c r="E767" s="492"/>
      <c r="F767" s="492"/>
      <c r="G767" s="492"/>
      <c r="H767" s="492"/>
      <c r="I767" s="492"/>
      <c r="J767" s="492"/>
      <c r="K767" s="492"/>
      <c r="L767" s="492"/>
      <c r="M767" s="492"/>
      <c r="N767" s="492"/>
      <c r="O767" s="492"/>
      <c r="P767" s="495"/>
      <c r="Q767" s="495"/>
      <c r="R767" s="492"/>
      <c r="S767" s="492"/>
      <c r="T767" s="492"/>
      <c r="U767" s="492"/>
      <c r="V767" s="492"/>
      <c r="W767" s="492"/>
    </row>
    <row r="768">
      <c r="A768" s="492"/>
      <c r="B768" s="492"/>
      <c r="C768" s="492"/>
      <c r="D768" s="492"/>
      <c r="E768" s="492"/>
      <c r="F768" s="492"/>
      <c r="G768" s="492"/>
      <c r="H768" s="492"/>
      <c r="I768" s="492"/>
      <c r="J768" s="492"/>
      <c r="K768" s="492"/>
      <c r="L768" s="492"/>
      <c r="M768" s="492"/>
      <c r="N768" s="492"/>
      <c r="O768" s="492"/>
      <c r="P768" s="495"/>
      <c r="Q768" s="495"/>
      <c r="R768" s="492"/>
      <c r="S768" s="492"/>
      <c r="T768" s="492"/>
      <c r="U768" s="492"/>
      <c r="V768" s="492"/>
      <c r="W768" s="492"/>
    </row>
    <row r="769">
      <c r="A769" s="492"/>
      <c r="B769" s="492"/>
      <c r="C769" s="492"/>
      <c r="D769" s="492"/>
      <c r="E769" s="492"/>
      <c r="F769" s="492"/>
      <c r="G769" s="492"/>
      <c r="H769" s="492"/>
      <c r="I769" s="492"/>
      <c r="J769" s="492"/>
      <c r="K769" s="492"/>
      <c r="L769" s="492"/>
      <c r="M769" s="492"/>
      <c r="N769" s="492"/>
      <c r="O769" s="492"/>
      <c r="P769" s="495"/>
      <c r="Q769" s="495"/>
      <c r="R769" s="492"/>
      <c r="S769" s="492"/>
      <c r="T769" s="492"/>
      <c r="U769" s="492"/>
      <c r="V769" s="492"/>
      <c r="W769" s="492"/>
    </row>
    <row r="770">
      <c r="A770" s="492"/>
      <c r="B770" s="492"/>
      <c r="C770" s="492"/>
      <c r="D770" s="492"/>
      <c r="E770" s="492"/>
      <c r="F770" s="492"/>
      <c r="G770" s="492"/>
      <c r="H770" s="492"/>
      <c r="I770" s="492"/>
      <c r="J770" s="492"/>
      <c r="K770" s="492"/>
      <c r="L770" s="492"/>
      <c r="M770" s="492"/>
      <c r="N770" s="492"/>
      <c r="O770" s="492"/>
      <c r="P770" s="495"/>
      <c r="Q770" s="495"/>
      <c r="R770" s="492"/>
      <c r="S770" s="492"/>
      <c r="T770" s="492"/>
      <c r="U770" s="492"/>
      <c r="V770" s="492"/>
      <c r="W770" s="492"/>
    </row>
    <row r="771">
      <c r="A771" s="492"/>
      <c r="B771" s="492"/>
      <c r="C771" s="492"/>
      <c r="D771" s="492"/>
      <c r="E771" s="492"/>
      <c r="F771" s="492"/>
      <c r="G771" s="492"/>
      <c r="H771" s="492"/>
      <c r="I771" s="492"/>
      <c r="J771" s="492"/>
      <c r="K771" s="492"/>
      <c r="L771" s="492"/>
      <c r="M771" s="492"/>
      <c r="N771" s="492"/>
      <c r="O771" s="492"/>
      <c r="P771" s="495"/>
      <c r="Q771" s="495"/>
      <c r="R771" s="492"/>
      <c r="S771" s="492"/>
      <c r="T771" s="492"/>
      <c r="U771" s="492"/>
      <c r="V771" s="492"/>
      <c r="W771" s="492"/>
    </row>
    <row r="772">
      <c r="A772" s="492"/>
      <c r="B772" s="492"/>
      <c r="C772" s="492"/>
      <c r="D772" s="492"/>
      <c r="E772" s="492"/>
      <c r="F772" s="492"/>
      <c r="G772" s="492"/>
      <c r="H772" s="492"/>
      <c r="I772" s="492"/>
      <c r="J772" s="492"/>
      <c r="K772" s="492"/>
      <c r="L772" s="492"/>
      <c r="M772" s="492"/>
      <c r="N772" s="492"/>
      <c r="O772" s="492"/>
      <c r="P772" s="495"/>
      <c r="Q772" s="495"/>
      <c r="R772" s="492"/>
      <c r="S772" s="492"/>
      <c r="T772" s="492"/>
      <c r="U772" s="492"/>
      <c r="V772" s="492"/>
      <c r="W772" s="492"/>
    </row>
    <row r="773">
      <c r="A773" s="492"/>
      <c r="B773" s="492"/>
      <c r="C773" s="492"/>
      <c r="D773" s="492"/>
      <c r="E773" s="492"/>
      <c r="F773" s="492"/>
      <c r="G773" s="492"/>
      <c r="H773" s="492"/>
      <c r="I773" s="492"/>
      <c r="J773" s="492"/>
      <c r="K773" s="492"/>
      <c r="L773" s="492"/>
      <c r="M773" s="492"/>
      <c r="N773" s="492"/>
      <c r="O773" s="492"/>
      <c r="P773" s="495"/>
      <c r="Q773" s="495"/>
      <c r="R773" s="492"/>
      <c r="S773" s="492"/>
      <c r="T773" s="492"/>
      <c r="U773" s="492"/>
      <c r="V773" s="492"/>
      <c r="W773" s="492"/>
    </row>
    <row r="774">
      <c r="A774" s="492"/>
      <c r="B774" s="492"/>
      <c r="C774" s="492"/>
      <c r="D774" s="492"/>
      <c r="E774" s="492"/>
      <c r="F774" s="492"/>
      <c r="G774" s="492"/>
      <c r="H774" s="492"/>
      <c r="I774" s="492"/>
      <c r="J774" s="492"/>
      <c r="K774" s="492"/>
      <c r="L774" s="492"/>
      <c r="M774" s="492"/>
      <c r="N774" s="492"/>
      <c r="O774" s="492"/>
      <c r="P774" s="495"/>
      <c r="Q774" s="495"/>
      <c r="R774" s="492"/>
      <c r="S774" s="492"/>
      <c r="T774" s="492"/>
      <c r="U774" s="492"/>
      <c r="V774" s="492"/>
      <c r="W774" s="492"/>
    </row>
    <row r="775">
      <c r="A775" s="492"/>
      <c r="B775" s="492"/>
      <c r="C775" s="492"/>
      <c r="D775" s="492"/>
      <c r="E775" s="492"/>
      <c r="F775" s="492"/>
      <c r="G775" s="492"/>
      <c r="H775" s="492"/>
      <c r="I775" s="492"/>
      <c r="J775" s="492"/>
      <c r="K775" s="492"/>
      <c r="L775" s="492"/>
      <c r="M775" s="492"/>
      <c r="N775" s="492"/>
      <c r="O775" s="492"/>
      <c r="P775" s="495"/>
      <c r="Q775" s="495"/>
      <c r="R775" s="492"/>
      <c r="S775" s="492"/>
      <c r="T775" s="492"/>
      <c r="U775" s="492"/>
      <c r="V775" s="492"/>
      <c r="W775" s="492"/>
    </row>
    <row r="776">
      <c r="A776" s="492"/>
      <c r="B776" s="492"/>
      <c r="C776" s="492"/>
      <c r="D776" s="492"/>
      <c r="E776" s="492"/>
      <c r="F776" s="492"/>
      <c r="G776" s="492"/>
      <c r="H776" s="492"/>
      <c r="I776" s="492"/>
      <c r="J776" s="492"/>
      <c r="K776" s="492"/>
      <c r="L776" s="492"/>
      <c r="M776" s="492"/>
      <c r="N776" s="492"/>
      <c r="O776" s="492"/>
      <c r="P776" s="495"/>
      <c r="Q776" s="495"/>
      <c r="R776" s="492"/>
      <c r="S776" s="492"/>
      <c r="T776" s="492"/>
      <c r="U776" s="492"/>
      <c r="V776" s="492"/>
      <c r="W776" s="492"/>
    </row>
    <row r="777">
      <c r="A777" s="492"/>
      <c r="B777" s="492"/>
      <c r="C777" s="492"/>
      <c r="D777" s="492"/>
      <c r="E777" s="492"/>
      <c r="F777" s="492"/>
      <c r="G777" s="492"/>
      <c r="H777" s="492"/>
      <c r="I777" s="492"/>
      <c r="J777" s="492"/>
      <c r="K777" s="492"/>
      <c r="L777" s="492"/>
      <c r="M777" s="492"/>
      <c r="N777" s="492"/>
      <c r="O777" s="492"/>
      <c r="P777" s="495"/>
      <c r="Q777" s="495"/>
      <c r="R777" s="492"/>
      <c r="S777" s="492"/>
      <c r="T777" s="492"/>
      <c r="U777" s="492"/>
      <c r="V777" s="492"/>
      <c r="W777" s="492"/>
    </row>
    <row r="778">
      <c r="A778" s="492"/>
      <c r="B778" s="492"/>
      <c r="C778" s="492"/>
      <c r="D778" s="492"/>
      <c r="E778" s="492"/>
      <c r="F778" s="492"/>
      <c r="G778" s="492"/>
      <c r="H778" s="492"/>
      <c r="I778" s="492"/>
      <c r="J778" s="492"/>
      <c r="K778" s="492"/>
      <c r="L778" s="492"/>
      <c r="M778" s="492"/>
      <c r="N778" s="492"/>
      <c r="O778" s="492"/>
      <c r="P778" s="495"/>
      <c r="Q778" s="495"/>
      <c r="R778" s="492"/>
      <c r="S778" s="492"/>
      <c r="T778" s="492"/>
      <c r="U778" s="492"/>
      <c r="V778" s="492"/>
      <c r="W778" s="492"/>
    </row>
    <row r="779">
      <c r="A779" s="492"/>
      <c r="B779" s="492"/>
      <c r="C779" s="492"/>
      <c r="D779" s="492"/>
      <c r="E779" s="492"/>
      <c r="F779" s="492"/>
      <c r="G779" s="492"/>
      <c r="H779" s="492"/>
      <c r="I779" s="492"/>
      <c r="J779" s="492"/>
      <c r="K779" s="492"/>
      <c r="L779" s="492"/>
      <c r="M779" s="492"/>
      <c r="N779" s="492"/>
      <c r="O779" s="492"/>
      <c r="P779" s="495"/>
      <c r="Q779" s="495"/>
      <c r="R779" s="492"/>
      <c r="S779" s="492"/>
      <c r="T779" s="492"/>
      <c r="U779" s="492"/>
      <c r="V779" s="492"/>
      <c r="W779" s="492"/>
    </row>
    <row r="780">
      <c r="A780" s="492"/>
      <c r="B780" s="492"/>
      <c r="C780" s="492"/>
      <c r="D780" s="492"/>
      <c r="E780" s="492"/>
      <c r="F780" s="492"/>
      <c r="G780" s="492"/>
      <c r="H780" s="492"/>
      <c r="I780" s="492"/>
      <c r="J780" s="492"/>
      <c r="K780" s="492"/>
      <c r="L780" s="492"/>
      <c r="M780" s="492"/>
      <c r="N780" s="492"/>
      <c r="O780" s="492"/>
      <c r="P780" s="495"/>
      <c r="Q780" s="495"/>
      <c r="R780" s="492"/>
      <c r="S780" s="492"/>
      <c r="T780" s="492"/>
      <c r="U780" s="492"/>
      <c r="V780" s="492"/>
      <c r="W780" s="492"/>
    </row>
    <row r="781">
      <c r="A781" s="492"/>
      <c r="B781" s="492"/>
      <c r="C781" s="492"/>
      <c r="D781" s="492"/>
      <c r="E781" s="492"/>
      <c r="F781" s="492"/>
      <c r="G781" s="492"/>
      <c r="H781" s="492"/>
      <c r="I781" s="492"/>
      <c r="J781" s="492"/>
      <c r="K781" s="492"/>
      <c r="L781" s="492"/>
      <c r="M781" s="492"/>
      <c r="N781" s="492"/>
      <c r="O781" s="492"/>
      <c r="P781" s="495"/>
      <c r="Q781" s="495"/>
      <c r="R781" s="492"/>
      <c r="S781" s="492"/>
      <c r="T781" s="492"/>
      <c r="U781" s="492"/>
      <c r="V781" s="492"/>
      <c r="W781" s="492"/>
    </row>
    <row r="782">
      <c r="A782" s="492"/>
      <c r="B782" s="492"/>
      <c r="C782" s="492"/>
      <c r="D782" s="492"/>
      <c r="E782" s="492"/>
      <c r="F782" s="492"/>
      <c r="G782" s="492"/>
      <c r="H782" s="492"/>
      <c r="I782" s="492"/>
      <c r="J782" s="492"/>
      <c r="K782" s="492"/>
      <c r="L782" s="492"/>
      <c r="M782" s="492"/>
      <c r="N782" s="492"/>
      <c r="O782" s="492"/>
      <c r="P782" s="495"/>
      <c r="Q782" s="495"/>
      <c r="R782" s="492"/>
      <c r="S782" s="492"/>
      <c r="T782" s="492"/>
      <c r="U782" s="492"/>
      <c r="V782" s="492"/>
      <c r="W782" s="492"/>
    </row>
    <row r="783">
      <c r="A783" s="492"/>
      <c r="B783" s="492"/>
      <c r="C783" s="492"/>
      <c r="D783" s="492"/>
      <c r="E783" s="492"/>
      <c r="F783" s="492"/>
      <c r="G783" s="492"/>
      <c r="H783" s="492"/>
      <c r="I783" s="492"/>
      <c r="J783" s="492"/>
      <c r="K783" s="492"/>
      <c r="L783" s="492"/>
      <c r="M783" s="492"/>
      <c r="N783" s="492"/>
      <c r="O783" s="492"/>
      <c r="P783" s="495"/>
      <c r="Q783" s="495"/>
      <c r="R783" s="492"/>
      <c r="S783" s="492"/>
      <c r="T783" s="492"/>
      <c r="U783" s="492"/>
      <c r="V783" s="492"/>
      <c r="W783" s="492"/>
    </row>
    <row r="784">
      <c r="A784" s="492"/>
      <c r="B784" s="492"/>
      <c r="C784" s="492"/>
      <c r="D784" s="492"/>
      <c r="E784" s="492"/>
      <c r="F784" s="492"/>
      <c r="G784" s="492"/>
      <c r="H784" s="492"/>
      <c r="I784" s="492"/>
      <c r="J784" s="492"/>
      <c r="K784" s="492"/>
      <c r="L784" s="492"/>
      <c r="M784" s="492"/>
      <c r="N784" s="492"/>
      <c r="O784" s="492"/>
      <c r="P784" s="495"/>
      <c r="Q784" s="495"/>
      <c r="R784" s="492"/>
      <c r="S784" s="492"/>
      <c r="T784" s="492"/>
      <c r="U784" s="492"/>
      <c r="V784" s="492"/>
      <c r="W784" s="492"/>
    </row>
    <row r="785">
      <c r="A785" s="492"/>
      <c r="B785" s="492"/>
      <c r="C785" s="492"/>
      <c r="D785" s="492"/>
      <c r="E785" s="492"/>
      <c r="F785" s="492"/>
      <c r="G785" s="492"/>
      <c r="H785" s="492"/>
      <c r="I785" s="492"/>
      <c r="J785" s="492"/>
      <c r="K785" s="492"/>
      <c r="L785" s="492"/>
      <c r="M785" s="492"/>
      <c r="N785" s="492"/>
      <c r="O785" s="492"/>
      <c r="P785" s="495"/>
      <c r="Q785" s="495"/>
      <c r="R785" s="492"/>
      <c r="S785" s="492"/>
      <c r="T785" s="492"/>
      <c r="U785" s="492"/>
      <c r="V785" s="492"/>
      <c r="W785" s="492"/>
    </row>
    <row r="786">
      <c r="A786" s="492"/>
      <c r="B786" s="492"/>
      <c r="C786" s="492"/>
      <c r="D786" s="492"/>
      <c r="E786" s="492"/>
      <c r="F786" s="492"/>
      <c r="G786" s="492"/>
      <c r="H786" s="492"/>
      <c r="I786" s="492"/>
      <c r="J786" s="492"/>
      <c r="K786" s="492"/>
      <c r="L786" s="492"/>
      <c r="M786" s="492"/>
      <c r="N786" s="492"/>
      <c r="O786" s="492"/>
      <c r="P786" s="495"/>
      <c r="Q786" s="495"/>
      <c r="R786" s="492"/>
      <c r="S786" s="492"/>
      <c r="T786" s="492"/>
      <c r="U786" s="492"/>
      <c r="V786" s="492"/>
      <c r="W786" s="492"/>
    </row>
    <row r="787">
      <c r="A787" s="492"/>
      <c r="B787" s="492"/>
      <c r="C787" s="492"/>
      <c r="D787" s="492"/>
      <c r="E787" s="492"/>
      <c r="F787" s="492"/>
      <c r="G787" s="492"/>
      <c r="H787" s="492"/>
      <c r="I787" s="492"/>
      <c r="J787" s="492"/>
      <c r="K787" s="492"/>
      <c r="L787" s="492"/>
      <c r="M787" s="492"/>
      <c r="N787" s="492"/>
      <c r="O787" s="492"/>
      <c r="P787" s="495"/>
      <c r="Q787" s="495"/>
      <c r="R787" s="492"/>
      <c r="S787" s="492"/>
      <c r="T787" s="492"/>
      <c r="U787" s="492"/>
      <c r="V787" s="492"/>
      <c r="W787" s="492"/>
    </row>
    <row r="788">
      <c r="A788" s="492"/>
      <c r="B788" s="492"/>
      <c r="C788" s="492"/>
      <c r="D788" s="492"/>
      <c r="E788" s="492"/>
      <c r="F788" s="492"/>
      <c r="G788" s="492"/>
      <c r="H788" s="492"/>
      <c r="I788" s="492"/>
      <c r="J788" s="492"/>
      <c r="K788" s="492"/>
      <c r="L788" s="492"/>
      <c r="M788" s="492"/>
      <c r="N788" s="492"/>
      <c r="O788" s="492"/>
      <c r="P788" s="495"/>
      <c r="Q788" s="495"/>
      <c r="R788" s="492"/>
      <c r="S788" s="492"/>
      <c r="T788" s="492"/>
      <c r="U788" s="492"/>
      <c r="V788" s="492"/>
      <c r="W788" s="492"/>
    </row>
    <row r="789">
      <c r="A789" s="492"/>
      <c r="B789" s="492"/>
      <c r="C789" s="492"/>
      <c r="D789" s="492"/>
      <c r="E789" s="492"/>
      <c r="F789" s="492"/>
      <c r="G789" s="492"/>
      <c r="H789" s="492"/>
      <c r="I789" s="492"/>
      <c r="J789" s="492"/>
      <c r="K789" s="492"/>
      <c r="L789" s="492"/>
      <c r="M789" s="492"/>
      <c r="N789" s="492"/>
      <c r="O789" s="492"/>
      <c r="P789" s="495"/>
      <c r="Q789" s="495"/>
      <c r="R789" s="492"/>
      <c r="S789" s="492"/>
      <c r="T789" s="492"/>
      <c r="U789" s="492"/>
      <c r="V789" s="492"/>
      <c r="W789" s="492"/>
    </row>
    <row r="790">
      <c r="A790" s="492"/>
      <c r="B790" s="492"/>
      <c r="C790" s="492"/>
      <c r="D790" s="492"/>
      <c r="E790" s="492"/>
      <c r="F790" s="492"/>
      <c r="G790" s="492"/>
      <c r="H790" s="492"/>
      <c r="I790" s="492"/>
      <c r="J790" s="492"/>
      <c r="K790" s="492"/>
      <c r="L790" s="492"/>
      <c r="M790" s="492"/>
      <c r="N790" s="492"/>
      <c r="O790" s="492"/>
      <c r="P790" s="495"/>
      <c r="Q790" s="495"/>
      <c r="R790" s="492"/>
      <c r="S790" s="492"/>
      <c r="T790" s="492"/>
      <c r="U790" s="492"/>
      <c r="V790" s="492"/>
      <c r="W790" s="492"/>
    </row>
    <row r="791">
      <c r="A791" s="492"/>
      <c r="B791" s="492"/>
      <c r="C791" s="492"/>
      <c r="D791" s="492"/>
      <c r="E791" s="492"/>
      <c r="F791" s="492"/>
      <c r="G791" s="492"/>
      <c r="H791" s="492"/>
      <c r="I791" s="492"/>
      <c r="J791" s="492"/>
      <c r="K791" s="492"/>
      <c r="L791" s="492"/>
      <c r="M791" s="492"/>
      <c r="N791" s="492"/>
      <c r="O791" s="492"/>
      <c r="P791" s="495"/>
      <c r="Q791" s="495"/>
      <c r="R791" s="492"/>
      <c r="S791" s="492"/>
      <c r="T791" s="492"/>
      <c r="U791" s="492"/>
      <c r="V791" s="492"/>
      <c r="W791" s="492"/>
    </row>
    <row r="792">
      <c r="A792" s="492"/>
      <c r="B792" s="492"/>
      <c r="C792" s="492"/>
      <c r="D792" s="492"/>
      <c r="E792" s="492"/>
      <c r="F792" s="492"/>
      <c r="G792" s="492"/>
      <c r="H792" s="492"/>
      <c r="I792" s="492"/>
      <c r="J792" s="492"/>
      <c r="K792" s="492"/>
      <c r="L792" s="492"/>
      <c r="M792" s="492"/>
      <c r="N792" s="492"/>
      <c r="O792" s="492"/>
      <c r="P792" s="495"/>
      <c r="Q792" s="495"/>
      <c r="R792" s="492"/>
      <c r="S792" s="492"/>
      <c r="T792" s="492"/>
      <c r="U792" s="492"/>
      <c r="V792" s="492"/>
      <c r="W792" s="492"/>
    </row>
    <row r="793">
      <c r="A793" s="492"/>
      <c r="B793" s="492"/>
      <c r="C793" s="492"/>
      <c r="D793" s="492"/>
      <c r="E793" s="492"/>
      <c r="F793" s="492"/>
      <c r="G793" s="492"/>
      <c r="H793" s="492"/>
      <c r="I793" s="492"/>
      <c r="J793" s="492"/>
      <c r="K793" s="492"/>
      <c r="L793" s="492"/>
      <c r="M793" s="492"/>
      <c r="N793" s="492"/>
      <c r="O793" s="492"/>
      <c r="P793" s="495"/>
      <c r="Q793" s="495"/>
      <c r="R793" s="492"/>
      <c r="S793" s="492"/>
      <c r="T793" s="492"/>
      <c r="U793" s="492"/>
      <c r="V793" s="492"/>
      <c r="W793" s="492"/>
    </row>
    <row r="794">
      <c r="A794" s="492"/>
      <c r="B794" s="492"/>
      <c r="C794" s="492"/>
      <c r="D794" s="492"/>
      <c r="E794" s="492"/>
      <c r="F794" s="492"/>
      <c r="G794" s="492"/>
      <c r="H794" s="492"/>
      <c r="I794" s="492"/>
      <c r="J794" s="492"/>
      <c r="K794" s="492"/>
      <c r="L794" s="492"/>
      <c r="M794" s="492"/>
      <c r="N794" s="492"/>
      <c r="O794" s="492"/>
      <c r="P794" s="495"/>
      <c r="Q794" s="495"/>
      <c r="R794" s="492"/>
      <c r="S794" s="492"/>
      <c r="T794" s="492"/>
      <c r="U794" s="492"/>
      <c r="V794" s="492"/>
      <c r="W794" s="492"/>
    </row>
    <row r="795">
      <c r="A795" s="492"/>
      <c r="B795" s="492"/>
      <c r="C795" s="492"/>
      <c r="D795" s="492"/>
      <c r="E795" s="492"/>
      <c r="F795" s="492"/>
      <c r="G795" s="492"/>
      <c r="H795" s="492"/>
      <c r="I795" s="492"/>
      <c r="J795" s="492"/>
      <c r="K795" s="492"/>
      <c r="L795" s="492"/>
      <c r="M795" s="492"/>
      <c r="N795" s="492"/>
      <c r="O795" s="492"/>
      <c r="P795" s="495"/>
      <c r="Q795" s="495"/>
      <c r="R795" s="492"/>
      <c r="S795" s="492"/>
      <c r="T795" s="492"/>
      <c r="U795" s="492"/>
      <c r="V795" s="492"/>
      <c r="W795" s="492"/>
    </row>
    <row r="796">
      <c r="A796" s="492"/>
      <c r="B796" s="492"/>
      <c r="C796" s="492"/>
      <c r="D796" s="492"/>
      <c r="E796" s="492"/>
      <c r="F796" s="492"/>
      <c r="G796" s="492"/>
      <c r="H796" s="492"/>
      <c r="I796" s="492"/>
      <c r="J796" s="492"/>
      <c r="K796" s="492"/>
      <c r="L796" s="492"/>
      <c r="M796" s="492"/>
      <c r="N796" s="492"/>
      <c r="O796" s="492"/>
      <c r="P796" s="495"/>
      <c r="Q796" s="495"/>
      <c r="R796" s="492"/>
      <c r="S796" s="492"/>
      <c r="T796" s="492"/>
      <c r="U796" s="492"/>
      <c r="V796" s="492"/>
      <c r="W796" s="492"/>
    </row>
    <row r="797">
      <c r="A797" s="492"/>
      <c r="B797" s="492"/>
      <c r="C797" s="492"/>
      <c r="D797" s="492"/>
      <c r="E797" s="492"/>
      <c r="F797" s="492"/>
      <c r="G797" s="492"/>
      <c r="H797" s="492"/>
      <c r="I797" s="492"/>
      <c r="J797" s="492"/>
      <c r="K797" s="492"/>
      <c r="L797" s="492"/>
      <c r="M797" s="492"/>
      <c r="N797" s="492"/>
      <c r="O797" s="492"/>
      <c r="P797" s="495"/>
      <c r="Q797" s="495"/>
      <c r="R797" s="492"/>
      <c r="S797" s="492"/>
      <c r="T797" s="492"/>
      <c r="U797" s="492"/>
      <c r="V797" s="492"/>
      <c r="W797" s="492"/>
    </row>
    <row r="798">
      <c r="A798" s="492"/>
      <c r="B798" s="492"/>
      <c r="C798" s="492"/>
      <c r="D798" s="492"/>
      <c r="E798" s="492"/>
      <c r="F798" s="492"/>
      <c r="G798" s="492"/>
      <c r="H798" s="492"/>
      <c r="I798" s="492"/>
      <c r="J798" s="492"/>
      <c r="K798" s="492"/>
      <c r="L798" s="492"/>
      <c r="M798" s="492"/>
      <c r="N798" s="492"/>
      <c r="O798" s="492"/>
      <c r="P798" s="495"/>
      <c r="Q798" s="495"/>
      <c r="R798" s="492"/>
      <c r="S798" s="492"/>
      <c r="T798" s="492"/>
      <c r="U798" s="492"/>
      <c r="V798" s="492"/>
      <c r="W798" s="492"/>
    </row>
    <row r="799">
      <c r="A799" s="492"/>
      <c r="B799" s="492"/>
      <c r="C799" s="492"/>
      <c r="D799" s="492"/>
      <c r="E799" s="492"/>
      <c r="F799" s="492"/>
      <c r="G799" s="492"/>
      <c r="H799" s="492"/>
      <c r="I799" s="492"/>
      <c r="J799" s="492"/>
      <c r="K799" s="492"/>
      <c r="L799" s="492"/>
      <c r="M799" s="492"/>
      <c r="N799" s="492"/>
      <c r="O799" s="492"/>
      <c r="P799" s="495"/>
      <c r="Q799" s="495"/>
      <c r="R799" s="492"/>
      <c r="S799" s="492"/>
      <c r="T799" s="492"/>
      <c r="U799" s="492"/>
      <c r="V799" s="492"/>
      <c r="W799" s="492"/>
    </row>
    <row r="800">
      <c r="A800" s="492"/>
      <c r="B800" s="492"/>
      <c r="C800" s="492"/>
      <c r="D800" s="492"/>
      <c r="E800" s="492"/>
      <c r="F800" s="492"/>
      <c r="G800" s="492"/>
      <c r="H800" s="492"/>
      <c r="I800" s="492"/>
      <c r="J800" s="492"/>
      <c r="K800" s="492"/>
      <c r="L800" s="492"/>
      <c r="M800" s="492"/>
      <c r="N800" s="492"/>
      <c r="O800" s="492"/>
      <c r="P800" s="495"/>
      <c r="Q800" s="495"/>
      <c r="R800" s="492"/>
      <c r="S800" s="492"/>
      <c r="T800" s="492"/>
      <c r="U800" s="492"/>
      <c r="V800" s="492"/>
      <c r="W800" s="492"/>
    </row>
    <row r="801">
      <c r="A801" s="492"/>
      <c r="B801" s="492"/>
      <c r="C801" s="492"/>
      <c r="D801" s="492"/>
      <c r="E801" s="492"/>
      <c r="F801" s="492"/>
      <c r="G801" s="492"/>
      <c r="H801" s="492"/>
      <c r="I801" s="492"/>
      <c r="J801" s="492"/>
      <c r="K801" s="492"/>
      <c r="L801" s="492"/>
      <c r="M801" s="492"/>
      <c r="N801" s="492"/>
      <c r="O801" s="492"/>
      <c r="P801" s="495"/>
      <c r="Q801" s="495"/>
      <c r="R801" s="492"/>
      <c r="S801" s="492"/>
      <c r="T801" s="492"/>
      <c r="U801" s="492"/>
      <c r="V801" s="492"/>
      <c r="W801" s="492"/>
    </row>
    <row r="802">
      <c r="A802" s="492"/>
      <c r="B802" s="492"/>
      <c r="C802" s="492"/>
      <c r="D802" s="492"/>
      <c r="E802" s="492"/>
      <c r="F802" s="492"/>
      <c r="G802" s="492"/>
      <c r="H802" s="492"/>
      <c r="I802" s="492"/>
      <c r="J802" s="492"/>
      <c r="K802" s="492"/>
      <c r="L802" s="492"/>
      <c r="M802" s="492"/>
      <c r="N802" s="492"/>
      <c r="O802" s="492"/>
      <c r="P802" s="495"/>
      <c r="Q802" s="495"/>
      <c r="R802" s="492"/>
      <c r="S802" s="492"/>
      <c r="T802" s="492"/>
      <c r="U802" s="492"/>
      <c r="V802" s="492"/>
      <c r="W802" s="492"/>
    </row>
    <row r="803">
      <c r="A803" s="492"/>
      <c r="B803" s="492"/>
      <c r="C803" s="492"/>
      <c r="D803" s="492"/>
      <c r="E803" s="492"/>
      <c r="F803" s="492"/>
      <c r="G803" s="492"/>
      <c r="H803" s="492"/>
      <c r="I803" s="492"/>
      <c r="J803" s="492"/>
      <c r="K803" s="492"/>
      <c r="L803" s="492"/>
      <c r="M803" s="492"/>
      <c r="N803" s="492"/>
      <c r="O803" s="492"/>
      <c r="P803" s="495"/>
      <c r="Q803" s="495"/>
      <c r="R803" s="492"/>
      <c r="S803" s="492"/>
      <c r="T803" s="492"/>
      <c r="U803" s="492"/>
      <c r="V803" s="492"/>
      <c r="W803" s="492"/>
    </row>
    <row r="804">
      <c r="A804" s="492"/>
      <c r="B804" s="492"/>
      <c r="C804" s="492"/>
      <c r="D804" s="492"/>
      <c r="E804" s="492"/>
      <c r="F804" s="492"/>
      <c r="G804" s="492"/>
      <c r="H804" s="492"/>
      <c r="I804" s="492"/>
      <c r="J804" s="492"/>
      <c r="K804" s="492"/>
      <c r="L804" s="492"/>
      <c r="M804" s="492"/>
      <c r="N804" s="492"/>
      <c r="O804" s="492"/>
      <c r="P804" s="495"/>
      <c r="Q804" s="495"/>
      <c r="R804" s="492"/>
      <c r="S804" s="492"/>
      <c r="T804" s="492"/>
      <c r="U804" s="492"/>
      <c r="V804" s="492"/>
      <c r="W804" s="492"/>
    </row>
    <row r="805">
      <c r="A805" s="492"/>
      <c r="B805" s="492"/>
      <c r="C805" s="492"/>
      <c r="D805" s="492"/>
      <c r="E805" s="492"/>
      <c r="F805" s="492"/>
      <c r="G805" s="492"/>
      <c r="H805" s="492"/>
      <c r="I805" s="492"/>
      <c r="J805" s="492"/>
      <c r="K805" s="492"/>
      <c r="L805" s="492"/>
      <c r="M805" s="492"/>
      <c r="N805" s="492"/>
      <c r="O805" s="492"/>
      <c r="P805" s="495"/>
      <c r="Q805" s="495"/>
      <c r="R805" s="492"/>
      <c r="S805" s="492"/>
      <c r="T805" s="492"/>
      <c r="U805" s="492"/>
      <c r="V805" s="492"/>
      <c r="W805" s="492"/>
    </row>
    <row r="806">
      <c r="A806" s="492"/>
      <c r="B806" s="492"/>
      <c r="C806" s="492"/>
      <c r="D806" s="492"/>
      <c r="E806" s="492"/>
      <c r="F806" s="492"/>
      <c r="G806" s="492"/>
      <c r="H806" s="492"/>
      <c r="I806" s="492"/>
      <c r="J806" s="492"/>
      <c r="K806" s="492"/>
      <c r="L806" s="492"/>
      <c r="M806" s="492"/>
      <c r="N806" s="492"/>
      <c r="O806" s="492"/>
      <c r="P806" s="495"/>
      <c r="Q806" s="495"/>
      <c r="R806" s="492"/>
      <c r="S806" s="492"/>
      <c r="T806" s="492"/>
      <c r="U806" s="492"/>
      <c r="V806" s="492"/>
      <c r="W806" s="492"/>
    </row>
    <row r="807">
      <c r="A807" s="492"/>
      <c r="B807" s="492"/>
      <c r="C807" s="492"/>
      <c r="D807" s="492"/>
      <c r="E807" s="492"/>
      <c r="F807" s="492"/>
      <c r="G807" s="492"/>
      <c r="H807" s="492"/>
      <c r="I807" s="492"/>
      <c r="J807" s="492"/>
      <c r="K807" s="492"/>
      <c r="L807" s="492"/>
      <c r="M807" s="492"/>
      <c r="N807" s="492"/>
      <c r="O807" s="492"/>
      <c r="P807" s="495"/>
      <c r="Q807" s="495"/>
      <c r="R807" s="492"/>
      <c r="S807" s="492"/>
      <c r="T807" s="492"/>
      <c r="U807" s="492"/>
      <c r="V807" s="492"/>
      <c r="W807" s="492"/>
    </row>
    <row r="808">
      <c r="A808" s="492"/>
      <c r="B808" s="492"/>
      <c r="C808" s="492"/>
      <c r="D808" s="492"/>
      <c r="E808" s="492"/>
      <c r="F808" s="492"/>
      <c r="G808" s="492"/>
      <c r="H808" s="492"/>
      <c r="I808" s="492"/>
      <c r="J808" s="492"/>
      <c r="K808" s="492"/>
      <c r="L808" s="492"/>
      <c r="M808" s="492"/>
      <c r="N808" s="492"/>
      <c r="O808" s="492"/>
      <c r="P808" s="495"/>
      <c r="Q808" s="495"/>
      <c r="R808" s="492"/>
      <c r="S808" s="492"/>
      <c r="T808" s="492"/>
      <c r="U808" s="492"/>
      <c r="V808" s="492"/>
      <c r="W808" s="492"/>
    </row>
    <row r="809">
      <c r="A809" s="492"/>
      <c r="B809" s="492"/>
      <c r="C809" s="492"/>
      <c r="D809" s="492"/>
      <c r="E809" s="492"/>
      <c r="F809" s="492"/>
      <c r="G809" s="492"/>
      <c r="H809" s="492"/>
      <c r="I809" s="492"/>
      <c r="J809" s="492"/>
      <c r="K809" s="492"/>
      <c r="L809" s="492"/>
      <c r="M809" s="492"/>
      <c r="N809" s="492"/>
      <c r="O809" s="492"/>
      <c r="P809" s="495"/>
      <c r="Q809" s="495"/>
      <c r="R809" s="492"/>
      <c r="S809" s="492"/>
      <c r="T809" s="492"/>
      <c r="U809" s="492"/>
      <c r="V809" s="492"/>
      <c r="W809" s="492"/>
    </row>
    <row r="810">
      <c r="A810" s="492"/>
      <c r="B810" s="492"/>
      <c r="C810" s="492"/>
      <c r="D810" s="492"/>
      <c r="E810" s="492"/>
      <c r="F810" s="492"/>
      <c r="G810" s="492"/>
      <c r="H810" s="492"/>
      <c r="I810" s="492"/>
      <c r="J810" s="492"/>
      <c r="K810" s="492"/>
      <c r="L810" s="492"/>
      <c r="M810" s="492"/>
      <c r="N810" s="492"/>
      <c r="O810" s="492"/>
      <c r="P810" s="495"/>
      <c r="Q810" s="495"/>
      <c r="R810" s="492"/>
      <c r="S810" s="492"/>
      <c r="T810" s="492"/>
      <c r="U810" s="492"/>
      <c r="V810" s="492"/>
      <c r="W810" s="492"/>
    </row>
    <row r="811">
      <c r="A811" s="492"/>
      <c r="B811" s="492"/>
      <c r="C811" s="492"/>
      <c r="D811" s="492"/>
      <c r="E811" s="492"/>
      <c r="F811" s="492"/>
      <c r="G811" s="492"/>
      <c r="H811" s="492"/>
      <c r="I811" s="492"/>
      <c r="J811" s="492"/>
      <c r="K811" s="492"/>
      <c r="L811" s="492"/>
      <c r="M811" s="492"/>
      <c r="N811" s="492"/>
      <c r="O811" s="492"/>
      <c r="P811" s="495"/>
      <c r="Q811" s="495"/>
      <c r="R811" s="492"/>
      <c r="S811" s="492"/>
      <c r="T811" s="492"/>
      <c r="U811" s="492"/>
      <c r="V811" s="492"/>
      <c r="W811" s="492"/>
    </row>
    <row r="812">
      <c r="A812" s="492"/>
      <c r="B812" s="492"/>
      <c r="C812" s="492"/>
      <c r="D812" s="492"/>
      <c r="E812" s="492"/>
      <c r="F812" s="492"/>
      <c r="G812" s="492"/>
      <c r="H812" s="492"/>
      <c r="I812" s="492"/>
      <c r="J812" s="492"/>
      <c r="K812" s="492"/>
      <c r="L812" s="492"/>
      <c r="M812" s="492"/>
      <c r="N812" s="492"/>
      <c r="O812" s="492"/>
      <c r="P812" s="495"/>
      <c r="Q812" s="495"/>
      <c r="R812" s="492"/>
      <c r="S812" s="492"/>
      <c r="T812" s="492"/>
      <c r="U812" s="492"/>
      <c r="V812" s="492"/>
      <c r="W812" s="492"/>
    </row>
    <row r="813">
      <c r="A813" s="492"/>
      <c r="B813" s="492"/>
      <c r="C813" s="492"/>
      <c r="D813" s="492"/>
      <c r="E813" s="492"/>
      <c r="F813" s="492"/>
      <c r="G813" s="492"/>
      <c r="H813" s="492"/>
      <c r="I813" s="492"/>
      <c r="J813" s="492"/>
      <c r="K813" s="492"/>
      <c r="L813" s="492"/>
      <c r="M813" s="492"/>
      <c r="N813" s="492"/>
      <c r="O813" s="492"/>
      <c r="P813" s="495"/>
      <c r="Q813" s="495"/>
      <c r="R813" s="492"/>
      <c r="S813" s="492"/>
      <c r="T813" s="492"/>
      <c r="U813" s="492"/>
      <c r="V813" s="492"/>
      <c r="W813" s="492"/>
    </row>
    <row r="814">
      <c r="A814" s="492"/>
      <c r="B814" s="492"/>
      <c r="C814" s="492"/>
      <c r="D814" s="492"/>
      <c r="E814" s="492"/>
      <c r="F814" s="492"/>
      <c r="G814" s="492"/>
      <c r="H814" s="492"/>
      <c r="I814" s="492"/>
      <c r="J814" s="492"/>
      <c r="K814" s="492"/>
      <c r="L814" s="492"/>
      <c r="M814" s="492"/>
      <c r="N814" s="492"/>
      <c r="O814" s="492"/>
      <c r="P814" s="495"/>
      <c r="Q814" s="495"/>
      <c r="R814" s="492"/>
      <c r="S814" s="492"/>
      <c r="T814" s="492"/>
      <c r="U814" s="492"/>
      <c r="V814" s="492"/>
      <c r="W814" s="492"/>
    </row>
    <row r="815">
      <c r="A815" s="492"/>
      <c r="B815" s="492"/>
      <c r="C815" s="492"/>
      <c r="D815" s="492"/>
      <c r="E815" s="492"/>
      <c r="F815" s="492"/>
      <c r="G815" s="492"/>
      <c r="H815" s="492"/>
      <c r="I815" s="492"/>
      <c r="J815" s="492"/>
      <c r="K815" s="492"/>
      <c r="L815" s="492"/>
      <c r="M815" s="492"/>
      <c r="N815" s="492"/>
      <c r="O815" s="492"/>
      <c r="P815" s="495"/>
      <c r="Q815" s="495"/>
      <c r="R815" s="492"/>
      <c r="S815" s="492"/>
      <c r="T815" s="492"/>
      <c r="U815" s="492"/>
      <c r="V815" s="492"/>
      <c r="W815" s="492"/>
    </row>
    <row r="816">
      <c r="A816" s="492"/>
      <c r="B816" s="492"/>
      <c r="C816" s="492"/>
      <c r="D816" s="492"/>
      <c r="E816" s="492"/>
      <c r="F816" s="492"/>
      <c r="G816" s="492"/>
      <c r="H816" s="492"/>
      <c r="I816" s="492"/>
      <c r="J816" s="492"/>
      <c r="K816" s="492"/>
      <c r="L816" s="492"/>
      <c r="M816" s="492"/>
      <c r="N816" s="492"/>
      <c r="O816" s="492"/>
      <c r="P816" s="495"/>
      <c r="Q816" s="495"/>
      <c r="R816" s="492"/>
      <c r="S816" s="492"/>
      <c r="T816" s="492"/>
      <c r="U816" s="492"/>
      <c r="V816" s="492"/>
      <c r="W816" s="492"/>
    </row>
    <row r="817">
      <c r="A817" s="492"/>
      <c r="B817" s="492"/>
      <c r="C817" s="492"/>
      <c r="D817" s="492"/>
      <c r="E817" s="492"/>
      <c r="F817" s="492"/>
      <c r="G817" s="492"/>
      <c r="H817" s="492"/>
      <c r="I817" s="492"/>
      <c r="J817" s="492"/>
      <c r="K817" s="492"/>
      <c r="L817" s="492"/>
      <c r="M817" s="492"/>
      <c r="N817" s="492"/>
      <c r="O817" s="492"/>
      <c r="P817" s="495"/>
      <c r="Q817" s="495"/>
      <c r="R817" s="492"/>
      <c r="S817" s="492"/>
      <c r="T817" s="492"/>
      <c r="U817" s="492"/>
      <c r="V817" s="492"/>
      <c r="W817" s="492"/>
    </row>
    <row r="818">
      <c r="A818" s="492"/>
      <c r="B818" s="492"/>
      <c r="C818" s="492"/>
      <c r="D818" s="492"/>
      <c r="E818" s="492"/>
      <c r="F818" s="492"/>
      <c r="G818" s="492"/>
      <c r="H818" s="492"/>
      <c r="I818" s="492"/>
      <c r="J818" s="492"/>
      <c r="K818" s="492"/>
      <c r="L818" s="492"/>
      <c r="M818" s="492"/>
      <c r="N818" s="492"/>
      <c r="O818" s="492"/>
      <c r="P818" s="495"/>
      <c r="Q818" s="495"/>
      <c r="R818" s="492"/>
      <c r="S818" s="492"/>
      <c r="T818" s="492"/>
      <c r="U818" s="492"/>
      <c r="V818" s="492"/>
      <c r="W818" s="492"/>
    </row>
    <row r="819">
      <c r="A819" s="492"/>
      <c r="B819" s="492"/>
      <c r="C819" s="492"/>
      <c r="D819" s="492"/>
      <c r="E819" s="492"/>
      <c r="F819" s="492"/>
      <c r="G819" s="492"/>
      <c r="H819" s="492"/>
      <c r="I819" s="492"/>
      <c r="J819" s="492"/>
      <c r="K819" s="492"/>
      <c r="L819" s="492"/>
      <c r="M819" s="492"/>
      <c r="N819" s="492"/>
      <c r="O819" s="492"/>
      <c r="P819" s="495"/>
      <c r="Q819" s="495"/>
      <c r="R819" s="492"/>
      <c r="S819" s="492"/>
      <c r="T819" s="492"/>
      <c r="U819" s="492"/>
      <c r="V819" s="492"/>
      <c r="W819" s="492"/>
    </row>
    <row r="820">
      <c r="A820" s="492"/>
      <c r="B820" s="492"/>
      <c r="C820" s="492"/>
      <c r="D820" s="492"/>
      <c r="E820" s="492"/>
      <c r="F820" s="492"/>
      <c r="G820" s="492"/>
      <c r="H820" s="492"/>
      <c r="I820" s="492"/>
      <c r="J820" s="492"/>
      <c r="K820" s="492"/>
      <c r="L820" s="492"/>
      <c r="M820" s="492"/>
      <c r="N820" s="492"/>
      <c r="O820" s="492"/>
      <c r="P820" s="495"/>
      <c r="Q820" s="495"/>
      <c r="R820" s="492"/>
      <c r="S820" s="492"/>
      <c r="T820" s="492"/>
      <c r="U820" s="492"/>
      <c r="V820" s="492"/>
      <c r="W820" s="492"/>
    </row>
    <row r="821">
      <c r="A821" s="492"/>
      <c r="B821" s="492"/>
      <c r="C821" s="492"/>
      <c r="D821" s="492"/>
      <c r="E821" s="492"/>
      <c r="F821" s="492"/>
      <c r="G821" s="492"/>
      <c r="H821" s="492"/>
      <c r="I821" s="492"/>
      <c r="J821" s="492"/>
      <c r="K821" s="492"/>
      <c r="L821" s="492"/>
      <c r="M821" s="492"/>
      <c r="N821" s="492"/>
      <c r="O821" s="492"/>
      <c r="P821" s="495"/>
      <c r="Q821" s="495"/>
      <c r="R821" s="492"/>
      <c r="S821" s="492"/>
      <c r="T821" s="492"/>
      <c r="U821" s="492"/>
      <c r="V821" s="492"/>
      <c r="W821" s="492"/>
    </row>
    <row r="822">
      <c r="A822" s="492"/>
      <c r="B822" s="492"/>
      <c r="C822" s="492"/>
      <c r="D822" s="492"/>
      <c r="E822" s="492"/>
      <c r="F822" s="492"/>
      <c r="G822" s="492"/>
      <c r="H822" s="492"/>
      <c r="I822" s="492"/>
      <c r="J822" s="492"/>
      <c r="K822" s="492"/>
      <c r="L822" s="492"/>
      <c r="M822" s="492"/>
      <c r="N822" s="492"/>
      <c r="O822" s="492"/>
      <c r="P822" s="495"/>
      <c r="Q822" s="495"/>
      <c r="R822" s="492"/>
      <c r="S822" s="492"/>
      <c r="T822" s="492"/>
      <c r="U822" s="492"/>
      <c r="V822" s="492"/>
      <c r="W822" s="492"/>
    </row>
    <row r="823">
      <c r="A823" s="492"/>
      <c r="B823" s="492"/>
      <c r="C823" s="492"/>
      <c r="D823" s="492"/>
      <c r="E823" s="492"/>
      <c r="F823" s="492"/>
      <c r="G823" s="492"/>
      <c r="H823" s="492"/>
      <c r="I823" s="492"/>
      <c r="J823" s="492"/>
      <c r="K823" s="492"/>
      <c r="L823" s="492"/>
      <c r="M823" s="492"/>
      <c r="N823" s="492"/>
      <c r="O823" s="492"/>
      <c r="P823" s="495"/>
      <c r="Q823" s="495"/>
      <c r="R823" s="492"/>
      <c r="S823" s="492"/>
      <c r="T823" s="492"/>
      <c r="U823" s="492"/>
      <c r="V823" s="492"/>
      <c r="W823" s="492"/>
    </row>
    <row r="824">
      <c r="A824" s="492"/>
      <c r="B824" s="492"/>
      <c r="C824" s="492"/>
      <c r="D824" s="492"/>
      <c r="E824" s="492"/>
      <c r="F824" s="492"/>
      <c r="G824" s="492"/>
      <c r="H824" s="492"/>
      <c r="I824" s="492"/>
      <c r="J824" s="492"/>
      <c r="K824" s="492"/>
      <c r="L824" s="492"/>
      <c r="M824" s="492"/>
      <c r="N824" s="492"/>
      <c r="O824" s="492"/>
      <c r="P824" s="495"/>
      <c r="Q824" s="495"/>
      <c r="R824" s="492"/>
      <c r="S824" s="492"/>
      <c r="T824" s="492"/>
      <c r="U824" s="492"/>
      <c r="V824" s="492"/>
      <c r="W824" s="492"/>
    </row>
    <row r="825">
      <c r="A825" s="492"/>
      <c r="B825" s="492"/>
      <c r="C825" s="492"/>
      <c r="D825" s="492"/>
      <c r="E825" s="492"/>
      <c r="F825" s="492"/>
      <c r="G825" s="492"/>
      <c r="H825" s="492"/>
      <c r="I825" s="492"/>
      <c r="J825" s="492"/>
      <c r="K825" s="492"/>
      <c r="L825" s="492"/>
      <c r="M825" s="492"/>
      <c r="N825" s="492"/>
      <c r="O825" s="492"/>
      <c r="P825" s="495"/>
      <c r="Q825" s="495"/>
      <c r="R825" s="492"/>
      <c r="S825" s="492"/>
      <c r="T825" s="492"/>
      <c r="U825" s="492"/>
      <c r="V825" s="492"/>
      <c r="W825" s="492"/>
    </row>
    <row r="826">
      <c r="A826" s="492"/>
      <c r="B826" s="492"/>
      <c r="C826" s="492"/>
      <c r="D826" s="492"/>
      <c r="E826" s="492"/>
      <c r="F826" s="492"/>
      <c r="G826" s="492"/>
      <c r="H826" s="492"/>
      <c r="I826" s="492"/>
      <c r="J826" s="492"/>
      <c r="K826" s="492"/>
      <c r="L826" s="492"/>
      <c r="M826" s="492"/>
      <c r="N826" s="492"/>
      <c r="O826" s="492"/>
      <c r="P826" s="495"/>
      <c r="Q826" s="495"/>
      <c r="R826" s="492"/>
      <c r="S826" s="492"/>
      <c r="T826" s="492"/>
      <c r="U826" s="492"/>
      <c r="V826" s="492"/>
      <c r="W826" s="492"/>
    </row>
    <row r="827">
      <c r="A827" s="492"/>
      <c r="B827" s="492"/>
      <c r="C827" s="492"/>
      <c r="D827" s="492"/>
      <c r="E827" s="492"/>
      <c r="F827" s="492"/>
      <c r="G827" s="492"/>
      <c r="H827" s="492"/>
      <c r="I827" s="492"/>
      <c r="J827" s="492"/>
      <c r="K827" s="492"/>
      <c r="L827" s="492"/>
      <c r="M827" s="492"/>
      <c r="N827" s="492"/>
      <c r="O827" s="492"/>
      <c r="P827" s="495"/>
      <c r="Q827" s="495"/>
      <c r="R827" s="492"/>
      <c r="S827" s="492"/>
      <c r="T827" s="492"/>
      <c r="U827" s="492"/>
      <c r="V827" s="492"/>
      <c r="W827" s="492"/>
    </row>
    <row r="828">
      <c r="A828" s="492"/>
      <c r="B828" s="492"/>
      <c r="C828" s="492"/>
      <c r="D828" s="492"/>
      <c r="E828" s="492"/>
      <c r="F828" s="492"/>
      <c r="G828" s="492"/>
      <c r="H828" s="492"/>
      <c r="I828" s="492"/>
      <c r="J828" s="492"/>
      <c r="K828" s="492"/>
      <c r="L828" s="492"/>
      <c r="M828" s="492"/>
      <c r="N828" s="492"/>
      <c r="O828" s="492"/>
      <c r="P828" s="495"/>
      <c r="Q828" s="495"/>
      <c r="R828" s="492"/>
      <c r="S828" s="492"/>
      <c r="T828" s="492"/>
      <c r="U828" s="492"/>
      <c r="V828" s="492"/>
      <c r="W828" s="492"/>
    </row>
    <row r="829">
      <c r="A829" s="492"/>
      <c r="B829" s="492"/>
      <c r="C829" s="492"/>
      <c r="D829" s="492"/>
      <c r="E829" s="492"/>
      <c r="F829" s="492"/>
      <c r="G829" s="492"/>
      <c r="H829" s="492"/>
      <c r="I829" s="492"/>
      <c r="J829" s="492"/>
      <c r="K829" s="492"/>
      <c r="L829" s="492"/>
      <c r="M829" s="492"/>
      <c r="N829" s="492"/>
      <c r="O829" s="492"/>
      <c r="P829" s="495"/>
      <c r="Q829" s="495"/>
      <c r="R829" s="492"/>
      <c r="S829" s="492"/>
      <c r="T829" s="492"/>
      <c r="U829" s="492"/>
      <c r="V829" s="492"/>
      <c r="W829" s="492"/>
    </row>
    <row r="830">
      <c r="A830" s="492"/>
      <c r="B830" s="492"/>
      <c r="C830" s="492"/>
      <c r="D830" s="492"/>
      <c r="E830" s="492"/>
      <c r="F830" s="492"/>
      <c r="G830" s="492"/>
      <c r="H830" s="492"/>
      <c r="I830" s="492"/>
      <c r="J830" s="492"/>
      <c r="K830" s="492"/>
      <c r="L830" s="492"/>
      <c r="M830" s="492"/>
      <c r="N830" s="492"/>
      <c r="O830" s="492"/>
      <c r="P830" s="495"/>
      <c r="Q830" s="495"/>
      <c r="R830" s="492"/>
      <c r="S830" s="492"/>
      <c r="T830" s="492"/>
      <c r="U830" s="492"/>
      <c r="V830" s="492"/>
      <c r="W830" s="492"/>
    </row>
    <row r="831">
      <c r="A831" s="492"/>
      <c r="B831" s="492"/>
      <c r="C831" s="492"/>
      <c r="D831" s="492"/>
      <c r="E831" s="492"/>
      <c r="F831" s="492"/>
      <c r="G831" s="492"/>
      <c r="H831" s="492"/>
      <c r="I831" s="492"/>
      <c r="J831" s="492"/>
      <c r="K831" s="492"/>
      <c r="L831" s="492"/>
      <c r="M831" s="492"/>
      <c r="N831" s="492"/>
      <c r="O831" s="492"/>
      <c r="P831" s="495"/>
      <c r="Q831" s="495"/>
      <c r="R831" s="492"/>
      <c r="S831" s="492"/>
      <c r="T831" s="492"/>
      <c r="U831" s="492"/>
      <c r="V831" s="492"/>
      <c r="W831" s="492"/>
    </row>
    <row r="832">
      <c r="A832" s="492"/>
      <c r="B832" s="492"/>
      <c r="C832" s="492"/>
      <c r="D832" s="492"/>
      <c r="E832" s="492"/>
      <c r="F832" s="492"/>
      <c r="G832" s="492"/>
      <c r="H832" s="492"/>
      <c r="I832" s="492"/>
      <c r="J832" s="492"/>
      <c r="K832" s="492"/>
      <c r="L832" s="492"/>
      <c r="M832" s="492"/>
      <c r="N832" s="492"/>
      <c r="O832" s="492"/>
      <c r="P832" s="495"/>
      <c r="Q832" s="495"/>
      <c r="R832" s="492"/>
      <c r="S832" s="492"/>
      <c r="T832" s="492"/>
      <c r="U832" s="492"/>
      <c r="V832" s="492"/>
      <c r="W832" s="492"/>
    </row>
    <row r="833">
      <c r="A833" s="492"/>
      <c r="B833" s="492"/>
      <c r="C833" s="492"/>
      <c r="D833" s="492"/>
      <c r="E833" s="492"/>
      <c r="F833" s="492"/>
      <c r="G833" s="492"/>
      <c r="H833" s="492"/>
      <c r="I833" s="492"/>
      <c r="J833" s="492"/>
      <c r="K833" s="492"/>
      <c r="L833" s="492"/>
      <c r="M833" s="492"/>
      <c r="N833" s="492"/>
      <c r="O833" s="492"/>
      <c r="P833" s="495"/>
      <c r="Q833" s="495"/>
      <c r="R833" s="492"/>
      <c r="S833" s="492"/>
      <c r="T833" s="492"/>
      <c r="U833" s="492"/>
      <c r="V833" s="492"/>
      <c r="W833" s="492"/>
    </row>
    <row r="834">
      <c r="A834" s="492"/>
      <c r="B834" s="492"/>
      <c r="C834" s="492"/>
      <c r="D834" s="492"/>
      <c r="E834" s="492"/>
      <c r="F834" s="492"/>
      <c r="G834" s="492"/>
      <c r="H834" s="492"/>
      <c r="I834" s="492"/>
      <c r="J834" s="492"/>
      <c r="K834" s="492"/>
      <c r="L834" s="492"/>
      <c r="M834" s="492"/>
      <c r="N834" s="492"/>
      <c r="O834" s="492"/>
      <c r="P834" s="495"/>
      <c r="Q834" s="495"/>
      <c r="R834" s="492"/>
      <c r="S834" s="492"/>
      <c r="T834" s="492"/>
      <c r="U834" s="492"/>
      <c r="V834" s="492"/>
      <c r="W834" s="492"/>
    </row>
    <row r="835">
      <c r="A835" s="492"/>
      <c r="B835" s="492"/>
      <c r="C835" s="492"/>
      <c r="D835" s="492"/>
      <c r="E835" s="492"/>
      <c r="F835" s="492"/>
      <c r="G835" s="492"/>
      <c r="H835" s="492"/>
      <c r="I835" s="492"/>
      <c r="J835" s="492"/>
      <c r="K835" s="492"/>
      <c r="L835" s="492"/>
      <c r="M835" s="492"/>
      <c r="N835" s="492"/>
      <c r="O835" s="492"/>
      <c r="P835" s="495"/>
      <c r="Q835" s="495"/>
      <c r="R835" s="492"/>
      <c r="S835" s="492"/>
      <c r="T835" s="492"/>
      <c r="U835" s="492"/>
      <c r="V835" s="492"/>
      <c r="W835" s="492"/>
    </row>
    <row r="836">
      <c r="A836" s="492"/>
      <c r="B836" s="492"/>
      <c r="C836" s="492"/>
      <c r="D836" s="492"/>
      <c r="E836" s="492"/>
      <c r="F836" s="492"/>
      <c r="G836" s="492"/>
      <c r="H836" s="492"/>
      <c r="I836" s="492"/>
      <c r="J836" s="492"/>
      <c r="K836" s="492"/>
      <c r="L836" s="492"/>
      <c r="M836" s="492"/>
      <c r="N836" s="492"/>
      <c r="O836" s="492"/>
      <c r="P836" s="495"/>
      <c r="Q836" s="495"/>
      <c r="R836" s="492"/>
      <c r="S836" s="492"/>
      <c r="T836" s="492"/>
      <c r="U836" s="492"/>
      <c r="V836" s="492"/>
      <c r="W836" s="492"/>
    </row>
    <row r="837">
      <c r="A837" s="492"/>
      <c r="B837" s="492"/>
      <c r="C837" s="492"/>
      <c r="D837" s="492"/>
      <c r="E837" s="492"/>
      <c r="F837" s="492"/>
      <c r="G837" s="492"/>
      <c r="H837" s="492"/>
      <c r="I837" s="492"/>
      <c r="J837" s="492"/>
      <c r="K837" s="492"/>
      <c r="L837" s="492"/>
      <c r="M837" s="492"/>
      <c r="N837" s="492"/>
      <c r="O837" s="492"/>
      <c r="P837" s="495"/>
      <c r="Q837" s="495"/>
      <c r="R837" s="492"/>
      <c r="S837" s="492"/>
      <c r="T837" s="492"/>
      <c r="U837" s="492"/>
      <c r="V837" s="492"/>
      <c r="W837" s="492"/>
    </row>
    <row r="838">
      <c r="A838" s="492"/>
      <c r="B838" s="492"/>
      <c r="C838" s="492"/>
      <c r="D838" s="492"/>
      <c r="E838" s="492"/>
      <c r="F838" s="492"/>
      <c r="G838" s="492"/>
      <c r="H838" s="492"/>
      <c r="I838" s="492"/>
      <c r="J838" s="492"/>
      <c r="K838" s="492"/>
      <c r="L838" s="492"/>
      <c r="M838" s="492"/>
      <c r="N838" s="492"/>
      <c r="O838" s="492"/>
      <c r="P838" s="495"/>
      <c r="Q838" s="495"/>
      <c r="R838" s="492"/>
      <c r="S838" s="492"/>
      <c r="T838" s="492"/>
      <c r="U838" s="492"/>
      <c r="V838" s="492"/>
      <c r="W838" s="492"/>
    </row>
    <row r="839">
      <c r="A839" s="492"/>
      <c r="B839" s="492"/>
      <c r="C839" s="492"/>
      <c r="D839" s="492"/>
      <c r="E839" s="492"/>
      <c r="F839" s="492"/>
      <c r="G839" s="492"/>
      <c r="H839" s="492"/>
      <c r="I839" s="492"/>
      <c r="J839" s="492"/>
      <c r="K839" s="492"/>
      <c r="L839" s="492"/>
      <c r="M839" s="492"/>
      <c r="N839" s="492"/>
      <c r="O839" s="492"/>
      <c r="P839" s="495"/>
      <c r="Q839" s="495"/>
      <c r="R839" s="492"/>
      <c r="S839" s="492"/>
      <c r="T839" s="492"/>
      <c r="U839" s="492"/>
      <c r="V839" s="492"/>
      <c r="W839" s="492"/>
    </row>
    <row r="840">
      <c r="A840" s="492"/>
      <c r="B840" s="492"/>
      <c r="C840" s="492"/>
      <c r="D840" s="492"/>
      <c r="E840" s="492"/>
      <c r="F840" s="492"/>
      <c r="G840" s="492"/>
      <c r="H840" s="492"/>
      <c r="I840" s="492"/>
      <c r="J840" s="492"/>
      <c r="K840" s="492"/>
      <c r="L840" s="492"/>
      <c r="M840" s="492"/>
      <c r="N840" s="492"/>
      <c r="O840" s="492"/>
      <c r="P840" s="495"/>
      <c r="Q840" s="495"/>
      <c r="R840" s="492"/>
      <c r="S840" s="492"/>
      <c r="T840" s="492"/>
      <c r="U840" s="492"/>
      <c r="V840" s="492"/>
      <c r="W840" s="492"/>
    </row>
    <row r="841">
      <c r="A841" s="492"/>
      <c r="B841" s="492"/>
      <c r="C841" s="492"/>
      <c r="D841" s="492"/>
      <c r="E841" s="492"/>
      <c r="F841" s="492"/>
      <c r="G841" s="492"/>
      <c r="H841" s="492"/>
      <c r="I841" s="492"/>
      <c r="J841" s="492"/>
      <c r="K841" s="492"/>
      <c r="L841" s="492"/>
      <c r="M841" s="492"/>
      <c r="N841" s="492"/>
      <c r="O841" s="492"/>
      <c r="P841" s="495"/>
      <c r="Q841" s="495"/>
      <c r="R841" s="492"/>
      <c r="S841" s="492"/>
      <c r="T841" s="492"/>
      <c r="U841" s="492"/>
      <c r="V841" s="492"/>
      <c r="W841" s="492"/>
    </row>
    <row r="842">
      <c r="A842" s="492"/>
      <c r="B842" s="492"/>
      <c r="C842" s="492"/>
      <c r="D842" s="492"/>
      <c r="E842" s="492"/>
      <c r="F842" s="492"/>
      <c r="G842" s="492"/>
      <c r="H842" s="492"/>
      <c r="I842" s="492"/>
      <c r="J842" s="492"/>
      <c r="K842" s="492"/>
      <c r="L842" s="492"/>
      <c r="M842" s="492"/>
      <c r="N842" s="492"/>
      <c r="O842" s="492"/>
      <c r="P842" s="495"/>
      <c r="Q842" s="495"/>
      <c r="R842" s="492"/>
      <c r="S842" s="492"/>
      <c r="T842" s="492"/>
      <c r="U842" s="492"/>
      <c r="V842" s="492"/>
      <c r="W842" s="492"/>
    </row>
    <row r="843">
      <c r="A843" s="492"/>
      <c r="B843" s="492"/>
      <c r="C843" s="492"/>
      <c r="D843" s="492"/>
      <c r="E843" s="492"/>
      <c r="F843" s="492"/>
      <c r="G843" s="492"/>
      <c r="H843" s="492"/>
      <c r="I843" s="492"/>
      <c r="J843" s="492"/>
      <c r="K843" s="492"/>
      <c r="L843" s="492"/>
      <c r="M843" s="492"/>
      <c r="N843" s="492"/>
      <c r="O843" s="492"/>
      <c r="P843" s="495"/>
      <c r="Q843" s="495"/>
      <c r="R843" s="492"/>
      <c r="S843" s="492"/>
      <c r="T843" s="492"/>
      <c r="U843" s="492"/>
      <c r="V843" s="492"/>
      <c r="W843" s="492"/>
    </row>
    <row r="844">
      <c r="A844" s="492"/>
      <c r="B844" s="492"/>
      <c r="C844" s="492"/>
      <c r="D844" s="492"/>
      <c r="E844" s="492"/>
      <c r="F844" s="492"/>
      <c r="G844" s="492"/>
      <c r="H844" s="492"/>
      <c r="I844" s="492"/>
      <c r="J844" s="492"/>
      <c r="K844" s="492"/>
      <c r="L844" s="492"/>
      <c r="M844" s="492"/>
      <c r="N844" s="492"/>
      <c r="O844" s="492"/>
      <c r="P844" s="495"/>
      <c r="Q844" s="495"/>
      <c r="R844" s="492"/>
      <c r="S844" s="492"/>
      <c r="T844" s="492"/>
      <c r="U844" s="492"/>
      <c r="V844" s="492"/>
      <c r="W844" s="492"/>
    </row>
    <row r="845">
      <c r="A845" s="492"/>
      <c r="B845" s="492"/>
      <c r="C845" s="492"/>
      <c r="D845" s="492"/>
      <c r="E845" s="492"/>
      <c r="F845" s="492"/>
      <c r="G845" s="492"/>
      <c r="H845" s="492"/>
      <c r="I845" s="492"/>
      <c r="J845" s="492"/>
      <c r="K845" s="492"/>
      <c r="L845" s="492"/>
      <c r="M845" s="492"/>
      <c r="N845" s="492"/>
      <c r="O845" s="492"/>
      <c r="P845" s="495"/>
      <c r="Q845" s="495"/>
      <c r="R845" s="492"/>
      <c r="S845" s="492"/>
      <c r="T845" s="492"/>
      <c r="U845" s="492"/>
      <c r="V845" s="492"/>
      <c r="W845" s="492"/>
    </row>
    <row r="846">
      <c r="A846" s="492"/>
      <c r="B846" s="492"/>
      <c r="C846" s="492"/>
      <c r="D846" s="492"/>
      <c r="E846" s="492"/>
      <c r="F846" s="492"/>
      <c r="G846" s="492"/>
      <c r="H846" s="492"/>
      <c r="I846" s="492"/>
      <c r="J846" s="492"/>
      <c r="K846" s="492"/>
      <c r="L846" s="492"/>
      <c r="M846" s="492"/>
      <c r="N846" s="492"/>
      <c r="O846" s="492"/>
      <c r="P846" s="495"/>
      <c r="Q846" s="495"/>
      <c r="R846" s="492"/>
      <c r="S846" s="492"/>
      <c r="T846" s="492"/>
      <c r="U846" s="492"/>
      <c r="V846" s="492"/>
      <c r="W846" s="492"/>
    </row>
    <row r="847">
      <c r="A847" s="492"/>
      <c r="B847" s="492"/>
      <c r="C847" s="492"/>
      <c r="D847" s="492"/>
      <c r="E847" s="492"/>
      <c r="F847" s="492"/>
      <c r="G847" s="492"/>
      <c r="H847" s="492"/>
      <c r="I847" s="492"/>
      <c r="J847" s="492"/>
      <c r="K847" s="492"/>
      <c r="L847" s="492"/>
      <c r="M847" s="492"/>
      <c r="N847" s="492"/>
      <c r="O847" s="492"/>
      <c r="P847" s="495"/>
      <c r="Q847" s="495"/>
      <c r="R847" s="492"/>
      <c r="S847" s="492"/>
      <c r="T847" s="492"/>
      <c r="U847" s="492"/>
      <c r="V847" s="492"/>
      <c r="W847" s="492"/>
    </row>
    <row r="848">
      <c r="A848" s="492"/>
      <c r="B848" s="492"/>
      <c r="C848" s="492"/>
      <c r="D848" s="492"/>
      <c r="E848" s="492"/>
      <c r="F848" s="492"/>
      <c r="G848" s="492"/>
      <c r="H848" s="492"/>
      <c r="I848" s="492"/>
      <c r="J848" s="492"/>
      <c r="K848" s="492"/>
      <c r="L848" s="492"/>
      <c r="M848" s="492"/>
      <c r="N848" s="492"/>
      <c r="O848" s="492"/>
      <c r="P848" s="495"/>
      <c r="Q848" s="495"/>
      <c r="R848" s="492"/>
      <c r="S848" s="492"/>
      <c r="T848" s="492"/>
      <c r="U848" s="492"/>
      <c r="V848" s="492"/>
      <c r="W848" s="492"/>
    </row>
    <row r="849">
      <c r="A849" s="492"/>
      <c r="B849" s="492"/>
      <c r="C849" s="492"/>
      <c r="D849" s="492"/>
      <c r="E849" s="492"/>
      <c r="F849" s="492"/>
      <c r="G849" s="492"/>
      <c r="H849" s="492"/>
      <c r="I849" s="492"/>
      <c r="J849" s="492"/>
      <c r="K849" s="492"/>
      <c r="L849" s="492"/>
      <c r="M849" s="492"/>
      <c r="N849" s="492"/>
      <c r="O849" s="492"/>
      <c r="P849" s="495"/>
      <c r="Q849" s="495"/>
      <c r="R849" s="492"/>
      <c r="S849" s="492"/>
      <c r="T849" s="492"/>
      <c r="U849" s="492"/>
      <c r="V849" s="492"/>
      <c r="W849" s="492"/>
    </row>
    <row r="850">
      <c r="A850" s="492"/>
      <c r="B850" s="492"/>
      <c r="C850" s="492"/>
      <c r="D850" s="492"/>
      <c r="E850" s="492"/>
      <c r="F850" s="492"/>
      <c r="G850" s="492"/>
      <c r="H850" s="492"/>
      <c r="I850" s="492"/>
      <c r="J850" s="492"/>
      <c r="K850" s="492"/>
      <c r="L850" s="492"/>
      <c r="M850" s="492"/>
      <c r="N850" s="492"/>
      <c r="O850" s="492"/>
      <c r="P850" s="495"/>
      <c r="Q850" s="495"/>
      <c r="R850" s="492"/>
      <c r="S850" s="492"/>
      <c r="T850" s="492"/>
      <c r="U850" s="492"/>
      <c r="V850" s="492"/>
      <c r="W850" s="492"/>
    </row>
    <row r="851">
      <c r="A851" s="492"/>
      <c r="B851" s="492"/>
      <c r="C851" s="492"/>
      <c r="D851" s="492"/>
      <c r="E851" s="492"/>
      <c r="F851" s="492"/>
      <c r="G851" s="492"/>
      <c r="H851" s="492"/>
      <c r="I851" s="492"/>
      <c r="J851" s="492"/>
      <c r="K851" s="492"/>
      <c r="L851" s="492"/>
      <c r="M851" s="492"/>
      <c r="N851" s="492"/>
      <c r="O851" s="492"/>
      <c r="P851" s="495"/>
      <c r="Q851" s="495"/>
      <c r="R851" s="492"/>
      <c r="S851" s="492"/>
      <c r="T851" s="492"/>
      <c r="U851" s="492"/>
      <c r="V851" s="492"/>
      <c r="W851" s="492"/>
    </row>
    <row r="852">
      <c r="A852" s="492"/>
      <c r="B852" s="492"/>
      <c r="C852" s="492"/>
      <c r="D852" s="492"/>
      <c r="E852" s="492"/>
      <c r="F852" s="492"/>
      <c r="G852" s="492"/>
      <c r="H852" s="492"/>
      <c r="I852" s="492"/>
      <c r="J852" s="492"/>
      <c r="K852" s="492"/>
      <c r="L852" s="492"/>
      <c r="M852" s="492"/>
      <c r="N852" s="492"/>
      <c r="O852" s="492"/>
      <c r="P852" s="495"/>
      <c r="Q852" s="495"/>
      <c r="R852" s="492"/>
      <c r="S852" s="492"/>
      <c r="T852" s="492"/>
      <c r="U852" s="492"/>
      <c r="V852" s="492"/>
      <c r="W852" s="492"/>
    </row>
    <row r="853">
      <c r="A853" s="492"/>
      <c r="B853" s="492"/>
      <c r="C853" s="492"/>
      <c r="D853" s="492"/>
      <c r="E853" s="492"/>
      <c r="F853" s="492"/>
      <c r="G853" s="492"/>
      <c r="H853" s="492"/>
      <c r="I853" s="492"/>
      <c r="J853" s="492"/>
      <c r="K853" s="492"/>
      <c r="L853" s="492"/>
      <c r="M853" s="492"/>
      <c r="N853" s="492"/>
      <c r="O853" s="492"/>
      <c r="P853" s="495"/>
      <c r="Q853" s="495"/>
      <c r="R853" s="492"/>
      <c r="S853" s="492"/>
      <c r="T853" s="492"/>
      <c r="U853" s="492"/>
      <c r="V853" s="492"/>
      <c r="W853" s="492"/>
    </row>
    <row r="854">
      <c r="A854" s="492"/>
      <c r="B854" s="492"/>
      <c r="C854" s="492"/>
      <c r="D854" s="492"/>
      <c r="E854" s="492"/>
      <c r="F854" s="492"/>
      <c r="G854" s="492"/>
      <c r="H854" s="492"/>
      <c r="I854" s="492"/>
      <c r="J854" s="492"/>
      <c r="K854" s="492"/>
      <c r="L854" s="492"/>
      <c r="M854" s="492"/>
      <c r="N854" s="492"/>
      <c r="O854" s="492"/>
      <c r="P854" s="495"/>
      <c r="Q854" s="495"/>
      <c r="R854" s="492"/>
      <c r="S854" s="492"/>
      <c r="T854" s="492"/>
      <c r="U854" s="492"/>
      <c r="V854" s="492"/>
      <c r="W854" s="492"/>
    </row>
    <row r="855">
      <c r="A855" s="492"/>
      <c r="B855" s="492"/>
      <c r="C855" s="492"/>
      <c r="D855" s="492"/>
      <c r="E855" s="492"/>
      <c r="F855" s="492"/>
      <c r="G855" s="492"/>
      <c r="H855" s="492"/>
      <c r="I855" s="492"/>
      <c r="J855" s="492"/>
      <c r="K855" s="492"/>
      <c r="L855" s="492"/>
      <c r="M855" s="492"/>
      <c r="N855" s="492"/>
      <c r="O855" s="492"/>
      <c r="P855" s="495"/>
      <c r="Q855" s="495"/>
      <c r="R855" s="492"/>
      <c r="S855" s="492"/>
      <c r="T855" s="492"/>
      <c r="U855" s="492"/>
      <c r="V855" s="492"/>
      <c r="W855" s="492"/>
    </row>
    <row r="856">
      <c r="A856" s="492"/>
      <c r="B856" s="492"/>
      <c r="C856" s="492"/>
      <c r="D856" s="492"/>
      <c r="E856" s="492"/>
      <c r="F856" s="492"/>
      <c r="G856" s="492"/>
      <c r="H856" s="492"/>
      <c r="I856" s="492"/>
      <c r="J856" s="492"/>
      <c r="K856" s="492"/>
      <c r="L856" s="492"/>
      <c r="M856" s="492"/>
      <c r="N856" s="492"/>
      <c r="O856" s="492"/>
      <c r="P856" s="495"/>
      <c r="Q856" s="495"/>
      <c r="R856" s="492"/>
      <c r="S856" s="492"/>
      <c r="T856" s="492"/>
      <c r="U856" s="492"/>
      <c r="V856" s="492"/>
      <c r="W856" s="492"/>
    </row>
    <row r="857">
      <c r="A857" s="492"/>
      <c r="B857" s="492"/>
      <c r="C857" s="492"/>
      <c r="D857" s="492"/>
      <c r="E857" s="492"/>
      <c r="F857" s="492"/>
      <c r="G857" s="492"/>
      <c r="H857" s="492"/>
      <c r="I857" s="492"/>
      <c r="J857" s="492"/>
      <c r="K857" s="492"/>
      <c r="L857" s="492"/>
      <c r="M857" s="492"/>
      <c r="N857" s="492"/>
      <c r="O857" s="492"/>
      <c r="P857" s="495"/>
      <c r="Q857" s="495"/>
      <c r="R857" s="492"/>
      <c r="S857" s="492"/>
      <c r="T857" s="492"/>
      <c r="U857" s="492"/>
      <c r="V857" s="492"/>
      <c r="W857" s="492"/>
    </row>
    <row r="858">
      <c r="A858" s="492"/>
      <c r="B858" s="492"/>
      <c r="C858" s="492"/>
      <c r="D858" s="492"/>
      <c r="E858" s="492"/>
      <c r="F858" s="492"/>
      <c r="G858" s="492"/>
      <c r="H858" s="492"/>
      <c r="I858" s="492"/>
      <c r="J858" s="492"/>
      <c r="K858" s="492"/>
      <c r="L858" s="492"/>
      <c r="M858" s="492"/>
      <c r="N858" s="492"/>
      <c r="O858" s="492"/>
      <c r="P858" s="495"/>
      <c r="Q858" s="495"/>
      <c r="R858" s="492"/>
      <c r="S858" s="492"/>
      <c r="T858" s="492"/>
      <c r="U858" s="492"/>
      <c r="V858" s="492"/>
      <c r="W858" s="492"/>
    </row>
    <row r="859">
      <c r="A859" s="492"/>
      <c r="B859" s="492"/>
      <c r="C859" s="492"/>
      <c r="D859" s="492"/>
      <c r="E859" s="492"/>
      <c r="F859" s="492"/>
      <c r="G859" s="492"/>
      <c r="H859" s="492"/>
      <c r="I859" s="492"/>
      <c r="J859" s="492"/>
      <c r="K859" s="492"/>
      <c r="L859" s="492"/>
      <c r="M859" s="492"/>
      <c r="N859" s="492"/>
      <c r="O859" s="492"/>
      <c r="P859" s="495"/>
      <c r="Q859" s="495"/>
      <c r="R859" s="492"/>
      <c r="S859" s="492"/>
      <c r="T859" s="492"/>
      <c r="U859" s="492"/>
      <c r="V859" s="492"/>
      <c r="W859" s="492"/>
    </row>
    <row r="860">
      <c r="A860" s="492"/>
      <c r="B860" s="492"/>
      <c r="C860" s="492"/>
      <c r="D860" s="492"/>
      <c r="E860" s="492"/>
      <c r="F860" s="492"/>
      <c r="G860" s="492"/>
      <c r="H860" s="492"/>
      <c r="I860" s="492"/>
      <c r="J860" s="492"/>
      <c r="K860" s="492"/>
      <c r="L860" s="492"/>
      <c r="M860" s="492"/>
      <c r="N860" s="492"/>
      <c r="O860" s="492"/>
      <c r="P860" s="495"/>
      <c r="Q860" s="495"/>
      <c r="R860" s="492"/>
      <c r="S860" s="492"/>
      <c r="T860" s="492"/>
      <c r="U860" s="492"/>
      <c r="V860" s="492"/>
      <c r="W860" s="492"/>
    </row>
    <row r="861">
      <c r="A861" s="492"/>
      <c r="B861" s="492"/>
      <c r="C861" s="492"/>
      <c r="D861" s="492"/>
      <c r="E861" s="492"/>
      <c r="F861" s="492"/>
      <c r="G861" s="492"/>
      <c r="H861" s="492"/>
      <c r="I861" s="492"/>
      <c r="J861" s="492"/>
      <c r="K861" s="492"/>
      <c r="L861" s="492"/>
      <c r="M861" s="492"/>
      <c r="N861" s="492"/>
      <c r="O861" s="492"/>
      <c r="P861" s="495"/>
      <c r="Q861" s="495"/>
      <c r="R861" s="492"/>
      <c r="S861" s="492"/>
      <c r="T861" s="492"/>
      <c r="U861" s="492"/>
      <c r="V861" s="492"/>
      <c r="W861" s="492"/>
    </row>
    <row r="862">
      <c r="A862" s="492"/>
      <c r="B862" s="492"/>
      <c r="C862" s="492"/>
      <c r="D862" s="492"/>
      <c r="E862" s="492"/>
      <c r="F862" s="492"/>
      <c r="G862" s="492"/>
      <c r="H862" s="492"/>
      <c r="I862" s="492"/>
      <c r="J862" s="492"/>
      <c r="K862" s="492"/>
      <c r="L862" s="492"/>
      <c r="M862" s="492"/>
      <c r="N862" s="492"/>
      <c r="O862" s="492"/>
      <c r="P862" s="495"/>
      <c r="Q862" s="495"/>
      <c r="R862" s="492"/>
      <c r="S862" s="492"/>
      <c r="T862" s="492"/>
      <c r="U862" s="492"/>
      <c r="V862" s="492"/>
      <c r="W862" s="492"/>
    </row>
    <row r="863">
      <c r="A863" s="492"/>
      <c r="B863" s="492"/>
      <c r="C863" s="492"/>
      <c r="D863" s="492"/>
      <c r="E863" s="492"/>
      <c r="F863" s="492"/>
      <c r="G863" s="492"/>
      <c r="H863" s="492"/>
      <c r="I863" s="492"/>
      <c r="J863" s="492"/>
      <c r="K863" s="492"/>
      <c r="L863" s="492"/>
      <c r="M863" s="492"/>
      <c r="N863" s="492"/>
      <c r="O863" s="492"/>
      <c r="P863" s="495"/>
      <c r="Q863" s="495"/>
      <c r="R863" s="492"/>
      <c r="S863" s="492"/>
      <c r="T863" s="492"/>
      <c r="U863" s="492"/>
      <c r="V863" s="492"/>
      <c r="W863" s="492"/>
    </row>
    <row r="864">
      <c r="A864" s="492"/>
      <c r="B864" s="492"/>
      <c r="C864" s="492"/>
      <c r="D864" s="492"/>
      <c r="E864" s="492"/>
      <c r="F864" s="492"/>
      <c r="G864" s="492"/>
      <c r="H864" s="492"/>
      <c r="I864" s="492"/>
      <c r="J864" s="492"/>
      <c r="K864" s="492"/>
      <c r="L864" s="492"/>
      <c r="M864" s="492"/>
      <c r="N864" s="492"/>
      <c r="O864" s="492"/>
      <c r="P864" s="495"/>
      <c r="Q864" s="495"/>
      <c r="R864" s="492"/>
      <c r="S864" s="492"/>
      <c r="T864" s="492"/>
      <c r="U864" s="492"/>
      <c r="V864" s="492"/>
      <c r="W864" s="492"/>
    </row>
    <row r="865">
      <c r="A865" s="492"/>
      <c r="B865" s="492"/>
      <c r="C865" s="492"/>
      <c r="D865" s="492"/>
      <c r="E865" s="492"/>
      <c r="F865" s="492"/>
      <c r="G865" s="492"/>
      <c r="H865" s="492"/>
      <c r="I865" s="492"/>
      <c r="J865" s="492"/>
      <c r="K865" s="492"/>
      <c r="L865" s="492"/>
      <c r="M865" s="492"/>
      <c r="N865" s="492"/>
      <c r="O865" s="492"/>
      <c r="P865" s="495"/>
      <c r="Q865" s="495"/>
      <c r="R865" s="492"/>
      <c r="S865" s="492"/>
      <c r="T865" s="492"/>
      <c r="U865" s="492"/>
      <c r="V865" s="492"/>
      <c r="W865" s="492"/>
    </row>
    <row r="866">
      <c r="A866" s="492"/>
      <c r="B866" s="492"/>
      <c r="C866" s="492"/>
      <c r="D866" s="492"/>
      <c r="E866" s="492"/>
      <c r="F866" s="492"/>
      <c r="G866" s="492"/>
      <c r="H866" s="492"/>
      <c r="I866" s="492"/>
      <c r="J866" s="492"/>
      <c r="K866" s="492"/>
      <c r="L866" s="492"/>
      <c r="M866" s="492"/>
      <c r="N866" s="492"/>
      <c r="O866" s="492"/>
      <c r="P866" s="495"/>
      <c r="Q866" s="495"/>
      <c r="R866" s="492"/>
      <c r="S866" s="492"/>
      <c r="T866" s="492"/>
      <c r="U866" s="492"/>
      <c r="V866" s="492"/>
      <c r="W866" s="492"/>
    </row>
    <row r="867">
      <c r="A867" s="492"/>
      <c r="B867" s="492"/>
      <c r="C867" s="492"/>
      <c r="D867" s="492"/>
      <c r="E867" s="492"/>
      <c r="F867" s="492"/>
      <c r="G867" s="492"/>
      <c r="H867" s="492"/>
      <c r="I867" s="492"/>
      <c r="J867" s="492"/>
      <c r="K867" s="492"/>
      <c r="L867" s="492"/>
      <c r="M867" s="492"/>
      <c r="N867" s="492"/>
      <c r="O867" s="492"/>
      <c r="P867" s="495"/>
      <c r="Q867" s="495"/>
      <c r="R867" s="492"/>
      <c r="S867" s="492"/>
      <c r="T867" s="492"/>
      <c r="U867" s="492"/>
      <c r="V867" s="492"/>
      <c r="W867" s="492"/>
    </row>
    <row r="868">
      <c r="A868" s="492"/>
      <c r="B868" s="492"/>
      <c r="C868" s="492"/>
      <c r="D868" s="492"/>
      <c r="E868" s="492"/>
      <c r="F868" s="492"/>
      <c r="G868" s="492"/>
      <c r="H868" s="492"/>
      <c r="I868" s="492"/>
      <c r="J868" s="492"/>
      <c r="K868" s="492"/>
      <c r="L868" s="492"/>
      <c r="M868" s="492"/>
      <c r="N868" s="492"/>
      <c r="O868" s="492"/>
      <c r="P868" s="495"/>
      <c r="Q868" s="495"/>
      <c r="R868" s="492"/>
      <c r="S868" s="492"/>
      <c r="T868" s="492"/>
      <c r="U868" s="492"/>
      <c r="V868" s="492"/>
      <c r="W868" s="492"/>
    </row>
    <row r="869">
      <c r="A869" s="492"/>
      <c r="B869" s="492"/>
      <c r="C869" s="492"/>
      <c r="D869" s="492"/>
      <c r="E869" s="492"/>
      <c r="F869" s="492"/>
      <c r="G869" s="492"/>
      <c r="H869" s="492"/>
      <c r="I869" s="492"/>
      <c r="J869" s="492"/>
      <c r="K869" s="492"/>
      <c r="L869" s="492"/>
      <c r="M869" s="492"/>
      <c r="N869" s="492"/>
      <c r="O869" s="492"/>
      <c r="P869" s="495"/>
      <c r="Q869" s="495"/>
      <c r="R869" s="492"/>
      <c r="S869" s="492"/>
      <c r="T869" s="492"/>
      <c r="U869" s="492"/>
      <c r="V869" s="492"/>
      <c r="W869" s="492"/>
    </row>
    <row r="870">
      <c r="A870" s="492"/>
      <c r="B870" s="492"/>
      <c r="C870" s="492"/>
      <c r="D870" s="492"/>
      <c r="E870" s="492"/>
      <c r="F870" s="492"/>
      <c r="G870" s="492"/>
      <c r="H870" s="492"/>
      <c r="I870" s="492"/>
      <c r="J870" s="492"/>
      <c r="K870" s="492"/>
      <c r="L870" s="492"/>
      <c r="M870" s="492"/>
      <c r="N870" s="492"/>
      <c r="O870" s="492"/>
      <c r="P870" s="495"/>
      <c r="Q870" s="495"/>
      <c r="R870" s="492"/>
      <c r="S870" s="492"/>
      <c r="T870" s="492"/>
      <c r="U870" s="492"/>
      <c r="V870" s="492"/>
      <c r="W870" s="492"/>
    </row>
    <row r="871">
      <c r="A871" s="492"/>
      <c r="B871" s="492"/>
      <c r="C871" s="492"/>
      <c r="D871" s="492"/>
      <c r="E871" s="492"/>
      <c r="F871" s="492"/>
      <c r="G871" s="492"/>
      <c r="H871" s="492"/>
      <c r="I871" s="492"/>
      <c r="J871" s="492"/>
      <c r="K871" s="492"/>
      <c r="L871" s="492"/>
      <c r="M871" s="492"/>
      <c r="N871" s="492"/>
      <c r="O871" s="492"/>
      <c r="P871" s="495"/>
      <c r="Q871" s="495"/>
      <c r="R871" s="492"/>
      <c r="S871" s="492"/>
      <c r="T871" s="492"/>
      <c r="U871" s="492"/>
      <c r="V871" s="492"/>
      <c r="W871" s="492"/>
    </row>
    <row r="872">
      <c r="A872" s="492"/>
      <c r="B872" s="492"/>
      <c r="C872" s="492"/>
      <c r="D872" s="492"/>
      <c r="E872" s="492"/>
      <c r="F872" s="492"/>
      <c r="G872" s="492"/>
      <c r="H872" s="492"/>
      <c r="I872" s="492"/>
      <c r="J872" s="492"/>
      <c r="K872" s="492"/>
      <c r="L872" s="492"/>
      <c r="M872" s="492"/>
      <c r="N872" s="492"/>
      <c r="O872" s="492"/>
      <c r="P872" s="495"/>
      <c r="Q872" s="495"/>
      <c r="R872" s="492"/>
      <c r="S872" s="492"/>
      <c r="T872" s="492"/>
      <c r="U872" s="492"/>
      <c r="V872" s="492"/>
      <c r="W872" s="492"/>
    </row>
    <row r="873">
      <c r="A873" s="492"/>
      <c r="B873" s="492"/>
      <c r="C873" s="492"/>
      <c r="D873" s="492"/>
      <c r="E873" s="492"/>
      <c r="F873" s="492"/>
      <c r="G873" s="492"/>
      <c r="H873" s="492"/>
      <c r="I873" s="492"/>
      <c r="J873" s="492"/>
      <c r="K873" s="492"/>
      <c r="L873" s="492"/>
      <c r="M873" s="492"/>
      <c r="N873" s="492"/>
      <c r="O873" s="492"/>
      <c r="P873" s="495"/>
      <c r="Q873" s="495"/>
      <c r="R873" s="492"/>
      <c r="S873" s="492"/>
      <c r="T873" s="492"/>
      <c r="U873" s="492"/>
      <c r="V873" s="492"/>
      <c r="W873" s="492"/>
    </row>
    <row r="874">
      <c r="A874" s="492"/>
      <c r="B874" s="492"/>
      <c r="C874" s="492"/>
      <c r="D874" s="492"/>
      <c r="E874" s="492"/>
      <c r="F874" s="492"/>
      <c r="G874" s="492"/>
      <c r="H874" s="492"/>
      <c r="I874" s="492"/>
      <c r="J874" s="492"/>
      <c r="K874" s="492"/>
      <c r="L874" s="492"/>
      <c r="M874" s="492"/>
      <c r="N874" s="492"/>
      <c r="O874" s="492"/>
      <c r="P874" s="495"/>
      <c r="Q874" s="495"/>
      <c r="R874" s="492"/>
      <c r="S874" s="492"/>
      <c r="T874" s="492"/>
      <c r="U874" s="492"/>
      <c r="V874" s="492"/>
      <c r="W874" s="492"/>
    </row>
    <row r="875">
      <c r="A875" s="492"/>
      <c r="B875" s="492"/>
      <c r="C875" s="492"/>
      <c r="D875" s="492"/>
      <c r="E875" s="492"/>
      <c r="F875" s="492"/>
      <c r="G875" s="492"/>
      <c r="H875" s="492"/>
      <c r="I875" s="492"/>
      <c r="J875" s="492"/>
      <c r="K875" s="492"/>
      <c r="L875" s="492"/>
      <c r="M875" s="492"/>
      <c r="N875" s="492"/>
      <c r="O875" s="492"/>
      <c r="P875" s="495"/>
      <c r="Q875" s="495"/>
      <c r="R875" s="492"/>
      <c r="S875" s="492"/>
      <c r="T875" s="492"/>
      <c r="U875" s="492"/>
      <c r="V875" s="492"/>
      <c r="W875" s="492"/>
    </row>
    <row r="876">
      <c r="A876" s="492"/>
      <c r="B876" s="492"/>
      <c r="C876" s="492"/>
      <c r="D876" s="492"/>
      <c r="E876" s="492"/>
      <c r="F876" s="492"/>
      <c r="G876" s="492"/>
      <c r="H876" s="492"/>
      <c r="I876" s="492"/>
      <c r="J876" s="492"/>
      <c r="K876" s="492"/>
      <c r="L876" s="492"/>
      <c r="M876" s="492"/>
      <c r="N876" s="492"/>
      <c r="O876" s="492"/>
      <c r="P876" s="495"/>
      <c r="Q876" s="495"/>
      <c r="R876" s="492"/>
      <c r="S876" s="492"/>
      <c r="T876" s="492"/>
      <c r="U876" s="492"/>
      <c r="V876" s="492"/>
      <c r="W876" s="492"/>
    </row>
    <row r="877">
      <c r="A877" s="492"/>
      <c r="B877" s="492"/>
      <c r="C877" s="492"/>
      <c r="D877" s="492"/>
      <c r="E877" s="492"/>
      <c r="F877" s="492"/>
      <c r="G877" s="492"/>
      <c r="H877" s="492"/>
      <c r="I877" s="492"/>
      <c r="J877" s="492"/>
      <c r="K877" s="492"/>
      <c r="L877" s="492"/>
      <c r="M877" s="492"/>
      <c r="N877" s="492"/>
      <c r="O877" s="492"/>
      <c r="P877" s="495"/>
      <c r="Q877" s="495"/>
      <c r="R877" s="492"/>
      <c r="S877" s="492"/>
      <c r="T877" s="492"/>
      <c r="U877" s="492"/>
      <c r="V877" s="492"/>
      <c r="W877" s="492"/>
    </row>
    <row r="878">
      <c r="A878" s="492"/>
      <c r="B878" s="492"/>
      <c r="C878" s="492"/>
      <c r="D878" s="492"/>
      <c r="E878" s="492"/>
      <c r="F878" s="492"/>
      <c r="G878" s="492"/>
      <c r="H878" s="492"/>
      <c r="I878" s="492"/>
      <c r="J878" s="492"/>
      <c r="K878" s="492"/>
      <c r="L878" s="492"/>
      <c r="M878" s="492"/>
      <c r="N878" s="492"/>
      <c r="O878" s="492"/>
      <c r="P878" s="495"/>
      <c r="Q878" s="495"/>
      <c r="R878" s="492"/>
      <c r="S878" s="492"/>
      <c r="T878" s="492"/>
      <c r="U878" s="492"/>
      <c r="V878" s="492"/>
      <c r="W878" s="492"/>
    </row>
    <row r="879">
      <c r="A879" s="492"/>
      <c r="B879" s="492"/>
      <c r="C879" s="492"/>
      <c r="D879" s="492"/>
      <c r="E879" s="492"/>
      <c r="F879" s="492"/>
      <c r="G879" s="492"/>
      <c r="H879" s="492"/>
      <c r="I879" s="492"/>
      <c r="J879" s="492"/>
      <c r="K879" s="492"/>
      <c r="L879" s="492"/>
      <c r="M879" s="492"/>
      <c r="N879" s="492"/>
      <c r="O879" s="492"/>
      <c r="P879" s="495"/>
      <c r="Q879" s="495"/>
      <c r="R879" s="492"/>
      <c r="S879" s="492"/>
      <c r="T879" s="492"/>
      <c r="U879" s="492"/>
      <c r="V879" s="492"/>
      <c r="W879" s="492"/>
    </row>
    <row r="880">
      <c r="A880" s="492"/>
      <c r="B880" s="492"/>
      <c r="C880" s="492"/>
      <c r="D880" s="492"/>
      <c r="E880" s="492"/>
      <c r="F880" s="492"/>
      <c r="G880" s="492"/>
      <c r="H880" s="492"/>
      <c r="I880" s="492"/>
      <c r="J880" s="492"/>
      <c r="K880" s="492"/>
      <c r="L880" s="492"/>
      <c r="M880" s="492"/>
      <c r="N880" s="492"/>
      <c r="O880" s="492"/>
      <c r="P880" s="495"/>
      <c r="Q880" s="495"/>
      <c r="R880" s="492"/>
      <c r="S880" s="492"/>
      <c r="T880" s="492"/>
      <c r="U880" s="492"/>
      <c r="V880" s="492"/>
      <c r="W880" s="492"/>
    </row>
    <row r="881">
      <c r="A881" s="492"/>
      <c r="B881" s="492"/>
      <c r="C881" s="492"/>
      <c r="D881" s="492"/>
      <c r="E881" s="492"/>
      <c r="F881" s="492"/>
      <c r="G881" s="492"/>
      <c r="H881" s="492"/>
      <c r="I881" s="492"/>
      <c r="J881" s="492"/>
      <c r="K881" s="492"/>
      <c r="L881" s="492"/>
      <c r="M881" s="492"/>
      <c r="N881" s="492"/>
      <c r="O881" s="492"/>
      <c r="P881" s="495"/>
      <c r="Q881" s="495"/>
      <c r="R881" s="492"/>
      <c r="S881" s="492"/>
      <c r="T881" s="492"/>
      <c r="U881" s="492"/>
      <c r="V881" s="492"/>
      <c r="W881" s="492"/>
    </row>
    <row r="882">
      <c r="A882" s="492"/>
      <c r="B882" s="492"/>
      <c r="C882" s="492"/>
      <c r="D882" s="492"/>
      <c r="E882" s="492"/>
      <c r="F882" s="492"/>
      <c r="G882" s="492"/>
      <c r="H882" s="492"/>
      <c r="I882" s="492"/>
      <c r="J882" s="492"/>
      <c r="K882" s="492"/>
      <c r="L882" s="492"/>
      <c r="M882" s="492"/>
      <c r="N882" s="492"/>
      <c r="O882" s="492"/>
      <c r="P882" s="495"/>
      <c r="Q882" s="495"/>
      <c r="R882" s="492"/>
      <c r="S882" s="492"/>
      <c r="T882" s="492"/>
      <c r="U882" s="492"/>
      <c r="V882" s="492"/>
      <c r="W882" s="492"/>
    </row>
    <row r="883">
      <c r="A883" s="492"/>
      <c r="B883" s="492"/>
      <c r="C883" s="492"/>
      <c r="D883" s="492"/>
      <c r="E883" s="492"/>
      <c r="F883" s="492"/>
      <c r="G883" s="492"/>
      <c r="H883" s="492"/>
      <c r="I883" s="492"/>
      <c r="J883" s="492"/>
      <c r="K883" s="492"/>
      <c r="L883" s="492"/>
      <c r="M883" s="492"/>
      <c r="N883" s="492"/>
      <c r="O883" s="492"/>
      <c r="P883" s="495"/>
      <c r="Q883" s="495"/>
      <c r="R883" s="492"/>
      <c r="S883" s="492"/>
      <c r="T883" s="492"/>
      <c r="U883" s="492"/>
      <c r="V883" s="492"/>
      <c r="W883" s="492"/>
    </row>
    <row r="884">
      <c r="A884" s="492"/>
      <c r="B884" s="492"/>
      <c r="C884" s="492"/>
      <c r="D884" s="492"/>
      <c r="E884" s="492"/>
      <c r="F884" s="492"/>
      <c r="G884" s="492"/>
      <c r="H884" s="492"/>
      <c r="I884" s="492"/>
      <c r="J884" s="492"/>
      <c r="K884" s="492"/>
      <c r="L884" s="492"/>
      <c r="M884" s="492"/>
      <c r="N884" s="492"/>
      <c r="O884" s="492"/>
      <c r="P884" s="495"/>
      <c r="Q884" s="495"/>
      <c r="R884" s="492"/>
      <c r="S884" s="492"/>
      <c r="T884" s="492"/>
      <c r="U884" s="492"/>
      <c r="V884" s="492"/>
      <c r="W884" s="492"/>
    </row>
    <row r="885">
      <c r="A885" s="492"/>
      <c r="B885" s="492"/>
      <c r="C885" s="492"/>
      <c r="D885" s="492"/>
      <c r="E885" s="492"/>
      <c r="F885" s="492"/>
      <c r="G885" s="492"/>
      <c r="H885" s="492"/>
      <c r="I885" s="492"/>
      <c r="J885" s="492"/>
      <c r="K885" s="492"/>
      <c r="L885" s="492"/>
      <c r="M885" s="492"/>
      <c r="N885" s="492"/>
      <c r="O885" s="492"/>
      <c r="P885" s="495"/>
      <c r="Q885" s="495"/>
      <c r="R885" s="492"/>
      <c r="S885" s="492"/>
      <c r="T885" s="492"/>
      <c r="U885" s="492"/>
      <c r="V885" s="492"/>
      <c r="W885" s="492"/>
    </row>
    <row r="886">
      <c r="A886" s="492"/>
      <c r="B886" s="492"/>
      <c r="C886" s="492"/>
      <c r="D886" s="492"/>
      <c r="E886" s="492"/>
      <c r="F886" s="492"/>
      <c r="G886" s="492"/>
      <c r="H886" s="492"/>
      <c r="I886" s="492"/>
      <c r="J886" s="492"/>
      <c r="K886" s="492"/>
      <c r="L886" s="492"/>
      <c r="M886" s="492"/>
      <c r="N886" s="492"/>
      <c r="O886" s="492"/>
      <c r="P886" s="495"/>
      <c r="Q886" s="495"/>
      <c r="R886" s="492"/>
      <c r="S886" s="492"/>
      <c r="T886" s="492"/>
      <c r="U886" s="492"/>
      <c r="V886" s="492"/>
      <c r="W886" s="492"/>
    </row>
    <row r="887">
      <c r="A887" s="492"/>
      <c r="B887" s="492"/>
      <c r="C887" s="492"/>
      <c r="D887" s="492"/>
      <c r="E887" s="492"/>
      <c r="F887" s="492"/>
      <c r="G887" s="492"/>
      <c r="H887" s="492"/>
      <c r="I887" s="492"/>
      <c r="J887" s="492"/>
      <c r="K887" s="492"/>
      <c r="L887" s="492"/>
      <c r="M887" s="492"/>
      <c r="N887" s="492"/>
      <c r="O887" s="492"/>
      <c r="P887" s="495"/>
      <c r="Q887" s="495"/>
      <c r="R887" s="492"/>
      <c r="S887" s="492"/>
      <c r="T887" s="492"/>
      <c r="U887" s="492"/>
      <c r="V887" s="492"/>
      <c r="W887" s="492"/>
    </row>
    <row r="888">
      <c r="A888" s="492"/>
      <c r="B888" s="492"/>
      <c r="C888" s="492"/>
      <c r="D888" s="492"/>
      <c r="E888" s="492"/>
      <c r="F888" s="492"/>
      <c r="G888" s="492"/>
      <c r="H888" s="492"/>
      <c r="I888" s="492"/>
      <c r="J888" s="492"/>
      <c r="K888" s="492"/>
      <c r="L888" s="492"/>
      <c r="M888" s="492"/>
      <c r="N888" s="492"/>
      <c r="O888" s="492"/>
      <c r="P888" s="495"/>
      <c r="Q888" s="495"/>
      <c r="R888" s="492"/>
      <c r="S888" s="492"/>
      <c r="T888" s="492"/>
      <c r="U888" s="492"/>
      <c r="V888" s="492"/>
      <c r="W888" s="492"/>
    </row>
    <row r="889">
      <c r="A889" s="492"/>
      <c r="B889" s="492"/>
      <c r="C889" s="492"/>
      <c r="D889" s="492"/>
      <c r="E889" s="492"/>
      <c r="F889" s="492"/>
      <c r="G889" s="492"/>
      <c r="H889" s="492"/>
      <c r="I889" s="492"/>
      <c r="J889" s="492"/>
      <c r="K889" s="492"/>
      <c r="L889" s="492"/>
      <c r="M889" s="492"/>
      <c r="N889" s="492"/>
      <c r="O889" s="492"/>
      <c r="P889" s="495"/>
      <c r="Q889" s="495"/>
      <c r="R889" s="492"/>
      <c r="S889" s="492"/>
      <c r="T889" s="492"/>
      <c r="U889" s="492"/>
      <c r="V889" s="492"/>
      <c r="W889" s="492"/>
    </row>
    <row r="890">
      <c r="A890" s="492"/>
      <c r="B890" s="492"/>
      <c r="C890" s="492"/>
      <c r="D890" s="492"/>
      <c r="E890" s="492"/>
      <c r="F890" s="492"/>
      <c r="G890" s="492"/>
      <c r="H890" s="492"/>
      <c r="I890" s="492"/>
      <c r="J890" s="492"/>
      <c r="K890" s="492"/>
      <c r="L890" s="492"/>
      <c r="M890" s="492"/>
      <c r="N890" s="492"/>
      <c r="O890" s="492"/>
      <c r="P890" s="495"/>
      <c r="Q890" s="495"/>
      <c r="R890" s="492"/>
      <c r="S890" s="492"/>
      <c r="T890" s="492"/>
      <c r="U890" s="492"/>
      <c r="V890" s="492"/>
      <c r="W890" s="492"/>
    </row>
    <row r="891">
      <c r="A891" s="492"/>
      <c r="B891" s="492"/>
      <c r="C891" s="492"/>
      <c r="D891" s="492"/>
      <c r="E891" s="492"/>
      <c r="F891" s="492"/>
      <c r="G891" s="492"/>
      <c r="H891" s="492"/>
      <c r="I891" s="492"/>
      <c r="J891" s="492"/>
      <c r="K891" s="492"/>
      <c r="L891" s="492"/>
      <c r="M891" s="492"/>
      <c r="N891" s="492"/>
      <c r="O891" s="492"/>
      <c r="P891" s="495"/>
      <c r="Q891" s="495"/>
      <c r="R891" s="492"/>
      <c r="S891" s="492"/>
      <c r="T891" s="492"/>
      <c r="U891" s="492"/>
      <c r="V891" s="492"/>
      <c r="W891" s="492"/>
    </row>
    <row r="892">
      <c r="A892" s="492"/>
      <c r="B892" s="492"/>
      <c r="C892" s="492"/>
      <c r="D892" s="492"/>
      <c r="E892" s="492"/>
      <c r="F892" s="492"/>
      <c r="G892" s="492"/>
      <c r="H892" s="492"/>
      <c r="I892" s="492"/>
      <c r="J892" s="492"/>
      <c r="K892" s="492"/>
      <c r="L892" s="492"/>
      <c r="M892" s="492"/>
      <c r="N892" s="492"/>
      <c r="O892" s="492"/>
      <c r="P892" s="495"/>
      <c r="Q892" s="495"/>
      <c r="R892" s="492"/>
      <c r="S892" s="492"/>
      <c r="T892" s="492"/>
      <c r="U892" s="492"/>
      <c r="V892" s="492"/>
      <c r="W892" s="492"/>
    </row>
    <row r="893">
      <c r="A893" s="492"/>
      <c r="B893" s="492"/>
      <c r="C893" s="492"/>
      <c r="D893" s="492"/>
      <c r="E893" s="492"/>
      <c r="F893" s="492"/>
      <c r="G893" s="492"/>
      <c r="H893" s="492"/>
      <c r="I893" s="492"/>
      <c r="J893" s="492"/>
      <c r="K893" s="492"/>
      <c r="L893" s="492"/>
      <c r="M893" s="492"/>
      <c r="N893" s="492"/>
      <c r="O893" s="492"/>
      <c r="P893" s="495"/>
      <c r="Q893" s="495"/>
      <c r="R893" s="492"/>
      <c r="S893" s="492"/>
      <c r="T893" s="492"/>
      <c r="U893" s="492"/>
      <c r="V893" s="492"/>
      <c r="W893" s="492"/>
    </row>
    <row r="894">
      <c r="A894" s="492"/>
      <c r="B894" s="492"/>
      <c r="C894" s="492"/>
      <c r="D894" s="492"/>
      <c r="E894" s="492"/>
      <c r="F894" s="492"/>
      <c r="G894" s="492"/>
      <c r="H894" s="492"/>
      <c r="I894" s="492"/>
      <c r="J894" s="492"/>
      <c r="K894" s="492"/>
      <c r="L894" s="492"/>
      <c r="M894" s="492"/>
      <c r="N894" s="492"/>
      <c r="O894" s="492"/>
      <c r="P894" s="495"/>
      <c r="Q894" s="495"/>
      <c r="R894" s="492"/>
      <c r="S894" s="492"/>
      <c r="T894" s="492"/>
      <c r="U894" s="492"/>
      <c r="V894" s="492"/>
      <c r="W894" s="492"/>
    </row>
    <row r="895">
      <c r="A895" s="492"/>
      <c r="B895" s="492"/>
      <c r="C895" s="492"/>
      <c r="D895" s="492"/>
      <c r="E895" s="492"/>
      <c r="F895" s="492"/>
      <c r="G895" s="492"/>
      <c r="H895" s="492"/>
      <c r="I895" s="492"/>
      <c r="J895" s="492"/>
      <c r="K895" s="492"/>
      <c r="L895" s="492"/>
      <c r="M895" s="492"/>
      <c r="N895" s="492"/>
      <c r="O895" s="492"/>
      <c r="P895" s="495"/>
      <c r="Q895" s="495"/>
      <c r="R895" s="492"/>
      <c r="S895" s="492"/>
      <c r="T895" s="492"/>
      <c r="U895" s="492"/>
      <c r="V895" s="492"/>
      <c r="W895" s="492"/>
    </row>
    <row r="896">
      <c r="A896" s="492"/>
      <c r="B896" s="492"/>
      <c r="C896" s="492"/>
      <c r="D896" s="492"/>
      <c r="E896" s="492"/>
      <c r="F896" s="492"/>
      <c r="G896" s="492"/>
      <c r="H896" s="492"/>
      <c r="I896" s="492"/>
      <c r="J896" s="492"/>
      <c r="K896" s="492"/>
      <c r="L896" s="492"/>
      <c r="M896" s="492"/>
      <c r="N896" s="492"/>
      <c r="O896" s="492"/>
      <c r="P896" s="495"/>
      <c r="Q896" s="495"/>
      <c r="R896" s="492"/>
      <c r="S896" s="492"/>
      <c r="T896" s="492"/>
      <c r="U896" s="492"/>
      <c r="V896" s="492"/>
      <c r="W896" s="492"/>
    </row>
    <row r="897">
      <c r="A897" s="492"/>
      <c r="B897" s="492"/>
      <c r="C897" s="492"/>
      <c r="D897" s="492"/>
      <c r="E897" s="492"/>
      <c r="F897" s="492"/>
      <c r="G897" s="492"/>
      <c r="H897" s="492"/>
      <c r="I897" s="492"/>
      <c r="J897" s="492"/>
      <c r="K897" s="492"/>
      <c r="L897" s="492"/>
      <c r="M897" s="492"/>
      <c r="N897" s="492"/>
      <c r="O897" s="492"/>
      <c r="P897" s="495"/>
      <c r="Q897" s="495"/>
      <c r="R897" s="492"/>
      <c r="S897" s="492"/>
      <c r="T897" s="492"/>
      <c r="U897" s="492"/>
      <c r="V897" s="492"/>
      <c r="W897" s="492"/>
    </row>
    <row r="898">
      <c r="A898" s="492"/>
      <c r="B898" s="492"/>
      <c r="C898" s="492"/>
      <c r="D898" s="492"/>
      <c r="E898" s="492"/>
      <c r="F898" s="492"/>
      <c r="G898" s="492"/>
      <c r="H898" s="492"/>
      <c r="I898" s="492"/>
      <c r="J898" s="492"/>
      <c r="K898" s="492"/>
      <c r="L898" s="492"/>
      <c r="M898" s="492"/>
      <c r="N898" s="492"/>
      <c r="O898" s="492"/>
      <c r="P898" s="495"/>
      <c r="Q898" s="495"/>
      <c r="R898" s="492"/>
      <c r="S898" s="492"/>
      <c r="T898" s="492"/>
      <c r="U898" s="492"/>
      <c r="V898" s="492"/>
      <c r="W898" s="492"/>
    </row>
    <row r="899">
      <c r="A899" s="492"/>
      <c r="B899" s="492"/>
      <c r="C899" s="492"/>
      <c r="D899" s="492"/>
      <c r="E899" s="492"/>
      <c r="F899" s="492"/>
      <c r="G899" s="492"/>
      <c r="H899" s="492"/>
      <c r="I899" s="492"/>
      <c r="J899" s="492"/>
      <c r="K899" s="492"/>
      <c r="L899" s="492"/>
      <c r="M899" s="492"/>
      <c r="N899" s="492"/>
      <c r="O899" s="492"/>
      <c r="P899" s="495"/>
      <c r="Q899" s="495"/>
      <c r="R899" s="492"/>
      <c r="S899" s="492"/>
      <c r="T899" s="492"/>
      <c r="U899" s="492"/>
      <c r="V899" s="492"/>
      <c r="W899" s="492"/>
    </row>
    <row r="900">
      <c r="A900" s="492"/>
      <c r="B900" s="492"/>
      <c r="C900" s="492"/>
      <c r="D900" s="492"/>
      <c r="E900" s="492"/>
      <c r="F900" s="492"/>
      <c r="G900" s="492"/>
      <c r="H900" s="492"/>
      <c r="I900" s="492"/>
      <c r="J900" s="492"/>
      <c r="K900" s="492"/>
      <c r="L900" s="492"/>
      <c r="M900" s="492"/>
      <c r="N900" s="492"/>
      <c r="O900" s="492"/>
      <c r="P900" s="495"/>
      <c r="Q900" s="495"/>
      <c r="R900" s="492"/>
      <c r="S900" s="492"/>
      <c r="T900" s="492"/>
      <c r="U900" s="492"/>
      <c r="V900" s="492"/>
      <c r="W900" s="492"/>
    </row>
    <row r="901">
      <c r="A901" s="492"/>
      <c r="B901" s="492"/>
      <c r="C901" s="492"/>
      <c r="D901" s="492"/>
      <c r="E901" s="492"/>
      <c r="F901" s="492"/>
      <c r="G901" s="492"/>
      <c r="H901" s="492"/>
      <c r="I901" s="492"/>
      <c r="J901" s="492"/>
      <c r="K901" s="492"/>
      <c r="L901" s="492"/>
      <c r="M901" s="492"/>
      <c r="N901" s="492"/>
      <c r="O901" s="492"/>
      <c r="P901" s="495"/>
      <c r="Q901" s="495"/>
      <c r="R901" s="492"/>
      <c r="S901" s="492"/>
      <c r="T901" s="492"/>
      <c r="U901" s="492"/>
      <c r="V901" s="492"/>
      <c r="W901" s="492"/>
    </row>
    <row r="902">
      <c r="A902" s="492"/>
      <c r="B902" s="492"/>
      <c r="C902" s="492"/>
      <c r="D902" s="492"/>
      <c r="E902" s="492"/>
      <c r="F902" s="492"/>
      <c r="G902" s="492"/>
      <c r="H902" s="492"/>
      <c r="I902" s="492"/>
      <c r="J902" s="492"/>
      <c r="K902" s="492"/>
      <c r="L902" s="492"/>
      <c r="M902" s="492"/>
      <c r="N902" s="492"/>
      <c r="O902" s="492"/>
      <c r="P902" s="495"/>
      <c r="Q902" s="495"/>
      <c r="R902" s="492"/>
      <c r="S902" s="492"/>
      <c r="T902" s="492"/>
      <c r="U902" s="492"/>
      <c r="V902" s="492"/>
      <c r="W902" s="492"/>
    </row>
    <row r="903">
      <c r="A903" s="492"/>
      <c r="B903" s="492"/>
      <c r="C903" s="492"/>
      <c r="D903" s="492"/>
      <c r="E903" s="492"/>
      <c r="F903" s="492"/>
      <c r="G903" s="492"/>
      <c r="H903" s="492"/>
      <c r="I903" s="492"/>
      <c r="J903" s="492"/>
      <c r="K903" s="492"/>
      <c r="L903" s="492"/>
      <c r="M903" s="492"/>
      <c r="N903" s="492"/>
      <c r="O903" s="492"/>
      <c r="P903" s="495"/>
      <c r="Q903" s="495"/>
      <c r="R903" s="492"/>
      <c r="S903" s="492"/>
      <c r="T903" s="492"/>
      <c r="U903" s="492"/>
      <c r="V903" s="492"/>
      <c r="W903" s="492"/>
    </row>
    <row r="904">
      <c r="A904" s="492"/>
      <c r="B904" s="492"/>
      <c r="C904" s="492"/>
      <c r="D904" s="492"/>
      <c r="E904" s="492"/>
      <c r="F904" s="492"/>
      <c r="G904" s="492"/>
      <c r="H904" s="492"/>
      <c r="I904" s="492"/>
      <c r="J904" s="492"/>
      <c r="K904" s="492"/>
      <c r="L904" s="492"/>
      <c r="M904" s="492"/>
      <c r="N904" s="492"/>
      <c r="O904" s="492"/>
      <c r="P904" s="495"/>
      <c r="Q904" s="495"/>
      <c r="R904" s="492"/>
      <c r="S904" s="492"/>
      <c r="T904" s="492"/>
      <c r="U904" s="492"/>
      <c r="V904" s="492"/>
      <c r="W904" s="492"/>
    </row>
    <row r="905">
      <c r="A905" s="492"/>
      <c r="B905" s="492"/>
      <c r="C905" s="492"/>
      <c r="D905" s="492"/>
      <c r="E905" s="492"/>
      <c r="F905" s="492"/>
      <c r="G905" s="492"/>
      <c r="H905" s="492"/>
      <c r="I905" s="492"/>
      <c r="J905" s="492"/>
      <c r="K905" s="492"/>
      <c r="L905" s="492"/>
      <c r="M905" s="492"/>
      <c r="N905" s="492"/>
      <c r="O905" s="492"/>
      <c r="P905" s="495"/>
      <c r="Q905" s="495"/>
      <c r="R905" s="492"/>
      <c r="S905" s="492"/>
      <c r="T905" s="492"/>
      <c r="U905" s="492"/>
      <c r="V905" s="492"/>
      <c r="W905" s="492"/>
    </row>
    <row r="906">
      <c r="A906" s="492"/>
      <c r="B906" s="492"/>
      <c r="C906" s="492"/>
      <c r="D906" s="492"/>
      <c r="E906" s="492"/>
      <c r="F906" s="492"/>
      <c r="G906" s="492"/>
      <c r="H906" s="492"/>
      <c r="I906" s="492"/>
      <c r="J906" s="492"/>
      <c r="K906" s="492"/>
      <c r="L906" s="492"/>
      <c r="M906" s="492"/>
      <c r="N906" s="492"/>
      <c r="O906" s="492"/>
      <c r="P906" s="495"/>
      <c r="Q906" s="495"/>
      <c r="R906" s="492"/>
      <c r="S906" s="492"/>
      <c r="T906" s="492"/>
      <c r="U906" s="492"/>
      <c r="V906" s="492"/>
      <c r="W906" s="492"/>
    </row>
    <row r="907">
      <c r="A907" s="492"/>
      <c r="B907" s="492"/>
      <c r="C907" s="492"/>
      <c r="D907" s="492"/>
      <c r="E907" s="492"/>
      <c r="F907" s="492"/>
      <c r="G907" s="492"/>
      <c r="H907" s="492"/>
      <c r="I907" s="492"/>
      <c r="J907" s="492"/>
      <c r="K907" s="492"/>
      <c r="L907" s="492"/>
      <c r="M907" s="492"/>
      <c r="N907" s="492"/>
      <c r="O907" s="492"/>
      <c r="P907" s="495"/>
      <c r="Q907" s="495"/>
      <c r="R907" s="492"/>
      <c r="S907" s="492"/>
      <c r="T907" s="492"/>
      <c r="U907" s="492"/>
      <c r="V907" s="492"/>
      <c r="W907" s="492"/>
    </row>
    <row r="908">
      <c r="A908" s="492"/>
      <c r="B908" s="492"/>
      <c r="C908" s="492"/>
      <c r="D908" s="492"/>
      <c r="E908" s="492"/>
      <c r="F908" s="492"/>
      <c r="G908" s="492"/>
      <c r="H908" s="492"/>
      <c r="I908" s="492"/>
      <c r="J908" s="492"/>
      <c r="K908" s="492"/>
      <c r="L908" s="492"/>
      <c r="M908" s="492"/>
      <c r="N908" s="492"/>
      <c r="O908" s="492"/>
      <c r="P908" s="495"/>
      <c r="Q908" s="495"/>
      <c r="R908" s="492"/>
      <c r="S908" s="492"/>
      <c r="T908" s="492"/>
      <c r="U908" s="492"/>
      <c r="V908" s="492"/>
      <c r="W908" s="492"/>
    </row>
    <row r="909">
      <c r="A909" s="492"/>
      <c r="B909" s="492"/>
      <c r="C909" s="492"/>
      <c r="D909" s="492"/>
      <c r="E909" s="492"/>
      <c r="F909" s="492"/>
      <c r="G909" s="492"/>
      <c r="H909" s="492"/>
      <c r="I909" s="492"/>
      <c r="J909" s="492"/>
      <c r="K909" s="492"/>
      <c r="L909" s="492"/>
      <c r="M909" s="492"/>
      <c r="N909" s="492"/>
      <c r="O909" s="492"/>
      <c r="P909" s="495"/>
      <c r="Q909" s="495"/>
      <c r="R909" s="492"/>
      <c r="S909" s="492"/>
      <c r="T909" s="492"/>
      <c r="U909" s="492"/>
      <c r="V909" s="492"/>
      <c r="W909" s="492"/>
    </row>
    <row r="910">
      <c r="A910" s="492"/>
      <c r="B910" s="492"/>
      <c r="C910" s="492"/>
      <c r="D910" s="492"/>
      <c r="E910" s="492"/>
      <c r="F910" s="492"/>
      <c r="G910" s="492"/>
      <c r="H910" s="492"/>
      <c r="I910" s="492"/>
      <c r="J910" s="492"/>
      <c r="K910" s="492"/>
      <c r="L910" s="492"/>
      <c r="M910" s="492"/>
      <c r="N910" s="492"/>
      <c r="O910" s="492"/>
      <c r="P910" s="495"/>
      <c r="Q910" s="495"/>
      <c r="R910" s="492"/>
      <c r="S910" s="492"/>
      <c r="T910" s="492"/>
      <c r="U910" s="492"/>
      <c r="V910" s="492"/>
      <c r="W910" s="492"/>
    </row>
    <row r="911">
      <c r="A911" s="492"/>
      <c r="B911" s="492"/>
      <c r="C911" s="492"/>
      <c r="D911" s="492"/>
      <c r="E911" s="492"/>
      <c r="F911" s="492"/>
      <c r="G911" s="492"/>
      <c r="H911" s="492"/>
      <c r="I911" s="492"/>
      <c r="J911" s="492"/>
      <c r="K911" s="492"/>
      <c r="L911" s="492"/>
      <c r="M911" s="492"/>
      <c r="N911" s="492"/>
      <c r="O911" s="492"/>
      <c r="P911" s="495"/>
      <c r="Q911" s="495"/>
      <c r="R911" s="492"/>
      <c r="S911" s="492"/>
      <c r="T911" s="492"/>
      <c r="U911" s="492"/>
      <c r="V911" s="492"/>
      <c r="W911" s="492"/>
    </row>
    <row r="912">
      <c r="A912" s="492"/>
      <c r="B912" s="492"/>
      <c r="C912" s="492"/>
      <c r="D912" s="492"/>
      <c r="E912" s="492"/>
      <c r="F912" s="492"/>
      <c r="G912" s="492"/>
      <c r="H912" s="492"/>
      <c r="I912" s="492"/>
      <c r="J912" s="492"/>
      <c r="K912" s="492"/>
      <c r="L912" s="492"/>
      <c r="M912" s="492"/>
      <c r="N912" s="492"/>
      <c r="O912" s="492"/>
      <c r="P912" s="495"/>
      <c r="Q912" s="495"/>
      <c r="R912" s="492"/>
      <c r="S912" s="492"/>
      <c r="T912" s="492"/>
      <c r="U912" s="492"/>
      <c r="V912" s="492"/>
      <c r="W912" s="492"/>
    </row>
    <row r="913">
      <c r="A913" s="492"/>
      <c r="B913" s="492"/>
      <c r="C913" s="492"/>
      <c r="D913" s="492"/>
      <c r="E913" s="492"/>
      <c r="F913" s="492"/>
      <c r="G913" s="492"/>
      <c r="H913" s="492"/>
      <c r="I913" s="492"/>
      <c r="J913" s="492"/>
      <c r="K913" s="492"/>
      <c r="L913" s="492"/>
      <c r="M913" s="492"/>
      <c r="N913" s="492"/>
      <c r="O913" s="492"/>
      <c r="P913" s="495"/>
      <c r="Q913" s="495"/>
      <c r="R913" s="492"/>
      <c r="S913" s="492"/>
      <c r="T913" s="492"/>
      <c r="U913" s="492"/>
      <c r="V913" s="492"/>
      <c r="W913" s="492"/>
    </row>
    <row r="914">
      <c r="A914" s="492"/>
      <c r="B914" s="492"/>
      <c r="C914" s="492"/>
      <c r="D914" s="492"/>
      <c r="E914" s="492"/>
      <c r="F914" s="492"/>
      <c r="G914" s="492"/>
      <c r="H914" s="492"/>
      <c r="I914" s="492"/>
      <c r="J914" s="492"/>
      <c r="K914" s="492"/>
      <c r="L914" s="492"/>
      <c r="M914" s="492"/>
      <c r="N914" s="492"/>
      <c r="O914" s="492"/>
      <c r="P914" s="495"/>
      <c r="Q914" s="495"/>
      <c r="R914" s="492"/>
      <c r="S914" s="492"/>
      <c r="T914" s="492"/>
      <c r="U914" s="492"/>
      <c r="V914" s="492"/>
      <c r="W914" s="492"/>
    </row>
    <row r="915">
      <c r="A915" s="492"/>
      <c r="B915" s="492"/>
      <c r="C915" s="492"/>
      <c r="D915" s="492"/>
      <c r="E915" s="492"/>
      <c r="F915" s="492"/>
      <c r="G915" s="492"/>
      <c r="H915" s="492"/>
      <c r="I915" s="492"/>
      <c r="J915" s="492"/>
      <c r="K915" s="492"/>
      <c r="L915" s="492"/>
      <c r="M915" s="492"/>
      <c r="N915" s="492"/>
      <c r="O915" s="492"/>
      <c r="P915" s="495"/>
      <c r="Q915" s="495"/>
      <c r="R915" s="492"/>
      <c r="S915" s="492"/>
      <c r="T915" s="492"/>
      <c r="U915" s="492"/>
      <c r="V915" s="492"/>
      <c r="W915" s="492"/>
    </row>
    <row r="916">
      <c r="A916" s="492"/>
      <c r="B916" s="492"/>
      <c r="C916" s="492"/>
      <c r="D916" s="492"/>
      <c r="E916" s="492"/>
      <c r="F916" s="492"/>
      <c r="G916" s="492"/>
      <c r="H916" s="492"/>
      <c r="I916" s="492"/>
      <c r="J916" s="492"/>
      <c r="K916" s="492"/>
      <c r="L916" s="492"/>
      <c r="M916" s="492"/>
      <c r="N916" s="492"/>
      <c r="O916" s="492"/>
      <c r="P916" s="495"/>
      <c r="Q916" s="495"/>
      <c r="R916" s="492"/>
      <c r="S916" s="492"/>
      <c r="T916" s="492"/>
      <c r="U916" s="492"/>
      <c r="V916" s="492"/>
      <c r="W916" s="492"/>
    </row>
    <row r="917">
      <c r="A917" s="492"/>
      <c r="B917" s="492"/>
      <c r="C917" s="492"/>
      <c r="D917" s="492"/>
      <c r="E917" s="492"/>
      <c r="F917" s="492"/>
      <c r="G917" s="492"/>
      <c r="H917" s="492"/>
      <c r="I917" s="492"/>
      <c r="J917" s="492"/>
      <c r="K917" s="492"/>
      <c r="L917" s="492"/>
      <c r="M917" s="492"/>
      <c r="N917" s="492"/>
      <c r="O917" s="492"/>
      <c r="P917" s="495"/>
      <c r="Q917" s="495"/>
      <c r="R917" s="492"/>
      <c r="S917" s="492"/>
      <c r="T917" s="492"/>
      <c r="U917" s="492"/>
      <c r="V917" s="492"/>
      <c r="W917" s="492"/>
    </row>
    <row r="918">
      <c r="A918" s="492"/>
      <c r="B918" s="492"/>
      <c r="C918" s="492"/>
      <c r="D918" s="492"/>
      <c r="E918" s="492"/>
      <c r="F918" s="492"/>
      <c r="G918" s="492"/>
      <c r="H918" s="492"/>
      <c r="I918" s="492"/>
      <c r="J918" s="492"/>
      <c r="K918" s="492"/>
      <c r="L918" s="492"/>
      <c r="M918" s="492"/>
      <c r="N918" s="492"/>
      <c r="O918" s="492"/>
      <c r="P918" s="495"/>
      <c r="Q918" s="495"/>
      <c r="R918" s="492"/>
      <c r="S918" s="492"/>
      <c r="T918" s="492"/>
      <c r="U918" s="492"/>
      <c r="V918" s="492"/>
      <c r="W918" s="492"/>
    </row>
    <row r="919">
      <c r="A919" s="492"/>
      <c r="B919" s="492"/>
      <c r="C919" s="492"/>
      <c r="D919" s="492"/>
      <c r="E919" s="492"/>
      <c r="F919" s="492"/>
      <c r="G919" s="492"/>
      <c r="H919" s="492"/>
      <c r="I919" s="492"/>
      <c r="J919" s="492"/>
      <c r="K919" s="492"/>
      <c r="L919" s="492"/>
      <c r="M919" s="492"/>
      <c r="N919" s="492"/>
      <c r="O919" s="492"/>
      <c r="P919" s="495"/>
      <c r="Q919" s="495"/>
      <c r="R919" s="492"/>
      <c r="S919" s="492"/>
      <c r="T919" s="492"/>
      <c r="U919" s="492"/>
      <c r="V919" s="492"/>
      <c r="W919" s="492"/>
    </row>
    <row r="920">
      <c r="A920" s="492"/>
      <c r="B920" s="492"/>
      <c r="C920" s="492"/>
      <c r="D920" s="492"/>
      <c r="E920" s="492"/>
      <c r="F920" s="492"/>
      <c r="G920" s="492"/>
      <c r="H920" s="492"/>
      <c r="I920" s="492"/>
      <c r="J920" s="492"/>
      <c r="K920" s="492"/>
      <c r="L920" s="492"/>
      <c r="M920" s="492"/>
      <c r="N920" s="492"/>
      <c r="O920" s="492"/>
      <c r="P920" s="495"/>
      <c r="Q920" s="495"/>
      <c r="R920" s="492"/>
      <c r="S920" s="492"/>
      <c r="T920" s="492"/>
      <c r="U920" s="492"/>
      <c r="V920" s="492"/>
      <c r="W920" s="492"/>
    </row>
    <row r="921">
      <c r="A921" s="492"/>
      <c r="B921" s="492"/>
      <c r="C921" s="492"/>
      <c r="D921" s="492"/>
      <c r="E921" s="492"/>
      <c r="F921" s="492"/>
      <c r="G921" s="492"/>
      <c r="H921" s="492"/>
      <c r="I921" s="492"/>
      <c r="J921" s="492"/>
      <c r="K921" s="492"/>
      <c r="L921" s="492"/>
      <c r="M921" s="492"/>
      <c r="N921" s="492"/>
      <c r="O921" s="492"/>
      <c r="P921" s="495"/>
      <c r="Q921" s="495"/>
      <c r="R921" s="492"/>
      <c r="S921" s="492"/>
      <c r="T921" s="492"/>
      <c r="U921" s="492"/>
      <c r="V921" s="492"/>
      <c r="W921" s="492"/>
    </row>
    <row r="922">
      <c r="A922" s="492"/>
      <c r="B922" s="492"/>
      <c r="C922" s="492"/>
      <c r="D922" s="492"/>
      <c r="E922" s="492"/>
      <c r="F922" s="492"/>
      <c r="G922" s="492"/>
      <c r="H922" s="492"/>
      <c r="I922" s="492"/>
      <c r="J922" s="492"/>
      <c r="K922" s="492"/>
      <c r="L922" s="492"/>
      <c r="M922" s="492"/>
      <c r="N922" s="492"/>
      <c r="O922" s="492"/>
      <c r="P922" s="495"/>
      <c r="Q922" s="495"/>
      <c r="R922" s="492"/>
      <c r="S922" s="492"/>
      <c r="T922" s="492"/>
      <c r="U922" s="492"/>
      <c r="V922" s="492"/>
      <c r="W922" s="492"/>
    </row>
    <row r="923">
      <c r="A923" s="492"/>
      <c r="B923" s="492"/>
      <c r="C923" s="492"/>
      <c r="D923" s="492"/>
      <c r="E923" s="492"/>
      <c r="F923" s="492"/>
      <c r="G923" s="492"/>
      <c r="H923" s="492"/>
      <c r="I923" s="492"/>
      <c r="J923" s="492"/>
      <c r="K923" s="492"/>
      <c r="L923" s="492"/>
      <c r="M923" s="492"/>
      <c r="N923" s="492"/>
      <c r="O923" s="492"/>
      <c r="P923" s="495"/>
      <c r="Q923" s="495"/>
      <c r="R923" s="492"/>
      <c r="S923" s="492"/>
      <c r="T923" s="492"/>
      <c r="U923" s="492"/>
      <c r="V923" s="492"/>
      <c r="W923" s="492"/>
    </row>
    <row r="924">
      <c r="A924" s="492"/>
      <c r="B924" s="492"/>
      <c r="C924" s="492"/>
      <c r="D924" s="492"/>
      <c r="E924" s="492"/>
      <c r="F924" s="492"/>
      <c r="G924" s="492"/>
      <c r="H924" s="492"/>
      <c r="I924" s="492"/>
      <c r="J924" s="492"/>
      <c r="K924" s="492"/>
      <c r="L924" s="492"/>
      <c r="M924" s="492"/>
      <c r="N924" s="492"/>
      <c r="O924" s="492"/>
      <c r="P924" s="495"/>
      <c r="Q924" s="495"/>
      <c r="R924" s="492"/>
      <c r="S924" s="492"/>
      <c r="T924" s="492"/>
      <c r="U924" s="492"/>
      <c r="V924" s="492"/>
      <c r="W924" s="492"/>
    </row>
    <row r="925">
      <c r="A925" s="492"/>
      <c r="B925" s="492"/>
      <c r="C925" s="492"/>
      <c r="D925" s="492"/>
      <c r="E925" s="492"/>
      <c r="F925" s="492"/>
      <c r="G925" s="492"/>
      <c r="H925" s="492"/>
      <c r="I925" s="492"/>
      <c r="J925" s="492"/>
      <c r="K925" s="492"/>
      <c r="L925" s="492"/>
      <c r="M925" s="492"/>
      <c r="N925" s="492"/>
      <c r="O925" s="492"/>
      <c r="P925" s="495"/>
      <c r="Q925" s="495"/>
      <c r="R925" s="492"/>
      <c r="S925" s="492"/>
      <c r="T925" s="492"/>
      <c r="U925" s="492"/>
      <c r="V925" s="492"/>
      <c r="W925" s="492"/>
    </row>
    <row r="926">
      <c r="A926" s="492"/>
      <c r="B926" s="492"/>
      <c r="C926" s="492"/>
      <c r="D926" s="492"/>
      <c r="E926" s="492"/>
      <c r="F926" s="492"/>
      <c r="G926" s="492"/>
      <c r="H926" s="492"/>
      <c r="I926" s="492"/>
      <c r="J926" s="492"/>
      <c r="K926" s="492"/>
      <c r="L926" s="492"/>
      <c r="M926" s="492"/>
      <c r="N926" s="492"/>
      <c r="O926" s="492"/>
      <c r="P926" s="495"/>
      <c r="Q926" s="495"/>
      <c r="R926" s="492"/>
      <c r="S926" s="492"/>
      <c r="T926" s="492"/>
      <c r="U926" s="492"/>
      <c r="V926" s="492"/>
      <c r="W926" s="492"/>
    </row>
    <row r="927">
      <c r="A927" s="492"/>
      <c r="B927" s="492"/>
      <c r="C927" s="492"/>
      <c r="D927" s="492"/>
      <c r="E927" s="492"/>
      <c r="F927" s="492"/>
      <c r="G927" s="492"/>
      <c r="H927" s="492"/>
      <c r="I927" s="492"/>
      <c r="J927" s="492"/>
      <c r="K927" s="492"/>
      <c r="L927" s="492"/>
      <c r="M927" s="492"/>
      <c r="N927" s="492"/>
      <c r="O927" s="492"/>
      <c r="P927" s="495"/>
      <c r="Q927" s="495"/>
      <c r="R927" s="492"/>
      <c r="S927" s="492"/>
      <c r="T927" s="492"/>
      <c r="U927" s="492"/>
      <c r="V927" s="492"/>
      <c r="W927" s="492"/>
    </row>
    <row r="928">
      <c r="A928" s="492"/>
      <c r="B928" s="492"/>
      <c r="C928" s="492"/>
      <c r="D928" s="492"/>
      <c r="E928" s="492"/>
      <c r="F928" s="492"/>
      <c r="G928" s="492"/>
      <c r="H928" s="492"/>
      <c r="I928" s="492"/>
      <c r="J928" s="492"/>
      <c r="K928" s="492"/>
      <c r="L928" s="492"/>
      <c r="M928" s="492"/>
      <c r="N928" s="492"/>
      <c r="O928" s="492"/>
      <c r="P928" s="495"/>
      <c r="Q928" s="495"/>
      <c r="R928" s="492"/>
      <c r="S928" s="492"/>
      <c r="T928" s="492"/>
      <c r="U928" s="492"/>
      <c r="V928" s="492"/>
      <c r="W928" s="492"/>
    </row>
    <row r="929">
      <c r="A929" s="492"/>
      <c r="B929" s="492"/>
      <c r="C929" s="492"/>
      <c r="D929" s="492"/>
      <c r="E929" s="492"/>
      <c r="F929" s="492"/>
      <c r="G929" s="492"/>
      <c r="H929" s="492"/>
      <c r="I929" s="492"/>
      <c r="J929" s="492"/>
      <c r="K929" s="492"/>
      <c r="L929" s="492"/>
      <c r="M929" s="492"/>
      <c r="N929" s="492"/>
      <c r="O929" s="492"/>
      <c r="P929" s="495"/>
      <c r="Q929" s="495"/>
      <c r="R929" s="492"/>
      <c r="S929" s="492"/>
      <c r="T929" s="492"/>
      <c r="U929" s="492"/>
      <c r="V929" s="492"/>
      <c r="W929" s="492"/>
    </row>
    <row r="930">
      <c r="A930" s="492"/>
      <c r="B930" s="492"/>
      <c r="C930" s="492"/>
      <c r="D930" s="492"/>
      <c r="E930" s="492"/>
      <c r="F930" s="492"/>
      <c r="G930" s="492"/>
      <c r="H930" s="492"/>
      <c r="I930" s="492"/>
      <c r="J930" s="492"/>
      <c r="K930" s="492"/>
      <c r="L930" s="492"/>
      <c r="M930" s="492"/>
      <c r="N930" s="492"/>
      <c r="O930" s="492"/>
      <c r="P930" s="495"/>
      <c r="Q930" s="495"/>
      <c r="R930" s="492"/>
      <c r="S930" s="492"/>
      <c r="T930" s="492"/>
      <c r="U930" s="492"/>
      <c r="V930" s="492"/>
      <c r="W930" s="492"/>
    </row>
    <row r="931">
      <c r="A931" s="492"/>
      <c r="B931" s="492"/>
      <c r="C931" s="492"/>
      <c r="D931" s="492"/>
      <c r="E931" s="492"/>
      <c r="F931" s="492"/>
      <c r="G931" s="492"/>
      <c r="H931" s="492"/>
      <c r="I931" s="492"/>
      <c r="J931" s="492"/>
      <c r="K931" s="492"/>
      <c r="L931" s="492"/>
      <c r="M931" s="492"/>
      <c r="N931" s="492"/>
      <c r="O931" s="492"/>
      <c r="P931" s="495"/>
      <c r="Q931" s="495"/>
      <c r="R931" s="492"/>
      <c r="S931" s="492"/>
      <c r="T931" s="492"/>
      <c r="U931" s="492"/>
      <c r="V931" s="492"/>
      <c r="W931" s="492"/>
    </row>
    <row r="932">
      <c r="A932" s="492"/>
      <c r="B932" s="492"/>
      <c r="C932" s="492"/>
      <c r="D932" s="492"/>
      <c r="E932" s="492"/>
      <c r="F932" s="492"/>
      <c r="G932" s="492"/>
      <c r="H932" s="492"/>
      <c r="I932" s="492"/>
      <c r="J932" s="492"/>
      <c r="K932" s="492"/>
      <c r="L932" s="492"/>
      <c r="M932" s="492"/>
      <c r="N932" s="492"/>
      <c r="O932" s="492"/>
      <c r="P932" s="495"/>
      <c r="Q932" s="495"/>
      <c r="R932" s="492"/>
      <c r="S932" s="492"/>
      <c r="T932" s="492"/>
      <c r="U932" s="492"/>
      <c r="V932" s="492"/>
      <c r="W932" s="492"/>
    </row>
    <row r="933">
      <c r="A933" s="492"/>
      <c r="B933" s="492"/>
      <c r="C933" s="492"/>
      <c r="D933" s="492"/>
      <c r="E933" s="492"/>
      <c r="F933" s="492"/>
      <c r="G933" s="492"/>
      <c r="H933" s="492"/>
      <c r="I933" s="492"/>
      <c r="J933" s="492"/>
      <c r="K933" s="492"/>
      <c r="L933" s="492"/>
      <c r="M933" s="492"/>
      <c r="N933" s="492"/>
      <c r="O933" s="492"/>
      <c r="P933" s="495"/>
      <c r="Q933" s="495"/>
      <c r="R933" s="492"/>
      <c r="S933" s="492"/>
      <c r="T933" s="492"/>
      <c r="U933" s="492"/>
      <c r="V933" s="492"/>
      <c r="W933" s="492"/>
    </row>
    <row r="934">
      <c r="A934" s="492"/>
      <c r="B934" s="492"/>
      <c r="C934" s="492"/>
      <c r="D934" s="492"/>
      <c r="E934" s="492"/>
      <c r="F934" s="492"/>
      <c r="G934" s="492"/>
      <c r="H934" s="492"/>
      <c r="I934" s="492"/>
      <c r="J934" s="492"/>
      <c r="K934" s="492"/>
      <c r="L934" s="492"/>
      <c r="M934" s="492"/>
      <c r="N934" s="492"/>
      <c r="O934" s="492"/>
      <c r="P934" s="495"/>
      <c r="Q934" s="495"/>
      <c r="R934" s="492"/>
      <c r="S934" s="492"/>
      <c r="T934" s="492"/>
      <c r="U934" s="492"/>
      <c r="V934" s="492"/>
      <c r="W934" s="492"/>
    </row>
    <row r="935">
      <c r="A935" s="492"/>
      <c r="B935" s="492"/>
      <c r="C935" s="492"/>
      <c r="D935" s="492"/>
      <c r="E935" s="492"/>
      <c r="F935" s="492"/>
      <c r="G935" s="492"/>
      <c r="H935" s="492"/>
      <c r="I935" s="492"/>
      <c r="J935" s="492"/>
      <c r="K935" s="492"/>
      <c r="L935" s="492"/>
      <c r="M935" s="492"/>
      <c r="N935" s="492"/>
      <c r="O935" s="492"/>
      <c r="P935" s="495"/>
      <c r="Q935" s="495"/>
      <c r="R935" s="492"/>
      <c r="S935" s="492"/>
      <c r="T935" s="492"/>
      <c r="U935" s="492"/>
      <c r="V935" s="492"/>
      <c r="W935" s="492"/>
    </row>
    <row r="936">
      <c r="A936" s="492"/>
      <c r="B936" s="492"/>
      <c r="C936" s="492"/>
      <c r="D936" s="492"/>
      <c r="E936" s="492"/>
      <c r="F936" s="492"/>
      <c r="G936" s="492"/>
      <c r="H936" s="492"/>
      <c r="I936" s="492"/>
      <c r="J936" s="492"/>
      <c r="K936" s="492"/>
      <c r="L936" s="492"/>
      <c r="M936" s="492"/>
      <c r="N936" s="492"/>
      <c r="O936" s="492"/>
      <c r="P936" s="495"/>
      <c r="Q936" s="495"/>
      <c r="R936" s="492"/>
      <c r="S936" s="492"/>
      <c r="T936" s="492"/>
      <c r="U936" s="492"/>
      <c r="V936" s="492"/>
      <c r="W936" s="492"/>
    </row>
    <row r="937">
      <c r="A937" s="492"/>
      <c r="B937" s="492"/>
      <c r="C937" s="492"/>
      <c r="D937" s="492"/>
      <c r="E937" s="492"/>
      <c r="F937" s="492"/>
      <c r="G937" s="492"/>
      <c r="H937" s="492"/>
      <c r="I937" s="492"/>
      <c r="J937" s="492"/>
      <c r="K937" s="492"/>
      <c r="L937" s="492"/>
      <c r="M937" s="492"/>
      <c r="N937" s="492"/>
      <c r="O937" s="492"/>
      <c r="P937" s="495"/>
      <c r="Q937" s="495"/>
      <c r="R937" s="492"/>
      <c r="S937" s="492"/>
      <c r="T937" s="492"/>
      <c r="U937" s="492"/>
      <c r="V937" s="492"/>
      <c r="W937" s="492"/>
    </row>
    <row r="938">
      <c r="A938" s="492"/>
      <c r="B938" s="492"/>
      <c r="C938" s="492"/>
      <c r="D938" s="492"/>
      <c r="E938" s="492"/>
      <c r="F938" s="492"/>
      <c r="G938" s="492"/>
      <c r="H938" s="492"/>
      <c r="I938" s="492"/>
      <c r="J938" s="492"/>
      <c r="K938" s="492"/>
      <c r="L938" s="492"/>
      <c r="M938" s="492"/>
      <c r="N938" s="492"/>
      <c r="O938" s="492"/>
      <c r="P938" s="495"/>
      <c r="Q938" s="495"/>
      <c r="R938" s="492"/>
      <c r="S938" s="492"/>
      <c r="T938" s="492"/>
      <c r="U938" s="492"/>
      <c r="V938" s="492"/>
      <c r="W938" s="492"/>
    </row>
    <row r="939">
      <c r="A939" s="492"/>
      <c r="B939" s="492"/>
      <c r="C939" s="492"/>
      <c r="D939" s="492"/>
      <c r="E939" s="492"/>
      <c r="F939" s="492"/>
      <c r="G939" s="492"/>
      <c r="H939" s="492"/>
      <c r="I939" s="492"/>
      <c r="J939" s="492"/>
      <c r="K939" s="492"/>
      <c r="L939" s="492"/>
      <c r="M939" s="492"/>
      <c r="N939" s="492"/>
      <c r="O939" s="492"/>
      <c r="P939" s="495"/>
      <c r="Q939" s="495"/>
      <c r="R939" s="492"/>
      <c r="S939" s="492"/>
      <c r="T939" s="492"/>
      <c r="U939" s="492"/>
      <c r="V939" s="492"/>
      <c r="W939" s="492"/>
    </row>
    <row r="940">
      <c r="A940" s="492"/>
      <c r="B940" s="492"/>
      <c r="C940" s="492"/>
      <c r="D940" s="492"/>
      <c r="E940" s="492"/>
      <c r="F940" s="492"/>
      <c r="G940" s="492"/>
      <c r="H940" s="492"/>
      <c r="I940" s="492"/>
      <c r="J940" s="492"/>
      <c r="K940" s="492"/>
      <c r="L940" s="492"/>
      <c r="M940" s="492"/>
      <c r="N940" s="492"/>
      <c r="O940" s="492"/>
      <c r="P940" s="495"/>
      <c r="Q940" s="495"/>
      <c r="R940" s="492"/>
      <c r="S940" s="492"/>
      <c r="T940" s="492"/>
      <c r="U940" s="492"/>
      <c r="V940" s="492"/>
      <c r="W940" s="492"/>
    </row>
    <row r="941">
      <c r="A941" s="492"/>
      <c r="B941" s="492"/>
      <c r="C941" s="492"/>
      <c r="D941" s="492"/>
      <c r="E941" s="492"/>
      <c r="F941" s="492"/>
      <c r="G941" s="492"/>
      <c r="H941" s="492"/>
      <c r="I941" s="492"/>
      <c r="J941" s="492"/>
      <c r="K941" s="492"/>
      <c r="L941" s="492"/>
      <c r="M941" s="492"/>
      <c r="N941" s="492"/>
      <c r="O941" s="492"/>
      <c r="P941" s="495"/>
      <c r="Q941" s="495"/>
      <c r="R941" s="492"/>
      <c r="S941" s="492"/>
      <c r="T941" s="492"/>
      <c r="U941" s="492"/>
      <c r="V941" s="492"/>
      <c r="W941" s="492"/>
    </row>
    <row r="942">
      <c r="A942" s="492"/>
      <c r="B942" s="492"/>
      <c r="C942" s="492"/>
      <c r="D942" s="492"/>
      <c r="E942" s="492"/>
      <c r="F942" s="492"/>
      <c r="G942" s="492"/>
      <c r="H942" s="492"/>
      <c r="I942" s="492"/>
      <c r="J942" s="492"/>
      <c r="K942" s="492"/>
      <c r="L942" s="492"/>
      <c r="M942" s="492"/>
      <c r="N942" s="492"/>
      <c r="O942" s="492"/>
      <c r="P942" s="495"/>
      <c r="Q942" s="495"/>
      <c r="R942" s="492"/>
      <c r="S942" s="492"/>
      <c r="T942" s="492"/>
      <c r="U942" s="492"/>
      <c r="V942" s="492"/>
      <c r="W942" s="492"/>
    </row>
    <row r="943">
      <c r="A943" s="492"/>
      <c r="B943" s="492"/>
      <c r="C943" s="492"/>
      <c r="D943" s="492"/>
      <c r="E943" s="492"/>
      <c r="F943" s="492"/>
      <c r="G943" s="492"/>
      <c r="H943" s="492"/>
      <c r="I943" s="492"/>
      <c r="J943" s="492"/>
      <c r="K943" s="492"/>
      <c r="L943" s="492"/>
      <c r="M943" s="492"/>
      <c r="N943" s="492"/>
      <c r="O943" s="492"/>
      <c r="P943" s="495"/>
      <c r="Q943" s="495"/>
      <c r="R943" s="492"/>
      <c r="S943" s="492"/>
      <c r="T943" s="492"/>
      <c r="U943" s="492"/>
      <c r="V943" s="492"/>
      <c r="W943" s="492"/>
    </row>
    <row r="944">
      <c r="A944" s="492"/>
      <c r="B944" s="492"/>
      <c r="C944" s="492"/>
      <c r="D944" s="492"/>
      <c r="E944" s="492"/>
      <c r="F944" s="492"/>
      <c r="G944" s="492"/>
      <c r="H944" s="492"/>
      <c r="I944" s="492"/>
      <c r="J944" s="492"/>
      <c r="K944" s="492"/>
      <c r="L944" s="492"/>
      <c r="M944" s="492"/>
      <c r="N944" s="492"/>
      <c r="O944" s="492"/>
      <c r="P944" s="495"/>
      <c r="Q944" s="495"/>
      <c r="R944" s="492"/>
      <c r="S944" s="492"/>
      <c r="T944" s="492"/>
      <c r="U944" s="492"/>
      <c r="V944" s="492"/>
      <c r="W944" s="492"/>
    </row>
    <row r="945">
      <c r="A945" s="492"/>
      <c r="B945" s="492"/>
      <c r="C945" s="492"/>
      <c r="D945" s="492"/>
      <c r="E945" s="492"/>
      <c r="F945" s="492"/>
      <c r="G945" s="492"/>
      <c r="H945" s="492"/>
      <c r="I945" s="492"/>
      <c r="J945" s="492"/>
      <c r="K945" s="492"/>
      <c r="L945" s="492"/>
      <c r="M945" s="492"/>
      <c r="N945" s="492"/>
      <c r="O945" s="492"/>
      <c r="P945" s="495"/>
      <c r="Q945" s="495"/>
      <c r="R945" s="492"/>
      <c r="S945" s="492"/>
      <c r="T945" s="492"/>
      <c r="U945" s="492"/>
      <c r="V945" s="492"/>
      <c r="W945" s="492"/>
    </row>
    <row r="946">
      <c r="A946" s="492"/>
      <c r="B946" s="492"/>
      <c r="C946" s="492"/>
      <c r="D946" s="492"/>
      <c r="E946" s="492"/>
      <c r="F946" s="492"/>
      <c r="G946" s="492"/>
      <c r="H946" s="492"/>
      <c r="I946" s="492"/>
      <c r="J946" s="492"/>
      <c r="K946" s="492"/>
      <c r="L946" s="492"/>
      <c r="M946" s="492"/>
      <c r="N946" s="492"/>
      <c r="O946" s="492"/>
      <c r="P946" s="495"/>
      <c r="Q946" s="495"/>
      <c r="R946" s="492"/>
      <c r="S946" s="492"/>
      <c r="T946" s="492"/>
      <c r="U946" s="492"/>
      <c r="V946" s="492"/>
      <c r="W946" s="492"/>
    </row>
    <row r="947">
      <c r="A947" s="492"/>
      <c r="B947" s="492"/>
      <c r="C947" s="492"/>
      <c r="D947" s="492"/>
      <c r="E947" s="492"/>
      <c r="F947" s="492"/>
      <c r="G947" s="492"/>
      <c r="H947" s="492"/>
      <c r="I947" s="492"/>
      <c r="J947" s="492"/>
      <c r="K947" s="492"/>
      <c r="L947" s="492"/>
      <c r="M947" s="492"/>
      <c r="N947" s="492"/>
      <c r="O947" s="492"/>
      <c r="P947" s="495"/>
      <c r="Q947" s="495"/>
      <c r="R947" s="492"/>
      <c r="S947" s="492"/>
      <c r="T947" s="492"/>
      <c r="U947" s="492"/>
      <c r="V947" s="492"/>
      <c r="W947" s="492"/>
    </row>
    <row r="948">
      <c r="A948" s="492"/>
      <c r="B948" s="492"/>
      <c r="C948" s="492"/>
      <c r="D948" s="492"/>
      <c r="E948" s="492"/>
      <c r="F948" s="492"/>
      <c r="G948" s="492"/>
      <c r="H948" s="492"/>
      <c r="I948" s="492"/>
      <c r="J948" s="492"/>
      <c r="K948" s="492"/>
      <c r="L948" s="492"/>
      <c r="M948" s="492"/>
      <c r="N948" s="492"/>
      <c r="O948" s="492"/>
      <c r="P948" s="495"/>
      <c r="Q948" s="495"/>
      <c r="R948" s="492"/>
      <c r="S948" s="492"/>
      <c r="T948" s="492"/>
      <c r="U948" s="492"/>
      <c r="V948" s="492"/>
      <c r="W948" s="492"/>
    </row>
    <row r="949">
      <c r="A949" s="492"/>
      <c r="B949" s="492"/>
      <c r="C949" s="492"/>
      <c r="D949" s="492"/>
      <c r="E949" s="492"/>
      <c r="F949" s="492"/>
      <c r="G949" s="492"/>
      <c r="H949" s="492"/>
      <c r="I949" s="492"/>
      <c r="J949" s="492"/>
      <c r="K949" s="492"/>
      <c r="L949" s="492"/>
      <c r="M949" s="492"/>
      <c r="N949" s="492"/>
      <c r="O949" s="492"/>
      <c r="P949" s="495"/>
      <c r="Q949" s="495"/>
      <c r="R949" s="492"/>
      <c r="S949" s="492"/>
      <c r="T949" s="492"/>
      <c r="U949" s="492"/>
      <c r="V949" s="492"/>
      <c r="W949" s="492"/>
    </row>
    <row r="950">
      <c r="A950" s="492"/>
      <c r="B950" s="492"/>
      <c r="C950" s="492"/>
      <c r="D950" s="492"/>
      <c r="E950" s="492"/>
      <c r="F950" s="492"/>
      <c r="G950" s="492"/>
      <c r="H950" s="492"/>
      <c r="I950" s="492"/>
      <c r="J950" s="492"/>
      <c r="K950" s="492"/>
      <c r="L950" s="492"/>
      <c r="M950" s="492"/>
      <c r="N950" s="492"/>
      <c r="O950" s="492"/>
      <c r="P950" s="495"/>
      <c r="Q950" s="495"/>
      <c r="R950" s="492"/>
      <c r="S950" s="492"/>
      <c r="T950" s="492"/>
      <c r="U950" s="492"/>
      <c r="V950" s="492"/>
      <c r="W950" s="492"/>
    </row>
    <row r="951">
      <c r="A951" s="492"/>
      <c r="B951" s="492"/>
      <c r="C951" s="492"/>
      <c r="D951" s="492"/>
      <c r="E951" s="492"/>
      <c r="F951" s="492"/>
      <c r="G951" s="492"/>
      <c r="H951" s="492"/>
      <c r="I951" s="492"/>
      <c r="J951" s="492"/>
      <c r="K951" s="492"/>
      <c r="L951" s="492"/>
      <c r="M951" s="492"/>
      <c r="N951" s="492"/>
      <c r="O951" s="492"/>
      <c r="P951" s="495"/>
      <c r="Q951" s="495"/>
      <c r="R951" s="492"/>
      <c r="S951" s="492"/>
      <c r="T951" s="492"/>
      <c r="U951" s="492"/>
      <c r="V951" s="492"/>
      <c r="W951" s="492"/>
    </row>
    <row r="952">
      <c r="A952" s="492"/>
      <c r="B952" s="492"/>
      <c r="C952" s="492"/>
      <c r="D952" s="492"/>
      <c r="E952" s="492"/>
      <c r="F952" s="492"/>
      <c r="G952" s="492"/>
      <c r="H952" s="492"/>
      <c r="I952" s="492"/>
      <c r="J952" s="492"/>
      <c r="K952" s="492"/>
      <c r="L952" s="492"/>
      <c r="M952" s="492"/>
      <c r="N952" s="492"/>
      <c r="O952" s="492"/>
      <c r="P952" s="495"/>
      <c r="Q952" s="495"/>
      <c r="R952" s="492"/>
      <c r="S952" s="492"/>
      <c r="T952" s="492"/>
      <c r="U952" s="492"/>
      <c r="V952" s="492"/>
      <c r="W952" s="492"/>
    </row>
    <row r="953">
      <c r="A953" s="492"/>
      <c r="B953" s="492"/>
      <c r="C953" s="492"/>
      <c r="D953" s="492"/>
      <c r="E953" s="492"/>
      <c r="F953" s="492"/>
      <c r="G953" s="492"/>
      <c r="H953" s="492"/>
      <c r="I953" s="492"/>
      <c r="J953" s="492"/>
      <c r="K953" s="492"/>
      <c r="L953" s="492"/>
      <c r="M953" s="492"/>
      <c r="N953" s="492"/>
      <c r="O953" s="492"/>
      <c r="P953" s="495"/>
      <c r="Q953" s="495"/>
      <c r="R953" s="492"/>
      <c r="S953" s="492"/>
      <c r="T953" s="492"/>
      <c r="U953" s="492"/>
      <c r="V953" s="492"/>
      <c r="W953" s="492"/>
    </row>
    <row r="954">
      <c r="A954" s="492"/>
      <c r="B954" s="492"/>
      <c r="C954" s="492"/>
      <c r="D954" s="492"/>
      <c r="E954" s="492"/>
      <c r="F954" s="492"/>
      <c r="G954" s="492"/>
      <c r="H954" s="492"/>
      <c r="I954" s="492"/>
      <c r="J954" s="492"/>
      <c r="K954" s="492"/>
      <c r="L954" s="492"/>
      <c r="M954" s="492"/>
      <c r="N954" s="492"/>
      <c r="O954" s="492"/>
      <c r="P954" s="495"/>
      <c r="Q954" s="495"/>
      <c r="R954" s="492"/>
      <c r="S954" s="492"/>
      <c r="T954" s="492"/>
      <c r="U954" s="492"/>
      <c r="V954" s="492"/>
      <c r="W954" s="492"/>
    </row>
    <row r="955">
      <c r="A955" s="492"/>
      <c r="B955" s="492"/>
      <c r="C955" s="492"/>
      <c r="D955" s="492"/>
      <c r="E955" s="492"/>
      <c r="F955" s="492"/>
      <c r="G955" s="492"/>
      <c r="H955" s="492"/>
      <c r="I955" s="492"/>
      <c r="J955" s="492"/>
      <c r="K955" s="492"/>
      <c r="L955" s="492"/>
      <c r="M955" s="492"/>
      <c r="N955" s="492"/>
      <c r="O955" s="492"/>
      <c r="P955" s="495"/>
      <c r="Q955" s="495"/>
      <c r="R955" s="492"/>
      <c r="S955" s="492"/>
      <c r="T955" s="492"/>
      <c r="U955" s="492"/>
      <c r="V955" s="492"/>
      <c r="W955" s="492"/>
    </row>
    <row r="956">
      <c r="A956" s="492"/>
      <c r="B956" s="492"/>
      <c r="C956" s="492"/>
      <c r="D956" s="492"/>
      <c r="E956" s="492"/>
      <c r="F956" s="492"/>
      <c r="G956" s="492"/>
      <c r="H956" s="492"/>
      <c r="I956" s="492"/>
      <c r="J956" s="492"/>
      <c r="K956" s="492"/>
      <c r="L956" s="492"/>
      <c r="M956" s="492"/>
      <c r="N956" s="492"/>
      <c r="O956" s="492"/>
      <c r="P956" s="495"/>
      <c r="Q956" s="495"/>
      <c r="R956" s="492"/>
      <c r="S956" s="492"/>
      <c r="T956" s="492"/>
      <c r="U956" s="492"/>
      <c r="V956" s="492"/>
      <c r="W956" s="492"/>
    </row>
    <row r="957">
      <c r="A957" s="492"/>
      <c r="B957" s="492"/>
      <c r="C957" s="492"/>
      <c r="D957" s="492"/>
      <c r="E957" s="492"/>
      <c r="F957" s="492"/>
      <c r="G957" s="492"/>
      <c r="H957" s="492"/>
      <c r="I957" s="492"/>
      <c r="J957" s="492"/>
      <c r="K957" s="492"/>
      <c r="L957" s="492"/>
      <c r="M957" s="492"/>
      <c r="N957" s="492"/>
      <c r="O957" s="492"/>
      <c r="P957" s="495"/>
      <c r="Q957" s="495"/>
      <c r="R957" s="492"/>
      <c r="S957" s="492"/>
      <c r="T957" s="492"/>
      <c r="U957" s="492"/>
      <c r="V957" s="492"/>
      <c r="W957" s="492"/>
    </row>
    <row r="958">
      <c r="A958" s="492"/>
      <c r="B958" s="492"/>
      <c r="C958" s="492"/>
      <c r="D958" s="492"/>
      <c r="E958" s="492"/>
      <c r="F958" s="492"/>
      <c r="G958" s="492"/>
      <c r="H958" s="492"/>
      <c r="I958" s="492"/>
      <c r="J958" s="492"/>
      <c r="K958" s="492"/>
      <c r="L958" s="492"/>
      <c r="M958" s="492"/>
      <c r="N958" s="492"/>
      <c r="O958" s="492"/>
      <c r="P958" s="495"/>
      <c r="Q958" s="495"/>
      <c r="R958" s="492"/>
      <c r="S958" s="492"/>
      <c r="T958" s="492"/>
      <c r="U958" s="492"/>
      <c r="V958" s="492"/>
      <c r="W958" s="492"/>
    </row>
    <row r="959">
      <c r="A959" s="492"/>
      <c r="B959" s="492"/>
      <c r="C959" s="492"/>
      <c r="D959" s="492"/>
      <c r="E959" s="492"/>
      <c r="F959" s="492"/>
      <c r="G959" s="492"/>
      <c r="H959" s="492"/>
      <c r="I959" s="492"/>
      <c r="J959" s="492"/>
      <c r="K959" s="492"/>
      <c r="L959" s="492"/>
      <c r="M959" s="492"/>
      <c r="N959" s="492"/>
      <c r="O959" s="492"/>
      <c r="P959" s="495"/>
      <c r="Q959" s="495"/>
      <c r="R959" s="492"/>
      <c r="S959" s="492"/>
      <c r="T959" s="492"/>
      <c r="U959" s="492"/>
      <c r="V959" s="492"/>
      <c r="W959" s="492"/>
    </row>
    <row r="960">
      <c r="A960" s="492"/>
      <c r="B960" s="492"/>
      <c r="C960" s="492"/>
      <c r="D960" s="492"/>
      <c r="E960" s="492"/>
      <c r="F960" s="492"/>
      <c r="G960" s="492"/>
      <c r="H960" s="492"/>
      <c r="I960" s="492"/>
      <c r="J960" s="492"/>
      <c r="K960" s="492"/>
      <c r="L960" s="492"/>
      <c r="M960" s="492"/>
      <c r="N960" s="492"/>
      <c r="O960" s="492"/>
      <c r="P960" s="495"/>
      <c r="Q960" s="495"/>
      <c r="R960" s="492"/>
      <c r="S960" s="492"/>
      <c r="T960" s="492"/>
      <c r="U960" s="492"/>
      <c r="V960" s="492"/>
      <c r="W960" s="492"/>
    </row>
    <row r="961">
      <c r="A961" s="492"/>
      <c r="B961" s="492"/>
      <c r="C961" s="492"/>
      <c r="D961" s="492"/>
      <c r="E961" s="492"/>
      <c r="F961" s="492"/>
      <c r="G961" s="492"/>
      <c r="H961" s="492"/>
      <c r="I961" s="492"/>
      <c r="J961" s="492"/>
      <c r="K961" s="492"/>
      <c r="L961" s="492"/>
      <c r="M961" s="492"/>
      <c r="N961" s="492"/>
      <c r="O961" s="492"/>
      <c r="P961" s="495"/>
      <c r="Q961" s="495"/>
      <c r="R961" s="492"/>
      <c r="S961" s="492"/>
      <c r="T961" s="492"/>
      <c r="U961" s="492"/>
      <c r="V961" s="492"/>
      <c r="W961" s="492"/>
    </row>
    <row r="962">
      <c r="A962" s="492"/>
      <c r="B962" s="492"/>
      <c r="C962" s="492"/>
      <c r="D962" s="492"/>
      <c r="E962" s="492"/>
      <c r="F962" s="492"/>
      <c r="G962" s="492"/>
      <c r="H962" s="492"/>
      <c r="I962" s="492"/>
      <c r="J962" s="492"/>
      <c r="K962" s="492"/>
      <c r="L962" s="492"/>
      <c r="M962" s="492"/>
      <c r="N962" s="492"/>
      <c r="O962" s="492"/>
      <c r="P962" s="495"/>
      <c r="Q962" s="495"/>
      <c r="R962" s="492"/>
      <c r="S962" s="492"/>
      <c r="T962" s="492"/>
      <c r="U962" s="492"/>
      <c r="V962" s="492"/>
      <c r="W962" s="492"/>
    </row>
    <row r="963">
      <c r="A963" s="492"/>
      <c r="B963" s="492"/>
      <c r="C963" s="492"/>
      <c r="D963" s="492"/>
      <c r="E963" s="492"/>
      <c r="F963" s="492"/>
      <c r="G963" s="492"/>
      <c r="H963" s="492"/>
      <c r="I963" s="492"/>
      <c r="J963" s="492"/>
      <c r="K963" s="492"/>
      <c r="L963" s="492"/>
      <c r="M963" s="492"/>
      <c r="N963" s="492"/>
      <c r="O963" s="492"/>
      <c r="P963" s="495"/>
      <c r="Q963" s="495"/>
      <c r="R963" s="492"/>
      <c r="S963" s="492"/>
      <c r="T963" s="492"/>
      <c r="U963" s="492"/>
      <c r="V963" s="492"/>
      <c r="W963" s="492"/>
    </row>
    <row r="964">
      <c r="A964" s="492"/>
      <c r="B964" s="492"/>
      <c r="C964" s="492"/>
      <c r="D964" s="492"/>
      <c r="E964" s="492"/>
      <c r="F964" s="492"/>
      <c r="G964" s="492"/>
      <c r="H964" s="492"/>
      <c r="I964" s="492"/>
      <c r="J964" s="492"/>
      <c r="K964" s="492"/>
      <c r="L964" s="492"/>
      <c r="M964" s="492"/>
      <c r="N964" s="492"/>
      <c r="O964" s="492"/>
      <c r="P964" s="495"/>
      <c r="Q964" s="495"/>
      <c r="R964" s="492"/>
      <c r="S964" s="492"/>
      <c r="T964" s="492"/>
      <c r="U964" s="492"/>
      <c r="V964" s="492"/>
      <c r="W964" s="492"/>
    </row>
    <row r="965">
      <c r="A965" s="492"/>
      <c r="B965" s="492"/>
      <c r="C965" s="492"/>
      <c r="D965" s="492"/>
      <c r="E965" s="492"/>
      <c r="F965" s="492"/>
      <c r="G965" s="492"/>
      <c r="H965" s="492"/>
      <c r="I965" s="492"/>
      <c r="J965" s="492"/>
      <c r="K965" s="492"/>
      <c r="L965" s="492"/>
      <c r="M965" s="492"/>
      <c r="N965" s="492"/>
      <c r="O965" s="492"/>
      <c r="P965" s="495"/>
      <c r="Q965" s="495"/>
      <c r="R965" s="492"/>
      <c r="S965" s="492"/>
      <c r="T965" s="492"/>
      <c r="U965" s="492"/>
      <c r="V965" s="492"/>
      <c r="W965" s="492"/>
    </row>
    <row r="966">
      <c r="A966" s="492"/>
      <c r="B966" s="492"/>
      <c r="C966" s="492"/>
      <c r="D966" s="492"/>
      <c r="E966" s="492"/>
      <c r="F966" s="492"/>
      <c r="G966" s="492"/>
      <c r="H966" s="492"/>
      <c r="I966" s="492"/>
      <c r="J966" s="492"/>
      <c r="K966" s="492"/>
      <c r="L966" s="492"/>
      <c r="M966" s="492"/>
      <c r="N966" s="492"/>
      <c r="O966" s="492"/>
      <c r="P966" s="495"/>
      <c r="Q966" s="495"/>
      <c r="R966" s="492"/>
      <c r="S966" s="492"/>
      <c r="T966" s="492"/>
      <c r="U966" s="492"/>
      <c r="V966" s="492"/>
      <c r="W966" s="492"/>
    </row>
    <row r="967">
      <c r="A967" s="492"/>
      <c r="B967" s="492"/>
      <c r="C967" s="492"/>
      <c r="D967" s="492"/>
      <c r="E967" s="492"/>
      <c r="F967" s="492"/>
      <c r="G967" s="492"/>
      <c r="H967" s="492"/>
      <c r="I967" s="492"/>
      <c r="J967" s="492"/>
      <c r="K967" s="492"/>
      <c r="L967" s="492"/>
      <c r="M967" s="492"/>
      <c r="N967" s="492"/>
      <c r="O967" s="492"/>
      <c r="P967" s="495"/>
      <c r="Q967" s="495"/>
      <c r="R967" s="492"/>
      <c r="S967" s="492"/>
      <c r="T967" s="492"/>
      <c r="U967" s="492"/>
      <c r="V967" s="492"/>
      <c r="W967" s="492"/>
    </row>
    <row r="968">
      <c r="A968" s="492"/>
      <c r="B968" s="492"/>
      <c r="C968" s="492"/>
      <c r="D968" s="492"/>
      <c r="E968" s="492"/>
      <c r="F968" s="492"/>
      <c r="G968" s="492"/>
      <c r="H968" s="492"/>
      <c r="I968" s="492"/>
      <c r="J968" s="492"/>
      <c r="K968" s="492"/>
      <c r="L968" s="492"/>
      <c r="M968" s="492"/>
      <c r="N968" s="492"/>
      <c r="O968" s="492"/>
      <c r="P968" s="495"/>
      <c r="Q968" s="495"/>
      <c r="R968" s="492"/>
      <c r="S968" s="492"/>
      <c r="T968" s="492"/>
      <c r="U968" s="492"/>
      <c r="V968" s="492"/>
      <c r="W968" s="492"/>
    </row>
    <row r="969">
      <c r="A969" s="492"/>
      <c r="B969" s="492"/>
      <c r="C969" s="492"/>
      <c r="D969" s="492"/>
      <c r="E969" s="492"/>
      <c r="F969" s="492"/>
      <c r="G969" s="492"/>
      <c r="H969" s="492"/>
      <c r="I969" s="492"/>
      <c r="J969" s="492"/>
      <c r="K969" s="492"/>
      <c r="L969" s="492"/>
      <c r="M969" s="492"/>
      <c r="N969" s="492"/>
      <c r="O969" s="492"/>
      <c r="P969" s="495"/>
      <c r="Q969" s="495"/>
      <c r="R969" s="492"/>
      <c r="S969" s="492"/>
      <c r="T969" s="492"/>
      <c r="U969" s="492"/>
      <c r="V969" s="492"/>
      <c r="W969" s="492"/>
    </row>
    <row r="970">
      <c r="A970" s="492"/>
      <c r="B970" s="492"/>
      <c r="C970" s="492"/>
      <c r="D970" s="492"/>
      <c r="E970" s="492"/>
      <c r="F970" s="492"/>
      <c r="G970" s="492"/>
      <c r="H970" s="492"/>
      <c r="I970" s="492"/>
      <c r="J970" s="492"/>
      <c r="K970" s="492"/>
      <c r="L970" s="492"/>
      <c r="M970" s="492"/>
      <c r="N970" s="492"/>
      <c r="O970" s="492"/>
      <c r="P970" s="495"/>
      <c r="Q970" s="495"/>
      <c r="R970" s="492"/>
      <c r="S970" s="492"/>
      <c r="T970" s="492"/>
      <c r="U970" s="492"/>
      <c r="V970" s="492"/>
      <c r="W970" s="492"/>
    </row>
    <row r="971">
      <c r="A971" s="492"/>
      <c r="B971" s="492"/>
      <c r="C971" s="492"/>
      <c r="D971" s="492"/>
      <c r="E971" s="492"/>
      <c r="F971" s="492"/>
      <c r="G971" s="492"/>
      <c r="H971" s="492"/>
      <c r="I971" s="492"/>
      <c r="J971" s="492"/>
      <c r="K971" s="492"/>
      <c r="L971" s="492"/>
      <c r="M971" s="492"/>
      <c r="N971" s="492"/>
      <c r="O971" s="492"/>
      <c r="P971" s="495"/>
      <c r="Q971" s="495"/>
      <c r="R971" s="492"/>
      <c r="S971" s="492"/>
      <c r="T971" s="492"/>
      <c r="U971" s="492"/>
      <c r="V971" s="492"/>
      <c r="W971" s="492"/>
    </row>
    <row r="972">
      <c r="A972" s="492"/>
      <c r="B972" s="492"/>
      <c r="C972" s="492"/>
      <c r="D972" s="492"/>
      <c r="E972" s="492"/>
      <c r="F972" s="492"/>
      <c r="G972" s="492"/>
      <c r="H972" s="492"/>
      <c r="I972" s="492"/>
      <c r="J972" s="492"/>
      <c r="K972" s="492"/>
      <c r="L972" s="492"/>
      <c r="M972" s="492"/>
      <c r="N972" s="492"/>
      <c r="O972" s="492"/>
      <c r="P972" s="495"/>
      <c r="Q972" s="495"/>
      <c r="R972" s="492"/>
      <c r="S972" s="492"/>
      <c r="T972" s="492"/>
      <c r="U972" s="492"/>
      <c r="V972" s="492"/>
      <c r="W972" s="492"/>
    </row>
    <row r="973">
      <c r="A973" s="492"/>
      <c r="B973" s="492"/>
      <c r="C973" s="492"/>
      <c r="D973" s="492"/>
      <c r="E973" s="492"/>
      <c r="F973" s="492"/>
      <c r="G973" s="492"/>
      <c r="H973" s="492"/>
      <c r="I973" s="492"/>
      <c r="J973" s="492"/>
      <c r="K973" s="492"/>
      <c r="L973" s="492"/>
      <c r="M973" s="492"/>
      <c r="N973" s="492"/>
      <c r="O973" s="492"/>
      <c r="P973" s="495"/>
      <c r="Q973" s="495"/>
      <c r="R973" s="492"/>
      <c r="S973" s="492"/>
      <c r="T973" s="492"/>
      <c r="U973" s="492"/>
      <c r="V973" s="492"/>
      <c r="W973" s="492"/>
    </row>
    <row r="974">
      <c r="A974" s="492"/>
      <c r="B974" s="492"/>
      <c r="C974" s="492"/>
      <c r="D974" s="492"/>
      <c r="E974" s="492"/>
      <c r="F974" s="492"/>
      <c r="G974" s="492"/>
      <c r="H974" s="492"/>
      <c r="I974" s="492"/>
      <c r="J974" s="492"/>
      <c r="K974" s="492"/>
      <c r="L974" s="492"/>
      <c r="M974" s="492"/>
      <c r="N974" s="492"/>
      <c r="O974" s="492"/>
      <c r="P974" s="495"/>
      <c r="Q974" s="495"/>
      <c r="R974" s="492"/>
      <c r="S974" s="492"/>
      <c r="T974" s="492"/>
      <c r="U974" s="492"/>
      <c r="V974" s="492"/>
      <c r="W974" s="492"/>
    </row>
    <row r="975">
      <c r="A975" s="492"/>
      <c r="B975" s="492"/>
      <c r="C975" s="492"/>
      <c r="D975" s="492"/>
      <c r="E975" s="492"/>
      <c r="F975" s="492"/>
      <c r="G975" s="492"/>
      <c r="H975" s="492"/>
      <c r="I975" s="492"/>
      <c r="J975" s="492"/>
      <c r="K975" s="492"/>
      <c r="L975" s="492"/>
      <c r="M975" s="492"/>
      <c r="N975" s="492"/>
      <c r="O975" s="492"/>
      <c r="P975" s="495"/>
      <c r="Q975" s="495"/>
      <c r="R975" s="492"/>
      <c r="S975" s="492"/>
      <c r="T975" s="492"/>
      <c r="U975" s="492"/>
      <c r="V975" s="492"/>
      <c r="W975" s="492"/>
    </row>
    <row r="976">
      <c r="A976" s="492"/>
      <c r="B976" s="492"/>
      <c r="C976" s="492"/>
      <c r="D976" s="492"/>
      <c r="E976" s="492"/>
      <c r="F976" s="492"/>
      <c r="G976" s="492"/>
      <c r="H976" s="492"/>
      <c r="I976" s="492"/>
      <c r="J976" s="492"/>
      <c r="K976" s="492"/>
      <c r="L976" s="492"/>
      <c r="M976" s="492"/>
      <c r="N976" s="492"/>
      <c r="O976" s="492"/>
      <c r="P976" s="495"/>
      <c r="Q976" s="495"/>
      <c r="R976" s="492"/>
      <c r="S976" s="492"/>
      <c r="T976" s="492"/>
      <c r="U976" s="492"/>
      <c r="V976" s="492"/>
      <c r="W976" s="492"/>
    </row>
    <row r="977">
      <c r="A977" s="492"/>
      <c r="B977" s="492"/>
      <c r="C977" s="492"/>
      <c r="D977" s="492"/>
      <c r="E977" s="492"/>
      <c r="F977" s="492"/>
      <c r="G977" s="492"/>
      <c r="H977" s="492"/>
      <c r="I977" s="492"/>
      <c r="J977" s="492"/>
      <c r="K977" s="492"/>
      <c r="L977" s="492"/>
      <c r="M977" s="492"/>
      <c r="N977" s="492"/>
      <c r="O977" s="492"/>
      <c r="P977" s="495"/>
      <c r="Q977" s="495"/>
      <c r="R977" s="492"/>
      <c r="S977" s="492"/>
      <c r="T977" s="492"/>
      <c r="U977" s="492"/>
      <c r="V977" s="492"/>
      <c r="W977" s="492"/>
    </row>
    <row r="978">
      <c r="A978" s="492"/>
      <c r="B978" s="492"/>
      <c r="C978" s="492"/>
      <c r="D978" s="492"/>
      <c r="E978" s="492"/>
      <c r="F978" s="492"/>
      <c r="G978" s="492"/>
      <c r="H978" s="492"/>
      <c r="I978" s="492"/>
      <c r="J978" s="492"/>
      <c r="K978" s="492"/>
      <c r="L978" s="492"/>
      <c r="M978" s="492"/>
      <c r="N978" s="492"/>
      <c r="O978" s="492"/>
      <c r="P978" s="495"/>
      <c r="Q978" s="495"/>
      <c r="R978" s="492"/>
      <c r="S978" s="492"/>
      <c r="T978" s="492"/>
      <c r="U978" s="492"/>
      <c r="V978" s="492"/>
      <c r="W978" s="492"/>
    </row>
    <row r="979">
      <c r="A979" s="492"/>
      <c r="B979" s="492"/>
      <c r="C979" s="492"/>
      <c r="D979" s="492"/>
      <c r="E979" s="492"/>
      <c r="F979" s="492"/>
      <c r="G979" s="492"/>
      <c r="H979" s="492"/>
      <c r="I979" s="492"/>
      <c r="J979" s="492"/>
      <c r="K979" s="492"/>
      <c r="L979" s="492"/>
      <c r="M979" s="492"/>
      <c r="N979" s="492"/>
      <c r="O979" s="492"/>
      <c r="P979" s="495"/>
      <c r="Q979" s="495"/>
      <c r="R979" s="492"/>
      <c r="S979" s="492"/>
      <c r="T979" s="492"/>
      <c r="U979" s="492"/>
      <c r="V979" s="492"/>
      <c r="W979" s="492"/>
    </row>
    <row r="980">
      <c r="A980" s="492"/>
      <c r="B980" s="492"/>
      <c r="C980" s="492"/>
      <c r="D980" s="492"/>
      <c r="E980" s="492"/>
      <c r="F980" s="492"/>
      <c r="G980" s="492"/>
      <c r="H980" s="492"/>
      <c r="I980" s="492"/>
      <c r="J980" s="492"/>
      <c r="K980" s="492"/>
      <c r="L980" s="492"/>
      <c r="M980" s="492"/>
      <c r="N980" s="492"/>
      <c r="O980" s="492"/>
      <c r="P980" s="495"/>
      <c r="Q980" s="495"/>
      <c r="R980" s="492"/>
      <c r="S980" s="492"/>
      <c r="T980" s="492"/>
      <c r="U980" s="492"/>
      <c r="V980" s="492"/>
      <c r="W980" s="492"/>
    </row>
    <row r="981">
      <c r="A981" s="492"/>
      <c r="B981" s="492"/>
      <c r="C981" s="492"/>
      <c r="D981" s="492"/>
      <c r="E981" s="492"/>
      <c r="F981" s="492"/>
      <c r="G981" s="492"/>
      <c r="H981" s="492"/>
      <c r="I981" s="492"/>
      <c r="J981" s="492"/>
      <c r="K981" s="492"/>
      <c r="L981" s="492"/>
      <c r="M981" s="492"/>
      <c r="N981" s="492"/>
      <c r="O981" s="492"/>
      <c r="P981" s="495"/>
      <c r="Q981" s="495"/>
      <c r="R981" s="492"/>
      <c r="S981" s="492"/>
      <c r="T981" s="492"/>
      <c r="U981" s="492"/>
      <c r="V981" s="492"/>
      <c r="W981" s="492"/>
    </row>
    <row r="982">
      <c r="A982" s="492"/>
      <c r="B982" s="492"/>
      <c r="C982" s="492"/>
      <c r="D982" s="492"/>
      <c r="E982" s="492"/>
      <c r="F982" s="492"/>
      <c r="G982" s="492"/>
      <c r="H982" s="492"/>
      <c r="I982" s="492"/>
      <c r="J982" s="492"/>
      <c r="K982" s="492"/>
      <c r="L982" s="492"/>
      <c r="M982" s="492"/>
      <c r="N982" s="492"/>
      <c r="O982" s="492"/>
      <c r="P982" s="495"/>
      <c r="Q982" s="495"/>
      <c r="R982" s="492"/>
      <c r="S982" s="492"/>
      <c r="T982" s="492"/>
      <c r="U982" s="492"/>
      <c r="V982" s="492"/>
      <c r="W982" s="492"/>
    </row>
    <row r="983">
      <c r="A983" s="492"/>
      <c r="B983" s="492"/>
      <c r="C983" s="492"/>
      <c r="D983" s="492"/>
      <c r="E983" s="492"/>
      <c r="F983" s="492"/>
      <c r="G983" s="492"/>
      <c r="H983" s="492"/>
      <c r="I983" s="492"/>
      <c r="J983" s="492"/>
      <c r="K983" s="492"/>
      <c r="L983" s="492"/>
      <c r="M983" s="492"/>
      <c r="N983" s="492"/>
      <c r="O983" s="492"/>
      <c r="P983" s="495"/>
      <c r="Q983" s="495"/>
      <c r="R983" s="492"/>
      <c r="S983" s="492"/>
      <c r="T983" s="492"/>
      <c r="U983" s="492"/>
      <c r="V983" s="492"/>
      <c r="W983" s="492"/>
    </row>
    <row r="984">
      <c r="A984" s="492"/>
      <c r="B984" s="492"/>
      <c r="C984" s="492"/>
      <c r="D984" s="492"/>
      <c r="E984" s="492"/>
      <c r="F984" s="492"/>
      <c r="G984" s="492"/>
      <c r="H984" s="492"/>
      <c r="I984" s="492"/>
      <c r="J984" s="492"/>
      <c r="K984" s="492"/>
      <c r="L984" s="492"/>
      <c r="M984" s="492"/>
      <c r="N984" s="492"/>
      <c r="O984" s="492"/>
      <c r="P984" s="495"/>
      <c r="Q984" s="495"/>
      <c r="R984" s="492"/>
      <c r="S984" s="492"/>
      <c r="T984" s="492"/>
      <c r="U984" s="492"/>
      <c r="V984" s="492"/>
      <c r="W984" s="492"/>
    </row>
    <row r="985">
      <c r="A985" s="492"/>
      <c r="B985" s="492"/>
      <c r="C985" s="492"/>
      <c r="D985" s="492"/>
      <c r="E985" s="492"/>
      <c r="F985" s="492"/>
      <c r="G985" s="492"/>
      <c r="H985" s="492"/>
      <c r="I985" s="492"/>
      <c r="J985" s="492"/>
      <c r="K985" s="492"/>
      <c r="L985" s="492"/>
      <c r="M985" s="492"/>
      <c r="N985" s="492"/>
      <c r="O985" s="492"/>
      <c r="P985" s="495"/>
      <c r="Q985" s="495"/>
      <c r="R985" s="492"/>
      <c r="S985" s="492"/>
      <c r="T985" s="492"/>
      <c r="U985" s="492"/>
      <c r="V985" s="492"/>
      <c r="W985" s="492"/>
    </row>
    <row r="986">
      <c r="A986" s="492"/>
      <c r="B986" s="492"/>
      <c r="C986" s="492"/>
      <c r="D986" s="492"/>
      <c r="E986" s="492"/>
      <c r="F986" s="492"/>
      <c r="G986" s="492"/>
      <c r="H986" s="492"/>
      <c r="I986" s="492"/>
      <c r="J986" s="492"/>
      <c r="K986" s="492"/>
      <c r="L986" s="492"/>
      <c r="M986" s="492"/>
      <c r="N986" s="492"/>
      <c r="O986" s="492"/>
      <c r="P986" s="495"/>
      <c r="Q986" s="495"/>
      <c r="R986" s="492"/>
      <c r="S986" s="492"/>
      <c r="T986" s="492"/>
      <c r="U986" s="492"/>
      <c r="V986" s="492"/>
      <c r="W986" s="492"/>
    </row>
    <row r="987">
      <c r="A987" s="492"/>
      <c r="B987" s="492"/>
      <c r="C987" s="492"/>
      <c r="D987" s="492"/>
      <c r="E987" s="492"/>
      <c r="F987" s="492"/>
      <c r="G987" s="492"/>
      <c r="H987" s="492"/>
      <c r="I987" s="492"/>
      <c r="J987" s="492"/>
      <c r="K987" s="492"/>
      <c r="L987" s="492"/>
      <c r="M987" s="492"/>
      <c r="N987" s="492"/>
      <c r="O987" s="492"/>
      <c r="P987" s="495"/>
      <c r="Q987" s="495"/>
      <c r="R987" s="492"/>
      <c r="S987" s="492"/>
      <c r="T987" s="492"/>
      <c r="U987" s="492"/>
      <c r="V987" s="492"/>
      <c r="W987" s="492"/>
    </row>
    <row r="988">
      <c r="A988" s="492"/>
      <c r="B988" s="492"/>
      <c r="C988" s="492"/>
      <c r="D988" s="492"/>
      <c r="E988" s="492"/>
      <c r="F988" s="492"/>
      <c r="G988" s="492"/>
      <c r="H988" s="492"/>
      <c r="I988" s="492"/>
      <c r="J988" s="492"/>
      <c r="K988" s="492"/>
      <c r="L988" s="492"/>
      <c r="M988" s="492"/>
      <c r="N988" s="492"/>
      <c r="O988" s="492"/>
      <c r="P988" s="495"/>
      <c r="Q988" s="495"/>
      <c r="R988" s="492"/>
      <c r="S988" s="492"/>
      <c r="T988" s="492"/>
      <c r="U988" s="492"/>
      <c r="V988" s="492"/>
      <c r="W988" s="492"/>
    </row>
    <row r="989">
      <c r="A989" s="492"/>
      <c r="B989" s="492"/>
      <c r="C989" s="492"/>
      <c r="D989" s="492"/>
      <c r="E989" s="492"/>
      <c r="F989" s="492"/>
      <c r="G989" s="492"/>
      <c r="H989" s="492"/>
      <c r="I989" s="492"/>
      <c r="J989" s="492"/>
      <c r="K989" s="492"/>
      <c r="L989" s="492"/>
      <c r="M989" s="492"/>
      <c r="N989" s="492"/>
      <c r="O989" s="492"/>
      <c r="P989" s="495"/>
      <c r="Q989" s="495"/>
      <c r="R989" s="492"/>
      <c r="S989" s="492"/>
      <c r="T989" s="492"/>
      <c r="U989" s="492"/>
      <c r="V989" s="492"/>
      <c r="W989" s="492"/>
    </row>
    <row r="990">
      <c r="A990" s="492"/>
      <c r="B990" s="492"/>
      <c r="C990" s="492"/>
      <c r="D990" s="492"/>
      <c r="E990" s="492"/>
      <c r="F990" s="492"/>
      <c r="G990" s="492"/>
      <c r="H990" s="492"/>
      <c r="I990" s="492"/>
      <c r="J990" s="492"/>
      <c r="K990" s="492"/>
      <c r="L990" s="492"/>
      <c r="M990" s="492"/>
      <c r="N990" s="492"/>
      <c r="O990" s="492"/>
      <c r="P990" s="495"/>
      <c r="Q990" s="495"/>
      <c r="R990" s="492"/>
      <c r="S990" s="492"/>
      <c r="T990" s="492"/>
      <c r="U990" s="492"/>
      <c r="V990" s="492"/>
      <c r="W990" s="492"/>
    </row>
    <row r="991">
      <c r="A991" s="492"/>
      <c r="B991" s="492"/>
      <c r="C991" s="492"/>
      <c r="D991" s="492"/>
      <c r="E991" s="492"/>
      <c r="F991" s="492"/>
      <c r="G991" s="492"/>
      <c r="H991" s="492"/>
      <c r="I991" s="492"/>
      <c r="J991" s="492"/>
      <c r="K991" s="492"/>
      <c r="L991" s="492"/>
      <c r="M991" s="492"/>
      <c r="N991" s="492"/>
      <c r="O991" s="492"/>
      <c r="P991" s="495"/>
      <c r="Q991" s="495"/>
      <c r="R991" s="492"/>
      <c r="S991" s="492"/>
      <c r="T991" s="492"/>
      <c r="U991" s="492"/>
      <c r="V991" s="492"/>
      <c r="W991" s="492"/>
    </row>
    <row r="992">
      <c r="A992" s="492"/>
      <c r="B992" s="492"/>
      <c r="C992" s="492"/>
      <c r="D992" s="492"/>
      <c r="E992" s="492"/>
      <c r="F992" s="492"/>
      <c r="G992" s="492"/>
      <c r="H992" s="492"/>
      <c r="I992" s="492"/>
      <c r="J992" s="492"/>
      <c r="K992" s="492"/>
      <c r="L992" s="492"/>
      <c r="M992" s="492"/>
      <c r="N992" s="492"/>
      <c r="O992" s="492"/>
      <c r="P992" s="495"/>
      <c r="Q992" s="495"/>
      <c r="R992" s="492"/>
      <c r="S992" s="492"/>
      <c r="T992" s="492"/>
      <c r="U992" s="492"/>
      <c r="V992" s="492"/>
      <c r="W992" s="492"/>
    </row>
    <row r="993">
      <c r="A993" s="492"/>
      <c r="B993" s="492"/>
      <c r="C993" s="492"/>
      <c r="D993" s="492"/>
      <c r="E993" s="492"/>
      <c r="F993" s="492"/>
      <c r="G993" s="492"/>
      <c r="H993" s="492"/>
      <c r="I993" s="492"/>
      <c r="J993" s="492"/>
      <c r="K993" s="492"/>
      <c r="L993" s="492"/>
      <c r="M993" s="492"/>
      <c r="N993" s="492"/>
      <c r="O993" s="492"/>
      <c r="P993" s="495"/>
      <c r="Q993" s="495"/>
      <c r="R993" s="492"/>
      <c r="S993" s="492"/>
      <c r="T993" s="492"/>
      <c r="U993" s="492"/>
      <c r="V993" s="492"/>
      <c r="W993" s="492"/>
    </row>
    <row r="994">
      <c r="A994" s="492"/>
      <c r="B994" s="492"/>
      <c r="C994" s="492"/>
      <c r="D994" s="492"/>
      <c r="E994" s="492"/>
      <c r="F994" s="492"/>
      <c r="G994" s="492"/>
      <c r="H994" s="492"/>
      <c r="I994" s="492"/>
      <c r="J994" s="492"/>
      <c r="K994" s="492"/>
      <c r="L994" s="492"/>
      <c r="M994" s="492"/>
      <c r="N994" s="492"/>
      <c r="O994" s="492"/>
      <c r="P994" s="495"/>
      <c r="Q994" s="495"/>
      <c r="R994" s="492"/>
      <c r="S994" s="492"/>
      <c r="T994" s="492"/>
      <c r="U994" s="492"/>
      <c r="V994" s="492"/>
      <c r="W994" s="492"/>
    </row>
    <row r="995">
      <c r="A995" s="492"/>
      <c r="B995" s="492"/>
      <c r="C995" s="492"/>
      <c r="D995" s="492"/>
      <c r="E995" s="492"/>
      <c r="F995" s="492"/>
      <c r="G995" s="492"/>
      <c r="H995" s="492"/>
      <c r="I995" s="492"/>
      <c r="J995" s="492"/>
      <c r="K995" s="492"/>
      <c r="L995" s="492"/>
      <c r="M995" s="492"/>
      <c r="N995" s="492"/>
      <c r="O995" s="492"/>
      <c r="P995" s="495"/>
      <c r="Q995" s="495"/>
      <c r="R995" s="492"/>
      <c r="S995" s="492"/>
      <c r="T995" s="492"/>
      <c r="U995" s="492"/>
      <c r="V995" s="492"/>
      <c r="W995" s="492"/>
    </row>
    <row r="996">
      <c r="A996" s="492"/>
      <c r="B996" s="492"/>
      <c r="C996" s="492"/>
      <c r="D996" s="492"/>
      <c r="E996" s="492"/>
      <c r="F996" s="492"/>
      <c r="G996" s="492"/>
      <c r="H996" s="492"/>
      <c r="I996" s="492"/>
      <c r="J996" s="492"/>
      <c r="K996" s="492"/>
      <c r="L996" s="492"/>
      <c r="M996" s="492"/>
      <c r="N996" s="492"/>
      <c r="O996" s="492"/>
      <c r="P996" s="495"/>
      <c r="Q996" s="495"/>
      <c r="R996" s="492"/>
      <c r="S996" s="492"/>
      <c r="T996" s="492"/>
      <c r="U996" s="492"/>
      <c r="V996" s="492"/>
      <c r="W996" s="492"/>
    </row>
    <row r="997">
      <c r="A997" s="492"/>
      <c r="B997" s="492"/>
      <c r="C997" s="492"/>
      <c r="D997" s="492"/>
      <c r="E997" s="492"/>
      <c r="F997" s="492"/>
      <c r="G997" s="492"/>
      <c r="H997" s="492"/>
      <c r="I997" s="492"/>
      <c r="J997" s="492"/>
      <c r="K997" s="492"/>
      <c r="L997" s="492"/>
      <c r="M997" s="492"/>
      <c r="N997" s="492"/>
      <c r="O997" s="492"/>
      <c r="P997" s="495"/>
      <c r="Q997" s="495"/>
      <c r="R997" s="492"/>
      <c r="S997" s="492"/>
      <c r="T997" s="492"/>
      <c r="U997" s="492"/>
      <c r="V997" s="492"/>
      <c r="W997" s="492"/>
    </row>
    <row r="998">
      <c r="A998" s="492"/>
      <c r="B998" s="492"/>
      <c r="C998" s="492"/>
      <c r="D998" s="492"/>
      <c r="E998" s="492"/>
      <c r="F998" s="492"/>
      <c r="G998" s="492"/>
      <c r="H998" s="492"/>
      <c r="I998" s="492"/>
      <c r="J998" s="492"/>
      <c r="K998" s="492"/>
      <c r="L998" s="492"/>
      <c r="M998" s="492"/>
      <c r="N998" s="492"/>
      <c r="O998" s="492"/>
      <c r="P998" s="495"/>
      <c r="Q998" s="495"/>
      <c r="R998" s="492"/>
      <c r="S998" s="492"/>
      <c r="T998" s="492"/>
      <c r="U998" s="492"/>
      <c r="V998" s="492"/>
      <c r="W998" s="492"/>
    </row>
    <row r="999">
      <c r="A999" s="492"/>
      <c r="B999" s="492"/>
      <c r="C999" s="492"/>
      <c r="D999" s="492"/>
      <c r="E999" s="492"/>
      <c r="F999" s="492"/>
      <c r="G999" s="492"/>
      <c r="H999" s="492"/>
      <c r="I999" s="492"/>
      <c r="J999" s="492"/>
      <c r="K999" s="492"/>
      <c r="L999" s="492"/>
      <c r="M999" s="492"/>
      <c r="N999" s="492"/>
      <c r="O999" s="492"/>
      <c r="P999" s="495"/>
      <c r="Q999" s="495"/>
      <c r="R999" s="492"/>
      <c r="S999" s="492"/>
      <c r="T999" s="492"/>
      <c r="U999" s="492"/>
      <c r="V999" s="492"/>
      <c r="W999" s="492"/>
    </row>
    <row r="1000">
      <c r="A1000" s="492"/>
      <c r="B1000" s="492"/>
      <c r="C1000" s="492"/>
      <c r="D1000" s="492"/>
      <c r="E1000" s="492"/>
      <c r="F1000" s="492"/>
      <c r="G1000" s="492"/>
      <c r="H1000" s="492"/>
      <c r="I1000" s="492"/>
      <c r="J1000" s="492"/>
      <c r="K1000" s="492"/>
      <c r="L1000" s="492"/>
      <c r="M1000" s="492"/>
      <c r="N1000" s="492"/>
      <c r="O1000" s="492"/>
      <c r="P1000" s="495"/>
      <c r="Q1000" s="495"/>
      <c r="R1000" s="492"/>
      <c r="S1000" s="492"/>
      <c r="T1000" s="492"/>
      <c r="U1000" s="492"/>
      <c r="V1000" s="492"/>
      <c r="W1000" s="492"/>
    </row>
    <row r="1001">
      <c r="A1001" s="492"/>
      <c r="B1001" s="492"/>
      <c r="C1001" s="492"/>
      <c r="D1001" s="492"/>
      <c r="E1001" s="492"/>
      <c r="F1001" s="492"/>
      <c r="G1001" s="492"/>
      <c r="H1001" s="492"/>
      <c r="I1001" s="492"/>
      <c r="J1001" s="492"/>
      <c r="K1001" s="492"/>
      <c r="L1001" s="492"/>
      <c r="M1001" s="492"/>
      <c r="N1001" s="492"/>
      <c r="O1001" s="492"/>
      <c r="P1001" s="495"/>
      <c r="Q1001" s="495"/>
      <c r="R1001" s="492"/>
      <c r="S1001" s="492"/>
      <c r="T1001" s="492"/>
      <c r="U1001" s="492"/>
      <c r="V1001" s="492"/>
      <c r="W1001" s="492"/>
    </row>
    <row r="1002">
      <c r="A1002" s="492"/>
      <c r="B1002" s="492"/>
      <c r="C1002" s="492"/>
      <c r="D1002" s="492"/>
      <c r="E1002" s="492"/>
      <c r="F1002" s="492"/>
      <c r="G1002" s="492"/>
      <c r="H1002" s="492"/>
      <c r="I1002" s="492"/>
      <c r="J1002" s="492"/>
      <c r="K1002" s="492"/>
      <c r="L1002" s="492"/>
      <c r="M1002" s="492"/>
      <c r="N1002" s="492"/>
      <c r="O1002" s="492"/>
      <c r="P1002" s="495"/>
      <c r="Q1002" s="495"/>
      <c r="R1002" s="492"/>
      <c r="S1002" s="492"/>
      <c r="T1002" s="492"/>
      <c r="U1002" s="492"/>
      <c r="V1002" s="492"/>
      <c r="W1002" s="492"/>
    </row>
    <row r="1003">
      <c r="A1003" s="492"/>
      <c r="B1003" s="492"/>
      <c r="C1003" s="492"/>
      <c r="D1003" s="492"/>
      <c r="E1003" s="492"/>
      <c r="F1003" s="492"/>
      <c r="G1003" s="492"/>
      <c r="H1003" s="492"/>
      <c r="I1003" s="492"/>
      <c r="J1003" s="492"/>
      <c r="K1003" s="492"/>
      <c r="L1003" s="492"/>
      <c r="M1003" s="492"/>
      <c r="N1003" s="492"/>
      <c r="O1003" s="492"/>
      <c r="P1003" s="495"/>
      <c r="Q1003" s="495"/>
      <c r="R1003" s="492"/>
      <c r="S1003" s="492"/>
      <c r="T1003" s="492"/>
      <c r="U1003" s="492"/>
      <c r="V1003" s="492"/>
      <c r="W1003" s="492"/>
    </row>
  </sheetData>
  <customSheetViews>
    <customSheetView guid="{BF1A60A3-266E-49C5-992A-6E5B61B0C431}" filter="1" showAutoFilter="1">
      <autoFilter ref="$A$1:$W$1003">
        <filterColumn colId="14">
          <filters blank="1">
            <filter val="OpenBookFromCollaboratorBucketAndModifyBook"/>
            <filter val="createcourseAndVerify"/>
          </filters>
        </filterColumn>
        <filterColumn colId="20">
          <filters>
            <filter val="https://project-sunbird.atlassian.net/browse/KN-1067"/>
            <filter val="https://project-sunbird.atlassian.net/browse/SB-21971"/>
            <filter val="https://project-sunbird.atlassian.net/browse/ED-3781"/>
            <filter val="https://project-sunbird.atlassian.net/browse/KN-989"/>
            <filter val="https://project-sunbird.atlassian.net/browse/ED-3533"/>
          </filters>
        </filterColumn>
      </autoFilter>
    </customSheetView>
    <customSheetView guid="{F3606F98-A720-4C0C-867F-6272E1163452}" filter="1" showAutoFilter="1">
      <autoFilter ref="$A$1:$W$1003">
        <filterColumn colId="14">
          <filters blank="1">
            <filter val="OpenBookFromCollaboratorBucketAndModifyBook"/>
            <filter val="createcourseAndVerify"/>
          </filters>
        </filterColumn>
        <filterColumn colId="19">
          <filters>
            <filter val="Pass"/>
          </filters>
        </filterColumn>
        <filterColumn colId="18">
          <filters>
            <filter val="Manjula"/>
          </filters>
        </filterColumn>
      </autoFilter>
    </customSheetView>
    <customSheetView guid="{672E6248-8FE7-45E8-9FF7-4289C71F371A}" filter="1" showAutoFilter="1">
      <autoFilter ref="$A$1:$W$1003">
        <filterColumn colId="19">
          <filters blank="1"/>
        </filterColumn>
        <filterColumn colId="5">
          <filters>
            <filter val="P1"/>
          </filters>
        </filterColumn>
        <filterColumn colId="16">
          <filters blank="1">
            <filter val="userAbleToEditPublishedCollectionAndRePublishCollection"/>
          </filters>
        </filterColumn>
        <filterColumn colId="6">
          <filters blank="1">
            <filter val="Already Automated"/>
            <filter val="To be automated"/>
          </filters>
        </filterColumn>
      </autoFilter>
    </customSheetView>
    <customSheetView guid="{2F19E93E-B2C0-4AB2-8F1C-EB721562D28D}" filter="1" showAutoFilter="1">
      <autoFilter ref="$A$1:$W$1003">
        <filterColumn colId="14">
          <filters>
            <filter val="verifyUserClickOnEditIconOnQuestionSetBundleScreenUserIsRedirectedToEditPageOfTheSelectedQuestion"/>
            <filter val="UploadContentTypeH5pAndVerifyWithOnlyCreatorRole"/>
            <filter val="verifyAudioIsUploadedToQuestionAndAnswersInQuestionSetWhileCreating"/>
            <filter val="creatorShoulNotBeAbleToAddSameContentToSameFolderInContentPlaylist"/>
            <filter val="userAbleToCopyCoursetoNewCoursewithPreviewPageValidation"/>
            <filter val="verifyDraftbookInDraftSection"/>
            <filter val="reviewerAbleToReviewDoubleQuestesInDescAndPublishTheCourse"/>
            <filter val="verifyChecklistIsAvailableOnConfiguration"/>
            <filter val="CloseEditorInUploadAndVerifyDraftSection"/>
            <filter val="validateFrameworkResetWhenFWlabeIsChanged"/>
            <filter val="createCourseAssessWithSomeEditorValidationWithDisplayScoreYes"/>
            <filter val="VerifyFrameworkWithTopicAndSubject"/>
            <filter val="updateUnitBook"/>
            <filter val="VerifyImmediateFeedback"/>
            <filter val="EditPublishedMp4UploadContentWithSameTypeMp4AndVerify"/>
            <filter val="validateInstructionText"/>
            <filter val="CopyBookAndSendForReview"/>
            <filter val="editLiveBookAndAddSameBookInLibrary"/>
            <filter val="validateMetadataValuesForCurriculumInrootnode"/>
            <filter val="verifyThatTheUserIsAbleToDeleteHisOwnCreatedQuestion"/>
            <filter val="bookReviewerAbleTovalidateDoubleQuotesAndPublishTheBook"/>
            <filter val="AddandDeleteCollaboratorsForUploadContent"/>
            <filter val="verifyCreatorAcessDraftBookInAllMyContentSection"/>
            <filter val="VerifyPropertySectionAndPreviewSlides"/>
            <filter val="verifyNoFeedbackNoSubmitAndSummeryTypeAsScoreOnQuestionSet"/>
            <filter val="verifyThatUserIsAbleToClickOnEditInContentEditorPageAndEditTheQuestionsAddedAndWhilePreviewingTheQuestionSet"/>
            <filter val="createBookWithCourseInLibraryByDoIdInsideUnitAndChildNode"/>
            <filter val="DeleteResourceContentFromAllMyContentSection"/>
            <filter val="createCourseWithoutUpdatingfieldsExceptMandatoryOnes"/>
            <filter val="VerifyNoDeleteOptionInSubmittedForReview"/>
            <filter val="AddProgressBarInResource"/>
            <filter val="RejectTheCollectionAndVerifyInDraft"/>
            <filter val="BlankScreenShownWithNoPreviousDataInMTF"/>
            <filter val="createQuestionByApplyingRichText"/>
            <filter val="editDraftedCourseWithChildSiblingNode"/>
            <filter val="CreateLessonPlanSaveAndSendForReviewAndPublish"/>
            <filter val="editTheTargetFrameworKvalueOnCopyCourse"/>
            <filter val="OpenBookFromCollaboratorBucketAndModifyBook"/>
            <filter val="CreateResourceWith4MCQ4FTB4MTF"/>
            <filter val="EditPublishedH5pUploadContentWithSameTypeH5pAndVerify"/>
            <filter val="verifyThatAnyChangesDoneShouldReflectInTextbookOnceAfterRepublishingTheTextbook"/>
            <filter val="verifyThatCreatorIsAbleToCopyAndEditUpdateTheCopiedQuestionSuccessfully"/>
            <filter val="TryToRearrangeContentByReviewerSide"/>
            <filter val="createResourceValidateWithTimerInConsumptionPart"/>
            <filter val="varifyReviewerAbleToViewMetadata"/>
            <filter val="rejectAndAgainPublishCourse"/>
            <filter val="validateLevel1234AndDescriptionLabelInSampleCsv"/>
            <filter val="createcourseAndVerify"/>
            <filter val="openBookFromCollaboratorBucketAndModifyBook"/>
            <filter val="validateSomeAttributesInCollaborationSections"/>
            <filter val="relationalMetadataIsPresentInAlltypeOfcontentsOfLibraryInCourse"/>
            <filter val="verifyDeleteContentInPublishedAndUploadBucket"/>
            <filter val="AddTimerInResource"/>
            <filter val="validateBookBeCreatedWithFillingCreationPopAndWithoutfillingCreationPopup"/>
            <filter val="libraryCourseContentAddedToLHSheirarchy"/>
            <filter val="CreatorGetContentInDraftPostRejection"/>
            <filter val="EditContentAndSendForReview"/>
            <filter val="validateNcertCourseTypeInOrgAndTargetFrame"/>
            <filter val="createCollectionAndValidateAddcontentButtonForSameContentForDigitalTextbookCourseContentPlaylistAndQuesPaper"/>
            <filter val="CreateSelfAssesmentContentInCourseAndVerify"/>
            <filter val="CopyHTMLContentAndSendForReview"/>
            <filter val="VerifyUserIsAbleToEditAllTheDetailsAfterAddingQuestion"/>
            <filter val="validateQuestionTitleNotOverFlowLongText"/>
            <filter val="creatorShoulNotBeAbleToAddSameContentToSameFolder"/>
            <filter val="verifyContentCreatorIsAbleToRemoveCollaboratorsFromTheLessonPlan"/>
            <filter val="CreateBookAndConsume"/>
            <filter val="CreateCourseAndConsume"/>
            <filter val="createCourseAndVerifyWith4ChildNode"/>
            <filter val="CheckListItemsForCollectionPublishPopup"/>
            <filter val="editOldTpdCourseFromPublishedSection"/>
            <filter val="CreateMCQQuestioninImageHorizontalLayoutByAddingImageAndTextInQuestionAndOnlyTextInAnswer"/>
            <filter val="validatePublishedContentInAllMyContentForCreatorSide"/>
            <filter val="AddSearchAndRemoveCollaboratorAndTryToPublishResource"/>
            <filter val="verifyReviewerAbleToViewCollaborator"/>
            <filter val="createContentPlaylistWithDoubleQuotesDesc"/>
            <filter val="QuestionTitleInRegionalLanguage"/>
            <filter val="createCourseAssessWithSomeEditorValidationWithDisplayScoreNo"/>
            <filter val="userAbleToCopyTextBooktoNewTextwithPreviewPageValidation"/>
            <filter val="RequestAndPublishPopupShouldClosePostClickOnCancelBtn"/>
            <filter val="CheckLessonPlanTemplate"/>
            <filter val="GenerateQRCodeWhenRequiredFieldSetToYes"/>
            <filter val="ReOrderingWordsWithRegionalLanguage"/>
            <filter val="verifyTargetFrameworkIsMandatory"/>
            <filter val="verifyNCERTcreatorSubmitForReview"/>
            <filter val="createCourseValidateAddIconAndImageSearch"/>
            <filter val="SearchFilterSortOptionsForAllTextBookSection"/>
            <filter val="editDraftedContentfromAllmyContent"/>
            <filter val="Enter26CharactersInCustomKeyboardInEnlishLanguage"/>
            <filter val="RejectTheLessonPlan"/>
            <filter val="ValidatCreatedCourseStructureIsExactlySameAsTextBookStructureFromDraft"/>
            <filter val="userAbleToEditTheQuestionWhichAlreadyAddedInCourseAssesment"/>
            <filter val="verifyWhenUserCopiesAFTBQuestionWithMultipleWordAnswersThenTheFeedbackShouldBeCorrect"/>
            <filter val="CreateCollectionWithOnlyCreatorAccess"/>
            <filter val="CreateLessonPlanWithOutNameAndValidatEditor"/>
            <filter val="verifyLiscenceFilter"/>
            <filter val="verifyTheCommaSeparatedWordsCanBeEnteredInCustomKeyboardInputFieldAndTheSameRendersCorrectlyInPreviewKeyboard"/>
            <filter val="validateAndeditTextBookLiveCollectionFromDraftAndSendForReview"/>
            <filter val="validateFrameworkLabelAndCourseTypeInRootNode"/>
            <filter val="AddNodesAndResourceToLessonPlan"/>
            <filter val="editDigitalTextBook"/>
            <filter val="createCollectionWithTOCAndValidateUploadedCsvInReviewerSide"/>
            <filter val="verifyThatAllMathematicalEquationsAndSymbolsAreRenderedProperlyForMTF"/>
            <filter val="CreateCourseWithOnlyCreatorRole"/>
            <filter val="DeleteResourceInDraftSectionAndValidate"/>
            <filter val="AddSearchAndRemoveCollaboratorAndTryToPublishCollection"/>
            <filter val="BlankScreenShownWithNoPreviousDataInReArraning"/>
            <filter val="createCourseByCopyOptionAndValidateContentComingToAllBucketsInWorkspace"/>
            <filter val="VerifyUpdatedChangedInMetadataPageWhenUserClickBackBtnAndDoChangesAndComeBack"/>
            <filter val="UploadCsvAndAddQRCodeAndUpdateCsv"/>
            <filter val="creatorShoulNotBeAbleToAddSameContentToSameFolderInQuestionPaper"/>
            <filter val="createCourseAndValidateAddcontentButtonForSameContent"/>
            <filter val="UploadContentWithDifferentFilesFormate"/>
            <filter val="createMultipleUnitsWithoutAddingResouceInIt"/>
            <filter val="createQuestionSetAndValidateCopyQuestionBesideQuestionSet"/>
            <filter val="verifyNodeDataFromDraft"/>
            <filter val="verifySubmitConfirmationPageShouldNotHaveExitButton"/>
            <filter val="UploadContentTypeEpubAndVerifyWithOnlyCreatorRole"/>
            <filter val="addSSameContentToDifffoldersAndValidateInCourse"/>
            <filter val="reviewerAbleToReviewAddedContents"/>
            <filter val="VerifyLayoutOfAnImageInMCQ"/>
            <filter val="ZoomIconShouldDisplayForMCQImageGridLayoutAndImageHorizontalLayout"/>
            <filter val="verifyReviewerAbleToCommentBeforeReject"/>
            <filter val="VerifyHTMLContentWithSize150Mb"/>
            <filter val="AddRemoveAndDeleteCollaboratorFromBook"/>
            <filter val="VerifyImageGridForMoreThan4AnswerOptionLayoutOfAnImageInMCQ"/>
            <filter val="Bookcreatorshouldbeabletodeleteabookfromfollowingbucket"/>
            <filter val="verifyCreatorAddCollaboratorInCollection"/>
            <filter val="verifyOrganizationFrameworkSection"/>
            <filter val="rejectAndAgainPublishDigitalTextBook"/>
            <filter val="PreviousQuestionStillShowUpIfUserChooseSameQuestioTemplateAfterSaveAndCreate"/>
            <filter val="updateCourseFromPublishedAndAllMyContentSection"/>
            <filter val="createResourceWithDescriptionAndVerify"/>
            <filter val="Enter26CharactersInCustomKeyboardInReginalLanguage"/>
            <filter val="uploadContentAndValidateSharedViaLinkbucket"/>
            <filter val="createBookandDownloadfolderAsCsvFromThreeDotsAndValidateAddedContentOfChildsiblingInCsv"/>
            <filter val="createNewbookClickOnHamburgerMenuDownloadSampleCsvAndReuploadValidatePleaseWairMessage"/>
            <filter val="validateWorkspaceOptionAndSection"/>
            <filter val="RejectSelfAssesmentContentInCourse"/>
            <filter val="validateMessageAfterQRcodeRequiredMadeToYes"/>
            <filter val="EditPublishedWebMUploadContentWithSameTypeWebmAndVerify"/>
            <filter val="selectDeselectOrgFramework"/>
            <filter val="ReginalLanuageWhileLessonPlanCreationAndValidateEdiotr"/>
            <filter val="verifyAddedCollaboratorIsAbleToAccessTheBook"/>
            <filter val="adiminEditFromAllTextBookAndAddCollaborator"/>
            <filter val="verifyCreatorIsAbleToApplyTheFiltersAndCorrectContentAreGettingDisplayedInAddResourcePageWhileCreatingTheCollectionsWithCount"/>
            <filter val="addSameContentToDifferentFoldersUnderDifferentCollectionType"/>
            <filter val="CreateResourceWithOnlyCreatorAccess"/>
            <filter val="DownloadUploadedFileInUploadEditor"/>
            <filter val="editCollectionFromDraftBucketDownloadEditAndUploadSameCsvValidate"/>
            <filter val="relNameNotAcceptMoreThan120Char"/>
            <filter val="CreateResourceValidateAndConsume"/>
            <filter val="AddETextBookContentAndConsume"/>
            <filter val="VerifyResumeButtonPopupWhenUserIsInActiveInEditor"/>
            <filter val="updateFrameworkFromSameAndDiffTenant"/>
            <filter val="BlankScreenShownWithNoPreviousDataInQuestionEditor"/>
            <filter val="createCollectionAndPrefilledRootNodeAndValidateAdditionalCategoryField"/>
            <filter val="verifyCourseSavedWithCurriculum"/>
            <filter val="UploadContentType150mbSamplePdfAndVerify"/>
            <filter val="saveCourseWithCpdFrame"/>
            <filter val="verifyReviewerAbleToRejectCourse"/>
            <filter val="navigateToCourseFromCourseTabAndClickCopyContentForTPDFrame"/>
            <filter val="CopyWebMContentAndSendForReview"/>
            <filter val="verifyAudioIsAddedToQuestionAndAnswersInQuestionSetWhileCreating"/>
            <filter val="verifyThatAdminUserCanOpenAnyTextbookCanDoAnyModificationsToTheTextbookSimilarToCreator"/>
            <filter val="VerifyPreviewAndDeleteTheResource"/>
            <filter val="createResourceAndValidateResourceInDraftAndOpenResource"/>
            <filter val="CreateLessonPlanWithOnlyCreatorAccess"/>
            <filter val="VerifyCopiedQuestionReflectsWithDetails"/>
            <filter val="AddResourceFromExploreSuggestion"/>
            <filter val="DownloadQrcodeInDraftPublishedAndLimitedSharing"/>
            <filter val="copyQuestionWhileAddingQuestionInResource"/>
            <filter val="EditPublishedHTMLUploadContentWithSameTypeHTMLAndVerify"/>
            <filter val="createCollectionsWithDifferentCollectionType"/>
            <filter val="ValidateAudioIconAndZoomIconForAllMCQLayoutByAddingAudioInQuestioAndAswerOptions"/>
            <filter val="verifyTheTotalQuestionndSelectedCountsAreCorrectInQuestionSetPage"/>
            <filter val="searchQuestionInRegionalLanuageInQuestionSetPage"/>
            <filter val="userNotupdateRelNameFieldErrorIsthrownInBookWithContentCreator"/>
            <filter val="SelectAdvanceFilterAndSearchTheQuestionAndVerfiy"/>
            <filter val="CreateTVLessonValidateAndConsume"/>
            <filter val="UploadContentTypeMp4AndVerifyWithOnlyCreatorRole"/>
            <filter val="CreateQuestionReOrderingWordsTemplate"/>
            <filter val="UserAbleToCopyCourseAndShareTheCourseViaLink"/>
            <filter val="RejectTheUploadedContent"/>
            <filter val="creatorShoulNotBeAbleToAddSameContentToSameFolderInCourse"/>
            <filter val="reviewerAbleTovalidateDoubleQuotesInDescInContentPlaylistAndPublishTheContentPlaylist"/>
            <filter val="createBookWithCourseInLibraryByDoId"/>
            <filter val="BlankScreenShownWithNoPreviousDataInReOrdering"/>
            <filter val="addSameContentToDifffoldersAndValidateInCourse"/>
            <filter val="AddResourceAndCollectionWhileCreatin"/>
            <filter val="verifyChildSiblingMandatoryFileds"/>
            <filter val="DeleteCourseAssesmentContentInDrafts"/>
            <filter val="CreateQuestionFITBAndConsume"/>
            <filter val="verifyFrameworkvaluesNotCopiedWhenUserCopiesAnyContentOrCollection"/>
            <filter val="createCollectionWithTOCusingSampleCSV"/>
            <filter val="SearchQuestionInEnglishLanguageByAdvanceFilter"/>
            <filter val="bookCreatorShouldAbleToSeeDetailsWhenditedFromSubmittedForReview"/>
            <filter val="VerifyAddDeleteAndUpdateChildOrSibling"/>
            <filter val="VerifyAddedQuestionShouldAddInNewSlideIfUserCopyTheSlide"/>
            <filter val="createCourseAndValidateSubmittedForReview"/>
            <filter val="CreateQuestionArrangInSequenceTemplate"/>
            <filter val="verifyAddedCollaboratorIsAbleToSubmitTheCourseForReview"/>
            <filter val="creatorSearchAddContentsInCollection"/>
            <filter val="verifyUIisWorkingFineAfterSelectingAllOptionInEditor"/>
            <filter val="VerifyCloseEditorButtonPopupWhenUserIsInActiveInEditor"/>
            <filter val="verifyFrameworkLabelInCourse"/>
            <filter val="verifyCreatorIsAlsoNotAbleToMoreThanPrescribedLimitOfContent"/>
            <filter val="verifyNoFeedbackNoSubmitAndSummeryTypeAsCompleteOnQuestionSet"/>
            <filter val="verifyThatUserAbleToAddCollaboratorWhileCreatingSelfAssementContentType"/>
            <filter val="SearchQuestionByQuestionTitleInRegionalLanguage"/>
            <filter val="collaboratorCanEditAndSendItForReview"/>
            <filter val="bookReviewerCreatesContentPlaylistWithDoubleQuotesDesc"/>
            <filter val="TryToRearrangeCollectionByReviewerSide"/>
            <filter val="createBookAndValidateEditorLabels"/>
            <filter val="validateLimitedsharingInCollection"/>
            <filter val="validateContentsComingToAllSectionsLikeDraftSubmittedForReviewPublishedAndAllMyContentSectionsForCourse"/>
            <filter val="verifyOrgFrameworkValues"/>
            <filter val="PlayAndPreviewTheWebMContentAndPublishPostPreview"/>
            <filter val="verifyCreatorAbleToEditFramework"/>
            <filter val="CopyPDFContentAndSendForReview"/>
            <filter val="CreateQuestionMTFAndConsume"/>
            <filter val="bookCreatorCreateBookWithDoubleQuotesInDesscription"/>
            <filter val="validateAndeditLiveCollectionFromDraftAndSendForReview"/>
            <filter val="CreateCourseByCopyAsCourseFromTextBook"/>
            <filter val="createTextBookEditAndCloseEditorOpenDraftAndValidateTheEditor"/>
            <filter val="verifyAddCollaboratorToBook"/>
            <filter val="UploadContentTypeHtmlAndVerifyWithOnlyCreatorRole"/>
            <filter val="ImageContainerShouldNotDisplayForGridAndImageHorizontalayout"/>
            <filter val="validatReltrackableIsDisabledByDefaultAndRelNameIsMandatory"/>
            <filter val="CreateBookInRegionalLanguageUsingTOCUploadAndDownload"/>
            <filter val="ValidateAllQuestionTypeInAddQuestionPage"/>
            <filter val="verifyThatTheLessonPlanCreatorIsAbleToApplyFiltersAndAddResource"/>
            <filter val="playAndPreviewMp4SizeMoreThan150MB"/>
            <filter val="validateUploadErrorIfLevelOneColumnAbsentInCsv"/>
            <filter val="validateCategoryCourseInCourseEditorForNCERTtenant"/>
            <filter val="VerifyViewAndEditDetailsFormForResource"/>
            <filter val="VerifySettingFeaturesInResourceCreation"/>
            <filter val="validateCbseInFrameworkWithNCERTcred"/>
            <filter val="AddCollaboratorAndPublishResource"/>
            <filter val="BlankPageShouldDisplayIfUserSelectDifferentTemplateAfterSaveAndCreate"/>
            <filter val="CopyTheContent"/>
            <filter val="uploadInvalidFileAndValidateInvalidMessage"/>
            <filter val="validateContentsComingToAllSectionsLikeDraftSubmittedForReviewPublishedAndAllMyContentSectionsForBook"/>
            <filter val="createCollectionAndReject"/>
            <filter val="CreateCourseAndVerify"/>
            <filter val="BlankScreenShownWithNoPreviousDataInMCQQuestionEditor"/>
            <filter val="UploadContentTypeWebmAndVerifyWithOnlyCreatorRole"/>
            <filter val="createMCQquestionsInResourceOnSlidesAndConsume"/>
            <filter val="createbookValidateStartCreatingPopupAndLimitSharingIsAbsentForBook"/>
            <filter val="CreateQuestionMCQAndConsume"/>
            <filter val="AddCollaboratorToLessonPlan"/>
            <filter val="verifyPostClickingOnCollectionButton"/>
            <filter val="VerifyListofCheckListItemsInPublishPopup"/>
            <filter val="VerifyInAllMyContentCourseStructureSimilarToTextBook"/>
            <filter val="verifyNoFeedbackNoSubmitAndSummeryTypeAsDurationQuestionSet"/>
            <filter val="verifyThatAllMathematicalEquationsAndSymbolsAreRenderedProperlyForFTB"/>
            <filter val="CopyEpubContentAndSendForReview"/>
            <filter val="editLiveCourseAndSaneCourseInLibrary"/>
            <filter val="uploadLargeMp4MoreThan150MbAndVerify"/>
            <filter val="downloadSampleCSVaddSomeInformationwithBlankRowsColumnAndValidateErrorMsg"/>
            <filter val="AddQrCodeInBookLevelAndUnitLevel"/>
            <filter val="creatorAbleToDeleteNodes"/>
            <filter val="UploadContentWithDifferentTypes"/>
            <filter val="createTheFTBQuestionByDisablingEnablingThePartialScoring"/>
            <filter val="validateCollectionHeirarchyDisablesWhenNodesCreated"/>
            <filter val="CreateCourseInRegionalLanguage"/>
            <filter val="verifyCreatorAbleToReviewComments"/>
            <filter val="verifyThatLatestRelevantLiveContentsAreAvailableInTheAddFromLibraryPage"/>
            <filter val="verifyUserShouldBeAbleToAddAQuestionsToTheslideAndSave"/>
            <filter val="VerifyCourseTOC"/>
            <filter val="verifyRejectedCollectionInDraftSection"/>
            <filter val="createBookWithoutUpdatingfieldsExceptMandatoryOnes"/>
            <filter val="AddCollectionUsingDifferentApproachAndResource"/>
            <filter val="validateShowFeedbackSolutionAndSubmit"/>
            <filter val="createCourseAndAddRemoveCollaborator"/>
            <filter val="genericCourseUpdatedAsOrganizationFrameworkForExistingGenericCourse"/>
            <filter val="createBookWithDoubleQuotesInDescription"/>
            <filter val="addChildSiblingNodeInContentPlaylist"/>
            <filter val="EditAndRepublishTheContent"/>
            <filter val="CreateCollectionVerifyInDraftReviewAndPublish"/>
            <filter val="editLiveCollectionAndAddSameCollectionInLibrary"/>
            <filter val="relationalMetadataIsPresentInAlltypeOfcontentsOfLibraryInBook"/>
            <filter val="CreateQuestionMTFWithRichTextFeatures"/>
            <filter val="createMultipleUnitsByAddingResouceInIt"/>
            <filter val="CreateResourceAndVerify"/>
            <filter val="createCourseInCPDk12FrameWork"/>
            <filter val="validateAllTextbookInAdmin"/>
            <filter val="VerifyShallowBookInLibrarySection"/>
            <filter val="createBookAndReject"/>
            <filter val="CreateQuestionFITBWithTwentyBlanks"/>
            <filter val="CopyMP4ContentAndSendForReview"/>
            <filter val="validateMetadataDisabledForReviewer"/>
            <filter val="verifyCreatorDeleteBookFromAllBuckets"/>
            <filter val="verifyThatTheUserIsAbleToViewTheCorrectCountOfContributorsPostAddingTheResourcesInToTheCollection"/>
            <filter val="RejectTheUploadedContentAndVerify"/>
            <filter val="relNameNotAcceptMoreThan120CharAndMandatoryEntryForBook"/>
            <filter val="UploadContentTypePdfAndVerifyWithOnlyCreatorRole"/>
            <filter val="DeleteAndVerifyInAllMyContentDraftPublish"/>
            <filter val="verifyLicenseTermsRemainsSamePostCopyTheContent"/>
            <filter val="verifyDisclaimerTextPopUp"/>
            <filter val="CreateBookWithOnlyCreatorRole"/>
            <filter val="createCoursewithDoubleQuotesIndescription"/>
            <filter val="EditPublishedPdfUploadContentWithSameTypePdfAndVerify"/>
            <filter val="VerifyCreatorAbleToCreateMultipleCategoricalValues"/>
            <filter val="verifyReviewerCannotAddCollaborator"/>
            <filter val="createQuestionWithMathematicalEquations"/>
            <filter val="createCourseAssessmentwithOnlyCreatorCred"/>
            <filter val="verifyCollaboratorInCourse"/>
            <filter val="validateAddSiblingAddChildAndRenameAndDeleteNodesAlsoVerifyUserAbleToaddResourcesInBook"/>
            <filter val="EditPublishedEPubUploadContentWithSameTypeEPUBAndVerify"/>
            <filter val="validateAttrAuthorLiscenceCopyrightYearPrefilledInCreatorAndReviewerSide"/>
            <filter val="VerifyHideActionOnElement"/>
            <filter val="OpenAnyBookAndCopyAsCourseOption"/>
            <filter val="bookCreatorAbleToAddCoursesCreatedByOtherTenant"/>
            <filter val="validateColumnMissingError"/>
            <filter val="VerifyOrgFramework"/>
            <filter val="CreateCollectionAndVerify"/>
            <filter val="VerifyRegionalLanguageUpdatedChangedInMetadataPageWhenUserClickBackBtnAndDoChangesAndComeBack"/>
            <filter val="reviewerAbleToReviewAllTheFilledData"/>
            <filter val="CopyH5pContentAndSendForReview"/>
            <filter val="VerifyDefaultLicenseIsDisplayed"/>
            <filter val="verifyThatCreatorIsAbleToSearchforResourcesAndAddToTheChild"/>
            <filter val="verifyContentDeletedFromDraftReviewMyContent"/>
            <filter val="uploadYoutubeURLContentAndValidate"/>
            <filter val="uploadLargeVideoMorethan50MbAndVerify"/>
            <filter val="validateRelationalMetaFieldsPresentAndTOCpresentleftside"/>
            <filter val="createAndPublishBookWithRelationMetaFiledsAndeditPublishedContent"/>
            <filter val="SendResourceForLimitedSharing"/>
            <filter val="verifyPublishPopUpIsDisplayedWithTheListOfItemsInTheChecklistForTheReviewerPostClickingPublishButton"/>
            <filter val="verifyThatAllMathematicalEquationsAndSymbolsAreRenderedProperly"/>
            <filter val="CreateCourseAndRejectCourse&#10;verfiyRejectedCourseAndUpdateResource"/>
            <filter val="CreateQnMTFWithRichTextEditorFeaturesAndVerify"/>
            <filter val="bookCreatorAbleToEditContentByCopyingAndValidateTheUpdatedDetails"/>
            <filter val="validateResourceIcons"/>
            <filter val="uploadAllTypesOfContentsAndPublishByReviewerSide"/>
            <filter val="validateMappedTopicsErrorWhenUserUploadCsvWithMappepTopicNotPresent"/>
            <filter val="createCourseFromTextbookAndEditUpdateDetailsAndSendForReview"/>
            <filter val="EditAlreadyPublishedCourseAssesmentAndPublishAgain"/>
            <filter val="searchCourseInAllMyContent"/>
            <filter val="validateSelectContentButtonPostClickingAddFromLibraryButtonInContetntTypes"/>
            <filter val="verifyTargetFrameworkCanBeConfiguredAndItIsAvailableOnEditDetailsOfTheContentEditor"/>
            <filter val="createDigitalTextBookAndReject"/>
            <filter val="verifyThatSelfAssessContentIsDisplayedWhenTheUserClicksOnPreview"/>
            <filter val="createAndPublishCourseWithRelationMetaFiledsAndeditPublishedContent"/>
          </filters>
        </filterColumn>
        <filterColumn colId="5">
          <filters>
            <filter val="P1"/>
          </filters>
        </filterColumn>
        <filterColumn colId="19">
          <filters blank="1"/>
        </filterColumn>
      </autoFilter>
    </customSheetView>
    <customSheetView guid="{765B0A27-960D-4C8D-94E2-1035F77422DE}" filter="1" showAutoFilter="1">
      <autoFilter ref="$A$1:$W$1003">
        <filterColumn colId="14">
          <filters blank="1">
            <filter val="OpenBookFromCollaboratorBucketAndModifyBook"/>
            <filter val="createcourseAndVerify"/>
          </filters>
        </filterColumn>
        <filterColumn colId="19">
          <filters blank="1"/>
        </filterColumn>
      </autoFilter>
    </customSheetView>
    <customSheetView guid="{71623A15-00CB-4385-B295-F9950A45FB02}" filter="1" showAutoFilter="1">
      <autoFilter ref="$A$1:$W$1003">
        <filterColumn colId="14">
          <filters blank="1">
            <filter val="CreateLessonPlanSaveAndSendForReviewAndPublish"/>
            <filter val="OpenBookFromCollaboratorBucketAndModifyBook"/>
            <filter val="createcourseAndVerify"/>
            <filter val="verifyContentCreatorIsAbleToRemoveCollaboratorsFromTheLessonPlan"/>
            <filter val="CheckLessonPlanTemplate"/>
            <filter val="RejectTheLessonPlan"/>
            <filter val="CreateLessonPlanWithOutNameAndValidatEditor"/>
            <filter val="AddNodesAndResourceToLessonPlan"/>
            <filter val="VerifyHTMLContentWithSize150Mb"/>
            <filter val="ReginalLanuageWhileLessonPlanCreationAndValidateEdiotr"/>
            <filter val="CreateLessonPlanWithOnlyCreatorAccess"/>
            <filter val="RejectTheUploadedContent"/>
            <filter val="verifyThatTheLessonPlanCreatorIsAbleToApplyFiltersAndAddResource"/>
            <filter val="VerifyDefaultLicenseIsDisplayed"/>
          </filters>
        </filterColumn>
        <filterColumn colId="19">
          <filters blank="1"/>
        </filterColumn>
      </autoFilter>
    </customSheetView>
    <customSheetView guid="{7A84FBA6-27E8-4412-99CF-49ADC8AEBC27}" filter="1" showAutoFilter="1">
      <autoFilter ref="$A$1:$W$1003">
        <filterColumn colId="19">
          <filters blank="1"/>
        </filterColumn>
        <filterColumn colId="17">
          <filters blank="1">
            <filter val="29/04/2024"/>
            <filter val="13/05/2024"/>
            <filter val="25/04/2024"/>
            <filter val="24/04/2024"/>
            <filter val="23/04/2024"/>
            <filter val="08/05/2024"/>
            <filter val="22/04/2024"/>
            <filter val="10/05/2024"/>
          </filters>
        </filterColumn>
      </autoFilter>
    </customSheetView>
    <customSheetView guid="{9E811A48-C3E3-4F30-80ED-825CFE84A008}" filter="1" showAutoFilter="1">
      <autoFilter ref="$A$1:$W$1003">
        <filterColumn colId="5">
          <filters>
            <filter val="P1"/>
          </filters>
        </filterColumn>
      </autoFilter>
    </customSheetView>
  </customSheetViews>
  <dataValidations>
    <dataValidation type="list" allowBlank="1" showErrorMessage="1" sqref="T2:T592">
      <formula1>"Pass,Fail,NA,Blocked"</formula1>
    </dataValidation>
    <dataValidation type="list" allowBlank="1" showErrorMessage="1" sqref="R2:R592">
      <formula1>"10/04/2024,16/04/2024,17/04/2024,18/04/2024,19/04/2024,22/04/2024,23/04/2024,24/04/2024,25/04/2024,29/04/2024,30/04/2024,08/05/2024,10/05/2024,13/05/2024"</formula1>
    </dataValidation>
    <dataValidation type="list" allowBlank="1" showErrorMessage="1" sqref="S2:S592">
      <formula1>"Automation Execution 1,Automation Execution 2,Manjula,Namrata,Naveen,Poornima,Priya,Raghavendira"</formula1>
    </dataValidation>
    <dataValidation type="list" allowBlank="1" showErrorMessage="1" sqref="V2:V592">
      <formula1>"Deprecated,Known Bug,Backend Configuration"</formula1>
    </dataValidation>
  </dataValidations>
  <hyperlinks>
    <hyperlink r:id="rId1" ref="B73"/>
    <hyperlink r:id="rId2" ref="B74"/>
    <hyperlink r:id="rId3" ref="B86"/>
    <hyperlink r:id="rId4" ref="B184"/>
    <hyperlink r:id="rId5" ref="B189"/>
    <hyperlink r:id="rId6" ref="U196"/>
    <hyperlink r:id="rId7" ref="U201"/>
    <hyperlink r:id="rId8" ref="U210"/>
    <hyperlink r:id="rId9" ref="U235"/>
    <hyperlink r:id="rId10" ref="U243"/>
    <hyperlink r:id="rId11" ref="B273"/>
    <hyperlink r:id="rId12" ref="B299"/>
    <hyperlink r:id="rId13" ref="B300"/>
    <hyperlink r:id="rId14" ref="B301"/>
    <hyperlink r:id="rId15" ref="B302"/>
    <hyperlink r:id="rId16" ref="B303"/>
    <hyperlink r:id="rId17" ref="B304"/>
    <hyperlink r:id="rId18" ref="B305"/>
    <hyperlink r:id="rId19" ref="B306"/>
    <hyperlink r:id="rId20" ref="B307"/>
    <hyperlink r:id="rId21" ref="B308"/>
    <hyperlink r:id="rId22" ref="B309"/>
    <hyperlink r:id="rId23" ref="B312"/>
    <hyperlink r:id="rId24" ref="B327"/>
    <hyperlink r:id="rId25" ref="U352"/>
    <hyperlink r:id="rId26" ref="U357"/>
    <hyperlink r:id="rId27" ref="U366"/>
    <hyperlink r:id="rId28" ref="U399"/>
    <hyperlink r:id="rId29" ref="U400"/>
    <hyperlink r:id="rId30" ref="U401"/>
    <hyperlink r:id="rId31" ref="B439"/>
    <hyperlink r:id="rId32" ref="B451"/>
    <hyperlink r:id="rId33" ref="B452"/>
    <hyperlink r:id="rId34" ref="B500"/>
    <hyperlink r:id="rId35" ref="B529"/>
    <hyperlink r:id="rId36" ref="B530"/>
    <hyperlink r:id="rId37" ref="U533"/>
    <hyperlink r:id="rId38" ref="U534"/>
    <hyperlink r:id="rId39" ref="U535"/>
    <hyperlink r:id="rId40" ref="U536"/>
    <hyperlink r:id="rId41" ref="U537"/>
    <hyperlink r:id="rId42" ref="U538"/>
    <hyperlink r:id="rId43" ref="U539"/>
    <hyperlink r:id="rId44" ref="U540"/>
    <hyperlink r:id="rId45" ref="U541"/>
    <hyperlink r:id="rId46" ref="U542"/>
    <hyperlink r:id="rId47" ref="U543"/>
    <hyperlink r:id="rId48" ref="U544"/>
    <hyperlink r:id="rId49" ref="U545"/>
    <hyperlink r:id="rId50" ref="U546"/>
    <hyperlink r:id="rId51" ref="U547"/>
    <hyperlink r:id="rId52" ref="B570"/>
    <hyperlink r:id="rId53" ref="B572"/>
    <hyperlink r:id="rId54" ref="B573"/>
    <hyperlink r:id="rId55" ref="B574"/>
    <hyperlink r:id="rId56" ref="B575"/>
    <hyperlink r:id="rId57" ref="B579"/>
    <hyperlink r:id="rId58" ref="B580"/>
    <hyperlink r:id="rId59" ref="B581"/>
    <hyperlink r:id="rId60" ref="L587"/>
  </hyperlinks>
  <drawing r:id="rId6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0.0"/>
    <col customWidth="1" min="4" max="4" width="14.13"/>
    <col customWidth="1" min="7" max="7" width="14.63"/>
    <col customWidth="1" min="9" max="9" width="34.0"/>
    <col customWidth="1" min="10" max="10" width="23.63"/>
    <col customWidth="1" min="11" max="11" width="27.25"/>
    <col customWidth="1" min="12" max="12" width="28.75"/>
    <col customWidth="1" min="13" max="13" width="15.63"/>
  </cols>
  <sheetData>
    <row r="1">
      <c r="A1" s="511" t="s">
        <v>2236</v>
      </c>
      <c r="B1" s="511" t="s">
        <v>2237</v>
      </c>
      <c r="C1" s="511" t="s">
        <v>2238</v>
      </c>
      <c r="D1" s="511" t="s">
        <v>2239</v>
      </c>
      <c r="E1" s="511" t="s">
        <v>2240</v>
      </c>
      <c r="F1" s="511" t="s">
        <v>2241</v>
      </c>
      <c r="G1" s="511" t="s">
        <v>451</v>
      </c>
      <c r="H1" s="511" t="s">
        <v>2243</v>
      </c>
      <c r="I1" s="511" t="s">
        <v>2244</v>
      </c>
      <c r="J1" s="511" t="s">
        <v>2245</v>
      </c>
      <c r="K1" s="511" t="s">
        <v>454</v>
      </c>
      <c r="L1" s="511" t="s">
        <v>2246</v>
      </c>
      <c r="M1" s="511" t="s">
        <v>2247</v>
      </c>
      <c r="N1" s="511" t="s">
        <v>456</v>
      </c>
      <c r="O1" s="512" t="s">
        <v>5055</v>
      </c>
      <c r="P1" s="511" t="s">
        <v>457</v>
      </c>
      <c r="Q1" s="511" t="s">
        <v>458</v>
      </c>
      <c r="R1" s="511" t="s">
        <v>78</v>
      </c>
      <c r="S1" s="511" t="s">
        <v>460</v>
      </c>
      <c r="T1" s="511" t="s">
        <v>462</v>
      </c>
      <c r="U1" s="511" t="s">
        <v>5056</v>
      </c>
    </row>
    <row r="2">
      <c r="A2" s="513" t="s">
        <v>1412</v>
      </c>
      <c r="B2" s="513" t="s">
        <v>5057</v>
      </c>
      <c r="C2" s="513" t="s">
        <v>5058</v>
      </c>
      <c r="D2" s="513" t="s">
        <v>296</v>
      </c>
      <c r="E2" s="513" t="s">
        <v>5059</v>
      </c>
      <c r="F2" s="513" t="s">
        <v>11</v>
      </c>
      <c r="G2" s="514" t="s">
        <v>465</v>
      </c>
      <c r="H2" s="513" t="s">
        <v>1646</v>
      </c>
      <c r="I2" s="514" t="s">
        <v>5060</v>
      </c>
      <c r="J2" s="514" t="s">
        <v>5061</v>
      </c>
      <c r="K2" s="515" t="s">
        <v>5062</v>
      </c>
      <c r="L2" s="515" t="s">
        <v>5063</v>
      </c>
      <c r="M2" s="514"/>
      <c r="N2" s="514" t="s">
        <v>5064</v>
      </c>
      <c r="O2" s="515" t="s">
        <v>5065</v>
      </c>
      <c r="P2" s="515" t="s">
        <v>1026</v>
      </c>
      <c r="Q2" s="515" t="s">
        <v>471</v>
      </c>
      <c r="R2" s="515" t="s">
        <v>95</v>
      </c>
      <c r="S2" s="514"/>
      <c r="T2" s="514"/>
      <c r="U2" s="515"/>
    </row>
    <row r="3">
      <c r="A3" s="513" t="s">
        <v>1418</v>
      </c>
      <c r="B3" s="516" t="s">
        <v>5066</v>
      </c>
      <c r="C3" s="513" t="s">
        <v>5067</v>
      </c>
      <c r="D3" s="513" t="s">
        <v>296</v>
      </c>
      <c r="E3" s="514" t="s">
        <v>5059</v>
      </c>
      <c r="F3" s="513" t="s">
        <v>11</v>
      </c>
      <c r="G3" s="514" t="s">
        <v>465</v>
      </c>
      <c r="H3" s="513" t="s">
        <v>2267</v>
      </c>
      <c r="I3" s="514" t="s">
        <v>5068</v>
      </c>
      <c r="J3" s="515" t="s">
        <v>5069</v>
      </c>
      <c r="K3" s="515" t="s">
        <v>5070</v>
      </c>
      <c r="L3" s="515" t="s">
        <v>5071</v>
      </c>
      <c r="M3" s="514"/>
      <c r="N3" s="514" t="s">
        <v>5072</v>
      </c>
      <c r="O3" s="514"/>
      <c r="P3" s="515" t="s">
        <v>1026</v>
      </c>
      <c r="Q3" s="515" t="s">
        <v>471</v>
      </c>
      <c r="R3" s="515" t="s">
        <v>620</v>
      </c>
      <c r="S3" s="514"/>
      <c r="T3" s="514"/>
      <c r="U3" s="514" t="s">
        <v>2546</v>
      </c>
    </row>
    <row r="4">
      <c r="A4" s="513" t="s">
        <v>1424</v>
      </c>
      <c r="B4" s="514"/>
      <c r="C4" s="514"/>
      <c r="D4" s="513" t="s">
        <v>296</v>
      </c>
      <c r="E4" s="513" t="s">
        <v>5059</v>
      </c>
      <c r="F4" s="513" t="s">
        <v>12</v>
      </c>
      <c r="G4" s="514" t="s">
        <v>465</v>
      </c>
      <c r="H4" s="513" t="s">
        <v>1646</v>
      </c>
      <c r="I4" s="514" t="s">
        <v>5073</v>
      </c>
      <c r="J4" s="514" t="s">
        <v>5074</v>
      </c>
      <c r="K4" s="514" t="s">
        <v>5075</v>
      </c>
      <c r="L4" s="514" t="s">
        <v>5076</v>
      </c>
      <c r="M4" s="514"/>
      <c r="N4" s="514" t="s">
        <v>5077</v>
      </c>
      <c r="O4" s="514"/>
      <c r="P4" s="515" t="s">
        <v>1026</v>
      </c>
      <c r="Q4" s="515" t="s">
        <v>471</v>
      </c>
      <c r="R4" s="515" t="s">
        <v>95</v>
      </c>
      <c r="S4" s="514"/>
      <c r="T4" s="514"/>
      <c r="U4" s="514" t="s">
        <v>2546</v>
      </c>
    </row>
    <row r="5">
      <c r="A5" s="513" t="s">
        <v>1429</v>
      </c>
      <c r="B5" s="513" t="s">
        <v>5078</v>
      </c>
      <c r="C5" s="514"/>
      <c r="D5" s="513" t="s">
        <v>296</v>
      </c>
      <c r="E5" s="513" t="s">
        <v>5079</v>
      </c>
      <c r="F5" s="513" t="s">
        <v>11</v>
      </c>
      <c r="G5" s="514" t="s">
        <v>465</v>
      </c>
      <c r="H5" s="514"/>
      <c r="I5" s="514" t="s">
        <v>5080</v>
      </c>
      <c r="J5" s="514"/>
      <c r="K5" s="515" t="s">
        <v>5081</v>
      </c>
      <c r="L5" s="514" t="s">
        <v>5082</v>
      </c>
      <c r="M5" s="514"/>
      <c r="N5" s="514" t="s">
        <v>5083</v>
      </c>
      <c r="O5" s="514"/>
      <c r="P5" s="515" t="s">
        <v>1026</v>
      </c>
      <c r="Q5" s="515" t="s">
        <v>471</v>
      </c>
      <c r="R5" s="515" t="s">
        <v>95</v>
      </c>
      <c r="S5" s="514"/>
      <c r="T5" s="514"/>
      <c r="U5" s="514"/>
    </row>
    <row r="6">
      <c r="A6" s="513" t="s">
        <v>1435</v>
      </c>
      <c r="B6" s="513" t="s">
        <v>5084</v>
      </c>
      <c r="C6" s="514"/>
      <c r="D6" s="513" t="s">
        <v>296</v>
      </c>
      <c r="E6" s="513" t="s">
        <v>5085</v>
      </c>
      <c r="F6" s="513" t="s">
        <v>11</v>
      </c>
      <c r="G6" s="514" t="s">
        <v>465</v>
      </c>
      <c r="H6" s="513" t="s">
        <v>1413</v>
      </c>
      <c r="I6" s="514" t="s">
        <v>5086</v>
      </c>
      <c r="J6" s="515" t="s">
        <v>5087</v>
      </c>
      <c r="K6" s="515" t="s">
        <v>5088</v>
      </c>
      <c r="L6" s="515" t="s">
        <v>5089</v>
      </c>
      <c r="M6" s="514"/>
      <c r="N6" s="514" t="s">
        <v>5090</v>
      </c>
      <c r="O6" s="514"/>
      <c r="P6" s="515" t="s">
        <v>1026</v>
      </c>
      <c r="Q6" s="515" t="s">
        <v>471</v>
      </c>
      <c r="R6" s="515" t="s">
        <v>95</v>
      </c>
      <c r="S6" s="514"/>
      <c r="T6" s="514"/>
      <c r="U6" s="514"/>
    </row>
    <row r="7">
      <c r="A7" s="513" t="s">
        <v>1440</v>
      </c>
      <c r="B7" s="514"/>
      <c r="C7" s="514"/>
      <c r="D7" s="513" t="s">
        <v>296</v>
      </c>
      <c r="E7" s="513" t="s">
        <v>5091</v>
      </c>
      <c r="F7" s="513" t="s">
        <v>11</v>
      </c>
      <c r="G7" s="514" t="s">
        <v>465</v>
      </c>
      <c r="H7" s="513" t="s">
        <v>1646</v>
      </c>
      <c r="I7" s="515" t="s">
        <v>5092</v>
      </c>
      <c r="J7" s="514"/>
      <c r="K7" s="515" t="s">
        <v>5093</v>
      </c>
      <c r="L7" s="515" t="s">
        <v>5094</v>
      </c>
      <c r="M7" s="514"/>
      <c r="N7" s="514" t="s">
        <v>5095</v>
      </c>
      <c r="O7" s="515" t="s">
        <v>5096</v>
      </c>
      <c r="P7" s="515" t="s">
        <v>1026</v>
      </c>
      <c r="Q7" s="515" t="s">
        <v>471</v>
      </c>
      <c r="R7" s="515" t="s">
        <v>95</v>
      </c>
      <c r="S7" s="514"/>
      <c r="T7" s="514"/>
      <c r="U7" s="514" t="s">
        <v>2546</v>
      </c>
    </row>
    <row r="8">
      <c r="A8" s="513" t="s">
        <v>1446</v>
      </c>
      <c r="B8" s="513" t="s">
        <v>5078</v>
      </c>
      <c r="C8" s="514"/>
      <c r="D8" s="513" t="s">
        <v>296</v>
      </c>
      <c r="E8" s="514"/>
      <c r="F8" s="513" t="s">
        <v>12</v>
      </c>
      <c r="G8" s="513" t="s">
        <v>588</v>
      </c>
      <c r="H8" s="513" t="s">
        <v>1413</v>
      </c>
      <c r="I8" s="514" t="s">
        <v>5097</v>
      </c>
      <c r="J8" s="514"/>
      <c r="K8" s="515" t="s">
        <v>5098</v>
      </c>
      <c r="L8" s="515" t="s">
        <v>5099</v>
      </c>
      <c r="M8" s="514"/>
      <c r="N8" s="514"/>
      <c r="O8" s="514"/>
      <c r="P8" s="517" t="s">
        <v>1026</v>
      </c>
      <c r="Q8" s="515" t="s">
        <v>490</v>
      </c>
      <c r="R8" s="515" t="s">
        <v>95</v>
      </c>
      <c r="S8" s="514"/>
      <c r="T8" s="514"/>
      <c r="U8" s="514"/>
    </row>
    <row r="9">
      <c r="A9" s="513" t="s">
        <v>1451</v>
      </c>
      <c r="B9" s="513" t="s">
        <v>5078</v>
      </c>
      <c r="C9" s="514"/>
      <c r="D9" s="513" t="s">
        <v>296</v>
      </c>
      <c r="E9" s="514"/>
      <c r="F9" s="513" t="s">
        <v>12</v>
      </c>
      <c r="G9" s="513" t="s">
        <v>588</v>
      </c>
      <c r="H9" s="513" t="s">
        <v>1413</v>
      </c>
      <c r="I9" s="514" t="s">
        <v>5100</v>
      </c>
      <c r="J9" s="514"/>
      <c r="K9" s="514" t="s">
        <v>5101</v>
      </c>
      <c r="L9" s="515" t="s">
        <v>5102</v>
      </c>
      <c r="M9" s="514"/>
      <c r="N9" s="514"/>
      <c r="O9" s="514"/>
      <c r="P9" s="517" t="s">
        <v>1026</v>
      </c>
      <c r="Q9" s="515" t="s">
        <v>490</v>
      </c>
      <c r="R9" s="515" t="s">
        <v>95</v>
      </c>
      <c r="S9" s="514" t="s">
        <v>5103</v>
      </c>
      <c r="T9" s="514"/>
      <c r="U9" s="514"/>
    </row>
    <row r="10">
      <c r="A10" s="513" t="s">
        <v>1454</v>
      </c>
      <c r="B10" s="513" t="s">
        <v>5078</v>
      </c>
      <c r="C10" s="514"/>
      <c r="D10" s="513" t="s">
        <v>296</v>
      </c>
      <c r="E10" s="513" t="s">
        <v>5079</v>
      </c>
      <c r="F10" s="513" t="s">
        <v>12</v>
      </c>
      <c r="G10" s="514" t="s">
        <v>465</v>
      </c>
      <c r="H10" s="513" t="s">
        <v>1413</v>
      </c>
      <c r="I10" s="515" t="s">
        <v>5104</v>
      </c>
      <c r="J10" s="514"/>
      <c r="K10" s="514" t="s">
        <v>5105</v>
      </c>
      <c r="L10" s="515" t="s">
        <v>5106</v>
      </c>
      <c r="M10" s="514"/>
      <c r="N10" s="514" t="s">
        <v>5107</v>
      </c>
      <c r="O10" s="514"/>
      <c r="P10" s="515" t="s">
        <v>1026</v>
      </c>
      <c r="Q10" s="515" t="s">
        <v>471</v>
      </c>
      <c r="R10" s="515" t="s">
        <v>95</v>
      </c>
      <c r="S10" s="518"/>
      <c r="T10" s="514"/>
      <c r="U10" s="514"/>
    </row>
    <row r="11">
      <c r="A11" s="513" t="s">
        <v>1459</v>
      </c>
      <c r="B11" s="513" t="s">
        <v>5084</v>
      </c>
      <c r="C11" s="514"/>
      <c r="D11" s="513" t="s">
        <v>296</v>
      </c>
      <c r="E11" s="513" t="s">
        <v>5085</v>
      </c>
      <c r="F11" s="513" t="s">
        <v>12</v>
      </c>
      <c r="G11" s="514" t="s">
        <v>465</v>
      </c>
      <c r="H11" s="513" t="s">
        <v>1413</v>
      </c>
      <c r="I11" s="514" t="s">
        <v>5108</v>
      </c>
      <c r="J11" s="514" t="s">
        <v>5109</v>
      </c>
      <c r="K11" s="514" t="s">
        <v>5110</v>
      </c>
      <c r="L11" s="514" t="s">
        <v>5111</v>
      </c>
      <c r="M11" s="514"/>
      <c r="N11" s="519" t="s">
        <v>5112</v>
      </c>
      <c r="O11" s="519"/>
      <c r="P11" s="515" t="s">
        <v>1026</v>
      </c>
      <c r="Q11" s="515" t="s">
        <v>471</v>
      </c>
      <c r="R11" s="515" t="s">
        <v>95</v>
      </c>
      <c r="S11" s="514"/>
      <c r="T11" s="514"/>
      <c r="U11" s="514"/>
    </row>
    <row r="12">
      <c r="A12" s="513" t="s">
        <v>1464</v>
      </c>
      <c r="B12" s="516" t="s">
        <v>5113</v>
      </c>
      <c r="C12" s="513" t="s">
        <v>5114</v>
      </c>
      <c r="D12" s="513" t="s">
        <v>296</v>
      </c>
      <c r="E12" s="513" t="s">
        <v>5115</v>
      </c>
      <c r="F12" s="513" t="s">
        <v>11</v>
      </c>
      <c r="G12" s="514" t="s">
        <v>465</v>
      </c>
      <c r="H12" s="513" t="s">
        <v>1413</v>
      </c>
      <c r="I12" s="514" t="s">
        <v>5116</v>
      </c>
      <c r="J12" s="520"/>
      <c r="K12" s="514" t="s">
        <v>5117</v>
      </c>
      <c r="L12" s="515" t="s">
        <v>5118</v>
      </c>
      <c r="M12" s="514"/>
      <c r="N12" s="514" t="s">
        <v>5119</v>
      </c>
      <c r="O12" s="514"/>
      <c r="P12" s="515" t="s">
        <v>1026</v>
      </c>
      <c r="Q12" s="515" t="s">
        <v>471</v>
      </c>
      <c r="R12" s="515" t="s">
        <v>95</v>
      </c>
      <c r="S12" s="514"/>
      <c r="T12" s="514"/>
      <c r="U12" s="514"/>
    </row>
    <row r="13">
      <c r="A13" s="513" t="s">
        <v>1469</v>
      </c>
      <c r="B13" s="513" t="s">
        <v>5120</v>
      </c>
      <c r="C13" s="514"/>
      <c r="D13" s="513" t="s">
        <v>296</v>
      </c>
      <c r="E13" s="513" t="s">
        <v>5121</v>
      </c>
      <c r="F13" s="513" t="s">
        <v>12</v>
      </c>
      <c r="G13" s="514" t="s">
        <v>465</v>
      </c>
      <c r="H13" s="513" t="s">
        <v>1413</v>
      </c>
      <c r="I13" s="514" t="s">
        <v>5122</v>
      </c>
      <c r="J13" s="514" t="s">
        <v>5123</v>
      </c>
      <c r="K13" s="514" t="s">
        <v>5124</v>
      </c>
      <c r="L13" s="515" t="s">
        <v>5125</v>
      </c>
      <c r="M13" s="514"/>
      <c r="N13" s="514" t="s">
        <v>5126</v>
      </c>
      <c r="O13" s="514"/>
      <c r="P13" s="515" t="s">
        <v>1026</v>
      </c>
      <c r="Q13" s="515" t="s">
        <v>471</v>
      </c>
      <c r="R13" s="515" t="s">
        <v>95</v>
      </c>
      <c r="S13" s="514"/>
      <c r="T13" s="514"/>
      <c r="U13" s="514"/>
    </row>
    <row r="14">
      <c r="A14" s="513" t="s">
        <v>1474</v>
      </c>
      <c r="B14" s="516" t="s">
        <v>5127</v>
      </c>
      <c r="C14" s="514"/>
      <c r="D14" s="513" t="s">
        <v>296</v>
      </c>
      <c r="E14" s="513" t="s">
        <v>28</v>
      </c>
      <c r="F14" s="513" t="s">
        <v>12</v>
      </c>
      <c r="G14" s="513" t="s">
        <v>588</v>
      </c>
      <c r="H14" s="513" t="s">
        <v>1413</v>
      </c>
      <c r="I14" s="514" t="s">
        <v>5128</v>
      </c>
      <c r="J14" s="514" t="s">
        <v>5129</v>
      </c>
      <c r="K14" s="514" t="s">
        <v>5130</v>
      </c>
      <c r="L14" s="515" t="s">
        <v>5131</v>
      </c>
      <c r="M14" s="514"/>
      <c r="N14" s="514"/>
      <c r="O14" s="514"/>
      <c r="P14" s="515" t="s">
        <v>479</v>
      </c>
      <c r="Q14" s="515" t="s">
        <v>471</v>
      </c>
      <c r="R14" s="515" t="s">
        <v>95</v>
      </c>
      <c r="S14" s="521" t="s">
        <v>601</v>
      </c>
      <c r="T14" s="514"/>
      <c r="U14" s="514"/>
    </row>
    <row r="15">
      <c r="A15" s="513" t="s">
        <v>1479</v>
      </c>
      <c r="B15" s="516" t="s">
        <v>5127</v>
      </c>
      <c r="C15" s="514"/>
      <c r="D15" s="513" t="s">
        <v>296</v>
      </c>
      <c r="E15" s="513" t="s">
        <v>28</v>
      </c>
      <c r="F15" s="513" t="s">
        <v>12</v>
      </c>
      <c r="G15" s="513" t="s">
        <v>588</v>
      </c>
      <c r="H15" s="513" t="s">
        <v>5132</v>
      </c>
      <c r="I15" s="514" t="s">
        <v>5133</v>
      </c>
      <c r="J15" s="514" t="s">
        <v>5129</v>
      </c>
      <c r="K15" s="514" t="s">
        <v>5134</v>
      </c>
      <c r="L15" s="515" t="s">
        <v>5135</v>
      </c>
      <c r="M15" s="514"/>
      <c r="N15" s="514"/>
      <c r="O15" s="514"/>
      <c r="P15" s="515" t="s">
        <v>479</v>
      </c>
      <c r="Q15" s="515" t="s">
        <v>471</v>
      </c>
      <c r="R15" s="515" t="s">
        <v>95</v>
      </c>
      <c r="S15" s="521" t="s">
        <v>601</v>
      </c>
      <c r="T15" s="514"/>
      <c r="U15" s="514"/>
    </row>
    <row r="16">
      <c r="A16" s="513" t="s">
        <v>1485</v>
      </c>
      <c r="B16" s="516" t="s">
        <v>5127</v>
      </c>
      <c r="C16" s="514"/>
      <c r="D16" s="513" t="s">
        <v>296</v>
      </c>
      <c r="E16" s="513" t="s">
        <v>28</v>
      </c>
      <c r="F16" s="513" t="s">
        <v>12</v>
      </c>
      <c r="G16" s="513" t="s">
        <v>588</v>
      </c>
      <c r="H16" s="513" t="s">
        <v>1413</v>
      </c>
      <c r="I16" s="515" t="s">
        <v>5136</v>
      </c>
      <c r="J16" s="514" t="s">
        <v>5129</v>
      </c>
      <c r="K16" s="514" t="s">
        <v>5137</v>
      </c>
      <c r="L16" s="515" t="s">
        <v>5138</v>
      </c>
      <c r="M16" s="514"/>
      <c r="N16" s="514"/>
      <c r="O16" s="514"/>
      <c r="P16" s="515" t="s">
        <v>479</v>
      </c>
      <c r="Q16" s="515" t="s">
        <v>471</v>
      </c>
      <c r="R16" s="515" t="s">
        <v>95</v>
      </c>
      <c r="S16" s="521" t="s">
        <v>601</v>
      </c>
      <c r="T16" s="514"/>
      <c r="U16" s="514"/>
    </row>
    <row r="17">
      <c r="A17" s="513" t="s">
        <v>1491</v>
      </c>
      <c r="B17" s="516" t="s">
        <v>5127</v>
      </c>
      <c r="C17" s="514"/>
      <c r="D17" s="513" t="s">
        <v>296</v>
      </c>
      <c r="E17" s="513" t="s">
        <v>28</v>
      </c>
      <c r="F17" s="513" t="s">
        <v>12</v>
      </c>
      <c r="G17" s="514" t="s">
        <v>545</v>
      </c>
      <c r="H17" s="513" t="s">
        <v>1413</v>
      </c>
      <c r="I17" s="514" t="s">
        <v>5139</v>
      </c>
      <c r="J17" s="514" t="s">
        <v>5129</v>
      </c>
      <c r="K17" s="514" t="s">
        <v>5140</v>
      </c>
      <c r="L17" s="515" t="s">
        <v>5141</v>
      </c>
      <c r="M17" s="514"/>
      <c r="N17" s="514"/>
      <c r="O17" s="514"/>
      <c r="P17" s="515" t="s">
        <v>479</v>
      </c>
      <c r="Q17" s="515" t="s">
        <v>471</v>
      </c>
      <c r="R17" s="515" t="s">
        <v>95</v>
      </c>
      <c r="S17" s="521" t="s">
        <v>601</v>
      </c>
      <c r="T17" s="514"/>
      <c r="U17" s="514"/>
    </row>
    <row r="18">
      <c r="A18" s="513" t="s">
        <v>1497</v>
      </c>
      <c r="B18" s="513" t="s">
        <v>5142</v>
      </c>
      <c r="C18" s="514"/>
      <c r="D18" s="513" t="s">
        <v>296</v>
      </c>
      <c r="E18" s="513" t="s">
        <v>5085</v>
      </c>
      <c r="F18" s="513" t="s">
        <v>12</v>
      </c>
      <c r="G18" s="514" t="s">
        <v>465</v>
      </c>
      <c r="H18" s="513" t="s">
        <v>1413</v>
      </c>
      <c r="I18" s="515" t="s">
        <v>5143</v>
      </c>
      <c r="J18" s="514" t="s">
        <v>5144</v>
      </c>
      <c r="K18" s="515" t="s">
        <v>5145</v>
      </c>
      <c r="L18" s="515" t="s">
        <v>5146</v>
      </c>
      <c r="M18" s="514"/>
      <c r="N18" s="514" t="s">
        <v>5147</v>
      </c>
      <c r="O18" s="514"/>
      <c r="P18" s="515" t="s">
        <v>1026</v>
      </c>
      <c r="Q18" s="515" t="s">
        <v>471</v>
      </c>
      <c r="R18" s="515" t="s">
        <v>95</v>
      </c>
      <c r="S18" s="521"/>
      <c r="T18" s="514"/>
      <c r="U18" s="514"/>
    </row>
    <row r="19">
      <c r="A19" s="513" t="s">
        <v>1504</v>
      </c>
      <c r="B19" s="516" t="s">
        <v>5148</v>
      </c>
      <c r="C19" s="514"/>
      <c r="D19" s="513" t="s">
        <v>296</v>
      </c>
      <c r="E19" s="513" t="s">
        <v>5121</v>
      </c>
      <c r="F19" s="513" t="s">
        <v>12</v>
      </c>
      <c r="G19" s="514" t="s">
        <v>465</v>
      </c>
      <c r="H19" s="513" t="s">
        <v>1413</v>
      </c>
      <c r="I19" s="515" t="s">
        <v>5149</v>
      </c>
      <c r="J19" s="514" t="s">
        <v>5150</v>
      </c>
      <c r="K19" s="515" t="s">
        <v>5151</v>
      </c>
      <c r="L19" s="515" t="s">
        <v>5152</v>
      </c>
      <c r="M19" s="514"/>
      <c r="N19" s="514" t="s">
        <v>5153</v>
      </c>
      <c r="O19" s="514"/>
      <c r="P19" s="515" t="s">
        <v>1026</v>
      </c>
      <c r="Q19" s="515" t="s">
        <v>471</v>
      </c>
      <c r="R19" s="515" t="s">
        <v>95</v>
      </c>
      <c r="S19" s="514"/>
      <c r="T19" s="514"/>
      <c r="U19" s="514"/>
    </row>
    <row r="20">
      <c r="A20" s="513" t="s">
        <v>1511</v>
      </c>
      <c r="B20" s="514"/>
      <c r="C20" s="514"/>
      <c r="D20" s="513" t="s">
        <v>296</v>
      </c>
      <c r="E20" s="513" t="s">
        <v>28</v>
      </c>
      <c r="F20" s="513" t="s">
        <v>11</v>
      </c>
      <c r="G20" s="514" t="s">
        <v>465</v>
      </c>
      <c r="H20" s="513" t="s">
        <v>1413</v>
      </c>
      <c r="I20" s="514" t="s">
        <v>5154</v>
      </c>
      <c r="J20" s="514" t="s">
        <v>5155</v>
      </c>
      <c r="K20" s="514" t="s">
        <v>5156</v>
      </c>
      <c r="L20" s="514" t="s">
        <v>5157</v>
      </c>
      <c r="M20" s="514"/>
      <c r="N20" s="514" t="s">
        <v>5158</v>
      </c>
      <c r="O20" s="514"/>
      <c r="P20" s="515" t="s">
        <v>1026</v>
      </c>
      <c r="Q20" s="515" t="s">
        <v>471</v>
      </c>
      <c r="R20" s="515" t="s">
        <v>95</v>
      </c>
      <c r="S20" s="514"/>
      <c r="T20" s="514"/>
      <c r="U20" s="514"/>
    </row>
    <row r="21">
      <c r="A21" s="513" t="s">
        <v>1517</v>
      </c>
      <c r="B21" s="514"/>
      <c r="C21" s="514"/>
      <c r="D21" s="513" t="s">
        <v>296</v>
      </c>
      <c r="E21" s="513" t="s">
        <v>5159</v>
      </c>
      <c r="F21" s="513" t="s">
        <v>11</v>
      </c>
      <c r="G21" s="514" t="s">
        <v>465</v>
      </c>
      <c r="H21" s="513" t="s">
        <v>1413</v>
      </c>
      <c r="I21" s="514" t="s">
        <v>5160</v>
      </c>
      <c r="J21" s="514" t="s">
        <v>5161</v>
      </c>
      <c r="K21" s="514" t="s">
        <v>5162</v>
      </c>
      <c r="L21" s="515" t="s">
        <v>5163</v>
      </c>
      <c r="M21" s="514"/>
      <c r="N21" s="514" t="s">
        <v>5164</v>
      </c>
      <c r="O21" s="514"/>
      <c r="P21" s="515" t="s">
        <v>1026</v>
      </c>
      <c r="Q21" s="515" t="s">
        <v>471</v>
      </c>
      <c r="R21" s="515" t="s">
        <v>95</v>
      </c>
      <c r="S21" s="514"/>
      <c r="T21" s="514"/>
      <c r="U21" s="514" t="s">
        <v>2546</v>
      </c>
    </row>
    <row r="22">
      <c r="A22" s="513" t="s">
        <v>1523</v>
      </c>
      <c r="B22" s="514"/>
      <c r="C22" s="514"/>
      <c r="D22" s="513" t="s">
        <v>296</v>
      </c>
      <c r="E22" s="513" t="s">
        <v>28</v>
      </c>
      <c r="F22" s="513" t="s">
        <v>12</v>
      </c>
      <c r="G22" s="513" t="s">
        <v>588</v>
      </c>
      <c r="H22" s="513" t="s">
        <v>1413</v>
      </c>
      <c r="I22" s="514" t="s">
        <v>5165</v>
      </c>
      <c r="J22" s="514"/>
      <c r="K22" s="514" t="s">
        <v>5166</v>
      </c>
      <c r="L22" s="515" t="s">
        <v>5167</v>
      </c>
      <c r="M22" s="514"/>
      <c r="N22" s="514"/>
      <c r="O22" s="514"/>
      <c r="P22" s="515" t="s">
        <v>1026</v>
      </c>
      <c r="Q22" s="515" t="s">
        <v>471</v>
      </c>
      <c r="R22" s="515" t="s">
        <v>95</v>
      </c>
      <c r="S22" s="522" t="s">
        <v>5168</v>
      </c>
      <c r="T22" s="514"/>
      <c r="U22" s="514"/>
    </row>
    <row r="23">
      <c r="A23" s="513" t="s">
        <v>1530</v>
      </c>
      <c r="B23" s="514"/>
      <c r="C23" s="514"/>
      <c r="D23" s="513" t="s">
        <v>296</v>
      </c>
      <c r="E23" s="513" t="s">
        <v>5159</v>
      </c>
      <c r="F23" s="513" t="s">
        <v>11</v>
      </c>
      <c r="G23" s="514" t="s">
        <v>465</v>
      </c>
      <c r="H23" s="513" t="s">
        <v>1413</v>
      </c>
      <c r="I23" s="514" t="s">
        <v>5169</v>
      </c>
      <c r="J23" s="514" t="s">
        <v>5161</v>
      </c>
      <c r="K23" s="514" t="s">
        <v>5170</v>
      </c>
      <c r="L23" s="515" t="s">
        <v>5171</v>
      </c>
      <c r="M23" s="514"/>
      <c r="N23" s="514" t="s">
        <v>5172</v>
      </c>
      <c r="O23" s="514"/>
      <c r="P23" s="515" t="s">
        <v>1026</v>
      </c>
      <c r="Q23" s="515" t="s">
        <v>471</v>
      </c>
      <c r="R23" s="515" t="s">
        <v>95</v>
      </c>
      <c r="S23" s="514"/>
      <c r="T23" s="514"/>
      <c r="U23" s="514" t="s">
        <v>2546</v>
      </c>
    </row>
    <row r="24">
      <c r="A24" s="513" t="s">
        <v>1536</v>
      </c>
      <c r="B24" s="514"/>
      <c r="C24" s="514"/>
      <c r="D24" s="513" t="s">
        <v>296</v>
      </c>
      <c r="E24" s="513" t="s">
        <v>5173</v>
      </c>
      <c r="F24" s="513" t="s">
        <v>12</v>
      </c>
      <c r="G24" s="514" t="s">
        <v>465</v>
      </c>
      <c r="H24" s="513" t="s">
        <v>1413</v>
      </c>
      <c r="I24" s="515" t="s">
        <v>5174</v>
      </c>
      <c r="J24" s="515" t="s">
        <v>5123</v>
      </c>
      <c r="K24" s="515" t="s">
        <v>5175</v>
      </c>
      <c r="L24" s="514" t="s">
        <v>5176</v>
      </c>
      <c r="M24" s="514"/>
      <c r="N24" s="514" t="s">
        <v>5177</v>
      </c>
      <c r="O24" s="514"/>
      <c r="P24" s="515" t="s">
        <v>1026</v>
      </c>
      <c r="Q24" s="515" t="s">
        <v>471</v>
      </c>
      <c r="R24" s="515" t="s">
        <v>95</v>
      </c>
      <c r="S24" s="514"/>
      <c r="T24" s="514"/>
      <c r="U24" s="514"/>
    </row>
    <row r="25">
      <c r="A25" s="513" t="s">
        <v>1542</v>
      </c>
      <c r="B25" s="513" t="s">
        <v>5178</v>
      </c>
      <c r="C25" s="513" t="s">
        <v>3353</v>
      </c>
      <c r="D25" s="513" t="s">
        <v>296</v>
      </c>
      <c r="E25" s="513" t="s">
        <v>5059</v>
      </c>
      <c r="F25" s="513" t="s">
        <v>11</v>
      </c>
      <c r="G25" s="514" t="s">
        <v>465</v>
      </c>
      <c r="H25" s="513" t="s">
        <v>739</v>
      </c>
      <c r="I25" s="514" t="s">
        <v>5179</v>
      </c>
      <c r="J25" s="514"/>
      <c r="K25" s="515" t="s">
        <v>5180</v>
      </c>
      <c r="L25" s="515" t="s">
        <v>5181</v>
      </c>
      <c r="M25" s="514"/>
      <c r="N25" s="514" t="s">
        <v>5182</v>
      </c>
      <c r="O25" s="515" t="s">
        <v>5183</v>
      </c>
      <c r="P25" s="515" t="s">
        <v>1026</v>
      </c>
      <c r="Q25" s="515" t="s">
        <v>471</v>
      </c>
      <c r="R25" s="515" t="s">
        <v>95</v>
      </c>
      <c r="S25" s="514"/>
      <c r="T25" s="514"/>
      <c r="U25" s="514"/>
    </row>
    <row r="26">
      <c r="A26" s="513" t="s">
        <v>1549</v>
      </c>
      <c r="B26" s="514" t="s">
        <v>5184</v>
      </c>
      <c r="C26" s="514" t="s">
        <v>5185</v>
      </c>
      <c r="D26" s="513" t="s">
        <v>296</v>
      </c>
      <c r="E26" s="513" t="s">
        <v>5186</v>
      </c>
      <c r="F26" s="513" t="s">
        <v>12</v>
      </c>
      <c r="G26" s="513" t="s">
        <v>588</v>
      </c>
      <c r="H26" s="514"/>
      <c r="I26" s="514" t="s">
        <v>5187</v>
      </c>
      <c r="J26" s="514"/>
      <c r="K26" s="514" t="s">
        <v>5188</v>
      </c>
      <c r="L26" s="515" t="s">
        <v>5189</v>
      </c>
      <c r="M26" s="514"/>
      <c r="N26" s="514"/>
      <c r="O26" s="514"/>
      <c r="P26" s="517" t="s">
        <v>1026</v>
      </c>
      <c r="Q26" s="515" t="s">
        <v>490</v>
      </c>
      <c r="R26" s="515" t="s">
        <v>95</v>
      </c>
      <c r="S26" s="514"/>
      <c r="T26" s="514"/>
      <c r="U26" s="514"/>
    </row>
    <row r="27">
      <c r="A27" s="513" t="s">
        <v>1557</v>
      </c>
      <c r="B27" s="514"/>
      <c r="C27" s="514"/>
      <c r="D27" s="513" t="s">
        <v>296</v>
      </c>
      <c r="E27" s="513" t="s">
        <v>5173</v>
      </c>
      <c r="F27" s="513" t="s">
        <v>11</v>
      </c>
      <c r="G27" s="514" t="s">
        <v>465</v>
      </c>
      <c r="H27" s="513" t="s">
        <v>1413</v>
      </c>
      <c r="I27" s="515" t="s">
        <v>5190</v>
      </c>
      <c r="J27" s="514" t="s">
        <v>5191</v>
      </c>
      <c r="K27" s="514" t="s">
        <v>5192</v>
      </c>
      <c r="L27" s="515" t="s">
        <v>5193</v>
      </c>
      <c r="M27" s="514"/>
      <c r="N27" s="518" t="s">
        <v>5194</v>
      </c>
      <c r="O27" s="518"/>
      <c r="P27" s="515" t="s">
        <v>1026</v>
      </c>
      <c r="Q27" s="515" t="s">
        <v>471</v>
      </c>
      <c r="R27" s="515" t="s">
        <v>95</v>
      </c>
      <c r="S27" s="514"/>
      <c r="T27" s="514"/>
      <c r="U27" s="514"/>
    </row>
    <row r="28">
      <c r="A28" s="513" t="s">
        <v>1562</v>
      </c>
      <c r="B28" s="513" t="s">
        <v>5195</v>
      </c>
      <c r="C28" s="514"/>
      <c r="D28" s="513" t="s">
        <v>296</v>
      </c>
      <c r="E28" s="513" t="s">
        <v>22</v>
      </c>
      <c r="F28" s="513" t="s">
        <v>12</v>
      </c>
      <c r="G28" s="514" t="s">
        <v>465</v>
      </c>
      <c r="H28" s="513" t="s">
        <v>1413</v>
      </c>
      <c r="I28" s="514" t="s">
        <v>5196</v>
      </c>
      <c r="J28" s="514"/>
      <c r="K28" s="514" t="s">
        <v>5197</v>
      </c>
      <c r="L28" s="515" t="s">
        <v>5198</v>
      </c>
      <c r="M28" s="514"/>
      <c r="N28" s="514" t="s">
        <v>5199</v>
      </c>
      <c r="O28" s="514"/>
      <c r="P28" s="515" t="s">
        <v>1026</v>
      </c>
      <c r="Q28" s="515" t="s">
        <v>471</v>
      </c>
      <c r="R28" s="515" t="s">
        <v>620</v>
      </c>
      <c r="S28" s="514"/>
      <c r="T28" s="515" t="s">
        <v>58</v>
      </c>
      <c r="U28" s="514"/>
    </row>
    <row r="29">
      <c r="A29" s="513" t="s">
        <v>1568</v>
      </c>
      <c r="B29" s="513" t="s">
        <v>5142</v>
      </c>
      <c r="C29" s="514"/>
      <c r="D29" s="513" t="s">
        <v>296</v>
      </c>
      <c r="E29" s="513" t="s">
        <v>5085</v>
      </c>
      <c r="F29" s="513" t="s">
        <v>12</v>
      </c>
      <c r="G29" s="514" t="s">
        <v>465</v>
      </c>
      <c r="H29" s="513" t="s">
        <v>1413</v>
      </c>
      <c r="I29" s="514" t="s">
        <v>5200</v>
      </c>
      <c r="J29" s="514" t="s">
        <v>5144</v>
      </c>
      <c r="K29" s="514" t="s">
        <v>5201</v>
      </c>
      <c r="L29" s="514" t="s">
        <v>5202</v>
      </c>
      <c r="M29" s="514"/>
      <c r="N29" s="514" t="s">
        <v>5203</v>
      </c>
      <c r="O29" s="514"/>
      <c r="P29" s="523">
        <v>45570.0</v>
      </c>
      <c r="Q29" s="515" t="s">
        <v>490</v>
      </c>
      <c r="R29" s="515" t="s">
        <v>95</v>
      </c>
      <c r="S29" s="514"/>
      <c r="T29" s="514"/>
      <c r="U29" s="514"/>
    </row>
    <row r="30">
      <c r="A30" s="513" t="s">
        <v>1574</v>
      </c>
      <c r="B30" s="514"/>
      <c r="C30" s="514"/>
      <c r="D30" s="513" t="s">
        <v>296</v>
      </c>
      <c r="E30" s="513" t="s">
        <v>5173</v>
      </c>
      <c r="F30" s="513" t="s">
        <v>11</v>
      </c>
      <c r="G30" s="514" t="s">
        <v>588</v>
      </c>
      <c r="H30" s="513" t="s">
        <v>1413</v>
      </c>
      <c r="I30" s="514" t="s">
        <v>5204</v>
      </c>
      <c r="J30" s="514" t="s">
        <v>5205</v>
      </c>
      <c r="K30" s="514" t="s">
        <v>5206</v>
      </c>
      <c r="L30" s="514" t="s">
        <v>5207</v>
      </c>
      <c r="M30" s="514"/>
      <c r="N30" s="514"/>
      <c r="O30" s="514"/>
      <c r="P30" s="524">
        <v>45083.0</v>
      </c>
      <c r="Q30" s="514" t="s">
        <v>280</v>
      </c>
      <c r="R30" s="514" t="s">
        <v>620</v>
      </c>
      <c r="S30" s="525"/>
      <c r="T30" s="514" t="s">
        <v>58</v>
      </c>
      <c r="U30" s="514"/>
    </row>
    <row r="31">
      <c r="A31" s="513" t="s">
        <v>1580</v>
      </c>
      <c r="B31" s="514"/>
      <c r="C31" s="514"/>
      <c r="D31" s="513" t="s">
        <v>296</v>
      </c>
      <c r="E31" s="513" t="s">
        <v>5173</v>
      </c>
      <c r="F31" s="513" t="s">
        <v>11</v>
      </c>
      <c r="G31" s="514" t="s">
        <v>545</v>
      </c>
      <c r="H31" s="513" t="s">
        <v>1413</v>
      </c>
      <c r="I31" s="514" t="s">
        <v>5208</v>
      </c>
      <c r="J31" s="514" t="s">
        <v>5205</v>
      </c>
      <c r="K31" s="514" t="s">
        <v>5209</v>
      </c>
      <c r="L31" s="514" t="s">
        <v>5210</v>
      </c>
      <c r="M31" s="514"/>
      <c r="N31" s="514"/>
      <c r="O31" s="514"/>
      <c r="P31" s="515" t="s">
        <v>1026</v>
      </c>
      <c r="Q31" s="515" t="s">
        <v>471</v>
      </c>
      <c r="R31" s="515" t="s">
        <v>95</v>
      </c>
      <c r="S31" s="525"/>
      <c r="T31" s="514"/>
      <c r="U31" s="514"/>
    </row>
    <row r="32">
      <c r="A32" s="513" t="s">
        <v>1586</v>
      </c>
      <c r="B32" s="513" t="s">
        <v>5142</v>
      </c>
      <c r="C32" s="514"/>
      <c r="D32" s="513" t="s">
        <v>296</v>
      </c>
      <c r="E32" s="513" t="s">
        <v>5211</v>
      </c>
      <c r="F32" s="513" t="s">
        <v>12</v>
      </c>
      <c r="G32" s="514" t="s">
        <v>465</v>
      </c>
      <c r="H32" s="513" t="s">
        <v>1413</v>
      </c>
      <c r="I32" s="514" t="s">
        <v>5212</v>
      </c>
      <c r="J32" s="514" t="s">
        <v>5213</v>
      </c>
      <c r="K32" s="514" t="s">
        <v>5214</v>
      </c>
      <c r="L32" s="515" t="s">
        <v>5215</v>
      </c>
      <c r="M32" s="526"/>
      <c r="N32" s="514" t="s">
        <v>5199</v>
      </c>
      <c r="O32" s="515"/>
      <c r="P32" s="515" t="s">
        <v>1026</v>
      </c>
      <c r="Q32" s="515" t="s">
        <v>471</v>
      </c>
      <c r="R32" s="515" t="s">
        <v>95</v>
      </c>
      <c r="S32" s="514"/>
      <c r="T32" s="514"/>
      <c r="U32" s="514"/>
    </row>
    <row r="33">
      <c r="A33" s="513" t="s">
        <v>1592</v>
      </c>
      <c r="B33" s="514"/>
      <c r="C33" s="514"/>
      <c r="D33" s="513" t="s">
        <v>296</v>
      </c>
      <c r="E33" s="513" t="s">
        <v>28</v>
      </c>
      <c r="F33" s="513" t="s">
        <v>12</v>
      </c>
      <c r="G33" s="514" t="s">
        <v>465</v>
      </c>
      <c r="H33" s="513" t="s">
        <v>1413</v>
      </c>
      <c r="I33" s="514" t="s">
        <v>5216</v>
      </c>
      <c r="J33" s="514" t="s">
        <v>5123</v>
      </c>
      <c r="K33" s="514" t="s">
        <v>5217</v>
      </c>
      <c r="L33" s="514" t="s">
        <v>5218</v>
      </c>
      <c r="M33" s="514"/>
      <c r="N33" s="514" t="s">
        <v>5219</v>
      </c>
      <c r="O33" s="514"/>
      <c r="P33" s="515" t="s">
        <v>1026</v>
      </c>
      <c r="Q33" s="515" t="s">
        <v>471</v>
      </c>
      <c r="R33" s="515" t="s">
        <v>95</v>
      </c>
      <c r="S33" s="514"/>
      <c r="T33" s="514"/>
      <c r="U33" s="514"/>
    </row>
    <row r="34">
      <c r="A34" s="513" t="s">
        <v>1598</v>
      </c>
      <c r="B34" s="516" t="str">
        <f t="shared" ref="B34:B35" si="1">HYPERLINK("https://project-sunbird.atlassian.net/browse/SB-17893","SB-17893")</f>
        <v>SB-17893</v>
      </c>
      <c r="C34" s="514"/>
      <c r="D34" s="513" t="s">
        <v>296</v>
      </c>
      <c r="E34" s="513" t="s">
        <v>22</v>
      </c>
      <c r="F34" s="513" t="s">
        <v>12</v>
      </c>
      <c r="G34" s="514" t="s">
        <v>465</v>
      </c>
      <c r="H34" s="513" t="s">
        <v>1413</v>
      </c>
      <c r="I34" s="514" t="s">
        <v>5220</v>
      </c>
      <c r="J34" s="514" t="s">
        <v>5221</v>
      </c>
      <c r="K34" s="514" t="s">
        <v>5222</v>
      </c>
      <c r="L34" s="515" t="s">
        <v>5223</v>
      </c>
      <c r="M34" s="514"/>
      <c r="N34" s="514" t="s">
        <v>5224</v>
      </c>
      <c r="O34" s="514"/>
      <c r="P34" s="515" t="s">
        <v>1026</v>
      </c>
      <c r="Q34" s="515" t="s">
        <v>471</v>
      </c>
      <c r="R34" s="515" t="s">
        <v>95</v>
      </c>
      <c r="S34" s="514"/>
      <c r="T34" s="514"/>
      <c r="U34" s="514"/>
    </row>
    <row r="35">
      <c r="A35" s="513" t="s">
        <v>1603</v>
      </c>
      <c r="B35" s="516" t="str">
        <f t="shared" si="1"/>
        <v>SB-17893</v>
      </c>
      <c r="C35" s="514"/>
      <c r="D35" s="513" t="s">
        <v>296</v>
      </c>
      <c r="E35" s="513" t="s">
        <v>22</v>
      </c>
      <c r="F35" s="513" t="s">
        <v>12</v>
      </c>
      <c r="G35" s="514" t="s">
        <v>545</v>
      </c>
      <c r="H35" s="513" t="s">
        <v>1413</v>
      </c>
      <c r="I35" s="514" t="s">
        <v>5225</v>
      </c>
      <c r="J35" s="514" t="s">
        <v>5129</v>
      </c>
      <c r="K35" s="514" t="s">
        <v>5226</v>
      </c>
      <c r="L35" s="515" t="s">
        <v>5227</v>
      </c>
      <c r="M35" s="514"/>
      <c r="N35" s="514"/>
      <c r="O35" s="514"/>
      <c r="P35" s="515" t="s">
        <v>1026</v>
      </c>
      <c r="Q35" s="515" t="s">
        <v>471</v>
      </c>
      <c r="R35" s="515" t="s">
        <v>95</v>
      </c>
      <c r="S35" s="514"/>
      <c r="T35" s="514"/>
      <c r="U35" s="514"/>
    </row>
    <row r="36">
      <c r="A36" s="513" t="s">
        <v>1608</v>
      </c>
      <c r="B36" s="516" t="s">
        <v>5228</v>
      </c>
      <c r="C36" s="514"/>
      <c r="D36" s="513" t="s">
        <v>296</v>
      </c>
      <c r="E36" s="513" t="s">
        <v>5121</v>
      </c>
      <c r="F36" s="513" t="s">
        <v>11</v>
      </c>
      <c r="G36" s="514" t="s">
        <v>465</v>
      </c>
      <c r="H36" s="513" t="s">
        <v>1413</v>
      </c>
      <c r="I36" s="515" t="s">
        <v>5229</v>
      </c>
      <c r="J36" s="515" t="s">
        <v>5230</v>
      </c>
      <c r="K36" s="515" t="s">
        <v>5231</v>
      </c>
      <c r="L36" s="515" t="s">
        <v>5232</v>
      </c>
      <c r="M36" s="514"/>
      <c r="N36" s="525" t="s">
        <v>5233</v>
      </c>
      <c r="O36" s="515" t="s">
        <v>5234</v>
      </c>
      <c r="P36" s="515" t="s">
        <v>1026</v>
      </c>
      <c r="Q36" s="515" t="s">
        <v>471</v>
      </c>
      <c r="R36" s="515" t="s">
        <v>95</v>
      </c>
      <c r="S36" s="514"/>
      <c r="T36" s="514"/>
      <c r="U36" s="514"/>
    </row>
    <row r="37">
      <c r="A37" s="513" t="s">
        <v>1613</v>
      </c>
      <c r="B37" s="527" t="s">
        <v>5184</v>
      </c>
      <c r="C37" s="514" t="s">
        <v>5185</v>
      </c>
      <c r="D37" s="513" t="s">
        <v>296</v>
      </c>
      <c r="E37" s="513" t="s">
        <v>5059</v>
      </c>
      <c r="F37" s="513" t="s">
        <v>12</v>
      </c>
      <c r="G37" s="514" t="s">
        <v>465</v>
      </c>
      <c r="H37" s="514"/>
      <c r="I37" s="514" t="s">
        <v>5235</v>
      </c>
      <c r="J37" s="514"/>
      <c r="K37" s="514" t="s">
        <v>5236</v>
      </c>
      <c r="L37" s="515" t="s">
        <v>5237</v>
      </c>
      <c r="M37" s="514"/>
      <c r="N37" s="514" t="s">
        <v>5238</v>
      </c>
      <c r="O37" s="514"/>
      <c r="P37" s="515" t="s">
        <v>1026</v>
      </c>
      <c r="Q37" s="515" t="s">
        <v>471</v>
      </c>
      <c r="R37" s="515" t="s">
        <v>95</v>
      </c>
      <c r="S37" s="514"/>
      <c r="T37" s="514"/>
      <c r="U37" s="514"/>
    </row>
    <row r="38">
      <c r="A38" s="513" t="s">
        <v>1617</v>
      </c>
      <c r="B38" s="513" t="s">
        <v>5239</v>
      </c>
      <c r="C38" s="514"/>
      <c r="D38" s="513" t="s">
        <v>296</v>
      </c>
      <c r="E38" s="513" t="s">
        <v>28</v>
      </c>
      <c r="F38" s="513" t="s">
        <v>11</v>
      </c>
      <c r="G38" s="513" t="s">
        <v>545</v>
      </c>
      <c r="H38" s="513" t="s">
        <v>1413</v>
      </c>
      <c r="I38" s="515" t="s">
        <v>5240</v>
      </c>
      <c r="J38" s="514" t="s">
        <v>5241</v>
      </c>
      <c r="K38" s="514" t="s">
        <v>5242</v>
      </c>
      <c r="L38" s="515" t="s">
        <v>5243</v>
      </c>
      <c r="M38" s="514"/>
      <c r="N38" s="514"/>
      <c r="O38" s="514"/>
      <c r="P38" s="515" t="s">
        <v>1026</v>
      </c>
      <c r="Q38" s="515" t="s">
        <v>471</v>
      </c>
      <c r="R38" s="515" t="s">
        <v>95</v>
      </c>
      <c r="S38" s="514"/>
      <c r="T38" s="514"/>
      <c r="U38" s="514"/>
    </row>
    <row r="39">
      <c r="A39" s="513" t="s">
        <v>1621</v>
      </c>
      <c r="B39" s="513" t="s">
        <v>5244</v>
      </c>
      <c r="C39" s="514"/>
      <c r="D39" s="513" t="s">
        <v>296</v>
      </c>
      <c r="E39" s="513" t="s">
        <v>5245</v>
      </c>
      <c r="F39" s="513" t="s">
        <v>12</v>
      </c>
      <c r="G39" s="514" t="s">
        <v>465</v>
      </c>
      <c r="H39" s="513" t="s">
        <v>1413</v>
      </c>
      <c r="I39" s="514" t="s">
        <v>5246</v>
      </c>
      <c r="J39" s="514" t="s">
        <v>5247</v>
      </c>
      <c r="K39" s="514" t="s">
        <v>5248</v>
      </c>
      <c r="L39" s="515" t="s">
        <v>5249</v>
      </c>
      <c r="M39" s="514"/>
      <c r="N39" s="514" t="s">
        <v>5250</v>
      </c>
      <c r="O39" s="514"/>
      <c r="P39" s="515" t="s">
        <v>1026</v>
      </c>
      <c r="Q39" s="515" t="s">
        <v>471</v>
      </c>
      <c r="R39" s="515" t="s">
        <v>95</v>
      </c>
      <c r="S39" s="514"/>
      <c r="T39" s="514"/>
      <c r="U39" s="514"/>
    </row>
    <row r="40">
      <c r="A40" s="513" t="s">
        <v>1628</v>
      </c>
      <c r="B40" s="514"/>
      <c r="C40" s="514"/>
      <c r="D40" s="513" t="s">
        <v>296</v>
      </c>
      <c r="E40" s="513" t="s">
        <v>5173</v>
      </c>
      <c r="F40" s="513" t="s">
        <v>11</v>
      </c>
      <c r="G40" s="514" t="s">
        <v>545</v>
      </c>
      <c r="H40" s="513" t="s">
        <v>1413</v>
      </c>
      <c r="I40" s="514" t="s">
        <v>5251</v>
      </c>
      <c r="J40" s="514" t="s">
        <v>5191</v>
      </c>
      <c r="K40" s="514" t="s">
        <v>5252</v>
      </c>
      <c r="L40" s="515" t="s">
        <v>5253</v>
      </c>
      <c r="M40" s="514"/>
      <c r="N40" s="514"/>
      <c r="O40" s="514"/>
      <c r="P40" s="515" t="s">
        <v>1026</v>
      </c>
      <c r="Q40" s="515" t="s">
        <v>471</v>
      </c>
      <c r="R40" s="515" t="s">
        <v>95</v>
      </c>
      <c r="S40" s="518"/>
      <c r="T40" s="514"/>
      <c r="U40" s="514"/>
    </row>
    <row r="41">
      <c r="A41" s="513" t="s">
        <v>1633</v>
      </c>
      <c r="B41" s="516" t="s">
        <v>5127</v>
      </c>
      <c r="C41" s="514"/>
      <c r="D41" s="513" t="s">
        <v>296</v>
      </c>
      <c r="E41" s="513" t="s">
        <v>5254</v>
      </c>
      <c r="F41" s="513" t="s">
        <v>12</v>
      </c>
      <c r="G41" s="513" t="s">
        <v>588</v>
      </c>
      <c r="H41" s="513" t="s">
        <v>1413</v>
      </c>
      <c r="I41" s="514" t="s">
        <v>5255</v>
      </c>
      <c r="J41" s="514" t="s">
        <v>5256</v>
      </c>
      <c r="K41" s="514" t="s">
        <v>5257</v>
      </c>
      <c r="L41" s="515" t="s">
        <v>5258</v>
      </c>
      <c r="M41" s="514"/>
      <c r="N41" s="514"/>
      <c r="O41" s="514"/>
      <c r="P41" s="528">
        <v>45569.0</v>
      </c>
      <c r="Q41" s="515" t="s">
        <v>471</v>
      </c>
      <c r="R41" s="515" t="s">
        <v>95</v>
      </c>
      <c r="S41" s="514"/>
      <c r="T41" s="514"/>
      <c r="U41" s="514"/>
    </row>
    <row r="42">
      <c r="A42" s="513" t="s">
        <v>1639</v>
      </c>
      <c r="B42" s="514"/>
      <c r="C42" s="514"/>
      <c r="D42" s="513" t="s">
        <v>296</v>
      </c>
      <c r="E42" s="513" t="s">
        <v>28</v>
      </c>
      <c r="F42" s="513" t="s">
        <v>12</v>
      </c>
      <c r="G42" s="513" t="s">
        <v>588</v>
      </c>
      <c r="H42" s="513" t="s">
        <v>1413</v>
      </c>
      <c r="I42" s="514" t="s">
        <v>5259</v>
      </c>
      <c r="J42" s="514" t="s">
        <v>5191</v>
      </c>
      <c r="K42" s="514" t="s">
        <v>5260</v>
      </c>
      <c r="L42" s="515" t="s">
        <v>5261</v>
      </c>
      <c r="M42" s="514"/>
      <c r="N42" s="514"/>
      <c r="O42" s="514"/>
      <c r="P42" s="528">
        <v>45569.0</v>
      </c>
      <c r="Q42" s="515" t="s">
        <v>471</v>
      </c>
      <c r="R42" s="515" t="s">
        <v>95</v>
      </c>
      <c r="S42" s="514"/>
      <c r="T42" s="514"/>
      <c r="U42" s="514"/>
    </row>
    <row r="43">
      <c r="A43" s="513" t="s">
        <v>1645</v>
      </c>
      <c r="B43" s="513" t="s">
        <v>5262</v>
      </c>
      <c r="C43" s="513" t="s">
        <v>5263</v>
      </c>
      <c r="D43" s="513" t="s">
        <v>296</v>
      </c>
      <c r="E43" s="513" t="s">
        <v>28</v>
      </c>
      <c r="F43" s="513" t="s">
        <v>12</v>
      </c>
      <c r="G43" s="514" t="s">
        <v>545</v>
      </c>
      <c r="H43" s="513" t="s">
        <v>5264</v>
      </c>
      <c r="I43" s="513" t="s">
        <v>5265</v>
      </c>
      <c r="J43" s="513" t="s">
        <v>5266</v>
      </c>
      <c r="K43" s="513" t="s">
        <v>5267</v>
      </c>
      <c r="L43" s="513" t="s">
        <v>1646</v>
      </c>
      <c r="M43" s="514"/>
      <c r="N43" s="514"/>
      <c r="O43" s="514"/>
      <c r="P43" s="515" t="s">
        <v>1026</v>
      </c>
      <c r="Q43" s="515" t="s">
        <v>471</v>
      </c>
      <c r="R43" s="515" t="s">
        <v>95</v>
      </c>
      <c r="S43" s="514"/>
      <c r="T43" s="518"/>
      <c r="U43" s="514"/>
    </row>
    <row r="44">
      <c r="A44" s="513" t="s">
        <v>1650</v>
      </c>
      <c r="B44" s="513" t="s">
        <v>5268</v>
      </c>
      <c r="C44" s="514"/>
      <c r="D44" s="513" t="s">
        <v>296</v>
      </c>
      <c r="E44" s="513" t="s">
        <v>1413</v>
      </c>
      <c r="F44" s="513" t="s">
        <v>12</v>
      </c>
      <c r="G44" s="514" t="s">
        <v>465</v>
      </c>
      <c r="H44" s="513" t="s">
        <v>1413</v>
      </c>
      <c r="I44" s="514" t="s">
        <v>5269</v>
      </c>
      <c r="J44" s="514"/>
      <c r="K44" s="514" t="s">
        <v>5270</v>
      </c>
      <c r="L44" s="514" t="s">
        <v>5271</v>
      </c>
      <c r="M44" s="514"/>
      <c r="N44" s="513" t="s">
        <v>5272</v>
      </c>
      <c r="O44" s="513"/>
      <c r="P44" s="515"/>
      <c r="Q44" s="514"/>
      <c r="R44" s="515" t="s">
        <v>620</v>
      </c>
      <c r="S44" s="514"/>
      <c r="T44" s="514" t="s">
        <v>58</v>
      </c>
      <c r="U44" s="514"/>
    </row>
    <row r="45">
      <c r="A45" s="513" t="s">
        <v>1654</v>
      </c>
      <c r="B45" s="513" t="s">
        <v>5268</v>
      </c>
      <c r="C45" s="514"/>
      <c r="D45" s="513" t="s">
        <v>296</v>
      </c>
      <c r="E45" s="513" t="s">
        <v>5121</v>
      </c>
      <c r="F45" s="513" t="s">
        <v>12</v>
      </c>
      <c r="G45" s="514" t="s">
        <v>465</v>
      </c>
      <c r="H45" s="513" t="s">
        <v>1413</v>
      </c>
      <c r="I45" s="514" t="s">
        <v>5273</v>
      </c>
      <c r="J45" s="514"/>
      <c r="K45" s="514" t="s">
        <v>5274</v>
      </c>
      <c r="L45" s="514" t="s">
        <v>5275</v>
      </c>
      <c r="M45" s="514"/>
      <c r="N45" s="513" t="s">
        <v>5272</v>
      </c>
      <c r="O45" s="513"/>
      <c r="P45" s="514"/>
      <c r="Q45" s="514"/>
      <c r="R45" s="515" t="s">
        <v>620</v>
      </c>
      <c r="S45" s="514"/>
      <c r="T45" s="514" t="s">
        <v>58</v>
      </c>
      <c r="U45" s="514"/>
    </row>
    <row r="46">
      <c r="A46" s="513" t="s">
        <v>1661</v>
      </c>
      <c r="B46" s="514"/>
      <c r="C46" s="514"/>
      <c r="D46" s="513" t="s">
        <v>296</v>
      </c>
      <c r="E46" s="513" t="s">
        <v>5173</v>
      </c>
      <c r="F46" s="513" t="s">
        <v>11</v>
      </c>
      <c r="G46" s="514" t="s">
        <v>465</v>
      </c>
      <c r="H46" s="513" t="s">
        <v>1413</v>
      </c>
      <c r="I46" s="514" t="s">
        <v>5276</v>
      </c>
      <c r="J46" s="514" t="s">
        <v>5205</v>
      </c>
      <c r="K46" s="514" t="s">
        <v>5277</v>
      </c>
      <c r="L46" s="514" t="s">
        <v>5278</v>
      </c>
      <c r="M46" s="514"/>
      <c r="N46" s="514" t="s">
        <v>5279</v>
      </c>
      <c r="O46" s="514"/>
      <c r="P46" s="515" t="s">
        <v>1026</v>
      </c>
      <c r="Q46" s="515" t="s">
        <v>471</v>
      </c>
      <c r="R46" s="515" t="s">
        <v>95</v>
      </c>
      <c r="S46" s="518"/>
      <c r="T46" s="514"/>
      <c r="U46" s="514"/>
    </row>
    <row r="47">
      <c r="A47" s="513" t="s">
        <v>1666</v>
      </c>
      <c r="B47" s="513" t="s">
        <v>5280</v>
      </c>
      <c r="C47" s="514"/>
      <c r="D47" s="513" t="s">
        <v>296</v>
      </c>
      <c r="E47" s="513" t="s">
        <v>5281</v>
      </c>
      <c r="F47" s="513" t="s">
        <v>11</v>
      </c>
      <c r="G47" s="514" t="s">
        <v>545</v>
      </c>
      <c r="H47" s="513" t="s">
        <v>1413</v>
      </c>
      <c r="I47" s="514" t="s">
        <v>5282</v>
      </c>
      <c r="J47" s="514" t="s">
        <v>5283</v>
      </c>
      <c r="K47" s="514" t="s">
        <v>5284</v>
      </c>
      <c r="L47" s="515" t="s">
        <v>5285</v>
      </c>
      <c r="M47" s="514"/>
      <c r="N47" s="514"/>
      <c r="O47" s="514"/>
      <c r="P47" s="515" t="s">
        <v>1026</v>
      </c>
      <c r="Q47" s="515" t="s">
        <v>471</v>
      </c>
      <c r="R47" s="515" t="s">
        <v>95</v>
      </c>
      <c r="S47" s="514"/>
      <c r="T47" s="514"/>
      <c r="U47" s="514"/>
    </row>
    <row r="48">
      <c r="A48" s="513" t="s">
        <v>1672</v>
      </c>
      <c r="B48" s="516" t="s">
        <v>5286</v>
      </c>
      <c r="C48" s="514"/>
      <c r="D48" s="513" t="s">
        <v>296</v>
      </c>
      <c r="E48" s="513" t="s">
        <v>5254</v>
      </c>
      <c r="F48" s="513" t="s">
        <v>12</v>
      </c>
      <c r="G48" s="514" t="s">
        <v>465</v>
      </c>
      <c r="H48" s="513" t="s">
        <v>1413</v>
      </c>
      <c r="I48" s="514" t="s">
        <v>5287</v>
      </c>
      <c r="J48" s="514" t="s">
        <v>5288</v>
      </c>
      <c r="K48" s="514" t="s">
        <v>5289</v>
      </c>
      <c r="L48" s="514" t="s">
        <v>5290</v>
      </c>
      <c r="M48" s="514"/>
      <c r="N48" s="514" t="s">
        <v>5199</v>
      </c>
      <c r="O48" s="514"/>
      <c r="P48" s="515" t="s">
        <v>1026</v>
      </c>
      <c r="Q48" s="515" t="s">
        <v>471</v>
      </c>
      <c r="R48" s="515" t="s">
        <v>95</v>
      </c>
      <c r="S48" s="514"/>
      <c r="T48" s="514"/>
      <c r="U48" s="514"/>
    </row>
    <row r="49">
      <c r="A49" s="513" t="s">
        <v>1678</v>
      </c>
      <c r="B49" s="516" t="s">
        <v>5291</v>
      </c>
      <c r="C49" s="513" t="s">
        <v>5292</v>
      </c>
      <c r="D49" s="513" t="s">
        <v>296</v>
      </c>
      <c r="E49" s="513" t="s">
        <v>5293</v>
      </c>
      <c r="F49" s="513" t="s">
        <v>12</v>
      </c>
      <c r="G49" s="513" t="s">
        <v>588</v>
      </c>
      <c r="H49" s="513" t="s">
        <v>2267</v>
      </c>
      <c r="I49" s="514" t="s">
        <v>5294</v>
      </c>
      <c r="J49" s="519"/>
      <c r="K49" s="514" t="s">
        <v>5295</v>
      </c>
      <c r="L49" s="514" t="s">
        <v>5296</v>
      </c>
      <c r="M49" s="514"/>
      <c r="N49" s="525"/>
      <c r="O49" s="525"/>
      <c r="P49" s="515" t="s">
        <v>1026</v>
      </c>
      <c r="Q49" s="515" t="s">
        <v>471</v>
      </c>
      <c r="R49" s="515" t="s">
        <v>95</v>
      </c>
      <c r="S49" s="514"/>
      <c r="T49" s="514"/>
      <c r="U49" s="514"/>
    </row>
    <row r="50">
      <c r="A50" s="513" t="s">
        <v>1684</v>
      </c>
      <c r="B50" s="516" t="s">
        <v>5291</v>
      </c>
      <c r="C50" s="513" t="s">
        <v>5292</v>
      </c>
      <c r="D50" s="513" t="s">
        <v>296</v>
      </c>
      <c r="E50" s="513" t="s">
        <v>5293</v>
      </c>
      <c r="F50" s="513" t="s">
        <v>11</v>
      </c>
      <c r="G50" s="513" t="s">
        <v>588</v>
      </c>
      <c r="H50" s="513" t="s">
        <v>2267</v>
      </c>
      <c r="I50" s="514" t="s">
        <v>5297</v>
      </c>
      <c r="J50" s="519"/>
      <c r="K50" s="514" t="s">
        <v>5298</v>
      </c>
      <c r="L50" s="514" t="s">
        <v>5299</v>
      </c>
      <c r="M50" s="514"/>
      <c r="N50" s="525"/>
      <c r="O50" s="525"/>
      <c r="P50" s="515" t="s">
        <v>1026</v>
      </c>
      <c r="Q50" s="515" t="s">
        <v>471</v>
      </c>
      <c r="R50" s="515" t="s">
        <v>95</v>
      </c>
      <c r="S50" s="514"/>
      <c r="T50" s="514"/>
      <c r="U50" s="514"/>
    </row>
    <row r="51">
      <c r="A51" s="513" t="s">
        <v>1689</v>
      </c>
      <c r="B51" s="513" t="s">
        <v>5300</v>
      </c>
      <c r="C51" s="513" t="s">
        <v>5058</v>
      </c>
      <c r="D51" s="513" t="s">
        <v>296</v>
      </c>
      <c r="E51" s="513" t="s">
        <v>5186</v>
      </c>
      <c r="F51" s="513" t="s">
        <v>11</v>
      </c>
      <c r="G51" s="514" t="s">
        <v>465</v>
      </c>
      <c r="H51" s="513" t="s">
        <v>1646</v>
      </c>
      <c r="I51" s="514" t="s">
        <v>5301</v>
      </c>
      <c r="J51" s="514"/>
      <c r="K51" s="514" t="s">
        <v>5302</v>
      </c>
      <c r="L51" s="514" t="s">
        <v>5303</v>
      </c>
      <c r="M51" s="514"/>
      <c r="N51" s="514" t="s">
        <v>5304</v>
      </c>
      <c r="O51" s="514"/>
      <c r="P51" s="515" t="s">
        <v>1026</v>
      </c>
      <c r="Q51" s="515" t="s">
        <v>471</v>
      </c>
      <c r="R51" s="515" t="s">
        <v>95</v>
      </c>
      <c r="S51" s="514"/>
      <c r="T51" s="514"/>
      <c r="U51" s="514"/>
    </row>
    <row r="52">
      <c r="A52" s="513" t="s">
        <v>1694</v>
      </c>
      <c r="B52" s="513" t="s">
        <v>5300</v>
      </c>
      <c r="C52" s="513" t="s">
        <v>5058</v>
      </c>
      <c r="D52" s="513" t="s">
        <v>296</v>
      </c>
      <c r="E52" s="513" t="s">
        <v>5186</v>
      </c>
      <c r="F52" s="513" t="s">
        <v>12</v>
      </c>
      <c r="G52" s="514" t="s">
        <v>465</v>
      </c>
      <c r="H52" s="513" t="s">
        <v>1646</v>
      </c>
      <c r="I52" s="514" t="s">
        <v>5305</v>
      </c>
      <c r="J52" s="514"/>
      <c r="K52" s="514" t="s">
        <v>5306</v>
      </c>
      <c r="L52" s="514" t="s">
        <v>5307</v>
      </c>
      <c r="M52" s="514"/>
      <c r="N52" s="514" t="s">
        <v>5308</v>
      </c>
      <c r="O52" s="514"/>
      <c r="P52" s="515" t="s">
        <v>1026</v>
      </c>
      <c r="Q52" s="515" t="s">
        <v>471</v>
      </c>
      <c r="R52" s="515" t="s">
        <v>95</v>
      </c>
      <c r="S52" s="514"/>
      <c r="T52" s="514"/>
      <c r="U52" s="514"/>
    </row>
    <row r="53">
      <c r="A53" s="513" t="s">
        <v>1700</v>
      </c>
      <c r="B53" s="513" t="s">
        <v>5309</v>
      </c>
      <c r="C53" s="513" t="s">
        <v>5310</v>
      </c>
      <c r="D53" s="513" t="s">
        <v>296</v>
      </c>
      <c r="E53" s="513" t="s">
        <v>5186</v>
      </c>
      <c r="F53" s="513" t="s">
        <v>11</v>
      </c>
      <c r="G53" s="514" t="s">
        <v>545</v>
      </c>
      <c r="H53" s="513" t="s">
        <v>5311</v>
      </c>
      <c r="I53" s="514" t="s">
        <v>5312</v>
      </c>
      <c r="J53" s="514"/>
      <c r="K53" s="514" t="s">
        <v>5313</v>
      </c>
      <c r="L53" s="514" t="s">
        <v>5314</v>
      </c>
      <c r="M53" s="514"/>
      <c r="N53" s="514"/>
      <c r="O53" s="514"/>
      <c r="P53" s="528">
        <v>45569.0</v>
      </c>
      <c r="Q53" s="515" t="s">
        <v>471</v>
      </c>
      <c r="R53" s="515" t="s">
        <v>95</v>
      </c>
      <c r="S53" s="514"/>
      <c r="T53" s="514"/>
      <c r="U53" s="514"/>
    </row>
    <row r="54">
      <c r="A54" s="513" t="s">
        <v>1706</v>
      </c>
      <c r="B54" s="513" t="s">
        <v>5309</v>
      </c>
      <c r="C54" s="513" t="s">
        <v>5310</v>
      </c>
      <c r="D54" s="513" t="s">
        <v>296</v>
      </c>
      <c r="E54" s="514"/>
      <c r="F54" s="513" t="s">
        <v>11</v>
      </c>
      <c r="G54" s="514" t="s">
        <v>545</v>
      </c>
      <c r="H54" s="513" t="s">
        <v>5311</v>
      </c>
      <c r="I54" s="514" t="s">
        <v>5315</v>
      </c>
      <c r="J54" s="514"/>
      <c r="K54" s="514" t="s">
        <v>5316</v>
      </c>
      <c r="L54" s="514" t="s">
        <v>5317</v>
      </c>
      <c r="M54" s="514"/>
      <c r="N54" s="518"/>
      <c r="O54" s="518"/>
      <c r="P54" s="528">
        <v>45569.0</v>
      </c>
      <c r="Q54" s="515" t="s">
        <v>471</v>
      </c>
      <c r="R54" s="515" t="s">
        <v>95</v>
      </c>
      <c r="S54" s="514"/>
      <c r="T54" s="514"/>
      <c r="U54" s="514"/>
    </row>
    <row r="55">
      <c r="A55" s="513" t="s">
        <v>1711</v>
      </c>
      <c r="B55" s="516" t="s">
        <v>5286</v>
      </c>
      <c r="C55" s="514"/>
      <c r="D55" s="513" t="s">
        <v>296</v>
      </c>
      <c r="E55" s="513" t="s">
        <v>5254</v>
      </c>
      <c r="F55" s="513" t="s">
        <v>12</v>
      </c>
      <c r="G55" s="514" t="s">
        <v>465</v>
      </c>
      <c r="H55" s="513" t="s">
        <v>1413</v>
      </c>
      <c r="I55" s="514" t="s">
        <v>5318</v>
      </c>
      <c r="J55" s="514" t="s">
        <v>5288</v>
      </c>
      <c r="K55" s="514" t="s">
        <v>5319</v>
      </c>
      <c r="L55" s="514" t="s">
        <v>5320</v>
      </c>
      <c r="M55" s="514"/>
      <c r="N55" s="514" t="s">
        <v>5321</v>
      </c>
      <c r="O55" s="514"/>
      <c r="P55" s="515" t="s">
        <v>1026</v>
      </c>
      <c r="Q55" s="515" t="s">
        <v>471</v>
      </c>
      <c r="R55" s="515" t="s">
        <v>95</v>
      </c>
      <c r="S55" s="514"/>
      <c r="T55" s="514"/>
      <c r="U55" s="514"/>
    </row>
    <row r="56">
      <c r="A56" s="513" t="s">
        <v>1714</v>
      </c>
      <c r="B56" s="516" t="s">
        <v>5286</v>
      </c>
      <c r="C56" s="514"/>
      <c r="D56" s="513" t="s">
        <v>296</v>
      </c>
      <c r="E56" s="513" t="s">
        <v>5254</v>
      </c>
      <c r="F56" s="513" t="s">
        <v>12</v>
      </c>
      <c r="G56" s="514" t="s">
        <v>465</v>
      </c>
      <c r="H56" s="513" t="s">
        <v>1413</v>
      </c>
      <c r="I56" s="514" t="s">
        <v>5322</v>
      </c>
      <c r="J56" s="514" t="s">
        <v>5288</v>
      </c>
      <c r="K56" s="514" t="s">
        <v>5323</v>
      </c>
      <c r="L56" s="514" t="s">
        <v>5324</v>
      </c>
      <c r="M56" s="514"/>
      <c r="N56" s="514" t="s">
        <v>5325</v>
      </c>
      <c r="O56" s="514"/>
      <c r="P56" s="515" t="s">
        <v>1026</v>
      </c>
      <c r="Q56" s="515" t="s">
        <v>471</v>
      </c>
      <c r="R56" s="515" t="s">
        <v>95</v>
      </c>
      <c r="S56" s="514"/>
      <c r="T56" s="514"/>
      <c r="U56" s="514"/>
    </row>
    <row r="57">
      <c r="A57" s="513" t="s">
        <v>1720</v>
      </c>
      <c r="B57" s="516" t="s">
        <v>5286</v>
      </c>
      <c r="C57" s="514"/>
      <c r="D57" s="513" t="s">
        <v>296</v>
      </c>
      <c r="E57" s="513" t="s">
        <v>5254</v>
      </c>
      <c r="F57" s="513" t="s">
        <v>12</v>
      </c>
      <c r="G57" s="514" t="s">
        <v>465</v>
      </c>
      <c r="H57" s="513" t="s">
        <v>1413</v>
      </c>
      <c r="I57" s="514" t="s">
        <v>5326</v>
      </c>
      <c r="J57" s="514" t="s">
        <v>5288</v>
      </c>
      <c r="K57" s="514" t="s">
        <v>5323</v>
      </c>
      <c r="L57" s="514" t="s">
        <v>5327</v>
      </c>
      <c r="M57" s="514"/>
      <c r="N57" s="514" t="s">
        <v>5224</v>
      </c>
      <c r="O57" s="514"/>
      <c r="P57" s="515" t="s">
        <v>1026</v>
      </c>
      <c r="Q57" s="515" t="s">
        <v>471</v>
      </c>
      <c r="R57" s="515" t="s">
        <v>95</v>
      </c>
      <c r="S57" s="514"/>
      <c r="T57" s="514"/>
      <c r="U57" s="514"/>
    </row>
    <row r="58">
      <c r="A58" s="513" t="s">
        <v>1725</v>
      </c>
      <c r="B58" s="513" t="s">
        <v>5328</v>
      </c>
      <c r="C58" s="514"/>
      <c r="D58" s="513" t="s">
        <v>296</v>
      </c>
      <c r="E58" s="513" t="s">
        <v>5121</v>
      </c>
      <c r="F58" s="513" t="s">
        <v>12</v>
      </c>
      <c r="G58" s="514" t="s">
        <v>465</v>
      </c>
      <c r="H58" s="513" t="s">
        <v>1413</v>
      </c>
      <c r="I58" s="514" t="s">
        <v>5329</v>
      </c>
      <c r="J58" s="514" t="s">
        <v>5191</v>
      </c>
      <c r="K58" s="514" t="s">
        <v>5330</v>
      </c>
      <c r="L58" s="514" t="s">
        <v>5331</v>
      </c>
      <c r="M58" s="514"/>
      <c r="N58" s="514" t="s">
        <v>5332</v>
      </c>
      <c r="O58" s="514"/>
      <c r="P58" s="515" t="s">
        <v>1026</v>
      </c>
      <c r="Q58" s="515" t="s">
        <v>471</v>
      </c>
      <c r="R58" s="515" t="s">
        <v>95</v>
      </c>
      <c r="S58" s="514"/>
      <c r="T58" s="514"/>
      <c r="U58" s="514"/>
    </row>
    <row r="59">
      <c r="A59" s="513" t="s">
        <v>1731</v>
      </c>
      <c r="B59" s="513" t="s">
        <v>5328</v>
      </c>
      <c r="C59" s="514"/>
      <c r="D59" s="513" t="s">
        <v>296</v>
      </c>
      <c r="E59" s="513" t="s">
        <v>5121</v>
      </c>
      <c r="F59" s="513" t="s">
        <v>12</v>
      </c>
      <c r="G59" s="514" t="s">
        <v>545</v>
      </c>
      <c r="H59" s="513" t="s">
        <v>1413</v>
      </c>
      <c r="I59" s="514" t="s">
        <v>5333</v>
      </c>
      <c r="J59" s="514" t="s">
        <v>5191</v>
      </c>
      <c r="K59" s="514" t="s">
        <v>5334</v>
      </c>
      <c r="L59" s="514" t="s">
        <v>5335</v>
      </c>
      <c r="M59" s="514"/>
      <c r="N59" s="514"/>
      <c r="O59" s="514"/>
      <c r="P59" s="528">
        <v>45569.0</v>
      </c>
      <c r="Q59" s="515" t="s">
        <v>471</v>
      </c>
      <c r="R59" s="515" t="s">
        <v>95</v>
      </c>
      <c r="S59" s="514" t="s">
        <v>5336</v>
      </c>
      <c r="T59" s="514"/>
      <c r="U59" s="514"/>
    </row>
    <row r="60">
      <c r="A60" s="513" t="s">
        <v>1738</v>
      </c>
      <c r="B60" s="513" t="s">
        <v>5328</v>
      </c>
      <c r="C60" s="514"/>
      <c r="D60" s="513" t="s">
        <v>296</v>
      </c>
      <c r="E60" s="513" t="s">
        <v>5254</v>
      </c>
      <c r="F60" s="513" t="s">
        <v>12</v>
      </c>
      <c r="G60" s="514" t="s">
        <v>465</v>
      </c>
      <c r="H60" s="513" t="s">
        <v>1413</v>
      </c>
      <c r="I60" s="514" t="s">
        <v>5337</v>
      </c>
      <c r="J60" s="514" t="s">
        <v>5191</v>
      </c>
      <c r="K60" s="514" t="s">
        <v>5338</v>
      </c>
      <c r="L60" s="515" t="s">
        <v>5339</v>
      </c>
      <c r="M60" s="514"/>
      <c r="N60" s="514" t="s">
        <v>5224</v>
      </c>
      <c r="O60" s="514"/>
      <c r="P60" s="515" t="s">
        <v>1026</v>
      </c>
      <c r="Q60" s="515" t="s">
        <v>471</v>
      </c>
      <c r="R60" s="515" t="s">
        <v>95</v>
      </c>
      <c r="S60" s="514"/>
      <c r="T60" s="514"/>
      <c r="U60" s="514"/>
    </row>
    <row r="61">
      <c r="A61" s="513" t="s">
        <v>1744</v>
      </c>
      <c r="B61" s="513" t="s">
        <v>5328</v>
      </c>
      <c r="C61" s="514"/>
      <c r="D61" s="513" t="s">
        <v>296</v>
      </c>
      <c r="E61" s="513" t="s">
        <v>5254</v>
      </c>
      <c r="F61" s="513" t="s">
        <v>12</v>
      </c>
      <c r="G61" s="514" t="s">
        <v>465</v>
      </c>
      <c r="H61" s="513" t="s">
        <v>1413</v>
      </c>
      <c r="I61" s="514" t="s">
        <v>5340</v>
      </c>
      <c r="J61" s="514" t="s">
        <v>5191</v>
      </c>
      <c r="K61" s="514" t="s">
        <v>5341</v>
      </c>
      <c r="L61" s="515" t="s">
        <v>5342</v>
      </c>
      <c r="M61" s="514"/>
      <c r="N61" s="514" t="s">
        <v>5325</v>
      </c>
      <c r="O61" s="514"/>
      <c r="P61" s="515" t="s">
        <v>1026</v>
      </c>
      <c r="Q61" s="515" t="s">
        <v>471</v>
      </c>
      <c r="R61" s="515" t="s">
        <v>95</v>
      </c>
      <c r="S61" s="514"/>
      <c r="T61" s="514"/>
      <c r="U61" s="514"/>
    </row>
    <row r="62">
      <c r="A62" s="513" t="s">
        <v>1750</v>
      </c>
      <c r="B62" s="513" t="s">
        <v>5309</v>
      </c>
      <c r="C62" s="513" t="s">
        <v>5310</v>
      </c>
      <c r="D62" s="513" t="s">
        <v>296</v>
      </c>
      <c r="E62" s="513" t="s">
        <v>5186</v>
      </c>
      <c r="F62" s="513" t="s">
        <v>12</v>
      </c>
      <c r="G62" s="514" t="s">
        <v>465</v>
      </c>
      <c r="H62" s="513" t="s">
        <v>5311</v>
      </c>
      <c r="I62" s="514" t="s">
        <v>5343</v>
      </c>
      <c r="J62" s="514"/>
      <c r="K62" s="514" t="s">
        <v>5344</v>
      </c>
      <c r="L62" s="514" t="s">
        <v>5345</v>
      </c>
      <c r="M62" s="514"/>
      <c r="N62" s="514" t="s">
        <v>5346</v>
      </c>
      <c r="O62" s="514"/>
      <c r="P62" s="515" t="s">
        <v>1026</v>
      </c>
      <c r="Q62" s="515" t="s">
        <v>471</v>
      </c>
      <c r="R62" s="515" t="s">
        <v>95</v>
      </c>
      <c r="S62" s="514"/>
      <c r="T62" s="514"/>
      <c r="U62" s="514"/>
    </row>
    <row r="63">
      <c r="A63" s="513" t="s">
        <v>1755</v>
      </c>
      <c r="B63" s="513" t="s">
        <v>5347</v>
      </c>
      <c r="C63" s="514"/>
      <c r="D63" s="513" t="s">
        <v>296</v>
      </c>
      <c r="E63" s="513" t="s">
        <v>5121</v>
      </c>
      <c r="F63" s="513" t="s">
        <v>12</v>
      </c>
      <c r="G63" s="513" t="s">
        <v>588</v>
      </c>
      <c r="H63" s="513" t="s">
        <v>1413</v>
      </c>
      <c r="I63" s="514" t="s">
        <v>5348</v>
      </c>
      <c r="J63" s="514" t="s">
        <v>5349</v>
      </c>
      <c r="K63" s="514" t="s">
        <v>5350</v>
      </c>
      <c r="L63" s="514" t="s">
        <v>5351</v>
      </c>
      <c r="M63" s="514" t="s">
        <v>5352</v>
      </c>
      <c r="N63" s="514" t="s">
        <v>5353</v>
      </c>
      <c r="O63" s="514"/>
      <c r="P63" s="515" t="s">
        <v>1026</v>
      </c>
      <c r="Q63" s="515" t="s">
        <v>471</v>
      </c>
      <c r="R63" s="515" t="s">
        <v>95</v>
      </c>
      <c r="S63" s="514"/>
      <c r="T63" s="514"/>
      <c r="U63" s="514"/>
    </row>
    <row r="64">
      <c r="A64" s="513" t="s">
        <v>1761</v>
      </c>
      <c r="B64" s="516" t="s">
        <v>5354</v>
      </c>
      <c r="C64" s="514"/>
      <c r="D64" s="513" t="s">
        <v>296</v>
      </c>
      <c r="E64" s="513" t="s">
        <v>5121</v>
      </c>
      <c r="F64" s="513" t="s">
        <v>12</v>
      </c>
      <c r="G64" s="514" t="s">
        <v>465</v>
      </c>
      <c r="H64" s="513" t="s">
        <v>1413</v>
      </c>
      <c r="I64" s="514" t="s">
        <v>5355</v>
      </c>
      <c r="J64" s="514" t="s">
        <v>5356</v>
      </c>
      <c r="K64" s="514" t="s">
        <v>5357</v>
      </c>
      <c r="L64" s="514" t="s">
        <v>5358</v>
      </c>
      <c r="M64" s="514"/>
      <c r="N64" s="514" t="s">
        <v>5359</v>
      </c>
      <c r="O64" s="514"/>
      <c r="P64" s="515" t="s">
        <v>1026</v>
      </c>
      <c r="Q64" s="515" t="s">
        <v>471</v>
      </c>
      <c r="R64" s="515" t="s">
        <v>95</v>
      </c>
      <c r="S64" s="514"/>
      <c r="T64" s="514"/>
      <c r="U64" s="514"/>
    </row>
    <row r="65">
      <c r="A65" s="513" t="s">
        <v>1766</v>
      </c>
      <c r="B65" s="514"/>
      <c r="C65" s="514"/>
      <c r="D65" s="513" t="s">
        <v>296</v>
      </c>
      <c r="E65" s="513" t="s">
        <v>5173</v>
      </c>
      <c r="F65" s="513" t="s">
        <v>11</v>
      </c>
      <c r="G65" s="513" t="s">
        <v>545</v>
      </c>
      <c r="H65" s="513" t="s">
        <v>1413</v>
      </c>
      <c r="I65" s="514" t="s">
        <v>5360</v>
      </c>
      <c r="J65" s="514" t="s">
        <v>5361</v>
      </c>
      <c r="K65" s="514" t="s">
        <v>5362</v>
      </c>
      <c r="L65" s="514" t="s">
        <v>5363</v>
      </c>
      <c r="M65" s="514"/>
      <c r="N65" s="514"/>
      <c r="O65" s="514"/>
      <c r="P65" s="515" t="s">
        <v>1026</v>
      </c>
      <c r="Q65" s="515" t="s">
        <v>471</v>
      </c>
      <c r="R65" s="515" t="s">
        <v>95</v>
      </c>
      <c r="S65" s="514" t="s">
        <v>5103</v>
      </c>
      <c r="T65" s="514"/>
      <c r="U65" s="514"/>
    </row>
    <row r="66">
      <c r="A66" s="513" t="s">
        <v>1771</v>
      </c>
      <c r="B66" s="513" t="s">
        <v>5364</v>
      </c>
      <c r="C66" s="513" t="s">
        <v>3353</v>
      </c>
      <c r="D66" s="513" t="s">
        <v>296</v>
      </c>
      <c r="E66" s="513" t="s">
        <v>5311</v>
      </c>
      <c r="F66" s="513" t="s">
        <v>11</v>
      </c>
      <c r="G66" s="514" t="s">
        <v>545</v>
      </c>
      <c r="H66" s="513" t="s">
        <v>1646</v>
      </c>
      <c r="I66" s="514" t="s">
        <v>5365</v>
      </c>
      <c r="J66" s="514"/>
      <c r="K66" s="514" t="s">
        <v>5366</v>
      </c>
      <c r="L66" s="514" t="s">
        <v>5367</v>
      </c>
      <c r="M66" s="514"/>
      <c r="N66" s="518"/>
      <c r="O66" s="518"/>
      <c r="P66" s="528">
        <v>45540.0</v>
      </c>
      <c r="Q66" s="515" t="s">
        <v>94</v>
      </c>
      <c r="R66" s="515" t="s">
        <v>95</v>
      </c>
      <c r="S66" s="522" t="s">
        <v>1154</v>
      </c>
      <c r="T66" s="514"/>
      <c r="U66" s="514"/>
    </row>
    <row r="67">
      <c r="A67" s="513" t="s">
        <v>1775</v>
      </c>
      <c r="B67" s="513" t="s">
        <v>5300</v>
      </c>
      <c r="C67" s="513" t="s">
        <v>5058</v>
      </c>
      <c r="D67" s="513" t="s">
        <v>296</v>
      </c>
      <c r="E67" s="513" t="s">
        <v>5186</v>
      </c>
      <c r="F67" s="513" t="s">
        <v>12</v>
      </c>
      <c r="G67" s="514" t="s">
        <v>465</v>
      </c>
      <c r="H67" s="513" t="s">
        <v>1646</v>
      </c>
      <c r="I67" s="514" t="s">
        <v>5368</v>
      </c>
      <c r="J67" s="514"/>
      <c r="K67" s="514" t="s">
        <v>5369</v>
      </c>
      <c r="L67" s="514" t="s">
        <v>5370</v>
      </c>
      <c r="M67" s="514"/>
      <c r="N67" s="514" t="s">
        <v>5304</v>
      </c>
      <c r="O67" s="514"/>
      <c r="P67" s="515" t="s">
        <v>1026</v>
      </c>
      <c r="Q67" s="515" t="s">
        <v>471</v>
      </c>
      <c r="R67" s="515" t="s">
        <v>95</v>
      </c>
      <c r="S67" s="514"/>
      <c r="T67" s="514"/>
      <c r="U67" s="514"/>
    </row>
    <row r="68">
      <c r="A68" s="513" t="s">
        <v>1781</v>
      </c>
      <c r="B68" s="514"/>
      <c r="C68" s="514"/>
      <c r="D68" s="513" t="s">
        <v>296</v>
      </c>
      <c r="E68" s="513" t="s">
        <v>5173</v>
      </c>
      <c r="F68" s="513" t="s">
        <v>12</v>
      </c>
      <c r="G68" s="514" t="s">
        <v>545</v>
      </c>
      <c r="H68" s="513" t="s">
        <v>1413</v>
      </c>
      <c r="I68" s="514" t="s">
        <v>5371</v>
      </c>
      <c r="J68" s="514" t="s">
        <v>5361</v>
      </c>
      <c r="K68" s="514" t="s">
        <v>5372</v>
      </c>
      <c r="L68" s="514" t="s">
        <v>5373</v>
      </c>
      <c r="M68" s="514"/>
      <c r="N68" s="514"/>
      <c r="O68" s="514"/>
      <c r="P68" s="517" t="s">
        <v>1541</v>
      </c>
      <c r="Q68" s="515" t="s">
        <v>471</v>
      </c>
      <c r="R68" s="515" t="s">
        <v>95</v>
      </c>
      <c r="S68" s="514" t="s">
        <v>5103</v>
      </c>
      <c r="T68" s="514"/>
      <c r="U68" s="514"/>
    </row>
    <row r="69">
      <c r="A69" s="513" t="s">
        <v>1787</v>
      </c>
      <c r="B69" s="514"/>
      <c r="C69" s="514"/>
      <c r="D69" s="513" t="s">
        <v>296</v>
      </c>
      <c r="E69" s="513" t="s">
        <v>5173</v>
      </c>
      <c r="F69" s="513" t="s">
        <v>11</v>
      </c>
      <c r="G69" s="513" t="s">
        <v>545</v>
      </c>
      <c r="H69" s="513" t="s">
        <v>1413</v>
      </c>
      <c r="I69" s="514" t="s">
        <v>5374</v>
      </c>
      <c r="J69" s="514" t="s">
        <v>5375</v>
      </c>
      <c r="K69" s="514" t="s">
        <v>5376</v>
      </c>
      <c r="L69" s="514" t="s">
        <v>5377</v>
      </c>
      <c r="M69" s="514"/>
      <c r="N69" s="514"/>
      <c r="O69" s="514"/>
      <c r="P69" s="515" t="s">
        <v>1026</v>
      </c>
      <c r="Q69" s="515" t="s">
        <v>471</v>
      </c>
      <c r="R69" s="515" t="s">
        <v>95</v>
      </c>
      <c r="S69" s="514" t="s">
        <v>5103</v>
      </c>
      <c r="T69" s="514"/>
      <c r="U69" s="514"/>
    </row>
    <row r="70">
      <c r="A70" s="513" t="s">
        <v>1792</v>
      </c>
      <c r="B70" s="513" t="s">
        <v>5378</v>
      </c>
      <c r="C70" s="514"/>
      <c r="D70" s="513" t="s">
        <v>296</v>
      </c>
      <c r="E70" s="513" t="s">
        <v>28</v>
      </c>
      <c r="F70" s="513" t="s">
        <v>11</v>
      </c>
      <c r="G70" s="513" t="s">
        <v>588</v>
      </c>
      <c r="H70" s="513" t="s">
        <v>1413</v>
      </c>
      <c r="I70" s="514" t="s">
        <v>5379</v>
      </c>
      <c r="J70" s="514"/>
      <c r="K70" s="514" t="s">
        <v>5380</v>
      </c>
      <c r="L70" s="514" t="s">
        <v>5381</v>
      </c>
      <c r="M70" s="514"/>
      <c r="N70" s="514"/>
      <c r="O70" s="514"/>
      <c r="P70" s="515" t="s">
        <v>1026</v>
      </c>
      <c r="Q70" s="515" t="s">
        <v>471</v>
      </c>
      <c r="R70" s="515" t="s">
        <v>95</v>
      </c>
      <c r="S70" s="514" t="s">
        <v>5103</v>
      </c>
      <c r="T70" s="514"/>
      <c r="U70" s="514"/>
    </row>
    <row r="71">
      <c r="A71" s="513" t="s">
        <v>1798</v>
      </c>
      <c r="B71" s="513" t="s">
        <v>5382</v>
      </c>
      <c r="C71" s="514"/>
      <c r="D71" s="513" t="s">
        <v>296</v>
      </c>
      <c r="E71" s="513" t="s">
        <v>5383</v>
      </c>
      <c r="F71" s="513" t="s">
        <v>11</v>
      </c>
      <c r="G71" s="514" t="s">
        <v>465</v>
      </c>
      <c r="H71" s="513" t="s">
        <v>1413</v>
      </c>
      <c r="I71" s="514" t="s">
        <v>5384</v>
      </c>
      <c r="J71" s="514"/>
      <c r="K71" s="514" t="s">
        <v>5385</v>
      </c>
      <c r="L71" s="514" t="s">
        <v>5386</v>
      </c>
      <c r="M71" s="514"/>
      <c r="N71" s="514" t="s">
        <v>5387</v>
      </c>
      <c r="O71" s="514"/>
      <c r="P71" s="515" t="s">
        <v>1026</v>
      </c>
      <c r="Q71" s="515" t="s">
        <v>471</v>
      </c>
      <c r="R71" s="515" t="s">
        <v>95</v>
      </c>
      <c r="S71" s="514"/>
      <c r="T71" s="514"/>
      <c r="U71" s="514"/>
    </row>
    <row r="72">
      <c r="A72" s="513" t="s">
        <v>1804</v>
      </c>
      <c r="B72" s="513" t="s">
        <v>5382</v>
      </c>
      <c r="C72" s="514"/>
      <c r="D72" s="513" t="s">
        <v>296</v>
      </c>
      <c r="E72" s="513" t="s">
        <v>5383</v>
      </c>
      <c r="F72" s="513" t="s">
        <v>11</v>
      </c>
      <c r="G72" s="514" t="s">
        <v>465</v>
      </c>
      <c r="H72" s="513" t="s">
        <v>1413</v>
      </c>
      <c r="I72" s="514" t="s">
        <v>5388</v>
      </c>
      <c r="J72" s="514"/>
      <c r="K72" s="514" t="s">
        <v>5389</v>
      </c>
      <c r="L72" s="514" t="s">
        <v>5390</v>
      </c>
      <c r="M72" s="514"/>
      <c r="N72" s="514" t="s">
        <v>5387</v>
      </c>
      <c r="O72" s="514"/>
      <c r="P72" s="515" t="s">
        <v>1026</v>
      </c>
      <c r="Q72" s="515" t="s">
        <v>471</v>
      </c>
      <c r="R72" s="515" t="s">
        <v>95</v>
      </c>
      <c r="S72" s="514"/>
      <c r="T72" s="514"/>
      <c r="U72" s="514"/>
    </row>
    <row r="73">
      <c r="A73" s="513" t="s">
        <v>1810</v>
      </c>
      <c r="B73" s="513" t="s">
        <v>5391</v>
      </c>
      <c r="C73" s="514"/>
      <c r="D73" s="513" t="s">
        <v>296</v>
      </c>
      <c r="E73" s="513" t="s">
        <v>28</v>
      </c>
      <c r="F73" s="513" t="s">
        <v>11</v>
      </c>
      <c r="G73" s="514" t="s">
        <v>465</v>
      </c>
      <c r="H73" s="513" t="s">
        <v>1413</v>
      </c>
      <c r="I73" s="514" t="s">
        <v>5392</v>
      </c>
      <c r="J73" s="514" t="s">
        <v>5393</v>
      </c>
      <c r="K73" s="527" t="s">
        <v>5394</v>
      </c>
      <c r="L73" s="514" t="s">
        <v>5395</v>
      </c>
      <c r="M73" s="514"/>
      <c r="N73" s="514" t="s">
        <v>5396</v>
      </c>
      <c r="O73" s="514"/>
      <c r="P73" s="515" t="s">
        <v>1026</v>
      </c>
      <c r="Q73" s="515" t="s">
        <v>471</v>
      </c>
      <c r="R73" s="515" t="s">
        <v>95</v>
      </c>
      <c r="S73" s="514"/>
      <c r="T73" s="514"/>
      <c r="U73" s="514"/>
    </row>
    <row r="74">
      <c r="A74" s="513" t="s">
        <v>1815</v>
      </c>
      <c r="B74" s="516" t="s">
        <v>5397</v>
      </c>
      <c r="C74" s="514"/>
      <c r="D74" s="513" t="s">
        <v>296</v>
      </c>
      <c r="E74" s="513" t="s">
        <v>5398</v>
      </c>
      <c r="F74" s="513" t="s">
        <v>12</v>
      </c>
      <c r="G74" s="514" t="s">
        <v>465</v>
      </c>
      <c r="H74" s="513" t="s">
        <v>1413</v>
      </c>
      <c r="I74" s="514" t="s">
        <v>5399</v>
      </c>
      <c r="J74" s="514" t="s">
        <v>5400</v>
      </c>
      <c r="K74" s="514" t="s">
        <v>5401</v>
      </c>
      <c r="L74" s="514" t="s">
        <v>5402</v>
      </c>
      <c r="M74" s="514"/>
      <c r="N74" s="514" t="s">
        <v>5403</v>
      </c>
      <c r="O74" s="514"/>
      <c r="P74" s="515" t="s">
        <v>1026</v>
      </c>
      <c r="Q74" s="515" t="s">
        <v>471</v>
      </c>
      <c r="R74" s="515" t="s">
        <v>95</v>
      </c>
      <c r="S74" s="514"/>
      <c r="T74" s="514"/>
      <c r="U74" s="514"/>
    </row>
    <row r="75">
      <c r="A75" s="513" t="s">
        <v>1821</v>
      </c>
      <c r="B75" s="514"/>
      <c r="C75" s="514"/>
      <c r="D75" s="513" t="s">
        <v>296</v>
      </c>
      <c r="E75" s="513" t="s">
        <v>5404</v>
      </c>
      <c r="F75" s="513" t="s">
        <v>12</v>
      </c>
      <c r="G75" s="514" t="s">
        <v>465</v>
      </c>
      <c r="H75" s="513" t="s">
        <v>1413</v>
      </c>
      <c r="I75" s="514" t="s">
        <v>5405</v>
      </c>
      <c r="J75" s="514" t="s">
        <v>5191</v>
      </c>
      <c r="K75" s="514" t="s">
        <v>5406</v>
      </c>
      <c r="L75" s="514" t="s">
        <v>5407</v>
      </c>
      <c r="M75" s="514"/>
      <c r="N75" s="514" t="s">
        <v>5408</v>
      </c>
      <c r="O75" s="514"/>
      <c r="P75" s="515" t="s">
        <v>1026</v>
      </c>
      <c r="Q75" s="515" t="s">
        <v>471</v>
      </c>
      <c r="R75" s="515" t="s">
        <v>95</v>
      </c>
      <c r="S75" s="518"/>
      <c r="T75" s="514"/>
      <c r="U75" s="514"/>
    </row>
    <row r="76">
      <c r="A76" s="513" t="s">
        <v>1827</v>
      </c>
      <c r="B76" s="514"/>
      <c r="C76" s="514"/>
      <c r="D76" s="513" t="s">
        <v>296</v>
      </c>
      <c r="E76" s="513" t="s">
        <v>5404</v>
      </c>
      <c r="F76" s="513" t="s">
        <v>11</v>
      </c>
      <c r="G76" s="514" t="s">
        <v>465</v>
      </c>
      <c r="H76" s="513" t="s">
        <v>1413</v>
      </c>
      <c r="I76" s="514" t="s">
        <v>5409</v>
      </c>
      <c r="J76" s="514" t="s">
        <v>5191</v>
      </c>
      <c r="K76" s="514" t="s">
        <v>5410</v>
      </c>
      <c r="L76" s="514" t="s">
        <v>5411</v>
      </c>
      <c r="M76" s="514"/>
      <c r="N76" s="518" t="s">
        <v>5408</v>
      </c>
      <c r="O76" s="518"/>
      <c r="P76" s="517" t="s">
        <v>1541</v>
      </c>
      <c r="Q76" s="515" t="s">
        <v>471</v>
      </c>
      <c r="R76" s="515" t="s">
        <v>95</v>
      </c>
      <c r="S76" s="518"/>
      <c r="T76" s="514"/>
      <c r="U76" s="514"/>
    </row>
    <row r="77">
      <c r="A77" s="513" t="s">
        <v>1833</v>
      </c>
      <c r="B77" s="514"/>
      <c r="C77" s="514"/>
      <c r="D77" s="513" t="s">
        <v>296</v>
      </c>
      <c r="E77" s="513" t="s">
        <v>28</v>
      </c>
      <c r="F77" s="513" t="s">
        <v>11</v>
      </c>
      <c r="G77" s="514" t="s">
        <v>545</v>
      </c>
      <c r="H77" s="513" t="s">
        <v>1413</v>
      </c>
      <c r="I77" s="514" t="s">
        <v>5412</v>
      </c>
      <c r="J77" s="514" t="s">
        <v>5413</v>
      </c>
      <c r="K77" s="514" t="s">
        <v>5414</v>
      </c>
      <c r="L77" s="514" t="s">
        <v>5415</v>
      </c>
      <c r="M77" s="514"/>
      <c r="N77" s="514"/>
      <c r="O77" s="514"/>
      <c r="P77" s="529">
        <v>45509.0</v>
      </c>
      <c r="Q77" s="515" t="s">
        <v>490</v>
      </c>
      <c r="R77" s="515" t="s">
        <v>95</v>
      </c>
      <c r="S77" s="514" t="s">
        <v>5103</v>
      </c>
      <c r="T77" s="514"/>
      <c r="U77" s="514"/>
    </row>
    <row r="78">
      <c r="A78" s="513" t="s">
        <v>1838</v>
      </c>
      <c r="B78" s="514"/>
      <c r="C78" s="514"/>
      <c r="D78" s="513" t="s">
        <v>296</v>
      </c>
      <c r="E78" s="513" t="s">
        <v>5404</v>
      </c>
      <c r="F78" s="513" t="s">
        <v>12</v>
      </c>
      <c r="G78" s="514" t="s">
        <v>545</v>
      </c>
      <c r="H78" s="513" t="s">
        <v>1413</v>
      </c>
      <c r="I78" s="514" t="s">
        <v>5416</v>
      </c>
      <c r="J78" s="514" t="s">
        <v>5417</v>
      </c>
      <c r="K78" s="514" t="s">
        <v>5418</v>
      </c>
      <c r="L78" s="514" t="s">
        <v>5419</v>
      </c>
      <c r="M78" s="514"/>
      <c r="N78" s="514"/>
      <c r="O78" s="514"/>
      <c r="P78" s="528">
        <v>45509.0</v>
      </c>
      <c r="Q78" s="515" t="s">
        <v>490</v>
      </c>
      <c r="R78" s="515" t="s">
        <v>95</v>
      </c>
      <c r="S78" s="514" t="s">
        <v>5103</v>
      </c>
      <c r="T78" s="514"/>
      <c r="U78" s="514"/>
    </row>
    <row r="79">
      <c r="A79" s="513" t="s">
        <v>1843</v>
      </c>
      <c r="B79" s="514"/>
      <c r="C79" s="514"/>
      <c r="D79" s="513" t="s">
        <v>296</v>
      </c>
      <c r="E79" s="513" t="s">
        <v>5404</v>
      </c>
      <c r="F79" s="513" t="s">
        <v>11</v>
      </c>
      <c r="G79" s="514" t="s">
        <v>545</v>
      </c>
      <c r="H79" s="513" t="s">
        <v>1413</v>
      </c>
      <c r="I79" s="514" t="s">
        <v>5420</v>
      </c>
      <c r="J79" s="514" t="s">
        <v>5421</v>
      </c>
      <c r="K79" s="514" t="s">
        <v>5422</v>
      </c>
      <c r="L79" s="514" t="s">
        <v>5423</v>
      </c>
      <c r="M79" s="514"/>
      <c r="N79" s="514"/>
      <c r="O79" s="514"/>
      <c r="P79" s="529">
        <v>45509.0</v>
      </c>
      <c r="Q79" s="515" t="s">
        <v>490</v>
      </c>
      <c r="R79" s="515" t="s">
        <v>95</v>
      </c>
      <c r="S79" s="514" t="s">
        <v>5103</v>
      </c>
      <c r="T79" s="514"/>
      <c r="U79" s="514"/>
    </row>
    <row r="80">
      <c r="A80" s="513" t="s">
        <v>1848</v>
      </c>
      <c r="B80" s="514"/>
      <c r="C80" s="514"/>
      <c r="D80" s="513" t="s">
        <v>296</v>
      </c>
      <c r="E80" s="513" t="s">
        <v>5424</v>
      </c>
      <c r="F80" s="513" t="s">
        <v>11</v>
      </c>
      <c r="G80" s="513" t="s">
        <v>588</v>
      </c>
      <c r="H80" s="513" t="s">
        <v>1413</v>
      </c>
      <c r="I80" s="514" t="s">
        <v>5425</v>
      </c>
      <c r="J80" s="514" t="s">
        <v>5426</v>
      </c>
      <c r="K80" s="514" t="s">
        <v>5427</v>
      </c>
      <c r="L80" s="514" t="s">
        <v>5428</v>
      </c>
      <c r="M80" s="514"/>
      <c r="N80" s="518"/>
      <c r="O80" s="518"/>
      <c r="P80" s="528">
        <v>45570.0</v>
      </c>
      <c r="Q80" s="515" t="s">
        <v>490</v>
      </c>
      <c r="R80" s="515" t="s">
        <v>95</v>
      </c>
      <c r="S80" s="514" t="s">
        <v>5103</v>
      </c>
      <c r="T80" s="514"/>
      <c r="U80" s="514"/>
    </row>
    <row r="81">
      <c r="A81" s="513" t="s">
        <v>1853</v>
      </c>
      <c r="B81" s="513" t="s">
        <v>5429</v>
      </c>
      <c r="C81" s="514"/>
      <c r="D81" s="513" t="s">
        <v>296</v>
      </c>
      <c r="E81" s="513" t="s">
        <v>5430</v>
      </c>
      <c r="F81" s="513" t="s">
        <v>12</v>
      </c>
      <c r="G81" s="514" t="s">
        <v>588</v>
      </c>
      <c r="H81" s="513" t="s">
        <v>1413</v>
      </c>
      <c r="I81" s="514" t="s">
        <v>5431</v>
      </c>
      <c r="J81" s="514" t="s">
        <v>5191</v>
      </c>
      <c r="K81" s="514" t="s">
        <v>5432</v>
      </c>
      <c r="L81" s="514" t="s">
        <v>5433</v>
      </c>
      <c r="M81" s="514"/>
      <c r="N81" s="514"/>
      <c r="O81" s="514"/>
      <c r="P81" s="517" t="s">
        <v>1541</v>
      </c>
      <c r="Q81" s="515" t="s">
        <v>471</v>
      </c>
      <c r="R81" s="515" t="s">
        <v>95</v>
      </c>
      <c r="S81" s="514"/>
      <c r="T81" s="514"/>
      <c r="U81" s="514"/>
    </row>
    <row r="82">
      <c r="A82" s="513" t="s">
        <v>1858</v>
      </c>
      <c r="B82" s="513" t="s">
        <v>5434</v>
      </c>
      <c r="C82" s="514"/>
      <c r="D82" s="513" t="s">
        <v>296</v>
      </c>
      <c r="E82" s="513" t="s">
        <v>5245</v>
      </c>
      <c r="F82" s="513" t="s">
        <v>11</v>
      </c>
      <c r="G82" s="514" t="s">
        <v>465</v>
      </c>
      <c r="H82" s="513" t="s">
        <v>1413</v>
      </c>
      <c r="I82" s="514" t="s">
        <v>5435</v>
      </c>
      <c r="J82" s="514" t="s">
        <v>5132</v>
      </c>
      <c r="K82" s="514" t="s">
        <v>5436</v>
      </c>
      <c r="L82" s="515" t="s">
        <v>5437</v>
      </c>
      <c r="M82" s="514"/>
      <c r="N82" s="514" t="s">
        <v>5438</v>
      </c>
      <c r="O82" s="514"/>
      <c r="P82" s="515" t="s">
        <v>1026</v>
      </c>
      <c r="Q82" s="515" t="s">
        <v>471</v>
      </c>
      <c r="R82" s="515" t="s">
        <v>95</v>
      </c>
      <c r="S82" s="514"/>
      <c r="T82" s="514"/>
      <c r="U82" s="514"/>
    </row>
    <row r="83">
      <c r="A83" s="513" t="s">
        <v>1863</v>
      </c>
      <c r="B83" s="513" t="s">
        <v>5429</v>
      </c>
      <c r="C83" s="514"/>
      <c r="D83" s="513" t="s">
        <v>296</v>
      </c>
      <c r="E83" s="513" t="s">
        <v>5430</v>
      </c>
      <c r="F83" s="513" t="s">
        <v>12</v>
      </c>
      <c r="G83" s="514" t="s">
        <v>545</v>
      </c>
      <c r="H83" s="513" t="s">
        <v>1413</v>
      </c>
      <c r="I83" s="514" t="s">
        <v>5431</v>
      </c>
      <c r="J83" s="514" t="s">
        <v>5191</v>
      </c>
      <c r="K83" s="514" t="s">
        <v>5432</v>
      </c>
      <c r="L83" s="514" t="s">
        <v>5433</v>
      </c>
      <c r="M83" s="514"/>
      <c r="N83" s="514"/>
      <c r="O83" s="514"/>
      <c r="P83" s="517" t="s">
        <v>1541</v>
      </c>
      <c r="Q83" s="515" t="s">
        <v>471</v>
      </c>
      <c r="R83" s="515" t="s">
        <v>95</v>
      </c>
      <c r="S83" s="514"/>
      <c r="T83" s="514"/>
      <c r="U83" s="514"/>
    </row>
    <row r="84">
      <c r="A84" s="513" t="s">
        <v>1869</v>
      </c>
      <c r="B84" s="513" t="s">
        <v>5429</v>
      </c>
      <c r="C84" s="514"/>
      <c r="D84" s="513" t="s">
        <v>296</v>
      </c>
      <c r="E84" s="514" t="s">
        <v>5439</v>
      </c>
      <c r="F84" s="513" t="s">
        <v>12</v>
      </c>
      <c r="G84" s="514" t="s">
        <v>545</v>
      </c>
      <c r="H84" s="513" t="s">
        <v>1413</v>
      </c>
      <c r="I84" s="514" t="s">
        <v>5440</v>
      </c>
      <c r="J84" s="514" t="s">
        <v>5441</v>
      </c>
      <c r="K84" s="514" t="s">
        <v>5442</v>
      </c>
      <c r="L84" s="514" t="s">
        <v>5443</v>
      </c>
      <c r="M84" s="514"/>
      <c r="N84" s="514"/>
      <c r="O84" s="514"/>
      <c r="P84" s="528">
        <v>45570.0</v>
      </c>
      <c r="Q84" s="515" t="s">
        <v>490</v>
      </c>
      <c r="R84" s="515" t="s">
        <v>95</v>
      </c>
      <c r="S84" s="514"/>
      <c r="T84" s="514"/>
      <c r="U84" s="514"/>
    </row>
    <row r="85">
      <c r="A85" s="513" t="s">
        <v>1875</v>
      </c>
      <c r="B85" s="516" t="s">
        <v>5244</v>
      </c>
      <c r="C85" s="514"/>
      <c r="D85" s="513" t="s">
        <v>296</v>
      </c>
      <c r="E85" s="513" t="s">
        <v>22</v>
      </c>
      <c r="F85" s="513" t="s">
        <v>11</v>
      </c>
      <c r="G85" s="514" t="s">
        <v>545</v>
      </c>
      <c r="H85" s="513" t="s">
        <v>1413</v>
      </c>
      <c r="I85" s="514" t="s">
        <v>5444</v>
      </c>
      <c r="J85" s="514" t="s">
        <v>5191</v>
      </c>
      <c r="K85" s="514" t="s">
        <v>5445</v>
      </c>
      <c r="L85" s="514" t="s">
        <v>5446</v>
      </c>
      <c r="M85" s="514"/>
      <c r="N85" s="514"/>
      <c r="O85" s="514"/>
      <c r="P85" s="515" t="s">
        <v>1026</v>
      </c>
      <c r="Q85" s="515" t="s">
        <v>471</v>
      </c>
      <c r="R85" s="515" t="s">
        <v>95</v>
      </c>
      <c r="S85" s="514"/>
      <c r="T85" s="514"/>
      <c r="U85" s="514"/>
    </row>
    <row r="86">
      <c r="A86" s="513" t="s">
        <v>1878</v>
      </c>
      <c r="B86" s="516" t="s">
        <v>5244</v>
      </c>
      <c r="C86" s="514"/>
      <c r="D86" s="513" t="s">
        <v>296</v>
      </c>
      <c r="E86" s="513" t="s">
        <v>5447</v>
      </c>
      <c r="F86" s="513" t="s">
        <v>12</v>
      </c>
      <c r="G86" s="514" t="s">
        <v>465</v>
      </c>
      <c r="H86" s="513" t="s">
        <v>1413</v>
      </c>
      <c r="I86" s="514" t="s">
        <v>5448</v>
      </c>
      <c r="J86" s="514" t="s">
        <v>5191</v>
      </c>
      <c r="K86" s="514" t="s">
        <v>5445</v>
      </c>
      <c r="L86" s="514" t="s">
        <v>5449</v>
      </c>
      <c r="M86" s="514"/>
      <c r="N86" s="514" t="s">
        <v>5450</v>
      </c>
      <c r="O86" s="514"/>
      <c r="P86" s="515" t="s">
        <v>1026</v>
      </c>
      <c r="Q86" s="515" t="s">
        <v>471</v>
      </c>
      <c r="R86" s="515" t="s">
        <v>95</v>
      </c>
      <c r="S86" s="514"/>
      <c r="T86" s="514"/>
      <c r="U86" s="514"/>
    </row>
    <row r="87">
      <c r="A87" s="513" t="s">
        <v>1884</v>
      </c>
      <c r="B87" s="530" t="s">
        <v>5451</v>
      </c>
      <c r="C87" s="513" t="s">
        <v>3353</v>
      </c>
      <c r="D87" s="513" t="s">
        <v>296</v>
      </c>
      <c r="E87" s="513" t="s">
        <v>5186</v>
      </c>
      <c r="F87" s="513" t="s">
        <v>12</v>
      </c>
      <c r="G87" s="514" t="s">
        <v>465</v>
      </c>
      <c r="H87" s="513" t="s">
        <v>5311</v>
      </c>
      <c r="I87" s="514" t="s">
        <v>5452</v>
      </c>
      <c r="J87" s="514"/>
      <c r="K87" s="514" t="s">
        <v>5453</v>
      </c>
      <c r="L87" s="514" t="s">
        <v>5452</v>
      </c>
      <c r="M87" s="514"/>
      <c r="N87" s="514" t="s">
        <v>5454</v>
      </c>
      <c r="O87" s="514"/>
      <c r="P87" s="515" t="s">
        <v>1026</v>
      </c>
      <c r="Q87" s="515" t="s">
        <v>471</v>
      </c>
      <c r="R87" s="515" t="s">
        <v>95</v>
      </c>
      <c r="S87" s="514"/>
      <c r="T87" s="514"/>
      <c r="U87" s="514"/>
    </row>
    <row r="88">
      <c r="A88" s="513" t="s">
        <v>1889</v>
      </c>
      <c r="B88" s="513" t="s">
        <v>5244</v>
      </c>
      <c r="C88" s="514"/>
      <c r="D88" s="513" t="s">
        <v>296</v>
      </c>
      <c r="E88" s="513" t="s">
        <v>5447</v>
      </c>
      <c r="F88" s="513" t="s">
        <v>11</v>
      </c>
      <c r="G88" s="514" t="s">
        <v>465</v>
      </c>
      <c r="H88" s="513" t="s">
        <v>1413</v>
      </c>
      <c r="I88" s="514" t="s">
        <v>5455</v>
      </c>
      <c r="J88" s="514" t="s">
        <v>5283</v>
      </c>
      <c r="K88" s="514" t="s">
        <v>5456</v>
      </c>
      <c r="L88" s="514" t="s">
        <v>5457</v>
      </c>
      <c r="M88" s="514"/>
      <c r="N88" s="514" t="s">
        <v>5458</v>
      </c>
      <c r="O88" s="514"/>
      <c r="P88" s="515" t="s">
        <v>1026</v>
      </c>
      <c r="Q88" s="515" t="s">
        <v>471</v>
      </c>
      <c r="R88" s="515" t="s">
        <v>95</v>
      </c>
      <c r="S88" s="514"/>
      <c r="T88" s="514"/>
      <c r="U88" s="514"/>
    </row>
    <row r="89">
      <c r="A89" s="513" t="s">
        <v>1895</v>
      </c>
      <c r="B89" s="513" t="s">
        <v>5244</v>
      </c>
      <c r="C89" s="514"/>
      <c r="D89" s="513" t="s">
        <v>296</v>
      </c>
      <c r="E89" s="513" t="s">
        <v>5447</v>
      </c>
      <c r="F89" s="513" t="s">
        <v>12</v>
      </c>
      <c r="G89" s="514" t="s">
        <v>465</v>
      </c>
      <c r="H89" s="513" t="s">
        <v>1413</v>
      </c>
      <c r="I89" s="514" t="s">
        <v>5459</v>
      </c>
      <c r="J89" s="514" t="s">
        <v>5283</v>
      </c>
      <c r="K89" s="514" t="s">
        <v>5460</v>
      </c>
      <c r="L89" s="514" t="s">
        <v>5461</v>
      </c>
      <c r="M89" s="514"/>
      <c r="N89" s="514" t="s">
        <v>5462</v>
      </c>
      <c r="O89" s="514"/>
      <c r="P89" s="515" t="s">
        <v>479</v>
      </c>
      <c r="Q89" s="515" t="s">
        <v>471</v>
      </c>
      <c r="R89" s="515" t="s">
        <v>95</v>
      </c>
      <c r="S89" s="515"/>
      <c r="T89" s="514"/>
      <c r="U89" s="514"/>
    </row>
    <row r="90">
      <c r="A90" s="513" t="s">
        <v>1897</v>
      </c>
      <c r="B90" s="516" t="s">
        <v>5127</v>
      </c>
      <c r="C90" s="514"/>
      <c r="D90" s="513" t="s">
        <v>296</v>
      </c>
      <c r="E90" s="513" t="s">
        <v>28</v>
      </c>
      <c r="F90" s="513" t="s">
        <v>12</v>
      </c>
      <c r="G90" s="513" t="s">
        <v>588</v>
      </c>
      <c r="H90" s="513" t="s">
        <v>1413</v>
      </c>
      <c r="I90" s="514" t="s">
        <v>5463</v>
      </c>
      <c r="J90" s="514" t="s">
        <v>5129</v>
      </c>
      <c r="K90" s="514" t="s">
        <v>5464</v>
      </c>
      <c r="L90" s="514" t="s">
        <v>5465</v>
      </c>
      <c r="M90" s="514"/>
      <c r="N90" s="514"/>
      <c r="O90" s="514"/>
      <c r="P90" s="515" t="s">
        <v>1026</v>
      </c>
      <c r="Q90" s="515" t="s">
        <v>471</v>
      </c>
      <c r="R90" s="515" t="s">
        <v>95</v>
      </c>
      <c r="S90" s="514"/>
      <c r="T90" s="514"/>
      <c r="U90" s="514"/>
    </row>
    <row r="91">
      <c r="A91" s="513" t="s">
        <v>1901</v>
      </c>
      <c r="B91" s="516" t="s">
        <v>5127</v>
      </c>
      <c r="C91" s="514"/>
      <c r="D91" s="513" t="s">
        <v>296</v>
      </c>
      <c r="E91" s="513" t="s">
        <v>28</v>
      </c>
      <c r="F91" s="513" t="s">
        <v>12</v>
      </c>
      <c r="G91" s="514" t="s">
        <v>545</v>
      </c>
      <c r="H91" s="513" t="s">
        <v>1413</v>
      </c>
      <c r="I91" s="514" t="s">
        <v>5466</v>
      </c>
      <c r="J91" s="514" t="s">
        <v>5256</v>
      </c>
      <c r="K91" s="514" t="s">
        <v>5467</v>
      </c>
      <c r="L91" s="514" t="s">
        <v>5468</v>
      </c>
      <c r="M91" s="514"/>
      <c r="N91" s="514"/>
      <c r="O91" s="514"/>
      <c r="P91" s="517" t="s">
        <v>479</v>
      </c>
      <c r="Q91" s="515" t="s">
        <v>471</v>
      </c>
      <c r="R91" s="515" t="s">
        <v>95</v>
      </c>
      <c r="S91" s="514"/>
      <c r="T91" s="514"/>
      <c r="U91" s="514"/>
    </row>
    <row r="92">
      <c r="A92" s="513" t="s">
        <v>1905</v>
      </c>
      <c r="B92" s="513" t="s">
        <v>5378</v>
      </c>
      <c r="C92" s="514"/>
      <c r="D92" s="513" t="s">
        <v>296</v>
      </c>
      <c r="E92" s="513" t="s">
        <v>28</v>
      </c>
      <c r="F92" s="513" t="s">
        <v>11</v>
      </c>
      <c r="G92" s="514" t="s">
        <v>545</v>
      </c>
      <c r="H92" s="513" t="s">
        <v>1413</v>
      </c>
      <c r="I92" s="514" t="s">
        <v>5379</v>
      </c>
      <c r="J92" s="514"/>
      <c r="K92" s="514" t="s">
        <v>5380</v>
      </c>
      <c r="L92" s="514" t="s">
        <v>5381</v>
      </c>
      <c r="M92" s="514"/>
      <c r="N92" s="514"/>
      <c r="O92" s="514"/>
      <c r="P92" s="517" t="s">
        <v>479</v>
      </c>
      <c r="Q92" s="515" t="s">
        <v>471</v>
      </c>
      <c r="R92" s="515" t="s">
        <v>95</v>
      </c>
      <c r="S92" s="514" t="s">
        <v>5103</v>
      </c>
      <c r="T92" s="514"/>
      <c r="U92" s="514"/>
    </row>
    <row r="93">
      <c r="A93" s="513" t="s">
        <v>1910</v>
      </c>
      <c r="B93" s="513" t="s">
        <v>5469</v>
      </c>
      <c r="C93" s="514"/>
      <c r="D93" s="513" t="s">
        <v>296</v>
      </c>
      <c r="E93" s="513" t="s">
        <v>28</v>
      </c>
      <c r="F93" s="513" t="s">
        <v>11</v>
      </c>
      <c r="G93" s="513" t="s">
        <v>588</v>
      </c>
      <c r="H93" s="513" t="s">
        <v>1413</v>
      </c>
      <c r="I93" s="515" t="s">
        <v>5470</v>
      </c>
      <c r="J93" s="514"/>
      <c r="K93" s="514" t="s">
        <v>5471</v>
      </c>
      <c r="L93" s="514" t="s">
        <v>5472</v>
      </c>
      <c r="M93" s="514"/>
      <c r="N93" s="514"/>
      <c r="O93" s="514"/>
      <c r="P93" s="517" t="s">
        <v>479</v>
      </c>
      <c r="Q93" s="515" t="s">
        <v>471</v>
      </c>
      <c r="R93" s="515" t="s">
        <v>95</v>
      </c>
      <c r="S93" s="514" t="s">
        <v>5103</v>
      </c>
      <c r="T93" s="514"/>
      <c r="U93" s="514"/>
    </row>
    <row r="94">
      <c r="A94" s="513" t="s">
        <v>1915</v>
      </c>
      <c r="B94" s="513" t="s">
        <v>5473</v>
      </c>
      <c r="C94" s="513" t="s">
        <v>5474</v>
      </c>
      <c r="D94" s="513" t="s">
        <v>296</v>
      </c>
      <c r="E94" s="513" t="s">
        <v>5475</v>
      </c>
      <c r="F94" s="513" t="s">
        <v>12</v>
      </c>
      <c r="G94" s="513" t="s">
        <v>588</v>
      </c>
      <c r="H94" s="513" t="s">
        <v>1646</v>
      </c>
      <c r="I94" s="514" t="s">
        <v>5476</v>
      </c>
      <c r="J94" s="514" t="s">
        <v>5477</v>
      </c>
      <c r="K94" s="514" t="s">
        <v>5478</v>
      </c>
      <c r="L94" s="514" t="s">
        <v>5479</v>
      </c>
      <c r="M94" s="514"/>
      <c r="N94" s="514"/>
      <c r="O94" s="514"/>
      <c r="P94" s="531">
        <v>45509.0</v>
      </c>
      <c r="Q94" s="515" t="s">
        <v>490</v>
      </c>
      <c r="R94" s="515" t="s">
        <v>95</v>
      </c>
      <c r="S94" s="514" t="s">
        <v>5103</v>
      </c>
      <c r="T94" s="514"/>
      <c r="U94" s="514"/>
    </row>
    <row r="95">
      <c r="A95" s="513" t="s">
        <v>1920</v>
      </c>
      <c r="B95" s="513" t="s">
        <v>5480</v>
      </c>
      <c r="C95" s="513" t="s">
        <v>5481</v>
      </c>
      <c r="D95" s="513" t="s">
        <v>296</v>
      </c>
      <c r="E95" s="513" t="s">
        <v>5475</v>
      </c>
      <c r="F95" s="513" t="s">
        <v>12</v>
      </c>
      <c r="G95" s="514" t="s">
        <v>545</v>
      </c>
      <c r="H95" s="513" t="s">
        <v>1646</v>
      </c>
      <c r="I95" s="514" t="s">
        <v>5482</v>
      </c>
      <c r="J95" s="514" t="s">
        <v>5483</v>
      </c>
      <c r="K95" s="514" t="s">
        <v>5484</v>
      </c>
      <c r="L95" s="514" t="s">
        <v>5485</v>
      </c>
      <c r="M95" s="514"/>
      <c r="N95" s="514"/>
      <c r="O95" s="514"/>
      <c r="P95" s="529">
        <v>45509.0</v>
      </c>
      <c r="Q95" s="515" t="s">
        <v>490</v>
      </c>
      <c r="R95" s="515" t="s">
        <v>95</v>
      </c>
      <c r="S95" s="514" t="s">
        <v>5103</v>
      </c>
      <c r="T95" s="514"/>
      <c r="U95" s="514"/>
    </row>
    <row r="96">
      <c r="A96" s="513" t="s">
        <v>1927</v>
      </c>
      <c r="B96" s="513" t="s">
        <v>5486</v>
      </c>
      <c r="C96" s="513" t="s">
        <v>5487</v>
      </c>
      <c r="D96" s="513" t="s">
        <v>296</v>
      </c>
      <c r="E96" s="514"/>
      <c r="F96" s="513" t="s">
        <v>12</v>
      </c>
      <c r="G96" s="514" t="s">
        <v>465</v>
      </c>
      <c r="H96" s="513" t="s">
        <v>739</v>
      </c>
      <c r="I96" s="514" t="s">
        <v>5488</v>
      </c>
      <c r="J96" s="514" t="s">
        <v>5489</v>
      </c>
      <c r="K96" s="514" t="s">
        <v>5490</v>
      </c>
      <c r="L96" s="514" t="s">
        <v>5491</v>
      </c>
      <c r="M96" s="514"/>
      <c r="N96" s="514" t="s">
        <v>5107</v>
      </c>
      <c r="O96" s="514"/>
      <c r="P96" s="517" t="s">
        <v>479</v>
      </c>
      <c r="Q96" s="515" t="s">
        <v>471</v>
      </c>
      <c r="R96" s="515" t="s">
        <v>95</v>
      </c>
      <c r="S96" s="514"/>
      <c r="T96" s="514"/>
      <c r="U96" s="514"/>
    </row>
    <row r="97">
      <c r="A97" s="513" t="s">
        <v>1933</v>
      </c>
      <c r="B97" s="513" t="s">
        <v>5492</v>
      </c>
      <c r="C97" s="513" t="s">
        <v>5493</v>
      </c>
      <c r="D97" s="513" t="s">
        <v>296</v>
      </c>
      <c r="E97" s="513" t="s">
        <v>5186</v>
      </c>
      <c r="F97" s="513" t="s">
        <v>11</v>
      </c>
      <c r="G97" s="514" t="s">
        <v>545</v>
      </c>
      <c r="H97" s="513" t="s">
        <v>1646</v>
      </c>
      <c r="I97" s="514" t="s">
        <v>5494</v>
      </c>
      <c r="J97" s="514" t="s">
        <v>5495</v>
      </c>
      <c r="K97" s="514" t="s">
        <v>5496</v>
      </c>
      <c r="L97" s="514" t="s">
        <v>5497</v>
      </c>
      <c r="M97" s="514"/>
      <c r="N97" s="514"/>
      <c r="O97" s="514"/>
      <c r="P97" s="523">
        <v>45570.0</v>
      </c>
      <c r="Q97" s="515" t="s">
        <v>490</v>
      </c>
      <c r="R97" s="515" t="s">
        <v>95</v>
      </c>
      <c r="S97" s="514" t="s">
        <v>5103</v>
      </c>
      <c r="T97" s="514"/>
      <c r="U97" s="514"/>
    </row>
    <row r="98">
      <c r="A98" s="513" t="s">
        <v>1939</v>
      </c>
      <c r="B98" s="513" t="s">
        <v>5498</v>
      </c>
      <c r="C98" s="514"/>
      <c r="D98" s="513" t="s">
        <v>296</v>
      </c>
      <c r="E98" s="513" t="s">
        <v>5383</v>
      </c>
      <c r="F98" s="513" t="s">
        <v>12</v>
      </c>
      <c r="G98" s="514" t="s">
        <v>465</v>
      </c>
      <c r="H98" s="513" t="s">
        <v>1413</v>
      </c>
      <c r="I98" s="514" t="s">
        <v>5499</v>
      </c>
      <c r="J98" s="514"/>
      <c r="K98" s="514" t="s">
        <v>5500</v>
      </c>
      <c r="L98" s="514" t="s">
        <v>5501</v>
      </c>
      <c r="M98" s="514"/>
      <c r="N98" s="514" t="s">
        <v>5502</v>
      </c>
      <c r="O98" s="514"/>
      <c r="P98" s="517" t="s">
        <v>479</v>
      </c>
      <c r="Q98" s="515" t="s">
        <v>471</v>
      </c>
      <c r="R98" s="515" t="s">
        <v>95</v>
      </c>
      <c r="S98" s="514"/>
      <c r="T98" s="514"/>
      <c r="U98" s="514"/>
    </row>
    <row r="99">
      <c r="A99" s="513" t="s">
        <v>1945</v>
      </c>
      <c r="B99" s="513" t="s">
        <v>5503</v>
      </c>
      <c r="C99" s="514"/>
      <c r="D99" s="513" t="s">
        <v>296</v>
      </c>
      <c r="E99" s="513" t="s">
        <v>22</v>
      </c>
      <c r="F99" s="513" t="s">
        <v>12</v>
      </c>
      <c r="G99" s="514" t="s">
        <v>465</v>
      </c>
      <c r="H99" s="513" t="s">
        <v>1413</v>
      </c>
      <c r="I99" s="514" t="s">
        <v>5504</v>
      </c>
      <c r="J99" s="514"/>
      <c r="K99" s="514" t="s">
        <v>5505</v>
      </c>
      <c r="L99" s="514" t="s">
        <v>5506</v>
      </c>
      <c r="M99" s="514"/>
      <c r="N99" s="514" t="s">
        <v>5507</v>
      </c>
      <c r="O99" s="514"/>
      <c r="P99" s="514"/>
      <c r="Q99" s="514"/>
      <c r="R99" s="515" t="s">
        <v>620</v>
      </c>
      <c r="S99" s="514"/>
      <c r="T99" s="515" t="s">
        <v>58</v>
      </c>
      <c r="U99" s="514"/>
    </row>
    <row r="100">
      <c r="A100" s="513" t="s">
        <v>1951</v>
      </c>
      <c r="B100" s="513" t="s">
        <v>5508</v>
      </c>
      <c r="C100" s="513" t="s">
        <v>5493</v>
      </c>
      <c r="D100" s="513" t="s">
        <v>296</v>
      </c>
      <c r="E100" s="513" t="s">
        <v>14</v>
      </c>
      <c r="F100" s="513" t="s">
        <v>12</v>
      </c>
      <c r="G100" s="514" t="s">
        <v>545</v>
      </c>
      <c r="H100" s="513" t="s">
        <v>2267</v>
      </c>
      <c r="I100" s="514" t="s">
        <v>5509</v>
      </c>
      <c r="J100" s="514"/>
      <c r="K100" s="514" t="s">
        <v>5510</v>
      </c>
      <c r="L100" s="514" t="s">
        <v>5511</v>
      </c>
      <c r="M100" s="514"/>
      <c r="N100" s="514"/>
      <c r="O100" s="514"/>
      <c r="P100" s="529">
        <v>45509.0</v>
      </c>
      <c r="Q100" s="515" t="s">
        <v>490</v>
      </c>
      <c r="R100" s="515" t="s">
        <v>95</v>
      </c>
      <c r="S100" s="514" t="s">
        <v>5103</v>
      </c>
      <c r="T100" s="514"/>
      <c r="U100" s="514"/>
    </row>
    <row r="101">
      <c r="A101" s="513" t="s">
        <v>1957</v>
      </c>
      <c r="B101" s="514"/>
      <c r="C101" s="514"/>
      <c r="D101" s="513" t="s">
        <v>296</v>
      </c>
      <c r="E101" s="513" t="s">
        <v>5404</v>
      </c>
      <c r="F101" s="513" t="s">
        <v>11</v>
      </c>
      <c r="G101" s="514" t="s">
        <v>545</v>
      </c>
      <c r="H101" s="513" t="s">
        <v>5383</v>
      </c>
      <c r="I101" s="515" t="s">
        <v>5512</v>
      </c>
      <c r="J101" s="514" t="s">
        <v>5421</v>
      </c>
      <c r="K101" s="514" t="s">
        <v>5513</v>
      </c>
      <c r="L101" s="515" t="s">
        <v>5514</v>
      </c>
      <c r="M101" s="514"/>
      <c r="N101" s="514"/>
      <c r="O101" s="514"/>
      <c r="P101" s="517" t="s">
        <v>479</v>
      </c>
      <c r="Q101" s="515" t="s">
        <v>471</v>
      </c>
      <c r="R101" s="515" t="s">
        <v>95</v>
      </c>
      <c r="S101" s="514" t="s">
        <v>5103</v>
      </c>
      <c r="T101" s="514"/>
      <c r="U101" s="514"/>
    </row>
    <row r="102">
      <c r="A102" s="513" t="s">
        <v>1962</v>
      </c>
      <c r="B102" s="514"/>
      <c r="C102" s="514"/>
      <c r="D102" s="513" t="s">
        <v>296</v>
      </c>
      <c r="E102" s="513" t="s">
        <v>5404</v>
      </c>
      <c r="F102" s="513" t="s">
        <v>12</v>
      </c>
      <c r="G102" s="514" t="s">
        <v>465</v>
      </c>
      <c r="H102" s="513" t="s">
        <v>1413</v>
      </c>
      <c r="I102" s="514" t="s">
        <v>5515</v>
      </c>
      <c r="J102" s="514" t="s">
        <v>5421</v>
      </c>
      <c r="K102" s="514" t="s">
        <v>5516</v>
      </c>
      <c r="L102" s="514" t="s">
        <v>5517</v>
      </c>
      <c r="M102" s="514"/>
      <c r="N102" s="518" t="s">
        <v>5408</v>
      </c>
      <c r="O102" s="518"/>
      <c r="P102" s="517" t="s">
        <v>479</v>
      </c>
      <c r="Q102" s="515" t="s">
        <v>471</v>
      </c>
      <c r="R102" s="515" t="s">
        <v>95</v>
      </c>
      <c r="S102" s="514"/>
      <c r="T102" s="514"/>
      <c r="U102" s="514"/>
    </row>
    <row r="103">
      <c r="A103" s="513" t="s">
        <v>1968</v>
      </c>
      <c r="B103" s="514"/>
      <c r="C103" s="514"/>
      <c r="D103" s="513" t="s">
        <v>296</v>
      </c>
      <c r="E103" s="513" t="s">
        <v>1505</v>
      </c>
      <c r="F103" s="513" t="s">
        <v>12</v>
      </c>
      <c r="G103" s="514" t="s">
        <v>465</v>
      </c>
      <c r="H103" s="513" t="s">
        <v>1413</v>
      </c>
      <c r="I103" s="514" t="s">
        <v>5518</v>
      </c>
      <c r="J103" s="514" t="s">
        <v>5519</v>
      </c>
      <c r="K103" s="514" t="s">
        <v>5520</v>
      </c>
      <c r="L103" s="514" t="s">
        <v>5521</v>
      </c>
      <c r="M103" s="514"/>
      <c r="N103" s="514" t="s">
        <v>5522</v>
      </c>
      <c r="O103" s="514"/>
      <c r="P103" s="517" t="s">
        <v>479</v>
      </c>
      <c r="Q103" s="515" t="s">
        <v>471</v>
      </c>
      <c r="R103" s="515" t="s">
        <v>95</v>
      </c>
      <c r="S103" s="514"/>
      <c r="T103" s="514"/>
      <c r="U103" s="514"/>
    </row>
    <row r="104">
      <c r="A104" s="513" t="s">
        <v>1974</v>
      </c>
      <c r="B104" s="514"/>
      <c r="C104" s="514"/>
      <c r="D104" s="513" t="s">
        <v>296</v>
      </c>
      <c r="E104" s="513" t="s">
        <v>1505</v>
      </c>
      <c r="F104" s="513" t="s">
        <v>12</v>
      </c>
      <c r="G104" s="514" t="s">
        <v>465</v>
      </c>
      <c r="H104" s="513" t="s">
        <v>1413</v>
      </c>
      <c r="I104" s="514" t="s">
        <v>5518</v>
      </c>
      <c r="J104" s="514" t="s">
        <v>5519</v>
      </c>
      <c r="K104" s="514" t="s">
        <v>5523</v>
      </c>
      <c r="L104" s="514" t="s">
        <v>5524</v>
      </c>
      <c r="M104" s="514"/>
      <c r="N104" s="514" t="s">
        <v>5522</v>
      </c>
      <c r="O104" s="514"/>
      <c r="P104" s="517" t="s">
        <v>479</v>
      </c>
      <c r="Q104" s="515" t="s">
        <v>471</v>
      </c>
      <c r="R104" s="515" t="s">
        <v>95</v>
      </c>
      <c r="S104" s="514"/>
      <c r="T104" s="514"/>
      <c r="U104" s="514"/>
    </row>
    <row r="105">
      <c r="A105" s="513" t="s">
        <v>1980</v>
      </c>
      <c r="B105" s="514"/>
      <c r="C105" s="514"/>
      <c r="D105" s="513" t="s">
        <v>296</v>
      </c>
      <c r="E105" s="513" t="s">
        <v>1505</v>
      </c>
      <c r="F105" s="513" t="s">
        <v>12</v>
      </c>
      <c r="G105" s="514" t="s">
        <v>465</v>
      </c>
      <c r="H105" s="513" t="s">
        <v>1413</v>
      </c>
      <c r="I105" s="514" t="s">
        <v>5525</v>
      </c>
      <c r="J105" s="514" t="s">
        <v>5519</v>
      </c>
      <c r="K105" s="514" t="s">
        <v>5526</v>
      </c>
      <c r="L105" s="514" t="s">
        <v>5527</v>
      </c>
      <c r="M105" s="514"/>
      <c r="N105" s="514" t="s">
        <v>5528</v>
      </c>
      <c r="O105" s="514"/>
      <c r="P105" s="517" t="s">
        <v>479</v>
      </c>
      <c r="Q105" s="515" t="s">
        <v>471</v>
      </c>
      <c r="R105" s="515" t="s">
        <v>95</v>
      </c>
      <c r="S105" s="514"/>
      <c r="T105" s="514"/>
      <c r="U105" s="514"/>
    </row>
    <row r="106">
      <c r="A106" s="513" t="s">
        <v>1985</v>
      </c>
      <c r="B106" s="514"/>
      <c r="C106" s="514"/>
      <c r="D106" s="513" t="s">
        <v>296</v>
      </c>
      <c r="E106" s="513" t="s">
        <v>1505</v>
      </c>
      <c r="F106" s="513" t="s">
        <v>11</v>
      </c>
      <c r="G106" s="513" t="s">
        <v>588</v>
      </c>
      <c r="H106" s="513" t="s">
        <v>1413</v>
      </c>
      <c r="I106" s="514" t="s">
        <v>5529</v>
      </c>
      <c r="J106" s="514" t="s">
        <v>5530</v>
      </c>
      <c r="K106" s="514" t="s">
        <v>5531</v>
      </c>
      <c r="L106" s="514" t="s">
        <v>5532</v>
      </c>
      <c r="M106" s="514"/>
      <c r="N106" s="514"/>
      <c r="O106" s="514"/>
      <c r="P106" s="528">
        <v>45509.0</v>
      </c>
      <c r="Q106" s="515" t="s">
        <v>490</v>
      </c>
      <c r="R106" s="515" t="s">
        <v>95</v>
      </c>
      <c r="S106" s="532" t="s">
        <v>581</v>
      </c>
      <c r="T106" s="514"/>
      <c r="U106" s="514"/>
    </row>
    <row r="107">
      <c r="A107" s="513" t="s">
        <v>1990</v>
      </c>
      <c r="B107" s="514"/>
      <c r="C107" s="514"/>
      <c r="D107" s="513" t="s">
        <v>296</v>
      </c>
      <c r="E107" s="513" t="s">
        <v>1505</v>
      </c>
      <c r="F107" s="513" t="s">
        <v>11</v>
      </c>
      <c r="G107" s="513" t="s">
        <v>588</v>
      </c>
      <c r="H107" s="513" t="s">
        <v>1413</v>
      </c>
      <c r="I107" s="514" t="s">
        <v>5533</v>
      </c>
      <c r="J107" s="514" t="s">
        <v>5534</v>
      </c>
      <c r="K107" s="514" t="s">
        <v>5535</v>
      </c>
      <c r="L107" s="514" t="s">
        <v>5536</v>
      </c>
      <c r="M107" s="514"/>
      <c r="N107" s="514"/>
      <c r="O107" s="514"/>
      <c r="P107" s="528">
        <v>45509.0</v>
      </c>
      <c r="Q107" s="515" t="s">
        <v>490</v>
      </c>
      <c r="R107" s="515" t="s">
        <v>95</v>
      </c>
      <c r="S107" s="532" t="s">
        <v>581</v>
      </c>
      <c r="T107" s="514"/>
      <c r="U107" s="514"/>
    </row>
    <row r="108">
      <c r="A108" s="513" t="s">
        <v>1997</v>
      </c>
      <c r="B108" s="514"/>
      <c r="C108" s="514"/>
      <c r="D108" s="513" t="s">
        <v>296</v>
      </c>
      <c r="E108" s="513" t="s">
        <v>1505</v>
      </c>
      <c r="F108" s="513" t="s">
        <v>11</v>
      </c>
      <c r="G108" s="514" t="s">
        <v>545</v>
      </c>
      <c r="H108" s="513" t="s">
        <v>1413</v>
      </c>
      <c r="I108" s="514" t="s">
        <v>5537</v>
      </c>
      <c r="J108" s="514" t="s">
        <v>5538</v>
      </c>
      <c r="K108" s="514" t="s">
        <v>5539</v>
      </c>
      <c r="L108" s="514" t="s">
        <v>5540</v>
      </c>
      <c r="M108" s="514"/>
      <c r="N108" s="514"/>
      <c r="O108" s="514"/>
      <c r="P108" s="529">
        <v>45509.0</v>
      </c>
      <c r="Q108" s="515" t="s">
        <v>490</v>
      </c>
      <c r="R108" s="515" t="s">
        <v>95</v>
      </c>
      <c r="S108" s="514" t="s">
        <v>5103</v>
      </c>
      <c r="T108" s="514"/>
      <c r="U108" s="514"/>
    </row>
    <row r="109">
      <c r="A109" s="513" t="s">
        <v>2003</v>
      </c>
      <c r="B109" s="514"/>
      <c r="C109" s="514"/>
      <c r="D109" s="513" t="s">
        <v>296</v>
      </c>
      <c r="E109" s="513" t="s">
        <v>1505</v>
      </c>
      <c r="F109" s="513" t="s">
        <v>11</v>
      </c>
      <c r="G109" s="514" t="s">
        <v>465</v>
      </c>
      <c r="H109" s="513" t="s">
        <v>1413</v>
      </c>
      <c r="I109" s="514" t="s">
        <v>5541</v>
      </c>
      <c r="J109" s="514" t="s">
        <v>5519</v>
      </c>
      <c r="K109" s="514" t="s">
        <v>5542</v>
      </c>
      <c r="L109" s="514" t="s">
        <v>5543</v>
      </c>
      <c r="M109" s="514"/>
      <c r="N109" s="514" t="s">
        <v>5544</v>
      </c>
      <c r="O109" s="514"/>
      <c r="P109" s="517" t="s">
        <v>479</v>
      </c>
      <c r="Q109" s="515" t="s">
        <v>471</v>
      </c>
      <c r="R109" s="515" t="s">
        <v>95</v>
      </c>
      <c r="S109" s="515"/>
      <c r="T109" s="514"/>
      <c r="U109" s="514"/>
    </row>
    <row r="110">
      <c r="A110" s="513" t="s">
        <v>2009</v>
      </c>
      <c r="B110" s="514"/>
      <c r="C110" s="514"/>
      <c r="D110" s="513" t="s">
        <v>296</v>
      </c>
      <c r="E110" s="513" t="s">
        <v>1505</v>
      </c>
      <c r="F110" s="513" t="s">
        <v>11</v>
      </c>
      <c r="G110" s="514" t="s">
        <v>545</v>
      </c>
      <c r="H110" s="514" t="s">
        <v>545</v>
      </c>
      <c r="I110" s="514" t="s">
        <v>5545</v>
      </c>
      <c r="J110" s="514" t="s">
        <v>5546</v>
      </c>
      <c r="K110" s="514" t="s">
        <v>5547</v>
      </c>
      <c r="L110" s="514" t="s">
        <v>5548</v>
      </c>
      <c r="M110" s="514"/>
      <c r="N110" s="514"/>
      <c r="O110" s="514"/>
      <c r="P110" s="517" t="s">
        <v>479</v>
      </c>
      <c r="Q110" s="515" t="s">
        <v>471</v>
      </c>
      <c r="R110" s="515" t="s">
        <v>95</v>
      </c>
      <c r="S110" s="514" t="s">
        <v>5103</v>
      </c>
      <c r="T110" s="514"/>
      <c r="U110" s="514"/>
    </row>
    <row r="111">
      <c r="A111" s="513" t="s">
        <v>2013</v>
      </c>
      <c r="B111" s="514"/>
      <c r="C111" s="514"/>
      <c r="D111" s="513" t="s">
        <v>296</v>
      </c>
      <c r="E111" s="513" t="s">
        <v>1505</v>
      </c>
      <c r="F111" s="513" t="s">
        <v>12</v>
      </c>
      <c r="G111" s="514" t="s">
        <v>465</v>
      </c>
      <c r="H111" s="514" t="s">
        <v>465</v>
      </c>
      <c r="I111" s="514" t="s">
        <v>5549</v>
      </c>
      <c r="J111" s="514" t="s">
        <v>5550</v>
      </c>
      <c r="K111" s="514" t="s">
        <v>5551</v>
      </c>
      <c r="L111" s="514" t="s">
        <v>5552</v>
      </c>
      <c r="M111" s="514"/>
      <c r="N111" s="514" t="s">
        <v>5553</v>
      </c>
      <c r="O111" s="514"/>
      <c r="P111" s="517" t="s">
        <v>479</v>
      </c>
      <c r="Q111" s="515" t="s">
        <v>471</v>
      </c>
      <c r="R111" s="515" t="s">
        <v>95</v>
      </c>
      <c r="S111" s="514"/>
      <c r="T111" s="514"/>
      <c r="U111" s="514"/>
    </row>
    <row r="112">
      <c r="A112" s="513" t="s">
        <v>2017</v>
      </c>
      <c r="B112" s="514"/>
      <c r="C112" s="514"/>
      <c r="D112" s="513" t="s">
        <v>296</v>
      </c>
      <c r="E112" s="513" t="s">
        <v>1505</v>
      </c>
      <c r="F112" s="513" t="s">
        <v>12</v>
      </c>
      <c r="G112" s="514" t="s">
        <v>545</v>
      </c>
      <c r="H112" s="514" t="s">
        <v>545</v>
      </c>
      <c r="I112" s="514" t="s">
        <v>5554</v>
      </c>
      <c r="J112" s="514" t="s">
        <v>5546</v>
      </c>
      <c r="K112" s="514" t="s">
        <v>5555</v>
      </c>
      <c r="L112" s="514" t="s">
        <v>5556</v>
      </c>
      <c r="M112" s="514" t="s">
        <v>5557</v>
      </c>
      <c r="N112" s="514"/>
      <c r="O112" s="514"/>
      <c r="P112" s="524"/>
      <c r="Q112" s="514"/>
      <c r="R112" s="515" t="s">
        <v>620</v>
      </c>
      <c r="S112" s="514" t="s">
        <v>5558</v>
      </c>
      <c r="T112" s="514" t="s">
        <v>57</v>
      </c>
      <c r="U112" s="514"/>
    </row>
    <row r="113">
      <c r="A113" s="513" t="s">
        <v>2767</v>
      </c>
      <c r="B113" s="514"/>
      <c r="C113" s="514"/>
      <c r="D113" s="513" t="s">
        <v>296</v>
      </c>
      <c r="E113" s="513" t="s">
        <v>5404</v>
      </c>
      <c r="F113" s="513" t="s">
        <v>12</v>
      </c>
      <c r="G113" s="514" t="s">
        <v>545</v>
      </c>
      <c r="H113" s="514" t="s">
        <v>545</v>
      </c>
      <c r="I113" s="514" t="s">
        <v>5559</v>
      </c>
      <c r="J113" s="514" t="s">
        <v>5560</v>
      </c>
      <c r="K113" s="514" t="s">
        <v>5561</v>
      </c>
      <c r="L113" s="515"/>
      <c r="M113" s="514"/>
      <c r="N113" s="514"/>
      <c r="O113" s="514"/>
      <c r="P113" s="531">
        <v>45509.0</v>
      </c>
      <c r="Q113" s="515" t="s">
        <v>490</v>
      </c>
      <c r="R113" s="515" t="s">
        <v>95</v>
      </c>
      <c r="S113" s="514" t="s">
        <v>5103</v>
      </c>
      <c r="T113" s="514"/>
      <c r="U113" s="514"/>
    </row>
    <row r="114">
      <c r="A114" s="513" t="s">
        <v>2771</v>
      </c>
      <c r="B114" s="514"/>
      <c r="C114" s="514"/>
      <c r="D114" s="513" t="s">
        <v>296</v>
      </c>
      <c r="E114" s="513" t="s">
        <v>5562</v>
      </c>
      <c r="F114" s="513" t="s">
        <v>11</v>
      </c>
      <c r="G114" s="514" t="s">
        <v>465</v>
      </c>
      <c r="H114" s="514"/>
      <c r="I114" s="514" t="s">
        <v>5563</v>
      </c>
      <c r="J114" s="514" t="s">
        <v>5564</v>
      </c>
      <c r="K114" s="514" t="s">
        <v>5565</v>
      </c>
      <c r="L114" s="514" t="s">
        <v>5566</v>
      </c>
      <c r="M114" s="514"/>
      <c r="N114" s="514" t="s">
        <v>5172</v>
      </c>
      <c r="O114" s="514"/>
      <c r="P114" s="529">
        <v>45570.0</v>
      </c>
      <c r="Q114" s="515" t="s">
        <v>215</v>
      </c>
      <c r="R114" s="515" t="s">
        <v>95</v>
      </c>
      <c r="S114" s="514"/>
      <c r="T114" s="514"/>
      <c r="U114" s="514"/>
    </row>
    <row r="115">
      <c r="A115" s="513" t="s">
        <v>2776</v>
      </c>
      <c r="B115" s="514"/>
      <c r="C115" s="514"/>
      <c r="D115" s="513" t="s">
        <v>296</v>
      </c>
      <c r="E115" s="513" t="s">
        <v>5404</v>
      </c>
      <c r="F115" s="513" t="s">
        <v>12</v>
      </c>
      <c r="G115" s="514" t="s">
        <v>545</v>
      </c>
      <c r="H115" s="514" t="s">
        <v>545</v>
      </c>
      <c r="I115" s="514" t="s">
        <v>5567</v>
      </c>
      <c r="J115" s="514" t="s">
        <v>5421</v>
      </c>
      <c r="K115" s="514" t="s">
        <v>5568</v>
      </c>
      <c r="L115" s="514" t="s">
        <v>5569</v>
      </c>
      <c r="M115" s="514"/>
      <c r="N115" s="514"/>
      <c r="O115" s="514"/>
      <c r="P115" s="529">
        <v>45509.0</v>
      </c>
      <c r="Q115" s="515" t="s">
        <v>490</v>
      </c>
      <c r="R115" s="515" t="s">
        <v>95</v>
      </c>
      <c r="S115" s="514" t="s">
        <v>5103</v>
      </c>
      <c r="T115" s="514"/>
      <c r="U115" s="514"/>
    </row>
    <row r="116">
      <c r="A116" s="513" t="s">
        <v>2781</v>
      </c>
      <c r="B116" s="514"/>
      <c r="C116" s="514"/>
      <c r="D116" s="513" t="s">
        <v>296</v>
      </c>
      <c r="E116" s="513" t="s">
        <v>5404</v>
      </c>
      <c r="F116" s="513" t="s">
        <v>11</v>
      </c>
      <c r="G116" s="514" t="s">
        <v>545</v>
      </c>
      <c r="H116" s="514" t="s">
        <v>545</v>
      </c>
      <c r="I116" s="514" t="s">
        <v>5570</v>
      </c>
      <c r="J116" s="514" t="s">
        <v>5421</v>
      </c>
      <c r="K116" s="514" t="s">
        <v>5571</v>
      </c>
      <c r="L116" s="514" t="s">
        <v>5572</v>
      </c>
      <c r="M116" s="514"/>
      <c r="N116" s="514"/>
      <c r="O116" s="514"/>
      <c r="P116" s="529">
        <v>45509.0</v>
      </c>
      <c r="Q116" s="515" t="s">
        <v>490</v>
      </c>
      <c r="R116" s="515" t="s">
        <v>95</v>
      </c>
      <c r="S116" s="522" t="s">
        <v>1154</v>
      </c>
      <c r="T116" s="514"/>
      <c r="U116" s="514"/>
    </row>
    <row r="117">
      <c r="A117" s="513" t="s">
        <v>2785</v>
      </c>
      <c r="B117" s="514"/>
      <c r="C117" s="514"/>
      <c r="D117" s="514" t="s">
        <v>296</v>
      </c>
      <c r="E117" s="513" t="s">
        <v>5573</v>
      </c>
      <c r="F117" s="513" t="s">
        <v>11</v>
      </c>
      <c r="G117" s="514" t="s">
        <v>545</v>
      </c>
      <c r="H117" s="514" t="s">
        <v>545</v>
      </c>
      <c r="I117" s="514" t="s">
        <v>5574</v>
      </c>
      <c r="J117" s="514" t="s">
        <v>5575</v>
      </c>
      <c r="K117" s="514" t="s">
        <v>5576</v>
      </c>
      <c r="L117" s="515" t="s">
        <v>5577</v>
      </c>
      <c r="M117" s="514"/>
      <c r="N117" s="514"/>
      <c r="O117" s="514"/>
      <c r="P117" s="528">
        <v>45570.0</v>
      </c>
      <c r="Q117" s="515" t="s">
        <v>490</v>
      </c>
      <c r="R117" s="533" t="s">
        <v>95</v>
      </c>
      <c r="S117" s="514"/>
      <c r="T117" s="514"/>
      <c r="U117" s="514"/>
    </row>
    <row r="118">
      <c r="A118" s="513" t="s">
        <v>2789</v>
      </c>
      <c r="B118" s="513" t="s">
        <v>5578</v>
      </c>
      <c r="C118" s="513" t="s">
        <v>2315</v>
      </c>
      <c r="D118" s="514" t="s">
        <v>296</v>
      </c>
      <c r="E118" s="513" t="s">
        <v>5573</v>
      </c>
      <c r="F118" s="513" t="s">
        <v>11</v>
      </c>
      <c r="G118" s="514" t="s">
        <v>545</v>
      </c>
      <c r="H118" s="513" t="s">
        <v>620</v>
      </c>
      <c r="I118" s="514" t="s">
        <v>5579</v>
      </c>
      <c r="J118" s="514" t="s">
        <v>5580</v>
      </c>
      <c r="K118" s="514" t="s">
        <v>5581</v>
      </c>
      <c r="L118" s="514" t="s">
        <v>5582</v>
      </c>
      <c r="M118" s="514"/>
      <c r="N118" s="514"/>
      <c r="O118" s="514"/>
      <c r="P118" s="528">
        <v>45570.0</v>
      </c>
      <c r="Q118" s="515" t="s">
        <v>490</v>
      </c>
      <c r="R118" s="533" t="s">
        <v>95</v>
      </c>
      <c r="S118" s="514"/>
      <c r="T118" s="514"/>
      <c r="U118" s="514"/>
    </row>
    <row r="119">
      <c r="A119" s="513" t="s">
        <v>5583</v>
      </c>
      <c r="B119" s="514"/>
      <c r="C119" s="514"/>
      <c r="D119" s="514" t="s">
        <v>296</v>
      </c>
      <c r="E119" s="513" t="s">
        <v>5573</v>
      </c>
      <c r="F119" s="513" t="s">
        <v>11</v>
      </c>
      <c r="G119" s="514" t="s">
        <v>545</v>
      </c>
      <c r="H119" s="514" t="s">
        <v>545</v>
      </c>
      <c r="I119" s="514" t="s">
        <v>5584</v>
      </c>
      <c r="J119" s="514" t="s">
        <v>5575</v>
      </c>
      <c r="K119" s="514" t="s">
        <v>5576</v>
      </c>
      <c r="L119" s="515" t="s">
        <v>5585</v>
      </c>
      <c r="M119" s="514"/>
      <c r="N119" s="514"/>
      <c r="O119" s="514"/>
      <c r="P119" s="528">
        <v>45570.0</v>
      </c>
      <c r="Q119" s="515" t="s">
        <v>490</v>
      </c>
      <c r="R119" s="533" t="s">
        <v>95</v>
      </c>
      <c r="S119" s="514"/>
      <c r="T119" s="514"/>
      <c r="U119" s="514"/>
    </row>
    <row r="120">
      <c r="A120" s="513" t="s">
        <v>2793</v>
      </c>
      <c r="B120" s="514"/>
      <c r="C120" s="514"/>
      <c r="D120" s="514" t="s">
        <v>296</v>
      </c>
      <c r="E120" s="513" t="s">
        <v>5573</v>
      </c>
      <c r="F120" s="513" t="s">
        <v>11</v>
      </c>
      <c r="G120" s="514" t="s">
        <v>545</v>
      </c>
      <c r="H120" s="514" t="s">
        <v>545</v>
      </c>
      <c r="I120" s="514" t="s">
        <v>5586</v>
      </c>
      <c r="J120" s="514" t="s">
        <v>5575</v>
      </c>
      <c r="K120" s="514" t="s">
        <v>5587</v>
      </c>
      <c r="L120" s="534" t="s">
        <v>5588</v>
      </c>
      <c r="M120" s="514"/>
      <c r="N120" s="514"/>
      <c r="O120" s="514"/>
      <c r="P120" s="528">
        <v>45570.0</v>
      </c>
      <c r="Q120" s="515" t="s">
        <v>490</v>
      </c>
      <c r="R120" s="533" t="s">
        <v>95</v>
      </c>
      <c r="S120" s="514"/>
      <c r="T120" s="514"/>
      <c r="U120" s="514"/>
    </row>
    <row r="121">
      <c r="A121" s="513" t="s">
        <v>2802</v>
      </c>
      <c r="B121" s="514"/>
      <c r="C121" s="514"/>
      <c r="D121" s="514" t="s">
        <v>296</v>
      </c>
      <c r="E121" s="513" t="s">
        <v>5573</v>
      </c>
      <c r="F121" s="513" t="s">
        <v>11</v>
      </c>
      <c r="G121" s="514" t="s">
        <v>545</v>
      </c>
      <c r="H121" s="514" t="s">
        <v>545</v>
      </c>
      <c r="I121" s="514" t="s">
        <v>5589</v>
      </c>
      <c r="J121" s="514" t="s">
        <v>5575</v>
      </c>
      <c r="K121" s="514" t="s">
        <v>5590</v>
      </c>
      <c r="L121" s="514" t="s">
        <v>5591</v>
      </c>
      <c r="M121" s="514"/>
      <c r="N121" s="514"/>
      <c r="O121" s="514"/>
      <c r="P121" s="528">
        <v>45570.0</v>
      </c>
      <c r="Q121" s="515" t="s">
        <v>490</v>
      </c>
      <c r="R121" s="533" t="s">
        <v>95</v>
      </c>
      <c r="S121" s="514"/>
      <c r="T121" s="514"/>
      <c r="U121" s="514"/>
    </row>
    <row r="122">
      <c r="A122" s="513" t="s">
        <v>2808</v>
      </c>
      <c r="B122" s="514"/>
      <c r="C122" s="514"/>
      <c r="D122" s="514" t="s">
        <v>296</v>
      </c>
      <c r="E122" s="513" t="s">
        <v>5573</v>
      </c>
      <c r="F122" s="513" t="s">
        <v>11</v>
      </c>
      <c r="G122" s="514" t="s">
        <v>545</v>
      </c>
      <c r="H122" s="514" t="s">
        <v>545</v>
      </c>
      <c r="I122" s="514" t="s">
        <v>5592</v>
      </c>
      <c r="J122" s="514" t="s">
        <v>5575</v>
      </c>
      <c r="K122" s="514" t="s">
        <v>5593</v>
      </c>
      <c r="L122" s="514" t="s">
        <v>5594</v>
      </c>
      <c r="M122" s="514"/>
      <c r="N122" s="514"/>
      <c r="O122" s="514"/>
      <c r="P122" s="528">
        <v>45570.0</v>
      </c>
      <c r="Q122" s="515" t="s">
        <v>490</v>
      </c>
      <c r="R122" s="533" t="s">
        <v>95</v>
      </c>
      <c r="S122" s="514"/>
      <c r="T122" s="514"/>
      <c r="U122" s="514"/>
    </row>
    <row r="123">
      <c r="A123" s="513" t="s">
        <v>2814</v>
      </c>
      <c r="B123" s="516" t="s">
        <v>5595</v>
      </c>
      <c r="C123" s="514"/>
      <c r="D123" s="514" t="s">
        <v>296</v>
      </c>
      <c r="E123" s="513" t="s">
        <v>5573</v>
      </c>
      <c r="F123" s="513" t="s">
        <v>12</v>
      </c>
      <c r="G123" s="514" t="s">
        <v>545</v>
      </c>
      <c r="H123" s="514" t="s">
        <v>545</v>
      </c>
      <c r="I123" s="514" t="s">
        <v>5596</v>
      </c>
      <c r="J123" s="514" t="s">
        <v>5597</v>
      </c>
      <c r="K123" s="514" t="s">
        <v>5598</v>
      </c>
      <c r="L123" s="514" t="s">
        <v>5599</v>
      </c>
      <c r="M123" s="514"/>
      <c r="N123" s="514"/>
      <c r="O123" s="514"/>
      <c r="P123" s="528">
        <v>45570.0</v>
      </c>
      <c r="Q123" s="515" t="s">
        <v>490</v>
      </c>
      <c r="R123" s="533" t="s">
        <v>95</v>
      </c>
      <c r="S123" s="514"/>
      <c r="T123" s="514"/>
      <c r="U123" s="514"/>
    </row>
    <row r="124">
      <c r="A124" s="513" t="s">
        <v>2817</v>
      </c>
      <c r="B124" s="513" t="s">
        <v>5600</v>
      </c>
      <c r="C124" s="513" t="s">
        <v>2315</v>
      </c>
      <c r="D124" s="514" t="s">
        <v>296</v>
      </c>
      <c r="E124" s="513" t="s">
        <v>5573</v>
      </c>
      <c r="F124" s="513" t="s">
        <v>12</v>
      </c>
      <c r="G124" s="514" t="s">
        <v>545</v>
      </c>
      <c r="H124" s="513" t="s">
        <v>620</v>
      </c>
      <c r="I124" s="514" t="s">
        <v>5601</v>
      </c>
      <c r="J124" s="514" t="s">
        <v>5602</v>
      </c>
      <c r="K124" s="514" t="s">
        <v>5603</v>
      </c>
      <c r="L124" s="514" t="s">
        <v>5604</v>
      </c>
      <c r="M124" s="514"/>
      <c r="N124" s="514"/>
      <c r="O124" s="514"/>
      <c r="P124" s="528">
        <v>45570.0</v>
      </c>
      <c r="Q124" s="515" t="s">
        <v>490</v>
      </c>
      <c r="R124" s="533" t="s">
        <v>95</v>
      </c>
      <c r="S124" s="514"/>
      <c r="T124" s="514"/>
      <c r="U124" s="514"/>
    </row>
    <row r="125">
      <c r="A125" s="513" t="s">
        <v>2821</v>
      </c>
      <c r="B125" s="514"/>
      <c r="C125" s="514"/>
      <c r="D125" s="513" t="s">
        <v>296</v>
      </c>
      <c r="E125" s="513" t="s">
        <v>28</v>
      </c>
      <c r="F125" s="513" t="s">
        <v>11</v>
      </c>
      <c r="G125" s="514" t="s">
        <v>545</v>
      </c>
      <c r="H125" s="514" t="s">
        <v>545</v>
      </c>
      <c r="I125" s="514" t="s">
        <v>5605</v>
      </c>
      <c r="J125" s="514"/>
      <c r="K125" s="514" t="s">
        <v>5606</v>
      </c>
      <c r="L125" s="515" t="s">
        <v>5607</v>
      </c>
      <c r="M125" s="515" t="s">
        <v>5608</v>
      </c>
      <c r="N125" s="514"/>
      <c r="O125" s="514"/>
      <c r="P125" s="529">
        <v>45509.0</v>
      </c>
      <c r="Q125" s="515" t="s">
        <v>490</v>
      </c>
      <c r="R125" s="515" t="s">
        <v>95</v>
      </c>
      <c r="S125" s="514"/>
      <c r="T125" s="514"/>
      <c r="U125" s="514"/>
    </row>
    <row r="126">
      <c r="A126" s="513" t="s">
        <v>2826</v>
      </c>
      <c r="B126" s="514"/>
      <c r="C126" s="514"/>
      <c r="D126" s="513" t="s">
        <v>296</v>
      </c>
      <c r="E126" s="513" t="s">
        <v>28</v>
      </c>
      <c r="F126" s="513" t="s">
        <v>11</v>
      </c>
      <c r="G126" s="514" t="s">
        <v>545</v>
      </c>
      <c r="H126" s="514" t="s">
        <v>545</v>
      </c>
      <c r="I126" s="514" t="s">
        <v>5609</v>
      </c>
      <c r="J126" s="514"/>
      <c r="K126" s="514" t="s">
        <v>5610</v>
      </c>
      <c r="L126" s="514" t="s">
        <v>5611</v>
      </c>
      <c r="M126" s="514" t="s">
        <v>5612</v>
      </c>
      <c r="N126" s="514"/>
      <c r="O126" s="514"/>
      <c r="P126" s="529">
        <v>45509.0</v>
      </c>
      <c r="Q126" s="515" t="s">
        <v>490</v>
      </c>
      <c r="R126" s="515" t="s">
        <v>95</v>
      </c>
      <c r="S126" s="514" t="s">
        <v>5103</v>
      </c>
      <c r="T126" s="514"/>
      <c r="U126" s="514"/>
    </row>
    <row r="127">
      <c r="A127" s="513" t="s">
        <v>2831</v>
      </c>
      <c r="B127" s="514"/>
      <c r="C127" s="514"/>
      <c r="D127" s="513" t="s">
        <v>296</v>
      </c>
      <c r="E127" s="513" t="s">
        <v>28</v>
      </c>
      <c r="F127" s="513" t="s">
        <v>11</v>
      </c>
      <c r="G127" s="514" t="s">
        <v>545</v>
      </c>
      <c r="H127" s="514" t="s">
        <v>545</v>
      </c>
      <c r="I127" s="514" t="s">
        <v>5613</v>
      </c>
      <c r="J127" s="514"/>
      <c r="K127" s="514" t="s">
        <v>5614</v>
      </c>
      <c r="L127" s="514" t="s">
        <v>5615</v>
      </c>
      <c r="M127" s="514" t="s">
        <v>5616</v>
      </c>
      <c r="N127" s="514"/>
      <c r="O127" s="514"/>
      <c r="P127" s="529">
        <v>45509.0</v>
      </c>
      <c r="Q127" s="515" t="s">
        <v>490</v>
      </c>
      <c r="R127" s="515" t="s">
        <v>95</v>
      </c>
      <c r="S127" s="514"/>
      <c r="T127" s="514"/>
      <c r="U127" s="514"/>
    </row>
    <row r="128">
      <c r="A128" s="513" t="s">
        <v>2836</v>
      </c>
      <c r="B128" s="514"/>
      <c r="C128" s="514"/>
      <c r="D128" s="513" t="s">
        <v>296</v>
      </c>
      <c r="E128" s="513" t="s">
        <v>28</v>
      </c>
      <c r="F128" s="513" t="s">
        <v>12</v>
      </c>
      <c r="G128" s="514" t="s">
        <v>545</v>
      </c>
      <c r="H128" s="514" t="s">
        <v>545</v>
      </c>
      <c r="I128" s="514" t="s">
        <v>5617</v>
      </c>
      <c r="J128" s="514"/>
      <c r="K128" s="514" t="s">
        <v>5618</v>
      </c>
      <c r="L128" s="514" t="s">
        <v>5619</v>
      </c>
      <c r="M128" s="514" t="s">
        <v>5620</v>
      </c>
      <c r="N128" s="514"/>
      <c r="O128" s="514"/>
      <c r="P128" s="529">
        <v>45509.0</v>
      </c>
      <c r="Q128" s="515" t="s">
        <v>490</v>
      </c>
      <c r="R128" s="515" t="s">
        <v>95</v>
      </c>
      <c r="S128" s="514" t="s">
        <v>5621</v>
      </c>
      <c r="T128" s="514"/>
      <c r="U128" s="514"/>
    </row>
    <row r="129">
      <c r="A129" s="513" t="s">
        <v>2840</v>
      </c>
      <c r="B129" s="514"/>
      <c r="C129" s="514"/>
      <c r="D129" s="513" t="s">
        <v>296</v>
      </c>
      <c r="E129" s="513" t="s">
        <v>28</v>
      </c>
      <c r="F129" s="513" t="s">
        <v>12</v>
      </c>
      <c r="G129" s="514" t="s">
        <v>545</v>
      </c>
      <c r="H129" s="514" t="s">
        <v>545</v>
      </c>
      <c r="I129" s="514" t="s">
        <v>5622</v>
      </c>
      <c r="J129" s="519"/>
      <c r="K129" s="514" t="s">
        <v>5623</v>
      </c>
      <c r="L129" s="514" t="s">
        <v>5624</v>
      </c>
      <c r="M129" s="514" t="s">
        <v>5625</v>
      </c>
      <c r="N129" s="514"/>
      <c r="O129" s="514"/>
      <c r="P129" s="529">
        <v>45509.0</v>
      </c>
      <c r="Q129" s="515" t="s">
        <v>490</v>
      </c>
      <c r="R129" s="515" t="s">
        <v>95</v>
      </c>
      <c r="S129" s="514"/>
      <c r="T129" s="514"/>
      <c r="U129" s="514"/>
    </row>
    <row r="130">
      <c r="A130" s="513" t="s">
        <v>2844</v>
      </c>
      <c r="B130" s="514"/>
      <c r="C130" s="514"/>
      <c r="D130" s="513" t="s">
        <v>296</v>
      </c>
      <c r="E130" s="513" t="s">
        <v>28</v>
      </c>
      <c r="F130" s="513" t="s">
        <v>11</v>
      </c>
      <c r="G130" s="514" t="s">
        <v>545</v>
      </c>
      <c r="H130" s="514" t="s">
        <v>545</v>
      </c>
      <c r="I130" s="514" t="s">
        <v>5626</v>
      </c>
      <c r="J130" s="519"/>
      <c r="K130" s="514" t="s">
        <v>5627</v>
      </c>
      <c r="L130" s="514" t="s">
        <v>5628</v>
      </c>
      <c r="M130" s="514" t="s">
        <v>5629</v>
      </c>
      <c r="N130" s="514"/>
      <c r="O130" s="514"/>
      <c r="P130" s="529">
        <v>45509.0</v>
      </c>
      <c r="Q130" s="515" t="s">
        <v>490</v>
      </c>
      <c r="R130" s="515" t="s">
        <v>95</v>
      </c>
      <c r="S130" s="522" t="s">
        <v>5630</v>
      </c>
      <c r="T130" s="514"/>
      <c r="U130" s="514"/>
    </row>
    <row r="131">
      <c r="A131" s="513" t="s">
        <v>2848</v>
      </c>
      <c r="B131" s="514"/>
      <c r="C131" s="514"/>
      <c r="D131" s="513" t="s">
        <v>296</v>
      </c>
      <c r="E131" s="513" t="s">
        <v>28</v>
      </c>
      <c r="F131" s="513" t="s">
        <v>11</v>
      </c>
      <c r="G131" s="514" t="s">
        <v>545</v>
      </c>
      <c r="H131" s="514" t="s">
        <v>545</v>
      </c>
      <c r="I131" s="514" t="s">
        <v>5631</v>
      </c>
      <c r="J131" s="519"/>
      <c r="K131" s="514" t="s">
        <v>5632</v>
      </c>
      <c r="L131" s="514" t="s">
        <v>5633</v>
      </c>
      <c r="M131" s="514" t="s">
        <v>5634</v>
      </c>
      <c r="N131" s="514"/>
      <c r="O131" s="514"/>
      <c r="P131" s="531">
        <v>45509.0</v>
      </c>
      <c r="Q131" s="515" t="s">
        <v>490</v>
      </c>
      <c r="R131" s="515" t="s">
        <v>95</v>
      </c>
      <c r="S131" s="514"/>
      <c r="T131" s="514"/>
      <c r="U131" s="514"/>
    </row>
    <row r="132">
      <c r="A132" s="513" t="s">
        <v>2853</v>
      </c>
      <c r="B132" s="514"/>
      <c r="C132" s="514"/>
      <c r="D132" s="513" t="s">
        <v>296</v>
      </c>
      <c r="E132" s="513" t="s">
        <v>28</v>
      </c>
      <c r="F132" s="513" t="s">
        <v>11</v>
      </c>
      <c r="G132" s="514" t="s">
        <v>545</v>
      </c>
      <c r="H132" s="514" t="s">
        <v>545</v>
      </c>
      <c r="I132" s="514" t="s">
        <v>5635</v>
      </c>
      <c r="J132" s="519"/>
      <c r="K132" s="514" t="s">
        <v>5636</v>
      </c>
      <c r="L132" s="514" t="s">
        <v>5637</v>
      </c>
      <c r="M132" s="515" t="s">
        <v>5638</v>
      </c>
      <c r="N132" s="514"/>
      <c r="O132" s="514"/>
      <c r="P132" s="529">
        <v>45540.0</v>
      </c>
      <c r="Q132" s="515" t="s">
        <v>94</v>
      </c>
      <c r="R132" s="515" t="s">
        <v>95</v>
      </c>
      <c r="S132" s="514" t="s">
        <v>5336</v>
      </c>
      <c r="T132" s="514"/>
      <c r="U132" s="514"/>
    </row>
    <row r="133">
      <c r="A133" s="513" t="s">
        <v>2859</v>
      </c>
      <c r="B133" s="514"/>
      <c r="C133" s="514"/>
      <c r="D133" s="513" t="s">
        <v>296</v>
      </c>
      <c r="E133" s="513" t="s">
        <v>5639</v>
      </c>
      <c r="F133" s="535" t="s">
        <v>11</v>
      </c>
      <c r="G133" s="514" t="s">
        <v>545</v>
      </c>
      <c r="H133" s="514" t="s">
        <v>545</v>
      </c>
      <c r="I133" s="514" t="s">
        <v>5640</v>
      </c>
      <c r="J133" s="536"/>
      <c r="K133" s="514" t="s">
        <v>5641</v>
      </c>
      <c r="L133" s="514" t="s">
        <v>5642</v>
      </c>
      <c r="M133" s="514" t="s">
        <v>5643</v>
      </c>
      <c r="N133" s="514"/>
      <c r="O133" s="514"/>
      <c r="P133" s="529">
        <v>45509.0</v>
      </c>
      <c r="Q133" s="515" t="s">
        <v>490</v>
      </c>
      <c r="R133" s="515" t="s">
        <v>95</v>
      </c>
      <c r="S133" s="514"/>
      <c r="T133" s="514"/>
      <c r="U133" s="514"/>
    </row>
    <row r="134">
      <c r="A134" s="513" t="s">
        <v>2864</v>
      </c>
      <c r="B134" s="513" t="s">
        <v>5644</v>
      </c>
      <c r="C134" s="514"/>
      <c r="D134" s="513" t="s">
        <v>296</v>
      </c>
      <c r="E134" s="513" t="s">
        <v>5645</v>
      </c>
      <c r="F134" s="513" t="s">
        <v>12</v>
      </c>
      <c r="G134" s="514" t="s">
        <v>545</v>
      </c>
      <c r="H134" s="514" t="s">
        <v>545</v>
      </c>
      <c r="I134" s="514" t="s">
        <v>5646</v>
      </c>
      <c r="J134" s="514" t="s">
        <v>5647</v>
      </c>
      <c r="K134" s="514" t="s">
        <v>5648</v>
      </c>
      <c r="L134" s="514" t="s">
        <v>5649</v>
      </c>
      <c r="M134" s="514"/>
      <c r="N134" s="514"/>
      <c r="O134" s="514"/>
      <c r="P134" s="528">
        <v>45570.0</v>
      </c>
      <c r="Q134" s="515" t="s">
        <v>490</v>
      </c>
      <c r="R134" s="533" t="s">
        <v>95</v>
      </c>
      <c r="S134" s="532" t="s">
        <v>5650</v>
      </c>
      <c r="T134" s="514"/>
      <c r="U134" s="514"/>
    </row>
    <row r="135">
      <c r="A135" s="513" t="s">
        <v>2870</v>
      </c>
      <c r="B135" s="516" t="s">
        <v>5651</v>
      </c>
      <c r="C135" s="514"/>
      <c r="D135" s="514" t="s">
        <v>296</v>
      </c>
      <c r="E135" s="513" t="s">
        <v>3096</v>
      </c>
      <c r="F135" s="513" t="s">
        <v>11</v>
      </c>
      <c r="G135" s="514" t="s">
        <v>588</v>
      </c>
      <c r="H135" s="514" t="s">
        <v>545</v>
      </c>
      <c r="I135" s="513" t="s">
        <v>5652</v>
      </c>
      <c r="J135" s="513" t="s">
        <v>5653</v>
      </c>
      <c r="K135" s="513" t="s">
        <v>5654</v>
      </c>
      <c r="L135" s="513" t="s">
        <v>5655</v>
      </c>
      <c r="M135" s="514"/>
      <c r="N135" s="514"/>
      <c r="O135" s="514"/>
      <c r="P135" s="523">
        <v>45570.0</v>
      </c>
      <c r="Q135" s="515" t="s">
        <v>490</v>
      </c>
      <c r="R135" s="515" t="s">
        <v>95</v>
      </c>
      <c r="S135" s="514"/>
      <c r="T135" s="514"/>
      <c r="U135" s="514"/>
    </row>
    <row r="136">
      <c r="A136" s="513" t="s">
        <v>2875</v>
      </c>
      <c r="B136" s="514" t="s">
        <v>5656</v>
      </c>
      <c r="C136" s="514" t="s">
        <v>5058</v>
      </c>
      <c r="D136" s="514" t="s">
        <v>303</v>
      </c>
      <c r="E136" s="514" t="s">
        <v>5657</v>
      </c>
      <c r="F136" s="514" t="s">
        <v>12</v>
      </c>
      <c r="G136" s="514" t="s">
        <v>465</v>
      </c>
      <c r="H136" s="514" t="s">
        <v>465</v>
      </c>
      <c r="I136" s="514" t="s">
        <v>5658</v>
      </c>
      <c r="J136" s="514"/>
      <c r="K136" s="514" t="s">
        <v>5659</v>
      </c>
      <c r="L136" s="515" t="s">
        <v>5660</v>
      </c>
      <c r="M136" s="514"/>
      <c r="N136" s="514" t="s">
        <v>5661</v>
      </c>
      <c r="O136" s="514"/>
      <c r="P136" s="515" t="s">
        <v>504</v>
      </c>
      <c r="Q136" s="515" t="s">
        <v>331</v>
      </c>
      <c r="R136" s="515" t="s">
        <v>95</v>
      </c>
      <c r="S136" s="514"/>
      <c r="T136" s="514"/>
      <c r="U136" s="514"/>
    </row>
    <row r="137">
      <c r="A137" s="513" t="s">
        <v>2880</v>
      </c>
      <c r="B137" s="514"/>
      <c r="C137" s="514"/>
      <c r="D137" s="514" t="s">
        <v>303</v>
      </c>
      <c r="E137" s="514" t="s">
        <v>5059</v>
      </c>
      <c r="F137" s="514" t="s">
        <v>12</v>
      </c>
      <c r="G137" s="514" t="s">
        <v>465</v>
      </c>
      <c r="H137" s="514" t="s">
        <v>465</v>
      </c>
      <c r="I137" s="514" t="s">
        <v>5662</v>
      </c>
      <c r="J137" s="514" t="s">
        <v>5663</v>
      </c>
      <c r="K137" s="514" t="s">
        <v>5664</v>
      </c>
      <c r="L137" s="515" t="s">
        <v>5665</v>
      </c>
      <c r="M137" s="514"/>
      <c r="N137" s="514" t="s">
        <v>5666</v>
      </c>
      <c r="O137" s="514"/>
      <c r="P137" s="514"/>
      <c r="Q137" s="514"/>
      <c r="R137" s="515" t="s">
        <v>620</v>
      </c>
      <c r="S137" s="515" t="s">
        <v>5667</v>
      </c>
      <c r="T137" s="514"/>
      <c r="U137" s="514" t="s">
        <v>2546</v>
      </c>
    </row>
    <row r="138">
      <c r="A138" s="513" t="s">
        <v>2886</v>
      </c>
      <c r="B138" s="514" t="s">
        <v>5668</v>
      </c>
      <c r="C138" s="514" t="s">
        <v>5669</v>
      </c>
      <c r="D138" s="514" t="s">
        <v>303</v>
      </c>
      <c r="E138" s="514" t="s">
        <v>1646</v>
      </c>
      <c r="F138" s="514" t="s">
        <v>12</v>
      </c>
      <c r="G138" s="514" t="s">
        <v>465</v>
      </c>
      <c r="H138" s="514" t="s">
        <v>465</v>
      </c>
      <c r="I138" s="514" t="s">
        <v>5670</v>
      </c>
      <c r="J138" s="514"/>
      <c r="K138" s="514" t="s">
        <v>5671</v>
      </c>
      <c r="L138" s="515" t="s">
        <v>5672</v>
      </c>
      <c r="M138" s="514"/>
      <c r="N138" s="514" t="s">
        <v>5673</v>
      </c>
      <c r="O138" s="514"/>
      <c r="P138" s="515" t="s">
        <v>504</v>
      </c>
      <c r="Q138" s="515" t="s">
        <v>331</v>
      </c>
      <c r="R138" s="515" t="s">
        <v>95</v>
      </c>
      <c r="S138" s="514"/>
      <c r="T138" s="514"/>
      <c r="U138" s="514"/>
    </row>
    <row r="139">
      <c r="A139" s="513" t="s">
        <v>2892</v>
      </c>
      <c r="B139" s="514"/>
      <c r="C139" s="514"/>
      <c r="D139" s="514" t="s">
        <v>303</v>
      </c>
      <c r="E139" s="514" t="s">
        <v>5674</v>
      </c>
      <c r="F139" s="514" t="s">
        <v>11</v>
      </c>
      <c r="G139" s="514" t="s">
        <v>545</v>
      </c>
      <c r="H139" s="514" t="s">
        <v>545</v>
      </c>
      <c r="I139" s="514" t="s">
        <v>5675</v>
      </c>
      <c r="J139" s="514"/>
      <c r="K139" s="514" t="s">
        <v>5676</v>
      </c>
      <c r="L139" s="515" t="s">
        <v>5677</v>
      </c>
      <c r="M139" s="514"/>
      <c r="N139" s="514"/>
      <c r="O139" s="514"/>
      <c r="P139" s="517" t="s">
        <v>1541</v>
      </c>
      <c r="Q139" s="515" t="s">
        <v>331</v>
      </c>
      <c r="R139" s="515" t="s">
        <v>95</v>
      </c>
      <c r="S139" s="514"/>
      <c r="T139" s="514"/>
      <c r="U139" s="514" t="s">
        <v>2546</v>
      </c>
    </row>
    <row r="140">
      <c r="A140" s="513" t="s">
        <v>2896</v>
      </c>
      <c r="B140" s="514"/>
      <c r="C140" s="514"/>
      <c r="D140" s="514" t="s">
        <v>303</v>
      </c>
      <c r="E140" s="514" t="s">
        <v>5674</v>
      </c>
      <c r="F140" s="514" t="s">
        <v>11</v>
      </c>
      <c r="G140" s="514" t="s">
        <v>545</v>
      </c>
      <c r="H140" s="514" t="s">
        <v>545</v>
      </c>
      <c r="I140" s="514" t="s">
        <v>5678</v>
      </c>
      <c r="J140" s="514"/>
      <c r="K140" s="514" t="s">
        <v>5679</v>
      </c>
      <c r="L140" s="515" t="s">
        <v>5680</v>
      </c>
      <c r="M140" s="514"/>
      <c r="N140" s="514"/>
      <c r="O140" s="514"/>
      <c r="P140" s="515" t="s">
        <v>1555</v>
      </c>
      <c r="Q140" s="515" t="s">
        <v>331</v>
      </c>
      <c r="R140" s="515" t="s">
        <v>95</v>
      </c>
      <c r="S140" s="537"/>
      <c r="T140" s="514"/>
      <c r="U140" s="514" t="s">
        <v>2546</v>
      </c>
    </row>
    <row r="141">
      <c r="A141" s="513" t="s">
        <v>2901</v>
      </c>
      <c r="B141" s="514" t="s">
        <v>5681</v>
      </c>
      <c r="C141" s="514" t="s">
        <v>5669</v>
      </c>
      <c r="D141" s="514" t="s">
        <v>303</v>
      </c>
      <c r="E141" s="514" t="s">
        <v>22</v>
      </c>
      <c r="F141" s="514" t="s">
        <v>12</v>
      </c>
      <c r="G141" s="514" t="s">
        <v>465</v>
      </c>
      <c r="H141" s="514" t="s">
        <v>465</v>
      </c>
      <c r="I141" s="514" t="s">
        <v>5682</v>
      </c>
      <c r="J141" s="514" t="s">
        <v>1532</v>
      </c>
      <c r="K141" s="514" t="s">
        <v>5683</v>
      </c>
      <c r="L141" s="514" t="s">
        <v>5684</v>
      </c>
      <c r="M141" s="514"/>
      <c r="N141" s="514" t="s">
        <v>5685</v>
      </c>
      <c r="O141" s="514"/>
      <c r="P141" s="515" t="s">
        <v>504</v>
      </c>
      <c r="Q141" s="515" t="s">
        <v>331</v>
      </c>
      <c r="R141" s="515" t="s">
        <v>95</v>
      </c>
      <c r="S141" s="514"/>
      <c r="T141" s="514"/>
      <c r="U141" s="514"/>
    </row>
    <row r="142">
      <c r="A142" s="513" t="s">
        <v>2905</v>
      </c>
      <c r="B142" s="514" t="s">
        <v>5309</v>
      </c>
      <c r="C142" s="514" t="s">
        <v>5310</v>
      </c>
      <c r="D142" s="514" t="s">
        <v>303</v>
      </c>
      <c r="E142" s="514" t="s">
        <v>5254</v>
      </c>
      <c r="F142" s="514" t="s">
        <v>11</v>
      </c>
      <c r="G142" s="514" t="s">
        <v>465</v>
      </c>
      <c r="H142" s="514" t="s">
        <v>465</v>
      </c>
      <c r="I142" s="514" t="s">
        <v>5686</v>
      </c>
      <c r="J142" s="514"/>
      <c r="K142" s="514" t="s">
        <v>5687</v>
      </c>
      <c r="L142" s="515" t="s">
        <v>5688</v>
      </c>
      <c r="M142" s="514"/>
      <c r="N142" s="514" t="s">
        <v>5689</v>
      </c>
      <c r="O142" s="514"/>
      <c r="P142" s="515" t="s">
        <v>504</v>
      </c>
      <c r="Q142" s="515" t="s">
        <v>331</v>
      </c>
      <c r="R142" s="515" t="s">
        <v>95</v>
      </c>
      <c r="S142" s="514"/>
      <c r="T142" s="514"/>
      <c r="U142" s="514"/>
    </row>
    <row r="143">
      <c r="A143" s="513" t="s">
        <v>2908</v>
      </c>
      <c r="B143" s="514" t="s">
        <v>5309</v>
      </c>
      <c r="C143" s="514" t="s">
        <v>5310</v>
      </c>
      <c r="D143" s="514" t="s">
        <v>303</v>
      </c>
      <c r="E143" s="514" t="s">
        <v>5254</v>
      </c>
      <c r="F143" s="514" t="s">
        <v>11</v>
      </c>
      <c r="G143" s="514" t="s">
        <v>465</v>
      </c>
      <c r="H143" s="514" t="s">
        <v>465</v>
      </c>
      <c r="I143" s="514" t="s">
        <v>5690</v>
      </c>
      <c r="J143" s="514"/>
      <c r="K143" s="515" t="s">
        <v>5691</v>
      </c>
      <c r="L143" s="515" t="s">
        <v>5692</v>
      </c>
      <c r="M143" s="514"/>
      <c r="N143" s="514" t="s">
        <v>5693</v>
      </c>
      <c r="O143" s="514"/>
      <c r="P143" s="515" t="s">
        <v>504</v>
      </c>
      <c r="Q143" s="515" t="s">
        <v>331</v>
      </c>
      <c r="R143" s="515" t="s">
        <v>95</v>
      </c>
      <c r="S143" s="514"/>
      <c r="T143" s="514"/>
      <c r="U143" s="514"/>
    </row>
    <row r="144">
      <c r="A144" s="513" t="s">
        <v>2913</v>
      </c>
      <c r="B144" s="514"/>
      <c r="C144" s="514"/>
      <c r="D144" s="514" t="s">
        <v>303</v>
      </c>
      <c r="E144" s="514" t="s">
        <v>5254</v>
      </c>
      <c r="F144" s="514" t="s">
        <v>12</v>
      </c>
      <c r="G144" s="514" t="s">
        <v>465</v>
      </c>
      <c r="H144" s="514" t="s">
        <v>465</v>
      </c>
      <c r="I144" s="514" t="s">
        <v>5694</v>
      </c>
      <c r="J144" s="514"/>
      <c r="K144" s="514" t="s">
        <v>5695</v>
      </c>
      <c r="L144" s="514" t="s">
        <v>5696</v>
      </c>
      <c r="M144" s="514"/>
      <c r="N144" s="514" t="s">
        <v>5697</v>
      </c>
      <c r="O144" s="514"/>
      <c r="P144" s="515" t="s">
        <v>3569</v>
      </c>
      <c r="Q144" s="515" t="s">
        <v>331</v>
      </c>
      <c r="R144" s="515" t="s">
        <v>95</v>
      </c>
      <c r="S144" s="514"/>
      <c r="T144" s="514"/>
      <c r="U144" s="514"/>
    </row>
    <row r="145">
      <c r="A145" s="513" t="s">
        <v>2917</v>
      </c>
      <c r="B145" s="514" t="s">
        <v>5309</v>
      </c>
      <c r="C145" s="514" t="s">
        <v>5310</v>
      </c>
      <c r="D145" s="514" t="s">
        <v>303</v>
      </c>
      <c r="E145" s="514" t="s">
        <v>5254</v>
      </c>
      <c r="F145" s="514" t="s">
        <v>11</v>
      </c>
      <c r="G145" s="514" t="s">
        <v>465</v>
      </c>
      <c r="H145" s="514" t="s">
        <v>465</v>
      </c>
      <c r="I145" s="514" t="s">
        <v>5698</v>
      </c>
      <c r="J145" s="514"/>
      <c r="K145" s="514" t="s">
        <v>5699</v>
      </c>
      <c r="L145" s="515" t="s">
        <v>5700</v>
      </c>
      <c r="M145" s="514"/>
      <c r="N145" s="514" t="s">
        <v>5701</v>
      </c>
      <c r="O145" s="514"/>
      <c r="P145" s="515" t="s">
        <v>1026</v>
      </c>
      <c r="Q145" s="515" t="s">
        <v>331</v>
      </c>
      <c r="R145" s="515" t="s">
        <v>95</v>
      </c>
      <c r="S145" s="514"/>
      <c r="T145" s="514"/>
      <c r="U145" s="514"/>
    </row>
    <row r="146">
      <c r="A146" s="513" t="s">
        <v>2922</v>
      </c>
      <c r="B146" s="514" t="s">
        <v>5309</v>
      </c>
      <c r="C146" s="514" t="s">
        <v>5310</v>
      </c>
      <c r="D146" s="514" t="s">
        <v>303</v>
      </c>
      <c r="E146" s="514" t="s">
        <v>5254</v>
      </c>
      <c r="F146" s="514" t="s">
        <v>12</v>
      </c>
      <c r="G146" s="514" t="s">
        <v>465</v>
      </c>
      <c r="H146" s="514" t="s">
        <v>465</v>
      </c>
      <c r="I146" s="514" t="s">
        <v>5702</v>
      </c>
      <c r="J146" s="514"/>
      <c r="K146" s="514" t="s">
        <v>5703</v>
      </c>
      <c r="L146" s="515" t="s">
        <v>5704</v>
      </c>
      <c r="M146" s="514"/>
      <c r="N146" s="514" t="s">
        <v>5705</v>
      </c>
      <c r="O146" s="514"/>
      <c r="P146" s="515" t="s">
        <v>1026</v>
      </c>
      <c r="Q146" s="515" t="s">
        <v>331</v>
      </c>
      <c r="R146" s="515" t="s">
        <v>95</v>
      </c>
      <c r="S146" s="514"/>
      <c r="T146" s="514"/>
      <c r="U146" s="514"/>
    </row>
    <row r="147">
      <c r="A147" s="513" t="s">
        <v>2927</v>
      </c>
      <c r="B147" s="514" t="s">
        <v>5309</v>
      </c>
      <c r="C147" s="514" t="s">
        <v>5310</v>
      </c>
      <c r="D147" s="514" t="s">
        <v>303</v>
      </c>
      <c r="E147" s="514" t="s">
        <v>5254</v>
      </c>
      <c r="F147" s="514" t="s">
        <v>11</v>
      </c>
      <c r="G147" s="514" t="s">
        <v>545</v>
      </c>
      <c r="H147" s="514" t="s">
        <v>545</v>
      </c>
      <c r="I147" s="514" t="s">
        <v>5706</v>
      </c>
      <c r="J147" s="514"/>
      <c r="K147" s="514" t="s">
        <v>5707</v>
      </c>
      <c r="L147" s="514" t="s">
        <v>5708</v>
      </c>
      <c r="M147" s="514"/>
      <c r="N147" s="514"/>
      <c r="O147" s="514"/>
      <c r="P147" s="517" t="s">
        <v>1026</v>
      </c>
      <c r="Q147" s="515" t="s">
        <v>331</v>
      </c>
      <c r="R147" s="515" t="s">
        <v>95</v>
      </c>
      <c r="S147" s="514"/>
      <c r="T147" s="514"/>
      <c r="U147" s="514"/>
    </row>
    <row r="148">
      <c r="A148" s="513" t="s">
        <v>2932</v>
      </c>
      <c r="B148" s="514" t="s">
        <v>5309</v>
      </c>
      <c r="C148" s="514" t="s">
        <v>5310</v>
      </c>
      <c r="D148" s="514" t="s">
        <v>303</v>
      </c>
      <c r="E148" s="514" t="s">
        <v>5254</v>
      </c>
      <c r="F148" s="514" t="s">
        <v>11</v>
      </c>
      <c r="G148" s="514" t="s">
        <v>465</v>
      </c>
      <c r="H148" s="514" t="s">
        <v>465</v>
      </c>
      <c r="I148" s="514" t="s">
        <v>5709</v>
      </c>
      <c r="J148" s="514"/>
      <c r="K148" s="514" t="s">
        <v>5710</v>
      </c>
      <c r="L148" s="515" t="s">
        <v>5711</v>
      </c>
      <c r="M148" s="514"/>
      <c r="N148" s="514" t="s">
        <v>5712</v>
      </c>
      <c r="O148" s="514"/>
      <c r="P148" s="515" t="s">
        <v>1541</v>
      </c>
      <c r="Q148" s="515" t="s">
        <v>331</v>
      </c>
      <c r="R148" s="515" t="s">
        <v>95</v>
      </c>
      <c r="S148" s="514"/>
      <c r="T148" s="514"/>
      <c r="U148" s="514"/>
    </row>
    <row r="149">
      <c r="A149" s="513" t="s">
        <v>2937</v>
      </c>
      <c r="B149" s="514" t="s">
        <v>5309</v>
      </c>
      <c r="C149" s="514" t="s">
        <v>5310</v>
      </c>
      <c r="D149" s="514" t="s">
        <v>303</v>
      </c>
      <c r="E149" s="514" t="s">
        <v>5254</v>
      </c>
      <c r="F149" s="514" t="s">
        <v>11</v>
      </c>
      <c r="G149" s="514" t="s">
        <v>545</v>
      </c>
      <c r="H149" s="514" t="s">
        <v>545</v>
      </c>
      <c r="I149" s="514" t="s">
        <v>5713</v>
      </c>
      <c r="J149" s="514"/>
      <c r="K149" s="514" t="s">
        <v>5714</v>
      </c>
      <c r="L149" s="515" t="s">
        <v>5715</v>
      </c>
      <c r="M149" s="514"/>
      <c r="N149" s="514"/>
      <c r="O149" s="514"/>
      <c r="P149" s="515" t="s">
        <v>504</v>
      </c>
      <c r="Q149" s="515" t="s">
        <v>331</v>
      </c>
      <c r="R149" s="515" t="s">
        <v>95</v>
      </c>
      <c r="S149" s="514"/>
      <c r="T149" s="514"/>
      <c r="U149" s="514"/>
    </row>
    <row r="150">
      <c r="A150" s="513" t="s">
        <v>2942</v>
      </c>
      <c r="B150" s="514" t="s">
        <v>5309</v>
      </c>
      <c r="C150" s="514" t="s">
        <v>5310</v>
      </c>
      <c r="D150" s="514" t="s">
        <v>303</v>
      </c>
      <c r="E150" s="514" t="s">
        <v>5254</v>
      </c>
      <c r="F150" s="514" t="s">
        <v>11</v>
      </c>
      <c r="G150" s="514" t="s">
        <v>465</v>
      </c>
      <c r="H150" s="514" t="s">
        <v>465</v>
      </c>
      <c r="I150" s="514" t="s">
        <v>5716</v>
      </c>
      <c r="J150" s="514"/>
      <c r="K150" s="514" t="s">
        <v>5710</v>
      </c>
      <c r="L150" s="515" t="s">
        <v>5717</v>
      </c>
      <c r="M150" s="514"/>
      <c r="N150" s="514" t="s">
        <v>5718</v>
      </c>
      <c r="O150" s="514"/>
      <c r="P150" s="529">
        <v>45509.0</v>
      </c>
      <c r="Q150" s="515" t="s">
        <v>490</v>
      </c>
      <c r="R150" s="515" t="s">
        <v>95</v>
      </c>
      <c r="S150" s="514"/>
      <c r="T150" s="514"/>
      <c r="U150" s="514"/>
    </row>
    <row r="151">
      <c r="A151" s="513" t="s">
        <v>2947</v>
      </c>
      <c r="B151" s="514" t="s">
        <v>5309</v>
      </c>
      <c r="C151" s="514" t="s">
        <v>5310</v>
      </c>
      <c r="D151" s="514" t="s">
        <v>303</v>
      </c>
      <c r="E151" s="514" t="s">
        <v>5254</v>
      </c>
      <c r="F151" s="514" t="s">
        <v>11</v>
      </c>
      <c r="G151" s="514" t="s">
        <v>465</v>
      </c>
      <c r="H151" s="514" t="s">
        <v>465</v>
      </c>
      <c r="I151" s="515" t="s">
        <v>5719</v>
      </c>
      <c r="J151" s="514"/>
      <c r="K151" s="514" t="s">
        <v>5720</v>
      </c>
      <c r="L151" s="515" t="s">
        <v>5721</v>
      </c>
      <c r="M151" s="514"/>
      <c r="N151" s="514" t="s">
        <v>5722</v>
      </c>
      <c r="O151" s="514"/>
      <c r="P151" s="517" t="s">
        <v>3569</v>
      </c>
      <c r="Q151" s="515" t="s">
        <v>331</v>
      </c>
      <c r="R151" s="515" t="s">
        <v>95</v>
      </c>
      <c r="S151" s="514"/>
      <c r="T151" s="514"/>
      <c r="U151" s="514"/>
    </row>
    <row r="152">
      <c r="A152" s="513" t="s">
        <v>2951</v>
      </c>
      <c r="B152" s="514" t="s">
        <v>5723</v>
      </c>
      <c r="C152" s="514" t="s">
        <v>5724</v>
      </c>
      <c r="D152" s="514" t="s">
        <v>303</v>
      </c>
      <c r="E152" s="514" t="s">
        <v>22</v>
      </c>
      <c r="F152" s="514" t="s">
        <v>12</v>
      </c>
      <c r="G152" s="514" t="s">
        <v>465</v>
      </c>
      <c r="H152" s="514" t="s">
        <v>465</v>
      </c>
      <c r="I152" s="514" t="s">
        <v>5725</v>
      </c>
      <c r="J152" s="514"/>
      <c r="K152" s="514" t="s">
        <v>5726</v>
      </c>
      <c r="L152" s="515" t="s">
        <v>5727</v>
      </c>
      <c r="M152" s="514"/>
      <c r="N152" s="514" t="s">
        <v>5728</v>
      </c>
      <c r="O152" s="514"/>
      <c r="P152" s="515" t="s">
        <v>3569</v>
      </c>
      <c r="Q152" s="515" t="s">
        <v>331</v>
      </c>
      <c r="R152" s="515" t="s">
        <v>95</v>
      </c>
      <c r="S152" s="514"/>
      <c r="T152" s="514"/>
      <c r="U152" s="514"/>
    </row>
    <row r="153">
      <c r="A153" s="513" t="s">
        <v>2955</v>
      </c>
      <c r="B153" s="514" t="s">
        <v>5723</v>
      </c>
      <c r="C153" s="514" t="s">
        <v>5724</v>
      </c>
      <c r="D153" s="514" t="s">
        <v>303</v>
      </c>
      <c r="E153" s="514" t="s">
        <v>22</v>
      </c>
      <c r="F153" s="514" t="s">
        <v>11</v>
      </c>
      <c r="G153" s="514" t="s">
        <v>465</v>
      </c>
      <c r="H153" s="514" t="s">
        <v>465</v>
      </c>
      <c r="I153" s="514" t="s">
        <v>5729</v>
      </c>
      <c r="J153" s="514"/>
      <c r="K153" s="514" t="s">
        <v>5730</v>
      </c>
      <c r="L153" s="515" t="s">
        <v>5731</v>
      </c>
      <c r="M153" s="514"/>
      <c r="N153" s="514" t="s">
        <v>5732</v>
      </c>
      <c r="O153" s="514"/>
      <c r="P153" s="515" t="s">
        <v>3569</v>
      </c>
      <c r="Q153" s="515" t="s">
        <v>331</v>
      </c>
      <c r="R153" s="515" t="s">
        <v>95</v>
      </c>
      <c r="S153" s="514"/>
      <c r="T153" s="514"/>
      <c r="U153" s="514"/>
    </row>
    <row r="154">
      <c r="A154" s="513" t="s">
        <v>2959</v>
      </c>
      <c r="B154" s="514" t="s">
        <v>5723</v>
      </c>
      <c r="C154" s="514" t="s">
        <v>5724</v>
      </c>
      <c r="D154" s="514" t="s">
        <v>303</v>
      </c>
      <c r="E154" s="514" t="s">
        <v>22</v>
      </c>
      <c r="F154" s="514" t="s">
        <v>11</v>
      </c>
      <c r="G154" s="514" t="s">
        <v>465</v>
      </c>
      <c r="H154" s="514" t="s">
        <v>465</v>
      </c>
      <c r="I154" s="514" t="s">
        <v>5733</v>
      </c>
      <c r="J154" s="514"/>
      <c r="K154" s="514" t="s">
        <v>5730</v>
      </c>
      <c r="L154" s="515" t="s">
        <v>5734</v>
      </c>
      <c r="M154" s="514"/>
      <c r="N154" s="514" t="s">
        <v>5732</v>
      </c>
      <c r="O154" s="514"/>
      <c r="P154" s="515" t="s">
        <v>3569</v>
      </c>
      <c r="Q154" s="515" t="s">
        <v>331</v>
      </c>
      <c r="R154" s="515" t="s">
        <v>95</v>
      </c>
      <c r="S154" s="514"/>
      <c r="T154" s="514"/>
      <c r="U154" s="514"/>
    </row>
    <row r="155">
      <c r="A155" s="513" t="s">
        <v>2963</v>
      </c>
      <c r="B155" s="514" t="s">
        <v>5723</v>
      </c>
      <c r="C155" s="514" t="s">
        <v>5724</v>
      </c>
      <c r="D155" s="514" t="s">
        <v>303</v>
      </c>
      <c r="E155" s="514" t="s">
        <v>22</v>
      </c>
      <c r="F155" s="514" t="s">
        <v>12</v>
      </c>
      <c r="G155" s="514" t="s">
        <v>465</v>
      </c>
      <c r="H155" s="514" t="s">
        <v>465</v>
      </c>
      <c r="I155" s="514" t="s">
        <v>5735</v>
      </c>
      <c r="J155" s="514"/>
      <c r="K155" s="514" t="s">
        <v>5736</v>
      </c>
      <c r="L155" s="515" t="s">
        <v>5737</v>
      </c>
      <c r="M155" s="514"/>
      <c r="N155" s="514" t="s">
        <v>5732</v>
      </c>
      <c r="O155" s="514"/>
      <c r="P155" s="515" t="s">
        <v>3569</v>
      </c>
      <c r="Q155" s="515" t="s">
        <v>331</v>
      </c>
      <c r="R155" s="515" t="s">
        <v>95</v>
      </c>
      <c r="S155" s="514"/>
      <c r="T155" s="514"/>
      <c r="U155" s="514"/>
    </row>
    <row r="156">
      <c r="A156" s="513" t="s">
        <v>2967</v>
      </c>
      <c r="B156" s="514" t="s">
        <v>5723</v>
      </c>
      <c r="C156" s="514" t="s">
        <v>5724</v>
      </c>
      <c r="D156" s="514" t="s">
        <v>303</v>
      </c>
      <c r="E156" s="514" t="s">
        <v>22</v>
      </c>
      <c r="F156" s="514" t="s">
        <v>11</v>
      </c>
      <c r="G156" s="514" t="s">
        <v>465</v>
      </c>
      <c r="H156" s="514" t="s">
        <v>465</v>
      </c>
      <c r="I156" s="514" t="s">
        <v>5738</v>
      </c>
      <c r="J156" s="514"/>
      <c r="K156" s="514" t="s">
        <v>5739</v>
      </c>
      <c r="L156" s="515" t="s">
        <v>5740</v>
      </c>
      <c r="M156" s="514"/>
      <c r="N156" s="514" t="s">
        <v>5741</v>
      </c>
      <c r="O156" s="514"/>
      <c r="P156" s="515" t="s">
        <v>3569</v>
      </c>
      <c r="Q156" s="515" t="s">
        <v>331</v>
      </c>
      <c r="R156" s="515" t="s">
        <v>95</v>
      </c>
      <c r="S156" s="514"/>
      <c r="T156" s="514"/>
      <c r="U156" s="514"/>
    </row>
    <row r="157">
      <c r="A157" s="513" t="s">
        <v>2972</v>
      </c>
      <c r="B157" s="514" t="s">
        <v>5723</v>
      </c>
      <c r="C157" s="514" t="s">
        <v>5724</v>
      </c>
      <c r="D157" s="514" t="s">
        <v>303</v>
      </c>
      <c r="E157" s="514" t="s">
        <v>22</v>
      </c>
      <c r="F157" s="514" t="s">
        <v>12</v>
      </c>
      <c r="G157" s="514" t="s">
        <v>465</v>
      </c>
      <c r="H157" s="514" t="s">
        <v>465</v>
      </c>
      <c r="I157" s="514" t="s">
        <v>5742</v>
      </c>
      <c r="J157" s="514"/>
      <c r="K157" s="514" t="s">
        <v>5743</v>
      </c>
      <c r="L157" s="515" t="s">
        <v>5744</v>
      </c>
      <c r="M157" s="514"/>
      <c r="N157" s="514" t="s">
        <v>5741</v>
      </c>
      <c r="O157" s="514"/>
      <c r="P157" s="515" t="s">
        <v>3569</v>
      </c>
      <c r="Q157" s="515" t="s">
        <v>331</v>
      </c>
      <c r="R157" s="515" t="s">
        <v>95</v>
      </c>
      <c r="S157" s="514"/>
      <c r="T157" s="514"/>
      <c r="U157" s="514"/>
    </row>
    <row r="158">
      <c r="A158" s="513" t="s">
        <v>2976</v>
      </c>
      <c r="B158" s="514"/>
      <c r="C158" s="514"/>
      <c r="D158" s="514" t="s">
        <v>303</v>
      </c>
      <c r="E158" s="514" t="s">
        <v>22</v>
      </c>
      <c r="F158" s="514" t="s">
        <v>11</v>
      </c>
      <c r="G158" s="514" t="s">
        <v>465</v>
      </c>
      <c r="H158" s="514" t="s">
        <v>465</v>
      </c>
      <c r="I158" s="514" t="s">
        <v>5745</v>
      </c>
      <c r="J158" s="514" t="s">
        <v>5746</v>
      </c>
      <c r="K158" s="515" t="s">
        <v>5747</v>
      </c>
      <c r="L158" s="515" t="s">
        <v>5748</v>
      </c>
      <c r="M158" s="514"/>
      <c r="N158" s="514" t="s">
        <v>5749</v>
      </c>
      <c r="O158" s="514"/>
      <c r="P158" s="515" t="s">
        <v>504</v>
      </c>
      <c r="Q158" s="515" t="s">
        <v>331</v>
      </c>
      <c r="R158" s="515" t="s">
        <v>95</v>
      </c>
      <c r="S158" s="514"/>
      <c r="T158" s="514"/>
      <c r="U158" s="514"/>
    </row>
    <row r="159">
      <c r="A159" s="513" t="s">
        <v>2981</v>
      </c>
      <c r="B159" s="514" t="s">
        <v>5750</v>
      </c>
      <c r="C159" s="514" t="s">
        <v>5751</v>
      </c>
      <c r="D159" s="514" t="s">
        <v>303</v>
      </c>
      <c r="E159" s="514" t="s">
        <v>5752</v>
      </c>
      <c r="F159" s="514" t="s">
        <v>11</v>
      </c>
      <c r="G159" s="514" t="s">
        <v>545</v>
      </c>
      <c r="H159" s="514" t="s">
        <v>5753</v>
      </c>
      <c r="I159" s="514" t="s">
        <v>5754</v>
      </c>
      <c r="J159" s="514"/>
      <c r="K159" s="514" t="s">
        <v>5755</v>
      </c>
      <c r="L159" s="515" t="s">
        <v>5756</v>
      </c>
      <c r="M159" s="514"/>
      <c r="N159" s="514"/>
      <c r="O159" s="514"/>
      <c r="P159" s="515" t="s">
        <v>504</v>
      </c>
      <c r="Q159" s="515" t="s">
        <v>331</v>
      </c>
      <c r="R159" s="515" t="s">
        <v>95</v>
      </c>
      <c r="S159" s="514"/>
      <c r="T159" s="514"/>
      <c r="U159" s="514"/>
    </row>
    <row r="160">
      <c r="A160" s="513" t="s">
        <v>2985</v>
      </c>
      <c r="B160" s="514"/>
      <c r="C160" s="514"/>
      <c r="D160" s="514" t="s">
        <v>303</v>
      </c>
      <c r="E160" s="514" t="s">
        <v>22</v>
      </c>
      <c r="F160" s="514" t="s">
        <v>11</v>
      </c>
      <c r="G160" s="514" t="s">
        <v>465</v>
      </c>
      <c r="H160" s="514" t="s">
        <v>465</v>
      </c>
      <c r="I160" s="514" t="s">
        <v>5757</v>
      </c>
      <c r="J160" s="514"/>
      <c r="K160" s="514" t="s">
        <v>5758</v>
      </c>
      <c r="L160" s="515" t="s">
        <v>5759</v>
      </c>
      <c r="M160" s="514"/>
      <c r="N160" s="514" t="s">
        <v>5760</v>
      </c>
      <c r="O160" s="514"/>
      <c r="P160" s="515" t="s">
        <v>504</v>
      </c>
      <c r="Q160" s="515" t="s">
        <v>331</v>
      </c>
      <c r="R160" s="515" t="s">
        <v>95</v>
      </c>
      <c r="S160" s="514"/>
      <c r="T160" s="514"/>
      <c r="U160" s="514"/>
    </row>
    <row r="161">
      <c r="A161" s="513" t="s">
        <v>2990</v>
      </c>
      <c r="B161" s="514"/>
      <c r="C161" s="514"/>
      <c r="D161" s="514" t="s">
        <v>303</v>
      </c>
      <c r="E161" s="514" t="s">
        <v>5761</v>
      </c>
      <c r="F161" s="514" t="s">
        <v>11</v>
      </c>
      <c r="G161" s="514" t="s">
        <v>545</v>
      </c>
      <c r="H161" s="514" t="s">
        <v>5753</v>
      </c>
      <c r="I161" s="514" t="s">
        <v>5762</v>
      </c>
      <c r="J161" s="514"/>
      <c r="K161" s="514" t="s">
        <v>5763</v>
      </c>
      <c r="L161" s="515" t="s">
        <v>5764</v>
      </c>
      <c r="M161" s="514"/>
      <c r="N161" s="514" t="s">
        <v>5760</v>
      </c>
      <c r="O161" s="514"/>
      <c r="P161" s="515" t="s">
        <v>504</v>
      </c>
      <c r="Q161" s="515" t="s">
        <v>331</v>
      </c>
      <c r="R161" s="515" t="s">
        <v>95</v>
      </c>
      <c r="S161" s="514"/>
      <c r="T161" s="514"/>
      <c r="U161" s="514"/>
    </row>
    <row r="162">
      <c r="A162" s="513" t="s">
        <v>2994</v>
      </c>
      <c r="B162" s="514" t="s">
        <v>5228</v>
      </c>
      <c r="C162" s="514"/>
      <c r="D162" s="514" t="s">
        <v>303</v>
      </c>
      <c r="E162" s="514" t="s">
        <v>22</v>
      </c>
      <c r="F162" s="514" t="s">
        <v>12</v>
      </c>
      <c r="G162" s="514" t="s">
        <v>465</v>
      </c>
      <c r="H162" s="514" t="s">
        <v>465</v>
      </c>
      <c r="I162" s="514" t="s">
        <v>5765</v>
      </c>
      <c r="J162" s="514"/>
      <c r="K162" s="514" t="s">
        <v>5766</v>
      </c>
      <c r="L162" s="514" t="s">
        <v>5767</v>
      </c>
      <c r="M162" s="514"/>
      <c r="N162" s="514" t="s">
        <v>1820</v>
      </c>
      <c r="O162" s="514"/>
      <c r="P162" s="515" t="s">
        <v>504</v>
      </c>
      <c r="Q162" s="515" t="s">
        <v>331</v>
      </c>
      <c r="R162" s="515" t="s">
        <v>95</v>
      </c>
      <c r="S162" s="514"/>
      <c r="T162" s="514"/>
      <c r="U162" s="514"/>
    </row>
    <row r="163">
      <c r="A163" s="513" t="s">
        <v>2999</v>
      </c>
      <c r="B163" s="514" t="s">
        <v>5768</v>
      </c>
      <c r="C163" s="514" t="s">
        <v>5769</v>
      </c>
      <c r="D163" s="514" t="s">
        <v>303</v>
      </c>
      <c r="E163" s="514" t="s">
        <v>5254</v>
      </c>
      <c r="F163" s="514" t="s">
        <v>12</v>
      </c>
      <c r="G163" s="514" t="s">
        <v>465</v>
      </c>
      <c r="H163" s="514" t="s">
        <v>465</v>
      </c>
      <c r="I163" s="514" t="s">
        <v>5770</v>
      </c>
      <c r="J163" s="514"/>
      <c r="K163" s="514" t="s">
        <v>5771</v>
      </c>
      <c r="L163" s="515" t="s">
        <v>5772</v>
      </c>
      <c r="M163" s="514"/>
      <c r="N163" s="514" t="s">
        <v>5773</v>
      </c>
      <c r="O163" s="514"/>
      <c r="P163" s="515" t="s">
        <v>504</v>
      </c>
      <c r="Q163" s="515" t="s">
        <v>331</v>
      </c>
      <c r="R163" s="515" t="s">
        <v>95</v>
      </c>
      <c r="S163" s="514"/>
      <c r="T163" s="514"/>
      <c r="U163" s="514"/>
    </row>
    <row r="164">
      <c r="A164" s="513" t="s">
        <v>3003</v>
      </c>
      <c r="B164" s="514" t="s">
        <v>5228</v>
      </c>
      <c r="C164" s="514"/>
      <c r="D164" s="514" t="s">
        <v>303</v>
      </c>
      <c r="E164" s="514" t="s">
        <v>22</v>
      </c>
      <c r="F164" s="514" t="s">
        <v>12</v>
      </c>
      <c r="G164" s="514" t="s">
        <v>465</v>
      </c>
      <c r="H164" s="514" t="s">
        <v>465</v>
      </c>
      <c r="I164" s="515" t="s">
        <v>5774</v>
      </c>
      <c r="J164" s="514"/>
      <c r="K164" s="514" t="s">
        <v>5775</v>
      </c>
      <c r="L164" s="514" t="s">
        <v>5776</v>
      </c>
      <c r="M164" s="514"/>
      <c r="N164" s="514" t="s">
        <v>5777</v>
      </c>
      <c r="O164" s="514"/>
      <c r="P164" s="515" t="s">
        <v>504</v>
      </c>
      <c r="Q164" s="515" t="s">
        <v>331</v>
      </c>
      <c r="R164" s="515" t="s">
        <v>95</v>
      </c>
      <c r="S164" s="514"/>
      <c r="T164" s="514"/>
      <c r="U164" s="514"/>
    </row>
    <row r="165">
      <c r="A165" s="513" t="s">
        <v>3008</v>
      </c>
      <c r="B165" s="514" t="s">
        <v>5228</v>
      </c>
      <c r="C165" s="514"/>
      <c r="D165" s="514" t="s">
        <v>303</v>
      </c>
      <c r="E165" s="514" t="s">
        <v>22</v>
      </c>
      <c r="F165" s="514" t="s">
        <v>12</v>
      </c>
      <c r="G165" s="514" t="s">
        <v>465</v>
      </c>
      <c r="H165" s="514" t="s">
        <v>465</v>
      </c>
      <c r="I165" s="514" t="s">
        <v>5778</v>
      </c>
      <c r="J165" s="514"/>
      <c r="K165" s="514" t="s">
        <v>5779</v>
      </c>
      <c r="L165" s="514" t="s">
        <v>5780</v>
      </c>
      <c r="M165" s="514"/>
      <c r="N165" s="514" t="s">
        <v>5781</v>
      </c>
      <c r="O165" s="514"/>
      <c r="P165" s="515" t="s">
        <v>504</v>
      </c>
      <c r="Q165" s="515" t="s">
        <v>331</v>
      </c>
      <c r="R165" s="515" t="s">
        <v>95</v>
      </c>
      <c r="S165" s="514"/>
      <c r="T165" s="514"/>
      <c r="U165" s="514"/>
    </row>
    <row r="166">
      <c r="A166" s="513" t="s">
        <v>3013</v>
      </c>
      <c r="B166" s="514" t="s">
        <v>5782</v>
      </c>
      <c r="C166" s="514"/>
      <c r="D166" s="514" t="s">
        <v>303</v>
      </c>
      <c r="E166" s="514" t="s">
        <v>5254</v>
      </c>
      <c r="F166" s="514" t="s">
        <v>12</v>
      </c>
      <c r="G166" s="514" t="s">
        <v>545</v>
      </c>
      <c r="H166" s="514" t="s">
        <v>5753</v>
      </c>
      <c r="I166" s="514" t="s">
        <v>5783</v>
      </c>
      <c r="J166" s="514"/>
      <c r="K166" s="515" t="s">
        <v>5784</v>
      </c>
      <c r="L166" s="514" t="s">
        <v>5785</v>
      </c>
      <c r="M166" s="514"/>
      <c r="N166" s="514"/>
      <c r="O166" s="514"/>
      <c r="P166" s="515" t="s">
        <v>504</v>
      </c>
      <c r="Q166" s="515" t="s">
        <v>331</v>
      </c>
      <c r="R166" s="515" t="s">
        <v>95</v>
      </c>
      <c r="S166" s="514"/>
      <c r="T166" s="514"/>
      <c r="U166" s="514"/>
    </row>
    <row r="167">
      <c r="A167" s="513" t="s">
        <v>3018</v>
      </c>
      <c r="B167" s="514" t="s">
        <v>5228</v>
      </c>
      <c r="C167" s="514"/>
      <c r="D167" s="514" t="s">
        <v>303</v>
      </c>
      <c r="E167" s="514" t="s">
        <v>22</v>
      </c>
      <c r="F167" s="514" t="s">
        <v>12</v>
      </c>
      <c r="G167" s="514" t="s">
        <v>545</v>
      </c>
      <c r="H167" s="514" t="s">
        <v>5753</v>
      </c>
      <c r="I167" s="514" t="s">
        <v>5786</v>
      </c>
      <c r="J167" s="514"/>
      <c r="K167" s="514" t="s">
        <v>5787</v>
      </c>
      <c r="L167" s="515" t="s">
        <v>5788</v>
      </c>
      <c r="M167" s="514"/>
      <c r="N167" s="514"/>
      <c r="O167" s="514"/>
      <c r="P167" s="515" t="s">
        <v>504</v>
      </c>
      <c r="Q167" s="515" t="s">
        <v>331</v>
      </c>
      <c r="R167" s="515" t="s">
        <v>95</v>
      </c>
      <c r="S167" s="514"/>
      <c r="T167" s="514"/>
      <c r="U167" s="514"/>
    </row>
    <row r="168">
      <c r="A168" s="513" t="s">
        <v>3022</v>
      </c>
      <c r="B168" s="514" t="s">
        <v>5782</v>
      </c>
      <c r="C168" s="514"/>
      <c r="D168" s="514" t="s">
        <v>303</v>
      </c>
      <c r="E168" s="514" t="s">
        <v>22</v>
      </c>
      <c r="F168" s="514" t="s">
        <v>12</v>
      </c>
      <c r="G168" s="514" t="s">
        <v>545</v>
      </c>
      <c r="H168" s="514" t="s">
        <v>5753</v>
      </c>
      <c r="I168" s="514" t="s">
        <v>5789</v>
      </c>
      <c r="J168" s="514"/>
      <c r="K168" s="514" t="s">
        <v>5790</v>
      </c>
      <c r="L168" s="514" t="s">
        <v>5791</v>
      </c>
      <c r="M168" s="514"/>
      <c r="N168" s="514"/>
      <c r="O168" s="514"/>
      <c r="P168" s="515" t="s">
        <v>504</v>
      </c>
      <c r="Q168" s="515" t="s">
        <v>331</v>
      </c>
      <c r="R168" s="515" t="s">
        <v>95</v>
      </c>
      <c r="S168" s="514"/>
      <c r="T168" s="514"/>
      <c r="U168" s="514"/>
    </row>
    <row r="169">
      <c r="A169" s="513" t="s">
        <v>3026</v>
      </c>
      <c r="B169" s="514" t="s">
        <v>5768</v>
      </c>
      <c r="C169" s="514" t="s">
        <v>5769</v>
      </c>
      <c r="D169" s="514" t="s">
        <v>303</v>
      </c>
      <c r="E169" s="514" t="s">
        <v>5254</v>
      </c>
      <c r="F169" s="514" t="s">
        <v>12</v>
      </c>
      <c r="G169" s="514" t="s">
        <v>465</v>
      </c>
      <c r="H169" s="514" t="s">
        <v>465</v>
      </c>
      <c r="I169" s="514" t="s">
        <v>5792</v>
      </c>
      <c r="J169" s="514"/>
      <c r="K169" s="514" t="s">
        <v>5793</v>
      </c>
      <c r="L169" s="514" t="s">
        <v>5794</v>
      </c>
      <c r="M169" s="514"/>
      <c r="N169" s="514" t="s">
        <v>5795</v>
      </c>
      <c r="O169" s="514"/>
      <c r="P169" s="515" t="s">
        <v>504</v>
      </c>
      <c r="Q169" s="515" t="s">
        <v>331</v>
      </c>
      <c r="R169" s="515" t="s">
        <v>95</v>
      </c>
      <c r="S169" s="514"/>
      <c r="T169" s="514"/>
      <c r="U169" s="514"/>
    </row>
    <row r="170">
      <c r="A170" s="513" t="s">
        <v>3030</v>
      </c>
      <c r="B170" s="514" t="s">
        <v>5768</v>
      </c>
      <c r="C170" s="514" t="s">
        <v>5769</v>
      </c>
      <c r="D170" s="514" t="s">
        <v>303</v>
      </c>
      <c r="E170" s="514" t="s">
        <v>5254</v>
      </c>
      <c r="F170" s="514" t="s">
        <v>12</v>
      </c>
      <c r="G170" s="514" t="s">
        <v>465</v>
      </c>
      <c r="H170" s="514" t="s">
        <v>465</v>
      </c>
      <c r="I170" s="514" t="s">
        <v>5796</v>
      </c>
      <c r="J170" s="514"/>
      <c r="K170" s="514" t="s">
        <v>5797</v>
      </c>
      <c r="L170" s="514" t="s">
        <v>5798</v>
      </c>
      <c r="M170" s="514"/>
      <c r="N170" s="514" t="s">
        <v>5799</v>
      </c>
      <c r="O170" s="514"/>
      <c r="P170" s="515" t="s">
        <v>504</v>
      </c>
      <c r="Q170" s="515" t="s">
        <v>331</v>
      </c>
      <c r="R170" s="515" t="s">
        <v>95</v>
      </c>
      <c r="S170" s="514"/>
      <c r="T170" s="514"/>
      <c r="U170" s="514"/>
    </row>
    <row r="171">
      <c r="A171" s="513" t="s">
        <v>3034</v>
      </c>
      <c r="B171" s="514" t="s">
        <v>5800</v>
      </c>
      <c r="C171" s="514" t="s">
        <v>5801</v>
      </c>
      <c r="D171" s="514" t="s">
        <v>303</v>
      </c>
      <c r="E171" s="514" t="s">
        <v>22</v>
      </c>
      <c r="F171" s="514" t="s">
        <v>12</v>
      </c>
      <c r="G171" s="514" t="s">
        <v>465</v>
      </c>
      <c r="H171" s="514" t="s">
        <v>465</v>
      </c>
      <c r="I171" s="514" t="s">
        <v>5802</v>
      </c>
      <c r="J171" s="514"/>
      <c r="K171" s="514" t="s">
        <v>5803</v>
      </c>
      <c r="L171" s="514" t="s">
        <v>5804</v>
      </c>
      <c r="M171" s="514"/>
      <c r="N171" s="514" t="s">
        <v>5805</v>
      </c>
      <c r="O171" s="514"/>
      <c r="P171" s="515" t="s">
        <v>504</v>
      </c>
      <c r="Q171" s="515" t="s">
        <v>331</v>
      </c>
      <c r="R171" s="515" t="s">
        <v>95</v>
      </c>
      <c r="S171" s="514"/>
      <c r="T171" s="514"/>
      <c r="U171" s="514"/>
    </row>
    <row r="172">
      <c r="A172" s="513" t="s">
        <v>3038</v>
      </c>
      <c r="B172" s="514" t="s">
        <v>5800</v>
      </c>
      <c r="C172" s="514" t="s">
        <v>5801</v>
      </c>
      <c r="D172" s="514" t="s">
        <v>303</v>
      </c>
      <c r="E172" s="514" t="s">
        <v>22</v>
      </c>
      <c r="F172" s="514" t="s">
        <v>12</v>
      </c>
      <c r="G172" s="514" t="s">
        <v>465</v>
      </c>
      <c r="H172" s="514" t="s">
        <v>465</v>
      </c>
      <c r="I172" s="514" t="s">
        <v>5806</v>
      </c>
      <c r="J172" s="514"/>
      <c r="K172" s="514" t="s">
        <v>5807</v>
      </c>
      <c r="L172" s="514" t="s">
        <v>5804</v>
      </c>
      <c r="M172" s="514"/>
      <c r="N172" s="514" t="s">
        <v>5805</v>
      </c>
      <c r="O172" s="514"/>
      <c r="P172" s="515" t="s">
        <v>504</v>
      </c>
      <c r="Q172" s="515" t="s">
        <v>331</v>
      </c>
      <c r="R172" s="515" t="s">
        <v>95</v>
      </c>
      <c r="S172" s="514"/>
      <c r="T172" s="514"/>
      <c r="U172" s="514"/>
    </row>
    <row r="173">
      <c r="A173" s="513" t="s">
        <v>3043</v>
      </c>
      <c r="B173" s="514"/>
      <c r="C173" s="514"/>
      <c r="D173" s="514" t="s">
        <v>303</v>
      </c>
      <c r="E173" s="514" t="s">
        <v>22</v>
      </c>
      <c r="F173" s="514" t="s">
        <v>11</v>
      </c>
      <c r="G173" s="514" t="s">
        <v>545</v>
      </c>
      <c r="H173" s="514" t="s">
        <v>545</v>
      </c>
      <c r="I173" s="514" t="s">
        <v>5808</v>
      </c>
      <c r="J173" s="514"/>
      <c r="K173" s="514" t="s">
        <v>5809</v>
      </c>
      <c r="L173" s="514" t="s">
        <v>5810</v>
      </c>
      <c r="M173" s="514"/>
      <c r="N173" s="514"/>
      <c r="O173" s="514"/>
      <c r="P173" s="515" t="s">
        <v>504</v>
      </c>
      <c r="Q173" s="515" t="s">
        <v>331</v>
      </c>
      <c r="R173" s="515" t="s">
        <v>95</v>
      </c>
      <c r="S173" s="514"/>
      <c r="T173" s="514"/>
      <c r="U173" s="514"/>
    </row>
    <row r="174">
      <c r="A174" s="513" t="s">
        <v>3048</v>
      </c>
      <c r="B174" s="514"/>
      <c r="C174" s="514"/>
      <c r="D174" s="514" t="s">
        <v>303</v>
      </c>
      <c r="E174" s="514" t="s">
        <v>22</v>
      </c>
      <c r="F174" s="514" t="s">
        <v>11</v>
      </c>
      <c r="G174" s="514" t="s">
        <v>465</v>
      </c>
      <c r="H174" s="514" t="s">
        <v>465</v>
      </c>
      <c r="I174" s="514" t="s">
        <v>5811</v>
      </c>
      <c r="J174" s="514" t="s">
        <v>5812</v>
      </c>
      <c r="K174" s="514" t="s">
        <v>5813</v>
      </c>
      <c r="L174" s="515" t="s">
        <v>5814</v>
      </c>
      <c r="M174" s="514"/>
      <c r="N174" s="514" t="s">
        <v>5815</v>
      </c>
      <c r="O174" s="514"/>
      <c r="P174" s="531">
        <v>45509.0</v>
      </c>
      <c r="Q174" s="533" t="s">
        <v>490</v>
      </c>
      <c r="R174" s="515" t="s">
        <v>95</v>
      </c>
      <c r="S174" s="514"/>
      <c r="T174" s="514"/>
      <c r="U174" s="514"/>
    </row>
    <row r="175">
      <c r="A175" s="513" t="s">
        <v>3052</v>
      </c>
      <c r="B175" s="514"/>
      <c r="C175" s="514"/>
      <c r="D175" s="514" t="s">
        <v>303</v>
      </c>
      <c r="E175" s="514" t="s">
        <v>22</v>
      </c>
      <c r="F175" s="514" t="s">
        <v>11</v>
      </c>
      <c r="G175" s="514" t="s">
        <v>465</v>
      </c>
      <c r="H175" s="514" t="s">
        <v>1646</v>
      </c>
      <c r="I175" s="514" t="s">
        <v>5816</v>
      </c>
      <c r="J175" s="514"/>
      <c r="K175" s="514" t="s">
        <v>5817</v>
      </c>
      <c r="L175" s="515" t="s">
        <v>5818</v>
      </c>
      <c r="M175" s="514"/>
      <c r="N175" s="514" t="s">
        <v>5819</v>
      </c>
      <c r="O175" s="514"/>
      <c r="P175" s="515" t="s">
        <v>504</v>
      </c>
      <c r="Q175" s="515" t="s">
        <v>331</v>
      </c>
      <c r="R175" s="515" t="s">
        <v>95</v>
      </c>
      <c r="S175" s="514"/>
      <c r="T175" s="514"/>
      <c r="U175" s="514"/>
    </row>
    <row r="176">
      <c r="A176" s="513" t="s">
        <v>3056</v>
      </c>
      <c r="B176" s="514" t="s">
        <v>5300</v>
      </c>
      <c r="C176" s="514" t="s">
        <v>5058</v>
      </c>
      <c r="D176" s="514" t="s">
        <v>303</v>
      </c>
      <c r="E176" s="514" t="s">
        <v>5761</v>
      </c>
      <c r="F176" s="514" t="s">
        <v>12</v>
      </c>
      <c r="G176" s="514" t="s">
        <v>465</v>
      </c>
      <c r="H176" s="514" t="s">
        <v>465</v>
      </c>
      <c r="I176" s="514" t="s">
        <v>5820</v>
      </c>
      <c r="J176" s="514"/>
      <c r="K176" s="514" t="s">
        <v>5821</v>
      </c>
      <c r="L176" s="514" t="s">
        <v>5822</v>
      </c>
      <c r="M176" s="514" t="s">
        <v>5823</v>
      </c>
      <c r="N176" s="514" t="s">
        <v>5824</v>
      </c>
      <c r="O176" s="514"/>
      <c r="P176" s="515" t="s">
        <v>504</v>
      </c>
      <c r="Q176" s="515" t="s">
        <v>331</v>
      </c>
      <c r="R176" s="515" t="s">
        <v>95</v>
      </c>
      <c r="S176" s="514"/>
      <c r="T176" s="514"/>
      <c r="U176" s="514"/>
    </row>
    <row r="177">
      <c r="A177" s="513" t="s">
        <v>3061</v>
      </c>
      <c r="B177" s="514"/>
      <c r="C177" s="538">
        <v>3.7</v>
      </c>
      <c r="D177" s="514" t="s">
        <v>303</v>
      </c>
      <c r="E177" s="514" t="s">
        <v>22</v>
      </c>
      <c r="F177" s="514" t="s">
        <v>12</v>
      </c>
      <c r="G177" s="514" t="s">
        <v>465</v>
      </c>
      <c r="H177" s="514" t="s">
        <v>465</v>
      </c>
      <c r="I177" s="514" t="s">
        <v>5825</v>
      </c>
      <c r="J177" s="514"/>
      <c r="K177" s="514" t="s">
        <v>5826</v>
      </c>
      <c r="L177" s="514" t="s">
        <v>5827</v>
      </c>
      <c r="M177" s="514"/>
      <c r="N177" s="514" t="s">
        <v>5828</v>
      </c>
      <c r="O177" s="514"/>
      <c r="P177" s="515" t="s">
        <v>504</v>
      </c>
      <c r="Q177" s="515" t="s">
        <v>331</v>
      </c>
      <c r="R177" s="515" t="s">
        <v>95</v>
      </c>
      <c r="S177" s="514"/>
      <c r="T177" s="514"/>
      <c r="U177" s="514"/>
    </row>
    <row r="178">
      <c r="A178" s="513" t="s">
        <v>3066</v>
      </c>
      <c r="B178" s="514" t="s">
        <v>5829</v>
      </c>
      <c r="C178" s="514" t="s">
        <v>5724</v>
      </c>
      <c r="D178" s="514" t="s">
        <v>303</v>
      </c>
      <c r="E178" s="514" t="s">
        <v>1646</v>
      </c>
      <c r="F178" s="514" t="s">
        <v>11</v>
      </c>
      <c r="G178" s="514" t="s">
        <v>465</v>
      </c>
      <c r="H178" s="514" t="s">
        <v>465</v>
      </c>
      <c r="I178" s="515" t="s">
        <v>5830</v>
      </c>
      <c r="J178" s="514"/>
      <c r="K178" s="514" t="s">
        <v>5831</v>
      </c>
      <c r="L178" s="514" t="s">
        <v>5832</v>
      </c>
      <c r="M178" s="514"/>
      <c r="N178" s="514" t="s">
        <v>5833</v>
      </c>
      <c r="O178" s="514"/>
      <c r="P178" s="515" t="s">
        <v>504</v>
      </c>
      <c r="Q178" s="515" t="s">
        <v>331</v>
      </c>
      <c r="R178" s="515" t="s">
        <v>95</v>
      </c>
      <c r="S178" s="514"/>
      <c r="T178" s="514"/>
      <c r="U178" s="514" t="s">
        <v>2546</v>
      </c>
    </row>
    <row r="179">
      <c r="A179" s="513" t="s">
        <v>3070</v>
      </c>
      <c r="B179" s="514"/>
      <c r="C179" s="514"/>
      <c r="D179" s="514" t="s">
        <v>303</v>
      </c>
      <c r="E179" s="514" t="s">
        <v>1646</v>
      </c>
      <c r="F179" s="514" t="s">
        <v>12</v>
      </c>
      <c r="G179" s="514" t="s">
        <v>545</v>
      </c>
      <c r="H179" s="514"/>
      <c r="I179" s="514" t="s">
        <v>5834</v>
      </c>
      <c r="J179" s="514"/>
      <c r="K179" s="514" t="s">
        <v>5835</v>
      </c>
      <c r="L179" s="514" t="s">
        <v>5836</v>
      </c>
      <c r="M179" s="514"/>
      <c r="N179" s="514"/>
      <c r="O179" s="514"/>
      <c r="P179" s="515" t="s">
        <v>479</v>
      </c>
      <c r="Q179" s="515" t="s">
        <v>331</v>
      </c>
      <c r="R179" s="515" t="s">
        <v>95</v>
      </c>
      <c r="S179" s="514"/>
      <c r="T179" s="514"/>
      <c r="U179" s="514"/>
    </row>
    <row r="180">
      <c r="A180" s="513" t="s">
        <v>3074</v>
      </c>
      <c r="B180" s="514" t="s">
        <v>5837</v>
      </c>
      <c r="C180" s="514" t="s">
        <v>5114</v>
      </c>
      <c r="D180" s="514" t="s">
        <v>303</v>
      </c>
      <c r="E180" s="514" t="s">
        <v>1646</v>
      </c>
      <c r="F180" s="514" t="s">
        <v>12</v>
      </c>
      <c r="G180" s="514" t="s">
        <v>545</v>
      </c>
      <c r="H180" s="514" t="s">
        <v>1646</v>
      </c>
      <c r="I180" s="514" t="s">
        <v>5838</v>
      </c>
      <c r="J180" s="514"/>
      <c r="K180" s="514" t="s">
        <v>5839</v>
      </c>
      <c r="L180" s="514" t="s">
        <v>5840</v>
      </c>
      <c r="M180" s="514"/>
      <c r="N180" s="514"/>
      <c r="O180" s="514"/>
      <c r="P180" s="523">
        <v>45570.0</v>
      </c>
      <c r="Q180" s="515" t="s">
        <v>490</v>
      </c>
      <c r="R180" s="515" t="s">
        <v>95</v>
      </c>
      <c r="S180" s="514"/>
      <c r="T180" s="514"/>
      <c r="U180" s="514"/>
    </row>
    <row r="181">
      <c r="A181" s="513" t="s">
        <v>3079</v>
      </c>
      <c r="B181" s="527" t="s">
        <v>5841</v>
      </c>
      <c r="C181" s="514"/>
      <c r="D181" s="514" t="s">
        <v>303</v>
      </c>
      <c r="E181" s="514" t="s">
        <v>22</v>
      </c>
      <c r="F181" s="514" t="s">
        <v>12</v>
      </c>
      <c r="G181" s="514" t="s">
        <v>465</v>
      </c>
      <c r="H181" s="514" t="s">
        <v>1646</v>
      </c>
      <c r="I181" s="514" t="s">
        <v>5842</v>
      </c>
      <c r="J181" s="514"/>
      <c r="K181" s="514" t="s">
        <v>5843</v>
      </c>
      <c r="L181" s="514" t="s">
        <v>5844</v>
      </c>
      <c r="M181" s="514"/>
      <c r="N181" s="514" t="s">
        <v>5845</v>
      </c>
      <c r="O181" s="514"/>
      <c r="P181" s="515" t="s">
        <v>504</v>
      </c>
      <c r="Q181" s="515" t="s">
        <v>331</v>
      </c>
      <c r="R181" s="515" t="s">
        <v>95</v>
      </c>
      <c r="S181" s="514"/>
      <c r="T181" s="514"/>
      <c r="U181" s="514"/>
    </row>
    <row r="182">
      <c r="A182" s="513" t="s">
        <v>3084</v>
      </c>
      <c r="B182" s="514"/>
      <c r="C182" s="514"/>
      <c r="D182" s="514" t="s">
        <v>303</v>
      </c>
      <c r="E182" s="514" t="s">
        <v>22</v>
      </c>
      <c r="F182" s="514" t="s">
        <v>12</v>
      </c>
      <c r="G182" s="514" t="s">
        <v>465</v>
      </c>
      <c r="H182" s="514" t="s">
        <v>1646</v>
      </c>
      <c r="I182" s="514" t="s">
        <v>5846</v>
      </c>
      <c r="J182" s="514"/>
      <c r="K182" s="514" t="s">
        <v>5847</v>
      </c>
      <c r="L182" s="514" t="s">
        <v>5848</v>
      </c>
      <c r="M182" s="514"/>
      <c r="N182" s="514" t="s">
        <v>5849</v>
      </c>
      <c r="O182" s="514"/>
      <c r="P182" s="515" t="s">
        <v>504</v>
      </c>
      <c r="Q182" s="515" t="s">
        <v>331</v>
      </c>
      <c r="R182" s="515" t="s">
        <v>95</v>
      </c>
      <c r="S182" s="514"/>
      <c r="T182" s="514"/>
      <c r="U182" s="514"/>
    </row>
    <row r="183">
      <c r="A183" s="513" t="s">
        <v>3089</v>
      </c>
      <c r="B183" s="514"/>
      <c r="C183" s="514"/>
      <c r="D183" s="514" t="s">
        <v>303</v>
      </c>
      <c r="E183" s="514" t="s">
        <v>5059</v>
      </c>
      <c r="F183" s="514" t="s">
        <v>12</v>
      </c>
      <c r="G183" s="514" t="s">
        <v>465</v>
      </c>
      <c r="H183" s="514" t="s">
        <v>1646</v>
      </c>
      <c r="I183" s="514" t="s">
        <v>5850</v>
      </c>
      <c r="J183" s="514" t="s">
        <v>5851</v>
      </c>
      <c r="K183" s="514" t="s">
        <v>5852</v>
      </c>
      <c r="L183" s="514" t="s">
        <v>5853</v>
      </c>
      <c r="M183" s="514"/>
      <c r="N183" s="514" t="s">
        <v>5854</v>
      </c>
      <c r="O183" s="514"/>
      <c r="P183" s="515" t="s">
        <v>479</v>
      </c>
      <c r="Q183" s="515" t="s">
        <v>331</v>
      </c>
      <c r="R183" s="515" t="s">
        <v>95</v>
      </c>
      <c r="S183" s="514"/>
      <c r="T183" s="514"/>
      <c r="U183" s="514" t="s">
        <v>2546</v>
      </c>
    </row>
    <row r="184">
      <c r="A184" s="513" t="s">
        <v>3094</v>
      </c>
      <c r="B184" s="514"/>
      <c r="C184" s="514"/>
      <c r="D184" s="514" t="s">
        <v>303</v>
      </c>
      <c r="E184" s="514" t="s">
        <v>1646</v>
      </c>
      <c r="F184" s="514" t="s">
        <v>12</v>
      </c>
      <c r="G184" s="514" t="s">
        <v>465</v>
      </c>
      <c r="H184" s="514" t="s">
        <v>1646</v>
      </c>
      <c r="I184" s="514" t="s">
        <v>5855</v>
      </c>
      <c r="J184" s="514" t="s">
        <v>5856</v>
      </c>
      <c r="K184" s="514" t="s">
        <v>5857</v>
      </c>
      <c r="L184" s="514" t="s">
        <v>5858</v>
      </c>
      <c r="M184" s="514"/>
      <c r="N184" s="514" t="s">
        <v>5666</v>
      </c>
      <c r="O184" s="514"/>
      <c r="P184" s="515" t="s">
        <v>3569</v>
      </c>
      <c r="Q184" s="515" t="s">
        <v>331</v>
      </c>
      <c r="R184" s="515" t="s">
        <v>95</v>
      </c>
      <c r="S184" s="514"/>
      <c r="T184" s="514"/>
      <c r="U184" s="514"/>
    </row>
    <row r="185">
      <c r="A185" s="513" t="s">
        <v>3100</v>
      </c>
      <c r="B185" s="514"/>
      <c r="C185" s="514"/>
      <c r="D185" s="514" t="s">
        <v>303</v>
      </c>
      <c r="E185" s="514" t="s">
        <v>1646</v>
      </c>
      <c r="F185" s="514" t="s">
        <v>12</v>
      </c>
      <c r="G185" s="514" t="s">
        <v>465</v>
      </c>
      <c r="H185" s="514" t="s">
        <v>1646</v>
      </c>
      <c r="I185" s="514" t="s">
        <v>5859</v>
      </c>
      <c r="J185" s="514"/>
      <c r="K185" s="514" t="s">
        <v>5860</v>
      </c>
      <c r="L185" s="514" t="s">
        <v>5861</v>
      </c>
      <c r="M185" s="514"/>
      <c r="N185" s="514" t="s">
        <v>5862</v>
      </c>
      <c r="O185" s="514"/>
      <c r="P185" s="515" t="s">
        <v>504</v>
      </c>
      <c r="Q185" s="515" t="s">
        <v>331</v>
      </c>
      <c r="R185" s="515" t="s">
        <v>95</v>
      </c>
      <c r="S185" s="514"/>
      <c r="T185" s="514"/>
      <c r="U185" s="514"/>
    </row>
    <row r="186">
      <c r="A186" s="513" t="s">
        <v>3106</v>
      </c>
      <c r="B186" s="514"/>
      <c r="C186" s="514"/>
      <c r="D186" s="514" t="s">
        <v>303</v>
      </c>
      <c r="E186" s="514" t="s">
        <v>22</v>
      </c>
      <c r="F186" s="514" t="s">
        <v>12</v>
      </c>
      <c r="G186" s="514" t="s">
        <v>465</v>
      </c>
      <c r="H186" s="514" t="s">
        <v>1646</v>
      </c>
      <c r="I186" s="514" t="s">
        <v>5863</v>
      </c>
      <c r="J186" s="514" t="s">
        <v>5864</v>
      </c>
      <c r="K186" s="514" t="s">
        <v>5865</v>
      </c>
      <c r="L186" s="514" t="s">
        <v>5866</v>
      </c>
      <c r="M186" s="514"/>
      <c r="N186" s="514" t="s">
        <v>5867</v>
      </c>
      <c r="O186" s="514"/>
      <c r="P186" s="515" t="s">
        <v>1026</v>
      </c>
      <c r="Q186" s="515" t="s">
        <v>331</v>
      </c>
      <c r="R186" s="515" t="s">
        <v>95</v>
      </c>
      <c r="S186" s="514"/>
      <c r="T186" s="514"/>
      <c r="U186" s="514"/>
    </row>
    <row r="187">
      <c r="A187" s="513" t="s">
        <v>3111</v>
      </c>
      <c r="B187" s="514"/>
      <c r="C187" s="514"/>
      <c r="D187" s="514" t="s">
        <v>303</v>
      </c>
      <c r="E187" s="514" t="s">
        <v>22</v>
      </c>
      <c r="F187" s="514" t="s">
        <v>11</v>
      </c>
      <c r="G187" s="513" t="s">
        <v>465</v>
      </c>
      <c r="H187" s="514" t="s">
        <v>1646</v>
      </c>
      <c r="I187" s="514" t="s">
        <v>5868</v>
      </c>
      <c r="J187" s="514"/>
      <c r="K187" s="514" t="s">
        <v>5869</v>
      </c>
      <c r="L187" s="514" t="s">
        <v>5870</v>
      </c>
      <c r="M187" s="514"/>
      <c r="N187" s="514" t="s">
        <v>5871</v>
      </c>
      <c r="O187" s="514"/>
      <c r="P187" s="515" t="s">
        <v>1026</v>
      </c>
      <c r="Q187" s="515" t="s">
        <v>331</v>
      </c>
      <c r="R187" s="515" t="s">
        <v>95</v>
      </c>
      <c r="S187" s="514"/>
      <c r="T187" s="514"/>
      <c r="U187" s="514"/>
    </row>
    <row r="188">
      <c r="A188" s="513" t="s">
        <v>3115</v>
      </c>
      <c r="B188" s="514" t="s">
        <v>5723</v>
      </c>
      <c r="C188" s="514" t="s">
        <v>5724</v>
      </c>
      <c r="D188" s="514" t="s">
        <v>303</v>
      </c>
      <c r="E188" s="514" t="s">
        <v>22</v>
      </c>
      <c r="F188" s="514" t="s">
        <v>11</v>
      </c>
      <c r="G188" s="514" t="s">
        <v>465</v>
      </c>
      <c r="H188" s="514" t="s">
        <v>1646</v>
      </c>
      <c r="I188" s="514" t="s">
        <v>5872</v>
      </c>
      <c r="J188" s="514"/>
      <c r="K188" s="514" t="s">
        <v>5873</v>
      </c>
      <c r="L188" s="514" t="s">
        <v>5874</v>
      </c>
      <c r="M188" s="514"/>
      <c r="N188" s="514" t="s">
        <v>5875</v>
      </c>
      <c r="O188" s="514"/>
      <c r="P188" s="515" t="s">
        <v>504</v>
      </c>
      <c r="Q188" s="515" t="s">
        <v>331</v>
      </c>
      <c r="R188" s="515" t="s">
        <v>95</v>
      </c>
      <c r="S188" s="514"/>
      <c r="T188" s="514"/>
      <c r="U188" s="514"/>
    </row>
    <row r="189">
      <c r="A189" s="513" t="s">
        <v>3120</v>
      </c>
      <c r="B189" s="514" t="s">
        <v>5681</v>
      </c>
      <c r="C189" s="514" t="s">
        <v>5669</v>
      </c>
      <c r="D189" s="514" t="s">
        <v>303</v>
      </c>
      <c r="E189" s="514" t="s">
        <v>1646</v>
      </c>
      <c r="F189" s="514" t="s">
        <v>11</v>
      </c>
      <c r="G189" s="514" t="s">
        <v>465</v>
      </c>
      <c r="H189" s="514" t="s">
        <v>1646</v>
      </c>
      <c r="I189" s="514" t="s">
        <v>5876</v>
      </c>
      <c r="J189" s="514" t="s">
        <v>5877</v>
      </c>
      <c r="K189" s="514" t="s">
        <v>5878</v>
      </c>
      <c r="L189" s="514" t="s">
        <v>5879</v>
      </c>
      <c r="M189" s="514"/>
      <c r="N189" s="514" t="s">
        <v>5815</v>
      </c>
      <c r="O189" s="514"/>
      <c r="P189" s="515" t="s">
        <v>3569</v>
      </c>
      <c r="Q189" s="515" t="s">
        <v>331</v>
      </c>
      <c r="R189" s="515" t="s">
        <v>95</v>
      </c>
      <c r="S189" s="514"/>
      <c r="T189" s="514"/>
      <c r="U189" s="514"/>
    </row>
    <row r="190">
      <c r="A190" s="513" t="s">
        <v>3126</v>
      </c>
      <c r="B190" s="514"/>
      <c r="C190" s="514"/>
      <c r="D190" s="514" t="s">
        <v>303</v>
      </c>
      <c r="E190" s="514" t="s">
        <v>22</v>
      </c>
      <c r="F190" s="514" t="s">
        <v>11</v>
      </c>
      <c r="G190" s="514" t="s">
        <v>465</v>
      </c>
      <c r="H190" s="514" t="s">
        <v>1646</v>
      </c>
      <c r="I190" s="514" t="s">
        <v>5425</v>
      </c>
      <c r="J190" s="514" t="s">
        <v>5880</v>
      </c>
      <c r="K190" s="514" t="s">
        <v>5881</v>
      </c>
      <c r="L190" s="514" t="s">
        <v>5882</v>
      </c>
      <c r="M190" s="514"/>
      <c r="N190" s="514" t="s">
        <v>5883</v>
      </c>
      <c r="O190" s="514"/>
      <c r="P190" s="515" t="s">
        <v>3569</v>
      </c>
      <c r="Q190" s="515" t="s">
        <v>331</v>
      </c>
      <c r="R190" s="515" t="s">
        <v>95</v>
      </c>
      <c r="S190" s="514"/>
      <c r="T190" s="514"/>
      <c r="U190" s="514"/>
    </row>
    <row r="191">
      <c r="A191" s="513" t="s">
        <v>3132</v>
      </c>
      <c r="B191" s="514" t="s">
        <v>5884</v>
      </c>
      <c r="C191" s="514" t="s">
        <v>5885</v>
      </c>
      <c r="D191" s="514" t="s">
        <v>303</v>
      </c>
      <c r="E191" s="514" t="s">
        <v>5886</v>
      </c>
      <c r="F191" s="514" t="s">
        <v>12</v>
      </c>
      <c r="G191" s="514" t="s">
        <v>465</v>
      </c>
      <c r="H191" s="514" t="s">
        <v>1646</v>
      </c>
      <c r="I191" s="514" t="s">
        <v>5887</v>
      </c>
      <c r="J191" s="514"/>
      <c r="K191" s="514" t="s">
        <v>5888</v>
      </c>
      <c r="L191" s="514" t="s">
        <v>5889</v>
      </c>
      <c r="M191" s="514"/>
      <c r="N191" s="514" t="s">
        <v>5890</v>
      </c>
      <c r="O191" s="514"/>
      <c r="P191" s="515" t="s">
        <v>1026</v>
      </c>
      <c r="Q191" s="515" t="s">
        <v>331</v>
      </c>
      <c r="R191" s="515" t="s">
        <v>95</v>
      </c>
      <c r="S191" s="514"/>
      <c r="T191" s="514"/>
      <c r="U191" s="514"/>
    </row>
    <row r="192">
      <c r="A192" s="513" t="s">
        <v>3137</v>
      </c>
      <c r="B192" s="514" t="s">
        <v>5884</v>
      </c>
      <c r="C192" s="514" t="s">
        <v>5885</v>
      </c>
      <c r="D192" s="514" t="s">
        <v>303</v>
      </c>
      <c r="E192" s="514" t="s">
        <v>5886</v>
      </c>
      <c r="F192" s="514" t="s">
        <v>12</v>
      </c>
      <c r="G192" s="514" t="s">
        <v>465</v>
      </c>
      <c r="H192" s="514" t="s">
        <v>1646</v>
      </c>
      <c r="I192" s="514" t="s">
        <v>5891</v>
      </c>
      <c r="J192" s="514"/>
      <c r="K192" s="514" t="s">
        <v>5892</v>
      </c>
      <c r="L192" s="514" t="s">
        <v>5893</v>
      </c>
      <c r="M192" s="514"/>
      <c r="N192" s="514" t="s">
        <v>5894</v>
      </c>
      <c r="O192" s="514"/>
      <c r="P192" s="515" t="s">
        <v>504</v>
      </c>
      <c r="Q192" s="515" t="s">
        <v>331</v>
      </c>
      <c r="R192" s="515" t="s">
        <v>95</v>
      </c>
      <c r="S192" s="514"/>
      <c r="T192" s="514"/>
      <c r="U192" s="514" t="s">
        <v>2546</v>
      </c>
    </row>
    <row r="193">
      <c r="A193" s="513" t="s">
        <v>3142</v>
      </c>
      <c r="B193" s="514" t="s">
        <v>5895</v>
      </c>
      <c r="C193" s="514" t="s">
        <v>5885</v>
      </c>
      <c r="D193" s="514" t="s">
        <v>303</v>
      </c>
      <c r="E193" s="514" t="s">
        <v>22</v>
      </c>
      <c r="F193" s="514" t="s">
        <v>12</v>
      </c>
      <c r="G193" s="514" t="s">
        <v>465</v>
      </c>
      <c r="H193" s="514" t="s">
        <v>739</v>
      </c>
      <c r="I193" s="514" t="s">
        <v>5896</v>
      </c>
      <c r="J193" s="514"/>
      <c r="K193" s="514" t="s">
        <v>5897</v>
      </c>
      <c r="L193" s="514" t="s">
        <v>5898</v>
      </c>
      <c r="M193" s="514"/>
      <c r="N193" s="514" t="s">
        <v>5890</v>
      </c>
      <c r="O193" s="514"/>
      <c r="P193" s="515" t="s">
        <v>504</v>
      </c>
      <c r="Q193" s="515" t="s">
        <v>331</v>
      </c>
      <c r="R193" s="515" t="s">
        <v>95</v>
      </c>
      <c r="S193" s="514"/>
      <c r="T193" s="514"/>
      <c r="U193" s="514"/>
    </row>
    <row r="194">
      <c r="A194" s="513" t="s">
        <v>3149</v>
      </c>
      <c r="B194" s="514"/>
      <c r="C194" s="514"/>
      <c r="D194" s="514" t="s">
        <v>303</v>
      </c>
      <c r="E194" s="514" t="s">
        <v>22</v>
      </c>
      <c r="F194" s="514" t="s">
        <v>12</v>
      </c>
      <c r="G194" s="514" t="s">
        <v>465</v>
      </c>
      <c r="H194" s="514" t="s">
        <v>1646</v>
      </c>
      <c r="I194" s="514" t="s">
        <v>5899</v>
      </c>
      <c r="J194" s="514" t="s">
        <v>5900</v>
      </c>
      <c r="K194" s="514" t="s">
        <v>5901</v>
      </c>
      <c r="L194" s="514" t="s">
        <v>5902</v>
      </c>
      <c r="M194" s="514"/>
      <c r="N194" s="514" t="s">
        <v>5903</v>
      </c>
      <c r="O194" s="514"/>
      <c r="P194" s="515" t="s">
        <v>504</v>
      </c>
      <c r="Q194" s="515" t="s">
        <v>331</v>
      </c>
      <c r="R194" s="515" t="s">
        <v>95</v>
      </c>
      <c r="S194" s="514"/>
      <c r="T194" s="514"/>
      <c r="U194" s="514"/>
    </row>
    <row r="195">
      <c r="A195" s="513" t="s">
        <v>3154</v>
      </c>
      <c r="B195" s="514"/>
      <c r="C195" s="514"/>
      <c r="D195" s="514" t="s">
        <v>303</v>
      </c>
      <c r="E195" s="514" t="s">
        <v>5904</v>
      </c>
      <c r="F195" s="514" t="s">
        <v>12</v>
      </c>
      <c r="G195" s="513" t="s">
        <v>465</v>
      </c>
      <c r="H195" s="514" t="s">
        <v>1646</v>
      </c>
      <c r="I195" s="514" t="s">
        <v>5905</v>
      </c>
      <c r="J195" s="514" t="s">
        <v>5906</v>
      </c>
      <c r="K195" s="514" t="s">
        <v>5907</v>
      </c>
      <c r="L195" s="514" t="s">
        <v>5908</v>
      </c>
      <c r="M195" s="514" t="s">
        <v>5823</v>
      </c>
      <c r="N195" s="514" t="s">
        <v>5909</v>
      </c>
      <c r="O195" s="514"/>
      <c r="P195" s="531">
        <v>45509.0</v>
      </c>
      <c r="Q195" s="515" t="s">
        <v>490</v>
      </c>
      <c r="R195" s="515" t="s">
        <v>95</v>
      </c>
      <c r="S195" s="514"/>
      <c r="T195" s="514"/>
      <c r="U195" s="514"/>
    </row>
    <row r="196">
      <c r="A196" s="513" t="s">
        <v>3159</v>
      </c>
      <c r="B196" s="514"/>
      <c r="C196" s="514"/>
      <c r="D196" s="514" t="s">
        <v>303</v>
      </c>
      <c r="E196" s="514" t="s">
        <v>5904</v>
      </c>
      <c r="F196" s="514" t="s">
        <v>11</v>
      </c>
      <c r="G196" s="514" t="s">
        <v>465</v>
      </c>
      <c r="H196" s="514" t="s">
        <v>1646</v>
      </c>
      <c r="I196" s="514" t="s">
        <v>5910</v>
      </c>
      <c r="J196" s="514" t="s">
        <v>5911</v>
      </c>
      <c r="K196" s="514" t="s">
        <v>5912</v>
      </c>
      <c r="L196" s="514" t="s">
        <v>5913</v>
      </c>
      <c r="M196" s="514"/>
      <c r="N196" s="514" t="s">
        <v>5914</v>
      </c>
      <c r="O196" s="514"/>
      <c r="P196" s="523">
        <v>45570.0</v>
      </c>
      <c r="Q196" s="515" t="s">
        <v>490</v>
      </c>
      <c r="R196" s="515" t="s">
        <v>95</v>
      </c>
      <c r="S196" s="514"/>
      <c r="T196" s="514"/>
      <c r="U196" s="514"/>
    </row>
    <row r="197">
      <c r="A197" s="513" t="s">
        <v>3165</v>
      </c>
      <c r="B197" s="514"/>
      <c r="C197" s="514"/>
      <c r="D197" s="514" t="s">
        <v>303</v>
      </c>
      <c r="E197" s="514" t="s">
        <v>5915</v>
      </c>
      <c r="F197" s="514" t="s">
        <v>12</v>
      </c>
      <c r="G197" s="514" t="s">
        <v>465</v>
      </c>
      <c r="H197" s="514" t="s">
        <v>1646</v>
      </c>
      <c r="I197" s="514" t="s">
        <v>5916</v>
      </c>
      <c r="J197" s="514" t="s">
        <v>5917</v>
      </c>
      <c r="K197" s="514" t="s">
        <v>5918</v>
      </c>
      <c r="L197" s="514" t="s">
        <v>5919</v>
      </c>
      <c r="M197" s="514"/>
      <c r="N197" s="514" t="s">
        <v>5914</v>
      </c>
      <c r="O197" s="514"/>
      <c r="P197" s="529">
        <v>45540.0</v>
      </c>
      <c r="Q197" s="515" t="s">
        <v>490</v>
      </c>
      <c r="R197" s="515" t="s">
        <v>95</v>
      </c>
      <c r="S197" s="514"/>
      <c r="T197" s="514"/>
      <c r="U197" s="514"/>
    </row>
    <row r="198">
      <c r="A198" s="513" t="s">
        <v>3170</v>
      </c>
      <c r="B198" s="514"/>
      <c r="C198" s="514"/>
      <c r="D198" s="514" t="s">
        <v>303</v>
      </c>
      <c r="E198" s="514" t="s">
        <v>5915</v>
      </c>
      <c r="F198" s="514" t="s">
        <v>12</v>
      </c>
      <c r="G198" s="514" t="s">
        <v>465</v>
      </c>
      <c r="H198" s="514" t="s">
        <v>1646</v>
      </c>
      <c r="I198" s="514" t="s">
        <v>5920</v>
      </c>
      <c r="J198" s="514" t="s">
        <v>5921</v>
      </c>
      <c r="K198" s="514" t="s">
        <v>5922</v>
      </c>
      <c r="L198" s="514" t="s">
        <v>5923</v>
      </c>
      <c r="M198" s="514"/>
      <c r="N198" s="514" t="s">
        <v>5924</v>
      </c>
      <c r="O198" s="514"/>
      <c r="P198" s="529">
        <v>45540.0</v>
      </c>
      <c r="Q198" s="515" t="s">
        <v>490</v>
      </c>
      <c r="R198" s="515" t="s">
        <v>95</v>
      </c>
      <c r="S198" s="514"/>
      <c r="T198" s="514"/>
      <c r="U198" s="514"/>
    </row>
    <row r="199">
      <c r="A199" s="513" t="s">
        <v>3175</v>
      </c>
      <c r="B199" s="514"/>
      <c r="C199" s="514"/>
      <c r="D199" s="514" t="s">
        <v>303</v>
      </c>
      <c r="E199" s="514" t="s">
        <v>5915</v>
      </c>
      <c r="F199" s="514" t="s">
        <v>12</v>
      </c>
      <c r="G199" s="514" t="s">
        <v>465</v>
      </c>
      <c r="H199" s="514" t="s">
        <v>1646</v>
      </c>
      <c r="I199" s="514" t="s">
        <v>5925</v>
      </c>
      <c r="J199" s="514" t="s">
        <v>5926</v>
      </c>
      <c r="K199" s="514" t="s">
        <v>5927</v>
      </c>
      <c r="L199" s="515" t="s">
        <v>5928</v>
      </c>
      <c r="M199" s="514"/>
      <c r="N199" s="514" t="s">
        <v>5924</v>
      </c>
      <c r="O199" s="514"/>
      <c r="P199" s="529">
        <v>45540.0</v>
      </c>
      <c r="Q199" s="515" t="s">
        <v>490</v>
      </c>
      <c r="R199" s="515" t="s">
        <v>95</v>
      </c>
      <c r="S199" s="514"/>
      <c r="T199" s="514"/>
      <c r="U199" s="514"/>
    </row>
    <row r="200">
      <c r="A200" s="513" t="s">
        <v>3180</v>
      </c>
      <c r="B200" s="514"/>
      <c r="C200" s="514"/>
      <c r="D200" s="514" t="s">
        <v>303</v>
      </c>
      <c r="E200" s="514" t="s">
        <v>5383</v>
      </c>
      <c r="F200" s="514" t="s">
        <v>12</v>
      </c>
      <c r="G200" s="514" t="s">
        <v>465</v>
      </c>
      <c r="H200" s="514" t="s">
        <v>1646</v>
      </c>
      <c r="I200" s="514" t="s">
        <v>5929</v>
      </c>
      <c r="J200" s="514" t="s">
        <v>5930</v>
      </c>
      <c r="K200" s="515" t="s">
        <v>5931</v>
      </c>
      <c r="L200" s="514" t="s">
        <v>5932</v>
      </c>
      <c r="M200" s="514"/>
      <c r="N200" s="514" t="s">
        <v>5933</v>
      </c>
      <c r="O200" s="514"/>
      <c r="P200" s="529">
        <v>45540.0</v>
      </c>
      <c r="Q200" s="515" t="s">
        <v>490</v>
      </c>
      <c r="R200" s="515" t="s">
        <v>95</v>
      </c>
      <c r="S200" s="514"/>
      <c r="T200" s="514"/>
      <c r="U200" s="514"/>
    </row>
    <row r="201">
      <c r="A201" s="513" t="s">
        <v>3186</v>
      </c>
      <c r="B201" s="514"/>
      <c r="C201" s="514"/>
      <c r="D201" s="514" t="s">
        <v>303</v>
      </c>
      <c r="E201" s="514" t="s">
        <v>5383</v>
      </c>
      <c r="F201" s="514" t="s">
        <v>11</v>
      </c>
      <c r="G201" s="513" t="s">
        <v>465</v>
      </c>
      <c r="H201" s="514" t="s">
        <v>1646</v>
      </c>
      <c r="I201" s="514" t="s">
        <v>5934</v>
      </c>
      <c r="J201" s="514"/>
      <c r="K201" s="514" t="s">
        <v>5935</v>
      </c>
      <c r="L201" s="515" t="s">
        <v>5936</v>
      </c>
      <c r="M201" s="514"/>
      <c r="N201" s="514" t="s">
        <v>5937</v>
      </c>
      <c r="O201" s="514"/>
      <c r="P201" s="529">
        <v>45540.0</v>
      </c>
      <c r="Q201" s="515" t="s">
        <v>490</v>
      </c>
      <c r="R201" s="515" t="s">
        <v>95</v>
      </c>
      <c r="S201" s="522" t="s">
        <v>5938</v>
      </c>
      <c r="T201" s="514"/>
      <c r="U201" s="514"/>
    </row>
    <row r="202">
      <c r="A202" s="513" t="s">
        <v>3192</v>
      </c>
      <c r="B202" s="514"/>
      <c r="C202" s="514"/>
      <c r="D202" s="514" t="s">
        <v>303</v>
      </c>
      <c r="E202" s="514" t="s">
        <v>5383</v>
      </c>
      <c r="F202" s="514" t="s">
        <v>12</v>
      </c>
      <c r="G202" s="513" t="s">
        <v>465</v>
      </c>
      <c r="H202" s="514" t="s">
        <v>1646</v>
      </c>
      <c r="I202" s="514" t="s">
        <v>5939</v>
      </c>
      <c r="J202" s="514"/>
      <c r="K202" s="514" t="s">
        <v>5940</v>
      </c>
      <c r="L202" s="514" t="s">
        <v>5941</v>
      </c>
      <c r="M202" s="514"/>
      <c r="N202" s="514" t="s">
        <v>5942</v>
      </c>
      <c r="O202" s="514"/>
      <c r="P202" s="529">
        <v>45540.0</v>
      </c>
      <c r="Q202" s="515" t="s">
        <v>490</v>
      </c>
      <c r="R202" s="515" t="s">
        <v>95</v>
      </c>
      <c r="S202" s="522" t="s">
        <v>5938</v>
      </c>
      <c r="T202" s="514"/>
      <c r="U202" s="514"/>
    </row>
    <row r="203">
      <c r="A203" s="513" t="s">
        <v>3197</v>
      </c>
      <c r="B203" s="514"/>
      <c r="C203" s="514"/>
      <c r="D203" s="514" t="s">
        <v>303</v>
      </c>
      <c r="E203" s="514" t="s">
        <v>5383</v>
      </c>
      <c r="F203" s="514" t="s">
        <v>12</v>
      </c>
      <c r="G203" s="513" t="s">
        <v>465</v>
      </c>
      <c r="H203" s="514" t="s">
        <v>1646</v>
      </c>
      <c r="I203" s="514" t="s">
        <v>5943</v>
      </c>
      <c r="J203" s="514"/>
      <c r="K203" s="514" t="s">
        <v>5935</v>
      </c>
      <c r="L203" s="514" t="s">
        <v>5944</v>
      </c>
      <c r="M203" s="514" t="s">
        <v>2491</v>
      </c>
      <c r="N203" s="514" t="s">
        <v>5942</v>
      </c>
      <c r="O203" s="514"/>
      <c r="P203" s="529">
        <v>45509.0</v>
      </c>
      <c r="Q203" s="515" t="s">
        <v>490</v>
      </c>
      <c r="R203" s="515" t="s">
        <v>95</v>
      </c>
      <c r="S203" s="514"/>
      <c r="T203" s="514"/>
      <c r="U203" s="514"/>
    </row>
    <row r="204">
      <c r="A204" s="513" t="s">
        <v>3204</v>
      </c>
      <c r="B204" s="514"/>
      <c r="C204" s="514"/>
      <c r="D204" s="514" t="s">
        <v>303</v>
      </c>
      <c r="E204" s="514" t="s">
        <v>5945</v>
      </c>
      <c r="F204" s="514" t="s">
        <v>12</v>
      </c>
      <c r="G204" s="514" t="s">
        <v>465</v>
      </c>
      <c r="H204" s="514" t="s">
        <v>1646</v>
      </c>
      <c r="I204" s="514" t="s">
        <v>5946</v>
      </c>
      <c r="J204" s="514" t="s">
        <v>5947</v>
      </c>
      <c r="K204" s="514" t="s">
        <v>5948</v>
      </c>
      <c r="L204" s="514" t="s">
        <v>5949</v>
      </c>
      <c r="M204" s="514"/>
      <c r="N204" s="514" t="s">
        <v>5950</v>
      </c>
      <c r="O204" s="514"/>
      <c r="P204" s="515" t="s">
        <v>1026</v>
      </c>
      <c r="Q204" s="515" t="s">
        <v>331</v>
      </c>
      <c r="R204" s="515" t="s">
        <v>95</v>
      </c>
      <c r="S204" s="514"/>
      <c r="T204" s="514"/>
      <c r="U204" s="514"/>
    </row>
    <row r="205">
      <c r="A205" s="513" t="s">
        <v>3210</v>
      </c>
      <c r="B205" s="514"/>
      <c r="C205" s="514"/>
      <c r="D205" s="514" t="s">
        <v>303</v>
      </c>
      <c r="E205" s="514" t="s">
        <v>5383</v>
      </c>
      <c r="F205" s="514" t="s">
        <v>12</v>
      </c>
      <c r="G205" s="514" t="s">
        <v>465</v>
      </c>
      <c r="H205" s="514" t="s">
        <v>1646</v>
      </c>
      <c r="I205" s="514" t="s">
        <v>5951</v>
      </c>
      <c r="J205" s="514" t="s">
        <v>5952</v>
      </c>
      <c r="K205" s="514" t="s">
        <v>5953</v>
      </c>
      <c r="L205" s="515" t="s">
        <v>5954</v>
      </c>
      <c r="M205" s="514"/>
      <c r="N205" s="514" t="s">
        <v>5955</v>
      </c>
      <c r="O205" s="514"/>
      <c r="P205" s="529">
        <v>45509.0</v>
      </c>
      <c r="Q205" s="515" t="s">
        <v>490</v>
      </c>
      <c r="R205" s="515" t="s">
        <v>95</v>
      </c>
      <c r="S205" s="514"/>
      <c r="T205" s="514"/>
      <c r="U205" s="514"/>
    </row>
    <row r="206">
      <c r="A206" s="513" t="s">
        <v>3216</v>
      </c>
      <c r="B206" s="514"/>
      <c r="C206" s="514"/>
      <c r="D206" s="514" t="s">
        <v>303</v>
      </c>
      <c r="E206" s="514" t="s">
        <v>5383</v>
      </c>
      <c r="F206" s="514" t="s">
        <v>12</v>
      </c>
      <c r="G206" s="514" t="s">
        <v>545</v>
      </c>
      <c r="H206" s="514" t="s">
        <v>1646</v>
      </c>
      <c r="I206" s="514" t="s">
        <v>5956</v>
      </c>
      <c r="J206" s="514" t="s">
        <v>5812</v>
      </c>
      <c r="K206" s="514" t="s">
        <v>5957</v>
      </c>
      <c r="L206" s="514" t="s">
        <v>5958</v>
      </c>
      <c r="M206" s="514"/>
      <c r="N206" s="514"/>
      <c r="O206" s="514"/>
      <c r="P206" s="529">
        <v>45509.0</v>
      </c>
      <c r="Q206" s="515" t="s">
        <v>490</v>
      </c>
      <c r="R206" s="515" t="s">
        <v>95</v>
      </c>
      <c r="S206" s="514"/>
      <c r="T206" s="514"/>
      <c r="U206" s="514"/>
    </row>
    <row r="207">
      <c r="A207" s="513" t="s">
        <v>3222</v>
      </c>
      <c r="B207" s="514"/>
      <c r="C207" s="514"/>
      <c r="D207" s="514" t="s">
        <v>303</v>
      </c>
      <c r="E207" s="514" t="s">
        <v>5383</v>
      </c>
      <c r="F207" s="514" t="s">
        <v>12</v>
      </c>
      <c r="G207" s="514" t="s">
        <v>545</v>
      </c>
      <c r="H207" s="514" t="s">
        <v>1646</v>
      </c>
      <c r="I207" s="514" t="s">
        <v>5959</v>
      </c>
      <c r="J207" s="514" t="s">
        <v>5960</v>
      </c>
      <c r="K207" s="514" t="s">
        <v>5961</v>
      </c>
      <c r="L207" s="514" t="s">
        <v>5962</v>
      </c>
      <c r="M207" s="514"/>
      <c r="N207" s="514"/>
      <c r="O207" s="514"/>
      <c r="P207" s="529">
        <v>45540.0</v>
      </c>
      <c r="Q207" s="515" t="s">
        <v>490</v>
      </c>
      <c r="R207" s="515" t="s">
        <v>95</v>
      </c>
      <c r="S207" s="514"/>
      <c r="T207" s="514"/>
      <c r="U207" s="514"/>
    </row>
    <row r="208">
      <c r="A208" s="513" t="s">
        <v>3228</v>
      </c>
      <c r="B208" s="514"/>
      <c r="C208" s="514"/>
      <c r="D208" s="514" t="s">
        <v>303</v>
      </c>
      <c r="E208" s="514" t="s">
        <v>5383</v>
      </c>
      <c r="F208" s="514" t="s">
        <v>12</v>
      </c>
      <c r="G208" s="514" t="s">
        <v>465</v>
      </c>
      <c r="H208" s="514" t="s">
        <v>1646</v>
      </c>
      <c r="I208" s="514" t="s">
        <v>5963</v>
      </c>
      <c r="J208" s="514"/>
      <c r="K208" s="514" t="s">
        <v>5964</v>
      </c>
      <c r="L208" s="514" t="s">
        <v>5965</v>
      </c>
      <c r="M208" s="514"/>
      <c r="N208" s="514" t="s">
        <v>5966</v>
      </c>
      <c r="O208" s="514"/>
      <c r="P208" s="529">
        <v>45540.0</v>
      </c>
      <c r="Q208" s="515" t="s">
        <v>94</v>
      </c>
      <c r="R208" s="515" t="s">
        <v>95</v>
      </c>
      <c r="S208" s="514"/>
      <c r="T208" s="514"/>
      <c r="U208" s="514"/>
    </row>
    <row r="209">
      <c r="A209" s="513" t="s">
        <v>3233</v>
      </c>
      <c r="B209" s="514"/>
      <c r="C209" s="514"/>
      <c r="D209" s="514" t="s">
        <v>303</v>
      </c>
      <c r="E209" s="514" t="s">
        <v>5383</v>
      </c>
      <c r="F209" s="514" t="s">
        <v>12</v>
      </c>
      <c r="G209" s="514" t="s">
        <v>465</v>
      </c>
      <c r="H209" s="514" t="s">
        <v>1646</v>
      </c>
      <c r="I209" s="514" t="s">
        <v>5967</v>
      </c>
      <c r="J209" s="514"/>
      <c r="K209" s="514" t="s">
        <v>5968</v>
      </c>
      <c r="L209" s="514" t="s">
        <v>5969</v>
      </c>
      <c r="M209" s="514"/>
      <c r="N209" s="514" t="s">
        <v>5970</v>
      </c>
      <c r="O209" s="514"/>
      <c r="P209" s="529">
        <v>45540.0</v>
      </c>
      <c r="Q209" s="515" t="s">
        <v>94</v>
      </c>
      <c r="R209" s="515" t="s">
        <v>95</v>
      </c>
      <c r="S209" s="514"/>
      <c r="T209" s="514"/>
      <c r="U209" s="514"/>
    </row>
    <row r="210">
      <c r="A210" s="513" t="s">
        <v>3239</v>
      </c>
      <c r="B210" s="514" t="s">
        <v>5971</v>
      </c>
      <c r="C210" s="514" t="s">
        <v>5669</v>
      </c>
      <c r="D210" s="514" t="s">
        <v>303</v>
      </c>
      <c r="E210" s="514" t="s">
        <v>5383</v>
      </c>
      <c r="F210" s="514" t="s">
        <v>12</v>
      </c>
      <c r="G210" s="514" t="s">
        <v>465</v>
      </c>
      <c r="H210" s="514" t="s">
        <v>1646</v>
      </c>
      <c r="I210" s="514" t="s">
        <v>5972</v>
      </c>
      <c r="J210" s="514"/>
      <c r="K210" s="514" t="s">
        <v>5973</v>
      </c>
      <c r="L210" s="514" t="s">
        <v>5974</v>
      </c>
      <c r="M210" s="514"/>
      <c r="N210" s="514" t="s">
        <v>5975</v>
      </c>
      <c r="O210" s="514"/>
      <c r="P210" s="529">
        <v>45509.0</v>
      </c>
      <c r="Q210" s="515" t="s">
        <v>490</v>
      </c>
      <c r="R210" s="515" t="s">
        <v>95</v>
      </c>
      <c r="S210" s="514"/>
      <c r="T210" s="514"/>
      <c r="U210" s="514"/>
    </row>
    <row r="211">
      <c r="A211" s="513" t="s">
        <v>3246</v>
      </c>
      <c r="B211" s="514"/>
      <c r="C211" s="514"/>
      <c r="D211" s="514" t="s">
        <v>303</v>
      </c>
      <c r="E211" s="514" t="s">
        <v>5383</v>
      </c>
      <c r="F211" s="514" t="s">
        <v>12</v>
      </c>
      <c r="G211" s="514" t="s">
        <v>465</v>
      </c>
      <c r="H211" s="514" t="s">
        <v>1646</v>
      </c>
      <c r="I211" s="514" t="s">
        <v>5976</v>
      </c>
      <c r="J211" s="514"/>
      <c r="K211" s="514" t="s">
        <v>5977</v>
      </c>
      <c r="L211" s="514" t="s">
        <v>5978</v>
      </c>
      <c r="M211" s="514"/>
      <c r="N211" s="514" t="s">
        <v>5979</v>
      </c>
      <c r="O211" s="514"/>
      <c r="P211" s="529">
        <v>45509.0</v>
      </c>
      <c r="Q211" s="515" t="s">
        <v>490</v>
      </c>
      <c r="R211" s="515" t="s">
        <v>95</v>
      </c>
      <c r="S211" s="514"/>
      <c r="T211" s="514"/>
      <c r="U211" s="514"/>
    </row>
    <row r="212">
      <c r="A212" s="513" t="s">
        <v>3252</v>
      </c>
      <c r="B212" s="514"/>
      <c r="C212" s="514"/>
      <c r="D212" s="514" t="s">
        <v>303</v>
      </c>
      <c r="E212" s="514" t="s">
        <v>5383</v>
      </c>
      <c r="F212" s="514" t="s">
        <v>12</v>
      </c>
      <c r="G212" s="514" t="s">
        <v>465</v>
      </c>
      <c r="H212" s="514" t="s">
        <v>1646</v>
      </c>
      <c r="I212" s="515" t="s">
        <v>5980</v>
      </c>
      <c r="J212" s="514"/>
      <c r="K212" s="515" t="s">
        <v>5981</v>
      </c>
      <c r="L212" s="514" t="s">
        <v>5978</v>
      </c>
      <c r="M212" s="514"/>
      <c r="N212" s="514" t="s">
        <v>5982</v>
      </c>
      <c r="O212" s="514"/>
      <c r="P212" s="528">
        <v>45509.0</v>
      </c>
      <c r="Q212" s="515" t="s">
        <v>490</v>
      </c>
      <c r="R212" s="515" t="s">
        <v>95</v>
      </c>
      <c r="S212" s="514"/>
      <c r="T212" s="514"/>
      <c r="U212" s="514"/>
    </row>
    <row r="213">
      <c r="A213" s="513" t="s">
        <v>3257</v>
      </c>
      <c r="B213" s="514"/>
      <c r="C213" s="514"/>
      <c r="D213" s="514" t="s">
        <v>303</v>
      </c>
      <c r="E213" s="514" t="s">
        <v>5383</v>
      </c>
      <c r="F213" s="514" t="s">
        <v>12</v>
      </c>
      <c r="G213" s="514" t="s">
        <v>465</v>
      </c>
      <c r="H213" s="514" t="s">
        <v>1646</v>
      </c>
      <c r="I213" s="514" t="s">
        <v>5983</v>
      </c>
      <c r="J213" s="514"/>
      <c r="K213" s="514" t="s">
        <v>5984</v>
      </c>
      <c r="L213" s="514" t="s">
        <v>5978</v>
      </c>
      <c r="M213" s="514"/>
      <c r="N213" s="514" t="s">
        <v>5985</v>
      </c>
      <c r="O213" s="514"/>
      <c r="P213" s="528">
        <v>45509.0</v>
      </c>
      <c r="Q213" s="515" t="s">
        <v>490</v>
      </c>
      <c r="R213" s="515" t="s">
        <v>95</v>
      </c>
      <c r="S213" s="514"/>
      <c r="T213" s="514"/>
      <c r="U213" s="514"/>
    </row>
    <row r="214">
      <c r="A214" s="513" t="s">
        <v>3262</v>
      </c>
      <c r="B214" s="514"/>
      <c r="C214" s="514"/>
      <c r="D214" s="514" t="s">
        <v>303</v>
      </c>
      <c r="E214" s="514" t="s">
        <v>5439</v>
      </c>
      <c r="F214" s="514" t="s">
        <v>11</v>
      </c>
      <c r="G214" s="514" t="s">
        <v>465</v>
      </c>
      <c r="H214" s="514" t="s">
        <v>1646</v>
      </c>
      <c r="I214" s="514" t="s">
        <v>5986</v>
      </c>
      <c r="J214" s="514"/>
      <c r="K214" s="514" t="s">
        <v>5987</v>
      </c>
      <c r="L214" s="514" t="s">
        <v>5988</v>
      </c>
      <c r="M214" s="514"/>
      <c r="N214" s="514" t="s">
        <v>5989</v>
      </c>
      <c r="O214" s="514"/>
      <c r="P214" s="515" t="s">
        <v>504</v>
      </c>
      <c r="Q214" s="515" t="s">
        <v>331</v>
      </c>
      <c r="R214" s="515" t="s">
        <v>95</v>
      </c>
      <c r="S214" s="522" t="s">
        <v>5990</v>
      </c>
      <c r="T214" s="514"/>
      <c r="U214" s="514"/>
    </row>
    <row r="215">
      <c r="A215" s="513" t="s">
        <v>3267</v>
      </c>
      <c r="B215" s="514"/>
      <c r="C215" s="514"/>
      <c r="D215" s="514" t="s">
        <v>303</v>
      </c>
      <c r="E215" s="514" t="s">
        <v>5254</v>
      </c>
      <c r="F215" s="514" t="s">
        <v>12</v>
      </c>
      <c r="G215" s="514" t="s">
        <v>465</v>
      </c>
      <c r="H215" s="514" t="s">
        <v>1646</v>
      </c>
      <c r="I215" s="514" t="s">
        <v>5991</v>
      </c>
      <c r="J215" s="514"/>
      <c r="K215" s="514" t="s">
        <v>5992</v>
      </c>
      <c r="L215" s="514" t="s">
        <v>5993</v>
      </c>
      <c r="M215" s="514"/>
      <c r="N215" s="514" t="s">
        <v>5994</v>
      </c>
      <c r="O215" s="514"/>
      <c r="P215" s="515" t="s">
        <v>1026</v>
      </c>
      <c r="Q215" s="515" t="s">
        <v>331</v>
      </c>
      <c r="R215" s="515" t="s">
        <v>95</v>
      </c>
      <c r="S215" s="522"/>
      <c r="T215" s="514"/>
      <c r="U215" s="514"/>
    </row>
    <row r="216">
      <c r="A216" s="513" t="s">
        <v>3271</v>
      </c>
      <c r="B216" s="514"/>
      <c r="C216" s="514"/>
      <c r="D216" s="514" t="s">
        <v>303</v>
      </c>
      <c r="E216" s="514" t="s">
        <v>5439</v>
      </c>
      <c r="F216" s="514" t="s">
        <v>11</v>
      </c>
      <c r="G216" s="514" t="s">
        <v>545</v>
      </c>
      <c r="H216" s="514" t="s">
        <v>1646</v>
      </c>
      <c r="I216" s="514" t="s">
        <v>5995</v>
      </c>
      <c r="J216" s="514" t="s">
        <v>5996</v>
      </c>
      <c r="K216" s="514" t="s">
        <v>5997</v>
      </c>
      <c r="L216" s="514" t="s">
        <v>5998</v>
      </c>
      <c r="M216" s="514"/>
      <c r="N216" s="514"/>
      <c r="O216" s="514"/>
      <c r="P216" s="529">
        <v>45540.0</v>
      </c>
      <c r="Q216" s="515" t="s">
        <v>94</v>
      </c>
      <c r="R216" s="515" t="s">
        <v>95</v>
      </c>
      <c r="S216" s="514"/>
      <c r="T216" s="514"/>
      <c r="U216" s="514"/>
    </row>
    <row r="217">
      <c r="A217" s="513" t="s">
        <v>3277</v>
      </c>
      <c r="B217" s="514"/>
      <c r="C217" s="514"/>
      <c r="D217" s="514" t="s">
        <v>303</v>
      </c>
      <c r="E217" s="514" t="s">
        <v>5383</v>
      </c>
      <c r="F217" s="514" t="s">
        <v>12</v>
      </c>
      <c r="G217" s="514" t="s">
        <v>465</v>
      </c>
      <c r="H217" s="514" t="s">
        <v>1646</v>
      </c>
      <c r="I217" s="514" t="s">
        <v>5999</v>
      </c>
      <c r="J217" s="514"/>
      <c r="K217" s="514" t="s">
        <v>5977</v>
      </c>
      <c r="L217" s="514" t="s">
        <v>6000</v>
      </c>
      <c r="M217" s="514"/>
      <c r="N217" s="514" t="s">
        <v>6001</v>
      </c>
      <c r="O217" s="514"/>
      <c r="P217" s="529">
        <v>45540.0</v>
      </c>
      <c r="Q217" s="515" t="s">
        <v>490</v>
      </c>
      <c r="R217" s="515" t="s">
        <v>95</v>
      </c>
      <c r="S217" s="514"/>
      <c r="T217" s="514"/>
      <c r="U217" s="514"/>
    </row>
    <row r="218">
      <c r="A218" s="513" t="s">
        <v>3282</v>
      </c>
      <c r="B218" s="514"/>
      <c r="C218" s="514"/>
      <c r="D218" s="514" t="s">
        <v>303</v>
      </c>
      <c r="E218" s="514" t="s">
        <v>5439</v>
      </c>
      <c r="F218" s="514" t="s">
        <v>12</v>
      </c>
      <c r="G218" s="514" t="s">
        <v>465</v>
      </c>
      <c r="H218" s="514" t="s">
        <v>1646</v>
      </c>
      <c r="I218" s="514" t="s">
        <v>6002</v>
      </c>
      <c r="J218" s="514"/>
      <c r="K218" s="514" t="s">
        <v>6003</v>
      </c>
      <c r="L218" s="514" t="s">
        <v>6004</v>
      </c>
      <c r="M218" s="514"/>
      <c r="N218" s="514" t="s">
        <v>5989</v>
      </c>
      <c r="O218" s="514"/>
      <c r="P218" s="514"/>
      <c r="Q218" s="514"/>
      <c r="R218" s="515" t="s">
        <v>620</v>
      </c>
      <c r="S218" s="522" t="s">
        <v>6005</v>
      </c>
      <c r="T218" s="514" t="s">
        <v>57</v>
      </c>
      <c r="U218" s="514"/>
    </row>
    <row r="219">
      <c r="A219" s="513" t="s">
        <v>3287</v>
      </c>
      <c r="B219" s="514"/>
      <c r="C219" s="514"/>
      <c r="D219" s="514" t="s">
        <v>303</v>
      </c>
      <c r="E219" s="514" t="s">
        <v>5439</v>
      </c>
      <c r="F219" s="514" t="s">
        <v>11</v>
      </c>
      <c r="G219" s="514" t="s">
        <v>465</v>
      </c>
      <c r="H219" s="514" t="s">
        <v>1646</v>
      </c>
      <c r="I219" s="514" t="s">
        <v>6006</v>
      </c>
      <c r="J219" s="514"/>
      <c r="K219" s="514" t="s">
        <v>6007</v>
      </c>
      <c r="L219" s="514" t="s">
        <v>6008</v>
      </c>
      <c r="M219" s="514"/>
      <c r="N219" s="514" t="s">
        <v>6009</v>
      </c>
      <c r="O219" s="514"/>
      <c r="P219" s="515" t="s">
        <v>1026</v>
      </c>
      <c r="Q219" s="515" t="s">
        <v>331</v>
      </c>
      <c r="R219" s="515" t="s">
        <v>95</v>
      </c>
      <c r="S219" s="522" t="s">
        <v>5990</v>
      </c>
      <c r="T219" s="514"/>
      <c r="U219" s="514"/>
    </row>
    <row r="220">
      <c r="A220" s="513" t="s">
        <v>3292</v>
      </c>
      <c r="B220" s="514"/>
      <c r="C220" s="514"/>
      <c r="D220" s="514" t="s">
        <v>303</v>
      </c>
      <c r="E220" s="514" t="s">
        <v>5439</v>
      </c>
      <c r="F220" s="514" t="s">
        <v>11</v>
      </c>
      <c r="G220" s="514" t="s">
        <v>465</v>
      </c>
      <c r="H220" s="514" t="s">
        <v>1646</v>
      </c>
      <c r="I220" s="514" t="s">
        <v>6010</v>
      </c>
      <c r="J220" s="514"/>
      <c r="K220" s="514" t="s">
        <v>6011</v>
      </c>
      <c r="L220" s="514" t="s">
        <v>6012</v>
      </c>
      <c r="M220" s="514"/>
      <c r="N220" s="514" t="s">
        <v>6013</v>
      </c>
      <c r="O220" s="514"/>
      <c r="P220" s="515" t="s">
        <v>1026</v>
      </c>
      <c r="Q220" s="515" t="s">
        <v>331</v>
      </c>
      <c r="R220" s="515" t="s">
        <v>95</v>
      </c>
      <c r="S220" s="522" t="s">
        <v>5990</v>
      </c>
      <c r="T220" s="514"/>
      <c r="U220" s="514"/>
    </row>
    <row r="221">
      <c r="A221" s="513" t="s">
        <v>3296</v>
      </c>
      <c r="B221" s="514"/>
      <c r="C221" s="514"/>
      <c r="D221" s="514" t="s">
        <v>303</v>
      </c>
      <c r="E221" s="514" t="s">
        <v>5439</v>
      </c>
      <c r="F221" s="514" t="s">
        <v>11</v>
      </c>
      <c r="G221" s="514" t="s">
        <v>465</v>
      </c>
      <c r="H221" s="514" t="s">
        <v>1646</v>
      </c>
      <c r="I221" s="514" t="s">
        <v>6014</v>
      </c>
      <c r="J221" s="514"/>
      <c r="K221" s="514" t="s">
        <v>6015</v>
      </c>
      <c r="L221" s="514" t="s">
        <v>6016</v>
      </c>
      <c r="M221" s="514"/>
      <c r="N221" s="514" t="s">
        <v>6017</v>
      </c>
      <c r="O221" s="514"/>
      <c r="P221" s="529">
        <v>45540.0</v>
      </c>
      <c r="Q221" s="515" t="s">
        <v>94</v>
      </c>
      <c r="R221" s="515" t="s">
        <v>95</v>
      </c>
      <c r="S221" s="522" t="s">
        <v>5990</v>
      </c>
      <c r="T221" s="514"/>
      <c r="U221" s="514"/>
    </row>
    <row r="222">
      <c r="A222" s="513" t="s">
        <v>3300</v>
      </c>
      <c r="B222" s="514"/>
      <c r="C222" s="514"/>
      <c r="D222" s="514" t="s">
        <v>303</v>
      </c>
      <c r="E222" s="514" t="s">
        <v>5439</v>
      </c>
      <c r="F222" s="514" t="s">
        <v>11</v>
      </c>
      <c r="G222" s="514" t="s">
        <v>545</v>
      </c>
      <c r="H222" s="514" t="s">
        <v>1646</v>
      </c>
      <c r="I222" s="514" t="s">
        <v>6018</v>
      </c>
      <c r="J222" s="514"/>
      <c r="K222" s="514" t="s">
        <v>6019</v>
      </c>
      <c r="L222" s="514" t="s">
        <v>6020</v>
      </c>
      <c r="M222" s="514"/>
      <c r="N222" s="514"/>
      <c r="O222" s="514"/>
      <c r="P222" s="515" t="s">
        <v>504</v>
      </c>
      <c r="Q222" s="515" t="s">
        <v>331</v>
      </c>
      <c r="R222" s="515" t="s">
        <v>95</v>
      </c>
      <c r="S222" s="514"/>
      <c r="T222" s="514"/>
      <c r="U222" s="514"/>
    </row>
    <row r="223">
      <c r="A223" s="513" t="s">
        <v>3305</v>
      </c>
      <c r="B223" s="514"/>
      <c r="C223" s="514"/>
      <c r="D223" s="514" t="s">
        <v>303</v>
      </c>
      <c r="E223" s="514" t="s">
        <v>5439</v>
      </c>
      <c r="F223" s="514" t="s">
        <v>11</v>
      </c>
      <c r="G223" s="514" t="s">
        <v>545</v>
      </c>
      <c r="H223" s="514" t="s">
        <v>1646</v>
      </c>
      <c r="I223" s="514" t="s">
        <v>6021</v>
      </c>
      <c r="J223" s="514"/>
      <c r="K223" s="514" t="s">
        <v>6022</v>
      </c>
      <c r="L223" s="515" t="s">
        <v>6023</v>
      </c>
      <c r="M223" s="514"/>
      <c r="N223" s="514"/>
      <c r="O223" s="514"/>
      <c r="P223" s="515" t="s">
        <v>504</v>
      </c>
      <c r="Q223" s="515" t="s">
        <v>331</v>
      </c>
      <c r="R223" s="515" t="s">
        <v>95</v>
      </c>
      <c r="S223" s="514"/>
      <c r="T223" s="514"/>
      <c r="U223" s="514"/>
    </row>
    <row r="224">
      <c r="A224" s="513" t="s">
        <v>3312</v>
      </c>
      <c r="B224" s="514"/>
      <c r="C224" s="514"/>
      <c r="D224" s="514" t="s">
        <v>303</v>
      </c>
      <c r="E224" s="514" t="s">
        <v>5439</v>
      </c>
      <c r="F224" s="514" t="s">
        <v>11</v>
      </c>
      <c r="G224" s="514" t="s">
        <v>545</v>
      </c>
      <c r="H224" s="514" t="s">
        <v>1646</v>
      </c>
      <c r="I224" s="514" t="s">
        <v>6024</v>
      </c>
      <c r="J224" s="514"/>
      <c r="K224" s="514" t="s">
        <v>6025</v>
      </c>
      <c r="L224" s="515" t="s">
        <v>6026</v>
      </c>
      <c r="M224" s="514"/>
      <c r="N224" s="514"/>
      <c r="O224" s="514"/>
      <c r="P224" s="515" t="s">
        <v>504</v>
      </c>
      <c r="Q224" s="515" t="s">
        <v>331</v>
      </c>
      <c r="R224" s="515" t="s">
        <v>95</v>
      </c>
      <c r="S224" s="514"/>
      <c r="T224" s="514"/>
      <c r="U224" s="514"/>
    </row>
    <row r="225">
      <c r="A225" s="513" t="s">
        <v>3317</v>
      </c>
      <c r="B225" s="514"/>
      <c r="C225" s="514"/>
      <c r="D225" s="514" t="s">
        <v>303</v>
      </c>
      <c r="E225" s="514" t="s">
        <v>1505</v>
      </c>
      <c r="F225" s="514" t="s">
        <v>12</v>
      </c>
      <c r="G225" s="514" t="s">
        <v>465</v>
      </c>
      <c r="H225" s="514" t="s">
        <v>1646</v>
      </c>
      <c r="I225" s="514" t="s">
        <v>6027</v>
      </c>
      <c r="J225" s="514" t="s">
        <v>5812</v>
      </c>
      <c r="K225" s="514" t="s">
        <v>6028</v>
      </c>
      <c r="L225" s="515" t="s">
        <v>6029</v>
      </c>
      <c r="M225" s="514"/>
      <c r="N225" s="514" t="s">
        <v>6030</v>
      </c>
      <c r="O225" s="514"/>
      <c r="P225" s="515" t="s">
        <v>504</v>
      </c>
      <c r="Q225" s="515" t="s">
        <v>331</v>
      </c>
      <c r="R225" s="515" t="s">
        <v>95</v>
      </c>
      <c r="S225" s="514"/>
      <c r="T225" s="514"/>
      <c r="U225" s="514"/>
    </row>
    <row r="226">
      <c r="A226" s="513" t="s">
        <v>3321</v>
      </c>
      <c r="B226" s="514"/>
      <c r="C226" s="514"/>
      <c r="D226" s="514" t="s">
        <v>303</v>
      </c>
      <c r="E226" s="514" t="s">
        <v>1505</v>
      </c>
      <c r="F226" s="514" t="s">
        <v>11</v>
      </c>
      <c r="G226" s="514" t="s">
        <v>465</v>
      </c>
      <c r="H226" s="514" t="s">
        <v>1646</v>
      </c>
      <c r="I226" s="514" t="s">
        <v>6031</v>
      </c>
      <c r="J226" s="514" t="s">
        <v>6032</v>
      </c>
      <c r="K226" s="514" t="s">
        <v>6033</v>
      </c>
      <c r="L226" s="515" t="s">
        <v>6034</v>
      </c>
      <c r="M226" s="514"/>
      <c r="N226" s="514" t="s">
        <v>6035</v>
      </c>
      <c r="O226" s="514"/>
      <c r="P226" s="529">
        <v>45509.0</v>
      </c>
      <c r="Q226" s="515" t="s">
        <v>490</v>
      </c>
      <c r="R226" s="515" t="s">
        <v>95</v>
      </c>
      <c r="S226" s="522" t="s">
        <v>6036</v>
      </c>
      <c r="T226" s="514"/>
      <c r="U226" s="514"/>
    </row>
    <row r="227">
      <c r="A227" s="513" t="s">
        <v>3326</v>
      </c>
      <c r="B227" s="514"/>
      <c r="C227" s="514"/>
      <c r="D227" s="514" t="s">
        <v>303</v>
      </c>
      <c r="E227" s="514" t="s">
        <v>1505</v>
      </c>
      <c r="F227" s="514" t="s">
        <v>11</v>
      </c>
      <c r="G227" s="513" t="s">
        <v>465</v>
      </c>
      <c r="H227" s="514" t="s">
        <v>1646</v>
      </c>
      <c r="I227" s="514" t="s">
        <v>6037</v>
      </c>
      <c r="J227" s="514" t="s">
        <v>5812</v>
      </c>
      <c r="K227" s="514" t="s">
        <v>6038</v>
      </c>
      <c r="L227" s="514" t="s">
        <v>6039</v>
      </c>
      <c r="M227" s="514"/>
      <c r="N227" s="514" t="s">
        <v>6040</v>
      </c>
      <c r="O227" s="514"/>
      <c r="P227" s="529">
        <v>45509.0</v>
      </c>
      <c r="Q227" s="515" t="s">
        <v>490</v>
      </c>
      <c r="R227" s="515" t="s">
        <v>95</v>
      </c>
      <c r="S227" s="522" t="s">
        <v>6036</v>
      </c>
      <c r="T227" s="514"/>
      <c r="U227" s="514"/>
    </row>
    <row r="228">
      <c r="A228" s="513" t="s">
        <v>3331</v>
      </c>
      <c r="B228" s="514"/>
      <c r="C228" s="514"/>
      <c r="D228" s="514" t="s">
        <v>303</v>
      </c>
      <c r="E228" s="514" t="s">
        <v>1505</v>
      </c>
      <c r="F228" s="514" t="s">
        <v>11</v>
      </c>
      <c r="G228" s="513" t="s">
        <v>465</v>
      </c>
      <c r="H228" s="514" t="s">
        <v>1646</v>
      </c>
      <c r="I228" s="514" t="s">
        <v>6037</v>
      </c>
      <c r="J228" s="514" t="s">
        <v>5812</v>
      </c>
      <c r="K228" s="514" t="s">
        <v>6041</v>
      </c>
      <c r="L228" s="514" t="s">
        <v>6039</v>
      </c>
      <c r="M228" s="514"/>
      <c r="N228" s="514" t="s">
        <v>6042</v>
      </c>
      <c r="O228" s="514"/>
      <c r="P228" s="529">
        <v>45509.0</v>
      </c>
      <c r="Q228" s="515" t="s">
        <v>490</v>
      </c>
      <c r="R228" s="515" t="s">
        <v>95</v>
      </c>
      <c r="S228" s="522" t="s">
        <v>6036</v>
      </c>
      <c r="T228" s="514"/>
      <c r="U228" s="514"/>
    </row>
    <row r="229">
      <c r="A229" s="513" t="s">
        <v>3336</v>
      </c>
      <c r="B229" s="514"/>
      <c r="C229" s="514"/>
      <c r="D229" s="514" t="s">
        <v>303</v>
      </c>
      <c r="E229" s="514" t="s">
        <v>1505</v>
      </c>
      <c r="F229" s="514" t="s">
        <v>12</v>
      </c>
      <c r="G229" s="513" t="s">
        <v>465</v>
      </c>
      <c r="H229" s="514" t="s">
        <v>1646</v>
      </c>
      <c r="I229" s="514" t="s">
        <v>6043</v>
      </c>
      <c r="J229" s="514" t="s">
        <v>5812</v>
      </c>
      <c r="K229" s="514" t="s">
        <v>6044</v>
      </c>
      <c r="L229" s="514" t="s">
        <v>6045</v>
      </c>
      <c r="M229" s="514" t="s">
        <v>6046</v>
      </c>
      <c r="N229" s="514" t="s">
        <v>6047</v>
      </c>
      <c r="O229" s="514"/>
      <c r="P229" s="529">
        <v>45540.0</v>
      </c>
      <c r="Q229" s="515" t="s">
        <v>490</v>
      </c>
      <c r="R229" s="515" t="s">
        <v>95</v>
      </c>
      <c r="S229" s="522" t="s">
        <v>6036</v>
      </c>
      <c r="T229" s="514"/>
      <c r="U229" s="514"/>
    </row>
    <row r="230">
      <c r="A230" s="513" t="s">
        <v>3341</v>
      </c>
      <c r="B230" s="514"/>
      <c r="C230" s="514"/>
      <c r="D230" s="514" t="s">
        <v>303</v>
      </c>
      <c r="E230" s="514" t="s">
        <v>1505</v>
      </c>
      <c r="F230" s="514" t="s">
        <v>11</v>
      </c>
      <c r="G230" s="514" t="s">
        <v>465</v>
      </c>
      <c r="H230" s="514" t="s">
        <v>1646</v>
      </c>
      <c r="I230" s="514" t="s">
        <v>6048</v>
      </c>
      <c r="J230" s="514" t="s">
        <v>6049</v>
      </c>
      <c r="K230" s="514" t="s">
        <v>6050</v>
      </c>
      <c r="L230" s="515" t="s">
        <v>6051</v>
      </c>
      <c r="M230" s="514"/>
      <c r="N230" s="514" t="s">
        <v>6052</v>
      </c>
      <c r="O230" s="514"/>
      <c r="P230" s="529">
        <v>45509.0</v>
      </c>
      <c r="Q230" s="515" t="s">
        <v>490</v>
      </c>
      <c r="R230" s="515" t="s">
        <v>95</v>
      </c>
      <c r="S230" s="514"/>
      <c r="T230" s="514"/>
      <c r="U230" s="514"/>
    </row>
    <row r="231">
      <c r="A231" s="513" t="s">
        <v>3345</v>
      </c>
      <c r="B231" s="514"/>
      <c r="C231" s="514"/>
      <c r="D231" s="514" t="s">
        <v>303</v>
      </c>
      <c r="E231" s="514" t="s">
        <v>1505</v>
      </c>
      <c r="F231" s="514" t="s">
        <v>11</v>
      </c>
      <c r="G231" s="514" t="s">
        <v>545</v>
      </c>
      <c r="H231" s="514" t="s">
        <v>1646</v>
      </c>
      <c r="I231" s="515" t="s">
        <v>6053</v>
      </c>
      <c r="J231" s="514" t="s">
        <v>6054</v>
      </c>
      <c r="K231" s="514" t="s">
        <v>6055</v>
      </c>
      <c r="L231" s="515" t="s">
        <v>6056</v>
      </c>
      <c r="M231" s="514"/>
      <c r="N231" s="514"/>
      <c r="O231" s="514"/>
      <c r="P231" s="529">
        <v>45509.0</v>
      </c>
      <c r="Q231" s="515" t="s">
        <v>490</v>
      </c>
      <c r="R231" s="515" t="s">
        <v>95</v>
      </c>
      <c r="S231" s="514"/>
      <c r="T231" s="514"/>
      <c r="U231" s="514"/>
    </row>
    <row r="232">
      <c r="A232" s="513" t="s">
        <v>3351</v>
      </c>
      <c r="B232" s="514"/>
      <c r="C232" s="514"/>
      <c r="D232" s="514" t="s">
        <v>303</v>
      </c>
      <c r="E232" s="514" t="s">
        <v>1505</v>
      </c>
      <c r="F232" s="514" t="s">
        <v>12</v>
      </c>
      <c r="G232" s="514" t="s">
        <v>545</v>
      </c>
      <c r="H232" s="514" t="s">
        <v>1646</v>
      </c>
      <c r="I232" s="514" t="s">
        <v>6057</v>
      </c>
      <c r="J232" s="514"/>
      <c r="K232" s="514" t="s">
        <v>6058</v>
      </c>
      <c r="L232" s="514" t="s">
        <v>6059</v>
      </c>
      <c r="M232" s="514"/>
      <c r="N232" s="514"/>
      <c r="O232" s="514"/>
      <c r="P232" s="514" t="s">
        <v>1340</v>
      </c>
      <c r="Q232" s="514" t="s">
        <v>280</v>
      </c>
      <c r="R232" s="514" t="s">
        <v>620</v>
      </c>
      <c r="S232" s="522" t="s">
        <v>6060</v>
      </c>
      <c r="T232" s="514" t="s">
        <v>57</v>
      </c>
      <c r="U232" s="514"/>
    </row>
    <row r="233">
      <c r="A233" s="513" t="s">
        <v>3357</v>
      </c>
      <c r="B233" s="514"/>
      <c r="C233" s="514"/>
      <c r="D233" s="514" t="s">
        <v>303</v>
      </c>
      <c r="E233" s="514" t="s">
        <v>1505</v>
      </c>
      <c r="F233" s="514" t="s">
        <v>12</v>
      </c>
      <c r="G233" s="514" t="s">
        <v>465</v>
      </c>
      <c r="H233" s="514" t="s">
        <v>1646</v>
      </c>
      <c r="I233" s="514" t="s">
        <v>6061</v>
      </c>
      <c r="J233" s="514"/>
      <c r="K233" s="514" t="s">
        <v>6062</v>
      </c>
      <c r="L233" s="514" t="s">
        <v>6063</v>
      </c>
      <c r="M233" s="514"/>
      <c r="N233" s="514" t="s">
        <v>6064</v>
      </c>
      <c r="O233" s="514"/>
      <c r="P233" s="529">
        <v>45509.0</v>
      </c>
      <c r="Q233" s="515" t="s">
        <v>490</v>
      </c>
      <c r="R233" s="515" t="s">
        <v>95</v>
      </c>
      <c r="S233" s="522" t="s">
        <v>6036</v>
      </c>
      <c r="T233" s="514"/>
      <c r="U233" s="514"/>
    </row>
    <row r="234">
      <c r="A234" s="513" t="s">
        <v>3362</v>
      </c>
      <c r="B234" s="514"/>
      <c r="C234" s="514"/>
      <c r="D234" s="514" t="s">
        <v>303</v>
      </c>
      <c r="E234" s="514" t="s">
        <v>1505</v>
      </c>
      <c r="F234" s="514" t="s">
        <v>12</v>
      </c>
      <c r="G234" s="513" t="s">
        <v>465</v>
      </c>
      <c r="H234" s="514" t="s">
        <v>1646</v>
      </c>
      <c r="I234" s="514" t="s">
        <v>6065</v>
      </c>
      <c r="J234" s="514" t="s">
        <v>5960</v>
      </c>
      <c r="K234" s="514" t="s">
        <v>6066</v>
      </c>
      <c r="L234" s="514" t="s">
        <v>6067</v>
      </c>
      <c r="M234" s="514" t="s">
        <v>6068</v>
      </c>
      <c r="N234" s="514" t="s">
        <v>6069</v>
      </c>
      <c r="O234" s="514"/>
      <c r="P234" s="515" t="s">
        <v>1541</v>
      </c>
      <c r="Q234" s="515" t="s">
        <v>331</v>
      </c>
      <c r="R234" s="515" t="s">
        <v>95</v>
      </c>
      <c r="S234" s="522" t="s">
        <v>6036</v>
      </c>
      <c r="T234" s="514"/>
      <c r="U234" s="514"/>
    </row>
    <row r="235">
      <c r="A235" s="513" t="s">
        <v>3367</v>
      </c>
      <c r="B235" s="514"/>
      <c r="C235" s="514"/>
      <c r="D235" s="514" t="s">
        <v>303</v>
      </c>
      <c r="E235" s="514" t="s">
        <v>1505</v>
      </c>
      <c r="F235" s="514" t="s">
        <v>11</v>
      </c>
      <c r="G235" s="513" t="s">
        <v>545</v>
      </c>
      <c r="H235" s="514" t="s">
        <v>1646</v>
      </c>
      <c r="I235" s="514" t="s">
        <v>6070</v>
      </c>
      <c r="J235" s="514" t="s">
        <v>5960</v>
      </c>
      <c r="K235" s="514" t="s">
        <v>6071</v>
      </c>
      <c r="L235" s="515" t="s">
        <v>6072</v>
      </c>
      <c r="M235" s="514" t="s">
        <v>6073</v>
      </c>
      <c r="N235" s="514"/>
      <c r="O235" s="514"/>
      <c r="P235" s="515" t="s">
        <v>1555</v>
      </c>
      <c r="Q235" s="515" t="s">
        <v>94</v>
      </c>
      <c r="R235" s="515" t="s">
        <v>95</v>
      </c>
      <c r="S235" s="522"/>
      <c r="T235" s="514"/>
      <c r="U235" s="514"/>
    </row>
    <row r="236">
      <c r="A236" s="513" t="s">
        <v>3373</v>
      </c>
      <c r="B236" s="514"/>
      <c r="C236" s="514"/>
      <c r="D236" s="514" t="s">
        <v>303</v>
      </c>
      <c r="E236" s="514" t="s">
        <v>1505</v>
      </c>
      <c r="F236" s="514" t="s">
        <v>11</v>
      </c>
      <c r="G236" s="514" t="s">
        <v>465</v>
      </c>
      <c r="H236" s="514" t="s">
        <v>1646</v>
      </c>
      <c r="I236" s="514" t="s">
        <v>6074</v>
      </c>
      <c r="J236" s="514" t="s">
        <v>5960</v>
      </c>
      <c r="K236" s="514" t="s">
        <v>6075</v>
      </c>
      <c r="L236" s="515" t="s">
        <v>6076</v>
      </c>
      <c r="M236" s="514" t="s">
        <v>2491</v>
      </c>
      <c r="N236" s="514"/>
      <c r="O236" s="514"/>
      <c r="P236" s="529">
        <v>45509.0</v>
      </c>
      <c r="Q236" s="515" t="s">
        <v>490</v>
      </c>
      <c r="R236" s="515" t="s">
        <v>95</v>
      </c>
      <c r="S236" s="522" t="s">
        <v>6036</v>
      </c>
      <c r="T236" s="514"/>
      <c r="U236" s="514"/>
    </row>
    <row r="237">
      <c r="A237" s="513" t="s">
        <v>3378</v>
      </c>
      <c r="B237" s="514"/>
      <c r="C237" s="514"/>
      <c r="D237" s="514" t="s">
        <v>303</v>
      </c>
      <c r="E237" s="514" t="s">
        <v>1505</v>
      </c>
      <c r="F237" s="514" t="s">
        <v>12</v>
      </c>
      <c r="G237" s="514" t="s">
        <v>465</v>
      </c>
      <c r="H237" s="514" t="s">
        <v>1646</v>
      </c>
      <c r="I237" s="514" t="s">
        <v>6077</v>
      </c>
      <c r="J237" s="514" t="s">
        <v>5588</v>
      </c>
      <c r="K237" s="514" t="s">
        <v>6078</v>
      </c>
      <c r="L237" s="515" t="s">
        <v>6079</v>
      </c>
      <c r="M237" s="514"/>
      <c r="N237" s="514" t="s">
        <v>6064</v>
      </c>
      <c r="O237" s="514"/>
      <c r="P237" s="529">
        <v>45509.0</v>
      </c>
      <c r="Q237" s="515" t="s">
        <v>490</v>
      </c>
      <c r="R237" s="515" t="s">
        <v>95</v>
      </c>
      <c r="S237" s="522" t="s">
        <v>6036</v>
      </c>
      <c r="T237" s="514"/>
      <c r="U237" s="514"/>
    </row>
    <row r="238">
      <c r="A238" s="513" t="s">
        <v>3382</v>
      </c>
      <c r="B238" s="514"/>
      <c r="C238" s="514"/>
      <c r="D238" s="514" t="s">
        <v>303</v>
      </c>
      <c r="E238" s="514" t="s">
        <v>1505</v>
      </c>
      <c r="F238" s="514" t="s">
        <v>12</v>
      </c>
      <c r="G238" s="514" t="s">
        <v>465</v>
      </c>
      <c r="H238" s="514" t="s">
        <v>1646</v>
      </c>
      <c r="I238" s="514" t="s">
        <v>6080</v>
      </c>
      <c r="J238" s="514"/>
      <c r="K238" s="514" t="s">
        <v>6081</v>
      </c>
      <c r="L238" s="515" t="s">
        <v>6082</v>
      </c>
      <c r="M238" s="514"/>
      <c r="N238" s="514" t="s">
        <v>6083</v>
      </c>
      <c r="O238" s="514"/>
      <c r="P238" s="515" t="s">
        <v>1026</v>
      </c>
      <c r="Q238" s="515" t="s">
        <v>331</v>
      </c>
      <c r="R238" s="515" t="s">
        <v>95</v>
      </c>
      <c r="S238" s="522" t="s">
        <v>6036</v>
      </c>
      <c r="T238" s="514"/>
      <c r="U238" s="514"/>
    </row>
    <row r="239">
      <c r="A239" s="513" t="s">
        <v>3386</v>
      </c>
      <c r="B239" s="514"/>
      <c r="C239" s="514"/>
      <c r="D239" s="514" t="s">
        <v>303</v>
      </c>
      <c r="E239" s="514" t="s">
        <v>1505</v>
      </c>
      <c r="F239" s="514" t="s">
        <v>11</v>
      </c>
      <c r="G239" s="514" t="s">
        <v>465</v>
      </c>
      <c r="H239" s="514" t="s">
        <v>1646</v>
      </c>
      <c r="I239" s="514" t="s">
        <v>6084</v>
      </c>
      <c r="J239" s="514" t="s">
        <v>6085</v>
      </c>
      <c r="K239" s="514" t="s">
        <v>6086</v>
      </c>
      <c r="L239" s="515" t="s">
        <v>6087</v>
      </c>
      <c r="M239" s="514"/>
      <c r="N239" s="514" t="s">
        <v>6088</v>
      </c>
      <c r="O239" s="514"/>
      <c r="P239" s="529">
        <v>45509.0</v>
      </c>
      <c r="Q239" s="515" t="s">
        <v>490</v>
      </c>
      <c r="R239" s="515" t="s">
        <v>95</v>
      </c>
      <c r="S239" s="522" t="s">
        <v>6036</v>
      </c>
      <c r="T239" s="514"/>
      <c r="U239" s="514"/>
    </row>
    <row r="240">
      <c r="A240" s="513" t="s">
        <v>3390</v>
      </c>
      <c r="B240" s="514"/>
      <c r="C240" s="514"/>
      <c r="D240" s="514" t="s">
        <v>303</v>
      </c>
      <c r="E240" s="514" t="s">
        <v>1505</v>
      </c>
      <c r="F240" s="514" t="s">
        <v>11</v>
      </c>
      <c r="G240" s="514" t="s">
        <v>465</v>
      </c>
      <c r="H240" s="514" t="s">
        <v>1646</v>
      </c>
      <c r="I240" s="514" t="s">
        <v>6089</v>
      </c>
      <c r="J240" s="514" t="s">
        <v>6085</v>
      </c>
      <c r="K240" s="514" t="s">
        <v>6086</v>
      </c>
      <c r="L240" s="515" t="s">
        <v>6090</v>
      </c>
      <c r="M240" s="514"/>
      <c r="N240" s="514" t="s">
        <v>6091</v>
      </c>
      <c r="O240" s="514"/>
      <c r="P240" s="529">
        <v>45509.0</v>
      </c>
      <c r="Q240" s="515" t="s">
        <v>490</v>
      </c>
      <c r="R240" s="515" t="s">
        <v>95</v>
      </c>
      <c r="S240" s="522" t="s">
        <v>6036</v>
      </c>
      <c r="T240" s="514"/>
      <c r="U240" s="514"/>
    </row>
    <row r="241">
      <c r="A241" s="513" t="s">
        <v>3394</v>
      </c>
      <c r="B241" s="514"/>
      <c r="C241" s="514"/>
      <c r="D241" s="514" t="s">
        <v>303</v>
      </c>
      <c r="E241" s="514" t="s">
        <v>1505</v>
      </c>
      <c r="F241" s="514" t="s">
        <v>12</v>
      </c>
      <c r="G241" s="514" t="s">
        <v>465</v>
      </c>
      <c r="H241" s="514" t="s">
        <v>1646</v>
      </c>
      <c r="I241" s="514" t="s">
        <v>6092</v>
      </c>
      <c r="J241" s="514"/>
      <c r="K241" s="514" t="s">
        <v>6093</v>
      </c>
      <c r="L241" s="514" t="s">
        <v>5527</v>
      </c>
      <c r="M241" s="514"/>
      <c r="N241" s="514" t="s">
        <v>6094</v>
      </c>
      <c r="O241" s="514"/>
      <c r="P241" s="529">
        <v>45509.0</v>
      </c>
      <c r="Q241" s="515" t="s">
        <v>490</v>
      </c>
      <c r="R241" s="515" t="s">
        <v>95</v>
      </c>
      <c r="S241" s="522" t="s">
        <v>6036</v>
      </c>
      <c r="T241" s="514"/>
      <c r="U241" s="514"/>
    </row>
    <row r="242">
      <c r="A242" s="513" t="s">
        <v>3397</v>
      </c>
      <c r="B242" s="514"/>
      <c r="C242" s="514"/>
      <c r="D242" s="514" t="s">
        <v>303</v>
      </c>
      <c r="E242" s="514" t="s">
        <v>1505</v>
      </c>
      <c r="F242" s="514" t="s">
        <v>11</v>
      </c>
      <c r="G242" s="514" t="s">
        <v>545</v>
      </c>
      <c r="H242" s="514" t="s">
        <v>1646</v>
      </c>
      <c r="I242" s="514" t="s">
        <v>6095</v>
      </c>
      <c r="J242" s="514" t="s">
        <v>6096</v>
      </c>
      <c r="K242" s="514" t="s">
        <v>6097</v>
      </c>
      <c r="L242" s="514" t="s">
        <v>6098</v>
      </c>
      <c r="M242" s="514"/>
      <c r="N242" s="514"/>
      <c r="O242" s="514"/>
      <c r="P242" s="529">
        <v>45509.0</v>
      </c>
      <c r="Q242" s="515" t="s">
        <v>490</v>
      </c>
      <c r="R242" s="515" t="s">
        <v>95</v>
      </c>
      <c r="S242" s="522" t="s">
        <v>6036</v>
      </c>
      <c r="T242" s="514"/>
      <c r="U242" s="514"/>
    </row>
    <row r="243">
      <c r="A243" s="513" t="s">
        <v>3401</v>
      </c>
      <c r="B243" s="514"/>
      <c r="C243" s="514"/>
      <c r="D243" s="514" t="s">
        <v>303</v>
      </c>
      <c r="E243" s="514" t="s">
        <v>6099</v>
      </c>
      <c r="F243" s="514" t="s">
        <v>12</v>
      </c>
      <c r="G243" s="513" t="s">
        <v>465</v>
      </c>
      <c r="H243" s="514" t="s">
        <v>1646</v>
      </c>
      <c r="I243" s="514" t="s">
        <v>6100</v>
      </c>
      <c r="J243" s="514" t="s">
        <v>6101</v>
      </c>
      <c r="K243" s="514" t="s">
        <v>6102</v>
      </c>
      <c r="L243" s="514" t="s">
        <v>6103</v>
      </c>
      <c r="M243" s="514" t="s">
        <v>6046</v>
      </c>
      <c r="N243" s="514" t="s">
        <v>6104</v>
      </c>
      <c r="O243" s="514"/>
      <c r="P243" s="529">
        <v>45509.0</v>
      </c>
      <c r="Q243" s="515" t="s">
        <v>490</v>
      </c>
      <c r="R243" s="515" t="s">
        <v>95</v>
      </c>
      <c r="S243" s="522" t="s">
        <v>6036</v>
      </c>
      <c r="T243" s="514"/>
      <c r="U243" s="514"/>
    </row>
    <row r="244">
      <c r="A244" s="513" t="s">
        <v>3405</v>
      </c>
      <c r="B244" s="514"/>
      <c r="C244" s="514"/>
      <c r="D244" s="514" t="s">
        <v>303</v>
      </c>
      <c r="E244" s="514" t="s">
        <v>1505</v>
      </c>
      <c r="F244" s="514" t="s">
        <v>12</v>
      </c>
      <c r="G244" s="514" t="s">
        <v>465</v>
      </c>
      <c r="H244" s="514" t="s">
        <v>1646</v>
      </c>
      <c r="I244" s="514" t="s">
        <v>6105</v>
      </c>
      <c r="J244" s="514"/>
      <c r="K244" s="514" t="s">
        <v>6106</v>
      </c>
      <c r="L244" s="514" t="s">
        <v>6107</v>
      </c>
      <c r="M244" s="514"/>
      <c r="N244" s="514" t="s">
        <v>6108</v>
      </c>
      <c r="O244" s="514"/>
      <c r="P244" s="515" t="s">
        <v>1026</v>
      </c>
      <c r="Q244" s="515" t="s">
        <v>331</v>
      </c>
      <c r="R244" s="515" t="s">
        <v>95</v>
      </c>
      <c r="S244" s="514"/>
      <c r="T244" s="514"/>
      <c r="U244" s="514"/>
    </row>
    <row r="245">
      <c r="A245" s="513" t="s">
        <v>3410</v>
      </c>
      <c r="B245" s="514" t="s">
        <v>6109</v>
      </c>
      <c r="C245" s="514"/>
      <c r="D245" s="514" t="s">
        <v>303</v>
      </c>
      <c r="E245" s="514" t="s">
        <v>6099</v>
      </c>
      <c r="F245" s="514" t="s">
        <v>11</v>
      </c>
      <c r="G245" s="514" t="s">
        <v>465</v>
      </c>
      <c r="H245" s="514" t="s">
        <v>1646</v>
      </c>
      <c r="I245" s="514" t="s">
        <v>6110</v>
      </c>
      <c r="J245" s="514" t="s">
        <v>6111</v>
      </c>
      <c r="K245" s="514" t="s">
        <v>6112</v>
      </c>
      <c r="L245" s="514" t="s">
        <v>6113</v>
      </c>
      <c r="M245" s="514"/>
      <c r="N245" s="514" t="s">
        <v>6114</v>
      </c>
      <c r="O245" s="514"/>
      <c r="P245" s="529">
        <v>45509.0</v>
      </c>
      <c r="Q245" s="515" t="s">
        <v>490</v>
      </c>
      <c r="R245" s="515" t="s">
        <v>95</v>
      </c>
      <c r="S245" s="522" t="s">
        <v>6036</v>
      </c>
      <c r="T245" s="514"/>
      <c r="U245" s="514"/>
    </row>
    <row r="246">
      <c r="A246" s="513" t="s">
        <v>3414</v>
      </c>
      <c r="B246" s="514"/>
      <c r="C246" s="514"/>
      <c r="D246" s="514" t="s">
        <v>303</v>
      </c>
      <c r="E246" s="514" t="s">
        <v>1505</v>
      </c>
      <c r="F246" s="514" t="s">
        <v>11</v>
      </c>
      <c r="G246" s="514" t="s">
        <v>545</v>
      </c>
      <c r="H246" s="514" t="s">
        <v>1646</v>
      </c>
      <c r="I246" s="514" t="s">
        <v>6115</v>
      </c>
      <c r="J246" s="514"/>
      <c r="K246" s="514" t="s">
        <v>6116</v>
      </c>
      <c r="L246" s="514" t="s">
        <v>6117</v>
      </c>
      <c r="M246" s="514"/>
      <c r="N246" s="514"/>
      <c r="O246" s="514"/>
      <c r="P246" s="514" t="s">
        <v>1340</v>
      </c>
      <c r="Q246" s="514" t="s">
        <v>280</v>
      </c>
      <c r="R246" s="514" t="s">
        <v>620</v>
      </c>
      <c r="S246" s="522" t="s">
        <v>6118</v>
      </c>
      <c r="T246" s="514" t="s">
        <v>57</v>
      </c>
      <c r="U246" s="514"/>
    </row>
    <row r="247">
      <c r="A247" s="513" t="s">
        <v>3418</v>
      </c>
      <c r="B247" s="514"/>
      <c r="C247" s="514"/>
      <c r="D247" s="514" t="s">
        <v>303</v>
      </c>
      <c r="E247" s="514" t="s">
        <v>6119</v>
      </c>
      <c r="F247" s="514" t="s">
        <v>12</v>
      </c>
      <c r="G247" s="513" t="s">
        <v>465</v>
      </c>
      <c r="H247" s="514" t="s">
        <v>847</v>
      </c>
      <c r="I247" s="514" t="s">
        <v>6120</v>
      </c>
      <c r="J247" s="514"/>
      <c r="K247" s="514" t="s">
        <v>6121</v>
      </c>
      <c r="L247" s="514" t="s">
        <v>6122</v>
      </c>
      <c r="M247" s="514"/>
      <c r="N247" s="514" t="s">
        <v>6123</v>
      </c>
      <c r="O247" s="514"/>
      <c r="P247" s="529">
        <v>45509.0</v>
      </c>
      <c r="Q247" s="515" t="s">
        <v>490</v>
      </c>
      <c r="R247" s="515" t="s">
        <v>95</v>
      </c>
      <c r="S247" s="522" t="s">
        <v>6124</v>
      </c>
      <c r="T247" s="514"/>
      <c r="U247" s="514"/>
    </row>
    <row r="248">
      <c r="A248" s="513" t="s">
        <v>3422</v>
      </c>
      <c r="B248" s="514"/>
      <c r="C248" s="514"/>
      <c r="D248" s="514" t="s">
        <v>303</v>
      </c>
      <c r="E248" s="514" t="s">
        <v>6119</v>
      </c>
      <c r="F248" s="514" t="s">
        <v>11</v>
      </c>
      <c r="G248" s="514" t="s">
        <v>465</v>
      </c>
      <c r="H248" s="514" t="s">
        <v>847</v>
      </c>
      <c r="I248" s="514" t="s">
        <v>6125</v>
      </c>
      <c r="J248" s="514"/>
      <c r="K248" s="514" t="s">
        <v>6126</v>
      </c>
      <c r="L248" s="514" t="s">
        <v>6127</v>
      </c>
      <c r="M248" s="514"/>
      <c r="N248" s="514" t="s">
        <v>6128</v>
      </c>
      <c r="O248" s="514"/>
      <c r="P248" s="529">
        <v>45509.0</v>
      </c>
      <c r="Q248" s="515" t="s">
        <v>490</v>
      </c>
      <c r="R248" s="515" t="s">
        <v>95</v>
      </c>
      <c r="S248" s="522" t="s">
        <v>6036</v>
      </c>
      <c r="T248" s="514"/>
      <c r="U248" s="514"/>
    </row>
    <row r="249">
      <c r="A249" s="513" t="s">
        <v>3426</v>
      </c>
      <c r="B249" s="514"/>
      <c r="C249" s="514"/>
      <c r="D249" s="514" t="s">
        <v>303</v>
      </c>
      <c r="E249" s="514" t="s">
        <v>6119</v>
      </c>
      <c r="F249" s="514" t="s">
        <v>11</v>
      </c>
      <c r="G249" s="514" t="s">
        <v>465</v>
      </c>
      <c r="H249" s="514" t="s">
        <v>847</v>
      </c>
      <c r="I249" s="514" t="s">
        <v>6129</v>
      </c>
      <c r="J249" s="514"/>
      <c r="K249" s="514" t="s">
        <v>6130</v>
      </c>
      <c r="L249" s="515" t="s">
        <v>6131</v>
      </c>
      <c r="M249" s="514"/>
      <c r="N249" s="514" t="s">
        <v>6132</v>
      </c>
      <c r="O249" s="514"/>
      <c r="P249" s="529">
        <v>45509.0</v>
      </c>
      <c r="Q249" s="515" t="s">
        <v>490</v>
      </c>
      <c r="R249" s="515" t="s">
        <v>95</v>
      </c>
      <c r="S249" s="522" t="s">
        <v>6036</v>
      </c>
      <c r="T249" s="514"/>
      <c r="U249" s="514"/>
    </row>
    <row r="250">
      <c r="A250" s="513" t="s">
        <v>3430</v>
      </c>
      <c r="B250" s="514"/>
      <c r="C250" s="514"/>
      <c r="D250" s="514" t="s">
        <v>303</v>
      </c>
      <c r="E250" s="514" t="s">
        <v>6119</v>
      </c>
      <c r="F250" s="514" t="s">
        <v>11</v>
      </c>
      <c r="G250" s="514" t="s">
        <v>465</v>
      </c>
      <c r="H250" s="514" t="s">
        <v>847</v>
      </c>
      <c r="I250" s="514" t="s">
        <v>6133</v>
      </c>
      <c r="J250" s="514"/>
      <c r="K250" s="514" t="s">
        <v>6130</v>
      </c>
      <c r="L250" s="515" t="s">
        <v>6134</v>
      </c>
      <c r="M250" s="514"/>
      <c r="N250" s="514" t="s">
        <v>6132</v>
      </c>
      <c r="O250" s="514"/>
      <c r="P250" s="529">
        <v>45509.0</v>
      </c>
      <c r="Q250" s="515" t="s">
        <v>490</v>
      </c>
      <c r="R250" s="515" t="s">
        <v>95</v>
      </c>
      <c r="S250" s="522" t="s">
        <v>6036</v>
      </c>
      <c r="T250" s="514"/>
      <c r="U250" s="514"/>
    </row>
    <row r="251">
      <c r="A251" s="513" t="s">
        <v>3439</v>
      </c>
      <c r="B251" s="514"/>
      <c r="C251" s="514"/>
      <c r="D251" s="514" t="s">
        <v>303</v>
      </c>
      <c r="E251" s="514" t="s">
        <v>6119</v>
      </c>
      <c r="F251" s="514" t="s">
        <v>11</v>
      </c>
      <c r="G251" s="514" t="s">
        <v>465</v>
      </c>
      <c r="H251" s="514" t="s">
        <v>847</v>
      </c>
      <c r="I251" s="514" t="s">
        <v>6135</v>
      </c>
      <c r="J251" s="514"/>
      <c r="K251" s="514" t="s">
        <v>6136</v>
      </c>
      <c r="L251" s="515" t="s">
        <v>6137</v>
      </c>
      <c r="M251" s="514"/>
      <c r="N251" s="514" t="s">
        <v>6138</v>
      </c>
      <c r="O251" s="514"/>
      <c r="P251" s="529">
        <v>45509.0</v>
      </c>
      <c r="Q251" s="515" t="s">
        <v>490</v>
      </c>
      <c r="R251" s="515" t="s">
        <v>95</v>
      </c>
      <c r="S251" s="522" t="s">
        <v>6036</v>
      </c>
      <c r="T251" s="514"/>
      <c r="U251" s="514"/>
    </row>
    <row r="252">
      <c r="A252" s="513" t="s">
        <v>3443</v>
      </c>
      <c r="B252" s="514"/>
      <c r="C252" s="514"/>
      <c r="D252" s="514" t="s">
        <v>303</v>
      </c>
      <c r="E252" s="514" t="s">
        <v>1505</v>
      </c>
      <c r="F252" s="514" t="s">
        <v>12</v>
      </c>
      <c r="G252" s="514" t="s">
        <v>465</v>
      </c>
      <c r="H252" s="514" t="s">
        <v>1646</v>
      </c>
      <c r="I252" s="514" t="s">
        <v>6139</v>
      </c>
      <c r="J252" s="514"/>
      <c r="K252" s="514" t="s">
        <v>6140</v>
      </c>
      <c r="L252" s="515" t="s">
        <v>6141</v>
      </c>
      <c r="M252" s="514"/>
      <c r="N252" s="514" t="s">
        <v>6142</v>
      </c>
      <c r="O252" s="514"/>
      <c r="P252" s="515" t="s">
        <v>1026</v>
      </c>
      <c r="Q252" s="515" t="s">
        <v>331</v>
      </c>
      <c r="R252" s="515" t="s">
        <v>95</v>
      </c>
      <c r="S252" s="514"/>
      <c r="T252" s="514"/>
      <c r="U252" s="514"/>
    </row>
    <row r="253">
      <c r="A253" s="513" t="s">
        <v>3448</v>
      </c>
      <c r="B253" s="514"/>
      <c r="C253" s="514"/>
      <c r="D253" s="514" t="s">
        <v>303</v>
      </c>
      <c r="E253" s="514" t="s">
        <v>5383</v>
      </c>
      <c r="F253" s="514" t="s">
        <v>12</v>
      </c>
      <c r="G253" s="514" t="s">
        <v>465</v>
      </c>
      <c r="H253" s="514" t="s">
        <v>1646</v>
      </c>
      <c r="I253" s="514" t="s">
        <v>6143</v>
      </c>
      <c r="J253" s="514" t="s">
        <v>6049</v>
      </c>
      <c r="K253" s="514" t="s">
        <v>5953</v>
      </c>
      <c r="L253" s="515" t="s">
        <v>6144</v>
      </c>
      <c r="M253" s="514"/>
      <c r="N253" s="514" t="s">
        <v>6145</v>
      </c>
      <c r="O253" s="514"/>
      <c r="P253" s="529">
        <v>45509.0</v>
      </c>
      <c r="Q253" s="515" t="s">
        <v>490</v>
      </c>
      <c r="R253" s="515" t="s">
        <v>95</v>
      </c>
      <c r="S253" s="522" t="s">
        <v>6036</v>
      </c>
      <c r="T253" s="514"/>
      <c r="U253" s="514"/>
    </row>
    <row r="254">
      <c r="A254" s="513" t="s">
        <v>3453</v>
      </c>
      <c r="B254" s="514"/>
      <c r="C254" s="514"/>
      <c r="D254" s="514" t="s">
        <v>303</v>
      </c>
      <c r="E254" s="514" t="s">
        <v>5383</v>
      </c>
      <c r="F254" s="514" t="s">
        <v>12</v>
      </c>
      <c r="G254" s="514" t="s">
        <v>465</v>
      </c>
      <c r="H254" s="514" t="s">
        <v>1646</v>
      </c>
      <c r="I254" s="514" t="s">
        <v>6146</v>
      </c>
      <c r="J254" s="514" t="s">
        <v>6147</v>
      </c>
      <c r="K254" s="514" t="s">
        <v>6148</v>
      </c>
      <c r="L254" s="515" t="s">
        <v>6149</v>
      </c>
      <c r="M254" s="514" t="s">
        <v>6150</v>
      </c>
      <c r="N254" s="514" t="s">
        <v>6151</v>
      </c>
      <c r="O254" s="514"/>
      <c r="P254" s="514" t="s">
        <v>6152</v>
      </c>
      <c r="Q254" s="514" t="s">
        <v>331</v>
      </c>
      <c r="R254" s="514" t="s">
        <v>620</v>
      </c>
      <c r="S254" s="522" t="s">
        <v>1503</v>
      </c>
      <c r="T254" s="514" t="s">
        <v>57</v>
      </c>
      <c r="U254" s="514"/>
    </row>
    <row r="255">
      <c r="A255" s="513" t="s">
        <v>3458</v>
      </c>
      <c r="B255" s="514"/>
      <c r="C255" s="514"/>
      <c r="D255" s="514" t="s">
        <v>303</v>
      </c>
      <c r="E255" s="514" t="s">
        <v>5159</v>
      </c>
      <c r="F255" s="514" t="s">
        <v>11</v>
      </c>
      <c r="G255" s="514" t="s">
        <v>465</v>
      </c>
      <c r="H255" s="514" t="s">
        <v>739</v>
      </c>
      <c r="I255" s="514" t="s">
        <v>6153</v>
      </c>
      <c r="J255" s="514"/>
      <c r="K255" s="514" t="s">
        <v>6154</v>
      </c>
      <c r="L255" s="515" t="s">
        <v>6155</v>
      </c>
      <c r="M255" s="514"/>
      <c r="N255" s="514" t="s">
        <v>6156</v>
      </c>
      <c r="O255" s="514"/>
      <c r="P255" s="529">
        <v>45509.0</v>
      </c>
      <c r="Q255" s="515" t="s">
        <v>490</v>
      </c>
      <c r="R255" s="515" t="s">
        <v>95</v>
      </c>
      <c r="S255" s="522" t="s">
        <v>1503</v>
      </c>
      <c r="T255" s="514" t="s">
        <v>57</v>
      </c>
      <c r="U255" s="514"/>
    </row>
    <row r="256">
      <c r="A256" s="513" t="s">
        <v>3462</v>
      </c>
      <c r="B256" s="514"/>
      <c r="C256" s="514"/>
      <c r="D256" s="514" t="s">
        <v>303</v>
      </c>
      <c r="E256" s="514"/>
      <c r="F256" s="514" t="s">
        <v>12</v>
      </c>
      <c r="G256" s="514" t="s">
        <v>545</v>
      </c>
      <c r="H256" s="514" t="s">
        <v>2267</v>
      </c>
      <c r="I256" s="514" t="s">
        <v>6157</v>
      </c>
      <c r="J256" s="514"/>
      <c r="K256" s="514" t="s">
        <v>6158</v>
      </c>
      <c r="L256" s="514" t="s">
        <v>6159</v>
      </c>
      <c r="M256" s="514"/>
      <c r="N256" s="514"/>
      <c r="O256" s="514"/>
      <c r="P256" s="515" t="s">
        <v>504</v>
      </c>
      <c r="Q256" s="515" t="s">
        <v>331</v>
      </c>
      <c r="R256" s="515" t="s">
        <v>95</v>
      </c>
      <c r="S256" s="514"/>
      <c r="T256" s="514"/>
      <c r="U256" s="514"/>
    </row>
    <row r="257">
      <c r="A257" s="513" t="s">
        <v>3466</v>
      </c>
      <c r="B257" s="514"/>
      <c r="C257" s="514"/>
      <c r="D257" s="514" t="s">
        <v>303</v>
      </c>
      <c r="E257" s="514" t="s">
        <v>6160</v>
      </c>
      <c r="F257" s="514" t="s">
        <v>11</v>
      </c>
      <c r="G257" s="514" t="s">
        <v>545</v>
      </c>
      <c r="H257" s="514" t="s">
        <v>1646</v>
      </c>
      <c r="I257" s="514" t="s">
        <v>6161</v>
      </c>
      <c r="J257" s="514" t="s">
        <v>6162</v>
      </c>
      <c r="K257" s="514" t="s">
        <v>6163</v>
      </c>
      <c r="L257" s="539" t="s">
        <v>6164</v>
      </c>
      <c r="M257" s="515" t="s">
        <v>6165</v>
      </c>
      <c r="N257" s="514"/>
      <c r="O257" s="514"/>
      <c r="P257" s="517" t="s">
        <v>1026</v>
      </c>
      <c r="Q257" s="515" t="s">
        <v>331</v>
      </c>
      <c r="R257" s="515" t="s">
        <v>95</v>
      </c>
      <c r="S257" s="514"/>
      <c r="T257" s="514"/>
      <c r="U257" s="514"/>
    </row>
    <row r="258">
      <c r="A258" s="513" t="s">
        <v>3472</v>
      </c>
      <c r="B258" s="514"/>
      <c r="C258" s="514"/>
      <c r="D258" s="514" t="s">
        <v>303</v>
      </c>
      <c r="E258" s="514" t="s">
        <v>5059</v>
      </c>
      <c r="F258" s="514" t="s">
        <v>11</v>
      </c>
      <c r="G258" s="514" t="s">
        <v>545</v>
      </c>
      <c r="H258" s="514" t="s">
        <v>1646</v>
      </c>
      <c r="I258" s="514" t="s">
        <v>6166</v>
      </c>
      <c r="J258" s="514" t="s">
        <v>6162</v>
      </c>
      <c r="K258" s="514" t="s">
        <v>6167</v>
      </c>
      <c r="L258" s="539" t="s">
        <v>6168</v>
      </c>
      <c r="M258" s="515" t="s">
        <v>6169</v>
      </c>
      <c r="N258" s="514"/>
      <c r="O258" s="514"/>
      <c r="P258" s="515" t="s">
        <v>1026</v>
      </c>
      <c r="Q258" s="515" t="s">
        <v>331</v>
      </c>
      <c r="R258" s="515" t="s">
        <v>95</v>
      </c>
      <c r="S258" s="514"/>
      <c r="T258" s="514"/>
      <c r="U258" s="514"/>
    </row>
    <row r="259">
      <c r="A259" s="513" t="s">
        <v>3477</v>
      </c>
      <c r="B259" s="514"/>
      <c r="C259" s="514"/>
      <c r="D259" s="514" t="s">
        <v>303</v>
      </c>
      <c r="E259" s="514" t="s">
        <v>6170</v>
      </c>
      <c r="F259" s="514" t="s">
        <v>12</v>
      </c>
      <c r="G259" s="514" t="s">
        <v>545</v>
      </c>
      <c r="H259" s="514" t="s">
        <v>1646</v>
      </c>
      <c r="I259" s="514" t="s">
        <v>6171</v>
      </c>
      <c r="J259" s="514" t="s">
        <v>6162</v>
      </c>
      <c r="K259" s="514" t="s">
        <v>6172</v>
      </c>
      <c r="L259" s="514" t="s">
        <v>6173</v>
      </c>
      <c r="M259" s="515" t="s">
        <v>6174</v>
      </c>
      <c r="N259" s="514"/>
      <c r="O259" s="514"/>
      <c r="P259" s="515" t="s">
        <v>1026</v>
      </c>
      <c r="Q259" s="515" t="s">
        <v>331</v>
      </c>
      <c r="R259" s="515" t="s">
        <v>95</v>
      </c>
      <c r="S259" s="514"/>
      <c r="T259" s="514"/>
      <c r="U259" s="514"/>
    </row>
    <row r="260">
      <c r="A260" s="513" t="s">
        <v>3481</v>
      </c>
      <c r="B260" s="514"/>
      <c r="C260" s="514"/>
      <c r="D260" s="514" t="s">
        <v>303</v>
      </c>
      <c r="E260" s="514" t="s">
        <v>6175</v>
      </c>
      <c r="F260" s="514" t="s">
        <v>12</v>
      </c>
      <c r="G260" s="514" t="s">
        <v>545</v>
      </c>
      <c r="H260" s="514" t="s">
        <v>2267</v>
      </c>
      <c r="I260" s="514" t="s">
        <v>6176</v>
      </c>
      <c r="J260" s="514" t="s">
        <v>6162</v>
      </c>
      <c r="K260" s="515" t="s">
        <v>6177</v>
      </c>
      <c r="L260" s="539" t="s">
        <v>6178</v>
      </c>
      <c r="M260" s="515" t="s">
        <v>6179</v>
      </c>
      <c r="N260" s="514"/>
      <c r="O260" s="514"/>
      <c r="P260" s="515" t="s">
        <v>1026</v>
      </c>
      <c r="Q260" s="515" t="s">
        <v>331</v>
      </c>
      <c r="R260" s="515" t="s">
        <v>95</v>
      </c>
      <c r="S260" s="514"/>
      <c r="T260" s="514"/>
      <c r="U260" s="514"/>
    </row>
    <row r="261">
      <c r="A261" s="513" t="s">
        <v>3486</v>
      </c>
      <c r="B261" s="514"/>
      <c r="C261" s="514"/>
      <c r="D261" s="514" t="s">
        <v>303</v>
      </c>
      <c r="E261" s="514" t="s">
        <v>6170</v>
      </c>
      <c r="F261" s="514" t="s">
        <v>11</v>
      </c>
      <c r="G261" s="514" t="s">
        <v>545</v>
      </c>
      <c r="H261" s="514" t="s">
        <v>1646</v>
      </c>
      <c r="I261" s="514" t="s">
        <v>6180</v>
      </c>
      <c r="J261" s="514" t="s">
        <v>6162</v>
      </c>
      <c r="K261" s="514" t="s">
        <v>6181</v>
      </c>
      <c r="L261" s="539" t="s">
        <v>6182</v>
      </c>
      <c r="M261" s="515" t="s">
        <v>6183</v>
      </c>
      <c r="N261" s="514"/>
      <c r="O261" s="514"/>
      <c r="P261" s="517" t="s">
        <v>1026</v>
      </c>
      <c r="Q261" s="515" t="s">
        <v>331</v>
      </c>
      <c r="R261" s="515" t="s">
        <v>95</v>
      </c>
      <c r="S261" s="514"/>
      <c r="T261" s="514"/>
      <c r="U261" s="514"/>
    </row>
    <row r="262">
      <c r="A262" s="513" t="s">
        <v>3491</v>
      </c>
      <c r="B262" s="514"/>
      <c r="C262" s="514"/>
      <c r="D262" s="514" t="s">
        <v>303</v>
      </c>
      <c r="E262" s="514" t="s">
        <v>5059</v>
      </c>
      <c r="F262" s="514" t="s">
        <v>11</v>
      </c>
      <c r="G262" s="514" t="s">
        <v>545</v>
      </c>
      <c r="H262" s="514" t="s">
        <v>1646</v>
      </c>
      <c r="I262" s="514" t="s">
        <v>6184</v>
      </c>
      <c r="J262" s="514" t="s">
        <v>6162</v>
      </c>
      <c r="K262" s="514" t="s">
        <v>6185</v>
      </c>
      <c r="L262" s="539" t="s">
        <v>6186</v>
      </c>
      <c r="M262" s="515" t="s">
        <v>6187</v>
      </c>
      <c r="N262" s="514"/>
      <c r="O262" s="514"/>
      <c r="P262" s="517" t="s">
        <v>1026</v>
      </c>
      <c r="Q262" s="515" t="s">
        <v>331</v>
      </c>
      <c r="R262" s="515" t="s">
        <v>95</v>
      </c>
      <c r="S262" s="514"/>
      <c r="T262" s="514"/>
      <c r="U262" s="514"/>
    </row>
    <row r="263">
      <c r="A263" s="513" t="s">
        <v>3496</v>
      </c>
      <c r="B263" s="514"/>
      <c r="C263" s="514"/>
      <c r="D263" s="514" t="s">
        <v>303</v>
      </c>
      <c r="E263" s="514" t="s">
        <v>6170</v>
      </c>
      <c r="F263" s="514" t="s">
        <v>12</v>
      </c>
      <c r="G263" s="514" t="s">
        <v>545</v>
      </c>
      <c r="H263" s="514" t="s">
        <v>1646</v>
      </c>
      <c r="I263" s="514" t="s">
        <v>6188</v>
      </c>
      <c r="J263" s="514" t="s">
        <v>6162</v>
      </c>
      <c r="K263" s="514" t="s">
        <v>6189</v>
      </c>
      <c r="L263" s="514" t="s">
        <v>6190</v>
      </c>
      <c r="M263" s="515" t="s">
        <v>6191</v>
      </c>
      <c r="N263" s="514"/>
      <c r="O263" s="514"/>
      <c r="P263" s="515" t="s">
        <v>1541</v>
      </c>
      <c r="Q263" s="515" t="s">
        <v>331</v>
      </c>
      <c r="R263" s="515" t="s">
        <v>95</v>
      </c>
      <c r="S263" s="514"/>
      <c r="T263" s="514"/>
      <c r="U263" s="514"/>
    </row>
    <row r="264">
      <c r="A264" s="513" t="s">
        <v>3501</v>
      </c>
      <c r="B264" s="514"/>
      <c r="C264" s="514"/>
      <c r="D264" s="514" t="s">
        <v>303</v>
      </c>
      <c r="E264" s="514" t="s">
        <v>6170</v>
      </c>
      <c r="F264" s="514" t="s">
        <v>12</v>
      </c>
      <c r="G264" s="514" t="s">
        <v>545</v>
      </c>
      <c r="H264" s="514" t="s">
        <v>1646</v>
      </c>
      <c r="I264" s="514" t="s">
        <v>6192</v>
      </c>
      <c r="J264" s="514" t="s">
        <v>6162</v>
      </c>
      <c r="K264" s="514" t="s">
        <v>6193</v>
      </c>
      <c r="L264" s="514" t="s">
        <v>6194</v>
      </c>
      <c r="M264" s="515" t="s">
        <v>6195</v>
      </c>
      <c r="N264" s="514"/>
      <c r="O264" s="514"/>
      <c r="P264" s="515" t="s">
        <v>1541</v>
      </c>
      <c r="Q264" s="515" t="s">
        <v>331</v>
      </c>
      <c r="R264" s="515" t="s">
        <v>95</v>
      </c>
      <c r="S264" s="514"/>
      <c r="T264" s="514"/>
      <c r="U264" s="514"/>
    </row>
    <row r="265">
      <c r="A265" s="513" t="s">
        <v>3507</v>
      </c>
      <c r="B265" s="514"/>
      <c r="C265" s="514"/>
      <c r="D265" s="514" t="s">
        <v>303</v>
      </c>
      <c r="E265" s="514" t="s">
        <v>6170</v>
      </c>
      <c r="F265" s="514" t="s">
        <v>12</v>
      </c>
      <c r="G265" s="514" t="s">
        <v>545</v>
      </c>
      <c r="H265" s="514" t="s">
        <v>1646</v>
      </c>
      <c r="I265" s="514" t="s">
        <v>6196</v>
      </c>
      <c r="J265" s="514" t="s">
        <v>6162</v>
      </c>
      <c r="K265" s="514" t="s">
        <v>6197</v>
      </c>
      <c r="L265" s="514" t="s">
        <v>6198</v>
      </c>
      <c r="M265" s="515" t="s">
        <v>6199</v>
      </c>
      <c r="N265" s="514"/>
      <c r="O265" s="514"/>
      <c r="P265" s="515" t="s">
        <v>1541</v>
      </c>
      <c r="Q265" s="515" t="s">
        <v>331</v>
      </c>
      <c r="R265" s="515" t="s">
        <v>95</v>
      </c>
      <c r="S265" s="514"/>
      <c r="T265" s="514"/>
      <c r="U265" s="514"/>
    </row>
    <row r="266">
      <c r="A266" s="513" t="s">
        <v>3514</v>
      </c>
      <c r="B266" s="514"/>
      <c r="C266" s="514"/>
      <c r="D266" s="514" t="s">
        <v>303</v>
      </c>
      <c r="E266" s="514" t="s">
        <v>6170</v>
      </c>
      <c r="F266" s="514" t="s">
        <v>11</v>
      </c>
      <c r="G266" s="514" t="s">
        <v>545</v>
      </c>
      <c r="H266" s="514" t="s">
        <v>1646</v>
      </c>
      <c r="I266" s="514" t="s">
        <v>6200</v>
      </c>
      <c r="J266" s="514" t="s">
        <v>6162</v>
      </c>
      <c r="K266" s="514" t="s">
        <v>6201</v>
      </c>
      <c r="L266" s="539" t="s">
        <v>6202</v>
      </c>
      <c r="M266" s="515" t="s">
        <v>6203</v>
      </c>
      <c r="N266" s="514"/>
      <c r="O266" s="514"/>
      <c r="P266" s="517" t="s">
        <v>1026</v>
      </c>
      <c r="Q266" s="515" t="s">
        <v>331</v>
      </c>
      <c r="R266" s="515" t="s">
        <v>95</v>
      </c>
      <c r="S266" s="514"/>
      <c r="T266" s="514"/>
      <c r="U266" s="514"/>
    </row>
    <row r="267">
      <c r="A267" s="513" t="s">
        <v>3517</v>
      </c>
      <c r="B267" s="514"/>
      <c r="C267" s="514"/>
      <c r="D267" s="514" t="s">
        <v>303</v>
      </c>
      <c r="E267" s="514" t="s">
        <v>6170</v>
      </c>
      <c r="F267" s="514" t="s">
        <v>12</v>
      </c>
      <c r="G267" s="514" t="s">
        <v>545</v>
      </c>
      <c r="H267" s="514" t="s">
        <v>1646</v>
      </c>
      <c r="I267" s="514" t="s">
        <v>6204</v>
      </c>
      <c r="J267" s="514" t="s">
        <v>6162</v>
      </c>
      <c r="K267" s="514" t="s">
        <v>6201</v>
      </c>
      <c r="L267" s="539" t="s">
        <v>6205</v>
      </c>
      <c r="M267" s="515" t="s">
        <v>6206</v>
      </c>
      <c r="N267" s="514"/>
      <c r="O267" s="514"/>
      <c r="P267" s="515" t="s">
        <v>1026</v>
      </c>
      <c r="Q267" s="515" t="s">
        <v>331</v>
      </c>
      <c r="R267" s="515" t="s">
        <v>95</v>
      </c>
      <c r="S267" s="514"/>
      <c r="T267" s="514"/>
      <c r="U267" s="514"/>
    </row>
    <row r="268">
      <c r="A268" s="513" t="s">
        <v>3522</v>
      </c>
      <c r="B268" s="514"/>
      <c r="C268" s="514"/>
      <c r="D268" s="514" t="s">
        <v>303</v>
      </c>
      <c r="E268" s="514" t="s">
        <v>6170</v>
      </c>
      <c r="F268" s="514" t="s">
        <v>12</v>
      </c>
      <c r="G268" s="514" t="s">
        <v>545</v>
      </c>
      <c r="H268" s="514" t="s">
        <v>1646</v>
      </c>
      <c r="I268" s="514" t="s">
        <v>6207</v>
      </c>
      <c r="J268" s="514" t="s">
        <v>6162</v>
      </c>
      <c r="K268" s="514" t="s">
        <v>6208</v>
      </c>
      <c r="L268" s="514" t="s">
        <v>6209</v>
      </c>
      <c r="M268" s="515" t="s">
        <v>6210</v>
      </c>
      <c r="N268" s="514"/>
      <c r="O268" s="514"/>
      <c r="P268" s="515" t="s">
        <v>1026</v>
      </c>
      <c r="Q268" s="515" t="s">
        <v>331</v>
      </c>
      <c r="R268" s="515" t="s">
        <v>95</v>
      </c>
      <c r="S268" s="514"/>
      <c r="T268" s="514"/>
      <c r="U268" s="514"/>
    </row>
    <row r="269">
      <c r="A269" s="513" t="s">
        <v>3527</v>
      </c>
      <c r="B269" s="514"/>
      <c r="C269" s="514"/>
      <c r="D269" s="514" t="s">
        <v>303</v>
      </c>
      <c r="E269" s="514" t="s">
        <v>6170</v>
      </c>
      <c r="F269" s="514" t="s">
        <v>12</v>
      </c>
      <c r="G269" s="514" t="s">
        <v>545</v>
      </c>
      <c r="H269" s="514" t="s">
        <v>1646</v>
      </c>
      <c r="I269" s="514" t="s">
        <v>6211</v>
      </c>
      <c r="J269" s="514" t="s">
        <v>6162</v>
      </c>
      <c r="K269" s="514" t="s">
        <v>6212</v>
      </c>
      <c r="L269" s="539" t="s">
        <v>6213</v>
      </c>
      <c r="M269" s="515" t="s">
        <v>6214</v>
      </c>
      <c r="N269" s="514"/>
      <c r="O269" s="514"/>
      <c r="P269" s="515" t="s">
        <v>1026</v>
      </c>
      <c r="Q269" s="515" t="s">
        <v>331</v>
      </c>
      <c r="R269" s="515" t="s">
        <v>95</v>
      </c>
      <c r="S269" s="514"/>
      <c r="T269" s="514"/>
      <c r="U269" s="514"/>
    </row>
    <row r="270">
      <c r="A270" s="513" t="s">
        <v>3532</v>
      </c>
      <c r="B270" s="514"/>
      <c r="C270" s="514"/>
      <c r="D270" s="514" t="s">
        <v>303</v>
      </c>
      <c r="E270" s="514" t="s">
        <v>6170</v>
      </c>
      <c r="F270" s="514" t="s">
        <v>11</v>
      </c>
      <c r="G270" s="514" t="s">
        <v>545</v>
      </c>
      <c r="H270" s="514" t="s">
        <v>1646</v>
      </c>
      <c r="I270" s="514" t="s">
        <v>6215</v>
      </c>
      <c r="J270" s="514" t="s">
        <v>6162</v>
      </c>
      <c r="K270" s="514" t="s">
        <v>6216</v>
      </c>
      <c r="L270" s="539" t="s">
        <v>6217</v>
      </c>
      <c r="M270" s="515" t="s">
        <v>6218</v>
      </c>
      <c r="N270" s="514"/>
      <c r="O270" s="514"/>
      <c r="P270" s="517" t="s">
        <v>1026</v>
      </c>
      <c r="Q270" s="515" t="s">
        <v>331</v>
      </c>
      <c r="R270" s="515" t="s">
        <v>95</v>
      </c>
      <c r="S270" s="514"/>
      <c r="T270" s="514"/>
      <c r="U270" s="514"/>
    </row>
    <row r="271">
      <c r="A271" s="513" t="s">
        <v>3537</v>
      </c>
      <c r="B271" s="514"/>
      <c r="C271" s="514"/>
      <c r="D271" s="514" t="s">
        <v>303</v>
      </c>
      <c r="E271" s="514" t="s">
        <v>6170</v>
      </c>
      <c r="F271" s="514" t="s">
        <v>12</v>
      </c>
      <c r="G271" s="514" t="s">
        <v>545</v>
      </c>
      <c r="H271" s="514" t="s">
        <v>1646</v>
      </c>
      <c r="I271" s="514" t="s">
        <v>6219</v>
      </c>
      <c r="J271" s="514" t="s">
        <v>6162</v>
      </c>
      <c r="K271" s="514" t="s">
        <v>6220</v>
      </c>
      <c r="L271" s="514" t="s">
        <v>6221</v>
      </c>
      <c r="M271" s="515" t="s">
        <v>6222</v>
      </c>
      <c r="N271" s="514"/>
      <c r="O271" s="514"/>
      <c r="P271" s="515" t="s">
        <v>1541</v>
      </c>
      <c r="Q271" s="515" t="s">
        <v>331</v>
      </c>
      <c r="R271" s="515" t="s">
        <v>95</v>
      </c>
      <c r="S271" s="514"/>
      <c r="T271" s="514"/>
      <c r="U271" s="514"/>
    </row>
    <row r="272">
      <c r="A272" s="513" t="s">
        <v>3540</v>
      </c>
      <c r="B272" s="514"/>
      <c r="C272" s="514"/>
      <c r="D272" s="514" t="s">
        <v>303</v>
      </c>
      <c r="E272" s="514" t="s">
        <v>6223</v>
      </c>
      <c r="F272" s="514" t="s">
        <v>12</v>
      </c>
      <c r="G272" s="514" t="s">
        <v>545</v>
      </c>
      <c r="H272" s="514" t="s">
        <v>1646</v>
      </c>
      <c r="I272" s="514" t="s">
        <v>6224</v>
      </c>
      <c r="J272" s="514" t="s">
        <v>6162</v>
      </c>
      <c r="K272" s="514" t="s">
        <v>6225</v>
      </c>
      <c r="L272" s="514" t="s">
        <v>6226</v>
      </c>
      <c r="M272" s="515" t="s">
        <v>6227</v>
      </c>
      <c r="N272" s="514"/>
      <c r="O272" s="514"/>
      <c r="P272" s="515" t="s">
        <v>1026</v>
      </c>
      <c r="Q272" s="515" t="s">
        <v>331</v>
      </c>
      <c r="R272" s="515" t="s">
        <v>95</v>
      </c>
      <c r="S272" s="514"/>
      <c r="T272" s="514"/>
      <c r="U272" s="514"/>
    </row>
    <row r="273">
      <c r="A273" s="513" t="s">
        <v>3544</v>
      </c>
      <c r="B273" s="514"/>
      <c r="C273" s="514"/>
      <c r="D273" s="514" t="s">
        <v>303</v>
      </c>
      <c r="E273" s="514" t="s">
        <v>6223</v>
      </c>
      <c r="F273" s="514" t="s">
        <v>11</v>
      </c>
      <c r="G273" s="514" t="s">
        <v>545</v>
      </c>
      <c r="H273" s="514" t="s">
        <v>1646</v>
      </c>
      <c r="I273" s="514" t="s">
        <v>6228</v>
      </c>
      <c r="J273" s="514" t="s">
        <v>6162</v>
      </c>
      <c r="K273" s="514" t="s">
        <v>6229</v>
      </c>
      <c r="L273" s="539" t="s">
        <v>6230</v>
      </c>
      <c r="M273" s="515" t="s">
        <v>6231</v>
      </c>
      <c r="N273" s="514"/>
      <c r="O273" s="514"/>
      <c r="P273" s="517" t="s">
        <v>1026</v>
      </c>
      <c r="Q273" s="515" t="s">
        <v>331</v>
      </c>
      <c r="R273" s="515" t="s">
        <v>95</v>
      </c>
      <c r="S273" s="514"/>
      <c r="T273" s="514"/>
      <c r="U273" s="514"/>
    </row>
    <row r="274">
      <c r="A274" s="513" t="s">
        <v>3549</v>
      </c>
      <c r="B274" s="514"/>
      <c r="C274" s="514"/>
      <c r="D274" s="514" t="s">
        <v>303</v>
      </c>
      <c r="E274" s="514" t="s">
        <v>6223</v>
      </c>
      <c r="F274" s="514" t="s">
        <v>11</v>
      </c>
      <c r="G274" s="514" t="s">
        <v>545</v>
      </c>
      <c r="H274" s="514" t="s">
        <v>1646</v>
      </c>
      <c r="I274" s="514" t="s">
        <v>6232</v>
      </c>
      <c r="J274" s="514" t="s">
        <v>6162</v>
      </c>
      <c r="K274" s="514" t="s">
        <v>6233</v>
      </c>
      <c r="L274" s="539" t="s">
        <v>6234</v>
      </c>
      <c r="M274" s="515" t="s">
        <v>6235</v>
      </c>
      <c r="N274" s="514"/>
      <c r="O274" s="514"/>
      <c r="P274" s="515" t="s">
        <v>1541</v>
      </c>
      <c r="Q274" s="515" t="s">
        <v>331</v>
      </c>
      <c r="R274" s="515" t="s">
        <v>95</v>
      </c>
      <c r="S274" s="514"/>
      <c r="T274" s="514"/>
      <c r="U274" s="514"/>
    </row>
    <row r="275">
      <c r="A275" s="513" t="s">
        <v>3554</v>
      </c>
      <c r="B275" s="514"/>
      <c r="C275" s="514"/>
      <c r="D275" s="514" t="s">
        <v>303</v>
      </c>
      <c r="E275" s="514" t="s">
        <v>6170</v>
      </c>
      <c r="F275" s="514" t="s">
        <v>11</v>
      </c>
      <c r="G275" s="514" t="s">
        <v>545</v>
      </c>
      <c r="H275" s="514" t="s">
        <v>1646</v>
      </c>
      <c r="I275" s="514" t="s">
        <v>6236</v>
      </c>
      <c r="J275" s="514" t="s">
        <v>6162</v>
      </c>
      <c r="K275" s="514" t="s">
        <v>6237</v>
      </c>
      <c r="L275" s="539" t="s">
        <v>6238</v>
      </c>
      <c r="M275" s="515" t="s">
        <v>6239</v>
      </c>
      <c r="N275" s="514"/>
      <c r="O275" s="514"/>
      <c r="P275" s="517" t="s">
        <v>1541</v>
      </c>
      <c r="Q275" s="515" t="s">
        <v>331</v>
      </c>
      <c r="R275" s="515" t="s">
        <v>95</v>
      </c>
      <c r="S275" s="514"/>
      <c r="T275" s="514"/>
      <c r="U275" s="514"/>
    </row>
    <row r="276">
      <c r="A276" s="513" t="s">
        <v>3560</v>
      </c>
      <c r="B276" s="514"/>
      <c r="C276" s="514"/>
      <c r="D276" s="514" t="s">
        <v>303</v>
      </c>
      <c r="E276" s="514" t="s">
        <v>6240</v>
      </c>
      <c r="F276" s="514" t="s">
        <v>12</v>
      </c>
      <c r="G276" s="514" t="s">
        <v>545</v>
      </c>
      <c r="H276" s="514" t="s">
        <v>1646</v>
      </c>
      <c r="I276" s="514" t="s">
        <v>6241</v>
      </c>
      <c r="J276" s="514" t="s">
        <v>6162</v>
      </c>
      <c r="K276" s="514" t="s">
        <v>6242</v>
      </c>
      <c r="L276" s="514" t="s">
        <v>6243</v>
      </c>
      <c r="M276" s="515" t="s">
        <v>6244</v>
      </c>
      <c r="N276" s="514"/>
      <c r="O276" s="514"/>
      <c r="P276" s="515" t="s">
        <v>1541</v>
      </c>
      <c r="Q276" s="515" t="s">
        <v>331</v>
      </c>
      <c r="R276" s="515" t="s">
        <v>95</v>
      </c>
      <c r="S276" s="514"/>
      <c r="T276" s="514"/>
      <c r="U276" s="514"/>
    </row>
    <row r="277">
      <c r="A277" s="513" t="s">
        <v>3564</v>
      </c>
      <c r="B277" s="514"/>
      <c r="C277" s="514"/>
      <c r="D277" s="514" t="s">
        <v>303</v>
      </c>
      <c r="E277" s="514" t="s">
        <v>6170</v>
      </c>
      <c r="F277" s="514" t="s">
        <v>12</v>
      </c>
      <c r="G277" s="514" t="s">
        <v>545</v>
      </c>
      <c r="H277" s="514" t="s">
        <v>1646</v>
      </c>
      <c r="I277" s="514" t="s">
        <v>6245</v>
      </c>
      <c r="J277" s="514" t="s">
        <v>6162</v>
      </c>
      <c r="K277" s="514" t="s">
        <v>6246</v>
      </c>
      <c r="L277" s="514" t="s">
        <v>6247</v>
      </c>
      <c r="M277" s="515" t="s">
        <v>6248</v>
      </c>
      <c r="N277" s="514"/>
      <c r="O277" s="514"/>
      <c r="P277" s="515" t="s">
        <v>1541</v>
      </c>
      <c r="Q277" s="515" t="s">
        <v>331</v>
      </c>
      <c r="R277" s="515" t="s">
        <v>95</v>
      </c>
      <c r="S277" s="514"/>
      <c r="T277" s="514"/>
      <c r="U277" s="514"/>
    </row>
    <row r="278">
      <c r="A278" s="513" t="s">
        <v>3570</v>
      </c>
      <c r="B278" s="514"/>
      <c r="C278" s="514"/>
      <c r="D278" s="514" t="s">
        <v>303</v>
      </c>
      <c r="E278" s="514" t="s">
        <v>6170</v>
      </c>
      <c r="F278" s="514" t="s">
        <v>12</v>
      </c>
      <c r="G278" s="514" t="s">
        <v>545</v>
      </c>
      <c r="H278" s="514" t="s">
        <v>1646</v>
      </c>
      <c r="I278" s="514" t="s">
        <v>6249</v>
      </c>
      <c r="J278" s="514" t="s">
        <v>6162</v>
      </c>
      <c r="K278" s="514" t="s">
        <v>6250</v>
      </c>
      <c r="L278" s="514" t="s">
        <v>6251</v>
      </c>
      <c r="M278" s="515" t="s">
        <v>6252</v>
      </c>
      <c r="N278" s="514"/>
      <c r="O278" s="514"/>
      <c r="P278" s="515" t="s">
        <v>1541</v>
      </c>
      <c r="Q278" s="515" t="s">
        <v>331</v>
      </c>
      <c r="R278" s="515" t="s">
        <v>95</v>
      </c>
      <c r="S278" s="514"/>
      <c r="T278" s="514"/>
      <c r="U278" s="514"/>
    </row>
    <row r="279">
      <c r="A279" s="513" t="s">
        <v>3576</v>
      </c>
      <c r="B279" s="514"/>
      <c r="C279" s="514"/>
      <c r="D279" s="514" t="s">
        <v>303</v>
      </c>
      <c r="E279" s="514" t="s">
        <v>6170</v>
      </c>
      <c r="F279" s="514" t="s">
        <v>12</v>
      </c>
      <c r="G279" s="514" t="s">
        <v>545</v>
      </c>
      <c r="H279" s="514" t="s">
        <v>1646</v>
      </c>
      <c r="I279" s="514" t="s">
        <v>6253</v>
      </c>
      <c r="J279" s="514" t="s">
        <v>6162</v>
      </c>
      <c r="K279" s="514" t="s">
        <v>6254</v>
      </c>
      <c r="L279" s="514" t="s">
        <v>6255</v>
      </c>
      <c r="M279" s="534" t="s">
        <v>6256</v>
      </c>
      <c r="N279" s="514"/>
      <c r="O279" s="514"/>
      <c r="P279" s="529">
        <v>45540.0</v>
      </c>
      <c r="Q279" s="515" t="s">
        <v>94</v>
      </c>
      <c r="R279" s="515" t="s">
        <v>95</v>
      </c>
      <c r="S279" s="514"/>
      <c r="T279" s="514"/>
      <c r="U279" s="514"/>
    </row>
    <row r="280">
      <c r="A280" s="513" t="s">
        <v>3581</v>
      </c>
      <c r="B280" s="514"/>
      <c r="C280" s="514"/>
      <c r="D280" s="514" t="s">
        <v>303</v>
      </c>
      <c r="E280" s="514" t="s">
        <v>6170</v>
      </c>
      <c r="F280" s="514" t="s">
        <v>12</v>
      </c>
      <c r="G280" s="514" t="s">
        <v>545</v>
      </c>
      <c r="H280" s="514" t="s">
        <v>1646</v>
      </c>
      <c r="I280" s="514" t="s">
        <v>6257</v>
      </c>
      <c r="J280" s="514" t="s">
        <v>6162</v>
      </c>
      <c r="K280" s="514" t="s">
        <v>6258</v>
      </c>
      <c r="L280" s="514" t="s">
        <v>6259</v>
      </c>
      <c r="M280" s="515" t="s">
        <v>6260</v>
      </c>
      <c r="N280" s="514"/>
      <c r="O280" s="514"/>
      <c r="P280" s="529">
        <v>45540.0</v>
      </c>
      <c r="Q280" s="515" t="s">
        <v>94</v>
      </c>
      <c r="R280" s="515" t="s">
        <v>95</v>
      </c>
      <c r="S280" s="514"/>
      <c r="T280" s="514"/>
      <c r="U280" s="514"/>
    </row>
    <row r="281">
      <c r="A281" s="513" t="s">
        <v>3586</v>
      </c>
      <c r="B281" s="514"/>
      <c r="C281" s="514"/>
      <c r="D281" s="514" t="s">
        <v>303</v>
      </c>
      <c r="E281" s="514" t="s">
        <v>6170</v>
      </c>
      <c r="F281" s="514" t="s">
        <v>11</v>
      </c>
      <c r="G281" s="514" t="s">
        <v>545</v>
      </c>
      <c r="H281" s="514" t="s">
        <v>1646</v>
      </c>
      <c r="I281" s="514" t="s">
        <v>6261</v>
      </c>
      <c r="J281" s="514" t="s">
        <v>6162</v>
      </c>
      <c r="K281" s="514" t="s">
        <v>6262</v>
      </c>
      <c r="L281" s="539" t="s">
        <v>6263</v>
      </c>
      <c r="M281" s="534" t="s">
        <v>6264</v>
      </c>
      <c r="N281" s="514"/>
      <c r="O281" s="514"/>
      <c r="P281" s="529">
        <v>45540.0</v>
      </c>
      <c r="Q281" s="515" t="s">
        <v>94</v>
      </c>
      <c r="R281" s="515" t="s">
        <v>95</v>
      </c>
      <c r="S281" s="514"/>
      <c r="T281" s="514"/>
      <c r="U281" s="514"/>
    </row>
    <row r="282">
      <c r="A282" s="513" t="s">
        <v>3590</v>
      </c>
      <c r="B282" s="514"/>
      <c r="C282" s="514"/>
      <c r="D282" s="514" t="s">
        <v>303</v>
      </c>
      <c r="E282" s="514" t="s">
        <v>6170</v>
      </c>
      <c r="F282" s="514" t="s">
        <v>12</v>
      </c>
      <c r="G282" s="514" t="s">
        <v>545</v>
      </c>
      <c r="H282" s="514" t="s">
        <v>1646</v>
      </c>
      <c r="I282" s="514" t="s">
        <v>6265</v>
      </c>
      <c r="J282" s="514" t="s">
        <v>6162</v>
      </c>
      <c r="K282" s="514" t="s">
        <v>6266</v>
      </c>
      <c r="L282" s="514" t="s">
        <v>6267</v>
      </c>
      <c r="M282" s="534" t="s">
        <v>6268</v>
      </c>
      <c r="N282" s="514"/>
      <c r="O282" s="514"/>
      <c r="P282" s="529">
        <v>45540.0</v>
      </c>
      <c r="Q282" s="515" t="s">
        <v>94</v>
      </c>
      <c r="R282" s="515" t="s">
        <v>95</v>
      </c>
      <c r="S282" s="514"/>
      <c r="T282" s="514"/>
      <c r="U282" s="514"/>
    </row>
    <row r="283">
      <c r="A283" s="513" t="s">
        <v>3595</v>
      </c>
      <c r="B283" s="514"/>
      <c r="C283" s="514"/>
      <c r="D283" s="514" t="s">
        <v>303</v>
      </c>
      <c r="E283" s="514" t="s">
        <v>5059</v>
      </c>
      <c r="F283" s="514" t="s">
        <v>12</v>
      </c>
      <c r="G283" s="514" t="s">
        <v>545</v>
      </c>
      <c r="H283" s="514" t="s">
        <v>1646</v>
      </c>
      <c r="I283" s="514" t="s">
        <v>6269</v>
      </c>
      <c r="J283" s="514" t="s">
        <v>6162</v>
      </c>
      <c r="K283" s="514" t="s">
        <v>6270</v>
      </c>
      <c r="L283" s="514" t="s">
        <v>6271</v>
      </c>
      <c r="M283" s="534" t="s">
        <v>6268</v>
      </c>
      <c r="N283" s="514"/>
      <c r="O283" s="514"/>
      <c r="P283" s="529">
        <v>45540.0</v>
      </c>
      <c r="Q283" s="515" t="s">
        <v>94</v>
      </c>
      <c r="R283" s="515" t="s">
        <v>95</v>
      </c>
      <c r="S283" s="514"/>
      <c r="T283" s="514"/>
      <c r="U283" s="514"/>
    </row>
    <row r="284">
      <c r="A284" s="513" t="s">
        <v>3600</v>
      </c>
      <c r="B284" s="514"/>
      <c r="C284" s="514"/>
      <c r="D284" s="514" t="s">
        <v>303</v>
      </c>
      <c r="E284" s="514" t="s">
        <v>5085</v>
      </c>
      <c r="F284" s="514" t="s">
        <v>12</v>
      </c>
      <c r="G284" s="514" t="s">
        <v>545</v>
      </c>
      <c r="H284" s="514" t="s">
        <v>1646</v>
      </c>
      <c r="I284" s="514" t="s">
        <v>6272</v>
      </c>
      <c r="J284" s="514" t="s">
        <v>6162</v>
      </c>
      <c r="K284" s="514" t="s">
        <v>6273</v>
      </c>
      <c r="L284" s="539" t="s">
        <v>6274</v>
      </c>
      <c r="M284" s="534" t="s">
        <v>6275</v>
      </c>
      <c r="N284" s="514"/>
      <c r="O284" s="514"/>
      <c r="P284" s="529">
        <v>45540.0</v>
      </c>
      <c r="Q284" s="515" t="s">
        <v>94</v>
      </c>
      <c r="R284" s="515" t="s">
        <v>95</v>
      </c>
      <c r="S284" s="514"/>
      <c r="T284" s="514"/>
      <c r="U284" s="514"/>
    </row>
    <row r="285">
      <c r="A285" s="513" t="s">
        <v>3605</v>
      </c>
      <c r="B285" s="514" t="s">
        <v>6276</v>
      </c>
      <c r="C285" s="514" t="s">
        <v>5185</v>
      </c>
      <c r="D285" s="514" t="s">
        <v>6277</v>
      </c>
      <c r="E285" s="514"/>
      <c r="F285" s="514" t="s">
        <v>11</v>
      </c>
      <c r="G285" s="514" t="s">
        <v>2023</v>
      </c>
      <c r="H285" s="514" t="s">
        <v>2267</v>
      </c>
      <c r="I285" s="514" t="s">
        <v>6278</v>
      </c>
      <c r="J285" s="514" t="s">
        <v>6279</v>
      </c>
      <c r="K285" s="514" t="s">
        <v>6280</v>
      </c>
      <c r="L285" s="514" t="s">
        <v>6281</v>
      </c>
      <c r="M285" s="514"/>
      <c r="N285" s="514"/>
      <c r="O285" s="514"/>
      <c r="P285" s="517" t="s">
        <v>479</v>
      </c>
      <c r="Q285" s="515" t="s">
        <v>471</v>
      </c>
      <c r="R285" s="515" t="s">
        <v>95</v>
      </c>
      <c r="S285" s="514"/>
      <c r="T285" s="514"/>
      <c r="U285" s="514"/>
    </row>
    <row r="286">
      <c r="A286" s="513" t="s">
        <v>3608</v>
      </c>
      <c r="B286" s="527" t="s">
        <v>6282</v>
      </c>
      <c r="C286" s="514" t="s">
        <v>6283</v>
      </c>
      <c r="D286" s="514" t="s">
        <v>338</v>
      </c>
      <c r="E286" s="514"/>
      <c r="F286" s="514" t="s">
        <v>12</v>
      </c>
      <c r="G286" s="514" t="s">
        <v>2023</v>
      </c>
      <c r="H286" s="514"/>
      <c r="I286" s="514" t="s">
        <v>6284</v>
      </c>
      <c r="J286" s="514"/>
      <c r="K286" s="514" t="s">
        <v>6285</v>
      </c>
      <c r="L286" s="514" t="s">
        <v>6286</v>
      </c>
      <c r="M286" s="514"/>
      <c r="N286" s="514"/>
      <c r="O286" s="514"/>
      <c r="P286" s="517" t="s">
        <v>479</v>
      </c>
      <c r="Q286" s="515" t="s">
        <v>471</v>
      </c>
      <c r="R286" s="515" t="s">
        <v>95</v>
      </c>
      <c r="S286" s="514"/>
      <c r="T286" s="514"/>
      <c r="U286" s="514" t="s">
        <v>2546</v>
      </c>
    </row>
    <row r="287">
      <c r="A287" s="513" t="s">
        <v>3612</v>
      </c>
      <c r="B287" s="527" t="s">
        <v>6287</v>
      </c>
      <c r="C287" s="514" t="s">
        <v>6288</v>
      </c>
      <c r="D287" s="514" t="s">
        <v>338</v>
      </c>
      <c r="E287" s="514" t="s">
        <v>5059</v>
      </c>
      <c r="F287" s="514" t="s">
        <v>12</v>
      </c>
      <c r="G287" s="514" t="s">
        <v>2023</v>
      </c>
      <c r="H287" s="514" t="s">
        <v>1646</v>
      </c>
      <c r="I287" s="514" t="s">
        <v>6289</v>
      </c>
      <c r="J287" s="514"/>
      <c r="K287" s="514" t="s">
        <v>6290</v>
      </c>
      <c r="L287" s="514" t="s">
        <v>6291</v>
      </c>
      <c r="M287" s="514"/>
      <c r="N287" s="514"/>
      <c r="O287" s="514"/>
      <c r="P287" s="529">
        <v>45509.0</v>
      </c>
      <c r="Q287" s="515" t="s">
        <v>490</v>
      </c>
      <c r="R287" s="515" t="s">
        <v>95</v>
      </c>
      <c r="S287" s="514"/>
      <c r="T287" s="514"/>
      <c r="U287" s="514" t="s">
        <v>2546</v>
      </c>
    </row>
    <row r="288">
      <c r="A288" s="513" t="s">
        <v>3617</v>
      </c>
      <c r="B288" s="527" t="s">
        <v>6292</v>
      </c>
      <c r="C288" s="514" t="s">
        <v>6283</v>
      </c>
      <c r="D288" s="514" t="s">
        <v>338</v>
      </c>
      <c r="E288" s="514" t="s">
        <v>6293</v>
      </c>
      <c r="F288" s="514" t="s">
        <v>12</v>
      </c>
      <c r="G288" s="514" t="s">
        <v>2023</v>
      </c>
      <c r="H288" s="514"/>
      <c r="I288" s="514" t="s">
        <v>6294</v>
      </c>
      <c r="J288" s="514"/>
      <c r="K288" s="514" t="s">
        <v>6295</v>
      </c>
      <c r="L288" s="514" t="s">
        <v>6296</v>
      </c>
      <c r="M288" s="514"/>
      <c r="N288" s="514"/>
      <c r="O288" s="514"/>
      <c r="P288" s="517" t="s">
        <v>479</v>
      </c>
      <c r="Q288" s="515" t="s">
        <v>471</v>
      </c>
      <c r="R288" s="515" t="s">
        <v>95</v>
      </c>
      <c r="S288" s="514"/>
      <c r="T288" s="514"/>
      <c r="U288" s="514" t="s">
        <v>2546</v>
      </c>
    </row>
    <row r="289">
      <c r="A289" s="513" t="s">
        <v>3622</v>
      </c>
      <c r="B289" s="527" t="s">
        <v>6292</v>
      </c>
      <c r="C289" s="514" t="s">
        <v>6283</v>
      </c>
      <c r="D289" s="514" t="s">
        <v>338</v>
      </c>
      <c r="E289" s="514" t="s">
        <v>6293</v>
      </c>
      <c r="F289" s="514" t="s">
        <v>12</v>
      </c>
      <c r="G289" s="514" t="s">
        <v>2023</v>
      </c>
      <c r="H289" s="514" t="s">
        <v>1646</v>
      </c>
      <c r="I289" s="514" t="s">
        <v>6297</v>
      </c>
      <c r="J289" s="514"/>
      <c r="K289" s="514" t="s">
        <v>6298</v>
      </c>
      <c r="L289" s="514" t="s">
        <v>6297</v>
      </c>
      <c r="M289" s="514"/>
      <c r="N289" s="514"/>
      <c r="O289" s="514"/>
      <c r="P289" s="517" t="s">
        <v>479</v>
      </c>
      <c r="Q289" s="515" t="s">
        <v>471</v>
      </c>
      <c r="R289" s="515" t="s">
        <v>95</v>
      </c>
      <c r="S289" s="514"/>
      <c r="T289" s="514"/>
      <c r="U289" s="514"/>
    </row>
    <row r="290">
      <c r="A290" s="513" t="s">
        <v>3627</v>
      </c>
      <c r="B290" s="527" t="s">
        <v>6282</v>
      </c>
      <c r="C290" s="514" t="s">
        <v>6283</v>
      </c>
      <c r="D290" s="514" t="s">
        <v>338</v>
      </c>
      <c r="E290" s="514" t="s">
        <v>6293</v>
      </c>
      <c r="F290" s="514" t="s">
        <v>12</v>
      </c>
      <c r="G290" s="514" t="s">
        <v>2023</v>
      </c>
      <c r="H290" s="514" t="s">
        <v>1646</v>
      </c>
      <c r="I290" s="514" t="s">
        <v>6299</v>
      </c>
      <c r="J290" s="514"/>
      <c r="K290" s="514" t="s">
        <v>6300</v>
      </c>
      <c r="L290" s="514" t="s">
        <v>6301</v>
      </c>
      <c r="M290" s="514"/>
      <c r="N290" s="514"/>
      <c r="O290" s="514"/>
      <c r="P290" s="531">
        <v>45509.0</v>
      </c>
      <c r="Q290" s="515" t="s">
        <v>490</v>
      </c>
      <c r="R290" s="515" t="s">
        <v>95</v>
      </c>
      <c r="S290" s="514"/>
      <c r="T290" s="514"/>
      <c r="U290" s="514" t="s">
        <v>2546</v>
      </c>
    </row>
    <row r="291">
      <c r="A291" s="513" t="s">
        <v>3632</v>
      </c>
      <c r="B291" s="527" t="s">
        <v>6292</v>
      </c>
      <c r="C291" s="514" t="s">
        <v>6283</v>
      </c>
      <c r="D291" s="514" t="s">
        <v>338</v>
      </c>
      <c r="E291" s="514" t="s">
        <v>6293</v>
      </c>
      <c r="F291" s="514" t="s">
        <v>11</v>
      </c>
      <c r="G291" s="514" t="s">
        <v>2023</v>
      </c>
      <c r="H291" s="514" t="s">
        <v>1646</v>
      </c>
      <c r="I291" s="514" t="s">
        <v>6294</v>
      </c>
      <c r="J291" s="514"/>
      <c r="K291" s="514" t="s">
        <v>6295</v>
      </c>
      <c r="L291" s="514" t="s">
        <v>6296</v>
      </c>
      <c r="M291" s="514"/>
      <c r="N291" s="514"/>
      <c r="O291" s="514"/>
      <c r="P291" s="517" t="s">
        <v>479</v>
      </c>
      <c r="Q291" s="515" t="s">
        <v>471</v>
      </c>
      <c r="R291" s="515" t="s">
        <v>95</v>
      </c>
      <c r="S291" s="514"/>
      <c r="T291" s="514"/>
      <c r="U291" s="514" t="s">
        <v>2546</v>
      </c>
    </row>
    <row r="292">
      <c r="A292" s="513" t="s">
        <v>3637</v>
      </c>
      <c r="B292" s="527" t="s">
        <v>6292</v>
      </c>
      <c r="C292" s="514" t="s">
        <v>6283</v>
      </c>
      <c r="D292" s="514" t="s">
        <v>338</v>
      </c>
      <c r="E292" s="514" t="s">
        <v>6293</v>
      </c>
      <c r="F292" s="514" t="s">
        <v>11</v>
      </c>
      <c r="G292" s="514" t="s">
        <v>2023</v>
      </c>
      <c r="H292" s="514" t="s">
        <v>1646</v>
      </c>
      <c r="I292" s="514" t="s">
        <v>6302</v>
      </c>
      <c r="J292" s="514"/>
      <c r="K292" s="514" t="s">
        <v>6303</v>
      </c>
      <c r="L292" s="514" t="s">
        <v>6304</v>
      </c>
      <c r="M292" s="514"/>
      <c r="N292" s="514"/>
      <c r="O292" s="514"/>
      <c r="P292" s="517" t="s">
        <v>479</v>
      </c>
      <c r="Q292" s="515" t="s">
        <v>471</v>
      </c>
      <c r="R292" s="515" t="s">
        <v>95</v>
      </c>
      <c r="S292" s="514"/>
      <c r="T292" s="514"/>
      <c r="U292" s="514" t="s">
        <v>2546</v>
      </c>
    </row>
    <row r="293">
      <c r="A293" s="513" t="s">
        <v>3641</v>
      </c>
      <c r="B293" s="527" t="s">
        <v>6287</v>
      </c>
      <c r="C293" s="514" t="s">
        <v>6288</v>
      </c>
      <c r="D293" s="514" t="s">
        <v>338</v>
      </c>
      <c r="E293" s="514" t="s">
        <v>5059</v>
      </c>
      <c r="F293" s="514" t="s">
        <v>12</v>
      </c>
      <c r="G293" s="514" t="s">
        <v>2023</v>
      </c>
      <c r="H293" s="514" t="s">
        <v>1646</v>
      </c>
      <c r="I293" s="514" t="s">
        <v>6289</v>
      </c>
      <c r="J293" s="514"/>
      <c r="K293" s="514" t="s">
        <v>6290</v>
      </c>
      <c r="L293" s="514" t="s">
        <v>6291</v>
      </c>
      <c r="M293" s="514"/>
      <c r="N293" s="514"/>
      <c r="O293" s="514"/>
      <c r="P293" s="529">
        <v>45509.0</v>
      </c>
      <c r="Q293" s="515" t="s">
        <v>490</v>
      </c>
      <c r="R293" s="515" t="s">
        <v>95</v>
      </c>
      <c r="S293" s="514"/>
      <c r="T293" s="514"/>
      <c r="U293" s="514" t="s">
        <v>2546</v>
      </c>
    </row>
    <row r="294">
      <c r="A294" s="513" t="s">
        <v>3646</v>
      </c>
      <c r="B294" s="527" t="s">
        <v>6305</v>
      </c>
      <c r="C294" s="514" t="s">
        <v>6306</v>
      </c>
      <c r="D294" s="514" t="s">
        <v>338</v>
      </c>
      <c r="E294" s="514" t="s">
        <v>6293</v>
      </c>
      <c r="F294" s="514" t="s">
        <v>12</v>
      </c>
      <c r="G294" s="514" t="s">
        <v>2023</v>
      </c>
      <c r="H294" s="514" t="s">
        <v>1646</v>
      </c>
      <c r="I294" s="514" t="s">
        <v>6307</v>
      </c>
      <c r="J294" s="514"/>
      <c r="K294" s="514" t="s">
        <v>6308</v>
      </c>
      <c r="L294" s="514" t="s">
        <v>6309</v>
      </c>
      <c r="M294" s="514"/>
      <c r="N294" s="514"/>
      <c r="O294" s="514"/>
      <c r="P294" s="517" t="s">
        <v>479</v>
      </c>
      <c r="Q294" s="515" t="s">
        <v>471</v>
      </c>
      <c r="R294" s="515" t="s">
        <v>95</v>
      </c>
      <c r="S294" s="514"/>
      <c r="T294" s="514"/>
      <c r="U294" s="514" t="s">
        <v>2546</v>
      </c>
    </row>
    <row r="295">
      <c r="A295" s="513" t="s">
        <v>3652</v>
      </c>
      <c r="B295" s="514" t="s">
        <v>2181</v>
      </c>
      <c r="C295" s="514" t="s">
        <v>6310</v>
      </c>
      <c r="D295" s="514" t="s">
        <v>338</v>
      </c>
      <c r="E295" s="514" t="s">
        <v>6311</v>
      </c>
      <c r="F295" s="514" t="s">
        <v>11</v>
      </c>
      <c r="G295" s="514" t="s">
        <v>2023</v>
      </c>
      <c r="H295" s="514" t="s">
        <v>1646</v>
      </c>
      <c r="I295" s="514" t="s">
        <v>6312</v>
      </c>
      <c r="J295" s="514"/>
      <c r="K295" s="514" t="s">
        <v>6313</v>
      </c>
      <c r="L295" s="514" t="s">
        <v>6314</v>
      </c>
      <c r="M295" s="514"/>
      <c r="N295" s="514"/>
      <c r="O295" s="514"/>
      <c r="P295" s="517" t="s">
        <v>950</v>
      </c>
      <c r="Q295" s="515" t="s">
        <v>471</v>
      </c>
      <c r="R295" s="515" t="s">
        <v>95</v>
      </c>
      <c r="S295" s="514"/>
      <c r="T295" s="514"/>
      <c r="U295" s="514"/>
    </row>
    <row r="296">
      <c r="A296" s="513" t="s">
        <v>3656</v>
      </c>
      <c r="B296" s="513" t="s">
        <v>5066</v>
      </c>
      <c r="C296" s="513" t="s">
        <v>5067</v>
      </c>
      <c r="D296" s="514" t="s">
        <v>338</v>
      </c>
      <c r="E296" s="514"/>
      <c r="F296" s="513" t="s">
        <v>11</v>
      </c>
      <c r="G296" s="514" t="s">
        <v>2023</v>
      </c>
      <c r="H296" s="514"/>
      <c r="I296" s="514" t="s">
        <v>6315</v>
      </c>
      <c r="J296" s="514" t="s">
        <v>6316</v>
      </c>
      <c r="K296" s="514" t="s">
        <v>6317</v>
      </c>
      <c r="L296" s="514" t="s">
        <v>6318</v>
      </c>
      <c r="M296" s="514"/>
      <c r="N296" s="514"/>
      <c r="O296" s="514"/>
      <c r="P296" s="517" t="s">
        <v>479</v>
      </c>
      <c r="Q296" s="515" t="s">
        <v>471</v>
      </c>
      <c r="R296" s="515" t="s">
        <v>95</v>
      </c>
      <c r="S296" s="514"/>
      <c r="T296" s="514"/>
      <c r="U296" s="514"/>
    </row>
    <row r="297">
      <c r="A297" s="513" t="s">
        <v>3661</v>
      </c>
      <c r="B297" s="513" t="s">
        <v>5066</v>
      </c>
      <c r="C297" s="513" t="s">
        <v>5067</v>
      </c>
      <c r="D297" s="514" t="s">
        <v>338</v>
      </c>
      <c r="E297" s="514"/>
      <c r="F297" s="513" t="s">
        <v>12</v>
      </c>
      <c r="G297" s="514" t="s">
        <v>2023</v>
      </c>
      <c r="H297" s="514"/>
      <c r="I297" s="514" t="s">
        <v>6319</v>
      </c>
      <c r="J297" s="514"/>
      <c r="K297" s="514" t="s">
        <v>6320</v>
      </c>
      <c r="L297" s="514" t="s">
        <v>6321</v>
      </c>
      <c r="M297" s="514"/>
      <c r="N297" s="514"/>
      <c r="O297" s="514"/>
      <c r="P297" s="517" t="s">
        <v>950</v>
      </c>
      <c r="Q297" s="515" t="s">
        <v>471</v>
      </c>
      <c r="R297" s="515" t="s">
        <v>95</v>
      </c>
      <c r="S297" s="514"/>
      <c r="T297" s="514"/>
      <c r="U297" s="514" t="s">
        <v>2546</v>
      </c>
    </row>
    <row r="298">
      <c r="A298" s="513" t="s">
        <v>3665</v>
      </c>
      <c r="B298" s="514" t="s">
        <v>5291</v>
      </c>
      <c r="C298" s="514" t="s">
        <v>5292</v>
      </c>
      <c r="D298" s="514" t="s">
        <v>338</v>
      </c>
      <c r="E298" s="514"/>
      <c r="F298" s="514" t="s">
        <v>11</v>
      </c>
      <c r="G298" s="514" t="s">
        <v>2023</v>
      </c>
      <c r="H298" s="514" t="s">
        <v>2267</v>
      </c>
      <c r="I298" s="514" t="s">
        <v>6322</v>
      </c>
      <c r="J298" s="514"/>
      <c r="K298" s="514" t="s">
        <v>6323</v>
      </c>
      <c r="L298" s="514" t="s">
        <v>6324</v>
      </c>
      <c r="M298" s="514"/>
      <c r="N298" s="514"/>
      <c r="O298" s="514"/>
      <c r="P298" s="517" t="s">
        <v>479</v>
      </c>
      <c r="Q298" s="515" t="s">
        <v>471</v>
      </c>
      <c r="R298" s="515" t="s">
        <v>95</v>
      </c>
      <c r="S298" s="514"/>
      <c r="T298" s="514"/>
      <c r="U298" s="514"/>
    </row>
    <row r="299">
      <c r="A299" s="513" t="s">
        <v>3670</v>
      </c>
      <c r="B299" s="513" t="s">
        <v>5309</v>
      </c>
      <c r="C299" s="513" t="s">
        <v>5310</v>
      </c>
      <c r="D299" s="513" t="s">
        <v>338</v>
      </c>
      <c r="E299" s="513" t="s">
        <v>5186</v>
      </c>
      <c r="F299" s="513" t="s">
        <v>12</v>
      </c>
      <c r="G299" s="514" t="s">
        <v>2023</v>
      </c>
      <c r="H299" s="513" t="s">
        <v>5311</v>
      </c>
      <c r="I299" s="514" t="s">
        <v>6325</v>
      </c>
      <c r="J299" s="514"/>
      <c r="K299" s="514" t="s">
        <v>6326</v>
      </c>
      <c r="L299" s="514" t="s">
        <v>5345</v>
      </c>
      <c r="M299" s="514"/>
      <c r="N299" s="514"/>
      <c r="O299" s="514"/>
      <c r="P299" s="517" t="s">
        <v>479</v>
      </c>
      <c r="Q299" s="515" t="s">
        <v>471</v>
      </c>
      <c r="R299" s="515" t="s">
        <v>95</v>
      </c>
      <c r="S299" s="514"/>
      <c r="T299" s="514"/>
      <c r="U299" s="514"/>
    </row>
    <row r="300">
      <c r="A300" s="513" t="s">
        <v>3673</v>
      </c>
      <c r="B300" s="513" t="s">
        <v>5328</v>
      </c>
      <c r="C300" s="514"/>
      <c r="D300" s="513" t="s">
        <v>338</v>
      </c>
      <c r="E300" s="513" t="s">
        <v>5254</v>
      </c>
      <c r="F300" s="513" t="s">
        <v>12</v>
      </c>
      <c r="G300" s="514" t="s">
        <v>2023</v>
      </c>
      <c r="H300" s="513" t="s">
        <v>1413</v>
      </c>
      <c r="I300" s="514" t="s">
        <v>5337</v>
      </c>
      <c r="J300" s="514" t="s">
        <v>5191</v>
      </c>
      <c r="K300" s="514" t="s">
        <v>6327</v>
      </c>
      <c r="L300" s="515" t="s">
        <v>5339</v>
      </c>
      <c r="M300" s="514"/>
      <c r="N300" s="514"/>
      <c r="O300" s="514"/>
      <c r="P300" s="517" t="s">
        <v>479</v>
      </c>
      <c r="Q300" s="515" t="s">
        <v>471</v>
      </c>
      <c r="R300" s="515" t="s">
        <v>95</v>
      </c>
      <c r="S300" s="514"/>
      <c r="T300" s="514"/>
      <c r="U300" s="514"/>
    </row>
    <row r="301">
      <c r="A301" s="513" t="s">
        <v>3677</v>
      </c>
      <c r="B301" s="516" t="s">
        <v>5286</v>
      </c>
      <c r="C301" s="514"/>
      <c r="D301" s="513" t="s">
        <v>338</v>
      </c>
      <c r="E301" s="513" t="s">
        <v>5254</v>
      </c>
      <c r="F301" s="513" t="s">
        <v>12</v>
      </c>
      <c r="G301" s="514" t="s">
        <v>2023</v>
      </c>
      <c r="H301" s="513" t="s">
        <v>1413</v>
      </c>
      <c r="I301" s="514" t="s">
        <v>5326</v>
      </c>
      <c r="J301" s="514" t="s">
        <v>5288</v>
      </c>
      <c r="K301" s="514" t="s">
        <v>6328</v>
      </c>
      <c r="L301" s="514" t="s">
        <v>5327</v>
      </c>
      <c r="M301" s="514"/>
      <c r="N301" s="514"/>
      <c r="O301" s="514"/>
      <c r="P301" s="517" t="s">
        <v>479</v>
      </c>
      <c r="Q301" s="515" t="s">
        <v>471</v>
      </c>
      <c r="R301" s="515" t="s">
        <v>95</v>
      </c>
      <c r="S301" s="514"/>
      <c r="T301" s="514"/>
      <c r="U301" s="514"/>
    </row>
    <row r="302">
      <c r="A302" s="513" t="s">
        <v>3682</v>
      </c>
      <c r="B302" s="516" t="s">
        <v>5286</v>
      </c>
      <c r="C302" s="514"/>
      <c r="D302" s="513" t="s">
        <v>338</v>
      </c>
      <c r="E302" s="513" t="s">
        <v>5254</v>
      </c>
      <c r="F302" s="513" t="s">
        <v>12</v>
      </c>
      <c r="G302" s="514" t="s">
        <v>2023</v>
      </c>
      <c r="H302" s="513" t="s">
        <v>1413</v>
      </c>
      <c r="I302" s="514" t="s">
        <v>5322</v>
      </c>
      <c r="J302" s="514" t="s">
        <v>5288</v>
      </c>
      <c r="K302" s="514" t="s">
        <v>6328</v>
      </c>
      <c r="L302" s="514" t="s">
        <v>5324</v>
      </c>
      <c r="M302" s="514"/>
      <c r="N302" s="514"/>
      <c r="O302" s="514"/>
      <c r="P302" s="517" t="s">
        <v>479</v>
      </c>
      <c r="Q302" s="515" t="s">
        <v>471</v>
      </c>
      <c r="R302" s="515" t="s">
        <v>95</v>
      </c>
      <c r="S302" s="514"/>
      <c r="T302" s="514"/>
      <c r="U302" s="514"/>
    </row>
    <row r="303">
      <c r="A303" s="513" t="s">
        <v>3686</v>
      </c>
      <c r="B303" s="514" t="s">
        <v>5291</v>
      </c>
      <c r="C303" s="514" t="s">
        <v>5292</v>
      </c>
      <c r="D303" s="514" t="s">
        <v>338</v>
      </c>
      <c r="E303" s="514"/>
      <c r="F303" s="514" t="s">
        <v>11</v>
      </c>
      <c r="G303" s="514" t="s">
        <v>2023</v>
      </c>
      <c r="H303" s="514" t="s">
        <v>2267</v>
      </c>
      <c r="I303" s="514" t="s">
        <v>6329</v>
      </c>
      <c r="J303" s="514" t="s">
        <v>6330</v>
      </c>
      <c r="K303" s="514" t="s">
        <v>6331</v>
      </c>
      <c r="L303" s="514" t="s">
        <v>6332</v>
      </c>
      <c r="M303" s="514"/>
      <c r="N303" s="514"/>
      <c r="O303" s="514"/>
      <c r="P303" s="517" t="s">
        <v>479</v>
      </c>
      <c r="Q303" s="515" t="s">
        <v>471</v>
      </c>
      <c r="R303" s="515" t="s">
        <v>95</v>
      </c>
      <c r="S303" s="514" t="s">
        <v>6333</v>
      </c>
      <c r="T303" s="514"/>
      <c r="U303" s="514"/>
    </row>
    <row r="304">
      <c r="A304" s="513" t="s">
        <v>3690</v>
      </c>
      <c r="B304" s="514" t="s">
        <v>5291</v>
      </c>
      <c r="C304" s="514" t="s">
        <v>5292</v>
      </c>
      <c r="D304" s="514" t="s">
        <v>338</v>
      </c>
      <c r="E304" s="514"/>
      <c r="F304" s="514" t="s">
        <v>12</v>
      </c>
      <c r="G304" s="514" t="s">
        <v>2023</v>
      </c>
      <c r="H304" s="514" t="s">
        <v>2267</v>
      </c>
      <c r="I304" s="514" t="s">
        <v>6334</v>
      </c>
      <c r="J304" s="514" t="s">
        <v>6330</v>
      </c>
      <c r="K304" s="514" t="s">
        <v>6335</v>
      </c>
      <c r="L304" s="514" t="s">
        <v>6336</v>
      </c>
      <c r="M304" s="514"/>
      <c r="N304" s="514"/>
      <c r="O304" s="514"/>
      <c r="P304" s="517" t="s">
        <v>950</v>
      </c>
      <c r="Q304" s="515" t="s">
        <v>471</v>
      </c>
      <c r="R304" s="515" t="s">
        <v>95</v>
      </c>
      <c r="S304" s="514" t="s">
        <v>6333</v>
      </c>
      <c r="T304" s="514"/>
      <c r="U304" s="514"/>
    </row>
    <row r="305">
      <c r="A305" s="513" t="s">
        <v>3694</v>
      </c>
      <c r="B305" s="514" t="s">
        <v>5291</v>
      </c>
      <c r="C305" s="514" t="s">
        <v>5292</v>
      </c>
      <c r="D305" s="514" t="s">
        <v>338</v>
      </c>
      <c r="E305" s="514"/>
      <c r="F305" s="514" t="s">
        <v>11</v>
      </c>
      <c r="G305" s="514" t="s">
        <v>2023</v>
      </c>
      <c r="H305" s="514" t="s">
        <v>2267</v>
      </c>
      <c r="I305" s="514" t="s">
        <v>6337</v>
      </c>
      <c r="J305" s="514"/>
      <c r="K305" s="514" t="s">
        <v>6338</v>
      </c>
      <c r="L305" s="514" t="s">
        <v>6339</v>
      </c>
      <c r="M305" s="514"/>
      <c r="N305" s="514"/>
      <c r="O305" s="514"/>
      <c r="P305" s="517" t="s">
        <v>950</v>
      </c>
      <c r="Q305" s="515" t="s">
        <v>471</v>
      </c>
      <c r="R305" s="515" t="s">
        <v>95</v>
      </c>
      <c r="S305" s="514" t="s">
        <v>6333</v>
      </c>
      <c r="T305" s="514"/>
      <c r="U305" s="514"/>
    </row>
    <row r="306">
      <c r="A306" s="513" t="s">
        <v>3698</v>
      </c>
      <c r="B306" s="516" t="s">
        <v>5291</v>
      </c>
      <c r="C306" s="513" t="s">
        <v>5292</v>
      </c>
      <c r="D306" s="513" t="s">
        <v>338</v>
      </c>
      <c r="E306" s="513" t="s">
        <v>5293</v>
      </c>
      <c r="F306" s="513" t="s">
        <v>11</v>
      </c>
      <c r="G306" s="514" t="s">
        <v>2023</v>
      </c>
      <c r="H306" s="513" t="s">
        <v>2267</v>
      </c>
      <c r="I306" s="514" t="s">
        <v>5297</v>
      </c>
      <c r="J306" s="519"/>
      <c r="K306" s="514" t="s">
        <v>6340</v>
      </c>
      <c r="L306" s="514" t="s">
        <v>5299</v>
      </c>
      <c r="M306" s="514"/>
      <c r="N306" s="525"/>
      <c r="O306" s="525"/>
      <c r="P306" s="517" t="s">
        <v>950</v>
      </c>
      <c r="Q306" s="515" t="s">
        <v>471</v>
      </c>
      <c r="R306" s="515" t="s">
        <v>95</v>
      </c>
      <c r="S306" s="514"/>
      <c r="T306" s="514"/>
      <c r="U306" s="514"/>
    </row>
    <row r="307">
      <c r="A307" s="513" t="s">
        <v>3702</v>
      </c>
      <c r="B307" s="516" t="str">
        <f>HYPERLINK("https://project-sunbird.atlassian.net/browse/SB-17893","SB-17893")</f>
        <v>SB-17893</v>
      </c>
      <c r="C307" s="514"/>
      <c r="D307" s="513" t="s">
        <v>338</v>
      </c>
      <c r="E307" s="513" t="s">
        <v>22</v>
      </c>
      <c r="F307" s="513" t="s">
        <v>12</v>
      </c>
      <c r="G307" s="514" t="s">
        <v>2023</v>
      </c>
      <c r="H307" s="513" t="s">
        <v>1413</v>
      </c>
      <c r="I307" s="514" t="s">
        <v>5220</v>
      </c>
      <c r="J307" s="514" t="s">
        <v>5221</v>
      </c>
      <c r="K307" s="514" t="s">
        <v>6341</v>
      </c>
      <c r="L307" s="514" t="s">
        <v>6342</v>
      </c>
      <c r="M307" s="514"/>
      <c r="N307" s="514"/>
      <c r="O307" s="514"/>
      <c r="P307" s="517" t="s">
        <v>950</v>
      </c>
      <c r="Q307" s="515" t="s">
        <v>471</v>
      </c>
      <c r="R307" s="515" t="s">
        <v>95</v>
      </c>
      <c r="S307" s="514"/>
      <c r="T307" s="514"/>
      <c r="U307" s="514"/>
    </row>
    <row r="308">
      <c r="A308" s="513" t="s">
        <v>3707</v>
      </c>
      <c r="B308" s="514" t="s">
        <v>5291</v>
      </c>
      <c r="C308" s="514" t="s">
        <v>5292</v>
      </c>
      <c r="D308" s="514" t="s">
        <v>338</v>
      </c>
      <c r="E308" s="514"/>
      <c r="F308" s="514" t="s">
        <v>11</v>
      </c>
      <c r="G308" s="514" t="s">
        <v>2023</v>
      </c>
      <c r="H308" s="514" t="s">
        <v>2267</v>
      </c>
      <c r="I308" s="514" t="s">
        <v>6343</v>
      </c>
      <c r="J308" s="514" t="s">
        <v>6330</v>
      </c>
      <c r="K308" s="514" t="s">
        <v>6344</v>
      </c>
      <c r="L308" s="514" t="s">
        <v>6345</v>
      </c>
      <c r="M308" s="514"/>
      <c r="N308" s="514"/>
      <c r="O308" s="514"/>
      <c r="P308" s="517" t="s">
        <v>950</v>
      </c>
      <c r="Q308" s="515" t="s">
        <v>471</v>
      </c>
      <c r="R308" s="515" t="s">
        <v>95</v>
      </c>
      <c r="S308" s="514"/>
      <c r="T308" s="514"/>
      <c r="U308" s="514"/>
    </row>
    <row r="309">
      <c r="A309" s="513" t="s">
        <v>3712</v>
      </c>
      <c r="B309" s="514" t="s">
        <v>5300</v>
      </c>
      <c r="C309" s="514" t="s">
        <v>6346</v>
      </c>
      <c r="D309" s="514" t="s">
        <v>338</v>
      </c>
      <c r="E309" s="514" t="s">
        <v>6347</v>
      </c>
      <c r="F309" s="514" t="s">
        <v>11</v>
      </c>
      <c r="G309" s="514" t="s">
        <v>2023</v>
      </c>
      <c r="H309" s="514" t="s">
        <v>5254</v>
      </c>
      <c r="I309" s="514" t="s">
        <v>6348</v>
      </c>
      <c r="J309" s="514"/>
      <c r="K309" s="514" t="s">
        <v>6349</v>
      </c>
      <c r="L309" s="514" t="s">
        <v>6350</v>
      </c>
      <c r="M309" s="514"/>
      <c r="N309" s="514"/>
      <c r="O309" s="514"/>
      <c r="P309" s="517" t="s">
        <v>950</v>
      </c>
      <c r="Q309" s="515" t="s">
        <v>471</v>
      </c>
      <c r="R309" s="515" t="s">
        <v>95</v>
      </c>
      <c r="S309" s="514" t="s">
        <v>6333</v>
      </c>
      <c r="T309" s="514"/>
      <c r="U309" s="514"/>
    </row>
    <row r="310">
      <c r="A310" s="513" t="s">
        <v>3717</v>
      </c>
      <c r="B310" s="513" t="s">
        <v>5486</v>
      </c>
      <c r="C310" s="513" t="s">
        <v>5487</v>
      </c>
      <c r="D310" s="513" t="s">
        <v>338</v>
      </c>
      <c r="E310" s="514"/>
      <c r="F310" s="513" t="s">
        <v>12</v>
      </c>
      <c r="G310" s="514" t="s">
        <v>2023</v>
      </c>
      <c r="H310" s="513" t="s">
        <v>739</v>
      </c>
      <c r="I310" s="514" t="s">
        <v>6351</v>
      </c>
      <c r="J310" s="514" t="s">
        <v>5489</v>
      </c>
      <c r="K310" s="514" t="s">
        <v>6352</v>
      </c>
      <c r="L310" s="514" t="s">
        <v>5491</v>
      </c>
      <c r="M310" s="514"/>
      <c r="N310" s="514"/>
      <c r="O310" s="514"/>
      <c r="P310" s="517" t="s">
        <v>950</v>
      </c>
      <c r="Q310" s="515" t="s">
        <v>471</v>
      </c>
      <c r="R310" s="515" t="s">
        <v>95</v>
      </c>
      <c r="S310" s="514" t="s">
        <v>6353</v>
      </c>
      <c r="T310" s="514"/>
      <c r="U310" s="514"/>
    </row>
    <row r="311">
      <c r="A311" s="513" t="s">
        <v>3723</v>
      </c>
      <c r="B311" s="514"/>
      <c r="C311" s="514"/>
      <c r="D311" s="513" t="s">
        <v>338</v>
      </c>
      <c r="E311" s="513" t="s">
        <v>5404</v>
      </c>
      <c r="F311" s="513" t="s">
        <v>12</v>
      </c>
      <c r="G311" s="514" t="s">
        <v>2023</v>
      </c>
      <c r="H311" s="513" t="s">
        <v>1413</v>
      </c>
      <c r="I311" s="514" t="s">
        <v>5405</v>
      </c>
      <c r="J311" s="514" t="s">
        <v>5191</v>
      </c>
      <c r="K311" s="514" t="s">
        <v>6354</v>
      </c>
      <c r="L311" s="514" t="s">
        <v>6355</v>
      </c>
      <c r="M311" s="514"/>
      <c r="N311" s="514"/>
      <c r="O311" s="514"/>
      <c r="P311" s="517" t="s">
        <v>950</v>
      </c>
      <c r="Q311" s="515" t="s">
        <v>471</v>
      </c>
      <c r="R311" s="515" t="s">
        <v>95</v>
      </c>
      <c r="S311" s="518"/>
      <c r="T311" s="514"/>
      <c r="U311" s="514"/>
    </row>
    <row r="312">
      <c r="A312" s="513" t="s">
        <v>3729</v>
      </c>
      <c r="B312" s="513" t="s">
        <v>5300</v>
      </c>
      <c r="C312" s="513" t="s">
        <v>5058</v>
      </c>
      <c r="D312" s="513" t="s">
        <v>338</v>
      </c>
      <c r="E312" s="513" t="s">
        <v>5186</v>
      </c>
      <c r="F312" s="513" t="s">
        <v>12</v>
      </c>
      <c r="G312" s="514" t="s">
        <v>2023</v>
      </c>
      <c r="H312" s="513" t="s">
        <v>1646</v>
      </c>
      <c r="I312" s="514" t="s">
        <v>6356</v>
      </c>
      <c r="J312" s="514"/>
      <c r="K312" s="514" t="s">
        <v>6357</v>
      </c>
      <c r="L312" s="514" t="s">
        <v>5370</v>
      </c>
      <c r="M312" s="514"/>
      <c r="N312" s="514"/>
      <c r="O312" s="514"/>
      <c r="P312" s="517" t="s">
        <v>950</v>
      </c>
      <c r="Q312" s="515" t="s">
        <v>471</v>
      </c>
      <c r="R312" s="515" t="s">
        <v>95</v>
      </c>
      <c r="S312" s="514" t="s">
        <v>6353</v>
      </c>
      <c r="T312" s="514"/>
      <c r="U312" s="514"/>
    </row>
    <row r="313">
      <c r="A313" s="513" t="s">
        <v>3734</v>
      </c>
      <c r="B313" s="513" t="s">
        <v>5382</v>
      </c>
      <c r="C313" s="514"/>
      <c r="D313" s="513" t="s">
        <v>338</v>
      </c>
      <c r="E313" s="513" t="s">
        <v>5383</v>
      </c>
      <c r="F313" s="513" t="s">
        <v>11</v>
      </c>
      <c r="G313" s="514" t="s">
        <v>2023</v>
      </c>
      <c r="H313" s="513" t="s">
        <v>1413</v>
      </c>
      <c r="I313" s="514" t="s">
        <v>5384</v>
      </c>
      <c r="J313" s="514"/>
      <c r="K313" s="514" t="s">
        <v>6358</v>
      </c>
      <c r="L313" s="514" t="s">
        <v>5386</v>
      </c>
      <c r="M313" s="514"/>
      <c r="N313" s="514"/>
      <c r="O313" s="514"/>
      <c r="P313" s="517" t="s">
        <v>950</v>
      </c>
      <c r="Q313" s="515" t="s">
        <v>471</v>
      </c>
      <c r="R313" s="515" t="s">
        <v>95</v>
      </c>
      <c r="S313" s="514" t="s">
        <v>6353</v>
      </c>
      <c r="T313" s="514"/>
      <c r="U313" s="514"/>
    </row>
    <row r="314">
      <c r="A314" s="513" t="s">
        <v>3739</v>
      </c>
      <c r="B314" s="513" t="s">
        <v>5382</v>
      </c>
      <c r="C314" s="514"/>
      <c r="D314" s="513" t="s">
        <v>338</v>
      </c>
      <c r="E314" s="513" t="s">
        <v>5383</v>
      </c>
      <c r="F314" s="513" t="s">
        <v>11</v>
      </c>
      <c r="G314" s="514" t="s">
        <v>2023</v>
      </c>
      <c r="H314" s="513" t="s">
        <v>1413</v>
      </c>
      <c r="I314" s="514" t="s">
        <v>5388</v>
      </c>
      <c r="J314" s="514"/>
      <c r="K314" s="514" t="s">
        <v>6359</v>
      </c>
      <c r="L314" s="514" t="s">
        <v>5390</v>
      </c>
      <c r="M314" s="514"/>
      <c r="N314" s="514"/>
      <c r="O314" s="514"/>
      <c r="P314" s="517" t="s">
        <v>950</v>
      </c>
      <c r="Q314" s="515" t="s">
        <v>471</v>
      </c>
      <c r="R314" s="515" t="s">
        <v>95</v>
      </c>
      <c r="S314" s="514" t="s">
        <v>6353</v>
      </c>
      <c r="T314" s="514"/>
      <c r="U314" s="514"/>
    </row>
    <row r="315">
      <c r="A315" s="513" t="s">
        <v>3744</v>
      </c>
      <c r="B315" s="514" t="s">
        <v>5057</v>
      </c>
      <c r="C315" s="514" t="s">
        <v>6346</v>
      </c>
      <c r="D315" s="514" t="s">
        <v>338</v>
      </c>
      <c r="E315" s="514" t="s">
        <v>5657</v>
      </c>
      <c r="F315" s="514" t="s">
        <v>12</v>
      </c>
      <c r="G315" s="514" t="s">
        <v>2023</v>
      </c>
      <c r="H315" s="514"/>
      <c r="I315" s="514" t="s">
        <v>6360</v>
      </c>
      <c r="J315" s="514" t="s">
        <v>6361</v>
      </c>
      <c r="K315" s="514" t="s">
        <v>6362</v>
      </c>
      <c r="L315" s="514" t="s">
        <v>6363</v>
      </c>
      <c r="M315" s="514"/>
      <c r="N315" s="514"/>
      <c r="O315" s="514"/>
      <c r="P315" s="517" t="s">
        <v>950</v>
      </c>
      <c r="Q315" s="515" t="s">
        <v>471</v>
      </c>
      <c r="R315" s="515" t="s">
        <v>95</v>
      </c>
      <c r="S315" s="514"/>
      <c r="T315" s="514"/>
      <c r="U315" s="514" t="s">
        <v>2546</v>
      </c>
    </row>
    <row r="316">
      <c r="A316" s="513" t="s">
        <v>3750</v>
      </c>
      <c r="B316" s="514" t="s">
        <v>5971</v>
      </c>
      <c r="C316" s="514" t="s">
        <v>2315</v>
      </c>
      <c r="D316" s="514" t="s">
        <v>338</v>
      </c>
      <c r="E316" s="514"/>
      <c r="F316" s="514" t="s">
        <v>12</v>
      </c>
      <c r="G316" s="514" t="s">
        <v>6364</v>
      </c>
      <c r="H316" s="514"/>
      <c r="I316" s="514" t="s">
        <v>6365</v>
      </c>
      <c r="J316" s="514" t="s">
        <v>6366</v>
      </c>
      <c r="K316" s="514" t="s">
        <v>6367</v>
      </c>
      <c r="L316" s="514" t="s">
        <v>6365</v>
      </c>
      <c r="M316" s="514"/>
      <c r="N316" s="514"/>
      <c r="O316" s="514"/>
      <c r="P316" s="517" t="s">
        <v>950</v>
      </c>
      <c r="Q316" s="515" t="s">
        <v>471</v>
      </c>
      <c r="R316" s="515" t="s">
        <v>95</v>
      </c>
      <c r="S316" s="514"/>
      <c r="T316" s="514"/>
      <c r="U316" s="514"/>
    </row>
    <row r="317">
      <c r="A317" s="513" t="s">
        <v>3755</v>
      </c>
      <c r="B317" s="513" t="s">
        <v>6368</v>
      </c>
      <c r="C317" s="513" t="s">
        <v>5769</v>
      </c>
      <c r="D317" s="514" t="s">
        <v>338</v>
      </c>
      <c r="E317" s="514"/>
      <c r="F317" s="513" t="s">
        <v>11</v>
      </c>
      <c r="G317" s="514" t="s">
        <v>2023</v>
      </c>
      <c r="H317" s="514"/>
      <c r="I317" s="514" t="s">
        <v>6369</v>
      </c>
      <c r="J317" s="514" t="s">
        <v>5161</v>
      </c>
      <c r="K317" s="514" t="s">
        <v>6370</v>
      </c>
      <c r="L317" s="514" t="s">
        <v>6371</v>
      </c>
      <c r="M317" s="514"/>
      <c r="N317" s="514"/>
      <c r="O317" s="514"/>
      <c r="P317" s="517" t="s">
        <v>950</v>
      </c>
      <c r="Q317" s="515" t="s">
        <v>471</v>
      </c>
      <c r="R317" s="515" t="s">
        <v>95</v>
      </c>
      <c r="S317" s="514" t="s">
        <v>6372</v>
      </c>
      <c r="T317" s="514"/>
      <c r="U317" s="514"/>
    </row>
    <row r="318">
      <c r="A318" s="513" t="s">
        <v>3760</v>
      </c>
      <c r="B318" s="514" t="s">
        <v>5291</v>
      </c>
      <c r="C318" s="514" t="s">
        <v>5292</v>
      </c>
      <c r="D318" s="514" t="s">
        <v>338</v>
      </c>
      <c r="E318" s="514"/>
      <c r="F318" s="514" t="s">
        <v>11</v>
      </c>
      <c r="G318" s="514" t="s">
        <v>2023</v>
      </c>
      <c r="H318" s="514" t="s">
        <v>2267</v>
      </c>
      <c r="I318" s="514" t="s">
        <v>6329</v>
      </c>
      <c r="J318" s="514" t="s">
        <v>6330</v>
      </c>
      <c r="K318" s="514" t="s">
        <v>6331</v>
      </c>
      <c r="L318" s="514" t="s">
        <v>6332</v>
      </c>
      <c r="M318" s="514"/>
      <c r="N318" s="518"/>
      <c r="O318" s="518"/>
      <c r="P318" s="517" t="s">
        <v>950</v>
      </c>
      <c r="Q318" s="515" t="s">
        <v>471</v>
      </c>
      <c r="R318" s="515" t="s">
        <v>95</v>
      </c>
      <c r="S318" s="514" t="s">
        <v>6333</v>
      </c>
      <c r="T318" s="514"/>
      <c r="U318" s="514"/>
    </row>
    <row r="319">
      <c r="A319" s="513" t="s">
        <v>3765</v>
      </c>
      <c r="B319" s="514" t="s">
        <v>5291</v>
      </c>
      <c r="C319" s="514" t="s">
        <v>5292</v>
      </c>
      <c r="D319" s="514" t="s">
        <v>338</v>
      </c>
      <c r="E319" s="514"/>
      <c r="F319" s="514" t="s">
        <v>12</v>
      </c>
      <c r="G319" s="514" t="s">
        <v>2023</v>
      </c>
      <c r="H319" s="514" t="s">
        <v>2267</v>
      </c>
      <c r="I319" s="514" t="s">
        <v>6334</v>
      </c>
      <c r="J319" s="514" t="s">
        <v>6330</v>
      </c>
      <c r="K319" s="514" t="s">
        <v>6335</v>
      </c>
      <c r="L319" s="514" t="s">
        <v>6336</v>
      </c>
      <c r="M319" s="514"/>
      <c r="N319" s="518"/>
      <c r="O319" s="518"/>
      <c r="P319" s="517" t="s">
        <v>950</v>
      </c>
      <c r="Q319" s="515" t="s">
        <v>471</v>
      </c>
      <c r="R319" s="515" t="s">
        <v>95</v>
      </c>
      <c r="S319" s="514" t="s">
        <v>6333</v>
      </c>
      <c r="T319" s="514"/>
      <c r="U319" s="514"/>
    </row>
    <row r="320">
      <c r="A320" s="513" t="s">
        <v>3770</v>
      </c>
      <c r="B320" s="514" t="s">
        <v>5291</v>
      </c>
      <c r="C320" s="514" t="s">
        <v>5292</v>
      </c>
      <c r="D320" s="514" t="s">
        <v>338</v>
      </c>
      <c r="E320" s="514"/>
      <c r="F320" s="514" t="s">
        <v>11</v>
      </c>
      <c r="G320" s="514" t="s">
        <v>2023</v>
      </c>
      <c r="H320" s="514" t="s">
        <v>2267</v>
      </c>
      <c r="I320" s="514" t="s">
        <v>6373</v>
      </c>
      <c r="J320" s="514" t="s">
        <v>6330</v>
      </c>
      <c r="K320" s="514" t="s">
        <v>6338</v>
      </c>
      <c r="L320" s="514" t="s">
        <v>6374</v>
      </c>
      <c r="M320" s="514"/>
      <c r="N320" s="518"/>
      <c r="O320" s="518"/>
      <c r="P320" s="517" t="s">
        <v>950</v>
      </c>
      <c r="Q320" s="515" t="s">
        <v>471</v>
      </c>
      <c r="R320" s="515" t="s">
        <v>95</v>
      </c>
      <c r="S320" s="514" t="s">
        <v>6333</v>
      </c>
      <c r="T320" s="514"/>
      <c r="U320" s="514"/>
    </row>
    <row r="321">
      <c r="A321" s="513" t="s">
        <v>3775</v>
      </c>
      <c r="B321" s="514" t="s">
        <v>5291</v>
      </c>
      <c r="C321" s="514" t="s">
        <v>5292</v>
      </c>
      <c r="D321" s="514" t="s">
        <v>338</v>
      </c>
      <c r="E321" s="514"/>
      <c r="F321" s="514" t="s">
        <v>11</v>
      </c>
      <c r="G321" s="514" t="s">
        <v>2023</v>
      </c>
      <c r="H321" s="514" t="s">
        <v>2267</v>
      </c>
      <c r="I321" s="514" t="s">
        <v>6343</v>
      </c>
      <c r="J321" s="514" t="s">
        <v>6330</v>
      </c>
      <c r="K321" s="514" t="s">
        <v>6344</v>
      </c>
      <c r="L321" s="514" t="s">
        <v>6375</v>
      </c>
      <c r="M321" s="514"/>
      <c r="N321" s="518"/>
      <c r="O321" s="518"/>
      <c r="P321" s="517" t="s">
        <v>950</v>
      </c>
      <c r="Q321" s="515" t="s">
        <v>471</v>
      </c>
      <c r="R321" s="515" t="s">
        <v>95</v>
      </c>
      <c r="S321" s="514"/>
      <c r="T321" s="514"/>
      <c r="U321" s="514"/>
    </row>
    <row r="322">
      <c r="A322" s="513" t="s">
        <v>3780</v>
      </c>
      <c r="B322" s="514" t="s">
        <v>5291</v>
      </c>
      <c r="C322" s="514" t="s">
        <v>5292</v>
      </c>
      <c r="D322" s="514" t="s">
        <v>338</v>
      </c>
      <c r="E322" s="514"/>
      <c r="F322" s="514" t="s">
        <v>12</v>
      </c>
      <c r="G322" s="514" t="s">
        <v>2023</v>
      </c>
      <c r="H322" s="514" t="s">
        <v>2267</v>
      </c>
      <c r="I322" s="514" t="s">
        <v>6376</v>
      </c>
      <c r="J322" s="514" t="s">
        <v>6330</v>
      </c>
      <c r="K322" s="514" t="s">
        <v>6377</v>
      </c>
      <c r="L322" s="514" t="s">
        <v>6378</v>
      </c>
      <c r="M322" s="514"/>
      <c r="N322" s="518"/>
      <c r="O322" s="518"/>
      <c r="P322" s="517" t="s">
        <v>950</v>
      </c>
      <c r="Q322" s="515" t="s">
        <v>471</v>
      </c>
      <c r="R322" s="515" t="s">
        <v>95</v>
      </c>
      <c r="S322" s="514"/>
      <c r="T322" s="514"/>
      <c r="U322" s="514"/>
    </row>
    <row r="323">
      <c r="A323" s="513" t="s">
        <v>3785</v>
      </c>
      <c r="B323" s="514" t="s">
        <v>5300</v>
      </c>
      <c r="C323" s="514" t="s">
        <v>6379</v>
      </c>
      <c r="D323" s="514" t="s">
        <v>338</v>
      </c>
      <c r="E323" s="514"/>
      <c r="F323" s="514" t="s">
        <v>11</v>
      </c>
      <c r="G323" s="514" t="s">
        <v>6364</v>
      </c>
      <c r="H323" s="514" t="s">
        <v>1646</v>
      </c>
      <c r="I323" s="514" t="s">
        <v>6380</v>
      </c>
      <c r="J323" s="514"/>
      <c r="K323" s="514" t="s">
        <v>6381</v>
      </c>
      <c r="L323" s="514" t="s">
        <v>6382</v>
      </c>
      <c r="M323" s="514"/>
      <c r="N323" s="518"/>
      <c r="O323" s="518"/>
      <c r="P323" s="517" t="s">
        <v>950</v>
      </c>
      <c r="Q323" s="515" t="s">
        <v>471</v>
      </c>
      <c r="R323" s="515" t="s">
        <v>95</v>
      </c>
      <c r="S323" s="514"/>
      <c r="T323" s="514"/>
      <c r="U323" s="514"/>
    </row>
    <row r="324">
      <c r="A324" s="513" t="s">
        <v>3791</v>
      </c>
      <c r="B324" s="514" t="s">
        <v>5971</v>
      </c>
      <c r="C324" s="514" t="s">
        <v>2315</v>
      </c>
      <c r="D324" s="514" t="s">
        <v>338</v>
      </c>
      <c r="E324" s="514"/>
      <c r="F324" s="514" t="s">
        <v>11</v>
      </c>
      <c r="G324" s="514" t="s">
        <v>6364</v>
      </c>
      <c r="H324" s="514" t="s">
        <v>1646</v>
      </c>
      <c r="I324" s="514" t="s">
        <v>6383</v>
      </c>
      <c r="J324" s="514" t="s">
        <v>6384</v>
      </c>
      <c r="K324" s="514" t="s">
        <v>6385</v>
      </c>
      <c r="L324" s="514" t="s">
        <v>6386</v>
      </c>
      <c r="M324" s="514"/>
      <c r="N324" s="518"/>
      <c r="O324" s="518"/>
      <c r="P324" s="517" t="s">
        <v>950</v>
      </c>
      <c r="Q324" s="515" t="s">
        <v>471</v>
      </c>
      <c r="R324" s="515" t="s">
        <v>95</v>
      </c>
      <c r="S324" s="514"/>
      <c r="T324" s="514"/>
      <c r="U324" s="514"/>
    </row>
    <row r="325">
      <c r="A325" s="513" t="s">
        <v>3796</v>
      </c>
      <c r="B325" s="514" t="s">
        <v>5971</v>
      </c>
      <c r="C325" s="514" t="s">
        <v>2315</v>
      </c>
      <c r="D325" s="514" t="s">
        <v>338</v>
      </c>
      <c r="E325" s="514" t="s">
        <v>6387</v>
      </c>
      <c r="F325" s="514" t="s">
        <v>12</v>
      </c>
      <c r="G325" s="514" t="s">
        <v>6364</v>
      </c>
      <c r="H325" s="514" t="s">
        <v>1646</v>
      </c>
      <c r="I325" s="514" t="s">
        <v>6388</v>
      </c>
      <c r="J325" s="514"/>
      <c r="K325" s="514" t="s">
        <v>6389</v>
      </c>
      <c r="L325" s="514" t="s">
        <v>6390</v>
      </c>
      <c r="M325" s="514"/>
      <c r="N325" s="518"/>
      <c r="O325" s="518"/>
      <c r="P325" s="517" t="s">
        <v>950</v>
      </c>
      <c r="Q325" s="515" t="s">
        <v>471</v>
      </c>
      <c r="R325" s="515" t="s">
        <v>95</v>
      </c>
      <c r="S325" s="514"/>
      <c r="T325" s="514"/>
      <c r="U325" s="514"/>
    </row>
    <row r="326">
      <c r="A326" s="513" t="s">
        <v>3801</v>
      </c>
      <c r="B326" s="513" t="s">
        <v>5451</v>
      </c>
      <c r="C326" s="513" t="s">
        <v>3353</v>
      </c>
      <c r="D326" s="514" t="s">
        <v>338</v>
      </c>
      <c r="E326" s="514"/>
      <c r="F326" s="513" t="s">
        <v>12</v>
      </c>
      <c r="G326" s="514" t="s">
        <v>6364</v>
      </c>
      <c r="H326" s="513" t="s">
        <v>1646</v>
      </c>
      <c r="I326" s="514" t="s">
        <v>6391</v>
      </c>
      <c r="J326" s="514"/>
      <c r="K326" s="514" t="s">
        <v>6392</v>
      </c>
      <c r="L326" s="514" t="s">
        <v>6393</v>
      </c>
      <c r="M326" s="514"/>
      <c r="N326" s="518"/>
      <c r="O326" s="518"/>
      <c r="P326" s="517" t="s">
        <v>950</v>
      </c>
      <c r="Q326" s="515" t="s">
        <v>471</v>
      </c>
      <c r="R326" s="515" t="s">
        <v>95</v>
      </c>
      <c r="S326" s="514"/>
      <c r="T326" s="514"/>
      <c r="U326" s="514"/>
    </row>
    <row r="327">
      <c r="A327" s="513" t="s">
        <v>3806</v>
      </c>
      <c r="B327" s="513" t="s">
        <v>6394</v>
      </c>
      <c r="C327" s="513" t="s">
        <v>3353</v>
      </c>
      <c r="D327" s="514" t="s">
        <v>338</v>
      </c>
      <c r="E327" s="514"/>
      <c r="F327" s="513" t="s">
        <v>11</v>
      </c>
      <c r="G327" s="514" t="s">
        <v>6364</v>
      </c>
      <c r="H327" s="513" t="s">
        <v>1646</v>
      </c>
      <c r="I327" s="514" t="s">
        <v>6395</v>
      </c>
      <c r="J327" s="514" t="s">
        <v>6396</v>
      </c>
      <c r="K327" s="514" t="s">
        <v>6397</v>
      </c>
      <c r="L327" s="514" t="s">
        <v>6395</v>
      </c>
      <c r="M327" s="514"/>
      <c r="N327" s="514"/>
      <c r="O327" s="514"/>
      <c r="P327" s="517" t="s">
        <v>950</v>
      </c>
      <c r="Q327" s="515" t="s">
        <v>471</v>
      </c>
      <c r="R327" s="515" t="s">
        <v>95</v>
      </c>
      <c r="S327" s="514"/>
      <c r="T327" s="514"/>
      <c r="U327" s="514"/>
    </row>
    <row r="328">
      <c r="A328" s="513" t="s">
        <v>3812</v>
      </c>
      <c r="B328" s="527" t="s">
        <v>6398</v>
      </c>
      <c r="C328" s="514" t="s">
        <v>6288</v>
      </c>
      <c r="D328" s="514" t="s">
        <v>338</v>
      </c>
      <c r="E328" s="514" t="s">
        <v>6399</v>
      </c>
      <c r="F328" s="514" t="s">
        <v>12</v>
      </c>
      <c r="G328" s="514" t="s">
        <v>2023</v>
      </c>
      <c r="H328" s="514" t="s">
        <v>1646</v>
      </c>
      <c r="I328" s="514" t="s">
        <v>6400</v>
      </c>
      <c r="J328" s="514"/>
      <c r="K328" s="514" t="s">
        <v>6401</v>
      </c>
      <c r="L328" s="514" t="s">
        <v>6402</v>
      </c>
      <c r="M328" s="514"/>
      <c r="N328" s="514"/>
      <c r="O328" s="514"/>
      <c r="P328" s="517" t="s">
        <v>950</v>
      </c>
      <c r="Q328" s="515" t="s">
        <v>471</v>
      </c>
      <c r="R328" s="515" t="s">
        <v>95</v>
      </c>
      <c r="S328" s="514"/>
      <c r="T328" s="514"/>
      <c r="U328" s="514"/>
    </row>
    <row r="329">
      <c r="A329" s="513" t="s">
        <v>3815</v>
      </c>
      <c r="B329" s="513" t="s">
        <v>6403</v>
      </c>
      <c r="C329" s="514" t="s">
        <v>5474</v>
      </c>
      <c r="D329" s="514" t="s">
        <v>338</v>
      </c>
      <c r="E329" s="514"/>
      <c r="F329" s="513" t="s">
        <v>11</v>
      </c>
      <c r="G329" s="514" t="s">
        <v>6364</v>
      </c>
      <c r="H329" s="513" t="s">
        <v>1646</v>
      </c>
      <c r="I329" s="514" t="s">
        <v>6404</v>
      </c>
      <c r="J329" s="514"/>
      <c r="K329" s="514" t="s">
        <v>6405</v>
      </c>
      <c r="L329" s="514" t="s">
        <v>6406</v>
      </c>
      <c r="M329" s="514"/>
      <c r="N329" s="518"/>
      <c r="O329" s="518"/>
      <c r="P329" s="517" t="s">
        <v>950</v>
      </c>
      <c r="Q329" s="515" t="s">
        <v>471</v>
      </c>
      <c r="R329" s="515" t="s">
        <v>95</v>
      </c>
      <c r="S329" s="514" t="s">
        <v>6407</v>
      </c>
      <c r="T329" s="514"/>
      <c r="U329" s="514" t="s">
        <v>2546</v>
      </c>
    </row>
    <row r="330">
      <c r="A330" s="513" t="s">
        <v>3818</v>
      </c>
      <c r="B330" s="513" t="s">
        <v>6403</v>
      </c>
      <c r="C330" s="514" t="s">
        <v>5474</v>
      </c>
      <c r="D330" s="514" t="s">
        <v>338</v>
      </c>
      <c r="E330" s="514"/>
      <c r="F330" s="513" t="s">
        <v>12</v>
      </c>
      <c r="G330" s="514" t="s">
        <v>6364</v>
      </c>
      <c r="H330" s="513" t="s">
        <v>1646</v>
      </c>
      <c r="I330" s="514" t="s">
        <v>6408</v>
      </c>
      <c r="J330" s="514"/>
      <c r="K330" s="514" t="s">
        <v>6409</v>
      </c>
      <c r="L330" s="514" t="s">
        <v>6410</v>
      </c>
      <c r="M330" s="514"/>
      <c r="N330" s="518"/>
      <c r="O330" s="518"/>
      <c r="P330" s="517" t="s">
        <v>950</v>
      </c>
      <c r="Q330" s="515" t="s">
        <v>471</v>
      </c>
      <c r="R330" s="515" t="s">
        <v>95</v>
      </c>
      <c r="S330" s="514"/>
      <c r="T330" s="514"/>
      <c r="U330" s="514" t="s">
        <v>2546</v>
      </c>
    </row>
    <row r="331">
      <c r="A331" s="513" t="s">
        <v>3822</v>
      </c>
      <c r="B331" s="513" t="s">
        <v>6403</v>
      </c>
      <c r="C331" s="514" t="s">
        <v>5474</v>
      </c>
      <c r="D331" s="514" t="s">
        <v>338</v>
      </c>
      <c r="E331" s="514"/>
      <c r="F331" s="513" t="s">
        <v>12</v>
      </c>
      <c r="G331" s="514" t="s">
        <v>6364</v>
      </c>
      <c r="H331" s="513" t="s">
        <v>1646</v>
      </c>
      <c r="I331" s="514" t="s">
        <v>6411</v>
      </c>
      <c r="J331" s="514"/>
      <c r="K331" s="514" t="s">
        <v>6412</v>
      </c>
      <c r="L331" s="514" t="s">
        <v>6413</v>
      </c>
      <c r="M331" s="514"/>
      <c r="N331" s="514"/>
      <c r="O331" s="514"/>
      <c r="P331" s="517" t="s">
        <v>950</v>
      </c>
      <c r="Q331" s="515" t="s">
        <v>471</v>
      </c>
      <c r="R331" s="515" t="s">
        <v>95</v>
      </c>
      <c r="S331" s="514"/>
      <c r="T331" s="514"/>
      <c r="U331" s="514" t="s">
        <v>2546</v>
      </c>
    </row>
    <row r="332">
      <c r="A332" s="513" t="s">
        <v>3827</v>
      </c>
      <c r="B332" s="527" t="s">
        <v>6282</v>
      </c>
      <c r="C332" s="514" t="s">
        <v>6283</v>
      </c>
      <c r="D332" s="514" t="s">
        <v>338</v>
      </c>
      <c r="E332" s="514" t="s">
        <v>6414</v>
      </c>
      <c r="F332" s="514" t="s">
        <v>11</v>
      </c>
      <c r="G332" s="514" t="s">
        <v>2023</v>
      </c>
      <c r="H332" s="514"/>
      <c r="I332" s="514" t="s">
        <v>6415</v>
      </c>
      <c r="J332" s="514"/>
      <c r="K332" s="514" t="s">
        <v>6416</v>
      </c>
      <c r="L332" s="514" t="s">
        <v>6417</v>
      </c>
      <c r="M332" s="514"/>
      <c r="N332" s="514"/>
      <c r="O332" s="514"/>
      <c r="P332" s="517" t="s">
        <v>950</v>
      </c>
      <c r="Q332" s="515" t="s">
        <v>471</v>
      </c>
      <c r="R332" s="515" t="s">
        <v>95</v>
      </c>
      <c r="S332" s="514" t="s">
        <v>6407</v>
      </c>
      <c r="T332" s="514"/>
      <c r="U332" s="514" t="s">
        <v>2546</v>
      </c>
    </row>
    <row r="333">
      <c r="A333" s="540"/>
      <c r="P333" s="460"/>
    </row>
    <row r="334">
      <c r="A334" s="540"/>
      <c r="P334" s="460"/>
    </row>
    <row r="335">
      <c r="A335" s="540"/>
      <c r="P335" s="460"/>
    </row>
    <row r="336">
      <c r="A336" s="540"/>
      <c r="P336" s="460"/>
    </row>
    <row r="337">
      <c r="A337" s="540"/>
      <c r="P337" s="460"/>
    </row>
    <row r="338">
      <c r="A338" s="540"/>
      <c r="P338" s="460"/>
    </row>
    <row r="339">
      <c r="A339" s="540"/>
      <c r="P339" s="460"/>
    </row>
    <row r="340">
      <c r="P340" s="460"/>
    </row>
    <row r="341">
      <c r="P341" s="460"/>
    </row>
    <row r="342">
      <c r="P342" s="460"/>
    </row>
    <row r="343">
      <c r="P343" s="460"/>
    </row>
    <row r="344">
      <c r="P344" s="460"/>
    </row>
    <row r="345">
      <c r="P345" s="460"/>
    </row>
    <row r="346">
      <c r="P346" s="460"/>
    </row>
    <row r="347">
      <c r="P347" s="460"/>
    </row>
    <row r="348">
      <c r="P348" s="460"/>
    </row>
    <row r="349">
      <c r="P349" s="460"/>
    </row>
    <row r="350">
      <c r="P350" s="460"/>
    </row>
    <row r="351">
      <c r="P351" s="460"/>
    </row>
    <row r="352">
      <c r="P352" s="460"/>
    </row>
    <row r="353">
      <c r="P353" s="460"/>
    </row>
    <row r="354">
      <c r="P354" s="460"/>
    </row>
    <row r="355">
      <c r="P355" s="460"/>
    </row>
    <row r="356">
      <c r="P356" s="460"/>
    </row>
    <row r="357">
      <c r="P357" s="460"/>
    </row>
    <row r="358">
      <c r="P358" s="460"/>
    </row>
    <row r="359">
      <c r="P359" s="460"/>
    </row>
    <row r="360">
      <c r="P360" s="460"/>
    </row>
    <row r="361">
      <c r="P361" s="460"/>
    </row>
    <row r="362">
      <c r="P362" s="460"/>
    </row>
    <row r="363">
      <c r="P363" s="460"/>
    </row>
    <row r="364">
      <c r="P364" s="460"/>
    </row>
    <row r="365">
      <c r="P365" s="460"/>
    </row>
    <row r="366">
      <c r="P366" s="460"/>
    </row>
    <row r="367">
      <c r="P367" s="460"/>
    </row>
    <row r="368">
      <c r="P368" s="460"/>
    </row>
    <row r="369">
      <c r="P369" s="460"/>
    </row>
    <row r="370">
      <c r="P370" s="460"/>
    </row>
    <row r="371">
      <c r="P371" s="460"/>
    </row>
    <row r="372">
      <c r="P372" s="460"/>
    </row>
    <row r="373">
      <c r="P373" s="460"/>
    </row>
    <row r="374">
      <c r="P374" s="460"/>
    </row>
    <row r="375">
      <c r="P375" s="460"/>
    </row>
    <row r="376">
      <c r="P376" s="460"/>
    </row>
    <row r="377">
      <c r="P377" s="460"/>
    </row>
    <row r="378">
      <c r="P378" s="460"/>
    </row>
    <row r="379">
      <c r="P379" s="460"/>
    </row>
    <row r="380">
      <c r="P380" s="460"/>
    </row>
    <row r="381">
      <c r="P381" s="460"/>
    </row>
    <row r="382">
      <c r="P382" s="460"/>
    </row>
    <row r="383">
      <c r="P383" s="460"/>
    </row>
    <row r="384">
      <c r="P384" s="460"/>
    </row>
    <row r="385">
      <c r="P385" s="460"/>
    </row>
    <row r="386">
      <c r="P386" s="460"/>
    </row>
    <row r="387">
      <c r="P387" s="460"/>
    </row>
    <row r="388">
      <c r="P388" s="460"/>
    </row>
    <row r="389">
      <c r="P389" s="460"/>
    </row>
    <row r="390">
      <c r="P390" s="460"/>
    </row>
    <row r="391">
      <c r="P391" s="460"/>
    </row>
    <row r="392">
      <c r="P392" s="460"/>
    </row>
    <row r="393">
      <c r="P393" s="460"/>
    </row>
    <row r="394">
      <c r="P394" s="460"/>
    </row>
    <row r="395">
      <c r="P395" s="460"/>
    </row>
    <row r="396">
      <c r="P396" s="460"/>
    </row>
    <row r="397">
      <c r="P397" s="460"/>
    </row>
    <row r="398">
      <c r="P398" s="460"/>
    </row>
    <row r="399">
      <c r="P399" s="460"/>
    </row>
    <row r="400">
      <c r="P400" s="460"/>
    </row>
    <row r="401">
      <c r="P401" s="460"/>
    </row>
    <row r="402">
      <c r="P402" s="460"/>
    </row>
    <row r="403">
      <c r="P403" s="460"/>
    </row>
    <row r="404">
      <c r="P404" s="460"/>
    </row>
    <row r="405">
      <c r="P405" s="460"/>
    </row>
    <row r="406">
      <c r="P406" s="460"/>
    </row>
    <row r="407">
      <c r="P407" s="460"/>
    </row>
    <row r="408">
      <c r="P408" s="460"/>
    </row>
    <row r="409">
      <c r="P409" s="460"/>
    </row>
    <row r="410">
      <c r="P410" s="460"/>
    </row>
    <row r="411">
      <c r="P411" s="460"/>
    </row>
    <row r="412">
      <c r="P412" s="460"/>
    </row>
    <row r="413">
      <c r="P413" s="460"/>
    </row>
    <row r="414">
      <c r="P414" s="460"/>
    </row>
    <row r="415">
      <c r="P415" s="460"/>
    </row>
    <row r="416">
      <c r="P416" s="460"/>
    </row>
    <row r="417">
      <c r="P417" s="460"/>
    </row>
    <row r="418">
      <c r="P418" s="460"/>
    </row>
    <row r="419">
      <c r="P419" s="460"/>
    </row>
    <row r="420">
      <c r="P420" s="460"/>
    </row>
    <row r="421">
      <c r="P421" s="460"/>
    </row>
    <row r="422">
      <c r="P422" s="460"/>
    </row>
    <row r="423">
      <c r="P423" s="460"/>
    </row>
    <row r="424">
      <c r="P424" s="460"/>
    </row>
    <row r="425">
      <c r="P425" s="460"/>
    </row>
    <row r="426">
      <c r="P426" s="460"/>
    </row>
    <row r="427">
      <c r="P427" s="460"/>
    </row>
    <row r="428">
      <c r="P428" s="460"/>
    </row>
    <row r="429">
      <c r="P429" s="460"/>
    </row>
    <row r="430">
      <c r="P430" s="460"/>
    </row>
    <row r="431">
      <c r="P431" s="460"/>
    </row>
    <row r="432">
      <c r="P432" s="460"/>
    </row>
    <row r="433">
      <c r="P433" s="460"/>
    </row>
    <row r="434">
      <c r="P434" s="460"/>
    </row>
    <row r="435">
      <c r="P435" s="460"/>
    </row>
    <row r="436">
      <c r="P436" s="460"/>
    </row>
    <row r="437">
      <c r="P437" s="460"/>
    </row>
    <row r="438">
      <c r="P438" s="460"/>
    </row>
    <row r="439">
      <c r="P439" s="460"/>
    </row>
    <row r="440">
      <c r="P440" s="460"/>
    </row>
    <row r="441">
      <c r="P441" s="460"/>
    </row>
    <row r="442">
      <c r="P442" s="460"/>
    </row>
    <row r="443">
      <c r="P443" s="460"/>
    </row>
    <row r="444">
      <c r="P444" s="460"/>
    </row>
    <row r="445">
      <c r="P445" s="460"/>
    </row>
    <row r="446">
      <c r="P446" s="460"/>
    </row>
    <row r="447">
      <c r="P447" s="460"/>
    </row>
    <row r="448">
      <c r="P448" s="460"/>
    </row>
    <row r="449">
      <c r="P449" s="460"/>
    </row>
    <row r="450">
      <c r="P450" s="460"/>
    </row>
    <row r="451">
      <c r="P451" s="460"/>
    </row>
    <row r="452">
      <c r="P452" s="460"/>
    </row>
    <row r="453">
      <c r="P453" s="460"/>
    </row>
    <row r="454">
      <c r="P454" s="460"/>
    </row>
    <row r="455">
      <c r="P455" s="460"/>
    </row>
    <row r="456">
      <c r="P456" s="460"/>
    </row>
    <row r="457">
      <c r="P457" s="460"/>
    </row>
    <row r="458">
      <c r="P458" s="460"/>
    </row>
    <row r="459">
      <c r="P459" s="460"/>
    </row>
    <row r="460">
      <c r="P460" s="460"/>
    </row>
    <row r="461">
      <c r="P461" s="460"/>
    </row>
    <row r="462">
      <c r="P462" s="460"/>
    </row>
    <row r="463">
      <c r="P463" s="460"/>
    </row>
    <row r="464">
      <c r="P464" s="460"/>
    </row>
    <row r="465">
      <c r="P465" s="460"/>
    </row>
    <row r="466">
      <c r="P466" s="460"/>
    </row>
    <row r="467">
      <c r="P467" s="460"/>
    </row>
    <row r="468">
      <c r="P468" s="460"/>
    </row>
    <row r="469">
      <c r="P469" s="460"/>
    </row>
    <row r="470">
      <c r="P470" s="460"/>
    </row>
    <row r="471">
      <c r="P471" s="460"/>
    </row>
    <row r="472">
      <c r="P472" s="460"/>
    </row>
    <row r="473">
      <c r="P473" s="460"/>
    </row>
    <row r="474">
      <c r="P474" s="460"/>
    </row>
    <row r="475">
      <c r="P475" s="460"/>
    </row>
    <row r="476">
      <c r="P476" s="460"/>
    </row>
    <row r="477">
      <c r="P477" s="460"/>
    </row>
    <row r="478">
      <c r="P478" s="460"/>
    </row>
    <row r="479">
      <c r="P479" s="460"/>
    </row>
    <row r="480">
      <c r="P480" s="460"/>
    </row>
    <row r="481">
      <c r="P481" s="460"/>
    </row>
    <row r="482">
      <c r="P482" s="460"/>
    </row>
    <row r="483">
      <c r="P483" s="460"/>
    </row>
    <row r="484">
      <c r="P484" s="460"/>
    </row>
    <row r="485">
      <c r="P485" s="460"/>
    </row>
    <row r="486">
      <c r="P486" s="460"/>
    </row>
    <row r="487">
      <c r="P487" s="460"/>
    </row>
    <row r="488">
      <c r="P488" s="460"/>
    </row>
    <row r="489">
      <c r="P489" s="460"/>
    </row>
    <row r="490">
      <c r="P490" s="460"/>
    </row>
    <row r="491">
      <c r="P491" s="460"/>
    </row>
    <row r="492">
      <c r="P492" s="460"/>
    </row>
    <row r="493">
      <c r="P493" s="460"/>
    </row>
    <row r="494">
      <c r="P494" s="460"/>
    </row>
    <row r="495">
      <c r="P495" s="460"/>
    </row>
    <row r="496">
      <c r="P496" s="460"/>
    </row>
    <row r="497">
      <c r="P497" s="460"/>
    </row>
    <row r="498">
      <c r="P498" s="460"/>
    </row>
    <row r="499">
      <c r="P499" s="460"/>
    </row>
    <row r="500">
      <c r="P500" s="460"/>
    </row>
    <row r="501">
      <c r="P501" s="460"/>
    </row>
    <row r="502">
      <c r="P502" s="460"/>
    </row>
    <row r="503">
      <c r="P503" s="460"/>
    </row>
    <row r="504">
      <c r="P504" s="460"/>
    </row>
    <row r="505">
      <c r="P505" s="460"/>
    </row>
    <row r="506">
      <c r="P506" s="460"/>
    </row>
    <row r="507">
      <c r="P507" s="460"/>
    </row>
    <row r="508">
      <c r="P508" s="460"/>
    </row>
    <row r="509">
      <c r="P509" s="460"/>
    </row>
    <row r="510">
      <c r="P510" s="460"/>
    </row>
    <row r="511">
      <c r="P511" s="460"/>
    </row>
    <row r="512">
      <c r="P512" s="460"/>
    </row>
    <row r="513">
      <c r="P513" s="460"/>
    </row>
    <row r="514">
      <c r="P514" s="460"/>
    </row>
    <row r="515">
      <c r="P515" s="460"/>
    </row>
    <row r="516">
      <c r="P516" s="460"/>
    </row>
    <row r="517">
      <c r="P517" s="460"/>
    </row>
    <row r="518">
      <c r="P518" s="460"/>
    </row>
    <row r="519">
      <c r="P519" s="460"/>
    </row>
    <row r="520">
      <c r="P520" s="460"/>
    </row>
    <row r="521">
      <c r="P521" s="460"/>
    </row>
    <row r="522">
      <c r="P522" s="460"/>
    </row>
    <row r="523">
      <c r="P523" s="460"/>
    </row>
    <row r="524">
      <c r="P524" s="460"/>
    </row>
    <row r="525">
      <c r="P525" s="460"/>
    </row>
    <row r="526">
      <c r="P526" s="460"/>
    </row>
    <row r="527">
      <c r="P527" s="460"/>
    </row>
    <row r="528">
      <c r="P528" s="460"/>
    </row>
    <row r="529">
      <c r="P529" s="460"/>
    </row>
    <row r="530">
      <c r="P530" s="460"/>
    </row>
    <row r="531">
      <c r="P531" s="460"/>
    </row>
    <row r="532">
      <c r="P532" s="460"/>
    </row>
    <row r="533">
      <c r="P533" s="460"/>
    </row>
    <row r="534">
      <c r="P534" s="460"/>
    </row>
    <row r="535">
      <c r="P535" s="460"/>
    </row>
    <row r="536">
      <c r="P536" s="460"/>
    </row>
    <row r="537">
      <c r="P537" s="460"/>
    </row>
    <row r="538">
      <c r="P538" s="460"/>
    </row>
    <row r="539">
      <c r="P539" s="460"/>
    </row>
    <row r="540">
      <c r="P540" s="460"/>
    </row>
    <row r="541">
      <c r="P541" s="460"/>
    </row>
    <row r="542">
      <c r="P542" s="460"/>
    </row>
    <row r="543">
      <c r="P543" s="460"/>
    </row>
    <row r="544">
      <c r="P544" s="460"/>
    </row>
    <row r="545">
      <c r="P545" s="460"/>
    </row>
    <row r="546">
      <c r="P546" s="460"/>
    </row>
    <row r="547">
      <c r="P547" s="460"/>
    </row>
    <row r="548">
      <c r="P548" s="460"/>
    </row>
    <row r="549">
      <c r="P549" s="460"/>
    </row>
    <row r="550">
      <c r="P550" s="460"/>
    </row>
    <row r="551">
      <c r="P551" s="460"/>
    </row>
    <row r="552">
      <c r="P552" s="460"/>
    </row>
    <row r="553">
      <c r="P553" s="460"/>
    </row>
    <row r="554">
      <c r="P554" s="460"/>
    </row>
    <row r="555">
      <c r="P555" s="460"/>
    </row>
    <row r="556">
      <c r="P556" s="460"/>
    </row>
    <row r="557">
      <c r="P557" s="460"/>
    </row>
    <row r="558">
      <c r="P558" s="460"/>
    </row>
    <row r="559">
      <c r="P559" s="460"/>
    </row>
    <row r="560">
      <c r="P560" s="460"/>
    </row>
    <row r="561">
      <c r="P561" s="460"/>
    </row>
    <row r="562">
      <c r="P562" s="460"/>
    </row>
    <row r="563">
      <c r="P563" s="460"/>
    </row>
    <row r="564">
      <c r="P564" s="460"/>
    </row>
    <row r="565">
      <c r="P565" s="460"/>
    </row>
    <row r="566">
      <c r="P566" s="460"/>
    </row>
    <row r="567">
      <c r="P567" s="460"/>
    </row>
    <row r="568">
      <c r="P568" s="460"/>
    </row>
    <row r="569">
      <c r="P569" s="460"/>
    </row>
    <row r="570">
      <c r="P570" s="460"/>
    </row>
    <row r="571">
      <c r="P571" s="460"/>
    </row>
    <row r="572">
      <c r="P572" s="460"/>
    </row>
    <row r="573">
      <c r="P573" s="460"/>
    </row>
    <row r="574">
      <c r="P574" s="460"/>
    </row>
    <row r="575">
      <c r="P575" s="460"/>
    </row>
    <row r="576">
      <c r="P576" s="460"/>
    </row>
    <row r="577">
      <c r="P577" s="460"/>
    </row>
    <row r="578">
      <c r="P578" s="460"/>
    </row>
    <row r="579">
      <c r="P579" s="460"/>
    </row>
    <row r="580">
      <c r="P580" s="460"/>
    </row>
    <row r="581">
      <c r="P581" s="460"/>
    </row>
    <row r="582">
      <c r="P582" s="460"/>
    </row>
    <row r="583">
      <c r="P583" s="460"/>
    </row>
    <row r="584">
      <c r="P584" s="460"/>
    </row>
    <row r="585">
      <c r="P585" s="460"/>
    </row>
    <row r="586">
      <c r="P586" s="460"/>
    </row>
    <row r="587">
      <c r="P587" s="460"/>
    </row>
    <row r="588">
      <c r="P588" s="460"/>
    </row>
    <row r="589">
      <c r="P589" s="460"/>
    </row>
    <row r="590">
      <c r="P590" s="460"/>
    </row>
    <row r="591">
      <c r="P591" s="460"/>
    </row>
    <row r="592">
      <c r="P592" s="460"/>
    </row>
    <row r="593">
      <c r="P593" s="460"/>
    </row>
    <row r="594">
      <c r="P594" s="460"/>
    </row>
    <row r="595">
      <c r="P595" s="460"/>
    </row>
    <row r="596">
      <c r="P596" s="460"/>
    </row>
    <row r="597">
      <c r="P597" s="460"/>
    </row>
    <row r="598">
      <c r="P598" s="460"/>
    </row>
    <row r="599">
      <c r="P599" s="460"/>
    </row>
    <row r="600">
      <c r="P600" s="460"/>
    </row>
    <row r="601">
      <c r="P601" s="460"/>
    </row>
    <row r="602">
      <c r="P602" s="460"/>
    </row>
    <row r="603">
      <c r="P603" s="460"/>
    </row>
    <row r="604">
      <c r="P604" s="460"/>
    </row>
    <row r="605">
      <c r="P605" s="460"/>
    </row>
    <row r="606">
      <c r="P606" s="460"/>
    </row>
    <row r="607">
      <c r="P607" s="460"/>
    </row>
    <row r="608">
      <c r="P608" s="460"/>
    </row>
    <row r="609">
      <c r="P609" s="460"/>
    </row>
    <row r="610">
      <c r="P610" s="460"/>
    </row>
    <row r="611">
      <c r="P611" s="460"/>
    </row>
    <row r="612">
      <c r="P612" s="460"/>
    </row>
    <row r="613">
      <c r="P613" s="460"/>
    </row>
    <row r="614">
      <c r="P614" s="460"/>
    </row>
    <row r="615">
      <c r="P615" s="460"/>
    </row>
    <row r="616">
      <c r="P616" s="460"/>
    </row>
    <row r="617">
      <c r="P617" s="460"/>
    </row>
    <row r="618">
      <c r="P618" s="460"/>
    </row>
    <row r="619">
      <c r="P619" s="460"/>
    </row>
    <row r="620">
      <c r="P620" s="460"/>
    </row>
    <row r="621">
      <c r="P621" s="460"/>
    </row>
    <row r="622">
      <c r="P622" s="460"/>
    </row>
    <row r="623">
      <c r="P623" s="460"/>
    </row>
    <row r="624">
      <c r="P624" s="460"/>
    </row>
    <row r="625">
      <c r="P625" s="460"/>
    </row>
    <row r="626">
      <c r="P626" s="460"/>
    </row>
    <row r="627">
      <c r="P627" s="460"/>
    </row>
    <row r="628">
      <c r="P628" s="460"/>
    </row>
    <row r="629">
      <c r="P629" s="460"/>
    </row>
    <row r="630">
      <c r="P630" s="460"/>
    </row>
    <row r="631">
      <c r="P631" s="460"/>
    </row>
    <row r="632">
      <c r="P632" s="460"/>
    </row>
    <row r="633">
      <c r="P633" s="460"/>
    </row>
    <row r="634">
      <c r="P634" s="460"/>
    </row>
    <row r="635">
      <c r="P635" s="460"/>
    </row>
    <row r="636">
      <c r="P636" s="460"/>
    </row>
    <row r="637">
      <c r="P637" s="460"/>
    </row>
    <row r="638">
      <c r="P638" s="460"/>
    </row>
    <row r="639">
      <c r="P639" s="460"/>
    </row>
    <row r="640">
      <c r="P640" s="460"/>
    </row>
    <row r="641">
      <c r="P641" s="460"/>
    </row>
    <row r="642">
      <c r="P642" s="460"/>
    </row>
    <row r="643">
      <c r="P643" s="460"/>
    </row>
    <row r="644">
      <c r="P644" s="460"/>
    </row>
    <row r="645">
      <c r="P645" s="460"/>
    </row>
    <row r="646">
      <c r="P646" s="460"/>
    </row>
    <row r="647">
      <c r="P647" s="460"/>
    </row>
    <row r="648">
      <c r="P648" s="460"/>
    </row>
    <row r="649">
      <c r="P649" s="460"/>
    </row>
    <row r="650">
      <c r="P650" s="460"/>
    </row>
    <row r="651">
      <c r="P651" s="460"/>
    </row>
    <row r="652">
      <c r="P652" s="460"/>
    </row>
    <row r="653">
      <c r="P653" s="460"/>
    </row>
    <row r="654">
      <c r="P654" s="460"/>
    </row>
    <row r="655">
      <c r="P655" s="460"/>
    </row>
    <row r="656">
      <c r="P656" s="460"/>
    </row>
    <row r="657">
      <c r="P657" s="460"/>
    </row>
    <row r="658">
      <c r="P658" s="460"/>
    </row>
    <row r="659">
      <c r="P659" s="460"/>
    </row>
    <row r="660">
      <c r="P660" s="460"/>
    </row>
    <row r="661">
      <c r="P661" s="460"/>
    </row>
    <row r="662">
      <c r="P662" s="460"/>
    </row>
    <row r="663">
      <c r="P663" s="460"/>
    </row>
    <row r="664">
      <c r="P664" s="460"/>
    </row>
    <row r="665">
      <c r="P665" s="460"/>
    </row>
    <row r="666">
      <c r="P666" s="460"/>
    </row>
    <row r="667">
      <c r="P667" s="460"/>
    </row>
    <row r="668">
      <c r="P668" s="460"/>
    </row>
    <row r="669">
      <c r="P669" s="460"/>
    </row>
    <row r="670">
      <c r="P670" s="460"/>
    </row>
    <row r="671">
      <c r="P671" s="460"/>
    </row>
    <row r="672">
      <c r="P672" s="460"/>
    </row>
    <row r="673">
      <c r="P673" s="460"/>
    </row>
    <row r="674">
      <c r="P674" s="460"/>
    </row>
    <row r="675">
      <c r="P675" s="460"/>
    </row>
    <row r="676">
      <c r="P676" s="460"/>
    </row>
    <row r="677">
      <c r="P677" s="460"/>
    </row>
    <row r="678">
      <c r="P678" s="460"/>
    </row>
    <row r="679">
      <c r="P679" s="460"/>
    </row>
    <row r="680">
      <c r="P680" s="460"/>
    </row>
    <row r="681">
      <c r="P681" s="460"/>
    </row>
    <row r="682">
      <c r="P682" s="460"/>
    </row>
    <row r="683">
      <c r="P683" s="460"/>
    </row>
    <row r="684">
      <c r="P684" s="460"/>
    </row>
    <row r="685">
      <c r="P685" s="460"/>
    </row>
    <row r="686">
      <c r="P686" s="460"/>
    </row>
    <row r="687">
      <c r="P687" s="460"/>
    </row>
    <row r="688">
      <c r="P688" s="460"/>
    </row>
    <row r="689">
      <c r="P689" s="460"/>
    </row>
    <row r="690">
      <c r="P690" s="460"/>
    </row>
    <row r="691">
      <c r="P691" s="460"/>
    </row>
    <row r="692">
      <c r="P692" s="460"/>
    </row>
    <row r="693">
      <c r="P693" s="460"/>
    </row>
    <row r="694">
      <c r="P694" s="460"/>
    </row>
    <row r="695">
      <c r="P695" s="460"/>
    </row>
    <row r="696">
      <c r="P696" s="460"/>
    </row>
    <row r="697">
      <c r="P697" s="460"/>
    </row>
    <row r="698">
      <c r="P698" s="460"/>
    </row>
    <row r="699">
      <c r="P699" s="460"/>
    </row>
    <row r="700">
      <c r="P700" s="460"/>
    </row>
    <row r="701">
      <c r="P701" s="460"/>
    </row>
    <row r="702">
      <c r="P702" s="460"/>
    </row>
    <row r="703">
      <c r="P703" s="460"/>
    </row>
    <row r="704">
      <c r="P704" s="460"/>
    </row>
    <row r="705">
      <c r="P705" s="460"/>
    </row>
    <row r="706">
      <c r="P706" s="460"/>
    </row>
    <row r="707">
      <c r="P707" s="460"/>
    </row>
    <row r="708">
      <c r="P708" s="460"/>
    </row>
    <row r="709">
      <c r="P709" s="460"/>
    </row>
    <row r="710">
      <c r="P710" s="460"/>
    </row>
    <row r="711">
      <c r="P711" s="460"/>
    </row>
    <row r="712">
      <c r="P712" s="460"/>
    </row>
    <row r="713">
      <c r="P713" s="460"/>
    </row>
    <row r="714">
      <c r="P714" s="460"/>
    </row>
    <row r="715">
      <c r="P715" s="460"/>
    </row>
    <row r="716">
      <c r="P716" s="460"/>
    </row>
    <row r="717">
      <c r="P717" s="460"/>
    </row>
    <row r="718">
      <c r="P718" s="460"/>
    </row>
    <row r="719">
      <c r="P719" s="460"/>
    </row>
    <row r="720">
      <c r="P720" s="460"/>
    </row>
    <row r="721">
      <c r="P721" s="460"/>
    </row>
    <row r="722">
      <c r="P722" s="460"/>
    </row>
    <row r="723">
      <c r="P723" s="460"/>
    </row>
    <row r="724">
      <c r="P724" s="460"/>
    </row>
    <row r="725">
      <c r="P725" s="460"/>
    </row>
    <row r="726">
      <c r="P726" s="460"/>
    </row>
    <row r="727">
      <c r="P727" s="460"/>
    </row>
    <row r="728">
      <c r="P728" s="460"/>
    </row>
    <row r="729">
      <c r="P729" s="460"/>
    </row>
    <row r="730">
      <c r="P730" s="460"/>
    </row>
    <row r="731">
      <c r="P731" s="460"/>
    </row>
    <row r="732">
      <c r="P732" s="460"/>
    </row>
    <row r="733">
      <c r="P733" s="460"/>
    </row>
    <row r="734">
      <c r="P734" s="460"/>
    </row>
    <row r="735">
      <c r="P735" s="460"/>
    </row>
    <row r="736">
      <c r="P736" s="460"/>
    </row>
    <row r="737">
      <c r="P737" s="460"/>
    </row>
    <row r="738">
      <c r="P738" s="460"/>
    </row>
    <row r="739">
      <c r="P739" s="460"/>
    </row>
    <row r="740">
      <c r="P740" s="460"/>
    </row>
    <row r="741">
      <c r="P741" s="460"/>
    </row>
    <row r="742">
      <c r="P742" s="460"/>
    </row>
    <row r="743">
      <c r="P743" s="460"/>
    </row>
    <row r="744">
      <c r="P744" s="460"/>
    </row>
    <row r="745">
      <c r="P745" s="460"/>
    </row>
    <row r="746">
      <c r="P746" s="460"/>
    </row>
    <row r="747">
      <c r="P747" s="460"/>
    </row>
    <row r="748">
      <c r="P748" s="460"/>
    </row>
    <row r="749">
      <c r="P749" s="460"/>
    </row>
    <row r="750">
      <c r="P750" s="460"/>
    </row>
    <row r="751">
      <c r="P751" s="460"/>
    </row>
    <row r="752">
      <c r="P752" s="460"/>
    </row>
    <row r="753">
      <c r="P753" s="460"/>
    </row>
    <row r="754">
      <c r="P754" s="460"/>
    </row>
    <row r="755">
      <c r="P755" s="460"/>
    </row>
    <row r="756">
      <c r="P756" s="460"/>
    </row>
    <row r="757">
      <c r="P757" s="460"/>
    </row>
    <row r="758">
      <c r="P758" s="460"/>
    </row>
    <row r="759">
      <c r="P759" s="460"/>
    </row>
    <row r="760">
      <c r="P760" s="460"/>
    </row>
    <row r="761">
      <c r="P761" s="460"/>
    </row>
    <row r="762">
      <c r="P762" s="460"/>
    </row>
    <row r="763">
      <c r="P763" s="460"/>
    </row>
    <row r="764">
      <c r="P764" s="460"/>
    </row>
    <row r="765">
      <c r="P765" s="460"/>
    </row>
    <row r="766">
      <c r="P766" s="460"/>
    </row>
    <row r="767">
      <c r="P767" s="460"/>
    </row>
    <row r="768">
      <c r="P768" s="460"/>
    </row>
    <row r="769">
      <c r="P769" s="460"/>
    </row>
    <row r="770">
      <c r="P770" s="460"/>
    </row>
    <row r="771">
      <c r="P771" s="460"/>
    </row>
    <row r="772">
      <c r="P772" s="460"/>
    </row>
    <row r="773">
      <c r="P773" s="460"/>
    </row>
    <row r="774">
      <c r="P774" s="460"/>
    </row>
    <row r="775">
      <c r="P775" s="460"/>
    </row>
    <row r="776">
      <c r="P776" s="460"/>
    </row>
    <row r="777">
      <c r="P777" s="460"/>
    </row>
    <row r="778">
      <c r="P778" s="460"/>
    </row>
    <row r="779">
      <c r="P779" s="460"/>
    </row>
    <row r="780">
      <c r="P780" s="460"/>
    </row>
    <row r="781">
      <c r="P781" s="460"/>
    </row>
    <row r="782">
      <c r="P782" s="460"/>
    </row>
    <row r="783">
      <c r="P783" s="460"/>
    </row>
    <row r="784">
      <c r="P784" s="460"/>
    </row>
    <row r="785">
      <c r="P785" s="460"/>
    </row>
    <row r="786">
      <c r="P786" s="460"/>
    </row>
    <row r="787">
      <c r="P787" s="460"/>
    </row>
    <row r="788">
      <c r="P788" s="460"/>
    </row>
    <row r="789">
      <c r="P789" s="460"/>
    </row>
    <row r="790">
      <c r="P790" s="460"/>
    </row>
    <row r="791">
      <c r="P791" s="460"/>
    </row>
    <row r="792">
      <c r="P792" s="460"/>
    </row>
    <row r="793">
      <c r="P793" s="460"/>
    </row>
    <row r="794">
      <c r="P794" s="460"/>
    </row>
    <row r="795">
      <c r="P795" s="460"/>
    </row>
    <row r="796">
      <c r="P796" s="460"/>
    </row>
    <row r="797">
      <c r="P797" s="460"/>
    </row>
    <row r="798">
      <c r="P798" s="460"/>
    </row>
    <row r="799">
      <c r="P799" s="460"/>
    </row>
    <row r="800">
      <c r="P800" s="460"/>
    </row>
    <row r="801">
      <c r="P801" s="460"/>
    </row>
    <row r="802">
      <c r="P802" s="460"/>
    </row>
    <row r="803">
      <c r="P803" s="460"/>
    </row>
    <row r="804">
      <c r="P804" s="460"/>
    </row>
    <row r="805">
      <c r="P805" s="460"/>
    </row>
    <row r="806">
      <c r="P806" s="460"/>
    </row>
    <row r="807">
      <c r="P807" s="460"/>
    </row>
    <row r="808">
      <c r="P808" s="460"/>
    </row>
    <row r="809">
      <c r="P809" s="460"/>
    </row>
    <row r="810">
      <c r="P810" s="460"/>
    </row>
    <row r="811">
      <c r="P811" s="460"/>
    </row>
    <row r="812">
      <c r="P812" s="460"/>
    </row>
    <row r="813">
      <c r="P813" s="460"/>
    </row>
    <row r="814">
      <c r="P814" s="460"/>
    </row>
    <row r="815">
      <c r="P815" s="460"/>
    </row>
    <row r="816">
      <c r="P816" s="460"/>
    </row>
    <row r="817">
      <c r="P817" s="460"/>
    </row>
    <row r="818">
      <c r="P818" s="460"/>
    </row>
    <row r="819">
      <c r="P819" s="460"/>
    </row>
    <row r="820">
      <c r="P820" s="460"/>
    </row>
    <row r="821">
      <c r="P821" s="460"/>
    </row>
    <row r="822">
      <c r="P822" s="460"/>
    </row>
    <row r="823">
      <c r="P823" s="460"/>
    </row>
    <row r="824">
      <c r="P824" s="460"/>
    </row>
    <row r="825">
      <c r="P825" s="460"/>
    </row>
    <row r="826">
      <c r="P826" s="460"/>
    </row>
    <row r="827">
      <c r="P827" s="460"/>
    </row>
    <row r="828">
      <c r="P828" s="460"/>
    </row>
    <row r="829">
      <c r="P829" s="460"/>
    </row>
    <row r="830">
      <c r="P830" s="460"/>
    </row>
    <row r="831">
      <c r="P831" s="460"/>
    </row>
    <row r="832">
      <c r="P832" s="460"/>
    </row>
    <row r="833">
      <c r="P833" s="460"/>
    </row>
    <row r="834">
      <c r="P834" s="460"/>
    </row>
    <row r="835">
      <c r="P835" s="460"/>
    </row>
    <row r="836">
      <c r="P836" s="460"/>
    </row>
    <row r="837">
      <c r="P837" s="460"/>
    </row>
    <row r="838">
      <c r="P838" s="460"/>
    </row>
    <row r="839">
      <c r="P839" s="460"/>
    </row>
    <row r="840">
      <c r="P840" s="460"/>
    </row>
    <row r="841">
      <c r="P841" s="460"/>
    </row>
    <row r="842">
      <c r="P842" s="460"/>
    </row>
    <row r="843">
      <c r="P843" s="460"/>
    </row>
    <row r="844">
      <c r="P844" s="460"/>
    </row>
    <row r="845">
      <c r="P845" s="460"/>
    </row>
    <row r="846">
      <c r="P846" s="460"/>
    </row>
    <row r="847">
      <c r="P847" s="460"/>
    </row>
    <row r="848">
      <c r="P848" s="460"/>
    </row>
    <row r="849">
      <c r="P849" s="460"/>
    </row>
    <row r="850">
      <c r="P850" s="460"/>
    </row>
    <row r="851">
      <c r="P851" s="460"/>
    </row>
    <row r="852">
      <c r="P852" s="460"/>
    </row>
    <row r="853">
      <c r="P853" s="460"/>
    </row>
    <row r="854">
      <c r="P854" s="460"/>
    </row>
    <row r="855">
      <c r="P855" s="460"/>
    </row>
    <row r="856">
      <c r="P856" s="460"/>
    </row>
    <row r="857">
      <c r="P857" s="460"/>
    </row>
    <row r="858">
      <c r="P858" s="460"/>
    </row>
    <row r="859">
      <c r="P859" s="460"/>
    </row>
    <row r="860">
      <c r="P860" s="460"/>
    </row>
    <row r="861">
      <c r="P861" s="460"/>
    </row>
    <row r="862">
      <c r="P862" s="460"/>
    </row>
    <row r="863">
      <c r="P863" s="460"/>
    </row>
    <row r="864">
      <c r="P864" s="460"/>
    </row>
    <row r="865">
      <c r="P865" s="460"/>
    </row>
    <row r="866">
      <c r="P866" s="460"/>
    </row>
    <row r="867">
      <c r="P867" s="460"/>
    </row>
    <row r="868">
      <c r="P868" s="460"/>
    </row>
    <row r="869">
      <c r="P869" s="460"/>
    </row>
    <row r="870">
      <c r="P870" s="460"/>
    </row>
    <row r="871">
      <c r="P871" s="460"/>
    </row>
    <row r="872">
      <c r="P872" s="460"/>
    </row>
    <row r="873">
      <c r="P873" s="460"/>
    </row>
    <row r="874">
      <c r="P874" s="460"/>
    </row>
    <row r="875">
      <c r="P875" s="460"/>
    </row>
    <row r="876">
      <c r="P876" s="460"/>
    </row>
    <row r="877">
      <c r="P877" s="460"/>
    </row>
    <row r="878">
      <c r="P878" s="460"/>
    </row>
    <row r="879">
      <c r="P879" s="460"/>
    </row>
    <row r="880">
      <c r="P880" s="460"/>
    </row>
    <row r="881">
      <c r="P881" s="460"/>
    </row>
    <row r="882">
      <c r="P882" s="460"/>
    </row>
    <row r="883">
      <c r="P883" s="460"/>
    </row>
    <row r="884">
      <c r="P884" s="460"/>
    </row>
    <row r="885">
      <c r="P885" s="460"/>
    </row>
    <row r="886">
      <c r="P886" s="460"/>
    </row>
    <row r="887">
      <c r="P887" s="460"/>
    </row>
    <row r="888">
      <c r="P888" s="460"/>
    </row>
    <row r="889">
      <c r="P889" s="460"/>
    </row>
    <row r="890">
      <c r="P890" s="460"/>
    </row>
    <row r="891">
      <c r="P891" s="460"/>
    </row>
    <row r="892">
      <c r="P892" s="460"/>
    </row>
    <row r="893">
      <c r="P893" s="460"/>
    </row>
    <row r="894">
      <c r="P894" s="460"/>
    </row>
    <row r="895">
      <c r="P895" s="460"/>
    </row>
    <row r="896">
      <c r="P896" s="460"/>
    </row>
    <row r="897">
      <c r="P897" s="460"/>
    </row>
    <row r="898">
      <c r="P898" s="460"/>
    </row>
    <row r="899">
      <c r="P899" s="460"/>
    </row>
    <row r="900">
      <c r="P900" s="460"/>
    </row>
    <row r="901">
      <c r="P901" s="460"/>
    </row>
    <row r="902">
      <c r="P902" s="460"/>
    </row>
    <row r="903">
      <c r="P903" s="460"/>
    </row>
    <row r="904">
      <c r="P904" s="460"/>
    </row>
    <row r="905">
      <c r="P905" s="460"/>
    </row>
    <row r="906">
      <c r="P906" s="460"/>
    </row>
    <row r="907">
      <c r="P907" s="460"/>
    </row>
    <row r="908">
      <c r="P908" s="460"/>
    </row>
    <row r="909">
      <c r="P909" s="460"/>
    </row>
    <row r="910">
      <c r="P910" s="460"/>
    </row>
    <row r="911">
      <c r="P911" s="460"/>
    </row>
    <row r="912">
      <c r="P912" s="460"/>
    </row>
    <row r="913">
      <c r="P913" s="460"/>
    </row>
    <row r="914">
      <c r="P914" s="460"/>
    </row>
    <row r="915">
      <c r="P915" s="460"/>
    </row>
    <row r="916">
      <c r="P916" s="460"/>
    </row>
    <row r="917">
      <c r="P917" s="460"/>
    </row>
    <row r="918">
      <c r="P918" s="460"/>
    </row>
    <row r="919">
      <c r="P919" s="460"/>
    </row>
    <row r="920">
      <c r="P920" s="460"/>
    </row>
    <row r="921">
      <c r="P921" s="460"/>
    </row>
    <row r="922">
      <c r="P922" s="460"/>
    </row>
    <row r="923">
      <c r="P923" s="460"/>
    </row>
    <row r="924">
      <c r="P924" s="460"/>
    </row>
    <row r="925">
      <c r="P925" s="460"/>
    </row>
    <row r="926">
      <c r="P926" s="460"/>
    </row>
    <row r="927">
      <c r="P927" s="460"/>
    </row>
    <row r="928">
      <c r="P928" s="460"/>
    </row>
    <row r="929">
      <c r="P929" s="460"/>
    </row>
    <row r="930">
      <c r="P930" s="460"/>
    </row>
    <row r="931">
      <c r="P931" s="460"/>
    </row>
    <row r="932">
      <c r="P932" s="460"/>
    </row>
    <row r="933">
      <c r="P933" s="460"/>
    </row>
    <row r="934">
      <c r="P934" s="460"/>
    </row>
    <row r="935">
      <c r="P935" s="460"/>
    </row>
    <row r="936">
      <c r="P936" s="460"/>
    </row>
    <row r="937">
      <c r="P937" s="460"/>
    </row>
    <row r="938">
      <c r="P938" s="460"/>
    </row>
    <row r="939">
      <c r="P939" s="460"/>
    </row>
    <row r="940">
      <c r="P940" s="460"/>
    </row>
    <row r="941">
      <c r="P941" s="460"/>
    </row>
    <row r="942">
      <c r="P942" s="460"/>
    </row>
    <row r="943">
      <c r="P943" s="460"/>
    </row>
    <row r="944">
      <c r="P944" s="460"/>
    </row>
    <row r="945">
      <c r="P945" s="460"/>
    </row>
    <row r="946">
      <c r="P946" s="460"/>
    </row>
    <row r="947">
      <c r="P947" s="460"/>
    </row>
    <row r="948">
      <c r="P948" s="460"/>
    </row>
    <row r="949">
      <c r="P949" s="460"/>
    </row>
    <row r="950">
      <c r="P950" s="460"/>
    </row>
    <row r="951">
      <c r="P951" s="460"/>
    </row>
    <row r="952">
      <c r="P952" s="460"/>
    </row>
    <row r="953">
      <c r="P953" s="460"/>
    </row>
    <row r="954">
      <c r="P954" s="460"/>
    </row>
    <row r="955">
      <c r="P955" s="460"/>
    </row>
    <row r="956">
      <c r="P956" s="460"/>
    </row>
    <row r="957">
      <c r="P957" s="460"/>
    </row>
    <row r="958">
      <c r="P958" s="460"/>
    </row>
    <row r="959">
      <c r="P959" s="460"/>
    </row>
    <row r="960">
      <c r="P960" s="460"/>
    </row>
    <row r="961">
      <c r="P961" s="460"/>
    </row>
    <row r="962">
      <c r="P962" s="460"/>
    </row>
    <row r="963">
      <c r="P963" s="460"/>
    </row>
    <row r="964">
      <c r="P964" s="460"/>
    </row>
    <row r="965">
      <c r="P965" s="460"/>
    </row>
    <row r="966">
      <c r="P966" s="460"/>
    </row>
    <row r="967">
      <c r="P967" s="460"/>
    </row>
    <row r="968">
      <c r="P968" s="460"/>
    </row>
    <row r="969">
      <c r="P969" s="460"/>
    </row>
    <row r="970">
      <c r="P970" s="460"/>
    </row>
    <row r="971">
      <c r="P971" s="460"/>
    </row>
    <row r="972">
      <c r="P972" s="460"/>
    </row>
    <row r="973">
      <c r="P973" s="460"/>
    </row>
    <row r="974">
      <c r="P974" s="460"/>
    </row>
    <row r="975">
      <c r="P975" s="460"/>
    </row>
    <row r="976">
      <c r="P976" s="460"/>
    </row>
    <row r="977">
      <c r="P977" s="460"/>
    </row>
    <row r="978">
      <c r="P978" s="460"/>
    </row>
    <row r="979">
      <c r="P979" s="460"/>
    </row>
    <row r="980">
      <c r="P980" s="460"/>
    </row>
    <row r="981">
      <c r="P981" s="460"/>
    </row>
    <row r="982">
      <c r="P982" s="460"/>
    </row>
    <row r="983">
      <c r="P983" s="460"/>
    </row>
    <row r="984">
      <c r="P984" s="460"/>
    </row>
    <row r="985">
      <c r="P985" s="460"/>
    </row>
    <row r="986">
      <c r="P986" s="460"/>
    </row>
    <row r="987">
      <c r="P987" s="460"/>
    </row>
    <row r="988">
      <c r="P988" s="460"/>
    </row>
    <row r="989">
      <c r="P989" s="460"/>
    </row>
    <row r="990">
      <c r="P990" s="460"/>
    </row>
    <row r="991">
      <c r="P991" s="460"/>
    </row>
    <row r="992">
      <c r="P992" s="460"/>
    </row>
    <row r="993">
      <c r="P993" s="460"/>
    </row>
    <row r="994">
      <c r="P994" s="460"/>
    </row>
    <row r="995">
      <c r="P995" s="460"/>
    </row>
    <row r="996">
      <c r="P996" s="460"/>
    </row>
  </sheetData>
  <customSheetViews>
    <customSheetView guid="{832DCCDB-70E2-4AC1-96BE-BF5A193CF13A}" filter="1" showAutoFilter="1">
      <autoFilter ref="$A$1:$U$996">
        <filterColumn colId="3">
          <filters>
            <filter val="Reference Learning Mobile App"/>
            <filter val="Reference Learning Desktop App"/>
          </filters>
        </filterColumn>
        <filterColumn colId="17">
          <filters blank="1"/>
        </filterColumn>
      </autoFilter>
    </customSheetView>
    <customSheetView guid="{F9A12190-D750-4158-A1E5-F38E6E90E4A2}" filter="1" showAutoFilter="1">
      <autoFilter ref="$A$1:$U$332">
        <filterColumn colId="3">
          <filters>
            <filter val="Reference Learning Desktop App"/>
            <filter val="Reference Learning Web App"/>
          </filters>
        </filterColumn>
        <filterColumn colId="17">
          <filters/>
        </filterColumn>
      </autoFilter>
    </customSheetView>
    <customSheetView guid="{672E6248-8FE7-45E8-9FF7-4289C71F371A}" filter="1" showAutoFilter="1">
      <autoFilter ref="$A$1:$U$996">
        <filterColumn colId="3">
          <filters>
            <filter val="Reference Learning Desktop App"/>
            <filter val="Reference Learning Web App"/>
          </filters>
        </filterColumn>
        <filterColumn colId="17">
          <filters blank="1"/>
        </filterColumn>
      </autoFilter>
    </customSheetView>
    <customSheetView guid="{C8EF618B-0D4B-4E2C-8D18-DB5A72120C6C}" filter="1" showAutoFilter="1">
      <autoFilter ref="$A$1:$U$996">
        <filterColumn colId="3">
          <filters>
            <filter val="Reference learning Desktop App"/>
            <filter val="Reference Learning Desktop App"/>
          </filters>
        </filterColumn>
        <filterColumn colId="17">
          <filters blank="1"/>
        </filterColumn>
      </autoFilter>
    </customSheetView>
    <customSheetView guid="{F3606F98-A720-4C0C-867F-6272E1163452}" filter="1" showAutoFilter="1">
      <autoFilter ref="$A$1:$U$996">
        <filterColumn colId="3">
          <filters>
            <filter val="Reference Learning Mobile App"/>
            <filter val="Reference Learning Desktop App"/>
          </filters>
        </filterColumn>
      </autoFilter>
    </customSheetView>
    <customSheetView guid="{7A84FBA6-27E8-4412-99CF-49ADC8AEBC27}" filter="1" showAutoFilter="1">
      <autoFilter ref="$A$1:$U$996">
        <filterColumn colId="3">
          <filters>
            <filter val="Reference Learning Mobile App"/>
            <filter val="Reference Learning Desktop App"/>
          </filters>
        </filterColumn>
        <filterColumn colId="17">
          <filters blank="1"/>
        </filterColumn>
      </autoFilter>
    </customSheetView>
    <customSheetView guid="{3E5BD931-EA7A-44BE-8514-76ACEEB126A5}" filter="1" showAutoFilter="1">
      <autoFilter ref="$A$1:$U$996">
        <filterColumn colId="17">
          <filters blank="1"/>
        </filterColumn>
      </autoFilter>
    </customSheetView>
    <customSheetView guid="{2F19E93E-B2C0-4AB2-8F1C-EB721562D28D}" filter="1" showAutoFilter="1">
      <autoFilter ref="$A$1:$U$332">
        <filterColumn colId="13">
          <filters>
            <filter val="verifyUserIsAbleToSignInToTheApp"/>
            <filter val="verifyLoginBtnforStudenRole"/>
            <filter val="validateDifferentLoginAttribbutes"/>
            <filter val="verifyFullStopInToastMessageBelowPasswordField"/>
            <filter val="VerifyStateUserAbleToMergeWithUpdatedMobileNumberAndEmailOfCustodianUser"/>
            <filter val="DeviceLocationPopupShouldNotBeShownAgainTotheUser"/>
            <filter val="verifyMandatoryStateAndDistrictPrefilledAndVerifyBackBtnDisplayed"/>
            <filter val="NoLocationPopUpWhenUserIsInSignInPageSignUpPageAndForgotPasswordPage"/>
            <filter val="validateSubmitButtonWithoutSelectingstateDistrict"/>
            <filter val="PasswordFieldFishEyeIconScenarioValidation"/>
            <filter val="validateRecoverAccountPageDetails"/>
            <filter val="verifyUsageHistoryInLoggedInGmailAccount"/>
            <filter val="ValidateOTPVerificationFailedWithAttemptCountForEmail"/>
            <filter val="UpdateProfileDetailsForSelfSignedUser"/>
            <filter val="validateMyDetailsPageWithSomeAttributes"/>
            <filter val="ResetPasswordOtpMinuteValidation"/>
            <filter val="EmailIDAlreadyRegisteredValidationForSSO"/>
            <filter val="verifyBrowseDIKSHAMsgAndWelcomeMsgInNewExperience"/>
            <filter val="validateRecoverEmailAddressToSendOTP"/>
            <filter val="verifyGoBackLinkShouldGetDisplayedInMergePage"/>
            <filter val="userShouldbeAskedforBMCSelection"/>
            <filter val="VerfiyNoBoardValueInProfile"/>
            <filter val="verifyGlobalConsentPopupDetailsWhileConsumingACourseForNonCustodianUser"/>
            <filter val="SubmitDetailsNotDisplayIfCustodianUserMovedToStateTenant"/>
            <filter val="MergeStateUserWithAnotherUserValidation"/>
            <filter val="verifyNoSubPersonaForGuestUser"/>
            <filter val="userAbleToReloginUsingExternalIDAndSchoolIDAccountMergedViaSSO"/>
            <filter val="validateOnboardingDetails"/>
            <filter val="PrimaryAccountProfileInformationShouldNotChangePostMerge"/>
            <filter val="validateSSOloginFlowAndValidateInvalidLogin"/>
            <filter val="verifyYOBPopUpNotBeDisplayedForNewlyRegisteredCustodianUser"/>
            <filter val="verifyOTPSentToParentOrGuardianMessageForMinorUsersWhileRegistration"/>
            <filter val="validateForgotTextIsReplacedByForgetPasswordText"/>
            <filter val="verifyUserAbleToFillFrameworkAndLocationDetails"/>
            <filter val="VerifyParentsTermsAndConditionMessage"/>
            <filter val="userNavigatedToNativePagePostClickingLoginBtnInProfileAndInHamburgerMenu"/>
            <filter val="MobileNumberOtpMsgForMajorUser"/>
            <filter val="verifyBMGSPickValuesInProfileToastMessagePostLogin"/>
            <filter val="validateErrorMsgForMergingNonRegistedDikshaUser"/>
            <filter val="verifyLoginOptionsWhileLogin"/>
            <filter val="VerifyAfterMergeStateUserAbleToEditStateAndDistrictValues"/>
            <filter val="ValidateOTPVerificationFailedWithAttemptCountForReSendApproachForEmailId"/>
            <filter val="verifyMobileNumberOtpMsgForMinorUser"/>
            <filter val="VerifySunbirdIdShouldGetDisplayedInProfilePage"/>
            <filter val="SSoGlobalConsentPopupForFirstTimeValidation"/>
            <filter val="stateUserAbleToLoginWithExistingValidCredentialsAndValidateGreenTickMarkInProfilePage"/>
            <filter val="validateCourseInMyCourseSectionAndInProfilePostMergeofCustodianUser &#10;             validateCourseScenarioAfterSync"/>
            <filter val="clickBrowserBackBtnAndValidateMerge"/>
            <filter val="VerifyStudentContentInSearch"/>
            <filter val="MobileNoAlreadyRegisteredValidationForSSO"/>
            <filter val="ForgotPasswordErrorValidation"/>
            <filter val="validateCourseInMyCourseSectionAndInProfilePostMergeofCustodianUser&#10;&#10;&#10;validateCourseScenarioAfterSync"/>
            <filter val="ValidateStateAndDistrictForSchoolHeadPostLogin"/>
            <filter val="verifyConsentFormInSubmitDetails"/>
            <filter val="verifyStateAndDistrictValuesAreAutopopulatedInRegisterHerePage"/>
            <filter val="verifyOTPwarningMessageInRegisterpage"/>
            <filter val="validateInvalidEmailAddressMessageInMergeAccountScreen"/>
            <filter val="verifyEnterMobileNumberOrEmailAddressMandatoryForMajorUserInRegisterHere"/>
            <filter val="PostMergingAccountValidateSuccessTostrMsg"/>
            <filter val="OtpValidationWithReSendAndMultipleAttempts"/>
            <filter val="verifyUserShouldBeAbleToSeeThePreviousSearchResultPostLogin"/>
            <filter val="verifyUserAbleToLoginWithGmail"/>
            <filter val="verifyNoMergeAccountOptionInSettingsForCustodianUser"/>
            <filter val="validateCourseInMyCourseSectionAndInProfilePostMergeofCustodianUser&#10;&#10;validateCourseScenarioAfterSync"/>
            <filter val="verifyNotLandingOnSearchTabForLoggedInUser"/>
            <filter val="verifyUserShouldNavigatedToRegistrationPageWhenSignInWithGoogleNewAccount"/>
            <filter val="verifyTextInRoleConfirmationAndLabelInEditLocationPage"/>
            <filter val="verifyEnterMobileNumberOrEmailAddressMandatoryForMinorUserInRegisterHere"/>
            <filter val="userAbleToSeeMergeOptionAndAbleToMergeCustodianUserSuccessfully"/>
            <filter val="verifyYOBnotAccecsibletoSSOandExistingUser"/>
            <filter val="clickOnContentCardAndClickBackMulritipleTimesAndCheckBMCpopUp"/>
            <filter val="verifymergeaccountforsso&#10;verifyssoprofileanddownloadcertificate"/>
            <filter val="VerifyGlobalConsentPopupIsDisplayedForFirstTimeSSOLoginUser"/>
            <filter val="verifySubroleScreenForHeadTeacherRoleIsDisplayedForNewCredentials"/>
            <filter val="VerifySSOLoginTheUserProfileHasAllVauesOfStateSystem"/>
            <filter val="EmailAddressOtpMsgForMinorUser"/>
            <filter val="validateLoginWithGoogleIsReplacedBySignWithGoogle"/>
            <filter val="TermsAndCheckBoxAvailableBelowOTPTextboxInRegisterPage"/>
            <filter val="validateSSOloginFlow"/>
            <filter val="verifyNoYOBPopupForSSOUser"/>
            <filter val="verifyAllTextIsDisplayedInRegisterHereInDarkMode"/>
            <filter val="VerifyAfterMergingPrimaryUserNotGettingAnOptionToEditStateAndDistrictValuesButAbleToEditTheProfileInformation"/>
            <filter val="verifyNewTagsInHamburgerMenuAndLoginOptions"/>
            <filter val="validateEmailAndNameIsNotRegisteredWithSunbirdMsg"/>
            <filter val="validateCourseInMyCourseSectionAndInProfilePostMergeofCustodianUser&#10;             validateCourseScenarioAfterSync"/>
            <filter val="LoginWithValidAndInvalidCredential"/>
            <filter val="verifyTenantWithoutBoardMerge"/>
            <filter val="validateBoardMediumClassSubjectValuesAreHiddenInRegisterHerePage"/>
            <filter val="verifyBMSvaluesInAlphabeticalOrderInSelfSignedUsers"/>
            <filter val="verifyPostClickingContinueBtnInRegisterHerePageShouldWorkAsExpected"/>
            <filter val="validateConsentPopUpForStateUsers"/>
            <filter val="ValidateOTPVerificationFailedWithAttemptCountForMobile"/>
            <filter val="VerifyEmailAddressOtpMsgForMajorUser"/>
            <filter val="ValidateEmailOTPSentMessageForgetPassword"/>
            <filter val="verifyErrorMessageShouldGetDisplayedOnAlredyMergedAccount"/>
            <filter val="validateNewRegisterHerePage"/>
            <filter val="verifyDistrictDetailsInProfile"/>
            <filter val="validateExternalIDInConsentDeclarationFormForStateUsers"/>
            <filter val="verifyMobileNumberEmailAddressAndAsterikSymbolInRegisterHerePage"/>
            <filter val="VerifyGlobalConsentEntrySSO"/>
            <filter val="validateMergeAccountOptionInSettingsScreenPostClickBackBtn"/>
            <filter val="verifyNewCustodianRegisteredUsers"/>
            <filter val="verifyUserShouldNotNavigatedToRegistrationPageWhenSignInWithGoogleOldAccount"/>
            <filter val="verifyAlreadyRegisteredEmailMessage"/>
            <filter val="validateHomeAndSearchPagePostSwitchToNewExperienceBtn"/>
            <filter val="verifyNewRegisterHerePage"/>
            <filter val="verifyLocationPopupIsNotDisplayedToLoggedSSOUser"/>
            <filter val="UpdateProfileDataAsCustodianUser"/>
            <filter val="validateRegisterPageWithInvalidMessage"/>
            <filter val="validateToastMessageForIncorrectOTP"/>
            <filter val="ValidateMobileOTPSentMessageForForgetPassword"/>
            <filter val="validateFailedToMergeAccountMessageWhileMergingStateUser"/>
            <filter val="PostLoginExistingUserShouldnotgetTncPopup"/>
            <filter val="verifyLoginPageAndSettingsScreenWhileMergeAccounts"/>
            <filter val="ValidateOTPVerificationFailedWithAttemptCountForReSendApproachForMobile"/>
            <filter val="NotPermittedToMergeErrorValidationWhileMergeingStateUser"/>
            <filter val="LoginWithStateSystemAndMergeCustodianUserAndValidateToasterMsg"/>
            <filter val="ValidateBMCpopUpIsAbsentInEachpage"/>
            <filter val="updateSubmitDetailsInProfile"/>
            <filter val="validateYearOfBirthErrorIfFutureYearInitialized"/>
            <filter val="verifyForgetPasswordLabelInLoginPage"/>
            <filter val="verifyUserAbleToNavigateBackFromOTPPageSuccessfully"/>
            <filter val="verifyOnboardingBMCSLabelsLanguageChangingWithSelectedLanguage"/>
            <filter val="ToVerifyViewAllButtonUnderLibraryOfExplorePage"/>
            <filter val="verifyUserAbleToLoginToTheSystemUsingUsernameExternalIDAndSchoolExternalID"/>
            <filter val="verifyUserAbleToEnrollConsumeCourseContent"/>
            <filter val="verifyBoardValuesAreInAlphabeticalOrder"/>
            <filter val="verifyAdminUserAskedToForMandatoryTermsAndConditionInRegisterHerePage"/>
            <filter val="verifyUserNotAbleToLoginUsingAlreadyMergedAccountCredentials"/>
            <filter val="verifyNavigateToMergeScreenToValidate"/>
            <filter val="verifyStateAndDistrictMandatoryPostLoginForHeadTeacherOfficialsForNewUser"/>
          </filters>
        </filterColumn>
      </autoFilter>
    </customSheetView>
    <customSheetView guid="{8B8A269F-BAF6-48B0-A17F-2AEAD9F8456E}" filter="1" showAutoFilter="1">
      <autoFilter ref="$A$1:$U$996">
        <filterColumn colId="17">
          <filters blank="1"/>
        </filterColumn>
      </autoFilter>
    </customSheetView>
    <customSheetView guid="{ECE34591-EB9E-4FA2-BDF4-764CC0BDBC01}" filter="1" showAutoFilter="1">
      <autoFilter ref="$A$1:$U$996">
        <filterColumn colId="3">
          <filters>
            <filter val="Reference Learning Mobile App"/>
            <filter val="Reference Learning Desktop App"/>
          </filters>
        </filterColumn>
        <filterColumn colId="17">
          <filters blank="1"/>
        </filterColumn>
      </autoFilter>
    </customSheetView>
    <customSheetView guid="{9E811A48-C3E3-4F30-80ED-825CFE84A008}" filter="1" showAutoFilter="1">
      <autoFilter ref="$A$1:$U$996">
        <filterColumn colId="17">
          <filters blank="1">
            <filter val="Pass"/>
          </filters>
        </filterColumn>
      </autoFilter>
    </customSheetView>
    <customSheetView guid="{2451F669-8593-4D4D-9AB5-4773C1EB6A9D}" filter="1" showAutoFilter="1">
      <autoFilter ref="$A$1:$U$332">
        <filterColumn colId="16">
          <filters>
            <filter val="Naveen"/>
            <filter val="Priya"/>
          </filters>
        </filterColumn>
      </autoFilter>
    </customSheetView>
    <customSheetView guid="{71623A15-00CB-4385-B295-F9950A45FB02}" filter="1" showAutoFilter="1">
      <autoFilter ref="$A$1:$U$332">
        <filterColumn colId="13">
          <filters blank="1"/>
        </filterColumn>
      </autoFilter>
    </customSheetView>
    <customSheetView guid="{5F53A2FE-7BEB-4296-9244-CA9C804CCE8F}" filter="1" showAutoFilter="1">
      <autoFilter ref="$A$1:$U$332">
        <filterColumn colId="17">
          <filters/>
        </filterColumn>
      </autoFilter>
    </customSheetView>
    <customSheetView guid="{2E4A647F-8EF7-4AC1-A470-93FEF1189896}" filter="1" showAutoFilter="1">
      <autoFilter ref="$A$1:$U$996">
        <filterColumn colId="3">
          <filters>
            <filter val="Reference Learning Mobile App"/>
            <filter val="Reference Learning Desktop App"/>
          </filters>
        </filterColumn>
        <filterColumn colId="5">
          <filters blank="1">
            <filter val="P1"/>
          </filters>
        </filterColumn>
        <filterColumn colId="17">
          <filters blank="1"/>
        </filterColumn>
      </autoFilter>
    </customSheetView>
    <customSheetView guid="{765B0A27-960D-4C8D-94E2-1035F77422DE}" filter="1" showAutoFilter="1">
      <autoFilter ref="$A$1:$U$332">
        <filterColumn colId="13">
          <filters blank="1"/>
        </filterColumn>
        <filterColumn colId="3">
          <filters>
            <filter val="Reference Learning Desktop App"/>
            <filter val="Reference Learning Web App"/>
          </filters>
        </filterColumn>
      </autoFilter>
    </customSheetView>
    <customSheetView guid="{BF1A60A3-266E-49C5-992A-6E5B61B0C431}" filter="1" showAutoFilter="1">
      <autoFilter ref="$A$1:$U$996">
        <filterColumn colId="13">
          <filters blank="1"/>
        </filterColumn>
      </autoFilter>
    </customSheetView>
    <customSheetView guid="{E4C229AE-E1FF-4717-B95C-882C9AE147D4}" filter="1" showAutoFilter="1">
      <autoFilter ref="$A$1:$U$996">
        <filterColumn colId="3">
          <filters>
            <filter val="Reference Learning Mobile App"/>
            <filter val="Reference Learning Desktop App"/>
          </filters>
        </filterColumn>
        <filterColumn colId="17">
          <filters blank="1"/>
        </filterColumn>
      </autoFilter>
    </customSheetView>
    <customSheetView guid="{6BDE1F70-F2DA-45AE-A1D2-BA059E32CE2D}" filter="1" showAutoFilter="1">
      <autoFilter ref="$A$1:$U$996">
        <filterColumn colId="3">
          <filters>
            <filter val="Reference Learning Mobile App"/>
            <filter val="Reference Learning Desktop App"/>
          </filters>
        </filterColumn>
        <filterColumn colId="17">
          <filters blank="1"/>
        </filterColumn>
      </autoFilter>
    </customSheetView>
    <customSheetView guid="{9236D606-6B4E-46C9-A52E-2DFF629BF5D8}" filter="1" showAutoFilter="1">
      <autoFilter ref="$A$1:$U$996">
        <filterColumn colId="3">
          <filters>
            <filter val="Reference Learning Mobile App"/>
            <filter val="Reference Learning Desktop App"/>
          </filters>
        </filterColumn>
        <filterColumn colId="17">
          <filters blank="1"/>
        </filterColumn>
      </autoFilter>
    </customSheetView>
    <customSheetView guid="{13B1CD0E-22BF-4D5B-8FFD-6018405B628C}" filter="1" showAutoFilter="1">
      <autoFilter ref="$A$1:$U$332">
        <filterColumn colId="3">
          <filters>
            <filter val="Reference learning Desktop App"/>
            <filter val="Reference Learning Desktop App"/>
            <filter val="Reference Learning Web App"/>
          </filters>
        </filterColumn>
        <filterColumn colId="17">
          <filters/>
        </filterColumn>
      </autoFilter>
    </customSheetView>
  </customSheetViews>
  <dataValidations>
    <dataValidation type="list" allowBlank="1" showErrorMessage="1" sqref="P2:P332">
      <formula1>"10/04/2024,19/04/2024,22/04/2024,23/04/2024,24/04/2024,25/04/2024,26/04/2024,29/04/2024,30/04/2024,02/05/2024,03/05/2024,08/05/2024,09/05/2024,10/05/2024,13/05/2024"</formula1>
    </dataValidation>
    <dataValidation type="list" allowBlank="1" showErrorMessage="1" sqref="F2:F332">
      <formula1>"P1,P2"</formula1>
    </dataValidation>
    <dataValidation type="list" allowBlank="1" showErrorMessage="1" sqref="H2:H332">
      <formula1>"CC,ETB,TPD,UO"</formula1>
    </dataValidation>
    <dataValidation type="list" allowBlank="1" showErrorMessage="1" sqref="R2:R332">
      <formula1>"Pass,Fail,NA,Blocked"</formula1>
    </dataValidation>
    <dataValidation type="list" allowBlank="1" showErrorMessage="1" sqref="G2:G332">
      <formula1>"Already Automated,Cannot be automated,Pending Feasibility,To be automated"</formula1>
    </dataValidation>
    <dataValidation type="list" allowBlank="1" showErrorMessage="1" sqref="Q2:Q332">
      <formula1>"Automation Execution 1,Automation Execution 2,Manjula,Namrata,Naveen,Poornima,Priya,Raghavendira"</formula1>
    </dataValidation>
    <dataValidation type="list" allowBlank="1" showErrorMessage="1" sqref="T2:T332">
      <formula1>"Known Bug,Deprecated"</formula1>
    </dataValidation>
    <dataValidation type="list" allowBlank="1" showErrorMessage="1" sqref="D2:D332">
      <formula1>"Reference Learning Desktop App,Reference Learning Mobile App,Reference Learning Web App"</formula1>
    </dataValidation>
  </dataValidations>
  <hyperlinks>
    <hyperlink r:id="rId1" ref="B3"/>
    <hyperlink r:id="rId2" ref="B12"/>
    <hyperlink r:id="rId3" ref="B14"/>
    <hyperlink r:id="rId4" ref="S14"/>
    <hyperlink r:id="rId5" ref="B15"/>
    <hyperlink r:id="rId6" ref="S15"/>
    <hyperlink r:id="rId7" ref="B16"/>
    <hyperlink r:id="rId8" ref="S16"/>
    <hyperlink r:id="rId9" ref="B17"/>
    <hyperlink r:id="rId10" ref="S17"/>
    <hyperlink r:id="rId11" ref="B19"/>
    <hyperlink r:id="rId12" ref="S22"/>
    <hyperlink r:id="rId13" ref="B36"/>
    <hyperlink r:id="rId14" ref="B37"/>
    <hyperlink r:id="rId15" ref="B41"/>
    <hyperlink r:id="rId16" ref="B48"/>
    <hyperlink r:id="rId17" ref="B49"/>
    <hyperlink r:id="rId18" ref="B50"/>
    <hyperlink r:id="rId19" ref="B55"/>
    <hyperlink r:id="rId20" ref="B56"/>
    <hyperlink r:id="rId21" ref="B57"/>
    <hyperlink r:id="rId22" ref="B64"/>
    <hyperlink r:id="rId23" ref="S66"/>
    <hyperlink r:id="rId24" ref="K73"/>
    <hyperlink r:id="rId25" ref="B74"/>
    <hyperlink r:id="rId26" ref="B85"/>
    <hyperlink r:id="rId27" ref="B86"/>
    <hyperlink r:id="rId28" ref="B90"/>
    <hyperlink r:id="rId29" ref="B91"/>
    <hyperlink r:id="rId30" ref="S106"/>
    <hyperlink r:id="rId31" ref="S107"/>
    <hyperlink r:id="rId32" ref="S116"/>
    <hyperlink r:id="rId33" ref="B123"/>
    <hyperlink r:id="rId34" ref="S130"/>
    <hyperlink r:id="rId35" ref="S134"/>
    <hyperlink r:id="rId36" ref="B135"/>
    <hyperlink r:id="rId37" ref="B181"/>
    <hyperlink r:id="rId38" ref="S201"/>
    <hyperlink r:id="rId39" ref="S202"/>
    <hyperlink r:id="rId40" ref="S214"/>
    <hyperlink r:id="rId41" ref="S218"/>
    <hyperlink r:id="rId42" ref="S219"/>
    <hyperlink r:id="rId43" ref="S220"/>
    <hyperlink r:id="rId44" ref="S221"/>
    <hyperlink r:id="rId45" ref="S226"/>
    <hyperlink r:id="rId46" ref="S227"/>
    <hyperlink r:id="rId47" ref="S228"/>
    <hyperlink r:id="rId48" ref="S229"/>
    <hyperlink r:id="rId49" ref="S232"/>
    <hyperlink r:id="rId50" ref="S233"/>
    <hyperlink r:id="rId51" ref="S234"/>
    <hyperlink r:id="rId52" ref="S236"/>
    <hyperlink r:id="rId53" ref="S237"/>
    <hyperlink r:id="rId54" ref="S238"/>
    <hyperlink r:id="rId55" ref="S239"/>
    <hyperlink r:id="rId56" ref="S240"/>
    <hyperlink r:id="rId57" ref="S241"/>
    <hyperlink r:id="rId58" ref="S242"/>
    <hyperlink r:id="rId59" ref="S243"/>
    <hyperlink r:id="rId60" ref="S245"/>
    <hyperlink r:id="rId61" ref="S246"/>
    <hyperlink r:id="rId62" ref="S247"/>
    <hyperlink r:id="rId63" ref="S248"/>
    <hyperlink r:id="rId64" ref="S249"/>
    <hyperlink r:id="rId65" ref="S250"/>
    <hyperlink r:id="rId66" ref="S251"/>
    <hyperlink r:id="rId67" ref="S253"/>
    <hyperlink r:id="rId68" ref="S254"/>
    <hyperlink r:id="rId69" ref="S255"/>
    <hyperlink r:id="rId70" ref="B286"/>
    <hyperlink r:id="rId71" ref="B287"/>
    <hyperlink r:id="rId72" ref="B288"/>
    <hyperlink r:id="rId73" ref="B289"/>
    <hyperlink r:id="rId74" ref="B290"/>
    <hyperlink r:id="rId75" ref="B291"/>
    <hyperlink r:id="rId76" ref="B292"/>
    <hyperlink r:id="rId77" ref="B293"/>
    <hyperlink r:id="rId78" ref="B294"/>
    <hyperlink r:id="rId79" ref="B301"/>
    <hyperlink r:id="rId80" ref="B302"/>
    <hyperlink r:id="rId81" ref="B306"/>
    <hyperlink r:id="rId82" ref="B328"/>
    <hyperlink r:id="rId83" ref="B332"/>
  </hyperlinks>
  <drawing r:id="rId84"/>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9.38"/>
    <col customWidth="1" min="2" max="2" width="9.13"/>
    <col customWidth="1" min="4" max="4" width="14.5"/>
    <col customWidth="1" min="9" max="9" width="31.13"/>
    <col customWidth="1" min="10" max="10" width="24.0"/>
    <col customWidth="1" min="11" max="11" width="25.75"/>
    <col customWidth="1" min="12" max="12" width="24.88"/>
    <col customWidth="1" min="13" max="13" width="28.0"/>
  </cols>
  <sheetData>
    <row r="1">
      <c r="A1" s="511" t="s">
        <v>2236</v>
      </c>
      <c r="B1" s="511" t="s">
        <v>2237</v>
      </c>
      <c r="C1" s="511" t="s">
        <v>2238</v>
      </c>
      <c r="D1" s="511" t="s">
        <v>6418</v>
      </c>
      <c r="E1" s="511" t="s">
        <v>2240</v>
      </c>
      <c r="F1" s="511" t="s">
        <v>2241</v>
      </c>
      <c r="G1" s="541" t="s">
        <v>451</v>
      </c>
      <c r="H1" s="511" t="s">
        <v>2243</v>
      </c>
      <c r="I1" s="511" t="s">
        <v>2244</v>
      </c>
      <c r="J1" s="511" t="s">
        <v>2245</v>
      </c>
      <c r="K1" s="511" t="s">
        <v>454</v>
      </c>
      <c r="L1" s="511" t="s">
        <v>2246</v>
      </c>
      <c r="M1" s="511" t="s">
        <v>2247</v>
      </c>
      <c r="N1" s="511" t="s">
        <v>456</v>
      </c>
      <c r="O1" s="512" t="s">
        <v>6419</v>
      </c>
      <c r="P1" s="511" t="s">
        <v>457</v>
      </c>
      <c r="Q1" s="511" t="s">
        <v>458</v>
      </c>
      <c r="R1" s="511" t="s">
        <v>78</v>
      </c>
      <c r="S1" s="511" t="s">
        <v>460</v>
      </c>
      <c r="T1" s="511" t="s">
        <v>462</v>
      </c>
      <c r="U1" s="512" t="s">
        <v>6420</v>
      </c>
    </row>
    <row r="2">
      <c r="A2" s="513" t="s">
        <v>1412</v>
      </c>
      <c r="B2" s="514"/>
      <c r="C2" s="514"/>
      <c r="D2" s="513" t="s">
        <v>296</v>
      </c>
      <c r="E2" s="513" t="s">
        <v>6421</v>
      </c>
      <c r="F2" s="513" t="s">
        <v>11</v>
      </c>
      <c r="G2" s="514" t="s">
        <v>465</v>
      </c>
      <c r="H2" s="513" t="s">
        <v>847</v>
      </c>
      <c r="I2" s="515" t="s">
        <v>6422</v>
      </c>
      <c r="J2" s="514" t="s">
        <v>6423</v>
      </c>
      <c r="K2" s="515" t="s">
        <v>6424</v>
      </c>
      <c r="L2" s="515" t="s">
        <v>6425</v>
      </c>
      <c r="M2" s="514"/>
      <c r="N2" s="542" t="s">
        <v>6426</v>
      </c>
      <c r="O2" s="515" t="s">
        <v>6427</v>
      </c>
      <c r="P2" s="515" t="s">
        <v>1026</v>
      </c>
      <c r="Q2" s="515" t="s">
        <v>490</v>
      </c>
      <c r="R2" s="515" t="s">
        <v>95</v>
      </c>
      <c r="S2" s="514"/>
      <c r="T2" s="514"/>
      <c r="U2" s="514" t="s">
        <v>2546</v>
      </c>
    </row>
    <row r="3">
      <c r="A3" s="513" t="s">
        <v>1418</v>
      </c>
      <c r="B3" s="514"/>
      <c r="C3" s="514"/>
      <c r="D3" s="513" t="s">
        <v>296</v>
      </c>
      <c r="E3" s="513" t="s">
        <v>14</v>
      </c>
      <c r="F3" s="513" t="s">
        <v>11</v>
      </c>
      <c r="G3" s="514" t="s">
        <v>465</v>
      </c>
      <c r="H3" s="513" t="s">
        <v>847</v>
      </c>
      <c r="I3" s="515" t="s">
        <v>6428</v>
      </c>
      <c r="J3" s="514"/>
      <c r="K3" s="515" t="s">
        <v>6429</v>
      </c>
      <c r="L3" s="515" t="s">
        <v>6430</v>
      </c>
      <c r="M3" s="514"/>
      <c r="N3" s="514" t="s">
        <v>6431</v>
      </c>
      <c r="O3" s="514"/>
      <c r="P3" s="528">
        <v>45478.0</v>
      </c>
      <c r="Q3" s="515" t="s">
        <v>94</v>
      </c>
      <c r="R3" s="515" t="s">
        <v>95</v>
      </c>
      <c r="S3" s="514"/>
      <c r="T3" s="514"/>
      <c r="U3" s="514"/>
    </row>
    <row r="4">
      <c r="A4" s="513" t="s">
        <v>1424</v>
      </c>
      <c r="B4" s="513" t="s">
        <v>6432</v>
      </c>
      <c r="C4" s="513" t="s">
        <v>2607</v>
      </c>
      <c r="D4" s="513" t="s">
        <v>296</v>
      </c>
      <c r="E4" s="513" t="s">
        <v>14</v>
      </c>
      <c r="F4" s="513" t="s">
        <v>11</v>
      </c>
      <c r="G4" s="514" t="s">
        <v>465</v>
      </c>
      <c r="H4" s="513" t="s">
        <v>847</v>
      </c>
      <c r="I4" s="543" t="s">
        <v>6433</v>
      </c>
      <c r="J4" s="514"/>
      <c r="K4" s="514" t="s">
        <v>6434</v>
      </c>
      <c r="L4" s="543" t="s">
        <v>6435</v>
      </c>
      <c r="M4" s="514"/>
      <c r="N4" s="514" t="s">
        <v>6436</v>
      </c>
      <c r="O4" s="514"/>
      <c r="P4" s="515" t="s">
        <v>1026</v>
      </c>
      <c r="Q4" s="515" t="s">
        <v>490</v>
      </c>
      <c r="R4" s="515" t="s">
        <v>95</v>
      </c>
      <c r="S4" s="514"/>
      <c r="T4" s="514"/>
      <c r="U4" s="514"/>
    </row>
    <row r="5">
      <c r="A5" s="513" t="s">
        <v>1429</v>
      </c>
      <c r="B5" s="513" t="s">
        <v>6437</v>
      </c>
      <c r="C5" s="513" t="s">
        <v>6438</v>
      </c>
      <c r="D5" s="513" t="s">
        <v>296</v>
      </c>
      <c r="E5" s="513" t="s">
        <v>14</v>
      </c>
      <c r="F5" s="513" t="s">
        <v>11</v>
      </c>
      <c r="G5" s="514" t="s">
        <v>465</v>
      </c>
      <c r="H5" s="513" t="s">
        <v>847</v>
      </c>
      <c r="I5" s="514" t="s">
        <v>6439</v>
      </c>
      <c r="J5" s="514" t="s">
        <v>6440</v>
      </c>
      <c r="K5" s="514" t="s">
        <v>6441</v>
      </c>
      <c r="L5" s="514" t="s">
        <v>6442</v>
      </c>
      <c r="M5" s="514"/>
      <c r="N5" s="514" t="s">
        <v>6443</v>
      </c>
      <c r="O5" s="514"/>
      <c r="P5" s="517" t="s">
        <v>504</v>
      </c>
      <c r="Q5" s="515" t="s">
        <v>490</v>
      </c>
      <c r="R5" s="515" t="s">
        <v>95</v>
      </c>
      <c r="S5" s="514"/>
      <c r="T5" s="514"/>
      <c r="U5" s="514"/>
    </row>
    <row r="6">
      <c r="A6" s="513" t="s">
        <v>1435</v>
      </c>
      <c r="B6" s="544" t="str">
        <f>HYPERLINK("https://project-sunbird.atlassian.net/browse/SB-18504","SB-18504")</f>
        <v>SB-18504</v>
      </c>
      <c r="C6" s="514"/>
      <c r="D6" s="513" t="s">
        <v>296</v>
      </c>
      <c r="E6" s="513" t="s">
        <v>6444</v>
      </c>
      <c r="F6" s="513" t="s">
        <v>12</v>
      </c>
      <c r="G6" s="514" t="s">
        <v>588</v>
      </c>
      <c r="H6" s="513" t="s">
        <v>847</v>
      </c>
      <c r="I6" s="514" t="s">
        <v>6445</v>
      </c>
      <c r="J6" s="514" t="s">
        <v>6446</v>
      </c>
      <c r="K6" s="545" t="s">
        <v>6447</v>
      </c>
      <c r="L6" s="514" t="s">
        <v>6448</v>
      </c>
      <c r="M6" s="514"/>
      <c r="N6" s="514"/>
      <c r="O6" s="514"/>
      <c r="P6" s="517" t="s">
        <v>504</v>
      </c>
      <c r="Q6" s="515" t="s">
        <v>490</v>
      </c>
      <c r="R6" s="515" t="s">
        <v>95</v>
      </c>
      <c r="S6" s="514"/>
      <c r="T6" s="514"/>
      <c r="U6" s="514"/>
    </row>
    <row r="7">
      <c r="A7" s="513" t="s">
        <v>1440</v>
      </c>
      <c r="B7" s="513" t="s">
        <v>6449</v>
      </c>
      <c r="C7" s="513" t="s">
        <v>6450</v>
      </c>
      <c r="D7" s="513" t="s">
        <v>296</v>
      </c>
      <c r="E7" s="513" t="s">
        <v>14</v>
      </c>
      <c r="F7" s="513" t="s">
        <v>12</v>
      </c>
      <c r="G7" s="514" t="s">
        <v>465</v>
      </c>
      <c r="H7" s="513" t="s">
        <v>847</v>
      </c>
      <c r="I7" s="514" t="s">
        <v>6451</v>
      </c>
      <c r="J7" s="514"/>
      <c r="K7" s="514" t="s">
        <v>6452</v>
      </c>
      <c r="L7" s="514" t="s">
        <v>6453</v>
      </c>
      <c r="M7" s="514"/>
      <c r="N7" s="514" t="s">
        <v>6454</v>
      </c>
      <c r="O7" s="514"/>
      <c r="P7" s="515" t="s">
        <v>6455</v>
      </c>
      <c r="Q7" s="515" t="s">
        <v>490</v>
      </c>
      <c r="R7" s="515" t="s">
        <v>95</v>
      </c>
      <c r="S7" s="514"/>
      <c r="T7" s="514"/>
      <c r="U7" s="514"/>
    </row>
    <row r="8">
      <c r="A8" s="513" t="s">
        <v>1446</v>
      </c>
      <c r="B8" s="513" t="s">
        <v>6456</v>
      </c>
      <c r="C8" s="513" t="s">
        <v>6457</v>
      </c>
      <c r="D8" s="513" t="s">
        <v>296</v>
      </c>
      <c r="E8" s="513" t="s">
        <v>6444</v>
      </c>
      <c r="F8" s="513" t="s">
        <v>11</v>
      </c>
      <c r="G8" s="514" t="s">
        <v>465</v>
      </c>
      <c r="H8" s="513" t="s">
        <v>847</v>
      </c>
      <c r="I8" s="514" t="s">
        <v>6458</v>
      </c>
      <c r="J8" s="514"/>
      <c r="K8" s="514" t="s">
        <v>6459</v>
      </c>
      <c r="L8" s="514" t="s">
        <v>6460</v>
      </c>
      <c r="M8" s="514"/>
      <c r="N8" s="514" t="s">
        <v>6461</v>
      </c>
      <c r="O8" s="515"/>
      <c r="P8" s="546">
        <v>45540.0</v>
      </c>
      <c r="Q8" s="533" t="s">
        <v>490</v>
      </c>
      <c r="R8" s="547" t="s">
        <v>95</v>
      </c>
      <c r="S8" s="515" t="s">
        <v>6462</v>
      </c>
      <c r="T8" s="514"/>
      <c r="U8" s="514"/>
    </row>
    <row r="9">
      <c r="A9" s="513" t="s">
        <v>1451</v>
      </c>
      <c r="B9" s="513" t="s">
        <v>6463</v>
      </c>
      <c r="C9" s="513" t="s">
        <v>5263</v>
      </c>
      <c r="D9" s="513" t="s">
        <v>296</v>
      </c>
      <c r="E9" s="513" t="s">
        <v>5475</v>
      </c>
      <c r="F9" s="513" t="s">
        <v>11</v>
      </c>
      <c r="G9" s="514" t="s">
        <v>588</v>
      </c>
      <c r="H9" s="513" t="s">
        <v>847</v>
      </c>
      <c r="I9" s="514" t="s">
        <v>6464</v>
      </c>
      <c r="J9" s="514" t="s">
        <v>6465</v>
      </c>
      <c r="K9" s="514" t="s">
        <v>6466</v>
      </c>
      <c r="L9" s="514" t="s">
        <v>6467</v>
      </c>
      <c r="M9" s="514"/>
      <c r="N9" s="514"/>
      <c r="O9" s="514"/>
      <c r="P9" s="517" t="s">
        <v>504</v>
      </c>
      <c r="Q9" s="515" t="s">
        <v>490</v>
      </c>
      <c r="R9" s="515" t="s">
        <v>95</v>
      </c>
      <c r="S9" s="514"/>
      <c r="T9" s="514"/>
      <c r="U9" s="514"/>
    </row>
    <row r="10">
      <c r="A10" s="513" t="s">
        <v>1454</v>
      </c>
      <c r="B10" s="513" t="s">
        <v>6468</v>
      </c>
      <c r="C10" s="513" t="s">
        <v>6457</v>
      </c>
      <c r="D10" s="513" t="s">
        <v>296</v>
      </c>
      <c r="E10" s="513" t="s">
        <v>5186</v>
      </c>
      <c r="F10" s="513" t="s">
        <v>11</v>
      </c>
      <c r="G10" s="514" t="s">
        <v>465</v>
      </c>
      <c r="H10" s="514" t="s">
        <v>847</v>
      </c>
      <c r="I10" s="515" t="s">
        <v>6469</v>
      </c>
      <c r="J10" s="514"/>
      <c r="K10" s="514" t="s">
        <v>6470</v>
      </c>
      <c r="L10" s="515" t="s">
        <v>6471</v>
      </c>
      <c r="M10" s="514"/>
      <c r="N10" s="518" t="s">
        <v>6472</v>
      </c>
      <c r="O10" s="515" t="s">
        <v>6473</v>
      </c>
      <c r="P10" s="517" t="s">
        <v>504</v>
      </c>
      <c r="Q10" s="515" t="s">
        <v>490</v>
      </c>
      <c r="R10" s="515" t="s">
        <v>95</v>
      </c>
      <c r="S10" s="514"/>
      <c r="T10" s="514"/>
      <c r="U10" s="514"/>
    </row>
    <row r="11">
      <c r="A11" s="513" t="s">
        <v>1459</v>
      </c>
      <c r="B11" s="544" t="str">
        <f>HYPERLINK("https://project-sunbird.atlassian.net/browse/SB-18739","SB-18739")</f>
        <v>SB-18739</v>
      </c>
      <c r="C11" s="514"/>
      <c r="D11" s="513" t="s">
        <v>296</v>
      </c>
      <c r="E11" s="513" t="s">
        <v>22</v>
      </c>
      <c r="F11" s="513" t="s">
        <v>11</v>
      </c>
      <c r="G11" s="514" t="s">
        <v>465</v>
      </c>
      <c r="H11" s="513" t="s">
        <v>1413</v>
      </c>
      <c r="I11" s="514" t="s">
        <v>6474</v>
      </c>
      <c r="J11" s="514" t="s">
        <v>5144</v>
      </c>
      <c r="K11" s="514" t="s">
        <v>6475</v>
      </c>
      <c r="L11" s="514" t="s">
        <v>6476</v>
      </c>
      <c r="M11" s="514"/>
      <c r="N11" s="542" t="s">
        <v>6477</v>
      </c>
      <c r="O11" s="514"/>
      <c r="P11" s="515" t="s">
        <v>1026</v>
      </c>
      <c r="Q11" s="515" t="s">
        <v>490</v>
      </c>
      <c r="R11" s="515" t="s">
        <v>95</v>
      </c>
      <c r="S11" s="514"/>
      <c r="T11" s="514"/>
      <c r="U11" s="514"/>
    </row>
    <row r="12">
      <c r="A12" s="513" t="s">
        <v>1464</v>
      </c>
      <c r="B12" s="513" t="s">
        <v>6478</v>
      </c>
      <c r="C12" s="514"/>
      <c r="D12" s="513" t="s">
        <v>296</v>
      </c>
      <c r="E12" s="513" t="s">
        <v>6444</v>
      </c>
      <c r="F12" s="513" t="s">
        <v>11</v>
      </c>
      <c r="G12" s="514" t="s">
        <v>465</v>
      </c>
      <c r="H12" s="513" t="s">
        <v>847</v>
      </c>
      <c r="I12" s="514" t="s">
        <v>6479</v>
      </c>
      <c r="J12" s="514"/>
      <c r="K12" s="514" t="s">
        <v>6480</v>
      </c>
      <c r="L12" s="514" t="s">
        <v>6479</v>
      </c>
      <c r="M12" s="514"/>
      <c r="N12" s="514" t="s">
        <v>6481</v>
      </c>
      <c r="O12" s="514"/>
      <c r="P12" s="515" t="s">
        <v>1026</v>
      </c>
      <c r="Q12" s="515" t="s">
        <v>490</v>
      </c>
      <c r="R12" s="515" t="s">
        <v>95</v>
      </c>
      <c r="S12" s="514"/>
      <c r="T12" s="514"/>
      <c r="U12" s="514"/>
    </row>
    <row r="13">
      <c r="A13" s="513" t="s">
        <v>1469</v>
      </c>
      <c r="B13" s="513" t="s">
        <v>6482</v>
      </c>
      <c r="C13" s="513" t="s">
        <v>5493</v>
      </c>
      <c r="D13" s="513" t="s">
        <v>296</v>
      </c>
      <c r="E13" s="513" t="s">
        <v>6444</v>
      </c>
      <c r="F13" s="513" t="s">
        <v>11</v>
      </c>
      <c r="G13" s="514" t="s">
        <v>465</v>
      </c>
      <c r="H13" s="513" t="s">
        <v>847</v>
      </c>
      <c r="I13" s="515" t="s">
        <v>6483</v>
      </c>
      <c r="J13" s="514"/>
      <c r="K13" s="514" t="s">
        <v>6484</v>
      </c>
      <c r="L13" s="515" t="s">
        <v>6485</v>
      </c>
      <c r="M13" s="514"/>
      <c r="N13" s="542" t="s">
        <v>6486</v>
      </c>
      <c r="O13" s="515" t="s">
        <v>6487</v>
      </c>
      <c r="P13" s="517" t="s">
        <v>504</v>
      </c>
      <c r="Q13" s="515" t="s">
        <v>490</v>
      </c>
      <c r="R13" s="515" t="s">
        <v>95</v>
      </c>
      <c r="S13" s="514"/>
      <c r="T13" s="514"/>
      <c r="U13" s="514"/>
    </row>
    <row r="14">
      <c r="A14" s="513" t="s">
        <v>1474</v>
      </c>
      <c r="B14" s="513" t="s">
        <v>6488</v>
      </c>
      <c r="C14" s="514"/>
      <c r="D14" s="513" t="s">
        <v>296</v>
      </c>
      <c r="E14" s="514"/>
      <c r="F14" s="513" t="s">
        <v>11</v>
      </c>
      <c r="G14" s="514" t="s">
        <v>465</v>
      </c>
      <c r="H14" s="513" t="s">
        <v>847</v>
      </c>
      <c r="I14" s="514" t="s">
        <v>6489</v>
      </c>
      <c r="J14" s="514"/>
      <c r="K14" s="514" t="s">
        <v>6490</v>
      </c>
      <c r="L14" s="515" t="s">
        <v>6491</v>
      </c>
      <c r="M14" s="514"/>
      <c r="N14" s="542" t="s">
        <v>6492</v>
      </c>
      <c r="O14" s="514"/>
      <c r="P14" s="517" t="s">
        <v>504</v>
      </c>
      <c r="Q14" s="515" t="s">
        <v>490</v>
      </c>
      <c r="R14" s="515" t="s">
        <v>95</v>
      </c>
      <c r="S14" s="514"/>
      <c r="T14" s="514"/>
      <c r="U14" s="514" t="s">
        <v>2546</v>
      </c>
    </row>
    <row r="15">
      <c r="A15" s="513" t="s">
        <v>1479</v>
      </c>
      <c r="B15" s="513" t="s">
        <v>6493</v>
      </c>
      <c r="C15" s="514"/>
      <c r="D15" s="513" t="s">
        <v>296</v>
      </c>
      <c r="E15" s="513" t="s">
        <v>6444</v>
      </c>
      <c r="F15" s="513" t="s">
        <v>11</v>
      </c>
      <c r="G15" s="514" t="s">
        <v>465</v>
      </c>
      <c r="H15" s="513" t="s">
        <v>847</v>
      </c>
      <c r="I15" s="514" t="s">
        <v>6494</v>
      </c>
      <c r="J15" s="514"/>
      <c r="K15" s="514" t="s">
        <v>6495</v>
      </c>
      <c r="L15" s="514" t="s">
        <v>6496</v>
      </c>
      <c r="M15" s="514"/>
      <c r="N15" s="514" t="s">
        <v>6497</v>
      </c>
      <c r="O15" s="514"/>
      <c r="P15" s="515" t="s">
        <v>1541</v>
      </c>
      <c r="Q15" s="515" t="s">
        <v>490</v>
      </c>
      <c r="R15" s="515" t="s">
        <v>95</v>
      </c>
      <c r="S15" s="514"/>
      <c r="T15" s="514"/>
      <c r="U15" s="514"/>
    </row>
    <row r="16">
      <c r="A16" s="513" t="s">
        <v>1485</v>
      </c>
      <c r="B16" s="544" t="s">
        <v>6498</v>
      </c>
      <c r="C16" s="514"/>
      <c r="D16" s="513" t="s">
        <v>296</v>
      </c>
      <c r="E16" s="513" t="s">
        <v>6444</v>
      </c>
      <c r="F16" s="513" t="s">
        <v>11</v>
      </c>
      <c r="G16" s="514" t="s">
        <v>465</v>
      </c>
      <c r="H16" s="513" t="s">
        <v>847</v>
      </c>
      <c r="I16" s="515" t="s">
        <v>6499</v>
      </c>
      <c r="J16" s="514" t="s">
        <v>4620</v>
      </c>
      <c r="K16" s="514" t="s">
        <v>6500</v>
      </c>
      <c r="L16" s="514" t="s">
        <v>6501</v>
      </c>
      <c r="M16" s="514"/>
      <c r="N16" s="514" t="s">
        <v>4623</v>
      </c>
      <c r="O16" s="514"/>
      <c r="P16" s="515" t="s">
        <v>1026</v>
      </c>
      <c r="Q16" s="515" t="s">
        <v>490</v>
      </c>
      <c r="R16" s="515" t="s">
        <v>95</v>
      </c>
      <c r="S16" s="514"/>
      <c r="T16" s="514"/>
      <c r="U16" s="514"/>
    </row>
    <row r="17">
      <c r="A17" s="513" t="s">
        <v>1491</v>
      </c>
      <c r="B17" s="544" t="s">
        <v>6502</v>
      </c>
      <c r="C17" s="514"/>
      <c r="D17" s="513" t="s">
        <v>296</v>
      </c>
      <c r="E17" s="513" t="s">
        <v>6444</v>
      </c>
      <c r="F17" s="513" t="s">
        <v>11</v>
      </c>
      <c r="G17" s="514" t="s">
        <v>465</v>
      </c>
      <c r="H17" s="513" t="s">
        <v>847</v>
      </c>
      <c r="I17" s="514" t="s">
        <v>6503</v>
      </c>
      <c r="J17" s="514" t="s">
        <v>6504</v>
      </c>
      <c r="K17" s="514" t="s">
        <v>6505</v>
      </c>
      <c r="L17" s="514" t="s">
        <v>6506</v>
      </c>
      <c r="M17" s="514"/>
      <c r="N17" s="514" t="s">
        <v>6507</v>
      </c>
      <c r="O17" s="514"/>
      <c r="P17" s="517" t="s">
        <v>504</v>
      </c>
      <c r="Q17" s="515" t="s">
        <v>490</v>
      </c>
      <c r="R17" s="515" t="s">
        <v>95</v>
      </c>
      <c r="S17" s="514"/>
      <c r="T17" s="514"/>
      <c r="U17" s="514"/>
    </row>
    <row r="18">
      <c r="A18" s="513" t="s">
        <v>1497</v>
      </c>
      <c r="B18" s="513" t="s">
        <v>6508</v>
      </c>
      <c r="C18" s="513" t="s">
        <v>6457</v>
      </c>
      <c r="D18" s="513" t="s">
        <v>296</v>
      </c>
      <c r="E18" s="513" t="s">
        <v>5752</v>
      </c>
      <c r="F18" s="513" t="s">
        <v>12</v>
      </c>
      <c r="G18" s="514" t="s">
        <v>465</v>
      </c>
      <c r="H18" s="514" t="s">
        <v>847</v>
      </c>
      <c r="I18" s="515" t="s">
        <v>6509</v>
      </c>
      <c r="J18" s="514" t="s">
        <v>6510</v>
      </c>
      <c r="K18" s="515" t="s">
        <v>6511</v>
      </c>
      <c r="L18" s="515" t="s">
        <v>6512</v>
      </c>
      <c r="M18" s="514"/>
      <c r="N18" s="518" t="s">
        <v>6513</v>
      </c>
      <c r="O18" s="548" t="s">
        <v>6514</v>
      </c>
      <c r="P18" s="517" t="s">
        <v>504</v>
      </c>
      <c r="Q18" s="515" t="s">
        <v>490</v>
      </c>
      <c r="R18" s="515" t="s">
        <v>95</v>
      </c>
      <c r="S18" s="514"/>
      <c r="T18" s="514"/>
      <c r="U18" s="514"/>
    </row>
    <row r="19">
      <c r="A19" s="513" t="s">
        <v>1504</v>
      </c>
      <c r="B19" s="514"/>
      <c r="C19" s="514"/>
      <c r="D19" s="513" t="s">
        <v>296</v>
      </c>
      <c r="E19" s="513" t="s">
        <v>5186</v>
      </c>
      <c r="F19" s="513" t="s">
        <v>11</v>
      </c>
      <c r="G19" s="514" t="s">
        <v>545</v>
      </c>
      <c r="H19" s="513" t="s">
        <v>847</v>
      </c>
      <c r="I19" s="514" t="s">
        <v>6515</v>
      </c>
      <c r="J19" s="514"/>
      <c r="K19" s="514" t="s">
        <v>6516</v>
      </c>
      <c r="L19" s="514" t="s">
        <v>6517</v>
      </c>
      <c r="M19" s="514"/>
      <c r="N19" s="514"/>
      <c r="O19" s="514"/>
      <c r="P19" s="517" t="s">
        <v>504</v>
      </c>
      <c r="Q19" s="515" t="s">
        <v>490</v>
      </c>
      <c r="R19" s="515" t="s">
        <v>95</v>
      </c>
      <c r="S19" s="514"/>
      <c r="T19" s="514"/>
      <c r="U19" s="514"/>
    </row>
    <row r="20">
      <c r="A20" s="513" t="s">
        <v>1511</v>
      </c>
      <c r="B20" s="513" t="s">
        <v>6482</v>
      </c>
      <c r="C20" s="513" t="s">
        <v>5493</v>
      </c>
      <c r="D20" s="513" t="s">
        <v>296</v>
      </c>
      <c r="E20" s="513" t="s">
        <v>6421</v>
      </c>
      <c r="F20" s="513" t="s">
        <v>12</v>
      </c>
      <c r="G20" s="514" t="s">
        <v>465</v>
      </c>
      <c r="H20" s="513" t="s">
        <v>847</v>
      </c>
      <c r="I20" s="514" t="s">
        <v>6518</v>
      </c>
      <c r="J20" s="514"/>
      <c r="K20" s="514" t="s">
        <v>6519</v>
      </c>
      <c r="L20" s="514" t="s">
        <v>6520</v>
      </c>
      <c r="M20" s="514"/>
      <c r="N20" s="514" t="s">
        <v>6521</v>
      </c>
      <c r="O20" s="548"/>
      <c r="P20" s="517" t="s">
        <v>504</v>
      </c>
      <c r="Q20" s="515" t="s">
        <v>490</v>
      </c>
      <c r="R20" s="515" t="s">
        <v>95</v>
      </c>
      <c r="S20" s="514"/>
      <c r="T20" s="514"/>
      <c r="U20" s="514"/>
    </row>
    <row r="21">
      <c r="A21" s="513" t="s">
        <v>1517</v>
      </c>
      <c r="B21" s="544" t="s">
        <v>6502</v>
      </c>
      <c r="C21" s="514"/>
      <c r="D21" s="513" t="s">
        <v>296</v>
      </c>
      <c r="E21" s="513" t="s">
        <v>6444</v>
      </c>
      <c r="F21" s="513" t="s">
        <v>11</v>
      </c>
      <c r="G21" s="514" t="s">
        <v>465</v>
      </c>
      <c r="H21" s="513" t="s">
        <v>847</v>
      </c>
      <c r="I21" s="515" t="s">
        <v>6522</v>
      </c>
      <c r="J21" s="514"/>
      <c r="K21" s="549" t="s">
        <v>6523</v>
      </c>
      <c r="L21" s="515" t="s">
        <v>6524</v>
      </c>
      <c r="M21" s="514"/>
      <c r="N21" s="542" t="s">
        <v>6477</v>
      </c>
      <c r="O21" s="514"/>
      <c r="P21" s="515" t="s">
        <v>1026</v>
      </c>
      <c r="Q21" s="515" t="s">
        <v>490</v>
      </c>
      <c r="R21" s="515" t="s">
        <v>95</v>
      </c>
      <c r="S21" s="514"/>
      <c r="T21" s="514"/>
      <c r="U21" s="514"/>
    </row>
    <row r="22">
      <c r="A22" s="513" t="s">
        <v>1523</v>
      </c>
      <c r="B22" s="544" t="s">
        <v>6525</v>
      </c>
      <c r="C22" s="514"/>
      <c r="D22" s="513" t="s">
        <v>296</v>
      </c>
      <c r="E22" s="513" t="s">
        <v>6421</v>
      </c>
      <c r="F22" s="513" t="s">
        <v>11</v>
      </c>
      <c r="G22" s="514" t="s">
        <v>465</v>
      </c>
      <c r="H22" s="513" t="s">
        <v>847</v>
      </c>
      <c r="I22" s="514" t="s">
        <v>6526</v>
      </c>
      <c r="J22" s="514" t="s">
        <v>6527</v>
      </c>
      <c r="K22" s="515" t="s">
        <v>6528</v>
      </c>
      <c r="L22" s="515" t="s">
        <v>6529</v>
      </c>
      <c r="M22" s="514"/>
      <c r="N22" s="514" t="s">
        <v>6530</v>
      </c>
      <c r="O22" s="514"/>
      <c r="P22" s="515" t="s">
        <v>1541</v>
      </c>
      <c r="Q22" s="515" t="s">
        <v>490</v>
      </c>
      <c r="R22" s="515" t="s">
        <v>95</v>
      </c>
      <c r="S22" s="514"/>
      <c r="T22" s="514"/>
      <c r="U22" s="514"/>
    </row>
    <row r="23">
      <c r="A23" s="513" t="s">
        <v>1530</v>
      </c>
      <c r="B23" s="514"/>
      <c r="C23" s="514"/>
      <c r="D23" s="513" t="s">
        <v>296</v>
      </c>
      <c r="E23" s="513" t="s">
        <v>2571</v>
      </c>
      <c r="F23" s="513" t="s">
        <v>11</v>
      </c>
      <c r="G23" s="514" t="s">
        <v>465</v>
      </c>
      <c r="H23" s="513" t="s">
        <v>847</v>
      </c>
      <c r="I23" s="515" t="s">
        <v>6531</v>
      </c>
      <c r="J23" s="514"/>
      <c r="K23" s="514" t="s">
        <v>6532</v>
      </c>
      <c r="L23" s="515" t="s">
        <v>6533</v>
      </c>
      <c r="M23" s="514"/>
      <c r="N23" s="514" t="s">
        <v>6534</v>
      </c>
      <c r="O23" s="548" t="s">
        <v>6535</v>
      </c>
      <c r="P23" s="515" t="s">
        <v>1026</v>
      </c>
      <c r="Q23" s="515" t="s">
        <v>490</v>
      </c>
      <c r="R23" s="515" t="s">
        <v>95</v>
      </c>
      <c r="S23" s="514"/>
      <c r="T23" s="514"/>
      <c r="U23" s="514"/>
    </row>
    <row r="24">
      <c r="A24" s="513" t="s">
        <v>1536</v>
      </c>
      <c r="B24" s="513" t="s">
        <v>6536</v>
      </c>
      <c r="C24" s="513" t="s">
        <v>5493</v>
      </c>
      <c r="D24" s="513" t="s">
        <v>296</v>
      </c>
      <c r="E24" s="514"/>
      <c r="F24" s="513" t="s">
        <v>11</v>
      </c>
      <c r="G24" s="514" t="s">
        <v>465</v>
      </c>
      <c r="H24" s="513" t="s">
        <v>2267</v>
      </c>
      <c r="I24" s="514" t="s">
        <v>6537</v>
      </c>
      <c r="J24" s="514"/>
      <c r="K24" s="514" t="s">
        <v>6538</v>
      </c>
      <c r="L24" s="514" t="s">
        <v>6539</v>
      </c>
      <c r="M24" s="514"/>
      <c r="N24" s="542" t="s">
        <v>6540</v>
      </c>
      <c r="O24" s="514"/>
      <c r="P24" s="515" t="s">
        <v>1541</v>
      </c>
      <c r="Q24" s="515" t="s">
        <v>490</v>
      </c>
      <c r="R24" s="515" t="s">
        <v>95</v>
      </c>
      <c r="S24" s="514"/>
      <c r="T24" s="514"/>
      <c r="U24" s="514"/>
    </row>
    <row r="25">
      <c r="A25" s="513" t="s">
        <v>1542</v>
      </c>
      <c r="B25" s="513" t="s">
        <v>6536</v>
      </c>
      <c r="C25" s="513" t="s">
        <v>5493</v>
      </c>
      <c r="D25" s="513" t="s">
        <v>296</v>
      </c>
      <c r="E25" s="514"/>
      <c r="F25" s="513" t="s">
        <v>12</v>
      </c>
      <c r="G25" s="514" t="s">
        <v>465</v>
      </c>
      <c r="H25" s="513" t="s">
        <v>2267</v>
      </c>
      <c r="I25" s="514" t="s">
        <v>6541</v>
      </c>
      <c r="J25" s="514"/>
      <c r="K25" s="514" t="s">
        <v>6538</v>
      </c>
      <c r="L25" s="514" t="s">
        <v>6542</v>
      </c>
      <c r="M25" s="514"/>
      <c r="N25" s="542" t="s">
        <v>6543</v>
      </c>
      <c r="O25" s="514"/>
      <c r="P25" s="515" t="s">
        <v>1541</v>
      </c>
      <c r="Q25" s="515" t="s">
        <v>490</v>
      </c>
      <c r="R25" s="515" t="s">
        <v>95</v>
      </c>
      <c r="S25" s="514"/>
      <c r="T25" s="514"/>
      <c r="U25" s="514"/>
    </row>
    <row r="26">
      <c r="A26" s="513" t="s">
        <v>1549</v>
      </c>
      <c r="B26" s="514"/>
      <c r="C26" s="514"/>
      <c r="D26" s="513" t="s">
        <v>296</v>
      </c>
      <c r="E26" s="513" t="s">
        <v>6544</v>
      </c>
      <c r="F26" s="513" t="s">
        <v>11</v>
      </c>
      <c r="G26" s="514" t="s">
        <v>465</v>
      </c>
      <c r="H26" s="513" t="s">
        <v>847</v>
      </c>
      <c r="I26" s="514" t="s">
        <v>6545</v>
      </c>
      <c r="J26" s="514"/>
      <c r="K26" s="514" t="s">
        <v>6546</v>
      </c>
      <c r="L26" s="514" t="s">
        <v>6547</v>
      </c>
      <c r="M26" s="514"/>
      <c r="N26" s="514" t="s">
        <v>6548</v>
      </c>
      <c r="O26" s="514"/>
      <c r="P26" s="533" t="s">
        <v>479</v>
      </c>
      <c r="Q26" s="533" t="s">
        <v>490</v>
      </c>
      <c r="R26" s="533" t="s">
        <v>95</v>
      </c>
      <c r="S26" s="514"/>
      <c r="T26" s="514"/>
      <c r="U26" s="514"/>
    </row>
    <row r="27">
      <c r="A27" s="513" t="s">
        <v>1557</v>
      </c>
      <c r="B27" s="544" t="s">
        <v>6549</v>
      </c>
      <c r="C27" s="514"/>
      <c r="D27" s="513" t="s">
        <v>296</v>
      </c>
      <c r="E27" s="513" t="s">
        <v>6444</v>
      </c>
      <c r="F27" s="513" t="s">
        <v>11</v>
      </c>
      <c r="G27" s="514" t="s">
        <v>465</v>
      </c>
      <c r="H27" s="513" t="s">
        <v>847</v>
      </c>
      <c r="I27" s="514" t="s">
        <v>6550</v>
      </c>
      <c r="J27" s="514" t="s">
        <v>5129</v>
      </c>
      <c r="K27" s="514" t="s">
        <v>6551</v>
      </c>
      <c r="L27" s="514" t="s">
        <v>6552</v>
      </c>
      <c r="M27" s="514"/>
      <c r="N27" s="514" t="s">
        <v>6553</v>
      </c>
      <c r="O27" s="514"/>
      <c r="P27" s="515" t="s">
        <v>1026</v>
      </c>
      <c r="Q27" s="515" t="s">
        <v>490</v>
      </c>
      <c r="R27" s="515" t="s">
        <v>95</v>
      </c>
      <c r="S27" s="514"/>
      <c r="T27" s="514"/>
      <c r="U27" s="514"/>
    </row>
    <row r="28">
      <c r="A28" s="513" t="s">
        <v>1562</v>
      </c>
      <c r="B28" s="530" t="s">
        <v>6554</v>
      </c>
      <c r="C28" s="513" t="s">
        <v>5769</v>
      </c>
      <c r="D28" s="513" t="s">
        <v>296</v>
      </c>
      <c r="E28" s="513" t="s">
        <v>6555</v>
      </c>
      <c r="F28" s="533" t="s">
        <v>11</v>
      </c>
      <c r="G28" s="514" t="s">
        <v>465</v>
      </c>
      <c r="H28" s="513" t="s">
        <v>847</v>
      </c>
      <c r="I28" s="515" t="s">
        <v>6556</v>
      </c>
      <c r="J28" s="514" t="s">
        <v>6557</v>
      </c>
      <c r="K28" s="515" t="s">
        <v>6558</v>
      </c>
      <c r="L28" s="515" t="s">
        <v>6559</v>
      </c>
      <c r="M28" s="514"/>
      <c r="N28" s="514" t="s">
        <v>6560</v>
      </c>
      <c r="O28" s="548" t="s">
        <v>6561</v>
      </c>
      <c r="P28" s="515" t="s">
        <v>950</v>
      </c>
      <c r="Q28" s="515" t="s">
        <v>490</v>
      </c>
      <c r="R28" s="515" t="s">
        <v>95</v>
      </c>
      <c r="S28" s="514"/>
      <c r="T28" s="514"/>
      <c r="U28" s="514"/>
    </row>
    <row r="29">
      <c r="A29" s="513" t="s">
        <v>1568</v>
      </c>
      <c r="B29" s="513" t="s">
        <v>6562</v>
      </c>
      <c r="C29" s="513" t="s">
        <v>5724</v>
      </c>
      <c r="D29" s="513" t="s">
        <v>296</v>
      </c>
      <c r="E29" s="513" t="s">
        <v>5752</v>
      </c>
      <c r="F29" s="513" t="s">
        <v>11</v>
      </c>
      <c r="G29" s="514" t="s">
        <v>465</v>
      </c>
      <c r="H29" s="513" t="s">
        <v>847</v>
      </c>
      <c r="I29" s="514" t="s">
        <v>6563</v>
      </c>
      <c r="J29" s="514" t="s">
        <v>6564</v>
      </c>
      <c r="K29" s="514" t="s">
        <v>6565</v>
      </c>
      <c r="L29" s="514" t="s">
        <v>6566</v>
      </c>
      <c r="M29" s="514"/>
      <c r="N29" s="514" t="s">
        <v>6567</v>
      </c>
      <c r="O29" s="514"/>
      <c r="P29" s="515" t="s">
        <v>1026</v>
      </c>
      <c r="Q29" s="515" t="s">
        <v>490</v>
      </c>
      <c r="R29" s="515" t="s">
        <v>95</v>
      </c>
      <c r="S29" s="514"/>
      <c r="T29" s="514"/>
      <c r="U29" s="514"/>
    </row>
    <row r="30">
      <c r="A30" s="513" t="s">
        <v>1574</v>
      </c>
      <c r="B30" s="544" t="s">
        <v>6568</v>
      </c>
      <c r="C30" s="514"/>
      <c r="D30" s="513" t="s">
        <v>296</v>
      </c>
      <c r="E30" s="513" t="s">
        <v>6421</v>
      </c>
      <c r="F30" s="513" t="s">
        <v>12</v>
      </c>
      <c r="G30" s="514" t="s">
        <v>465</v>
      </c>
      <c r="H30" s="513" t="s">
        <v>847</v>
      </c>
      <c r="I30" s="514" t="s">
        <v>6569</v>
      </c>
      <c r="J30" s="514"/>
      <c r="K30" s="514" t="s">
        <v>6570</v>
      </c>
      <c r="L30" s="514" t="s">
        <v>6571</v>
      </c>
      <c r="M30" s="514"/>
      <c r="N30" s="514" t="s">
        <v>6572</v>
      </c>
      <c r="O30" s="514"/>
      <c r="P30" s="515" t="s">
        <v>950</v>
      </c>
      <c r="Q30" s="515" t="s">
        <v>490</v>
      </c>
      <c r="R30" s="515" t="s">
        <v>95</v>
      </c>
      <c r="S30" s="514"/>
      <c r="T30" s="514"/>
      <c r="U30" s="514"/>
    </row>
    <row r="31">
      <c r="A31" s="513" t="s">
        <v>1580</v>
      </c>
      <c r="B31" s="514"/>
      <c r="C31" s="514"/>
      <c r="D31" s="513" t="s">
        <v>296</v>
      </c>
      <c r="E31" s="513" t="s">
        <v>6421</v>
      </c>
      <c r="F31" s="513" t="s">
        <v>12</v>
      </c>
      <c r="G31" s="514" t="s">
        <v>465</v>
      </c>
      <c r="H31" s="513" t="s">
        <v>847</v>
      </c>
      <c r="I31" s="514" t="s">
        <v>6573</v>
      </c>
      <c r="J31" s="514"/>
      <c r="K31" s="514" t="s">
        <v>6574</v>
      </c>
      <c r="L31" s="514" t="s">
        <v>6575</v>
      </c>
      <c r="M31" s="514"/>
      <c r="N31" s="514" t="s">
        <v>908</v>
      </c>
      <c r="O31" s="514"/>
      <c r="P31" s="515" t="s">
        <v>950</v>
      </c>
      <c r="Q31" s="515" t="s">
        <v>490</v>
      </c>
      <c r="R31" s="515" t="s">
        <v>95</v>
      </c>
      <c r="S31" s="514"/>
      <c r="T31" s="514"/>
      <c r="U31" s="514"/>
    </row>
    <row r="32">
      <c r="A32" s="513" t="s">
        <v>1586</v>
      </c>
      <c r="B32" s="513" t="s">
        <v>6576</v>
      </c>
      <c r="C32" s="513" t="s">
        <v>2607</v>
      </c>
      <c r="D32" s="513" t="s">
        <v>296</v>
      </c>
      <c r="E32" s="513" t="s">
        <v>6555</v>
      </c>
      <c r="F32" s="513" t="s">
        <v>11</v>
      </c>
      <c r="G32" s="514" t="s">
        <v>465</v>
      </c>
      <c r="H32" s="513" t="s">
        <v>847</v>
      </c>
      <c r="I32" s="515" t="s">
        <v>6577</v>
      </c>
      <c r="J32" s="514"/>
      <c r="K32" s="515" t="s">
        <v>6578</v>
      </c>
      <c r="L32" s="515" t="s">
        <v>6579</v>
      </c>
      <c r="M32" s="514"/>
      <c r="N32" s="514" t="s">
        <v>956</v>
      </c>
      <c r="O32" s="515" t="s">
        <v>6580</v>
      </c>
      <c r="P32" s="515" t="s">
        <v>1026</v>
      </c>
      <c r="Q32" s="515" t="s">
        <v>490</v>
      </c>
      <c r="R32" s="515" t="s">
        <v>95</v>
      </c>
      <c r="S32" s="514"/>
      <c r="T32" s="514"/>
      <c r="U32" s="514"/>
    </row>
    <row r="33">
      <c r="A33" s="513" t="s">
        <v>1592</v>
      </c>
      <c r="B33" s="544" t="s">
        <v>6549</v>
      </c>
      <c r="C33" s="514"/>
      <c r="D33" s="513" t="s">
        <v>296</v>
      </c>
      <c r="E33" s="513" t="s">
        <v>6444</v>
      </c>
      <c r="F33" s="513" t="s">
        <v>12</v>
      </c>
      <c r="G33" s="514" t="s">
        <v>465</v>
      </c>
      <c r="H33" s="513" t="s">
        <v>847</v>
      </c>
      <c r="I33" s="514" t="s">
        <v>6581</v>
      </c>
      <c r="J33" s="514"/>
      <c r="K33" s="514" t="s">
        <v>6582</v>
      </c>
      <c r="L33" s="514" t="s">
        <v>6583</v>
      </c>
      <c r="M33" s="514"/>
      <c r="N33" s="514" t="s">
        <v>6584</v>
      </c>
      <c r="O33" s="514"/>
      <c r="P33" s="515" t="s">
        <v>950</v>
      </c>
      <c r="Q33" s="515" t="s">
        <v>490</v>
      </c>
      <c r="R33" s="515" t="s">
        <v>95</v>
      </c>
      <c r="S33" s="514"/>
      <c r="T33" s="514"/>
      <c r="U33" s="514"/>
    </row>
    <row r="34">
      <c r="A34" s="513" t="s">
        <v>1598</v>
      </c>
      <c r="B34" s="544" t="s">
        <v>6549</v>
      </c>
      <c r="C34" s="550"/>
      <c r="D34" s="513" t="s">
        <v>296</v>
      </c>
      <c r="E34" s="513" t="s">
        <v>6444</v>
      </c>
      <c r="F34" s="513" t="s">
        <v>11</v>
      </c>
      <c r="G34" s="514" t="s">
        <v>465</v>
      </c>
      <c r="H34" s="513" t="s">
        <v>847</v>
      </c>
      <c r="I34" s="551" t="s">
        <v>6585</v>
      </c>
      <c r="J34" s="514" t="s">
        <v>5129</v>
      </c>
      <c r="K34" s="514" t="s">
        <v>6586</v>
      </c>
      <c r="L34" s="551" t="s">
        <v>6587</v>
      </c>
      <c r="M34" s="550"/>
      <c r="N34" s="514" t="s">
        <v>6553</v>
      </c>
      <c r="O34" s="552" t="s">
        <v>6588</v>
      </c>
      <c r="P34" s="551" t="s">
        <v>6152</v>
      </c>
      <c r="Q34" s="550"/>
      <c r="R34" s="551" t="s">
        <v>95</v>
      </c>
      <c r="S34" s="551"/>
      <c r="T34" s="514"/>
      <c r="U34" s="514" t="s">
        <v>95</v>
      </c>
    </row>
    <row r="35">
      <c r="A35" s="513" t="s">
        <v>1603</v>
      </c>
      <c r="B35" s="513" t="s">
        <v>5971</v>
      </c>
      <c r="C35" s="513" t="s">
        <v>2315</v>
      </c>
      <c r="D35" s="513" t="s">
        <v>296</v>
      </c>
      <c r="E35" s="513" t="s">
        <v>14</v>
      </c>
      <c r="F35" s="513" t="s">
        <v>11</v>
      </c>
      <c r="G35" s="514" t="s">
        <v>465</v>
      </c>
      <c r="H35" s="513" t="s">
        <v>847</v>
      </c>
      <c r="I35" s="515" t="s">
        <v>6589</v>
      </c>
      <c r="J35" s="514"/>
      <c r="K35" s="514" t="s">
        <v>6590</v>
      </c>
      <c r="L35" s="515" t="s">
        <v>6591</v>
      </c>
      <c r="M35" s="514"/>
      <c r="N35" s="514" t="s">
        <v>6592</v>
      </c>
      <c r="O35" s="548" t="s">
        <v>6593</v>
      </c>
      <c r="P35" s="515" t="s">
        <v>1026</v>
      </c>
      <c r="Q35" s="515" t="s">
        <v>490</v>
      </c>
      <c r="R35" s="515" t="s">
        <v>95</v>
      </c>
      <c r="S35" s="514"/>
      <c r="T35" s="514"/>
      <c r="U35" s="514"/>
    </row>
    <row r="36">
      <c r="A36" s="513" t="s">
        <v>1608</v>
      </c>
      <c r="B36" s="513" t="s">
        <v>6478</v>
      </c>
      <c r="C36" s="514"/>
      <c r="D36" s="513" t="s">
        <v>296</v>
      </c>
      <c r="E36" s="513" t="s">
        <v>6444</v>
      </c>
      <c r="F36" s="513" t="s">
        <v>11</v>
      </c>
      <c r="G36" s="514" t="s">
        <v>465</v>
      </c>
      <c r="H36" s="513" t="s">
        <v>847</v>
      </c>
      <c r="I36" s="515" t="s">
        <v>6594</v>
      </c>
      <c r="J36" s="514" t="s">
        <v>5129</v>
      </c>
      <c r="K36" s="514" t="s">
        <v>6595</v>
      </c>
      <c r="L36" s="515" t="s">
        <v>6596</v>
      </c>
      <c r="M36" s="514"/>
      <c r="N36" s="514" t="s">
        <v>6481</v>
      </c>
      <c r="O36" s="548" t="s">
        <v>6597</v>
      </c>
      <c r="P36" s="515" t="s">
        <v>479</v>
      </c>
      <c r="Q36" s="515" t="s">
        <v>490</v>
      </c>
      <c r="R36" s="515" t="s">
        <v>95</v>
      </c>
      <c r="S36" s="514"/>
      <c r="T36" s="514"/>
      <c r="U36" s="514"/>
    </row>
    <row r="37">
      <c r="A37" s="513" t="s">
        <v>1613</v>
      </c>
      <c r="B37" s="513" t="s">
        <v>6478</v>
      </c>
      <c r="C37" s="514"/>
      <c r="D37" s="513" t="s">
        <v>296</v>
      </c>
      <c r="E37" s="513" t="s">
        <v>6444</v>
      </c>
      <c r="F37" s="513" t="s">
        <v>11</v>
      </c>
      <c r="G37" s="514" t="s">
        <v>465</v>
      </c>
      <c r="H37" s="513" t="s">
        <v>847</v>
      </c>
      <c r="I37" s="514" t="s">
        <v>6598</v>
      </c>
      <c r="J37" s="514"/>
      <c r="K37" s="514" t="s">
        <v>6599</v>
      </c>
      <c r="L37" s="514" t="s">
        <v>6600</v>
      </c>
      <c r="M37" s="514"/>
      <c r="N37" s="514" t="s">
        <v>6481</v>
      </c>
      <c r="O37" s="514"/>
      <c r="P37" s="515" t="s">
        <v>1026</v>
      </c>
      <c r="Q37" s="515" t="s">
        <v>490</v>
      </c>
      <c r="R37" s="515" t="s">
        <v>95</v>
      </c>
      <c r="S37" s="514"/>
      <c r="T37" s="514"/>
      <c r="U37" s="514"/>
    </row>
    <row r="38">
      <c r="A38" s="513" t="s">
        <v>1617</v>
      </c>
      <c r="B38" s="514"/>
      <c r="C38" s="514"/>
      <c r="D38" s="513" t="s">
        <v>296</v>
      </c>
      <c r="E38" s="513" t="s">
        <v>6444</v>
      </c>
      <c r="F38" s="513" t="s">
        <v>11</v>
      </c>
      <c r="G38" s="514" t="s">
        <v>465</v>
      </c>
      <c r="H38" s="513" t="s">
        <v>847</v>
      </c>
      <c r="I38" s="514" t="s">
        <v>6601</v>
      </c>
      <c r="J38" s="514"/>
      <c r="K38" s="514" t="s">
        <v>6602</v>
      </c>
      <c r="L38" s="515" t="s">
        <v>6603</v>
      </c>
      <c r="M38" s="514"/>
      <c r="N38" s="514" t="s">
        <v>6604</v>
      </c>
      <c r="O38" s="514"/>
      <c r="P38" s="515" t="s">
        <v>1026</v>
      </c>
      <c r="Q38" s="515" t="s">
        <v>490</v>
      </c>
      <c r="R38" s="515" t="s">
        <v>95</v>
      </c>
      <c r="S38" s="514"/>
      <c r="T38" s="514"/>
      <c r="U38" s="514"/>
    </row>
    <row r="39">
      <c r="A39" s="513" t="s">
        <v>1621</v>
      </c>
      <c r="B39" s="513" t="s">
        <v>6482</v>
      </c>
      <c r="C39" s="513" t="s">
        <v>5493</v>
      </c>
      <c r="D39" s="513" t="s">
        <v>296</v>
      </c>
      <c r="E39" s="513" t="s">
        <v>5752</v>
      </c>
      <c r="F39" s="513" t="s">
        <v>11</v>
      </c>
      <c r="G39" s="514" t="s">
        <v>465</v>
      </c>
      <c r="H39" s="513" t="s">
        <v>847</v>
      </c>
      <c r="I39" s="514" t="s">
        <v>6605</v>
      </c>
      <c r="J39" s="514"/>
      <c r="K39" s="514" t="s">
        <v>6606</v>
      </c>
      <c r="L39" s="514" t="s">
        <v>6607</v>
      </c>
      <c r="M39" s="514"/>
      <c r="N39" s="542" t="s">
        <v>6608</v>
      </c>
      <c r="O39" s="514"/>
      <c r="P39" s="515" t="s">
        <v>1026</v>
      </c>
      <c r="Q39" s="515" t="s">
        <v>490</v>
      </c>
      <c r="R39" s="515" t="s">
        <v>95</v>
      </c>
      <c r="S39" s="514"/>
      <c r="T39" s="514"/>
      <c r="U39" s="514"/>
    </row>
    <row r="40">
      <c r="A40" s="513" t="s">
        <v>1628</v>
      </c>
      <c r="B40" s="514"/>
      <c r="C40" s="514"/>
      <c r="D40" s="513" t="s">
        <v>296</v>
      </c>
      <c r="E40" s="513" t="s">
        <v>6444</v>
      </c>
      <c r="F40" s="513" t="s">
        <v>11</v>
      </c>
      <c r="G40" s="514" t="s">
        <v>465</v>
      </c>
      <c r="H40" s="513" t="s">
        <v>847</v>
      </c>
      <c r="I40" s="514" t="s">
        <v>6609</v>
      </c>
      <c r="J40" s="514"/>
      <c r="K40" s="514" t="s">
        <v>6610</v>
      </c>
      <c r="L40" s="514" t="s">
        <v>6611</v>
      </c>
      <c r="M40" s="514"/>
      <c r="N40" s="514" t="s">
        <v>908</v>
      </c>
      <c r="O40" s="514"/>
      <c r="P40" s="515" t="s">
        <v>1026</v>
      </c>
      <c r="Q40" s="515" t="s">
        <v>490</v>
      </c>
      <c r="R40" s="515" t="s">
        <v>95</v>
      </c>
      <c r="S40" s="514"/>
      <c r="T40" s="514"/>
      <c r="U40" s="514"/>
    </row>
    <row r="41">
      <c r="A41" s="513" t="s">
        <v>1633</v>
      </c>
      <c r="B41" s="513" t="s">
        <v>6562</v>
      </c>
      <c r="C41" s="513" t="s">
        <v>5724</v>
      </c>
      <c r="D41" s="513" t="s">
        <v>296</v>
      </c>
      <c r="E41" s="513" t="s">
        <v>5186</v>
      </c>
      <c r="F41" s="513" t="s">
        <v>11</v>
      </c>
      <c r="G41" s="514" t="s">
        <v>465</v>
      </c>
      <c r="H41" s="513" t="s">
        <v>847</v>
      </c>
      <c r="I41" s="514" t="s">
        <v>6612</v>
      </c>
      <c r="J41" s="514" t="s">
        <v>6613</v>
      </c>
      <c r="K41" s="514" t="s">
        <v>6614</v>
      </c>
      <c r="L41" s="514" t="s">
        <v>6615</v>
      </c>
      <c r="M41" s="514"/>
      <c r="N41" s="514" t="s">
        <v>6616</v>
      </c>
      <c r="O41" s="514"/>
      <c r="P41" s="514"/>
      <c r="Q41" s="514"/>
      <c r="R41" s="515" t="s">
        <v>620</v>
      </c>
      <c r="S41" s="514"/>
      <c r="T41" s="515" t="s">
        <v>58</v>
      </c>
      <c r="U41" s="514"/>
    </row>
    <row r="42">
      <c r="A42" s="513" t="s">
        <v>1639</v>
      </c>
      <c r="B42" s="514"/>
      <c r="C42" s="514"/>
      <c r="D42" s="513" t="s">
        <v>296</v>
      </c>
      <c r="E42" s="513" t="s">
        <v>6444</v>
      </c>
      <c r="F42" s="513" t="s">
        <v>11</v>
      </c>
      <c r="G42" s="514" t="s">
        <v>545</v>
      </c>
      <c r="H42" s="513" t="s">
        <v>847</v>
      </c>
      <c r="I42" s="514" t="s">
        <v>6617</v>
      </c>
      <c r="J42" s="514"/>
      <c r="K42" s="514" t="s">
        <v>6618</v>
      </c>
      <c r="L42" s="514" t="s">
        <v>6619</v>
      </c>
      <c r="M42" s="514"/>
      <c r="N42" s="514"/>
      <c r="O42" s="522"/>
      <c r="P42" s="517" t="s">
        <v>504</v>
      </c>
      <c r="Q42" s="515" t="s">
        <v>490</v>
      </c>
      <c r="R42" s="515" t="s">
        <v>95</v>
      </c>
      <c r="S42" s="522"/>
      <c r="T42" s="514"/>
      <c r="U42" s="514"/>
    </row>
    <row r="43">
      <c r="A43" s="513" t="s">
        <v>1645</v>
      </c>
      <c r="B43" s="514"/>
      <c r="C43" s="514"/>
      <c r="D43" s="513" t="s">
        <v>296</v>
      </c>
      <c r="E43" s="513" t="s">
        <v>6421</v>
      </c>
      <c r="F43" s="513" t="s">
        <v>11</v>
      </c>
      <c r="G43" s="514" t="s">
        <v>465</v>
      </c>
      <c r="H43" s="513" t="s">
        <v>847</v>
      </c>
      <c r="I43" s="514" t="s">
        <v>6620</v>
      </c>
      <c r="J43" s="514"/>
      <c r="K43" s="514" t="s">
        <v>6621</v>
      </c>
      <c r="L43" s="514" t="s">
        <v>6622</v>
      </c>
      <c r="M43" s="514"/>
      <c r="N43" s="514" t="s">
        <v>6507</v>
      </c>
      <c r="O43" s="514"/>
      <c r="P43" s="515" t="s">
        <v>1026</v>
      </c>
      <c r="Q43" s="515" t="s">
        <v>490</v>
      </c>
      <c r="R43" s="515" t="s">
        <v>95</v>
      </c>
      <c r="S43" s="514"/>
      <c r="T43" s="514"/>
      <c r="U43" s="514"/>
    </row>
    <row r="44">
      <c r="A44" s="513" t="s">
        <v>1650</v>
      </c>
      <c r="B44" s="514"/>
      <c r="C44" s="514"/>
      <c r="D44" s="513" t="s">
        <v>296</v>
      </c>
      <c r="E44" s="513" t="s">
        <v>6544</v>
      </c>
      <c r="F44" s="513" t="s">
        <v>11</v>
      </c>
      <c r="G44" s="514" t="s">
        <v>465</v>
      </c>
      <c r="H44" s="513" t="s">
        <v>847</v>
      </c>
      <c r="I44" s="514" t="s">
        <v>6623</v>
      </c>
      <c r="J44" s="514"/>
      <c r="K44" s="514" t="s">
        <v>6624</v>
      </c>
      <c r="L44" s="514" t="s">
        <v>6625</v>
      </c>
      <c r="M44" s="514"/>
      <c r="N44" s="514" t="s">
        <v>6548</v>
      </c>
      <c r="O44" s="514"/>
      <c r="P44" s="515" t="s">
        <v>1026</v>
      </c>
      <c r="Q44" s="515" t="s">
        <v>490</v>
      </c>
      <c r="R44" s="515" t="s">
        <v>95</v>
      </c>
      <c r="S44" s="514"/>
      <c r="T44" s="514"/>
      <c r="U44" s="514"/>
    </row>
    <row r="45">
      <c r="A45" s="513" t="s">
        <v>1654</v>
      </c>
      <c r="B45" s="513" t="s">
        <v>6437</v>
      </c>
      <c r="C45" s="513" t="s">
        <v>6438</v>
      </c>
      <c r="D45" s="513" t="s">
        <v>296</v>
      </c>
      <c r="E45" s="513" t="s">
        <v>6444</v>
      </c>
      <c r="F45" s="513" t="s">
        <v>11</v>
      </c>
      <c r="G45" s="514" t="s">
        <v>465</v>
      </c>
      <c r="H45" s="513" t="s">
        <v>847</v>
      </c>
      <c r="I45" s="514" t="s">
        <v>6626</v>
      </c>
      <c r="J45" s="514" t="s">
        <v>6627</v>
      </c>
      <c r="K45" s="514" t="s">
        <v>6628</v>
      </c>
      <c r="L45" s="514" t="s">
        <v>6629</v>
      </c>
      <c r="M45" s="514"/>
      <c r="N45" s="542" t="s">
        <v>6630</v>
      </c>
      <c r="O45" s="514"/>
      <c r="P45" s="515" t="s">
        <v>1541</v>
      </c>
      <c r="Q45" s="515" t="s">
        <v>490</v>
      </c>
      <c r="R45" s="515" t="s">
        <v>95</v>
      </c>
      <c r="S45" s="514"/>
      <c r="T45" s="514"/>
      <c r="U45" s="514"/>
    </row>
    <row r="46">
      <c r="A46" s="513" t="s">
        <v>1661</v>
      </c>
      <c r="B46" s="513" t="s">
        <v>6502</v>
      </c>
      <c r="C46" s="514"/>
      <c r="D46" s="513" t="s">
        <v>296</v>
      </c>
      <c r="E46" s="513" t="s">
        <v>6444</v>
      </c>
      <c r="F46" s="513" t="s">
        <v>12</v>
      </c>
      <c r="G46" s="514" t="s">
        <v>465</v>
      </c>
      <c r="H46" s="513" t="s">
        <v>847</v>
      </c>
      <c r="I46" s="515" t="s">
        <v>6631</v>
      </c>
      <c r="J46" s="514"/>
      <c r="K46" s="545" t="s">
        <v>6632</v>
      </c>
      <c r="L46" s="515" t="s">
        <v>6633</v>
      </c>
      <c r="M46" s="514"/>
      <c r="N46" s="514" t="s">
        <v>6634</v>
      </c>
      <c r="O46" s="514"/>
      <c r="P46" s="515" t="s">
        <v>950</v>
      </c>
      <c r="Q46" s="515" t="s">
        <v>490</v>
      </c>
      <c r="R46" s="515" t="s">
        <v>95</v>
      </c>
      <c r="S46" s="514"/>
      <c r="T46" s="514"/>
      <c r="U46" s="514"/>
    </row>
    <row r="47">
      <c r="A47" s="513" t="s">
        <v>1666</v>
      </c>
      <c r="B47" s="514"/>
      <c r="C47" s="514"/>
      <c r="D47" s="513" t="s">
        <v>296</v>
      </c>
      <c r="E47" s="513" t="s">
        <v>6544</v>
      </c>
      <c r="F47" s="513" t="s">
        <v>11</v>
      </c>
      <c r="G47" s="514" t="s">
        <v>465</v>
      </c>
      <c r="H47" s="513" t="s">
        <v>847</v>
      </c>
      <c r="I47" s="514" t="s">
        <v>6635</v>
      </c>
      <c r="J47" s="514"/>
      <c r="K47" s="514" t="s">
        <v>6636</v>
      </c>
      <c r="L47" s="514" t="s">
        <v>6637</v>
      </c>
      <c r="M47" s="514"/>
      <c r="N47" s="514" t="s">
        <v>6548</v>
      </c>
      <c r="O47" s="514"/>
      <c r="P47" s="515" t="s">
        <v>1026</v>
      </c>
      <c r="Q47" s="515" t="s">
        <v>490</v>
      </c>
      <c r="R47" s="515" t="s">
        <v>95</v>
      </c>
      <c r="S47" s="514"/>
      <c r="T47" s="514"/>
      <c r="U47" s="514"/>
    </row>
    <row r="48">
      <c r="A48" s="513" t="s">
        <v>1672</v>
      </c>
      <c r="B48" s="514"/>
      <c r="C48" s="514"/>
      <c r="D48" s="513" t="s">
        <v>296</v>
      </c>
      <c r="E48" s="513" t="s">
        <v>6544</v>
      </c>
      <c r="F48" s="513" t="s">
        <v>11</v>
      </c>
      <c r="G48" s="514" t="s">
        <v>465</v>
      </c>
      <c r="H48" s="513" t="s">
        <v>847</v>
      </c>
      <c r="I48" s="514" t="s">
        <v>6638</v>
      </c>
      <c r="J48" s="514"/>
      <c r="K48" s="514" t="s">
        <v>6639</v>
      </c>
      <c r="L48" s="514" t="s">
        <v>6640</v>
      </c>
      <c r="M48" s="514"/>
      <c r="N48" s="514" t="s">
        <v>6548</v>
      </c>
      <c r="O48" s="514"/>
      <c r="P48" s="515" t="s">
        <v>1026</v>
      </c>
      <c r="Q48" s="515" t="s">
        <v>490</v>
      </c>
      <c r="R48" s="515" t="s">
        <v>95</v>
      </c>
      <c r="S48" s="514"/>
      <c r="T48" s="514"/>
      <c r="U48" s="514"/>
    </row>
    <row r="49">
      <c r="A49" s="513" t="s">
        <v>1678</v>
      </c>
      <c r="B49" s="513" t="s">
        <v>6641</v>
      </c>
      <c r="C49" s="513" t="s">
        <v>5474</v>
      </c>
      <c r="D49" s="513" t="s">
        <v>296</v>
      </c>
      <c r="E49" s="513" t="s">
        <v>6642</v>
      </c>
      <c r="F49" s="513" t="s">
        <v>11</v>
      </c>
      <c r="G49" s="514" t="s">
        <v>465</v>
      </c>
      <c r="H49" s="513" t="s">
        <v>847</v>
      </c>
      <c r="I49" s="515" t="s">
        <v>6643</v>
      </c>
      <c r="J49" s="514"/>
      <c r="K49" s="514" t="s">
        <v>6644</v>
      </c>
      <c r="L49" s="514" t="s">
        <v>6645</v>
      </c>
      <c r="M49" s="514"/>
      <c r="N49" s="514" t="s">
        <v>6646</v>
      </c>
      <c r="O49" s="514"/>
      <c r="P49" s="515" t="s">
        <v>1026</v>
      </c>
      <c r="Q49" s="515" t="s">
        <v>490</v>
      </c>
      <c r="R49" s="515" t="s">
        <v>95</v>
      </c>
      <c r="S49" s="514"/>
      <c r="T49" s="514"/>
      <c r="U49" s="514"/>
    </row>
    <row r="50">
      <c r="A50" s="513" t="s">
        <v>1684</v>
      </c>
      <c r="B50" s="513" t="s">
        <v>6641</v>
      </c>
      <c r="C50" s="513" t="s">
        <v>5474</v>
      </c>
      <c r="D50" s="513" t="s">
        <v>296</v>
      </c>
      <c r="E50" s="513" t="s">
        <v>6642</v>
      </c>
      <c r="F50" s="513" t="s">
        <v>11</v>
      </c>
      <c r="G50" s="514" t="s">
        <v>465</v>
      </c>
      <c r="H50" s="513" t="s">
        <v>847</v>
      </c>
      <c r="I50" s="515" t="s">
        <v>6647</v>
      </c>
      <c r="J50" s="514"/>
      <c r="K50" s="514" t="s">
        <v>6648</v>
      </c>
      <c r="L50" s="515" t="s">
        <v>6649</v>
      </c>
      <c r="M50" s="514"/>
      <c r="N50" s="514" t="s">
        <v>6646</v>
      </c>
      <c r="O50" s="514"/>
      <c r="P50" s="515" t="s">
        <v>1026</v>
      </c>
      <c r="Q50" s="515" t="s">
        <v>490</v>
      </c>
      <c r="R50" s="515" t="s">
        <v>95</v>
      </c>
      <c r="S50" s="514"/>
      <c r="T50" s="514"/>
      <c r="U50" s="514"/>
    </row>
    <row r="51">
      <c r="A51" s="513" t="s">
        <v>1689</v>
      </c>
      <c r="B51" s="514"/>
      <c r="C51" s="514"/>
      <c r="D51" s="513" t="s">
        <v>296</v>
      </c>
      <c r="E51" s="513" t="s">
        <v>6544</v>
      </c>
      <c r="F51" s="513" t="s">
        <v>11</v>
      </c>
      <c r="G51" s="514" t="s">
        <v>465</v>
      </c>
      <c r="H51" s="513" t="s">
        <v>847</v>
      </c>
      <c r="I51" s="515" t="s">
        <v>6650</v>
      </c>
      <c r="J51" s="514"/>
      <c r="K51" s="514" t="s">
        <v>6651</v>
      </c>
      <c r="L51" s="515" t="s">
        <v>6652</v>
      </c>
      <c r="M51" s="514"/>
      <c r="N51" s="514" t="s">
        <v>4555</v>
      </c>
      <c r="O51" s="514"/>
      <c r="P51" s="515" t="s">
        <v>1026</v>
      </c>
      <c r="Q51" s="515" t="s">
        <v>490</v>
      </c>
      <c r="R51" s="515" t="s">
        <v>95</v>
      </c>
      <c r="S51" s="514"/>
      <c r="T51" s="514"/>
      <c r="U51" s="514"/>
    </row>
    <row r="52">
      <c r="A52" s="513" t="s">
        <v>1694</v>
      </c>
      <c r="B52" s="514"/>
      <c r="C52" s="514"/>
      <c r="D52" s="513" t="s">
        <v>296</v>
      </c>
      <c r="E52" s="513" t="s">
        <v>6544</v>
      </c>
      <c r="F52" s="513" t="s">
        <v>11</v>
      </c>
      <c r="G52" s="514" t="s">
        <v>588</v>
      </c>
      <c r="H52" s="513" t="s">
        <v>847</v>
      </c>
      <c r="I52" s="514" t="s">
        <v>6653</v>
      </c>
      <c r="J52" s="514" t="s">
        <v>6654</v>
      </c>
      <c r="K52" s="514" t="s">
        <v>6655</v>
      </c>
      <c r="L52" s="514" t="s">
        <v>6656</v>
      </c>
      <c r="M52" s="514"/>
      <c r="N52" s="514"/>
      <c r="O52" s="514"/>
      <c r="P52" s="517" t="s">
        <v>504</v>
      </c>
      <c r="Q52" s="515" t="s">
        <v>490</v>
      </c>
      <c r="R52" s="515" t="s">
        <v>95</v>
      </c>
      <c r="S52" s="514"/>
      <c r="T52" s="514"/>
      <c r="U52" s="514"/>
    </row>
    <row r="53">
      <c r="A53" s="513" t="s">
        <v>1700</v>
      </c>
      <c r="B53" s="513" t="s">
        <v>6641</v>
      </c>
      <c r="C53" s="513" t="s">
        <v>5474</v>
      </c>
      <c r="D53" s="513" t="s">
        <v>296</v>
      </c>
      <c r="E53" s="513" t="s">
        <v>6444</v>
      </c>
      <c r="F53" s="513" t="s">
        <v>12</v>
      </c>
      <c r="G53" s="514" t="s">
        <v>465</v>
      </c>
      <c r="H53" s="513" t="s">
        <v>847</v>
      </c>
      <c r="I53" s="514" t="s">
        <v>6657</v>
      </c>
      <c r="J53" s="514"/>
      <c r="K53" s="514" t="s">
        <v>6658</v>
      </c>
      <c r="L53" s="514" t="s">
        <v>6659</v>
      </c>
      <c r="M53" s="514"/>
      <c r="N53" s="514" t="s">
        <v>6646</v>
      </c>
      <c r="O53" s="514"/>
      <c r="P53" s="515" t="s">
        <v>950</v>
      </c>
      <c r="Q53" s="515" t="s">
        <v>490</v>
      </c>
      <c r="R53" s="515" t="s">
        <v>95</v>
      </c>
      <c r="S53" s="514"/>
      <c r="T53" s="514"/>
      <c r="U53" s="514"/>
    </row>
    <row r="54">
      <c r="A54" s="513" t="s">
        <v>1706</v>
      </c>
      <c r="B54" s="514"/>
      <c r="C54" s="514"/>
      <c r="D54" s="513" t="s">
        <v>296</v>
      </c>
      <c r="E54" s="513" t="s">
        <v>6544</v>
      </c>
      <c r="F54" s="513" t="s">
        <v>11</v>
      </c>
      <c r="G54" s="514" t="s">
        <v>465</v>
      </c>
      <c r="H54" s="513" t="s">
        <v>847</v>
      </c>
      <c r="I54" s="515" t="s">
        <v>6660</v>
      </c>
      <c r="J54" s="514"/>
      <c r="K54" s="514" t="s">
        <v>6661</v>
      </c>
      <c r="L54" s="515" t="s">
        <v>6662</v>
      </c>
      <c r="M54" s="514"/>
      <c r="N54" s="519" t="s">
        <v>6663</v>
      </c>
      <c r="O54" s="514"/>
      <c r="P54" s="515" t="s">
        <v>1026</v>
      </c>
      <c r="Q54" s="515" t="s">
        <v>490</v>
      </c>
      <c r="R54" s="515" t="s">
        <v>95</v>
      </c>
      <c r="S54" s="514"/>
      <c r="T54" s="514"/>
      <c r="U54" s="514"/>
    </row>
    <row r="55">
      <c r="A55" s="513" t="s">
        <v>1711</v>
      </c>
      <c r="B55" s="513" t="s">
        <v>6641</v>
      </c>
      <c r="C55" s="513" t="s">
        <v>5474</v>
      </c>
      <c r="D55" s="513" t="s">
        <v>296</v>
      </c>
      <c r="E55" s="513" t="s">
        <v>5752</v>
      </c>
      <c r="F55" s="513" t="s">
        <v>11</v>
      </c>
      <c r="G55" s="514" t="s">
        <v>465</v>
      </c>
      <c r="H55" s="513" t="s">
        <v>847</v>
      </c>
      <c r="I55" s="514" t="s">
        <v>6664</v>
      </c>
      <c r="J55" s="514"/>
      <c r="K55" s="514" t="s">
        <v>6665</v>
      </c>
      <c r="L55" s="514" t="s">
        <v>6664</v>
      </c>
      <c r="M55" s="514"/>
      <c r="N55" s="514" t="s">
        <v>6666</v>
      </c>
      <c r="O55" s="514"/>
      <c r="P55" s="515" t="s">
        <v>1026</v>
      </c>
      <c r="Q55" s="515" t="s">
        <v>490</v>
      </c>
      <c r="R55" s="515" t="s">
        <v>95</v>
      </c>
      <c r="S55" s="514"/>
      <c r="T55" s="514"/>
      <c r="U55" s="514"/>
    </row>
    <row r="56">
      <c r="A56" s="513" t="s">
        <v>1714</v>
      </c>
      <c r="B56" s="514"/>
      <c r="C56" s="514"/>
      <c r="D56" s="513" t="s">
        <v>296</v>
      </c>
      <c r="E56" s="513" t="s">
        <v>6544</v>
      </c>
      <c r="F56" s="513" t="s">
        <v>11</v>
      </c>
      <c r="G56" s="514" t="s">
        <v>465</v>
      </c>
      <c r="H56" s="513" t="s">
        <v>847</v>
      </c>
      <c r="I56" s="514" t="s">
        <v>6667</v>
      </c>
      <c r="J56" s="514"/>
      <c r="K56" s="514" t="s">
        <v>6668</v>
      </c>
      <c r="L56" s="514" t="s">
        <v>6669</v>
      </c>
      <c r="M56" s="514"/>
      <c r="N56" s="514" t="s">
        <v>6670</v>
      </c>
      <c r="O56" s="514"/>
      <c r="P56" s="515" t="s">
        <v>479</v>
      </c>
      <c r="Q56" s="515" t="s">
        <v>490</v>
      </c>
      <c r="R56" s="515" t="s">
        <v>95</v>
      </c>
      <c r="S56" s="514"/>
      <c r="T56" s="514"/>
      <c r="U56" s="514"/>
    </row>
    <row r="57">
      <c r="A57" s="513" t="s">
        <v>1720</v>
      </c>
      <c r="B57" s="514"/>
      <c r="C57" s="514"/>
      <c r="D57" s="513" t="s">
        <v>296</v>
      </c>
      <c r="E57" s="513" t="s">
        <v>6544</v>
      </c>
      <c r="F57" s="513" t="s">
        <v>11</v>
      </c>
      <c r="G57" s="514" t="s">
        <v>465</v>
      </c>
      <c r="H57" s="513" t="s">
        <v>847</v>
      </c>
      <c r="I57" s="514" t="s">
        <v>6671</v>
      </c>
      <c r="J57" s="514"/>
      <c r="K57" s="514" t="s">
        <v>6672</v>
      </c>
      <c r="L57" s="514" t="s">
        <v>6673</v>
      </c>
      <c r="M57" s="514"/>
      <c r="N57" s="514" t="s">
        <v>6674</v>
      </c>
      <c r="O57" s="514"/>
      <c r="P57" s="514"/>
      <c r="Q57" s="514"/>
      <c r="R57" s="515" t="s">
        <v>620</v>
      </c>
      <c r="S57" s="514"/>
      <c r="T57" s="514" t="s">
        <v>58</v>
      </c>
      <c r="U57" s="514"/>
    </row>
    <row r="58">
      <c r="A58" s="513" t="s">
        <v>1725</v>
      </c>
      <c r="B58" s="513" t="s">
        <v>6641</v>
      </c>
      <c r="C58" s="513" t="s">
        <v>5474</v>
      </c>
      <c r="D58" s="513" t="s">
        <v>296</v>
      </c>
      <c r="E58" s="513" t="s">
        <v>6444</v>
      </c>
      <c r="F58" s="513" t="s">
        <v>12</v>
      </c>
      <c r="G58" s="514" t="s">
        <v>465</v>
      </c>
      <c r="H58" s="513" t="s">
        <v>847</v>
      </c>
      <c r="I58" s="514" t="s">
        <v>6675</v>
      </c>
      <c r="J58" s="514" t="s">
        <v>6676</v>
      </c>
      <c r="K58" s="514" t="s">
        <v>6677</v>
      </c>
      <c r="L58" s="514" t="s">
        <v>6678</v>
      </c>
      <c r="M58" s="514"/>
      <c r="N58" s="514" t="s">
        <v>6679</v>
      </c>
      <c r="O58" s="514"/>
      <c r="P58" s="515" t="s">
        <v>950</v>
      </c>
      <c r="Q58" s="515" t="s">
        <v>490</v>
      </c>
      <c r="R58" s="515" t="s">
        <v>95</v>
      </c>
      <c r="S58" s="514"/>
      <c r="T58" s="514"/>
      <c r="U58" s="514"/>
    </row>
    <row r="59">
      <c r="A59" s="513" t="s">
        <v>1731</v>
      </c>
      <c r="B59" s="514" t="s">
        <v>6680</v>
      </c>
      <c r="C59" s="514" t="s">
        <v>6681</v>
      </c>
      <c r="D59" s="513" t="s">
        <v>296</v>
      </c>
      <c r="E59" s="514" t="s">
        <v>6555</v>
      </c>
      <c r="F59" s="513" t="s">
        <v>11</v>
      </c>
      <c r="G59" s="514" t="s">
        <v>588</v>
      </c>
      <c r="H59" s="513" t="s">
        <v>847</v>
      </c>
      <c r="I59" s="514" t="s">
        <v>6682</v>
      </c>
      <c r="J59" s="514" t="s">
        <v>6683</v>
      </c>
      <c r="K59" s="514" t="s">
        <v>6684</v>
      </c>
      <c r="L59" s="514" t="s">
        <v>6685</v>
      </c>
      <c r="M59" s="514"/>
      <c r="N59" s="514"/>
      <c r="O59" s="522"/>
      <c r="P59" s="517" t="s">
        <v>504</v>
      </c>
      <c r="Q59" s="515" t="s">
        <v>490</v>
      </c>
      <c r="R59" s="515" t="s">
        <v>95</v>
      </c>
      <c r="S59" s="522"/>
      <c r="T59" s="514"/>
      <c r="U59" s="514"/>
    </row>
    <row r="60">
      <c r="A60" s="513" t="s">
        <v>1738</v>
      </c>
      <c r="B60" s="514" t="s">
        <v>6680</v>
      </c>
      <c r="C60" s="514" t="s">
        <v>6681</v>
      </c>
      <c r="D60" s="513" t="s">
        <v>296</v>
      </c>
      <c r="E60" s="514" t="s">
        <v>6555</v>
      </c>
      <c r="F60" s="513" t="s">
        <v>11</v>
      </c>
      <c r="G60" s="514" t="s">
        <v>588</v>
      </c>
      <c r="H60" s="513" t="s">
        <v>847</v>
      </c>
      <c r="I60" s="514" t="s">
        <v>6686</v>
      </c>
      <c r="J60" s="514" t="s">
        <v>6683</v>
      </c>
      <c r="K60" s="514" t="s">
        <v>6687</v>
      </c>
      <c r="L60" s="514" t="s">
        <v>6688</v>
      </c>
      <c r="M60" s="514"/>
      <c r="N60" s="514"/>
      <c r="O60" s="514"/>
      <c r="P60" s="514"/>
      <c r="Q60" s="514"/>
      <c r="R60" s="514" t="s">
        <v>620</v>
      </c>
      <c r="S60" s="514" t="s">
        <v>6680</v>
      </c>
      <c r="T60" s="514" t="s">
        <v>57</v>
      </c>
      <c r="U60" s="514"/>
    </row>
    <row r="61">
      <c r="A61" s="513" t="s">
        <v>1744</v>
      </c>
      <c r="B61" s="514" t="s">
        <v>6680</v>
      </c>
      <c r="C61" s="514" t="s">
        <v>6681</v>
      </c>
      <c r="D61" s="513" t="s">
        <v>296</v>
      </c>
      <c r="E61" s="514" t="s">
        <v>6555</v>
      </c>
      <c r="F61" s="513" t="s">
        <v>11</v>
      </c>
      <c r="G61" s="514" t="s">
        <v>588</v>
      </c>
      <c r="H61" s="513" t="s">
        <v>847</v>
      </c>
      <c r="I61" s="514" t="s">
        <v>6689</v>
      </c>
      <c r="J61" s="514" t="s">
        <v>6683</v>
      </c>
      <c r="K61" s="514" t="s">
        <v>6690</v>
      </c>
      <c r="L61" s="514" t="s">
        <v>6691</v>
      </c>
      <c r="M61" s="514"/>
      <c r="N61" s="514"/>
      <c r="O61" s="522"/>
      <c r="P61" s="515" t="s">
        <v>479</v>
      </c>
      <c r="Q61" s="515" t="s">
        <v>490</v>
      </c>
      <c r="R61" s="515" t="s">
        <v>95</v>
      </c>
      <c r="S61" s="522"/>
      <c r="T61" s="514"/>
      <c r="U61" s="514"/>
    </row>
    <row r="62">
      <c r="A62" s="513" t="s">
        <v>1750</v>
      </c>
      <c r="B62" s="514" t="s">
        <v>6680</v>
      </c>
      <c r="C62" s="514" t="s">
        <v>6681</v>
      </c>
      <c r="D62" s="513" t="s">
        <v>296</v>
      </c>
      <c r="E62" s="514" t="s">
        <v>6555</v>
      </c>
      <c r="F62" s="513" t="s">
        <v>11</v>
      </c>
      <c r="G62" s="514" t="s">
        <v>588</v>
      </c>
      <c r="H62" s="513" t="s">
        <v>847</v>
      </c>
      <c r="I62" s="514" t="s">
        <v>6692</v>
      </c>
      <c r="J62" s="514" t="s">
        <v>6683</v>
      </c>
      <c r="K62" s="514" t="s">
        <v>6693</v>
      </c>
      <c r="L62" s="514" t="s">
        <v>6694</v>
      </c>
      <c r="M62" s="514"/>
      <c r="N62" s="514"/>
      <c r="O62" s="522"/>
      <c r="P62" s="529">
        <v>45570.0</v>
      </c>
      <c r="Q62" s="515" t="s">
        <v>490</v>
      </c>
      <c r="R62" s="515" t="s">
        <v>95</v>
      </c>
      <c r="S62" s="522"/>
      <c r="T62" s="514"/>
      <c r="U62" s="514"/>
    </row>
    <row r="63">
      <c r="A63" s="513" t="s">
        <v>1755</v>
      </c>
      <c r="B63" s="514" t="s">
        <v>6680</v>
      </c>
      <c r="C63" s="514" t="s">
        <v>6681</v>
      </c>
      <c r="D63" s="513" t="s">
        <v>296</v>
      </c>
      <c r="E63" s="514" t="s">
        <v>6555</v>
      </c>
      <c r="F63" s="513" t="s">
        <v>11</v>
      </c>
      <c r="G63" s="514" t="s">
        <v>588</v>
      </c>
      <c r="H63" s="513" t="s">
        <v>847</v>
      </c>
      <c r="I63" s="514" t="s">
        <v>6695</v>
      </c>
      <c r="J63" s="514" t="s">
        <v>6683</v>
      </c>
      <c r="K63" s="514" t="s">
        <v>6696</v>
      </c>
      <c r="L63" s="514" t="s">
        <v>6697</v>
      </c>
      <c r="M63" s="514"/>
      <c r="N63" s="514"/>
      <c r="O63" s="522"/>
      <c r="P63" s="517" t="s">
        <v>504</v>
      </c>
      <c r="Q63" s="515" t="s">
        <v>490</v>
      </c>
      <c r="R63" s="515" t="s">
        <v>95</v>
      </c>
      <c r="S63" s="522"/>
      <c r="T63" s="514"/>
      <c r="U63" s="514"/>
    </row>
    <row r="64">
      <c r="A64" s="513" t="s">
        <v>1761</v>
      </c>
      <c r="B64" s="514" t="s">
        <v>6680</v>
      </c>
      <c r="C64" s="514" t="s">
        <v>6681</v>
      </c>
      <c r="D64" s="513" t="s">
        <v>296</v>
      </c>
      <c r="E64" s="514" t="s">
        <v>6555</v>
      </c>
      <c r="F64" s="513" t="s">
        <v>11</v>
      </c>
      <c r="G64" s="514" t="s">
        <v>588</v>
      </c>
      <c r="H64" s="513" t="s">
        <v>847</v>
      </c>
      <c r="I64" s="514" t="s">
        <v>6698</v>
      </c>
      <c r="J64" s="514" t="s">
        <v>6683</v>
      </c>
      <c r="K64" s="514" t="s">
        <v>6699</v>
      </c>
      <c r="L64" s="514" t="s">
        <v>6700</v>
      </c>
      <c r="M64" s="514"/>
      <c r="N64" s="514"/>
      <c r="O64" s="522"/>
      <c r="P64" s="524"/>
      <c r="Q64" s="514"/>
      <c r="R64" s="514" t="s">
        <v>620</v>
      </c>
      <c r="S64" s="522" t="s">
        <v>1334</v>
      </c>
      <c r="T64" s="514" t="s">
        <v>57</v>
      </c>
      <c r="U64" s="514"/>
    </row>
    <row r="65">
      <c r="A65" s="513" t="s">
        <v>1766</v>
      </c>
      <c r="B65" s="514" t="s">
        <v>6680</v>
      </c>
      <c r="C65" s="514" t="s">
        <v>6681</v>
      </c>
      <c r="D65" s="513" t="s">
        <v>296</v>
      </c>
      <c r="E65" s="514" t="s">
        <v>6555</v>
      </c>
      <c r="F65" s="513" t="s">
        <v>11</v>
      </c>
      <c r="G65" s="514" t="s">
        <v>588</v>
      </c>
      <c r="H65" s="513" t="s">
        <v>847</v>
      </c>
      <c r="I65" s="514" t="s">
        <v>6701</v>
      </c>
      <c r="J65" s="514" t="s">
        <v>6683</v>
      </c>
      <c r="K65" s="514" t="s">
        <v>6702</v>
      </c>
      <c r="L65" s="514" t="s">
        <v>6703</v>
      </c>
      <c r="M65" s="514"/>
      <c r="N65" s="514"/>
      <c r="O65" s="522"/>
      <c r="P65" s="515" t="s">
        <v>479</v>
      </c>
      <c r="Q65" s="515" t="s">
        <v>490</v>
      </c>
      <c r="R65" s="515" t="s">
        <v>95</v>
      </c>
      <c r="S65" s="522"/>
      <c r="T65" s="514"/>
      <c r="U65" s="514"/>
    </row>
    <row r="66">
      <c r="A66" s="513" t="s">
        <v>1771</v>
      </c>
      <c r="B66" s="514" t="s">
        <v>6680</v>
      </c>
      <c r="C66" s="514" t="s">
        <v>6681</v>
      </c>
      <c r="D66" s="513" t="s">
        <v>296</v>
      </c>
      <c r="E66" s="514" t="s">
        <v>6555</v>
      </c>
      <c r="F66" s="513" t="s">
        <v>11</v>
      </c>
      <c r="G66" s="514" t="s">
        <v>588</v>
      </c>
      <c r="H66" s="513" t="s">
        <v>847</v>
      </c>
      <c r="I66" s="514" t="s">
        <v>6704</v>
      </c>
      <c r="J66" s="514" t="s">
        <v>6683</v>
      </c>
      <c r="K66" s="514" t="s">
        <v>6705</v>
      </c>
      <c r="L66" s="514" t="s">
        <v>6706</v>
      </c>
      <c r="M66" s="514"/>
      <c r="N66" s="514"/>
      <c r="O66" s="522"/>
      <c r="P66" s="517" t="s">
        <v>504</v>
      </c>
      <c r="Q66" s="515" t="s">
        <v>490</v>
      </c>
      <c r="R66" s="515" t="s">
        <v>95</v>
      </c>
      <c r="S66" s="522"/>
      <c r="T66" s="514"/>
      <c r="U66" s="514"/>
    </row>
    <row r="67">
      <c r="A67" s="513" t="s">
        <v>1775</v>
      </c>
      <c r="B67" s="514" t="s">
        <v>6680</v>
      </c>
      <c r="C67" s="514" t="s">
        <v>6681</v>
      </c>
      <c r="D67" s="513" t="s">
        <v>296</v>
      </c>
      <c r="E67" s="514" t="s">
        <v>6555</v>
      </c>
      <c r="F67" s="513" t="s">
        <v>12</v>
      </c>
      <c r="G67" s="514" t="s">
        <v>545</v>
      </c>
      <c r="H67" s="513" t="s">
        <v>847</v>
      </c>
      <c r="I67" s="514" t="s">
        <v>6707</v>
      </c>
      <c r="J67" s="514" t="s">
        <v>6683</v>
      </c>
      <c r="K67" s="514" t="s">
        <v>6708</v>
      </c>
      <c r="L67" s="514" t="s">
        <v>6709</v>
      </c>
      <c r="M67" s="514"/>
      <c r="N67" s="514"/>
      <c r="O67" s="514"/>
      <c r="P67" s="515" t="s">
        <v>950</v>
      </c>
      <c r="Q67" s="515" t="s">
        <v>490</v>
      </c>
      <c r="R67" s="515" t="s">
        <v>95</v>
      </c>
      <c r="S67" s="514"/>
      <c r="T67" s="514"/>
      <c r="U67" s="514"/>
    </row>
    <row r="68">
      <c r="A68" s="513" t="s">
        <v>1781</v>
      </c>
      <c r="B68" s="514" t="s">
        <v>6680</v>
      </c>
      <c r="C68" s="514" t="s">
        <v>6681</v>
      </c>
      <c r="D68" s="513" t="s">
        <v>296</v>
      </c>
      <c r="E68" s="514" t="s">
        <v>6555</v>
      </c>
      <c r="F68" s="513" t="s">
        <v>11</v>
      </c>
      <c r="G68" s="514" t="s">
        <v>588</v>
      </c>
      <c r="H68" s="513" t="s">
        <v>847</v>
      </c>
      <c r="I68" s="514" t="s">
        <v>6710</v>
      </c>
      <c r="J68" s="514" t="s">
        <v>6683</v>
      </c>
      <c r="K68" s="514" t="s">
        <v>6711</v>
      </c>
      <c r="L68" s="514" t="s">
        <v>6712</v>
      </c>
      <c r="M68" s="514"/>
      <c r="N68" s="514"/>
      <c r="O68" s="514"/>
      <c r="P68" s="517" t="s">
        <v>504</v>
      </c>
      <c r="Q68" s="515" t="s">
        <v>490</v>
      </c>
      <c r="R68" s="515" t="s">
        <v>95</v>
      </c>
      <c r="S68" s="514"/>
      <c r="T68" s="514"/>
      <c r="U68" s="514"/>
    </row>
    <row r="69">
      <c r="A69" s="513" t="s">
        <v>1787</v>
      </c>
      <c r="B69" s="514" t="s">
        <v>6680</v>
      </c>
      <c r="C69" s="514" t="s">
        <v>6681</v>
      </c>
      <c r="D69" s="513" t="s">
        <v>296</v>
      </c>
      <c r="E69" s="514" t="s">
        <v>6555</v>
      </c>
      <c r="F69" s="513" t="s">
        <v>11</v>
      </c>
      <c r="G69" s="514" t="s">
        <v>588</v>
      </c>
      <c r="H69" s="513" t="s">
        <v>847</v>
      </c>
      <c r="I69" s="514" t="s">
        <v>6713</v>
      </c>
      <c r="J69" s="514" t="s">
        <v>6683</v>
      </c>
      <c r="K69" s="514" t="s">
        <v>6687</v>
      </c>
      <c r="L69" s="514" t="s">
        <v>6714</v>
      </c>
      <c r="M69" s="514"/>
      <c r="N69" s="514"/>
      <c r="O69" s="514"/>
      <c r="P69" s="514"/>
      <c r="Q69" s="514"/>
      <c r="R69" s="514" t="s">
        <v>620</v>
      </c>
      <c r="S69" s="514" t="s">
        <v>6680</v>
      </c>
      <c r="T69" s="514" t="s">
        <v>57</v>
      </c>
      <c r="U69" s="514"/>
    </row>
    <row r="70">
      <c r="A70" s="513" t="s">
        <v>1792</v>
      </c>
      <c r="B70" s="514" t="s">
        <v>6680</v>
      </c>
      <c r="C70" s="514" t="s">
        <v>6681</v>
      </c>
      <c r="D70" s="513" t="s">
        <v>296</v>
      </c>
      <c r="E70" s="514" t="s">
        <v>6555</v>
      </c>
      <c r="F70" s="513" t="s">
        <v>11</v>
      </c>
      <c r="G70" s="514" t="s">
        <v>588</v>
      </c>
      <c r="H70" s="513" t="s">
        <v>847</v>
      </c>
      <c r="I70" s="514" t="s">
        <v>6715</v>
      </c>
      <c r="J70" s="514" t="s">
        <v>6683</v>
      </c>
      <c r="K70" s="514" t="s">
        <v>6690</v>
      </c>
      <c r="L70" s="514" t="s">
        <v>6716</v>
      </c>
      <c r="M70" s="514"/>
      <c r="N70" s="514"/>
      <c r="O70" s="514"/>
      <c r="P70" s="515" t="s">
        <v>1026</v>
      </c>
      <c r="Q70" s="515" t="s">
        <v>490</v>
      </c>
      <c r="R70" s="515" t="s">
        <v>95</v>
      </c>
      <c r="S70" s="514"/>
      <c r="T70" s="514"/>
      <c r="U70" s="514"/>
    </row>
    <row r="71">
      <c r="A71" s="513" t="s">
        <v>1798</v>
      </c>
      <c r="B71" s="514" t="s">
        <v>6680</v>
      </c>
      <c r="C71" s="514" t="s">
        <v>6681</v>
      </c>
      <c r="D71" s="513" t="s">
        <v>296</v>
      </c>
      <c r="E71" s="514" t="s">
        <v>6555</v>
      </c>
      <c r="F71" s="513" t="s">
        <v>11</v>
      </c>
      <c r="G71" s="514" t="s">
        <v>588</v>
      </c>
      <c r="H71" s="513" t="s">
        <v>847</v>
      </c>
      <c r="I71" s="514" t="s">
        <v>6717</v>
      </c>
      <c r="J71" s="514" t="s">
        <v>6683</v>
      </c>
      <c r="K71" s="514" t="s">
        <v>6718</v>
      </c>
      <c r="L71" s="514" t="s">
        <v>6719</v>
      </c>
      <c r="M71" s="514"/>
      <c r="N71" s="514"/>
      <c r="O71" s="514"/>
      <c r="P71" s="529">
        <v>45570.0</v>
      </c>
      <c r="Q71" s="515" t="s">
        <v>490</v>
      </c>
      <c r="R71" s="515" t="s">
        <v>95</v>
      </c>
      <c r="S71" s="514"/>
      <c r="T71" s="514"/>
      <c r="U71" s="514"/>
    </row>
    <row r="72">
      <c r="A72" s="513" t="s">
        <v>1804</v>
      </c>
      <c r="B72" s="514" t="s">
        <v>6680</v>
      </c>
      <c r="C72" s="514" t="s">
        <v>6681</v>
      </c>
      <c r="D72" s="513" t="s">
        <v>296</v>
      </c>
      <c r="E72" s="514" t="s">
        <v>6555</v>
      </c>
      <c r="F72" s="513" t="s">
        <v>11</v>
      </c>
      <c r="G72" s="514" t="s">
        <v>588</v>
      </c>
      <c r="H72" s="513" t="s">
        <v>847</v>
      </c>
      <c r="I72" s="514" t="s">
        <v>6720</v>
      </c>
      <c r="J72" s="514" t="s">
        <v>6683</v>
      </c>
      <c r="K72" s="514" t="s">
        <v>6721</v>
      </c>
      <c r="L72" s="514" t="s">
        <v>6722</v>
      </c>
      <c r="M72" s="514"/>
      <c r="N72" s="514"/>
      <c r="O72" s="514"/>
      <c r="P72" s="517" t="s">
        <v>504</v>
      </c>
      <c r="Q72" s="515" t="s">
        <v>490</v>
      </c>
      <c r="R72" s="515" t="s">
        <v>95</v>
      </c>
      <c r="S72" s="514"/>
      <c r="T72" s="514"/>
      <c r="U72" s="514"/>
    </row>
    <row r="73">
      <c r="A73" s="513" t="s">
        <v>1810</v>
      </c>
      <c r="B73" s="514" t="s">
        <v>6680</v>
      </c>
      <c r="C73" s="514" t="s">
        <v>6681</v>
      </c>
      <c r="D73" s="513" t="s">
        <v>296</v>
      </c>
      <c r="E73" s="514" t="s">
        <v>6555</v>
      </c>
      <c r="F73" s="513" t="s">
        <v>11</v>
      </c>
      <c r="G73" s="514" t="s">
        <v>588</v>
      </c>
      <c r="H73" s="513" t="s">
        <v>847</v>
      </c>
      <c r="I73" s="514" t="s">
        <v>6723</v>
      </c>
      <c r="J73" s="514" t="s">
        <v>6683</v>
      </c>
      <c r="K73" s="514" t="s">
        <v>6699</v>
      </c>
      <c r="L73" s="514" t="s">
        <v>6724</v>
      </c>
      <c r="M73" s="514"/>
      <c r="N73" s="514"/>
      <c r="O73" s="514"/>
      <c r="P73" s="517" t="s">
        <v>504</v>
      </c>
      <c r="Q73" s="515" t="s">
        <v>490</v>
      </c>
      <c r="R73" s="515" t="s">
        <v>95</v>
      </c>
      <c r="S73" s="514"/>
      <c r="T73" s="514"/>
      <c r="U73" s="514"/>
    </row>
    <row r="74">
      <c r="A74" s="513" t="s">
        <v>1815</v>
      </c>
      <c r="B74" s="514" t="s">
        <v>6680</v>
      </c>
      <c r="C74" s="514" t="s">
        <v>6681</v>
      </c>
      <c r="D74" s="513" t="s">
        <v>296</v>
      </c>
      <c r="E74" s="514" t="s">
        <v>6555</v>
      </c>
      <c r="F74" s="513" t="s">
        <v>11</v>
      </c>
      <c r="G74" s="514" t="s">
        <v>588</v>
      </c>
      <c r="H74" s="513" t="s">
        <v>847</v>
      </c>
      <c r="I74" s="514" t="s">
        <v>6725</v>
      </c>
      <c r="J74" s="514" t="s">
        <v>6683</v>
      </c>
      <c r="K74" s="514" t="s">
        <v>6702</v>
      </c>
      <c r="L74" s="514" t="s">
        <v>6726</v>
      </c>
      <c r="M74" s="514"/>
      <c r="N74" s="514"/>
      <c r="O74" s="514"/>
      <c r="P74" s="515" t="s">
        <v>479</v>
      </c>
      <c r="Q74" s="515" t="s">
        <v>490</v>
      </c>
      <c r="R74" s="515" t="s">
        <v>95</v>
      </c>
      <c r="S74" s="514"/>
      <c r="T74" s="514"/>
      <c r="U74" s="514"/>
    </row>
    <row r="75">
      <c r="A75" s="513" t="s">
        <v>1821</v>
      </c>
      <c r="B75" s="514" t="s">
        <v>6680</v>
      </c>
      <c r="C75" s="514" t="s">
        <v>6681</v>
      </c>
      <c r="D75" s="513" t="s">
        <v>296</v>
      </c>
      <c r="E75" s="514" t="s">
        <v>6555</v>
      </c>
      <c r="F75" s="513" t="s">
        <v>11</v>
      </c>
      <c r="G75" s="514" t="s">
        <v>588</v>
      </c>
      <c r="H75" s="513" t="s">
        <v>847</v>
      </c>
      <c r="I75" s="514" t="s">
        <v>6727</v>
      </c>
      <c r="J75" s="514" t="s">
        <v>6683</v>
      </c>
      <c r="K75" s="514" t="s">
        <v>6705</v>
      </c>
      <c r="L75" s="514" t="s">
        <v>6728</v>
      </c>
      <c r="M75" s="514"/>
      <c r="N75" s="514"/>
      <c r="O75" s="514"/>
      <c r="P75" s="517" t="s">
        <v>504</v>
      </c>
      <c r="Q75" s="515" t="s">
        <v>490</v>
      </c>
      <c r="R75" s="515" t="s">
        <v>95</v>
      </c>
      <c r="S75" s="514"/>
      <c r="T75" s="514"/>
      <c r="U75" s="514"/>
    </row>
    <row r="76">
      <c r="A76" s="513" t="s">
        <v>1827</v>
      </c>
      <c r="B76" s="513" t="s">
        <v>6729</v>
      </c>
      <c r="C76" s="513" t="s">
        <v>5487</v>
      </c>
      <c r="D76" s="513" t="s">
        <v>296</v>
      </c>
      <c r="E76" s="513" t="s">
        <v>6444</v>
      </c>
      <c r="F76" s="513" t="s">
        <v>12</v>
      </c>
      <c r="G76" s="514" t="s">
        <v>465</v>
      </c>
      <c r="H76" s="513" t="s">
        <v>847</v>
      </c>
      <c r="I76" s="515" t="s">
        <v>6730</v>
      </c>
      <c r="J76" s="514" t="s">
        <v>6731</v>
      </c>
      <c r="K76" s="514" t="s">
        <v>6732</v>
      </c>
      <c r="L76" s="514" t="s">
        <v>6733</v>
      </c>
      <c r="M76" s="514"/>
      <c r="N76" s="514" t="s">
        <v>6734</v>
      </c>
      <c r="O76" s="514"/>
      <c r="P76" s="515" t="s">
        <v>950</v>
      </c>
      <c r="Q76" s="515" t="s">
        <v>490</v>
      </c>
      <c r="R76" s="515" t="s">
        <v>95</v>
      </c>
      <c r="S76" s="514"/>
      <c r="T76" s="514"/>
      <c r="U76" s="514"/>
    </row>
    <row r="77">
      <c r="A77" s="513" t="s">
        <v>1833</v>
      </c>
      <c r="B77" s="514"/>
      <c r="C77" s="514"/>
      <c r="D77" s="514" t="s">
        <v>303</v>
      </c>
      <c r="E77" s="514" t="s">
        <v>5752</v>
      </c>
      <c r="F77" s="513" t="s">
        <v>12</v>
      </c>
      <c r="G77" s="514" t="s">
        <v>588</v>
      </c>
      <c r="H77" s="514" t="s">
        <v>847</v>
      </c>
      <c r="I77" s="515" t="s">
        <v>6735</v>
      </c>
      <c r="J77" s="514" t="s">
        <v>6736</v>
      </c>
      <c r="K77" s="515" t="s">
        <v>6737</v>
      </c>
      <c r="L77" s="515" t="s">
        <v>6738</v>
      </c>
      <c r="M77" s="514"/>
      <c r="N77" s="514"/>
      <c r="O77" s="537"/>
      <c r="P77" s="529">
        <v>45356.0</v>
      </c>
      <c r="Q77" s="515" t="s">
        <v>331</v>
      </c>
      <c r="R77" s="515" t="s">
        <v>95</v>
      </c>
      <c r="S77" s="553" t="s">
        <v>1737</v>
      </c>
      <c r="T77" s="514"/>
      <c r="U77" s="515" t="s">
        <v>306</v>
      </c>
    </row>
    <row r="78">
      <c r="A78" s="513" t="s">
        <v>1838</v>
      </c>
      <c r="B78" s="514"/>
      <c r="C78" s="514"/>
      <c r="D78" s="513" t="s">
        <v>296</v>
      </c>
      <c r="E78" s="513" t="s">
        <v>6421</v>
      </c>
      <c r="F78" s="513" t="s">
        <v>11</v>
      </c>
      <c r="G78" s="514" t="s">
        <v>465</v>
      </c>
      <c r="H78" s="513" t="s">
        <v>847</v>
      </c>
      <c r="I78" s="514" t="s">
        <v>6739</v>
      </c>
      <c r="J78" s="514" t="s">
        <v>6740</v>
      </c>
      <c r="K78" s="514" t="s">
        <v>6741</v>
      </c>
      <c r="L78" s="515" t="s">
        <v>6742</v>
      </c>
      <c r="M78" s="514"/>
      <c r="N78" s="514" t="s">
        <v>6743</v>
      </c>
      <c r="O78" s="514"/>
      <c r="P78" s="515" t="s">
        <v>1026</v>
      </c>
      <c r="Q78" s="515" t="s">
        <v>490</v>
      </c>
      <c r="R78" s="515" t="s">
        <v>95</v>
      </c>
      <c r="S78" s="514"/>
      <c r="T78" s="514"/>
      <c r="U78" s="514"/>
    </row>
    <row r="79">
      <c r="A79" s="513" t="s">
        <v>1843</v>
      </c>
      <c r="B79" s="514"/>
      <c r="C79" s="514"/>
      <c r="D79" s="513" t="s">
        <v>296</v>
      </c>
      <c r="E79" s="513" t="s">
        <v>6544</v>
      </c>
      <c r="F79" s="513" t="s">
        <v>12</v>
      </c>
      <c r="G79" s="514" t="s">
        <v>588</v>
      </c>
      <c r="H79" s="513" t="s">
        <v>847</v>
      </c>
      <c r="I79" s="514" t="s">
        <v>6744</v>
      </c>
      <c r="J79" s="514"/>
      <c r="K79" s="514" t="s">
        <v>6745</v>
      </c>
      <c r="L79" s="514" t="s">
        <v>6746</v>
      </c>
      <c r="M79" s="514"/>
      <c r="N79" s="514"/>
      <c r="O79" s="514"/>
      <c r="P79" s="524"/>
      <c r="Q79" s="514"/>
      <c r="R79" s="515" t="s">
        <v>620</v>
      </c>
      <c r="S79" s="514"/>
      <c r="T79" s="514" t="s">
        <v>58</v>
      </c>
      <c r="U79" s="514"/>
    </row>
    <row r="80">
      <c r="A80" s="513" t="s">
        <v>1848</v>
      </c>
      <c r="B80" s="513" t="s">
        <v>6747</v>
      </c>
      <c r="C80" s="513" t="s">
        <v>6457</v>
      </c>
      <c r="D80" s="513" t="s">
        <v>296</v>
      </c>
      <c r="E80" s="513" t="s">
        <v>6748</v>
      </c>
      <c r="F80" s="513" t="s">
        <v>11</v>
      </c>
      <c r="G80" s="514" t="s">
        <v>588</v>
      </c>
      <c r="H80" s="513" t="s">
        <v>847</v>
      </c>
      <c r="I80" s="514" t="s">
        <v>6749</v>
      </c>
      <c r="J80" s="514" t="s">
        <v>6750</v>
      </c>
      <c r="K80" s="514" t="s">
        <v>6751</v>
      </c>
      <c r="L80" s="514" t="s">
        <v>6752</v>
      </c>
      <c r="M80" s="514"/>
      <c r="N80" s="514"/>
      <c r="O80" s="514"/>
      <c r="P80" s="515" t="s">
        <v>1026</v>
      </c>
      <c r="Q80" s="515" t="s">
        <v>490</v>
      </c>
      <c r="R80" s="515" t="s">
        <v>95</v>
      </c>
      <c r="S80" s="514"/>
      <c r="T80" s="514"/>
      <c r="U80" s="514"/>
    </row>
    <row r="81">
      <c r="A81" s="513" t="s">
        <v>1853</v>
      </c>
      <c r="B81" s="513" t="s">
        <v>6747</v>
      </c>
      <c r="C81" s="513" t="s">
        <v>6457</v>
      </c>
      <c r="D81" s="513" t="s">
        <v>296</v>
      </c>
      <c r="E81" s="513" t="s">
        <v>6753</v>
      </c>
      <c r="F81" s="513" t="s">
        <v>11</v>
      </c>
      <c r="G81" s="514" t="s">
        <v>465</v>
      </c>
      <c r="H81" s="513" t="s">
        <v>847</v>
      </c>
      <c r="I81" s="514" t="s">
        <v>6754</v>
      </c>
      <c r="J81" s="514" t="s">
        <v>6755</v>
      </c>
      <c r="K81" s="514" t="s">
        <v>6756</v>
      </c>
      <c r="L81" s="514" t="s">
        <v>6757</v>
      </c>
      <c r="M81" s="514"/>
      <c r="N81" s="514" t="s">
        <v>6758</v>
      </c>
      <c r="O81" s="514"/>
      <c r="P81" s="515" t="s">
        <v>1026</v>
      </c>
      <c r="Q81" s="515" t="s">
        <v>490</v>
      </c>
      <c r="R81" s="515" t="s">
        <v>95</v>
      </c>
      <c r="S81" s="514"/>
      <c r="T81" s="514"/>
      <c r="U81" s="514"/>
    </row>
    <row r="82">
      <c r="A82" s="513" t="s">
        <v>1858</v>
      </c>
      <c r="B82" s="513" t="s">
        <v>6747</v>
      </c>
      <c r="C82" s="513" t="s">
        <v>6457</v>
      </c>
      <c r="D82" s="513" t="s">
        <v>296</v>
      </c>
      <c r="E82" s="513" t="s">
        <v>6753</v>
      </c>
      <c r="F82" s="513" t="s">
        <v>11</v>
      </c>
      <c r="G82" s="514" t="s">
        <v>465</v>
      </c>
      <c r="H82" s="513" t="s">
        <v>847</v>
      </c>
      <c r="I82" s="514" t="s">
        <v>6759</v>
      </c>
      <c r="J82" s="514" t="s">
        <v>6750</v>
      </c>
      <c r="K82" s="514" t="s">
        <v>6760</v>
      </c>
      <c r="L82" s="514" t="s">
        <v>6761</v>
      </c>
      <c r="M82" s="514"/>
      <c r="N82" s="514" t="s">
        <v>6762</v>
      </c>
      <c r="O82" s="514"/>
      <c r="P82" s="515" t="s">
        <v>1541</v>
      </c>
      <c r="Q82" s="515" t="s">
        <v>490</v>
      </c>
      <c r="R82" s="515" t="s">
        <v>95</v>
      </c>
      <c r="S82" s="514"/>
      <c r="T82" s="514"/>
      <c r="U82" s="514"/>
    </row>
    <row r="83">
      <c r="A83" s="513" t="s">
        <v>1863</v>
      </c>
      <c r="B83" s="513" t="s">
        <v>6482</v>
      </c>
      <c r="C83" s="513" t="s">
        <v>5493</v>
      </c>
      <c r="D83" s="513" t="s">
        <v>296</v>
      </c>
      <c r="E83" s="513" t="s">
        <v>6444</v>
      </c>
      <c r="F83" s="513" t="s">
        <v>11</v>
      </c>
      <c r="G83" s="514" t="s">
        <v>465</v>
      </c>
      <c r="H83" s="513" t="s">
        <v>847</v>
      </c>
      <c r="I83" s="514" t="s">
        <v>6763</v>
      </c>
      <c r="J83" s="514" t="s">
        <v>6764</v>
      </c>
      <c r="K83" s="514" t="s">
        <v>6765</v>
      </c>
      <c r="L83" s="514" t="s">
        <v>6766</v>
      </c>
      <c r="M83" s="514"/>
      <c r="N83" s="542" t="s">
        <v>6767</v>
      </c>
      <c r="O83" s="514"/>
      <c r="P83" s="515" t="s">
        <v>1026</v>
      </c>
      <c r="Q83" s="515" t="s">
        <v>490</v>
      </c>
      <c r="R83" s="515" t="s">
        <v>95</v>
      </c>
      <c r="S83" s="514"/>
      <c r="T83" s="514"/>
      <c r="U83" s="514"/>
    </row>
    <row r="84">
      <c r="A84" s="513" t="s">
        <v>1869</v>
      </c>
      <c r="B84" s="514"/>
      <c r="C84" s="514"/>
      <c r="D84" s="513" t="s">
        <v>296</v>
      </c>
      <c r="E84" s="513" t="s">
        <v>6544</v>
      </c>
      <c r="F84" s="513" t="s">
        <v>11</v>
      </c>
      <c r="G84" s="514" t="s">
        <v>545</v>
      </c>
      <c r="H84" s="513" t="s">
        <v>847</v>
      </c>
      <c r="I84" s="514" t="s">
        <v>6768</v>
      </c>
      <c r="J84" s="514"/>
      <c r="K84" s="514" t="s">
        <v>6769</v>
      </c>
      <c r="L84" s="514" t="s">
        <v>6770</v>
      </c>
      <c r="M84" s="514"/>
      <c r="N84" s="514"/>
      <c r="O84" s="514"/>
      <c r="P84" s="517" t="s">
        <v>504</v>
      </c>
      <c r="Q84" s="515" t="s">
        <v>490</v>
      </c>
      <c r="R84" s="515" t="s">
        <v>95</v>
      </c>
      <c r="S84" s="514"/>
      <c r="T84" s="514"/>
      <c r="U84" s="514"/>
    </row>
    <row r="85">
      <c r="A85" s="513" t="s">
        <v>1875</v>
      </c>
      <c r="B85" s="514"/>
      <c r="C85" s="514"/>
      <c r="D85" s="513" t="s">
        <v>296</v>
      </c>
      <c r="E85" s="513" t="s">
        <v>6544</v>
      </c>
      <c r="F85" s="513" t="s">
        <v>11</v>
      </c>
      <c r="G85" s="514" t="s">
        <v>465</v>
      </c>
      <c r="H85" s="513" t="s">
        <v>847</v>
      </c>
      <c r="I85" s="514" t="s">
        <v>6771</v>
      </c>
      <c r="J85" s="514" t="s">
        <v>6772</v>
      </c>
      <c r="K85" s="514" t="s">
        <v>6773</v>
      </c>
      <c r="L85" s="514" t="s">
        <v>6774</v>
      </c>
      <c r="M85" s="514"/>
      <c r="N85" s="514" t="s">
        <v>6670</v>
      </c>
      <c r="O85" s="514"/>
      <c r="P85" s="515" t="s">
        <v>1026</v>
      </c>
      <c r="Q85" s="515" t="s">
        <v>490</v>
      </c>
      <c r="R85" s="515" t="s">
        <v>95</v>
      </c>
      <c r="S85" s="514"/>
      <c r="T85" s="514"/>
      <c r="U85" s="514"/>
    </row>
    <row r="86">
      <c r="A86" s="513" t="s">
        <v>1878</v>
      </c>
      <c r="B86" s="513" t="s">
        <v>6641</v>
      </c>
      <c r="C86" s="513" t="s">
        <v>5474</v>
      </c>
      <c r="D86" s="513" t="s">
        <v>296</v>
      </c>
      <c r="E86" s="513" t="s">
        <v>6444</v>
      </c>
      <c r="F86" s="513" t="s">
        <v>11</v>
      </c>
      <c r="G86" s="514" t="s">
        <v>465</v>
      </c>
      <c r="H86" s="513" t="s">
        <v>847</v>
      </c>
      <c r="I86" s="514" t="s">
        <v>6775</v>
      </c>
      <c r="J86" s="514" t="s">
        <v>6776</v>
      </c>
      <c r="K86" s="514" t="s">
        <v>6777</v>
      </c>
      <c r="L86" s="514" t="s">
        <v>6778</v>
      </c>
      <c r="M86" s="514"/>
      <c r="N86" s="514" t="s">
        <v>6779</v>
      </c>
      <c r="O86" s="514"/>
      <c r="P86" s="515" t="s">
        <v>1026</v>
      </c>
      <c r="Q86" s="515" t="s">
        <v>490</v>
      </c>
      <c r="R86" s="515" t="s">
        <v>95</v>
      </c>
      <c r="S86" s="514"/>
      <c r="T86" s="514"/>
      <c r="U86" s="514"/>
    </row>
    <row r="87">
      <c r="A87" s="513" t="s">
        <v>1884</v>
      </c>
      <c r="B87" s="513" t="s">
        <v>6780</v>
      </c>
      <c r="C87" s="514" t="s">
        <v>3756</v>
      </c>
      <c r="D87" s="513" t="s">
        <v>296</v>
      </c>
      <c r="E87" s="513" t="s">
        <v>6444</v>
      </c>
      <c r="F87" s="513" t="s">
        <v>11</v>
      </c>
      <c r="G87" s="514" t="s">
        <v>588</v>
      </c>
      <c r="H87" s="513" t="s">
        <v>847</v>
      </c>
      <c r="I87" s="514" t="s">
        <v>6781</v>
      </c>
      <c r="J87" s="514" t="s">
        <v>6782</v>
      </c>
      <c r="K87" s="514" t="s">
        <v>6783</v>
      </c>
      <c r="L87" s="514" t="s">
        <v>6784</v>
      </c>
      <c r="M87" s="514"/>
      <c r="N87" s="514" t="s">
        <v>6785</v>
      </c>
      <c r="O87" s="514"/>
      <c r="P87" s="515" t="s">
        <v>1026</v>
      </c>
      <c r="Q87" s="515" t="s">
        <v>490</v>
      </c>
      <c r="R87" s="515" t="s">
        <v>95</v>
      </c>
      <c r="S87" s="514"/>
      <c r="T87" s="514"/>
      <c r="U87" s="514"/>
    </row>
    <row r="88">
      <c r="A88" s="513" t="s">
        <v>1889</v>
      </c>
      <c r="B88" s="513" t="s">
        <v>6780</v>
      </c>
      <c r="C88" s="514" t="s">
        <v>3756</v>
      </c>
      <c r="D88" s="513" t="s">
        <v>303</v>
      </c>
      <c r="E88" s="513" t="s">
        <v>6444</v>
      </c>
      <c r="F88" s="513" t="s">
        <v>11</v>
      </c>
      <c r="G88" s="514" t="s">
        <v>465</v>
      </c>
      <c r="H88" s="513" t="s">
        <v>847</v>
      </c>
      <c r="I88" s="514" t="s">
        <v>6781</v>
      </c>
      <c r="J88" s="514" t="s">
        <v>6782</v>
      </c>
      <c r="K88" s="515" t="s">
        <v>6786</v>
      </c>
      <c r="L88" s="515" t="s">
        <v>6787</v>
      </c>
      <c r="M88" s="514" t="s">
        <v>6788</v>
      </c>
      <c r="N88" s="514" t="s">
        <v>6785</v>
      </c>
      <c r="O88" s="514"/>
      <c r="P88" s="517" t="s">
        <v>479</v>
      </c>
      <c r="Q88" s="515" t="s">
        <v>331</v>
      </c>
      <c r="R88" s="515" t="s">
        <v>95</v>
      </c>
      <c r="S88" s="514"/>
      <c r="T88" s="514"/>
      <c r="U88" s="515" t="s">
        <v>306</v>
      </c>
    </row>
    <row r="89">
      <c r="A89" s="513" t="s">
        <v>1895</v>
      </c>
      <c r="B89" s="513" t="s">
        <v>6780</v>
      </c>
      <c r="C89" s="514" t="s">
        <v>3756</v>
      </c>
      <c r="D89" s="513" t="s">
        <v>296</v>
      </c>
      <c r="E89" s="513" t="s">
        <v>6444</v>
      </c>
      <c r="F89" s="513" t="s">
        <v>11</v>
      </c>
      <c r="G89" s="514" t="s">
        <v>588</v>
      </c>
      <c r="H89" s="513" t="s">
        <v>847</v>
      </c>
      <c r="I89" s="514" t="s">
        <v>6789</v>
      </c>
      <c r="J89" s="514" t="s">
        <v>6790</v>
      </c>
      <c r="K89" s="514" t="s">
        <v>6791</v>
      </c>
      <c r="L89" s="514" t="s">
        <v>6784</v>
      </c>
      <c r="M89" s="514" t="s">
        <v>6792</v>
      </c>
      <c r="N89" s="514" t="s">
        <v>6793</v>
      </c>
      <c r="O89" s="514"/>
      <c r="P89" s="515" t="s">
        <v>1026</v>
      </c>
      <c r="Q89" s="515" t="s">
        <v>490</v>
      </c>
      <c r="R89" s="515" t="s">
        <v>95</v>
      </c>
      <c r="S89" s="514"/>
      <c r="T89" s="514"/>
      <c r="U89" s="514"/>
    </row>
    <row r="90">
      <c r="A90" s="513" t="s">
        <v>1897</v>
      </c>
      <c r="B90" s="513" t="s">
        <v>6780</v>
      </c>
      <c r="C90" s="514" t="s">
        <v>3756</v>
      </c>
      <c r="D90" s="513" t="s">
        <v>303</v>
      </c>
      <c r="E90" s="513" t="s">
        <v>6444</v>
      </c>
      <c r="F90" s="513" t="s">
        <v>11</v>
      </c>
      <c r="G90" s="514" t="s">
        <v>465</v>
      </c>
      <c r="H90" s="513" t="s">
        <v>847</v>
      </c>
      <c r="I90" s="514" t="s">
        <v>6789</v>
      </c>
      <c r="J90" s="514" t="s">
        <v>6790</v>
      </c>
      <c r="K90" s="515" t="s">
        <v>6794</v>
      </c>
      <c r="L90" s="515" t="s">
        <v>6795</v>
      </c>
      <c r="M90" s="514" t="s">
        <v>6792</v>
      </c>
      <c r="N90" s="514" t="s">
        <v>6793</v>
      </c>
      <c r="O90" s="514"/>
      <c r="P90" s="517" t="s">
        <v>479</v>
      </c>
      <c r="Q90" s="515" t="s">
        <v>331</v>
      </c>
      <c r="R90" s="515" t="s">
        <v>95</v>
      </c>
      <c r="S90" s="514"/>
      <c r="T90" s="514"/>
      <c r="U90" s="515" t="s">
        <v>306</v>
      </c>
    </row>
    <row r="91">
      <c r="A91" s="513" t="s">
        <v>1901</v>
      </c>
      <c r="B91" s="513" t="s">
        <v>6780</v>
      </c>
      <c r="C91" s="514" t="s">
        <v>3756</v>
      </c>
      <c r="D91" s="513" t="s">
        <v>296</v>
      </c>
      <c r="E91" s="513" t="s">
        <v>6444</v>
      </c>
      <c r="F91" s="513" t="s">
        <v>11</v>
      </c>
      <c r="G91" s="514" t="s">
        <v>588</v>
      </c>
      <c r="H91" s="513" t="s">
        <v>847</v>
      </c>
      <c r="I91" s="514" t="s">
        <v>6796</v>
      </c>
      <c r="J91" s="514" t="s">
        <v>6797</v>
      </c>
      <c r="K91" s="514" t="s">
        <v>6798</v>
      </c>
      <c r="L91" s="514" t="s">
        <v>6784</v>
      </c>
      <c r="M91" s="514"/>
      <c r="N91" s="514"/>
      <c r="O91" s="522"/>
      <c r="P91" s="524"/>
      <c r="Q91" s="514"/>
      <c r="R91" s="514" t="s">
        <v>620</v>
      </c>
      <c r="S91" s="522" t="s">
        <v>6799</v>
      </c>
      <c r="T91" s="514" t="s">
        <v>57</v>
      </c>
      <c r="U91" s="514"/>
    </row>
    <row r="92">
      <c r="A92" s="513" t="s">
        <v>1905</v>
      </c>
      <c r="B92" s="513" t="s">
        <v>6780</v>
      </c>
      <c r="C92" s="514" t="s">
        <v>3756</v>
      </c>
      <c r="D92" s="513" t="s">
        <v>296</v>
      </c>
      <c r="E92" s="513" t="s">
        <v>6444</v>
      </c>
      <c r="F92" s="513" t="s">
        <v>11</v>
      </c>
      <c r="G92" s="514" t="s">
        <v>588</v>
      </c>
      <c r="H92" s="513" t="s">
        <v>847</v>
      </c>
      <c r="I92" s="514" t="s">
        <v>6800</v>
      </c>
      <c r="J92" s="514" t="s">
        <v>6801</v>
      </c>
      <c r="K92" s="514" t="s">
        <v>6802</v>
      </c>
      <c r="L92" s="514" t="s">
        <v>6784</v>
      </c>
      <c r="M92" s="514"/>
      <c r="N92" s="514"/>
      <c r="O92" s="514"/>
      <c r="P92" s="517" t="s">
        <v>504</v>
      </c>
      <c r="Q92" s="515" t="s">
        <v>490</v>
      </c>
      <c r="R92" s="515" t="s">
        <v>95</v>
      </c>
      <c r="S92" s="514"/>
      <c r="T92" s="514"/>
      <c r="U92" s="514"/>
    </row>
    <row r="93">
      <c r="A93" s="513" t="s">
        <v>1910</v>
      </c>
      <c r="B93" s="514"/>
      <c r="C93" s="514"/>
      <c r="D93" s="513" t="s">
        <v>296</v>
      </c>
      <c r="E93" s="513" t="s">
        <v>6421</v>
      </c>
      <c r="F93" s="513" t="s">
        <v>11</v>
      </c>
      <c r="G93" s="514" t="s">
        <v>465</v>
      </c>
      <c r="H93" s="513" t="s">
        <v>847</v>
      </c>
      <c r="I93" s="514" t="s">
        <v>6803</v>
      </c>
      <c r="J93" s="514"/>
      <c r="K93" s="514" t="s">
        <v>6804</v>
      </c>
      <c r="L93" s="514" t="s">
        <v>6805</v>
      </c>
      <c r="M93" s="514"/>
      <c r="N93" s="514" t="s">
        <v>6743</v>
      </c>
      <c r="O93" s="514"/>
      <c r="P93" s="515" t="s">
        <v>1026</v>
      </c>
      <c r="Q93" s="515" t="s">
        <v>490</v>
      </c>
      <c r="R93" s="515" t="s">
        <v>95</v>
      </c>
      <c r="S93" s="514"/>
      <c r="T93" s="514"/>
      <c r="U93" s="514"/>
    </row>
    <row r="94">
      <c r="A94" s="513" t="s">
        <v>1915</v>
      </c>
      <c r="B94" s="513" t="s">
        <v>6502</v>
      </c>
      <c r="C94" s="514"/>
      <c r="D94" s="513" t="s">
        <v>296</v>
      </c>
      <c r="E94" s="513" t="s">
        <v>6544</v>
      </c>
      <c r="F94" s="513" t="s">
        <v>11</v>
      </c>
      <c r="G94" s="514" t="s">
        <v>465</v>
      </c>
      <c r="H94" s="513" t="s">
        <v>847</v>
      </c>
      <c r="I94" s="515" t="s">
        <v>6806</v>
      </c>
      <c r="J94" s="514" t="s">
        <v>6807</v>
      </c>
      <c r="K94" s="545" t="s">
        <v>6808</v>
      </c>
      <c r="L94" s="515" t="s">
        <v>6809</v>
      </c>
      <c r="M94" s="514"/>
      <c r="N94" s="514" t="s">
        <v>6548</v>
      </c>
      <c r="O94" s="515" t="s">
        <v>6810</v>
      </c>
      <c r="P94" s="515" t="s">
        <v>1026</v>
      </c>
      <c r="Q94" s="515" t="s">
        <v>490</v>
      </c>
      <c r="R94" s="515" t="s">
        <v>95</v>
      </c>
      <c r="S94" s="514"/>
      <c r="T94" s="514"/>
      <c r="U94" s="514"/>
    </row>
    <row r="95">
      <c r="A95" s="513" t="s">
        <v>1920</v>
      </c>
      <c r="B95" s="513" t="s">
        <v>6502</v>
      </c>
      <c r="C95" s="514"/>
      <c r="D95" s="513" t="s">
        <v>296</v>
      </c>
      <c r="E95" s="513" t="s">
        <v>6544</v>
      </c>
      <c r="F95" s="513" t="s">
        <v>11</v>
      </c>
      <c r="G95" s="514" t="s">
        <v>465</v>
      </c>
      <c r="H95" s="513" t="s">
        <v>847</v>
      </c>
      <c r="I95" s="514" t="s">
        <v>6811</v>
      </c>
      <c r="J95" s="514"/>
      <c r="K95" s="515" t="s">
        <v>6812</v>
      </c>
      <c r="L95" s="514" t="s">
        <v>6813</v>
      </c>
      <c r="M95" s="514"/>
      <c r="N95" s="514" t="s">
        <v>6548</v>
      </c>
      <c r="O95" s="514"/>
      <c r="P95" s="515" t="s">
        <v>1026</v>
      </c>
      <c r="Q95" s="515" t="s">
        <v>490</v>
      </c>
      <c r="R95" s="515" t="s">
        <v>95</v>
      </c>
      <c r="S95" s="514"/>
      <c r="T95" s="514"/>
      <c r="U95" s="514"/>
    </row>
    <row r="96">
      <c r="A96" s="513" t="s">
        <v>1927</v>
      </c>
      <c r="B96" s="513" t="s">
        <v>6814</v>
      </c>
      <c r="C96" s="513" t="s">
        <v>6457</v>
      </c>
      <c r="D96" s="513" t="s">
        <v>296</v>
      </c>
      <c r="E96" s="513" t="s">
        <v>5186</v>
      </c>
      <c r="F96" s="513" t="s">
        <v>12</v>
      </c>
      <c r="G96" s="514" t="s">
        <v>465</v>
      </c>
      <c r="H96" s="513" t="s">
        <v>847</v>
      </c>
      <c r="I96" s="514" t="s">
        <v>6815</v>
      </c>
      <c r="J96" s="514" t="s">
        <v>6816</v>
      </c>
      <c r="K96" s="514" t="s">
        <v>6817</v>
      </c>
      <c r="L96" s="514" t="s">
        <v>6815</v>
      </c>
      <c r="M96" s="514"/>
      <c r="N96" s="542" t="s">
        <v>6818</v>
      </c>
      <c r="O96" s="514"/>
      <c r="P96" s="515" t="s">
        <v>950</v>
      </c>
      <c r="Q96" s="515" t="s">
        <v>490</v>
      </c>
      <c r="R96" s="515" t="s">
        <v>95</v>
      </c>
      <c r="S96" s="514"/>
      <c r="T96" s="514"/>
      <c r="U96" s="514"/>
    </row>
    <row r="97">
      <c r="A97" s="513" t="s">
        <v>1933</v>
      </c>
      <c r="B97" s="513" t="s">
        <v>6437</v>
      </c>
      <c r="C97" s="513" t="s">
        <v>6438</v>
      </c>
      <c r="D97" s="513" t="s">
        <v>296</v>
      </c>
      <c r="E97" s="513" t="s">
        <v>28</v>
      </c>
      <c r="F97" s="513" t="s">
        <v>12</v>
      </c>
      <c r="G97" s="514" t="s">
        <v>465</v>
      </c>
      <c r="H97" s="513" t="s">
        <v>847</v>
      </c>
      <c r="I97" s="514" t="s">
        <v>6819</v>
      </c>
      <c r="J97" s="526"/>
      <c r="K97" s="514" t="s">
        <v>6820</v>
      </c>
      <c r="L97" s="514" t="s">
        <v>6821</v>
      </c>
      <c r="M97" s="514"/>
      <c r="N97" s="514" t="s">
        <v>6822</v>
      </c>
      <c r="O97" s="514"/>
      <c r="P97" s="515" t="s">
        <v>6455</v>
      </c>
      <c r="Q97" s="515" t="s">
        <v>490</v>
      </c>
      <c r="R97" s="515" t="s">
        <v>95</v>
      </c>
      <c r="S97" s="514"/>
      <c r="T97" s="514"/>
      <c r="U97" s="514"/>
    </row>
    <row r="98">
      <c r="A98" s="513" t="s">
        <v>1939</v>
      </c>
      <c r="B98" s="514"/>
      <c r="C98" s="514"/>
      <c r="D98" s="513" t="s">
        <v>296</v>
      </c>
      <c r="E98" s="513" t="s">
        <v>6823</v>
      </c>
      <c r="F98" s="513" t="s">
        <v>11</v>
      </c>
      <c r="G98" s="514" t="s">
        <v>465</v>
      </c>
      <c r="H98" s="513" t="s">
        <v>847</v>
      </c>
      <c r="I98" s="514" t="s">
        <v>6824</v>
      </c>
      <c r="J98" s="514"/>
      <c r="K98" s="514" t="s">
        <v>6825</v>
      </c>
      <c r="L98" s="514" t="s">
        <v>6826</v>
      </c>
      <c r="M98" s="514"/>
      <c r="N98" s="514" t="s">
        <v>6743</v>
      </c>
      <c r="O98" s="514"/>
      <c r="P98" s="514"/>
      <c r="Q98" s="514"/>
      <c r="R98" s="515" t="s">
        <v>620</v>
      </c>
      <c r="S98" s="514"/>
      <c r="T98" s="515" t="s">
        <v>58</v>
      </c>
      <c r="U98" s="514"/>
    </row>
    <row r="99">
      <c r="A99" s="513" t="s">
        <v>1945</v>
      </c>
      <c r="B99" s="514"/>
      <c r="C99" s="514"/>
      <c r="D99" s="513" t="s">
        <v>296</v>
      </c>
      <c r="E99" s="513" t="s">
        <v>5186</v>
      </c>
      <c r="F99" s="513" t="s">
        <v>11</v>
      </c>
      <c r="G99" s="514" t="s">
        <v>465</v>
      </c>
      <c r="H99" s="513" t="s">
        <v>847</v>
      </c>
      <c r="I99" s="514" t="s">
        <v>6827</v>
      </c>
      <c r="J99" s="514"/>
      <c r="K99" s="514" t="s">
        <v>6828</v>
      </c>
      <c r="L99" s="514" t="s">
        <v>6829</v>
      </c>
      <c r="M99" s="514"/>
      <c r="N99" s="514" t="s">
        <v>6830</v>
      </c>
      <c r="O99" s="514"/>
      <c r="P99" s="515" t="s">
        <v>1541</v>
      </c>
      <c r="Q99" s="515" t="s">
        <v>490</v>
      </c>
      <c r="R99" s="515" t="s">
        <v>95</v>
      </c>
      <c r="S99" s="514"/>
      <c r="T99" s="514"/>
      <c r="U99" s="514"/>
    </row>
    <row r="100">
      <c r="A100" s="513" t="s">
        <v>1951</v>
      </c>
      <c r="B100" s="513" t="s">
        <v>6831</v>
      </c>
      <c r="C100" s="514"/>
      <c r="D100" s="513" t="s">
        <v>296</v>
      </c>
      <c r="E100" s="513" t="s">
        <v>6421</v>
      </c>
      <c r="F100" s="513" t="s">
        <v>11</v>
      </c>
      <c r="G100" s="514" t="s">
        <v>465</v>
      </c>
      <c r="H100" s="513" t="s">
        <v>847</v>
      </c>
      <c r="I100" s="514" t="s">
        <v>6832</v>
      </c>
      <c r="J100" s="514"/>
      <c r="K100" s="514" t="s">
        <v>6833</v>
      </c>
      <c r="L100" s="514" t="s">
        <v>6834</v>
      </c>
      <c r="M100" s="514"/>
      <c r="N100" s="514" t="s">
        <v>6835</v>
      </c>
      <c r="O100" s="514"/>
      <c r="P100" s="515" t="s">
        <v>1026</v>
      </c>
      <c r="Q100" s="515" t="s">
        <v>490</v>
      </c>
      <c r="R100" s="515" t="s">
        <v>95</v>
      </c>
      <c r="S100" s="514"/>
      <c r="T100" s="514"/>
      <c r="U100" s="514"/>
    </row>
    <row r="101">
      <c r="A101" s="513" t="s">
        <v>1957</v>
      </c>
      <c r="B101" s="513" t="s">
        <v>6468</v>
      </c>
      <c r="C101" s="513" t="s">
        <v>6457</v>
      </c>
      <c r="D101" s="513" t="s">
        <v>296</v>
      </c>
      <c r="E101" s="513" t="s">
        <v>6444</v>
      </c>
      <c r="F101" s="513" t="s">
        <v>12</v>
      </c>
      <c r="G101" s="514" t="s">
        <v>465</v>
      </c>
      <c r="H101" s="513" t="s">
        <v>847</v>
      </c>
      <c r="I101" s="514" t="s">
        <v>6836</v>
      </c>
      <c r="J101" s="514" t="s">
        <v>6837</v>
      </c>
      <c r="K101" s="514" t="s">
        <v>6838</v>
      </c>
      <c r="L101" s="514" t="s">
        <v>6839</v>
      </c>
      <c r="M101" s="514"/>
      <c r="N101" s="514" t="s">
        <v>6840</v>
      </c>
      <c r="O101" s="514"/>
      <c r="P101" s="515" t="s">
        <v>950</v>
      </c>
      <c r="Q101" s="515" t="s">
        <v>490</v>
      </c>
      <c r="R101" s="515" t="s">
        <v>95</v>
      </c>
      <c r="S101" s="514"/>
      <c r="T101" s="514"/>
      <c r="U101" s="514"/>
    </row>
    <row r="102">
      <c r="A102" s="513" t="s">
        <v>1962</v>
      </c>
      <c r="B102" s="513" t="s">
        <v>6841</v>
      </c>
      <c r="C102" s="514"/>
      <c r="D102" s="513" t="s">
        <v>296</v>
      </c>
      <c r="E102" s="513" t="s">
        <v>6421</v>
      </c>
      <c r="F102" s="513" t="s">
        <v>11</v>
      </c>
      <c r="G102" s="514" t="s">
        <v>465</v>
      </c>
      <c r="H102" s="513" t="s">
        <v>847</v>
      </c>
      <c r="I102" s="514" t="s">
        <v>6842</v>
      </c>
      <c r="J102" s="514"/>
      <c r="K102" s="514" t="s">
        <v>6843</v>
      </c>
      <c r="L102" s="514" t="s">
        <v>6844</v>
      </c>
      <c r="M102" s="514"/>
      <c r="N102" s="542" t="s">
        <v>6845</v>
      </c>
      <c r="O102" s="514"/>
      <c r="P102" s="515" t="s">
        <v>1026</v>
      </c>
      <c r="Q102" s="515" t="s">
        <v>490</v>
      </c>
      <c r="R102" s="515" t="s">
        <v>95</v>
      </c>
      <c r="S102" s="514"/>
      <c r="T102" s="514"/>
      <c r="U102" s="514"/>
    </row>
    <row r="103">
      <c r="A103" s="513" t="s">
        <v>1968</v>
      </c>
      <c r="B103" s="544" t="s">
        <v>6846</v>
      </c>
      <c r="C103" s="514"/>
      <c r="D103" s="513" t="s">
        <v>296</v>
      </c>
      <c r="E103" s="513" t="s">
        <v>6847</v>
      </c>
      <c r="F103" s="513" t="s">
        <v>11</v>
      </c>
      <c r="G103" s="514" t="s">
        <v>465</v>
      </c>
      <c r="H103" s="513" t="s">
        <v>1413</v>
      </c>
      <c r="I103" s="514" t="s">
        <v>6848</v>
      </c>
      <c r="J103" s="514" t="s">
        <v>6849</v>
      </c>
      <c r="K103" s="514" t="s">
        <v>6850</v>
      </c>
      <c r="L103" s="514" t="s">
        <v>6851</v>
      </c>
      <c r="M103" s="514"/>
      <c r="N103" s="514" t="s">
        <v>6852</v>
      </c>
      <c r="O103" s="514"/>
      <c r="P103" s="515" t="s">
        <v>1541</v>
      </c>
      <c r="Q103" s="515" t="s">
        <v>490</v>
      </c>
      <c r="R103" s="515" t="s">
        <v>95</v>
      </c>
      <c r="S103" s="514"/>
      <c r="T103" s="514"/>
      <c r="U103" s="514"/>
    </row>
    <row r="104">
      <c r="A104" s="513" t="s">
        <v>1974</v>
      </c>
      <c r="B104" s="514"/>
      <c r="C104" s="514"/>
      <c r="D104" s="513" t="s">
        <v>296</v>
      </c>
      <c r="E104" s="513" t="s">
        <v>6544</v>
      </c>
      <c r="F104" s="513" t="s">
        <v>11</v>
      </c>
      <c r="G104" s="514" t="s">
        <v>465</v>
      </c>
      <c r="H104" s="513" t="s">
        <v>847</v>
      </c>
      <c r="I104" s="514" t="s">
        <v>6853</v>
      </c>
      <c r="J104" s="514"/>
      <c r="K104" s="514" t="s">
        <v>6854</v>
      </c>
      <c r="L104" s="514" t="s">
        <v>6855</v>
      </c>
      <c r="M104" s="514"/>
      <c r="N104" s="514" t="s">
        <v>6856</v>
      </c>
      <c r="O104" s="548"/>
      <c r="P104" s="515" t="s">
        <v>1541</v>
      </c>
      <c r="Q104" s="515" t="s">
        <v>490</v>
      </c>
      <c r="R104" s="515" t="s">
        <v>95</v>
      </c>
      <c r="S104" s="514"/>
      <c r="T104" s="514"/>
      <c r="U104" s="514"/>
    </row>
    <row r="105">
      <c r="A105" s="513" t="s">
        <v>1980</v>
      </c>
      <c r="B105" s="514"/>
      <c r="C105" s="514"/>
      <c r="D105" s="513" t="s">
        <v>296</v>
      </c>
      <c r="E105" s="513" t="s">
        <v>6544</v>
      </c>
      <c r="F105" s="513" t="s">
        <v>11</v>
      </c>
      <c r="G105" s="514" t="s">
        <v>465</v>
      </c>
      <c r="H105" s="513" t="s">
        <v>847</v>
      </c>
      <c r="I105" s="514" t="s">
        <v>6857</v>
      </c>
      <c r="J105" s="514"/>
      <c r="K105" s="514" t="s">
        <v>6854</v>
      </c>
      <c r="L105" s="514" t="s">
        <v>6858</v>
      </c>
      <c r="M105" s="514"/>
      <c r="N105" s="514" t="s">
        <v>6859</v>
      </c>
      <c r="O105" s="514"/>
      <c r="P105" s="528">
        <v>45478.0</v>
      </c>
      <c r="Q105" s="515" t="s">
        <v>94</v>
      </c>
      <c r="R105" s="515" t="s">
        <v>95</v>
      </c>
      <c r="S105" s="514"/>
      <c r="T105" s="514"/>
      <c r="U105" s="514"/>
    </row>
    <row r="106">
      <c r="A106" s="513" t="s">
        <v>1985</v>
      </c>
      <c r="B106" s="513" t="s">
        <v>6478</v>
      </c>
      <c r="C106" s="514"/>
      <c r="D106" s="513" t="s">
        <v>296</v>
      </c>
      <c r="E106" s="513" t="s">
        <v>6444</v>
      </c>
      <c r="F106" s="513" t="s">
        <v>12</v>
      </c>
      <c r="G106" s="514" t="s">
        <v>588</v>
      </c>
      <c r="H106" s="513" t="s">
        <v>847</v>
      </c>
      <c r="I106" s="514" t="s">
        <v>6860</v>
      </c>
      <c r="J106" s="514" t="s">
        <v>6861</v>
      </c>
      <c r="K106" s="514" t="s">
        <v>6862</v>
      </c>
      <c r="L106" s="514" t="s">
        <v>6863</v>
      </c>
      <c r="M106" s="514"/>
      <c r="N106" s="514"/>
      <c r="O106" s="514"/>
      <c r="P106" s="515" t="s">
        <v>950</v>
      </c>
      <c r="Q106" s="515" t="s">
        <v>490</v>
      </c>
      <c r="R106" s="515" t="s">
        <v>95</v>
      </c>
      <c r="S106" s="514"/>
      <c r="T106" s="514"/>
      <c r="U106" s="514"/>
    </row>
    <row r="107">
      <c r="A107" s="513" t="s">
        <v>1990</v>
      </c>
      <c r="B107" s="513" t="s">
        <v>6864</v>
      </c>
      <c r="C107" s="513" t="s">
        <v>6865</v>
      </c>
      <c r="D107" s="513" t="s">
        <v>296</v>
      </c>
      <c r="E107" s="513" t="s">
        <v>6555</v>
      </c>
      <c r="F107" s="513" t="s">
        <v>11</v>
      </c>
      <c r="G107" s="514" t="s">
        <v>465</v>
      </c>
      <c r="H107" s="513" t="s">
        <v>847</v>
      </c>
      <c r="I107" s="543" t="s">
        <v>6866</v>
      </c>
      <c r="J107" s="514" t="s">
        <v>6867</v>
      </c>
      <c r="K107" s="514" t="s">
        <v>6868</v>
      </c>
      <c r="L107" s="543" t="s">
        <v>6869</v>
      </c>
      <c r="M107" s="514"/>
      <c r="N107" s="514" t="s">
        <v>6870</v>
      </c>
      <c r="O107" s="514"/>
      <c r="P107" s="515" t="s">
        <v>1541</v>
      </c>
      <c r="Q107" s="515" t="s">
        <v>490</v>
      </c>
      <c r="R107" s="515" t="s">
        <v>95</v>
      </c>
      <c r="S107" s="514"/>
      <c r="T107" s="514"/>
      <c r="U107" s="514"/>
    </row>
    <row r="108">
      <c r="A108" s="513" t="s">
        <v>1997</v>
      </c>
      <c r="B108" s="544" t="s">
        <v>6846</v>
      </c>
      <c r="C108" s="514"/>
      <c r="D108" s="513" t="s">
        <v>296</v>
      </c>
      <c r="E108" s="513" t="s">
        <v>6847</v>
      </c>
      <c r="F108" s="513" t="s">
        <v>12</v>
      </c>
      <c r="G108" s="514" t="s">
        <v>465</v>
      </c>
      <c r="H108" s="513" t="s">
        <v>1413</v>
      </c>
      <c r="I108" s="514" t="s">
        <v>6871</v>
      </c>
      <c r="J108" s="514" t="s">
        <v>6849</v>
      </c>
      <c r="K108" s="514" t="s">
        <v>6872</v>
      </c>
      <c r="L108" s="514" t="s">
        <v>6873</v>
      </c>
      <c r="M108" s="514"/>
      <c r="N108" s="514" t="s">
        <v>6852</v>
      </c>
      <c r="O108" s="514"/>
      <c r="P108" s="515" t="s">
        <v>950</v>
      </c>
      <c r="Q108" s="515" t="s">
        <v>490</v>
      </c>
      <c r="R108" s="515" t="s">
        <v>95</v>
      </c>
      <c r="S108" s="514"/>
      <c r="T108" s="514"/>
      <c r="U108" s="514"/>
    </row>
    <row r="109">
      <c r="A109" s="513" t="s">
        <v>2003</v>
      </c>
      <c r="B109" s="544" t="s">
        <v>6846</v>
      </c>
      <c r="C109" s="514"/>
      <c r="D109" s="513" t="s">
        <v>296</v>
      </c>
      <c r="E109" s="513" t="s">
        <v>6847</v>
      </c>
      <c r="F109" s="513" t="s">
        <v>11</v>
      </c>
      <c r="G109" s="514" t="s">
        <v>465</v>
      </c>
      <c r="H109" s="513" t="s">
        <v>847</v>
      </c>
      <c r="I109" s="514" t="s">
        <v>6874</v>
      </c>
      <c r="J109" s="514" t="s">
        <v>6875</v>
      </c>
      <c r="K109" s="514" t="s">
        <v>6876</v>
      </c>
      <c r="L109" s="514" t="s">
        <v>6877</v>
      </c>
      <c r="M109" s="514"/>
      <c r="N109" s="514" t="s">
        <v>6852</v>
      </c>
      <c r="O109" s="514"/>
      <c r="P109" s="515" t="s">
        <v>1026</v>
      </c>
      <c r="Q109" s="515" t="s">
        <v>490</v>
      </c>
      <c r="R109" s="515" t="s">
        <v>95</v>
      </c>
      <c r="S109" s="514"/>
      <c r="T109" s="514"/>
      <c r="U109" s="514"/>
    </row>
    <row r="110">
      <c r="A110" s="513" t="s">
        <v>2009</v>
      </c>
      <c r="B110" s="514"/>
      <c r="C110" s="514"/>
      <c r="D110" s="513" t="s">
        <v>296</v>
      </c>
      <c r="E110" s="513" t="s">
        <v>6444</v>
      </c>
      <c r="F110" s="513" t="s">
        <v>11</v>
      </c>
      <c r="G110" s="514" t="s">
        <v>465</v>
      </c>
      <c r="H110" s="513" t="s">
        <v>847</v>
      </c>
      <c r="I110" s="514" t="s">
        <v>6878</v>
      </c>
      <c r="J110" s="514"/>
      <c r="K110" s="514" t="s">
        <v>6879</v>
      </c>
      <c r="L110" s="514" t="s">
        <v>6880</v>
      </c>
      <c r="M110" s="514"/>
      <c r="N110" s="514" t="s">
        <v>6881</v>
      </c>
      <c r="O110" s="514"/>
      <c r="P110" s="515" t="s">
        <v>1026</v>
      </c>
      <c r="Q110" s="515" t="s">
        <v>490</v>
      </c>
      <c r="R110" s="515" t="s">
        <v>95</v>
      </c>
      <c r="S110" s="514"/>
      <c r="T110" s="514"/>
      <c r="U110" s="514"/>
    </row>
    <row r="111">
      <c r="A111" s="513" t="s">
        <v>2013</v>
      </c>
      <c r="B111" s="513" t="s">
        <v>6437</v>
      </c>
      <c r="C111" s="513" t="s">
        <v>6438</v>
      </c>
      <c r="D111" s="513" t="s">
        <v>296</v>
      </c>
      <c r="E111" s="513" t="s">
        <v>6444</v>
      </c>
      <c r="F111" s="513" t="s">
        <v>12</v>
      </c>
      <c r="G111" s="514" t="s">
        <v>465</v>
      </c>
      <c r="H111" s="513" t="s">
        <v>847</v>
      </c>
      <c r="I111" s="514" t="s">
        <v>6882</v>
      </c>
      <c r="J111" s="514"/>
      <c r="K111" s="514" t="s">
        <v>6883</v>
      </c>
      <c r="L111" s="514" t="s">
        <v>6884</v>
      </c>
      <c r="M111" s="514"/>
      <c r="N111" s="542" t="s">
        <v>6885</v>
      </c>
      <c r="O111" s="514"/>
      <c r="P111" s="515" t="s">
        <v>950</v>
      </c>
      <c r="Q111" s="515" t="s">
        <v>490</v>
      </c>
      <c r="R111" s="515" t="s">
        <v>95</v>
      </c>
      <c r="S111" s="514"/>
      <c r="T111" s="514"/>
      <c r="U111" s="514"/>
    </row>
    <row r="112">
      <c r="A112" s="513" t="s">
        <v>2017</v>
      </c>
      <c r="B112" s="513" t="s">
        <v>6437</v>
      </c>
      <c r="C112" s="513" t="s">
        <v>6438</v>
      </c>
      <c r="D112" s="513" t="s">
        <v>296</v>
      </c>
      <c r="E112" s="513" t="s">
        <v>6444</v>
      </c>
      <c r="F112" s="513" t="s">
        <v>11</v>
      </c>
      <c r="G112" s="514" t="s">
        <v>465</v>
      </c>
      <c r="H112" s="513" t="s">
        <v>847</v>
      </c>
      <c r="I112" s="514" t="s">
        <v>6886</v>
      </c>
      <c r="J112" s="514" t="s">
        <v>6627</v>
      </c>
      <c r="K112" s="514" t="s">
        <v>6628</v>
      </c>
      <c r="L112" s="514" t="s">
        <v>6887</v>
      </c>
      <c r="M112" s="514"/>
      <c r="N112" s="514" t="s">
        <v>6888</v>
      </c>
      <c r="O112" s="514"/>
      <c r="P112" s="515" t="s">
        <v>1541</v>
      </c>
      <c r="Q112" s="515" t="s">
        <v>490</v>
      </c>
      <c r="R112" s="515" t="s">
        <v>95</v>
      </c>
      <c r="S112" s="514"/>
      <c r="T112" s="514"/>
      <c r="U112" s="514"/>
    </row>
    <row r="113">
      <c r="A113" s="513" t="s">
        <v>2767</v>
      </c>
      <c r="B113" s="513" t="s">
        <v>6437</v>
      </c>
      <c r="C113" s="513" t="s">
        <v>6438</v>
      </c>
      <c r="D113" s="513" t="s">
        <v>296</v>
      </c>
      <c r="E113" s="513" t="s">
        <v>6444</v>
      </c>
      <c r="F113" s="513" t="s">
        <v>11</v>
      </c>
      <c r="G113" s="514" t="s">
        <v>465</v>
      </c>
      <c r="H113" s="513" t="s">
        <v>847</v>
      </c>
      <c r="I113" s="514" t="s">
        <v>6889</v>
      </c>
      <c r="J113" s="514" t="s">
        <v>6627</v>
      </c>
      <c r="K113" s="514" t="s">
        <v>6628</v>
      </c>
      <c r="L113" s="514" t="s">
        <v>6890</v>
      </c>
      <c r="M113" s="514"/>
      <c r="N113" s="514" t="s">
        <v>6891</v>
      </c>
      <c r="O113" s="514"/>
      <c r="P113" s="515" t="s">
        <v>1541</v>
      </c>
      <c r="Q113" s="515" t="s">
        <v>490</v>
      </c>
      <c r="R113" s="515" t="s">
        <v>95</v>
      </c>
      <c r="S113" s="514"/>
      <c r="T113" s="514"/>
      <c r="U113" s="514"/>
    </row>
    <row r="114">
      <c r="A114" s="513" t="s">
        <v>2771</v>
      </c>
      <c r="B114" s="513" t="s">
        <v>6892</v>
      </c>
      <c r="C114" s="513" t="s">
        <v>5058</v>
      </c>
      <c r="D114" s="513" t="s">
        <v>296</v>
      </c>
      <c r="E114" s="513" t="s">
        <v>5186</v>
      </c>
      <c r="F114" s="513" t="s">
        <v>11</v>
      </c>
      <c r="G114" s="514" t="s">
        <v>465</v>
      </c>
      <c r="H114" s="513" t="s">
        <v>847</v>
      </c>
      <c r="I114" s="543" t="s">
        <v>6893</v>
      </c>
      <c r="J114" s="514" t="s">
        <v>6894</v>
      </c>
      <c r="K114" s="514" t="s">
        <v>6895</v>
      </c>
      <c r="L114" s="514" t="s">
        <v>6896</v>
      </c>
      <c r="M114" s="514"/>
      <c r="N114" s="514" t="s">
        <v>6897</v>
      </c>
      <c r="O114" s="514"/>
      <c r="P114" s="515" t="s">
        <v>1026</v>
      </c>
      <c r="Q114" s="515" t="s">
        <v>490</v>
      </c>
      <c r="R114" s="515" t="s">
        <v>95</v>
      </c>
      <c r="S114" s="514"/>
      <c r="T114" s="514"/>
      <c r="U114" s="514"/>
    </row>
    <row r="115">
      <c r="A115" s="513" t="s">
        <v>2776</v>
      </c>
      <c r="B115" s="513" t="s">
        <v>6892</v>
      </c>
      <c r="C115" s="513" t="s">
        <v>5058</v>
      </c>
      <c r="D115" s="513" t="s">
        <v>296</v>
      </c>
      <c r="E115" s="513" t="s">
        <v>5186</v>
      </c>
      <c r="F115" s="513" t="s">
        <v>11</v>
      </c>
      <c r="G115" s="514" t="s">
        <v>465</v>
      </c>
      <c r="H115" s="513" t="s">
        <v>847</v>
      </c>
      <c r="I115" s="543" t="s">
        <v>6898</v>
      </c>
      <c r="J115" s="514"/>
      <c r="K115" s="514" t="s">
        <v>6899</v>
      </c>
      <c r="L115" s="514" t="s">
        <v>6898</v>
      </c>
      <c r="M115" s="526"/>
      <c r="N115" s="514" t="s">
        <v>6900</v>
      </c>
      <c r="O115" s="514"/>
      <c r="P115" s="515" t="s">
        <v>1026</v>
      </c>
      <c r="Q115" s="515" t="s">
        <v>490</v>
      </c>
      <c r="R115" s="515" t="s">
        <v>95</v>
      </c>
      <c r="S115" s="514"/>
      <c r="T115" s="514"/>
      <c r="U115" s="514"/>
    </row>
    <row r="116">
      <c r="A116" s="513" t="s">
        <v>2781</v>
      </c>
      <c r="B116" s="513" t="s">
        <v>6892</v>
      </c>
      <c r="C116" s="513" t="s">
        <v>5058</v>
      </c>
      <c r="D116" s="513" t="s">
        <v>296</v>
      </c>
      <c r="E116" s="513" t="s">
        <v>5186</v>
      </c>
      <c r="F116" s="513" t="s">
        <v>12</v>
      </c>
      <c r="G116" s="514" t="s">
        <v>465</v>
      </c>
      <c r="H116" s="513" t="s">
        <v>847</v>
      </c>
      <c r="I116" s="543" t="s">
        <v>6901</v>
      </c>
      <c r="J116" s="514"/>
      <c r="K116" s="514" t="s">
        <v>6899</v>
      </c>
      <c r="L116" s="543" t="s">
        <v>6901</v>
      </c>
      <c r="M116" s="526"/>
      <c r="N116" s="514" t="s">
        <v>6902</v>
      </c>
      <c r="O116" s="514"/>
      <c r="P116" s="515" t="s">
        <v>950</v>
      </c>
      <c r="Q116" s="515" t="s">
        <v>490</v>
      </c>
      <c r="R116" s="515" t="s">
        <v>95</v>
      </c>
      <c r="S116" s="514"/>
      <c r="T116" s="514"/>
      <c r="U116" s="514"/>
    </row>
    <row r="117">
      <c r="A117" s="513" t="s">
        <v>2785</v>
      </c>
      <c r="B117" s="513" t="s">
        <v>6903</v>
      </c>
      <c r="C117" s="513" t="s">
        <v>2315</v>
      </c>
      <c r="D117" s="513" t="s">
        <v>296</v>
      </c>
      <c r="E117" s="513" t="s">
        <v>14</v>
      </c>
      <c r="F117" s="513" t="s">
        <v>11</v>
      </c>
      <c r="G117" s="514" t="s">
        <v>465</v>
      </c>
      <c r="H117" s="513" t="s">
        <v>847</v>
      </c>
      <c r="I117" s="514" t="s">
        <v>6904</v>
      </c>
      <c r="J117" s="514"/>
      <c r="K117" s="514" t="s">
        <v>6905</v>
      </c>
      <c r="L117" s="514" t="s">
        <v>6906</v>
      </c>
      <c r="M117" s="514"/>
      <c r="N117" s="514" t="s">
        <v>6907</v>
      </c>
      <c r="O117" s="514"/>
      <c r="P117" s="515" t="s">
        <v>1541</v>
      </c>
      <c r="Q117" s="515" t="s">
        <v>490</v>
      </c>
      <c r="R117" s="515" t="s">
        <v>95</v>
      </c>
      <c r="S117" s="514"/>
      <c r="T117" s="514"/>
      <c r="U117" s="514"/>
    </row>
    <row r="118">
      <c r="A118" s="513" t="s">
        <v>2789</v>
      </c>
      <c r="B118" s="513" t="s">
        <v>6892</v>
      </c>
      <c r="C118" s="513" t="s">
        <v>5058</v>
      </c>
      <c r="D118" s="513" t="s">
        <v>296</v>
      </c>
      <c r="E118" s="513" t="s">
        <v>5186</v>
      </c>
      <c r="F118" s="513" t="s">
        <v>11</v>
      </c>
      <c r="G118" s="514" t="s">
        <v>465</v>
      </c>
      <c r="H118" s="513" t="s">
        <v>847</v>
      </c>
      <c r="I118" s="543" t="s">
        <v>6908</v>
      </c>
      <c r="J118" s="514"/>
      <c r="K118" s="514" t="s">
        <v>6909</v>
      </c>
      <c r="L118" s="543" t="s">
        <v>6910</v>
      </c>
      <c r="M118" s="514"/>
      <c r="N118" s="514" t="s">
        <v>6911</v>
      </c>
      <c r="O118" s="514"/>
      <c r="P118" s="515" t="s">
        <v>1026</v>
      </c>
      <c r="Q118" s="515" t="s">
        <v>490</v>
      </c>
      <c r="R118" s="515" t="s">
        <v>95</v>
      </c>
      <c r="S118" s="514"/>
      <c r="T118" s="514"/>
      <c r="U118" s="514"/>
    </row>
    <row r="119">
      <c r="A119" s="513" t="s">
        <v>5583</v>
      </c>
      <c r="B119" s="514"/>
      <c r="C119" s="514"/>
      <c r="D119" s="513" t="s">
        <v>296</v>
      </c>
      <c r="E119" s="513" t="s">
        <v>6555</v>
      </c>
      <c r="F119" s="554" t="s">
        <v>11</v>
      </c>
      <c r="G119" s="514" t="s">
        <v>465</v>
      </c>
      <c r="H119" s="513" t="s">
        <v>6912</v>
      </c>
      <c r="I119" s="514" t="s">
        <v>6913</v>
      </c>
      <c r="J119" s="514" t="s">
        <v>6914</v>
      </c>
      <c r="K119" s="514" t="s">
        <v>6915</v>
      </c>
      <c r="L119" s="514" t="s">
        <v>6916</v>
      </c>
      <c r="M119" s="514"/>
      <c r="N119" s="542" t="s">
        <v>6917</v>
      </c>
      <c r="O119" s="522"/>
      <c r="P119" s="515" t="s">
        <v>1541</v>
      </c>
      <c r="Q119" s="515" t="s">
        <v>490</v>
      </c>
      <c r="R119" s="515" t="s">
        <v>95</v>
      </c>
      <c r="S119" s="522"/>
      <c r="T119" s="514"/>
      <c r="U119" s="514"/>
    </row>
    <row r="120">
      <c r="A120" s="513" t="s">
        <v>2793</v>
      </c>
      <c r="B120" s="514"/>
      <c r="C120" s="514"/>
      <c r="D120" s="513" t="s">
        <v>296</v>
      </c>
      <c r="E120" s="513" t="s">
        <v>6555</v>
      </c>
      <c r="F120" s="554" t="s">
        <v>12</v>
      </c>
      <c r="G120" s="514" t="s">
        <v>465</v>
      </c>
      <c r="H120" s="513" t="s">
        <v>38</v>
      </c>
      <c r="I120" s="514" t="s">
        <v>6918</v>
      </c>
      <c r="J120" s="514" t="s">
        <v>6919</v>
      </c>
      <c r="K120" s="514" t="s">
        <v>6920</v>
      </c>
      <c r="L120" s="514" t="s">
        <v>6921</v>
      </c>
      <c r="M120" s="514"/>
      <c r="N120" s="555" t="s">
        <v>6922</v>
      </c>
      <c r="O120" s="514"/>
      <c r="P120" s="515" t="s">
        <v>950</v>
      </c>
      <c r="Q120" s="515" t="s">
        <v>490</v>
      </c>
      <c r="R120" s="515" t="s">
        <v>95</v>
      </c>
      <c r="S120" s="514"/>
      <c r="T120" s="514"/>
      <c r="U120" s="514"/>
    </row>
    <row r="121">
      <c r="A121" s="513" t="s">
        <v>2802</v>
      </c>
      <c r="B121" s="514"/>
      <c r="C121" s="514"/>
      <c r="D121" s="513" t="s">
        <v>296</v>
      </c>
      <c r="E121" s="513" t="s">
        <v>6555</v>
      </c>
      <c r="F121" s="554" t="s">
        <v>11</v>
      </c>
      <c r="G121" s="514" t="s">
        <v>465</v>
      </c>
      <c r="H121" s="513" t="s">
        <v>6912</v>
      </c>
      <c r="I121" s="515" t="s">
        <v>6923</v>
      </c>
      <c r="J121" s="514" t="s">
        <v>6924</v>
      </c>
      <c r="K121" s="514" t="s">
        <v>6925</v>
      </c>
      <c r="L121" s="514" t="s">
        <v>6926</v>
      </c>
      <c r="M121" s="514"/>
      <c r="N121" s="514" t="s">
        <v>6927</v>
      </c>
      <c r="O121" s="522"/>
      <c r="P121" s="515" t="s">
        <v>1541</v>
      </c>
      <c r="Q121" s="515" t="s">
        <v>490</v>
      </c>
      <c r="R121" s="515" t="s">
        <v>95</v>
      </c>
      <c r="S121" s="522"/>
      <c r="T121" s="514"/>
      <c r="U121" s="514"/>
    </row>
    <row r="122">
      <c r="A122" s="513" t="s">
        <v>2808</v>
      </c>
      <c r="B122" s="544" t="s">
        <v>6928</v>
      </c>
      <c r="C122" s="514"/>
      <c r="D122" s="513" t="s">
        <v>296</v>
      </c>
      <c r="E122" s="513" t="s">
        <v>6555</v>
      </c>
      <c r="F122" s="554" t="s">
        <v>11</v>
      </c>
      <c r="G122" s="514" t="s">
        <v>465</v>
      </c>
      <c r="H122" s="513" t="s">
        <v>6912</v>
      </c>
      <c r="I122" s="514" t="s">
        <v>6929</v>
      </c>
      <c r="J122" s="514" t="s">
        <v>6924</v>
      </c>
      <c r="K122" s="514" t="s">
        <v>6930</v>
      </c>
      <c r="L122" s="514" t="s">
        <v>6931</v>
      </c>
      <c r="M122" s="514"/>
      <c r="N122" s="514" t="s">
        <v>6927</v>
      </c>
      <c r="O122" s="522"/>
      <c r="P122" s="529">
        <v>45327.0</v>
      </c>
      <c r="Q122" s="515" t="s">
        <v>490</v>
      </c>
      <c r="R122" s="515" t="s">
        <v>95</v>
      </c>
      <c r="S122" s="522"/>
      <c r="T122" s="514"/>
      <c r="U122" s="514"/>
    </row>
    <row r="123">
      <c r="A123" s="513" t="s">
        <v>2814</v>
      </c>
      <c r="B123" s="514"/>
      <c r="C123" s="514"/>
      <c r="D123" s="513" t="s">
        <v>296</v>
      </c>
      <c r="E123" s="513" t="s">
        <v>6555</v>
      </c>
      <c r="F123" s="554" t="s">
        <v>11</v>
      </c>
      <c r="G123" s="514" t="s">
        <v>465</v>
      </c>
      <c r="H123" s="513" t="s">
        <v>6912</v>
      </c>
      <c r="I123" s="514" t="s">
        <v>6932</v>
      </c>
      <c r="J123" s="514"/>
      <c r="K123" s="514" t="s">
        <v>6933</v>
      </c>
      <c r="L123" s="514" t="s">
        <v>6934</v>
      </c>
      <c r="M123" s="514"/>
      <c r="N123" s="514" t="s">
        <v>6927</v>
      </c>
      <c r="O123" s="522"/>
      <c r="P123" s="529">
        <v>45327.0</v>
      </c>
      <c r="Q123" s="515" t="s">
        <v>490</v>
      </c>
      <c r="R123" s="515" t="s">
        <v>95</v>
      </c>
      <c r="S123" s="522"/>
      <c r="T123" s="514"/>
      <c r="U123" s="514"/>
    </row>
    <row r="124">
      <c r="A124" s="513" t="s">
        <v>2817</v>
      </c>
      <c r="B124" s="514"/>
      <c r="C124" s="514"/>
      <c r="D124" s="513" t="s">
        <v>296</v>
      </c>
      <c r="E124" s="513" t="s">
        <v>6555</v>
      </c>
      <c r="F124" s="554" t="s">
        <v>11</v>
      </c>
      <c r="G124" s="514" t="s">
        <v>465</v>
      </c>
      <c r="H124" s="513" t="s">
        <v>6912</v>
      </c>
      <c r="I124" s="514" t="s">
        <v>6935</v>
      </c>
      <c r="J124" s="514" t="s">
        <v>6919</v>
      </c>
      <c r="K124" s="514" t="s">
        <v>6936</v>
      </c>
      <c r="L124" s="514" t="s">
        <v>6937</v>
      </c>
      <c r="M124" s="514"/>
      <c r="N124" s="514" t="s">
        <v>6938</v>
      </c>
      <c r="O124" s="522"/>
      <c r="P124" s="529">
        <v>45327.0</v>
      </c>
      <c r="Q124" s="515" t="s">
        <v>490</v>
      </c>
      <c r="R124" s="515" t="s">
        <v>95</v>
      </c>
      <c r="S124" s="522"/>
      <c r="T124" s="514"/>
      <c r="U124" s="514"/>
    </row>
    <row r="125">
      <c r="A125" s="513" t="s">
        <v>2821</v>
      </c>
      <c r="B125" s="514"/>
      <c r="C125" s="514"/>
      <c r="D125" s="513" t="s">
        <v>296</v>
      </c>
      <c r="E125" s="513" t="s">
        <v>6912</v>
      </c>
      <c r="F125" s="554" t="s">
        <v>12</v>
      </c>
      <c r="G125" s="514" t="s">
        <v>465</v>
      </c>
      <c r="H125" s="513" t="s">
        <v>6912</v>
      </c>
      <c r="I125" s="514" t="s">
        <v>6939</v>
      </c>
      <c r="J125" s="514" t="s">
        <v>6924</v>
      </c>
      <c r="K125" s="514" t="s">
        <v>6940</v>
      </c>
      <c r="L125" s="514" t="s">
        <v>6941</v>
      </c>
      <c r="M125" s="514"/>
      <c r="N125" s="514" t="s">
        <v>3872</v>
      </c>
      <c r="O125" s="522"/>
      <c r="P125" s="515" t="s">
        <v>950</v>
      </c>
      <c r="Q125" s="515" t="s">
        <v>490</v>
      </c>
      <c r="R125" s="515" t="s">
        <v>95</v>
      </c>
      <c r="S125" s="522"/>
      <c r="T125" s="514"/>
      <c r="U125" s="514"/>
    </row>
    <row r="126">
      <c r="A126" s="513" t="s">
        <v>2826</v>
      </c>
      <c r="B126" s="544" t="s">
        <v>6942</v>
      </c>
      <c r="C126" s="514"/>
      <c r="D126" s="513" t="s">
        <v>296</v>
      </c>
      <c r="E126" s="513" t="s">
        <v>24</v>
      </c>
      <c r="F126" s="513" t="s">
        <v>11</v>
      </c>
      <c r="G126" s="514" t="s">
        <v>465</v>
      </c>
      <c r="H126" s="513" t="s">
        <v>847</v>
      </c>
      <c r="I126" s="515" t="s">
        <v>6943</v>
      </c>
      <c r="J126" s="514"/>
      <c r="K126" s="514" t="s">
        <v>6944</v>
      </c>
      <c r="L126" s="514" t="s">
        <v>6945</v>
      </c>
      <c r="M126" s="514"/>
      <c r="N126" s="542" t="s">
        <v>6946</v>
      </c>
      <c r="O126" s="514"/>
      <c r="P126" s="515" t="s">
        <v>1026</v>
      </c>
      <c r="Q126" s="515" t="s">
        <v>490</v>
      </c>
      <c r="R126" s="515" t="s">
        <v>95</v>
      </c>
      <c r="S126" s="514"/>
      <c r="T126" s="514"/>
      <c r="U126" s="514"/>
    </row>
    <row r="127">
      <c r="A127" s="513" t="s">
        <v>2831</v>
      </c>
      <c r="B127" s="514"/>
      <c r="C127" s="514"/>
      <c r="D127" s="513" t="s">
        <v>296</v>
      </c>
      <c r="E127" s="513" t="s">
        <v>6947</v>
      </c>
      <c r="F127" s="513" t="s">
        <v>11</v>
      </c>
      <c r="G127" s="514" t="s">
        <v>465</v>
      </c>
      <c r="H127" s="513" t="s">
        <v>847</v>
      </c>
      <c r="I127" s="514" t="s">
        <v>6948</v>
      </c>
      <c r="J127" s="514"/>
      <c r="K127" s="514" t="s">
        <v>6949</v>
      </c>
      <c r="L127" s="514" t="s">
        <v>6950</v>
      </c>
      <c r="M127" s="514"/>
      <c r="N127" s="514" t="s">
        <v>6481</v>
      </c>
      <c r="O127" s="515" t="s">
        <v>6951</v>
      </c>
      <c r="P127" s="515" t="s">
        <v>479</v>
      </c>
      <c r="Q127" s="515" t="s">
        <v>490</v>
      </c>
      <c r="R127" s="515" t="s">
        <v>95</v>
      </c>
      <c r="S127" s="514"/>
      <c r="T127" s="514"/>
      <c r="U127" s="514"/>
    </row>
    <row r="128">
      <c r="A128" s="513" t="s">
        <v>2836</v>
      </c>
      <c r="B128" s="530" t="s">
        <v>6554</v>
      </c>
      <c r="C128" s="513" t="s">
        <v>5769</v>
      </c>
      <c r="D128" s="513" t="s">
        <v>296</v>
      </c>
      <c r="E128" s="513" t="s">
        <v>6748</v>
      </c>
      <c r="F128" s="513" t="s">
        <v>11</v>
      </c>
      <c r="G128" s="514" t="s">
        <v>465</v>
      </c>
      <c r="H128" s="513" t="s">
        <v>847</v>
      </c>
      <c r="I128" s="515" t="s">
        <v>6952</v>
      </c>
      <c r="J128" s="514" t="s">
        <v>6953</v>
      </c>
      <c r="K128" s="514" t="s">
        <v>6954</v>
      </c>
      <c r="L128" s="515" t="s">
        <v>6955</v>
      </c>
      <c r="M128" s="514"/>
      <c r="N128" s="514" t="s">
        <v>6956</v>
      </c>
      <c r="O128" s="514"/>
      <c r="P128" s="515" t="s">
        <v>479</v>
      </c>
      <c r="Q128" s="515" t="s">
        <v>490</v>
      </c>
      <c r="R128" s="515" t="s">
        <v>95</v>
      </c>
      <c r="S128" s="514"/>
      <c r="T128" s="514"/>
      <c r="U128" s="514"/>
    </row>
    <row r="129">
      <c r="A129" s="513" t="s">
        <v>2840</v>
      </c>
      <c r="B129" s="513" t="s">
        <v>6957</v>
      </c>
      <c r="C129" s="513" t="s">
        <v>5058</v>
      </c>
      <c r="D129" s="513" t="s">
        <v>296</v>
      </c>
      <c r="E129" s="513" t="s">
        <v>6958</v>
      </c>
      <c r="F129" s="513" t="s">
        <v>11</v>
      </c>
      <c r="G129" s="514" t="s">
        <v>465</v>
      </c>
      <c r="H129" s="513" t="s">
        <v>847</v>
      </c>
      <c r="I129" s="514" t="s">
        <v>6959</v>
      </c>
      <c r="J129" s="514"/>
      <c r="K129" s="514" t="s">
        <v>6960</v>
      </c>
      <c r="L129" s="514" t="s">
        <v>6961</v>
      </c>
      <c r="M129" s="514"/>
      <c r="N129" s="514" t="s">
        <v>6962</v>
      </c>
      <c r="O129" s="514"/>
      <c r="P129" s="529">
        <v>45327.0</v>
      </c>
      <c r="Q129" s="515" t="s">
        <v>490</v>
      </c>
      <c r="R129" s="515" t="s">
        <v>95</v>
      </c>
      <c r="S129" s="514"/>
      <c r="T129" s="514"/>
      <c r="U129" s="514"/>
    </row>
    <row r="130">
      <c r="A130" s="513" t="s">
        <v>2844</v>
      </c>
      <c r="B130" s="514"/>
      <c r="C130" s="514"/>
      <c r="D130" s="513" t="s">
        <v>296</v>
      </c>
      <c r="E130" s="513" t="s">
        <v>6544</v>
      </c>
      <c r="F130" s="513" t="s">
        <v>11</v>
      </c>
      <c r="G130" s="514" t="s">
        <v>465</v>
      </c>
      <c r="H130" s="513" t="s">
        <v>847</v>
      </c>
      <c r="I130" s="514" t="s">
        <v>6963</v>
      </c>
      <c r="J130" s="514"/>
      <c r="K130" s="514" t="s">
        <v>6964</v>
      </c>
      <c r="L130" s="514" t="s">
        <v>6965</v>
      </c>
      <c r="M130" s="514"/>
      <c r="N130" s="514" t="s">
        <v>6966</v>
      </c>
      <c r="O130" s="514"/>
      <c r="P130" s="515" t="s">
        <v>1541</v>
      </c>
      <c r="Q130" s="515" t="s">
        <v>490</v>
      </c>
      <c r="R130" s="515" t="s">
        <v>95</v>
      </c>
      <c r="S130" s="514"/>
      <c r="T130" s="514"/>
      <c r="U130" s="514"/>
    </row>
    <row r="131">
      <c r="A131" s="513" t="s">
        <v>2848</v>
      </c>
      <c r="B131" s="513" t="s">
        <v>6641</v>
      </c>
      <c r="C131" s="513" t="s">
        <v>5474</v>
      </c>
      <c r="D131" s="513" t="s">
        <v>296</v>
      </c>
      <c r="E131" s="513" t="s">
        <v>6444</v>
      </c>
      <c r="F131" s="513" t="s">
        <v>11</v>
      </c>
      <c r="G131" s="514" t="s">
        <v>588</v>
      </c>
      <c r="H131" s="513" t="s">
        <v>847</v>
      </c>
      <c r="I131" s="514" t="s">
        <v>6967</v>
      </c>
      <c r="J131" s="514"/>
      <c r="K131" s="514" t="s">
        <v>6968</v>
      </c>
      <c r="L131" s="514" t="s">
        <v>6969</v>
      </c>
      <c r="M131" s="514"/>
      <c r="N131" s="514"/>
      <c r="O131" s="522"/>
      <c r="P131" s="529">
        <v>45327.0</v>
      </c>
      <c r="Q131" s="515" t="s">
        <v>490</v>
      </c>
      <c r="R131" s="515" t="s">
        <v>95</v>
      </c>
      <c r="S131" s="522"/>
      <c r="T131" s="514"/>
      <c r="U131" s="514"/>
    </row>
    <row r="132">
      <c r="A132" s="513" t="s">
        <v>2853</v>
      </c>
      <c r="B132" s="513" t="s">
        <v>6970</v>
      </c>
      <c r="C132" s="513" t="s">
        <v>2315</v>
      </c>
      <c r="D132" s="513" t="s">
        <v>296</v>
      </c>
      <c r="E132" s="513" t="s">
        <v>14</v>
      </c>
      <c r="F132" s="513" t="s">
        <v>11</v>
      </c>
      <c r="G132" s="514" t="s">
        <v>588</v>
      </c>
      <c r="H132" s="513" t="s">
        <v>847</v>
      </c>
      <c r="I132" s="514" t="s">
        <v>6971</v>
      </c>
      <c r="J132" s="514" t="s">
        <v>6972</v>
      </c>
      <c r="K132" s="514" t="s">
        <v>6973</v>
      </c>
      <c r="L132" s="514" t="s">
        <v>6974</v>
      </c>
      <c r="M132" s="514"/>
      <c r="N132" s="514"/>
      <c r="O132" s="514"/>
      <c r="P132" s="529">
        <v>45570.0</v>
      </c>
      <c r="Q132" s="515" t="s">
        <v>490</v>
      </c>
      <c r="R132" s="515" t="s">
        <v>95</v>
      </c>
      <c r="S132" s="514"/>
      <c r="T132" s="514"/>
      <c r="U132" s="514"/>
    </row>
    <row r="133">
      <c r="A133" s="513" t="s">
        <v>2859</v>
      </c>
      <c r="B133" s="513" t="s">
        <v>6975</v>
      </c>
      <c r="C133" s="513" t="s">
        <v>6976</v>
      </c>
      <c r="D133" s="513" t="s">
        <v>296</v>
      </c>
      <c r="E133" s="513" t="s">
        <v>5186</v>
      </c>
      <c r="F133" s="513" t="s">
        <v>11</v>
      </c>
      <c r="G133" s="514" t="s">
        <v>588</v>
      </c>
      <c r="H133" s="513" t="s">
        <v>847</v>
      </c>
      <c r="I133" s="514" t="s">
        <v>6977</v>
      </c>
      <c r="J133" s="514"/>
      <c r="K133" s="514" t="s">
        <v>6978</v>
      </c>
      <c r="L133" s="514" t="s">
        <v>6979</v>
      </c>
      <c r="M133" s="514"/>
      <c r="N133" s="514"/>
      <c r="O133" s="556"/>
      <c r="P133" s="529">
        <v>45327.0</v>
      </c>
      <c r="Q133" s="515" t="s">
        <v>490</v>
      </c>
      <c r="R133" s="515" t="s">
        <v>95</v>
      </c>
      <c r="S133" s="556"/>
      <c r="T133" s="514"/>
      <c r="U133" s="514"/>
    </row>
    <row r="134">
      <c r="A134" s="513" t="s">
        <v>2864</v>
      </c>
      <c r="B134" s="514"/>
      <c r="C134" s="514"/>
      <c r="D134" s="513" t="s">
        <v>296</v>
      </c>
      <c r="E134" s="513" t="s">
        <v>6980</v>
      </c>
      <c r="F134" s="513" t="s">
        <v>11</v>
      </c>
      <c r="G134" s="514" t="s">
        <v>588</v>
      </c>
      <c r="H134" s="513" t="s">
        <v>847</v>
      </c>
      <c r="I134" s="514" t="s">
        <v>6981</v>
      </c>
      <c r="J134" s="514" t="s">
        <v>6982</v>
      </c>
      <c r="K134" s="514" t="s">
        <v>6983</v>
      </c>
      <c r="L134" s="514" t="s">
        <v>6984</v>
      </c>
      <c r="M134" s="514"/>
      <c r="N134" s="514"/>
      <c r="O134" s="522"/>
      <c r="P134" s="529">
        <v>45509.0</v>
      </c>
      <c r="Q134" s="515" t="s">
        <v>490</v>
      </c>
      <c r="R134" s="515" t="s">
        <v>95</v>
      </c>
      <c r="S134" s="522"/>
      <c r="T134" s="514"/>
      <c r="U134" s="514"/>
    </row>
    <row r="135">
      <c r="A135" s="513" t="s">
        <v>2870</v>
      </c>
      <c r="B135" s="513" t="s">
        <v>6975</v>
      </c>
      <c r="C135" s="513" t="s">
        <v>6976</v>
      </c>
      <c r="D135" s="513" t="s">
        <v>296</v>
      </c>
      <c r="E135" s="513" t="s">
        <v>6985</v>
      </c>
      <c r="F135" s="513" t="s">
        <v>11</v>
      </c>
      <c r="G135" s="514" t="s">
        <v>588</v>
      </c>
      <c r="H135" s="513" t="s">
        <v>847</v>
      </c>
      <c r="I135" s="514" t="s">
        <v>6986</v>
      </c>
      <c r="J135" s="514"/>
      <c r="K135" s="514" t="s">
        <v>6987</v>
      </c>
      <c r="L135" s="514" t="s">
        <v>6986</v>
      </c>
      <c r="M135" s="514"/>
      <c r="N135" s="514"/>
      <c r="O135" s="514"/>
      <c r="P135" s="529">
        <v>45327.0</v>
      </c>
      <c r="Q135" s="515" t="s">
        <v>490</v>
      </c>
      <c r="R135" s="515" t="s">
        <v>95</v>
      </c>
      <c r="S135" s="514"/>
      <c r="T135" s="514"/>
      <c r="U135" s="514"/>
    </row>
    <row r="136">
      <c r="A136" s="513" t="s">
        <v>2875</v>
      </c>
      <c r="B136" s="513" t="s">
        <v>6988</v>
      </c>
      <c r="C136" s="513" t="s">
        <v>6976</v>
      </c>
      <c r="D136" s="513" t="s">
        <v>296</v>
      </c>
      <c r="E136" s="513" t="s">
        <v>28</v>
      </c>
      <c r="F136" s="513" t="s">
        <v>11</v>
      </c>
      <c r="G136" s="514" t="s">
        <v>465</v>
      </c>
      <c r="H136" s="513" t="s">
        <v>847</v>
      </c>
      <c r="I136" s="514" t="s">
        <v>6989</v>
      </c>
      <c r="J136" s="514" t="s">
        <v>6990</v>
      </c>
      <c r="K136" s="514" t="s">
        <v>6991</v>
      </c>
      <c r="L136" s="514" t="s">
        <v>6992</v>
      </c>
      <c r="M136" s="514"/>
      <c r="N136" s="542" t="s">
        <v>6993</v>
      </c>
      <c r="O136" s="522"/>
      <c r="P136" s="529">
        <v>45327.0</v>
      </c>
      <c r="Q136" s="515" t="s">
        <v>490</v>
      </c>
      <c r="R136" s="515" t="s">
        <v>95</v>
      </c>
      <c r="S136" s="522"/>
      <c r="T136" s="514"/>
      <c r="U136" s="514"/>
    </row>
    <row r="137">
      <c r="A137" s="513" t="s">
        <v>2880</v>
      </c>
      <c r="B137" s="513" t="s">
        <v>6864</v>
      </c>
      <c r="C137" s="513" t="s">
        <v>6865</v>
      </c>
      <c r="D137" s="513" t="s">
        <v>296</v>
      </c>
      <c r="E137" s="513" t="s">
        <v>6555</v>
      </c>
      <c r="F137" s="513" t="s">
        <v>11</v>
      </c>
      <c r="G137" s="514" t="s">
        <v>465</v>
      </c>
      <c r="H137" s="513" t="s">
        <v>847</v>
      </c>
      <c r="I137" s="514" t="s">
        <v>6994</v>
      </c>
      <c r="J137" s="514" t="s">
        <v>6995</v>
      </c>
      <c r="K137" s="514" t="s">
        <v>6996</v>
      </c>
      <c r="L137" s="514" t="s">
        <v>6997</v>
      </c>
      <c r="M137" s="514"/>
      <c r="N137" s="514" t="s">
        <v>6998</v>
      </c>
      <c r="O137" s="522"/>
      <c r="P137" s="529">
        <v>45327.0</v>
      </c>
      <c r="Q137" s="515" t="s">
        <v>490</v>
      </c>
      <c r="R137" s="515" t="s">
        <v>95</v>
      </c>
      <c r="S137" s="522"/>
      <c r="T137" s="514"/>
      <c r="U137" s="514"/>
    </row>
    <row r="138">
      <c r="A138" s="513" t="s">
        <v>2886</v>
      </c>
      <c r="B138" s="513" t="s">
        <v>6999</v>
      </c>
      <c r="C138" s="514"/>
      <c r="D138" s="513" t="s">
        <v>296</v>
      </c>
      <c r="E138" s="513" t="s">
        <v>6444</v>
      </c>
      <c r="F138" s="513" t="s">
        <v>11</v>
      </c>
      <c r="G138" s="514" t="s">
        <v>465</v>
      </c>
      <c r="H138" s="513" t="s">
        <v>847</v>
      </c>
      <c r="I138" s="514" t="s">
        <v>7000</v>
      </c>
      <c r="J138" s="514" t="s">
        <v>7001</v>
      </c>
      <c r="K138" s="514" t="s">
        <v>7002</v>
      </c>
      <c r="L138" s="514" t="s">
        <v>7003</v>
      </c>
      <c r="M138" s="514"/>
      <c r="N138" s="514" t="s">
        <v>6859</v>
      </c>
      <c r="O138" s="514"/>
      <c r="P138" s="515" t="s">
        <v>1026</v>
      </c>
      <c r="Q138" s="515" t="s">
        <v>490</v>
      </c>
      <c r="R138" s="515" t="s">
        <v>95</v>
      </c>
      <c r="S138" s="514"/>
      <c r="T138" s="514"/>
      <c r="U138" s="514"/>
    </row>
    <row r="139">
      <c r="A139" s="513" t="s">
        <v>2892</v>
      </c>
      <c r="B139" s="513" t="s">
        <v>6999</v>
      </c>
      <c r="C139" s="514"/>
      <c r="D139" s="513" t="s">
        <v>296</v>
      </c>
      <c r="E139" s="513" t="s">
        <v>6444</v>
      </c>
      <c r="F139" s="513" t="s">
        <v>11</v>
      </c>
      <c r="G139" s="514" t="s">
        <v>465</v>
      </c>
      <c r="H139" s="513" t="s">
        <v>847</v>
      </c>
      <c r="I139" s="514" t="s">
        <v>7004</v>
      </c>
      <c r="J139" s="514" t="s">
        <v>7005</v>
      </c>
      <c r="K139" s="514" t="s">
        <v>7006</v>
      </c>
      <c r="L139" s="514" t="s">
        <v>7007</v>
      </c>
      <c r="M139" s="514"/>
      <c r="N139" s="514" t="s">
        <v>7008</v>
      </c>
      <c r="O139" s="514"/>
      <c r="P139" s="531">
        <v>45509.0</v>
      </c>
      <c r="Q139" s="533" t="s">
        <v>490</v>
      </c>
      <c r="R139" s="533" t="s">
        <v>95</v>
      </c>
      <c r="S139" s="514"/>
      <c r="T139" s="514"/>
      <c r="U139" s="514"/>
    </row>
    <row r="140">
      <c r="A140" s="513" t="s">
        <v>2896</v>
      </c>
      <c r="B140" s="513" t="s">
        <v>6864</v>
      </c>
      <c r="C140" s="513" t="s">
        <v>6865</v>
      </c>
      <c r="D140" s="513" t="s">
        <v>296</v>
      </c>
      <c r="E140" s="513" t="s">
        <v>6555</v>
      </c>
      <c r="F140" s="513" t="s">
        <v>11</v>
      </c>
      <c r="G140" s="514" t="s">
        <v>588</v>
      </c>
      <c r="H140" s="513" t="s">
        <v>847</v>
      </c>
      <c r="I140" s="514" t="s">
        <v>7009</v>
      </c>
      <c r="J140" s="514" t="s">
        <v>7010</v>
      </c>
      <c r="K140" s="514" t="s">
        <v>7011</v>
      </c>
      <c r="L140" s="514" t="s">
        <v>7012</v>
      </c>
      <c r="M140" s="514"/>
      <c r="N140" s="514"/>
      <c r="O140" s="522"/>
      <c r="P140" s="529">
        <v>45570.0</v>
      </c>
      <c r="Q140" s="515" t="s">
        <v>490</v>
      </c>
      <c r="R140" s="515" t="s">
        <v>95</v>
      </c>
      <c r="S140" s="522"/>
      <c r="T140" s="514"/>
      <c r="U140" s="514"/>
    </row>
    <row r="141">
      <c r="A141" s="513" t="s">
        <v>2901</v>
      </c>
      <c r="B141" s="513" t="s">
        <v>6988</v>
      </c>
      <c r="C141" s="513" t="s">
        <v>6976</v>
      </c>
      <c r="D141" s="513" t="s">
        <v>296</v>
      </c>
      <c r="E141" s="513" t="s">
        <v>28</v>
      </c>
      <c r="F141" s="513" t="s">
        <v>12</v>
      </c>
      <c r="G141" s="514" t="s">
        <v>545</v>
      </c>
      <c r="H141" s="513" t="s">
        <v>847</v>
      </c>
      <c r="I141" s="514" t="s">
        <v>7013</v>
      </c>
      <c r="J141" s="514" t="s">
        <v>7014</v>
      </c>
      <c r="K141" s="514" t="s">
        <v>7015</v>
      </c>
      <c r="L141" s="514" t="s">
        <v>7016</v>
      </c>
      <c r="M141" s="514"/>
      <c r="N141" s="514"/>
      <c r="O141" s="514"/>
      <c r="P141" s="529">
        <v>45327.0</v>
      </c>
      <c r="Q141" s="515" t="s">
        <v>490</v>
      </c>
      <c r="R141" s="515" t="s">
        <v>95</v>
      </c>
      <c r="S141" s="514"/>
      <c r="T141" s="514"/>
      <c r="U141" s="514"/>
    </row>
    <row r="142">
      <c r="A142" s="513" t="s">
        <v>2905</v>
      </c>
      <c r="B142" s="513" t="s">
        <v>7017</v>
      </c>
      <c r="C142" s="513" t="s">
        <v>6976</v>
      </c>
      <c r="D142" s="513" t="s">
        <v>296</v>
      </c>
      <c r="E142" s="513" t="s">
        <v>28</v>
      </c>
      <c r="F142" s="513" t="s">
        <v>11</v>
      </c>
      <c r="G142" s="514" t="s">
        <v>588</v>
      </c>
      <c r="H142" s="513" t="s">
        <v>847</v>
      </c>
      <c r="I142" s="514" t="s">
        <v>7018</v>
      </c>
      <c r="J142" s="514" t="s">
        <v>6990</v>
      </c>
      <c r="K142" s="514" t="s">
        <v>7019</v>
      </c>
      <c r="L142" s="514" t="s">
        <v>7020</v>
      </c>
      <c r="M142" s="514"/>
      <c r="N142" s="514"/>
      <c r="O142" s="522"/>
      <c r="P142" s="529">
        <v>45327.0</v>
      </c>
      <c r="Q142" s="515" t="s">
        <v>490</v>
      </c>
      <c r="R142" s="515" t="s">
        <v>95</v>
      </c>
      <c r="S142" s="522"/>
      <c r="T142" s="514"/>
      <c r="U142" s="514"/>
    </row>
    <row r="143">
      <c r="A143" s="513" t="s">
        <v>2908</v>
      </c>
      <c r="B143" s="513" t="s">
        <v>7017</v>
      </c>
      <c r="C143" s="513" t="s">
        <v>6976</v>
      </c>
      <c r="D143" s="513" t="s">
        <v>296</v>
      </c>
      <c r="E143" s="513" t="s">
        <v>28</v>
      </c>
      <c r="F143" s="513" t="s">
        <v>11</v>
      </c>
      <c r="G143" s="514" t="s">
        <v>588</v>
      </c>
      <c r="H143" s="513" t="s">
        <v>847</v>
      </c>
      <c r="I143" s="514" t="s">
        <v>7021</v>
      </c>
      <c r="J143" s="514" t="s">
        <v>7022</v>
      </c>
      <c r="K143" s="514" t="s">
        <v>7023</v>
      </c>
      <c r="L143" s="514" t="s">
        <v>7024</v>
      </c>
      <c r="M143" s="514"/>
      <c r="N143" s="514"/>
      <c r="O143" s="514"/>
      <c r="P143" s="524"/>
      <c r="Q143" s="514"/>
      <c r="R143" s="515" t="s">
        <v>620</v>
      </c>
      <c r="S143" s="514"/>
      <c r="T143" s="514" t="s">
        <v>58</v>
      </c>
      <c r="U143" s="514"/>
    </row>
    <row r="144">
      <c r="A144" s="513" t="s">
        <v>2913</v>
      </c>
      <c r="B144" s="514"/>
      <c r="C144" s="514"/>
      <c r="D144" s="513" t="s">
        <v>296</v>
      </c>
      <c r="E144" s="513" t="s">
        <v>6980</v>
      </c>
      <c r="F144" s="513" t="s">
        <v>11</v>
      </c>
      <c r="G144" s="514" t="s">
        <v>465</v>
      </c>
      <c r="H144" s="513" t="s">
        <v>847</v>
      </c>
      <c r="I144" s="514" t="s">
        <v>7025</v>
      </c>
      <c r="J144" s="514" t="s">
        <v>7026</v>
      </c>
      <c r="K144" s="514" t="s">
        <v>7027</v>
      </c>
      <c r="L144" s="514" t="s">
        <v>7028</v>
      </c>
      <c r="M144" s="514"/>
      <c r="N144" s="514" t="s">
        <v>7029</v>
      </c>
      <c r="O144" s="514"/>
      <c r="P144" s="529">
        <v>45540.0</v>
      </c>
      <c r="Q144" s="515" t="s">
        <v>490</v>
      </c>
      <c r="R144" s="515" t="s">
        <v>95</v>
      </c>
      <c r="S144" s="514"/>
      <c r="T144" s="514"/>
      <c r="U144" s="514"/>
    </row>
    <row r="145">
      <c r="A145" s="513" t="s">
        <v>2917</v>
      </c>
      <c r="B145" s="544" t="s">
        <v>7030</v>
      </c>
      <c r="C145" s="514"/>
      <c r="D145" s="513" t="s">
        <v>296</v>
      </c>
      <c r="E145" s="513" t="s">
        <v>6823</v>
      </c>
      <c r="F145" s="513" t="s">
        <v>11</v>
      </c>
      <c r="G145" s="514" t="s">
        <v>588</v>
      </c>
      <c r="H145" s="513" t="s">
        <v>38</v>
      </c>
      <c r="I145" s="514" t="s">
        <v>7031</v>
      </c>
      <c r="J145" s="514"/>
      <c r="K145" s="514" t="s">
        <v>7032</v>
      </c>
      <c r="L145" s="514" t="s">
        <v>7033</v>
      </c>
      <c r="M145" s="514"/>
      <c r="N145" s="514"/>
      <c r="O145" s="514"/>
      <c r="P145" s="529">
        <v>45327.0</v>
      </c>
      <c r="Q145" s="515" t="s">
        <v>490</v>
      </c>
      <c r="R145" s="515" t="s">
        <v>95</v>
      </c>
      <c r="S145" s="514"/>
      <c r="T145" s="514"/>
      <c r="U145" s="514"/>
    </row>
    <row r="146">
      <c r="A146" s="513" t="s">
        <v>2922</v>
      </c>
      <c r="B146" s="544" t="s">
        <v>7034</v>
      </c>
      <c r="C146" s="514"/>
      <c r="D146" s="513" t="s">
        <v>296</v>
      </c>
      <c r="E146" s="513" t="s">
        <v>28</v>
      </c>
      <c r="F146" s="513" t="s">
        <v>11</v>
      </c>
      <c r="G146" s="514" t="s">
        <v>465</v>
      </c>
      <c r="H146" s="513" t="s">
        <v>1413</v>
      </c>
      <c r="I146" s="514" t="s">
        <v>7035</v>
      </c>
      <c r="J146" s="514" t="s">
        <v>7036</v>
      </c>
      <c r="K146" s="514" t="s">
        <v>7037</v>
      </c>
      <c r="L146" s="514" t="s">
        <v>7038</v>
      </c>
      <c r="M146" s="514"/>
      <c r="N146" s="557" t="s">
        <v>6852</v>
      </c>
      <c r="O146" s="514"/>
      <c r="P146" s="515" t="s">
        <v>1026</v>
      </c>
      <c r="Q146" s="515" t="s">
        <v>490</v>
      </c>
      <c r="R146" s="515" t="s">
        <v>95</v>
      </c>
      <c r="S146" s="514"/>
      <c r="T146" s="514"/>
      <c r="U146" s="514"/>
    </row>
    <row r="147">
      <c r="A147" s="513" t="s">
        <v>2927</v>
      </c>
      <c r="B147" s="513" t="s">
        <v>5300</v>
      </c>
      <c r="C147" s="513" t="s">
        <v>5058</v>
      </c>
      <c r="D147" s="513" t="s">
        <v>296</v>
      </c>
      <c r="E147" s="513" t="s">
        <v>7039</v>
      </c>
      <c r="F147" s="513" t="s">
        <v>11</v>
      </c>
      <c r="G147" s="514" t="s">
        <v>465</v>
      </c>
      <c r="H147" s="513" t="s">
        <v>1646</v>
      </c>
      <c r="I147" s="514" t="s">
        <v>7040</v>
      </c>
      <c r="J147" s="514"/>
      <c r="K147" s="514" t="s">
        <v>7041</v>
      </c>
      <c r="L147" s="514" t="s">
        <v>7040</v>
      </c>
      <c r="M147" s="514"/>
      <c r="N147" s="542" t="s">
        <v>7042</v>
      </c>
      <c r="O147" s="514"/>
      <c r="P147" s="515" t="s">
        <v>1026</v>
      </c>
      <c r="Q147" s="515" t="s">
        <v>490</v>
      </c>
      <c r="R147" s="515" t="s">
        <v>95</v>
      </c>
      <c r="S147" s="514"/>
      <c r="T147" s="514"/>
      <c r="U147" s="514"/>
    </row>
    <row r="148">
      <c r="A148" s="513" t="s">
        <v>2932</v>
      </c>
      <c r="B148" s="544" t="s">
        <v>7034</v>
      </c>
      <c r="C148" s="514"/>
      <c r="D148" s="513" t="s">
        <v>296</v>
      </c>
      <c r="E148" s="513" t="s">
        <v>28</v>
      </c>
      <c r="F148" s="513" t="s">
        <v>12</v>
      </c>
      <c r="G148" s="514" t="s">
        <v>465</v>
      </c>
      <c r="H148" s="513" t="s">
        <v>1413</v>
      </c>
      <c r="I148" s="514" t="s">
        <v>1609</v>
      </c>
      <c r="J148" s="514" t="s">
        <v>7043</v>
      </c>
      <c r="K148" s="514" t="s">
        <v>7044</v>
      </c>
      <c r="L148" s="514" t="s">
        <v>7045</v>
      </c>
      <c r="M148" s="514"/>
      <c r="N148" s="514" t="s">
        <v>7046</v>
      </c>
      <c r="O148" s="514"/>
      <c r="P148" s="515" t="s">
        <v>6455</v>
      </c>
      <c r="Q148" s="515" t="s">
        <v>490</v>
      </c>
      <c r="R148" s="515" t="s">
        <v>95</v>
      </c>
      <c r="S148" s="514"/>
      <c r="T148" s="514"/>
      <c r="U148" s="514"/>
    </row>
    <row r="149">
      <c r="A149" s="513" t="s">
        <v>2937</v>
      </c>
      <c r="B149" s="544" t="s">
        <v>7034</v>
      </c>
      <c r="C149" s="514"/>
      <c r="D149" s="513" t="s">
        <v>296</v>
      </c>
      <c r="E149" s="513" t="s">
        <v>6847</v>
      </c>
      <c r="F149" s="513" t="s">
        <v>12</v>
      </c>
      <c r="G149" s="514" t="s">
        <v>465</v>
      </c>
      <c r="H149" s="513" t="s">
        <v>1413</v>
      </c>
      <c r="I149" s="514" t="s">
        <v>7047</v>
      </c>
      <c r="J149" s="514" t="s">
        <v>7048</v>
      </c>
      <c r="K149" s="514" t="s">
        <v>7049</v>
      </c>
      <c r="L149" s="514" t="s">
        <v>7050</v>
      </c>
      <c r="M149" s="514"/>
      <c r="N149" s="558" t="s">
        <v>6852</v>
      </c>
      <c r="O149" s="514"/>
      <c r="P149" s="515" t="s">
        <v>6455</v>
      </c>
      <c r="Q149" s="515" t="s">
        <v>490</v>
      </c>
      <c r="R149" s="515" t="s">
        <v>95</v>
      </c>
      <c r="S149" s="514"/>
      <c r="T149" s="514"/>
      <c r="U149" s="514"/>
    </row>
    <row r="150">
      <c r="A150" s="513" t="s">
        <v>2942</v>
      </c>
      <c r="B150" s="544" t="s">
        <v>7034</v>
      </c>
      <c r="C150" s="514"/>
      <c r="D150" s="513" t="s">
        <v>296</v>
      </c>
      <c r="E150" s="513" t="s">
        <v>6847</v>
      </c>
      <c r="F150" s="513" t="s">
        <v>11</v>
      </c>
      <c r="G150" s="514" t="s">
        <v>465</v>
      </c>
      <c r="H150" s="513" t="s">
        <v>1413</v>
      </c>
      <c r="I150" s="514" t="s">
        <v>7051</v>
      </c>
      <c r="J150" s="514" t="s">
        <v>7052</v>
      </c>
      <c r="K150" s="514" t="s">
        <v>7053</v>
      </c>
      <c r="L150" s="514" t="s">
        <v>7054</v>
      </c>
      <c r="M150" s="514"/>
      <c r="N150" s="514" t="s">
        <v>7055</v>
      </c>
      <c r="O150" s="514"/>
      <c r="P150" s="515" t="s">
        <v>1026</v>
      </c>
      <c r="Q150" s="515" t="s">
        <v>490</v>
      </c>
      <c r="R150" s="515" t="s">
        <v>95</v>
      </c>
      <c r="S150" s="514"/>
      <c r="T150" s="514"/>
      <c r="U150" s="514"/>
    </row>
    <row r="151">
      <c r="A151" s="513" t="s">
        <v>2947</v>
      </c>
      <c r="B151" s="544" t="s">
        <v>6846</v>
      </c>
      <c r="C151" s="514"/>
      <c r="D151" s="513" t="s">
        <v>296</v>
      </c>
      <c r="E151" s="513" t="s">
        <v>6847</v>
      </c>
      <c r="F151" s="513" t="s">
        <v>11</v>
      </c>
      <c r="G151" s="514" t="s">
        <v>465</v>
      </c>
      <c r="H151" s="513" t="s">
        <v>6753</v>
      </c>
      <c r="I151" s="514" t="s">
        <v>6874</v>
      </c>
      <c r="J151" s="514" t="s">
        <v>6849</v>
      </c>
      <c r="K151" s="514" t="s">
        <v>6876</v>
      </c>
      <c r="L151" s="514" t="s">
        <v>6877</v>
      </c>
      <c r="M151" s="514"/>
      <c r="N151" s="514" t="s">
        <v>6852</v>
      </c>
      <c r="O151" s="514"/>
      <c r="P151" s="515" t="s">
        <v>1026</v>
      </c>
      <c r="Q151" s="515" t="s">
        <v>490</v>
      </c>
      <c r="R151" s="515" t="s">
        <v>95</v>
      </c>
      <c r="S151" s="514"/>
      <c r="T151" s="514"/>
      <c r="U151" s="514"/>
    </row>
    <row r="152">
      <c r="A152" s="513" t="s">
        <v>2951</v>
      </c>
      <c r="B152" s="514"/>
      <c r="C152" s="514"/>
      <c r="D152" s="513" t="s">
        <v>296</v>
      </c>
      <c r="E152" s="514" t="s">
        <v>28</v>
      </c>
      <c r="F152" s="513" t="s">
        <v>11</v>
      </c>
      <c r="G152" s="514" t="s">
        <v>588</v>
      </c>
      <c r="H152" s="514" t="s">
        <v>1593</v>
      </c>
      <c r="I152" s="514" t="s">
        <v>7056</v>
      </c>
      <c r="J152" s="514" t="s">
        <v>7057</v>
      </c>
      <c r="K152" s="514" t="s">
        <v>7058</v>
      </c>
      <c r="L152" s="514" t="s">
        <v>7059</v>
      </c>
      <c r="M152" s="514"/>
      <c r="N152" s="514"/>
      <c r="O152" s="514"/>
      <c r="P152" s="517" t="s">
        <v>504</v>
      </c>
      <c r="Q152" s="515" t="s">
        <v>490</v>
      </c>
      <c r="R152" s="515" t="s">
        <v>95</v>
      </c>
      <c r="S152" s="514"/>
      <c r="T152" s="514"/>
      <c r="U152" s="514"/>
    </row>
    <row r="153">
      <c r="A153" s="513" t="s">
        <v>2955</v>
      </c>
      <c r="B153" s="544" t="s">
        <v>7034</v>
      </c>
      <c r="C153" s="514"/>
      <c r="D153" s="513" t="s">
        <v>296</v>
      </c>
      <c r="E153" s="513" t="s">
        <v>28</v>
      </c>
      <c r="F153" s="513" t="s">
        <v>12</v>
      </c>
      <c r="G153" s="514" t="s">
        <v>588</v>
      </c>
      <c r="H153" s="513" t="s">
        <v>1413</v>
      </c>
      <c r="I153" s="514" t="s">
        <v>7060</v>
      </c>
      <c r="J153" s="514" t="s">
        <v>7061</v>
      </c>
      <c r="K153" s="545" t="s">
        <v>7062</v>
      </c>
      <c r="L153" s="514" t="s">
        <v>7063</v>
      </c>
      <c r="M153" s="514"/>
      <c r="N153" s="514"/>
      <c r="O153" s="514"/>
      <c r="P153" s="517" t="s">
        <v>504</v>
      </c>
      <c r="Q153" s="515" t="s">
        <v>490</v>
      </c>
      <c r="R153" s="515" t="s">
        <v>95</v>
      </c>
      <c r="S153" s="514"/>
      <c r="T153" s="514"/>
      <c r="U153" s="514"/>
    </row>
    <row r="154">
      <c r="A154" s="513" t="s">
        <v>2959</v>
      </c>
      <c r="B154" s="544" t="s">
        <v>7034</v>
      </c>
      <c r="C154" s="514"/>
      <c r="D154" s="513" t="s">
        <v>296</v>
      </c>
      <c r="E154" s="513" t="s">
        <v>28</v>
      </c>
      <c r="F154" s="513" t="s">
        <v>12</v>
      </c>
      <c r="G154" s="514" t="s">
        <v>465</v>
      </c>
      <c r="H154" s="513" t="s">
        <v>1413</v>
      </c>
      <c r="I154" s="514" t="s">
        <v>7064</v>
      </c>
      <c r="J154" s="514" t="s">
        <v>7065</v>
      </c>
      <c r="K154" s="514" t="s">
        <v>7066</v>
      </c>
      <c r="L154" s="514" t="s">
        <v>7067</v>
      </c>
      <c r="M154" s="514"/>
      <c r="N154" s="542" t="s">
        <v>7068</v>
      </c>
      <c r="O154" s="514"/>
      <c r="P154" s="515" t="s">
        <v>6455</v>
      </c>
      <c r="Q154" s="515" t="s">
        <v>490</v>
      </c>
      <c r="R154" s="515" t="s">
        <v>95</v>
      </c>
      <c r="S154" s="514"/>
      <c r="T154" s="514"/>
      <c r="U154" s="514"/>
    </row>
    <row r="155">
      <c r="A155" s="513" t="s">
        <v>2963</v>
      </c>
      <c r="B155" s="544" t="s">
        <v>7034</v>
      </c>
      <c r="C155" s="514"/>
      <c r="D155" s="513" t="s">
        <v>296</v>
      </c>
      <c r="E155" s="513" t="s">
        <v>5121</v>
      </c>
      <c r="F155" s="513" t="s">
        <v>12</v>
      </c>
      <c r="G155" s="514" t="s">
        <v>465</v>
      </c>
      <c r="H155" s="513" t="s">
        <v>1413</v>
      </c>
      <c r="I155" s="514" t="s">
        <v>7069</v>
      </c>
      <c r="J155" s="514" t="s">
        <v>7065</v>
      </c>
      <c r="K155" s="514" t="s">
        <v>7070</v>
      </c>
      <c r="L155" s="514" t="s">
        <v>7071</v>
      </c>
      <c r="M155" s="514"/>
      <c r="N155" s="514"/>
      <c r="O155" s="514"/>
      <c r="P155" s="517" t="s">
        <v>504</v>
      </c>
      <c r="Q155" s="515" t="s">
        <v>490</v>
      </c>
      <c r="R155" s="515" t="s">
        <v>95</v>
      </c>
      <c r="S155" s="514"/>
      <c r="T155" s="514"/>
      <c r="U155" s="514"/>
    </row>
    <row r="156">
      <c r="A156" s="513" t="s">
        <v>2967</v>
      </c>
      <c r="B156" s="544" t="s">
        <v>7034</v>
      </c>
      <c r="C156" s="514"/>
      <c r="D156" s="513" t="s">
        <v>7072</v>
      </c>
      <c r="E156" s="513" t="s">
        <v>5121</v>
      </c>
      <c r="F156" s="513" t="s">
        <v>12</v>
      </c>
      <c r="G156" s="514" t="s">
        <v>465</v>
      </c>
      <c r="H156" s="513" t="s">
        <v>1413</v>
      </c>
      <c r="I156" s="515" t="s">
        <v>7073</v>
      </c>
      <c r="J156" s="514" t="s">
        <v>7065</v>
      </c>
      <c r="K156" s="515" t="s">
        <v>7074</v>
      </c>
      <c r="L156" s="515" t="s">
        <v>7075</v>
      </c>
      <c r="M156" s="514" t="s">
        <v>7076</v>
      </c>
      <c r="N156" s="514" t="s">
        <v>7077</v>
      </c>
      <c r="O156" s="514"/>
      <c r="P156" s="517" t="s">
        <v>479</v>
      </c>
      <c r="Q156" s="515" t="s">
        <v>331</v>
      </c>
      <c r="R156" s="515" t="s">
        <v>95</v>
      </c>
      <c r="S156" s="514"/>
      <c r="T156" s="514"/>
      <c r="U156" s="515" t="s">
        <v>306</v>
      </c>
    </row>
    <row r="157">
      <c r="A157" s="513" t="s">
        <v>2972</v>
      </c>
      <c r="B157" s="544" t="s">
        <v>7034</v>
      </c>
      <c r="C157" s="514"/>
      <c r="D157" s="513" t="s">
        <v>296</v>
      </c>
      <c r="E157" s="513" t="s">
        <v>28</v>
      </c>
      <c r="F157" s="513" t="s">
        <v>12</v>
      </c>
      <c r="G157" s="514" t="s">
        <v>465</v>
      </c>
      <c r="H157" s="513" t="s">
        <v>1413</v>
      </c>
      <c r="I157" s="514" t="s">
        <v>7078</v>
      </c>
      <c r="J157" s="514"/>
      <c r="K157" s="514" t="s">
        <v>7079</v>
      </c>
      <c r="L157" s="514" t="s">
        <v>7080</v>
      </c>
      <c r="M157" s="514"/>
      <c r="N157" s="514" t="s">
        <v>7055</v>
      </c>
      <c r="O157" s="514"/>
      <c r="P157" s="515" t="s">
        <v>6455</v>
      </c>
      <c r="Q157" s="515" t="s">
        <v>490</v>
      </c>
      <c r="R157" s="515" t="s">
        <v>95</v>
      </c>
      <c r="S157" s="514"/>
      <c r="T157" s="514"/>
      <c r="U157" s="514"/>
    </row>
    <row r="158">
      <c r="A158" s="513" t="s">
        <v>2976</v>
      </c>
      <c r="B158" s="544" t="s">
        <v>7034</v>
      </c>
      <c r="C158" s="514"/>
      <c r="D158" s="513" t="s">
        <v>296</v>
      </c>
      <c r="E158" s="513" t="s">
        <v>6847</v>
      </c>
      <c r="F158" s="513" t="s">
        <v>12</v>
      </c>
      <c r="G158" s="514" t="s">
        <v>465</v>
      </c>
      <c r="H158" s="513" t="s">
        <v>1413</v>
      </c>
      <c r="I158" s="514" t="s">
        <v>7081</v>
      </c>
      <c r="J158" s="514" t="s">
        <v>7082</v>
      </c>
      <c r="K158" s="545" t="s">
        <v>7083</v>
      </c>
      <c r="L158" s="514" t="s">
        <v>7084</v>
      </c>
      <c r="M158" s="514"/>
      <c r="N158" s="514" t="s">
        <v>7085</v>
      </c>
      <c r="O158" s="514"/>
      <c r="P158" s="515" t="s">
        <v>6455</v>
      </c>
      <c r="Q158" s="515" t="s">
        <v>490</v>
      </c>
      <c r="R158" s="515" t="s">
        <v>95</v>
      </c>
      <c r="S158" s="514"/>
      <c r="T158" s="514"/>
      <c r="U158" s="514"/>
    </row>
    <row r="159">
      <c r="A159" s="513" t="s">
        <v>2981</v>
      </c>
      <c r="B159" s="544" t="s">
        <v>7034</v>
      </c>
      <c r="C159" s="514"/>
      <c r="D159" s="513" t="s">
        <v>296</v>
      </c>
      <c r="E159" s="513" t="s">
        <v>6847</v>
      </c>
      <c r="F159" s="513" t="s">
        <v>12</v>
      </c>
      <c r="G159" s="514" t="s">
        <v>465</v>
      </c>
      <c r="H159" s="513" t="s">
        <v>1413</v>
      </c>
      <c r="I159" s="514" t="s">
        <v>7086</v>
      </c>
      <c r="J159" s="514" t="s">
        <v>7052</v>
      </c>
      <c r="K159" s="514" t="s">
        <v>7087</v>
      </c>
      <c r="L159" s="514" t="s">
        <v>7088</v>
      </c>
      <c r="M159" s="514"/>
      <c r="N159" s="514"/>
      <c r="O159" s="514"/>
      <c r="P159" s="517" t="s">
        <v>504</v>
      </c>
      <c r="Q159" s="515" t="s">
        <v>490</v>
      </c>
      <c r="R159" s="515" t="s">
        <v>95</v>
      </c>
      <c r="S159" s="514"/>
      <c r="T159" s="514"/>
      <c r="U159" s="514"/>
    </row>
    <row r="160">
      <c r="A160" s="513" t="s">
        <v>2985</v>
      </c>
      <c r="B160" s="544" t="s">
        <v>7089</v>
      </c>
      <c r="C160" s="514"/>
      <c r="D160" s="513" t="s">
        <v>296</v>
      </c>
      <c r="E160" s="513" t="s">
        <v>6847</v>
      </c>
      <c r="F160" s="513" t="s">
        <v>12</v>
      </c>
      <c r="G160" s="514" t="s">
        <v>465</v>
      </c>
      <c r="H160" s="513" t="s">
        <v>1413</v>
      </c>
      <c r="I160" s="514" t="s">
        <v>7090</v>
      </c>
      <c r="J160" s="514" t="s">
        <v>7091</v>
      </c>
      <c r="K160" s="514" t="s">
        <v>7092</v>
      </c>
      <c r="L160" s="514" t="s">
        <v>7093</v>
      </c>
      <c r="M160" s="514"/>
      <c r="N160" s="514" t="s">
        <v>7094</v>
      </c>
      <c r="O160" s="514"/>
      <c r="P160" s="515" t="s">
        <v>6455</v>
      </c>
      <c r="Q160" s="515" t="s">
        <v>490</v>
      </c>
      <c r="R160" s="515" t="s">
        <v>95</v>
      </c>
      <c r="S160" s="514"/>
      <c r="T160" s="514"/>
      <c r="U160" s="514"/>
    </row>
    <row r="161">
      <c r="A161" s="513" t="s">
        <v>2990</v>
      </c>
      <c r="B161" s="544" t="s">
        <v>6846</v>
      </c>
      <c r="C161" s="514"/>
      <c r="D161" s="513" t="s">
        <v>296</v>
      </c>
      <c r="E161" s="513" t="s">
        <v>6847</v>
      </c>
      <c r="F161" s="513" t="s">
        <v>11</v>
      </c>
      <c r="G161" s="514" t="s">
        <v>588</v>
      </c>
      <c r="H161" s="513" t="s">
        <v>1413</v>
      </c>
      <c r="I161" s="514" t="s">
        <v>7095</v>
      </c>
      <c r="J161" s="514" t="s">
        <v>7096</v>
      </c>
      <c r="K161" s="514" t="s">
        <v>7097</v>
      </c>
      <c r="L161" s="514" t="s">
        <v>7098</v>
      </c>
      <c r="M161" s="514" t="s">
        <v>7099</v>
      </c>
      <c r="N161" s="514"/>
      <c r="O161" s="514"/>
      <c r="P161" s="517" t="s">
        <v>504</v>
      </c>
      <c r="Q161" s="515" t="s">
        <v>490</v>
      </c>
      <c r="R161" s="515" t="s">
        <v>95</v>
      </c>
      <c r="S161" s="514"/>
      <c r="T161" s="514"/>
      <c r="U161" s="514"/>
    </row>
    <row r="162">
      <c r="A162" s="513" t="s">
        <v>2994</v>
      </c>
      <c r="B162" s="544" t="s">
        <v>6846</v>
      </c>
      <c r="C162" s="514"/>
      <c r="D162" s="513" t="s">
        <v>296</v>
      </c>
      <c r="E162" s="513" t="s">
        <v>5121</v>
      </c>
      <c r="F162" s="513" t="s">
        <v>11</v>
      </c>
      <c r="G162" s="514" t="s">
        <v>588</v>
      </c>
      <c r="H162" s="513" t="s">
        <v>1413</v>
      </c>
      <c r="I162" s="514" t="s">
        <v>7100</v>
      </c>
      <c r="J162" s="514" t="s">
        <v>7101</v>
      </c>
      <c r="K162" s="514" t="s">
        <v>7102</v>
      </c>
      <c r="L162" s="514" t="s">
        <v>7103</v>
      </c>
      <c r="M162" s="514" t="s">
        <v>7099</v>
      </c>
      <c r="N162" s="514"/>
      <c r="O162" s="514"/>
      <c r="P162" s="517" t="s">
        <v>504</v>
      </c>
      <c r="Q162" s="515" t="s">
        <v>490</v>
      </c>
      <c r="R162" s="515" t="s">
        <v>95</v>
      </c>
      <c r="S162" s="514"/>
      <c r="T162" s="514"/>
      <c r="U162" s="514"/>
    </row>
    <row r="163">
      <c r="A163" s="513" t="s">
        <v>2999</v>
      </c>
      <c r="B163" s="513" t="s">
        <v>7104</v>
      </c>
      <c r="C163" s="514"/>
      <c r="D163" s="513" t="s">
        <v>296</v>
      </c>
      <c r="E163" s="513" t="s">
        <v>28</v>
      </c>
      <c r="F163" s="513" t="s">
        <v>12</v>
      </c>
      <c r="G163" s="514" t="s">
        <v>465</v>
      </c>
      <c r="H163" s="513" t="s">
        <v>1413</v>
      </c>
      <c r="I163" s="514" t="s">
        <v>7105</v>
      </c>
      <c r="J163" s="514" t="s">
        <v>7106</v>
      </c>
      <c r="K163" s="514" t="s">
        <v>7107</v>
      </c>
      <c r="L163" s="514" t="s">
        <v>7108</v>
      </c>
      <c r="M163" s="514"/>
      <c r="N163" s="514" t="s">
        <v>7109</v>
      </c>
      <c r="O163" s="514"/>
      <c r="P163" s="515" t="s">
        <v>6455</v>
      </c>
      <c r="Q163" s="515" t="s">
        <v>490</v>
      </c>
      <c r="R163" s="515" t="s">
        <v>95</v>
      </c>
      <c r="S163" s="514"/>
      <c r="T163" s="514"/>
      <c r="U163" s="514"/>
    </row>
    <row r="164">
      <c r="A164" s="513" t="s">
        <v>3003</v>
      </c>
      <c r="B164" s="513" t="s">
        <v>7104</v>
      </c>
      <c r="C164" s="514"/>
      <c r="D164" s="513" t="s">
        <v>296</v>
      </c>
      <c r="E164" s="513" t="s">
        <v>28</v>
      </c>
      <c r="F164" s="513" t="s">
        <v>12</v>
      </c>
      <c r="G164" s="514" t="s">
        <v>465</v>
      </c>
      <c r="H164" s="513" t="s">
        <v>1413</v>
      </c>
      <c r="I164" s="514" t="s">
        <v>7110</v>
      </c>
      <c r="J164" s="514" t="s">
        <v>7106</v>
      </c>
      <c r="K164" s="514" t="s">
        <v>7111</v>
      </c>
      <c r="L164" s="514" t="s">
        <v>7112</v>
      </c>
      <c r="M164" s="514"/>
      <c r="N164" s="514" t="s">
        <v>7113</v>
      </c>
      <c r="O164" s="514"/>
      <c r="P164" s="515" t="s">
        <v>6455</v>
      </c>
      <c r="Q164" s="515" t="s">
        <v>490</v>
      </c>
      <c r="R164" s="515" t="s">
        <v>95</v>
      </c>
      <c r="S164" s="514"/>
      <c r="T164" s="514"/>
      <c r="U164" s="514"/>
    </row>
    <row r="165">
      <c r="A165" s="513" t="s">
        <v>3008</v>
      </c>
      <c r="B165" s="544" t="s">
        <v>7034</v>
      </c>
      <c r="C165" s="514"/>
      <c r="D165" s="513" t="s">
        <v>296</v>
      </c>
      <c r="E165" s="513" t="s">
        <v>28</v>
      </c>
      <c r="F165" s="513" t="s">
        <v>11</v>
      </c>
      <c r="G165" s="514" t="s">
        <v>588</v>
      </c>
      <c r="H165" s="513" t="s">
        <v>1413</v>
      </c>
      <c r="I165" s="514" t="s">
        <v>7114</v>
      </c>
      <c r="J165" s="514" t="s">
        <v>7061</v>
      </c>
      <c r="K165" s="514" t="s">
        <v>7115</v>
      </c>
      <c r="L165" s="514" t="s">
        <v>7116</v>
      </c>
      <c r="M165" s="514" t="s">
        <v>7099</v>
      </c>
      <c r="N165" s="514"/>
      <c r="O165" s="514"/>
      <c r="P165" s="517" t="s">
        <v>504</v>
      </c>
      <c r="Q165" s="515" t="s">
        <v>490</v>
      </c>
      <c r="R165" s="515" t="s">
        <v>95</v>
      </c>
      <c r="S165" s="514"/>
      <c r="T165" s="514"/>
      <c r="U165" s="514" t="s">
        <v>2546</v>
      </c>
    </row>
    <row r="166">
      <c r="A166" s="513" t="s">
        <v>3013</v>
      </c>
      <c r="B166" s="544" t="s">
        <v>6846</v>
      </c>
      <c r="C166" s="514"/>
      <c r="D166" s="513" t="s">
        <v>296</v>
      </c>
      <c r="E166" s="513" t="s">
        <v>5121</v>
      </c>
      <c r="F166" s="513" t="s">
        <v>12</v>
      </c>
      <c r="G166" s="514" t="s">
        <v>588</v>
      </c>
      <c r="H166" s="513" t="s">
        <v>1413</v>
      </c>
      <c r="I166" s="514" t="s">
        <v>7117</v>
      </c>
      <c r="J166" s="514" t="s">
        <v>7101</v>
      </c>
      <c r="K166" s="514" t="s">
        <v>7118</v>
      </c>
      <c r="L166" s="514" t="s">
        <v>7119</v>
      </c>
      <c r="M166" s="514"/>
      <c r="N166" s="514"/>
      <c r="O166" s="514"/>
      <c r="P166" s="517" t="s">
        <v>504</v>
      </c>
      <c r="Q166" s="515" t="s">
        <v>490</v>
      </c>
      <c r="R166" s="515" t="s">
        <v>95</v>
      </c>
      <c r="S166" s="514"/>
      <c r="T166" s="514"/>
      <c r="U166" s="514"/>
    </row>
    <row r="167">
      <c r="A167" s="513" t="s">
        <v>3018</v>
      </c>
      <c r="B167" s="544" t="s">
        <v>7120</v>
      </c>
      <c r="C167" s="514"/>
      <c r="D167" s="513" t="s">
        <v>296</v>
      </c>
      <c r="E167" s="513" t="s">
        <v>5121</v>
      </c>
      <c r="F167" s="513" t="s">
        <v>11</v>
      </c>
      <c r="G167" s="514" t="s">
        <v>465</v>
      </c>
      <c r="H167" s="513" t="s">
        <v>1413</v>
      </c>
      <c r="I167" s="514" t="s">
        <v>7121</v>
      </c>
      <c r="J167" s="514" t="s">
        <v>7096</v>
      </c>
      <c r="K167" s="514" t="s">
        <v>7122</v>
      </c>
      <c r="L167" s="514" t="s">
        <v>7123</v>
      </c>
      <c r="M167" s="514"/>
      <c r="N167" s="559" t="s">
        <v>7124</v>
      </c>
      <c r="O167" s="514"/>
      <c r="P167" s="515" t="s">
        <v>1026</v>
      </c>
      <c r="Q167" s="515" t="s">
        <v>490</v>
      </c>
      <c r="R167" s="515" t="s">
        <v>95</v>
      </c>
      <c r="S167" s="514"/>
      <c r="T167" s="514"/>
      <c r="U167" s="514"/>
    </row>
    <row r="168">
      <c r="A168" s="513" t="s">
        <v>3022</v>
      </c>
      <c r="B168" s="513" t="s">
        <v>5120</v>
      </c>
      <c r="C168" s="514"/>
      <c r="D168" s="513" t="s">
        <v>296</v>
      </c>
      <c r="E168" s="513" t="s">
        <v>5121</v>
      </c>
      <c r="F168" s="513" t="s">
        <v>12</v>
      </c>
      <c r="G168" s="514" t="s">
        <v>588</v>
      </c>
      <c r="H168" s="513" t="s">
        <v>1413</v>
      </c>
      <c r="I168" s="514" t="s">
        <v>7125</v>
      </c>
      <c r="J168" s="514" t="s">
        <v>5123</v>
      </c>
      <c r="K168" s="514" t="s">
        <v>7126</v>
      </c>
      <c r="L168" s="514" t="s">
        <v>7127</v>
      </c>
      <c r="M168" s="514"/>
      <c r="N168" s="514"/>
      <c r="O168" s="514"/>
      <c r="P168" s="515" t="s">
        <v>6455</v>
      </c>
      <c r="Q168" s="515" t="s">
        <v>490</v>
      </c>
      <c r="R168" s="515" t="s">
        <v>95</v>
      </c>
      <c r="S168" s="514"/>
      <c r="T168" s="514"/>
      <c r="U168" s="514"/>
    </row>
    <row r="169">
      <c r="A169" s="513" t="s">
        <v>3026</v>
      </c>
      <c r="B169" s="544" t="s">
        <v>6502</v>
      </c>
      <c r="C169" s="514"/>
      <c r="D169" s="513" t="s">
        <v>296</v>
      </c>
      <c r="E169" s="513" t="s">
        <v>14</v>
      </c>
      <c r="F169" s="513" t="s">
        <v>12</v>
      </c>
      <c r="G169" s="514" t="s">
        <v>545</v>
      </c>
      <c r="H169" s="513" t="s">
        <v>847</v>
      </c>
      <c r="I169" s="514" t="s">
        <v>7128</v>
      </c>
      <c r="J169" s="514"/>
      <c r="K169" s="514" t="s">
        <v>7129</v>
      </c>
      <c r="L169" s="514" t="s">
        <v>7130</v>
      </c>
      <c r="M169" s="514" t="s">
        <v>7131</v>
      </c>
      <c r="N169" s="514"/>
      <c r="O169" s="514"/>
      <c r="P169" s="515" t="s">
        <v>6455</v>
      </c>
      <c r="Q169" s="515" t="s">
        <v>490</v>
      </c>
      <c r="R169" s="515" t="s">
        <v>95</v>
      </c>
      <c r="S169" s="514"/>
      <c r="T169" s="518"/>
      <c r="U169" s="514"/>
    </row>
    <row r="170">
      <c r="A170" s="513" t="s">
        <v>3030</v>
      </c>
      <c r="B170" s="513" t="s">
        <v>7132</v>
      </c>
      <c r="C170" s="513" t="s">
        <v>2315</v>
      </c>
      <c r="D170" s="513" t="s">
        <v>296</v>
      </c>
      <c r="E170" s="513" t="s">
        <v>14</v>
      </c>
      <c r="F170" s="513" t="s">
        <v>11</v>
      </c>
      <c r="G170" s="514" t="s">
        <v>545</v>
      </c>
      <c r="H170" s="513" t="s">
        <v>847</v>
      </c>
      <c r="I170" s="514" t="s">
        <v>7133</v>
      </c>
      <c r="J170" s="514"/>
      <c r="K170" s="514" t="s">
        <v>7134</v>
      </c>
      <c r="L170" s="514" t="s">
        <v>7135</v>
      </c>
      <c r="M170" s="514" t="s">
        <v>7136</v>
      </c>
      <c r="N170" s="514"/>
      <c r="O170" s="514"/>
      <c r="P170" s="515" t="s">
        <v>1541</v>
      </c>
      <c r="Q170" s="515" t="s">
        <v>490</v>
      </c>
      <c r="R170" s="515" t="s">
        <v>95</v>
      </c>
      <c r="S170" s="514"/>
      <c r="T170" s="514"/>
      <c r="U170" s="514"/>
    </row>
    <row r="171">
      <c r="A171" s="513" t="s">
        <v>3034</v>
      </c>
      <c r="B171" s="513" t="s">
        <v>6456</v>
      </c>
      <c r="C171" s="513" t="s">
        <v>6457</v>
      </c>
      <c r="D171" s="513" t="s">
        <v>296</v>
      </c>
      <c r="E171" s="513" t="s">
        <v>2301</v>
      </c>
      <c r="F171" s="513" t="s">
        <v>12</v>
      </c>
      <c r="G171" s="514" t="s">
        <v>545</v>
      </c>
      <c r="H171" s="513" t="s">
        <v>847</v>
      </c>
      <c r="I171" s="514" t="s">
        <v>7137</v>
      </c>
      <c r="J171" s="514"/>
      <c r="K171" s="514" t="s">
        <v>7138</v>
      </c>
      <c r="L171" s="514" t="s">
        <v>7139</v>
      </c>
      <c r="M171" s="552" t="s">
        <v>7140</v>
      </c>
      <c r="N171" s="514"/>
      <c r="O171" s="514"/>
      <c r="P171" s="515" t="s">
        <v>1555</v>
      </c>
      <c r="Q171" s="515" t="s">
        <v>490</v>
      </c>
      <c r="R171" s="521" t="s">
        <v>95</v>
      </c>
      <c r="S171" s="514"/>
      <c r="T171" s="514"/>
      <c r="U171" s="514"/>
    </row>
    <row r="172">
      <c r="A172" s="513" t="s">
        <v>3038</v>
      </c>
      <c r="B172" s="544" t="s">
        <v>7141</v>
      </c>
      <c r="C172" s="514"/>
      <c r="D172" s="513" t="s">
        <v>296</v>
      </c>
      <c r="E172" s="513" t="s">
        <v>6444</v>
      </c>
      <c r="F172" s="513" t="s">
        <v>11</v>
      </c>
      <c r="G172" s="514" t="s">
        <v>545</v>
      </c>
      <c r="H172" s="513" t="s">
        <v>847</v>
      </c>
      <c r="I172" s="514" t="s">
        <v>7142</v>
      </c>
      <c r="J172" s="514"/>
      <c r="K172" s="514" t="s">
        <v>7143</v>
      </c>
      <c r="L172" s="514" t="s">
        <v>7144</v>
      </c>
      <c r="M172" s="514" t="s">
        <v>7145</v>
      </c>
      <c r="N172" s="518"/>
      <c r="O172" s="514"/>
      <c r="P172" s="515" t="s">
        <v>1541</v>
      </c>
      <c r="Q172" s="515" t="s">
        <v>490</v>
      </c>
      <c r="R172" s="515" t="s">
        <v>95</v>
      </c>
      <c r="S172" s="514"/>
      <c r="T172" s="514"/>
      <c r="U172" s="514"/>
    </row>
    <row r="173">
      <c r="A173" s="513" t="s">
        <v>3043</v>
      </c>
      <c r="B173" s="514"/>
      <c r="C173" s="514"/>
      <c r="D173" s="513" t="s">
        <v>296</v>
      </c>
      <c r="E173" s="513" t="s">
        <v>6555</v>
      </c>
      <c r="F173" s="513" t="s">
        <v>11</v>
      </c>
      <c r="G173" s="514" t="s">
        <v>545</v>
      </c>
      <c r="H173" s="513" t="s">
        <v>847</v>
      </c>
      <c r="I173" s="514" t="s">
        <v>7146</v>
      </c>
      <c r="J173" s="514"/>
      <c r="K173" s="514" t="s">
        <v>7147</v>
      </c>
      <c r="L173" s="514" t="s">
        <v>7148</v>
      </c>
      <c r="M173" s="514" t="s">
        <v>7149</v>
      </c>
      <c r="N173" s="514"/>
      <c r="O173" s="514"/>
      <c r="P173" s="515" t="s">
        <v>1541</v>
      </c>
      <c r="Q173" s="515" t="s">
        <v>490</v>
      </c>
      <c r="R173" s="515" t="s">
        <v>95</v>
      </c>
      <c r="S173" s="514"/>
      <c r="T173" s="514"/>
      <c r="U173" s="514"/>
    </row>
    <row r="174">
      <c r="A174" s="513" t="s">
        <v>3048</v>
      </c>
      <c r="B174" s="544" t="s">
        <v>7141</v>
      </c>
      <c r="C174" s="514"/>
      <c r="D174" s="513" t="s">
        <v>296</v>
      </c>
      <c r="E174" s="513" t="s">
        <v>6444</v>
      </c>
      <c r="F174" s="513" t="s">
        <v>11</v>
      </c>
      <c r="G174" s="514" t="s">
        <v>545</v>
      </c>
      <c r="H174" s="513" t="s">
        <v>847</v>
      </c>
      <c r="I174" s="514" t="s">
        <v>7150</v>
      </c>
      <c r="J174" s="514"/>
      <c r="K174" s="514" t="s">
        <v>7151</v>
      </c>
      <c r="L174" s="514" t="s">
        <v>7152</v>
      </c>
      <c r="M174" s="514" t="s">
        <v>7153</v>
      </c>
      <c r="N174" s="518"/>
      <c r="O174" s="518"/>
      <c r="P174" s="515" t="s">
        <v>1541</v>
      </c>
      <c r="Q174" s="515" t="s">
        <v>490</v>
      </c>
      <c r="R174" s="515" t="s">
        <v>95</v>
      </c>
      <c r="S174" s="518"/>
      <c r="T174" s="514"/>
      <c r="U174" s="514"/>
    </row>
    <row r="175">
      <c r="A175" s="513" t="s">
        <v>3052</v>
      </c>
      <c r="B175" s="514"/>
      <c r="C175" s="514"/>
      <c r="D175" s="513" t="s">
        <v>296</v>
      </c>
      <c r="E175" s="513" t="s">
        <v>6555</v>
      </c>
      <c r="F175" s="513" t="s">
        <v>12</v>
      </c>
      <c r="G175" s="514" t="s">
        <v>545</v>
      </c>
      <c r="H175" s="513" t="s">
        <v>847</v>
      </c>
      <c r="I175" s="514" t="s">
        <v>7154</v>
      </c>
      <c r="J175" s="514"/>
      <c r="K175" s="514" t="s">
        <v>7155</v>
      </c>
      <c r="L175" s="514" t="s">
        <v>7156</v>
      </c>
      <c r="M175" s="514" t="s">
        <v>7157</v>
      </c>
      <c r="N175" s="514"/>
      <c r="O175" s="518"/>
      <c r="P175" s="515" t="s">
        <v>6455</v>
      </c>
      <c r="Q175" s="515" t="s">
        <v>490</v>
      </c>
      <c r="R175" s="515" t="s">
        <v>95</v>
      </c>
      <c r="S175" s="518"/>
      <c r="T175" s="514"/>
      <c r="U175" s="514"/>
    </row>
    <row r="176">
      <c r="A176" s="513" t="s">
        <v>3056</v>
      </c>
      <c r="B176" s="514"/>
      <c r="C176" s="514"/>
      <c r="D176" s="513" t="s">
        <v>296</v>
      </c>
      <c r="E176" s="513" t="s">
        <v>7158</v>
      </c>
      <c r="F176" s="513" t="s">
        <v>11</v>
      </c>
      <c r="G176" s="514" t="s">
        <v>545</v>
      </c>
      <c r="H176" s="513" t="s">
        <v>847</v>
      </c>
      <c r="I176" s="514" t="s">
        <v>7159</v>
      </c>
      <c r="J176" s="514"/>
      <c r="K176" s="514" t="s">
        <v>7160</v>
      </c>
      <c r="L176" s="514" t="s">
        <v>7161</v>
      </c>
      <c r="M176" s="514" t="s">
        <v>7153</v>
      </c>
      <c r="N176" s="514"/>
      <c r="O176" s="514"/>
      <c r="P176" s="515" t="s">
        <v>1541</v>
      </c>
      <c r="Q176" s="515" t="s">
        <v>490</v>
      </c>
      <c r="R176" s="515" t="s">
        <v>95</v>
      </c>
      <c r="S176" s="514"/>
      <c r="T176" s="514"/>
      <c r="U176" s="514"/>
    </row>
    <row r="177">
      <c r="A177" s="513" t="s">
        <v>3061</v>
      </c>
      <c r="B177" s="514"/>
      <c r="C177" s="514"/>
      <c r="D177" s="513" t="s">
        <v>296</v>
      </c>
      <c r="E177" s="513" t="s">
        <v>6555</v>
      </c>
      <c r="F177" s="513" t="s">
        <v>12</v>
      </c>
      <c r="G177" s="514" t="s">
        <v>545</v>
      </c>
      <c r="H177" s="513" t="s">
        <v>847</v>
      </c>
      <c r="I177" s="514" t="s">
        <v>7162</v>
      </c>
      <c r="J177" s="514"/>
      <c r="K177" s="514" t="s">
        <v>7163</v>
      </c>
      <c r="L177" s="514" t="s">
        <v>7164</v>
      </c>
      <c r="M177" s="514" t="s">
        <v>7165</v>
      </c>
      <c r="N177" s="514"/>
      <c r="O177" s="514"/>
      <c r="P177" s="515" t="s">
        <v>6455</v>
      </c>
      <c r="Q177" s="515" t="s">
        <v>490</v>
      </c>
      <c r="R177" s="515" t="s">
        <v>95</v>
      </c>
      <c r="S177" s="514"/>
      <c r="T177" s="514"/>
      <c r="U177" s="514"/>
    </row>
    <row r="178">
      <c r="A178" s="513" t="s">
        <v>3066</v>
      </c>
      <c r="B178" s="514"/>
      <c r="C178" s="514"/>
      <c r="D178" s="513" t="s">
        <v>296</v>
      </c>
      <c r="E178" s="513" t="s">
        <v>6555</v>
      </c>
      <c r="F178" s="513" t="s">
        <v>12</v>
      </c>
      <c r="G178" s="514" t="s">
        <v>545</v>
      </c>
      <c r="H178" s="513" t="s">
        <v>847</v>
      </c>
      <c r="I178" s="514" t="s">
        <v>7166</v>
      </c>
      <c r="J178" s="514"/>
      <c r="K178" s="514" t="s">
        <v>7167</v>
      </c>
      <c r="L178" s="514" t="s">
        <v>7168</v>
      </c>
      <c r="M178" s="514" t="s">
        <v>7169</v>
      </c>
      <c r="N178" s="514"/>
      <c r="O178" s="518"/>
      <c r="P178" s="515" t="s">
        <v>6455</v>
      </c>
      <c r="Q178" s="515" t="s">
        <v>490</v>
      </c>
      <c r="R178" s="515" t="s">
        <v>95</v>
      </c>
      <c r="S178" s="518"/>
      <c r="T178" s="514"/>
      <c r="U178" s="514"/>
    </row>
    <row r="179">
      <c r="A179" s="513" t="s">
        <v>3070</v>
      </c>
      <c r="B179" s="514"/>
      <c r="C179" s="514"/>
      <c r="D179" s="513" t="s">
        <v>296</v>
      </c>
      <c r="E179" s="513" t="s">
        <v>7158</v>
      </c>
      <c r="F179" s="513" t="s">
        <v>11</v>
      </c>
      <c r="G179" s="514" t="s">
        <v>545</v>
      </c>
      <c r="H179" s="513" t="s">
        <v>847</v>
      </c>
      <c r="I179" s="514" t="s">
        <v>7170</v>
      </c>
      <c r="J179" s="514"/>
      <c r="K179" s="514" t="s">
        <v>7171</v>
      </c>
      <c r="L179" s="514" t="s">
        <v>7172</v>
      </c>
      <c r="M179" s="514" t="s">
        <v>7173</v>
      </c>
      <c r="N179" s="514"/>
      <c r="O179" s="514"/>
      <c r="P179" s="515" t="s">
        <v>1541</v>
      </c>
      <c r="Q179" s="515" t="s">
        <v>490</v>
      </c>
      <c r="R179" s="515" t="s">
        <v>95</v>
      </c>
      <c r="S179" s="514"/>
      <c r="T179" s="514"/>
      <c r="U179" s="514"/>
    </row>
    <row r="180">
      <c r="A180" s="513" t="s">
        <v>3074</v>
      </c>
      <c r="B180" s="514"/>
      <c r="C180" s="514"/>
      <c r="D180" s="513" t="s">
        <v>296</v>
      </c>
      <c r="E180" s="513" t="s">
        <v>14</v>
      </c>
      <c r="F180" s="513" t="s">
        <v>11</v>
      </c>
      <c r="G180" s="514" t="s">
        <v>545</v>
      </c>
      <c r="H180" s="513" t="s">
        <v>847</v>
      </c>
      <c r="I180" s="514" t="s">
        <v>7174</v>
      </c>
      <c r="J180" s="514"/>
      <c r="K180" s="514" t="s">
        <v>7175</v>
      </c>
      <c r="L180" s="514" t="s">
        <v>7176</v>
      </c>
      <c r="M180" s="514" t="s">
        <v>7177</v>
      </c>
      <c r="N180" s="514"/>
      <c r="O180" s="514"/>
      <c r="P180" s="515" t="s">
        <v>1541</v>
      </c>
      <c r="Q180" s="515" t="s">
        <v>490</v>
      </c>
      <c r="R180" s="515" t="s">
        <v>95</v>
      </c>
      <c r="S180" s="514"/>
      <c r="T180" s="514"/>
      <c r="U180" s="514"/>
    </row>
    <row r="181">
      <c r="A181" s="513" t="s">
        <v>3079</v>
      </c>
      <c r="B181" s="514"/>
      <c r="C181" s="514"/>
      <c r="D181" s="513" t="s">
        <v>296</v>
      </c>
      <c r="E181" s="513" t="s">
        <v>14</v>
      </c>
      <c r="F181" s="513" t="s">
        <v>12</v>
      </c>
      <c r="G181" s="514" t="s">
        <v>545</v>
      </c>
      <c r="H181" s="513" t="s">
        <v>847</v>
      </c>
      <c r="I181" s="514" t="s">
        <v>7178</v>
      </c>
      <c r="J181" s="514"/>
      <c r="K181" s="514" t="s">
        <v>7179</v>
      </c>
      <c r="L181" s="514" t="s">
        <v>7180</v>
      </c>
      <c r="M181" s="514" t="s">
        <v>7181</v>
      </c>
      <c r="N181" s="514"/>
      <c r="O181" s="518"/>
      <c r="P181" s="529">
        <v>45327.0</v>
      </c>
      <c r="Q181" s="515" t="s">
        <v>490</v>
      </c>
      <c r="R181" s="515" t="s">
        <v>95</v>
      </c>
      <c r="S181" s="518"/>
      <c r="T181" s="514"/>
      <c r="U181" s="514"/>
    </row>
    <row r="182">
      <c r="A182" s="513" t="s">
        <v>3084</v>
      </c>
      <c r="B182" s="514"/>
      <c r="C182" s="514"/>
      <c r="D182" s="513" t="s">
        <v>296</v>
      </c>
      <c r="E182" s="513" t="s">
        <v>6555</v>
      </c>
      <c r="F182" s="513" t="s">
        <v>12</v>
      </c>
      <c r="G182" s="514" t="s">
        <v>545</v>
      </c>
      <c r="H182" s="513" t="s">
        <v>847</v>
      </c>
      <c r="I182" s="514" t="s">
        <v>7182</v>
      </c>
      <c r="J182" s="514"/>
      <c r="K182" s="514" t="s">
        <v>7183</v>
      </c>
      <c r="L182" s="514" t="s">
        <v>7184</v>
      </c>
      <c r="M182" s="514" t="s">
        <v>7185</v>
      </c>
      <c r="N182" s="514"/>
      <c r="O182" s="518"/>
      <c r="P182" s="529">
        <v>45327.0</v>
      </c>
      <c r="Q182" s="515" t="s">
        <v>490</v>
      </c>
      <c r="R182" s="515" t="s">
        <v>95</v>
      </c>
      <c r="S182" s="518"/>
      <c r="T182" s="514"/>
      <c r="U182" s="514"/>
    </row>
    <row r="183">
      <c r="A183" s="513" t="s">
        <v>3089</v>
      </c>
      <c r="B183" s="514"/>
      <c r="C183" s="514"/>
      <c r="D183" s="513" t="s">
        <v>296</v>
      </c>
      <c r="E183" s="513" t="s">
        <v>6555</v>
      </c>
      <c r="F183" s="513" t="s">
        <v>11</v>
      </c>
      <c r="G183" s="514" t="s">
        <v>545</v>
      </c>
      <c r="H183" s="513" t="s">
        <v>847</v>
      </c>
      <c r="I183" s="514" t="s">
        <v>7186</v>
      </c>
      <c r="J183" s="514"/>
      <c r="K183" s="514" t="s">
        <v>7187</v>
      </c>
      <c r="L183" s="514" t="s">
        <v>7188</v>
      </c>
      <c r="M183" s="514" t="s">
        <v>7189</v>
      </c>
      <c r="N183" s="514"/>
      <c r="O183" s="518"/>
      <c r="P183" s="515" t="s">
        <v>1541</v>
      </c>
      <c r="Q183" s="515" t="s">
        <v>490</v>
      </c>
      <c r="R183" s="515" t="s">
        <v>95</v>
      </c>
      <c r="S183" s="518"/>
      <c r="T183" s="514"/>
      <c r="U183" s="514"/>
    </row>
    <row r="184">
      <c r="A184" s="513" t="s">
        <v>3094</v>
      </c>
      <c r="B184" s="544" t="s">
        <v>6502</v>
      </c>
      <c r="C184" s="514"/>
      <c r="D184" s="513" t="s">
        <v>296</v>
      </c>
      <c r="E184" s="513" t="s">
        <v>7190</v>
      </c>
      <c r="F184" s="513" t="s">
        <v>11</v>
      </c>
      <c r="G184" s="514" t="s">
        <v>545</v>
      </c>
      <c r="H184" s="513" t="s">
        <v>847</v>
      </c>
      <c r="I184" s="514" t="s">
        <v>7191</v>
      </c>
      <c r="J184" s="514"/>
      <c r="K184" s="514" t="s">
        <v>7192</v>
      </c>
      <c r="L184" s="514" t="s">
        <v>7193</v>
      </c>
      <c r="M184" s="514" t="s">
        <v>7194</v>
      </c>
      <c r="N184" s="514"/>
      <c r="O184" s="518"/>
      <c r="P184" s="517" t="s">
        <v>479</v>
      </c>
      <c r="Q184" s="515" t="s">
        <v>490</v>
      </c>
      <c r="R184" s="515" t="s">
        <v>95</v>
      </c>
      <c r="S184" s="518"/>
      <c r="T184" s="514"/>
      <c r="U184" s="514"/>
    </row>
    <row r="185">
      <c r="A185" s="513" t="s">
        <v>3100</v>
      </c>
      <c r="B185" s="544" t="s">
        <v>6502</v>
      </c>
      <c r="C185" s="514"/>
      <c r="D185" s="513" t="s">
        <v>296</v>
      </c>
      <c r="E185" s="513" t="s">
        <v>7190</v>
      </c>
      <c r="F185" s="513" t="s">
        <v>11</v>
      </c>
      <c r="G185" s="514" t="s">
        <v>545</v>
      </c>
      <c r="H185" s="513" t="s">
        <v>847</v>
      </c>
      <c r="I185" s="514" t="s">
        <v>7195</v>
      </c>
      <c r="J185" s="514"/>
      <c r="K185" s="514" t="s">
        <v>7196</v>
      </c>
      <c r="L185" s="514" t="s">
        <v>7197</v>
      </c>
      <c r="M185" s="514" t="s">
        <v>7198</v>
      </c>
      <c r="N185" s="514"/>
      <c r="O185" s="518"/>
      <c r="P185" s="517" t="s">
        <v>479</v>
      </c>
      <c r="Q185" s="515" t="s">
        <v>490</v>
      </c>
      <c r="R185" s="515" t="s">
        <v>95</v>
      </c>
      <c r="S185" s="518"/>
      <c r="T185" s="514"/>
      <c r="U185" s="514"/>
    </row>
    <row r="186">
      <c r="A186" s="513" t="s">
        <v>3106</v>
      </c>
      <c r="B186" s="514"/>
      <c r="C186" s="514"/>
      <c r="D186" s="513" t="s">
        <v>296</v>
      </c>
      <c r="E186" s="513" t="s">
        <v>7158</v>
      </c>
      <c r="F186" s="513" t="s">
        <v>12</v>
      </c>
      <c r="G186" s="514" t="s">
        <v>545</v>
      </c>
      <c r="H186" s="513" t="s">
        <v>847</v>
      </c>
      <c r="I186" s="514" t="s">
        <v>7199</v>
      </c>
      <c r="J186" s="514"/>
      <c r="K186" s="514" t="s">
        <v>7200</v>
      </c>
      <c r="L186" s="514" t="s">
        <v>7201</v>
      </c>
      <c r="M186" s="514" t="s">
        <v>7202</v>
      </c>
      <c r="N186" s="514"/>
      <c r="O186" s="514"/>
      <c r="P186" s="529">
        <v>45327.0</v>
      </c>
      <c r="Q186" s="515" t="s">
        <v>490</v>
      </c>
      <c r="R186" s="515" t="s">
        <v>95</v>
      </c>
      <c r="S186" s="514"/>
      <c r="T186" s="518"/>
      <c r="U186" s="514"/>
    </row>
    <row r="187">
      <c r="A187" s="513" t="s">
        <v>3111</v>
      </c>
      <c r="B187" s="522" t="s">
        <v>6398</v>
      </c>
      <c r="C187" s="514" t="s">
        <v>6288</v>
      </c>
      <c r="D187" s="514" t="s">
        <v>338</v>
      </c>
      <c r="E187" s="514" t="s">
        <v>6399</v>
      </c>
      <c r="F187" s="560" t="s">
        <v>12</v>
      </c>
      <c r="G187" s="514" t="s">
        <v>545</v>
      </c>
      <c r="H187" s="556" t="s">
        <v>847</v>
      </c>
      <c r="I187" s="514" t="s">
        <v>7203</v>
      </c>
      <c r="J187" s="514"/>
      <c r="K187" s="514" t="s">
        <v>7204</v>
      </c>
      <c r="L187" s="514" t="s">
        <v>7205</v>
      </c>
      <c r="M187" s="515" t="s">
        <v>7206</v>
      </c>
      <c r="N187" s="514"/>
      <c r="O187" s="514"/>
      <c r="P187" s="528">
        <v>45540.0</v>
      </c>
      <c r="Q187" s="515" t="s">
        <v>94</v>
      </c>
      <c r="R187" s="515" t="s">
        <v>95</v>
      </c>
      <c r="S187" s="514"/>
      <c r="T187" s="514"/>
      <c r="U187" s="514"/>
    </row>
    <row r="188">
      <c r="A188" s="513" t="s">
        <v>3115</v>
      </c>
      <c r="B188" s="522" t="s">
        <v>6398</v>
      </c>
      <c r="C188" s="514" t="s">
        <v>6288</v>
      </c>
      <c r="D188" s="514" t="s">
        <v>7207</v>
      </c>
      <c r="E188" s="514" t="s">
        <v>6399</v>
      </c>
      <c r="F188" s="560" t="s">
        <v>12</v>
      </c>
      <c r="G188" s="514" t="s">
        <v>545</v>
      </c>
      <c r="H188" s="556" t="s">
        <v>847</v>
      </c>
      <c r="I188" s="514" t="s">
        <v>7208</v>
      </c>
      <c r="J188" s="514"/>
      <c r="K188" s="514" t="s">
        <v>7209</v>
      </c>
      <c r="L188" s="514" t="s">
        <v>7210</v>
      </c>
      <c r="M188" s="515" t="s">
        <v>7211</v>
      </c>
      <c r="N188" s="514"/>
      <c r="O188" s="514"/>
      <c r="P188" s="528">
        <v>45540.0</v>
      </c>
      <c r="Q188" s="515" t="s">
        <v>94</v>
      </c>
      <c r="R188" s="515" t="s">
        <v>95</v>
      </c>
      <c r="S188" s="514"/>
      <c r="T188" s="514"/>
      <c r="U188" s="514"/>
    </row>
    <row r="189">
      <c r="A189" s="513" t="s">
        <v>3120</v>
      </c>
      <c r="B189" s="522" t="s">
        <v>6398</v>
      </c>
      <c r="C189" s="514" t="s">
        <v>6288</v>
      </c>
      <c r="D189" s="514" t="s">
        <v>338</v>
      </c>
      <c r="E189" s="514" t="s">
        <v>6399</v>
      </c>
      <c r="F189" s="560" t="s">
        <v>12</v>
      </c>
      <c r="G189" s="514" t="s">
        <v>545</v>
      </c>
      <c r="H189" s="556" t="s">
        <v>847</v>
      </c>
      <c r="I189" s="514" t="s">
        <v>7212</v>
      </c>
      <c r="J189" s="514"/>
      <c r="K189" s="514" t="s">
        <v>7213</v>
      </c>
      <c r="L189" s="514" t="s">
        <v>7214</v>
      </c>
      <c r="M189" s="515" t="s">
        <v>7215</v>
      </c>
      <c r="N189" s="514"/>
      <c r="O189" s="514"/>
      <c r="P189" s="528">
        <v>45540.0</v>
      </c>
      <c r="Q189" s="515" t="s">
        <v>94</v>
      </c>
      <c r="R189" s="515" t="s">
        <v>95</v>
      </c>
      <c r="S189" s="514"/>
      <c r="T189" s="514"/>
      <c r="U189" s="514"/>
    </row>
    <row r="190">
      <c r="A190" s="513" t="s">
        <v>3126</v>
      </c>
      <c r="B190" s="513" t="s">
        <v>7216</v>
      </c>
      <c r="C190" s="514"/>
      <c r="D190" s="513" t="s">
        <v>296</v>
      </c>
      <c r="E190" s="513" t="s">
        <v>7217</v>
      </c>
      <c r="F190" s="513" t="s">
        <v>11</v>
      </c>
      <c r="G190" s="514" t="s">
        <v>545</v>
      </c>
      <c r="H190" s="513" t="s">
        <v>847</v>
      </c>
      <c r="I190" s="514" t="s">
        <v>7218</v>
      </c>
      <c r="J190" s="514"/>
      <c r="K190" s="514" t="s">
        <v>7219</v>
      </c>
      <c r="L190" s="514" t="s">
        <v>7220</v>
      </c>
      <c r="M190" s="514" t="s">
        <v>7221</v>
      </c>
      <c r="N190" s="514"/>
      <c r="O190" s="525"/>
      <c r="P190" s="515" t="s">
        <v>1541</v>
      </c>
      <c r="Q190" s="515" t="s">
        <v>490</v>
      </c>
      <c r="R190" s="515" t="s">
        <v>95</v>
      </c>
      <c r="S190" s="525"/>
      <c r="T190" s="514"/>
      <c r="U190" s="514"/>
    </row>
    <row r="191">
      <c r="A191" s="513" t="s">
        <v>3132</v>
      </c>
      <c r="B191" s="513" t="s">
        <v>6892</v>
      </c>
      <c r="C191" s="513" t="s">
        <v>5058</v>
      </c>
      <c r="D191" s="513" t="s">
        <v>296</v>
      </c>
      <c r="E191" s="513" t="s">
        <v>2301</v>
      </c>
      <c r="F191" s="513" t="s">
        <v>11</v>
      </c>
      <c r="G191" s="514" t="s">
        <v>545</v>
      </c>
      <c r="H191" s="513" t="s">
        <v>847</v>
      </c>
      <c r="I191" s="543" t="s">
        <v>7222</v>
      </c>
      <c r="J191" s="514"/>
      <c r="K191" s="514" t="s">
        <v>7223</v>
      </c>
      <c r="L191" s="514" t="s">
        <v>7224</v>
      </c>
      <c r="M191" s="514" t="s">
        <v>7225</v>
      </c>
      <c r="N191" s="514"/>
      <c r="O191" s="514"/>
      <c r="P191" s="515" t="s">
        <v>1541</v>
      </c>
      <c r="Q191" s="515" t="s">
        <v>490</v>
      </c>
      <c r="R191" s="515" t="s">
        <v>95</v>
      </c>
      <c r="S191" s="514"/>
      <c r="T191" s="514"/>
      <c r="U191" s="514"/>
    </row>
    <row r="192">
      <c r="A192" s="513" t="s">
        <v>3137</v>
      </c>
      <c r="B192" s="514"/>
      <c r="C192" s="514"/>
      <c r="D192" s="514" t="s">
        <v>303</v>
      </c>
      <c r="E192" s="514" t="s">
        <v>7226</v>
      </c>
      <c r="F192" s="513" t="s">
        <v>12</v>
      </c>
      <c r="G192" s="514" t="s">
        <v>545</v>
      </c>
      <c r="H192" s="514" t="s">
        <v>847</v>
      </c>
      <c r="I192" s="514" t="s">
        <v>7227</v>
      </c>
      <c r="J192" s="514" t="s">
        <v>7228</v>
      </c>
      <c r="K192" s="514" t="s">
        <v>7229</v>
      </c>
      <c r="L192" s="515" t="s">
        <v>7230</v>
      </c>
      <c r="M192" s="514"/>
      <c r="N192" s="514"/>
      <c r="O192" s="514"/>
      <c r="P192" s="517" t="s">
        <v>479</v>
      </c>
      <c r="Q192" s="515" t="s">
        <v>331</v>
      </c>
      <c r="R192" s="515" t="s">
        <v>95</v>
      </c>
      <c r="S192" s="514"/>
      <c r="T192" s="514"/>
      <c r="U192" s="515" t="s">
        <v>306</v>
      </c>
    </row>
    <row r="193">
      <c r="A193" s="513" t="s">
        <v>3142</v>
      </c>
      <c r="B193" s="514"/>
      <c r="C193" s="514"/>
      <c r="D193" s="514" t="s">
        <v>303</v>
      </c>
      <c r="E193" s="514" t="s">
        <v>7231</v>
      </c>
      <c r="F193" s="513" t="s">
        <v>12</v>
      </c>
      <c r="G193" s="514" t="s">
        <v>545</v>
      </c>
      <c r="H193" s="514" t="s">
        <v>847</v>
      </c>
      <c r="I193" s="514" t="s">
        <v>7232</v>
      </c>
      <c r="J193" s="514" t="s">
        <v>7233</v>
      </c>
      <c r="K193" s="514" t="s">
        <v>7234</v>
      </c>
      <c r="L193" s="514" t="s">
        <v>7235</v>
      </c>
      <c r="M193" s="514"/>
      <c r="N193" s="514"/>
      <c r="O193" s="514"/>
      <c r="P193" s="514"/>
      <c r="Q193" s="514"/>
      <c r="R193" s="515" t="s">
        <v>620</v>
      </c>
      <c r="S193" s="514"/>
      <c r="T193" s="514"/>
      <c r="U193" s="515" t="s">
        <v>306</v>
      </c>
    </row>
    <row r="194">
      <c r="A194" s="513" t="s">
        <v>3149</v>
      </c>
      <c r="B194" s="514"/>
      <c r="C194" s="514"/>
      <c r="D194" s="514" t="s">
        <v>303</v>
      </c>
      <c r="E194" s="514" t="s">
        <v>7236</v>
      </c>
      <c r="F194" s="513" t="s">
        <v>12</v>
      </c>
      <c r="G194" s="514" t="s">
        <v>545</v>
      </c>
      <c r="H194" s="514" t="s">
        <v>1646</v>
      </c>
      <c r="I194" s="514" t="s">
        <v>7237</v>
      </c>
      <c r="J194" s="515" t="s">
        <v>7238</v>
      </c>
      <c r="K194" s="514" t="s">
        <v>7239</v>
      </c>
      <c r="L194" s="515" t="s">
        <v>7240</v>
      </c>
      <c r="M194" s="514"/>
      <c r="N194" s="514"/>
      <c r="O194" s="522"/>
      <c r="P194" s="514"/>
      <c r="Q194" s="514"/>
      <c r="R194" s="514" t="s">
        <v>620</v>
      </c>
      <c r="S194" s="522" t="s">
        <v>7241</v>
      </c>
      <c r="T194" s="514" t="s">
        <v>57</v>
      </c>
      <c r="U194" s="515" t="s">
        <v>306</v>
      </c>
    </row>
    <row r="195">
      <c r="A195" s="513" t="s">
        <v>3154</v>
      </c>
      <c r="B195" s="514"/>
      <c r="C195" s="514"/>
      <c r="D195" s="514" t="s">
        <v>303</v>
      </c>
      <c r="E195" s="514" t="s">
        <v>7226</v>
      </c>
      <c r="F195" s="513" t="s">
        <v>12</v>
      </c>
      <c r="G195" s="514" t="s">
        <v>545</v>
      </c>
      <c r="H195" s="514" t="s">
        <v>847</v>
      </c>
      <c r="I195" s="514" t="s">
        <v>7242</v>
      </c>
      <c r="J195" s="514" t="s">
        <v>7243</v>
      </c>
      <c r="K195" s="515" t="s">
        <v>7244</v>
      </c>
      <c r="L195" s="515" t="s">
        <v>7245</v>
      </c>
      <c r="M195" s="514"/>
      <c r="N195" s="514"/>
      <c r="O195" s="514"/>
      <c r="P195" s="515" t="s">
        <v>479</v>
      </c>
      <c r="Q195" s="515" t="s">
        <v>331</v>
      </c>
      <c r="R195" s="515" t="s">
        <v>95</v>
      </c>
      <c r="S195" s="514"/>
      <c r="T195" s="514"/>
      <c r="U195" s="515" t="s">
        <v>306</v>
      </c>
    </row>
    <row r="196">
      <c r="A196" s="513" t="s">
        <v>3159</v>
      </c>
      <c r="B196" s="514"/>
      <c r="C196" s="514"/>
      <c r="D196" s="514" t="s">
        <v>303</v>
      </c>
      <c r="E196" s="514" t="s">
        <v>5752</v>
      </c>
      <c r="F196" s="513" t="s">
        <v>12</v>
      </c>
      <c r="G196" s="514" t="s">
        <v>465</v>
      </c>
      <c r="H196" s="514" t="s">
        <v>847</v>
      </c>
      <c r="I196" s="515" t="s">
        <v>7246</v>
      </c>
      <c r="J196" s="514" t="s">
        <v>7247</v>
      </c>
      <c r="K196" s="515" t="s">
        <v>7248</v>
      </c>
      <c r="L196" s="515" t="s">
        <v>7249</v>
      </c>
      <c r="M196" s="514"/>
      <c r="N196" s="514" t="s">
        <v>7250</v>
      </c>
      <c r="O196" s="514"/>
      <c r="P196" s="515" t="s">
        <v>479</v>
      </c>
      <c r="Q196" s="515" t="s">
        <v>331</v>
      </c>
      <c r="R196" s="515" t="s">
        <v>95</v>
      </c>
      <c r="S196" s="514"/>
      <c r="T196" s="514"/>
      <c r="U196" s="515" t="s">
        <v>306</v>
      </c>
    </row>
    <row r="197">
      <c r="A197" s="513" t="s">
        <v>3165</v>
      </c>
      <c r="B197" s="514"/>
      <c r="C197" s="514"/>
      <c r="D197" s="514" t="s">
        <v>303</v>
      </c>
      <c r="E197" s="514" t="s">
        <v>5752</v>
      </c>
      <c r="F197" s="513" t="s">
        <v>12</v>
      </c>
      <c r="G197" s="514" t="s">
        <v>465</v>
      </c>
      <c r="H197" s="514" t="s">
        <v>847</v>
      </c>
      <c r="I197" s="515" t="s">
        <v>7251</v>
      </c>
      <c r="J197" s="514" t="s">
        <v>7252</v>
      </c>
      <c r="K197" s="515" t="s">
        <v>7253</v>
      </c>
      <c r="L197" s="515" t="s">
        <v>7254</v>
      </c>
      <c r="M197" s="514"/>
      <c r="N197" s="514" t="s">
        <v>7255</v>
      </c>
      <c r="O197" s="514"/>
      <c r="P197" s="515" t="s">
        <v>950</v>
      </c>
      <c r="Q197" s="515" t="s">
        <v>331</v>
      </c>
      <c r="R197" s="515" t="s">
        <v>95</v>
      </c>
      <c r="S197" s="514"/>
      <c r="T197" s="514"/>
      <c r="U197" s="515" t="s">
        <v>306</v>
      </c>
    </row>
    <row r="198">
      <c r="A198" s="513" t="s">
        <v>3170</v>
      </c>
      <c r="B198" s="514"/>
      <c r="C198" s="514"/>
      <c r="D198" s="514" t="s">
        <v>303</v>
      </c>
      <c r="E198" s="514" t="s">
        <v>7226</v>
      </c>
      <c r="F198" s="513" t="s">
        <v>12</v>
      </c>
      <c r="G198" s="514" t="s">
        <v>545</v>
      </c>
      <c r="H198" s="514" t="s">
        <v>847</v>
      </c>
      <c r="I198" s="514" t="s">
        <v>7256</v>
      </c>
      <c r="J198" s="514" t="s">
        <v>7257</v>
      </c>
      <c r="K198" s="514" t="s">
        <v>7258</v>
      </c>
      <c r="L198" s="515" t="s">
        <v>7259</v>
      </c>
      <c r="M198" s="514"/>
      <c r="N198" s="514"/>
      <c r="O198" s="514"/>
      <c r="P198" s="515" t="s">
        <v>479</v>
      </c>
      <c r="Q198" s="515" t="s">
        <v>331</v>
      </c>
      <c r="R198" s="515" t="s">
        <v>95</v>
      </c>
      <c r="S198" s="514"/>
      <c r="T198" s="514"/>
      <c r="U198" s="515" t="s">
        <v>306</v>
      </c>
    </row>
    <row r="199">
      <c r="A199" s="513" t="s">
        <v>3175</v>
      </c>
      <c r="B199" s="514" t="s">
        <v>7260</v>
      </c>
      <c r="C199" s="514" t="s">
        <v>7261</v>
      </c>
      <c r="D199" s="514" t="s">
        <v>303</v>
      </c>
      <c r="E199" s="514" t="s">
        <v>7236</v>
      </c>
      <c r="F199" s="513" t="s">
        <v>11</v>
      </c>
      <c r="G199" s="514" t="s">
        <v>545</v>
      </c>
      <c r="H199" s="514" t="s">
        <v>847</v>
      </c>
      <c r="I199" s="514" t="s">
        <v>7262</v>
      </c>
      <c r="J199" s="514" t="s">
        <v>7263</v>
      </c>
      <c r="K199" s="514" t="s">
        <v>7264</v>
      </c>
      <c r="L199" s="515" t="s">
        <v>7265</v>
      </c>
      <c r="M199" s="514"/>
      <c r="N199" s="514"/>
      <c r="O199" s="514"/>
      <c r="P199" s="515" t="s">
        <v>1555</v>
      </c>
      <c r="Q199" s="515" t="s">
        <v>280</v>
      </c>
      <c r="R199" s="515" t="s">
        <v>95</v>
      </c>
      <c r="S199" s="514"/>
      <c r="T199" s="514"/>
      <c r="U199" s="515" t="s">
        <v>306</v>
      </c>
    </row>
    <row r="200">
      <c r="A200" s="513" t="s">
        <v>3180</v>
      </c>
      <c r="B200" s="514" t="s">
        <v>7260</v>
      </c>
      <c r="C200" s="514" t="s">
        <v>7261</v>
      </c>
      <c r="D200" s="514" t="s">
        <v>303</v>
      </c>
      <c r="E200" s="514" t="s">
        <v>7236</v>
      </c>
      <c r="F200" s="513" t="s">
        <v>11</v>
      </c>
      <c r="G200" s="514" t="s">
        <v>545</v>
      </c>
      <c r="H200" s="514" t="s">
        <v>847</v>
      </c>
      <c r="I200" s="514" t="s">
        <v>7266</v>
      </c>
      <c r="J200" s="514" t="s">
        <v>7263</v>
      </c>
      <c r="K200" s="514" t="s">
        <v>7264</v>
      </c>
      <c r="L200" s="515" t="s">
        <v>7267</v>
      </c>
      <c r="M200" s="514"/>
      <c r="N200" s="514"/>
      <c r="O200" s="514"/>
      <c r="P200" s="515" t="s">
        <v>1555</v>
      </c>
      <c r="Q200" s="515" t="s">
        <v>280</v>
      </c>
      <c r="R200" s="515" t="s">
        <v>95</v>
      </c>
      <c r="S200" s="514"/>
      <c r="T200" s="514"/>
      <c r="U200" s="515" t="s">
        <v>306</v>
      </c>
    </row>
    <row r="201">
      <c r="A201" s="513" t="s">
        <v>3186</v>
      </c>
      <c r="B201" s="514" t="s">
        <v>7260</v>
      </c>
      <c r="C201" s="514" t="s">
        <v>7261</v>
      </c>
      <c r="D201" s="514" t="s">
        <v>303</v>
      </c>
      <c r="E201" s="514" t="s">
        <v>7236</v>
      </c>
      <c r="F201" s="513" t="s">
        <v>11</v>
      </c>
      <c r="G201" s="514" t="s">
        <v>545</v>
      </c>
      <c r="H201" s="514" t="s">
        <v>847</v>
      </c>
      <c r="I201" s="514" t="s">
        <v>7268</v>
      </c>
      <c r="J201" s="514" t="s">
        <v>7263</v>
      </c>
      <c r="K201" s="514" t="s">
        <v>7264</v>
      </c>
      <c r="L201" s="515" t="s">
        <v>7269</v>
      </c>
      <c r="M201" s="514"/>
      <c r="N201" s="514"/>
      <c r="O201" s="514"/>
      <c r="P201" s="515" t="s">
        <v>1555</v>
      </c>
      <c r="Q201" s="515" t="s">
        <v>280</v>
      </c>
      <c r="R201" s="515" t="s">
        <v>95</v>
      </c>
      <c r="S201" s="514"/>
      <c r="T201" s="514"/>
      <c r="U201" s="515" t="s">
        <v>306</v>
      </c>
    </row>
    <row r="202">
      <c r="A202" s="513" t="s">
        <v>3192</v>
      </c>
      <c r="B202" s="514"/>
      <c r="C202" s="514"/>
      <c r="D202" s="514" t="s">
        <v>303</v>
      </c>
      <c r="E202" s="514" t="s">
        <v>6555</v>
      </c>
      <c r="F202" s="513" t="s">
        <v>12</v>
      </c>
      <c r="G202" s="514" t="s">
        <v>465</v>
      </c>
      <c r="H202" s="514" t="s">
        <v>847</v>
      </c>
      <c r="I202" s="514" t="s">
        <v>7270</v>
      </c>
      <c r="J202" s="514"/>
      <c r="K202" s="514" t="s">
        <v>7271</v>
      </c>
      <c r="L202" s="515" t="s">
        <v>7272</v>
      </c>
      <c r="M202" s="514"/>
      <c r="N202" s="514" t="s">
        <v>7273</v>
      </c>
      <c r="O202" s="514"/>
      <c r="P202" s="515" t="s">
        <v>479</v>
      </c>
      <c r="Q202" s="515" t="s">
        <v>331</v>
      </c>
      <c r="R202" s="515" t="s">
        <v>95</v>
      </c>
      <c r="S202" s="514"/>
      <c r="T202" s="514"/>
      <c r="U202" s="515" t="s">
        <v>306</v>
      </c>
    </row>
    <row r="203">
      <c r="A203" s="513" t="s">
        <v>3197</v>
      </c>
      <c r="B203" s="514" t="s">
        <v>5750</v>
      </c>
      <c r="C203" s="514" t="s">
        <v>5751</v>
      </c>
      <c r="D203" s="514" t="s">
        <v>303</v>
      </c>
      <c r="E203" s="514" t="s">
        <v>5752</v>
      </c>
      <c r="F203" s="513" t="s">
        <v>11</v>
      </c>
      <c r="G203" s="514" t="s">
        <v>465</v>
      </c>
      <c r="H203" s="514" t="s">
        <v>847</v>
      </c>
      <c r="I203" s="514" t="s">
        <v>7274</v>
      </c>
      <c r="J203" s="514"/>
      <c r="K203" s="515" t="s">
        <v>7275</v>
      </c>
      <c r="L203" s="514" t="s">
        <v>7276</v>
      </c>
      <c r="M203" s="514"/>
      <c r="N203" s="514" t="s">
        <v>7277</v>
      </c>
      <c r="O203" s="514"/>
      <c r="P203" s="515" t="s">
        <v>479</v>
      </c>
      <c r="Q203" s="515" t="s">
        <v>331</v>
      </c>
      <c r="R203" s="515" t="s">
        <v>95</v>
      </c>
      <c r="S203" s="514"/>
      <c r="T203" s="514"/>
      <c r="U203" s="515" t="s">
        <v>306</v>
      </c>
    </row>
    <row r="204">
      <c r="A204" s="513" t="s">
        <v>3204</v>
      </c>
      <c r="B204" s="514" t="s">
        <v>5750</v>
      </c>
      <c r="C204" s="514" t="s">
        <v>5751</v>
      </c>
      <c r="D204" s="514" t="s">
        <v>303</v>
      </c>
      <c r="E204" s="514" t="s">
        <v>5752</v>
      </c>
      <c r="F204" s="513" t="s">
        <v>12</v>
      </c>
      <c r="G204" s="514" t="s">
        <v>465</v>
      </c>
      <c r="H204" s="514" t="s">
        <v>847</v>
      </c>
      <c r="I204" s="515" t="s">
        <v>7278</v>
      </c>
      <c r="J204" s="514"/>
      <c r="K204" s="515" t="s">
        <v>7279</v>
      </c>
      <c r="L204" s="515" t="s">
        <v>7280</v>
      </c>
      <c r="M204" s="514"/>
      <c r="N204" s="514" t="s">
        <v>7281</v>
      </c>
      <c r="O204" s="514"/>
      <c r="P204" s="515" t="s">
        <v>479</v>
      </c>
      <c r="Q204" s="515" t="s">
        <v>331</v>
      </c>
      <c r="R204" s="515" t="s">
        <v>95</v>
      </c>
      <c r="S204" s="514"/>
      <c r="T204" s="514"/>
      <c r="U204" s="515" t="s">
        <v>306</v>
      </c>
    </row>
    <row r="205">
      <c r="A205" s="513" t="s">
        <v>3210</v>
      </c>
      <c r="B205" s="514"/>
      <c r="C205" s="514"/>
      <c r="D205" s="514" t="s">
        <v>303</v>
      </c>
      <c r="E205" s="514" t="s">
        <v>6555</v>
      </c>
      <c r="F205" s="513" t="s">
        <v>11</v>
      </c>
      <c r="G205" s="514" t="s">
        <v>465</v>
      </c>
      <c r="H205" s="514" t="s">
        <v>847</v>
      </c>
      <c r="I205" s="515" t="s">
        <v>7282</v>
      </c>
      <c r="J205" s="514"/>
      <c r="K205" s="515" t="s">
        <v>7283</v>
      </c>
      <c r="L205" s="515" t="s">
        <v>7284</v>
      </c>
      <c r="M205" s="514"/>
      <c r="N205" s="514" t="s">
        <v>7285</v>
      </c>
      <c r="O205" s="514"/>
      <c r="P205" s="515" t="s">
        <v>479</v>
      </c>
      <c r="Q205" s="515" t="s">
        <v>331</v>
      </c>
      <c r="R205" s="515" t="s">
        <v>95</v>
      </c>
      <c r="S205" s="514"/>
      <c r="T205" s="514"/>
      <c r="U205" s="515" t="s">
        <v>306</v>
      </c>
    </row>
    <row r="206">
      <c r="A206" s="513" t="s">
        <v>3216</v>
      </c>
      <c r="B206" s="514" t="s">
        <v>7286</v>
      </c>
      <c r="C206" s="514" t="s">
        <v>7287</v>
      </c>
      <c r="D206" s="514" t="s">
        <v>303</v>
      </c>
      <c r="E206" s="514" t="s">
        <v>5752</v>
      </c>
      <c r="F206" s="513" t="s">
        <v>12</v>
      </c>
      <c r="G206" s="514" t="s">
        <v>545</v>
      </c>
      <c r="H206" s="514" t="s">
        <v>847</v>
      </c>
      <c r="I206" s="514" t="s">
        <v>7288</v>
      </c>
      <c r="J206" s="514"/>
      <c r="K206" s="514" t="s">
        <v>7289</v>
      </c>
      <c r="L206" s="514" t="s">
        <v>7290</v>
      </c>
      <c r="M206" s="514"/>
      <c r="N206" s="514"/>
      <c r="O206" s="514"/>
      <c r="P206" s="515" t="s">
        <v>479</v>
      </c>
      <c r="Q206" s="515" t="s">
        <v>331</v>
      </c>
      <c r="R206" s="515" t="s">
        <v>95</v>
      </c>
      <c r="S206" s="514"/>
      <c r="T206" s="514"/>
      <c r="U206" s="515" t="s">
        <v>306</v>
      </c>
    </row>
    <row r="207">
      <c r="A207" s="513" t="s">
        <v>3222</v>
      </c>
      <c r="B207" s="514"/>
      <c r="C207" s="514"/>
      <c r="D207" s="514" t="s">
        <v>303</v>
      </c>
      <c r="E207" s="514" t="s">
        <v>6555</v>
      </c>
      <c r="F207" s="513" t="s">
        <v>12</v>
      </c>
      <c r="G207" s="514" t="s">
        <v>465</v>
      </c>
      <c r="H207" s="514" t="s">
        <v>847</v>
      </c>
      <c r="I207" s="514" t="s">
        <v>7291</v>
      </c>
      <c r="J207" s="514" t="s">
        <v>7292</v>
      </c>
      <c r="K207" s="561" t="s">
        <v>7293</v>
      </c>
      <c r="L207" s="515" t="s">
        <v>7294</v>
      </c>
      <c r="M207" s="514"/>
      <c r="N207" s="514" t="s">
        <v>7295</v>
      </c>
      <c r="O207" s="514"/>
      <c r="P207" s="515" t="s">
        <v>479</v>
      </c>
      <c r="Q207" s="515" t="s">
        <v>331</v>
      </c>
      <c r="R207" s="515" t="s">
        <v>95</v>
      </c>
      <c r="S207" s="514"/>
      <c r="T207" s="514"/>
      <c r="U207" s="515" t="s">
        <v>306</v>
      </c>
    </row>
    <row r="208">
      <c r="A208" s="513" t="s">
        <v>3228</v>
      </c>
      <c r="B208" s="514"/>
      <c r="C208" s="514"/>
      <c r="D208" s="514" t="s">
        <v>303</v>
      </c>
      <c r="E208" s="514" t="s">
        <v>5752</v>
      </c>
      <c r="F208" s="513" t="s">
        <v>11</v>
      </c>
      <c r="G208" s="514" t="s">
        <v>465</v>
      </c>
      <c r="H208" s="514" t="s">
        <v>847</v>
      </c>
      <c r="I208" s="514" t="s">
        <v>7296</v>
      </c>
      <c r="J208" s="515" t="s">
        <v>7297</v>
      </c>
      <c r="K208" s="514" t="s">
        <v>7298</v>
      </c>
      <c r="L208" s="515" t="s">
        <v>7299</v>
      </c>
      <c r="M208" s="514"/>
      <c r="N208" s="514" t="s">
        <v>7300</v>
      </c>
      <c r="O208" s="514"/>
      <c r="P208" s="515" t="s">
        <v>479</v>
      </c>
      <c r="Q208" s="515" t="s">
        <v>331</v>
      </c>
      <c r="R208" s="515" t="s">
        <v>95</v>
      </c>
      <c r="S208" s="514"/>
      <c r="T208" s="514"/>
      <c r="U208" s="515" t="s">
        <v>306</v>
      </c>
    </row>
    <row r="209">
      <c r="A209" s="513" t="s">
        <v>3233</v>
      </c>
      <c r="B209" s="514"/>
      <c r="C209" s="514"/>
      <c r="D209" s="514" t="s">
        <v>303</v>
      </c>
      <c r="E209" s="514" t="s">
        <v>5752</v>
      </c>
      <c r="F209" s="513" t="s">
        <v>11</v>
      </c>
      <c r="G209" s="514" t="s">
        <v>465</v>
      </c>
      <c r="H209" s="514" t="s">
        <v>847</v>
      </c>
      <c r="I209" s="515" t="s">
        <v>7301</v>
      </c>
      <c r="J209" s="514" t="s">
        <v>7302</v>
      </c>
      <c r="K209" s="515" t="s">
        <v>7303</v>
      </c>
      <c r="L209" s="515" t="s">
        <v>7304</v>
      </c>
      <c r="M209" s="514"/>
      <c r="N209" s="514" t="s">
        <v>7305</v>
      </c>
      <c r="O209" s="514"/>
      <c r="P209" s="515" t="s">
        <v>479</v>
      </c>
      <c r="Q209" s="515" t="s">
        <v>331</v>
      </c>
      <c r="R209" s="515" t="s">
        <v>95</v>
      </c>
      <c r="S209" s="514"/>
      <c r="T209" s="514"/>
      <c r="U209" s="515" t="s">
        <v>306</v>
      </c>
    </row>
    <row r="210">
      <c r="A210" s="513" t="s">
        <v>3239</v>
      </c>
      <c r="B210" s="514" t="s">
        <v>7306</v>
      </c>
      <c r="C210" s="514" t="s">
        <v>6865</v>
      </c>
      <c r="D210" s="514" t="s">
        <v>303</v>
      </c>
      <c r="E210" s="514" t="s">
        <v>6555</v>
      </c>
      <c r="F210" s="513" t="s">
        <v>12</v>
      </c>
      <c r="G210" s="514" t="s">
        <v>465</v>
      </c>
      <c r="H210" s="514" t="s">
        <v>847</v>
      </c>
      <c r="I210" s="514" t="s">
        <v>7307</v>
      </c>
      <c r="J210" s="514"/>
      <c r="K210" s="514" t="s">
        <v>7308</v>
      </c>
      <c r="L210" s="514" t="s">
        <v>7309</v>
      </c>
      <c r="M210" s="514"/>
      <c r="N210" s="514" t="s">
        <v>7310</v>
      </c>
      <c r="O210" s="514"/>
      <c r="P210" s="515" t="s">
        <v>479</v>
      </c>
      <c r="Q210" s="515" t="s">
        <v>331</v>
      </c>
      <c r="R210" s="515" t="s">
        <v>95</v>
      </c>
      <c r="S210" s="514"/>
      <c r="T210" s="514"/>
      <c r="U210" s="515" t="s">
        <v>306</v>
      </c>
    </row>
    <row r="211">
      <c r="A211" s="513" t="s">
        <v>3246</v>
      </c>
      <c r="B211" s="514"/>
      <c r="C211" s="514"/>
      <c r="D211" s="514" t="s">
        <v>303</v>
      </c>
      <c r="E211" s="514" t="s">
        <v>7311</v>
      </c>
      <c r="F211" s="513" t="s">
        <v>11</v>
      </c>
      <c r="G211" s="514" t="s">
        <v>465</v>
      </c>
      <c r="H211" s="514" t="s">
        <v>847</v>
      </c>
      <c r="I211" s="515" t="s">
        <v>7312</v>
      </c>
      <c r="J211" s="514"/>
      <c r="K211" s="515" t="s">
        <v>7313</v>
      </c>
      <c r="L211" s="515" t="s">
        <v>7314</v>
      </c>
      <c r="M211" s="514" t="s">
        <v>7315</v>
      </c>
      <c r="N211" s="514" t="s">
        <v>1797</v>
      </c>
      <c r="O211" s="514"/>
      <c r="P211" s="515" t="s">
        <v>479</v>
      </c>
      <c r="Q211" s="515" t="s">
        <v>331</v>
      </c>
      <c r="R211" s="515" t="s">
        <v>95</v>
      </c>
      <c r="S211" s="514"/>
      <c r="T211" s="514"/>
      <c r="U211" s="515" t="s">
        <v>306</v>
      </c>
    </row>
    <row r="212">
      <c r="A212" s="513" t="s">
        <v>3252</v>
      </c>
      <c r="B212" s="514"/>
      <c r="C212" s="514"/>
      <c r="D212" s="514" t="s">
        <v>303</v>
      </c>
      <c r="E212" s="514" t="s">
        <v>7311</v>
      </c>
      <c r="F212" s="513" t="s">
        <v>12</v>
      </c>
      <c r="G212" s="514" t="s">
        <v>465</v>
      </c>
      <c r="H212" s="514" t="s">
        <v>847</v>
      </c>
      <c r="I212" s="514" t="s">
        <v>7316</v>
      </c>
      <c r="J212" s="514"/>
      <c r="K212" s="515" t="s">
        <v>7317</v>
      </c>
      <c r="L212" s="515" t="s">
        <v>7318</v>
      </c>
      <c r="M212" s="514"/>
      <c r="N212" s="514" t="s">
        <v>7319</v>
      </c>
      <c r="O212" s="514"/>
      <c r="P212" s="515" t="s">
        <v>479</v>
      </c>
      <c r="Q212" s="515" t="s">
        <v>331</v>
      </c>
      <c r="R212" s="515" t="s">
        <v>95</v>
      </c>
      <c r="S212" s="514"/>
      <c r="T212" s="514"/>
      <c r="U212" s="515" t="s">
        <v>306</v>
      </c>
    </row>
    <row r="213">
      <c r="A213" s="513" t="s">
        <v>3257</v>
      </c>
      <c r="B213" s="514"/>
      <c r="C213" s="514"/>
      <c r="D213" s="514" t="s">
        <v>303</v>
      </c>
      <c r="E213" s="514" t="s">
        <v>7311</v>
      </c>
      <c r="F213" s="513" t="s">
        <v>12</v>
      </c>
      <c r="G213" s="514" t="s">
        <v>465</v>
      </c>
      <c r="H213" s="514" t="s">
        <v>847</v>
      </c>
      <c r="I213" s="514" t="s">
        <v>7320</v>
      </c>
      <c r="J213" s="514"/>
      <c r="K213" s="515" t="s">
        <v>7321</v>
      </c>
      <c r="L213" s="515" t="s">
        <v>7322</v>
      </c>
      <c r="M213" s="514"/>
      <c r="N213" s="514" t="s">
        <v>7323</v>
      </c>
      <c r="O213" s="514"/>
      <c r="P213" s="515" t="s">
        <v>479</v>
      </c>
      <c r="Q213" s="515" t="s">
        <v>331</v>
      </c>
      <c r="R213" s="515" t="s">
        <v>95</v>
      </c>
      <c r="S213" s="514"/>
      <c r="T213" s="514"/>
      <c r="U213" s="515" t="s">
        <v>306</v>
      </c>
    </row>
    <row r="214">
      <c r="A214" s="513" t="s">
        <v>3262</v>
      </c>
      <c r="B214" s="514"/>
      <c r="C214" s="514"/>
      <c r="D214" s="514" t="s">
        <v>303</v>
      </c>
      <c r="E214" s="514" t="s">
        <v>7311</v>
      </c>
      <c r="F214" s="513" t="s">
        <v>12</v>
      </c>
      <c r="G214" s="514" t="s">
        <v>465</v>
      </c>
      <c r="H214" s="514" t="s">
        <v>847</v>
      </c>
      <c r="I214" s="514" t="s">
        <v>7324</v>
      </c>
      <c r="J214" s="514"/>
      <c r="K214" s="515" t="s">
        <v>7325</v>
      </c>
      <c r="L214" s="515" t="s">
        <v>7326</v>
      </c>
      <c r="M214" s="514"/>
      <c r="N214" s="514" t="s">
        <v>7327</v>
      </c>
      <c r="O214" s="514"/>
      <c r="P214" s="515" t="s">
        <v>479</v>
      </c>
      <c r="Q214" s="515" t="s">
        <v>331</v>
      </c>
      <c r="R214" s="515" t="s">
        <v>95</v>
      </c>
      <c r="S214" s="514"/>
      <c r="T214" s="514"/>
      <c r="U214" s="515" t="s">
        <v>306</v>
      </c>
    </row>
    <row r="215">
      <c r="A215" s="513" t="s">
        <v>3267</v>
      </c>
      <c r="B215" s="514"/>
      <c r="C215" s="514"/>
      <c r="D215" s="514" t="s">
        <v>303</v>
      </c>
      <c r="E215" s="514" t="s">
        <v>5752</v>
      </c>
      <c r="F215" s="513" t="s">
        <v>11</v>
      </c>
      <c r="G215" s="514" t="s">
        <v>465</v>
      </c>
      <c r="H215" s="514" t="s">
        <v>847</v>
      </c>
      <c r="I215" s="514" t="s">
        <v>7328</v>
      </c>
      <c r="J215" s="514"/>
      <c r="K215" s="514" t="s">
        <v>7329</v>
      </c>
      <c r="L215" s="514" t="s">
        <v>7330</v>
      </c>
      <c r="M215" s="514"/>
      <c r="N215" s="514" t="s">
        <v>7331</v>
      </c>
      <c r="O215" s="515"/>
      <c r="P215" s="529">
        <v>45540.0</v>
      </c>
      <c r="Q215" s="515" t="s">
        <v>215</v>
      </c>
      <c r="R215" s="515" t="s">
        <v>95</v>
      </c>
      <c r="S215" s="515"/>
      <c r="T215" s="514"/>
      <c r="U215" s="515" t="s">
        <v>306</v>
      </c>
    </row>
    <row r="216">
      <c r="A216" s="513" t="s">
        <v>3271</v>
      </c>
      <c r="B216" s="514" t="s">
        <v>7332</v>
      </c>
      <c r="C216" s="514" t="s">
        <v>7333</v>
      </c>
      <c r="D216" s="514" t="s">
        <v>303</v>
      </c>
      <c r="E216" s="514" t="s">
        <v>5752</v>
      </c>
      <c r="F216" s="513" t="s">
        <v>12</v>
      </c>
      <c r="G216" s="514" t="s">
        <v>465</v>
      </c>
      <c r="H216" s="514" t="s">
        <v>847</v>
      </c>
      <c r="I216" s="514" t="s">
        <v>7334</v>
      </c>
      <c r="J216" s="514"/>
      <c r="K216" s="514" t="s">
        <v>7335</v>
      </c>
      <c r="L216" s="515" t="s">
        <v>7336</v>
      </c>
      <c r="M216" s="514"/>
      <c r="N216" s="514" t="s">
        <v>7337</v>
      </c>
      <c r="O216" s="514"/>
      <c r="P216" s="515" t="s">
        <v>479</v>
      </c>
      <c r="Q216" s="515" t="s">
        <v>331</v>
      </c>
      <c r="R216" s="515" t="s">
        <v>95</v>
      </c>
      <c r="S216" s="514"/>
      <c r="T216" s="514"/>
      <c r="U216" s="515" t="s">
        <v>306</v>
      </c>
    </row>
    <row r="217">
      <c r="A217" s="513" t="s">
        <v>3277</v>
      </c>
      <c r="B217" s="514"/>
      <c r="C217" s="514"/>
      <c r="D217" s="514" t="s">
        <v>303</v>
      </c>
      <c r="E217" s="514" t="s">
        <v>5752</v>
      </c>
      <c r="F217" s="513" t="s">
        <v>11</v>
      </c>
      <c r="G217" s="514" t="s">
        <v>465</v>
      </c>
      <c r="H217" s="514" t="s">
        <v>847</v>
      </c>
      <c r="I217" s="514" t="s">
        <v>7338</v>
      </c>
      <c r="J217" s="514"/>
      <c r="K217" s="515" t="s">
        <v>7339</v>
      </c>
      <c r="L217" s="515" t="s">
        <v>7340</v>
      </c>
      <c r="M217" s="514"/>
      <c r="N217" s="514" t="s">
        <v>7341</v>
      </c>
      <c r="O217" s="514"/>
      <c r="P217" s="515" t="s">
        <v>479</v>
      </c>
      <c r="Q217" s="515" t="s">
        <v>331</v>
      </c>
      <c r="R217" s="515" t="s">
        <v>95</v>
      </c>
      <c r="S217" s="514"/>
      <c r="T217" s="514"/>
      <c r="U217" s="515" t="s">
        <v>306</v>
      </c>
    </row>
    <row r="218">
      <c r="A218" s="513" t="s">
        <v>3282</v>
      </c>
      <c r="B218" s="514"/>
      <c r="C218" s="514"/>
      <c r="D218" s="514" t="s">
        <v>303</v>
      </c>
      <c r="E218" s="514" t="s">
        <v>5752</v>
      </c>
      <c r="F218" s="513" t="s">
        <v>11</v>
      </c>
      <c r="G218" s="514" t="s">
        <v>465</v>
      </c>
      <c r="H218" s="514" t="s">
        <v>847</v>
      </c>
      <c r="I218" s="514" t="s">
        <v>7342</v>
      </c>
      <c r="J218" s="514"/>
      <c r="K218" s="515" t="s">
        <v>7343</v>
      </c>
      <c r="L218" s="515" t="s">
        <v>7344</v>
      </c>
      <c r="M218" s="514"/>
      <c r="N218" s="514" t="s">
        <v>7345</v>
      </c>
      <c r="O218" s="514"/>
      <c r="P218" s="515" t="s">
        <v>479</v>
      </c>
      <c r="Q218" s="515" t="s">
        <v>331</v>
      </c>
      <c r="R218" s="515" t="s">
        <v>95</v>
      </c>
      <c r="S218" s="514"/>
      <c r="T218" s="514"/>
      <c r="U218" s="515" t="s">
        <v>306</v>
      </c>
    </row>
    <row r="219">
      <c r="A219" s="513" t="s">
        <v>3287</v>
      </c>
      <c r="B219" s="514"/>
      <c r="C219" s="514"/>
      <c r="D219" s="514" t="s">
        <v>303</v>
      </c>
      <c r="E219" s="514" t="s">
        <v>5752</v>
      </c>
      <c r="F219" s="513" t="s">
        <v>11</v>
      </c>
      <c r="G219" s="514" t="s">
        <v>465</v>
      </c>
      <c r="H219" s="514" t="s">
        <v>1646</v>
      </c>
      <c r="I219" s="514" t="s">
        <v>7346</v>
      </c>
      <c r="J219" s="514"/>
      <c r="K219" s="515" t="s">
        <v>7347</v>
      </c>
      <c r="L219" s="515" t="s">
        <v>7348</v>
      </c>
      <c r="M219" s="514"/>
      <c r="N219" s="514" t="s">
        <v>7349</v>
      </c>
      <c r="O219" s="514"/>
      <c r="P219" s="515" t="s">
        <v>479</v>
      </c>
      <c r="Q219" s="515" t="s">
        <v>331</v>
      </c>
      <c r="R219" s="515" t="s">
        <v>95</v>
      </c>
      <c r="S219" s="514"/>
      <c r="T219" s="514"/>
      <c r="U219" s="515" t="s">
        <v>306</v>
      </c>
    </row>
    <row r="220">
      <c r="A220" s="513" t="s">
        <v>3292</v>
      </c>
      <c r="B220" s="514"/>
      <c r="C220" s="514"/>
      <c r="D220" s="514" t="s">
        <v>303</v>
      </c>
      <c r="E220" s="514" t="s">
        <v>6555</v>
      </c>
      <c r="F220" s="513" t="s">
        <v>11</v>
      </c>
      <c r="G220" s="514" t="s">
        <v>465</v>
      </c>
      <c r="H220" s="514" t="s">
        <v>847</v>
      </c>
      <c r="I220" s="515" t="s">
        <v>7350</v>
      </c>
      <c r="J220" s="514"/>
      <c r="K220" s="514" t="s">
        <v>7351</v>
      </c>
      <c r="L220" s="515" t="s">
        <v>7352</v>
      </c>
      <c r="M220" s="514"/>
      <c r="N220" s="514" t="s">
        <v>7353</v>
      </c>
      <c r="O220" s="514"/>
      <c r="P220" s="515" t="s">
        <v>479</v>
      </c>
      <c r="Q220" s="515" t="s">
        <v>331</v>
      </c>
      <c r="R220" s="515" t="s">
        <v>95</v>
      </c>
      <c r="S220" s="514"/>
      <c r="T220" s="514"/>
      <c r="U220" s="515" t="s">
        <v>306</v>
      </c>
    </row>
    <row r="221">
      <c r="A221" s="513" t="s">
        <v>3296</v>
      </c>
      <c r="B221" s="514"/>
      <c r="C221" s="514"/>
      <c r="D221" s="514" t="s">
        <v>303</v>
      </c>
      <c r="E221" s="514" t="s">
        <v>5752</v>
      </c>
      <c r="F221" s="513" t="s">
        <v>12</v>
      </c>
      <c r="G221" s="514" t="s">
        <v>465</v>
      </c>
      <c r="H221" s="514" t="s">
        <v>847</v>
      </c>
      <c r="I221" s="514" t="s">
        <v>7354</v>
      </c>
      <c r="J221" s="514"/>
      <c r="K221" s="514" t="s">
        <v>7355</v>
      </c>
      <c r="L221" s="515" t="s">
        <v>7356</v>
      </c>
      <c r="M221" s="514"/>
      <c r="N221" s="514" t="s">
        <v>7357</v>
      </c>
      <c r="O221" s="514"/>
      <c r="P221" s="529">
        <v>45540.0</v>
      </c>
      <c r="Q221" s="515" t="s">
        <v>215</v>
      </c>
      <c r="R221" s="515" t="s">
        <v>95</v>
      </c>
      <c r="S221" s="514"/>
      <c r="T221" s="514"/>
      <c r="U221" s="515" t="s">
        <v>306</v>
      </c>
    </row>
    <row r="222">
      <c r="A222" s="513" t="s">
        <v>3300</v>
      </c>
      <c r="B222" s="514"/>
      <c r="C222" s="514"/>
      <c r="D222" s="514" t="s">
        <v>303</v>
      </c>
      <c r="E222" s="514" t="s">
        <v>6555</v>
      </c>
      <c r="F222" s="513" t="s">
        <v>12</v>
      </c>
      <c r="G222" s="514" t="s">
        <v>465</v>
      </c>
      <c r="H222" s="514" t="s">
        <v>847</v>
      </c>
      <c r="I222" s="514" t="s">
        <v>7358</v>
      </c>
      <c r="J222" s="514"/>
      <c r="K222" s="514" t="s">
        <v>7359</v>
      </c>
      <c r="L222" s="514" t="s">
        <v>7360</v>
      </c>
      <c r="M222" s="514"/>
      <c r="N222" s="514" t="s">
        <v>7337</v>
      </c>
      <c r="O222" s="514"/>
      <c r="P222" s="529">
        <v>45540.0</v>
      </c>
      <c r="Q222" s="515" t="s">
        <v>215</v>
      </c>
      <c r="R222" s="515" t="s">
        <v>95</v>
      </c>
      <c r="S222" s="514"/>
      <c r="T222" s="514"/>
      <c r="U222" s="515" t="s">
        <v>306</v>
      </c>
    </row>
    <row r="223">
      <c r="A223" s="513" t="s">
        <v>3305</v>
      </c>
      <c r="B223" s="514"/>
      <c r="C223" s="514"/>
      <c r="D223" s="514" t="s">
        <v>303</v>
      </c>
      <c r="E223" s="514" t="s">
        <v>6555</v>
      </c>
      <c r="F223" s="513" t="s">
        <v>12</v>
      </c>
      <c r="G223" s="514" t="s">
        <v>465</v>
      </c>
      <c r="H223" s="514" t="s">
        <v>847</v>
      </c>
      <c r="I223" s="515" t="s">
        <v>7361</v>
      </c>
      <c r="J223" s="514"/>
      <c r="K223" s="514" t="s">
        <v>7362</v>
      </c>
      <c r="L223" s="515" t="s">
        <v>7363</v>
      </c>
      <c r="M223" s="514"/>
      <c r="N223" s="514" t="s">
        <v>7345</v>
      </c>
      <c r="O223" s="514"/>
      <c r="P223" s="515" t="s">
        <v>479</v>
      </c>
      <c r="Q223" s="515" t="s">
        <v>331</v>
      </c>
      <c r="R223" s="515" t="s">
        <v>95</v>
      </c>
      <c r="S223" s="514"/>
      <c r="T223" s="514"/>
      <c r="U223" s="515" t="s">
        <v>306</v>
      </c>
    </row>
    <row r="224">
      <c r="A224" s="513" t="s">
        <v>3312</v>
      </c>
      <c r="B224" s="514"/>
      <c r="C224" s="514"/>
      <c r="D224" s="514" t="s">
        <v>303</v>
      </c>
      <c r="E224" s="514" t="s">
        <v>6555</v>
      </c>
      <c r="F224" s="513" t="s">
        <v>12</v>
      </c>
      <c r="G224" s="514" t="s">
        <v>465</v>
      </c>
      <c r="H224" s="514" t="s">
        <v>847</v>
      </c>
      <c r="I224" s="515" t="s">
        <v>7364</v>
      </c>
      <c r="J224" s="514"/>
      <c r="K224" s="514" t="s">
        <v>7365</v>
      </c>
      <c r="L224" s="515" t="s">
        <v>7366</v>
      </c>
      <c r="M224" s="514"/>
      <c r="N224" s="514" t="s">
        <v>7345</v>
      </c>
      <c r="O224" s="514"/>
      <c r="P224" s="515" t="s">
        <v>479</v>
      </c>
      <c r="Q224" s="515" t="s">
        <v>331</v>
      </c>
      <c r="R224" s="515" t="s">
        <v>95</v>
      </c>
      <c r="S224" s="514"/>
      <c r="T224" s="514"/>
      <c r="U224" s="515" t="s">
        <v>306</v>
      </c>
    </row>
    <row r="225">
      <c r="A225" s="513" t="s">
        <v>3317</v>
      </c>
      <c r="B225" s="514"/>
      <c r="C225" s="514"/>
      <c r="D225" s="514" t="s">
        <v>303</v>
      </c>
      <c r="E225" s="514" t="s">
        <v>5752</v>
      </c>
      <c r="F225" s="513" t="s">
        <v>12</v>
      </c>
      <c r="G225" s="514" t="s">
        <v>465</v>
      </c>
      <c r="H225" s="514" t="s">
        <v>847</v>
      </c>
      <c r="I225" s="515" t="s">
        <v>7367</v>
      </c>
      <c r="J225" s="514"/>
      <c r="K225" s="515" t="s">
        <v>7368</v>
      </c>
      <c r="L225" s="515" t="s">
        <v>7369</v>
      </c>
      <c r="M225" s="514"/>
      <c r="N225" s="514" t="s">
        <v>7349</v>
      </c>
      <c r="O225" s="514"/>
      <c r="P225" s="515" t="s">
        <v>479</v>
      </c>
      <c r="Q225" s="515" t="s">
        <v>331</v>
      </c>
      <c r="R225" s="515" t="s">
        <v>95</v>
      </c>
      <c r="S225" s="514"/>
      <c r="T225" s="514"/>
      <c r="U225" s="515" t="s">
        <v>306</v>
      </c>
    </row>
    <row r="226">
      <c r="A226" s="513" t="s">
        <v>3321</v>
      </c>
      <c r="B226" s="514" t="s">
        <v>6508</v>
      </c>
      <c r="C226" s="514" t="s">
        <v>7287</v>
      </c>
      <c r="D226" s="514" t="s">
        <v>303</v>
      </c>
      <c r="E226" s="514" t="s">
        <v>5752</v>
      </c>
      <c r="F226" s="513" t="s">
        <v>11</v>
      </c>
      <c r="G226" s="514" t="s">
        <v>465</v>
      </c>
      <c r="H226" s="514" t="s">
        <v>847</v>
      </c>
      <c r="I226" s="515" t="s">
        <v>7370</v>
      </c>
      <c r="J226" s="514"/>
      <c r="K226" s="515" t="s">
        <v>7371</v>
      </c>
      <c r="L226" s="515" t="s">
        <v>7372</v>
      </c>
      <c r="M226" s="514"/>
      <c r="N226" s="514" t="s">
        <v>7373</v>
      </c>
      <c r="O226" s="514"/>
      <c r="P226" s="515" t="s">
        <v>479</v>
      </c>
      <c r="Q226" s="515" t="s">
        <v>331</v>
      </c>
      <c r="R226" s="515" t="s">
        <v>95</v>
      </c>
      <c r="S226" s="514"/>
      <c r="T226" s="514"/>
      <c r="U226" s="515" t="s">
        <v>306</v>
      </c>
    </row>
    <row r="227">
      <c r="A227" s="513" t="s">
        <v>3326</v>
      </c>
      <c r="B227" s="514"/>
      <c r="C227" s="514"/>
      <c r="D227" s="514" t="s">
        <v>303</v>
      </c>
      <c r="E227" s="514" t="s">
        <v>5752</v>
      </c>
      <c r="F227" s="513" t="s">
        <v>11</v>
      </c>
      <c r="G227" s="514" t="s">
        <v>465</v>
      </c>
      <c r="H227" s="514" t="s">
        <v>847</v>
      </c>
      <c r="I227" s="514" t="s">
        <v>7374</v>
      </c>
      <c r="J227" s="514"/>
      <c r="K227" s="515" t="s">
        <v>7375</v>
      </c>
      <c r="L227" s="514" t="s">
        <v>7376</v>
      </c>
      <c r="M227" s="514"/>
      <c r="N227" s="514" t="s">
        <v>7377</v>
      </c>
      <c r="O227" s="514"/>
      <c r="P227" s="515" t="s">
        <v>479</v>
      </c>
      <c r="Q227" s="515" t="s">
        <v>331</v>
      </c>
      <c r="R227" s="515" t="s">
        <v>95</v>
      </c>
      <c r="S227" s="514"/>
      <c r="T227" s="514"/>
      <c r="U227" s="515" t="s">
        <v>306</v>
      </c>
    </row>
    <row r="228">
      <c r="A228" s="513" t="s">
        <v>3331</v>
      </c>
      <c r="B228" s="514"/>
      <c r="C228" s="514"/>
      <c r="D228" s="514" t="s">
        <v>303</v>
      </c>
      <c r="E228" s="514" t="s">
        <v>5752</v>
      </c>
      <c r="F228" s="513" t="s">
        <v>11</v>
      </c>
      <c r="G228" s="514" t="s">
        <v>465</v>
      </c>
      <c r="H228" s="514" t="s">
        <v>847</v>
      </c>
      <c r="I228" s="514" t="s">
        <v>7378</v>
      </c>
      <c r="J228" s="514" t="s">
        <v>7379</v>
      </c>
      <c r="K228" s="515" t="s">
        <v>7380</v>
      </c>
      <c r="L228" s="515" t="s">
        <v>7381</v>
      </c>
      <c r="M228" s="514"/>
      <c r="N228" s="514" t="s">
        <v>7382</v>
      </c>
      <c r="O228" s="514"/>
      <c r="P228" s="515" t="s">
        <v>950</v>
      </c>
      <c r="Q228" s="515" t="s">
        <v>331</v>
      </c>
      <c r="R228" s="515" t="s">
        <v>95</v>
      </c>
      <c r="S228" s="514"/>
      <c r="T228" s="514"/>
      <c r="U228" s="515" t="s">
        <v>306</v>
      </c>
    </row>
    <row r="229">
      <c r="A229" s="513" t="s">
        <v>3336</v>
      </c>
      <c r="B229" s="514"/>
      <c r="C229" s="514"/>
      <c r="D229" s="514" t="s">
        <v>303</v>
      </c>
      <c r="E229" s="514" t="s">
        <v>5752</v>
      </c>
      <c r="F229" s="513" t="s">
        <v>11</v>
      </c>
      <c r="G229" s="514" t="s">
        <v>465</v>
      </c>
      <c r="H229" s="514" t="s">
        <v>847</v>
      </c>
      <c r="I229" s="514" t="s">
        <v>7383</v>
      </c>
      <c r="J229" s="514"/>
      <c r="K229" s="514" t="s">
        <v>7384</v>
      </c>
      <c r="L229" s="515" t="s">
        <v>7385</v>
      </c>
      <c r="M229" s="514"/>
      <c r="N229" s="514" t="s">
        <v>7386</v>
      </c>
      <c r="O229" s="514"/>
      <c r="P229" s="515" t="s">
        <v>479</v>
      </c>
      <c r="Q229" s="515" t="s">
        <v>331</v>
      </c>
      <c r="R229" s="515" t="s">
        <v>95</v>
      </c>
      <c r="S229" s="514"/>
      <c r="T229" s="514"/>
      <c r="U229" s="515" t="s">
        <v>306</v>
      </c>
    </row>
    <row r="230">
      <c r="A230" s="513" t="s">
        <v>3341</v>
      </c>
      <c r="B230" s="514"/>
      <c r="C230" s="514"/>
      <c r="D230" s="514" t="s">
        <v>303</v>
      </c>
      <c r="E230" s="514" t="s">
        <v>5752</v>
      </c>
      <c r="F230" s="513" t="s">
        <v>11</v>
      </c>
      <c r="G230" s="514" t="s">
        <v>465</v>
      </c>
      <c r="H230" s="514" t="s">
        <v>847</v>
      </c>
      <c r="I230" s="514" t="s">
        <v>7387</v>
      </c>
      <c r="J230" s="514" t="s">
        <v>7379</v>
      </c>
      <c r="K230" s="515" t="s">
        <v>7375</v>
      </c>
      <c r="L230" s="515" t="s">
        <v>7388</v>
      </c>
      <c r="M230" s="514"/>
      <c r="N230" s="514" t="s">
        <v>7389</v>
      </c>
      <c r="O230" s="514"/>
      <c r="P230" s="515" t="s">
        <v>950</v>
      </c>
      <c r="Q230" s="515" t="s">
        <v>331</v>
      </c>
      <c r="R230" s="515" t="s">
        <v>95</v>
      </c>
      <c r="S230" s="514"/>
      <c r="T230" s="514"/>
      <c r="U230" s="515" t="s">
        <v>306</v>
      </c>
    </row>
    <row r="231">
      <c r="A231" s="513" t="s">
        <v>3345</v>
      </c>
      <c r="B231" s="514"/>
      <c r="C231" s="514"/>
      <c r="D231" s="514" t="s">
        <v>303</v>
      </c>
      <c r="E231" s="514" t="s">
        <v>5752</v>
      </c>
      <c r="F231" s="513" t="s">
        <v>12</v>
      </c>
      <c r="G231" s="514" t="s">
        <v>465</v>
      </c>
      <c r="H231" s="514" t="s">
        <v>847</v>
      </c>
      <c r="I231" s="514" t="s">
        <v>7390</v>
      </c>
      <c r="J231" s="514" t="s">
        <v>7391</v>
      </c>
      <c r="K231" s="514" t="s">
        <v>7392</v>
      </c>
      <c r="L231" s="515" t="s">
        <v>7393</v>
      </c>
      <c r="M231" s="514"/>
      <c r="N231" s="514" t="s">
        <v>7394</v>
      </c>
      <c r="O231" s="514"/>
      <c r="P231" s="515" t="s">
        <v>479</v>
      </c>
      <c r="Q231" s="515" t="s">
        <v>331</v>
      </c>
      <c r="R231" s="515" t="s">
        <v>95</v>
      </c>
      <c r="S231" s="514"/>
      <c r="T231" s="514"/>
      <c r="U231" s="515" t="s">
        <v>306</v>
      </c>
    </row>
    <row r="232">
      <c r="A232" s="513" t="s">
        <v>3351</v>
      </c>
      <c r="B232" s="514" t="s">
        <v>7395</v>
      </c>
      <c r="C232" s="514"/>
      <c r="D232" s="514" t="s">
        <v>303</v>
      </c>
      <c r="E232" s="514" t="s">
        <v>5752</v>
      </c>
      <c r="F232" s="513" t="s">
        <v>12</v>
      </c>
      <c r="G232" s="514" t="s">
        <v>545</v>
      </c>
      <c r="H232" s="514" t="s">
        <v>847</v>
      </c>
      <c r="I232" s="514" t="s">
        <v>7396</v>
      </c>
      <c r="J232" s="514"/>
      <c r="K232" s="514" t="s">
        <v>7397</v>
      </c>
      <c r="L232" s="514" t="s">
        <v>7398</v>
      </c>
      <c r="M232" s="514"/>
      <c r="N232" s="514"/>
      <c r="O232" s="514"/>
      <c r="P232" s="529">
        <v>45509.0</v>
      </c>
      <c r="Q232" s="515" t="s">
        <v>331</v>
      </c>
      <c r="R232" s="515" t="s">
        <v>95</v>
      </c>
      <c r="S232" s="514"/>
      <c r="T232" s="514"/>
      <c r="U232" s="515" t="s">
        <v>306</v>
      </c>
    </row>
    <row r="233">
      <c r="A233" s="513" t="s">
        <v>3357</v>
      </c>
      <c r="B233" s="514" t="s">
        <v>7399</v>
      </c>
      <c r="C233" s="514" t="s">
        <v>5669</v>
      </c>
      <c r="D233" s="514" t="s">
        <v>303</v>
      </c>
      <c r="E233" s="514" t="s">
        <v>5752</v>
      </c>
      <c r="F233" s="513" t="s">
        <v>11</v>
      </c>
      <c r="G233" s="514" t="s">
        <v>465</v>
      </c>
      <c r="H233" s="514" t="s">
        <v>847</v>
      </c>
      <c r="I233" s="514" t="s">
        <v>7400</v>
      </c>
      <c r="J233" s="514"/>
      <c r="K233" s="515" t="s">
        <v>7401</v>
      </c>
      <c r="L233" s="515" t="s">
        <v>7402</v>
      </c>
      <c r="M233" s="514"/>
      <c r="N233" s="514" t="s">
        <v>7403</v>
      </c>
      <c r="O233" s="514"/>
      <c r="P233" s="515" t="s">
        <v>479</v>
      </c>
      <c r="Q233" s="515" t="s">
        <v>331</v>
      </c>
      <c r="R233" s="515" t="s">
        <v>95</v>
      </c>
      <c r="S233" s="514"/>
      <c r="T233" s="514"/>
      <c r="U233" s="515" t="s">
        <v>306</v>
      </c>
    </row>
    <row r="234">
      <c r="A234" s="513" t="s">
        <v>3362</v>
      </c>
      <c r="B234" s="514" t="s">
        <v>7286</v>
      </c>
      <c r="C234" s="514" t="s">
        <v>7287</v>
      </c>
      <c r="D234" s="514" t="s">
        <v>303</v>
      </c>
      <c r="E234" s="514" t="s">
        <v>5752</v>
      </c>
      <c r="F234" s="513" t="s">
        <v>12</v>
      </c>
      <c r="G234" s="514" t="s">
        <v>545</v>
      </c>
      <c r="H234" s="514" t="s">
        <v>847</v>
      </c>
      <c r="I234" s="514" t="s">
        <v>7404</v>
      </c>
      <c r="J234" s="514"/>
      <c r="K234" s="514" t="s">
        <v>7405</v>
      </c>
      <c r="L234" s="514" t="s">
        <v>7406</v>
      </c>
      <c r="M234" s="514"/>
      <c r="N234" s="514"/>
      <c r="O234" s="514"/>
      <c r="P234" s="515" t="s">
        <v>479</v>
      </c>
      <c r="Q234" s="515" t="s">
        <v>331</v>
      </c>
      <c r="R234" s="515" t="s">
        <v>95</v>
      </c>
      <c r="S234" s="514"/>
      <c r="T234" s="514"/>
      <c r="U234" s="515" t="s">
        <v>306</v>
      </c>
    </row>
    <row r="235">
      <c r="A235" s="513" t="s">
        <v>3367</v>
      </c>
      <c r="B235" s="514"/>
      <c r="C235" s="514"/>
      <c r="D235" s="514" t="s">
        <v>303</v>
      </c>
      <c r="E235" s="514" t="s">
        <v>6555</v>
      </c>
      <c r="F235" s="513" t="s">
        <v>11</v>
      </c>
      <c r="G235" s="514" t="s">
        <v>545</v>
      </c>
      <c r="H235" s="514" t="s">
        <v>847</v>
      </c>
      <c r="I235" s="514" t="s">
        <v>7407</v>
      </c>
      <c r="J235" s="514"/>
      <c r="K235" s="514" t="s">
        <v>7408</v>
      </c>
      <c r="L235" s="514" t="s">
        <v>7409</v>
      </c>
      <c r="M235" s="514"/>
      <c r="N235" s="514"/>
      <c r="O235" s="537"/>
      <c r="P235" s="514"/>
      <c r="Q235" s="515" t="s">
        <v>331</v>
      </c>
      <c r="R235" s="515" t="s">
        <v>95</v>
      </c>
      <c r="S235" s="553" t="s">
        <v>1737</v>
      </c>
      <c r="T235" s="514"/>
      <c r="U235" s="515" t="s">
        <v>306</v>
      </c>
    </row>
    <row r="236">
      <c r="A236" s="513" t="s">
        <v>3373</v>
      </c>
      <c r="B236" s="514"/>
      <c r="C236" s="538">
        <v>3.7</v>
      </c>
      <c r="D236" s="514" t="s">
        <v>303</v>
      </c>
      <c r="E236" s="514" t="s">
        <v>5752</v>
      </c>
      <c r="F236" s="513" t="s">
        <v>11</v>
      </c>
      <c r="G236" s="514" t="s">
        <v>465</v>
      </c>
      <c r="H236" s="514" t="s">
        <v>847</v>
      </c>
      <c r="I236" s="514" t="s">
        <v>7410</v>
      </c>
      <c r="J236" s="514" t="s">
        <v>7411</v>
      </c>
      <c r="K236" s="514" t="s">
        <v>7412</v>
      </c>
      <c r="L236" s="515" t="s">
        <v>7413</v>
      </c>
      <c r="M236" s="514"/>
      <c r="N236" s="514" t="s">
        <v>7414</v>
      </c>
      <c r="O236" s="514"/>
      <c r="P236" s="517" t="s">
        <v>479</v>
      </c>
      <c r="Q236" s="515" t="s">
        <v>331</v>
      </c>
      <c r="R236" s="515" t="s">
        <v>95</v>
      </c>
      <c r="S236" s="514"/>
      <c r="T236" s="514"/>
      <c r="U236" s="515" t="s">
        <v>306</v>
      </c>
    </row>
    <row r="237">
      <c r="A237" s="513" t="s">
        <v>3378</v>
      </c>
      <c r="B237" s="514" t="s">
        <v>7415</v>
      </c>
      <c r="C237" s="514" t="s">
        <v>5724</v>
      </c>
      <c r="D237" s="514" t="s">
        <v>303</v>
      </c>
      <c r="E237" s="514" t="s">
        <v>5752</v>
      </c>
      <c r="F237" s="513" t="s">
        <v>11</v>
      </c>
      <c r="G237" s="514" t="s">
        <v>465</v>
      </c>
      <c r="H237" s="514" t="s">
        <v>847</v>
      </c>
      <c r="I237" s="515" t="s">
        <v>7416</v>
      </c>
      <c r="J237" s="514"/>
      <c r="K237" s="514" t="s">
        <v>7417</v>
      </c>
      <c r="L237" s="515" t="s">
        <v>7418</v>
      </c>
      <c r="M237" s="514"/>
      <c r="N237" s="514" t="s">
        <v>7419</v>
      </c>
      <c r="O237" s="514"/>
      <c r="P237" s="517" t="s">
        <v>479</v>
      </c>
      <c r="Q237" s="515" t="s">
        <v>331</v>
      </c>
      <c r="R237" s="515" t="s">
        <v>95</v>
      </c>
      <c r="S237" s="514"/>
      <c r="T237" s="514"/>
      <c r="U237" s="515" t="s">
        <v>306</v>
      </c>
    </row>
    <row r="238">
      <c r="A238" s="513" t="s">
        <v>3382</v>
      </c>
      <c r="B238" s="514"/>
      <c r="C238" s="514"/>
      <c r="D238" s="514" t="s">
        <v>303</v>
      </c>
      <c r="E238" s="514" t="s">
        <v>5752</v>
      </c>
      <c r="F238" s="513" t="s">
        <v>11</v>
      </c>
      <c r="G238" s="514" t="s">
        <v>465</v>
      </c>
      <c r="H238" s="514" t="s">
        <v>847</v>
      </c>
      <c r="I238" s="514" t="s">
        <v>7420</v>
      </c>
      <c r="J238" s="514"/>
      <c r="K238" s="514" t="s">
        <v>7421</v>
      </c>
      <c r="L238" s="514" t="s">
        <v>7422</v>
      </c>
      <c r="M238" s="514"/>
      <c r="N238" s="514"/>
      <c r="O238" s="514"/>
      <c r="P238" s="515" t="s">
        <v>950</v>
      </c>
      <c r="Q238" s="515" t="s">
        <v>331</v>
      </c>
      <c r="R238" s="515" t="s">
        <v>95</v>
      </c>
      <c r="S238" s="514"/>
      <c r="T238" s="514"/>
      <c r="U238" s="515" t="s">
        <v>306</v>
      </c>
    </row>
    <row r="239">
      <c r="A239" s="513" t="s">
        <v>3386</v>
      </c>
      <c r="B239" s="514"/>
      <c r="C239" s="514"/>
      <c r="D239" s="514" t="s">
        <v>303</v>
      </c>
      <c r="E239" s="514" t="s">
        <v>7423</v>
      </c>
      <c r="F239" s="513" t="s">
        <v>11</v>
      </c>
      <c r="G239" s="514" t="s">
        <v>465</v>
      </c>
      <c r="H239" s="514" t="s">
        <v>847</v>
      </c>
      <c r="I239" s="514" t="s">
        <v>7424</v>
      </c>
      <c r="J239" s="514"/>
      <c r="K239" s="515" t="s">
        <v>7425</v>
      </c>
      <c r="L239" s="515" t="s">
        <v>7426</v>
      </c>
      <c r="M239" s="514"/>
      <c r="N239" s="514" t="s">
        <v>1820</v>
      </c>
      <c r="O239" s="514"/>
      <c r="P239" s="515" t="s">
        <v>950</v>
      </c>
      <c r="Q239" s="515" t="s">
        <v>331</v>
      </c>
      <c r="R239" s="515" t="s">
        <v>95</v>
      </c>
      <c r="S239" s="514"/>
      <c r="T239" s="514"/>
      <c r="U239" s="515" t="s">
        <v>306</v>
      </c>
    </row>
    <row r="240">
      <c r="A240" s="513" t="s">
        <v>3390</v>
      </c>
      <c r="B240" s="514"/>
      <c r="C240" s="514"/>
      <c r="D240" s="514" t="s">
        <v>303</v>
      </c>
      <c r="E240" s="514" t="s">
        <v>7423</v>
      </c>
      <c r="F240" s="513" t="s">
        <v>11</v>
      </c>
      <c r="G240" s="514" t="s">
        <v>465</v>
      </c>
      <c r="H240" s="514" t="s">
        <v>847</v>
      </c>
      <c r="I240" s="514" t="s">
        <v>7427</v>
      </c>
      <c r="J240" s="514" t="s">
        <v>7428</v>
      </c>
      <c r="K240" s="515" t="s">
        <v>7429</v>
      </c>
      <c r="L240" s="515" t="s">
        <v>7430</v>
      </c>
      <c r="M240" s="514"/>
      <c r="N240" s="514" t="s">
        <v>7431</v>
      </c>
      <c r="O240" s="514"/>
      <c r="P240" s="517" t="s">
        <v>479</v>
      </c>
      <c r="Q240" s="515" t="s">
        <v>331</v>
      </c>
      <c r="R240" s="515" t="s">
        <v>95</v>
      </c>
      <c r="S240" s="514"/>
      <c r="T240" s="514"/>
      <c r="U240" s="515" t="s">
        <v>306</v>
      </c>
    </row>
    <row r="241">
      <c r="A241" s="513" t="s">
        <v>3394</v>
      </c>
      <c r="B241" s="514"/>
      <c r="C241" s="514"/>
      <c r="D241" s="514" t="s">
        <v>303</v>
      </c>
      <c r="E241" s="514" t="s">
        <v>7432</v>
      </c>
      <c r="F241" s="513" t="s">
        <v>11</v>
      </c>
      <c r="G241" s="514" t="s">
        <v>465</v>
      </c>
      <c r="H241" s="514" t="s">
        <v>847</v>
      </c>
      <c r="I241" s="514" t="s">
        <v>7433</v>
      </c>
      <c r="J241" s="515" t="s">
        <v>7434</v>
      </c>
      <c r="K241" s="515" t="s">
        <v>7435</v>
      </c>
      <c r="L241" s="515" t="s">
        <v>7436</v>
      </c>
      <c r="M241" s="514"/>
      <c r="N241" s="514" t="s">
        <v>7437</v>
      </c>
      <c r="O241" s="514"/>
      <c r="P241" s="515" t="s">
        <v>950</v>
      </c>
      <c r="Q241" s="515" t="s">
        <v>331</v>
      </c>
      <c r="R241" s="515" t="s">
        <v>95</v>
      </c>
      <c r="S241" s="514"/>
      <c r="T241" s="514"/>
      <c r="U241" s="515" t="s">
        <v>306</v>
      </c>
    </row>
    <row r="242">
      <c r="A242" s="513" t="s">
        <v>3397</v>
      </c>
      <c r="B242" s="514"/>
      <c r="C242" s="514"/>
      <c r="D242" s="514" t="s">
        <v>303</v>
      </c>
      <c r="E242" s="514" t="s">
        <v>7432</v>
      </c>
      <c r="F242" s="513" t="s">
        <v>11</v>
      </c>
      <c r="G242" s="514" t="s">
        <v>465</v>
      </c>
      <c r="H242" s="514" t="s">
        <v>7438</v>
      </c>
      <c r="I242" s="514" t="s">
        <v>7439</v>
      </c>
      <c r="J242" s="514"/>
      <c r="K242" s="514" t="s">
        <v>7440</v>
      </c>
      <c r="L242" s="515" t="s">
        <v>7441</v>
      </c>
      <c r="M242" s="514" t="s">
        <v>7442</v>
      </c>
      <c r="N242" s="514" t="s">
        <v>7443</v>
      </c>
      <c r="O242" s="514"/>
      <c r="P242" s="515" t="s">
        <v>479</v>
      </c>
      <c r="Q242" s="515" t="s">
        <v>331</v>
      </c>
      <c r="R242" s="515" t="s">
        <v>95</v>
      </c>
      <c r="S242" s="514"/>
      <c r="T242" s="514"/>
      <c r="U242" s="515" t="s">
        <v>306</v>
      </c>
    </row>
    <row r="243">
      <c r="A243" s="513" t="s">
        <v>3401</v>
      </c>
      <c r="B243" s="514"/>
      <c r="C243" s="514"/>
      <c r="D243" s="514" t="s">
        <v>303</v>
      </c>
      <c r="E243" s="514" t="s">
        <v>5752</v>
      </c>
      <c r="F243" s="513" t="s">
        <v>11</v>
      </c>
      <c r="G243" s="514" t="s">
        <v>465</v>
      </c>
      <c r="H243" s="514" t="s">
        <v>847</v>
      </c>
      <c r="I243" s="514" t="s">
        <v>7444</v>
      </c>
      <c r="J243" s="514"/>
      <c r="K243" s="514" t="s">
        <v>7445</v>
      </c>
      <c r="L243" s="515" t="s">
        <v>7446</v>
      </c>
      <c r="M243" s="514"/>
      <c r="N243" s="514" t="s">
        <v>7447</v>
      </c>
      <c r="O243" s="514"/>
      <c r="P243" s="515" t="s">
        <v>479</v>
      </c>
      <c r="Q243" s="515" t="s">
        <v>331</v>
      </c>
      <c r="R243" s="515" t="s">
        <v>95</v>
      </c>
      <c r="S243" s="514"/>
      <c r="T243" s="514"/>
      <c r="U243" s="515" t="s">
        <v>306</v>
      </c>
    </row>
    <row r="244">
      <c r="A244" s="513" t="s">
        <v>3405</v>
      </c>
      <c r="B244" s="514"/>
      <c r="C244" s="514"/>
      <c r="D244" s="514" t="s">
        <v>303</v>
      </c>
      <c r="E244" s="514" t="s">
        <v>5752</v>
      </c>
      <c r="F244" s="513" t="s">
        <v>11</v>
      </c>
      <c r="G244" s="514" t="s">
        <v>465</v>
      </c>
      <c r="H244" s="514" t="s">
        <v>847</v>
      </c>
      <c r="I244" s="514" t="s">
        <v>7448</v>
      </c>
      <c r="J244" s="514"/>
      <c r="K244" s="514" t="s">
        <v>7449</v>
      </c>
      <c r="L244" s="514" t="s">
        <v>7450</v>
      </c>
      <c r="M244" s="514"/>
      <c r="N244" s="514" t="s">
        <v>7451</v>
      </c>
      <c r="O244" s="514"/>
      <c r="P244" s="515" t="s">
        <v>3569</v>
      </c>
      <c r="Q244" s="515" t="s">
        <v>331</v>
      </c>
      <c r="R244" s="515" t="s">
        <v>95</v>
      </c>
      <c r="S244" s="514"/>
      <c r="T244" s="514"/>
      <c r="U244" s="515" t="s">
        <v>306</v>
      </c>
    </row>
    <row r="245">
      <c r="A245" s="513" t="s">
        <v>3410</v>
      </c>
      <c r="B245" s="514"/>
      <c r="C245" s="514"/>
      <c r="D245" s="514" t="s">
        <v>303</v>
      </c>
      <c r="E245" s="514" t="s">
        <v>5752</v>
      </c>
      <c r="F245" s="513" t="s">
        <v>11</v>
      </c>
      <c r="G245" s="514" t="s">
        <v>465</v>
      </c>
      <c r="H245" s="514" t="s">
        <v>847</v>
      </c>
      <c r="I245" s="515" t="s">
        <v>7452</v>
      </c>
      <c r="J245" s="514" t="s">
        <v>7453</v>
      </c>
      <c r="K245" s="515" t="s">
        <v>7454</v>
      </c>
      <c r="L245" s="515" t="s">
        <v>7455</v>
      </c>
      <c r="M245" s="514"/>
      <c r="N245" s="514" t="s">
        <v>7456</v>
      </c>
      <c r="O245" s="514"/>
      <c r="P245" s="515" t="s">
        <v>479</v>
      </c>
      <c r="Q245" s="515" t="s">
        <v>331</v>
      </c>
      <c r="R245" s="515" t="s">
        <v>95</v>
      </c>
      <c r="S245" s="514"/>
      <c r="T245" s="514"/>
      <c r="U245" s="515" t="s">
        <v>306</v>
      </c>
    </row>
    <row r="246">
      <c r="A246" s="513" t="s">
        <v>3414</v>
      </c>
      <c r="B246" s="514"/>
      <c r="C246" s="514"/>
      <c r="D246" s="514" t="s">
        <v>303</v>
      </c>
      <c r="E246" s="514" t="s">
        <v>5752</v>
      </c>
      <c r="F246" s="513" t="s">
        <v>11</v>
      </c>
      <c r="G246" s="514" t="s">
        <v>465</v>
      </c>
      <c r="H246" s="514" t="s">
        <v>847</v>
      </c>
      <c r="I246" s="514" t="s">
        <v>7457</v>
      </c>
      <c r="J246" s="514" t="s">
        <v>7458</v>
      </c>
      <c r="K246" s="515" t="s">
        <v>7459</v>
      </c>
      <c r="L246" s="515" t="s">
        <v>7460</v>
      </c>
      <c r="M246" s="514"/>
      <c r="N246" s="514" t="s">
        <v>7437</v>
      </c>
      <c r="O246" s="514"/>
      <c r="P246" s="515" t="s">
        <v>479</v>
      </c>
      <c r="Q246" s="515" t="s">
        <v>331</v>
      </c>
      <c r="R246" s="515" t="s">
        <v>95</v>
      </c>
      <c r="S246" s="514"/>
      <c r="T246" s="514"/>
      <c r="U246" s="515" t="s">
        <v>306</v>
      </c>
    </row>
    <row r="247">
      <c r="A247" s="513" t="s">
        <v>3418</v>
      </c>
      <c r="B247" s="514"/>
      <c r="C247" s="514"/>
      <c r="D247" s="514" t="s">
        <v>303</v>
      </c>
      <c r="E247" s="514" t="s">
        <v>5752</v>
      </c>
      <c r="F247" s="513" t="s">
        <v>11</v>
      </c>
      <c r="G247" s="514" t="s">
        <v>465</v>
      </c>
      <c r="H247" s="514" t="s">
        <v>847</v>
      </c>
      <c r="I247" s="515" t="s">
        <v>7461</v>
      </c>
      <c r="J247" s="514" t="s">
        <v>7462</v>
      </c>
      <c r="K247" s="514" t="s">
        <v>7463</v>
      </c>
      <c r="L247" s="514" t="s">
        <v>7464</v>
      </c>
      <c r="M247" s="514"/>
      <c r="N247" s="514" t="s">
        <v>7465</v>
      </c>
      <c r="O247" s="514"/>
      <c r="P247" s="515" t="s">
        <v>479</v>
      </c>
      <c r="Q247" s="515" t="s">
        <v>331</v>
      </c>
      <c r="R247" s="515" t="s">
        <v>95</v>
      </c>
      <c r="S247" s="514"/>
      <c r="T247" s="514"/>
      <c r="U247" s="514" t="s">
        <v>7</v>
      </c>
    </row>
    <row r="248">
      <c r="A248" s="513" t="s">
        <v>3422</v>
      </c>
      <c r="B248" s="514"/>
      <c r="C248" s="514"/>
      <c r="D248" s="514" t="s">
        <v>303</v>
      </c>
      <c r="E248" s="514" t="s">
        <v>5752</v>
      </c>
      <c r="F248" s="513" t="s">
        <v>12</v>
      </c>
      <c r="G248" s="514" t="s">
        <v>465</v>
      </c>
      <c r="H248" s="514" t="s">
        <v>847</v>
      </c>
      <c r="I248" s="515" t="s">
        <v>7466</v>
      </c>
      <c r="J248" s="514" t="s">
        <v>7462</v>
      </c>
      <c r="K248" s="514" t="s">
        <v>7467</v>
      </c>
      <c r="L248" s="515" t="s">
        <v>7468</v>
      </c>
      <c r="M248" s="514"/>
      <c r="N248" s="514" t="s">
        <v>7469</v>
      </c>
      <c r="O248" s="514"/>
      <c r="P248" s="515" t="s">
        <v>479</v>
      </c>
      <c r="Q248" s="515" t="s">
        <v>331</v>
      </c>
      <c r="R248" s="515" t="s">
        <v>95</v>
      </c>
      <c r="S248" s="514"/>
      <c r="T248" s="514"/>
      <c r="U248" s="515" t="s">
        <v>306</v>
      </c>
    </row>
    <row r="249">
      <c r="A249" s="513" t="s">
        <v>3426</v>
      </c>
      <c r="B249" s="514"/>
      <c r="C249" s="514"/>
      <c r="D249" s="514" t="s">
        <v>303</v>
      </c>
      <c r="E249" s="514" t="s">
        <v>5752</v>
      </c>
      <c r="F249" s="513" t="s">
        <v>11</v>
      </c>
      <c r="G249" s="514" t="s">
        <v>465</v>
      </c>
      <c r="H249" s="514" t="s">
        <v>847</v>
      </c>
      <c r="I249" s="514" t="s">
        <v>7470</v>
      </c>
      <c r="J249" s="514" t="s">
        <v>7462</v>
      </c>
      <c r="K249" s="515" t="s">
        <v>7471</v>
      </c>
      <c r="L249" s="515" t="s">
        <v>7472</v>
      </c>
      <c r="M249" s="514"/>
      <c r="N249" s="514" t="s">
        <v>7473</v>
      </c>
      <c r="O249" s="514"/>
      <c r="P249" s="515" t="s">
        <v>479</v>
      </c>
      <c r="Q249" s="515" t="s">
        <v>331</v>
      </c>
      <c r="R249" s="515" t="s">
        <v>95</v>
      </c>
      <c r="S249" s="514"/>
      <c r="T249" s="514"/>
      <c r="U249" s="514" t="s">
        <v>7</v>
      </c>
    </row>
    <row r="250">
      <c r="A250" s="513" t="s">
        <v>3430</v>
      </c>
      <c r="B250" s="514"/>
      <c r="C250" s="538">
        <v>3.7</v>
      </c>
      <c r="D250" s="514" t="s">
        <v>303</v>
      </c>
      <c r="E250" s="514" t="s">
        <v>5752</v>
      </c>
      <c r="F250" s="513" t="s">
        <v>12</v>
      </c>
      <c r="G250" s="514" t="s">
        <v>465</v>
      </c>
      <c r="H250" s="514" t="s">
        <v>847</v>
      </c>
      <c r="I250" s="514" t="s">
        <v>7474</v>
      </c>
      <c r="J250" s="514"/>
      <c r="K250" s="515" t="s">
        <v>7475</v>
      </c>
      <c r="L250" s="515" t="s">
        <v>7476</v>
      </c>
      <c r="M250" s="514" t="s">
        <v>7477</v>
      </c>
      <c r="N250" s="514" t="s">
        <v>7478</v>
      </c>
      <c r="O250" s="537"/>
      <c r="P250" s="514"/>
      <c r="Q250" s="515" t="s">
        <v>331</v>
      </c>
      <c r="R250" s="515" t="s">
        <v>95</v>
      </c>
      <c r="S250" s="553" t="s">
        <v>1737</v>
      </c>
      <c r="T250" s="514"/>
      <c r="U250" s="514"/>
    </row>
    <row r="251">
      <c r="A251" s="513" t="s">
        <v>3439</v>
      </c>
      <c r="B251" s="514"/>
      <c r="C251" s="538">
        <v>3.7</v>
      </c>
      <c r="D251" s="514" t="s">
        <v>303</v>
      </c>
      <c r="E251" s="514" t="s">
        <v>5752</v>
      </c>
      <c r="F251" s="513" t="s">
        <v>11</v>
      </c>
      <c r="G251" s="514" t="s">
        <v>465</v>
      </c>
      <c r="H251" s="514" t="s">
        <v>847</v>
      </c>
      <c r="I251" s="514" t="s">
        <v>7479</v>
      </c>
      <c r="J251" s="514" t="s">
        <v>7480</v>
      </c>
      <c r="K251" s="514" t="s">
        <v>7481</v>
      </c>
      <c r="L251" s="514" t="s">
        <v>7482</v>
      </c>
      <c r="M251" s="514" t="s">
        <v>7483</v>
      </c>
      <c r="N251" s="514"/>
      <c r="O251" s="514"/>
      <c r="P251" s="515" t="s">
        <v>479</v>
      </c>
      <c r="Q251" s="515" t="s">
        <v>331</v>
      </c>
      <c r="R251" s="515" t="s">
        <v>95</v>
      </c>
      <c r="S251" s="514"/>
      <c r="T251" s="514"/>
      <c r="U251" s="514"/>
    </row>
    <row r="252">
      <c r="A252" s="513" t="s">
        <v>3443</v>
      </c>
      <c r="B252" s="514"/>
      <c r="C252" s="538">
        <v>3.7</v>
      </c>
      <c r="D252" s="514" t="s">
        <v>303</v>
      </c>
      <c r="E252" s="514" t="s">
        <v>5752</v>
      </c>
      <c r="F252" s="513" t="s">
        <v>11</v>
      </c>
      <c r="G252" s="514" t="s">
        <v>465</v>
      </c>
      <c r="H252" s="514" t="s">
        <v>847</v>
      </c>
      <c r="I252" s="514" t="s">
        <v>7484</v>
      </c>
      <c r="J252" s="514" t="s">
        <v>7485</v>
      </c>
      <c r="K252" s="514" t="s">
        <v>7486</v>
      </c>
      <c r="L252" s="515" t="s">
        <v>7487</v>
      </c>
      <c r="M252" s="514"/>
      <c r="N252" s="514" t="s">
        <v>7488</v>
      </c>
      <c r="O252" s="514"/>
      <c r="P252" s="517" t="s">
        <v>950</v>
      </c>
      <c r="Q252" s="515" t="s">
        <v>331</v>
      </c>
      <c r="R252" s="515" t="s">
        <v>95</v>
      </c>
      <c r="S252" s="514"/>
      <c r="T252" s="514"/>
      <c r="U252" s="514" t="s">
        <v>7</v>
      </c>
    </row>
    <row r="253">
      <c r="A253" s="513" t="s">
        <v>3448</v>
      </c>
      <c r="B253" s="514"/>
      <c r="C253" s="538">
        <v>3.7</v>
      </c>
      <c r="D253" s="514" t="s">
        <v>303</v>
      </c>
      <c r="E253" s="514" t="s">
        <v>5752</v>
      </c>
      <c r="F253" s="513" t="s">
        <v>11</v>
      </c>
      <c r="G253" s="514" t="s">
        <v>465</v>
      </c>
      <c r="H253" s="514" t="s">
        <v>847</v>
      </c>
      <c r="I253" s="515" t="s">
        <v>7489</v>
      </c>
      <c r="J253" s="514" t="s">
        <v>7490</v>
      </c>
      <c r="K253" s="514" t="s">
        <v>7491</v>
      </c>
      <c r="L253" s="514" t="s">
        <v>7492</v>
      </c>
      <c r="M253" s="514"/>
      <c r="N253" s="514" t="s">
        <v>7493</v>
      </c>
      <c r="O253" s="514"/>
      <c r="P253" s="515" t="s">
        <v>479</v>
      </c>
      <c r="Q253" s="515" t="s">
        <v>331</v>
      </c>
      <c r="R253" s="515" t="s">
        <v>95</v>
      </c>
      <c r="S253" s="514"/>
      <c r="T253" s="514"/>
      <c r="U253" s="514" t="s">
        <v>7</v>
      </c>
    </row>
    <row r="254">
      <c r="A254" s="513" t="s">
        <v>3453</v>
      </c>
      <c r="B254" s="514"/>
      <c r="C254" s="538">
        <v>3.7</v>
      </c>
      <c r="D254" s="514" t="s">
        <v>303</v>
      </c>
      <c r="E254" s="514" t="s">
        <v>5752</v>
      </c>
      <c r="F254" s="513" t="s">
        <v>11</v>
      </c>
      <c r="G254" s="514" t="s">
        <v>465</v>
      </c>
      <c r="H254" s="514" t="s">
        <v>847</v>
      </c>
      <c r="I254" s="514" t="s">
        <v>7494</v>
      </c>
      <c r="J254" s="514" t="s">
        <v>7495</v>
      </c>
      <c r="K254" s="514" t="s">
        <v>7496</v>
      </c>
      <c r="L254" s="514" t="s">
        <v>7497</v>
      </c>
      <c r="M254" s="514"/>
      <c r="N254" s="514" t="s">
        <v>7498</v>
      </c>
      <c r="O254" s="514"/>
      <c r="P254" s="515" t="s">
        <v>479</v>
      </c>
      <c r="Q254" s="515" t="s">
        <v>331</v>
      </c>
      <c r="R254" s="515" t="s">
        <v>95</v>
      </c>
      <c r="S254" s="514"/>
      <c r="T254" s="514"/>
      <c r="U254" s="514" t="s">
        <v>7</v>
      </c>
    </row>
    <row r="255">
      <c r="A255" s="513" t="s">
        <v>3458</v>
      </c>
      <c r="B255" s="514"/>
      <c r="C255" s="514"/>
      <c r="D255" s="514" t="s">
        <v>303</v>
      </c>
      <c r="E255" s="514" t="s">
        <v>5752</v>
      </c>
      <c r="F255" s="513" t="s">
        <v>12</v>
      </c>
      <c r="G255" s="514" t="s">
        <v>465</v>
      </c>
      <c r="H255" s="514" t="s">
        <v>847</v>
      </c>
      <c r="I255" s="514" t="s">
        <v>7499</v>
      </c>
      <c r="J255" s="514" t="s">
        <v>7500</v>
      </c>
      <c r="K255" s="514" t="s">
        <v>7501</v>
      </c>
      <c r="L255" s="514" t="s">
        <v>7502</v>
      </c>
      <c r="M255" s="514"/>
      <c r="N255" s="514" t="s">
        <v>7503</v>
      </c>
      <c r="O255" s="514"/>
      <c r="P255" s="517" t="s">
        <v>950</v>
      </c>
      <c r="Q255" s="515" t="s">
        <v>331</v>
      </c>
      <c r="R255" s="515" t="s">
        <v>95</v>
      </c>
      <c r="S255" s="514"/>
      <c r="T255" s="514"/>
      <c r="U255" s="514" t="s">
        <v>95</v>
      </c>
    </row>
    <row r="256">
      <c r="A256" s="513" t="s">
        <v>3462</v>
      </c>
      <c r="B256" s="514"/>
      <c r="C256" s="514"/>
      <c r="D256" s="514" t="s">
        <v>303</v>
      </c>
      <c r="E256" s="514" t="s">
        <v>5752</v>
      </c>
      <c r="F256" s="513" t="s">
        <v>12</v>
      </c>
      <c r="G256" s="514" t="s">
        <v>465</v>
      </c>
      <c r="H256" s="514" t="s">
        <v>847</v>
      </c>
      <c r="I256" s="514" t="s">
        <v>7504</v>
      </c>
      <c r="J256" s="514" t="s">
        <v>7462</v>
      </c>
      <c r="K256" s="514" t="s">
        <v>7463</v>
      </c>
      <c r="L256" s="514" t="s">
        <v>7505</v>
      </c>
      <c r="M256" s="514"/>
      <c r="N256" s="514" t="s">
        <v>7506</v>
      </c>
      <c r="O256" s="514"/>
      <c r="P256" s="517" t="s">
        <v>950</v>
      </c>
      <c r="Q256" s="515" t="s">
        <v>331</v>
      </c>
      <c r="R256" s="515" t="s">
        <v>95</v>
      </c>
      <c r="S256" s="514"/>
      <c r="T256" s="514"/>
      <c r="U256" s="514" t="s">
        <v>7</v>
      </c>
    </row>
    <row r="257">
      <c r="A257" s="513" t="s">
        <v>3466</v>
      </c>
      <c r="B257" s="514" t="s">
        <v>7415</v>
      </c>
      <c r="C257" s="514" t="s">
        <v>5724</v>
      </c>
      <c r="D257" s="514" t="s">
        <v>303</v>
      </c>
      <c r="E257" s="514" t="s">
        <v>5752</v>
      </c>
      <c r="F257" s="513" t="s">
        <v>12</v>
      </c>
      <c r="G257" s="514" t="s">
        <v>465</v>
      </c>
      <c r="H257" s="514" t="s">
        <v>847</v>
      </c>
      <c r="I257" s="514" t="s">
        <v>7507</v>
      </c>
      <c r="J257" s="514"/>
      <c r="K257" s="514" t="s">
        <v>7508</v>
      </c>
      <c r="L257" s="514" t="s">
        <v>7509</v>
      </c>
      <c r="M257" s="514"/>
      <c r="N257" s="514" t="s">
        <v>7510</v>
      </c>
      <c r="O257" s="514"/>
      <c r="P257" s="517" t="s">
        <v>950</v>
      </c>
      <c r="Q257" s="515" t="s">
        <v>331</v>
      </c>
      <c r="R257" s="515" t="s">
        <v>95</v>
      </c>
      <c r="S257" s="514"/>
      <c r="T257" s="514"/>
      <c r="U257" s="514" t="s">
        <v>95</v>
      </c>
    </row>
    <row r="258">
      <c r="A258" s="513" t="s">
        <v>3472</v>
      </c>
      <c r="B258" s="514" t="s">
        <v>7415</v>
      </c>
      <c r="C258" s="514" t="s">
        <v>5724</v>
      </c>
      <c r="D258" s="514" t="s">
        <v>303</v>
      </c>
      <c r="E258" s="514" t="s">
        <v>5752</v>
      </c>
      <c r="F258" s="513" t="s">
        <v>12</v>
      </c>
      <c r="G258" s="514" t="s">
        <v>465</v>
      </c>
      <c r="H258" s="514" t="s">
        <v>847</v>
      </c>
      <c r="I258" s="514" t="s">
        <v>7511</v>
      </c>
      <c r="J258" s="514"/>
      <c r="K258" s="514" t="s">
        <v>7512</v>
      </c>
      <c r="L258" s="514" t="s">
        <v>7513</v>
      </c>
      <c r="M258" s="514" t="s">
        <v>7514</v>
      </c>
      <c r="N258" s="562" t="s">
        <v>7515</v>
      </c>
      <c r="O258" s="514"/>
      <c r="P258" s="517" t="s">
        <v>479</v>
      </c>
      <c r="Q258" s="515" t="s">
        <v>331</v>
      </c>
      <c r="R258" s="515" t="s">
        <v>95</v>
      </c>
      <c r="S258" s="514"/>
      <c r="T258" s="514"/>
      <c r="U258" s="514" t="s">
        <v>95</v>
      </c>
    </row>
    <row r="259">
      <c r="A259" s="513" t="s">
        <v>3477</v>
      </c>
      <c r="B259" s="514"/>
      <c r="C259" s="514"/>
      <c r="D259" s="514" t="s">
        <v>303</v>
      </c>
      <c r="E259" s="514" t="s">
        <v>5752</v>
      </c>
      <c r="F259" s="513" t="s">
        <v>11</v>
      </c>
      <c r="G259" s="514" t="s">
        <v>465</v>
      </c>
      <c r="H259" s="514" t="s">
        <v>847</v>
      </c>
      <c r="I259" s="514" t="s">
        <v>881</v>
      </c>
      <c r="J259" s="514"/>
      <c r="K259" s="514" t="s">
        <v>7516</v>
      </c>
      <c r="L259" s="514" t="s">
        <v>7517</v>
      </c>
      <c r="M259" s="514"/>
      <c r="N259" s="514" t="s">
        <v>7518</v>
      </c>
      <c r="O259" s="514"/>
      <c r="P259" s="528">
        <v>45478.0</v>
      </c>
      <c r="Q259" s="515" t="s">
        <v>94</v>
      </c>
      <c r="R259" s="515" t="s">
        <v>95</v>
      </c>
      <c r="S259" s="514"/>
      <c r="T259" s="514"/>
      <c r="U259" s="514"/>
    </row>
    <row r="260">
      <c r="A260" s="513" t="s">
        <v>3481</v>
      </c>
      <c r="B260" s="514"/>
      <c r="C260" s="514"/>
      <c r="D260" s="514" t="s">
        <v>303</v>
      </c>
      <c r="E260" s="514" t="s">
        <v>5752</v>
      </c>
      <c r="F260" s="513" t="s">
        <v>12</v>
      </c>
      <c r="G260" s="514" t="s">
        <v>465</v>
      </c>
      <c r="H260" s="514" t="s">
        <v>847</v>
      </c>
      <c r="I260" s="514" t="s">
        <v>7519</v>
      </c>
      <c r="J260" s="514"/>
      <c r="K260" s="514" t="s">
        <v>7520</v>
      </c>
      <c r="L260" s="514" t="s">
        <v>7521</v>
      </c>
      <c r="M260" s="514" t="s">
        <v>7522</v>
      </c>
      <c r="N260" s="514" t="s">
        <v>7523</v>
      </c>
      <c r="O260" s="514"/>
      <c r="P260" s="528">
        <v>45478.0</v>
      </c>
      <c r="Q260" s="515" t="s">
        <v>94</v>
      </c>
      <c r="R260" s="515" t="s">
        <v>95</v>
      </c>
      <c r="S260" s="514"/>
      <c r="T260" s="514"/>
      <c r="U260" s="514"/>
    </row>
    <row r="261">
      <c r="A261" s="513" t="s">
        <v>3486</v>
      </c>
      <c r="B261" s="514"/>
      <c r="C261" s="514"/>
      <c r="D261" s="514" t="s">
        <v>303</v>
      </c>
      <c r="E261" s="514" t="s">
        <v>5752</v>
      </c>
      <c r="F261" s="513" t="s">
        <v>11</v>
      </c>
      <c r="G261" s="514" t="s">
        <v>545</v>
      </c>
      <c r="H261" s="514" t="s">
        <v>847</v>
      </c>
      <c r="I261" s="514" t="s">
        <v>7524</v>
      </c>
      <c r="J261" s="514"/>
      <c r="K261" s="514" t="s">
        <v>7525</v>
      </c>
      <c r="L261" s="514" t="s">
        <v>7526</v>
      </c>
      <c r="M261" s="514"/>
      <c r="N261" s="514"/>
      <c r="O261" s="537"/>
      <c r="P261" s="528"/>
      <c r="Q261" s="515" t="s">
        <v>331</v>
      </c>
      <c r="R261" s="515" t="s">
        <v>95</v>
      </c>
      <c r="S261" s="553" t="s">
        <v>1737</v>
      </c>
      <c r="T261" s="514"/>
      <c r="U261" s="514"/>
    </row>
    <row r="262">
      <c r="A262" s="513" t="s">
        <v>3491</v>
      </c>
      <c r="B262" s="514"/>
      <c r="C262" s="514"/>
      <c r="D262" s="514" t="s">
        <v>303</v>
      </c>
      <c r="E262" s="514" t="s">
        <v>5752</v>
      </c>
      <c r="F262" s="513" t="s">
        <v>12</v>
      </c>
      <c r="G262" s="514" t="s">
        <v>588</v>
      </c>
      <c r="H262" s="514" t="s">
        <v>847</v>
      </c>
      <c r="I262" s="514" t="s">
        <v>7527</v>
      </c>
      <c r="J262" s="514" t="s">
        <v>7528</v>
      </c>
      <c r="K262" s="514" t="s">
        <v>7529</v>
      </c>
      <c r="L262" s="514" t="s">
        <v>7530</v>
      </c>
      <c r="M262" s="514"/>
      <c r="N262" s="514"/>
      <c r="O262" s="537"/>
      <c r="P262" s="514"/>
      <c r="Q262" s="515" t="s">
        <v>331</v>
      </c>
      <c r="R262" s="515" t="s">
        <v>95</v>
      </c>
      <c r="S262" s="553" t="s">
        <v>1737</v>
      </c>
      <c r="T262" s="514"/>
      <c r="U262" s="514"/>
    </row>
    <row r="263">
      <c r="A263" s="513" t="s">
        <v>3496</v>
      </c>
      <c r="B263" s="514"/>
      <c r="C263" s="514"/>
      <c r="D263" s="514" t="s">
        <v>303</v>
      </c>
      <c r="E263" s="514" t="s">
        <v>5752</v>
      </c>
      <c r="F263" s="513" t="s">
        <v>11</v>
      </c>
      <c r="G263" s="514" t="s">
        <v>545</v>
      </c>
      <c r="H263" s="514" t="s">
        <v>847</v>
      </c>
      <c r="I263" s="514" t="s">
        <v>7531</v>
      </c>
      <c r="J263" s="514"/>
      <c r="K263" s="514" t="s">
        <v>7532</v>
      </c>
      <c r="L263" s="514" t="s">
        <v>7533</v>
      </c>
      <c r="M263" s="514"/>
      <c r="N263" s="514"/>
      <c r="O263" s="537"/>
      <c r="P263" s="514"/>
      <c r="Q263" s="515" t="s">
        <v>331</v>
      </c>
      <c r="R263" s="515" t="s">
        <v>95</v>
      </c>
      <c r="S263" s="553" t="s">
        <v>1737</v>
      </c>
      <c r="T263" s="514"/>
      <c r="U263" s="514"/>
    </row>
    <row r="264">
      <c r="A264" s="513" t="s">
        <v>3501</v>
      </c>
      <c r="B264" s="514"/>
      <c r="C264" s="514"/>
      <c r="D264" s="514" t="s">
        <v>303</v>
      </c>
      <c r="E264" s="514" t="s">
        <v>5752</v>
      </c>
      <c r="F264" s="513" t="s">
        <v>11</v>
      </c>
      <c r="G264" s="514" t="s">
        <v>465</v>
      </c>
      <c r="H264" s="514" t="s">
        <v>847</v>
      </c>
      <c r="I264" s="514" t="s">
        <v>7534</v>
      </c>
      <c r="J264" s="514"/>
      <c r="K264" s="514" t="s">
        <v>7535</v>
      </c>
      <c r="L264" s="514" t="s">
        <v>7536</v>
      </c>
      <c r="M264" s="514"/>
      <c r="N264" s="514" t="s">
        <v>7537</v>
      </c>
      <c r="O264" s="537"/>
      <c r="P264" s="514"/>
      <c r="Q264" s="515" t="s">
        <v>331</v>
      </c>
      <c r="R264" s="515" t="s">
        <v>95</v>
      </c>
      <c r="S264" s="553" t="s">
        <v>1737</v>
      </c>
      <c r="T264" s="514"/>
      <c r="U264" s="514" t="s">
        <v>7</v>
      </c>
    </row>
    <row r="265">
      <c r="A265" s="513" t="s">
        <v>3507</v>
      </c>
      <c r="B265" s="514"/>
      <c r="C265" s="514"/>
      <c r="D265" s="514" t="s">
        <v>303</v>
      </c>
      <c r="E265" s="514" t="s">
        <v>5752</v>
      </c>
      <c r="F265" s="513" t="s">
        <v>11</v>
      </c>
      <c r="G265" s="514" t="s">
        <v>465</v>
      </c>
      <c r="H265" s="514" t="s">
        <v>847</v>
      </c>
      <c r="I265" s="514" t="s">
        <v>7538</v>
      </c>
      <c r="J265" s="514" t="s">
        <v>7462</v>
      </c>
      <c r="K265" s="514" t="s">
        <v>7463</v>
      </c>
      <c r="L265" s="514" t="s">
        <v>7539</v>
      </c>
      <c r="M265" s="514"/>
      <c r="N265" s="514" t="s">
        <v>7498</v>
      </c>
      <c r="O265" s="514"/>
      <c r="P265" s="517" t="s">
        <v>950</v>
      </c>
      <c r="Q265" s="515" t="s">
        <v>331</v>
      </c>
      <c r="R265" s="515" t="s">
        <v>95</v>
      </c>
      <c r="S265" s="514"/>
      <c r="T265" s="514"/>
      <c r="U265" s="514"/>
    </row>
    <row r="266">
      <c r="A266" s="513" t="s">
        <v>3514</v>
      </c>
      <c r="B266" s="514"/>
      <c r="C266" s="514"/>
      <c r="D266" s="514" t="s">
        <v>303</v>
      </c>
      <c r="E266" s="514" t="s">
        <v>5752</v>
      </c>
      <c r="F266" s="513" t="s">
        <v>11</v>
      </c>
      <c r="G266" s="514" t="s">
        <v>465</v>
      </c>
      <c r="H266" s="514" t="s">
        <v>847</v>
      </c>
      <c r="I266" s="514" t="s">
        <v>7540</v>
      </c>
      <c r="J266" s="514" t="s">
        <v>7462</v>
      </c>
      <c r="K266" s="514" t="s">
        <v>7463</v>
      </c>
      <c r="L266" s="514" t="s">
        <v>7541</v>
      </c>
      <c r="M266" s="514"/>
      <c r="N266" s="514" t="s">
        <v>7542</v>
      </c>
      <c r="O266" s="514"/>
      <c r="P266" s="515" t="s">
        <v>479</v>
      </c>
      <c r="Q266" s="515" t="s">
        <v>331</v>
      </c>
      <c r="R266" s="515" t="s">
        <v>95</v>
      </c>
      <c r="S266" s="514"/>
      <c r="T266" s="514"/>
      <c r="U266" s="514" t="s">
        <v>7</v>
      </c>
    </row>
    <row r="267">
      <c r="A267" s="513" t="s">
        <v>3517</v>
      </c>
      <c r="B267" s="514"/>
      <c r="C267" s="538">
        <v>3.7</v>
      </c>
      <c r="D267" s="514" t="s">
        <v>303</v>
      </c>
      <c r="E267" s="514" t="s">
        <v>5752</v>
      </c>
      <c r="F267" s="513" t="s">
        <v>11</v>
      </c>
      <c r="G267" s="514" t="s">
        <v>465</v>
      </c>
      <c r="H267" s="514" t="s">
        <v>847</v>
      </c>
      <c r="I267" s="514" t="s">
        <v>7543</v>
      </c>
      <c r="J267" s="514"/>
      <c r="K267" s="514" t="s">
        <v>7544</v>
      </c>
      <c r="L267" s="514" t="s">
        <v>7545</v>
      </c>
      <c r="M267" s="514"/>
      <c r="N267" s="514" t="s">
        <v>7546</v>
      </c>
      <c r="O267" s="514"/>
      <c r="P267" s="515" t="s">
        <v>479</v>
      </c>
      <c r="Q267" s="515" t="s">
        <v>331</v>
      </c>
      <c r="R267" s="515" t="s">
        <v>95</v>
      </c>
      <c r="S267" s="514"/>
      <c r="T267" s="514"/>
      <c r="U267" s="514"/>
    </row>
    <row r="268">
      <c r="A268" s="513" t="s">
        <v>3522</v>
      </c>
      <c r="B268" s="514"/>
      <c r="C268" s="538">
        <v>3.7</v>
      </c>
      <c r="D268" s="514" t="s">
        <v>303</v>
      </c>
      <c r="E268" s="514" t="s">
        <v>5752</v>
      </c>
      <c r="F268" s="513" t="s">
        <v>12</v>
      </c>
      <c r="G268" s="514" t="s">
        <v>465</v>
      </c>
      <c r="H268" s="514" t="s">
        <v>847</v>
      </c>
      <c r="I268" s="514" t="s">
        <v>7547</v>
      </c>
      <c r="J268" s="514" t="s">
        <v>7548</v>
      </c>
      <c r="K268" s="514" t="s">
        <v>7549</v>
      </c>
      <c r="L268" s="514" t="s">
        <v>7550</v>
      </c>
      <c r="M268" s="514"/>
      <c r="N268" s="514" t="s">
        <v>7551</v>
      </c>
      <c r="O268" s="514"/>
      <c r="P268" s="517" t="s">
        <v>479</v>
      </c>
      <c r="Q268" s="515" t="s">
        <v>331</v>
      </c>
      <c r="R268" s="515" t="s">
        <v>95</v>
      </c>
      <c r="S268" s="514"/>
      <c r="T268" s="514"/>
      <c r="U268" s="514" t="s">
        <v>95</v>
      </c>
    </row>
    <row r="269">
      <c r="A269" s="513" t="s">
        <v>3527</v>
      </c>
      <c r="B269" s="514"/>
      <c r="C269" s="538">
        <v>3.7</v>
      </c>
      <c r="D269" s="514" t="s">
        <v>303</v>
      </c>
      <c r="E269" s="514" t="s">
        <v>5752</v>
      </c>
      <c r="F269" s="513" t="s">
        <v>12</v>
      </c>
      <c r="G269" s="514" t="s">
        <v>465</v>
      </c>
      <c r="H269" s="514" t="s">
        <v>847</v>
      </c>
      <c r="I269" s="514" t="s">
        <v>7552</v>
      </c>
      <c r="J269" s="514" t="s">
        <v>7553</v>
      </c>
      <c r="K269" s="514" t="s">
        <v>7554</v>
      </c>
      <c r="L269" s="514" t="s">
        <v>7555</v>
      </c>
      <c r="M269" s="514"/>
      <c r="N269" s="514" t="s">
        <v>7556</v>
      </c>
      <c r="O269" s="514"/>
      <c r="P269" s="515" t="s">
        <v>479</v>
      </c>
      <c r="Q269" s="515" t="s">
        <v>331</v>
      </c>
      <c r="R269" s="515" t="s">
        <v>95</v>
      </c>
      <c r="S269" s="514"/>
      <c r="T269" s="514"/>
      <c r="U269" s="514" t="s">
        <v>7</v>
      </c>
    </row>
    <row r="270">
      <c r="A270" s="513" t="s">
        <v>3532</v>
      </c>
      <c r="B270" s="514"/>
      <c r="C270" s="538">
        <v>3.7</v>
      </c>
      <c r="D270" s="514" t="s">
        <v>303</v>
      </c>
      <c r="E270" s="514" t="s">
        <v>5752</v>
      </c>
      <c r="F270" s="513" t="s">
        <v>12</v>
      </c>
      <c r="G270" s="514" t="s">
        <v>465</v>
      </c>
      <c r="H270" s="514" t="s">
        <v>847</v>
      </c>
      <c r="I270" s="514" t="s">
        <v>7557</v>
      </c>
      <c r="J270" s="514" t="s">
        <v>7558</v>
      </c>
      <c r="K270" s="514" t="s">
        <v>7554</v>
      </c>
      <c r="L270" s="514" t="s">
        <v>7559</v>
      </c>
      <c r="M270" s="514"/>
      <c r="N270" s="514" t="s">
        <v>7560</v>
      </c>
      <c r="O270" s="514"/>
      <c r="P270" s="517" t="s">
        <v>950</v>
      </c>
      <c r="Q270" s="515" t="s">
        <v>331</v>
      </c>
      <c r="R270" s="515" t="s">
        <v>95</v>
      </c>
      <c r="S270" s="514"/>
      <c r="T270" s="514"/>
      <c r="U270" s="514" t="s">
        <v>7</v>
      </c>
    </row>
    <row r="271">
      <c r="A271" s="513" t="s">
        <v>3537</v>
      </c>
      <c r="B271" s="514"/>
      <c r="C271" s="538">
        <v>3.7</v>
      </c>
      <c r="D271" s="514" t="s">
        <v>303</v>
      </c>
      <c r="E271" s="514" t="s">
        <v>5752</v>
      </c>
      <c r="F271" s="513" t="s">
        <v>12</v>
      </c>
      <c r="G271" s="514" t="s">
        <v>465</v>
      </c>
      <c r="H271" s="514" t="s">
        <v>847</v>
      </c>
      <c r="I271" s="514" t="s">
        <v>7561</v>
      </c>
      <c r="J271" s="514"/>
      <c r="K271" s="514" t="s">
        <v>7562</v>
      </c>
      <c r="L271" s="514" t="s">
        <v>7563</v>
      </c>
      <c r="M271" s="514"/>
      <c r="N271" s="514" t="s">
        <v>7556</v>
      </c>
      <c r="O271" s="514"/>
      <c r="P271" s="515" t="s">
        <v>479</v>
      </c>
      <c r="Q271" s="515" t="s">
        <v>331</v>
      </c>
      <c r="R271" s="515" t="s">
        <v>95</v>
      </c>
      <c r="S271" s="514"/>
      <c r="T271" s="514"/>
      <c r="U271" s="514" t="s">
        <v>7</v>
      </c>
    </row>
    <row r="272">
      <c r="A272" s="513" t="s">
        <v>3540</v>
      </c>
      <c r="B272" s="514"/>
      <c r="C272" s="514"/>
      <c r="D272" s="514" t="s">
        <v>303</v>
      </c>
      <c r="E272" s="514" t="s">
        <v>5752</v>
      </c>
      <c r="F272" s="513" t="s">
        <v>12</v>
      </c>
      <c r="G272" s="514" t="s">
        <v>465</v>
      </c>
      <c r="H272" s="514" t="s">
        <v>847</v>
      </c>
      <c r="I272" s="514" t="s">
        <v>7564</v>
      </c>
      <c r="J272" s="514"/>
      <c r="K272" s="514" t="s">
        <v>7565</v>
      </c>
      <c r="L272" s="514" t="s">
        <v>7566</v>
      </c>
      <c r="M272" s="514"/>
      <c r="N272" s="514" t="s">
        <v>7567</v>
      </c>
      <c r="O272" s="514"/>
      <c r="P272" s="517" t="s">
        <v>950</v>
      </c>
      <c r="Q272" s="515" t="s">
        <v>331</v>
      </c>
      <c r="R272" s="515" t="s">
        <v>95</v>
      </c>
      <c r="S272" s="514"/>
      <c r="T272" s="514"/>
      <c r="U272" s="514" t="s">
        <v>7</v>
      </c>
    </row>
    <row r="273">
      <c r="A273" s="513" t="s">
        <v>3544</v>
      </c>
      <c r="B273" s="514"/>
      <c r="C273" s="514"/>
      <c r="D273" s="514" t="s">
        <v>303</v>
      </c>
      <c r="E273" s="514" t="s">
        <v>5752</v>
      </c>
      <c r="F273" s="513" t="s">
        <v>11</v>
      </c>
      <c r="G273" s="514" t="s">
        <v>465</v>
      </c>
      <c r="H273" s="514" t="s">
        <v>847</v>
      </c>
      <c r="I273" s="514" t="s">
        <v>7568</v>
      </c>
      <c r="J273" s="514"/>
      <c r="K273" s="514" t="s">
        <v>7569</v>
      </c>
      <c r="L273" s="514" t="s">
        <v>7570</v>
      </c>
      <c r="M273" s="514"/>
      <c r="N273" s="514" t="s">
        <v>7571</v>
      </c>
      <c r="O273" s="514"/>
      <c r="P273" s="517" t="s">
        <v>950</v>
      </c>
      <c r="Q273" s="515" t="s">
        <v>331</v>
      </c>
      <c r="R273" s="515" t="s">
        <v>95</v>
      </c>
      <c r="S273" s="514"/>
      <c r="T273" s="514"/>
      <c r="U273" s="514" t="s">
        <v>95</v>
      </c>
    </row>
    <row r="274">
      <c r="A274" s="513" t="s">
        <v>3549</v>
      </c>
      <c r="B274" s="514" t="s">
        <v>7572</v>
      </c>
      <c r="C274" s="514"/>
      <c r="D274" s="514" t="s">
        <v>303</v>
      </c>
      <c r="E274" s="514" t="s">
        <v>5752</v>
      </c>
      <c r="F274" s="513" t="s">
        <v>12</v>
      </c>
      <c r="G274" s="514" t="s">
        <v>465</v>
      </c>
      <c r="H274" s="514" t="s">
        <v>847</v>
      </c>
      <c r="I274" s="514" t="s">
        <v>7573</v>
      </c>
      <c r="J274" s="514" t="s">
        <v>7574</v>
      </c>
      <c r="K274" s="514" t="s">
        <v>7575</v>
      </c>
      <c r="L274" s="514" t="s">
        <v>7576</v>
      </c>
      <c r="M274" s="514"/>
      <c r="N274" s="514" t="s">
        <v>7577</v>
      </c>
      <c r="O274" s="514"/>
      <c r="P274" s="517" t="s">
        <v>950</v>
      </c>
      <c r="Q274" s="515" t="s">
        <v>331</v>
      </c>
      <c r="R274" s="515" t="s">
        <v>95</v>
      </c>
      <c r="S274" s="514"/>
      <c r="T274" s="514"/>
      <c r="U274" s="514" t="s">
        <v>95</v>
      </c>
    </row>
    <row r="275">
      <c r="A275" s="513" t="s">
        <v>3554</v>
      </c>
      <c r="B275" s="514"/>
      <c r="C275" s="538">
        <v>3.7</v>
      </c>
      <c r="D275" s="514" t="s">
        <v>303</v>
      </c>
      <c r="E275" s="514" t="s">
        <v>5752</v>
      </c>
      <c r="F275" s="513" t="s">
        <v>11</v>
      </c>
      <c r="G275" s="514" t="s">
        <v>465</v>
      </c>
      <c r="H275" s="514" t="s">
        <v>847</v>
      </c>
      <c r="I275" s="514" t="s">
        <v>7578</v>
      </c>
      <c r="J275" s="514" t="s">
        <v>7558</v>
      </c>
      <c r="K275" s="514" t="s">
        <v>7579</v>
      </c>
      <c r="L275" s="514" t="s">
        <v>7580</v>
      </c>
      <c r="M275" s="514" t="s">
        <v>7581</v>
      </c>
      <c r="N275" s="514" t="s">
        <v>7582</v>
      </c>
      <c r="O275" s="537"/>
      <c r="P275" s="514"/>
      <c r="Q275" s="515" t="s">
        <v>331</v>
      </c>
      <c r="R275" s="515" t="s">
        <v>95</v>
      </c>
      <c r="S275" s="553" t="s">
        <v>1737</v>
      </c>
      <c r="T275" s="514"/>
      <c r="U275" s="514"/>
    </row>
    <row r="276">
      <c r="A276" s="513" t="s">
        <v>3560</v>
      </c>
      <c r="B276" s="514"/>
      <c r="C276" s="514"/>
      <c r="D276" s="514" t="s">
        <v>303</v>
      </c>
      <c r="E276" s="514" t="s">
        <v>5752</v>
      </c>
      <c r="F276" s="513" t="s">
        <v>12</v>
      </c>
      <c r="G276" s="514" t="s">
        <v>465</v>
      </c>
      <c r="H276" s="514" t="s">
        <v>847</v>
      </c>
      <c r="I276" s="514" t="s">
        <v>7583</v>
      </c>
      <c r="J276" s="514" t="s">
        <v>7584</v>
      </c>
      <c r="K276" s="514" t="s">
        <v>7585</v>
      </c>
      <c r="L276" s="514" t="s">
        <v>7586</v>
      </c>
      <c r="M276" s="514" t="s">
        <v>7587</v>
      </c>
      <c r="N276" s="514" t="s">
        <v>7588</v>
      </c>
      <c r="O276" s="537"/>
      <c r="P276" s="514"/>
      <c r="Q276" s="515" t="s">
        <v>331</v>
      </c>
      <c r="R276" s="515" t="s">
        <v>95</v>
      </c>
      <c r="S276" s="553" t="s">
        <v>1737</v>
      </c>
      <c r="T276" s="514"/>
      <c r="U276" s="514"/>
    </row>
    <row r="277">
      <c r="A277" s="513" t="s">
        <v>3564</v>
      </c>
      <c r="B277" s="514"/>
      <c r="C277" s="538">
        <v>3.7</v>
      </c>
      <c r="D277" s="514" t="s">
        <v>303</v>
      </c>
      <c r="E277" s="514" t="s">
        <v>5752</v>
      </c>
      <c r="F277" s="513" t="s">
        <v>11</v>
      </c>
      <c r="G277" s="514" t="s">
        <v>465</v>
      </c>
      <c r="H277" s="514" t="s">
        <v>847</v>
      </c>
      <c r="I277" s="514" t="s">
        <v>7589</v>
      </c>
      <c r="J277" s="514" t="s">
        <v>7590</v>
      </c>
      <c r="K277" s="514" t="s">
        <v>7591</v>
      </c>
      <c r="L277" s="514" t="s">
        <v>7592</v>
      </c>
      <c r="M277" s="514"/>
      <c r="N277" s="514" t="s">
        <v>7593</v>
      </c>
      <c r="O277" s="537"/>
      <c r="P277" s="514"/>
      <c r="Q277" s="515" t="s">
        <v>331</v>
      </c>
      <c r="R277" s="515" t="s">
        <v>95</v>
      </c>
      <c r="S277" s="553" t="s">
        <v>1737</v>
      </c>
      <c r="T277" s="514"/>
      <c r="U277" s="514"/>
    </row>
    <row r="278">
      <c r="A278" s="513" t="s">
        <v>3570</v>
      </c>
      <c r="B278" s="514" t="s">
        <v>7594</v>
      </c>
      <c r="C278" s="514" t="s">
        <v>6865</v>
      </c>
      <c r="D278" s="514" t="s">
        <v>303</v>
      </c>
      <c r="E278" s="514" t="s">
        <v>5752</v>
      </c>
      <c r="F278" s="513" t="s">
        <v>11</v>
      </c>
      <c r="G278" s="514" t="s">
        <v>465</v>
      </c>
      <c r="H278" s="514" t="s">
        <v>847</v>
      </c>
      <c r="I278" s="514" t="s">
        <v>7595</v>
      </c>
      <c r="J278" s="514"/>
      <c r="K278" s="514" t="s">
        <v>7596</v>
      </c>
      <c r="L278" s="514" t="s">
        <v>7597</v>
      </c>
      <c r="M278" s="514"/>
      <c r="N278" s="514" t="s">
        <v>7598</v>
      </c>
      <c r="O278" s="537"/>
      <c r="P278" s="514"/>
      <c r="Q278" s="515" t="s">
        <v>331</v>
      </c>
      <c r="R278" s="515" t="s">
        <v>95</v>
      </c>
      <c r="S278" s="553" t="s">
        <v>1737</v>
      </c>
      <c r="T278" s="514"/>
      <c r="U278" s="514" t="s">
        <v>7</v>
      </c>
    </row>
    <row r="279">
      <c r="A279" s="513" t="s">
        <v>3576</v>
      </c>
      <c r="B279" s="514"/>
      <c r="C279" s="514"/>
      <c r="D279" s="514" t="s">
        <v>303</v>
      </c>
      <c r="E279" s="514" t="s">
        <v>5752</v>
      </c>
      <c r="F279" s="513" t="s">
        <v>12</v>
      </c>
      <c r="G279" s="514" t="s">
        <v>465</v>
      </c>
      <c r="H279" s="514" t="s">
        <v>847</v>
      </c>
      <c r="I279" s="514" t="s">
        <v>7599</v>
      </c>
      <c r="J279" s="514"/>
      <c r="K279" s="514" t="s">
        <v>7600</v>
      </c>
      <c r="L279" s="514" t="s">
        <v>7601</v>
      </c>
      <c r="M279" s="514"/>
      <c r="N279" s="514" t="s">
        <v>7602</v>
      </c>
      <c r="O279" s="514"/>
      <c r="P279" s="515" t="s">
        <v>479</v>
      </c>
      <c r="Q279" s="515" t="s">
        <v>331</v>
      </c>
      <c r="R279" s="515" t="s">
        <v>95</v>
      </c>
      <c r="S279" s="514"/>
      <c r="T279" s="514"/>
      <c r="U279" s="514" t="s">
        <v>95</v>
      </c>
    </row>
    <row r="280">
      <c r="A280" s="513" t="s">
        <v>3581</v>
      </c>
      <c r="B280" s="514" t="s">
        <v>7603</v>
      </c>
      <c r="C280" s="514"/>
      <c r="D280" s="514" t="s">
        <v>303</v>
      </c>
      <c r="E280" s="514" t="s">
        <v>5752</v>
      </c>
      <c r="F280" s="513" t="s">
        <v>12</v>
      </c>
      <c r="G280" s="514" t="s">
        <v>465</v>
      </c>
      <c r="H280" s="514" t="s">
        <v>847</v>
      </c>
      <c r="I280" s="515" t="s">
        <v>7604</v>
      </c>
      <c r="J280" s="514"/>
      <c r="K280" s="514" t="s">
        <v>7605</v>
      </c>
      <c r="L280" s="514" t="s">
        <v>7606</v>
      </c>
      <c r="M280" s="514"/>
      <c r="N280" s="514" t="s">
        <v>7607</v>
      </c>
      <c r="O280" s="514"/>
      <c r="P280" s="517" t="s">
        <v>950</v>
      </c>
      <c r="Q280" s="515" t="s">
        <v>331</v>
      </c>
      <c r="R280" s="515" t="s">
        <v>95</v>
      </c>
      <c r="S280" s="514"/>
      <c r="T280" s="514"/>
      <c r="U280" s="514" t="s">
        <v>7</v>
      </c>
    </row>
    <row r="281">
      <c r="A281" s="513" t="s">
        <v>3586</v>
      </c>
      <c r="B281" s="514"/>
      <c r="C281" s="514"/>
      <c r="D281" s="514" t="s">
        <v>303</v>
      </c>
      <c r="E281" s="514" t="s">
        <v>7423</v>
      </c>
      <c r="F281" s="513" t="s">
        <v>11</v>
      </c>
      <c r="G281" s="514" t="s">
        <v>465</v>
      </c>
      <c r="H281" s="514" t="s">
        <v>847</v>
      </c>
      <c r="I281" s="514" t="s">
        <v>7608</v>
      </c>
      <c r="J281" s="514"/>
      <c r="K281" s="514" t="s">
        <v>7609</v>
      </c>
      <c r="L281" s="514" t="s">
        <v>7610</v>
      </c>
      <c r="M281" s="514"/>
      <c r="N281" s="514" t="s">
        <v>7611</v>
      </c>
      <c r="O281" s="514"/>
      <c r="P281" s="515" t="s">
        <v>479</v>
      </c>
      <c r="Q281" s="515" t="s">
        <v>331</v>
      </c>
      <c r="R281" s="515" t="s">
        <v>95</v>
      </c>
      <c r="S281" s="514"/>
      <c r="T281" s="514"/>
      <c r="U281" s="514"/>
    </row>
    <row r="282">
      <c r="A282" s="513" t="s">
        <v>3590</v>
      </c>
      <c r="B282" s="514"/>
      <c r="C282" s="514"/>
      <c r="D282" s="514" t="s">
        <v>303</v>
      </c>
      <c r="E282" s="514" t="s">
        <v>5752</v>
      </c>
      <c r="F282" s="513" t="s">
        <v>11</v>
      </c>
      <c r="G282" s="514" t="s">
        <v>588</v>
      </c>
      <c r="H282" s="514" t="s">
        <v>847</v>
      </c>
      <c r="I282" s="514" t="s">
        <v>7612</v>
      </c>
      <c r="J282" s="514" t="s">
        <v>7613</v>
      </c>
      <c r="K282" s="514" t="s">
        <v>7614</v>
      </c>
      <c r="L282" s="514" t="s">
        <v>7615</v>
      </c>
      <c r="M282" s="514"/>
      <c r="N282" s="514"/>
      <c r="O282" s="537"/>
      <c r="P282" s="563"/>
      <c r="Q282" s="515" t="s">
        <v>331</v>
      </c>
      <c r="R282" s="515" t="s">
        <v>95</v>
      </c>
      <c r="S282" s="553" t="s">
        <v>1737</v>
      </c>
      <c r="T282" s="514"/>
      <c r="U282" s="514"/>
    </row>
    <row r="283">
      <c r="A283" s="513" t="s">
        <v>3595</v>
      </c>
      <c r="B283" s="514"/>
      <c r="C283" s="514"/>
      <c r="D283" s="514" t="s">
        <v>303</v>
      </c>
      <c r="E283" s="514" t="s">
        <v>6444</v>
      </c>
      <c r="F283" s="513" t="s">
        <v>11</v>
      </c>
      <c r="G283" s="514" t="s">
        <v>465</v>
      </c>
      <c r="H283" s="513" t="s">
        <v>2267</v>
      </c>
      <c r="I283" s="514" t="s">
        <v>7616</v>
      </c>
      <c r="J283" s="514"/>
      <c r="K283" s="549" t="s">
        <v>7617</v>
      </c>
      <c r="L283" s="514" t="s">
        <v>7618</v>
      </c>
      <c r="M283" s="514"/>
      <c r="N283" s="514" t="s">
        <v>7619</v>
      </c>
      <c r="O283" s="514"/>
      <c r="P283" s="528">
        <v>45478.0</v>
      </c>
      <c r="Q283" s="515" t="s">
        <v>94</v>
      </c>
      <c r="R283" s="515" t="s">
        <v>95</v>
      </c>
      <c r="S283" s="514"/>
      <c r="T283" s="514"/>
      <c r="U283" s="514"/>
    </row>
    <row r="284">
      <c r="A284" s="513" t="s">
        <v>3600</v>
      </c>
      <c r="B284" s="514"/>
      <c r="C284" s="514"/>
      <c r="D284" s="514" t="s">
        <v>303</v>
      </c>
      <c r="E284" s="514" t="s">
        <v>5752</v>
      </c>
      <c r="F284" s="513" t="s">
        <v>11</v>
      </c>
      <c r="G284" s="514" t="s">
        <v>465</v>
      </c>
      <c r="H284" s="513" t="s">
        <v>847</v>
      </c>
      <c r="I284" s="514" t="s">
        <v>7620</v>
      </c>
      <c r="J284" s="514" t="s">
        <v>7621</v>
      </c>
      <c r="K284" s="514" t="s">
        <v>7622</v>
      </c>
      <c r="L284" s="514" t="s">
        <v>7623</v>
      </c>
      <c r="M284" s="514" t="s">
        <v>215</v>
      </c>
      <c r="N284" s="514" t="s">
        <v>7624</v>
      </c>
      <c r="O284" s="514"/>
      <c r="P284" s="517" t="s">
        <v>950</v>
      </c>
      <c r="Q284" s="515" t="s">
        <v>331</v>
      </c>
      <c r="R284" s="515" t="s">
        <v>95</v>
      </c>
      <c r="S284" s="514"/>
      <c r="T284" s="514"/>
      <c r="U284" s="514"/>
    </row>
    <row r="285">
      <c r="A285" s="513" t="s">
        <v>3605</v>
      </c>
      <c r="B285" s="514"/>
      <c r="C285" s="514"/>
      <c r="D285" s="514" t="s">
        <v>303</v>
      </c>
      <c r="E285" s="514" t="s">
        <v>5752</v>
      </c>
      <c r="F285" s="513" t="s">
        <v>11</v>
      </c>
      <c r="G285" s="514" t="s">
        <v>465</v>
      </c>
      <c r="H285" s="513" t="s">
        <v>847</v>
      </c>
      <c r="I285" s="514" t="s">
        <v>7625</v>
      </c>
      <c r="J285" s="514" t="s">
        <v>7621</v>
      </c>
      <c r="K285" s="514" t="s">
        <v>7626</v>
      </c>
      <c r="L285" s="514" t="s">
        <v>7623</v>
      </c>
      <c r="M285" s="514" t="s">
        <v>7627</v>
      </c>
      <c r="N285" s="514" t="s">
        <v>7628</v>
      </c>
      <c r="O285" s="514"/>
      <c r="P285" s="564">
        <v>45509.0</v>
      </c>
      <c r="Q285" s="515" t="s">
        <v>331</v>
      </c>
      <c r="R285" s="515" t="s">
        <v>95</v>
      </c>
      <c r="S285" s="514"/>
      <c r="T285" s="514"/>
      <c r="U285" s="514"/>
    </row>
    <row r="286">
      <c r="A286" s="513" t="s">
        <v>3608</v>
      </c>
      <c r="B286" s="514"/>
      <c r="C286" s="514"/>
      <c r="D286" s="514" t="s">
        <v>303</v>
      </c>
      <c r="E286" s="514" t="s">
        <v>5752</v>
      </c>
      <c r="F286" s="513" t="s">
        <v>11</v>
      </c>
      <c r="G286" s="514" t="s">
        <v>465</v>
      </c>
      <c r="H286" s="513" t="s">
        <v>847</v>
      </c>
      <c r="I286" s="514" t="s">
        <v>7629</v>
      </c>
      <c r="J286" s="514" t="s">
        <v>7621</v>
      </c>
      <c r="K286" s="514" t="s">
        <v>7630</v>
      </c>
      <c r="L286" s="514" t="s">
        <v>7623</v>
      </c>
      <c r="M286" s="514" t="s">
        <v>7627</v>
      </c>
      <c r="N286" s="514" t="s">
        <v>7631</v>
      </c>
      <c r="O286" s="514"/>
      <c r="P286" s="564">
        <v>45509.0</v>
      </c>
      <c r="Q286" s="515" t="s">
        <v>331</v>
      </c>
      <c r="R286" s="515" t="s">
        <v>95</v>
      </c>
      <c r="S286" s="514"/>
      <c r="T286" s="514"/>
      <c r="U286" s="514"/>
    </row>
    <row r="287">
      <c r="A287" s="513" t="s">
        <v>3612</v>
      </c>
      <c r="B287" s="514"/>
      <c r="C287" s="514"/>
      <c r="D287" s="514" t="s">
        <v>303</v>
      </c>
      <c r="E287" s="514" t="s">
        <v>5752</v>
      </c>
      <c r="F287" s="513" t="s">
        <v>11</v>
      </c>
      <c r="G287" s="514" t="s">
        <v>465</v>
      </c>
      <c r="H287" s="513" t="s">
        <v>847</v>
      </c>
      <c r="I287" s="514" t="s">
        <v>7632</v>
      </c>
      <c r="J287" s="514" t="s">
        <v>7621</v>
      </c>
      <c r="K287" s="514" t="s">
        <v>7633</v>
      </c>
      <c r="L287" s="514" t="s">
        <v>7623</v>
      </c>
      <c r="M287" s="514"/>
      <c r="N287" s="514" t="s">
        <v>7634</v>
      </c>
      <c r="O287" s="514"/>
      <c r="P287" s="564">
        <v>45509.0</v>
      </c>
      <c r="Q287" s="515" t="s">
        <v>331</v>
      </c>
      <c r="R287" s="515" t="s">
        <v>95</v>
      </c>
      <c r="S287" s="514"/>
      <c r="T287" s="514"/>
      <c r="U287" s="514"/>
    </row>
    <row r="288">
      <c r="A288" s="513" t="s">
        <v>3617</v>
      </c>
      <c r="B288" s="514"/>
      <c r="C288" s="514"/>
      <c r="D288" s="514" t="s">
        <v>303</v>
      </c>
      <c r="E288" s="514" t="s">
        <v>5752</v>
      </c>
      <c r="F288" s="513" t="s">
        <v>11</v>
      </c>
      <c r="G288" s="514" t="s">
        <v>465</v>
      </c>
      <c r="H288" s="513" t="s">
        <v>847</v>
      </c>
      <c r="I288" s="514" t="s">
        <v>7635</v>
      </c>
      <c r="J288" s="514" t="s">
        <v>7621</v>
      </c>
      <c r="K288" s="514" t="s">
        <v>7636</v>
      </c>
      <c r="L288" s="514" t="s">
        <v>7623</v>
      </c>
      <c r="M288" s="514" t="s">
        <v>7637</v>
      </c>
      <c r="N288" s="514" t="s">
        <v>7638</v>
      </c>
      <c r="O288" s="514"/>
      <c r="P288" s="564">
        <v>45509.0</v>
      </c>
      <c r="Q288" s="515" t="s">
        <v>331</v>
      </c>
      <c r="R288" s="515" t="s">
        <v>95</v>
      </c>
      <c r="S288" s="514"/>
      <c r="T288" s="514"/>
      <c r="U288" s="514"/>
    </row>
    <row r="289">
      <c r="A289" s="513" t="s">
        <v>3622</v>
      </c>
      <c r="B289" s="514"/>
      <c r="C289" s="514"/>
      <c r="D289" s="514" t="s">
        <v>303</v>
      </c>
      <c r="E289" s="514" t="s">
        <v>5752</v>
      </c>
      <c r="F289" s="513" t="s">
        <v>11</v>
      </c>
      <c r="G289" s="514" t="s">
        <v>465</v>
      </c>
      <c r="H289" s="513" t="s">
        <v>847</v>
      </c>
      <c r="I289" s="514" t="s">
        <v>7639</v>
      </c>
      <c r="J289" s="514" t="s">
        <v>7621</v>
      </c>
      <c r="K289" s="514" t="s">
        <v>7640</v>
      </c>
      <c r="L289" s="514" t="s">
        <v>7623</v>
      </c>
      <c r="M289" s="514" t="s">
        <v>7641</v>
      </c>
      <c r="N289" s="514" t="s">
        <v>7642</v>
      </c>
      <c r="O289" s="514"/>
      <c r="P289" s="564">
        <v>45509.0</v>
      </c>
      <c r="Q289" s="515" t="s">
        <v>331</v>
      </c>
      <c r="R289" s="515" t="s">
        <v>95</v>
      </c>
      <c r="S289" s="514"/>
      <c r="T289" s="514"/>
      <c r="U289" s="514"/>
    </row>
    <row r="290">
      <c r="A290" s="513" t="s">
        <v>3627</v>
      </c>
      <c r="B290" s="514"/>
      <c r="C290" s="514"/>
      <c r="D290" s="514" t="s">
        <v>303</v>
      </c>
      <c r="E290" s="514" t="s">
        <v>5752</v>
      </c>
      <c r="F290" s="513" t="s">
        <v>11</v>
      </c>
      <c r="G290" s="514" t="s">
        <v>465</v>
      </c>
      <c r="H290" s="513" t="s">
        <v>847</v>
      </c>
      <c r="I290" s="514" t="s">
        <v>7643</v>
      </c>
      <c r="J290" s="514" t="s">
        <v>7621</v>
      </c>
      <c r="K290" s="514" t="s">
        <v>7644</v>
      </c>
      <c r="L290" s="514" t="s">
        <v>7623</v>
      </c>
      <c r="M290" s="514"/>
      <c r="N290" s="514" t="s">
        <v>7645</v>
      </c>
      <c r="O290" s="514"/>
      <c r="P290" s="529">
        <v>45540.0</v>
      </c>
      <c r="Q290" s="515" t="s">
        <v>215</v>
      </c>
      <c r="R290" s="515" t="s">
        <v>95</v>
      </c>
      <c r="S290" s="514"/>
      <c r="T290" s="514"/>
      <c r="U290" s="514"/>
    </row>
    <row r="291">
      <c r="A291" s="513" t="s">
        <v>3632</v>
      </c>
      <c r="B291" s="514"/>
      <c r="C291" s="514"/>
      <c r="D291" s="514" t="s">
        <v>303</v>
      </c>
      <c r="E291" s="514" t="s">
        <v>5752</v>
      </c>
      <c r="F291" s="513" t="s">
        <v>12</v>
      </c>
      <c r="G291" s="514" t="s">
        <v>465</v>
      </c>
      <c r="H291" s="513" t="s">
        <v>847</v>
      </c>
      <c r="I291" s="514" t="s">
        <v>7646</v>
      </c>
      <c r="J291" s="514" t="s">
        <v>7621</v>
      </c>
      <c r="K291" s="514" t="s">
        <v>7647</v>
      </c>
      <c r="L291" s="514" t="s">
        <v>7648</v>
      </c>
      <c r="M291" s="514"/>
      <c r="N291" s="514" t="s">
        <v>7649</v>
      </c>
      <c r="O291" s="514"/>
      <c r="P291" s="564">
        <v>45509.0</v>
      </c>
      <c r="Q291" s="515" t="s">
        <v>331</v>
      </c>
      <c r="R291" s="515" t="s">
        <v>95</v>
      </c>
      <c r="S291" s="514"/>
      <c r="T291" s="514"/>
      <c r="U291" s="514"/>
    </row>
    <row r="292">
      <c r="A292" s="513" t="s">
        <v>3637</v>
      </c>
      <c r="B292" s="514"/>
      <c r="C292" s="514"/>
      <c r="D292" s="514" t="s">
        <v>303</v>
      </c>
      <c r="E292" s="514" t="s">
        <v>5752</v>
      </c>
      <c r="F292" s="513" t="s">
        <v>12</v>
      </c>
      <c r="G292" s="514" t="s">
        <v>465</v>
      </c>
      <c r="H292" s="513" t="s">
        <v>847</v>
      </c>
      <c r="I292" s="514" t="s">
        <v>7650</v>
      </c>
      <c r="J292" s="514" t="s">
        <v>7621</v>
      </c>
      <c r="K292" s="514" t="s">
        <v>7651</v>
      </c>
      <c r="L292" s="514" t="s">
        <v>7648</v>
      </c>
      <c r="M292" s="514" t="s">
        <v>7652</v>
      </c>
      <c r="N292" s="514" t="s">
        <v>7653</v>
      </c>
      <c r="O292" s="514"/>
      <c r="P292" s="564">
        <v>45509.0</v>
      </c>
      <c r="Q292" s="515" t="s">
        <v>331</v>
      </c>
      <c r="R292" s="515" t="s">
        <v>95</v>
      </c>
      <c r="S292" s="514"/>
      <c r="T292" s="514"/>
      <c r="U292" s="514"/>
    </row>
    <row r="293">
      <c r="A293" s="513" t="s">
        <v>3641</v>
      </c>
      <c r="B293" s="514"/>
      <c r="C293" s="514"/>
      <c r="D293" s="514" t="s">
        <v>303</v>
      </c>
      <c r="E293" s="514" t="s">
        <v>5752</v>
      </c>
      <c r="F293" s="513" t="s">
        <v>12</v>
      </c>
      <c r="G293" s="514" t="s">
        <v>545</v>
      </c>
      <c r="H293" s="513" t="s">
        <v>847</v>
      </c>
      <c r="I293" s="514" t="s">
        <v>7654</v>
      </c>
      <c r="J293" s="514" t="s">
        <v>7621</v>
      </c>
      <c r="K293" s="514" t="s">
        <v>7655</v>
      </c>
      <c r="L293" s="514" t="s">
        <v>7648</v>
      </c>
      <c r="M293" s="514"/>
      <c r="N293" s="514"/>
      <c r="O293" s="514"/>
      <c r="P293" s="564">
        <v>45509.0</v>
      </c>
      <c r="Q293" s="515" t="s">
        <v>331</v>
      </c>
      <c r="R293" s="515" t="s">
        <v>95</v>
      </c>
      <c r="S293" s="514"/>
      <c r="T293" s="514"/>
      <c r="U293" s="514"/>
    </row>
    <row r="294">
      <c r="A294" s="513" t="s">
        <v>3646</v>
      </c>
      <c r="B294" s="514"/>
      <c r="C294" s="514"/>
      <c r="D294" s="514" t="s">
        <v>303</v>
      </c>
      <c r="E294" s="514" t="s">
        <v>5752</v>
      </c>
      <c r="F294" s="513" t="s">
        <v>12</v>
      </c>
      <c r="G294" s="514" t="s">
        <v>465</v>
      </c>
      <c r="H294" s="513" t="s">
        <v>847</v>
      </c>
      <c r="I294" s="514" t="s">
        <v>7656</v>
      </c>
      <c r="J294" s="514" t="s">
        <v>7621</v>
      </c>
      <c r="K294" s="514" t="s">
        <v>7657</v>
      </c>
      <c r="L294" s="514" t="s">
        <v>7648</v>
      </c>
      <c r="M294" s="514"/>
      <c r="N294" s="514" t="s">
        <v>7658</v>
      </c>
      <c r="O294" s="514"/>
      <c r="P294" s="564">
        <v>45509.0</v>
      </c>
      <c r="Q294" s="515" t="s">
        <v>331</v>
      </c>
      <c r="R294" s="515" t="s">
        <v>95</v>
      </c>
      <c r="S294" s="514"/>
      <c r="T294" s="514"/>
      <c r="U294" s="514"/>
    </row>
    <row r="295">
      <c r="A295" s="513" t="s">
        <v>3652</v>
      </c>
      <c r="B295" s="514"/>
      <c r="C295" s="514"/>
      <c r="D295" s="514" t="s">
        <v>303</v>
      </c>
      <c r="E295" s="514" t="s">
        <v>5752</v>
      </c>
      <c r="F295" s="513" t="s">
        <v>12</v>
      </c>
      <c r="G295" s="514" t="s">
        <v>465</v>
      </c>
      <c r="H295" s="513" t="s">
        <v>847</v>
      </c>
      <c r="I295" s="514" t="s">
        <v>7659</v>
      </c>
      <c r="J295" s="514" t="s">
        <v>7621</v>
      </c>
      <c r="K295" s="514" t="s">
        <v>7660</v>
      </c>
      <c r="L295" s="514" t="s">
        <v>7648</v>
      </c>
      <c r="M295" s="514"/>
      <c r="N295" s="514" t="s">
        <v>7661</v>
      </c>
      <c r="O295" s="514"/>
      <c r="P295" s="564">
        <v>45509.0</v>
      </c>
      <c r="Q295" s="515" t="s">
        <v>331</v>
      </c>
      <c r="R295" s="515" t="s">
        <v>95</v>
      </c>
      <c r="S295" s="514"/>
      <c r="T295" s="514"/>
      <c r="U295" s="514"/>
    </row>
    <row r="296">
      <c r="A296" s="513" t="s">
        <v>3656</v>
      </c>
      <c r="B296" s="514"/>
      <c r="C296" s="514"/>
      <c r="D296" s="514" t="s">
        <v>303</v>
      </c>
      <c r="E296" s="514" t="s">
        <v>5752</v>
      </c>
      <c r="F296" s="513" t="s">
        <v>12</v>
      </c>
      <c r="G296" s="514" t="s">
        <v>465</v>
      </c>
      <c r="H296" s="513" t="s">
        <v>847</v>
      </c>
      <c r="I296" s="514" t="s">
        <v>7662</v>
      </c>
      <c r="J296" s="514" t="s">
        <v>7621</v>
      </c>
      <c r="K296" s="514" t="s">
        <v>7663</v>
      </c>
      <c r="L296" s="514" t="s">
        <v>7648</v>
      </c>
      <c r="M296" s="514" t="s">
        <v>7664</v>
      </c>
      <c r="N296" s="514" t="s">
        <v>7665</v>
      </c>
      <c r="O296" s="514"/>
      <c r="P296" s="564">
        <v>45509.0</v>
      </c>
      <c r="Q296" s="515" t="s">
        <v>331</v>
      </c>
      <c r="R296" s="515" t="s">
        <v>95</v>
      </c>
      <c r="S296" s="514"/>
      <c r="T296" s="514"/>
      <c r="U296" s="514"/>
    </row>
    <row r="297">
      <c r="A297" s="513" t="s">
        <v>3661</v>
      </c>
      <c r="B297" s="514"/>
      <c r="C297" s="514"/>
      <c r="D297" s="514" t="s">
        <v>303</v>
      </c>
      <c r="E297" s="514" t="s">
        <v>5752</v>
      </c>
      <c r="F297" s="513" t="s">
        <v>12</v>
      </c>
      <c r="G297" s="514" t="s">
        <v>465</v>
      </c>
      <c r="H297" s="513" t="s">
        <v>847</v>
      </c>
      <c r="I297" s="514" t="s">
        <v>7666</v>
      </c>
      <c r="J297" s="514" t="s">
        <v>7621</v>
      </c>
      <c r="K297" s="514" t="s">
        <v>7667</v>
      </c>
      <c r="L297" s="514" t="s">
        <v>7648</v>
      </c>
      <c r="M297" s="514"/>
      <c r="N297" s="514" t="s">
        <v>7668</v>
      </c>
      <c r="O297" s="514"/>
      <c r="P297" s="564">
        <v>45509.0</v>
      </c>
      <c r="Q297" s="515" t="s">
        <v>331</v>
      </c>
      <c r="R297" s="515" t="s">
        <v>95</v>
      </c>
      <c r="S297" s="514"/>
      <c r="T297" s="514"/>
      <c r="U297" s="514"/>
    </row>
    <row r="298">
      <c r="A298" s="513" t="s">
        <v>3665</v>
      </c>
      <c r="B298" s="514"/>
      <c r="C298" s="538">
        <v>3.7</v>
      </c>
      <c r="D298" s="514" t="s">
        <v>303</v>
      </c>
      <c r="E298" s="514" t="s">
        <v>5752</v>
      </c>
      <c r="F298" s="513" t="s">
        <v>11</v>
      </c>
      <c r="G298" s="514" t="s">
        <v>465</v>
      </c>
      <c r="H298" s="514" t="s">
        <v>847</v>
      </c>
      <c r="I298" s="514" t="s">
        <v>7669</v>
      </c>
      <c r="J298" s="514" t="s">
        <v>7670</v>
      </c>
      <c r="K298" s="514" t="s">
        <v>7671</v>
      </c>
      <c r="L298" s="514" t="s">
        <v>7672</v>
      </c>
      <c r="M298" s="514"/>
      <c r="N298" s="514" t="s">
        <v>7546</v>
      </c>
      <c r="O298" s="514"/>
      <c r="P298" s="517" t="s">
        <v>950</v>
      </c>
      <c r="Q298" s="515" t="s">
        <v>331</v>
      </c>
      <c r="R298" s="515" t="s">
        <v>95</v>
      </c>
      <c r="S298" s="514"/>
      <c r="T298" s="514"/>
      <c r="U298" s="514"/>
    </row>
    <row r="299">
      <c r="A299" s="513" t="s">
        <v>3670</v>
      </c>
      <c r="B299" s="514"/>
      <c r="C299" s="514"/>
      <c r="D299" s="514" t="s">
        <v>303</v>
      </c>
      <c r="E299" s="514" t="s">
        <v>7423</v>
      </c>
      <c r="F299" s="513" t="s">
        <v>12</v>
      </c>
      <c r="G299" s="514" t="s">
        <v>545</v>
      </c>
      <c r="H299" s="514" t="s">
        <v>847</v>
      </c>
      <c r="I299" s="514" t="s">
        <v>7673</v>
      </c>
      <c r="J299" s="514"/>
      <c r="K299" s="514" t="s">
        <v>7674</v>
      </c>
      <c r="L299" s="514" t="s">
        <v>7675</v>
      </c>
      <c r="M299" s="514"/>
      <c r="N299" s="514"/>
      <c r="O299" s="514"/>
      <c r="P299" s="517" t="s">
        <v>950</v>
      </c>
      <c r="Q299" s="515" t="s">
        <v>331</v>
      </c>
      <c r="R299" s="515" t="s">
        <v>95</v>
      </c>
      <c r="S299" s="514"/>
      <c r="T299" s="514"/>
      <c r="U299" s="514"/>
    </row>
    <row r="300">
      <c r="A300" s="513" t="s">
        <v>3673</v>
      </c>
      <c r="B300" s="514"/>
      <c r="C300" s="514"/>
      <c r="D300" s="514" t="s">
        <v>303</v>
      </c>
      <c r="E300" s="514" t="s">
        <v>7423</v>
      </c>
      <c r="F300" s="513" t="s">
        <v>11</v>
      </c>
      <c r="G300" s="514" t="s">
        <v>465</v>
      </c>
      <c r="H300" s="514" t="s">
        <v>847</v>
      </c>
      <c r="I300" s="514" t="s">
        <v>7676</v>
      </c>
      <c r="J300" s="514"/>
      <c r="K300" s="514" t="s">
        <v>7677</v>
      </c>
      <c r="L300" s="514" t="s">
        <v>7678</v>
      </c>
      <c r="M300" s="514"/>
      <c r="N300" s="514" t="s">
        <v>7679</v>
      </c>
      <c r="O300" s="514"/>
      <c r="P300" s="515" t="s">
        <v>3569</v>
      </c>
      <c r="Q300" s="515" t="s">
        <v>331</v>
      </c>
      <c r="R300" s="515" t="s">
        <v>95</v>
      </c>
      <c r="S300" s="514"/>
      <c r="T300" s="514"/>
      <c r="U300" s="514" t="s">
        <v>7</v>
      </c>
    </row>
    <row r="301">
      <c r="A301" s="513" t="s">
        <v>3677</v>
      </c>
      <c r="B301" s="514"/>
      <c r="C301" s="514"/>
      <c r="D301" s="514" t="s">
        <v>303</v>
      </c>
      <c r="E301" s="514" t="s">
        <v>7423</v>
      </c>
      <c r="F301" s="513" t="s">
        <v>11</v>
      </c>
      <c r="G301" s="514" t="s">
        <v>545</v>
      </c>
      <c r="H301" s="514" t="s">
        <v>847</v>
      </c>
      <c r="I301" s="514" t="s">
        <v>7680</v>
      </c>
      <c r="J301" s="514" t="s">
        <v>7681</v>
      </c>
      <c r="K301" s="514" t="s">
        <v>7682</v>
      </c>
      <c r="L301" s="514" t="s">
        <v>7683</v>
      </c>
      <c r="M301" s="514"/>
      <c r="N301" s="514"/>
      <c r="O301" s="514"/>
      <c r="P301" s="563"/>
      <c r="Q301" s="514"/>
      <c r="R301" s="515" t="s">
        <v>620</v>
      </c>
      <c r="S301" s="514"/>
      <c r="T301" s="514" t="s">
        <v>58</v>
      </c>
      <c r="U301" s="514"/>
    </row>
    <row r="302">
      <c r="A302" s="513" t="s">
        <v>3682</v>
      </c>
      <c r="B302" s="514"/>
      <c r="C302" s="538">
        <v>3.7</v>
      </c>
      <c r="D302" s="514" t="s">
        <v>303</v>
      </c>
      <c r="E302" s="514" t="s">
        <v>5752</v>
      </c>
      <c r="F302" s="513" t="s">
        <v>11</v>
      </c>
      <c r="G302" s="514" t="s">
        <v>465</v>
      </c>
      <c r="H302" s="514" t="s">
        <v>847</v>
      </c>
      <c r="I302" s="514" t="s">
        <v>7684</v>
      </c>
      <c r="J302" s="514" t="s">
        <v>7685</v>
      </c>
      <c r="K302" s="514" t="s">
        <v>7686</v>
      </c>
      <c r="L302" s="514" t="s">
        <v>7687</v>
      </c>
      <c r="M302" s="514" t="s">
        <v>7688</v>
      </c>
      <c r="N302" s="514" t="s">
        <v>7689</v>
      </c>
      <c r="O302" s="537"/>
      <c r="P302" s="514"/>
      <c r="Q302" s="515" t="s">
        <v>331</v>
      </c>
      <c r="R302" s="515" t="s">
        <v>95</v>
      </c>
      <c r="S302" s="553" t="s">
        <v>1737</v>
      </c>
      <c r="T302" s="514"/>
      <c r="U302" s="514"/>
    </row>
    <row r="303">
      <c r="A303" s="513" t="s">
        <v>3686</v>
      </c>
      <c r="B303" s="514"/>
      <c r="C303" s="538">
        <v>3.7</v>
      </c>
      <c r="D303" s="514" t="s">
        <v>303</v>
      </c>
      <c r="E303" s="514" t="s">
        <v>5752</v>
      </c>
      <c r="F303" s="513" t="s">
        <v>11</v>
      </c>
      <c r="G303" s="514" t="s">
        <v>465</v>
      </c>
      <c r="H303" s="514" t="s">
        <v>847</v>
      </c>
      <c r="I303" s="514" t="s">
        <v>7690</v>
      </c>
      <c r="J303" s="514" t="s">
        <v>7685</v>
      </c>
      <c r="K303" s="514" t="s">
        <v>7691</v>
      </c>
      <c r="L303" s="514" t="s">
        <v>7692</v>
      </c>
      <c r="M303" s="514" t="s">
        <v>7693</v>
      </c>
      <c r="N303" s="514" t="s">
        <v>7694</v>
      </c>
      <c r="O303" s="514"/>
      <c r="P303" s="517" t="s">
        <v>950</v>
      </c>
      <c r="Q303" s="515" t="s">
        <v>331</v>
      </c>
      <c r="R303" s="515" t="s">
        <v>95</v>
      </c>
      <c r="S303" s="514"/>
      <c r="T303" s="514"/>
      <c r="U303" s="514"/>
    </row>
    <row r="304">
      <c r="A304" s="513" t="s">
        <v>3690</v>
      </c>
      <c r="B304" s="514"/>
      <c r="C304" s="538">
        <v>3.7</v>
      </c>
      <c r="D304" s="514" t="s">
        <v>303</v>
      </c>
      <c r="E304" s="514" t="s">
        <v>5752</v>
      </c>
      <c r="F304" s="513" t="s">
        <v>11</v>
      </c>
      <c r="G304" s="514" t="s">
        <v>545</v>
      </c>
      <c r="H304" s="514" t="s">
        <v>847</v>
      </c>
      <c r="I304" s="514" t="s">
        <v>7695</v>
      </c>
      <c r="J304" s="514"/>
      <c r="K304" s="514" t="s">
        <v>7696</v>
      </c>
      <c r="L304" s="514" t="s">
        <v>7697</v>
      </c>
      <c r="M304" s="514"/>
      <c r="N304" s="514"/>
      <c r="O304" s="537"/>
      <c r="P304" s="514"/>
      <c r="Q304" s="515" t="s">
        <v>331</v>
      </c>
      <c r="R304" s="515" t="s">
        <v>95</v>
      </c>
      <c r="S304" s="553" t="s">
        <v>1737</v>
      </c>
      <c r="T304" s="514"/>
      <c r="U304" s="514"/>
    </row>
    <row r="305">
      <c r="A305" s="513" t="s">
        <v>3694</v>
      </c>
      <c r="B305" s="514"/>
      <c r="C305" s="538">
        <v>3.7</v>
      </c>
      <c r="D305" s="514" t="s">
        <v>303</v>
      </c>
      <c r="E305" s="514" t="s">
        <v>6555</v>
      </c>
      <c r="F305" s="513" t="s">
        <v>11</v>
      </c>
      <c r="G305" s="514" t="s">
        <v>465</v>
      </c>
      <c r="H305" s="514" t="s">
        <v>847</v>
      </c>
      <c r="I305" s="514" t="s">
        <v>7698</v>
      </c>
      <c r="J305" s="514"/>
      <c r="K305" s="514" t="s">
        <v>7699</v>
      </c>
      <c r="L305" s="514" t="s">
        <v>7700</v>
      </c>
      <c r="M305" s="514"/>
      <c r="N305" s="514" t="s">
        <v>7701</v>
      </c>
      <c r="O305" s="537"/>
      <c r="P305" s="514"/>
      <c r="Q305" s="515" t="s">
        <v>331</v>
      </c>
      <c r="R305" s="515" t="s">
        <v>95</v>
      </c>
      <c r="S305" s="553" t="s">
        <v>1737</v>
      </c>
      <c r="T305" s="514"/>
      <c r="U305" s="514"/>
    </row>
    <row r="306">
      <c r="A306" s="513" t="s">
        <v>3698</v>
      </c>
      <c r="B306" s="514"/>
      <c r="C306" s="538">
        <v>3.7</v>
      </c>
      <c r="D306" s="514" t="s">
        <v>303</v>
      </c>
      <c r="E306" s="514" t="s">
        <v>6555</v>
      </c>
      <c r="F306" s="513" t="s">
        <v>12</v>
      </c>
      <c r="G306" s="514" t="s">
        <v>465</v>
      </c>
      <c r="H306" s="514" t="s">
        <v>847</v>
      </c>
      <c r="I306" s="514" t="s">
        <v>7702</v>
      </c>
      <c r="J306" s="514"/>
      <c r="K306" s="514" t="s">
        <v>7703</v>
      </c>
      <c r="L306" s="514" t="s">
        <v>7704</v>
      </c>
      <c r="M306" s="514"/>
      <c r="N306" s="514" t="s">
        <v>7537</v>
      </c>
      <c r="O306" s="537"/>
      <c r="P306" s="514"/>
      <c r="Q306" s="515" t="s">
        <v>331</v>
      </c>
      <c r="R306" s="515" t="s">
        <v>95</v>
      </c>
      <c r="S306" s="553" t="s">
        <v>1737</v>
      </c>
      <c r="T306" s="514"/>
      <c r="U306" s="514" t="s">
        <v>7</v>
      </c>
    </row>
    <row r="307">
      <c r="A307" s="513" t="s">
        <v>3702</v>
      </c>
      <c r="B307" s="514" t="s">
        <v>7705</v>
      </c>
      <c r="C307" s="514" t="s">
        <v>7706</v>
      </c>
      <c r="D307" s="514" t="s">
        <v>303</v>
      </c>
      <c r="E307" s="514" t="s">
        <v>7707</v>
      </c>
      <c r="F307" s="513" t="s">
        <v>11</v>
      </c>
      <c r="G307" s="514" t="s">
        <v>545</v>
      </c>
      <c r="H307" s="514" t="s">
        <v>847</v>
      </c>
      <c r="I307" s="514" t="s">
        <v>7708</v>
      </c>
      <c r="J307" s="514"/>
      <c r="K307" s="514" t="s">
        <v>7709</v>
      </c>
      <c r="L307" s="514" t="s">
        <v>7710</v>
      </c>
      <c r="M307" s="514"/>
      <c r="N307" s="514"/>
      <c r="O307" s="537"/>
      <c r="P307" s="514"/>
      <c r="Q307" s="515" t="s">
        <v>331</v>
      </c>
      <c r="R307" s="515" t="s">
        <v>95</v>
      </c>
      <c r="S307" s="553" t="s">
        <v>1737</v>
      </c>
      <c r="T307" s="514"/>
      <c r="U307" s="514"/>
    </row>
    <row r="308">
      <c r="A308" s="513" t="s">
        <v>3707</v>
      </c>
      <c r="B308" s="514"/>
      <c r="C308" s="514"/>
      <c r="D308" s="514" t="s">
        <v>303</v>
      </c>
      <c r="E308" s="514" t="s">
        <v>5752</v>
      </c>
      <c r="F308" s="513" t="s">
        <v>11</v>
      </c>
      <c r="G308" s="514" t="s">
        <v>465</v>
      </c>
      <c r="H308" s="514" t="s">
        <v>847</v>
      </c>
      <c r="I308" s="514" t="s">
        <v>7711</v>
      </c>
      <c r="J308" s="514" t="s">
        <v>7712</v>
      </c>
      <c r="K308" s="514" t="s">
        <v>7713</v>
      </c>
      <c r="L308" s="514" t="s">
        <v>7714</v>
      </c>
      <c r="M308" s="514"/>
      <c r="N308" s="514" t="s">
        <v>7715</v>
      </c>
      <c r="O308" s="514"/>
      <c r="P308" s="515" t="s">
        <v>479</v>
      </c>
      <c r="Q308" s="515" t="s">
        <v>331</v>
      </c>
      <c r="R308" s="515" t="s">
        <v>95</v>
      </c>
      <c r="S308" s="514"/>
      <c r="T308" s="514"/>
      <c r="U308" s="514" t="s">
        <v>7</v>
      </c>
    </row>
    <row r="309">
      <c r="A309" s="513" t="s">
        <v>3712</v>
      </c>
      <c r="B309" s="514"/>
      <c r="C309" s="514"/>
      <c r="D309" s="514" t="s">
        <v>303</v>
      </c>
      <c r="E309" s="514" t="s">
        <v>5752</v>
      </c>
      <c r="F309" s="513" t="s">
        <v>11</v>
      </c>
      <c r="G309" s="514" t="s">
        <v>545</v>
      </c>
      <c r="H309" s="514" t="s">
        <v>847</v>
      </c>
      <c r="I309" s="514" t="s">
        <v>7716</v>
      </c>
      <c r="J309" s="514" t="s">
        <v>7712</v>
      </c>
      <c r="K309" s="514" t="s">
        <v>7717</v>
      </c>
      <c r="L309" s="514" t="s">
        <v>7714</v>
      </c>
      <c r="M309" s="514"/>
      <c r="N309" s="514"/>
      <c r="O309" s="514"/>
      <c r="P309" s="564">
        <v>45509.0</v>
      </c>
      <c r="Q309" s="515" t="s">
        <v>331</v>
      </c>
      <c r="R309" s="515" t="s">
        <v>95</v>
      </c>
      <c r="S309" s="514"/>
      <c r="T309" s="514"/>
      <c r="U309" s="514"/>
    </row>
    <row r="310">
      <c r="A310" s="513" t="s">
        <v>3717</v>
      </c>
      <c r="B310" s="514"/>
      <c r="C310" s="514"/>
      <c r="D310" s="514" t="s">
        <v>303</v>
      </c>
      <c r="E310" s="514" t="s">
        <v>5752</v>
      </c>
      <c r="F310" s="513" t="s">
        <v>11</v>
      </c>
      <c r="G310" s="514" t="s">
        <v>545</v>
      </c>
      <c r="H310" s="514" t="s">
        <v>847</v>
      </c>
      <c r="I310" s="514" t="s">
        <v>7718</v>
      </c>
      <c r="J310" s="514" t="s">
        <v>7719</v>
      </c>
      <c r="K310" s="514" t="s">
        <v>7720</v>
      </c>
      <c r="L310" s="514" t="s">
        <v>7721</v>
      </c>
      <c r="M310" s="514"/>
      <c r="N310" s="514"/>
      <c r="O310" s="514"/>
      <c r="P310" s="529">
        <v>45570.0</v>
      </c>
      <c r="Q310" s="515" t="s">
        <v>490</v>
      </c>
      <c r="R310" s="515" t="s">
        <v>95</v>
      </c>
      <c r="S310" s="514"/>
      <c r="T310" s="514"/>
      <c r="U310" s="514"/>
    </row>
    <row r="311">
      <c r="A311" s="513" t="s">
        <v>3723</v>
      </c>
      <c r="B311" s="522" t="s">
        <v>7722</v>
      </c>
      <c r="C311" s="514"/>
      <c r="D311" s="514" t="s">
        <v>303</v>
      </c>
      <c r="E311" s="514" t="s">
        <v>5752</v>
      </c>
      <c r="F311" s="513" t="s">
        <v>11</v>
      </c>
      <c r="G311" s="514" t="s">
        <v>545</v>
      </c>
      <c r="H311" s="514" t="s">
        <v>847</v>
      </c>
      <c r="I311" s="514" t="s">
        <v>7723</v>
      </c>
      <c r="J311" s="514"/>
      <c r="K311" s="514" t="s">
        <v>7724</v>
      </c>
      <c r="L311" s="514" t="s">
        <v>7725</v>
      </c>
      <c r="M311" s="514"/>
      <c r="N311" s="514"/>
      <c r="O311" s="514"/>
      <c r="P311" s="515" t="s">
        <v>1555</v>
      </c>
      <c r="Q311" s="515" t="s">
        <v>331</v>
      </c>
      <c r="R311" s="515" t="s">
        <v>95</v>
      </c>
      <c r="S311" s="514"/>
      <c r="T311" s="514"/>
      <c r="U311" s="514"/>
    </row>
    <row r="312">
      <c r="A312" s="513" t="s">
        <v>3729</v>
      </c>
      <c r="B312" s="514"/>
      <c r="C312" s="514"/>
      <c r="D312" s="514" t="s">
        <v>303</v>
      </c>
      <c r="E312" s="514" t="s">
        <v>7432</v>
      </c>
      <c r="F312" s="513" t="s">
        <v>11</v>
      </c>
      <c r="G312" s="514" t="s">
        <v>465</v>
      </c>
      <c r="H312" s="514" t="s">
        <v>7438</v>
      </c>
      <c r="I312" s="514" t="s">
        <v>7726</v>
      </c>
      <c r="J312" s="514" t="s">
        <v>7727</v>
      </c>
      <c r="K312" s="514" t="s">
        <v>7728</v>
      </c>
      <c r="L312" s="514" t="s">
        <v>7729</v>
      </c>
      <c r="M312" s="514"/>
      <c r="N312" s="514" t="s">
        <v>7730</v>
      </c>
      <c r="O312" s="514"/>
      <c r="P312" s="517" t="s">
        <v>950</v>
      </c>
      <c r="Q312" s="515" t="s">
        <v>331</v>
      </c>
      <c r="R312" s="515" t="s">
        <v>95</v>
      </c>
      <c r="S312" s="514"/>
      <c r="T312" s="514"/>
      <c r="U312" s="514" t="s">
        <v>7</v>
      </c>
    </row>
    <row r="313">
      <c r="A313" s="513" t="s">
        <v>3734</v>
      </c>
      <c r="B313" s="514"/>
      <c r="C313" s="514"/>
      <c r="D313" s="514" t="s">
        <v>303</v>
      </c>
      <c r="E313" s="514" t="s">
        <v>5752</v>
      </c>
      <c r="F313" s="513" t="s">
        <v>12</v>
      </c>
      <c r="G313" s="514" t="s">
        <v>465</v>
      </c>
      <c r="H313" s="514" t="s">
        <v>847</v>
      </c>
      <c r="I313" s="514" t="s">
        <v>7731</v>
      </c>
      <c r="J313" s="514"/>
      <c r="K313" s="514" t="s">
        <v>7732</v>
      </c>
      <c r="L313" s="514" t="s">
        <v>7733</v>
      </c>
      <c r="M313" s="514"/>
      <c r="N313" s="514" t="s">
        <v>7730</v>
      </c>
      <c r="O313" s="514"/>
      <c r="P313" s="517" t="s">
        <v>950</v>
      </c>
      <c r="Q313" s="515" t="s">
        <v>331</v>
      </c>
      <c r="R313" s="515" t="s">
        <v>95</v>
      </c>
      <c r="S313" s="514"/>
      <c r="T313" s="514"/>
      <c r="U313" s="514" t="s">
        <v>7</v>
      </c>
    </row>
    <row r="314">
      <c r="A314" s="513" t="s">
        <v>3739</v>
      </c>
      <c r="B314" s="514" t="s">
        <v>7734</v>
      </c>
      <c r="C314" s="514" t="s">
        <v>6865</v>
      </c>
      <c r="D314" s="514" t="s">
        <v>303</v>
      </c>
      <c r="E314" s="514" t="s">
        <v>5752</v>
      </c>
      <c r="F314" s="513" t="s">
        <v>12</v>
      </c>
      <c r="G314" s="514" t="s">
        <v>465</v>
      </c>
      <c r="H314" s="514" t="s">
        <v>847</v>
      </c>
      <c r="I314" s="514" t="s">
        <v>7735</v>
      </c>
      <c r="J314" s="514"/>
      <c r="K314" s="514" t="s">
        <v>7736</v>
      </c>
      <c r="L314" s="514" t="s">
        <v>7737</v>
      </c>
      <c r="M314" s="514"/>
      <c r="N314" s="514" t="s">
        <v>7738</v>
      </c>
      <c r="O314" s="514"/>
      <c r="P314" s="517" t="s">
        <v>950</v>
      </c>
      <c r="Q314" s="515" t="s">
        <v>331</v>
      </c>
      <c r="R314" s="515" t="s">
        <v>95</v>
      </c>
      <c r="S314" s="514"/>
      <c r="T314" s="514"/>
      <c r="U314" s="514" t="s">
        <v>7</v>
      </c>
    </row>
    <row r="315">
      <c r="A315" s="513" t="s">
        <v>3744</v>
      </c>
      <c r="B315" s="514" t="s">
        <v>7739</v>
      </c>
      <c r="C315" s="514" t="s">
        <v>6865</v>
      </c>
      <c r="D315" s="514" t="s">
        <v>303</v>
      </c>
      <c r="E315" s="514" t="s">
        <v>5752</v>
      </c>
      <c r="F315" s="513" t="s">
        <v>12</v>
      </c>
      <c r="G315" s="514" t="s">
        <v>465</v>
      </c>
      <c r="H315" s="514" t="s">
        <v>847</v>
      </c>
      <c r="I315" s="514" t="s">
        <v>7740</v>
      </c>
      <c r="J315" s="514"/>
      <c r="K315" s="514" t="s">
        <v>7741</v>
      </c>
      <c r="L315" s="514" t="s">
        <v>7742</v>
      </c>
      <c r="M315" s="514"/>
      <c r="N315" s="565" t="s">
        <v>7743</v>
      </c>
      <c r="O315" s="514"/>
      <c r="P315" s="517" t="s">
        <v>950</v>
      </c>
      <c r="Q315" s="515" t="s">
        <v>331</v>
      </c>
      <c r="R315" s="515" t="s">
        <v>95</v>
      </c>
      <c r="S315" s="514"/>
      <c r="T315" s="514"/>
      <c r="U315" s="514"/>
    </row>
    <row r="316">
      <c r="A316" s="513" t="s">
        <v>3750</v>
      </c>
      <c r="B316" s="514" t="s">
        <v>7744</v>
      </c>
      <c r="C316" s="514" t="s">
        <v>6865</v>
      </c>
      <c r="D316" s="514" t="s">
        <v>303</v>
      </c>
      <c r="E316" s="514" t="s">
        <v>5752</v>
      </c>
      <c r="F316" s="513" t="s">
        <v>11</v>
      </c>
      <c r="G316" s="514" t="s">
        <v>465</v>
      </c>
      <c r="H316" s="514" t="s">
        <v>847</v>
      </c>
      <c r="I316" s="514" t="s">
        <v>7745</v>
      </c>
      <c r="J316" s="514"/>
      <c r="K316" s="514" t="s">
        <v>7746</v>
      </c>
      <c r="L316" s="514" t="s">
        <v>7747</v>
      </c>
      <c r="M316" s="514"/>
      <c r="N316" s="514" t="s">
        <v>7748</v>
      </c>
      <c r="O316" s="514"/>
      <c r="P316" s="517" t="s">
        <v>950</v>
      </c>
      <c r="Q316" s="515" t="s">
        <v>331</v>
      </c>
      <c r="R316" s="515" t="s">
        <v>95</v>
      </c>
      <c r="S316" s="514"/>
      <c r="T316" s="514"/>
      <c r="U316" s="514" t="s">
        <v>7</v>
      </c>
    </row>
    <row r="317">
      <c r="A317" s="513" t="s">
        <v>3755</v>
      </c>
      <c r="B317" s="514" t="s">
        <v>7749</v>
      </c>
      <c r="C317" s="514" t="s">
        <v>5114</v>
      </c>
      <c r="D317" s="514" t="s">
        <v>303</v>
      </c>
      <c r="E317" s="514" t="s">
        <v>5752</v>
      </c>
      <c r="F317" s="513" t="s">
        <v>11</v>
      </c>
      <c r="G317" s="514" t="s">
        <v>545</v>
      </c>
      <c r="H317" s="514" t="s">
        <v>847</v>
      </c>
      <c r="I317" s="514" t="s">
        <v>7750</v>
      </c>
      <c r="J317" s="514"/>
      <c r="K317" s="514" t="s">
        <v>7751</v>
      </c>
      <c r="L317" s="514" t="s">
        <v>7752</v>
      </c>
      <c r="M317" s="514"/>
      <c r="N317" s="514"/>
      <c r="O317" s="514"/>
      <c r="P317" s="564">
        <v>45509.0</v>
      </c>
      <c r="Q317" s="515" t="s">
        <v>331</v>
      </c>
      <c r="R317" s="515" t="s">
        <v>95</v>
      </c>
      <c r="S317" s="514"/>
      <c r="T317" s="514"/>
      <c r="U317" s="514"/>
    </row>
    <row r="318">
      <c r="A318" s="513" t="s">
        <v>3760</v>
      </c>
      <c r="B318" s="514" t="s">
        <v>7753</v>
      </c>
      <c r="C318" s="514" t="s">
        <v>5114</v>
      </c>
      <c r="D318" s="514" t="s">
        <v>303</v>
      </c>
      <c r="E318" s="514" t="s">
        <v>5752</v>
      </c>
      <c r="F318" s="513" t="s">
        <v>12</v>
      </c>
      <c r="G318" s="514" t="s">
        <v>545</v>
      </c>
      <c r="H318" s="514" t="s">
        <v>847</v>
      </c>
      <c r="I318" s="514" t="s">
        <v>7754</v>
      </c>
      <c r="J318" s="514" t="s">
        <v>7755</v>
      </c>
      <c r="K318" s="514" t="s">
        <v>7756</v>
      </c>
      <c r="L318" s="514" t="s">
        <v>7757</v>
      </c>
      <c r="M318" s="514"/>
      <c r="N318" s="514"/>
      <c r="O318" s="514"/>
      <c r="P318" s="517" t="s">
        <v>950</v>
      </c>
      <c r="Q318" s="515" t="s">
        <v>331</v>
      </c>
      <c r="R318" s="515" t="s">
        <v>95</v>
      </c>
      <c r="S318" s="514"/>
      <c r="T318" s="514"/>
      <c r="U318" s="514"/>
    </row>
    <row r="319">
      <c r="A319" s="513" t="s">
        <v>3765</v>
      </c>
      <c r="B319" s="514"/>
      <c r="C319" s="514"/>
      <c r="D319" s="514" t="s">
        <v>303</v>
      </c>
      <c r="E319" s="514" t="s">
        <v>5752</v>
      </c>
      <c r="F319" s="513" t="s">
        <v>11</v>
      </c>
      <c r="G319" s="514" t="s">
        <v>465</v>
      </c>
      <c r="H319" s="514" t="s">
        <v>847</v>
      </c>
      <c r="I319" s="514" t="s">
        <v>7758</v>
      </c>
      <c r="J319" s="514" t="s">
        <v>7759</v>
      </c>
      <c r="K319" s="514" t="s">
        <v>7760</v>
      </c>
      <c r="L319" s="514" t="s">
        <v>7761</v>
      </c>
      <c r="M319" s="514"/>
      <c r="N319" s="514" t="s">
        <v>7762</v>
      </c>
      <c r="O319" s="514"/>
      <c r="P319" s="515" t="s">
        <v>479</v>
      </c>
      <c r="Q319" s="515" t="s">
        <v>331</v>
      </c>
      <c r="R319" s="515" t="s">
        <v>95</v>
      </c>
      <c r="S319" s="514"/>
      <c r="T319" s="514"/>
      <c r="U319" s="514"/>
    </row>
    <row r="320">
      <c r="A320" s="513" t="s">
        <v>3770</v>
      </c>
      <c r="B320" s="514"/>
      <c r="C320" s="514"/>
      <c r="D320" s="514" t="s">
        <v>303</v>
      </c>
      <c r="E320" s="514" t="s">
        <v>5752</v>
      </c>
      <c r="F320" s="513" t="s">
        <v>12</v>
      </c>
      <c r="G320" s="514" t="s">
        <v>465</v>
      </c>
      <c r="H320" s="514" t="s">
        <v>847</v>
      </c>
      <c r="I320" s="514" t="s">
        <v>7763</v>
      </c>
      <c r="J320" s="514" t="s">
        <v>7764</v>
      </c>
      <c r="K320" s="514" t="s">
        <v>7765</v>
      </c>
      <c r="L320" s="514" t="s">
        <v>7766</v>
      </c>
      <c r="M320" s="514" t="s">
        <v>7076</v>
      </c>
      <c r="N320" s="514" t="s">
        <v>7767</v>
      </c>
      <c r="O320" s="514"/>
      <c r="P320" s="517" t="s">
        <v>950</v>
      </c>
      <c r="Q320" s="515" t="s">
        <v>331</v>
      </c>
      <c r="R320" s="515" t="s">
        <v>95</v>
      </c>
      <c r="S320" s="514"/>
      <c r="T320" s="514"/>
      <c r="U320" s="514" t="s">
        <v>95</v>
      </c>
    </row>
    <row r="321">
      <c r="A321" s="513" t="s">
        <v>3775</v>
      </c>
      <c r="B321" s="514"/>
      <c r="C321" s="538">
        <v>3.7</v>
      </c>
      <c r="D321" s="514" t="s">
        <v>303</v>
      </c>
      <c r="E321" s="514" t="s">
        <v>5752</v>
      </c>
      <c r="F321" s="513" t="s">
        <v>11</v>
      </c>
      <c r="G321" s="514" t="s">
        <v>465</v>
      </c>
      <c r="H321" s="514" t="s">
        <v>847</v>
      </c>
      <c r="I321" s="514" t="s">
        <v>7768</v>
      </c>
      <c r="J321" s="514"/>
      <c r="K321" s="514" t="s">
        <v>7769</v>
      </c>
      <c r="L321" s="514" t="s">
        <v>7770</v>
      </c>
      <c r="M321" s="514"/>
      <c r="N321" s="514" t="s">
        <v>7771</v>
      </c>
      <c r="O321" s="514"/>
      <c r="P321" s="515" t="s">
        <v>479</v>
      </c>
      <c r="Q321" s="515" t="s">
        <v>331</v>
      </c>
      <c r="R321" s="515" t="s">
        <v>95</v>
      </c>
      <c r="S321" s="514"/>
      <c r="T321" s="514"/>
      <c r="U321" s="514" t="s">
        <v>7</v>
      </c>
    </row>
    <row r="322">
      <c r="A322" s="513" t="s">
        <v>3780</v>
      </c>
      <c r="B322" s="514"/>
      <c r="C322" s="538">
        <v>3.7</v>
      </c>
      <c r="D322" s="514" t="s">
        <v>303</v>
      </c>
      <c r="E322" s="514" t="s">
        <v>5752</v>
      </c>
      <c r="F322" s="513" t="s">
        <v>12</v>
      </c>
      <c r="G322" s="514" t="s">
        <v>465</v>
      </c>
      <c r="H322" s="514" t="s">
        <v>847</v>
      </c>
      <c r="I322" s="514" t="s">
        <v>7772</v>
      </c>
      <c r="J322" s="514"/>
      <c r="K322" s="514" t="s">
        <v>7773</v>
      </c>
      <c r="L322" s="514" t="s">
        <v>7774</v>
      </c>
      <c r="M322" s="514"/>
      <c r="N322" s="514" t="s">
        <v>1868</v>
      </c>
      <c r="O322" s="514"/>
      <c r="P322" s="515" t="s">
        <v>479</v>
      </c>
      <c r="Q322" s="515" t="s">
        <v>331</v>
      </c>
      <c r="R322" s="515" t="s">
        <v>95</v>
      </c>
      <c r="S322" s="514"/>
      <c r="T322" s="514"/>
      <c r="U322" s="514" t="s">
        <v>7</v>
      </c>
    </row>
    <row r="323">
      <c r="A323" s="513" t="s">
        <v>3785</v>
      </c>
      <c r="B323" s="514"/>
      <c r="C323" s="538">
        <v>3.7</v>
      </c>
      <c r="D323" s="514" t="s">
        <v>303</v>
      </c>
      <c r="E323" s="514" t="s">
        <v>5752</v>
      </c>
      <c r="F323" s="513" t="s">
        <v>11</v>
      </c>
      <c r="G323" s="514" t="s">
        <v>465</v>
      </c>
      <c r="H323" s="514" t="s">
        <v>847</v>
      </c>
      <c r="I323" s="514" t="s">
        <v>7775</v>
      </c>
      <c r="J323" s="514" t="s">
        <v>7776</v>
      </c>
      <c r="K323" s="514" t="s">
        <v>7777</v>
      </c>
      <c r="L323" s="514" t="s">
        <v>7778</v>
      </c>
      <c r="M323" s="514"/>
      <c r="N323" s="514" t="s">
        <v>7779</v>
      </c>
      <c r="O323" s="537"/>
      <c r="P323" s="514"/>
      <c r="Q323" s="515" t="s">
        <v>331</v>
      </c>
      <c r="R323" s="515" t="s">
        <v>95</v>
      </c>
      <c r="S323" s="553" t="s">
        <v>1737</v>
      </c>
      <c r="T323" s="514"/>
      <c r="U323" s="514" t="s">
        <v>7</v>
      </c>
    </row>
    <row r="324">
      <c r="A324" s="513" t="s">
        <v>3791</v>
      </c>
      <c r="B324" s="522" t="s">
        <v>7722</v>
      </c>
      <c r="C324" s="514"/>
      <c r="D324" s="514" t="s">
        <v>303</v>
      </c>
      <c r="E324" s="514" t="s">
        <v>5752</v>
      </c>
      <c r="F324" s="513" t="s">
        <v>12</v>
      </c>
      <c r="G324" s="514" t="s">
        <v>465</v>
      </c>
      <c r="H324" s="514" t="s">
        <v>7438</v>
      </c>
      <c r="I324" s="514" t="s">
        <v>7780</v>
      </c>
      <c r="J324" s="514"/>
      <c r="K324" s="514" t="s">
        <v>7781</v>
      </c>
      <c r="L324" s="514" t="s">
        <v>7782</v>
      </c>
      <c r="M324" s="514"/>
      <c r="N324" s="514" t="s">
        <v>7783</v>
      </c>
      <c r="O324" s="514"/>
      <c r="P324" s="517" t="s">
        <v>950</v>
      </c>
      <c r="Q324" s="515" t="s">
        <v>331</v>
      </c>
      <c r="R324" s="515" t="s">
        <v>95</v>
      </c>
      <c r="S324" s="514"/>
      <c r="T324" s="514"/>
      <c r="U324" s="514" t="s">
        <v>7</v>
      </c>
    </row>
    <row r="325">
      <c r="A325" s="513" t="s">
        <v>3796</v>
      </c>
      <c r="B325" s="522" t="s">
        <v>7722</v>
      </c>
      <c r="C325" s="514"/>
      <c r="D325" s="514" t="s">
        <v>303</v>
      </c>
      <c r="E325" s="514" t="s">
        <v>5752</v>
      </c>
      <c r="F325" s="513" t="s">
        <v>12</v>
      </c>
      <c r="G325" s="514" t="s">
        <v>465</v>
      </c>
      <c r="H325" s="514" t="s">
        <v>847</v>
      </c>
      <c r="I325" s="514" t="s">
        <v>7784</v>
      </c>
      <c r="J325" s="514"/>
      <c r="K325" s="514" t="s">
        <v>7785</v>
      </c>
      <c r="L325" s="514" t="s">
        <v>7786</v>
      </c>
      <c r="M325" s="514" t="s">
        <v>7787</v>
      </c>
      <c r="N325" s="514" t="s">
        <v>7788</v>
      </c>
      <c r="O325" s="514"/>
      <c r="P325" s="564">
        <v>45509.0</v>
      </c>
      <c r="Q325" s="515" t="s">
        <v>331</v>
      </c>
      <c r="R325" s="515" t="s">
        <v>95</v>
      </c>
      <c r="S325" s="514"/>
      <c r="T325" s="514"/>
      <c r="U325" s="514"/>
    </row>
    <row r="326">
      <c r="A326" s="513" t="s">
        <v>3801</v>
      </c>
      <c r="B326" s="522" t="s">
        <v>7722</v>
      </c>
      <c r="C326" s="514"/>
      <c r="D326" s="514" t="s">
        <v>303</v>
      </c>
      <c r="E326" s="514" t="s">
        <v>5752</v>
      </c>
      <c r="F326" s="513" t="s">
        <v>12</v>
      </c>
      <c r="G326" s="514" t="s">
        <v>545</v>
      </c>
      <c r="H326" s="514" t="s">
        <v>847</v>
      </c>
      <c r="I326" s="514" t="s">
        <v>7789</v>
      </c>
      <c r="J326" s="514"/>
      <c r="K326" s="514" t="s">
        <v>7790</v>
      </c>
      <c r="L326" s="514" t="s">
        <v>7791</v>
      </c>
      <c r="M326" s="514"/>
      <c r="N326" s="514"/>
      <c r="O326" s="514"/>
      <c r="P326" s="529">
        <v>45570.0</v>
      </c>
      <c r="Q326" s="515" t="s">
        <v>490</v>
      </c>
      <c r="R326" s="515" t="s">
        <v>95</v>
      </c>
      <c r="S326" s="514"/>
      <c r="T326" s="514"/>
      <c r="U326" s="514"/>
    </row>
    <row r="327">
      <c r="A327" s="513" t="s">
        <v>3806</v>
      </c>
      <c r="B327" s="522" t="s">
        <v>7792</v>
      </c>
      <c r="C327" s="514"/>
      <c r="D327" s="514" t="s">
        <v>303</v>
      </c>
      <c r="E327" s="514" t="s">
        <v>5752</v>
      </c>
      <c r="F327" s="513" t="s">
        <v>12</v>
      </c>
      <c r="G327" s="514" t="s">
        <v>465</v>
      </c>
      <c r="H327" s="514" t="s">
        <v>847</v>
      </c>
      <c r="I327" s="514" t="s">
        <v>7793</v>
      </c>
      <c r="J327" s="514"/>
      <c r="K327" s="514" t="s">
        <v>7794</v>
      </c>
      <c r="L327" s="514" t="s">
        <v>7795</v>
      </c>
      <c r="M327" s="514" t="s">
        <v>7796</v>
      </c>
      <c r="N327" s="514" t="s">
        <v>7797</v>
      </c>
      <c r="O327" s="514"/>
      <c r="P327" s="517" t="s">
        <v>950</v>
      </c>
      <c r="Q327" s="515" t="s">
        <v>331</v>
      </c>
      <c r="R327" s="515" t="s">
        <v>95</v>
      </c>
      <c r="S327" s="514"/>
      <c r="T327" s="514"/>
      <c r="U327" s="514"/>
    </row>
    <row r="328">
      <c r="A328" s="513" t="s">
        <v>3812</v>
      </c>
      <c r="B328" s="522" t="s">
        <v>7792</v>
      </c>
      <c r="C328" s="514"/>
      <c r="D328" s="514" t="s">
        <v>303</v>
      </c>
      <c r="E328" s="514" t="s">
        <v>5752</v>
      </c>
      <c r="F328" s="513" t="s">
        <v>12</v>
      </c>
      <c r="G328" s="514" t="s">
        <v>545</v>
      </c>
      <c r="H328" s="514" t="s">
        <v>847</v>
      </c>
      <c r="I328" s="514" t="s">
        <v>7798</v>
      </c>
      <c r="J328" s="514"/>
      <c r="K328" s="514" t="s">
        <v>7799</v>
      </c>
      <c r="L328" s="514" t="s">
        <v>7800</v>
      </c>
      <c r="M328" s="514"/>
      <c r="N328" s="514"/>
      <c r="O328" s="514"/>
      <c r="P328" s="564">
        <v>45509.0</v>
      </c>
      <c r="Q328" s="515" t="s">
        <v>331</v>
      </c>
      <c r="R328" s="515" t="s">
        <v>95</v>
      </c>
      <c r="S328" s="514"/>
      <c r="T328" s="514"/>
      <c r="U328" s="514"/>
    </row>
    <row r="329">
      <c r="A329" s="513" t="s">
        <v>3815</v>
      </c>
      <c r="B329" s="522" t="s">
        <v>7792</v>
      </c>
      <c r="C329" s="514"/>
      <c r="D329" s="514" t="s">
        <v>303</v>
      </c>
      <c r="E329" s="514" t="s">
        <v>5752</v>
      </c>
      <c r="F329" s="513" t="s">
        <v>12</v>
      </c>
      <c r="G329" s="514" t="s">
        <v>545</v>
      </c>
      <c r="H329" s="514" t="s">
        <v>847</v>
      </c>
      <c r="I329" s="514" t="s">
        <v>7801</v>
      </c>
      <c r="J329" s="514"/>
      <c r="K329" s="514" t="s">
        <v>7802</v>
      </c>
      <c r="L329" s="514" t="s">
        <v>7803</v>
      </c>
      <c r="M329" s="514"/>
      <c r="N329" s="514"/>
      <c r="O329" s="514"/>
      <c r="P329" s="564">
        <v>45509.0</v>
      </c>
      <c r="Q329" s="515" t="s">
        <v>331</v>
      </c>
      <c r="R329" s="515" t="s">
        <v>95</v>
      </c>
      <c r="S329" s="514"/>
      <c r="T329" s="514"/>
      <c r="U329" s="514"/>
    </row>
    <row r="330">
      <c r="A330" s="513" t="s">
        <v>3818</v>
      </c>
      <c r="B330" s="522" t="s">
        <v>7792</v>
      </c>
      <c r="C330" s="514"/>
      <c r="D330" s="514" t="s">
        <v>303</v>
      </c>
      <c r="E330" s="514" t="s">
        <v>5752</v>
      </c>
      <c r="F330" s="513" t="s">
        <v>11</v>
      </c>
      <c r="G330" s="514" t="s">
        <v>545</v>
      </c>
      <c r="H330" s="514" t="s">
        <v>847</v>
      </c>
      <c r="I330" s="514" t="s">
        <v>7804</v>
      </c>
      <c r="J330" s="514"/>
      <c r="K330" s="514" t="s">
        <v>7805</v>
      </c>
      <c r="L330" s="514" t="s">
        <v>7806</v>
      </c>
      <c r="M330" s="514"/>
      <c r="N330" s="514"/>
      <c r="O330" s="514"/>
      <c r="P330" s="564">
        <v>45509.0</v>
      </c>
      <c r="Q330" s="515" t="s">
        <v>331</v>
      </c>
      <c r="R330" s="515" t="s">
        <v>95</v>
      </c>
      <c r="S330" s="514"/>
      <c r="T330" s="514"/>
      <c r="U330" s="514"/>
    </row>
    <row r="331">
      <c r="A331" s="513" t="s">
        <v>3822</v>
      </c>
      <c r="B331" s="522" t="s">
        <v>7807</v>
      </c>
      <c r="C331" s="514"/>
      <c r="D331" s="514" t="s">
        <v>303</v>
      </c>
      <c r="E331" s="514" t="s">
        <v>5752</v>
      </c>
      <c r="F331" s="513" t="s">
        <v>11</v>
      </c>
      <c r="G331" s="514" t="s">
        <v>465</v>
      </c>
      <c r="H331" s="514" t="s">
        <v>847</v>
      </c>
      <c r="I331" s="515" t="s">
        <v>7808</v>
      </c>
      <c r="J331" s="514"/>
      <c r="K331" s="515" t="s">
        <v>7809</v>
      </c>
      <c r="L331" s="515" t="s">
        <v>7810</v>
      </c>
      <c r="M331" s="514"/>
      <c r="N331" s="514" t="s">
        <v>7811</v>
      </c>
      <c r="O331" s="514"/>
      <c r="P331" s="515" t="s">
        <v>950</v>
      </c>
      <c r="Q331" s="515" t="s">
        <v>331</v>
      </c>
      <c r="R331" s="515" t="s">
        <v>95</v>
      </c>
      <c r="S331" s="514"/>
      <c r="T331" s="514"/>
      <c r="U331" s="514" t="s">
        <v>7</v>
      </c>
    </row>
    <row r="332">
      <c r="A332" s="513" t="s">
        <v>3827</v>
      </c>
      <c r="B332" s="522" t="s">
        <v>7807</v>
      </c>
      <c r="C332" s="514"/>
      <c r="D332" s="514" t="s">
        <v>303</v>
      </c>
      <c r="E332" s="514" t="s">
        <v>5752</v>
      </c>
      <c r="F332" s="513" t="s">
        <v>12</v>
      </c>
      <c r="G332" s="514" t="s">
        <v>465</v>
      </c>
      <c r="H332" s="514" t="s">
        <v>847</v>
      </c>
      <c r="I332" s="514" t="s">
        <v>7812</v>
      </c>
      <c r="J332" s="514"/>
      <c r="K332" s="514" t="s">
        <v>7813</v>
      </c>
      <c r="L332" s="514" t="s">
        <v>7814</v>
      </c>
      <c r="M332" s="514"/>
      <c r="N332" s="514" t="s">
        <v>7815</v>
      </c>
      <c r="O332" s="514"/>
      <c r="P332" s="515" t="s">
        <v>950</v>
      </c>
      <c r="Q332" s="515" t="s">
        <v>331</v>
      </c>
      <c r="R332" s="515" t="s">
        <v>95</v>
      </c>
      <c r="S332" s="514"/>
      <c r="T332" s="514"/>
      <c r="U332" s="514" t="s">
        <v>7</v>
      </c>
    </row>
    <row r="333">
      <c r="A333" s="513" t="s">
        <v>3833</v>
      </c>
      <c r="B333" s="514"/>
      <c r="C333" s="514"/>
      <c r="D333" s="514" t="s">
        <v>303</v>
      </c>
      <c r="E333" s="514" t="s">
        <v>5752</v>
      </c>
      <c r="F333" s="513" t="s">
        <v>12</v>
      </c>
      <c r="G333" s="514" t="s">
        <v>465</v>
      </c>
      <c r="H333" s="514" t="s">
        <v>847</v>
      </c>
      <c r="I333" s="514" t="s">
        <v>7816</v>
      </c>
      <c r="J333" s="514" t="s">
        <v>7727</v>
      </c>
      <c r="K333" s="514" t="s">
        <v>7817</v>
      </c>
      <c r="L333" s="514" t="s">
        <v>7818</v>
      </c>
      <c r="M333" s="514"/>
      <c r="N333" s="514" t="s">
        <v>7819</v>
      </c>
      <c r="O333" s="514"/>
      <c r="P333" s="529">
        <v>45540.0</v>
      </c>
      <c r="Q333" s="515" t="s">
        <v>94</v>
      </c>
      <c r="R333" s="515" t="s">
        <v>95</v>
      </c>
      <c r="S333" s="514"/>
      <c r="T333" s="514"/>
      <c r="U333" s="514" t="s">
        <v>7</v>
      </c>
    </row>
    <row r="334">
      <c r="A334" s="513" t="s">
        <v>3837</v>
      </c>
      <c r="B334" s="522" t="s">
        <v>7792</v>
      </c>
      <c r="C334" s="514"/>
      <c r="D334" s="514" t="s">
        <v>303</v>
      </c>
      <c r="E334" s="514" t="s">
        <v>5752</v>
      </c>
      <c r="F334" s="513" t="s">
        <v>12</v>
      </c>
      <c r="G334" s="514" t="s">
        <v>545</v>
      </c>
      <c r="H334" s="514" t="s">
        <v>847</v>
      </c>
      <c r="I334" s="514" t="s">
        <v>7820</v>
      </c>
      <c r="J334" s="514"/>
      <c r="K334" s="514" t="s">
        <v>7821</v>
      </c>
      <c r="L334" s="514" t="s">
        <v>7822</v>
      </c>
      <c r="M334" s="514"/>
      <c r="N334" s="514"/>
      <c r="O334" s="514"/>
      <c r="P334" s="564">
        <v>45509.0</v>
      </c>
      <c r="Q334" s="515" t="s">
        <v>331</v>
      </c>
      <c r="R334" s="515" t="s">
        <v>95</v>
      </c>
      <c r="S334" s="514"/>
      <c r="T334" s="514"/>
      <c r="U334" s="514"/>
    </row>
    <row r="335">
      <c r="A335" s="513" t="s">
        <v>3840</v>
      </c>
      <c r="B335" s="522" t="s">
        <v>7792</v>
      </c>
      <c r="C335" s="514"/>
      <c r="D335" s="514" t="s">
        <v>303</v>
      </c>
      <c r="E335" s="514" t="s">
        <v>5752</v>
      </c>
      <c r="F335" s="513" t="s">
        <v>12</v>
      </c>
      <c r="G335" s="514" t="s">
        <v>465</v>
      </c>
      <c r="H335" s="514" t="s">
        <v>847</v>
      </c>
      <c r="I335" s="514" t="s">
        <v>7823</v>
      </c>
      <c r="J335" s="514"/>
      <c r="K335" s="514" t="s">
        <v>7824</v>
      </c>
      <c r="L335" s="514" t="s">
        <v>7825</v>
      </c>
      <c r="M335" s="514"/>
      <c r="N335" s="514" t="s">
        <v>7826</v>
      </c>
      <c r="O335" s="514"/>
      <c r="P335" s="515" t="s">
        <v>950</v>
      </c>
      <c r="Q335" s="515" t="s">
        <v>331</v>
      </c>
      <c r="R335" s="515" t="s">
        <v>95</v>
      </c>
      <c r="S335" s="514"/>
      <c r="T335" s="514"/>
      <c r="U335" s="514"/>
    </row>
    <row r="336">
      <c r="A336" s="513" t="s">
        <v>3845</v>
      </c>
      <c r="B336" s="514" t="s">
        <v>7827</v>
      </c>
      <c r="C336" s="514" t="s">
        <v>5885</v>
      </c>
      <c r="D336" s="514" t="s">
        <v>303</v>
      </c>
      <c r="E336" s="514" t="s">
        <v>5752</v>
      </c>
      <c r="F336" s="513" t="s">
        <v>11</v>
      </c>
      <c r="G336" s="514" t="s">
        <v>7828</v>
      </c>
      <c r="H336" s="514" t="s">
        <v>847</v>
      </c>
      <c r="I336" s="514" t="s">
        <v>7829</v>
      </c>
      <c r="J336" s="514"/>
      <c r="K336" s="514" t="s">
        <v>7830</v>
      </c>
      <c r="L336" s="514" t="s">
        <v>7831</v>
      </c>
      <c r="M336" s="514" t="s">
        <v>7832</v>
      </c>
      <c r="N336" s="514" t="s">
        <v>7833</v>
      </c>
      <c r="O336" s="514"/>
      <c r="P336" s="515" t="s">
        <v>479</v>
      </c>
      <c r="Q336" s="515" t="s">
        <v>331</v>
      </c>
      <c r="R336" s="515" t="s">
        <v>95</v>
      </c>
      <c r="S336" s="514"/>
      <c r="T336" s="514"/>
      <c r="U336" s="514"/>
    </row>
    <row r="337">
      <c r="A337" s="513" t="s">
        <v>3849</v>
      </c>
      <c r="B337" s="514" t="s">
        <v>7827</v>
      </c>
      <c r="C337" s="514" t="s">
        <v>5885</v>
      </c>
      <c r="D337" s="514" t="s">
        <v>303</v>
      </c>
      <c r="E337" s="514" t="s">
        <v>5752</v>
      </c>
      <c r="F337" s="513" t="s">
        <v>12</v>
      </c>
      <c r="G337" s="514" t="s">
        <v>545</v>
      </c>
      <c r="H337" s="514" t="s">
        <v>847</v>
      </c>
      <c r="I337" s="515" t="s">
        <v>7834</v>
      </c>
      <c r="J337" s="514"/>
      <c r="K337" s="514" t="s">
        <v>7830</v>
      </c>
      <c r="L337" s="514" t="s">
        <v>7835</v>
      </c>
      <c r="M337" s="514"/>
      <c r="N337" s="514"/>
      <c r="O337" s="514"/>
      <c r="P337" s="564">
        <v>45509.0</v>
      </c>
      <c r="Q337" s="515" t="s">
        <v>331</v>
      </c>
      <c r="R337" s="515" t="s">
        <v>95</v>
      </c>
      <c r="S337" s="514"/>
      <c r="T337" s="514"/>
      <c r="U337" s="514"/>
    </row>
    <row r="338">
      <c r="A338" s="513" t="s">
        <v>3854</v>
      </c>
      <c r="B338" s="514" t="s">
        <v>7827</v>
      </c>
      <c r="C338" s="514" t="s">
        <v>5885</v>
      </c>
      <c r="D338" s="514" t="s">
        <v>303</v>
      </c>
      <c r="E338" s="514" t="s">
        <v>5752</v>
      </c>
      <c r="F338" s="513" t="s">
        <v>12</v>
      </c>
      <c r="G338" s="514" t="s">
        <v>465</v>
      </c>
      <c r="H338" s="514" t="s">
        <v>847</v>
      </c>
      <c r="I338" s="514" t="s">
        <v>7836</v>
      </c>
      <c r="J338" s="514"/>
      <c r="K338" s="514" t="s">
        <v>7837</v>
      </c>
      <c r="L338" s="514" t="s">
        <v>7838</v>
      </c>
      <c r="M338" s="514"/>
      <c r="N338" s="514" t="s">
        <v>7839</v>
      </c>
      <c r="O338" s="514"/>
      <c r="P338" s="515" t="s">
        <v>950</v>
      </c>
      <c r="Q338" s="515" t="s">
        <v>331</v>
      </c>
      <c r="R338" s="515" t="s">
        <v>95</v>
      </c>
      <c r="S338" s="514"/>
      <c r="T338" s="514"/>
      <c r="U338" s="514" t="s">
        <v>7</v>
      </c>
    </row>
    <row r="339">
      <c r="A339" s="513" t="s">
        <v>3859</v>
      </c>
      <c r="B339" s="514" t="s">
        <v>7827</v>
      </c>
      <c r="C339" s="514" t="s">
        <v>5885</v>
      </c>
      <c r="D339" s="514" t="s">
        <v>303</v>
      </c>
      <c r="E339" s="514" t="s">
        <v>5752</v>
      </c>
      <c r="F339" s="513" t="s">
        <v>12</v>
      </c>
      <c r="G339" s="514" t="s">
        <v>465</v>
      </c>
      <c r="H339" s="514" t="s">
        <v>847</v>
      </c>
      <c r="I339" s="514" t="s">
        <v>7840</v>
      </c>
      <c r="J339" s="514"/>
      <c r="K339" s="514" t="s">
        <v>7841</v>
      </c>
      <c r="L339" s="514" t="s">
        <v>7842</v>
      </c>
      <c r="M339" s="514"/>
      <c r="N339" s="514" t="s">
        <v>7843</v>
      </c>
      <c r="O339" s="514"/>
      <c r="P339" s="515" t="s">
        <v>950</v>
      </c>
      <c r="Q339" s="515" t="s">
        <v>331</v>
      </c>
      <c r="R339" s="515" t="s">
        <v>95</v>
      </c>
      <c r="S339" s="514"/>
      <c r="T339" s="514"/>
      <c r="U339" s="514" t="s">
        <v>7</v>
      </c>
    </row>
    <row r="340">
      <c r="A340" s="513" t="s">
        <v>3864</v>
      </c>
      <c r="B340" s="514" t="s">
        <v>6903</v>
      </c>
      <c r="C340" s="514" t="s">
        <v>7844</v>
      </c>
      <c r="D340" s="514" t="s">
        <v>303</v>
      </c>
      <c r="E340" s="514" t="s">
        <v>5752</v>
      </c>
      <c r="F340" s="513" t="s">
        <v>11</v>
      </c>
      <c r="G340" s="514" t="s">
        <v>465</v>
      </c>
      <c r="H340" s="514" t="s">
        <v>847</v>
      </c>
      <c r="I340" s="514" t="s">
        <v>7845</v>
      </c>
      <c r="J340" s="514"/>
      <c r="K340" s="514" t="s">
        <v>7846</v>
      </c>
      <c r="L340" s="514" t="s">
        <v>7847</v>
      </c>
      <c r="M340" s="514"/>
      <c r="N340" s="514" t="s">
        <v>7848</v>
      </c>
      <c r="O340" s="514"/>
      <c r="P340" s="515" t="s">
        <v>950</v>
      </c>
      <c r="Q340" s="515" t="s">
        <v>331</v>
      </c>
      <c r="R340" s="515" t="s">
        <v>95</v>
      </c>
      <c r="S340" s="514"/>
      <c r="T340" s="514"/>
      <c r="U340" s="514" t="s">
        <v>7</v>
      </c>
    </row>
    <row r="341">
      <c r="A341" s="513" t="s">
        <v>3868</v>
      </c>
      <c r="B341" s="514" t="s">
        <v>7849</v>
      </c>
      <c r="C341" s="514" t="s">
        <v>4770</v>
      </c>
      <c r="D341" s="514" t="s">
        <v>303</v>
      </c>
      <c r="E341" s="514" t="s">
        <v>5752</v>
      </c>
      <c r="F341" s="513" t="s">
        <v>12</v>
      </c>
      <c r="G341" s="514" t="s">
        <v>465</v>
      </c>
      <c r="H341" s="514" t="s">
        <v>847</v>
      </c>
      <c r="I341" s="514" t="s">
        <v>7850</v>
      </c>
      <c r="J341" s="514" t="s">
        <v>7851</v>
      </c>
      <c r="K341" s="514" t="s">
        <v>7852</v>
      </c>
      <c r="L341" s="514" t="s">
        <v>7853</v>
      </c>
      <c r="M341" s="514"/>
      <c r="N341" s="514" t="s">
        <v>7854</v>
      </c>
      <c r="O341" s="514"/>
      <c r="P341" s="515" t="s">
        <v>950</v>
      </c>
      <c r="Q341" s="515" t="s">
        <v>331</v>
      </c>
      <c r="R341" s="515" t="s">
        <v>95</v>
      </c>
      <c r="S341" s="514"/>
      <c r="T341" s="514"/>
      <c r="U341" s="514" t="s">
        <v>95</v>
      </c>
    </row>
    <row r="342">
      <c r="A342" s="513" t="s">
        <v>3873</v>
      </c>
      <c r="B342" s="514"/>
      <c r="C342" s="514"/>
      <c r="D342" s="514" t="s">
        <v>303</v>
      </c>
      <c r="E342" s="514" t="s">
        <v>5752</v>
      </c>
      <c r="F342" s="513" t="s">
        <v>11</v>
      </c>
      <c r="G342" s="514" t="s">
        <v>465</v>
      </c>
      <c r="H342" s="514" t="s">
        <v>847</v>
      </c>
      <c r="I342" s="514" t="s">
        <v>7855</v>
      </c>
      <c r="J342" s="514"/>
      <c r="K342" s="514" t="s">
        <v>7856</v>
      </c>
      <c r="L342" s="514" t="s">
        <v>7857</v>
      </c>
      <c r="M342" s="514"/>
      <c r="N342" s="514" t="s">
        <v>7858</v>
      </c>
      <c r="O342" s="514"/>
      <c r="P342" s="515" t="s">
        <v>950</v>
      </c>
      <c r="Q342" s="515" t="s">
        <v>331</v>
      </c>
      <c r="R342" s="515" t="s">
        <v>95</v>
      </c>
      <c r="S342" s="514"/>
      <c r="T342" s="514"/>
      <c r="U342" s="514" t="s">
        <v>7</v>
      </c>
    </row>
    <row r="343">
      <c r="A343" s="513" t="s">
        <v>3878</v>
      </c>
      <c r="B343" s="514"/>
      <c r="C343" s="514"/>
      <c r="D343" s="514" t="s">
        <v>303</v>
      </c>
      <c r="E343" s="514" t="s">
        <v>5752</v>
      </c>
      <c r="F343" s="513" t="s">
        <v>12</v>
      </c>
      <c r="G343" s="514" t="s">
        <v>465</v>
      </c>
      <c r="H343" s="514" t="s">
        <v>847</v>
      </c>
      <c r="I343" s="514" t="s">
        <v>7859</v>
      </c>
      <c r="J343" s="514"/>
      <c r="K343" s="514" t="s">
        <v>7860</v>
      </c>
      <c r="L343" s="514" t="s">
        <v>7861</v>
      </c>
      <c r="M343" s="514"/>
      <c r="N343" s="514" t="s">
        <v>7854</v>
      </c>
      <c r="O343" s="514"/>
      <c r="P343" s="529">
        <v>45540.0</v>
      </c>
      <c r="Q343" s="515" t="s">
        <v>215</v>
      </c>
      <c r="R343" s="515" t="s">
        <v>95</v>
      </c>
      <c r="S343" s="514"/>
      <c r="T343" s="514"/>
      <c r="U343" s="514" t="s">
        <v>95</v>
      </c>
    </row>
    <row r="344">
      <c r="A344" s="513" t="s">
        <v>3883</v>
      </c>
      <c r="B344" s="514" t="s">
        <v>7862</v>
      </c>
      <c r="C344" s="514" t="s">
        <v>3353</v>
      </c>
      <c r="D344" s="514" t="s">
        <v>303</v>
      </c>
      <c r="E344" s="514" t="s">
        <v>5752</v>
      </c>
      <c r="F344" s="513" t="s">
        <v>12</v>
      </c>
      <c r="G344" s="514" t="s">
        <v>545</v>
      </c>
      <c r="H344" s="514" t="s">
        <v>847</v>
      </c>
      <c r="I344" s="514" t="s">
        <v>7863</v>
      </c>
      <c r="J344" s="514"/>
      <c r="K344" s="514" t="s">
        <v>7864</v>
      </c>
      <c r="L344" s="514" t="s">
        <v>7865</v>
      </c>
      <c r="M344" s="514"/>
      <c r="N344" s="514"/>
      <c r="O344" s="514"/>
      <c r="P344" s="564">
        <v>45509.0</v>
      </c>
      <c r="Q344" s="515" t="s">
        <v>331</v>
      </c>
      <c r="R344" s="515" t="s">
        <v>95</v>
      </c>
      <c r="S344" s="514"/>
      <c r="T344" s="514"/>
      <c r="U344" s="514"/>
    </row>
    <row r="345">
      <c r="A345" s="513" t="s">
        <v>3887</v>
      </c>
      <c r="B345" s="514" t="s">
        <v>6892</v>
      </c>
      <c r="C345" s="514" t="s">
        <v>5058</v>
      </c>
      <c r="D345" s="514" t="s">
        <v>303</v>
      </c>
      <c r="E345" s="514" t="s">
        <v>5752</v>
      </c>
      <c r="F345" s="513" t="s">
        <v>12</v>
      </c>
      <c r="G345" s="514" t="s">
        <v>465</v>
      </c>
      <c r="H345" s="514" t="s">
        <v>847</v>
      </c>
      <c r="I345" s="514" t="s">
        <v>7866</v>
      </c>
      <c r="J345" s="514"/>
      <c r="K345" s="514" t="s">
        <v>7867</v>
      </c>
      <c r="L345" s="514" t="s">
        <v>7868</v>
      </c>
      <c r="M345" s="514"/>
      <c r="N345" s="514" t="s">
        <v>7869</v>
      </c>
      <c r="O345" s="514"/>
      <c r="P345" s="515" t="s">
        <v>950</v>
      </c>
      <c r="Q345" s="515" t="s">
        <v>331</v>
      </c>
      <c r="R345" s="515" t="s">
        <v>95</v>
      </c>
      <c r="S345" s="514"/>
      <c r="T345" s="514"/>
      <c r="U345" s="514"/>
    </row>
    <row r="346">
      <c r="A346" s="513" t="s">
        <v>3892</v>
      </c>
      <c r="B346" s="514" t="s">
        <v>6892</v>
      </c>
      <c r="C346" s="514" t="s">
        <v>5058</v>
      </c>
      <c r="D346" s="514" t="s">
        <v>303</v>
      </c>
      <c r="E346" s="514" t="s">
        <v>5752</v>
      </c>
      <c r="F346" s="513" t="s">
        <v>11</v>
      </c>
      <c r="G346" s="514" t="s">
        <v>465</v>
      </c>
      <c r="H346" s="514" t="s">
        <v>847</v>
      </c>
      <c r="I346" s="514" t="s">
        <v>7870</v>
      </c>
      <c r="J346" s="514"/>
      <c r="K346" s="514" t="s">
        <v>7867</v>
      </c>
      <c r="L346" s="514" t="s">
        <v>7871</v>
      </c>
      <c r="M346" s="514"/>
      <c r="N346" s="514" t="s">
        <v>7869</v>
      </c>
      <c r="O346" s="514"/>
      <c r="P346" s="515" t="s">
        <v>950</v>
      </c>
      <c r="Q346" s="515" t="s">
        <v>331</v>
      </c>
      <c r="R346" s="515" t="s">
        <v>95</v>
      </c>
      <c r="S346" s="514"/>
      <c r="T346" s="514"/>
      <c r="U346" s="514"/>
    </row>
    <row r="347">
      <c r="A347" s="513" t="s">
        <v>3897</v>
      </c>
      <c r="B347" s="514"/>
      <c r="C347" s="514"/>
      <c r="D347" s="514" t="s">
        <v>303</v>
      </c>
      <c r="E347" s="514" t="s">
        <v>7872</v>
      </c>
      <c r="F347" s="513" t="s">
        <v>12</v>
      </c>
      <c r="G347" s="514" t="s">
        <v>545</v>
      </c>
      <c r="H347" s="514" t="s">
        <v>847</v>
      </c>
      <c r="I347" s="514" t="s">
        <v>7873</v>
      </c>
      <c r="J347" s="514"/>
      <c r="K347" s="514" t="s">
        <v>7874</v>
      </c>
      <c r="L347" s="514" t="s">
        <v>7875</v>
      </c>
      <c r="M347" s="514"/>
      <c r="N347" s="514"/>
      <c r="O347" s="514"/>
      <c r="P347" s="564">
        <v>45509.0</v>
      </c>
      <c r="Q347" s="515" t="s">
        <v>331</v>
      </c>
      <c r="R347" s="515" t="s">
        <v>95</v>
      </c>
      <c r="S347" s="514"/>
      <c r="T347" s="514"/>
      <c r="U347" s="514"/>
    </row>
    <row r="348">
      <c r="A348" s="513" t="s">
        <v>3902</v>
      </c>
      <c r="B348" s="514"/>
      <c r="C348" s="514"/>
      <c r="D348" s="514" t="s">
        <v>303</v>
      </c>
      <c r="E348" s="514" t="s">
        <v>5752</v>
      </c>
      <c r="F348" s="513" t="s">
        <v>12</v>
      </c>
      <c r="G348" s="514" t="s">
        <v>545</v>
      </c>
      <c r="H348" s="514" t="s">
        <v>847</v>
      </c>
      <c r="I348" s="514" t="s">
        <v>7876</v>
      </c>
      <c r="J348" s="514"/>
      <c r="K348" s="514" t="s">
        <v>7877</v>
      </c>
      <c r="L348" s="514" t="s">
        <v>7878</v>
      </c>
      <c r="M348" s="514"/>
      <c r="N348" s="514"/>
      <c r="O348" s="514"/>
      <c r="P348" s="564">
        <v>45509.0</v>
      </c>
      <c r="Q348" s="515" t="s">
        <v>331</v>
      </c>
      <c r="R348" s="515" t="s">
        <v>95</v>
      </c>
      <c r="S348" s="514"/>
      <c r="T348" s="514"/>
      <c r="U348" s="514"/>
    </row>
    <row r="349">
      <c r="A349" s="513" t="s">
        <v>3906</v>
      </c>
      <c r="B349" s="514" t="s">
        <v>7879</v>
      </c>
      <c r="C349" s="514"/>
      <c r="D349" s="514" t="s">
        <v>303</v>
      </c>
      <c r="E349" s="514" t="s">
        <v>5752</v>
      </c>
      <c r="F349" s="513" t="s">
        <v>12</v>
      </c>
      <c r="G349" s="514" t="s">
        <v>545</v>
      </c>
      <c r="H349" s="514" t="s">
        <v>847</v>
      </c>
      <c r="I349" s="514" t="s">
        <v>7880</v>
      </c>
      <c r="J349" s="514" t="s">
        <v>7881</v>
      </c>
      <c r="K349" s="514" t="s">
        <v>7882</v>
      </c>
      <c r="L349" s="514" t="s">
        <v>7883</v>
      </c>
      <c r="M349" s="514"/>
      <c r="N349" s="514"/>
      <c r="O349" s="514"/>
      <c r="P349" s="515" t="s">
        <v>950</v>
      </c>
      <c r="Q349" s="515" t="s">
        <v>331</v>
      </c>
      <c r="R349" s="515" t="s">
        <v>95</v>
      </c>
      <c r="S349" s="514"/>
      <c r="T349" s="514"/>
      <c r="U349" s="514"/>
    </row>
    <row r="350">
      <c r="A350" s="513" t="s">
        <v>3910</v>
      </c>
      <c r="B350" s="514" t="s">
        <v>7884</v>
      </c>
      <c r="C350" s="514"/>
      <c r="D350" s="514" t="s">
        <v>303</v>
      </c>
      <c r="E350" s="514" t="s">
        <v>5752</v>
      </c>
      <c r="F350" s="513" t="s">
        <v>12</v>
      </c>
      <c r="G350" s="514" t="s">
        <v>465</v>
      </c>
      <c r="H350" s="514" t="s">
        <v>847</v>
      </c>
      <c r="I350" s="514" t="s">
        <v>7885</v>
      </c>
      <c r="J350" s="514" t="s">
        <v>7886</v>
      </c>
      <c r="K350" s="514" t="s">
        <v>7887</v>
      </c>
      <c r="L350" s="514" t="s">
        <v>7888</v>
      </c>
      <c r="M350" s="514"/>
      <c r="N350" s="514" t="s">
        <v>7345</v>
      </c>
      <c r="O350" s="514"/>
      <c r="P350" s="515" t="s">
        <v>950</v>
      </c>
      <c r="Q350" s="515" t="s">
        <v>331</v>
      </c>
      <c r="R350" s="515" t="s">
        <v>95</v>
      </c>
      <c r="S350" s="514"/>
      <c r="T350" s="514"/>
      <c r="U350" s="514"/>
    </row>
    <row r="351">
      <c r="A351" s="513" t="s">
        <v>3915</v>
      </c>
      <c r="B351" s="514" t="s">
        <v>7884</v>
      </c>
      <c r="C351" s="514"/>
      <c r="D351" s="514" t="s">
        <v>303</v>
      </c>
      <c r="E351" s="514" t="s">
        <v>5752</v>
      </c>
      <c r="F351" s="513" t="s">
        <v>12</v>
      </c>
      <c r="G351" s="514" t="s">
        <v>465</v>
      </c>
      <c r="H351" s="514" t="s">
        <v>847</v>
      </c>
      <c r="I351" s="514" t="s">
        <v>7889</v>
      </c>
      <c r="J351" s="514"/>
      <c r="K351" s="514" t="s">
        <v>7890</v>
      </c>
      <c r="L351" s="514" t="s">
        <v>7891</v>
      </c>
      <c r="M351" s="514"/>
      <c r="N351" s="514" t="s">
        <v>7892</v>
      </c>
      <c r="O351" s="514"/>
      <c r="P351" s="515" t="s">
        <v>950</v>
      </c>
      <c r="Q351" s="515" t="s">
        <v>331</v>
      </c>
      <c r="R351" s="515" t="s">
        <v>95</v>
      </c>
      <c r="S351" s="514"/>
      <c r="T351" s="514"/>
      <c r="U351" s="514"/>
    </row>
    <row r="352">
      <c r="A352" s="513" t="s">
        <v>3920</v>
      </c>
      <c r="B352" s="514"/>
      <c r="C352" s="514"/>
      <c r="D352" s="514" t="s">
        <v>303</v>
      </c>
      <c r="E352" s="514" t="s">
        <v>5752</v>
      </c>
      <c r="F352" s="513" t="s">
        <v>11</v>
      </c>
      <c r="G352" s="514" t="s">
        <v>465</v>
      </c>
      <c r="H352" s="514" t="s">
        <v>847</v>
      </c>
      <c r="I352" s="514" t="s">
        <v>7893</v>
      </c>
      <c r="J352" s="514" t="s">
        <v>5129</v>
      </c>
      <c r="K352" s="514" t="s">
        <v>7894</v>
      </c>
      <c r="L352" s="514" t="s">
        <v>7895</v>
      </c>
      <c r="M352" s="514"/>
      <c r="N352" s="514" t="s">
        <v>7896</v>
      </c>
      <c r="O352" s="514"/>
      <c r="P352" s="515" t="s">
        <v>950</v>
      </c>
      <c r="Q352" s="515" t="s">
        <v>331</v>
      </c>
      <c r="R352" s="515" t="s">
        <v>95</v>
      </c>
      <c r="S352" s="514"/>
      <c r="T352" s="514"/>
      <c r="U352" s="514"/>
    </row>
    <row r="353">
      <c r="A353" s="513" t="s">
        <v>3924</v>
      </c>
      <c r="B353" s="514"/>
      <c r="C353" s="514"/>
      <c r="D353" s="514" t="s">
        <v>303</v>
      </c>
      <c r="E353" s="514" t="s">
        <v>5752</v>
      </c>
      <c r="F353" s="513" t="s">
        <v>12</v>
      </c>
      <c r="G353" s="514" t="s">
        <v>465</v>
      </c>
      <c r="H353" s="514" t="s">
        <v>847</v>
      </c>
      <c r="I353" s="514" t="s">
        <v>7897</v>
      </c>
      <c r="J353" s="514" t="s">
        <v>7898</v>
      </c>
      <c r="K353" s="514" t="s">
        <v>7899</v>
      </c>
      <c r="L353" s="514" t="s">
        <v>7900</v>
      </c>
      <c r="M353" s="514"/>
      <c r="N353" s="514" t="s">
        <v>7901</v>
      </c>
      <c r="O353" s="514"/>
      <c r="P353" s="515" t="s">
        <v>950</v>
      </c>
      <c r="Q353" s="515" t="s">
        <v>331</v>
      </c>
      <c r="R353" s="515" t="s">
        <v>95</v>
      </c>
      <c r="S353" s="514"/>
      <c r="T353" s="514"/>
      <c r="U353" s="514" t="s">
        <v>7</v>
      </c>
    </row>
    <row r="354">
      <c r="A354" s="513" t="s">
        <v>3928</v>
      </c>
      <c r="B354" s="514"/>
      <c r="C354" s="514"/>
      <c r="D354" s="514" t="s">
        <v>303</v>
      </c>
      <c r="E354" s="514" t="s">
        <v>5752</v>
      </c>
      <c r="F354" s="513" t="s">
        <v>11</v>
      </c>
      <c r="G354" s="514" t="s">
        <v>465</v>
      </c>
      <c r="H354" s="514" t="s">
        <v>847</v>
      </c>
      <c r="I354" s="514" t="s">
        <v>7902</v>
      </c>
      <c r="J354" s="514" t="s">
        <v>5129</v>
      </c>
      <c r="K354" s="514" t="s">
        <v>7894</v>
      </c>
      <c r="L354" s="514" t="s">
        <v>7903</v>
      </c>
      <c r="M354" s="514"/>
      <c r="N354" s="514" t="s">
        <v>7904</v>
      </c>
      <c r="O354" s="514"/>
      <c r="P354" s="515" t="s">
        <v>950</v>
      </c>
      <c r="Q354" s="515" t="s">
        <v>331</v>
      </c>
      <c r="R354" s="515" t="s">
        <v>95</v>
      </c>
      <c r="S354" s="514"/>
      <c r="T354" s="514"/>
      <c r="U354" s="514"/>
    </row>
    <row r="355">
      <c r="A355" s="513" t="s">
        <v>3932</v>
      </c>
      <c r="B355" s="514" t="s">
        <v>7849</v>
      </c>
      <c r="C355" s="514" t="s">
        <v>4770</v>
      </c>
      <c r="D355" s="514" t="s">
        <v>303</v>
      </c>
      <c r="E355" s="514" t="s">
        <v>5752</v>
      </c>
      <c r="F355" s="513" t="s">
        <v>12</v>
      </c>
      <c r="G355" s="514" t="s">
        <v>465</v>
      </c>
      <c r="H355" s="514" t="s">
        <v>847</v>
      </c>
      <c r="I355" s="514" t="s">
        <v>7905</v>
      </c>
      <c r="J355" s="514"/>
      <c r="K355" s="514" t="s">
        <v>7906</v>
      </c>
      <c r="L355" s="514" t="s">
        <v>7907</v>
      </c>
      <c r="M355" s="514" t="s">
        <v>7908</v>
      </c>
      <c r="N355" s="514" t="s">
        <v>7909</v>
      </c>
      <c r="O355" s="514"/>
      <c r="P355" s="515" t="s">
        <v>950</v>
      </c>
      <c r="Q355" s="515" t="s">
        <v>331</v>
      </c>
      <c r="R355" s="515" t="s">
        <v>95</v>
      </c>
      <c r="S355" s="514"/>
      <c r="T355" s="514"/>
      <c r="U355" s="514"/>
    </row>
    <row r="356">
      <c r="A356" s="513" t="s">
        <v>3937</v>
      </c>
      <c r="B356" s="514" t="s">
        <v>7849</v>
      </c>
      <c r="C356" s="514" t="s">
        <v>4770</v>
      </c>
      <c r="D356" s="514" t="s">
        <v>303</v>
      </c>
      <c r="E356" s="514" t="s">
        <v>5752</v>
      </c>
      <c r="F356" s="513" t="s">
        <v>12</v>
      </c>
      <c r="G356" s="514" t="s">
        <v>465</v>
      </c>
      <c r="H356" s="514" t="s">
        <v>847</v>
      </c>
      <c r="I356" s="514" t="s">
        <v>7910</v>
      </c>
      <c r="J356" s="514"/>
      <c r="K356" s="514" t="s">
        <v>7911</v>
      </c>
      <c r="L356" s="514" t="s">
        <v>7912</v>
      </c>
      <c r="M356" s="514"/>
      <c r="N356" s="514" t="s">
        <v>7913</v>
      </c>
      <c r="O356" s="514"/>
      <c r="P356" s="515" t="s">
        <v>950</v>
      </c>
      <c r="Q356" s="515" t="s">
        <v>331</v>
      </c>
      <c r="R356" s="515" t="s">
        <v>95</v>
      </c>
      <c r="S356" s="514"/>
      <c r="T356" s="514"/>
      <c r="U356" s="514"/>
    </row>
    <row r="357">
      <c r="A357" s="513" t="s">
        <v>3942</v>
      </c>
      <c r="B357" s="514" t="s">
        <v>7849</v>
      </c>
      <c r="C357" s="514" t="s">
        <v>4770</v>
      </c>
      <c r="D357" s="514" t="s">
        <v>303</v>
      </c>
      <c r="E357" s="514" t="s">
        <v>5752</v>
      </c>
      <c r="F357" s="513" t="s">
        <v>12</v>
      </c>
      <c r="G357" s="514" t="s">
        <v>465</v>
      </c>
      <c r="H357" s="514" t="s">
        <v>847</v>
      </c>
      <c r="I357" s="514" t="s">
        <v>7914</v>
      </c>
      <c r="J357" s="514"/>
      <c r="K357" s="514" t="s">
        <v>7911</v>
      </c>
      <c r="L357" s="514" t="s">
        <v>7915</v>
      </c>
      <c r="M357" s="514"/>
      <c r="N357" s="514" t="s">
        <v>7916</v>
      </c>
      <c r="O357" s="514"/>
      <c r="P357" s="564">
        <v>45509.0</v>
      </c>
      <c r="Q357" s="515" t="s">
        <v>331</v>
      </c>
      <c r="R357" s="515" t="s">
        <v>95</v>
      </c>
      <c r="S357" s="514"/>
      <c r="T357" s="514"/>
      <c r="U357" s="514"/>
    </row>
    <row r="358">
      <c r="A358" s="513" t="s">
        <v>3947</v>
      </c>
      <c r="B358" s="514"/>
      <c r="C358" s="514"/>
      <c r="D358" s="514" t="s">
        <v>303</v>
      </c>
      <c r="E358" s="514" t="s">
        <v>5752</v>
      </c>
      <c r="F358" s="513" t="s">
        <v>12</v>
      </c>
      <c r="G358" s="514" t="s">
        <v>465</v>
      </c>
      <c r="H358" s="514" t="s">
        <v>847</v>
      </c>
      <c r="I358" s="514" t="s">
        <v>7917</v>
      </c>
      <c r="J358" s="514" t="s">
        <v>7918</v>
      </c>
      <c r="K358" s="514" t="s">
        <v>7919</v>
      </c>
      <c r="L358" s="514" t="s">
        <v>7920</v>
      </c>
      <c r="M358" s="514"/>
      <c r="N358" s="514" t="s">
        <v>7921</v>
      </c>
      <c r="O358" s="514"/>
      <c r="P358" s="564">
        <v>45509.0</v>
      </c>
      <c r="Q358" s="515" t="s">
        <v>331</v>
      </c>
      <c r="R358" s="515" t="s">
        <v>95</v>
      </c>
      <c r="S358" s="514"/>
      <c r="T358" s="514"/>
      <c r="U358" s="514" t="s">
        <v>7</v>
      </c>
    </row>
    <row r="359">
      <c r="A359" s="513" t="s">
        <v>3951</v>
      </c>
      <c r="B359" s="514"/>
      <c r="C359" s="514"/>
      <c r="D359" s="514" t="s">
        <v>303</v>
      </c>
      <c r="E359" s="514" t="s">
        <v>5752</v>
      </c>
      <c r="F359" s="513" t="s">
        <v>12</v>
      </c>
      <c r="G359" s="514" t="s">
        <v>465</v>
      </c>
      <c r="H359" s="514" t="s">
        <v>847</v>
      </c>
      <c r="I359" s="514" t="s">
        <v>7922</v>
      </c>
      <c r="J359" s="514" t="s">
        <v>7923</v>
      </c>
      <c r="K359" s="514" t="s">
        <v>7924</v>
      </c>
      <c r="L359" s="514" t="s">
        <v>7925</v>
      </c>
      <c r="M359" s="514"/>
      <c r="N359" s="514" t="s">
        <v>7926</v>
      </c>
      <c r="O359" s="514"/>
      <c r="P359" s="564">
        <v>45509.0</v>
      </c>
      <c r="Q359" s="515" t="s">
        <v>331</v>
      </c>
      <c r="R359" s="515" t="s">
        <v>95</v>
      </c>
      <c r="S359" s="514"/>
      <c r="T359" s="514"/>
      <c r="U359" s="514" t="s">
        <v>7</v>
      </c>
    </row>
    <row r="360">
      <c r="A360" s="513" t="s">
        <v>3956</v>
      </c>
      <c r="B360" s="514"/>
      <c r="C360" s="514"/>
      <c r="D360" s="514" t="s">
        <v>303</v>
      </c>
      <c r="E360" s="514" t="s">
        <v>5752</v>
      </c>
      <c r="F360" s="513" t="s">
        <v>11</v>
      </c>
      <c r="G360" s="514" t="s">
        <v>465</v>
      </c>
      <c r="H360" s="514" t="s">
        <v>847</v>
      </c>
      <c r="I360" s="514" t="s">
        <v>7927</v>
      </c>
      <c r="J360" s="514"/>
      <c r="K360" s="514" t="s">
        <v>7928</v>
      </c>
      <c r="L360" s="514" t="s">
        <v>7929</v>
      </c>
      <c r="M360" s="514"/>
      <c r="N360" s="514" t="s">
        <v>7930</v>
      </c>
      <c r="O360" s="514"/>
      <c r="P360" s="515" t="s">
        <v>950</v>
      </c>
      <c r="Q360" s="515" t="s">
        <v>331</v>
      </c>
      <c r="R360" s="515" t="s">
        <v>95</v>
      </c>
      <c r="S360" s="514"/>
      <c r="T360" s="514"/>
      <c r="U360" s="514" t="s">
        <v>7</v>
      </c>
    </row>
    <row r="361">
      <c r="A361" s="513" t="s">
        <v>3960</v>
      </c>
      <c r="B361" s="514"/>
      <c r="C361" s="514"/>
      <c r="D361" s="514" t="s">
        <v>303</v>
      </c>
      <c r="E361" s="514" t="s">
        <v>5752</v>
      </c>
      <c r="F361" s="513" t="s">
        <v>12</v>
      </c>
      <c r="G361" s="514" t="s">
        <v>465</v>
      </c>
      <c r="H361" s="514" t="s">
        <v>847</v>
      </c>
      <c r="I361" s="514" t="s">
        <v>7931</v>
      </c>
      <c r="J361" s="514"/>
      <c r="K361" s="514" t="s">
        <v>7932</v>
      </c>
      <c r="L361" s="514" t="s">
        <v>7933</v>
      </c>
      <c r="M361" s="514"/>
      <c r="N361" s="514" t="s">
        <v>7567</v>
      </c>
      <c r="O361" s="514"/>
      <c r="P361" s="515" t="s">
        <v>950</v>
      </c>
      <c r="Q361" s="515" t="s">
        <v>331</v>
      </c>
      <c r="R361" s="515" t="s">
        <v>95</v>
      </c>
      <c r="S361" s="514"/>
      <c r="T361" s="514"/>
      <c r="U361" s="514" t="s">
        <v>7</v>
      </c>
    </row>
    <row r="362">
      <c r="A362" s="513" t="s">
        <v>3965</v>
      </c>
      <c r="B362" s="514" t="s">
        <v>7934</v>
      </c>
      <c r="C362" s="514"/>
      <c r="D362" s="514" t="s">
        <v>303</v>
      </c>
      <c r="E362" s="514" t="s">
        <v>6958</v>
      </c>
      <c r="F362" s="513" t="s">
        <v>11</v>
      </c>
      <c r="G362" s="514" t="s">
        <v>465</v>
      </c>
      <c r="H362" s="514" t="s">
        <v>847</v>
      </c>
      <c r="I362" s="514" t="s">
        <v>7935</v>
      </c>
      <c r="J362" s="514" t="s">
        <v>7936</v>
      </c>
      <c r="K362" s="514" t="s">
        <v>7937</v>
      </c>
      <c r="L362" s="514" t="s">
        <v>7938</v>
      </c>
      <c r="M362" s="514"/>
      <c r="N362" s="514" t="s">
        <v>7939</v>
      </c>
      <c r="O362" s="514"/>
      <c r="P362" s="515" t="s">
        <v>950</v>
      </c>
      <c r="Q362" s="515" t="s">
        <v>331</v>
      </c>
      <c r="R362" s="515" t="s">
        <v>95</v>
      </c>
      <c r="S362" s="514"/>
      <c r="T362" s="514"/>
      <c r="U362" s="514" t="s">
        <v>7</v>
      </c>
    </row>
    <row r="363">
      <c r="A363" s="513" t="s">
        <v>3970</v>
      </c>
      <c r="B363" s="514" t="s">
        <v>7934</v>
      </c>
      <c r="C363" s="514"/>
      <c r="D363" s="514" t="s">
        <v>303</v>
      </c>
      <c r="E363" s="514" t="s">
        <v>6958</v>
      </c>
      <c r="F363" s="513" t="s">
        <v>12</v>
      </c>
      <c r="G363" s="514" t="s">
        <v>465</v>
      </c>
      <c r="H363" s="514" t="s">
        <v>847</v>
      </c>
      <c r="I363" s="514" t="s">
        <v>7940</v>
      </c>
      <c r="J363" s="514" t="s">
        <v>7936</v>
      </c>
      <c r="K363" s="514" t="s">
        <v>7941</v>
      </c>
      <c r="L363" s="514" t="s">
        <v>7942</v>
      </c>
      <c r="M363" s="514"/>
      <c r="N363" s="514" t="s">
        <v>7943</v>
      </c>
      <c r="O363" s="514"/>
      <c r="P363" s="515" t="s">
        <v>950</v>
      </c>
      <c r="Q363" s="515" t="s">
        <v>331</v>
      </c>
      <c r="R363" s="515" t="s">
        <v>95</v>
      </c>
      <c r="S363" s="514"/>
      <c r="T363" s="514"/>
      <c r="U363" s="514" t="s">
        <v>7</v>
      </c>
    </row>
    <row r="364">
      <c r="A364" s="513" t="s">
        <v>3974</v>
      </c>
      <c r="B364" s="514" t="s">
        <v>7934</v>
      </c>
      <c r="C364" s="514"/>
      <c r="D364" s="514" t="s">
        <v>303</v>
      </c>
      <c r="E364" s="514" t="s">
        <v>6958</v>
      </c>
      <c r="F364" s="513" t="s">
        <v>12</v>
      </c>
      <c r="G364" s="514" t="s">
        <v>465</v>
      </c>
      <c r="H364" s="514" t="s">
        <v>847</v>
      </c>
      <c r="I364" s="514" t="s">
        <v>7944</v>
      </c>
      <c r="J364" s="514" t="s">
        <v>7936</v>
      </c>
      <c r="K364" s="514" t="s">
        <v>7945</v>
      </c>
      <c r="L364" s="514" t="s">
        <v>7946</v>
      </c>
      <c r="M364" s="514"/>
      <c r="N364" s="514" t="s">
        <v>7947</v>
      </c>
      <c r="O364" s="514"/>
      <c r="P364" s="529">
        <v>45570.0</v>
      </c>
      <c r="Q364" s="515" t="s">
        <v>490</v>
      </c>
      <c r="R364" s="515" t="s">
        <v>95</v>
      </c>
      <c r="S364" s="514"/>
      <c r="T364" s="514"/>
      <c r="U364" s="514" t="s">
        <v>7</v>
      </c>
    </row>
    <row r="365">
      <c r="A365" s="513" t="s">
        <v>3979</v>
      </c>
      <c r="B365" s="514" t="s">
        <v>7934</v>
      </c>
      <c r="C365" s="514"/>
      <c r="D365" s="514" t="s">
        <v>303</v>
      </c>
      <c r="E365" s="514" t="s">
        <v>6958</v>
      </c>
      <c r="F365" s="513" t="s">
        <v>11</v>
      </c>
      <c r="G365" s="514" t="s">
        <v>465</v>
      </c>
      <c r="H365" s="514" t="s">
        <v>847</v>
      </c>
      <c r="I365" s="514" t="s">
        <v>7948</v>
      </c>
      <c r="J365" s="514"/>
      <c r="K365" s="514" t="s">
        <v>7949</v>
      </c>
      <c r="L365" s="514" t="s">
        <v>7950</v>
      </c>
      <c r="M365" s="514"/>
      <c r="N365" s="514" t="s">
        <v>7951</v>
      </c>
      <c r="O365" s="514"/>
      <c r="P365" s="515" t="s">
        <v>950</v>
      </c>
      <c r="Q365" s="515" t="s">
        <v>331</v>
      </c>
      <c r="R365" s="515" t="s">
        <v>95</v>
      </c>
      <c r="S365" s="514"/>
      <c r="T365" s="514"/>
      <c r="U365" s="514" t="s">
        <v>7</v>
      </c>
    </row>
    <row r="366">
      <c r="A366" s="513" t="s">
        <v>3984</v>
      </c>
      <c r="B366" s="514" t="s">
        <v>7934</v>
      </c>
      <c r="C366" s="514"/>
      <c r="D366" s="514" t="s">
        <v>303</v>
      </c>
      <c r="E366" s="514" t="s">
        <v>6958</v>
      </c>
      <c r="F366" s="513" t="s">
        <v>12</v>
      </c>
      <c r="G366" s="514" t="s">
        <v>465</v>
      </c>
      <c r="H366" s="514" t="s">
        <v>847</v>
      </c>
      <c r="I366" s="514" t="s">
        <v>7952</v>
      </c>
      <c r="J366" s="514"/>
      <c r="K366" s="514" t="s">
        <v>7953</v>
      </c>
      <c r="L366" s="514" t="s">
        <v>7954</v>
      </c>
      <c r="M366" s="514"/>
      <c r="N366" s="514" t="s">
        <v>7955</v>
      </c>
      <c r="O366" s="514"/>
      <c r="P366" s="564">
        <v>45509.0</v>
      </c>
      <c r="Q366" s="515" t="s">
        <v>331</v>
      </c>
      <c r="R366" s="515" t="s">
        <v>95</v>
      </c>
      <c r="S366" s="514"/>
      <c r="T366" s="514"/>
      <c r="U366" s="514" t="s">
        <v>7</v>
      </c>
    </row>
    <row r="367">
      <c r="A367" s="513" t="s">
        <v>3989</v>
      </c>
      <c r="B367" s="514" t="s">
        <v>7934</v>
      </c>
      <c r="C367" s="514"/>
      <c r="D367" s="514" t="s">
        <v>303</v>
      </c>
      <c r="E367" s="514" t="s">
        <v>6958</v>
      </c>
      <c r="F367" s="513" t="s">
        <v>12</v>
      </c>
      <c r="G367" s="514" t="s">
        <v>545</v>
      </c>
      <c r="H367" s="514" t="s">
        <v>847</v>
      </c>
      <c r="I367" s="514" t="s">
        <v>7956</v>
      </c>
      <c r="J367" s="514"/>
      <c r="K367" s="514" t="s">
        <v>7957</v>
      </c>
      <c r="L367" s="514" t="s">
        <v>7958</v>
      </c>
      <c r="M367" s="514"/>
      <c r="N367" s="514"/>
      <c r="O367" s="514"/>
      <c r="P367" s="529">
        <v>45540.0</v>
      </c>
      <c r="Q367" s="515" t="s">
        <v>215</v>
      </c>
      <c r="R367" s="515" t="s">
        <v>95</v>
      </c>
      <c r="S367" s="514"/>
      <c r="T367" s="514"/>
      <c r="U367" s="514"/>
    </row>
    <row r="368">
      <c r="A368" s="513" t="s">
        <v>3994</v>
      </c>
      <c r="B368" s="514"/>
      <c r="C368" s="514"/>
      <c r="D368" s="514" t="s">
        <v>303</v>
      </c>
      <c r="E368" s="514" t="s">
        <v>6958</v>
      </c>
      <c r="F368" s="513" t="s">
        <v>11</v>
      </c>
      <c r="G368" s="514" t="s">
        <v>465</v>
      </c>
      <c r="H368" s="514" t="s">
        <v>847</v>
      </c>
      <c r="I368" s="514" t="s">
        <v>7959</v>
      </c>
      <c r="J368" s="514" t="s">
        <v>7960</v>
      </c>
      <c r="K368" s="514" t="s">
        <v>7961</v>
      </c>
      <c r="L368" s="514" t="s">
        <v>7962</v>
      </c>
      <c r="M368" s="514"/>
      <c r="N368" s="514" t="s">
        <v>7963</v>
      </c>
      <c r="O368" s="514"/>
      <c r="P368" s="515" t="s">
        <v>950</v>
      </c>
      <c r="Q368" s="515" t="s">
        <v>331</v>
      </c>
      <c r="R368" s="515" t="s">
        <v>95</v>
      </c>
      <c r="S368" s="514"/>
      <c r="T368" s="514"/>
      <c r="U368" s="514" t="s">
        <v>7</v>
      </c>
    </row>
    <row r="369">
      <c r="A369" s="513" t="s">
        <v>3999</v>
      </c>
      <c r="B369" s="514" t="s">
        <v>7934</v>
      </c>
      <c r="C369" s="514"/>
      <c r="D369" s="514" t="s">
        <v>303</v>
      </c>
      <c r="E369" s="514" t="s">
        <v>6958</v>
      </c>
      <c r="F369" s="513" t="s">
        <v>12</v>
      </c>
      <c r="G369" s="514" t="s">
        <v>465</v>
      </c>
      <c r="H369" s="514" t="s">
        <v>847</v>
      </c>
      <c r="I369" s="514" t="s">
        <v>7964</v>
      </c>
      <c r="J369" s="514" t="s">
        <v>7960</v>
      </c>
      <c r="K369" s="514" t="s">
        <v>7965</v>
      </c>
      <c r="L369" s="514" t="s">
        <v>7966</v>
      </c>
      <c r="M369" s="514"/>
      <c r="N369" s="514" t="s">
        <v>7967</v>
      </c>
      <c r="O369" s="514"/>
      <c r="P369" s="564">
        <v>45509.0</v>
      </c>
      <c r="Q369" s="515" t="s">
        <v>331</v>
      </c>
      <c r="R369" s="515" t="s">
        <v>95</v>
      </c>
      <c r="S369" s="514"/>
      <c r="T369" s="514"/>
      <c r="U369" s="514" t="s">
        <v>7</v>
      </c>
    </row>
    <row r="370">
      <c r="A370" s="513" t="s">
        <v>4002</v>
      </c>
      <c r="B370" s="514" t="s">
        <v>7934</v>
      </c>
      <c r="C370" s="514"/>
      <c r="D370" s="514" t="s">
        <v>303</v>
      </c>
      <c r="E370" s="514" t="s">
        <v>6958</v>
      </c>
      <c r="F370" s="513" t="s">
        <v>12</v>
      </c>
      <c r="G370" s="514" t="s">
        <v>465</v>
      </c>
      <c r="H370" s="514" t="s">
        <v>847</v>
      </c>
      <c r="I370" s="514" t="s">
        <v>7968</v>
      </c>
      <c r="J370" s="514" t="s">
        <v>7960</v>
      </c>
      <c r="K370" s="514" t="s">
        <v>7969</v>
      </c>
      <c r="L370" s="514" t="s">
        <v>7970</v>
      </c>
      <c r="M370" s="514"/>
      <c r="N370" s="514" t="s">
        <v>7971</v>
      </c>
      <c r="O370" s="514"/>
      <c r="P370" s="564">
        <v>45509.0</v>
      </c>
      <c r="Q370" s="515" t="s">
        <v>331</v>
      </c>
      <c r="R370" s="515" t="s">
        <v>95</v>
      </c>
      <c r="S370" s="514"/>
      <c r="T370" s="514"/>
      <c r="U370" s="514" t="s">
        <v>7</v>
      </c>
    </row>
    <row r="371">
      <c r="A371" s="513" t="s">
        <v>4006</v>
      </c>
      <c r="B371" s="514" t="s">
        <v>7934</v>
      </c>
      <c r="C371" s="514"/>
      <c r="D371" s="514" t="s">
        <v>303</v>
      </c>
      <c r="E371" s="514" t="s">
        <v>6958</v>
      </c>
      <c r="F371" s="513" t="s">
        <v>12</v>
      </c>
      <c r="G371" s="514" t="s">
        <v>588</v>
      </c>
      <c r="H371" s="514" t="s">
        <v>847</v>
      </c>
      <c r="I371" s="515" t="s">
        <v>7972</v>
      </c>
      <c r="J371" s="514"/>
      <c r="K371" s="514" t="s">
        <v>7973</v>
      </c>
      <c r="L371" s="515" t="s">
        <v>7974</v>
      </c>
      <c r="M371" s="514" t="s">
        <v>7975</v>
      </c>
      <c r="N371" s="514" t="s">
        <v>7976</v>
      </c>
      <c r="O371" s="514"/>
      <c r="P371" s="529">
        <v>45570.0</v>
      </c>
      <c r="Q371" s="515" t="s">
        <v>490</v>
      </c>
      <c r="R371" s="515" t="s">
        <v>95</v>
      </c>
      <c r="S371" s="514"/>
      <c r="T371" s="514"/>
      <c r="U371" s="514"/>
    </row>
    <row r="372">
      <c r="A372" s="513" t="s">
        <v>4009</v>
      </c>
      <c r="B372" s="514" t="s">
        <v>7934</v>
      </c>
      <c r="C372" s="514"/>
      <c r="D372" s="514" t="s">
        <v>303</v>
      </c>
      <c r="E372" s="514" t="s">
        <v>6958</v>
      </c>
      <c r="F372" s="513" t="s">
        <v>11</v>
      </c>
      <c r="G372" s="514" t="s">
        <v>465</v>
      </c>
      <c r="H372" s="514" t="s">
        <v>7438</v>
      </c>
      <c r="I372" s="514" t="s">
        <v>7977</v>
      </c>
      <c r="J372" s="514"/>
      <c r="K372" s="514" t="s">
        <v>7978</v>
      </c>
      <c r="L372" s="514" t="s">
        <v>7979</v>
      </c>
      <c r="M372" s="514"/>
      <c r="N372" s="514" t="s">
        <v>7980</v>
      </c>
      <c r="O372" s="522"/>
      <c r="P372" s="529">
        <v>45540.0</v>
      </c>
      <c r="Q372" s="515" t="s">
        <v>215</v>
      </c>
      <c r="R372" s="515" t="s">
        <v>95</v>
      </c>
      <c r="S372" s="522"/>
      <c r="T372" s="514"/>
      <c r="U372" s="514"/>
    </row>
    <row r="373">
      <c r="A373" s="513" t="s">
        <v>4013</v>
      </c>
      <c r="B373" s="522" t="s">
        <v>7981</v>
      </c>
      <c r="C373" s="514"/>
      <c r="D373" s="514" t="s">
        <v>303</v>
      </c>
      <c r="E373" s="514" t="s">
        <v>6958</v>
      </c>
      <c r="F373" s="513" t="s">
        <v>11</v>
      </c>
      <c r="G373" s="514" t="s">
        <v>465</v>
      </c>
      <c r="H373" s="514" t="s">
        <v>7438</v>
      </c>
      <c r="I373" s="514" t="s">
        <v>7982</v>
      </c>
      <c r="J373" s="514"/>
      <c r="K373" s="514" t="s">
        <v>7983</v>
      </c>
      <c r="L373" s="514" t="s">
        <v>7984</v>
      </c>
      <c r="M373" s="514"/>
      <c r="N373" s="514" t="s">
        <v>7985</v>
      </c>
      <c r="O373" s="514"/>
      <c r="P373" s="529">
        <v>45540.0</v>
      </c>
      <c r="Q373" s="515" t="s">
        <v>331</v>
      </c>
      <c r="R373" s="515" t="s">
        <v>95</v>
      </c>
      <c r="S373" s="514"/>
      <c r="T373" s="514"/>
      <c r="U373" s="514" t="s">
        <v>7</v>
      </c>
    </row>
    <row r="374">
      <c r="A374" s="513" t="s">
        <v>4017</v>
      </c>
      <c r="B374" s="514"/>
      <c r="C374" s="514"/>
      <c r="D374" s="514" t="s">
        <v>303</v>
      </c>
      <c r="E374" s="514" t="s">
        <v>6958</v>
      </c>
      <c r="F374" s="513" t="s">
        <v>12</v>
      </c>
      <c r="G374" s="514" t="s">
        <v>465</v>
      </c>
      <c r="H374" s="514" t="s">
        <v>7438</v>
      </c>
      <c r="I374" s="514" t="s">
        <v>7986</v>
      </c>
      <c r="J374" s="514"/>
      <c r="K374" s="514" t="s">
        <v>7987</v>
      </c>
      <c r="L374" s="514" t="s">
        <v>7988</v>
      </c>
      <c r="M374" s="514"/>
      <c r="N374" s="514" t="s">
        <v>7989</v>
      </c>
      <c r="O374" s="514"/>
      <c r="P374" s="515" t="s">
        <v>950</v>
      </c>
      <c r="Q374" s="515" t="s">
        <v>331</v>
      </c>
      <c r="R374" s="515" t="s">
        <v>95</v>
      </c>
      <c r="S374" s="514"/>
      <c r="T374" s="514"/>
      <c r="U374" s="514" t="s">
        <v>7</v>
      </c>
    </row>
    <row r="375">
      <c r="A375" s="513" t="s">
        <v>4022</v>
      </c>
      <c r="B375" s="514" t="s">
        <v>7990</v>
      </c>
      <c r="C375" s="514" t="s">
        <v>5487</v>
      </c>
      <c r="D375" s="514" t="s">
        <v>303</v>
      </c>
      <c r="E375" s="514" t="s">
        <v>6958</v>
      </c>
      <c r="F375" s="513" t="s">
        <v>11</v>
      </c>
      <c r="G375" s="514" t="s">
        <v>465</v>
      </c>
      <c r="H375" s="514" t="s">
        <v>7438</v>
      </c>
      <c r="I375" s="514" t="s">
        <v>7991</v>
      </c>
      <c r="J375" s="514"/>
      <c r="K375" s="514" t="s">
        <v>7992</v>
      </c>
      <c r="L375" s="514" t="s">
        <v>7993</v>
      </c>
      <c r="M375" s="514"/>
      <c r="N375" s="514" t="s">
        <v>7994</v>
      </c>
      <c r="O375" s="514"/>
      <c r="P375" s="564">
        <v>45509.0</v>
      </c>
      <c r="Q375" s="515" t="s">
        <v>331</v>
      </c>
      <c r="R375" s="515" t="s">
        <v>95</v>
      </c>
      <c r="S375" s="514"/>
      <c r="T375" s="514"/>
      <c r="U375" s="514" t="s">
        <v>7</v>
      </c>
    </row>
    <row r="376">
      <c r="A376" s="513" t="s">
        <v>4027</v>
      </c>
      <c r="B376" s="514" t="s">
        <v>7990</v>
      </c>
      <c r="C376" s="514" t="s">
        <v>5487</v>
      </c>
      <c r="D376" s="514" t="s">
        <v>303</v>
      </c>
      <c r="E376" s="514" t="s">
        <v>6958</v>
      </c>
      <c r="F376" s="513" t="s">
        <v>12</v>
      </c>
      <c r="G376" s="514" t="s">
        <v>465</v>
      </c>
      <c r="H376" s="514" t="s">
        <v>7438</v>
      </c>
      <c r="I376" s="514" t="s">
        <v>7995</v>
      </c>
      <c r="J376" s="514"/>
      <c r="K376" s="514" t="s">
        <v>7996</v>
      </c>
      <c r="L376" s="514" t="s">
        <v>7997</v>
      </c>
      <c r="M376" s="514"/>
      <c r="N376" s="514" t="s">
        <v>7994</v>
      </c>
      <c r="O376" s="514"/>
      <c r="P376" s="564">
        <v>45509.0</v>
      </c>
      <c r="Q376" s="515" t="s">
        <v>331</v>
      </c>
      <c r="R376" s="515" t="s">
        <v>95</v>
      </c>
      <c r="S376" s="514"/>
      <c r="T376" s="514"/>
      <c r="U376" s="514" t="s">
        <v>7</v>
      </c>
    </row>
    <row r="377">
      <c r="A377" s="513" t="s">
        <v>4031</v>
      </c>
      <c r="B377" s="514" t="s">
        <v>7990</v>
      </c>
      <c r="C377" s="514" t="s">
        <v>5487</v>
      </c>
      <c r="D377" s="514" t="s">
        <v>303</v>
      </c>
      <c r="E377" s="514" t="s">
        <v>6958</v>
      </c>
      <c r="F377" s="513" t="s">
        <v>12</v>
      </c>
      <c r="G377" s="514" t="s">
        <v>545</v>
      </c>
      <c r="H377" s="514" t="s">
        <v>7438</v>
      </c>
      <c r="I377" s="514" t="s">
        <v>7998</v>
      </c>
      <c r="J377" s="514"/>
      <c r="K377" s="514" t="s">
        <v>7999</v>
      </c>
      <c r="L377" s="514" t="s">
        <v>8000</v>
      </c>
      <c r="M377" s="514"/>
      <c r="N377" s="514"/>
      <c r="O377" s="514"/>
      <c r="P377" s="564">
        <v>45509.0</v>
      </c>
      <c r="Q377" s="515" t="s">
        <v>331</v>
      </c>
      <c r="R377" s="515" t="s">
        <v>95</v>
      </c>
      <c r="S377" s="514"/>
      <c r="T377" s="514"/>
      <c r="U377" s="514"/>
    </row>
    <row r="378">
      <c r="A378" s="513" t="s">
        <v>4036</v>
      </c>
      <c r="B378" s="514" t="s">
        <v>7990</v>
      </c>
      <c r="C378" s="514" t="s">
        <v>5487</v>
      </c>
      <c r="D378" s="514" t="s">
        <v>303</v>
      </c>
      <c r="E378" s="514" t="s">
        <v>6958</v>
      </c>
      <c r="F378" s="513" t="s">
        <v>12</v>
      </c>
      <c r="G378" s="514" t="s">
        <v>465</v>
      </c>
      <c r="H378" s="514" t="s">
        <v>7438</v>
      </c>
      <c r="I378" s="514" t="s">
        <v>8001</v>
      </c>
      <c r="J378" s="514"/>
      <c r="K378" s="514" t="s">
        <v>8002</v>
      </c>
      <c r="L378" s="514" t="s">
        <v>8001</v>
      </c>
      <c r="M378" s="514"/>
      <c r="N378" s="514" t="s">
        <v>8003</v>
      </c>
      <c r="O378" s="514"/>
      <c r="P378" s="564">
        <v>45509.0</v>
      </c>
      <c r="Q378" s="515" t="s">
        <v>331</v>
      </c>
      <c r="R378" s="515" t="s">
        <v>95</v>
      </c>
      <c r="S378" s="514"/>
      <c r="T378" s="514"/>
      <c r="U378" s="514" t="s">
        <v>7</v>
      </c>
    </row>
    <row r="379">
      <c r="A379" s="513" t="s">
        <v>4041</v>
      </c>
      <c r="B379" s="522" t="s">
        <v>7722</v>
      </c>
      <c r="C379" s="514"/>
      <c r="D379" s="514" t="s">
        <v>303</v>
      </c>
      <c r="E379" s="514" t="s">
        <v>6958</v>
      </c>
      <c r="F379" s="513" t="s">
        <v>11</v>
      </c>
      <c r="G379" s="514" t="s">
        <v>465</v>
      </c>
      <c r="H379" s="514" t="s">
        <v>7438</v>
      </c>
      <c r="I379" s="514" t="s">
        <v>8004</v>
      </c>
      <c r="J379" s="514"/>
      <c r="K379" s="514" t="s">
        <v>8005</v>
      </c>
      <c r="L379" s="514" t="s">
        <v>8006</v>
      </c>
      <c r="M379" s="514"/>
      <c r="N379" s="514" t="s">
        <v>8007</v>
      </c>
      <c r="O379" s="514"/>
      <c r="P379" s="529">
        <v>45540.0</v>
      </c>
      <c r="Q379" s="515" t="s">
        <v>331</v>
      </c>
      <c r="R379" s="515" t="s">
        <v>95</v>
      </c>
      <c r="S379" s="514"/>
      <c r="T379" s="514"/>
      <c r="U379" s="514" t="s">
        <v>7</v>
      </c>
    </row>
    <row r="380">
      <c r="A380" s="513" t="s">
        <v>4046</v>
      </c>
      <c r="B380" s="514"/>
      <c r="C380" s="514"/>
      <c r="D380" s="514" t="s">
        <v>303</v>
      </c>
      <c r="E380" s="514" t="s">
        <v>6958</v>
      </c>
      <c r="F380" s="513" t="s">
        <v>11</v>
      </c>
      <c r="G380" s="514" t="s">
        <v>588</v>
      </c>
      <c r="H380" s="514" t="s">
        <v>7438</v>
      </c>
      <c r="I380" s="514" t="s">
        <v>8008</v>
      </c>
      <c r="J380" s="514" t="s">
        <v>8009</v>
      </c>
      <c r="K380" s="514" t="s">
        <v>8010</v>
      </c>
      <c r="L380" s="514" t="s">
        <v>8011</v>
      </c>
      <c r="M380" s="514" t="s">
        <v>8012</v>
      </c>
      <c r="N380" s="514"/>
      <c r="O380" s="537"/>
      <c r="P380" s="529">
        <v>45570.0</v>
      </c>
      <c r="Q380" s="515" t="s">
        <v>331</v>
      </c>
      <c r="R380" s="515" t="s">
        <v>95</v>
      </c>
      <c r="S380" s="553" t="s">
        <v>1737</v>
      </c>
      <c r="T380" s="514"/>
      <c r="U380" s="514"/>
    </row>
    <row r="381">
      <c r="A381" s="513" t="s">
        <v>4050</v>
      </c>
      <c r="B381" s="514"/>
      <c r="C381" s="514"/>
      <c r="D381" s="514" t="s">
        <v>303</v>
      </c>
      <c r="E381" s="514" t="s">
        <v>6958</v>
      </c>
      <c r="F381" s="513" t="s">
        <v>12</v>
      </c>
      <c r="G381" s="514" t="s">
        <v>545</v>
      </c>
      <c r="H381" s="514" t="s">
        <v>7438</v>
      </c>
      <c r="I381" s="514" t="s">
        <v>8013</v>
      </c>
      <c r="J381" s="514"/>
      <c r="K381" s="514" t="s">
        <v>7732</v>
      </c>
      <c r="L381" s="514" t="s">
        <v>8014</v>
      </c>
      <c r="M381" s="514"/>
      <c r="N381" s="514"/>
      <c r="O381" s="514"/>
      <c r="P381" s="529">
        <v>45540.0</v>
      </c>
      <c r="Q381" s="515" t="s">
        <v>331</v>
      </c>
      <c r="R381" s="515" t="s">
        <v>95</v>
      </c>
      <c r="S381" s="514"/>
      <c r="T381" s="514"/>
      <c r="U381" s="514"/>
    </row>
    <row r="382">
      <c r="A382" s="513" t="s">
        <v>4055</v>
      </c>
      <c r="B382" s="514"/>
      <c r="C382" s="514"/>
      <c r="D382" s="514" t="s">
        <v>303</v>
      </c>
      <c r="E382" s="514" t="s">
        <v>6958</v>
      </c>
      <c r="F382" s="513" t="s">
        <v>11</v>
      </c>
      <c r="G382" s="514" t="s">
        <v>545</v>
      </c>
      <c r="H382" s="514" t="s">
        <v>7438</v>
      </c>
      <c r="I382" s="514" t="s">
        <v>8015</v>
      </c>
      <c r="J382" s="514" t="s">
        <v>8016</v>
      </c>
      <c r="K382" s="514" t="s">
        <v>8017</v>
      </c>
      <c r="L382" s="514" t="s">
        <v>8018</v>
      </c>
      <c r="M382" s="514"/>
      <c r="N382" s="514"/>
      <c r="O382" s="514"/>
      <c r="P382" s="515" t="s">
        <v>1555</v>
      </c>
      <c r="Q382" s="515" t="s">
        <v>331</v>
      </c>
      <c r="R382" s="515" t="s">
        <v>95</v>
      </c>
      <c r="S382" s="514"/>
      <c r="T382" s="514"/>
      <c r="U382" s="514"/>
    </row>
    <row r="383">
      <c r="A383" s="513" t="s">
        <v>4059</v>
      </c>
      <c r="B383" s="514"/>
      <c r="C383" s="514"/>
      <c r="D383" s="514" t="s">
        <v>303</v>
      </c>
      <c r="E383" s="514" t="s">
        <v>6958</v>
      </c>
      <c r="F383" s="513" t="s">
        <v>12</v>
      </c>
      <c r="G383" s="514" t="s">
        <v>545</v>
      </c>
      <c r="H383" s="514" t="s">
        <v>7438</v>
      </c>
      <c r="I383" s="514" t="s">
        <v>8019</v>
      </c>
      <c r="J383" s="514"/>
      <c r="K383" s="514" t="s">
        <v>7732</v>
      </c>
      <c r="L383" s="514" t="s">
        <v>8020</v>
      </c>
      <c r="M383" s="514"/>
      <c r="N383" s="514"/>
      <c r="O383" s="514"/>
      <c r="P383" s="529">
        <v>45540.0</v>
      </c>
      <c r="Q383" s="515" t="s">
        <v>331</v>
      </c>
      <c r="R383" s="515" t="s">
        <v>95</v>
      </c>
      <c r="S383" s="514"/>
      <c r="T383" s="514"/>
      <c r="U383" s="514"/>
    </row>
    <row r="384">
      <c r="A384" s="513" t="s">
        <v>4063</v>
      </c>
      <c r="B384" s="514" t="s">
        <v>6975</v>
      </c>
      <c r="C384" s="514" t="s">
        <v>6976</v>
      </c>
      <c r="D384" s="514" t="s">
        <v>303</v>
      </c>
      <c r="E384" s="514" t="s">
        <v>6958</v>
      </c>
      <c r="F384" s="513" t="s">
        <v>12</v>
      </c>
      <c r="G384" s="514" t="s">
        <v>545</v>
      </c>
      <c r="H384" s="514" t="s">
        <v>7438</v>
      </c>
      <c r="I384" s="514" t="s">
        <v>8021</v>
      </c>
      <c r="J384" s="514"/>
      <c r="K384" s="514" t="s">
        <v>8022</v>
      </c>
      <c r="L384" s="514" t="s">
        <v>8023</v>
      </c>
      <c r="M384" s="514"/>
      <c r="N384" s="514"/>
      <c r="O384" s="514"/>
      <c r="P384" s="529">
        <v>45540.0</v>
      </c>
      <c r="Q384" s="515" t="s">
        <v>331</v>
      </c>
      <c r="R384" s="515" t="s">
        <v>95</v>
      </c>
      <c r="S384" s="514"/>
      <c r="T384" s="514"/>
      <c r="U384" s="514"/>
    </row>
    <row r="385">
      <c r="A385" s="513" t="s">
        <v>4068</v>
      </c>
      <c r="B385" s="514" t="s">
        <v>6975</v>
      </c>
      <c r="C385" s="514" t="s">
        <v>6976</v>
      </c>
      <c r="D385" s="514" t="s">
        <v>303</v>
      </c>
      <c r="E385" s="514" t="s">
        <v>6958</v>
      </c>
      <c r="F385" s="513" t="s">
        <v>11</v>
      </c>
      <c r="G385" s="514" t="s">
        <v>465</v>
      </c>
      <c r="H385" s="514" t="s">
        <v>7438</v>
      </c>
      <c r="I385" s="514" t="s">
        <v>8024</v>
      </c>
      <c r="J385" s="514"/>
      <c r="K385" s="514" t="s">
        <v>8025</v>
      </c>
      <c r="L385" s="514" t="s">
        <v>8026</v>
      </c>
      <c r="M385" s="514"/>
      <c r="N385" s="514" t="s">
        <v>8027</v>
      </c>
      <c r="O385" s="522"/>
      <c r="P385" s="529">
        <v>45540.0</v>
      </c>
      <c r="Q385" s="515" t="s">
        <v>331</v>
      </c>
      <c r="R385" s="515" t="s">
        <v>95</v>
      </c>
      <c r="S385" s="522"/>
      <c r="T385" s="514"/>
      <c r="U385" s="514"/>
    </row>
    <row r="386">
      <c r="A386" s="513" t="s">
        <v>4073</v>
      </c>
      <c r="B386" s="514" t="s">
        <v>6975</v>
      </c>
      <c r="C386" s="514" t="s">
        <v>6976</v>
      </c>
      <c r="D386" s="514" t="s">
        <v>303</v>
      </c>
      <c r="E386" s="514" t="s">
        <v>6958</v>
      </c>
      <c r="F386" s="513" t="s">
        <v>12</v>
      </c>
      <c r="G386" s="514" t="s">
        <v>545</v>
      </c>
      <c r="H386" s="514" t="s">
        <v>7438</v>
      </c>
      <c r="I386" s="514" t="s">
        <v>8028</v>
      </c>
      <c r="J386" s="514"/>
      <c r="K386" s="514" t="s">
        <v>8029</v>
      </c>
      <c r="L386" s="514" t="s">
        <v>8030</v>
      </c>
      <c r="M386" s="514"/>
      <c r="N386" s="514"/>
      <c r="O386" s="515"/>
      <c r="P386" s="514"/>
      <c r="Q386" s="514"/>
      <c r="R386" s="515" t="s">
        <v>620</v>
      </c>
      <c r="S386" s="515" t="s">
        <v>8031</v>
      </c>
      <c r="T386" s="514"/>
      <c r="U386" s="514"/>
    </row>
    <row r="387">
      <c r="A387" s="513" t="s">
        <v>4078</v>
      </c>
      <c r="B387" s="514" t="s">
        <v>6975</v>
      </c>
      <c r="C387" s="514" t="s">
        <v>6976</v>
      </c>
      <c r="D387" s="514" t="s">
        <v>303</v>
      </c>
      <c r="E387" s="514" t="s">
        <v>6958</v>
      </c>
      <c r="F387" s="513" t="s">
        <v>11</v>
      </c>
      <c r="G387" s="514" t="s">
        <v>465</v>
      </c>
      <c r="H387" s="514" t="s">
        <v>7438</v>
      </c>
      <c r="I387" s="514" t="s">
        <v>8032</v>
      </c>
      <c r="J387" s="514"/>
      <c r="K387" s="514" t="s">
        <v>8033</v>
      </c>
      <c r="L387" s="514" t="s">
        <v>8034</v>
      </c>
      <c r="M387" s="514" t="s">
        <v>8035</v>
      </c>
      <c r="N387" s="514" t="s">
        <v>8036</v>
      </c>
      <c r="O387" s="522"/>
      <c r="P387" s="529">
        <v>45540.0</v>
      </c>
      <c r="Q387" s="515" t="s">
        <v>331</v>
      </c>
      <c r="R387" s="515" t="s">
        <v>95</v>
      </c>
      <c r="S387" s="522"/>
      <c r="T387" s="514"/>
      <c r="U387" s="514"/>
    </row>
    <row r="388">
      <c r="A388" s="513" t="s">
        <v>4083</v>
      </c>
      <c r="B388" s="514" t="s">
        <v>6975</v>
      </c>
      <c r="C388" s="514" t="s">
        <v>6976</v>
      </c>
      <c r="D388" s="514" t="s">
        <v>303</v>
      </c>
      <c r="E388" s="514" t="s">
        <v>6958</v>
      </c>
      <c r="F388" s="513" t="s">
        <v>12</v>
      </c>
      <c r="G388" s="514" t="s">
        <v>545</v>
      </c>
      <c r="H388" s="514" t="s">
        <v>7438</v>
      </c>
      <c r="I388" s="514" t="s">
        <v>8037</v>
      </c>
      <c r="J388" s="514"/>
      <c r="K388" s="514" t="s">
        <v>8038</v>
      </c>
      <c r="L388" s="514" t="s">
        <v>8039</v>
      </c>
      <c r="M388" s="514"/>
      <c r="N388" s="514"/>
      <c r="O388" s="537"/>
      <c r="P388" s="529">
        <v>45570.0</v>
      </c>
      <c r="Q388" s="515" t="s">
        <v>331</v>
      </c>
      <c r="R388" s="515" t="s">
        <v>95</v>
      </c>
      <c r="S388" s="553" t="s">
        <v>1737</v>
      </c>
      <c r="T388" s="514"/>
      <c r="U388" s="514"/>
    </row>
    <row r="389">
      <c r="A389" s="513" t="s">
        <v>4088</v>
      </c>
      <c r="B389" s="514" t="s">
        <v>6975</v>
      </c>
      <c r="C389" s="514" t="s">
        <v>6976</v>
      </c>
      <c r="D389" s="514" t="s">
        <v>303</v>
      </c>
      <c r="E389" s="514" t="s">
        <v>6958</v>
      </c>
      <c r="F389" s="513" t="s">
        <v>11</v>
      </c>
      <c r="G389" s="514" t="s">
        <v>465</v>
      </c>
      <c r="H389" s="514" t="s">
        <v>7438</v>
      </c>
      <c r="I389" s="514" t="s">
        <v>8040</v>
      </c>
      <c r="J389" s="514"/>
      <c r="K389" s="514" t="s">
        <v>8041</v>
      </c>
      <c r="L389" s="514" t="s">
        <v>8042</v>
      </c>
      <c r="M389" s="514" t="s">
        <v>8043</v>
      </c>
      <c r="N389" s="514" t="s">
        <v>8044</v>
      </c>
      <c r="O389" s="522"/>
      <c r="P389" s="529">
        <v>45570.0</v>
      </c>
      <c r="Q389" s="515" t="s">
        <v>490</v>
      </c>
      <c r="R389" s="515" t="s">
        <v>620</v>
      </c>
      <c r="S389" s="522"/>
      <c r="T389" s="515" t="s">
        <v>8045</v>
      </c>
      <c r="U389" s="514"/>
    </row>
    <row r="390">
      <c r="A390" s="513" t="s">
        <v>4093</v>
      </c>
      <c r="B390" s="514" t="s">
        <v>6975</v>
      </c>
      <c r="C390" s="514" t="s">
        <v>6976</v>
      </c>
      <c r="D390" s="514" t="s">
        <v>303</v>
      </c>
      <c r="E390" s="514" t="s">
        <v>6958</v>
      </c>
      <c r="F390" s="513" t="s">
        <v>12</v>
      </c>
      <c r="G390" s="514" t="s">
        <v>545</v>
      </c>
      <c r="H390" s="514" t="s">
        <v>7438</v>
      </c>
      <c r="I390" s="514" t="s">
        <v>8046</v>
      </c>
      <c r="J390" s="514"/>
      <c r="K390" s="514" t="s">
        <v>8047</v>
      </c>
      <c r="L390" s="514" t="s">
        <v>8048</v>
      </c>
      <c r="M390" s="514"/>
      <c r="N390" s="514"/>
      <c r="O390" s="537"/>
      <c r="P390" s="529">
        <v>45570.0</v>
      </c>
      <c r="Q390" s="515" t="s">
        <v>331</v>
      </c>
      <c r="R390" s="515" t="s">
        <v>95</v>
      </c>
      <c r="S390" s="553" t="s">
        <v>1737</v>
      </c>
      <c r="T390" s="514"/>
      <c r="U390" s="514"/>
    </row>
    <row r="391">
      <c r="A391" s="513" t="s">
        <v>4098</v>
      </c>
      <c r="B391" s="514" t="s">
        <v>6975</v>
      </c>
      <c r="C391" s="514" t="s">
        <v>6976</v>
      </c>
      <c r="D391" s="514" t="s">
        <v>303</v>
      </c>
      <c r="E391" s="514" t="s">
        <v>6958</v>
      </c>
      <c r="F391" s="513" t="s">
        <v>11</v>
      </c>
      <c r="G391" s="514" t="s">
        <v>465</v>
      </c>
      <c r="H391" s="514" t="s">
        <v>7438</v>
      </c>
      <c r="I391" s="514" t="s">
        <v>8049</v>
      </c>
      <c r="J391" s="514"/>
      <c r="K391" s="514" t="s">
        <v>8050</v>
      </c>
      <c r="L391" s="514" t="s">
        <v>8051</v>
      </c>
      <c r="M391" s="514" t="s">
        <v>8043</v>
      </c>
      <c r="N391" s="514" t="s">
        <v>8052</v>
      </c>
      <c r="O391" s="537"/>
      <c r="P391" s="529">
        <v>45570.0</v>
      </c>
      <c r="Q391" s="515" t="s">
        <v>490</v>
      </c>
      <c r="R391" s="515" t="s">
        <v>95</v>
      </c>
      <c r="S391" s="553" t="s">
        <v>1737</v>
      </c>
      <c r="T391" s="514"/>
      <c r="U391" s="514"/>
    </row>
    <row r="392">
      <c r="A392" s="513" t="s">
        <v>4102</v>
      </c>
      <c r="B392" s="514" t="s">
        <v>6988</v>
      </c>
      <c r="C392" s="514" t="s">
        <v>6976</v>
      </c>
      <c r="D392" s="514" t="s">
        <v>303</v>
      </c>
      <c r="E392" s="514" t="s">
        <v>6958</v>
      </c>
      <c r="F392" s="513" t="s">
        <v>11</v>
      </c>
      <c r="G392" s="514" t="s">
        <v>465</v>
      </c>
      <c r="H392" s="514" t="s">
        <v>7438</v>
      </c>
      <c r="I392" s="514" t="s">
        <v>8053</v>
      </c>
      <c r="J392" s="514"/>
      <c r="K392" s="514" t="s">
        <v>8054</v>
      </c>
      <c r="L392" s="514" t="s">
        <v>8055</v>
      </c>
      <c r="M392" s="514"/>
      <c r="N392" s="514" t="s">
        <v>8056</v>
      </c>
      <c r="O392" s="514"/>
      <c r="P392" s="529">
        <v>45570.0</v>
      </c>
      <c r="Q392" s="515" t="s">
        <v>490</v>
      </c>
      <c r="R392" s="515" t="s">
        <v>620</v>
      </c>
      <c r="S392" s="514"/>
      <c r="T392" s="515" t="s">
        <v>8045</v>
      </c>
      <c r="U392" s="514"/>
    </row>
    <row r="393">
      <c r="A393" s="513" t="s">
        <v>4107</v>
      </c>
      <c r="B393" s="514" t="s">
        <v>6988</v>
      </c>
      <c r="C393" s="514" t="s">
        <v>6976</v>
      </c>
      <c r="D393" s="514" t="s">
        <v>303</v>
      </c>
      <c r="E393" s="514" t="s">
        <v>6958</v>
      </c>
      <c r="F393" s="513" t="s">
        <v>11</v>
      </c>
      <c r="G393" s="514" t="s">
        <v>545</v>
      </c>
      <c r="H393" s="514" t="s">
        <v>7438</v>
      </c>
      <c r="I393" s="514" t="s">
        <v>8057</v>
      </c>
      <c r="J393" s="514"/>
      <c r="K393" s="514" t="s">
        <v>8058</v>
      </c>
      <c r="L393" s="514" t="s">
        <v>8059</v>
      </c>
      <c r="M393" s="514"/>
      <c r="N393" s="514"/>
      <c r="O393" s="514"/>
      <c r="P393" s="529">
        <v>45540.0</v>
      </c>
      <c r="Q393" s="515" t="s">
        <v>331</v>
      </c>
      <c r="R393" s="515" t="s">
        <v>95</v>
      </c>
      <c r="S393" s="514"/>
      <c r="T393" s="514" t="s">
        <v>8045</v>
      </c>
      <c r="U393" s="514"/>
    </row>
    <row r="394">
      <c r="A394" s="513" t="s">
        <v>4112</v>
      </c>
      <c r="B394" s="514" t="s">
        <v>6988</v>
      </c>
      <c r="C394" s="514" t="s">
        <v>6976</v>
      </c>
      <c r="D394" s="514" t="s">
        <v>303</v>
      </c>
      <c r="E394" s="514" t="s">
        <v>6958</v>
      </c>
      <c r="F394" s="513" t="s">
        <v>12</v>
      </c>
      <c r="G394" s="514" t="s">
        <v>465</v>
      </c>
      <c r="H394" s="514" t="s">
        <v>7438</v>
      </c>
      <c r="I394" s="514" t="s">
        <v>8060</v>
      </c>
      <c r="J394" s="514"/>
      <c r="K394" s="514" t="s">
        <v>8061</v>
      </c>
      <c r="L394" s="514" t="s">
        <v>8062</v>
      </c>
      <c r="M394" s="514" t="s">
        <v>2491</v>
      </c>
      <c r="N394" s="514" t="s">
        <v>8056</v>
      </c>
      <c r="O394" s="514"/>
      <c r="P394" s="529">
        <v>45540.0</v>
      </c>
      <c r="Q394" s="515" t="s">
        <v>215</v>
      </c>
      <c r="R394" s="515" t="s">
        <v>95</v>
      </c>
      <c r="S394" s="514"/>
      <c r="T394" s="514"/>
      <c r="U394" s="514"/>
    </row>
    <row r="395">
      <c r="A395" s="513" t="s">
        <v>4118</v>
      </c>
      <c r="B395" s="514" t="s">
        <v>6988</v>
      </c>
      <c r="C395" s="514" t="s">
        <v>6976</v>
      </c>
      <c r="D395" s="514" t="s">
        <v>303</v>
      </c>
      <c r="E395" s="514" t="s">
        <v>6958</v>
      </c>
      <c r="F395" s="513" t="s">
        <v>11</v>
      </c>
      <c r="G395" s="514" t="s">
        <v>465</v>
      </c>
      <c r="H395" s="514" t="s">
        <v>7438</v>
      </c>
      <c r="I395" s="514" t="s">
        <v>8063</v>
      </c>
      <c r="J395" s="514"/>
      <c r="K395" s="514" t="s">
        <v>8064</v>
      </c>
      <c r="L395" s="514" t="s">
        <v>8065</v>
      </c>
      <c r="M395" s="514"/>
      <c r="N395" s="514" t="s">
        <v>8066</v>
      </c>
      <c r="O395" s="514"/>
      <c r="P395" s="529">
        <v>45540.0</v>
      </c>
      <c r="Q395" s="515" t="s">
        <v>331</v>
      </c>
      <c r="R395" s="515" t="s">
        <v>95</v>
      </c>
      <c r="S395" s="514"/>
      <c r="T395" s="514"/>
      <c r="U395" s="514"/>
    </row>
    <row r="396">
      <c r="A396" s="513" t="s">
        <v>4122</v>
      </c>
      <c r="B396" s="514" t="s">
        <v>6988</v>
      </c>
      <c r="C396" s="514" t="s">
        <v>6976</v>
      </c>
      <c r="D396" s="514" t="s">
        <v>303</v>
      </c>
      <c r="E396" s="514" t="s">
        <v>6958</v>
      </c>
      <c r="F396" s="513" t="s">
        <v>12</v>
      </c>
      <c r="G396" s="514" t="s">
        <v>545</v>
      </c>
      <c r="H396" s="514" t="s">
        <v>7438</v>
      </c>
      <c r="I396" s="514" t="s">
        <v>8067</v>
      </c>
      <c r="J396" s="514"/>
      <c r="K396" s="514" t="s">
        <v>8068</v>
      </c>
      <c r="L396" s="514" t="s">
        <v>8069</v>
      </c>
      <c r="M396" s="514"/>
      <c r="N396" s="514"/>
      <c r="O396" s="514"/>
      <c r="P396" s="515" t="s">
        <v>1555</v>
      </c>
      <c r="Q396" s="515" t="s">
        <v>331</v>
      </c>
      <c r="R396" s="515" t="s">
        <v>95</v>
      </c>
      <c r="S396" s="514"/>
      <c r="T396" s="514"/>
      <c r="U396" s="514"/>
    </row>
    <row r="397">
      <c r="A397" s="513" t="s">
        <v>4127</v>
      </c>
      <c r="B397" s="514" t="s">
        <v>6988</v>
      </c>
      <c r="C397" s="514" t="s">
        <v>6976</v>
      </c>
      <c r="D397" s="514" t="s">
        <v>303</v>
      </c>
      <c r="E397" s="514" t="s">
        <v>6958</v>
      </c>
      <c r="F397" s="513" t="s">
        <v>11</v>
      </c>
      <c r="G397" s="514" t="s">
        <v>465</v>
      </c>
      <c r="H397" s="514" t="s">
        <v>7438</v>
      </c>
      <c r="I397" s="515" t="s">
        <v>8070</v>
      </c>
      <c r="J397" s="514"/>
      <c r="K397" s="514" t="s">
        <v>8071</v>
      </c>
      <c r="L397" s="514" t="s">
        <v>8072</v>
      </c>
      <c r="M397" s="514"/>
      <c r="N397" s="514" t="s">
        <v>8073</v>
      </c>
      <c r="O397" s="514"/>
      <c r="P397" s="529">
        <v>45540.0</v>
      </c>
      <c r="Q397" s="515" t="s">
        <v>331</v>
      </c>
      <c r="R397" s="515" t="s">
        <v>95</v>
      </c>
      <c r="S397" s="514"/>
      <c r="T397" s="514"/>
      <c r="U397" s="514"/>
    </row>
    <row r="398">
      <c r="A398" s="513" t="s">
        <v>4132</v>
      </c>
      <c r="B398" s="514" t="s">
        <v>6988</v>
      </c>
      <c r="C398" s="514" t="s">
        <v>6976</v>
      </c>
      <c r="D398" s="514" t="s">
        <v>303</v>
      </c>
      <c r="E398" s="514" t="s">
        <v>6958</v>
      </c>
      <c r="F398" s="513" t="s">
        <v>12</v>
      </c>
      <c r="G398" s="514" t="s">
        <v>545</v>
      </c>
      <c r="H398" s="514" t="s">
        <v>7438</v>
      </c>
      <c r="I398" s="514" t="s">
        <v>8074</v>
      </c>
      <c r="J398" s="514"/>
      <c r="K398" s="514" t="s">
        <v>8075</v>
      </c>
      <c r="L398" s="514" t="s">
        <v>8076</v>
      </c>
      <c r="M398" s="514"/>
      <c r="N398" s="514"/>
      <c r="O398" s="514"/>
      <c r="P398" s="515" t="s">
        <v>1555</v>
      </c>
      <c r="Q398" s="515" t="s">
        <v>331</v>
      </c>
      <c r="R398" s="515" t="s">
        <v>95</v>
      </c>
      <c r="S398" s="514"/>
      <c r="T398" s="514"/>
      <c r="U398" s="514"/>
    </row>
    <row r="399">
      <c r="A399" s="513" t="s">
        <v>4137</v>
      </c>
      <c r="B399" s="514"/>
      <c r="C399" s="514"/>
      <c r="D399" s="514" t="s">
        <v>303</v>
      </c>
      <c r="E399" s="514" t="s">
        <v>6958</v>
      </c>
      <c r="F399" s="513" t="s">
        <v>12</v>
      </c>
      <c r="G399" s="514" t="s">
        <v>465</v>
      </c>
      <c r="H399" s="514" t="s">
        <v>7438</v>
      </c>
      <c r="I399" s="514" t="s">
        <v>8077</v>
      </c>
      <c r="J399" s="514" t="s">
        <v>8078</v>
      </c>
      <c r="K399" s="514" t="s">
        <v>8079</v>
      </c>
      <c r="L399" s="514" t="s">
        <v>8080</v>
      </c>
      <c r="M399" s="514"/>
      <c r="N399" s="514" t="s">
        <v>8081</v>
      </c>
      <c r="O399" s="514"/>
      <c r="P399" s="515" t="s">
        <v>1555</v>
      </c>
      <c r="Q399" s="515" t="s">
        <v>331</v>
      </c>
      <c r="R399" s="515" t="s">
        <v>95</v>
      </c>
      <c r="S399" s="514"/>
      <c r="T399" s="514"/>
      <c r="U399" s="514"/>
    </row>
    <row r="400">
      <c r="A400" s="513" t="s">
        <v>4142</v>
      </c>
      <c r="B400" s="514"/>
      <c r="C400" s="514"/>
      <c r="D400" s="514" t="s">
        <v>303</v>
      </c>
      <c r="E400" s="514" t="s">
        <v>6958</v>
      </c>
      <c r="F400" s="513" t="s">
        <v>11</v>
      </c>
      <c r="G400" s="514" t="s">
        <v>465</v>
      </c>
      <c r="H400" s="514" t="s">
        <v>7438</v>
      </c>
      <c r="I400" s="514" t="s">
        <v>8082</v>
      </c>
      <c r="J400" s="514" t="s">
        <v>8083</v>
      </c>
      <c r="K400" s="514" t="s">
        <v>8084</v>
      </c>
      <c r="L400" s="514" t="s">
        <v>8085</v>
      </c>
      <c r="M400" s="514"/>
      <c r="N400" s="514" t="s">
        <v>8086</v>
      </c>
      <c r="O400" s="514"/>
      <c r="P400" s="529">
        <v>45540.0</v>
      </c>
      <c r="Q400" s="515" t="s">
        <v>331</v>
      </c>
      <c r="R400" s="515" t="s">
        <v>95</v>
      </c>
      <c r="S400" s="514"/>
      <c r="T400" s="514"/>
      <c r="U400" s="514" t="s">
        <v>7</v>
      </c>
    </row>
    <row r="401">
      <c r="A401" s="513" t="s">
        <v>4146</v>
      </c>
      <c r="B401" s="514"/>
      <c r="C401" s="514"/>
      <c r="D401" s="514" t="s">
        <v>303</v>
      </c>
      <c r="E401" s="514" t="s">
        <v>6958</v>
      </c>
      <c r="F401" s="513" t="s">
        <v>12</v>
      </c>
      <c r="G401" s="514" t="s">
        <v>465</v>
      </c>
      <c r="H401" s="514" t="s">
        <v>7438</v>
      </c>
      <c r="I401" s="514" t="s">
        <v>8087</v>
      </c>
      <c r="J401" s="514" t="s">
        <v>8088</v>
      </c>
      <c r="K401" s="514" t="s">
        <v>8089</v>
      </c>
      <c r="L401" s="514" t="s">
        <v>8090</v>
      </c>
      <c r="M401" s="514"/>
      <c r="N401" s="514" t="s">
        <v>8091</v>
      </c>
      <c r="O401" s="514"/>
      <c r="P401" s="529">
        <v>45540.0</v>
      </c>
      <c r="Q401" s="515" t="s">
        <v>331</v>
      </c>
      <c r="R401" s="515" t="s">
        <v>95</v>
      </c>
      <c r="S401" s="514"/>
      <c r="T401" s="514"/>
      <c r="U401" s="514" t="s">
        <v>95</v>
      </c>
    </row>
    <row r="402">
      <c r="A402" s="513" t="s">
        <v>4151</v>
      </c>
      <c r="B402" s="514"/>
      <c r="C402" s="514"/>
      <c r="D402" s="514" t="s">
        <v>303</v>
      </c>
      <c r="E402" s="514" t="s">
        <v>6958</v>
      </c>
      <c r="F402" s="513" t="s">
        <v>11</v>
      </c>
      <c r="G402" s="514" t="s">
        <v>588</v>
      </c>
      <c r="H402" s="514" t="s">
        <v>7438</v>
      </c>
      <c r="I402" s="514" t="s">
        <v>8092</v>
      </c>
      <c r="J402" s="514"/>
      <c r="K402" s="514" t="s">
        <v>8093</v>
      </c>
      <c r="L402" s="514" t="s">
        <v>8094</v>
      </c>
      <c r="M402" s="514" t="s">
        <v>8095</v>
      </c>
      <c r="N402" s="514"/>
      <c r="O402" s="537"/>
      <c r="P402" s="529">
        <v>45540.0</v>
      </c>
      <c r="Q402" s="515" t="s">
        <v>94</v>
      </c>
      <c r="R402" s="515" t="s">
        <v>95</v>
      </c>
      <c r="S402" s="553" t="s">
        <v>1737</v>
      </c>
      <c r="T402" s="514"/>
      <c r="U402" s="514"/>
    </row>
    <row r="403">
      <c r="A403" s="513" t="s">
        <v>4157</v>
      </c>
      <c r="B403" s="514"/>
      <c r="C403" s="514"/>
      <c r="D403" s="514" t="s">
        <v>303</v>
      </c>
      <c r="E403" s="514" t="s">
        <v>5657</v>
      </c>
      <c r="F403" s="513" t="s">
        <v>11</v>
      </c>
      <c r="G403" s="514" t="s">
        <v>465</v>
      </c>
      <c r="H403" s="514" t="s">
        <v>847</v>
      </c>
      <c r="I403" s="514" t="s">
        <v>8096</v>
      </c>
      <c r="J403" s="514"/>
      <c r="K403" s="514" t="s">
        <v>8097</v>
      </c>
      <c r="L403" s="514" t="s">
        <v>8098</v>
      </c>
      <c r="M403" s="514"/>
      <c r="N403" s="514" t="s">
        <v>8099</v>
      </c>
      <c r="O403" s="514"/>
      <c r="P403" s="529">
        <v>45540.0</v>
      </c>
      <c r="Q403" s="515" t="s">
        <v>331</v>
      </c>
      <c r="R403" s="515" t="s">
        <v>95</v>
      </c>
      <c r="S403" s="514"/>
      <c r="T403" s="514"/>
      <c r="U403" s="514"/>
    </row>
    <row r="404">
      <c r="A404" s="513" t="s">
        <v>4162</v>
      </c>
      <c r="B404" s="514"/>
      <c r="C404" s="514"/>
      <c r="D404" s="514" t="s">
        <v>303</v>
      </c>
      <c r="E404" s="514" t="s">
        <v>6387</v>
      </c>
      <c r="F404" s="513" t="s">
        <v>12</v>
      </c>
      <c r="G404" s="514" t="s">
        <v>465</v>
      </c>
      <c r="H404" s="514" t="s">
        <v>1646</v>
      </c>
      <c r="I404" s="515" t="s">
        <v>8100</v>
      </c>
      <c r="J404" s="514" t="s">
        <v>8101</v>
      </c>
      <c r="K404" s="514" t="s">
        <v>8102</v>
      </c>
      <c r="L404" s="514" t="s">
        <v>8103</v>
      </c>
      <c r="M404" s="514"/>
      <c r="N404" s="514" t="s">
        <v>8104</v>
      </c>
      <c r="O404" s="514"/>
      <c r="P404" s="564">
        <v>45509.0</v>
      </c>
      <c r="Q404" s="515" t="s">
        <v>331</v>
      </c>
      <c r="R404" s="515" t="s">
        <v>95</v>
      </c>
      <c r="S404" s="514"/>
      <c r="T404" s="514"/>
      <c r="U404" s="514"/>
    </row>
    <row r="405">
      <c r="A405" s="513" t="s">
        <v>4168</v>
      </c>
      <c r="B405" s="514" t="s">
        <v>5768</v>
      </c>
      <c r="C405" s="514" t="s">
        <v>5769</v>
      </c>
      <c r="D405" s="514" t="s">
        <v>303</v>
      </c>
      <c r="E405" s="514" t="s">
        <v>6387</v>
      </c>
      <c r="F405" s="513" t="s">
        <v>12</v>
      </c>
      <c r="G405" s="514" t="s">
        <v>465</v>
      </c>
      <c r="H405" s="514" t="s">
        <v>739</v>
      </c>
      <c r="I405" s="514" t="s">
        <v>8105</v>
      </c>
      <c r="J405" s="514"/>
      <c r="K405" s="514" t="s">
        <v>8106</v>
      </c>
      <c r="L405" s="514" t="s">
        <v>8107</v>
      </c>
      <c r="M405" s="514"/>
      <c r="N405" s="514" t="s">
        <v>8108</v>
      </c>
      <c r="O405" s="514"/>
      <c r="P405" s="529">
        <v>45540.0</v>
      </c>
      <c r="Q405" s="515" t="s">
        <v>215</v>
      </c>
      <c r="R405" s="515" t="s">
        <v>95</v>
      </c>
      <c r="S405" s="514"/>
      <c r="T405" s="514"/>
      <c r="U405" s="514"/>
    </row>
    <row r="406">
      <c r="A406" s="513" t="s">
        <v>4174</v>
      </c>
      <c r="B406" s="514" t="s">
        <v>8109</v>
      </c>
      <c r="C406" s="514"/>
      <c r="D406" s="514" t="s">
        <v>303</v>
      </c>
      <c r="E406" s="514" t="s">
        <v>6387</v>
      </c>
      <c r="F406" s="513" t="s">
        <v>12</v>
      </c>
      <c r="G406" s="514" t="s">
        <v>465</v>
      </c>
      <c r="H406" s="514" t="s">
        <v>1646</v>
      </c>
      <c r="I406" s="514" t="s">
        <v>8110</v>
      </c>
      <c r="J406" s="514"/>
      <c r="K406" s="514" t="s">
        <v>8111</v>
      </c>
      <c r="L406" s="514" t="s">
        <v>8112</v>
      </c>
      <c r="M406" s="514"/>
      <c r="N406" s="514" t="s">
        <v>8104</v>
      </c>
      <c r="O406" s="514"/>
      <c r="P406" s="564">
        <v>45509.0</v>
      </c>
      <c r="Q406" s="515" t="s">
        <v>331</v>
      </c>
      <c r="R406" s="515" t="s">
        <v>95</v>
      </c>
      <c r="S406" s="514"/>
      <c r="T406" s="514"/>
      <c r="U406" s="514"/>
    </row>
    <row r="407">
      <c r="A407" s="513" t="s">
        <v>4181</v>
      </c>
      <c r="B407" s="514" t="s">
        <v>8109</v>
      </c>
      <c r="C407" s="514"/>
      <c r="D407" s="514" t="s">
        <v>303</v>
      </c>
      <c r="E407" s="514" t="s">
        <v>6387</v>
      </c>
      <c r="F407" s="513" t="s">
        <v>12</v>
      </c>
      <c r="G407" s="514" t="s">
        <v>465</v>
      </c>
      <c r="H407" s="514" t="s">
        <v>1646</v>
      </c>
      <c r="I407" s="514" t="s">
        <v>8113</v>
      </c>
      <c r="J407" s="514"/>
      <c r="K407" s="514" t="s">
        <v>8114</v>
      </c>
      <c r="L407" s="514" t="s">
        <v>8115</v>
      </c>
      <c r="M407" s="514"/>
      <c r="N407" s="514" t="s">
        <v>8116</v>
      </c>
      <c r="O407" s="514"/>
      <c r="P407" s="564">
        <v>45509.0</v>
      </c>
      <c r="Q407" s="515" t="s">
        <v>331</v>
      </c>
      <c r="R407" s="515" t="s">
        <v>95</v>
      </c>
      <c r="S407" s="514"/>
      <c r="T407" s="514"/>
      <c r="U407" s="514"/>
    </row>
    <row r="408">
      <c r="A408" s="513" t="s">
        <v>4187</v>
      </c>
      <c r="B408" s="514" t="s">
        <v>8109</v>
      </c>
      <c r="C408" s="514"/>
      <c r="D408" s="514" t="s">
        <v>303</v>
      </c>
      <c r="E408" s="514" t="s">
        <v>6387</v>
      </c>
      <c r="F408" s="513" t="s">
        <v>12</v>
      </c>
      <c r="G408" s="514" t="s">
        <v>465</v>
      </c>
      <c r="H408" s="514" t="s">
        <v>1646</v>
      </c>
      <c r="I408" s="514" t="s">
        <v>8117</v>
      </c>
      <c r="J408" s="514"/>
      <c r="K408" s="514" t="s">
        <v>8118</v>
      </c>
      <c r="L408" s="514" t="s">
        <v>8119</v>
      </c>
      <c r="M408" s="514"/>
      <c r="N408" s="514" t="s">
        <v>8104</v>
      </c>
      <c r="O408" s="514"/>
      <c r="P408" s="564">
        <v>45509.0</v>
      </c>
      <c r="Q408" s="515" t="s">
        <v>331</v>
      </c>
      <c r="R408" s="515" t="s">
        <v>95</v>
      </c>
      <c r="S408" s="514"/>
      <c r="T408" s="514"/>
      <c r="U408" s="514"/>
    </row>
    <row r="409">
      <c r="A409" s="513" t="s">
        <v>4192</v>
      </c>
      <c r="B409" s="514" t="s">
        <v>7120</v>
      </c>
      <c r="C409" s="514"/>
      <c r="D409" s="514" t="s">
        <v>303</v>
      </c>
      <c r="E409" s="514" t="s">
        <v>6387</v>
      </c>
      <c r="F409" s="513" t="s">
        <v>12</v>
      </c>
      <c r="G409" s="514" t="s">
        <v>465</v>
      </c>
      <c r="H409" s="514" t="s">
        <v>1646</v>
      </c>
      <c r="I409" s="514" t="s">
        <v>8120</v>
      </c>
      <c r="J409" s="514" t="s">
        <v>8121</v>
      </c>
      <c r="K409" s="514" t="s">
        <v>8122</v>
      </c>
      <c r="L409" s="514" t="s">
        <v>8123</v>
      </c>
      <c r="M409" s="514"/>
      <c r="N409" s="514" t="s">
        <v>8124</v>
      </c>
      <c r="O409" s="514"/>
      <c r="P409" s="529">
        <v>45540.0</v>
      </c>
      <c r="Q409" s="515" t="s">
        <v>331</v>
      </c>
      <c r="R409" s="515" t="s">
        <v>95</v>
      </c>
      <c r="S409" s="514"/>
      <c r="T409" s="514"/>
      <c r="U409" s="514"/>
    </row>
    <row r="410">
      <c r="A410" s="513" t="s">
        <v>4197</v>
      </c>
      <c r="B410" s="514" t="s">
        <v>5971</v>
      </c>
      <c r="C410" s="514" t="s">
        <v>5669</v>
      </c>
      <c r="D410" s="514" t="s">
        <v>303</v>
      </c>
      <c r="E410" s="514" t="s">
        <v>6387</v>
      </c>
      <c r="F410" s="513" t="s">
        <v>12</v>
      </c>
      <c r="G410" s="514" t="s">
        <v>465</v>
      </c>
      <c r="H410" s="514" t="s">
        <v>1646</v>
      </c>
      <c r="I410" s="514" t="s">
        <v>8125</v>
      </c>
      <c r="J410" s="514"/>
      <c r="K410" s="514" t="s">
        <v>8126</v>
      </c>
      <c r="L410" s="514" t="s">
        <v>8127</v>
      </c>
      <c r="M410" s="514"/>
      <c r="N410" s="514" t="s">
        <v>8128</v>
      </c>
      <c r="O410" s="514"/>
      <c r="P410" s="564">
        <v>45509.0</v>
      </c>
      <c r="Q410" s="515" t="s">
        <v>331</v>
      </c>
      <c r="R410" s="515" t="s">
        <v>95</v>
      </c>
      <c r="S410" s="514"/>
      <c r="T410" s="514"/>
      <c r="U410" s="514"/>
    </row>
    <row r="411">
      <c r="A411" s="513" t="s">
        <v>4201</v>
      </c>
      <c r="B411" s="514"/>
      <c r="C411" s="514"/>
      <c r="D411" s="514" t="s">
        <v>303</v>
      </c>
      <c r="E411" s="514" t="s">
        <v>6387</v>
      </c>
      <c r="F411" s="513" t="s">
        <v>11</v>
      </c>
      <c r="G411" s="514" t="s">
        <v>465</v>
      </c>
      <c r="H411" s="514" t="s">
        <v>1646</v>
      </c>
      <c r="I411" s="514" t="s">
        <v>8129</v>
      </c>
      <c r="J411" s="514"/>
      <c r="K411" s="514" t="s">
        <v>8130</v>
      </c>
      <c r="L411" s="514" t="s">
        <v>8131</v>
      </c>
      <c r="M411" s="514"/>
      <c r="N411" s="514" t="s">
        <v>8132</v>
      </c>
      <c r="O411" s="514"/>
      <c r="P411" s="564">
        <v>45509.0</v>
      </c>
      <c r="Q411" s="515" t="s">
        <v>331</v>
      </c>
      <c r="R411" s="515" t="s">
        <v>95</v>
      </c>
      <c r="S411" s="514"/>
      <c r="T411" s="514"/>
      <c r="U411" s="514"/>
    </row>
    <row r="412">
      <c r="A412" s="513" t="s">
        <v>4206</v>
      </c>
      <c r="B412" s="514" t="s">
        <v>7104</v>
      </c>
      <c r="C412" s="514"/>
      <c r="D412" s="514" t="s">
        <v>303</v>
      </c>
      <c r="E412" s="514" t="s">
        <v>6387</v>
      </c>
      <c r="F412" s="513" t="s">
        <v>12</v>
      </c>
      <c r="G412" s="514" t="s">
        <v>465</v>
      </c>
      <c r="H412" s="514" t="s">
        <v>1646</v>
      </c>
      <c r="I412" s="514" t="s">
        <v>8133</v>
      </c>
      <c r="J412" s="514"/>
      <c r="K412" s="514" t="s">
        <v>8134</v>
      </c>
      <c r="L412" s="514" t="s">
        <v>8135</v>
      </c>
      <c r="M412" s="514"/>
      <c r="N412" s="514" t="s">
        <v>8136</v>
      </c>
      <c r="O412" s="514"/>
      <c r="P412" s="529">
        <v>45540.0</v>
      </c>
      <c r="Q412" s="515" t="s">
        <v>331</v>
      </c>
      <c r="R412" s="515" t="s">
        <v>95</v>
      </c>
      <c r="S412" s="514"/>
      <c r="T412" s="514"/>
      <c r="U412" s="514"/>
    </row>
    <row r="413">
      <c r="A413" s="513" t="s">
        <v>4211</v>
      </c>
      <c r="B413" s="514"/>
      <c r="C413" s="514"/>
      <c r="D413" s="514" t="s">
        <v>303</v>
      </c>
      <c r="E413" s="514" t="s">
        <v>6387</v>
      </c>
      <c r="F413" s="513" t="s">
        <v>12</v>
      </c>
      <c r="G413" s="514" t="s">
        <v>465</v>
      </c>
      <c r="H413" s="514" t="s">
        <v>1646</v>
      </c>
      <c r="I413" s="514" t="s">
        <v>8137</v>
      </c>
      <c r="J413" s="514"/>
      <c r="K413" s="514" t="s">
        <v>8138</v>
      </c>
      <c r="L413" s="514" t="s">
        <v>8139</v>
      </c>
      <c r="M413" s="514"/>
      <c r="N413" s="514" t="s">
        <v>8116</v>
      </c>
      <c r="O413" s="514"/>
      <c r="P413" s="564">
        <v>45509.0</v>
      </c>
      <c r="Q413" s="515" t="s">
        <v>331</v>
      </c>
      <c r="R413" s="515" t="s">
        <v>95</v>
      </c>
      <c r="S413" s="514"/>
      <c r="T413" s="514"/>
      <c r="U413" s="514"/>
    </row>
    <row r="414">
      <c r="A414" s="513" t="s">
        <v>4216</v>
      </c>
      <c r="B414" s="514" t="s">
        <v>7120</v>
      </c>
      <c r="C414" s="514"/>
      <c r="D414" s="514" t="s">
        <v>303</v>
      </c>
      <c r="E414" s="514" t="s">
        <v>6387</v>
      </c>
      <c r="F414" s="513" t="s">
        <v>12</v>
      </c>
      <c r="G414" s="514" t="s">
        <v>465</v>
      </c>
      <c r="H414" s="514" t="s">
        <v>1646</v>
      </c>
      <c r="I414" s="514" t="s">
        <v>8140</v>
      </c>
      <c r="J414" s="514" t="s">
        <v>8121</v>
      </c>
      <c r="K414" s="514" t="s">
        <v>8141</v>
      </c>
      <c r="L414" s="514" t="s">
        <v>8142</v>
      </c>
      <c r="M414" s="514"/>
      <c r="N414" s="514" t="s">
        <v>8143</v>
      </c>
      <c r="O414" s="514"/>
      <c r="P414" s="529">
        <v>45540.0</v>
      </c>
      <c r="Q414" s="515" t="s">
        <v>331</v>
      </c>
      <c r="R414" s="515" t="s">
        <v>95</v>
      </c>
      <c r="S414" s="514"/>
      <c r="T414" s="514"/>
      <c r="U414" s="514"/>
    </row>
    <row r="415">
      <c r="A415" s="513" t="s">
        <v>4221</v>
      </c>
      <c r="B415" s="514"/>
      <c r="C415" s="514"/>
      <c r="D415" s="514" t="s">
        <v>303</v>
      </c>
      <c r="E415" s="514" t="s">
        <v>6387</v>
      </c>
      <c r="F415" s="513" t="s">
        <v>12</v>
      </c>
      <c r="G415" s="514" t="s">
        <v>465</v>
      </c>
      <c r="H415" s="514" t="s">
        <v>1646</v>
      </c>
      <c r="I415" s="514" t="s">
        <v>8144</v>
      </c>
      <c r="J415" s="514"/>
      <c r="K415" s="514" t="s">
        <v>8145</v>
      </c>
      <c r="L415" s="514" t="s">
        <v>8146</v>
      </c>
      <c r="M415" s="514"/>
      <c r="N415" s="514" t="s">
        <v>8104</v>
      </c>
      <c r="O415" s="514"/>
      <c r="P415" s="564">
        <v>45509.0</v>
      </c>
      <c r="Q415" s="515" t="s">
        <v>331</v>
      </c>
      <c r="R415" s="515" t="s">
        <v>95</v>
      </c>
      <c r="S415" s="514"/>
      <c r="T415" s="514"/>
      <c r="U415" s="514"/>
    </row>
    <row r="416">
      <c r="A416" s="513" t="s">
        <v>4226</v>
      </c>
      <c r="B416" s="514"/>
      <c r="C416" s="514"/>
      <c r="D416" s="514" t="s">
        <v>303</v>
      </c>
      <c r="E416" s="514" t="s">
        <v>6387</v>
      </c>
      <c r="F416" s="513" t="s">
        <v>12</v>
      </c>
      <c r="G416" s="514" t="s">
        <v>465</v>
      </c>
      <c r="H416" s="514" t="s">
        <v>1646</v>
      </c>
      <c r="I416" s="514" t="s">
        <v>8147</v>
      </c>
      <c r="J416" s="514" t="s">
        <v>7052</v>
      </c>
      <c r="K416" s="514" t="s">
        <v>8148</v>
      </c>
      <c r="L416" s="514" t="s">
        <v>8149</v>
      </c>
      <c r="M416" s="514"/>
      <c r="N416" s="514" t="s">
        <v>8116</v>
      </c>
      <c r="O416" s="514"/>
      <c r="P416" s="564">
        <v>45509.0</v>
      </c>
      <c r="Q416" s="515" t="s">
        <v>331</v>
      </c>
      <c r="R416" s="515" t="s">
        <v>95</v>
      </c>
      <c r="S416" s="514"/>
      <c r="T416" s="514"/>
      <c r="U416" s="514"/>
    </row>
    <row r="417">
      <c r="A417" s="513" t="s">
        <v>4231</v>
      </c>
      <c r="B417" s="514"/>
      <c r="C417" s="514"/>
      <c r="D417" s="514" t="s">
        <v>303</v>
      </c>
      <c r="E417" s="514" t="s">
        <v>6387</v>
      </c>
      <c r="F417" s="513" t="s">
        <v>12</v>
      </c>
      <c r="G417" s="514" t="s">
        <v>465</v>
      </c>
      <c r="H417" s="514" t="s">
        <v>1646</v>
      </c>
      <c r="I417" s="514" t="s">
        <v>8150</v>
      </c>
      <c r="J417" s="514"/>
      <c r="K417" s="514" t="s">
        <v>8151</v>
      </c>
      <c r="L417" s="514" t="s">
        <v>8152</v>
      </c>
      <c r="M417" s="514"/>
      <c r="N417" s="514" t="s">
        <v>8116</v>
      </c>
      <c r="O417" s="514"/>
      <c r="P417" s="564">
        <v>45509.0</v>
      </c>
      <c r="Q417" s="515" t="s">
        <v>331</v>
      </c>
      <c r="R417" s="515" t="s">
        <v>95</v>
      </c>
      <c r="S417" s="514"/>
      <c r="T417" s="514"/>
      <c r="U417" s="514"/>
    </row>
    <row r="418">
      <c r="A418" s="513" t="s">
        <v>4236</v>
      </c>
      <c r="B418" s="514"/>
      <c r="C418" s="514"/>
      <c r="D418" s="514" t="s">
        <v>303</v>
      </c>
      <c r="E418" s="514" t="s">
        <v>6387</v>
      </c>
      <c r="F418" s="513" t="s">
        <v>12</v>
      </c>
      <c r="G418" s="514" t="s">
        <v>465</v>
      </c>
      <c r="H418" s="514" t="s">
        <v>1646</v>
      </c>
      <c r="I418" s="515" t="s">
        <v>8153</v>
      </c>
      <c r="J418" s="514" t="s">
        <v>8154</v>
      </c>
      <c r="K418" s="514" t="s">
        <v>8155</v>
      </c>
      <c r="L418" s="514" t="s">
        <v>8156</v>
      </c>
      <c r="M418" s="514"/>
      <c r="N418" s="514" t="s">
        <v>8104</v>
      </c>
      <c r="O418" s="514"/>
      <c r="P418" s="529">
        <v>45540.0</v>
      </c>
      <c r="Q418" s="515" t="s">
        <v>331</v>
      </c>
      <c r="R418" s="515" t="s">
        <v>95</v>
      </c>
      <c r="S418" s="514"/>
      <c r="T418" s="514"/>
      <c r="U418" s="514"/>
    </row>
    <row r="419">
      <c r="A419" s="513" t="s">
        <v>4241</v>
      </c>
      <c r="B419" s="514"/>
      <c r="C419" s="514"/>
      <c r="D419" s="514" t="s">
        <v>303</v>
      </c>
      <c r="E419" s="514" t="s">
        <v>6387</v>
      </c>
      <c r="F419" s="513" t="s">
        <v>11</v>
      </c>
      <c r="G419" s="514" t="s">
        <v>465</v>
      </c>
      <c r="H419" s="514" t="s">
        <v>1646</v>
      </c>
      <c r="I419" s="515" t="s">
        <v>8157</v>
      </c>
      <c r="J419" s="514"/>
      <c r="K419" s="514" t="s">
        <v>8158</v>
      </c>
      <c r="L419" s="515" t="s">
        <v>8159</v>
      </c>
      <c r="M419" s="514"/>
      <c r="N419" s="514" t="s">
        <v>8116</v>
      </c>
      <c r="O419" s="514"/>
      <c r="P419" s="529">
        <v>45540.0</v>
      </c>
      <c r="Q419" s="515" t="s">
        <v>331</v>
      </c>
      <c r="R419" s="515" t="s">
        <v>95</v>
      </c>
      <c r="S419" s="514"/>
      <c r="T419" s="514"/>
      <c r="U419" s="514"/>
    </row>
    <row r="420">
      <c r="A420" s="513" t="s">
        <v>4248</v>
      </c>
      <c r="B420" s="514" t="s">
        <v>7120</v>
      </c>
      <c r="C420" s="514"/>
      <c r="D420" s="514" t="s">
        <v>303</v>
      </c>
      <c r="E420" s="514" t="s">
        <v>6387</v>
      </c>
      <c r="F420" s="513" t="s">
        <v>12</v>
      </c>
      <c r="G420" s="514" t="s">
        <v>465</v>
      </c>
      <c r="H420" s="514" t="s">
        <v>1646</v>
      </c>
      <c r="I420" s="514" t="s">
        <v>8160</v>
      </c>
      <c r="J420" s="514"/>
      <c r="K420" s="514" t="s">
        <v>8161</v>
      </c>
      <c r="L420" s="514" t="s">
        <v>8162</v>
      </c>
      <c r="M420" s="514"/>
      <c r="N420" s="514" t="s">
        <v>1644</v>
      </c>
      <c r="O420" s="514"/>
      <c r="P420" s="529">
        <v>45540.0</v>
      </c>
      <c r="Q420" s="515" t="s">
        <v>331</v>
      </c>
      <c r="R420" s="515" t="s">
        <v>95</v>
      </c>
      <c r="S420" s="514"/>
      <c r="T420" s="514"/>
      <c r="U420" s="514"/>
    </row>
    <row r="421">
      <c r="A421" s="513" t="s">
        <v>4252</v>
      </c>
      <c r="B421" s="514"/>
      <c r="C421" s="514"/>
      <c r="D421" s="514" t="s">
        <v>303</v>
      </c>
      <c r="E421" s="514" t="s">
        <v>1593</v>
      </c>
      <c r="F421" s="513" t="s">
        <v>12</v>
      </c>
      <c r="G421" s="514" t="s">
        <v>465</v>
      </c>
      <c r="H421" s="514" t="s">
        <v>1646</v>
      </c>
      <c r="I421" s="515" t="s">
        <v>8163</v>
      </c>
      <c r="J421" s="514"/>
      <c r="K421" s="514" t="s">
        <v>8164</v>
      </c>
      <c r="L421" s="515" t="s">
        <v>8165</v>
      </c>
      <c r="M421" s="514"/>
      <c r="N421" s="514" t="s">
        <v>8104</v>
      </c>
      <c r="O421" s="514"/>
      <c r="P421" s="529">
        <v>45540.0</v>
      </c>
      <c r="Q421" s="515" t="s">
        <v>331</v>
      </c>
      <c r="R421" s="515" t="s">
        <v>95</v>
      </c>
      <c r="S421" s="514"/>
      <c r="T421" s="514"/>
      <c r="U421" s="514"/>
    </row>
    <row r="422">
      <c r="A422" s="513" t="s">
        <v>4256</v>
      </c>
      <c r="B422" s="514"/>
      <c r="C422" s="514"/>
      <c r="D422" s="514" t="s">
        <v>303</v>
      </c>
      <c r="E422" s="514" t="s">
        <v>6387</v>
      </c>
      <c r="F422" s="513" t="s">
        <v>12</v>
      </c>
      <c r="G422" s="514" t="s">
        <v>465</v>
      </c>
      <c r="H422" s="514" t="s">
        <v>1646</v>
      </c>
      <c r="I422" s="514" t="s">
        <v>8166</v>
      </c>
      <c r="J422" s="514" t="s">
        <v>7052</v>
      </c>
      <c r="K422" s="514" t="s">
        <v>8167</v>
      </c>
      <c r="L422" s="514" t="s">
        <v>8168</v>
      </c>
      <c r="M422" s="514"/>
      <c r="N422" s="514" t="s">
        <v>8116</v>
      </c>
      <c r="O422" s="514"/>
      <c r="P422" s="529">
        <v>45540.0</v>
      </c>
      <c r="Q422" s="515" t="s">
        <v>331</v>
      </c>
      <c r="R422" s="515" t="s">
        <v>95</v>
      </c>
      <c r="S422" s="514"/>
      <c r="T422" s="514"/>
      <c r="U422" s="514" t="s">
        <v>2546</v>
      </c>
    </row>
    <row r="423">
      <c r="A423" s="513" t="s">
        <v>4262</v>
      </c>
      <c r="B423" s="514"/>
      <c r="C423" s="514"/>
      <c r="D423" s="514" t="s">
        <v>303</v>
      </c>
      <c r="E423" s="514" t="s">
        <v>6387</v>
      </c>
      <c r="F423" s="513" t="s">
        <v>12</v>
      </c>
      <c r="G423" s="514" t="s">
        <v>465</v>
      </c>
      <c r="H423" s="514" t="s">
        <v>1646</v>
      </c>
      <c r="I423" s="514" t="s">
        <v>8169</v>
      </c>
      <c r="J423" s="514"/>
      <c r="K423" s="514" t="s">
        <v>8170</v>
      </c>
      <c r="L423" s="514" t="s">
        <v>8171</v>
      </c>
      <c r="M423" s="514"/>
      <c r="N423" s="514" t="s">
        <v>8104</v>
      </c>
      <c r="O423" s="514"/>
      <c r="P423" s="529">
        <v>45540.0</v>
      </c>
      <c r="Q423" s="515" t="s">
        <v>331</v>
      </c>
      <c r="R423" s="515" t="s">
        <v>95</v>
      </c>
      <c r="S423" s="514"/>
      <c r="T423" s="514"/>
      <c r="U423" s="514"/>
    </row>
    <row r="424">
      <c r="A424" s="513" t="s">
        <v>4267</v>
      </c>
      <c r="B424" s="514"/>
      <c r="C424" s="514"/>
      <c r="D424" s="514" t="s">
        <v>303</v>
      </c>
      <c r="E424" s="514" t="s">
        <v>6387</v>
      </c>
      <c r="F424" s="513" t="s">
        <v>12</v>
      </c>
      <c r="G424" s="514" t="s">
        <v>465</v>
      </c>
      <c r="H424" s="514" t="s">
        <v>1646</v>
      </c>
      <c r="I424" s="514" t="s">
        <v>8172</v>
      </c>
      <c r="J424" s="514"/>
      <c r="K424" s="514" t="s">
        <v>8173</v>
      </c>
      <c r="L424" s="514" t="s">
        <v>8174</v>
      </c>
      <c r="M424" s="514"/>
      <c r="N424" s="514" t="s">
        <v>8104</v>
      </c>
      <c r="O424" s="514"/>
      <c r="P424" s="529">
        <v>45540.0</v>
      </c>
      <c r="Q424" s="515" t="s">
        <v>331</v>
      </c>
      <c r="R424" s="515" t="s">
        <v>95</v>
      </c>
      <c r="S424" s="514"/>
      <c r="T424" s="514"/>
      <c r="U424" s="514"/>
    </row>
    <row r="425">
      <c r="A425" s="513" t="s">
        <v>4272</v>
      </c>
      <c r="B425" s="514"/>
      <c r="C425" s="514"/>
      <c r="D425" s="514" t="s">
        <v>303</v>
      </c>
      <c r="E425" s="514" t="s">
        <v>6387</v>
      </c>
      <c r="F425" s="513" t="s">
        <v>12</v>
      </c>
      <c r="G425" s="514" t="s">
        <v>465</v>
      </c>
      <c r="H425" s="514" t="s">
        <v>1646</v>
      </c>
      <c r="I425" s="514" t="s">
        <v>8175</v>
      </c>
      <c r="J425" s="514"/>
      <c r="K425" s="514" t="s">
        <v>8176</v>
      </c>
      <c r="L425" s="514" t="s">
        <v>8177</v>
      </c>
      <c r="M425" s="514"/>
      <c r="N425" s="514" t="s">
        <v>8116</v>
      </c>
      <c r="O425" s="514"/>
      <c r="P425" s="529">
        <v>45540.0</v>
      </c>
      <c r="Q425" s="515" t="s">
        <v>331</v>
      </c>
      <c r="R425" s="515" t="s">
        <v>95</v>
      </c>
      <c r="S425" s="514"/>
      <c r="T425" s="514"/>
      <c r="U425" s="514"/>
    </row>
    <row r="426">
      <c r="A426" s="513" t="s">
        <v>4274</v>
      </c>
      <c r="B426" s="514" t="s">
        <v>8109</v>
      </c>
      <c r="C426" s="514"/>
      <c r="D426" s="514" t="s">
        <v>303</v>
      </c>
      <c r="E426" s="514" t="s">
        <v>6387</v>
      </c>
      <c r="F426" s="513" t="s">
        <v>12</v>
      </c>
      <c r="G426" s="514" t="s">
        <v>465</v>
      </c>
      <c r="H426" s="514" t="s">
        <v>739</v>
      </c>
      <c r="I426" s="514" t="s">
        <v>8178</v>
      </c>
      <c r="J426" s="514"/>
      <c r="K426" s="514" t="s">
        <v>8179</v>
      </c>
      <c r="L426" s="514" t="s">
        <v>8180</v>
      </c>
      <c r="M426" s="514"/>
      <c r="N426" s="514" t="s">
        <v>8132</v>
      </c>
      <c r="O426" s="514"/>
      <c r="P426" s="529">
        <v>45540.0</v>
      </c>
      <c r="Q426" s="515" t="s">
        <v>331</v>
      </c>
      <c r="R426" s="515" t="s">
        <v>95</v>
      </c>
      <c r="S426" s="514"/>
      <c r="T426" s="514"/>
      <c r="U426" s="514"/>
    </row>
    <row r="427">
      <c r="A427" s="513" t="s">
        <v>4279</v>
      </c>
      <c r="B427" s="514" t="s">
        <v>8181</v>
      </c>
      <c r="C427" s="514" t="s">
        <v>5292</v>
      </c>
      <c r="D427" s="514" t="s">
        <v>303</v>
      </c>
      <c r="E427" s="514" t="s">
        <v>6387</v>
      </c>
      <c r="F427" s="513" t="s">
        <v>12</v>
      </c>
      <c r="G427" s="514" t="s">
        <v>465</v>
      </c>
      <c r="H427" s="514" t="s">
        <v>739</v>
      </c>
      <c r="I427" s="514" t="s">
        <v>8182</v>
      </c>
      <c r="J427" s="514"/>
      <c r="K427" s="514" t="s">
        <v>8183</v>
      </c>
      <c r="L427" s="514" t="s">
        <v>8184</v>
      </c>
      <c r="M427" s="514"/>
      <c r="N427" s="514" t="s">
        <v>8185</v>
      </c>
      <c r="O427" s="514"/>
      <c r="P427" s="529">
        <v>45540.0</v>
      </c>
      <c r="Q427" s="515" t="s">
        <v>331</v>
      </c>
      <c r="R427" s="515" t="s">
        <v>95</v>
      </c>
      <c r="S427" s="514"/>
      <c r="T427" s="514"/>
      <c r="U427" s="514" t="s">
        <v>2546</v>
      </c>
    </row>
    <row r="428">
      <c r="A428" s="513" t="s">
        <v>4282</v>
      </c>
      <c r="B428" s="514"/>
      <c r="C428" s="514"/>
      <c r="D428" s="514" t="s">
        <v>303</v>
      </c>
      <c r="E428" s="514" t="s">
        <v>6387</v>
      </c>
      <c r="F428" s="513" t="s">
        <v>11</v>
      </c>
      <c r="G428" s="514" t="s">
        <v>545</v>
      </c>
      <c r="H428" s="514" t="s">
        <v>1646</v>
      </c>
      <c r="I428" s="514" t="s">
        <v>8186</v>
      </c>
      <c r="J428" s="514" t="s">
        <v>7091</v>
      </c>
      <c r="K428" s="514" t="s">
        <v>8187</v>
      </c>
      <c r="L428" s="514" t="s">
        <v>8188</v>
      </c>
      <c r="M428" s="514"/>
      <c r="N428" s="514"/>
      <c r="O428" s="514"/>
      <c r="P428" s="529">
        <v>45540.0</v>
      </c>
      <c r="Q428" s="515" t="s">
        <v>331</v>
      </c>
      <c r="R428" s="515" t="s">
        <v>95</v>
      </c>
      <c r="S428" s="514"/>
      <c r="T428" s="514"/>
      <c r="U428" s="514"/>
    </row>
    <row r="429">
      <c r="A429" s="513" t="s">
        <v>4286</v>
      </c>
      <c r="B429" s="514"/>
      <c r="C429" s="514"/>
      <c r="D429" s="514" t="s">
        <v>303</v>
      </c>
      <c r="E429" s="514" t="s">
        <v>6387</v>
      </c>
      <c r="F429" s="513" t="s">
        <v>11</v>
      </c>
      <c r="G429" s="514" t="s">
        <v>465</v>
      </c>
      <c r="H429" s="514" t="s">
        <v>847</v>
      </c>
      <c r="I429" s="514" t="s">
        <v>8189</v>
      </c>
      <c r="J429" s="514"/>
      <c r="K429" s="514" t="s">
        <v>8190</v>
      </c>
      <c r="L429" s="514" t="s">
        <v>8191</v>
      </c>
      <c r="M429" s="514"/>
      <c r="N429" s="514" t="s">
        <v>8192</v>
      </c>
      <c r="O429" s="514"/>
      <c r="P429" s="529">
        <v>45540.0</v>
      </c>
      <c r="Q429" s="515" t="s">
        <v>331</v>
      </c>
      <c r="R429" s="515" t="s">
        <v>95</v>
      </c>
      <c r="S429" s="514"/>
      <c r="T429" s="514"/>
      <c r="U429" s="514"/>
    </row>
    <row r="430">
      <c r="A430" s="513" t="s">
        <v>4290</v>
      </c>
      <c r="B430" s="514"/>
      <c r="C430" s="514"/>
      <c r="D430" s="514" t="s">
        <v>303</v>
      </c>
      <c r="E430" s="514" t="s">
        <v>6555</v>
      </c>
      <c r="F430" s="513" t="s">
        <v>11</v>
      </c>
      <c r="G430" s="514" t="s">
        <v>545</v>
      </c>
      <c r="H430" s="514" t="s">
        <v>847</v>
      </c>
      <c r="I430" s="514" t="s">
        <v>8193</v>
      </c>
      <c r="J430" s="514" t="s">
        <v>6162</v>
      </c>
      <c r="K430" s="514" t="s">
        <v>8194</v>
      </c>
      <c r="L430" s="514" t="s">
        <v>8195</v>
      </c>
      <c r="M430" s="515" t="s">
        <v>8196</v>
      </c>
      <c r="N430" s="514"/>
      <c r="O430" s="514"/>
      <c r="P430" s="515" t="s">
        <v>950</v>
      </c>
      <c r="Q430" s="515" t="s">
        <v>331</v>
      </c>
      <c r="R430" s="515" t="s">
        <v>95</v>
      </c>
      <c r="S430" s="514"/>
      <c r="T430" s="514"/>
      <c r="U430" s="514"/>
    </row>
    <row r="431">
      <c r="A431" s="513" t="s">
        <v>4295</v>
      </c>
      <c r="B431" s="514"/>
      <c r="C431" s="514"/>
      <c r="D431" s="514" t="s">
        <v>303</v>
      </c>
      <c r="E431" s="514" t="s">
        <v>6555</v>
      </c>
      <c r="F431" s="513" t="s">
        <v>12</v>
      </c>
      <c r="G431" s="514" t="s">
        <v>545</v>
      </c>
      <c r="H431" s="514" t="s">
        <v>847</v>
      </c>
      <c r="I431" s="514" t="s">
        <v>8197</v>
      </c>
      <c r="J431" s="514" t="s">
        <v>6162</v>
      </c>
      <c r="K431" s="514" t="s">
        <v>8198</v>
      </c>
      <c r="L431" s="514" t="s">
        <v>8199</v>
      </c>
      <c r="M431" s="515" t="s">
        <v>8200</v>
      </c>
      <c r="N431" s="514"/>
      <c r="O431" s="514"/>
      <c r="P431" s="515" t="s">
        <v>950</v>
      </c>
      <c r="Q431" s="515" t="s">
        <v>331</v>
      </c>
      <c r="R431" s="515" t="s">
        <v>95</v>
      </c>
      <c r="S431" s="514"/>
      <c r="T431" s="514"/>
      <c r="U431" s="514"/>
    </row>
    <row r="432">
      <c r="A432" s="513" t="s">
        <v>4300</v>
      </c>
      <c r="B432" s="514"/>
      <c r="C432" s="514"/>
      <c r="D432" s="514" t="s">
        <v>303</v>
      </c>
      <c r="E432" s="514" t="s">
        <v>6555</v>
      </c>
      <c r="F432" s="513" t="s">
        <v>11</v>
      </c>
      <c r="G432" s="514" t="s">
        <v>545</v>
      </c>
      <c r="H432" s="514" t="s">
        <v>847</v>
      </c>
      <c r="I432" s="514" t="s">
        <v>8201</v>
      </c>
      <c r="J432" s="514" t="s">
        <v>6162</v>
      </c>
      <c r="K432" s="515" t="s">
        <v>8202</v>
      </c>
      <c r="L432" s="539" t="s">
        <v>8203</v>
      </c>
      <c r="M432" s="515" t="s">
        <v>8204</v>
      </c>
      <c r="N432" s="514"/>
      <c r="O432" s="514"/>
      <c r="P432" s="515" t="s">
        <v>950</v>
      </c>
      <c r="Q432" s="515" t="s">
        <v>331</v>
      </c>
      <c r="R432" s="515" t="s">
        <v>95</v>
      </c>
      <c r="S432" s="514"/>
      <c r="T432" s="514"/>
      <c r="U432" s="514"/>
    </row>
    <row r="433">
      <c r="A433" s="513" t="s">
        <v>4305</v>
      </c>
      <c r="B433" s="514"/>
      <c r="C433" s="514"/>
      <c r="D433" s="514" t="s">
        <v>303</v>
      </c>
      <c r="E433" s="514" t="s">
        <v>6555</v>
      </c>
      <c r="F433" s="513" t="s">
        <v>12</v>
      </c>
      <c r="G433" s="514" t="s">
        <v>545</v>
      </c>
      <c r="H433" s="514" t="s">
        <v>847</v>
      </c>
      <c r="I433" s="514" t="s">
        <v>8205</v>
      </c>
      <c r="J433" s="514" t="s">
        <v>6162</v>
      </c>
      <c r="K433" s="514" t="s">
        <v>8206</v>
      </c>
      <c r="L433" s="539" t="s">
        <v>8207</v>
      </c>
      <c r="M433" s="515" t="s">
        <v>8208</v>
      </c>
      <c r="N433" s="514"/>
      <c r="O433" s="514"/>
      <c r="P433" s="515" t="s">
        <v>950</v>
      </c>
      <c r="Q433" s="515" t="s">
        <v>331</v>
      </c>
      <c r="R433" s="515" t="s">
        <v>95</v>
      </c>
      <c r="S433" s="514"/>
      <c r="T433" s="514"/>
      <c r="U433" s="514"/>
    </row>
    <row r="434">
      <c r="A434" s="513" t="s">
        <v>4309</v>
      </c>
      <c r="B434" s="514"/>
      <c r="C434" s="514"/>
      <c r="D434" s="514" t="s">
        <v>303</v>
      </c>
      <c r="E434" s="514" t="s">
        <v>6555</v>
      </c>
      <c r="F434" s="513" t="s">
        <v>11</v>
      </c>
      <c r="G434" s="514" t="s">
        <v>545</v>
      </c>
      <c r="H434" s="514" t="s">
        <v>847</v>
      </c>
      <c r="I434" s="514" t="s">
        <v>8209</v>
      </c>
      <c r="J434" s="514" t="s">
        <v>6162</v>
      </c>
      <c r="K434" s="514" t="s">
        <v>8210</v>
      </c>
      <c r="L434" s="539" t="s">
        <v>8211</v>
      </c>
      <c r="M434" s="515" t="s">
        <v>8212</v>
      </c>
      <c r="N434" s="514"/>
      <c r="O434" s="514"/>
      <c r="P434" s="515" t="s">
        <v>950</v>
      </c>
      <c r="Q434" s="515" t="s">
        <v>331</v>
      </c>
      <c r="R434" s="515" t="s">
        <v>95</v>
      </c>
      <c r="S434" s="514"/>
      <c r="T434" s="514"/>
      <c r="U434" s="514"/>
    </row>
    <row r="435">
      <c r="A435" s="513" t="s">
        <v>4313</v>
      </c>
      <c r="B435" s="514"/>
      <c r="C435" s="514"/>
      <c r="D435" s="514" t="s">
        <v>303</v>
      </c>
      <c r="E435" s="514" t="s">
        <v>6555</v>
      </c>
      <c r="F435" s="513" t="s">
        <v>12</v>
      </c>
      <c r="G435" s="514" t="s">
        <v>545</v>
      </c>
      <c r="H435" s="514" t="s">
        <v>847</v>
      </c>
      <c r="I435" s="514" t="s">
        <v>8213</v>
      </c>
      <c r="J435" s="514" t="s">
        <v>6162</v>
      </c>
      <c r="K435" s="514" t="s">
        <v>8214</v>
      </c>
      <c r="L435" s="514" t="s">
        <v>8215</v>
      </c>
      <c r="M435" s="515" t="s">
        <v>8216</v>
      </c>
      <c r="N435" s="514"/>
      <c r="O435" s="514"/>
      <c r="P435" s="515" t="s">
        <v>950</v>
      </c>
      <c r="Q435" s="515" t="s">
        <v>331</v>
      </c>
      <c r="R435" s="515" t="s">
        <v>95</v>
      </c>
      <c r="S435" s="514"/>
      <c r="T435" s="514"/>
      <c r="U435" s="514"/>
    </row>
    <row r="436">
      <c r="A436" s="513" t="s">
        <v>4318</v>
      </c>
      <c r="B436" s="514"/>
      <c r="C436" s="514"/>
      <c r="D436" s="514" t="s">
        <v>303</v>
      </c>
      <c r="E436" s="514" t="s">
        <v>6555</v>
      </c>
      <c r="F436" s="513" t="s">
        <v>12</v>
      </c>
      <c r="G436" s="514" t="s">
        <v>545</v>
      </c>
      <c r="H436" s="514" t="s">
        <v>847</v>
      </c>
      <c r="I436" s="514" t="s">
        <v>8217</v>
      </c>
      <c r="J436" s="514" t="s">
        <v>6162</v>
      </c>
      <c r="K436" s="514" t="s">
        <v>8218</v>
      </c>
      <c r="L436" s="515" t="s">
        <v>8219</v>
      </c>
      <c r="M436" s="515" t="s">
        <v>8220</v>
      </c>
      <c r="N436" s="514"/>
      <c r="O436" s="514"/>
      <c r="P436" s="515" t="s">
        <v>950</v>
      </c>
      <c r="Q436" s="515" t="s">
        <v>331</v>
      </c>
      <c r="R436" s="515" t="s">
        <v>95</v>
      </c>
      <c r="S436" s="514"/>
      <c r="T436" s="514"/>
      <c r="U436" s="514"/>
    </row>
    <row r="437">
      <c r="A437" s="513" t="s">
        <v>4323</v>
      </c>
      <c r="B437" s="514"/>
      <c r="C437" s="514"/>
      <c r="D437" s="514" t="s">
        <v>303</v>
      </c>
      <c r="E437" s="514" t="s">
        <v>6555</v>
      </c>
      <c r="F437" s="513" t="s">
        <v>12</v>
      </c>
      <c r="G437" s="514" t="s">
        <v>545</v>
      </c>
      <c r="H437" s="514" t="s">
        <v>847</v>
      </c>
      <c r="I437" s="514" t="s">
        <v>8221</v>
      </c>
      <c r="J437" s="514" t="s">
        <v>6162</v>
      </c>
      <c r="K437" s="514" t="s">
        <v>8222</v>
      </c>
      <c r="L437" s="514" t="s">
        <v>8223</v>
      </c>
      <c r="M437" s="515" t="s">
        <v>8224</v>
      </c>
      <c r="N437" s="514"/>
      <c r="O437" s="514"/>
      <c r="P437" s="515" t="s">
        <v>950</v>
      </c>
      <c r="Q437" s="515" t="s">
        <v>331</v>
      </c>
      <c r="R437" s="515" t="s">
        <v>95</v>
      </c>
      <c r="S437" s="514"/>
      <c r="T437" s="514"/>
      <c r="U437" s="514"/>
    </row>
    <row r="438">
      <c r="A438" s="513" t="s">
        <v>4328</v>
      </c>
      <c r="B438" s="514"/>
      <c r="C438" s="514"/>
      <c r="D438" s="514" t="s">
        <v>303</v>
      </c>
      <c r="E438" s="514" t="s">
        <v>6555</v>
      </c>
      <c r="F438" s="513" t="s">
        <v>12</v>
      </c>
      <c r="G438" s="514" t="s">
        <v>545</v>
      </c>
      <c r="H438" s="514" t="s">
        <v>847</v>
      </c>
      <c r="I438" s="514" t="s">
        <v>8225</v>
      </c>
      <c r="J438" s="514" t="s">
        <v>6162</v>
      </c>
      <c r="K438" s="514" t="s">
        <v>8226</v>
      </c>
      <c r="L438" s="514" t="s">
        <v>8227</v>
      </c>
      <c r="M438" s="515" t="s">
        <v>8228</v>
      </c>
      <c r="N438" s="514"/>
      <c r="O438" s="514"/>
      <c r="P438" s="515" t="s">
        <v>950</v>
      </c>
      <c r="Q438" s="515" t="s">
        <v>331</v>
      </c>
      <c r="R438" s="515" t="s">
        <v>95</v>
      </c>
      <c r="S438" s="514"/>
      <c r="T438" s="514"/>
      <c r="U438" s="514"/>
    </row>
    <row r="439">
      <c r="A439" s="513" t="s">
        <v>4333</v>
      </c>
      <c r="B439" s="514"/>
      <c r="C439" s="514"/>
      <c r="D439" s="514" t="s">
        <v>303</v>
      </c>
      <c r="E439" s="514" t="s">
        <v>6555</v>
      </c>
      <c r="F439" s="513" t="s">
        <v>12</v>
      </c>
      <c r="G439" s="514" t="s">
        <v>545</v>
      </c>
      <c r="H439" s="514" t="s">
        <v>847</v>
      </c>
      <c r="I439" s="514" t="s">
        <v>8229</v>
      </c>
      <c r="J439" s="514" t="s">
        <v>6162</v>
      </c>
      <c r="K439" s="514" t="s">
        <v>8230</v>
      </c>
      <c r="L439" s="539" t="s">
        <v>8231</v>
      </c>
      <c r="M439" s="515" t="s">
        <v>8232</v>
      </c>
      <c r="N439" s="514"/>
      <c r="O439" s="514"/>
      <c r="P439" s="515" t="s">
        <v>950</v>
      </c>
      <c r="Q439" s="515" t="s">
        <v>331</v>
      </c>
      <c r="R439" s="515" t="s">
        <v>95</v>
      </c>
      <c r="S439" s="514"/>
      <c r="T439" s="514"/>
      <c r="U439" s="514"/>
    </row>
    <row r="440">
      <c r="A440" s="513" t="s">
        <v>4337</v>
      </c>
      <c r="B440" s="514"/>
      <c r="C440" s="514"/>
      <c r="D440" s="514" t="s">
        <v>303</v>
      </c>
      <c r="E440" s="514" t="s">
        <v>6555</v>
      </c>
      <c r="F440" s="513" t="s">
        <v>12</v>
      </c>
      <c r="G440" s="514" t="s">
        <v>545</v>
      </c>
      <c r="H440" s="514" t="s">
        <v>847</v>
      </c>
      <c r="I440" s="514" t="s">
        <v>8233</v>
      </c>
      <c r="J440" s="514" t="s">
        <v>6162</v>
      </c>
      <c r="K440" s="514" t="s">
        <v>8234</v>
      </c>
      <c r="L440" s="515" t="s">
        <v>8235</v>
      </c>
      <c r="M440" s="515" t="s">
        <v>8236</v>
      </c>
      <c r="N440" s="514"/>
      <c r="O440" s="514"/>
      <c r="P440" s="515" t="s">
        <v>950</v>
      </c>
      <c r="Q440" s="515" t="s">
        <v>331</v>
      </c>
      <c r="R440" s="515" t="s">
        <v>95</v>
      </c>
      <c r="S440" s="514"/>
      <c r="T440" s="514"/>
      <c r="U440" s="514"/>
    </row>
    <row r="441">
      <c r="A441" s="513" t="s">
        <v>4341</v>
      </c>
      <c r="B441" s="514"/>
      <c r="C441" s="514"/>
      <c r="D441" s="514" t="s">
        <v>303</v>
      </c>
      <c r="E441" s="514" t="s">
        <v>6555</v>
      </c>
      <c r="F441" s="513" t="s">
        <v>12</v>
      </c>
      <c r="G441" s="514" t="s">
        <v>545</v>
      </c>
      <c r="H441" s="514" t="s">
        <v>847</v>
      </c>
      <c r="I441" s="514" t="s">
        <v>8237</v>
      </c>
      <c r="J441" s="514" t="s">
        <v>6162</v>
      </c>
      <c r="K441" s="514" t="s">
        <v>8238</v>
      </c>
      <c r="L441" s="539" t="s">
        <v>8239</v>
      </c>
      <c r="M441" s="515" t="s">
        <v>8240</v>
      </c>
      <c r="N441" s="514"/>
      <c r="O441" s="514"/>
      <c r="P441" s="515" t="s">
        <v>950</v>
      </c>
      <c r="Q441" s="515" t="s">
        <v>331</v>
      </c>
      <c r="R441" s="515" t="s">
        <v>95</v>
      </c>
      <c r="S441" s="514"/>
      <c r="T441" s="514"/>
      <c r="U441" s="514"/>
    </row>
    <row r="442">
      <c r="A442" s="513" t="s">
        <v>4347</v>
      </c>
      <c r="B442" s="514"/>
      <c r="C442" s="514"/>
      <c r="D442" s="514" t="s">
        <v>303</v>
      </c>
      <c r="E442" s="514" t="s">
        <v>6555</v>
      </c>
      <c r="F442" s="513" t="s">
        <v>12</v>
      </c>
      <c r="G442" s="514" t="s">
        <v>545</v>
      </c>
      <c r="H442" s="514" t="s">
        <v>847</v>
      </c>
      <c r="I442" s="514" t="s">
        <v>8241</v>
      </c>
      <c r="J442" s="514" t="s">
        <v>6162</v>
      </c>
      <c r="K442" s="514" t="s">
        <v>8242</v>
      </c>
      <c r="L442" s="514" t="s">
        <v>8243</v>
      </c>
      <c r="M442" s="515" t="s">
        <v>8244</v>
      </c>
      <c r="N442" s="514"/>
      <c r="O442" s="514"/>
      <c r="P442" s="515" t="s">
        <v>950</v>
      </c>
      <c r="Q442" s="515" t="s">
        <v>331</v>
      </c>
      <c r="R442" s="515" t="s">
        <v>95</v>
      </c>
      <c r="S442" s="514"/>
      <c r="T442" s="514"/>
      <c r="U442" s="514" t="s">
        <v>2546</v>
      </c>
    </row>
    <row r="443">
      <c r="A443" s="513" t="s">
        <v>4352</v>
      </c>
      <c r="B443" s="514"/>
      <c r="C443" s="514"/>
      <c r="D443" s="514" t="s">
        <v>303</v>
      </c>
      <c r="E443" s="514" t="s">
        <v>6555</v>
      </c>
      <c r="F443" s="513" t="s">
        <v>12</v>
      </c>
      <c r="G443" s="514" t="s">
        <v>545</v>
      </c>
      <c r="H443" s="514" t="s">
        <v>847</v>
      </c>
      <c r="I443" s="514" t="s">
        <v>8245</v>
      </c>
      <c r="J443" s="514" t="s">
        <v>6162</v>
      </c>
      <c r="K443" s="514" t="s">
        <v>8246</v>
      </c>
      <c r="L443" s="539" t="s">
        <v>8247</v>
      </c>
      <c r="M443" s="515" t="s">
        <v>8248</v>
      </c>
      <c r="N443" s="514"/>
      <c r="O443" s="514"/>
      <c r="P443" s="515" t="s">
        <v>950</v>
      </c>
      <c r="Q443" s="515" t="s">
        <v>331</v>
      </c>
      <c r="R443" s="515" t="s">
        <v>95</v>
      </c>
      <c r="S443" s="514"/>
      <c r="T443" s="514"/>
      <c r="U443" s="514"/>
    </row>
    <row r="444">
      <c r="A444" s="513" t="s">
        <v>4357</v>
      </c>
      <c r="B444" s="514"/>
      <c r="C444" s="514"/>
      <c r="D444" s="514" t="s">
        <v>303</v>
      </c>
      <c r="E444" s="514" t="s">
        <v>6555</v>
      </c>
      <c r="F444" s="513" t="s">
        <v>12</v>
      </c>
      <c r="G444" s="514" t="s">
        <v>545</v>
      </c>
      <c r="H444" s="514" t="s">
        <v>847</v>
      </c>
      <c r="I444" s="514" t="s">
        <v>8249</v>
      </c>
      <c r="J444" s="514" t="s">
        <v>6162</v>
      </c>
      <c r="K444" s="514" t="s">
        <v>8250</v>
      </c>
      <c r="L444" s="514" t="s">
        <v>8251</v>
      </c>
      <c r="M444" s="515" t="s">
        <v>8252</v>
      </c>
      <c r="N444" s="514"/>
      <c r="O444" s="514"/>
      <c r="P444" s="529">
        <v>45540.0</v>
      </c>
      <c r="Q444" s="515" t="s">
        <v>331</v>
      </c>
      <c r="R444" s="515" t="s">
        <v>95</v>
      </c>
      <c r="S444" s="514"/>
      <c r="T444" s="514"/>
      <c r="U444" s="514"/>
    </row>
    <row r="445">
      <c r="A445" s="513" t="s">
        <v>4360</v>
      </c>
      <c r="B445" s="514"/>
      <c r="C445" s="514"/>
      <c r="D445" s="514" t="s">
        <v>303</v>
      </c>
      <c r="E445" s="514" t="s">
        <v>6555</v>
      </c>
      <c r="F445" s="513" t="s">
        <v>12</v>
      </c>
      <c r="G445" s="514" t="s">
        <v>545</v>
      </c>
      <c r="H445" s="514" t="s">
        <v>847</v>
      </c>
      <c r="I445" s="514" t="s">
        <v>8253</v>
      </c>
      <c r="J445" s="514" t="s">
        <v>6162</v>
      </c>
      <c r="K445" s="514" t="s">
        <v>8254</v>
      </c>
      <c r="L445" s="539" t="s">
        <v>8255</v>
      </c>
      <c r="M445" s="515" t="s">
        <v>8256</v>
      </c>
      <c r="N445" s="514"/>
      <c r="O445" s="514"/>
      <c r="P445" s="515" t="s">
        <v>950</v>
      </c>
      <c r="Q445" s="515" t="s">
        <v>331</v>
      </c>
      <c r="R445" s="515" t="s">
        <v>95</v>
      </c>
      <c r="S445" s="514"/>
      <c r="T445" s="514"/>
      <c r="U445" s="514"/>
    </row>
    <row r="446">
      <c r="A446" s="513" t="s">
        <v>4365</v>
      </c>
      <c r="B446" s="514" t="s">
        <v>8257</v>
      </c>
      <c r="C446" s="514" t="s">
        <v>2607</v>
      </c>
      <c r="D446" s="514" t="s">
        <v>303</v>
      </c>
      <c r="E446" s="514" t="s">
        <v>5752</v>
      </c>
      <c r="F446" s="513" t="s">
        <v>11</v>
      </c>
      <c r="G446" s="514" t="s">
        <v>545</v>
      </c>
      <c r="H446" s="514" t="s">
        <v>847</v>
      </c>
      <c r="I446" s="514" t="s">
        <v>8258</v>
      </c>
      <c r="J446" s="514" t="s">
        <v>6162</v>
      </c>
      <c r="K446" s="514" t="s">
        <v>8259</v>
      </c>
      <c r="L446" s="539" t="s">
        <v>8260</v>
      </c>
      <c r="M446" s="515" t="s">
        <v>8261</v>
      </c>
      <c r="N446" s="514"/>
      <c r="O446" s="514"/>
      <c r="P446" s="515" t="s">
        <v>950</v>
      </c>
      <c r="Q446" s="515" t="s">
        <v>331</v>
      </c>
      <c r="R446" s="515" t="s">
        <v>95</v>
      </c>
      <c r="S446" s="514"/>
      <c r="T446" s="514"/>
      <c r="U446" s="514"/>
    </row>
    <row r="447">
      <c r="A447" s="513" t="s">
        <v>4369</v>
      </c>
      <c r="B447" s="514" t="s">
        <v>8257</v>
      </c>
      <c r="C447" s="514" t="s">
        <v>2607</v>
      </c>
      <c r="D447" s="514" t="s">
        <v>303</v>
      </c>
      <c r="E447" s="514" t="s">
        <v>5752</v>
      </c>
      <c r="F447" s="513" t="s">
        <v>12</v>
      </c>
      <c r="G447" s="514" t="s">
        <v>545</v>
      </c>
      <c r="H447" s="514" t="s">
        <v>847</v>
      </c>
      <c r="I447" s="514" t="s">
        <v>8262</v>
      </c>
      <c r="J447" s="514" t="s">
        <v>6162</v>
      </c>
      <c r="K447" s="514" t="s">
        <v>8263</v>
      </c>
      <c r="L447" s="539" t="s">
        <v>8264</v>
      </c>
      <c r="M447" s="515" t="s">
        <v>8265</v>
      </c>
      <c r="N447" s="514"/>
      <c r="O447" s="514"/>
      <c r="P447" s="515" t="s">
        <v>950</v>
      </c>
      <c r="Q447" s="515" t="s">
        <v>331</v>
      </c>
      <c r="R447" s="515" t="s">
        <v>95</v>
      </c>
      <c r="S447" s="514"/>
      <c r="T447" s="514"/>
      <c r="U447" s="514"/>
    </row>
    <row r="448">
      <c r="A448" s="513" t="s">
        <v>4374</v>
      </c>
      <c r="B448" s="514" t="s">
        <v>8257</v>
      </c>
      <c r="C448" s="514" t="s">
        <v>2607</v>
      </c>
      <c r="D448" s="514" t="s">
        <v>303</v>
      </c>
      <c r="E448" s="514" t="s">
        <v>5752</v>
      </c>
      <c r="F448" s="513" t="s">
        <v>12</v>
      </c>
      <c r="G448" s="514" t="s">
        <v>545</v>
      </c>
      <c r="H448" s="514" t="s">
        <v>847</v>
      </c>
      <c r="I448" s="514" t="s">
        <v>8266</v>
      </c>
      <c r="J448" s="514" t="s">
        <v>6162</v>
      </c>
      <c r="K448" s="514" t="s">
        <v>8267</v>
      </c>
      <c r="L448" s="539" t="s">
        <v>8268</v>
      </c>
      <c r="M448" s="515" t="s">
        <v>8269</v>
      </c>
      <c r="N448" s="514"/>
      <c r="O448" s="514"/>
      <c r="P448" s="515" t="s">
        <v>950</v>
      </c>
      <c r="Q448" s="515" t="s">
        <v>331</v>
      </c>
      <c r="R448" s="515" t="s">
        <v>95</v>
      </c>
      <c r="S448" s="514"/>
      <c r="T448" s="514"/>
      <c r="U448" s="514"/>
    </row>
    <row r="449">
      <c r="A449" s="513" t="s">
        <v>4378</v>
      </c>
      <c r="B449" s="514" t="s">
        <v>8257</v>
      </c>
      <c r="C449" s="514" t="s">
        <v>2607</v>
      </c>
      <c r="D449" s="514" t="s">
        <v>303</v>
      </c>
      <c r="E449" s="514" t="s">
        <v>5752</v>
      </c>
      <c r="F449" s="513" t="s">
        <v>12</v>
      </c>
      <c r="G449" s="514" t="s">
        <v>545</v>
      </c>
      <c r="H449" s="514" t="s">
        <v>847</v>
      </c>
      <c r="I449" s="514" t="s">
        <v>8270</v>
      </c>
      <c r="J449" s="514" t="s">
        <v>6162</v>
      </c>
      <c r="K449" s="514" t="s">
        <v>8271</v>
      </c>
      <c r="L449" s="539" t="s">
        <v>8272</v>
      </c>
      <c r="M449" s="515" t="s">
        <v>8273</v>
      </c>
      <c r="N449" s="514"/>
      <c r="O449" s="514"/>
      <c r="P449" s="515" t="s">
        <v>950</v>
      </c>
      <c r="Q449" s="515" t="s">
        <v>331</v>
      </c>
      <c r="R449" s="515" t="s">
        <v>95</v>
      </c>
      <c r="S449" s="514"/>
      <c r="T449" s="514"/>
      <c r="U449" s="514"/>
    </row>
    <row r="450">
      <c r="A450" s="513" t="s">
        <v>4383</v>
      </c>
      <c r="B450" s="514" t="s">
        <v>8257</v>
      </c>
      <c r="C450" s="514" t="s">
        <v>2607</v>
      </c>
      <c r="D450" s="514" t="s">
        <v>303</v>
      </c>
      <c r="E450" s="514" t="s">
        <v>5752</v>
      </c>
      <c r="F450" s="513" t="s">
        <v>12</v>
      </c>
      <c r="G450" s="514" t="s">
        <v>545</v>
      </c>
      <c r="H450" s="514" t="s">
        <v>847</v>
      </c>
      <c r="I450" s="514" t="s">
        <v>8274</v>
      </c>
      <c r="J450" s="514" t="s">
        <v>6162</v>
      </c>
      <c r="K450" s="514" t="s">
        <v>8275</v>
      </c>
      <c r="L450" s="539" t="s">
        <v>8276</v>
      </c>
      <c r="M450" s="515" t="s">
        <v>8277</v>
      </c>
      <c r="N450" s="514"/>
      <c r="O450" s="514"/>
      <c r="P450" s="515" t="s">
        <v>950</v>
      </c>
      <c r="Q450" s="515" t="s">
        <v>331</v>
      </c>
      <c r="R450" s="515" t="s">
        <v>95</v>
      </c>
      <c r="S450" s="514"/>
      <c r="T450" s="514"/>
      <c r="U450" s="514"/>
    </row>
    <row r="451">
      <c r="A451" s="513" t="s">
        <v>4388</v>
      </c>
      <c r="B451" s="514" t="s">
        <v>8257</v>
      </c>
      <c r="C451" s="514" t="s">
        <v>2607</v>
      </c>
      <c r="D451" s="514" t="s">
        <v>303</v>
      </c>
      <c r="E451" s="514" t="s">
        <v>5752</v>
      </c>
      <c r="F451" s="513" t="s">
        <v>12</v>
      </c>
      <c r="G451" s="514" t="s">
        <v>545</v>
      </c>
      <c r="H451" s="514" t="s">
        <v>847</v>
      </c>
      <c r="I451" s="514" t="s">
        <v>8278</v>
      </c>
      <c r="J451" s="514" t="s">
        <v>6162</v>
      </c>
      <c r="K451" s="514" t="s">
        <v>8279</v>
      </c>
      <c r="L451" s="539" t="s">
        <v>8280</v>
      </c>
      <c r="M451" s="515" t="s">
        <v>8281</v>
      </c>
      <c r="N451" s="514"/>
      <c r="O451" s="514"/>
      <c r="P451" s="515" t="s">
        <v>950</v>
      </c>
      <c r="Q451" s="515" t="s">
        <v>331</v>
      </c>
      <c r="R451" s="515" t="s">
        <v>95</v>
      </c>
      <c r="S451" s="514"/>
      <c r="T451" s="514"/>
      <c r="U451" s="514"/>
    </row>
    <row r="452">
      <c r="A452" s="513" t="s">
        <v>4393</v>
      </c>
      <c r="B452" s="514" t="s">
        <v>8257</v>
      </c>
      <c r="C452" s="514" t="s">
        <v>2607</v>
      </c>
      <c r="D452" s="514" t="s">
        <v>303</v>
      </c>
      <c r="E452" s="514" t="s">
        <v>5752</v>
      </c>
      <c r="F452" s="513" t="s">
        <v>12</v>
      </c>
      <c r="G452" s="514" t="s">
        <v>545</v>
      </c>
      <c r="H452" s="514" t="s">
        <v>847</v>
      </c>
      <c r="I452" s="514" t="s">
        <v>8282</v>
      </c>
      <c r="J452" s="514" t="s">
        <v>6162</v>
      </c>
      <c r="K452" s="514" t="s">
        <v>8283</v>
      </c>
      <c r="L452" s="539" t="s">
        <v>8284</v>
      </c>
      <c r="M452" s="515" t="s">
        <v>8285</v>
      </c>
      <c r="N452" s="514"/>
      <c r="O452" s="514"/>
      <c r="P452" s="515" t="s">
        <v>950</v>
      </c>
      <c r="Q452" s="515" t="s">
        <v>331</v>
      </c>
      <c r="R452" s="515" t="s">
        <v>95</v>
      </c>
      <c r="S452" s="514"/>
      <c r="T452" s="514"/>
      <c r="U452" s="514"/>
    </row>
    <row r="453">
      <c r="A453" s="513" t="s">
        <v>4396</v>
      </c>
      <c r="B453" s="514" t="s">
        <v>8257</v>
      </c>
      <c r="C453" s="514" t="s">
        <v>2607</v>
      </c>
      <c r="D453" s="514" t="s">
        <v>303</v>
      </c>
      <c r="E453" s="514" t="s">
        <v>5752</v>
      </c>
      <c r="F453" s="513" t="s">
        <v>12</v>
      </c>
      <c r="G453" s="514" t="s">
        <v>545</v>
      </c>
      <c r="H453" s="514" t="s">
        <v>847</v>
      </c>
      <c r="I453" s="514" t="s">
        <v>8286</v>
      </c>
      <c r="J453" s="514" t="s">
        <v>6162</v>
      </c>
      <c r="K453" s="514" t="s">
        <v>8287</v>
      </c>
      <c r="L453" s="539" t="s">
        <v>8288</v>
      </c>
      <c r="M453" s="515" t="s">
        <v>8289</v>
      </c>
      <c r="N453" s="514"/>
      <c r="O453" s="514"/>
      <c r="P453" s="515" t="s">
        <v>950</v>
      </c>
      <c r="Q453" s="515" t="s">
        <v>331</v>
      </c>
      <c r="R453" s="515" t="s">
        <v>95</v>
      </c>
      <c r="S453" s="514"/>
      <c r="T453" s="514"/>
      <c r="U453" s="514"/>
    </row>
    <row r="454">
      <c r="A454" s="513" t="s">
        <v>4401</v>
      </c>
      <c r="B454" s="514" t="s">
        <v>8290</v>
      </c>
      <c r="C454" s="514" t="s">
        <v>5885</v>
      </c>
      <c r="D454" s="514" t="s">
        <v>303</v>
      </c>
      <c r="E454" s="514" t="s">
        <v>5752</v>
      </c>
      <c r="F454" s="513" t="s">
        <v>12</v>
      </c>
      <c r="G454" s="514" t="s">
        <v>545</v>
      </c>
      <c r="H454" s="514" t="s">
        <v>7438</v>
      </c>
      <c r="I454" s="514" t="s">
        <v>8291</v>
      </c>
      <c r="J454" s="514" t="s">
        <v>6162</v>
      </c>
      <c r="K454" s="514" t="s">
        <v>8292</v>
      </c>
      <c r="L454" s="514" t="s">
        <v>8293</v>
      </c>
      <c r="M454" s="534" t="s">
        <v>8294</v>
      </c>
      <c r="N454" s="514"/>
      <c r="O454" s="514"/>
      <c r="P454" s="529">
        <v>45570.0</v>
      </c>
      <c r="Q454" s="515" t="s">
        <v>94</v>
      </c>
      <c r="R454" s="515" t="s">
        <v>95</v>
      </c>
      <c r="S454" s="514"/>
      <c r="T454" s="514"/>
      <c r="U454" s="514"/>
    </row>
    <row r="455">
      <c r="A455" s="513" t="s">
        <v>4406</v>
      </c>
      <c r="B455" s="514" t="s">
        <v>8295</v>
      </c>
      <c r="C455" s="514"/>
      <c r="D455" s="514" t="s">
        <v>303</v>
      </c>
      <c r="E455" s="514" t="s">
        <v>6444</v>
      </c>
      <c r="F455" s="513" t="s">
        <v>11</v>
      </c>
      <c r="G455" s="514" t="s">
        <v>545</v>
      </c>
      <c r="H455" s="514" t="s">
        <v>847</v>
      </c>
      <c r="I455" s="514" t="s">
        <v>8296</v>
      </c>
      <c r="J455" s="514" t="s">
        <v>6162</v>
      </c>
      <c r="K455" s="514" t="s">
        <v>8297</v>
      </c>
      <c r="L455" s="539" t="s">
        <v>8298</v>
      </c>
      <c r="M455" s="515" t="s">
        <v>8299</v>
      </c>
      <c r="N455" s="514"/>
      <c r="O455" s="514"/>
      <c r="P455" s="515" t="s">
        <v>950</v>
      </c>
      <c r="Q455" s="515" t="s">
        <v>331</v>
      </c>
      <c r="R455" s="515" t="s">
        <v>95</v>
      </c>
      <c r="S455" s="514"/>
      <c r="T455" s="514"/>
      <c r="U455" s="514"/>
    </row>
    <row r="456">
      <c r="A456" s="513" t="s">
        <v>4411</v>
      </c>
      <c r="B456" s="514" t="s">
        <v>8290</v>
      </c>
      <c r="C456" s="514" t="s">
        <v>5885</v>
      </c>
      <c r="D456" s="514" t="s">
        <v>303</v>
      </c>
      <c r="E456" s="514" t="s">
        <v>6444</v>
      </c>
      <c r="F456" s="513" t="s">
        <v>12</v>
      </c>
      <c r="G456" s="514" t="s">
        <v>545</v>
      </c>
      <c r="H456" s="514" t="s">
        <v>7438</v>
      </c>
      <c r="I456" s="514" t="s">
        <v>8300</v>
      </c>
      <c r="J456" s="514" t="s">
        <v>6162</v>
      </c>
      <c r="K456" s="514" t="s">
        <v>8301</v>
      </c>
      <c r="L456" s="514" t="s">
        <v>8302</v>
      </c>
      <c r="M456" s="534" t="s">
        <v>8294</v>
      </c>
      <c r="N456" s="514"/>
      <c r="O456" s="514"/>
      <c r="P456" s="529">
        <v>45570.0</v>
      </c>
      <c r="Q456" s="515" t="s">
        <v>94</v>
      </c>
      <c r="R456" s="515" t="s">
        <v>95</v>
      </c>
      <c r="S456" s="514"/>
      <c r="T456" s="514"/>
      <c r="U456" s="514"/>
    </row>
    <row r="457">
      <c r="A457" s="513" t="s">
        <v>4416</v>
      </c>
      <c r="B457" s="514" t="s">
        <v>8295</v>
      </c>
      <c r="C457" s="514"/>
      <c r="D457" s="514" t="s">
        <v>303</v>
      </c>
      <c r="E457" s="514" t="s">
        <v>6444</v>
      </c>
      <c r="F457" s="513" t="s">
        <v>11</v>
      </c>
      <c r="G457" s="514" t="s">
        <v>545</v>
      </c>
      <c r="H457" s="514" t="s">
        <v>847</v>
      </c>
      <c r="I457" s="514" t="s">
        <v>8303</v>
      </c>
      <c r="J457" s="514" t="s">
        <v>6162</v>
      </c>
      <c r="K457" s="514" t="s">
        <v>8304</v>
      </c>
      <c r="L457" s="539" t="s">
        <v>8305</v>
      </c>
      <c r="M457" s="515" t="s">
        <v>8306</v>
      </c>
      <c r="N457" s="514"/>
      <c r="O457" s="514"/>
      <c r="P457" s="515" t="s">
        <v>950</v>
      </c>
      <c r="Q457" s="515" t="s">
        <v>331</v>
      </c>
      <c r="R457" s="515" t="s">
        <v>95</v>
      </c>
      <c r="S457" s="514"/>
      <c r="T457" s="514"/>
      <c r="U457" s="514"/>
    </row>
    <row r="458">
      <c r="A458" s="513" t="s">
        <v>4420</v>
      </c>
      <c r="B458" s="514"/>
      <c r="C458" s="514"/>
      <c r="D458" s="514" t="s">
        <v>303</v>
      </c>
      <c r="E458" s="514" t="s">
        <v>6444</v>
      </c>
      <c r="F458" s="514" t="s">
        <v>11</v>
      </c>
      <c r="G458" s="514" t="s">
        <v>545</v>
      </c>
      <c r="H458" s="514" t="s">
        <v>847</v>
      </c>
      <c r="I458" s="514" t="s">
        <v>8307</v>
      </c>
      <c r="J458" s="514" t="s">
        <v>8308</v>
      </c>
      <c r="K458" s="514" t="s">
        <v>8309</v>
      </c>
      <c r="L458" s="514" t="s">
        <v>8310</v>
      </c>
      <c r="M458" s="514"/>
      <c r="N458" s="514"/>
      <c r="O458" s="514"/>
      <c r="P458" s="529">
        <v>45540.0</v>
      </c>
      <c r="Q458" s="515" t="s">
        <v>215</v>
      </c>
      <c r="R458" s="515" t="s">
        <v>95</v>
      </c>
      <c r="S458" s="514"/>
      <c r="T458" s="514"/>
      <c r="U458" s="514"/>
    </row>
    <row r="459">
      <c r="A459" s="513" t="s">
        <v>4425</v>
      </c>
      <c r="B459" s="514"/>
      <c r="C459" s="514"/>
      <c r="D459" s="514" t="s">
        <v>303</v>
      </c>
      <c r="E459" s="514" t="s">
        <v>6444</v>
      </c>
      <c r="F459" s="514" t="s">
        <v>11</v>
      </c>
      <c r="G459" s="514" t="s">
        <v>465</v>
      </c>
      <c r="H459" s="514" t="s">
        <v>847</v>
      </c>
      <c r="I459" s="514" t="s">
        <v>8311</v>
      </c>
      <c r="J459" s="514" t="s">
        <v>8308</v>
      </c>
      <c r="K459" s="514" t="s">
        <v>8312</v>
      </c>
      <c r="L459" s="514" t="s">
        <v>8313</v>
      </c>
      <c r="M459" s="514"/>
      <c r="N459" s="514" t="s">
        <v>8314</v>
      </c>
      <c r="O459" s="514"/>
      <c r="P459" s="529">
        <v>45540.0</v>
      </c>
      <c r="Q459" s="515" t="s">
        <v>215</v>
      </c>
      <c r="R459" s="515" t="s">
        <v>95</v>
      </c>
      <c r="S459" s="514"/>
      <c r="T459" s="514"/>
      <c r="U459" s="514"/>
    </row>
    <row r="460">
      <c r="A460" s="513" t="s">
        <v>4430</v>
      </c>
      <c r="B460" s="514"/>
      <c r="C460" s="514"/>
      <c r="D460" s="514" t="s">
        <v>303</v>
      </c>
      <c r="E460" s="514" t="s">
        <v>6444</v>
      </c>
      <c r="F460" s="514" t="s">
        <v>12</v>
      </c>
      <c r="G460" s="514" t="s">
        <v>545</v>
      </c>
      <c r="H460" s="514" t="s">
        <v>2267</v>
      </c>
      <c r="I460" s="514" t="s">
        <v>8315</v>
      </c>
      <c r="J460" s="514" t="s">
        <v>8316</v>
      </c>
      <c r="K460" s="514" t="s">
        <v>8317</v>
      </c>
      <c r="L460" s="514" t="s">
        <v>8318</v>
      </c>
      <c r="M460" s="514"/>
      <c r="N460" s="514"/>
      <c r="O460" s="514"/>
      <c r="P460" s="514"/>
      <c r="Q460" s="514"/>
      <c r="R460" s="515" t="s">
        <v>620</v>
      </c>
      <c r="S460" s="514"/>
      <c r="T460" s="515" t="s">
        <v>8045</v>
      </c>
      <c r="U460" s="514"/>
    </row>
    <row r="461">
      <c r="A461" s="513" t="s">
        <v>4434</v>
      </c>
      <c r="B461" s="514"/>
      <c r="C461" s="514"/>
      <c r="D461" s="514" t="s">
        <v>303</v>
      </c>
      <c r="E461" s="514" t="s">
        <v>6444</v>
      </c>
      <c r="F461" s="514" t="s">
        <v>12</v>
      </c>
      <c r="G461" s="514" t="s">
        <v>545</v>
      </c>
      <c r="H461" s="514" t="s">
        <v>847</v>
      </c>
      <c r="I461" s="514" t="s">
        <v>8319</v>
      </c>
      <c r="J461" s="514" t="s">
        <v>8316</v>
      </c>
      <c r="K461" s="514" t="s">
        <v>8320</v>
      </c>
      <c r="L461" s="514" t="s">
        <v>8321</v>
      </c>
      <c r="M461" s="514"/>
      <c r="N461" s="514"/>
      <c r="O461" s="514"/>
      <c r="P461" s="514"/>
      <c r="Q461" s="514"/>
      <c r="R461" s="515" t="s">
        <v>620</v>
      </c>
      <c r="S461" s="514"/>
      <c r="T461" s="515" t="s">
        <v>8045</v>
      </c>
      <c r="U461" s="514"/>
    </row>
    <row r="462">
      <c r="A462" s="513" t="s">
        <v>4436</v>
      </c>
      <c r="B462" s="514"/>
      <c r="C462" s="514"/>
      <c r="D462" s="514" t="s">
        <v>303</v>
      </c>
      <c r="E462" s="514" t="s">
        <v>6444</v>
      </c>
      <c r="F462" s="514" t="s">
        <v>12</v>
      </c>
      <c r="G462" s="514" t="s">
        <v>545</v>
      </c>
      <c r="H462" s="514" t="s">
        <v>847</v>
      </c>
      <c r="I462" s="514" t="s">
        <v>8322</v>
      </c>
      <c r="J462" s="514" t="s">
        <v>8323</v>
      </c>
      <c r="K462" s="514" t="s">
        <v>8324</v>
      </c>
      <c r="L462" s="514" t="s">
        <v>8325</v>
      </c>
      <c r="M462" s="514"/>
      <c r="N462" s="514"/>
      <c r="O462" s="514"/>
      <c r="P462" s="514"/>
      <c r="Q462" s="514"/>
      <c r="R462" s="514" t="s">
        <v>620</v>
      </c>
      <c r="S462" s="514"/>
      <c r="T462" s="514" t="s">
        <v>8045</v>
      </c>
      <c r="U462" s="514"/>
    </row>
    <row r="463">
      <c r="A463" s="513" t="s">
        <v>4441</v>
      </c>
      <c r="B463" s="514"/>
      <c r="C463" s="514"/>
      <c r="D463" s="514" t="s">
        <v>303</v>
      </c>
      <c r="E463" s="514" t="s">
        <v>6444</v>
      </c>
      <c r="F463" s="514" t="s">
        <v>12</v>
      </c>
      <c r="G463" s="514" t="s">
        <v>545</v>
      </c>
      <c r="H463" s="514" t="s">
        <v>847</v>
      </c>
      <c r="I463" s="514" t="s">
        <v>8326</v>
      </c>
      <c r="J463" s="514" t="s">
        <v>8327</v>
      </c>
      <c r="K463" s="514" t="s">
        <v>8328</v>
      </c>
      <c r="L463" s="514" t="s">
        <v>8329</v>
      </c>
      <c r="M463" s="514"/>
      <c r="N463" s="514"/>
      <c r="O463" s="514"/>
      <c r="P463" s="514"/>
      <c r="Q463" s="514"/>
      <c r="R463" s="514" t="s">
        <v>620</v>
      </c>
      <c r="S463" s="514"/>
      <c r="T463" s="514" t="s">
        <v>8045</v>
      </c>
      <c r="U463" s="514"/>
    </row>
    <row r="464">
      <c r="A464" s="513" t="s">
        <v>4446</v>
      </c>
      <c r="B464" s="513" t="s">
        <v>8330</v>
      </c>
      <c r="C464" s="513" t="s">
        <v>6450</v>
      </c>
      <c r="D464" s="514" t="s">
        <v>338</v>
      </c>
      <c r="E464" s="514" t="s">
        <v>6444</v>
      </c>
      <c r="F464" s="513" t="s">
        <v>12</v>
      </c>
      <c r="G464" s="513" t="s">
        <v>2023</v>
      </c>
      <c r="H464" s="514" t="s">
        <v>847</v>
      </c>
      <c r="I464" s="514" t="s">
        <v>8331</v>
      </c>
      <c r="J464" s="514"/>
      <c r="K464" s="514" t="s">
        <v>8332</v>
      </c>
      <c r="L464" s="514" t="s">
        <v>8333</v>
      </c>
      <c r="M464" s="514"/>
      <c r="N464" s="514"/>
      <c r="O464" s="514"/>
      <c r="P464" s="517" t="s">
        <v>6455</v>
      </c>
      <c r="Q464" s="515" t="s">
        <v>471</v>
      </c>
      <c r="R464" s="515" t="s">
        <v>95</v>
      </c>
      <c r="S464" s="514"/>
      <c r="T464" s="514"/>
      <c r="U464" s="514"/>
    </row>
    <row r="465">
      <c r="A465" s="513" t="s">
        <v>4452</v>
      </c>
      <c r="B465" s="513" t="s">
        <v>8330</v>
      </c>
      <c r="C465" s="513" t="s">
        <v>6450</v>
      </c>
      <c r="D465" s="514" t="s">
        <v>338</v>
      </c>
      <c r="E465" s="514" t="s">
        <v>6444</v>
      </c>
      <c r="F465" s="513" t="s">
        <v>12</v>
      </c>
      <c r="G465" s="513" t="s">
        <v>2023</v>
      </c>
      <c r="H465" s="514" t="s">
        <v>847</v>
      </c>
      <c r="I465" s="514" t="s">
        <v>8334</v>
      </c>
      <c r="J465" s="514"/>
      <c r="K465" s="514" t="s">
        <v>8335</v>
      </c>
      <c r="L465" s="514" t="s">
        <v>8336</v>
      </c>
      <c r="M465" s="514"/>
      <c r="N465" s="514"/>
      <c r="O465" s="514"/>
      <c r="P465" s="528">
        <v>45356.0</v>
      </c>
      <c r="Q465" s="515" t="s">
        <v>490</v>
      </c>
      <c r="R465" s="515" t="s">
        <v>95</v>
      </c>
      <c r="S465" s="514"/>
      <c r="T465" s="514"/>
      <c r="U465" s="514"/>
    </row>
    <row r="466">
      <c r="A466" s="513" t="s">
        <v>4455</v>
      </c>
      <c r="B466" s="513" t="s">
        <v>8330</v>
      </c>
      <c r="C466" s="513" t="s">
        <v>6450</v>
      </c>
      <c r="D466" s="514" t="s">
        <v>338</v>
      </c>
      <c r="E466" s="514" t="s">
        <v>6444</v>
      </c>
      <c r="F466" s="513" t="s">
        <v>12</v>
      </c>
      <c r="G466" s="513" t="s">
        <v>2023</v>
      </c>
      <c r="H466" s="514" t="s">
        <v>847</v>
      </c>
      <c r="I466" s="514" t="s">
        <v>8337</v>
      </c>
      <c r="J466" s="514"/>
      <c r="K466" s="514" t="s">
        <v>8338</v>
      </c>
      <c r="L466" s="514" t="s">
        <v>8339</v>
      </c>
      <c r="M466" s="514"/>
      <c r="N466" s="514"/>
      <c r="O466" s="514"/>
      <c r="P466" s="517" t="s">
        <v>6455</v>
      </c>
      <c r="Q466" s="515" t="s">
        <v>471</v>
      </c>
      <c r="R466" s="515" t="s">
        <v>95</v>
      </c>
      <c r="S466" s="514"/>
      <c r="T466" s="514"/>
      <c r="U466" s="514"/>
    </row>
    <row r="467">
      <c r="A467" s="513" t="s">
        <v>4461</v>
      </c>
      <c r="B467" s="522" t="s">
        <v>8340</v>
      </c>
      <c r="C467" s="514" t="s">
        <v>6288</v>
      </c>
      <c r="D467" s="514" t="s">
        <v>338</v>
      </c>
      <c r="E467" s="514" t="s">
        <v>6444</v>
      </c>
      <c r="F467" s="560" t="s">
        <v>12</v>
      </c>
      <c r="G467" s="513" t="s">
        <v>2023</v>
      </c>
      <c r="H467" s="514" t="s">
        <v>847</v>
      </c>
      <c r="I467" s="514" t="s">
        <v>8341</v>
      </c>
      <c r="J467" s="514" t="s">
        <v>8342</v>
      </c>
      <c r="K467" s="514" t="s">
        <v>8343</v>
      </c>
      <c r="L467" s="514" t="s">
        <v>8344</v>
      </c>
      <c r="M467" s="514"/>
      <c r="N467" s="514"/>
      <c r="O467" s="514"/>
      <c r="P467" s="528">
        <v>45327.0</v>
      </c>
      <c r="Q467" s="515" t="s">
        <v>490</v>
      </c>
      <c r="R467" s="515" t="s">
        <v>95</v>
      </c>
      <c r="S467" s="514"/>
      <c r="T467" s="514"/>
      <c r="U467" s="514" t="s">
        <v>2546</v>
      </c>
    </row>
    <row r="468">
      <c r="A468" s="513" t="s">
        <v>4466</v>
      </c>
      <c r="B468" s="522" t="s">
        <v>8345</v>
      </c>
      <c r="C468" s="514" t="s">
        <v>6288</v>
      </c>
      <c r="D468" s="514" t="s">
        <v>338</v>
      </c>
      <c r="E468" s="514" t="s">
        <v>8346</v>
      </c>
      <c r="F468" s="560" t="s">
        <v>12</v>
      </c>
      <c r="G468" s="513" t="s">
        <v>2023</v>
      </c>
      <c r="H468" s="514" t="s">
        <v>847</v>
      </c>
      <c r="I468" s="514" t="s">
        <v>8347</v>
      </c>
      <c r="J468" s="514" t="s">
        <v>8348</v>
      </c>
      <c r="K468" s="514" t="s">
        <v>8349</v>
      </c>
      <c r="L468" s="514" t="s">
        <v>8350</v>
      </c>
      <c r="M468" s="514"/>
      <c r="N468" s="514"/>
      <c r="O468" s="514"/>
      <c r="P468" s="528">
        <v>45327.0</v>
      </c>
      <c r="Q468" s="515" t="s">
        <v>490</v>
      </c>
      <c r="R468" s="515" t="s">
        <v>95</v>
      </c>
      <c r="S468" s="514"/>
      <c r="T468" s="514"/>
      <c r="U468" s="514"/>
    </row>
    <row r="469">
      <c r="A469" s="513" t="s">
        <v>4471</v>
      </c>
      <c r="B469" s="522" t="s">
        <v>8345</v>
      </c>
      <c r="C469" s="514" t="s">
        <v>6288</v>
      </c>
      <c r="D469" s="514" t="s">
        <v>338</v>
      </c>
      <c r="E469" s="514" t="s">
        <v>8346</v>
      </c>
      <c r="F469" s="560" t="s">
        <v>11</v>
      </c>
      <c r="G469" s="513" t="s">
        <v>2023</v>
      </c>
      <c r="H469" s="556" t="s">
        <v>847</v>
      </c>
      <c r="I469" s="514" t="s">
        <v>8351</v>
      </c>
      <c r="J469" s="514"/>
      <c r="K469" s="514" t="s">
        <v>8352</v>
      </c>
      <c r="L469" s="514" t="s">
        <v>8353</v>
      </c>
      <c r="M469" s="514"/>
      <c r="N469" s="514"/>
      <c r="O469" s="514"/>
      <c r="P469" s="524"/>
      <c r="Q469" s="514"/>
      <c r="R469" s="514" t="s">
        <v>620</v>
      </c>
      <c r="S469" s="514"/>
      <c r="T469" s="514" t="s">
        <v>58</v>
      </c>
      <c r="U469" s="514"/>
    </row>
    <row r="470">
      <c r="A470" s="513" t="s">
        <v>4477</v>
      </c>
      <c r="B470" s="522" t="s">
        <v>8345</v>
      </c>
      <c r="C470" s="514" t="s">
        <v>6288</v>
      </c>
      <c r="D470" s="514" t="s">
        <v>338</v>
      </c>
      <c r="E470" s="514" t="s">
        <v>8354</v>
      </c>
      <c r="F470" s="560" t="s">
        <v>12</v>
      </c>
      <c r="G470" s="513" t="s">
        <v>2023</v>
      </c>
      <c r="H470" s="556" t="s">
        <v>847</v>
      </c>
      <c r="I470" s="514" t="s">
        <v>8355</v>
      </c>
      <c r="J470" s="514"/>
      <c r="K470" s="514" t="s">
        <v>8356</v>
      </c>
      <c r="L470" s="514" t="s">
        <v>8357</v>
      </c>
      <c r="M470" s="514"/>
      <c r="N470" s="514"/>
      <c r="O470" s="514"/>
      <c r="P470" s="514"/>
      <c r="Q470" s="514"/>
      <c r="R470" s="514" t="s">
        <v>620</v>
      </c>
      <c r="S470" s="514"/>
      <c r="T470" s="514" t="s">
        <v>58</v>
      </c>
      <c r="U470" s="514"/>
    </row>
    <row r="471">
      <c r="A471" s="513" t="s">
        <v>4482</v>
      </c>
      <c r="B471" s="522" t="s">
        <v>6287</v>
      </c>
      <c r="C471" s="514" t="s">
        <v>6288</v>
      </c>
      <c r="D471" s="514" t="s">
        <v>338</v>
      </c>
      <c r="E471" s="514" t="s">
        <v>5059</v>
      </c>
      <c r="F471" s="560" t="s">
        <v>12</v>
      </c>
      <c r="G471" s="513" t="s">
        <v>2023</v>
      </c>
      <c r="H471" s="556" t="s">
        <v>847</v>
      </c>
      <c r="I471" s="514" t="s">
        <v>6289</v>
      </c>
      <c r="J471" s="514"/>
      <c r="K471" s="514" t="s">
        <v>6290</v>
      </c>
      <c r="L471" s="514" t="s">
        <v>6291</v>
      </c>
      <c r="M471" s="514"/>
      <c r="N471" s="514"/>
      <c r="O471" s="514"/>
      <c r="P471" s="514"/>
      <c r="Q471" s="514"/>
      <c r="R471" s="515" t="s">
        <v>620</v>
      </c>
      <c r="S471" s="514"/>
      <c r="T471" s="514"/>
      <c r="U471" s="514"/>
    </row>
    <row r="472">
      <c r="A472" s="513" t="s">
        <v>4487</v>
      </c>
      <c r="B472" s="514"/>
      <c r="C472" s="514"/>
      <c r="D472" s="514" t="s">
        <v>338</v>
      </c>
      <c r="E472" s="514" t="s">
        <v>7311</v>
      </c>
      <c r="F472" s="513" t="s">
        <v>12</v>
      </c>
      <c r="G472" s="513" t="s">
        <v>2023</v>
      </c>
      <c r="H472" s="514" t="s">
        <v>847</v>
      </c>
      <c r="I472" s="514" t="s">
        <v>8358</v>
      </c>
      <c r="J472" s="514"/>
      <c r="K472" s="514" t="s">
        <v>8359</v>
      </c>
      <c r="L472" s="514" t="s">
        <v>8360</v>
      </c>
      <c r="M472" s="514"/>
      <c r="N472" s="514"/>
      <c r="O472" s="514"/>
      <c r="P472" s="528">
        <v>45327.0</v>
      </c>
      <c r="Q472" s="515" t="s">
        <v>490</v>
      </c>
      <c r="R472" s="515" t="s">
        <v>95</v>
      </c>
      <c r="S472" s="514"/>
      <c r="T472" s="514"/>
      <c r="U472" s="514"/>
    </row>
    <row r="473">
      <c r="A473" s="513" t="s">
        <v>4491</v>
      </c>
      <c r="B473" s="513" t="s">
        <v>6437</v>
      </c>
      <c r="C473" s="513" t="s">
        <v>6438</v>
      </c>
      <c r="D473" s="514" t="s">
        <v>338</v>
      </c>
      <c r="E473" s="513" t="s">
        <v>14</v>
      </c>
      <c r="F473" s="513" t="s">
        <v>11</v>
      </c>
      <c r="G473" s="513" t="s">
        <v>2023</v>
      </c>
      <c r="H473" s="513" t="s">
        <v>847</v>
      </c>
      <c r="I473" s="514" t="s">
        <v>7448</v>
      </c>
      <c r="J473" s="514"/>
      <c r="K473" s="514" t="s">
        <v>8361</v>
      </c>
      <c r="L473" s="514" t="s">
        <v>6442</v>
      </c>
      <c r="M473" s="514"/>
      <c r="N473" s="514"/>
      <c r="O473" s="514"/>
      <c r="P473" s="528">
        <v>45327.0</v>
      </c>
      <c r="Q473" s="515" t="s">
        <v>490</v>
      </c>
      <c r="R473" s="515" t="s">
        <v>95</v>
      </c>
      <c r="S473" s="514"/>
      <c r="T473" s="514"/>
      <c r="U473" s="514"/>
    </row>
    <row r="474">
      <c r="A474" s="513" t="s">
        <v>4495</v>
      </c>
      <c r="B474" s="513" t="s">
        <v>6482</v>
      </c>
      <c r="C474" s="514" t="s">
        <v>5474</v>
      </c>
      <c r="D474" s="514" t="s">
        <v>338</v>
      </c>
      <c r="E474" s="514" t="s">
        <v>6444</v>
      </c>
      <c r="F474" s="513" t="s">
        <v>12</v>
      </c>
      <c r="G474" s="513" t="s">
        <v>2023</v>
      </c>
      <c r="H474" s="513" t="s">
        <v>847</v>
      </c>
      <c r="I474" s="514" t="s">
        <v>8362</v>
      </c>
      <c r="J474" s="514"/>
      <c r="K474" s="514" t="s">
        <v>8363</v>
      </c>
      <c r="L474" s="514" t="s">
        <v>8364</v>
      </c>
      <c r="M474" s="514"/>
      <c r="N474" s="518"/>
      <c r="O474" s="514"/>
      <c r="P474" s="528">
        <v>45327.0</v>
      </c>
      <c r="Q474" s="515" t="s">
        <v>490</v>
      </c>
      <c r="R474" s="515" t="s">
        <v>95</v>
      </c>
      <c r="S474" s="514"/>
      <c r="T474" s="514"/>
      <c r="U474" s="514"/>
    </row>
    <row r="475">
      <c r="A475" s="513" t="s">
        <v>4500</v>
      </c>
      <c r="B475" s="513" t="s">
        <v>6482</v>
      </c>
      <c r="C475" s="514" t="s">
        <v>5474</v>
      </c>
      <c r="D475" s="514" t="s">
        <v>338</v>
      </c>
      <c r="E475" s="514" t="s">
        <v>6444</v>
      </c>
      <c r="F475" s="513" t="s">
        <v>12</v>
      </c>
      <c r="G475" s="513" t="s">
        <v>2023</v>
      </c>
      <c r="H475" s="513" t="s">
        <v>847</v>
      </c>
      <c r="I475" s="514" t="s">
        <v>8365</v>
      </c>
      <c r="J475" s="514"/>
      <c r="K475" s="514" t="s">
        <v>8366</v>
      </c>
      <c r="L475" s="514" t="s">
        <v>8367</v>
      </c>
      <c r="M475" s="514"/>
      <c r="N475" s="518"/>
      <c r="O475" s="514"/>
      <c r="P475" s="517" t="s">
        <v>6455</v>
      </c>
      <c r="Q475" s="515" t="s">
        <v>471</v>
      </c>
      <c r="R475" s="515" t="s">
        <v>95</v>
      </c>
      <c r="S475" s="514"/>
      <c r="T475" s="514"/>
      <c r="U475" s="514"/>
    </row>
    <row r="476">
      <c r="A476" s="513" t="s">
        <v>4504</v>
      </c>
      <c r="B476" s="513" t="s">
        <v>8330</v>
      </c>
      <c r="C476" s="513" t="s">
        <v>6450</v>
      </c>
      <c r="D476" s="514" t="s">
        <v>338</v>
      </c>
      <c r="E476" s="514" t="s">
        <v>6444</v>
      </c>
      <c r="F476" s="513" t="s">
        <v>12</v>
      </c>
      <c r="G476" s="513" t="s">
        <v>2023</v>
      </c>
      <c r="H476" s="513" t="s">
        <v>739</v>
      </c>
      <c r="I476" s="514" t="s">
        <v>8334</v>
      </c>
      <c r="J476" s="514"/>
      <c r="K476" s="514" t="s">
        <v>8335</v>
      </c>
      <c r="L476" s="514" t="s">
        <v>8336</v>
      </c>
      <c r="M476" s="514"/>
      <c r="N476" s="518"/>
      <c r="O476" s="514"/>
      <c r="P476" s="528">
        <v>45356.0</v>
      </c>
      <c r="Q476" s="515" t="s">
        <v>490</v>
      </c>
      <c r="R476" s="515" t="s">
        <v>95</v>
      </c>
      <c r="S476" s="514"/>
      <c r="T476" s="514"/>
      <c r="U476" s="514"/>
    </row>
    <row r="477">
      <c r="A477" s="513" t="s">
        <v>4507</v>
      </c>
      <c r="B477" s="513" t="s">
        <v>8330</v>
      </c>
      <c r="C477" s="513" t="s">
        <v>6450</v>
      </c>
      <c r="D477" s="514" t="s">
        <v>338</v>
      </c>
      <c r="E477" s="514" t="s">
        <v>6444</v>
      </c>
      <c r="F477" s="513" t="s">
        <v>12</v>
      </c>
      <c r="G477" s="513" t="s">
        <v>2023</v>
      </c>
      <c r="H477" s="513" t="s">
        <v>739</v>
      </c>
      <c r="I477" s="514" t="s">
        <v>8368</v>
      </c>
      <c r="J477" s="514"/>
      <c r="K477" s="514" t="s">
        <v>8369</v>
      </c>
      <c r="L477" s="514" t="s">
        <v>8370</v>
      </c>
      <c r="M477" s="514"/>
      <c r="N477" s="518"/>
      <c r="O477" s="566"/>
      <c r="P477" s="546">
        <v>45540.0</v>
      </c>
      <c r="Q477" s="533" t="s">
        <v>490</v>
      </c>
      <c r="R477" s="547" t="s">
        <v>95</v>
      </c>
      <c r="S477" s="567" t="s">
        <v>8371</v>
      </c>
      <c r="T477" s="514"/>
      <c r="U477" s="514"/>
    </row>
    <row r="478">
      <c r="A478" s="513" t="s">
        <v>4511</v>
      </c>
      <c r="B478" s="513" t="s">
        <v>8330</v>
      </c>
      <c r="C478" s="513" t="s">
        <v>6450</v>
      </c>
      <c r="D478" s="514" t="s">
        <v>338</v>
      </c>
      <c r="E478" s="513" t="s">
        <v>8372</v>
      </c>
      <c r="F478" s="513" t="s">
        <v>12</v>
      </c>
      <c r="G478" s="513" t="s">
        <v>2023</v>
      </c>
      <c r="H478" s="513" t="s">
        <v>739</v>
      </c>
      <c r="I478" s="514" t="s">
        <v>8373</v>
      </c>
      <c r="J478" s="514"/>
      <c r="K478" s="514" t="s">
        <v>8374</v>
      </c>
      <c r="L478" s="514" t="s">
        <v>8375</v>
      </c>
      <c r="M478" s="514"/>
      <c r="N478" s="514"/>
      <c r="O478" s="514"/>
      <c r="P478" s="528">
        <v>45356.0</v>
      </c>
      <c r="Q478" s="515" t="s">
        <v>490</v>
      </c>
      <c r="R478" s="515" t="s">
        <v>95</v>
      </c>
      <c r="S478" s="514"/>
      <c r="T478" s="514"/>
      <c r="U478" s="514"/>
    </row>
    <row r="479">
      <c r="A479" s="513" t="s">
        <v>4516</v>
      </c>
      <c r="B479" s="513" t="s">
        <v>8330</v>
      </c>
      <c r="C479" s="513" t="s">
        <v>6450</v>
      </c>
      <c r="D479" s="514" t="s">
        <v>338</v>
      </c>
      <c r="E479" s="514" t="s">
        <v>6444</v>
      </c>
      <c r="F479" s="513" t="s">
        <v>12</v>
      </c>
      <c r="G479" s="513" t="s">
        <v>2023</v>
      </c>
      <c r="H479" s="513" t="s">
        <v>739</v>
      </c>
      <c r="I479" s="514" t="s">
        <v>8376</v>
      </c>
      <c r="J479" s="514"/>
      <c r="K479" s="514" t="s">
        <v>8377</v>
      </c>
      <c r="L479" s="514" t="s">
        <v>8378</v>
      </c>
      <c r="M479" s="514"/>
      <c r="N479" s="514"/>
      <c r="O479" s="514"/>
      <c r="P479" s="528">
        <v>45356.0</v>
      </c>
      <c r="Q479" s="515" t="s">
        <v>490</v>
      </c>
      <c r="R479" s="515" t="s">
        <v>95</v>
      </c>
      <c r="S479" s="514"/>
      <c r="T479" s="514"/>
      <c r="U479" s="514"/>
    </row>
    <row r="480">
      <c r="A480" s="513" t="s">
        <v>4520</v>
      </c>
      <c r="B480" s="513" t="s">
        <v>6482</v>
      </c>
      <c r="C480" s="514" t="s">
        <v>5474</v>
      </c>
      <c r="D480" s="514" t="s">
        <v>338</v>
      </c>
      <c r="E480" s="514" t="s">
        <v>6444</v>
      </c>
      <c r="F480" s="513" t="s">
        <v>12</v>
      </c>
      <c r="G480" s="513" t="s">
        <v>2023</v>
      </c>
      <c r="H480" s="513" t="s">
        <v>847</v>
      </c>
      <c r="I480" s="514" t="s">
        <v>8379</v>
      </c>
      <c r="J480" s="514"/>
      <c r="K480" s="514" t="s">
        <v>8363</v>
      </c>
      <c r="L480" s="514" t="s">
        <v>8380</v>
      </c>
      <c r="M480" s="514"/>
      <c r="N480" s="518"/>
      <c r="O480" s="514"/>
      <c r="P480" s="517" t="s">
        <v>6455</v>
      </c>
      <c r="Q480" s="515" t="s">
        <v>471</v>
      </c>
      <c r="R480" s="515" t="s">
        <v>95</v>
      </c>
      <c r="S480" s="514"/>
      <c r="T480" s="514"/>
      <c r="U480" s="514"/>
    </row>
    <row r="481">
      <c r="A481" s="513" t="s">
        <v>4525</v>
      </c>
      <c r="B481" s="513" t="s">
        <v>6482</v>
      </c>
      <c r="C481" s="514" t="s">
        <v>5474</v>
      </c>
      <c r="D481" s="514" t="s">
        <v>338</v>
      </c>
      <c r="E481" s="514" t="s">
        <v>6444</v>
      </c>
      <c r="F481" s="513" t="s">
        <v>12</v>
      </c>
      <c r="G481" s="513" t="s">
        <v>2023</v>
      </c>
      <c r="H481" s="513" t="s">
        <v>847</v>
      </c>
      <c r="I481" s="514" t="s">
        <v>8381</v>
      </c>
      <c r="J481" s="514"/>
      <c r="K481" s="514" t="s">
        <v>8382</v>
      </c>
      <c r="L481" s="514" t="s">
        <v>8383</v>
      </c>
      <c r="M481" s="514"/>
      <c r="N481" s="518"/>
      <c r="O481" s="514"/>
      <c r="P481" s="517" t="s">
        <v>6455</v>
      </c>
      <c r="Q481" s="515" t="s">
        <v>471</v>
      </c>
      <c r="R481" s="515" t="s">
        <v>95</v>
      </c>
      <c r="S481" s="514"/>
      <c r="T481" s="514"/>
      <c r="U481" s="514"/>
    </row>
    <row r="482">
      <c r="A482" s="513" t="s">
        <v>4529</v>
      </c>
      <c r="B482" s="514" t="s">
        <v>6562</v>
      </c>
      <c r="C482" s="514" t="s">
        <v>5724</v>
      </c>
      <c r="D482" s="514" t="s">
        <v>338</v>
      </c>
      <c r="E482" s="514" t="s">
        <v>6444</v>
      </c>
      <c r="F482" s="513" t="s">
        <v>11</v>
      </c>
      <c r="G482" s="513" t="s">
        <v>2023</v>
      </c>
      <c r="H482" s="514" t="s">
        <v>847</v>
      </c>
      <c r="I482" s="514" t="s">
        <v>8384</v>
      </c>
      <c r="J482" s="514"/>
      <c r="K482" s="514" t="s">
        <v>8385</v>
      </c>
      <c r="L482" s="514" t="s">
        <v>8386</v>
      </c>
      <c r="M482" s="514"/>
      <c r="N482" s="518"/>
      <c r="O482" s="514"/>
      <c r="P482" s="517" t="s">
        <v>6455</v>
      </c>
      <c r="Q482" s="515" t="s">
        <v>471</v>
      </c>
      <c r="R482" s="515" t="s">
        <v>95</v>
      </c>
      <c r="S482" s="514"/>
      <c r="T482" s="514"/>
      <c r="U482" s="514"/>
    </row>
    <row r="483">
      <c r="A483" s="513" t="s">
        <v>4535</v>
      </c>
      <c r="B483" s="514" t="s">
        <v>6562</v>
      </c>
      <c r="C483" s="514" t="s">
        <v>5724</v>
      </c>
      <c r="D483" s="514" t="s">
        <v>338</v>
      </c>
      <c r="E483" s="514" t="s">
        <v>6444</v>
      </c>
      <c r="F483" s="513" t="s">
        <v>11</v>
      </c>
      <c r="G483" s="513" t="s">
        <v>2023</v>
      </c>
      <c r="H483" s="514" t="s">
        <v>847</v>
      </c>
      <c r="I483" s="514" t="s">
        <v>8387</v>
      </c>
      <c r="J483" s="514" t="s">
        <v>8388</v>
      </c>
      <c r="K483" s="514" t="s">
        <v>8389</v>
      </c>
      <c r="L483" s="514" t="s">
        <v>8390</v>
      </c>
      <c r="M483" s="514"/>
      <c r="N483" s="514"/>
      <c r="O483" s="514"/>
      <c r="P483" s="517" t="s">
        <v>6455</v>
      </c>
      <c r="Q483" s="515" t="s">
        <v>471</v>
      </c>
      <c r="R483" s="515" t="s">
        <v>95</v>
      </c>
      <c r="S483" s="514"/>
      <c r="T483" s="514"/>
      <c r="U483" s="514"/>
    </row>
    <row r="484">
      <c r="A484" s="513" t="s">
        <v>4541</v>
      </c>
      <c r="B484" s="514" t="s">
        <v>6562</v>
      </c>
      <c r="C484" s="514" t="s">
        <v>5724</v>
      </c>
      <c r="D484" s="514" t="s">
        <v>338</v>
      </c>
      <c r="E484" s="514" t="s">
        <v>6444</v>
      </c>
      <c r="F484" s="513" t="s">
        <v>11</v>
      </c>
      <c r="G484" s="513" t="s">
        <v>2023</v>
      </c>
      <c r="H484" s="514" t="s">
        <v>847</v>
      </c>
      <c r="I484" s="514" t="s">
        <v>8391</v>
      </c>
      <c r="J484" s="514" t="s">
        <v>8392</v>
      </c>
      <c r="K484" s="514" t="s">
        <v>8393</v>
      </c>
      <c r="L484" s="514" t="s">
        <v>8394</v>
      </c>
      <c r="M484" s="514"/>
      <c r="N484" s="514"/>
      <c r="O484" s="514"/>
      <c r="P484" s="517" t="s">
        <v>6455</v>
      </c>
      <c r="Q484" s="515" t="s">
        <v>471</v>
      </c>
      <c r="R484" s="515" t="s">
        <v>95</v>
      </c>
      <c r="S484" s="514"/>
      <c r="T484" s="514"/>
      <c r="U484" s="514"/>
    </row>
    <row r="485">
      <c r="A485" s="513" t="s">
        <v>4546</v>
      </c>
      <c r="B485" s="514" t="s">
        <v>6562</v>
      </c>
      <c r="C485" s="514" t="s">
        <v>5724</v>
      </c>
      <c r="D485" s="514" t="s">
        <v>338</v>
      </c>
      <c r="E485" s="514" t="s">
        <v>6444</v>
      </c>
      <c r="F485" s="513" t="s">
        <v>12</v>
      </c>
      <c r="G485" s="513" t="s">
        <v>2023</v>
      </c>
      <c r="H485" s="514" t="s">
        <v>847</v>
      </c>
      <c r="I485" s="514" t="s">
        <v>8395</v>
      </c>
      <c r="J485" s="514"/>
      <c r="K485" s="514" t="s">
        <v>8385</v>
      </c>
      <c r="L485" s="514" t="s">
        <v>8396</v>
      </c>
      <c r="M485" s="514"/>
      <c r="N485" s="518"/>
      <c r="O485" s="514"/>
      <c r="P485" s="517" t="s">
        <v>6455</v>
      </c>
      <c r="Q485" s="515" t="s">
        <v>471</v>
      </c>
      <c r="R485" s="515" t="s">
        <v>95</v>
      </c>
      <c r="S485" s="514"/>
      <c r="T485" s="514"/>
      <c r="U485" s="514"/>
    </row>
    <row r="486">
      <c r="A486" s="513" t="s">
        <v>4550</v>
      </c>
      <c r="B486" s="514" t="s">
        <v>6562</v>
      </c>
      <c r="C486" s="514" t="s">
        <v>5724</v>
      </c>
      <c r="D486" s="514" t="s">
        <v>338</v>
      </c>
      <c r="E486" s="514" t="s">
        <v>6444</v>
      </c>
      <c r="F486" s="513" t="s">
        <v>11</v>
      </c>
      <c r="G486" s="513" t="s">
        <v>2023</v>
      </c>
      <c r="H486" s="514" t="s">
        <v>847</v>
      </c>
      <c r="I486" s="514" t="s">
        <v>8397</v>
      </c>
      <c r="J486" s="514"/>
      <c r="K486" s="514" t="s">
        <v>8385</v>
      </c>
      <c r="L486" s="514" t="s">
        <v>8398</v>
      </c>
      <c r="M486" s="514"/>
      <c r="N486" s="518"/>
      <c r="O486" s="514"/>
      <c r="P486" s="524"/>
      <c r="Q486" s="514"/>
      <c r="R486" s="515" t="s">
        <v>620</v>
      </c>
      <c r="S486" s="514"/>
      <c r="T486" s="514" t="s">
        <v>58</v>
      </c>
      <c r="U486" s="514"/>
    </row>
    <row r="487">
      <c r="A487" s="513" t="s">
        <v>4556</v>
      </c>
      <c r="B487" s="513" t="s">
        <v>6482</v>
      </c>
      <c r="C487" s="514" t="s">
        <v>5474</v>
      </c>
      <c r="D487" s="514" t="s">
        <v>338</v>
      </c>
      <c r="E487" s="514" t="s">
        <v>6444</v>
      </c>
      <c r="F487" s="513" t="s">
        <v>11</v>
      </c>
      <c r="G487" s="513" t="s">
        <v>2023</v>
      </c>
      <c r="H487" s="513" t="s">
        <v>847</v>
      </c>
      <c r="I487" s="515" t="s">
        <v>8399</v>
      </c>
      <c r="J487" s="514"/>
      <c r="K487" s="514" t="s">
        <v>8400</v>
      </c>
      <c r="L487" s="515" t="s">
        <v>8401</v>
      </c>
      <c r="M487" s="514"/>
      <c r="N487" s="514"/>
      <c r="O487" s="514"/>
      <c r="P487" s="517" t="s">
        <v>6455</v>
      </c>
      <c r="Q487" s="515" t="s">
        <v>471</v>
      </c>
      <c r="R487" s="515" t="s">
        <v>95</v>
      </c>
      <c r="S487" s="514"/>
      <c r="T487" s="514"/>
      <c r="U487" s="514"/>
    </row>
    <row r="488">
      <c r="A488" s="513" t="s">
        <v>4561</v>
      </c>
      <c r="B488" s="514" t="s">
        <v>6729</v>
      </c>
      <c r="C488" s="513" t="s">
        <v>5487</v>
      </c>
      <c r="D488" s="514" t="s">
        <v>338</v>
      </c>
      <c r="E488" s="514" t="s">
        <v>6444</v>
      </c>
      <c r="F488" s="513" t="s">
        <v>11</v>
      </c>
      <c r="G488" s="513" t="s">
        <v>2023</v>
      </c>
      <c r="H488" s="513" t="s">
        <v>847</v>
      </c>
      <c r="I488" s="514" t="s">
        <v>8402</v>
      </c>
      <c r="J488" s="514"/>
      <c r="K488" s="514" t="s">
        <v>8403</v>
      </c>
      <c r="L488" s="514" t="s">
        <v>8404</v>
      </c>
      <c r="M488" s="514"/>
      <c r="N488" s="518"/>
      <c r="O488" s="514"/>
      <c r="P488" s="517" t="s">
        <v>6455</v>
      </c>
      <c r="Q488" s="515" t="s">
        <v>471</v>
      </c>
      <c r="R488" s="515" t="s">
        <v>95</v>
      </c>
      <c r="S488" s="514"/>
      <c r="T488" s="514"/>
      <c r="U488" s="514"/>
    </row>
    <row r="489">
      <c r="A489" s="513" t="s">
        <v>4567</v>
      </c>
      <c r="B489" s="514" t="s">
        <v>6729</v>
      </c>
      <c r="C489" s="513" t="s">
        <v>5487</v>
      </c>
      <c r="D489" s="514" t="s">
        <v>338</v>
      </c>
      <c r="E489" s="514" t="s">
        <v>6444</v>
      </c>
      <c r="F489" s="513" t="s">
        <v>11</v>
      </c>
      <c r="G489" s="513" t="s">
        <v>2023</v>
      </c>
      <c r="H489" s="513" t="s">
        <v>847</v>
      </c>
      <c r="I489" s="514" t="s">
        <v>8405</v>
      </c>
      <c r="J489" s="514"/>
      <c r="K489" s="514" t="s">
        <v>8406</v>
      </c>
      <c r="L489" s="514" t="s">
        <v>8407</v>
      </c>
      <c r="M489" s="514"/>
      <c r="N489" s="518"/>
      <c r="O489" s="514"/>
      <c r="P489" s="517" t="s">
        <v>6455</v>
      </c>
      <c r="Q489" s="515" t="s">
        <v>471</v>
      </c>
      <c r="R489" s="515" t="s">
        <v>95</v>
      </c>
      <c r="S489" s="514"/>
      <c r="T489" s="514"/>
      <c r="U489" s="514"/>
    </row>
    <row r="490">
      <c r="A490" s="513" t="s">
        <v>4572</v>
      </c>
      <c r="B490" s="514" t="s">
        <v>6729</v>
      </c>
      <c r="C490" s="513" t="s">
        <v>5487</v>
      </c>
      <c r="D490" s="514" t="s">
        <v>338</v>
      </c>
      <c r="E490" s="514" t="s">
        <v>6444</v>
      </c>
      <c r="F490" s="513" t="s">
        <v>11</v>
      </c>
      <c r="G490" s="513" t="s">
        <v>2023</v>
      </c>
      <c r="H490" s="513" t="s">
        <v>847</v>
      </c>
      <c r="I490" s="514" t="s">
        <v>8408</v>
      </c>
      <c r="J490" s="514"/>
      <c r="K490" s="514" t="s">
        <v>8409</v>
      </c>
      <c r="L490" s="514" t="s">
        <v>8410</v>
      </c>
      <c r="M490" s="514"/>
      <c r="N490" s="518"/>
      <c r="O490" s="514"/>
      <c r="P490" s="517" t="s">
        <v>6455</v>
      </c>
      <c r="Q490" s="515" t="s">
        <v>471</v>
      </c>
      <c r="R490" s="515" t="s">
        <v>95</v>
      </c>
      <c r="S490" s="514"/>
      <c r="T490" s="514"/>
      <c r="U490" s="514"/>
    </row>
    <row r="491">
      <c r="A491" s="513" t="s">
        <v>4577</v>
      </c>
      <c r="B491" s="513" t="s">
        <v>6482</v>
      </c>
      <c r="C491" s="514" t="s">
        <v>5474</v>
      </c>
      <c r="D491" s="514" t="s">
        <v>338</v>
      </c>
      <c r="E491" s="514" t="s">
        <v>6444</v>
      </c>
      <c r="F491" s="513" t="s">
        <v>11</v>
      </c>
      <c r="G491" s="513" t="s">
        <v>2023</v>
      </c>
      <c r="H491" s="513" t="s">
        <v>847</v>
      </c>
      <c r="I491" s="514" t="s">
        <v>8411</v>
      </c>
      <c r="J491" s="514" t="s">
        <v>8412</v>
      </c>
      <c r="K491" s="514" t="s">
        <v>8363</v>
      </c>
      <c r="L491" s="514" t="s">
        <v>8413</v>
      </c>
      <c r="M491" s="514"/>
      <c r="N491" s="514"/>
      <c r="O491" s="514"/>
      <c r="P491" s="517" t="s">
        <v>6455</v>
      </c>
      <c r="Q491" s="515" t="s">
        <v>471</v>
      </c>
      <c r="R491" s="515" t="s">
        <v>95</v>
      </c>
      <c r="S491" s="514"/>
      <c r="T491" s="514"/>
      <c r="U491" s="514"/>
    </row>
    <row r="492">
      <c r="A492" s="513" t="s">
        <v>4582</v>
      </c>
      <c r="B492" s="513" t="s">
        <v>6482</v>
      </c>
      <c r="C492" s="514" t="s">
        <v>5474</v>
      </c>
      <c r="D492" s="514" t="s">
        <v>338</v>
      </c>
      <c r="E492" s="514" t="s">
        <v>6444</v>
      </c>
      <c r="F492" s="513" t="s">
        <v>12</v>
      </c>
      <c r="G492" s="513" t="s">
        <v>2023</v>
      </c>
      <c r="H492" s="513" t="s">
        <v>847</v>
      </c>
      <c r="I492" s="514" t="s">
        <v>8414</v>
      </c>
      <c r="J492" s="514" t="s">
        <v>8412</v>
      </c>
      <c r="K492" s="514" t="s">
        <v>8366</v>
      </c>
      <c r="L492" s="514" t="s">
        <v>8415</v>
      </c>
      <c r="M492" s="514"/>
      <c r="N492" s="514"/>
      <c r="O492" s="514"/>
      <c r="P492" s="517" t="s">
        <v>6455</v>
      </c>
      <c r="Q492" s="515" t="s">
        <v>471</v>
      </c>
      <c r="R492" s="515" t="s">
        <v>95</v>
      </c>
      <c r="S492" s="514"/>
      <c r="T492" s="514"/>
      <c r="U492" s="514"/>
    </row>
    <row r="493">
      <c r="A493" s="513" t="s">
        <v>4586</v>
      </c>
      <c r="B493" s="513" t="s">
        <v>8416</v>
      </c>
      <c r="C493" s="513" t="s">
        <v>5752</v>
      </c>
      <c r="D493" s="514" t="s">
        <v>338</v>
      </c>
      <c r="E493" s="514" t="s">
        <v>6444</v>
      </c>
      <c r="F493" s="513" t="s">
        <v>12</v>
      </c>
      <c r="G493" s="513" t="s">
        <v>2023</v>
      </c>
      <c r="H493" s="513" t="s">
        <v>847</v>
      </c>
      <c r="I493" s="514" t="s">
        <v>8417</v>
      </c>
      <c r="J493" s="514"/>
      <c r="K493" s="514" t="s">
        <v>8418</v>
      </c>
      <c r="L493" s="514" t="s">
        <v>8419</v>
      </c>
      <c r="M493" s="514"/>
      <c r="N493" s="514"/>
      <c r="O493" s="514"/>
      <c r="P493" s="517" t="s">
        <v>6455</v>
      </c>
      <c r="Q493" s="515" t="s">
        <v>471</v>
      </c>
      <c r="R493" s="515" t="s">
        <v>95</v>
      </c>
      <c r="S493" s="514"/>
      <c r="T493" s="514"/>
      <c r="U493" s="514"/>
    </row>
    <row r="494">
      <c r="A494" s="513" t="s">
        <v>4591</v>
      </c>
      <c r="B494" s="513" t="s">
        <v>8416</v>
      </c>
      <c r="C494" s="513" t="s">
        <v>5752</v>
      </c>
      <c r="D494" s="514" t="s">
        <v>338</v>
      </c>
      <c r="E494" s="514" t="s">
        <v>6444</v>
      </c>
      <c r="F494" s="513" t="s">
        <v>12</v>
      </c>
      <c r="G494" s="513" t="s">
        <v>2023</v>
      </c>
      <c r="H494" s="513" t="s">
        <v>847</v>
      </c>
      <c r="I494" s="514" t="s">
        <v>8420</v>
      </c>
      <c r="J494" s="513" t="s">
        <v>8421</v>
      </c>
      <c r="K494" s="514" t="s">
        <v>8422</v>
      </c>
      <c r="L494" s="514" t="s">
        <v>8423</v>
      </c>
      <c r="M494" s="514"/>
      <c r="N494" s="514"/>
      <c r="O494" s="514"/>
      <c r="P494" s="517" t="s">
        <v>6455</v>
      </c>
      <c r="Q494" s="515" t="s">
        <v>471</v>
      </c>
      <c r="R494" s="515" t="s">
        <v>95</v>
      </c>
      <c r="S494" s="514"/>
      <c r="T494" s="514"/>
      <c r="U494" s="514"/>
    </row>
    <row r="495">
      <c r="A495" s="513" t="s">
        <v>4596</v>
      </c>
      <c r="B495" s="514" t="s">
        <v>8424</v>
      </c>
      <c r="C495" s="513" t="s">
        <v>5487</v>
      </c>
      <c r="D495" s="513" t="s">
        <v>338</v>
      </c>
      <c r="E495" s="514" t="s">
        <v>6444</v>
      </c>
      <c r="F495" s="513" t="s">
        <v>11</v>
      </c>
      <c r="G495" s="513" t="s">
        <v>2023</v>
      </c>
      <c r="H495" s="513" t="s">
        <v>847</v>
      </c>
      <c r="I495" s="514" t="s">
        <v>8425</v>
      </c>
      <c r="J495" s="514"/>
      <c r="K495" s="514" t="s">
        <v>8426</v>
      </c>
      <c r="L495" s="514" t="s">
        <v>8427</v>
      </c>
      <c r="M495" s="514"/>
      <c r="N495" s="518"/>
      <c r="O495" s="514"/>
      <c r="P495" s="517" t="s">
        <v>6455</v>
      </c>
      <c r="Q495" s="515" t="s">
        <v>471</v>
      </c>
      <c r="R495" s="515" t="s">
        <v>95</v>
      </c>
      <c r="S495" s="514"/>
      <c r="T495" s="514"/>
      <c r="U495" s="514"/>
    </row>
    <row r="496">
      <c r="A496" s="513" t="s">
        <v>4601</v>
      </c>
      <c r="B496" s="513" t="s">
        <v>7849</v>
      </c>
      <c r="C496" s="513" t="s">
        <v>5067</v>
      </c>
      <c r="D496" s="513" t="s">
        <v>338</v>
      </c>
      <c r="E496" s="514" t="s">
        <v>6444</v>
      </c>
      <c r="F496" s="513" t="s">
        <v>11</v>
      </c>
      <c r="G496" s="513" t="s">
        <v>2023</v>
      </c>
      <c r="H496" s="513" t="s">
        <v>739</v>
      </c>
      <c r="I496" s="514" t="s">
        <v>8428</v>
      </c>
      <c r="J496" s="514" t="s">
        <v>7851</v>
      </c>
      <c r="K496" s="514" t="s">
        <v>8429</v>
      </c>
      <c r="L496" s="514" t="s">
        <v>8430</v>
      </c>
      <c r="M496" s="514"/>
      <c r="N496" s="514"/>
      <c r="O496" s="514"/>
      <c r="P496" s="517" t="s">
        <v>6455</v>
      </c>
      <c r="Q496" s="515" t="s">
        <v>471</v>
      </c>
      <c r="R496" s="515" t="s">
        <v>95</v>
      </c>
      <c r="S496" s="514"/>
      <c r="T496" s="514"/>
      <c r="U496" s="514"/>
    </row>
    <row r="497">
      <c r="A497" s="513" t="s">
        <v>4605</v>
      </c>
      <c r="B497" s="514" t="s">
        <v>8424</v>
      </c>
      <c r="C497" s="513" t="s">
        <v>5487</v>
      </c>
      <c r="D497" s="513" t="s">
        <v>338</v>
      </c>
      <c r="E497" s="514" t="s">
        <v>6444</v>
      </c>
      <c r="F497" s="513" t="s">
        <v>12</v>
      </c>
      <c r="G497" s="513" t="s">
        <v>2023</v>
      </c>
      <c r="H497" s="513" t="s">
        <v>847</v>
      </c>
      <c r="I497" s="514" t="s">
        <v>8431</v>
      </c>
      <c r="J497" s="514"/>
      <c r="K497" s="514" t="s">
        <v>8432</v>
      </c>
      <c r="L497" s="514" t="s">
        <v>8433</v>
      </c>
      <c r="M497" s="514"/>
      <c r="N497" s="518"/>
      <c r="O497" s="514"/>
      <c r="P497" s="517" t="s">
        <v>6455</v>
      </c>
      <c r="Q497" s="515" t="s">
        <v>471</v>
      </c>
      <c r="R497" s="515" t="s">
        <v>95</v>
      </c>
      <c r="S497" s="514"/>
      <c r="T497" s="514"/>
      <c r="U497" s="514"/>
    </row>
    <row r="498">
      <c r="A498" s="513" t="s">
        <v>4609</v>
      </c>
      <c r="B498" s="514" t="s">
        <v>8424</v>
      </c>
      <c r="C498" s="513" t="s">
        <v>5487</v>
      </c>
      <c r="D498" s="513" t="s">
        <v>338</v>
      </c>
      <c r="E498" s="514" t="s">
        <v>6444</v>
      </c>
      <c r="F498" s="513" t="s">
        <v>12</v>
      </c>
      <c r="G498" s="513" t="s">
        <v>2023</v>
      </c>
      <c r="H498" s="513" t="s">
        <v>847</v>
      </c>
      <c r="I498" s="514" t="s">
        <v>8434</v>
      </c>
      <c r="J498" s="514"/>
      <c r="K498" s="514" t="s">
        <v>8435</v>
      </c>
      <c r="L498" s="514" t="s">
        <v>8436</v>
      </c>
      <c r="M498" s="514"/>
      <c r="N498" s="518"/>
      <c r="O498" s="514"/>
      <c r="P498" s="517" t="s">
        <v>6455</v>
      </c>
      <c r="Q498" s="515" t="s">
        <v>471</v>
      </c>
      <c r="R498" s="515" t="s">
        <v>95</v>
      </c>
      <c r="S498" s="514"/>
      <c r="T498" s="514"/>
      <c r="U498" s="514"/>
    </row>
    <row r="499">
      <c r="A499" s="513" t="s">
        <v>4614</v>
      </c>
      <c r="B499" s="513" t="s">
        <v>8437</v>
      </c>
      <c r="C499" s="514" t="s">
        <v>8438</v>
      </c>
      <c r="D499" s="513" t="s">
        <v>338</v>
      </c>
      <c r="E499" s="514" t="s">
        <v>6444</v>
      </c>
      <c r="F499" s="513" t="s">
        <v>11</v>
      </c>
      <c r="G499" s="513" t="s">
        <v>2023</v>
      </c>
      <c r="H499" s="513" t="s">
        <v>2267</v>
      </c>
      <c r="I499" s="514" t="s">
        <v>8439</v>
      </c>
      <c r="J499" s="514"/>
      <c r="K499" s="514" t="s">
        <v>8440</v>
      </c>
      <c r="L499" s="514" t="s">
        <v>8441</v>
      </c>
      <c r="M499" s="514"/>
      <c r="N499" s="514"/>
      <c r="O499" s="514"/>
      <c r="P499" s="517" t="s">
        <v>6455</v>
      </c>
      <c r="Q499" s="515" t="s">
        <v>471</v>
      </c>
      <c r="R499" s="515" t="s">
        <v>95</v>
      </c>
      <c r="S499" s="514"/>
      <c r="T499" s="514"/>
      <c r="U499" s="514"/>
    </row>
    <row r="500">
      <c r="A500" s="513" t="s">
        <v>4617</v>
      </c>
      <c r="B500" s="513" t="s">
        <v>8437</v>
      </c>
      <c r="C500" s="514" t="s">
        <v>8438</v>
      </c>
      <c r="D500" s="513" t="s">
        <v>338</v>
      </c>
      <c r="E500" s="514" t="s">
        <v>6444</v>
      </c>
      <c r="F500" s="513" t="s">
        <v>11</v>
      </c>
      <c r="G500" s="513" t="s">
        <v>2023</v>
      </c>
      <c r="H500" s="513" t="s">
        <v>2267</v>
      </c>
      <c r="I500" s="514" t="s">
        <v>8442</v>
      </c>
      <c r="J500" s="514"/>
      <c r="K500" s="514" t="s">
        <v>8443</v>
      </c>
      <c r="L500" s="514" t="s">
        <v>8444</v>
      </c>
      <c r="M500" s="514"/>
      <c r="N500" s="514"/>
      <c r="O500" s="514"/>
      <c r="P500" s="528">
        <v>45327.0</v>
      </c>
      <c r="Q500" s="515" t="s">
        <v>490</v>
      </c>
      <c r="R500" s="515" t="s">
        <v>95</v>
      </c>
      <c r="S500" s="514"/>
      <c r="T500" s="514"/>
      <c r="U500" s="514"/>
    </row>
    <row r="501">
      <c r="A501" s="513" t="s">
        <v>4624</v>
      </c>
      <c r="B501" s="513" t="s">
        <v>8437</v>
      </c>
      <c r="C501" s="514" t="s">
        <v>8438</v>
      </c>
      <c r="D501" s="513" t="s">
        <v>338</v>
      </c>
      <c r="E501" s="514" t="s">
        <v>6444</v>
      </c>
      <c r="F501" s="513" t="s">
        <v>11</v>
      </c>
      <c r="G501" s="513" t="s">
        <v>2023</v>
      </c>
      <c r="H501" s="513" t="s">
        <v>2267</v>
      </c>
      <c r="I501" s="514" t="s">
        <v>8445</v>
      </c>
      <c r="J501" s="514"/>
      <c r="K501" s="514" t="s">
        <v>8446</v>
      </c>
      <c r="L501" s="514" t="s">
        <v>8447</v>
      </c>
      <c r="M501" s="514"/>
      <c r="N501" s="514"/>
      <c r="O501" s="514"/>
      <c r="P501" s="528">
        <v>45327.0</v>
      </c>
      <c r="Q501" s="515" t="s">
        <v>490</v>
      </c>
      <c r="R501" s="515" t="s">
        <v>95</v>
      </c>
      <c r="S501" s="514"/>
      <c r="T501" s="514"/>
      <c r="U501" s="514"/>
    </row>
    <row r="502">
      <c r="A502" s="513" t="s">
        <v>4629</v>
      </c>
      <c r="B502" s="513" t="s">
        <v>8437</v>
      </c>
      <c r="C502" s="514" t="s">
        <v>8438</v>
      </c>
      <c r="D502" s="513" t="s">
        <v>338</v>
      </c>
      <c r="E502" s="514" t="s">
        <v>6444</v>
      </c>
      <c r="F502" s="513" t="s">
        <v>11</v>
      </c>
      <c r="G502" s="513" t="s">
        <v>2023</v>
      </c>
      <c r="H502" s="513" t="s">
        <v>2267</v>
      </c>
      <c r="I502" s="514" t="s">
        <v>8448</v>
      </c>
      <c r="J502" s="514"/>
      <c r="K502" s="514" t="s">
        <v>8449</v>
      </c>
      <c r="L502" s="514" t="s">
        <v>8450</v>
      </c>
      <c r="M502" s="514"/>
      <c r="N502" s="518"/>
      <c r="O502" s="514"/>
      <c r="P502" s="528">
        <v>45327.0</v>
      </c>
      <c r="Q502" s="515" t="s">
        <v>490</v>
      </c>
      <c r="R502" s="515" t="s">
        <v>95</v>
      </c>
      <c r="S502" s="514"/>
      <c r="T502" s="514"/>
      <c r="U502" s="514"/>
    </row>
    <row r="503">
      <c r="A503" s="513" t="s">
        <v>4634</v>
      </c>
      <c r="B503" s="513" t="s">
        <v>8451</v>
      </c>
      <c r="C503" s="513" t="s">
        <v>5751</v>
      </c>
      <c r="D503" s="513" t="s">
        <v>338</v>
      </c>
      <c r="E503" s="514" t="s">
        <v>6444</v>
      </c>
      <c r="F503" s="513" t="s">
        <v>11</v>
      </c>
      <c r="G503" s="513" t="s">
        <v>2023</v>
      </c>
      <c r="H503" s="513" t="s">
        <v>847</v>
      </c>
      <c r="I503" s="514" t="s">
        <v>8452</v>
      </c>
      <c r="J503" s="514"/>
      <c r="K503" s="514" t="s">
        <v>8453</v>
      </c>
      <c r="L503" s="514" t="s">
        <v>8454</v>
      </c>
      <c r="M503" s="514"/>
      <c r="N503" s="518"/>
      <c r="O503" s="514"/>
      <c r="P503" s="528">
        <v>45327.0</v>
      </c>
      <c r="Q503" s="515" t="s">
        <v>490</v>
      </c>
      <c r="R503" s="515" t="s">
        <v>95</v>
      </c>
      <c r="S503" s="514"/>
      <c r="T503" s="514"/>
      <c r="U503" s="514"/>
    </row>
    <row r="504">
      <c r="A504" s="513" t="s">
        <v>4640</v>
      </c>
      <c r="B504" s="513" t="s">
        <v>8437</v>
      </c>
      <c r="C504" s="514" t="s">
        <v>8438</v>
      </c>
      <c r="D504" s="513" t="s">
        <v>338</v>
      </c>
      <c r="E504" s="514" t="s">
        <v>6444</v>
      </c>
      <c r="F504" s="513" t="s">
        <v>11</v>
      </c>
      <c r="G504" s="513" t="s">
        <v>2023</v>
      </c>
      <c r="H504" s="513" t="s">
        <v>2267</v>
      </c>
      <c r="I504" s="514" t="s">
        <v>8455</v>
      </c>
      <c r="J504" s="514"/>
      <c r="K504" s="514" t="s">
        <v>8456</v>
      </c>
      <c r="L504" s="514" t="s">
        <v>8457</v>
      </c>
      <c r="M504" s="514"/>
      <c r="N504" s="518"/>
      <c r="O504" s="514"/>
      <c r="P504" s="528">
        <v>45327.0</v>
      </c>
      <c r="Q504" s="515" t="s">
        <v>490</v>
      </c>
      <c r="R504" s="515" t="s">
        <v>95</v>
      </c>
      <c r="S504" s="514"/>
      <c r="T504" s="514"/>
      <c r="U504" s="514"/>
    </row>
    <row r="505">
      <c r="A505" s="513" t="s">
        <v>4641</v>
      </c>
      <c r="B505" s="514" t="s">
        <v>8458</v>
      </c>
      <c r="C505" s="514" t="s">
        <v>8459</v>
      </c>
      <c r="D505" s="514" t="s">
        <v>338</v>
      </c>
      <c r="E505" s="514" t="s">
        <v>28</v>
      </c>
      <c r="F505" s="513" t="s">
        <v>12</v>
      </c>
      <c r="G505" s="513" t="s">
        <v>2023</v>
      </c>
      <c r="H505" s="514" t="s">
        <v>847</v>
      </c>
      <c r="I505" s="514" t="s">
        <v>2135</v>
      </c>
      <c r="J505" s="514"/>
      <c r="K505" s="514" t="s">
        <v>8460</v>
      </c>
      <c r="L505" s="514" t="s">
        <v>8461</v>
      </c>
      <c r="M505" s="514"/>
      <c r="N505" s="514"/>
      <c r="O505" s="514"/>
      <c r="P505" s="515" t="s">
        <v>6455</v>
      </c>
      <c r="Q505" s="533" t="s">
        <v>471</v>
      </c>
      <c r="R505" s="515" t="s">
        <v>95</v>
      </c>
      <c r="S505" s="514"/>
      <c r="T505" s="514"/>
      <c r="U505" s="514"/>
    </row>
    <row r="506">
      <c r="A506" s="513" t="s">
        <v>4646</v>
      </c>
      <c r="B506" s="514" t="s">
        <v>8458</v>
      </c>
      <c r="C506" s="514" t="s">
        <v>8459</v>
      </c>
      <c r="D506" s="514" t="s">
        <v>338</v>
      </c>
      <c r="E506" s="514" t="s">
        <v>8462</v>
      </c>
      <c r="F506" s="513" t="s">
        <v>12</v>
      </c>
      <c r="G506" s="513" t="s">
        <v>2023</v>
      </c>
      <c r="H506" s="514" t="s">
        <v>847</v>
      </c>
      <c r="I506" s="514" t="s">
        <v>8463</v>
      </c>
      <c r="J506" s="514"/>
      <c r="K506" s="514" t="s">
        <v>8464</v>
      </c>
      <c r="L506" s="514" t="s">
        <v>8465</v>
      </c>
      <c r="M506" s="514"/>
      <c r="N506" s="514"/>
      <c r="O506" s="514"/>
      <c r="P506" s="515" t="s">
        <v>6455</v>
      </c>
      <c r="Q506" s="533" t="s">
        <v>471</v>
      </c>
      <c r="R506" s="515" t="s">
        <v>95</v>
      </c>
      <c r="S506" s="514"/>
      <c r="T506" s="514"/>
      <c r="U506" s="514"/>
    </row>
    <row r="507">
      <c r="A507" s="513" t="s">
        <v>4650</v>
      </c>
      <c r="B507" s="513" t="s">
        <v>8466</v>
      </c>
      <c r="C507" s="513" t="s">
        <v>8416</v>
      </c>
      <c r="D507" s="514" t="s">
        <v>338</v>
      </c>
      <c r="E507" s="514" t="s">
        <v>6444</v>
      </c>
      <c r="F507" s="513" t="s">
        <v>12</v>
      </c>
      <c r="G507" s="513" t="s">
        <v>2023</v>
      </c>
      <c r="H507" s="513" t="s">
        <v>847</v>
      </c>
      <c r="I507" s="514" t="s">
        <v>8467</v>
      </c>
      <c r="J507" s="514"/>
      <c r="K507" s="514" t="s">
        <v>8422</v>
      </c>
      <c r="L507" s="514" t="s">
        <v>8468</v>
      </c>
      <c r="M507" s="514"/>
      <c r="N507" s="514"/>
      <c r="O507" s="514"/>
      <c r="P507" s="515" t="s">
        <v>6455</v>
      </c>
      <c r="Q507" s="533" t="s">
        <v>471</v>
      </c>
      <c r="R507" s="515" t="s">
        <v>95</v>
      </c>
      <c r="S507" s="514"/>
      <c r="T507" s="514"/>
      <c r="U507" s="514"/>
    </row>
    <row r="508">
      <c r="A508" s="513" t="s">
        <v>4655</v>
      </c>
      <c r="B508" s="513" t="s">
        <v>8469</v>
      </c>
      <c r="C508" s="513" t="s">
        <v>8416</v>
      </c>
      <c r="D508" s="514" t="s">
        <v>338</v>
      </c>
      <c r="E508" s="514" t="s">
        <v>6444</v>
      </c>
      <c r="F508" s="513" t="s">
        <v>12</v>
      </c>
      <c r="G508" s="513" t="s">
        <v>2023</v>
      </c>
      <c r="H508" s="513" t="s">
        <v>847</v>
      </c>
      <c r="I508" s="514" t="s">
        <v>8470</v>
      </c>
      <c r="J508" s="514"/>
      <c r="K508" s="514" t="s">
        <v>8471</v>
      </c>
      <c r="L508" s="543" t="s">
        <v>8472</v>
      </c>
      <c r="M508" s="514"/>
      <c r="N508" s="514"/>
      <c r="O508" s="514"/>
      <c r="P508" s="528">
        <v>45327.0</v>
      </c>
      <c r="Q508" s="515" t="s">
        <v>490</v>
      </c>
      <c r="R508" s="515" t="s">
        <v>95</v>
      </c>
      <c r="S508" s="514"/>
      <c r="T508" s="514"/>
      <c r="U508" s="514"/>
    </row>
    <row r="509">
      <c r="A509" s="513" t="s">
        <v>4660</v>
      </c>
      <c r="B509" s="513" t="s">
        <v>8469</v>
      </c>
      <c r="C509" s="513" t="s">
        <v>8416</v>
      </c>
      <c r="D509" s="514" t="s">
        <v>338</v>
      </c>
      <c r="E509" s="514" t="s">
        <v>6444</v>
      </c>
      <c r="F509" s="513" t="s">
        <v>12</v>
      </c>
      <c r="G509" s="513" t="s">
        <v>2023</v>
      </c>
      <c r="H509" s="513" t="s">
        <v>847</v>
      </c>
      <c r="I509" s="514" t="s">
        <v>8473</v>
      </c>
      <c r="J509" s="514"/>
      <c r="K509" s="514" t="s">
        <v>8471</v>
      </c>
      <c r="L509" s="514" t="s">
        <v>8474</v>
      </c>
      <c r="M509" s="514"/>
      <c r="N509" s="518"/>
      <c r="O509" s="514"/>
      <c r="P509" s="528">
        <v>45327.0</v>
      </c>
      <c r="Q509" s="515" t="s">
        <v>490</v>
      </c>
      <c r="R509" s="515" t="s">
        <v>95</v>
      </c>
      <c r="S509" s="514"/>
      <c r="T509" s="514"/>
      <c r="U509" s="514"/>
    </row>
    <row r="510">
      <c r="A510" s="513" t="s">
        <v>4666</v>
      </c>
      <c r="B510" s="514" t="s">
        <v>8475</v>
      </c>
      <c r="C510" s="514" t="s">
        <v>6379</v>
      </c>
      <c r="D510" s="514" t="s">
        <v>338</v>
      </c>
      <c r="E510" s="514" t="s">
        <v>6444</v>
      </c>
      <c r="F510" s="560" t="s">
        <v>11</v>
      </c>
      <c r="G510" s="513" t="s">
        <v>2023</v>
      </c>
      <c r="H510" s="556" t="s">
        <v>2267</v>
      </c>
      <c r="I510" s="514" t="s">
        <v>8476</v>
      </c>
      <c r="J510" s="514"/>
      <c r="K510" s="514" t="s">
        <v>8477</v>
      </c>
      <c r="L510" s="514" t="s">
        <v>8476</v>
      </c>
      <c r="M510" s="514"/>
      <c r="N510" s="514"/>
      <c r="O510" s="514"/>
      <c r="P510" s="528">
        <v>45327.0</v>
      </c>
      <c r="Q510" s="515" t="s">
        <v>490</v>
      </c>
      <c r="R510" s="515" t="s">
        <v>95</v>
      </c>
      <c r="S510" s="514"/>
      <c r="T510" s="514"/>
      <c r="U510" s="514"/>
    </row>
    <row r="511">
      <c r="A511" s="513" t="s">
        <v>4670</v>
      </c>
      <c r="B511" s="514" t="s">
        <v>8478</v>
      </c>
      <c r="C511" s="514" t="s">
        <v>6379</v>
      </c>
      <c r="D511" s="514" t="s">
        <v>338</v>
      </c>
      <c r="E511" s="514" t="s">
        <v>6444</v>
      </c>
      <c r="F511" s="560" t="s">
        <v>11</v>
      </c>
      <c r="G511" s="513" t="s">
        <v>2023</v>
      </c>
      <c r="H511" s="556" t="s">
        <v>2267</v>
      </c>
      <c r="I511" s="514" t="s">
        <v>8479</v>
      </c>
      <c r="J511" s="514"/>
      <c r="K511" s="514" t="s">
        <v>8480</v>
      </c>
      <c r="L511" s="514" t="s">
        <v>8481</v>
      </c>
      <c r="M511" s="514"/>
      <c r="N511" s="514"/>
      <c r="O511" s="514"/>
      <c r="P511" s="517" t="s">
        <v>6455</v>
      </c>
      <c r="Q511" s="515" t="s">
        <v>471</v>
      </c>
      <c r="R511" s="515" t="s">
        <v>95</v>
      </c>
      <c r="S511" s="514"/>
      <c r="T511" s="514"/>
      <c r="U511" s="514"/>
    </row>
    <row r="512">
      <c r="A512" s="513" t="s">
        <v>4675</v>
      </c>
      <c r="B512" s="513" t="s">
        <v>8482</v>
      </c>
      <c r="C512" s="514" t="s">
        <v>8438</v>
      </c>
      <c r="D512" s="514" t="s">
        <v>338</v>
      </c>
      <c r="E512" s="514" t="s">
        <v>6444</v>
      </c>
      <c r="F512" s="513" t="s">
        <v>11</v>
      </c>
      <c r="G512" s="513" t="s">
        <v>2023</v>
      </c>
      <c r="H512" s="513" t="s">
        <v>847</v>
      </c>
      <c r="I512" s="514" t="s">
        <v>8483</v>
      </c>
      <c r="J512" s="514"/>
      <c r="K512" s="514" t="s">
        <v>8484</v>
      </c>
      <c r="L512" s="514" t="s">
        <v>8485</v>
      </c>
      <c r="M512" s="514"/>
      <c r="N512" s="514"/>
      <c r="O512" s="514"/>
      <c r="P512" s="528">
        <v>45327.0</v>
      </c>
      <c r="Q512" s="515" t="s">
        <v>490</v>
      </c>
      <c r="R512" s="515" t="s">
        <v>95</v>
      </c>
      <c r="S512" s="514"/>
      <c r="T512" s="514"/>
      <c r="U512" s="514"/>
    </row>
    <row r="513">
      <c r="A513" s="513" t="s">
        <v>4680</v>
      </c>
      <c r="B513" s="513" t="s">
        <v>8482</v>
      </c>
      <c r="C513" s="514" t="s">
        <v>8438</v>
      </c>
      <c r="D513" s="514" t="s">
        <v>338</v>
      </c>
      <c r="E513" s="514" t="s">
        <v>6444</v>
      </c>
      <c r="F513" s="513" t="s">
        <v>11</v>
      </c>
      <c r="G513" s="513" t="s">
        <v>2023</v>
      </c>
      <c r="H513" s="513" t="s">
        <v>847</v>
      </c>
      <c r="I513" s="514" t="s">
        <v>8486</v>
      </c>
      <c r="J513" s="514"/>
      <c r="K513" s="514" t="s">
        <v>8487</v>
      </c>
      <c r="L513" s="514" t="s">
        <v>8488</v>
      </c>
      <c r="M513" s="514"/>
      <c r="N513" s="518"/>
      <c r="O513" s="514"/>
      <c r="P513" s="528">
        <v>45327.0</v>
      </c>
      <c r="Q513" s="515" t="s">
        <v>490</v>
      </c>
      <c r="R513" s="515" t="s">
        <v>95</v>
      </c>
      <c r="S513" s="514"/>
      <c r="T513" s="514"/>
      <c r="U513" s="514"/>
    </row>
    <row r="514">
      <c r="A514" s="513" t="s">
        <v>4682</v>
      </c>
      <c r="B514" s="513" t="s">
        <v>8489</v>
      </c>
      <c r="C514" s="513" t="s">
        <v>3353</v>
      </c>
      <c r="D514" s="514" t="s">
        <v>338</v>
      </c>
      <c r="E514" s="514" t="s">
        <v>6444</v>
      </c>
      <c r="F514" s="513" t="s">
        <v>12</v>
      </c>
      <c r="G514" s="513" t="s">
        <v>2023</v>
      </c>
      <c r="H514" s="513" t="s">
        <v>847</v>
      </c>
      <c r="I514" s="543" t="s">
        <v>8490</v>
      </c>
      <c r="J514" s="514"/>
      <c r="K514" s="545" t="s">
        <v>8491</v>
      </c>
      <c r="L514" s="543" t="s">
        <v>8492</v>
      </c>
      <c r="M514" s="514"/>
      <c r="N514" s="518"/>
      <c r="O514" s="514"/>
      <c r="P514" s="517" t="s">
        <v>6455</v>
      </c>
      <c r="Q514" s="515" t="s">
        <v>471</v>
      </c>
      <c r="R514" s="515" t="s">
        <v>95</v>
      </c>
      <c r="S514" s="514"/>
      <c r="T514" s="514"/>
      <c r="U514" s="514"/>
    </row>
    <row r="515">
      <c r="A515" s="513" t="s">
        <v>4687</v>
      </c>
      <c r="B515" s="513" t="s">
        <v>8469</v>
      </c>
      <c r="C515" s="513" t="s">
        <v>8416</v>
      </c>
      <c r="D515" s="514" t="s">
        <v>338</v>
      </c>
      <c r="E515" s="514" t="s">
        <v>6444</v>
      </c>
      <c r="F515" s="513" t="s">
        <v>12</v>
      </c>
      <c r="G515" s="513" t="s">
        <v>2023</v>
      </c>
      <c r="H515" s="513" t="s">
        <v>847</v>
      </c>
      <c r="I515" s="514" t="s">
        <v>8493</v>
      </c>
      <c r="J515" s="514"/>
      <c r="K515" s="514" t="s">
        <v>8494</v>
      </c>
      <c r="L515" s="514" t="s">
        <v>8495</v>
      </c>
      <c r="M515" s="514"/>
      <c r="N515" s="518"/>
      <c r="O515" s="514"/>
      <c r="P515" s="517" t="s">
        <v>6455</v>
      </c>
      <c r="Q515" s="515" t="s">
        <v>471</v>
      </c>
      <c r="R515" s="515" t="s">
        <v>95</v>
      </c>
      <c r="S515" s="514"/>
      <c r="T515" s="514"/>
      <c r="U515" s="514"/>
    </row>
    <row r="516">
      <c r="A516" s="513" t="s">
        <v>4691</v>
      </c>
      <c r="B516" s="530" t="s">
        <v>8496</v>
      </c>
      <c r="C516" s="513" t="s">
        <v>5769</v>
      </c>
      <c r="D516" s="514" t="s">
        <v>338</v>
      </c>
      <c r="E516" s="514" t="s">
        <v>6444</v>
      </c>
      <c r="F516" s="513" t="s">
        <v>11</v>
      </c>
      <c r="G516" s="513" t="s">
        <v>2023</v>
      </c>
      <c r="H516" s="514" t="s">
        <v>2267</v>
      </c>
      <c r="I516" s="514" t="s">
        <v>8497</v>
      </c>
      <c r="J516" s="514"/>
      <c r="K516" s="514" t="s">
        <v>8498</v>
      </c>
      <c r="L516" s="514" t="s">
        <v>8499</v>
      </c>
      <c r="M516" s="514"/>
      <c r="N516" s="514"/>
      <c r="O516" s="514"/>
      <c r="P516" s="517" t="s">
        <v>6455</v>
      </c>
      <c r="Q516" s="515" t="s">
        <v>471</v>
      </c>
      <c r="R516" s="515" t="s">
        <v>95</v>
      </c>
      <c r="S516" s="514"/>
      <c r="T516" s="514"/>
      <c r="U516" s="514"/>
    </row>
    <row r="517">
      <c r="A517" s="513" t="s">
        <v>4695</v>
      </c>
      <c r="B517" s="530" t="s">
        <v>8496</v>
      </c>
      <c r="C517" s="513" t="s">
        <v>5769</v>
      </c>
      <c r="D517" s="514" t="s">
        <v>338</v>
      </c>
      <c r="E517" s="514" t="s">
        <v>6444</v>
      </c>
      <c r="F517" s="513" t="s">
        <v>11</v>
      </c>
      <c r="G517" s="513" t="s">
        <v>2023</v>
      </c>
      <c r="H517" s="514" t="s">
        <v>2267</v>
      </c>
      <c r="I517" s="514" t="s">
        <v>8500</v>
      </c>
      <c r="J517" s="514"/>
      <c r="K517" s="514" t="s">
        <v>8501</v>
      </c>
      <c r="L517" s="514" t="s">
        <v>8502</v>
      </c>
      <c r="M517" s="514"/>
      <c r="N517" s="514"/>
      <c r="O517" s="514"/>
      <c r="P517" s="517" t="s">
        <v>6455</v>
      </c>
      <c r="Q517" s="515" t="s">
        <v>471</v>
      </c>
      <c r="R517" s="515" t="s">
        <v>95</v>
      </c>
      <c r="S517" s="514"/>
      <c r="T517" s="514"/>
      <c r="U517" s="514"/>
    </row>
    <row r="518">
      <c r="A518" s="513" t="s">
        <v>4699</v>
      </c>
      <c r="B518" s="530" t="s">
        <v>8496</v>
      </c>
      <c r="C518" s="513" t="s">
        <v>5769</v>
      </c>
      <c r="D518" s="514" t="s">
        <v>338</v>
      </c>
      <c r="E518" s="514" t="s">
        <v>6444</v>
      </c>
      <c r="F518" s="513" t="s">
        <v>11</v>
      </c>
      <c r="G518" s="513" t="s">
        <v>2023</v>
      </c>
      <c r="H518" s="514" t="s">
        <v>2267</v>
      </c>
      <c r="I518" s="514" t="s">
        <v>8503</v>
      </c>
      <c r="J518" s="514"/>
      <c r="K518" s="514" t="s">
        <v>8504</v>
      </c>
      <c r="L518" s="514" t="s">
        <v>8505</v>
      </c>
      <c r="M518" s="514"/>
      <c r="N518" s="514"/>
      <c r="O518" s="514"/>
      <c r="P518" s="529">
        <v>45570.0</v>
      </c>
      <c r="Q518" s="515" t="s">
        <v>94</v>
      </c>
      <c r="R518" s="515" t="s">
        <v>95</v>
      </c>
      <c r="S518" s="514"/>
      <c r="T518" s="514"/>
      <c r="U518" s="514"/>
    </row>
    <row r="519">
      <c r="A519" s="513" t="s">
        <v>4706</v>
      </c>
      <c r="B519" s="522" t="s">
        <v>8340</v>
      </c>
      <c r="C519" s="514" t="s">
        <v>6288</v>
      </c>
      <c r="D519" s="514" t="s">
        <v>338</v>
      </c>
      <c r="E519" s="514" t="s">
        <v>6444</v>
      </c>
      <c r="F519" s="560" t="s">
        <v>12</v>
      </c>
      <c r="G519" s="513" t="s">
        <v>2023</v>
      </c>
      <c r="H519" s="556" t="s">
        <v>847</v>
      </c>
      <c r="I519" s="514" t="s">
        <v>8506</v>
      </c>
      <c r="J519" s="514"/>
      <c r="K519" s="514" t="s">
        <v>8507</v>
      </c>
      <c r="L519" s="514" t="s">
        <v>8508</v>
      </c>
      <c r="M519" s="514"/>
      <c r="N519" s="514"/>
      <c r="O519" s="514"/>
      <c r="P519" s="517" t="s">
        <v>6455</v>
      </c>
      <c r="Q519" s="515" t="s">
        <v>471</v>
      </c>
      <c r="R519" s="515" t="s">
        <v>95</v>
      </c>
      <c r="S519" s="514"/>
      <c r="T519" s="514"/>
      <c r="U519" s="514"/>
    </row>
    <row r="520">
      <c r="A520" s="513" t="s">
        <v>4710</v>
      </c>
      <c r="B520" s="522" t="s">
        <v>8340</v>
      </c>
      <c r="C520" s="514" t="s">
        <v>6288</v>
      </c>
      <c r="D520" s="514" t="s">
        <v>338</v>
      </c>
      <c r="E520" s="514" t="s">
        <v>6444</v>
      </c>
      <c r="F520" s="560" t="s">
        <v>11</v>
      </c>
      <c r="G520" s="513" t="s">
        <v>2023</v>
      </c>
      <c r="H520" s="556" t="s">
        <v>847</v>
      </c>
      <c r="I520" s="514" t="s">
        <v>8509</v>
      </c>
      <c r="J520" s="514"/>
      <c r="K520" s="514" t="s">
        <v>8510</v>
      </c>
      <c r="L520" s="514" t="s">
        <v>8511</v>
      </c>
      <c r="M520" s="514"/>
      <c r="N520" s="514"/>
      <c r="O520" s="514"/>
      <c r="P520" s="517" t="s">
        <v>6455</v>
      </c>
      <c r="Q520" s="515" t="s">
        <v>471</v>
      </c>
      <c r="R520" s="515" t="s">
        <v>95</v>
      </c>
      <c r="S520" s="514"/>
      <c r="T520" s="514"/>
      <c r="U520" s="514"/>
    </row>
    <row r="521">
      <c r="A521" s="513" t="s">
        <v>4715</v>
      </c>
      <c r="B521" s="514" t="s">
        <v>8458</v>
      </c>
      <c r="C521" s="514" t="s">
        <v>8459</v>
      </c>
      <c r="D521" s="514" t="s">
        <v>338</v>
      </c>
      <c r="E521" s="514" t="s">
        <v>6444</v>
      </c>
      <c r="F521" s="560" t="s">
        <v>11</v>
      </c>
      <c r="G521" s="513" t="s">
        <v>2023</v>
      </c>
      <c r="H521" s="556" t="s">
        <v>847</v>
      </c>
      <c r="I521" s="514" t="s">
        <v>8463</v>
      </c>
      <c r="J521" s="514"/>
      <c r="K521" s="514" t="s">
        <v>8464</v>
      </c>
      <c r="L521" s="514" t="s">
        <v>8465</v>
      </c>
      <c r="M521" s="514"/>
      <c r="N521" s="518"/>
      <c r="O521" s="514"/>
      <c r="P521" s="517" t="s">
        <v>6455</v>
      </c>
      <c r="Q521" s="515" t="s">
        <v>471</v>
      </c>
      <c r="R521" s="515" t="s">
        <v>95</v>
      </c>
      <c r="S521" s="514"/>
      <c r="T521" s="514"/>
      <c r="U521" s="514"/>
    </row>
    <row r="522">
      <c r="A522" s="513" t="s">
        <v>4720</v>
      </c>
      <c r="B522" s="514" t="s">
        <v>8458</v>
      </c>
      <c r="C522" s="514" t="s">
        <v>8459</v>
      </c>
      <c r="D522" s="514" t="s">
        <v>338</v>
      </c>
      <c r="E522" s="514" t="s">
        <v>6444</v>
      </c>
      <c r="F522" s="560" t="s">
        <v>12</v>
      </c>
      <c r="G522" s="513" t="s">
        <v>2023</v>
      </c>
      <c r="H522" s="556" t="s">
        <v>847</v>
      </c>
      <c r="I522" s="514" t="s">
        <v>8512</v>
      </c>
      <c r="J522" s="514"/>
      <c r="K522" s="514" t="s">
        <v>8513</v>
      </c>
      <c r="L522" s="514" t="s">
        <v>8514</v>
      </c>
      <c r="M522" s="514"/>
      <c r="N522" s="514"/>
      <c r="O522" s="514"/>
      <c r="P522" s="517" t="s">
        <v>6455</v>
      </c>
      <c r="Q522" s="515" t="s">
        <v>471</v>
      </c>
      <c r="R522" s="515" t="s">
        <v>95</v>
      </c>
      <c r="S522" s="514"/>
      <c r="T522" s="514"/>
      <c r="U522" s="514"/>
    </row>
    <row r="523">
      <c r="A523" s="513" t="s">
        <v>4725</v>
      </c>
      <c r="B523" s="513" t="s">
        <v>8515</v>
      </c>
      <c r="C523" s="514" t="s">
        <v>3756</v>
      </c>
      <c r="D523" s="514" t="s">
        <v>338</v>
      </c>
      <c r="E523" s="514" t="s">
        <v>8462</v>
      </c>
      <c r="F523" s="513" t="s">
        <v>12</v>
      </c>
      <c r="G523" s="513" t="s">
        <v>2023</v>
      </c>
      <c r="H523" s="514" t="s">
        <v>2267</v>
      </c>
      <c r="I523" s="514" t="s">
        <v>8516</v>
      </c>
      <c r="J523" s="514"/>
      <c r="K523" s="514" t="s">
        <v>8517</v>
      </c>
      <c r="L523" s="514" t="s">
        <v>8518</v>
      </c>
      <c r="M523" s="514"/>
      <c r="N523" s="514"/>
      <c r="O523" s="514"/>
      <c r="P523" s="528">
        <v>45327.0</v>
      </c>
      <c r="Q523" s="515" t="s">
        <v>490</v>
      </c>
      <c r="R523" s="515" t="s">
        <v>95</v>
      </c>
      <c r="S523" s="514"/>
      <c r="T523" s="514"/>
      <c r="U523" s="514"/>
    </row>
    <row r="524">
      <c r="A524" s="513" t="s">
        <v>4730</v>
      </c>
      <c r="B524" s="513" t="s">
        <v>8515</v>
      </c>
      <c r="C524" s="514" t="s">
        <v>3756</v>
      </c>
      <c r="D524" s="514" t="s">
        <v>338</v>
      </c>
      <c r="E524" s="514" t="s">
        <v>8462</v>
      </c>
      <c r="F524" s="513" t="s">
        <v>12</v>
      </c>
      <c r="G524" s="513" t="s">
        <v>2023</v>
      </c>
      <c r="H524" s="514" t="s">
        <v>2267</v>
      </c>
      <c r="I524" s="514" t="s">
        <v>8519</v>
      </c>
      <c r="J524" s="514"/>
      <c r="K524" s="514" t="s">
        <v>8520</v>
      </c>
      <c r="L524" s="514" t="s">
        <v>8521</v>
      </c>
      <c r="M524" s="514"/>
      <c r="N524" s="514"/>
      <c r="O524" s="514"/>
      <c r="P524" s="528">
        <v>45327.0</v>
      </c>
      <c r="Q524" s="515" t="s">
        <v>490</v>
      </c>
      <c r="R524" s="515" t="s">
        <v>95</v>
      </c>
      <c r="S524" s="514"/>
      <c r="T524" s="514"/>
      <c r="U524" s="514"/>
    </row>
    <row r="525">
      <c r="A525" s="513" t="s">
        <v>4734</v>
      </c>
      <c r="B525" s="513" t="s">
        <v>6780</v>
      </c>
      <c r="C525" s="514" t="s">
        <v>3756</v>
      </c>
      <c r="D525" s="514" t="s">
        <v>338</v>
      </c>
      <c r="E525" s="514" t="s">
        <v>6444</v>
      </c>
      <c r="F525" s="513" t="s">
        <v>11</v>
      </c>
      <c r="G525" s="513" t="s">
        <v>2023</v>
      </c>
      <c r="H525" s="514" t="s">
        <v>2267</v>
      </c>
      <c r="I525" s="514" t="s">
        <v>6781</v>
      </c>
      <c r="J525" s="514"/>
      <c r="K525" s="514" t="s">
        <v>6783</v>
      </c>
      <c r="L525" s="514" t="s">
        <v>6784</v>
      </c>
      <c r="M525" s="514"/>
      <c r="N525" s="514"/>
      <c r="O525" s="514"/>
      <c r="P525" s="517" t="s">
        <v>6455</v>
      </c>
      <c r="Q525" s="515" t="s">
        <v>471</v>
      </c>
      <c r="R525" s="515" t="s">
        <v>95</v>
      </c>
      <c r="S525" s="514"/>
      <c r="T525" s="514"/>
      <c r="U525" s="514"/>
    </row>
    <row r="526">
      <c r="A526" s="513" t="s">
        <v>4739</v>
      </c>
      <c r="B526" s="513" t="s">
        <v>6780</v>
      </c>
      <c r="C526" s="514" t="s">
        <v>3756</v>
      </c>
      <c r="D526" s="514" t="s">
        <v>338</v>
      </c>
      <c r="E526" s="514" t="s">
        <v>6444</v>
      </c>
      <c r="F526" s="513" t="s">
        <v>11</v>
      </c>
      <c r="G526" s="513" t="s">
        <v>2023</v>
      </c>
      <c r="H526" s="514" t="s">
        <v>2267</v>
      </c>
      <c r="I526" s="514" t="s">
        <v>6789</v>
      </c>
      <c r="J526" s="514"/>
      <c r="K526" s="514" t="s">
        <v>6791</v>
      </c>
      <c r="L526" s="514" t="s">
        <v>6784</v>
      </c>
      <c r="M526" s="514"/>
      <c r="N526" s="514"/>
      <c r="O526" s="514"/>
      <c r="P526" s="517" t="s">
        <v>6455</v>
      </c>
      <c r="Q526" s="515" t="s">
        <v>471</v>
      </c>
      <c r="R526" s="515" t="s">
        <v>95</v>
      </c>
      <c r="S526" s="514"/>
      <c r="T526" s="514"/>
      <c r="U526" s="514"/>
    </row>
    <row r="527">
      <c r="A527" s="513" t="s">
        <v>4744</v>
      </c>
      <c r="B527" s="513" t="s">
        <v>6780</v>
      </c>
      <c r="C527" s="514" t="s">
        <v>3756</v>
      </c>
      <c r="D527" s="514" t="s">
        <v>338</v>
      </c>
      <c r="E527" s="514" t="s">
        <v>6444</v>
      </c>
      <c r="F527" s="513" t="s">
        <v>11</v>
      </c>
      <c r="G527" s="513" t="s">
        <v>2023</v>
      </c>
      <c r="H527" s="514" t="s">
        <v>2267</v>
      </c>
      <c r="I527" s="514" t="s">
        <v>6796</v>
      </c>
      <c r="J527" s="514"/>
      <c r="K527" s="514" t="s">
        <v>6798</v>
      </c>
      <c r="L527" s="514" t="s">
        <v>6784</v>
      </c>
      <c r="M527" s="514"/>
      <c r="N527" s="514"/>
      <c r="O527" s="514"/>
      <c r="P527" s="524"/>
      <c r="Q527" s="514"/>
      <c r="R527" s="514" t="s">
        <v>620</v>
      </c>
      <c r="S527" s="514" t="s">
        <v>8522</v>
      </c>
      <c r="T527" s="514" t="s">
        <v>57</v>
      </c>
      <c r="U527" s="514"/>
    </row>
    <row r="528">
      <c r="A528" s="513" t="s">
        <v>4748</v>
      </c>
      <c r="B528" s="513" t="s">
        <v>6780</v>
      </c>
      <c r="C528" s="514" t="s">
        <v>3756</v>
      </c>
      <c r="D528" s="514" t="s">
        <v>338</v>
      </c>
      <c r="E528" s="514" t="s">
        <v>6444</v>
      </c>
      <c r="F528" s="513" t="s">
        <v>11</v>
      </c>
      <c r="G528" s="513" t="s">
        <v>2023</v>
      </c>
      <c r="H528" s="514" t="s">
        <v>2267</v>
      </c>
      <c r="I528" s="514" t="s">
        <v>6800</v>
      </c>
      <c r="J528" s="514"/>
      <c r="K528" s="514" t="s">
        <v>8523</v>
      </c>
      <c r="L528" s="514" t="s">
        <v>6784</v>
      </c>
      <c r="M528" s="514"/>
      <c r="N528" s="514"/>
      <c r="O528" s="514"/>
      <c r="P528" s="517" t="s">
        <v>6455</v>
      </c>
      <c r="Q528" s="515" t="s">
        <v>471</v>
      </c>
      <c r="R528" s="515" t="s">
        <v>95</v>
      </c>
      <c r="S528" s="514"/>
      <c r="T528" s="514"/>
      <c r="U528" s="514"/>
    </row>
    <row r="529">
      <c r="A529" s="513" t="s">
        <v>4753</v>
      </c>
      <c r="B529" s="514" t="s">
        <v>8524</v>
      </c>
      <c r="C529" s="514" t="s">
        <v>2552</v>
      </c>
      <c r="D529" s="514" t="s">
        <v>338</v>
      </c>
      <c r="E529" s="514" t="s">
        <v>6444</v>
      </c>
      <c r="F529" s="513" t="s">
        <v>12</v>
      </c>
      <c r="G529" s="513" t="s">
        <v>2023</v>
      </c>
      <c r="H529" s="514" t="s">
        <v>2267</v>
      </c>
      <c r="I529" s="513" t="s">
        <v>8525</v>
      </c>
      <c r="J529" s="514"/>
      <c r="K529" s="514" t="s">
        <v>8526</v>
      </c>
      <c r="L529" s="543" t="s">
        <v>8527</v>
      </c>
      <c r="M529" s="514"/>
      <c r="N529" s="514"/>
      <c r="O529" s="514"/>
      <c r="P529" s="517" t="s">
        <v>6455</v>
      </c>
      <c r="Q529" s="515" t="s">
        <v>471</v>
      </c>
      <c r="R529" s="515" t="s">
        <v>95</v>
      </c>
      <c r="S529" s="514"/>
      <c r="T529" s="514"/>
      <c r="U529" s="514"/>
    </row>
    <row r="530">
      <c r="A530" s="513" t="s">
        <v>4757</v>
      </c>
      <c r="B530" s="514" t="s">
        <v>6276</v>
      </c>
      <c r="C530" s="514" t="s">
        <v>5185</v>
      </c>
      <c r="D530" s="514" t="s">
        <v>338</v>
      </c>
      <c r="E530" s="514" t="s">
        <v>6444</v>
      </c>
      <c r="F530" s="513" t="s">
        <v>8528</v>
      </c>
      <c r="G530" s="513" t="s">
        <v>2023</v>
      </c>
      <c r="H530" s="514" t="s">
        <v>2267</v>
      </c>
      <c r="I530" s="514" t="s">
        <v>8529</v>
      </c>
      <c r="J530" s="514"/>
      <c r="K530" s="514" t="s">
        <v>8530</v>
      </c>
      <c r="L530" s="514" t="s">
        <v>8531</v>
      </c>
      <c r="M530" s="514"/>
      <c r="N530" s="514"/>
      <c r="O530" s="514"/>
      <c r="P530" s="528">
        <v>45327.0</v>
      </c>
      <c r="Q530" s="515" t="s">
        <v>490</v>
      </c>
      <c r="R530" s="515" t="s">
        <v>95</v>
      </c>
      <c r="S530" s="514"/>
      <c r="T530" s="514"/>
      <c r="U530" s="514"/>
    </row>
    <row r="531">
      <c r="A531" s="513" t="s">
        <v>4762</v>
      </c>
      <c r="B531" s="514" t="s">
        <v>8458</v>
      </c>
      <c r="C531" s="514" t="s">
        <v>8459</v>
      </c>
      <c r="D531" s="514" t="s">
        <v>338</v>
      </c>
      <c r="E531" s="514" t="s">
        <v>28</v>
      </c>
      <c r="F531" s="513" t="s">
        <v>12</v>
      </c>
      <c r="G531" s="513" t="s">
        <v>2023</v>
      </c>
      <c r="H531" s="514" t="s">
        <v>847</v>
      </c>
      <c r="I531" s="514" t="s">
        <v>8532</v>
      </c>
      <c r="J531" s="514"/>
      <c r="K531" s="514" t="s">
        <v>8533</v>
      </c>
      <c r="L531" s="514" t="s">
        <v>8534</v>
      </c>
      <c r="M531" s="514"/>
      <c r="N531" s="514"/>
      <c r="O531" s="514"/>
      <c r="P531" s="528">
        <v>45327.0</v>
      </c>
      <c r="Q531" s="515" t="s">
        <v>490</v>
      </c>
      <c r="R531" s="515" t="s">
        <v>95</v>
      </c>
      <c r="S531" s="514"/>
      <c r="T531" s="514"/>
      <c r="U531" s="514"/>
    </row>
    <row r="532">
      <c r="A532" s="513" t="s">
        <v>4768</v>
      </c>
      <c r="B532" s="514" t="s">
        <v>8535</v>
      </c>
      <c r="C532" s="514" t="s">
        <v>6310</v>
      </c>
      <c r="D532" s="514" t="s">
        <v>338</v>
      </c>
      <c r="E532" s="514" t="s">
        <v>28</v>
      </c>
      <c r="F532" s="560" t="s">
        <v>11</v>
      </c>
      <c r="G532" s="513" t="s">
        <v>2023</v>
      </c>
      <c r="H532" s="556" t="s">
        <v>847</v>
      </c>
      <c r="I532" s="514" t="s">
        <v>8536</v>
      </c>
      <c r="J532" s="514"/>
      <c r="K532" s="514" t="s">
        <v>8537</v>
      </c>
      <c r="L532" s="514" t="s">
        <v>8538</v>
      </c>
      <c r="M532" s="514"/>
      <c r="N532" s="514"/>
      <c r="O532" s="514"/>
      <c r="P532" s="528">
        <v>45327.0</v>
      </c>
      <c r="Q532" s="515" t="s">
        <v>490</v>
      </c>
      <c r="R532" s="515" t="s">
        <v>95</v>
      </c>
      <c r="S532" s="514"/>
      <c r="T532" s="514"/>
      <c r="U532" s="514"/>
    </row>
    <row r="533">
      <c r="A533" s="513" t="s">
        <v>4774</v>
      </c>
      <c r="B533" s="514" t="s">
        <v>8458</v>
      </c>
      <c r="C533" s="514" t="s">
        <v>8459</v>
      </c>
      <c r="D533" s="514" t="s">
        <v>338</v>
      </c>
      <c r="E533" s="514" t="s">
        <v>28</v>
      </c>
      <c r="F533" s="560" t="s">
        <v>11</v>
      </c>
      <c r="G533" s="513" t="s">
        <v>2023</v>
      </c>
      <c r="H533" s="556" t="s">
        <v>847</v>
      </c>
      <c r="I533" s="514" t="s">
        <v>8539</v>
      </c>
      <c r="J533" s="514"/>
      <c r="K533" s="514" t="s">
        <v>8533</v>
      </c>
      <c r="L533" s="514" t="s">
        <v>8534</v>
      </c>
      <c r="M533" s="514"/>
      <c r="N533" s="518"/>
      <c r="O533" s="514"/>
      <c r="P533" s="517" t="s">
        <v>6455</v>
      </c>
      <c r="Q533" s="515" t="s">
        <v>471</v>
      </c>
      <c r="R533" s="515" t="s">
        <v>95</v>
      </c>
      <c r="S533" s="514"/>
      <c r="T533" s="514"/>
      <c r="U533" s="514"/>
    </row>
    <row r="534">
      <c r="A534" s="513" t="s">
        <v>4780</v>
      </c>
      <c r="B534" s="513" t="s">
        <v>8540</v>
      </c>
      <c r="C534" s="513" t="s">
        <v>5769</v>
      </c>
      <c r="D534" s="514" t="s">
        <v>338</v>
      </c>
      <c r="E534" s="514" t="s">
        <v>28</v>
      </c>
      <c r="F534" s="513" t="s">
        <v>11</v>
      </c>
      <c r="G534" s="513" t="s">
        <v>2023</v>
      </c>
      <c r="H534" s="514" t="s">
        <v>847</v>
      </c>
      <c r="I534" s="514" t="s">
        <v>8541</v>
      </c>
      <c r="J534" s="514"/>
      <c r="K534" s="514" t="s">
        <v>8542</v>
      </c>
      <c r="L534" s="514" t="s">
        <v>8543</v>
      </c>
      <c r="M534" s="514"/>
      <c r="N534" s="514"/>
      <c r="O534" s="514"/>
      <c r="P534" s="517" t="s">
        <v>6455</v>
      </c>
      <c r="Q534" s="515" t="s">
        <v>471</v>
      </c>
      <c r="R534" s="515" t="s">
        <v>95</v>
      </c>
      <c r="S534" s="514"/>
      <c r="T534" s="514"/>
      <c r="U534" s="514"/>
    </row>
    <row r="535">
      <c r="A535" s="513" t="s">
        <v>4784</v>
      </c>
      <c r="B535" s="513" t="s">
        <v>8540</v>
      </c>
      <c r="C535" s="514" t="s">
        <v>55</v>
      </c>
      <c r="D535" s="514" t="s">
        <v>338</v>
      </c>
      <c r="E535" s="514" t="s">
        <v>28</v>
      </c>
      <c r="F535" s="513" t="s">
        <v>11</v>
      </c>
      <c r="G535" s="513" t="s">
        <v>2023</v>
      </c>
      <c r="H535" s="514" t="s">
        <v>847</v>
      </c>
      <c r="I535" s="514" t="s">
        <v>8544</v>
      </c>
      <c r="J535" s="514"/>
      <c r="K535" s="514" t="s">
        <v>8545</v>
      </c>
      <c r="L535" s="514" t="s">
        <v>8546</v>
      </c>
      <c r="M535" s="514"/>
      <c r="N535" s="514"/>
      <c r="O535" s="514"/>
      <c r="P535" s="517" t="s">
        <v>6455</v>
      </c>
      <c r="Q535" s="515" t="s">
        <v>471</v>
      </c>
      <c r="R535" s="515" t="s">
        <v>95</v>
      </c>
      <c r="S535" s="514"/>
      <c r="T535" s="514"/>
      <c r="U535" s="514"/>
    </row>
    <row r="536">
      <c r="A536" s="513" t="s">
        <v>4791</v>
      </c>
      <c r="B536" s="513" t="s">
        <v>6864</v>
      </c>
      <c r="C536" s="513" t="s">
        <v>6865</v>
      </c>
      <c r="D536" s="514" t="s">
        <v>338</v>
      </c>
      <c r="E536" s="514" t="s">
        <v>28</v>
      </c>
      <c r="F536" s="513" t="s">
        <v>11</v>
      </c>
      <c r="G536" s="513" t="s">
        <v>2023</v>
      </c>
      <c r="H536" s="513" t="s">
        <v>847</v>
      </c>
      <c r="I536" s="514" t="s">
        <v>8547</v>
      </c>
      <c r="J536" s="514"/>
      <c r="K536" s="514" t="s">
        <v>8548</v>
      </c>
      <c r="L536" s="514" t="s">
        <v>8549</v>
      </c>
      <c r="M536" s="514"/>
      <c r="N536" s="514"/>
      <c r="O536" s="514"/>
      <c r="P536" s="528">
        <v>45327.0</v>
      </c>
      <c r="Q536" s="515" t="s">
        <v>490</v>
      </c>
      <c r="R536" s="515" t="s">
        <v>95</v>
      </c>
      <c r="S536" s="514"/>
      <c r="T536" s="514"/>
      <c r="U536" s="514"/>
    </row>
    <row r="537">
      <c r="A537" s="513" t="s">
        <v>4796</v>
      </c>
      <c r="B537" s="513" t="s">
        <v>8540</v>
      </c>
      <c r="C537" s="513" t="s">
        <v>5769</v>
      </c>
      <c r="D537" s="514" t="s">
        <v>338</v>
      </c>
      <c r="E537" s="514" t="s">
        <v>28</v>
      </c>
      <c r="F537" s="513" t="s">
        <v>11</v>
      </c>
      <c r="G537" s="513" t="s">
        <v>2023</v>
      </c>
      <c r="H537" s="514" t="s">
        <v>847</v>
      </c>
      <c r="I537" s="514" t="s">
        <v>8550</v>
      </c>
      <c r="J537" s="514"/>
      <c r="K537" s="514" t="s">
        <v>8542</v>
      </c>
      <c r="L537" s="514" t="s">
        <v>8543</v>
      </c>
      <c r="M537" s="514"/>
      <c r="N537" s="514"/>
      <c r="O537" s="514"/>
      <c r="P537" s="517" t="s">
        <v>6455</v>
      </c>
      <c r="Q537" s="515" t="s">
        <v>471</v>
      </c>
      <c r="R537" s="515" t="s">
        <v>95</v>
      </c>
      <c r="S537" s="514"/>
      <c r="T537" s="514"/>
      <c r="U537" s="514"/>
    </row>
    <row r="538">
      <c r="A538" s="513" t="s">
        <v>4801</v>
      </c>
      <c r="B538" s="513" t="s">
        <v>8540</v>
      </c>
      <c r="C538" s="513" t="s">
        <v>5769</v>
      </c>
      <c r="D538" s="514" t="s">
        <v>338</v>
      </c>
      <c r="E538" s="514" t="s">
        <v>28</v>
      </c>
      <c r="F538" s="513" t="s">
        <v>12</v>
      </c>
      <c r="G538" s="513" t="s">
        <v>2023</v>
      </c>
      <c r="H538" s="514" t="s">
        <v>847</v>
      </c>
      <c r="I538" s="514" t="s">
        <v>8551</v>
      </c>
      <c r="J538" s="514"/>
      <c r="K538" s="514" t="s">
        <v>8552</v>
      </c>
      <c r="L538" s="514" t="s">
        <v>8553</v>
      </c>
      <c r="M538" s="514"/>
      <c r="N538" s="514"/>
      <c r="O538" s="514"/>
      <c r="P538" s="517" t="s">
        <v>6455</v>
      </c>
      <c r="Q538" s="515" t="s">
        <v>471</v>
      </c>
      <c r="R538" s="515" t="s">
        <v>95</v>
      </c>
      <c r="S538" s="514"/>
      <c r="T538" s="514"/>
      <c r="U538" s="514"/>
    </row>
    <row r="539">
      <c r="A539" s="513" t="s">
        <v>4806</v>
      </c>
      <c r="B539" s="513" t="s">
        <v>6864</v>
      </c>
      <c r="C539" s="513" t="s">
        <v>6865</v>
      </c>
      <c r="D539" s="513" t="s">
        <v>296</v>
      </c>
      <c r="E539" s="513" t="s">
        <v>6555</v>
      </c>
      <c r="F539" s="513" t="s">
        <v>11</v>
      </c>
      <c r="G539" s="514" t="s">
        <v>465</v>
      </c>
      <c r="H539" s="513" t="s">
        <v>847</v>
      </c>
      <c r="I539" s="514" t="s">
        <v>6994</v>
      </c>
      <c r="J539" s="514" t="s">
        <v>6995</v>
      </c>
      <c r="K539" s="514" t="s">
        <v>6996</v>
      </c>
      <c r="L539" s="514" t="s">
        <v>6997</v>
      </c>
      <c r="M539" s="514"/>
      <c r="N539" s="514" t="s">
        <v>6998</v>
      </c>
      <c r="O539" s="514"/>
      <c r="P539" s="528">
        <v>45356.0</v>
      </c>
      <c r="Q539" s="515" t="s">
        <v>490</v>
      </c>
      <c r="R539" s="515" t="s">
        <v>95</v>
      </c>
      <c r="S539" s="514"/>
      <c r="T539" s="514"/>
      <c r="U539" s="514"/>
    </row>
    <row r="540">
      <c r="A540" s="513" t="s">
        <v>4811</v>
      </c>
      <c r="B540" s="513" t="s">
        <v>6864</v>
      </c>
      <c r="C540" s="513" t="s">
        <v>6865</v>
      </c>
      <c r="D540" s="514" t="s">
        <v>338</v>
      </c>
      <c r="E540" s="514" t="s">
        <v>28</v>
      </c>
      <c r="F540" s="513" t="s">
        <v>11</v>
      </c>
      <c r="G540" s="513" t="s">
        <v>2023</v>
      </c>
      <c r="H540" s="513" t="s">
        <v>847</v>
      </c>
      <c r="I540" s="514" t="s">
        <v>7009</v>
      </c>
      <c r="J540" s="514"/>
      <c r="K540" s="514" t="s">
        <v>8554</v>
      </c>
      <c r="L540" s="514" t="s">
        <v>8555</v>
      </c>
      <c r="M540" s="514"/>
      <c r="N540" s="514"/>
      <c r="O540" s="514"/>
      <c r="P540" s="529">
        <v>45570.0</v>
      </c>
      <c r="Q540" s="515" t="s">
        <v>471</v>
      </c>
      <c r="R540" s="515" t="s">
        <v>95</v>
      </c>
      <c r="S540" s="514"/>
      <c r="T540" s="514"/>
      <c r="U540" s="514"/>
    </row>
    <row r="541">
      <c r="A541" s="513" t="s">
        <v>4816</v>
      </c>
      <c r="B541" s="513" t="s">
        <v>8556</v>
      </c>
      <c r="C541" s="513" t="s">
        <v>8557</v>
      </c>
      <c r="D541" s="513" t="s">
        <v>296</v>
      </c>
      <c r="E541" s="513" t="s">
        <v>5475</v>
      </c>
      <c r="F541" s="513" t="s">
        <v>11</v>
      </c>
      <c r="G541" s="514" t="s">
        <v>588</v>
      </c>
      <c r="H541" s="513" t="s">
        <v>1646</v>
      </c>
      <c r="I541" s="514" t="s">
        <v>8558</v>
      </c>
      <c r="J541" s="514" t="s">
        <v>8559</v>
      </c>
      <c r="K541" s="514" t="s">
        <v>8560</v>
      </c>
      <c r="L541" s="514" t="s">
        <v>8561</v>
      </c>
      <c r="M541" s="514"/>
      <c r="N541" s="514"/>
      <c r="O541" s="568"/>
      <c r="P541" s="528">
        <v>45570.0</v>
      </c>
      <c r="Q541" s="515" t="s">
        <v>490</v>
      </c>
      <c r="R541" s="515" t="s">
        <v>95</v>
      </c>
      <c r="S541" s="568"/>
      <c r="T541" s="514"/>
      <c r="U541" s="514"/>
    </row>
    <row r="542">
      <c r="A542" s="513" t="s">
        <v>4821</v>
      </c>
      <c r="B542" s="513" t="s">
        <v>8556</v>
      </c>
      <c r="C542" s="513" t="s">
        <v>8557</v>
      </c>
      <c r="D542" s="513" t="s">
        <v>296</v>
      </c>
      <c r="E542" s="513" t="s">
        <v>5475</v>
      </c>
      <c r="F542" s="513" t="s">
        <v>11</v>
      </c>
      <c r="G542" s="514" t="s">
        <v>588</v>
      </c>
      <c r="H542" s="513" t="s">
        <v>1646</v>
      </c>
      <c r="I542" s="514" t="s">
        <v>8562</v>
      </c>
      <c r="J542" s="514" t="s">
        <v>8563</v>
      </c>
      <c r="K542" s="514" t="s">
        <v>8564</v>
      </c>
      <c r="L542" s="514" t="s">
        <v>8565</v>
      </c>
      <c r="M542" s="514"/>
      <c r="N542" s="514"/>
      <c r="O542" s="522"/>
      <c r="P542" s="528">
        <v>45570.0</v>
      </c>
      <c r="Q542" s="515" t="s">
        <v>490</v>
      </c>
      <c r="R542" s="515" t="s">
        <v>95</v>
      </c>
      <c r="S542" s="522"/>
      <c r="T542" s="514"/>
      <c r="U542" s="514"/>
    </row>
    <row r="543">
      <c r="A543" s="513" t="s">
        <v>4826</v>
      </c>
      <c r="B543" s="514"/>
      <c r="C543" s="514"/>
      <c r="D543" s="513" t="s">
        <v>296</v>
      </c>
      <c r="E543" s="513" t="s">
        <v>6421</v>
      </c>
      <c r="F543" s="513" t="s">
        <v>11</v>
      </c>
      <c r="G543" s="514" t="s">
        <v>465</v>
      </c>
      <c r="H543" s="513" t="s">
        <v>847</v>
      </c>
      <c r="I543" s="514" t="s">
        <v>8566</v>
      </c>
      <c r="J543" s="514" t="s">
        <v>8567</v>
      </c>
      <c r="K543" s="514" t="s">
        <v>8568</v>
      </c>
      <c r="L543" s="514" t="s">
        <v>8569</v>
      </c>
      <c r="M543" s="514"/>
      <c r="N543" s="542" t="s">
        <v>8570</v>
      </c>
      <c r="O543" s="514"/>
      <c r="P543" s="515" t="s">
        <v>479</v>
      </c>
      <c r="Q543" s="515" t="s">
        <v>490</v>
      </c>
      <c r="R543" s="515" t="s">
        <v>95</v>
      </c>
      <c r="S543" s="514"/>
      <c r="T543" s="514"/>
      <c r="U543" s="514"/>
    </row>
    <row r="544">
      <c r="A544" s="513" t="s">
        <v>4831</v>
      </c>
      <c r="B544" s="544" t="s">
        <v>8571</v>
      </c>
      <c r="C544" s="514"/>
      <c r="D544" s="513" t="s">
        <v>296</v>
      </c>
      <c r="E544" s="513" t="s">
        <v>296</v>
      </c>
      <c r="F544" s="513" t="s">
        <v>12</v>
      </c>
      <c r="G544" s="514" t="s">
        <v>588</v>
      </c>
      <c r="H544" s="513" t="s">
        <v>847</v>
      </c>
      <c r="I544" s="514" t="s">
        <v>8572</v>
      </c>
      <c r="J544" s="514"/>
      <c r="K544" s="514" t="s">
        <v>8573</v>
      </c>
      <c r="L544" s="514" t="s">
        <v>8574</v>
      </c>
      <c r="M544" s="514"/>
      <c r="N544" s="514"/>
      <c r="O544" s="514"/>
      <c r="P544" s="529">
        <v>45327.0</v>
      </c>
      <c r="Q544" s="515" t="s">
        <v>490</v>
      </c>
      <c r="R544" s="515" t="s">
        <v>95</v>
      </c>
      <c r="S544" s="514"/>
      <c r="T544" s="514"/>
      <c r="U544" s="514"/>
    </row>
    <row r="545">
      <c r="A545" s="513" t="s">
        <v>4835</v>
      </c>
      <c r="B545" s="514"/>
      <c r="C545" s="514"/>
      <c r="D545" s="513" t="s">
        <v>296</v>
      </c>
      <c r="E545" s="513" t="s">
        <v>4243</v>
      </c>
      <c r="F545" s="513" t="s">
        <v>11</v>
      </c>
      <c r="G545" s="514" t="s">
        <v>465</v>
      </c>
      <c r="H545" s="513" t="s">
        <v>847</v>
      </c>
      <c r="I545" s="514" t="s">
        <v>8575</v>
      </c>
      <c r="J545" s="514" t="s">
        <v>4626</v>
      </c>
      <c r="K545" s="514" t="s">
        <v>8576</v>
      </c>
      <c r="L545" s="514" t="s">
        <v>8577</v>
      </c>
      <c r="M545" s="514"/>
      <c r="N545" s="514" t="s">
        <v>8578</v>
      </c>
      <c r="O545" s="514"/>
      <c r="P545" s="515" t="s">
        <v>1026</v>
      </c>
      <c r="Q545" s="515" t="s">
        <v>490</v>
      </c>
      <c r="R545" s="515" t="s">
        <v>95</v>
      </c>
      <c r="S545" s="514"/>
      <c r="T545" s="514"/>
      <c r="U545" s="514"/>
    </row>
    <row r="546">
      <c r="A546" s="513" t="s">
        <v>4841</v>
      </c>
      <c r="B546" s="513" t="s">
        <v>7034</v>
      </c>
      <c r="C546" s="514"/>
      <c r="D546" s="513" t="s">
        <v>296</v>
      </c>
      <c r="E546" s="513" t="s">
        <v>8462</v>
      </c>
      <c r="F546" s="513" t="s">
        <v>11</v>
      </c>
      <c r="G546" s="514" t="s">
        <v>545</v>
      </c>
      <c r="H546" s="514" t="s">
        <v>7158</v>
      </c>
      <c r="I546" s="514" t="s">
        <v>8579</v>
      </c>
      <c r="J546" s="514"/>
      <c r="K546" s="514" t="s">
        <v>8580</v>
      </c>
      <c r="L546" s="514" t="s">
        <v>8581</v>
      </c>
      <c r="M546" s="514" t="s">
        <v>8582</v>
      </c>
      <c r="N546" s="518"/>
      <c r="O546" s="525"/>
      <c r="P546" s="515" t="s">
        <v>1541</v>
      </c>
      <c r="Q546" s="515" t="s">
        <v>490</v>
      </c>
      <c r="R546" s="515" t="s">
        <v>95</v>
      </c>
      <c r="S546" s="525"/>
      <c r="T546" s="514"/>
      <c r="U546" s="514"/>
    </row>
    <row r="547">
      <c r="A547" s="513" t="s">
        <v>4845</v>
      </c>
      <c r="B547" s="513" t="s">
        <v>8583</v>
      </c>
      <c r="C547" s="513" t="s">
        <v>6457</v>
      </c>
      <c r="D547" s="513" t="s">
        <v>296</v>
      </c>
      <c r="E547" s="513" t="s">
        <v>7158</v>
      </c>
      <c r="F547" s="513" t="s">
        <v>12</v>
      </c>
      <c r="G547" s="514" t="s">
        <v>545</v>
      </c>
      <c r="H547" s="513" t="s">
        <v>739</v>
      </c>
      <c r="I547" s="514" t="s">
        <v>8584</v>
      </c>
      <c r="J547" s="514" t="s">
        <v>8585</v>
      </c>
      <c r="K547" s="514" t="s">
        <v>8586</v>
      </c>
      <c r="L547" s="514" t="s">
        <v>8587</v>
      </c>
      <c r="M547" s="515" t="s">
        <v>8588</v>
      </c>
      <c r="N547" s="514"/>
      <c r="O547" s="514"/>
      <c r="P547" s="515" t="s">
        <v>1555</v>
      </c>
      <c r="Q547" s="515" t="s">
        <v>490</v>
      </c>
      <c r="R547" s="521" t="s">
        <v>95</v>
      </c>
      <c r="S547" s="514"/>
      <c r="T547" s="514"/>
      <c r="U547" s="514"/>
    </row>
    <row r="548">
      <c r="A548" s="513" t="s">
        <v>4849</v>
      </c>
      <c r="B548" s="514"/>
      <c r="C548" s="514"/>
      <c r="D548" s="513" t="s">
        <v>296</v>
      </c>
      <c r="E548" s="513" t="s">
        <v>7158</v>
      </c>
      <c r="F548" s="513" t="s">
        <v>12</v>
      </c>
      <c r="G548" s="514" t="s">
        <v>545</v>
      </c>
      <c r="H548" s="513" t="s">
        <v>739</v>
      </c>
      <c r="I548" s="514" t="s">
        <v>8589</v>
      </c>
      <c r="J548" s="514"/>
      <c r="K548" s="514" t="s">
        <v>8590</v>
      </c>
      <c r="L548" s="514" t="s">
        <v>8591</v>
      </c>
      <c r="M548" s="514" t="s">
        <v>8592</v>
      </c>
      <c r="N548" s="514"/>
      <c r="O548" s="514"/>
      <c r="P548" s="529">
        <v>45327.0</v>
      </c>
      <c r="Q548" s="515" t="s">
        <v>490</v>
      </c>
      <c r="R548" s="515" t="s">
        <v>95</v>
      </c>
      <c r="S548" s="514"/>
      <c r="T548" s="514"/>
      <c r="U548" s="514"/>
    </row>
    <row r="549">
      <c r="A549" s="513" t="s">
        <v>4853</v>
      </c>
      <c r="B549" s="544" t="s">
        <v>6502</v>
      </c>
      <c r="C549" s="514"/>
      <c r="D549" s="513" t="s">
        <v>296</v>
      </c>
      <c r="E549" s="513" t="s">
        <v>7158</v>
      </c>
      <c r="F549" s="513" t="s">
        <v>12</v>
      </c>
      <c r="G549" s="514" t="s">
        <v>545</v>
      </c>
      <c r="H549" s="513" t="s">
        <v>847</v>
      </c>
      <c r="I549" s="514" t="s">
        <v>7128</v>
      </c>
      <c r="J549" s="514"/>
      <c r="K549" s="514" t="s">
        <v>7129</v>
      </c>
      <c r="L549" s="514" t="s">
        <v>7130</v>
      </c>
      <c r="M549" s="514" t="s">
        <v>8593</v>
      </c>
      <c r="N549" s="514"/>
      <c r="O549" s="518"/>
      <c r="P549" s="529">
        <v>45327.0</v>
      </c>
      <c r="Q549" s="515" t="s">
        <v>490</v>
      </c>
      <c r="R549" s="515" t="s">
        <v>95</v>
      </c>
      <c r="S549" s="518"/>
      <c r="T549" s="514"/>
      <c r="U549" s="514"/>
    </row>
    <row r="550">
      <c r="A550" s="513" t="s">
        <v>4860</v>
      </c>
      <c r="B550" s="513" t="s">
        <v>6892</v>
      </c>
      <c r="C550" s="513" t="s">
        <v>5058</v>
      </c>
      <c r="D550" s="513" t="s">
        <v>296</v>
      </c>
      <c r="E550" s="513" t="s">
        <v>7158</v>
      </c>
      <c r="F550" s="513" t="s">
        <v>11</v>
      </c>
      <c r="G550" s="514" t="s">
        <v>545</v>
      </c>
      <c r="H550" s="513" t="s">
        <v>847</v>
      </c>
      <c r="I550" s="543" t="s">
        <v>8594</v>
      </c>
      <c r="J550" s="514"/>
      <c r="K550" s="514" t="s">
        <v>8595</v>
      </c>
      <c r="L550" s="514" t="s">
        <v>8596</v>
      </c>
      <c r="M550" s="514" t="s">
        <v>8597</v>
      </c>
      <c r="N550" s="514"/>
      <c r="O550" s="514"/>
      <c r="P550" s="515" t="s">
        <v>1541</v>
      </c>
      <c r="Q550" s="515" t="s">
        <v>490</v>
      </c>
      <c r="R550" s="515" t="s">
        <v>95</v>
      </c>
      <c r="S550" s="514"/>
      <c r="T550" s="514"/>
      <c r="U550" s="514"/>
    </row>
    <row r="551">
      <c r="A551" s="513" t="s">
        <v>4865</v>
      </c>
      <c r="B551" s="513" t="s">
        <v>6456</v>
      </c>
      <c r="C551" s="513" t="s">
        <v>6457</v>
      </c>
      <c r="D551" s="513" t="s">
        <v>296</v>
      </c>
      <c r="E551" s="513" t="s">
        <v>7158</v>
      </c>
      <c r="F551" s="513" t="s">
        <v>12</v>
      </c>
      <c r="G551" s="514" t="s">
        <v>545</v>
      </c>
      <c r="H551" s="513" t="s">
        <v>847</v>
      </c>
      <c r="I551" s="514" t="s">
        <v>8598</v>
      </c>
      <c r="J551" s="514"/>
      <c r="K551" s="514" t="s">
        <v>8599</v>
      </c>
      <c r="L551" s="514" t="s">
        <v>8600</v>
      </c>
      <c r="M551" s="515" t="s">
        <v>8601</v>
      </c>
      <c r="N551" s="514"/>
      <c r="O551" s="514"/>
      <c r="P551" s="515" t="s">
        <v>1555</v>
      </c>
      <c r="Q551" s="515" t="s">
        <v>490</v>
      </c>
      <c r="R551" s="521" t="s">
        <v>95</v>
      </c>
      <c r="S551" s="514"/>
      <c r="T551" s="514"/>
      <c r="U551" s="514"/>
    </row>
    <row r="552">
      <c r="A552" s="513" t="s">
        <v>4870</v>
      </c>
      <c r="B552" s="514"/>
      <c r="C552" s="514"/>
      <c r="D552" s="513" t="s">
        <v>296</v>
      </c>
      <c r="E552" s="513" t="s">
        <v>7158</v>
      </c>
      <c r="F552" s="513" t="s">
        <v>11</v>
      </c>
      <c r="G552" s="514" t="s">
        <v>545</v>
      </c>
      <c r="H552" s="513" t="s">
        <v>847</v>
      </c>
      <c r="I552" s="514" t="s">
        <v>8602</v>
      </c>
      <c r="J552" s="514"/>
      <c r="K552" s="514" t="s">
        <v>7160</v>
      </c>
      <c r="L552" s="514" t="s">
        <v>7161</v>
      </c>
      <c r="M552" s="514" t="s">
        <v>8603</v>
      </c>
      <c r="N552" s="514"/>
      <c r="O552" s="514"/>
      <c r="P552" s="515" t="s">
        <v>1541</v>
      </c>
      <c r="Q552" s="515" t="s">
        <v>490</v>
      </c>
      <c r="R552" s="515" t="s">
        <v>95</v>
      </c>
      <c r="S552" s="514"/>
      <c r="T552" s="514"/>
      <c r="U552" s="514"/>
    </row>
    <row r="553">
      <c r="A553" s="513" t="s">
        <v>4874</v>
      </c>
      <c r="B553" s="514"/>
      <c r="C553" s="514"/>
      <c r="D553" s="513" t="s">
        <v>296</v>
      </c>
      <c r="E553" s="513" t="s">
        <v>7158</v>
      </c>
      <c r="F553" s="513" t="s">
        <v>11</v>
      </c>
      <c r="G553" s="514" t="s">
        <v>545</v>
      </c>
      <c r="H553" s="513" t="s">
        <v>847</v>
      </c>
      <c r="I553" s="514" t="s">
        <v>8604</v>
      </c>
      <c r="J553" s="514"/>
      <c r="K553" s="514" t="s">
        <v>7171</v>
      </c>
      <c r="L553" s="514" t="s">
        <v>7172</v>
      </c>
      <c r="M553" s="514" t="s">
        <v>8605</v>
      </c>
      <c r="N553" s="514"/>
      <c r="O553" s="514"/>
      <c r="P553" s="515" t="s">
        <v>1541</v>
      </c>
      <c r="Q553" s="515" t="s">
        <v>490</v>
      </c>
      <c r="R553" s="515" t="s">
        <v>95</v>
      </c>
      <c r="S553" s="514"/>
      <c r="T553" s="514"/>
      <c r="U553" s="514"/>
    </row>
    <row r="554">
      <c r="A554" s="513" t="s">
        <v>4878</v>
      </c>
      <c r="B554" s="514"/>
      <c r="C554" s="514"/>
      <c r="D554" s="513" t="s">
        <v>296</v>
      </c>
      <c r="E554" s="513" t="s">
        <v>7158</v>
      </c>
      <c r="F554" s="513" t="s">
        <v>12</v>
      </c>
      <c r="G554" s="514" t="s">
        <v>545</v>
      </c>
      <c r="H554" s="513" t="s">
        <v>847</v>
      </c>
      <c r="I554" s="514" t="s">
        <v>8606</v>
      </c>
      <c r="J554" s="514"/>
      <c r="K554" s="514" t="s">
        <v>8607</v>
      </c>
      <c r="L554" s="514" t="s">
        <v>8608</v>
      </c>
      <c r="M554" s="514" t="s">
        <v>8609</v>
      </c>
      <c r="N554" s="514"/>
      <c r="O554" s="514"/>
      <c r="P554" s="529">
        <v>45327.0</v>
      </c>
      <c r="Q554" s="515" t="s">
        <v>490</v>
      </c>
      <c r="R554" s="515" t="s">
        <v>95</v>
      </c>
      <c r="S554" s="514"/>
      <c r="T554" s="514"/>
      <c r="U554" s="514"/>
    </row>
    <row r="555">
      <c r="A555" s="513" t="s">
        <v>4883</v>
      </c>
      <c r="B555" s="514"/>
      <c r="C555" s="514"/>
      <c r="D555" s="513" t="s">
        <v>296</v>
      </c>
      <c r="E555" s="513" t="s">
        <v>7158</v>
      </c>
      <c r="F555" s="513" t="s">
        <v>11</v>
      </c>
      <c r="G555" s="514" t="s">
        <v>545</v>
      </c>
      <c r="H555" s="513" t="s">
        <v>847</v>
      </c>
      <c r="I555" s="514" t="s">
        <v>7186</v>
      </c>
      <c r="J555" s="514"/>
      <c r="K555" s="514" t="s">
        <v>7187</v>
      </c>
      <c r="L555" s="514" t="s">
        <v>7188</v>
      </c>
      <c r="M555" s="514" t="s">
        <v>8610</v>
      </c>
      <c r="N555" s="514"/>
      <c r="O555" s="514"/>
      <c r="P555" s="515" t="s">
        <v>1541</v>
      </c>
      <c r="Q555" s="515" t="s">
        <v>490</v>
      </c>
      <c r="R555" s="515" t="s">
        <v>95</v>
      </c>
      <c r="S555" s="514"/>
      <c r="T555" s="514"/>
      <c r="U555" s="514"/>
    </row>
    <row r="556">
      <c r="A556" s="513" t="s">
        <v>4888</v>
      </c>
      <c r="B556" s="514"/>
      <c r="C556" s="514"/>
      <c r="D556" s="513" t="s">
        <v>296</v>
      </c>
      <c r="E556" s="513" t="s">
        <v>7158</v>
      </c>
      <c r="F556" s="513" t="s">
        <v>12</v>
      </c>
      <c r="G556" s="514" t="s">
        <v>545</v>
      </c>
      <c r="H556" s="513" t="s">
        <v>847</v>
      </c>
      <c r="I556" s="514" t="s">
        <v>8611</v>
      </c>
      <c r="J556" s="514"/>
      <c r="K556" s="514" t="s">
        <v>8612</v>
      </c>
      <c r="L556" s="514" t="s">
        <v>8613</v>
      </c>
      <c r="M556" s="514" t="s">
        <v>8614</v>
      </c>
      <c r="N556" s="514"/>
      <c r="O556" s="514"/>
      <c r="P556" s="528">
        <v>45327.0</v>
      </c>
      <c r="Q556" s="515" t="s">
        <v>490</v>
      </c>
      <c r="R556" s="515" t="s">
        <v>95</v>
      </c>
      <c r="S556" s="514"/>
      <c r="T556" s="514"/>
      <c r="U556" s="514"/>
    </row>
    <row r="557">
      <c r="A557" s="513" t="s">
        <v>4894</v>
      </c>
      <c r="B557" s="514"/>
      <c r="C557" s="514"/>
      <c r="D557" s="513" t="s">
        <v>296</v>
      </c>
      <c r="E557" s="513" t="s">
        <v>7158</v>
      </c>
      <c r="F557" s="513" t="s">
        <v>11</v>
      </c>
      <c r="G557" s="514" t="s">
        <v>545</v>
      </c>
      <c r="H557" s="513" t="s">
        <v>847</v>
      </c>
      <c r="I557" s="514" t="s">
        <v>8615</v>
      </c>
      <c r="J557" s="514"/>
      <c r="K557" s="514" t="s">
        <v>7147</v>
      </c>
      <c r="L557" s="514" t="s">
        <v>7148</v>
      </c>
      <c r="M557" s="514" t="s">
        <v>8616</v>
      </c>
      <c r="N557" s="514"/>
      <c r="O557" s="514"/>
      <c r="P557" s="515" t="s">
        <v>1541</v>
      </c>
      <c r="Q557" s="515" t="s">
        <v>490</v>
      </c>
      <c r="R557" s="515" t="s">
        <v>95</v>
      </c>
      <c r="S557" s="514"/>
      <c r="T557" s="514"/>
      <c r="U557" s="514"/>
    </row>
    <row r="558">
      <c r="A558" s="513" t="s">
        <v>4898</v>
      </c>
      <c r="B558" s="514"/>
      <c r="C558" s="514"/>
      <c r="D558" s="513" t="s">
        <v>296</v>
      </c>
      <c r="E558" s="513" t="s">
        <v>7158</v>
      </c>
      <c r="F558" s="513" t="s">
        <v>12</v>
      </c>
      <c r="G558" s="514" t="s">
        <v>545</v>
      </c>
      <c r="H558" s="513" t="s">
        <v>847</v>
      </c>
      <c r="I558" s="514" t="s">
        <v>8617</v>
      </c>
      <c r="J558" s="514"/>
      <c r="K558" s="514" t="s">
        <v>8618</v>
      </c>
      <c r="L558" s="514" t="s">
        <v>7164</v>
      </c>
      <c r="M558" s="514" t="s">
        <v>8619</v>
      </c>
      <c r="N558" s="514"/>
      <c r="O558" s="514"/>
      <c r="P558" s="528">
        <v>45327.0</v>
      </c>
      <c r="Q558" s="515" t="s">
        <v>490</v>
      </c>
      <c r="R558" s="515" t="s">
        <v>95</v>
      </c>
      <c r="S558" s="514"/>
      <c r="T558" s="514"/>
      <c r="U558" s="514"/>
    </row>
    <row r="559">
      <c r="A559" s="513" t="s">
        <v>4902</v>
      </c>
      <c r="B559" s="514"/>
      <c r="C559" s="514"/>
      <c r="D559" s="513" t="s">
        <v>296</v>
      </c>
      <c r="E559" s="513" t="s">
        <v>7158</v>
      </c>
      <c r="F559" s="513" t="s">
        <v>12</v>
      </c>
      <c r="G559" s="514" t="s">
        <v>545</v>
      </c>
      <c r="H559" s="513" t="s">
        <v>847</v>
      </c>
      <c r="I559" s="514" t="s">
        <v>8620</v>
      </c>
      <c r="J559" s="514"/>
      <c r="K559" s="514" t="s">
        <v>8621</v>
      </c>
      <c r="L559" s="514" t="s">
        <v>8622</v>
      </c>
      <c r="M559" s="514" t="s">
        <v>8623</v>
      </c>
      <c r="N559" s="514"/>
      <c r="O559" s="514"/>
      <c r="P559" s="528">
        <v>45327.0</v>
      </c>
      <c r="Q559" s="515" t="s">
        <v>490</v>
      </c>
      <c r="R559" s="515" t="s">
        <v>95</v>
      </c>
      <c r="S559" s="514"/>
      <c r="T559" s="514"/>
      <c r="U559" s="514"/>
    </row>
    <row r="560">
      <c r="A560" s="513" t="s">
        <v>4906</v>
      </c>
      <c r="B560" s="514"/>
      <c r="C560" s="514"/>
      <c r="D560" s="513" t="s">
        <v>296</v>
      </c>
      <c r="E560" s="513" t="s">
        <v>7158</v>
      </c>
      <c r="F560" s="513" t="s">
        <v>12</v>
      </c>
      <c r="G560" s="514" t="s">
        <v>545</v>
      </c>
      <c r="H560" s="513" t="s">
        <v>847</v>
      </c>
      <c r="I560" s="514" t="s">
        <v>8624</v>
      </c>
      <c r="J560" s="514"/>
      <c r="K560" s="514" t="s">
        <v>8625</v>
      </c>
      <c r="L560" s="514" t="s">
        <v>8626</v>
      </c>
      <c r="M560" s="514" t="s">
        <v>8627</v>
      </c>
      <c r="N560" s="514"/>
      <c r="O560" s="514"/>
      <c r="P560" s="528">
        <v>45327.0</v>
      </c>
      <c r="Q560" s="515" t="s">
        <v>490</v>
      </c>
      <c r="R560" s="515" t="s">
        <v>95</v>
      </c>
      <c r="S560" s="514"/>
      <c r="T560" s="514"/>
      <c r="U560" s="514"/>
    </row>
    <row r="561">
      <c r="A561" s="513" t="s">
        <v>4911</v>
      </c>
      <c r="B561" s="514"/>
      <c r="C561" s="514"/>
      <c r="D561" s="513" t="s">
        <v>296</v>
      </c>
      <c r="E561" s="513" t="s">
        <v>7158</v>
      </c>
      <c r="F561" s="513" t="s">
        <v>11</v>
      </c>
      <c r="G561" s="514" t="s">
        <v>545</v>
      </c>
      <c r="H561" s="513" t="s">
        <v>847</v>
      </c>
      <c r="I561" s="514" t="s">
        <v>8628</v>
      </c>
      <c r="J561" s="514"/>
      <c r="K561" s="514" t="s">
        <v>8629</v>
      </c>
      <c r="L561" s="514" t="s">
        <v>8630</v>
      </c>
      <c r="M561" s="514" t="s">
        <v>8631</v>
      </c>
      <c r="N561" s="514"/>
      <c r="O561" s="514"/>
      <c r="P561" s="515" t="s">
        <v>1541</v>
      </c>
      <c r="Q561" s="515" t="s">
        <v>490</v>
      </c>
      <c r="R561" s="515" t="s">
        <v>95</v>
      </c>
      <c r="S561" s="514"/>
      <c r="T561" s="514"/>
      <c r="U561" s="514"/>
    </row>
    <row r="562">
      <c r="A562" s="513" t="s">
        <v>4917</v>
      </c>
      <c r="B562" s="514"/>
      <c r="C562" s="514"/>
      <c r="D562" s="513" t="s">
        <v>296</v>
      </c>
      <c r="E562" s="513" t="s">
        <v>7158</v>
      </c>
      <c r="F562" s="513" t="s">
        <v>12</v>
      </c>
      <c r="G562" s="514" t="s">
        <v>545</v>
      </c>
      <c r="H562" s="513" t="s">
        <v>847</v>
      </c>
      <c r="I562" s="514" t="s">
        <v>8632</v>
      </c>
      <c r="J562" s="514"/>
      <c r="K562" s="514" t="s">
        <v>8633</v>
      </c>
      <c r="L562" s="514" t="s">
        <v>8634</v>
      </c>
      <c r="M562" s="514" t="s">
        <v>8635</v>
      </c>
      <c r="N562" s="514"/>
      <c r="O562" s="514"/>
      <c r="P562" s="528">
        <v>45327.0</v>
      </c>
      <c r="Q562" s="515" t="s">
        <v>490</v>
      </c>
      <c r="R562" s="515" t="s">
        <v>95</v>
      </c>
      <c r="S562" s="514"/>
      <c r="T562" s="514"/>
      <c r="U562" s="514"/>
    </row>
    <row r="563">
      <c r="A563" s="513" t="s">
        <v>4921</v>
      </c>
      <c r="B563" s="544" t="s">
        <v>6502</v>
      </c>
      <c r="C563" s="514"/>
      <c r="D563" s="513" t="s">
        <v>296</v>
      </c>
      <c r="E563" s="513" t="s">
        <v>7158</v>
      </c>
      <c r="F563" s="513" t="s">
        <v>11</v>
      </c>
      <c r="G563" s="514" t="s">
        <v>545</v>
      </c>
      <c r="H563" s="513" t="s">
        <v>847</v>
      </c>
      <c r="I563" s="514" t="s">
        <v>8636</v>
      </c>
      <c r="J563" s="514"/>
      <c r="K563" s="514" t="s">
        <v>8637</v>
      </c>
      <c r="L563" s="514" t="s">
        <v>8638</v>
      </c>
      <c r="M563" s="514" t="s">
        <v>8639</v>
      </c>
      <c r="N563" s="514"/>
      <c r="O563" s="514"/>
      <c r="P563" s="515" t="s">
        <v>1541</v>
      </c>
      <c r="Q563" s="515" t="s">
        <v>490</v>
      </c>
      <c r="R563" s="515" t="s">
        <v>95</v>
      </c>
      <c r="S563" s="514"/>
      <c r="T563" s="514"/>
      <c r="U563" s="514"/>
    </row>
    <row r="564">
      <c r="A564" s="513" t="s">
        <v>4927</v>
      </c>
      <c r="B564" s="544" t="s">
        <v>6502</v>
      </c>
      <c r="C564" s="514"/>
      <c r="D564" s="513" t="s">
        <v>296</v>
      </c>
      <c r="E564" s="513" t="s">
        <v>7158</v>
      </c>
      <c r="F564" s="513" t="s">
        <v>11</v>
      </c>
      <c r="G564" s="514" t="s">
        <v>545</v>
      </c>
      <c r="H564" s="513" t="s">
        <v>847</v>
      </c>
      <c r="I564" s="514" t="s">
        <v>8640</v>
      </c>
      <c r="J564" s="514"/>
      <c r="K564" s="514" t="s">
        <v>8641</v>
      </c>
      <c r="L564" s="514" t="s">
        <v>8642</v>
      </c>
      <c r="M564" s="514" t="s">
        <v>8643</v>
      </c>
      <c r="N564" s="514"/>
      <c r="O564" s="514"/>
      <c r="P564" s="515" t="s">
        <v>1541</v>
      </c>
      <c r="Q564" s="515" t="s">
        <v>490</v>
      </c>
      <c r="R564" s="515" t="s">
        <v>95</v>
      </c>
      <c r="S564" s="514"/>
      <c r="T564" s="514"/>
      <c r="U564" s="514"/>
    </row>
    <row r="565">
      <c r="A565" s="513" t="s">
        <v>4931</v>
      </c>
      <c r="B565" s="544" t="s">
        <v>6502</v>
      </c>
      <c r="C565" s="514"/>
      <c r="D565" s="513" t="s">
        <v>296</v>
      </c>
      <c r="E565" s="513" t="s">
        <v>7158</v>
      </c>
      <c r="F565" s="513" t="s">
        <v>11</v>
      </c>
      <c r="G565" s="514" t="s">
        <v>545</v>
      </c>
      <c r="H565" s="513" t="s">
        <v>847</v>
      </c>
      <c r="I565" s="514" t="s">
        <v>8644</v>
      </c>
      <c r="J565" s="514"/>
      <c r="K565" s="514" t="s">
        <v>8645</v>
      </c>
      <c r="L565" s="514" t="s">
        <v>8646</v>
      </c>
      <c r="M565" s="514" t="s">
        <v>8647</v>
      </c>
      <c r="N565" s="514"/>
      <c r="O565" s="514"/>
      <c r="P565" s="515" t="s">
        <v>1541</v>
      </c>
      <c r="Q565" s="515" t="s">
        <v>490</v>
      </c>
      <c r="R565" s="515" t="s">
        <v>95</v>
      </c>
      <c r="S565" s="514"/>
      <c r="T565" s="514"/>
      <c r="U565" s="514"/>
    </row>
    <row r="566">
      <c r="A566" s="513" t="s">
        <v>4935</v>
      </c>
      <c r="B566" s="544" t="s">
        <v>6502</v>
      </c>
      <c r="C566" s="514"/>
      <c r="D566" s="513" t="s">
        <v>296</v>
      </c>
      <c r="E566" s="513" t="s">
        <v>7158</v>
      </c>
      <c r="F566" s="513" t="s">
        <v>11</v>
      </c>
      <c r="G566" s="514" t="s">
        <v>545</v>
      </c>
      <c r="H566" s="513" t="s">
        <v>847</v>
      </c>
      <c r="I566" s="514" t="s">
        <v>8648</v>
      </c>
      <c r="J566" s="514"/>
      <c r="K566" s="514" t="s">
        <v>7192</v>
      </c>
      <c r="L566" s="514" t="s">
        <v>7193</v>
      </c>
      <c r="M566" s="514" t="s">
        <v>8649</v>
      </c>
      <c r="N566" s="514"/>
      <c r="O566" s="514"/>
      <c r="P566" s="517" t="s">
        <v>479</v>
      </c>
      <c r="Q566" s="515" t="s">
        <v>490</v>
      </c>
      <c r="R566" s="515" t="s">
        <v>95</v>
      </c>
      <c r="S566" s="514"/>
      <c r="T566" s="514"/>
      <c r="U566" s="514"/>
    </row>
    <row r="567">
      <c r="A567" s="513" t="s">
        <v>4940</v>
      </c>
      <c r="B567" s="544" t="s">
        <v>6502</v>
      </c>
      <c r="C567" s="514"/>
      <c r="D567" s="513" t="s">
        <v>296</v>
      </c>
      <c r="E567" s="513" t="s">
        <v>7158</v>
      </c>
      <c r="F567" s="513" t="s">
        <v>11</v>
      </c>
      <c r="G567" s="514" t="s">
        <v>545</v>
      </c>
      <c r="H567" s="513" t="s">
        <v>847</v>
      </c>
      <c r="I567" s="514" t="s">
        <v>8650</v>
      </c>
      <c r="J567" s="514"/>
      <c r="K567" s="514" t="s">
        <v>7196</v>
      </c>
      <c r="L567" s="514" t="s">
        <v>7197</v>
      </c>
      <c r="M567" s="514" t="s">
        <v>8651</v>
      </c>
      <c r="N567" s="514"/>
      <c r="O567" s="514"/>
      <c r="P567" s="517" t="s">
        <v>479</v>
      </c>
      <c r="Q567" s="515" t="s">
        <v>490</v>
      </c>
      <c r="R567" s="515" t="s">
        <v>95</v>
      </c>
      <c r="S567" s="514"/>
      <c r="T567" s="514"/>
      <c r="U567" s="514"/>
    </row>
    <row r="568">
      <c r="A568" s="513" t="s">
        <v>4945</v>
      </c>
      <c r="B568" s="544" t="s">
        <v>7141</v>
      </c>
      <c r="C568" s="514"/>
      <c r="D568" s="513" t="s">
        <v>296</v>
      </c>
      <c r="E568" s="513" t="s">
        <v>7158</v>
      </c>
      <c r="F568" s="513" t="s">
        <v>11</v>
      </c>
      <c r="G568" s="514" t="s">
        <v>545</v>
      </c>
      <c r="H568" s="513" t="s">
        <v>847</v>
      </c>
      <c r="I568" s="514" t="s">
        <v>8652</v>
      </c>
      <c r="J568" s="514"/>
      <c r="K568" s="514" t="s">
        <v>7143</v>
      </c>
      <c r="L568" s="514" t="s">
        <v>7144</v>
      </c>
      <c r="M568" s="514" t="s">
        <v>8653</v>
      </c>
      <c r="N568" s="518"/>
      <c r="O568" s="514"/>
      <c r="P568" s="515" t="s">
        <v>1541</v>
      </c>
      <c r="Q568" s="515" t="s">
        <v>490</v>
      </c>
      <c r="R568" s="515" t="s">
        <v>95</v>
      </c>
      <c r="S568" s="514"/>
      <c r="T568" s="514"/>
      <c r="U568" s="514"/>
    </row>
    <row r="569">
      <c r="A569" s="513" t="s">
        <v>4949</v>
      </c>
      <c r="B569" s="544" t="s">
        <v>7141</v>
      </c>
      <c r="C569" s="514"/>
      <c r="D569" s="513" t="s">
        <v>296</v>
      </c>
      <c r="E569" s="513" t="s">
        <v>7158</v>
      </c>
      <c r="F569" s="513" t="s">
        <v>11</v>
      </c>
      <c r="G569" s="514" t="s">
        <v>545</v>
      </c>
      <c r="H569" s="513" t="s">
        <v>847</v>
      </c>
      <c r="I569" s="514" t="s">
        <v>8654</v>
      </c>
      <c r="J569" s="514"/>
      <c r="K569" s="514" t="s">
        <v>7151</v>
      </c>
      <c r="L569" s="514" t="s">
        <v>7152</v>
      </c>
      <c r="M569" s="514" t="s">
        <v>8655</v>
      </c>
      <c r="N569" s="518"/>
      <c r="O569" s="514"/>
      <c r="P569" s="515" t="s">
        <v>1541</v>
      </c>
      <c r="Q569" s="515" t="s">
        <v>490</v>
      </c>
      <c r="R569" s="515" t="s">
        <v>95</v>
      </c>
      <c r="S569" s="514"/>
      <c r="T569" s="514"/>
      <c r="U569" s="514"/>
    </row>
    <row r="570">
      <c r="A570" s="513" t="s">
        <v>4954</v>
      </c>
      <c r="B570" s="513" t="s">
        <v>7216</v>
      </c>
      <c r="C570" s="514"/>
      <c r="D570" s="513" t="s">
        <v>296</v>
      </c>
      <c r="E570" s="513" t="s">
        <v>7158</v>
      </c>
      <c r="F570" s="513" t="s">
        <v>11</v>
      </c>
      <c r="G570" s="514" t="s">
        <v>545</v>
      </c>
      <c r="H570" s="513" t="s">
        <v>847</v>
      </c>
      <c r="I570" s="514" t="s">
        <v>8656</v>
      </c>
      <c r="J570" s="514"/>
      <c r="K570" s="514" t="s">
        <v>7219</v>
      </c>
      <c r="L570" s="514" t="s">
        <v>7220</v>
      </c>
      <c r="M570" s="514" t="s">
        <v>8657</v>
      </c>
      <c r="N570" s="514"/>
      <c r="O570" s="514"/>
      <c r="P570" s="515" t="s">
        <v>1541</v>
      </c>
      <c r="Q570" s="515" t="s">
        <v>490</v>
      </c>
      <c r="R570" s="515" t="s">
        <v>95</v>
      </c>
      <c r="S570" s="514"/>
      <c r="T570" s="514"/>
      <c r="U570" s="514"/>
    </row>
    <row r="571">
      <c r="A571" s="513" t="s">
        <v>4961</v>
      </c>
      <c r="B571" s="544" t="s">
        <v>8658</v>
      </c>
      <c r="C571" s="514"/>
      <c r="D571" s="513" t="s">
        <v>296</v>
      </c>
      <c r="E571" s="513" t="s">
        <v>7158</v>
      </c>
      <c r="F571" s="513" t="s">
        <v>12</v>
      </c>
      <c r="G571" s="514" t="s">
        <v>545</v>
      </c>
      <c r="H571" s="513" t="s">
        <v>847</v>
      </c>
      <c r="I571" s="514" t="s">
        <v>8659</v>
      </c>
      <c r="J571" s="514"/>
      <c r="K571" s="514" t="s">
        <v>8660</v>
      </c>
      <c r="L571" s="514" t="s">
        <v>8661</v>
      </c>
      <c r="M571" s="515" t="s">
        <v>8662</v>
      </c>
      <c r="N571" s="514"/>
      <c r="O571" s="514"/>
      <c r="P571" s="529">
        <v>45570.0</v>
      </c>
      <c r="Q571" s="515" t="s">
        <v>94</v>
      </c>
      <c r="R571" s="515" t="s">
        <v>95</v>
      </c>
      <c r="S571" s="514"/>
      <c r="T571" s="514"/>
      <c r="U571" s="514"/>
    </row>
    <row r="572">
      <c r="A572" s="513" t="s">
        <v>4965</v>
      </c>
      <c r="B572" s="513" t="s">
        <v>8663</v>
      </c>
      <c r="C572" s="514"/>
      <c r="D572" s="513" t="s">
        <v>296</v>
      </c>
      <c r="E572" s="513" t="s">
        <v>7158</v>
      </c>
      <c r="F572" s="513" t="s">
        <v>11</v>
      </c>
      <c r="G572" s="514" t="s">
        <v>545</v>
      </c>
      <c r="H572" s="513" t="s">
        <v>847</v>
      </c>
      <c r="I572" s="514" t="s">
        <v>8664</v>
      </c>
      <c r="J572" s="514"/>
      <c r="K572" s="514" t="s">
        <v>8665</v>
      </c>
      <c r="L572" s="514" t="s">
        <v>8666</v>
      </c>
      <c r="M572" s="545" t="s">
        <v>8667</v>
      </c>
      <c r="N572" s="514"/>
      <c r="O572" s="514"/>
      <c r="P572" s="517" t="s">
        <v>479</v>
      </c>
      <c r="Q572" s="515" t="s">
        <v>490</v>
      </c>
      <c r="R572" s="515" t="s">
        <v>95</v>
      </c>
      <c r="S572" s="514"/>
      <c r="T572" s="514"/>
      <c r="U572" s="514"/>
    </row>
    <row r="573">
      <c r="A573" s="513" t="s">
        <v>4969</v>
      </c>
      <c r="B573" s="513" t="s">
        <v>8668</v>
      </c>
      <c r="C573" s="514"/>
      <c r="D573" s="513" t="s">
        <v>296</v>
      </c>
      <c r="E573" s="513" t="s">
        <v>7158</v>
      </c>
      <c r="F573" s="513" t="s">
        <v>11</v>
      </c>
      <c r="G573" s="514" t="s">
        <v>545</v>
      </c>
      <c r="H573" s="513" t="s">
        <v>847</v>
      </c>
      <c r="I573" s="514" t="s">
        <v>8669</v>
      </c>
      <c r="J573" s="514" t="s">
        <v>8670</v>
      </c>
      <c r="K573" s="514" t="s">
        <v>8671</v>
      </c>
      <c r="L573" s="514" t="s">
        <v>8672</v>
      </c>
      <c r="M573" s="514" t="s">
        <v>8673</v>
      </c>
      <c r="N573" s="514"/>
      <c r="O573" s="514"/>
      <c r="P573" s="529">
        <v>45327.0</v>
      </c>
      <c r="Q573" s="515" t="s">
        <v>490</v>
      </c>
      <c r="R573" s="515" t="s">
        <v>95</v>
      </c>
      <c r="S573" s="514"/>
      <c r="T573" s="514"/>
      <c r="U573" s="514"/>
    </row>
    <row r="574">
      <c r="A574" s="513" t="s">
        <v>4973</v>
      </c>
      <c r="B574" s="513" t="s">
        <v>14</v>
      </c>
      <c r="C574" s="569" t="s">
        <v>2578</v>
      </c>
      <c r="D574" s="513" t="s">
        <v>8674</v>
      </c>
      <c r="E574" s="513" t="s">
        <v>6444</v>
      </c>
      <c r="F574" s="513" t="s">
        <v>11</v>
      </c>
      <c r="G574" s="513" t="s">
        <v>465</v>
      </c>
      <c r="H574" s="513" t="s">
        <v>6175</v>
      </c>
      <c r="I574" s="543" t="s">
        <v>8675</v>
      </c>
      <c r="J574" s="514"/>
      <c r="K574" s="514" t="s">
        <v>8676</v>
      </c>
      <c r="L574" s="543" t="s">
        <v>8677</v>
      </c>
      <c r="M574" s="514"/>
      <c r="N574" s="514" t="s">
        <v>8678</v>
      </c>
      <c r="O574" s="514"/>
      <c r="P574" s="517" t="s">
        <v>479</v>
      </c>
      <c r="Q574" s="515" t="s">
        <v>490</v>
      </c>
      <c r="R574" s="515" t="s">
        <v>95</v>
      </c>
      <c r="S574" s="514"/>
      <c r="T574" s="514"/>
      <c r="U574" s="514"/>
    </row>
    <row r="575">
      <c r="A575" s="513" t="s">
        <v>4977</v>
      </c>
      <c r="B575" s="513" t="s">
        <v>14</v>
      </c>
      <c r="C575" s="544" t="s">
        <v>8571</v>
      </c>
      <c r="D575" s="513" t="s">
        <v>296</v>
      </c>
      <c r="E575" s="513" t="s">
        <v>6444</v>
      </c>
      <c r="F575" s="513" t="s">
        <v>11</v>
      </c>
      <c r="G575" s="514" t="s">
        <v>465</v>
      </c>
      <c r="H575" s="513" t="s">
        <v>847</v>
      </c>
      <c r="I575" s="514" t="s">
        <v>8679</v>
      </c>
      <c r="J575" s="514"/>
      <c r="K575" s="514" t="s">
        <v>8680</v>
      </c>
      <c r="L575" s="514" t="s">
        <v>8681</v>
      </c>
      <c r="M575" s="514"/>
      <c r="N575" s="542" t="s">
        <v>8682</v>
      </c>
      <c r="O575" s="514"/>
      <c r="P575" s="515" t="s">
        <v>1026</v>
      </c>
      <c r="Q575" s="515" t="s">
        <v>490</v>
      </c>
      <c r="R575" s="515" t="s">
        <v>95</v>
      </c>
      <c r="S575" s="514"/>
      <c r="T575" s="514"/>
      <c r="U575" s="514"/>
    </row>
    <row r="576">
      <c r="A576" s="513" t="s">
        <v>4981</v>
      </c>
      <c r="B576" s="513" t="s">
        <v>14</v>
      </c>
      <c r="C576" s="513" t="s">
        <v>8683</v>
      </c>
      <c r="D576" s="513" t="s">
        <v>296</v>
      </c>
      <c r="E576" s="513" t="s">
        <v>6444</v>
      </c>
      <c r="F576" s="513" t="s">
        <v>11</v>
      </c>
      <c r="G576" s="514" t="s">
        <v>465</v>
      </c>
      <c r="H576" s="513" t="s">
        <v>847</v>
      </c>
      <c r="I576" s="514" t="s">
        <v>8684</v>
      </c>
      <c r="J576" s="515" t="s">
        <v>8685</v>
      </c>
      <c r="K576" s="515" t="s">
        <v>8686</v>
      </c>
      <c r="L576" s="514" t="s">
        <v>8687</v>
      </c>
      <c r="M576" s="514"/>
      <c r="N576" s="556" t="s">
        <v>8688</v>
      </c>
      <c r="O576" s="514"/>
      <c r="P576" s="515" t="s">
        <v>1026</v>
      </c>
      <c r="Q576" s="515" t="s">
        <v>490</v>
      </c>
      <c r="R576" s="515" t="s">
        <v>95</v>
      </c>
      <c r="S576" s="514"/>
      <c r="T576" s="514"/>
      <c r="U576" s="514"/>
    </row>
    <row r="577">
      <c r="A577" s="513" t="s">
        <v>4985</v>
      </c>
      <c r="B577" s="513" t="s">
        <v>8689</v>
      </c>
      <c r="C577" s="514"/>
      <c r="D577" s="513" t="s">
        <v>296</v>
      </c>
      <c r="E577" s="513" t="s">
        <v>7158</v>
      </c>
      <c r="F577" s="513" t="s">
        <v>12</v>
      </c>
      <c r="G577" s="514" t="s">
        <v>545</v>
      </c>
      <c r="H577" s="513" t="s">
        <v>847</v>
      </c>
      <c r="I577" s="514" t="s">
        <v>8690</v>
      </c>
      <c r="J577" s="514" t="s">
        <v>8691</v>
      </c>
      <c r="K577" s="514" t="s">
        <v>8692</v>
      </c>
      <c r="L577" s="514" t="s">
        <v>8693</v>
      </c>
      <c r="M577" s="514" t="s">
        <v>8694</v>
      </c>
      <c r="N577" s="514"/>
      <c r="O577" s="514"/>
      <c r="P577" s="528">
        <v>45327.0</v>
      </c>
      <c r="Q577" s="515" t="s">
        <v>490</v>
      </c>
      <c r="R577" s="515" t="s">
        <v>95</v>
      </c>
      <c r="S577" s="514"/>
      <c r="T577" s="518"/>
      <c r="U577" s="514"/>
    </row>
    <row r="578">
      <c r="A578" s="513" t="s">
        <v>3390</v>
      </c>
      <c r="B578" s="550"/>
      <c r="C578" s="550"/>
      <c r="D578" s="513" t="s">
        <v>303</v>
      </c>
      <c r="E578" s="513" t="s">
        <v>8695</v>
      </c>
      <c r="F578" s="513" t="s">
        <v>12</v>
      </c>
      <c r="G578" s="513" t="s">
        <v>545</v>
      </c>
      <c r="H578" s="513" t="s">
        <v>847</v>
      </c>
      <c r="I578" s="514" t="s">
        <v>8696</v>
      </c>
      <c r="J578" s="514" t="s">
        <v>6162</v>
      </c>
      <c r="K578" s="514" t="s">
        <v>8697</v>
      </c>
      <c r="L578" s="514" t="s">
        <v>8698</v>
      </c>
      <c r="M578" s="515" t="s">
        <v>8699</v>
      </c>
      <c r="N578" s="550"/>
      <c r="O578" s="531"/>
      <c r="P578" s="531">
        <v>45509.0</v>
      </c>
      <c r="Q578" s="533" t="s">
        <v>331</v>
      </c>
      <c r="R578" s="533" t="s">
        <v>95</v>
      </c>
      <c r="S578" s="550"/>
      <c r="T578" s="550"/>
      <c r="U578" s="550"/>
    </row>
    <row r="579">
      <c r="A579" s="513" t="s">
        <v>3394</v>
      </c>
      <c r="B579" s="550"/>
      <c r="C579" s="550"/>
      <c r="D579" s="513" t="s">
        <v>303</v>
      </c>
      <c r="E579" s="513" t="s">
        <v>8695</v>
      </c>
      <c r="F579" s="513" t="s">
        <v>12</v>
      </c>
      <c r="G579" s="513" t="s">
        <v>545</v>
      </c>
      <c r="H579" s="513" t="s">
        <v>847</v>
      </c>
      <c r="I579" s="514" t="s">
        <v>8700</v>
      </c>
      <c r="J579" s="514" t="s">
        <v>6162</v>
      </c>
      <c r="K579" s="514" t="s">
        <v>8701</v>
      </c>
      <c r="L579" s="514" t="s">
        <v>8702</v>
      </c>
      <c r="M579" s="515" t="s">
        <v>8703</v>
      </c>
      <c r="N579" s="550"/>
      <c r="O579" s="531"/>
      <c r="P579" s="531">
        <v>45509.0</v>
      </c>
      <c r="Q579" s="533" t="s">
        <v>94</v>
      </c>
      <c r="R579" s="533" t="s">
        <v>95</v>
      </c>
      <c r="S579" s="550"/>
      <c r="T579" s="550"/>
      <c r="U579" s="550"/>
    </row>
    <row r="580">
      <c r="A580" s="513" t="s">
        <v>3397</v>
      </c>
      <c r="B580" s="550"/>
      <c r="C580" s="550"/>
      <c r="D580" s="513" t="s">
        <v>303</v>
      </c>
      <c r="E580" s="513" t="s">
        <v>8695</v>
      </c>
      <c r="F580" s="513" t="s">
        <v>12</v>
      </c>
      <c r="G580" s="513" t="s">
        <v>545</v>
      </c>
      <c r="H580" s="513" t="s">
        <v>847</v>
      </c>
      <c r="I580" s="514" t="s">
        <v>8704</v>
      </c>
      <c r="J580" s="514" t="s">
        <v>6162</v>
      </c>
      <c r="K580" s="514" t="s">
        <v>8705</v>
      </c>
      <c r="L580" s="514" t="s">
        <v>8706</v>
      </c>
      <c r="M580" s="515" t="s">
        <v>8707</v>
      </c>
      <c r="N580" s="550"/>
      <c r="O580" s="531"/>
      <c r="P580" s="531">
        <v>45509.0</v>
      </c>
      <c r="Q580" s="533" t="s">
        <v>94</v>
      </c>
      <c r="R580" s="533" t="s">
        <v>95</v>
      </c>
      <c r="S580" s="550"/>
      <c r="T580" s="550"/>
      <c r="U580" s="550"/>
    </row>
    <row r="581">
      <c r="A581" s="513" t="s">
        <v>3401</v>
      </c>
      <c r="B581" s="550"/>
      <c r="C581" s="550"/>
      <c r="D581" s="513" t="s">
        <v>303</v>
      </c>
      <c r="E581" s="513" t="s">
        <v>8695</v>
      </c>
      <c r="F581" s="513" t="s">
        <v>12</v>
      </c>
      <c r="G581" s="513" t="s">
        <v>545</v>
      </c>
      <c r="H581" s="513" t="s">
        <v>847</v>
      </c>
      <c r="I581" s="514" t="s">
        <v>8708</v>
      </c>
      <c r="J581" s="514" t="s">
        <v>6162</v>
      </c>
      <c r="K581" s="514" t="s">
        <v>8709</v>
      </c>
      <c r="L581" s="514" t="s">
        <v>8710</v>
      </c>
      <c r="M581" s="534" t="s">
        <v>8711</v>
      </c>
      <c r="N581" s="550"/>
      <c r="O581" s="531"/>
      <c r="P581" s="531">
        <v>45509.0</v>
      </c>
      <c r="Q581" s="533" t="s">
        <v>94</v>
      </c>
      <c r="R581" s="533" t="s">
        <v>95</v>
      </c>
      <c r="S581" s="550"/>
      <c r="T581" s="550"/>
      <c r="U581" s="550"/>
    </row>
    <row r="582">
      <c r="A582" s="513" t="s">
        <v>3405</v>
      </c>
      <c r="B582" s="550"/>
      <c r="C582" s="550"/>
      <c r="D582" s="513" t="s">
        <v>303</v>
      </c>
      <c r="E582" s="513" t="s">
        <v>8695</v>
      </c>
      <c r="F582" s="513" t="s">
        <v>12</v>
      </c>
      <c r="G582" s="513" t="s">
        <v>545</v>
      </c>
      <c r="H582" s="513" t="s">
        <v>847</v>
      </c>
      <c r="I582" s="514" t="s">
        <v>8712</v>
      </c>
      <c r="J582" s="514" t="s">
        <v>6162</v>
      </c>
      <c r="K582" s="514" t="s">
        <v>8713</v>
      </c>
      <c r="L582" s="539" t="s">
        <v>8714</v>
      </c>
      <c r="M582" s="534" t="s">
        <v>8715</v>
      </c>
      <c r="N582" s="552"/>
      <c r="O582" s="531"/>
      <c r="P582" s="531">
        <v>45509.0</v>
      </c>
      <c r="Q582" s="533" t="s">
        <v>94</v>
      </c>
      <c r="R582" s="533" t="s">
        <v>95</v>
      </c>
      <c r="S582" s="550"/>
      <c r="T582" s="550"/>
      <c r="U582" s="550"/>
    </row>
    <row r="583">
      <c r="A583" s="513" t="s">
        <v>3410</v>
      </c>
      <c r="B583" s="550"/>
      <c r="C583" s="550"/>
      <c r="D583" s="513" t="s">
        <v>303</v>
      </c>
      <c r="E583" s="513" t="s">
        <v>8695</v>
      </c>
      <c r="F583" s="513" t="s">
        <v>12</v>
      </c>
      <c r="G583" s="513" t="s">
        <v>545</v>
      </c>
      <c r="H583" s="513" t="s">
        <v>847</v>
      </c>
      <c r="I583" s="514" t="s">
        <v>8716</v>
      </c>
      <c r="J583" s="514" t="s">
        <v>6162</v>
      </c>
      <c r="K583" s="515" t="s">
        <v>8717</v>
      </c>
      <c r="L583" s="539" t="s">
        <v>8718</v>
      </c>
      <c r="M583" s="534" t="s">
        <v>8719</v>
      </c>
      <c r="N583" s="550"/>
      <c r="O583" s="531"/>
      <c r="P583" s="531">
        <v>45509.0</v>
      </c>
      <c r="Q583" s="533" t="s">
        <v>94</v>
      </c>
      <c r="R583" s="533" t="s">
        <v>95</v>
      </c>
      <c r="S583" s="550"/>
      <c r="T583" s="550"/>
      <c r="U583" s="550"/>
    </row>
    <row r="584">
      <c r="A584" s="513" t="s">
        <v>3439</v>
      </c>
      <c r="B584" s="550"/>
      <c r="C584" s="550"/>
      <c r="D584" s="513" t="s">
        <v>303</v>
      </c>
      <c r="E584" s="513" t="s">
        <v>8695</v>
      </c>
      <c r="F584" s="513" t="s">
        <v>12</v>
      </c>
      <c r="G584" s="513" t="s">
        <v>545</v>
      </c>
      <c r="H584" s="513" t="s">
        <v>847</v>
      </c>
      <c r="I584" s="514" t="s">
        <v>8720</v>
      </c>
      <c r="J584" s="514" t="s">
        <v>6162</v>
      </c>
      <c r="K584" s="514" t="s">
        <v>8721</v>
      </c>
      <c r="L584" s="514" t="s">
        <v>8722</v>
      </c>
      <c r="M584" s="515" t="s">
        <v>8723</v>
      </c>
      <c r="N584" s="550"/>
      <c r="O584" s="531"/>
      <c r="P584" s="531">
        <v>45509.0</v>
      </c>
      <c r="Q584" s="533" t="s">
        <v>331</v>
      </c>
      <c r="R584" s="533" t="s">
        <v>95</v>
      </c>
      <c r="S584" s="550"/>
      <c r="T584" s="550"/>
      <c r="U584" s="550"/>
    </row>
    <row r="585">
      <c r="A585" s="570"/>
      <c r="B585" s="570"/>
      <c r="C585" s="570"/>
      <c r="D585" s="570"/>
      <c r="E585" s="570"/>
      <c r="F585" s="570"/>
      <c r="G585" s="570"/>
      <c r="H585" s="570"/>
      <c r="I585" s="570"/>
      <c r="J585" s="570"/>
      <c r="K585" s="570"/>
      <c r="L585" s="570"/>
      <c r="M585" s="570"/>
      <c r="N585" s="570"/>
      <c r="O585" s="570"/>
      <c r="P585" s="570"/>
      <c r="Q585" s="570"/>
      <c r="R585" s="570"/>
      <c r="S585" s="570"/>
      <c r="T585" s="570"/>
      <c r="U585" s="570"/>
    </row>
    <row r="586">
      <c r="A586" s="570"/>
      <c r="B586" s="570"/>
      <c r="C586" s="570"/>
      <c r="D586" s="570"/>
      <c r="E586" s="570"/>
      <c r="F586" s="570"/>
      <c r="G586" s="570"/>
      <c r="H586" s="570"/>
      <c r="I586" s="570"/>
      <c r="J586" s="570"/>
      <c r="K586" s="570"/>
      <c r="L586" s="570"/>
      <c r="M586" s="570"/>
      <c r="N586" s="570"/>
      <c r="O586" s="570"/>
      <c r="P586" s="570"/>
      <c r="Q586" s="570"/>
      <c r="R586" s="570"/>
      <c r="S586" s="570"/>
      <c r="T586" s="570"/>
      <c r="U586" s="570"/>
    </row>
    <row r="587">
      <c r="A587" s="570"/>
      <c r="B587" s="570"/>
      <c r="C587" s="570"/>
      <c r="D587" s="570"/>
      <c r="E587" s="570"/>
      <c r="F587" s="570"/>
      <c r="G587" s="570"/>
      <c r="H587" s="570"/>
      <c r="I587" s="570"/>
      <c r="J587" s="570"/>
      <c r="K587" s="570"/>
      <c r="L587" s="570"/>
      <c r="M587" s="570"/>
      <c r="N587" s="570"/>
      <c r="O587" s="570"/>
      <c r="P587" s="570"/>
      <c r="Q587" s="570"/>
      <c r="R587" s="570"/>
      <c r="S587" s="570"/>
      <c r="T587" s="570"/>
      <c r="U587" s="570"/>
    </row>
    <row r="588">
      <c r="A588" s="570"/>
      <c r="B588" s="570"/>
      <c r="C588" s="570"/>
      <c r="D588" s="570"/>
      <c r="E588" s="570"/>
      <c r="F588" s="570"/>
      <c r="G588" s="570"/>
      <c r="H588" s="570"/>
      <c r="I588" s="570"/>
      <c r="J588" s="570"/>
      <c r="K588" s="570"/>
      <c r="L588" s="570"/>
      <c r="M588" s="570"/>
      <c r="N588" s="570"/>
      <c r="O588" s="570"/>
      <c r="P588" s="570"/>
      <c r="Q588" s="570"/>
      <c r="R588" s="570"/>
      <c r="S588" s="570"/>
      <c r="T588" s="570"/>
      <c r="U588" s="570"/>
    </row>
    <row r="589">
      <c r="A589" s="570"/>
      <c r="B589" s="570"/>
      <c r="C589" s="570"/>
      <c r="D589" s="570"/>
      <c r="E589" s="570"/>
      <c r="F589" s="570"/>
      <c r="G589" s="570"/>
      <c r="H589" s="570"/>
      <c r="I589" s="570"/>
      <c r="J589" s="570"/>
      <c r="K589" s="570"/>
      <c r="L589" s="570"/>
      <c r="M589" s="570"/>
      <c r="N589" s="570"/>
      <c r="O589" s="570"/>
      <c r="P589" s="570"/>
      <c r="Q589" s="570"/>
      <c r="R589" s="570"/>
      <c r="S589" s="570"/>
      <c r="T589" s="570"/>
      <c r="U589" s="570"/>
    </row>
    <row r="590">
      <c r="A590" s="570"/>
      <c r="B590" s="570"/>
      <c r="C590" s="570"/>
      <c r="D590" s="570"/>
      <c r="E590" s="570"/>
      <c r="F590" s="570"/>
      <c r="G590" s="570"/>
      <c r="H590" s="570"/>
      <c r="I590" s="570"/>
      <c r="J590" s="570"/>
      <c r="K590" s="570"/>
      <c r="L590" s="570"/>
      <c r="M590" s="570"/>
      <c r="N590" s="570"/>
      <c r="O590" s="570"/>
      <c r="P590" s="570"/>
      <c r="Q590" s="570"/>
      <c r="R590" s="570"/>
      <c r="S590" s="570"/>
      <c r="T590" s="570"/>
      <c r="U590" s="570"/>
    </row>
    <row r="591">
      <c r="A591" s="570"/>
      <c r="B591" s="570"/>
      <c r="C591" s="570"/>
      <c r="D591" s="570"/>
      <c r="E591" s="570"/>
      <c r="F591" s="570"/>
      <c r="G591" s="570"/>
      <c r="H591" s="570"/>
      <c r="I591" s="570"/>
      <c r="J591" s="570"/>
      <c r="K591" s="570"/>
      <c r="L591" s="570"/>
      <c r="M591" s="570"/>
      <c r="N591" s="570"/>
      <c r="O591" s="570"/>
      <c r="P591" s="570"/>
      <c r="Q591" s="570"/>
      <c r="R591" s="570"/>
      <c r="S591" s="570"/>
      <c r="T591" s="570"/>
      <c r="U591" s="570"/>
    </row>
    <row r="592">
      <c r="A592" s="570"/>
      <c r="B592" s="570"/>
      <c r="C592" s="570"/>
      <c r="D592" s="570"/>
      <c r="E592" s="570"/>
      <c r="F592" s="570"/>
      <c r="G592" s="570"/>
      <c r="H592" s="570"/>
      <c r="I592" s="570"/>
      <c r="J592" s="570"/>
      <c r="K592" s="570"/>
      <c r="L592" s="570"/>
      <c r="M592" s="570"/>
      <c r="N592" s="570"/>
      <c r="O592" s="570"/>
      <c r="P592" s="570"/>
      <c r="Q592" s="570"/>
      <c r="R592" s="570"/>
      <c r="S592" s="570"/>
      <c r="T592" s="570"/>
      <c r="U592" s="570"/>
    </row>
    <row r="593">
      <c r="A593" s="570"/>
      <c r="B593" s="570"/>
      <c r="C593" s="570"/>
      <c r="D593" s="570"/>
      <c r="E593" s="570"/>
      <c r="F593" s="570"/>
      <c r="G593" s="570"/>
      <c r="H593" s="570"/>
      <c r="I593" s="570"/>
      <c r="J593" s="570"/>
      <c r="K593" s="570"/>
      <c r="L593" s="570"/>
      <c r="M593" s="570"/>
      <c r="N593" s="570"/>
      <c r="O593" s="570"/>
      <c r="P593" s="570"/>
      <c r="Q593" s="570"/>
      <c r="R593" s="570"/>
      <c r="S593" s="570"/>
      <c r="T593" s="570"/>
      <c r="U593" s="570"/>
    </row>
    <row r="594">
      <c r="A594" s="570"/>
      <c r="B594" s="570"/>
      <c r="C594" s="570"/>
      <c r="D594" s="570"/>
      <c r="E594" s="570"/>
      <c r="F594" s="570"/>
      <c r="G594" s="570"/>
      <c r="H594" s="570"/>
      <c r="I594" s="570"/>
      <c r="J594" s="570"/>
      <c r="K594" s="570"/>
      <c r="L594" s="570"/>
      <c r="M594" s="570"/>
      <c r="N594" s="570"/>
      <c r="O594" s="570"/>
      <c r="P594" s="570"/>
      <c r="Q594" s="570"/>
      <c r="R594" s="570"/>
      <c r="S594" s="570"/>
      <c r="T594" s="570"/>
      <c r="U594" s="570"/>
    </row>
    <row r="595">
      <c r="A595" s="570"/>
      <c r="B595" s="570"/>
      <c r="C595" s="570"/>
      <c r="D595" s="570"/>
      <c r="E595" s="570"/>
      <c r="F595" s="570"/>
      <c r="G595" s="570"/>
      <c r="H595" s="570"/>
      <c r="I595" s="570"/>
      <c r="J595" s="570"/>
      <c r="K595" s="570"/>
      <c r="L595" s="570"/>
      <c r="M595" s="570"/>
      <c r="N595" s="570"/>
      <c r="O595" s="570"/>
      <c r="P595" s="570"/>
      <c r="Q595" s="570"/>
      <c r="R595" s="570"/>
      <c r="S595" s="570"/>
      <c r="T595" s="570"/>
      <c r="U595" s="570"/>
    </row>
    <row r="596">
      <c r="A596" s="570"/>
      <c r="B596" s="570"/>
      <c r="C596" s="570"/>
      <c r="D596" s="570"/>
      <c r="E596" s="570"/>
      <c r="F596" s="570"/>
      <c r="G596" s="570"/>
      <c r="H596" s="570"/>
      <c r="I596" s="570"/>
      <c r="J596" s="570"/>
      <c r="K596" s="570"/>
      <c r="L596" s="570"/>
      <c r="M596" s="570"/>
      <c r="N596" s="570"/>
      <c r="O596" s="570"/>
      <c r="P596" s="570"/>
      <c r="Q596" s="570"/>
      <c r="R596" s="570"/>
      <c r="S596" s="570"/>
      <c r="T596" s="570"/>
      <c r="U596" s="570"/>
    </row>
    <row r="597">
      <c r="A597" s="570"/>
      <c r="B597" s="570"/>
      <c r="C597" s="570"/>
      <c r="D597" s="570"/>
      <c r="E597" s="570"/>
      <c r="F597" s="570"/>
      <c r="G597" s="570"/>
      <c r="H597" s="570"/>
      <c r="I597" s="570"/>
      <c r="J597" s="570"/>
      <c r="K597" s="570"/>
      <c r="L597" s="570"/>
      <c r="M597" s="570"/>
      <c r="N597" s="570"/>
      <c r="O597" s="570"/>
      <c r="P597" s="570"/>
      <c r="Q597" s="570"/>
      <c r="R597" s="570"/>
      <c r="S597" s="570"/>
      <c r="T597" s="570"/>
      <c r="U597" s="570"/>
    </row>
    <row r="598">
      <c r="A598" s="570"/>
      <c r="B598" s="570"/>
      <c r="C598" s="570"/>
      <c r="D598" s="570"/>
      <c r="E598" s="570"/>
      <c r="F598" s="570"/>
      <c r="G598" s="570"/>
      <c r="H598" s="570"/>
      <c r="I598" s="570"/>
      <c r="J598" s="570"/>
      <c r="K598" s="570"/>
      <c r="L598" s="570"/>
      <c r="M598" s="570"/>
      <c r="N598" s="570"/>
      <c r="O598" s="570"/>
      <c r="P598" s="570"/>
      <c r="Q598" s="570"/>
      <c r="R598" s="570"/>
      <c r="S598" s="570"/>
      <c r="T598" s="570"/>
      <c r="U598" s="570"/>
    </row>
    <row r="599">
      <c r="A599" s="570"/>
      <c r="B599" s="570"/>
      <c r="C599" s="570"/>
      <c r="D599" s="570"/>
      <c r="E599" s="570"/>
      <c r="F599" s="570"/>
      <c r="G599" s="570"/>
      <c r="H599" s="570"/>
      <c r="I599" s="570"/>
      <c r="J599" s="570"/>
      <c r="K599" s="570"/>
      <c r="L599" s="570"/>
      <c r="M599" s="570"/>
      <c r="N599" s="570"/>
      <c r="O599" s="570"/>
      <c r="P599" s="570"/>
      <c r="Q599" s="570"/>
      <c r="R599" s="570"/>
      <c r="S599" s="570"/>
      <c r="T599" s="570"/>
      <c r="U599" s="570"/>
    </row>
    <row r="600">
      <c r="A600" s="570"/>
      <c r="B600" s="570"/>
      <c r="C600" s="570"/>
      <c r="D600" s="570"/>
      <c r="E600" s="570"/>
      <c r="F600" s="570"/>
      <c r="G600" s="570"/>
      <c r="H600" s="570"/>
      <c r="I600" s="570"/>
      <c r="J600" s="570"/>
      <c r="K600" s="570"/>
      <c r="L600" s="570"/>
      <c r="M600" s="570"/>
      <c r="N600" s="570"/>
      <c r="O600" s="570"/>
      <c r="P600" s="570"/>
      <c r="Q600" s="570"/>
      <c r="R600" s="570"/>
      <c r="S600" s="570"/>
      <c r="T600" s="570"/>
      <c r="U600" s="570"/>
    </row>
    <row r="601">
      <c r="A601" s="570"/>
      <c r="B601" s="570"/>
      <c r="C601" s="570"/>
      <c r="D601" s="570"/>
      <c r="E601" s="570"/>
      <c r="F601" s="570"/>
      <c r="G601" s="570"/>
      <c r="H601" s="570"/>
      <c r="I601" s="570"/>
      <c r="J601" s="570"/>
      <c r="K601" s="570"/>
      <c r="L601" s="570"/>
      <c r="M601" s="570"/>
      <c r="N601" s="570"/>
      <c r="O601" s="570"/>
      <c r="P601" s="570"/>
      <c r="Q601" s="570"/>
      <c r="R601" s="570"/>
      <c r="S601" s="570"/>
      <c r="T601" s="570"/>
      <c r="U601" s="570"/>
    </row>
    <row r="602">
      <c r="A602" s="570"/>
      <c r="B602" s="570"/>
      <c r="C602" s="570"/>
      <c r="D602" s="570"/>
      <c r="E602" s="570"/>
      <c r="F602" s="570"/>
      <c r="G602" s="570"/>
      <c r="H602" s="570"/>
      <c r="I602" s="570"/>
      <c r="J602" s="570"/>
      <c r="K602" s="570"/>
      <c r="L602" s="570"/>
      <c r="M602" s="570"/>
      <c r="N602" s="570"/>
      <c r="O602" s="570"/>
      <c r="P602" s="570"/>
      <c r="Q602" s="570"/>
      <c r="R602" s="570"/>
      <c r="S602" s="570"/>
      <c r="T602" s="570"/>
      <c r="U602" s="570"/>
    </row>
    <row r="603">
      <c r="A603" s="570"/>
      <c r="B603" s="570"/>
      <c r="C603" s="570"/>
      <c r="D603" s="570"/>
      <c r="E603" s="570"/>
      <c r="F603" s="570"/>
      <c r="G603" s="570"/>
      <c r="H603" s="570"/>
      <c r="I603" s="570"/>
      <c r="J603" s="570"/>
      <c r="K603" s="570"/>
      <c r="L603" s="570"/>
      <c r="M603" s="570"/>
      <c r="N603" s="570"/>
      <c r="O603" s="570"/>
      <c r="P603" s="570"/>
      <c r="Q603" s="570"/>
      <c r="R603" s="570"/>
      <c r="S603" s="570"/>
      <c r="T603" s="570"/>
      <c r="U603" s="570"/>
    </row>
    <row r="604">
      <c r="A604" s="570"/>
      <c r="B604" s="570"/>
      <c r="C604" s="570"/>
      <c r="D604" s="570"/>
      <c r="E604" s="570"/>
      <c r="F604" s="570"/>
      <c r="G604" s="570"/>
      <c r="H604" s="570"/>
      <c r="I604" s="570"/>
      <c r="J604" s="570"/>
      <c r="K604" s="570"/>
      <c r="L604" s="570"/>
      <c r="M604" s="570"/>
      <c r="N604" s="570"/>
      <c r="O604" s="570"/>
      <c r="P604" s="570"/>
      <c r="Q604" s="570"/>
      <c r="R604" s="570"/>
      <c r="S604" s="570"/>
      <c r="T604" s="570"/>
      <c r="U604" s="570"/>
    </row>
    <row r="605">
      <c r="A605" s="570"/>
      <c r="B605" s="570"/>
      <c r="C605" s="570"/>
      <c r="D605" s="570"/>
      <c r="E605" s="570"/>
      <c r="F605" s="570"/>
      <c r="G605" s="570"/>
      <c r="H605" s="570"/>
      <c r="I605" s="570"/>
      <c r="J605" s="570"/>
      <c r="K605" s="570"/>
      <c r="L605" s="570"/>
      <c r="M605" s="570"/>
      <c r="N605" s="570"/>
      <c r="O605" s="570"/>
      <c r="P605" s="570"/>
      <c r="Q605" s="570"/>
      <c r="R605" s="570"/>
      <c r="S605" s="570"/>
      <c r="T605" s="570"/>
      <c r="U605" s="570"/>
    </row>
    <row r="606">
      <c r="A606" s="570"/>
      <c r="B606" s="570"/>
      <c r="C606" s="570"/>
      <c r="D606" s="570"/>
      <c r="E606" s="570"/>
      <c r="F606" s="570"/>
      <c r="G606" s="570"/>
      <c r="H606" s="570"/>
      <c r="I606" s="570"/>
      <c r="J606" s="570"/>
      <c r="K606" s="570"/>
      <c r="L606" s="570"/>
      <c r="M606" s="570"/>
      <c r="N606" s="570"/>
      <c r="O606" s="570"/>
      <c r="P606" s="570"/>
      <c r="Q606" s="570"/>
      <c r="R606" s="570"/>
      <c r="S606" s="570"/>
      <c r="T606" s="570"/>
      <c r="U606" s="570"/>
    </row>
    <row r="607">
      <c r="A607" s="570"/>
      <c r="B607" s="570"/>
      <c r="C607" s="570"/>
      <c r="D607" s="570"/>
      <c r="E607" s="570"/>
      <c r="F607" s="570"/>
      <c r="G607" s="570"/>
      <c r="H607" s="570"/>
      <c r="I607" s="570"/>
      <c r="J607" s="570"/>
      <c r="K607" s="570"/>
      <c r="L607" s="570"/>
      <c r="M607" s="570"/>
      <c r="N607" s="570"/>
      <c r="O607" s="570"/>
      <c r="P607" s="570"/>
      <c r="Q607" s="570"/>
      <c r="R607" s="570"/>
      <c r="S607" s="570"/>
      <c r="T607" s="570"/>
      <c r="U607" s="570"/>
    </row>
    <row r="608">
      <c r="A608" s="570"/>
      <c r="B608" s="570"/>
      <c r="C608" s="570"/>
      <c r="D608" s="570"/>
      <c r="E608" s="570"/>
      <c r="F608" s="570"/>
      <c r="G608" s="570"/>
      <c r="H608" s="570"/>
      <c r="I608" s="570"/>
      <c r="J608" s="570"/>
      <c r="K608" s="570"/>
      <c r="L608" s="570"/>
      <c r="M608" s="570"/>
      <c r="N608" s="570"/>
      <c r="O608" s="570"/>
      <c r="P608" s="570"/>
      <c r="Q608" s="570"/>
      <c r="R608" s="570"/>
      <c r="S608" s="570"/>
      <c r="T608" s="570"/>
      <c r="U608" s="570"/>
    </row>
    <row r="609">
      <c r="A609" s="570"/>
      <c r="B609" s="570"/>
      <c r="C609" s="570"/>
      <c r="D609" s="570"/>
      <c r="E609" s="570"/>
      <c r="F609" s="570"/>
      <c r="G609" s="570"/>
      <c r="H609" s="570"/>
      <c r="I609" s="570"/>
      <c r="J609" s="570"/>
      <c r="K609" s="570"/>
      <c r="L609" s="570"/>
      <c r="M609" s="570"/>
      <c r="N609" s="570"/>
      <c r="O609" s="570"/>
      <c r="P609" s="570"/>
      <c r="Q609" s="570"/>
      <c r="R609" s="570"/>
      <c r="S609" s="570"/>
      <c r="T609" s="570"/>
      <c r="U609" s="570"/>
    </row>
    <row r="610">
      <c r="A610" s="570"/>
      <c r="B610" s="570"/>
      <c r="C610" s="570"/>
      <c r="D610" s="570"/>
      <c r="E610" s="570"/>
      <c r="F610" s="570"/>
      <c r="G610" s="570"/>
      <c r="H610" s="570"/>
      <c r="I610" s="570"/>
      <c r="J610" s="570"/>
      <c r="K610" s="570"/>
      <c r="L610" s="570"/>
      <c r="M610" s="570"/>
      <c r="N610" s="570"/>
      <c r="O610" s="570"/>
      <c r="P610" s="570"/>
      <c r="Q610" s="570"/>
      <c r="R610" s="570"/>
      <c r="S610" s="570"/>
      <c r="T610" s="570"/>
      <c r="U610" s="570"/>
    </row>
    <row r="611">
      <c r="A611" s="570"/>
      <c r="B611" s="570"/>
      <c r="C611" s="570"/>
      <c r="D611" s="570"/>
      <c r="E611" s="570"/>
      <c r="F611" s="570"/>
      <c r="G611" s="570"/>
      <c r="H611" s="570"/>
      <c r="I611" s="570"/>
      <c r="J611" s="570"/>
      <c r="K611" s="570"/>
      <c r="L611" s="570"/>
      <c r="M611" s="570"/>
      <c r="N611" s="570"/>
      <c r="O611" s="570"/>
      <c r="P611" s="570"/>
      <c r="Q611" s="570"/>
      <c r="R611" s="570"/>
      <c r="S611" s="570"/>
      <c r="T611" s="570"/>
      <c r="U611" s="570"/>
    </row>
    <row r="612">
      <c r="A612" s="570"/>
      <c r="B612" s="570"/>
      <c r="C612" s="570"/>
      <c r="D612" s="570"/>
      <c r="E612" s="570"/>
      <c r="F612" s="570"/>
      <c r="G612" s="570"/>
      <c r="H612" s="570"/>
      <c r="I612" s="570"/>
      <c r="J612" s="570"/>
      <c r="K612" s="570"/>
      <c r="L612" s="570"/>
      <c r="M612" s="570"/>
      <c r="N612" s="570"/>
      <c r="O612" s="570"/>
      <c r="P612" s="570"/>
      <c r="Q612" s="570"/>
      <c r="R612" s="570"/>
      <c r="S612" s="570"/>
      <c r="T612" s="570"/>
      <c r="U612" s="570"/>
    </row>
    <row r="613">
      <c r="A613" s="570"/>
      <c r="B613" s="570"/>
      <c r="C613" s="570"/>
      <c r="D613" s="570"/>
      <c r="E613" s="570"/>
      <c r="F613" s="570"/>
      <c r="G613" s="570"/>
      <c r="H613" s="570"/>
      <c r="I613" s="570"/>
      <c r="J613" s="570"/>
      <c r="K613" s="570"/>
      <c r="L613" s="570"/>
      <c r="M613" s="570"/>
      <c r="N613" s="570"/>
      <c r="O613" s="570"/>
      <c r="P613" s="570"/>
      <c r="Q613" s="570"/>
      <c r="R613" s="570"/>
      <c r="S613" s="570"/>
      <c r="T613" s="570"/>
      <c r="U613" s="570"/>
    </row>
    <row r="614">
      <c r="A614" s="570"/>
      <c r="B614" s="570"/>
      <c r="C614" s="570"/>
      <c r="D614" s="570"/>
      <c r="E614" s="570"/>
      <c r="F614" s="570"/>
      <c r="G614" s="570"/>
      <c r="H614" s="570"/>
      <c r="I614" s="570"/>
      <c r="J614" s="570"/>
      <c r="K614" s="570"/>
      <c r="L614" s="570"/>
      <c r="M614" s="570"/>
      <c r="N614" s="570"/>
      <c r="O614" s="570"/>
      <c r="P614" s="570"/>
      <c r="Q614" s="570"/>
      <c r="R614" s="570"/>
      <c r="S614" s="570"/>
      <c r="T614" s="570"/>
      <c r="U614" s="570"/>
    </row>
    <row r="615">
      <c r="A615" s="570"/>
      <c r="B615" s="570"/>
      <c r="C615" s="570"/>
      <c r="D615" s="570"/>
      <c r="E615" s="570"/>
      <c r="F615" s="570"/>
      <c r="G615" s="570"/>
      <c r="H615" s="570"/>
      <c r="I615" s="570"/>
      <c r="J615" s="570"/>
      <c r="K615" s="570"/>
      <c r="L615" s="570"/>
      <c r="M615" s="570"/>
      <c r="N615" s="570"/>
      <c r="O615" s="570"/>
      <c r="P615" s="570"/>
      <c r="Q615" s="570"/>
      <c r="R615" s="570"/>
      <c r="S615" s="570"/>
      <c r="T615" s="570"/>
      <c r="U615" s="570"/>
    </row>
    <row r="616">
      <c r="A616" s="570"/>
      <c r="B616" s="570"/>
      <c r="C616" s="570"/>
      <c r="D616" s="570"/>
      <c r="E616" s="570"/>
      <c r="F616" s="570"/>
      <c r="G616" s="570"/>
      <c r="H616" s="570"/>
      <c r="I616" s="570"/>
      <c r="J616" s="570"/>
      <c r="K616" s="570"/>
      <c r="L616" s="570"/>
      <c r="M616" s="570"/>
      <c r="N616" s="570"/>
      <c r="O616" s="570"/>
      <c r="P616" s="570"/>
      <c r="Q616" s="570"/>
      <c r="R616" s="570"/>
      <c r="S616" s="570"/>
      <c r="T616" s="570"/>
      <c r="U616" s="570"/>
    </row>
    <row r="617">
      <c r="A617" s="570"/>
      <c r="B617" s="570"/>
      <c r="C617" s="570"/>
      <c r="D617" s="570"/>
      <c r="E617" s="570"/>
      <c r="F617" s="570"/>
      <c r="G617" s="570"/>
      <c r="H617" s="570"/>
      <c r="I617" s="570"/>
      <c r="J617" s="570"/>
      <c r="K617" s="570"/>
      <c r="L617" s="570"/>
      <c r="M617" s="570"/>
      <c r="N617" s="570"/>
      <c r="O617" s="570"/>
      <c r="P617" s="570"/>
      <c r="Q617" s="570"/>
      <c r="R617" s="570"/>
      <c r="S617" s="570"/>
      <c r="T617" s="570"/>
      <c r="U617" s="570"/>
    </row>
    <row r="618">
      <c r="A618" s="570"/>
      <c r="B618" s="570"/>
      <c r="C618" s="570"/>
      <c r="D618" s="570"/>
      <c r="E618" s="570"/>
      <c r="F618" s="570"/>
      <c r="G618" s="570"/>
      <c r="H618" s="570"/>
      <c r="I618" s="570"/>
      <c r="J618" s="570"/>
      <c r="K618" s="570"/>
      <c r="L618" s="570"/>
      <c r="M618" s="570"/>
      <c r="N618" s="570"/>
      <c r="O618" s="570"/>
      <c r="P618" s="570"/>
      <c r="Q618" s="570"/>
      <c r="R618" s="570"/>
      <c r="S618" s="570"/>
      <c r="T618" s="570"/>
      <c r="U618" s="570"/>
    </row>
    <row r="619">
      <c r="A619" s="570"/>
      <c r="B619" s="570"/>
      <c r="C619" s="570"/>
      <c r="D619" s="570"/>
      <c r="E619" s="570"/>
      <c r="F619" s="570"/>
      <c r="G619" s="570"/>
      <c r="H619" s="570"/>
      <c r="I619" s="570"/>
      <c r="J619" s="570"/>
      <c r="K619" s="570"/>
      <c r="L619" s="570"/>
      <c r="M619" s="570"/>
      <c r="N619" s="570"/>
      <c r="O619" s="570"/>
      <c r="P619" s="570"/>
      <c r="Q619" s="570"/>
      <c r="R619" s="570"/>
      <c r="S619" s="570"/>
      <c r="T619" s="570"/>
      <c r="U619" s="570"/>
    </row>
    <row r="620">
      <c r="A620" s="570"/>
      <c r="B620" s="570"/>
      <c r="C620" s="570"/>
      <c r="D620" s="570"/>
      <c r="E620" s="570"/>
      <c r="F620" s="570"/>
      <c r="G620" s="570"/>
      <c r="H620" s="570"/>
      <c r="I620" s="570"/>
      <c r="J620" s="570"/>
      <c r="K620" s="570"/>
      <c r="L620" s="570"/>
      <c r="M620" s="570"/>
      <c r="N620" s="570"/>
      <c r="O620" s="570"/>
      <c r="P620" s="570"/>
      <c r="Q620" s="570"/>
      <c r="R620" s="570"/>
      <c r="S620" s="570"/>
      <c r="T620" s="570"/>
      <c r="U620" s="570"/>
    </row>
    <row r="621">
      <c r="A621" s="570"/>
      <c r="B621" s="570"/>
      <c r="C621" s="570"/>
      <c r="D621" s="570"/>
      <c r="E621" s="570"/>
      <c r="F621" s="570"/>
      <c r="G621" s="570"/>
      <c r="H621" s="570"/>
      <c r="I621" s="570"/>
      <c r="J621" s="570"/>
      <c r="K621" s="570"/>
      <c r="L621" s="570"/>
      <c r="M621" s="570"/>
      <c r="N621" s="570"/>
      <c r="O621" s="570"/>
      <c r="P621" s="570"/>
      <c r="Q621" s="570"/>
      <c r="R621" s="570"/>
      <c r="S621" s="570"/>
      <c r="T621" s="570"/>
      <c r="U621" s="570"/>
    </row>
    <row r="622">
      <c r="A622" s="570"/>
      <c r="B622" s="570"/>
      <c r="C622" s="570"/>
      <c r="D622" s="570"/>
      <c r="E622" s="570"/>
      <c r="F622" s="570"/>
      <c r="G622" s="570"/>
      <c r="H622" s="570"/>
      <c r="I622" s="570"/>
      <c r="J622" s="570"/>
      <c r="K622" s="570"/>
      <c r="L622" s="570"/>
      <c r="M622" s="570"/>
      <c r="N622" s="570"/>
      <c r="O622" s="570"/>
      <c r="P622" s="570"/>
      <c r="Q622" s="570"/>
      <c r="R622" s="570"/>
      <c r="S622" s="570"/>
      <c r="T622" s="570"/>
      <c r="U622" s="570"/>
    </row>
    <row r="623">
      <c r="A623" s="570"/>
      <c r="B623" s="570"/>
      <c r="C623" s="570"/>
      <c r="D623" s="570"/>
      <c r="E623" s="570"/>
      <c r="F623" s="570"/>
      <c r="G623" s="570"/>
      <c r="H623" s="570"/>
      <c r="I623" s="570"/>
      <c r="J623" s="570"/>
      <c r="K623" s="570"/>
      <c r="L623" s="570"/>
      <c r="M623" s="570"/>
      <c r="N623" s="570"/>
      <c r="O623" s="570"/>
      <c r="P623" s="570"/>
      <c r="Q623" s="570"/>
      <c r="R623" s="570"/>
      <c r="S623" s="570"/>
      <c r="T623" s="570"/>
      <c r="U623" s="570"/>
    </row>
    <row r="624">
      <c r="A624" s="570"/>
      <c r="B624" s="570"/>
      <c r="C624" s="570"/>
      <c r="D624" s="570"/>
      <c r="E624" s="570"/>
      <c r="F624" s="570"/>
      <c r="G624" s="570"/>
      <c r="H624" s="570"/>
      <c r="I624" s="570"/>
      <c r="J624" s="570"/>
      <c r="K624" s="570"/>
      <c r="L624" s="570"/>
      <c r="M624" s="570"/>
      <c r="N624" s="570"/>
      <c r="O624" s="570"/>
      <c r="P624" s="570"/>
      <c r="Q624" s="570"/>
      <c r="R624" s="570"/>
      <c r="S624" s="570"/>
      <c r="T624" s="570"/>
      <c r="U624" s="570"/>
    </row>
    <row r="625">
      <c r="A625" s="570"/>
      <c r="B625" s="570"/>
      <c r="C625" s="570"/>
      <c r="D625" s="570"/>
      <c r="E625" s="570"/>
      <c r="F625" s="570"/>
      <c r="G625" s="570"/>
      <c r="H625" s="570"/>
      <c r="I625" s="570"/>
      <c r="J625" s="570"/>
      <c r="K625" s="570"/>
      <c r="L625" s="570"/>
      <c r="M625" s="570"/>
      <c r="N625" s="570"/>
      <c r="O625" s="570"/>
      <c r="P625" s="570"/>
      <c r="Q625" s="570"/>
      <c r="R625" s="570"/>
      <c r="S625" s="570"/>
      <c r="T625" s="570"/>
      <c r="U625" s="570"/>
    </row>
    <row r="626">
      <c r="A626" s="570"/>
      <c r="B626" s="570"/>
      <c r="C626" s="570"/>
      <c r="D626" s="570"/>
      <c r="E626" s="570"/>
      <c r="F626" s="570"/>
      <c r="G626" s="570"/>
      <c r="H626" s="570"/>
      <c r="I626" s="570"/>
      <c r="J626" s="570"/>
      <c r="K626" s="570"/>
      <c r="L626" s="570"/>
      <c r="M626" s="570"/>
      <c r="N626" s="570"/>
      <c r="O626" s="570"/>
      <c r="P626" s="570"/>
      <c r="Q626" s="570"/>
      <c r="R626" s="570"/>
      <c r="S626" s="570"/>
      <c r="T626" s="570"/>
      <c r="U626" s="570"/>
    </row>
    <row r="627">
      <c r="A627" s="570"/>
      <c r="B627" s="570"/>
      <c r="C627" s="570"/>
      <c r="D627" s="570"/>
      <c r="E627" s="570"/>
      <c r="F627" s="570"/>
      <c r="G627" s="570"/>
      <c r="H627" s="570"/>
      <c r="I627" s="570"/>
      <c r="J627" s="570"/>
      <c r="K627" s="570"/>
      <c r="L627" s="570"/>
      <c r="M627" s="570"/>
      <c r="N627" s="570"/>
      <c r="O627" s="570"/>
      <c r="P627" s="570"/>
      <c r="Q627" s="570"/>
      <c r="R627" s="570"/>
      <c r="S627" s="570"/>
      <c r="T627" s="570"/>
      <c r="U627" s="570"/>
    </row>
    <row r="628">
      <c r="A628" s="570"/>
      <c r="B628" s="570"/>
      <c r="C628" s="570"/>
      <c r="D628" s="570"/>
      <c r="E628" s="570"/>
      <c r="F628" s="570"/>
      <c r="G628" s="570"/>
      <c r="H628" s="570"/>
      <c r="I628" s="570"/>
      <c r="J628" s="570"/>
      <c r="K628" s="570"/>
      <c r="L628" s="570"/>
      <c r="M628" s="570"/>
      <c r="N628" s="570"/>
      <c r="O628" s="570"/>
      <c r="P628" s="570"/>
      <c r="Q628" s="570"/>
      <c r="R628" s="570"/>
      <c r="S628" s="570"/>
      <c r="T628" s="570"/>
      <c r="U628" s="570"/>
    </row>
    <row r="629">
      <c r="A629" s="570"/>
      <c r="B629" s="570"/>
      <c r="C629" s="570"/>
      <c r="D629" s="570"/>
      <c r="E629" s="570"/>
      <c r="F629" s="570"/>
      <c r="G629" s="570"/>
      <c r="H629" s="570"/>
      <c r="I629" s="570"/>
      <c r="J629" s="570"/>
      <c r="K629" s="570"/>
      <c r="L629" s="570"/>
      <c r="M629" s="570"/>
      <c r="N629" s="570"/>
      <c r="O629" s="570"/>
      <c r="P629" s="570"/>
      <c r="Q629" s="570"/>
      <c r="R629" s="570"/>
      <c r="S629" s="570"/>
      <c r="T629" s="570"/>
      <c r="U629" s="570"/>
    </row>
    <row r="630">
      <c r="A630" s="570"/>
      <c r="B630" s="570"/>
      <c r="C630" s="570"/>
      <c r="D630" s="570"/>
      <c r="E630" s="570"/>
      <c r="F630" s="570"/>
      <c r="G630" s="570"/>
      <c r="H630" s="570"/>
      <c r="I630" s="570"/>
      <c r="J630" s="570"/>
      <c r="K630" s="570"/>
      <c r="L630" s="570"/>
      <c r="M630" s="570"/>
      <c r="N630" s="570"/>
      <c r="O630" s="570"/>
      <c r="P630" s="570"/>
      <c r="Q630" s="570"/>
      <c r="R630" s="570"/>
      <c r="S630" s="570"/>
      <c r="T630" s="570"/>
      <c r="U630" s="570"/>
    </row>
    <row r="631">
      <c r="A631" s="570"/>
      <c r="B631" s="570"/>
      <c r="C631" s="570"/>
      <c r="D631" s="570"/>
      <c r="E631" s="570"/>
      <c r="F631" s="570"/>
      <c r="G631" s="570"/>
      <c r="H631" s="570"/>
      <c r="I631" s="570"/>
      <c r="J631" s="570"/>
      <c r="K631" s="570"/>
      <c r="L631" s="570"/>
      <c r="M631" s="570"/>
      <c r="N631" s="570"/>
      <c r="O631" s="570"/>
      <c r="P631" s="570"/>
      <c r="Q631" s="570"/>
      <c r="R631" s="570"/>
      <c r="S631" s="570"/>
      <c r="T631" s="570"/>
      <c r="U631" s="570"/>
    </row>
    <row r="632">
      <c r="A632" s="570"/>
      <c r="B632" s="570"/>
      <c r="C632" s="570"/>
      <c r="D632" s="570"/>
      <c r="E632" s="570"/>
      <c r="F632" s="570"/>
      <c r="G632" s="570"/>
      <c r="H632" s="570"/>
      <c r="I632" s="570"/>
      <c r="J632" s="570"/>
      <c r="K632" s="570"/>
      <c r="L632" s="570"/>
      <c r="M632" s="570"/>
      <c r="N632" s="570"/>
      <c r="O632" s="570"/>
      <c r="P632" s="570"/>
      <c r="Q632" s="570"/>
      <c r="R632" s="570"/>
      <c r="S632" s="570"/>
      <c r="T632" s="570"/>
      <c r="U632" s="570"/>
    </row>
    <row r="633">
      <c r="A633" s="570"/>
      <c r="B633" s="570"/>
      <c r="C633" s="570"/>
      <c r="D633" s="570"/>
      <c r="E633" s="570"/>
      <c r="F633" s="570"/>
      <c r="G633" s="570"/>
      <c r="H633" s="570"/>
      <c r="I633" s="570"/>
      <c r="J633" s="570"/>
      <c r="K633" s="570"/>
      <c r="L633" s="570"/>
      <c r="M633" s="570"/>
      <c r="N633" s="570"/>
      <c r="O633" s="570"/>
      <c r="P633" s="570"/>
      <c r="Q633" s="570"/>
      <c r="R633" s="570"/>
      <c r="S633" s="570"/>
      <c r="T633" s="570"/>
      <c r="U633" s="570"/>
    </row>
    <row r="634">
      <c r="A634" s="570"/>
      <c r="B634" s="570"/>
      <c r="C634" s="570"/>
      <c r="D634" s="570"/>
      <c r="E634" s="570"/>
      <c r="F634" s="570"/>
      <c r="G634" s="570"/>
      <c r="H634" s="570"/>
      <c r="I634" s="570"/>
      <c r="J634" s="570"/>
      <c r="K634" s="570"/>
      <c r="L634" s="570"/>
      <c r="M634" s="570"/>
      <c r="N634" s="570"/>
      <c r="O634" s="570"/>
      <c r="P634" s="570"/>
      <c r="Q634" s="570"/>
      <c r="R634" s="570"/>
      <c r="S634" s="570"/>
      <c r="T634" s="570"/>
      <c r="U634" s="570"/>
    </row>
    <row r="635">
      <c r="A635" s="570"/>
      <c r="B635" s="570"/>
      <c r="C635" s="570"/>
      <c r="D635" s="570"/>
      <c r="E635" s="570"/>
      <c r="F635" s="570"/>
      <c r="G635" s="570"/>
      <c r="H635" s="570"/>
      <c r="I635" s="570"/>
      <c r="J635" s="570"/>
      <c r="K635" s="570"/>
      <c r="L635" s="570"/>
      <c r="M635" s="570"/>
      <c r="N635" s="570"/>
      <c r="O635" s="570"/>
      <c r="P635" s="570"/>
      <c r="Q635" s="570"/>
      <c r="R635" s="570"/>
      <c r="S635" s="570"/>
      <c r="T635" s="570"/>
      <c r="U635" s="570"/>
    </row>
    <row r="636">
      <c r="A636" s="570"/>
      <c r="B636" s="570"/>
      <c r="C636" s="570"/>
      <c r="D636" s="570"/>
      <c r="E636" s="570"/>
      <c r="F636" s="570"/>
      <c r="G636" s="570"/>
      <c r="H636" s="570"/>
      <c r="I636" s="570"/>
      <c r="J636" s="570"/>
      <c r="K636" s="570"/>
      <c r="L636" s="570"/>
      <c r="M636" s="570"/>
      <c r="N636" s="570"/>
      <c r="O636" s="570"/>
      <c r="P636" s="570"/>
      <c r="Q636" s="570"/>
      <c r="R636" s="570"/>
      <c r="S636" s="570"/>
      <c r="T636" s="570"/>
      <c r="U636" s="570"/>
    </row>
    <row r="637">
      <c r="A637" s="570"/>
      <c r="B637" s="570"/>
      <c r="C637" s="570"/>
      <c r="D637" s="570"/>
      <c r="E637" s="570"/>
      <c r="F637" s="570"/>
      <c r="G637" s="570"/>
      <c r="H637" s="570"/>
      <c r="I637" s="570"/>
      <c r="J637" s="570"/>
      <c r="K637" s="570"/>
      <c r="L637" s="570"/>
      <c r="M637" s="570"/>
      <c r="N637" s="570"/>
      <c r="O637" s="570"/>
      <c r="P637" s="570"/>
      <c r="Q637" s="570"/>
      <c r="R637" s="570"/>
      <c r="S637" s="570"/>
      <c r="T637" s="570"/>
      <c r="U637" s="570"/>
    </row>
    <row r="638">
      <c r="A638" s="570"/>
      <c r="B638" s="570"/>
      <c r="C638" s="570"/>
      <c r="D638" s="570"/>
      <c r="E638" s="570"/>
      <c r="F638" s="570"/>
      <c r="G638" s="570"/>
      <c r="H638" s="570"/>
      <c r="I638" s="570"/>
      <c r="J638" s="570"/>
      <c r="K638" s="570"/>
      <c r="L638" s="570"/>
      <c r="M638" s="570"/>
      <c r="N638" s="570"/>
      <c r="O638" s="570"/>
      <c r="P638" s="570"/>
      <c r="Q638" s="570"/>
      <c r="R638" s="570"/>
      <c r="S638" s="570"/>
      <c r="T638" s="570"/>
      <c r="U638" s="570"/>
    </row>
    <row r="639">
      <c r="A639" s="570"/>
      <c r="B639" s="570"/>
      <c r="C639" s="570"/>
      <c r="D639" s="570"/>
      <c r="E639" s="570"/>
      <c r="F639" s="570"/>
      <c r="G639" s="570"/>
      <c r="H639" s="570"/>
      <c r="I639" s="570"/>
      <c r="J639" s="570"/>
      <c r="K639" s="570"/>
      <c r="L639" s="570"/>
      <c r="M639" s="570"/>
      <c r="N639" s="570"/>
      <c r="O639" s="570"/>
      <c r="P639" s="570"/>
      <c r="Q639" s="570"/>
      <c r="R639" s="570"/>
      <c r="S639" s="570"/>
      <c r="T639" s="570"/>
      <c r="U639" s="570"/>
    </row>
    <row r="640">
      <c r="A640" s="570"/>
      <c r="B640" s="570"/>
      <c r="C640" s="570"/>
      <c r="D640" s="570"/>
      <c r="E640" s="570"/>
      <c r="F640" s="570"/>
      <c r="G640" s="570"/>
      <c r="H640" s="570"/>
      <c r="I640" s="570"/>
      <c r="J640" s="570"/>
      <c r="K640" s="570"/>
      <c r="L640" s="570"/>
      <c r="M640" s="570"/>
      <c r="N640" s="570"/>
      <c r="O640" s="570"/>
      <c r="P640" s="570"/>
      <c r="Q640" s="570"/>
      <c r="R640" s="570"/>
      <c r="S640" s="570"/>
      <c r="T640" s="570"/>
      <c r="U640" s="570"/>
    </row>
    <row r="641">
      <c r="A641" s="570"/>
      <c r="B641" s="570"/>
      <c r="C641" s="570"/>
      <c r="D641" s="570"/>
      <c r="E641" s="570"/>
      <c r="F641" s="570"/>
      <c r="G641" s="570"/>
      <c r="H641" s="570"/>
      <c r="I641" s="570"/>
      <c r="J641" s="570"/>
      <c r="K641" s="570"/>
      <c r="L641" s="570"/>
      <c r="M641" s="570"/>
      <c r="N641" s="570"/>
      <c r="O641" s="570"/>
      <c r="P641" s="570"/>
      <c r="Q641" s="570"/>
      <c r="R641" s="570"/>
      <c r="S641" s="570"/>
      <c r="T641" s="570"/>
      <c r="U641" s="570"/>
    </row>
    <row r="642">
      <c r="A642" s="570"/>
      <c r="B642" s="570"/>
      <c r="C642" s="570"/>
      <c r="D642" s="570"/>
      <c r="E642" s="570"/>
      <c r="F642" s="570"/>
      <c r="G642" s="570"/>
      <c r="H642" s="570"/>
      <c r="I642" s="570"/>
      <c r="J642" s="570"/>
      <c r="K642" s="570"/>
      <c r="L642" s="570"/>
      <c r="M642" s="570"/>
      <c r="N642" s="570"/>
      <c r="O642" s="570"/>
      <c r="P642" s="570"/>
      <c r="Q642" s="570"/>
      <c r="R642" s="570"/>
      <c r="S642" s="570"/>
      <c r="T642" s="570"/>
      <c r="U642" s="570"/>
    </row>
    <row r="643">
      <c r="A643" s="570"/>
      <c r="B643" s="570"/>
      <c r="C643" s="570"/>
      <c r="D643" s="570"/>
      <c r="E643" s="570"/>
      <c r="F643" s="570"/>
      <c r="G643" s="570"/>
      <c r="H643" s="570"/>
      <c r="I643" s="570"/>
      <c r="J643" s="570"/>
      <c r="K643" s="570"/>
      <c r="L643" s="570"/>
      <c r="M643" s="570"/>
      <c r="N643" s="570"/>
      <c r="O643" s="570"/>
      <c r="P643" s="570"/>
      <c r="Q643" s="570"/>
      <c r="R643" s="570"/>
      <c r="S643" s="570"/>
      <c r="T643" s="570"/>
      <c r="U643" s="570"/>
    </row>
    <row r="644">
      <c r="A644" s="570"/>
      <c r="B644" s="570"/>
      <c r="C644" s="570"/>
      <c r="D644" s="570"/>
      <c r="E644" s="570"/>
      <c r="F644" s="570"/>
      <c r="G644" s="570"/>
      <c r="H644" s="570"/>
      <c r="I644" s="570"/>
      <c r="J644" s="570"/>
      <c r="K644" s="570"/>
      <c r="L644" s="570"/>
      <c r="M644" s="570"/>
      <c r="N644" s="570"/>
      <c r="O644" s="570"/>
      <c r="P644" s="570"/>
      <c r="Q644" s="570"/>
      <c r="R644" s="570"/>
      <c r="S644" s="570"/>
      <c r="T644" s="570"/>
      <c r="U644" s="570"/>
    </row>
    <row r="645">
      <c r="A645" s="570"/>
      <c r="B645" s="570"/>
      <c r="C645" s="570"/>
      <c r="D645" s="570"/>
      <c r="E645" s="570"/>
      <c r="F645" s="570"/>
      <c r="G645" s="570"/>
      <c r="H645" s="570"/>
      <c r="I645" s="570"/>
      <c r="J645" s="570"/>
      <c r="K645" s="570"/>
      <c r="L645" s="570"/>
      <c r="M645" s="570"/>
      <c r="N645" s="570"/>
      <c r="O645" s="570"/>
      <c r="P645" s="570"/>
      <c r="Q645" s="570"/>
      <c r="R645" s="570"/>
      <c r="S645" s="570"/>
      <c r="T645" s="570"/>
      <c r="U645" s="570"/>
    </row>
    <row r="646">
      <c r="A646" s="570"/>
      <c r="B646" s="570"/>
      <c r="C646" s="570"/>
      <c r="D646" s="570"/>
      <c r="E646" s="570"/>
      <c r="F646" s="570"/>
      <c r="G646" s="570"/>
      <c r="H646" s="570"/>
      <c r="I646" s="570"/>
      <c r="J646" s="570"/>
      <c r="K646" s="570"/>
      <c r="L646" s="570"/>
      <c r="M646" s="570"/>
      <c r="N646" s="570"/>
      <c r="O646" s="570"/>
      <c r="P646" s="570"/>
      <c r="Q646" s="570"/>
      <c r="R646" s="570"/>
      <c r="S646" s="570"/>
      <c r="T646" s="570"/>
      <c r="U646" s="570"/>
    </row>
    <row r="647">
      <c r="A647" s="570"/>
      <c r="B647" s="570"/>
      <c r="C647" s="570"/>
      <c r="D647" s="570"/>
      <c r="E647" s="570"/>
      <c r="F647" s="570"/>
      <c r="G647" s="570"/>
      <c r="H647" s="570"/>
      <c r="I647" s="570"/>
      <c r="J647" s="570"/>
      <c r="K647" s="570"/>
      <c r="L647" s="570"/>
      <c r="M647" s="570"/>
      <c r="N647" s="570"/>
      <c r="O647" s="570"/>
      <c r="P647" s="570"/>
      <c r="Q647" s="570"/>
      <c r="R647" s="570"/>
      <c r="S647" s="570"/>
      <c r="T647" s="570"/>
      <c r="U647" s="570"/>
    </row>
    <row r="648">
      <c r="A648" s="570"/>
      <c r="B648" s="570"/>
      <c r="C648" s="570"/>
      <c r="D648" s="570"/>
      <c r="E648" s="570"/>
      <c r="F648" s="570"/>
      <c r="G648" s="570"/>
      <c r="H648" s="570"/>
      <c r="I648" s="570"/>
      <c r="J648" s="570"/>
      <c r="K648" s="570"/>
      <c r="L648" s="570"/>
      <c r="M648" s="570"/>
      <c r="N648" s="570"/>
      <c r="O648" s="570"/>
      <c r="P648" s="570"/>
      <c r="Q648" s="570"/>
      <c r="R648" s="570"/>
      <c r="S648" s="570"/>
      <c r="T648" s="570"/>
      <c r="U648" s="570"/>
    </row>
    <row r="649">
      <c r="A649" s="570"/>
      <c r="B649" s="570"/>
      <c r="C649" s="570"/>
      <c r="D649" s="570"/>
      <c r="E649" s="570"/>
      <c r="F649" s="570"/>
      <c r="G649" s="570"/>
      <c r="H649" s="570"/>
      <c r="I649" s="570"/>
      <c r="J649" s="570"/>
      <c r="K649" s="570"/>
      <c r="L649" s="570"/>
      <c r="M649" s="570"/>
      <c r="N649" s="570"/>
      <c r="O649" s="570"/>
      <c r="P649" s="570"/>
      <c r="Q649" s="570"/>
      <c r="R649" s="570"/>
      <c r="S649" s="570"/>
      <c r="T649" s="570"/>
      <c r="U649" s="570"/>
    </row>
    <row r="650">
      <c r="A650" s="570"/>
      <c r="B650" s="570"/>
      <c r="C650" s="570"/>
      <c r="D650" s="570"/>
      <c r="E650" s="570"/>
      <c r="F650" s="570"/>
      <c r="G650" s="570"/>
      <c r="H650" s="570"/>
      <c r="I650" s="570"/>
      <c r="J650" s="570"/>
      <c r="K650" s="570"/>
      <c r="L650" s="570"/>
      <c r="M650" s="570"/>
      <c r="N650" s="570"/>
      <c r="O650" s="570"/>
      <c r="P650" s="570"/>
      <c r="Q650" s="570"/>
      <c r="R650" s="570"/>
      <c r="S650" s="570"/>
      <c r="T650" s="570"/>
      <c r="U650" s="570"/>
    </row>
    <row r="651">
      <c r="A651" s="570"/>
      <c r="B651" s="570"/>
      <c r="C651" s="570"/>
      <c r="D651" s="570"/>
      <c r="E651" s="570"/>
      <c r="F651" s="570"/>
      <c r="G651" s="570"/>
      <c r="H651" s="570"/>
      <c r="I651" s="570"/>
      <c r="J651" s="570"/>
      <c r="K651" s="570"/>
      <c r="L651" s="570"/>
      <c r="M651" s="570"/>
      <c r="N651" s="570"/>
      <c r="O651" s="570"/>
      <c r="P651" s="570"/>
      <c r="Q651" s="570"/>
      <c r="R651" s="570"/>
      <c r="S651" s="570"/>
      <c r="T651" s="570"/>
      <c r="U651" s="570"/>
    </row>
    <row r="652">
      <c r="A652" s="570"/>
      <c r="B652" s="570"/>
      <c r="C652" s="570"/>
      <c r="D652" s="570"/>
      <c r="E652" s="570"/>
      <c r="F652" s="570"/>
      <c r="G652" s="570"/>
      <c r="H652" s="570"/>
      <c r="I652" s="570"/>
      <c r="J652" s="570"/>
      <c r="K652" s="570"/>
      <c r="L652" s="570"/>
      <c r="M652" s="570"/>
      <c r="N652" s="570"/>
      <c r="O652" s="570"/>
      <c r="P652" s="570"/>
      <c r="Q652" s="570"/>
      <c r="R652" s="570"/>
      <c r="S652" s="570"/>
      <c r="T652" s="570"/>
      <c r="U652" s="570"/>
    </row>
    <row r="653">
      <c r="A653" s="570"/>
      <c r="B653" s="570"/>
      <c r="C653" s="570"/>
      <c r="D653" s="570"/>
      <c r="E653" s="570"/>
      <c r="F653" s="570"/>
      <c r="G653" s="570"/>
      <c r="H653" s="570"/>
      <c r="I653" s="570"/>
      <c r="J653" s="570"/>
      <c r="K653" s="570"/>
      <c r="L653" s="570"/>
      <c r="M653" s="570"/>
      <c r="N653" s="570"/>
      <c r="O653" s="570"/>
      <c r="P653" s="570"/>
      <c r="Q653" s="570"/>
      <c r="R653" s="570"/>
      <c r="S653" s="570"/>
      <c r="T653" s="570"/>
      <c r="U653" s="570"/>
    </row>
    <row r="654">
      <c r="A654" s="570"/>
      <c r="B654" s="570"/>
      <c r="C654" s="570"/>
      <c r="D654" s="570"/>
      <c r="E654" s="570"/>
      <c r="F654" s="570"/>
      <c r="G654" s="570"/>
      <c r="H654" s="570"/>
      <c r="I654" s="570"/>
      <c r="J654" s="570"/>
      <c r="K654" s="570"/>
      <c r="L654" s="570"/>
      <c r="M654" s="570"/>
      <c r="N654" s="570"/>
      <c r="O654" s="570"/>
      <c r="P654" s="570"/>
      <c r="Q654" s="570"/>
      <c r="R654" s="570"/>
      <c r="S654" s="570"/>
      <c r="T654" s="570"/>
      <c r="U654" s="570"/>
    </row>
    <row r="655">
      <c r="A655" s="570"/>
      <c r="B655" s="570"/>
      <c r="C655" s="570"/>
      <c r="D655" s="570"/>
      <c r="E655" s="570"/>
      <c r="F655" s="570"/>
      <c r="G655" s="570"/>
      <c r="H655" s="570"/>
      <c r="I655" s="570"/>
      <c r="J655" s="570"/>
      <c r="K655" s="570"/>
      <c r="L655" s="570"/>
      <c r="M655" s="570"/>
      <c r="N655" s="570"/>
      <c r="O655" s="570"/>
      <c r="P655" s="570"/>
      <c r="Q655" s="570"/>
      <c r="R655" s="570"/>
      <c r="S655" s="570"/>
      <c r="T655" s="570"/>
      <c r="U655" s="570"/>
    </row>
    <row r="656">
      <c r="A656" s="570"/>
      <c r="B656" s="570"/>
      <c r="C656" s="570"/>
      <c r="D656" s="570"/>
      <c r="E656" s="570"/>
      <c r="F656" s="570"/>
      <c r="G656" s="570"/>
      <c r="H656" s="570"/>
      <c r="I656" s="570"/>
      <c r="J656" s="570"/>
      <c r="K656" s="570"/>
      <c r="L656" s="570"/>
      <c r="M656" s="570"/>
      <c r="N656" s="570"/>
      <c r="O656" s="570"/>
      <c r="P656" s="570"/>
      <c r="Q656" s="570"/>
      <c r="R656" s="570"/>
      <c r="S656" s="570"/>
      <c r="T656" s="570"/>
      <c r="U656" s="570"/>
    </row>
    <row r="657">
      <c r="A657" s="570"/>
      <c r="B657" s="570"/>
      <c r="C657" s="570"/>
      <c r="D657" s="570"/>
      <c r="E657" s="570"/>
      <c r="F657" s="570"/>
      <c r="G657" s="570"/>
      <c r="H657" s="570"/>
      <c r="I657" s="570"/>
      <c r="J657" s="570"/>
      <c r="K657" s="570"/>
      <c r="L657" s="570"/>
      <c r="M657" s="570"/>
      <c r="N657" s="570"/>
      <c r="O657" s="570"/>
      <c r="P657" s="570"/>
      <c r="Q657" s="570"/>
      <c r="R657" s="570"/>
      <c r="S657" s="570"/>
      <c r="T657" s="570"/>
      <c r="U657" s="570"/>
    </row>
    <row r="658">
      <c r="A658" s="570"/>
      <c r="B658" s="570"/>
      <c r="C658" s="570"/>
      <c r="D658" s="570"/>
      <c r="E658" s="570"/>
      <c r="F658" s="570"/>
      <c r="G658" s="570"/>
      <c r="H658" s="570"/>
      <c r="I658" s="570"/>
      <c r="J658" s="570"/>
      <c r="K658" s="570"/>
      <c r="L658" s="570"/>
      <c r="M658" s="570"/>
      <c r="N658" s="570"/>
      <c r="O658" s="570"/>
      <c r="P658" s="570"/>
      <c r="Q658" s="570"/>
      <c r="R658" s="570"/>
      <c r="S658" s="570"/>
      <c r="T658" s="570"/>
      <c r="U658" s="570"/>
    </row>
    <row r="659">
      <c r="A659" s="570"/>
      <c r="B659" s="570"/>
      <c r="C659" s="570"/>
      <c r="D659" s="570"/>
      <c r="E659" s="570"/>
      <c r="F659" s="570"/>
      <c r="G659" s="570"/>
      <c r="H659" s="570"/>
      <c r="I659" s="570"/>
      <c r="J659" s="570"/>
      <c r="K659" s="570"/>
      <c r="L659" s="570"/>
      <c r="M659" s="570"/>
      <c r="N659" s="570"/>
      <c r="O659" s="570"/>
      <c r="P659" s="570"/>
      <c r="Q659" s="570"/>
      <c r="R659" s="570"/>
      <c r="S659" s="570"/>
      <c r="T659" s="570"/>
      <c r="U659" s="570"/>
    </row>
    <row r="660">
      <c r="A660" s="570"/>
      <c r="B660" s="570"/>
      <c r="C660" s="570"/>
      <c r="D660" s="570"/>
      <c r="E660" s="570"/>
      <c r="F660" s="570"/>
      <c r="G660" s="570"/>
      <c r="H660" s="570"/>
      <c r="I660" s="570"/>
      <c r="J660" s="570"/>
      <c r="K660" s="570"/>
      <c r="L660" s="570"/>
      <c r="M660" s="570"/>
      <c r="N660" s="570"/>
      <c r="O660" s="570"/>
      <c r="P660" s="570"/>
      <c r="Q660" s="570"/>
      <c r="R660" s="570"/>
      <c r="S660" s="570"/>
      <c r="T660" s="570"/>
      <c r="U660" s="570"/>
    </row>
    <row r="661">
      <c r="A661" s="570"/>
      <c r="B661" s="570"/>
      <c r="C661" s="570"/>
      <c r="D661" s="570"/>
      <c r="E661" s="570"/>
      <c r="F661" s="570"/>
      <c r="G661" s="570"/>
      <c r="H661" s="570"/>
      <c r="I661" s="570"/>
      <c r="J661" s="570"/>
      <c r="K661" s="570"/>
      <c r="L661" s="570"/>
      <c r="M661" s="570"/>
      <c r="N661" s="570"/>
      <c r="O661" s="570"/>
      <c r="P661" s="570"/>
      <c r="Q661" s="570"/>
      <c r="R661" s="570"/>
      <c r="S661" s="570"/>
      <c r="T661" s="570"/>
      <c r="U661" s="570"/>
    </row>
    <row r="662">
      <c r="A662" s="570"/>
      <c r="B662" s="570"/>
      <c r="C662" s="570"/>
      <c r="D662" s="570"/>
      <c r="E662" s="570"/>
      <c r="F662" s="570"/>
      <c r="G662" s="570"/>
      <c r="H662" s="570"/>
      <c r="I662" s="570"/>
      <c r="J662" s="570"/>
      <c r="K662" s="570"/>
      <c r="L662" s="570"/>
      <c r="M662" s="570"/>
      <c r="N662" s="570"/>
      <c r="O662" s="570"/>
      <c r="P662" s="570"/>
      <c r="Q662" s="570"/>
      <c r="R662" s="570"/>
      <c r="S662" s="570"/>
      <c r="T662" s="570"/>
      <c r="U662" s="570"/>
    </row>
    <row r="663">
      <c r="A663" s="570"/>
      <c r="B663" s="570"/>
      <c r="C663" s="570"/>
      <c r="D663" s="570"/>
      <c r="E663" s="570"/>
      <c r="F663" s="570"/>
      <c r="G663" s="570"/>
      <c r="H663" s="570"/>
      <c r="I663" s="570"/>
      <c r="J663" s="570"/>
      <c r="K663" s="570"/>
      <c r="L663" s="570"/>
      <c r="M663" s="570"/>
      <c r="N663" s="570"/>
      <c r="O663" s="570"/>
      <c r="P663" s="570"/>
      <c r="Q663" s="570"/>
      <c r="R663" s="570"/>
      <c r="S663" s="570"/>
      <c r="T663" s="570"/>
      <c r="U663" s="570"/>
    </row>
    <row r="664">
      <c r="A664" s="570"/>
      <c r="B664" s="570"/>
      <c r="C664" s="570"/>
      <c r="D664" s="570"/>
      <c r="E664" s="570"/>
      <c r="F664" s="570"/>
      <c r="G664" s="570"/>
      <c r="H664" s="570"/>
      <c r="I664" s="570"/>
      <c r="J664" s="570"/>
      <c r="K664" s="570"/>
      <c r="L664" s="570"/>
      <c r="M664" s="570"/>
      <c r="N664" s="570"/>
      <c r="O664" s="570"/>
      <c r="P664" s="570"/>
      <c r="Q664" s="570"/>
      <c r="R664" s="570"/>
      <c r="S664" s="570"/>
      <c r="T664" s="570"/>
      <c r="U664" s="570"/>
    </row>
    <row r="665">
      <c r="A665" s="570"/>
      <c r="B665" s="570"/>
      <c r="C665" s="570"/>
      <c r="D665" s="570"/>
      <c r="E665" s="570"/>
      <c r="F665" s="570"/>
      <c r="G665" s="570"/>
      <c r="H665" s="570"/>
      <c r="I665" s="570"/>
      <c r="J665" s="570"/>
      <c r="K665" s="570"/>
      <c r="L665" s="570"/>
      <c r="M665" s="570"/>
      <c r="N665" s="570"/>
      <c r="O665" s="570"/>
      <c r="P665" s="570"/>
      <c r="Q665" s="570"/>
      <c r="R665" s="570"/>
      <c r="S665" s="570"/>
      <c r="T665" s="570"/>
      <c r="U665" s="570"/>
    </row>
    <row r="666">
      <c r="A666" s="570"/>
      <c r="B666" s="570"/>
      <c r="C666" s="570"/>
      <c r="D666" s="570"/>
      <c r="E666" s="570"/>
      <c r="F666" s="570"/>
      <c r="G666" s="570"/>
      <c r="H666" s="570"/>
      <c r="I666" s="570"/>
      <c r="J666" s="570"/>
      <c r="K666" s="570"/>
      <c r="L666" s="570"/>
      <c r="M666" s="570"/>
      <c r="N666" s="570"/>
      <c r="O666" s="570"/>
      <c r="P666" s="570"/>
      <c r="Q666" s="570"/>
      <c r="R666" s="570"/>
      <c r="S666" s="570"/>
      <c r="T666" s="570"/>
      <c r="U666" s="570"/>
    </row>
    <row r="667">
      <c r="A667" s="570"/>
      <c r="B667" s="570"/>
      <c r="C667" s="570"/>
      <c r="D667" s="570"/>
      <c r="E667" s="570"/>
      <c r="F667" s="570"/>
      <c r="G667" s="570"/>
      <c r="H667" s="570"/>
      <c r="I667" s="570"/>
      <c r="J667" s="570"/>
      <c r="K667" s="570"/>
      <c r="L667" s="570"/>
      <c r="M667" s="570"/>
      <c r="N667" s="570"/>
      <c r="O667" s="570"/>
      <c r="P667" s="570"/>
      <c r="Q667" s="570"/>
      <c r="R667" s="570"/>
      <c r="S667" s="570"/>
      <c r="T667" s="570"/>
      <c r="U667" s="570"/>
    </row>
    <row r="668">
      <c r="A668" s="570"/>
      <c r="B668" s="570"/>
      <c r="C668" s="570"/>
      <c r="D668" s="570"/>
      <c r="E668" s="570"/>
      <c r="F668" s="570"/>
      <c r="G668" s="570"/>
      <c r="H668" s="570"/>
      <c r="I668" s="570"/>
      <c r="J668" s="570"/>
      <c r="K668" s="570"/>
      <c r="L668" s="570"/>
      <c r="M668" s="570"/>
      <c r="N668" s="570"/>
      <c r="O668" s="570"/>
      <c r="P668" s="570"/>
      <c r="Q668" s="570"/>
      <c r="R668" s="570"/>
      <c r="S668" s="570"/>
      <c r="T668" s="570"/>
      <c r="U668" s="570"/>
    </row>
    <row r="669">
      <c r="A669" s="570"/>
      <c r="B669" s="570"/>
      <c r="C669" s="570"/>
      <c r="D669" s="570"/>
      <c r="E669" s="570"/>
      <c r="F669" s="570"/>
      <c r="G669" s="570"/>
      <c r="H669" s="570"/>
      <c r="I669" s="570"/>
      <c r="J669" s="570"/>
      <c r="K669" s="570"/>
      <c r="L669" s="570"/>
      <c r="M669" s="570"/>
      <c r="N669" s="570"/>
      <c r="O669" s="570"/>
      <c r="P669" s="570"/>
      <c r="Q669" s="570"/>
      <c r="R669" s="570"/>
      <c r="S669" s="570"/>
      <c r="T669" s="570"/>
      <c r="U669" s="570"/>
    </row>
    <row r="670">
      <c r="A670" s="570"/>
      <c r="B670" s="570"/>
      <c r="C670" s="570"/>
      <c r="D670" s="570"/>
      <c r="E670" s="570"/>
      <c r="F670" s="570"/>
      <c r="G670" s="570"/>
      <c r="H670" s="570"/>
      <c r="I670" s="570"/>
      <c r="J670" s="570"/>
      <c r="K670" s="570"/>
      <c r="L670" s="570"/>
      <c r="M670" s="570"/>
      <c r="N670" s="570"/>
      <c r="O670" s="570"/>
      <c r="P670" s="570"/>
      <c r="Q670" s="570"/>
      <c r="R670" s="570"/>
      <c r="S670" s="570"/>
      <c r="T670" s="570"/>
      <c r="U670" s="570"/>
    </row>
    <row r="671">
      <c r="A671" s="570"/>
      <c r="B671" s="570"/>
      <c r="C671" s="570"/>
      <c r="D671" s="570"/>
      <c r="E671" s="570"/>
      <c r="F671" s="570"/>
      <c r="G671" s="570"/>
      <c r="H671" s="570"/>
      <c r="I671" s="570"/>
      <c r="J671" s="570"/>
      <c r="K671" s="570"/>
      <c r="L671" s="570"/>
      <c r="M671" s="570"/>
      <c r="N671" s="570"/>
      <c r="O671" s="570"/>
      <c r="P671" s="570"/>
      <c r="Q671" s="570"/>
      <c r="R671" s="570"/>
      <c r="S671" s="570"/>
      <c r="T671" s="570"/>
      <c r="U671" s="570"/>
    </row>
    <row r="672">
      <c r="A672" s="570"/>
      <c r="B672" s="570"/>
      <c r="C672" s="570"/>
      <c r="D672" s="570"/>
      <c r="E672" s="570"/>
      <c r="F672" s="570"/>
      <c r="G672" s="570"/>
      <c r="H672" s="570"/>
      <c r="I672" s="570"/>
      <c r="J672" s="570"/>
      <c r="K672" s="570"/>
      <c r="L672" s="570"/>
      <c r="M672" s="570"/>
      <c r="N672" s="570"/>
      <c r="O672" s="570"/>
      <c r="P672" s="570"/>
      <c r="Q672" s="570"/>
      <c r="R672" s="570"/>
      <c r="S672" s="570"/>
      <c r="T672" s="570"/>
      <c r="U672" s="570"/>
    </row>
    <row r="673">
      <c r="A673" s="570"/>
      <c r="B673" s="570"/>
      <c r="C673" s="570"/>
      <c r="D673" s="570"/>
      <c r="E673" s="570"/>
      <c r="F673" s="570"/>
      <c r="G673" s="570"/>
      <c r="H673" s="570"/>
      <c r="I673" s="570"/>
      <c r="J673" s="570"/>
      <c r="K673" s="570"/>
      <c r="L673" s="570"/>
      <c r="M673" s="570"/>
      <c r="N673" s="570"/>
      <c r="O673" s="570"/>
      <c r="P673" s="570"/>
      <c r="Q673" s="570"/>
      <c r="R673" s="570"/>
      <c r="S673" s="570"/>
      <c r="T673" s="570"/>
      <c r="U673" s="570"/>
    </row>
    <row r="674">
      <c r="A674" s="570"/>
      <c r="B674" s="570"/>
      <c r="C674" s="570"/>
      <c r="D674" s="570"/>
      <c r="E674" s="570"/>
      <c r="F674" s="570"/>
      <c r="G674" s="570"/>
      <c r="H674" s="570"/>
      <c r="I674" s="570"/>
      <c r="J674" s="570"/>
      <c r="K674" s="570"/>
      <c r="L674" s="570"/>
      <c r="M674" s="570"/>
      <c r="N674" s="570"/>
      <c r="O674" s="570"/>
      <c r="P674" s="570"/>
      <c r="Q674" s="570"/>
      <c r="R674" s="570"/>
      <c r="S674" s="570"/>
      <c r="T674" s="570"/>
      <c r="U674" s="570"/>
    </row>
    <row r="675">
      <c r="A675" s="570"/>
      <c r="B675" s="570"/>
      <c r="C675" s="570"/>
      <c r="D675" s="570"/>
      <c r="E675" s="570"/>
      <c r="F675" s="570"/>
      <c r="G675" s="570"/>
      <c r="H675" s="570"/>
      <c r="I675" s="570"/>
      <c r="J675" s="570"/>
      <c r="K675" s="570"/>
      <c r="L675" s="570"/>
      <c r="M675" s="570"/>
      <c r="N675" s="570"/>
      <c r="O675" s="570"/>
      <c r="P675" s="570"/>
      <c r="Q675" s="570"/>
      <c r="R675" s="570"/>
      <c r="S675" s="570"/>
      <c r="T675" s="570"/>
      <c r="U675" s="570"/>
    </row>
    <row r="676">
      <c r="A676" s="570"/>
      <c r="B676" s="570"/>
      <c r="C676" s="570"/>
      <c r="D676" s="570"/>
      <c r="E676" s="570"/>
      <c r="F676" s="570"/>
      <c r="G676" s="570"/>
      <c r="H676" s="570"/>
      <c r="I676" s="570"/>
      <c r="J676" s="570"/>
      <c r="K676" s="570"/>
      <c r="L676" s="570"/>
      <c r="M676" s="570"/>
      <c r="N676" s="570"/>
      <c r="O676" s="570"/>
      <c r="P676" s="570"/>
      <c r="Q676" s="570"/>
      <c r="R676" s="570"/>
      <c r="S676" s="570"/>
      <c r="T676" s="570"/>
      <c r="U676" s="570"/>
    </row>
    <row r="677">
      <c r="A677" s="570"/>
      <c r="B677" s="570"/>
      <c r="C677" s="570"/>
      <c r="D677" s="570"/>
      <c r="E677" s="570"/>
      <c r="F677" s="570"/>
      <c r="G677" s="570"/>
      <c r="H677" s="570"/>
      <c r="I677" s="570"/>
      <c r="J677" s="570"/>
      <c r="K677" s="570"/>
      <c r="L677" s="570"/>
      <c r="M677" s="570"/>
      <c r="N677" s="570"/>
      <c r="O677" s="570"/>
      <c r="P677" s="570"/>
      <c r="Q677" s="570"/>
      <c r="R677" s="570"/>
      <c r="S677" s="570"/>
      <c r="T677" s="570"/>
      <c r="U677" s="570"/>
    </row>
    <row r="678">
      <c r="A678" s="570"/>
      <c r="B678" s="570"/>
      <c r="C678" s="570"/>
      <c r="D678" s="570"/>
      <c r="E678" s="570"/>
      <c r="F678" s="570"/>
      <c r="G678" s="570"/>
      <c r="H678" s="570"/>
      <c r="I678" s="570"/>
      <c r="J678" s="570"/>
      <c r="K678" s="570"/>
      <c r="L678" s="570"/>
      <c r="M678" s="570"/>
      <c r="N678" s="570"/>
      <c r="O678" s="570"/>
      <c r="P678" s="570"/>
      <c r="Q678" s="570"/>
      <c r="R678" s="570"/>
      <c r="S678" s="570"/>
      <c r="T678" s="570"/>
      <c r="U678" s="570"/>
    </row>
    <row r="679">
      <c r="A679" s="570"/>
      <c r="B679" s="570"/>
      <c r="C679" s="570"/>
      <c r="D679" s="570"/>
      <c r="E679" s="570"/>
      <c r="F679" s="570"/>
      <c r="G679" s="570"/>
      <c r="H679" s="570"/>
      <c r="I679" s="570"/>
      <c r="J679" s="570"/>
      <c r="K679" s="570"/>
      <c r="L679" s="570"/>
      <c r="M679" s="570"/>
      <c r="N679" s="570"/>
      <c r="O679" s="570"/>
      <c r="P679" s="570"/>
      <c r="Q679" s="570"/>
      <c r="R679" s="570"/>
      <c r="S679" s="570"/>
      <c r="T679" s="570"/>
      <c r="U679" s="570"/>
    </row>
    <row r="680">
      <c r="A680" s="570"/>
      <c r="B680" s="570"/>
      <c r="C680" s="570"/>
      <c r="D680" s="570"/>
      <c r="E680" s="570"/>
      <c r="F680" s="570"/>
      <c r="G680" s="570"/>
      <c r="H680" s="570"/>
      <c r="I680" s="570"/>
      <c r="J680" s="570"/>
      <c r="K680" s="570"/>
      <c r="L680" s="570"/>
      <c r="M680" s="570"/>
      <c r="N680" s="570"/>
      <c r="O680" s="570"/>
      <c r="P680" s="570"/>
      <c r="Q680" s="570"/>
      <c r="R680" s="570"/>
      <c r="S680" s="570"/>
      <c r="T680" s="570"/>
      <c r="U680" s="570"/>
    </row>
    <row r="681">
      <c r="A681" s="570"/>
      <c r="B681" s="570"/>
      <c r="C681" s="570"/>
      <c r="D681" s="570"/>
      <c r="E681" s="570"/>
      <c r="F681" s="570"/>
      <c r="G681" s="570"/>
      <c r="H681" s="570"/>
      <c r="I681" s="570"/>
      <c r="J681" s="570"/>
      <c r="K681" s="570"/>
      <c r="L681" s="570"/>
      <c r="M681" s="570"/>
      <c r="N681" s="570"/>
      <c r="O681" s="570"/>
      <c r="P681" s="570"/>
      <c r="Q681" s="570"/>
      <c r="R681" s="570"/>
      <c r="S681" s="570"/>
      <c r="T681" s="570"/>
      <c r="U681" s="570"/>
    </row>
    <row r="682">
      <c r="A682" s="570"/>
      <c r="B682" s="570"/>
      <c r="C682" s="570"/>
      <c r="D682" s="570"/>
      <c r="E682" s="570"/>
      <c r="F682" s="570"/>
      <c r="G682" s="570"/>
      <c r="H682" s="570"/>
      <c r="I682" s="570"/>
      <c r="J682" s="570"/>
      <c r="K682" s="570"/>
      <c r="L682" s="570"/>
      <c r="M682" s="570"/>
      <c r="N682" s="570"/>
      <c r="O682" s="570"/>
      <c r="P682" s="570"/>
      <c r="Q682" s="570"/>
      <c r="R682" s="570"/>
      <c r="S682" s="570"/>
      <c r="T682" s="570"/>
      <c r="U682" s="570"/>
    </row>
    <row r="683">
      <c r="A683" s="570"/>
      <c r="B683" s="570"/>
      <c r="C683" s="570"/>
      <c r="D683" s="570"/>
      <c r="E683" s="570"/>
      <c r="F683" s="570"/>
      <c r="G683" s="570"/>
      <c r="H683" s="570"/>
      <c r="I683" s="570"/>
      <c r="J683" s="570"/>
      <c r="K683" s="570"/>
      <c r="L683" s="570"/>
      <c r="M683" s="570"/>
      <c r="N683" s="570"/>
      <c r="O683" s="570"/>
      <c r="P683" s="570"/>
      <c r="Q683" s="570"/>
      <c r="R683" s="570"/>
      <c r="S683" s="570"/>
      <c r="T683" s="570"/>
      <c r="U683" s="570"/>
    </row>
    <row r="684">
      <c r="A684" s="570"/>
      <c r="B684" s="570"/>
      <c r="C684" s="570"/>
      <c r="D684" s="570"/>
      <c r="E684" s="570"/>
      <c r="F684" s="570"/>
      <c r="G684" s="570"/>
      <c r="H684" s="570"/>
      <c r="I684" s="570"/>
      <c r="J684" s="570"/>
      <c r="K684" s="570"/>
      <c r="L684" s="570"/>
      <c r="M684" s="570"/>
      <c r="N684" s="570"/>
      <c r="O684" s="570"/>
      <c r="P684" s="570"/>
      <c r="Q684" s="570"/>
      <c r="R684" s="570"/>
      <c r="S684" s="570"/>
      <c r="T684" s="570"/>
      <c r="U684" s="570"/>
    </row>
    <row r="685">
      <c r="A685" s="570"/>
      <c r="B685" s="570"/>
      <c r="C685" s="570"/>
      <c r="D685" s="570"/>
      <c r="E685" s="570"/>
      <c r="F685" s="570"/>
      <c r="G685" s="570"/>
      <c r="H685" s="570"/>
      <c r="I685" s="570"/>
      <c r="J685" s="570"/>
      <c r="K685" s="570"/>
      <c r="L685" s="570"/>
      <c r="M685" s="570"/>
      <c r="N685" s="570"/>
      <c r="O685" s="570"/>
      <c r="P685" s="570"/>
      <c r="Q685" s="570"/>
      <c r="R685" s="570"/>
      <c r="S685" s="570"/>
      <c r="T685" s="570"/>
      <c r="U685" s="570"/>
    </row>
    <row r="686">
      <c r="A686" s="570"/>
      <c r="B686" s="570"/>
      <c r="C686" s="570"/>
      <c r="D686" s="570"/>
      <c r="E686" s="570"/>
      <c r="F686" s="570"/>
      <c r="G686" s="570"/>
      <c r="H686" s="570"/>
      <c r="I686" s="570"/>
      <c r="J686" s="570"/>
      <c r="K686" s="570"/>
      <c r="L686" s="570"/>
      <c r="M686" s="570"/>
      <c r="N686" s="570"/>
      <c r="O686" s="570"/>
      <c r="P686" s="570"/>
      <c r="Q686" s="570"/>
      <c r="R686" s="570"/>
      <c r="S686" s="570"/>
      <c r="T686" s="570"/>
      <c r="U686" s="570"/>
    </row>
    <row r="687">
      <c r="A687" s="570"/>
      <c r="B687" s="570"/>
      <c r="C687" s="570"/>
      <c r="D687" s="570"/>
      <c r="E687" s="570"/>
      <c r="F687" s="570"/>
      <c r="G687" s="570"/>
      <c r="H687" s="570"/>
      <c r="I687" s="570"/>
      <c r="J687" s="570"/>
      <c r="K687" s="570"/>
      <c r="L687" s="570"/>
      <c r="M687" s="570"/>
      <c r="N687" s="570"/>
      <c r="O687" s="570"/>
      <c r="P687" s="570"/>
      <c r="Q687" s="570"/>
      <c r="R687" s="570"/>
      <c r="S687" s="570"/>
      <c r="T687" s="570"/>
      <c r="U687" s="570"/>
    </row>
    <row r="688">
      <c r="A688" s="570"/>
      <c r="B688" s="570"/>
      <c r="C688" s="570"/>
      <c r="D688" s="570"/>
      <c r="E688" s="570"/>
      <c r="F688" s="570"/>
      <c r="G688" s="570"/>
      <c r="H688" s="570"/>
      <c r="I688" s="570"/>
      <c r="J688" s="570"/>
      <c r="K688" s="570"/>
      <c r="L688" s="570"/>
      <c r="M688" s="570"/>
      <c r="N688" s="570"/>
      <c r="O688" s="570"/>
      <c r="P688" s="570"/>
      <c r="Q688" s="570"/>
      <c r="R688" s="570"/>
      <c r="S688" s="570"/>
      <c r="T688" s="570"/>
      <c r="U688" s="570"/>
    </row>
    <row r="689">
      <c r="A689" s="570"/>
      <c r="B689" s="570"/>
      <c r="C689" s="570"/>
      <c r="D689" s="570"/>
      <c r="E689" s="570"/>
      <c r="F689" s="570"/>
      <c r="G689" s="570"/>
      <c r="H689" s="570"/>
      <c r="I689" s="570"/>
      <c r="J689" s="570"/>
      <c r="K689" s="570"/>
      <c r="L689" s="570"/>
      <c r="M689" s="570"/>
      <c r="N689" s="570"/>
      <c r="O689" s="570"/>
      <c r="P689" s="570"/>
      <c r="Q689" s="570"/>
      <c r="R689" s="570"/>
      <c r="S689" s="570"/>
      <c r="T689" s="570"/>
      <c r="U689" s="570"/>
    </row>
    <row r="690">
      <c r="A690" s="570"/>
      <c r="B690" s="570"/>
      <c r="C690" s="570"/>
      <c r="D690" s="570"/>
      <c r="E690" s="570"/>
      <c r="F690" s="570"/>
      <c r="G690" s="570"/>
      <c r="H690" s="570"/>
      <c r="I690" s="570"/>
      <c r="J690" s="570"/>
      <c r="K690" s="570"/>
      <c r="L690" s="570"/>
      <c r="M690" s="570"/>
      <c r="N690" s="570"/>
      <c r="O690" s="570"/>
      <c r="P690" s="570"/>
      <c r="Q690" s="570"/>
      <c r="R690" s="570"/>
      <c r="S690" s="570"/>
      <c r="T690" s="570"/>
      <c r="U690" s="570"/>
    </row>
    <row r="691">
      <c r="A691" s="570"/>
      <c r="B691" s="570"/>
      <c r="C691" s="570"/>
      <c r="D691" s="570"/>
      <c r="E691" s="570"/>
      <c r="F691" s="570"/>
      <c r="G691" s="570"/>
      <c r="H691" s="570"/>
      <c r="I691" s="570"/>
      <c r="J691" s="570"/>
      <c r="K691" s="570"/>
      <c r="L691" s="570"/>
      <c r="M691" s="570"/>
      <c r="N691" s="570"/>
      <c r="O691" s="570"/>
      <c r="P691" s="570"/>
      <c r="Q691" s="570"/>
      <c r="R691" s="570"/>
      <c r="S691" s="570"/>
      <c r="T691" s="570"/>
      <c r="U691" s="570"/>
    </row>
    <row r="692">
      <c r="A692" s="570"/>
      <c r="B692" s="570"/>
      <c r="C692" s="570"/>
      <c r="D692" s="570"/>
      <c r="E692" s="570"/>
      <c r="F692" s="570"/>
      <c r="G692" s="570"/>
      <c r="H692" s="570"/>
      <c r="I692" s="570"/>
      <c r="J692" s="570"/>
      <c r="K692" s="570"/>
      <c r="L692" s="570"/>
      <c r="M692" s="570"/>
      <c r="N692" s="570"/>
      <c r="O692" s="570"/>
      <c r="P692" s="570"/>
      <c r="Q692" s="570"/>
      <c r="R692" s="570"/>
      <c r="S692" s="570"/>
      <c r="T692" s="570"/>
      <c r="U692" s="570"/>
    </row>
    <row r="693">
      <c r="A693" s="570"/>
      <c r="B693" s="570"/>
      <c r="C693" s="570"/>
      <c r="D693" s="570"/>
      <c r="E693" s="570"/>
      <c r="F693" s="570"/>
      <c r="G693" s="570"/>
      <c r="H693" s="570"/>
      <c r="I693" s="570"/>
      <c r="J693" s="570"/>
      <c r="K693" s="570"/>
      <c r="L693" s="570"/>
      <c r="M693" s="570"/>
      <c r="N693" s="570"/>
      <c r="O693" s="570"/>
      <c r="P693" s="570"/>
      <c r="Q693" s="570"/>
      <c r="R693" s="570"/>
      <c r="S693" s="570"/>
      <c r="T693" s="570"/>
      <c r="U693" s="570"/>
    </row>
    <row r="694">
      <c r="A694" s="570"/>
      <c r="B694" s="570"/>
      <c r="C694" s="570"/>
      <c r="D694" s="570"/>
      <c r="E694" s="570"/>
      <c r="F694" s="570"/>
      <c r="G694" s="570"/>
      <c r="H694" s="570"/>
      <c r="I694" s="570"/>
      <c r="J694" s="570"/>
      <c r="K694" s="570"/>
      <c r="L694" s="570"/>
      <c r="M694" s="570"/>
      <c r="N694" s="570"/>
      <c r="O694" s="570"/>
      <c r="P694" s="570"/>
      <c r="Q694" s="570"/>
      <c r="R694" s="570"/>
      <c r="S694" s="570"/>
      <c r="T694" s="570"/>
      <c r="U694" s="570"/>
    </row>
    <row r="695">
      <c r="A695" s="570"/>
      <c r="B695" s="570"/>
      <c r="C695" s="570"/>
      <c r="D695" s="570"/>
      <c r="E695" s="570"/>
      <c r="F695" s="570"/>
      <c r="G695" s="570"/>
      <c r="H695" s="570"/>
      <c r="I695" s="570"/>
      <c r="J695" s="570"/>
      <c r="K695" s="570"/>
      <c r="L695" s="570"/>
      <c r="M695" s="570"/>
      <c r="N695" s="570"/>
      <c r="O695" s="570"/>
      <c r="P695" s="570"/>
      <c r="Q695" s="570"/>
      <c r="R695" s="570"/>
      <c r="S695" s="570"/>
      <c r="T695" s="570"/>
      <c r="U695" s="570"/>
    </row>
    <row r="696">
      <c r="A696" s="570"/>
      <c r="B696" s="570"/>
      <c r="C696" s="570"/>
      <c r="D696" s="570"/>
      <c r="E696" s="570"/>
      <c r="F696" s="570"/>
      <c r="G696" s="570"/>
      <c r="H696" s="570"/>
      <c r="I696" s="570"/>
      <c r="J696" s="570"/>
      <c r="K696" s="570"/>
      <c r="L696" s="570"/>
      <c r="M696" s="570"/>
      <c r="N696" s="570"/>
      <c r="O696" s="570"/>
      <c r="P696" s="570"/>
      <c r="Q696" s="570"/>
      <c r="R696" s="570"/>
      <c r="S696" s="570"/>
      <c r="T696" s="570"/>
      <c r="U696" s="570"/>
    </row>
    <row r="697">
      <c r="A697" s="570"/>
      <c r="B697" s="570"/>
      <c r="C697" s="570"/>
      <c r="D697" s="570"/>
      <c r="E697" s="570"/>
      <c r="F697" s="570"/>
      <c r="G697" s="570"/>
      <c r="H697" s="570"/>
      <c r="I697" s="570"/>
      <c r="J697" s="570"/>
      <c r="K697" s="570"/>
      <c r="L697" s="570"/>
      <c r="M697" s="570"/>
      <c r="N697" s="570"/>
      <c r="O697" s="570"/>
      <c r="P697" s="570"/>
      <c r="Q697" s="570"/>
      <c r="R697" s="570"/>
      <c r="S697" s="570"/>
      <c r="T697" s="570"/>
      <c r="U697" s="570"/>
    </row>
    <row r="698">
      <c r="A698" s="570"/>
      <c r="B698" s="570"/>
      <c r="C698" s="570"/>
      <c r="D698" s="570"/>
      <c r="E698" s="570"/>
      <c r="F698" s="570"/>
      <c r="G698" s="570"/>
      <c r="H698" s="570"/>
      <c r="I698" s="570"/>
      <c r="J698" s="570"/>
      <c r="K698" s="570"/>
      <c r="L698" s="570"/>
      <c r="M698" s="570"/>
      <c r="N698" s="570"/>
      <c r="O698" s="570"/>
      <c r="P698" s="570"/>
      <c r="Q698" s="570"/>
      <c r="R698" s="570"/>
      <c r="S698" s="570"/>
      <c r="T698" s="570"/>
      <c r="U698" s="570"/>
    </row>
    <row r="699">
      <c r="A699" s="570"/>
      <c r="B699" s="570"/>
      <c r="C699" s="570"/>
      <c r="D699" s="570"/>
      <c r="E699" s="570"/>
      <c r="F699" s="570"/>
      <c r="G699" s="570"/>
      <c r="H699" s="570"/>
      <c r="I699" s="570"/>
      <c r="J699" s="570"/>
      <c r="K699" s="570"/>
      <c r="L699" s="570"/>
      <c r="M699" s="570"/>
      <c r="N699" s="570"/>
      <c r="O699" s="570"/>
      <c r="P699" s="570"/>
      <c r="Q699" s="570"/>
      <c r="R699" s="570"/>
      <c r="S699" s="570"/>
      <c r="T699" s="570"/>
      <c r="U699" s="570"/>
    </row>
    <row r="700">
      <c r="A700" s="570"/>
      <c r="B700" s="570"/>
      <c r="C700" s="570"/>
      <c r="D700" s="570"/>
      <c r="E700" s="570"/>
      <c r="F700" s="570"/>
      <c r="G700" s="570"/>
      <c r="H700" s="570"/>
      <c r="I700" s="570"/>
      <c r="J700" s="570"/>
      <c r="K700" s="570"/>
      <c r="L700" s="570"/>
      <c r="M700" s="570"/>
      <c r="N700" s="570"/>
      <c r="O700" s="570"/>
      <c r="P700" s="570"/>
      <c r="Q700" s="570"/>
      <c r="R700" s="570"/>
      <c r="S700" s="570"/>
      <c r="T700" s="570"/>
      <c r="U700" s="570"/>
    </row>
    <row r="701">
      <c r="A701" s="570"/>
      <c r="B701" s="570"/>
      <c r="C701" s="570"/>
      <c r="D701" s="570"/>
      <c r="E701" s="570"/>
      <c r="F701" s="570"/>
      <c r="G701" s="570"/>
      <c r="H701" s="570"/>
      <c r="I701" s="570"/>
      <c r="J701" s="570"/>
      <c r="K701" s="570"/>
      <c r="L701" s="570"/>
      <c r="M701" s="570"/>
      <c r="N701" s="570"/>
      <c r="O701" s="570"/>
      <c r="P701" s="570"/>
      <c r="Q701" s="570"/>
      <c r="R701" s="570"/>
      <c r="S701" s="570"/>
      <c r="T701" s="570"/>
      <c r="U701" s="570"/>
    </row>
    <row r="702">
      <c r="A702" s="570"/>
      <c r="B702" s="570"/>
      <c r="C702" s="570"/>
      <c r="D702" s="570"/>
      <c r="E702" s="570"/>
      <c r="F702" s="570"/>
      <c r="G702" s="570"/>
      <c r="H702" s="570"/>
      <c r="I702" s="570"/>
      <c r="J702" s="570"/>
      <c r="K702" s="570"/>
      <c r="L702" s="570"/>
      <c r="M702" s="570"/>
      <c r="N702" s="570"/>
      <c r="O702" s="570"/>
      <c r="P702" s="570"/>
      <c r="Q702" s="570"/>
      <c r="R702" s="570"/>
      <c r="S702" s="570"/>
      <c r="T702" s="570"/>
      <c r="U702" s="570"/>
    </row>
    <row r="703">
      <c r="A703" s="570"/>
      <c r="B703" s="570"/>
      <c r="C703" s="570"/>
      <c r="D703" s="570"/>
      <c r="E703" s="570"/>
      <c r="F703" s="570"/>
      <c r="G703" s="570"/>
      <c r="H703" s="570"/>
      <c r="I703" s="570"/>
      <c r="J703" s="570"/>
      <c r="K703" s="570"/>
      <c r="L703" s="570"/>
      <c r="M703" s="570"/>
      <c r="N703" s="570"/>
      <c r="O703" s="570"/>
      <c r="P703" s="570"/>
      <c r="Q703" s="570"/>
      <c r="R703" s="570"/>
      <c r="S703" s="570"/>
      <c r="T703" s="570"/>
      <c r="U703" s="570"/>
    </row>
    <row r="704">
      <c r="A704" s="570"/>
      <c r="B704" s="570"/>
      <c r="C704" s="570"/>
      <c r="D704" s="570"/>
      <c r="E704" s="570"/>
      <c r="F704" s="570"/>
      <c r="G704" s="570"/>
      <c r="H704" s="570"/>
      <c r="I704" s="570"/>
      <c r="J704" s="570"/>
      <c r="K704" s="570"/>
      <c r="L704" s="570"/>
      <c r="M704" s="570"/>
      <c r="N704" s="570"/>
      <c r="O704" s="570"/>
      <c r="P704" s="570"/>
      <c r="Q704" s="570"/>
      <c r="R704" s="570"/>
      <c r="S704" s="570"/>
      <c r="T704" s="570"/>
      <c r="U704" s="570"/>
    </row>
    <row r="705">
      <c r="A705" s="570"/>
      <c r="B705" s="570"/>
      <c r="C705" s="570"/>
      <c r="D705" s="570"/>
      <c r="E705" s="570"/>
      <c r="F705" s="570"/>
      <c r="G705" s="570"/>
      <c r="H705" s="570"/>
      <c r="I705" s="570"/>
      <c r="J705" s="570"/>
      <c r="K705" s="570"/>
      <c r="L705" s="570"/>
      <c r="M705" s="570"/>
      <c r="N705" s="570"/>
      <c r="O705" s="570"/>
      <c r="P705" s="570"/>
      <c r="Q705" s="570"/>
      <c r="R705" s="570"/>
      <c r="S705" s="570"/>
      <c r="T705" s="570"/>
      <c r="U705" s="570"/>
    </row>
    <row r="706">
      <c r="A706" s="570"/>
      <c r="B706" s="570"/>
      <c r="C706" s="570"/>
      <c r="D706" s="570"/>
      <c r="E706" s="570"/>
      <c r="F706" s="570"/>
      <c r="G706" s="570"/>
      <c r="H706" s="570"/>
      <c r="I706" s="570"/>
      <c r="J706" s="570"/>
      <c r="K706" s="570"/>
      <c r="L706" s="570"/>
      <c r="M706" s="570"/>
      <c r="N706" s="570"/>
      <c r="O706" s="570"/>
      <c r="P706" s="570"/>
      <c r="Q706" s="570"/>
      <c r="R706" s="570"/>
      <c r="S706" s="570"/>
      <c r="T706" s="570"/>
      <c r="U706" s="570"/>
    </row>
    <row r="707">
      <c r="A707" s="570"/>
      <c r="B707" s="570"/>
      <c r="C707" s="570"/>
      <c r="D707" s="570"/>
      <c r="E707" s="570"/>
      <c r="F707" s="570"/>
      <c r="G707" s="570"/>
      <c r="H707" s="570"/>
      <c r="I707" s="570"/>
      <c r="J707" s="570"/>
      <c r="K707" s="570"/>
      <c r="L707" s="570"/>
      <c r="M707" s="570"/>
      <c r="N707" s="570"/>
      <c r="O707" s="570"/>
      <c r="P707" s="570"/>
      <c r="Q707" s="570"/>
      <c r="R707" s="570"/>
      <c r="S707" s="570"/>
      <c r="T707" s="570"/>
      <c r="U707" s="570"/>
    </row>
    <row r="708">
      <c r="A708" s="570"/>
      <c r="B708" s="570"/>
      <c r="C708" s="570"/>
      <c r="D708" s="570"/>
      <c r="E708" s="570"/>
      <c r="F708" s="570"/>
      <c r="G708" s="570"/>
      <c r="H708" s="570"/>
      <c r="I708" s="570"/>
      <c r="J708" s="570"/>
      <c r="K708" s="570"/>
      <c r="L708" s="570"/>
      <c r="M708" s="570"/>
      <c r="N708" s="570"/>
      <c r="O708" s="570"/>
      <c r="P708" s="570"/>
      <c r="Q708" s="570"/>
      <c r="R708" s="570"/>
      <c r="S708" s="570"/>
      <c r="T708" s="570"/>
      <c r="U708" s="570"/>
    </row>
    <row r="709">
      <c r="A709" s="570"/>
      <c r="B709" s="570"/>
      <c r="C709" s="570"/>
      <c r="D709" s="570"/>
      <c r="E709" s="570"/>
      <c r="F709" s="570"/>
      <c r="G709" s="570"/>
      <c r="H709" s="570"/>
      <c r="I709" s="570"/>
      <c r="J709" s="570"/>
      <c r="K709" s="570"/>
      <c r="L709" s="570"/>
      <c r="M709" s="570"/>
      <c r="N709" s="570"/>
      <c r="O709" s="570"/>
      <c r="P709" s="570"/>
      <c r="Q709" s="570"/>
      <c r="R709" s="570"/>
      <c r="S709" s="570"/>
      <c r="T709" s="570"/>
      <c r="U709" s="570"/>
    </row>
    <row r="710">
      <c r="A710" s="570"/>
      <c r="B710" s="570"/>
      <c r="C710" s="570"/>
      <c r="D710" s="570"/>
      <c r="E710" s="570"/>
      <c r="F710" s="570"/>
      <c r="G710" s="570"/>
      <c r="H710" s="570"/>
      <c r="I710" s="570"/>
      <c r="J710" s="570"/>
      <c r="K710" s="570"/>
      <c r="L710" s="570"/>
      <c r="M710" s="570"/>
      <c r="N710" s="570"/>
      <c r="O710" s="570"/>
      <c r="P710" s="570"/>
      <c r="Q710" s="570"/>
      <c r="R710" s="570"/>
      <c r="S710" s="570"/>
      <c r="T710" s="570"/>
      <c r="U710" s="570"/>
    </row>
    <row r="711">
      <c r="A711" s="570"/>
      <c r="B711" s="570"/>
      <c r="C711" s="570"/>
      <c r="D711" s="570"/>
      <c r="E711" s="570"/>
      <c r="F711" s="570"/>
      <c r="G711" s="570"/>
      <c r="H711" s="570"/>
      <c r="I711" s="570"/>
      <c r="J711" s="570"/>
      <c r="K711" s="570"/>
      <c r="L711" s="570"/>
      <c r="M711" s="570"/>
      <c r="N711" s="570"/>
      <c r="O711" s="570"/>
      <c r="P711" s="570"/>
      <c r="Q711" s="570"/>
      <c r="R711" s="570"/>
      <c r="S711" s="570"/>
      <c r="T711" s="570"/>
      <c r="U711" s="570"/>
    </row>
    <row r="712">
      <c r="A712" s="570"/>
      <c r="B712" s="570"/>
      <c r="C712" s="570"/>
      <c r="D712" s="570"/>
      <c r="E712" s="570"/>
      <c r="F712" s="570"/>
      <c r="G712" s="570"/>
      <c r="H712" s="570"/>
      <c r="I712" s="570"/>
      <c r="J712" s="570"/>
      <c r="K712" s="570"/>
      <c r="L712" s="570"/>
      <c r="M712" s="570"/>
      <c r="N712" s="570"/>
      <c r="O712" s="570"/>
      <c r="P712" s="570"/>
      <c r="Q712" s="570"/>
      <c r="R712" s="570"/>
      <c r="S712" s="570"/>
      <c r="T712" s="570"/>
      <c r="U712" s="570"/>
    </row>
    <row r="713">
      <c r="A713" s="570"/>
      <c r="B713" s="570"/>
      <c r="C713" s="570"/>
      <c r="D713" s="570"/>
      <c r="E713" s="570"/>
      <c r="F713" s="570"/>
      <c r="G713" s="570"/>
      <c r="H713" s="570"/>
      <c r="I713" s="570"/>
      <c r="J713" s="570"/>
      <c r="K713" s="570"/>
      <c r="L713" s="570"/>
      <c r="M713" s="570"/>
      <c r="N713" s="570"/>
      <c r="O713" s="570"/>
      <c r="P713" s="570"/>
      <c r="Q713" s="570"/>
      <c r="R713" s="570"/>
      <c r="S713" s="570"/>
      <c r="T713" s="570"/>
      <c r="U713" s="570"/>
    </row>
    <row r="714">
      <c r="A714" s="570"/>
      <c r="B714" s="570"/>
      <c r="C714" s="570"/>
      <c r="D714" s="570"/>
      <c r="E714" s="570"/>
      <c r="F714" s="570"/>
      <c r="G714" s="570"/>
      <c r="H714" s="570"/>
      <c r="I714" s="570"/>
      <c r="J714" s="570"/>
      <c r="K714" s="570"/>
      <c r="L714" s="570"/>
      <c r="M714" s="570"/>
      <c r="N714" s="570"/>
      <c r="O714" s="570"/>
      <c r="P714" s="570"/>
      <c r="Q714" s="570"/>
      <c r="R714" s="570"/>
      <c r="S714" s="570"/>
      <c r="T714" s="570"/>
      <c r="U714" s="570"/>
    </row>
    <row r="715">
      <c r="A715" s="570"/>
      <c r="B715" s="570"/>
      <c r="C715" s="570"/>
      <c r="D715" s="570"/>
      <c r="E715" s="570"/>
      <c r="F715" s="570"/>
      <c r="G715" s="570"/>
      <c r="H715" s="570"/>
      <c r="I715" s="570"/>
      <c r="J715" s="570"/>
      <c r="K715" s="570"/>
      <c r="L715" s="570"/>
      <c r="M715" s="570"/>
      <c r="N715" s="570"/>
      <c r="O715" s="570"/>
      <c r="P715" s="570"/>
      <c r="Q715" s="570"/>
      <c r="R715" s="570"/>
      <c r="S715" s="570"/>
      <c r="T715" s="570"/>
      <c r="U715" s="570"/>
    </row>
    <row r="716">
      <c r="A716" s="570"/>
      <c r="B716" s="570"/>
      <c r="C716" s="570"/>
      <c r="D716" s="570"/>
      <c r="E716" s="570"/>
      <c r="F716" s="570"/>
      <c r="G716" s="570"/>
      <c r="H716" s="570"/>
      <c r="I716" s="570"/>
      <c r="J716" s="570"/>
      <c r="K716" s="570"/>
      <c r="L716" s="570"/>
      <c r="M716" s="570"/>
      <c r="N716" s="570"/>
      <c r="O716" s="570"/>
      <c r="P716" s="570"/>
      <c r="Q716" s="570"/>
      <c r="R716" s="570"/>
      <c r="S716" s="570"/>
      <c r="T716" s="570"/>
      <c r="U716" s="570"/>
    </row>
    <row r="717">
      <c r="A717" s="570"/>
      <c r="B717" s="570"/>
      <c r="C717" s="570"/>
      <c r="D717" s="570"/>
      <c r="E717" s="570"/>
      <c r="F717" s="570"/>
      <c r="G717" s="570"/>
      <c r="H717" s="570"/>
      <c r="I717" s="570"/>
      <c r="J717" s="570"/>
      <c r="K717" s="570"/>
      <c r="L717" s="570"/>
      <c r="M717" s="570"/>
      <c r="N717" s="570"/>
      <c r="O717" s="570"/>
      <c r="P717" s="570"/>
      <c r="Q717" s="570"/>
      <c r="R717" s="570"/>
      <c r="S717" s="570"/>
      <c r="T717" s="570"/>
      <c r="U717" s="570"/>
    </row>
    <row r="718">
      <c r="A718" s="570"/>
      <c r="B718" s="570"/>
      <c r="C718" s="570"/>
      <c r="D718" s="570"/>
      <c r="E718" s="570"/>
      <c r="F718" s="570"/>
      <c r="G718" s="570"/>
      <c r="H718" s="570"/>
      <c r="I718" s="570"/>
      <c r="J718" s="570"/>
      <c r="K718" s="570"/>
      <c r="L718" s="570"/>
      <c r="M718" s="570"/>
      <c r="N718" s="570"/>
      <c r="O718" s="570"/>
      <c r="P718" s="570"/>
      <c r="Q718" s="570"/>
      <c r="R718" s="570"/>
      <c r="S718" s="570"/>
      <c r="T718" s="570"/>
      <c r="U718" s="570"/>
    </row>
    <row r="719">
      <c r="A719" s="570"/>
      <c r="B719" s="570"/>
      <c r="C719" s="570"/>
      <c r="D719" s="570"/>
      <c r="E719" s="570"/>
      <c r="F719" s="570"/>
      <c r="G719" s="570"/>
      <c r="H719" s="570"/>
      <c r="I719" s="570"/>
      <c r="J719" s="570"/>
      <c r="K719" s="570"/>
      <c r="L719" s="570"/>
      <c r="M719" s="570"/>
      <c r="N719" s="570"/>
      <c r="O719" s="570"/>
      <c r="P719" s="570"/>
      <c r="Q719" s="570"/>
      <c r="R719" s="570"/>
      <c r="S719" s="570"/>
      <c r="T719" s="570"/>
      <c r="U719" s="570"/>
    </row>
    <row r="720">
      <c r="A720" s="570"/>
      <c r="B720" s="570"/>
      <c r="C720" s="570"/>
      <c r="D720" s="570"/>
      <c r="E720" s="570"/>
      <c r="F720" s="570"/>
      <c r="G720" s="570"/>
      <c r="H720" s="570"/>
      <c r="I720" s="570"/>
      <c r="J720" s="570"/>
      <c r="K720" s="570"/>
      <c r="L720" s="570"/>
      <c r="M720" s="570"/>
      <c r="N720" s="570"/>
      <c r="O720" s="570"/>
      <c r="P720" s="570"/>
      <c r="Q720" s="570"/>
      <c r="R720" s="570"/>
      <c r="S720" s="570"/>
      <c r="T720" s="570"/>
      <c r="U720" s="570"/>
    </row>
    <row r="721">
      <c r="A721" s="570"/>
      <c r="B721" s="570"/>
      <c r="C721" s="570"/>
      <c r="D721" s="570"/>
      <c r="E721" s="570"/>
      <c r="F721" s="570"/>
      <c r="G721" s="570"/>
      <c r="H721" s="570"/>
      <c r="I721" s="570"/>
      <c r="J721" s="570"/>
      <c r="K721" s="570"/>
      <c r="L721" s="570"/>
      <c r="M721" s="570"/>
      <c r="N721" s="570"/>
      <c r="O721" s="570"/>
      <c r="P721" s="570"/>
      <c r="Q721" s="570"/>
      <c r="R721" s="570"/>
      <c r="S721" s="570"/>
      <c r="T721" s="570"/>
      <c r="U721" s="570"/>
    </row>
    <row r="722">
      <c r="A722" s="570"/>
      <c r="B722" s="570"/>
      <c r="C722" s="570"/>
      <c r="D722" s="570"/>
      <c r="E722" s="570"/>
      <c r="F722" s="570"/>
      <c r="G722" s="570"/>
      <c r="H722" s="570"/>
      <c r="I722" s="570"/>
      <c r="J722" s="570"/>
      <c r="K722" s="570"/>
      <c r="L722" s="570"/>
      <c r="M722" s="570"/>
      <c r="N722" s="570"/>
      <c r="O722" s="570"/>
      <c r="P722" s="570"/>
      <c r="Q722" s="570"/>
      <c r="R722" s="570"/>
      <c r="S722" s="570"/>
      <c r="T722" s="570"/>
      <c r="U722" s="570"/>
    </row>
    <row r="723">
      <c r="A723" s="570"/>
      <c r="B723" s="570"/>
      <c r="C723" s="570"/>
      <c r="D723" s="570"/>
      <c r="E723" s="570"/>
      <c r="F723" s="570"/>
      <c r="G723" s="570"/>
      <c r="H723" s="570"/>
      <c r="I723" s="570"/>
      <c r="J723" s="570"/>
      <c r="K723" s="570"/>
      <c r="L723" s="570"/>
      <c r="M723" s="570"/>
      <c r="N723" s="570"/>
      <c r="O723" s="570"/>
      <c r="P723" s="570"/>
      <c r="Q723" s="570"/>
      <c r="R723" s="570"/>
      <c r="S723" s="570"/>
      <c r="T723" s="570"/>
      <c r="U723" s="570"/>
    </row>
    <row r="724">
      <c r="A724" s="570"/>
      <c r="B724" s="570"/>
      <c r="C724" s="570"/>
      <c r="D724" s="570"/>
      <c r="E724" s="570"/>
      <c r="F724" s="570"/>
      <c r="G724" s="570"/>
      <c r="H724" s="570"/>
      <c r="I724" s="570"/>
      <c r="J724" s="570"/>
      <c r="K724" s="570"/>
      <c r="L724" s="570"/>
      <c r="M724" s="570"/>
      <c r="N724" s="570"/>
      <c r="O724" s="570"/>
      <c r="P724" s="570"/>
      <c r="Q724" s="570"/>
      <c r="R724" s="570"/>
      <c r="S724" s="570"/>
      <c r="T724" s="570"/>
      <c r="U724" s="570"/>
    </row>
    <row r="725">
      <c r="A725" s="570"/>
      <c r="B725" s="570"/>
      <c r="C725" s="570"/>
      <c r="D725" s="570"/>
      <c r="E725" s="570"/>
      <c r="F725" s="570"/>
      <c r="G725" s="570"/>
      <c r="H725" s="570"/>
      <c r="I725" s="570"/>
      <c r="J725" s="570"/>
      <c r="K725" s="570"/>
      <c r="L725" s="570"/>
      <c r="M725" s="570"/>
      <c r="N725" s="570"/>
      <c r="O725" s="570"/>
      <c r="P725" s="570"/>
      <c r="Q725" s="570"/>
      <c r="R725" s="570"/>
      <c r="S725" s="570"/>
      <c r="T725" s="570"/>
      <c r="U725" s="570"/>
    </row>
    <row r="726">
      <c r="A726" s="570"/>
      <c r="B726" s="570"/>
      <c r="C726" s="570"/>
      <c r="D726" s="570"/>
      <c r="E726" s="570"/>
      <c r="F726" s="570"/>
      <c r="G726" s="570"/>
      <c r="H726" s="570"/>
      <c r="I726" s="570"/>
      <c r="J726" s="570"/>
      <c r="K726" s="570"/>
      <c r="L726" s="570"/>
      <c r="M726" s="570"/>
      <c r="N726" s="570"/>
      <c r="O726" s="570"/>
      <c r="P726" s="570"/>
      <c r="Q726" s="570"/>
      <c r="R726" s="570"/>
      <c r="S726" s="570"/>
      <c r="T726" s="570"/>
      <c r="U726" s="570"/>
    </row>
    <row r="727">
      <c r="A727" s="570"/>
      <c r="B727" s="570"/>
      <c r="C727" s="570"/>
      <c r="D727" s="570"/>
      <c r="E727" s="570"/>
      <c r="F727" s="570"/>
      <c r="G727" s="570"/>
      <c r="H727" s="570"/>
      <c r="I727" s="570"/>
      <c r="J727" s="570"/>
      <c r="K727" s="570"/>
      <c r="L727" s="570"/>
      <c r="M727" s="570"/>
      <c r="N727" s="570"/>
      <c r="O727" s="570"/>
      <c r="P727" s="570"/>
      <c r="Q727" s="570"/>
      <c r="R727" s="570"/>
      <c r="S727" s="570"/>
      <c r="T727" s="570"/>
      <c r="U727" s="570"/>
    </row>
    <row r="728">
      <c r="A728" s="570"/>
      <c r="B728" s="570"/>
      <c r="C728" s="570"/>
      <c r="D728" s="570"/>
      <c r="E728" s="570"/>
      <c r="F728" s="570"/>
      <c r="G728" s="570"/>
      <c r="H728" s="570"/>
      <c r="I728" s="570"/>
      <c r="J728" s="570"/>
      <c r="K728" s="570"/>
      <c r="L728" s="570"/>
      <c r="M728" s="570"/>
      <c r="N728" s="570"/>
      <c r="O728" s="570"/>
      <c r="P728" s="570"/>
      <c r="Q728" s="570"/>
      <c r="R728" s="570"/>
      <c r="S728" s="570"/>
      <c r="T728" s="570"/>
      <c r="U728" s="570"/>
    </row>
    <row r="729">
      <c r="A729" s="570"/>
      <c r="B729" s="570"/>
      <c r="C729" s="570"/>
      <c r="D729" s="570"/>
      <c r="E729" s="570"/>
      <c r="F729" s="570"/>
      <c r="G729" s="570"/>
      <c r="H729" s="570"/>
      <c r="I729" s="570"/>
      <c r="J729" s="570"/>
      <c r="K729" s="570"/>
      <c r="L729" s="570"/>
      <c r="M729" s="570"/>
      <c r="N729" s="570"/>
      <c r="O729" s="570"/>
      <c r="P729" s="570"/>
      <c r="Q729" s="570"/>
      <c r="R729" s="570"/>
      <c r="S729" s="570"/>
      <c r="T729" s="570"/>
      <c r="U729" s="570"/>
    </row>
    <row r="730">
      <c r="A730" s="570"/>
      <c r="B730" s="570"/>
      <c r="C730" s="570"/>
      <c r="D730" s="570"/>
      <c r="E730" s="570"/>
      <c r="F730" s="570"/>
      <c r="G730" s="570"/>
      <c r="H730" s="570"/>
      <c r="I730" s="570"/>
      <c r="J730" s="570"/>
      <c r="K730" s="570"/>
      <c r="L730" s="570"/>
      <c r="M730" s="570"/>
      <c r="N730" s="570"/>
      <c r="O730" s="570"/>
      <c r="P730" s="570"/>
      <c r="Q730" s="570"/>
      <c r="R730" s="570"/>
      <c r="S730" s="570"/>
      <c r="T730" s="570"/>
      <c r="U730" s="570"/>
    </row>
    <row r="731">
      <c r="A731" s="570"/>
      <c r="B731" s="570"/>
      <c r="C731" s="570"/>
      <c r="D731" s="570"/>
      <c r="E731" s="570"/>
      <c r="F731" s="570"/>
      <c r="G731" s="570"/>
      <c r="H731" s="570"/>
      <c r="I731" s="570"/>
      <c r="J731" s="570"/>
      <c r="K731" s="570"/>
      <c r="L731" s="570"/>
      <c r="M731" s="570"/>
      <c r="N731" s="570"/>
      <c r="O731" s="570"/>
      <c r="P731" s="570"/>
      <c r="Q731" s="570"/>
      <c r="R731" s="570"/>
      <c r="S731" s="570"/>
      <c r="T731" s="570"/>
      <c r="U731" s="570"/>
    </row>
    <row r="732">
      <c r="A732" s="570"/>
      <c r="B732" s="570"/>
      <c r="C732" s="570"/>
      <c r="D732" s="570"/>
      <c r="E732" s="570"/>
      <c r="F732" s="570"/>
      <c r="G732" s="570"/>
      <c r="H732" s="570"/>
      <c r="I732" s="570"/>
      <c r="J732" s="570"/>
      <c r="K732" s="570"/>
      <c r="L732" s="570"/>
      <c r="M732" s="570"/>
      <c r="N732" s="570"/>
      <c r="O732" s="570"/>
      <c r="P732" s="570"/>
      <c r="Q732" s="570"/>
      <c r="R732" s="570"/>
      <c r="S732" s="570"/>
      <c r="T732" s="570"/>
      <c r="U732" s="570"/>
    </row>
    <row r="733">
      <c r="A733" s="570"/>
      <c r="B733" s="570"/>
      <c r="C733" s="570"/>
      <c r="D733" s="570"/>
      <c r="E733" s="570"/>
      <c r="F733" s="570"/>
      <c r="G733" s="570"/>
      <c r="H733" s="570"/>
      <c r="I733" s="570"/>
      <c r="J733" s="570"/>
      <c r="K733" s="570"/>
      <c r="L733" s="570"/>
      <c r="M733" s="570"/>
      <c r="N733" s="570"/>
      <c r="O733" s="570"/>
      <c r="P733" s="570"/>
      <c r="Q733" s="570"/>
      <c r="R733" s="570"/>
      <c r="S733" s="570"/>
      <c r="T733" s="570"/>
      <c r="U733" s="570"/>
    </row>
    <row r="734">
      <c r="A734" s="570"/>
      <c r="B734" s="570"/>
      <c r="C734" s="570"/>
      <c r="D734" s="570"/>
      <c r="E734" s="570"/>
      <c r="F734" s="570"/>
      <c r="G734" s="570"/>
      <c r="H734" s="570"/>
      <c r="I734" s="570"/>
      <c r="J734" s="570"/>
      <c r="K734" s="570"/>
      <c r="L734" s="570"/>
      <c r="M734" s="570"/>
      <c r="N734" s="570"/>
      <c r="O734" s="570"/>
      <c r="P734" s="570"/>
      <c r="Q734" s="570"/>
      <c r="R734" s="570"/>
      <c r="S734" s="570"/>
      <c r="T734" s="570"/>
      <c r="U734" s="570"/>
    </row>
    <row r="735">
      <c r="A735" s="570"/>
      <c r="B735" s="570"/>
      <c r="C735" s="570"/>
      <c r="D735" s="570"/>
      <c r="E735" s="570"/>
      <c r="F735" s="570"/>
      <c r="G735" s="570"/>
      <c r="H735" s="570"/>
      <c r="I735" s="570"/>
      <c r="J735" s="570"/>
      <c r="K735" s="570"/>
      <c r="L735" s="570"/>
      <c r="M735" s="570"/>
      <c r="N735" s="570"/>
      <c r="O735" s="570"/>
      <c r="P735" s="570"/>
      <c r="Q735" s="570"/>
      <c r="R735" s="570"/>
      <c r="S735" s="570"/>
      <c r="T735" s="570"/>
      <c r="U735" s="570"/>
    </row>
    <row r="736">
      <c r="A736" s="570"/>
      <c r="B736" s="570"/>
      <c r="C736" s="570"/>
      <c r="D736" s="570"/>
      <c r="E736" s="570"/>
      <c r="F736" s="570"/>
      <c r="G736" s="570"/>
      <c r="H736" s="570"/>
      <c r="I736" s="570"/>
      <c r="J736" s="570"/>
      <c r="K736" s="570"/>
      <c r="L736" s="570"/>
      <c r="M736" s="570"/>
      <c r="N736" s="570"/>
      <c r="O736" s="570"/>
      <c r="P736" s="570"/>
      <c r="Q736" s="570"/>
      <c r="R736" s="570"/>
      <c r="S736" s="570"/>
      <c r="T736" s="570"/>
      <c r="U736" s="570"/>
    </row>
    <row r="737">
      <c r="A737" s="570"/>
      <c r="B737" s="570"/>
      <c r="C737" s="570"/>
      <c r="D737" s="570"/>
      <c r="E737" s="570"/>
      <c r="F737" s="570"/>
      <c r="G737" s="570"/>
      <c r="H737" s="570"/>
      <c r="I737" s="570"/>
      <c r="J737" s="570"/>
      <c r="K737" s="570"/>
      <c r="L737" s="570"/>
      <c r="M737" s="570"/>
      <c r="N737" s="570"/>
      <c r="O737" s="570"/>
      <c r="P737" s="570"/>
      <c r="Q737" s="570"/>
      <c r="R737" s="570"/>
      <c r="S737" s="570"/>
      <c r="T737" s="570"/>
      <c r="U737" s="570"/>
    </row>
    <row r="738">
      <c r="A738" s="570"/>
      <c r="B738" s="570"/>
      <c r="C738" s="570"/>
      <c r="D738" s="570"/>
      <c r="E738" s="570"/>
      <c r="F738" s="570"/>
      <c r="G738" s="570"/>
      <c r="H738" s="570"/>
      <c r="I738" s="570"/>
      <c r="J738" s="570"/>
      <c r="K738" s="570"/>
      <c r="L738" s="570"/>
      <c r="M738" s="570"/>
      <c r="N738" s="570"/>
      <c r="O738" s="570"/>
      <c r="P738" s="570"/>
      <c r="Q738" s="570"/>
      <c r="R738" s="570"/>
      <c r="S738" s="570"/>
      <c r="T738" s="570"/>
      <c r="U738" s="570"/>
    </row>
    <row r="739">
      <c r="A739" s="570"/>
      <c r="B739" s="570"/>
      <c r="C739" s="570"/>
      <c r="D739" s="570"/>
      <c r="E739" s="570"/>
      <c r="F739" s="570"/>
      <c r="G739" s="570"/>
      <c r="H739" s="570"/>
      <c r="I739" s="570"/>
      <c r="J739" s="570"/>
      <c r="K739" s="570"/>
      <c r="L739" s="570"/>
      <c r="M739" s="570"/>
      <c r="N739" s="570"/>
      <c r="O739" s="570"/>
      <c r="P739" s="570"/>
      <c r="Q739" s="570"/>
      <c r="R739" s="570"/>
      <c r="S739" s="570"/>
      <c r="T739" s="570"/>
      <c r="U739" s="570"/>
    </row>
    <row r="740">
      <c r="A740" s="570"/>
      <c r="B740" s="570"/>
      <c r="C740" s="570"/>
      <c r="D740" s="570"/>
      <c r="E740" s="570"/>
      <c r="F740" s="570"/>
      <c r="G740" s="570"/>
      <c r="H740" s="570"/>
      <c r="I740" s="570"/>
      <c r="J740" s="570"/>
      <c r="K740" s="570"/>
      <c r="L740" s="570"/>
      <c r="M740" s="570"/>
      <c r="N740" s="570"/>
      <c r="O740" s="570"/>
      <c r="P740" s="570"/>
      <c r="Q740" s="570"/>
      <c r="R740" s="570"/>
      <c r="S740" s="570"/>
      <c r="T740" s="570"/>
      <c r="U740" s="570"/>
    </row>
    <row r="741">
      <c r="A741" s="570"/>
      <c r="B741" s="570"/>
      <c r="C741" s="570"/>
      <c r="D741" s="570"/>
      <c r="E741" s="570"/>
      <c r="F741" s="570"/>
      <c r="G741" s="570"/>
      <c r="H741" s="570"/>
      <c r="I741" s="570"/>
      <c r="J741" s="570"/>
      <c r="K741" s="570"/>
      <c r="L741" s="570"/>
      <c r="M741" s="570"/>
      <c r="N741" s="570"/>
      <c r="O741" s="570"/>
      <c r="P741" s="570"/>
      <c r="Q741" s="570"/>
      <c r="R741" s="570"/>
      <c r="S741" s="570"/>
      <c r="T741" s="570"/>
      <c r="U741" s="570"/>
    </row>
    <row r="742">
      <c r="A742" s="570"/>
      <c r="B742" s="570"/>
      <c r="C742" s="570"/>
      <c r="D742" s="570"/>
      <c r="E742" s="570"/>
      <c r="F742" s="570"/>
      <c r="G742" s="570"/>
      <c r="H742" s="570"/>
      <c r="I742" s="570"/>
      <c r="J742" s="570"/>
      <c r="K742" s="570"/>
      <c r="L742" s="570"/>
      <c r="M742" s="570"/>
      <c r="N742" s="570"/>
      <c r="O742" s="570"/>
      <c r="P742" s="570"/>
      <c r="Q742" s="570"/>
      <c r="R742" s="570"/>
      <c r="S742" s="570"/>
      <c r="T742" s="570"/>
      <c r="U742" s="570"/>
    </row>
    <row r="743">
      <c r="A743" s="570"/>
      <c r="B743" s="570"/>
      <c r="C743" s="570"/>
      <c r="D743" s="570"/>
      <c r="E743" s="570"/>
      <c r="F743" s="570"/>
      <c r="G743" s="570"/>
      <c r="H743" s="570"/>
      <c r="I743" s="570"/>
      <c r="J743" s="570"/>
      <c r="K743" s="570"/>
      <c r="L743" s="570"/>
      <c r="M743" s="570"/>
      <c r="N743" s="570"/>
      <c r="O743" s="570"/>
      <c r="P743" s="570"/>
      <c r="Q743" s="570"/>
      <c r="R743" s="570"/>
      <c r="S743" s="570"/>
      <c r="T743" s="570"/>
      <c r="U743" s="570"/>
    </row>
    <row r="744">
      <c r="A744" s="570"/>
      <c r="B744" s="570"/>
      <c r="C744" s="570"/>
      <c r="D744" s="570"/>
      <c r="E744" s="570"/>
      <c r="F744" s="570"/>
      <c r="G744" s="570"/>
      <c r="H744" s="570"/>
      <c r="I744" s="570"/>
      <c r="J744" s="570"/>
      <c r="K744" s="570"/>
      <c r="L744" s="570"/>
      <c r="M744" s="570"/>
      <c r="N744" s="570"/>
      <c r="O744" s="570"/>
      <c r="P744" s="570"/>
      <c r="Q744" s="570"/>
      <c r="R744" s="570"/>
      <c r="S744" s="570"/>
      <c r="T744" s="570"/>
      <c r="U744" s="570"/>
    </row>
    <row r="745">
      <c r="A745" s="570"/>
      <c r="B745" s="570"/>
      <c r="C745" s="570"/>
      <c r="D745" s="570"/>
      <c r="E745" s="570"/>
      <c r="F745" s="570"/>
      <c r="G745" s="570"/>
      <c r="H745" s="570"/>
      <c r="I745" s="570"/>
      <c r="J745" s="570"/>
      <c r="K745" s="570"/>
      <c r="L745" s="570"/>
      <c r="M745" s="570"/>
      <c r="N745" s="570"/>
      <c r="O745" s="570"/>
      <c r="P745" s="570"/>
      <c r="Q745" s="570"/>
      <c r="R745" s="570"/>
      <c r="S745" s="570"/>
      <c r="T745" s="570"/>
      <c r="U745" s="570"/>
    </row>
    <row r="746">
      <c r="A746" s="570"/>
      <c r="B746" s="570"/>
      <c r="C746" s="570"/>
      <c r="D746" s="570"/>
      <c r="E746" s="570"/>
      <c r="F746" s="570"/>
      <c r="G746" s="570"/>
      <c r="H746" s="570"/>
      <c r="I746" s="570"/>
      <c r="J746" s="570"/>
      <c r="K746" s="570"/>
      <c r="L746" s="570"/>
      <c r="M746" s="570"/>
      <c r="N746" s="570"/>
      <c r="O746" s="570"/>
      <c r="P746" s="570"/>
      <c r="Q746" s="570"/>
      <c r="R746" s="570"/>
      <c r="S746" s="570"/>
      <c r="T746" s="570"/>
      <c r="U746" s="570"/>
    </row>
    <row r="747">
      <c r="A747" s="570"/>
      <c r="B747" s="570"/>
      <c r="C747" s="570"/>
      <c r="D747" s="570"/>
      <c r="E747" s="570"/>
      <c r="F747" s="570"/>
      <c r="G747" s="570"/>
      <c r="H747" s="570"/>
      <c r="I747" s="570"/>
      <c r="J747" s="570"/>
      <c r="K747" s="570"/>
      <c r="L747" s="570"/>
      <c r="M747" s="570"/>
      <c r="N747" s="570"/>
      <c r="O747" s="570"/>
      <c r="P747" s="570"/>
      <c r="Q747" s="570"/>
      <c r="R747" s="570"/>
      <c r="S747" s="570"/>
      <c r="T747" s="570"/>
      <c r="U747" s="570"/>
    </row>
    <row r="748">
      <c r="A748" s="570"/>
      <c r="B748" s="570"/>
      <c r="C748" s="570"/>
      <c r="D748" s="570"/>
      <c r="E748" s="570"/>
      <c r="F748" s="570"/>
      <c r="G748" s="570"/>
      <c r="H748" s="570"/>
      <c r="I748" s="570"/>
      <c r="J748" s="570"/>
      <c r="K748" s="570"/>
      <c r="L748" s="570"/>
      <c r="M748" s="570"/>
      <c r="N748" s="570"/>
      <c r="O748" s="570"/>
      <c r="P748" s="570"/>
      <c r="Q748" s="570"/>
      <c r="R748" s="570"/>
      <c r="S748" s="570"/>
      <c r="T748" s="570"/>
      <c r="U748" s="570"/>
    </row>
    <row r="749">
      <c r="A749" s="570"/>
      <c r="B749" s="570"/>
      <c r="C749" s="570"/>
      <c r="D749" s="570"/>
      <c r="E749" s="570"/>
      <c r="F749" s="570"/>
      <c r="G749" s="570"/>
      <c r="H749" s="570"/>
      <c r="I749" s="570"/>
      <c r="J749" s="570"/>
      <c r="K749" s="570"/>
      <c r="L749" s="570"/>
      <c r="M749" s="570"/>
      <c r="N749" s="570"/>
      <c r="O749" s="570"/>
      <c r="P749" s="570"/>
      <c r="Q749" s="570"/>
      <c r="R749" s="570"/>
      <c r="S749" s="570"/>
      <c r="T749" s="570"/>
      <c r="U749" s="570"/>
    </row>
    <row r="750">
      <c r="A750" s="570"/>
      <c r="B750" s="570"/>
      <c r="C750" s="570"/>
      <c r="D750" s="570"/>
      <c r="E750" s="570"/>
      <c r="F750" s="570"/>
      <c r="G750" s="570"/>
      <c r="H750" s="570"/>
      <c r="I750" s="570"/>
      <c r="J750" s="570"/>
      <c r="K750" s="570"/>
      <c r="L750" s="570"/>
      <c r="M750" s="570"/>
      <c r="N750" s="570"/>
      <c r="O750" s="570"/>
      <c r="P750" s="570"/>
      <c r="Q750" s="570"/>
      <c r="R750" s="570"/>
      <c r="S750" s="570"/>
      <c r="T750" s="570"/>
      <c r="U750" s="570"/>
    </row>
    <row r="751">
      <c r="A751" s="570"/>
      <c r="B751" s="570"/>
      <c r="C751" s="570"/>
      <c r="D751" s="570"/>
      <c r="E751" s="570"/>
      <c r="F751" s="570"/>
      <c r="G751" s="570"/>
      <c r="H751" s="570"/>
      <c r="I751" s="570"/>
      <c r="J751" s="570"/>
      <c r="K751" s="570"/>
      <c r="L751" s="570"/>
      <c r="M751" s="570"/>
      <c r="N751" s="570"/>
      <c r="O751" s="570"/>
      <c r="P751" s="570"/>
      <c r="Q751" s="570"/>
      <c r="R751" s="570"/>
      <c r="S751" s="570"/>
      <c r="T751" s="570"/>
      <c r="U751" s="570"/>
    </row>
    <row r="752">
      <c r="A752" s="570"/>
      <c r="B752" s="570"/>
      <c r="C752" s="570"/>
      <c r="D752" s="570"/>
      <c r="E752" s="570"/>
      <c r="F752" s="570"/>
      <c r="G752" s="570"/>
      <c r="H752" s="570"/>
      <c r="I752" s="570"/>
      <c r="J752" s="570"/>
      <c r="K752" s="570"/>
      <c r="L752" s="570"/>
      <c r="M752" s="570"/>
      <c r="N752" s="570"/>
      <c r="O752" s="570"/>
      <c r="P752" s="570"/>
      <c r="Q752" s="570"/>
      <c r="R752" s="570"/>
      <c r="S752" s="570"/>
      <c r="T752" s="570"/>
      <c r="U752" s="570"/>
    </row>
    <row r="753">
      <c r="A753" s="570"/>
      <c r="B753" s="570"/>
      <c r="C753" s="570"/>
      <c r="D753" s="570"/>
      <c r="E753" s="570"/>
      <c r="F753" s="570"/>
      <c r="G753" s="570"/>
      <c r="H753" s="570"/>
      <c r="I753" s="570"/>
      <c r="J753" s="570"/>
      <c r="K753" s="570"/>
      <c r="L753" s="570"/>
      <c r="M753" s="570"/>
      <c r="N753" s="570"/>
      <c r="O753" s="570"/>
      <c r="P753" s="570"/>
      <c r="Q753" s="570"/>
      <c r="R753" s="570"/>
      <c r="S753" s="570"/>
      <c r="T753" s="570"/>
      <c r="U753" s="570"/>
    </row>
    <row r="754">
      <c r="A754" s="570"/>
      <c r="B754" s="570"/>
      <c r="C754" s="570"/>
      <c r="D754" s="570"/>
      <c r="E754" s="570"/>
      <c r="F754" s="570"/>
      <c r="G754" s="570"/>
      <c r="H754" s="570"/>
      <c r="I754" s="570"/>
      <c r="J754" s="570"/>
      <c r="K754" s="570"/>
      <c r="L754" s="570"/>
      <c r="M754" s="570"/>
      <c r="N754" s="570"/>
      <c r="O754" s="570"/>
      <c r="P754" s="570"/>
      <c r="Q754" s="570"/>
      <c r="R754" s="570"/>
      <c r="S754" s="570"/>
      <c r="T754" s="570"/>
      <c r="U754" s="570"/>
    </row>
    <row r="755">
      <c r="A755" s="570"/>
      <c r="B755" s="570"/>
      <c r="C755" s="570"/>
      <c r="D755" s="570"/>
      <c r="E755" s="570"/>
      <c r="F755" s="570"/>
      <c r="G755" s="570"/>
      <c r="H755" s="570"/>
      <c r="I755" s="570"/>
      <c r="J755" s="570"/>
      <c r="K755" s="570"/>
      <c r="L755" s="570"/>
      <c r="M755" s="570"/>
      <c r="N755" s="570"/>
      <c r="O755" s="570"/>
      <c r="P755" s="570"/>
      <c r="Q755" s="570"/>
      <c r="R755" s="570"/>
      <c r="S755" s="570"/>
      <c r="T755" s="570"/>
      <c r="U755" s="570"/>
    </row>
    <row r="756">
      <c r="A756" s="570"/>
      <c r="B756" s="570"/>
      <c r="C756" s="570"/>
      <c r="D756" s="570"/>
      <c r="E756" s="570"/>
      <c r="F756" s="570"/>
      <c r="G756" s="570"/>
      <c r="H756" s="570"/>
      <c r="I756" s="570"/>
      <c r="J756" s="570"/>
      <c r="K756" s="570"/>
      <c r="L756" s="570"/>
      <c r="M756" s="570"/>
      <c r="N756" s="570"/>
      <c r="O756" s="570"/>
      <c r="P756" s="570"/>
      <c r="Q756" s="570"/>
      <c r="R756" s="570"/>
      <c r="S756" s="570"/>
      <c r="T756" s="570"/>
      <c r="U756" s="570"/>
    </row>
    <row r="757">
      <c r="A757" s="570"/>
      <c r="B757" s="570"/>
      <c r="C757" s="570"/>
      <c r="D757" s="570"/>
      <c r="E757" s="570"/>
      <c r="F757" s="570"/>
      <c r="G757" s="570"/>
      <c r="H757" s="570"/>
      <c r="I757" s="570"/>
      <c r="J757" s="570"/>
      <c r="K757" s="570"/>
      <c r="L757" s="570"/>
      <c r="M757" s="570"/>
      <c r="N757" s="570"/>
      <c r="O757" s="570"/>
      <c r="P757" s="570"/>
      <c r="Q757" s="570"/>
      <c r="R757" s="570"/>
      <c r="S757" s="570"/>
      <c r="T757" s="570"/>
      <c r="U757" s="570"/>
    </row>
    <row r="758">
      <c r="A758" s="570"/>
      <c r="B758" s="570"/>
      <c r="C758" s="570"/>
      <c r="D758" s="570"/>
      <c r="E758" s="570"/>
      <c r="F758" s="570"/>
      <c r="G758" s="570"/>
      <c r="H758" s="570"/>
      <c r="I758" s="570"/>
      <c r="J758" s="570"/>
      <c r="K758" s="570"/>
      <c r="L758" s="570"/>
      <c r="M758" s="570"/>
      <c r="N758" s="570"/>
      <c r="O758" s="570"/>
      <c r="P758" s="570"/>
      <c r="Q758" s="570"/>
      <c r="R758" s="570"/>
      <c r="S758" s="570"/>
      <c r="T758" s="570"/>
      <c r="U758" s="570"/>
    </row>
    <row r="759">
      <c r="A759" s="570"/>
      <c r="B759" s="570"/>
      <c r="C759" s="570"/>
      <c r="D759" s="570"/>
      <c r="E759" s="570"/>
      <c r="F759" s="570"/>
      <c r="G759" s="570"/>
      <c r="H759" s="570"/>
      <c r="I759" s="570"/>
      <c r="J759" s="570"/>
      <c r="K759" s="570"/>
      <c r="L759" s="570"/>
      <c r="M759" s="570"/>
      <c r="N759" s="570"/>
      <c r="O759" s="570"/>
      <c r="P759" s="570"/>
      <c r="Q759" s="570"/>
      <c r="R759" s="570"/>
      <c r="S759" s="570"/>
      <c r="T759" s="570"/>
      <c r="U759" s="570"/>
    </row>
    <row r="760">
      <c r="A760" s="570"/>
      <c r="B760" s="570"/>
      <c r="C760" s="570"/>
      <c r="D760" s="570"/>
      <c r="E760" s="570"/>
      <c r="F760" s="570"/>
      <c r="G760" s="570"/>
      <c r="H760" s="570"/>
      <c r="I760" s="570"/>
      <c r="J760" s="570"/>
      <c r="K760" s="570"/>
      <c r="L760" s="570"/>
      <c r="M760" s="570"/>
      <c r="N760" s="570"/>
      <c r="O760" s="570"/>
      <c r="P760" s="570"/>
      <c r="Q760" s="570"/>
      <c r="R760" s="570"/>
      <c r="S760" s="570"/>
      <c r="T760" s="570"/>
      <c r="U760" s="570"/>
    </row>
    <row r="761">
      <c r="A761" s="570"/>
      <c r="B761" s="570"/>
      <c r="C761" s="570"/>
      <c r="D761" s="570"/>
      <c r="E761" s="570"/>
      <c r="F761" s="570"/>
      <c r="G761" s="570"/>
      <c r="H761" s="570"/>
      <c r="I761" s="570"/>
      <c r="J761" s="570"/>
      <c r="K761" s="570"/>
      <c r="L761" s="570"/>
      <c r="M761" s="570"/>
      <c r="N761" s="570"/>
      <c r="O761" s="570"/>
      <c r="P761" s="570"/>
      <c r="Q761" s="570"/>
      <c r="R761" s="570"/>
      <c r="S761" s="570"/>
      <c r="T761" s="570"/>
      <c r="U761" s="570"/>
    </row>
    <row r="762">
      <c r="A762" s="570"/>
      <c r="B762" s="570"/>
      <c r="C762" s="570"/>
      <c r="D762" s="570"/>
      <c r="E762" s="570"/>
      <c r="F762" s="570"/>
      <c r="G762" s="570"/>
      <c r="H762" s="570"/>
      <c r="I762" s="570"/>
      <c r="J762" s="570"/>
      <c r="K762" s="570"/>
      <c r="L762" s="570"/>
      <c r="M762" s="570"/>
      <c r="N762" s="570"/>
      <c r="O762" s="570"/>
      <c r="P762" s="570"/>
      <c r="Q762" s="570"/>
      <c r="R762" s="570"/>
      <c r="S762" s="570"/>
      <c r="T762" s="570"/>
      <c r="U762" s="570"/>
    </row>
    <row r="763">
      <c r="A763" s="570"/>
      <c r="B763" s="570"/>
      <c r="C763" s="570"/>
      <c r="D763" s="570"/>
      <c r="E763" s="570"/>
      <c r="F763" s="570"/>
      <c r="G763" s="570"/>
      <c r="H763" s="570"/>
      <c r="I763" s="570"/>
      <c r="J763" s="570"/>
      <c r="K763" s="570"/>
      <c r="L763" s="570"/>
      <c r="M763" s="570"/>
      <c r="N763" s="570"/>
      <c r="O763" s="570"/>
      <c r="P763" s="570"/>
      <c r="Q763" s="570"/>
      <c r="R763" s="570"/>
      <c r="S763" s="570"/>
      <c r="T763" s="570"/>
      <c r="U763" s="570"/>
    </row>
    <row r="764">
      <c r="A764" s="570"/>
      <c r="B764" s="570"/>
      <c r="C764" s="570"/>
      <c r="D764" s="570"/>
      <c r="E764" s="570"/>
      <c r="F764" s="570"/>
      <c r="G764" s="570"/>
      <c r="H764" s="570"/>
      <c r="I764" s="570"/>
      <c r="J764" s="570"/>
      <c r="K764" s="570"/>
      <c r="L764" s="570"/>
      <c r="M764" s="570"/>
      <c r="N764" s="570"/>
      <c r="O764" s="570"/>
      <c r="P764" s="570"/>
      <c r="Q764" s="570"/>
      <c r="R764" s="570"/>
      <c r="S764" s="570"/>
      <c r="T764" s="570"/>
      <c r="U764" s="570"/>
    </row>
    <row r="765">
      <c r="A765" s="570"/>
      <c r="B765" s="570"/>
      <c r="C765" s="570"/>
      <c r="D765" s="570"/>
      <c r="E765" s="570"/>
      <c r="F765" s="570"/>
      <c r="G765" s="570"/>
      <c r="H765" s="570"/>
      <c r="I765" s="570"/>
      <c r="J765" s="570"/>
      <c r="K765" s="570"/>
      <c r="L765" s="570"/>
      <c r="M765" s="570"/>
      <c r="N765" s="570"/>
      <c r="O765" s="570"/>
      <c r="P765" s="570"/>
      <c r="Q765" s="570"/>
      <c r="R765" s="570"/>
      <c r="S765" s="570"/>
      <c r="T765" s="570"/>
      <c r="U765" s="570"/>
    </row>
    <row r="766">
      <c r="A766" s="570"/>
      <c r="B766" s="570"/>
      <c r="C766" s="570"/>
      <c r="D766" s="570"/>
      <c r="E766" s="570"/>
      <c r="F766" s="570"/>
      <c r="G766" s="570"/>
      <c r="H766" s="570"/>
      <c r="I766" s="570"/>
      <c r="J766" s="570"/>
      <c r="K766" s="570"/>
      <c r="L766" s="570"/>
      <c r="M766" s="570"/>
      <c r="N766" s="570"/>
      <c r="O766" s="570"/>
      <c r="P766" s="570"/>
      <c r="Q766" s="570"/>
      <c r="R766" s="570"/>
      <c r="S766" s="570"/>
      <c r="T766" s="570"/>
      <c r="U766" s="570"/>
    </row>
    <row r="767">
      <c r="A767" s="570"/>
      <c r="B767" s="570"/>
      <c r="C767" s="570"/>
      <c r="D767" s="570"/>
      <c r="E767" s="570"/>
      <c r="F767" s="570"/>
      <c r="G767" s="570"/>
      <c r="H767" s="570"/>
      <c r="I767" s="570"/>
      <c r="J767" s="570"/>
      <c r="K767" s="570"/>
      <c r="L767" s="570"/>
      <c r="M767" s="570"/>
      <c r="N767" s="570"/>
      <c r="O767" s="570"/>
      <c r="P767" s="570"/>
      <c r="Q767" s="570"/>
      <c r="R767" s="570"/>
      <c r="S767" s="570"/>
      <c r="T767" s="570"/>
      <c r="U767" s="570"/>
    </row>
    <row r="768">
      <c r="A768" s="570"/>
      <c r="B768" s="570"/>
      <c r="C768" s="570"/>
      <c r="D768" s="570"/>
      <c r="E768" s="570"/>
      <c r="F768" s="570"/>
      <c r="G768" s="570"/>
      <c r="H768" s="570"/>
      <c r="I768" s="570"/>
      <c r="J768" s="570"/>
      <c r="K768" s="570"/>
      <c r="L768" s="570"/>
      <c r="M768" s="570"/>
      <c r="N768" s="570"/>
      <c r="O768" s="570"/>
      <c r="P768" s="570"/>
      <c r="Q768" s="570"/>
      <c r="R768" s="570"/>
      <c r="S768" s="570"/>
      <c r="T768" s="570"/>
      <c r="U768" s="570"/>
    </row>
    <row r="769">
      <c r="A769" s="570"/>
      <c r="B769" s="570"/>
      <c r="C769" s="570"/>
      <c r="D769" s="570"/>
      <c r="E769" s="570"/>
      <c r="F769" s="570"/>
      <c r="G769" s="570"/>
      <c r="H769" s="570"/>
      <c r="I769" s="570"/>
      <c r="J769" s="570"/>
      <c r="K769" s="570"/>
      <c r="L769" s="570"/>
      <c r="M769" s="570"/>
      <c r="N769" s="570"/>
      <c r="O769" s="570"/>
      <c r="P769" s="570"/>
      <c r="Q769" s="570"/>
      <c r="R769" s="570"/>
      <c r="S769" s="570"/>
      <c r="T769" s="570"/>
      <c r="U769" s="570"/>
    </row>
    <row r="770">
      <c r="A770" s="570"/>
      <c r="B770" s="570"/>
      <c r="C770" s="570"/>
      <c r="D770" s="570"/>
      <c r="E770" s="570"/>
      <c r="F770" s="570"/>
      <c r="G770" s="570"/>
      <c r="H770" s="570"/>
      <c r="I770" s="570"/>
      <c r="J770" s="570"/>
      <c r="K770" s="570"/>
      <c r="L770" s="570"/>
      <c r="M770" s="570"/>
      <c r="N770" s="570"/>
      <c r="O770" s="570"/>
      <c r="P770" s="570"/>
      <c r="Q770" s="570"/>
      <c r="R770" s="570"/>
      <c r="S770" s="570"/>
      <c r="T770" s="570"/>
      <c r="U770" s="570"/>
    </row>
    <row r="771">
      <c r="A771" s="570"/>
      <c r="B771" s="570"/>
      <c r="C771" s="570"/>
      <c r="D771" s="570"/>
      <c r="E771" s="570"/>
      <c r="F771" s="570"/>
      <c r="G771" s="570"/>
      <c r="H771" s="570"/>
      <c r="I771" s="570"/>
      <c r="J771" s="570"/>
      <c r="K771" s="570"/>
      <c r="L771" s="570"/>
      <c r="M771" s="570"/>
      <c r="N771" s="570"/>
      <c r="O771" s="570"/>
      <c r="P771" s="570"/>
      <c r="Q771" s="570"/>
      <c r="R771" s="570"/>
      <c r="S771" s="570"/>
      <c r="T771" s="570"/>
      <c r="U771" s="570"/>
    </row>
    <row r="772">
      <c r="A772" s="570"/>
      <c r="B772" s="570"/>
      <c r="C772" s="570"/>
      <c r="D772" s="570"/>
      <c r="E772" s="570"/>
      <c r="F772" s="570"/>
      <c r="G772" s="570"/>
      <c r="H772" s="570"/>
      <c r="I772" s="570"/>
      <c r="J772" s="570"/>
      <c r="K772" s="570"/>
      <c r="L772" s="570"/>
      <c r="M772" s="570"/>
      <c r="N772" s="570"/>
      <c r="O772" s="570"/>
      <c r="P772" s="570"/>
      <c r="Q772" s="570"/>
      <c r="R772" s="570"/>
      <c r="S772" s="570"/>
      <c r="T772" s="570"/>
      <c r="U772" s="570"/>
    </row>
    <row r="773">
      <c r="A773" s="570"/>
      <c r="B773" s="570"/>
      <c r="C773" s="570"/>
      <c r="D773" s="570"/>
      <c r="E773" s="570"/>
      <c r="F773" s="570"/>
      <c r="G773" s="570"/>
      <c r="H773" s="570"/>
      <c r="I773" s="570"/>
      <c r="J773" s="570"/>
      <c r="K773" s="570"/>
      <c r="L773" s="570"/>
      <c r="M773" s="570"/>
      <c r="N773" s="570"/>
      <c r="O773" s="570"/>
      <c r="P773" s="570"/>
      <c r="Q773" s="570"/>
      <c r="R773" s="570"/>
      <c r="S773" s="570"/>
      <c r="T773" s="570"/>
      <c r="U773" s="570"/>
    </row>
    <row r="774">
      <c r="A774" s="570"/>
      <c r="B774" s="570"/>
      <c r="C774" s="570"/>
      <c r="D774" s="570"/>
      <c r="E774" s="570"/>
      <c r="F774" s="570"/>
      <c r="G774" s="570"/>
      <c r="H774" s="570"/>
      <c r="I774" s="570"/>
      <c r="J774" s="570"/>
      <c r="K774" s="570"/>
      <c r="L774" s="570"/>
      <c r="M774" s="570"/>
      <c r="N774" s="570"/>
      <c r="O774" s="570"/>
      <c r="P774" s="570"/>
      <c r="Q774" s="570"/>
      <c r="R774" s="570"/>
      <c r="S774" s="570"/>
      <c r="T774" s="570"/>
      <c r="U774" s="570"/>
    </row>
    <row r="775">
      <c r="A775" s="570"/>
      <c r="B775" s="570"/>
      <c r="C775" s="570"/>
      <c r="D775" s="570"/>
      <c r="E775" s="570"/>
      <c r="F775" s="570"/>
      <c r="G775" s="570"/>
      <c r="H775" s="570"/>
      <c r="I775" s="570"/>
      <c r="J775" s="570"/>
      <c r="K775" s="570"/>
      <c r="L775" s="570"/>
      <c r="M775" s="570"/>
      <c r="N775" s="570"/>
      <c r="O775" s="570"/>
      <c r="P775" s="570"/>
      <c r="Q775" s="570"/>
      <c r="R775" s="570"/>
      <c r="S775" s="570"/>
      <c r="T775" s="570"/>
      <c r="U775" s="570"/>
    </row>
    <row r="776">
      <c r="A776" s="570"/>
      <c r="B776" s="570"/>
      <c r="C776" s="570"/>
      <c r="D776" s="570"/>
      <c r="E776" s="570"/>
      <c r="F776" s="570"/>
      <c r="G776" s="570"/>
      <c r="H776" s="570"/>
      <c r="I776" s="570"/>
      <c r="J776" s="570"/>
      <c r="K776" s="570"/>
      <c r="L776" s="570"/>
      <c r="M776" s="570"/>
      <c r="N776" s="570"/>
      <c r="O776" s="570"/>
      <c r="P776" s="570"/>
      <c r="Q776" s="570"/>
      <c r="R776" s="570"/>
      <c r="S776" s="570"/>
      <c r="T776" s="570"/>
      <c r="U776" s="570"/>
    </row>
    <row r="777">
      <c r="A777" s="570"/>
      <c r="B777" s="570"/>
      <c r="C777" s="570"/>
      <c r="D777" s="570"/>
      <c r="E777" s="570"/>
      <c r="F777" s="570"/>
      <c r="G777" s="570"/>
      <c r="H777" s="570"/>
      <c r="I777" s="570"/>
      <c r="J777" s="570"/>
      <c r="K777" s="570"/>
      <c r="L777" s="570"/>
      <c r="M777" s="570"/>
      <c r="N777" s="570"/>
      <c r="O777" s="570"/>
      <c r="P777" s="570"/>
      <c r="Q777" s="570"/>
      <c r="R777" s="570"/>
      <c r="S777" s="570"/>
      <c r="T777" s="570"/>
      <c r="U777" s="570"/>
    </row>
    <row r="778">
      <c r="A778" s="570"/>
      <c r="B778" s="570"/>
      <c r="C778" s="570"/>
      <c r="D778" s="570"/>
      <c r="E778" s="570"/>
      <c r="F778" s="570"/>
      <c r="G778" s="570"/>
      <c r="H778" s="570"/>
      <c r="I778" s="570"/>
      <c r="J778" s="570"/>
      <c r="K778" s="570"/>
      <c r="L778" s="570"/>
      <c r="M778" s="570"/>
      <c r="N778" s="570"/>
      <c r="O778" s="570"/>
      <c r="P778" s="570"/>
      <c r="Q778" s="570"/>
      <c r="R778" s="570"/>
      <c r="S778" s="570"/>
      <c r="T778" s="570"/>
      <c r="U778" s="570"/>
    </row>
    <row r="779">
      <c r="A779" s="570"/>
      <c r="B779" s="570"/>
      <c r="C779" s="570"/>
      <c r="D779" s="570"/>
      <c r="E779" s="570"/>
      <c r="F779" s="570"/>
      <c r="G779" s="570"/>
      <c r="H779" s="570"/>
      <c r="I779" s="570"/>
      <c r="J779" s="570"/>
      <c r="K779" s="570"/>
      <c r="L779" s="570"/>
      <c r="M779" s="570"/>
      <c r="N779" s="570"/>
      <c r="O779" s="570"/>
      <c r="P779" s="570"/>
      <c r="Q779" s="570"/>
      <c r="R779" s="570"/>
      <c r="S779" s="570"/>
      <c r="T779" s="570"/>
      <c r="U779" s="570"/>
    </row>
    <row r="780">
      <c r="A780" s="570"/>
      <c r="B780" s="570"/>
      <c r="C780" s="570"/>
      <c r="D780" s="570"/>
      <c r="E780" s="570"/>
      <c r="F780" s="570"/>
      <c r="G780" s="570"/>
      <c r="H780" s="570"/>
      <c r="I780" s="570"/>
      <c r="J780" s="570"/>
      <c r="K780" s="570"/>
      <c r="L780" s="570"/>
      <c r="M780" s="570"/>
      <c r="N780" s="570"/>
      <c r="O780" s="570"/>
      <c r="P780" s="570"/>
      <c r="Q780" s="570"/>
      <c r="R780" s="570"/>
      <c r="S780" s="570"/>
      <c r="T780" s="570"/>
      <c r="U780" s="570"/>
    </row>
    <row r="781">
      <c r="A781" s="570"/>
      <c r="B781" s="570"/>
      <c r="C781" s="570"/>
      <c r="D781" s="570"/>
      <c r="E781" s="570"/>
      <c r="F781" s="570"/>
      <c r="G781" s="570"/>
      <c r="H781" s="570"/>
      <c r="I781" s="570"/>
      <c r="J781" s="570"/>
      <c r="K781" s="570"/>
      <c r="L781" s="570"/>
      <c r="M781" s="570"/>
      <c r="N781" s="570"/>
      <c r="O781" s="570"/>
      <c r="P781" s="570"/>
      <c r="Q781" s="570"/>
      <c r="R781" s="570"/>
      <c r="S781" s="570"/>
      <c r="T781" s="570"/>
      <c r="U781" s="570"/>
    </row>
    <row r="782">
      <c r="A782" s="570"/>
      <c r="B782" s="570"/>
      <c r="C782" s="570"/>
      <c r="D782" s="570"/>
      <c r="E782" s="570"/>
      <c r="F782" s="570"/>
      <c r="G782" s="570"/>
      <c r="H782" s="570"/>
      <c r="I782" s="570"/>
      <c r="J782" s="570"/>
      <c r="K782" s="570"/>
      <c r="L782" s="570"/>
      <c r="M782" s="570"/>
      <c r="N782" s="570"/>
      <c r="O782" s="570"/>
      <c r="P782" s="570"/>
      <c r="Q782" s="570"/>
      <c r="R782" s="570"/>
      <c r="S782" s="570"/>
      <c r="T782" s="570"/>
      <c r="U782" s="570"/>
    </row>
    <row r="783">
      <c r="A783" s="570"/>
      <c r="B783" s="570"/>
      <c r="C783" s="570"/>
      <c r="D783" s="570"/>
      <c r="E783" s="570"/>
      <c r="F783" s="570"/>
      <c r="G783" s="570"/>
      <c r="H783" s="570"/>
      <c r="I783" s="570"/>
      <c r="J783" s="570"/>
      <c r="K783" s="570"/>
      <c r="L783" s="570"/>
      <c r="M783" s="570"/>
      <c r="N783" s="570"/>
      <c r="O783" s="570"/>
      <c r="P783" s="570"/>
      <c r="Q783" s="570"/>
      <c r="R783" s="570"/>
      <c r="S783" s="570"/>
      <c r="T783" s="570"/>
      <c r="U783" s="570"/>
    </row>
    <row r="784">
      <c r="A784" s="570"/>
      <c r="B784" s="570"/>
      <c r="C784" s="570"/>
      <c r="D784" s="570"/>
      <c r="E784" s="570"/>
      <c r="F784" s="570"/>
      <c r="G784" s="570"/>
      <c r="H784" s="570"/>
      <c r="I784" s="570"/>
      <c r="J784" s="570"/>
      <c r="K784" s="570"/>
      <c r="L784" s="570"/>
      <c r="M784" s="570"/>
      <c r="N784" s="570"/>
      <c r="O784" s="570"/>
      <c r="P784" s="570"/>
      <c r="Q784" s="570"/>
      <c r="R784" s="570"/>
      <c r="S784" s="570"/>
      <c r="T784" s="570"/>
      <c r="U784" s="570"/>
    </row>
    <row r="785">
      <c r="A785" s="570"/>
      <c r="B785" s="570"/>
      <c r="C785" s="570"/>
      <c r="D785" s="570"/>
      <c r="E785" s="570"/>
      <c r="F785" s="570"/>
      <c r="G785" s="570"/>
      <c r="H785" s="570"/>
      <c r="I785" s="570"/>
      <c r="J785" s="570"/>
      <c r="K785" s="570"/>
      <c r="L785" s="570"/>
      <c r="M785" s="570"/>
      <c r="N785" s="570"/>
      <c r="O785" s="570"/>
      <c r="P785" s="570"/>
      <c r="Q785" s="570"/>
      <c r="R785" s="570"/>
      <c r="S785" s="570"/>
      <c r="T785" s="570"/>
      <c r="U785" s="570"/>
    </row>
    <row r="786">
      <c r="A786" s="570"/>
      <c r="B786" s="570"/>
      <c r="C786" s="570"/>
      <c r="D786" s="570"/>
      <c r="E786" s="570"/>
      <c r="F786" s="570"/>
      <c r="G786" s="570"/>
      <c r="H786" s="570"/>
      <c r="I786" s="570"/>
      <c r="J786" s="570"/>
      <c r="K786" s="570"/>
      <c r="L786" s="570"/>
      <c r="M786" s="570"/>
      <c r="N786" s="570"/>
      <c r="O786" s="570"/>
      <c r="P786" s="570"/>
      <c r="Q786" s="570"/>
      <c r="R786" s="570"/>
      <c r="S786" s="570"/>
      <c r="T786" s="570"/>
      <c r="U786" s="570"/>
    </row>
    <row r="787">
      <c r="A787" s="570"/>
      <c r="B787" s="570"/>
      <c r="C787" s="570"/>
      <c r="D787" s="570"/>
      <c r="E787" s="570"/>
      <c r="F787" s="570"/>
      <c r="G787" s="570"/>
      <c r="H787" s="570"/>
      <c r="I787" s="570"/>
      <c r="J787" s="570"/>
      <c r="K787" s="570"/>
      <c r="L787" s="570"/>
      <c r="M787" s="570"/>
      <c r="N787" s="570"/>
      <c r="O787" s="570"/>
      <c r="P787" s="570"/>
      <c r="Q787" s="570"/>
      <c r="R787" s="570"/>
      <c r="S787" s="570"/>
      <c r="T787" s="570"/>
      <c r="U787" s="570"/>
    </row>
    <row r="788">
      <c r="A788" s="570"/>
      <c r="B788" s="570"/>
      <c r="C788" s="570"/>
      <c r="D788" s="570"/>
      <c r="E788" s="570"/>
      <c r="F788" s="570"/>
      <c r="G788" s="570"/>
      <c r="H788" s="570"/>
      <c r="I788" s="570"/>
      <c r="J788" s="570"/>
      <c r="K788" s="570"/>
      <c r="L788" s="570"/>
      <c r="M788" s="570"/>
      <c r="N788" s="570"/>
      <c r="O788" s="570"/>
      <c r="P788" s="570"/>
      <c r="Q788" s="570"/>
      <c r="R788" s="570"/>
      <c r="S788" s="570"/>
      <c r="T788" s="570"/>
      <c r="U788" s="570"/>
    </row>
    <row r="789">
      <c r="A789" s="570"/>
      <c r="B789" s="570"/>
      <c r="C789" s="570"/>
      <c r="D789" s="570"/>
      <c r="E789" s="570"/>
      <c r="F789" s="570"/>
      <c r="G789" s="570"/>
      <c r="H789" s="570"/>
      <c r="I789" s="570"/>
      <c r="J789" s="570"/>
      <c r="K789" s="570"/>
      <c r="L789" s="570"/>
      <c r="M789" s="570"/>
      <c r="N789" s="570"/>
      <c r="O789" s="570"/>
      <c r="P789" s="570"/>
      <c r="Q789" s="570"/>
      <c r="R789" s="570"/>
      <c r="S789" s="570"/>
      <c r="T789" s="570"/>
      <c r="U789" s="570"/>
    </row>
    <row r="790">
      <c r="A790" s="570"/>
      <c r="B790" s="570"/>
      <c r="C790" s="570"/>
      <c r="D790" s="570"/>
      <c r="E790" s="570"/>
      <c r="F790" s="570"/>
      <c r="G790" s="570"/>
      <c r="H790" s="570"/>
      <c r="I790" s="570"/>
      <c r="J790" s="570"/>
      <c r="K790" s="570"/>
      <c r="L790" s="570"/>
      <c r="M790" s="570"/>
      <c r="N790" s="570"/>
      <c r="O790" s="570"/>
      <c r="P790" s="570"/>
      <c r="Q790" s="570"/>
      <c r="R790" s="570"/>
      <c r="S790" s="570"/>
      <c r="T790" s="570"/>
      <c r="U790" s="570"/>
    </row>
    <row r="791">
      <c r="A791" s="570"/>
      <c r="B791" s="570"/>
      <c r="C791" s="570"/>
      <c r="D791" s="570"/>
      <c r="E791" s="570"/>
      <c r="F791" s="570"/>
      <c r="G791" s="570"/>
      <c r="H791" s="570"/>
      <c r="I791" s="570"/>
      <c r="J791" s="570"/>
      <c r="K791" s="570"/>
      <c r="L791" s="570"/>
      <c r="M791" s="570"/>
      <c r="N791" s="570"/>
      <c r="O791" s="570"/>
      <c r="P791" s="570"/>
      <c r="Q791" s="570"/>
      <c r="R791" s="570"/>
      <c r="S791" s="570"/>
      <c r="T791" s="570"/>
      <c r="U791" s="570"/>
    </row>
    <row r="792">
      <c r="A792" s="570"/>
      <c r="B792" s="570"/>
      <c r="C792" s="570"/>
      <c r="D792" s="570"/>
      <c r="E792" s="570"/>
      <c r="F792" s="570"/>
      <c r="G792" s="570"/>
      <c r="H792" s="570"/>
      <c r="I792" s="570"/>
      <c r="J792" s="570"/>
      <c r="K792" s="570"/>
      <c r="L792" s="570"/>
      <c r="M792" s="570"/>
      <c r="N792" s="570"/>
      <c r="O792" s="570"/>
      <c r="P792" s="570"/>
      <c r="Q792" s="570"/>
      <c r="R792" s="570"/>
      <c r="S792" s="570"/>
      <c r="T792" s="570"/>
      <c r="U792" s="570"/>
    </row>
    <row r="793">
      <c r="A793" s="570"/>
      <c r="B793" s="570"/>
      <c r="C793" s="570"/>
      <c r="D793" s="570"/>
      <c r="E793" s="570"/>
      <c r="F793" s="570"/>
      <c r="G793" s="570"/>
      <c r="H793" s="570"/>
      <c r="I793" s="570"/>
      <c r="J793" s="570"/>
      <c r="K793" s="570"/>
      <c r="L793" s="570"/>
      <c r="M793" s="570"/>
      <c r="N793" s="570"/>
      <c r="O793" s="570"/>
      <c r="P793" s="570"/>
      <c r="Q793" s="570"/>
      <c r="R793" s="570"/>
      <c r="S793" s="570"/>
      <c r="T793" s="570"/>
      <c r="U793" s="570"/>
    </row>
    <row r="794">
      <c r="A794" s="570"/>
      <c r="B794" s="570"/>
      <c r="C794" s="570"/>
      <c r="D794" s="570"/>
      <c r="E794" s="570"/>
      <c r="F794" s="570"/>
      <c r="G794" s="570"/>
      <c r="H794" s="570"/>
      <c r="I794" s="570"/>
      <c r="J794" s="570"/>
      <c r="K794" s="570"/>
      <c r="L794" s="570"/>
      <c r="M794" s="570"/>
      <c r="N794" s="570"/>
      <c r="O794" s="570"/>
      <c r="P794" s="570"/>
      <c r="Q794" s="570"/>
      <c r="R794" s="570"/>
      <c r="S794" s="570"/>
      <c r="T794" s="570"/>
      <c r="U794" s="570"/>
    </row>
    <row r="795">
      <c r="A795" s="570"/>
      <c r="B795" s="570"/>
      <c r="C795" s="570"/>
      <c r="D795" s="570"/>
      <c r="E795" s="570"/>
      <c r="F795" s="570"/>
      <c r="G795" s="570"/>
      <c r="H795" s="570"/>
      <c r="I795" s="570"/>
      <c r="J795" s="570"/>
      <c r="K795" s="570"/>
      <c r="L795" s="570"/>
      <c r="M795" s="570"/>
      <c r="N795" s="570"/>
      <c r="O795" s="570"/>
      <c r="P795" s="570"/>
      <c r="Q795" s="570"/>
      <c r="R795" s="570"/>
      <c r="S795" s="570"/>
      <c r="T795" s="570"/>
      <c r="U795" s="570"/>
    </row>
    <row r="796">
      <c r="A796" s="570"/>
      <c r="B796" s="570"/>
      <c r="C796" s="570"/>
      <c r="D796" s="570"/>
      <c r="E796" s="570"/>
      <c r="F796" s="570"/>
      <c r="G796" s="570"/>
      <c r="H796" s="570"/>
      <c r="I796" s="570"/>
      <c r="J796" s="570"/>
      <c r="K796" s="570"/>
      <c r="L796" s="570"/>
      <c r="M796" s="570"/>
      <c r="N796" s="570"/>
      <c r="O796" s="570"/>
      <c r="P796" s="570"/>
      <c r="Q796" s="570"/>
      <c r="R796" s="570"/>
      <c r="S796" s="570"/>
      <c r="T796" s="570"/>
      <c r="U796" s="570"/>
    </row>
    <row r="797">
      <c r="A797" s="570"/>
      <c r="B797" s="570"/>
      <c r="C797" s="570"/>
      <c r="D797" s="570"/>
      <c r="E797" s="570"/>
      <c r="F797" s="570"/>
      <c r="G797" s="570"/>
      <c r="H797" s="570"/>
      <c r="I797" s="570"/>
      <c r="J797" s="570"/>
      <c r="K797" s="570"/>
      <c r="L797" s="570"/>
      <c r="M797" s="570"/>
      <c r="N797" s="570"/>
      <c r="O797" s="570"/>
      <c r="P797" s="570"/>
      <c r="Q797" s="570"/>
      <c r="R797" s="570"/>
      <c r="S797" s="570"/>
      <c r="T797" s="570"/>
      <c r="U797" s="570"/>
    </row>
    <row r="798">
      <c r="A798" s="570"/>
      <c r="B798" s="570"/>
      <c r="C798" s="570"/>
      <c r="D798" s="570"/>
      <c r="E798" s="570"/>
      <c r="F798" s="570"/>
      <c r="G798" s="570"/>
      <c r="H798" s="570"/>
      <c r="I798" s="570"/>
      <c r="J798" s="570"/>
      <c r="K798" s="570"/>
      <c r="L798" s="570"/>
      <c r="M798" s="570"/>
      <c r="N798" s="570"/>
      <c r="O798" s="570"/>
      <c r="P798" s="570"/>
      <c r="Q798" s="570"/>
      <c r="R798" s="570"/>
      <c r="S798" s="570"/>
      <c r="T798" s="570"/>
      <c r="U798" s="570"/>
    </row>
    <row r="799">
      <c r="A799" s="570"/>
      <c r="B799" s="570"/>
      <c r="C799" s="570"/>
      <c r="D799" s="570"/>
      <c r="E799" s="570"/>
      <c r="F799" s="570"/>
      <c r="G799" s="570"/>
      <c r="H799" s="570"/>
      <c r="I799" s="570"/>
      <c r="J799" s="570"/>
      <c r="K799" s="570"/>
      <c r="L799" s="570"/>
      <c r="M799" s="570"/>
      <c r="N799" s="570"/>
      <c r="O799" s="570"/>
      <c r="P799" s="570"/>
      <c r="Q799" s="570"/>
      <c r="R799" s="570"/>
      <c r="S799" s="570"/>
      <c r="T799" s="570"/>
      <c r="U799" s="570"/>
    </row>
    <row r="800">
      <c r="A800" s="570"/>
      <c r="B800" s="570"/>
      <c r="C800" s="570"/>
      <c r="D800" s="570"/>
      <c r="E800" s="570"/>
      <c r="F800" s="570"/>
      <c r="G800" s="570"/>
      <c r="H800" s="570"/>
      <c r="I800" s="570"/>
      <c r="J800" s="570"/>
      <c r="K800" s="570"/>
      <c r="L800" s="570"/>
      <c r="M800" s="570"/>
      <c r="N800" s="570"/>
      <c r="O800" s="570"/>
      <c r="P800" s="570"/>
      <c r="Q800" s="570"/>
      <c r="R800" s="570"/>
      <c r="S800" s="570"/>
      <c r="T800" s="570"/>
      <c r="U800" s="570"/>
    </row>
    <row r="801">
      <c r="A801" s="570"/>
      <c r="B801" s="570"/>
      <c r="C801" s="570"/>
      <c r="D801" s="570"/>
      <c r="E801" s="570"/>
      <c r="F801" s="570"/>
      <c r="G801" s="570"/>
      <c r="H801" s="570"/>
      <c r="I801" s="570"/>
      <c r="J801" s="570"/>
      <c r="K801" s="570"/>
      <c r="L801" s="570"/>
      <c r="M801" s="570"/>
      <c r="N801" s="570"/>
      <c r="O801" s="570"/>
      <c r="P801" s="570"/>
      <c r="Q801" s="570"/>
      <c r="R801" s="570"/>
      <c r="S801" s="570"/>
      <c r="T801" s="570"/>
      <c r="U801" s="570"/>
    </row>
    <row r="802">
      <c r="A802" s="570"/>
      <c r="B802" s="570"/>
      <c r="C802" s="570"/>
      <c r="D802" s="570"/>
      <c r="E802" s="570"/>
      <c r="F802" s="570"/>
      <c r="G802" s="570"/>
      <c r="H802" s="570"/>
      <c r="I802" s="570"/>
      <c r="J802" s="570"/>
      <c r="K802" s="570"/>
      <c r="L802" s="570"/>
      <c r="M802" s="570"/>
      <c r="N802" s="570"/>
      <c r="O802" s="570"/>
      <c r="P802" s="570"/>
      <c r="Q802" s="570"/>
      <c r="R802" s="570"/>
      <c r="S802" s="570"/>
      <c r="T802" s="570"/>
      <c r="U802" s="570"/>
    </row>
    <row r="803">
      <c r="A803" s="570"/>
      <c r="B803" s="570"/>
      <c r="C803" s="570"/>
      <c r="D803" s="570"/>
      <c r="E803" s="570"/>
      <c r="F803" s="570"/>
      <c r="G803" s="570"/>
      <c r="H803" s="570"/>
      <c r="I803" s="570"/>
      <c r="J803" s="570"/>
      <c r="K803" s="570"/>
      <c r="L803" s="570"/>
      <c r="M803" s="570"/>
      <c r="N803" s="570"/>
      <c r="O803" s="570"/>
      <c r="P803" s="570"/>
      <c r="Q803" s="570"/>
      <c r="R803" s="570"/>
      <c r="S803" s="570"/>
      <c r="T803" s="570"/>
      <c r="U803" s="570"/>
    </row>
    <row r="804">
      <c r="A804" s="570"/>
      <c r="B804" s="570"/>
      <c r="C804" s="570"/>
      <c r="D804" s="570"/>
      <c r="E804" s="570"/>
      <c r="F804" s="570"/>
      <c r="G804" s="570"/>
      <c r="H804" s="570"/>
      <c r="I804" s="570"/>
      <c r="J804" s="570"/>
      <c r="K804" s="570"/>
      <c r="L804" s="570"/>
      <c r="M804" s="570"/>
      <c r="N804" s="570"/>
      <c r="O804" s="570"/>
      <c r="P804" s="570"/>
      <c r="Q804" s="570"/>
      <c r="R804" s="570"/>
      <c r="S804" s="570"/>
      <c r="T804" s="570"/>
      <c r="U804" s="570"/>
    </row>
    <row r="805">
      <c r="A805" s="570"/>
      <c r="B805" s="570"/>
      <c r="C805" s="570"/>
      <c r="D805" s="570"/>
      <c r="E805" s="570"/>
      <c r="F805" s="570"/>
      <c r="G805" s="570"/>
      <c r="H805" s="570"/>
      <c r="I805" s="570"/>
      <c r="J805" s="570"/>
      <c r="K805" s="570"/>
      <c r="L805" s="570"/>
      <c r="M805" s="570"/>
      <c r="N805" s="570"/>
      <c r="O805" s="570"/>
      <c r="P805" s="570"/>
      <c r="Q805" s="570"/>
      <c r="R805" s="570"/>
      <c r="S805" s="570"/>
      <c r="T805" s="570"/>
      <c r="U805" s="570"/>
    </row>
    <row r="806">
      <c r="A806" s="570"/>
      <c r="B806" s="570"/>
      <c r="C806" s="570"/>
      <c r="D806" s="570"/>
      <c r="E806" s="570"/>
      <c r="F806" s="570"/>
      <c r="G806" s="570"/>
      <c r="H806" s="570"/>
      <c r="I806" s="570"/>
      <c r="J806" s="570"/>
      <c r="K806" s="570"/>
      <c r="L806" s="570"/>
      <c r="M806" s="570"/>
      <c r="N806" s="570"/>
      <c r="O806" s="570"/>
      <c r="P806" s="570"/>
      <c r="Q806" s="570"/>
      <c r="R806" s="570"/>
      <c r="S806" s="570"/>
      <c r="T806" s="570"/>
      <c r="U806" s="570"/>
    </row>
    <row r="807">
      <c r="A807" s="570"/>
      <c r="B807" s="570"/>
      <c r="C807" s="570"/>
      <c r="D807" s="570"/>
      <c r="E807" s="570"/>
      <c r="F807" s="570"/>
      <c r="G807" s="570"/>
      <c r="H807" s="570"/>
      <c r="I807" s="570"/>
      <c r="J807" s="570"/>
      <c r="K807" s="570"/>
      <c r="L807" s="570"/>
      <c r="M807" s="570"/>
      <c r="N807" s="570"/>
      <c r="O807" s="570"/>
      <c r="P807" s="570"/>
      <c r="Q807" s="570"/>
      <c r="R807" s="570"/>
      <c r="S807" s="570"/>
      <c r="T807" s="570"/>
      <c r="U807" s="570"/>
    </row>
    <row r="808">
      <c r="A808" s="570"/>
      <c r="B808" s="570"/>
      <c r="C808" s="570"/>
      <c r="D808" s="570"/>
      <c r="E808" s="570"/>
      <c r="F808" s="570"/>
      <c r="G808" s="570"/>
      <c r="H808" s="570"/>
      <c r="I808" s="570"/>
      <c r="J808" s="570"/>
      <c r="K808" s="570"/>
      <c r="L808" s="570"/>
      <c r="M808" s="570"/>
      <c r="N808" s="570"/>
      <c r="O808" s="570"/>
      <c r="P808" s="570"/>
      <c r="Q808" s="570"/>
      <c r="R808" s="570"/>
      <c r="S808" s="570"/>
      <c r="T808" s="570"/>
      <c r="U808" s="570"/>
    </row>
    <row r="809">
      <c r="A809" s="570"/>
      <c r="B809" s="570"/>
      <c r="C809" s="570"/>
      <c r="D809" s="570"/>
      <c r="E809" s="570"/>
      <c r="F809" s="570"/>
      <c r="G809" s="570"/>
      <c r="H809" s="570"/>
      <c r="I809" s="570"/>
      <c r="J809" s="570"/>
      <c r="K809" s="570"/>
      <c r="L809" s="570"/>
      <c r="M809" s="570"/>
      <c r="N809" s="570"/>
      <c r="O809" s="570"/>
      <c r="P809" s="570"/>
      <c r="Q809" s="570"/>
      <c r="R809" s="570"/>
      <c r="S809" s="570"/>
      <c r="T809" s="570"/>
      <c r="U809" s="570"/>
    </row>
    <row r="810">
      <c r="A810" s="570"/>
      <c r="B810" s="570"/>
      <c r="C810" s="570"/>
      <c r="D810" s="570"/>
      <c r="E810" s="570"/>
      <c r="F810" s="570"/>
      <c r="G810" s="570"/>
      <c r="H810" s="570"/>
      <c r="I810" s="570"/>
      <c r="J810" s="570"/>
      <c r="K810" s="570"/>
      <c r="L810" s="570"/>
      <c r="M810" s="570"/>
      <c r="N810" s="570"/>
      <c r="O810" s="570"/>
      <c r="P810" s="570"/>
      <c r="Q810" s="570"/>
      <c r="R810" s="570"/>
      <c r="S810" s="570"/>
      <c r="T810" s="570"/>
      <c r="U810" s="570"/>
    </row>
    <row r="811">
      <c r="A811" s="570"/>
      <c r="B811" s="570"/>
      <c r="C811" s="570"/>
      <c r="D811" s="570"/>
      <c r="E811" s="570"/>
      <c r="F811" s="570"/>
      <c r="G811" s="570"/>
      <c r="H811" s="570"/>
      <c r="I811" s="570"/>
      <c r="J811" s="570"/>
      <c r="K811" s="570"/>
      <c r="L811" s="570"/>
      <c r="M811" s="570"/>
      <c r="N811" s="570"/>
      <c r="O811" s="570"/>
      <c r="P811" s="570"/>
      <c r="Q811" s="570"/>
      <c r="R811" s="570"/>
      <c r="S811" s="570"/>
      <c r="T811" s="570"/>
      <c r="U811" s="570"/>
    </row>
    <row r="812">
      <c r="A812" s="570"/>
      <c r="B812" s="570"/>
      <c r="C812" s="570"/>
      <c r="D812" s="570"/>
      <c r="E812" s="570"/>
      <c r="F812" s="570"/>
      <c r="G812" s="570"/>
      <c r="H812" s="570"/>
      <c r="I812" s="570"/>
      <c r="J812" s="570"/>
      <c r="K812" s="570"/>
      <c r="L812" s="570"/>
      <c r="M812" s="570"/>
      <c r="N812" s="570"/>
      <c r="O812" s="570"/>
      <c r="P812" s="570"/>
      <c r="Q812" s="570"/>
      <c r="R812" s="570"/>
      <c r="S812" s="570"/>
      <c r="T812" s="570"/>
      <c r="U812" s="570"/>
    </row>
    <row r="813">
      <c r="A813" s="570"/>
      <c r="B813" s="570"/>
      <c r="C813" s="570"/>
      <c r="D813" s="570"/>
      <c r="E813" s="570"/>
      <c r="F813" s="570"/>
      <c r="G813" s="570"/>
      <c r="H813" s="570"/>
      <c r="I813" s="570"/>
      <c r="J813" s="570"/>
      <c r="K813" s="570"/>
      <c r="L813" s="570"/>
      <c r="M813" s="570"/>
      <c r="N813" s="570"/>
      <c r="O813" s="570"/>
      <c r="P813" s="570"/>
      <c r="Q813" s="570"/>
      <c r="R813" s="570"/>
      <c r="S813" s="570"/>
      <c r="T813" s="570"/>
      <c r="U813" s="570"/>
    </row>
    <row r="814">
      <c r="A814" s="570"/>
      <c r="B814" s="570"/>
      <c r="C814" s="570"/>
      <c r="D814" s="570"/>
      <c r="E814" s="570"/>
      <c r="F814" s="570"/>
      <c r="G814" s="570"/>
      <c r="H814" s="570"/>
      <c r="I814" s="570"/>
      <c r="J814" s="570"/>
      <c r="K814" s="570"/>
      <c r="L814" s="570"/>
      <c r="M814" s="570"/>
      <c r="N814" s="570"/>
      <c r="O814" s="570"/>
      <c r="P814" s="570"/>
      <c r="Q814" s="570"/>
      <c r="R814" s="570"/>
      <c r="S814" s="570"/>
      <c r="T814" s="570"/>
      <c r="U814" s="570"/>
    </row>
    <row r="815">
      <c r="A815" s="570"/>
      <c r="B815" s="570"/>
      <c r="C815" s="570"/>
      <c r="D815" s="570"/>
      <c r="E815" s="570"/>
      <c r="F815" s="570"/>
      <c r="G815" s="570"/>
      <c r="H815" s="570"/>
      <c r="I815" s="570"/>
      <c r="J815" s="570"/>
      <c r="K815" s="570"/>
      <c r="L815" s="570"/>
      <c r="M815" s="570"/>
      <c r="N815" s="570"/>
      <c r="O815" s="570"/>
      <c r="P815" s="570"/>
      <c r="Q815" s="570"/>
      <c r="R815" s="570"/>
      <c r="S815" s="570"/>
      <c r="T815" s="570"/>
      <c r="U815" s="570"/>
    </row>
    <row r="816">
      <c r="A816" s="570"/>
      <c r="B816" s="570"/>
      <c r="C816" s="570"/>
      <c r="D816" s="570"/>
      <c r="E816" s="570"/>
      <c r="F816" s="570"/>
      <c r="G816" s="570"/>
      <c r="H816" s="570"/>
      <c r="I816" s="570"/>
      <c r="J816" s="570"/>
      <c r="K816" s="570"/>
      <c r="L816" s="570"/>
      <c r="M816" s="570"/>
      <c r="N816" s="570"/>
      <c r="O816" s="570"/>
      <c r="P816" s="570"/>
      <c r="Q816" s="570"/>
      <c r="R816" s="570"/>
      <c r="S816" s="570"/>
      <c r="T816" s="570"/>
      <c r="U816" s="570"/>
    </row>
    <row r="817">
      <c r="A817" s="570"/>
      <c r="B817" s="570"/>
      <c r="C817" s="570"/>
      <c r="D817" s="570"/>
      <c r="E817" s="570"/>
      <c r="F817" s="570"/>
      <c r="G817" s="570"/>
      <c r="H817" s="570"/>
      <c r="I817" s="570"/>
      <c r="J817" s="570"/>
      <c r="K817" s="570"/>
      <c r="L817" s="570"/>
      <c r="M817" s="570"/>
      <c r="N817" s="570"/>
      <c r="O817" s="570"/>
      <c r="P817" s="570"/>
      <c r="Q817" s="570"/>
      <c r="R817" s="570"/>
      <c r="S817" s="570"/>
      <c r="T817" s="570"/>
      <c r="U817" s="570"/>
    </row>
    <row r="818">
      <c r="A818" s="570"/>
      <c r="B818" s="570"/>
      <c r="C818" s="570"/>
      <c r="D818" s="570"/>
      <c r="E818" s="570"/>
      <c r="F818" s="570"/>
      <c r="G818" s="570"/>
      <c r="H818" s="570"/>
      <c r="I818" s="570"/>
      <c r="J818" s="570"/>
      <c r="K818" s="570"/>
      <c r="L818" s="570"/>
      <c r="M818" s="570"/>
      <c r="N818" s="570"/>
      <c r="O818" s="570"/>
      <c r="P818" s="570"/>
      <c r="Q818" s="570"/>
      <c r="R818" s="570"/>
      <c r="S818" s="570"/>
      <c r="T818" s="570"/>
      <c r="U818" s="570"/>
    </row>
    <row r="819">
      <c r="A819" s="570"/>
      <c r="B819" s="570"/>
      <c r="C819" s="570"/>
      <c r="D819" s="570"/>
      <c r="E819" s="570"/>
      <c r="F819" s="570"/>
      <c r="G819" s="570"/>
      <c r="H819" s="570"/>
      <c r="I819" s="570"/>
      <c r="J819" s="570"/>
      <c r="K819" s="570"/>
      <c r="L819" s="570"/>
      <c r="M819" s="570"/>
      <c r="N819" s="570"/>
      <c r="O819" s="570"/>
      <c r="P819" s="570"/>
      <c r="Q819" s="570"/>
      <c r="R819" s="570"/>
      <c r="S819" s="570"/>
      <c r="T819" s="570"/>
      <c r="U819" s="570"/>
    </row>
    <row r="820">
      <c r="A820" s="570"/>
      <c r="B820" s="570"/>
      <c r="C820" s="570"/>
      <c r="D820" s="570"/>
      <c r="E820" s="570"/>
      <c r="F820" s="570"/>
      <c r="G820" s="570"/>
      <c r="H820" s="570"/>
      <c r="I820" s="570"/>
      <c r="J820" s="570"/>
      <c r="K820" s="570"/>
      <c r="L820" s="570"/>
      <c r="M820" s="570"/>
      <c r="N820" s="570"/>
      <c r="O820" s="570"/>
      <c r="P820" s="570"/>
      <c r="Q820" s="570"/>
      <c r="R820" s="570"/>
      <c r="S820" s="570"/>
      <c r="T820" s="570"/>
      <c r="U820" s="570"/>
    </row>
    <row r="821">
      <c r="A821" s="570"/>
      <c r="B821" s="570"/>
      <c r="C821" s="570"/>
      <c r="D821" s="570"/>
      <c r="E821" s="570"/>
      <c r="F821" s="570"/>
      <c r="G821" s="570"/>
      <c r="H821" s="570"/>
      <c r="I821" s="570"/>
      <c r="J821" s="570"/>
      <c r="K821" s="570"/>
      <c r="L821" s="570"/>
      <c r="M821" s="570"/>
      <c r="N821" s="570"/>
      <c r="O821" s="570"/>
      <c r="P821" s="570"/>
      <c r="Q821" s="570"/>
      <c r="R821" s="570"/>
      <c r="S821" s="570"/>
      <c r="T821" s="570"/>
      <c r="U821" s="570"/>
    </row>
    <row r="822">
      <c r="A822" s="570"/>
      <c r="B822" s="570"/>
      <c r="C822" s="570"/>
      <c r="D822" s="570"/>
      <c r="E822" s="570"/>
      <c r="F822" s="570"/>
      <c r="G822" s="570"/>
      <c r="H822" s="570"/>
      <c r="I822" s="570"/>
      <c r="J822" s="570"/>
      <c r="K822" s="570"/>
      <c r="L822" s="570"/>
      <c r="M822" s="570"/>
      <c r="N822" s="570"/>
      <c r="O822" s="570"/>
      <c r="P822" s="570"/>
      <c r="Q822" s="570"/>
      <c r="R822" s="570"/>
      <c r="S822" s="570"/>
      <c r="T822" s="570"/>
      <c r="U822" s="570"/>
    </row>
    <row r="823">
      <c r="A823" s="570"/>
      <c r="B823" s="570"/>
      <c r="C823" s="570"/>
      <c r="D823" s="570"/>
      <c r="E823" s="570"/>
      <c r="F823" s="570"/>
      <c r="G823" s="570"/>
      <c r="H823" s="570"/>
      <c r="I823" s="570"/>
      <c r="J823" s="570"/>
      <c r="K823" s="570"/>
      <c r="L823" s="570"/>
      <c r="M823" s="570"/>
      <c r="N823" s="570"/>
      <c r="O823" s="570"/>
      <c r="P823" s="570"/>
      <c r="Q823" s="570"/>
      <c r="R823" s="570"/>
      <c r="S823" s="570"/>
      <c r="T823" s="570"/>
      <c r="U823" s="570"/>
    </row>
    <row r="824">
      <c r="A824" s="570"/>
      <c r="B824" s="570"/>
      <c r="C824" s="570"/>
      <c r="D824" s="570"/>
      <c r="E824" s="570"/>
      <c r="F824" s="570"/>
      <c r="G824" s="570"/>
      <c r="H824" s="570"/>
      <c r="I824" s="570"/>
      <c r="J824" s="570"/>
      <c r="K824" s="570"/>
      <c r="L824" s="570"/>
      <c r="M824" s="570"/>
      <c r="N824" s="570"/>
      <c r="O824" s="570"/>
      <c r="P824" s="570"/>
      <c r="Q824" s="570"/>
      <c r="R824" s="570"/>
      <c r="S824" s="570"/>
      <c r="T824" s="570"/>
      <c r="U824" s="570"/>
    </row>
    <row r="825">
      <c r="A825" s="570"/>
      <c r="B825" s="570"/>
      <c r="C825" s="570"/>
      <c r="D825" s="570"/>
      <c r="E825" s="570"/>
      <c r="F825" s="570"/>
      <c r="G825" s="570"/>
      <c r="H825" s="570"/>
      <c r="I825" s="570"/>
      <c r="J825" s="570"/>
      <c r="K825" s="570"/>
      <c r="L825" s="570"/>
      <c r="M825" s="570"/>
      <c r="N825" s="570"/>
      <c r="O825" s="570"/>
      <c r="P825" s="570"/>
      <c r="Q825" s="570"/>
      <c r="R825" s="570"/>
      <c r="S825" s="570"/>
      <c r="T825" s="570"/>
      <c r="U825" s="570"/>
    </row>
    <row r="826">
      <c r="A826" s="570"/>
      <c r="B826" s="570"/>
      <c r="C826" s="570"/>
      <c r="D826" s="570"/>
      <c r="E826" s="570"/>
      <c r="F826" s="570"/>
      <c r="G826" s="570"/>
      <c r="H826" s="570"/>
      <c r="I826" s="570"/>
      <c r="J826" s="570"/>
      <c r="K826" s="570"/>
      <c r="L826" s="570"/>
      <c r="M826" s="570"/>
      <c r="N826" s="570"/>
      <c r="O826" s="570"/>
      <c r="P826" s="570"/>
      <c r="Q826" s="570"/>
      <c r="R826" s="570"/>
      <c r="S826" s="570"/>
      <c r="T826" s="570"/>
      <c r="U826" s="570"/>
    </row>
    <row r="827">
      <c r="A827" s="570"/>
      <c r="B827" s="570"/>
      <c r="C827" s="570"/>
      <c r="D827" s="570"/>
      <c r="E827" s="570"/>
      <c r="F827" s="570"/>
      <c r="G827" s="570"/>
      <c r="H827" s="570"/>
      <c r="I827" s="570"/>
      <c r="J827" s="570"/>
      <c r="K827" s="570"/>
      <c r="L827" s="570"/>
      <c r="M827" s="570"/>
      <c r="N827" s="570"/>
      <c r="O827" s="570"/>
      <c r="P827" s="570"/>
      <c r="Q827" s="570"/>
      <c r="R827" s="570"/>
      <c r="S827" s="570"/>
      <c r="T827" s="570"/>
      <c r="U827" s="570"/>
    </row>
    <row r="828">
      <c r="A828" s="570"/>
      <c r="B828" s="570"/>
      <c r="C828" s="570"/>
      <c r="D828" s="570"/>
      <c r="E828" s="570"/>
      <c r="F828" s="570"/>
      <c r="G828" s="570"/>
      <c r="H828" s="570"/>
      <c r="I828" s="570"/>
      <c r="J828" s="570"/>
      <c r="K828" s="570"/>
      <c r="L828" s="570"/>
      <c r="M828" s="570"/>
      <c r="N828" s="570"/>
      <c r="O828" s="570"/>
      <c r="P828" s="570"/>
      <c r="Q828" s="570"/>
      <c r="R828" s="570"/>
      <c r="S828" s="570"/>
      <c r="T828" s="570"/>
      <c r="U828" s="570"/>
    </row>
    <row r="829">
      <c r="A829" s="570"/>
      <c r="B829" s="570"/>
      <c r="C829" s="570"/>
      <c r="D829" s="570"/>
      <c r="E829" s="570"/>
      <c r="F829" s="570"/>
      <c r="G829" s="570"/>
      <c r="H829" s="570"/>
      <c r="I829" s="570"/>
      <c r="J829" s="570"/>
      <c r="K829" s="570"/>
      <c r="L829" s="570"/>
      <c r="M829" s="570"/>
      <c r="N829" s="570"/>
      <c r="O829" s="570"/>
      <c r="P829" s="570"/>
      <c r="Q829" s="570"/>
      <c r="R829" s="570"/>
      <c r="S829" s="570"/>
      <c r="T829" s="570"/>
      <c r="U829" s="570"/>
    </row>
    <row r="830">
      <c r="A830" s="570"/>
      <c r="B830" s="570"/>
      <c r="C830" s="570"/>
      <c r="D830" s="570"/>
      <c r="E830" s="570"/>
      <c r="F830" s="570"/>
      <c r="G830" s="570"/>
      <c r="H830" s="570"/>
      <c r="I830" s="570"/>
      <c r="J830" s="570"/>
      <c r="K830" s="570"/>
      <c r="L830" s="570"/>
      <c r="M830" s="570"/>
      <c r="N830" s="570"/>
      <c r="O830" s="570"/>
      <c r="P830" s="570"/>
      <c r="Q830" s="570"/>
      <c r="R830" s="570"/>
      <c r="S830" s="570"/>
      <c r="T830" s="570"/>
      <c r="U830" s="570"/>
    </row>
    <row r="831">
      <c r="A831" s="570"/>
      <c r="B831" s="570"/>
      <c r="C831" s="570"/>
      <c r="D831" s="570"/>
      <c r="E831" s="570"/>
      <c r="F831" s="570"/>
      <c r="G831" s="570"/>
      <c r="H831" s="570"/>
      <c r="I831" s="570"/>
      <c r="J831" s="570"/>
      <c r="K831" s="570"/>
      <c r="L831" s="570"/>
      <c r="M831" s="570"/>
      <c r="N831" s="570"/>
      <c r="O831" s="570"/>
      <c r="P831" s="570"/>
      <c r="Q831" s="570"/>
      <c r="R831" s="570"/>
      <c r="S831" s="570"/>
      <c r="T831" s="570"/>
      <c r="U831" s="570"/>
    </row>
    <row r="832">
      <c r="A832" s="570"/>
      <c r="B832" s="570"/>
      <c r="C832" s="570"/>
      <c r="D832" s="570"/>
      <c r="E832" s="570"/>
      <c r="F832" s="570"/>
      <c r="G832" s="570"/>
      <c r="H832" s="570"/>
      <c r="I832" s="570"/>
      <c r="J832" s="570"/>
      <c r="K832" s="570"/>
      <c r="L832" s="570"/>
      <c r="M832" s="570"/>
      <c r="N832" s="570"/>
      <c r="O832" s="570"/>
      <c r="P832" s="570"/>
      <c r="Q832" s="570"/>
      <c r="R832" s="570"/>
      <c r="S832" s="570"/>
      <c r="T832" s="570"/>
      <c r="U832" s="570"/>
    </row>
    <row r="833">
      <c r="A833" s="570"/>
      <c r="B833" s="570"/>
      <c r="C833" s="570"/>
      <c r="D833" s="570"/>
      <c r="E833" s="570"/>
      <c r="F833" s="570"/>
      <c r="G833" s="570"/>
      <c r="H833" s="570"/>
      <c r="I833" s="570"/>
      <c r="J833" s="570"/>
      <c r="K833" s="570"/>
      <c r="L833" s="570"/>
      <c r="M833" s="570"/>
      <c r="N833" s="570"/>
      <c r="O833" s="570"/>
      <c r="P833" s="570"/>
      <c r="Q833" s="570"/>
      <c r="R833" s="570"/>
      <c r="S833" s="570"/>
      <c r="T833" s="570"/>
      <c r="U833" s="570"/>
    </row>
    <row r="834">
      <c r="A834" s="570"/>
      <c r="B834" s="570"/>
      <c r="C834" s="570"/>
      <c r="D834" s="570"/>
      <c r="E834" s="570"/>
      <c r="F834" s="570"/>
      <c r="G834" s="570"/>
      <c r="H834" s="570"/>
      <c r="I834" s="570"/>
      <c r="J834" s="570"/>
      <c r="K834" s="570"/>
      <c r="L834" s="570"/>
      <c r="M834" s="570"/>
      <c r="N834" s="570"/>
      <c r="O834" s="570"/>
      <c r="P834" s="570"/>
      <c r="Q834" s="570"/>
      <c r="R834" s="570"/>
      <c r="S834" s="570"/>
      <c r="T834" s="570"/>
      <c r="U834" s="570"/>
    </row>
    <row r="835">
      <c r="A835" s="570"/>
      <c r="B835" s="570"/>
      <c r="C835" s="570"/>
      <c r="D835" s="570"/>
      <c r="E835" s="570"/>
      <c r="F835" s="570"/>
      <c r="G835" s="570"/>
      <c r="H835" s="570"/>
      <c r="I835" s="570"/>
      <c r="J835" s="570"/>
      <c r="K835" s="570"/>
      <c r="L835" s="570"/>
      <c r="M835" s="570"/>
      <c r="N835" s="570"/>
      <c r="O835" s="570"/>
      <c r="P835" s="570"/>
      <c r="Q835" s="570"/>
      <c r="R835" s="570"/>
      <c r="S835" s="570"/>
      <c r="T835" s="570"/>
      <c r="U835" s="570"/>
    </row>
    <row r="836">
      <c r="A836" s="570"/>
      <c r="B836" s="570"/>
      <c r="C836" s="570"/>
      <c r="D836" s="570"/>
      <c r="E836" s="570"/>
      <c r="F836" s="570"/>
      <c r="G836" s="570"/>
      <c r="H836" s="570"/>
      <c r="I836" s="570"/>
      <c r="J836" s="570"/>
      <c r="K836" s="570"/>
      <c r="L836" s="570"/>
      <c r="M836" s="570"/>
      <c r="N836" s="570"/>
      <c r="O836" s="570"/>
      <c r="P836" s="570"/>
      <c r="Q836" s="570"/>
      <c r="R836" s="570"/>
      <c r="S836" s="570"/>
      <c r="T836" s="570"/>
      <c r="U836" s="570"/>
    </row>
    <row r="837">
      <c r="A837" s="570"/>
      <c r="B837" s="570"/>
      <c r="C837" s="570"/>
      <c r="D837" s="570"/>
      <c r="E837" s="570"/>
      <c r="F837" s="570"/>
      <c r="G837" s="570"/>
      <c r="H837" s="570"/>
      <c r="I837" s="570"/>
      <c r="J837" s="570"/>
      <c r="K837" s="570"/>
      <c r="L837" s="570"/>
      <c r="M837" s="570"/>
      <c r="N837" s="570"/>
      <c r="O837" s="570"/>
      <c r="P837" s="570"/>
      <c r="Q837" s="570"/>
      <c r="R837" s="570"/>
      <c r="S837" s="570"/>
      <c r="T837" s="570"/>
      <c r="U837" s="570"/>
    </row>
    <row r="838">
      <c r="A838" s="570"/>
      <c r="B838" s="570"/>
      <c r="C838" s="570"/>
      <c r="D838" s="570"/>
      <c r="E838" s="570"/>
      <c r="F838" s="570"/>
      <c r="G838" s="570"/>
      <c r="H838" s="570"/>
      <c r="I838" s="570"/>
      <c r="J838" s="570"/>
      <c r="K838" s="570"/>
      <c r="L838" s="570"/>
      <c r="M838" s="570"/>
      <c r="N838" s="570"/>
      <c r="O838" s="570"/>
      <c r="P838" s="570"/>
      <c r="Q838" s="570"/>
      <c r="R838" s="570"/>
      <c r="S838" s="570"/>
      <c r="T838" s="570"/>
      <c r="U838" s="570"/>
    </row>
    <row r="839">
      <c r="A839" s="570"/>
      <c r="B839" s="570"/>
      <c r="C839" s="570"/>
      <c r="D839" s="570"/>
      <c r="E839" s="570"/>
      <c r="F839" s="570"/>
      <c r="G839" s="570"/>
      <c r="H839" s="570"/>
      <c r="I839" s="570"/>
      <c r="J839" s="570"/>
      <c r="K839" s="570"/>
      <c r="L839" s="570"/>
      <c r="M839" s="570"/>
      <c r="N839" s="570"/>
      <c r="O839" s="570"/>
      <c r="P839" s="570"/>
      <c r="Q839" s="570"/>
      <c r="R839" s="570"/>
      <c r="S839" s="570"/>
      <c r="T839" s="570"/>
      <c r="U839" s="570"/>
    </row>
    <row r="840">
      <c r="A840" s="570"/>
      <c r="B840" s="570"/>
      <c r="C840" s="570"/>
      <c r="D840" s="570"/>
      <c r="E840" s="570"/>
      <c r="F840" s="570"/>
      <c r="G840" s="570"/>
      <c r="H840" s="570"/>
      <c r="I840" s="570"/>
      <c r="J840" s="570"/>
      <c r="K840" s="570"/>
      <c r="L840" s="570"/>
      <c r="M840" s="570"/>
      <c r="N840" s="570"/>
      <c r="O840" s="570"/>
      <c r="P840" s="570"/>
      <c r="Q840" s="570"/>
      <c r="R840" s="570"/>
      <c r="S840" s="570"/>
      <c r="T840" s="570"/>
      <c r="U840" s="570"/>
    </row>
    <row r="841">
      <c r="A841" s="570"/>
      <c r="B841" s="570"/>
      <c r="C841" s="570"/>
      <c r="D841" s="570"/>
      <c r="E841" s="570"/>
      <c r="F841" s="570"/>
      <c r="G841" s="570"/>
      <c r="H841" s="570"/>
      <c r="I841" s="570"/>
      <c r="J841" s="570"/>
      <c r="K841" s="570"/>
      <c r="L841" s="570"/>
      <c r="M841" s="570"/>
      <c r="N841" s="570"/>
      <c r="O841" s="570"/>
      <c r="P841" s="570"/>
      <c r="Q841" s="570"/>
      <c r="R841" s="570"/>
      <c r="S841" s="570"/>
      <c r="T841" s="570"/>
      <c r="U841" s="570"/>
    </row>
    <row r="842">
      <c r="A842" s="570"/>
      <c r="B842" s="570"/>
      <c r="C842" s="570"/>
      <c r="D842" s="570"/>
      <c r="E842" s="570"/>
      <c r="F842" s="570"/>
      <c r="G842" s="570"/>
      <c r="H842" s="570"/>
      <c r="I842" s="570"/>
      <c r="J842" s="570"/>
      <c r="K842" s="570"/>
      <c r="L842" s="570"/>
      <c r="M842" s="570"/>
      <c r="N842" s="570"/>
      <c r="O842" s="570"/>
      <c r="P842" s="570"/>
      <c r="Q842" s="570"/>
      <c r="R842" s="570"/>
      <c r="S842" s="570"/>
      <c r="T842" s="570"/>
      <c r="U842" s="570"/>
    </row>
    <row r="843">
      <c r="A843" s="570"/>
      <c r="B843" s="570"/>
      <c r="C843" s="570"/>
      <c r="D843" s="570"/>
      <c r="E843" s="570"/>
      <c r="F843" s="570"/>
      <c r="G843" s="570"/>
      <c r="H843" s="570"/>
      <c r="I843" s="570"/>
      <c r="J843" s="570"/>
      <c r="K843" s="570"/>
      <c r="L843" s="570"/>
      <c r="M843" s="570"/>
      <c r="N843" s="570"/>
      <c r="O843" s="570"/>
      <c r="P843" s="570"/>
      <c r="Q843" s="570"/>
      <c r="R843" s="570"/>
      <c r="S843" s="570"/>
      <c r="T843" s="570"/>
      <c r="U843" s="570"/>
    </row>
    <row r="844">
      <c r="A844" s="570"/>
      <c r="B844" s="570"/>
      <c r="C844" s="570"/>
      <c r="D844" s="570"/>
      <c r="E844" s="570"/>
      <c r="F844" s="570"/>
      <c r="G844" s="570"/>
      <c r="H844" s="570"/>
      <c r="I844" s="570"/>
      <c r="J844" s="570"/>
      <c r="K844" s="570"/>
      <c r="L844" s="570"/>
      <c r="M844" s="570"/>
      <c r="N844" s="570"/>
      <c r="O844" s="570"/>
      <c r="P844" s="570"/>
      <c r="Q844" s="570"/>
      <c r="R844" s="570"/>
      <c r="S844" s="570"/>
      <c r="T844" s="570"/>
      <c r="U844" s="570"/>
    </row>
    <row r="845">
      <c r="A845" s="570"/>
      <c r="B845" s="570"/>
      <c r="C845" s="570"/>
      <c r="D845" s="570"/>
      <c r="E845" s="570"/>
      <c r="F845" s="570"/>
      <c r="G845" s="570"/>
      <c r="H845" s="570"/>
      <c r="I845" s="570"/>
      <c r="J845" s="570"/>
      <c r="K845" s="570"/>
      <c r="L845" s="570"/>
      <c r="M845" s="570"/>
      <c r="N845" s="570"/>
      <c r="O845" s="570"/>
      <c r="P845" s="570"/>
      <c r="Q845" s="570"/>
      <c r="R845" s="570"/>
      <c r="S845" s="570"/>
      <c r="T845" s="570"/>
      <c r="U845" s="570"/>
    </row>
    <row r="846">
      <c r="A846" s="570"/>
      <c r="B846" s="570"/>
      <c r="C846" s="570"/>
      <c r="D846" s="570"/>
      <c r="E846" s="570"/>
      <c r="F846" s="570"/>
      <c r="G846" s="570"/>
      <c r="H846" s="570"/>
      <c r="I846" s="570"/>
      <c r="J846" s="570"/>
      <c r="K846" s="570"/>
      <c r="L846" s="570"/>
      <c r="M846" s="570"/>
      <c r="N846" s="570"/>
      <c r="O846" s="570"/>
      <c r="P846" s="570"/>
      <c r="Q846" s="570"/>
      <c r="R846" s="570"/>
      <c r="S846" s="570"/>
      <c r="T846" s="570"/>
      <c r="U846" s="570"/>
    </row>
    <row r="847">
      <c r="A847" s="570"/>
      <c r="B847" s="570"/>
      <c r="C847" s="570"/>
      <c r="D847" s="570"/>
      <c r="E847" s="570"/>
      <c r="F847" s="570"/>
      <c r="G847" s="570"/>
      <c r="H847" s="570"/>
      <c r="I847" s="570"/>
      <c r="J847" s="570"/>
      <c r="K847" s="570"/>
      <c r="L847" s="570"/>
      <c r="M847" s="570"/>
      <c r="N847" s="570"/>
      <c r="O847" s="570"/>
      <c r="P847" s="570"/>
      <c r="Q847" s="570"/>
      <c r="R847" s="570"/>
      <c r="S847" s="570"/>
      <c r="T847" s="570"/>
      <c r="U847" s="570"/>
    </row>
    <row r="848">
      <c r="A848" s="570"/>
      <c r="B848" s="570"/>
      <c r="C848" s="570"/>
      <c r="D848" s="570"/>
      <c r="E848" s="570"/>
      <c r="F848" s="570"/>
      <c r="G848" s="570"/>
      <c r="H848" s="570"/>
      <c r="I848" s="570"/>
      <c r="J848" s="570"/>
      <c r="K848" s="570"/>
      <c r="L848" s="570"/>
      <c r="M848" s="570"/>
      <c r="N848" s="570"/>
      <c r="O848" s="570"/>
      <c r="P848" s="570"/>
      <c r="Q848" s="570"/>
      <c r="R848" s="570"/>
      <c r="S848" s="570"/>
      <c r="T848" s="570"/>
      <c r="U848" s="570"/>
    </row>
    <row r="849">
      <c r="A849" s="570"/>
      <c r="B849" s="570"/>
      <c r="C849" s="570"/>
      <c r="D849" s="570"/>
      <c r="E849" s="570"/>
      <c r="F849" s="570"/>
      <c r="G849" s="570"/>
      <c r="H849" s="570"/>
      <c r="I849" s="570"/>
      <c r="J849" s="570"/>
      <c r="K849" s="570"/>
      <c r="L849" s="570"/>
      <c r="M849" s="570"/>
      <c r="N849" s="570"/>
      <c r="O849" s="570"/>
      <c r="P849" s="570"/>
      <c r="Q849" s="570"/>
      <c r="R849" s="570"/>
      <c r="S849" s="570"/>
      <c r="T849" s="570"/>
      <c r="U849" s="570"/>
    </row>
    <row r="850">
      <c r="A850" s="570"/>
      <c r="B850" s="570"/>
      <c r="C850" s="570"/>
      <c r="D850" s="570"/>
      <c r="E850" s="570"/>
      <c r="F850" s="570"/>
      <c r="G850" s="570"/>
      <c r="H850" s="570"/>
      <c r="I850" s="570"/>
      <c r="J850" s="570"/>
      <c r="K850" s="570"/>
      <c r="L850" s="570"/>
      <c r="M850" s="570"/>
      <c r="N850" s="570"/>
      <c r="O850" s="570"/>
      <c r="P850" s="570"/>
      <c r="Q850" s="570"/>
      <c r="R850" s="570"/>
      <c r="S850" s="570"/>
      <c r="T850" s="570"/>
      <c r="U850" s="570"/>
    </row>
    <row r="851">
      <c r="A851" s="570"/>
      <c r="B851" s="570"/>
      <c r="C851" s="570"/>
      <c r="D851" s="570"/>
      <c r="E851" s="570"/>
      <c r="F851" s="570"/>
      <c r="G851" s="570"/>
      <c r="H851" s="570"/>
      <c r="I851" s="570"/>
      <c r="J851" s="570"/>
      <c r="K851" s="570"/>
      <c r="L851" s="570"/>
      <c r="M851" s="570"/>
      <c r="N851" s="570"/>
      <c r="O851" s="570"/>
      <c r="P851" s="570"/>
      <c r="Q851" s="570"/>
      <c r="R851" s="570"/>
      <c r="S851" s="570"/>
      <c r="T851" s="570"/>
      <c r="U851" s="570"/>
    </row>
    <row r="852">
      <c r="A852" s="570"/>
      <c r="B852" s="570"/>
      <c r="C852" s="570"/>
      <c r="D852" s="570"/>
      <c r="E852" s="570"/>
      <c r="F852" s="570"/>
      <c r="G852" s="570"/>
      <c r="H852" s="570"/>
      <c r="I852" s="570"/>
      <c r="J852" s="570"/>
      <c r="K852" s="570"/>
      <c r="L852" s="570"/>
      <c r="M852" s="570"/>
      <c r="N852" s="570"/>
      <c r="O852" s="570"/>
      <c r="P852" s="570"/>
      <c r="Q852" s="570"/>
      <c r="R852" s="570"/>
      <c r="S852" s="570"/>
      <c r="T852" s="570"/>
      <c r="U852" s="570"/>
    </row>
    <row r="853">
      <c r="A853" s="570"/>
      <c r="B853" s="570"/>
      <c r="C853" s="570"/>
      <c r="D853" s="570"/>
      <c r="E853" s="570"/>
      <c r="F853" s="570"/>
      <c r="G853" s="570"/>
      <c r="H853" s="570"/>
      <c r="I853" s="570"/>
      <c r="J853" s="570"/>
      <c r="K853" s="570"/>
      <c r="L853" s="570"/>
      <c r="M853" s="570"/>
      <c r="N853" s="570"/>
      <c r="O853" s="570"/>
      <c r="P853" s="570"/>
      <c r="Q853" s="570"/>
      <c r="R853" s="570"/>
      <c r="S853" s="570"/>
      <c r="T853" s="570"/>
      <c r="U853" s="570"/>
    </row>
    <row r="854">
      <c r="A854" s="570"/>
      <c r="B854" s="570"/>
      <c r="C854" s="570"/>
      <c r="D854" s="570"/>
      <c r="E854" s="570"/>
      <c r="F854" s="570"/>
      <c r="G854" s="570"/>
      <c r="H854" s="570"/>
      <c r="I854" s="570"/>
      <c r="J854" s="570"/>
      <c r="K854" s="570"/>
      <c r="L854" s="570"/>
      <c r="M854" s="570"/>
      <c r="N854" s="570"/>
      <c r="O854" s="570"/>
      <c r="P854" s="570"/>
      <c r="Q854" s="570"/>
      <c r="R854" s="570"/>
      <c r="S854" s="570"/>
      <c r="T854" s="570"/>
      <c r="U854" s="570"/>
    </row>
    <row r="855">
      <c r="A855" s="570"/>
      <c r="B855" s="570"/>
      <c r="C855" s="570"/>
      <c r="D855" s="570"/>
      <c r="E855" s="570"/>
      <c r="F855" s="570"/>
      <c r="G855" s="570"/>
      <c r="H855" s="570"/>
      <c r="I855" s="570"/>
      <c r="J855" s="570"/>
      <c r="K855" s="570"/>
      <c r="L855" s="570"/>
      <c r="M855" s="570"/>
      <c r="N855" s="570"/>
      <c r="O855" s="570"/>
      <c r="P855" s="570"/>
      <c r="Q855" s="570"/>
      <c r="R855" s="570"/>
      <c r="S855" s="570"/>
      <c r="T855" s="570"/>
      <c r="U855" s="570"/>
    </row>
    <row r="856">
      <c r="A856" s="570"/>
      <c r="B856" s="570"/>
      <c r="C856" s="570"/>
      <c r="D856" s="570"/>
      <c r="E856" s="570"/>
      <c r="F856" s="570"/>
      <c r="G856" s="570"/>
      <c r="H856" s="570"/>
      <c r="I856" s="570"/>
      <c r="J856" s="570"/>
      <c r="K856" s="570"/>
      <c r="L856" s="570"/>
      <c r="M856" s="570"/>
      <c r="N856" s="570"/>
      <c r="O856" s="570"/>
      <c r="P856" s="570"/>
      <c r="Q856" s="570"/>
      <c r="R856" s="570"/>
      <c r="S856" s="570"/>
      <c r="T856" s="570"/>
      <c r="U856" s="570"/>
    </row>
    <row r="857">
      <c r="A857" s="570"/>
      <c r="B857" s="570"/>
      <c r="C857" s="570"/>
      <c r="D857" s="570"/>
      <c r="E857" s="570"/>
      <c r="F857" s="570"/>
      <c r="G857" s="570"/>
      <c r="H857" s="570"/>
      <c r="I857" s="570"/>
      <c r="J857" s="570"/>
      <c r="K857" s="570"/>
      <c r="L857" s="570"/>
      <c r="M857" s="570"/>
      <c r="N857" s="570"/>
      <c r="O857" s="570"/>
      <c r="P857" s="570"/>
      <c r="Q857" s="570"/>
      <c r="R857" s="570"/>
      <c r="S857" s="570"/>
      <c r="T857" s="570"/>
      <c r="U857" s="570"/>
    </row>
    <row r="858">
      <c r="A858" s="570"/>
      <c r="B858" s="570"/>
      <c r="C858" s="570"/>
      <c r="D858" s="570"/>
      <c r="E858" s="570"/>
      <c r="F858" s="570"/>
      <c r="G858" s="570"/>
      <c r="H858" s="570"/>
      <c r="I858" s="570"/>
      <c r="J858" s="570"/>
      <c r="K858" s="570"/>
      <c r="L858" s="570"/>
      <c r="M858" s="570"/>
      <c r="N858" s="570"/>
      <c r="O858" s="570"/>
      <c r="P858" s="570"/>
      <c r="Q858" s="570"/>
      <c r="R858" s="570"/>
      <c r="S858" s="570"/>
      <c r="T858" s="570"/>
      <c r="U858" s="570"/>
    </row>
    <row r="859">
      <c r="A859" s="570"/>
      <c r="B859" s="570"/>
      <c r="C859" s="570"/>
      <c r="D859" s="570"/>
      <c r="E859" s="570"/>
      <c r="F859" s="570"/>
      <c r="G859" s="570"/>
      <c r="H859" s="570"/>
      <c r="I859" s="570"/>
      <c r="J859" s="570"/>
      <c r="K859" s="570"/>
      <c r="L859" s="570"/>
      <c r="M859" s="570"/>
      <c r="N859" s="570"/>
      <c r="O859" s="570"/>
      <c r="P859" s="570"/>
      <c r="Q859" s="570"/>
      <c r="R859" s="570"/>
      <c r="S859" s="570"/>
      <c r="T859" s="570"/>
      <c r="U859" s="570"/>
    </row>
    <row r="860">
      <c r="A860" s="570"/>
      <c r="B860" s="570"/>
      <c r="C860" s="570"/>
      <c r="D860" s="570"/>
      <c r="E860" s="570"/>
      <c r="F860" s="570"/>
      <c r="G860" s="570"/>
      <c r="H860" s="570"/>
      <c r="I860" s="570"/>
      <c r="J860" s="570"/>
      <c r="K860" s="570"/>
      <c r="L860" s="570"/>
      <c r="M860" s="570"/>
      <c r="N860" s="570"/>
      <c r="O860" s="570"/>
      <c r="P860" s="570"/>
      <c r="Q860" s="570"/>
      <c r="R860" s="570"/>
      <c r="S860" s="570"/>
      <c r="T860" s="570"/>
      <c r="U860" s="570"/>
    </row>
    <row r="861">
      <c r="A861" s="570"/>
      <c r="B861" s="570"/>
      <c r="C861" s="570"/>
      <c r="D861" s="570"/>
      <c r="E861" s="570"/>
      <c r="F861" s="570"/>
      <c r="G861" s="570"/>
      <c r="H861" s="570"/>
      <c r="I861" s="570"/>
      <c r="J861" s="570"/>
      <c r="K861" s="570"/>
      <c r="L861" s="570"/>
      <c r="M861" s="570"/>
      <c r="N861" s="570"/>
      <c r="O861" s="570"/>
      <c r="P861" s="570"/>
      <c r="Q861" s="570"/>
      <c r="R861" s="570"/>
      <c r="S861" s="570"/>
      <c r="T861" s="570"/>
      <c r="U861" s="570"/>
    </row>
    <row r="862">
      <c r="A862" s="570"/>
      <c r="B862" s="570"/>
      <c r="C862" s="570"/>
      <c r="D862" s="570"/>
      <c r="E862" s="570"/>
      <c r="F862" s="570"/>
      <c r="G862" s="570"/>
      <c r="H862" s="570"/>
      <c r="I862" s="570"/>
      <c r="J862" s="570"/>
      <c r="K862" s="570"/>
      <c r="L862" s="570"/>
      <c r="M862" s="570"/>
      <c r="N862" s="570"/>
      <c r="O862" s="570"/>
      <c r="P862" s="570"/>
      <c r="Q862" s="570"/>
      <c r="R862" s="570"/>
      <c r="S862" s="570"/>
      <c r="T862" s="570"/>
      <c r="U862" s="570"/>
    </row>
    <row r="863">
      <c r="A863" s="570"/>
      <c r="B863" s="570"/>
      <c r="C863" s="570"/>
      <c r="D863" s="570"/>
      <c r="E863" s="570"/>
      <c r="F863" s="570"/>
      <c r="G863" s="570"/>
      <c r="H863" s="570"/>
      <c r="I863" s="570"/>
      <c r="J863" s="570"/>
      <c r="K863" s="570"/>
      <c r="L863" s="570"/>
      <c r="M863" s="570"/>
      <c r="N863" s="570"/>
      <c r="O863" s="570"/>
      <c r="P863" s="570"/>
      <c r="Q863" s="570"/>
      <c r="R863" s="570"/>
      <c r="S863" s="570"/>
      <c r="T863" s="570"/>
      <c r="U863" s="570"/>
    </row>
    <row r="864">
      <c r="A864" s="570"/>
      <c r="B864" s="570"/>
      <c r="C864" s="570"/>
      <c r="D864" s="570"/>
      <c r="E864" s="570"/>
      <c r="F864" s="570"/>
      <c r="G864" s="570"/>
      <c r="H864" s="570"/>
      <c r="I864" s="570"/>
      <c r="J864" s="570"/>
      <c r="K864" s="570"/>
      <c r="L864" s="570"/>
      <c r="M864" s="570"/>
      <c r="N864" s="570"/>
      <c r="O864" s="570"/>
      <c r="P864" s="570"/>
      <c r="Q864" s="570"/>
      <c r="R864" s="570"/>
      <c r="S864" s="570"/>
      <c r="T864" s="570"/>
      <c r="U864" s="570"/>
    </row>
    <row r="865">
      <c r="A865" s="570"/>
      <c r="B865" s="570"/>
      <c r="C865" s="570"/>
      <c r="D865" s="570"/>
      <c r="E865" s="570"/>
      <c r="F865" s="570"/>
      <c r="G865" s="570"/>
      <c r="H865" s="570"/>
      <c r="I865" s="570"/>
      <c r="J865" s="570"/>
      <c r="K865" s="570"/>
      <c r="L865" s="570"/>
      <c r="M865" s="570"/>
      <c r="N865" s="570"/>
      <c r="O865" s="570"/>
      <c r="P865" s="570"/>
      <c r="Q865" s="570"/>
      <c r="R865" s="570"/>
      <c r="S865" s="570"/>
      <c r="T865" s="570"/>
      <c r="U865" s="570"/>
    </row>
    <row r="866">
      <c r="A866" s="570"/>
      <c r="B866" s="570"/>
      <c r="C866" s="570"/>
      <c r="D866" s="570"/>
      <c r="E866" s="570"/>
      <c r="F866" s="570"/>
      <c r="G866" s="570"/>
      <c r="H866" s="570"/>
      <c r="I866" s="570"/>
      <c r="J866" s="570"/>
      <c r="K866" s="570"/>
      <c r="L866" s="570"/>
      <c r="M866" s="570"/>
      <c r="N866" s="570"/>
      <c r="O866" s="570"/>
      <c r="P866" s="570"/>
      <c r="Q866" s="570"/>
      <c r="R866" s="570"/>
      <c r="S866" s="570"/>
      <c r="T866" s="570"/>
      <c r="U866" s="570"/>
    </row>
    <row r="867">
      <c r="A867" s="570"/>
      <c r="B867" s="570"/>
      <c r="C867" s="570"/>
      <c r="D867" s="570"/>
      <c r="E867" s="570"/>
      <c r="F867" s="570"/>
      <c r="G867" s="570"/>
      <c r="H867" s="570"/>
      <c r="I867" s="570"/>
      <c r="J867" s="570"/>
      <c r="K867" s="570"/>
      <c r="L867" s="570"/>
      <c r="M867" s="570"/>
      <c r="N867" s="570"/>
      <c r="O867" s="570"/>
      <c r="P867" s="570"/>
      <c r="Q867" s="570"/>
      <c r="R867" s="570"/>
      <c r="S867" s="570"/>
      <c r="T867" s="570"/>
      <c r="U867" s="570"/>
    </row>
    <row r="868">
      <c r="A868" s="570"/>
      <c r="B868" s="570"/>
      <c r="C868" s="570"/>
      <c r="D868" s="570"/>
      <c r="E868" s="570"/>
      <c r="F868" s="570"/>
      <c r="G868" s="570"/>
      <c r="H868" s="570"/>
      <c r="I868" s="570"/>
      <c r="J868" s="570"/>
      <c r="K868" s="570"/>
      <c r="L868" s="570"/>
      <c r="M868" s="570"/>
      <c r="N868" s="570"/>
      <c r="O868" s="570"/>
      <c r="P868" s="570"/>
      <c r="Q868" s="570"/>
      <c r="R868" s="570"/>
      <c r="S868" s="570"/>
      <c r="T868" s="570"/>
      <c r="U868" s="570"/>
    </row>
    <row r="869">
      <c r="A869" s="570"/>
      <c r="B869" s="570"/>
      <c r="C869" s="570"/>
      <c r="D869" s="570"/>
      <c r="E869" s="570"/>
      <c r="F869" s="570"/>
      <c r="G869" s="570"/>
      <c r="H869" s="570"/>
      <c r="I869" s="570"/>
      <c r="J869" s="570"/>
      <c r="K869" s="570"/>
      <c r="L869" s="570"/>
      <c r="M869" s="570"/>
      <c r="N869" s="570"/>
      <c r="O869" s="570"/>
      <c r="P869" s="570"/>
      <c r="Q869" s="570"/>
      <c r="R869" s="570"/>
      <c r="S869" s="570"/>
      <c r="T869" s="570"/>
      <c r="U869" s="570"/>
    </row>
    <row r="870">
      <c r="A870" s="570"/>
      <c r="B870" s="570"/>
      <c r="C870" s="570"/>
      <c r="D870" s="570"/>
      <c r="E870" s="570"/>
      <c r="F870" s="570"/>
      <c r="G870" s="570"/>
      <c r="H870" s="570"/>
      <c r="I870" s="570"/>
      <c r="J870" s="570"/>
      <c r="K870" s="570"/>
      <c r="L870" s="570"/>
      <c r="M870" s="570"/>
      <c r="N870" s="570"/>
      <c r="O870" s="570"/>
      <c r="P870" s="570"/>
      <c r="Q870" s="570"/>
      <c r="R870" s="570"/>
      <c r="S870" s="570"/>
      <c r="T870" s="570"/>
      <c r="U870" s="570"/>
    </row>
    <row r="871">
      <c r="A871" s="570"/>
      <c r="B871" s="570"/>
      <c r="C871" s="570"/>
      <c r="D871" s="570"/>
      <c r="E871" s="570"/>
      <c r="F871" s="570"/>
      <c r="G871" s="570"/>
      <c r="H871" s="570"/>
      <c r="I871" s="570"/>
      <c r="J871" s="570"/>
      <c r="K871" s="570"/>
      <c r="L871" s="570"/>
      <c r="M871" s="570"/>
      <c r="N871" s="570"/>
      <c r="O871" s="570"/>
      <c r="P871" s="570"/>
      <c r="Q871" s="570"/>
      <c r="R871" s="570"/>
      <c r="S871" s="570"/>
      <c r="T871" s="570"/>
      <c r="U871" s="570"/>
    </row>
    <row r="872">
      <c r="A872" s="570"/>
      <c r="B872" s="570"/>
      <c r="C872" s="570"/>
      <c r="D872" s="570"/>
      <c r="E872" s="570"/>
      <c r="F872" s="570"/>
      <c r="G872" s="570"/>
      <c r="H872" s="570"/>
      <c r="I872" s="570"/>
      <c r="J872" s="570"/>
      <c r="K872" s="570"/>
      <c r="L872" s="570"/>
      <c r="M872" s="570"/>
      <c r="N872" s="570"/>
      <c r="O872" s="570"/>
      <c r="P872" s="570"/>
      <c r="Q872" s="570"/>
      <c r="R872" s="570"/>
      <c r="S872" s="570"/>
      <c r="T872" s="570"/>
      <c r="U872" s="570"/>
    </row>
    <row r="873">
      <c r="A873" s="570"/>
      <c r="B873" s="570"/>
      <c r="C873" s="570"/>
      <c r="D873" s="570"/>
      <c r="E873" s="570"/>
      <c r="F873" s="570"/>
      <c r="G873" s="570"/>
      <c r="H873" s="570"/>
      <c r="I873" s="570"/>
      <c r="J873" s="570"/>
      <c r="K873" s="570"/>
      <c r="L873" s="570"/>
      <c r="M873" s="570"/>
      <c r="N873" s="570"/>
      <c r="O873" s="570"/>
      <c r="P873" s="570"/>
      <c r="Q873" s="570"/>
      <c r="R873" s="570"/>
      <c r="S873" s="570"/>
      <c r="T873" s="570"/>
      <c r="U873" s="570"/>
    </row>
    <row r="874">
      <c r="A874" s="570"/>
      <c r="B874" s="570"/>
      <c r="C874" s="570"/>
      <c r="D874" s="570"/>
      <c r="E874" s="570"/>
      <c r="F874" s="570"/>
      <c r="G874" s="570"/>
      <c r="H874" s="570"/>
      <c r="I874" s="570"/>
      <c r="J874" s="570"/>
      <c r="K874" s="570"/>
      <c r="L874" s="570"/>
      <c r="M874" s="570"/>
      <c r="N874" s="570"/>
      <c r="O874" s="570"/>
      <c r="P874" s="570"/>
      <c r="Q874" s="570"/>
      <c r="R874" s="570"/>
      <c r="S874" s="570"/>
      <c r="T874" s="570"/>
      <c r="U874" s="570"/>
    </row>
    <row r="875">
      <c r="A875" s="570"/>
      <c r="B875" s="570"/>
      <c r="C875" s="570"/>
      <c r="D875" s="570"/>
      <c r="E875" s="570"/>
      <c r="F875" s="570"/>
      <c r="G875" s="570"/>
      <c r="H875" s="570"/>
      <c r="I875" s="570"/>
      <c r="J875" s="570"/>
      <c r="K875" s="570"/>
      <c r="L875" s="570"/>
      <c r="M875" s="570"/>
      <c r="N875" s="570"/>
      <c r="O875" s="570"/>
      <c r="P875" s="570"/>
      <c r="Q875" s="570"/>
      <c r="R875" s="570"/>
      <c r="S875" s="570"/>
      <c r="T875" s="570"/>
      <c r="U875" s="570"/>
    </row>
    <row r="876">
      <c r="A876" s="570"/>
      <c r="B876" s="570"/>
      <c r="C876" s="570"/>
      <c r="D876" s="570"/>
      <c r="E876" s="570"/>
      <c r="F876" s="570"/>
      <c r="G876" s="570"/>
      <c r="H876" s="570"/>
      <c r="I876" s="570"/>
      <c r="J876" s="570"/>
      <c r="K876" s="570"/>
      <c r="L876" s="570"/>
      <c r="M876" s="570"/>
      <c r="N876" s="570"/>
      <c r="O876" s="570"/>
      <c r="P876" s="570"/>
      <c r="Q876" s="570"/>
      <c r="R876" s="570"/>
      <c r="S876" s="570"/>
      <c r="T876" s="570"/>
      <c r="U876" s="570"/>
    </row>
    <row r="877">
      <c r="A877" s="570"/>
      <c r="B877" s="570"/>
      <c r="C877" s="570"/>
      <c r="D877" s="570"/>
      <c r="E877" s="570"/>
      <c r="F877" s="570"/>
      <c r="G877" s="570"/>
      <c r="H877" s="570"/>
      <c r="I877" s="570"/>
      <c r="J877" s="570"/>
      <c r="K877" s="570"/>
      <c r="L877" s="570"/>
      <c r="M877" s="570"/>
      <c r="N877" s="570"/>
      <c r="O877" s="570"/>
      <c r="P877" s="570"/>
      <c r="Q877" s="570"/>
      <c r="R877" s="570"/>
      <c r="S877" s="570"/>
      <c r="T877" s="570"/>
      <c r="U877" s="570"/>
    </row>
    <row r="878">
      <c r="A878" s="570"/>
      <c r="B878" s="570"/>
      <c r="C878" s="570"/>
      <c r="D878" s="570"/>
      <c r="E878" s="570"/>
      <c r="F878" s="570"/>
      <c r="G878" s="570"/>
      <c r="H878" s="570"/>
      <c r="I878" s="570"/>
      <c r="J878" s="570"/>
      <c r="K878" s="570"/>
      <c r="L878" s="570"/>
      <c r="M878" s="570"/>
      <c r="N878" s="570"/>
      <c r="O878" s="570"/>
      <c r="P878" s="570"/>
      <c r="Q878" s="570"/>
      <c r="R878" s="570"/>
      <c r="S878" s="570"/>
      <c r="T878" s="570"/>
      <c r="U878" s="570"/>
    </row>
    <row r="879">
      <c r="A879" s="570"/>
      <c r="B879" s="570"/>
      <c r="C879" s="570"/>
      <c r="D879" s="570"/>
      <c r="E879" s="570"/>
      <c r="F879" s="570"/>
      <c r="G879" s="570"/>
      <c r="H879" s="570"/>
      <c r="I879" s="570"/>
      <c r="J879" s="570"/>
      <c r="K879" s="570"/>
      <c r="L879" s="570"/>
      <c r="M879" s="570"/>
      <c r="N879" s="570"/>
      <c r="O879" s="570"/>
      <c r="P879" s="570"/>
      <c r="Q879" s="570"/>
      <c r="R879" s="570"/>
      <c r="S879" s="570"/>
      <c r="T879" s="570"/>
      <c r="U879" s="570"/>
    </row>
    <row r="880">
      <c r="A880" s="570"/>
      <c r="B880" s="570"/>
      <c r="C880" s="570"/>
      <c r="D880" s="570"/>
      <c r="E880" s="570"/>
      <c r="F880" s="570"/>
      <c r="G880" s="570"/>
      <c r="H880" s="570"/>
      <c r="I880" s="570"/>
      <c r="J880" s="570"/>
      <c r="K880" s="570"/>
      <c r="L880" s="570"/>
      <c r="M880" s="570"/>
      <c r="N880" s="570"/>
      <c r="O880" s="570"/>
      <c r="P880" s="570"/>
      <c r="Q880" s="570"/>
      <c r="R880" s="570"/>
      <c r="S880" s="570"/>
      <c r="T880" s="570"/>
      <c r="U880" s="570"/>
    </row>
    <row r="881">
      <c r="A881" s="570"/>
      <c r="B881" s="570"/>
      <c r="C881" s="570"/>
      <c r="D881" s="570"/>
      <c r="E881" s="570"/>
      <c r="F881" s="570"/>
      <c r="G881" s="570"/>
      <c r="H881" s="570"/>
      <c r="I881" s="570"/>
      <c r="J881" s="570"/>
      <c r="K881" s="570"/>
      <c r="L881" s="570"/>
      <c r="M881" s="570"/>
      <c r="N881" s="570"/>
      <c r="O881" s="570"/>
      <c r="P881" s="570"/>
      <c r="Q881" s="570"/>
      <c r="R881" s="570"/>
      <c r="S881" s="570"/>
      <c r="T881" s="570"/>
      <c r="U881" s="570"/>
    </row>
    <row r="882">
      <c r="A882" s="570"/>
      <c r="B882" s="570"/>
      <c r="C882" s="570"/>
      <c r="D882" s="570"/>
      <c r="E882" s="570"/>
      <c r="F882" s="570"/>
      <c r="G882" s="570"/>
      <c r="H882" s="570"/>
      <c r="I882" s="570"/>
      <c r="J882" s="570"/>
      <c r="K882" s="570"/>
      <c r="L882" s="570"/>
      <c r="M882" s="570"/>
      <c r="N882" s="570"/>
      <c r="O882" s="570"/>
      <c r="P882" s="570"/>
      <c r="Q882" s="570"/>
      <c r="R882" s="570"/>
      <c r="S882" s="570"/>
      <c r="T882" s="570"/>
      <c r="U882" s="570"/>
    </row>
    <row r="883">
      <c r="A883" s="570"/>
      <c r="B883" s="570"/>
      <c r="C883" s="570"/>
      <c r="D883" s="570"/>
      <c r="E883" s="570"/>
      <c r="F883" s="570"/>
      <c r="G883" s="570"/>
      <c r="H883" s="570"/>
      <c r="I883" s="570"/>
      <c r="J883" s="570"/>
      <c r="K883" s="570"/>
      <c r="L883" s="570"/>
      <c r="M883" s="570"/>
      <c r="N883" s="570"/>
      <c r="O883" s="570"/>
      <c r="P883" s="570"/>
      <c r="Q883" s="570"/>
      <c r="R883" s="570"/>
      <c r="S883" s="570"/>
      <c r="T883" s="570"/>
      <c r="U883" s="570"/>
    </row>
    <row r="884">
      <c r="A884" s="570"/>
      <c r="B884" s="570"/>
      <c r="C884" s="570"/>
      <c r="D884" s="570"/>
      <c r="E884" s="570"/>
      <c r="F884" s="570"/>
      <c r="G884" s="570"/>
      <c r="H884" s="570"/>
      <c r="I884" s="570"/>
      <c r="J884" s="570"/>
      <c r="K884" s="570"/>
      <c r="L884" s="570"/>
      <c r="M884" s="570"/>
      <c r="N884" s="570"/>
      <c r="O884" s="570"/>
      <c r="P884" s="570"/>
      <c r="Q884" s="570"/>
      <c r="R884" s="570"/>
      <c r="S884" s="570"/>
      <c r="T884" s="570"/>
      <c r="U884" s="570"/>
    </row>
    <row r="885">
      <c r="A885" s="570"/>
      <c r="B885" s="570"/>
      <c r="C885" s="570"/>
      <c r="D885" s="570"/>
      <c r="E885" s="570"/>
      <c r="F885" s="570"/>
      <c r="G885" s="570"/>
      <c r="H885" s="570"/>
      <c r="I885" s="570"/>
      <c r="J885" s="570"/>
      <c r="K885" s="570"/>
      <c r="L885" s="570"/>
      <c r="M885" s="570"/>
      <c r="N885" s="570"/>
      <c r="O885" s="570"/>
      <c r="P885" s="570"/>
      <c r="Q885" s="570"/>
      <c r="R885" s="570"/>
      <c r="S885" s="570"/>
      <c r="T885" s="570"/>
      <c r="U885" s="570"/>
    </row>
    <row r="886">
      <c r="A886" s="570"/>
      <c r="B886" s="570"/>
      <c r="C886" s="570"/>
      <c r="D886" s="570"/>
      <c r="E886" s="570"/>
      <c r="F886" s="570"/>
      <c r="G886" s="570"/>
      <c r="H886" s="570"/>
      <c r="I886" s="570"/>
      <c r="J886" s="570"/>
      <c r="K886" s="570"/>
      <c r="L886" s="570"/>
      <c r="M886" s="570"/>
      <c r="N886" s="570"/>
      <c r="O886" s="570"/>
      <c r="P886" s="570"/>
      <c r="Q886" s="570"/>
      <c r="R886" s="570"/>
      <c r="S886" s="570"/>
      <c r="T886" s="570"/>
      <c r="U886" s="570"/>
    </row>
    <row r="887">
      <c r="A887" s="570"/>
      <c r="B887" s="570"/>
      <c r="C887" s="570"/>
      <c r="D887" s="570"/>
      <c r="E887" s="570"/>
      <c r="F887" s="570"/>
      <c r="G887" s="570"/>
      <c r="H887" s="570"/>
      <c r="I887" s="570"/>
      <c r="J887" s="570"/>
      <c r="K887" s="570"/>
      <c r="L887" s="570"/>
      <c r="M887" s="570"/>
      <c r="N887" s="570"/>
      <c r="O887" s="570"/>
      <c r="P887" s="570"/>
      <c r="Q887" s="570"/>
      <c r="R887" s="570"/>
      <c r="S887" s="570"/>
      <c r="T887" s="570"/>
      <c r="U887" s="570"/>
    </row>
    <row r="888">
      <c r="A888" s="570"/>
      <c r="B888" s="570"/>
      <c r="C888" s="570"/>
      <c r="D888" s="570"/>
      <c r="E888" s="570"/>
      <c r="F888" s="570"/>
      <c r="G888" s="570"/>
      <c r="H888" s="570"/>
      <c r="I888" s="570"/>
      <c r="J888" s="570"/>
      <c r="K888" s="570"/>
      <c r="L888" s="570"/>
      <c r="M888" s="570"/>
      <c r="N888" s="570"/>
      <c r="O888" s="570"/>
      <c r="P888" s="570"/>
      <c r="Q888" s="570"/>
      <c r="R888" s="570"/>
      <c r="S888" s="570"/>
      <c r="T888" s="570"/>
      <c r="U888" s="570"/>
    </row>
    <row r="889">
      <c r="A889" s="570"/>
      <c r="B889" s="570"/>
      <c r="C889" s="570"/>
      <c r="D889" s="570"/>
      <c r="E889" s="570"/>
      <c r="F889" s="570"/>
      <c r="G889" s="570"/>
      <c r="H889" s="570"/>
      <c r="I889" s="570"/>
      <c r="J889" s="570"/>
      <c r="K889" s="570"/>
      <c r="L889" s="570"/>
      <c r="M889" s="570"/>
      <c r="N889" s="570"/>
      <c r="O889" s="570"/>
      <c r="P889" s="570"/>
      <c r="Q889" s="570"/>
      <c r="R889" s="570"/>
      <c r="S889" s="570"/>
      <c r="T889" s="570"/>
      <c r="U889" s="570"/>
    </row>
    <row r="890">
      <c r="A890" s="570"/>
      <c r="B890" s="570"/>
      <c r="C890" s="570"/>
      <c r="D890" s="570"/>
      <c r="E890" s="570"/>
      <c r="F890" s="570"/>
      <c r="G890" s="570"/>
      <c r="H890" s="570"/>
      <c r="I890" s="570"/>
      <c r="J890" s="570"/>
      <c r="K890" s="570"/>
      <c r="L890" s="570"/>
      <c r="M890" s="570"/>
      <c r="N890" s="570"/>
      <c r="O890" s="570"/>
      <c r="P890" s="570"/>
      <c r="Q890" s="570"/>
      <c r="R890" s="570"/>
      <c r="S890" s="570"/>
      <c r="T890" s="570"/>
      <c r="U890" s="570"/>
    </row>
    <row r="891">
      <c r="A891" s="570"/>
      <c r="B891" s="570"/>
      <c r="C891" s="570"/>
      <c r="D891" s="570"/>
      <c r="E891" s="570"/>
      <c r="F891" s="570"/>
      <c r="G891" s="570"/>
      <c r="H891" s="570"/>
      <c r="I891" s="570"/>
      <c r="J891" s="570"/>
      <c r="K891" s="570"/>
      <c r="L891" s="570"/>
      <c r="M891" s="570"/>
      <c r="N891" s="570"/>
      <c r="O891" s="570"/>
      <c r="P891" s="570"/>
      <c r="Q891" s="570"/>
      <c r="R891" s="570"/>
      <c r="S891" s="570"/>
      <c r="T891" s="570"/>
      <c r="U891" s="570"/>
    </row>
    <row r="892">
      <c r="A892" s="570"/>
      <c r="B892" s="570"/>
      <c r="C892" s="570"/>
      <c r="D892" s="570"/>
      <c r="E892" s="570"/>
      <c r="F892" s="570"/>
      <c r="G892" s="570"/>
      <c r="H892" s="570"/>
      <c r="I892" s="570"/>
      <c r="J892" s="570"/>
      <c r="K892" s="570"/>
      <c r="L892" s="570"/>
      <c r="M892" s="570"/>
      <c r="N892" s="570"/>
      <c r="O892" s="570"/>
      <c r="P892" s="570"/>
      <c r="Q892" s="570"/>
      <c r="R892" s="570"/>
      <c r="S892" s="570"/>
      <c r="T892" s="570"/>
      <c r="U892" s="570"/>
    </row>
    <row r="893">
      <c r="A893" s="570"/>
      <c r="B893" s="570"/>
      <c r="C893" s="570"/>
      <c r="D893" s="570"/>
      <c r="E893" s="570"/>
      <c r="F893" s="570"/>
      <c r="G893" s="570"/>
      <c r="H893" s="570"/>
      <c r="I893" s="570"/>
      <c r="J893" s="570"/>
      <c r="K893" s="570"/>
      <c r="L893" s="570"/>
      <c r="M893" s="570"/>
      <c r="N893" s="570"/>
      <c r="O893" s="570"/>
      <c r="P893" s="570"/>
      <c r="Q893" s="570"/>
      <c r="R893" s="570"/>
      <c r="S893" s="570"/>
      <c r="T893" s="570"/>
      <c r="U893" s="570"/>
    </row>
    <row r="894">
      <c r="A894" s="570"/>
      <c r="B894" s="570"/>
      <c r="C894" s="570"/>
      <c r="D894" s="570"/>
      <c r="E894" s="570"/>
      <c r="F894" s="570"/>
      <c r="G894" s="570"/>
      <c r="H894" s="570"/>
      <c r="I894" s="570"/>
      <c r="J894" s="570"/>
      <c r="K894" s="570"/>
      <c r="L894" s="570"/>
      <c r="M894" s="570"/>
      <c r="N894" s="570"/>
      <c r="O894" s="570"/>
      <c r="P894" s="570"/>
      <c r="Q894" s="570"/>
      <c r="R894" s="570"/>
      <c r="S894" s="570"/>
      <c r="T894" s="570"/>
      <c r="U894" s="570"/>
    </row>
    <row r="895">
      <c r="A895" s="570"/>
      <c r="B895" s="570"/>
      <c r="C895" s="570"/>
      <c r="D895" s="570"/>
      <c r="E895" s="570"/>
      <c r="F895" s="570"/>
      <c r="G895" s="570"/>
      <c r="H895" s="570"/>
      <c r="I895" s="570"/>
      <c r="J895" s="570"/>
      <c r="K895" s="570"/>
      <c r="L895" s="570"/>
      <c r="M895" s="570"/>
      <c r="N895" s="570"/>
      <c r="O895" s="570"/>
      <c r="P895" s="570"/>
      <c r="Q895" s="570"/>
      <c r="R895" s="570"/>
      <c r="S895" s="570"/>
      <c r="T895" s="570"/>
      <c r="U895" s="570"/>
    </row>
    <row r="896">
      <c r="A896" s="570"/>
      <c r="B896" s="570"/>
      <c r="C896" s="570"/>
      <c r="D896" s="570"/>
      <c r="E896" s="570"/>
      <c r="F896" s="570"/>
      <c r="G896" s="570"/>
      <c r="H896" s="570"/>
      <c r="I896" s="570"/>
      <c r="J896" s="570"/>
      <c r="K896" s="570"/>
      <c r="L896" s="570"/>
      <c r="M896" s="570"/>
      <c r="N896" s="570"/>
      <c r="O896" s="570"/>
      <c r="P896" s="570"/>
      <c r="Q896" s="570"/>
      <c r="R896" s="570"/>
      <c r="S896" s="570"/>
      <c r="T896" s="570"/>
      <c r="U896" s="570"/>
    </row>
    <row r="897">
      <c r="A897" s="570"/>
      <c r="B897" s="570"/>
      <c r="C897" s="570"/>
      <c r="D897" s="570"/>
      <c r="E897" s="570"/>
      <c r="F897" s="570"/>
      <c r="G897" s="570"/>
      <c r="H897" s="570"/>
      <c r="I897" s="570"/>
      <c r="J897" s="570"/>
      <c r="K897" s="570"/>
      <c r="L897" s="570"/>
      <c r="M897" s="570"/>
      <c r="N897" s="570"/>
      <c r="O897" s="570"/>
      <c r="P897" s="570"/>
      <c r="Q897" s="570"/>
      <c r="R897" s="570"/>
      <c r="S897" s="570"/>
      <c r="T897" s="570"/>
      <c r="U897" s="570"/>
    </row>
    <row r="898">
      <c r="A898" s="570"/>
      <c r="B898" s="570"/>
      <c r="C898" s="570"/>
      <c r="D898" s="570"/>
      <c r="E898" s="570"/>
      <c r="F898" s="570"/>
      <c r="G898" s="570"/>
      <c r="H898" s="570"/>
      <c r="I898" s="570"/>
      <c r="J898" s="570"/>
      <c r="K898" s="570"/>
      <c r="L898" s="570"/>
      <c r="M898" s="570"/>
      <c r="N898" s="570"/>
      <c r="O898" s="570"/>
      <c r="P898" s="570"/>
      <c r="Q898" s="570"/>
      <c r="R898" s="570"/>
      <c r="S898" s="570"/>
      <c r="T898" s="570"/>
      <c r="U898" s="570"/>
    </row>
    <row r="899">
      <c r="A899" s="570"/>
      <c r="B899" s="570"/>
      <c r="C899" s="570"/>
      <c r="D899" s="570"/>
      <c r="E899" s="570"/>
      <c r="F899" s="570"/>
      <c r="G899" s="570"/>
      <c r="H899" s="570"/>
      <c r="I899" s="570"/>
      <c r="J899" s="570"/>
      <c r="K899" s="570"/>
      <c r="L899" s="570"/>
      <c r="M899" s="570"/>
      <c r="N899" s="570"/>
      <c r="O899" s="570"/>
      <c r="P899" s="570"/>
      <c r="Q899" s="570"/>
      <c r="R899" s="570"/>
      <c r="S899" s="570"/>
      <c r="T899" s="570"/>
      <c r="U899" s="570"/>
    </row>
    <row r="900">
      <c r="A900" s="570"/>
      <c r="B900" s="570"/>
      <c r="C900" s="570"/>
      <c r="D900" s="570"/>
      <c r="E900" s="570"/>
      <c r="F900" s="570"/>
      <c r="G900" s="570"/>
      <c r="H900" s="570"/>
      <c r="I900" s="570"/>
      <c r="J900" s="570"/>
      <c r="K900" s="570"/>
      <c r="L900" s="570"/>
      <c r="M900" s="570"/>
      <c r="N900" s="570"/>
      <c r="O900" s="570"/>
      <c r="P900" s="570"/>
      <c r="Q900" s="570"/>
      <c r="R900" s="570"/>
      <c r="S900" s="570"/>
      <c r="T900" s="570"/>
      <c r="U900" s="570"/>
    </row>
    <row r="901">
      <c r="A901" s="570"/>
      <c r="B901" s="570"/>
      <c r="C901" s="570"/>
      <c r="D901" s="570"/>
      <c r="E901" s="570"/>
      <c r="F901" s="570"/>
      <c r="G901" s="570"/>
      <c r="H901" s="570"/>
      <c r="I901" s="570"/>
      <c r="J901" s="570"/>
      <c r="K901" s="570"/>
      <c r="L901" s="570"/>
      <c r="M901" s="570"/>
      <c r="N901" s="570"/>
      <c r="O901" s="570"/>
      <c r="P901" s="570"/>
      <c r="Q901" s="570"/>
      <c r="R901" s="570"/>
      <c r="S901" s="570"/>
      <c r="T901" s="570"/>
      <c r="U901" s="570"/>
    </row>
    <row r="902">
      <c r="A902" s="570"/>
      <c r="B902" s="570"/>
      <c r="C902" s="570"/>
      <c r="D902" s="570"/>
      <c r="E902" s="570"/>
      <c r="F902" s="570"/>
      <c r="G902" s="570"/>
      <c r="H902" s="570"/>
      <c r="I902" s="570"/>
      <c r="J902" s="570"/>
      <c r="K902" s="570"/>
      <c r="L902" s="570"/>
      <c r="M902" s="570"/>
      <c r="N902" s="570"/>
      <c r="O902" s="570"/>
      <c r="P902" s="570"/>
      <c r="Q902" s="570"/>
      <c r="R902" s="570"/>
      <c r="S902" s="570"/>
      <c r="T902" s="570"/>
      <c r="U902" s="570"/>
    </row>
    <row r="903">
      <c r="A903" s="570"/>
      <c r="B903" s="570"/>
      <c r="C903" s="570"/>
      <c r="D903" s="570"/>
      <c r="E903" s="570"/>
      <c r="F903" s="570"/>
      <c r="G903" s="570"/>
      <c r="H903" s="570"/>
      <c r="I903" s="570"/>
      <c r="J903" s="570"/>
      <c r="K903" s="570"/>
      <c r="L903" s="570"/>
      <c r="M903" s="570"/>
      <c r="N903" s="570"/>
      <c r="O903" s="570"/>
      <c r="P903" s="570"/>
      <c r="Q903" s="570"/>
      <c r="R903" s="570"/>
      <c r="S903" s="570"/>
      <c r="T903" s="570"/>
      <c r="U903" s="570"/>
    </row>
    <row r="904">
      <c r="A904" s="570"/>
      <c r="B904" s="570"/>
      <c r="C904" s="570"/>
      <c r="D904" s="570"/>
      <c r="E904" s="570"/>
      <c r="F904" s="570"/>
      <c r="G904" s="570"/>
      <c r="H904" s="570"/>
      <c r="I904" s="570"/>
      <c r="J904" s="570"/>
      <c r="K904" s="570"/>
      <c r="L904" s="570"/>
      <c r="M904" s="570"/>
      <c r="N904" s="570"/>
      <c r="O904" s="570"/>
      <c r="P904" s="570"/>
      <c r="Q904" s="570"/>
      <c r="R904" s="570"/>
      <c r="S904" s="570"/>
      <c r="T904" s="570"/>
      <c r="U904" s="570"/>
    </row>
    <row r="905">
      <c r="A905" s="570"/>
      <c r="B905" s="570"/>
      <c r="C905" s="570"/>
      <c r="D905" s="570"/>
      <c r="E905" s="570"/>
      <c r="F905" s="570"/>
      <c r="G905" s="570"/>
      <c r="H905" s="570"/>
      <c r="I905" s="570"/>
      <c r="J905" s="570"/>
      <c r="K905" s="570"/>
      <c r="L905" s="570"/>
      <c r="M905" s="570"/>
      <c r="N905" s="570"/>
      <c r="O905" s="570"/>
      <c r="P905" s="570"/>
      <c r="Q905" s="570"/>
      <c r="R905" s="570"/>
      <c r="S905" s="570"/>
      <c r="T905" s="570"/>
      <c r="U905" s="570"/>
    </row>
    <row r="906">
      <c r="A906" s="570"/>
      <c r="B906" s="570"/>
      <c r="C906" s="570"/>
      <c r="D906" s="570"/>
      <c r="E906" s="570"/>
      <c r="F906" s="570"/>
      <c r="G906" s="570"/>
      <c r="H906" s="570"/>
      <c r="I906" s="570"/>
      <c r="J906" s="570"/>
      <c r="K906" s="570"/>
      <c r="L906" s="570"/>
      <c r="M906" s="570"/>
      <c r="N906" s="570"/>
      <c r="O906" s="570"/>
      <c r="P906" s="570"/>
      <c r="Q906" s="570"/>
      <c r="R906" s="570"/>
      <c r="S906" s="570"/>
      <c r="T906" s="570"/>
      <c r="U906" s="570"/>
    </row>
    <row r="907">
      <c r="A907" s="570"/>
      <c r="B907" s="570"/>
      <c r="C907" s="570"/>
      <c r="D907" s="570"/>
      <c r="E907" s="570"/>
      <c r="F907" s="570"/>
      <c r="G907" s="570"/>
      <c r="H907" s="570"/>
      <c r="I907" s="570"/>
      <c r="J907" s="570"/>
      <c r="K907" s="570"/>
      <c r="L907" s="570"/>
      <c r="M907" s="570"/>
      <c r="N907" s="570"/>
      <c r="O907" s="570"/>
      <c r="P907" s="570"/>
      <c r="Q907" s="570"/>
      <c r="R907" s="570"/>
      <c r="S907" s="570"/>
      <c r="T907" s="570"/>
      <c r="U907" s="570"/>
    </row>
    <row r="908">
      <c r="A908" s="570"/>
      <c r="B908" s="570"/>
      <c r="C908" s="570"/>
      <c r="D908" s="570"/>
      <c r="E908" s="570"/>
      <c r="F908" s="570"/>
      <c r="G908" s="570"/>
      <c r="H908" s="570"/>
      <c r="I908" s="570"/>
      <c r="J908" s="570"/>
      <c r="K908" s="570"/>
      <c r="L908" s="570"/>
      <c r="M908" s="570"/>
      <c r="N908" s="570"/>
      <c r="O908" s="570"/>
      <c r="P908" s="570"/>
      <c r="Q908" s="570"/>
      <c r="R908" s="570"/>
      <c r="S908" s="570"/>
      <c r="T908" s="570"/>
      <c r="U908" s="570"/>
    </row>
    <row r="909">
      <c r="A909" s="570"/>
      <c r="B909" s="570"/>
      <c r="C909" s="570"/>
      <c r="D909" s="570"/>
      <c r="E909" s="570"/>
      <c r="F909" s="570"/>
      <c r="G909" s="570"/>
      <c r="H909" s="570"/>
      <c r="I909" s="570"/>
      <c r="J909" s="570"/>
      <c r="K909" s="570"/>
      <c r="L909" s="570"/>
      <c r="M909" s="570"/>
      <c r="N909" s="570"/>
      <c r="O909" s="570"/>
      <c r="P909" s="570"/>
      <c r="Q909" s="570"/>
      <c r="R909" s="570"/>
      <c r="S909" s="570"/>
      <c r="T909" s="570"/>
      <c r="U909" s="570"/>
    </row>
    <row r="910">
      <c r="A910" s="570"/>
      <c r="B910" s="570"/>
      <c r="C910" s="570"/>
      <c r="D910" s="570"/>
      <c r="E910" s="570"/>
      <c r="F910" s="570"/>
      <c r="G910" s="570"/>
      <c r="H910" s="570"/>
      <c r="I910" s="570"/>
      <c r="J910" s="570"/>
      <c r="K910" s="570"/>
      <c r="L910" s="570"/>
      <c r="M910" s="570"/>
      <c r="N910" s="570"/>
      <c r="O910" s="570"/>
      <c r="P910" s="570"/>
      <c r="Q910" s="570"/>
      <c r="R910" s="570"/>
      <c r="S910" s="570"/>
      <c r="T910" s="570"/>
      <c r="U910" s="570"/>
    </row>
    <row r="911">
      <c r="A911" s="570"/>
      <c r="B911" s="570"/>
      <c r="C911" s="570"/>
      <c r="D911" s="570"/>
      <c r="E911" s="570"/>
      <c r="F911" s="570"/>
      <c r="G911" s="570"/>
      <c r="H911" s="570"/>
      <c r="I911" s="570"/>
      <c r="J911" s="570"/>
      <c r="K911" s="570"/>
      <c r="L911" s="570"/>
      <c r="M911" s="570"/>
      <c r="N911" s="570"/>
      <c r="O911" s="570"/>
      <c r="P911" s="570"/>
      <c r="Q911" s="570"/>
      <c r="R911" s="570"/>
      <c r="S911" s="570"/>
      <c r="T911" s="570"/>
      <c r="U911" s="570"/>
    </row>
    <row r="912">
      <c r="A912" s="570"/>
      <c r="B912" s="570"/>
      <c r="C912" s="570"/>
      <c r="D912" s="570"/>
      <c r="E912" s="570"/>
      <c r="F912" s="570"/>
      <c r="G912" s="570"/>
      <c r="H912" s="570"/>
      <c r="I912" s="570"/>
      <c r="J912" s="570"/>
      <c r="K912" s="570"/>
      <c r="L912" s="570"/>
      <c r="M912" s="570"/>
      <c r="N912" s="570"/>
      <c r="O912" s="570"/>
      <c r="P912" s="570"/>
      <c r="Q912" s="570"/>
      <c r="R912" s="570"/>
      <c r="S912" s="570"/>
      <c r="T912" s="570"/>
      <c r="U912" s="570"/>
    </row>
    <row r="913">
      <c r="A913" s="570"/>
      <c r="B913" s="570"/>
      <c r="C913" s="570"/>
      <c r="D913" s="570"/>
      <c r="E913" s="570"/>
      <c r="F913" s="570"/>
      <c r="G913" s="570"/>
      <c r="H913" s="570"/>
      <c r="I913" s="570"/>
      <c r="J913" s="570"/>
      <c r="K913" s="570"/>
      <c r="L913" s="570"/>
      <c r="M913" s="570"/>
      <c r="N913" s="570"/>
      <c r="O913" s="570"/>
      <c r="P913" s="570"/>
      <c r="Q913" s="570"/>
      <c r="R913" s="570"/>
      <c r="S913" s="570"/>
      <c r="T913" s="570"/>
      <c r="U913" s="570"/>
    </row>
    <row r="914">
      <c r="A914" s="570"/>
      <c r="B914" s="570"/>
      <c r="C914" s="570"/>
      <c r="D914" s="570"/>
      <c r="E914" s="570"/>
      <c r="F914" s="570"/>
      <c r="G914" s="570"/>
      <c r="H914" s="570"/>
      <c r="I914" s="570"/>
      <c r="J914" s="570"/>
      <c r="K914" s="570"/>
      <c r="L914" s="570"/>
      <c r="M914" s="570"/>
      <c r="N914" s="570"/>
      <c r="O914" s="570"/>
      <c r="P914" s="570"/>
      <c r="Q914" s="570"/>
      <c r="R914" s="570"/>
      <c r="S914" s="570"/>
      <c r="T914" s="570"/>
      <c r="U914" s="570"/>
    </row>
    <row r="915">
      <c r="A915" s="570"/>
      <c r="B915" s="570"/>
      <c r="C915" s="570"/>
      <c r="D915" s="570"/>
      <c r="E915" s="570"/>
      <c r="F915" s="570"/>
      <c r="G915" s="570"/>
      <c r="H915" s="570"/>
      <c r="I915" s="570"/>
      <c r="J915" s="570"/>
      <c r="K915" s="570"/>
      <c r="L915" s="570"/>
      <c r="M915" s="570"/>
      <c r="N915" s="570"/>
      <c r="O915" s="570"/>
      <c r="P915" s="570"/>
      <c r="Q915" s="570"/>
      <c r="R915" s="570"/>
      <c r="S915" s="570"/>
      <c r="T915" s="570"/>
      <c r="U915" s="570"/>
    </row>
    <row r="916">
      <c r="A916" s="570"/>
      <c r="B916" s="570"/>
      <c r="C916" s="570"/>
      <c r="D916" s="570"/>
      <c r="E916" s="570"/>
      <c r="F916" s="570"/>
      <c r="G916" s="570"/>
      <c r="H916" s="570"/>
      <c r="I916" s="570"/>
      <c r="J916" s="570"/>
      <c r="K916" s="570"/>
      <c r="L916" s="570"/>
      <c r="M916" s="570"/>
      <c r="N916" s="570"/>
      <c r="O916" s="570"/>
      <c r="P916" s="570"/>
      <c r="Q916" s="570"/>
      <c r="R916" s="570"/>
      <c r="S916" s="570"/>
      <c r="T916" s="570"/>
      <c r="U916" s="570"/>
    </row>
    <row r="917">
      <c r="A917" s="570"/>
      <c r="B917" s="570"/>
      <c r="C917" s="570"/>
      <c r="D917" s="570"/>
      <c r="E917" s="570"/>
      <c r="F917" s="570"/>
      <c r="G917" s="570"/>
      <c r="H917" s="570"/>
      <c r="I917" s="570"/>
      <c r="J917" s="570"/>
      <c r="K917" s="570"/>
      <c r="L917" s="570"/>
      <c r="M917" s="570"/>
      <c r="N917" s="570"/>
      <c r="O917" s="570"/>
      <c r="P917" s="570"/>
      <c r="Q917" s="570"/>
      <c r="R917" s="570"/>
      <c r="S917" s="570"/>
      <c r="T917" s="570"/>
      <c r="U917" s="570"/>
    </row>
    <row r="918">
      <c r="A918" s="570"/>
      <c r="B918" s="570"/>
      <c r="C918" s="570"/>
      <c r="D918" s="570"/>
      <c r="E918" s="570"/>
      <c r="F918" s="570"/>
      <c r="G918" s="570"/>
      <c r="H918" s="570"/>
      <c r="I918" s="570"/>
      <c r="J918" s="570"/>
      <c r="K918" s="570"/>
      <c r="L918" s="570"/>
      <c r="M918" s="570"/>
      <c r="N918" s="570"/>
      <c r="O918" s="570"/>
      <c r="P918" s="570"/>
      <c r="Q918" s="570"/>
      <c r="R918" s="570"/>
      <c r="S918" s="570"/>
      <c r="T918" s="570"/>
      <c r="U918" s="570"/>
    </row>
    <row r="919">
      <c r="A919" s="570"/>
      <c r="B919" s="570"/>
      <c r="C919" s="570"/>
      <c r="D919" s="570"/>
      <c r="E919" s="570"/>
      <c r="F919" s="570"/>
      <c r="G919" s="570"/>
      <c r="H919" s="570"/>
      <c r="I919" s="570"/>
      <c r="J919" s="570"/>
      <c r="K919" s="570"/>
      <c r="L919" s="570"/>
      <c r="M919" s="570"/>
      <c r="N919" s="570"/>
      <c r="O919" s="570"/>
      <c r="P919" s="570"/>
      <c r="Q919" s="570"/>
      <c r="R919" s="570"/>
      <c r="S919" s="570"/>
      <c r="T919" s="570"/>
      <c r="U919" s="570"/>
    </row>
    <row r="920">
      <c r="A920" s="570"/>
      <c r="B920" s="570"/>
      <c r="C920" s="570"/>
      <c r="D920" s="570"/>
      <c r="E920" s="570"/>
      <c r="F920" s="570"/>
      <c r="G920" s="570"/>
      <c r="H920" s="570"/>
      <c r="I920" s="570"/>
      <c r="J920" s="570"/>
      <c r="K920" s="570"/>
      <c r="L920" s="570"/>
      <c r="M920" s="570"/>
      <c r="N920" s="570"/>
      <c r="O920" s="570"/>
      <c r="P920" s="570"/>
      <c r="Q920" s="570"/>
      <c r="R920" s="570"/>
      <c r="S920" s="570"/>
      <c r="T920" s="570"/>
      <c r="U920" s="570"/>
    </row>
    <row r="921">
      <c r="A921" s="570"/>
      <c r="B921" s="570"/>
      <c r="C921" s="570"/>
      <c r="D921" s="570"/>
      <c r="E921" s="570"/>
      <c r="F921" s="570"/>
      <c r="G921" s="570"/>
      <c r="H921" s="570"/>
      <c r="I921" s="570"/>
      <c r="J921" s="570"/>
      <c r="K921" s="570"/>
      <c r="L921" s="570"/>
      <c r="M921" s="570"/>
      <c r="N921" s="570"/>
      <c r="O921" s="570"/>
      <c r="P921" s="570"/>
      <c r="Q921" s="570"/>
      <c r="R921" s="570"/>
      <c r="S921" s="570"/>
      <c r="T921" s="570"/>
      <c r="U921" s="570"/>
    </row>
    <row r="922">
      <c r="A922" s="570"/>
      <c r="B922" s="570"/>
      <c r="C922" s="570"/>
      <c r="D922" s="570"/>
      <c r="E922" s="570"/>
      <c r="F922" s="570"/>
      <c r="G922" s="570"/>
      <c r="H922" s="570"/>
      <c r="I922" s="570"/>
      <c r="J922" s="570"/>
      <c r="K922" s="570"/>
      <c r="L922" s="570"/>
      <c r="M922" s="570"/>
      <c r="N922" s="570"/>
      <c r="O922" s="570"/>
      <c r="P922" s="570"/>
      <c r="Q922" s="570"/>
      <c r="R922" s="570"/>
      <c r="S922" s="570"/>
      <c r="T922" s="570"/>
      <c r="U922" s="570"/>
    </row>
    <row r="923">
      <c r="A923" s="570"/>
      <c r="B923" s="570"/>
      <c r="C923" s="570"/>
      <c r="D923" s="570"/>
      <c r="E923" s="570"/>
      <c r="F923" s="570"/>
      <c r="G923" s="570"/>
      <c r="H923" s="570"/>
      <c r="I923" s="570"/>
      <c r="J923" s="570"/>
      <c r="K923" s="570"/>
      <c r="L923" s="570"/>
      <c r="M923" s="570"/>
      <c r="N923" s="570"/>
      <c r="O923" s="570"/>
      <c r="P923" s="570"/>
      <c r="Q923" s="570"/>
      <c r="R923" s="570"/>
      <c r="S923" s="570"/>
      <c r="T923" s="570"/>
      <c r="U923" s="570"/>
    </row>
    <row r="924">
      <c r="A924" s="570"/>
      <c r="B924" s="570"/>
      <c r="C924" s="570"/>
      <c r="D924" s="570"/>
      <c r="E924" s="570"/>
      <c r="F924" s="570"/>
      <c r="G924" s="570"/>
      <c r="H924" s="570"/>
      <c r="I924" s="570"/>
      <c r="J924" s="570"/>
      <c r="K924" s="570"/>
      <c r="L924" s="570"/>
      <c r="M924" s="570"/>
      <c r="N924" s="570"/>
      <c r="O924" s="570"/>
      <c r="P924" s="570"/>
      <c r="Q924" s="570"/>
      <c r="R924" s="570"/>
      <c r="S924" s="570"/>
      <c r="T924" s="570"/>
      <c r="U924" s="570"/>
    </row>
    <row r="925">
      <c r="A925" s="570"/>
      <c r="B925" s="570"/>
      <c r="C925" s="570"/>
      <c r="D925" s="570"/>
      <c r="E925" s="570"/>
      <c r="F925" s="570"/>
      <c r="G925" s="570"/>
      <c r="H925" s="570"/>
      <c r="I925" s="570"/>
      <c r="J925" s="570"/>
      <c r="K925" s="570"/>
      <c r="L925" s="570"/>
      <c r="M925" s="570"/>
      <c r="N925" s="570"/>
      <c r="O925" s="570"/>
      <c r="P925" s="570"/>
      <c r="Q925" s="570"/>
      <c r="R925" s="570"/>
      <c r="S925" s="570"/>
      <c r="T925" s="570"/>
      <c r="U925" s="570"/>
    </row>
    <row r="926">
      <c r="A926" s="570"/>
      <c r="B926" s="570"/>
      <c r="C926" s="570"/>
      <c r="D926" s="570"/>
      <c r="E926" s="570"/>
      <c r="F926" s="570"/>
      <c r="G926" s="570"/>
      <c r="H926" s="570"/>
      <c r="I926" s="570"/>
      <c r="J926" s="570"/>
      <c r="K926" s="570"/>
      <c r="L926" s="570"/>
      <c r="M926" s="570"/>
      <c r="N926" s="570"/>
      <c r="O926" s="570"/>
      <c r="P926" s="570"/>
      <c r="Q926" s="570"/>
      <c r="R926" s="570"/>
      <c r="S926" s="570"/>
      <c r="T926" s="570"/>
      <c r="U926" s="570"/>
    </row>
    <row r="927">
      <c r="A927" s="570"/>
      <c r="B927" s="570"/>
      <c r="C927" s="570"/>
      <c r="D927" s="570"/>
      <c r="E927" s="570"/>
      <c r="F927" s="570"/>
      <c r="G927" s="570"/>
      <c r="H927" s="570"/>
      <c r="I927" s="570"/>
      <c r="J927" s="570"/>
      <c r="K927" s="570"/>
      <c r="L927" s="570"/>
      <c r="M927" s="570"/>
      <c r="N927" s="570"/>
      <c r="O927" s="570"/>
      <c r="P927" s="570"/>
      <c r="Q927" s="570"/>
      <c r="R927" s="570"/>
      <c r="S927" s="570"/>
      <c r="T927" s="570"/>
      <c r="U927" s="570"/>
    </row>
    <row r="928">
      <c r="A928" s="570"/>
      <c r="B928" s="570"/>
      <c r="C928" s="570"/>
      <c r="D928" s="570"/>
      <c r="E928" s="570"/>
      <c r="F928" s="570"/>
      <c r="G928" s="570"/>
      <c r="H928" s="570"/>
      <c r="I928" s="570"/>
      <c r="J928" s="570"/>
      <c r="K928" s="570"/>
      <c r="L928" s="570"/>
      <c r="M928" s="570"/>
      <c r="N928" s="570"/>
      <c r="O928" s="570"/>
      <c r="P928" s="570"/>
      <c r="Q928" s="570"/>
      <c r="R928" s="570"/>
      <c r="S928" s="570"/>
      <c r="T928" s="570"/>
      <c r="U928" s="570"/>
    </row>
    <row r="929">
      <c r="A929" s="570"/>
      <c r="B929" s="570"/>
      <c r="C929" s="570"/>
      <c r="D929" s="570"/>
      <c r="E929" s="570"/>
      <c r="F929" s="570"/>
      <c r="G929" s="570"/>
      <c r="H929" s="570"/>
      <c r="I929" s="570"/>
      <c r="J929" s="570"/>
      <c r="K929" s="570"/>
      <c r="L929" s="570"/>
      <c r="M929" s="570"/>
      <c r="N929" s="570"/>
      <c r="O929" s="570"/>
      <c r="P929" s="570"/>
      <c r="Q929" s="570"/>
      <c r="R929" s="570"/>
      <c r="S929" s="570"/>
      <c r="T929" s="570"/>
      <c r="U929" s="570"/>
    </row>
    <row r="930">
      <c r="A930" s="570"/>
      <c r="B930" s="570"/>
      <c r="C930" s="570"/>
      <c r="D930" s="570"/>
      <c r="E930" s="570"/>
      <c r="F930" s="570"/>
      <c r="G930" s="570"/>
      <c r="H930" s="570"/>
      <c r="I930" s="570"/>
      <c r="J930" s="570"/>
      <c r="K930" s="570"/>
      <c r="L930" s="570"/>
      <c r="M930" s="570"/>
      <c r="N930" s="570"/>
      <c r="O930" s="570"/>
      <c r="P930" s="570"/>
      <c r="Q930" s="570"/>
      <c r="R930" s="570"/>
      <c r="S930" s="570"/>
      <c r="T930" s="570"/>
      <c r="U930" s="570"/>
    </row>
    <row r="931">
      <c r="A931" s="570"/>
      <c r="B931" s="570"/>
      <c r="C931" s="570"/>
      <c r="D931" s="570"/>
      <c r="E931" s="570"/>
      <c r="F931" s="570"/>
      <c r="G931" s="570"/>
      <c r="H931" s="570"/>
      <c r="I931" s="570"/>
      <c r="J931" s="570"/>
      <c r="K931" s="570"/>
      <c r="L931" s="570"/>
      <c r="M931" s="570"/>
      <c r="N931" s="570"/>
      <c r="O931" s="570"/>
      <c r="P931" s="570"/>
      <c r="Q931" s="570"/>
      <c r="R931" s="570"/>
      <c r="S931" s="570"/>
      <c r="T931" s="570"/>
      <c r="U931" s="570"/>
    </row>
    <row r="932">
      <c r="A932" s="570"/>
      <c r="B932" s="570"/>
      <c r="C932" s="570"/>
      <c r="D932" s="570"/>
      <c r="E932" s="570"/>
      <c r="F932" s="570"/>
      <c r="G932" s="570"/>
      <c r="H932" s="570"/>
      <c r="I932" s="570"/>
      <c r="J932" s="570"/>
      <c r="K932" s="570"/>
      <c r="L932" s="570"/>
      <c r="M932" s="570"/>
      <c r="N932" s="570"/>
      <c r="O932" s="570"/>
      <c r="P932" s="570"/>
      <c r="Q932" s="570"/>
      <c r="R932" s="570"/>
      <c r="S932" s="570"/>
      <c r="T932" s="570"/>
      <c r="U932" s="570"/>
    </row>
    <row r="933">
      <c r="A933" s="570"/>
      <c r="B933" s="570"/>
      <c r="C933" s="570"/>
      <c r="D933" s="570"/>
      <c r="E933" s="570"/>
      <c r="F933" s="570"/>
      <c r="G933" s="570"/>
      <c r="H933" s="570"/>
      <c r="I933" s="570"/>
      <c r="J933" s="570"/>
      <c r="K933" s="570"/>
      <c r="L933" s="570"/>
      <c r="M933" s="570"/>
      <c r="N933" s="570"/>
      <c r="O933" s="570"/>
      <c r="P933" s="570"/>
      <c r="Q933" s="570"/>
      <c r="R933" s="570"/>
      <c r="S933" s="570"/>
      <c r="T933" s="570"/>
      <c r="U933" s="570"/>
    </row>
    <row r="934">
      <c r="A934" s="570"/>
      <c r="B934" s="570"/>
      <c r="C934" s="570"/>
      <c r="D934" s="570"/>
      <c r="E934" s="570"/>
      <c r="F934" s="570"/>
      <c r="G934" s="570"/>
      <c r="H934" s="570"/>
      <c r="I934" s="570"/>
      <c r="J934" s="570"/>
      <c r="K934" s="570"/>
      <c r="L934" s="570"/>
      <c r="M934" s="570"/>
      <c r="N934" s="570"/>
      <c r="O934" s="570"/>
      <c r="P934" s="570"/>
      <c r="Q934" s="570"/>
      <c r="R934" s="570"/>
      <c r="S934" s="570"/>
      <c r="T934" s="570"/>
      <c r="U934" s="570"/>
    </row>
    <row r="935">
      <c r="A935" s="570"/>
      <c r="B935" s="570"/>
      <c r="C935" s="570"/>
      <c r="D935" s="570"/>
      <c r="E935" s="570"/>
      <c r="F935" s="570"/>
      <c r="G935" s="570"/>
      <c r="H935" s="570"/>
      <c r="I935" s="570"/>
      <c r="J935" s="570"/>
      <c r="K935" s="570"/>
      <c r="L935" s="570"/>
      <c r="M935" s="570"/>
      <c r="N935" s="570"/>
      <c r="O935" s="570"/>
      <c r="P935" s="570"/>
      <c r="Q935" s="570"/>
      <c r="R935" s="570"/>
      <c r="S935" s="570"/>
      <c r="T935" s="570"/>
      <c r="U935" s="570"/>
    </row>
    <row r="936">
      <c r="A936" s="570"/>
      <c r="B936" s="570"/>
      <c r="C936" s="570"/>
      <c r="D936" s="570"/>
      <c r="E936" s="570"/>
      <c r="F936" s="570"/>
      <c r="G936" s="570"/>
      <c r="H936" s="570"/>
      <c r="I936" s="570"/>
      <c r="J936" s="570"/>
      <c r="K936" s="570"/>
      <c r="L936" s="570"/>
      <c r="M936" s="570"/>
      <c r="N936" s="570"/>
      <c r="O936" s="570"/>
      <c r="P936" s="570"/>
      <c r="Q936" s="570"/>
      <c r="R936" s="570"/>
      <c r="S936" s="570"/>
      <c r="T936" s="570"/>
      <c r="U936" s="570"/>
    </row>
    <row r="937">
      <c r="A937" s="570"/>
      <c r="B937" s="570"/>
      <c r="C937" s="570"/>
      <c r="D937" s="570"/>
      <c r="E937" s="570"/>
      <c r="F937" s="570"/>
      <c r="G937" s="570"/>
      <c r="H937" s="570"/>
      <c r="I937" s="570"/>
      <c r="J937" s="570"/>
      <c r="K937" s="570"/>
      <c r="L937" s="570"/>
      <c r="M937" s="570"/>
      <c r="N937" s="570"/>
      <c r="O937" s="570"/>
      <c r="P937" s="570"/>
      <c r="Q937" s="570"/>
      <c r="R937" s="570"/>
      <c r="S937" s="570"/>
      <c r="T937" s="570"/>
      <c r="U937" s="570"/>
    </row>
    <row r="938">
      <c r="A938" s="570"/>
      <c r="B938" s="570"/>
      <c r="C938" s="570"/>
      <c r="D938" s="570"/>
      <c r="E938" s="570"/>
      <c r="F938" s="570"/>
      <c r="G938" s="570"/>
      <c r="H938" s="570"/>
      <c r="I938" s="570"/>
      <c r="J938" s="570"/>
      <c r="K938" s="570"/>
      <c r="L938" s="570"/>
      <c r="M938" s="570"/>
      <c r="N938" s="570"/>
      <c r="O938" s="570"/>
      <c r="P938" s="570"/>
      <c r="Q938" s="570"/>
      <c r="R938" s="570"/>
      <c r="S938" s="570"/>
      <c r="T938" s="570"/>
      <c r="U938" s="570"/>
    </row>
    <row r="939">
      <c r="A939" s="570"/>
      <c r="B939" s="570"/>
      <c r="C939" s="570"/>
      <c r="D939" s="570"/>
      <c r="E939" s="570"/>
      <c r="F939" s="570"/>
      <c r="G939" s="570"/>
      <c r="H939" s="570"/>
      <c r="I939" s="570"/>
      <c r="J939" s="570"/>
      <c r="K939" s="570"/>
      <c r="L939" s="570"/>
      <c r="M939" s="570"/>
      <c r="N939" s="570"/>
      <c r="O939" s="570"/>
      <c r="P939" s="570"/>
      <c r="Q939" s="570"/>
      <c r="R939" s="570"/>
      <c r="S939" s="570"/>
      <c r="T939" s="570"/>
      <c r="U939" s="570"/>
    </row>
    <row r="940">
      <c r="A940" s="570"/>
      <c r="B940" s="570"/>
      <c r="C940" s="570"/>
      <c r="D940" s="570"/>
      <c r="E940" s="570"/>
      <c r="F940" s="570"/>
      <c r="G940" s="570"/>
      <c r="H940" s="570"/>
      <c r="I940" s="570"/>
      <c r="J940" s="570"/>
      <c r="K940" s="570"/>
      <c r="L940" s="570"/>
      <c r="M940" s="570"/>
      <c r="N940" s="570"/>
      <c r="O940" s="570"/>
      <c r="P940" s="570"/>
      <c r="Q940" s="570"/>
      <c r="R940" s="570"/>
      <c r="S940" s="570"/>
      <c r="T940" s="570"/>
      <c r="U940" s="570"/>
    </row>
    <row r="941">
      <c r="A941" s="570"/>
      <c r="B941" s="570"/>
      <c r="C941" s="570"/>
      <c r="D941" s="570"/>
      <c r="E941" s="570"/>
      <c r="F941" s="570"/>
      <c r="G941" s="570"/>
      <c r="H941" s="570"/>
      <c r="I941" s="570"/>
      <c r="J941" s="570"/>
      <c r="K941" s="570"/>
      <c r="L941" s="570"/>
      <c r="M941" s="570"/>
      <c r="N941" s="570"/>
      <c r="O941" s="570"/>
      <c r="P941" s="570"/>
      <c r="Q941" s="570"/>
      <c r="R941" s="570"/>
      <c r="S941" s="570"/>
      <c r="T941" s="570"/>
      <c r="U941" s="570"/>
    </row>
    <row r="942">
      <c r="A942" s="570"/>
      <c r="B942" s="570"/>
      <c r="C942" s="570"/>
      <c r="D942" s="570"/>
      <c r="E942" s="570"/>
      <c r="F942" s="570"/>
      <c r="G942" s="570"/>
      <c r="H942" s="570"/>
      <c r="I942" s="570"/>
      <c r="J942" s="570"/>
      <c r="K942" s="570"/>
      <c r="L942" s="570"/>
      <c r="M942" s="570"/>
      <c r="N942" s="570"/>
      <c r="O942" s="570"/>
      <c r="P942" s="570"/>
      <c r="Q942" s="570"/>
      <c r="R942" s="570"/>
      <c r="S942" s="570"/>
      <c r="T942" s="570"/>
      <c r="U942" s="570"/>
    </row>
    <row r="943">
      <c r="A943" s="570"/>
      <c r="B943" s="570"/>
      <c r="C943" s="570"/>
      <c r="D943" s="570"/>
      <c r="E943" s="570"/>
      <c r="F943" s="570"/>
      <c r="G943" s="570"/>
      <c r="H943" s="570"/>
      <c r="I943" s="570"/>
      <c r="J943" s="570"/>
      <c r="K943" s="570"/>
      <c r="L943" s="570"/>
      <c r="M943" s="570"/>
      <c r="N943" s="570"/>
      <c r="O943" s="570"/>
      <c r="P943" s="570"/>
      <c r="Q943" s="570"/>
      <c r="R943" s="570"/>
      <c r="S943" s="570"/>
      <c r="T943" s="570"/>
      <c r="U943" s="570"/>
    </row>
    <row r="944">
      <c r="A944" s="570"/>
      <c r="B944" s="570"/>
      <c r="C944" s="570"/>
      <c r="D944" s="570"/>
      <c r="E944" s="570"/>
      <c r="F944" s="570"/>
      <c r="G944" s="570"/>
      <c r="H944" s="570"/>
      <c r="I944" s="570"/>
      <c r="J944" s="570"/>
      <c r="K944" s="570"/>
      <c r="L944" s="570"/>
      <c r="M944" s="570"/>
      <c r="N944" s="570"/>
      <c r="O944" s="570"/>
      <c r="P944" s="570"/>
      <c r="Q944" s="570"/>
      <c r="R944" s="570"/>
      <c r="S944" s="570"/>
      <c r="T944" s="570"/>
      <c r="U944" s="570"/>
    </row>
    <row r="945">
      <c r="A945" s="570"/>
      <c r="B945" s="570"/>
      <c r="C945" s="570"/>
      <c r="D945" s="570"/>
      <c r="E945" s="570"/>
      <c r="F945" s="570"/>
      <c r="G945" s="570"/>
      <c r="H945" s="570"/>
      <c r="I945" s="570"/>
      <c r="J945" s="570"/>
      <c r="K945" s="570"/>
      <c r="L945" s="570"/>
      <c r="M945" s="570"/>
      <c r="N945" s="570"/>
      <c r="O945" s="570"/>
      <c r="P945" s="570"/>
      <c r="Q945" s="570"/>
      <c r="R945" s="570"/>
      <c r="S945" s="570"/>
      <c r="T945" s="570"/>
      <c r="U945" s="570"/>
    </row>
    <row r="946">
      <c r="A946" s="570"/>
      <c r="B946" s="570"/>
      <c r="C946" s="570"/>
      <c r="D946" s="570"/>
      <c r="E946" s="570"/>
      <c r="F946" s="570"/>
      <c r="G946" s="570"/>
      <c r="H946" s="570"/>
      <c r="I946" s="570"/>
      <c r="J946" s="570"/>
      <c r="K946" s="570"/>
      <c r="L946" s="570"/>
      <c r="M946" s="570"/>
      <c r="N946" s="570"/>
      <c r="O946" s="570"/>
      <c r="P946" s="570"/>
      <c r="Q946" s="570"/>
      <c r="R946" s="570"/>
      <c r="S946" s="570"/>
      <c r="T946" s="570"/>
      <c r="U946" s="570"/>
    </row>
    <row r="947">
      <c r="A947" s="570"/>
      <c r="B947" s="570"/>
      <c r="C947" s="570"/>
      <c r="D947" s="570"/>
      <c r="E947" s="570"/>
      <c r="F947" s="570"/>
      <c r="G947" s="570"/>
      <c r="H947" s="570"/>
      <c r="I947" s="570"/>
      <c r="J947" s="570"/>
      <c r="K947" s="570"/>
      <c r="L947" s="570"/>
      <c r="M947" s="570"/>
      <c r="N947" s="570"/>
      <c r="O947" s="570"/>
      <c r="P947" s="570"/>
      <c r="Q947" s="570"/>
      <c r="R947" s="570"/>
      <c r="S947" s="570"/>
      <c r="T947" s="570"/>
      <c r="U947" s="570"/>
    </row>
    <row r="948">
      <c r="A948" s="570"/>
      <c r="B948" s="570"/>
      <c r="C948" s="570"/>
      <c r="D948" s="570"/>
      <c r="E948" s="570"/>
      <c r="F948" s="570"/>
      <c r="G948" s="570"/>
      <c r="H948" s="570"/>
      <c r="I948" s="570"/>
      <c r="J948" s="570"/>
      <c r="K948" s="570"/>
      <c r="L948" s="570"/>
      <c r="M948" s="570"/>
      <c r="N948" s="570"/>
      <c r="O948" s="570"/>
      <c r="P948" s="570"/>
      <c r="Q948" s="570"/>
      <c r="R948" s="570"/>
      <c r="S948" s="570"/>
      <c r="T948" s="570"/>
      <c r="U948" s="570"/>
    </row>
    <row r="949">
      <c r="A949" s="570"/>
      <c r="B949" s="570"/>
      <c r="C949" s="570"/>
      <c r="D949" s="570"/>
      <c r="E949" s="570"/>
      <c r="F949" s="570"/>
      <c r="G949" s="570"/>
      <c r="H949" s="570"/>
      <c r="I949" s="570"/>
      <c r="J949" s="570"/>
      <c r="K949" s="570"/>
      <c r="L949" s="570"/>
      <c r="M949" s="570"/>
      <c r="N949" s="570"/>
      <c r="O949" s="570"/>
      <c r="P949" s="570"/>
      <c r="Q949" s="570"/>
      <c r="R949" s="570"/>
      <c r="S949" s="570"/>
      <c r="T949" s="570"/>
      <c r="U949" s="570"/>
    </row>
    <row r="950">
      <c r="A950" s="570"/>
      <c r="B950" s="570"/>
      <c r="C950" s="570"/>
      <c r="D950" s="570"/>
      <c r="E950" s="570"/>
      <c r="F950" s="570"/>
      <c r="G950" s="570"/>
      <c r="H950" s="570"/>
      <c r="I950" s="570"/>
      <c r="J950" s="570"/>
      <c r="K950" s="570"/>
      <c r="L950" s="570"/>
      <c r="M950" s="570"/>
      <c r="N950" s="570"/>
      <c r="O950" s="570"/>
      <c r="P950" s="570"/>
      <c r="Q950" s="570"/>
      <c r="R950" s="570"/>
      <c r="S950" s="570"/>
      <c r="T950" s="570"/>
      <c r="U950" s="570"/>
    </row>
    <row r="951">
      <c r="A951" s="570"/>
      <c r="B951" s="570"/>
      <c r="C951" s="570"/>
      <c r="D951" s="570"/>
      <c r="E951" s="570"/>
      <c r="F951" s="570"/>
      <c r="G951" s="570"/>
      <c r="H951" s="570"/>
      <c r="I951" s="570"/>
      <c r="J951" s="570"/>
      <c r="K951" s="570"/>
      <c r="L951" s="570"/>
      <c r="M951" s="570"/>
      <c r="N951" s="570"/>
      <c r="O951" s="570"/>
      <c r="P951" s="570"/>
      <c r="Q951" s="570"/>
      <c r="R951" s="570"/>
      <c r="S951" s="570"/>
      <c r="T951" s="570"/>
      <c r="U951" s="570"/>
    </row>
    <row r="952">
      <c r="A952" s="570"/>
      <c r="B952" s="570"/>
      <c r="C952" s="570"/>
      <c r="D952" s="570"/>
      <c r="E952" s="570"/>
      <c r="F952" s="570"/>
      <c r="G952" s="570"/>
      <c r="H952" s="570"/>
      <c r="I952" s="570"/>
      <c r="J952" s="570"/>
      <c r="K952" s="570"/>
      <c r="L952" s="570"/>
      <c r="M952" s="570"/>
      <c r="N952" s="570"/>
      <c r="O952" s="570"/>
      <c r="P952" s="570"/>
      <c r="Q952" s="570"/>
      <c r="R952" s="570"/>
      <c r="S952" s="570"/>
      <c r="T952" s="570"/>
      <c r="U952" s="570"/>
    </row>
    <row r="953">
      <c r="A953" s="570"/>
      <c r="B953" s="570"/>
      <c r="C953" s="570"/>
      <c r="D953" s="570"/>
      <c r="E953" s="570"/>
      <c r="F953" s="570"/>
      <c r="G953" s="570"/>
      <c r="H953" s="570"/>
      <c r="I953" s="570"/>
      <c r="J953" s="570"/>
      <c r="K953" s="570"/>
      <c r="L953" s="570"/>
      <c r="M953" s="570"/>
      <c r="N953" s="570"/>
      <c r="O953" s="570"/>
      <c r="P953" s="570"/>
      <c r="Q953" s="570"/>
      <c r="R953" s="570"/>
      <c r="S953" s="570"/>
      <c r="T953" s="570"/>
      <c r="U953" s="570"/>
    </row>
    <row r="954">
      <c r="A954" s="570"/>
      <c r="B954" s="570"/>
      <c r="C954" s="570"/>
      <c r="D954" s="570"/>
      <c r="E954" s="570"/>
      <c r="F954" s="570"/>
      <c r="G954" s="570"/>
      <c r="H954" s="570"/>
      <c r="I954" s="570"/>
      <c r="J954" s="570"/>
      <c r="K954" s="570"/>
      <c r="L954" s="570"/>
      <c r="M954" s="570"/>
      <c r="N954" s="570"/>
      <c r="O954" s="570"/>
      <c r="P954" s="570"/>
      <c r="Q954" s="570"/>
      <c r="R954" s="570"/>
      <c r="S954" s="570"/>
      <c r="T954" s="570"/>
      <c r="U954" s="570"/>
    </row>
    <row r="955">
      <c r="A955" s="570"/>
      <c r="B955" s="570"/>
      <c r="C955" s="570"/>
      <c r="D955" s="570"/>
      <c r="E955" s="570"/>
      <c r="F955" s="570"/>
      <c r="G955" s="570"/>
      <c r="H955" s="570"/>
      <c r="I955" s="570"/>
      <c r="J955" s="570"/>
      <c r="K955" s="570"/>
      <c r="L955" s="570"/>
      <c r="M955" s="570"/>
      <c r="N955" s="570"/>
      <c r="O955" s="570"/>
      <c r="P955" s="570"/>
      <c r="Q955" s="570"/>
      <c r="R955" s="570"/>
      <c r="S955" s="570"/>
      <c r="T955" s="570"/>
      <c r="U955" s="570"/>
    </row>
    <row r="956">
      <c r="A956" s="570"/>
      <c r="B956" s="570"/>
      <c r="C956" s="570"/>
      <c r="D956" s="570"/>
      <c r="E956" s="570"/>
      <c r="F956" s="570"/>
      <c r="G956" s="570"/>
      <c r="H956" s="570"/>
      <c r="I956" s="570"/>
      <c r="J956" s="570"/>
      <c r="K956" s="570"/>
      <c r="L956" s="570"/>
      <c r="M956" s="570"/>
      <c r="N956" s="570"/>
      <c r="O956" s="570"/>
      <c r="P956" s="570"/>
      <c r="Q956" s="570"/>
      <c r="R956" s="570"/>
      <c r="S956" s="570"/>
      <c r="T956" s="570"/>
      <c r="U956" s="570"/>
    </row>
    <row r="957">
      <c r="A957" s="570"/>
      <c r="B957" s="570"/>
      <c r="C957" s="570"/>
      <c r="D957" s="570"/>
      <c r="E957" s="570"/>
      <c r="F957" s="570"/>
      <c r="G957" s="570"/>
      <c r="H957" s="570"/>
      <c r="I957" s="570"/>
      <c r="J957" s="570"/>
      <c r="K957" s="570"/>
      <c r="L957" s="570"/>
      <c r="M957" s="570"/>
      <c r="N957" s="570"/>
      <c r="O957" s="570"/>
      <c r="P957" s="570"/>
      <c r="Q957" s="570"/>
      <c r="R957" s="570"/>
      <c r="S957" s="570"/>
      <c r="T957" s="570"/>
      <c r="U957" s="570"/>
    </row>
    <row r="958">
      <c r="A958" s="570"/>
      <c r="B958" s="570"/>
      <c r="C958" s="570"/>
      <c r="D958" s="570"/>
      <c r="E958" s="570"/>
      <c r="F958" s="570"/>
      <c r="G958" s="570"/>
      <c r="H958" s="570"/>
      <c r="I958" s="570"/>
      <c r="J958" s="570"/>
      <c r="K958" s="570"/>
      <c r="L958" s="570"/>
      <c r="M958" s="570"/>
      <c r="N958" s="570"/>
      <c r="O958" s="570"/>
      <c r="P958" s="570"/>
      <c r="Q958" s="570"/>
      <c r="R958" s="570"/>
      <c r="S958" s="570"/>
      <c r="T958" s="570"/>
      <c r="U958" s="570"/>
    </row>
    <row r="959">
      <c r="A959" s="570"/>
      <c r="B959" s="570"/>
      <c r="C959" s="570"/>
      <c r="D959" s="570"/>
      <c r="E959" s="570"/>
      <c r="F959" s="570"/>
      <c r="G959" s="570"/>
      <c r="H959" s="570"/>
      <c r="I959" s="570"/>
      <c r="J959" s="570"/>
      <c r="K959" s="570"/>
      <c r="L959" s="570"/>
      <c r="M959" s="570"/>
      <c r="N959" s="570"/>
      <c r="O959" s="570"/>
      <c r="P959" s="570"/>
      <c r="Q959" s="570"/>
      <c r="R959" s="570"/>
      <c r="S959" s="570"/>
      <c r="T959" s="570"/>
      <c r="U959" s="570"/>
    </row>
    <row r="960">
      <c r="A960" s="570"/>
      <c r="B960" s="570"/>
      <c r="C960" s="570"/>
      <c r="D960" s="570"/>
      <c r="E960" s="570"/>
      <c r="F960" s="570"/>
      <c r="G960" s="570"/>
      <c r="H960" s="570"/>
      <c r="I960" s="570"/>
      <c r="J960" s="570"/>
      <c r="K960" s="570"/>
      <c r="L960" s="570"/>
      <c r="M960" s="570"/>
      <c r="N960" s="570"/>
      <c r="O960" s="570"/>
      <c r="P960" s="570"/>
      <c r="Q960" s="570"/>
      <c r="R960" s="570"/>
      <c r="S960" s="570"/>
      <c r="T960" s="570"/>
      <c r="U960" s="570"/>
    </row>
    <row r="961">
      <c r="A961" s="570"/>
      <c r="B961" s="570"/>
      <c r="C961" s="570"/>
      <c r="D961" s="570"/>
      <c r="E961" s="570"/>
      <c r="F961" s="570"/>
      <c r="G961" s="570"/>
      <c r="H961" s="570"/>
      <c r="I961" s="570"/>
      <c r="J961" s="570"/>
      <c r="K961" s="570"/>
      <c r="L961" s="570"/>
      <c r="M961" s="570"/>
      <c r="N961" s="570"/>
      <c r="O961" s="570"/>
      <c r="P961" s="570"/>
      <c r="Q961" s="570"/>
      <c r="R961" s="570"/>
      <c r="S961" s="570"/>
      <c r="T961" s="570"/>
      <c r="U961" s="570"/>
    </row>
    <row r="962">
      <c r="A962" s="570"/>
      <c r="B962" s="570"/>
      <c r="C962" s="570"/>
      <c r="D962" s="570"/>
      <c r="E962" s="570"/>
      <c r="F962" s="570"/>
      <c r="G962" s="570"/>
      <c r="H962" s="570"/>
      <c r="I962" s="570"/>
      <c r="J962" s="570"/>
      <c r="K962" s="570"/>
      <c r="L962" s="570"/>
      <c r="M962" s="570"/>
      <c r="N962" s="570"/>
      <c r="O962" s="570"/>
      <c r="P962" s="570"/>
      <c r="Q962" s="570"/>
      <c r="R962" s="570"/>
      <c r="S962" s="570"/>
      <c r="T962" s="570"/>
      <c r="U962" s="570"/>
    </row>
    <row r="963">
      <c r="A963" s="570"/>
      <c r="B963" s="570"/>
      <c r="C963" s="570"/>
      <c r="D963" s="570"/>
      <c r="E963" s="570"/>
      <c r="F963" s="570"/>
      <c r="G963" s="570"/>
      <c r="H963" s="570"/>
      <c r="I963" s="570"/>
      <c r="J963" s="570"/>
      <c r="K963" s="570"/>
      <c r="L963" s="570"/>
      <c r="M963" s="570"/>
      <c r="N963" s="570"/>
      <c r="O963" s="570"/>
      <c r="P963" s="570"/>
      <c r="Q963" s="570"/>
      <c r="R963" s="570"/>
      <c r="S963" s="570"/>
      <c r="T963" s="570"/>
      <c r="U963" s="570"/>
    </row>
    <row r="964">
      <c r="A964" s="570"/>
      <c r="B964" s="570"/>
      <c r="C964" s="570"/>
      <c r="D964" s="570"/>
      <c r="E964" s="570"/>
      <c r="F964" s="570"/>
      <c r="G964" s="570"/>
      <c r="H964" s="570"/>
      <c r="I964" s="570"/>
      <c r="J964" s="570"/>
      <c r="K964" s="570"/>
      <c r="L964" s="570"/>
      <c r="M964" s="570"/>
      <c r="N964" s="570"/>
      <c r="O964" s="570"/>
      <c r="P964" s="570"/>
      <c r="Q964" s="570"/>
      <c r="R964" s="570"/>
      <c r="S964" s="570"/>
      <c r="T964" s="570"/>
      <c r="U964" s="570"/>
    </row>
    <row r="965">
      <c r="A965" s="570"/>
      <c r="B965" s="570"/>
      <c r="C965" s="570"/>
      <c r="D965" s="570"/>
      <c r="E965" s="570"/>
      <c r="F965" s="570"/>
      <c r="G965" s="570"/>
      <c r="H965" s="570"/>
      <c r="I965" s="570"/>
      <c r="J965" s="570"/>
      <c r="K965" s="570"/>
      <c r="L965" s="570"/>
      <c r="M965" s="570"/>
      <c r="N965" s="570"/>
      <c r="O965" s="570"/>
      <c r="P965" s="570"/>
      <c r="Q965" s="570"/>
      <c r="R965" s="570"/>
      <c r="S965" s="570"/>
      <c r="T965" s="570"/>
      <c r="U965" s="570"/>
    </row>
    <row r="966">
      <c r="A966" s="570"/>
      <c r="B966" s="570"/>
      <c r="C966" s="570"/>
      <c r="D966" s="570"/>
      <c r="E966" s="570"/>
      <c r="F966" s="570"/>
      <c r="G966" s="570"/>
      <c r="H966" s="570"/>
      <c r="I966" s="570"/>
      <c r="J966" s="570"/>
      <c r="K966" s="570"/>
      <c r="L966" s="570"/>
      <c r="M966" s="570"/>
      <c r="N966" s="570"/>
      <c r="O966" s="570"/>
      <c r="P966" s="570"/>
      <c r="Q966" s="570"/>
      <c r="R966" s="570"/>
      <c r="S966" s="570"/>
      <c r="T966" s="570"/>
      <c r="U966" s="570"/>
    </row>
    <row r="967">
      <c r="A967" s="570"/>
      <c r="B967" s="570"/>
      <c r="C967" s="570"/>
      <c r="D967" s="570"/>
      <c r="E967" s="570"/>
      <c r="F967" s="570"/>
      <c r="G967" s="570"/>
      <c r="H967" s="570"/>
      <c r="I967" s="570"/>
      <c r="J967" s="570"/>
      <c r="K967" s="570"/>
      <c r="L967" s="570"/>
      <c r="M967" s="570"/>
      <c r="N967" s="570"/>
      <c r="O967" s="570"/>
      <c r="P967" s="570"/>
      <c r="Q967" s="570"/>
      <c r="R967" s="570"/>
      <c r="S967" s="570"/>
      <c r="T967" s="570"/>
      <c r="U967" s="570"/>
    </row>
    <row r="968">
      <c r="A968" s="570"/>
      <c r="B968" s="570"/>
      <c r="C968" s="570"/>
      <c r="D968" s="570"/>
      <c r="E968" s="570"/>
      <c r="F968" s="570"/>
      <c r="G968" s="570"/>
      <c r="H968" s="570"/>
      <c r="I968" s="570"/>
      <c r="J968" s="570"/>
      <c r="K968" s="570"/>
      <c r="L968" s="570"/>
      <c r="M968" s="570"/>
      <c r="N968" s="570"/>
      <c r="O968" s="570"/>
      <c r="P968" s="570"/>
      <c r="Q968" s="570"/>
      <c r="R968" s="570"/>
      <c r="S968" s="570"/>
      <c r="T968" s="570"/>
      <c r="U968" s="570"/>
    </row>
    <row r="969">
      <c r="A969" s="570"/>
      <c r="B969" s="570"/>
      <c r="C969" s="570"/>
      <c r="D969" s="570"/>
      <c r="E969" s="570"/>
      <c r="F969" s="570"/>
      <c r="G969" s="570"/>
      <c r="H969" s="570"/>
      <c r="I969" s="570"/>
      <c r="J969" s="570"/>
      <c r="K969" s="570"/>
      <c r="L969" s="570"/>
      <c r="M969" s="570"/>
      <c r="N969" s="570"/>
      <c r="O969" s="570"/>
      <c r="P969" s="570"/>
      <c r="Q969" s="570"/>
      <c r="R969" s="570"/>
      <c r="S969" s="570"/>
      <c r="T969" s="570"/>
      <c r="U969" s="570"/>
    </row>
    <row r="970">
      <c r="A970" s="570"/>
      <c r="B970" s="570"/>
      <c r="C970" s="570"/>
      <c r="D970" s="570"/>
      <c r="E970" s="570"/>
      <c r="F970" s="570"/>
      <c r="G970" s="570"/>
      <c r="H970" s="570"/>
      <c r="I970" s="570"/>
      <c r="J970" s="570"/>
      <c r="K970" s="570"/>
      <c r="L970" s="570"/>
      <c r="M970" s="570"/>
      <c r="N970" s="570"/>
      <c r="O970" s="570"/>
      <c r="P970" s="570"/>
      <c r="Q970" s="570"/>
      <c r="R970" s="570"/>
      <c r="S970" s="570"/>
      <c r="T970" s="570"/>
      <c r="U970" s="570"/>
    </row>
    <row r="971">
      <c r="A971" s="570"/>
      <c r="B971" s="570"/>
      <c r="C971" s="570"/>
      <c r="D971" s="570"/>
      <c r="E971" s="570"/>
      <c r="F971" s="570"/>
      <c r="G971" s="570"/>
      <c r="H971" s="570"/>
      <c r="I971" s="570"/>
      <c r="J971" s="570"/>
      <c r="K971" s="570"/>
      <c r="L971" s="570"/>
      <c r="M971" s="570"/>
      <c r="N971" s="570"/>
      <c r="O971" s="570"/>
      <c r="P971" s="570"/>
      <c r="Q971" s="570"/>
      <c r="R971" s="570"/>
      <c r="S971" s="570"/>
      <c r="T971" s="570"/>
      <c r="U971" s="570"/>
    </row>
    <row r="972">
      <c r="A972" s="570"/>
      <c r="B972" s="570"/>
      <c r="C972" s="570"/>
      <c r="D972" s="570"/>
      <c r="E972" s="570"/>
      <c r="F972" s="570"/>
      <c r="G972" s="570"/>
      <c r="H972" s="570"/>
      <c r="I972" s="570"/>
      <c r="J972" s="570"/>
      <c r="K972" s="570"/>
      <c r="L972" s="570"/>
      <c r="M972" s="570"/>
      <c r="N972" s="570"/>
      <c r="O972" s="570"/>
      <c r="P972" s="570"/>
      <c r="Q972" s="570"/>
      <c r="R972" s="570"/>
      <c r="S972" s="570"/>
      <c r="T972" s="570"/>
      <c r="U972" s="570"/>
    </row>
    <row r="973">
      <c r="A973" s="570"/>
      <c r="B973" s="570"/>
      <c r="C973" s="570"/>
      <c r="D973" s="570"/>
      <c r="E973" s="570"/>
      <c r="F973" s="570"/>
      <c r="G973" s="570"/>
      <c r="H973" s="570"/>
      <c r="I973" s="570"/>
      <c r="J973" s="570"/>
      <c r="K973" s="570"/>
      <c r="L973" s="570"/>
      <c r="M973" s="570"/>
      <c r="N973" s="570"/>
      <c r="O973" s="570"/>
      <c r="P973" s="570"/>
      <c r="Q973" s="570"/>
      <c r="R973" s="570"/>
      <c r="S973" s="570"/>
      <c r="T973" s="570"/>
      <c r="U973" s="570"/>
    </row>
    <row r="974">
      <c r="A974" s="570"/>
      <c r="B974" s="570"/>
      <c r="C974" s="570"/>
      <c r="D974" s="570"/>
      <c r="E974" s="570"/>
      <c r="F974" s="570"/>
      <c r="G974" s="570"/>
      <c r="H974" s="570"/>
      <c r="I974" s="570"/>
      <c r="J974" s="570"/>
      <c r="K974" s="570"/>
      <c r="L974" s="570"/>
      <c r="M974" s="570"/>
      <c r="N974" s="570"/>
      <c r="O974" s="570"/>
      <c r="P974" s="570"/>
      <c r="Q974" s="570"/>
      <c r="R974" s="570"/>
      <c r="S974" s="570"/>
      <c r="T974" s="570"/>
      <c r="U974" s="570"/>
    </row>
    <row r="975">
      <c r="A975" s="570"/>
      <c r="B975" s="570"/>
      <c r="C975" s="570"/>
      <c r="D975" s="570"/>
      <c r="E975" s="570"/>
      <c r="F975" s="570"/>
      <c r="G975" s="570"/>
      <c r="H975" s="570"/>
      <c r="I975" s="570"/>
      <c r="J975" s="570"/>
      <c r="K975" s="570"/>
      <c r="L975" s="570"/>
      <c r="M975" s="570"/>
      <c r="N975" s="570"/>
      <c r="O975" s="570"/>
      <c r="P975" s="570"/>
      <c r="Q975" s="570"/>
      <c r="R975" s="570"/>
      <c r="S975" s="570"/>
      <c r="T975" s="570"/>
      <c r="U975" s="570"/>
    </row>
    <row r="976">
      <c r="A976" s="570"/>
      <c r="B976" s="570"/>
      <c r="C976" s="570"/>
      <c r="D976" s="570"/>
      <c r="E976" s="570"/>
      <c r="F976" s="570"/>
      <c r="G976" s="570"/>
      <c r="H976" s="570"/>
      <c r="I976" s="570"/>
      <c r="J976" s="570"/>
      <c r="K976" s="570"/>
      <c r="L976" s="570"/>
      <c r="M976" s="570"/>
      <c r="N976" s="570"/>
      <c r="O976" s="570"/>
      <c r="P976" s="570"/>
      <c r="Q976" s="570"/>
      <c r="R976" s="570"/>
      <c r="S976" s="570"/>
      <c r="T976" s="570"/>
      <c r="U976" s="570"/>
    </row>
    <row r="977">
      <c r="A977" s="570"/>
      <c r="B977" s="570"/>
      <c r="C977" s="570"/>
      <c r="D977" s="570"/>
      <c r="E977" s="570"/>
      <c r="F977" s="570"/>
      <c r="G977" s="570"/>
      <c r="H977" s="570"/>
      <c r="I977" s="570"/>
      <c r="J977" s="570"/>
      <c r="K977" s="570"/>
      <c r="L977" s="570"/>
      <c r="M977" s="570"/>
      <c r="N977" s="570"/>
      <c r="O977" s="570"/>
      <c r="P977" s="570"/>
      <c r="Q977" s="570"/>
      <c r="R977" s="570"/>
      <c r="S977" s="570"/>
      <c r="T977" s="570"/>
      <c r="U977" s="570"/>
    </row>
    <row r="978">
      <c r="A978" s="570"/>
      <c r="B978" s="570"/>
      <c r="C978" s="570"/>
      <c r="D978" s="570"/>
      <c r="E978" s="570"/>
      <c r="F978" s="570"/>
      <c r="G978" s="570"/>
      <c r="H978" s="570"/>
      <c r="I978" s="570"/>
      <c r="J978" s="570"/>
      <c r="K978" s="570"/>
      <c r="L978" s="570"/>
      <c r="M978" s="570"/>
      <c r="N978" s="570"/>
      <c r="O978" s="570"/>
      <c r="P978" s="570"/>
      <c r="Q978" s="570"/>
      <c r="R978" s="570"/>
      <c r="S978" s="570"/>
      <c r="T978" s="570"/>
      <c r="U978" s="570"/>
    </row>
    <row r="979">
      <c r="A979" s="570"/>
      <c r="B979" s="570"/>
      <c r="C979" s="570"/>
      <c r="D979" s="570"/>
      <c r="E979" s="570"/>
      <c r="F979" s="570"/>
      <c r="G979" s="570"/>
      <c r="H979" s="570"/>
      <c r="I979" s="570"/>
      <c r="J979" s="570"/>
      <c r="K979" s="570"/>
      <c r="L979" s="570"/>
      <c r="M979" s="570"/>
      <c r="N979" s="570"/>
      <c r="O979" s="570"/>
      <c r="P979" s="570"/>
      <c r="Q979" s="570"/>
      <c r="R979" s="570"/>
      <c r="S979" s="570"/>
      <c r="T979" s="570"/>
      <c r="U979" s="570"/>
    </row>
  </sheetData>
  <customSheetViews>
    <customSheetView guid="{13B1CD0E-22BF-4D5B-8FFD-6018405B628C}" filter="1" showAutoFilter="1">
      <autoFilter ref="$A$1:$U$979">
        <filterColumn colId="3">
          <filters blank="1">
            <filter val="Reference learning web app"/>
            <filter val="Reference Learning mobile App"/>
            <filter val="Reference Learning web App"/>
            <filter val="Reference Learning Desktop App"/>
            <filter val="Reference Learning Web App"/>
          </filters>
        </filterColumn>
        <filterColumn colId="17">
          <filters blank="1"/>
        </filterColumn>
      </autoFilter>
    </customSheetView>
    <customSheetView guid="{E4C229AE-E1FF-4717-B95C-882C9AE147D4}" filter="1" showAutoFilter="1">
      <autoFilter ref="$A$1:$U$979">
        <filterColumn colId="5">
          <filters blank="1">
            <filter val="p1"/>
            <filter val="P2"/>
          </filters>
        </filterColumn>
        <filterColumn colId="3">
          <filters blank="1">
            <filter val="Reference learning web app"/>
            <filter val="Reference Learning mobile App"/>
            <filter val="Reference Learning web App"/>
            <filter val="Reference Learning Web App"/>
          </filters>
        </filterColumn>
      </autoFilter>
    </customSheetView>
    <customSheetView guid="{E06C5EAA-DAE0-4020-BF09-1393AB301213}" filter="1" showAutoFilter="1">
      <autoFilter ref="$A$1:$U$979">
        <filterColumn colId="16">
          <filters>
            <filter val="Naveen"/>
            <filter val="Priya"/>
            <filter val="Namrata"/>
          </filters>
        </filterColumn>
      </autoFilter>
    </customSheetView>
    <customSheetView guid="{ECE34591-EB9E-4FA2-BDF4-764CC0BDBC01}" filter="1" showAutoFilter="1">
      <autoFilter ref="$A$1:$U$979">
        <filterColumn colId="3">
          <filters>
            <filter val="Reference learning web app"/>
            <filter val="Reference Learning mobile App"/>
            <filter val="Reference Learning web App"/>
            <filter val="Reference Learning Web App"/>
          </filters>
        </filterColumn>
      </autoFilter>
    </customSheetView>
    <customSheetView guid="{672E6248-8FE7-45E8-9FF7-4289C71F371A}" filter="1" showAutoFilter="1">
      <autoFilter ref="$A$1:$U$979">
        <filterColumn colId="3">
          <filters>
            <filter val="Reference learning web app"/>
            <filter val="Reference Learning mobile App"/>
            <filter val="Reference Learning Mobile App"/>
            <filter val="Reference Learning web App"/>
          </filters>
        </filterColumn>
        <filterColumn colId="17">
          <filters blank="1">
            <filter val="Pass"/>
          </filters>
        </filterColumn>
      </autoFilter>
    </customSheetView>
    <customSheetView guid="{8B8A269F-BAF6-48B0-A17F-2AEAD9F8456E}" filter="1" showAutoFilter="1">
      <autoFilter ref="$A$1:$U$979">
        <filterColumn colId="3">
          <filters>
            <filter val="Reference learning web app"/>
            <filter val="Reference Learning mobile App"/>
            <filter val="Reference Learning Mobile App"/>
            <filter val="Reference Learning web App"/>
          </filters>
        </filterColumn>
        <filterColumn colId="17">
          <filters blank="1"/>
        </filterColumn>
      </autoFilter>
    </customSheetView>
    <customSheetView guid="{7A84FBA6-27E8-4412-99CF-49ADC8AEBC27}" filter="1" showAutoFilter="1">
      <autoFilter ref="$A$1:$U$979">
        <filterColumn colId="17">
          <filters>
            <filter val="NA"/>
          </filters>
        </filterColumn>
      </autoFilter>
    </customSheetView>
    <customSheetView guid="{C8EF618B-0D4B-4E2C-8D18-DB5A72120C6C}" filter="1" showAutoFilter="1">
      <autoFilter ref="$A$1:$U$979">
        <filterColumn colId="5">
          <filters blank="1">
            <filter val="P1"/>
            <filter val="p1"/>
          </filters>
        </filterColumn>
        <filterColumn colId="3">
          <filters blank="1">
            <filter val="Reference learning web app"/>
            <filter val="Reference Learning mobile App"/>
            <filter val="Reference Learning web App"/>
            <filter val="Reference Learning Web App"/>
          </filters>
        </filterColumn>
        <filterColumn colId="17">
          <filters blank="1"/>
        </filterColumn>
      </autoFilter>
    </customSheetView>
    <customSheetView guid="{F9A12190-D750-4158-A1E5-F38E6E90E4A2}" filter="1" showAutoFilter="1">
      <autoFilter ref="$A$1:$U$979">
        <filterColumn colId="3">
          <filters blank="1">
            <filter val="Reference learning web app"/>
            <filter val="Reference Learning mobile App"/>
            <filter val="Reference Learning web App"/>
            <filter val="Reference Learning Web App"/>
          </filters>
        </filterColumn>
        <filterColumn colId="17">
          <filters blank="1"/>
        </filterColumn>
      </autoFilter>
    </customSheetView>
    <customSheetView guid="{3E5BD931-EA7A-44BE-8514-76ACEEB126A5}" filter="1" showAutoFilter="1">
      <autoFilter ref="$A$1:$U$979">
        <filterColumn colId="3">
          <filters>
            <filter val="Reference learning web app"/>
            <filter val="Reference Learning mobile App"/>
            <filter val="Reference Learning web App"/>
            <filter val="Reference Learning Desktop App"/>
          </filters>
        </filterColumn>
        <filterColumn colId="17">
          <filters blank="1"/>
        </filterColumn>
      </autoFilter>
    </customSheetView>
    <customSheetView guid="{2E4A647F-8EF7-4AC1-A470-93FEF1189896}" filter="1" showAutoFilter="1">
      <autoFilter ref="$A$1:$U$979">
        <filterColumn colId="3">
          <filters blank="1">
            <filter val="Reference learning web app"/>
            <filter val="Reference Learning mobile App"/>
            <filter val="Reference Learning web App"/>
            <filter val="Reference Learning Web App"/>
          </filters>
        </filterColumn>
        <filterColumn colId="5">
          <filters blank="1">
            <filter val="P1"/>
            <filter val="p1"/>
          </filters>
        </filterColumn>
        <filterColumn colId="17">
          <filters blank="1"/>
        </filterColumn>
      </autoFilter>
    </customSheetView>
    <customSheetView guid="{832DCCDB-70E2-4AC1-96BE-BF5A193CF13A}" filter="1" showAutoFilter="1">
      <autoFilter ref="$A$1:$U$979">
        <filterColumn colId="3">
          <filters>
            <filter val="Reference learning web app"/>
            <filter val="Reference Learning mobile App"/>
            <filter val="Reference Learning Mobile App"/>
            <filter val="Reference Learning web App"/>
          </filters>
        </filterColumn>
        <filterColumn colId="17">
          <filters blank="1"/>
        </filterColumn>
      </autoFilter>
    </customSheetView>
    <customSheetView guid="{5F53A2FE-7BEB-4296-9244-CA9C804CCE8F}" filter="1" showAutoFilter="1">
      <autoFilter ref="$A$1:$U$979">
        <filterColumn colId="17">
          <filters/>
        </filterColumn>
      </autoFilter>
    </customSheetView>
    <customSheetView guid="{9E811A48-C3E3-4F30-80ED-825CFE84A008}" filter="1" showAutoFilter="1">
      <autoFilter ref="$A$1:$U$979">
        <filterColumn colId="17">
          <filters blank="1">
            <filter val="Pass"/>
          </filters>
        </filterColumn>
      </autoFilter>
    </customSheetView>
    <customSheetView guid="{1A5B226A-C081-4088-930E-C42D7A28A4F1}" filter="1" showAutoFilter="1">
      <autoFilter ref="$A$1:$U$979">
        <filterColumn colId="3">
          <filters blank="1">
            <filter val="Reference learning web app"/>
            <filter val="Reference Learning mobile App"/>
            <filter val="Reference Learning Mobile App"/>
            <filter val="Reference Learning web App"/>
          </filters>
        </filterColumn>
        <filterColumn colId="17">
          <filters blank="1"/>
        </filterColumn>
      </autoFilter>
    </customSheetView>
    <customSheetView guid="{F3606F98-A720-4C0C-867F-6272E1163452}" filter="1" showAutoFilter="1">
      <autoFilter ref="$A$1:$U$979">
        <filterColumn colId="5">
          <filters blank="1">
            <filter val="P1"/>
            <filter val="p1"/>
          </filters>
        </filterColumn>
        <filterColumn colId="3">
          <filters blank="1">
            <filter val="Reference learning web app"/>
            <filter val="Reference Learning mobile App"/>
            <filter val="Reference Learning web App"/>
            <filter val="Reference Learning Web App"/>
          </filters>
        </filterColumn>
        <filterColumn colId="17">
          <filters blank="1"/>
        </filterColumn>
      </autoFilter>
    </customSheetView>
    <customSheetView guid="{765B0A27-960D-4C8D-94E2-1035F77422DE}" filter="1" showAutoFilter="1">
      <autoFilter ref="$A$1:$U$979">
        <filterColumn colId="3">
          <filters blank="1">
            <filter val="Reference learning web app"/>
            <filter val="Reference Learning mobile App"/>
            <filter val="Reference Learning web App"/>
            <filter val="Reference Learning Web App"/>
          </filters>
        </filterColumn>
      </autoFilter>
    </customSheetView>
    <customSheetView guid="{71623A15-00CB-4385-B295-F9950A45FB02}" filter="1" showAutoFilter="1">
      <autoFilter ref="$A$1:$U$979">
        <filterColumn colId="3">
          <filters>
            <filter val="Reference learning web app"/>
            <filter val="Reference Learning mobile App"/>
            <filter val="Reference Learning Mobile App"/>
            <filter val="Reference Learning web App"/>
          </filters>
        </filterColumn>
        <filterColumn colId="17">
          <filters blank="1">
            <filter val="Pass"/>
          </filters>
        </filterColumn>
      </autoFilter>
    </customSheetView>
    <customSheetView guid="{6BDE1F70-F2DA-45AE-A1D2-BA059E32CE2D}" filter="1" showAutoFilter="1">
      <autoFilter ref="$A$1:$U$979">
        <filterColumn colId="3">
          <filters>
            <filter val="Reference learning web app"/>
            <filter val="Reference Learning mobile App"/>
            <filter val="Reference Learning Mobile App"/>
            <filter val="Reference Learning web App"/>
          </filters>
        </filterColumn>
        <filterColumn colId="17">
          <filters blank="1"/>
        </filterColumn>
      </autoFilter>
    </customSheetView>
    <customSheetView guid="{BF1A60A3-266E-49C5-992A-6E5B61B0C431}" filter="1" showAutoFilter="1">
      <autoFilter ref="$A$1:$U$979">
        <filterColumn colId="3">
          <filters blank="1">
            <filter val="Reference learning web app"/>
            <filter val="Reference Learning mobile App"/>
            <filter val="Reference Learning web App"/>
            <filter val="Reference Learning Web App"/>
          </filters>
        </filterColumn>
        <filterColumn colId="13">
          <filters blank="1">
            <filter val="verifyProgressupdateforPDFinCourse"/>
            <filter val="VerifyCollectionTrackableEnabledShouldInheritCourseUI"/>
            <filter val="verifyCourseTOCPageMessagesForExpiredCourses"/>
            <filter val="verifyCourseProgressUpdatedPartially&#10;verifyCourseProgressUpdatedAfterEnrollmentEndDate"/>
            <filter val="VerifyProgressNotUpdatedConsumepartiallyMp4InCourse"/>
            <filter val="verifySyncProgressNowPostCompletingTheCourse"/>
            <filter val="verifyDisplayOfMeritCertificateInMyLearningAndLearnerPassbookSectionForConsumingOldCourse"/>
            <filter val="VerifyCourseProgressShouldGetUpdatedWithEpubContainsCourse"/>
            <filter val="verifyUserAbleToSeeProfileNameChangePopupPostClickingStartLearningBtnInTrackableBook"/>
            <filter val="verifyUserAbleToConsumeOngoingBatchInExpiredCourse"/>
            <filter val="coursemultipleunits"/>
            <filter val="verifyCourseProgressShouldNotUpdateForHTMLContentForPartiallyConsuming"/>
            <filter val="newcertificateviewanddownloadincourse"/>
            <filter val="verifyDownloadBtnInCertificateSectionOfProfilePage"/>
            <filter val="verifyProfileNamePopupWhileConsumingCertificateCourse"/>
            <filter val="verifyCourseLastUpdatedMessageInCourseTOC"/>
            <filter val="AddUserLimitMsg"/>
            <filter val="verifyUserNavigatedToOpenBatchesDirectlyWithoutSeeingExpiredBatchPopup"/>
            <filter val="CopiedOfCopiedVerifySourceCourseInformationIsSameAsDataGivenByUserDuringCreation"/>
            <filter val="coursebatchpopup"/>
            <filter val="verifyBestScoreInAssessmentInCourseTOC"/>
            <filter val="verifyUserAbleConsumePDFCourseTillLastPageAndProgressUpdated"/>
            <filter val="singlepagepdfcourse"/>
            <filter val="verifyConsumedTrackableCollectionUnderNonTrackableCollectionIsDisplayedUnderContinueLearningSection"/>
            <filter val="verifyCourseTOCPageMessagesForExpiredAndEnrollmentEndDateCourses"/>
            <filter val="verifyConsentPopUpIsDisplayedForCourseAndTraceableCollection"/>
            <filter val="verifyEnrolledCoursesAndTrackableCollectionBasedOnTheEnrolledDateInMyLearningSection"/>
            <filter val="verifyProfileNamePopupIsDisplayedAfterJoiningOngoingbatchFromMultipleBatches"/>
            <filter val="ConsumeMp4InCourseAndValidate"/>
            <filter val="verifyExpiredCourses"/>
            <filter val="SngleBatchVerification"/>
            <filter val="newcertificateviewincourse"/>
            <filter val="verifyUserAbleToEnrollCourseFromCourseTOCWthOldUser"/>
            <filter val="verifyCourseHeaders"/>
            <filter val="verifyUserAbleToDownloadTheContent"/>
            <filter val="JoinTrainLoginPageHasGmailLogin"/>
            <filter val="validateSameCourseProgressAfterReEnrollingToCourse"/>
            <filter val="bestscoreandmaxattemptretainedincourse"/>
            <filter val="verifyCreatorIsNotAbleToEnrollCourse"/>
            <filter val="verifyCourseProgressUpdatedForYoutubeVideo"/>
            <filter val="validateFirstContentOfTheCourseStartsToPlayPostClickingonStartLearningButton"/>
            <filter val="verifyUserAbleToConsumeAlreadyJoinedCourseAndBatchExpired"/>
            <filter val="noProfileNameChangePopupWhileConsumingCourseWhenLoggedInWithSSOUser"/>
            <filter val="nameChangePopupIsDisplayedForCustodianUser"/>
            <filter val="verifyBestScoreNotBeDisplayedForNotAttemptedAssessment"/>
            <filter val="verifyOngoingBatchesInACourseWithMultipleOngoingbatches"/>
            <filter val="verifyCourseProgressGetUpdatedForMP4"/>
            <filter val="newcollectioncertificatedownload&#10;newcertificateviewanddownloadincollection"/>
            <filter val="verifyProfileSharingConsentpopupFlagInCourseTOC"/>
            <filter val="verifySearchCourseLinkedWithQRCode"/>
            <filter val="oldcertificateviewanddownloadincourse"/>
            <filter val="verifyProfileNameChangePopupIsNotDisplayedForTrackableColletionWithoutCertificate"/>
            <filter val="verifyCourseProgressUpdateForH5PContentAfterClickOnNextAndPreviousModule"/>
            <filter val="verifycourserelevantInCourseDetailsPage"/>
            <filter val="validateAddUserButtonIsDisplayedInCamelCasing"/>
            <filter val="verifyEnrolledCourseInHomePageAndProfilePageUnderMyLearningSection"/>
            <filter val="verifyMUAUsersInMoreButtonInHamburgerMenu"/>
            <filter val="verifyCourseCompletionMessageForCourseWithCertificate"/>
            <filter val="verifyCourseProgressIsDisabledInCourseCard"/>
            <filter val="verifyCourseAssessmentBestScoreWithEnrollmentEndDatePassed"/>
            <filter val="coursebatchstartdate"/>
            <filter val="verifySameCourseProgressPostLeaveAndRejoinTheCourse"/>
            <filter val="profileoldcertificatedownloadincourse"/>
            <filter val="verifyLoadingScreenIsDisplayedToUserPostClickingNextButton"/>
            <filter val="verifyOngoingAndExpiredBatchesListInPopupPostClicingOnJoinCourseBtn"/>
            <filter val="courseupcomingbatchstartdate"/>
            <filter val="validateTimerNotDisplayedInCourseWithNoEndDate"/>
            <filter val="CourseTOCPageVerify"/>
            <filter val="verifyEarnCertificateAndRulesToEarnCertificateInCourseTOC"/>
            <filter val="coursebatchenrolmentdate"/>
            <filter val="verifyUserAbleToClickMoreBtnAndScrollTillEndInCourseAndMyLearningSections"/>
            <filter val="verifyShareIconAndConsumeCourseAfterJoinCourse"/>
            <filter val="syncprogressincourse"/>
            <filter val="verifytrackablecollectiononorder"/>
            <filter val="verifyLabelsForTrackableCollections"/>
            <filter val="verifyCoursesAfterAppliedCourseFilters"/>
            <filter val="verifyUserAbleToConsumeOngoingCourseFromProfile"/>
            <filter val="verifyUserAbleToEnrollConsumeCourseContent"/>
            <filter val="verifyUserAbleToIdentifySearchedCourseInTheSearchList"/>
            <filter val="verifyUserNotAbleToEnrollTheCourseWithEnrollementEndDatePassed"/>
            <filter val="verifyCourseProgressUpdatedConsumeVideoContent"/>
            <filter val="verifyJoinCourseButtonStartLearningAndCompleteCourseMessage"/>
            <filter val="verifyDisplayOfMeritCertificateInMyLearningAndLearnerPassbookSectionForConsumingNewCourse"/>
            <filter val="coursebatchselectionpopup"/>
            <filter val="AnonymousUserFilterApplyInTrainingTab"/>
            <filter val="verifyDisplayOfCertificateInMyLearningAndLearnerPassbookSectionForConsumingNewCourse"/>
            <filter val="verifyCourseIsNotHavingCertificateMsg"/>
            <filter val="AddActivitsInGroup"/>
            <filter val="verifyBestScoreForAlreadyConsumedOldCourseWithAssessment"/>
            <filter val="verifyUnableToJoinCourseForFutureBatch"/>
            <filter val="resumecoursebatchselectionpopup"/>
            <filter val="verifyUserShouldRedirectToOngoingCoursePostSearchAndClickCourse"/>
            <filter val="SwitchUser"/>
            <filter val="verifyUserAbleToConsumeOngoingCourseFromMyCourseSection"/>
            <filter val="SwitchUserLIUAAndMUA"/>
            <filter val="verifyConsentPopupDisplayedOncePostRelauchAppAndConsumeSameCourse"/>
            <filter val="verifynewcourseconsentpopup"/>
            <filter val="verifyNoteMessageShouldBeDisplayedPostCompletingTheCourseWithCertificate"/>
            <filter val="verifyChangeProfileNameWhileConsumeCourse&#10;&#10;verifyChangedProfileNameIsDisplayedInCertificate"/>
            <filter val="verifyEditIconIsDisplayedNextToProfileNameInProfileNameChangePopup"/>
            <filter val="verifyProfileSharingInfoDetailsAndConsentFlagInCourseTOC"/>
            <filter val="verifyCompletedCourseAndNoCertificateMsg"/>
            <filter val="anonymousUserAbleToSearchCourse"/>
            <filter val="NoLeaveCourseForCompletedCourse"/>
            <filter val="verifyMainUserProfileShouldNotAffectPostSwitchUserUpdatesTheRoleInProfile"/>
            <filter val="verifyCertificateCriteriaLabelInCertificateAttachedCourseTOC"/>
            <filter val="verifyLastAttemptLeftMessageWhileConsumingAnAssessment"/>
            <filter val="verifyUserValidatedProfileDetailsInPopupPostClickingJoinCourseBtn"/>
            <filter val="verifyNoEarnCertificateFieldInCourseTOCPage"/>
            <filter val="userenrolsandconsumthecourse"/>
            <filter val="verifyOngoingAndCompletedCourseInProfilesection"/>
            <filter val="verifyCoursesBasedOnSubjectAndOthersGroup"/>
            <filter val="verifyNoJoinCourseButtonForExpiredCourse"/>
            <filter val="verifyCourseProgressShouldNotUpdateForEpubContentForPartiallyConsuming"/>
            <filter val="VerifyCollectionTrackableDisabledShouldInheritBookUI"/>
            <filter val="verifyCourseProgressnotUpdatedWhenPlayYoutubeVideoPartially"/>
            <filter val="verifyUserNotAbleToSeeLastUpdatedMsgPostUnenrolledFromCourse"/>
            <filter val="VerifyPostClickingonAddUserShouldNavigatetoChooseUsersPage"/>
            <filter val="verifyCourseProgressUpdateForHTMLContentAfterClickOnNextAndPreviousModule"/>
            <filter val="ValidateDownloadDeleteSAndShareButtons"/>
            <filter val="TrainingSecForGstUsrs"/>
            <filter val="validateTimerIsDisplayedInCourseAndTrackableCollectionForEnrollmentEndDate"/>
            <filter val="verifyLeaveTraining"/>
            <filter val="verifyProgressandBestScoreUpdateforExpiredCourse"/>
            <filter val="verifyUserAbleToSeeProfileNameChangePopupPostClickingStartLearningBtnInTrackableCollection"/>
            <filter val="ConsumePDFInCourseAndValidate"/>
            <filter val="verifycoursebatchselectionpopupafterenrol"/>
            <filter val="verifyEnrolledCourseTrackableCollectionAndMyLearningSectionInHomePage"/>
            <filter val="verifyJoinAndConsumeCourse&#10;&#10;verifyCourseProgressAndBestScoreforenrollementenddateoverCourse"/>
            <filter val="verifyConsumedCourseOfParentIsNotDisplayedForChildUser"/>
            <filter val="ValidateCourseCompletionMessageShouldBeDisplayedIfUserIsInLastPageOfPDf"/>
            <filter val="verifyTrackableCollectionOrganisedBasedOnLastDateOfAccessingInContinueLearningSection"/>
            <filter val="RecentlySearchedKeyWorkdVerify"/>
            <filter val="AddUsers"/>
            <filter val="verifyUserIsNotAllowedToTakeMoreThanMaximumAttemptsSetInACourse"/>
            <filter val="verifyMaximumAttemptsCrossedMessageInLimitedAttemptQuestionSet"/>
            <filter val="verifyCreditLicenseInfoInCourseTOC"/>
            <filter val="verifyUserAbleToEnrollCourseFromCourseTOCWthNewUser"/>
            <filter val="VerifyProgressNotUpdatedConsumeLessThan20perOfPDF"/>
            <filter val="verifyConsumedTrackableCourseUnderNonTrackableCollectionIsDisplayedInLibraryPage"/>
            <filter val="verifyCourseProgressnotUpdatedWhenPlayVideoContentPartially"/>
            <filter val="VerifySunbirdIdIsDisPlayedInEnglish&#10;&#10;VerifySunbirdIDIsDisplayedWithTwoCharacter"/>
            <filter val="verifyCourseSharing"/>
            <filter val="VerifySourceCourseInformationIsSameAsDataGivenByUserDuringCreationForCopiedCourse"/>
            <filter val="verifyExpiredCourseInMylearingSectionOfHomePageAndProfilePage"/>
            <filter val="resumecoursebatchselectionpopupnew"/>
            <filter val="verifyPageNotFoundErrorMessageInCourseWithPDFContent"/>
            <filter val="verifyGreenTickMarkPostCompletingCourseUnitsInACourse"/>
            <filter val="validateNoYOBPopupForAnyUser"/>
            <filter val="verifyLIUAAbleToAccessAllMUAAccountsInUsersList"/>
            <filter val="verifycontinuelearningincourse"/>
            <filter val="verifyUserAbleToSeeProfileNameChangePopupPostClickingStartLearningBtnInCourse"/>
            <filter val="verifyCertificateDownloadingToastMessage"/>
            <filter val="verifyUserAbleToJoinCoursePostClickingJoinCourseBtnForAlreadyCreatedUpcomingBatchCourse"/>
            <filter val="validateTimerDisplayedInCourseExpireInTwoDays"/>
            <filter val="verifyCourseEndDateAndEnrollmentEndDateInCourseDetailsPage"/>
          </filters>
        </filterColumn>
      </autoFilter>
    </customSheetView>
    <customSheetView guid="{E6EF4F00-8545-48D5-B48D-5B3DB884D8E4}" filter="1" showAutoFilter="1">
      <autoFilter ref="$A$1:$U$979">
        <filterColumn colId="3">
          <filters>
            <filter val="Reference learning web app"/>
            <filter val="Reference Learning mobile App"/>
            <filter val="Reference Learning web App"/>
            <filter val="Reference Learning Desktop App"/>
          </filters>
        </filterColumn>
      </autoFilter>
    </customSheetView>
    <customSheetView guid="{2451F669-8593-4D4D-9AB5-4773C1EB6A9D}" filter="1" showAutoFilter="1">
      <autoFilter ref="$A$1:$U$979">
        <filterColumn colId="3">
          <filters blank="1">
            <filter val="Reference learning web app"/>
            <filter val="Reference Learning mobile App"/>
            <filter val="Reference Learning web App"/>
            <filter val="Reference Learning Desktop App"/>
            <filter val="Reference Learning Web App"/>
          </filters>
        </filterColumn>
        <filterColumn colId="17">
          <filters blank="1"/>
        </filterColumn>
      </autoFilter>
    </customSheetView>
    <customSheetView guid="{9236D606-6B4E-46C9-A52E-2DFF629BF5D8}" filter="1" showAutoFilter="1">
      <autoFilter ref="$A$1:$U$979">
        <filterColumn colId="3">
          <filters>
            <filter val="Reference learning web app"/>
            <filter val="Reference Learning mobile App"/>
            <filter val="Reference Learning web App"/>
            <filter val="Reference Learning Desktop App"/>
          </filters>
        </filterColumn>
        <filterColumn colId="17">
          <filters blank="1"/>
        </filterColumn>
      </autoFilter>
    </customSheetView>
    <customSheetView guid="{2F19E93E-B2C0-4AB2-8F1C-EB721562D28D}" filter="1" showAutoFilter="1">
      <autoFilter ref="$A$1:$U$979">
        <filterColumn colId="19">
          <filters>
            <filter val="Deprecated"/>
            <filter val="Known Bug"/>
            <filter val="Diksha Specific"/>
          </filters>
        </filterColumn>
      </autoFilter>
    </customSheetView>
  </customSheetViews>
  <dataValidations>
    <dataValidation type="list" allowBlank="1" showErrorMessage="1" sqref="Q139 Q144 Q578:Q584">
      <formula1>"Manjula,Namrata,Naveen,Poornima,Priya,Raghavendira,Automation Execution1,Automation Execution2"</formula1>
    </dataValidation>
    <dataValidation type="list" allowBlank="1" showErrorMessage="1" sqref="S34">
      <formula1>"Aparna,Manjula,Namrata,Naveen,Poornima,Priya,Raghavendira,Automation Execution 1"</formula1>
    </dataValidation>
    <dataValidation type="list" allowBlank="1" showErrorMessage="1" sqref="O578:P584">
      <formula1>"22/04/2022,23/04/2024,24/04/2024,25/04/2024,29/04/2024,30/04/2024,02/05/2024,03/05/2024,02/05/2024,03/05/2024,08/05/2024,09/05/2024,10/05/2024,13/05/2024,14/05/2024,22/05/2024,25/06/2024"</formula1>
    </dataValidation>
    <dataValidation type="list" allowBlank="1" showErrorMessage="1" sqref="G2:G577">
      <formula1>"Already Automated,Cannot be automated,Pending feasibility,To be automated"</formula1>
    </dataValidation>
    <dataValidation type="list" allowBlank="1" showErrorMessage="1" sqref="H2:H584">
      <formula1>"CC,ETB,TPD,UO"</formula1>
    </dataValidation>
    <dataValidation type="list" allowBlank="1" showErrorMessage="1" sqref="U34 R2:R584">
      <formula1>"Pass,Fail,NA,Blocked"</formula1>
    </dataValidation>
    <dataValidation type="list" allowBlank="1" showErrorMessage="1" sqref="T2:T33 T35:T577">
      <formula1>"Deprecated,Known Bug,Diksha Specific"</formula1>
    </dataValidation>
    <dataValidation type="list" allowBlank="1" showErrorMessage="1" sqref="D578:D584">
      <formula1>"Reference Learning Desktop App,Reference Learning Web App,Reference Learning Mobile App"</formula1>
    </dataValidation>
    <dataValidation type="list" allowBlank="1" showErrorMessage="1" sqref="T578:T584">
      <formula1>"Deprecated,Known Bug"</formula1>
    </dataValidation>
    <dataValidation type="list" allowBlank="1" showErrorMessage="1" sqref="P2:P33 P35:P577">
      <formula1>"19/04/2024,22/04/2024,23/04/2024,24/04/2024,25/04/2024,29/04/2024,30/04/2024,02/05/2024,03/05/2024,06/05/2024,7/05/2024,08/05/2024,09/05/2024,10/05/2024,13/05/2024"</formula1>
    </dataValidation>
    <dataValidation type="list" allowBlank="1" showErrorMessage="1" sqref="P34">
      <formula1>"7/06/2023,8/06/2023,9/06/2023,12/06/2023,13/06/2023,6/06/2023,14/06/2023,15/06/2023,16/06/2023,19/06/2023,20/06/2023,21/06/2023,22/06/2023,23/06/2023,26/06/2023,27/06/2023,28/06/2023,29/06/2023,30/06/2023"</formula1>
    </dataValidation>
    <dataValidation type="list" allowBlank="1" showErrorMessage="1" sqref="T34">
      <formula1>"Pass,Blocked,NA,Fail"</formula1>
    </dataValidation>
    <dataValidation type="list" allowBlank="1" showErrorMessage="1" sqref="F2:F584">
      <formula1>"P1,P2"</formula1>
    </dataValidation>
    <dataValidation type="list" allowBlank="1" showErrorMessage="1" sqref="Q2:Q33 Q35:Q138 Q140:Q143 Q145:Q577">
      <formula1>"Automation Execution 1,Automation Execution 2,Manjula,Namrata,Naveen,Poornima,Priya,Raghavendira"</formula1>
    </dataValidation>
    <dataValidation type="list" allowBlank="1" showErrorMessage="1" sqref="D2:D577">
      <formula1>"Reference Learning Desktop App,Reference Learning Mobile App,Reference Learning Web App"</formula1>
    </dataValidation>
    <dataValidation type="list" allowBlank="1" showErrorMessage="1" sqref="G578:G584">
      <formula1>"Already Automated,Cannot be Automated,Pending feasibility,To be automated"</formula1>
    </dataValidation>
  </dataValidations>
  <hyperlinks>
    <hyperlink r:id="rId1" ref="B16"/>
    <hyperlink r:id="rId2" ref="B17"/>
    <hyperlink r:id="rId3" ref="B21"/>
    <hyperlink r:id="rId4" ref="B22"/>
    <hyperlink r:id="rId5" ref="B27"/>
    <hyperlink r:id="rId6" ref="B30"/>
    <hyperlink r:id="rId7" ref="B33"/>
    <hyperlink r:id="rId8" ref="B34"/>
    <hyperlink r:id="rId9" ref="S64"/>
    <hyperlink r:id="rId10" ref="S77"/>
    <hyperlink r:id="rId11" ref="S91"/>
    <hyperlink r:id="rId12" ref="B103"/>
    <hyperlink r:id="rId13" ref="B108"/>
    <hyperlink r:id="rId14" ref="B109"/>
    <hyperlink r:id="rId15" ref="B122"/>
    <hyperlink r:id="rId16" ref="B126"/>
    <hyperlink r:id="rId17" ref="B145"/>
    <hyperlink r:id="rId18" ref="B146"/>
    <hyperlink r:id="rId19" ref="B148"/>
    <hyperlink r:id="rId20" ref="B149"/>
    <hyperlink r:id="rId21" ref="B150"/>
    <hyperlink r:id="rId22" ref="B151"/>
    <hyperlink r:id="rId23" ref="B153"/>
    <hyperlink r:id="rId24" ref="B154"/>
    <hyperlink r:id="rId25" ref="B155"/>
    <hyperlink r:id="rId26" ref="B156"/>
    <hyperlink r:id="rId27" ref="B157"/>
    <hyperlink r:id="rId28" ref="B158"/>
    <hyperlink r:id="rId29" ref="B159"/>
    <hyperlink r:id="rId30" ref="B160"/>
    <hyperlink r:id="rId31" ref="B161"/>
    <hyperlink r:id="rId32" ref="B162"/>
    <hyperlink r:id="rId33" ref="B165"/>
    <hyperlink r:id="rId34" ref="B166"/>
    <hyperlink r:id="rId35" ref="B167"/>
    <hyperlink r:id="rId36" ref="B169"/>
    <hyperlink r:id="rId37" ref="B172"/>
    <hyperlink r:id="rId38" ref="B174"/>
    <hyperlink r:id="rId39" ref="B184"/>
    <hyperlink r:id="rId40" ref="B185"/>
    <hyperlink r:id="rId41" ref="B187"/>
    <hyperlink r:id="rId42" ref="B188"/>
    <hyperlink r:id="rId43" ref="B189"/>
    <hyperlink r:id="rId44" ref="S194"/>
    <hyperlink r:id="rId45" ref="S235"/>
    <hyperlink r:id="rId46" ref="S250"/>
    <hyperlink r:id="rId47" ref="S261"/>
    <hyperlink r:id="rId48" ref="S262"/>
    <hyperlink r:id="rId49" ref="S263"/>
    <hyperlink r:id="rId50" ref="S264"/>
    <hyperlink r:id="rId51" ref="S275"/>
    <hyperlink r:id="rId52" ref="S276"/>
    <hyperlink r:id="rId53" ref="S277"/>
    <hyperlink r:id="rId54" ref="S278"/>
    <hyperlink r:id="rId55" ref="S282"/>
    <hyperlink r:id="rId56" ref="S302"/>
    <hyperlink r:id="rId57" ref="S304"/>
    <hyperlink r:id="rId58" ref="S305"/>
    <hyperlink r:id="rId59" ref="S306"/>
    <hyperlink r:id="rId60" ref="S307"/>
    <hyperlink r:id="rId61" ref="B311"/>
    <hyperlink r:id="rId62" ref="S323"/>
    <hyperlink r:id="rId63" ref="B324"/>
    <hyperlink r:id="rId64" ref="B325"/>
    <hyperlink r:id="rId65" ref="B327"/>
    <hyperlink r:id="rId66" ref="B329"/>
    <hyperlink r:id="rId67" ref="B330"/>
    <hyperlink r:id="rId68" ref="B331"/>
    <hyperlink r:id="rId69" ref="B332"/>
    <hyperlink r:id="rId70" ref="B334"/>
    <hyperlink r:id="rId71" ref="B335"/>
    <hyperlink r:id="rId72" ref="B373"/>
    <hyperlink r:id="rId73" ref="B379"/>
    <hyperlink r:id="rId74" ref="S380"/>
    <hyperlink r:id="rId75" ref="S388"/>
    <hyperlink r:id="rId76" ref="S390"/>
    <hyperlink r:id="rId77" ref="S391"/>
    <hyperlink r:id="rId78" ref="S402"/>
    <hyperlink r:id="rId79" ref="B467"/>
    <hyperlink r:id="rId80" ref="B468"/>
    <hyperlink r:id="rId81" ref="B469"/>
    <hyperlink r:id="rId82" ref="B470"/>
    <hyperlink r:id="rId83" ref="B471"/>
    <hyperlink r:id="rId84" ref="S477"/>
    <hyperlink r:id="rId85" ref="B519"/>
    <hyperlink r:id="rId86" ref="B520"/>
    <hyperlink r:id="rId87" ref="B544"/>
    <hyperlink r:id="rId88" ref="B549"/>
    <hyperlink r:id="rId89" ref="B563"/>
    <hyperlink r:id="rId90" ref="B564"/>
    <hyperlink r:id="rId91" ref="B565"/>
    <hyperlink r:id="rId92" ref="B566"/>
    <hyperlink r:id="rId93" ref="B567"/>
    <hyperlink r:id="rId94" ref="B568"/>
    <hyperlink r:id="rId95" ref="B569"/>
    <hyperlink r:id="rId96" ref="B571"/>
    <hyperlink r:id="rId97" ref="C574"/>
    <hyperlink r:id="rId98" ref="C575"/>
  </hyperlinks>
  <drawing r:id="rId99"/>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4" max="4" width="14.75"/>
    <col customWidth="1" min="9" max="9" width="31.25"/>
    <col customWidth="1" min="10" max="10" width="20.63"/>
    <col customWidth="1" min="11" max="11" width="26.0"/>
    <col customWidth="1" min="12" max="12" width="27.75"/>
  </cols>
  <sheetData>
    <row r="1">
      <c r="A1" s="571" t="s">
        <v>2236</v>
      </c>
      <c r="B1" s="572" t="s">
        <v>2237</v>
      </c>
      <c r="C1" s="572" t="s">
        <v>2238</v>
      </c>
      <c r="D1" s="572" t="s">
        <v>6418</v>
      </c>
      <c r="E1" s="572" t="s">
        <v>2240</v>
      </c>
      <c r="F1" s="572" t="s">
        <v>2241</v>
      </c>
      <c r="G1" s="573" t="s">
        <v>451</v>
      </c>
      <c r="H1" s="572" t="s">
        <v>2243</v>
      </c>
      <c r="I1" s="572" t="s">
        <v>2244</v>
      </c>
      <c r="J1" s="572" t="s">
        <v>2245</v>
      </c>
      <c r="K1" s="572" t="s">
        <v>454</v>
      </c>
      <c r="L1" s="572" t="s">
        <v>2246</v>
      </c>
      <c r="M1" s="572" t="s">
        <v>2247</v>
      </c>
      <c r="N1" s="572" t="s">
        <v>456</v>
      </c>
      <c r="O1" s="572" t="s">
        <v>1410</v>
      </c>
      <c r="P1" s="572" t="s">
        <v>8724</v>
      </c>
      <c r="Q1" s="572" t="s">
        <v>8725</v>
      </c>
      <c r="R1" s="572" t="s">
        <v>460</v>
      </c>
      <c r="S1" s="572" t="s">
        <v>462</v>
      </c>
    </row>
    <row r="2">
      <c r="A2" s="574" t="s">
        <v>1412</v>
      </c>
      <c r="B2" s="575" t="s">
        <v>6747</v>
      </c>
      <c r="C2" s="575" t="s">
        <v>6457</v>
      </c>
      <c r="D2" s="575" t="s">
        <v>296</v>
      </c>
      <c r="E2" s="575" t="s">
        <v>6555</v>
      </c>
      <c r="F2" s="575" t="s">
        <v>11</v>
      </c>
      <c r="G2" s="576" t="s">
        <v>465</v>
      </c>
      <c r="H2" s="575" t="s">
        <v>847</v>
      </c>
      <c r="I2" s="576" t="s">
        <v>8726</v>
      </c>
      <c r="J2" s="238"/>
      <c r="K2" s="576" t="s">
        <v>8727</v>
      </c>
      <c r="L2" s="576" t="s">
        <v>8728</v>
      </c>
      <c r="M2" s="238"/>
      <c r="N2" s="577" t="s">
        <v>8729</v>
      </c>
      <c r="O2" s="578" t="s">
        <v>3569</v>
      </c>
      <c r="P2" s="578" t="s">
        <v>471</v>
      </c>
      <c r="Q2" s="578" t="s">
        <v>95</v>
      </c>
      <c r="R2" s="238"/>
      <c r="S2" s="238"/>
    </row>
    <row r="3">
      <c r="A3" s="574" t="s">
        <v>1418</v>
      </c>
      <c r="B3" s="575" t="s">
        <v>6747</v>
      </c>
      <c r="C3" s="575" t="s">
        <v>6457</v>
      </c>
      <c r="D3" s="575" t="s">
        <v>296</v>
      </c>
      <c r="E3" s="575" t="s">
        <v>8730</v>
      </c>
      <c r="F3" s="575" t="s">
        <v>12</v>
      </c>
      <c r="G3" s="576" t="s">
        <v>465</v>
      </c>
      <c r="H3" s="575" t="s">
        <v>847</v>
      </c>
      <c r="I3" s="579" t="s">
        <v>8731</v>
      </c>
      <c r="J3" s="576" t="s">
        <v>8732</v>
      </c>
      <c r="K3" s="576" t="s">
        <v>8733</v>
      </c>
      <c r="L3" s="578" t="s">
        <v>8734</v>
      </c>
      <c r="M3" s="238"/>
      <c r="N3" s="576" t="s">
        <v>8735</v>
      </c>
      <c r="O3" s="578" t="s">
        <v>3569</v>
      </c>
      <c r="P3" s="578" t="s">
        <v>471</v>
      </c>
      <c r="Q3" s="578" t="s">
        <v>95</v>
      </c>
      <c r="R3" s="238"/>
      <c r="S3" s="238"/>
    </row>
    <row r="4">
      <c r="A4" s="574" t="s">
        <v>1424</v>
      </c>
      <c r="B4" s="575" t="s">
        <v>6747</v>
      </c>
      <c r="C4" s="575" t="s">
        <v>6457</v>
      </c>
      <c r="D4" s="575" t="s">
        <v>296</v>
      </c>
      <c r="E4" s="575" t="s">
        <v>8730</v>
      </c>
      <c r="F4" s="575" t="s">
        <v>11</v>
      </c>
      <c r="G4" s="576" t="s">
        <v>465</v>
      </c>
      <c r="H4" s="575" t="s">
        <v>847</v>
      </c>
      <c r="I4" s="576" t="s">
        <v>8736</v>
      </c>
      <c r="J4" s="576" t="s">
        <v>8737</v>
      </c>
      <c r="K4" s="576" t="s">
        <v>8738</v>
      </c>
      <c r="L4" s="576" t="s">
        <v>8739</v>
      </c>
      <c r="M4" s="238"/>
      <c r="N4" s="576" t="s">
        <v>8740</v>
      </c>
      <c r="O4" s="578" t="s">
        <v>3569</v>
      </c>
      <c r="P4" s="578" t="s">
        <v>471</v>
      </c>
      <c r="Q4" s="578" t="s">
        <v>95</v>
      </c>
      <c r="R4" s="238"/>
      <c r="S4" s="238"/>
    </row>
    <row r="5">
      <c r="A5" s="574" t="s">
        <v>1429</v>
      </c>
      <c r="B5" s="575" t="s">
        <v>6747</v>
      </c>
      <c r="C5" s="575" t="s">
        <v>6457</v>
      </c>
      <c r="D5" s="575" t="s">
        <v>296</v>
      </c>
      <c r="E5" s="575" t="s">
        <v>6555</v>
      </c>
      <c r="F5" s="575" t="s">
        <v>12</v>
      </c>
      <c r="G5" s="576" t="s">
        <v>465</v>
      </c>
      <c r="H5" s="575" t="s">
        <v>847</v>
      </c>
      <c r="I5" s="576" t="s">
        <v>8741</v>
      </c>
      <c r="J5" s="238"/>
      <c r="K5" s="576" t="s">
        <v>8742</v>
      </c>
      <c r="L5" s="578" t="s">
        <v>8743</v>
      </c>
      <c r="M5" s="238"/>
      <c r="N5" s="576" t="s">
        <v>8744</v>
      </c>
      <c r="O5" s="580" t="s">
        <v>6455</v>
      </c>
      <c r="P5" s="580" t="s">
        <v>490</v>
      </c>
      <c r="Q5" s="580" t="s">
        <v>95</v>
      </c>
      <c r="R5" s="238"/>
      <c r="S5" s="238"/>
    </row>
    <row r="6">
      <c r="A6" s="574" t="s">
        <v>1435</v>
      </c>
      <c r="B6" s="575" t="s">
        <v>6747</v>
      </c>
      <c r="C6" s="575" t="s">
        <v>6457</v>
      </c>
      <c r="D6" s="575" t="s">
        <v>296</v>
      </c>
      <c r="E6" s="575" t="s">
        <v>8730</v>
      </c>
      <c r="F6" s="575" t="s">
        <v>11</v>
      </c>
      <c r="G6" s="576" t="s">
        <v>465</v>
      </c>
      <c r="H6" s="575" t="s">
        <v>847</v>
      </c>
      <c r="I6" s="576" t="s">
        <v>8745</v>
      </c>
      <c r="J6" s="576" t="s">
        <v>8746</v>
      </c>
      <c r="K6" s="576" t="s">
        <v>8747</v>
      </c>
      <c r="L6" s="576" t="s">
        <v>8748</v>
      </c>
      <c r="M6" s="238"/>
      <c r="N6" s="576" t="s">
        <v>8749</v>
      </c>
      <c r="O6" s="578" t="s">
        <v>3569</v>
      </c>
      <c r="P6" s="578" t="s">
        <v>471</v>
      </c>
      <c r="Q6" s="578" t="s">
        <v>95</v>
      </c>
      <c r="R6" s="238"/>
      <c r="S6" s="238"/>
    </row>
    <row r="7">
      <c r="A7" s="574" t="s">
        <v>1440</v>
      </c>
      <c r="B7" s="575" t="s">
        <v>6747</v>
      </c>
      <c r="C7" s="575" t="s">
        <v>6457</v>
      </c>
      <c r="D7" s="575" t="s">
        <v>296</v>
      </c>
      <c r="E7" s="575" t="s">
        <v>8730</v>
      </c>
      <c r="F7" s="575" t="s">
        <v>11</v>
      </c>
      <c r="G7" s="576" t="s">
        <v>465</v>
      </c>
      <c r="H7" s="575" t="s">
        <v>847</v>
      </c>
      <c r="I7" s="576" t="s">
        <v>8750</v>
      </c>
      <c r="J7" s="576" t="s">
        <v>8751</v>
      </c>
      <c r="K7" s="576" t="s">
        <v>8752</v>
      </c>
      <c r="L7" s="576" t="s">
        <v>8750</v>
      </c>
      <c r="M7" s="238"/>
      <c r="N7" s="576" t="s">
        <v>8753</v>
      </c>
      <c r="O7" s="580" t="s">
        <v>6455</v>
      </c>
      <c r="P7" s="580" t="s">
        <v>490</v>
      </c>
      <c r="Q7" s="580" t="s">
        <v>95</v>
      </c>
      <c r="R7" s="238"/>
      <c r="S7" s="238"/>
    </row>
    <row r="8">
      <c r="A8" s="574" t="s">
        <v>1446</v>
      </c>
      <c r="B8" s="575" t="s">
        <v>6747</v>
      </c>
      <c r="C8" s="575" t="s">
        <v>6457</v>
      </c>
      <c r="D8" s="575" t="s">
        <v>296</v>
      </c>
      <c r="E8" s="575" t="s">
        <v>6748</v>
      </c>
      <c r="F8" s="575" t="s">
        <v>11</v>
      </c>
      <c r="G8" s="576" t="s">
        <v>465</v>
      </c>
      <c r="H8" s="575" t="s">
        <v>847</v>
      </c>
      <c r="I8" s="576" t="s">
        <v>8754</v>
      </c>
      <c r="J8" s="576" t="s">
        <v>8755</v>
      </c>
      <c r="K8" s="576" t="s">
        <v>8756</v>
      </c>
      <c r="L8" s="578" t="s">
        <v>8757</v>
      </c>
      <c r="M8" s="238"/>
      <c r="N8" s="576" t="s">
        <v>8758</v>
      </c>
      <c r="O8" s="580" t="s">
        <v>6455</v>
      </c>
      <c r="P8" s="580" t="s">
        <v>490</v>
      </c>
      <c r="Q8" s="580" t="s">
        <v>95</v>
      </c>
      <c r="R8" s="238"/>
      <c r="S8" s="238"/>
    </row>
    <row r="9">
      <c r="A9" s="574" t="s">
        <v>1451</v>
      </c>
      <c r="B9" s="575" t="s">
        <v>6747</v>
      </c>
      <c r="C9" s="575" t="s">
        <v>6457</v>
      </c>
      <c r="D9" s="575" t="s">
        <v>296</v>
      </c>
      <c r="E9" s="575" t="s">
        <v>6748</v>
      </c>
      <c r="F9" s="575" t="s">
        <v>12</v>
      </c>
      <c r="G9" s="576" t="s">
        <v>465</v>
      </c>
      <c r="H9" s="575" t="s">
        <v>847</v>
      </c>
      <c r="I9" s="576" t="s">
        <v>8759</v>
      </c>
      <c r="J9" s="576" t="s">
        <v>8760</v>
      </c>
      <c r="K9" s="576" t="s">
        <v>8761</v>
      </c>
      <c r="L9" s="576" t="s">
        <v>8759</v>
      </c>
      <c r="M9" s="238"/>
      <c r="N9" s="576" t="s">
        <v>8762</v>
      </c>
      <c r="O9" s="580" t="s">
        <v>6455</v>
      </c>
      <c r="P9" s="580" t="s">
        <v>490</v>
      </c>
      <c r="Q9" s="580" t="s">
        <v>95</v>
      </c>
      <c r="R9" s="238"/>
      <c r="S9" s="238"/>
    </row>
    <row r="10">
      <c r="A10" s="574" t="s">
        <v>1454</v>
      </c>
      <c r="B10" s="575" t="s">
        <v>6747</v>
      </c>
      <c r="C10" s="575" t="s">
        <v>6457</v>
      </c>
      <c r="D10" s="575" t="s">
        <v>296</v>
      </c>
      <c r="E10" s="575" t="s">
        <v>6748</v>
      </c>
      <c r="F10" s="575" t="s">
        <v>11</v>
      </c>
      <c r="G10" s="576" t="s">
        <v>465</v>
      </c>
      <c r="H10" s="575" t="s">
        <v>847</v>
      </c>
      <c r="I10" s="576" t="s">
        <v>8763</v>
      </c>
      <c r="J10" s="576" t="s">
        <v>8764</v>
      </c>
      <c r="K10" s="576" t="s">
        <v>8765</v>
      </c>
      <c r="L10" s="576" t="s">
        <v>8763</v>
      </c>
      <c r="M10" s="238"/>
      <c r="N10" s="576" t="s">
        <v>8766</v>
      </c>
      <c r="O10" s="580" t="s">
        <v>6455</v>
      </c>
      <c r="P10" s="580" t="s">
        <v>490</v>
      </c>
      <c r="Q10" s="580" t="s">
        <v>95</v>
      </c>
      <c r="R10" s="238"/>
      <c r="S10" s="238"/>
    </row>
    <row r="11">
      <c r="A11" s="574" t="s">
        <v>1459</v>
      </c>
      <c r="B11" s="575" t="s">
        <v>6747</v>
      </c>
      <c r="C11" s="575" t="s">
        <v>6457</v>
      </c>
      <c r="D11" s="575" t="s">
        <v>296</v>
      </c>
      <c r="E11" s="575" t="s">
        <v>6748</v>
      </c>
      <c r="F11" s="575" t="s">
        <v>11</v>
      </c>
      <c r="G11" s="576" t="s">
        <v>465</v>
      </c>
      <c r="H11" s="575" t="s">
        <v>847</v>
      </c>
      <c r="I11" s="576" t="s">
        <v>8767</v>
      </c>
      <c r="J11" s="576" t="s">
        <v>8768</v>
      </c>
      <c r="K11" s="576" t="s">
        <v>8769</v>
      </c>
      <c r="L11" s="576" t="s">
        <v>8767</v>
      </c>
      <c r="M11" s="238"/>
      <c r="N11" s="576" t="s">
        <v>8762</v>
      </c>
      <c r="O11" s="580" t="s">
        <v>6455</v>
      </c>
      <c r="P11" s="580" t="s">
        <v>490</v>
      </c>
      <c r="Q11" s="580" t="s">
        <v>95</v>
      </c>
      <c r="R11" s="581" t="s">
        <v>8770</v>
      </c>
      <c r="S11" s="238"/>
    </row>
    <row r="12">
      <c r="A12" s="574" t="s">
        <v>1464</v>
      </c>
      <c r="B12" s="575" t="s">
        <v>6747</v>
      </c>
      <c r="C12" s="575" t="s">
        <v>6457</v>
      </c>
      <c r="D12" s="575" t="s">
        <v>296</v>
      </c>
      <c r="E12" s="575" t="s">
        <v>6748</v>
      </c>
      <c r="F12" s="575" t="s">
        <v>11</v>
      </c>
      <c r="G12" s="576" t="s">
        <v>465</v>
      </c>
      <c r="H12" s="575" t="s">
        <v>847</v>
      </c>
      <c r="I12" s="576" t="s">
        <v>8771</v>
      </c>
      <c r="J12" s="576" t="s">
        <v>8772</v>
      </c>
      <c r="K12" s="576" t="s">
        <v>8773</v>
      </c>
      <c r="L12" s="578" t="s">
        <v>8774</v>
      </c>
      <c r="M12" s="238"/>
      <c r="N12" s="576" t="s">
        <v>8775</v>
      </c>
      <c r="O12" s="300" t="s">
        <v>6455</v>
      </c>
      <c r="P12" s="300" t="s">
        <v>490</v>
      </c>
      <c r="Q12" s="300" t="s">
        <v>95</v>
      </c>
      <c r="R12" s="238"/>
      <c r="S12" s="238"/>
    </row>
    <row r="13">
      <c r="A13" s="574" t="s">
        <v>1469</v>
      </c>
      <c r="B13" s="575" t="s">
        <v>6864</v>
      </c>
      <c r="C13" s="575" t="s">
        <v>6865</v>
      </c>
      <c r="D13" s="575" t="s">
        <v>296</v>
      </c>
      <c r="E13" s="575" t="s">
        <v>6555</v>
      </c>
      <c r="F13" s="575" t="s">
        <v>11</v>
      </c>
      <c r="G13" s="576" t="s">
        <v>465</v>
      </c>
      <c r="H13" s="575" t="s">
        <v>847</v>
      </c>
      <c r="I13" s="576" t="s">
        <v>8776</v>
      </c>
      <c r="J13" s="576" t="s">
        <v>8777</v>
      </c>
      <c r="K13" s="576" t="s">
        <v>8778</v>
      </c>
      <c r="L13" s="576" t="s">
        <v>8779</v>
      </c>
      <c r="M13" s="238"/>
      <c r="N13" s="576" t="s">
        <v>8780</v>
      </c>
      <c r="O13" s="580" t="s">
        <v>6455</v>
      </c>
      <c r="P13" s="580" t="s">
        <v>490</v>
      </c>
      <c r="Q13" s="580" t="s">
        <v>95</v>
      </c>
      <c r="R13" s="582"/>
      <c r="S13" s="238"/>
    </row>
    <row r="14">
      <c r="A14" s="574" t="s">
        <v>1474</v>
      </c>
      <c r="B14" s="575" t="s">
        <v>8781</v>
      </c>
      <c r="C14" s="238"/>
      <c r="D14" s="575" t="s">
        <v>296</v>
      </c>
      <c r="E14" s="575" t="s">
        <v>6555</v>
      </c>
      <c r="F14" s="583" t="s">
        <v>11</v>
      </c>
      <c r="G14" s="576" t="s">
        <v>465</v>
      </c>
      <c r="H14" s="575" t="s">
        <v>847</v>
      </c>
      <c r="I14" s="576" t="s">
        <v>8782</v>
      </c>
      <c r="J14" s="576" t="s">
        <v>8783</v>
      </c>
      <c r="K14" s="576" t="s">
        <v>8784</v>
      </c>
      <c r="L14" s="576" t="s">
        <v>8785</v>
      </c>
      <c r="M14" s="238"/>
      <c r="N14" s="576" t="s">
        <v>8786</v>
      </c>
      <c r="O14" s="580" t="s">
        <v>6455</v>
      </c>
      <c r="P14" s="580" t="s">
        <v>490</v>
      </c>
      <c r="Q14" s="580" t="s">
        <v>95</v>
      </c>
      <c r="R14" s="238"/>
      <c r="S14" s="238"/>
    </row>
    <row r="15">
      <c r="A15" s="574" t="s">
        <v>1479</v>
      </c>
      <c r="B15" s="575" t="s">
        <v>8781</v>
      </c>
      <c r="C15" s="238"/>
      <c r="D15" s="575" t="s">
        <v>296</v>
      </c>
      <c r="E15" s="575" t="s">
        <v>8787</v>
      </c>
      <c r="F15" s="575" t="s">
        <v>11</v>
      </c>
      <c r="G15" s="576" t="s">
        <v>465</v>
      </c>
      <c r="H15" s="575" t="s">
        <v>847</v>
      </c>
      <c r="I15" s="576" t="s">
        <v>8788</v>
      </c>
      <c r="J15" s="576" t="s">
        <v>8789</v>
      </c>
      <c r="K15" s="576" t="s">
        <v>8790</v>
      </c>
      <c r="L15" s="576" t="s">
        <v>995</v>
      </c>
      <c r="M15" s="238"/>
      <c r="N15" s="576" t="s">
        <v>8791</v>
      </c>
      <c r="O15" s="580" t="s">
        <v>6455</v>
      </c>
      <c r="P15" s="580" t="s">
        <v>490</v>
      </c>
      <c r="Q15" s="580" t="s">
        <v>95</v>
      </c>
      <c r="R15" s="238"/>
      <c r="S15" s="238"/>
    </row>
    <row r="16">
      <c r="A16" s="574" t="s">
        <v>1485</v>
      </c>
      <c r="B16" s="575" t="s">
        <v>8781</v>
      </c>
      <c r="C16" s="238"/>
      <c r="D16" s="575" t="s">
        <v>296</v>
      </c>
      <c r="E16" s="575" t="s">
        <v>6748</v>
      </c>
      <c r="F16" s="575" t="s">
        <v>12</v>
      </c>
      <c r="G16" s="576" t="s">
        <v>465</v>
      </c>
      <c r="H16" s="575" t="s">
        <v>847</v>
      </c>
      <c r="I16" s="576" t="s">
        <v>8792</v>
      </c>
      <c r="J16" s="576" t="s">
        <v>8783</v>
      </c>
      <c r="K16" s="576" t="s">
        <v>8793</v>
      </c>
      <c r="L16" s="576" t="s">
        <v>8794</v>
      </c>
      <c r="M16" s="238"/>
      <c r="N16" s="576" t="s">
        <v>8795</v>
      </c>
      <c r="O16" s="580" t="s">
        <v>6455</v>
      </c>
      <c r="P16" s="580" t="s">
        <v>490</v>
      </c>
      <c r="Q16" s="580" t="s">
        <v>95</v>
      </c>
      <c r="R16" s="238"/>
      <c r="S16" s="238"/>
    </row>
    <row r="17">
      <c r="A17" s="574" t="s">
        <v>1491</v>
      </c>
      <c r="B17" s="575" t="s">
        <v>8781</v>
      </c>
      <c r="C17" s="238"/>
      <c r="D17" s="575" t="s">
        <v>296</v>
      </c>
      <c r="E17" s="575" t="s">
        <v>6555</v>
      </c>
      <c r="F17" s="575" t="s">
        <v>11</v>
      </c>
      <c r="G17" s="576" t="s">
        <v>465</v>
      </c>
      <c r="H17" s="575" t="s">
        <v>847</v>
      </c>
      <c r="I17" s="576" t="s">
        <v>8796</v>
      </c>
      <c r="J17" s="576" t="s">
        <v>8783</v>
      </c>
      <c r="K17" s="576" t="s">
        <v>8793</v>
      </c>
      <c r="L17" s="578" t="s">
        <v>8797</v>
      </c>
      <c r="M17" s="238"/>
      <c r="N17" s="576" t="s">
        <v>8798</v>
      </c>
      <c r="O17" s="580" t="s">
        <v>6455</v>
      </c>
      <c r="P17" s="580" t="s">
        <v>490</v>
      </c>
      <c r="Q17" s="580" t="s">
        <v>95</v>
      </c>
      <c r="R17" s="238"/>
      <c r="S17" s="238"/>
    </row>
    <row r="18">
      <c r="A18" s="574" t="s">
        <v>1497</v>
      </c>
      <c r="B18" s="584" t="s">
        <v>8799</v>
      </c>
      <c r="C18" s="575" t="s">
        <v>8800</v>
      </c>
      <c r="D18" s="575" t="s">
        <v>296</v>
      </c>
      <c r="E18" s="575" t="s">
        <v>8730</v>
      </c>
      <c r="F18" s="575" t="s">
        <v>11</v>
      </c>
      <c r="G18" s="576" t="s">
        <v>588</v>
      </c>
      <c r="H18" s="575" t="s">
        <v>2267</v>
      </c>
      <c r="I18" s="576" t="s">
        <v>8801</v>
      </c>
      <c r="J18" s="576" t="s">
        <v>8802</v>
      </c>
      <c r="K18" s="576" t="s">
        <v>8803</v>
      </c>
      <c r="L18" s="576" t="s">
        <v>8804</v>
      </c>
      <c r="M18" s="238"/>
      <c r="N18" s="265"/>
      <c r="O18" s="580" t="s">
        <v>6455</v>
      </c>
      <c r="P18" s="580" t="s">
        <v>490</v>
      </c>
      <c r="Q18" s="580" t="s">
        <v>95</v>
      </c>
      <c r="R18" s="238"/>
      <c r="S18" s="238"/>
    </row>
    <row r="19">
      <c r="A19" s="574" t="s">
        <v>1504</v>
      </c>
      <c r="B19" s="584" t="s">
        <v>8799</v>
      </c>
      <c r="C19" s="575" t="s">
        <v>8800</v>
      </c>
      <c r="D19" s="575" t="s">
        <v>296</v>
      </c>
      <c r="E19" s="575" t="s">
        <v>8730</v>
      </c>
      <c r="F19" s="575" t="s">
        <v>11</v>
      </c>
      <c r="G19" s="576" t="s">
        <v>465</v>
      </c>
      <c r="H19" s="575" t="s">
        <v>2267</v>
      </c>
      <c r="I19" s="576" t="s">
        <v>8801</v>
      </c>
      <c r="J19" s="576" t="s">
        <v>8805</v>
      </c>
      <c r="K19" s="576" t="s">
        <v>8806</v>
      </c>
      <c r="L19" s="576" t="s">
        <v>8807</v>
      </c>
      <c r="M19" s="238"/>
      <c r="N19" s="576" t="s">
        <v>8808</v>
      </c>
      <c r="O19" s="580" t="s">
        <v>6455</v>
      </c>
      <c r="P19" s="580" t="s">
        <v>490</v>
      </c>
      <c r="Q19" s="580" t="s">
        <v>95</v>
      </c>
      <c r="R19" s="238"/>
      <c r="S19" s="238"/>
    </row>
    <row r="20">
      <c r="A20" s="574" t="s">
        <v>1511</v>
      </c>
      <c r="B20" s="575" t="s">
        <v>8799</v>
      </c>
      <c r="C20" s="575" t="s">
        <v>8800</v>
      </c>
      <c r="D20" s="575" t="s">
        <v>296</v>
      </c>
      <c r="E20" s="575" t="s">
        <v>8730</v>
      </c>
      <c r="F20" s="575" t="s">
        <v>11</v>
      </c>
      <c r="G20" s="576" t="s">
        <v>465</v>
      </c>
      <c r="H20" s="575" t="s">
        <v>2267</v>
      </c>
      <c r="I20" s="576" t="s">
        <v>8809</v>
      </c>
      <c r="J20" s="576" t="s">
        <v>8810</v>
      </c>
      <c r="K20" s="576" t="s">
        <v>8811</v>
      </c>
      <c r="L20" s="576" t="s">
        <v>8812</v>
      </c>
      <c r="M20" s="238"/>
      <c r="N20" s="576" t="s">
        <v>8813</v>
      </c>
      <c r="O20" s="580" t="s">
        <v>6455</v>
      </c>
      <c r="P20" s="580" t="s">
        <v>490</v>
      </c>
      <c r="Q20" s="580" t="s">
        <v>95</v>
      </c>
      <c r="R20" s="238"/>
      <c r="S20" s="238"/>
    </row>
    <row r="21">
      <c r="A21" s="574" t="s">
        <v>1517</v>
      </c>
      <c r="B21" s="238"/>
      <c r="C21" s="238"/>
      <c r="D21" s="575" t="s">
        <v>296</v>
      </c>
      <c r="E21" s="575" t="s">
        <v>2571</v>
      </c>
      <c r="F21" s="575" t="s">
        <v>11</v>
      </c>
      <c r="G21" s="576" t="s">
        <v>465</v>
      </c>
      <c r="H21" s="575" t="s">
        <v>847</v>
      </c>
      <c r="I21" s="576" t="s">
        <v>8814</v>
      </c>
      <c r="J21" s="238"/>
      <c r="K21" s="576" t="s">
        <v>8815</v>
      </c>
      <c r="L21" s="576" t="s">
        <v>8816</v>
      </c>
      <c r="M21" s="238"/>
      <c r="N21" s="576" t="s">
        <v>4623</v>
      </c>
      <c r="O21" s="300" t="s">
        <v>6455</v>
      </c>
      <c r="P21" s="300" t="s">
        <v>490</v>
      </c>
      <c r="Q21" s="300" t="s">
        <v>95</v>
      </c>
      <c r="R21" s="238"/>
      <c r="S21" s="238"/>
    </row>
    <row r="22">
      <c r="A22" s="574" t="s">
        <v>1523</v>
      </c>
      <c r="B22" s="575" t="s">
        <v>8817</v>
      </c>
      <c r="C22" s="575" t="s">
        <v>2315</v>
      </c>
      <c r="D22" s="575" t="s">
        <v>296</v>
      </c>
      <c r="E22" s="575" t="s">
        <v>6912</v>
      </c>
      <c r="F22" s="575" t="s">
        <v>12</v>
      </c>
      <c r="G22" s="576" t="s">
        <v>465</v>
      </c>
      <c r="H22" s="575" t="s">
        <v>847</v>
      </c>
      <c r="I22" s="576" t="s">
        <v>8818</v>
      </c>
      <c r="J22" s="238"/>
      <c r="K22" s="576" t="s">
        <v>8819</v>
      </c>
      <c r="L22" s="576" t="s">
        <v>8818</v>
      </c>
      <c r="M22" s="238"/>
      <c r="N22" s="577" t="s">
        <v>8820</v>
      </c>
      <c r="O22" s="580" t="s">
        <v>6455</v>
      </c>
      <c r="P22" s="580" t="s">
        <v>490</v>
      </c>
      <c r="Q22" s="580" t="s">
        <v>95</v>
      </c>
      <c r="R22" s="238"/>
      <c r="S22" s="238"/>
    </row>
    <row r="23">
      <c r="A23" s="574" t="s">
        <v>1530</v>
      </c>
      <c r="B23" s="575" t="s">
        <v>8817</v>
      </c>
      <c r="C23" s="575" t="s">
        <v>2315</v>
      </c>
      <c r="D23" s="575" t="s">
        <v>296</v>
      </c>
      <c r="E23" s="575" t="s">
        <v>6912</v>
      </c>
      <c r="F23" s="575" t="s">
        <v>11</v>
      </c>
      <c r="G23" s="576" t="s">
        <v>465</v>
      </c>
      <c r="H23" s="575" t="s">
        <v>847</v>
      </c>
      <c r="I23" s="576" t="s">
        <v>8821</v>
      </c>
      <c r="J23" s="238"/>
      <c r="K23" s="576" t="s">
        <v>8822</v>
      </c>
      <c r="L23" s="578" t="s">
        <v>8821</v>
      </c>
      <c r="M23" s="238"/>
      <c r="N23" s="576" t="s">
        <v>8823</v>
      </c>
      <c r="O23" s="580" t="s">
        <v>6455</v>
      </c>
      <c r="P23" s="580" t="s">
        <v>490</v>
      </c>
      <c r="Q23" s="580" t="s">
        <v>95</v>
      </c>
      <c r="R23" s="238"/>
      <c r="S23" s="238"/>
    </row>
    <row r="24">
      <c r="A24" s="574" t="s">
        <v>1536</v>
      </c>
      <c r="B24" s="575" t="s">
        <v>8817</v>
      </c>
      <c r="C24" s="575" t="s">
        <v>2315</v>
      </c>
      <c r="D24" s="575" t="s">
        <v>296</v>
      </c>
      <c r="E24" s="575" t="s">
        <v>6912</v>
      </c>
      <c r="F24" s="575" t="s">
        <v>11</v>
      </c>
      <c r="G24" s="576" t="s">
        <v>465</v>
      </c>
      <c r="H24" s="575" t="s">
        <v>847</v>
      </c>
      <c r="I24" s="576" t="s">
        <v>8824</v>
      </c>
      <c r="J24" s="238"/>
      <c r="K24" s="576" t="s">
        <v>8822</v>
      </c>
      <c r="L24" s="576" t="s">
        <v>8824</v>
      </c>
      <c r="M24" s="238"/>
      <c r="N24" s="576" t="s">
        <v>8823</v>
      </c>
      <c r="O24" s="580" t="s">
        <v>6455</v>
      </c>
      <c r="P24" s="580" t="s">
        <v>490</v>
      </c>
      <c r="Q24" s="580" t="s">
        <v>95</v>
      </c>
      <c r="R24" s="238"/>
      <c r="S24" s="238"/>
    </row>
    <row r="25">
      <c r="A25" s="574" t="s">
        <v>1542</v>
      </c>
      <c r="B25" s="575" t="s">
        <v>8817</v>
      </c>
      <c r="C25" s="575" t="s">
        <v>2315</v>
      </c>
      <c r="D25" s="575" t="s">
        <v>296</v>
      </c>
      <c r="E25" s="575" t="s">
        <v>6912</v>
      </c>
      <c r="F25" s="575" t="s">
        <v>11</v>
      </c>
      <c r="G25" s="576" t="s">
        <v>465</v>
      </c>
      <c r="H25" s="575" t="s">
        <v>847</v>
      </c>
      <c r="I25" s="576" t="s">
        <v>8825</v>
      </c>
      <c r="J25" s="238"/>
      <c r="K25" s="576" t="s">
        <v>8826</v>
      </c>
      <c r="L25" s="576" t="s">
        <v>8825</v>
      </c>
      <c r="M25" s="238"/>
      <c r="N25" s="576" t="s">
        <v>8823</v>
      </c>
      <c r="O25" s="300" t="s">
        <v>6455</v>
      </c>
      <c r="P25" s="300" t="s">
        <v>490</v>
      </c>
      <c r="Q25" s="300" t="s">
        <v>95</v>
      </c>
      <c r="R25" s="238"/>
      <c r="S25" s="238"/>
    </row>
    <row r="26">
      <c r="A26" s="574" t="s">
        <v>1549</v>
      </c>
      <c r="B26" s="575" t="s">
        <v>8817</v>
      </c>
      <c r="C26" s="575" t="s">
        <v>2315</v>
      </c>
      <c r="D26" s="575" t="s">
        <v>296</v>
      </c>
      <c r="E26" s="575" t="s">
        <v>6912</v>
      </c>
      <c r="F26" s="575" t="s">
        <v>12</v>
      </c>
      <c r="G26" s="576" t="s">
        <v>465</v>
      </c>
      <c r="H26" s="575" t="s">
        <v>847</v>
      </c>
      <c r="I26" s="576" t="s">
        <v>8827</v>
      </c>
      <c r="J26" s="576" t="s">
        <v>8828</v>
      </c>
      <c r="K26" s="576" t="s">
        <v>8829</v>
      </c>
      <c r="L26" s="576" t="s">
        <v>8830</v>
      </c>
      <c r="M26" s="238"/>
      <c r="N26" s="576" t="s">
        <v>8831</v>
      </c>
      <c r="O26" s="300" t="s">
        <v>6455</v>
      </c>
      <c r="P26" s="300" t="s">
        <v>490</v>
      </c>
      <c r="Q26" s="300" t="s">
        <v>95</v>
      </c>
      <c r="R26" s="238"/>
      <c r="S26" s="238"/>
    </row>
    <row r="27">
      <c r="A27" s="574" t="s">
        <v>1557</v>
      </c>
      <c r="B27" s="575" t="s">
        <v>8817</v>
      </c>
      <c r="C27" s="575" t="s">
        <v>2315</v>
      </c>
      <c r="D27" s="575" t="s">
        <v>296</v>
      </c>
      <c r="E27" s="575" t="s">
        <v>6912</v>
      </c>
      <c r="F27" s="575" t="s">
        <v>12</v>
      </c>
      <c r="G27" s="576" t="s">
        <v>465</v>
      </c>
      <c r="H27" s="575" t="s">
        <v>847</v>
      </c>
      <c r="I27" s="576" t="s">
        <v>8832</v>
      </c>
      <c r="J27" s="576" t="s">
        <v>8833</v>
      </c>
      <c r="K27" s="576" t="s">
        <v>8834</v>
      </c>
      <c r="L27" s="576" t="s">
        <v>8835</v>
      </c>
      <c r="M27" s="238"/>
      <c r="N27" s="577" t="s">
        <v>8836</v>
      </c>
      <c r="O27" s="300" t="s">
        <v>6455</v>
      </c>
      <c r="P27" s="300" t="s">
        <v>490</v>
      </c>
      <c r="Q27" s="300" t="s">
        <v>95</v>
      </c>
      <c r="R27" s="238"/>
      <c r="S27" s="238"/>
    </row>
    <row r="28">
      <c r="A28" s="574" t="s">
        <v>1562</v>
      </c>
      <c r="B28" s="575" t="s">
        <v>8817</v>
      </c>
      <c r="C28" s="575" t="s">
        <v>2315</v>
      </c>
      <c r="D28" s="575" t="s">
        <v>296</v>
      </c>
      <c r="E28" s="575" t="s">
        <v>6912</v>
      </c>
      <c r="F28" s="575" t="s">
        <v>12</v>
      </c>
      <c r="G28" s="576" t="s">
        <v>465</v>
      </c>
      <c r="H28" s="575" t="s">
        <v>847</v>
      </c>
      <c r="I28" s="576" t="s">
        <v>8837</v>
      </c>
      <c r="J28" s="576" t="s">
        <v>8838</v>
      </c>
      <c r="K28" s="576" t="s">
        <v>8839</v>
      </c>
      <c r="L28" s="576" t="s">
        <v>8840</v>
      </c>
      <c r="M28" s="238"/>
      <c r="N28" s="577" t="s">
        <v>8841</v>
      </c>
      <c r="O28" s="300" t="s">
        <v>6455</v>
      </c>
      <c r="P28" s="300" t="s">
        <v>490</v>
      </c>
      <c r="Q28" s="300" t="s">
        <v>95</v>
      </c>
      <c r="R28" s="238"/>
      <c r="S28" s="238"/>
    </row>
    <row r="29">
      <c r="A29" s="574" t="s">
        <v>1568</v>
      </c>
      <c r="B29" s="575" t="s">
        <v>8817</v>
      </c>
      <c r="C29" s="575" t="s">
        <v>2315</v>
      </c>
      <c r="D29" s="575" t="s">
        <v>296</v>
      </c>
      <c r="E29" s="575" t="s">
        <v>6912</v>
      </c>
      <c r="F29" s="575" t="s">
        <v>12</v>
      </c>
      <c r="G29" s="576" t="s">
        <v>465</v>
      </c>
      <c r="H29" s="575" t="s">
        <v>847</v>
      </c>
      <c r="I29" s="576" t="s">
        <v>8842</v>
      </c>
      <c r="J29" s="576" t="s">
        <v>8843</v>
      </c>
      <c r="K29" s="576" t="s">
        <v>8844</v>
      </c>
      <c r="L29" s="576" t="s">
        <v>8845</v>
      </c>
      <c r="M29" s="238"/>
      <c r="N29" s="577" t="s">
        <v>8836</v>
      </c>
      <c r="O29" s="300" t="s">
        <v>6455</v>
      </c>
      <c r="P29" s="300" t="s">
        <v>490</v>
      </c>
      <c r="Q29" s="300" t="s">
        <v>95</v>
      </c>
      <c r="R29" s="238"/>
      <c r="S29" s="238"/>
    </row>
    <row r="30">
      <c r="A30" s="574" t="s">
        <v>1574</v>
      </c>
      <c r="B30" s="575" t="s">
        <v>8817</v>
      </c>
      <c r="C30" s="575" t="s">
        <v>2315</v>
      </c>
      <c r="D30" s="575" t="s">
        <v>296</v>
      </c>
      <c r="E30" s="575" t="s">
        <v>6912</v>
      </c>
      <c r="F30" s="575" t="s">
        <v>11</v>
      </c>
      <c r="G30" s="576" t="s">
        <v>465</v>
      </c>
      <c r="H30" s="575" t="s">
        <v>847</v>
      </c>
      <c r="I30" s="576" t="s">
        <v>8846</v>
      </c>
      <c r="J30" s="576" t="s">
        <v>8838</v>
      </c>
      <c r="K30" s="576" t="s">
        <v>8847</v>
      </c>
      <c r="L30" s="576" t="s">
        <v>8848</v>
      </c>
      <c r="M30" s="238"/>
      <c r="N30" s="577" t="s">
        <v>8849</v>
      </c>
      <c r="O30" s="300" t="s">
        <v>6455</v>
      </c>
      <c r="P30" s="300" t="s">
        <v>490</v>
      </c>
      <c r="Q30" s="300" t="s">
        <v>95</v>
      </c>
      <c r="R30" s="238"/>
      <c r="S30" s="238"/>
    </row>
    <row r="31">
      <c r="A31" s="574" t="s">
        <v>1580</v>
      </c>
      <c r="B31" s="575" t="s">
        <v>8817</v>
      </c>
      <c r="C31" s="575" t="s">
        <v>2315</v>
      </c>
      <c r="D31" s="575" t="s">
        <v>296</v>
      </c>
      <c r="E31" s="575" t="s">
        <v>6912</v>
      </c>
      <c r="F31" s="575" t="s">
        <v>11</v>
      </c>
      <c r="G31" s="576" t="s">
        <v>465</v>
      </c>
      <c r="H31" s="575" t="s">
        <v>847</v>
      </c>
      <c r="I31" s="576" t="s">
        <v>8850</v>
      </c>
      <c r="J31" s="576" t="s">
        <v>8851</v>
      </c>
      <c r="K31" s="576" t="s">
        <v>8852</v>
      </c>
      <c r="L31" s="576" t="s">
        <v>8853</v>
      </c>
      <c r="M31" s="238"/>
      <c r="N31" s="577" t="s">
        <v>8849</v>
      </c>
      <c r="O31" s="300" t="s">
        <v>6455</v>
      </c>
      <c r="P31" s="300" t="s">
        <v>490</v>
      </c>
      <c r="Q31" s="300" t="s">
        <v>95</v>
      </c>
      <c r="R31" s="585" t="s">
        <v>1366</v>
      </c>
      <c r="S31" s="238"/>
    </row>
    <row r="32">
      <c r="A32" s="574" t="s">
        <v>1586</v>
      </c>
      <c r="B32" s="238"/>
      <c r="C32" s="238"/>
      <c r="D32" s="575" t="s">
        <v>296</v>
      </c>
      <c r="E32" s="575" t="s">
        <v>2571</v>
      </c>
      <c r="F32" s="575" t="s">
        <v>11</v>
      </c>
      <c r="G32" s="576" t="s">
        <v>465</v>
      </c>
      <c r="H32" s="575" t="s">
        <v>847</v>
      </c>
      <c r="I32" s="576" t="s">
        <v>8854</v>
      </c>
      <c r="J32" s="576" t="s">
        <v>8855</v>
      </c>
      <c r="K32" s="576" t="s">
        <v>8856</v>
      </c>
      <c r="L32" s="576" t="s">
        <v>8857</v>
      </c>
      <c r="M32" s="238"/>
      <c r="N32" s="576" t="s">
        <v>8858</v>
      </c>
      <c r="O32" s="580" t="s">
        <v>6455</v>
      </c>
      <c r="P32" s="580" t="s">
        <v>490</v>
      </c>
      <c r="Q32" s="580" t="s">
        <v>95</v>
      </c>
      <c r="R32" s="238"/>
      <c r="S32" s="238"/>
    </row>
    <row r="33">
      <c r="A33" s="574" t="s">
        <v>1592</v>
      </c>
      <c r="B33" s="238"/>
      <c r="C33" s="238"/>
      <c r="D33" s="575" t="s">
        <v>296</v>
      </c>
      <c r="E33" s="575" t="s">
        <v>2571</v>
      </c>
      <c r="F33" s="575" t="s">
        <v>11</v>
      </c>
      <c r="G33" s="576" t="s">
        <v>465</v>
      </c>
      <c r="H33" s="575" t="s">
        <v>847</v>
      </c>
      <c r="I33" s="576" t="s">
        <v>8859</v>
      </c>
      <c r="J33" s="576" t="s">
        <v>8860</v>
      </c>
      <c r="K33" s="576" t="s">
        <v>8861</v>
      </c>
      <c r="L33" s="576" t="s">
        <v>8862</v>
      </c>
      <c r="M33" s="238"/>
      <c r="N33" s="576" t="s">
        <v>8863</v>
      </c>
      <c r="O33" s="586">
        <v>45478.0</v>
      </c>
      <c r="P33" s="580" t="s">
        <v>490</v>
      </c>
      <c r="Q33" s="580" t="s">
        <v>95</v>
      </c>
      <c r="R33" s="238"/>
      <c r="S33" s="238"/>
    </row>
    <row r="34">
      <c r="A34" s="574" t="s">
        <v>1598</v>
      </c>
      <c r="B34" s="238"/>
      <c r="C34" s="238"/>
      <c r="D34" s="575" t="s">
        <v>296</v>
      </c>
      <c r="E34" s="575" t="s">
        <v>2571</v>
      </c>
      <c r="F34" s="575" t="s">
        <v>11</v>
      </c>
      <c r="G34" s="576" t="s">
        <v>465</v>
      </c>
      <c r="H34" s="575" t="s">
        <v>847</v>
      </c>
      <c r="I34" s="576" t="s">
        <v>8864</v>
      </c>
      <c r="J34" s="576" t="s">
        <v>8865</v>
      </c>
      <c r="K34" s="576" t="s">
        <v>8866</v>
      </c>
      <c r="L34" s="576" t="s">
        <v>8867</v>
      </c>
      <c r="M34" s="238"/>
      <c r="N34" s="576" t="s">
        <v>8863</v>
      </c>
      <c r="O34" s="580" t="s">
        <v>6455</v>
      </c>
      <c r="P34" s="580" t="s">
        <v>490</v>
      </c>
      <c r="Q34" s="580" t="s">
        <v>95</v>
      </c>
      <c r="R34" s="238"/>
      <c r="S34" s="238"/>
    </row>
    <row r="35">
      <c r="A35" s="574" t="s">
        <v>1603</v>
      </c>
      <c r="B35" s="238"/>
      <c r="C35" s="238"/>
      <c r="D35" s="575" t="s">
        <v>296</v>
      </c>
      <c r="E35" s="575" t="s">
        <v>2571</v>
      </c>
      <c r="F35" s="575" t="s">
        <v>11</v>
      </c>
      <c r="G35" s="576" t="s">
        <v>465</v>
      </c>
      <c r="H35" s="575" t="s">
        <v>847</v>
      </c>
      <c r="I35" s="576" t="s">
        <v>8868</v>
      </c>
      <c r="J35" s="576" t="s">
        <v>8869</v>
      </c>
      <c r="K35" s="576" t="s">
        <v>8870</v>
      </c>
      <c r="L35" s="576" t="s">
        <v>8871</v>
      </c>
      <c r="M35" s="238"/>
      <c r="N35" s="576" t="s">
        <v>8863</v>
      </c>
      <c r="O35" s="580" t="s">
        <v>6455</v>
      </c>
      <c r="P35" s="580" t="s">
        <v>490</v>
      </c>
      <c r="Q35" s="580" t="s">
        <v>95</v>
      </c>
      <c r="R35" s="238"/>
      <c r="S35" s="238"/>
    </row>
    <row r="36">
      <c r="A36" s="574" t="s">
        <v>1608</v>
      </c>
      <c r="B36" s="238"/>
      <c r="C36" s="238"/>
      <c r="D36" s="575" t="s">
        <v>296</v>
      </c>
      <c r="E36" s="575" t="s">
        <v>2571</v>
      </c>
      <c r="F36" s="575" t="s">
        <v>11</v>
      </c>
      <c r="G36" s="576" t="s">
        <v>465</v>
      </c>
      <c r="H36" s="575" t="s">
        <v>847</v>
      </c>
      <c r="I36" s="576" t="s">
        <v>8872</v>
      </c>
      <c r="J36" s="576" t="s">
        <v>8873</v>
      </c>
      <c r="K36" s="576" t="s">
        <v>8874</v>
      </c>
      <c r="L36" s="576" t="s">
        <v>8875</v>
      </c>
      <c r="M36" s="238"/>
      <c r="N36" s="576" t="s">
        <v>8876</v>
      </c>
      <c r="O36" s="580" t="s">
        <v>6455</v>
      </c>
      <c r="P36" s="580" t="s">
        <v>490</v>
      </c>
      <c r="Q36" s="580" t="s">
        <v>95</v>
      </c>
      <c r="R36" s="238"/>
      <c r="S36" s="238"/>
    </row>
    <row r="37">
      <c r="A37" s="574" t="s">
        <v>1613</v>
      </c>
      <c r="B37" s="238"/>
      <c r="C37" s="238"/>
      <c r="D37" s="575" t="s">
        <v>296</v>
      </c>
      <c r="E37" s="575" t="s">
        <v>2571</v>
      </c>
      <c r="F37" s="575" t="s">
        <v>11</v>
      </c>
      <c r="G37" s="576" t="s">
        <v>465</v>
      </c>
      <c r="H37" s="575" t="s">
        <v>847</v>
      </c>
      <c r="I37" s="576" t="s">
        <v>8877</v>
      </c>
      <c r="J37" s="238"/>
      <c r="K37" s="576" t="s">
        <v>8878</v>
      </c>
      <c r="L37" s="576" t="s">
        <v>8879</v>
      </c>
      <c r="M37" s="238"/>
      <c r="N37" s="576" t="s">
        <v>8880</v>
      </c>
      <c r="O37" s="580" t="s">
        <v>6455</v>
      </c>
      <c r="P37" s="580" t="s">
        <v>490</v>
      </c>
      <c r="Q37" s="580" t="s">
        <v>95</v>
      </c>
      <c r="R37" s="238"/>
      <c r="S37" s="238"/>
    </row>
    <row r="38">
      <c r="A38" s="574" t="s">
        <v>1617</v>
      </c>
      <c r="B38" s="238"/>
      <c r="C38" s="238"/>
      <c r="D38" s="575" t="s">
        <v>296</v>
      </c>
      <c r="E38" s="575" t="s">
        <v>2571</v>
      </c>
      <c r="F38" s="575" t="s">
        <v>11</v>
      </c>
      <c r="G38" s="576" t="s">
        <v>465</v>
      </c>
      <c r="H38" s="575" t="s">
        <v>847</v>
      </c>
      <c r="I38" s="576" t="s">
        <v>8881</v>
      </c>
      <c r="J38" s="238"/>
      <c r="K38" s="576" t="s">
        <v>8882</v>
      </c>
      <c r="L38" s="576" t="s">
        <v>8883</v>
      </c>
      <c r="M38" s="238"/>
      <c r="N38" s="576" t="s">
        <v>6507</v>
      </c>
      <c r="O38" s="580" t="s">
        <v>6455</v>
      </c>
      <c r="P38" s="580" t="s">
        <v>490</v>
      </c>
      <c r="Q38" s="580" t="s">
        <v>95</v>
      </c>
      <c r="R38" s="238"/>
      <c r="S38" s="238"/>
    </row>
    <row r="39">
      <c r="A39" s="574" t="s">
        <v>1621</v>
      </c>
      <c r="B39" s="238"/>
      <c r="C39" s="238"/>
      <c r="D39" s="575" t="s">
        <v>296</v>
      </c>
      <c r="E39" s="575" t="s">
        <v>2571</v>
      </c>
      <c r="F39" s="575" t="s">
        <v>11</v>
      </c>
      <c r="G39" s="576" t="s">
        <v>465</v>
      </c>
      <c r="H39" s="575" t="s">
        <v>847</v>
      </c>
      <c r="I39" s="576" t="s">
        <v>8884</v>
      </c>
      <c r="J39" s="576" t="s">
        <v>8885</v>
      </c>
      <c r="K39" s="576" t="s">
        <v>8886</v>
      </c>
      <c r="L39" s="576" t="s">
        <v>8887</v>
      </c>
      <c r="M39" s="238"/>
      <c r="N39" s="576" t="s">
        <v>8888</v>
      </c>
      <c r="O39" s="580" t="s">
        <v>6455</v>
      </c>
      <c r="P39" s="580" t="s">
        <v>490</v>
      </c>
      <c r="Q39" s="580" t="s">
        <v>95</v>
      </c>
      <c r="R39" s="238"/>
      <c r="S39" s="238"/>
    </row>
    <row r="40">
      <c r="A40" s="574" t="s">
        <v>1628</v>
      </c>
      <c r="B40" s="238"/>
      <c r="C40" s="238"/>
      <c r="D40" s="575" t="s">
        <v>296</v>
      </c>
      <c r="E40" s="575" t="s">
        <v>8787</v>
      </c>
      <c r="F40" s="575" t="s">
        <v>11</v>
      </c>
      <c r="G40" s="576" t="s">
        <v>465</v>
      </c>
      <c r="H40" s="575" t="s">
        <v>847</v>
      </c>
      <c r="I40" s="576" t="s">
        <v>8889</v>
      </c>
      <c r="J40" s="238"/>
      <c r="K40" s="576" t="s">
        <v>8890</v>
      </c>
      <c r="L40" s="576" t="s">
        <v>8891</v>
      </c>
      <c r="M40" s="238"/>
      <c r="N40" s="576" t="s">
        <v>8892</v>
      </c>
      <c r="O40" s="580" t="s">
        <v>6455</v>
      </c>
      <c r="P40" s="580" t="s">
        <v>490</v>
      </c>
      <c r="Q40" s="580" t="s">
        <v>95</v>
      </c>
      <c r="R40" s="238"/>
      <c r="S40" s="238"/>
    </row>
    <row r="41">
      <c r="A41" s="574" t="s">
        <v>1633</v>
      </c>
      <c r="B41" s="575" t="s">
        <v>6957</v>
      </c>
      <c r="C41" s="575" t="s">
        <v>5058</v>
      </c>
      <c r="D41" s="575" t="s">
        <v>296</v>
      </c>
      <c r="E41" s="575" t="s">
        <v>6958</v>
      </c>
      <c r="F41" s="575" t="s">
        <v>11</v>
      </c>
      <c r="G41" s="576" t="s">
        <v>465</v>
      </c>
      <c r="H41" s="575" t="s">
        <v>847</v>
      </c>
      <c r="I41" s="576" t="s">
        <v>8893</v>
      </c>
      <c r="J41" s="238"/>
      <c r="K41" s="576" t="s">
        <v>8894</v>
      </c>
      <c r="L41" s="576" t="s">
        <v>8895</v>
      </c>
      <c r="M41" s="238"/>
      <c r="N41" s="576" t="s">
        <v>8896</v>
      </c>
      <c r="O41" s="580" t="s">
        <v>6455</v>
      </c>
      <c r="P41" s="580" t="s">
        <v>490</v>
      </c>
      <c r="Q41" s="580" t="s">
        <v>95</v>
      </c>
      <c r="R41" s="238"/>
      <c r="S41" s="238"/>
    </row>
    <row r="42">
      <c r="A42" s="574" t="s">
        <v>1639</v>
      </c>
      <c r="B42" s="575" t="s">
        <v>6957</v>
      </c>
      <c r="C42" s="575" t="s">
        <v>5058</v>
      </c>
      <c r="D42" s="575" t="s">
        <v>296</v>
      </c>
      <c r="E42" s="575" t="s">
        <v>6958</v>
      </c>
      <c r="F42" s="575" t="s">
        <v>11</v>
      </c>
      <c r="G42" s="576" t="s">
        <v>588</v>
      </c>
      <c r="H42" s="575" t="s">
        <v>847</v>
      </c>
      <c r="I42" s="587" t="s">
        <v>8897</v>
      </c>
      <c r="J42" s="238"/>
      <c r="K42" s="576" t="s">
        <v>8898</v>
      </c>
      <c r="L42" s="588" t="s">
        <v>8899</v>
      </c>
      <c r="M42" s="589"/>
      <c r="N42" s="238"/>
      <c r="O42" s="580" t="s">
        <v>6455</v>
      </c>
      <c r="P42" s="580" t="s">
        <v>490</v>
      </c>
      <c r="Q42" s="580" t="s">
        <v>95</v>
      </c>
      <c r="R42" s="238"/>
      <c r="S42" s="238"/>
    </row>
    <row r="43">
      <c r="A43" s="574" t="s">
        <v>1645</v>
      </c>
      <c r="B43" s="575" t="s">
        <v>8556</v>
      </c>
      <c r="C43" s="575" t="s">
        <v>8557</v>
      </c>
      <c r="D43" s="575" t="s">
        <v>296</v>
      </c>
      <c r="E43" s="575" t="s">
        <v>5475</v>
      </c>
      <c r="F43" s="575" t="s">
        <v>12</v>
      </c>
      <c r="G43" s="576" t="s">
        <v>588</v>
      </c>
      <c r="H43" s="575" t="s">
        <v>1646</v>
      </c>
      <c r="I43" s="576" t="s">
        <v>8900</v>
      </c>
      <c r="J43" s="581" t="s">
        <v>8901</v>
      </c>
      <c r="K43" s="576" t="s">
        <v>8902</v>
      </c>
      <c r="L43" s="576" t="s">
        <v>8903</v>
      </c>
      <c r="M43" s="238"/>
      <c r="N43" s="238"/>
      <c r="O43" s="300" t="s">
        <v>6455</v>
      </c>
      <c r="P43" s="300" t="s">
        <v>490</v>
      </c>
      <c r="Q43" s="300" t="s">
        <v>95</v>
      </c>
      <c r="R43" s="238"/>
      <c r="S43" s="582"/>
    </row>
    <row r="44">
      <c r="A44" s="574" t="s">
        <v>1650</v>
      </c>
      <c r="B44" s="575" t="s">
        <v>6957</v>
      </c>
      <c r="C44" s="575" t="s">
        <v>5058</v>
      </c>
      <c r="D44" s="575" t="s">
        <v>296</v>
      </c>
      <c r="E44" s="575" t="s">
        <v>5752</v>
      </c>
      <c r="F44" s="575" t="s">
        <v>11</v>
      </c>
      <c r="G44" s="576" t="s">
        <v>465</v>
      </c>
      <c r="H44" s="575" t="s">
        <v>847</v>
      </c>
      <c r="I44" s="579" t="s">
        <v>8904</v>
      </c>
      <c r="J44" s="576" t="s">
        <v>8905</v>
      </c>
      <c r="K44" s="576" t="s">
        <v>8906</v>
      </c>
      <c r="L44" s="576" t="s">
        <v>8907</v>
      </c>
      <c r="M44" s="238"/>
      <c r="N44" s="576" t="s">
        <v>8908</v>
      </c>
      <c r="O44" s="586">
        <v>45478.0</v>
      </c>
      <c r="P44" s="580" t="s">
        <v>490</v>
      </c>
      <c r="Q44" s="580" t="s">
        <v>95</v>
      </c>
      <c r="R44" s="238"/>
      <c r="S44" s="238"/>
    </row>
    <row r="45">
      <c r="A45" s="574" t="s">
        <v>1654</v>
      </c>
      <c r="B45" s="575" t="s">
        <v>6957</v>
      </c>
      <c r="C45" s="575" t="s">
        <v>5058</v>
      </c>
      <c r="D45" s="575" t="s">
        <v>296</v>
      </c>
      <c r="E45" s="575" t="s">
        <v>6958</v>
      </c>
      <c r="F45" s="575" t="s">
        <v>11</v>
      </c>
      <c r="G45" s="576" t="s">
        <v>465</v>
      </c>
      <c r="H45" s="575" t="s">
        <v>847</v>
      </c>
      <c r="I45" s="576" t="s">
        <v>8909</v>
      </c>
      <c r="J45" s="576" t="s">
        <v>8910</v>
      </c>
      <c r="K45" s="576" t="s">
        <v>8911</v>
      </c>
      <c r="L45" s="576" t="s">
        <v>8912</v>
      </c>
      <c r="M45" s="238"/>
      <c r="N45" s="576" t="s">
        <v>8913</v>
      </c>
      <c r="O45" s="300" t="s">
        <v>6455</v>
      </c>
      <c r="P45" s="300" t="s">
        <v>490</v>
      </c>
      <c r="Q45" s="300" t="s">
        <v>95</v>
      </c>
      <c r="R45" s="238"/>
      <c r="S45" s="238"/>
    </row>
    <row r="46">
      <c r="A46" s="574" t="s">
        <v>1661</v>
      </c>
      <c r="B46" s="575" t="s">
        <v>6957</v>
      </c>
      <c r="C46" s="575" t="s">
        <v>5058</v>
      </c>
      <c r="D46" s="575" t="s">
        <v>296</v>
      </c>
      <c r="E46" s="575" t="s">
        <v>5186</v>
      </c>
      <c r="F46" s="575" t="s">
        <v>11</v>
      </c>
      <c r="G46" s="576" t="s">
        <v>465</v>
      </c>
      <c r="H46" s="575" t="s">
        <v>847</v>
      </c>
      <c r="I46" s="576" t="s">
        <v>8914</v>
      </c>
      <c r="J46" s="576" t="s">
        <v>8915</v>
      </c>
      <c r="K46" s="576" t="s">
        <v>8916</v>
      </c>
      <c r="L46" s="576" t="s">
        <v>8917</v>
      </c>
      <c r="M46" s="238"/>
      <c r="N46" s="577" t="s">
        <v>8918</v>
      </c>
      <c r="O46" s="300" t="s">
        <v>6455</v>
      </c>
      <c r="P46" s="300" t="s">
        <v>490</v>
      </c>
      <c r="Q46" s="300" t="s">
        <v>95</v>
      </c>
      <c r="R46" s="238"/>
      <c r="S46" s="238"/>
    </row>
    <row r="47">
      <c r="A47" s="574" t="s">
        <v>1666</v>
      </c>
      <c r="B47" s="575" t="s">
        <v>6957</v>
      </c>
      <c r="C47" s="575" t="s">
        <v>5058</v>
      </c>
      <c r="D47" s="575" t="s">
        <v>296</v>
      </c>
      <c r="E47" s="575" t="s">
        <v>5186</v>
      </c>
      <c r="F47" s="575" t="s">
        <v>11</v>
      </c>
      <c r="G47" s="576" t="s">
        <v>465</v>
      </c>
      <c r="H47" s="575" t="s">
        <v>847</v>
      </c>
      <c r="I47" s="578" t="s">
        <v>8919</v>
      </c>
      <c r="J47" s="576" t="s">
        <v>8915</v>
      </c>
      <c r="K47" s="576" t="s">
        <v>8916</v>
      </c>
      <c r="L47" s="578" t="s">
        <v>8920</v>
      </c>
      <c r="M47" s="238"/>
      <c r="N47" s="576" t="s">
        <v>8921</v>
      </c>
      <c r="O47" s="580" t="s">
        <v>6455</v>
      </c>
      <c r="P47" s="580" t="s">
        <v>490</v>
      </c>
      <c r="Q47" s="580" t="s">
        <v>95</v>
      </c>
      <c r="R47" s="238"/>
      <c r="S47" s="238"/>
    </row>
    <row r="48">
      <c r="A48" s="574" t="s">
        <v>1672</v>
      </c>
      <c r="B48" s="575" t="s">
        <v>8922</v>
      </c>
      <c r="C48" s="575" t="s">
        <v>8416</v>
      </c>
      <c r="D48" s="575" t="s">
        <v>296</v>
      </c>
      <c r="E48" s="575" t="s">
        <v>14</v>
      </c>
      <c r="F48" s="575" t="s">
        <v>11</v>
      </c>
      <c r="G48" s="576" t="s">
        <v>465</v>
      </c>
      <c r="H48" s="575" t="s">
        <v>847</v>
      </c>
      <c r="I48" s="576" t="s">
        <v>8923</v>
      </c>
      <c r="J48" s="238"/>
      <c r="K48" s="576" t="s">
        <v>8924</v>
      </c>
      <c r="L48" s="576" t="s">
        <v>8925</v>
      </c>
      <c r="M48" s="238"/>
      <c r="N48" s="576" t="s">
        <v>8926</v>
      </c>
      <c r="O48" s="580" t="s">
        <v>6455</v>
      </c>
      <c r="P48" s="580" t="s">
        <v>490</v>
      </c>
      <c r="Q48" s="580" t="s">
        <v>95</v>
      </c>
      <c r="R48" s="238"/>
      <c r="S48" s="238"/>
    </row>
    <row r="49">
      <c r="A49" s="574" t="s">
        <v>1678</v>
      </c>
      <c r="B49" s="575" t="s">
        <v>8922</v>
      </c>
      <c r="C49" s="575" t="s">
        <v>8416</v>
      </c>
      <c r="D49" s="575" t="s">
        <v>296</v>
      </c>
      <c r="E49" s="575" t="s">
        <v>14</v>
      </c>
      <c r="F49" s="575" t="s">
        <v>11</v>
      </c>
      <c r="G49" s="576" t="s">
        <v>465</v>
      </c>
      <c r="H49" s="575" t="s">
        <v>847</v>
      </c>
      <c r="I49" s="576" t="s">
        <v>8927</v>
      </c>
      <c r="J49" s="238"/>
      <c r="K49" s="576" t="s">
        <v>8928</v>
      </c>
      <c r="L49" s="576" t="s">
        <v>8929</v>
      </c>
      <c r="M49" s="238"/>
      <c r="N49" s="576" t="s">
        <v>8930</v>
      </c>
      <c r="O49" s="580" t="s">
        <v>6455</v>
      </c>
      <c r="P49" s="580" t="s">
        <v>490</v>
      </c>
      <c r="Q49" s="580" t="s">
        <v>95</v>
      </c>
      <c r="R49" s="238"/>
      <c r="S49" s="238"/>
    </row>
    <row r="50">
      <c r="A50" s="574" t="s">
        <v>1684</v>
      </c>
      <c r="B50" s="590" t="s">
        <v>8931</v>
      </c>
      <c r="C50" s="590" t="s">
        <v>3353</v>
      </c>
      <c r="D50" s="590" t="s">
        <v>296</v>
      </c>
      <c r="E50" s="590" t="s">
        <v>6958</v>
      </c>
      <c r="F50" s="590" t="s">
        <v>11</v>
      </c>
      <c r="G50" s="229" t="s">
        <v>465</v>
      </c>
      <c r="H50" s="590" t="s">
        <v>847</v>
      </c>
      <c r="I50" s="229" t="s">
        <v>8932</v>
      </c>
      <c r="J50" s="229" t="s">
        <v>8933</v>
      </c>
      <c r="K50" s="229" t="s">
        <v>8934</v>
      </c>
      <c r="L50" s="229" t="s">
        <v>8935</v>
      </c>
      <c r="M50" s="238"/>
      <c r="N50" s="229" t="s">
        <v>8936</v>
      </c>
      <c r="O50" s="580" t="s">
        <v>6455</v>
      </c>
      <c r="P50" s="580" t="s">
        <v>490</v>
      </c>
      <c r="Q50" s="580" t="s">
        <v>95</v>
      </c>
      <c r="R50" s="238"/>
      <c r="S50" s="238"/>
    </row>
    <row r="51">
      <c r="A51" s="574" t="s">
        <v>1689</v>
      </c>
      <c r="B51" s="238"/>
      <c r="C51" s="575" t="s">
        <v>6976</v>
      </c>
      <c r="D51" s="575" t="s">
        <v>296</v>
      </c>
      <c r="E51" s="575" t="s">
        <v>6958</v>
      </c>
      <c r="F51" s="575" t="s">
        <v>11</v>
      </c>
      <c r="G51" s="576" t="s">
        <v>465</v>
      </c>
      <c r="H51" s="575" t="s">
        <v>847</v>
      </c>
      <c r="I51" s="576" t="s">
        <v>8937</v>
      </c>
      <c r="J51" s="581" t="s">
        <v>8938</v>
      </c>
      <c r="K51" s="576" t="s">
        <v>8939</v>
      </c>
      <c r="L51" s="576" t="s">
        <v>8940</v>
      </c>
      <c r="M51" s="238"/>
      <c r="N51" s="576" t="s">
        <v>8941</v>
      </c>
      <c r="O51" s="580" t="s">
        <v>6455</v>
      </c>
      <c r="P51" s="580" t="s">
        <v>490</v>
      </c>
      <c r="Q51" s="580" t="s">
        <v>95</v>
      </c>
      <c r="R51" s="238"/>
      <c r="S51" s="238"/>
    </row>
    <row r="52">
      <c r="A52" s="574" t="s">
        <v>1694</v>
      </c>
      <c r="B52" s="238"/>
      <c r="C52" s="575" t="s">
        <v>6976</v>
      </c>
      <c r="D52" s="575" t="s">
        <v>296</v>
      </c>
      <c r="E52" s="575" t="s">
        <v>6958</v>
      </c>
      <c r="F52" s="575" t="s">
        <v>11</v>
      </c>
      <c r="G52" s="576" t="s">
        <v>465</v>
      </c>
      <c r="H52" s="575" t="s">
        <v>847</v>
      </c>
      <c r="I52" s="576" t="s">
        <v>8942</v>
      </c>
      <c r="J52" s="581" t="s">
        <v>8938</v>
      </c>
      <c r="K52" s="576" t="s">
        <v>8943</v>
      </c>
      <c r="L52" s="576" t="s">
        <v>8944</v>
      </c>
      <c r="M52" s="238"/>
      <c r="N52" s="576" t="s">
        <v>8945</v>
      </c>
      <c r="O52" s="580" t="s">
        <v>6455</v>
      </c>
      <c r="P52" s="580" t="s">
        <v>490</v>
      </c>
      <c r="Q52" s="580" t="s">
        <v>95</v>
      </c>
      <c r="R52" s="238"/>
      <c r="S52" s="238"/>
    </row>
    <row r="53">
      <c r="A53" s="574" t="s">
        <v>1700</v>
      </c>
      <c r="B53" s="238"/>
      <c r="C53" s="575" t="s">
        <v>6976</v>
      </c>
      <c r="D53" s="575" t="s">
        <v>296</v>
      </c>
      <c r="E53" s="575" t="s">
        <v>6958</v>
      </c>
      <c r="F53" s="575" t="s">
        <v>11</v>
      </c>
      <c r="G53" s="576" t="s">
        <v>465</v>
      </c>
      <c r="H53" s="575" t="s">
        <v>847</v>
      </c>
      <c r="I53" s="576" t="s">
        <v>8946</v>
      </c>
      <c r="J53" s="581" t="s">
        <v>8938</v>
      </c>
      <c r="K53" s="576" t="s">
        <v>8947</v>
      </c>
      <c r="L53" s="576" t="s">
        <v>8948</v>
      </c>
      <c r="M53" s="238"/>
      <c r="N53" s="576" t="s">
        <v>8949</v>
      </c>
      <c r="O53" s="300" t="s">
        <v>6455</v>
      </c>
      <c r="P53" s="300" t="s">
        <v>490</v>
      </c>
      <c r="Q53" s="300" t="s">
        <v>95</v>
      </c>
      <c r="R53" s="238"/>
      <c r="S53" s="238"/>
    </row>
    <row r="54">
      <c r="A54" s="574" t="s">
        <v>1706</v>
      </c>
      <c r="B54" s="238"/>
      <c r="C54" s="575" t="s">
        <v>6976</v>
      </c>
      <c r="D54" s="575" t="s">
        <v>296</v>
      </c>
      <c r="E54" s="575" t="s">
        <v>6958</v>
      </c>
      <c r="F54" s="575" t="s">
        <v>11</v>
      </c>
      <c r="G54" s="576" t="s">
        <v>465</v>
      </c>
      <c r="H54" s="575" t="s">
        <v>847</v>
      </c>
      <c r="I54" s="576" t="s">
        <v>8950</v>
      </c>
      <c r="J54" s="581" t="s">
        <v>8938</v>
      </c>
      <c r="K54" s="576" t="s">
        <v>8951</v>
      </c>
      <c r="L54" s="576" t="s">
        <v>8952</v>
      </c>
      <c r="M54" s="238"/>
      <c r="N54" s="576" t="s">
        <v>8953</v>
      </c>
      <c r="O54" s="580" t="s">
        <v>6455</v>
      </c>
      <c r="P54" s="580" t="s">
        <v>490</v>
      </c>
      <c r="Q54" s="580" t="s">
        <v>95</v>
      </c>
      <c r="R54" s="238"/>
      <c r="S54" s="238"/>
    </row>
  </sheetData>
  <customSheetViews>
    <customSheetView guid="{7A84FBA6-27E8-4412-99CF-49ADC8AEBC27}" filter="1" showAutoFilter="1">
      <autoFilter ref="$A$1:$S$54">
        <filterColumn colId="16">
          <filters/>
        </filterColumn>
      </autoFilter>
    </customSheetView>
    <customSheetView guid="{672E6248-8FE7-45E8-9FF7-4289C71F371A}" filter="1" showAutoFilter="1">
      <autoFilter ref="$A$1:$S$54">
        <filterColumn colId="16">
          <filters/>
        </filterColumn>
      </autoFilter>
    </customSheetView>
    <customSheetView guid="{71623A15-00CB-4385-B295-F9950A45FB02}" filter="1" showAutoFilter="1">
      <autoFilter ref="$A$1:$S$54">
        <filterColumn colId="16">
          <filters/>
        </filterColumn>
      </autoFilter>
    </customSheetView>
    <customSheetView guid="{BF1A60A3-266E-49C5-992A-6E5B61B0C431}" filter="1" showAutoFilter="1">
      <autoFilter ref="$A$1:$S$54">
        <filterColumn colId="13">
          <filters blank="1"/>
        </filterColumn>
      </autoFilter>
    </customSheetView>
    <customSheetView guid="{765B0A27-960D-4C8D-94E2-1035F77422DE}" filter="1" showAutoFilter="1">
      <autoFilter ref="$A$1:$S$54">
        <filterColumn colId="13">
          <filters blank="1"/>
        </filterColumn>
      </autoFilter>
    </customSheetView>
    <customSheetView guid="{9E811A48-C3E3-4F30-80ED-825CFE84A008}" filter="1" showAutoFilter="1">
      <autoFilter ref="$A$1:$S$1000"/>
    </customSheetView>
    <customSheetView guid="{F3606F98-A720-4C0C-867F-6272E1163452}" filter="1" showAutoFilter="1">
      <autoFilter ref="$A$1:$S$54">
        <filterColumn colId="5">
          <filters>
            <filter val="P1"/>
          </filters>
        </filterColumn>
      </autoFilter>
    </customSheetView>
    <customSheetView guid="{2F19E93E-B2C0-4AB2-8F1C-EB721562D28D}" filter="1" showAutoFilter="1">
      <autoFilter ref="$A$1:$S$54">
        <filterColumn colId="13">
          <filters blank="1"/>
        </filterColumn>
      </autoFilter>
    </customSheetView>
  </customSheetViews>
  <dataValidations>
    <dataValidation type="list" allowBlank="1" showErrorMessage="1" sqref="S2:S54">
      <formula1>"Deprecated,Known Bug"</formula1>
    </dataValidation>
    <dataValidation type="list" allowBlank="1" showErrorMessage="1" sqref="G2:G54">
      <formula1>"Already Automated,To be automated,Cannot be Automated,Pending Feasibility"</formula1>
    </dataValidation>
    <dataValidation type="list" allowBlank="1" showErrorMessage="1" sqref="D2:D54">
      <formula1>"Reference Learning Web App"</formula1>
    </dataValidation>
    <dataValidation type="list" allowBlank="1" showErrorMessage="1" sqref="O2:O54">
      <formula1>"22/04/2024,23/04/2024,24/04/2024,25/04/2024,29/04/2024,30/04/2024,02/05/2024,03/05/2024,07/05/2024,08/05/2024,09/05/2024,20/05/2024"</formula1>
    </dataValidation>
    <dataValidation type="list" allowBlank="1" showErrorMessage="1" sqref="F2:F54">
      <formula1>"P1,P2"</formula1>
    </dataValidation>
    <dataValidation type="list" allowBlank="1" showErrorMessage="1" sqref="Q2:Q54">
      <formula1>"Pass,Fail,NA,Blocked"</formula1>
    </dataValidation>
    <dataValidation type="list" allowBlank="1" showErrorMessage="1" sqref="P2:P54">
      <formula1>"Automation Execution 1,Automation Execution 2,Manjula,Namrata,Naveen,Poornima,Priya,Raghavendira"</formula1>
    </dataValidation>
    <dataValidation type="list" allowBlank="1" showErrorMessage="1" sqref="H2:H54">
      <formula1>"CC,TPD,UO,ETB"</formula1>
    </dataValidation>
  </dataValidations>
  <hyperlinks>
    <hyperlink r:id="rId1" ref="B18"/>
    <hyperlink r:id="rId2" ref="B19"/>
    <hyperlink r:id="rId3" ref="R31"/>
  </hyperlinks>
  <drawing r:id="rId4"/>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9.0"/>
    <col customWidth="1" min="2" max="2" width="9.88"/>
    <col customWidth="1" min="3" max="3" width="11.13"/>
    <col customWidth="1" min="4" max="4" width="15.0"/>
    <col customWidth="1" min="7" max="7" width="13.38"/>
    <col customWidth="1" min="9" max="9" width="36.0"/>
    <col customWidth="1" min="11" max="11" width="26.13"/>
    <col customWidth="1" min="12" max="12" width="36.38"/>
    <col customWidth="1" min="13" max="13" width="28.63"/>
  </cols>
  <sheetData>
    <row r="1">
      <c r="A1" s="511" t="s">
        <v>2236</v>
      </c>
      <c r="B1" s="511" t="s">
        <v>2237</v>
      </c>
      <c r="C1" s="511" t="s">
        <v>2238</v>
      </c>
      <c r="D1" s="511" t="s">
        <v>2239</v>
      </c>
      <c r="E1" s="511" t="s">
        <v>2240</v>
      </c>
      <c r="F1" s="511" t="s">
        <v>2241</v>
      </c>
      <c r="G1" s="511" t="s">
        <v>451</v>
      </c>
      <c r="H1" s="511" t="s">
        <v>2243</v>
      </c>
      <c r="I1" s="511" t="s">
        <v>2244</v>
      </c>
      <c r="J1" s="511" t="s">
        <v>2245</v>
      </c>
      <c r="K1" s="511" t="s">
        <v>454</v>
      </c>
      <c r="L1" s="511" t="s">
        <v>2246</v>
      </c>
      <c r="M1" s="511" t="s">
        <v>2247</v>
      </c>
      <c r="N1" s="511" t="s">
        <v>456</v>
      </c>
      <c r="O1" s="511" t="s">
        <v>457</v>
      </c>
      <c r="P1" s="511" t="s">
        <v>458</v>
      </c>
      <c r="Q1" s="511" t="s">
        <v>78</v>
      </c>
      <c r="R1" s="511" t="s">
        <v>460</v>
      </c>
      <c r="S1" s="511" t="s">
        <v>462</v>
      </c>
      <c r="T1" s="511" t="s">
        <v>2546</v>
      </c>
    </row>
    <row r="2">
      <c r="A2" s="514" t="s">
        <v>1412</v>
      </c>
      <c r="B2" s="550"/>
      <c r="C2" s="550"/>
      <c r="D2" s="514" t="s">
        <v>296</v>
      </c>
      <c r="E2" s="514" t="s">
        <v>8954</v>
      </c>
      <c r="F2" s="514" t="s">
        <v>11</v>
      </c>
      <c r="G2" s="514" t="s">
        <v>465</v>
      </c>
      <c r="H2" s="514" t="s">
        <v>739</v>
      </c>
      <c r="I2" s="515" t="s">
        <v>8955</v>
      </c>
      <c r="J2" s="550"/>
      <c r="K2" s="515" t="s">
        <v>8956</v>
      </c>
      <c r="L2" s="515" t="s">
        <v>8957</v>
      </c>
      <c r="M2" s="550"/>
      <c r="N2" s="514" t="s">
        <v>8958</v>
      </c>
      <c r="O2" s="515" t="s">
        <v>1541</v>
      </c>
      <c r="P2" s="515" t="s">
        <v>490</v>
      </c>
      <c r="Q2" s="515" t="s">
        <v>95</v>
      </c>
      <c r="R2" s="550"/>
      <c r="S2" s="550"/>
      <c r="T2" s="591"/>
    </row>
    <row r="3">
      <c r="A3" s="514" t="s">
        <v>1418</v>
      </c>
      <c r="B3" s="550"/>
      <c r="C3" s="550"/>
      <c r="D3" s="514" t="s">
        <v>296</v>
      </c>
      <c r="E3" s="514" t="s">
        <v>8959</v>
      </c>
      <c r="F3" s="514" t="s">
        <v>11</v>
      </c>
      <c r="G3" s="514" t="s">
        <v>588</v>
      </c>
      <c r="H3" s="514" t="s">
        <v>739</v>
      </c>
      <c r="I3" s="515" t="s">
        <v>8960</v>
      </c>
      <c r="J3" s="550"/>
      <c r="K3" s="514" t="s">
        <v>8961</v>
      </c>
      <c r="L3" s="514" t="s">
        <v>8962</v>
      </c>
      <c r="M3" s="550"/>
      <c r="N3" s="592"/>
      <c r="O3" s="515" t="s">
        <v>1541</v>
      </c>
      <c r="P3" s="515" t="s">
        <v>490</v>
      </c>
      <c r="Q3" s="515" t="s">
        <v>95</v>
      </c>
      <c r="R3" s="550"/>
      <c r="S3" s="550"/>
      <c r="T3" s="591"/>
    </row>
    <row r="4">
      <c r="A4" s="514" t="s">
        <v>1424</v>
      </c>
      <c r="B4" s="550"/>
      <c r="C4" s="550"/>
      <c r="D4" s="514" t="s">
        <v>296</v>
      </c>
      <c r="E4" s="514" t="s">
        <v>8959</v>
      </c>
      <c r="F4" s="514" t="s">
        <v>11</v>
      </c>
      <c r="G4" s="514" t="s">
        <v>465</v>
      </c>
      <c r="H4" s="514" t="s">
        <v>739</v>
      </c>
      <c r="I4" s="515" t="s">
        <v>8963</v>
      </c>
      <c r="J4" s="550"/>
      <c r="K4" s="514" t="s">
        <v>8964</v>
      </c>
      <c r="L4" s="515" t="s">
        <v>8965</v>
      </c>
      <c r="M4" s="550"/>
      <c r="N4" s="514" t="s">
        <v>8966</v>
      </c>
      <c r="O4" s="515" t="s">
        <v>1541</v>
      </c>
      <c r="P4" s="515" t="s">
        <v>490</v>
      </c>
      <c r="Q4" s="515" t="s">
        <v>95</v>
      </c>
      <c r="R4" s="550"/>
      <c r="S4" s="550"/>
      <c r="T4" s="591"/>
    </row>
    <row r="5">
      <c r="A5" s="514" t="s">
        <v>1429</v>
      </c>
      <c r="B5" s="550"/>
      <c r="C5" s="550"/>
      <c r="D5" s="514" t="s">
        <v>296</v>
      </c>
      <c r="E5" s="550"/>
      <c r="F5" s="514" t="s">
        <v>12</v>
      </c>
      <c r="G5" s="514" t="s">
        <v>465</v>
      </c>
      <c r="H5" s="514" t="s">
        <v>739</v>
      </c>
      <c r="I5" s="514" t="s">
        <v>8967</v>
      </c>
      <c r="J5" s="550"/>
      <c r="K5" s="514" t="s">
        <v>8968</v>
      </c>
      <c r="L5" s="514" t="s">
        <v>8969</v>
      </c>
      <c r="M5" s="550"/>
      <c r="N5" s="514" t="s">
        <v>8970</v>
      </c>
      <c r="O5" s="515" t="s">
        <v>1541</v>
      </c>
      <c r="P5" s="515" t="s">
        <v>490</v>
      </c>
      <c r="Q5" s="515" t="s">
        <v>95</v>
      </c>
      <c r="R5" s="550"/>
      <c r="S5" s="550"/>
      <c r="T5" s="591"/>
    </row>
    <row r="6">
      <c r="A6" s="514" t="s">
        <v>1435</v>
      </c>
      <c r="B6" s="550"/>
      <c r="C6" s="550"/>
      <c r="D6" s="514" t="s">
        <v>296</v>
      </c>
      <c r="E6" s="550"/>
      <c r="F6" s="514" t="s">
        <v>12</v>
      </c>
      <c r="G6" s="514" t="s">
        <v>465</v>
      </c>
      <c r="H6" s="514" t="s">
        <v>739</v>
      </c>
      <c r="I6" s="514" t="s">
        <v>8971</v>
      </c>
      <c r="J6" s="550"/>
      <c r="K6" s="514" t="s">
        <v>8972</v>
      </c>
      <c r="L6" s="515" t="s">
        <v>8973</v>
      </c>
      <c r="M6" s="550"/>
      <c r="N6" s="514" t="s">
        <v>8966</v>
      </c>
      <c r="O6" s="529">
        <v>45448.0</v>
      </c>
      <c r="P6" s="515" t="s">
        <v>490</v>
      </c>
      <c r="Q6" s="515" t="s">
        <v>95</v>
      </c>
      <c r="R6" s="550"/>
      <c r="S6" s="550"/>
      <c r="T6" s="593" t="s">
        <v>306</v>
      </c>
    </row>
    <row r="7">
      <c r="A7" s="514" t="s">
        <v>1440</v>
      </c>
      <c r="B7" s="550"/>
      <c r="C7" s="550"/>
      <c r="D7" s="514" t="s">
        <v>296</v>
      </c>
      <c r="E7" s="550"/>
      <c r="F7" s="514" t="s">
        <v>12</v>
      </c>
      <c r="G7" s="514" t="s">
        <v>465</v>
      </c>
      <c r="H7" s="514" t="s">
        <v>739</v>
      </c>
      <c r="I7" s="514" t="s">
        <v>8974</v>
      </c>
      <c r="J7" s="550"/>
      <c r="K7" s="514" t="s">
        <v>8975</v>
      </c>
      <c r="L7" s="515" t="s">
        <v>8976</v>
      </c>
      <c r="M7" s="550"/>
      <c r="N7" s="514" t="s">
        <v>8977</v>
      </c>
      <c r="O7" s="515" t="s">
        <v>479</v>
      </c>
      <c r="P7" s="515" t="s">
        <v>490</v>
      </c>
      <c r="Q7" s="515" t="s">
        <v>95</v>
      </c>
      <c r="R7" s="550"/>
      <c r="S7" s="550"/>
      <c r="T7" s="593" t="s">
        <v>306</v>
      </c>
    </row>
    <row r="8">
      <c r="A8" s="514" t="s">
        <v>1446</v>
      </c>
      <c r="B8" s="550"/>
      <c r="C8" s="550"/>
      <c r="D8" s="514" t="s">
        <v>296</v>
      </c>
      <c r="E8" s="514" t="s">
        <v>8978</v>
      </c>
      <c r="F8" s="514" t="s">
        <v>11</v>
      </c>
      <c r="G8" s="514" t="s">
        <v>465</v>
      </c>
      <c r="H8" s="514" t="s">
        <v>739</v>
      </c>
      <c r="I8" s="514" t="s">
        <v>8979</v>
      </c>
      <c r="J8" s="550"/>
      <c r="K8" s="514" t="s">
        <v>8980</v>
      </c>
      <c r="L8" s="515" t="s">
        <v>8981</v>
      </c>
      <c r="M8" s="550"/>
      <c r="N8" s="514" t="s">
        <v>8982</v>
      </c>
      <c r="O8" s="515" t="s">
        <v>1541</v>
      </c>
      <c r="P8" s="515" t="s">
        <v>490</v>
      </c>
      <c r="Q8" s="515" t="s">
        <v>95</v>
      </c>
      <c r="R8" s="550"/>
      <c r="S8" s="550"/>
      <c r="T8" s="591"/>
    </row>
    <row r="9">
      <c r="A9" s="514" t="s">
        <v>1451</v>
      </c>
      <c r="B9" s="550"/>
      <c r="C9" s="550"/>
      <c r="D9" s="514" t="s">
        <v>296</v>
      </c>
      <c r="E9" s="514" t="s">
        <v>8983</v>
      </c>
      <c r="F9" s="514" t="s">
        <v>11</v>
      </c>
      <c r="G9" s="514" t="s">
        <v>465</v>
      </c>
      <c r="H9" s="514" t="s">
        <v>739</v>
      </c>
      <c r="I9" s="515" t="s">
        <v>8984</v>
      </c>
      <c r="J9" s="550"/>
      <c r="K9" s="514" t="s">
        <v>8985</v>
      </c>
      <c r="L9" s="515" t="s">
        <v>8986</v>
      </c>
      <c r="M9" s="550"/>
      <c r="N9" s="514" t="s">
        <v>4424</v>
      </c>
      <c r="O9" s="515" t="s">
        <v>1541</v>
      </c>
      <c r="P9" s="515" t="s">
        <v>490</v>
      </c>
      <c r="Q9" s="515" t="s">
        <v>95</v>
      </c>
      <c r="R9" s="550"/>
      <c r="S9" s="550"/>
      <c r="T9" s="591" t="s">
        <v>2546</v>
      </c>
    </row>
    <row r="10">
      <c r="A10" s="514" t="s">
        <v>1454</v>
      </c>
      <c r="B10" s="545" t="s">
        <v>8987</v>
      </c>
      <c r="C10" s="514" t="s">
        <v>5292</v>
      </c>
      <c r="D10" s="514" t="s">
        <v>296</v>
      </c>
      <c r="E10" s="514" t="s">
        <v>8988</v>
      </c>
      <c r="F10" s="514" t="s">
        <v>11</v>
      </c>
      <c r="G10" s="514" t="s">
        <v>465</v>
      </c>
      <c r="H10" s="514" t="s">
        <v>2267</v>
      </c>
      <c r="I10" s="514" t="s">
        <v>8989</v>
      </c>
      <c r="J10" s="594"/>
      <c r="K10" s="514" t="s">
        <v>8990</v>
      </c>
      <c r="L10" s="515" t="s">
        <v>8991</v>
      </c>
      <c r="M10" s="550"/>
      <c r="N10" s="514" t="s">
        <v>8992</v>
      </c>
      <c r="O10" s="529">
        <v>45448.0</v>
      </c>
      <c r="P10" s="515" t="s">
        <v>490</v>
      </c>
      <c r="Q10" s="515" t="s">
        <v>95</v>
      </c>
      <c r="R10" s="550"/>
      <c r="S10" s="550"/>
      <c r="T10" s="550" t="s">
        <v>2546</v>
      </c>
    </row>
    <row r="11">
      <c r="A11" s="514" t="s">
        <v>1459</v>
      </c>
      <c r="B11" s="550"/>
      <c r="C11" s="550"/>
      <c r="D11" s="514" t="s">
        <v>296</v>
      </c>
      <c r="E11" s="514" t="s">
        <v>8954</v>
      </c>
      <c r="F11" s="514" t="s">
        <v>11</v>
      </c>
      <c r="G11" s="514" t="s">
        <v>465</v>
      </c>
      <c r="H11" s="514" t="s">
        <v>2267</v>
      </c>
      <c r="I11" s="515" t="s">
        <v>8993</v>
      </c>
      <c r="J11" s="550"/>
      <c r="K11" s="514" t="s">
        <v>8994</v>
      </c>
      <c r="L11" s="515" t="s">
        <v>8995</v>
      </c>
      <c r="M11" s="550"/>
      <c r="N11" s="514" t="s">
        <v>8996</v>
      </c>
      <c r="O11" s="515" t="s">
        <v>1541</v>
      </c>
      <c r="P11" s="515" t="s">
        <v>490</v>
      </c>
      <c r="Q11" s="515" t="s">
        <v>95</v>
      </c>
      <c r="R11" s="550"/>
      <c r="S11" s="550"/>
      <c r="T11" s="550"/>
    </row>
    <row r="12">
      <c r="A12" s="514" t="s">
        <v>1464</v>
      </c>
      <c r="B12" s="595"/>
      <c r="C12" s="595"/>
      <c r="D12" s="596" t="s">
        <v>296</v>
      </c>
      <c r="E12" s="596" t="s">
        <v>6753</v>
      </c>
      <c r="F12" s="596" t="s">
        <v>11</v>
      </c>
      <c r="G12" s="514" t="s">
        <v>465</v>
      </c>
      <c r="H12" s="596" t="s">
        <v>739</v>
      </c>
      <c r="I12" s="597" t="s">
        <v>8997</v>
      </c>
      <c r="J12" s="595"/>
      <c r="K12" s="596" t="s">
        <v>8998</v>
      </c>
      <c r="L12" s="596" t="s">
        <v>8999</v>
      </c>
      <c r="M12" s="595"/>
      <c r="N12" s="596" t="s">
        <v>9000</v>
      </c>
      <c r="O12" s="515" t="s">
        <v>1541</v>
      </c>
      <c r="P12" s="515" t="s">
        <v>490</v>
      </c>
      <c r="Q12" s="515" t="s">
        <v>95</v>
      </c>
      <c r="R12" s="595"/>
      <c r="S12" s="595"/>
      <c r="T12" s="595"/>
    </row>
    <row r="13">
      <c r="A13" s="514" t="s">
        <v>1469</v>
      </c>
      <c r="B13" s="598"/>
      <c r="C13" s="598"/>
      <c r="D13" s="599" t="s">
        <v>296</v>
      </c>
      <c r="E13" s="599" t="s">
        <v>8959</v>
      </c>
      <c r="F13" s="599" t="s">
        <v>12</v>
      </c>
      <c r="G13" s="514" t="s">
        <v>465</v>
      </c>
      <c r="H13" s="599" t="s">
        <v>739</v>
      </c>
      <c r="I13" s="599" t="s">
        <v>9001</v>
      </c>
      <c r="J13" s="599" t="s">
        <v>9002</v>
      </c>
      <c r="K13" s="599" t="s">
        <v>9003</v>
      </c>
      <c r="L13" s="600" t="s">
        <v>9004</v>
      </c>
      <c r="M13" s="598"/>
      <c r="N13" s="599" t="s">
        <v>9005</v>
      </c>
      <c r="O13" s="529">
        <v>45540.0</v>
      </c>
      <c r="P13" s="515" t="s">
        <v>490</v>
      </c>
      <c r="Q13" s="515" t="s">
        <v>95</v>
      </c>
      <c r="R13" s="598"/>
      <c r="S13" s="598"/>
      <c r="T13" s="601"/>
    </row>
    <row r="14">
      <c r="A14" s="514" t="s">
        <v>1474</v>
      </c>
      <c r="B14" s="550"/>
      <c r="C14" s="550"/>
      <c r="D14" s="514" t="s">
        <v>296</v>
      </c>
      <c r="E14" s="514" t="s">
        <v>2540</v>
      </c>
      <c r="F14" s="514" t="s">
        <v>12</v>
      </c>
      <c r="G14" s="514" t="s">
        <v>465</v>
      </c>
      <c r="H14" s="514" t="s">
        <v>739</v>
      </c>
      <c r="I14" s="514" t="s">
        <v>9006</v>
      </c>
      <c r="J14" s="550"/>
      <c r="K14" s="514" t="s">
        <v>9007</v>
      </c>
      <c r="L14" s="514" t="s">
        <v>9008</v>
      </c>
      <c r="M14" s="550"/>
      <c r="N14" s="602" t="s">
        <v>9009</v>
      </c>
      <c r="O14" s="552" t="s">
        <v>479</v>
      </c>
      <c r="P14" s="515" t="s">
        <v>490</v>
      </c>
      <c r="Q14" s="515" t="s">
        <v>95</v>
      </c>
      <c r="R14" s="550"/>
      <c r="S14" s="550"/>
      <c r="T14" s="550"/>
    </row>
    <row r="15">
      <c r="A15" s="514" t="s">
        <v>1479</v>
      </c>
      <c r="B15" s="550"/>
      <c r="C15" s="550"/>
      <c r="D15" s="514" t="s">
        <v>296</v>
      </c>
      <c r="E15" s="514" t="s">
        <v>6753</v>
      </c>
      <c r="F15" s="514" t="s">
        <v>12</v>
      </c>
      <c r="G15" s="514" t="s">
        <v>465</v>
      </c>
      <c r="H15" s="514" t="s">
        <v>739</v>
      </c>
      <c r="I15" s="514" t="s">
        <v>9010</v>
      </c>
      <c r="J15" s="550"/>
      <c r="K15" s="514" t="s">
        <v>9011</v>
      </c>
      <c r="L15" s="514" t="s">
        <v>9012</v>
      </c>
      <c r="M15" s="550"/>
      <c r="N15" s="602" t="s">
        <v>9000</v>
      </c>
      <c r="O15" s="603"/>
      <c r="P15" s="603"/>
      <c r="Q15" s="604" t="s">
        <v>620</v>
      </c>
      <c r="R15" s="550"/>
      <c r="S15" s="550"/>
      <c r="T15" s="550"/>
    </row>
    <row r="16">
      <c r="A16" s="514" t="s">
        <v>1485</v>
      </c>
      <c r="B16" s="550"/>
      <c r="C16" s="550"/>
      <c r="D16" s="514" t="s">
        <v>296</v>
      </c>
      <c r="E16" s="514" t="s">
        <v>6753</v>
      </c>
      <c r="F16" s="514" t="s">
        <v>11</v>
      </c>
      <c r="G16" s="514" t="s">
        <v>465</v>
      </c>
      <c r="H16" s="514" t="s">
        <v>739</v>
      </c>
      <c r="I16" s="514" t="s">
        <v>9013</v>
      </c>
      <c r="J16" s="550"/>
      <c r="K16" s="514" t="s">
        <v>9014</v>
      </c>
      <c r="L16" s="514" t="s">
        <v>9015</v>
      </c>
      <c r="M16" s="550"/>
      <c r="N16" s="514" t="s">
        <v>9016</v>
      </c>
      <c r="O16" s="552" t="s">
        <v>479</v>
      </c>
      <c r="P16" s="515" t="s">
        <v>490</v>
      </c>
      <c r="Q16" s="515" t="s">
        <v>95</v>
      </c>
      <c r="R16" s="550"/>
      <c r="S16" s="550"/>
      <c r="T16" s="550"/>
    </row>
    <row r="17">
      <c r="A17" s="514" t="s">
        <v>1491</v>
      </c>
      <c r="B17" s="550"/>
      <c r="C17" s="550"/>
      <c r="D17" s="514" t="s">
        <v>296</v>
      </c>
      <c r="E17" s="514" t="s">
        <v>2540</v>
      </c>
      <c r="F17" s="514" t="s">
        <v>12</v>
      </c>
      <c r="G17" s="514" t="s">
        <v>465</v>
      </c>
      <c r="H17" s="514" t="s">
        <v>739</v>
      </c>
      <c r="I17" s="514" t="s">
        <v>9017</v>
      </c>
      <c r="J17" s="550"/>
      <c r="K17" s="514" t="s">
        <v>9007</v>
      </c>
      <c r="L17" s="514" t="s">
        <v>9018</v>
      </c>
      <c r="M17" s="550"/>
      <c r="N17" s="514" t="s">
        <v>9019</v>
      </c>
      <c r="O17" s="605"/>
      <c r="P17" s="545"/>
      <c r="Q17" s="604" t="s">
        <v>620</v>
      </c>
      <c r="R17" s="550"/>
      <c r="S17" s="550"/>
      <c r="T17" s="550"/>
    </row>
    <row r="18">
      <c r="A18" s="514" t="s">
        <v>1497</v>
      </c>
      <c r="B18" s="550"/>
      <c r="C18" s="550"/>
      <c r="D18" s="514" t="s">
        <v>296</v>
      </c>
      <c r="E18" s="514" t="s">
        <v>2540</v>
      </c>
      <c r="F18" s="514" t="s">
        <v>12</v>
      </c>
      <c r="G18" s="514" t="s">
        <v>465</v>
      </c>
      <c r="H18" s="514" t="s">
        <v>739</v>
      </c>
      <c r="I18" s="514" t="s">
        <v>9020</v>
      </c>
      <c r="J18" s="550"/>
      <c r="K18" s="514" t="s">
        <v>9007</v>
      </c>
      <c r="L18" s="514" t="s">
        <v>9021</v>
      </c>
      <c r="M18" s="550"/>
      <c r="N18" s="514" t="s">
        <v>9022</v>
      </c>
      <c r="O18" s="515" t="s">
        <v>1541</v>
      </c>
      <c r="P18" s="515" t="s">
        <v>490</v>
      </c>
      <c r="Q18" s="515" t="s">
        <v>95</v>
      </c>
      <c r="R18" s="550"/>
      <c r="S18" s="550"/>
      <c r="T18" s="550"/>
    </row>
    <row r="19">
      <c r="A19" s="514" t="s">
        <v>1504</v>
      </c>
      <c r="B19" s="550"/>
      <c r="C19" s="550"/>
      <c r="D19" s="514" t="s">
        <v>296</v>
      </c>
      <c r="E19" s="514" t="s">
        <v>6753</v>
      </c>
      <c r="F19" s="514" t="s">
        <v>12</v>
      </c>
      <c r="G19" s="514" t="s">
        <v>465</v>
      </c>
      <c r="H19" s="514" t="s">
        <v>739</v>
      </c>
      <c r="I19" s="514" t="s">
        <v>9023</v>
      </c>
      <c r="J19" s="550"/>
      <c r="K19" s="514" t="s">
        <v>9024</v>
      </c>
      <c r="L19" s="514" t="s">
        <v>9025</v>
      </c>
      <c r="M19" s="550"/>
      <c r="N19" s="514" t="s">
        <v>9026</v>
      </c>
      <c r="O19" s="515" t="s">
        <v>479</v>
      </c>
      <c r="P19" s="515" t="s">
        <v>490</v>
      </c>
      <c r="Q19" s="515" t="s">
        <v>95</v>
      </c>
      <c r="R19" s="550"/>
      <c r="S19" s="550"/>
      <c r="T19" s="591"/>
    </row>
    <row r="20">
      <c r="A20" s="514" t="s">
        <v>1511</v>
      </c>
      <c r="B20" s="550"/>
      <c r="C20" s="550"/>
      <c r="D20" s="514" t="s">
        <v>296</v>
      </c>
      <c r="E20" s="514" t="s">
        <v>8462</v>
      </c>
      <c r="F20" s="514" t="s">
        <v>12</v>
      </c>
      <c r="G20" s="514" t="s">
        <v>465</v>
      </c>
      <c r="H20" s="514" t="s">
        <v>739</v>
      </c>
      <c r="I20" s="515" t="s">
        <v>9027</v>
      </c>
      <c r="J20" s="514" t="s">
        <v>9002</v>
      </c>
      <c r="K20" s="514" t="s">
        <v>9028</v>
      </c>
      <c r="L20" s="514" t="s">
        <v>9029</v>
      </c>
      <c r="M20" s="550"/>
      <c r="N20" s="514" t="s">
        <v>6634</v>
      </c>
      <c r="O20" s="515" t="s">
        <v>479</v>
      </c>
      <c r="P20" s="515" t="s">
        <v>490</v>
      </c>
      <c r="Q20" s="515" t="s">
        <v>95</v>
      </c>
      <c r="R20" s="550"/>
      <c r="S20" s="550"/>
      <c r="T20" s="591"/>
    </row>
    <row r="21">
      <c r="A21" s="514" t="s">
        <v>1517</v>
      </c>
      <c r="B21" s="550"/>
      <c r="C21" s="550"/>
      <c r="D21" s="514" t="s">
        <v>296</v>
      </c>
      <c r="E21" s="550"/>
      <c r="F21" s="514" t="s">
        <v>12</v>
      </c>
      <c r="G21" s="514" t="s">
        <v>465</v>
      </c>
      <c r="H21" s="514" t="s">
        <v>739</v>
      </c>
      <c r="I21" s="515" t="s">
        <v>9030</v>
      </c>
      <c r="J21" s="550"/>
      <c r="K21" s="514" t="s">
        <v>9031</v>
      </c>
      <c r="L21" s="515" t="s">
        <v>9032</v>
      </c>
      <c r="M21" s="550"/>
      <c r="N21" s="514" t="s">
        <v>8977</v>
      </c>
      <c r="O21" s="529">
        <v>45448.0</v>
      </c>
      <c r="P21" s="515" t="s">
        <v>490</v>
      </c>
      <c r="Q21" s="515" t="s">
        <v>95</v>
      </c>
      <c r="R21" s="550"/>
      <c r="S21" s="550"/>
      <c r="T21" s="591"/>
    </row>
    <row r="22">
      <c r="A22" s="514" t="s">
        <v>1523</v>
      </c>
      <c r="B22" s="550"/>
      <c r="C22" s="550"/>
      <c r="D22" s="514" t="s">
        <v>296</v>
      </c>
      <c r="E22" s="550"/>
      <c r="F22" s="514" t="s">
        <v>12</v>
      </c>
      <c r="G22" s="514" t="s">
        <v>465</v>
      </c>
      <c r="H22" s="514" t="s">
        <v>739</v>
      </c>
      <c r="I22" s="514" t="s">
        <v>9033</v>
      </c>
      <c r="J22" s="514" t="s">
        <v>9002</v>
      </c>
      <c r="K22" s="515" t="s">
        <v>9034</v>
      </c>
      <c r="L22" s="514" t="s">
        <v>9035</v>
      </c>
      <c r="M22" s="550"/>
      <c r="N22" s="514" t="s">
        <v>9036</v>
      </c>
      <c r="O22" s="552" t="s">
        <v>479</v>
      </c>
      <c r="P22" s="515" t="s">
        <v>490</v>
      </c>
      <c r="Q22" s="515" t="s">
        <v>95</v>
      </c>
      <c r="R22" s="550"/>
      <c r="S22" s="550"/>
      <c r="T22" s="591"/>
    </row>
    <row r="23">
      <c r="A23" s="514" t="s">
        <v>1530</v>
      </c>
      <c r="B23" s="550"/>
      <c r="C23" s="550"/>
      <c r="D23" s="514" t="s">
        <v>296</v>
      </c>
      <c r="E23" s="514" t="s">
        <v>9037</v>
      </c>
      <c r="F23" s="514" t="s">
        <v>12</v>
      </c>
      <c r="G23" s="514" t="s">
        <v>465</v>
      </c>
      <c r="H23" s="514" t="s">
        <v>739</v>
      </c>
      <c r="I23" s="514" t="s">
        <v>9038</v>
      </c>
      <c r="J23" s="550"/>
      <c r="K23" s="514" t="s">
        <v>9039</v>
      </c>
      <c r="L23" s="514" t="s">
        <v>9040</v>
      </c>
      <c r="M23" s="550"/>
      <c r="N23" s="514" t="s">
        <v>3350</v>
      </c>
      <c r="O23" s="515" t="s">
        <v>1555</v>
      </c>
      <c r="P23" s="515" t="s">
        <v>215</v>
      </c>
      <c r="Q23" s="515" t="s">
        <v>95</v>
      </c>
      <c r="R23" s="550"/>
      <c r="S23" s="550"/>
      <c r="T23" s="591"/>
    </row>
    <row r="24">
      <c r="A24" s="514" t="s">
        <v>1536</v>
      </c>
      <c r="B24" s="550"/>
      <c r="C24" s="550"/>
      <c r="D24" s="514" t="s">
        <v>296</v>
      </c>
      <c r="E24" s="550"/>
      <c r="F24" s="514" t="s">
        <v>12</v>
      </c>
      <c r="G24" s="514" t="s">
        <v>588</v>
      </c>
      <c r="H24" s="514" t="s">
        <v>739</v>
      </c>
      <c r="I24" s="514" t="s">
        <v>9041</v>
      </c>
      <c r="J24" s="550"/>
      <c r="K24" s="514" t="s">
        <v>9042</v>
      </c>
      <c r="L24" s="514" t="s">
        <v>9043</v>
      </c>
      <c r="M24" s="550"/>
      <c r="N24" s="550"/>
      <c r="O24" s="515" t="s">
        <v>950</v>
      </c>
      <c r="P24" s="515" t="s">
        <v>490</v>
      </c>
      <c r="Q24" s="515" t="s">
        <v>95</v>
      </c>
      <c r="R24" s="550"/>
      <c r="S24" s="550"/>
      <c r="T24" s="591" t="s">
        <v>2546</v>
      </c>
    </row>
    <row r="25">
      <c r="A25" s="514" t="s">
        <v>1542</v>
      </c>
      <c r="B25" s="514" t="s">
        <v>3198</v>
      </c>
      <c r="C25" s="514">
        <v>4.2</v>
      </c>
      <c r="D25" s="514" t="s">
        <v>296</v>
      </c>
      <c r="E25" s="514" t="s">
        <v>6753</v>
      </c>
      <c r="F25" s="514" t="s">
        <v>11</v>
      </c>
      <c r="G25" s="514" t="s">
        <v>465</v>
      </c>
      <c r="H25" s="514" t="s">
        <v>2267</v>
      </c>
      <c r="I25" s="515" t="s">
        <v>9044</v>
      </c>
      <c r="J25" s="514" t="s">
        <v>9045</v>
      </c>
      <c r="K25" s="514" t="s">
        <v>9046</v>
      </c>
      <c r="L25" s="515" t="s">
        <v>9047</v>
      </c>
      <c r="M25" s="550"/>
      <c r="N25" s="514" t="s">
        <v>9048</v>
      </c>
      <c r="O25" s="552" t="s">
        <v>479</v>
      </c>
      <c r="P25" s="515" t="s">
        <v>490</v>
      </c>
      <c r="Q25" s="515" t="s">
        <v>95</v>
      </c>
      <c r="R25" s="550"/>
      <c r="S25" s="550"/>
      <c r="T25" s="550"/>
    </row>
    <row r="26">
      <c r="A26" s="514" t="s">
        <v>1549</v>
      </c>
      <c r="B26" s="514" t="s">
        <v>3198</v>
      </c>
      <c r="C26" s="514">
        <v>4.2</v>
      </c>
      <c r="D26" s="514" t="s">
        <v>296</v>
      </c>
      <c r="E26" s="514" t="s">
        <v>8959</v>
      </c>
      <c r="F26" s="514" t="s">
        <v>11</v>
      </c>
      <c r="G26" s="514" t="s">
        <v>465</v>
      </c>
      <c r="H26" s="514" t="s">
        <v>2267</v>
      </c>
      <c r="I26" s="514" t="s">
        <v>9049</v>
      </c>
      <c r="J26" s="514" t="s">
        <v>9045</v>
      </c>
      <c r="K26" s="514" t="s">
        <v>9050</v>
      </c>
      <c r="L26" s="514" t="s">
        <v>9051</v>
      </c>
      <c r="M26" s="550"/>
      <c r="N26" s="514" t="s">
        <v>9052</v>
      </c>
      <c r="O26" s="515" t="s">
        <v>1541</v>
      </c>
      <c r="P26" s="515" t="s">
        <v>490</v>
      </c>
      <c r="Q26" s="515" t="s">
        <v>95</v>
      </c>
      <c r="R26" s="550"/>
      <c r="S26" s="550"/>
      <c r="T26" s="550"/>
    </row>
    <row r="27">
      <c r="A27" s="514" t="s">
        <v>1557</v>
      </c>
      <c r="B27" s="527" t="s">
        <v>3198</v>
      </c>
      <c r="C27" s="514">
        <v>4.2</v>
      </c>
      <c r="D27" s="514" t="s">
        <v>296</v>
      </c>
      <c r="E27" s="514" t="s">
        <v>8959</v>
      </c>
      <c r="F27" s="514" t="s">
        <v>11</v>
      </c>
      <c r="G27" s="514" t="s">
        <v>465</v>
      </c>
      <c r="H27" s="514" t="s">
        <v>2267</v>
      </c>
      <c r="I27" s="515" t="s">
        <v>9053</v>
      </c>
      <c r="J27" s="514" t="s">
        <v>9045</v>
      </c>
      <c r="K27" s="514" t="s">
        <v>9054</v>
      </c>
      <c r="L27" s="515" t="s">
        <v>9055</v>
      </c>
      <c r="M27" s="550"/>
      <c r="N27" s="514" t="s">
        <v>9056</v>
      </c>
      <c r="O27" s="515" t="s">
        <v>1541</v>
      </c>
      <c r="P27" s="515" t="s">
        <v>490</v>
      </c>
      <c r="Q27" s="515" t="s">
        <v>95</v>
      </c>
      <c r="R27" s="550"/>
      <c r="S27" s="550"/>
      <c r="T27" s="550"/>
    </row>
    <row r="28">
      <c r="A28" s="514" t="s">
        <v>1562</v>
      </c>
      <c r="B28" s="550"/>
      <c r="C28" s="550"/>
      <c r="D28" s="514" t="s">
        <v>296</v>
      </c>
      <c r="E28" s="514" t="s">
        <v>8462</v>
      </c>
      <c r="F28" s="514" t="s">
        <v>11</v>
      </c>
      <c r="G28" s="514" t="s">
        <v>465</v>
      </c>
      <c r="H28" s="514" t="s">
        <v>739</v>
      </c>
      <c r="I28" s="515" t="s">
        <v>9057</v>
      </c>
      <c r="J28" s="550"/>
      <c r="K28" s="514" t="s">
        <v>9058</v>
      </c>
      <c r="L28" s="514" t="s">
        <v>9059</v>
      </c>
      <c r="M28" s="550"/>
      <c r="N28" s="514" t="s">
        <v>2680</v>
      </c>
      <c r="O28" s="529">
        <v>45448.0</v>
      </c>
      <c r="P28" s="515" t="s">
        <v>490</v>
      </c>
      <c r="Q28" s="515" t="s">
        <v>95</v>
      </c>
      <c r="R28" s="550"/>
      <c r="S28" s="550"/>
      <c r="T28" s="591"/>
    </row>
    <row r="29">
      <c r="A29" s="514" t="s">
        <v>1568</v>
      </c>
      <c r="B29" s="550"/>
      <c r="C29" s="550"/>
      <c r="D29" s="514" t="s">
        <v>296</v>
      </c>
      <c r="E29" s="514" t="s">
        <v>8462</v>
      </c>
      <c r="F29" s="514" t="s">
        <v>12</v>
      </c>
      <c r="G29" s="514" t="s">
        <v>465</v>
      </c>
      <c r="H29" s="514" t="s">
        <v>2267</v>
      </c>
      <c r="I29" s="514" t="s">
        <v>9060</v>
      </c>
      <c r="J29" s="550"/>
      <c r="K29" s="514" t="s">
        <v>9061</v>
      </c>
      <c r="L29" s="515" t="s">
        <v>9062</v>
      </c>
      <c r="M29" s="550"/>
      <c r="N29" s="514" t="s">
        <v>9063</v>
      </c>
      <c r="O29" s="529">
        <v>45448.0</v>
      </c>
      <c r="P29" s="515" t="s">
        <v>490</v>
      </c>
      <c r="Q29" s="515" t="s">
        <v>95</v>
      </c>
      <c r="R29" s="550"/>
      <c r="S29" s="550"/>
      <c r="T29" s="550"/>
    </row>
    <row r="30">
      <c r="A30" s="514" t="s">
        <v>1574</v>
      </c>
      <c r="B30" s="527" t="s">
        <v>3198</v>
      </c>
      <c r="C30" s="514">
        <v>4.2</v>
      </c>
      <c r="D30" s="514" t="s">
        <v>296</v>
      </c>
      <c r="E30" s="514" t="s">
        <v>8959</v>
      </c>
      <c r="F30" s="514" t="s">
        <v>11</v>
      </c>
      <c r="G30" s="514" t="s">
        <v>465</v>
      </c>
      <c r="H30" s="514" t="s">
        <v>2267</v>
      </c>
      <c r="I30" s="514" t="s">
        <v>9064</v>
      </c>
      <c r="J30" s="550"/>
      <c r="K30" s="514" t="s">
        <v>9065</v>
      </c>
      <c r="L30" s="514" t="s">
        <v>9066</v>
      </c>
      <c r="M30" s="550"/>
      <c r="N30" s="514" t="s">
        <v>9067</v>
      </c>
      <c r="O30" s="529">
        <v>45448.0</v>
      </c>
      <c r="P30" s="515" t="s">
        <v>490</v>
      </c>
      <c r="Q30" s="515" t="s">
        <v>95</v>
      </c>
      <c r="R30" s="550"/>
      <c r="S30" s="550"/>
      <c r="T30" s="550"/>
    </row>
    <row r="31">
      <c r="A31" s="514" t="s">
        <v>1580</v>
      </c>
      <c r="B31" s="550"/>
      <c r="C31" s="550"/>
      <c r="D31" s="514" t="s">
        <v>296</v>
      </c>
      <c r="E31" s="514" t="s">
        <v>6753</v>
      </c>
      <c r="F31" s="514" t="s">
        <v>12</v>
      </c>
      <c r="G31" s="514" t="s">
        <v>465</v>
      </c>
      <c r="H31" s="514" t="s">
        <v>739</v>
      </c>
      <c r="I31" s="515" t="s">
        <v>9068</v>
      </c>
      <c r="J31" s="550"/>
      <c r="K31" s="515" t="s">
        <v>9069</v>
      </c>
      <c r="L31" s="515" t="s">
        <v>9070</v>
      </c>
      <c r="M31" s="550"/>
      <c r="N31" s="514" t="s">
        <v>9071</v>
      </c>
      <c r="O31" s="552" t="s">
        <v>479</v>
      </c>
      <c r="P31" s="515" t="s">
        <v>490</v>
      </c>
      <c r="Q31" s="515" t="s">
        <v>95</v>
      </c>
      <c r="R31" s="550"/>
      <c r="S31" s="550"/>
      <c r="T31" s="591"/>
    </row>
    <row r="32">
      <c r="A32" s="514" t="s">
        <v>1586</v>
      </c>
      <c r="B32" s="550"/>
      <c r="C32" s="550"/>
      <c r="D32" s="514" t="s">
        <v>296</v>
      </c>
      <c r="E32" s="514" t="s">
        <v>8462</v>
      </c>
      <c r="F32" s="514" t="s">
        <v>11</v>
      </c>
      <c r="G32" s="514" t="s">
        <v>465</v>
      </c>
      <c r="H32" s="514" t="s">
        <v>739</v>
      </c>
      <c r="I32" s="514" t="s">
        <v>9072</v>
      </c>
      <c r="J32" s="514" t="s">
        <v>9002</v>
      </c>
      <c r="K32" s="514" t="s">
        <v>9073</v>
      </c>
      <c r="L32" s="515" t="s">
        <v>9074</v>
      </c>
      <c r="M32" s="550"/>
      <c r="N32" s="514" t="s">
        <v>9075</v>
      </c>
      <c r="O32" s="529">
        <v>45540.0</v>
      </c>
      <c r="P32" s="515" t="s">
        <v>490</v>
      </c>
      <c r="Q32" s="515" t="s">
        <v>95</v>
      </c>
      <c r="R32" s="550"/>
      <c r="S32" s="550"/>
      <c r="T32" s="591"/>
    </row>
    <row r="33">
      <c r="A33" s="514" t="s">
        <v>1592</v>
      </c>
      <c r="B33" s="550"/>
      <c r="C33" s="550"/>
      <c r="D33" s="514" t="s">
        <v>296</v>
      </c>
      <c r="E33" s="514" t="s">
        <v>8959</v>
      </c>
      <c r="F33" s="514" t="s">
        <v>11</v>
      </c>
      <c r="G33" s="514" t="s">
        <v>465</v>
      </c>
      <c r="H33" s="514" t="s">
        <v>739</v>
      </c>
      <c r="I33" s="515" t="s">
        <v>9076</v>
      </c>
      <c r="J33" s="514" t="s">
        <v>9002</v>
      </c>
      <c r="K33" s="515" t="s">
        <v>9077</v>
      </c>
      <c r="L33" s="515" t="s">
        <v>9078</v>
      </c>
      <c r="M33" s="550"/>
      <c r="N33" s="514" t="s">
        <v>9079</v>
      </c>
      <c r="O33" s="515" t="s">
        <v>1541</v>
      </c>
      <c r="P33" s="515" t="s">
        <v>490</v>
      </c>
      <c r="Q33" s="515" t="s">
        <v>95</v>
      </c>
      <c r="R33" s="550"/>
      <c r="S33" s="550"/>
      <c r="T33" s="591"/>
    </row>
    <row r="34">
      <c r="A34" s="514" t="s">
        <v>1598</v>
      </c>
      <c r="B34" s="527" t="s">
        <v>2578</v>
      </c>
      <c r="C34" s="550"/>
      <c r="D34" s="514" t="s">
        <v>296</v>
      </c>
      <c r="E34" s="514" t="s">
        <v>2252</v>
      </c>
      <c r="F34" s="514" t="s">
        <v>11</v>
      </c>
      <c r="G34" s="514" t="s">
        <v>465</v>
      </c>
      <c r="H34" s="514" t="s">
        <v>739</v>
      </c>
      <c r="I34" s="514" t="s">
        <v>9080</v>
      </c>
      <c r="J34" s="550"/>
      <c r="K34" s="514" t="s">
        <v>9081</v>
      </c>
      <c r="L34" s="514" t="s">
        <v>9082</v>
      </c>
      <c r="M34" s="550"/>
      <c r="N34" s="514" t="s">
        <v>9083</v>
      </c>
      <c r="O34" s="529">
        <v>45540.0</v>
      </c>
      <c r="P34" s="515" t="s">
        <v>94</v>
      </c>
      <c r="Q34" s="515" t="s">
        <v>95</v>
      </c>
      <c r="R34" s="550"/>
      <c r="S34" s="550"/>
      <c r="T34" s="550"/>
    </row>
    <row r="35">
      <c r="A35" s="514" t="s">
        <v>1603</v>
      </c>
      <c r="B35" s="550"/>
      <c r="C35" s="550"/>
      <c r="D35" s="514" t="s">
        <v>296</v>
      </c>
      <c r="E35" s="514" t="s">
        <v>8954</v>
      </c>
      <c r="F35" s="514" t="s">
        <v>11</v>
      </c>
      <c r="G35" s="514" t="s">
        <v>588</v>
      </c>
      <c r="H35" s="514" t="s">
        <v>739</v>
      </c>
      <c r="I35" s="514" t="s">
        <v>9084</v>
      </c>
      <c r="J35" s="550"/>
      <c r="K35" s="514" t="s">
        <v>9085</v>
      </c>
      <c r="L35" s="515" t="s">
        <v>9086</v>
      </c>
      <c r="M35" s="550"/>
      <c r="N35" s="550"/>
      <c r="O35" s="515" t="s">
        <v>1541</v>
      </c>
      <c r="P35" s="515" t="s">
        <v>490</v>
      </c>
      <c r="Q35" s="515" t="s">
        <v>95</v>
      </c>
      <c r="R35" s="550"/>
      <c r="S35" s="550"/>
      <c r="T35" s="591"/>
    </row>
    <row r="36">
      <c r="A36" s="514" t="s">
        <v>1608</v>
      </c>
      <c r="B36" s="550"/>
      <c r="C36" s="550"/>
      <c r="D36" s="514" t="s">
        <v>296</v>
      </c>
      <c r="E36" s="514" t="s">
        <v>8954</v>
      </c>
      <c r="F36" s="514" t="s">
        <v>11</v>
      </c>
      <c r="G36" s="514" t="s">
        <v>465</v>
      </c>
      <c r="H36" s="514" t="s">
        <v>739</v>
      </c>
      <c r="I36" s="514" t="s">
        <v>9087</v>
      </c>
      <c r="J36" s="514" t="s">
        <v>5132</v>
      </c>
      <c r="K36" s="514" t="s">
        <v>9088</v>
      </c>
      <c r="L36" s="515" t="s">
        <v>9089</v>
      </c>
      <c r="M36" s="550"/>
      <c r="N36" s="514" t="s">
        <v>9090</v>
      </c>
      <c r="O36" s="515" t="s">
        <v>1541</v>
      </c>
      <c r="P36" s="515" t="s">
        <v>490</v>
      </c>
      <c r="Q36" s="515" t="s">
        <v>95</v>
      </c>
      <c r="R36" s="550"/>
      <c r="S36" s="550"/>
      <c r="T36" s="591"/>
    </row>
    <row r="37">
      <c r="A37" s="514" t="s">
        <v>1613</v>
      </c>
      <c r="B37" s="550"/>
      <c r="C37" s="550"/>
      <c r="D37" s="514" t="s">
        <v>296</v>
      </c>
      <c r="E37" s="514" t="s">
        <v>6753</v>
      </c>
      <c r="F37" s="514" t="s">
        <v>12</v>
      </c>
      <c r="G37" s="514" t="s">
        <v>465</v>
      </c>
      <c r="H37" s="514" t="s">
        <v>739</v>
      </c>
      <c r="I37" s="514" t="s">
        <v>9091</v>
      </c>
      <c r="J37" s="550"/>
      <c r="K37" s="514" t="s">
        <v>9092</v>
      </c>
      <c r="L37" s="515" t="s">
        <v>9093</v>
      </c>
      <c r="M37" s="550"/>
      <c r="N37" s="514" t="s">
        <v>9094</v>
      </c>
      <c r="O37" s="515" t="s">
        <v>950</v>
      </c>
      <c r="P37" s="515" t="s">
        <v>490</v>
      </c>
      <c r="Q37" s="515" t="s">
        <v>95</v>
      </c>
      <c r="R37" s="550"/>
      <c r="S37" s="550"/>
      <c r="T37" s="591"/>
    </row>
    <row r="38">
      <c r="A38" s="514" t="s">
        <v>1617</v>
      </c>
      <c r="B38" s="527" t="s">
        <v>2578</v>
      </c>
      <c r="C38" s="550"/>
      <c r="D38" s="514" t="s">
        <v>296</v>
      </c>
      <c r="E38" s="514" t="s">
        <v>2252</v>
      </c>
      <c r="F38" s="514" t="s">
        <v>11</v>
      </c>
      <c r="G38" s="514" t="s">
        <v>465</v>
      </c>
      <c r="H38" s="514" t="s">
        <v>2267</v>
      </c>
      <c r="I38" s="514" t="s">
        <v>9095</v>
      </c>
      <c r="J38" s="550"/>
      <c r="K38" s="514" t="s">
        <v>9096</v>
      </c>
      <c r="L38" s="515" t="s">
        <v>9097</v>
      </c>
      <c r="M38" s="550"/>
      <c r="N38" s="514" t="s">
        <v>9098</v>
      </c>
      <c r="O38" s="533" t="s">
        <v>479</v>
      </c>
      <c r="P38" s="533" t="s">
        <v>490</v>
      </c>
      <c r="Q38" s="533" t="s">
        <v>95</v>
      </c>
      <c r="R38" s="606"/>
      <c r="S38" s="550"/>
      <c r="T38" s="550"/>
    </row>
    <row r="39">
      <c r="A39" s="514" t="s">
        <v>1621</v>
      </c>
      <c r="B39" s="550"/>
      <c r="C39" s="550"/>
      <c r="D39" s="514" t="s">
        <v>296</v>
      </c>
      <c r="E39" s="514" t="s">
        <v>8954</v>
      </c>
      <c r="F39" s="514" t="s">
        <v>11</v>
      </c>
      <c r="G39" s="514" t="s">
        <v>465</v>
      </c>
      <c r="H39" s="514" t="s">
        <v>2267</v>
      </c>
      <c r="I39" s="514" t="s">
        <v>9099</v>
      </c>
      <c r="J39" s="514" t="s">
        <v>9100</v>
      </c>
      <c r="K39" s="514" t="s">
        <v>9101</v>
      </c>
      <c r="L39" s="514" t="s">
        <v>9102</v>
      </c>
      <c r="M39" s="550"/>
      <c r="N39" s="514" t="s">
        <v>9103</v>
      </c>
      <c r="O39" s="515" t="s">
        <v>1541</v>
      </c>
      <c r="P39" s="515" t="s">
        <v>490</v>
      </c>
      <c r="Q39" s="515" t="s">
        <v>95</v>
      </c>
      <c r="R39" s="550"/>
      <c r="S39" s="550"/>
      <c r="T39" s="550"/>
    </row>
    <row r="40">
      <c r="A40" s="514" t="s">
        <v>1628</v>
      </c>
      <c r="B40" s="550"/>
      <c r="C40" s="550"/>
      <c r="D40" s="514" t="s">
        <v>296</v>
      </c>
      <c r="E40" s="514" t="s">
        <v>8462</v>
      </c>
      <c r="F40" s="514" t="s">
        <v>12</v>
      </c>
      <c r="G40" s="514" t="s">
        <v>588</v>
      </c>
      <c r="H40" s="514" t="s">
        <v>2267</v>
      </c>
      <c r="I40" s="515" t="s">
        <v>9104</v>
      </c>
      <c r="J40" s="514" t="s">
        <v>9002</v>
      </c>
      <c r="K40" s="514" t="s">
        <v>9105</v>
      </c>
      <c r="L40" s="515" t="s">
        <v>9106</v>
      </c>
      <c r="M40" s="550"/>
      <c r="N40" s="550"/>
      <c r="O40" s="529">
        <v>45540.0</v>
      </c>
      <c r="P40" s="515" t="s">
        <v>490</v>
      </c>
      <c r="Q40" s="515" t="s">
        <v>95</v>
      </c>
      <c r="R40" s="550"/>
      <c r="S40" s="550"/>
      <c r="T40" s="550"/>
    </row>
    <row r="41">
      <c r="A41" s="514" t="s">
        <v>1633</v>
      </c>
      <c r="B41" s="514" t="s">
        <v>9107</v>
      </c>
      <c r="C41" s="514" t="s">
        <v>2795</v>
      </c>
      <c r="D41" s="514" t="s">
        <v>296</v>
      </c>
      <c r="E41" s="514" t="s">
        <v>9108</v>
      </c>
      <c r="F41" s="514" t="s">
        <v>11</v>
      </c>
      <c r="G41" s="514" t="s">
        <v>465</v>
      </c>
      <c r="H41" s="514" t="s">
        <v>847</v>
      </c>
      <c r="I41" s="514" t="s">
        <v>9109</v>
      </c>
      <c r="J41" s="550"/>
      <c r="K41" s="514" t="s">
        <v>9110</v>
      </c>
      <c r="L41" s="514" t="s">
        <v>9111</v>
      </c>
      <c r="M41" s="550"/>
      <c r="N41" s="514" t="s">
        <v>9112</v>
      </c>
      <c r="O41" s="529">
        <v>45448.0</v>
      </c>
      <c r="P41" s="515" t="s">
        <v>490</v>
      </c>
      <c r="Q41" s="515" t="s">
        <v>95</v>
      </c>
      <c r="R41" s="550"/>
      <c r="S41" s="550"/>
      <c r="T41" s="591"/>
    </row>
    <row r="42">
      <c r="A42" s="514" t="s">
        <v>1639</v>
      </c>
      <c r="B42" s="550"/>
      <c r="C42" s="550"/>
      <c r="D42" s="514" t="s">
        <v>296</v>
      </c>
      <c r="E42" s="550"/>
      <c r="F42" s="514" t="s">
        <v>11</v>
      </c>
      <c r="G42" s="514" t="s">
        <v>465</v>
      </c>
      <c r="H42" s="514" t="s">
        <v>739</v>
      </c>
      <c r="I42" s="515" t="s">
        <v>9113</v>
      </c>
      <c r="J42" s="607"/>
      <c r="K42" s="514" t="s">
        <v>9114</v>
      </c>
      <c r="L42" s="515" t="s">
        <v>9115</v>
      </c>
      <c r="M42" s="550"/>
      <c r="N42" s="514" t="s">
        <v>9116</v>
      </c>
      <c r="O42" s="515" t="s">
        <v>1541</v>
      </c>
      <c r="P42" s="515" t="s">
        <v>490</v>
      </c>
      <c r="Q42" s="515" t="s">
        <v>95</v>
      </c>
      <c r="R42" s="550"/>
      <c r="S42" s="550"/>
      <c r="T42" s="591"/>
    </row>
    <row r="43">
      <c r="A43" s="514" t="s">
        <v>1645</v>
      </c>
      <c r="B43" s="550"/>
      <c r="C43" s="550"/>
      <c r="D43" s="514" t="s">
        <v>296</v>
      </c>
      <c r="E43" s="514" t="s">
        <v>8954</v>
      </c>
      <c r="F43" s="514" t="s">
        <v>12</v>
      </c>
      <c r="G43" s="514" t="s">
        <v>465</v>
      </c>
      <c r="H43" s="514" t="s">
        <v>739</v>
      </c>
      <c r="I43" s="514" t="s">
        <v>9117</v>
      </c>
      <c r="J43" s="550"/>
      <c r="K43" s="514" t="s">
        <v>9118</v>
      </c>
      <c r="L43" s="514" t="s">
        <v>9119</v>
      </c>
      <c r="M43" s="550"/>
      <c r="N43" s="514" t="s">
        <v>9120</v>
      </c>
      <c r="O43" s="515" t="s">
        <v>950</v>
      </c>
      <c r="P43" s="515" t="s">
        <v>490</v>
      </c>
      <c r="Q43" s="515" t="s">
        <v>95</v>
      </c>
      <c r="R43" s="550"/>
      <c r="S43" s="550"/>
      <c r="T43" s="591"/>
    </row>
    <row r="44">
      <c r="A44" s="514" t="s">
        <v>1650</v>
      </c>
      <c r="B44" s="550"/>
      <c r="C44" s="550"/>
      <c r="D44" s="514" t="s">
        <v>296</v>
      </c>
      <c r="E44" s="514" t="s">
        <v>8954</v>
      </c>
      <c r="F44" s="514" t="s">
        <v>11</v>
      </c>
      <c r="G44" s="514" t="s">
        <v>588</v>
      </c>
      <c r="H44" s="514" t="s">
        <v>739</v>
      </c>
      <c r="I44" s="514" t="s">
        <v>9121</v>
      </c>
      <c r="J44" s="550"/>
      <c r="K44" s="514" t="s">
        <v>9122</v>
      </c>
      <c r="L44" s="514" t="s">
        <v>9123</v>
      </c>
      <c r="M44" s="550"/>
      <c r="N44" s="550"/>
      <c r="O44" s="529">
        <v>45540.0</v>
      </c>
      <c r="P44" s="515" t="s">
        <v>94</v>
      </c>
      <c r="Q44" s="515" t="s">
        <v>95</v>
      </c>
      <c r="R44" s="550"/>
      <c r="S44" s="550"/>
      <c r="T44" s="591"/>
    </row>
    <row r="45">
      <c r="A45" s="514" t="s">
        <v>1654</v>
      </c>
      <c r="B45" s="550"/>
      <c r="C45" s="550"/>
      <c r="D45" s="514" t="s">
        <v>296</v>
      </c>
      <c r="E45" s="550"/>
      <c r="F45" s="514" t="s">
        <v>11</v>
      </c>
      <c r="G45" s="514" t="s">
        <v>465</v>
      </c>
      <c r="H45" s="514" t="s">
        <v>739</v>
      </c>
      <c r="I45" s="514" t="s">
        <v>9124</v>
      </c>
      <c r="J45" s="550"/>
      <c r="K45" s="514" t="s">
        <v>9125</v>
      </c>
      <c r="L45" s="515" t="s">
        <v>9126</v>
      </c>
      <c r="M45" s="550"/>
      <c r="N45" s="514" t="s">
        <v>9127</v>
      </c>
      <c r="O45" s="533" t="s">
        <v>479</v>
      </c>
      <c r="P45" s="533" t="s">
        <v>490</v>
      </c>
      <c r="Q45" s="533" t="s">
        <v>95</v>
      </c>
      <c r="R45" s="550"/>
      <c r="S45" s="550"/>
      <c r="T45" s="591"/>
    </row>
    <row r="46">
      <c r="A46" s="514" t="s">
        <v>1661</v>
      </c>
      <c r="B46" s="550"/>
      <c r="C46" s="550"/>
      <c r="D46" s="514" t="s">
        <v>296</v>
      </c>
      <c r="E46" s="514" t="s">
        <v>8462</v>
      </c>
      <c r="F46" s="514" t="s">
        <v>11</v>
      </c>
      <c r="G46" s="514" t="s">
        <v>588</v>
      </c>
      <c r="H46" s="514" t="s">
        <v>739</v>
      </c>
      <c r="I46" s="514" t="s">
        <v>9128</v>
      </c>
      <c r="J46" s="514" t="s">
        <v>9129</v>
      </c>
      <c r="K46" s="514" t="s">
        <v>9130</v>
      </c>
      <c r="L46" s="514" t="s">
        <v>9131</v>
      </c>
      <c r="M46" s="550"/>
      <c r="N46" s="550"/>
      <c r="O46" s="533" t="s">
        <v>479</v>
      </c>
      <c r="P46" s="533" t="s">
        <v>490</v>
      </c>
      <c r="Q46" s="533" t="s">
        <v>95</v>
      </c>
      <c r="R46" s="522"/>
      <c r="S46" s="550"/>
      <c r="T46" s="591"/>
    </row>
    <row r="47">
      <c r="A47" s="514" t="s">
        <v>1666</v>
      </c>
      <c r="B47" s="550"/>
      <c r="C47" s="550"/>
      <c r="D47" s="514" t="s">
        <v>296</v>
      </c>
      <c r="E47" s="514" t="s">
        <v>8462</v>
      </c>
      <c r="F47" s="514" t="s">
        <v>12</v>
      </c>
      <c r="G47" s="514" t="s">
        <v>465</v>
      </c>
      <c r="H47" s="514" t="s">
        <v>739</v>
      </c>
      <c r="I47" s="515" t="s">
        <v>9132</v>
      </c>
      <c r="J47" s="514" t="s">
        <v>9002</v>
      </c>
      <c r="K47" s="514" t="s">
        <v>9133</v>
      </c>
      <c r="L47" s="515" t="s">
        <v>9134</v>
      </c>
      <c r="M47" s="550"/>
      <c r="N47" s="514" t="s">
        <v>9135</v>
      </c>
      <c r="O47" s="515" t="s">
        <v>950</v>
      </c>
      <c r="P47" s="515" t="s">
        <v>490</v>
      </c>
      <c r="Q47" s="515" t="s">
        <v>95</v>
      </c>
      <c r="R47" s="550"/>
      <c r="S47" s="550"/>
      <c r="T47" s="591"/>
    </row>
    <row r="48">
      <c r="A48" s="514" t="s">
        <v>1672</v>
      </c>
      <c r="B48" s="550"/>
      <c r="C48" s="550"/>
      <c r="D48" s="514" t="s">
        <v>296</v>
      </c>
      <c r="E48" s="514" t="s">
        <v>2252</v>
      </c>
      <c r="F48" s="514" t="s">
        <v>11</v>
      </c>
      <c r="G48" s="514" t="s">
        <v>465</v>
      </c>
      <c r="H48" s="514" t="s">
        <v>739</v>
      </c>
      <c r="I48" s="515" t="s">
        <v>9136</v>
      </c>
      <c r="J48" s="550"/>
      <c r="K48" s="514" t="s">
        <v>9137</v>
      </c>
      <c r="L48" s="515" t="s">
        <v>9138</v>
      </c>
      <c r="M48" s="550"/>
      <c r="N48" s="514" t="s">
        <v>9139</v>
      </c>
      <c r="O48" s="515" t="s">
        <v>1541</v>
      </c>
      <c r="P48" s="515" t="s">
        <v>490</v>
      </c>
      <c r="Q48" s="515" t="s">
        <v>95</v>
      </c>
      <c r="R48" s="550"/>
      <c r="S48" s="550"/>
      <c r="T48" s="591"/>
    </row>
    <row r="49">
      <c r="A49" s="514" t="s">
        <v>1678</v>
      </c>
      <c r="B49" s="550"/>
      <c r="C49" s="550"/>
      <c r="D49" s="514" t="s">
        <v>296</v>
      </c>
      <c r="E49" s="514" t="s">
        <v>5121</v>
      </c>
      <c r="F49" s="514" t="s">
        <v>11</v>
      </c>
      <c r="G49" s="514" t="s">
        <v>465</v>
      </c>
      <c r="H49" s="514" t="s">
        <v>739</v>
      </c>
      <c r="I49" s="514" t="s">
        <v>9140</v>
      </c>
      <c r="J49" s="550"/>
      <c r="K49" s="514" t="s">
        <v>9141</v>
      </c>
      <c r="L49" s="515" t="s">
        <v>9142</v>
      </c>
      <c r="M49" s="550"/>
      <c r="N49" s="514" t="s">
        <v>9143</v>
      </c>
      <c r="O49" s="515" t="s">
        <v>1541</v>
      </c>
      <c r="P49" s="515" t="s">
        <v>490</v>
      </c>
      <c r="Q49" s="515" t="s">
        <v>95</v>
      </c>
      <c r="R49" s="550"/>
      <c r="S49" s="550"/>
      <c r="T49" s="591" t="s">
        <v>2546</v>
      </c>
    </row>
    <row r="50">
      <c r="A50" s="514" t="s">
        <v>1684</v>
      </c>
      <c r="B50" s="550"/>
      <c r="C50" s="550"/>
      <c r="D50" s="514" t="s">
        <v>296</v>
      </c>
      <c r="E50" s="514" t="s">
        <v>2540</v>
      </c>
      <c r="F50" s="514" t="s">
        <v>11</v>
      </c>
      <c r="G50" s="514" t="s">
        <v>465</v>
      </c>
      <c r="H50" s="514" t="s">
        <v>739</v>
      </c>
      <c r="I50" s="514" t="s">
        <v>9144</v>
      </c>
      <c r="J50" s="550"/>
      <c r="K50" s="514" t="s">
        <v>9145</v>
      </c>
      <c r="L50" s="515" t="s">
        <v>9146</v>
      </c>
      <c r="M50" s="550"/>
      <c r="N50" s="608" t="s">
        <v>9000</v>
      </c>
      <c r="O50" s="515" t="s">
        <v>1541</v>
      </c>
      <c r="P50" s="515" t="s">
        <v>490</v>
      </c>
      <c r="Q50" s="515" t="s">
        <v>95</v>
      </c>
      <c r="R50" s="550"/>
      <c r="S50" s="550"/>
      <c r="T50" s="550"/>
    </row>
    <row r="51">
      <c r="A51" s="514" t="s">
        <v>1689</v>
      </c>
      <c r="B51" s="550"/>
      <c r="C51" s="550"/>
      <c r="D51" s="514" t="s">
        <v>296</v>
      </c>
      <c r="E51" s="514" t="s">
        <v>2540</v>
      </c>
      <c r="F51" s="514" t="s">
        <v>11</v>
      </c>
      <c r="G51" s="514" t="s">
        <v>465</v>
      </c>
      <c r="H51" s="514" t="s">
        <v>739</v>
      </c>
      <c r="I51" s="515" t="s">
        <v>9147</v>
      </c>
      <c r="J51" s="550"/>
      <c r="K51" s="514" t="s">
        <v>9148</v>
      </c>
      <c r="L51" s="515" t="s">
        <v>9149</v>
      </c>
      <c r="M51" s="550"/>
      <c r="N51" s="545" t="s">
        <v>9000</v>
      </c>
      <c r="O51" s="529">
        <v>45448.0</v>
      </c>
      <c r="P51" s="515" t="s">
        <v>490</v>
      </c>
      <c r="Q51" s="515" t="s">
        <v>95</v>
      </c>
      <c r="R51" s="550"/>
      <c r="S51" s="550"/>
      <c r="T51" s="550"/>
    </row>
    <row r="52">
      <c r="A52" s="514" t="s">
        <v>1694</v>
      </c>
      <c r="B52" s="527" t="s">
        <v>3095</v>
      </c>
      <c r="C52" s="550"/>
      <c r="D52" s="514" t="s">
        <v>296</v>
      </c>
      <c r="E52" s="550"/>
      <c r="F52" s="514" t="s">
        <v>12</v>
      </c>
      <c r="G52" s="514" t="s">
        <v>545</v>
      </c>
      <c r="H52" s="550"/>
      <c r="I52" s="514" t="s">
        <v>9150</v>
      </c>
      <c r="J52" s="550"/>
      <c r="K52" s="514" t="s">
        <v>9151</v>
      </c>
      <c r="L52" s="514" t="s">
        <v>9152</v>
      </c>
      <c r="M52" s="550"/>
      <c r="N52" s="550"/>
      <c r="O52" s="529">
        <v>45540.0</v>
      </c>
      <c r="P52" s="515" t="s">
        <v>94</v>
      </c>
      <c r="Q52" s="515" t="s">
        <v>95</v>
      </c>
      <c r="R52" s="550"/>
      <c r="S52" s="550"/>
      <c r="T52" s="550"/>
    </row>
    <row r="53">
      <c r="A53" s="514" t="s">
        <v>1700</v>
      </c>
      <c r="B53" s="527" t="s">
        <v>2578</v>
      </c>
      <c r="C53" s="550"/>
      <c r="D53" s="514" t="s">
        <v>296</v>
      </c>
      <c r="E53" s="550"/>
      <c r="F53" s="514" t="s">
        <v>11</v>
      </c>
      <c r="G53" s="514" t="s">
        <v>465</v>
      </c>
      <c r="H53" s="550"/>
      <c r="I53" s="514" t="s">
        <v>9153</v>
      </c>
      <c r="J53" s="550"/>
      <c r="K53" s="514" t="s">
        <v>9081</v>
      </c>
      <c r="L53" s="515" t="s">
        <v>9154</v>
      </c>
      <c r="M53" s="550"/>
      <c r="N53" s="514" t="s">
        <v>9155</v>
      </c>
      <c r="O53" s="552" t="s">
        <v>479</v>
      </c>
      <c r="P53" s="515" t="s">
        <v>490</v>
      </c>
      <c r="Q53" s="515" t="s">
        <v>95</v>
      </c>
      <c r="R53" s="550"/>
      <c r="S53" s="550"/>
      <c r="T53" s="550"/>
    </row>
    <row r="54">
      <c r="A54" s="514" t="s">
        <v>1706</v>
      </c>
      <c r="B54" s="550"/>
      <c r="C54" s="550"/>
      <c r="D54" s="514" t="s">
        <v>296</v>
      </c>
      <c r="E54" s="514" t="s">
        <v>5091</v>
      </c>
      <c r="F54" s="514" t="s">
        <v>11</v>
      </c>
      <c r="G54" s="514" t="s">
        <v>465</v>
      </c>
      <c r="H54" s="514" t="s">
        <v>847</v>
      </c>
      <c r="I54" s="514" t="s">
        <v>9156</v>
      </c>
      <c r="J54" s="514" t="s">
        <v>9157</v>
      </c>
      <c r="K54" s="514" t="s">
        <v>9158</v>
      </c>
      <c r="L54" s="514" t="s">
        <v>9159</v>
      </c>
      <c r="M54" s="550"/>
      <c r="N54" s="514" t="s">
        <v>6779</v>
      </c>
      <c r="O54" s="552" t="s">
        <v>479</v>
      </c>
      <c r="P54" s="515" t="s">
        <v>490</v>
      </c>
      <c r="Q54" s="515" t="s">
        <v>95</v>
      </c>
      <c r="R54" s="550"/>
      <c r="S54" s="550"/>
      <c r="T54" s="591" t="s">
        <v>2546</v>
      </c>
    </row>
    <row r="55">
      <c r="A55" s="514" t="s">
        <v>1711</v>
      </c>
      <c r="B55" s="514" t="s">
        <v>8489</v>
      </c>
      <c r="C55" s="514" t="s">
        <v>3353</v>
      </c>
      <c r="D55" s="514" t="s">
        <v>296</v>
      </c>
      <c r="E55" s="514" t="s">
        <v>5186</v>
      </c>
      <c r="F55" s="514" t="s">
        <v>11</v>
      </c>
      <c r="G55" s="514" t="s">
        <v>588</v>
      </c>
      <c r="H55" s="514" t="s">
        <v>2267</v>
      </c>
      <c r="I55" s="514" t="s">
        <v>9160</v>
      </c>
      <c r="J55" s="550"/>
      <c r="K55" s="515" t="s">
        <v>9161</v>
      </c>
      <c r="L55" s="514" t="s">
        <v>9162</v>
      </c>
      <c r="M55" s="550"/>
      <c r="N55" s="609"/>
      <c r="O55" s="515" t="s">
        <v>1541</v>
      </c>
      <c r="P55" s="515" t="s">
        <v>490</v>
      </c>
      <c r="Q55" s="515" t="s">
        <v>95</v>
      </c>
      <c r="R55" s="550"/>
      <c r="S55" s="550"/>
      <c r="T55" s="550"/>
    </row>
    <row r="56">
      <c r="A56" s="514" t="s">
        <v>1714</v>
      </c>
      <c r="B56" s="514" t="s">
        <v>8489</v>
      </c>
      <c r="C56" s="514" t="s">
        <v>3353</v>
      </c>
      <c r="D56" s="514" t="s">
        <v>296</v>
      </c>
      <c r="E56" s="514" t="s">
        <v>5186</v>
      </c>
      <c r="F56" s="514" t="s">
        <v>11</v>
      </c>
      <c r="G56" s="514" t="s">
        <v>588</v>
      </c>
      <c r="H56" s="514" t="s">
        <v>2267</v>
      </c>
      <c r="I56" s="515" t="s">
        <v>9163</v>
      </c>
      <c r="J56" s="550"/>
      <c r="K56" s="515" t="s">
        <v>9164</v>
      </c>
      <c r="L56" s="514" t="s">
        <v>9165</v>
      </c>
      <c r="M56" s="550"/>
      <c r="N56" s="550"/>
      <c r="O56" s="515" t="s">
        <v>1541</v>
      </c>
      <c r="P56" s="515" t="s">
        <v>490</v>
      </c>
      <c r="Q56" s="515" t="s">
        <v>95</v>
      </c>
      <c r="R56" s="550"/>
      <c r="S56" s="550"/>
      <c r="T56" s="550"/>
    </row>
    <row r="57">
      <c r="A57" s="514" t="s">
        <v>1720</v>
      </c>
      <c r="B57" s="514" t="s">
        <v>8489</v>
      </c>
      <c r="C57" s="514" t="s">
        <v>3353</v>
      </c>
      <c r="D57" s="514" t="s">
        <v>296</v>
      </c>
      <c r="E57" s="514" t="s">
        <v>5186</v>
      </c>
      <c r="F57" s="514" t="s">
        <v>11</v>
      </c>
      <c r="G57" s="514" t="s">
        <v>588</v>
      </c>
      <c r="H57" s="514" t="s">
        <v>2267</v>
      </c>
      <c r="I57" s="514" t="s">
        <v>9166</v>
      </c>
      <c r="J57" s="550"/>
      <c r="K57" s="515" t="s">
        <v>9167</v>
      </c>
      <c r="L57" s="514" t="s">
        <v>9168</v>
      </c>
      <c r="M57" s="550"/>
      <c r="N57" s="550"/>
      <c r="O57" s="515" t="s">
        <v>1541</v>
      </c>
      <c r="P57" s="515" t="s">
        <v>490</v>
      </c>
      <c r="Q57" s="515" t="s">
        <v>95</v>
      </c>
      <c r="R57" s="550"/>
      <c r="S57" s="550"/>
      <c r="T57" s="550"/>
    </row>
    <row r="58">
      <c r="A58" s="514" t="s">
        <v>1725</v>
      </c>
      <c r="B58" s="514" t="s">
        <v>9169</v>
      </c>
      <c r="C58" s="550"/>
      <c r="D58" s="514" t="s">
        <v>296</v>
      </c>
      <c r="E58" s="514" t="s">
        <v>6753</v>
      </c>
      <c r="F58" s="514" t="s">
        <v>11</v>
      </c>
      <c r="G58" s="514" t="s">
        <v>545</v>
      </c>
      <c r="H58" s="514" t="s">
        <v>739</v>
      </c>
      <c r="I58" s="514" t="s">
        <v>9170</v>
      </c>
      <c r="J58" s="550"/>
      <c r="K58" s="514" t="s">
        <v>9171</v>
      </c>
      <c r="L58" s="514" t="s">
        <v>9172</v>
      </c>
      <c r="M58" s="514" t="s">
        <v>9173</v>
      </c>
      <c r="N58" s="550"/>
      <c r="O58" s="515" t="s">
        <v>950</v>
      </c>
      <c r="P58" s="515" t="s">
        <v>490</v>
      </c>
      <c r="Q58" s="515" t="s">
        <v>95</v>
      </c>
      <c r="R58" s="550"/>
      <c r="S58" s="550"/>
      <c r="T58" s="550"/>
    </row>
    <row r="59">
      <c r="A59" s="514" t="s">
        <v>1731</v>
      </c>
      <c r="B59" s="514" t="s">
        <v>9174</v>
      </c>
      <c r="C59" s="514" t="s">
        <v>2795</v>
      </c>
      <c r="D59" s="514" t="s">
        <v>296</v>
      </c>
      <c r="E59" s="514" t="s">
        <v>9108</v>
      </c>
      <c r="F59" s="514" t="s">
        <v>11</v>
      </c>
      <c r="G59" s="514" t="s">
        <v>545</v>
      </c>
      <c r="H59" s="514" t="s">
        <v>847</v>
      </c>
      <c r="I59" s="514" t="s">
        <v>9175</v>
      </c>
      <c r="J59" s="550"/>
      <c r="K59" s="514" t="s">
        <v>9176</v>
      </c>
      <c r="L59" s="514" t="s">
        <v>9177</v>
      </c>
      <c r="M59" s="514" t="s">
        <v>9178</v>
      </c>
      <c r="N59" s="550"/>
      <c r="O59" s="529">
        <v>45478.0</v>
      </c>
      <c r="P59" s="515" t="s">
        <v>490</v>
      </c>
      <c r="Q59" s="515" t="s">
        <v>95</v>
      </c>
      <c r="R59" s="522"/>
      <c r="S59" s="550"/>
      <c r="T59" s="550"/>
    </row>
    <row r="60">
      <c r="A60" s="514" t="s">
        <v>1738</v>
      </c>
      <c r="B60" s="514" t="s">
        <v>9174</v>
      </c>
      <c r="C60" s="514" t="s">
        <v>2795</v>
      </c>
      <c r="D60" s="514" t="s">
        <v>296</v>
      </c>
      <c r="E60" s="514" t="s">
        <v>9108</v>
      </c>
      <c r="F60" s="514" t="s">
        <v>11</v>
      </c>
      <c r="G60" s="514" t="s">
        <v>545</v>
      </c>
      <c r="H60" s="514" t="s">
        <v>847</v>
      </c>
      <c r="I60" s="514" t="s">
        <v>9179</v>
      </c>
      <c r="J60" s="550"/>
      <c r="K60" s="514" t="s">
        <v>9180</v>
      </c>
      <c r="L60" s="514" t="s">
        <v>9181</v>
      </c>
      <c r="M60" s="514" t="s">
        <v>9182</v>
      </c>
      <c r="N60" s="606"/>
      <c r="O60" s="529">
        <v>45448.0</v>
      </c>
      <c r="P60" s="515" t="s">
        <v>490</v>
      </c>
      <c r="Q60" s="515" t="s">
        <v>95</v>
      </c>
      <c r="R60" s="522"/>
      <c r="S60" s="550"/>
      <c r="T60" s="550"/>
    </row>
    <row r="61">
      <c r="A61" s="514" t="s">
        <v>1744</v>
      </c>
      <c r="B61" s="527" t="s">
        <v>9183</v>
      </c>
      <c r="C61" s="550"/>
      <c r="D61" s="514" t="s">
        <v>296</v>
      </c>
      <c r="E61" s="514" t="s">
        <v>7158</v>
      </c>
      <c r="F61" s="514" t="s">
        <v>11</v>
      </c>
      <c r="G61" s="514" t="s">
        <v>545</v>
      </c>
      <c r="H61" s="514" t="s">
        <v>847</v>
      </c>
      <c r="I61" s="514" t="s">
        <v>9184</v>
      </c>
      <c r="J61" s="550"/>
      <c r="K61" s="514" t="s">
        <v>9185</v>
      </c>
      <c r="L61" s="514" t="s">
        <v>9186</v>
      </c>
      <c r="M61" s="514" t="s">
        <v>9187</v>
      </c>
      <c r="N61" s="550"/>
      <c r="O61" s="529">
        <v>45448.0</v>
      </c>
      <c r="P61" s="515" t="s">
        <v>490</v>
      </c>
      <c r="Q61" s="515" t="s">
        <v>95</v>
      </c>
      <c r="R61" s="522"/>
      <c r="S61" s="550"/>
      <c r="T61" s="550"/>
    </row>
    <row r="62">
      <c r="A62" s="514" t="s">
        <v>1750</v>
      </c>
      <c r="B62" s="527" t="s">
        <v>9183</v>
      </c>
      <c r="C62" s="550"/>
      <c r="D62" s="514" t="s">
        <v>296</v>
      </c>
      <c r="E62" s="514" t="s">
        <v>7158</v>
      </c>
      <c r="F62" s="514" t="s">
        <v>11</v>
      </c>
      <c r="G62" s="514" t="s">
        <v>545</v>
      </c>
      <c r="H62" s="514" t="s">
        <v>847</v>
      </c>
      <c r="I62" s="514" t="s">
        <v>9188</v>
      </c>
      <c r="J62" s="550"/>
      <c r="K62" s="514" t="s">
        <v>9189</v>
      </c>
      <c r="L62" s="514" t="s">
        <v>9190</v>
      </c>
      <c r="M62" s="514" t="s">
        <v>9191</v>
      </c>
      <c r="N62" s="550"/>
      <c r="O62" s="529">
        <v>45448.0</v>
      </c>
      <c r="P62" s="515" t="s">
        <v>490</v>
      </c>
      <c r="Q62" s="515" t="s">
        <v>95</v>
      </c>
      <c r="R62" s="522"/>
      <c r="S62" s="550"/>
      <c r="T62" s="550"/>
    </row>
    <row r="63">
      <c r="A63" s="514" t="s">
        <v>1755</v>
      </c>
      <c r="B63" s="527" t="s">
        <v>9183</v>
      </c>
      <c r="C63" s="550"/>
      <c r="D63" s="514" t="s">
        <v>296</v>
      </c>
      <c r="E63" s="514" t="s">
        <v>7158</v>
      </c>
      <c r="F63" s="514" t="s">
        <v>11</v>
      </c>
      <c r="G63" s="514" t="s">
        <v>545</v>
      </c>
      <c r="H63" s="514" t="s">
        <v>847</v>
      </c>
      <c r="I63" s="514" t="s">
        <v>9192</v>
      </c>
      <c r="J63" s="550"/>
      <c r="K63" s="514" t="s">
        <v>9193</v>
      </c>
      <c r="L63" s="514" t="s">
        <v>9194</v>
      </c>
      <c r="M63" s="514" t="s">
        <v>9195</v>
      </c>
      <c r="N63" s="550"/>
      <c r="O63" s="529">
        <v>45448.0</v>
      </c>
      <c r="P63" s="515" t="s">
        <v>490</v>
      </c>
      <c r="Q63" s="515" t="s">
        <v>95</v>
      </c>
      <c r="R63" s="550"/>
      <c r="S63" s="550"/>
      <c r="T63" s="550"/>
    </row>
    <row r="64">
      <c r="A64" s="514" t="s">
        <v>1761</v>
      </c>
      <c r="B64" s="550"/>
      <c r="C64" s="550"/>
      <c r="D64" s="514" t="s">
        <v>296</v>
      </c>
      <c r="E64" s="514" t="s">
        <v>7158</v>
      </c>
      <c r="F64" s="608" t="s">
        <v>12</v>
      </c>
      <c r="G64" s="514" t="s">
        <v>545</v>
      </c>
      <c r="H64" s="608" t="s">
        <v>9196</v>
      </c>
      <c r="I64" s="514" t="s">
        <v>9197</v>
      </c>
      <c r="J64" s="550"/>
      <c r="K64" s="514" t="s">
        <v>9198</v>
      </c>
      <c r="L64" s="514" t="s">
        <v>9199</v>
      </c>
      <c r="M64" s="514" t="s">
        <v>9200</v>
      </c>
      <c r="N64" s="550"/>
      <c r="O64" s="529">
        <v>45448.0</v>
      </c>
      <c r="P64" s="515" t="s">
        <v>490</v>
      </c>
      <c r="Q64" s="515" t="s">
        <v>95</v>
      </c>
      <c r="R64" s="522"/>
      <c r="S64" s="550"/>
      <c r="T64" s="591"/>
    </row>
    <row r="65">
      <c r="A65" s="514" t="s">
        <v>1766</v>
      </c>
      <c r="B65" s="550"/>
      <c r="C65" s="550"/>
      <c r="D65" s="514" t="s">
        <v>296</v>
      </c>
      <c r="E65" s="514" t="s">
        <v>7158</v>
      </c>
      <c r="F65" s="514" t="s">
        <v>12</v>
      </c>
      <c r="G65" s="514" t="s">
        <v>545</v>
      </c>
      <c r="H65" s="608" t="s">
        <v>34</v>
      </c>
      <c r="I65" s="527" t="s">
        <v>9201</v>
      </c>
      <c r="J65" s="550"/>
      <c r="K65" s="527" t="s">
        <v>9202</v>
      </c>
      <c r="L65" s="514" t="s">
        <v>9203</v>
      </c>
      <c r="M65" s="514" t="s">
        <v>9200</v>
      </c>
      <c r="N65" s="550"/>
      <c r="O65" s="529">
        <v>45448.0</v>
      </c>
      <c r="P65" s="515" t="s">
        <v>490</v>
      </c>
      <c r="Q65" s="515" t="s">
        <v>95</v>
      </c>
      <c r="R65" s="550"/>
      <c r="S65" s="550"/>
      <c r="T65" s="591"/>
    </row>
    <row r="66">
      <c r="A66" s="514" t="s">
        <v>1771</v>
      </c>
      <c r="B66" s="550"/>
      <c r="C66" s="550"/>
      <c r="D66" s="514" t="s">
        <v>296</v>
      </c>
      <c r="E66" s="514" t="s">
        <v>7158</v>
      </c>
      <c r="F66" s="608" t="s">
        <v>12</v>
      </c>
      <c r="G66" s="514" t="s">
        <v>545</v>
      </c>
      <c r="H66" s="608" t="s">
        <v>9196</v>
      </c>
      <c r="I66" s="514" t="s">
        <v>9204</v>
      </c>
      <c r="J66" s="514" t="s">
        <v>9205</v>
      </c>
      <c r="K66" s="527" t="s">
        <v>9206</v>
      </c>
      <c r="L66" s="514" t="s">
        <v>9207</v>
      </c>
      <c r="M66" s="514" t="s">
        <v>9208</v>
      </c>
      <c r="N66" s="550"/>
      <c r="O66" s="529">
        <v>45327.0</v>
      </c>
      <c r="P66" s="515" t="s">
        <v>490</v>
      </c>
      <c r="Q66" s="515" t="s">
        <v>95</v>
      </c>
      <c r="R66" s="514"/>
      <c r="S66" s="550"/>
      <c r="T66" s="591"/>
    </row>
    <row r="67">
      <c r="A67" s="514" t="s">
        <v>1775</v>
      </c>
      <c r="B67" s="550"/>
      <c r="C67" s="550"/>
      <c r="D67" s="514" t="s">
        <v>296</v>
      </c>
      <c r="E67" s="514" t="s">
        <v>7158</v>
      </c>
      <c r="F67" s="608" t="s">
        <v>12</v>
      </c>
      <c r="G67" s="514" t="s">
        <v>545</v>
      </c>
      <c r="H67" s="608" t="s">
        <v>9196</v>
      </c>
      <c r="I67" s="514" t="s">
        <v>9209</v>
      </c>
      <c r="J67" s="550"/>
      <c r="K67" s="514" t="s">
        <v>9210</v>
      </c>
      <c r="L67" s="514" t="s">
        <v>9199</v>
      </c>
      <c r="M67" s="514" t="s">
        <v>9211</v>
      </c>
      <c r="N67" s="550"/>
      <c r="O67" s="529">
        <v>45327.0</v>
      </c>
      <c r="P67" s="515" t="s">
        <v>490</v>
      </c>
      <c r="Q67" s="515" t="s">
        <v>95</v>
      </c>
      <c r="R67" s="550"/>
      <c r="S67" s="550"/>
      <c r="T67" s="591"/>
    </row>
    <row r="68">
      <c r="A68" s="514" t="s">
        <v>1781</v>
      </c>
      <c r="B68" s="550"/>
      <c r="C68" s="550"/>
      <c r="D68" s="514" t="s">
        <v>296</v>
      </c>
      <c r="E68" s="514" t="s">
        <v>7158</v>
      </c>
      <c r="F68" s="514" t="s">
        <v>12</v>
      </c>
      <c r="G68" s="514" t="s">
        <v>545</v>
      </c>
      <c r="H68" s="514" t="s">
        <v>34</v>
      </c>
      <c r="I68" s="514" t="s">
        <v>9212</v>
      </c>
      <c r="J68" s="550"/>
      <c r="K68" s="514" t="s">
        <v>9213</v>
      </c>
      <c r="L68" s="514" t="s">
        <v>9214</v>
      </c>
      <c r="M68" s="514" t="s">
        <v>9215</v>
      </c>
      <c r="N68" s="550"/>
      <c r="O68" s="529">
        <v>45448.0</v>
      </c>
      <c r="P68" s="515" t="s">
        <v>490</v>
      </c>
      <c r="Q68" s="515" t="s">
        <v>95</v>
      </c>
      <c r="R68" s="550"/>
      <c r="S68" s="550"/>
      <c r="T68" s="591"/>
    </row>
    <row r="69">
      <c r="A69" s="514" t="s">
        <v>1787</v>
      </c>
      <c r="B69" s="550"/>
      <c r="C69" s="550"/>
      <c r="D69" s="514" t="s">
        <v>296</v>
      </c>
      <c r="E69" s="514" t="s">
        <v>7158</v>
      </c>
      <c r="F69" s="608" t="s">
        <v>12</v>
      </c>
      <c r="G69" s="514" t="s">
        <v>545</v>
      </c>
      <c r="H69" s="608" t="s">
        <v>739</v>
      </c>
      <c r="I69" s="514" t="s">
        <v>9216</v>
      </c>
      <c r="J69" s="550"/>
      <c r="K69" s="514" t="s">
        <v>9217</v>
      </c>
      <c r="L69" s="514" t="s">
        <v>9218</v>
      </c>
      <c r="M69" s="514" t="s">
        <v>9219</v>
      </c>
      <c r="N69" s="550"/>
      <c r="O69" s="529">
        <v>45327.0</v>
      </c>
      <c r="P69" s="515" t="s">
        <v>490</v>
      </c>
      <c r="Q69" s="515" t="s">
        <v>95</v>
      </c>
      <c r="R69" s="550"/>
      <c r="S69" s="550"/>
      <c r="T69" s="591"/>
    </row>
    <row r="70">
      <c r="A70" s="514" t="s">
        <v>1792</v>
      </c>
      <c r="B70" s="550"/>
      <c r="C70" s="550"/>
      <c r="D70" s="514" t="s">
        <v>296</v>
      </c>
      <c r="E70" s="550"/>
      <c r="F70" s="514" t="s">
        <v>12</v>
      </c>
      <c r="G70" s="514" t="s">
        <v>545</v>
      </c>
      <c r="H70" s="514" t="s">
        <v>2267</v>
      </c>
      <c r="I70" s="514" t="s">
        <v>9220</v>
      </c>
      <c r="J70" s="550"/>
      <c r="K70" s="514" t="s">
        <v>9221</v>
      </c>
      <c r="L70" s="514" t="s">
        <v>9222</v>
      </c>
      <c r="M70" s="514" t="s">
        <v>9223</v>
      </c>
      <c r="N70" s="550"/>
      <c r="O70" s="529">
        <v>45540.0</v>
      </c>
      <c r="P70" s="515" t="s">
        <v>490</v>
      </c>
      <c r="Q70" s="515" t="s">
        <v>95</v>
      </c>
      <c r="R70" s="610"/>
      <c r="S70" s="550"/>
      <c r="T70" s="550"/>
    </row>
    <row r="71">
      <c r="A71" s="514" t="s">
        <v>1798</v>
      </c>
      <c r="B71" s="550"/>
      <c r="C71" s="550"/>
      <c r="D71" s="514" t="s">
        <v>296</v>
      </c>
      <c r="E71" s="514" t="s">
        <v>5186</v>
      </c>
      <c r="F71" s="514" t="s">
        <v>12</v>
      </c>
      <c r="G71" s="514" t="s">
        <v>545</v>
      </c>
      <c r="H71" s="514" t="s">
        <v>2267</v>
      </c>
      <c r="I71" s="514" t="s">
        <v>9224</v>
      </c>
      <c r="J71" s="550"/>
      <c r="K71" s="514" t="s">
        <v>9225</v>
      </c>
      <c r="L71" s="514" t="s">
        <v>9226</v>
      </c>
      <c r="M71" s="514" t="s">
        <v>9227</v>
      </c>
      <c r="N71" s="550"/>
      <c r="O71" s="514"/>
      <c r="P71" s="514"/>
      <c r="Q71" s="515" t="s">
        <v>620</v>
      </c>
      <c r="R71" s="605"/>
      <c r="S71" s="550"/>
      <c r="T71" s="550"/>
    </row>
    <row r="72">
      <c r="A72" s="514" t="s">
        <v>1804</v>
      </c>
      <c r="B72" s="527" t="s">
        <v>9183</v>
      </c>
      <c r="C72" s="550"/>
      <c r="D72" s="514" t="s">
        <v>296</v>
      </c>
      <c r="E72" s="514" t="s">
        <v>7158</v>
      </c>
      <c r="F72" s="514" t="s">
        <v>12</v>
      </c>
      <c r="G72" s="514" t="s">
        <v>545</v>
      </c>
      <c r="H72" s="514" t="s">
        <v>847</v>
      </c>
      <c r="I72" s="514" t="s">
        <v>9228</v>
      </c>
      <c r="J72" s="550"/>
      <c r="K72" s="514" t="s">
        <v>9229</v>
      </c>
      <c r="L72" s="514" t="s">
        <v>9230</v>
      </c>
      <c r="M72" s="514" t="s">
        <v>9231</v>
      </c>
      <c r="N72" s="550"/>
      <c r="O72" s="529">
        <v>45448.0</v>
      </c>
      <c r="P72" s="515" t="s">
        <v>490</v>
      </c>
      <c r="Q72" s="515" t="s">
        <v>95</v>
      </c>
      <c r="R72" s="550"/>
      <c r="S72" s="550"/>
      <c r="T72" s="550"/>
    </row>
    <row r="73">
      <c r="A73" s="514" t="s">
        <v>1810</v>
      </c>
      <c r="B73" s="550"/>
      <c r="C73" s="550"/>
      <c r="D73" s="514" t="s">
        <v>303</v>
      </c>
      <c r="E73" s="514" t="s">
        <v>9232</v>
      </c>
      <c r="F73" s="514" t="s">
        <v>12</v>
      </c>
      <c r="G73" s="514" t="s">
        <v>465</v>
      </c>
      <c r="H73" s="514" t="s">
        <v>739</v>
      </c>
      <c r="I73" s="514" t="s">
        <v>9233</v>
      </c>
      <c r="J73" s="514" t="s">
        <v>9234</v>
      </c>
      <c r="K73" s="514" t="s">
        <v>9235</v>
      </c>
      <c r="L73" s="515" t="s">
        <v>9236</v>
      </c>
      <c r="M73" s="550"/>
      <c r="N73" s="514" t="s">
        <v>9237</v>
      </c>
      <c r="O73" s="611">
        <v>45509.0</v>
      </c>
      <c r="P73" s="612" t="s">
        <v>331</v>
      </c>
      <c r="Q73" s="612" t="s">
        <v>95</v>
      </c>
      <c r="R73" s="608"/>
      <c r="S73" s="606"/>
      <c r="T73" s="591" t="s">
        <v>2546</v>
      </c>
    </row>
    <row r="74">
      <c r="A74" s="514" t="s">
        <v>1815</v>
      </c>
      <c r="B74" s="550"/>
      <c r="C74" s="550"/>
      <c r="D74" s="514" t="s">
        <v>303</v>
      </c>
      <c r="E74" s="514" t="s">
        <v>9238</v>
      </c>
      <c r="F74" s="514" t="s">
        <v>12</v>
      </c>
      <c r="G74" s="514" t="s">
        <v>465</v>
      </c>
      <c r="H74" s="514" t="s">
        <v>739</v>
      </c>
      <c r="I74" s="514" t="s">
        <v>9239</v>
      </c>
      <c r="J74" s="514" t="s">
        <v>9240</v>
      </c>
      <c r="K74" s="514" t="s">
        <v>9241</v>
      </c>
      <c r="L74" s="514" t="s">
        <v>9242</v>
      </c>
      <c r="M74" s="550"/>
      <c r="N74" s="514" t="s">
        <v>9243</v>
      </c>
      <c r="O74" s="613" t="s">
        <v>3569</v>
      </c>
      <c r="P74" s="612" t="s">
        <v>331</v>
      </c>
      <c r="Q74" s="612" t="s">
        <v>95</v>
      </c>
      <c r="R74" s="608"/>
      <c r="S74" s="606"/>
      <c r="T74" s="591" t="s">
        <v>2546</v>
      </c>
    </row>
    <row r="75">
      <c r="A75" s="514" t="s">
        <v>1821</v>
      </c>
      <c r="B75" s="550"/>
      <c r="C75" s="550"/>
      <c r="D75" s="514" t="s">
        <v>303</v>
      </c>
      <c r="E75" s="514" t="s">
        <v>9232</v>
      </c>
      <c r="F75" s="514" t="s">
        <v>12</v>
      </c>
      <c r="G75" s="514" t="s">
        <v>465</v>
      </c>
      <c r="H75" s="514" t="s">
        <v>739</v>
      </c>
      <c r="I75" s="514" t="s">
        <v>9244</v>
      </c>
      <c r="J75" s="514" t="s">
        <v>9245</v>
      </c>
      <c r="K75" s="514" t="s">
        <v>9246</v>
      </c>
      <c r="L75" s="515" t="s">
        <v>9247</v>
      </c>
      <c r="M75" s="550"/>
      <c r="N75" s="514" t="s">
        <v>9248</v>
      </c>
      <c r="O75" s="613" t="s">
        <v>3569</v>
      </c>
      <c r="P75" s="612" t="s">
        <v>331</v>
      </c>
      <c r="Q75" s="612" t="s">
        <v>95</v>
      </c>
      <c r="R75" s="608"/>
      <c r="S75" s="606"/>
      <c r="T75" s="591" t="s">
        <v>2546</v>
      </c>
    </row>
    <row r="76">
      <c r="A76" s="514" t="s">
        <v>1827</v>
      </c>
      <c r="B76" s="514" t="s">
        <v>9249</v>
      </c>
      <c r="C76" s="514" t="s">
        <v>8800</v>
      </c>
      <c r="D76" s="514" t="s">
        <v>303</v>
      </c>
      <c r="E76" s="514" t="s">
        <v>9250</v>
      </c>
      <c r="F76" s="514" t="s">
        <v>11</v>
      </c>
      <c r="G76" s="514" t="s">
        <v>465</v>
      </c>
      <c r="H76" s="514" t="s">
        <v>847</v>
      </c>
      <c r="I76" s="514" t="s">
        <v>9251</v>
      </c>
      <c r="J76" s="550"/>
      <c r="K76" s="514" t="s">
        <v>9252</v>
      </c>
      <c r="L76" s="515" t="s">
        <v>9253</v>
      </c>
      <c r="M76" s="550"/>
      <c r="N76" s="614" t="s">
        <v>9254</v>
      </c>
      <c r="O76" s="612" t="s">
        <v>1555</v>
      </c>
      <c r="P76" s="612" t="s">
        <v>331</v>
      </c>
      <c r="Q76" s="612" t="s">
        <v>95</v>
      </c>
      <c r="R76" s="615" t="s">
        <v>9255</v>
      </c>
      <c r="S76" s="606"/>
      <c r="T76" s="591" t="s">
        <v>2546</v>
      </c>
    </row>
    <row r="77">
      <c r="A77" s="514" t="s">
        <v>1833</v>
      </c>
      <c r="B77" s="550"/>
      <c r="C77" s="550"/>
      <c r="D77" s="514" t="s">
        <v>303</v>
      </c>
      <c r="E77" s="514" t="s">
        <v>9238</v>
      </c>
      <c r="F77" s="514" t="s">
        <v>11</v>
      </c>
      <c r="G77" s="514" t="s">
        <v>465</v>
      </c>
      <c r="H77" s="514" t="s">
        <v>739</v>
      </c>
      <c r="I77" s="514" t="s">
        <v>9256</v>
      </c>
      <c r="J77" s="514" t="s">
        <v>9240</v>
      </c>
      <c r="K77" s="514" t="s">
        <v>9257</v>
      </c>
      <c r="L77" s="515" t="s">
        <v>9258</v>
      </c>
      <c r="M77" s="550"/>
      <c r="N77" s="614" t="s">
        <v>9243</v>
      </c>
      <c r="O77" s="613" t="s">
        <v>3569</v>
      </c>
      <c r="P77" s="612" t="s">
        <v>331</v>
      </c>
      <c r="Q77" s="612" t="s">
        <v>95</v>
      </c>
      <c r="R77" s="608"/>
      <c r="S77" s="606"/>
      <c r="T77" s="591"/>
    </row>
    <row r="78">
      <c r="A78" s="514" t="s">
        <v>1838</v>
      </c>
      <c r="B78" s="550"/>
      <c r="C78" s="550"/>
      <c r="D78" s="514" t="s">
        <v>303</v>
      </c>
      <c r="E78" s="514" t="s">
        <v>9259</v>
      </c>
      <c r="F78" s="514" t="s">
        <v>11</v>
      </c>
      <c r="G78" s="514" t="s">
        <v>465</v>
      </c>
      <c r="H78" s="514" t="s">
        <v>739</v>
      </c>
      <c r="I78" s="514" t="s">
        <v>9260</v>
      </c>
      <c r="J78" s="550"/>
      <c r="K78" s="514" t="s">
        <v>9261</v>
      </c>
      <c r="L78" s="515" t="s">
        <v>9262</v>
      </c>
      <c r="M78" s="550"/>
      <c r="N78" s="614" t="s">
        <v>9263</v>
      </c>
      <c r="O78" s="613" t="s">
        <v>3569</v>
      </c>
      <c r="P78" s="612" t="s">
        <v>331</v>
      </c>
      <c r="Q78" s="612" t="s">
        <v>95</v>
      </c>
      <c r="R78" s="608"/>
      <c r="S78" s="606"/>
      <c r="T78" s="591"/>
    </row>
    <row r="79">
      <c r="A79" s="514" t="s">
        <v>1843</v>
      </c>
      <c r="B79" s="550"/>
      <c r="C79" s="550"/>
      <c r="D79" s="514" t="s">
        <v>303</v>
      </c>
      <c r="E79" s="514" t="s">
        <v>9264</v>
      </c>
      <c r="F79" s="514" t="s">
        <v>12</v>
      </c>
      <c r="G79" s="514" t="s">
        <v>465</v>
      </c>
      <c r="H79" s="514" t="s">
        <v>739</v>
      </c>
      <c r="I79" s="514" t="s">
        <v>9265</v>
      </c>
      <c r="J79" s="514" t="s">
        <v>9266</v>
      </c>
      <c r="K79" s="514" t="s">
        <v>9267</v>
      </c>
      <c r="L79" s="514" t="s">
        <v>9268</v>
      </c>
      <c r="M79" s="609"/>
      <c r="N79" s="514" t="s">
        <v>9269</v>
      </c>
      <c r="O79" s="613" t="s">
        <v>3569</v>
      </c>
      <c r="P79" s="612" t="s">
        <v>331</v>
      </c>
      <c r="Q79" s="612" t="s">
        <v>95</v>
      </c>
      <c r="R79" s="608"/>
      <c r="S79" s="606"/>
      <c r="T79" s="591"/>
    </row>
    <row r="80">
      <c r="A80" s="514" t="s">
        <v>1848</v>
      </c>
      <c r="B80" s="550"/>
      <c r="C80" s="550"/>
      <c r="D80" s="514" t="s">
        <v>303</v>
      </c>
      <c r="E80" s="514" t="s">
        <v>9270</v>
      </c>
      <c r="F80" s="514" t="s">
        <v>12</v>
      </c>
      <c r="G80" s="514" t="s">
        <v>465</v>
      </c>
      <c r="H80" s="514" t="s">
        <v>739</v>
      </c>
      <c r="I80" s="514" t="s">
        <v>9271</v>
      </c>
      <c r="J80" s="550"/>
      <c r="K80" s="514" t="s">
        <v>9272</v>
      </c>
      <c r="L80" s="514" t="s">
        <v>9273</v>
      </c>
      <c r="M80" s="550"/>
      <c r="N80" s="514" t="s">
        <v>9274</v>
      </c>
      <c r="O80" s="613" t="s">
        <v>3569</v>
      </c>
      <c r="P80" s="612" t="s">
        <v>331</v>
      </c>
      <c r="Q80" s="612" t="s">
        <v>95</v>
      </c>
      <c r="R80" s="608"/>
      <c r="S80" s="606"/>
      <c r="T80" s="591"/>
    </row>
    <row r="81">
      <c r="A81" s="514" t="s">
        <v>1853</v>
      </c>
      <c r="B81" s="514" t="s">
        <v>9275</v>
      </c>
      <c r="C81" s="514" t="s">
        <v>7287</v>
      </c>
      <c r="D81" s="514" t="s">
        <v>303</v>
      </c>
      <c r="E81" s="514" t="s">
        <v>9232</v>
      </c>
      <c r="F81" s="514" t="s">
        <v>12</v>
      </c>
      <c r="G81" s="514" t="s">
        <v>545</v>
      </c>
      <c r="H81" s="514" t="s">
        <v>739</v>
      </c>
      <c r="I81" s="514" t="s">
        <v>9276</v>
      </c>
      <c r="J81" s="550"/>
      <c r="K81" s="514" t="s">
        <v>9267</v>
      </c>
      <c r="L81" s="514" t="s">
        <v>9277</v>
      </c>
      <c r="M81" s="550"/>
      <c r="N81" s="550"/>
      <c r="O81" s="612" t="s">
        <v>3569</v>
      </c>
      <c r="P81" s="612" t="s">
        <v>331</v>
      </c>
      <c r="Q81" s="612" t="s">
        <v>95</v>
      </c>
      <c r="R81" s="608"/>
      <c r="S81" s="606"/>
      <c r="T81" s="591"/>
    </row>
    <row r="82">
      <c r="A82" s="514" t="s">
        <v>1858</v>
      </c>
      <c r="B82" s="550"/>
      <c r="C82" s="550"/>
      <c r="D82" s="514" t="s">
        <v>303</v>
      </c>
      <c r="E82" s="514" t="s">
        <v>8372</v>
      </c>
      <c r="F82" s="514" t="s">
        <v>11</v>
      </c>
      <c r="G82" s="514" t="s">
        <v>465</v>
      </c>
      <c r="H82" s="514" t="s">
        <v>847</v>
      </c>
      <c r="I82" s="514" t="s">
        <v>9278</v>
      </c>
      <c r="J82" s="550"/>
      <c r="K82" s="514" t="s">
        <v>9279</v>
      </c>
      <c r="L82" s="514" t="s">
        <v>9280</v>
      </c>
      <c r="M82" s="550"/>
      <c r="N82" s="614" t="s">
        <v>9281</v>
      </c>
      <c r="O82" s="612" t="s">
        <v>3569</v>
      </c>
      <c r="P82" s="612" t="s">
        <v>331</v>
      </c>
      <c r="Q82" s="612" t="s">
        <v>95</v>
      </c>
      <c r="R82" s="608"/>
      <c r="S82" s="606"/>
      <c r="T82" s="591"/>
    </row>
    <row r="83">
      <c r="A83" s="514" t="s">
        <v>1863</v>
      </c>
      <c r="B83" s="550"/>
      <c r="C83" s="550"/>
      <c r="D83" s="514" t="s">
        <v>303</v>
      </c>
      <c r="E83" s="514" t="s">
        <v>9282</v>
      </c>
      <c r="F83" s="514" t="s">
        <v>11</v>
      </c>
      <c r="G83" s="514" t="s">
        <v>465</v>
      </c>
      <c r="H83" s="514" t="s">
        <v>739</v>
      </c>
      <c r="I83" s="514" t="s">
        <v>9283</v>
      </c>
      <c r="J83" s="514" t="s">
        <v>9284</v>
      </c>
      <c r="K83" s="514" t="s">
        <v>9285</v>
      </c>
      <c r="L83" s="514" t="s">
        <v>9286</v>
      </c>
      <c r="M83" s="550"/>
      <c r="N83" s="616" t="s">
        <v>9287</v>
      </c>
      <c r="O83" s="612" t="s">
        <v>3569</v>
      </c>
      <c r="P83" s="612" t="s">
        <v>331</v>
      </c>
      <c r="Q83" s="612" t="s">
        <v>95</v>
      </c>
      <c r="R83" s="608"/>
      <c r="S83" s="606"/>
      <c r="T83" s="591"/>
    </row>
    <row r="84">
      <c r="A84" s="514" t="s">
        <v>1869</v>
      </c>
      <c r="B84" s="550"/>
      <c r="C84" s="550"/>
      <c r="D84" s="514" t="s">
        <v>303</v>
      </c>
      <c r="E84" s="514" t="s">
        <v>9264</v>
      </c>
      <c r="F84" s="514" t="s">
        <v>11</v>
      </c>
      <c r="G84" s="514" t="s">
        <v>465</v>
      </c>
      <c r="H84" s="514" t="s">
        <v>739</v>
      </c>
      <c r="I84" s="514" t="s">
        <v>9288</v>
      </c>
      <c r="J84" s="514" t="s">
        <v>9266</v>
      </c>
      <c r="K84" s="514" t="s">
        <v>9289</v>
      </c>
      <c r="L84" s="515" t="s">
        <v>9290</v>
      </c>
      <c r="M84" s="550"/>
      <c r="N84" s="616" t="s">
        <v>1760</v>
      </c>
      <c r="O84" s="612" t="s">
        <v>3569</v>
      </c>
      <c r="P84" s="612" t="s">
        <v>331</v>
      </c>
      <c r="Q84" s="612" t="s">
        <v>95</v>
      </c>
      <c r="R84" s="608"/>
      <c r="S84" s="606"/>
      <c r="T84" s="591"/>
    </row>
    <row r="85">
      <c r="A85" s="514" t="s">
        <v>1875</v>
      </c>
      <c r="B85" s="550"/>
      <c r="C85" s="550"/>
      <c r="D85" s="514" t="s">
        <v>303</v>
      </c>
      <c r="E85" s="514" t="s">
        <v>9291</v>
      </c>
      <c r="F85" s="514" t="s">
        <v>11</v>
      </c>
      <c r="G85" s="514" t="s">
        <v>465</v>
      </c>
      <c r="H85" s="514" t="s">
        <v>739</v>
      </c>
      <c r="I85" s="514" t="s">
        <v>9292</v>
      </c>
      <c r="J85" s="550"/>
      <c r="K85" s="515" t="s">
        <v>9293</v>
      </c>
      <c r="L85" s="515" t="s">
        <v>9294</v>
      </c>
      <c r="M85" s="550"/>
      <c r="N85" s="616" t="s">
        <v>9295</v>
      </c>
      <c r="O85" s="612" t="s">
        <v>3569</v>
      </c>
      <c r="P85" s="612" t="s">
        <v>331</v>
      </c>
      <c r="Q85" s="612" t="s">
        <v>95</v>
      </c>
      <c r="R85" s="608"/>
      <c r="S85" s="606"/>
      <c r="T85" s="591"/>
    </row>
    <row r="86">
      <c r="A86" s="514" t="s">
        <v>1878</v>
      </c>
      <c r="B86" s="550"/>
      <c r="C86" s="550"/>
      <c r="D86" s="514" t="s">
        <v>303</v>
      </c>
      <c r="E86" s="514" t="s">
        <v>9296</v>
      </c>
      <c r="F86" s="514" t="s">
        <v>12</v>
      </c>
      <c r="G86" s="514" t="s">
        <v>465</v>
      </c>
      <c r="H86" s="514" t="s">
        <v>847</v>
      </c>
      <c r="I86" s="553" t="s">
        <v>9297</v>
      </c>
      <c r="J86" s="550"/>
      <c r="K86" s="514" t="s">
        <v>9298</v>
      </c>
      <c r="L86" s="514" t="s">
        <v>9299</v>
      </c>
      <c r="M86" s="550"/>
      <c r="N86" s="514" t="s">
        <v>9300</v>
      </c>
      <c r="O86" s="612" t="s">
        <v>3569</v>
      </c>
      <c r="P86" s="612" t="s">
        <v>331</v>
      </c>
      <c r="Q86" s="612" t="s">
        <v>95</v>
      </c>
      <c r="R86" s="608"/>
      <c r="S86" s="606"/>
      <c r="T86" s="591"/>
    </row>
    <row r="87">
      <c r="A87" s="514" t="s">
        <v>1884</v>
      </c>
      <c r="B87" s="527" t="s">
        <v>9301</v>
      </c>
      <c r="C87" s="550"/>
      <c r="D87" s="514" t="s">
        <v>303</v>
      </c>
      <c r="E87" s="514" t="s">
        <v>9270</v>
      </c>
      <c r="F87" s="514" t="s">
        <v>11</v>
      </c>
      <c r="G87" s="514" t="s">
        <v>465</v>
      </c>
      <c r="H87" s="514" t="s">
        <v>2267</v>
      </c>
      <c r="I87" s="514" t="s">
        <v>9302</v>
      </c>
      <c r="J87" s="550"/>
      <c r="K87" s="514" t="s">
        <v>9303</v>
      </c>
      <c r="L87" s="515" t="s">
        <v>9304</v>
      </c>
      <c r="M87" s="550"/>
      <c r="N87" s="614" t="s">
        <v>9305</v>
      </c>
      <c r="O87" s="611">
        <v>45540.0</v>
      </c>
      <c r="P87" s="612" t="s">
        <v>331</v>
      </c>
      <c r="Q87" s="612" t="s">
        <v>95</v>
      </c>
      <c r="R87" s="608"/>
      <c r="S87" s="606"/>
      <c r="T87" s="591"/>
    </row>
    <row r="88">
      <c r="A88" s="514" t="s">
        <v>1889</v>
      </c>
      <c r="B88" s="550"/>
      <c r="C88" s="550"/>
      <c r="D88" s="514" t="s">
        <v>303</v>
      </c>
      <c r="E88" s="514" t="s">
        <v>9296</v>
      </c>
      <c r="F88" s="514" t="s">
        <v>12</v>
      </c>
      <c r="G88" s="514" t="s">
        <v>465</v>
      </c>
      <c r="H88" s="514" t="s">
        <v>739</v>
      </c>
      <c r="I88" s="515" t="s">
        <v>9306</v>
      </c>
      <c r="J88" s="550"/>
      <c r="K88" s="515" t="s">
        <v>9307</v>
      </c>
      <c r="L88" s="515" t="s">
        <v>9308</v>
      </c>
      <c r="M88" s="550"/>
      <c r="N88" s="514" t="s">
        <v>9300</v>
      </c>
      <c r="O88" s="612" t="s">
        <v>3569</v>
      </c>
      <c r="P88" s="612" t="s">
        <v>331</v>
      </c>
      <c r="Q88" s="612" t="s">
        <v>95</v>
      </c>
      <c r="R88" s="608"/>
      <c r="S88" s="606"/>
      <c r="T88" s="591"/>
    </row>
    <row r="89">
      <c r="A89" s="514" t="s">
        <v>1895</v>
      </c>
      <c r="B89" s="527" t="s">
        <v>9309</v>
      </c>
      <c r="C89" s="514" t="s">
        <v>9310</v>
      </c>
      <c r="D89" s="514" t="s">
        <v>303</v>
      </c>
      <c r="E89" s="514" t="s">
        <v>9270</v>
      </c>
      <c r="F89" s="514" t="s">
        <v>11</v>
      </c>
      <c r="G89" s="514" t="s">
        <v>465</v>
      </c>
      <c r="H89" s="514" t="s">
        <v>739</v>
      </c>
      <c r="I89" s="514" t="s">
        <v>9311</v>
      </c>
      <c r="J89" s="550"/>
      <c r="K89" s="514" t="s">
        <v>9312</v>
      </c>
      <c r="L89" s="514" t="s">
        <v>9313</v>
      </c>
      <c r="M89" s="550"/>
      <c r="N89" s="614" t="s">
        <v>9314</v>
      </c>
      <c r="O89" s="612" t="s">
        <v>3569</v>
      </c>
      <c r="P89" s="612" t="s">
        <v>331</v>
      </c>
      <c r="Q89" s="612" t="s">
        <v>95</v>
      </c>
      <c r="R89" s="608"/>
      <c r="S89" s="606"/>
      <c r="T89" s="591"/>
    </row>
    <row r="90">
      <c r="A90" s="514" t="s">
        <v>1897</v>
      </c>
      <c r="B90" s="550"/>
      <c r="C90" s="550"/>
      <c r="D90" s="514" t="s">
        <v>303</v>
      </c>
      <c r="E90" s="514" t="s">
        <v>9315</v>
      </c>
      <c r="F90" s="514" t="s">
        <v>12</v>
      </c>
      <c r="G90" s="514" t="s">
        <v>465</v>
      </c>
      <c r="H90" s="514" t="s">
        <v>739</v>
      </c>
      <c r="I90" s="514" t="s">
        <v>9316</v>
      </c>
      <c r="J90" s="550"/>
      <c r="K90" s="514" t="s">
        <v>9317</v>
      </c>
      <c r="L90" s="514" t="s">
        <v>9318</v>
      </c>
      <c r="M90" s="550"/>
      <c r="N90" s="514" t="s">
        <v>9300</v>
      </c>
      <c r="O90" s="612" t="s">
        <v>3569</v>
      </c>
      <c r="P90" s="612" t="s">
        <v>331</v>
      </c>
      <c r="Q90" s="612" t="s">
        <v>95</v>
      </c>
      <c r="R90" s="608"/>
      <c r="S90" s="606"/>
      <c r="T90" s="591"/>
    </row>
    <row r="91">
      <c r="A91" s="514" t="s">
        <v>1901</v>
      </c>
      <c r="B91" s="550"/>
      <c r="C91" s="550"/>
      <c r="D91" s="514" t="s">
        <v>303</v>
      </c>
      <c r="E91" s="514" t="s">
        <v>9319</v>
      </c>
      <c r="F91" s="514" t="s">
        <v>12</v>
      </c>
      <c r="G91" s="514" t="s">
        <v>545</v>
      </c>
      <c r="H91" s="514" t="s">
        <v>739</v>
      </c>
      <c r="I91" s="514" t="s">
        <v>9320</v>
      </c>
      <c r="J91" s="514" t="s">
        <v>9321</v>
      </c>
      <c r="K91" s="514" t="s">
        <v>9322</v>
      </c>
      <c r="L91" s="514" t="s">
        <v>9323</v>
      </c>
      <c r="M91" s="550"/>
      <c r="N91" s="550"/>
      <c r="O91" s="612" t="s">
        <v>3569</v>
      </c>
      <c r="P91" s="612" t="s">
        <v>331</v>
      </c>
      <c r="Q91" s="612" t="s">
        <v>95</v>
      </c>
      <c r="R91" s="617"/>
      <c r="S91" s="608" t="s">
        <v>57</v>
      </c>
      <c r="T91" s="591"/>
    </row>
    <row r="92">
      <c r="A92" s="514" t="s">
        <v>1905</v>
      </c>
      <c r="B92" s="550"/>
      <c r="C92" s="550"/>
      <c r="D92" s="514" t="s">
        <v>303</v>
      </c>
      <c r="E92" s="514" t="s">
        <v>9282</v>
      </c>
      <c r="F92" s="514" t="s">
        <v>11</v>
      </c>
      <c r="G92" s="514" t="s">
        <v>465</v>
      </c>
      <c r="H92" s="514" t="s">
        <v>739</v>
      </c>
      <c r="I92" s="514" t="s">
        <v>9324</v>
      </c>
      <c r="J92" s="550"/>
      <c r="K92" s="514" t="s">
        <v>9325</v>
      </c>
      <c r="L92" s="515" t="s">
        <v>9326</v>
      </c>
      <c r="M92" s="550"/>
      <c r="N92" s="614" t="s">
        <v>7386</v>
      </c>
      <c r="O92" s="613" t="s">
        <v>3569</v>
      </c>
      <c r="P92" s="612" t="s">
        <v>331</v>
      </c>
      <c r="Q92" s="612" t="s">
        <v>95</v>
      </c>
      <c r="R92" s="608"/>
      <c r="S92" s="606"/>
      <c r="T92" s="591"/>
    </row>
    <row r="93">
      <c r="A93" s="514" t="s">
        <v>1910</v>
      </c>
      <c r="B93" s="550"/>
      <c r="C93" s="550"/>
      <c r="D93" s="514" t="s">
        <v>303</v>
      </c>
      <c r="E93" s="514" t="s">
        <v>9291</v>
      </c>
      <c r="F93" s="514" t="s">
        <v>12</v>
      </c>
      <c r="G93" s="514" t="s">
        <v>465</v>
      </c>
      <c r="H93" s="514" t="s">
        <v>739</v>
      </c>
      <c r="I93" s="514" t="s">
        <v>9327</v>
      </c>
      <c r="J93" s="550"/>
      <c r="K93" s="514" t="s">
        <v>9328</v>
      </c>
      <c r="L93" s="515" t="s">
        <v>9329</v>
      </c>
      <c r="M93" s="550"/>
      <c r="N93" s="514" t="s">
        <v>1760</v>
      </c>
      <c r="O93" s="613" t="s">
        <v>3569</v>
      </c>
      <c r="P93" s="612" t="s">
        <v>331</v>
      </c>
      <c r="Q93" s="612" t="s">
        <v>95</v>
      </c>
      <c r="R93" s="608"/>
      <c r="S93" s="606"/>
      <c r="T93" s="591"/>
    </row>
    <row r="94">
      <c r="A94" s="514" t="s">
        <v>1915</v>
      </c>
      <c r="B94" s="550"/>
      <c r="C94" s="550"/>
      <c r="D94" s="514" t="s">
        <v>303</v>
      </c>
      <c r="E94" s="514" t="s">
        <v>9270</v>
      </c>
      <c r="F94" s="514" t="s">
        <v>11</v>
      </c>
      <c r="G94" s="514" t="s">
        <v>465</v>
      </c>
      <c r="H94" s="514" t="s">
        <v>739</v>
      </c>
      <c r="I94" s="514" t="s">
        <v>9330</v>
      </c>
      <c r="J94" s="514" t="s">
        <v>9331</v>
      </c>
      <c r="K94" s="514" t="s">
        <v>9332</v>
      </c>
      <c r="L94" s="515" t="s">
        <v>9333</v>
      </c>
      <c r="M94" s="550"/>
      <c r="N94" s="614" t="s">
        <v>9334</v>
      </c>
      <c r="O94" s="613" t="s">
        <v>3569</v>
      </c>
      <c r="P94" s="612" t="s">
        <v>331</v>
      </c>
      <c r="Q94" s="612" t="s">
        <v>95</v>
      </c>
      <c r="R94" s="608"/>
      <c r="S94" s="606"/>
      <c r="T94" s="591"/>
    </row>
    <row r="95">
      <c r="A95" s="514" t="s">
        <v>1920</v>
      </c>
      <c r="B95" s="550"/>
      <c r="C95" s="550"/>
      <c r="D95" s="514" t="s">
        <v>303</v>
      </c>
      <c r="E95" s="514" t="s">
        <v>9259</v>
      </c>
      <c r="F95" s="514" t="s">
        <v>12</v>
      </c>
      <c r="G95" s="514" t="s">
        <v>545</v>
      </c>
      <c r="H95" s="514" t="s">
        <v>739</v>
      </c>
      <c r="I95" s="514" t="s">
        <v>9335</v>
      </c>
      <c r="J95" s="514" t="s">
        <v>9336</v>
      </c>
      <c r="K95" s="514" t="s">
        <v>9337</v>
      </c>
      <c r="L95" s="514" t="s">
        <v>9338</v>
      </c>
      <c r="M95" s="550"/>
      <c r="N95" s="550"/>
      <c r="O95" s="515" t="s">
        <v>1555</v>
      </c>
      <c r="P95" s="515" t="s">
        <v>215</v>
      </c>
      <c r="Q95" s="515" t="s">
        <v>95</v>
      </c>
      <c r="R95" s="608"/>
      <c r="S95" s="606"/>
      <c r="T95" s="591"/>
    </row>
    <row r="96">
      <c r="A96" s="514" t="s">
        <v>1927</v>
      </c>
      <c r="B96" s="550"/>
      <c r="C96" s="550"/>
      <c r="D96" s="514" t="s">
        <v>303</v>
      </c>
      <c r="E96" s="514" t="s">
        <v>9259</v>
      </c>
      <c r="F96" s="514" t="s">
        <v>12</v>
      </c>
      <c r="G96" s="514" t="s">
        <v>465</v>
      </c>
      <c r="H96" s="514" t="s">
        <v>739</v>
      </c>
      <c r="I96" s="514" t="s">
        <v>9339</v>
      </c>
      <c r="J96" s="550"/>
      <c r="K96" s="515" t="s">
        <v>9340</v>
      </c>
      <c r="L96" s="515" t="s">
        <v>9341</v>
      </c>
      <c r="M96" s="550"/>
      <c r="N96" s="514" t="s">
        <v>9263</v>
      </c>
      <c r="O96" s="515" t="s">
        <v>1555</v>
      </c>
      <c r="P96" s="515" t="s">
        <v>215</v>
      </c>
      <c r="Q96" s="515" t="s">
        <v>95</v>
      </c>
      <c r="R96" s="608"/>
      <c r="S96" s="606"/>
      <c r="T96" s="591"/>
    </row>
    <row r="97">
      <c r="A97" s="514" t="s">
        <v>1933</v>
      </c>
      <c r="B97" s="550"/>
      <c r="C97" s="550"/>
      <c r="D97" s="514" t="s">
        <v>303</v>
      </c>
      <c r="E97" s="514" t="s">
        <v>9264</v>
      </c>
      <c r="F97" s="514" t="s">
        <v>12</v>
      </c>
      <c r="G97" s="514" t="s">
        <v>545</v>
      </c>
      <c r="H97" s="514" t="s">
        <v>739</v>
      </c>
      <c r="I97" s="514" t="s">
        <v>9342</v>
      </c>
      <c r="J97" s="514" t="s">
        <v>9266</v>
      </c>
      <c r="K97" s="515" t="s">
        <v>9343</v>
      </c>
      <c r="L97" s="514" t="s">
        <v>9344</v>
      </c>
      <c r="M97" s="550"/>
      <c r="N97" s="550"/>
      <c r="O97" s="611">
        <v>45509.0</v>
      </c>
      <c r="P97" s="612" t="s">
        <v>331</v>
      </c>
      <c r="Q97" s="612" t="s">
        <v>95</v>
      </c>
      <c r="R97" s="608"/>
      <c r="S97" s="606"/>
      <c r="T97" s="591"/>
    </row>
    <row r="98">
      <c r="A98" s="514" t="s">
        <v>1939</v>
      </c>
      <c r="B98" s="550"/>
      <c r="C98" s="514">
        <v>3.7</v>
      </c>
      <c r="D98" s="514" t="s">
        <v>303</v>
      </c>
      <c r="E98" s="514" t="s">
        <v>9250</v>
      </c>
      <c r="F98" s="514" t="s">
        <v>12</v>
      </c>
      <c r="G98" s="514" t="s">
        <v>465</v>
      </c>
      <c r="H98" s="514" t="s">
        <v>847</v>
      </c>
      <c r="I98" s="514" t="s">
        <v>9345</v>
      </c>
      <c r="J98" s="550"/>
      <c r="K98" s="514" t="s">
        <v>9346</v>
      </c>
      <c r="L98" s="515" t="s">
        <v>9347</v>
      </c>
      <c r="M98" s="609"/>
      <c r="N98" s="514" t="s">
        <v>9348</v>
      </c>
      <c r="O98" s="613" t="s">
        <v>3569</v>
      </c>
      <c r="P98" s="612" t="s">
        <v>331</v>
      </c>
      <c r="Q98" s="612" t="s">
        <v>95</v>
      </c>
      <c r="R98" s="514"/>
      <c r="S98" s="550"/>
      <c r="T98" s="591"/>
    </row>
    <row r="99">
      <c r="A99" s="514" t="s">
        <v>1945</v>
      </c>
      <c r="B99" s="514" t="s">
        <v>9249</v>
      </c>
      <c r="C99" s="514" t="s">
        <v>8800</v>
      </c>
      <c r="D99" s="514" t="s">
        <v>303</v>
      </c>
      <c r="E99" s="514" t="s">
        <v>9349</v>
      </c>
      <c r="F99" s="514" t="s">
        <v>11</v>
      </c>
      <c r="G99" s="514" t="s">
        <v>465</v>
      </c>
      <c r="H99" s="514" t="s">
        <v>847</v>
      </c>
      <c r="I99" s="515" t="s">
        <v>9350</v>
      </c>
      <c r="J99" s="550"/>
      <c r="K99" s="515" t="s">
        <v>9351</v>
      </c>
      <c r="L99" s="514" t="s">
        <v>9352</v>
      </c>
      <c r="M99" s="552"/>
      <c r="N99" s="614" t="s">
        <v>9353</v>
      </c>
      <c r="O99" s="611">
        <v>45509.0</v>
      </c>
      <c r="P99" s="612" t="s">
        <v>331</v>
      </c>
      <c r="Q99" s="612" t="s">
        <v>95</v>
      </c>
      <c r="R99" s="608"/>
      <c r="S99" s="606"/>
      <c r="T99" s="591" t="s">
        <v>9354</v>
      </c>
    </row>
    <row r="100">
      <c r="A100" s="514" t="s">
        <v>1951</v>
      </c>
      <c r="B100" s="514" t="s">
        <v>9249</v>
      </c>
      <c r="C100" s="514" t="s">
        <v>8800</v>
      </c>
      <c r="D100" s="514" t="s">
        <v>303</v>
      </c>
      <c r="E100" s="514" t="s">
        <v>9349</v>
      </c>
      <c r="F100" s="514" t="s">
        <v>11</v>
      </c>
      <c r="G100" s="514" t="s">
        <v>465</v>
      </c>
      <c r="H100" s="514" t="s">
        <v>847</v>
      </c>
      <c r="I100" s="514" t="s">
        <v>9355</v>
      </c>
      <c r="J100" s="550"/>
      <c r="K100" s="514" t="s">
        <v>9356</v>
      </c>
      <c r="L100" s="515" t="s">
        <v>9357</v>
      </c>
      <c r="M100" s="550"/>
      <c r="N100" s="514" t="s">
        <v>9358</v>
      </c>
      <c r="O100" s="613" t="s">
        <v>3569</v>
      </c>
      <c r="P100" s="612" t="s">
        <v>331</v>
      </c>
      <c r="Q100" s="612" t="s">
        <v>95</v>
      </c>
      <c r="R100" s="608"/>
      <c r="S100" s="606"/>
      <c r="T100" s="591" t="s">
        <v>9354</v>
      </c>
    </row>
    <row r="101">
      <c r="A101" s="514" t="s">
        <v>1957</v>
      </c>
      <c r="B101" s="514" t="s">
        <v>9359</v>
      </c>
      <c r="C101" s="514" t="s">
        <v>2607</v>
      </c>
      <c r="D101" s="514" t="s">
        <v>303</v>
      </c>
      <c r="E101" s="514" t="s">
        <v>9360</v>
      </c>
      <c r="F101" s="514" t="s">
        <v>12</v>
      </c>
      <c r="G101" s="514" t="s">
        <v>465</v>
      </c>
      <c r="H101" s="514" t="s">
        <v>847</v>
      </c>
      <c r="I101" s="514" t="s">
        <v>9361</v>
      </c>
      <c r="J101" s="514" t="s">
        <v>9362</v>
      </c>
      <c r="K101" s="514" t="s">
        <v>9363</v>
      </c>
      <c r="L101" s="514" t="s">
        <v>9364</v>
      </c>
      <c r="M101" s="550"/>
      <c r="N101" s="514" t="s">
        <v>9365</v>
      </c>
      <c r="O101" s="612" t="s">
        <v>3569</v>
      </c>
      <c r="P101" s="612" t="s">
        <v>331</v>
      </c>
      <c r="Q101" s="612" t="s">
        <v>95</v>
      </c>
      <c r="R101" s="617"/>
      <c r="S101" s="608" t="s">
        <v>57</v>
      </c>
      <c r="T101" s="591"/>
    </row>
    <row r="102">
      <c r="A102" s="514" t="s">
        <v>1962</v>
      </c>
      <c r="B102" s="514" t="s">
        <v>9359</v>
      </c>
      <c r="C102" s="514" t="s">
        <v>2607</v>
      </c>
      <c r="D102" s="514" t="s">
        <v>303</v>
      </c>
      <c r="E102" s="514" t="s">
        <v>9349</v>
      </c>
      <c r="F102" s="514" t="s">
        <v>12</v>
      </c>
      <c r="G102" s="514" t="s">
        <v>465</v>
      </c>
      <c r="H102" s="514" t="s">
        <v>847</v>
      </c>
      <c r="I102" s="514" t="s">
        <v>9366</v>
      </c>
      <c r="J102" s="514" t="s">
        <v>9362</v>
      </c>
      <c r="K102" s="514" t="s">
        <v>9367</v>
      </c>
      <c r="L102" s="514" t="s">
        <v>9368</v>
      </c>
      <c r="M102" s="550"/>
      <c r="N102" s="514" t="s">
        <v>9369</v>
      </c>
      <c r="O102" s="612" t="s">
        <v>3569</v>
      </c>
      <c r="P102" s="612" t="s">
        <v>331</v>
      </c>
      <c r="Q102" s="612" t="s">
        <v>95</v>
      </c>
      <c r="R102" s="617"/>
      <c r="S102" s="608" t="s">
        <v>57</v>
      </c>
      <c r="T102" s="591"/>
    </row>
    <row r="103">
      <c r="A103" s="514" t="s">
        <v>1968</v>
      </c>
      <c r="B103" s="514" t="s">
        <v>9370</v>
      </c>
      <c r="C103" s="514" t="s">
        <v>5058</v>
      </c>
      <c r="D103" s="514" t="s">
        <v>303</v>
      </c>
      <c r="E103" s="514" t="s">
        <v>9360</v>
      </c>
      <c r="F103" s="514" t="s">
        <v>12</v>
      </c>
      <c r="G103" s="514" t="s">
        <v>465</v>
      </c>
      <c r="H103" s="514" t="s">
        <v>739</v>
      </c>
      <c r="I103" s="514" t="s">
        <v>9371</v>
      </c>
      <c r="J103" s="514" t="s">
        <v>9372</v>
      </c>
      <c r="K103" s="545" t="s">
        <v>9373</v>
      </c>
      <c r="L103" s="515" t="s">
        <v>9374</v>
      </c>
      <c r="M103" s="550"/>
      <c r="N103" s="514" t="s">
        <v>9375</v>
      </c>
      <c r="O103" s="612" t="s">
        <v>3569</v>
      </c>
      <c r="P103" s="612" t="s">
        <v>331</v>
      </c>
      <c r="Q103" s="612" t="s">
        <v>95</v>
      </c>
      <c r="R103" s="617"/>
      <c r="S103" s="608" t="s">
        <v>57</v>
      </c>
      <c r="T103" s="591" t="s">
        <v>7</v>
      </c>
    </row>
    <row r="104">
      <c r="A104" s="514" t="s">
        <v>1974</v>
      </c>
      <c r="B104" s="550"/>
      <c r="C104" s="550"/>
      <c r="D104" s="514" t="s">
        <v>303</v>
      </c>
      <c r="E104" s="514" t="s">
        <v>7236</v>
      </c>
      <c r="F104" s="514" t="s">
        <v>12</v>
      </c>
      <c r="G104" s="514" t="s">
        <v>588</v>
      </c>
      <c r="H104" s="550" t="s">
        <v>739</v>
      </c>
      <c r="I104" s="514" t="s">
        <v>9376</v>
      </c>
      <c r="J104" s="514" t="s">
        <v>9377</v>
      </c>
      <c r="K104" s="514" t="s">
        <v>9378</v>
      </c>
      <c r="L104" s="514" t="s">
        <v>9379</v>
      </c>
      <c r="M104" s="550"/>
      <c r="N104" s="550"/>
      <c r="O104" s="613" t="s">
        <v>3569</v>
      </c>
      <c r="P104" s="612" t="s">
        <v>331</v>
      </c>
      <c r="Q104" s="612" t="s">
        <v>95</v>
      </c>
      <c r="R104" s="608"/>
      <c r="S104" s="606"/>
      <c r="T104" s="591"/>
    </row>
    <row r="105">
      <c r="A105" s="514" t="s">
        <v>1980</v>
      </c>
      <c r="B105" s="550"/>
      <c r="C105" s="550"/>
      <c r="D105" s="514" t="s">
        <v>303</v>
      </c>
      <c r="E105" s="514" t="s">
        <v>9232</v>
      </c>
      <c r="F105" s="514" t="s">
        <v>12</v>
      </c>
      <c r="G105" s="514" t="s">
        <v>545</v>
      </c>
      <c r="H105" s="514" t="s">
        <v>739</v>
      </c>
      <c r="I105" s="514" t="s">
        <v>9380</v>
      </c>
      <c r="J105" s="514" t="s">
        <v>6162</v>
      </c>
      <c r="K105" s="514" t="s">
        <v>9381</v>
      </c>
      <c r="L105" s="514" t="s">
        <v>9382</v>
      </c>
      <c r="M105" s="515" t="s">
        <v>9383</v>
      </c>
      <c r="N105" s="606"/>
      <c r="O105" s="612" t="s">
        <v>6455</v>
      </c>
      <c r="P105" s="612" t="s">
        <v>331</v>
      </c>
      <c r="Q105" s="612" t="s">
        <v>95</v>
      </c>
      <c r="R105" s="608"/>
      <c r="S105" s="606"/>
      <c r="T105" s="591"/>
    </row>
    <row r="106">
      <c r="A106" s="514" t="s">
        <v>1985</v>
      </c>
      <c r="B106" s="550"/>
      <c r="C106" s="550"/>
      <c r="D106" s="514" t="s">
        <v>303</v>
      </c>
      <c r="E106" s="514" t="s">
        <v>9384</v>
      </c>
      <c r="F106" s="514" t="s">
        <v>12</v>
      </c>
      <c r="G106" s="514" t="s">
        <v>545</v>
      </c>
      <c r="H106" s="514" t="s">
        <v>739</v>
      </c>
      <c r="I106" s="514" t="s">
        <v>9385</v>
      </c>
      <c r="J106" s="514" t="s">
        <v>6162</v>
      </c>
      <c r="K106" s="514" t="s">
        <v>9386</v>
      </c>
      <c r="L106" s="514" t="s">
        <v>9387</v>
      </c>
      <c r="M106" s="515" t="s">
        <v>9388</v>
      </c>
      <c r="N106" s="606"/>
      <c r="O106" s="612" t="s">
        <v>1555</v>
      </c>
      <c r="P106" s="612" t="s">
        <v>331</v>
      </c>
      <c r="Q106" s="612" t="s">
        <v>95</v>
      </c>
      <c r="R106" s="615" t="s">
        <v>9389</v>
      </c>
      <c r="S106" s="606"/>
      <c r="T106" s="591" t="s">
        <v>2546</v>
      </c>
    </row>
    <row r="107">
      <c r="A107" s="514" t="s">
        <v>1990</v>
      </c>
      <c r="B107" s="550"/>
      <c r="C107" s="550"/>
      <c r="D107" s="514" t="s">
        <v>303</v>
      </c>
      <c r="E107" s="514" t="s">
        <v>9232</v>
      </c>
      <c r="F107" s="514" t="s">
        <v>12</v>
      </c>
      <c r="G107" s="514" t="s">
        <v>545</v>
      </c>
      <c r="H107" s="514" t="s">
        <v>739</v>
      </c>
      <c r="I107" s="514" t="s">
        <v>9390</v>
      </c>
      <c r="J107" s="514" t="s">
        <v>6162</v>
      </c>
      <c r="K107" s="514" t="s">
        <v>9391</v>
      </c>
      <c r="L107" s="539" t="s">
        <v>9392</v>
      </c>
      <c r="M107" s="515" t="s">
        <v>9393</v>
      </c>
      <c r="N107" s="606"/>
      <c r="O107" s="612" t="s">
        <v>6455</v>
      </c>
      <c r="P107" s="612" t="s">
        <v>331</v>
      </c>
      <c r="Q107" s="612" t="s">
        <v>95</v>
      </c>
      <c r="R107" s="608"/>
      <c r="S107" s="606"/>
      <c r="T107" s="591"/>
    </row>
    <row r="108">
      <c r="A108" s="514" t="s">
        <v>1997</v>
      </c>
      <c r="B108" s="550"/>
      <c r="C108" s="550"/>
      <c r="D108" s="514" t="s">
        <v>303</v>
      </c>
      <c r="E108" s="514" t="s">
        <v>9232</v>
      </c>
      <c r="F108" s="514" t="s">
        <v>11</v>
      </c>
      <c r="G108" s="514" t="s">
        <v>545</v>
      </c>
      <c r="H108" s="514" t="s">
        <v>739</v>
      </c>
      <c r="I108" s="514" t="s">
        <v>9394</v>
      </c>
      <c r="J108" s="514" t="s">
        <v>6162</v>
      </c>
      <c r="K108" s="514" t="s">
        <v>9395</v>
      </c>
      <c r="L108" s="514" t="s">
        <v>9396</v>
      </c>
      <c r="M108" s="515" t="s">
        <v>9397</v>
      </c>
      <c r="N108" s="606"/>
      <c r="O108" s="611">
        <v>45327.0</v>
      </c>
      <c r="P108" s="612" t="s">
        <v>331</v>
      </c>
      <c r="Q108" s="612" t="s">
        <v>95</v>
      </c>
      <c r="R108" s="514"/>
      <c r="S108" s="550"/>
      <c r="T108" s="591"/>
    </row>
    <row r="109">
      <c r="A109" s="514" t="s">
        <v>2003</v>
      </c>
      <c r="B109" s="550"/>
      <c r="C109" s="550"/>
      <c r="D109" s="514" t="s">
        <v>303</v>
      </c>
      <c r="E109" s="514" t="s">
        <v>9232</v>
      </c>
      <c r="F109" s="514" t="s">
        <v>12</v>
      </c>
      <c r="G109" s="514" t="s">
        <v>545</v>
      </c>
      <c r="H109" s="514" t="s">
        <v>739</v>
      </c>
      <c r="I109" s="514" t="s">
        <v>9398</v>
      </c>
      <c r="J109" s="514" t="s">
        <v>6162</v>
      </c>
      <c r="K109" s="514" t="s">
        <v>9399</v>
      </c>
      <c r="L109" s="514" t="s">
        <v>9400</v>
      </c>
      <c r="M109" s="515" t="s">
        <v>9401</v>
      </c>
      <c r="N109" s="606"/>
      <c r="O109" s="611">
        <v>45327.0</v>
      </c>
      <c r="P109" s="612" t="s">
        <v>331</v>
      </c>
      <c r="Q109" s="612" t="s">
        <v>95</v>
      </c>
      <c r="R109" s="608"/>
      <c r="S109" s="606"/>
      <c r="T109" s="591"/>
    </row>
    <row r="110">
      <c r="A110" s="514" t="s">
        <v>2009</v>
      </c>
      <c r="B110" s="550"/>
      <c r="C110" s="550"/>
      <c r="D110" s="514" t="s">
        <v>303</v>
      </c>
      <c r="E110" s="514" t="s">
        <v>9232</v>
      </c>
      <c r="F110" s="514" t="s">
        <v>12</v>
      </c>
      <c r="G110" s="514" t="s">
        <v>545</v>
      </c>
      <c r="H110" s="514" t="s">
        <v>739</v>
      </c>
      <c r="I110" s="514" t="s">
        <v>9402</v>
      </c>
      <c r="J110" s="514" t="s">
        <v>6162</v>
      </c>
      <c r="K110" s="514" t="s">
        <v>9403</v>
      </c>
      <c r="L110" s="539" t="s">
        <v>9404</v>
      </c>
      <c r="M110" s="515" t="s">
        <v>9405</v>
      </c>
      <c r="N110" s="606"/>
      <c r="O110" s="611">
        <v>45327.0</v>
      </c>
      <c r="P110" s="612" t="s">
        <v>331</v>
      </c>
      <c r="Q110" s="612" t="s">
        <v>95</v>
      </c>
      <c r="R110" s="608"/>
      <c r="S110" s="606"/>
      <c r="T110" s="591"/>
    </row>
    <row r="111">
      <c r="A111" s="514" t="s">
        <v>2013</v>
      </c>
      <c r="B111" s="550"/>
      <c r="C111" s="550"/>
      <c r="D111" s="514" t="s">
        <v>303</v>
      </c>
      <c r="E111" s="514" t="s">
        <v>8954</v>
      </c>
      <c r="F111" s="514" t="s">
        <v>12</v>
      </c>
      <c r="G111" s="514" t="s">
        <v>545</v>
      </c>
      <c r="H111" s="514" t="s">
        <v>739</v>
      </c>
      <c r="I111" s="514" t="s">
        <v>9406</v>
      </c>
      <c r="J111" s="514" t="s">
        <v>6162</v>
      </c>
      <c r="K111" s="514" t="s">
        <v>9407</v>
      </c>
      <c r="L111" s="514" t="s">
        <v>9408</v>
      </c>
      <c r="M111" s="534" t="s">
        <v>9409</v>
      </c>
      <c r="N111" s="606"/>
      <c r="O111" s="529">
        <v>45540.0</v>
      </c>
      <c r="P111" s="515" t="s">
        <v>94</v>
      </c>
      <c r="Q111" s="515" t="s">
        <v>95</v>
      </c>
      <c r="R111" s="608"/>
      <c r="S111" s="606"/>
      <c r="T111" s="591"/>
    </row>
    <row r="112">
      <c r="A112" s="514" t="s">
        <v>2017</v>
      </c>
      <c r="B112" s="550"/>
      <c r="C112" s="550"/>
      <c r="D112" s="514" t="s">
        <v>303</v>
      </c>
      <c r="E112" s="514" t="s">
        <v>9232</v>
      </c>
      <c r="F112" s="514" t="s">
        <v>11</v>
      </c>
      <c r="G112" s="514" t="s">
        <v>545</v>
      </c>
      <c r="H112" s="514" t="s">
        <v>739</v>
      </c>
      <c r="I112" s="514" t="s">
        <v>9410</v>
      </c>
      <c r="J112" s="514" t="s">
        <v>6162</v>
      </c>
      <c r="K112" s="514" t="s">
        <v>9411</v>
      </c>
      <c r="L112" s="539" t="s">
        <v>9412</v>
      </c>
      <c r="M112" s="515" t="s">
        <v>9413</v>
      </c>
      <c r="N112" s="606"/>
      <c r="O112" s="611">
        <v>45327.0</v>
      </c>
      <c r="P112" s="612" t="s">
        <v>331</v>
      </c>
      <c r="Q112" s="612" t="s">
        <v>95</v>
      </c>
      <c r="R112" s="608"/>
      <c r="S112" s="606"/>
      <c r="T112" s="591"/>
    </row>
    <row r="113">
      <c r="A113" s="514" t="s">
        <v>2767</v>
      </c>
      <c r="B113" s="550"/>
      <c r="C113" s="550"/>
      <c r="D113" s="514" t="s">
        <v>303</v>
      </c>
      <c r="E113" s="514" t="s">
        <v>8954</v>
      </c>
      <c r="F113" s="514" t="s">
        <v>12</v>
      </c>
      <c r="G113" s="514" t="s">
        <v>545</v>
      </c>
      <c r="H113" s="514" t="s">
        <v>739</v>
      </c>
      <c r="I113" s="514" t="s">
        <v>9414</v>
      </c>
      <c r="J113" s="514" t="s">
        <v>6162</v>
      </c>
      <c r="K113" s="514" t="s">
        <v>9415</v>
      </c>
      <c r="L113" s="514" t="s">
        <v>9416</v>
      </c>
      <c r="M113" s="515" t="s">
        <v>9417</v>
      </c>
      <c r="N113" s="606"/>
      <c r="O113" s="611">
        <v>45327.0</v>
      </c>
      <c r="P113" s="612" t="s">
        <v>331</v>
      </c>
      <c r="Q113" s="612" t="s">
        <v>95</v>
      </c>
      <c r="R113" s="608"/>
      <c r="S113" s="606"/>
      <c r="T113" s="591"/>
    </row>
    <row r="114">
      <c r="A114" s="514" t="s">
        <v>2771</v>
      </c>
      <c r="B114" s="550"/>
      <c r="C114" s="550"/>
      <c r="D114" s="514" t="s">
        <v>303</v>
      </c>
      <c r="E114" s="514" t="s">
        <v>9232</v>
      </c>
      <c r="F114" s="514" t="s">
        <v>12</v>
      </c>
      <c r="G114" s="514" t="s">
        <v>545</v>
      </c>
      <c r="H114" s="514" t="s">
        <v>739</v>
      </c>
      <c r="I114" s="514" t="s">
        <v>9418</v>
      </c>
      <c r="J114" s="514" t="s">
        <v>6162</v>
      </c>
      <c r="K114" s="514" t="s">
        <v>9419</v>
      </c>
      <c r="L114" s="539" t="s">
        <v>9420</v>
      </c>
      <c r="M114" s="515" t="s">
        <v>9421</v>
      </c>
      <c r="N114" s="606"/>
      <c r="O114" s="611">
        <v>45327.0</v>
      </c>
      <c r="P114" s="612" t="s">
        <v>331</v>
      </c>
      <c r="Q114" s="612" t="s">
        <v>95</v>
      </c>
      <c r="R114" s="608"/>
      <c r="S114" s="606"/>
      <c r="T114" s="591"/>
    </row>
    <row r="115">
      <c r="A115" s="514" t="s">
        <v>2776</v>
      </c>
      <c r="B115" s="550"/>
      <c r="C115" s="550"/>
      <c r="D115" s="514" t="s">
        <v>303</v>
      </c>
      <c r="E115" s="514" t="s">
        <v>9232</v>
      </c>
      <c r="F115" s="514" t="s">
        <v>12</v>
      </c>
      <c r="G115" s="514" t="s">
        <v>545</v>
      </c>
      <c r="H115" s="514" t="s">
        <v>739</v>
      </c>
      <c r="I115" s="514" t="s">
        <v>9422</v>
      </c>
      <c r="J115" s="514" t="s">
        <v>6162</v>
      </c>
      <c r="K115" s="514" t="s">
        <v>9423</v>
      </c>
      <c r="L115" s="514" t="s">
        <v>9424</v>
      </c>
      <c r="M115" s="515" t="s">
        <v>9425</v>
      </c>
      <c r="N115" s="606"/>
      <c r="O115" s="611">
        <v>45509.0</v>
      </c>
      <c r="P115" s="612" t="s">
        <v>331</v>
      </c>
      <c r="Q115" s="612" t="s">
        <v>95</v>
      </c>
      <c r="R115" s="608"/>
      <c r="S115" s="606"/>
      <c r="T115" s="591"/>
    </row>
    <row r="116">
      <c r="A116" s="514" t="s">
        <v>2781</v>
      </c>
      <c r="B116" s="550"/>
      <c r="C116" s="550"/>
      <c r="D116" s="514" t="s">
        <v>303</v>
      </c>
      <c r="E116" s="514" t="s">
        <v>9232</v>
      </c>
      <c r="F116" s="514" t="s">
        <v>11</v>
      </c>
      <c r="G116" s="514" t="s">
        <v>545</v>
      </c>
      <c r="H116" s="514" t="s">
        <v>739</v>
      </c>
      <c r="I116" s="514" t="s">
        <v>9426</v>
      </c>
      <c r="J116" s="514" t="s">
        <v>6162</v>
      </c>
      <c r="K116" s="514" t="s">
        <v>9427</v>
      </c>
      <c r="L116" s="514" t="s">
        <v>9428</v>
      </c>
      <c r="M116" s="515" t="s">
        <v>9429</v>
      </c>
      <c r="N116" s="606"/>
      <c r="O116" s="611">
        <v>45327.0</v>
      </c>
      <c r="P116" s="612" t="s">
        <v>331</v>
      </c>
      <c r="Q116" s="612" t="s">
        <v>95</v>
      </c>
      <c r="R116" s="608"/>
      <c r="S116" s="606"/>
      <c r="T116" s="591"/>
    </row>
    <row r="117">
      <c r="A117" s="514" t="s">
        <v>2785</v>
      </c>
      <c r="B117" s="550"/>
      <c r="C117" s="550"/>
      <c r="D117" s="514" t="s">
        <v>303</v>
      </c>
      <c r="E117" s="514" t="s">
        <v>9232</v>
      </c>
      <c r="F117" s="514" t="s">
        <v>11</v>
      </c>
      <c r="G117" s="514" t="s">
        <v>545</v>
      </c>
      <c r="H117" s="514" t="s">
        <v>739</v>
      </c>
      <c r="I117" s="514" t="s">
        <v>9430</v>
      </c>
      <c r="J117" s="514" t="s">
        <v>6162</v>
      </c>
      <c r="K117" s="514" t="s">
        <v>9431</v>
      </c>
      <c r="L117" s="514" t="s">
        <v>9432</v>
      </c>
      <c r="M117" s="539" t="s">
        <v>9433</v>
      </c>
      <c r="N117" s="606"/>
      <c r="O117" s="515" t="s">
        <v>1555</v>
      </c>
      <c r="P117" s="515" t="s">
        <v>215</v>
      </c>
      <c r="Q117" s="515" t="s">
        <v>95</v>
      </c>
      <c r="R117" s="608"/>
      <c r="S117" s="606"/>
      <c r="T117" s="591"/>
    </row>
    <row r="118">
      <c r="A118" s="514" t="s">
        <v>2789</v>
      </c>
      <c r="B118" s="550"/>
      <c r="C118" s="550"/>
      <c r="D118" s="514" t="s">
        <v>303</v>
      </c>
      <c r="E118" s="514" t="s">
        <v>9384</v>
      </c>
      <c r="F118" s="514" t="s">
        <v>12</v>
      </c>
      <c r="G118" s="514" t="s">
        <v>545</v>
      </c>
      <c r="H118" s="514" t="s">
        <v>739</v>
      </c>
      <c r="I118" s="514" t="s">
        <v>9434</v>
      </c>
      <c r="J118" s="514" t="s">
        <v>6162</v>
      </c>
      <c r="K118" s="514" t="s">
        <v>9435</v>
      </c>
      <c r="L118" s="514" t="s">
        <v>9436</v>
      </c>
      <c r="M118" s="515" t="s">
        <v>9437</v>
      </c>
      <c r="N118" s="606"/>
      <c r="O118" s="611">
        <v>45327.0</v>
      </c>
      <c r="P118" s="612" t="s">
        <v>331</v>
      </c>
      <c r="Q118" s="612" t="s">
        <v>95</v>
      </c>
      <c r="R118" s="608"/>
      <c r="S118" s="606"/>
      <c r="T118" s="591"/>
    </row>
    <row r="119">
      <c r="A119" s="514" t="s">
        <v>5583</v>
      </c>
      <c r="B119" s="550"/>
      <c r="C119" s="550"/>
      <c r="D119" s="514" t="s">
        <v>303</v>
      </c>
      <c r="E119" s="514" t="s">
        <v>9384</v>
      </c>
      <c r="F119" s="514" t="s">
        <v>12</v>
      </c>
      <c r="G119" s="514" t="s">
        <v>545</v>
      </c>
      <c r="H119" s="514" t="s">
        <v>739</v>
      </c>
      <c r="I119" s="514" t="s">
        <v>9438</v>
      </c>
      <c r="J119" s="514" t="s">
        <v>6162</v>
      </c>
      <c r="K119" s="514" t="s">
        <v>9439</v>
      </c>
      <c r="L119" s="539" t="s">
        <v>9440</v>
      </c>
      <c r="M119" s="515" t="s">
        <v>9441</v>
      </c>
      <c r="N119" s="606"/>
      <c r="O119" s="611">
        <v>45327.0</v>
      </c>
      <c r="P119" s="612" t="s">
        <v>331</v>
      </c>
      <c r="Q119" s="612" t="s">
        <v>95</v>
      </c>
      <c r="R119" s="608"/>
      <c r="S119" s="606"/>
      <c r="T119" s="591"/>
    </row>
    <row r="120">
      <c r="A120" s="514" t="s">
        <v>2793</v>
      </c>
      <c r="B120" s="550"/>
      <c r="C120" s="550"/>
      <c r="D120" s="514" t="s">
        <v>303</v>
      </c>
      <c r="E120" s="514" t="s">
        <v>9232</v>
      </c>
      <c r="F120" s="514" t="s">
        <v>11</v>
      </c>
      <c r="G120" s="514" t="s">
        <v>545</v>
      </c>
      <c r="H120" s="514" t="s">
        <v>739</v>
      </c>
      <c r="I120" s="514" t="s">
        <v>9442</v>
      </c>
      <c r="J120" s="514" t="s">
        <v>6162</v>
      </c>
      <c r="K120" s="514" t="s">
        <v>9443</v>
      </c>
      <c r="L120" s="539" t="s">
        <v>9444</v>
      </c>
      <c r="M120" s="515" t="s">
        <v>9445</v>
      </c>
      <c r="N120" s="606"/>
      <c r="O120" s="612" t="s">
        <v>1555</v>
      </c>
      <c r="P120" s="612" t="s">
        <v>331</v>
      </c>
      <c r="Q120" s="612" t="s">
        <v>95</v>
      </c>
      <c r="R120" s="608"/>
      <c r="S120" s="606"/>
      <c r="T120" s="591"/>
    </row>
    <row r="121">
      <c r="A121" s="514" t="s">
        <v>2802</v>
      </c>
      <c r="B121" s="550"/>
      <c r="C121" s="550"/>
      <c r="D121" s="514" t="s">
        <v>303</v>
      </c>
      <c r="E121" s="514" t="s">
        <v>9232</v>
      </c>
      <c r="F121" s="514" t="s">
        <v>11</v>
      </c>
      <c r="G121" s="514" t="s">
        <v>545</v>
      </c>
      <c r="H121" s="514" t="s">
        <v>739</v>
      </c>
      <c r="I121" s="514" t="s">
        <v>9446</v>
      </c>
      <c r="J121" s="514" t="s">
        <v>6162</v>
      </c>
      <c r="K121" s="514" t="s">
        <v>9447</v>
      </c>
      <c r="L121" s="514" t="s">
        <v>9448</v>
      </c>
      <c r="M121" s="515" t="s">
        <v>9449</v>
      </c>
      <c r="N121" s="606"/>
      <c r="O121" s="611">
        <v>45509.0</v>
      </c>
      <c r="P121" s="612" t="s">
        <v>331</v>
      </c>
      <c r="Q121" s="612" t="s">
        <v>95</v>
      </c>
      <c r="R121" s="608"/>
      <c r="S121" s="606"/>
      <c r="T121" s="591"/>
    </row>
    <row r="122">
      <c r="A122" s="514" t="s">
        <v>2808</v>
      </c>
      <c r="B122" s="550"/>
      <c r="C122" s="550"/>
      <c r="D122" s="514" t="s">
        <v>303</v>
      </c>
      <c r="E122" s="514" t="s">
        <v>9270</v>
      </c>
      <c r="F122" s="514" t="s">
        <v>12</v>
      </c>
      <c r="G122" s="514" t="s">
        <v>545</v>
      </c>
      <c r="H122" s="514" t="s">
        <v>739</v>
      </c>
      <c r="I122" s="514" t="s">
        <v>9450</v>
      </c>
      <c r="J122" s="514" t="s">
        <v>6162</v>
      </c>
      <c r="K122" s="514" t="s">
        <v>9451</v>
      </c>
      <c r="L122" s="514" t="s">
        <v>9452</v>
      </c>
      <c r="M122" s="515" t="s">
        <v>9453</v>
      </c>
      <c r="N122" s="606"/>
      <c r="O122" s="611">
        <v>45327.0</v>
      </c>
      <c r="P122" s="612" t="s">
        <v>331</v>
      </c>
      <c r="Q122" s="612" t="s">
        <v>95</v>
      </c>
      <c r="R122" s="608"/>
      <c r="S122" s="606"/>
      <c r="T122" s="591"/>
    </row>
    <row r="123">
      <c r="A123" s="514" t="s">
        <v>2814</v>
      </c>
      <c r="B123" s="550"/>
      <c r="C123" s="550"/>
      <c r="D123" s="514" t="s">
        <v>303</v>
      </c>
      <c r="E123" s="514" t="s">
        <v>9232</v>
      </c>
      <c r="F123" s="514" t="s">
        <v>11</v>
      </c>
      <c r="G123" s="514" t="s">
        <v>545</v>
      </c>
      <c r="H123" s="514" t="s">
        <v>739</v>
      </c>
      <c r="I123" s="514" t="s">
        <v>9454</v>
      </c>
      <c r="J123" s="514" t="s">
        <v>6162</v>
      </c>
      <c r="K123" s="514" t="s">
        <v>9455</v>
      </c>
      <c r="L123" s="514" t="s">
        <v>9456</v>
      </c>
      <c r="M123" s="515" t="s">
        <v>9457</v>
      </c>
      <c r="N123" s="606"/>
      <c r="O123" s="611">
        <v>45327.0</v>
      </c>
      <c r="P123" s="612" t="s">
        <v>331</v>
      </c>
      <c r="Q123" s="612" t="s">
        <v>95</v>
      </c>
      <c r="R123" s="608"/>
      <c r="S123" s="606"/>
      <c r="T123" s="591"/>
    </row>
    <row r="124">
      <c r="A124" s="514" t="s">
        <v>2817</v>
      </c>
      <c r="B124" s="550"/>
      <c r="C124" s="550"/>
      <c r="D124" s="514" t="s">
        <v>303</v>
      </c>
      <c r="E124" s="514" t="s">
        <v>9232</v>
      </c>
      <c r="F124" s="514" t="s">
        <v>12</v>
      </c>
      <c r="G124" s="514" t="s">
        <v>545</v>
      </c>
      <c r="H124" s="514" t="s">
        <v>739</v>
      </c>
      <c r="I124" s="514" t="s">
        <v>9458</v>
      </c>
      <c r="J124" s="514" t="s">
        <v>6162</v>
      </c>
      <c r="K124" s="514" t="s">
        <v>9459</v>
      </c>
      <c r="L124" s="514" t="s">
        <v>9460</v>
      </c>
      <c r="M124" s="515" t="s">
        <v>9461</v>
      </c>
      <c r="N124" s="606"/>
      <c r="O124" s="611">
        <v>45327.0</v>
      </c>
      <c r="P124" s="612" t="s">
        <v>331</v>
      </c>
      <c r="Q124" s="612" t="s">
        <v>95</v>
      </c>
      <c r="R124" s="608"/>
      <c r="S124" s="606"/>
      <c r="T124" s="591"/>
    </row>
    <row r="125">
      <c r="A125" s="514" t="s">
        <v>2821</v>
      </c>
      <c r="B125" s="550"/>
      <c r="C125" s="550"/>
      <c r="D125" s="514" t="s">
        <v>303</v>
      </c>
      <c r="E125" s="514" t="s">
        <v>9462</v>
      </c>
      <c r="F125" s="514" t="s">
        <v>11</v>
      </c>
      <c r="G125" s="514" t="s">
        <v>545</v>
      </c>
      <c r="H125" s="514" t="s">
        <v>2267</v>
      </c>
      <c r="I125" s="514" t="s">
        <v>9463</v>
      </c>
      <c r="J125" s="514" t="s">
        <v>6162</v>
      </c>
      <c r="K125" s="514" t="s">
        <v>9464</v>
      </c>
      <c r="L125" s="514" t="s">
        <v>9465</v>
      </c>
      <c r="M125" s="515" t="s">
        <v>9466</v>
      </c>
      <c r="N125" s="606"/>
      <c r="O125" s="611">
        <v>45509.0</v>
      </c>
      <c r="P125" s="612" t="s">
        <v>331</v>
      </c>
      <c r="Q125" s="612" t="s">
        <v>95</v>
      </c>
      <c r="R125" s="608"/>
      <c r="S125" s="606"/>
      <c r="T125" s="591"/>
    </row>
    <row r="126">
      <c r="A126" s="514" t="s">
        <v>2826</v>
      </c>
      <c r="B126" s="550"/>
      <c r="C126" s="550"/>
      <c r="D126" s="514" t="s">
        <v>303</v>
      </c>
      <c r="E126" s="514" t="s">
        <v>9467</v>
      </c>
      <c r="F126" s="514" t="s">
        <v>12</v>
      </c>
      <c r="G126" s="514" t="s">
        <v>545</v>
      </c>
      <c r="H126" s="514" t="s">
        <v>739</v>
      </c>
      <c r="I126" s="514" t="s">
        <v>9468</v>
      </c>
      <c r="J126" s="514" t="s">
        <v>6162</v>
      </c>
      <c r="K126" s="514" t="s">
        <v>9469</v>
      </c>
      <c r="L126" s="514" t="s">
        <v>9470</v>
      </c>
      <c r="M126" s="515" t="s">
        <v>9471</v>
      </c>
      <c r="N126" s="606"/>
      <c r="O126" s="611">
        <v>45327.0</v>
      </c>
      <c r="P126" s="612" t="s">
        <v>331</v>
      </c>
      <c r="Q126" s="612" t="s">
        <v>95</v>
      </c>
      <c r="R126" s="608"/>
      <c r="S126" s="606"/>
      <c r="T126" s="591"/>
    </row>
    <row r="127">
      <c r="A127" s="514" t="s">
        <v>2831</v>
      </c>
      <c r="B127" s="514" t="s">
        <v>9472</v>
      </c>
      <c r="C127" s="550"/>
      <c r="D127" s="514" t="s">
        <v>303</v>
      </c>
      <c r="E127" s="514" t="s">
        <v>9360</v>
      </c>
      <c r="F127" s="514" t="s">
        <v>11</v>
      </c>
      <c r="G127" s="514" t="s">
        <v>545</v>
      </c>
      <c r="H127" s="514" t="s">
        <v>739</v>
      </c>
      <c r="I127" s="514" t="s">
        <v>9473</v>
      </c>
      <c r="J127" s="514" t="s">
        <v>6162</v>
      </c>
      <c r="K127" s="514" t="s">
        <v>9474</v>
      </c>
      <c r="L127" s="514" t="s">
        <v>9475</v>
      </c>
      <c r="M127" s="539" t="s">
        <v>9476</v>
      </c>
      <c r="N127" s="606"/>
      <c r="O127" s="611">
        <v>45540.0</v>
      </c>
      <c r="P127" s="612" t="s">
        <v>331</v>
      </c>
      <c r="Q127" s="612" t="s">
        <v>620</v>
      </c>
      <c r="R127" s="615" t="s">
        <v>1699</v>
      </c>
      <c r="S127" s="613" t="s">
        <v>57</v>
      </c>
      <c r="T127" s="591"/>
    </row>
    <row r="128">
      <c r="A128" s="514" t="s">
        <v>2836</v>
      </c>
      <c r="B128" s="514" t="s">
        <v>9472</v>
      </c>
      <c r="C128" s="550"/>
      <c r="D128" s="514" t="s">
        <v>303</v>
      </c>
      <c r="E128" s="514" t="s">
        <v>9360</v>
      </c>
      <c r="F128" s="514" t="s">
        <v>11</v>
      </c>
      <c r="G128" s="514" t="s">
        <v>545</v>
      </c>
      <c r="H128" s="514" t="s">
        <v>739</v>
      </c>
      <c r="I128" s="514" t="s">
        <v>9477</v>
      </c>
      <c r="J128" s="514" t="s">
        <v>6162</v>
      </c>
      <c r="K128" s="514" t="s">
        <v>9478</v>
      </c>
      <c r="L128" s="514" t="s">
        <v>9479</v>
      </c>
      <c r="M128" s="515" t="s">
        <v>9480</v>
      </c>
      <c r="N128" s="606"/>
      <c r="O128" s="611">
        <v>45327.0</v>
      </c>
      <c r="P128" s="612" t="s">
        <v>331</v>
      </c>
      <c r="Q128" s="612" t="s">
        <v>95</v>
      </c>
      <c r="R128" s="608"/>
      <c r="S128" s="606"/>
      <c r="T128" s="591"/>
    </row>
    <row r="129">
      <c r="A129" s="514" t="s">
        <v>2840</v>
      </c>
      <c r="B129" s="514" t="s">
        <v>9481</v>
      </c>
      <c r="C129" s="514" t="s">
        <v>9482</v>
      </c>
      <c r="D129" s="514" t="s">
        <v>338</v>
      </c>
      <c r="E129" s="550"/>
      <c r="F129" s="514" t="s">
        <v>12</v>
      </c>
      <c r="G129" s="513" t="s">
        <v>2023</v>
      </c>
      <c r="H129" s="550"/>
      <c r="I129" s="514" t="s">
        <v>9483</v>
      </c>
      <c r="J129" s="550"/>
      <c r="K129" s="514" t="s">
        <v>9484</v>
      </c>
      <c r="L129" s="514" t="s">
        <v>9485</v>
      </c>
      <c r="M129" s="550"/>
      <c r="N129" s="550"/>
      <c r="O129" s="529">
        <v>45448.0</v>
      </c>
      <c r="P129" s="515" t="s">
        <v>490</v>
      </c>
      <c r="Q129" s="515" t="s">
        <v>95</v>
      </c>
      <c r="R129" s="550"/>
      <c r="S129" s="550"/>
      <c r="T129" s="550"/>
    </row>
    <row r="130">
      <c r="A130" s="514" t="s">
        <v>2844</v>
      </c>
      <c r="B130" s="514" t="s">
        <v>5057</v>
      </c>
      <c r="C130" s="514" t="s">
        <v>6346</v>
      </c>
      <c r="D130" s="514" t="s">
        <v>338</v>
      </c>
      <c r="E130" s="514" t="s">
        <v>5657</v>
      </c>
      <c r="F130" s="514" t="s">
        <v>12</v>
      </c>
      <c r="G130" s="513" t="s">
        <v>2023</v>
      </c>
      <c r="H130" s="514" t="s">
        <v>739</v>
      </c>
      <c r="I130" s="514" t="s">
        <v>9486</v>
      </c>
      <c r="J130" s="550"/>
      <c r="K130" s="514" t="s">
        <v>9487</v>
      </c>
      <c r="L130" s="514" t="s">
        <v>9488</v>
      </c>
      <c r="M130" s="550"/>
      <c r="N130" s="550"/>
      <c r="O130" s="529">
        <v>45448.0</v>
      </c>
      <c r="P130" s="515" t="s">
        <v>490</v>
      </c>
      <c r="Q130" s="515" t="s">
        <v>95</v>
      </c>
      <c r="R130" s="550"/>
      <c r="S130" s="550"/>
      <c r="T130" s="550" t="s">
        <v>2546</v>
      </c>
    </row>
    <row r="131">
      <c r="A131" s="514" t="s">
        <v>2848</v>
      </c>
      <c r="B131" s="527" t="s">
        <v>8340</v>
      </c>
      <c r="C131" s="514" t="s">
        <v>6288</v>
      </c>
      <c r="D131" s="514" t="s">
        <v>338</v>
      </c>
      <c r="E131" s="514" t="s">
        <v>6414</v>
      </c>
      <c r="F131" s="514" t="s">
        <v>12</v>
      </c>
      <c r="G131" s="513" t="s">
        <v>2023</v>
      </c>
      <c r="H131" s="550"/>
      <c r="I131" s="514" t="s">
        <v>9489</v>
      </c>
      <c r="J131" s="550"/>
      <c r="K131" s="514" t="s">
        <v>9490</v>
      </c>
      <c r="L131" s="515" t="s">
        <v>9491</v>
      </c>
      <c r="M131" s="550"/>
      <c r="N131" s="550"/>
      <c r="O131" s="529">
        <v>45448.0</v>
      </c>
      <c r="P131" s="515" t="s">
        <v>490</v>
      </c>
      <c r="Q131" s="515" t="s">
        <v>95</v>
      </c>
      <c r="R131" s="550"/>
      <c r="S131" s="550"/>
      <c r="T131" s="550" t="s">
        <v>2546</v>
      </c>
    </row>
    <row r="132">
      <c r="A132" s="514" t="s">
        <v>2853</v>
      </c>
      <c r="B132" s="514" t="s">
        <v>8535</v>
      </c>
      <c r="C132" s="514" t="s">
        <v>6310</v>
      </c>
      <c r="D132" s="514" t="s">
        <v>338</v>
      </c>
      <c r="E132" s="514" t="s">
        <v>6414</v>
      </c>
      <c r="F132" s="514" t="s">
        <v>12</v>
      </c>
      <c r="G132" s="513" t="s">
        <v>2023</v>
      </c>
      <c r="H132" s="514" t="s">
        <v>847</v>
      </c>
      <c r="I132" s="515" t="s">
        <v>9492</v>
      </c>
      <c r="J132" s="550"/>
      <c r="K132" s="514" t="s">
        <v>9493</v>
      </c>
      <c r="L132" s="515" t="s">
        <v>9494</v>
      </c>
      <c r="M132" s="550"/>
      <c r="N132" s="550"/>
      <c r="O132" s="529">
        <v>45448.0</v>
      </c>
      <c r="P132" s="515" t="s">
        <v>490</v>
      </c>
      <c r="Q132" s="515" t="s">
        <v>95</v>
      </c>
      <c r="R132" s="550"/>
      <c r="S132" s="550"/>
      <c r="T132" s="550"/>
    </row>
    <row r="133">
      <c r="A133" s="514" t="s">
        <v>2859</v>
      </c>
      <c r="B133" s="514" t="s">
        <v>6536</v>
      </c>
      <c r="C133" s="514" t="s">
        <v>5474</v>
      </c>
      <c r="D133" s="514" t="s">
        <v>338</v>
      </c>
      <c r="E133" s="550"/>
      <c r="F133" s="514" t="s">
        <v>12</v>
      </c>
      <c r="G133" s="513" t="s">
        <v>2023</v>
      </c>
      <c r="H133" s="514" t="s">
        <v>739</v>
      </c>
      <c r="I133" s="514" t="s">
        <v>9495</v>
      </c>
      <c r="J133" s="514" t="s">
        <v>9496</v>
      </c>
      <c r="K133" s="514" t="s">
        <v>9497</v>
      </c>
      <c r="L133" s="515" t="s">
        <v>9498</v>
      </c>
      <c r="M133" s="550"/>
      <c r="N133" s="550"/>
      <c r="O133" s="529">
        <v>45448.0</v>
      </c>
      <c r="P133" s="515" t="s">
        <v>490</v>
      </c>
      <c r="Q133" s="515" t="s">
        <v>95</v>
      </c>
      <c r="R133" s="550"/>
      <c r="S133" s="550"/>
      <c r="T133" s="550" t="s">
        <v>2546</v>
      </c>
    </row>
    <row r="134">
      <c r="A134" s="514" t="s">
        <v>2864</v>
      </c>
      <c r="B134" s="514" t="s">
        <v>6536</v>
      </c>
      <c r="C134" s="514" t="s">
        <v>5474</v>
      </c>
      <c r="D134" s="514" t="s">
        <v>338</v>
      </c>
      <c r="E134" s="550"/>
      <c r="F134" s="514" t="s">
        <v>11</v>
      </c>
      <c r="G134" s="513" t="s">
        <v>2023</v>
      </c>
      <c r="H134" s="514" t="s">
        <v>739</v>
      </c>
      <c r="I134" s="514" t="s">
        <v>9499</v>
      </c>
      <c r="J134" s="514" t="s">
        <v>9496</v>
      </c>
      <c r="K134" s="514" t="s">
        <v>9500</v>
      </c>
      <c r="L134" s="515" t="s">
        <v>9501</v>
      </c>
      <c r="M134" s="550"/>
      <c r="N134" s="550"/>
      <c r="O134" s="618">
        <v>45144.0</v>
      </c>
      <c r="P134" s="514" t="s">
        <v>471</v>
      </c>
      <c r="Q134" s="514" t="s">
        <v>620</v>
      </c>
      <c r="R134" s="619" t="s">
        <v>9502</v>
      </c>
      <c r="S134" s="514" t="s">
        <v>57</v>
      </c>
      <c r="T134" s="550"/>
    </row>
    <row r="135">
      <c r="A135" s="514" t="s">
        <v>2870</v>
      </c>
      <c r="B135" s="514" t="s">
        <v>6536</v>
      </c>
      <c r="C135" s="514" t="s">
        <v>5474</v>
      </c>
      <c r="D135" s="514" t="s">
        <v>338</v>
      </c>
      <c r="E135" s="550"/>
      <c r="F135" s="514" t="s">
        <v>11</v>
      </c>
      <c r="G135" s="513" t="s">
        <v>2023</v>
      </c>
      <c r="H135" s="514" t="s">
        <v>739</v>
      </c>
      <c r="I135" s="514" t="s">
        <v>9503</v>
      </c>
      <c r="J135" s="514" t="s">
        <v>9496</v>
      </c>
      <c r="K135" s="514" t="s">
        <v>9504</v>
      </c>
      <c r="L135" s="514" t="s">
        <v>9505</v>
      </c>
      <c r="M135" s="550"/>
      <c r="N135" s="550"/>
      <c r="O135" s="529">
        <v>45448.0</v>
      </c>
      <c r="P135" s="515" t="s">
        <v>490</v>
      </c>
      <c r="Q135" s="515" t="s">
        <v>95</v>
      </c>
      <c r="R135" s="550"/>
      <c r="S135" s="550"/>
      <c r="T135" s="550"/>
    </row>
    <row r="136">
      <c r="A136" s="514" t="s">
        <v>2875</v>
      </c>
      <c r="B136" s="527" t="s">
        <v>9506</v>
      </c>
      <c r="C136" s="514" t="s">
        <v>6288</v>
      </c>
      <c r="D136" s="514" t="s">
        <v>338</v>
      </c>
      <c r="E136" s="514" t="s">
        <v>9507</v>
      </c>
      <c r="F136" s="514" t="s">
        <v>11</v>
      </c>
      <c r="G136" s="513" t="s">
        <v>2023</v>
      </c>
      <c r="H136" s="514" t="s">
        <v>739</v>
      </c>
      <c r="I136" s="514" t="s">
        <v>9508</v>
      </c>
      <c r="J136" s="550"/>
      <c r="K136" s="514" t="s">
        <v>9509</v>
      </c>
      <c r="L136" s="515" t="s">
        <v>9510</v>
      </c>
      <c r="M136" s="550"/>
      <c r="N136" s="550"/>
      <c r="O136" s="529">
        <v>45448.0</v>
      </c>
      <c r="P136" s="515" t="s">
        <v>490</v>
      </c>
      <c r="Q136" s="515" t="s">
        <v>95</v>
      </c>
      <c r="R136" s="550"/>
      <c r="S136" s="550"/>
      <c r="T136" s="550" t="s">
        <v>2546</v>
      </c>
    </row>
    <row r="137">
      <c r="A137" s="514" t="s">
        <v>2880</v>
      </c>
      <c r="B137" s="550"/>
      <c r="C137" s="550"/>
      <c r="D137" s="514" t="s">
        <v>338</v>
      </c>
      <c r="E137" s="514" t="s">
        <v>6753</v>
      </c>
      <c r="F137" s="514" t="s">
        <v>11</v>
      </c>
      <c r="G137" s="513" t="s">
        <v>2023</v>
      </c>
      <c r="H137" s="550"/>
      <c r="I137" s="514" t="s">
        <v>9511</v>
      </c>
      <c r="J137" s="550"/>
      <c r="K137" s="514" t="s">
        <v>9512</v>
      </c>
      <c r="L137" s="515" t="s">
        <v>9513</v>
      </c>
      <c r="M137" s="550"/>
      <c r="N137" s="550"/>
      <c r="O137" s="529">
        <v>45540.0</v>
      </c>
      <c r="P137" s="515" t="s">
        <v>490</v>
      </c>
      <c r="Q137" s="515" t="s">
        <v>95</v>
      </c>
      <c r="R137" s="514"/>
      <c r="S137" s="550"/>
      <c r="T137" s="550"/>
    </row>
    <row r="138">
      <c r="A138" s="514" t="s">
        <v>2886</v>
      </c>
      <c r="B138" s="514" t="s">
        <v>9514</v>
      </c>
      <c r="C138" s="514" t="s">
        <v>6450</v>
      </c>
      <c r="D138" s="514" t="s">
        <v>338</v>
      </c>
      <c r="E138" s="550"/>
      <c r="F138" s="514" t="s">
        <v>12</v>
      </c>
      <c r="G138" s="513" t="s">
        <v>2023</v>
      </c>
      <c r="H138" s="514" t="s">
        <v>2267</v>
      </c>
      <c r="I138" s="514" t="s">
        <v>9515</v>
      </c>
      <c r="J138" s="550"/>
      <c r="K138" s="514" t="s">
        <v>9516</v>
      </c>
      <c r="L138" s="514" t="s">
        <v>9517</v>
      </c>
      <c r="M138" s="550"/>
      <c r="N138" s="550"/>
      <c r="O138" s="529">
        <v>45448.0</v>
      </c>
      <c r="P138" s="515" t="s">
        <v>490</v>
      </c>
      <c r="Q138" s="515" t="s">
        <v>95</v>
      </c>
      <c r="R138" s="550"/>
      <c r="S138" s="550"/>
      <c r="T138" s="550" t="s">
        <v>2546</v>
      </c>
    </row>
    <row r="139">
      <c r="A139" s="514" t="s">
        <v>2892</v>
      </c>
      <c r="B139" s="514" t="s">
        <v>9481</v>
      </c>
      <c r="C139" s="514" t="s">
        <v>9482</v>
      </c>
      <c r="D139" s="514" t="s">
        <v>338</v>
      </c>
      <c r="E139" s="514" t="s">
        <v>6175</v>
      </c>
      <c r="F139" s="514" t="s">
        <v>12</v>
      </c>
      <c r="G139" s="513" t="s">
        <v>2023</v>
      </c>
      <c r="H139" s="514" t="s">
        <v>847</v>
      </c>
      <c r="I139" s="515" t="s">
        <v>9518</v>
      </c>
      <c r="J139" s="550"/>
      <c r="K139" s="514" t="s">
        <v>9519</v>
      </c>
      <c r="L139" s="515" t="s">
        <v>9520</v>
      </c>
      <c r="M139" s="550"/>
      <c r="N139" s="550"/>
      <c r="O139" s="529">
        <v>45448.0</v>
      </c>
      <c r="P139" s="515" t="s">
        <v>490</v>
      </c>
      <c r="Q139" s="515" t="s">
        <v>95</v>
      </c>
      <c r="R139" s="550"/>
      <c r="S139" s="550"/>
      <c r="T139" s="550"/>
    </row>
    <row r="140">
      <c r="A140" s="514" t="s">
        <v>2896</v>
      </c>
      <c r="B140" s="599"/>
      <c r="C140" s="599"/>
      <c r="D140" s="599"/>
      <c r="E140" s="598"/>
      <c r="F140" s="599"/>
      <c r="G140" s="513"/>
      <c r="H140" s="598"/>
      <c r="I140" s="600"/>
      <c r="J140" s="598"/>
      <c r="K140" s="599"/>
      <c r="L140" s="600"/>
      <c r="M140" s="598"/>
      <c r="N140" s="598"/>
      <c r="O140" s="529"/>
      <c r="P140" s="515"/>
      <c r="Q140" s="515"/>
      <c r="R140" s="599"/>
      <c r="S140" s="598"/>
      <c r="T140" s="598"/>
    </row>
    <row r="141">
      <c r="A141" s="514" t="s">
        <v>2901</v>
      </c>
      <c r="B141" s="514" t="s">
        <v>9521</v>
      </c>
      <c r="C141" s="514" t="s">
        <v>5487</v>
      </c>
      <c r="D141" s="514" t="s">
        <v>338</v>
      </c>
      <c r="E141" s="550"/>
      <c r="F141" s="514" t="s">
        <v>12</v>
      </c>
      <c r="G141" s="513" t="s">
        <v>2023</v>
      </c>
      <c r="H141" s="550"/>
      <c r="I141" s="514" t="s">
        <v>9522</v>
      </c>
      <c r="J141" s="514" t="s">
        <v>9523</v>
      </c>
      <c r="K141" s="514" t="s">
        <v>9524</v>
      </c>
      <c r="L141" s="514" t="s">
        <v>9525</v>
      </c>
      <c r="M141" s="550"/>
      <c r="N141" s="550"/>
      <c r="O141" s="529">
        <v>45448.0</v>
      </c>
      <c r="P141" s="515" t="s">
        <v>490</v>
      </c>
      <c r="Q141" s="515" t="s">
        <v>95</v>
      </c>
      <c r="R141" s="599"/>
      <c r="S141" s="550"/>
      <c r="T141" s="550"/>
    </row>
    <row r="142">
      <c r="A142" s="514" t="s">
        <v>2905</v>
      </c>
      <c r="B142" s="527" t="s">
        <v>9506</v>
      </c>
      <c r="C142" s="514" t="s">
        <v>6288</v>
      </c>
      <c r="D142" s="514" t="s">
        <v>338</v>
      </c>
      <c r="E142" s="514" t="s">
        <v>9507</v>
      </c>
      <c r="F142" s="514" t="s">
        <v>12</v>
      </c>
      <c r="G142" s="513" t="s">
        <v>2023</v>
      </c>
      <c r="H142" s="514" t="s">
        <v>739</v>
      </c>
      <c r="I142" s="514" t="s">
        <v>9526</v>
      </c>
      <c r="J142" s="514" t="s">
        <v>9527</v>
      </c>
      <c r="K142" s="514" t="s">
        <v>9528</v>
      </c>
      <c r="L142" s="514" t="s">
        <v>9529</v>
      </c>
      <c r="M142" s="550"/>
      <c r="N142" s="550"/>
      <c r="O142" s="529">
        <v>45448.0</v>
      </c>
      <c r="P142" s="515" t="s">
        <v>490</v>
      </c>
      <c r="Q142" s="515" t="s">
        <v>95</v>
      </c>
      <c r="R142" s="550"/>
      <c r="S142" s="550"/>
      <c r="T142" s="550"/>
    </row>
    <row r="143">
      <c r="A143" s="514" t="s">
        <v>2908</v>
      </c>
      <c r="B143" s="527" t="s">
        <v>9506</v>
      </c>
      <c r="C143" s="514" t="s">
        <v>6288</v>
      </c>
      <c r="D143" s="514" t="s">
        <v>338</v>
      </c>
      <c r="E143" s="514" t="s">
        <v>9507</v>
      </c>
      <c r="F143" s="514" t="s">
        <v>12</v>
      </c>
      <c r="G143" s="513" t="s">
        <v>2023</v>
      </c>
      <c r="H143" s="514" t="s">
        <v>739</v>
      </c>
      <c r="I143" s="514" t="s">
        <v>9530</v>
      </c>
      <c r="J143" s="514" t="s">
        <v>9531</v>
      </c>
      <c r="K143" s="514" t="s">
        <v>9532</v>
      </c>
      <c r="L143" s="515" t="s">
        <v>9533</v>
      </c>
      <c r="M143" s="550"/>
      <c r="N143" s="550"/>
      <c r="O143" s="529">
        <v>45448.0</v>
      </c>
      <c r="P143" s="515" t="s">
        <v>490</v>
      </c>
      <c r="Q143" s="515" t="s">
        <v>95</v>
      </c>
      <c r="R143" s="550"/>
      <c r="S143" s="550"/>
      <c r="T143" s="550"/>
    </row>
    <row r="144">
      <c r="A144" s="514" t="s">
        <v>2913</v>
      </c>
      <c r="B144" s="527" t="s">
        <v>9506</v>
      </c>
      <c r="C144" s="514" t="s">
        <v>6288</v>
      </c>
      <c r="D144" s="514" t="s">
        <v>338</v>
      </c>
      <c r="E144" s="514" t="s">
        <v>9507</v>
      </c>
      <c r="F144" s="514" t="s">
        <v>12</v>
      </c>
      <c r="G144" s="513" t="s">
        <v>2023</v>
      </c>
      <c r="H144" s="514" t="s">
        <v>739</v>
      </c>
      <c r="I144" s="514" t="s">
        <v>9534</v>
      </c>
      <c r="J144" s="514" t="s">
        <v>9527</v>
      </c>
      <c r="K144" s="514" t="s">
        <v>9535</v>
      </c>
      <c r="L144" s="514" t="s">
        <v>9536</v>
      </c>
      <c r="M144" s="550"/>
      <c r="N144" s="550"/>
      <c r="O144" s="529">
        <v>45448.0</v>
      </c>
      <c r="P144" s="515" t="s">
        <v>490</v>
      </c>
      <c r="Q144" s="515" t="s">
        <v>95</v>
      </c>
      <c r="R144" s="550"/>
      <c r="S144" s="550"/>
      <c r="T144" s="550"/>
    </row>
    <row r="145">
      <c r="A145" s="514" t="s">
        <v>2917</v>
      </c>
      <c r="B145" s="514" t="s">
        <v>9537</v>
      </c>
      <c r="C145" s="514" t="s">
        <v>5769</v>
      </c>
      <c r="D145" s="514" t="s">
        <v>338</v>
      </c>
      <c r="E145" s="550"/>
      <c r="F145" s="514" t="s">
        <v>11</v>
      </c>
      <c r="G145" s="513" t="s">
        <v>2023</v>
      </c>
      <c r="H145" s="514" t="s">
        <v>2267</v>
      </c>
      <c r="I145" s="514" t="s">
        <v>9538</v>
      </c>
      <c r="J145" s="514" t="s">
        <v>9539</v>
      </c>
      <c r="K145" s="545" t="s">
        <v>9540</v>
      </c>
      <c r="L145" s="514" t="s">
        <v>9541</v>
      </c>
      <c r="M145" s="550"/>
      <c r="N145" s="550"/>
      <c r="O145" s="529">
        <v>45540.0</v>
      </c>
      <c r="P145" s="515" t="s">
        <v>94</v>
      </c>
      <c r="Q145" s="515" t="s">
        <v>95</v>
      </c>
      <c r="R145" s="515" t="s">
        <v>9542</v>
      </c>
      <c r="S145" s="550"/>
      <c r="T145" s="550"/>
    </row>
    <row r="146">
      <c r="A146" s="514" t="s">
        <v>2922</v>
      </c>
      <c r="B146" s="514" t="s">
        <v>8489</v>
      </c>
      <c r="C146" s="514" t="s">
        <v>3353</v>
      </c>
      <c r="D146" s="514" t="s">
        <v>338</v>
      </c>
      <c r="E146" s="550"/>
      <c r="F146" s="514" t="s">
        <v>12</v>
      </c>
      <c r="G146" s="513" t="s">
        <v>2023</v>
      </c>
      <c r="H146" s="514" t="s">
        <v>739</v>
      </c>
      <c r="I146" s="514" t="s">
        <v>9543</v>
      </c>
      <c r="J146" s="514" t="s">
        <v>9544</v>
      </c>
      <c r="K146" s="514" t="s">
        <v>9545</v>
      </c>
      <c r="L146" s="514" t="s">
        <v>9546</v>
      </c>
      <c r="M146" s="550"/>
      <c r="N146" s="550"/>
      <c r="O146" s="529">
        <v>45448.0</v>
      </c>
      <c r="P146" s="515" t="s">
        <v>490</v>
      </c>
      <c r="Q146" s="515" t="s">
        <v>95</v>
      </c>
      <c r="R146" s="550"/>
      <c r="S146" s="550"/>
      <c r="T146" s="550"/>
    </row>
    <row r="147">
      <c r="A147" s="514" t="s">
        <v>2927</v>
      </c>
      <c r="B147" s="514" t="s">
        <v>8489</v>
      </c>
      <c r="C147" s="514" t="s">
        <v>3353</v>
      </c>
      <c r="D147" s="514" t="s">
        <v>338</v>
      </c>
      <c r="E147" s="550"/>
      <c r="F147" s="514" t="s">
        <v>12</v>
      </c>
      <c r="G147" s="513" t="s">
        <v>2023</v>
      </c>
      <c r="H147" s="514" t="s">
        <v>739</v>
      </c>
      <c r="I147" s="514" t="s">
        <v>9547</v>
      </c>
      <c r="J147" s="514" t="s">
        <v>9548</v>
      </c>
      <c r="K147" s="514" t="s">
        <v>9549</v>
      </c>
      <c r="L147" s="514" t="s">
        <v>9550</v>
      </c>
      <c r="M147" s="550"/>
      <c r="N147" s="550"/>
      <c r="O147" s="529">
        <v>45448.0</v>
      </c>
      <c r="P147" s="515" t="s">
        <v>490</v>
      </c>
      <c r="Q147" s="515" t="s">
        <v>95</v>
      </c>
      <c r="R147" s="550"/>
      <c r="S147" s="550"/>
      <c r="T147" s="550"/>
    </row>
    <row r="148">
      <c r="A148" s="514" t="s">
        <v>2932</v>
      </c>
      <c r="B148" s="514" t="s">
        <v>8489</v>
      </c>
      <c r="C148" s="514" t="s">
        <v>3353</v>
      </c>
      <c r="D148" s="514" t="s">
        <v>338</v>
      </c>
      <c r="E148" s="550"/>
      <c r="F148" s="514" t="s">
        <v>12</v>
      </c>
      <c r="G148" s="513" t="s">
        <v>2023</v>
      </c>
      <c r="H148" s="514" t="s">
        <v>739</v>
      </c>
      <c r="I148" s="514" t="s">
        <v>9551</v>
      </c>
      <c r="J148" s="514" t="s">
        <v>9552</v>
      </c>
      <c r="K148" s="514" t="s">
        <v>9553</v>
      </c>
      <c r="L148" s="514" t="s">
        <v>9554</v>
      </c>
      <c r="M148" s="550"/>
      <c r="N148" s="550"/>
      <c r="O148" s="529">
        <v>45448.0</v>
      </c>
      <c r="P148" s="515" t="s">
        <v>490</v>
      </c>
      <c r="Q148" s="515" t="s">
        <v>95</v>
      </c>
      <c r="R148" s="550"/>
      <c r="S148" s="550"/>
      <c r="T148" s="550"/>
    </row>
    <row r="149">
      <c r="A149" s="514" t="s">
        <v>2937</v>
      </c>
      <c r="B149" s="514" t="s">
        <v>8489</v>
      </c>
      <c r="C149" s="514" t="s">
        <v>3353</v>
      </c>
      <c r="D149" s="514" t="s">
        <v>338</v>
      </c>
      <c r="E149" s="550"/>
      <c r="F149" s="514" t="s">
        <v>12</v>
      </c>
      <c r="G149" s="513" t="s">
        <v>2023</v>
      </c>
      <c r="H149" s="514" t="s">
        <v>739</v>
      </c>
      <c r="I149" s="514" t="s">
        <v>9555</v>
      </c>
      <c r="J149" s="514" t="s">
        <v>9552</v>
      </c>
      <c r="K149" s="514" t="s">
        <v>9556</v>
      </c>
      <c r="L149" s="514" t="s">
        <v>9557</v>
      </c>
      <c r="M149" s="550"/>
      <c r="N149" s="550"/>
      <c r="O149" s="529">
        <v>45448.0</v>
      </c>
      <c r="P149" s="515" t="s">
        <v>490</v>
      </c>
      <c r="Q149" s="515" t="s">
        <v>95</v>
      </c>
      <c r="R149" s="550"/>
      <c r="S149" s="550"/>
      <c r="T149" s="550"/>
    </row>
    <row r="150">
      <c r="A150" s="514" t="s">
        <v>2942</v>
      </c>
      <c r="B150" s="514" t="s">
        <v>9558</v>
      </c>
      <c r="C150" s="514" t="s">
        <v>5769</v>
      </c>
      <c r="D150" s="514" t="s">
        <v>338</v>
      </c>
      <c r="E150" s="550"/>
      <c r="F150" s="514" t="s">
        <v>11</v>
      </c>
      <c r="G150" s="513" t="s">
        <v>2023</v>
      </c>
      <c r="H150" s="514" t="s">
        <v>739</v>
      </c>
      <c r="I150" s="514" t="s">
        <v>9559</v>
      </c>
      <c r="J150" s="550"/>
      <c r="K150" s="514" t="s">
        <v>9560</v>
      </c>
      <c r="L150" s="514" t="s">
        <v>9561</v>
      </c>
      <c r="M150" s="550"/>
      <c r="N150" s="550"/>
      <c r="O150" s="529">
        <v>45448.0</v>
      </c>
      <c r="P150" s="515" t="s">
        <v>490</v>
      </c>
      <c r="Q150" s="515" t="s">
        <v>95</v>
      </c>
      <c r="R150" s="550"/>
      <c r="S150" s="550"/>
      <c r="T150" s="550"/>
    </row>
    <row r="151">
      <c r="A151" s="514" t="s">
        <v>2947</v>
      </c>
      <c r="B151" s="550"/>
      <c r="C151" s="550"/>
      <c r="D151" s="514" t="s">
        <v>303</v>
      </c>
      <c r="E151" s="514" t="s">
        <v>9270</v>
      </c>
      <c r="F151" s="514" t="s">
        <v>12</v>
      </c>
      <c r="G151" s="514" t="s">
        <v>545</v>
      </c>
      <c r="H151" s="514" t="s">
        <v>739</v>
      </c>
      <c r="I151" s="514" t="s">
        <v>9562</v>
      </c>
      <c r="J151" s="514" t="s">
        <v>9563</v>
      </c>
      <c r="K151" s="514" t="s">
        <v>9564</v>
      </c>
      <c r="L151" s="514" t="s">
        <v>9565</v>
      </c>
      <c r="M151" s="550"/>
      <c r="N151" s="550"/>
      <c r="O151" s="529">
        <v>45540.0</v>
      </c>
      <c r="P151" s="515" t="s">
        <v>94</v>
      </c>
      <c r="Q151" s="515" t="s">
        <v>95</v>
      </c>
      <c r="R151" s="608"/>
      <c r="S151" s="606"/>
      <c r="T151" s="591"/>
    </row>
    <row r="152">
      <c r="A152" s="514" t="s">
        <v>2951</v>
      </c>
      <c r="B152" s="527" t="s">
        <v>9566</v>
      </c>
      <c r="C152" s="514" t="s">
        <v>6288</v>
      </c>
      <c r="D152" s="514" t="s">
        <v>338</v>
      </c>
      <c r="E152" s="514" t="s">
        <v>9507</v>
      </c>
      <c r="F152" s="514" t="s">
        <v>12</v>
      </c>
      <c r="G152" s="513" t="s">
        <v>2023</v>
      </c>
      <c r="H152" s="514" t="s">
        <v>847</v>
      </c>
      <c r="I152" s="514" t="s">
        <v>9567</v>
      </c>
      <c r="J152" s="514" t="s">
        <v>9568</v>
      </c>
      <c r="K152" s="514" t="s">
        <v>9569</v>
      </c>
      <c r="L152" s="515" t="s">
        <v>9570</v>
      </c>
      <c r="M152" s="550"/>
      <c r="N152" s="550"/>
      <c r="O152" s="529">
        <v>45448.0</v>
      </c>
      <c r="P152" s="515" t="s">
        <v>490</v>
      </c>
      <c r="Q152" s="515" t="s">
        <v>95</v>
      </c>
      <c r="R152" s="550"/>
      <c r="S152" s="550"/>
      <c r="T152" s="550"/>
    </row>
    <row r="153">
      <c r="A153" s="514" t="s">
        <v>2955</v>
      </c>
      <c r="B153" s="527" t="s">
        <v>8345</v>
      </c>
      <c r="C153" s="514" t="s">
        <v>6288</v>
      </c>
      <c r="D153" s="514" t="s">
        <v>338</v>
      </c>
      <c r="E153" s="514" t="s">
        <v>8346</v>
      </c>
      <c r="F153" s="514" t="s">
        <v>12</v>
      </c>
      <c r="G153" s="513" t="s">
        <v>2023</v>
      </c>
      <c r="H153" s="514" t="s">
        <v>739</v>
      </c>
      <c r="I153" s="514" t="s">
        <v>9571</v>
      </c>
      <c r="J153" s="550"/>
      <c r="K153" s="514" t="s">
        <v>9572</v>
      </c>
      <c r="L153" s="515" t="s">
        <v>9573</v>
      </c>
      <c r="M153" s="550"/>
      <c r="N153" s="550"/>
      <c r="O153" s="529">
        <v>45448.0</v>
      </c>
      <c r="P153" s="515" t="s">
        <v>490</v>
      </c>
      <c r="Q153" s="515" t="s">
        <v>95</v>
      </c>
      <c r="R153" s="550"/>
      <c r="S153" s="550"/>
      <c r="T153" s="550"/>
    </row>
    <row r="154">
      <c r="A154" s="514" t="s">
        <v>2959</v>
      </c>
      <c r="B154" s="527" t="s">
        <v>8345</v>
      </c>
      <c r="C154" s="514" t="s">
        <v>6288</v>
      </c>
      <c r="D154" s="514" t="s">
        <v>338</v>
      </c>
      <c r="E154" s="514" t="s">
        <v>8346</v>
      </c>
      <c r="F154" s="514" t="s">
        <v>12</v>
      </c>
      <c r="G154" s="513" t="s">
        <v>2023</v>
      </c>
      <c r="H154" s="514" t="s">
        <v>739</v>
      </c>
      <c r="I154" s="514" t="s">
        <v>8347</v>
      </c>
      <c r="J154" s="550"/>
      <c r="K154" s="514" t="s">
        <v>9574</v>
      </c>
      <c r="L154" s="515" t="s">
        <v>9575</v>
      </c>
      <c r="M154" s="550"/>
      <c r="N154" s="550"/>
      <c r="O154" s="529">
        <v>45448.0</v>
      </c>
      <c r="P154" s="515" t="s">
        <v>490</v>
      </c>
      <c r="Q154" s="515" t="s">
        <v>95</v>
      </c>
      <c r="R154" s="550"/>
      <c r="S154" s="550"/>
      <c r="T154" s="550"/>
    </row>
    <row r="155">
      <c r="A155" s="514" t="s">
        <v>2963</v>
      </c>
      <c r="B155" s="527" t="s">
        <v>9576</v>
      </c>
      <c r="C155" s="514" t="s">
        <v>9577</v>
      </c>
      <c r="D155" s="514" t="s">
        <v>338</v>
      </c>
      <c r="E155" s="514" t="s">
        <v>8346</v>
      </c>
      <c r="F155" s="514" t="s">
        <v>11</v>
      </c>
      <c r="G155" s="513" t="s">
        <v>2023</v>
      </c>
      <c r="H155" s="514" t="s">
        <v>739</v>
      </c>
      <c r="I155" s="514" t="s">
        <v>9578</v>
      </c>
      <c r="J155" s="550"/>
      <c r="K155" s="514" t="s">
        <v>9579</v>
      </c>
      <c r="L155" s="515" t="s">
        <v>9580</v>
      </c>
      <c r="M155" s="550"/>
      <c r="N155" s="550"/>
      <c r="O155" s="529">
        <v>45448.0</v>
      </c>
      <c r="P155" s="515" t="s">
        <v>490</v>
      </c>
      <c r="Q155" s="515" t="s">
        <v>95</v>
      </c>
      <c r="R155" s="550"/>
      <c r="S155" s="550"/>
      <c r="T155" s="550"/>
    </row>
    <row r="156">
      <c r="A156" s="514" t="s">
        <v>2967</v>
      </c>
      <c r="B156" s="527" t="s">
        <v>9581</v>
      </c>
      <c r="C156" s="514" t="s">
        <v>9582</v>
      </c>
      <c r="D156" s="514" t="s">
        <v>338</v>
      </c>
      <c r="E156" s="514" t="s">
        <v>6399</v>
      </c>
      <c r="F156" s="514" t="s">
        <v>12</v>
      </c>
      <c r="G156" s="513" t="s">
        <v>2023</v>
      </c>
      <c r="H156" s="514" t="s">
        <v>847</v>
      </c>
      <c r="I156" s="514" t="s">
        <v>9583</v>
      </c>
      <c r="J156" s="550"/>
      <c r="K156" s="514" t="s">
        <v>9584</v>
      </c>
      <c r="L156" s="514" t="s">
        <v>9585</v>
      </c>
      <c r="M156" s="550"/>
      <c r="N156" s="550"/>
      <c r="O156" s="529">
        <v>45540.0</v>
      </c>
      <c r="P156" s="515" t="s">
        <v>94</v>
      </c>
      <c r="Q156" s="515" t="s">
        <v>95</v>
      </c>
      <c r="R156" s="550"/>
      <c r="S156" s="550"/>
      <c r="T156" s="550"/>
    </row>
    <row r="157">
      <c r="A157" s="514" t="s">
        <v>2972</v>
      </c>
      <c r="B157" s="527" t="s">
        <v>6398</v>
      </c>
      <c r="C157" s="514" t="s">
        <v>6288</v>
      </c>
      <c r="D157" s="514" t="s">
        <v>338</v>
      </c>
      <c r="E157" s="514" t="s">
        <v>6399</v>
      </c>
      <c r="F157" s="514" t="s">
        <v>11</v>
      </c>
      <c r="G157" s="513" t="s">
        <v>2023</v>
      </c>
      <c r="H157" s="514" t="s">
        <v>847</v>
      </c>
      <c r="I157" s="514" t="s">
        <v>9586</v>
      </c>
      <c r="J157" s="550"/>
      <c r="K157" s="514" t="s">
        <v>9587</v>
      </c>
      <c r="L157" s="514" t="s">
        <v>9586</v>
      </c>
      <c r="M157" s="550"/>
      <c r="N157" s="550"/>
      <c r="O157" s="529">
        <v>45540.0</v>
      </c>
      <c r="P157" s="515" t="s">
        <v>94</v>
      </c>
      <c r="Q157" s="515" t="s">
        <v>95</v>
      </c>
      <c r="R157" s="550"/>
      <c r="S157" s="550"/>
      <c r="T157" s="550"/>
    </row>
    <row r="158">
      <c r="A158" s="514" t="s">
        <v>2976</v>
      </c>
      <c r="B158" s="527" t="s">
        <v>6398</v>
      </c>
      <c r="C158" s="514" t="s">
        <v>6288</v>
      </c>
      <c r="D158" s="514" t="s">
        <v>338</v>
      </c>
      <c r="E158" s="514" t="s">
        <v>9588</v>
      </c>
      <c r="F158" s="514" t="s">
        <v>12</v>
      </c>
      <c r="G158" s="513" t="s">
        <v>2023</v>
      </c>
      <c r="H158" s="514" t="s">
        <v>847</v>
      </c>
      <c r="I158" s="514" t="s">
        <v>9589</v>
      </c>
      <c r="J158" s="550"/>
      <c r="K158" s="514" t="s">
        <v>9590</v>
      </c>
      <c r="L158" s="514" t="s">
        <v>9591</v>
      </c>
      <c r="M158" s="550"/>
      <c r="N158" s="550"/>
      <c r="O158" s="529">
        <v>45448.0</v>
      </c>
      <c r="P158" s="515" t="s">
        <v>490</v>
      </c>
      <c r="Q158" s="515" t="s">
        <v>95</v>
      </c>
      <c r="R158" s="550"/>
      <c r="S158" s="550"/>
      <c r="T158" s="550"/>
    </row>
    <row r="159">
      <c r="A159" s="514" t="s">
        <v>2981</v>
      </c>
      <c r="B159" s="527" t="s">
        <v>6398</v>
      </c>
      <c r="C159" s="514" t="s">
        <v>6288</v>
      </c>
      <c r="D159" s="514" t="s">
        <v>338</v>
      </c>
      <c r="E159" s="514" t="s">
        <v>9588</v>
      </c>
      <c r="F159" s="514" t="s">
        <v>12</v>
      </c>
      <c r="G159" s="513" t="s">
        <v>2023</v>
      </c>
      <c r="H159" s="514" t="s">
        <v>847</v>
      </c>
      <c r="I159" s="514" t="s">
        <v>9592</v>
      </c>
      <c r="J159" s="550"/>
      <c r="K159" s="514" t="s">
        <v>9593</v>
      </c>
      <c r="L159" s="514" t="s">
        <v>9594</v>
      </c>
      <c r="M159" s="550"/>
      <c r="N159" s="550"/>
      <c r="O159" s="529">
        <v>45448.0</v>
      </c>
      <c r="P159" s="515" t="s">
        <v>490</v>
      </c>
      <c r="Q159" s="515" t="s">
        <v>95</v>
      </c>
      <c r="R159" s="550"/>
      <c r="S159" s="550"/>
      <c r="T159" s="550"/>
    </row>
    <row r="160">
      <c r="A160" s="514" t="s">
        <v>2985</v>
      </c>
      <c r="B160" s="527" t="s">
        <v>6398</v>
      </c>
      <c r="C160" s="514" t="s">
        <v>6288</v>
      </c>
      <c r="D160" s="514" t="s">
        <v>338</v>
      </c>
      <c r="E160" s="514" t="s">
        <v>6399</v>
      </c>
      <c r="F160" s="514" t="s">
        <v>11</v>
      </c>
      <c r="G160" s="513" t="s">
        <v>2023</v>
      </c>
      <c r="H160" s="514" t="s">
        <v>847</v>
      </c>
      <c r="I160" s="514" t="s">
        <v>9595</v>
      </c>
      <c r="J160" s="550"/>
      <c r="K160" s="514" t="s">
        <v>9596</v>
      </c>
      <c r="L160" s="514" t="s">
        <v>9597</v>
      </c>
      <c r="M160" s="550"/>
      <c r="N160" s="550"/>
      <c r="O160" s="529">
        <v>45540.0</v>
      </c>
      <c r="P160" s="515" t="s">
        <v>94</v>
      </c>
      <c r="Q160" s="515" t="s">
        <v>95</v>
      </c>
      <c r="R160" s="550"/>
      <c r="S160" s="550"/>
      <c r="T160" s="550"/>
    </row>
    <row r="161">
      <c r="A161" s="514" t="s">
        <v>2990</v>
      </c>
      <c r="B161" s="527" t="s">
        <v>6398</v>
      </c>
      <c r="C161" s="514" t="s">
        <v>6288</v>
      </c>
      <c r="D161" s="514" t="s">
        <v>338</v>
      </c>
      <c r="E161" s="514" t="s">
        <v>6399</v>
      </c>
      <c r="F161" s="514" t="s">
        <v>12</v>
      </c>
      <c r="G161" s="513" t="s">
        <v>2023</v>
      </c>
      <c r="H161" s="514" t="s">
        <v>847</v>
      </c>
      <c r="I161" s="514" t="s">
        <v>9598</v>
      </c>
      <c r="J161" s="550"/>
      <c r="K161" s="514" t="s">
        <v>9596</v>
      </c>
      <c r="L161" s="514" t="s">
        <v>9599</v>
      </c>
      <c r="M161" s="550"/>
      <c r="N161" s="550"/>
      <c r="O161" s="611">
        <v>45570.0</v>
      </c>
      <c r="P161" s="612" t="s">
        <v>471</v>
      </c>
      <c r="Q161" s="612" t="s">
        <v>95</v>
      </c>
      <c r="R161" s="550"/>
      <c r="S161" s="550"/>
      <c r="T161" s="550"/>
    </row>
    <row r="162">
      <c r="A162" s="514" t="s">
        <v>2994</v>
      </c>
      <c r="B162" s="522" t="s">
        <v>8345</v>
      </c>
      <c r="C162" s="514" t="s">
        <v>6288</v>
      </c>
      <c r="D162" s="514" t="s">
        <v>338</v>
      </c>
      <c r="E162" s="514" t="s">
        <v>8346</v>
      </c>
      <c r="F162" s="560" t="s">
        <v>11</v>
      </c>
      <c r="G162" s="513" t="s">
        <v>2023</v>
      </c>
      <c r="H162" s="556" t="s">
        <v>847</v>
      </c>
      <c r="I162" s="514" t="s">
        <v>8351</v>
      </c>
      <c r="J162" s="606"/>
      <c r="K162" s="514" t="s">
        <v>9600</v>
      </c>
      <c r="L162" s="515" t="s">
        <v>9601</v>
      </c>
      <c r="M162" s="550"/>
      <c r="N162" s="550"/>
      <c r="O162" s="618">
        <v>45144.0</v>
      </c>
      <c r="P162" s="608" t="s">
        <v>471</v>
      </c>
      <c r="Q162" s="514" t="s">
        <v>620</v>
      </c>
      <c r="R162" s="550"/>
      <c r="S162" s="514" t="s">
        <v>58</v>
      </c>
      <c r="T162" s="550"/>
    </row>
    <row r="163">
      <c r="A163" s="514" t="s">
        <v>2999</v>
      </c>
      <c r="B163" s="522" t="s">
        <v>8345</v>
      </c>
      <c r="C163" s="514" t="s">
        <v>6288</v>
      </c>
      <c r="D163" s="514" t="s">
        <v>338</v>
      </c>
      <c r="E163" s="514" t="s">
        <v>8354</v>
      </c>
      <c r="F163" s="560" t="s">
        <v>12</v>
      </c>
      <c r="G163" s="513" t="s">
        <v>2023</v>
      </c>
      <c r="H163" s="556" t="s">
        <v>847</v>
      </c>
      <c r="I163" s="514" t="s">
        <v>8355</v>
      </c>
      <c r="J163" s="550"/>
      <c r="K163" s="514" t="s">
        <v>9602</v>
      </c>
      <c r="L163" s="514" t="s">
        <v>8357</v>
      </c>
      <c r="M163" s="550"/>
      <c r="N163" s="550"/>
      <c r="O163" s="514" t="s">
        <v>1170</v>
      </c>
      <c r="P163" s="514" t="s">
        <v>490</v>
      </c>
      <c r="Q163" s="514" t="s">
        <v>620</v>
      </c>
      <c r="R163" s="550"/>
      <c r="S163" s="514" t="s">
        <v>58</v>
      </c>
      <c r="T163" s="550"/>
    </row>
    <row r="164">
      <c r="A164" s="514" t="s">
        <v>3003</v>
      </c>
      <c r="B164" s="527" t="s">
        <v>6398</v>
      </c>
      <c r="C164" s="514" t="s">
        <v>6288</v>
      </c>
      <c r="D164" s="514" t="s">
        <v>338</v>
      </c>
      <c r="E164" s="514" t="s">
        <v>6399</v>
      </c>
      <c r="F164" s="514" t="s">
        <v>11</v>
      </c>
      <c r="G164" s="513" t="s">
        <v>2023</v>
      </c>
      <c r="H164" s="514" t="s">
        <v>847</v>
      </c>
      <c r="I164" s="514" t="s">
        <v>9603</v>
      </c>
      <c r="J164" s="550"/>
      <c r="K164" s="515" t="s">
        <v>9604</v>
      </c>
      <c r="L164" s="514" t="s">
        <v>9605</v>
      </c>
      <c r="M164" s="550"/>
      <c r="N164" s="550"/>
      <c r="O164" s="611">
        <v>45570.0</v>
      </c>
      <c r="P164" s="612" t="s">
        <v>471</v>
      </c>
      <c r="Q164" s="612" t="s">
        <v>95</v>
      </c>
      <c r="R164" s="550"/>
      <c r="S164" s="550"/>
      <c r="T164" s="550"/>
    </row>
    <row r="165">
      <c r="A165" s="514" t="s">
        <v>3008</v>
      </c>
      <c r="B165" s="527" t="s">
        <v>6398</v>
      </c>
      <c r="C165" s="514" t="s">
        <v>6288</v>
      </c>
      <c r="D165" s="514" t="s">
        <v>338</v>
      </c>
      <c r="E165" s="514" t="s">
        <v>6399</v>
      </c>
      <c r="F165" s="514" t="s">
        <v>11</v>
      </c>
      <c r="G165" s="513" t="s">
        <v>2023</v>
      </c>
      <c r="H165" s="514" t="s">
        <v>847</v>
      </c>
      <c r="I165" s="514" t="s">
        <v>9606</v>
      </c>
      <c r="J165" s="550"/>
      <c r="K165" s="515" t="s">
        <v>9607</v>
      </c>
      <c r="L165" s="515" t="s">
        <v>9608</v>
      </c>
      <c r="M165" s="550"/>
      <c r="N165" s="550"/>
      <c r="O165" s="529">
        <v>45540.0</v>
      </c>
      <c r="P165" s="515" t="s">
        <v>94</v>
      </c>
      <c r="Q165" s="515" t="s">
        <v>95</v>
      </c>
      <c r="R165" s="550"/>
      <c r="S165" s="550"/>
      <c r="T165" s="550"/>
    </row>
    <row r="166">
      <c r="A166" s="514" t="s">
        <v>3013</v>
      </c>
      <c r="B166" s="527" t="s">
        <v>9566</v>
      </c>
      <c r="C166" s="514" t="s">
        <v>6288</v>
      </c>
      <c r="D166" s="514" t="s">
        <v>338</v>
      </c>
      <c r="E166" s="514" t="s">
        <v>9507</v>
      </c>
      <c r="F166" s="514" t="s">
        <v>11</v>
      </c>
      <c r="G166" s="513" t="s">
        <v>2023</v>
      </c>
      <c r="H166" s="514" t="s">
        <v>847</v>
      </c>
      <c r="I166" s="514" t="s">
        <v>9609</v>
      </c>
      <c r="J166" s="550"/>
      <c r="K166" s="514" t="s">
        <v>9610</v>
      </c>
      <c r="L166" s="515" t="s">
        <v>9611</v>
      </c>
      <c r="M166" s="550"/>
      <c r="N166" s="550"/>
      <c r="O166" s="529">
        <v>45448.0</v>
      </c>
      <c r="P166" s="515" t="s">
        <v>490</v>
      </c>
      <c r="Q166" s="515" t="s">
        <v>95</v>
      </c>
      <c r="R166" s="550"/>
      <c r="S166" s="550"/>
      <c r="T166" s="550"/>
    </row>
    <row r="167">
      <c r="A167" s="514" t="s">
        <v>3018</v>
      </c>
      <c r="B167" s="527" t="s">
        <v>9566</v>
      </c>
      <c r="C167" s="514" t="s">
        <v>6288</v>
      </c>
      <c r="D167" s="514" t="s">
        <v>338</v>
      </c>
      <c r="E167" s="514" t="s">
        <v>9507</v>
      </c>
      <c r="F167" s="514" t="s">
        <v>12</v>
      </c>
      <c r="G167" s="513" t="s">
        <v>2023</v>
      </c>
      <c r="H167" s="514" t="s">
        <v>739</v>
      </c>
      <c r="I167" s="514" t="s">
        <v>9612</v>
      </c>
      <c r="J167" s="514" t="s">
        <v>9527</v>
      </c>
      <c r="K167" s="514" t="s">
        <v>9613</v>
      </c>
      <c r="L167" s="514" t="s">
        <v>9614</v>
      </c>
      <c r="M167" s="550"/>
      <c r="N167" s="550"/>
      <c r="O167" s="529">
        <v>45448.0</v>
      </c>
      <c r="P167" s="515" t="s">
        <v>490</v>
      </c>
      <c r="Q167" s="515" t="s">
        <v>95</v>
      </c>
      <c r="R167" s="550"/>
      <c r="S167" s="550"/>
      <c r="T167" s="550"/>
    </row>
    <row r="168">
      <c r="A168" s="514" t="s">
        <v>3022</v>
      </c>
      <c r="B168" s="527" t="s">
        <v>9566</v>
      </c>
      <c r="C168" s="514" t="s">
        <v>6288</v>
      </c>
      <c r="D168" s="514" t="s">
        <v>338</v>
      </c>
      <c r="E168" s="514" t="s">
        <v>9507</v>
      </c>
      <c r="F168" s="514" t="s">
        <v>11</v>
      </c>
      <c r="G168" s="513" t="s">
        <v>2023</v>
      </c>
      <c r="H168" s="514" t="s">
        <v>847</v>
      </c>
      <c r="I168" s="514" t="s">
        <v>9615</v>
      </c>
      <c r="J168" s="550"/>
      <c r="K168" s="514" t="s">
        <v>9616</v>
      </c>
      <c r="L168" s="514" t="s">
        <v>9617</v>
      </c>
      <c r="M168" s="550"/>
      <c r="N168" s="550"/>
      <c r="O168" s="529">
        <v>45448.0</v>
      </c>
      <c r="P168" s="515" t="s">
        <v>490</v>
      </c>
      <c r="Q168" s="515" t="s">
        <v>95</v>
      </c>
      <c r="R168" s="550"/>
      <c r="S168" s="550"/>
      <c r="T168" s="550"/>
    </row>
    <row r="169">
      <c r="A169" s="514" t="s">
        <v>3026</v>
      </c>
      <c r="B169" s="527" t="s">
        <v>9566</v>
      </c>
      <c r="C169" s="514" t="s">
        <v>6288</v>
      </c>
      <c r="D169" s="514" t="s">
        <v>338</v>
      </c>
      <c r="E169" s="514" t="s">
        <v>9507</v>
      </c>
      <c r="F169" s="514" t="s">
        <v>12</v>
      </c>
      <c r="G169" s="513" t="s">
        <v>2023</v>
      </c>
      <c r="H169" s="514" t="s">
        <v>847</v>
      </c>
      <c r="I169" s="514" t="s">
        <v>9618</v>
      </c>
      <c r="J169" s="550"/>
      <c r="K169" s="527" t="s">
        <v>9619</v>
      </c>
      <c r="L169" s="514" t="s">
        <v>9620</v>
      </c>
      <c r="M169" s="550"/>
      <c r="N169" s="550"/>
      <c r="O169" s="529">
        <v>45448.0</v>
      </c>
      <c r="P169" s="515" t="s">
        <v>490</v>
      </c>
      <c r="Q169" s="515" t="s">
        <v>95</v>
      </c>
      <c r="R169" s="550"/>
      <c r="S169" s="550"/>
      <c r="T169" s="550"/>
    </row>
    <row r="170">
      <c r="A170" s="514" t="s">
        <v>3030</v>
      </c>
      <c r="B170" s="527" t="s">
        <v>9506</v>
      </c>
      <c r="C170" s="514" t="s">
        <v>6288</v>
      </c>
      <c r="D170" s="514" t="s">
        <v>338</v>
      </c>
      <c r="E170" s="514" t="s">
        <v>9507</v>
      </c>
      <c r="F170" s="514" t="s">
        <v>12</v>
      </c>
      <c r="G170" s="513" t="s">
        <v>2023</v>
      </c>
      <c r="H170" s="514" t="s">
        <v>847</v>
      </c>
      <c r="I170" s="514" t="s">
        <v>9621</v>
      </c>
      <c r="J170" s="550"/>
      <c r="K170" s="514" t="s">
        <v>9622</v>
      </c>
      <c r="L170" s="514" t="s">
        <v>9623</v>
      </c>
      <c r="M170" s="550"/>
      <c r="N170" s="550"/>
      <c r="O170" s="529">
        <v>45448.0</v>
      </c>
      <c r="P170" s="515" t="s">
        <v>490</v>
      </c>
      <c r="Q170" s="515" t="s">
        <v>95</v>
      </c>
      <c r="R170" s="550"/>
      <c r="S170" s="550"/>
      <c r="T170" s="550"/>
    </row>
    <row r="171">
      <c r="A171" s="514" t="s">
        <v>3034</v>
      </c>
      <c r="B171" s="527" t="s">
        <v>9506</v>
      </c>
      <c r="C171" s="514" t="s">
        <v>6288</v>
      </c>
      <c r="D171" s="514" t="s">
        <v>338</v>
      </c>
      <c r="E171" s="514" t="s">
        <v>9507</v>
      </c>
      <c r="F171" s="514" t="s">
        <v>12</v>
      </c>
      <c r="G171" s="513" t="s">
        <v>2023</v>
      </c>
      <c r="H171" s="514" t="s">
        <v>739</v>
      </c>
      <c r="I171" s="514" t="s">
        <v>9624</v>
      </c>
      <c r="J171" s="550"/>
      <c r="K171" s="514" t="s">
        <v>9625</v>
      </c>
      <c r="L171" s="514" t="s">
        <v>9626</v>
      </c>
      <c r="M171" s="550"/>
      <c r="N171" s="550"/>
      <c r="O171" s="529">
        <v>45448.0</v>
      </c>
      <c r="P171" s="515" t="s">
        <v>490</v>
      </c>
      <c r="Q171" s="515" t="s">
        <v>95</v>
      </c>
      <c r="R171" s="550"/>
      <c r="S171" s="550"/>
      <c r="T171" s="550"/>
    </row>
    <row r="172">
      <c r="A172" s="514" t="s">
        <v>3038</v>
      </c>
      <c r="B172" s="527" t="s">
        <v>9506</v>
      </c>
      <c r="C172" s="514" t="s">
        <v>6288</v>
      </c>
      <c r="D172" s="514" t="s">
        <v>338</v>
      </c>
      <c r="E172" s="514" t="s">
        <v>9507</v>
      </c>
      <c r="F172" s="514" t="s">
        <v>12</v>
      </c>
      <c r="G172" s="513" t="s">
        <v>2023</v>
      </c>
      <c r="H172" s="514" t="s">
        <v>739</v>
      </c>
      <c r="I172" s="514" t="s">
        <v>9627</v>
      </c>
      <c r="J172" s="550"/>
      <c r="K172" s="514" t="s">
        <v>9628</v>
      </c>
      <c r="L172" s="514" t="s">
        <v>9629</v>
      </c>
      <c r="M172" s="550"/>
      <c r="N172" s="550"/>
      <c r="O172" s="529">
        <v>45448.0</v>
      </c>
      <c r="P172" s="515" t="s">
        <v>490</v>
      </c>
      <c r="Q172" s="515" t="s">
        <v>95</v>
      </c>
      <c r="R172" s="550"/>
      <c r="S172" s="550"/>
      <c r="T172" s="550"/>
    </row>
    <row r="173">
      <c r="A173" s="514" t="s">
        <v>3043</v>
      </c>
      <c r="B173" s="527" t="s">
        <v>9506</v>
      </c>
      <c r="C173" s="514" t="s">
        <v>6288</v>
      </c>
      <c r="D173" s="514" t="s">
        <v>338</v>
      </c>
      <c r="E173" s="514" t="s">
        <v>9507</v>
      </c>
      <c r="F173" s="514" t="s">
        <v>12</v>
      </c>
      <c r="G173" s="513" t="s">
        <v>2023</v>
      </c>
      <c r="H173" s="514" t="s">
        <v>739</v>
      </c>
      <c r="I173" s="514" t="s">
        <v>9630</v>
      </c>
      <c r="J173" s="514" t="s">
        <v>9527</v>
      </c>
      <c r="K173" s="514" t="s">
        <v>9631</v>
      </c>
      <c r="L173" s="514" t="s">
        <v>9632</v>
      </c>
      <c r="M173" s="550"/>
      <c r="N173" s="550"/>
      <c r="O173" s="611">
        <v>45570.0</v>
      </c>
      <c r="P173" s="612" t="s">
        <v>471</v>
      </c>
      <c r="Q173" s="612" t="s">
        <v>95</v>
      </c>
      <c r="R173" s="550"/>
      <c r="S173" s="550"/>
      <c r="T173" s="550"/>
    </row>
    <row r="174">
      <c r="A174" s="514" t="s">
        <v>3048</v>
      </c>
      <c r="B174" s="527" t="s">
        <v>8340</v>
      </c>
      <c r="C174" s="514" t="s">
        <v>6288</v>
      </c>
      <c r="D174" s="514" t="s">
        <v>338</v>
      </c>
      <c r="E174" s="514" t="s">
        <v>9633</v>
      </c>
      <c r="F174" s="514" t="s">
        <v>12</v>
      </c>
      <c r="G174" s="513" t="s">
        <v>2023</v>
      </c>
      <c r="H174" s="514" t="s">
        <v>847</v>
      </c>
      <c r="I174" s="514" t="s">
        <v>9634</v>
      </c>
      <c r="J174" s="550"/>
      <c r="K174" s="514" t="s">
        <v>9635</v>
      </c>
      <c r="L174" s="514" t="s">
        <v>9636</v>
      </c>
      <c r="M174" s="550"/>
      <c r="N174" s="550"/>
      <c r="O174" s="529">
        <v>45448.0</v>
      </c>
      <c r="P174" s="515" t="s">
        <v>490</v>
      </c>
      <c r="Q174" s="515" t="s">
        <v>95</v>
      </c>
      <c r="R174" s="550"/>
      <c r="S174" s="550"/>
      <c r="T174" s="550"/>
    </row>
    <row r="175">
      <c r="A175" s="514" t="s">
        <v>3052</v>
      </c>
      <c r="B175" s="527" t="s">
        <v>8340</v>
      </c>
      <c r="C175" s="514" t="s">
        <v>6288</v>
      </c>
      <c r="D175" s="514" t="s">
        <v>338</v>
      </c>
      <c r="E175" s="514" t="s">
        <v>9633</v>
      </c>
      <c r="F175" s="514" t="s">
        <v>12</v>
      </c>
      <c r="G175" s="513" t="s">
        <v>2023</v>
      </c>
      <c r="H175" s="514" t="s">
        <v>847</v>
      </c>
      <c r="I175" s="514" t="s">
        <v>9637</v>
      </c>
      <c r="J175" s="550"/>
      <c r="K175" s="514" t="s">
        <v>9638</v>
      </c>
      <c r="L175" s="514" t="s">
        <v>9639</v>
      </c>
      <c r="M175" s="550"/>
      <c r="N175" s="550"/>
      <c r="O175" s="529">
        <v>45540.0</v>
      </c>
      <c r="P175" s="515" t="s">
        <v>94</v>
      </c>
      <c r="Q175" s="515" t="s">
        <v>95</v>
      </c>
      <c r="R175" s="550"/>
      <c r="S175" s="550"/>
      <c r="T175" s="550"/>
    </row>
    <row r="176">
      <c r="A176" s="514" t="s">
        <v>3056</v>
      </c>
      <c r="B176" s="527" t="s">
        <v>8340</v>
      </c>
      <c r="C176" s="514" t="s">
        <v>6288</v>
      </c>
      <c r="D176" s="514" t="s">
        <v>338</v>
      </c>
      <c r="E176" s="514" t="s">
        <v>8346</v>
      </c>
      <c r="F176" s="514" t="s">
        <v>12</v>
      </c>
      <c r="G176" s="513" t="s">
        <v>2023</v>
      </c>
      <c r="H176" s="514" t="s">
        <v>847</v>
      </c>
      <c r="I176" s="514" t="s">
        <v>9640</v>
      </c>
      <c r="J176" s="550"/>
      <c r="K176" s="515" t="s">
        <v>9641</v>
      </c>
      <c r="L176" s="515" t="s">
        <v>9642</v>
      </c>
      <c r="M176" s="550"/>
      <c r="N176" s="550"/>
      <c r="O176" s="529">
        <v>45448.0</v>
      </c>
      <c r="P176" s="515" t="s">
        <v>490</v>
      </c>
      <c r="Q176" s="515" t="s">
        <v>95</v>
      </c>
      <c r="R176" s="550"/>
      <c r="S176" s="550"/>
      <c r="T176" s="550"/>
    </row>
    <row r="177">
      <c r="A177" s="514" t="s">
        <v>3061</v>
      </c>
      <c r="B177" s="527" t="s">
        <v>9576</v>
      </c>
      <c r="C177" s="514" t="s">
        <v>9577</v>
      </c>
      <c r="D177" s="514" t="s">
        <v>338</v>
      </c>
      <c r="E177" s="514" t="s">
        <v>8346</v>
      </c>
      <c r="F177" s="514" t="s">
        <v>12</v>
      </c>
      <c r="G177" s="513" t="s">
        <v>2023</v>
      </c>
      <c r="H177" s="514" t="s">
        <v>739</v>
      </c>
      <c r="I177" s="514" t="s">
        <v>9643</v>
      </c>
      <c r="J177" s="550"/>
      <c r="K177" s="515" t="s">
        <v>9644</v>
      </c>
      <c r="L177" s="515" t="s">
        <v>9645</v>
      </c>
      <c r="M177" s="550"/>
      <c r="N177" s="550"/>
      <c r="O177" s="611">
        <v>45570.0</v>
      </c>
      <c r="P177" s="612" t="s">
        <v>471</v>
      </c>
      <c r="Q177" s="515" t="s">
        <v>95</v>
      </c>
      <c r="R177" s="620" t="s">
        <v>9646</v>
      </c>
      <c r="S177" s="550"/>
      <c r="T177" s="550"/>
    </row>
    <row r="178">
      <c r="A178" s="514" t="s">
        <v>3066</v>
      </c>
      <c r="B178" s="527" t="s">
        <v>9506</v>
      </c>
      <c r="C178" s="514" t="s">
        <v>6288</v>
      </c>
      <c r="D178" s="514" t="s">
        <v>338</v>
      </c>
      <c r="E178" s="514" t="s">
        <v>9507</v>
      </c>
      <c r="F178" s="514" t="s">
        <v>11</v>
      </c>
      <c r="G178" s="513" t="s">
        <v>2023</v>
      </c>
      <c r="H178" s="514" t="s">
        <v>739</v>
      </c>
      <c r="I178" s="514" t="s">
        <v>9647</v>
      </c>
      <c r="J178" s="550"/>
      <c r="K178" s="514" t="s">
        <v>9648</v>
      </c>
      <c r="L178" s="514" t="s">
        <v>9649</v>
      </c>
      <c r="M178" s="550"/>
      <c r="N178" s="550"/>
      <c r="O178" s="611">
        <v>45570.0</v>
      </c>
      <c r="P178" s="612" t="s">
        <v>471</v>
      </c>
      <c r="Q178" s="612" t="s">
        <v>95</v>
      </c>
      <c r="R178" s="621"/>
      <c r="S178" s="550"/>
      <c r="T178" s="550"/>
    </row>
    <row r="179">
      <c r="A179" s="514" t="s">
        <v>3070</v>
      </c>
      <c r="B179" s="514" t="s">
        <v>9174</v>
      </c>
      <c r="C179" s="514" t="s">
        <v>2795</v>
      </c>
      <c r="D179" s="514" t="s">
        <v>338</v>
      </c>
      <c r="E179" s="514" t="s">
        <v>23</v>
      </c>
      <c r="F179" s="514" t="s">
        <v>12</v>
      </c>
      <c r="G179" s="513" t="s">
        <v>2023</v>
      </c>
      <c r="H179" s="550"/>
      <c r="I179" s="514" t="s">
        <v>9650</v>
      </c>
      <c r="J179" s="550"/>
      <c r="K179" s="514" t="s">
        <v>9651</v>
      </c>
      <c r="L179" s="514" t="s">
        <v>9652</v>
      </c>
      <c r="M179" s="550"/>
      <c r="N179" s="550"/>
      <c r="O179" s="514" t="s">
        <v>1340</v>
      </c>
      <c r="P179" s="514" t="s">
        <v>471</v>
      </c>
      <c r="Q179" s="514" t="s">
        <v>620</v>
      </c>
      <c r="R179" s="599" t="s">
        <v>8522</v>
      </c>
      <c r="S179" s="514" t="s">
        <v>57</v>
      </c>
      <c r="T179" s="550"/>
    </row>
    <row r="180">
      <c r="A180" s="514" t="s">
        <v>3074</v>
      </c>
      <c r="B180" s="514" t="s">
        <v>9174</v>
      </c>
      <c r="C180" s="514" t="s">
        <v>2795</v>
      </c>
      <c r="D180" s="514" t="s">
        <v>338</v>
      </c>
      <c r="E180" s="514" t="s">
        <v>23</v>
      </c>
      <c r="F180" s="514" t="s">
        <v>12</v>
      </c>
      <c r="G180" s="513" t="s">
        <v>2023</v>
      </c>
      <c r="H180" s="550"/>
      <c r="I180" s="514" t="s">
        <v>9653</v>
      </c>
      <c r="J180" s="550"/>
      <c r="K180" s="514" t="s">
        <v>9654</v>
      </c>
      <c r="L180" s="514" t="s">
        <v>9655</v>
      </c>
      <c r="M180" s="515" t="s">
        <v>9656</v>
      </c>
      <c r="N180" s="550"/>
      <c r="O180" s="529">
        <v>45540.0</v>
      </c>
      <c r="P180" s="515" t="s">
        <v>94</v>
      </c>
      <c r="Q180" s="515" t="s">
        <v>95</v>
      </c>
      <c r="R180" s="599"/>
      <c r="S180" s="550"/>
      <c r="T180" s="550"/>
    </row>
    <row r="181">
      <c r="A181" s="514" t="s">
        <v>3079</v>
      </c>
      <c r="B181" s="514" t="s">
        <v>9174</v>
      </c>
      <c r="C181" s="514" t="s">
        <v>2795</v>
      </c>
      <c r="D181" s="514" t="s">
        <v>338</v>
      </c>
      <c r="E181" s="514" t="s">
        <v>23</v>
      </c>
      <c r="F181" s="514" t="s">
        <v>12</v>
      </c>
      <c r="G181" s="513" t="s">
        <v>2023</v>
      </c>
      <c r="H181" s="550"/>
      <c r="I181" s="514" t="s">
        <v>9657</v>
      </c>
      <c r="J181" s="550"/>
      <c r="K181" s="514" t="s">
        <v>9658</v>
      </c>
      <c r="L181" s="514" t="s">
        <v>9659</v>
      </c>
      <c r="M181" s="515" t="s">
        <v>9660</v>
      </c>
      <c r="N181" s="550"/>
      <c r="O181" s="529">
        <v>45540.0</v>
      </c>
      <c r="P181" s="515" t="s">
        <v>94</v>
      </c>
      <c r="Q181" s="515" t="s">
        <v>95</v>
      </c>
      <c r="R181" s="599"/>
      <c r="S181" s="550"/>
      <c r="T181" s="550"/>
    </row>
    <row r="182">
      <c r="A182" s="514" t="s">
        <v>3084</v>
      </c>
      <c r="B182" s="514" t="s">
        <v>6536</v>
      </c>
      <c r="C182" s="514" t="s">
        <v>5474</v>
      </c>
      <c r="D182" s="514" t="s">
        <v>338</v>
      </c>
      <c r="E182" s="550"/>
      <c r="F182" s="514" t="s">
        <v>12</v>
      </c>
      <c r="G182" s="513" t="s">
        <v>2023</v>
      </c>
      <c r="H182" s="514" t="s">
        <v>739</v>
      </c>
      <c r="I182" s="514" t="s">
        <v>9661</v>
      </c>
      <c r="J182" s="514" t="s">
        <v>9662</v>
      </c>
      <c r="K182" s="514" t="s">
        <v>9663</v>
      </c>
      <c r="L182" s="514" t="s">
        <v>9664</v>
      </c>
      <c r="M182" s="515" t="s">
        <v>9665</v>
      </c>
      <c r="N182" s="550"/>
      <c r="O182" s="515" t="s">
        <v>1555</v>
      </c>
      <c r="P182" s="515" t="s">
        <v>215</v>
      </c>
      <c r="Q182" s="515" t="s">
        <v>95</v>
      </c>
      <c r="R182" s="621"/>
      <c r="S182" s="550"/>
      <c r="T182" s="550"/>
    </row>
    <row r="183">
      <c r="A183" s="514" t="s">
        <v>3089</v>
      </c>
      <c r="B183" s="514" t="s">
        <v>6536</v>
      </c>
      <c r="C183" s="514" t="s">
        <v>5474</v>
      </c>
      <c r="D183" s="514" t="s">
        <v>338</v>
      </c>
      <c r="E183" s="550"/>
      <c r="F183" s="514" t="s">
        <v>12</v>
      </c>
      <c r="G183" s="513" t="s">
        <v>2023</v>
      </c>
      <c r="H183" s="514" t="s">
        <v>739</v>
      </c>
      <c r="I183" s="514" t="s">
        <v>9666</v>
      </c>
      <c r="J183" s="514" t="s">
        <v>9667</v>
      </c>
      <c r="K183" s="514" t="s">
        <v>9668</v>
      </c>
      <c r="L183" s="514" t="s">
        <v>9669</v>
      </c>
      <c r="M183" s="515" t="s">
        <v>9670</v>
      </c>
      <c r="N183" s="550"/>
      <c r="O183" s="515" t="s">
        <v>1555</v>
      </c>
      <c r="P183" s="515" t="s">
        <v>215</v>
      </c>
      <c r="Q183" s="515" t="s">
        <v>95</v>
      </c>
      <c r="R183" s="621"/>
      <c r="S183" s="550"/>
      <c r="T183" s="550"/>
    </row>
    <row r="184">
      <c r="A184" s="514" t="s">
        <v>3094</v>
      </c>
      <c r="B184" s="514" t="s">
        <v>6536</v>
      </c>
      <c r="C184" s="514" t="s">
        <v>5474</v>
      </c>
      <c r="D184" s="514" t="s">
        <v>338</v>
      </c>
      <c r="E184" s="550"/>
      <c r="F184" s="514" t="s">
        <v>12</v>
      </c>
      <c r="G184" s="513" t="s">
        <v>2023</v>
      </c>
      <c r="H184" s="514" t="s">
        <v>739</v>
      </c>
      <c r="I184" s="514" t="s">
        <v>9671</v>
      </c>
      <c r="J184" s="514" t="s">
        <v>9667</v>
      </c>
      <c r="K184" s="514" t="s">
        <v>9672</v>
      </c>
      <c r="L184" s="514" t="s">
        <v>9673</v>
      </c>
      <c r="M184" s="515" t="s">
        <v>9674</v>
      </c>
      <c r="N184" s="552"/>
      <c r="O184" s="515" t="s">
        <v>1555</v>
      </c>
      <c r="P184" s="515" t="s">
        <v>215</v>
      </c>
      <c r="Q184" s="515" t="s">
        <v>95</v>
      </c>
      <c r="R184" s="622"/>
      <c r="S184" s="550"/>
      <c r="T184" s="550"/>
    </row>
    <row r="185">
      <c r="A185" s="514" t="s">
        <v>3100</v>
      </c>
      <c r="B185" s="514" t="s">
        <v>6536</v>
      </c>
      <c r="C185" s="514" t="s">
        <v>5474</v>
      </c>
      <c r="D185" s="514" t="s">
        <v>338</v>
      </c>
      <c r="E185" s="550"/>
      <c r="F185" s="514" t="s">
        <v>12</v>
      </c>
      <c r="G185" s="513" t="s">
        <v>2023</v>
      </c>
      <c r="H185" s="514" t="s">
        <v>739</v>
      </c>
      <c r="I185" s="514" t="s">
        <v>9675</v>
      </c>
      <c r="J185" s="514" t="s">
        <v>9667</v>
      </c>
      <c r="K185" s="514" t="s">
        <v>9676</v>
      </c>
      <c r="L185" s="514" t="s">
        <v>9677</v>
      </c>
      <c r="M185" s="515" t="s">
        <v>9678</v>
      </c>
      <c r="N185" s="550"/>
      <c r="O185" s="515" t="s">
        <v>1555</v>
      </c>
      <c r="P185" s="515" t="s">
        <v>215</v>
      </c>
      <c r="Q185" s="515" t="s">
        <v>95</v>
      </c>
      <c r="R185" s="621"/>
      <c r="S185" s="550"/>
      <c r="T185" s="550"/>
    </row>
    <row r="186">
      <c r="A186" s="514" t="s">
        <v>3106</v>
      </c>
      <c r="B186" s="514" t="s">
        <v>6536</v>
      </c>
      <c r="C186" s="514" t="s">
        <v>5474</v>
      </c>
      <c r="D186" s="514" t="s">
        <v>338</v>
      </c>
      <c r="E186" s="550"/>
      <c r="F186" s="514" t="s">
        <v>12</v>
      </c>
      <c r="G186" s="513" t="s">
        <v>2023</v>
      </c>
      <c r="H186" s="514" t="s">
        <v>739</v>
      </c>
      <c r="I186" s="514" t="s">
        <v>9679</v>
      </c>
      <c r="J186" s="514" t="s">
        <v>9667</v>
      </c>
      <c r="K186" s="514" t="s">
        <v>9676</v>
      </c>
      <c r="L186" s="514" t="s">
        <v>9680</v>
      </c>
      <c r="M186" s="515" t="s">
        <v>9681</v>
      </c>
      <c r="N186" s="550"/>
      <c r="O186" s="515" t="s">
        <v>1555</v>
      </c>
      <c r="P186" s="515" t="s">
        <v>215</v>
      </c>
      <c r="Q186" s="515" t="s">
        <v>95</v>
      </c>
      <c r="R186" s="622"/>
      <c r="S186" s="550"/>
      <c r="T186" s="550"/>
    </row>
    <row r="187">
      <c r="A187" s="623"/>
    </row>
    <row r="188">
      <c r="A188" s="623"/>
    </row>
    <row r="189">
      <c r="A189" s="623"/>
    </row>
    <row r="190">
      <c r="A190" s="623"/>
    </row>
    <row r="191">
      <c r="A191" s="623"/>
    </row>
    <row r="192">
      <c r="A192" s="623"/>
    </row>
    <row r="193">
      <c r="A193" s="623"/>
    </row>
    <row r="194">
      <c r="A194" s="623"/>
    </row>
    <row r="195">
      <c r="A195" s="623"/>
    </row>
    <row r="196">
      <c r="A196" s="623"/>
    </row>
    <row r="197">
      <c r="A197" s="623"/>
    </row>
    <row r="198">
      <c r="A198" s="623"/>
    </row>
    <row r="199">
      <c r="A199" s="623"/>
    </row>
    <row r="200">
      <c r="A200" s="623"/>
    </row>
    <row r="201">
      <c r="A201" s="623"/>
    </row>
    <row r="202">
      <c r="A202" s="623"/>
    </row>
    <row r="203">
      <c r="A203" s="623"/>
    </row>
    <row r="204">
      <c r="A204" s="623"/>
    </row>
    <row r="205">
      <c r="A205" s="623"/>
    </row>
    <row r="206">
      <c r="A206" s="623"/>
    </row>
    <row r="207">
      <c r="A207" s="623"/>
    </row>
    <row r="208">
      <c r="A208" s="623"/>
    </row>
    <row r="209">
      <c r="A209" s="623"/>
    </row>
    <row r="210">
      <c r="A210" s="623"/>
    </row>
    <row r="1001">
      <c r="R1001" s="624" t="s">
        <v>9682</v>
      </c>
    </row>
    <row r="1002">
      <c r="R1002" s="624" t="s">
        <v>9683</v>
      </c>
    </row>
    <row r="1003">
      <c r="R1003" s="625" t="s">
        <v>9684</v>
      </c>
    </row>
  </sheetData>
  <customSheetViews>
    <customSheetView guid="{F3606F98-A720-4C0C-867F-6272E1163452}" filter="1" showAutoFilter="1">
      <autoFilter ref="$A$1:$T$1003">
        <filterColumn colId="16">
          <filters blank="1"/>
        </filterColumn>
        <filterColumn colId="3">
          <filters blank="1">
            <filter val="Reference Learning Web App"/>
          </filters>
        </filterColumn>
        <filterColumn colId="5">
          <filters blank="1">
            <filter val="P1"/>
          </filters>
        </filterColumn>
      </autoFilter>
    </customSheetView>
    <customSheetView guid="{7A84FBA6-27E8-4412-99CF-49ADC8AEBC27}" filter="1" showAutoFilter="1">
      <autoFilter ref="$A$1:$T$1003">
        <filterColumn colId="3">
          <filters blank="1">
            <filter val="Reference Learning Web App"/>
          </filters>
        </filterColumn>
        <filterColumn colId="16">
          <filters blank="1">
            <filter val="NA"/>
          </filters>
        </filterColumn>
      </autoFilter>
    </customSheetView>
    <customSheetView guid="{2F19E93E-B2C0-4AB2-8F1C-EB721562D28D}" filter="1" showAutoFilter="1">
      <autoFilter ref="$A$1:$T$1003">
        <filterColumn colId="13">
          <filters blank="1"/>
        </filterColumn>
      </autoFilter>
    </customSheetView>
    <customSheetView guid="{832DCCDB-70E2-4AC1-96BE-BF5A193CF13A}" filter="1" showAutoFilter="1">
      <autoFilter ref="$A$1:$T$1003">
        <filterColumn colId="3">
          <filters blank="1">
            <filter val="Reference Learning Desktop App"/>
            <filter val="Reference Learning Web App"/>
          </filters>
        </filterColumn>
        <filterColumn colId="16">
          <filters blank="1"/>
        </filterColumn>
      </autoFilter>
    </customSheetView>
    <customSheetView guid="{9236D606-6B4E-46C9-A52E-2DFF629BF5D8}" filter="1" showAutoFilter="1">
      <autoFilter ref="$A$1:$T$1003">
        <filterColumn colId="3">
          <filters>
            <filter val="Reference Learning Mobile App"/>
          </filters>
        </filterColumn>
        <filterColumn colId="16">
          <filters blank="1">
            <filter val="NA"/>
          </filters>
        </filterColumn>
      </autoFilter>
    </customSheetView>
    <customSheetView guid="{71623A15-00CB-4385-B295-F9950A45FB02}" filter="1" showAutoFilter="1">
      <autoFilter ref="$A$1:$T$1003">
        <filterColumn colId="3">
          <filters>
            <filter val="Reference Learning Mobile App"/>
          </filters>
        </filterColumn>
        <filterColumn colId="16">
          <filters blank="1">
            <filter val="NA"/>
          </filters>
        </filterColumn>
      </autoFilter>
    </customSheetView>
    <customSheetView guid="{765B0A27-960D-4C8D-94E2-1035F77422DE}" filter="1" showAutoFilter="1">
      <autoFilter ref="$A$1:$T$1003">
        <filterColumn colId="5">
          <filters blank="1">
            <filter val="P1"/>
          </filters>
        </filterColumn>
        <filterColumn colId="3">
          <filters blank="1">
            <filter val="Reference Learning Web App"/>
          </filters>
        </filterColumn>
      </autoFilter>
    </customSheetView>
    <customSheetView guid="{6BDE1F70-F2DA-45AE-A1D2-BA059E32CE2D}" filter="1" showAutoFilter="1">
      <autoFilter ref="$A$1:$T$1003">
        <filterColumn colId="16">
          <filters blank="1"/>
        </filterColumn>
      </autoFilter>
    </customSheetView>
    <customSheetView guid="{672E6248-8FE7-45E8-9FF7-4289C71F371A}" filter="1" showAutoFilter="1">
      <autoFilter ref="$A$1:$T$1003">
        <filterColumn colId="3">
          <filters>
            <filter val="Reference Learning Mobile App"/>
          </filters>
        </filterColumn>
        <filterColumn colId="16">
          <filters blank="1">
            <filter val="NA"/>
          </filters>
        </filterColumn>
      </autoFilter>
    </customSheetView>
    <customSheetView guid="{E4C229AE-E1FF-4717-B95C-882C9AE147D4}" filter="1" showAutoFilter="1">
      <autoFilter ref="$A$1:$T$1003">
        <filterColumn colId="3">
          <filters>
            <filter val="Reference Learning Mobile App"/>
          </filters>
        </filterColumn>
        <filterColumn colId="16">
          <filters blank="1">
            <filter val="NA"/>
          </filters>
        </filterColumn>
      </autoFilter>
    </customSheetView>
    <customSheetView guid="{8B8A269F-BAF6-48B0-A17F-2AEAD9F8456E}" filter="1" showAutoFilter="1">
      <autoFilter ref="$A$1:$T$1003">
        <filterColumn colId="3">
          <filters blank="1">
            <filter val="Reference Learning Web App"/>
          </filters>
        </filterColumn>
        <filterColumn colId="16">
          <filters blank="1"/>
        </filterColumn>
      </autoFilter>
    </customSheetView>
    <customSheetView guid="{2E4A647F-8EF7-4AC1-A470-93FEF1189896}" filter="1" showAutoFilter="1">
      <autoFilter ref="$A$1:$T$1003">
        <filterColumn colId="3">
          <filters>
            <filter val="Reference Learning Mobile App"/>
          </filters>
        </filterColumn>
        <filterColumn colId="16">
          <filters blank="1">
            <filter val="NA"/>
          </filters>
        </filterColumn>
      </autoFilter>
    </customSheetView>
    <customSheetView guid="{9E811A48-C3E3-4F30-80ED-825CFE84A008}" filter="1" showAutoFilter="1">
      <autoFilter ref="$A$1:$T$1003">
        <filterColumn colId="16">
          <filters blank="1"/>
        </filterColumn>
      </autoFilter>
    </customSheetView>
    <customSheetView guid="{C8EF618B-0D4B-4E2C-8D18-DB5A72120C6C}" filter="1" showAutoFilter="1">
      <autoFilter ref="$A$1:$T$1003">
        <filterColumn colId="16">
          <filters blank="1"/>
        </filterColumn>
      </autoFilter>
    </customSheetView>
    <customSheetView guid="{BF1A60A3-266E-49C5-992A-6E5B61B0C431}" filter="1" showAutoFilter="1">
      <autoFilter ref="$A$1:$T$1003">
        <filterColumn colId="3">
          <filters blank="1">
            <filter val="Reference Learning Web App"/>
          </filters>
        </filterColumn>
        <filterColumn colId="13">
          <filters blank="1">
            <filter val="verifycontinuelearningcollection"/>
            <filter val="verifyUserIsAbleToImportNestedCollectionandPresentInDownloadSection"/>
            <filter val="verifyUserIsAbleToImportTrackableAndNonTrackableCollectionandPresentInDownloadSection"/>
            <filter val="verifyCreditLicenseInfoSecInBookTOCpage"/>
            <filter val="verifycontinuelearningincollection"/>
            <filter val="verifyUserNotAbleToDownloadLargeSizeBook"/>
            <filter val="userAbleToViewBookTOCandUnitsInsideBook"/>
            <filter val="verifyContentDetailsAndCreditsLicenseTabInTextbookTOC"/>
            <filter val="verifyCollectionTitlePublishingOrgAndOrgFrameworkValuesInCollectionTOC"/>
            <filter val="MediaTypeFilterCheckBox"/>
            <filter val="verifyUserAbleToSearchContentOrBook"/>
            <filter val="verifyBookDownload"/>
            <filter val="TxtBookShowsAsPerBMC"/>
            <filter val="verifyUserAbleToSearchContentAndDiffMediaTypes"/>
            <filter val="verifyContentDetailsAndContentRelevantForInCourseTOC"/>
            <filter val="verifyAdoptedTextBooksAndUserAbleToDownloadAndConsumeAdoptedTextBooks"/>
            <filter val="verifyMalformedEcarFileWhileSharingViaSlackApp"/>
            <filter val="verifyUserAbleToShareTheBook"/>
            <filter val="verifyDerivedSourceInfoWhnBookCopied"/>
            <filter val="verifyUserAbleToDownloadTheContent"/>
            <filter val="userAbleToImportOnlySingleContentAtATimeFromDeviceStorage"/>
            <filter val="playTheContent"/>
          </filters>
        </filterColumn>
      </autoFilter>
    </customSheetView>
  </customSheetViews>
  <dataValidations>
    <dataValidation type="list" allowBlank="1" showErrorMessage="1" sqref="H2:H186">
      <formula1>"ETB"</formula1>
    </dataValidation>
    <dataValidation type="list" allowBlank="1" showErrorMessage="1" sqref="O2:O186">
      <formula1>"22/04/2022,23/04/2024,24/04/2024,25/04/2024,29/04/2024,30/04/2024,02/05/2024,03/05/2024,06/05/2024,07/05/2024,08/05/2024,09/05/2024,10/05/2024,13/05/2024"</formula1>
    </dataValidation>
    <dataValidation type="list" allowBlank="1" showErrorMessage="1" sqref="S2:S186">
      <formula1>"Deprecated,Known Bug"</formula1>
    </dataValidation>
    <dataValidation type="list" allowBlank="1" showErrorMessage="1" sqref="G2:G186">
      <formula1>"Already Automated,Cannot be automated,Pending feasibility,To be automated"</formula1>
    </dataValidation>
    <dataValidation type="list" allowBlank="1" showErrorMessage="1" sqref="F2:F186">
      <formula1>"P1,P2"</formula1>
    </dataValidation>
    <dataValidation type="list" allowBlank="1" showErrorMessage="1" sqref="Q2:Q186">
      <formula1>"Pass,Fail,NA,Blocked"</formula1>
    </dataValidation>
    <dataValidation type="list" allowBlank="1" showErrorMessage="1" sqref="P2:P186">
      <formula1>"Automation Execution 1,Automation Execution 2,Manjula,Namrata,Naveen,Poornima,Priya,Raghavendira"</formula1>
    </dataValidation>
    <dataValidation type="list" allowBlank="1" showErrorMessage="1" sqref="D2:D186">
      <formula1>"Reference Learning Desktop App,Reference Learning Mobile App,Reference Learning Web App"</formula1>
    </dataValidation>
  </dataValidations>
  <hyperlinks>
    <hyperlink r:id="rId1" ref="B27"/>
    <hyperlink r:id="rId2" ref="B30"/>
    <hyperlink r:id="rId3" ref="B34"/>
    <hyperlink r:id="rId4" ref="B38"/>
    <hyperlink r:id="rId5" ref="B52"/>
    <hyperlink r:id="rId6" ref="B53"/>
    <hyperlink r:id="rId7" ref="B61"/>
    <hyperlink r:id="rId8" ref="B62"/>
    <hyperlink r:id="rId9" ref="B63"/>
    <hyperlink r:id="rId10" ref="I65"/>
    <hyperlink r:id="rId11" ref="K65"/>
    <hyperlink r:id="rId12" ref="K66"/>
    <hyperlink r:id="rId13" ref="B72"/>
    <hyperlink r:id="rId14" ref="R76"/>
    <hyperlink r:id="rId15" ref="I86"/>
    <hyperlink r:id="rId16" ref="B87"/>
    <hyperlink r:id="rId17" ref="B89"/>
    <hyperlink r:id="rId18" ref="R106"/>
    <hyperlink r:id="rId19" ref="R127"/>
    <hyperlink r:id="rId20" ref="B131"/>
    <hyperlink r:id="rId21" ref="R134"/>
    <hyperlink r:id="rId22" ref="B136"/>
    <hyperlink r:id="rId23" ref="B142"/>
    <hyperlink r:id="rId24" ref="B143"/>
    <hyperlink r:id="rId25" ref="B144"/>
    <hyperlink r:id="rId26" ref="B152"/>
    <hyperlink r:id="rId27" ref="B153"/>
    <hyperlink r:id="rId28" ref="B154"/>
    <hyperlink r:id="rId29" ref="B155"/>
    <hyperlink r:id="rId30" ref="B156"/>
    <hyperlink r:id="rId31" ref="B157"/>
    <hyperlink r:id="rId32" ref="B158"/>
    <hyperlink r:id="rId33" ref="B159"/>
    <hyperlink r:id="rId34" ref="B160"/>
    <hyperlink r:id="rId35" ref="B161"/>
    <hyperlink r:id="rId36" ref="B162"/>
    <hyperlink r:id="rId37" ref="B163"/>
    <hyperlink r:id="rId38" ref="B164"/>
    <hyperlink r:id="rId39" ref="B165"/>
    <hyperlink r:id="rId40" ref="B166"/>
    <hyperlink r:id="rId41" ref="B167"/>
    <hyperlink r:id="rId42" ref="B168"/>
    <hyperlink r:id="rId43" ref="B169"/>
    <hyperlink r:id="rId44" ref="K169"/>
    <hyperlink r:id="rId45" ref="B170"/>
    <hyperlink r:id="rId46" ref="B171"/>
    <hyperlink r:id="rId47" ref="B172"/>
    <hyperlink r:id="rId48" ref="B173"/>
    <hyperlink r:id="rId49" ref="B174"/>
    <hyperlink r:id="rId50" ref="B175"/>
    <hyperlink r:id="rId51" ref="B176"/>
    <hyperlink r:id="rId52" ref="B177"/>
    <hyperlink r:id="rId53" ref="R177"/>
    <hyperlink r:id="rId54" ref="B178"/>
  </hyperlinks>
  <drawing r:id="rId55"/>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4" max="4" width="14.5"/>
    <col customWidth="1" min="9" max="9" width="32.0"/>
    <col customWidth="1" min="10" max="10" width="21.88"/>
    <col customWidth="1" min="11" max="11" width="29.63"/>
    <col customWidth="1" min="12" max="13" width="29.25"/>
    <col customWidth="1" min="15" max="15" width="16.75"/>
  </cols>
  <sheetData>
    <row r="1">
      <c r="A1" s="511" t="s">
        <v>2236</v>
      </c>
      <c r="B1" s="511" t="s">
        <v>2237</v>
      </c>
      <c r="C1" s="511" t="s">
        <v>2238</v>
      </c>
      <c r="D1" s="511" t="s">
        <v>2239</v>
      </c>
      <c r="E1" s="511" t="s">
        <v>2240</v>
      </c>
      <c r="F1" s="511" t="s">
        <v>2241</v>
      </c>
      <c r="G1" s="511" t="s">
        <v>451</v>
      </c>
      <c r="H1" s="511" t="s">
        <v>2243</v>
      </c>
      <c r="I1" s="511" t="s">
        <v>2244</v>
      </c>
      <c r="J1" s="511" t="s">
        <v>2245</v>
      </c>
      <c r="K1" s="511" t="s">
        <v>454</v>
      </c>
      <c r="L1" s="511" t="s">
        <v>2246</v>
      </c>
      <c r="M1" s="626" t="s">
        <v>2247</v>
      </c>
      <c r="N1" s="511" t="s">
        <v>456</v>
      </c>
      <c r="O1" s="512" t="s">
        <v>6419</v>
      </c>
      <c r="P1" s="511" t="s">
        <v>457</v>
      </c>
      <c r="Q1" s="511" t="s">
        <v>458</v>
      </c>
      <c r="R1" s="511" t="s">
        <v>78</v>
      </c>
      <c r="S1" s="511" t="s">
        <v>460</v>
      </c>
      <c r="T1" s="511" t="s">
        <v>462</v>
      </c>
      <c r="U1" s="511" t="s">
        <v>2546</v>
      </c>
    </row>
    <row r="2">
      <c r="A2" s="513" t="s">
        <v>1412</v>
      </c>
      <c r="B2" s="550"/>
      <c r="C2" s="550"/>
      <c r="D2" s="513" t="s">
        <v>296</v>
      </c>
      <c r="E2" s="513" t="s">
        <v>8462</v>
      </c>
      <c r="F2" s="513" t="s">
        <v>11</v>
      </c>
      <c r="G2" s="514" t="s">
        <v>465</v>
      </c>
      <c r="H2" s="513" t="s">
        <v>2267</v>
      </c>
      <c r="I2" s="515" t="s">
        <v>9685</v>
      </c>
      <c r="J2" s="550"/>
      <c r="K2" s="514" t="s">
        <v>9686</v>
      </c>
      <c r="L2" s="514" t="s">
        <v>9687</v>
      </c>
      <c r="M2" s="550"/>
      <c r="N2" s="627" t="s">
        <v>9063</v>
      </c>
      <c r="O2" s="628" t="s">
        <v>9688</v>
      </c>
      <c r="P2" s="552" t="s">
        <v>1541</v>
      </c>
      <c r="Q2" s="533" t="s">
        <v>490</v>
      </c>
      <c r="R2" s="533" t="s">
        <v>95</v>
      </c>
      <c r="S2" s="550"/>
      <c r="T2" s="550"/>
      <c r="U2" s="550"/>
    </row>
    <row r="3">
      <c r="A3" s="513" t="s">
        <v>1418</v>
      </c>
      <c r="B3" s="550"/>
      <c r="C3" s="550"/>
      <c r="D3" s="513" t="s">
        <v>296</v>
      </c>
      <c r="E3" s="513" t="s">
        <v>8954</v>
      </c>
      <c r="F3" s="513" t="s">
        <v>11</v>
      </c>
      <c r="G3" s="513" t="s">
        <v>588</v>
      </c>
      <c r="H3" s="513" t="s">
        <v>2267</v>
      </c>
      <c r="I3" s="515" t="s">
        <v>9689</v>
      </c>
      <c r="J3" s="550"/>
      <c r="K3" s="515" t="s">
        <v>9690</v>
      </c>
      <c r="L3" s="515" t="s">
        <v>9691</v>
      </c>
      <c r="M3" s="550"/>
      <c r="N3" s="550"/>
      <c r="O3" s="533"/>
      <c r="P3" s="533" t="s">
        <v>479</v>
      </c>
      <c r="Q3" s="533" t="s">
        <v>490</v>
      </c>
      <c r="R3" s="533" t="s">
        <v>95</v>
      </c>
      <c r="S3" s="550"/>
      <c r="T3" s="550"/>
      <c r="U3" s="550"/>
    </row>
    <row r="4">
      <c r="A4" s="513" t="s">
        <v>1424</v>
      </c>
      <c r="B4" s="513" t="s">
        <v>9692</v>
      </c>
      <c r="C4" s="513" t="s">
        <v>2315</v>
      </c>
      <c r="D4" s="513" t="s">
        <v>296</v>
      </c>
      <c r="E4" s="513" t="s">
        <v>8462</v>
      </c>
      <c r="F4" s="513" t="s">
        <v>12</v>
      </c>
      <c r="G4" s="514" t="s">
        <v>465</v>
      </c>
      <c r="H4" s="513" t="s">
        <v>2267</v>
      </c>
      <c r="I4" s="514" t="s">
        <v>9693</v>
      </c>
      <c r="J4" s="550"/>
      <c r="K4" s="514" t="s">
        <v>9694</v>
      </c>
      <c r="L4" s="514" t="s">
        <v>9695</v>
      </c>
      <c r="M4" s="550"/>
      <c r="N4" s="513" t="s">
        <v>9696</v>
      </c>
      <c r="O4" s="515"/>
      <c r="P4" s="552" t="s">
        <v>1541</v>
      </c>
      <c r="Q4" s="533" t="s">
        <v>490</v>
      </c>
      <c r="R4" s="533" t="s">
        <v>95</v>
      </c>
      <c r="S4" s="550"/>
      <c r="T4" s="550"/>
      <c r="U4" s="550"/>
    </row>
    <row r="5">
      <c r="A5" s="513" t="s">
        <v>1429</v>
      </c>
      <c r="B5" s="513" t="s">
        <v>9697</v>
      </c>
      <c r="C5" s="513" t="s">
        <v>2315</v>
      </c>
      <c r="D5" s="513" t="s">
        <v>296</v>
      </c>
      <c r="E5" s="550"/>
      <c r="F5" s="513" t="s">
        <v>11</v>
      </c>
      <c r="G5" s="514" t="s">
        <v>465</v>
      </c>
      <c r="H5" s="513" t="s">
        <v>2267</v>
      </c>
      <c r="I5" s="514" t="s">
        <v>9698</v>
      </c>
      <c r="J5" s="550"/>
      <c r="K5" s="514" t="s">
        <v>9699</v>
      </c>
      <c r="L5" s="515" t="s">
        <v>9700</v>
      </c>
      <c r="M5" s="550"/>
      <c r="N5" s="627" t="s">
        <v>9701</v>
      </c>
      <c r="O5" s="533"/>
      <c r="P5" s="533" t="s">
        <v>479</v>
      </c>
      <c r="Q5" s="533" t="s">
        <v>490</v>
      </c>
      <c r="R5" s="515" t="s">
        <v>95</v>
      </c>
      <c r="S5" s="513"/>
      <c r="T5" s="550"/>
      <c r="U5" s="550"/>
    </row>
    <row r="6">
      <c r="A6" s="513" t="s">
        <v>1435</v>
      </c>
      <c r="B6" s="513" t="s">
        <v>9692</v>
      </c>
      <c r="C6" s="513" t="s">
        <v>2315</v>
      </c>
      <c r="D6" s="513" t="s">
        <v>296</v>
      </c>
      <c r="E6" s="550"/>
      <c r="F6" s="513" t="s">
        <v>12</v>
      </c>
      <c r="G6" s="513" t="s">
        <v>588</v>
      </c>
      <c r="H6" s="513" t="s">
        <v>2267</v>
      </c>
      <c r="I6" s="514" t="s">
        <v>9702</v>
      </c>
      <c r="J6" s="550"/>
      <c r="K6" s="514" t="s">
        <v>9703</v>
      </c>
      <c r="L6" s="514" t="s">
        <v>9704</v>
      </c>
      <c r="M6" s="550"/>
      <c r="N6" s="550"/>
      <c r="O6" s="533"/>
      <c r="P6" s="533" t="s">
        <v>479</v>
      </c>
      <c r="Q6" s="533" t="s">
        <v>490</v>
      </c>
      <c r="R6" s="533" t="s">
        <v>95</v>
      </c>
      <c r="S6" s="550"/>
      <c r="T6" s="550"/>
      <c r="U6" s="550"/>
    </row>
    <row r="7">
      <c r="A7" s="513" t="s">
        <v>1440</v>
      </c>
      <c r="B7" s="513" t="s">
        <v>9692</v>
      </c>
      <c r="C7" s="513" t="s">
        <v>2315</v>
      </c>
      <c r="D7" s="513" t="s">
        <v>296</v>
      </c>
      <c r="E7" s="550"/>
      <c r="F7" s="513" t="s">
        <v>11</v>
      </c>
      <c r="G7" s="514" t="s">
        <v>465</v>
      </c>
      <c r="H7" s="513" t="s">
        <v>2267</v>
      </c>
      <c r="I7" s="514" t="s">
        <v>9705</v>
      </c>
      <c r="J7" s="550"/>
      <c r="K7" s="514" t="s">
        <v>9706</v>
      </c>
      <c r="L7" s="514" t="s">
        <v>9707</v>
      </c>
      <c r="M7" s="550"/>
      <c r="N7" s="627" t="s">
        <v>9708</v>
      </c>
      <c r="O7" s="533"/>
      <c r="P7" s="533" t="s">
        <v>479</v>
      </c>
      <c r="Q7" s="547" t="s">
        <v>490</v>
      </c>
      <c r="R7" s="547" t="s">
        <v>95</v>
      </c>
      <c r="S7" s="550"/>
      <c r="T7" s="550"/>
      <c r="U7" s="550"/>
    </row>
    <row r="8">
      <c r="A8" s="513" t="s">
        <v>1446</v>
      </c>
      <c r="B8" s="513" t="s">
        <v>9697</v>
      </c>
      <c r="C8" s="513" t="s">
        <v>2315</v>
      </c>
      <c r="D8" s="513" t="s">
        <v>296</v>
      </c>
      <c r="E8" s="550"/>
      <c r="F8" s="513" t="s">
        <v>12</v>
      </c>
      <c r="G8" s="513" t="s">
        <v>588</v>
      </c>
      <c r="H8" s="513" t="s">
        <v>2267</v>
      </c>
      <c r="I8" s="514" t="s">
        <v>9709</v>
      </c>
      <c r="J8" s="550"/>
      <c r="K8" s="514" t="s">
        <v>9710</v>
      </c>
      <c r="L8" s="514" t="s">
        <v>9709</v>
      </c>
      <c r="M8" s="550"/>
      <c r="N8" s="550"/>
      <c r="O8" s="515"/>
      <c r="P8" s="552" t="s">
        <v>1541</v>
      </c>
      <c r="Q8" s="533" t="s">
        <v>490</v>
      </c>
      <c r="R8" s="533" t="s">
        <v>95</v>
      </c>
      <c r="S8" s="550"/>
      <c r="T8" s="550"/>
      <c r="U8" s="550"/>
    </row>
    <row r="9">
      <c r="A9" s="513" t="s">
        <v>1451</v>
      </c>
      <c r="B9" s="513" t="s">
        <v>9711</v>
      </c>
      <c r="C9" s="550"/>
      <c r="D9" s="513" t="s">
        <v>296</v>
      </c>
      <c r="E9" s="550"/>
      <c r="F9" s="513" t="s">
        <v>11</v>
      </c>
      <c r="G9" s="513" t="s">
        <v>588</v>
      </c>
      <c r="H9" s="513" t="s">
        <v>2267</v>
      </c>
      <c r="I9" s="514" t="s">
        <v>9712</v>
      </c>
      <c r="J9" s="550"/>
      <c r="K9" s="514" t="s">
        <v>9713</v>
      </c>
      <c r="L9" s="514" t="s">
        <v>9714</v>
      </c>
      <c r="M9" s="514" t="s">
        <v>9715</v>
      </c>
      <c r="N9" s="606"/>
      <c r="O9" s="531"/>
      <c r="P9" s="531">
        <v>45540.0</v>
      </c>
      <c r="Q9" s="533" t="s">
        <v>215</v>
      </c>
      <c r="R9" s="533" t="s">
        <v>95</v>
      </c>
      <c r="S9" s="550"/>
      <c r="T9" s="550"/>
      <c r="U9" s="550"/>
    </row>
    <row r="10">
      <c r="A10" s="513" t="s">
        <v>1454</v>
      </c>
      <c r="B10" s="513" t="s">
        <v>9716</v>
      </c>
      <c r="C10" s="513" t="s">
        <v>2795</v>
      </c>
      <c r="D10" s="513" t="s">
        <v>296</v>
      </c>
      <c r="E10" s="550"/>
      <c r="F10" s="513" t="s">
        <v>12</v>
      </c>
      <c r="G10" s="513" t="s">
        <v>545</v>
      </c>
      <c r="H10" s="513" t="s">
        <v>2267</v>
      </c>
      <c r="I10" s="514" t="s">
        <v>9717</v>
      </c>
      <c r="J10" s="514" t="s">
        <v>9718</v>
      </c>
      <c r="K10" s="514" t="s">
        <v>9719</v>
      </c>
      <c r="L10" s="514" t="s">
        <v>9720</v>
      </c>
      <c r="M10" s="550"/>
      <c r="N10" s="550"/>
      <c r="O10" s="531"/>
      <c r="P10" s="531">
        <v>45540.0</v>
      </c>
      <c r="Q10" s="533" t="s">
        <v>215</v>
      </c>
      <c r="R10" s="533" t="s">
        <v>95</v>
      </c>
      <c r="S10" s="550"/>
      <c r="T10" s="550"/>
      <c r="U10" s="550"/>
    </row>
    <row r="11">
      <c r="A11" s="513" t="s">
        <v>1459</v>
      </c>
      <c r="B11" s="513" t="s">
        <v>9716</v>
      </c>
      <c r="C11" s="513" t="s">
        <v>2795</v>
      </c>
      <c r="D11" s="513" t="s">
        <v>296</v>
      </c>
      <c r="E11" s="550"/>
      <c r="F11" s="513" t="s">
        <v>12</v>
      </c>
      <c r="G11" s="513" t="s">
        <v>545</v>
      </c>
      <c r="H11" s="513" t="s">
        <v>2267</v>
      </c>
      <c r="I11" s="514" t="s">
        <v>9721</v>
      </c>
      <c r="J11" s="514" t="s">
        <v>9718</v>
      </c>
      <c r="K11" s="514" t="s">
        <v>9722</v>
      </c>
      <c r="L11" s="514" t="s">
        <v>9723</v>
      </c>
      <c r="M11" s="550"/>
      <c r="N11" s="550"/>
      <c r="O11" s="531"/>
      <c r="P11" s="531">
        <v>45540.0</v>
      </c>
      <c r="Q11" s="533" t="s">
        <v>215</v>
      </c>
      <c r="R11" s="533" t="s">
        <v>95</v>
      </c>
      <c r="S11" s="550"/>
      <c r="T11" s="550"/>
      <c r="U11" s="550"/>
    </row>
    <row r="12">
      <c r="A12" s="513" t="s">
        <v>1464</v>
      </c>
      <c r="B12" s="513" t="s">
        <v>9716</v>
      </c>
      <c r="C12" s="513" t="s">
        <v>2795</v>
      </c>
      <c r="D12" s="513" t="s">
        <v>296</v>
      </c>
      <c r="E12" s="550"/>
      <c r="F12" s="513" t="s">
        <v>12</v>
      </c>
      <c r="G12" s="513" t="s">
        <v>545</v>
      </c>
      <c r="H12" s="513" t="s">
        <v>2267</v>
      </c>
      <c r="I12" s="514" t="s">
        <v>9724</v>
      </c>
      <c r="J12" s="514" t="s">
        <v>9718</v>
      </c>
      <c r="K12" s="514" t="s">
        <v>9725</v>
      </c>
      <c r="L12" s="514" t="s">
        <v>9726</v>
      </c>
      <c r="M12" s="550"/>
      <c r="N12" s="550"/>
      <c r="O12" s="531"/>
      <c r="P12" s="531">
        <v>45540.0</v>
      </c>
      <c r="Q12" s="533" t="s">
        <v>215</v>
      </c>
      <c r="R12" s="533" t="s">
        <v>95</v>
      </c>
      <c r="S12" s="550"/>
      <c r="T12" s="550"/>
      <c r="U12" s="550"/>
    </row>
    <row r="13">
      <c r="A13" s="513" t="s">
        <v>1469</v>
      </c>
      <c r="B13" s="550"/>
      <c r="C13" s="550"/>
      <c r="D13" s="513" t="s">
        <v>296</v>
      </c>
      <c r="E13" s="513" t="s">
        <v>8462</v>
      </c>
      <c r="F13" s="513" t="s">
        <v>12</v>
      </c>
      <c r="G13" s="514" t="s">
        <v>465</v>
      </c>
      <c r="H13" s="533" t="s">
        <v>2267</v>
      </c>
      <c r="I13" s="514" t="s">
        <v>9727</v>
      </c>
      <c r="J13" s="550"/>
      <c r="K13" s="514" t="s">
        <v>9728</v>
      </c>
      <c r="L13" s="514" t="s">
        <v>9729</v>
      </c>
      <c r="M13" s="550"/>
      <c r="N13" s="513" t="s">
        <v>8966</v>
      </c>
      <c r="O13" s="515"/>
      <c r="P13" s="515" t="s">
        <v>950</v>
      </c>
      <c r="Q13" s="515" t="s">
        <v>490</v>
      </c>
      <c r="R13" s="515" t="s">
        <v>95</v>
      </c>
      <c r="S13" s="550"/>
      <c r="T13" s="550"/>
      <c r="U13" s="550"/>
    </row>
    <row r="14">
      <c r="A14" s="513" t="s">
        <v>1474</v>
      </c>
      <c r="B14" s="513" t="s">
        <v>9730</v>
      </c>
      <c r="C14" s="513" t="s">
        <v>5058</v>
      </c>
      <c r="D14" s="513" t="s">
        <v>296</v>
      </c>
      <c r="E14" s="550"/>
      <c r="F14" s="513" t="s">
        <v>12</v>
      </c>
      <c r="G14" s="513" t="s">
        <v>588</v>
      </c>
      <c r="H14" s="513" t="s">
        <v>2267</v>
      </c>
      <c r="I14" s="514" t="s">
        <v>9731</v>
      </c>
      <c r="J14" s="550"/>
      <c r="K14" s="514" t="s">
        <v>9732</v>
      </c>
      <c r="L14" s="514" t="s">
        <v>9733</v>
      </c>
      <c r="M14" s="550"/>
      <c r="N14" s="550"/>
      <c r="O14" s="531"/>
      <c r="P14" s="531">
        <v>45569.0</v>
      </c>
      <c r="Q14" s="533" t="s">
        <v>471</v>
      </c>
      <c r="R14" s="533" t="s">
        <v>95</v>
      </c>
      <c r="S14" s="550"/>
      <c r="T14" s="550"/>
      <c r="U14" s="550"/>
    </row>
    <row r="15">
      <c r="A15" s="513" t="s">
        <v>1479</v>
      </c>
      <c r="B15" s="513" t="s">
        <v>9730</v>
      </c>
      <c r="C15" s="513" t="s">
        <v>5058</v>
      </c>
      <c r="D15" s="513" t="s">
        <v>296</v>
      </c>
      <c r="E15" s="550"/>
      <c r="F15" s="513" t="s">
        <v>12</v>
      </c>
      <c r="G15" s="514" t="s">
        <v>465</v>
      </c>
      <c r="H15" s="513" t="s">
        <v>2267</v>
      </c>
      <c r="I15" s="514" t="s">
        <v>9734</v>
      </c>
      <c r="J15" s="550"/>
      <c r="K15" s="514" t="s">
        <v>9735</v>
      </c>
      <c r="L15" s="514" t="s">
        <v>9734</v>
      </c>
      <c r="M15" s="550"/>
      <c r="N15" s="513" t="s">
        <v>9736</v>
      </c>
      <c r="O15" s="628" t="s">
        <v>9737</v>
      </c>
      <c r="P15" s="552" t="s">
        <v>1541</v>
      </c>
      <c r="Q15" s="533" t="s">
        <v>490</v>
      </c>
      <c r="R15" s="533" t="s">
        <v>95</v>
      </c>
      <c r="S15" s="550"/>
      <c r="T15" s="550"/>
      <c r="U15" s="550"/>
    </row>
    <row r="16">
      <c r="A16" s="513" t="s">
        <v>1485</v>
      </c>
      <c r="B16" s="513" t="s">
        <v>8663</v>
      </c>
      <c r="C16" s="550"/>
      <c r="D16" s="513" t="s">
        <v>296</v>
      </c>
      <c r="E16" s="513" t="s">
        <v>8954</v>
      </c>
      <c r="F16" s="513" t="s">
        <v>11</v>
      </c>
      <c r="G16" s="513" t="s">
        <v>545</v>
      </c>
      <c r="H16" s="513" t="s">
        <v>2267</v>
      </c>
      <c r="I16" s="514" t="s">
        <v>9738</v>
      </c>
      <c r="J16" s="550"/>
      <c r="K16" s="514" t="s">
        <v>9739</v>
      </c>
      <c r="L16" s="514" t="s">
        <v>9740</v>
      </c>
      <c r="M16" s="550"/>
      <c r="N16" s="550"/>
      <c r="O16" s="533"/>
      <c r="P16" s="533" t="s">
        <v>479</v>
      </c>
      <c r="Q16" s="547" t="s">
        <v>490</v>
      </c>
      <c r="R16" s="533" t="s">
        <v>95</v>
      </c>
      <c r="S16" s="550"/>
      <c r="T16" s="550"/>
      <c r="U16" s="550"/>
    </row>
    <row r="17">
      <c r="A17" s="513" t="s">
        <v>1491</v>
      </c>
      <c r="B17" s="513" t="s">
        <v>9741</v>
      </c>
      <c r="C17" s="550"/>
      <c r="D17" s="513" t="s">
        <v>296</v>
      </c>
      <c r="E17" s="550"/>
      <c r="F17" s="513" t="s">
        <v>12</v>
      </c>
      <c r="G17" s="513" t="s">
        <v>545</v>
      </c>
      <c r="H17" s="513" t="s">
        <v>2267</v>
      </c>
      <c r="I17" s="514" t="s">
        <v>9742</v>
      </c>
      <c r="J17" s="550"/>
      <c r="K17" s="514" t="s">
        <v>9743</v>
      </c>
      <c r="L17" s="514" t="s">
        <v>9744</v>
      </c>
      <c r="M17" s="550"/>
      <c r="N17" s="550"/>
      <c r="O17" s="515"/>
      <c r="P17" s="515" t="s">
        <v>950</v>
      </c>
      <c r="Q17" s="515" t="s">
        <v>490</v>
      </c>
      <c r="R17" s="515" t="s">
        <v>95</v>
      </c>
      <c r="S17" s="550"/>
      <c r="T17" s="550"/>
      <c r="U17" s="550"/>
    </row>
    <row r="18">
      <c r="A18" s="513" t="s">
        <v>1497</v>
      </c>
      <c r="B18" s="513" t="s">
        <v>9745</v>
      </c>
      <c r="C18" s="550"/>
      <c r="D18" s="513" t="s">
        <v>296</v>
      </c>
      <c r="E18" s="550"/>
      <c r="F18" s="513" t="s">
        <v>12</v>
      </c>
      <c r="G18" s="513" t="s">
        <v>545</v>
      </c>
      <c r="H18" s="513" t="s">
        <v>2267</v>
      </c>
      <c r="I18" s="514" t="s">
        <v>9746</v>
      </c>
      <c r="J18" s="550"/>
      <c r="K18" s="514" t="s">
        <v>9747</v>
      </c>
      <c r="L18" s="545" t="s">
        <v>9748</v>
      </c>
      <c r="M18" s="514" t="s">
        <v>9749</v>
      </c>
      <c r="N18" s="550"/>
      <c r="O18" s="515"/>
      <c r="P18" s="515" t="s">
        <v>950</v>
      </c>
      <c r="Q18" s="515" t="s">
        <v>490</v>
      </c>
      <c r="R18" s="515" t="s">
        <v>95</v>
      </c>
      <c r="S18" s="605"/>
      <c r="T18" s="550"/>
      <c r="U18" s="550"/>
    </row>
    <row r="19">
      <c r="A19" s="513" t="s">
        <v>1504</v>
      </c>
      <c r="B19" s="513" t="s">
        <v>9745</v>
      </c>
      <c r="C19" s="550"/>
      <c r="D19" s="513" t="s">
        <v>296</v>
      </c>
      <c r="E19" s="550"/>
      <c r="F19" s="513" t="s">
        <v>12</v>
      </c>
      <c r="G19" s="513" t="s">
        <v>545</v>
      </c>
      <c r="H19" s="513" t="s">
        <v>2267</v>
      </c>
      <c r="I19" s="514" t="s">
        <v>9750</v>
      </c>
      <c r="J19" s="550"/>
      <c r="K19" s="514" t="s">
        <v>9751</v>
      </c>
      <c r="L19" s="514" t="s">
        <v>9752</v>
      </c>
      <c r="M19" s="514" t="s">
        <v>9753</v>
      </c>
      <c r="N19" s="550"/>
      <c r="O19" s="515"/>
      <c r="P19" s="515" t="s">
        <v>950</v>
      </c>
      <c r="Q19" s="515" t="s">
        <v>490</v>
      </c>
      <c r="R19" s="515" t="s">
        <v>95</v>
      </c>
      <c r="S19" s="610"/>
      <c r="T19" s="550"/>
      <c r="U19" s="550"/>
    </row>
    <row r="20">
      <c r="A20" s="513" t="s">
        <v>1511</v>
      </c>
      <c r="B20" s="513" t="s">
        <v>8663</v>
      </c>
      <c r="C20" s="550"/>
      <c r="D20" s="513" t="s">
        <v>296</v>
      </c>
      <c r="E20" s="513" t="s">
        <v>8954</v>
      </c>
      <c r="F20" s="513" t="s">
        <v>12</v>
      </c>
      <c r="G20" s="514" t="s">
        <v>465</v>
      </c>
      <c r="H20" s="513" t="s">
        <v>2267</v>
      </c>
      <c r="I20" s="514" t="s">
        <v>9754</v>
      </c>
      <c r="J20" s="550"/>
      <c r="K20" s="514" t="s">
        <v>9755</v>
      </c>
      <c r="L20" s="514" t="s">
        <v>9756</v>
      </c>
      <c r="M20" s="550"/>
      <c r="N20" s="513" t="s">
        <v>9757</v>
      </c>
      <c r="O20" s="515"/>
      <c r="P20" s="515" t="s">
        <v>950</v>
      </c>
      <c r="Q20" s="515" t="s">
        <v>490</v>
      </c>
      <c r="R20" s="515" t="s">
        <v>95</v>
      </c>
      <c r="S20" s="550"/>
      <c r="T20" s="550"/>
      <c r="U20" s="550"/>
    </row>
    <row r="21">
      <c r="A21" s="513" t="s">
        <v>1517</v>
      </c>
      <c r="B21" s="513" t="s">
        <v>9745</v>
      </c>
      <c r="C21" s="550"/>
      <c r="D21" s="513" t="s">
        <v>296</v>
      </c>
      <c r="E21" s="550"/>
      <c r="F21" s="513" t="s">
        <v>12</v>
      </c>
      <c r="G21" s="513" t="s">
        <v>545</v>
      </c>
      <c r="H21" s="513" t="s">
        <v>2267</v>
      </c>
      <c r="I21" s="514" t="s">
        <v>9758</v>
      </c>
      <c r="J21" s="550"/>
      <c r="K21" s="514" t="s">
        <v>9759</v>
      </c>
      <c r="L21" s="514" t="s">
        <v>9760</v>
      </c>
      <c r="M21" s="514" t="s">
        <v>9761</v>
      </c>
      <c r="N21" s="550"/>
      <c r="O21" s="515"/>
      <c r="P21" s="515" t="s">
        <v>950</v>
      </c>
      <c r="Q21" s="515" t="s">
        <v>490</v>
      </c>
      <c r="R21" s="515" t="s">
        <v>95</v>
      </c>
      <c r="S21" s="605"/>
      <c r="T21" s="550"/>
      <c r="U21" s="550"/>
    </row>
    <row r="22">
      <c r="A22" s="513" t="s">
        <v>1523</v>
      </c>
      <c r="B22" s="513" t="s">
        <v>9762</v>
      </c>
      <c r="C22" s="513" t="s">
        <v>5310</v>
      </c>
      <c r="D22" s="513" t="s">
        <v>296</v>
      </c>
      <c r="E22" s="550"/>
      <c r="F22" s="513" t="s">
        <v>12</v>
      </c>
      <c r="G22" s="513" t="s">
        <v>545</v>
      </c>
      <c r="H22" s="513" t="s">
        <v>2267</v>
      </c>
      <c r="I22" s="514" t="s">
        <v>9763</v>
      </c>
      <c r="J22" s="514" t="s">
        <v>9764</v>
      </c>
      <c r="K22" s="514" t="s">
        <v>9765</v>
      </c>
      <c r="L22" s="514" t="s">
        <v>9766</v>
      </c>
      <c r="M22" s="550"/>
      <c r="N22" s="550"/>
      <c r="O22" s="531"/>
      <c r="P22" s="531">
        <v>45509.0</v>
      </c>
      <c r="Q22" s="533" t="s">
        <v>490</v>
      </c>
      <c r="R22" s="533" t="s">
        <v>95</v>
      </c>
      <c r="S22" s="550"/>
      <c r="T22" s="550"/>
      <c r="U22" s="550"/>
    </row>
    <row r="23">
      <c r="A23" s="513" t="s">
        <v>1530</v>
      </c>
      <c r="B23" s="513" t="s">
        <v>9762</v>
      </c>
      <c r="C23" s="513" t="s">
        <v>5310</v>
      </c>
      <c r="D23" s="513" t="s">
        <v>296</v>
      </c>
      <c r="E23" s="550"/>
      <c r="F23" s="513" t="s">
        <v>11</v>
      </c>
      <c r="G23" s="513" t="s">
        <v>545</v>
      </c>
      <c r="H23" s="513" t="s">
        <v>2267</v>
      </c>
      <c r="I23" s="514" t="s">
        <v>9767</v>
      </c>
      <c r="J23" s="550"/>
      <c r="K23" s="514" t="s">
        <v>9768</v>
      </c>
      <c r="L23" s="514" t="s">
        <v>9769</v>
      </c>
      <c r="M23" s="550"/>
      <c r="N23" s="550"/>
      <c r="O23" s="531"/>
      <c r="P23" s="531">
        <v>45509.0</v>
      </c>
      <c r="Q23" s="533" t="s">
        <v>490</v>
      </c>
      <c r="R23" s="533" t="s">
        <v>95</v>
      </c>
      <c r="S23" s="550"/>
      <c r="T23" s="550"/>
      <c r="U23" s="550"/>
    </row>
    <row r="24">
      <c r="A24" s="513" t="s">
        <v>1536</v>
      </c>
      <c r="B24" s="513" t="s">
        <v>9762</v>
      </c>
      <c r="C24" s="513" t="s">
        <v>5310</v>
      </c>
      <c r="D24" s="513" t="s">
        <v>296</v>
      </c>
      <c r="E24" s="550"/>
      <c r="F24" s="513" t="s">
        <v>11</v>
      </c>
      <c r="G24" s="513" t="s">
        <v>545</v>
      </c>
      <c r="H24" s="513" t="s">
        <v>2267</v>
      </c>
      <c r="I24" s="514" t="s">
        <v>9770</v>
      </c>
      <c r="J24" s="550"/>
      <c r="K24" s="514" t="s">
        <v>9771</v>
      </c>
      <c r="L24" s="514" t="s">
        <v>9772</v>
      </c>
      <c r="M24" s="550"/>
      <c r="N24" s="550"/>
      <c r="O24" s="531"/>
      <c r="P24" s="531">
        <v>45509.0</v>
      </c>
      <c r="Q24" s="533" t="s">
        <v>490</v>
      </c>
      <c r="R24" s="533" t="s">
        <v>95</v>
      </c>
      <c r="S24" s="550"/>
      <c r="T24" s="550"/>
      <c r="U24" s="550"/>
    </row>
    <row r="25">
      <c r="A25" s="513" t="s">
        <v>1542</v>
      </c>
      <c r="B25" s="513" t="s">
        <v>9762</v>
      </c>
      <c r="C25" s="513" t="s">
        <v>5310</v>
      </c>
      <c r="D25" s="513" t="s">
        <v>296</v>
      </c>
      <c r="E25" s="550"/>
      <c r="F25" s="513" t="s">
        <v>11</v>
      </c>
      <c r="G25" s="513" t="s">
        <v>545</v>
      </c>
      <c r="H25" s="513" t="s">
        <v>2267</v>
      </c>
      <c r="I25" s="514" t="s">
        <v>9773</v>
      </c>
      <c r="J25" s="550"/>
      <c r="K25" s="514" t="s">
        <v>9774</v>
      </c>
      <c r="L25" s="514" t="s">
        <v>9775</v>
      </c>
      <c r="M25" s="550"/>
      <c r="N25" s="550"/>
      <c r="O25" s="531"/>
      <c r="P25" s="531">
        <v>45509.0</v>
      </c>
      <c r="Q25" s="533" t="s">
        <v>490</v>
      </c>
      <c r="R25" s="533" t="s">
        <v>95</v>
      </c>
      <c r="S25" s="550"/>
      <c r="T25" s="550"/>
      <c r="U25" s="550"/>
    </row>
    <row r="26">
      <c r="A26" s="513" t="s">
        <v>1549</v>
      </c>
      <c r="B26" s="513" t="s">
        <v>9762</v>
      </c>
      <c r="C26" s="513" t="s">
        <v>5310</v>
      </c>
      <c r="D26" s="513" t="s">
        <v>296</v>
      </c>
      <c r="E26" s="550"/>
      <c r="F26" s="513" t="s">
        <v>11</v>
      </c>
      <c r="G26" s="513" t="s">
        <v>545</v>
      </c>
      <c r="H26" s="513" t="s">
        <v>2267</v>
      </c>
      <c r="I26" s="514" t="s">
        <v>9776</v>
      </c>
      <c r="J26" s="550"/>
      <c r="K26" s="514" t="s">
        <v>9777</v>
      </c>
      <c r="L26" s="514" t="s">
        <v>9778</v>
      </c>
      <c r="M26" s="550"/>
      <c r="N26" s="550"/>
      <c r="O26" s="531"/>
      <c r="P26" s="531">
        <v>45509.0</v>
      </c>
      <c r="Q26" s="533" t="s">
        <v>490</v>
      </c>
      <c r="R26" s="533" t="s">
        <v>95</v>
      </c>
      <c r="S26" s="550"/>
      <c r="T26" s="550"/>
      <c r="U26" s="550"/>
    </row>
    <row r="27">
      <c r="A27" s="513" t="s">
        <v>1557</v>
      </c>
      <c r="B27" s="513" t="s">
        <v>9762</v>
      </c>
      <c r="C27" s="513" t="s">
        <v>5310</v>
      </c>
      <c r="D27" s="513" t="s">
        <v>296</v>
      </c>
      <c r="E27" s="550"/>
      <c r="F27" s="513" t="s">
        <v>11</v>
      </c>
      <c r="G27" s="513" t="s">
        <v>545</v>
      </c>
      <c r="H27" s="513" t="s">
        <v>2267</v>
      </c>
      <c r="I27" s="514" t="s">
        <v>9779</v>
      </c>
      <c r="J27" s="550"/>
      <c r="K27" s="514" t="s">
        <v>9780</v>
      </c>
      <c r="L27" s="514" t="s">
        <v>9781</v>
      </c>
      <c r="M27" s="550"/>
      <c r="N27" s="550"/>
      <c r="O27" s="531"/>
      <c r="P27" s="531">
        <v>45509.0</v>
      </c>
      <c r="Q27" s="533" t="s">
        <v>490</v>
      </c>
      <c r="R27" s="533" t="s">
        <v>95</v>
      </c>
      <c r="S27" s="550"/>
      <c r="T27" s="550"/>
      <c r="U27" s="550"/>
    </row>
    <row r="28">
      <c r="A28" s="513" t="s">
        <v>1562</v>
      </c>
      <c r="B28" s="513" t="s">
        <v>9762</v>
      </c>
      <c r="C28" s="513" t="s">
        <v>5310</v>
      </c>
      <c r="D28" s="513" t="s">
        <v>296</v>
      </c>
      <c r="E28" s="550"/>
      <c r="F28" s="513" t="s">
        <v>12</v>
      </c>
      <c r="G28" s="513" t="s">
        <v>545</v>
      </c>
      <c r="H28" s="513" t="s">
        <v>2267</v>
      </c>
      <c r="I28" s="514" t="s">
        <v>9782</v>
      </c>
      <c r="J28" s="550"/>
      <c r="K28" s="514" t="s">
        <v>9774</v>
      </c>
      <c r="L28" s="514" t="s">
        <v>9783</v>
      </c>
      <c r="M28" s="550"/>
      <c r="N28" s="550"/>
      <c r="O28" s="531"/>
      <c r="P28" s="531">
        <v>45509.0</v>
      </c>
      <c r="Q28" s="533" t="s">
        <v>490</v>
      </c>
      <c r="R28" s="533" t="s">
        <v>95</v>
      </c>
      <c r="S28" s="550"/>
      <c r="T28" s="550"/>
      <c r="U28" s="550"/>
    </row>
    <row r="29">
      <c r="A29" s="513" t="s">
        <v>1568</v>
      </c>
      <c r="B29" s="513" t="s">
        <v>9762</v>
      </c>
      <c r="C29" s="513" t="s">
        <v>5310</v>
      </c>
      <c r="D29" s="513" t="s">
        <v>296</v>
      </c>
      <c r="E29" s="550"/>
      <c r="F29" s="513" t="s">
        <v>12</v>
      </c>
      <c r="G29" s="513" t="s">
        <v>545</v>
      </c>
      <c r="H29" s="513" t="s">
        <v>2267</v>
      </c>
      <c r="I29" s="514" t="s">
        <v>9784</v>
      </c>
      <c r="J29" s="550"/>
      <c r="K29" s="514" t="s">
        <v>9785</v>
      </c>
      <c r="L29" s="514" t="s">
        <v>9786</v>
      </c>
      <c r="M29" s="550"/>
      <c r="N29" s="550"/>
      <c r="O29" s="513"/>
      <c r="P29" s="513" t="s">
        <v>9787</v>
      </c>
      <c r="Q29" s="513" t="s">
        <v>471</v>
      </c>
      <c r="R29" s="513" t="s">
        <v>620</v>
      </c>
      <c r="S29" s="516" t="s">
        <v>9788</v>
      </c>
      <c r="T29" s="513" t="s">
        <v>57</v>
      </c>
      <c r="U29" s="550"/>
    </row>
    <row r="30">
      <c r="A30" s="513" t="s">
        <v>1574</v>
      </c>
      <c r="B30" s="513" t="s">
        <v>9762</v>
      </c>
      <c r="C30" s="513" t="s">
        <v>5310</v>
      </c>
      <c r="D30" s="513" t="s">
        <v>296</v>
      </c>
      <c r="E30" s="550"/>
      <c r="F30" s="513" t="s">
        <v>12</v>
      </c>
      <c r="G30" s="513" t="s">
        <v>545</v>
      </c>
      <c r="H30" s="513" t="s">
        <v>2267</v>
      </c>
      <c r="I30" s="514" t="s">
        <v>9789</v>
      </c>
      <c r="J30" s="550"/>
      <c r="K30" s="514" t="s">
        <v>9790</v>
      </c>
      <c r="L30" s="514" t="s">
        <v>9791</v>
      </c>
      <c r="M30" s="550"/>
      <c r="N30" s="550"/>
      <c r="O30" s="531"/>
      <c r="P30" s="531">
        <v>45509.0</v>
      </c>
      <c r="Q30" s="533" t="s">
        <v>490</v>
      </c>
      <c r="R30" s="533" t="s">
        <v>95</v>
      </c>
      <c r="S30" s="550"/>
      <c r="T30" s="550"/>
      <c r="U30" s="550"/>
    </row>
    <row r="31">
      <c r="A31" s="513" t="s">
        <v>1580</v>
      </c>
      <c r="B31" s="513" t="s">
        <v>9762</v>
      </c>
      <c r="C31" s="513" t="s">
        <v>5310</v>
      </c>
      <c r="D31" s="513" t="s">
        <v>296</v>
      </c>
      <c r="E31" s="550"/>
      <c r="F31" s="513" t="s">
        <v>12</v>
      </c>
      <c r="G31" s="513" t="s">
        <v>545</v>
      </c>
      <c r="H31" s="513" t="s">
        <v>2267</v>
      </c>
      <c r="I31" s="514" t="s">
        <v>9792</v>
      </c>
      <c r="J31" s="550"/>
      <c r="K31" s="514" t="s">
        <v>9785</v>
      </c>
      <c r="L31" s="514" t="s">
        <v>9793</v>
      </c>
      <c r="M31" s="550"/>
      <c r="N31" s="550"/>
      <c r="O31" s="531"/>
      <c r="P31" s="531">
        <v>45509.0</v>
      </c>
      <c r="Q31" s="533" t="s">
        <v>490</v>
      </c>
      <c r="R31" s="533" t="s">
        <v>95</v>
      </c>
      <c r="S31" s="550"/>
      <c r="T31" s="550"/>
      <c r="U31" s="550"/>
    </row>
    <row r="32">
      <c r="A32" s="513" t="s">
        <v>1586</v>
      </c>
      <c r="B32" s="513" t="s">
        <v>9762</v>
      </c>
      <c r="C32" s="513" t="s">
        <v>5310</v>
      </c>
      <c r="D32" s="513" t="s">
        <v>296</v>
      </c>
      <c r="E32" s="550"/>
      <c r="F32" s="513" t="s">
        <v>11</v>
      </c>
      <c r="G32" s="513" t="s">
        <v>545</v>
      </c>
      <c r="H32" s="513" t="s">
        <v>2267</v>
      </c>
      <c r="I32" s="514" t="s">
        <v>9794</v>
      </c>
      <c r="J32" s="550"/>
      <c r="K32" s="514" t="s">
        <v>9785</v>
      </c>
      <c r="L32" s="514" t="s">
        <v>9795</v>
      </c>
      <c r="M32" s="550"/>
      <c r="N32" s="550"/>
      <c r="O32" s="531"/>
      <c r="P32" s="531">
        <v>45509.0</v>
      </c>
      <c r="Q32" s="533" t="s">
        <v>490</v>
      </c>
      <c r="R32" s="533" t="s">
        <v>95</v>
      </c>
      <c r="S32" s="550"/>
      <c r="T32" s="550"/>
      <c r="U32" s="550"/>
    </row>
    <row r="33">
      <c r="A33" s="513" t="s">
        <v>1592</v>
      </c>
      <c r="B33" s="513" t="s">
        <v>9762</v>
      </c>
      <c r="C33" s="513" t="s">
        <v>5310</v>
      </c>
      <c r="D33" s="513" t="s">
        <v>296</v>
      </c>
      <c r="E33" s="550"/>
      <c r="F33" s="513" t="s">
        <v>12</v>
      </c>
      <c r="G33" s="513" t="s">
        <v>545</v>
      </c>
      <c r="H33" s="513" t="s">
        <v>2267</v>
      </c>
      <c r="I33" s="514" t="s">
        <v>9796</v>
      </c>
      <c r="J33" s="550"/>
      <c r="K33" s="514" t="s">
        <v>9785</v>
      </c>
      <c r="L33" s="514" t="s">
        <v>9797</v>
      </c>
      <c r="M33" s="550"/>
      <c r="N33" s="550"/>
      <c r="O33" s="531"/>
      <c r="P33" s="531">
        <v>45509.0</v>
      </c>
      <c r="Q33" s="533" t="s">
        <v>490</v>
      </c>
      <c r="R33" s="533" t="s">
        <v>95</v>
      </c>
      <c r="S33" s="550"/>
      <c r="T33" s="550"/>
      <c r="U33" s="550"/>
    </row>
    <row r="34">
      <c r="A34" s="513" t="s">
        <v>1598</v>
      </c>
      <c r="B34" s="513" t="s">
        <v>9762</v>
      </c>
      <c r="C34" s="513" t="s">
        <v>5310</v>
      </c>
      <c r="D34" s="513" t="s">
        <v>296</v>
      </c>
      <c r="E34" s="550"/>
      <c r="F34" s="513" t="s">
        <v>11</v>
      </c>
      <c r="G34" s="513" t="s">
        <v>545</v>
      </c>
      <c r="H34" s="513" t="s">
        <v>2267</v>
      </c>
      <c r="I34" s="514" t="s">
        <v>9798</v>
      </c>
      <c r="J34" s="550"/>
      <c r="K34" s="514" t="s">
        <v>9799</v>
      </c>
      <c r="L34" s="514" t="s">
        <v>9800</v>
      </c>
      <c r="M34" s="514" t="s">
        <v>9801</v>
      </c>
      <c r="N34" s="550"/>
      <c r="O34" s="531"/>
      <c r="P34" s="531">
        <v>45509.0</v>
      </c>
      <c r="Q34" s="533" t="s">
        <v>490</v>
      </c>
      <c r="R34" s="533" t="s">
        <v>95</v>
      </c>
      <c r="S34" s="550"/>
      <c r="T34" s="550"/>
      <c r="U34" s="550"/>
    </row>
    <row r="35">
      <c r="A35" s="513" t="s">
        <v>1603</v>
      </c>
      <c r="B35" s="513" t="s">
        <v>9762</v>
      </c>
      <c r="C35" s="513" t="s">
        <v>5310</v>
      </c>
      <c r="D35" s="513" t="s">
        <v>296</v>
      </c>
      <c r="E35" s="550"/>
      <c r="F35" s="513" t="s">
        <v>11</v>
      </c>
      <c r="G35" s="513" t="s">
        <v>545</v>
      </c>
      <c r="H35" s="513" t="s">
        <v>2267</v>
      </c>
      <c r="I35" s="514" t="s">
        <v>9802</v>
      </c>
      <c r="J35" s="550"/>
      <c r="K35" s="514" t="s">
        <v>9777</v>
      </c>
      <c r="L35" s="514" t="s">
        <v>9803</v>
      </c>
      <c r="M35" s="514" t="s">
        <v>9804</v>
      </c>
      <c r="N35" s="550"/>
      <c r="O35" s="531"/>
      <c r="P35" s="531">
        <v>45509.0</v>
      </c>
      <c r="Q35" s="533" t="s">
        <v>490</v>
      </c>
      <c r="R35" s="533" t="s">
        <v>95</v>
      </c>
      <c r="S35" s="550"/>
      <c r="T35" s="550"/>
      <c r="U35" s="550"/>
    </row>
    <row r="36">
      <c r="A36" s="513" t="s">
        <v>1608</v>
      </c>
      <c r="B36" s="513" t="s">
        <v>9762</v>
      </c>
      <c r="C36" s="513" t="s">
        <v>5310</v>
      </c>
      <c r="D36" s="513" t="s">
        <v>296</v>
      </c>
      <c r="E36" s="550"/>
      <c r="F36" s="513" t="s">
        <v>11</v>
      </c>
      <c r="G36" s="513" t="s">
        <v>545</v>
      </c>
      <c r="H36" s="513" t="s">
        <v>2267</v>
      </c>
      <c r="I36" s="514" t="s">
        <v>9805</v>
      </c>
      <c r="J36" s="550"/>
      <c r="K36" s="514" t="s">
        <v>9785</v>
      </c>
      <c r="L36" s="514" t="s">
        <v>9806</v>
      </c>
      <c r="M36" s="514" t="s">
        <v>9807</v>
      </c>
      <c r="N36" s="550"/>
      <c r="O36" s="531"/>
      <c r="P36" s="531">
        <v>45509.0</v>
      </c>
      <c r="Q36" s="533" t="s">
        <v>490</v>
      </c>
      <c r="R36" s="533" t="s">
        <v>95</v>
      </c>
      <c r="S36" s="550"/>
      <c r="T36" s="550"/>
      <c r="U36" s="550"/>
    </row>
    <row r="37">
      <c r="A37" s="513" t="s">
        <v>1613</v>
      </c>
      <c r="B37" s="513" t="s">
        <v>9762</v>
      </c>
      <c r="C37" s="513" t="s">
        <v>5310</v>
      </c>
      <c r="D37" s="513" t="s">
        <v>296</v>
      </c>
      <c r="E37" s="550"/>
      <c r="F37" s="513" t="s">
        <v>12</v>
      </c>
      <c r="G37" s="513" t="s">
        <v>545</v>
      </c>
      <c r="H37" s="513" t="s">
        <v>2267</v>
      </c>
      <c r="I37" s="514" t="s">
        <v>9808</v>
      </c>
      <c r="J37" s="550"/>
      <c r="K37" s="514" t="s">
        <v>9799</v>
      </c>
      <c r="L37" s="514" t="s">
        <v>9809</v>
      </c>
      <c r="M37" s="552" t="s">
        <v>9810</v>
      </c>
      <c r="N37" s="550"/>
      <c r="O37" s="531"/>
      <c r="P37" s="531">
        <v>45570.0</v>
      </c>
      <c r="Q37" s="533" t="s">
        <v>471</v>
      </c>
      <c r="R37" s="533" t="s">
        <v>95</v>
      </c>
      <c r="S37" s="514"/>
      <c r="T37" s="550"/>
      <c r="U37" s="550"/>
    </row>
    <row r="38">
      <c r="A38" s="513" t="s">
        <v>1617</v>
      </c>
      <c r="B38" s="513" t="s">
        <v>9762</v>
      </c>
      <c r="C38" s="513" t="s">
        <v>5310</v>
      </c>
      <c r="D38" s="513" t="s">
        <v>296</v>
      </c>
      <c r="E38" s="550"/>
      <c r="F38" s="513" t="s">
        <v>12</v>
      </c>
      <c r="G38" s="513" t="s">
        <v>545</v>
      </c>
      <c r="H38" s="513" t="s">
        <v>2267</v>
      </c>
      <c r="I38" s="514" t="s">
        <v>9811</v>
      </c>
      <c r="J38" s="550"/>
      <c r="K38" s="514" t="s">
        <v>9785</v>
      </c>
      <c r="L38" s="514" t="s">
        <v>9812</v>
      </c>
      <c r="M38" s="514" t="s">
        <v>9813</v>
      </c>
      <c r="N38" s="550"/>
      <c r="O38" s="531"/>
      <c r="P38" s="531">
        <v>45570.0</v>
      </c>
      <c r="Q38" s="533" t="s">
        <v>215</v>
      </c>
      <c r="R38" s="533" t="s">
        <v>95</v>
      </c>
      <c r="S38" s="514"/>
      <c r="T38" s="550"/>
      <c r="U38" s="550"/>
    </row>
    <row r="39">
      <c r="A39" s="513" t="s">
        <v>1621</v>
      </c>
      <c r="B39" s="513" t="s">
        <v>9762</v>
      </c>
      <c r="C39" s="513" t="s">
        <v>5310</v>
      </c>
      <c r="D39" s="513" t="s">
        <v>296</v>
      </c>
      <c r="E39" s="550"/>
      <c r="F39" s="513" t="s">
        <v>12</v>
      </c>
      <c r="G39" s="513" t="s">
        <v>545</v>
      </c>
      <c r="H39" s="533" t="s">
        <v>2267</v>
      </c>
      <c r="I39" s="514" t="s">
        <v>9814</v>
      </c>
      <c r="J39" s="514" t="s">
        <v>9764</v>
      </c>
      <c r="K39" s="514" t="s">
        <v>9785</v>
      </c>
      <c r="L39" s="514" t="s">
        <v>9815</v>
      </c>
      <c r="M39" s="550"/>
      <c r="N39" s="550"/>
      <c r="O39" s="531"/>
      <c r="P39" s="531">
        <v>45509.0</v>
      </c>
      <c r="Q39" s="533" t="s">
        <v>490</v>
      </c>
      <c r="R39" s="533" t="s">
        <v>95</v>
      </c>
      <c r="S39" s="550"/>
      <c r="T39" s="550"/>
      <c r="U39" s="550"/>
    </row>
    <row r="40">
      <c r="A40" s="513" t="s">
        <v>1628</v>
      </c>
      <c r="B40" s="530" t="s">
        <v>8496</v>
      </c>
      <c r="C40" s="513" t="s">
        <v>5769</v>
      </c>
      <c r="D40" s="513" t="s">
        <v>296</v>
      </c>
      <c r="E40" s="550"/>
      <c r="F40" s="513" t="s">
        <v>11</v>
      </c>
      <c r="G40" s="513" t="s">
        <v>588</v>
      </c>
      <c r="H40" s="513" t="s">
        <v>2267</v>
      </c>
      <c r="I40" s="514" t="s">
        <v>9816</v>
      </c>
      <c r="J40" s="514" t="s">
        <v>9817</v>
      </c>
      <c r="K40" s="514" t="s">
        <v>9818</v>
      </c>
      <c r="L40" s="514" t="s">
        <v>8502</v>
      </c>
      <c r="M40" s="550"/>
      <c r="N40" s="550"/>
      <c r="O40" s="531"/>
      <c r="P40" s="531">
        <v>45540.0</v>
      </c>
      <c r="Q40" s="533" t="s">
        <v>94</v>
      </c>
      <c r="R40" s="533" t="s">
        <v>95</v>
      </c>
      <c r="S40" s="550"/>
      <c r="T40" s="550"/>
      <c r="U40" s="550"/>
    </row>
    <row r="41">
      <c r="A41" s="513" t="s">
        <v>1633</v>
      </c>
      <c r="B41" s="513" t="s">
        <v>2314</v>
      </c>
      <c r="C41" s="513" t="s">
        <v>2315</v>
      </c>
      <c r="D41" s="513" t="s">
        <v>296</v>
      </c>
      <c r="E41" s="550"/>
      <c r="F41" s="513" t="s">
        <v>11</v>
      </c>
      <c r="G41" s="514" t="s">
        <v>465</v>
      </c>
      <c r="H41" s="513" t="s">
        <v>2267</v>
      </c>
      <c r="I41" s="514" t="s">
        <v>9819</v>
      </c>
      <c r="J41" s="550"/>
      <c r="K41" s="514" t="s">
        <v>9820</v>
      </c>
      <c r="L41" s="514" t="s">
        <v>9821</v>
      </c>
      <c r="M41" s="550"/>
      <c r="N41" s="627" t="s">
        <v>9822</v>
      </c>
      <c r="O41" s="515"/>
      <c r="P41" s="552" t="s">
        <v>479</v>
      </c>
      <c r="Q41" s="533" t="s">
        <v>490</v>
      </c>
      <c r="R41" s="515" t="s">
        <v>95</v>
      </c>
      <c r="S41" s="513"/>
      <c r="T41" s="550"/>
      <c r="U41" s="550"/>
    </row>
    <row r="42">
      <c r="A42" s="513" t="s">
        <v>1639</v>
      </c>
      <c r="B42" s="513" t="s">
        <v>9823</v>
      </c>
      <c r="C42" s="513" t="s">
        <v>8416</v>
      </c>
      <c r="D42" s="513" t="s">
        <v>296</v>
      </c>
      <c r="E42" s="550"/>
      <c r="F42" s="513" t="s">
        <v>11</v>
      </c>
      <c r="G42" s="514" t="s">
        <v>465</v>
      </c>
      <c r="H42" s="513" t="s">
        <v>2267</v>
      </c>
      <c r="I42" s="514" t="s">
        <v>9824</v>
      </c>
      <c r="J42" s="550"/>
      <c r="K42" s="514" t="s">
        <v>9825</v>
      </c>
      <c r="L42" s="514" t="s">
        <v>9826</v>
      </c>
      <c r="M42" s="550"/>
      <c r="N42" s="627" t="s">
        <v>9827</v>
      </c>
      <c r="O42" s="515"/>
      <c r="P42" s="552" t="s">
        <v>479</v>
      </c>
      <c r="Q42" s="533" t="s">
        <v>490</v>
      </c>
      <c r="R42" s="547" t="s">
        <v>95</v>
      </c>
      <c r="S42" s="550"/>
      <c r="T42" s="550"/>
      <c r="U42" s="550"/>
    </row>
    <row r="43">
      <c r="A43" s="513" t="s">
        <v>1645</v>
      </c>
      <c r="B43" s="513" t="s">
        <v>9823</v>
      </c>
      <c r="C43" s="513" t="s">
        <v>8416</v>
      </c>
      <c r="D43" s="513" t="s">
        <v>296</v>
      </c>
      <c r="E43" s="550"/>
      <c r="F43" s="513" t="s">
        <v>11</v>
      </c>
      <c r="G43" s="514" t="s">
        <v>465</v>
      </c>
      <c r="H43" s="513" t="s">
        <v>2267</v>
      </c>
      <c r="I43" s="514" t="s">
        <v>9828</v>
      </c>
      <c r="J43" s="550"/>
      <c r="K43" s="514" t="s">
        <v>9829</v>
      </c>
      <c r="L43" s="514" t="s">
        <v>9830</v>
      </c>
      <c r="M43" s="550"/>
      <c r="N43" s="627" t="s">
        <v>9827</v>
      </c>
      <c r="O43" s="515"/>
      <c r="P43" s="552" t="s">
        <v>479</v>
      </c>
      <c r="Q43" s="533" t="s">
        <v>490</v>
      </c>
      <c r="R43" s="547" t="s">
        <v>95</v>
      </c>
      <c r="S43" s="550"/>
      <c r="T43" s="550"/>
      <c r="U43" s="550"/>
    </row>
    <row r="44">
      <c r="A44" s="513" t="s">
        <v>1650</v>
      </c>
      <c r="B44" s="513" t="s">
        <v>9823</v>
      </c>
      <c r="C44" s="513" t="s">
        <v>8416</v>
      </c>
      <c r="D44" s="513" t="s">
        <v>296</v>
      </c>
      <c r="E44" s="550"/>
      <c r="F44" s="513" t="s">
        <v>11</v>
      </c>
      <c r="G44" s="514" t="s">
        <v>465</v>
      </c>
      <c r="H44" s="513" t="s">
        <v>2267</v>
      </c>
      <c r="I44" s="514" t="s">
        <v>9831</v>
      </c>
      <c r="J44" s="550"/>
      <c r="K44" s="514" t="s">
        <v>9832</v>
      </c>
      <c r="L44" s="514" t="s">
        <v>9833</v>
      </c>
      <c r="M44" s="550"/>
      <c r="N44" s="627" t="s">
        <v>9827</v>
      </c>
      <c r="O44" s="515"/>
      <c r="P44" s="552" t="s">
        <v>479</v>
      </c>
      <c r="Q44" s="533" t="s">
        <v>490</v>
      </c>
      <c r="R44" s="547" t="s">
        <v>95</v>
      </c>
      <c r="S44" s="550"/>
      <c r="T44" s="550"/>
      <c r="U44" s="550"/>
    </row>
    <row r="45">
      <c r="A45" s="513" t="s">
        <v>1654</v>
      </c>
      <c r="B45" s="513" t="s">
        <v>8489</v>
      </c>
      <c r="C45" s="513" t="s">
        <v>3353</v>
      </c>
      <c r="D45" s="513" t="s">
        <v>296</v>
      </c>
      <c r="E45" s="513" t="s">
        <v>9834</v>
      </c>
      <c r="F45" s="513" t="s">
        <v>11</v>
      </c>
      <c r="G45" s="513" t="s">
        <v>588</v>
      </c>
      <c r="H45" s="513" t="s">
        <v>2267</v>
      </c>
      <c r="I45" s="514" t="s">
        <v>9835</v>
      </c>
      <c r="J45" s="550"/>
      <c r="K45" s="514" t="s">
        <v>9836</v>
      </c>
      <c r="L45" s="514" t="s">
        <v>9837</v>
      </c>
      <c r="M45" s="550"/>
      <c r="N45" s="550"/>
      <c r="O45" s="515"/>
      <c r="P45" s="552" t="s">
        <v>479</v>
      </c>
      <c r="Q45" s="533" t="s">
        <v>490</v>
      </c>
      <c r="R45" s="515" t="s">
        <v>95</v>
      </c>
      <c r="S45" s="544"/>
      <c r="T45" s="550"/>
      <c r="U45" s="550"/>
    </row>
    <row r="46">
      <c r="A46" s="513" t="s">
        <v>1661</v>
      </c>
      <c r="B46" s="513" t="s">
        <v>9838</v>
      </c>
      <c r="C46" s="513">
        <v>3.7</v>
      </c>
      <c r="D46" s="513" t="s">
        <v>296</v>
      </c>
      <c r="E46" s="550"/>
      <c r="F46" s="513" t="s">
        <v>12</v>
      </c>
      <c r="G46" s="513" t="s">
        <v>545</v>
      </c>
      <c r="H46" s="513" t="s">
        <v>2267</v>
      </c>
      <c r="I46" s="514" t="s">
        <v>9839</v>
      </c>
      <c r="J46" s="550"/>
      <c r="K46" s="514" t="s">
        <v>9840</v>
      </c>
      <c r="L46" s="514" t="s">
        <v>9841</v>
      </c>
      <c r="M46" s="514" t="s">
        <v>9842</v>
      </c>
      <c r="N46" s="550"/>
      <c r="O46" s="515"/>
      <c r="P46" s="515" t="s">
        <v>950</v>
      </c>
      <c r="Q46" s="515" t="s">
        <v>490</v>
      </c>
      <c r="R46" s="515" t="s">
        <v>95</v>
      </c>
      <c r="S46" s="544"/>
      <c r="T46" s="550"/>
      <c r="U46" s="550"/>
    </row>
    <row r="47">
      <c r="A47" s="513" t="s">
        <v>1666</v>
      </c>
      <c r="B47" s="550"/>
      <c r="C47" s="550"/>
      <c r="D47" s="513" t="s">
        <v>296</v>
      </c>
      <c r="E47" s="550"/>
      <c r="F47" s="513" t="s">
        <v>11</v>
      </c>
      <c r="G47" s="514" t="s">
        <v>465</v>
      </c>
      <c r="H47" s="533" t="s">
        <v>2267</v>
      </c>
      <c r="I47" s="514" t="s">
        <v>9843</v>
      </c>
      <c r="J47" s="514" t="s">
        <v>9844</v>
      </c>
      <c r="K47" s="514" t="s">
        <v>9845</v>
      </c>
      <c r="L47" s="514" t="s">
        <v>9846</v>
      </c>
      <c r="M47" s="550"/>
      <c r="N47" s="627" t="s">
        <v>9847</v>
      </c>
      <c r="O47" s="515"/>
      <c r="P47" s="552" t="s">
        <v>479</v>
      </c>
      <c r="Q47" s="533" t="s">
        <v>490</v>
      </c>
      <c r="R47" s="533" t="s">
        <v>95</v>
      </c>
      <c r="S47" s="550"/>
      <c r="T47" s="550"/>
      <c r="U47" s="550"/>
    </row>
    <row r="48">
      <c r="A48" s="513" t="s">
        <v>1672</v>
      </c>
      <c r="B48" s="550"/>
      <c r="C48" s="550"/>
      <c r="D48" s="513" t="s">
        <v>296</v>
      </c>
      <c r="E48" s="513" t="s">
        <v>6753</v>
      </c>
      <c r="F48" s="513" t="s">
        <v>12</v>
      </c>
      <c r="G48" s="514" t="s">
        <v>465</v>
      </c>
      <c r="H48" s="533" t="s">
        <v>2267</v>
      </c>
      <c r="I48" s="514" t="s">
        <v>9848</v>
      </c>
      <c r="J48" s="514" t="s">
        <v>9844</v>
      </c>
      <c r="K48" s="545" t="s">
        <v>9849</v>
      </c>
      <c r="L48" s="514" t="s">
        <v>9850</v>
      </c>
      <c r="M48" s="550"/>
      <c r="N48" s="513" t="s">
        <v>9847</v>
      </c>
      <c r="O48" s="515"/>
      <c r="P48" s="515" t="s">
        <v>950</v>
      </c>
      <c r="Q48" s="515" t="s">
        <v>490</v>
      </c>
      <c r="R48" s="515" t="s">
        <v>95</v>
      </c>
      <c r="S48" s="550"/>
      <c r="T48" s="550"/>
      <c r="U48" s="550"/>
    </row>
    <row r="49">
      <c r="A49" s="513" t="s">
        <v>1678</v>
      </c>
      <c r="B49" s="550"/>
      <c r="C49" s="550"/>
      <c r="D49" s="513" t="s">
        <v>296</v>
      </c>
      <c r="E49" s="550"/>
      <c r="F49" s="513" t="s">
        <v>11</v>
      </c>
      <c r="G49" s="514" t="s">
        <v>465</v>
      </c>
      <c r="H49" s="533" t="s">
        <v>2267</v>
      </c>
      <c r="I49" s="514" t="s">
        <v>9851</v>
      </c>
      <c r="J49" s="514" t="s">
        <v>9844</v>
      </c>
      <c r="K49" s="514" t="s">
        <v>9852</v>
      </c>
      <c r="L49" s="514" t="s">
        <v>9853</v>
      </c>
      <c r="M49" s="550"/>
      <c r="N49" s="627" t="s">
        <v>9847</v>
      </c>
      <c r="O49" s="629" t="s">
        <v>9854</v>
      </c>
      <c r="P49" s="552" t="s">
        <v>479</v>
      </c>
      <c r="Q49" s="533" t="s">
        <v>490</v>
      </c>
      <c r="R49" s="547" t="s">
        <v>95</v>
      </c>
      <c r="S49" s="550"/>
      <c r="T49" s="550"/>
      <c r="U49" s="550"/>
    </row>
    <row r="50">
      <c r="A50" s="513" t="s">
        <v>1684</v>
      </c>
      <c r="B50" s="550"/>
      <c r="C50" s="550"/>
      <c r="D50" s="513" t="s">
        <v>296</v>
      </c>
      <c r="E50" s="513" t="s">
        <v>9855</v>
      </c>
      <c r="F50" s="513" t="s">
        <v>12</v>
      </c>
      <c r="G50" s="514" t="s">
        <v>465</v>
      </c>
      <c r="H50" s="533" t="s">
        <v>2267</v>
      </c>
      <c r="I50" s="514" t="s">
        <v>9856</v>
      </c>
      <c r="J50" s="514" t="s">
        <v>9844</v>
      </c>
      <c r="K50" s="514" t="s">
        <v>9857</v>
      </c>
      <c r="L50" s="514" t="s">
        <v>9858</v>
      </c>
      <c r="M50" s="550"/>
      <c r="N50" s="513" t="s">
        <v>9847</v>
      </c>
      <c r="O50" s="531"/>
      <c r="P50" s="531">
        <v>45570.0</v>
      </c>
      <c r="Q50" s="533" t="s">
        <v>215</v>
      </c>
      <c r="R50" s="533" t="s">
        <v>95</v>
      </c>
      <c r="S50" s="550"/>
      <c r="T50" s="552"/>
      <c r="U50" s="550"/>
    </row>
    <row r="51">
      <c r="A51" s="513" t="s">
        <v>1689</v>
      </c>
      <c r="B51" s="550"/>
      <c r="C51" s="550"/>
      <c r="D51" s="513" t="s">
        <v>296</v>
      </c>
      <c r="E51" s="513" t="s">
        <v>9855</v>
      </c>
      <c r="F51" s="513" t="s">
        <v>12</v>
      </c>
      <c r="G51" s="514" t="s">
        <v>465</v>
      </c>
      <c r="H51" s="533" t="s">
        <v>2267</v>
      </c>
      <c r="I51" s="514" t="s">
        <v>9859</v>
      </c>
      <c r="J51" s="550"/>
      <c r="K51" s="514" t="s">
        <v>9860</v>
      </c>
      <c r="L51" s="514" t="s">
        <v>9861</v>
      </c>
      <c r="M51" s="550"/>
      <c r="N51" s="513" t="s">
        <v>9847</v>
      </c>
      <c r="O51" s="515"/>
      <c r="P51" s="552" t="s">
        <v>950</v>
      </c>
      <c r="Q51" s="533" t="s">
        <v>490</v>
      </c>
      <c r="R51" s="533" t="s">
        <v>95</v>
      </c>
      <c r="S51" s="550"/>
      <c r="T51" s="550"/>
      <c r="U51" s="550"/>
    </row>
    <row r="52">
      <c r="A52" s="513" t="s">
        <v>1694</v>
      </c>
      <c r="B52" s="550"/>
      <c r="C52" s="550"/>
      <c r="D52" s="513" t="s">
        <v>296</v>
      </c>
      <c r="E52" s="513" t="s">
        <v>9855</v>
      </c>
      <c r="F52" s="513" t="s">
        <v>11</v>
      </c>
      <c r="G52" s="514" t="s">
        <v>465</v>
      </c>
      <c r="H52" s="533" t="s">
        <v>2267</v>
      </c>
      <c r="I52" s="515" t="s">
        <v>9862</v>
      </c>
      <c r="J52" s="514" t="s">
        <v>9844</v>
      </c>
      <c r="K52" s="514" t="s">
        <v>9863</v>
      </c>
      <c r="L52" s="515" t="s">
        <v>9864</v>
      </c>
      <c r="M52" s="550"/>
      <c r="N52" s="627" t="s">
        <v>9847</v>
      </c>
      <c r="O52" s="630"/>
      <c r="P52" s="552" t="s">
        <v>479</v>
      </c>
      <c r="Q52" s="533" t="s">
        <v>490</v>
      </c>
      <c r="R52" s="533" t="s">
        <v>95</v>
      </c>
      <c r="S52" s="550"/>
      <c r="T52" s="550"/>
      <c r="U52" s="550"/>
    </row>
    <row r="53">
      <c r="A53" s="513" t="s">
        <v>1700</v>
      </c>
      <c r="B53" s="550"/>
      <c r="C53" s="550"/>
      <c r="D53" s="513" t="s">
        <v>296</v>
      </c>
      <c r="E53" s="513" t="s">
        <v>9855</v>
      </c>
      <c r="F53" s="513" t="s">
        <v>11</v>
      </c>
      <c r="G53" s="515" t="s">
        <v>588</v>
      </c>
      <c r="H53" s="533" t="s">
        <v>2267</v>
      </c>
      <c r="I53" s="631" t="s">
        <v>9865</v>
      </c>
      <c r="J53" s="514"/>
      <c r="K53" s="515" t="s">
        <v>9866</v>
      </c>
      <c r="L53" s="515" t="s">
        <v>9867</v>
      </c>
      <c r="M53" s="550"/>
      <c r="N53" s="627"/>
      <c r="O53" s="515"/>
      <c r="P53" s="552"/>
      <c r="Q53" s="533" t="s">
        <v>215</v>
      </c>
      <c r="R53" s="547" t="s">
        <v>95</v>
      </c>
      <c r="S53" s="550"/>
      <c r="T53" s="550"/>
      <c r="U53" s="550"/>
    </row>
    <row r="54">
      <c r="A54" s="513" t="s">
        <v>1706</v>
      </c>
      <c r="B54" s="550"/>
      <c r="C54" s="550"/>
      <c r="D54" s="513" t="s">
        <v>296</v>
      </c>
      <c r="E54" s="550"/>
      <c r="F54" s="513" t="s">
        <v>11</v>
      </c>
      <c r="G54" s="514" t="s">
        <v>465</v>
      </c>
      <c r="H54" s="533" t="s">
        <v>2267</v>
      </c>
      <c r="I54" s="514" t="s">
        <v>9868</v>
      </c>
      <c r="J54" s="514" t="s">
        <v>9844</v>
      </c>
      <c r="K54" s="514" t="s">
        <v>9869</v>
      </c>
      <c r="L54" s="514" t="s">
        <v>9870</v>
      </c>
      <c r="M54" s="550"/>
      <c r="N54" s="627" t="s">
        <v>9847</v>
      </c>
      <c r="O54" s="515"/>
      <c r="P54" s="552" t="s">
        <v>479</v>
      </c>
      <c r="Q54" s="533" t="s">
        <v>490</v>
      </c>
      <c r="R54" s="547" t="s">
        <v>95</v>
      </c>
      <c r="S54" s="550"/>
      <c r="T54" s="550"/>
      <c r="U54" s="550"/>
    </row>
    <row r="55">
      <c r="A55" s="513" t="s">
        <v>1711</v>
      </c>
      <c r="B55" s="513" t="s">
        <v>9871</v>
      </c>
      <c r="C55" s="550"/>
      <c r="D55" s="513" t="s">
        <v>296</v>
      </c>
      <c r="E55" s="513" t="s">
        <v>8462</v>
      </c>
      <c r="F55" s="513" t="s">
        <v>11</v>
      </c>
      <c r="G55" s="514" t="s">
        <v>465</v>
      </c>
      <c r="H55" s="513" t="s">
        <v>2267</v>
      </c>
      <c r="I55" s="515" t="s">
        <v>9872</v>
      </c>
      <c r="J55" s="514" t="s">
        <v>9002</v>
      </c>
      <c r="K55" s="514" t="s">
        <v>9873</v>
      </c>
      <c r="L55" s="514" t="s">
        <v>8913</v>
      </c>
      <c r="M55" s="550"/>
      <c r="N55" s="627" t="s">
        <v>9874</v>
      </c>
      <c r="O55" s="629" t="s">
        <v>9875</v>
      </c>
      <c r="P55" s="552" t="s">
        <v>479</v>
      </c>
      <c r="Q55" s="533" t="s">
        <v>490</v>
      </c>
      <c r="R55" s="547" t="s">
        <v>95</v>
      </c>
      <c r="S55" s="550"/>
      <c r="T55" s="550"/>
      <c r="U55" s="550"/>
    </row>
    <row r="56">
      <c r="A56" s="513" t="s">
        <v>1714</v>
      </c>
      <c r="B56" s="516" t="s">
        <v>9876</v>
      </c>
      <c r="C56" s="550"/>
      <c r="D56" s="513" t="s">
        <v>296</v>
      </c>
      <c r="E56" s="513" t="s">
        <v>8462</v>
      </c>
      <c r="F56" s="513" t="s">
        <v>11</v>
      </c>
      <c r="G56" s="514" t="s">
        <v>465</v>
      </c>
      <c r="H56" s="513" t="s">
        <v>2267</v>
      </c>
      <c r="I56" s="515" t="s">
        <v>9877</v>
      </c>
      <c r="J56" s="550"/>
      <c r="K56" s="514" t="s">
        <v>9878</v>
      </c>
      <c r="L56" s="515" t="s">
        <v>9879</v>
      </c>
      <c r="M56" s="550"/>
      <c r="N56" s="513" t="s">
        <v>9880</v>
      </c>
      <c r="O56" s="629" t="s">
        <v>9881</v>
      </c>
      <c r="P56" s="552" t="s">
        <v>1541</v>
      </c>
      <c r="Q56" s="547" t="s">
        <v>490</v>
      </c>
      <c r="R56" s="547" t="s">
        <v>95</v>
      </c>
      <c r="S56" s="550"/>
      <c r="T56" s="550"/>
      <c r="U56" s="550"/>
    </row>
    <row r="57">
      <c r="A57" s="513" t="s">
        <v>1720</v>
      </c>
      <c r="B57" s="513" t="s">
        <v>9692</v>
      </c>
      <c r="C57" s="513" t="s">
        <v>2315</v>
      </c>
      <c r="D57" s="513" t="s">
        <v>296</v>
      </c>
      <c r="E57" s="550"/>
      <c r="F57" s="513" t="s">
        <v>11</v>
      </c>
      <c r="G57" s="514" t="s">
        <v>465</v>
      </c>
      <c r="H57" s="513" t="s">
        <v>2267</v>
      </c>
      <c r="I57" s="515" t="s">
        <v>9882</v>
      </c>
      <c r="J57" s="550"/>
      <c r="K57" s="514" t="s">
        <v>9883</v>
      </c>
      <c r="L57" s="514" t="s">
        <v>9884</v>
      </c>
      <c r="M57" s="550"/>
      <c r="N57" s="627" t="s">
        <v>9885</v>
      </c>
      <c r="O57" s="629" t="s">
        <v>9886</v>
      </c>
      <c r="P57" s="552" t="s">
        <v>1541</v>
      </c>
      <c r="Q57" s="547" t="s">
        <v>490</v>
      </c>
      <c r="R57" s="547" t="s">
        <v>95</v>
      </c>
      <c r="S57" s="550"/>
      <c r="T57" s="550"/>
      <c r="U57" s="550"/>
    </row>
    <row r="58">
      <c r="A58" s="513" t="s">
        <v>1725</v>
      </c>
      <c r="B58" s="513" t="s">
        <v>9887</v>
      </c>
      <c r="C58" s="513" t="s">
        <v>9888</v>
      </c>
      <c r="D58" s="513" t="s">
        <v>296</v>
      </c>
      <c r="E58" s="550"/>
      <c r="F58" s="513" t="s">
        <v>12</v>
      </c>
      <c r="G58" s="514" t="s">
        <v>465</v>
      </c>
      <c r="H58" s="513" t="s">
        <v>2267</v>
      </c>
      <c r="I58" s="514" t="s">
        <v>9889</v>
      </c>
      <c r="J58" s="550"/>
      <c r="K58" s="514" t="s">
        <v>9890</v>
      </c>
      <c r="L58" s="514" t="s">
        <v>9891</v>
      </c>
      <c r="M58" s="550"/>
      <c r="N58" s="513" t="s">
        <v>9892</v>
      </c>
      <c r="O58" s="515"/>
      <c r="P58" s="515" t="s">
        <v>950</v>
      </c>
      <c r="Q58" s="515" t="s">
        <v>490</v>
      </c>
      <c r="R58" s="515" t="s">
        <v>95</v>
      </c>
      <c r="S58" s="550"/>
      <c r="T58" s="550"/>
      <c r="U58" s="550"/>
    </row>
    <row r="59">
      <c r="A59" s="513" t="s">
        <v>1731</v>
      </c>
      <c r="B59" s="513" t="s">
        <v>9887</v>
      </c>
      <c r="C59" s="513" t="s">
        <v>9888</v>
      </c>
      <c r="D59" s="513" t="s">
        <v>296</v>
      </c>
      <c r="E59" s="513" t="s">
        <v>8462</v>
      </c>
      <c r="F59" s="513" t="s">
        <v>12</v>
      </c>
      <c r="G59" s="513" t="s">
        <v>545</v>
      </c>
      <c r="H59" s="513" t="s">
        <v>2267</v>
      </c>
      <c r="I59" s="514" t="s">
        <v>9893</v>
      </c>
      <c r="J59" s="592"/>
      <c r="K59" s="514" t="s">
        <v>9894</v>
      </c>
      <c r="L59" s="514" t="s">
        <v>9895</v>
      </c>
      <c r="M59" s="514" t="s">
        <v>9896</v>
      </c>
      <c r="N59" s="550"/>
      <c r="O59" s="515"/>
      <c r="P59" s="515" t="s">
        <v>950</v>
      </c>
      <c r="Q59" s="515" t="s">
        <v>490</v>
      </c>
      <c r="R59" s="515" t="s">
        <v>95</v>
      </c>
      <c r="S59" s="550"/>
      <c r="T59" s="550"/>
      <c r="U59" s="550"/>
    </row>
    <row r="60">
      <c r="A60" s="513" t="s">
        <v>1738</v>
      </c>
      <c r="B60" s="513" t="s">
        <v>9745</v>
      </c>
      <c r="C60" s="550"/>
      <c r="D60" s="513" t="s">
        <v>296</v>
      </c>
      <c r="E60" s="513" t="s">
        <v>8462</v>
      </c>
      <c r="F60" s="513" t="s">
        <v>11</v>
      </c>
      <c r="G60" s="513" t="s">
        <v>545</v>
      </c>
      <c r="H60" s="513" t="s">
        <v>2267</v>
      </c>
      <c r="I60" s="514" t="s">
        <v>9897</v>
      </c>
      <c r="J60" s="550"/>
      <c r="K60" s="514" t="s">
        <v>9898</v>
      </c>
      <c r="L60" s="514" t="s">
        <v>9899</v>
      </c>
      <c r="M60" s="514" t="s">
        <v>9900</v>
      </c>
      <c r="N60" s="550"/>
      <c r="O60" s="515"/>
      <c r="P60" s="552" t="s">
        <v>1541</v>
      </c>
      <c r="Q60" s="547" t="s">
        <v>490</v>
      </c>
      <c r="R60" s="547" t="s">
        <v>95</v>
      </c>
      <c r="S60" s="544"/>
      <c r="T60" s="550"/>
      <c r="U60" s="550"/>
    </row>
    <row r="61">
      <c r="A61" s="513" t="s">
        <v>1744</v>
      </c>
      <c r="B61" s="513" t="s">
        <v>8489</v>
      </c>
      <c r="C61" s="513" t="s">
        <v>3353</v>
      </c>
      <c r="D61" s="513" t="s">
        <v>296</v>
      </c>
      <c r="E61" s="513" t="s">
        <v>5186</v>
      </c>
      <c r="F61" s="513" t="s">
        <v>11</v>
      </c>
      <c r="G61" s="513" t="s">
        <v>588</v>
      </c>
      <c r="H61" s="513" t="s">
        <v>2267</v>
      </c>
      <c r="I61" s="514" t="s">
        <v>9901</v>
      </c>
      <c r="J61" s="550"/>
      <c r="K61" s="514" t="s">
        <v>9902</v>
      </c>
      <c r="L61" s="514" t="s">
        <v>9903</v>
      </c>
      <c r="M61" s="550"/>
      <c r="N61" s="550"/>
      <c r="O61" s="515"/>
      <c r="P61" s="515" t="s">
        <v>1541</v>
      </c>
      <c r="Q61" s="515" t="s">
        <v>490</v>
      </c>
      <c r="R61" s="515" t="s">
        <v>95</v>
      </c>
      <c r="S61" s="550"/>
      <c r="T61" s="550"/>
      <c r="U61" s="550"/>
    </row>
    <row r="62">
      <c r="A62" s="513" t="s">
        <v>1750</v>
      </c>
      <c r="B62" s="513" t="s">
        <v>8489</v>
      </c>
      <c r="C62" s="513" t="s">
        <v>3353</v>
      </c>
      <c r="D62" s="513" t="s">
        <v>296</v>
      </c>
      <c r="E62" s="513" t="s">
        <v>5186</v>
      </c>
      <c r="F62" s="513" t="s">
        <v>11</v>
      </c>
      <c r="G62" s="513" t="s">
        <v>588</v>
      </c>
      <c r="H62" s="513" t="s">
        <v>2267</v>
      </c>
      <c r="I62" s="514" t="s">
        <v>9904</v>
      </c>
      <c r="J62" s="550"/>
      <c r="K62" s="514" t="s">
        <v>9905</v>
      </c>
      <c r="L62" s="514" t="s">
        <v>9906</v>
      </c>
      <c r="M62" s="550"/>
      <c r="N62" s="550"/>
      <c r="O62" s="515"/>
      <c r="P62" s="515" t="s">
        <v>1541</v>
      </c>
      <c r="Q62" s="515" t="s">
        <v>490</v>
      </c>
      <c r="R62" s="515" t="s">
        <v>95</v>
      </c>
      <c r="S62" s="550"/>
      <c r="T62" s="550"/>
      <c r="U62" s="550"/>
    </row>
    <row r="63">
      <c r="A63" s="513" t="s">
        <v>1755</v>
      </c>
      <c r="B63" s="550"/>
      <c r="C63" s="632"/>
      <c r="D63" s="513" t="s">
        <v>296</v>
      </c>
      <c r="E63" s="513" t="s">
        <v>9907</v>
      </c>
      <c r="F63" s="513" t="s">
        <v>11</v>
      </c>
      <c r="G63" s="514" t="s">
        <v>465</v>
      </c>
      <c r="H63" s="533" t="s">
        <v>2267</v>
      </c>
      <c r="I63" s="514" t="s">
        <v>9908</v>
      </c>
      <c r="J63" s="550"/>
      <c r="K63" s="514" t="s">
        <v>9909</v>
      </c>
      <c r="L63" s="514" t="s">
        <v>9910</v>
      </c>
      <c r="M63" s="550"/>
      <c r="N63" s="627" t="s">
        <v>9911</v>
      </c>
      <c r="O63" s="628" t="s">
        <v>9912</v>
      </c>
      <c r="P63" s="552" t="s">
        <v>1541</v>
      </c>
      <c r="Q63" s="547" t="s">
        <v>490</v>
      </c>
      <c r="R63" s="547" t="s">
        <v>95</v>
      </c>
      <c r="S63" s="550"/>
      <c r="T63" s="550"/>
      <c r="U63" s="550"/>
    </row>
    <row r="64">
      <c r="A64" s="513" t="s">
        <v>1761</v>
      </c>
      <c r="B64" s="550"/>
      <c r="C64" s="550"/>
      <c r="D64" s="513" t="s">
        <v>296</v>
      </c>
      <c r="E64" s="513" t="s">
        <v>8462</v>
      </c>
      <c r="F64" s="513" t="s">
        <v>12</v>
      </c>
      <c r="G64" s="513" t="s">
        <v>545</v>
      </c>
      <c r="H64" s="513" t="s">
        <v>2267</v>
      </c>
      <c r="I64" s="514" t="s">
        <v>9913</v>
      </c>
      <c r="J64" s="550"/>
      <c r="K64" s="514" t="s">
        <v>9914</v>
      </c>
      <c r="L64" s="514" t="s">
        <v>9915</v>
      </c>
      <c r="M64" s="514" t="s">
        <v>9916</v>
      </c>
      <c r="N64" s="550"/>
      <c r="O64" s="515"/>
      <c r="P64" s="515" t="s">
        <v>950</v>
      </c>
      <c r="Q64" s="515" t="s">
        <v>490</v>
      </c>
      <c r="R64" s="515" t="s">
        <v>95</v>
      </c>
      <c r="S64" s="544"/>
      <c r="T64" s="550"/>
      <c r="U64" s="550"/>
    </row>
    <row r="65">
      <c r="A65" s="513" t="s">
        <v>1766</v>
      </c>
      <c r="B65" s="513" t="s">
        <v>8469</v>
      </c>
      <c r="C65" s="513" t="s">
        <v>8416</v>
      </c>
      <c r="D65" s="513" t="s">
        <v>296</v>
      </c>
      <c r="E65" s="513" t="s">
        <v>9917</v>
      </c>
      <c r="F65" s="513" t="s">
        <v>11</v>
      </c>
      <c r="G65" s="513" t="s">
        <v>588</v>
      </c>
      <c r="H65" s="513" t="s">
        <v>2267</v>
      </c>
      <c r="I65" s="514" t="s">
        <v>9918</v>
      </c>
      <c r="J65" s="514" t="s">
        <v>9919</v>
      </c>
      <c r="K65" s="514" t="s">
        <v>9920</v>
      </c>
      <c r="L65" s="514" t="s">
        <v>9921</v>
      </c>
      <c r="M65" s="550"/>
      <c r="N65" s="550"/>
      <c r="O65" s="533"/>
      <c r="P65" s="533" t="s">
        <v>9922</v>
      </c>
      <c r="Q65" s="533" t="s">
        <v>215</v>
      </c>
      <c r="R65" s="533" t="s">
        <v>95</v>
      </c>
      <c r="S65" s="515"/>
      <c r="T65" s="550"/>
      <c r="U65" s="550"/>
    </row>
    <row r="66">
      <c r="A66" s="513" t="s">
        <v>1771</v>
      </c>
      <c r="B66" s="516" t="s">
        <v>8469</v>
      </c>
      <c r="C66" s="513" t="s">
        <v>8416</v>
      </c>
      <c r="D66" s="513" t="s">
        <v>296</v>
      </c>
      <c r="E66" s="513" t="s">
        <v>6753</v>
      </c>
      <c r="F66" s="513" t="s">
        <v>11</v>
      </c>
      <c r="G66" s="514" t="s">
        <v>465</v>
      </c>
      <c r="H66" s="513" t="s">
        <v>2267</v>
      </c>
      <c r="I66" s="514" t="s">
        <v>9923</v>
      </c>
      <c r="J66" s="550"/>
      <c r="K66" s="514" t="s">
        <v>9924</v>
      </c>
      <c r="L66" s="514" t="s">
        <v>9925</v>
      </c>
      <c r="M66" s="550"/>
      <c r="N66" s="627" t="s">
        <v>9926</v>
      </c>
      <c r="O66" s="515"/>
      <c r="P66" s="552" t="s">
        <v>479</v>
      </c>
      <c r="Q66" s="533" t="s">
        <v>490</v>
      </c>
      <c r="R66" s="533" t="s">
        <v>95</v>
      </c>
      <c r="S66" s="513"/>
      <c r="T66" s="550"/>
      <c r="U66" s="550"/>
    </row>
    <row r="67">
      <c r="A67" s="513" t="s">
        <v>1775</v>
      </c>
      <c r="B67" s="513" t="s">
        <v>8469</v>
      </c>
      <c r="C67" s="513" t="s">
        <v>8416</v>
      </c>
      <c r="D67" s="513" t="s">
        <v>296</v>
      </c>
      <c r="E67" s="513" t="s">
        <v>6753</v>
      </c>
      <c r="F67" s="513" t="s">
        <v>11</v>
      </c>
      <c r="G67" s="514" t="s">
        <v>465</v>
      </c>
      <c r="H67" s="513" t="s">
        <v>2267</v>
      </c>
      <c r="I67" s="514" t="s">
        <v>8493</v>
      </c>
      <c r="J67" s="550"/>
      <c r="K67" s="514" t="s">
        <v>9927</v>
      </c>
      <c r="L67" s="514" t="s">
        <v>9928</v>
      </c>
      <c r="M67" s="550"/>
      <c r="N67" s="627" t="s">
        <v>9929</v>
      </c>
      <c r="O67" s="515"/>
      <c r="P67" s="552" t="s">
        <v>479</v>
      </c>
      <c r="Q67" s="533" t="s">
        <v>490</v>
      </c>
      <c r="R67" s="547" t="s">
        <v>95</v>
      </c>
      <c r="S67" s="513"/>
      <c r="T67" s="550"/>
      <c r="U67" s="550"/>
    </row>
    <row r="68">
      <c r="A68" s="513" t="s">
        <v>1781</v>
      </c>
      <c r="B68" s="513" t="s">
        <v>8469</v>
      </c>
      <c r="C68" s="513" t="s">
        <v>8416</v>
      </c>
      <c r="D68" s="513" t="s">
        <v>296</v>
      </c>
      <c r="E68" s="513" t="s">
        <v>6753</v>
      </c>
      <c r="F68" s="513" t="s">
        <v>11</v>
      </c>
      <c r="G68" s="514" t="s">
        <v>465</v>
      </c>
      <c r="H68" s="513" t="s">
        <v>2267</v>
      </c>
      <c r="I68" s="514" t="s">
        <v>9930</v>
      </c>
      <c r="J68" s="550"/>
      <c r="K68" s="514" t="s">
        <v>9931</v>
      </c>
      <c r="L68" s="514" t="s">
        <v>9932</v>
      </c>
      <c r="M68" s="550"/>
      <c r="N68" s="627" t="s">
        <v>9926</v>
      </c>
      <c r="O68" s="515"/>
      <c r="P68" s="552" t="s">
        <v>479</v>
      </c>
      <c r="Q68" s="533" t="s">
        <v>490</v>
      </c>
      <c r="R68" s="547" t="s">
        <v>95</v>
      </c>
      <c r="S68" s="513"/>
      <c r="T68" s="550"/>
      <c r="U68" s="550"/>
    </row>
    <row r="69">
      <c r="A69" s="513" t="s">
        <v>1787</v>
      </c>
      <c r="B69" s="513" t="s">
        <v>8469</v>
      </c>
      <c r="C69" s="513" t="s">
        <v>8416</v>
      </c>
      <c r="D69" s="513" t="s">
        <v>296</v>
      </c>
      <c r="E69" s="513" t="s">
        <v>9917</v>
      </c>
      <c r="F69" s="513" t="s">
        <v>11</v>
      </c>
      <c r="G69" s="514" t="s">
        <v>465</v>
      </c>
      <c r="H69" s="513" t="s">
        <v>2267</v>
      </c>
      <c r="I69" s="514" t="s">
        <v>9933</v>
      </c>
      <c r="J69" s="550"/>
      <c r="K69" s="514" t="s">
        <v>9934</v>
      </c>
      <c r="L69" s="514" t="s">
        <v>9935</v>
      </c>
      <c r="M69" s="550"/>
      <c r="N69" s="627" t="s">
        <v>9936</v>
      </c>
      <c r="O69" s="531"/>
      <c r="P69" s="531">
        <v>45509.0</v>
      </c>
      <c r="Q69" s="533" t="s">
        <v>490</v>
      </c>
      <c r="R69" s="533" t="s">
        <v>95</v>
      </c>
      <c r="S69" s="544"/>
      <c r="T69" s="550"/>
      <c r="U69" s="550"/>
    </row>
    <row r="70">
      <c r="A70" s="513" t="s">
        <v>1792</v>
      </c>
      <c r="B70" s="513" t="s">
        <v>9697</v>
      </c>
      <c r="C70" s="513" t="s">
        <v>2315</v>
      </c>
      <c r="D70" s="513" t="s">
        <v>296</v>
      </c>
      <c r="E70" s="550"/>
      <c r="F70" s="513" t="s">
        <v>11</v>
      </c>
      <c r="G70" s="513" t="s">
        <v>588</v>
      </c>
      <c r="H70" s="513" t="s">
        <v>2267</v>
      </c>
      <c r="I70" s="514" t="s">
        <v>9937</v>
      </c>
      <c r="J70" s="550"/>
      <c r="K70" s="514" t="s">
        <v>9938</v>
      </c>
      <c r="L70" s="514" t="s">
        <v>9937</v>
      </c>
      <c r="M70" s="550"/>
      <c r="N70" s="550"/>
      <c r="O70" s="515"/>
      <c r="P70" s="515" t="s">
        <v>1541</v>
      </c>
      <c r="Q70" s="515" t="s">
        <v>490</v>
      </c>
      <c r="R70" s="515" t="s">
        <v>95</v>
      </c>
      <c r="S70" s="550"/>
      <c r="T70" s="550"/>
      <c r="U70" s="550"/>
    </row>
    <row r="71">
      <c r="A71" s="513" t="s">
        <v>1798</v>
      </c>
      <c r="B71" s="550"/>
      <c r="C71" s="550"/>
      <c r="D71" s="513" t="s">
        <v>296</v>
      </c>
      <c r="E71" s="513" t="s">
        <v>6753</v>
      </c>
      <c r="F71" s="513" t="s">
        <v>12</v>
      </c>
      <c r="G71" s="514" t="s">
        <v>465</v>
      </c>
      <c r="H71" s="513" t="s">
        <v>2267</v>
      </c>
      <c r="I71" s="514" t="s">
        <v>9939</v>
      </c>
      <c r="J71" s="550"/>
      <c r="K71" s="514" t="s">
        <v>9940</v>
      </c>
      <c r="L71" s="514" t="s">
        <v>9939</v>
      </c>
      <c r="M71" s="550"/>
      <c r="N71" s="513" t="s">
        <v>9941</v>
      </c>
      <c r="O71" s="515"/>
      <c r="P71" s="552" t="s">
        <v>950</v>
      </c>
      <c r="Q71" s="533" t="s">
        <v>490</v>
      </c>
      <c r="R71" s="533" t="s">
        <v>95</v>
      </c>
      <c r="S71" s="550"/>
      <c r="T71" s="550"/>
      <c r="U71" s="550"/>
    </row>
    <row r="72">
      <c r="A72" s="513" t="s">
        <v>1804</v>
      </c>
      <c r="B72" s="513" t="s">
        <v>7216</v>
      </c>
      <c r="C72" s="550"/>
      <c r="D72" s="513" t="s">
        <v>296</v>
      </c>
      <c r="E72" s="513" t="s">
        <v>7158</v>
      </c>
      <c r="F72" s="513" t="s">
        <v>11</v>
      </c>
      <c r="G72" s="513" t="s">
        <v>545</v>
      </c>
      <c r="H72" s="533" t="s">
        <v>2267</v>
      </c>
      <c r="I72" s="514" t="s">
        <v>9942</v>
      </c>
      <c r="J72" s="514" t="s">
        <v>9943</v>
      </c>
      <c r="K72" s="514" t="s">
        <v>9944</v>
      </c>
      <c r="L72" s="514" t="s">
        <v>9945</v>
      </c>
      <c r="M72" s="550"/>
      <c r="N72" s="605"/>
      <c r="O72" s="533"/>
      <c r="P72" s="533" t="s">
        <v>479</v>
      </c>
      <c r="Q72" s="533" t="s">
        <v>490</v>
      </c>
      <c r="R72" s="533" t="s">
        <v>95</v>
      </c>
      <c r="S72" s="606"/>
      <c r="T72" s="550"/>
      <c r="U72" s="550"/>
    </row>
    <row r="73">
      <c r="A73" s="513" t="s">
        <v>1810</v>
      </c>
      <c r="B73" s="544" t="s">
        <v>9946</v>
      </c>
      <c r="C73" s="550"/>
      <c r="D73" s="513" t="s">
        <v>296</v>
      </c>
      <c r="E73" s="513" t="s">
        <v>7158</v>
      </c>
      <c r="F73" s="513" t="s">
        <v>12</v>
      </c>
      <c r="G73" s="513" t="s">
        <v>545</v>
      </c>
      <c r="H73" s="533" t="s">
        <v>2267</v>
      </c>
      <c r="I73" s="514" t="s">
        <v>9947</v>
      </c>
      <c r="J73" s="550"/>
      <c r="K73" s="514" t="s">
        <v>9948</v>
      </c>
      <c r="L73" s="514" t="s">
        <v>9949</v>
      </c>
      <c r="M73" s="545" t="s">
        <v>9950</v>
      </c>
      <c r="N73" s="550"/>
      <c r="O73" s="533"/>
      <c r="P73" s="533" t="s">
        <v>950</v>
      </c>
      <c r="Q73" s="533" t="s">
        <v>490</v>
      </c>
      <c r="R73" s="533" t="s">
        <v>95</v>
      </c>
      <c r="S73" s="606"/>
      <c r="T73" s="550"/>
      <c r="U73" s="550"/>
    </row>
    <row r="74">
      <c r="A74" s="513" t="s">
        <v>1815</v>
      </c>
      <c r="B74" s="550"/>
      <c r="C74" s="550"/>
      <c r="D74" s="513" t="s">
        <v>296</v>
      </c>
      <c r="E74" s="513" t="s">
        <v>8462</v>
      </c>
      <c r="F74" s="513" t="s">
        <v>11</v>
      </c>
      <c r="G74" s="513" t="s">
        <v>545</v>
      </c>
      <c r="H74" s="533" t="s">
        <v>2267</v>
      </c>
      <c r="I74" s="514" t="s">
        <v>7174</v>
      </c>
      <c r="J74" s="550"/>
      <c r="K74" s="514" t="s">
        <v>7175</v>
      </c>
      <c r="L74" s="514" t="s">
        <v>7176</v>
      </c>
      <c r="M74" s="514" t="s">
        <v>9951</v>
      </c>
      <c r="N74" s="605"/>
      <c r="O74" s="533"/>
      <c r="P74" s="533" t="s">
        <v>479</v>
      </c>
      <c r="Q74" s="533" t="s">
        <v>490</v>
      </c>
      <c r="R74" s="533" t="s">
        <v>95</v>
      </c>
      <c r="S74" s="606"/>
      <c r="T74" s="550"/>
      <c r="U74" s="550"/>
    </row>
    <row r="75">
      <c r="A75" s="513" t="s">
        <v>1821</v>
      </c>
      <c r="B75" s="550"/>
      <c r="C75" s="550"/>
      <c r="D75" s="513" t="s">
        <v>296</v>
      </c>
      <c r="E75" s="513" t="s">
        <v>8462</v>
      </c>
      <c r="F75" s="513" t="s">
        <v>12</v>
      </c>
      <c r="G75" s="513" t="s">
        <v>545</v>
      </c>
      <c r="H75" s="533" t="s">
        <v>2267</v>
      </c>
      <c r="I75" s="514" t="s">
        <v>9952</v>
      </c>
      <c r="J75" s="550"/>
      <c r="K75" s="514" t="s">
        <v>7179</v>
      </c>
      <c r="L75" s="514" t="s">
        <v>7180</v>
      </c>
      <c r="M75" s="514" t="s">
        <v>9953</v>
      </c>
      <c r="N75" s="550"/>
      <c r="O75" s="533"/>
      <c r="P75" s="533" t="s">
        <v>950</v>
      </c>
      <c r="Q75" s="533" t="s">
        <v>490</v>
      </c>
      <c r="R75" s="533" t="s">
        <v>95</v>
      </c>
      <c r="S75" s="550"/>
      <c r="T75" s="550"/>
      <c r="U75" s="550"/>
    </row>
    <row r="76">
      <c r="A76" s="513" t="s">
        <v>1827</v>
      </c>
      <c r="B76" s="513" t="s">
        <v>7216</v>
      </c>
      <c r="C76" s="550"/>
      <c r="D76" s="513" t="s">
        <v>296</v>
      </c>
      <c r="E76" s="513" t="s">
        <v>8462</v>
      </c>
      <c r="F76" s="513" t="s">
        <v>11</v>
      </c>
      <c r="G76" s="513" t="s">
        <v>545</v>
      </c>
      <c r="H76" s="513" t="s">
        <v>2267</v>
      </c>
      <c r="I76" s="514" t="s">
        <v>9954</v>
      </c>
      <c r="J76" s="550"/>
      <c r="K76" s="514" t="s">
        <v>9955</v>
      </c>
      <c r="L76" s="514" t="s">
        <v>9956</v>
      </c>
      <c r="M76" s="515" t="s">
        <v>9957</v>
      </c>
      <c r="N76" s="550"/>
      <c r="O76" s="533"/>
      <c r="P76" s="533" t="s">
        <v>479</v>
      </c>
      <c r="Q76" s="533" t="s">
        <v>490</v>
      </c>
      <c r="R76" s="533" t="s">
        <v>95</v>
      </c>
      <c r="S76" s="606"/>
      <c r="T76" s="550"/>
      <c r="U76" s="550"/>
    </row>
    <row r="77">
      <c r="A77" s="513" t="s">
        <v>1833</v>
      </c>
      <c r="B77" s="513" t="s">
        <v>7216</v>
      </c>
      <c r="C77" s="550"/>
      <c r="D77" s="513" t="s">
        <v>296</v>
      </c>
      <c r="E77" s="513" t="s">
        <v>9917</v>
      </c>
      <c r="F77" s="513" t="s">
        <v>11</v>
      </c>
      <c r="G77" s="513" t="s">
        <v>545</v>
      </c>
      <c r="H77" s="513" t="s">
        <v>2267</v>
      </c>
      <c r="I77" s="514" t="s">
        <v>9958</v>
      </c>
      <c r="J77" s="550"/>
      <c r="K77" s="514" t="s">
        <v>9959</v>
      </c>
      <c r="L77" s="514" t="s">
        <v>9960</v>
      </c>
      <c r="M77" s="515" t="s">
        <v>9961</v>
      </c>
      <c r="N77" s="550"/>
      <c r="O77" s="533"/>
      <c r="P77" s="533" t="s">
        <v>479</v>
      </c>
      <c r="Q77" s="533" t="s">
        <v>490</v>
      </c>
      <c r="R77" s="533" t="s">
        <v>95</v>
      </c>
      <c r="S77" s="606"/>
      <c r="T77" s="550"/>
      <c r="U77" s="550"/>
    </row>
    <row r="78">
      <c r="A78" s="513" t="s">
        <v>1838</v>
      </c>
      <c r="B78" s="513" t="s">
        <v>7216</v>
      </c>
      <c r="C78" s="550"/>
      <c r="D78" s="513" t="s">
        <v>296</v>
      </c>
      <c r="E78" s="513" t="s">
        <v>8462</v>
      </c>
      <c r="F78" s="513" t="s">
        <v>12</v>
      </c>
      <c r="G78" s="513" t="s">
        <v>545</v>
      </c>
      <c r="H78" s="513" t="s">
        <v>2267</v>
      </c>
      <c r="I78" s="514" t="s">
        <v>9962</v>
      </c>
      <c r="J78" s="550"/>
      <c r="K78" s="514" t="s">
        <v>9963</v>
      </c>
      <c r="L78" s="514" t="s">
        <v>9964</v>
      </c>
      <c r="M78" s="550"/>
      <c r="N78" s="550"/>
      <c r="O78" s="533"/>
      <c r="P78" s="533" t="s">
        <v>950</v>
      </c>
      <c r="Q78" s="533" t="s">
        <v>490</v>
      </c>
      <c r="R78" s="533" t="s">
        <v>95</v>
      </c>
      <c r="S78" s="550"/>
      <c r="T78" s="550"/>
      <c r="U78" s="550"/>
    </row>
    <row r="79">
      <c r="A79" s="513" t="s">
        <v>1843</v>
      </c>
      <c r="B79" s="513" t="s">
        <v>7216</v>
      </c>
      <c r="C79" s="550"/>
      <c r="D79" s="513" t="s">
        <v>296</v>
      </c>
      <c r="E79" s="513" t="s">
        <v>8462</v>
      </c>
      <c r="F79" s="513" t="s">
        <v>11</v>
      </c>
      <c r="G79" s="513" t="s">
        <v>545</v>
      </c>
      <c r="H79" s="513" t="s">
        <v>2267</v>
      </c>
      <c r="I79" s="514" t="s">
        <v>9965</v>
      </c>
      <c r="J79" s="550"/>
      <c r="K79" s="514" t="s">
        <v>9966</v>
      </c>
      <c r="L79" s="514" t="s">
        <v>9967</v>
      </c>
      <c r="M79" s="515" t="s">
        <v>9961</v>
      </c>
      <c r="N79" s="550"/>
      <c r="O79" s="533"/>
      <c r="P79" s="533" t="s">
        <v>479</v>
      </c>
      <c r="Q79" s="533" t="s">
        <v>490</v>
      </c>
      <c r="R79" s="533" t="s">
        <v>95</v>
      </c>
      <c r="S79" s="610"/>
      <c r="T79" s="550"/>
      <c r="U79" s="550"/>
    </row>
    <row r="80">
      <c r="A80" s="513" t="s">
        <v>1848</v>
      </c>
      <c r="B80" s="516" t="s">
        <v>7216</v>
      </c>
      <c r="C80" s="550"/>
      <c r="D80" s="513" t="s">
        <v>296</v>
      </c>
      <c r="E80" s="513" t="s">
        <v>8462</v>
      </c>
      <c r="F80" s="513" t="s">
        <v>11</v>
      </c>
      <c r="G80" s="513" t="s">
        <v>545</v>
      </c>
      <c r="H80" s="513" t="s">
        <v>2267</v>
      </c>
      <c r="I80" s="514" t="s">
        <v>9968</v>
      </c>
      <c r="J80" s="550"/>
      <c r="K80" s="514" t="s">
        <v>9966</v>
      </c>
      <c r="L80" s="514" t="s">
        <v>9969</v>
      </c>
      <c r="M80" s="515" t="s">
        <v>9970</v>
      </c>
      <c r="N80" s="550"/>
      <c r="O80" s="533"/>
      <c r="P80" s="533" t="s">
        <v>479</v>
      </c>
      <c r="Q80" s="533" t="s">
        <v>490</v>
      </c>
      <c r="R80" s="533" t="s">
        <v>95</v>
      </c>
      <c r="S80" s="610"/>
      <c r="T80" s="550"/>
      <c r="U80" s="550"/>
    </row>
    <row r="81">
      <c r="A81" s="513" t="s">
        <v>1853</v>
      </c>
      <c r="B81" s="513" t="s">
        <v>7216</v>
      </c>
      <c r="C81" s="550"/>
      <c r="D81" s="513" t="s">
        <v>296</v>
      </c>
      <c r="E81" s="513" t="s">
        <v>8462</v>
      </c>
      <c r="F81" s="513" t="s">
        <v>11</v>
      </c>
      <c r="G81" s="513" t="s">
        <v>545</v>
      </c>
      <c r="H81" s="513" t="s">
        <v>2267</v>
      </c>
      <c r="I81" s="514" t="s">
        <v>9971</v>
      </c>
      <c r="J81" s="550"/>
      <c r="K81" s="514" t="s">
        <v>9972</v>
      </c>
      <c r="L81" s="514" t="s">
        <v>9973</v>
      </c>
      <c r="M81" s="514" t="s">
        <v>9974</v>
      </c>
      <c r="N81" s="550"/>
      <c r="O81" s="533"/>
      <c r="P81" s="533" t="s">
        <v>479</v>
      </c>
      <c r="Q81" s="533" t="s">
        <v>490</v>
      </c>
      <c r="R81" s="533" t="s">
        <v>95</v>
      </c>
      <c r="S81" s="610"/>
      <c r="T81" s="550"/>
      <c r="U81" s="550"/>
    </row>
    <row r="82">
      <c r="A82" s="513" t="s">
        <v>1858</v>
      </c>
      <c r="B82" s="516" t="s">
        <v>7216</v>
      </c>
      <c r="C82" s="550"/>
      <c r="D82" s="513" t="s">
        <v>296</v>
      </c>
      <c r="E82" s="513" t="s">
        <v>8462</v>
      </c>
      <c r="F82" s="513" t="s">
        <v>11</v>
      </c>
      <c r="G82" s="513" t="s">
        <v>545</v>
      </c>
      <c r="H82" s="513" t="s">
        <v>2267</v>
      </c>
      <c r="I82" s="514" t="s">
        <v>9975</v>
      </c>
      <c r="J82" s="550"/>
      <c r="K82" s="514" t="s">
        <v>9976</v>
      </c>
      <c r="L82" s="514" t="s">
        <v>9977</v>
      </c>
      <c r="M82" s="515" t="s">
        <v>9978</v>
      </c>
      <c r="N82" s="550"/>
      <c r="O82" s="533"/>
      <c r="P82" s="533" t="s">
        <v>479</v>
      </c>
      <c r="Q82" s="533" t="s">
        <v>490</v>
      </c>
      <c r="R82" s="533" t="s">
        <v>95</v>
      </c>
      <c r="S82" s="610"/>
      <c r="T82" s="550"/>
      <c r="U82" s="550"/>
    </row>
    <row r="83">
      <c r="A83" s="513" t="s">
        <v>1863</v>
      </c>
      <c r="B83" s="513" t="s">
        <v>7216</v>
      </c>
      <c r="C83" s="550"/>
      <c r="D83" s="513" t="s">
        <v>296</v>
      </c>
      <c r="E83" s="550"/>
      <c r="F83" s="513" t="s">
        <v>12</v>
      </c>
      <c r="G83" s="513" t="s">
        <v>545</v>
      </c>
      <c r="H83" s="513" t="s">
        <v>2267</v>
      </c>
      <c r="I83" s="514" t="s">
        <v>9979</v>
      </c>
      <c r="J83" s="550"/>
      <c r="K83" s="514" t="s">
        <v>9980</v>
      </c>
      <c r="L83" s="514" t="s">
        <v>9981</v>
      </c>
      <c r="M83" s="514" t="s">
        <v>9982</v>
      </c>
      <c r="N83" s="550"/>
      <c r="O83" s="533"/>
      <c r="P83" s="533" t="s">
        <v>950</v>
      </c>
      <c r="Q83" s="533" t="s">
        <v>490</v>
      </c>
      <c r="R83" s="533" t="s">
        <v>95</v>
      </c>
      <c r="S83" s="550"/>
      <c r="T83" s="550"/>
      <c r="U83" s="550"/>
    </row>
    <row r="84">
      <c r="A84" s="513" t="s">
        <v>1869</v>
      </c>
      <c r="B84" s="513" t="s">
        <v>7216</v>
      </c>
      <c r="C84" s="550"/>
      <c r="D84" s="513" t="s">
        <v>296</v>
      </c>
      <c r="E84" s="550"/>
      <c r="F84" s="513" t="s">
        <v>11</v>
      </c>
      <c r="G84" s="513" t="s">
        <v>545</v>
      </c>
      <c r="H84" s="513" t="s">
        <v>2267</v>
      </c>
      <c r="I84" s="514" t="s">
        <v>9983</v>
      </c>
      <c r="J84" s="550"/>
      <c r="K84" s="514" t="s">
        <v>9984</v>
      </c>
      <c r="L84" s="514" t="s">
        <v>9985</v>
      </c>
      <c r="M84" s="514" t="s">
        <v>9986</v>
      </c>
      <c r="N84" s="550"/>
      <c r="O84" s="533"/>
      <c r="P84" s="533" t="s">
        <v>479</v>
      </c>
      <c r="Q84" s="533" t="s">
        <v>490</v>
      </c>
      <c r="R84" s="533" t="s">
        <v>95</v>
      </c>
      <c r="S84" s="550"/>
      <c r="T84" s="550"/>
      <c r="U84" s="550"/>
    </row>
    <row r="85">
      <c r="A85" s="513" t="s">
        <v>1875</v>
      </c>
      <c r="B85" s="516" t="s">
        <v>7216</v>
      </c>
      <c r="C85" s="550"/>
      <c r="D85" s="513" t="s">
        <v>296</v>
      </c>
      <c r="E85" s="550"/>
      <c r="F85" s="513" t="s">
        <v>11</v>
      </c>
      <c r="G85" s="513" t="s">
        <v>545</v>
      </c>
      <c r="H85" s="513" t="s">
        <v>2267</v>
      </c>
      <c r="I85" s="514" t="s">
        <v>9987</v>
      </c>
      <c r="J85" s="550"/>
      <c r="K85" s="514" t="s">
        <v>9988</v>
      </c>
      <c r="L85" s="514" t="s">
        <v>9989</v>
      </c>
      <c r="M85" s="514" t="s">
        <v>9982</v>
      </c>
      <c r="N85" s="550"/>
      <c r="O85" s="533"/>
      <c r="P85" s="533" t="s">
        <v>950</v>
      </c>
      <c r="Q85" s="533" t="s">
        <v>490</v>
      </c>
      <c r="R85" s="533" t="s">
        <v>95</v>
      </c>
      <c r="S85" s="550"/>
      <c r="T85" s="550"/>
      <c r="U85" s="550"/>
    </row>
    <row r="86">
      <c r="A86" s="513" t="s">
        <v>1878</v>
      </c>
      <c r="B86" s="516" t="s">
        <v>7216</v>
      </c>
      <c r="C86" s="550"/>
      <c r="D86" s="513" t="s">
        <v>296</v>
      </c>
      <c r="E86" s="550"/>
      <c r="F86" s="513" t="s">
        <v>11</v>
      </c>
      <c r="G86" s="513" t="s">
        <v>545</v>
      </c>
      <c r="H86" s="513" t="s">
        <v>2267</v>
      </c>
      <c r="I86" s="514" t="s">
        <v>9990</v>
      </c>
      <c r="J86" s="550"/>
      <c r="K86" s="514" t="s">
        <v>9991</v>
      </c>
      <c r="L86" s="514" t="s">
        <v>9992</v>
      </c>
      <c r="M86" s="514" t="s">
        <v>9993</v>
      </c>
      <c r="N86" s="550"/>
      <c r="O86" s="533"/>
      <c r="P86" s="533" t="s">
        <v>950</v>
      </c>
      <c r="Q86" s="533" t="s">
        <v>490</v>
      </c>
      <c r="R86" s="533" t="s">
        <v>95</v>
      </c>
      <c r="S86" s="605"/>
      <c r="T86" s="550"/>
      <c r="U86" s="550"/>
    </row>
    <row r="87">
      <c r="A87" s="513" t="s">
        <v>1884</v>
      </c>
      <c r="B87" s="513" t="s">
        <v>7216</v>
      </c>
      <c r="C87" s="550"/>
      <c r="D87" s="513" t="s">
        <v>296</v>
      </c>
      <c r="E87" s="550"/>
      <c r="F87" s="513" t="s">
        <v>11</v>
      </c>
      <c r="G87" s="513" t="s">
        <v>545</v>
      </c>
      <c r="H87" s="513" t="s">
        <v>2267</v>
      </c>
      <c r="I87" s="514" t="s">
        <v>9994</v>
      </c>
      <c r="J87" s="550"/>
      <c r="K87" s="514" t="s">
        <v>9995</v>
      </c>
      <c r="L87" s="514" t="s">
        <v>9996</v>
      </c>
      <c r="M87" s="514" t="s">
        <v>9997</v>
      </c>
      <c r="N87" s="550"/>
      <c r="O87" s="533"/>
      <c r="P87" s="533" t="s">
        <v>950</v>
      </c>
      <c r="Q87" s="533" t="s">
        <v>490</v>
      </c>
      <c r="R87" s="533" t="s">
        <v>95</v>
      </c>
      <c r="S87" s="610"/>
      <c r="T87" s="550"/>
      <c r="U87" s="550"/>
    </row>
    <row r="88">
      <c r="A88" s="513" t="s">
        <v>1889</v>
      </c>
      <c r="B88" s="513" t="s">
        <v>7216</v>
      </c>
      <c r="C88" s="550"/>
      <c r="D88" s="513" t="s">
        <v>296</v>
      </c>
      <c r="E88" s="550"/>
      <c r="F88" s="513" t="s">
        <v>11</v>
      </c>
      <c r="G88" s="513" t="s">
        <v>545</v>
      </c>
      <c r="H88" s="513" t="s">
        <v>2267</v>
      </c>
      <c r="I88" s="514" t="s">
        <v>9998</v>
      </c>
      <c r="J88" s="550"/>
      <c r="K88" s="514" t="s">
        <v>9999</v>
      </c>
      <c r="L88" s="514" t="s">
        <v>10000</v>
      </c>
      <c r="M88" s="514" t="s">
        <v>10001</v>
      </c>
      <c r="N88" s="550"/>
      <c r="O88" s="533"/>
      <c r="P88" s="533" t="s">
        <v>950</v>
      </c>
      <c r="Q88" s="533" t="s">
        <v>490</v>
      </c>
      <c r="R88" s="533" t="s">
        <v>95</v>
      </c>
      <c r="S88" s="550"/>
      <c r="T88" s="550"/>
      <c r="U88" s="550"/>
    </row>
    <row r="89">
      <c r="A89" s="513" t="s">
        <v>1895</v>
      </c>
      <c r="B89" s="513" t="s">
        <v>7216</v>
      </c>
      <c r="C89" s="550"/>
      <c r="D89" s="513" t="s">
        <v>296</v>
      </c>
      <c r="E89" s="550"/>
      <c r="F89" s="513" t="s">
        <v>11</v>
      </c>
      <c r="G89" s="513" t="s">
        <v>545</v>
      </c>
      <c r="H89" s="513" t="s">
        <v>2267</v>
      </c>
      <c r="I89" s="514" t="s">
        <v>10002</v>
      </c>
      <c r="J89" s="550"/>
      <c r="K89" s="514" t="s">
        <v>10003</v>
      </c>
      <c r="L89" s="514" t="s">
        <v>10004</v>
      </c>
      <c r="M89" s="514" t="s">
        <v>10005</v>
      </c>
      <c r="N89" s="550"/>
      <c r="O89" s="533"/>
      <c r="P89" s="533" t="s">
        <v>950</v>
      </c>
      <c r="Q89" s="533" t="s">
        <v>490</v>
      </c>
      <c r="R89" s="533" t="s">
        <v>95</v>
      </c>
      <c r="S89" s="605"/>
      <c r="T89" s="550"/>
      <c r="U89" s="550"/>
    </row>
    <row r="90">
      <c r="A90" s="513" t="s">
        <v>1897</v>
      </c>
      <c r="B90" s="513" t="s">
        <v>7216</v>
      </c>
      <c r="C90" s="550"/>
      <c r="D90" s="513" t="s">
        <v>296</v>
      </c>
      <c r="E90" s="550"/>
      <c r="F90" s="513" t="s">
        <v>12</v>
      </c>
      <c r="G90" s="513" t="s">
        <v>545</v>
      </c>
      <c r="H90" s="513" t="s">
        <v>2267</v>
      </c>
      <c r="I90" s="514" t="s">
        <v>10006</v>
      </c>
      <c r="J90" s="550"/>
      <c r="K90" s="514" t="s">
        <v>10007</v>
      </c>
      <c r="L90" s="514" t="s">
        <v>10008</v>
      </c>
      <c r="M90" s="514" t="s">
        <v>10009</v>
      </c>
      <c r="N90" s="550"/>
      <c r="O90" s="533"/>
      <c r="P90" s="533" t="s">
        <v>950</v>
      </c>
      <c r="Q90" s="533" t="s">
        <v>490</v>
      </c>
      <c r="R90" s="533" t="s">
        <v>95</v>
      </c>
      <c r="S90" s="610"/>
      <c r="T90" s="550"/>
      <c r="U90" s="550"/>
    </row>
    <row r="91">
      <c r="A91" s="513" t="s">
        <v>1901</v>
      </c>
      <c r="B91" s="516" t="s">
        <v>7216</v>
      </c>
      <c r="C91" s="550"/>
      <c r="D91" s="513" t="s">
        <v>296</v>
      </c>
      <c r="E91" s="550"/>
      <c r="F91" s="513" t="s">
        <v>11</v>
      </c>
      <c r="G91" s="513" t="s">
        <v>545</v>
      </c>
      <c r="H91" s="513" t="s">
        <v>2267</v>
      </c>
      <c r="I91" s="514" t="s">
        <v>10010</v>
      </c>
      <c r="J91" s="550"/>
      <c r="K91" s="514" t="s">
        <v>10011</v>
      </c>
      <c r="L91" s="514" t="s">
        <v>10012</v>
      </c>
      <c r="M91" s="514" t="s">
        <v>9986</v>
      </c>
      <c r="N91" s="550"/>
      <c r="O91" s="533"/>
      <c r="P91" s="533" t="s">
        <v>950</v>
      </c>
      <c r="Q91" s="533" t="s">
        <v>490</v>
      </c>
      <c r="R91" s="533" t="s">
        <v>95</v>
      </c>
      <c r="S91" s="610"/>
      <c r="T91" s="550"/>
      <c r="U91" s="550"/>
    </row>
    <row r="92">
      <c r="A92" s="513" t="s">
        <v>1905</v>
      </c>
      <c r="B92" s="550"/>
      <c r="C92" s="550"/>
      <c r="D92" s="513" t="s">
        <v>296</v>
      </c>
      <c r="E92" s="550"/>
      <c r="F92" s="513" t="s">
        <v>12</v>
      </c>
      <c r="G92" s="513" t="s">
        <v>545</v>
      </c>
      <c r="H92" s="513" t="s">
        <v>2267</v>
      </c>
      <c r="I92" s="514" t="s">
        <v>10013</v>
      </c>
      <c r="J92" s="550"/>
      <c r="K92" s="514" t="s">
        <v>10014</v>
      </c>
      <c r="L92" s="514" t="s">
        <v>10015</v>
      </c>
      <c r="M92" s="514" t="s">
        <v>10016</v>
      </c>
      <c r="N92" s="550"/>
      <c r="O92" s="533"/>
      <c r="P92" s="533" t="s">
        <v>950</v>
      </c>
      <c r="Q92" s="533" t="s">
        <v>490</v>
      </c>
      <c r="R92" s="533" t="s">
        <v>95</v>
      </c>
      <c r="S92" s="550"/>
      <c r="T92" s="550"/>
      <c r="U92" s="550"/>
    </row>
    <row r="93">
      <c r="A93" s="513" t="s">
        <v>1910</v>
      </c>
      <c r="B93" s="513" t="s">
        <v>10017</v>
      </c>
      <c r="C93" s="550"/>
      <c r="D93" s="513" t="s">
        <v>296</v>
      </c>
      <c r="E93" s="513" t="s">
        <v>8462</v>
      </c>
      <c r="F93" s="513" t="s">
        <v>12</v>
      </c>
      <c r="G93" s="513" t="s">
        <v>545</v>
      </c>
      <c r="H93" s="513" t="s">
        <v>2267</v>
      </c>
      <c r="I93" s="514" t="s">
        <v>10018</v>
      </c>
      <c r="J93" s="550"/>
      <c r="K93" s="514" t="s">
        <v>10019</v>
      </c>
      <c r="L93" s="514" t="s">
        <v>10020</v>
      </c>
      <c r="M93" s="514" t="s">
        <v>10021</v>
      </c>
      <c r="N93" s="550"/>
      <c r="O93" s="533"/>
      <c r="P93" s="533" t="s">
        <v>950</v>
      </c>
      <c r="Q93" s="533" t="s">
        <v>490</v>
      </c>
      <c r="R93" s="533" t="s">
        <v>95</v>
      </c>
      <c r="S93" s="605"/>
      <c r="T93" s="550"/>
      <c r="U93" s="550"/>
    </row>
    <row r="94">
      <c r="A94" s="513" t="s">
        <v>1915</v>
      </c>
      <c r="B94" s="513" t="s">
        <v>9716</v>
      </c>
      <c r="C94" s="513" t="s">
        <v>2795</v>
      </c>
      <c r="D94" s="513" t="s">
        <v>296</v>
      </c>
      <c r="E94" s="513" t="s">
        <v>10022</v>
      </c>
      <c r="F94" s="513" t="s">
        <v>11</v>
      </c>
      <c r="G94" s="513" t="s">
        <v>545</v>
      </c>
      <c r="H94" s="513" t="s">
        <v>2267</v>
      </c>
      <c r="I94" s="514" t="s">
        <v>10023</v>
      </c>
      <c r="J94" s="514" t="s">
        <v>9718</v>
      </c>
      <c r="K94" s="514" t="s">
        <v>10024</v>
      </c>
      <c r="L94" s="514" t="s">
        <v>10025</v>
      </c>
      <c r="M94" s="550"/>
      <c r="N94" s="550"/>
      <c r="O94" s="531"/>
      <c r="P94" s="531">
        <v>45540.0</v>
      </c>
      <c r="Q94" s="533" t="s">
        <v>215</v>
      </c>
      <c r="R94" s="533" t="s">
        <v>95</v>
      </c>
      <c r="S94" s="544"/>
      <c r="T94" s="550"/>
      <c r="U94" s="550"/>
    </row>
    <row r="95">
      <c r="A95" s="513" t="s">
        <v>1920</v>
      </c>
      <c r="B95" s="513" t="s">
        <v>9838</v>
      </c>
      <c r="C95" s="513">
        <v>3.7</v>
      </c>
      <c r="D95" s="513" t="s">
        <v>296</v>
      </c>
      <c r="E95" s="513" t="s">
        <v>10022</v>
      </c>
      <c r="F95" s="513" t="s">
        <v>11</v>
      </c>
      <c r="G95" s="514" t="s">
        <v>465</v>
      </c>
      <c r="H95" s="513" t="s">
        <v>2267</v>
      </c>
      <c r="I95" s="514" t="s">
        <v>10026</v>
      </c>
      <c r="J95" s="550"/>
      <c r="K95" s="514" t="s">
        <v>10027</v>
      </c>
      <c r="L95" s="514" t="s">
        <v>10028</v>
      </c>
      <c r="M95" s="550"/>
      <c r="N95" s="627" t="s">
        <v>10029</v>
      </c>
      <c r="O95" s="533"/>
      <c r="P95" s="533" t="s">
        <v>479</v>
      </c>
      <c r="Q95" s="547" t="s">
        <v>490</v>
      </c>
      <c r="R95" s="547" t="s">
        <v>95</v>
      </c>
      <c r="S95" s="550"/>
      <c r="T95" s="550"/>
      <c r="U95" s="550"/>
    </row>
    <row r="96">
      <c r="A96" s="513" t="s">
        <v>1927</v>
      </c>
      <c r="B96" s="513" t="s">
        <v>10030</v>
      </c>
      <c r="C96" s="513" t="s">
        <v>6865</v>
      </c>
      <c r="D96" s="513" t="s">
        <v>296</v>
      </c>
      <c r="E96" s="513" t="s">
        <v>10022</v>
      </c>
      <c r="F96" s="513" t="s">
        <v>11</v>
      </c>
      <c r="G96" s="514" t="s">
        <v>465</v>
      </c>
      <c r="H96" s="513" t="s">
        <v>2267</v>
      </c>
      <c r="I96" s="514" t="s">
        <v>10031</v>
      </c>
      <c r="J96" s="550"/>
      <c r="K96" s="514" t="s">
        <v>10032</v>
      </c>
      <c r="L96" s="514" t="s">
        <v>10033</v>
      </c>
      <c r="M96" s="550"/>
      <c r="N96" s="627" t="s">
        <v>10034</v>
      </c>
      <c r="O96" s="533"/>
      <c r="P96" s="533" t="s">
        <v>479</v>
      </c>
      <c r="Q96" s="547" t="s">
        <v>490</v>
      </c>
      <c r="R96" s="547" t="s">
        <v>95</v>
      </c>
      <c r="S96" s="550"/>
      <c r="T96" s="550"/>
      <c r="U96" s="550"/>
    </row>
    <row r="97">
      <c r="A97" s="513" t="s">
        <v>1933</v>
      </c>
      <c r="B97" s="513" t="s">
        <v>10035</v>
      </c>
      <c r="C97" s="513" t="s">
        <v>3353</v>
      </c>
      <c r="D97" s="513" t="s">
        <v>296</v>
      </c>
      <c r="E97" s="513" t="s">
        <v>10022</v>
      </c>
      <c r="F97" s="513" t="s">
        <v>11</v>
      </c>
      <c r="G97" s="514" t="s">
        <v>465</v>
      </c>
      <c r="H97" s="513" t="s">
        <v>2267</v>
      </c>
      <c r="I97" s="514" t="s">
        <v>10036</v>
      </c>
      <c r="J97" s="550"/>
      <c r="K97" s="514" t="s">
        <v>10037</v>
      </c>
      <c r="L97" s="514" t="s">
        <v>10038</v>
      </c>
      <c r="M97" s="550"/>
      <c r="N97" s="627" t="s">
        <v>10034</v>
      </c>
      <c r="O97" s="533"/>
      <c r="P97" s="533" t="s">
        <v>479</v>
      </c>
      <c r="Q97" s="547" t="s">
        <v>490</v>
      </c>
      <c r="R97" s="547" t="s">
        <v>95</v>
      </c>
      <c r="S97" s="550"/>
      <c r="T97" s="550"/>
      <c r="U97" s="550"/>
    </row>
    <row r="98">
      <c r="A98" s="513" t="s">
        <v>1939</v>
      </c>
      <c r="B98" s="513" t="s">
        <v>9716</v>
      </c>
      <c r="C98" s="513" t="s">
        <v>2795</v>
      </c>
      <c r="D98" s="513" t="s">
        <v>296</v>
      </c>
      <c r="E98" s="513" t="s">
        <v>9917</v>
      </c>
      <c r="F98" s="513" t="s">
        <v>11</v>
      </c>
      <c r="G98" s="513" t="s">
        <v>545</v>
      </c>
      <c r="H98" s="513" t="s">
        <v>2267</v>
      </c>
      <c r="I98" s="514" t="s">
        <v>10039</v>
      </c>
      <c r="J98" s="514" t="s">
        <v>9718</v>
      </c>
      <c r="K98" s="514" t="s">
        <v>10040</v>
      </c>
      <c r="L98" s="514" t="s">
        <v>10041</v>
      </c>
      <c r="M98" s="550"/>
      <c r="N98" s="550"/>
      <c r="O98" s="531"/>
      <c r="P98" s="531">
        <v>45540.0</v>
      </c>
      <c r="Q98" s="533" t="s">
        <v>215</v>
      </c>
      <c r="R98" s="533" t="s">
        <v>95</v>
      </c>
      <c r="S98" s="544"/>
      <c r="T98" s="550"/>
      <c r="U98" s="550"/>
    </row>
    <row r="99">
      <c r="A99" s="513" t="s">
        <v>1945</v>
      </c>
      <c r="B99" s="513" t="s">
        <v>2379</v>
      </c>
      <c r="C99" s="513">
        <v>4.4</v>
      </c>
      <c r="D99" s="513" t="s">
        <v>296</v>
      </c>
      <c r="E99" s="513" t="s">
        <v>9917</v>
      </c>
      <c r="F99" s="513" t="s">
        <v>11</v>
      </c>
      <c r="G99" s="513" t="s">
        <v>588</v>
      </c>
      <c r="H99" s="513" t="s">
        <v>2267</v>
      </c>
      <c r="I99" s="514" t="s">
        <v>10042</v>
      </c>
      <c r="J99" s="550"/>
      <c r="K99" s="514" t="s">
        <v>10043</v>
      </c>
      <c r="L99" s="514" t="s">
        <v>10042</v>
      </c>
      <c r="M99" s="550"/>
      <c r="N99" s="550"/>
      <c r="O99" s="531"/>
      <c r="P99" s="531">
        <v>45540.0</v>
      </c>
      <c r="Q99" s="533" t="s">
        <v>215</v>
      </c>
      <c r="R99" s="533" t="s">
        <v>95</v>
      </c>
      <c r="S99" s="544"/>
      <c r="T99" s="550"/>
      <c r="U99" s="550"/>
    </row>
    <row r="100">
      <c r="A100" s="513" t="s">
        <v>1951</v>
      </c>
      <c r="B100" s="513" t="s">
        <v>10044</v>
      </c>
      <c r="C100" s="513">
        <v>3.6</v>
      </c>
      <c r="D100" s="513" t="s">
        <v>296</v>
      </c>
      <c r="E100" s="513" t="s">
        <v>9917</v>
      </c>
      <c r="F100" s="513" t="s">
        <v>12</v>
      </c>
      <c r="G100" s="513" t="s">
        <v>545</v>
      </c>
      <c r="H100" s="513" t="s">
        <v>2267</v>
      </c>
      <c r="I100" s="514" t="s">
        <v>10045</v>
      </c>
      <c r="J100" s="550"/>
      <c r="K100" s="514" t="s">
        <v>10046</v>
      </c>
      <c r="L100" s="514" t="s">
        <v>10047</v>
      </c>
      <c r="M100" s="515" t="s">
        <v>10048</v>
      </c>
      <c r="N100" s="550"/>
      <c r="O100" s="531"/>
      <c r="P100" s="531">
        <v>45509.0</v>
      </c>
      <c r="Q100" s="533" t="s">
        <v>94</v>
      </c>
      <c r="R100" s="533" t="s">
        <v>95</v>
      </c>
      <c r="S100" s="544"/>
      <c r="T100" s="550"/>
      <c r="U100" s="550"/>
    </row>
    <row r="101">
      <c r="A101" s="513" t="s">
        <v>1957</v>
      </c>
      <c r="B101" s="513" t="s">
        <v>10044</v>
      </c>
      <c r="C101" s="550"/>
      <c r="D101" s="513" t="s">
        <v>296</v>
      </c>
      <c r="E101" s="513" t="s">
        <v>9917</v>
      </c>
      <c r="F101" s="513" t="s">
        <v>12</v>
      </c>
      <c r="G101" s="513" t="s">
        <v>545</v>
      </c>
      <c r="H101" s="513" t="s">
        <v>2267</v>
      </c>
      <c r="I101" s="514" t="s">
        <v>10049</v>
      </c>
      <c r="J101" s="550"/>
      <c r="K101" s="514" t="s">
        <v>10046</v>
      </c>
      <c r="L101" s="514" t="s">
        <v>10050</v>
      </c>
      <c r="M101" s="515" t="s">
        <v>10048</v>
      </c>
      <c r="N101" s="550"/>
      <c r="O101" s="531"/>
      <c r="P101" s="531">
        <v>45509.0</v>
      </c>
      <c r="Q101" s="533" t="s">
        <v>94</v>
      </c>
      <c r="R101" s="533" t="s">
        <v>95</v>
      </c>
      <c r="S101" s="550"/>
      <c r="T101" s="550"/>
      <c r="U101" s="550"/>
    </row>
    <row r="102">
      <c r="A102" s="513" t="s">
        <v>1962</v>
      </c>
      <c r="B102" s="550"/>
      <c r="C102" s="550"/>
      <c r="D102" s="513" t="s">
        <v>296</v>
      </c>
      <c r="E102" s="513" t="s">
        <v>8954</v>
      </c>
      <c r="F102" s="513" t="s">
        <v>11</v>
      </c>
      <c r="G102" s="513" t="s">
        <v>588</v>
      </c>
      <c r="H102" s="533" t="s">
        <v>2267</v>
      </c>
      <c r="I102" s="514" t="s">
        <v>10051</v>
      </c>
      <c r="J102" s="514" t="s">
        <v>10052</v>
      </c>
      <c r="K102" s="514" t="s">
        <v>10053</v>
      </c>
      <c r="L102" s="514" t="s">
        <v>10054</v>
      </c>
      <c r="M102" s="550"/>
      <c r="N102" s="550"/>
      <c r="O102" s="533"/>
      <c r="P102" s="533" t="s">
        <v>9922</v>
      </c>
      <c r="Q102" s="533" t="s">
        <v>215</v>
      </c>
      <c r="R102" s="533" t="s">
        <v>95</v>
      </c>
      <c r="S102" s="515"/>
      <c r="T102" s="550"/>
      <c r="U102" s="550"/>
    </row>
    <row r="103">
      <c r="A103" s="513" t="s">
        <v>1968</v>
      </c>
      <c r="B103" s="550"/>
      <c r="C103" s="550"/>
      <c r="D103" s="513" t="s">
        <v>296</v>
      </c>
      <c r="E103" s="513" t="s">
        <v>8954</v>
      </c>
      <c r="F103" s="513" t="s">
        <v>11</v>
      </c>
      <c r="G103" s="514" t="s">
        <v>465</v>
      </c>
      <c r="H103" s="533" t="s">
        <v>2267</v>
      </c>
      <c r="I103" s="514" t="s">
        <v>10055</v>
      </c>
      <c r="J103" s="514" t="s">
        <v>10056</v>
      </c>
      <c r="K103" s="514" t="s">
        <v>10057</v>
      </c>
      <c r="L103" s="514" t="s">
        <v>10058</v>
      </c>
      <c r="M103" s="550"/>
      <c r="N103" s="627" t="s">
        <v>10059</v>
      </c>
      <c r="O103" s="533"/>
      <c r="P103" s="533" t="s">
        <v>479</v>
      </c>
      <c r="Q103" s="533" t="s">
        <v>490</v>
      </c>
      <c r="R103" s="547" t="s">
        <v>95</v>
      </c>
      <c r="S103" s="550"/>
      <c r="T103" s="550"/>
      <c r="U103" s="550"/>
    </row>
    <row r="104">
      <c r="A104" s="513" t="s">
        <v>1974</v>
      </c>
      <c r="B104" s="550"/>
      <c r="C104" s="550"/>
      <c r="D104" s="513" t="s">
        <v>296</v>
      </c>
      <c r="E104" s="513" t="s">
        <v>8954</v>
      </c>
      <c r="F104" s="513" t="s">
        <v>11</v>
      </c>
      <c r="G104" s="513" t="s">
        <v>588</v>
      </c>
      <c r="H104" s="533" t="s">
        <v>2267</v>
      </c>
      <c r="I104" s="514" t="s">
        <v>10060</v>
      </c>
      <c r="J104" s="550"/>
      <c r="K104" s="514" t="s">
        <v>10061</v>
      </c>
      <c r="L104" s="514" t="s">
        <v>10062</v>
      </c>
      <c r="M104" s="550"/>
      <c r="N104" s="550"/>
      <c r="O104" s="533"/>
      <c r="P104" s="533" t="s">
        <v>9922</v>
      </c>
      <c r="Q104" s="533" t="s">
        <v>215</v>
      </c>
      <c r="R104" s="533" t="s">
        <v>95</v>
      </c>
      <c r="S104" s="515"/>
      <c r="T104" s="550"/>
      <c r="U104" s="550"/>
    </row>
    <row r="105">
      <c r="A105" s="513" t="s">
        <v>1980</v>
      </c>
      <c r="B105" s="550"/>
      <c r="C105" s="550"/>
      <c r="D105" s="513" t="s">
        <v>296</v>
      </c>
      <c r="E105" s="513" t="s">
        <v>6753</v>
      </c>
      <c r="F105" s="513" t="s">
        <v>12</v>
      </c>
      <c r="G105" s="514" t="s">
        <v>465</v>
      </c>
      <c r="H105" s="533" t="s">
        <v>2267</v>
      </c>
      <c r="I105" s="514" t="s">
        <v>10063</v>
      </c>
      <c r="J105" s="514" t="s">
        <v>9844</v>
      </c>
      <c r="K105" s="514" t="s">
        <v>10064</v>
      </c>
      <c r="L105" s="514" t="s">
        <v>10065</v>
      </c>
      <c r="M105" s="550"/>
      <c r="N105" s="513" t="s">
        <v>9847</v>
      </c>
      <c r="O105" s="515"/>
      <c r="P105" s="552" t="s">
        <v>950</v>
      </c>
      <c r="Q105" s="533" t="s">
        <v>490</v>
      </c>
      <c r="R105" s="533" t="s">
        <v>95</v>
      </c>
      <c r="S105" s="550"/>
      <c r="T105" s="550"/>
      <c r="U105" s="550"/>
    </row>
    <row r="106">
      <c r="A106" s="513" t="s">
        <v>1985</v>
      </c>
      <c r="B106" s="513" t="s">
        <v>9876</v>
      </c>
      <c r="C106" s="550"/>
      <c r="D106" s="513" t="s">
        <v>296</v>
      </c>
      <c r="E106" s="513" t="s">
        <v>8462</v>
      </c>
      <c r="F106" s="513" t="s">
        <v>11</v>
      </c>
      <c r="G106" s="514" t="s">
        <v>465</v>
      </c>
      <c r="H106" s="513" t="s">
        <v>2267</v>
      </c>
      <c r="I106" s="514" t="s">
        <v>10066</v>
      </c>
      <c r="J106" s="550"/>
      <c r="K106" s="514" t="s">
        <v>10067</v>
      </c>
      <c r="L106" s="514" t="s">
        <v>10068</v>
      </c>
      <c r="M106" s="550"/>
      <c r="N106" s="627" t="s">
        <v>10069</v>
      </c>
      <c r="O106" s="533"/>
      <c r="P106" s="533" t="s">
        <v>479</v>
      </c>
      <c r="Q106" s="547" t="s">
        <v>490</v>
      </c>
      <c r="R106" s="547" t="s">
        <v>95</v>
      </c>
      <c r="S106" s="550"/>
      <c r="T106" s="550"/>
      <c r="U106" s="550"/>
    </row>
    <row r="107">
      <c r="A107" s="513" t="s">
        <v>1990</v>
      </c>
      <c r="B107" s="516" t="s">
        <v>9946</v>
      </c>
      <c r="C107" s="550"/>
      <c r="D107" s="513" t="s">
        <v>296</v>
      </c>
      <c r="E107" s="513" t="s">
        <v>8462</v>
      </c>
      <c r="F107" s="513" t="s">
        <v>11</v>
      </c>
      <c r="G107" s="513" t="s">
        <v>545</v>
      </c>
      <c r="H107" s="533" t="s">
        <v>2267</v>
      </c>
      <c r="I107" s="514" t="s">
        <v>10070</v>
      </c>
      <c r="J107" s="606"/>
      <c r="K107" s="514" t="s">
        <v>10071</v>
      </c>
      <c r="L107" s="514" t="s">
        <v>10072</v>
      </c>
      <c r="M107" s="514" t="s">
        <v>10073</v>
      </c>
      <c r="N107" s="550"/>
      <c r="O107" s="515"/>
      <c r="P107" s="552" t="s">
        <v>479</v>
      </c>
      <c r="Q107" s="533" t="s">
        <v>490</v>
      </c>
      <c r="R107" s="547" t="s">
        <v>95</v>
      </c>
      <c r="S107" s="550"/>
      <c r="T107" s="550"/>
      <c r="U107" s="550"/>
    </row>
    <row r="108">
      <c r="A108" s="513" t="s">
        <v>1997</v>
      </c>
      <c r="B108" s="513" t="s">
        <v>8330</v>
      </c>
      <c r="C108" s="513" t="s">
        <v>10074</v>
      </c>
      <c r="D108" s="513" t="s">
        <v>296</v>
      </c>
      <c r="E108" s="513" t="s">
        <v>8462</v>
      </c>
      <c r="F108" s="513" t="s">
        <v>11</v>
      </c>
      <c r="G108" s="513" t="s">
        <v>545</v>
      </c>
      <c r="H108" s="513" t="s">
        <v>2267</v>
      </c>
      <c r="I108" s="514" t="s">
        <v>10075</v>
      </c>
      <c r="J108" s="606"/>
      <c r="K108" s="514" t="s">
        <v>10076</v>
      </c>
      <c r="L108" s="514" t="s">
        <v>10077</v>
      </c>
      <c r="M108" s="514" t="s">
        <v>10078</v>
      </c>
      <c r="N108" s="605"/>
      <c r="O108" s="515"/>
      <c r="P108" s="552" t="s">
        <v>950</v>
      </c>
      <c r="Q108" s="533" t="s">
        <v>490</v>
      </c>
      <c r="R108" s="533" t="s">
        <v>95</v>
      </c>
      <c r="S108" s="550"/>
      <c r="T108" s="550"/>
      <c r="U108" s="550"/>
    </row>
    <row r="109">
      <c r="A109" s="513" t="s">
        <v>2003</v>
      </c>
      <c r="B109" s="513" t="s">
        <v>8330</v>
      </c>
      <c r="C109" s="513" t="s">
        <v>10074</v>
      </c>
      <c r="D109" s="513" t="s">
        <v>296</v>
      </c>
      <c r="E109" s="513" t="s">
        <v>8462</v>
      </c>
      <c r="F109" s="513" t="s">
        <v>11</v>
      </c>
      <c r="G109" s="513" t="s">
        <v>545</v>
      </c>
      <c r="H109" s="513" t="s">
        <v>2267</v>
      </c>
      <c r="I109" s="514" t="s">
        <v>10079</v>
      </c>
      <c r="J109" s="514" t="s">
        <v>10080</v>
      </c>
      <c r="K109" s="514" t="s">
        <v>10081</v>
      </c>
      <c r="L109" s="514" t="s">
        <v>10077</v>
      </c>
      <c r="M109" s="514" t="s">
        <v>10082</v>
      </c>
      <c r="N109" s="605"/>
      <c r="O109" s="533"/>
      <c r="P109" s="533" t="s">
        <v>479</v>
      </c>
      <c r="Q109" s="533" t="s">
        <v>490</v>
      </c>
      <c r="R109" s="533" t="s">
        <v>95</v>
      </c>
      <c r="S109" s="550"/>
      <c r="T109" s="550"/>
      <c r="U109" s="550"/>
    </row>
    <row r="110">
      <c r="A110" s="513" t="s">
        <v>2009</v>
      </c>
      <c r="B110" s="606"/>
      <c r="C110" s="606"/>
      <c r="D110" s="513" t="s">
        <v>296</v>
      </c>
      <c r="E110" s="513" t="s">
        <v>8462</v>
      </c>
      <c r="F110" s="513" t="s">
        <v>11</v>
      </c>
      <c r="G110" s="513" t="s">
        <v>545</v>
      </c>
      <c r="H110" s="513" t="s">
        <v>2267</v>
      </c>
      <c r="I110" s="514" t="s">
        <v>10083</v>
      </c>
      <c r="J110" s="550"/>
      <c r="K110" s="514" t="s">
        <v>10084</v>
      </c>
      <c r="L110" s="514" t="s">
        <v>10085</v>
      </c>
      <c r="M110" s="514" t="s">
        <v>10086</v>
      </c>
      <c r="N110" s="606"/>
      <c r="O110" s="533"/>
      <c r="P110" s="533" t="s">
        <v>479</v>
      </c>
      <c r="Q110" s="533" t="s">
        <v>490</v>
      </c>
      <c r="R110" s="533" t="s">
        <v>95</v>
      </c>
      <c r="S110" s="633"/>
      <c r="T110" s="550"/>
      <c r="U110" s="550"/>
    </row>
    <row r="111">
      <c r="A111" s="513" t="s">
        <v>2013</v>
      </c>
      <c r="B111" s="513" t="s">
        <v>7216</v>
      </c>
      <c r="C111" s="550"/>
      <c r="D111" s="513" t="s">
        <v>296</v>
      </c>
      <c r="E111" s="513" t="s">
        <v>8462</v>
      </c>
      <c r="F111" s="513" t="s">
        <v>11</v>
      </c>
      <c r="G111" s="513" t="s">
        <v>545</v>
      </c>
      <c r="H111" s="513" t="s">
        <v>2267</v>
      </c>
      <c r="I111" s="514" t="s">
        <v>10087</v>
      </c>
      <c r="J111" s="606"/>
      <c r="K111" s="514" t="s">
        <v>10088</v>
      </c>
      <c r="L111" s="514" t="s">
        <v>10089</v>
      </c>
      <c r="M111" s="514" t="s">
        <v>10086</v>
      </c>
      <c r="N111" s="550"/>
      <c r="O111" s="533"/>
      <c r="P111" s="533" t="s">
        <v>479</v>
      </c>
      <c r="Q111" s="533" t="s">
        <v>490</v>
      </c>
      <c r="R111" s="533" t="s">
        <v>95</v>
      </c>
      <c r="S111" s="633"/>
      <c r="T111" s="550"/>
      <c r="U111" s="550"/>
    </row>
    <row r="112">
      <c r="A112" s="513" t="s">
        <v>2017</v>
      </c>
      <c r="B112" s="513" t="s">
        <v>7216</v>
      </c>
      <c r="C112" s="550"/>
      <c r="D112" s="513" t="s">
        <v>296</v>
      </c>
      <c r="E112" s="513" t="s">
        <v>8462</v>
      </c>
      <c r="F112" s="513" t="s">
        <v>11</v>
      </c>
      <c r="G112" s="513" t="s">
        <v>545</v>
      </c>
      <c r="H112" s="513" t="s">
        <v>2267</v>
      </c>
      <c r="I112" s="514" t="s">
        <v>10090</v>
      </c>
      <c r="J112" s="606"/>
      <c r="K112" s="514" t="s">
        <v>10091</v>
      </c>
      <c r="L112" s="514" t="s">
        <v>10092</v>
      </c>
      <c r="M112" s="514" t="s">
        <v>10093</v>
      </c>
      <c r="N112" s="550"/>
      <c r="O112" s="533"/>
      <c r="P112" s="533" t="s">
        <v>479</v>
      </c>
      <c r="Q112" s="533" t="s">
        <v>490</v>
      </c>
      <c r="R112" s="533" t="s">
        <v>95</v>
      </c>
      <c r="S112" s="633"/>
      <c r="T112" s="550"/>
      <c r="U112" s="550"/>
    </row>
    <row r="113">
      <c r="A113" s="513" t="s">
        <v>2767</v>
      </c>
      <c r="B113" s="513" t="s">
        <v>10094</v>
      </c>
      <c r="C113" s="550"/>
      <c r="D113" s="513" t="s">
        <v>296</v>
      </c>
      <c r="E113" s="513" t="s">
        <v>8462</v>
      </c>
      <c r="F113" s="513" t="s">
        <v>11</v>
      </c>
      <c r="G113" s="513" t="s">
        <v>545</v>
      </c>
      <c r="H113" s="513" t="s">
        <v>2267</v>
      </c>
      <c r="I113" s="514" t="s">
        <v>10095</v>
      </c>
      <c r="J113" s="606"/>
      <c r="K113" s="514" t="s">
        <v>10096</v>
      </c>
      <c r="L113" s="514" t="s">
        <v>10097</v>
      </c>
      <c r="M113" s="514" t="s">
        <v>10098</v>
      </c>
      <c r="N113" s="550"/>
      <c r="O113" s="533"/>
      <c r="P113" s="533" t="s">
        <v>479</v>
      </c>
      <c r="Q113" s="533" t="s">
        <v>490</v>
      </c>
      <c r="R113" s="533" t="s">
        <v>95</v>
      </c>
      <c r="S113" s="550"/>
      <c r="T113" s="550"/>
      <c r="U113" s="550"/>
    </row>
    <row r="114">
      <c r="A114" s="513" t="s">
        <v>2771</v>
      </c>
      <c r="B114" s="513" t="s">
        <v>7216</v>
      </c>
      <c r="C114" s="550"/>
      <c r="D114" s="513" t="s">
        <v>296</v>
      </c>
      <c r="E114" s="513" t="s">
        <v>8462</v>
      </c>
      <c r="F114" s="513" t="s">
        <v>11</v>
      </c>
      <c r="G114" s="513" t="s">
        <v>545</v>
      </c>
      <c r="H114" s="513" t="s">
        <v>2267</v>
      </c>
      <c r="I114" s="514" t="s">
        <v>10099</v>
      </c>
      <c r="J114" s="606"/>
      <c r="K114" s="514" t="s">
        <v>10100</v>
      </c>
      <c r="L114" s="514" t="s">
        <v>10101</v>
      </c>
      <c r="M114" s="514" t="s">
        <v>10102</v>
      </c>
      <c r="N114" s="550"/>
      <c r="O114" s="533"/>
      <c r="P114" s="533" t="s">
        <v>479</v>
      </c>
      <c r="Q114" s="533" t="s">
        <v>490</v>
      </c>
      <c r="R114" s="533" t="s">
        <v>95</v>
      </c>
      <c r="S114" s="633"/>
      <c r="T114" s="550"/>
      <c r="U114" s="550"/>
    </row>
    <row r="115">
      <c r="A115" s="513" t="s">
        <v>2776</v>
      </c>
      <c r="B115" s="513" t="s">
        <v>7216</v>
      </c>
      <c r="C115" s="550"/>
      <c r="D115" s="513" t="s">
        <v>296</v>
      </c>
      <c r="E115" s="513" t="s">
        <v>8462</v>
      </c>
      <c r="F115" s="513" t="s">
        <v>11</v>
      </c>
      <c r="G115" s="513" t="s">
        <v>545</v>
      </c>
      <c r="H115" s="513" t="s">
        <v>2267</v>
      </c>
      <c r="I115" s="514" t="s">
        <v>10103</v>
      </c>
      <c r="J115" s="606"/>
      <c r="K115" s="514" t="s">
        <v>10104</v>
      </c>
      <c r="L115" s="514" t="s">
        <v>10105</v>
      </c>
      <c r="M115" s="514" t="s">
        <v>10106</v>
      </c>
      <c r="N115" s="550"/>
      <c r="O115" s="533"/>
      <c r="P115" s="533" t="s">
        <v>479</v>
      </c>
      <c r="Q115" s="533" t="s">
        <v>490</v>
      </c>
      <c r="R115" s="533" t="s">
        <v>95</v>
      </c>
      <c r="S115" s="633"/>
      <c r="T115" s="550"/>
      <c r="U115" s="550"/>
    </row>
    <row r="116">
      <c r="A116" s="513" t="s">
        <v>2781</v>
      </c>
      <c r="B116" s="513" t="s">
        <v>7216</v>
      </c>
      <c r="C116" s="550"/>
      <c r="D116" s="513" t="s">
        <v>296</v>
      </c>
      <c r="E116" s="513" t="s">
        <v>8462</v>
      </c>
      <c r="F116" s="513" t="s">
        <v>12</v>
      </c>
      <c r="G116" s="513" t="s">
        <v>545</v>
      </c>
      <c r="H116" s="513" t="s">
        <v>2267</v>
      </c>
      <c r="I116" s="514" t="s">
        <v>10107</v>
      </c>
      <c r="J116" s="606"/>
      <c r="K116" s="514" t="s">
        <v>10108</v>
      </c>
      <c r="L116" s="514" t="s">
        <v>10109</v>
      </c>
      <c r="M116" s="514" t="s">
        <v>10110</v>
      </c>
      <c r="N116" s="550"/>
      <c r="O116" s="533"/>
      <c r="P116" s="533" t="s">
        <v>950</v>
      </c>
      <c r="Q116" s="533" t="s">
        <v>490</v>
      </c>
      <c r="R116" s="533" t="s">
        <v>95</v>
      </c>
      <c r="S116" s="633"/>
      <c r="T116" s="550"/>
      <c r="U116" s="550"/>
    </row>
    <row r="117">
      <c r="A117" s="513" t="s">
        <v>2785</v>
      </c>
      <c r="B117" s="513" t="s">
        <v>7216</v>
      </c>
      <c r="C117" s="550"/>
      <c r="D117" s="513" t="s">
        <v>296</v>
      </c>
      <c r="E117" s="513" t="s">
        <v>8462</v>
      </c>
      <c r="F117" s="513" t="s">
        <v>12</v>
      </c>
      <c r="G117" s="513" t="s">
        <v>545</v>
      </c>
      <c r="H117" s="513" t="s">
        <v>2267</v>
      </c>
      <c r="I117" s="514" t="s">
        <v>10111</v>
      </c>
      <c r="J117" s="606"/>
      <c r="K117" s="514" t="s">
        <v>10112</v>
      </c>
      <c r="L117" s="514" t="s">
        <v>10113</v>
      </c>
      <c r="M117" s="514" t="s">
        <v>10114</v>
      </c>
      <c r="N117" s="550"/>
      <c r="O117" s="533"/>
      <c r="P117" s="533" t="s">
        <v>950</v>
      </c>
      <c r="Q117" s="533" t="s">
        <v>490</v>
      </c>
      <c r="R117" s="533" t="s">
        <v>95</v>
      </c>
      <c r="S117" s="633"/>
      <c r="T117" s="550"/>
      <c r="U117" s="550"/>
    </row>
    <row r="118">
      <c r="A118" s="513" t="s">
        <v>2789</v>
      </c>
      <c r="B118" s="513" t="s">
        <v>7216</v>
      </c>
      <c r="C118" s="550"/>
      <c r="D118" s="513" t="s">
        <v>296</v>
      </c>
      <c r="E118" s="513" t="s">
        <v>8462</v>
      </c>
      <c r="F118" s="513" t="s">
        <v>11</v>
      </c>
      <c r="G118" s="513" t="s">
        <v>545</v>
      </c>
      <c r="H118" s="513" t="s">
        <v>2267</v>
      </c>
      <c r="I118" s="514" t="s">
        <v>10115</v>
      </c>
      <c r="J118" s="606"/>
      <c r="K118" s="514" t="s">
        <v>10116</v>
      </c>
      <c r="L118" s="514" t="s">
        <v>10117</v>
      </c>
      <c r="M118" s="514" t="s">
        <v>10093</v>
      </c>
      <c r="N118" s="550"/>
      <c r="O118" s="533"/>
      <c r="P118" s="533" t="s">
        <v>479</v>
      </c>
      <c r="Q118" s="533" t="s">
        <v>490</v>
      </c>
      <c r="R118" s="533" t="s">
        <v>95</v>
      </c>
      <c r="S118" s="633"/>
      <c r="T118" s="550"/>
      <c r="U118" s="550"/>
    </row>
    <row r="119">
      <c r="A119" s="513" t="s">
        <v>5583</v>
      </c>
      <c r="B119" s="513" t="s">
        <v>7216</v>
      </c>
      <c r="C119" s="550"/>
      <c r="D119" s="513" t="s">
        <v>296</v>
      </c>
      <c r="E119" s="513" t="s">
        <v>8462</v>
      </c>
      <c r="F119" s="513" t="s">
        <v>11</v>
      </c>
      <c r="G119" s="513" t="s">
        <v>545</v>
      </c>
      <c r="H119" s="513" t="s">
        <v>2267</v>
      </c>
      <c r="I119" s="514" t="s">
        <v>10118</v>
      </c>
      <c r="J119" s="606"/>
      <c r="K119" s="514" t="s">
        <v>10119</v>
      </c>
      <c r="L119" s="514" t="s">
        <v>10120</v>
      </c>
      <c r="M119" s="514" t="s">
        <v>10121</v>
      </c>
      <c r="N119" s="550"/>
      <c r="O119" s="533"/>
      <c r="P119" s="533" t="s">
        <v>479</v>
      </c>
      <c r="Q119" s="533" t="s">
        <v>490</v>
      </c>
      <c r="R119" s="533" t="s">
        <v>95</v>
      </c>
      <c r="S119" s="633"/>
      <c r="T119" s="550"/>
      <c r="U119" s="550"/>
    </row>
    <row r="120">
      <c r="A120" s="513" t="s">
        <v>2793</v>
      </c>
      <c r="B120" s="513" t="s">
        <v>7216</v>
      </c>
      <c r="C120" s="550"/>
      <c r="D120" s="513" t="s">
        <v>296</v>
      </c>
      <c r="E120" s="513" t="s">
        <v>8462</v>
      </c>
      <c r="F120" s="513" t="s">
        <v>11</v>
      </c>
      <c r="G120" s="513" t="s">
        <v>545</v>
      </c>
      <c r="H120" s="513" t="s">
        <v>2267</v>
      </c>
      <c r="I120" s="514" t="s">
        <v>10122</v>
      </c>
      <c r="J120" s="606"/>
      <c r="K120" s="514" t="s">
        <v>10123</v>
      </c>
      <c r="L120" s="514" t="s">
        <v>10124</v>
      </c>
      <c r="M120" s="514" t="s">
        <v>10125</v>
      </c>
      <c r="N120" s="550"/>
      <c r="O120" s="533"/>
      <c r="P120" s="533" t="s">
        <v>479</v>
      </c>
      <c r="Q120" s="533" t="s">
        <v>490</v>
      </c>
      <c r="R120" s="533" t="s">
        <v>95</v>
      </c>
      <c r="S120" s="550"/>
      <c r="T120" s="550"/>
      <c r="U120" s="550"/>
    </row>
    <row r="121">
      <c r="A121" s="513" t="s">
        <v>2802</v>
      </c>
      <c r="B121" s="513" t="s">
        <v>7216</v>
      </c>
      <c r="C121" s="550"/>
      <c r="D121" s="513" t="s">
        <v>296</v>
      </c>
      <c r="E121" s="513" t="s">
        <v>8462</v>
      </c>
      <c r="F121" s="513" t="s">
        <v>11</v>
      </c>
      <c r="G121" s="513" t="s">
        <v>545</v>
      </c>
      <c r="H121" s="513" t="s">
        <v>2267</v>
      </c>
      <c r="I121" s="514" t="s">
        <v>10126</v>
      </c>
      <c r="J121" s="606"/>
      <c r="K121" s="514" t="s">
        <v>10127</v>
      </c>
      <c r="L121" s="514" t="s">
        <v>10128</v>
      </c>
      <c r="M121" s="514" t="s">
        <v>10129</v>
      </c>
      <c r="N121" s="550"/>
      <c r="O121" s="533"/>
      <c r="P121" s="533" t="s">
        <v>479</v>
      </c>
      <c r="Q121" s="533" t="s">
        <v>490</v>
      </c>
      <c r="R121" s="533" t="s">
        <v>95</v>
      </c>
      <c r="S121" s="550"/>
      <c r="T121" s="550"/>
      <c r="U121" s="550"/>
    </row>
    <row r="122">
      <c r="A122" s="513" t="s">
        <v>2808</v>
      </c>
      <c r="B122" s="513" t="s">
        <v>7216</v>
      </c>
      <c r="C122" s="550"/>
      <c r="D122" s="513" t="s">
        <v>296</v>
      </c>
      <c r="E122" s="513" t="s">
        <v>8462</v>
      </c>
      <c r="F122" s="513" t="s">
        <v>12</v>
      </c>
      <c r="G122" s="513" t="s">
        <v>545</v>
      </c>
      <c r="H122" s="513" t="s">
        <v>2267</v>
      </c>
      <c r="I122" s="618" t="s">
        <v>10130</v>
      </c>
      <c r="J122" s="606"/>
      <c r="K122" s="514" t="s">
        <v>10131</v>
      </c>
      <c r="L122" s="514" t="s">
        <v>10132</v>
      </c>
      <c r="M122" s="514" t="s">
        <v>10133</v>
      </c>
      <c r="N122" s="550"/>
      <c r="O122" s="533"/>
      <c r="P122" s="533" t="s">
        <v>950</v>
      </c>
      <c r="Q122" s="533" t="s">
        <v>490</v>
      </c>
      <c r="R122" s="533" t="s">
        <v>95</v>
      </c>
      <c r="S122" s="550"/>
      <c r="T122" s="550"/>
      <c r="U122" s="550"/>
    </row>
    <row r="123">
      <c r="A123" s="513" t="s">
        <v>2814</v>
      </c>
      <c r="B123" s="513" t="s">
        <v>7216</v>
      </c>
      <c r="C123" s="550"/>
      <c r="D123" s="513" t="s">
        <v>296</v>
      </c>
      <c r="E123" s="550"/>
      <c r="F123" s="513" t="s">
        <v>12</v>
      </c>
      <c r="G123" s="513" t="s">
        <v>545</v>
      </c>
      <c r="H123" s="513" t="s">
        <v>2267</v>
      </c>
      <c r="I123" s="618" t="s">
        <v>10134</v>
      </c>
      <c r="J123" s="606"/>
      <c r="K123" s="514" t="s">
        <v>10135</v>
      </c>
      <c r="L123" s="514" t="s">
        <v>10136</v>
      </c>
      <c r="M123" s="514" t="s">
        <v>10137</v>
      </c>
      <c r="N123" s="550"/>
      <c r="O123" s="533"/>
      <c r="P123" s="533" t="s">
        <v>950</v>
      </c>
      <c r="Q123" s="533" t="s">
        <v>490</v>
      </c>
      <c r="R123" s="533" t="s">
        <v>95</v>
      </c>
      <c r="S123" s="550"/>
      <c r="T123" s="550"/>
      <c r="U123" s="550"/>
    </row>
    <row r="124">
      <c r="A124" s="513" t="s">
        <v>2817</v>
      </c>
      <c r="B124" s="513" t="s">
        <v>7216</v>
      </c>
      <c r="C124" s="550"/>
      <c r="D124" s="513" t="s">
        <v>296</v>
      </c>
      <c r="E124" s="550"/>
      <c r="F124" s="513" t="s">
        <v>11</v>
      </c>
      <c r="G124" s="513" t="s">
        <v>545</v>
      </c>
      <c r="H124" s="513" t="s">
        <v>2267</v>
      </c>
      <c r="I124" s="618" t="s">
        <v>10138</v>
      </c>
      <c r="J124" s="606"/>
      <c r="K124" s="514" t="s">
        <v>10139</v>
      </c>
      <c r="L124" s="514" t="s">
        <v>10140</v>
      </c>
      <c r="M124" s="514" t="s">
        <v>10141</v>
      </c>
      <c r="N124" s="550"/>
      <c r="O124" s="533"/>
      <c r="P124" s="533" t="s">
        <v>479</v>
      </c>
      <c r="Q124" s="533" t="s">
        <v>490</v>
      </c>
      <c r="R124" s="533" t="s">
        <v>95</v>
      </c>
      <c r="S124" s="550"/>
      <c r="T124" s="550"/>
      <c r="U124" s="550"/>
    </row>
    <row r="125">
      <c r="A125" s="513" t="s">
        <v>2821</v>
      </c>
      <c r="B125" s="513" t="s">
        <v>7216</v>
      </c>
      <c r="C125" s="550"/>
      <c r="D125" s="513" t="s">
        <v>296</v>
      </c>
      <c r="E125" s="550"/>
      <c r="F125" s="513" t="s">
        <v>11</v>
      </c>
      <c r="G125" s="513" t="s">
        <v>545</v>
      </c>
      <c r="H125" s="513" t="s">
        <v>2267</v>
      </c>
      <c r="I125" s="618" t="s">
        <v>10142</v>
      </c>
      <c r="J125" s="606"/>
      <c r="K125" s="514" t="s">
        <v>10143</v>
      </c>
      <c r="L125" s="514" t="s">
        <v>10144</v>
      </c>
      <c r="M125" s="514" t="s">
        <v>10145</v>
      </c>
      <c r="N125" s="550"/>
      <c r="O125" s="533"/>
      <c r="P125" s="533" t="s">
        <v>479</v>
      </c>
      <c r="Q125" s="533" t="s">
        <v>490</v>
      </c>
      <c r="R125" s="533" t="s">
        <v>95</v>
      </c>
      <c r="S125" s="550"/>
      <c r="T125" s="550"/>
      <c r="U125" s="550"/>
    </row>
    <row r="126">
      <c r="A126" s="513" t="s">
        <v>2826</v>
      </c>
      <c r="B126" s="513" t="s">
        <v>7216</v>
      </c>
      <c r="C126" s="550"/>
      <c r="D126" s="513" t="s">
        <v>296</v>
      </c>
      <c r="E126" s="550"/>
      <c r="F126" s="513" t="s">
        <v>11</v>
      </c>
      <c r="G126" s="513" t="s">
        <v>545</v>
      </c>
      <c r="H126" s="513" t="s">
        <v>2267</v>
      </c>
      <c r="I126" s="514" t="s">
        <v>10146</v>
      </c>
      <c r="J126" s="606"/>
      <c r="K126" s="514" t="s">
        <v>10147</v>
      </c>
      <c r="L126" s="514" t="s">
        <v>10148</v>
      </c>
      <c r="M126" s="514" t="s">
        <v>10149</v>
      </c>
      <c r="N126" s="550"/>
      <c r="O126" s="533"/>
      <c r="P126" s="533" t="s">
        <v>479</v>
      </c>
      <c r="Q126" s="533" t="s">
        <v>490</v>
      </c>
      <c r="R126" s="533" t="s">
        <v>95</v>
      </c>
      <c r="S126" s="550"/>
      <c r="T126" s="550"/>
      <c r="U126" s="550"/>
    </row>
    <row r="127">
      <c r="A127" s="513" t="s">
        <v>2831</v>
      </c>
      <c r="B127" s="513" t="s">
        <v>7216</v>
      </c>
      <c r="C127" s="550"/>
      <c r="D127" s="513" t="s">
        <v>296</v>
      </c>
      <c r="E127" s="550"/>
      <c r="F127" s="513" t="s">
        <v>11</v>
      </c>
      <c r="G127" s="513" t="s">
        <v>545</v>
      </c>
      <c r="H127" s="513" t="s">
        <v>2267</v>
      </c>
      <c r="I127" s="514" t="s">
        <v>10150</v>
      </c>
      <c r="J127" s="606"/>
      <c r="K127" s="514" t="s">
        <v>10151</v>
      </c>
      <c r="L127" s="514" t="s">
        <v>10152</v>
      </c>
      <c r="M127" s="514" t="s">
        <v>10153</v>
      </c>
      <c r="N127" s="550"/>
      <c r="O127" s="533"/>
      <c r="P127" s="533" t="s">
        <v>479</v>
      </c>
      <c r="Q127" s="533" t="s">
        <v>490</v>
      </c>
      <c r="R127" s="533" t="s">
        <v>95</v>
      </c>
      <c r="S127" s="550"/>
      <c r="T127" s="550"/>
      <c r="U127" s="550"/>
    </row>
    <row r="128">
      <c r="A128" s="513" t="s">
        <v>2836</v>
      </c>
      <c r="B128" s="513" t="s">
        <v>10094</v>
      </c>
      <c r="C128" s="550"/>
      <c r="D128" s="513" t="s">
        <v>296</v>
      </c>
      <c r="E128" s="550"/>
      <c r="F128" s="513" t="s">
        <v>12</v>
      </c>
      <c r="G128" s="513" t="s">
        <v>545</v>
      </c>
      <c r="H128" s="513" t="s">
        <v>2267</v>
      </c>
      <c r="I128" s="514" t="s">
        <v>10154</v>
      </c>
      <c r="J128" s="606"/>
      <c r="K128" s="514" t="s">
        <v>10155</v>
      </c>
      <c r="L128" s="514" t="s">
        <v>10156</v>
      </c>
      <c r="M128" s="515" t="s">
        <v>10157</v>
      </c>
      <c r="N128" s="550"/>
      <c r="O128" s="531"/>
      <c r="P128" s="531">
        <v>45509.0</v>
      </c>
      <c r="Q128" s="533" t="s">
        <v>94</v>
      </c>
      <c r="R128" s="533" t="s">
        <v>95</v>
      </c>
      <c r="S128" s="550"/>
      <c r="T128" s="550"/>
      <c r="U128" s="550"/>
    </row>
    <row r="129">
      <c r="A129" s="513" t="s">
        <v>2840</v>
      </c>
      <c r="B129" s="513" t="s">
        <v>7216</v>
      </c>
      <c r="C129" s="550"/>
      <c r="D129" s="513" t="s">
        <v>296</v>
      </c>
      <c r="E129" s="550"/>
      <c r="F129" s="513" t="s">
        <v>11</v>
      </c>
      <c r="G129" s="513" t="s">
        <v>545</v>
      </c>
      <c r="H129" s="513" t="s">
        <v>2267</v>
      </c>
      <c r="I129" s="514" t="s">
        <v>10158</v>
      </c>
      <c r="J129" s="606"/>
      <c r="K129" s="514" t="s">
        <v>10159</v>
      </c>
      <c r="L129" s="514" t="s">
        <v>10160</v>
      </c>
      <c r="M129" s="514" t="s">
        <v>10161</v>
      </c>
      <c r="N129" s="550"/>
      <c r="O129" s="533"/>
      <c r="P129" s="533" t="s">
        <v>479</v>
      </c>
      <c r="Q129" s="533" t="s">
        <v>490</v>
      </c>
      <c r="R129" s="533" t="s">
        <v>95</v>
      </c>
      <c r="S129" s="550"/>
      <c r="T129" s="550"/>
      <c r="U129" s="550"/>
    </row>
    <row r="130">
      <c r="A130" s="513" t="s">
        <v>2844</v>
      </c>
      <c r="B130" s="513" t="s">
        <v>7216</v>
      </c>
      <c r="C130" s="550"/>
      <c r="D130" s="513" t="s">
        <v>296</v>
      </c>
      <c r="E130" s="550"/>
      <c r="F130" s="513" t="s">
        <v>12</v>
      </c>
      <c r="G130" s="513" t="s">
        <v>545</v>
      </c>
      <c r="H130" s="513" t="s">
        <v>2267</v>
      </c>
      <c r="I130" s="514" t="s">
        <v>10162</v>
      </c>
      <c r="J130" s="606"/>
      <c r="K130" s="514" t="s">
        <v>10163</v>
      </c>
      <c r="L130" s="514" t="s">
        <v>10164</v>
      </c>
      <c r="M130" s="514" t="s">
        <v>10165</v>
      </c>
      <c r="N130" s="550"/>
      <c r="O130" s="533"/>
      <c r="P130" s="533" t="s">
        <v>950</v>
      </c>
      <c r="Q130" s="533" t="s">
        <v>490</v>
      </c>
      <c r="R130" s="533" t="s">
        <v>95</v>
      </c>
      <c r="S130" s="550"/>
      <c r="T130" s="550"/>
      <c r="U130" s="550"/>
    </row>
    <row r="131">
      <c r="A131" s="513" t="s">
        <v>2848</v>
      </c>
      <c r="B131" s="513" t="s">
        <v>8689</v>
      </c>
      <c r="C131" s="550"/>
      <c r="D131" s="513" t="s">
        <v>296</v>
      </c>
      <c r="E131" s="550"/>
      <c r="F131" s="513" t="s">
        <v>12</v>
      </c>
      <c r="G131" s="513" t="s">
        <v>545</v>
      </c>
      <c r="H131" s="513" t="s">
        <v>2267</v>
      </c>
      <c r="I131" s="514" t="s">
        <v>10166</v>
      </c>
      <c r="J131" s="606"/>
      <c r="K131" s="514" t="s">
        <v>10167</v>
      </c>
      <c r="L131" s="514" t="s">
        <v>10168</v>
      </c>
      <c r="M131" s="515" t="s">
        <v>10169</v>
      </c>
      <c r="N131" s="550"/>
      <c r="O131" s="531"/>
      <c r="P131" s="531">
        <v>45509.0</v>
      </c>
      <c r="Q131" s="533" t="s">
        <v>94</v>
      </c>
      <c r="R131" s="533" t="s">
        <v>95</v>
      </c>
      <c r="S131" s="550"/>
      <c r="T131" s="550"/>
      <c r="U131" s="550"/>
    </row>
    <row r="132">
      <c r="A132" s="513" t="s">
        <v>2853</v>
      </c>
      <c r="B132" s="513" t="s">
        <v>8689</v>
      </c>
      <c r="C132" s="550"/>
      <c r="D132" s="513" t="s">
        <v>296</v>
      </c>
      <c r="E132" s="550"/>
      <c r="F132" s="513" t="s">
        <v>12</v>
      </c>
      <c r="G132" s="513" t="s">
        <v>545</v>
      </c>
      <c r="H132" s="513" t="s">
        <v>2267</v>
      </c>
      <c r="I132" s="514" t="s">
        <v>10170</v>
      </c>
      <c r="J132" s="606"/>
      <c r="K132" s="514" t="s">
        <v>10171</v>
      </c>
      <c r="L132" s="514" t="s">
        <v>10172</v>
      </c>
      <c r="M132" s="515" t="s">
        <v>10173</v>
      </c>
      <c r="N132" s="550"/>
      <c r="O132" s="531"/>
      <c r="P132" s="531">
        <v>45509.0</v>
      </c>
      <c r="Q132" s="533" t="s">
        <v>94</v>
      </c>
      <c r="R132" s="533" t="s">
        <v>95</v>
      </c>
      <c r="S132" s="550"/>
      <c r="T132" s="550"/>
      <c r="U132" s="550"/>
    </row>
    <row r="133">
      <c r="A133" s="513" t="s">
        <v>2859</v>
      </c>
      <c r="B133" s="513" t="s">
        <v>8689</v>
      </c>
      <c r="C133" s="550"/>
      <c r="D133" s="513" t="s">
        <v>296</v>
      </c>
      <c r="E133" s="550"/>
      <c r="F133" s="513" t="s">
        <v>12</v>
      </c>
      <c r="G133" s="513" t="s">
        <v>545</v>
      </c>
      <c r="H133" s="513" t="s">
        <v>2267</v>
      </c>
      <c r="I133" s="514" t="s">
        <v>10174</v>
      </c>
      <c r="J133" s="606"/>
      <c r="K133" s="514" t="s">
        <v>10175</v>
      </c>
      <c r="L133" s="514" t="s">
        <v>10176</v>
      </c>
      <c r="M133" s="515" t="s">
        <v>10173</v>
      </c>
      <c r="N133" s="550"/>
      <c r="O133" s="531"/>
      <c r="P133" s="531">
        <v>45509.0</v>
      </c>
      <c r="Q133" s="533" t="s">
        <v>94</v>
      </c>
      <c r="R133" s="533" t="s">
        <v>95</v>
      </c>
      <c r="S133" s="550"/>
      <c r="T133" s="550"/>
      <c r="U133" s="550"/>
    </row>
    <row r="134">
      <c r="A134" s="513" t="s">
        <v>2864</v>
      </c>
      <c r="B134" s="513" t="s">
        <v>8689</v>
      </c>
      <c r="C134" s="550"/>
      <c r="D134" s="513" t="s">
        <v>296</v>
      </c>
      <c r="E134" s="550"/>
      <c r="F134" s="513" t="s">
        <v>12</v>
      </c>
      <c r="G134" s="513" t="s">
        <v>545</v>
      </c>
      <c r="H134" s="513" t="s">
        <v>2267</v>
      </c>
      <c r="I134" s="514" t="s">
        <v>10177</v>
      </c>
      <c r="J134" s="606"/>
      <c r="K134" s="514" t="s">
        <v>10178</v>
      </c>
      <c r="L134" s="514" t="s">
        <v>10179</v>
      </c>
      <c r="M134" s="561" t="s">
        <v>10180</v>
      </c>
      <c r="N134" s="550"/>
      <c r="O134" s="531"/>
      <c r="P134" s="531">
        <v>45509.0</v>
      </c>
      <c r="Q134" s="533" t="s">
        <v>94</v>
      </c>
      <c r="R134" s="533" t="s">
        <v>95</v>
      </c>
      <c r="S134" s="550"/>
      <c r="T134" s="550"/>
      <c r="U134" s="550"/>
    </row>
    <row r="135">
      <c r="A135" s="513" t="s">
        <v>2870</v>
      </c>
      <c r="B135" s="513" t="s">
        <v>9745</v>
      </c>
      <c r="C135" s="550"/>
      <c r="D135" s="513" t="s">
        <v>296</v>
      </c>
      <c r="E135" s="550"/>
      <c r="F135" s="513" t="s">
        <v>12</v>
      </c>
      <c r="G135" s="513" t="s">
        <v>545</v>
      </c>
      <c r="H135" s="513" t="s">
        <v>2267</v>
      </c>
      <c r="I135" s="514" t="s">
        <v>10181</v>
      </c>
      <c r="J135" s="606"/>
      <c r="K135" s="514" t="s">
        <v>10182</v>
      </c>
      <c r="L135" s="514" t="s">
        <v>10183</v>
      </c>
      <c r="M135" s="550" t="s">
        <v>10184</v>
      </c>
      <c r="N135" s="550"/>
      <c r="O135" s="533"/>
      <c r="P135" s="533" t="s">
        <v>950</v>
      </c>
      <c r="Q135" s="533" t="s">
        <v>490</v>
      </c>
      <c r="R135" s="533" t="s">
        <v>95</v>
      </c>
      <c r="S135" s="550"/>
      <c r="T135" s="550"/>
      <c r="U135" s="550"/>
    </row>
    <row r="136">
      <c r="A136" s="513" t="s">
        <v>2875</v>
      </c>
      <c r="B136" s="513" t="s">
        <v>8663</v>
      </c>
      <c r="C136" s="550"/>
      <c r="D136" s="513" t="s">
        <v>296</v>
      </c>
      <c r="E136" s="550"/>
      <c r="F136" s="513" t="s">
        <v>11</v>
      </c>
      <c r="G136" s="513" t="s">
        <v>545</v>
      </c>
      <c r="H136" s="513" t="s">
        <v>2267</v>
      </c>
      <c r="I136" s="514" t="s">
        <v>10185</v>
      </c>
      <c r="J136" s="606"/>
      <c r="K136" s="514" t="s">
        <v>10186</v>
      </c>
      <c r="L136" s="514" t="s">
        <v>10187</v>
      </c>
      <c r="M136" s="550" t="s">
        <v>10188</v>
      </c>
      <c r="N136" s="550"/>
      <c r="O136" s="533"/>
      <c r="P136" s="533" t="s">
        <v>479</v>
      </c>
      <c r="Q136" s="533" t="s">
        <v>490</v>
      </c>
      <c r="R136" s="533" t="s">
        <v>95</v>
      </c>
      <c r="S136" s="550"/>
      <c r="T136" s="550"/>
      <c r="U136" s="550"/>
    </row>
    <row r="137">
      <c r="A137" s="513" t="s">
        <v>2880</v>
      </c>
      <c r="B137" s="513" t="s">
        <v>8663</v>
      </c>
      <c r="C137" s="550"/>
      <c r="D137" s="513" t="s">
        <v>296</v>
      </c>
      <c r="E137" s="550"/>
      <c r="F137" s="513" t="s">
        <v>11</v>
      </c>
      <c r="G137" s="513" t="s">
        <v>545</v>
      </c>
      <c r="H137" s="513" t="s">
        <v>2267</v>
      </c>
      <c r="I137" s="514" t="s">
        <v>10189</v>
      </c>
      <c r="J137" s="606"/>
      <c r="K137" s="514" t="s">
        <v>10186</v>
      </c>
      <c r="L137" s="514" t="s">
        <v>10190</v>
      </c>
      <c r="M137" s="550" t="s">
        <v>10191</v>
      </c>
      <c r="N137" s="550"/>
      <c r="O137" s="533"/>
      <c r="P137" s="533" t="s">
        <v>479</v>
      </c>
      <c r="Q137" s="533" t="s">
        <v>490</v>
      </c>
      <c r="R137" s="533" t="s">
        <v>95</v>
      </c>
      <c r="S137" s="550"/>
      <c r="T137" s="550"/>
      <c r="U137" s="550"/>
    </row>
    <row r="138">
      <c r="A138" s="513" t="s">
        <v>2886</v>
      </c>
      <c r="B138" s="550"/>
      <c r="C138" s="513">
        <v>3.7</v>
      </c>
      <c r="D138" s="513" t="s">
        <v>303</v>
      </c>
      <c r="E138" s="513" t="s">
        <v>9462</v>
      </c>
      <c r="F138" s="513" t="s">
        <v>12</v>
      </c>
      <c r="G138" s="513" t="s">
        <v>465</v>
      </c>
      <c r="H138" s="513" t="s">
        <v>2267</v>
      </c>
      <c r="I138" s="514" t="s">
        <v>10192</v>
      </c>
      <c r="J138" s="550"/>
      <c r="K138" s="514" t="s">
        <v>10193</v>
      </c>
      <c r="L138" s="514" t="s">
        <v>10194</v>
      </c>
      <c r="M138" s="550"/>
      <c r="N138" s="513" t="s">
        <v>10195</v>
      </c>
      <c r="O138" s="533"/>
      <c r="P138" s="533" t="s">
        <v>6455</v>
      </c>
      <c r="Q138" s="533" t="s">
        <v>331</v>
      </c>
      <c r="R138" s="533" t="s">
        <v>95</v>
      </c>
      <c r="S138" s="550"/>
      <c r="T138" s="550"/>
      <c r="U138" s="550"/>
    </row>
    <row r="139">
      <c r="A139" s="513" t="s">
        <v>2892</v>
      </c>
      <c r="B139" s="550"/>
      <c r="C139" s="513">
        <v>3.7</v>
      </c>
      <c r="D139" s="513" t="s">
        <v>303</v>
      </c>
      <c r="E139" s="513" t="s">
        <v>9462</v>
      </c>
      <c r="F139" s="513" t="s">
        <v>11</v>
      </c>
      <c r="G139" s="513" t="s">
        <v>465</v>
      </c>
      <c r="H139" s="513" t="s">
        <v>2267</v>
      </c>
      <c r="I139" s="514" t="s">
        <v>10196</v>
      </c>
      <c r="J139" s="550"/>
      <c r="K139" s="514" t="s">
        <v>10197</v>
      </c>
      <c r="L139" s="514" t="s">
        <v>10198</v>
      </c>
      <c r="M139" s="550"/>
      <c r="N139" s="634" t="s">
        <v>10199</v>
      </c>
      <c r="O139" s="533"/>
      <c r="P139" s="533" t="s">
        <v>6455</v>
      </c>
      <c r="Q139" s="533" t="s">
        <v>331</v>
      </c>
      <c r="R139" s="533" t="s">
        <v>95</v>
      </c>
      <c r="S139" s="550"/>
      <c r="T139" s="550"/>
      <c r="U139" s="550"/>
    </row>
    <row r="140">
      <c r="A140" s="513" t="s">
        <v>2896</v>
      </c>
      <c r="B140" s="550"/>
      <c r="C140" s="513">
        <v>3.7</v>
      </c>
      <c r="D140" s="513" t="s">
        <v>303</v>
      </c>
      <c r="E140" s="513" t="s">
        <v>9462</v>
      </c>
      <c r="F140" s="513" t="s">
        <v>12</v>
      </c>
      <c r="G140" s="513" t="s">
        <v>465</v>
      </c>
      <c r="H140" s="513" t="s">
        <v>2267</v>
      </c>
      <c r="I140" s="514" t="s">
        <v>10200</v>
      </c>
      <c r="J140" s="550"/>
      <c r="K140" s="514" t="s">
        <v>10201</v>
      </c>
      <c r="L140" s="514" t="s">
        <v>10202</v>
      </c>
      <c r="M140" s="514"/>
      <c r="N140" s="513" t="s">
        <v>10203</v>
      </c>
      <c r="O140" s="531"/>
      <c r="P140" s="531">
        <v>45509.0</v>
      </c>
      <c r="Q140" s="533" t="s">
        <v>490</v>
      </c>
      <c r="R140" s="533" t="s">
        <v>95</v>
      </c>
      <c r="S140" s="550"/>
      <c r="T140" s="550"/>
      <c r="U140" s="513" t="s">
        <v>2546</v>
      </c>
    </row>
    <row r="141">
      <c r="A141" s="513" t="s">
        <v>2901</v>
      </c>
      <c r="B141" s="516" t="s">
        <v>10204</v>
      </c>
      <c r="C141" s="550"/>
      <c r="D141" s="513" t="s">
        <v>303</v>
      </c>
      <c r="E141" s="513" t="s">
        <v>9462</v>
      </c>
      <c r="F141" s="513" t="s">
        <v>12</v>
      </c>
      <c r="G141" s="513" t="s">
        <v>465</v>
      </c>
      <c r="H141" s="533" t="s">
        <v>2267</v>
      </c>
      <c r="I141" s="514" t="s">
        <v>10205</v>
      </c>
      <c r="J141" s="514" t="s">
        <v>10206</v>
      </c>
      <c r="K141" s="514" t="s">
        <v>10207</v>
      </c>
      <c r="L141" s="514" t="s">
        <v>10208</v>
      </c>
      <c r="M141" s="550"/>
      <c r="N141" s="513" t="s">
        <v>10209</v>
      </c>
      <c r="O141" s="533"/>
      <c r="P141" s="533" t="s">
        <v>6455</v>
      </c>
      <c r="Q141" s="533" t="s">
        <v>331</v>
      </c>
      <c r="R141" s="533" t="s">
        <v>95</v>
      </c>
      <c r="S141" s="550"/>
      <c r="T141" s="550"/>
      <c r="U141" s="550"/>
    </row>
    <row r="142">
      <c r="A142" s="513" t="s">
        <v>2905</v>
      </c>
      <c r="B142" s="513" t="s">
        <v>10210</v>
      </c>
      <c r="C142" s="513" t="s">
        <v>10074</v>
      </c>
      <c r="D142" s="513" t="s">
        <v>303</v>
      </c>
      <c r="E142" s="513" t="s">
        <v>5886</v>
      </c>
      <c r="F142" s="513" t="s">
        <v>11</v>
      </c>
      <c r="G142" s="513" t="s">
        <v>465</v>
      </c>
      <c r="H142" s="533" t="s">
        <v>2267</v>
      </c>
      <c r="I142" s="514" t="s">
        <v>10211</v>
      </c>
      <c r="J142" s="550"/>
      <c r="K142" s="514" t="s">
        <v>10212</v>
      </c>
      <c r="L142" s="514" t="s">
        <v>10213</v>
      </c>
      <c r="M142" s="608"/>
      <c r="N142" s="635" t="s">
        <v>10214</v>
      </c>
      <c r="O142" s="531"/>
      <c r="P142" s="531">
        <v>45509.0</v>
      </c>
      <c r="Q142" s="533" t="s">
        <v>94</v>
      </c>
      <c r="R142" s="533" t="s">
        <v>95</v>
      </c>
      <c r="S142" s="550"/>
      <c r="T142" s="550"/>
      <c r="U142" s="513" t="s">
        <v>2546</v>
      </c>
    </row>
    <row r="143">
      <c r="A143" s="513" t="s">
        <v>2908</v>
      </c>
      <c r="B143" s="513" t="s">
        <v>9249</v>
      </c>
      <c r="C143" s="513" t="s">
        <v>8800</v>
      </c>
      <c r="D143" s="513" t="s">
        <v>303</v>
      </c>
      <c r="E143" s="513" t="s">
        <v>8695</v>
      </c>
      <c r="F143" s="513" t="s">
        <v>11</v>
      </c>
      <c r="G143" s="513" t="s">
        <v>465</v>
      </c>
      <c r="H143" s="533" t="s">
        <v>2267</v>
      </c>
      <c r="I143" s="514" t="s">
        <v>10215</v>
      </c>
      <c r="J143" s="550"/>
      <c r="K143" s="514" t="s">
        <v>10216</v>
      </c>
      <c r="L143" s="514" t="s">
        <v>10217</v>
      </c>
      <c r="M143" s="550"/>
      <c r="N143" s="636" t="s">
        <v>10218</v>
      </c>
      <c r="O143" s="533"/>
      <c r="P143" s="533" t="s">
        <v>6455</v>
      </c>
      <c r="Q143" s="533" t="s">
        <v>331</v>
      </c>
      <c r="R143" s="533" t="s">
        <v>95</v>
      </c>
      <c r="S143" s="550"/>
      <c r="T143" s="550"/>
      <c r="U143" s="513" t="s">
        <v>2546</v>
      </c>
    </row>
    <row r="144">
      <c r="A144" s="513" t="s">
        <v>2913</v>
      </c>
      <c r="B144" s="516" t="s">
        <v>9301</v>
      </c>
      <c r="C144" s="550"/>
      <c r="D144" s="513" t="s">
        <v>303</v>
      </c>
      <c r="E144" s="513" t="s">
        <v>6175</v>
      </c>
      <c r="F144" s="513" t="s">
        <v>12</v>
      </c>
      <c r="G144" s="513" t="s">
        <v>465</v>
      </c>
      <c r="H144" s="513" t="s">
        <v>2267</v>
      </c>
      <c r="I144" s="514" t="s">
        <v>10219</v>
      </c>
      <c r="J144" s="514" t="s">
        <v>10220</v>
      </c>
      <c r="K144" s="514" t="s">
        <v>10221</v>
      </c>
      <c r="L144" s="514" t="s">
        <v>10222</v>
      </c>
      <c r="M144" s="514"/>
      <c r="N144" s="513" t="s">
        <v>10223</v>
      </c>
      <c r="O144" s="611"/>
      <c r="P144" s="611">
        <v>45540.0</v>
      </c>
      <c r="Q144" s="612" t="s">
        <v>331</v>
      </c>
      <c r="R144" s="612" t="s">
        <v>95</v>
      </c>
      <c r="S144" s="550"/>
      <c r="T144" s="550"/>
      <c r="U144" s="550"/>
    </row>
    <row r="145">
      <c r="A145" s="513" t="s">
        <v>2917</v>
      </c>
      <c r="B145" s="550"/>
      <c r="C145" s="550"/>
      <c r="D145" s="513" t="s">
        <v>303</v>
      </c>
      <c r="E145" s="513" t="s">
        <v>8695</v>
      </c>
      <c r="F145" s="513" t="s">
        <v>12</v>
      </c>
      <c r="G145" s="513" t="s">
        <v>465</v>
      </c>
      <c r="H145" s="533" t="s">
        <v>2267</v>
      </c>
      <c r="I145" s="514" t="s">
        <v>10224</v>
      </c>
      <c r="J145" s="550"/>
      <c r="K145" s="514" t="s">
        <v>10225</v>
      </c>
      <c r="L145" s="514" t="s">
        <v>10226</v>
      </c>
      <c r="M145" s="550"/>
      <c r="N145" s="513" t="s">
        <v>9248</v>
      </c>
      <c r="O145" s="533"/>
      <c r="P145" s="533" t="s">
        <v>6455</v>
      </c>
      <c r="Q145" s="533" t="s">
        <v>331</v>
      </c>
      <c r="R145" s="533" t="s">
        <v>95</v>
      </c>
      <c r="S145" s="550"/>
      <c r="T145" s="550"/>
      <c r="U145" s="513" t="s">
        <v>2546</v>
      </c>
    </row>
    <row r="146">
      <c r="A146" s="513" t="s">
        <v>2922</v>
      </c>
      <c r="B146" s="513" t="s">
        <v>10227</v>
      </c>
      <c r="C146" s="513" t="s">
        <v>5885</v>
      </c>
      <c r="D146" s="513" t="s">
        <v>303</v>
      </c>
      <c r="E146" s="513" t="s">
        <v>9462</v>
      </c>
      <c r="F146" s="513" t="s">
        <v>12</v>
      </c>
      <c r="G146" s="513" t="s">
        <v>465</v>
      </c>
      <c r="H146" s="533" t="s">
        <v>2267</v>
      </c>
      <c r="I146" s="514" t="s">
        <v>10200</v>
      </c>
      <c r="J146" s="550"/>
      <c r="K146" s="514" t="s">
        <v>10228</v>
      </c>
      <c r="L146" s="514" t="s">
        <v>10202</v>
      </c>
      <c r="M146" s="514"/>
      <c r="N146" s="513" t="s">
        <v>10199</v>
      </c>
      <c r="O146" s="531"/>
      <c r="P146" s="531">
        <v>45509.0</v>
      </c>
      <c r="Q146" s="533" t="s">
        <v>490</v>
      </c>
      <c r="R146" s="533" t="s">
        <v>95</v>
      </c>
      <c r="S146" s="550"/>
      <c r="T146" s="550"/>
      <c r="U146" s="513" t="s">
        <v>2546</v>
      </c>
    </row>
    <row r="147">
      <c r="A147" s="513" t="s">
        <v>2927</v>
      </c>
      <c r="B147" s="550"/>
      <c r="C147" s="550"/>
      <c r="D147" s="513" t="s">
        <v>303</v>
      </c>
      <c r="E147" s="513" t="s">
        <v>9462</v>
      </c>
      <c r="F147" s="513" t="s">
        <v>12</v>
      </c>
      <c r="G147" s="513" t="s">
        <v>465</v>
      </c>
      <c r="H147" s="533" t="s">
        <v>2267</v>
      </c>
      <c r="I147" s="514" t="s">
        <v>10229</v>
      </c>
      <c r="J147" s="514" t="s">
        <v>9240</v>
      </c>
      <c r="K147" s="514" t="s">
        <v>10230</v>
      </c>
      <c r="L147" s="514" t="s">
        <v>10231</v>
      </c>
      <c r="M147" s="550"/>
      <c r="N147" s="513" t="s">
        <v>9243</v>
      </c>
      <c r="O147" s="533"/>
      <c r="P147" s="533" t="s">
        <v>6455</v>
      </c>
      <c r="Q147" s="533" t="s">
        <v>331</v>
      </c>
      <c r="R147" s="533" t="s">
        <v>95</v>
      </c>
      <c r="S147" s="550"/>
      <c r="T147" s="550"/>
      <c r="U147" s="550"/>
    </row>
    <row r="148">
      <c r="A148" s="513" t="s">
        <v>2932</v>
      </c>
      <c r="B148" s="550"/>
      <c r="C148" s="550"/>
      <c r="D148" s="513" t="s">
        <v>303</v>
      </c>
      <c r="E148" s="513" t="s">
        <v>9462</v>
      </c>
      <c r="F148" s="513" t="s">
        <v>12</v>
      </c>
      <c r="G148" s="513" t="s">
        <v>465</v>
      </c>
      <c r="H148" s="533" t="s">
        <v>2267</v>
      </c>
      <c r="I148" s="514" t="s">
        <v>10232</v>
      </c>
      <c r="J148" s="550"/>
      <c r="K148" s="514" t="s">
        <v>10233</v>
      </c>
      <c r="L148" s="514" t="s">
        <v>10234</v>
      </c>
      <c r="M148" s="550"/>
      <c r="N148" s="513" t="s">
        <v>10235</v>
      </c>
      <c r="O148" s="533"/>
      <c r="P148" s="533" t="s">
        <v>6455</v>
      </c>
      <c r="Q148" s="533" t="s">
        <v>331</v>
      </c>
      <c r="R148" s="533" t="s">
        <v>95</v>
      </c>
      <c r="S148" s="550"/>
      <c r="T148" s="550"/>
      <c r="U148" s="550"/>
    </row>
    <row r="149">
      <c r="A149" s="513" t="s">
        <v>2937</v>
      </c>
      <c r="B149" s="513" t="s">
        <v>6449</v>
      </c>
      <c r="C149" s="513" t="s">
        <v>6450</v>
      </c>
      <c r="D149" s="513" t="s">
        <v>303</v>
      </c>
      <c r="E149" s="513" t="s">
        <v>9462</v>
      </c>
      <c r="F149" s="513" t="s">
        <v>11</v>
      </c>
      <c r="G149" s="513" t="s">
        <v>465</v>
      </c>
      <c r="H149" s="533" t="s">
        <v>2267</v>
      </c>
      <c r="I149" s="514" t="s">
        <v>10236</v>
      </c>
      <c r="J149" s="550"/>
      <c r="K149" s="514" t="s">
        <v>10237</v>
      </c>
      <c r="L149" s="514" t="s">
        <v>10238</v>
      </c>
      <c r="M149" s="550"/>
      <c r="N149" s="636" t="s">
        <v>10239</v>
      </c>
      <c r="O149" s="533"/>
      <c r="P149" s="533" t="s">
        <v>6455</v>
      </c>
      <c r="Q149" s="533" t="s">
        <v>331</v>
      </c>
      <c r="R149" s="533" t="s">
        <v>95</v>
      </c>
      <c r="S149" s="550"/>
      <c r="T149" s="550"/>
      <c r="U149" s="550"/>
    </row>
    <row r="150">
      <c r="A150" s="513" t="s">
        <v>2942</v>
      </c>
      <c r="B150" s="513" t="s">
        <v>6449</v>
      </c>
      <c r="C150" s="513" t="s">
        <v>6450</v>
      </c>
      <c r="D150" s="513" t="s">
        <v>303</v>
      </c>
      <c r="E150" s="513" t="s">
        <v>9462</v>
      </c>
      <c r="F150" s="513" t="s">
        <v>11</v>
      </c>
      <c r="G150" s="513" t="s">
        <v>465</v>
      </c>
      <c r="H150" s="533" t="s">
        <v>2267</v>
      </c>
      <c r="I150" s="514" t="s">
        <v>10240</v>
      </c>
      <c r="J150" s="550"/>
      <c r="K150" s="514" t="s">
        <v>10241</v>
      </c>
      <c r="L150" s="514" t="s">
        <v>10242</v>
      </c>
      <c r="M150" s="514"/>
      <c r="N150" s="634" t="s">
        <v>10239</v>
      </c>
      <c r="O150" s="611"/>
      <c r="P150" s="611">
        <v>45540.0</v>
      </c>
      <c r="Q150" s="612" t="s">
        <v>331</v>
      </c>
      <c r="R150" s="612" t="s">
        <v>95</v>
      </c>
      <c r="S150" s="550"/>
      <c r="T150" s="550"/>
      <c r="U150" s="550"/>
    </row>
    <row r="151">
      <c r="A151" s="513" t="s">
        <v>2947</v>
      </c>
      <c r="B151" s="513" t="s">
        <v>6449</v>
      </c>
      <c r="C151" s="513" t="s">
        <v>6450</v>
      </c>
      <c r="D151" s="513" t="s">
        <v>303</v>
      </c>
      <c r="E151" s="513" t="s">
        <v>9462</v>
      </c>
      <c r="F151" s="513" t="s">
        <v>11</v>
      </c>
      <c r="G151" s="513" t="s">
        <v>465</v>
      </c>
      <c r="H151" s="533" t="s">
        <v>2267</v>
      </c>
      <c r="I151" s="514" t="s">
        <v>10243</v>
      </c>
      <c r="J151" s="550"/>
      <c r="K151" s="514" t="s">
        <v>10244</v>
      </c>
      <c r="L151" s="514" t="s">
        <v>10245</v>
      </c>
      <c r="M151" s="514"/>
      <c r="N151" s="634" t="s">
        <v>10239</v>
      </c>
      <c r="O151" s="533"/>
      <c r="P151" s="533" t="s">
        <v>1555</v>
      </c>
      <c r="Q151" s="533" t="s">
        <v>331</v>
      </c>
      <c r="R151" s="533" t="s">
        <v>95</v>
      </c>
      <c r="S151" s="515"/>
      <c r="T151" s="550"/>
      <c r="U151" s="550"/>
    </row>
    <row r="152">
      <c r="A152" s="513" t="s">
        <v>2951</v>
      </c>
      <c r="B152" s="550"/>
      <c r="C152" s="550"/>
      <c r="D152" s="513" t="s">
        <v>303</v>
      </c>
      <c r="E152" s="513" t="s">
        <v>9462</v>
      </c>
      <c r="F152" s="513" t="s">
        <v>12</v>
      </c>
      <c r="G152" s="513" t="s">
        <v>465</v>
      </c>
      <c r="H152" s="513" t="s">
        <v>1646</v>
      </c>
      <c r="I152" s="514" t="s">
        <v>10246</v>
      </c>
      <c r="J152" s="514" t="s">
        <v>10247</v>
      </c>
      <c r="K152" s="514" t="s">
        <v>10248</v>
      </c>
      <c r="L152" s="514" t="s">
        <v>10249</v>
      </c>
      <c r="M152" s="514"/>
      <c r="N152" s="513" t="s">
        <v>10250</v>
      </c>
      <c r="O152" s="531"/>
      <c r="P152" s="531">
        <v>45540.0</v>
      </c>
      <c r="Q152" s="533" t="s">
        <v>215</v>
      </c>
      <c r="R152" s="533" t="s">
        <v>95</v>
      </c>
      <c r="S152" s="550"/>
      <c r="T152" s="550"/>
      <c r="U152" s="550"/>
    </row>
    <row r="153">
      <c r="A153" s="513" t="s">
        <v>2955</v>
      </c>
      <c r="B153" s="550"/>
      <c r="C153" s="550"/>
      <c r="D153" s="513" t="s">
        <v>303</v>
      </c>
      <c r="E153" s="513" t="s">
        <v>9462</v>
      </c>
      <c r="F153" s="513" t="s">
        <v>12</v>
      </c>
      <c r="G153" s="513" t="s">
        <v>465</v>
      </c>
      <c r="H153" s="533" t="s">
        <v>2267</v>
      </c>
      <c r="I153" s="514" t="s">
        <v>10251</v>
      </c>
      <c r="J153" s="550"/>
      <c r="K153" s="514" t="s">
        <v>10252</v>
      </c>
      <c r="L153" s="514" t="s">
        <v>10253</v>
      </c>
      <c r="M153" s="550"/>
      <c r="N153" s="513" t="s">
        <v>10235</v>
      </c>
      <c r="O153" s="533"/>
      <c r="P153" s="533" t="s">
        <v>6455</v>
      </c>
      <c r="Q153" s="533" t="s">
        <v>331</v>
      </c>
      <c r="R153" s="533" t="s">
        <v>95</v>
      </c>
      <c r="S153" s="550"/>
      <c r="T153" s="550"/>
      <c r="U153" s="550"/>
    </row>
    <row r="154">
      <c r="A154" s="513" t="s">
        <v>2959</v>
      </c>
      <c r="B154" s="550"/>
      <c r="C154" s="513">
        <v>3.7</v>
      </c>
      <c r="D154" s="513" t="s">
        <v>303</v>
      </c>
      <c r="E154" s="513" t="s">
        <v>6175</v>
      </c>
      <c r="F154" s="513" t="s">
        <v>11</v>
      </c>
      <c r="G154" s="513" t="s">
        <v>465</v>
      </c>
      <c r="H154" s="513" t="s">
        <v>2267</v>
      </c>
      <c r="I154" s="514" t="s">
        <v>10254</v>
      </c>
      <c r="J154" s="550"/>
      <c r="K154" s="514" t="s">
        <v>10255</v>
      </c>
      <c r="L154" s="514" t="s">
        <v>10256</v>
      </c>
      <c r="M154" s="514"/>
      <c r="N154" s="634" t="s">
        <v>10257</v>
      </c>
      <c r="O154" s="531"/>
      <c r="P154" s="531">
        <v>45509.0</v>
      </c>
      <c r="Q154" s="533" t="s">
        <v>94</v>
      </c>
      <c r="R154" s="533" t="s">
        <v>95</v>
      </c>
      <c r="S154" s="550"/>
      <c r="T154" s="550"/>
      <c r="U154" s="550"/>
    </row>
    <row r="155">
      <c r="A155" s="513" t="s">
        <v>2963</v>
      </c>
      <c r="B155" s="550"/>
      <c r="C155" s="550"/>
      <c r="D155" s="513" t="s">
        <v>303</v>
      </c>
      <c r="E155" s="513" t="s">
        <v>8695</v>
      </c>
      <c r="F155" s="513" t="s">
        <v>12</v>
      </c>
      <c r="G155" s="513" t="s">
        <v>465</v>
      </c>
      <c r="H155" s="533" t="s">
        <v>2267</v>
      </c>
      <c r="I155" s="514" t="s">
        <v>10258</v>
      </c>
      <c r="J155" s="550"/>
      <c r="K155" s="514" t="s">
        <v>10259</v>
      </c>
      <c r="L155" s="514" t="s">
        <v>10260</v>
      </c>
      <c r="M155" s="514"/>
      <c r="N155" s="513" t="s">
        <v>10261</v>
      </c>
      <c r="O155" s="531"/>
      <c r="P155" s="531">
        <v>45540.0</v>
      </c>
      <c r="Q155" s="533" t="s">
        <v>490</v>
      </c>
      <c r="R155" s="533" t="s">
        <v>95</v>
      </c>
      <c r="S155" s="550"/>
      <c r="T155" s="550"/>
      <c r="U155" s="550"/>
    </row>
    <row r="156">
      <c r="A156" s="513" t="s">
        <v>2967</v>
      </c>
      <c r="B156" s="550"/>
      <c r="C156" s="550"/>
      <c r="D156" s="513" t="s">
        <v>303</v>
      </c>
      <c r="E156" s="513" t="s">
        <v>8695</v>
      </c>
      <c r="F156" s="513" t="s">
        <v>12</v>
      </c>
      <c r="G156" s="513" t="s">
        <v>465</v>
      </c>
      <c r="H156" s="533" t="s">
        <v>2267</v>
      </c>
      <c r="I156" s="514" t="s">
        <v>10262</v>
      </c>
      <c r="J156" s="550"/>
      <c r="K156" s="515" t="s">
        <v>10263</v>
      </c>
      <c r="L156" s="514" t="s">
        <v>10264</v>
      </c>
      <c r="M156" s="550"/>
      <c r="N156" s="513" t="s">
        <v>10265</v>
      </c>
      <c r="O156" s="533"/>
      <c r="P156" s="533" t="s">
        <v>6455</v>
      </c>
      <c r="Q156" s="533" t="s">
        <v>331</v>
      </c>
      <c r="R156" s="533" t="s">
        <v>95</v>
      </c>
      <c r="S156" s="550"/>
      <c r="T156" s="550"/>
      <c r="U156" s="550"/>
    </row>
    <row r="157">
      <c r="A157" s="513" t="s">
        <v>2972</v>
      </c>
      <c r="B157" s="513" t="s">
        <v>10266</v>
      </c>
      <c r="C157" s="513" t="s">
        <v>6865</v>
      </c>
      <c r="D157" s="513" t="s">
        <v>303</v>
      </c>
      <c r="E157" s="513" t="s">
        <v>6175</v>
      </c>
      <c r="F157" s="513" t="s">
        <v>12</v>
      </c>
      <c r="G157" s="513" t="s">
        <v>465</v>
      </c>
      <c r="H157" s="513" t="s">
        <v>2267</v>
      </c>
      <c r="I157" s="514" t="s">
        <v>10267</v>
      </c>
      <c r="J157" s="550"/>
      <c r="K157" s="514" t="s">
        <v>10268</v>
      </c>
      <c r="L157" s="514" t="s">
        <v>10269</v>
      </c>
      <c r="M157" s="550"/>
      <c r="N157" s="513" t="s">
        <v>10199</v>
      </c>
      <c r="O157" s="533"/>
      <c r="P157" s="533" t="s">
        <v>6455</v>
      </c>
      <c r="Q157" s="533" t="s">
        <v>331</v>
      </c>
      <c r="R157" s="533" t="s">
        <v>95</v>
      </c>
      <c r="S157" s="550"/>
      <c r="T157" s="550"/>
      <c r="U157" s="550"/>
    </row>
    <row r="158">
      <c r="A158" s="513" t="s">
        <v>2976</v>
      </c>
      <c r="B158" s="550"/>
      <c r="C158" s="550"/>
      <c r="D158" s="513" t="s">
        <v>303</v>
      </c>
      <c r="E158" s="513" t="s">
        <v>8695</v>
      </c>
      <c r="F158" s="513" t="s">
        <v>11</v>
      </c>
      <c r="G158" s="513" t="s">
        <v>465</v>
      </c>
      <c r="H158" s="513" t="s">
        <v>2267</v>
      </c>
      <c r="I158" s="514" t="s">
        <v>10270</v>
      </c>
      <c r="J158" s="550"/>
      <c r="K158" s="514" t="s">
        <v>10271</v>
      </c>
      <c r="L158" s="514" t="s">
        <v>10272</v>
      </c>
      <c r="M158" s="514"/>
      <c r="N158" s="637" t="s">
        <v>10273</v>
      </c>
      <c r="O158" s="531"/>
      <c r="P158" s="531">
        <v>45356.0</v>
      </c>
      <c r="Q158" s="533" t="s">
        <v>331</v>
      </c>
      <c r="R158" s="533" t="s">
        <v>95</v>
      </c>
      <c r="S158" s="553" t="s">
        <v>1737</v>
      </c>
      <c r="T158" s="550"/>
      <c r="U158" s="550"/>
    </row>
    <row r="159">
      <c r="A159" s="513" t="s">
        <v>2981</v>
      </c>
      <c r="B159" s="513" t="s">
        <v>10274</v>
      </c>
      <c r="C159" s="513" t="s">
        <v>6865</v>
      </c>
      <c r="D159" s="513" t="s">
        <v>303</v>
      </c>
      <c r="E159" s="513" t="s">
        <v>8695</v>
      </c>
      <c r="F159" s="513" t="s">
        <v>12</v>
      </c>
      <c r="G159" s="513" t="s">
        <v>465</v>
      </c>
      <c r="H159" s="533" t="s">
        <v>2267</v>
      </c>
      <c r="I159" s="514" t="s">
        <v>10275</v>
      </c>
      <c r="J159" s="550"/>
      <c r="K159" s="514" t="s">
        <v>10276</v>
      </c>
      <c r="L159" s="514" t="s">
        <v>10277</v>
      </c>
      <c r="M159" s="550"/>
      <c r="N159" s="513" t="s">
        <v>10278</v>
      </c>
      <c r="O159" s="533"/>
      <c r="P159" s="533" t="s">
        <v>6455</v>
      </c>
      <c r="Q159" s="533" t="s">
        <v>331</v>
      </c>
      <c r="R159" s="533" t="s">
        <v>95</v>
      </c>
      <c r="S159" s="550"/>
      <c r="T159" s="550"/>
      <c r="U159" s="550"/>
    </row>
    <row r="160">
      <c r="A160" s="513" t="s">
        <v>2985</v>
      </c>
      <c r="B160" s="550"/>
      <c r="C160" s="550"/>
      <c r="D160" s="513" t="s">
        <v>303</v>
      </c>
      <c r="E160" s="513" t="s">
        <v>6175</v>
      </c>
      <c r="F160" s="513" t="s">
        <v>12</v>
      </c>
      <c r="G160" s="513" t="s">
        <v>465</v>
      </c>
      <c r="H160" s="513" t="s">
        <v>2267</v>
      </c>
      <c r="I160" s="515" t="s">
        <v>10279</v>
      </c>
      <c r="J160" s="550"/>
      <c r="K160" s="514" t="s">
        <v>10280</v>
      </c>
      <c r="L160" s="515" t="s">
        <v>10281</v>
      </c>
      <c r="M160" s="550"/>
      <c r="N160" s="513" t="s">
        <v>9274</v>
      </c>
      <c r="O160" s="533"/>
      <c r="P160" s="533" t="s">
        <v>6455</v>
      </c>
      <c r="Q160" s="533" t="s">
        <v>331</v>
      </c>
      <c r="R160" s="533" t="s">
        <v>95</v>
      </c>
      <c r="S160" s="550"/>
      <c r="T160" s="550"/>
      <c r="U160" s="550"/>
    </row>
    <row r="161">
      <c r="A161" s="513" t="s">
        <v>2990</v>
      </c>
      <c r="B161" s="550"/>
      <c r="C161" s="550"/>
      <c r="D161" s="513" t="s">
        <v>303</v>
      </c>
      <c r="E161" s="513" t="s">
        <v>6175</v>
      </c>
      <c r="F161" s="513" t="s">
        <v>12</v>
      </c>
      <c r="G161" s="513" t="s">
        <v>465</v>
      </c>
      <c r="H161" s="513" t="s">
        <v>2267</v>
      </c>
      <c r="I161" s="514" t="s">
        <v>10282</v>
      </c>
      <c r="J161" s="550"/>
      <c r="K161" s="514" t="s">
        <v>10283</v>
      </c>
      <c r="L161" s="514" t="s">
        <v>10284</v>
      </c>
      <c r="M161" s="514"/>
      <c r="N161" s="513" t="s">
        <v>10261</v>
      </c>
      <c r="O161" s="531"/>
      <c r="P161" s="531">
        <v>45509.0</v>
      </c>
      <c r="Q161" s="533" t="s">
        <v>94</v>
      </c>
      <c r="R161" s="533" t="s">
        <v>95</v>
      </c>
      <c r="S161" s="550"/>
      <c r="T161" s="550"/>
      <c r="U161" s="550"/>
    </row>
    <row r="162">
      <c r="A162" s="513" t="s">
        <v>2994</v>
      </c>
      <c r="B162" s="550"/>
      <c r="C162" s="550"/>
      <c r="D162" s="513" t="s">
        <v>303</v>
      </c>
      <c r="E162" s="513" t="s">
        <v>6175</v>
      </c>
      <c r="F162" s="513" t="s">
        <v>12</v>
      </c>
      <c r="G162" s="513" t="s">
        <v>465</v>
      </c>
      <c r="H162" s="533" t="s">
        <v>2267</v>
      </c>
      <c r="I162" s="514" t="s">
        <v>10285</v>
      </c>
      <c r="J162" s="550"/>
      <c r="K162" s="514" t="s">
        <v>10286</v>
      </c>
      <c r="L162" s="514" t="s">
        <v>10287</v>
      </c>
      <c r="M162" s="514"/>
      <c r="N162" s="513" t="s">
        <v>10288</v>
      </c>
      <c r="O162" s="531"/>
      <c r="P162" s="531">
        <v>45356.0</v>
      </c>
      <c r="Q162" s="533" t="s">
        <v>215</v>
      </c>
      <c r="R162" s="533" t="s">
        <v>95</v>
      </c>
      <c r="S162" s="537"/>
      <c r="T162" s="550"/>
      <c r="U162" s="550"/>
    </row>
    <row r="163">
      <c r="A163" s="513" t="s">
        <v>2999</v>
      </c>
      <c r="B163" s="550"/>
      <c r="C163" s="550"/>
      <c r="D163" s="513" t="s">
        <v>303</v>
      </c>
      <c r="E163" s="513" t="s">
        <v>6175</v>
      </c>
      <c r="F163" s="513" t="s">
        <v>12</v>
      </c>
      <c r="G163" s="513" t="s">
        <v>465</v>
      </c>
      <c r="H163" s="533" t="s">
        <v>2267</v>
      </c>
      <c r="I163" s="514" t="s">
        <v>10289</v>
      </c>
      <c r="J163" s="550"/>
      <c r="K163" s="514" t="s">
        <v>10290</v>
      </c>
      <c r="L163" s="514" t="s">
        <v>10291</v>
      </c>
      <c r="M163" s="514"/>
      <c r="N163" s="513" t="s">
        <v>10292</v>
      </c>
      <c r="O163" s="531"/>
      <c r="P163" s="531">
        <v>45356.0</v>
      </c>
      <c r="Q163" s="533" t="s">
        <v>215</v>
      </c>
      <c r="R163" s="533" t="s">
        <v>95</v>
      </c>
      <c r="S163" s="537"/>
      <c r="T163" s="550"/>
      <c r="U163" s="550"/>
    </row>
    <row r="164">
      <c r="A164" s="513" t="s">
        <v>3003</v>
      </c>
      <c r="B164" s="550"/>
      <c r="C164" s="550"/>
      <c r="D164" s="513" t="s">
        <v>303</v>
      </c>
      <c r="E164" s="513" t="s">
        <v>6175</v>
      </c>
      <c r="F164" s="513" t="s">
        <v>12</v>
      </c>
      <c r="G164" s="513" t="s">
        <v>545</v>
      </c>
      <c r="H164" s="533" t="s">
        <v>2267</v>
      </c>
      <c r="I164" s="514" t="s">
        <v>10293</v>
      </c>
      <c r="J164" s="550"/>
      <c r="K164" s="514" t="s">
        <v>10294</v>
      </c>
      <c r="L164" s="514" t="s">
        <v>10295</v>
      </c>
      <c r="M164" s="514" t="s">
        <v>10296</v>
      </c>
      <c r="N164" s="550"/>
      <c r="O164" s="531"/>
      <c r="P164" s="531">
        <v>45356.0</v>
      </c>
      <c r="Q164" s="533" t="s">
        <v>215</v>
      </c>
      <c r="R164" s="533" t="s">
        <v>95</v>
      </c>
      <c r="S164" s="537"/>
      <c r="T164" s="550"/>
      <c r="U164" s="550"/>
    </row>
    <row r="165">
      <c r="A165" s="513" t="s">
        <v>3008</v>
      </c>
      <c r="B165" s="513" t="s">
        <v>8469</v>
      </c>
      <c r="C165" s="513" t="s">
        <v>8416</v>
      </c>
      <c r="D165" s="533" t="s">
        <v>303</v>
      </c>
      <c r="E165" s="513" t="s">
        <v>9917</v>
      </c>
      <c r="F165" s="513" t="s">
        <v>11</v>
      </c>
      <c r="G165" s="514" t="s">
        <v>465</v>
      </c>
      <c r="H165" s="513" t="s">
        <v>2267</v>
      </c>
      <c r="I165" s="514" t="s">
        <v>9933</v>
      </c>
      <c r="J165" s="550"/>
      <c r="K165" s="514" t="s">
        <v>10297</v>
      </c>
      <c r="L165" s="514" t="s">
        <v>9935</v>
      </c>
      <c r="M165" s="550"/>
      <c r="N165" s="634" t="s">
        <v>9936</v>
      </c>
      <c r="O165" s="531"/>
      <c r="P165" s="531"/>
      <c r="Q165" s="533" t="s">
        <v>215</v>
      </c>
      <c r="R165" s="533" t="s">
        <v>95</v>
      </c>
      <c r="S165" s="515"/>
      <c r="T165" s="550"/>
      <c r="U165" s="550"/>
    </row>
    <row r="166">
      <c r="A166" s="513" t="s">
        <v>3013</v>
      </c>
      <c r="B166" s="550"/>
      <c r="C166" s="550"/>
      <c r="D166" s="513" t="s">
        <v>296</v>
      </c>
      <c r="E166" s="513" t="s">
        <v>8954</v>
      </c>
      <c r="F166" s="513" t="s">
        <v>11</v>
      </c>
      <c r="G166" s="514" t="s">
        <v>465</v>
      </c>
      <c r="H166" s="533" t="s">
        <v>2267</v>
      </c>
      <c r="I166" s="514" t="s">
        <v>10055</v>
      </c>
      <c r="J166" s="514" t="s">
        <v>10056</v>
      </c>
      <c r="K166" s="514" t="s">
        <v>10298</v>
      </c>
      <c r="L166" s="514" t="s">
        <v>10058</v>
      </c>
      <c r="M166" s="550"/>
      <c r="N166" s="627" t="s">
        <v>10299</v>
      </c>
      <c r="O166" s="533"/>
      <c r="P166" s="533" t="s">
        <v>479</v>
      </c>
      <c r="Q166" s="547" t="s">
        <v>490</v>
      </c>
      <c r="R166" s="547" t="s">
        <v>95</v>
      </c>
      <c r="S166" s="544"/>
      <c r="T166" s="550"/>
      <c r="U166" s="550"/>
    </row>
    <row r="167">
      <c r="A167" s="513" t="s">
        <v>3018</v>
      </c>
      <c r="B167" s="550"/>
      <c r="C167" s="550"/>
      <c r="D167" s="513" t="s">
        <v>296</v>
      </c>
      <c r="E167" s="513" t="s">
        <v>8954</v>
      </c>
      <c r="F167" s="513" t="s">
        <v>11</v>
      </c>
      <c r="G167" s="513" t="s">
        <v>588</v>
      </c>
      <c r="H167" s="533" t="s">
        <v>2267</v>
      </c>
      <c r="I167" s="514" t="s">
        <v>10060</v>
      </c>
      <c r="J167" s="550"/>
      <c r="K167" s="514" t="s">
        <v>10061</v>
      </c>
      <c r="L167" s="514" t="s">
        <v>10300</v>
      </c>
      <c r="M167" s="550"/>
      <c r="N167" s="550"/>
      <c r="O167" s="533"/>
      <c r="P167" s="533" t="s">
        <v>9922</v>
      </c>
      <c r="Q167" s="533" t="s">
        <v>215</v>
      </c>
      <c r="R167" s="533" t="s">
        <v>95</v>
      </c>
      <c r="S167" s="532" t="s">
        <v>1737</v>
      </c>
      <c r="T167" s="550"/>
      <c r="U167" s="550"/>
    </row>
    <row r="168">
      <c r="A168" s="513" t="s">
        <v>3022</v>
      </c>
      <c r="B168" s="550"/>
      <c r="C168" s="550"/>
      <c r="D168" s="513" t="s">
        <v>303</v>
      </c>
      <c r="E168" s="513" t="s">
        <v>6175</v>
      </c>
      <c r="F168" s="513" t="s">
        <v>12</v>
      </c>
      <c r="G168" s="513" t="s">
        <v>465</v>
      </c>
      <c r="H168" s="513" t="s">
        <v>2267</v>
      </c>
      <c r="I168" s="514" t="s">
        <v>10301</v>
      </c>
      <c r="J168" s="550"/>
      <c r="K168" s="514" t="s">
        <v>10302</v>
      </c>
      <c r="L168" s="514" t="s">
        <v>10303</v>
      </c>
      <c r="M168" s="514" t="s">
        <v>6068</v>
      </c>
      <c r="N168" s="513" t="s">
        <v>10304</v>
      </c>
      <c r="O168" s="533"/>
      <c r="P168" s="533" t="s">
        <v>6455</v>
      </c>
      <c r="Q168" s="533" t="s">
        <v>331</v>
      </c>
      <c r="R168" s="533" t="s">
        <v>95</v>
      </c>
      <c r="S168" s="550"/>
      <c r="T168" s="550"/>
      <c r="U168" s="550"/>
    </row>
    <row r="169">
      <c r="A169" s="513" t="s">
        <v>3026</v>
      </c>
      <c r="B169" s="550"/>
      <c r="C169" s="550"/>
      <c r="D169" s="513" t="s">
        <v>303</v>
      </c>
      <c r="E169" s="513" t="s">
        <v>6175</v>
      </c>
      <c r="F169" s="513" t="s">
        <v>12</v>
      </c>
      <c r="G169" s="513" t="s">
        <v>465</v>
      </c>
      <c r="H169" s="513" t="s">
        <v>2267</v>
      </c>
      <c r="I169" s="514" t="s">
        <v>10305</v>
      </c>
      <c r="J169" s="550"/>
      <c r="K169" s="514" t="s">
        <v>10306</v>
      </c>
      <c r="L169" s="514" t="s">
        <v>10307</v>
      </c>
      <c r="M169" s="550"/>
      <c r="N169" s="513" t="s">
        <v>10308</v>
      </c>
      <c r="O169" s="533"/>
      <c r="P169" s="533" t="s">
        <v>6455</v>
      </c>
      <c r="Q169" s="533" t="s">
        <v>331</v>
      </c>
      <c r="R169" s="533" t="s">
        <v>95</v>
      </c>
      <c r="S169" s="550"/>
      <c r="T169" s="550"/>
      <c r="U169" s="550"/>
    </row>
    <row r="170">
      <c r="A170" s="513" t="s">
        <v>3030</v>
      </c>
      <c r="B170" s="550"/>
      <c r="C170" s="550"/>
      <c r="D170" s="513" t="s">
        <v>303</v>
      </c>
      <c r="E170" s="513" t="s">
        <v>6175</v>
      </c>
      <c r="F170" s="513" t="s">
        <v>12</v>
      </c>
      <c r="G170" s="513" t="s">
        <v>465</v>
      </c>
      <c r="H170" s="513" t="s">
        <v>2267</v>
      </c>
      <c r="I170" s="514" t="s">
        <v>10309</v>
      </c>
      <c r="J170" s="550"/>
      <c r="K170" s="514" t="s">
        <v>10310</v>
      </c>
      <c r="L170" s="514" t="s">
        <v>10311</v>
      </c>
      <c r="M170" s="550"/>
      <c r="N170" s="513" t="s">
        <v>1749</v>
      </c>
      <c r="O170" s="533"/>
      <c r="P170" s="533" t="s">
        <v>6455</v>
      </c>
      <c r="Q170" s="533" t="s">
        <v>331</v>
      </c>
      <c r="R170" s="533" t="s">
        <v>95</v>
      </c>
      <c r="S170" s="550"/>
      <c r="T170" s="550"/>
      <c r="U170" s="550"/>
    </row>
    <row r="171">
      <c r="A171" s="513" t="s">
        <v>3034</v>
      </c>
      <c r="B171" s="550"/>
      <c r="C171" s="550"/>
      <c r="D171" s="513" t="s">
        <v>303</v>
      </c>
      <c r="E171" s="513" t="s">
        <v>6175</v>
      </c>
      <c r="F171" s="513" t="s">
        <v>12</v>
      </c>
      <c r="G171" s="513" t="s">
        <v>465</v>
      </c>
      <c r="H171" s="513" t="s">
        <v>2267</v>
      </c>
      <c r="I171" s="514" t="s">
        <v>10312</v>
      </c>
      <c r="J171" s="550"/>
      <c r="K171" s="514" t="s">
        <v>10313</v>
      </c>
      <c r="L171" s="514" t="s">
        <v>10314</v>
      </c>
      <c r="M171" s="550"/>
      <c r="N171" s="513" t="s">
        <v>10315</v>
      </c>
      <c r="O171" s="533"/>
      <c r="P171" s="533" t="s">
        <v>6455</v>
      </c>
      <c r="Q171" s="533" t="s">
        <v>331</v>
      </c>
      <c r="R171" s="533" t="s">
        <v>95</v>
      </c>
      <c r="S171" s="550"/>
      <c r="T171" s="550"/>
      <c r="U171" s="550"/>
    </row>
    <row r="172">
      <c r="A172" s="513" t="s">
        <v>3038</v>
      </c>
      <c r="B172" s="550"/>
      <c r="C172" s="550"/>
      <c r="D172" s="513" t="s">
        <v>303</v>
      </c>
      <c r="E172" s="513" t="s">
        <v>6175</v>
      </c>
      <c r="F172" s="513" t="s">
        <v>12</v>
      </c>
      <c r="G172" s="513" t="s">
        <v>465</v>
      </c>
      <c r="H172" s="513" t="s">
        <v>2267</v>
      </c>
      <c r="I172" s="514" t="s">
        <v>10316</v>
      </c>
      <c r="J172" s="550"/>
      <c r="K172" s="514" t="s">
        <v>10317</v>
      </c>
      <c r="L172" s="514" t="s">
        <v>10318</v>
      </c>
      <c r="M172" s="550"/>
      <c r="N172" s="513" t="s">
        <v>1749</v>
      </c>
      <c r="O172" s="533"/>
      <c r="P172" s="533" t="s">
        <v>6455</v>
      </c>
      <c r="Q172" s="533" t="s">
        <v>331</v>
      </c>
      <c r="R172" s="533" t="s">
        <v>95</v>
      </c>
      <c r="S172" s="550"/>
      <c r="T172" s="550"/>
      <c r="U172" s="550"/>
    </row>
    <row r="173">
      <c r="A173" s="513" t="s">
        <v>3043</v>
      </c>
      <c r="B173" s="513" t="s">
        <v>7603</v>
      </c>
      <c r="C173" s="550"/>
      <c r="D173" s="513" t="s">
        <v>303</v>
      </c>
      <c r="E173" s="513" t="s">
        <v>6175</v>
      </c>
      <c r="F173" s="513" t="s">
        <v>12</v>
      </c>
      <c r="G173" s="513" t="s">
        <v>465</v>
      </c>
      <c r="H173" s="513" t="s">
        <v>2267</v>
      </c>
      <c r="I173" s="514" t="s">
        <v>10319</v>
      </c>
      <c r="J173" s="550"/>
      <c r="K173" s="514" t="s">
        <v>10320</v>
      </c>
      <c r="L173" s="514" t="s">
        <v>10321</v>
      </c>
      <c r="M173" s="550"/>
      <c r="N173" s="513" t="s">
        <v>10322</v>
      </c>
      <c r="O173" s="533"/>
      <c r="P173" s="533" t="s">
        <v>6455</v>
      </c>
      <c r="Q173" s="533" t="s">
        <v>331</v>
      </c>
      <c r="R173" s="533" t="s">
        <v>95</v>
      </c>
      <c r="S173" s="550"/>
      <c r="T173" s="550"/>
      <c r="U173" s="550"/>
    </row>
    <row r="174">
      <c r="A174" s="513" t="s">
        <v>3048</v>
      </c>
      <c r="B174" s="550"/>
      <c r="C174" s="550"/>
      <c r="D174" s="513" t="s">
        <v>303</v>
      </c>
      <c r="E174" s="513" t="s">
        <v>8695</v>
      </c>
      <c r="F174" s="513" t="s">
        <v>12</v>
      </c>
      <c r="G174" s="513" t="s">
        <v>465</v>
      </c>
      <c r="H174" s="533" t="s">
        <v>2267</v>
      </c>
      <c r="I174" s="514" t="s">
        <v>10323</v>
      </c>
      <c r="J174" s="550"/>
      <c r="K174" s="514" t="s">
        <v>10324</v>
      </c>
      <c r="L174" s="514" t="s">
        <v>10325</v>
      </c>
      <c r="M174" s="550"/>
      <c r="N174" s="513" t="s">
        <v>10315</v>
      </c>
      <c r="O174" s="533"/>
      <c r="P174" s="533" t="s">
        <v>6455</v>
      </c>
      <c r="Q174" s="533" t="s">
        <v>331</v>
      </c>
      <c r="R174" s="533" t="s">
        <v>95</v>
      </c>
      <c r="S174" s="550"/>
      <c r="T174" s="550"/>
      <c r="U174" s="550"/>
    </row>
    <row r="175">
      <c r="A175" s="513" t="s">
        <v>3052</v>
      </c>
      <c r="B175" s="550"/>
      <c r="C175" s="550"/>
      <c r="D175" s="513" t="s">
        <v>303</v>
      </c>
      <c r="E175" s="513" t="s">
        <v>8695</v>
      </c>
      <c r="F175" s="513" t="s">
        <v>12</v>
      </c>
      <c r="G175" s="513" t="s">
        <v>465</v>
      </c>
      <c r="H175" s="533" t="s">
        <v>2267</v>
      </c>
      <c r="I175" s="514" t="s">
        <v>10326</v>
      </c>
      <c r="J175" s="550"/>
      <c r="K175" s="514" t="s">
        <v>10327</v>
      </c>
      <c r="L175" s="514" t="s">
        <v>10328</v>
      </c>
      <c r="M175" s="550"/>
      <c r="N175" s="513" t="s">
        <v>10261</v>
      </c>
      <c r="O175" s="533"/>
      <c r="P175" s="533" t="s">
        <v>6455</v>
      </c>
      <c r="Q175" s="533" t="s">
        <v>331</v>
      </c>
      <c r="R175" s="533" t="s">
        <v>95</v>
      </c>
      <c r="S175" s="550"/>
      <c r="T175" s="550"/>
      <c r="U175" s="550"/>
    </row>
    <row r="176">
      <c r="A176" s="513" t="s">
        <v>3056</v>
      </c>
      <c r="B176" s="550"/>
      <c r="C176" s="550"/>
      <c r="D176" s="513" t="s">
        <v>303</v>
      </c>
      <c r="E176" s="513" t="s">
        <v>8695</v>
      </c>
      <c r="F176" s="513" t="s">
        <v>12</v>
      </c>
      <c r="G176" s="513" t="s">
        <v>465</v>
      </c>
      <c r="H176" s="533" t="s">
        <v>2267</v>
      </c>
      <c r="I176" s="514" t="s">
        <v>10329</v>
      </c>
      <c r="J176" s="550"/>
      <c r="K176" s="514" t="s">
        <v>10330</v>
      </c>
      <c r="L176" s="514" t="s">
        <v>10331</v>
      </c>
      <c r="M176" s="514"/>
      <c r="N176" s="513" t="s">
        <v>10332</v>
      </c>
      <c r="O176" s="531"/>
      <c r="P176" s="531">
        <v>45540.0</v>
      </c>
      <c r="Q176" s="533" t="s">
        <v>490</v>
      </c>
      <c r="R176" s="533" t="s">
        <v>95</v>
      </c>
      <c r="S176" s="550"/>
      <c r="T176" s="550"/>
      <c r="U176" s="550"/>
    </row>
    <row r="177">
      <c r="A177" s="513" t="s">
        <v>3061</v>
      </c>
      <c r="B177" s="550"/>
      <c r="C177" s="550"/>
      <c r="D177" s="513" t="s">
        <v>303</v>
      </c>
      <c r="E177" s="513" t="s">
        <v>8695</v>
      </c>
      <c r="F177" s="513" t="s">
        <v>12</v>
      </c>
      <c r="G177" s="513" t="s">
        <v>465</v>
      </c>
      <c r="H177" s="533" t="s">
        <v>2267</v>
      </c>
      <c r="I177" s="514" t="s">
        <v>10333</v>
      </c>
      <c r="J177" s="550"/>
      <c r="K177" s="514" t="s">
        <v>10334</v>
      </c>
      <c r="L177" s="514" t="s">
        <v>10335</v>
      </c>
      <c r="M177" s="514"/>
      <c r="N177" s="513" t="s">
        <v>7386</v>
      </c>
      <c r="O177" s="531"/>
      <c r="P177" s="531">
        <v>45356.0</v>
      </c>
      <c r="Q177" s="533" t="s">
        <v>215</v>
      </c>
      <c r="R177" s="533" t="s">
        <v>95</v>
      </c>
      <c r="S177" s="537"/>
      <c r="T177" s="550"/>
      <c r="U177" s="550"/>
    </row>
    <row r="178">
      <c r="A178" s="513" t="s">
        <v>3066</v>
      </c>
      <c r="B178" s="550"/>
      <c r="C178" s="513">
        <v>3.7</v>
      </c>
      <c r="D178" s="513" t="s">
        <v>303</v>
      </c>
      <c r="E178" s="513" t="s">
        <v>6175</v>
      </c>
      <c r="F178" s="513" t="s">
        <v>11</v>
      </c>
      <c r="G178" s="513" t="s">
        <v>465</v>
      </c>
      <c r="H178" s="513" t="s">
        <v>2267</v>
      </c>
      <c r="I178" s="514" t="s">
        <v>10336</v>
      </c>
      <c r="J178" s="550"/>
      <c r="K178" s="514" t="s">
        <v>10337</v>
      </c>
      <c r="L178" s="514" t="s">
        <v>10338</v>
      </c>
      <c r="M178" s="514"/>
      <c r="N178" s="637" t="s">
        <v>10339</v>
      </c>
      <c r="O178" s="531"/>
      <c r="P178" s="531">
        <v>45356.0</v>
      </c>
      <c r="Q178" s="533" t="s">
        <v>331</v>
      </c>
      <c r="R178" s="533" t="s">
        <v>95</v>
      </c>
      <c r="S178" s="550"/>
      <c r="T178" s="550"/>
      <c r="U178" s="550"/>
    </row>
    <row r="179">
      <c r="A179" s="513" t="s">
        <v>3070</v>
      </c>
      <c r="B179" s="550"/>
      <c r="C179" s="513">
        <v>3.7</v>
      </c>
      <c r="D179" s="513" t="s">
        <v>303</v>
      </c>
      <c r="E179" s="513" t="s">
        <v>6175</v>
      </c>
      <c r="F179" s="513" t="s">
        <v>11</v>
      </c>
      <c r="G179" s="513" t="s">
        <v>465</v>
      </c>
      <c r="H179" s="513" t="s">
        <v>2267</v>
      </c>
      <c r="I179" s="514" t="s">
        <v>10340</v>
      </c>
      <c r="J179" s="550"/>
      <c r="K179" s="514" t="s">
        <v>10341</v>
      </c>
      <c r="L179" s="514" t="s">
        <v>10342</v>
      </c>
      <c r="M179" s="514"/>
      <c r="N179" s="634" t="s">
        <v>10343</v>
      </c>
      <c r="O179" s="611"/>
      <c r="P179" s="611">
        <v>45540.0</v>
      </c>
      <c r="Q179" s="612" t="s">
        <v>331</v>
      </c>
      <c r="R179" s="612" t="s">
        <v>95</v>
      </c>
      <c r="S179" s="550"/>
      <c r="T179" s="550"/>
      <c r="U179" s="550"/>
    </row>
    <row r="180">
      <c r="A180" s="513" t="s">
        <v>3074</v>
      </c>
      <c r="B180" s="550"/>
      <c r="C180" s="550"/>
      <c r="D180" s="513" t="s">
        <v>303</v>
      </c>
      <c r="E180" s="513" t="s">
        <v>6175</v>
      </c>
      <c r="F180" s="513" t="s">
        <v>11</v>
      </c>
      <c r="G180" s="513" t="s">
        <v>465</v>
      </c>
      <c r="H180" s="513" t="s">
        <v>2267</v>
      </c>
      <c r="I180" s="514" t="s">
        <v>10344</v>
      </c>
      <c r="J180" s="550"/>
      <c r="K180" s="514" t="s">
        <v>10345</v>
      </c>
      <c r="L180" s="514" t="s">
        <v>10346</v>
      </c>
      <c r="M180" s="514"/>
      <c r="N180" s="638" t="s">
        <v>10347</v>
      </c>
      <c r="O180" s="531"/>
      <c r="P180" s="531">
        <v>45570.0</v>
      </c>
      <c r="Q180" s="533" t="s">
        <v>215</v>
      </c>
      <c r="R180" s="533" t="s">
        <v>95</v>
      </c>
      <c r="S180" s="515"/>
      <c r="T180" s="550"/>
      <c r="U180" s="550"/>
    </row>
    <row r="181">
      <c r="A181" s="513" t="s">
        <v>3079</v>
      </c>
      <c r="B181" s="513" t="s">
        <v>10348</v>
      </c>
      <c r="C181" s="513" t="s">
        <v>2795</v>
      </c>
      <c r="D181" s="513" t="s">
        <v>303</v>
      </c>
      <c r="E181" s="513" t="s">
        <v>6175</v>
      </c>
      <c r="F181" s="513" t="s">
        <v>12</v>
      </c>
      <c r="G181" s="513" t="s">
        <v>465</v>
      </c>
      <c r="H181" s="513" t="s">
        <v>2267</v>
      </c>
      <c r="I181" s="514" t="s">
        <v>10349</v>
      </c>
      <c r="J181" s="514" t="s">
        <v>10350</v>
      </c>
      <c r="K181" s="514" t="s">
        <v>10351</v>
      </c>
      <c r="L181" s="514" t="s">
        <v>10352</v>
      </c>
      <c r="M181" s="514"/>
      <c r="N181" s="513" t="s">
        <v>10353</v>
      </c>
      <c r="O181" s="531"/>
      <c r="P181" s="531">
        <v>45356.0</v>
      </c>
      <c r="Q181" s="533" t="s">
        <v>331</v>
      </c>
      <c r="R181" s="533" t="s">
        <v>95</v>
      </c>
      <c r="S181" s="550"/>
      <c r="T181" s="550"/>
      <c r="U181" s="550"/>
    </row>
    <row r="182">
      <c r="A182" s="513" t="s">
        <v>3084</v>
      </c>
      <c r="B182" s="513" t="s">
        <v>10348</v>
      </c>
      <c r="C182" s="513" t="s">
        <v>2795</v>
      </c>
      <c r="D182" s="513" t="s">
        <v>303</v>
      </c>
      <c r="E182" s="513" t="s">
        <v>6175</v>
      </c>
      <c r="F182" s="513" t="s">
        <v>12</v>
      </c>
      <c r="G182" s="513" t="s">
        <v>465</v>
      </c>
      <c r="H182" s="513" t="s">
        <v>2267</v>
      </c>
      <c r="I182" s="514" t="s">
        <v>10354</v>
      </c>
      <c r="J182" s="514" t="s">
        <v>10350</v>
      </c>
      <c r="K182" s="514" t="s">
        <v>10351</v>
      </c>
      <c r="L182" s="514" t="s">
        <v>10355</v>
      </c>
      <c r="M182" s="514"/>
      <c r="N182" s="513" t="s">
        <v>10356</v>
      </c>
      <c r="O182" s="533"/>
      <c r="P182" s="533" t="s">
        <v>6455</v>
      </c>
      <c r="Q182" s="533" t="s">
        <v>331</v>
      </c>
      <c r="R182" s="533" t="s">
        <v>95</v>
      </c>
      <c r="S182" s="550"/>
      <c r="T182" s="550"/>
      <c r="U182" s="550"/>
    </row>
    <row r="183">
      <c r="A183" s="513" t="s">
        <v>3089</v>
      </c>
      <c r="B183" s="513" t="s">
        <v>10348</v>
      </c>
      <c r="C183" s="513" t="s">
        <v>2795</v>
      </c>
      <c r="D183" s="513" t="s">
        <v>303</v>
      </c>
      <c r="E183" s="513" t="s">
        <v>6175</v>
      </c>
      <c r="F183" s="513" t="s">
        <v>12</v>
      </c>
      <c r="G183" s="513" t="s">
        <v>545</v>
      </c>
      <c r="H183" s="513" t="s">
        <v>2267</v>
      </c>
      <c r="I183" s="514" t="s">
        <v>10357</v>
      </c>
      <c r="J183" s="514" t="s">
        <v>10350</v>
      </c>
      <c r="K183" s="514" t="s">
        <v>10351</v>
      </c>
      <c r="L183" s="514" t="s">
        <v>10358</v>
      </c>
      <c r="M183" s="514" t="s">
        <v>10359</v>
      </c>
      <c r="N183" s="550"/>
      <c r="O183" s="533"/>
      <c r="P183" s="533" t="s">
        <v>6455</v>
      </c>
      <c r="Q183" s="533" t="s">
        <v>331</v>
      </c>
      <c r="R183" s="533" t="s">
        <v>95</v>
      </c>
      <c r="S183" s="550"/>
      <c r="T183" s="550"/>
      <c r="U183" s="550"/>
    </row>
    <row r="184">
      <c r="A184" s="513" t="s">
        <v>3094</v>
      </c>
      <c r="B184" s="513" t="s">
        <v>10348</v>
      </c>
      <c r="C184" s="513" t="s">
        <v>2795</v>
      </c>
      <c r="D184" s="513" t="s">
        <v>303</v>
      </c>
      <c r="E184" s="513" t="s">
        <v>6175</v>
      </c>
      <c r="F184" s="513" t="s">
        <v>12</v>
      </c>
      <c r="G184" s="513" t="s">
        <v>465</v>
      </c>
      <c r="H184" s="513" t="s">
        <v>2267</v>
      </c>
      <c r="I184" s="514" t="s">
        <v>10360</v>
      </c>
      <c r="J184" s="514" t="s">
        <v>10350</v>
      </c>
      <c r="K184" s="514" t="s">
        <v>10351</v>
      </c>
      <c r="L184" s="514" t="s">
        <v>10361</v>
      </c>
      <c r="M184" s="514" t="s">
        <v>10362</v>
      </c>
      <c r="N184" s="513" t="s">
        <v>10363</v>
      </c>
      <c r="O184" s="533"/>
      <c r="P184" s="533" t="s">
        <v>6455</v>
      </c>
      <c r="Q184" s="533" t="s">
        <v>331</v>
      </c>
      <c r="R184" s="533" t="s">
        <v>95</v>
      </c>
      <c r="S184" s="550"/>
      <c r="T184" s="550"/>
      <c r="U184" s="550"/>
    </row>
    <row r="185">
      <c r="A185" s="513" t="s">
        <v>3100</v>
      </c>
      <c r="B185" s="513" t="s">
        <v>10348</v>
      </c>
      <c r="C185" s="513" t="s">
        <v>2795</v>
      </c>
      <c r="D185" s="513" t="s">
        <v>303</v>
      </c>
      <c r="E185" s="513" t="s">
        <v>6175</v>
      </c>
      <c r="F185" s="513" t="s">
        <v>12</v>
      </c>
      <c r="G185" s="513" t="s">
        <v>10364</v>
      </c>
      <c r="H185" s="513" t="s">
        <v>2267</v>
      </c>
      <c r="I185" s="514" t="s">
        <v>10365</v>
      </c>
      <c r="J185" s="514" t="s">
        <v>10350</v>
      </c>
      <c r="K185" s="514" t="s">
        <v>10351</v>
      </c>
      <c r="L185" s="514" t="s">
        <v>10366</v>
      </c>
      <c r="M185" s="514" t="s">
        <v>10367</v>
      </c>
      <c r="N185" s="550"/>
      <c r="O185" s="533"/>
      <c r="P185" s="533" t="s">
        <v>6455</v>
      </c>
      <c r="Q185" s="533" t="s">
        <v>331</v>
      </c>
      <c r="R185" s="533" t="s">
        <v>95</v>
      </c>
      <c r="S185" s="550"/>
      <c r="T185" s="550"/>
      <c r="U185" s="550"/>
    </row>
    <row r="186">
      <c r="A186" s="513" t="s">
        <v>3106</v>
      </c>
      <c r="B186" s="513" t="s">
        <v>10348</v>
      </c>
      <c r="C186" s="513" t="s">
        <v>2795</v>
      </c>
      <c r="D186" s="513" t="s">
        <v>303</v>
      </c>
      <c r="E186" s="513" t="s">
        <v>6175</v>
      </c>
      <c r="F186" s="513" t="s">
        <v>12</v>
      </c>
      <c r="G186" s="513" t="s">
        <v>465</v>
      </c>
      <c r="H186" s="513" t="s">
        <v>2267</v>
      </c>
      <c r="I186" s="514" t="s">
        <v>10368</v>
      </c>
      <c r="J186" s="514" t="s">
        <v>10350</v>
      </c>
      <c r="K186" s="514" t="s">
        <v>10351</v>
      </c>
      <c r="L186" s="514" t="s">
        <v>10369</v>
      </c>
      <c r="M186" s="514"/>
      <c r="N186" s="513" t="s">
        <v>10370</v>
      </c>
      <c r="O186" s="533"/>
      <c r="P186" s="533" t="s">
        <v>6455</v>
      </c>
      <c r="Q186" s="533" t="s">
        <v>331</v>
      </c>
      <c r="R186" s="533" t="s">
        <v>95</v>
      </c>
      <c r="S186" s="550"/>
      <c r="T186" s="550"/>
      <c r="U186" s="550"/>
    </row>
    <row r="187">
      <c r="A187" s="513" t="s">
        <v>3111</v>
      </c>
      <c r="B187" s="513" t="s">
        <v>10348</v>
      </c>
      <c r="C187" s="513" t="s">
        <v>2795</v>
      </c>
      <c r="D187" s="513" t="s">
        <v>303</v>
      </c>
      <c r="E187" s="513" t="s">
        <v>6175</v>
      </c>
      <c r="F187" s="513" t="s">
        <v>12</v>
      </c>
      <c r="G187" s="513" t="s">
        <v>465</v>
      </c>
      <c r="H187" s="513" t="s">
        <v>2267</v>
      </c>
      <c r="I187" s="514" t="s">
        <v>10371</v>
      </c>
      <c r="J187" s="514" t="s">
        <v>10350</v>
      </c>
      <c r="K187" s="514" t="s">
        <v>10351</v>
      </c>
      <c r="L187" s="514" t="s">
        <v>10372</v>
      </c>
      <c r="M187" s="514"/>
      <c r="N187" s="513" t="s">
        <v>10373</v>
      </c>
      <c r="O187" s="533"/>
      <c r="P187" s="533" t="s">
        <v>6455</v>
      </c>
      <c r="Q187" s="533" t="s">
        <v>331</v>
      </c>
      <c r="R187" s="533" t="s">
        <v>95</v>
      </c>
      <c r="S187" s="550"/>
      <c r="T187" s="550"/>
      <c r="U187" s="550"/>
    </row>
    <row r="188">
      <c r="A188" s="513" t="s">
        <v>3115</v>
      </c>
      <c r="B188" s="513" t="s">
        <v>10374</v>
      </c>
      <c r="C188" s="513" t="s">
        <v>5769</v>
      </c>
      <c r="D188" s="513" t="s">
        <v>303</v>
      </c>
      <c r="E188" s="513" t="s">
        <v>6175</v>
      </c>
      <c r="F188" s="513" t="s">
        <v>12</v>
      </c>
      <c r="G188" s="513" t="s">
        <v>465</v>
      </c>
      <c r="H188" s="533" t="s">
        <v>2267</v>
      </c>
      <c r="I188" s="514" t="s">
        <v>10375</v>
      </c>
      <c r="J188" s="550"/>
      <c r="K188" s="514" t="s">
        <v>10376</v>
      </c>
      <c r="L188" s="514" t="s">
        <v>10377</v>
      </c>
      <c r="M188" s="514"/>
      <c r="N188" s="513" t="s">
        <v>10378</v>
      </c>
      <c r="O188" s="531"/>
      <c r="P188" s="531">
        <v>45540.0</v>
      </c>
      <c r="Q188" s="533" t="s">
        <v>94</v>
      </c>
      <c r="R188" s="533" t="s">
        <v>95</v>
      </c>
      <c r="S188" s="550"/>
      <c r="T188" s="550"/>
      <c r="U188" s="550"/>
    </row>
    <row r="189">
      <c r="A189" s="513" t="s">
        <v>3120</v>
      </c>
      <c r="B189" s="513" t="s">
        <v>10379</v>
      </c>
      <c r="C189" s="513" t="s">
        <v>5885</v>
      </c>
      <c r="D189" s="513" t="s">
        <v>303</v>
      </c>
      <c r="E189" s="513" t="s">
        <v>6175</v>
      </c>
      <c r="F189" s="513" t="s">
        <v>12</v>
      </c>
      <c r="G189" s="513" t="s">
        <v>10364</v>
      </c>
      <c r="H189" s="513" t="s">
        <v>2267</v>
      </c>
      <c r="I189" s="514" t="s">
        <v>10380</v>
      </c>
      <c r="J189" s="550"/>
      <c r="K189" s="514" t="s">
        <v>10381</v>
      </c>
      <c r="L189" s="514" t="s">
        <v>10382</v>
      </c>
      <c r="M189" s="514" t="s">
        <v>10383</v>
      </c>
      <c r="N189" s="550"/>
      <c r="O189" s="531"/>
      <c r="P189" s="531">
        <v>45509.0</v>
      </c>
      <c r="Q189" s="533" t="s">
        <v>94</v>
      </c>
      <c r="R189" s="533" t="s">
        <v>95</v>
      </c>
      <c r="S189" s="550"/>
      <c r="T189" s="550"/>
      <c r="U189" s="550"/>
    </row>
    <row r="190">
      <c r="A190" s="513" t="s">
        <v>3126</v>
      </c>
      <c r="B190" s="550"/>
      <c r="C190" s="550"/>
      <c r="D190" s="513" t="s">
        <v>303</v>
      </c>
      <c r="E190" s="513" t="s">
        <v>6175</v>
      </c>
      <c r="F190" s="513" t="s">
        <v>12</v>
      </c>
      <c r="G190" s="513" t="s">
        <v>10364</v>
      </c>
      <c r="H190" s="513" t="s">
        <v>2267</v>
      </c>
      <c r="I190" s="514" t="s">
        <v>10384</v>
      </c>
      <c r="J190" s="550"/>
      <c r="K190" s="514" t="s">
        <v>10385</v>
      </c>
      <c r="L190" s="514" t="s">
        <v>10386</v>
      </c>
      <c r="M190" s="514" t="s">
        <v>10387</v>
      </c>
      <c r="N190" s="550"/>
      <c r="O190" s="531"/>
      <c r="P190" s="531">
        <v>45509.0</v>
      </c>
      <c r="Q190" s="533" t="s">
        <v>94</v>
      </c>
      <c r="R190" s="533" t="s">
        <v>95</v>
      </c>
      <c r="S190" s="550"/>
      <c r="T190" s="550"/>
      <c r="U190" s="550"/>
    </row>
    <row r="191">
      <c r="A191" s="513" t="s">
        <v>3132</v>
      </c>
      <c r="B191" s="513" t="s">
        <v>10388</v>
      </c>
      <c r="C191" s="513" t="s">
        <v>8416</v>
      </c>
      <c r="D191" s="513" t="s">
        <v>303</v>
      </c>
      <c r="E191" s="513" t="s">
        <v>6175</v>
      </c>
      <c r="F191" s="513" t="s">
        <v>12</v>
      </c>
      <c r="G191" s="513" t="s">
        <v>10364</v>
      </c>
      <c r="H191" s="513" t="s">
        <v>2267</v>
      </c>
      <c r="I191" s="514" t="s">
        <v>10389</v>
      </c>
      <c r="J191" s="550"/>
      <c r="K191" s="514" t="s">
        <v>10390</v>
      </c>
      <c r="L191" s="514" t="s">
        <v>10391</v>
      </c>
      <c r="M191" s="514" t="s">
        <v>10392</v>
      </c>
      <c r="N191" s="550"/>
      <c r="O191" s="531"/>
      <c r="P191" s="531">
        <v>45356.0</v>
      </c>
      <c r="Q191" s="533" t="s">
        <v>331</v>
      </c>
      <c r="R191" s="533" t="s">
        <v>95</v>
      </c>
      <c r="S191" s="550"/>
      <c r="T191" s="550"/>
      <c r="U191" s="550"/>
    </row>
    <row r="192">
      <c r="A192" s="513" t="s">
        <v>3137</v>
      </c>
      <c r="B192" s="513" t="s">
        <v>10388</v>
      </c>
      <c r="C192" s="513" t="s">
        <v>8416</v>
      </c>
      <c r="D192" s="513" t="s">
        <v>303</v>
      </c>
      <c r="E192" s="513" t="s">
        <v>6175</v>
      </c>
      <c r="F192" s="513" t="s">
        <v>12</v>
      </c>
      <c r="G192" s="513" t="s">
        <v>10364</v>
      </c>
      <c r="H192" s="513" t="s">
        <v>2267</v>
      </c>
      <c r="I192" s="514" t="s">
        <v>10393</v>
      </c>
      <c r="J192" s="550"/>
      <c r="K192" s="514" t="s">
        <v>10394</v>
      </c>
      <c r="L192" s="514" t="s">
        <v>10395</v>
      </c>
      <c r="M192" s="514" t="s">
        <v>10396</v>
      </c>
      <c r="N192" s="550"/>
      <c r="O192" s="531"/>
      <c r="P192" s="531">
        <v>45356.0</v>
      </c>
      <c r="Q192" s="533" t="s">
        <v>331</v>
      </c>
      <c r="R192" s="533" t="s">
        <v>95</v>
      </c>
      <c r="S192" s="550"/>
      <c r="T192" s="550"/>
      <c r="U192" s="550"/>
    </row>
    <row r="193">
      <c r="A193" s="513" t="s">
        <v>3142</v>
      </c>
      <c r="B193" s="513" t="s">
        <v>10388</v>
      </c>
      <c r="C193" s="513" t="s">
        <v>8416</v>
      </c>
      <c r="D193" s="513" t="s">
        <v>303</v>
      </c>
      <c r="E193" s="513" t="s">
        <v>6175</v>
      </c>
      <c r="F193" s="513" t="s">
        <v>12</v>
      </c>
      <c r="G193" s="513" t="s">
        <v>10364</v>
      </c>
      <c r="H193" s="513" t="s">
        <v>2267</v>
      </c>
      <c r="I193" s="514" t="s">
        <v>10397</v>
      </c>
      <c r="J193" s="550"/>
      <c r="K193" s="514" t="s">
        <v>10398</v>
      </c>
      <c r="L193" s="514" t="s">
        <v>10399</v>
      </c>
      <c r="M193" s="514" t="s">
        <v>10400</v>
      </c>
      <c r="N193" s="550"/>
      <c r="O193" s="531"/>
      <c r="P193" s="531">
        <v>45509.0</v>
      </c>
      <c r="Q193" s="533" t="s">
        <v>94</v>
      </c>
      <c r="R193" s="533" t="s">
        <v>95</v>
      </c>
      <c r="S193" s="550"/>
      <c r="T193" s="550"/>
      <c r="U193" s="550"/>
    </row>
    <row r="194">
      <c r="A194" s="513" t="s">
        <v>3149</v>
      </c>
      <c r="B194" s="513" t="s">
        <v>10388</v>
      </c>
      <c r="C194" s="513" t="s">
        <v>8416</v>
      </c>
      <c r="D194" s="513" t="s">
        <v>303</v>
      </c>
      <c r="E194" s="513" t="s">
        <v>6175</v>
      </c>
      <c r="F194" s="513" t="s">
        <v>12</v>
      </c>
      <c r="G194" s="513" t="s">
        <v>465</v>
      </c>
      <c r="H194" s="513" t="s">
        <v>2267</v>
      </c>
      <c r="I194" s="514" t="s">
        <v>10401</v>
      </c>
      <c r="J194" s="550"/>
      <c r="K194" s="514" t="s">
        <v>10402</v>
      </c>
      <c r="L194" s="514" t="s">
        <v>10403</v>
      </c>
      <c r="M194" s="514"/>
      <c r="N194" s="513" t="s">
        <v>10404</v>
      </c>
      <c r="O194" s="533"/>
      <c r="P194" s="533" t="s">
        <v>6455</v>
      </c>
      <c r="Q194" s="533" t="s">
        <v>331</v>
      </c>
      <c r="R194" s="533" t="s">
        <v>95</v>
      </c>
      <c r="S194" s="513"/>
      <c r="T194" s="550"/>
      <c r="U194" s="550"/>
    </row>
    <row r="195">
      <c r="A195" s="513" t="s">
        <v>3154</v>
      </c>
      <c r="B195" s="513" t="s">
        <v>10388</v>
      </c>
      <c r="C195" s="513" t="s">
        <v>8416</v>
      </c>
      <c r="D195" s="513" t="s">
        <v>303</v>
      </c>
      <c r="E195" s="513" t="s">
        <v>6175</v>
      </c>
      <c r="F195" s="513" t="s">
        <v>12</v>
      </c>
      <c r="G195" s="513" t="s">
        <v>465</v>
      </c>
      <c r="H195" s="513" t="s">
        <v>2267</v>
      </c>
      <c r="I195" s="514" t="s">
        <v>10405</v>
      </c>
      <c r="J195" s="550"/>
      <c r="K195" s="514" t="s">
        <v>10406</v>
      </c>
      <c r="L195" s="514" t="s">
        <v>10407</v>
      </c>
      <c r="M195" s="514"/>
      <c r="N195" s="513" t="s">
        <v>10408</v>
      </c>
      <c r="O195" s="533"/>
      <c r="P195" s="533" t="s">
        <v>6455</v>
      </c>
      <c r="Q195" s="533" t="s">
        <v>331</v>
      </c>
      <c r="R195" s="533" t="s">
        <v>95</v>
      </c>
      <c r="S195" s="550"/>
      <c r="T195" s="550"/>
      <c r="U195" s="550"/>
    </row>
    <row r="196">
      <c r="A196" s="513" t="s">
        <v>3159</v>
      </c>
      <c r="B196" s="513" t="s">
        <v>10388</v>
      </c>
      <c r="C196" s="513" t="s">
        <v>8416</v>
      </c>
      <c r="D196" s="513" t="s">
        <v>303</v>
      </c>
      <c r="E196" s="513" t="s">
        <v>6175</v>
      </c>
      <c r="F196" s="513" t="s">
        <v>12</v>
      </c>
      <c r="G196" s="513" t="s">
        <v>10364</v>
      </c>
      <c r="H196" s="513" t="s">
        <v>2267</v>
      </c>
      <c r="I196" s="514" t="s">
        <v>10409</v>
      </c>
      <c r="J196" s="550"/>
      <c r="K196" s="514" t="s">
        <v>10410</v>
      </c>
      <c r="L196" s="514" t="s">
        <v>10411</v>
      </c>
      <c r="M196" s="514" t="s">
        <v>10412</v>
      </c>
      <c r="N196" s="550"/>
      <c r="O196" s="533"/>
      <c r="P196" s="533" t="s">
        <v>6455</v>
      </c>
      <c r="Q196" s="533" t="s">
        <v>331</v>
      </c>
      <c r="R196" s="533" t="s">
        <v>95</v>
      </c>
      <c r="S196" s="550"/>
      <c r="T196" s="550"/>
      <c r="U196" s="550"/>
    </row>
    <row r="197">
      <c r="A197" s="513" t="s">
        <v>3165</v>
      </c>
      <c r="B197" s="513" t="s">
        <v>10388</v>
      </c>
      <c r="C197" s="513" t="s">
        <v>8416</v>
      </c>
      <c r="D197" s="513" t="s">
        <v>303</v>
      </c>
      <c r="E197" s="513" t="s">
        <v>9917</v>
      </c>
      <c r="F197" s="513" t="s">
        <v>12</v>
      </c>
      <c r="G197" s="513" t="s">
        <v>10364</v>
      </c>
      <c r="H197" s="513" t="s">
        <v>2267</v>
      </c>
      <c r="I197" s="514" t="s">
        <v>10413</v>
      </c>
      <c r="J197" s="550"/>
      <c r="K197" s="514" t="s">
        <v>10414</v>
      </c>
      <c r="L197" s="514" t="s">
        <v>10415</v>
      </c>
      <c r="M197" s="514" t="s">
        <v>10416</v>
      </c>
      <c r="N197" s="550"/>
      <c r="O197" s="531"/>
      <c r="P197" s="531">
        <v>45356.0</v>
      </c>
      <c r="Q197" s="533" t="s">
        <v>331</v>
      </c>
      <c r="R197" s="533" t="s">
        <v>95</v>
      </c>
      <c r="S197" s="550"/>
      <c r="T197" s="550"/>
      <c r="U197" s="550"/>
    </row>
    <row r="198">
      <c r="A198" s="513" t="s">
        <v>3170</v>
      </c>
      <c r="B198" s="513" t="s">
        <v>10417</v>
      </c>
      <c r="C198" s="550"/>
      <c r="D198" s="513" t="s">
        <v>303</v>
      </c>
      <c r="E198" s="513" t="s">
        <v>6175</v>
      </c>
      <c r="F198" s="513" t="s">
        <v>12</v>
      </c>
      <c r="G198" s="513" t="s">
        <v>465</v>
      </c>
      <c r="H198" s="513" t="s">
        <v>2267</v>
      </c>
      <c r="I198" s="514" t="s">
        <v>10418</v>
      </c>
      <c r="J198" s="514" t="s">
        <v>9844</v>
      </c>
      <c r="K198" s="514" t="s">
        <v>10419</v>
      </c>
      <c r="L198" s="514" t="s">
        <v>10420</v>
      </c>
      <c r="M198" s="514"/>
      <c r="N198" s="513" t="s">
        <v>10421</v>
      </c>
      <c r="O198" s="533"/>
      <c r="P198" s="533" t="s">
        <v>6455</v>
      </c>
      <c r="Q198" s="533" t="s">
        <v>331</v>
      </c>
      <c r="R198" s="533" t="s">
        <v>95</v>
      </c>
      <c r="S198" s="550"/>
      <c r="T198" s="550"/>
      <c r="U198" s="550"/>
    </row>
    <row r="199">
      <c r="A199" s="513" t="s">
        <v>3175</v>
      </c>
      <c r="B199" s="513" t="s">
        <v>10422</v>
      </c>
      <c r="C199" s="513" t="s">
        <v>6865</v>
      </c>
      <c r="D199" s="513" t="s">
        <v>303</v>
      </c>
      <c r="E199" s="513" t="s">
        <v>6175</v>
      </c>
      <c r="F199" s="513" t="s">
        <v>12</v>
      </c>
      <c r="G199" s="513" t="s">
        <v>465</v>
      </c>
      <c r="H199" s="513" t="s">
        <v>2267</v>
      </c>
      <c r="I199" s="514" t="s">
        <v>10423</v>
      </c>
      <c r="J199" s="550"/>
      <c r="K199" s="514" t="s">
        <v>10424</v>
      </c>
      <c r="L199" s="514" t="s">
        <v>10425</v>
      </c>
      <c r="M199" s="514"/>
      <c r="N199" s="513" t="s">
        <v>10426</v>
      </c>
      <c r="O199" s="533"/>
      <c r="P199" s="533" t="s">
        <v>6455</v>
      </c>
      <c r="Q199" s="533" t="s">
        <v>331</v>
      </c>
      <c r="R199" s="533" t="s">
        <v>95</v>
      </c>
      <c r="S199" s="513"/>
      <c r="T199" s="550"/>
      <c r="U199" s="550"/>
    </row>
    <row r="200">
      <c r="A200" s="513" t="s">
        <v>3180</v>
      </c>
      <c r="B200" s="513" t="s">
        <v>10427</v>
      </c>
      <c r="C200" s="550"/>
      <c r="D200" s="513" t="s">
        <v>303</v>
      </c>
      <c r="E200" s="513" t="s">
        <v>6175</v>
      </c>
      <c r="F200" s="513" t="s">
        <v>12</v>
      </c>
      <c r="G200" s="513" t="s">
        <v>465</v>
      </c>
      <c r="H200" s="513" t="s">
        <v>2267</v>
      </c>
      <c r="I200" s="514" t="s">
        <v>10428</v>
      </c>
      <c r="J200" s="550"/>
      <c r="K200" s="514" t="s">
        <v>10429</v>
      </c>
      <c r="L200" s="514" t="s">
        <v>10430</v>
      </c>
      <c r="M200" s="550"/>
      <c r="N200" s="513" t="s">
        <v>10431</v>
      </c>
      <c r="O200" s="533"/>
      <c r="P200" s="533" t="s">
        <v>6455</v>
      </c>
      <c r="Q200" s="533" t="s">
        <v>331</v>
      </c>
      <c r="R200" s="533" t="s">
        <v>95</v>
      </c>
      <c r="S200" s="550"/>
      <c r="T200" s="550"/>
      <c r="U200" s="550"/>
    </row>
    <row r="201">
      <c r="A201" s="513" t="s">
        <v>3186</v>
      </c>
      <c r="B201" s="513" t="s">
        <v>10432</v>
      </c>
      <c r="C201" s="513" t="s">
        <v>6865</v>
      </c>
      <c r="D201" s="513" t="s">
        <v>303</v>
      </c>
      <c r="E201" s="513" t="s">
        <v>6175</v>
      </c>
      <c r="F201" s="513" t="s">
        <v>12</v>
      </c>
      <c r="G201" s="513" t="s">
        <v>465</v>
      </c>
      <c r="H201" s="513" t="s">
        <v>2267</v>
      </c>
      <c r="I201" s="514" t="s">
        <v>10433</v>
      </c>
      <c r="J201" s="550"/>
      <c r="K201" s="514" t="s">
        <v>10434</v>
      </c>
      <c r="L201" s="514" t="s">
        <v>10435</v>
      </c>
      <c r="M201" s="514"/>
      <c r="N201" s="513" t="s">
        <v>10436</v>
      </c>
      <c r="O201" s="531"/>
      <c r="P201" s="531">
        <v>45509.0</v>
      </c>
      <c r="Q201" s="533" t="s">
        <v>94</v>
      </c>
      <c r="R201" s="533" t="s">
        <v>95</v>
      </c>
      <c r="S201" s="550"/>
      <c r="T201" s="550"/>
      <c r="U201" s="550"/>
    </row>
    <row r="202">
      <c r="A202" s="513" t="s">
        <v>3192</v>
      </c>
      <c r="B202" s="513" t="s">
        <v>10437</v>
      </c>
      <c r="C202" s="513" t="s">
        <v>6865</v>
      </c>
      <c r="D202" s="513" t="s">
        <v>303</v>
      </c>
      <c r="E202" s="513" t="s">
        <v>6175</v>
      </c>
      <c r="F202" s="513" t="s">
        <v>12</v>
      </c>
      <c r="G202" s="513" t="s">
        <v>465</v>
      </c>
      <c r="H202" s="513" t="s">
        <v>2267</v>
      </c>
      <c r="I202" s="514" t="s">
        <v>10438</v>
      </c>
      <c r="J202" s="550"/>
      <c r="K202" s="514" t="s">
        <v>10439</v>
      </c>
      <c r="L202" s="514" t="s">
        <v>10440</v>
      </c>
      <c r="M202" s="514"/>
      <c r="N202" s="513" t="s">
        <v>10441</v>
      </c>
      <c r="O202" s="533"/>
      <c r="P202" s="533" t="s">
        <v>6455</v>
      </c>
      <c r="Q202" s="533" t="s">
        <v>331</v>
      </c>
      <c r="R202" s="533" t="s">
        <v>95</v>
      </c>
      <c r="S202" s="513"/>
      <c r="T202" s="550"/>
      <c r="U202" s="550"/>
    </row>
    <row r="203">
      <c r="A203" s="513" t="s">
        <v>3197</v>
      </c>
      <c r="B203" s="550"/>
      <c r="C203" s="550"/>
      <c r="D203" s="513" t="s">
        <v>303</v>
      </c>
      <c r="E203" s="513" t="s">
        <v>6175</v>
      </c>
      <c r="F203" s="513" t="s">
        <v>12</v>
      </c>
      <c r="G203" s="513" t="s">
        <v>10364</v>
      </c>
      <c r="H203" s="513" t="s">
        <v>2267</v>
      </c>
      <c r="I203" s="514" t="s">
        <v>10442</v>
      </c>
      <c r="J203" s="550"/>
      <c r="K203" s="514" t="s">
        <v>10443</v>
      </c>
      <c r="L203" s="514" t="s">
        <v>10444</v>
      </c>
      <c r="M203" s="514" t="s">
        <v>10445</v>
      </c>
      <c r="N203" s="550"/>
      <c r="O203" s="513"/>
      <c r="P203" s="513"/>
      <c r="Q203" s="533" t="s">
        <v>215</v>
      </c>
      <c r="R203" s="533" t="s">
        <v>95</v>
      </c>
      <c r="S203" s="639"/>
      <c r="T203" s="550"/>
      <c r="U203" s="550"/>
    </row>
    <row r="204">
      <c r="A204" s="513" t="s">
        <v>3204</v>
      </c>
      <c r="B204" s="550"/>
      <c r="C204" s="550"/>
      <c r="D204" s="513" t="s">
        <v>303</v>
      </c>
      <c r="E204" s="513" t="s">
        <v>6175</v>
      </c>
      <c r="F204" s="513" t="s">
        <v>12</v>
      </c>
      <c r="G204" s="513" t="s">
        <v>465</v>
      </c>
      <c r="H204" s="513" t="s">
        <v>2267</v>
      </c>
      <c r="I204" s="514" t="s">
        <v>10446</v>
      </c>
      <c r="J204" s="514" t="s">
        <v>10447</v>
      </c>
      <c r="K204" s="514" t="s">
        <v>10448</v>
      </c>
      <c r="L204" s="514" t="s">
        <v>10449</v>
      </c>
      <c r="M204" s="514"/>
      <c r="N204" s="513" t="s">
        <v>10450</v>
      </c>
      <c r="O204" s="513"/>
      <c r="P204" s="513"/>
      <c r="Q204" s="533" t="s">
        <v>215</v>
      </c>
      <c r="R204" s="533" t="s">
        <v>95</v>
      </c>
      <c r="S204" s="515"/>
      <c r="T204" s="550"/>
      <c r="U204" s="550"/>
    </row>
    <row r="205">
      <c r="A205" s="513" t="s">
        <v>3210</v>
      </c>
      <c r="B205" s="550"/>
      <c r="C205" s="550"/>
      <c r="D205" s="513" t="s">
        <v>303</v>
      </c>
      <c r="E205" s="513" t="s">
        <v>6175</v>
      </c>
      <c r="F205" s="513" t="s">
        <v>12</v>
      </c>
      <c r="G205" s="513" t="s">
        <v>465</v>
      </c>
      <c r="H205" s="513" t="s">
        <v>2267</v>
      </c>
      <c r="I205" s="514" t="s">
        <v>10451</v>
      </c>
      <c r="J205" s="550"/>
      <c r="K205" s="514" t="s">
        <v>10452</v>
      </c>
      <c r="L205" s="514" t="s">
        <v>10453</v>
      </c>
      <c r="M205" s="514"/>
      <c r="N205" s="513" t="s">
        <v>10261</v>
      </c>
      <c r="O205" s="531"/>
      <c r="P205" s="531">
        <v>45540.0</v>
      </c>
      <c r="Q205" s="533" t="s">
        <v>490</v>
      </c>
      <c r="R205" s="533" t="s">
        <v>95</v>
      </c>
      <c r="S205" s="550"/>
      <c r="T205" s="550"/>
      <c r="U205" s="550"/>
    </row>
    <row r="206">
      <c r="A206" s="513" t="s">
        <v>3216</v>
      </c>
      <c r="B206" s="550"/>
      <c r="C206" s="550"/>
      <c r="D206" s="513" t="s">
        <v>303</v>
      </c>
      <c r="E206" s="513" t="s">
        <v>6175</v>
      </c>
      <c r="F206" s="513" t="s">
        <v>12</v>
      </c>
      <c r="G206" s="513" t="s">
        <v>10364</v>
      </c>
      <c r="H206" s="513" t="s">
        <v>2267</v>
      </c>
      <c r="I206" s="514" t="s">
        <v>10454</v>
      </c>
      <c r="J206" s="514" t="s">
        <v>10455</v>
      </c>
      <c r="K206" s="514" t="s">
        <v>10456</v>
      </c>
      <c r="L206" s="514" t="s">
        <v>10457</v>
      </c>
      <c r="M206" s="515"/>
      <c r="N206" s="550"/>
      <c r="O206" s="513"/>
      <c r="P206" s="513"/>
      <c r="Q206" s="533" t="s">
        <v>215</v>
      </c>
      <c r="R206" s="533" t="s">
        <v>95</v>
      </c>
      <c r="S206" s="515"/>
      <c r="T206" s="550"/>
      <c r="U206" s="550"/>
    </row>
    <row r="207">
      <c r="A207" s="513" t="s">
        <v>3222</v>
      </c>
      <c r="B207" s="550"/>
      <c r="C207" s="550"/>
      <c r="D207" s="513" t="s">
        <v>303</v>
      </c>
      <c r="E207" s="513" t="s">
        <v>6175</v>
      </c>
      <c r="F207" s="513" t="s">
        <v>12</v>
      </c>
      <c r="G207" s="513" t="s">
        <v>10364</v>
      </c>
      <c r="H207" s="513" t="s">
        <v>2267</v>
      </c>
      <c r="I207" s="514" t="s">
        <v>10458</v>
      </c>
      <c r="J207" s="514" t="s">
        <v>10459</v>
      </c>
      <c r="K207" s="514" t="s">
        <v>10456</v>
      </c>
      <c r="L207" s="514" t="s">
        <v>10460</v>
      </c>
      <c r="M207" s="514"/>
      <c r="N207" s="550"/>
      <c r="O207" s="531"/>
      <c r="P207" s="531">
        <v>45509.0</v>
      </c>
      <c r="Q207" s="533" t="s">
        <v>215</v>
      </c>
      <c r="R207" s="533" t="s">
        <v>95</v>
      </c>
      <c r="S207" s="515"/>
      <c r="T207" s="550"/>
      <c r="U207" s="550"/>
    </row>
    <row r="208">
      <c r="A208" s="513" t="s">
        <v>3228</v>
      </c>
      <c r="B208" s="516" t="s">
        <v>10461</v>
      </c>
      <c r="C208" s="550"/>
      <c r="D208" s="513" t="s">
        <v>303</v>
      </c>
      <c r="E208" s="513" t="s">
        <v>6175</v>
      </c>
      <c r="F208" s="513" t="s">
        <v>12</v>
      </c>
      <c r="G208" s="513" t="s">
        <v>465</v>
      </c>
      <c r="H208" s="513" t="s">
        <v>2267</v>
      </c>
      <c r="I208" s="515" t="s">
        <v>10462</v>
      </c>
      <c r="J208" s="550"/>
      <c r="K208" s="514" t="s">
        <v>10463</v>
      </c>
      <c r="L208" s="515" t="s">
        <v>10464</v>
      </c>
      <c r="M208" s="514" t="s">
        <v>10465</v>
      </c>
      <c r="N208" s="513" t="s">
        <v>10466</v>
      </c>
      <c r="O208" s="533"/>
      <c r="P208" s="533" t="s">
        <v>6455</v>
      </c>
      <c r="Q208" s="533" t="s">
        <v>331</v>
      </c>
      <c r="R208" s="533" t="s">
        <v>95</v>
      </c>
      <c r="S208" s="550"/>
      <c r="T208" s="550"/>
      <c r="U208" s="550"/>
    </row>
    <row r="209">
      <c r="A209" s="513" t="s">
        <v>3233</v>
      </c>
      <c r="B209" s="530" t="s">
        <v>10461</v>
      </c>
      <c r="C209" s="550"/>
      <c r="D209" s="513" t="s">
        <v>303</v>
      </c>
      <c r="E209" s="513" t="s">
        <v>6175</v>
      </c>
      <c r="F209" s="513" t="s">
        <v>12</v>
      </c>
      <c r="G209" s="515" t="s">
        <v>588</v>
      </c>
      <c r="H209" s="513" t="s">
        <v>2267</v>
      </c>
      <c r="I209" s="515" t="s">
        <v>10467</v>
      </c>
      <c r="J209" s="550"/>
      <c r="K209" s="514" t="s">
        <v>10463</v>
      </c>
      <c r="L209" s="515" t="s">
        <v>10468</v>
      </c>
      <c r="M209" s="514"/>
      <c r="N209" s="550"/>
      <c r="O209" s="531"/>
      <c r="P209" s="531">
        <v>45540.0</v>
      </c>
      <c r="Q209" s="533" t="s">
        <v>331</v>
      </c>
      <c r="R209" s="533" t="s">
        <v>95</v>
      </c>
      <c r="S209" s="550"/>
      <c r="T209" s="550"/>
      <c r="U209" s="550"/>
    </row>
    <row r="210">
      <c r="A210" s="513" t="s">
        <v>3239</v>
      </c>
      <c r="B210" s="550"/>
      <c r="C210" s="550"/>
      <c r="D210" s="513" t="s">
        <v>303</v>
      </c>
      <c r="E210" s="513" t="s">
        <v>9462</v>
      </c>
      <c r="F210" s="513" t="s">
        <v>12</v>
      </c>
      <c r="G210" s="513" t="s">
        <v>465</v>
      </c>
      <c r="H210" s="533" t="s">
        <v>2267</v>
      </c>
      <c r="I210" s="515" t="s">
        <v>10469</v>
      </c>
      <c r="J210" s="550"/>
      <c r="K210" s="515" t="s">
        <v>10470</v>
      </c>
      <c r="L210" s="515" t="s">
        <v>10471</v>
      </c>
      <c r="M210" s="550"/>
      <c r="N210" s="513" t="s">
        <v>7386</v>
      </c>
      <c r="O210" s="533"/>
      <c r="P210" s="533" t="s">
        <v>6455</v>
      </c>
      <c r="Q210" s="533" t="s">
        <v>331</v>
      </c>
      <c r="R210" s="533" t="s">
        <v>95</v>
      </c>
      <c r="S210" s="550"/>
      <c r="T210" s="550"/>
      <c r="U210" s="550"/>
    </row>
    <row r="211">
      <c r="A211" s="513" t="s">
        <v>3246</v>
      </c>
      <c r="B211" s="550"/>
      <c r="C211" s="550"/>
      <c r="D211" s="513" t="s">
        <v>303</v>
      </c>
      <c r="E211" s="513" t="s">
        <v>6175</v>
      </c>
      <c r="F211" s="513" t="s">
        <v>12</v>
      </c>
      <c r="G211" s="513" t="s">
        <v>465</v>
      </c>
      <c r="H211" s="533" t="s">
        <v>2267</v>
      </c>
      <c r="I211" s="514" t="s">
        <v>10472</v>
      </c>
      <c r="J211" s="514" t="s">
        <v>9266</v>
      </c>
      <c r="K211" s="514" t="s">
        <v>10473</v>
      </c>
      <c r="L211" s="514" t="s">
        <v>10474</v>
      </c>
      <c r="M211" s="514"/>
      <c r="N211" s="513" t="s">
        <v>10475</v>
      </c>
      <c r="O211" s="531"/>
      <c r="P211" s="531">
        <v>45356.0</v>
      </c>
      <c r="Q211" s="533" t="s">
        <v>331</v>
      </c>
      <c r="R211" s="533" t="s">
        <v>95</v>
      </c>
      <c r="S211" s="550"/>
      <c r="T211" s="550"/>
      <c r="U211" s="550"/>
    </row>
    <row r="212">
      <c r="A212" s="513" t="s">
        <v>3252</v>
      </c>
      <c r="B212" s="550"/>
      <c r="C212" s="550"/>
      <c r="D212" s="513" t="s">
        <v>303</v>
      </c>
      <c r="E212" s="513" t="s">
        <v>8695</v>
      </c>
      <c r="F212" s="513" t="s">
        <v>12</v>
      </c>
      <c r="G212" s="513" t="s">
        <v>465</v>
      </c>
      <c r="H212" s="533" t="s">
        <v>2267</v>
      </c>
      <c r="I212" s="514" t="s">
        <v>10476</v>
      </c>
      <c r="J212" s="550"/>
      <c r="K212" s="514" t="s">
        <v>10477</v>
      </c>
      <c r="L212" s="514" t="s">
        <v>10478</v>
      </c>
      <c r="M212" s="514"/>
      <c r="N212" s="513" t="s">
        <v>10315</v>
      </c>
      <c r="O212" s="531"/>
      <c r="P212" s="531">
        <v>45509.0</v>
      </c>
      <c r="Q212" s="533" t="s">
        <v>94</v>
      </c>
      <c r="R212" s="533" t="s">
        <v>95</v>
      </c>
      <c r="S212" s="550"/>
      <c r="T212" s="550"/>
      <c r="U212" s="550"/>
    </row>
    <row r="213">
      <c r="A213" s="513" t="s">
        <v>3257</v>
      </c>
      <c r="B213" s="513" t="s">
        <v>9730</v>
      </c>
      <c r="C213" s="513" t="s">
        <v>5058</v>
      </c>
      <c r="D213" s="513" t="s">
        <v>303</v>
      </c>
      <c r="E213" s="513" t="s">
        <v>10479</v>
      </c>
      <c r="F213" s="513" t="s">
        <v>11</v>
      </c>
      <c r="G213" s="513" t="s">
        <v>10364</v>
      </c>
      <c r="H213" s="513" t="s">
        <v>2267</v>
      </c>
      <c r="I213" s="514" t="s">
        <v>10480</v>
      </c>
      <c r="J213" s="550"/>
      <c r="K213" s="514" t="s">
        <v>10481</v>
      </c>
      <c r="L213" s="514" t="s">
        <v>10480</v>
      </c>
      <c r="M213" s="514"/>
      <c r="N213" s="550"/>
      <c r="O213" s="531"/>
      <c r="P213" s="531">
        <v>45509.0</v>
      </c>
      <c r="Q213" s="533" t="s">
        <v>94</v>
      </c>
      <c r="R213" s="533" t="s">
        <v>95</v>
      </c>
      <c r="S213" s="550"/>
      <c r="T213" s="550"/>
      <c r="U213" s="550"/>
    </row>
    <row r="214">
      <c r="A214" s="513" t="s">
        <v>3262</v>
      </c>
      <c r="B214" s="513" t="s">
        <v>10482</v>
      </c>
      <c r="C214" s="513" t="s">
        <v>5058</v>
      </c>
      <c r="D214" s="513" t="s">
        <v>303</v>
      </c>
      <c r="E214" s="513" t="s">
        <v>9462</v>
      </c>
      <c r="F214" s="513" t="s">
        <v>12</v>
      </c>
      <c r="G214" s="513" t="s">
        <v>465</v>
      </c>
      <c r="H214" s="513" t="s">
        <v>2267</v>
      </c>
      <c r="I214" s="514" t="s">
        <v>10483</v>
      </c>
      <c r="J214" s="550"/>
      <c r="K214" s="515" t="s">
        <v>10484</v>
      </c>
      <c r="L214" s="514" t="s">
        <v>10485</v>
      </c>
      <c r="M214" s="514"/>
      <c r="N214" s="513" t="s">
        <v>10486</v>
      </c>
      <c r="O214" s="531"/>
      <c r="P214" s="531">
        <v>45509.0</v>
      </c>
      <c r="Q214" s="533" t="s">
        <v>94</v>
      </c>
      <c r="R214" s="533" t="s">
        <v>95</v>
      </c>
      <c r="S214" s="550"/>
      <c r="T214" s="550"/>
      <c r="U214" s="550"/>
    </row>
    <row r="215">
      <c r="A215" s="513" t="s">
        <v>3267</v>
      </c>
      <c r="B215" s="513" t="s">
        <v>10482</v>
      </c>
      <c r="C215" s="513" t="s">
        <v>5058</v>
      </c>
      <c r="D215" s="513" t="s">
        <v>303</v>
      </c>
      <c r="E215" s="513" t="s">
        <v>9462</v>
      </c>
      <c r="F215" s="513" t="s">
        <v>11</v>
      </c>
      <c r="G215" s="513" t="s">
        <v>465</v>
      </c>
      <c r="H215" s="513" t="s">
        <v>2267</v>
      </c>
      <c r="I215" s="514" t="s">
        <v>10487</v>
      </c>
      <c r="J215" s="550"/>
      <c r="K215" s="514" t="s">
        <v>10488</v>
      </c>
      <c r="L215" s="514" t="s">
        <v>10489</v>
      </c>
      <c r="M215" s="550"/>
      <c r="N215" s="634" t="s">
        <v>10490</v>
      </c>
      <c r="O215" s="533"/>
      <c r="P215" s="533" t="s">
        <v>6455</v>
      </c>
      <c r="Q215" s="533" t="s">
        <v>331</v>
      </c>
      <c r="R215" s="533" t="s">
        <v>95</v>
      </c>
      <c r="S215" s="550"/>
      <c r="T215" s="550"/>
      <c r="U215" s="550"/>
    </row>
    <row r="216">
      <c r="A216" s="513" t="s">
        <v>3271</v>
      </c>
      <c r="B216" s="513" t="s">
        <v>10482</v>
      </c>
      <c r="C216" s="513" t="s">
        <v>5058</v>
      </c>
      <c r="D216" s="513" t="s">
        <v>303</v>
      </c>
      <c r="E216" s="513" t="s">
        <v>9462</v>
      </c>
      <c r="F216" s="513" t="s">
        <v>11</v>
      </c>
      <c r="G216" s="513" t="s">
        <v>465</v>
      </c>
      <c r="H216" s="513" t="s">
        <v>2267</v>
      </c>
      <c r="I216" s="514" t="s">
        <v>10491</v>
      </c>
      <c r="J216" s="550"/>
      <c r="K216" s="514" t="s">
        <v>10492</v>
      </c>
      <c r="L216" s="514" t="s">
        <v>10493</v>
      </c>
      <c r="M216" s="550"/>
      <c r="N216" s="640" t="s">
        <v>10494</v>
      </c>
      <c r="O216" s="533"/>
      <c r="P216" s="533" t="s">
        <v>6455</v>
      </c>
      <c r="Q216" s="533" t="s">
        <v>331</v>
      </c>
      <c r="R216" s="533" t="s">
        <v>95</v>
      </c>
      <c r="S216" s="550"/>
      <c r="T216" s="550"/>
      <c r="U216" s="550"/>
    </row>
    <row r="217">
      <c r="A217" s="513" t="s">
        <v>3277</v>
      </c>
      <c r="B217" s="513" t="s">
        <v>10482</v>
      </c>
      <c r="C217" s="513" t="s">
        <v>5058</v>
      </c>
      <c r="D217" s="513" t="s">
        <v>303</v>
      </c>
      <c r="E217" s="513" t="s">
        <v>8695</v>
      </c>
      <c r="F217" s="513" t="s">
        <v>11</v>
      </c>
      <c r="G217" s="513" t="s">
        <v>465</v>
      </c>
      <c r="H217" s="513" t="s">
        <v>2267</v>
      </c>
      <c r="I217" s="514" t="s">
        <v>10495</v>
      </c>
      <c r="J217" s="550"/>
      <c r="K217" s="514" t="s">
        <v>10496</v>
      </c>
      <c r="L217" s="514" t="s">
        <v>10495</v>
      </c>
      <c r="M217" s="550"/>
      <c r="N217" s="641" t="s">
        <v>10497</v>
      </c>
      <c r="O217" s="533"/>
      <c r="P217" s="533" t="s">
        <v>6455</v>
      </c>
      <c r="Q217" s="533" t="s">
        <v>331</v>
      </c>
      <c r="R217" s="533" t="s">
        <v>95</v>
      </c>
      <c r="S217" s="550"/>
      <c r="T217" s="550"/>
      <c r="U217" s="550"/>
    </row>
    <row r="218">
      <c r="A218" s="513" t="s">
        <v>3282</v>
      </c>
      <c r="B218" s="513" t="s">
        <v>9697</v>
      </c>
      <c r="C218" s="513" t="s">
        <v>2315</v>
      </c>
      <c r="D218" s="513" t="s">
        <v>303</v>
      </c>
      <c r="E218" s="513" t="s">
        <v>9462</v>
      </c>
      <c r="F218" s="513" t="s">
        <v>11</v>
      </c>
      <c r="G218" s="513" t="s">
        <v>465</v>
      </c>
      <c r="H218" s="513" t="s">
        <v>2267</v>
      </c>
      <c r="I218" s="514" t="s">
        <v>10498</v>
      </c>
      <c r="J218" s="550"/>
      <c r="K218" s="514" t="s">
        <v>10499</v>
      </c>
      <c r="L218" s="514" t="s">
        <v>10498</v>
      </c>
      <c r="M218" s="514"/>
      <c r="N218" s="634" t="s">
        <v>10500</v>
      </c>
      <c r="O218" s="531"/>
      <c r="P218" s="531">
        <v>45356.0</v>
      </c>
      <c r="Q218" s="533" t="s">
        <v>215</v>
      </c>
      <c r="R218" s="533" t="s">
        <v>95</v>
      </c>
      <c r="S218" s="537"/>
      <c r="T218" s="550"/>
      <c r="U218" s="550"/>
    </row>
    <row r="219">
      <c r="A219" s="513" t="s">
        <v>3287</v>
      </c>
      <c r="B219" s="513" t="s">
        <v>9697</v>
      </c>
      <c r="C219" s="513" t="s">
        <v>2315</v>
      </c>
      <c r="D219" s="513" t="s">
        <v>303</v>
      </c>
      <c r="E219" s="513" t="s">
        <v>9462</v>
      </c>
      <c r="F219" s="513" t="s">
        <v>11</v>
      </c>
      <c r="G219" s="513" t="s">
        <v>465</v>
      </c>
      <c r="H219" s="513" t="s">
        <v>2267</v>
      </c>
      <c r="I219" s="514" t="s">
        <v>10501</v>
      </c>
      <c r="J219" s="550"/>
      <c r="K219" s="514" t="s">
        <v>10502</v>
      </c>
      <c r="L219" s="514" t="s">
        <v>10501</v>
      </c>
      <c r="M219" s="550"/>
      <c r="N219" s="634" t="s">
        <v>10503</v>
      </c>
      <c r="O219" s="533"/>
      <c r="P219" s="533" t="s">
        <v>6455</v>
      </c>
      <c r="Q219" s="533" t="s">
        <v>331</v>
      </c>
      <c r="R219" s="533" t="s">
        <v>95</v>
      </c>
      <c r="S219" s="550"/>
      <c r="T219" s="550"/>
      <c r="U219" s="550"/>
    </row>
    <row r="220">
      <c r="A220" s="513" t="s">
        <v>3292</v>
      </c>
      <c r="B220" s="513" t="s">
        <v>9823</v>
      </c>
      <c r="C220" s="513" t="s">
        <v>8416</v>
      </c>
      <c r="D220" s="513" t="s">
        <v>303</v>
      </c>
      <c r="E220" s="513" t="s">
        <v>9462</v>
      </c>
      <c r="F220" s="513" t="s">
        <v>11</v>
      </c>
      <c r="G220" s="513" t="s">
        <v>465</v>
      </c>
      <c r="H220" s="513" t="s">
        <v>2267</v>
      </c>
      <c r="I220" s="514" t="s">
        <v>10504</v>
      </c>
      <c r="J220" s="550"/>
      <c r="K220" s="514" t="s">
        <v>10505</v>
      </c>
      <c r="L220" s="514" t="s">
        <v>10506</v>
      </c>
      <c r="M220" s="550"/>
      <c r="N220" s="642" t="s">
        <v>10507</v>
      </c>
      <c r="O220" s="533"/>
      <c r="P220" s="533" t="s">
        <v>6455</v>
      </c>
      <c r="Q220" s="533" t="s">
        <v>331</v>
      </c>
      <c r="R220" s="533" t="s">
        <v>95</v>
      </c>
      <c r="S220" s="513"/>
      <c r="T220" s="550"/>
      <c r="U220" s="550"/>
    </row>
    <row r="221">
      <c r="A221" s="513" t="s">
        <v>3296</v>
      </c>
      <c r="B221" s="513" t="s">
        <v>9697</v>
      </c>
      <c r="C221" s="513" t="s">
        <v>2315</v>
      </c>
      <c r="D221" s="513" t="s">
        <v>303</v>
      </c>
      <c r="E221" s="513" t="s">
        <v>9462</v>
      </c>
      <c r="F221" s="513" t="s">
        <v>12</v>
      </c>
      <c r="G221" s="513" t="s">
        <v>588</v>
      </c>
      <c r="H221" s="513" t="s">
        <v>2267</v>
      </c>
      <c r="I221" s="514" t="s">
        <v>10508</v>
      </c>
      <c r="J221" s="550"/>
      <c r="K221" s="514" t="s">
        <v>10509</v>
      </c>
      <c r="L221" s="514" t="s">
        <v>10510</v>
      </c>
      <c r="M221" s="514"/>
      <c r="N221" s="550"/>
      <c r="O221" s="531"/>
      <c r="P221" s="531">
        <v>45540.0</v>
      </c>
      <c r="Q221" s="533" t="s">
        <v>490</v>
      </c>
      <c r="R221" s="533" t="s">
        <v>95</v>
      </c>
      <c r="S221" s="550"/>
      <c r="T221" s="550"/>
      <c r="U221" s="550"/>
    </row>
    <row r="222">
      <c r="A222" s="513" t="s">
        <v>3300</v>
      </c>
      <c r="B222" s="513" t="s">
        <v>4922</v>
      </c>
      <c r="C222" s="513" t="s">
        <v>2315</v>
      </c>
      <c r="D222" s="513" t="s">
        <v>303</v>
      </c>
      <c r="E222" s="513" t="s">
        <v>9462</v>
      </c>
      <c r="F222" s="513" t="s">
        <v>11</v>
      </c>
      <c r="G222" s="513" t="s">
        <v>10364</v>
      </c>
      <c r="H222" s="513" t="s">
        <v>2267</v>
      </c>
      <c r="I222" s="514" t="s">
        <v>4923</v>
      </c>
      <c r="J222" s="550"/>
      <c r="K222" s="514" t="s">
        <v>10511</v>
      </c>
      <c r="L222" s="514" t="s">
        <v>4925</v>
      </c>
      <c r="M222" s="514"/>
      <c r="N222" s="550"/>
      <c r="O222" s="531"/>
      <c r="P222" s="531">
        <v>45509.0</v>
      </c>
      <c r="Q222" s="533" t="s">
        <v>94</v>
      </c>
      <c r="R222" s="533" t="s">
        <v>95</v>
      </c>
      <c r="S222" s="608"/>
      <c r="T222" s="550"/>
      <c r="U222" s="550"/>
    </row>
    <row r="223">
      <c r="A223" s="513" t="s">
        <v>3305</v>
      </c>
      <c r="B223" s="513" t="s">
        <v>9887</v>
      </c>
      <c r="C223" s="513" t="s">
        <v>9888</v>
      </c>
      <c r="D223" s="513" t="s">
        <v>303</v>
      </c>
      <c r="E223" s="513" t="s">
        <v>9462</v>
      </c>
      <c r="F223" s="513" t="s">
        <v>12</v>
      </c>
      <c r="G223" s="513" t="s">
        <v>465</v>
      </c>
      <c r="H223" s="513" t="s">
        <v>2267</v>
      </c>
      <c r="I223" s="514" t="s">
        <v>10512</v>
      </c>
      <c r="J223" s="592"/>
      <c r="K223" s="514" t="s">
        <v>10513</v>
      </c>
      <c r="L223" s="514" t="s">
        <v>10514</v>
      </c>
      <c r="M223" s="550"/>
      <c r="N223" s="513" t="s">
        <v>10515</v>
      </c>
      <c r="O223" s="533"/>
      <c r="P223" s="533" t="s">
        <v>6455</v>
      </c>
      <c r="Q223" s="533" t="s">
        <v>331</v>
      </c>
      <c r="R223" s="533" t="s">
        <v>95</v>
      </c>
      <c r="S223" s="550"/>
      <c r="T223" s="550"/>
      <c r="U223" s="550"/>
    </row>
    <row r="224">
      <c r="A224" s="513" t="s">
        <v>3312</v>
      </c>
      <c r="B224" s="513" t="s">
        <v>10516</v>
      </c>
      <c r="C224" s="513" t="s">
        <v>8800</v>
      </c>
      <c r="D224" s="513" t="s">
        <v>303</v>
      </c>
      <c r="E224" s="513" t="s">
        <v>9462</v>
      </c>
      <c r="F224" s="513" t="s">
        <v>12</v>
      </c>
      <c r="G224" s="513" t="s">
        <v>588</v>
      </c>
      <c r="H224" s="513" t="s">
        <v>2267</v>
      </c>
      <c r="I224" s="514" t="s">
        <v>10517</v>
      </c>
      <c r="J224" s="550"/>
      <c r="K224" s="514" t="s">
        <v>10518</v>
      </c>
      <c r="L224" s="514" t="s">
        <v>10519</v>
      </c>
      <c r="M224" s="514"/>
      <c r="N224" s="550"/>
      <c r="O224" s="531"/>
      <c r="P224" s="531">
        <v>45509.0</v>
      </c>
      <c r="Q224" s="533" t="s">
        <v>94</v>
      </c>
      <c r="R224" s="533" t="s">
        <v>95</v>
      </c>
      <c r="S224" s="550"/>
      <c r="T224" s="550"/>
      <c r="U224" s="550"/>
    </row>
    <row r="225">
      <c r="A225" s="513" t="s">
        <v>3317</v>
      </c>
      <c r="B225" s="513" t="s">
        <v>10516</v>
      </c>
      <c r="C225" s="513" t="s">
        <v>8800</v>
      </c>
      <c r="D225" s="513" t="s">
        <v>303</v>
      </c>
      <c r="E225" s="513" t="s">
        <v>9462</v>
      </c>
      <c r="F225" s="513" t="s">
        <v>12</v>
      </c>
      <c r="G225" s="515" t="s">
        <v>588</v>
      </c>
      <c r="H225" s="513" t="s">
        <v>2267</v>
      </c>
      <c r="I225" s="514" t="s">
        <v>10520</v>
      </c>
      <c r="J225" s="550"/>
      <c r="K225" s="514" t="s">
        <v>10518</v>
      </c>
      <c r="L225" s="514" t="s">
        <v>10521</v>
      </c>
      <c r="M225" s="514"/>
      <c r="N225" s="550"/>
      <c r="O225" s="531"/>
      <c r="P225" s="531">
        <v>45509.0</v>
      </c>
      <c r="Q225" s="533" t="s">
        <v>94</v>
      </c>
      <c r="R225" s="533" t="s">
        <v>95</v>
      </c>
      <c r="S225" s="550"/>
      <c r="T225" s="550"/>
      <c r="U225" s="550"/>
    </row>
    <row r="226">
      <c r="A226" s="513" t="s">
        <v>3321</v>
      </c>
      <c r="B226" s="513" t="s">
        <v>9887</v>
      </c>
      <c r="C226" s="513" t="s">
        <v>9888</v>
      </c>
      <c r="D226" s="513" t="s">
        <v>303</v>
      </c>
      <c r="E226" s="513" t="s">
        <v>9462</v>
      </c>
      <c r="F226" s="513" t="s">
        <v>12</v>
      </c>
      <c r="G226" s="513" t="s">
        <v>588</v>
      </c>
      <c r="H226" s="513" t="s">
        <v>2267</v>
      </c>
      <c r="I226" s="514" t="s">
        <v>10522</v>
      </c>
      <c r="J226" s="605"/>
      <c r="K226" s="514" t="s">
        <v>10523</v>
      </c>
      <c r="L226" s="514" t="s">
        <v>10524</v>
      </c>
      <c r="M226" s="514"/>
      <c r="N226" s="550"/>
      <c r="O226" s="531"/>
      <c r="P226" s="531">
        <v>45509.0</v>
      </c>
      <c r="Q226" s="533" t="s">
        <v>94</v>
      </c>
      <c r="R226" s="533" t="s">
        <v>95</v>
      </c>
      <c r="S226" s="552" t="s">
        <v>10525</v>
      </c>
      <c r="T226" s="550"/>
      <c r="U226" s="550"/>
    </row>
    <row r="227">
      <c r="A227" s="513" t="s">
        <v>3326</v>
      </c>
      <c r="B227" s="513" t="s">
        <v>9887</v>
      </c>
      <c r="C227" s="513" t="s">
        <v>9888</v>
      </c>
      <c r="D227" s="513" t="s">
        <v>303</v>
      </c>
      <c r="E227" s="513" t="s">
        <v>9462</v>
      </c>
      <c r="F227" s="513" t="s">
        <v>12</v>
      </c>
      <c r="G227" s="513" t="s">
        <v>10364</v>
      </c>
      <c r="H227" s="513" t="s">
        <v>2267</v>
      </c>
      <c r="I227" s="514" t="s">
        <v>10526</v>
      </c>
      <c r="J227" s="605"/>
      <c r="K227" s="514" t="s">
        <v>10523</v>
      </c>
      <c r="L227" s="514" t="s">
        <v>10527</v>
      </c>
      <c r="M227" s="514"/>
      <c r="N227" s="550"/>
      <c r="O227" s="531"/>
      <c r="P227" s="531">
        <v>45509.0</v>
      </c>
      <c r="Q227" s="533" t="s">
        <v>94</v>
      </c>
      <c r="R227" s="533" t="s">
        <v>95</v>
      </c>
      <c r="S227" s="550"/>
      <c r="T227" s="550"/>
      <c r="U227" s="550"/>
    </row>
    <row r="228">
      <c r="A228" s="513" t="s">
        <v>3331</v>
      </c>
      <c r="B228" s="513" t="s">
        <v>9887</v>
      </c>
      <c r="C228" s="513" t="s">
        <v>9888</v>
      </c>
      <c r="D228" s="513" t="s">
        <v>303</v>
      </c>
      <c r="E228" s="513" t="s">
        <v>9462</v>
      </c>
      <c r="F228" s="513" t="s">
        <v>12</v>
      </c>
      <c r="G228" s="513" t="s">
        <v>588</v>
      </c>
      <c r="H228" s="513" t="s">
        <v>2267</v>
      </c>
      <c r="I228" s="514" t="s">
        <v>10528</v>
      </c>
      <c r="J228" s="592"/>
      <c r="K228" s="514" t="s">
        <v>10523</v>
      </c>
      <c r="L228" s="514" t="s">
        <v>10529</v>
      </c>
      <c r="M228" s="514"/>
      <c r="N228" s="550"/>
      <c r="O228" s="531"/>
      <c r="P228" s="531">
        <v>45356.0</v>
      </c>
      <c r="Q228" s="533" t="s">
        <v>331</v>
      </c>
      <c r="R228" s="533" t="s">
        <v>95</v>
      </c>
      <c r="S228" s="550"/>
      <c r="T228" s="550"/>
      <c r="U228" s="550"/>
    </row>
    <row r="229">
      <c r="A229" s="513" t="s">
        <v>3336</v>
      </c>
      <c r="B229" s="513" t="s">
        <v>9887</v>
      </c>
      <c r="C229" s="513" t="s">
        <v>9888</v>
      </c>
      <c r="D229" s="513" t="s">
        <v>303</v>
      </c>
      <c r="E229" s="513" t="s">
        <v>9462</v>
      </c>
      <c r="F229" s="513" t="s">
        <v>12</v>
      </c>
      <c r="G229" s="513" t="s">
        <v>10364</v>
      </c>
      <c r="H229" s="513" t="s">
        <v>2267</v>
      </c>
      <c r="I229" s="514" t="s">
        <v>10530</v>
      </c>
      <c r="J229" s="592"/>
      <c r="K229" s="514" t="s">
        <v>10523</v>
      </c>
      <c r="L229" s="514" t="s">
        <v>10531</v>
      </c>
      <c r="M229" s="514"/>
      <c r="N229" s="550"/>
      <c r="O229" s="531"/>
      <c r="P229" s="531">
        <v>45509.0</v>
      </c>
      <c r="Q229" s="533" t="s">
        <v>94</v>
      </c>
      <c r="R229" s="533" t="s">
        <v>95</v>
      </c>
      <c r="S229" s="550"/>
      <c r="T229" s="550"/>
      <c r="U229" s="550"/>
    </row>
    <row r="230">
      <c r="A230" s="513" t="s">
        <v>3341</v>
      </c>
      <c r="B230" s="513" t="s">
        <v>10035</v>
      </c>
      <c r="C230" s="513" t="s">
        <v>3353</v>
      </c>
      <c r="D230" s="513" t="s">
        <v>303</v>
      </c>
      <c r="E230" s="513" t="s">
        <v>9462</v>
      </c>
      <c r="F230" s="513" t="s">
        <v>11</v>
      </c>
      <c r="G230" s="513" t="s">
        <v>465</v>
      </c>
      <c r="H230" s="513" t="s">
        <v>2267</v>
      </c>
      <c r="I230" s="514" t="s">
        <v>10532</v>
      </c>
      <c r="J230" s="550"/>
      <c r="K230" s="514" t="s">
        <v>10533</v>
      </c>
      <c r="L230" s="514" t="s">
        <v>10534</v>
      </c>
      <c r="M230" s="550"/>
      <c r="N230" s="634" t="s">
        <v>10535</v>
      </c>
      <c r="O230" s="533"/>
      <c r="P230" s="533" t="s">
        <v>6455</v>
      </c>
      <c r="Q230" s="533" t="s">
        <v>331</v>
      </c>
      <c r="R230" s="533" t="s">
        <v>95</v>
      </c>
      <c r="S230" s="550"/>
      <c r="T230" s="550"/>
      <c r="U230" s="550"/>
    </row>
    <row r="231">
      <c r="A231" s="513" t="s">
        <v>3345</v>
      </c>
      <c r="B231" s="513" t="s">
        <v>10035</v>
      </c>
      <c r="C231" s="513" t="s">
        <v>3353</v>
      </c>
      <c r="D231" s="513" t="s">
        <v>303</v>
      </c>
      <c r="E231" s="513" t="s">
        <v>9462</v>
      </c>
      <c r="F231" s="513" t="s">
        <v>11</v>
      </c>
      <c r="G231" s="513" t="s">
        <v>465</v>
      </c>
      <c r="H231" s="513" t="s">
        <v>2267</v>
      </c>
      <c r="I231" s="514" t="s">
        <v>10536</v>
      </c>
      <c r="J231" s="550"/>
      <c r="K231" s="515" t="s">
        <v>10537</v>
      </c>
      <c r="L231" s="514" t="s">
        <v>10538</v>
      </c>
      <c r="M231" s="550"/>
      <c r="N231" s="634" t="s">
        <v>10539</v>
      </c>
      <c r="O231" s="533"/>
      <c r="P231" s="533" t="s">
        <v>6455</v>
      </c>
      <c r="Q231" s="533" t="s">
        <v>331</v>
      </c>
      <c r="R231" s="533" t="s">
        <v>95</v>
      </c>
      <c r="S231" s="513"/>
      <c r="T231" s="550"/>
      <c r="U231" s="550"/>
    </row>
    <row r="232">
      <c r="A232" s="513" t="s">
        <v>3351</v>
      </c>
      <c r="B232" s="513" t="s">
        <v>9823</v>
      </c>
      <c r="C232" s="513" t="s">
        <v>8416</v>
      </c>
      <c r="D232" s="513" t="s">
        <v>303</v>
      </c>
      <c r="E232" s="513" t="s">
        <v>9462</v>
      </c>
      <c r="F232" s="513" t="s">
        <v>11</v>
      </c>
      <c r="G232" s="513" t="s">
        <v>465</v>
      </c>
      <c r="H232" s="513" t="s">
        <v>2267</v>
      </c>
      <c r="I232" s="514" t="s">
        <v>10540</v>
      </c>
      <c r="J232" s="550"/>
      <c r="K232" s="514" t="s">
        <v>10541</v>
      </c>
      <c r="L232" s="514" t="s">
        <v>10542</v>
      </c>
      <c r="M232" s="550"/>
      <c r="N232" s="634" t="s">
        <v>10507</v>
      </c>
      <c r="O232" s="533"/>
      <c r="P232" s="533" t="s">
        <v>6455</v>
      </c>
      <c r="Q232" s="533" t="s">
        <v>331</v>
      </c>
      <c r="R232" s="533" t="s">
        <v>95</v>
      </c>
      <c r="S232" s="513"/>
      <c r="T232" s="550"/>
      <c r="U232" s="550"/>
    </row>
    <row r="233">
      <c r="A233" s="513" t="s">
        <v>3357</v>
      </c>
      <c r="B233" s="513" t="s">
        <v>9823</v>
      </c>
      <c r="C233" s="513" t="s">
        <v>8416</v>
      </c>
      <c r="D233" s="513" t="s">
        <v>303</v>
      </c>
      <c r="E233" s="513" t="s">
        <v>9462</v>
      </c>
      <c r="F233" s="513" t="s">
        <v>11</v>
      </c>
      <c r="G233" s="513" t="s">
        <v>465</v>
      </c>
      <c r="H233" s="513" t="s">
        <v>2267</v>
      </c>
      <c r="I233" s="514" t="s">
        <v>10543</v>
      </c>
      <c r="J233" s="550"/>
      <c r="K233" s="514" t="s">
        <v>10544</v>
      </c>
      <c r="L233" s="514" t="s">
        <v>10545</v>
      </c>
      <c r="M233" s="550"/>
      <c r="N233" s="634" t="s">
        <v>10507</v>
      </c>
      <c r="O233" s="533"/>
      <c r="P233" s="533" t="s">
        <v>6455</v>
      </c>
      <c r="Q233" s="533" t="s">
        <v>331</v>
      </c>
      <c r="R233" s="533" t="s">
        <v>95</v>
      </c>
      <c r="S233" s="513"/>
      <c r="T233" s="550"/>
      <c r="U233" s="550"/>
    </row>
    <row r="234">
      <c r="A234" s="513" t="s">
        <v>3362</v>
      </c>
      <c r="B234" s="550"/>
      <c r="C234" s="550"/>
      <c r="D234" s="513" t="s">
        <v>303</v>
      </c>
      <c r="E234" s="513" t="s">
        <v>6753</v>
      </c>
      <c r="F234" s="513" t="s">
        <v>12</v>
      </c>
      <c r="G234" s="513" t="s">
        <v>465</v>
      </c>
      <c r="H234" s="513" t="s">
        <v>2267</v>
      </c>
      <c r="I234" s="514" t="s">
        <v>10546</v>
      </c>
      <c r="J234" s="550"/>
      <c r="K234" s="514" t="s">
        <v>10547</v>
      </c>
      <c r="L234" s="514" t="s">
        <v>10548</v>
      </c>
      <c r="M234" s="514"/>
      <c r="N234" s="513" t="s">
        <v>10549</v>
      </c>
      <c r="O234" s="531"/>
      <c r="P234" s="531">
        <v>45356.0</v>
      </c>
      <c r="Q234" s="533" t="s">
        <v>331</v>
      </c>
      <c r="R234" s="533" t="s">
        <v>95</v>
      </c>
      <c r="S234" s="606"/>
      <c r="T234" s="550"/>
      <c r="U234" s="550"/>
    </row>
    <row r="235">
      <c r="A235" s="513" t="s">
        <v>3367</v>
      </c>
      <c r="B235" s="550"/>
      <c r="C235" s="550"/>
      <c r="D235" s="513" t="s">
        <v>303</v>
      </c>
      <c r="E235" s="550"/>
      <c r="F235" s="514" t="s">
        <v>12</v>
      </c>
      <c r="G235" s="513" t="s">
        <v>10364</v>
      </c>
      <c r="H235" s="550" t="s">
        <v>2267</v>
      </c>
      <c r="I235" s="514" t="s">
        <v>10550</v>
      </c>
      <c r="J235" s="550" t="s">
        <v>10551</v>
      </c>
      <c r="K235" s="514" t="s">
        <v>10552</v>
      </c>
      <c r="L235" s="514" t="s">
        <v>10553</v>
      </c>
      <c r="M235" s="514"/>
      <c r="N235" s="550"/>
      <c r="O235" s="531"/>
      <c r="P235" s="531">
        <v>45570.0</v>
      </c>
      <c r="Q235" s="533" t="s">
        <v>215</v>
      </c>
      <c r="R235" s="533" t="s">
        <v>95</v>
      </c>
      <c r="S235" s="552"/>
      <c r="T235" s="550"/>
      <c r="U235" s="550"/>
    </row>
    <row r="236">
      <c r="A236" s="513" t="s">
        <v>3373</v>
      </c>
      <c r="B236" s="550"/>
      <c r="C236" s="550"/>
      <c r="D236" s="513" t="s">
        <v>303</v>
      </c>
      <c r="E236" s="550"/>
      <c r="F236" s="514" t="s">
        <v>12</v>
      </c>
      <c r="G236" s="513" t="s">
        <v>10364</v>
      </c>
      <c r="H236" s="514" t="s">
        <v>2267</v>
      </c>
      <c r="I236" s="514" t="s">
        <v>10554</v>
      </c>
      <c r="J236" s="514" t="s">
        <v>10555</v>
      </c>
      <c r="K236" s="515" t="s">
        <v>10556</v>
      </c>
      <c r="L236" s="514" t="s">
        <v>10557</v>
      </c>
      <c r="M236" s="550"/>
      <c r="N236" s="550"/>
      <c r="O236" s="533"/>
      <c r="P236" s="533" t="s">
        <v>6455</v>
      </c>
      <c r="Q236" s="533" t="s">
        <v>331</v>
      </c>
      <c r="R236" s="533" t="s">
        <v>95</v>
      </c>
      <c r="S236" s="550"/>
      <c r="T236" s="550"/>
      <c r="U236" s="550"/>
    </row>
    <row r="237">
      <c r="A237" s="513" t="s">
        <v>3378</v>
      </c>
      <c r="B237" s="550"/>
      <c r="C237" s="550"/>
      <c r="D237" s="513" t="s">
        <v>303</v>
      </c>
      <c r="E237" s="513" t="s">
        <v>6753</v>
      </c>
      <c r="F237" s="513" t="s">
        <v>12</v>
      </c>
      <c r="G237" s="513" t="s">
        <v>465</v>
      </c>
      <c r="H237" s="513" t="s">
        <v>2267</v>
      </c>
      <c r="I237" s="514" t="s">
        <v>10558</v>
      </c>
      <c r="J237" s="550"/>
      <c r="K237" s="514" t="s">
        <v>10559</v>
      </c>
      <c r="L237" s="514" t="s">
        <v>10560</v>
      </c>
      <c r="M237" s="514" t="s">
        <v>10561</v>
      </c>
      <c r="N237" s="513" t="s">
        <v>10562</v>
      </c>
      <c r="O237" s="531"/>
      <c r="P237" s="531">
        <v>45540.0</v>
      </c>
      <c r="Q237" s="533" t="s">
        <v>215</v>
      </c>
      <c r="R237" s="533" t="s">
        <v>95</v>
      </c>
      <c r="S237" s="550"/>
      <c r="T237" s="550"/>
      <c r="U237" s="550"/>
    </row>
    <row r="238">
      <c r="A238" s="513" t="s">
        <v>3382</v>
      </c>
      <c r="B238" s="513" t="s">
        <v>9823</v>
      </c>
      <c r="C238" s="513" t="s">
        <v>8416</v>
      </c>
      <c r="D238" s="513" t="s">
        <v>303</v>
      </c>
      <c r="E238" s="513" t="s">
        <v>9462</v>
      </c>
      <c r="F238" s="513" t="s">
        <v>11</v>
      </c>
      <c r="G238" s="513" t="s">
        <v>10364</v>
      </c>
      <c r="H238" s="513" t="s">
        <v>2267</v>
      </c>
      <c r="I238" s="514" t="s">
        <v>10563</v>
      </c>
      <c r="J238" s="514" t="s">
        <v>10564</v>
      </c>
      <c r="K238" s="514" t="s">
        <v>10565</v>
      </c>
      <c r="L238" s="514" t="s">
        <v>10566</v>
      </c>
      <c r="M238" s="550"/>
      <c r="N238" s="550"/>
      <c r="O238" s="514"/>
      <c r="P238" s="550"/>
      <c r="Q238" s="513" t="s">
        <v>331</v>
      </c>
      <c r="R238" s="513" t="s">
        <v>620</v>
      </c>
      <c r="S238" s="544" t="s">
        <v>10567</v>
      </c>
      <c r="T238" s="513" t="s">
        <v>57</v>
      </c>
      <c r="U238" s="550"/>
    </row>
    <row r="239">
      <c r="A239" s="513" t="s">
        <v>3386</v>
      </c>
      <c r="B239" s="513" t="s">
        <v>9730</v>
      </c>
      <c r="C239" s="513" t="s">
        <v>5058</v>
      </c>
      <c r="D239" s="513" t="s">
        <v>303</v>
      </c>
      <c r="E239" s="513" t="s">
        <v>9462</v>
      </c>
      <c r="F239" s="513" t="s">
        <v>12</v>
      </c>
      <c r="G239" s="513" t="s">
        <v>10364</v>
      </c>
      <c r="H239" s="513" t="s">
        <v>2267</v>
      </c>
      <c r="I239" s="514" t="s">
        <v>10568</v>
      </c>
      <c r="J239" s="550"/>
      <c r="K239" s="514" t="s">
        <v>10569</v>
      </c>
      <c r="L239" s="514" t="s">
        <v>10570</v>
      </c>
      <c r="M239" s="515" t="s">
        <v>10571</v>
      </c>
      <c r="N239" s="550"/>
      <c r="O239" s="531"/>
      <c r="P239" s="531">
        <v>45540.0</v>
      </c>
      <c r="Q239" s="533" t="s">
        <v>215</v>
      </c>
      <c r="R239" s="533" t="s">
        <v>95</v>
      </c>
      <c r="S239" s="550"/>
      <c r="T239" s="550"/>
      <c r="U239" s="550"/>
    </row>
    <row r="240">
      <c r="A240" s="513" t="s">
        <v>3414</v>
      </c>
      <c r="B240" s="550"/>
      <c r="C240" s="550"/>
      <c r="D240" s="513" t="s">
        <v>303</v>
      </c>
      <c r="E240" s="513" t="s">
        <v>8695</v>
      </c>
      <c r="F240" s="513" t="s">
        <v>12</v>
      </c>
      <c r="G240" s="513" t="s">
        <v>545</v>
      </c>
      <c r="H240" s="533" t="s">
        <v>2267</v>
      </c>
      <c r="I240" s="514" t="s">
        <v>10572</v>
      </c>
      <c r="J240" s="514" t="s">
        <v>6162</v>
      </c>
      <c r="K240" s="514" t="s">
        <v>10573</v>
      </c>
      <c r="L240" s="539" t="s">
        <v>10574</v>
      </c>
      <c r="M240" s="534" t="s">
        <v>10575</v>
      </c>
      <c r="N240" s="550"/>
      <c r="O240" s="531"/>
      <c r="P240" s="531">
        <v>45509.0</v>
      </c>
      <c r="Q240" s="533" t="s">
        <v>94</v>
      </c>
      <c r="R240" s="533" t="s">
        <v>95</v>
      </c>
      <c r="S240" s="550"/>
      <c r="T240" s="550"/>
      <c r="U240" s="550"/>
    </row>
    <row r="241">
      <c r="A241" s="513" t="s">
        <v>3418</v>
      </c>
      <c r="B241" s="550"/>
      <c r="C241" s="550"/>
      <c r="D241" s="513" t="s">
        <v>303</v>
      </c>
      <c r="E241" s="513" t="s">
        <v>8695</v>
      </c>
      <c r="F241" s="513" t="s">
        <v>12</v>
      </c>
      <c r="G241" s="513" t="s">
        <v>545</v>
      </c>
      <c r="H241" s="533" t="s">
        <v>2267</v>
      </c>
      <c r="I241" s="514" t="s">
        <v>10576</v>
      </c>
      <c r="J241" s="514" t="s">
        <v>6162</v>
      </c>
      <c r="K241" s="514" t="s">
        <v>10577</v>
      </c>
      <c r="L241" s="539" t="s">
        <v>10578</v>
      </c>
      <c r="M241" s="534" t="s">
        <v>10579</v>
      </c>
      <c r="N241" s="550"/>
      <c r="O241" s="531"/>
      <c r="P241" s="531">
        <v>45509.0</v>
      </c>
      <c r="Q241" s="533" t="s">
        <v>94</v>
      </c>
      <c r="R241" s="533" t="s">
        <v>95</v>
      </c>
      <c r="S241" s="550"/>
      <c r="T241" s="550"/>
      <c r="U241" s="550"/>
    </row>
    <row r="242">
      <c r="A242" s="513" t="s">
        <v>3422</v>
      </c>
      <c r="B242" s="550"/>
      <c r="C242" s="550"/>
      <c r="D242" s="513" t="s">
        <v>303</v>
      </c>
      <c r="E242" s="513" t="s">
        <v>6175</v>
      </c>
      <c r="F242" s="513" t="s">
        <v>11</v>
      </c>
      <c r="G242" s="513" t="s">
        <v>545</v>
      </c>
      <c r="H242" s="513" t="s">
        <v>2267</v>
      </c>
      <c r="I242" s="514" t="s">
        <v>10580</v>
      </c>
      <c r="J242" s="514" t="s">
        <v>6162</v>
      </c>
      <c r="K242" s="514" t="s">
        <v>10581</v>
      </c>
      <c r="L242" s="539" t="s">
        <v>10582</v>
      </c>
      <c r="M242" s="534" t="s">
        <v>10583</v>
      </c>
      <c r="N242" s="550"/>
      <c r="O242" s="531"/>
      <c r="P242" s="531">
        <v>45509.0</v>
      </c>
      <c r="Q242" s="533" t="s">
        <v>94</v>
      </c>
      <c r="R242" s="533" t="s">
        <v>95</v>
      </c>
      <c r="S242" s="550"/>
      <c r="T242" s="550"/>
      <c r="U242" s="550"/>
    </row>
    <row r="243">
      <c r="A243" s="513" t="s">
        <v>3426</v>
      </c>
      <c r="B243" s="550"/>
      <c r="C243" s="550"/>
      <c r="D243" s="513" t="s">
        <v>303</v>
      </c>
      <c r="E243" s="513" t="s">
        <v>6175</v>
      </c>
      <c r="F243" s="513" t="s">
        <v>12</v>
      </c>
      <c r="G243" s="513" t="s">
        <v>545</v>
      </c>
      <c r="H243" s="513" t="s">
        <v>2267</v>
      </c>
      <c r="I243" s="514" t="s">
        <v>10584</v>
      </c>
      <c r="J243" s="514" t="s">
        <v>6162</v>
      </c>
      <c r="K243" s="514" t="s">
        <v>10585</v>
      </c>
      <c r="L243" s="514" t="s">
        <v>10586</v>
      </c>
      <c r="M243" s="515" t="s">
        <v>10587</v>
      </c>
      <c r="N243" s="550"/>
      <c r="O243" s="531"/>
      <c r="P243" s="531">
        <v>45509.0</v>
      </c>
      <c r="Q243" s="533" t="s">
        <v>94</v>
      </c>
      <c r="R243" s="533" t="s">
        <v>95</v>
      </c>
      <c r="S243" s="550"/>
      <c r="T243" s="550"/>
      <c r="U243" s="550"/>
    </row>
    <row r="244">
      <c r="A244" s="513" t="s">
        <v>3430</v>
      </c>
      <c r="B244" s="513" t="s">
        <v>10588</v>
      </c>
      <c r="C244" s="550"/>
      <c r="D244" s="513" t="s">
        <v>303</v>
      </c>
      <c r="E244" s="513" t="s">
        <v>6175</v>
      </c>
      <c r="F244" s="513" t="s">
        <v>12</v>
      </c>
      <c r="G244" s="513" t="s">
        <v>545</v>
      </c>
      <c r="H244" s="513" t="s">
        <v>2267</v>
      </c>
      <c r="I244" s="514" t="s">
        <v>10589</v>
      </c>
      <c r="J244" s="514" t="s">
        <v>6162</v>
      </c>
      <c r="K244" s="514" t="s">
        <v>10590</v>
      </c>
      <c r="L244" s="514" t="s">
        <v>10591</v>
      </c>
      <c r="M244" s="515" t="s">
        <v>10592</v>
      </c>
      <c r="N244" s="550"/>
      <c r="O244" s="531"/>
      <c r="P244" s="531">
        <v>45509.0</v>
      </c>
      <c r="Q244" s="533" t="s">
        <v>94</v>
      </c>
      <c r="R244" s="533" t="s">
        <v>95</v>
      </c>
      <c r="S244" s="550"/>
      <c r="T244" s="550"/>
      <c r="U244" s="550"/>
    </row>
    <row r="245">
      <c r="A245" s="513" t="s">
        <v>3443</v>
      </c>
      <c r="B245" s="550"/>
      <c r="C245" s="550"/>
      <c r="D245" s="513" t="s">
        <v>303</v>
      </c>
      <c r="E245" s="513" t="s">
        <v>6175</v>
      </c>
      <c r="F245" s="513" t="s">
        <v>12</v>
      </c>
      <c r="G245" s="513" t="s">
        <v>545</v>
      </c>
      <c r="H245" s="533" t="s">
        <v>2267</v>
      </c>
      <c r="I245" s="514" t="s">
        <v>10593</v>
      </c>
      <c r="J245" s="514" t="s">
        <v>6162</v>
      </c>
      <c r="K245" s="514" t="s">
        <v>10594</v>
      </c>
      <c r="L245" s="539" t="s">
        <v>10595</v>
      </c>
      <c r="M245" s="515" t="s">
        <v>10596</v>
      </c>
      <c r="N245" s="550"/>
      <c r="O245" s="531"/>
      <c r="P245" s="531">
        <v>45509.0</v>
      </c>
      <c r="Q245" s="533" t="s">
        <v>94</v>
      </c>
      <c r="R245" s="533" t="s">
        <v>95</v>
      </c>
      <c r="S245" s="550"/>
      <c r="T245" s="550"/>
      <c r="U245" s="550"/>
    </row>
    <row r="246">
      <c r="A246" s="513" t="s">
        <v>3448</v>
      </c>
      <c r="B246" s="550"/>
      <c r="C246" s="550"/>
      <c r="D246" s="513" t="s">
        <v>303</v>
      </c>
      <c r="E246" s="513" t="s">
        <v>6175</v>
      </c>
      <c r="F246" s="513" t="s">
        <v>12</v>
      </c>
      <c r="G246" s="513" t="s">
        <v>545</v>
      </c>
      <c r="H246" s="533" t="s">
        <v>2267</v>
      </c>
      <c r="I246" s="514" t="s">
        <v>10597</v>
      </c>
      <c r="J246" s="514" t="s">
        <v>6162</v>
      </c>
      <c r="K246" s="514" t="s">
        <v>10598</v>
      </c>
      <c r="L246" s="539" t="s">
        <v>10599</v>
      </c>
      <c r="M246" s="549"/>
      <c r="N246" s="550"/>
      <c r="O246" s="531"/>
      <c r="P246" s="531">
        <v>45509.0</v>
      </c>
      <c r="Q246" s="533" t="s">
        <v>215</v>
      </c>
      <c r="R246" s="533" t="s">
        <v>95</v>
      </c>
      <c r="S246" s="515"/>
      <c r="T246" s="550"/>
      <c r="U246" s="550"/>
    </row>
    <row r="247">
      <c r="A247" s="513" t="s">
        <v>3453</v>
      </c>
      <c r="B247" s="550"/>
      <c r="C247" s="550"/>
      <c r="D247" s="513" t="s">
        <v>303</v>
      </c>
      <c r="E247" s="513" t="s">
        <v>6175</v>
      </c>
      <c r="F247" s="513" t="s">
        <v>12</v>
      </c>
      <c r="G247" s="513" t="s">
        <v>545</v>
      </c>
      <c r="H247" s="513" t="s">
        <v>2267</v>
      </c>
      <c r="I247" s="514" t="s">
        <v>10600</v>
      </c>
      <c r="J247" s="514" t="s">
        <v>6162</v>
      </c>
      <c r="K247" s="514" t="s">
        <v>10601</v>
      </c>
      <c r="L247" s="514" t="s">
        <v>10602</v>
      </c>
      <c r="M247" s="515" t="s">
        <v>10603</v>
      </c>
      <c r="N247" s="550"/>
      <c r="O247" s="531"/>
      <c r="P247" s="531">
        <v>45509.0</v>
      </c>
      <c r="Q247" s="533" t="s">
        <v>331</v>
      </c>
      <c r="R247" s="533" t="s">
        <v>95</v>
      </c>
      <c r="S247" s="550"/>
      <c r="T247" s="550"/>
      <c r="U247" s="550"/>
    </row>
    <row r="248">
      <c r="A248" s="513" t="s">
        <v>3458</v>
      </c>
      <c r="B248" s="513" t="s">
        <v>6175</v>
      </c>
      <c r="C248" s="550"/>
      <c r="D248" s="513" t="s">
        <v>303</v>
      </c>
      <c r="E248" s="513" t="s">
        <v>6175</v>
      </c>
      <c r="F248" s="513" t="s">
        <v>11</v>
      </c>
      <c r="G248" s="513" t="s">
        <v>545</v>
      </c>
      <c r="H248" s="513" t="s">
        <v>2267</v>
      </c>
      <c r="I248" s="514" t="s">
        <v>10604</v>
      </c>
      <c r="J248" s="514" t="s">
        <v>6162</v>
      </c>
      <c r="K248" s="514" t="s">
        <v>10605</v>
      </c>
      <c r="L248" s="539" t="s">
        <v>10606</v>
      </c>
      <c r="M248" s="515" t="s">
        <v>10607</v>
      </c>
      <c r="N248" s="550"/>
      <c r="O248" s="531"/>
      <c r="P248" s="531">
        <v>45509.0</v>
      </c>
      <c r="Q248" s="533" t="s">
        <v>331</v>
      </c>
      <c r="R248" s="533" t="s">
        <v>95</v>
      </c>
      <c r="S248" s="550"/>
      <c r="T248" s="550"/>
      <c r="U248" s="550"/>
    </row>
    <row r="249">
      <c r="A249" s="513" t="s">
        <v>3462</v>
      </c>
      <c r="B249" s="513" t="s">
        <v>10608</v>
      </c>
      <c r="C249" s="550"/>
      <c r="D249" s="513" t="s">
        <v>303</v>
      </c>
      <c r="E249" s="513" t="s">
        <v>6175</v>
      </c>
      <c r="F249" s="513" t="s">
        <v>11</v>
      </c>
      <c r="G249" s="513" t="s">
        <v>545</v>
      </c>
      <c r="H249" s="513" t="s">
        <v>2267</v>
      </c>
      <c r="I249" s="514" t="s">
        <v>10609</v>
      </c>
      <c r="J249" s="514" t="s">
        <v>6162</v>
      </c>
      <c r="K249" s="514" t="s">
        <v>10610</v>
      </c>
      <c r="L249" s="514" t="s">
        <v>10611</v>
      </c>
      <c r="M249" s="515" t="s">
        <v>10612</v>
      </c>
      <c r="N249" s="550"/>
      <c r="O249" s="531"/>
      <c r="P249" s="531">
        <v>45509.0</v>
      </c>
      <c r="Q249" s="533" t="s">
        <v>331</v>
      </c>
      <c r="R249" s="533" t="s">
        <v>95</v>
      </c>
      <c r="S249" s="550"/>
      <c r="T249" s="550"/>
      <c r="U249" s="550"/>
    </row>
    <row r="250">
      <c r="A250" s="513" t="s">
        <v>3466</v>
      </c>
      <c r="B250" s="513" t="s">
        <v>10348</v>
      </c>
      <c r="C250" s="513" t="s">
        <v>2795</v>
      </c>
      <c r="D250" s="513" t="s">
        <v>303</v>
      </c>
      <c r="E250" s="513" t="s">
        <v>6175</v>
      </c>
      <c r="F250" s="513" t="s">
        <v>12</v>
      </c>
      <c r="G250" s="513" t="s">
        <v>545</v>
      </c>
      <c r="H250" s="513" t="s">
        <v>2267</v>
      </c>
      <c r="I250" s="514" t="s">
        <v>10613</v>
      </c>
      <c r="J250" s="514" t="s">
        <v>6162</v>
      </c>
      <c r="K250" s="514" t="s">
        <v>10614</v>
      </c>
      <c r="L250" s="514" t="s">
        <v>10615</v>
      </c>
      <c r="M250" s="514"/>
      <c r="N250" s="550"/>
      <c r="O250" s="531"/>
      <c r="P250" s="531">
        <v>45509.0</v>
      </c>
      <c r="Q250" s="533" t="s">
        <v>331</v>
      </c>
      <c r="R250" s="533" t="s">
        <v>95</v>
      </c>
      <c r="S250" s="550"/>
      <c r="T250" s="550"/>
      <c r="U250" s="550"/>
    </row>
    <row r="251">
      <c r="A251" s="513" t="s">
        <v>3472</v>
      </c>
      <c r="B251" s="550"/>
      <c r="C251" s="550"/>
      <c r="D251" s="513" t="s">
        <v>303</v>
      </c>
      <c r="E251" s="513" t="s">
        <v>8695</v>
      </c>
      <c r="F251" s="513" t="s">
        <v>12</v>
      </c>
      <c r="G251" s="513" t="s">
        <v>545</v>
      </c>
      <c r="H251" s="533" t="s">
        <v>2267</v>
      </c>
      <c r="I251" s="514" t="s">
        <v>10616</v>
      </c>
      <c r="J251" s="514" t="s">
        <v>6162</v>
      </c>
      <c r="K251" s="514" t="s">
        <v>10617</v>
      </c>
      <c r="L251" s="514" t="s">
        <v>10618</v>
      </c>
      <c r="M251" s="515" t="s">
        <v>10619</v>
      </c>
      <c r="N251" s="550"/>
      <c r="O251" s="531"/>
      <c r="P251" s="531">
        <v>45509.0</v>
      </c>
      <c r="Q251" s="533" t="s">
        <v>331</v>
      </c>
      <c r="R251" s="533" t="s">
        <v>95</v>
      </c>
      <c r="S251" s="550"/>
      <c r="T251" s="550"/>
      <c r="U251" s="550"/>
    </row>
    <row r="252">
      <c r="A252" s="513" t="s">
        <v>3477</v>
      </c>
      <c r="B252" s="513" t="s">
        <v>10620</v>
      </c>
      <c r="C252" s="513" t="s">
        <v>10621</v>
      </c>
      <c r="D252" s="513" t="s">
        <v>303</v>
      </c>
      <c r="E252" s="513" t="s">
        <v>10622</v>
      </c>
      <c r="F252" s="513" t="s">
        <v>11</v>
      </c>
      <c r="G252" s="513" t="s">
        <v>545</v>
      </c>
      <c r="H252" s="533" t="s">
        <v>2267</v>
      </c>
      <c r="I252" s="514" t="s">
        <v>10623</v>
      </c>
      <c r="J252" s="514" t="s">
        <v>6162</v>
      </c>
      <c r="K252" s="514" t="s">
        <v>10624</v>
      </c>
      <c r="L252" s="514" t="s">
        <v>10625</v>
      </c>
      <c r="M252" s="515" t="s">
        <v>10626</v>
      </c>
      <c r="N252" s="552"/>
      <c r="O252" s="531"/>
      <c r="P252" s="531">
        <v>45509.0</v>
      </c>
      <c r="Q252" s="533" t="s">
        <v>94</v>
      </c>
      <c r="R252" s="533" t="s">
        <v>95</v>
      </c>
      <c r="S252" s="550"/>
      <c r="T252" s="550"/>
      <c r="U252" s="550"/>
    </row>
    <row r="253">
      <c r="A253" s="513" t="s">
        <v>3481</v>
      </c>
      <c r="B253" s="550"/>
      <c r="C253" s="550"/>
      <c r="D253" s="513" t="s">
        <v>338</v>
      </c>
      <c r="E253" s="513" t="s">
        <v>6753</v>
      </c>
      <c r="F253" s="513" t="s">
        <v>11</v>
      </c>
      <c r="G253" s="513" t="s">
        <v>10364</v>
      </c>
      <c r="H253" s="513" t="s">
        <v>2267</v>
      </c>
      <c r="I253" s="514" t="s">
        <v>10627</v>
      </c>
      <c r="J253" s="550"/>
      <c r="K253" s="514" t="s">
        <v>10628</v>
      </c>
      <c r="L253" s="514" t="s">
        <v>10629</v>
      </c>
      <c r="M253" s="550"/>
      <c r="N253" s="550"/>
      <c r="O253" s="528"/>
      <c r="P253" s="528">
        <v>45327.0</v>
      </c>
      <c r="Q253" s="515" t="s">
        <v>490</v>
      </c>
      <c r="R253" s="515" t="s">
        <v>95</v>
      </c>
      <c r="S253" s="550"/>
      <c r="T253" s="550"/>
      <c r="U253" s="550"/>
    </row>
    <row r="254">
      <c r="A254" s="513" t="s">
        <v>3486</v>
      </c>
      <c r="B254" s="550"/>
      <c r="C254" s="550"/>
      <c r="D254" s="513" t="s">
        <v>338</v>
      </c>
      <c r="E254" s="513" t="s">
        <v>6753</v>
      </c>
      <c r="F254" s="513" t="s">
        <v>11</v>
      </c>
      <c r="G254" s="513" t="s">
        <v>10364</v>
      </c>
      <c r="H254" s="533" t="s">
        <v>2267</v>
      </c>
      <c r="I254" s="514" t="s">
        <v>10630</v>
      </c>
      <c r="J254" s="550"/>
      <c r="K254" s="514" t="s">
        <v>10631</v>
      </c>
      <c r="L254" s="514" t="s">
        <v>10632</v>
      </c>
      <c r="M254" s="550"/>
      <c r="N254" s="550"/>
      <c r="O254" s="528"/>
      <c r="P254" s="528">
        <v>45327.0</v>
      </c>
      <c r="Q254" s="515" t="s">
        <v>490</v>
      </c>
      <c r="R254" s="515" t="s">
        <v>95</v>
      </c>
      <c r="S254" s="550"/>
      <c r="T254" s="550"/>
      <c r="U254" s="550"/>
    </row>
    <row r="255">
      <c r="A255" s="513" t="s">
        <v>3491</v>
      </c>
      <c r="B255" s="550"/>
      <c r="C255" s="550"/>
      <c r="D255" s="513" t="s">
        <v>338</v>
      </c>
      <c r="E255" s="513" t="s">
        <v>6753</v>
      </c>
      <c r="F255" s="513" t="s">
        <v>11</v>
      </c>
      <c r="G255" s="513" t="s">
        <v>10364</v>
      </c>
      <c r="H255" s="533" t="s">
        <v>2267</v>
      </c>
      <c r="I255" s="514" t="s">
        <v>10633</v>
      </c>
      <c r="J255" s="550"/>
      <c r="K255" s="514" t="s">
        <v>10634</v>
      </c>
      <c r="L255" s="514" t="s">
        <v>10635</v>
      </c>
      <c r="M255" s="550"/>
      <c r="N255" s="550"/>
      <c r="O255" s="528"/>
      <c r="P255" s="528">
        <v>45327.0</v>
      </c>
      <c r="Q255" s="515" t="s">
        <v>490</v>
      </c>
      <c r="R255" s="515" t="s">
        <v>95</v>
      </c>
      <c r="S255" s="550"/>
      <c r="T255" s="550"/>
      <c r="U255" s="550"/>
    </row>
    <row r="256">
      <c r="A256" s="513" t="s">
        <v>3496</v>
      </c>
      <c r="B256" s="550"/>
      <c r="C256" s="550"/>
      <c r="D256" s="513" t="s">
        <v>338</v>
      </c>
      <c r="E256" s="513" t="s">
        <v>6753</v>
      </c>
      <c r="F256" s="513" t="s">
        <v>11</v>
      </c>
      <c r="G256" s="513" t="s">
        <v>10364</v>
      </c>
      <c r="H256" s="533" t="s">
        <v>2267</v>
      </c>
      <c r="I256" s="514" t="s">
        <v>10636</v>
      </c>
      <c r="J256" s="550"/>
      <c r="K256" s="514" t="s">
        <v>10637</v>
      </c>
      <c r="L256" s="514" t="s">
        <v>10638</v>
      </c>
      <c r="M256" s="550"/>
      <c r="N256" s="550"/>
      <c r="O256" s="528"/>
      <c r="P256" s="528">
        <v>45327.0</v>
      </c>
      <c r="Q256" s="515" t="s">
        <v>490</v>
      </c>
      <c r="R256" s="515" t="s">
        <v>95</v>
      </c>
      <c r="S256" s="513"/>
      <c r="T256" s="550"/>
      <c r="U256" s="550"/>
    </row>
    <row r="257">
      <c r="A257" s="513" t="s">
        <v>3501</v>
      </c>
      <c r="B257" s="550"/>
      <c r="C257" s="550"/>
      <c r="D257" s="513" t="s">
        <v>338</v>
      </c>
      <c r="E257" s="513" t="s">
        <v>8462</v>
      </c>
      <c r="F257" s="513" t="s">
        <v>12</v>
      </c>
      <c r="G257" s="513" t="s">
        <v>2023</v>
      </c>
      <c r="H257" s="533" t="s">
        <v>2267</v>
      </c>
      <c r="I257" s="514" t="s">
        <v>10639</v>
      </c>
      <c r="J257" s="550"/>
      <c r="K257" s="514" t="s">
        <v>10640</v>
      </c>
      <c r="L257" s="514" t="s">
        <v>10641</v>
      </c>
      <c r="M257" s="550"/>
      <c r="N257" s="550"/>
      <c r="O257" s="528"/>
      <c r="P257" s="528">
        <v>45327.0</v>
      </c>
      <c r="Q257" s="515" t="s">
        <v>490</v>
      </c>
      <c r="R257" s="515" t="s">
        <v>95</v>
      </c>
      <c r="S257" s="550"/>
      <c r="T257" s="550"/>
      <c r="U257" s="550"/>
    </row>
    <row r="258">
      <c r="A258" s="513" t="s">
        <v>3507</v>
      </c>
      <c r="B258" s="513" t="s">
        <v>9730</v>
      </c>
      <c r="C258" s="513" t="s">
        <v>5058</v>
      </c>
      <c r="D258" s="513" t="s">
        <v>338</v>
      </c>
      <c r="E258" s="513" t="s">
        <v>6753</v>
      </c>
      <c r="F258" s="513" t="s">
        <v>12</v>
      </c>
      <c r="G258" s="513" t="s">
        <v>10364</v>
      </c>
      <c r="H258" s="513" t="s">
        <v>2267</v>
      </c>
      <c r="I258" s="514" t="s">
        <v>10642</v>
      </c>
      <c r="J258" s="550"/>
      <c r="K258" s="514" t="s">
        <v>10643</v>
      </c>
      <c r="L258" s="514" t="s">
        <v>10644</v>
      </c>
      <c r="M258" s="550"/>
      <c r="N258" s="550"/>
      <c r="O258" s="528"/>
      <c r="P258" s="528">
        <v>45327.0</v>
      </c>
      <c r="Q258" s="515" t="s">
        <v>490</v>
      </c>
      <c r="R258" s="515" t="s">
        <v>95</v>
      </c>
      <c r="S258" s="550"/>
      <c r="T258" s="550"/>
      <c r="U258" s="550"/>
    </row>
    <row r="259">
      <c r="A259" s="513" t="s">
        <v>3514</v>
      </c>
      <c r="B259" s="513" t="s">
        <v>9730</v>
      </c>
      <c r="C259" s="513" t="s">
        <v>5058</v>
      </c>
      <c r="D259" s="513" t="s">
        <v>338</v>
      </c>
      <c r="E259" s="513" t="s">
        <v>6753</v>
      </c>
      <c r="F259" s="513" t="s">
        <v>11</v>
      </c>
      <c r="G259" s="513" t="s">
        <v>2023</v>
      </c>
      <c r="H259" s="513" t="s">
        <v>2267</v>
      </c>
      <c r="I259" s="514" t="s">
        <v>9734</v>
      </c>
      <c r="J259" s="550"/>
      <c r="K259" s="514" t="s">
        <v>10645</v>
      </c>
      <c r="L259" s="514" t="s">
        <v>10646</v>
      </c>
      <c r="M259" s="550"/>
      <c r="N259" s="550"/>
      <c r="O259" s="528"/>
      <c r="P259" s="528">
        <v>45327.0</v>
      </c>
      <c r="Q259" s="515" t="s">
        <v>490</v>
      </c>
      <c r="R259" s="515" t="s">
        <v>95</v>
      </c>
      <c r="S259" s="550"/>
      <c r="T259" s="550"/>
      <c r="U259" s="550"/>
    </row>
    <row r="260">
      <c r="A260" s="513" t="s">
        <v>3517</v>
      </c>
      <c r="B260" s="513" t="s">
        <v>8663</v>
      </c>
      <c r="C260" s="550"/>
      <c r="D260" s="513" t="s">
        <v>338</v>
      </c>
      <c r="E260" s="513" t="s">
        <v>8954</v>
      </c>
      <c r="F260" s="513" t="s">
        <v>11</v>
      </c>
      <c r="G260" s="513" t="s">
        <v>10364</v>
      </c>
      <c r="H260" s="513" t="s">
        <v>2267</v>
      </c>
      <c r="I260" s="514" t="s">
        <v>10647</v>
      </c>
      <c r="J260" s="550"/>
      <c r="K260" s="514" t="s">
        <v>10648</v>
      </c>
      <c r="L260" s="514" t="s">
        <v>9740</v>
      </c>
      <c r="M260" s="550"/>
      <c r="N260" s="550"/>
      <c r="O260" s="528"/>
      <c r="P260" s="528">
        <v>45327.0</v>
      </c>
      <c r="Q260" s="515" t="s">
        <v>490</v>
      </c>
      <c r="R260" s="515" t="s">
        <v>95</v>
      </c>
      <c r="S260" s="550"/>
      <c r="T260" s="550"/>
      <c r="U260" s="550"/>
    </row>
    <row r="261">
      <c r="A261" s="513" t="s">
        <v>3522</v>
      </c>
      <c r="B261" s="513" t="s">
        <v>9741</v>
      </c>
      <c r="C261" s="550"/>
      <c r="D261" s="513" t="s">
        <v>338</v>
      </c>
      <c r="E261" s="513" t="s">
        <v>6753</v>
      </c>
      <c r="F261" s="513" t="s">
        <v>12</v>
      </c>
      <c r="G261" s="513" t="s">
        <v>10364</v>
      </c>
      <c r="H261" s="513" t="s">
        <v>2267</v>
      </c>
      <c r="I261" s="514" t="s">
        <v>9742</v>
      </c>
      <c r="J261" s="550"/>
      <c r="K261" s="514" t="s">
        <v>10649</v>
      </c>
      <c r="L261" s="514" t="s">
        <v>9744</v>
      </c>
      <c r="M261" s="550"/>
      <c r="N261" s="550"/>
      <c r="O261" s="528"/>
      <c r="P261" s="528">
        <v>45327.0</v>
      </c>
      <c r="Q261" s="515" t="s">
        <v>490</v>
      </c>
      <c r="R261" s="515" t="s">
        <v>95</v>
      </c>
      <c r="S261" s="513"/>
      <c r="T261" s="550"/>
      <c r="U261" s="550"/>
    </row>
    <row r="262">
      <c r="A262" s="513" t="s">
        <v>3527</v>
      </c>
      <c r="B262" s="513" t="s">
        <v>9745</v>
      </c>
      <c r="C262" s="550"/>
      <c r="D262" s="513" t="s">
        <v>338</v>
      </c>
      <c r="E262" s="513" t="s">
        <v>8954</v>
      </c>
      <c r="F262" s="513" t="s">
        <v>12</v>
      </c>
      <c r="G262" s="513" t="s">
        <v>10364</v>
      </c>
      <c r="H262" s="513" t="s">
        <v>2267</v>
      </c>
      <c r="I262" s="514" t="s">
        <v>9746</v>
      </c>
      <c r="J262" s="550"/>
      <c r="K262" s="514" t="s">
        <v>10650</v>
      </c>
      <c r="L262" s="545" t="s">
        <v>9748</v>
      </c>
      <c r="M262" s="550"/>
      <c r="N262" s="550"/>
      <c r="O262" s="531"/>
      <c r="P262" s="531">
        <v>45540.0</v>
      </c>
      <c r="Q262" s="533" t="s">
        <v>215</v>
      </c>
      <c r="R262" s="533" t="s">
        <v>95</v>
      </c>
      <c r="S262" s="513"/>
      <c r="T262" s="550"/>
      <c r="U262" s="550"/>
    </row>
    <row r="263">
      <c r="A263" s="513" t="s">
        <v>3532</v>
      </c>
      <c r="B263" s="513" t="s">
        <v>9745</v>
      </c>
      <c r="C263" s="550"/>
      <c r="D263" s="513" t="s">
        <v>338</v>
      </c>
      <c r="E263" s="513" t="s">
        <v>8954</v>
      </c>
      <c r="F263" s="513" t="s">
        <v>12</v>
      </c>
      <c r="G263" s="513" t="s">
        <v>10364</v>
      </c>
      <c r="H263" s="513" t="s">
        <v>2267</v>
      </c>
      <c r="I263" s="514" t="s">
        <v>9750</v>
      </c>
      <c r="J263" s="550"/>
      <c r="K263" s="514" t="s">
        <v>10651</v>
      </c>
      <c r="L263" s="515" t="s">
        <v>10652</v>
      </c>
      <c r="M263" s="515" t="s">
        <v>10653</v>
      </c>
      <c r="N263" s="514"/>
      <c r="O263" s="531"/>
      <c r="P263" s="531">
        <v>45509.0</v>
      </c>
      <c r="Q263" s="533" t="s">
        <v>94</v>
      </c>
      <c r="R263" s="533" t="s">
        <v>95</v>
      </c>
      <c r="S263" s="513"/>
      <c r="T263" s="550"/>
      <c r="U263" s="550"/>
    </row>
    <row r="264">
      <c r="A264" s="513" t="s">
        <v>3537</v>
      </c>
      <c r="B264" s="513" t="s">
        <v>8663</v>
      </c>
      <c r="C264" s="550"/>
      <c r="D264" s="513" t="s">
        <v>338</v>
      </c>
      <c r="E264" s="513" t="s">
        <v>8954</v>
      </c>
      <c r="F264" s="513" t="s">
        <v>11</v>
      </c>
      <c r="G264" s="513" t="s">
        <v>2023</v>
      </c>
      <c r="H264" s="513" t="s">
        <v>2267</v>
      </c>
      <c r="I264" s="514" t="s">
        <v>10654</v>
      </c>
      <c r="J264" s="550"/>
      <c r="K264" s="514" t="s">
        <v>10655</v>
      </c>
      <c r="L264" s="514" t="s">
        <v>9756</v>
      </c>
      <c r="M264" s="550"/>
      <c r="N264" s="550"/>
      <c r="O264" s="528"/>
      <c r="P264" s="528">
        <v>45509.0</v>
      </c>
      <c r="Q264" s="515" t="s">
        <v>490</v>
      </c>
      <c r="R264" s="515" t="s">
        <v>95</v>
      </c>
      <c r="S264" s="513"/>
      <c r="T264" s="550"/>
      <c r="U264" s="550"/>
    </row>
    <row r="265">
      <c r="A265" s="513" t="s">
        <v>3540</v>
      </c>
      <c r="B265" s="513" t="s">
        <v>9745</v>
      </c>
      <c r="C265" s="550"/>
      <c r="D265" s="513" t="s">
        <v>338</v>
      </c>
      <c r="E265" s="513" t="s">
        <v>8954</v>
      </c>
      <c r="F265" s="513" t="s">
        <v>11</v>
      </c>
      <c r="G265" s="513" t="s">
        <v>10364</v>
      </c>
      <c r="H265" s="513" t="s">
        <v>2267</v>
      </c>
      <c r="I265" s="514" t="s">
        <v>9758</v>
      </c>
      <c r="J265" s="550"/>
      <c r="K265" s="515" t="s">
        <v>10656</v>
      </c>
      <c r="L265" s="514" t="s">
        <v>9760</v>
      </c>
      <c r="M265" s="515" t="s">
        <v>10657</v>
      </c>
      <c r="N265" s="550"/>
      <c r="O265" s="531"/>
      <c r="P265" s="531">
        <v>45509.0</v>
      </c>
      <c r="Q265" s="533" t="s">
        <v>94</v>
      </c>
      <c r="R265" s="533" t="s">
        <v>95</v>
      </c>
      <c r="S265" s="513"/>
      <c r="T265" s="550"/>
      <c r="U265" s="550"/>
    </row>
    <row r="266">
      <c r="A266" s="513" t="s">
        <v>3544</v>
      </c>
      <c r="B266" s="516" t="s">
        <v>6398</v>
      </c>
      <c r="C266" s="513" t="s">
        <v>6288</v>
      </c>
      <c r="D266" s="513" t="s">
        <v>338</v>
      </c>
      <c r="E266" s="513" t="s">
        <v>8954</v>
      </c>
      <c r="F266" s="513" t="s">
        <v>11</v>
      </c>
      <c r="G266" s="513" t="s">
        <v>10364</v>
      </c>
      <c r="H266" s="533" t="s">
        <v>2267</v>
      </c>
      <c r="I266" s="514" t="s">
        <v>10658</v>
      </c>
      <c r="J266" s="550"/>
      <c r="K266" s="514" t="s">
        <v>10659</v>
      </c>
      <c r="L266" s="514" t="s">
        <v>10660</v>
      </c>
      <c r="M266" s="550"/>
      <c r="N266" s="550"/>
      <c r="O266" s="531"/>
      <c r="P266" s="531">
        <v>45509.0</v>
      </c>
      <c r="Q266" s="533" t="s">
        <v>490</v>
      </c>
      <c r="R266" s="533" t="s">
        <v>95</v>
      </c>
      <c r="S266" s="513"/>
      <c r="T266" s="550"/>
      <c r="U266" s="550"/>
    </row>
    <row r="267">
      <c r="A267" s="513" t="s">
        <v>3549</v>
      </c>
      <c r="B267" s="516" t="str">
        <f>HYPERLINK("https://project-sunbird.atlassian.net/browse/SB-16400","SB-16400")</f>
        <v>SB-16400</v>
      </c>
      <c r="C267" s="513" t="s">
        <v>9577</v>
      </c>
      <c r="D267" s="513" t="s">
        <v>338</v>
      </c>
      <c r="E267" s="513" t="s">
        <v>8954</v>
      </c>
      <c r="F267" s="513" t="s">
        <v>12</v>
      </c>
      <c r="G267" s="513" t="s">
        <v>10364</v>
      </c>
      <c r="H267" s="533" t="s">
        <v>2267</v>
      </c>
      <c r="I267" s="514" t="s">
        <v>10661</v>
      </c>
      <c r="J267" s="550"/>
      <c r="K267" s="514" t="s">
        <v>10662</v>
      </c>
      <c r="L267" s="514" t="s">
        <v>10663</v>
      </c>
      <c r="M267" s="515" t="s">
        <v>10664</v>
      </c>
      <c r="N267" s="550"/>
      <c r="O267" s="531"/>
      <c r="P267" s="531">
        <v>45509.0</v>
      </c>
      <c r="Q267" s="533" t="s">
        <v>94</v>
      </c>
      <c r="R267" s="533" t="s">
        <v>95</v>
      </c>
      <c r="S267" s="513"/>
      <c r="T267" s="550"/>
      <c r="U267" s="550"/>
    </row>
    <row r="268">
      <c r="A268" s="513" t="s">
        <v>3554</v>
      </c>
      <c r="B268" s="513" t="s">
        <v>9762</v>
      </c>
      <c r="C268" s="513" t="s">
        <v>5310</v>
      </c>
      <c r="D268" s="513" t="s">
        <v>338</v>
      </c>
      <c r="E268" s="513" t="s">
        <v>6175</v>
      </c>
      <c r="F268" s="513" t="s">
        <v>11</v>
      </c>
      <c r="G268" s="513" t="s">
        <v>10364</v>
      </c>
      <c r="H268" s="513" t="s">
        <v>2267</v>
      </c>
      <c r="I268" s="514" t="s">
        <v>9763</v>
      </c>
      <c r="J268" s="514" t="s">
        <v>10665</v>
      </c>
      <c r="K268" s="514" t="s">
        <v>10666</v>
      </c>
      <c r="L268" s="514" t="s">
        <v>9766</v>
      </c>
      <c r="M268" s="550"/>
      <c r="N268" s="550"/>
      <c r="O268" s="528"/>
      <c r="P268" s="528">
        <v>45448.0</v>
      </c>
      <c r="Q268" s="612" t="s">
        <v>490</v>
      </c>
      <c r="R268" s="612" t="s">
        <v>95</v>
      </c>
      <c r="S268" s="550"/>
      <c r="T268" s="550"/>
      <c r="U268" s="550"/>
    </row>
    <row r="269">
      <c r="A269" s="513" t="s">
        <v>3560</v>
      </c>
      <c r="B269" s="513" t="s">
        <v>9762</v>
      </c>
      <c r="C269" s="513" t="s">
        <v>5310</v>
      </c>
      <c r="D269" s="513" t="s">
        <v>338</v>
      </c>
      <c r="E269" s="513" t="s">
        <v>6175</v>
      </c>
      <c r="F269" s="513" t="s">
        <v>11</v>
      </c>
      <c r="G269" s="513" t="s">
        <v>10364</v>
      </c>
      <c r="H269" s="513" t="s">
        <v>2267</v>
      </c>
      <c r="I269" s="514" t="s">
        <v>10667</v>
      </c>
      <c r="J269" s="514" t="s">
        <v>10665</v>
      </c>
      <c r="K269" s="514" t="s">
        <v>10666</v>
      </c>
      <c r="L269" s="514" t="s">
        <v>9769</v>
      </c>
      <c r="M269" s="550"/>
      <c r="N269" s="550"/>
      <c r="O269" s="528"/>
      <c r="P269" s="528">
        <v>45448.0</v>
      </c>
      <c r="Q269" s="612" t="s">
        <v>490</v>
      </c>
      <c r="R269" s="612" t="s">
        <v>95</v>
      </c>
      <c r="S269" s="550"/>
      <c r="T269" s="550"/>
      <c r="U269" s="550"/>
    </row>
    <row r="270">
      <c r="A270" s="513" t="s">
        <v>3564</v>
      </c>
      <c r="B270" s="513" t="s">
        <v>9762</v>
      </c>
      <c r="C270" s="513" t="s">
        <v>5310</v>
      </c>
      <c r="D270" s="513" t="s">
        <v>338</v>
      </c>
      <c r="E270" s="513" t="s">
        <v>6175</v>
      </c>
      <c r="F270" s="513" t="s">
        <v>11</v>
      </c>
      <c r="G270" s="513" t="s">
        <v>10364</v>
      </c>
      <c r="H270" s="513" t="s">
        <v>2267</v>
      </c>
      <c r="I270" s="514" t="s">
        <v>9770</v>
      </c>
      <c r="J270" s="514" t="s">
        <v>10665</v>
      </c>
      <c r="K270" s="514" t="s">
        <v>10668</v>
      </c>
      <c r="L270" s="514" t="s">
        <v>9772</v>
      </c>
      <c r="M270" s="550"/>
      <c r="N270" s="550"/>
      <c r="O270" s="528"/>
      <c r="P270" s="528">
        <v>45448.0</v>
      </c>
      <c r="Q270" s="612" t="s">
        <v>490</v>
      </c>
      <c r="R270" s="612" t="s">
        <v>95</v>
      </c>
      <c r="S270" s="550"/>
      <c r="T270" s="550"/>
      <c r="U270" s="550"/>
    </row>
    <row r="271">
      <c r="A271" s="513" t="s">
        <v>3570</v>
      </c>
      <c r="B271" s="513" t="s">
        <v>9762</v>
      </c>
      <c r="C271" s="513" t="s">
        <v>5310</v>
      </c>
      <c r="D271" s="513" t="s">
        <v>338</v>
      </c>
      <c r="E271" s="513" t="s">
        <v>6175</v>
      </c>
      <c r="F271" s="513" t="s">
        <v>11</v>
      </c>
      <c r="G271" s="513" t="s">
        <v>10364</v>
      </c>
      <c r="H271" s="513" t="s">
        <v>2267</v>
      </c>
      <c r="I271" s="514" t="s">
        <v>9773</v>
      </c>
      <c r="J271" s="514" t="s">
        <v>10665</v>
      </c>
      <c r="K271" s="514" t="s">
        <v>10666</v>
      </c>
      <c r="L271" s="514" t="s">
        <v>9775</v>
      </c>
      <c r="M271" s="550"/>
      <c r="N271" s="550"/>
      <c r="O271" s="528"/>
      <c r="P271" s="528">
        <v>45448.0</v>
      </c>
      <c r="Q271" s="612" t="s">
        <v>490</v>
      </c>
      <c r="R271" s="612" t="s">
        <v>95</v>
      </c>
      <c r="S271" s="550"/>
      <c r="T271" s="550"/>
      <c r="U271" s="550"/>
    </row>
    <row r="272">
      <c r="A272" s="513" t="s">
        <v>3576</v>
      </c>
      <c r="B272" s="513" t="s">
        <v>9762</v>
      </c>
      <c r="C272" s="513" t="s">
        <v>5310</v>
      </c>
      <c r="D272" s="513" t="s">
        <v>338</v>
      </c>
      <c r="E272" s="513" t="s">
        <v>6175</v>
      </c>
      <c r="F272" s="513" t="s">
        <v>11</v>
      </c>
      <c r="G272" s="513" t="s">
        <v>10364</v>
      </c>
      <c r="H272" s="513" t="s">
        <v>2267</v>
      </c>
      <c r="I272" s="514" t="s">
        <v>9776</v>
      </c>
      <c r="J272" s="514" t="s">
        <v>10665</v>
      </c>
      <c r="K272" s="514" t="s">
        <v>10668</v>
      </c>
      <c r="L272" s="514" t="s">
        <v>9778</v>
      </c>
      <c r="M272" s="550"/>
      <c r="N272" s="550"/>
      <c r="O272" s="528"/>
      <c r="P272" s="528">
        <v>45448.0</v>
      </c>
      <c r="Q272" s="612" t="s">
        <v>490</v>
      </c>
      <c r="R272" s="612" t="s">
        <v>95</v>
      </c>
      <c r="S272" s="550"/>
      <c r="T272" s="550"/>
      <c r="U272" s="550"/>
    </row>
    <row r="273">
      <c r="A273" s="513" t="s">
        <v>3581</v>
      </c>
      <c r="B273" s="513" t="s">
        <v>9762</v>
      </c>
      <c r="C273" s="513" t="s">
        <v>5310</v>
      </c>
      <c r="D273" s="513" t="s">
        <v>338</v>
      </c>
      <c r="E273" s="513" t="s">
        <v>6175</v>
      </c>
      <c r="F273" s="513" t="s">
        <v>11</v>
      </c>
      <c r="G273" s="513" t="s">
        <v>10669</v>
      </c>
      <c r="H273" s="513" t="s">
        <v>2267</v>
      </c>
      <c r="I273" s="514" t="s">
        <v>9779</v>
      </c>
      <c r="J273" s="514" t="s">
        <v>10665</v>
      </c>
      <c r="K273" s="514" t="s">
        <v>10666</v>
      </c>
      <c r="L273" s="514" t="s">
        <v>9781</v>
      </c>
      <c r="M273" s="550"/>
      <c r="N273" s="550"/>
      <c r="O273" s="528"/>
      <c r="P273" s="528">
        <v>45448.0</v>
      </c>
      <c r="Q273" s="612" t="s">
        <v>490</v>
      </c>
      <c r="R273" s="612" t="s">
        <v>95</v>
      </c>
      <c r="S273" s="550"/>
      <c r="T273" s="550"/>
      <c r="U273" s="550"/>
    </row>
    <row r="274">
      <c r="A274" s="513" t="s">
        <v>3586</v>
      </c>
      <c r="B274" s="513" t="s">
        <v>9762</v>
      </c>
      <c r="C274" s="513" t="s">
        <v>5310</v>
      </c>
      <c r="D274" s="513" t="s">
        <v>338</v>
      </c>
      <c r="E274" s="513" t="s">
        <v>6175</v>
      </c>
      <c r="F274" s="513" t="s">
        <v>12</v>
      </c>
      <c r="G274" s="513" t="s">
        <v>10364</v>
      </c>
      <c r="H274" s="513" t="s">
        <v>2267</v>
      </c>
      <c r="I274" s="514" t="s">
        <v>9782</v>
      </c>
      <c r="J274" s="514" t="s">
        <v>10665</v>
      </c>
      <c r="K274" s="514" t="s">
        <v>10666</v>
      </c>
      <c r="L274" s="514" t="s">
        <v>9783</v>
      </c>
      <c r="M274" s="550"/>
      <c r="N274" s="550"/>
      <c r="O274" s="528"/>
      <c r="P274" s="528">
        <v>45448.0</v>
      </c>
      <c r="Q274" s="612" t="s">
        <v>490</v>
      </c>
      <c r="R274" s="612" t="s">
        <v>95</v>
      </c>
      <c r="S274" s="550"/>
      <c r="T274" s="550"/>
      <c r="U274" s="550"/>
    </row>
    <row r="275">
      <c r="A275" s="513" t="s">
        <v>3590</v>
      </c>
      <c r="B275" s="513" t="s">
        <v>9762</v>
      </c>
      <c r="C275" s="513" t="s">
        <v>5310</v>
      </c>
      <c r="D275" s="513" t="s">
        <v>338</v>
      </c>
      <c r="E275" s="513" t="s">
        <v>6175</v>
      </c>
      <c r="F275" s="513" t="s">
        <v>12</v>
      </c>
      <c r="G275" s="513" t="s">
        <v>10364</v>
      </c>
      <c r="H275" s="513" t="s">
        <v>2267</v>
      </c>
      <c r="I275" s="514" t="s">
        <v>9784</v>
      </c>
      <c r="J275" s="514" t="s">
        <v>10665</v>
      </c>
      <c r="K275" s="514" t="s">
        <v>10666</v>
      </c>
      <c r="L275" s="514" t="s">
        <v>9786</v>
      </c>
      <c r="M275" s="550"/>
      <c r="N275" s="606"/>
      <c r="O275" s="528"/>
      <c r="P275" s="528">
        <v>45448.0</v>
      </c>
      <c r="Q275" s="612" t="s">
        <v>490</v>
      </c>
      <c r="R275" s="612" t="s">
        <v>95</v>
      </c>
      <c r="S275" s="530"/>
      <c r="T275" s="550"/>
      <c r="U275" s="550"/>
    </row>
    <row r="276">
      <c r="A276" s="513" t="s">
        <v>3595</v>
      </c>
      <c r="B276" s="513" t="s">
        <v>9762</v>
      </c>
      <c r="C276" s="513" t="s">
        <v>5310</v>
      </c>
      <c r="D276" s="513" t="s">
        <v>338</v>
      </c>
      <c r="E276" s="513" t="s">
        <v>6175</v>
      </c>
      <c r="F276" s="513" t="s">
        <v>12</v>
      </c>
      <c r="G276" s="513" t="s">
        <v>10669</v>
      </c>
      <c r="H276" s="513" t="s">
        <v>2267</v>
      </c>
      <c r="I276" s="514" t="s">
        <v>9789</v>
      </c>
      <c r="J276" s="514" t="s">
        <v>10665</v>
      </c>
      <c r="K276" s="514" t="s">
        <v>10666</v>
      </c>
      <c r="L276" s="514" t="s">
        <v>9791</v>
      </c>
      <c r="M276" s="550"/>
      <c r="N276" s="550"/>
      <c r="O276" s="528"/>
      <c r="P276" s="528">
        <v>45448.0</v>
      </c>
      <c r="Q276" s="612" t="s">
        <v>490</v>
      </c>
      <c r="R276" s="612" t="s">
        <v>95</v>
      </c>
      <c r="S276" s="550"/>
      <c r="T276" s="550"/>
      <c r="U276" s="550"/>
    </row>
    <row r="277">
      <c r="A277" s="513" t="s">
        <v>3600</v>
      </c>
      <c r="B277" s="513" t="s">
        <v>9762</v>
      </c>
      <c r="C277" s="513" t="s">
        <v>5310</v>
      </c>
      <c r="D277" s="513" t="s">
        <v>338</v>
      </c>
      <c r="E277" s="513" t="s">
        <v>6175</v>
      </c>
      <c r="F277" s="513" t="s">
        <v>12</v>
      </c>
      <c r="G277" s="513" t="s">
        <v>10364</v>
      </c>
      <c r="H277" s="513" t="s">
        <v>2267</v>
      </c>
      <c r="I277" s="514" t="s">
        <v>9792</v>
      </c>
      <c r="J277" s="514" t="s">
        <v>10665</v>
      </c>
      <c r="K277" s="514" t="s">
        <v>10666</v>
      </c>
      <c r="L277" s="514" t="s">
        <v>9793</v>
      </c>
      <c r="M277" s="550"/>
      <c r="N277" s="550"/>
      <c r="O277" s="528"/>
      <c r="P277" s="528">
        <v>45448.0</v>
      </c>
      <c r="Q277" s="612" t="s">
        <v>490</v>
      </c>
      <c r="R277" s="612" t="s">
        <v>95</v>
      </c>
      <c r="S277" s="513"/>
      <c r="T277" s="550"/>
      <c r="U277" s="550"/>
    </row>
    <row r="278">
      <c r="A278" s="513" t="s">
        <v>3605</v>
      </c>
      <c r="B278" s="513" t="s">
        <v>9762</v>
      </c>
      <c r="C278" s="513" t="s">
        <v>5310</v>
      </c>
      <c r="D278" s="513" t="s">
        <v>338</v>
      </c>
      <c r="E278" s="513" t="s">
        <v>6175</v>
      </c>
      <c r="F278" s="513" t="s">
        <v>11</v>
      </c>
      <c r="G278" s="513" t="s">
        <v>10669</v>
      </c>
      <c r="H278" s="513" t="s">
        <v>2267</v>
      </c>
      <c r="I278" s="514" t="s">
        <v>9794</v>
      </c>
      <c r="J278" s="514" t="s">
        <v>10665</v>
      </c>
      <c r="K278" s="514" t="s">
        <v>10666</v>
      </c>
      <c r="L278" s="514" t="s">
        <v>9795</v>
      </c>
      <c r="M278" s="550"/>
      <c r="N278" s="550"/>
      <c r="O278" s="528"/>
      <c r="P278" s="528">
        <v>45448.0</v>
      </c>
      <c r="Q278" s="612" t="s">
        <v>490</v>
      </c>
      <c r="R278" s="612" t="s">
        <v>95</v>
      </c>
      <c r="S278" s="612"/>
      <c r="T278" s="550"/>
      <c r="U278" s="550"/>
    </row>
    <row r="279">
      <c r="A279" s="513" t="s">
        <v>3608</v>
      </c>
      <c r="B279" s="513" t="s">
        <v>9762</v>
      </c>
      <c r="C279" s="513" t="s">
        <v>5310</v>
      </c>
      <c r="D279" s="513" t="s">
        <v>338</v>
      </c>
      <c r="E279" s="513" t="s">
        <v>6175</v>
      </c>
      <c r="F279" s="513" t="s">
        <v>12</v>
      </c>
      <c r="G279" s="513" t="s">
        <v>10364</v>
      </c>
      <c r="H279" s="513" t="s">
        <v>2267</v>
      </c>
      <c r="I279" s="514" t="s">
        <v>9796</v>
      </c>
      <c r="J279" s="514" t="s">
        <v>10665</v>
      </c>
      <c r="K279" s="514" t="s">
        <v>10670</v>
      </c>
      <c r="L279" s="514" t="s">
        <v>9797</v>
      </c>
      <c r="M279" s="550"/>
      <c r="N279" s="550"/>
      <c r="O279" s="528"/>
      <c r="P279" s="528">
        <v>45448.0</v>
      </c>
      <c r="Q279" s="612" t="s">
        <v>490</v>
      </c>
      <c r="R279" s="612" t="s">
        <v>95</v>
      </c>
      <c r="S279" s="550"/>
      <c r="T279" s="550"/>
      <c r="U279" s="550"/>
    </row>
    <row r="280">
      <c r="A280" s="513" t="s">
        <v>3612</v>
      </c>
      <c r="B280" s="513" t="s">
        <v>9762</v>
      </c>
      <c r="C280" s="513" t="s">
        <v>5310</v>
      </c>
      <c r="D280" s="513" t="s">
        <v>338</v>
      </c>
      <c r="E280" s="513" t="s">
        <v>8954</v>
      </c>
      <c r="F280" s="513" t="s">
        <v>12</v>
      </c>
      <c r="G280" s="513" t="s">
        <v>10364</v>
      </c>
      <c r="H280" s="513" t="s">
        <v>2267</v>
      </c>
      <c r="I280" s="514" t="s">
        <v>9798</v>
      </c>
      <c r="J280" s="514" t="s">
        <v>10665</v>
      </c>
      <c r="K280" s="514" t="s">
        <v>10671</v>
      </c>
      <c r="L280" s="514" t="s">
        <v>9800</v>
      </c>
      <c r="M280" s="515" t="s">
        <v>10672</v>
      </c>
      <c r="N280" s="550"/>
      <c r="O280" s="531"/>
      <c r="P280" s="531">
        <v>45540.0</v>
      </c>
      <c r="Q280" s="533" t="s">
        <v>94</v>
      </c>
      <c r="R280" s="533" t="s">
        <v>95</v>
      </c>
      <c r="S280" s="513"/>
      <c r="T280" s="550"/>
      <c r="U280" s="550"/>
    </row>
    <row r="281">
      <c r="A281" s="513" t="s">
        <v>3617</v>
      </c>
      <c r="B281" s="513" t="s">
        <v>9762</v>
      </c>
      <c r="C281" s="513" t="s">
        <v>5310</v>
      </c>
      <c r="D281" s="513" t="s">
        <v>338</v>
      </c>
      <c r="E281" s="513" t="s">
        <v>8954</v>
      </c>
      <c r="F281" s="513" t="s">
        <v>12</v>
      </c>
      <c r="G281" s="513" t="s">
        <v>10364</v>
      </c>
      <c r="H281" s="513" t="s">
        <v>2267</v>
      </c>
      <c r="I281" s="514" t="s">
        <v>9802</v>
      </c>
      <c r="J281" s="514" t="s">
        <v>10665</v>
      </c>
      <c r="K281" s="514" t="s">
        <v>10671</v>
      </c>
      <c r="L281" s="514" t="s">
        <v>10673</v>
      </c>
      <c r="M281" s="515" t="s">
        <v>10674</v>
      </c>
      <c r="N281" s="550"/>
      <c r="O281" s="531"/>
      <c r="P281" s="531">
        <v>45540.0</v>
      </c>
      <c r="Q281" s="533" t="s">
        <v>94</v>
      </c>
      <c r="R281" s="533" t="s">
        <v>95</v>
      </c>
      <c r="S281" s="513"/>
      <c r="T281" s="550"/>
      <c r="U281" s="550"/>
    </row>
    <row r="282">
      <c r="A282" s="513" t="s">
        <v>3622</v>
      </c>
      <c r="B282" s="513" t="s">
        <v>9762</v>
      </c>
      <c r="C282" s="513" t="s">
        <v>5310</v>
      </c>
      <c r="D282" s="513" t="s">
        <v>338</v>
      </c>
      <c r="E282" s="513" t="s">
        <v>8954</v>
      </c>
      <c r="F282" s="513" t="s">
        <v>12</v>
      </c>
      <c r="G282" s="513" t="s">
        <v>10364</v>
      </c>
      <c r="H282" s="513" t="s">
        <v>2267</v>
      </c>
      <c r="I282" s="514" t="s">
        <v>9805</v>
      </c>
      <c r="J282" s="514" t="s">
        <v>10665</v>
      </c>
      <c r="K282" s="514" t="s">
        <v>10671</v>
      </c>
      <c r="L282" s="515" t="s">
        <v>9806</v>
      </c>
      <c r="M282" s="515" t="s">
        <v>10675</v>
      </c>
      <c r="N282" s="550"/>
      <c r="O282" s="531"/>
      <c r="P282" s="531">
        <v>45540.0</v>
      </c>
      <c r="Q282" s="533" t="s">
        <v>94</v>
      </c>
      <c r="R282" s="533" t="s">
        <v>95</v>
      </c>
      <c r="S282" s="513"/>
      <c r="T282" s="550"/>
      <c r="U282" s="550"/>
    </row>
    <row r="283">
      <c r="A283" s="513" t="s">
        <v>3627</v>
      </c>
      <c r="B283" s="513" t="s">
        <v>9762</v>
      </c>
      <c r="C283" s="513" t="s">
        <v>5310</v>
      </c>
      <c r="D283" s="513" t="s">
        <v>338</v>
      </c>
      <c r="E283" s="513" t="s">
        <v>8954</v>
      </c>
      <c r="F283" s="513" t="s">
        <v>12</v>
      </c>
      <c r="G283" s="513" t="s">
        <v>10364</v>
      </c>
      <c r="H283" s="513" t="s">
        <v>2267</v>
      </c>
      <c r="I283" s="514" t="s">
        <v>9808</v>
      </c>
      <c r="J283" s="514" t="s">
        <v>10665</v>
      </c>
      <c r="K283" s="514" t="s">
        <v>10671</v>
      </c>
      <c r="L283" s="514" t="s">
        <v>10676</v>
      </c>
      <c r="M283" s="515" t="s">
        <v>10677</v>
      </c>
      <c r="N283" s="550"/>
      <c r="O283" s="531"/>
      <c r="P283" s="531">
        <v>45570.0</v>
      </c>
      <c r="Q283" s="533" t="s">
        <v>215</v>
      </c>
      <c r="R283" s="533" t="s">
        <v>95</v>
      </c>
      <c r="S283" s="513"/>
      <c r="T283" s="550"/>
      <c r="U283" s="550"/>
    </row>
    <row r="284">
      <c r="A284" s="513" t="s">
        <v>3632</v>
      </c>
      <c r="B284" s="513" t="s">
        <v>9762</v>
      </c>
      <c r="C284" s="513" t="s">
        <v>5310</v>
      </c>
      <c r="D284" s="513" t="s">
        <v>338</v>
      </c>
      <c r="E284" s="513" t="s">
        <v>8954</v>
      </c>
      <c r="F284" s="513" t="s">
        <v>12</v>
      </c>
      <c r="G284" s="513" t="s">
        <v>10364</v>
      </c>
      <c r="H284" s="513" t="s">
        <v>2267</v>
      </c>
      <c r="I284" s="514" t="s">
        <v>9811</v>
      </c>
      <c r="J284" s="514" t="s">
        <v>10665</v>
      </c>
      <c r="K284" s="514" t="s">
        <v>10671</v>
      </c>
      <c r="L284" s="514" t="s">
        <v>10678</v>
      </c>
      <c r="M284" s="515" t="s">
        <v>10679</v>
      </c>
      <c r="N284" s="550"/>
      <c r="O284" s="531"/>
      <c r="P284" s="531">
        <v>45570.0</v>
      </c>
      <c r="Q284" s="533" t="s">
        <v>215</v>
      </c>
      <c r="R284" s="533" t="s">
        <v>95</v>
      </c>
      <c r="S284" s="514"/>
      <c r="T284" s="550"/>
      <c r="U284" s="550"/>
    </row>
    <row r="285">
      <c r="A285" s="513" t="s">
        <v>3637</v>
      </c>
      <c r="B285" s="513" t="s">
        <v>9762</v>
      </c>
      <c r="C285" s="513" t="s">
        <v>5310</v>
      </c>
      <c r="D285" s="513" t="s">
        <v>338</v>
      </c>
      <c r="E285" s="513" t="s">
        <v>6753</v>
      </c>
      <c r="F285" s="513" t="s">
        <v>12</v>
      </c>
      <c r="G285" s="513" t="s">
        <v>10364</v>
      </c>
      <c r="H285" s="533" t="s">
        <v>2267</v>
      </c>
      <c r="I285" s="514" t="s">
        <v>9814</v>
      </c>
      <c r="J285" s="514" t="s">
        <v>10665</v>
      </c>
      <c r="K285" s="514" t="s">
        <v>10671</v>
      </c>
      <c r="L285" s="514" t="s">
        <v>9815</v>
      </c>
      <c r="M285" s="550"/>
      <c r="N285" s="550"/>
      <c r="O285" s="528"/>
      <c r="P285" s="528">
        <v>45448.0</v>
      </c>
      <c r="Q285" s="612" t="s">
        <v>490</v>
      </c>
      <c r="R285" s="612" t="s">
        <v>95</v>
      </c>
      <c r="S285" s="550"/>
      <c r="T285" s="550"/>
      <c r="U285" s="550"/>
    </row>
    <row r="286">
      <c r="A286" s="513" t="s">
        <v>3641</v>
      </c>
      <c r="B286" s="530" t="s">
        <v>8496</v>
      </c>
      <c r="C286" s="513" t="s">
        <v>5769</v>
      </c>
      <c r="D286" s="513" t="s">
        <v>338</v>
      </c>
      <c r="E286" s="513" t="s">
        <v>6753</v>
      </c>
      <c r="F286" s="513" t="s">
        <v>11</v>
      </c>
      <c r="G286" s="513" t="s">
        <v>10364</v>
      </c>
      <c r="H286" s="513" t="s">
        <v>2267</v>
      </c>
      <c r="I286" s="514" t="s">
        <v>9816</v>
      </c>
      <c r="J286" s="514" t="s">
        <v>10665</v>
      </c>
      <c r="K286" s="514" t="s">
        <v>10680</v>
      </c>
      <c r="L286" s="514" t="s">
        <v>8502</v>
      </c>
      <c r="M286" s="550"/>
      <c r="N286" s="550"/>
      <c r="O286" s="531"/>
      <c r="P286" s="531">
        <v>45540.0</v>
      </c>
      <c r="Q286" s="533" t="s">
        <v>94</v>
      </c>
      <c r="R286" s="515" t="s">
        <v>95</v>
      </c>
      <c r="S286" s="550"/>
      <c r="T286" s="550"/>
      <c r="U286" s="550"/>
    </row>
    <row r="287">
      <c r="A287" s="513" t="s">
        <v>3646</v>
      </c>
      <c r="B287" s="550"/>
      <c r="C287" s="550"/>
      <c r="D287" s="513" t="s">
        <v>338</v>
      </c>
      <c r="E287" s="513" t="s">
        <v>6753</v>
      </c>
      <c r="F287" s="513" t="s">
        <v>11</v>
      </c>
      <c r="G287" s="513" t="s">
        <v>10364</v>
      </c>
      <c r="H287" s="533" t="s">
        <v>2267</v>
      </c>
      <c r="I287" s="514" t="s">
        <v>10681</v>
      </c>
      <c r="J287" s="550"/>
      <c r="K287" s="514" t="s">
        <v>10682</v>
      </c>
      <c r="L287" s="514" t="s">
        <v>10683</v>
      </c>
      <c r="M287" s="550"/>
      <c r="N287" s="550"/>
      <c r="O287" s="528"/>
      <c r="P287" s="528">
        <v>45327.0</v>
      </c>
      <c r="Q287" s="515" t="s">
        <v>490</v>
      </c>
      <c r="R287" s="515" t="s">
        <v>95</v>
      </c>
      <c r="S287" s="550"/>
      <c r="T287" s="550"/>
      <c r="U287" s="550"/>
    </row>
    <row r="288">
      <c r="A288" s="513" t="s">
        <v>3652</v>
      </c>
      <c r="B288" s="550"/>
      <c r="C288" s="550"/>
      <c r="D288" s="513" t="s">
        <v>338</v>
      </c>
      <c r="E288" s="513" t="s">
        <v>6753</v>
      </c>
      <c r="F288" s="513" t="s">
        <v>11</v>
      </c>
      <c r="G288" s="513" t="s">
        <v>10364</v>
      </c>
      <c r="H288" s="533" t="s">
        <v>2267</v>
      </c>
      <c r="I288" s="514" t="s">
        <v>10684</v>
      </c>
      <c r="J288" s="550"/>
      <c r="K288" s="514" t="s">
        <v>10685</v>
      </c>
      <c r="L288" s="514" t="s">
        <v>10686</v>
      </c>
      <c r="M288" s="550"/>
      <c r="N288" s="550"/>
      <c r="O288" s="528"/>
      <c r="P288" s="528">
        <v>45327.0</v>
      </c>
      <c r="Q288" s="515" t="s">
        <v>490</v>
      </c>
      <c r="R288" s="515" t="s">
        <v>95</v>
      </c>
      <c r="S288" s="550"/>
      <c r="T288" s="550"/>
      <c r="U288" s="550"/>
    </row>
    <row r="289">
      <c r="A289" s="513" t="s">
        <v>3656</v>
      </c>
      <c r="B289" s="550"/>
      <c r="C289" s="550"/>
      <c r="D289" s="513" t="s">
        <v>338</v>
      </c>
      <c r="E289" s="513" t="s">
        <v>6753</v>
      </c>
      <c r="F289" s="513" t="s">
        <v>11</v>
      </c>
      <c r="G289" s="513" t="s">
        <v>10364</v>
      </c>
      <c r="H289" s="533" t="s">
        <v>2267</v>
      </c>
      <c r="I289" s="514" t="s">
        <v>10687</v>
      </c>
      <c r="J289" s="550"/>
      <c r="K289" s="514" t="s">
        <v>10688</v>
      </c>
      <c r="L289" s="514" t="s">
        <v>10689</v>
      </c>
      <c r="M289" s="550"/>
      <c r="N289" s="550"/>
      <c r="O289" s="528"/>
      <c r="P289" s="528">
        <v>45327.0</v>
      </c>
      <c r="Q289" s="515" t="s">
        <v>490</v>
      </c>
      <c r="R289" s="515" t="s">
        <v>95</v>
      </c>
      <c r="S289" s="513"/>
      <c r="T289" s="550"/>
      <c r="U289" s="550"/>
    </row>
    <row r="290">
      <c r="A290" s="513" t="s">
        <v>3661</v>
      </c>
      <c r="B290" s="550"/>
      <c r="C290" s="550"/>
      <c r="D290" s="513" t="s">
        <v>338</v>
      </c>
      <c r="E290" s="513" t="s">
        <v>6753</v>
      </c>
      <c r="F290" s="513" t="s">
        <v>11</v>
      </c>
      <c r="G290" s="513" t="s">
        <v>2023</v>
      </c>
      <c r="H290" s="533" t="s">
        <v>2267</v>
      </c>
      <c r="I290" s="514" t="s">
        <v>10690</v>
      </c>
      <c r="J290" s="550"/>
      <c r="K290" s="514" t="s">
        <v>10691</v>
      </c>
      <c r="L290" s="514" t="s">
        <v>9853</v>
      </c>
      <c r="M290" s="550"/>
      <c r="N290" s="550"/>
      <c r="O290" s="528"/>
      <c r="P290" s="528">
        <v>45327.0</v>
      </c>
      <c r="Q290" s="515" t="s">
        <v>490</v>
      </c>
      <c r="R290" s="515" t="s">
        <v>95</v>
      </c>
      <c r="S290" s="550"/>
      <c r="T290" s="550"/>
      <c r="U290" s="550"/>
    </row>
    <row r="291">
      <c r="A291" s="513" t="s">
        <v>3665</v>
      </c>
      <c r="B291" s="550"/>
      <c r="C291" s="550"/>
      <c r="D291" s="513" t="s">
        <v>338</v>
      </c>
      <c r="E291" s="513" t="s">
        <v>9855</v>
      </c>
      <c r="F291" s="513" t="s">
        <v>12</v>
      </c>
      <c r="G291" s="513" t="s">
        <v>2023</v>
      </c>
      <c r="H291" s="533" t="s">
        <v>2267</v>
      </c>
      <c r="I291" s="514" t="s">
        <v>9859</v>
      </c>
      <c r="J291" s="550"/>
      <c r="K291" s="514" t="s">
        <v>10692</v>
      </c>
      <c r="L291" s="514" t="s">
        <v>9861</v>
      </c>
      <c r="M291" s="550"/>
      <c r="N291" s="550"/>
      <c r="O291" s="528"/>
      <c r="P291" s="528">
        <v>45327.0</v>
      </c>
      <c r="Q291" s="515" t="s">
        <v>490</v>
      </c>
      <c r="R291" s="515" t="s">
        <v>95</v>
      </c>
      <c r="S291" s="550"/>
      <c r="T291" s="550"/>
      <c r="U291" s="550"/>
    </row>
    <row r="292">
      <c r="A292" s="513" t="s">
        <v>3670</v>
      </c>
      <c r="B292" s="550"/>
      <c r="C292" s="550"/>
      <c r="D292" s="513" t="s">
        <v>338</v>
      </c>
      <c r="E292" s="513" t="s">
        <v>9855</v>
      </c>
      <c r="F292" s="513" t="s">
        <v>11</v>
      </c>
      <c r="G292" s="513" t="s">
        <v>2023</v>
      </c>
      <c r="H292" s="533" t="s">
        <v>2267</v>
      </c>
      <c r="I292" s="514" t="s">
        <v>10693</v>
      </c>
      <c r="J292" s="550"/>
      <c r="K292" s="514" t="s">
        <v>10694</v>
      </c>
      <c r="L292" s="514" t="s">
        <v>10695</v>
      </c>
      <c r="M292" s="550"/>
      <c r="N292" s="550"/>
      <c r="O292" s="528"/>
      <c r="P292" s="528">
        <v>45327.0</v>
      </c>
      <c r="Q292" s="515" t="s">
        <v>490</v>
      </c>
      <c r="R292" s="515" t="s">
        <v>95</v>
      </c>
      <c r="S292" s="550"/>
      <c r="T292" s="550"/>
      <c r="U292" s="550"/>
    </row>
    <row r="293">
      <c r="A293" s="513" t="s">
        <v>3673</v>
      </c>
      <c r="B293" s="550"/>
      <c r="C293" s="550"/>
      <c r="D293" s="513" t="s">
        <v>338</v>
      </c>
      <c r="E293" s="550"/>
      <c r="F293" s="513" t="s">
        <v>11</v>
      </c>
      <c r="G293" s="513" t="s">
        <v>2023</v>
      </c>
      <c r="H293" s="533" t="s">
        <v>2267</v>
      </c>
      <c r="I293" s="514" t="s">
        <v>9868</v>
      </c>
      <c r="J293" s="550"/>
      <c r="K293" s="514" t="s">
        <v>10696</v>
      </c>
      <c r="L293" s="514" t="s">
        <v>9870</v>
      </c>
      <c r="M293" s="550"/>
      <c r="N293" s="550"/>
      <c r="O293" s="528"/>
      <c r="P293" s="528">
        <v>45327.0</v>
      </c>
      <c r="Q293" s="515" t="s">
        <v>490</v>
      </c>
      <c r="R293" s="515" t="s">
        <v>95</v>
      </c>
      <c r="S293" s="550"/>
      <c r="T293" s="550"/>
      <c r="U293" s="550"/>
    </row>
    <row r="294">
      <c r="A294" s="513" t="s">
        <v>3677</v>
      </c>
      <c r="B294" s="550"/>
      <c r="C294" s="550"/>
      <c r="D294" s="513" t="s">
        <v>338</v>
      </c>
      <c r="E294" s="513" t="s">
        <v>6544</v>
      </c>
      <c r="F294" s="513" t="s">
        <v>11</v>
      </c>
      <c r="G294" s="513" t="s">
        <v>2023</v>
      </c>
      <c r="H294" s="533" t="s">
        <v>2267</v>
      </c>
      <c r="I294" s="514" t="s">
        <v>6667</v>
      </c>
      <c r="J294" s="550"/>
      <c r="K294" s="514" t="s">
        <v>10697</v>
      </c>
      <c r="L294" s="514" t="s">
        <v>6669</v>
      </c>
      <c r="M294" s="550"/>
      <c r="N294" s="550"/>
      <c r="O294" s="528"/>
      <c r="P294" s="528">
        <v>45327.0</v>
      </c>
      <c r="Q294" s="515" t="s">
        <v>490</v>
      </c>
      <c r="R294" s="515" t="s">
        <v>95</v>
      </c>
      <c r="S294" s="550"/>
      <c r="T294" s="550"/>
      <c r="U294" s="550"/>
    </row>
    <row r="295">
      <c r="A295" s="513" t="s">
        <v>3682</v>
      </c>
      <c r="B295" s="516" t="s">
        <v>10417</v>
      </c>
      <c r="C295" s="550"/>
      <c r="D295" s="513" t="s">
        <v>338</v>
      </c>
      <c r="E295" s="513" t="s">
        <v>8462</v>
      </c>
      <c r="F295" s="513" t="s">
        <v>11</v>
      </c>
      <c r="G295" s="513" t="s">
        <v>2023</v>
      </c>
      <c r="H295" s="513" t="s">
        <v>2267</v>
      </c>
      <c r="I295" s="514" t="s">
        <v>10698</v>
      </c>
      <c r="J295" s="550"/>
      <c r="K295" s="514" t="s">
        <v>10699</v>
      </c>
      <c r="L295" s="514" t="s">
        <v>10700</v>
      </c>
      <c r="M295" s="550"/>
      <c r="N295" s="550"/>
      <c r="O295" s="528"/>
      <c r="P295" s="528">
        <v>45327.0</v>
      </c>
      <c r="Q295" s="515" t="s">
        <v>490</v>
      </c>
      <c r="R295" s="515" t="s">
        <v>95</v>
      </c>
      <c r="S295" s="550"/>
      <c r="T295" s="550"/>
      <c r="U295" s="550"/>
    </row>
    <row r="296">
      <c r="A296" s="513" t="s">
        <v>3686</v>
      </c>
      <c r="B296" s="513" t="s">
        <v>9871</v>
      </c>
      <c r="C296" s="550"/>
      <c r="D296" s="513" t="s">
        <v>338</v>
      </c>
      <c r="E296" s="513" t="s">
        <v>8462</v>
      </c>
      <c r="F296" s="513" t="s">
        <v>11</v>
      </c>
      <c r="G296" s="533" t="s">
        <v>465</v>
      </c>
      <c r="H296" s="513" t="s">
        <v>2267</v>
      </c>
      <c r="I296" s="514" t="s">
        <v>10701</v>
      </c>
      <c r="J296" s="550"/>
      <c r="K296" s="514" t="s">
        <v>10702</v>
      </c>
      <c r="L296" s="514" t="s">
        <v>10703</v>
      </c>
      <c r="M296" s="550"/>
      <c r="N296" s="643" t="s">
        <v>8913</v>
      </c>
      <c r="O296" s="528"/>
      <c r="P296" s="528">
        <v>45327.0</v>
      </c>
      <c r="Q296" s="515" t="s">
        <v>490</v>
      </c>
      <c r="R296" s="515" t="s">
        <v>95</v>
      </c>
      <c r="S296" s="550"/>
      <c r="T296" s="550"/>
      <c r="U296" s="550"/>
    </row>
    <row r="297">
      <c r="A297" s="513" t="s">
        <v>3690</v>
      </c>
      <c r="B297" s="516" t="s">
        <v>9876</v>
      </c>
      <c r="C297" s="550"/>
      <c r="D297" s="513" t="s">
        <v>338</v>
      </c>
      <c r="E297" s="513" t="s">
        <v>8462</v>
      </c>
      <c r="F297" s="513" t="s">
        <v>11</v>
      </c>
      <c r="G297" s="513" t="s">
        <v>2023</v>
      </c>
      <c r="H297" s="513" t="s">
        <v>2267</v>
      </c>
      <c r="I297" s="514" t="s">
        <v>10704</v>
      </c>
      <c r="J297" s="550"/>
      <c r="K297" s="514" t="s">
        <v>10705</v>
      </c>
      <c r="L297" s="514" t="s">
        <v>10706</v>
      </c>
      <c r="M297" s="550"/>
      <c r="N297" s="550"/>
      <c r="O297" s="528"/>
      <c r="P297" s="528">
        <v>45327.0</v>
      </c>
      <c r="Q297" s="515" t="s">
        <v>490</v>
      </c>
      <c r="R297" s="515" t="s">
        <v>95</v>
      </c>
      <c r="S297" s="550"/>
      <c r="T297" s="550"/>
      <c r="U297" s="550"/>
    </row>
    <row r="298">
      <c r="A298" s="513" t="s">
        <v>3694</v>
      </c>
      <c r="B298" s="513" t="s">
        <v>9692</v>
      </c>
      <c r="C298" s="513" t="s">
        <v>2315</v>
      </c>
      <c r="D298" s="513" t="s">
        <v>338</v>
      </c>
      <c r="E298" s="513" t="s">
        <v>6753</v>
      </c>
      <c r="F298" s="513" t="s">
        <v>11</v>
      </c>
      <c r="G298" s="513" t="s">
        <v>2023</v>
      </c>
      <c r="H298" s="513" t="s">
        <v>2267</v>
      </c>
      <c r="I298" s="514" t="s">
        <v>10707</v>
      </c>
      <c r="J298" s="550"/>
      <c r="K298" s="514" t="s">
        <v>10705</v>
      </c>
      <c r="L298" s="514" t="s">
        <v>9884</v>
      </c>
      <c r="M298" s="550"/>
      <c r="N298" s="550"/>
      <c r="O298" s="528"/>
      <c r="P298" s="528">
        <v>45327.0</v>
      </c>
      <c r="Q298" s="515" t="s">
        <v>490</v>
      </c>
      <c r="R298" s="515" t="s">
        <v>95</v>
      </c>
      <c r="S298" s="550"/>
      <c r="T298" s="550"/>
      <c r="U298" s="550"/>
    </row>
    <row r="299">
      <c r="A299" s="513" t="s">
        <v>3698</v>
      </c>
      <c r="B299" s="513" t="s">
        <v>9887</v>
      </c>
      <c r="C299" s="513" t="s">
        <v>9888</v>
      </c>
      <c r="D299" s="513" t="s">
        <v>338</v>
      </c>
      <c r="E299" s="513" t="s">
        <v>6753</v>
      </c>
      <c r="F299" s="513" t="s">
        <v>12</v>
      </c>
      <c r="G299" s="513" t="s">
        <v>2023</v>
      </c>
      <c r="H299" s="513" t="s">
        <v>2267</v>
      </c>
      <c r="I299" s="514" t="s">
        <v>9889</v>
      </c>
      <c r="J299" s="550"/>
      <c r="K299" s="514" t="s">
        <v>10708</v>
      </c>
      <c r="L299" s="514" t="s">
        <v>9891</v>
      </c>
      <c r="M299" s="550"/>
      <c r="N299" s="550"/>
      <c r="O299" s="528"/>
      <c r="P299" s="528">
        <v>45327.0</v>
      </c>
      <c r="Q299" s="515" t="s">
        <v>490</v>
      </c>
      <c r="R299" s="515" t="s">
        <v>95</v>
      </c>
      <c r="S299" s="550"/>
      <c r="T299" s="550"/>
      <c r="U299" s="550"/>
    </row>
    <row r="300">
      <c r="A300" s="513" t="s">
        <v>3702</v>
      </c>
      <c r="B300" s="550"/>
      <c r="C300" s="550"/>
      <c r="D300" s="513" t="s">
        <v>338</v>
      </c>
      <c r="E300" s="513" t="s">
        <v>6753</v>
      </c>
      <c r="F300" s="513" t="s">
        <v>11</v>
      </c>
      <c r="G300" s="513" t="s">
        <v>10364</v>
      </c>
      <c r="H300" s="533" t="s">
        <v>2267</v>
      </c>
      <c r="I300" s="514" t="s">
        <v>10709</v>
      </c>
      <c r="J300" s="550"/>
      <c r="K300" s="514" t="s">
        <v>10710</v>
      </c>
      <c r="L300" s="514" t="s">
        <v>10711</v>
      </c>
      <c r="M300" s="550"/>
      <c r="N300" s="550"/>
      <c r="O300" s="528"/>
      <c r="P300" s="528">
        <v>45327.0</v>
      </c>
      <c r="Q300" s="515" t="s">
        <v>490</v>
      </c>
      <c r="R300" s="515" t="s">
        <v>95</v>
      </c>
      <c r="S300" s="550"/>
      <c r="T300" s="550"/>
      <c r="U300" s="550"/>
    </row>
    <row r="301">
      <c r="A301" s="513" t="s">
        <v>3707</v>
      </c>
      <c r="B301" s="550"/>
      <c r="C301" s="550"/>
      <c r="D301" s="513" t="s">
        <v>338</v>
      </c>
      <c r="E301" s="513" t="s">
        <v>6753</v>
      </c>
      <c r="F301" s="513" t="s">
        <v>11</v>
      </c>
      <c r="G301" s="513" t="s">
        <v>10364</v>
      </c>
      <c r="H301" s="533" t="s">
        <v>2267</v>
      </c>
      <c r="I301" s="514" t="s">
        <v>10712</v>
      </c>
      <c r="J301" s="550"/>
      <c r="K301" s="514" t="s">
        <v>10713</v>
      </c>
      <c r="L301" s="514" t="s">
        <v>10714</v>
      </c>
      <c r="M301" s="550"/>
      <c r="N301" s="550"/>
      <c r="O301" s="528"/>
      <c r="P301" s="528">
        <v>45327.0</v>
      </c>
      <c r="Q301" s="515" t="s">
        <v>490</v>
      </c>
      <c r="R301" s="515" t="s">
        <v>95</v>
      </c>
      <c r="S301" s="550"/>
      <c r="T301" s="550"/>
      <c r="U301" s="550"/>
    </row>
    <row r="302">
      <c r="A302" s="513" t="s">
        <v>3712</v>
      </c>
      <c r="B302" s="550"/>
      <c r="C302" s="550"/>
      <c r="D302" s="513" t="s">
        <v>338</v>
      </c>
      <c r="E302" s="513" t="s">
        <v>6753</v>
      </c>
      <c r="F302" s="513" t="s">
        <v>11</v>
      </c>
      <c r="G302" s="513" t="s">
        <v>10364</v>
      </c>
      <c r="H302" s="533" t="s">
        <v>2267</v>
      </c>
      <c r="I302" s="514" t="s">
        <v>10715</v>
      </c>
      <c r="J302" s="550"/>
      <c r="K302" s="514" t="s">
        <v>10716</v>
      </c>
      <c r="L302" s="514" t="s">
        <v>10717</v>
      </c>
      <c r="M302" s="550"/>
      <c r="N302" s="550"/>
      <c r="O302" s="528"/>
      <c r="P302" s="528">
        <v>45327.0</v>
      </c>
      <c r="Q302" s="515" t="s">
        <v>490</v>
      </c>
      <c r="R302" s="515" t="s">
        <v>95</v>
      </c>
      <c r="S302" s="550"/>
      <c r="T302" s="550"/>
      <c r="U302" s="550"/>
    </row>
    <row r="303">
      <c r="A303" s="513" t="s">
        <v>3717</v>
      </c>
      <c r="B303" s="550"/>
      <c r="C303" s="550"/>
      <c r="D303" s="513" t="s">
        <v>338</v>
      </c>
      <c r="E303" s="513" t="s">
        <v>6753</v>
      </c>
      <c r="F303" s="513" t="s">
        <v>11</v>
      </c>
      <c r="G303" s="513" t="s">
        <v>10364</v>
      </c>
      <c r="H303" s="533" t="s">
        <v>2267</v>
      </c>
      <c r="I303" s="514" t="s">
        <v>10718</v>
      </c>
      <c r="J303" s="550"/>
      <c r="K303" s="514" t="s">
        <v>10719</v>
      </c>
      <c r="L303" s="514" t="s">
        <v>10720</v>
      </c>
      <c r="M303" s="550"/>
      <c r="N303" s="550"/>
      <c r="O303" s="528"/>
      <c r="P303" s="528">
        <v>45327.0</v>
      </c>
      <c r="Q303" s="515" t="s">
        <v>490</v>
      </c>
      <c r="R303" s="515" t="s">
        <v>95</v>
      </c>
      <c r="S303" s="550"/>
      <c r="T303" s="550"/>
      <c r="U303" s="550"/>
    </row>
    <row r="304">
      <c r="A304" s="513" t="s">
        <v>3723</v>
      </c>
      <c r="B304" s="550"/>
      <c r="C304" s="550"/>
      <c r="D304" s="513" t="s">
        <v>338</v>
      </c>
      <c r="E304" s="513" t="s">
        <v>6753</v>
      </c>
      <c r="F304" s="513" t="s">
        <v>11</v>
      </c>
      <c r="G304" s="513" t="s">
        <v>10364</v>
      </c>
      <c r="H304" s="533" t="s">
        <v>2267</v>
      </c>
      <c r="I304" s="514" t="s">
        <v>10721</v>
      </c>
      <c r="J304" s="550"/>
      <c r="K304" s="514" t="s">
        <v>10722</v>
      </c>
      <c r="L304" s="514" t="s">
        <v>10723</v>
      </c>
      <c r="M304" s="550"/>
      <c r="N304" s="550"/>
      <c r="O304" s="528"/>
      <c r="P304" s="528">
        <v>45327.0</v>
      </c>
      <c r="Q304" s="515" t="s">
        <v>490</v>
      </c>
      <c r="R304" s="515" t="s">
        <v>95</v>
      </c>
      <c r="S304" s="550"/>
      <c r="T304" s="550"/>
      <c r="U304" s="550"/>
    </row>
    <row r="305">
      <c r="A305" s="513" t="s">
        <v>3729</v>
      </c>
      <c r="B305" s="550"/>
      <c r="C305" s="550"/>
      <c r="D305" s="513" t="s">
        <v>338</v>
      </c>
      <c r="E305" s="513" t="s">
        <v>6753</v>
      </c>
      <c r="F305" s="513" t="s">
        <v>11</v>
      </c>
      <c r="G305" s="513" t="s">
        <v>10364</v>
      </c>
      <c r="H305" s="533" t="s">
        <v>2267</v>
      </c>
      <c r="I305" s="514" t="s">
        <v>10724</v>
      </c>
      <c r="J305" s="550"/>
      <c r="K305" s="514" t="s">
        <v>10725</v>
      </c>
      <c r="L305" s="514" t="s">
        <v>10726</v>
      </c>
      <c r="M305" s="550"/>
      <c r="N305" s="550"/>
      <c r="O305" s="528"/>
      <c r="P305" s="528">
        <v>45327.0</v>
      </c>
      <c r="Q305" s="515" t="s">
        <v>490</v>
      </c>
      <c r="R305" s="515" t="s">
        <v>95</v>
      </c>
      <c r="S305" s="550"/>
      <c r="T305" s="550"/>
      <c r="U305" s="550"/>
    </row>
    <row r="306">
      <c r="A306" s="513" t="s">
        <v>3734</v>
      </c>
      <c r="B306" s="513" t="s">
        <v>9697</v>
      </c>
      <c r="C306" s="513" t="s">
        <v>2315</v>
      </c>
      <c r="D306" s="513" t="s">
        <v>338</v>
      </c>
      <c r="E306" s="513" t="s">
        <v>6753</v>
      </c>
      <c r="F306" s="513" t="s">
        <v>11</v>
      </c>
      <c r="G306" s="513" t="s">
        <v>10364</v>
      </c>
      <c r="H306" s="513" t="s">
        <v>2267</v>
      </c>
      <c r="I306" s="514" t="s">
        <v>9937</v>
      </c>
      <c r="J306" s="550"/>
      <c r="K306" s="514" t="s">
        <v>10727</v>
      </c>
      <c r="L306" s="514" t="s">
        <v>9937</v>
      </c>
      <c r="M306" s="550"/>
      <c r="N306" s="550"/>
      <c r="O306" s="529"/>
      <c r="P306" s="529">
        <v>45448.0</v>
      </c>
      <c r="Q306" s="515" t="s">
        <v>490</v>
      </c>
      <c r="R306" s="515" t="s">
        <v>95</v>
      </c>
      <c r="S306" s="550"/>
      <c r="T306" s="550"/>
      <c r="U306" s="550"/>
    </row>
    <row r="307">
      <c r="A307" s="513" t="s">
        <v>3739</v>
      </c>
      <c r="B307" s="513" t="s">
        <v>2314</v>
      </c>
      <c r="C307" s="513" t="s">
        <v>2315</v>
      </c>
      <c r="D307" s="513" t="s">
        <v>338</v>
      </c>
      <c r="E307" s="513" t="s">
        <v>6753</v>
      </c>
      <c r="F307" s="513" t="s">
        <v>11</v>
      </c>
      <c r="G307" s="513" t="s">
        <v>2023</v>
      </c>
      <c r="H307" s="513" t="s">
        <v>2267</v>
      </c>
      <c r="I307" s="514" t="s">
        <v>9819</v>
      </c>
      <c r="J307" s="550"/>
      <c r="K307" s="514" t="s">
        <v>10728</v>
      </c>
      <c r="L307" s="514" t="s">
        <v>9821</v>
      </c>
      <c r="M307" s="550"/>
      <c r="N307" s="592"/>
      <c r="O307" s="528"/>
      <c r="P307" s="528">
        <v>45356.0</v>
      </c>
      <c r="Q307" s="515" t="s">
        <v>490</v>
      </c>
      <c r="R307" s="515" t="s">
        <v>95</v>
      </c>
      <c r="S307" s="513"/>
      <c r="T307" s="550"/>
      <c r="U307" s="550"/>
    </row>
    <row r="308">
      <c r="A308" s="513" t="s">
        <v>3744</v>
      </c>
      <c r="B308" s="550"/>
      <c r="C308" s="550"/>
      <c r="D308" s="513" t="s">
        <v>338</v>
      </c>
      <c r="E308" s="513" t="s">
        <v>6753</v>
      </c>
      <c r="F308" s="513" t="s">
        <v>11</v>
      </c>
      <c r="G308" s="513" t="s">
        <v>10364</v>
      </c>
      <c r="H308" s="533" t="s">
        <v>2267</v>
      </c>
      <c r="I308" s="514" t="s">
        <v>10729</v>
      </c>
      <c r="J308" s="550"/>
      <c r="K308" s="514" t="s">
        <v>10730</v>
      </c>
      <c r="L308" s="514" t="s">
        <v>10731</v>
      </c>
      <c r="M308" s="550"/>
      <c r="N308" s="550"/>
      <c r="O308" s="528"/>
      <c r="P308" s="528">
        <v>45356.0</v>
      </c>
      <c r="Q308" s="515" t="s">
        <v>490</v>
      </c>
      <c r="R308" s="515" t="s">
        <v>95</v>
      </c>
      <c r="S308" s="513"/>
      <c r="T308" s="550"/>
      <c r="U308" s="550"/>
    </row>
    <row r="309">
      <c r="A309" s="513" t="s">
        <v>3750</v>
      </c>
      <c r="B309" s="550"/>
      <c r="C309" s="550"/>
      <c r="D309" s="513" t="s">
        <v>338</v>
      </c>
      <c r="E309" s="513" t="s">
        <v>6753</v>
      </c>
      <c r="F309" s="513" t="s">
        <v>11</v>
      </c>
      <c r="G309" s="513" t="s">
        <v>10364</v>
      </c>
      <c r="H309" s="533" t="s">
        <v>2267</v>
      </c>
      <c r="I309" s="514" t="s">
        <v>10732</v>
      </c>
      <c r="J309" s="550"/>
      <c r="K309" s="514" t="s">
        <v>10733</v>
      </c>
      <c r="L309" s="514" t="s">
        <v>10734</v>
      </c>
      <c r="M309" s="550"/>
      <c r="N309" s="550"/>
      <c r="O309" s="528"/>
      <c r="P309" s="528">
        <v>45356.0</v>
      </c>
      <c r="Q309" s="515" t="s">
        <v>490</v>
      </c>
      <c r="R309" s="515" t="s">
        <v>95</v>
      </c>
      <c r="S309" s="513"/>
      <c r="T309" s="550"/>
      <c r="U309" s="550"/>
    </row>
    <row r="310">
      <c r="A310" s="513" t="s">
        <v>3755</v>
      </c>
      <c r="B310" s="513" t="s">
        <v>9823</v>
      </c>
      <c r="C310" s="513" t="s">
        <v>8416</v>
      </c>
      <c r="D310" s="513" t="s">
        <v>338</v>
      </c>
      <c r="E310" s="513" t="s">
        <v>6753</v>
      </c>
      <c r="F310" s="513" t="s">
        <v>11</v>
      </c>
      <c r="G310" s="513" t="s">
        <v>2023</v>
      </c>
      <c r="H310" s="513" t="s">
        <v>2267</v>
      </c>
      <c r="I310" s="514" t="s">
        <v>9824</v>
      </c>
      <c r="J310" s="550"/>
      <c r="K310" s="514" t="s">
        <v>10735</v>
      </c>
      <c r="L310" s="514" t="s">
        <v>9826</v>
      </c>
      <c r="M310" s="550"/>
      <c r="N310" s="550"/>
      <c r="O310" s="528"/>
      <c r="P310" s="528">
        <v>45356.0</v>
      </c>
      <c r="Q310" s="515" t="s">
        <v>490</v>
      </c>
      <c r="R310" s="515" t="s">
        <v>95</v>
      </c>
      <c r="S310" s="513"/>
      <c r="T310" s="550"/>
      <c r="U310" s="550"/>
    </row>
    <row r="311">
      <c r="A311" s="513" t="s">
        <v>3760</v>
      </c>
      <c r="B311" s="513" t="s">
        <v>9823</v>
      </c>
      <c r="C311" s="513" t="s">
        <v>8416</v>
      </c>
      <c r="D311" s="513" t="s">
        <v>338</v>
      </c>
      <c r="E311" s="513" t="s">
        <v>6753</v>
      </c>
      <c r="F311" s="513" t="s">
        <v>11</v>
      </c>
      <c r="G311" s="513" t="s">
        <v>2023</v>
      </c>
      <c r="H311" s="513" t="s">
        <v>2267</v>
      </c>
      <c r="I311" s="514" t="s">
        <v>9828</v>
      </c>
      <c r="J311" s="550"/>
      <c r="K311" s="514" t="s">
        <v>10736</v>
      </c>
      <c r="L311" s="514" t="s">
        <v>9830</v>
      </c>
      <c r="M311" s="550"/>
      <c r="N311" s="550"/>
      <c r="O311" s="528"/>
      <c r="P311" s="528">
        <v>45356.0</v>
      </c>
      <c r="Q311" s="515" t="s">
        <v>490</v>
      </c>
      <c r="R311" s="515" t="s">
        <v>95</v>
      </c>
      <c r="S311" s="513"/>
      <c r="T311" s="550"/>
      <c r="U311" s="550"/>
    </row>
    <row r="312">
      <c r="A312" s="513" t="s">
        <v>3765</v>
      </c>
      <c r="B312" s="513" t="s">
        <v>9823</v>
      </c>
      <c r="C312" s="513" t="s">
        <v>8416</v>
      </c>
      <c r="D312" s="513" t="s">
        <v>338</v>
      </c>
      <c r="E312" s="513" t="s">
        <v>6753</v>
      </c>
      <c r="F312" s="513" t="s">
        <v>11</v>
      </c>
      <c r="G312" s="513" t="s">
        <v>2023</v>
      </c>
      <c r="H312" s="513" t="s">
        <v>2267</v>
      </c>
      <c r="I312" s="514" t="s">
        <v>9831</v>
      </c>
      <c r="J312" s="550"/>
      <c r="K312" s="514" t="s">
        <v>10737</v>
      </c>
      <c r="L312" s="514" t="s">
        <v>9833</v>
      </c>
      <c r="M312" s="550"/>
      <c r="N312" s="550"/>
      <c r="O312" s="528"/>
      <c r="P312" s="528">
        <v>45356.0</v>
      </c>
      <c r="Q312" s="515" t="s">
        <v>490</v>
      </c>
      <c r="R312" s="515" t="s">
        <v>95</v>
      </c>
      <c r="S312" s="513"/>
      <c r="T312" s="550"/>
      <c r="U312" s="550"/>
    </row>
    <row r="313">
      <c r="A313" s="513" t="s">
        <v>3770</v>
      </c>
      <c r="B313" s="513" t="s">
        <v>9838</v>
      </c>
      <c r="C313" s="513">
        <v>3.7</v>
      </c>
      <c r="D313" s="513" t="s">
        <v>338</v>
      </c>
      <c r="E313" s="513" t="s">
        <v>8462</v>
      </c>
      <c r="F313" s="513" t="s">
        <v>12</v>
      </c>
      <c r="G313" s="513" t="s">
        <v>10364</v>
      </c>
      <c r="H313" s="513" t="s">
        <v>2267</v>
      </c>
      <c r="I313" s="514" t="s">
        <v>9839</v>
      </c>
      <c r="J313" s="550"/>
      <c r="K313" s="514" t="s">
        <v>10738</v>
      </c>
      <c r="L313" s="514" t="s">
        <v>9841</v>
      </c>
      <c r="M313" s="515" t="s">
        <v>10739</v>
      </c>
      <c r="N313" s="550"/>
      <c r="O313" s="531"/>
      <c r="P313" s="531">
        <v>45570.0</v>
      </c>
      <c r="Q313" s="533" t="s">
        <v>471</v>
      </c>
      <c r="R313" s="533" t="s">
        <v>95</v>
      </c>
      <c r="S313" s="513"/>
      <c r="T313" s="550"/>
      <c r="U313" s="550"/>
    </row>
    <row r="314">
      <c r="A314" s="513" t="s">
        <v>3775</v>
      </c>
      <c r="B314" s="513" t="s">
        <v>8489</v>
      </c>
      <c r="C314" s="513" t="s">
        <v>3353</v>
      </c>
      <c r="D314" s="513" t="s">
        <v>338</v>
      </c>
      <c r="E314" s="513" t="s">
        <v>10740</v>
      </c>
      <c r="F314" s="513" t="s">
        <v>12</v>
      </c>
      <c r="G314" s="513" t="s">
        <v>2023</v>
      </c>
      <c r="H314" s="533" t="s">
        <v>2267</v>
      </c>
      <c r="I314" s="514" t="s">
        <v>9835</v>
      </c>
      <c r="J314" s="514" t="s">
        <v>10741</v>
      </c>
      <c r="K314" s="514" t="s">
        <v>10742</v>
      </c>
      <c r="L314" s="514" t="s">
        <v>10743</v>
      </c>
      <c r="M314" s="550"/>
      <c r="N314" s="605"/>
      <c r="O314" s="528"/>
      <c r="P314" s="528">
        <v>45356.0</v>
      </c>
      <c r="Q314" s="515" t="s">
        <v>490</v>
      </c>
      <c r="R314" s="515" t="s">
        <v>95</v>
      </c>
      <c r="S314" s="513"/>
      <c r="T314" s="550"/>
      <c r="U314" s="550"/>
    </row>
    <row r="315">
      <c r="A315" s="513" t="s">
        <v>3780</v>
      </c>
      <c r="B315" s="513" t="s">
        <v>8489</v>
      </c>
      <c r="C315" s="513" t="s">
        <v>3353</v>
      </c>
      <c r="D315" s="513" t="s">
        <v>338</v>
      </c>
      <c r="E315" s="513" t="s">
        <v>10740</v>
      </c>
      <c r="F315" s="513" t="s">
        <v>12</v>
      </c>
      <c r="G315" s="513" t="s">
        <v>2023</v>
      </c>
      <c r="H315" s="533" t="s">
        <v>2267</v>
      </c>
      <c r="I315" s="514" t="s">
        <v>10744</v>
      </c>
      <c r="J315" s="550"/>
      <c r="K315" s="514" t="s">
        <v>10745</v>
      </c>
      <c r="L315" s="514" t="s">
        <v>10746</v>
      </c>
      <c r="M315" s="550"/>
      <c r="N315" s="605"/>
      <c r="O315" s="529"/>
      <c r="P315" s="529">
        <v>45448.0</v>
      </c>
      <c r="Q315" s="515" t="s">
        <v>490</v>
      </c>
      <c r="R315" s="515" t="s">
        <v>95</v>
      </c>
      <c r="S315" s="513"/>
      <c r="T315" s="550"/>
      <c r="U315" s="550"/>
    </row>
    <row r="316">
      <c r="A316" s="513" t="s">
        <v>3785</v>
      </c>
      <c r="B316" s="513" t="s">
        <v>9692</v>
      </c>
      <c r="C316" s="513" t="s">
        <v>2315</v>
      </c>
      <c r="D316" s="513" t="s">
        <v>338</v>
      </c>
      <c r="E316" s="513" t="s">
        <v>6753</v>
      </c>
      <c r="F316" s="513" t="s">
        <v>12</v>
      </c>
      <c r="G316" s="513" t="s">
        <v>10364</v>
      </c>
      <c r="H316" s="513" t="s">
        <v>2267</v>
      </c>
      <c r="I316" s="514" t="s">
        <v>9702</v>
      </c>
      <c r="J316" s="550"/>
      <c r="K316" s="514" t="s">
        <v>10747</v>
      </c>
      <c r="L316" s="514" t="s">
        <v>9704</v>
      </c>
      <c r="M316" s="550"/>
      <c r="N316" s="550"/>
      <c r="O316" s="528"/>
      <c r="P316" s="528">
        <v>45356.0</v>
      </c>
      <c r="Q316" s="515" t="s">
        <v>490</v>
      </c>
      <c r="R316" s="515" t="s">
        <v>95</v>
      </c>
      <c r="S316" s="513"/>
      <c r="T316" s="550"/>
      <c r="U316" s="550"/>
    </row>
    <row r="317">
      <c r="A317" s="513" t="s">
        <v>3791</v>
      </c>
      <c r="B317" s="513" t="s">
        <v>9692</v>
      </c>
      <c r="C317" s="513" t="s">
        <v>2315</v>
      </c>
      <c r="D317" s="513" t="s">
        <v>338</v>
      </c>
      <c r="E317" s="513" t="s">
        <v>6753</v>
      </c>
      <c r="F317" s="513" t="s">
        <v>11</v>
      </c>
      <c r="G317" s="513" t="s">
        <v>2023</v>
      </c>
      <c r="H317" s="513" t="s">
        <v>2267</v>
      </c>
      <c r="I317" s="514" t="s">
        <v>10748</v>
      </c>
      <c r="J317" s="550"/>
      <c r="K317" s="514" t="s">
        <v>10749</v>
      </c>
      <c r="L317" s="514" t="s">
        <v>9707</v>
      </c>
      <c r="M317" s="550"/>
      <c r="N317" s="550"/>
      <c r="O317" s="528"/>
      <c r="P317" s="528">
        <v>45356.0</v>
      </c>
      <c r="Q317" s="515" t="s">
        <v>490</v>
      </c>
      <c r="R317" s="515" t="s">
        <v>95</v>
      </c>
      <c r="S317" s="550"/>
      <c r="T317" s="550"/>
      <c r="U317" s="550"/>
    </row>
    <row r="318">
      <c r="A318" s="513" t="s">
        <v>3796</v>
      </c>
      <c r="B318" s="513" t="s">
        <v>9697</v>
      </c>
      <c r="C318" s="513" t="s">
        <v>2315</v>
      </c>
      <c r="D318" s="513" t="s">
        <v>338</v>
      </c>
      <c r="E318" s="513" t="s">
        <v>6753</v>
      </c>
      <c r="F318" s="513" t="s">
        <v>12</v>
      </c>
      <c r="G318" s="513" t="s">
        <v>10364</v>
      </c>
      <c r="H318" s="513" t="s">
        <v>2267</v>
      </c>
      <c r="I318" s="514" t="s">
        <v>10750</v>
      </c>
      <c r="J318" s="550"/>
      <c r="K318" s="514" t="s">
        <v>10751</v>
      </c>
      <c r="L318" s="514" t="s">
        <v>9709</v>
      </c>
      <c r="M318" s="550"/>
      <c r="N318" s="550"/>
      <c r="O318" s="528"/>
      <c r="P318" s="528">
        <v>45356.0</v>
      </c>
      <c r="Q318" s="515" t="s">
        <v>490</v>
      </c>
      <c r="R318" s="515" t="s">
        <v>95</v>
      </c>
      <c r="S318" s="550"/>
      <c r="T318" s="550"/>
      <c r="U318" s="550"/>
    </row>
    <row r="319">
      <c r="A319" s="513" t="s">
        <v>3801</v>
      </c>
      <c r="B319" s="513" t="s">
        <v>8469</v>
      </c>
      <c r="C319" s="513" t="s">
        <v>8416</v>
      </c>
      <c r="D319" s="513" t="s">
        <v>338</v>
      </c>
      <c r="E319" s="513" t="s">
        <v>6753</v>
      </c>
      <c r="F319" s="513" t="s">
        <v>12</v>
      </c>
      <c r="G319" s="513" t="s">
        <v>2023</v>
      </c>
      <c r="H319" s="513" t="s">
        <v>2267</v>
      </c>
      <c r="I319" s="514" t="s">
        <v>10752</v>
      </c>
      <c r="J319" s="550"/>
      <c r="K319" s="514" t="s">
        <v>10753</v>
      </c>
      <c r="L319" s="514" t="s">
        <v>10754</v>
      </c>
      <c r="M319" s="550"/>
      <c r="N319" s="550"/>
      <c r="O319" s="528"/>
      <c r="P319" s="528">
        <v>45327.0</v>
      </c>
      <c r="Q319" s="515" t="s">
        <v>490</v>
      </c>
      <c r="R319" s="515" t="s">
        <v>95</v>
      </c>
      <c r="S319" s="550"/>
      <c r="T319" s="550"/>
      <c r="U319" s="550"/>
    </row>
    <row r="320">
      <c r="A320" s="513" t="s">
        <v>3806</v>
      </c>
      <c r="B320" s="513" t="s">
        <v>8469</v>
      </c>
      <c r="C320" s="513" t="s">
        <v>8416</v>
      </c>
      <c r="D320" s="513" t="s">
        <v>338</v>
      </c>
      <c r="E320" s="513" t="s">
        <v>6753</v>
      </c>
      <c r="F320" s="513" t="s">
        <v>12</v>
      </c>
      <c r="G320" s="513" t="s">
        <v>2023</v>
      </c>
      <c r="H320" s="533" t="s">
        <v>2267</v>
      </c>
      <c r="I320" s="514" t="s">
        <v>10755</v>
      </c>
      <c r="J320" s="550"/>
      <c r="K320" s="514" t="s">
        <v>10756</v>
      </c>
      <c r="L320" s="514" t="s">
        <v>10757</v>
      </c>
      <c r="M320" s="550"/>
      <c r="N320" s="550"/>
      <c r="O320" s="528"/>
      <c r="P320" s="528">
        <v>45327.0</v>
      </c>
      <c r="Q320" s="515" t="s">
        <v>490</v>
      </c>
      <c r="R320" s="515" t="s">
        <v>95</v>
      </c>
      <c r="S320" s="550"/>
      <c r="T320" s="550"/>
      <c r="U320" s="550"/>
    </row>
    <row r="321">
      <c r="A321" s="513" t="s">
        <v>3812</v>
      </c>
      <c r="B321" s="513" t="s">
        <v>8469</v>
      </c>
      <c r="C321" s="513" t="s">
        <v>8416</v>
      </c>
      <c r="D321" s="513" t="s">
        <v>338</v>
      </c>
      <c r="E321" s="513" t="s">
        <v>6753</v>
      </c>
      <c r="F321" s="513" t="s">
        <v>12</v>
      </c>
      <c r="G321" s="513" t="s">
        <v>2023</v>
      </c>
      <c r="H321" s="533" t="s">
        <v>2267</v>
      </c>
      <c r="I321" s="514" t="s">
        <v>9923</v>
      </c>
      <c r="J321" s="550"/>
      <c r="K321" s="514" t="s">
        <v>10758</v>
      </c>
      <c r="L321" s="514" t="s">
        <v>10759</v>
      </c>
      <c r="M321" s="550"/>
      <c r="N321" s="550"/>
      <c r="O321" s="528"/>
      <c r="P321" s="528">
        <v>45327.0</v>
      </c>
      <c r="Q321" s="515" t="s">
        <v>490</v>
      </c>
      <c r="R321" s="515" t="s">
        <v>95</v>
      </c>
      <c r="S321" s="550"/>
      <c r="T321" s="550"/>
      <c r="U321" s="550"/>
    </row>
    <row r="322">
      <c r="A322" s="513" t="s">
        <v>3815</v>
      </c>
      <c r="B322" s="513" t="s">
        <v>8469</v>
      </c>
      <c r="C322" s="513" t="s">
        <v>8416</v>
      </c>
      <c r="D322" s="513" t="s">
        <v>338</v>
      </c>
      <c r="E322" s="513" t="s">
        <v>6753</v>
      </c>
      <c r="F322" s="513" t="s">
        <v>12</v>
      </c>
      <c r="G322" s="513" t="s">
        <v>2023</v>
      </c>
      <c r="H322" s="533" t="s">
        <v>2267</v>
      </c>
      <c r="I322" s="514" t="s">
        <v>10760</v>
      </c>
      <c r="J322" s="550"/>
      <c r="K322" s="514" t="s">
        <v>10761</v>
      </c>
      <c r="L322" s="514" t="s">
        <v>10762</v>
      </c>
      <c r="M322" s="550"/>
      <c r="N322" s="550"/>
      <c r="O322" s="528"/>
      <c r="P322" s="528">
        <v>45356.0</v>
      </c>
      <c r="Q322" s="515" t="s">
        <v>490</v>
      </c>
      <c r="R322" s="515" t="s">
        <v>95</v>
      </c>
      <c r="S322" s="550"/>
      <c r="T322" s="550"/>
      <c r="U322" s="550"/>
    </row>
    <row r="323">
      <c r="A323" s="513" t="s">
        <v>3818</v>
      </c>
      <c r="B323" s="513" t="s">
        <v>8469</v>
      </c>
      <c r="C323" s="513" t="s">
        <v>8416</v>
      </c>
      <c r="D323" s="513" t="s">
        <v>338</v>
      </c>
      <c r="E323" s="513" t="s">
        <v>6753</v>
      </c>
      <c r="F323" s="513" t="s">
        <v>12</v>
      </c>
      <c r="G323" s="513" t="s">
        <v>2023</v>
      </c>
      <c r="H323" s="533" t="s">
        <v>2267</v>
      </c>
      <c r="I323" s="514" t="s">
        <v>10763</v>
      </c>
      <c r="J323" s="550"/>
      <c r="K323" s="514" t="s">
        <v>10758</v>
      </c>
      <c r="L323" s="514" t="s">
        <v>10764</v>
      </c>
      <c r="M323" s="550"/>
      <c r="N323" s="550"/>
      <c r="O323" s="528"/>
      <c r="P323" s="528">
        <v>45356.0</v>
      </c>
      <c r="Q323" s="515" t="s">
        <v>490</v>
      </c>
      <c r="R323" s="515" t="s">
        <v>95</v>
      </c>
      <c r="S323" s="550"/>
      <c r="T323" s="550"/>
      <c r="U323" s="550"/>
    </row>
    <row r="324">
      <c r="A324" s="513" t="s">
        <v>3822</v>
      </c>
      <c r="B324" s="513" t="s">
        <v>8469</v>
      </c>
      <c r="C324" s="513" t="s">
        <v>8416</v>
      </c>
      <c r="D324" s="513" t="s">
        <v>338</v>
      </c>
      <c r="E324" s="513" t="s">
        <v>6753</v>
      </c>
      <c r="F324" s="513" t="s">
        <v>12</v>
      </c>
      <c r="G324" s="513" t="s">
        <v>2023</v>
      </c>
      <c r="H324" s="533" t="s">
        <v>2267</v>
      </c>
      <c r="I324" s="514" t="s">
        <v>10765</v>
      </c>
      <c r="J324" s="550"/>
      <c r="K324" s="514" t="s">
        <v>10766</v>
      </c>
      <c r="L324" s="514" t="s">
        <v>10767</v>
      </c>
      <c r="M324" s="550"/>
      <c r="N324" s="550"/>
      <c r="O324" s="531"/>
      <c r="P324" s="531">
        <v>45509.0</v>
      </c>
      <c r="Q324" s="533" t="s">
        <v>490</v>
      </c>
      <c r="R324" s="533" t="s">
        <v>95</v>
      </c>
      <c r="S324" s="550"/>
      <c r="T324" s="550"/>
      <c r="U324" s="550"/>
    </row>
    <row r="325">
      <c r="A325" s="513" t="s">
        <v>3827</v>
      </c>
      <c r="B325" s="513" t="s">
        <v>8469</v>
      </c>
      <c r="C325" s="513" t="s">
        <v>8416</v>
      </c>
      <c r="D325" s="513" t="s">
        <v>338</v>
      </c>
      <c r="E325" s="513" t="s">
        <v>10768</v>
      </c>
      <c r="F325" s="513" t="s">
        <v>12</v>
      </c>
      <c r="G325" s="513" t="s">
        <v>10364</v>
      </c>
      <c r="H325" s="533" t="s">
        <v>2267</v>
      </c>
      <c r="I325" s="514" t="s">
        <v>9918</v>
      </c>
      <c r="J325" s="550"/>
      <c r="K325" s="514" t="s">
        <v>10769</v>
      </c>
      <c r="L325" s="514" t="s">
        <v>10770</v>
      </c>
      <c r="M325" s="550"/>
      <c r="N325" s="550"/>
      <c r="O325" s="533"/>
      <c r="P325" s="533" t="s">
        <v>10771</v>
      </c>
      <c r="Q325" s="533" t="s">
        <v>471</v>
      </c>
      <c r="R325" s="533" t="s">
        <v>95</v>
      </c>
      <c r="S325" s="532" t="s">
        <v>1737</v>
      </c>
      <c r="T325" s="550"/>
      <c r="U325" s="550"/>
    </row>
    <row r="326">
      <c r="A326" s="513" t="s">
        <v>3833</v>
      </c>
      <c r="B326" s="513" t="s">
        <v>8469</v>
      </c>
      <c r="C326" s="513" t="s">
        <v>8416</v>
      </c>
      <c r="D326" s="513" t="s">
        <v>338</v>
      </c>
      <c r="E326" s="513" t="s">
        <v>10768</v>
      </c>
      <c r="F326" s="513" t="s">
        <v>12</v>
      </c>
      <c r="G326" s="513" t="s">
        <v>10364</v>
      </c>
      <c r="H326" s="533" t="s">
        <v>2267</v>
      </c>
      <c r="I326" s="514" t="s">
        <v>9933</v>
      </c>
      <c r="J326" s="550"/>
      <c r="K326" s="514" t="s">
        <v>10772</v>
      </c>
      <c r="L326" s="514" t="s">
        <v>10773</v>
      </c>
      <c r="M326" s="550"/>
      <c r="N326" s="550"/>
      <c r="O326" s="529"/>
      <c r="P326" s="529">
        <v>45448.0</v>
      </c>
      <c r="Q326" s="515" t="s">
        <v>490</v>
      </c>
      <c r="R326" s="515" t="s">
        <v>95</v>
      </c>
      <c r="S326" s="513"/>
      <c r="T326" s="550"/>
      <c r="U326" s="550"/>
    </row>
    <row r="327">
      <c r="A327" s="513" t="s">
        <v>3837</v>
      </c>
      <c r="B327" s="550"/>
      <c r="C327" s="550"/>
      <c r="D327" s="513" t="s">
        <v>296</v>
      </c>
      <c r="E327" s="513" t="s">
        <v>8954</v>
      </c>
      <c r="F327" s="513" t="s">
        <v>11</v>
      </c>
      <c r="G327" s="514" t="s">
        <v>465</v>
      </c>
      <c r="H327" s="533" t="s">
        <v>2267</v>
      </c>
      <c r="I327" s="514" t="s">
        <v>10055</v>
      </c>
      <c r="J327" s="514" t="s">
        <v>10056</v>
      </c>
      <c r="K327" s="514" t="s">
        <v>10057</v>
      </c>
      <c r="L327" s="514" t="s">
        <v>10058</v>
      </c>
      <c r="M327" s="550"/>
      <c r="N327" s="627" t="s">
        <v>10059</v>
      </c>
      <c r="O327" s="533"/>
      <c r="P327" s="533" t="s">
        <v>479</v>
      </c>
      <c r="Q327" s="533" t="s">
        <v>490</v>
      </c>
      <c r="R327" s="547" t="s">
        <v>95</v>
      </c>
      <c r="S327" s="544"/>
      <c r="T327" s="550"/>
      <c r="U327" s="550"/>
    </row>
    <row r="328">
      <c r="A328" s="513" t="s">
        <v>3840</v>
      </c>
      <c r="B328" s="550"/>
      <c r="C328" s="550"/>
      <c r="D328" s="513" t="s">
        <v>296</v>
      </c>
      <c r="E328" s="513" t="s">
        <v>8954</v>
      </c>
      <c r="F328" s="513" t="s">
        <v>11</v>
      </c>
      <c r="G328" s="513" t="s">
        <v>588</v>
      </c>
      <c r="H328" s="533" t="s">
        <v>2267</v>
      </c>
      <c r="I328" s="514" t="s">
        <v>10060</v>
      </c>
      <c r="J328" s="550"/>
      <c r="K328" s="514" t="s">
        <v>10061</v>
      </c>
      <c r="L328" s="514" t="s">
        <v>10774</v>
      </c>
      <c r="M328" s="550"/>
      <c r="N328" s="550"/>
      <c r="O328" s="533"/>
      <c r="P328" s="533" t="s">
        <v>1627</v>
      </c>
      <c r="Q328" s="533" t="s">
        <v>94</v>
      </c>
      <c r="R328" s="533" t="s">
        <v>95</v>
      </c>
      <c r="S328" s="532" t="s">
        <v>1737</v>
      </c>
      <c r="T328" s="550"/>
      <c r="U328" s="550"/>
    </row>
    <row r="329">
      <c r="A329" s="513" t="s">
        <v>3845</v>
      </c>
      <c r="B329" s="550" t="s">
        <v>10775</v>
      </c>
      <c r="C329" s="514" t="s">
        <v>10776</v>
      </c>
      <c r="D329" s="515" t="s">
        <v>296</v>
      </c>
      <c r="E329" s="606"/>
      <c r="F329" s="550" t="s">
        <v>11</v>
      </c>
      <c r="G329" s="550" t="s">
        <v>545</v>
      </c>
      <c r="H329" s="550" t="s">
        <v>2267</v>
      </c>
      <c r="I329" s="514" t="s">
        <v>10777</v>
      </c>
      <c r="J329" s="550" t="s">
        <v>10778</v>
      </c>
      <c r="K329" s="550" t="s">
        <v>10779</v>
      </c>
      <c r="L329" s="514" t="s">
        <v>10780</v>
      </c>
      <c r="M329" s="606"/>
      <c r="N329" s="606"/>
      <c r="O329" s="515"/>
      <c r="P329" s="515" t="s">
        <v>950</v>
      </c>
      <c r="Q329" s="515" t="s">
        <v>490</v>
      </c>
      <c r="R329" s="515" t="s">
        <v>95</v>
      </c>
      <c r="S329" s="606"/>
      <c r="T329" s="606"/>
      <c r="U329" s="606"/>
    </row>
    <row r="330">
      <c r="A330" s="513" t="s">
        <v>3849</v>
      </c>
      <c r="B330" s="550" t="s">
        <v>10775</v>
      </c>
      <c r="C330" s="514" t="s">
        <v>10776</v>
      </c>
      <c r="D330" s="515" t="s">
        <v>296</v>
      </c>
      <c r="E330" s="606"/>
      <c r="F330" s="550" t="s">
        <v>11</v>
      </c>
      <c r="G330" s="550" t="s">
        <v>545</v>
      </c>
      <c r="H330" s="550" t="s">
        <v>2267</v>
      </c>
      <c r="I330" s="514" t="s">
        <v>10781</v>
      </c>
      <c r="J330" s="550" t="s">
        <v>10778</v>
      </c>
      <c r="K330" s="550" t="s">
        <v>10779</v>
      </c>
      <c r="L330" s="514" t="s">
        <v>10782</v>
      </c>
      <c r="M330" s="608" t="s">
        <v>10783</v>
      </c>
      <c r="N330" s="606"/>
      <c r="O330" s="531"/>
      <c r="P330" s="531">
        <v>45509.0</v>
      </c>
      <c r="Q330" s="533" t="s">
        <v>490</v>
      </c>
      <c r="R330" s="533" t="s">
        <v>95</v>
      </c>
      <c r="S330" s="606"/>
      <c r="T330" s="606"/>
      <c r="U330" s="606"/>
    </row>
    <row r="331">
      <c r="A331" s="513" t="s">
        <v>3854</v>
      </c>
      <c r="B331" s="550" t="s">
        <v>10775</v>
      </c>
      <c r="C331" s="514" t="s">
        <v>10776</v>
      </c>
      <c r="D331" s="514" t="s">
        <v>303</v>
      </c>
      <c r="E331" s="606"/>
      <c r="F331" s="550" t="s">
        <v>11</v>
      </c>
      <c r="G331" s="550" t="s">
        <v>545</v>
      </c>
      <c r="H331" s="550" t="s">
        <v>2267</v>
      </c>
      <c r="I331" s="514" t="s">
        <v>10784</v>
      </c>
      <c r="J331" s="550" t="s">
        <v>10785</v>
      </c>
      <c r="K331" s="514" t="s">
        <v>10786</v>
      </c>
      <c r="L331" s="514" t="s">
        <v>10782</v>
      </c>
      <c r="M331" s="612" t="s">
        <v>10787</v>
      </c>
      <c r="N331" s="606"/>
      <c r="O331" s="531"/>
      <c r="P331" s="531">
        <v>45509.0</v>
      </c>
      <c r="Q331" s="533" t="s">
        <v>94</v>
      </c>
      <c r="R331" s="533" t="s">
        <v>95</v>
      </c>
      <c r="S331" s="606"/>
      <c r="T331" s="606"/>
      <c r="U331" s="606"/>
    </row>
    <row r="332">
      <c r="A332" s="513" t="s">
        <v>3859</v>
      </c>
      <c r="B332" s="550" t="s">
        <v>10775</v>
      </c>
      <c r="C332" s="514" t="s">
        <v>10776</v>
      </c>
      <c r="D332" s="514" t="s">
        <v>303</v>
      </c>
      <c r="E332" s="606"/>
      <c r="F332" s="550" t="s">
        <v>11</v>
      </c>
      <c r="G332" s="552" t="s">
        <v>10364</v>
      </c>
      <c r="H332" s="550" t="s">
        <v>2267</v>
      </c>
      <c r="I332" s="514" t="s">
        <v>10788</v>
      </c>
      <c r="J332" s="550" t="s">
        <v>10785</v>
      </c>
      <c r="K332" s="514" t="s">
        <v>10786</v>
      </c>
      <c r="L332" s="514" t="s">
        <v>10782</v>
      </c>
      <c r="M332" s="612" t="s">
        <v>10787</v>
      </c>
      <c r="N332" s="606"/>
      <c r="O332" s="531"/>
      <c r="P332" s="531">
        <v>45509.0</v>
      </c>
      <c r="Q332" s="533" t="s">
        <v>94</v>
      </c>
      <c r="R332" s="533" t="s">
        <v>95</v>
      </c>
      <c r="S332" s="606"/>
      <c r="T332" s="606"/>
      <c r="U332" s="606"/>
    </row>
    <row r="333">
      <c r="A333" s="644"/>
      <c r="B333" s="460"/>
      <c r="C333" s="460"/>
      <c r="D333" s="460"/>
      <c r="E333" s="460"/>
      <c r="F333" s="460"/>
      <c r="G333" s="460"/>
      <c r="H333" s="460"/>
      <c r="I333" s="460"/>
      <c r="J333" s="460"/>
      <c r="K333" s="460"/>
      <c r="L333" s="460"/>
      <c r="M333" s="460"/>
      <c r="N333" s="460"/>
      <c r="O333" s="645"/>
      <c r="P333" s="460"/>
      <c r="Q333" s="460"/>
      <c r="R333" s="460"/>
      <c r="S333" s="645"/>
      <c r="T333" s="460"/>
      <c r="U333" s="460"/>
    </row>
    <row r="334">
      <c r="A334" s="644"/>
      <c r="B334" s="460"/>
      <c r="C334" s="460"/>
      <c r="D334" s="460"/>
      <c r="E334" s="460"/>
      <c r="F334" s="460"/>
      <c r="G334" s="460"/>
      <c r="H334" s="460"/>
      <c r="I334" s="460"/>
      <c r="J334" s="460"/>
      <c r="K334" s="460"/>
      <c r="L334" s="460"/>
      <c r="M334" s="460"/>
      <c r="N334" s="460"/>
      <c r="O334" s="645"/>
      <c r="P334" s="460"/>
      <c r="Q334" s="460"/>
      <c r="R334" s="460"/>
      <c r="S334" s="645"/>
      <c r="T334" s="460"/>
      <c r="U334" s="460"/>
    </row>
    <row r="335">
      <c r="A335" s="644"/>
      <c r="B335" s="460"/>
      <c r="C335" s="460"/>
      <c r="D335" s="460"/>
      <c r="E335" s="460"/>
      <c r="F335" s="460"/>
      <c r="G335" s="460"/>
      <c r="H335" s="460"/>
      <c r="I335" s="460"/>
      <c r="J335" s="460"/>
      <c r="K335" s="460"/>
      <c r="L335" s="460"/>
      <c r="M335" s="460"/>
      <c r="N335" s="460"/>
      <c r="O335" s="645"/>
      <c r="P335" s="460"/>
      <c r="Q335" s="460"/>
      <c r="R335" s="460"/>
      <c r="S335" s="645"/>
      <c r="T335" s="460"/>
      <c r="U335" s="460"/>
    </row>
    <row r="336">
      <c r="A336" s="644"/>
      <c r="B336" s="460"/>
      <c r="C336" s="460"/>
      <c r="D336" s="460"/>
      <c r="E336" s="460"/>
      <c r="F336" s="460"/>
      <c r="G336" s="460"/>
      <c r="H336" s="460"/>
      <c r="I336" s="460"/>
      <c r="J336" s="460"/>
      <c r="K336" s="460"/>
      <c r="L336" s="460"/>
      <c r="M336" s="460"/>
      <c r="N336" s="460"/>
      <c r="O336" s="645"/>
      <c r="P336" s="460"/>
      <c r="Q336" s="460"/>
      <c r="R336" s="460"/>
      <c r="S336" s="645"/>
      <c r="T336" s="460"/>
      <c r="U336" s="460"/>
    </row>
    <row r="337">
      <c r="A337" s="644"/>
      <c r="B337" s="460"/>
      <c r="C337" s="460"/>
      <c r="D337" s="460"/>
      <c r="E337" s="460"/>
      <c r="F337" s="460"/>
      <c r="G337" s="460"/>
      <c r="H337" s="460"/>
      <c r="I337" s="460"/>
      <c r="J337" s="460"/>
      <c r="K337" s="460"/>
      <c r="L337" s="460"/>
      <c r="M337" s="460"/>
      <c r="N337" s="460"/>
      <c r="O337" s="645"/>
      <c r="P337" s="460"/>
      <c r="Q337" s="460"/>
      <c r="R337" s="460"/>
      <c r="S337" s="645"/>
      <c r="T337" s="460"/>
      <c r="U337" s="460"/>
    </row>
    <row r="338">
      <c r="A338" s="644"/>
      <c r="B338" s="460"/>
      <c r="C338" s="460"/>
      <c r="D338" s="460"/>
      <c r="E338" s="460"/>
      <c r="F338" s="460"/>
      <c r="G338" s="460"/>
      <c r="H338" s="460"/>
      <c r="I338" s="460"/>
      <c r="J338" s="460"/>
      <c r="K338" s="460"/>
      <c r="L338" s="460"/>
      <c r="M338" s="460"/>
      <c r="N338" s="460"/>
      <c r="O338" s="645"/>
      <c r="P338" s="460"/>
      <c r="Q338" s="460"/>
      <c r="R338" s="460"/>
      <c r="S338" s="645"/>
      <c r="T338" s="460"/>
      <c r="U338" s="460"/>
    </row>
    <row r="339">
      <c r="A339" s="644"/>
      <c r="B339" s="460"/>
      <c r="C339" s="460"/>
      <c r="D339" s="460"/>
      <c r="E339" s="460"/>
      <c r="F339" s="460"/>
      <c r="G339" s="460"/>
      <c r="H339" s="460"/>
      <c r="I339" s="460"/>
      <c r="J339" s="460"/>
      <c r="K339" s="460"/>
      <c r="L339" s="460"/>
      <c r="M339" s="460"/>
      <c r="N339" s="460"/>
      <c r="O339" s="645"/>
      <c r="P339" s="460"/>
      <c r="Q339" s="460"/>
      <c r="R339" s="460"/>
      <c r="S339" s="645"/>
      <c r="T339" s="460"/>
      <c r="U339" s="460"/>
    </row>
    <row r="340">
      <c r="A340" s="644"/>
      <c r="B340" s="460"/>
      <c r="C340" s="460"/>
      <c r="D340" s="460"/>
      <c r="E340" s="460"/>
      <c r="F340" s="460"/>
      <c r="G340" s="460"/>
      <c r="H340" s="460"/>
      <c r="I340" s="460"/>
      <c r="J340" s="460"/>
      <c r="K340" s="460"/>
      <c r="L340" s="460"/>
      <c r="M340" s="460"/>
      <c r="N340" s="460"/>
      <c r="O340" s="645"/>
      <c r="P340" s="460"/>
      <c r="Q340" s="460"/>
      <c r="R340" s="460"/>
      <c r="S340" s="645"/>
      <c r="T340" s="460"/>
      <c r="U340" s="460"/>
    </row>
    <row r="341">
      <c r="A341" s="644"/>
      <c r="B341" s="460"/>
      <c r="C341" s="460"/>
      <c r="D341" s="460"/>
      <c r="E341" s="460"/>
      <c r="F341" s="460"/>
      <c r="G341" s="460"/>
      <c r="H341" s="460"/>
      <c r="I341" s="460"/>
      <c r="J341" s="460"/>
      <c r="K341" s="460"/>
      <c r="L341" s="460"/>
      <c r="M341" s="460"/>
      <c r="N341" s="460"/>
      <c r="O341" s="645"/>
      <c r="P341" s="460"/>
      <c r="Q341" s="460"/>
      <c r="R341" s="460"/>
      <c r="S341" s="645"/>
      <c r="T341" s="460"/>
      <c r="U341" s="460"/>
    </row>
    <row r="342">
      <c r="A342" s="644"/>
      <c r="B342" s="460"/>
      <c r="C342" s="460"/>
      <c r="D342" s="460"/>
      <c r="E342" s="460"/>
      <c r="F342" s="460"/>
      <c r="G342" s="460"/>
      <c r="H342" s="460"/>
      <c r="I342" s="460"/>
      <c r="J342" s="460"/>
      <c r="K342" s="460"/>
      <c r="L342" s="460"/>
      <c r="M342" s="460"/>
      <c r="N342" s="460"/>
      <c r="O342" s="645"/>
      <c r="P342" s="460"/>
      <c r="Q342" s="460"/>
      <c r="R342" s="460"/>
      <c r="S342" s="645"/>
      <c r="T342" s="460"/>
      <c r="U342" s="460"/>
    </row>
    <row r="343">
      <c r="A343" s="644"/>
      <c r="B343" s="460"/>
      <c r="C343" s="460"/>
      <c r="D343" s="460"/>
      <c r="E343" s="460"/>
      <c r="F343" s="460"/>
      <c r="G343" s="460"/>
      <c r="H343" s="460"/>
      <c r="I343" s="460"/>
      <c r="J343" s="460"/>
      <c r="K343" s="460"/>
      <c r="L343" s="460"/>
      <c r="M343" s="460"/>
      <c r="N343" s="460"/>
      <c r="O343" s="645"/>
      <c r="P343" s="460"/>
      <c r="Q343" s="460"/>
      <c r="R343" s="460"/>
      <c r="S343" s="645"/>
      <c r="T343" s="460"/>
      <c r="U343" s="460"/>
    </row>
    <row r="344">
      <c r="A344" s="460"/>
      <c r="B344" s="460"/>
      <c r="C344" s="460"/>
      <c r="D344" s="460"/>
      <c r="E344" s="460"/>
      <c r="F344" s="460"/>
      <c r="G344" s="460"/>
      <c r="H344" s="460"/>
      <c r="I344" s="460"/>
      <c r="J344" s="460"/>
      <c r="K344" s="460"/>
      <c r="L344" s="460"/>
      <c r="M344" s="460"/>
      <c r="N344" s="460"/>
      <c r="O344" s="645"/>
      <c r="P344" s="460"/>
      <c r="Q344" s="460"/>
      <c r="R344" s="460"/>
      <c r="S344" s="645"/>
      <c r="T344" s="460"/>
      <c r="U344" s="460"/>
    </row>
    <row r="345">
      <c r="A345" s="460"/>
      <c r="B345" s="460"/>
      <c r="C345" s="460"/>
      <c r="D345" s="460"/>
      <c r="E345" s="460"/>
      <c r="F345" s="460"/>
      <c r="G345" s="460"/>
      <c r="H345" s="460"/>
      <c r="I345" s="460"/>
      <c r="J345" s="460"/>
      <c r="K345" s="460"/>
      <c r="L345" s="460"/>
      <c r="M345" s="460"/>
      <c r="N345" s="460"/>
      <c r="O345" s="645"/>
      <c r="P345" s="460"/>
      <c r="Q345" s="460"/>
      <c r="R345" s="460"/>
      <c r="S345" s="645"/>
      <c r="T345" s="460"/>
      <c r="U345" s="460"/>
    </row>
    <row r="346">
      <c r="A346" s="460"/>
      <c r="B346" s="460"/>
      <c r="C346" s="460"/>
      <c r="D346" s="460"/>
      <c r="E346" s="460"/>
      <c r="F346" s="460"/>
      <c r="G346" s="460"/>
      <c r="H346" s="460"/>
      <c r="I346" s="460"/>
      <c r="J346" s="460"/>
      <c r="K346" s="460"/>
      <c r="L346" s="460"/>
      <c r="M346" s="460"/>
      <c r="N346" s="460"/>
      <c r="O346" s="645"/>
      <c r="P346" s="460"/>
      <c r="Q346" s="460"/>
      <c r="R346" s="460"/>
      <c r="S346" s="645"/>
      <c r="T346" s="460"/>
      <c r="U346" s="460"/>
    </row>
    <row r="347">
      <c r="A347" s="460"/>
      <c r="B347" s="460"/>
      <c r="C347" s="460"/>
      <c r="D347" s="460"/>
      <c r="E347" s="460"/>
      <c r="F347" s="460"/>
      <c r="G347" s="460"/>
      <c r="H347" s="460"/>
      <c r="I347" s="460"/>
      <c r="J347" s="460"/>
      <c r="K347" s="460"/>
      <c r="L347" s="460"/>
      <c r="M347" s="460"/>
      <c r="N347" s="460"/>
      <c r="O347" s="645"/>
      <c r="P347" s="460"/>
      <c r="Q347" s="460"/>
      <c r="R347" s="460"/>
      <c r="S347" s="645"/>
      <c r="T347" s="460"/>
      <c r="U347" s="460"/>
    </row>
    <row r="348">
      <c r="A348" s="460"/>
      <c r="B348" s="460"/>
      <c r="C348" s="460"/>
      <c r="D348" s="460"/>
      <c r="E348" s="460"/>
      <c r="F348" s="460"/>
      <c r="G348" s="460"/>
      <c r="H348" s="460"/>
      <c r="I348" s="460"/>
      <c r="J348" s="460"/>
      <c r="K348" s="460"/>
      <c r="L348" s="460"/>
      <c r="M348" s="460"/>
      <c r="N348" s="460"/>
      <c r="O348" s="645"/>
      <c r="P348" s="460"/>
      <c r="Q348" s="460"/>
      <c r="R348" s="460"/>
      <c r="S348" s="645"/>
      <c r="T348" s="460"/>
      <c r="U348" s="460"/>
    </row>
    <row r="349">
      <c r="A349" s="460"/>
      <c r="B349" s="460"/>
      <c r="C349" s="460"/>
      <c r="D349" s="460"/>
      <c r="E349" s="460"/>
      <c r="F349" s="460"/>
      <c r="G349" s="460"/>
      <c r="H349" s="460"/>
      <c r="I349" s="460"/>
      <c r="J349" s="460"/>
      <c r="K349" s="460"/>
      <c r="L349" s="460"/>
      <c r="M349" s="460"/>
      <c r="N349" s="460"/>
      <c r="O349" s="645"/>
      <c r="P349" s="460"/>
      <c r="Q349" s="460"/>
      <c r="R349" s="460"/>
      <c r="S349" s="645"/>
      <c r="T349" s="460"/>
      <c r="U349" s="460"/>
    </row>
    <row r="350">
      <c r="A350" s="460"/>
      <c r="B350" s="460"/>
      <c r="C350" s="460"/>
      <c r="D350" s="460"/>
      <c r="E350" s="460"/>
      <c r="F350" s="460"/>
      <c r="G350" s="460"/>
      <c r="H350" s="460"/>
      <c r="I350" s="460"/>
      <c r="J350" s="460"/>
      <c r="K350" s="460"/>
      <c r="L350" s="460"/>
      <c r="M350" s="460"/>
      <c r="N350" s="460"/>
      <c r="O350" s="645"/>
      <c r="P350" s="460"/>
      <c r="Q350" s="460"/>
      <c r="R350" s="460"/>
      <c r="S350" s="645"/>
      <c r="T350" s="460"/>
      <c r="U350" s="460"/>
    </row>
    <row r="351">
      <c r="A351" s="460"/>
      <c r="B351" s="460"/>
      <c r="C351" s="460"/>
      <c r="D351" s="460"/>
      <c r="E351" s="460"/>
      <c r="F351" s="460"/>
      <c r="G351" s="460"/>
      <c r="H351" s="460"/>
      <c r="I351" s="460"/>
      <c r="J351" s="460"/>
      <c r="K351" s="460"/>
      <c r="L351" s="460"/>
      <c r="M351" s="460"/>
      <c r="N351" s="460"/>
      <c r="O351" s="645"/>
      <c r="P351" s="460"/>
      <c r="Q351" s="460"/>
      <c r="R351" s="460"/>
      <c r="S351" s="645"/>
      <c r="T351" s="460"/>
      <c r="U351" s="460"/>
    </row>
    <row r="352">
      <c r="A352" s="460"/>
      <c r="B352" s="460"/>
      <c r="C352" s="460"/>
      <c r="D352" s="460"/>
      <c r="E352" s="460"/>
      <c r="F352" s="460"/>
      <c r="G352" s="460"/>
      <c r="H352" s="460"/>
      <c r="I352" s="460"/>
      <c r="J352" s="460"/>
      <c r="K352" s="460"/>
      <c r="L352" s="460"/>
      <c r="M352" s="460"/>
      <c r="N352" s="460"/>
      <c r="O352" s="645"/>
      <c r="P352" s="460"/>
      <c r="Q352" s="460"/>
      <c r="R352" s="460"/>
      <c r="S352" s="645"/>
      <c r="T352" s="460"/>
      <c r="U352" s="460"/>
    </row>
    <row r="353">
      <c r="A353" s="460"/>
      <c r="B353" s="460"/>
      <c r="C353" s="460"/>
      <c r="D353" s="460"/>
      <c r="E353" s="460"/>
      <c r="F353" s="460"/>
      <c r="G353" s="460"/>
      <c r="H353" s="460"/>
      <c r="I353" s="460"/>
      <c r="J353" s="460"/>
      <c r="K353" s="460"/>
      <c r="L353" s="460"/>
      <c r="M353" s="460"/>
      <c r="N353" s="460"/>
      <c r="O353" s="645"/>
      <c r="P353" s="460"/>
      <c r="Q353" s="460"/>
      <c r="R353" s="460"/>
      <c r="S353" s="645"/>
      <c r="T353" s="460"/>
      <c r="U353" s="460"/>
    </row>
    <row r="354">
      <c r="A354" s="460"/>
      <c r="B354" s="460"/>
      <c r="C354" s="460"/>
      <c r="D354" s="460"/>
      <c r="E354" s="460"/>
      <c r="F354" s="460"/>
      <c r="G354" s="460"/>
      <c r="H354" s="460"/>
      <c r="I354" s="460"/>
      <c r="J354" s="460"/>
      <c r="K354" s="460"/>
      <c r="L354" s="460"/>
      <c r="M354" s="460"/>
      <c r="N354" s="460"/>
      <c r="O354" s="645"/>
      <c r="P354" s="460"/>
      <c r="Q354" s="460"/>
      <c r="R354" s="460"/>
      <c r="S354" s="645"/>
      <c r="T354" s="460"/>
      <c r="U354" s="460"/>
    </row>
    <row r="355">
      <c r="A355" s="460"/>
      <c r="B355" s="460"/>
      <c r="C355" s="460"/>
      <c r="D355" s="460"/>
      <c r="E355" s="460"/>
      <c r="F355" s="460"/>
      <c r="G355" s="460"/>
      <c r="H355" s="460"/>
      <c r="I355" s="460"/>
      <c r="J355" s="460"/>
      <c r="K355" s="460"/>
      <c r="L355" s="460"/>
      <c r="M355" s="460"/>
      <c r="N355" s="460"/>
      <c r="O355" s="645"/>
      <c r="P355" s="460"/>
      <c r="Q355" s="460"/>
      <c r="R355" s="460"/>
      <c r="S355" s="645"/>
      <c r="T355" s="460"/>
      <c r="U355" s="460"/>
    </row>
    <row r="356">
      <c r="A356" s="460"/>
      <c r="B356" s="460"/>
      <c r="C356" s="460"/>
      <c r="D356" s="460"/>
      <c r="E356" s="460"/>
      <c r="F356" s="460"/>
      <c r="G356" s="460"/>
      <c r="H356" s="460"/>
      <c r="I356" s="460"/>
      <c r="J356" s="460"/>
      <c r="K356" s="460"/>
      <c r="L356" s="460"/>
      <c r="M356" s="460"/>
      <c r="N356" s="460"/>
      <c r="O356" s="645"/>
      <c r="P356" s="460"/>
      <c r="Q356" s="460"/>
      <c r="R356" s="460"/>
      <c r="S356" s="645"/>
      <c r="T356" s="460"/>
      <c r="U356" s="460"/>
    </row>
    <row r="357">
      <c r="A357" s="460"/>
      <c r="B357" s="460"/>
      <c r="C357" s="460"/>
      <c r="D357" s="460"/>
      <c r="E357" s="460"/>
      <c r="F357" s="460"/>
      <c r="G357" s="460"/>
      <c r="H357" s="460"/>
      <c r="I357" s="460"/>
      <c r="J357" s="460"/>
      <c r="K357" s="460"/>
      <c r="L357" s="460"/>
      <c r="M357" s="460"/>
      <c r="N357" s="460"/>
      <c r="O357" s="645"/>
      <c r="P357" s="460"/>
      <c r="Q357" s="460"/>
      <c r="R357" s="460"/>
      <c r="S357" s="645"/>
      <c r="T357" s="460"/>
      <c r="U357" s="460"/>
    </row>
    <row r="358">
      <c r="A358" s="460"/>
      <c r="B358" s="460"/>
      <c r="C358" s="460"/>
      <c r="D358" s="460"/>
      <c r="E358" s="460"/>
      <c r="F358" s="460"/>
      <c r="G358" s="460"/>
      <c r="H358" s="460"/>
      <c r="I358" s="460"/>
      <c r="J358" s="460"/>
      <c r="K358" s="460"/>
      <c r="L358" s="460"/>
      <c r="M358" s="460"/>
      <c r="N358" s="460"/>
      <c r="O358" s="645"/>
      <c r="P358" s="460"/>
      <c r="Q358" s="460"/>
      <c r="R358" s="460"/>
      <c r="S358" s="645"/>
      <c r="T358" s="460"/>
      <c r="U358" s="460"/>
    </row>
    <row r="359">
      <c r="A359" s="460"/>
      <c r="B359" s="460"/>
      <c r="C359" s="460"/>
      <c r="D359" s="460"/>
      <c r="E359" s="460"/>
      <c r="F359" s="460"/>
      <c r="G359" s="460"/>
      <c r="H359" s="460"/>
      <c r="I359" s="460"/>
      <c r="J359" s="460"/>
      <c r="K359" s="460"/>
      <c r="L359" s="460"/>
      <c r="M359" s="460"/>
      <c r="N359" s="460"/>
      <c r="O359" s="645"/>
      <c r="P359" s="460"/>
      <c r="Q359" s="460"/>
      <c r="R359" s="460"/>
      <c r="S359" s="645"/>
      <c r="T359" s="460"/>
      <c r="U359" s="460"/>
    </row>
    <row r="360">
      <c r="A360" s="460"/>
      <c r="B360" s="460"/>
      <c r="C360" s="460"/>
      <c r="D360" s="460"/>
      <c r="E360" s="460"/>
      <c r="F360" s="460"/>
      <c r="G360" s="460"/>
      <c r="H360" s="460"/>
      <c r="I360" s="460"/>
      <c r="J360" s="460"/>
      <c r="K360" s="460"/>
      <c r="L360" s="460"/>
      <c r="M360" s="460"/>
      <c r="N360" s="460"/>
      <c r="O360" s="645"/>
      <c r="P360" s="460"/>
      <c r="Q360" s="460"/>
      <c r="R360" s="460"/>
      <c r="S360" s="645"/>
      <c r="T360" s="460"/>
      <c r="U360" s="460"/>
    </row>
    <row r="361">
      <c r="A361" s="460"/>
      <c r="B361" s="460"/>
      <c r="C361" s="460"/>
      <c r="D361" s="460"/>
      <c r="E361" s="460"/>
      <c r="F361" s="460"/>
      <c r="G361" s="460"/>
      <c r="H361" s="460"/>
      <c r="I361" s="460"/>
      <c r="J361" s="460"/>
      <c r="K361" s="460"/>
      <c r="L361" s="460"/>
      <c r="M361" s="460"/>
      <c r="N361" s="460"/>
      <c r="O361" s="645"/>
      <c r="P361" s="460"/>
      <c r="Q361" s="460"/>
      <c r="R361" s="460"/>
      <c r="S361" s="645"/>
      <c r="T361" s="460"/>
      <c r="U361" s="460"/>
    </row>
    <row r="362">
      <c r="A362" s="460"/>
      <c r="B362" s="460"/>
      <c r="C362" s="460"/>
      <c r="D362" s="460"/>
      <c r="E362" s="460"/>
      <c r="F362" s="460"/>
      <c r="G362" s="460"/>
      <c r="H362" s="460"/>
      <c r="I362" s="460"/>
      <c r="J362" s="460"/>
      <c r="K362" s="460"/>
      <c r="L362" s="460"/>
      <c r="M362" s="460"/>
      <c r="N362" s="460"/>
      <c r="O362" s="645"/>
      <c r="P362" s="460"/>
      <c r="Q362" s="460"/>
      <c r="R362" s="460"/>
      <c r="S362" s="645"/>
      <c r="T362" s="460"/>
      <c r="U362" s="460"/>
    </row>
    <row r="363">
      <c r="A363" s="460"/>
      <c r="B363" s="460"/>
      <c r="C363" s="460"/>
      <c r="D363" s="460"/>
      <c r="E363" s="460"/>
      <c r="F363" s="460"/>
      <c r="G363" s="460"/>
      <c r="H363" s="460"/>
      <c r="I363" s="460"/>
      <c r="J363" s="460"/>
      <c r="K363" s="460"/>
      <c r="L363" s="460"/>
      <c r="M363" s="460"/>
      <c r="N363" s="460"/>
      <c r="O363" s="645"/>
      <c r="P363" s="460"/>
      <c r="Q363" s="460"/>
      <c r="R363" s="460"/>
      <c r="S363" s="645"/>
      <c r="T363" s="460"/>
      <c r="U363" s="460"/>
    </row>
    <row r="364">
      <c r="A364" s="460"/>
      <c r="B364" s="460"/>
      <c r="C364" s="460"/>
      <c r="D364" s="460"/>
      <c r="E364" s="460"/>
      <c r="F364" s="460"/>
      <c r="G364" s="460"/>
      <c r="H364" s="460"/>
      <c r="I364" s="460"/>
      <c r="J364" s="460"/>
      <c r="K364" s="460"/>
      <c r="L364" s="460"/>
      <c r="M364" s="460"/>
      <c r="N364" s="460"/>
      <c r="O364" s="645"/>
      <c r="P364" s="460"/>
      <c r="Q364" s="460"/>
      <c r="R364" s="460"/>
      <c r="S364" s="645"/>
      <c r="T364" s="460"/>
      <c r="U364" s="460"/>
    </row>
    <row r="365">
      <c r="A365" s="460"/>
      <c r="B365" s="460"/>
      <c r="C365" s="460"/>
      <c r="D365" s="460"/>
      <c r="E365" s="460"/>
      <c r="F365" s="460"/>
      <c r="G365" s="460"/>
      <c r="H365" s="460"/>
      <c r="I365" s="460"/>
      <c r="J365" s="460"/>
      <c r="K365" s="460"/>
      <c r="L365" s="460"/>
      <c r="M365" s="460"/>
      <c r="N365" s="460"/>
      <c r="O365" s="645"/>
      <c r="P365" s="460"/>
      <c r="Q365" s="460"/>
      <c r="R365" s="460"/>
      <c r="S365" s="645"/>
      <c r="T365" s="460"/>
      <c r="U365" s="460"/>
    </row>
    <row r="366">
      <c r="A366" s="460"/>
      <c r="B366" s="460"/>
      <c r="C366" s="460"/>
      <c r="D366" s="460"/>
      <c r="E366" s="460"/>
      <c r="F366" s="460"/>
      <c r="G366" s="460"/>
      <c r="H366" s="460"/>
      <c r="I366" s="460"/>
      <c r="J366" s="460"/>
      <c r="K366" s="460"/>
      <c r="L366" s="460"/>
      <c r="M366" s="460"/>
      <c r="N366" s="460"/>
      <c r="O366" s="645"/>
      <c r="P366" s="460"/>
      <c r="Q366" s="460"/>
      <c r="R366" s="460"/>
      <c r="S366" s="645"/>
      <c r="T366" s="460"/>
      <c r="U366" s="460"/>
    </row>
    <row r="367">
      <c r="A367" s="460"/>
      <c r="B367" s="460"/>
      <c r="C367" s="460"/>
      <c r="D367" s="460"/>
      <c r="E367" s="460"/>
      <c r="F367" s="460"/>
      <c r="G367" s="460"/>
      <c r="H367" s="460"/>
      <c r="I367" s="460"/>
      <c r="J367" s="460"/>
      <c r="K367" s="460"/>
      <c r="L367" s="460"/>
      <c r="M367" s="460"/>
      <c r="N367" s="460"/>
      <c r="O367" s="645"/>
      <c r="P367" s="460"/>
      <c r="Q367" s="460"/>
      <c r="R367" s="460"/>
      <c r="S367" s="645"/>
      <c r="T367" s="460"/>
      <c r="U367" s="460"/>
    </row>
    <row r="368">
      <c r="A368" s="460"/>
      <c r="B368" s="460"/>
      <c r="C368" s="460"/>
      <c r="D368" s="460"/>
      <c r="E368" s="460"/>
      <c r="F368" s="460"/>
      <c r="G368" s="460"/>
      <c r="H368" s="460"/>
      <c r="I368" s="460"/>
      <c r="J368" s="460"/>
      <c r="K368" s="460"/>
      <c r="L368" s="460"/>
      <c r="M368" s="460"/>
      <c r="N368" s="460"/>
      <c r="O368" s="645"/>
      <c r="P368" s="460"/>
      <c r="Q368" s="460"/>
      <c r="R368" s="460"/>
      <c r="S368" s="645"/>
      <c r="T368" s="460"/>
      <c r="U368" s="460"/>
    </row>
    <row r="369">
      <c r="A369" s="460"/>
      <c r="B369" s="460"/>
      <c r="C369" s="460"/>
      <c r="D369" s="460"/>
      <c r="E369" s="460"/>
      <c r="F369" s="460"/>
      <c r="G369" s="460"/>
      <c r="H369" s="460"/>
      <c r="I369" s="460"/>
      <c r="J369" s="460"/>
      <c r="K369" s="460"/>
      <c r="L369" s="460"/>
      <c r="M369" s="460"/>
      <c r="N369" s="460"/>
      <c r="O369" s="645"/>
      <c r="P369" s="460"/>
      <c r="Q369" s="460"/>
      <c r="R369" s="460"/>
      <c r="S369" s="645"/>
      <c r="T369" s="460"/>
      <c r="U369" s="460"/>
    </row>
    <row r="370">
      <c r="A370" s="460"/>
      <c r="B370" s="460"/>
      <c r="C370" s="460"/>
      <c r="D370" s="460"/>
      <c r="E370" s="460"/>
      <c r="F370" s="460"/>
      <c r="G370" s="460"/>
      <c r="H370" s="460"/>
      <c r="I370" s="460"/>
      <c r="J370" s="460"/>
      <c r="K370" s="460"/>
      <c r="L370" s="460"/>
      <c r="M370" s="460"/>
      <c r="N370" s="460"/>
      <c r="O370" s="645"/>
      <c r="P370" s="460"/>
      <c r="Q370" s="460"/>
      <c r="R370" s="460"/>
      <c r="S370" s="645"/>
      <c r="T370" s="460"/>
      <c r="U370" s="460"/>
    </row>
    <row r="371">
      <c r="A371" s="460"/>
      <c r="B371" s="460"/>
      <c r="C371" s="460"/>
      <c r="D371" s="460"/>
      <c r="E371" s="460"/>
      <c r="F371" s="460"/>
      <c r="G371" s="460"/>
      <c r="H371" s="460"/>
      <c r="I371" s="460"/>
      <c r="J371" s="460"/>
      <c r="K371" s="460"/>
      <c r="L371" s="460"/>
      <c r="M371" s="460"/>
      <c r="N371" s="460"/>
      <c r="O371" s="645"/>
      <c r="P371" s="460"/>
      <c r="Q371" s="460"/>
      <c r="R371" s="460"/>
      <c r="S371" s="645"/>
      <c r="T371" s="460"/>
      <c r="U371" s="460"/>
    </row>
    <row r="372">
      <c r="A372" s="460"/>
      <c r="B372" s="460"/>
      <c r="C372" s="460"/>
      <c r="D372" s="460"/>
      <c r="E372" s="460"/>
      <c r="F372" s="460"/>
      <c r="G372" s="460"/>
      <c r="H372" s="460"/>
      <c r="I372" s="460"/>
      <c r="J372" s="460"/>
      <c r="K372" s="460"/>
      <c r="L372" s="460"/>
      <c r="M372" s="460"/>
      <c r="N372" s="460"/>
      <c r="O372" s="645"/>
      <c r="P372" s="460"/>
      <c r="Q372" s="460"/>
      <c r="R372" s="460"/>
      <c r="S372" s="645"/>
      <c r="T372" s="460"/>
      <c r="U372" s="460"/>
    </row>
    <row r="373">
      <c r="A373" s="460"/>
      <c r="B373" s="460"/>
      <c r="C373" s="460"/>
      <c r="D373" s="460"/>
      <c r="E373" s="460"/>
      <c r="F373" s="460"/>
      <c r="G373" s="460"/>
      <c r="H373" s="460"/>
      <c r="I373" s="460"/>
      <c r="J373" s="460"/>
      <c r="K373" s="460"/>
      <c r="L373" s="460"/>
      <c r="M373" s="460"/>
      <c r="N373" s="460"/>
      <c r="O373" s="645"/>
      <c r="P373" s="460"/>
      <c r="Q373" s="460"/>
      <c r="R373" s="460"/>
      <c r="S373" s="645"/>
      <c r="T373" s="460"/>
      <c r="U373" s="460"/>
    </row>
    <row r="374">
      <c r="A374" s="460"/>
      <c r="B374" s="460"/>
      <c r="C374" s="460"/>
      <c r="D374" s="460"/>
      <c r="E374" s="460"/>
      <c r="F374" s="460"/>
      <c r="G374" s="460"/>
      <c r="H374" s="460"/>
      <c r="I374" s="460"/>
      <c r="J374" s="460"/>
      <c r="K374" s="460"/>
      <c r="L374" s="460"/>
      <c r="M374" s="460"/>
      <c r="N374" s="460"/>
      <c r="O374" s="645"/>
      <c r="P374" s="460"/>
      <c r="Q374" s="460"/>
      <c r="R374" s="460"/>
      <c r="S374" s="645"/>
      <c r="T374" s="460"/>
      <c r="U374" s="460"/>
    </row>
    <row r="375">
      <c r="A375" s="460"/>
      <c r="B375" s="460"/>
      <c r="C375" s="460"/>
      <c r="D375" s="460"/>
      <c r="E375" s="460"/>
      <c r="F375" s="460"/>
      <c r="G375" s="460"/>
      <c r="H375" s="460"/>
      <c r="I375" s="460"/>
      <c r="J375" s="460"/>
      <c r="K375" s="460"/>
      <c r="L375" s="460"/>
      <c r="M375" s="460"/>
      <c r="N375" s="460"/>
      <c r="O375" s="645"/>
      <c r="P375" s="460"/>
      <c r="Q375" s="460"/>
      <c r="R375" s="460"/>
      <c r="S375" s="645"/>
      <c r="T375" s="460"/>
      <c r="U375" s="460"/>
    </row>
    <row r="376">
      <c r="A376" s="460"/>
      <c r="B376" s="460"/>
      <c r="C376" s="460"/>
      <c r="D376" s="460"/>
      <c r="E376" s="460"/>
      <c r="F376" s="460"/>
      <c r="G376" s="460"/>
      <c r="H376" s="460"/>
      <c r="I376" s="460"/>
      <c r="J376" s="460"/>
      <c r="K376" s="460"/>
      <c r="L376" s="460"/>
      <c r="M376" s="460"/>
      <c r="N376" s="460"/>
      <c r="O376" s="645"/>
      <c r="P376" s="460"/>
      <c r="Q376" s="460"/>
      <c r="R376" s="460"/>
      <c r="S376" s="645"/>
      <c r="T376" s="460"/>
      <c r="U376" s="460"/>
    </row>
    <row r="377">
      <c r="A377" s="460"/>
      <c r="B377" s="460"/>
      <c r="C377" s="460"/>
      <c r="D377" s="460"/>
      <c r="E377" s="460"/>
      <c r="F377" s="460"/>
      <c r="G377" s="460"/>
      <c r="H377" s="460"/>
      <c r="I377" s="460"/>
      <c r="J377" s="460"/>
      <c r="K377" s="460"/>
      <c r="L377" s="460"/>
      <c r="M377" s="460"/>
      <c r="N377" s="460"/>
      <c r="O377" s="645"/>
      <c r="P377" s="460"/>
      <c r="Q377" s="460"/>
      <c r="R377" s="460"/>
      <c r="S377" s="645"/>
      <c r="T377" s="460"/>
      <c r="U377" s="460"/>
    </row>
    <row r="378">
      <c r="A378" s="460"/>
      <c r="B378" s="460"/>
      <c r="C378" s="460"/>
      <c r="D378" s="460"/>
      <c r="E378" s="460"/>
      <c r="F378" s="460"/>
      <c r="G378" s="460"/>
      <c r="H378" s="460"/>
      <c r="I378" s="460"/>
      <c r="J378" s="460"/>
      <c r="K378" s="460"/>
      <c r="L378" s="460"/>
      <c r="M378" s="460"/>
      <c r="N378" s="460"/>
      <c r="O378" s="645"/>
      <c r="P378" s="460"/>
      <c r="Q378" s="460"/>
      <c r="R378" s="460"/>
      <c r="S378" s="645"/>
      <c r="T378" s="460"/>
      <c r="U378" s="460"/>
    </row>
    <row r="379">
      <c r="A379" s="460"/>
      <c r="B379" s="460"/>
      <c r="C379" s="460"/>
      <c r="D379" s="460"/>
      <c r="E379" s="460"/>
      <c r="F379" s="460"/>
      <c r="G379" s="460"/>
      <c r="H379" s="460"/>
      <c r="I379" s="460"/>
      <c r="J379" s="460"/>
      <c r="K379" s="460"/>
      <c r="L379" s="460"/>
      <c r="M379" s="460"/>
      <c r="N379" s="460"/>
      <c r="O379" s="645"/>
      <c r="P379" s="460"/>
      <c r="Q379" s="460"/>
      <c r="R379" s="460"/>
      <c r="S379" s="645"/>
      <c r="T379" s="460"/>
      <c r="U379" s="460"/>
    </row>
    <row r="380">
      <c r="A380" s="460"/>
      <c r="B380" s="460"/>
      <c r="C380" s="460"/>
      <c r="D380" s="460"/>
      <c r="E380" s="460"/>
      <c r="F380" s="460"/>
      <c r="G380" s="460"/>
      <c r="H380" s="460"/>
      <c r="I380" s="460"/>
      <c r="J380" s="460"/>
      <c r="K380" s="460"/>
      <c r="L380" s="460"/>
      <c r="M380" s="460"/>
      <c r="N380" s="460"/>
      <c r="O380" s="645"/>
      <c r="P380" s="460"/>
      <c r="Q380" s="460"/>
      <c r="R380" s="460"/>
      <c r="S380" s="645"/>
      <c r="T380" s="460"/>
      <c r="U380" s="460"/>
    </row>
    <row r="381">
      <c r="A381" s="460"/>
      <c r="B381" s="460"/>
      <c r="C381" s="460"/>
      <c r="D381" s="460"/>
      <c r="E381" s="460"/>
      <c r="F381" s="460"/>
      <c r="G381" s="460"/>
      <c r="H381" s="460"/>
      <c r="I381" s="460"/>
      <c r="J381" s="460"/>
      <c r="K381" s="460"/>
      <c r="L381" s="460"/>
      <c r="M381" s="460"/>
      <c r="N381" s="460"/>
      <c r="O381" s="645"/>
      <c r="P381" s="460"/>
      <c r="Q381" s="460"/>
      <c r="R381" s="460"/>
      <c r="S381" s="645"/>
      <c r="T381" s="460"/>
      <c r="U381" s="460"/>
    </row>
    <row r="382">
      <c r="A382" s="460"/>
      <c r="B382" s="460"/>
      <c r="C382" s="460"/>
      <c r="D382" s="460"/>
      <c r="E382" s="460"/>
      <c r="F382" s="460"/>
      <c r="G382" s="460"/>
      <c r="H382" s="460"/>
      <c r="I382" s="460"/>
      <c r="J382" s="460"/>
      <c r="K382" s="460"/>
      <c r="L382" s="460"/>
      <c r="M382" s="460"/>
      <c r="N382" s="460"/>
      <c r="O382" s="645"/>
      <c r="P382" s="460"/>
      <c r="Q382" s="460"/>
      <c r="R382" s="460"/>
      <c r="S382" s="645"/>
      <c r="T382" s="460"/>
      <c r="U382" s="460"/>
    </row>
    <row r="383">
      <c r="A383" s="460"/>
      <c r="B383" s="460"/>
      <c r="C383" s="460"/>
      <c r="D383" s="460"/>
      <c r="E383" s="460"/>
      <c r="F383" s="460"/>
      <c r="G383" s="460"/>
      <c r="H383" s="460"/>
      <c r="I383" s="460"/>
      <c r="J383" s="460"/>
      <c r="K383" s="460"/>
      <c r="L383" s="460"/>
      <c r="M383" s="460"/>
      <c r="N383" s="460"/>
      <c r="O383" s="645"/>
      <c r="P383" s="460"/>
      <c r="Q383" s="460"/>
      <c r="R383" s="460"/>
      <c r="S383" s="645"/>
      <c r="T383" s="460"/>
      <c r="U383" s="460"/>
    </row>
    <row r="384">
      <c r="A384" s="460"/>
      <c r="B384" s="460"/>
      <c r="C384" s="460"/>
      <c r="D384" s="460"/>
      <c r="E384" s="460"/>
      <c r="F384" s="460"/>
      <c r="G384" s="460"/>
      <c r="H384" s="460"/>
      <c r="I384" s="460"/>
      <c r="J384" s="460"/>
      <c r="K384" s="460"/>
      <c r="L384" s="460"/>
      <c r="M384" s="460"/>
      <c r="N384" s="460"/>
      <c r="O384" s="645"/>
      <c r="P384" s="460"/>
      <c r="Q384" s="460"/>
      <c r="R384" s="460"/>
      <c r="S384" s="645"/>
      <c r="T384" s="460"/>
      <c r="U384" s="460"/>
    </row>
    <row r="385">
      <c r="A385" s="460"/>
      <c r="B385" s="460"/>
      <c r="C385" s="460"/>
      <c r="D385" s="460"/>
      <c r="E385" s="460"/>
      <c r="F385" s="460"/>
      <c r="G385" s="460"/>
      <c r="H385" s="460"/>
      <c r="I385" s="460"/>
      <c r="J385" s="460"/>
      <c r="K385" s="460"/>
      <c r="L385" s="460"/>
      <c r="M385" s="460"/>
      <c r="N385" s="460"/>
      <c r="O385" s="645"/>
      <c r="P385" s="460"/>
      <c r="Q385" s="460"/>
      <c r="R385" s="460"/>
      <c r="S385" s="645"/>
      <c r="T385" s="460"/>
      <c r="U385" s="460"/>
    </row>
    <row r="386">
      <c r="A386" s="460"/>
      <c r="B386" s="460"/>
      <c r="C386" s="460"/>
      <c r="D386" s="460"/>
      <c r="E386" s="460"/>
      <c r="F386" s="460"/>
      <c r="G386" s="460"/>
      <c r="H386" s="460"/>
      <c r="I386" s="460"/>
      <c r="J386" s="460"/>
      <c r="K386" s="460"/>
      <c r="L386" s="460"/>
      <c r="M386" s="460"/>
      <c r="N386" s="460"/>
      <c r="O386" s="645"/>
      <c r="P386" s="460"/>
      <c r="Q386" s="460"/>
      <c r="R386" s="460"/>
      <c r="S386" s="645"/>
      <c r="T386" s="460"/>
      <c r="U386" s="460"/>
    </row>
    <row r="387">
      <c r="A387" s="460"/>
      <c r="B387" s="460"/>
      <c r="C387" s="460"/>
      <c r="D387" s="460"/>
      <c r="E387" s="460"/>
      <c r="F387" s="460"/>
      <c r="G387" s="460"/>
      <c r="H387" s="460"/>
      <c r="I387" s="460"/>
      <c r="J387" s="460"/>
      <c r="K387" s="460"/>
      <c r="L387" s="460"/>
      <c r="M387" s="460"/>
      <c r="N387" s="460"/>
      <c r="O387" s="645"/>
      <c r="P387" s="460"/>
      <c r="Q387" s="460"/>
      <c r="R387" s="460"/>
      <c r="S387" s="645"/>
      <c r="T387" s="460"/>
      <c r="U387" s="460"/>
    </row>
    <row r="388">
      <c r="A388" s="460"/>
      <c r="B388" s="460"/>
      <c r="C388" s="460"/>
      <c r="D388" s="460"/>
      <c r="E388" s="460"/>
      <c r="F388" s="460"/>
      <c r="G388" s="460"/>
      <c r="H388" s="460"/>
      <c r="I388" s="460"/>
      <c r="J388" s="460"/>
      <c r="K388" s="460"/>
      <c r="L388" s="460"/>
      <c r="M388" s="460"/>
      <c r="N388" s="460"/>
      <c r="O388" s="645"/>
      <c r="P388" s="460"/>
      <c r="Q388" s="460"/>
      <c r="R388" s="460"/>
      <c r="S388" s="645"/>
      <c r="T388" s="460"/>
      <c r="U388" s="460"/>
    </row>
    <row r="389">
      <c r="A389" s="460"/>
      <c r="B389" s="460"/>
      <c r="C389" s="460"/>
      <c r="D389" s="460"/>
      <c r="E389" s="460"/>
      <c r="F389" s="460"/>
      <c r="G389" s="460"/>
      <c r="H389" s="460"/>
      <c r="I389" s="460"/>
      <c r="J389" s="460"/>
      <c r="K389" s="460"/>
      <c r="L389" s="460"/>
      <c r="M389" s="460"/>
      <c r="N389" s="460"/>
      <c r="O389" s="645"/>
      <c r="P389" s="460"/>
      <c r="Q389" s="460"/>
      <c r="R389" s="460"/>
      <c r="S389" s="645"/>
      <c r="T389" s="460"/>
      <c r="U389" s="460"/>
    </row>
    <row r="390">
      <c r="A390" s="460"/>
      <c r="B390" s="460"/>
      <c r="C390" s="460"/>
      <c r="D390" s="460"/>
      <c r="E390" s="460"/>
      <c r="F390" s="460"/>
      <c r="G390" s="460"/>
      <c r="H390" s="460"/>
      <c r="I390" s="460"/>
      <c r="J390" s="460"/>
      <c r="K390" s="460"/>
      <c r="L390" s="460"/>
      <c r="M390" s="460"/>
      <c r="N390" s="460"/>
      <c r="O390" s="645"/>
      <c r="P390" s="460"/>
      <c r="Q390" s="460"/>
      <c r="R390" s="460"/>
      <c r="S390" s="645"/>
      <c r="T390" s="460"/>
      <c r="U390" s="460"/>
    </row>
    <row r="391">
      <c r="A391" s="460"/>
      <c r="B391" s="460"/>
      <c r="C391" s="460"/>
      <c r="D391" s="460"/>
      <c r="E391" s="460"/>
      <c r="F391" s="460"/>
      <c r="G391" s="460"/>
      <c r="H391" s="460"/>
      <c r="I391" s="460"/>
      <c r="J391" s="460"/>
      <c r="K391" s="460"/>
      <c r="L391" s="460"/>
      <c r="M391" s="460"/>
      <c r="N391" s="460"/>
      <c r="O391" s="645"/>
      <c r="P391" s="460"/>
      <c r="Q391" s="460"/>
      <c r="R391" s="460"/>
      <c r="S391" s="645"/>
      <c r="T391" s="460"/>
      <c r="U391" s="460"/>
    </row>
    <row r="392">
      <c r="A392" s="460"/>
      <c r="B392" s="460"/>
      <c r="C392" s="460"/>
      <c r="D392" s="460"/>
      <c r="E392" s="460"/>
      <c r="F392" s="460"/>
      <c r="G392" s="460"/>
      <c r="H392" s="460"/>
      <c r="I392" s="460"/>
      <c r="J392" s="460"/>
      <c r="K392" s="460"/>
      <c r="L392" s="460"/>
      <c r="M392" s="460"/>
      <c r="N392" s="460"/>
      <c r="O392" s="645"/>
      <c r="P392" s="460"/>
      <c r="Q392" s="460"/>
      <c r="R392" s="460"/>
      <c r="S392" s="645"/>
      <c r="T392" s="460"/>
      <c r="U392" s="460"/>
    </row>
    <row r="393">
      <c r="A393" s="460"/>
      <c r="B393" s="460"/>
      <c r="C393" s="460"/>
      <c r="D393" s="460"/>
      <c r="E393" s="460"/>
      <c r="F393" s="460"/>
      <c r="G393" s="460"/>
      <c r="H393" s="460"/>
      <c r="I393" s="460"/>
      <c r="J393" s="460"/>
      <c r="K393" s="460"/>
      <c r="L393" s="460"/>
      <c r="M393" s="460"/>
      <c r="N393" s="460"/>
      <c r="O393" s="645"/>
      <c r="P393" s="460"/>
      <c r="Q393" s="460"/>
      <c r="R393" s="460"/>
      <c r="S393" s="645"/>
      <c r="T393" s="460"/>
      <c r="U393" s="460"/>
    </row>
    <row r="394">
      <c r="A394" s="460"/>
      <c r="B394" s="460"/>
      <c r="C394" s="460"/>
      <c r="D394" s="460"/>
      <c r="E394" s="460"/>
      <c r="F394" s="460"/>
      <c r="G394" s="460"/>
      <c r="H394" s="460"/>
      <c r="I394" s="460"/>
      <c r="J394" s="460"/>
      <c r="K394" s="460"/>
      <c r="L394" s="460"/>
      <c r="M394" s="460"/>
      <c r="N394" s="460"/>
      <c r="O394" s="645"/>
      <c r="P394" s="460"/>
      <c r="Q394" s="460"/>
      <c r="R394" s="460"/>
      <c r="S394" s="645"/>
      <c r="T394" s="460"/>
      <c r="U394" s="460"/>
    </row>
    <row r="395">
      <c r="A395" s="460"/>
      <c r="B395" s="460"/>
      <c r="C395" s="460"/>
      <c r="D395" s="460"/>
      <c r="E395" s="460"/>
      <c r="F395" s="460"/>
      <c r="G395" s="460"/>
      <c r="H395" s="460"/>
      <c r="I395" s="460"/>
      <c r="J395" s="460"/>
      <c r="K395" s="460"/>
      <c r="L395" s="460"/>
      <c r="M395" s="460"/>
      <c r="N395" s="460"/>
      <c r="O395" s="645"/>
      <c r="P395" s="460"/>
      <c r="Q395" s="460"/>
      <c r="R395" s="460"/>
      <c r="S395" s="645"/>
      <c r="T395" s="460"/>
      <c r="U395" s="460"/>
    </row>
    <row r="396">
      <c r="A396" s="460"/>
      <c r="B396" s="460"/>
      <c r="C396" s="460"/>
      <c r="D396" s="460"/>
      <c r="E396" s="460"/>
      <c r="F396" s="460"/>
      <c r="G396" s="460"/>
      <c r="H396" s="460"/>
      <c r="I396" s="460"/>
      <c r="J396" s="460"/>
      <c r="K396" s="460"/>
      <c r="L396" s="460"/>
      <c r="M396" s="460"/>
      <c r="N396" s="460"/>
      <c r="O396" s="645"/>
      <c r="P396" s="460"/>
      <c r="Q396" s="460"/>
      <c r="R396" s="460"/>
      <c r="S396" s="645"/>
      <c r="T396" s="460"/>
      <c r="U396" s="460"/>
    </row>
    <row r="397">
      <c r="A397" s="460"/>
      <c r="B397" s="460"/>
      <c r="C397" s="460"/>
      <c r="D397" s="460"/>
      <c r="E397" s="460"/>
      <c r="F397" s="460"/>
      <c r="G397" s="460"/>
      <c r="H397" s="460"/>
      <c r="I397" s="460"/>
      <c r="J397" s="460"/>
      <c r="K397" s="460"/>
      <c r="L397" s="460"/>
      <c r="M397" s="460"/>
      <c r="N397" s="460"/>
      <c r="O397" s="645"/>
      <c r="P397" s="460"/>
      <c r="Q397" s="460"/>
      <c r="R397" s="460"/>
      <c r="S397" s="645"/>
      <c r="T397" s="460"/>
      <c r="U397" s="460"/>
    </row>
    <row r="398">
      <c r="A398" s="460"/>
      <c r="B398" s="460"/>
      <c r="C398" s="460"/>
      <c r="D398" s="460"/>
      <c r="E398" s="460"/>
      <c r="F398" s="460"/>
      <c r="G398" s="460"/>
      <c r="H398" s="460"/>
      <c r="I398" s="460"/>
      <c r="J398" s="460"/>
      <c r="K398" s="460"/>
      <c r="L398" s="460"/>
      <c r="M398" s="460"/>
      <c r="N398" s="460"/>
      <c r="O398" s="645"/>
      <c r="P398" s="460"/>
      <c r="Q398" s="460"/>
      <c r="R398" s="460"/>
      <c r="S398" s="645"/>
      <c r="T398" s="460"/>
      <c r="U398" s="460"/>
    </row>
    <row r="399">
      <c r="A399" s="460"/>
      <c r="B399" s="460"/>
      <c r="C399" s="460"/>
      <c r="D399" s="460"/>
      <c r="E399" s="460"/>
      <c r="F399" s="460"/>
      <c r="G399" s="460"/>
      <c r="H399" s="460"/>
      <c r="I399" s="460"/>
      <c r="J399" s="460"/>
      <c r="K399" s="460"/>
      <c r="L399" s="460"/>
      <c r="M399" s="460"/>
      <c r="N399" s="460"/>
      <c r="O399" s="645"/>
      <c r="P399" s="460"/>
      <c r="Q399" s="460"/>
      <c r="R399" s="460"/>
      <c r="S399" s="645"/>
      <c r="T399" s="460"/>
      <c r="U399" s="460"/>
    </row>
    <row r="400">
      <c r="A400" s="460"/>
      <c r="B400" s="460"/>
      <c r="C400" s="460"/>
      <c r="D400" s="460"/>
      <c r="E400" s="460"/>
      <c r="F400" s="460"/>
      <c r="G400" s="460"/>
      <c r="H400" s="460"/>
      <c r="I400" s="460"/>
      <c r="J400" s="460"/>
      <c r="K400" s="460"/>
      <c r="L400" s="460"/>
      <c r="M400" s="460"/>
      <c r="N400" s="460"/>
      <c r="O400" s="645"/>
      <c r="P400" s="460"/>
      <c r="Q400" s="460"/>
      <c r="R400" s="460"/>
      <c r="S400" s="645"/>
      <c r="T400" s="460"/>
      <c r="U400" s="460"/>
    </row>
    <row r="401">
      <c r="A401" s="460"/>
      <c r="B401" s="460"/>
      <c r="C401" s="460"/>
      <c r="D401" s="460"/>
      <c r="E401" s="460"/>
      <c r="F401" s="460"/>
      <c r="G401" s="460"/>
      <c r="H401" s="460"/>
      <c r="I401" s="460"/>
      <c r="J401" s="460"/>
      <c r="K401" s="460"/>
      <c r="L401" s="460"/>
      <c r="M401" s="460"/>
      <c r="N401" s="460"/>
      <c r="O401" s="645"/>
      <c r="P401" s="460"/>
      <c r="Q401" s="460"/>
      <c r="R401" s="460"/>
      <c r="S401" s="645"/>
      <c r="T401" s="460"/>
      <c r="U401" s="460"/>
    </row>
    <row r="402">
      <c r="A402" s="460"/>
      <c r="B402" s="460"/>
      <c r="C402" s="460"/>
      <c r="D402" s="460"/>
      <c r="E402" s="460"/>
      <c r="F402" s="460"/>
      <c r="G402" s="460"/>
      <c r="H402" s="460"/>
      <c r="I402" s="460"/>
      <c r="J402" s="460"/>
      <c r="K402" s="460"/>
      <c r="L402" s="460"/>
      <c r="M402" s="460"/>
      <c r="N402" s="460"/>
      <c r="O402" s="645"/>
      <c r="P402" s="460"/>
      <c r="Q402" s="460"/>
      <c r="R402" s="460"/>
      <c r="S402" s="645"/>
      <c r="T402" s="460"/>
      <c r="U402" s="460"/>
    </row>
    <row r="403">
      <c r="A403" s="460"/>
      <c r="B403" s="460"/>
      <c r="C403" s="460"/>
      <c r="D403" s="460"/>
      <c r="E403" s="460"/>
      <c r="F403" s="460"/>
      <c r="G403" s="460"/>
      <c r="H403" s="460"/>
      <c r="I403" s="460"/>
      <c r="J403" s="460"/>
      <c r="K403" s="460"/>
      <c r="L403" s="460"/>
      <c r="M403" s="460"/>
      <c r="N403" s="460"/>
      <c r="O403" s="645"/>
      <c r="P403" s="460"/>
      <c r="Q403" s="460"/>
      <c r="R403" s="460"/>
      <c r="S403" s="645"/>
      <c r="T403" s="460"/>
      <c r="U403" s="460"/>
    </row>
    <row r="404">
      <c r="A404" s="460"/>
      <c r="B404" s="460"/>
      <c r="C404" s="460"/>
      <c r="D404" s="460"/>
      <c r="E404" s="460"/>
      <c r="F404" s="460"/>
      <c r="G404" s="460"/>
      <c r="H404" s="460"/>
      <c r="I404" s="460"/>
      <c r="J404" s="460"/>
      <c r="K404" s="460"/>
      <c r="L404" s="460"/>
      <c r="M404" s="460"/>
      <c r="N404" s="460"/>
      <c r="O404" s="645"/>
      <c r="P404" s="460"/>
      <c r="Q404" s="460"/>
      <c r="R404" s="460"/>
      <c r="S404" s="645"/>
      <c r="T404" s="460"/>
      <c r="U404" s="460"/>
    </row>
    <row r="405">
      <c r="A405" s="460"/>
      <c r="B405" s="460"/>
      <c r="C405" s="460"/>
      <c r="D405" s="460"/>
      <c r="E405" s="460"/>
      <c r="F405" s="460"/>
      <c r="G405" s="460"/>
      <c r="H405" s="460"/>
      <c r="I405" s="460"/>
      <c r="J405" s="460"/>
      <c r="K405" s="460"/>
      <c r="L405" s="460"/>
      <c r="M405" s="460"/>
      <c r="N405" s="460"/>
      <c r="O405" s="645"/>
      <c r="P405" s="460"/>
      <c r="Q405" s="460"/>
      <c r="R405" s="460"/>
      <c r="S405" s="645"/>
      <c r="T405" s="460"/>
      <c r="U405" s="460"/>
    </row>
    <row r="406">
      <c r="A406" s="460"/>
      <c r="B406" s="460"/>
      <c r="C406" s="460"/>
      <c r="D406" s="460"/>
      <c r="E406" s="460"/>
      <c r="F406" s="460"/>
      <c r="G406" s="460"/>
      <c r="H406" s="460"/>
      <c r="I406" s="460"/>
      <c r="J406" s="460"/>
      <c r="K406" s="460"/>
      <c r="L406" s="460"/>
      <c r="M406" s="460"/>
      <c r="N406" s="460"/>
      <c r="O406" s="645"/>
      <c r="P406" s="460"/>
      <c r="Q406" s="460"/>
      <c r="R406" s="460"/>
      <c r="S406" s="645"/>
      <c r="T406" s="460"/>
      <c r="U406" s="460"/>
    </row>
    <row r="407">
      <c r="A407" s="460"/>
      <c r="B407" s="460"/>
      <c r="C407" s="460"/>
      <c r="D407" s="460"/>
      <c r="E407" s="460"/>
      <c r="F407" s="460"/>
      <c r="G407" s="460"/>
      <c r="H407" s="460"/>
      <c r="I407" s="460"/>
      <c r="J407" s="460"/>
      <c r="K407" s="460"/>
      <c r="L407" s="460"/>
      <c r="M407" s="460"/>
      <c r="N407" s="460"/>
      <c r="O407" s="645"/>
      <c r="P407" s="460"/>
      <c r="Q407" s="460"/>
      <c r="R407" s="460"/>
      <c r="S407" s="645"/>
      <c r="T407" s="460"/>
      <c r="U407" s="460"/>
    </row>
    <row r="408">
      <c r="A408" s="460"/>
      <c r="B408" s="460"/>
      <c r="C408" s="460"/>
      <c r="D408" s="460"/>
      <c r="E408" s="460"/>
      <c r="F408" s="460"/>
      <c r="G408" s="460"/>
      <c r="H408" s="460"/>
      <c r="I408" s="460"/>
      <c r="J408" s="460"/>
      <c r="K408" s="460"/>
      <c r="L408" s="460"/>
      <c r="M408" s="460"/>
      <c r="N408" s="460"/>
      <c r="O408" s="645"/>
      <c r="P408" s="460"/>
      <c r="Q408" s="460"/>
      <c r="R408" s="460"/>
      <c r="S408" s="645"/>
      <c r="T408" s="460"/>
      <c r="U408" s="460"/>
    </row>
    <row r="409">
      <c r="A409" s="460"/>
      <c r="B409" s="460"/>
      <c r="C409" s="460"/>
      <c r="D409" s="460"/>
      <c r="E409" s="460"/>
      <c r="F409" s="460"/>
      <c r="G409" s="460"/>
      <c r="H409" s="460"/>
      <c r="I409" s="460"/>
      <c r="J409" s="460"/>
      <c r="K409" s="460"/>
      <c r="L409" s="460"/>
      <c r="M409" s="460"/>
      <c r="N409" s="460"/>
      <c r="O409" s="645"/>
      <c r="P409" s="460"/>
      <c r="Q409" s="460"/>
      <c r="R409" s="460"/>
      <c r="S409" s="645"/>
      <c r="T409" s="460"/>
      <c r="U409" s="460"/>
    </row>
    <row r="410">
      <c r="A410" s="460"/>
      <c r="B410" s="460"/>
      <c r="C410" s="460"/>
      <c r="D410" s="460"/>
      <c r="E410" s="460"/>
      <c r="F410" s="460"/>
      <c r="G410" s="460"/>
      <c r="H410" s="460"/>
      <c r="I410" s="460"/>
      <c r="J410" s="460"/>
      <c r="K410" s="460"/>
      <c r="L410" s="460"/>
      <c r="M410" s="460"/>
      <c r="N410" s="460"/>
      <c r="O410" s="645"/>
      <c r="P410" s="460"/>
      <c r="Q410" s="460"/>
      <c r="R410" s="460"/>
      <c r="S410" s="645"/>
      <c r="T410" s="460"/>
      <c r="U410" s="460"/>
    </row>
    <row r="411">
      <c r="A411" s="460"/>
      <c r="B411" s="460"/>
      <c r="C411" s="460"/>
      <c r="D411" s="460"/>
      <c r="E411" s="460"/>
      <c r="F411" s="460"/>
      <c r="G411" s="460"/>
      <c r="H411" s="460"/>
      <c r="I411" s="460"/>
      <c r="J411" s="460"/>
      <c r="K411" s="460"/>
      <c r="L411" s="460"/>
      <c r="M411" s="460"/>
      <c r="N411" s="460"/>
      <c r="O411" s="645"/>
      <c r="P411" s="460"/>
      <c r="Q411" s="460"/>
      <c r="R411" s="460"/>
      <c r="S411" s="645"/>
      <c r="T411" s="460"/>
      <c r="U411" s="460"/>
    </row>
    <row r="412">
      <c r="A412" s="460"/>
      <c r="B412" s="460"/>
      <c r="C412" s="460"/>
      <c r="D412" s="460"/>
      <c r="E412" s="460"/>
      <c r="F412" s="460"/>
      <c r="G412" s="460"/>
      <c r="H412" s="460"/>
      <c r="I412" s="460"/>
      <c r="J412" s="460"/>
      <c r="K412" s="460"/>
      <c r="L412" s="460"/>
      <c r="M412" s="460"/>
      <c r="N412" s="460"/>
      <c r="O412" s="645"/>
      <c r="P412" s="460"/>
      <c r="Q412" s="460"/>
      <c r="R412" s="460"/>
      <c r="S412" s="645"/>
      <c r="T412" s="460"/>
      <c r="U412" s="460"/>
    </row>
    <row r="413">
      <c r="A413" s="460"/>
      <c r="B413" s="460"/>
      <c r="C413" s="460"/>
      <c r="D413" s="460"/>
      <c r="E413" s="460"/>
      <c r="F413" s="460"/>
      <c r="G413" s="460"/>
      <c r="H413" s="460"/>
      <c r="I413" s="460"/>
      <c r="J413" s="460"/>
      <c r="K413" s="460"/>
      <c r="L413" s="460"/>
      <c r="M413" s="460"/>
      <c r="N413" s="460"/>
      <c r="O413" s="645"/>
      <c r="P413" s="460"/>
      <c r="Q413" s="460"/>
      <c r="R413" s="460"/>
      <c r="S413" s="645"/>
      <c r="T413" s="460"/>
      <c r="U413" s="460"/>
    </row>
    <row r="414">
      <c r="A414" s="460"/>
      <c r="B414" s="460"/>
      <c r="C414" s="460"/>
      <c r="D414" s="460"/>
      <c r="E414" s="460"/>
      <c r="F414" s="460"/>
      <c r="G414" s="460"/>
      <c r="H414" s="460"/>
      <c r="I414" s="460"/>
      <c r="J414" s="460"/>
      <c r="K414" s="460"/>
      <c r="L414" s="460"/>
      <c r="M414" s="460"/>
      <c r="N414" s="460"/>
      <c r="O414" s="645"/>
      <c r="P414" s="460"/>
      <c r="Q414" s="460"/>
      <c r="R414" s="460"/>
      <c r="S414" s="645"/>
      <c r="T414" s="460"/>
      <c r="U414" s="460"/>
    </row>
    <row r="415">
      <c r="A415" s="460"/>
      <c r="B415" s="460"/>
      <c r="C415" s="460"/>
      <c r="D415" s="460"/>
      <c r="E415" s="460"/>
      <c r="F415" s="460"/>
      <c r="G415" s="460"/>
      <c r="H415" s="460"/>
      <c r="I415" s="460"/>
      <c r="J415" s="460"/>
      <c r="K415" s="460"/>
      <c r="L415" s="460"/>
      <c r="M415" s="460"/>
      <c r="N415" s="460"/>
      <c r="O415" s="645"/>
      <c r="P415" s="460"/>
      <c r="Q415" s="460"/>
      <c r="R415" s="460"/>
      <c r="S415" s="645"/>
      <c r="T415" s="460"/>
      <c r="U415" s="460"/>
    </row>
    <row r="416">
      <c r="A416" s="460"/>
      <c r="B416" s="460"/>
      <c r="C416" s="460"/>
      <c r="D416" s="460"/>
      <c r="E416" s="460"/>
      <c r="F416" s="460"/>
      <c r="G416" s="460"/>
      <c r="H416" s="460"/>
      <c r="I416" s="460"/>
      <c r="J416" s="460"/>
      <c r="K416" s="460"/>
      <c r="L416" s="460"/>
      <c r="M416" s="460"/>
      <c r="N416" s="460"/>
      <c r="O416" s="645"/>
      <c r="P416" s="460"/>
      <c r="Q416" s="460"/>
      <c r="R416" s="460"/>
      <c r="S416" s="645"/>
      <c r="T416" s="460"/>
      <c r="U416" s="460"/>
    </row>
    <row r="417">
      <c r="A417" s="460"/>
      <c r="B417" s="460"/>
      <c r="C417" s="460"/>
      <c r="D417" s="460"/>
      <c r="E417" s="460"/>
      <c r="F417" s="460"/>
      <c r="G417" s="460"/>
      <c r="H417" s="460"/>
      <c r="I417" s="460"/>
      <c r="J417" s="460"/>
      <c r="K417" s="460"/>
      <c r="L417" s="460"/>
      <c r="M417" s="460"/>
      <c r="N417" s="460"/>
      <c r="O417" s="645"/>
      <c r="P417" s="460"/>
      <c r="Q417" s="460"/>
      <c r="R417" s="460"/>
      <c r="S417" s="645"/>
      <c r="T417" s="460"/>
      <c r="U417" s="460"/>
    </row>
    <row r="418">
      <c r="A418" s="460"/>
      <c r="B418" s="460"/>
      <c r="C418" s="460"/>
      <c r="D418" s="460"/>
      <c r="E418" s="460"/>
      <c r="F418" s="460"/>
      <c r="G418" s="460"/>
      <c r="H418" s="460"/>
      <c r="I418" s="460"/>
      <c r="J418" s="460"/>
      <c r="K418" s="460"/>
      <c r="L418" s="460"/>
      <c r="M418" s="460"/>
      <c r="N418" s="460"/>
      <c r="O418" s="645"/>
      <c r="P418" s="460"/>
      <c r="Q418" s="460"/>
      <c r="R418" s="460"/>
      <c r="S418" s="645"/>
      <c r="T418" s="460"/>
      <c r="U418" s="460"/>
    </row>
    <row r="419">
      <c r="A419" s="460"/>
      <c r="B419" s="460"/>
      <c r="C419" s="460"/>
      <c r="D419" s="460"/>
      <c r="E419" s="460"/>
      <c r="F419" s="460"/>
      <c r="G419" s="460"/>
      <c r="H419" s="460"/>
      <c r="I419" s="460"/>
      <c r="J419" s="460"/>
      <c r="K419" s="460"/>
      <c r="L419" s="460"/>
      <c r="M419" s="460"/>
      <c r="N419" s="460"/>
      <c r="O419" s="645"/>
      <c r="P419" s="460"/>
      <c r="Q419" s="460"/>
      <c r="R419" s="460"/>
      <c r="S419" s="645"/>
      <c r="T419" s="460"/>
      <c r="U419" s="460"/>
    </row>
    <row r="420">
      <c r="A420" s="460"/>
      <c r="B420" s="460"/>
      <c r="C420" s="460"/>
      <c r="D420" s="460"/>
      <c r="E420" s="460"/>
      <c r="F420" s="460"/>
      <c r="G420" s="460"/>
      <c r="H420" s="460"/>
      <c r="I420" s="460"/>
      <c r="J420" s="460"/>
      <c r="K420" s="460"/>
      <c r="L420" s="460"/>
      <c r="M420" s="460"/>
      <c r="N420" s="460"/>
      <c r="O420" s="645"/>
      <c r="P420" s="460"/>
      <c r="Q420" s="460"/>
      <c r="R420" s="460"/>
      <c r="S420" s="645"/>
      <c r="T420" s="460"/>
      <c r="U420" s="460"/>
    </row>
    <row r="421">
      <c r="A421" s="460"/>
      <c r="B421" s="460"/>
      <c r="C421" s="460"/>
      <c r="D421" s="460"/>
      <c r="E421" s="460"/>
      <c r="F421" s="460"/>
      <c r="G421" s="460"/>
      <c r="H421" s="460"/>
      <c r="I421" s="460"/>
      <c r="J421" s="460"/>
      <c r="K421" s="460"/>
      <c r="L421" s="460"/>
      <c r="M421" s="460"/>
      <c r="N421" s="460"/>
      <c r="O421" s="645"/>
      <c r="P421" s="460"/>
      <c r="Q421" s="460"/>
      <c r="R421" s="460"/>
      <c r="S421" s="645"/>
      <c r="T421" s="460"/>
      <c r="U421" s="460"/>
    </row>
    <row r="422">
      <c r="A422" s="460"/>
      <c r="B422" s="460"/>
      <c r="C422" s="460"/>
      <c r="D422" s="460"/>
      <c r="E422" s="460"/>
      <c r="F422" s="460"/>
      <c r="G422" s="460"/>
      <c r="H422" s="460"/>
      <c r="I422" s="460"/>
      <c r="J422" s="460"/>
      <c r="K422" s="460"/>
      <c r="L422" s="460"/>
      <c r="M422" s="460"/>
      <c r="N422" s="460"/>
      <c r="O422" s="645"/>
      <c r="P422" s="460"/>
      <c r="Q422" s="460"/>
      <c r="R422" s="460"/>
      <c r="S422" s="645"/>
      <c r="T422" s="460"/>
      <c r="U422" s="460"/>
    </row>
    <row r="423">
      <c r="A423" s="460"/>
      <c r="B423" s="460"/>
      <c r="C423" s="460"/>
      <c r="D423" s="460"/>
      <c r="E423" s="460"/>
      <c r="F423" s="460"/>
      <c r="G423" s="460"/>
      <c r="H423" s="460"/>
      <c r="I423" s="460"/>
      <c r="J423" s="460"/>
      <c r="K423" s="460"/>
      <c r="L423" s="460"/>
      <c r="M423" s="460"/>
      <c r="N423" s="460"/>
      <c r="O423" s="645"/>
      <c r="P423" s="460"/>
      <c r="Q423" s="460"/>
      <c r="R423" s="460"/>
      <c r="S423" s="645"/>
      <c r="T423" s="460"/>
      <c r="U423" s="460"/>
    </row>
    <row r="424">
      <c r="A424" s="460"/>
      <c r="B424" s="460"/>
      <c r="C424" s="460"/>
      <c r="D424" s="460"/>
      <c r="E424" s="460"/>
      <c r="F424" s="460"/>
      <c r="G424" s="460"/>
      <c r="H424" s="460"/>
      <c r="I424" s="460"/>
      <c r="J424" s="460"/>
      <c r="K424" s="460"/>
      <c r="L424" s="460"/>
      <c r="M424" s="460"/>
      <c r="N424" s="460"/>
      <c r="O424" s="645"/>
      <c r="P424" s="460"/>
      <c r="Q424" s="460"/>
      <c r="R424" s="460"/>
      <c r="S424" s="645"/>
      <c r="T424" s="460"/>
      <c r="U424" s="460"/>
    </row>
    <row r="425">
      <c r="A425" s="460"/>
      <c r="B425" s="460"/>
      <c r="C425" s="460"/>
      <c r="D425" s="460"/>
      <c r="E425" s="460"/>
      <c r="F425" s="460"/>
      <c r="G425" s="460"/>
      <c r="H425" s="460"/>
      <c r="I425" s="460"/>
      <c r="J425" s="460"/>
      <c r="K425" s="460"/>
      <c r="L425" s="460"/>
      <c r="M425" s="460"/>
      <c r="N425" s="460"/>
      <c r="O425" s="645"/>
      <c r="P425" s="460"/>
      <c r="Q425" s="460"/>
      <c r="R425" s="460"/>
      <c r="S425" s="645"/>
      <c r="T425" s="460"/>
      <c r="U425" s="460"/>
    </row>
    <row r="426">
      <c r="A426" s="460"/>
      <c r="B426" s="460"/>
      <c r="C426" s="460"/>
      <c r="D426" s="460"/>
      <c r="E426" s="460"/>
      <c r="F426" s="460"/>
      <c r="G426" s="460"/>
      <c r="H426" s="460"/>
      <c r="I426" s="460"/>
      <c r="J426" s="460"/>
      <c r="K426" s="460"/>
      <c r="L426" s="460"/>
      <c r="M426" s="460"/>
      <c r="N426" s="460"/>
      <c r="O426" s="645"/>
      <c r="P426" s="460"/>
      <c r="Q426" s="460"/>
      <c r="R426" s="460"/>
      <c r="S426" s="645"/>
      <c r="T426" s="460"/>
      <c r="U426" s="460"/>
    </row>
    <row r="427">
      <c r="A427" s="460"/>
      <c r="B427" s="460"/>
      <c r="C427" s="460"/>
      <c r="D427" s="460"/>
      <c r="E427" s="460"/>
      <c r="F427" s="460"/>
      <c r="G427" s="460"/>
      <c r="H427" s="460"/>
      <c r="I427" s="460"/>
      <c r="J427" s="460"/>
      <c r="K427" s="460"/>
      <c r="L427" s="460"/>
      <c r="M427" s="460"/>
      <c r="N427" s="460"/>
      <c r="O427" s="645"/>
      <c r="P427" s="460"/>
      <c r="Q427" s="460"/>
      <c r="R427" s="460"/>
      <c r="S427" s="645"/>
      <c r="T427" s="460"/>
      <c r="U427" s="460"/>
    </row>
    <row r="428">
      <c r="A428" s="460"/>
      <c r="B428" s="460"/>
      <c r="C428" s="460"/>
      <c r="D428" s="460"/>
      <c r="E428" s="460"/>
      <c r="F428" s="460"/>
      <c r="G428" s="460"/>
      <c r="H428" s="460"/>
      <c r="I428" s="460"/>
      <c r="J428" s="460"/>
      <c r="K428" s="460"/>
      <c r="L428" s="460"/>
      <c r="M428" s="460"/>
      <c r="N428" s="460"/>
      <c r="O428" s="645"/>
      <c r="P428" s="460"/>
      <c r="Q428" s="460"/>
      <c r="R428" s="460"/>
      <c r="S428" s="645"/>
      <c r="T428" s="460"/>
      <c r="U428" s="460"/>
    </row>
    <row r="429">
      <c r="A429" s="460"/>
      <c r="B429" s="460"/>
      <c r="C429" s="460"/>
      <c r="D429" s="460"/>
      <c r="E429" s="460"/>
      <c r="F429" s="460"/>
      <c r="G429" s="460"/>
      <c r="H429" s="460"/>
      <c r="I429" s="460"/>
      <c r="J429" s="460"/>
      <c r="K429" s="460"/>
      <c r="L429" s="460"/>
      <c r="M429" s="460"/>
      <c r="N429" s="460"/>
      <c r="O429" s="645"/>
      <c r="P429" s="460"/>
      <c r="Q429" s="460"/>
      <c r="R429" s="460"/>
      <c r="S429" s="645"/>
      <c r="T429" s="460"/>
      <c r="U429" s="460"/>
    </row>
    <row r="430">
      <c r="A430" s="460"/>
      <c r="B430" s="460"/>
      <c r="C430" s="460"/>
      <c r="D430" s="460"/>
      <c r="E430" s="460"/>
      <c r="F430" s="460"/>
      <c r="G430" s="460"/>
      <c r="H430" s="460"/>
      <c r="I430" s="460"/>
      <c r="J430" s="460"/>
      <c r="K430" s="460"/>
      <c r="L430" s="460"/>
      <c r="M430" s="460"/>
      <c r="N430" s="460"/>
      <c r="O430" s="645"/>
      <c r="P430" s="460"/>
      <c r="Q430" s="460"/>
      <c r="R430" s="460"/>
      <c r="S430" s="645"/>
      <c r="T430" s="460"/>
      <c r="U430" s="460"/>
    </row>
    <row r="431">
      <c r="A431" s="460"/>
      <c r="B431" s="460"/>
      <c r="C431" s="460"/>
      <c r="D431" s="460"/>
      <c r="E431" s="460"/>
      <c r="F431" s="460"/>
      <c r="G431" s="460"/>
      <c r="H431" s="460"/>
      <c r="I431" s="460"/>
      <c r="J431" s="460"/>
      <c r="K431" s="460"/>
      <c r="L431" s="460"/>
      <c r="M431" s="460"/>
      <c r="N431" s="460"/>
      <c r="O431" s="645"/>
      <c r="P431" s="460"/>
      <c r="Q431" s="460"/>
      <c r="R431" s="460"/>
      <c r="S431" s="645"/>
      <c r="T431" s="460"/>
      <c r="U431" s="460"/>
    </row>
    <row r="432">
      <c r="A432" s="460"/>
      <c r="B432" s="460"/>
      <c r="C432" s="460"/>
      <c r="D432" s="460"/>
      <c r="E432" s="460"/>
      <c r="F432" s="460"/>
      <c r="G432" s="460"/>
      <c r="H432" s="460"/>
      <c r="I432" s="460"/>
      <c r="J432" s="460"/>
      <c r="K432" s="460"/>
      <c r="L432" s="460"/>
      <c r="M432" s="460"/>
      <c r="N432" s="460"/>
      <c r="O432" s="645"/>
      <c r="P432" s="460"/>
      <c r="Q432" s="460"/>
      <c r="R432" s="460"/>
      <c r="S432" s="645"/>
      <c r="T432" s="460"/>
      <c r="U432" s="460"/>
    </row>
    <row r="433">
      <c r="A433" s="460"/>
      <c r="B433" s="460"/>
      <c r="C433" s="460"/>
      <c r="D433" s="460"/>
      <c r="E433" s="460"/>
      <c r="F433" s="460"/>
      <c r="G433" s="460"/>
      <c r="H433" s="460"/>
      <c r="I433" s="460"/>
      <c r="J433" s="460"/>
      <c r="K433" s="460"/>
      <c r="L433" s="460"/>
      <c r="M433" s="460"/>
      <c r="N433" s="460"/>
      <c r="O433" s="645"/>
      <c r="P433" s="460"/>
      <c r="Q433" s="460"/>
      <c r="R433" s="460"/>
      <c r="S433" s="645"/>
      <c r="T433" s="460"/>
      <c r="U433" s="460"/>
    </row>
    <row r="434">
      <c r="A434" s="460"/>
      <c r="B434" s="460"/>
      <c r="C434" s="460"/>
      <c r="D434" s="460"/>
      <c r="E434" s="460"/>
      <c r="F434" s="460"/>
      <c r="G434" s="460"/>
      <c r="H434" s="460"/>
      <c r="I434" s="460"/>
      <c r="J434" s="460"/>
      <c r="K434" s="460"/>
      <c r="L434" s="460"/>
      <c r="M434" s="460"/>
      <c r="N434" s="460"/>
      <c r="O434" s="645"/>
      <c r="P434" s="460"/>
      <c r="Q434" s="460"/>
      <c r="R434" s="460"/>
      <c r="S434" s="645"/>
      <c r="T434" s="460"/>
      <c r="U434" s="460"/>
    </row>
    <row r="435">
      <c r="A435" s="460"/>
      <c r="B435" s="460"/>
      <c r="C435" s="460"/>
      <c r="D435" s="460"/>
      <c r="E435" s="460"/>
      <c r="F435" s="460"/>
      <c r="G435" s="460"/>
      <c r="H435" s="460"/>
      <c r="I435" s="460"/>
      <c r="J435" s="460"/>
      <c r="K435" s="460"/>
      <c r="L435" s="460"/>
      <c r="M435" s="460"/>
      <c r="N435" s="460"/>
      <c r="O435" s="645"/>
      <c r="P435" s="460"/>
      <c r="Q435" s="460"/>
      <c r="R435" s="460"/>
      <c r="S435" s="645"/>
      <c r="T435" s="460"/>
      <c r="U435" s="460"/>
    </row>
    <row r="436">
      <c r="A436" s="460"/>
      <c r="B436" s="460"/>
      <c r="C436" s="460"/>
      <c r="D436" s="460"/>
      <c r="E436" s="460"/>
      <c r="F436" s="460"/>
      <c r="G436" s="460"/>
      <c r="H436" s="460"/>
      <c r="I436" s="460"/>
      <c r="J436" s="460"/>
      <c r="K436" s="460"/>
      <c r="L436" s="460"/>
      <c r="M436" s="460"/>
      <c r="N436" s="460"/>
      <c r="O436" s="645"/>
      <c r="P436" s="460"/>
      <c r="Q436" s="460"/>
      <c r="R436" s="460"/>
      <c r="S436" s="645"/>
      <c r="T436" s="460"/>
      <c r="U436" s="460"/>
    </row>
    <row r="437">
      <c r="A437" s="460"/>
      <c r="B437" s="460"/>
      <c r="C437" s="460"/>
      <c r="D437" s="460"/>
      <c r="E437" s="460"/>
      <c r="F437" s="460"/>
      <c r="G437" s="460"/>
      <c r="H437" s="460"/>
      <c r="I437" s="460"/>
      <c r="J437" s="460"/>
      <c r="K437" s="460"/>
      <c r="L437" s="460"/>
      <c r="M437" s="460"/>
      <c r="N437" s="460"/>
      <c r="O437" s="645"/>
      <c r="P437" s="460"/>
      <c r="Q437" s="460"/>
      <c r="R437" s="460"/>
      <c r="S437" s="645"/>
      <c r="T437" s="460"/>
      <c r="U437" s="460"/>
    </row>
    <row r="438">
      <c r="A438" s="460"/>
      <c r="B438" s="460"/>
      <c r="C438" s="460"/>
      <c r="D438" s="460"/>
      <c r="E438" s="460"/>
      <c r="F438" s="460"/>
      <c r="G438" s="460"/>
      <c r="H438" s="460"/>
      <c r="I438" s="460"/>
      <c r="J438" s="460"/>
      <c r="K438" s="460"/>
      <c r="L438" s="460"/>
      <c r="M438" s="460"/>
      <c r="N438" s="460"/>
      <c r="O438" s="645"/>
      <c r="P438" s="460"/>
      <c r="Q438" s="460"/>
      <c r="R438" s="460"/>
      <c r="S438" s="645"/>
      <c r="T438" s="460"/>
      <c r="U438" s="460"/>
    </row>
    <row r="439">
      <c r="A439" s="460"/>
      <c r="B439" s="460"/>
      <c r="C439" s="460"/>
      <c r="D439" s="460"/>
      <c r="E439" s="460"/>
      <c r="F439" s="460"/>
      <c r="G439" s="460"/>
      <c r="H439" s="460"/>
      <c r="I439" s="460"/>
      <c r="J439" s="460"/>
      <c r="K439" s="460"/>
      <c r="L439" s="460"/>
      <c r="M439" s="460"/>
      <c r="N439" s="460"/>
      <c r="O439" s="645"/>
      <c r="P439" s="460"/>
      <c r="Q439" s="460"/>
      <c r="R439" s="460"/>
      <c r="S439" s="645"/>
      <c r="T439" s="460"/>
      <c r="U439" s="460"/>
    </row>
    <row r="440">
      <c r="A440" s="460"/>
      <c r="B440" s="460"/>
      <c r="C440" s="460"/>
      <c r="D440" s="460"/>
      <c r="E440" s="460"/>
      <c r="F440" s="460"/>
      <c r="G440" s="460"/>
      <c r="H440" s="460"/>
      <c r="I440" s="460"/>
      <c r="J440" s="460"/>
      <c r="K440" s="460"/>
      <c r="L440" s="460"/>
      <c r="M440" s="460"/>
      <c r="N440" s="460"/>
      <c r="O440" s="645"/>
      <c r="P440" s="460"/>
      <c r="Q440" s="460"/>
      <c r="R440" s="460"/>
      <c r="S440" s="645"/>
      <c r="T440" s="460"/>
      <c r="U440" s="460"/>
    </row>
    <row r="441">
      <c r="A441" s="460"/>
      <c r="B441" s="460"/>
      <c r="C441" s="460"/>
      <c r="D441" s="460"/>
      <c r="E441" s="460"/>
      <c r="F441" s="460"/>
      <c r="G441" s="460"/>
      <c r="H441" s="460"/>
      <c r="I441" s="460"/>
      <c r="J441" s="460"/>
      <c r="K441" s="460"/>
      <c r="L441" s="460"/>
      <c r="M441" s="460"/>
      <c r="N441" s="460"/>
      <c r="O441" s="645"/>
      <c r="P441" s="460"/>
      <c r="Q441" s="460"/>
      <c r="R441" s="460"/>
      <c r="S441" s="645"/>
      <c r="T441" s="460"/>
      <c r="U441" s="460"/>
    </row>
    <row r="442">
      <c r="A442" s="460"/>
      <c r="B442" s="460"/>
      <c r="C442" s="460"/>
      <c r="D442" s="460"/>
      <c r="E442" s="460"/>
      <c r="F442" s="460"/>
      <c r="G442" s="460"/>
      <c r="H442" s="460"/>
      <c r="I442" s="460"/>
      <c r="J442" s="460"/>
      <c r="K442" s="460"/>
      <c r="L442" s="460"/>
      <c r="M442" s="460"/>
      <c r="N442" s="460"/>
      <c r="O442" s="645"/>
      <c r="P442" s="460"/>
      <c r="Q442" s="460"/>
      <c r="R442" s="460"/>
      <c r="S442" s="645"/>
      <c r="T442" s="460"/>
      <c r="U442" s="460"/>
    </row>
    <row r="443">
      <c r="A443" s="460"/>
      <c r="B443" s="460"/>
      <c r="C443" s="460"/>
      <c r="D443" s="460"/>
      <c r="E443" s="460"/>
      <c r="F443" s="460"/>
      <c r="G443" s="460"/>
      <c r="H443" s="460"/>
      <c r="I443" s="460"/>
      <c r="J443" s="460"/>
      <c r="K443" s="460"/>
      <c r="L443" s="460"/>
      <c r="M443" s="460"/>
      <c r="N443" s="460"/>
      <c r="O443" s="645"/>
      <c r="P443" s="460"/>
      <c r="Q443" s="460"/>
      <c r="R443" s="460"/>
      <c r="S443" s="645"/>
      <c r="T443" s="460"/>
      <c r="U443" s="460"/>
    </row>
    <row r="444">
      <c r="A444" s="460"/>
      <c r="B444" s="460"/>
      <c r="C444" s="460"/>
      <c r="D444" s="460"/>
      <c r="E444" s="460"/>
      <c r="F444" s="460"/>
      <c r="G444" s="460"/>
      <c r="H444" s="460"/>
      <c r="I444" s="460"/>
      <c r="J444" s="460"/>
      <c r="K444" s="460"/>
      <c r="L444" s="460"/>
      <c r="M444" s="460"/>
      <c r="N444" s="460"/>
      <c r="O444" s="645"/>
      <c r="P444" s="460"/>
      <c r="Q444" s="460"/>
      <c r="R444" s="460"/>
      <c r="S444" s="645"/>
      <c r="T444" s="460"/>
      <c r="U444" s="460"/>
    </row>
    <row r="445">
      <c r="A445" s="460"/>
      <c r="B445" s="460"/>
      <c r="C445" s="460"/>
      <c r="D445" s="460"/>
      <c r="E445" s="460"/>
      <c r="F445" s="460"/>
      <c r="G445" s="460"/>
      <c r="H445" s="460"/>
      <c r="I445" s="460"/>
      <c r="J445" s="460"/>
      <c r="K445" s="460"/>
      <c r="L445" s="460"/>
      <c r="M445" s="460"/>
      <c r="N445" s="460"/>
      <c r="O445" s="645"/>
      <c r="P445" s="460"/>
      <c r="Q445" s="460"/>
      <c r="R445" s="460"/>
      <c r="S445" s="645"/>
      <c r="T445" s="460"/>
      <c r="U445" s="460"/>
    </row>
    <row r="446">
      <c r="A446" s="460"/>
      <c r="B446" s="460"/>
      <c r="C446" s="460"/>
      <c r="D446" s="460"/>
      <c r="E446" s="460"/>
      <c r="F446" s="460"/>
      <c r="G446" s="460"/>
      <c r="H446" s="460"/>
      <c r="I446" s="460"/>
      <c r="J446" s="460"/>
      <c r="K446" s="460"/>
      <c r="L446" s="460"/>
      <c r="M446" s="460"/>
      <c r="N446" s="460"/>
      <c r="O446" s="645"/>
      <c r="P446" s="460"/>
      <c r="Q446" s="460"/>
      <c r="R446" s="460"/>
      <c r="S446" s="645"/>
      <c r="T446" s="460"/>
      <c r="U446" s="460"/>
    </row>
    <row r="447">
      <c r="A447" s="460"/>
      <c r="B447" s="460"/>
      <c r="C447" s="460"/>
      <c r="D447" s="460"/>
      <c r="E447" s="460"/>
      <c r="F447" s="460"/>
      <c r="G447" s="460"/>
      <c r="H447" s="460"/>
      <c r="I447" s="460"/>
      <c r="J447" s="460"/>
      <c r="K447" s="460"/>
      <c r="L447" s="460"/>
      <c r="M447" s="460"/>
      <c r="N447" s="460"/>
      <c r="O447" s="645"/>
      <c r="P447" s="460"/>
      <c r="Q447" s="460"/>
      <c r="R447" s="460"/>
      <c r="S447" s="645"/>
      <c r="T447" s="460"/>
      <c r="U447" s="460"/>
    </row>
    <row r="448">
      <c r="A448" s="460"/>
      <c r="B448" s="460"/>
      <c r="C448" s="460"/>
      <c r="D448" s="460"/>
      <c r="E448" s="460"/>
      <c r="F448" s="460"/>
      <c r="G448" s="460"/>
      <c r="H448" s="460"/>
      <c r="I448" s="460"/>
      <c r="J448" s="460"/>
      <c r="K448" s="460"/>
      <c r="L448" s="460"/>
      <c r="M448" s="460"/>
      <c r="N448" s="460"/>
      <c r="O448" s="645"/>
      <c r="P448" s="460"/>
      <c r="Q448" s="460"/>
      <c r="R448" s="460"/>
      <c r="S448" s="645"/>
      <c r="T448" s="460"/>
      <c r="U448" s="460"/>
    </row>
    <row r="449">
      <c r="A449" s="460"/>
      <c r="B449" s="460"/>
      <c r="C449" s="460"/>
      <c r="D449" s="460"/>
      <c r="E449" s="460"/>
      <c r="F449" s="460"/>
      <c r="G449" s="460"/>
      <c r="H449" s="460"/>
      <c r="I449" s="460"/>
      <c r="J449" s="460"/>
      <c r="K449" s="460"/>
      <c r="L449" s="460"/>
      <c r="M449" s="460"/>
      <c r="N449" s="460"/>
      <c r="O449" s="645"/>
      <c r="P449" s="460"/>
      <c r="Q449" s="460"/>
      <c r="R449" s="460"/>
      <c r="S449" s="645"/>
      <c r="T449" s="460"/>
      <c r="U449" s="460"/>
    </row>
    <row r="450">
      <c r="A450" s="460"/>
      <c r="B450" s="460"/>
      <c r="C450" s="460"/>
      <c r="D450" s="460"/>
      <c r="E450" s="460"/>
      <c r="F450" s="460"/>
      <c r="G450" s="460"/>
      <c r="H450" s="460"/>
      <c r="I450" s="460"/>
      <c r="J450" s="460"/>
      <c r="K450" s="460"/>
      <c r="L450" s="460"/>
      <c r="M450" s="460"/>
      <c r="N450" s="460"/>
      <c r="O450" s="645"/>
      <c r="P450" s="460"/>
      <c r="Q450" s="460"/>
      <c r="R450" s="460"/>
      <c r="S450" s="645"/>
      <c r="T450" s="460"/>
      <c r="U450" s="460"/>
    </row>
    <row r="451">
      <c r="A451" s="460"/>
      <c r="B451" s="460"/>
      <c r="C451" s="460"/>
      <c r="D451" s="460"/>
      <c r="E451" s="460"/>
      <c r="F451" s="460"/>
      <c r="G451" s="460"/>
      <c r="H451" s="460"/>
      <c r="I451" s="460"/>
      <c r="J451" s="460"/>
      <c r="K451" s="460"/>
      <c r="L451" s="460"/>
      <c r="M451" s="460"/>
      <c r="N451" s="460"/>
      <c r="O451" s="645"/>
      <c r="P451" s="460"/>
      <c r="Q451" s="460"/>
      <c r="R451" s="460"/>
      <c r="S451" s="645"/>
      <c r="T451" s="460"/>
      <c r="U451" s="460"/>
    </row>
    <row r="452">
      <c r="A452" s="460"/>
      <c r="B452" s="460"/>
      <c r="C452" s="460"/>
      <c r="D452" s="460"/>
      <c r="E452" s="460"/>
      <c r="F452" s="460"/>
      <c r="G452" s="460"/>
      <c r="H452" s="460"/>
      <c r="I452" s="460"/>
      <c r="J452" s="460"/>
      <c r="K452" s="460"/>
      <c r="L452" s="460"/>
      <c r="M452" s="460"/>
      <c r="N452" s="460"/>
      <c r="O452" s="645"/>
      <c r="P452" s="460"/>
      <c r="Q452" s="460"/>
      <c r="R452" s="460"/>
      <c r="S452" s="645"/>
      <c r="T452" s="460"/>
      <c r="U452" s="460"/>
    </row>
    <row r="453">
      <c r="A453" s="460"/>
      <c r="B453" s="460"/>
      <c r="C453" s="460"/>
      <c r="D453" s="460"/>
      <c r="E453" s="460"/>
      <c r="F453" s="460"/>
      <c r="G453" s="460"/>
      <c r="H453" s="460"/>
      <c r="I453" s="460"/>
      <c r="J453" s="460"/>
      <c r="K453" s="460"/>
      <c r="L453" s="460"/>
      <c r="M453" s="460"/>
      <c r="N453" s="460"/>
      <c r="O453" s="645"/>
      <c r="P453" s="460"/>
      <c r="Q453" s="460"/>
      <c r="R453" s="460"/>
      <c r="S453" s="645"/>
      <c r="T453" s="460"/>
      <c r="U453" s="460"/>
    </row>
    <row r="454">
      <c r="A454" s="460"/>
      <c r="B454" s="460"/>
      <c r="C454" s="460"/>
      <c r="D454" s="460"/>
      <c r="E454" s="460"/>
      <c r="F454" s="460"/>
      <c r="G454" s="460"/>
      <c r="H454" s="460"/>
      <c r="I454" s="460"/>
      <c r="J454" s="460"/>
      <c r="K454" s="460"/>
      <c r="L454" s="460"/>
      <c r="M454" s="460"/>
      <c r="N454" s="460"/>
      <c r="O454" s="645"/>
      <c r="P454" s="460"/>
      <c r="Q454" s="460"/>
      <c r="R454" s="460"/>
      <c r="S454" s="645"/>
      <c r="T454" s="460"/>
      <c r="U454" s="460"/>
    </row>
    <row r="455">
      <c r="A455" s="460"/>
      <c r="B455" s="460"/>
      <c r="C455" s="460"/>
      <c r="D455" s="460"/>
      <c r="E455" s="460"/>
      <c r="F455" s="460"/>
      <c r="G455" s="460"/>
      <c r="H455" s="460"/>
      <c r="I455" s="460"/>
      <c r="J455" s="460"/>
      <c r="K455" s="460"/>
      <c r="L455" s="460"/>
      <c r="M455" s="460"/>
      <c r="N455" s="460"/>
      <c r="O455" s="645"/>
      <c r="P455" s="460"/>
      <c r="Q455" s="460"/>
      <c r="R455" s="460"/>
      <c r="S455" s="645"/>
      <c r="T455" s="460"/>
      <c r="U455" s="460"/>
    </row>
    <row r="456">
      <c r="A456" s="460"/>
      <c r="B456" s="460"/>
      <c r="C456" s="460"/>
      <c r="D456" s="460"/>
      <c r="E456" s="460"/>
      <c r="F456" s="460"/>
      <c r="G456" s="460"/>
      <c r="H456" s="460"/>
      <c r="I456" s="460"/>
      <c r="J456" s="460"/>
      <c r="K456" s="460"/>
      <c r="L456" s="460"/>
      <c r="M456" s="460"/>
      <c r="N456" s="460"/>
      <c r="O456" s="645"/>
      <c r="P456" s="460"/>
      <c r="Q456" s="460"/>
      <c r="R456" s="460"/>
      <c r="S456" s="645"/>
      <c r="T456" s="460"/>
      <c r="U456" s="460"/>
    </row>
    <row r="457">
      <c r="A457" s="460"/>
      <c r="B457" s="460"/>
      <c r="C457" s="460"/>
      <c r="D457" s="460"/>
      <c r="E457" s="460"/>
      <c r="F457" s="460"/>
      <c r="G457" s="460"/>
      <c r="H457" s="460"/>
      <c r="I457" s="460"/>
      <c r="J457" s="460"/>
      <c r="K457" s="460"/>
      <c r="L457" s="460"/>
      <c r="M457" s="460"/>
      <c r="N457" s="460"/>
      <c r="O457" s="645"/>
      <c r="P457" s="460"/>
      <c r="Q457" s="460"/>
      <c r="R457" s="460"/>
      <c r="S457" s="645"/>
      <c r="T457" s="460"/>
      <c r="U457" s="460"/>
    </row>
    <row r="458">
      <c r="A458" s="460"/>
      <c r="B458" s="460"/>
      <c r="C458" s="460"/>
      <c r="D458" s="460"/>
      <c r="E458" s="460"/>
      <c r="F458" s="460"/>
      <c r="G458" s="460"/>
      <c r="H458" s="460"/>
      <c r="I458" s="460"/>
      <c r="J458" s="460"/>
      <c r="K458" s="460"/>
      <c r="L458" s="460"/>
      <c r="M458" s="460"/>
      <c r="N458" s="460"/>
      <c r="O458" s="645"/>
      <c r="P458" s="460"/>
      <c r="Q458" s="460"/>
      <c r="R458" s="460"/>
      <c r="S458" s="645"/>
      <c r="T458" s="460"/>
      <c r="U458" s="460"/>
    </row>
    <row r="459">
      <c r="A459" s="460"/>
      <c r="B459" s="460"/>
      <c r="C459" s="460"/>
      <c r="D459" s="460"/>
      <c r="E459" s="460"/>
      <c r="F459" s="460"/>
      <c r="G459" s="460"/>
      <c r="H459" s="460"/>
      <c r="I459" s="460"/>
      <c r="J459" s="460"/>
      <c r="K459" s="460"/>
      <c r="L459" s="460"/>
      <c r="M459" s="460"/>
      <c r="N459" s="460"/>
      <c r="O459" s="645"/>
      <c r="P459" s="460"/>
      <c r="Q459" s="460"/>
      <c r="R459" s="460"/>
      <c r="S459" s="645"/>
      <c r="T459" s="460"/>
      <c r="U459" s="460"/>
    </row>
    <row r="460">
      <c r="A460" s="460"/>
      <c r="B460" s="460"/>
      <c r="C460" s="460"/>
      <c r="D460" s="460"/>
      <c r="E460" s="460"/>
      <c r="F460" s="460"/>
      <c r="G460" s="460"/>
      <c r="H460" s="460"/>
      <c r="I460" s="460"/>
      <c r="J460" s="460"/>
      <c r="K460" s="460"/>
      <c r="L460" s="460"/>
      <c r="M460" s="460"/>
      <c r="N460" s="460"/>
      <c r="O460" s="645"/>
      <c r="P460" s="460"/>
      <c r="Q460" s="460"/>
      <c r="R460" s="460"/>
      <c r="S460" s="645"/>
      <c r="T460" s="460"/>
      <c r="U460" s="460"/>
    </row>
    <row r="461">
      <c r="A461" s="460"/>
      <c r="B461" s="460"/>
      <c r="C461" s="460"/>
      <c r="D461" s="460"/>
      <c r="E461" s="460"/>
      <c r="F461" s="460"/>
      <c r="G461" s="460"/>
      <c r="H461" s="460"/>
      <c r="I461" s="460"/>
      <c r="J461" s="460"/>
      <c r="K461" s="460"/>
      <c r="L461" s="460"/>
      <c r="M461" s="460"/>
      <c r="N461" s="460"/>
      <c r="O461" s="645"/>
      <c r="P461" s="460"/>
      <c r="Q461" s="460"/>
      <c r="R461" s="460"/>
      <c r="S461" s="645"/>
      <c r="T461" s="460"/>
      <c r="U461" s="460"/>
    </row>
    <row r="462">
      <c r="A462" s="460"/>
      <c r="B462" s="460"/>
      <c r="C462" s="460"/>
      <c r="D462" s="460"/>
      <c r="E462" s="460"/>
      <c r="F462" s="460"/>
      <c r="G462" s="460"/>
      <c r="H462" s="460"/>
      <c r="I462" s="460"/>
      <c r="J462" s="460"/>
      <c r="K462" s="460"/>
      <c r="L462" s="460"/>
      <c r="M462" s="460"/>
      <c r="N462" s="460"/>
      <c r="O462" s="645"/>
      <c r="P462" s="460"/>
      <c r="Q462" s="460"/>
      <c r="R462" s="460"/>
      <c r="S462" s="645"/>
      <c r="T462" s="460"/>
      <c r="U462" s="460"/>
    </row>
    <row r="463">
      <c r="A463" s="460"/>
      <c r="B463" s="460"/>
      <c r="C463" s="460"/>
      <c r="D463" s="460"/>
      <c r="E463" s="460"/>
      <c r="F463" s="460"/>
      <c r="G463" s="460"/>
      <c r="H463" s="460"/>
      <c r="I463" s="460"/>
      <c r="J463" s="460"/>
      <c r="K463" s="460"/>
      <c r="L463" s="460"/>
      <c r="M463" s="460"/>
      <c r="N463" s="460"/>
      <c r="O463" s="645"/>
      <c r="P463" s="460"/>
      <c r="Q463" s="460"/>
      <c r="R463" s="460"/>
      <c r="S463" s="645"/>
      <c r="T463" s="460"/>
      <c r="U463" s="460"/>
    </row>
    <row r="464">
      <c r="A464" s="460"/>
      <c r="B464" s="460"/>
      <c r="C464" s="460"/>
      <c r="D464" s="460"/>
      <c r="E464" s="460"/>
      <c r="F464" s="460"/>
      <c r="G464" s="460"/>
      <c r="H464" s="460"/>
      <c r="I464" s="460"/>
      <c r="J464" s="460"/>
      <c r="K464" s="460"/>
      <c r="L464" s="460"/>
      <c r="M464" s="460"/>
      <c r="N464" s="460"/>
      <c r="O464" s="645"/>
      <c r="P464" s="460"/>
      <c r="Q464" s="460"/>
      <c r="R464" s="460"/>
      <c r="S464" s="645"/>
      <c r="T464" s="460"/>
      <c r="U464" s="460"/>
    </row>
    <row r="465">
      <c r="A465" s="460"/>
      <c r="B465" s="460"/>
      <c r="C465" s="460"/>
      <c r="D465" s="460"/>
      <c r="E465" s="460"/>
      <c r="F465" s="460"/>
      <c r="G465" s="460"/>
      <c r="H465" s="460"/>
      <c r="I465" s="460"/>
      <c r="J465" s="460"/>
      <c r="K465" s="460"/>
      <c r="L465" s="460"/>
      <c r="M465" s="460"/>
      <c r="N465" s="460"/>
      <c r="O465" s="645"/>
      <c r="P465" s="460"/>
      <c r="Q465" s="460"/>
      <c r="R465" s="460"/>
      <c r="S465" s="645"/>
      <c r="T465" s="460"/>
      <c r="U465" s="460"/>
    </row>
    <row r="466">
      <c r="A466" s="460"/>
      <c r="B466" s="460"/>
      <c r="C466" s="460"/>
      <c r="D466" s="460"/>
      <c r="E466" s="460"/>
      <c r="F466" s="460"/>
      <c r="G466" s="460"/>
      <c r="H466" s="460"/>
      <c r="I466" s="460"/>
      <c r="J466" s="460"/>
      <c r="K466" s="460"/>
      <c r="L466" s="460"/>
      <c r="M466" s="460"/>
      <c r="N466" s="460"/>
      <c r="O466" s="645"/>
      <c r="P466" s="460"/>
      <c r="Q466" s="460"/>
      <c r="R466" s="460"/>
      <c r="S466" s="645"/>
      <c r="T466" s="460"/>
      <c r="U466" s="460"/>
    </row>
    <row r="467">
      <c r="A467" s="460"/>
      <c r="B467" s="460"/>
      <c r="C467" s="460"/>
      <c r="D467" s="460"/>
      <c r="E467" s="460"/>
      <c r="F467" s="460"/>
      <c r="G467" s="460"/>
      <c r="H467" s="460"/>
      <c r="I467" s="460"/>
      <c r="J467" s="460"/>
      <c r="K467" s="460"/>
      <c r="L467" s="460"/>
      <c r="M467" s="460"/>
      <c r="N467" s="460"/>
      <c r="O467" s="645"/>
      <c r="P467" s="460"/>
      <c r="Q467" s="460"/>
      <c r="R467" s="460"/>
      <c r="S467" s="645"/>
      <c r="T467" s="460"/>
      <c r="U467" s="460"/>
    </row>
    <row r="468">
      <c r="A468" s="460"/>
      <c r="B468" s="460"/>
      <c r="C468" s="460"/>
      <c r="D468" s="460"/>
      <c r="E468" s="460"/>
      <c r="F468" s="460"/>
      <c r="G468" s="460"/>
      <c r="H468" s="460"/>
      <c r="I468" s="460"/>
      <c r="J468" s="460"/>
      <c r="K468" s="460"/>
      <c r="L468" s="460"/>
      <c r="M468" s="460"/>
      <c r="N468" s="460"/>
      <c r="O468" s="645"/>
      <c r="P468" s="460"/>
      <c r="Q468" s="460"/>
      <c r="R468" s="460"/>
      <c r="S468" s="645"/>
      <c r="T468" s="460"/>
      <c r="U468" s="460"/>
    </row>
    <row r="469">
      <c r="A469" s="460"/>
      <c r="B469" s="460"/>
      <c r="C469" s="460"/>
      <c r="D469" s="460"/>
      <c r="E469" s="460"/>
      <c r="F469" s="460"/>
      <c r="G469" s="460"/>
      <c r="H469" s="460"/>
      <c r="I469" s="460"/>
      <c r="J469" s="460"/>
      <c r="K469" s="460"/>
      <c r="L469" s="460"/>
      <c r="M469" s="460"/>
      <c r="N469" s="460"/>
      <c r="O469" s="645"/>
      <c r="P469" s="460"/>
      <c r="Q469" s="460"/>
      <c r="R469" s="460"/>
      <c r="S469" s="645"/>
      <c r="T469" s="460"/>
      <c r="U469" s="460"/>
    </row>
    <row r="470">
      <c r="A470" s="460"/>
      <c r="B470" s="460"/>
      <c r="C470" s="460"/>
      <c r="D470" s="460"/>
      <c r="E470" s="460"/>
      <c r="F470" s="460"/>
      <c r="G470" s="460"/>
      <c r="H470" s="460"/>
      <c r="I470" s="460"/>
      <c r="J470" s="460"/>
      <c r="K470" s="460"/>
      <c r="L470" s="460"/>
      <c r="M470" s="460"/>
      <c r="N470" s="460"/>
      <c r="O470" s="645"/>
      <c r="P470" s="460"/>
      <c r="Q470" s="460"/>
      <c r="R470" s="460"/>
      <c r="S470" s="645"/>
      <c r="T470" s="460"/>
      <c r="U470" s="460"/>
    </row>
    <row r="471">
      <c r="A471" s="460"/>
      <c r="B471" s="460"/>
      <c r="C471" s="460"/>
      <c r="D471" s="460"/>
      <c r="E471" s="460"/>
      <c r="F471" s="460"/>
      <c r="G471" s="460"/>
      <c r="H471" s="460"/>
      <c r="I471" s="460"/>
      <c r="J471" s="460"/>
      <c r="K471" s="460"/>
      <c r="L471" s="460"/>
      <c r="M471" s="460"/>
      <c r="N471" s="460"/>
      <c r="O471" s="645"/>
      <c r="P471" s="460"/>
      <c r="Q471" s="460"/>
      <c r="R471" s="460"/>
      <c r="S471" s="645"/>
      <c r="T471" s="460"/>
      <c r="U471" s="460"/>
    </row>
    <row r="472">
      <c r="A472" s="460"/>
      <c r="B472" s="460"/>
      <c r="C472" s="460"/>
      <c r="D472" s="460"/>
      <c r="E472" s="460"/>
      <c r="F472" s="460"/>
      <c r="G472" s="460"/>
      <c r="H472" s="460"/>
      <c r="I472" s="460"/>
      <c r="J472" s="460"/>
      <c r="K472" s="460"/>
      <c r="L472" s="460"/>
      <c r="M472" s="460"/>
      <c r="N472" s="460"/>
      <c r="O472" s="645"/>
      <c r="P472" s="460"/>
      <c r="Q472" s="460"/>
      <c r="R472" s="460"/>
      <c r="S472" s="645"/>
      <c r="T472" s="460"/>
      <c r="U472" s="460"/>
    </row>
    <row r="473">
      <c r="A473" s="460"/>
      <c r="B473" s="460"/>
      <c r="C473" s="460"/>
      <c r="D473" s="460"/>
      <c r="E473" s="460"/>
      <c r="F473" s="460"/>
      <c r="G473" s="460"/>
      <c r="H473" s="460"/>
      <c r="I473" s="460"/>
      <c r="J473" s="460"/>
      <c r="K473" s="460"/>
      <c r="L473" s="460"/>
      <c r="M473" s="460"/>
      <c r="N473" s="460"/>
      <c r="O473" s="645"/>
      <c r="P473" s="460"/>
      <c r="Q473" s="460"/>
      <c r="R473" s="460"/>
      <c r="S473" s="645"/>
      <c r="T473" s="460"/>
      <c r="U473" s="460"/>
    </row>
    <row r="474">
      <c r="A474" s="460"/>
      <c r="B474" s="460"/>
      <c r="C474" s="460"/>
      <c r="D474" s="460"/>
      <c r="E474" s="460"/>
      <c r="F474" s="460"/>
      <c r="G474" s="460"/>
      <c r="H474" s="460"/>
      <c r="I474" s="460"/>
      <c r="J474" s="460"/>
      <c r="K474" s="460"/>
      <c r="L474" s="460"/>
      <c r="M474" s="460"/>
      <c r="N474" s="460"/>
      <c r="O474" s="645"/>
      <c r="P474" s="460"/>
      <c r="Q474" s="460"/>
      <c r="R474" s="460"/>
      <c r="S474" s="645"/>
      <c r="T474" s="460"/>
      <c r="U474" s="460"/>
    </row>
    <row r="475">
      <c r="A475" s="460"/>
      <c r="B475" s="460"/>
      <c r="C475" s="460"/>
      <c r="D475" s="460"/>
      <c r="E475" s="460"/>
      <c r="F475" s="460"/>
      <c r="G475" s="460"/>
      <c r="H475" s="460"/>
      <c r="I475" s="460"/>
      <c r="J475" s="460"/>
      <c r="K475" s="460"/>
      <c r="L475" s="460"/>
      <c r="M475" s="460"/>
      <c r="N475" s="460"/>
      <c r="O475" s="645"/>
      <c r="P475" s="460"/>
      <c r="Q475" s="460"/>
      <c r="R475" s="460"/>
      <c r="S475" s="645"/>
      <c r="T475" s="460"/>
      <c r="U475" s="460"/>
    </row>
    <row r="476">
      <c r="A476" s="460"/>
      <c r="B476" s="460"/>
      <c r="C476" s="460"/>
      <c r="D476" s="460"/>
      <c r="E476" s="460"/>
      <c r="F476" s="460"/>
      <c r="G476" s="460"/>
      <c r="H476" s="460"/>
      <c r="I476" s="460"/>
      <c r="J476" s="460"/>
      <c r="K476" s="460"/>
      <c r="L476" s="460"/>
      <c r="M476" s="460"/>
      <c r="N476" s="460"/>
      <c r="O476" s="645"/>
      <c r="P476" s="460"/>
      <c r="Q476" s="460"/>
      <c r="R476" s="460"/>
      <c r="S476" s="645"/>
      <c r="T476" s="460"/>
      <c r="U476" s="460"/>
    </row>
    <row r="477">
      <c r="A477" s="460"/>
      <c r="B477" s="460"/>
      <c r="C477" s="460"/>
      <c r="D477" s="460"/>
      <c r="E477" s="460"/>
      <c r="F477" s="460"/>
      <c r="G477" s="460"/>
      <c r="H477" s="460"/>
      <c r="I477" s="460"/>
      <c r="J477" s="460"/>
      <c r="K477" s="460"/>
      <c r="L477" s="460"/>
      <c r="M477" s="460"/>
      <c r="N477" s="460"/>
      <c r="O477" s="645"/>
      <c r="P477" s="460"/>
      <c r="Q477" s="460"/>
      <c r="R477" s="460"/>
      <c r="S477" s="645"/>
      <c r="T477" s="460"/>
      <c r="U477" s="460"/>
    </row>
    <row r="478">
      <c r="A478" s="460"/>
      <c r="B478" s="460"/>
      <c r="C478" s="460"/>
      <c r="D478" s="460"/>
      <c r="E478" s="460"/>
      <c r="F478" s="460"/>
      <c r="G478" s="460"/>
      <c r="H478" s="460"/>
      <c r="I478" s="460"/>
      <c r="J478" s="460"/>
      <c r="K478" s="460"/>
      <c r="L478" s="460"/>
      <c r="M478" s="460"/>
      <c r="N478" s="460"/>
      <c r="O478" s="645"/>
      <c r="P478" s="460"/>
      <c r="Q478" s="460"/>
      <c r="R478" s="460"/>
      <c r="S478" s="645"/>
      <c r="T478" s="460"/>
      <c r="U478" s="460"/>
    </row>
    <row r="479">
      <c r="A479" s="460"/>
      <c r="B479" s="460"/>
      <c r="C479" s="460"/>
      <c r="D479" s="460"/>
      <c r="E479" s="460"/>
      <c r="F479" s="460"/>
      <c r="G479" s="460"/>
      <c r="H479" s="460"/>
      <c r="I479" s="460"/>
      <c r="J479" s="460"/>
      <c r="K479" s="460"/>
      <c r="L479" s="460"/>
      <c r="M479" s="460"/>
      <c r="N479" s="460"/>
      <c r="O479" s="645"/>
      <c r="P479" s="460"/>
      <c r="Q479" s="460"/>
      <c r="R479" s="460"/>
      <c r="S479" s="645"/>
      <c r="T479" s="460"/>
      <c r="U479" s="460"/>
    </row>
    <row r="480">
      <c r="A480" s="460"/>
      <c r="B480" s="460"/>
      <c r="C480" s="460"/>
      <c r="D480" s="460"/>
      <c r="E480" s="460"/>
      <c r="F480" s="460"/>
      <c r="G480" s="460"/>
      <c r="H480" s="460"/>
      <c r="I480" s="460"/>
      <c r="J480" s="460"/>
      <c r="K480" s="460"/>
      <c r="L480" s="460"/>
      <c r="M480" s="460"/>
      <c r="N480" s="460"/>
      <c r="O480" s="645"/>
      <c r="P480" s="460"/>
      <c r="Q480" s="460"/>
      <c r="R480" s="460"/>
      <c r="S480" s="645"/>
      <c r="T480" s="460"/>
      <c r="U480" s="460"/>
    </row>
    <row r="481">
      <c r="A481" s="460"/>
      <c r="B481" s="460"/>
      <c r="C481" s="460"/>
      <c r="D481" s="460"/>
      <c r="E481" s="460"/>
      <c r="F481" s="460"/>
      <c r="G481" s="460"/>
      <c r="H481" s="460"/>
      <c r="I481" s="460"/>
      <c r="J481" s="460"/>
      <c r="K481" s="460"/>
      <c r="L481" s="460"/>
      <c r="M481" s="460"/>
      <c r="N481" s="460"/>
      <c r="O481" s="645"/>
      <c r="P481" s="460"/>
      <c r="Q481" s="460"/>
      <c r="R481" s="460"/>
      <c r="S481" s="645"/>
      <c r="T481" s="460"/>
      <c r="U481" s="460"/>
    </row>
    <row r="482">
      <c r="A482" s="460"/>
      <c r="B482" s="460"/>
      <c r="C482" s="460"/>
      <c r="D482" s="460"/>
      <c r="E482" s="460"/>
      <c r="F482" s="460"/>
      <c r="G482" s="460"/>
      <c r="H482" s="460"/>
      <c r="I482" s="460"/>
      <c r="J482" s="460"/>
      <c r="K482" s="460"/>
      <c r="L482" s="460"/>
      <c r="M482" s="460"/>
      <c r="N482" s="460"/>
      <c r="O482" s="645"/>
      <c r="P482" s="460"/>
      <c r="Q482" s="460"/>
      <c r="R482" s="460"/>
      <c r="S482" s="645"/>
      <c r="T482" s="460"/>
      <c r="U482" s="460"/>
    </row>
    <row r="483">
      <c r="A483" s="460"/>
      <c r="B483" s="460"/>
      <c r="C483" s="460"/>
      <c r="D483" s="460"/>
      <c r="E483" s="460"/>
      <c r="F483" s="460"/>
      <c r="G483" s="460"/>
      <c r="H483" s="460"/>
      <c r="I483" s="460"/>
      <c r="J483" s="460"/>
      <c r="K483" s="460"/>
      <c r="L483" s="460"/>
      <c r="M483" s="460"/>
      <c r="N483" s="460"/>
      <c r="O483" s="645"/>
      <c r="P483" s="460"/>
      <c r="Q483" s="460"/>
      <c r="R483" s="460"/>
      <c r="S483" s="645"/>
      <c r="T483" s="460"/>
      <c r="U483" s="460"/>
    </row>
    <row r="484">
      <c r="A484" s="460"/>
      <c r="B484" s="460"/>
      <c r="C484" s="460"/>
      <c r="D484" s="460"/>
      <c r="E484" s="460"/>
      <c r="F484" s="460"/>
      <c r="G484" s="460"/>
      <c r="H484" s="460"/>
      <c r="I484" s="460"/>
      <c r="J484" s="460"/>
      <c r="K484" s="460"/>
      <c r="L484" s="460"/>
      <c r="M484" s="460"/>
      <c r="N484" s="460"/>
      <c r="O484" s="645"/>
      <c r="P484" s="460"/>
      <c r="Q484" s="460"/>
      <c r="R484" s="460"/>
      <c r="S484" s="645"/>
      <c r="T484" s="460"/>
      <c r="U484" s="460"/>
    </row>
    <row r="485">
      <c r="A485" s="460"/>
      <c r="B485" s="460"/>
      <c r="C485" s="460"/>
      <c r="D485" s="460"/>
      <c r="E485" s="460"/>
      <c r="F485" s="460"/>
      <c r="G485" s="460"/>
      <c r="H485" s="460"/>
      <c r="I485" s="460"/>
      <c r="J485" s="460"/>
      <c r="K485" s="460"/>
      <c r="L485" s="460"/>
      <c r="M485" s="460"/>
      <c r="N485" s="460"/>
      <c r="O485" s="645"/>
      <c r="P485" s="460"/>
      <c r="Q485" s="460"/>
      <c r="R485" s="460"/>
      <c r="S485" s="645"/>
      <c r="T485" s="460"/>
      <c r="U485" s="460"/>
    </row>
    <row r="486">
      <c r="A486" s="460"/>
      <c r="B486" s="460"/>
      <c r="C486" s="460"/>
      <c r="D486" s="460"/>
      <c r="E486" s="460"/>
      <c r="F486" s="460"/>
      <c r="G486" s="460"/>
      <c r="H486" s="460"/>
      <c r="I486" s="460"/>
      <c r="J486" s="460"/>
      <c r="K486" s="460"/>
      <c r="L486" s="460"/>
      <c r="M486" s="460"/>
      <c r="N486" s="460"/>
      <c r="O486" s="645"/>
      <c r="P486" s="460"/>
      <c r="Q486" s="460"/>
      <c r="R486" s="460"/>
      <c r="S486" s="645"/>
      <c r="T486" s="460"/>
      <c r="U486" s="460"/>
    </row>
    <row r="487">
      <c r="A487" s="460"/>
      <c r="B487" s="460"/>
      <c r="C487" s="460"/>
      <c r="D487" s="460"/>
      <c r="E487" s="460"/>
      <c r="F487" s="460"/>
      <c r="G487" s="460"/>
      <c r="H487" s="460"/>
      <c r="I487" s="460"/>
      <c r="J487" s="460"/>
      <c r="K487" s="460"/>
      <c r="L487" s="460"/>
      <c r="M487" s="460"/>
      <c r="N487" s="460"/>
      <c r="O487" s="645"/>
      <c r="P487" s="460"/>
      <c r="Q487" s="460"/>
      <c r="R487" s="460"/>
      <c r="S487" s="645"/>
      <c r="T487" s="460"/>
      <c r="U487" s="460"/>
    </row>
    <row r="488">
      <c r="A488" s="460"/>
      <c r="B488" s="460"/>
      <c r="C488" s="460"/>
      <c r="D488" s="460"/>
      <c r="E488" s="460"/>
      <c r="F488" s="460"/>
      <c r="G488" s="460"/>
      <c r="H488" s="460"/>
      <c r="I488" s="460"/>
      <c r="J488" s="460"/>
      <c r="K488" s="460"/>
      <c r="L488" s="460"/>
      <c r="M488" s="460"/>
      <c r="N488" s="460"/>
      <c r="O488" s="645"/>
      <c r="P488" s="460"/>
      <c r="Q488" s="460"/>
      <c r="R488" s="460"/>
      <c r="S488" s="645"/>
      <c r="T488" s="460"/>
      <c r="U488" s="460"/>
    </row>
    <row r="489">
      <c r="A489" s="460"/>
      <c r="B489" s="460"/>
      <c r="C489" s="460"/>
      <c r="D489" s="460"/>
      <c r="E489" s="460"/>
      <c r="F489" s="460"/>
      <c r="G489" s="460"/>
      <c r="H489" s="460"/>
      <c r="I489" s="460"/>
      <c r="J489" s="460"/>
      <c r="K489" s="460"/>
      <c r="L489" s="460"/>
      <c r="M489" s="460"/>
      <c r="N489" s="460"/>
      <c r="O489" s="645"/>
      <c r="P489" s="460"/>
      <c r="Q489" s="460"/>
      <c r="R489" s="460"/>
      <c r="S489" s="645"/>
      <c r="T489" s="460"/>
      <c r="U489" s="460"/>
    </row>
    <row r="490">
      <c r="A490" s="460"/>
      <c r="B490" s="460"/>
      <c r="C490" s="460"/>
      <c r="D490" s="460"/>
      <c r="E490" s="460"/>
      <c r="F490" s="460"/>
      <c r="G490" s="460"/>
      <c r="H490" s="460"/>
      <c r="I490" s="460"/>
      <c r="J490" s="460"/>
      <c r="K490" s="460"/>
      <c r="L490" s="460"/>
      <c r="M490" s="460"/>
      <c r="N490" s="460"/>
      <c r="O490" s="645"/>
      <c r="P490" s="460"/>
      <c r="Q490" s="460"/>
      <c r="R490" s="460"/>
      <c r="S490" s="645"/>
      <c r="T490" s="460"/>
      <c r="U490" s="460"/>
    </row>
    <row r="491">
      <c r="A491" s="460"/>
      <c r="B491" s="460"/>
      <c r="C491" s="460"/>
      <c r="D491" s="460"/>
      <c r="E491" s="460"/>
      <c r="F491" s="460"/>
      <c r="G491" s="460"/>
      <c r="H491" s="460"/>
      <c r="I491" s="460"/>
      <c r="J491" s="460"/>
      <c r="K491" s="460"/>
      <c r="L491" s="460"/>
      <c r="M491" s="460"/>
      <c r="N491" s="460"/>
      <c r="O491" s="645"/>
      <c r="P491" s="460"/>
      <c r="Q491" s="460"/>
      <c r="R491" s="460"/>
      <c r="S491" s="645"/>
      <c r="T491" s="460"/>
      <c r="U491" s="460"/>
    </row>
    <row r="492">
      <c r="A492" s="460"/>
      <c r="B492" s="460"/>
      <c r="C492" s="460"/>
      <c r="D492" s="460"/>
      <c r="E492" s="460"/>
      <c r="F492" s="460"/>
      <c r="G492" s="460"/>
      <c r="H492" s="460"/>
      <c r="I492" s="460"/>
      <c r="J492" s="460"/>
      <c r="K492" s="460"/>
      <c r="L492" s="460"/>
      <c r="M492" s="460"/>
      <c r="N492" s="460"/>
      <c r="O492" s="645"/>
      <c r="P492" s="460"/>
      <c r="Q492" s="460"/>
      <c r="R492" s="460"/>
      <c r="S492" s="645"/>
      <c r="T492" s="460"/>
      <c r="U492" s="460"/>
    </row>
    <row r="493">
      <c r="A493" s="460"/>
      <c r="B493" s="460"/>
      <c r="C493" s="460"/>
      <c r="D493" s="460"/>
      <c r="E493" s="460"/>
      <c r="F493" s="460"/>
      <c r="G493" s="460"/>
      <c r="H493" s="460"/>
      <c r="I493" s="460"/>
      <c r="J493" s="460"/>
      <c r="K493" s="460"/>
      <c r="L493" s="460"/>
      <c r="M493" s="460"/>
      <c r="N493" s="460"/>
      <c r="O493" s="645"/>
      <c r="P493" s="460"/>
      <c r="Q493" s="460"/>
      <c r="R493" s="460"/>
      <c r="S493" s="645"/>
      <c r="T493" s="460"/>
      <c r="U493" s="460"/>
    </row>
    <row r="494">
      <c r="A494" s="460"/>
      <c r="B494" s="460"/>
      <c r="C494" s="460"/>
      <c r="D494" s="460"/>
      <c r="E494" s="460"/>
      <c r="F494" s="460"/>
      <c r="G494" s="460"/>
      <c r="H494" s="460"/>
      <c r="I494" s="460"/>
      <c r="J494" s="460"/>
      <c r="K494" s="460"/>
      <c r="L494" s="460"/>
      <c r="M494" s="460"/>
      <c r="N494" s="460"/>
      <c r="O494" s="645"/>
      <c r="P494" s="460"/>
      <c r="Q494" s="460"/>
      <c r="R494" s="460"/>
      <c r="S494" s="645"/>
      <c r="T494" s="460"/>
      <c r="U494" s="460"/>
    </row>
    <row r="495">
      <c r="A495" s="460"/>
      <c r="B495" s="460"/>
      <c r="C495" s="460"/>
      <c r="D495" s="460"/>
      <c r="E495" s="460"/>
      <c r="F495" s="460"/>
      <c r="G495" s="460"/>
      <c r="H495" s="460"/>
      <c r="I495" s="460"/>
      <c r="J495" s="460"/>
      <c r="K495" s="460"/>
      <c r="L495" s="460"/>
      <c r="M495" s="460"/>
      <c r="N495" s="460"/>
      <c r="O495" s="645"/>
      <c r="P495" s="460"/>
      <c r="Q495" s="460"/>
      <c r="R495" s="460"/>
      <c r="S495" s="645"/>
      <c r="T495" s="460"/>
      <c r="U495" s="460"/>
    </row>
    <row r="496">
      <c r="A496" s="460"/>
      <c r="B496" s="460"/>
      <c r="C496" s="460"/>
      <c r="D496" s="460"/>
      <c r="E496" s="460"/>
      <c r="F496" s="460"/>
      <c r="G496" s="460"/>
      <c r="H496" s="460"/>
      <c r="I496" s="460"/>
      <c r="J496" s="460"/>
      <c r="K496" s="460"/>
      <c r="L496" s="460"/>
      <c r="M496" s="460"/>
      <c r="N496" s="460"/>
      <c r="O496" s="645"/>
      <c r="P496" s="460"/>
      <c r="Q496" s="460"/>
      <c r="R496" s="460"/>
      <c r="S496" s="645"/>
      <c r="T496" s="460"/>
      <c r="U496" s="460"/>
    </row>
    <row r="497">
      <c r="A497" s="460"/>
      <c r="B497" s="460"/>
      <c r="C497" s="460"/>
      <c r="D497" s="460"/>
      <c r="E497" s="460"/>
      <c r="F497" s="460"/>
      <c r="G497" s="460"/>
      <c r="H497" s="460"/>
      <c r="I497" s="460"/>
      <c r="J497" s="460"/>
      <c r="K497" s="460"/>
      <c r="L497" s="460"/>
      <c r="M497" s="460"/>
      <c r="N497" s="460"/>
      <c r="O497" s="645"/>
      <c r="P497" s="460"/>
      <c r="Q497" s="460"/>
      <c r="R497" s="460"/>
      <c r="S497" s="645"/>
      <c r="T497" s="460"/>
      <c r="U497" s="460"/>
    </row>
    <row r="498">
      <c r="A498" s="460"/>
      <c r="B498" s="460"/>
      <c r="C498" s="460"/>
      <c r="D498" s="460"/>
      <c r="E498" s="460"/>
      <c r="F498" s="460"/>
      <c r="G498" s="460"/>
      <c r="H498" s="460"/>
      <c r="I498" s="460"/>
      <c r="J498" s="460"/>
      <c r="K498" s="460"/>
      <c r="L498" s="460"/>
      <c r="M498" s="460"/>
      <c r="N498" s="460"/>
      <c r="O498" s="645"/>
      <c r="P498" s="460"/>
      <c r="Q498" s="460"/>
      <c r="R498" s="460"/>
      <c r="S498" s="645"/>
      <c r="T498" s="460"/>
      <c r="U498" s="460"/>
    </row>
    <row r="499">
      <c r="A499" s="460"/>
      <c r="B499" s="460"/>
      <c r="C499" s="460"/>
      <c r="D499" s="460"/>
      <c r="E499" s="460"/>
      <c r="F499" s="460"/>
      <c r="G499" s="460"/>
      <c r="H499" s="460"/>
      <c r="I499" s="460"/>
      <c r="J499" s="460"/>
      <c r="K499" s="460"/>
      <c r="L499" s="460"/>
      <c r="M499" s="460"/>
      <c r="N499" s="460"/>
      <c r="O499" s="645"/>
      <c r="P499" s="460"/>
      <c r="Q499" s="460"/>
      <c r="R499" s="460"/>
      <c r="S499" s="645"/>
      <c r="T499" s="460"/>
      <c r="U499" s="460"/>
    </row>
    <row r="500">
      <c r="A500" s="460"/>
      <c r="B500" s="460"/>
      <c r="C500" s="460"/>
      <c r="D500" s="460"/>
      <c r="E500" s="460"/>
      <c r="F500" s="460"/>
      <c r="G500" s="460"/>
      <c r="H500" s="460"/>
      <c r="I500" s="460"/>
      <c r="J500" s="460"/>
      <c r="K500" s="460"/>
      <c r="L500" s="460"/>
      <c r="M500" s="460"/>
      <c r="N500" s="460"/>
      <c r="O500" s="645"/>
      <c r="P500" s="460"/>
      <c r="Q500" s="460"/>
      <c r="R500" s="460"/>
      <c r="S500" s="645"/>
      <c r="T500" s="460"/>
      <c r="U500" s="460"/>
    </row>
    <row r="501">
      <c r="A501" s="460"/>
      <c r="B501" s="460"/>
      <c r="C501" s="460"/>
      <c r="D501" s="460"/>
      <c r="E501" s="460"/>
      <c r="F501" s="460"/>
      <c r="G501" s="460"/>
      <c r="H501" s="460"/>
      <c r="I501" s="460"/>
      <c r="J501" s="460"/>
      <c r="K501" s="460"/>
      <c r="L501" s="460"/>
      <c r="M501" s="460"/>
      <c r="N501" s="460"/>
      <c r="O501" s="645"/>
      <c r="P501" s="460"/>
      <c r="Q501" s="460"/>
      <c r="R501" s="460"/>
      <c r="S501" s="645"/>
      <c r="T501" s="460"/>
      <c r="U501" s="460"/>
    </row>
    <row r="502">
      <c r="A502" s="460"/>
      <c r="B502" s="460"/>
      <c r="C502" s="460"/>
      <c r="D502" s="460"/>
      <c r="E502" s="460"/>
      <c r="F502" s="460"/>
      <c r="G502" s="460"/>
      <c r="H502" s="460"/>
      <c r="I502" s="460"/>
      <c r="J502" s="460"/>
      <c r="K502" s="460"/>
      <c r="L502" s="460"/>
      <c r="M502" s="460"/>
      <c r="N502" s="460"/>
      <c r="O502" s="645"/>
      <c r="P502" s="460"/>
      <c r="Q502" s="460"/>
      <c r="R502" s="460"/>
      <c r="S502" s="645"/>
      <c r="T502" s="460"/>
      <c r="U502" s="460"/>
    </row>
    <row r="503">
      <c r="A503" s="460"/>
      <c r="B503" s="460"/>
      <c r="C503" s="460"/>
      <c r="D503" s="460"/>
      <c r="E503" s="460"/>
      <c r="F503" s="460"/>
      <c r="G503" s="460"/>
      <c r="H503" s="460"/>
      <c r="I503" s="460"/>
      <c r="J503" s="460"/>
      <c r="K503" s="460"/>
      <c r="L503" s="460"/>
      <c r="M503" s="460"/>
      <c r="N503" s="460"/>
      <c r="O503" s="645"/>
      <c r="P503" s="460"/>
      <c r="Q503" s="460"/>
      <c r="R503" s="460"/>
      <c r="S503" s="645"/>
      <c r="T503" s="460"/>
      <c r="U503" s="460"/>
    </row>
    <row r="504">
      <c r="A504" s="460"/>
      <c r="B504" s="460"/>
      <c r="C504" s="460"/>
      <c r="D504" s="460"/>
      <c r="E504" s="460"/>
      <c r="F504" s="460"/>
      <c r="G504" s="460"/>
      <c r="H504" s="460"/>
      <c r="I504" s="460"/>
      <c r="J504" s="460"/>
      <c r="K504" s="460"/>
      <c r="L504" s="460"/>
      <c r="M504" s="460"/>
      <c r="N504" s="460"/>
      <c r="O504" s="645"/>
      <c r="P504" s="460"/>
      <c r="Q504" s="460"/>
      <c r="R504" s="460"/>
      <c r="S504" s="645"/>
      <c r="T504" s="460"/>
      <c r="U504" s="460"/>
    </row>
    <row r="505">
      <c r="A505" s="460"/>
      <c r="B505" s="460"/>
      <c r="C505" s="460"/>
      <c r="D505" s="460"/>
      <c r="E505" s="460"/>
      <c r="F505" s="460"/>
      <c r="G505" s="460"/>
      <c r="H505" s="460"/>
      <c r="I505" s="460"/>
      <c r="J505" s="460"/>
      <c r="K505" s="460"/>
      <c r="L505" s="460"/>
      <c r="M505" s="460"/>
      <c r="N505" s="460"/>
      <c r="O505" s="645"/>
      <c r="P505" s="460"/>
      <c r="Q505" s="460"/>
      <c r="R505" s="460"/>
      <c r="S505" s="645"/>
      <c r="T505" s="460"/>
      <c r="U505" s="460"/>
    </row>
    <row r="506">
      <c r="A506" s="460"/>
      <c r="B506" s="460"/>
      <c r="C506" s="460"/>
      <c r="D506" s="460"/>
      <c r="E506" s="460"/>
      <c r="F506" s="460"/>
      <c r="G506" s="460"/>
      <c r="H506" s="460"/>
      <c r="I506" s="460"/>
      <c r="J506" s="460"/>
      <c r="K506" s="460"/>
      <c r="L506" s="460"/>
      <c r="M506" s="460"/>
      <c r="N506" s="460"/>
      <c r="O506" s="645"/>
      <c r="P506" s="460"/>
      <c r="Q506" s="460"/>
      <c r="R506" s="460"/>
      <c r="S506" s="645"/>
      <c r="T506" s="460"/>
      <c r="U506" s="460"/>
    </row>
    <row r="507">
      <c r="A507" s="460"/>
      <c r="B507" s="460"/>
      <c r="C507" s="460"/>
      <c r="D507" s="460"/>
      <c r="E507" s="460"/>
      <c r="F507" s="460"/>
      <c r="G507" s="460"/>
      <c r="H507" s="460"/>
      <c r="I507" s="460"/>
      <c r="J507" s="460"/>
      <c r="K507" s="460"/>
      <c r="L507" s="460"/>
      <c r="M507" s="460"/>
      <c r="N507" s="460"/>
      <c r="O507" s="645"/>
      <c r="P507" s="460"/>
      <c r="Q507" s="460"/>
      <c r="R507" s="460"/>
      <c r="S507" s="645"/>
      <c r="T507" s="460"/>
      <c r="U507" s="460"/>
    </row>
    <row r="508">
      <c r="A508" s="460"/>
      <c r="B508" s="460"/>
      <c r="C508" s="460"/>
      <c r="D508" s="460"/>
      <c r="E508" s="460"/>
      <c r="F508" s="460"/>
      <c r="G508" s="460"/>
      <c r="H508" s="460"/>
      <c r="I508" s="460"/>
      <c r="J508" s="460"/>
      <c r="K508" s="460"/>
      <c r="L508" s="460"/>
      <c r="M508" s="460"/>
      <c r="N508" s="460"/>
      <c r="O508" s="645"/>
      <c r="P508" s="460"/>
      <c r="Q508" s="460"/>
      <c r="R508" s="460"/>
      <c r="S508" s="645"/>
      <c r="T508" s="460"/>
      <c r="U508" s="460"/>
    </row>
    <row r="509">
      <c r="A509" s="460"/>
      <c r="B509" s="460"/>
      <c r="C509" s="460"/>
      <c r="D509" s="460"/>
      <c r="E509" s="460"/>
      <c r="F509" s="460"/>
      <c r="G509" s="460"/>
      <c r="H509" s="460"/>
      <c r="I509" s="460"/>
      <c r="J509" s="460"/>
      <c r="K509" s="460"/>
      <c r="L509" s="460"/>
      <c r="M509" s="460"/>
      <c r="N509" s="460"/>
      <c r="O509" s="645"/>
      <c r="P509" s="460"/>
      <c r="Q509" s="460"/>
      <c r="R509" s="460"/>
      <c r="S509" s="645"/>
      <c r="T509" s="460"/>
      <c r="U509" s="460"/>
    </row>
    <row r="510">
      <c r="A510" s="460"/>
      <c r="B510" s="460"/>
      <c r="C510" s="460"/>
      <c r="D510" s="460"/>
      <c r="E510" s="460"/>
      <c r="F510" s="460"/>
      <c r="G510" s="460"/>
      <c r="H510" s="460"/>
      <c r="I510" s="460"/>
      <c r="J510" s="460"/>
      <c r="K510" s="460"/>
      <c r="L510" s="460"/>
      <c r="M510" s="460"/>
      <c r="N510" s="460"/>
      <c r="O510" s="645"/>
      <c r="P510" s="460"/>
      <c r="Q510" s="460"/>
      <c r="R510" s="460"/>
      <c r="S510" s="645"/>
      <c r="T510" s="460"/>
      <c r="U510" s="460"/>
    </row>
    <row r="511">
      <c r="A511" s="460"/>
      <c r="B511" s="460"/>
      <c r="C511" s="460"/>
      <c r="D511" s="460"/>
      <c r="E511" s="460"/>
      <c r="F511" s="460"/>
      <c r="G511" s="460"/>
      <c r="H511" s="460"/>
      <c r="I511" s="460"/>
      <c r="J511" s="460"/>
      <c r="K511" s="460"/>
      <c r="L511" s="460"/>
      <c r="M511" s="460"/>
      <c r="N511" s="460"/>
      <c r="O511" s="645"/>
      <c r="P511" s="460"/>
      <c r="Q511" s="460"/>
      <c r="R511" s="460"/>
      <c r="S511" s="645"/>
      <c r="T511" s="460"/>
      <c r="U511" s="460"/>
    </row>
    <row r="512">
      <c r="A512" s="460"/>
      <c r="B512" s="460"/>
      <c r="C512" s="460"/>
      <c r="D512" s="460"/>
      <c r="E512" s="460"/>
      <c r="F512" s="460"/>
      <c r="G512" s="460"/>
      <c r="H512" s="460"/>
      <c r="I512" s="460"/>
      <c r="J512" s="460"/>
      <c r="K512" s="460"/>
      <c r="L512" s="460"/>
      <c r="M512" s="460"/>
      <c r="N512" s="460"/>
      <c r="O512" s="645"/>
      <c r="P512" s="460"/>
      <c r="Q512" s="460"/>
      <c r="R512" s="460"/>
      <c r="S512" s="645"/>
      <c r="T512" s="460"/>
      <c r="U512" s="460"/>
    </row>
    <row r="513">
      <c r="A513" s="460"/>
      <c r="B513" s="460"/>
      <c r="C513" s="460"/>
      <c r="D513" s="460"/>
      <c r="E513" s="460"/>
      <c r="F513" s="460"/>
      <c r="G513" s="460"/>
      <c r="H513" s="460"/>
      <c r="I513" s="460"/>
      <c r="J513" s="460"/>
      <c r="K513" s="460"/>
      <c r="L513" s="460"/>
      <c r="M513" s="460"/>
      <c r="N513" s="460"/>
      <c r="O513" s="645"/>
      <c r="P513" s="460"/>
      <c r="Q513" s="460"/>
      <c r="R513" s="460"/>
      <c r="S513" s="645"/>
      <c r="T513" s="460"/>
      <c r="U513" s="460"/>
    </row>
    <row r="514">
      <c r="A514" s="460"/>
      <c r="B514" s="460"/>
      <c r="C514" s="460"/>
      <c r="D514" s="460"/>
      <c r="E514" s="460"/>
      <c r="F514" s="460"/>
      <c r="G514" s="460"/>
      <c r="H514" s="460"/>
      <c r="I514" s="460"/>
      <c r="J514" s="460"/>
      <c r="K514" s="460"/>
      <c r="L514" s="460"/>
      <c r="M514" s="460"/>
      <c r="N514" s="460"/>
      <c r="O514" s="645"/>
      <c r="P514" s="460"/>
      <c r="Q514" s="460"/>
      <c r="R514" s="460"/>
      <c r="S514" s="645"/>
      <c r="T514" s="460"/>
      <c r="U514" s="460"/>
    </row>
    <row r="515">
      <c r="A515" s="460"/>
      <c r="B515" s="460"/>
      <c r="C515" s="460"/>
      <c r="D515" s="460"/>
      <c r="E515" s="460"/>
      <c r="F515" s="460"/>
      <c r="G515" s="460"/>
      <c r="H515" s="460"/>
      <c r="I515" s="460"/>
      <c r="J515" s="460"/>
      <c r="K515" s="460"/>
      <c r="L515" s="460"/>
      <c r="M515" s="460"/>
      <c r="N515" s="460"/>
      <c r="O515" s="645"/>
      <c r="P515" s="460"/>
      <c r="Q515" s="460"/>
      <c r="R515" s="460"/>
      <c r="S515" s="645"/>
      <c r="T515" s="460"/>
      <c r="U515" s="460"/>
    </row>
    <row r="516">
      <c r="A516" s="460"/>
      <c r="B516" s="460"/>
      <c r="C516" s="460"/>
      <c r="D516" s="460"/>
      <c r="E516" s="460"/>
      <c r="F516" s="460"/>
      <c r="G516" s="460"/>
      <c r="H516" s="460"/>
      <c r="I516" s="460"/>
      <c r="J516" s="460"/>
      <c r="K516" s="460"/>
      <c r="L516" s="460"/>
      <c r="M516" s="460"/>
      <c r="N516" s="460"/>
      <c r="O516" s="645"/>
      <c r="P516" s="460"/>
      <c r="Q516" s="460"/>
      <c r="R516" s="460"/>
      <c r="S516" s="645"/>
      <c r="T516" s="460"/>
      <c r="U516" s="460"/>
    </row>
    <row r="517">
      <c r="A517" s="460"/>
      <c r="B517" s="460"/>
      <c r="C517" s="460"/>
      <c r="D517" s="460"/>
      <c r="E517" s="460"/>
      <c r="F517" s="460"/>
      <c r="G517" s="460"/>
      <c r="H517" s="460"/>
      <c r="I517" s="460"/>
      <c r="J517" s="460"/>
      <c r="K517" s="460"/>
      <c r="L517" s="460"/>
      <c r="M517" s="460"/>
      <c r="N517" s="460"/>
      <c r="O517" s="645"/>
      <c r="P517" s="460"/>
      <c r="Q517" s="460"/>
      <c r="R517" s="460"/>
      <c r="S517" s="645"/>
      <c r="T517" s="460"/>
      <c r="U517" s="460"/>
    </row>
    <row r="518">
      <c r="A518" s="460"/>
      <c r="B518" s="460"/>
      <c r="C518" s="460"/>
      <c r="D518" s="460"/>
      <c r="E518" s="460"/>
      <c r="F518" s="460"/>
      <c r="G518" s="460"/>
      <c r="H518" s="460"/>
      <c r="I518" s="460"/>
      <c r="J518" s="460"/>
      <c r="K518" s="460"/>
      <c r="L518" s="460"/>
      <c r="M518" s="460"/>
      <c r="N518" s="460"/>
      <c r="O518" s="645"/>
      <c r="P518" s="460"/>
      <c r="Q518" s="460"/>
      <c r="R518" s="460"/>
      <c r="S518" s="645"/>
      <c r="T518" s="460"/>
      <c r="U518" s="460"/>
    </row>
    <row r="519">
      <c r="A519" s="460"/>
      <c r="B519" s="460"/>
      <c r="C519" s="460"/>
      <c r="D519" s="460"/>
      <c r="E519" s="460"/>
      <c r="F519" s="460"/>
      <c r="G519" s="460"/>
      <c r="H519" s="460"/>
      <c r="I519" s="460"/>
      <c r="J519" s="460"/>
      <c r="K519" s="460"/>
      <c r="L519" s="460"/>
      <c r="M519" s="460"/>
      <c r="N519" s="460"/>
      <c r="O519" s="645"/>
      <c r="P519" s="460"/>
      <c r="Q519" s="460"/>
      <c r="R519" s="460"/>
      <c r="S519" s="645"/>
      <c r="T519" s="460"/>
      <c r="U519" s="460"/>
    </row>
    <row r="520">
      <c r="A520" s="460"/>
      <c r="B520" s="460"/>
      <c r="C520" s="460"/>
      <c r="D520" s="460"/>
      <c r="E520" s="460"/>
      <c r="F520" s="460"/>
      <c r="G520" s="460"/>
      <c r="H520" s="460"/>
      <c r="I520" s="460"/>
      <c r="J520" s="460"/>
      <c r="K520" s="460"/>
      <c r="L520" s="460"/>
      <c r="M520" s="460"/>
      <c r="N520" s="460"/>
      <c r="O520" s="645"/>
      <c r="P520" s="460"/>
      <c r="Q520" s="460"/>
      <c r="R520" s="460"/>
      <c r="S520" s="645"/>
      <c r="T520" s="460"/>
      <c r="U520" s="460"/>
    </row>
    <row r="521">
      <c r="A521" s="460"/>
      <c r="B521" s="460"/>
      <c r="C521" s="460"/>
      <c r="D521" s="460"/>
      <c r="E521" s="460"/>
      <c r="F521" s="460"/>
      <c r="G521" s="460"/>
      <c r="H521" s="460"/>
      <c r="I521" s="460"/>
      <c r="J521" s="460"/>
      <c r="K521" s="460"/>
      <c r="L521" s="460"/>
      <c r="M521" s="460"/>
      <c r="N521" s="460"/>
      <c r="O521" s="645"/>
      <c r="P521" s="460"/>
      <c r="Q521" s="460"/>
      <c r="R521" s="460"/>
      <c r="S521" s="645"/>
      <c r="T521" s="460"/>
      <c r="U521" s="460"/>
    </row>
    <row r="522">
      <c r="A522" s="460"/>
      <c r="B522" s="460"/>
      <c r="C522" s="460"/>
      <c r="D522" s="460"/>
      <c r="E522" s="460"/>
      <c r="F522" s="460"/>
      <c r="G522" s="460"/>
      <c r="H522" s="460"/>
      <c r="I522" s="460"/>
      <c r="J522" s="460"/>
      <c r="K522" s="460"/>
      <c r="L522" s="460"/>
      <c r="M522" s="460"/>
      <c r="N522" s="460"/>
      <c r="O522" s="645"/>
      <c r="P522" s="460"/>
      <c r="Q522" s="460"/>
      <c r="R522" s="460"/>
      <c r="S522" s="645"/>
      <c r="T522" s="460"/>
      <c r="U522" s="460"/>
    </row>
    <row r="523">
      <c r="A523" s="460"/>
      <c r="B523" s="460"/>
      <c r="C523" s="460"/>
      <c r="D523" s="460"/>
      <c r="E523" s="460"/>
      <c r="F523" s="460"/>
      <c r="G523" s="460"/>
      <c r="H523" s="460"/>
      <c r="I523" s="460"/>
      <c r="J523" s="460"/>
      <c r="K523" s="460"/>
      <c r="L523" s="460"/>
      <c r="M523" s="460"/>
      <c r="N523" s="460"/>
      <c r="O523" s="645"/>
      <c r="P523" s="460"/>
      <c r="Q523" s="460"/>
      <c r="R523" s="460"/>
      <c r="S523" s="645"/>
      <c r="T523" s="460"/>
      <c r="U523" s="460"/>
    </row>
    <row r="524">
      <c r="A524" s="460"/>
      <c r="B524" s="460"/>
      <c r="C524" s="460"/>
      <c r="D524" s="460"/>
      <c r="E524" s="460"/>
      <c r="F524" s="460"/>
      <c r="G524" s="460"/>
      <c r="H524" s="460"/>
      <c r="I524" s="460"/>
      <c r="J524" s="460"/>
      <c r="K524" s="460"/>
      <c r="L524" s="460"/>
      <c r="M524" s="460"/>
      <c r="N524" s="460"/>
      <c r="O524" s="645"/>
      <c r="P524" s="460"/>
      <c r="Q524" s="460"/>
      <c r="R524" s="460"/>
      <c r="S524" s="645"/>
      <c r="T524" s="460"/>
      <c r="U524" s="460"/>
    </row>
    <row r="525">
      <c r="A525" s="460"/>
      <c r="B525" s="460"/>
      <c r="C525" s="460"/>
      <c r="D525" s="460"/>
      <c r="E525" s="460"/>
      <c r="F525" s="460"/>
      <c r="G525" s="460"/>
      <c r="H525" s="460"/>
      <c r="I525" s="460"/>
      <c r="J525" s="460"/>
      <c r="K525" s="460"/>
      <c r="L525" s="460"/>
      <c r="M525" s="460"/>
      <c r="N525" s="460"/>
      <c r="O525" s="645"/>
      <c r="P525" s="460"/>
      <c r="Q525" s="460"/>
      <c r="R525" s="460"/>
      <c r="S525" s="645"/>
      <c r="T525" s="460"/>
      <c r="U525" s="460"/>
    </row>
    <row r="526">
      <c r="A526" s="460"/>
      <c r="B526" s="460"/>
      <c r="C526" s="460"/>
      <c r="D526" s="460"/>
      <c r="E526" s="460"/>
      <c r="F526" s="460"/>
      <c r="G526" s="460"/>
      <c r="H526" s="460"/>
      <c r="I526" s="460"/>
      <c r="J526" s="460"/>
      <c r="K526" s="460"/>
      <c r="L526" s="460"/>
      <c r="M526" s="460"/>
      <c r="N526" s="460"/>
      <c r="O526" s="645"/>
      <c r="P526" s="460"/>
      <c r="Q526" s="460"/>
      <c r="R526" s="460"/>
      <c r="S526" s="645"/>
      <c r="T526" s="460"/>
      <c r="U526" s="460"/>
    </row>
    <row r="527">
      <c r="A527" s="460"/>
      <c r="B527" s="460"/>
      <c r="C527" s="460"/>
      <c r="D527" s="460"/>
      <c r="E527" s="460"/>
      <c r="F527" s="460"/>
      <c r="G527" s="460"/>
      <c r="H527" s="460"/>
      <c r="I527" s="460"/>
      <c r="J527" s="460"/>
      <c r="K527" s="460"/>
      <c r="L527" s="460"/>
      <c r="M527" s="460"/>
      <c r="N527" s="460"/>
      <c r="O527" s="645"/>
      <c r="P527" s="460"/>
      <c r="Q527" s="460"/>
      <c r="R527" s="460"/>
      <c r="S527" s="645"/>
      <c r="T527" s="460"/>
      <c r="U527" s="460"/>
    </row>
    <row r="528">
      <c r="A528" s="460"/>
      <c r="B528" s="460"/>
      <c r="C528" s="460"/>
      <c r="D528" s="460"/>
      <c r="E528" s="460"/>
      <c r="F528" s="460"/>
      <c r="G528" s="460"/>
      <c r="H528" s="460"/>
      <c r="I528" s="460"/>
      <c r="J528" s="460"/>
      <c r="K528" s="460"/>
      <c r="L528" s="460"/>
      <c r="M528" s="460"/>
      <c r="N528" s="460"/>
      <c r="O528" s="645"/>
      <c r="P528" s="460"/>
      <c r="Q528" s="460"/>
      <c r="R528" s="460"/>
      <c r="S528" s="645"/>
      <c r="T528" s="460"/>
      <c r="U528" s="460"/>
    </row>
    <row r="529">
      <c r="A529" s="460"/>
      <c r="B529" s="460"/>
      <c r="C529" s="460"/>
      <c r="D529" s="460"/>
      <c r="E529" s="460"/>
      <c r="F529" s="460"/>
      <c r="G529" s="460"/>
      <c r="H529" s="460"/>
      <c r="I529" s="460"/>
      <c r="J529" s="460"/>
      <c r="K529" s="460"/>
      <c r="L529" s="460"/>
      <c r="M529" s="460"/>
      <c r="N529" s="460"/>
      <c r="O529" s="645"/>
      <c r="P529" s="460"/>
      <c r="Q529" s="460"/>
      <c r="R529" s="460"/>
      <c r="S529" s="645"/>
      <c r="T529" s="460"/>
      <c r="U529" s="460"/>
    </row>
    <row r="530">
      <c r="A530" s="460"/>
      <c r="B530" s="460"/>
      <c r="C530" s="460"/>
      <c r="D530" s="460"/>
      <c r="E530" s="460"/>
      <c r="F530" s="460"/>
      <c r="G530" s="460"/>
      <c r="H530" s="460"/>
      <c r="I530" s="460"/>
      <c r="J530" s="460"/>
      <c r="K530" s="460"/>
      <c r="L530" s="460"/>
      <c r="M530" s="460"/>
      <c r="N530" s="460"/>
      <c r="O530" s="645"/>
      <c r="P530" s="460"/>
      <c r="Q530" s="460"/>
      <c r="R530" s="460"/>
      <c r="S530" s="645"/>
      <c r="T530" s="460"/>
      <c r="U530" s="460"/>
    </row>
    <row r="531">
      <c r="A531" s="460"/>
      <c r="B531" s="460"/>
      <c r="C531" s="460"/>
      <c r="D531" s="460"/>
      <c r="E531" s="460"/>
      <c r="F531" s="460"/>
      <c r="G531" s="460"/>
      <c r="H531" s="460"/>
      <c r="I531" s="460"/>
      <c r="J531" s="460"/>
      <c r="K531" s="460"/>
      <c r="L531" s="460"/>
      <c r="M531" s="460"/>
      <c r="N531" s="460"/>
      <c r="O531" s="645"/>
      <c r="P531" s="460"/>
      <c r="Q531" s="460"/>
      <c r="R531" s="460"/>
      <c r="S531" s="645"/>
      <c r="T531" s="460"/>
      <c r="U531" s="460"/>
    </row>
    <row r="532">
      <c r="A532" s="460"/>
      <c r="B532" s="460"/>
      <c r="C532" s="460"/>
      <c r="D532" s="460"/>
      <c r="E532" s="460"/>
      <c r="F532" s="460"/>
      <c r="G532" s="460"/>
      <c r="H532" s="460"/>
      <c r="I532" s="460"/>
      <c r="J532" s="460"/>
      <c r="K532" s="460"/>
      <c r="L532" s="460"/>
      <c r="M532" s="460"/>
      <c r="N532" s="460"/>
      <c r="O532" s="645"/>
      <c r="P532" s="460"/>
      <c r="Q532" s="460"/>
      <c r="R532" s="460"/>
      <c r="S532" s="645"/>
      <c r="T532" s="460"/>
      <c r="U532" s="460"/>
    </row>
    <row r="533">
      <c r="A533" s="460"/>
      <c r="B533" s="460"/>
      <c r="C533" s="460"/>
      <c r="D533" s="460"/>
      <c r="E533" s="460"/>
      <c r="F533" s="460"/>
      <c r="G533" s="460"/>
      <c r="H533" s="460"/>
      <c r="I533" s="460"/>
      <c r="J533" s="460"/>
      <c r="K533" s="460"/>
      <c r="L533" s="460"/>
      <c r="M533" s="460"/>
      <c r="N533" s="460"/>
      <c r="O533" s="645"/>
      <c r="P533" s="460"/>
      <c r="Q533" s="460"/>
      <c r="R533" s="460"/>
      <c r="S533" s="645"/>
      <c r="T533" s="460"/>
      <c r="U533" s="460"/>
    </row>
    <row r="534">
      <c r="A534" s="460"/>
      <c r="B534" s="460"/>
      <c r="C534" s="460"/>
      <c r="D534" s="460"/>
      <c r="E534" s="460"/>
      <c r="F534" s="460"/>
      <c r="G534" s="460"/>
      <c r="H534" s="460"/>
      <c r="I534" s="460"/>
      <c r="J534" s="460"/>
      <c r="K534" s="460"/>
      <c r="L534" s="460"/>
      <c r="M534" s="460"/>
      <c r="N534" s="460"/>
      <c r="O534" s="645"/>
      <c r="P534" s="460"/>
      <c r="Q534" s="460"/>
      <c r="R534" s="460"/>
      <c r="S534" s="645"/>
      <c r="T534" s="460"/>
      <c r="U534" s="460"/>
    </row>
    <row r="535">
      <c r="A535" s="460"/>
      <c r="B535" s="460"/>
      <c r="C535" s="460"/>
      <c r="D535" s="460"/>
      <c r="E535" s="460"/>
      <c r="F535" s="460"/>
      <c r="G535" s="460"/>
      <c r="H535" s="460"/>
      <c r="I535" s="460"/>
      <c r="J535" s="460"/>
      <c r="K535" s="460"/>
      <c r="L535" s="460"/>
      <c r="M535" s="460"/>
      <c r="N535" s="460"/>
      <c r="O535" s="645"/>
      <c r="P535" s="460"/>
      <c r="Q535" s="460"/>
      <c r="R535" s="460"/>
      <c r="S535" s="645"/>
      <c r="T535" s="460"/>
      <c r="U535" s="460"/>
    </row>
    <row r="536">
      <c r="A536" s="460"/>
      <c r="B536" s="460"/>
      <c r="C536" s="460"/>
      <c r="D536" s="460"/>
      <c r="E536" s="460"/>
      <c r="F536" s="460"/>
      <c r="G536" s="460"/>
      <c r="H536" s="460"/>
      <c r="I536" s="460"/>
      <c r="J536" s="460"/>
      <c r="K536" s="460"/>
      <c r="L536" s="460"/>
      <c r="M536" s="460"/>
      <c r="N536" s="460"/>
      <c r="O536" s="645"/>
      <c r="P536" s="460"/>
      <c r="Q536" s="460"/>
      <c r="R536" s="460"/>
      <c r="S536" s="645"/>
      <c r="T536" s="460"/>
      <c r="U536" s="460"/>
    </row>
    <row r="537">
      <c r="A537" s="460"/>
      <c r="B537" s="460"/>
      <c r="C537" s="460"/>
      <c r="D537" s="460"/>
      <c r="E537" s="460"/>
      <c r="F537" s="460"/>
      <c r="G537" s="460"/>
      <c r="H537" s="460"/>
      <c r="I537" s="460"/>
      <c r="J537" s="460"/>
      <c r="K537" s="460"/>
      <c r="L537" s="460"/>
      <c r="M537" s="460"/>
      <c r="N537" s="460"/>
      <c r="O537" s="645"/>
      <c r="P537" s="460"/>
      <c r="Q537" s="460"/>
      <c r="R537" s="460"/>
      <c r="S537" s="645"/>
      <c r="T537" s="460"/>
      <c r="U537" s="460"/>
    </row>
    <row r="538">
      <c r="A538" s="460"/>
      <c r="B538" s="460"/>
      <c r="C538" s="460"/>
      <c r="D538" s="460"/>
      <c r="E538" s="460"/>
      <c r="F538" s="460"/>
      <c r="G538" s="460"/>
      <c r="H538" s="460"/>
      <c r="I538" s="460"/>
      <c r="J538" s="460"/>
      <c r="K538" s="460"/>
      <c r="L538" s="460"/>
      <c r="M538" s="460"/>
      <c r="N538" s="460"/>
      <c r="O538" s="645"/>
      <c r="P538" s="460"/>
      <c r="Q538" s="460"/>
      <c r="R538" s="460"/>
      <c r="S538" s="645"/>
      <c r="T538" s="460"/>
      <c r="U538" s="460"/>
    </row>
    <row r="539">
      <c r="A539" s="460"/>
      <c r="B539" s="460"/>
      <c r="C539" s="460"/>
      <c r="D539" s="460"/>
      <c r="E539" s="460"/>
      <c r="F539" s="460"/>
      <c r="G539" s="460"/>
      <c r="H539" s="460"/>
      <c r="I539" s="460"/>
      <c r="J539" s="460"/>
      <c r="K539" s="460"/>
      <c r="L539" s="460"/>
      <c r="M539" s="460"/>
      <c r="N539" s="460"/>
      <c r="O539" s="645"/>
      <c r="P539" s="460"/>
      <c r="Q539" s="460"/>
      <c r="R539" s="460"/>
      <c r="S539" s="645"/>
      <c r="T539" s="460"/>
      <c r="U539" s="460"/>
    </row>
    <row r="540">
      <c r="A540" s="460"/>
      <c r="B540" s="460"/>
      <c r="C540" s="460"/>
      <c r="D540" s="460"/>
      <c r="E540" s="460"/>
      <c r="F540" s="460"/>
      <c r="G540" s="460"/>
      <c r="H540" s="460"/>
      <c r="I540" s="460"/>
      <c r="J540" s="460"/>
      <c r="K540" s="460"/>
      <c r="L540" s="460"/>
      <c r="M540" s="460"/>
      <c r="N540" s="460"/>
      <c r="O540" s="645"/>
      <c r="P540" s="460"/>
      <c r="Q540" s="460"/>
      <c r="R540" s="460"/>
      <c r="S540" s="645"/>
      <c r="T540" s="460"/>
      <c r="U540" s="460"/>
    </row>
    <row r="541">
      <c r="A541" s="460"/>
      <c r="B541" s="460"/>
      <c r="C541" s="460"/>
      <c r="D541" s="460"/>
      <c r="E541" s="460"/>
      <c r="F541" s="460"/>
      <c r="G541" s="460"/>
      <c r="H541" s="460"/>
      <c r="I541" s="460"/>
      <c r="J541" s="460"/>
      <c r="K541" s="460"/>
      <c r="L541" s="460"/>
      <c r="M541" s="460"/>
      <c r="N541" s="460"/>
      <c r="O541" s="645"/>
      <c r="P541" s="460"/>
      <c r="Q541" s="460"/>
      <c r="R541" s="460"/>
      <c r="S541" s="645"/>
      <c r="T541" s="460"/>
      <c r="U541" s="460"/>
    </row>
    <row r="542">
      <c r="A542" s="460"/>
      <c r="B542" s="460"/>
      <c r="C542" s="460"/>
      <c r="D542" s="460"/>
      <c r="E542" s="460"/>
      <c r="F542" s="460"/>
      <c r="G542" s="460"/>
      <c r="H542" s="460"/>
      <c r="I542" s="460"/>
      <c r="J542" s="460"/>
      <c r="K542" s="460"/>
      <c r="L542" s="460"/>
      <c r="M542" s="460"/>
      <c r="N542" s="460"/>
      <c r="O542" s="645"/>
      <c r="P542" s="460"/>
      <c r="Q542" s="460"/>
      <c r="R542" s="460"/>
      <c r="S542" s="645"/>
      <c r="T542" s="460"/>
      <c r="U542" s="460"/>
    </row>
    <row r="543">
      <c r="A543" s="460"/>
      <c r="B543" s="460"/>
      <c r="C543" s="460"/>
      <c r="D543" s="460"/>
      <c r="E543" s="460"/>
      <c r="F543" s="460"/>
      <c r="G543" s="460"/>
      <c r="H543" s="460"/>
      <c r="I543" s="460"/>
      <c r="J543" s="460"/>
      <c r="K543" s="460"/>
      <c r="L543" s="460"/>
      <c r="M543" s="460"/>
      <c r="N543" s="460"/>
      <c r="O543" s="645"/>
      <c r="P543" s="460"/>
      <c r="Q543" s="460"/>
      <c r="R543" s="460"/>
      <c r="S543" s="645"/>
      <c r="T543" s="460"/>
      <c r="U543" s="460"/>
    </row>
    <row r="544">
      <c r="A544" s="460"/>
      <c r="B544" s="460"/>
      <c r="C544" s="460"/>
      <c r="D544" s="460"/>
      <c r="E544" s="460"/>
      <c r="F544" s="460"/>
      <c r="G544" s="460"/>
      <c r="H544" s="460"/>
      <c r="I544" s="460"/>
      <c r="J544" s="460"/>
      <c r="K544" s="460"/>
      <c r="L544" s="460"/>
      <c r="M544" s="460"/>
      <c r="N544" s="460"/>
      <c r="O544" s="645"/>
      <c r="P544" s="460"/>
      <c r="Q544" s="460"/>
      <c r="R544" s="460"/>
      <c r="S544" s="645"/>
      <c r="T544" s="460"/>
      <c r="U544" s="460"/>
    </row>
    <row r="545">
      <c r="A545" s="460"/>
      <c r="B545" s="460"/>
      <c r="C545" s="460"/>
      <c r="D545" s="460"/>
      <c r="E545" s="460"/>
      <c r="F545" s="460"/>
      <c r="G545" s="460"/>
      <c r="H545" s="460"/>
      <c r="I545" s="460"/>
      <c r="J545" s="460"/>
      <c r="K545" s="460"/>
      <c r="L545" s="460"/>
      <c r="M545" s="460"/>
      <c r="N545" s="460"/>
      <c r="O545" s="645"/>
      <c r="P545" s="460"/>
      <c r="Q545" s="460"/>
      <c r="R545" s="460"/>
      <c r="S545" s="645"/>
      <c r="T545" s="460"/>
      <c r="U545" s="460"/>
    </row>
    <row r="546">
      <c r="A546" s="460"/>
      <c r="B546" s="460"/>
      <c r="C546" s="460"/>
      <c r="D546" s="460"/>
      <c r="E546" s="460"/>
      <c r="F546" s="460"/>
      <c r="G546" s="460"/>
      <c r="H546" s="460"/>
      <c r="I546" s="460"/>
      <c r="J546" s="460"/>
      <c r="K546" s="460"/>
      <c r="L546" s="460"/>
      <c r="M546" s="460"/>
      <c r="N546" s="460"/>
      <c r="O546" s="645"/>
      <c r="P546" s="460"/>
      <c r="Q546" s="460"/>
      <c r="R546" s="460"/>
      <c r="S546" s="645"/>
      <c r="T546" s="460"/>
      <c r="U546" s="460"/>
    </row>
    <row r="547">
      <c r="A547" s="460"/>
      <c r="B547" s="460"/>
      <c r="C547" s="460"/>
      <c r="D547" s="460"/>
      <c r="E547" s="460"/>
      <c r="F547" s="460"/>
      <c r="G547" s="460"/>
      <c r="H547" s="460"/>
      <c r="I547" s="460"/>
      <c r="J547" s="460"/>
      <c r="K547" s="460"/>
      <c r="L547" s="460"/>
      <c r="M547" s="460"/>
      <c r="N547" s="460"/>
      <c r="O547" s="645"/>
      <c r="P547" s="460"/>
      <c r="Q547" s="460"/>
      <c r="R547" s="460"/>
      <c r="S547" s="645"/>
      <c r="T547" s="460"/>
      <c r="U547" s="460"/>
    </row>
    <row r="548">
      <c r="A548" s="460"/>
      <c r="B548" s="460"/>
      <c r="C548" s="460"/>
      <c r="D548" s="460"/>
      <c r="E548" s="460"/>
      <c r="F548" s="460"/>
      <c r="G548" s="460"/>
      <c r="H548" s="460"/>
      <c r="I548" s="460"/>
      <c r="J548" s="460"/>
      <c r="K548" s="460"/>
      <c r="L548" s="460"/>
      <c r="M548" s="460"/>
      <c r="N548" s="460"/>
      <c r="O548" s="645"/>
      <c r="P548" s="460"/>
      <c r="Q548" s="460"/>
      <c r="R548" s="460"/>
      <c r="S548" s="645"/>
      <c r="T548" s="460"/>
      <c r="U548" s="460"/>
    </row>
    <row r="549">
      <c r="A549" s="460"/>
      <c r="B549" s="460"/>
      <c r="C549" s="460"/>
      <c r="D549" s="460"/>
      <c r="E549" s="460"/>
      <c r="F549" s="460"/>
      <c r="G549" s="460"/>
      <c r="H549" s="460"/>
      <c r="I549" s="460"/>
      <c r="J549" s="460"/>
      <c r="K549" s="460"/>
      <c r="L549" s="460"/>
      <c r="M549" s="460"/>
      <c r="N549" s="460"/>
      <c r="O549" s="645"/>
      <c r="P549" s="460"/>
      <c r="Q549" s="460"/>
      <c r="R549" s="460"/>
      <c r="S549" s="645"/>
      <c r="T549" s="460"/>
      <c r="U549" s="460"/>
    </row>
    <row r="550">
      <c r="A550" s="460"/>
      <c r="B550" s="460"/>
      <c r="C550" s="460"/>
      <c r="D550" s="460"/>
      <c r="E550" s="460"/>
      <c r="F550" s="460"/>
      <c r="G550" s="460"/>
      <c r="H550" s="460"/>
      <c r="I550" s="460"/>
      <c r="J550" s="460"/>
      <c r="K550" s="460"/>
      <c r="L550" s="460"/>
      <c r="M550" s="460"/>
      <c r="N550" s="460"/>
      <c r="O550" s="645"/>
      <c r="P550" s="460"/>
      <c r="Q550" s="460"/>
      <c r="R550" s="460"/>
      <c r="S550" s="645"/>
      <c r="T550" s="460"/>
      <c r="U550" s="460"/>
    </row>
    <row r="551">
      <c r="A551" s="460"/>
      <c r="B551" s="460"/>
      <c r="C551" s="460"/>
      <c r="D551" s="460"/>
      <c r="E551" s="460"/>
      <c r="F551" s="460"/>
      <c r="G551" s="460"/>
      <c r="H551" s="460"/>
      <c r="I551" s="460"/>
      <c r="J551" s="460"/>
      <c r="K551" s="460"/>
      <c r="L551" s="460"/>
      <c r="M551" s="460"/>
      <c r="N551" s="460"/>
      <c r="O551" s="645"/>
      <c r="P551" s="460"/>
      <c r="Q551" s="460"/>
      <c r="R551" s="460"/>
      <c r="S551" s="645"/>
      <c r="T551" s="460"/>
      <c r="U551" s="460"/>
    </row>
    <row r="552">
      <c r="A552" s="460"/>
      <c r="B552" s="460"/>
      <c r="C552" s="460"/>
      <c r="D552" s="460"/>
      <c r="E552" s="460"/>
      <c r="F552" s="460"/>
      <c r="G552" s="460"/>
      <c r="H552" s="460"/>
      <c r="I552" s="460"/>
      <c r="J552" s="460"/>
      <c r="K552" s="460"/>
      <c r="L552" s="460"/>
      <c r="M552" s="460"/>
      <c r="N552" s="460"/>
      <c r="O552" s="645"/>
      <c r="P552" s="460"/>
      <c r="Q552" s="460"/>
      <c r="R552" s="460"/>
      <c r="S552" s="645"/>
      <c r="T552" s="460"/>
      <c r="U552" s="460"/>
    </row>
    <row r="553">
      <c r="A553" s="460"/>
      <c r="B553" s="460"/>
      <c r="C553" s="460"/>
      <c r="D553" s="460"/>
      <c r="E553" s="460"/>
      <c r="F553" s="460"/>
      <c r="G553" s="460"/>
      <c r="H553" s="460"/>
      <c r="I553" s="460"/>
      <c r="J553" s="460"/>
      <c r="K553" s="460"/>
      <c r="L553" s="460"/>
      <c r="M553" s="460"/>
      <c r="N553" s="460"/>
      <c r="O553" s="645"/>
      <c r="P553" s="460"/>
      <c r="Q553" s="460"/>
      <c r="R553" s="460"/>
      <c r="S553" s="645"/>
      <c r="T553" s="460"/>
      <c r="U553" s="460"/>
    </row>
    <row r="554">
      <c r="A554" s="460"/>
      <c r="B554" s="460"/>
      <c r="C554" s="460"/>
      <c r="D554" s="460"/>
      <c r="E554" s="460"/>
      <c r="F554" s="460"/>
      <c r="G554" s="460"/>
      <c r="H554" s="460"/>
      <c r="I554" s="460"/>
      <c r="J554" s="460"/>
      <c r="K554" s="460"/>
      <c r="L554" s="460"/>
      <c r="M554" s="460"/>
      <c r="N554" s="460"/>
      <c r="O554" s="645"/>
      <c r="P554" s="460"/>
      <c r="Q554" s="460"/>
      <c r="R554" s="460"/>
      <c r="S554" s="645"/>
      <c r="T554" s="460"/>
      <c r="U554" s="460"/>
    </row>
    <row r="555">
      <c r="A555" s="460"/>
      <c r="B555" s="460"/>
      <c r="C555" s="460"/>
      <c r="D555" s="460"/>
      <c r="E555" s="460"/>
      <c r="F555" s="460"/>
      <c r="G555" s="460"/>
      <c r="H555" s="460"/>
      <c r="I555" s="460"/>
      <c r="J555" s="460"/>
      <c r="K555" s="460"/>
      <c r="L555" s="460"/>
      <c r="M555" s="460"/>
      <c r="N555" s="460"/>
      <c r="O555" s="645"/>
      <c r="P555" s="460"/>
      <c r="Q555" s="460"/>
      <c r="R555" s="460"/>
      <c r="S555" s="645"/>
      <c r="T555" s="460"/>
      <c r="U555" s="460"/>
    </row>
    <row r="556">
      <c r="A556" s="460"/>
      <c r="B556" s="460"/>
      <c r="C556" s="460"/>
      <c r="D556" s="460"/>
      <c r="E556" s="460"/>
      <c r="F556" s="460"/>
      <c r="G556" s="460"/>
      <c r="H556" s="460"/>
      <c r="I556" s="460"/>
      <c r="J556" s="460"/>
      <c r="K556" s="460"/>
      <c r="L556" s="460"/>
      <c r="M556" s="460"/>
      <c r="N556" s="460"/>
      <c r="O556" s="645"/>
      <c r="P556" s="460"/>
      <c r="Q556" s="460"/>
      <c r="R556" s="460"/>
      <c r="S556" s="645"/>
      <c r="T556" s="460"/>
      <c r="U556" s="460"/>
    </row>
    <row r="557">
      <c r="A557" s="460"/>
      <c r="B557" s="460"/>
      <c r="C557" s="460"/>
      <c r="D557" s="460"/>
      <c r="E557" s="460"/>
      <c r="F557" s="460"/>
      <c r="G557" s="460"/>
      <c r="H557" s="460"/>
      <c r="I557" s="460"/>
      <c r="J557" s="460"/>
      <c r="K557" s="460"/>
      <c r="L557" s="460"/>
      <c r="M557" s="460"/>
      <c r="N557" s="460"/>
      <c r="O557" s="645"/>
      <c r="P557" s="460"/>
      <c r="Q557" s="460"/>
      <c r="R557" s="460"/>
      <c r="S557" s="645"/>
      <c r="T557" s="460"/>
      <c r="U557" s="460"/>
    </row>
    <row r="558">
      <c r="A558" s="460"/>
      <c r="B558" s="460"/>
      <c r="C558" s="460"/>
      <c r="D558" s="460"/>
      <c r="E558" s="460"/>
      <c r="F558" s="460"/>
      <c r="G558" s="460"/>
      <c r="H558" s="460"/>
      <c r="I558" s="460"/>
      <c r="J558" s="460"/>
      <c r="K558" s="460"/>
      <c r="L558" s="460"/>
      <c r="M558" s="460"/>
      <c r="N558" s="460"/>
      <c r="O558" s="645"/>
      <c r="P558" s="460"/>
      <c r="Q558" s="460"/>
      <c r="R558" s="460"/>
      <c r="S558" s="645"/>
      <c r="T558" s="460"/>
      <c r="U558" s="460"/>
    </row>
    <row r="559">
      <c r="A559" s="460"/>
      <c r="B559" s="460"/>
      <c r="C559" s="460"/>
      <c r="D559" s="460"/>
      <c r="E559" s="460"/>
      <c r="F559" s="460"/>
      <c r="G559" s="460"/>
      <c r="H559" s="460"/>
      <c r="I559" s="460"/>
      <c r="J559" s="460"/>
      <c r="K559" s="460"/>
      <c r="L559" s="460"/>
      <c r="M559" s="460"/>
      <c r="N559" s="460"/>
      <c r="O559" s="645"/>
      <c r="P559" s="460"/>
      <c r="Q559" s="460"/>
      <c r="R559" s="460"/>
      <c r="S559" s="645"/>
      <c r="T559" s="460"/>
      <c r="U559" s="460"/>
    </row>
    <row r="560">
      <c r="A560" s="460"/>
      <c r="B560" s="460"/>
      <c r="C560" s="460"/>
      <c r="D560" s="460"/>
      <c r="E560" s="460"/>
      <c r="F560" s="460"/>
      <c r="G560" s="460"/>
      <c r="H560" s="460"/>
      <c r="I560" s="460"/>
      <c r="J560" s="460"/>
      <c r="K560" s="460"/>
      <c r="L560" s="460"/>
      <c r="M560" s="460"/>
      <c r="N560" s="460"/>
      <c r="O560" s="645"/>
      <c r="P560" s="460"/>
      <c r="Q560" s="460"/>
      <c r="R560" s="460"/>
      <c r="S560" s="645"/>
      <c r="T560" s="460"/>
      <c r="U560" s="460"/>
    </row>
    <row r="561">
      <c r="A561" s="460"/>
      <c r="B561" s="460"/>
      <c r="C561" s="460"/>
      <c r="D561" s="460"/>
      <c r="E561" s="460"/>
      <c r="F561" s="460"/>
      <c r="G561" s="460"/>
      <c r="H561" s="460"/>
      <c r="I561" s="460"/>
      <c r="J561" s="460"/>
      <c r="K561" s="460"/>
      <c r="L561" s="460"/>
      <c r="M561" s="460"/>
      <c r="N561" s="460"/>
      <c r="O561" s="645"/>
      <c r="P561" s="460"/>
      <c r="Q561" s="460"/>
      <c r="R561" s="460"/>
      <c r="S561" s="645"/>
      <c r="T561" s="460"/>
      <c r="U561" s="460"/>
    </row>
    <row r="562">
      <c r="A562" s="460"/>
      <c r="B562" s="460"/>
      <c r="C562" s="460"/>
      <c r="D562" s="460"/>
      <c r="E562" s="460"/>
      <c r="F562" s="460"/>
      <c r="G562" s="460"/>
      <c r="H562" s="460"/>
      <c r="I562" s="460"/>
      <c r="J562" s="460"/>
      <c r="K562" s="460"/>
      <c r="L562" s="460"/>
      <c r="M562" s="460"/>
      <c r="N562" s="460"/>
      <c r="O562" s="645"/>
      <c r="P562" s="460"/>
      <c r="Q562" s="460"/>
      <c r="R562" s="460"/>
      <c r="S562" s="645"/>
      <c r="T562" s="460"/>
      <c r="U562" s="460"/>
    </row>
    <row r="563">
      <c r="A563" s="460"/>
      <c r="B563" s="460"/>
      <c r="C563" s="460"/>
      <c r="D563" s="460"/>
      <c r="E563" s="460"/>
      <c r="F563" s="460"/>
      <c r="G563" s="460"/>
      <c r="H563" s="460"/>
      <c r="I563" s="460"/>
      <c r="J563" s="460"/>
      <c r="K563" s="460"/>
      <c r="L563" s="460"/>
      <c r="M563" s="460"/>
      <c r="N563" s="460"/>
      <c r="O563" s="645"/>
      <c r="P563" s="460"/>
      <c r="Q563" s="460"/>
      <c r="R563" s="460"/>
      <c r="S563" s="645"/>
      <c r="T563" s="460"/>
      <c r="U563" s="460"/>
    </row>
    <row r="564">
      <c r="A564" s="460"/>
      <c r="B564" s="460"/>
      <c r="C564" s="460"/>
      <c r="D564" s="460"/>
      <c r="E564" s="460"/>
      <c r="F564" s="460"/>
      <c r="G564" s="460"/>
      <c r="H564" s="460"/>
      <c r="I564" s="460"/>
      <c r="J564" s="460"/>
      <c r="K564" s="460"/>
      <c r="L564" s="460"/>
      <c r="M564" s="460"/>
      <c r="N564" s="460"/>
      <c r="O564" s="645"/>
      <c r="P564" s="460"/>
      <c r="Q564" s="460"/>
      <c r="R564" s="460"/>
      <c r="S564" s="645"/>
      <c r="T564" s="460"/>
      <c r="U564" s="460"/>
    </row>
    <row r="565">
      <c r="A565" s="460"/>
      <c r="B565" s="460"/>
      <c r="C565" s="460"/>
      <c r="D565" s="460"/>
      <c r="E565" s="460"/>
      <c r="F565" s="460"/>
      <c r="G565" s="460"/>
      <c r="H565" s="460"/>
      <c r="I565" s="460"/>
      <c r="J565" s="460"/>
      <c r="K565" s="460"/>
      <c r="L565" s="460"/>
      <c r="M565" s="460"/>
      <c r="N565" s="460"/>
      <c r="O565" s="645"/>
      <c r="P565" s="460"/>
      <c r="Q565" s="460"/>
      <c r="R565" s="460"/>
      <c r="S565" s="645"/>
      <c r="T565" s="460"/>
      <c r="U565" s="460"/>
    </row>
    <row r="566">
      <c r="A566" s="460"/>
      <c r="B566" s="460"/>
      <c r="C566" s="460"/>
      <c r="D566" s="460"/>
      <c r="E566" s="460"/>
      <c r="F566" s="460"/>
      <c r="G566" s="460"/>
      <c r="H566" s="460"/>
      <c r="I566" s="460"/>
      <c r="J566" s="460"/>
      <c r="K566" s="460"/>
      <c r="L566" s="460"/>
      <c r="M566" s="460"/>
      <c r="N566" s="460"/>
      <c r="O566" s="645"/>
      <c r="P566" s="460"/>
      <c r="Q566" s="460"/>
      <c r="R566" s="460"/>
      <c r="S566" s="645"/>
      <c r="T566" s="460"/>
      <c r="U566" s="460"/>
    </row>
    <row r="567">
      <c r="A567" s="460"/>
      <c r="B567" s="460"/>
      <c r="C567" s="460"/>
      <c r="D567" s="460"/>
      <c r="E567" s="460"/>
      <c r="F567" s="460"/>
      <c r="G567" s="460"/>
      <c r="H567" s="460"/>
      <c r="I567" s="460"/>
      <c r="J567" s="460"/>
      <c r="K567" s="460"/>
      <c r="L567" s="460"/>
      <c r="M567" s="460"/>
      <c r="N567" s="460"/>
      <c r="O567" s="645"/>
      <c r="P567" s="460"/>
      <c r="Q567" s="460"/>
      <c r="R567" s="460"/>
      <c r="S567" s="645"/>
      <c r="T567" s="460"/>
      <c r="U567" s="460"/>
    </row>
    <row r="568">
      <c r="A568" s="460"/>
      <c r="B568" s="460"/>
      <c r="C568" s="460"/>
      <c r="D568" s="460"/>
      <c r="E568" s="460"/>
      <c r="F568" s="460"/>
      <c r="G568" s="460"/>
      <c r="H568" s="460"/>
      <c r="I568" s="460"/>
      <c r="J568" s="460"/>
      <c r="K568" s="460"/>
      <c r="L568" s="460"/>
      <c r="M568" s="460"/>
      <c r="N568" s="460"/>
      <c r="O568" s="645"/>
      <c r="P568" s="460"/>
      <c r="Q568" s="460"/>
      <c r="R568" s="460"/>
      <c r="S568" s="645"/>
      <c r="T568" s="460"/>
      <c r="U568" s="460"/>
    </row>
    <row r="569">
      <c r="A569" s="460"/>
      <c r="B569" s="460"/>
      <c r="C569" s="460"/>
      <c r="D569" s="460"/>
      <c r="E569" s="460"/>
      <c r="F569" s="460"/>
      <c r="G569" s="460"/>
      <c r="H569" s="460"/>
      <c r="I569" s="460"/>
      <c r="J569" s="460"/>
      <c r="K569" s="460"/>
      <c r="L569" s="460"/>
      <c r="M569" s="460"/>
      <c r="N569" s="460"/>
      <c r="O569" s="645"/>
      <c r="P569" s="460"/>
      <c r="Q569" s="460"/>
      <c r="R569" s="460"/>
      <c r="S569" s="645"/>
      <c r="T569" s="460"/>
      <c r="U569" s="460"/>
    </row>
    <row r="570">
      <c r="A570" s="460"/>
      <c r="B570" s="460"/>
      <c r="C570" s="460"/>
      <c r="D570" s="460"/>
      <c r="E570" s="460"/>
      <c r="F570" s="460"/>
      <c r="G570" s="460"/>
      <c r="H570" s="460"/>
      <c r="I570" s="460"/>
      <c r="J570" s="460"/>
      <c r="K570" s="460"/>
      <c r="L570" s="460"/>
      <c r="M570" s="460"/>
      <c r="N570" s="460"/>
      <c r="O570" s="645"/>
      <c r="P570" s="460"/>
      <c r="Q570" s="460"/>
      <c r="R570" s="460"/>
      <c r="S570" s="645"/>
      <c r="T570" s="460"/>
      <c r="U570" s="460"/>
    </row>
    <row r="571">
      <c r="A571" s="460"/>
      <c r="B571" s="460"/>
      <c r="C571" s="460"/>
      <c r="D571" s="460"/>
      <c r="E571" s="460"/>
      <c r="F571" s="460"/>
      <c r="G571" s="460"/>
      <c r="H571" s="460"/>
      <c r="I571" s="460"/>
      <c r="J571" s="460"/>
      <c r="K571" s="460"/>
      <c r="L571" s="460"/>
      <c r="M571" s="460"/>
      <c r="N571" s="460"/>
      <c r="O571" s="645"/>
      <c r="P571" s="460"/>
      <c r="Q571" s="460"/>
      <c r="R571" s="460"/>
      <c r="S571" s="645"/>
      <c r="T571" s="460"/>
      <c r="U571" s="460"/>
    </row>
    <row r="572">
      <c r="A572" s="460"/>
      <c r="B572" s="460"/>
      <c r="C572" s="460"/>
      <c r="D572" s="460"/>
      <c r="E572" s="460"/>
      <c r="F572" s="460"/>
      <c r="G572" s="460"/>
      <c r="H572" s="460"/>
      <c r="I572" s="460"/>
      <c r="J572" s="460"/>
      <c r="K572" s="460"/>
      <c r="L572" s="460"/>
      <c r="M572" s="460"/>
      <c r="N572" s="460"/>
      <c r="O572" s="645"/>
      <c r="P572" s="460"/>
      <c r="Q572" s="460"/>
      <c r="R572" s="460"/>
      <c r="S572" s="645"/>
      <c r="T572" s="460"/>
      <c r="U572" s="460"/>
    </row>
    <row r="573">
      <c r="A573" s="460"/>
      <c r="B573" s="460"/>
      <c r="C573" s="460"/>
      <c r="D573" s="460"/>
      <c r="E573" s="460"/>
      <c r="F573" s="460"/>
      <c r="G573" s="460"/>
      <c r="H573" s="460"/>
      <c r="I573" s="460"/>
      <c r="J573" s="460"/>
      <c r="K573" s="460"/>
      <c r="L573" s="460"/>
      <c r="M573" s="460"/>
      <c r="N573" s="460"/>
      <c r="O573" s="645"/>
      <c r="P573" s="460"/>
      <c r="Q573" s="460"/>
      <c r="R573" s="460"/>
      <c r="S573" s="645"/>
      <c r="T573" s="460"/>
      <c r="U573" s="460"/>
    </row>
    <row r="574">
      <c r="A574" s="460"/>
      <c r="B574" s="460"/>
      <c r="C574" s="460"/>
      <c r="D574" s="460"/>
      <c r="E574" s="460"/>
      <c r="F574" s="460"/>
      <c r="G574" s="460"/>
      <c r="H574" s="460"/>
      <c r="I574" s="460"/>
      <c r="J574" s="460"/>
      <c r="K574" s="460"/>
      <c r="L574" s="460"/>
      <c r="M574" s="460"/>
      <c r="N574" s="460"/>
      <c r="O574" s="645"/>
      <c r="P574" s="460"/>
      <c r="Q574" s="460"/>
      <c r="R574" s="460"/>
      <c r="S574" s="645"/>
      <c r="T574" s="460"/>
      <c r="U574" s="460"/>
    </row>
    <row r="575">
      <c r="A575" s="460"/>
      <c r="B575" s="460"/>
      <c r="C575" s="460"/>
      <c r="D575" s="460"/>
      <c r="E575" s="460"/>
      <c r="F575" s="460"/>
      <c r="G575" s="460"/>
      <c r="H575" s="460"/>
      <c r="I575" s="460"/>
      <c r="J575" s="460"/>
      <c r="K575" s="460"/>
      <c r="L575" s="460"/>
      <c r="M575" s="460"/>
      <c r="N575" s="460"/>
      <c r="O575" s="645"/>
      <c r="P575" s="460"/>
      <c r="Q575" s="460"/>
      <c r="R575" s="460"/>
      <c r="S575" s="645"/>
      <c r="T575" s="460"/>
      <c r="U575" s="460"/>
    </row>
    <row r="576">
      <c r="A576" s="460"/>
      <c r="B576" s="460"/>
      <c r="C576" s="460"/>
      <c r="D576" s="460"/>
      <c r="E576" s="460"/>
      <c r="F576" s="460"/>
      <c r="G576" s="460"/>
      <c r="H576" s="460"/>
      <c r="I576" s="460"/>
      <c r="J576" s="460"/>
      <c r="K576" s="460"/>
      <c r="L576" s="460"/>
      <c r="M576" s="460"/>
      <c r="N576" s="460"/>
      <c r="O576" s="645"/>
      <c r="P576" s="460"/>
      <c r="Q576" s="460"/>
      <c r="R576" s="460"/>
      <c r="S576" s="645"/>
      <c r="T576" s="460"/>
      <c r="U576" s="460"/>
    </row>
    <row r="577">
      <c r="A577" s="460"/>
      <c r="B577" s="460"/>
      <c r="C577" s="460"/>
      <c r="D577" s="460"/>
      <c r="E577" s="460"/>
      <c r="F577" s="460"/>
      <c r="G577" s="460"/>
      <c r="H577" s="460"/>
      <c r="I577" s="460"/>
      <c r="J577" s="460"/>
      <c r="K577" s="460"/>
      <c r="L577" s="460"/>
      <c r="M577" s="460"/>
      <c r="N577" s="460"/>
      <c r="O577" s="645"/>
      <c r="P577" s="460"/>
      <c r="Q577" s="460"/>
      <c r="R577" s="460"/>
      <c r="S577" s="645"/>
      <c r="T577" s="460"/>
      <c r="U577" s="460"/>
    </row>
    <row r="578">
      <c r="A578" s="460"/>
      <c r="B578" s="460"/>
      <c r="C578" s="460"/>
      <c r="D578" s="460"/>
      <c r="E578" s="460"/>
      <c r="F578" s="460"/>
      <c r="G578" s="460"/>
      <c r="H578" s="460"/>
      <c r="I578" s="460"/>
      <c r="J578" s="460"/>
      <c r="K578" s="460"/>
      <c r="L578" s="460"/>
      <c r="M578" s="460"/>
      <c r="N578" s="460"/>
      <c r="O578" s="645"/>
      <c r="P578" s="460"/>
      <c r="Q578" s="460"/>
      <c r="R578" s="460"/>
      <c r="S578" s="645"/>
      <c r="T578" s="460"/>
      <c r="U578" s="460"/>
    </row>
    <row r="579">
      <c r="A579" s="460"/>
      <c r="B579" s="460"/>
      <c r="C579" s="460"/>
      <c r="D579" s="460"/>
      <c r="E579" s="460"/>
      <c r="F579" s="460"/>
      <c r="G579" s="460"/>
      <c r="H579" s="460"/>
      <c r="I579" s="460"/>
      <c r="J579" s="460"/>
      <c r="K579" s="460"/>
      <c r="L579" s="460"/>
      <c r="M579" s="460"/>
      <c r="N579" s="460"/>
      <c r="O579" s="645"/>
      <c r="P579" s="460"/>
      <c r="Q579" s="460"/>
      <c r="R579" s="460"/>
      <c r="S579" s="645"/>
      <c r="T579" s="460"/>
      <c r="U579" s="460"/>
    </row>
    <row r="580">
      <c r="A580" s="460"/>
      <c r="B580" s="460"/>
      <c r="C580" s="460"/>
      <c r="D580" s="460"/>
      <c r="E580" s="460"/>
      <c r="F580" s="460"/>
      <c r="G580" s="460"/>
      <c r="H580" s="460"/>
      <c r="I580" s="460"/>
      <c r="J580" s="460"/>
      <c r="K580" s="460"/>
      <c r="L580" s="460"/>
      <c r="M580" s="460"/>
      <c r="N580" s="460"/>
      <c r="O580" s="645"/>
      <c r="P580" s="460"/>
      <c r="Q580" s="460"/>
      <c r="R580" s="460"/>
      <c r="S580" s="645"/>
      <c r="T580" s="460"/>
      <c r="U580" s="460"/>
    </row>
    <row r="581">
      <c r="A581" s="460"/>
      <c r="B581" s="460"/>
      <c r="C581" s="460"/>
      <c r="D581" s="460"/>
      <c r="E581" s="460"/>
      <c r="F581" s="460"/>
      <c r="G581" s="460"/>
      <c r="H581" s="460"/>
      <c r="I581" s="460"/>
      <c r="J581" s="460"/>
      <c r="K581" s="460"/>
      <c r="L581" s="460"/>
      <c r="M581" s="460"/>
      <c r="N581" s="460"/>
      <c r="O581" s="645"/>
      <c r="P581" s="460"/>
      <c r="Q581" s="460"/>
      <c r="R581" s="460"/>
      <c r="S581" s="645"/>
      <c r="T581" s="460"/>
      <c r="U581" s="460"/>
    </row>
    <row r="582">
      <c r="A582" s="460"/>
      <c r="B582" s="460"/>
      <c r="C582" s="460"/>
      <c r="D582" s="460"/>
      <c r="E582" s="460"/>
      <c r="F582" s="460"/>
      <c r="G582" s="460"/>
      <c r="H582" s="460"/>
      <c r="I582" s="460"/>
      <c r="J582" s="460"/>
      <c r="K582" s="460"/>
      <c r="L582" s="460"/>
      <c r="M582" s="460"/>
      <c r="N582" s="460"/>
      <c r="O582" s="645"/>
      <c r="P582" s="460"/>
      <c r="Q582" s="460"/>
      <c r="R582" s="460"/>
      <c r="S582" s="645"/>
      <c r="T582" s="460"/>
      <c r="U582" s="460"/>
    </row>
    <row r="583">
      <c r="A583" s="460"/>
      <c r="B583" s="460"/>
      <c r="C583" s="460"/>
      <c r="D583" s="460"/>
      <c r="E583" s="460"/>
      <c r="F583" s="460"/>
      <c r="G583" s="460"/>
      <c r="H583" s="460"/>
      <c r="I583" s="460"/>
      <c r="J583" s="460"/>
      <c r="K583" s="460"/>
      <c r="L583" s="460"/>
      <c r="M583" s="460"/>
      <c r="N583" s="460"/>
      <c r="O583" s="645"/>
      <c r="P583" s="460"/>
      <c r="Q583" s="460"/>
      <c r="R583" s="460"/>
      <c r="S583" s="645"/>
      <c r="T583" s="460"/>
      <c r="U583" s="460"/>
    </row>
    <row r="584">
      <c r="A584" s="460"/>
      <c r="B584" s="460"/>
      <c r="C584" s="460"/>
      <c r="D584" s="460"/>
      <c r="E584" s="460"/>
      <c r="F584" s="460"/>
      <c r="G584" s="460"/>
      <c r="H584" s="460"/>
      <c r="I584" s="460"/>
      <c r="J584" s="460"/>
      <c r="K584" s="460"/>
      <c r="L584" s="460"/>
      <c r="M584" s="460"/>
      <c r="N584" s="460"/>
      <c r="O584" s="645"/>
      <c r="P584" s="460"/>
      <c r="Q584" s="460"/>
      <c r="R584" s="460"/>
      <c r="S584" s="645"/>
      <c r="T584" s="460"/>
      <c r="U584" s="460"/>
    </row>
    <row r="585">
      <c r="A585" s="460"/>
      <c r="B585" s="460"/>
      <c r="C585" s="460"/>
      <c r="D585" s="460"/>
      <c r="E585" s="460"/>
      <c r="F585" s="460"/>
      <c r="G585" s="460"/>
      <c r="H585" s="460"/>
      <c r="I585" s="460"/>
      <c r="J585" s="460"/>
      <c r="K585" s="460"/>
      <c r="L585" s="460"/>
      <c r="M585" s="460"/>
      <c r="N585" s="460"/>
      <c r="O585" s="645"/>
      <c r="P585" s="460"/>
      <c r="Q585" s="460"/>
      <c r="R585" s="460"/>
      <c r="S585" s="645"/>
      <c r="T585" s="460"/>
      <c r="U585" s="460"/>
    </row>
    <row r="586">
      <c r="A586" s="460"/>
      <c r="B586" s="460"/>
      <c r="C586" s="460"/>
      <c r="D586" s="460"/>
      <c r="E586" s="460"/>
      <c r="F586" s="460"/>
      <c r="G586" s="460"/>
      <c r="H586" s="460"/>
      <c r="I586" s="460"/>
      <c r="J586" s="460"/>
      <c r="K586" s="460"/>
      <c r="L586" s="460"/>
      <c r="M586" s="460"/>
      <c r="N586" s="460"/>
      <c r="O586" s="645"/>
      <c r="P586" s="460"/>
      <c r="Q586" s="460"/>
      <c r="R586" s="460"/>
      <c r="S586" s="645"/>
      <c r="T586" s="460"/>
      <c r="U586" s="460"/>
    </row>
    <row r="587">
      <c r="A587" s="460"/>
      <c r="B587" s="460"/>
      <c r="C587" s="460"/>
      <c r="D587" s="460"/>
      <c r="E587" s="460"/>
      <c r="F587" s="460"/>
      <c r="G587" s="460"/>
      <c r="H587" s="460"/>
      <c r="I587" s="460"/>
      <c r="J587" s="460"/>
      <c r="K587" s="460"/>
      <c r="L587" s="460"/>
      <c r="M587" s="460"/>
      <c r="N587" s="460"/>
      <c r="O587" s="645"/>
      <c r="P587" s="460"/>
      <c r="Q587" s="460"/>
      <c r="R587" s="460"/>
      <c r="S587" s="645"/>
      <c r="T587" s="460"/>
      <c r="U587" s="460"/>
    </row>
    <row r="588">
      <c r="A588" s="460"/>
      <c r="B588" s="460"/>
      <c r="C588" s="460"/>
      <c r="D588" s="460"/>
      <c r="E588" s="460"/>
      <c r="F588" s="460"/>
      <c r="G588" s="460"/>
      <c r="H588" s="460"/>
      <c r="I588" s="460"/>
      <c r="J588" s="460"/>
      <c r="K588" s="460"/>
      <c r="L588" s="460"/>
      <c r="M588" s="460"/>
      <c r="N588" s="460"/>
      <c r="O588" s="645"/>
      <c r="P588" s="460"/>
      <c r="Q588" s="460"/>
      <c r="R588" s="460"/>
      <c r="S588" s="645"/>
      <c r="T588" s="460"/>
      <c r="U588" s="460"/>
    </row>
    <row r="589">
      <c r="A589" s="460"/>
      <c r="B589" s="460"/>
      <c r="C589" s="460"/>
      <c r="D589" s="460"/>
      <c r="E589" s="460"/>
      <c r="F589" s="460"/>
      <c r="G589" s="460"/>
      <c r="H589" s="460"/>
      <c r="I589" s="460"/>
      <c r="J589" s="460"/>
      <c r="K589" s="460"/>
      <c r="L589" s="460"/>
      <c r="M589" s="460"/>
      <c r="N589" s="460"/>
      <c r="O589" s="645"/>
      <c r="P589" s="460"/>
      <c r="Q589" s="460"/>
      <c r="R589" s="460"/>
      <c r="S589" s="645"/>
      <c r="T589" s="460"/>
      <c r="U589" s="460"/>
    </row>
    <row r="590">
      <c r="A590" s="460"/>
      <c r="B590" s="460"/>
      <c r="C590" s="460"/>
      <c r="D590" s="460"/>
      <c r="E590" s="460"/>
      <c r="F590" s="460"/>
      <c r="G590" s="460"/>
      <c r="H590" s="460"/>
      <c r="I590" s="460"/>
      <c r="J590" s="460"/>
      <c r="K590" s="460"/>
      <c r="L590" s="460"/>
      <c r="M590" s="460"/>
      <c r="N590" s="460"/>
      <c r="O590" s="645"/>
      <c r="P590" s="460"/>
      <c r="Q590" s="460"/>
      <c r="R590" s="460"/>
      <c r="S590" s="645"/>
      <c r="T590" s="460"/>
      <c r="U590" s="460"/>
    </row>
    <row r="591">
      <c r="A591" s="460"/>
      <c r="B591" s="460"/>
      <c r="C591" s="460"/>
      <c r="D591" s="460"/>
      <c r="E591" s="460"/>
      <c r="F591" s="460"/>
      <c r="G591" s="460"/>
      <c r="H591" s="460"/>
      <c r="I591" s="460"/>
      <c r="J591" s="460"/>
      <c r="K591" s="460"/>
      <c r="L591" s="460"/>
      <c r="M591" s="460"/>
      <c r="N591" s="460"/>
      <c r="O591" s="645"/>
      <c r="P591" s="460"/>
      <c r="Q591" s="460"/>
      <c r="R591" s="460"/>
      <c r="S591" s="645"/>
      <c r="T591" s="460"/>
      <c r="U591" s="460"/>
    </row>
    <row r="592">
      <c r="A592" s="460"/>
      <c r="B592" s="460"/>
      <c r="C592" s="460"/>
      <c r="D592" s="460"/>
      <c r="E592" s="460"/>
      <c r="F592" s="460"/>
      <c r="G592" s="460"/>
      <c r="H592" s="460"/>
      <c r="I592" s="460"/>
      <c r="J592" s="460"/>
      <c r="K592" s="460"/>
      <c r="L592" s="460"/>
      <c r="M592" s="460"/>
      <c r="N592" s="460"/>
      <c r="O592" s="645"/>
      <c r="P592" s="460"/>
      <c r="Q592" s="460"/>
      <c r="R592" s="460"/>
      <c r="S592" s="645"/>
      <c r="T592" s="460"/>
      <c r="U592" s="460"/>
    </row>
    <row r="593">
      <c r="A593" s="460"/>
      <c r="B593" s="460"/>
      <c r="C593" s="460"/>
      <c r="D593" s="460"/>
      <c r="E593" s="460"/>
      <c r="F593" s="460"/>
      <c r="G593" s="460"/>
      <c r="H593" s="460"/>
      <c r="I593" s="460"/>
      <c r="J593" s="460"/>
      <c r="K593" s="460"/>
      <c r="L593" s="460"/>
      <c r="M593" s="460"/>
      <c r="N593" s="460"/>
      <c r="O593" s="645"/>
      <c r="P593" s="460"/>
      <c r="Q593" s="460"/>
      <c r="R593" s="460"/>
      <c r="S593" s="645"/>
      <c r="T593" s="460"/>
      <c r="U593" s="460"/>
    </row>
    <row r="594">
      <c r="A594" s="460"/>
      <c r="B594" s="460"/>
      <c r="C594" s="460"/>
      <c r="D594" s="460"/>
      <c r="E594" s="460"/>
      <c r="F594" s="460"/>
      <c r="G594" s="460"/>
      <c r="H594" s="460"/>
      <c r="I594" s="460"/>
      <c r="J594" s="460"/>
      <c r="K594" s="460"/>
      <c r="L594" s="460"/>
      <c r="M594" s="460"/>
      <c r="N594" s="460"/>
      <c r="O594" s="645"/>
      <c r="P594" s="460"/>
      <c r="Q594" s="460"/>
      <c r="R594" s="460"/>
      <c r="S594" s="645"/>
      <c r="T594" s="460"/>
      <c r="U594" s="460"/>
    </row>
    <row r="595">
      <c r="A595" s="460"/>
      <c r="B595" s="460"/>
      <c r="C595" s="460"/>
      <c r="D595" s="460"/>
      <c r="E595" s="460"/>
      <c r="F595" s="460"/>
      <c r="G595" s="460"/>
      <c r="H595" s="460"/>
      <c r="I595" s="460"/>
      <c r="J595" s="460"/>
      <c r="K595" s="460"/>
      <c r="L595" s="460"/>
      <c r="M595" s="460"/>
      <c r="N595" s="460"/>
      <c r="O595" s="645"/>
      <c r="P595" s="460"/>
      <c r="Q595" s="460"/>
      <c r="R595" s="460"/>
      <c r="S595" s="645"/>
      <c r="T595" s="460"/>
      <c r="U595" s="460"/>
    </row>
    <row r="596">
      <c r="A596" s="460"/>
      <c r="B596" s="460"/>
      <c r="C596" s="460"/>
      <c r="D596" s="460"/>
      <c r="E596" s="460"/>
      <c r="F596" s="460"/>
      <c r="G596" s="460"/>
      <c r="H596" s="460"/>
      <c r="I596" s="460"/>
      <c r="J596" s="460"/>
      <c r="K596" s="460"/>
      <c r="L596" s="460"/>
      <c r="M596" s="460"/>
      <c r="N596" s="460"/>
      <c r="O596" s="645"/>
      <c r="P596" s="460"/>
      <c r="Q596" s="460"/>
      <c r="R596" s="460"/>
      <c r="S596" s="645"/>
      <c r="T596" s="460"/>
      <c r="U596" s="460"/>
    </row>
    <row r="597">
      <c r="A597" s="460"/>
      <c r="B597" s="460"/>
      <c r="C597" s="460"/>
      <c r="D597" s="460"/>
      <c r="E597" s="460"/>
      <c r="F597" s="460"/>
      <c r="G597" s="460"/>
      <c r="H597" s="460"/>
      <c r="I597" s="460"/>
      <c r="J597" s="460"/>
      <c r="K597" s="460"/>
      <c r="L597" s="460"/>
      <c r="M597" s="460"/>
      <c r="N597" s="460"/>
      <c r="O597" s="645"/>
      <c r="P597" s="460"/>
      <c r="Q597" s="460"/>
      <c r="R597" s="460"/>
      <c r="S597" s="645"/>
      <c r="T597" s="460"/>
      <c r="U597" s="460"/>
    </row>
    <row r="598">
      <c r="A598" s="460"/>
      <c r="B598" s="460"/>
      <c r="C598" s="460"/>
      <c r="D598" s="460"/>
      <c r="E598" s="460"/>
      <c r="F598" s="460"/>
      <c r="G598" s="460"/>
      <c r="H598" s="460"/>
      <c r="I598" s="460"/>
      <c r="J598" s="460"/>
      <c r="K598" s="460"/>
      <c r="L598" s="460"/>
      <c r="M598" s="460"/>
      <c r="N598" s="460"/>
      <c r="O598" s="645"/>
      <c r="P598" s="460"/>
      <c r="Q598" s="460"/>
      <c r="R598" s="460"/>
      <c r="S598" s="645"/>
      <c r="T598" s="460"/>
      <c r="U598" s="460"/>
    </row>
    <row r="599">
      <c r="A599" s="460"/>
      <c r="B599" s="460"/>
      <c r="C599" s="460"/>
      <c r="D599" s="460"/>
      <c r="E599" s="460"/>
      <c r="F599" s="460"/>
      <c r="G599" s="460"/>
      <c r="H599" s="460"/>
      <c r="I599" s="460"/>
      <c r="J599" s="460"/>
      <c r="K599" s="460"/>
      <c r="L599" s="460"/>
      <c r="M599" s="460"/>
      <c r="N599" s="460"/>
      <c r="O599" s="645"/>
      <c r="P599" s="460"/>
      <c r="Q599" s="460"/>
      <c r="R599" s="460"/>
      <c r="S599" s="645"/>
      <c r="T599" s="460"/>
      <c r="U599" s="460"/>
    </row>
    <row r="600">
      <c r="A600" s="460"/>
      <c r="B600" s="460"/>
      <c r="C600" s="460"/>
      <c r="D600" s="460"/>
      <c r="E600" s="460"/>
      <c r="F600" s="460"/>
      <c r="G600" s="460"/>
      <c r="H600" s="460"/>
      <c r="I600" s="460"/>
      <c r="J600" s="460"/>
      <c r="K600" s="460"/>
      <c r="L600" s="460"/>
      <c r="M600" s="460"/>
      <c r="N600" s="460"/>
      <c r="O600" s="645"/>
      <c r="P600" s="460"/>
      <c r="Q600" s="460"/>
      <c r="R600" s="460"/>
      <c r="S600" s="645"/>
      <c r="T600" s="460"/>
      <c r="U600" s="460"/>
    </row>
    <row r="601">
      <c r="A601" s="460"/>
      <c r="B601" s="460"/>
      <c r="C601" s="460"/>
      <c r="D601" s="460"/>
      <c r="E601" s="460"/>
      <c r="F601" s="460"/>
      <c r="G601" s="460"/>
      <c r="H601" s="460"/>
      <c r="I601" s="460"/>
      <c r="J601" s="460"/>
      <c r="K601" s="460"/>
      <c r="L601" s="460"/>
      <c r="M601" s="460"/>
      <c r="N601" s="460"/>
      <c r="O601" s="645"/>
      <c r="P601" s="460"/>
      <c r="Q601" s="460"/>
      <c r="R601" s="460"/>
      <c r="S601" s="645"/>
      <c r="T601" s="460"/>
      <c r="U601" s="460"/>
    </row>
    <row r="602">
      <c r="A602" s="460"/>
      <c r="B602" s="460"/>
      <c r="C602" s="460"/>
      <c r="D602" s="460"/>
      <c r="E602" s="460"/>
      <c r="F602" s="460"/>
      <c r="G602" s="460"/>
      <c r="H602" s="460"/>
      <c r="I602" s="460"/>
      <c r="J602" s="460"/>
      <c r="K602" s="460"/>
      <c r="L602" s="460"/>
      <c r="M602" s="460"/>
      <c r="N602" s="460"/>
      <c r="O602" s="645"/>
      <c r="P602" s="460"/>
      <c r="Q602" s="460"/>
      <c r="R602" s="460"/>
      <c r="S602" s="645"/>
      <c r="T602" s="460"/>
      <c r="U602" s="460"/>
    </row>
    <row r="603">
      <c r="A603" s="460"/>
      <c r="B603" s="460"/>
      <c r="C603" s="460"/>
      <c r="D603" s="460"/>
      <c r="E603" s="460"/>
      <c r="F603" s="460"/>
      <c r="G603" s="460"/>
      <c r="H603" s="460"/>
      <c r="I603" s="460"/>
      <c r="J603" s="460"/>
      <c r="K603" s="460"/>
      <c r="L603" s="460"/>
      <c r="M603" s="460"/>
      <c r="N603" s="460"/>
      <c r="O603" s="645"/>
      <c r="P603" s="460"/>
      <c r="Q603" s="460"/>
      <c r="R603" s="460"/>
      <c r="S603" s="645"/>
      <c r="T603" s="460"/>
      <c r="U603" s="460"/>
    </row>
    <row r="604">
      <c r="A604" s="460"/>
      <c r="B604" s="460"/>
      <c r="C604" s="460"/>
      <c r="D604" s="460"/>
      <c r="E604" s="460"/>
      <c r="F604" s="460"/>
      <c r="G604" s="460"/>
      <c r="H604" s="460"/>
      <c r="I604" s="460"/>
      <c r="J604" s="460"/>
      <c r="K604" s="460"/>
      <c r="L604" s="460"/>
      <c r="M604" s="460"/>
      <c r="N604" s="460"/>
      <c r="O604" s="645"/>
      <c r="P604" s="460"/>
      <c r="Q604" s="460"/>
      <c r="R604" s="460"/>
      <c r="S604" s="645"/>
      <c r="T604" s="460"/>
      <c r="U604" s="460"/>
    </row>
    <row r="605">
      <c r="A605" s="460"/>
      <c r="B605" s="460"/>
      <c r="C605" s="460"/>
      <c r="D605" s="460"/>
      <c r="E605" s="460"/>
      <c r="F605" s="460"/>
      <c r="G605" s="460"/>
      <c r="H605" s="460"/>
      <c r="I605" s="460"/>
      <c r="J605" s="460"/>
      <c r="K605" s="460"/>
      <c r="L605" s="460"/>
      <c r="M605" s="460"/>
      <c r="N605" s="460"/>
      <c r="O605" s="645"/>
      <c r="P605" s="460"/>
      <c r="Q605" s="460"/>
      <c r="R605" s="460"/>
      <c r="S605" s="645"/>
      <c r="T605" s="460"/>
      <c r="U605" s="460"/>
    </row>
    <row r="606">
      <c r="A606" s="460"/>
      <c r="B606" s="460"/>
      <c r="C606" s="460"/>
      <c r="D606" s="460"/>
      <c r="E606" s="460"/>
      <c r="F606" s="460"/>
      <c r="G606" s="460"/>
      <c r="H606" s="460"/>
      <c r="I606" s="460"/>
      <c r="J606" s="460"/>
      <c r="K606" s="460"/>
      <c r="L606" s="460"/>
      <c r="M606" s="460"/>
      <c r="N606" s="460"/>
      <c r="O606" s="645"/>
      <c r="P606" s="460"/>
      <c r="Q606" s="460"/>
      <c r="R606" s="460"/>
      <c r="S606" s="645"/>
      <c r="T606" s="460"/>
      <c r="U606" s="460"/>
    </row>
    <row r="607">
      <c r="A607" s="460"/>
      <c r="B607" s="460"/>
      <c r="C607" s="460"/>
      <c r="D607" s="460"/>
      <c r="E607" s="460"/>
      <c r="F607" s="460"/>
      <c r="G607" s="460"/>
      <c r="H607" s="460"/>
      <c r="I607" s="460"/>
      <c r="J607" s="460"/>
      <c r="K607" s="460"/>
      <c r="L607" s="460"/>
      <c r="M607" s="460"/>
      <c r="N607" s="460"/>
      <c r="O607" s="645"/>
      <c r="P607" s="460"/>
      <c r="Q607" s="460"/>
      <c r="R607" s="460"/>
      <c r="S607" s="645"/>
      <c r="T607" s="460"/>
      <c r="U607" s="460"/>
    </row>
    <row r="608">
      <c r="A608" s="460"/>
      <c r="B608" s="460"/>
      <c r="C608" s="460"/>
      <c r="D608" s="460"/>
      <c r="E608" s="460"/>
      <c r="F608" s="460"/>
      <c r="G608" s="460"/>
      <c r="H608" s="460"/>
      <c r="I608" s="460"/>
      <c r="J608" s="460"/>
      <c r="K608" s="460"/>
      <c r="L608" s="460"/>
      <c r="M608" s="460"/>
      <c r="N608" s="460"/>
      <c r="O608" s="645"/>
      <c r="P608" s="460"/>
      <c r="Q608" s="460"/>
      <c r="R608" s="460"/>
      <c r="S608" s="645"/>
      <c r="T608" s="460"/>
      <c r="U608" s="460"/>
    </row>
    <row r="609">
      <c r="A609" s="460"/>
      <c r="B609" s="460"/>
      <c r="C609" s="460"/>
      <c r="D609" s="460"/>
      <c r="E609" s="460"/>
      <c r="F609" s="460"/>
      <c r="G609" s="460"/>
      <c r="H609" s="460"/>
      <c r="I609" s="460"/>
      <c r="J609" s="460"/>
      <c r="K609" s="460"/>
      <c r="L609" s="460"/>
      <c r="M609" s="460"/>
      <c r="N609" s="460"/>
      <c r="O609" s="645"/>
      <c r="P609" s="460"/>
      <c r="Q609" s="460"/>
      <c r="R609" s="460"/>
      <c r="S609" s="645"/>
      <c r="T609" s="460"/>
      <c r="U609" s="460"/>
    </row>
    <row r="610">
      <c r="A610" s="460"/>
      <c r="B610" s="460"/>
      <c r="C610" s="460"/>
      <c r="D610" s="460"/>
      <c r="E610" s="460"/>
      <c r="F610" s="460"/>
      <c r="G610" s="460"/>
      <c r="H610" s="460"/>
      <c r="I610" s="460"/>
      <c r="J610" s="460"/>
      <c r="K610" s="460"/>
      <c r="L610" s="460"/>
      <c r="M610" s="460"/>
      <c r="N610" s="460"/>
      <c r="O610" s="645"/>
      <c r="P610" s="460"/>
      <c r="Q610" s="460"/>
      <c r="R610" s="460"/>
      <c r="S610" s="645"/>
      <c r="T610" s="460"/>
      <c r="U610" s="460"/>
    </row>
    <row r="611">
      <c r="A611" s="460"/>
      <c r="B611" s="460"/>
      <c r="C611" s="460"/>
      <c r="D611" s="460"/>
      <c r="E611" s="460"/>
      <c r="F611" s="460"/>
      <c r="G611" s="460"/>
      <c r="H611" s="460"/>
      <c r="I611" s="460"/>
      <c r="J611" s="460"/>
      <c r="K611" s="460"/>
      <c r="L611" s="460"/>
      <c r="M611" s="460"/>
      <c r="N611" s="460"/>
      <c r="O611" s="645"/>
      <c r="P611" s="460"/>
      <c r="Q611" s="460"/>
      <c r="R611" s="460"/>
      <c r="S611" s="645"/>
      <c r="T611" s="460"/>
      <c r="U611" s="460"/>
    </row>
    <row r="612">
      <c r="A612" s="460"/>
      <c r="B612" s="460"/>
      <c r="C612" s="460"/>
      <c r="D612" s="460"/>
      <c r="E612" s="460"/>
      <c r="F612" s="460"/>
      <c r="G612" s="460"/>
      <c r="H612" s="460"/>
      <c r="I612" s="460"/>
      <c r="J612" s="460"/>
      <c r="K612" s="460"/>
      <c r="L612" s="460"/>
      <c r="M612" s="460"/>
      <c r="N612" s="460"/>
      <c r="O612" s="645"/>
      <c r="P612" s="460"/>
      <c r="Q612" s="460"/>
      <c r="R612" s="460"/>
      <c r="S612" s="645"/>
      <c r="T612" s="460"/>
      <c r="U612" s="460"/>
    </row>
    <row r="613">
      <c r="A613" s="460"/>
      <c r="B613" s="460"/>
      <c r="C613" s="460"/>
      <c r="D613" s="460"/>
      <c r="E613" s="460"/>
      <c r="F613" s="460"/>
      <c r="G613" s="460"/>
      <c r="H613" s="460"/>
      <c r="I613" s="460"/>
      <c r="J613" s="460"/>
      <c r="K613" s="460"/>
      <c r="L613" s="460"/>
      <c r="M613" s="460"/>
      <c r="N613" s="460"/>
      <c r="O613" s="645"/>
      <c r="P613" s="460"/>
      <c r="Q613" s="460"/>
      <c r="R613" s="460"/>
      <c r="S613" s="645"/>
      <c r="T613" s="460"/>
      <c r="U613" s="460"/>
    </row>
    <row r="614">
      <c r="A614" s="460"/>
      <c r="B614" s="460"/>
      <c r="C614" s="460"/>
      <c r="D614" s="460"/>
      <c r="E614" s="460"/>
      <c r="F614" s="460"/>
      <c r="G614" s="460"/>
      <c r="H614" s="460"/>
      <c r="I614" s="460"/>
      <c r="J614" s="460"/>
      <c r="K614" s="460"/>
      <c r="L614" s="460"/>
      <c r="M614" s="460"/>
      <c r="N614" s="460"/>
      <c r="O614" s="645"/>
      <c r="P614" s="460"/>
      <c r="Q614" s="460"/>
      <c r="R614" s="460"/>
      <c r="S614" s="645"/>
      <c r="T614" s="460"/>
      <c r="U614" s="460"/>
    </row>
    <row r="615">
      <c r="A615" s="460"/>
      <c r="B615" s="460"/>
      <c r="C615" s="460"/>
      <c r="D615" s="460"/>
      <c r="E615" s="460"/>
      <c r="F615" s="460"/>
      <c r="G615" s="460"/>
      <c r="H615" s="460"/>
      <c r="I615" s="460"/>
      <c r="J615" s="460"/>
      <c r="K615" s="460"/>
      <c r="L615" s="460"/>
      <c r="M615" s="460"/>
      <c r="N615" s="460"/>
      <c r="O615" s="645"/>
      <c r="P615" s="460"/>
      <c r="Q615" s="460"/>
      <c r="R615" s="460"/>
      <c r="S615" s="645"/>
      <c r="T615" s="460"/>
      <c r="U615" s="460"/>
    </row>
    <row r="616">
      <c r="A616" s="460"/>
      <c r="B616" s="460"/>
      <c r="C616" s="460"/>
      <c r="D616" s="460"/>
      <c r="E616" s="460"/>
      <c r="F616" s="460"/>
      <c r="G616" s="460"/>
      <c r="H616" s="460"/>
      <c r="I616" s="460"/>
      <c r="J616" s="460"/>
      <c r="K616" s="460"/>
      <c r="L616" s="460"/>
      <c r="M616" s="460"/>
      <c r="N616" s="460"/>
      <c r="O616" s="645"/>
      <c r="P616" s="460"/>
      <c r="Q616" s="460"/>
      <c r="R616" s="460"/>
      <c r="S616" s="645"/>
      <c r="T616" s="460"/>
      <c r="U616" s="460"/>
    </row>
    <row r="617">
      <c r="A617" s="460"/>
      <c r="B617" s="460"/>
      <c r="C617" s="460"/>
      <c r="D617" s="460"/>
      <c r="E617" s="460"/>
      <c r="F617" s="460"/>
      <c r="G617" s="460"/>
      <c r="H617" s="460"/>
      <c r="I617" s="460"/>
      <c r="J617" s="460"/>
      <c r="K617" s="460"/>
      <c r="L617" s="460"/>
      <c r="M617" s="460"/>
      <c r="N617" s="460"/>
      <c r="O617" s="645"/>
      <c r="P617" s="460"/>
      <c r="Q617" s="460"/>
      <c r="R617" s="460"/>
      <c r="S617" s="645"/>
      <c r="T617" s="460"/>
      <c r="U617" s="460"/>
    </row>
    <row r="618">
      <c r="A618" s="460"/>
      <c r="B618" s="460"/>
      <c r="C618" s="460"/>
      <c r="D618" s="460"/>
      <c r="E618" s="460"/>
      <c r="F618" s="460"/>
      <c r="G618" s="460"/>
      <c r="H618" s="460"/>
      <c r="I618" s="460"/>
      <c r="J618" s="460"/>
      <c r="K618" s="460"/>
      <c r="L618" s="460"/>
      <c r="M618" s="460"/>
      <c r="N618" s="460"/>
      <c r="O618" s="645"/>
      <c r="P618" s="460"/>
      <c r="Q618" s="460"/>
      <c r="R618" s="460"/>
      <c r="S618" s="645"/>
      <c r="T618" s="460"/>
      <c r="U618" s="460"/>
    </row>
    <row r="619">
      <c r="A619" s="460"/>
      <c r="B619" s="460"/>
      <c r="C619" s="460"/>
      <c r="D619" s="460"/>
      <c r="E619" s="460"/>
      <c r="F619" s="460"/>
      <c r="G619" s="460"/>
      <c r="H619" s="460"/>
      <c r="I619" s="460"/>
      <c r="J619" s="460"/>
      <c r="K619" s="460"/>
      <c r="L619" s="460"/>
      <c r="M619" s="460"/>
      <c r="N619" s="460"/>
      <c r="O619" s="645"/>
      <c r="P619" s="460"/>
      <c r="Q619" s="460"/>
      <c r="R619" s="460"/>
      <c r="S619" s="645"/>
      <c r="T619" s="460"/>
      <c r="U619" s="460"/>
    </row>
    <row r="620">
      <c r="A620" s="460"/>
      <c r="B620" s="460"/>
      <c r="C620" s="460"/>
      <c r="D620" s="460"/>
      <c r="E620" s="460"/>
      <c r="F620" s="460"/>
      <c r="G620" s="460"/>
      <c r="H620" s="460"/>
      <c r="I620" s="460"/>
      <c r="J620" s="460"/>
      <c r="K620" s="460"/>
      <c r="L620" s="460"/>
      <c r="M620" s="460"/>
      <c r="N620" s="460"/>
      <c r="O620" s="645"/>
      <c r="P620" s="460"/>
      <c r="Q620" s="460"/>
      <c r="R620" s="460"/>
      <c r="S620" s="645"/>
      <c r="T620" s="460"/>
      <c r="U620" s="460"/>
    </row>
    <row r="621">
      <c r="A621" s="460"/>
      <c r="B621" s="460"/>
      <c r="C621" s="460"/>
      <c r="D621" s="460"/>
      <c r="E621" s="460"/>
      <c r="F621" s="460"/>
      <c r="G621" s="460"/>
      <c r="H621" s="460"/>
      <c r="I621" s="460"/>
      <c r="J621" s="460"/>
      <c r="K621" s="460"/>
      <c r="L621" s="460"/>
      <c r="M621" s="460"/>
      <c r="N621" s="460"/>
      <c r="O621" s="645"/>
      <c r="P621" s="460"/>
      <c r="Q621" s="460"/>
      <c r="R621" s="460"/>
      <c r="S621" s="645"/>
      <c r="T621" s="460"/>
      <c r="U621" s="460"/>
    </row>
    <row r="622">
      <c r="A622" s="460"/>
      <c r="B622" s="460"/>
      <c r="C622" s="460"/>
      <c r="D622" s="460"/>
      <c r="E622" s="460"/>
      <c r="F622" s="460"/>
      <c r="G622" s="460"/>
      <c r="H622" s="460"/>
      <c r="I622" s="460"/>
      <c r="J622" s="460"/>
      <c r="K622" s="460"/>
      <c r="L622" s="460"/>
      <c r="M622" s="460"/>
      <c r="N622" s="460"/>
      <c r="O622" s="645"/>
      <c r="P622" s="460"/>
      <c r="Q622" s="460"/>
      <c r="R622" s="460"/>
      <c r="S622" s="645"/>
      <c r="T622" s="460"/>
      <c r="U622" s="460"/>
    </row>
    <row r="623">
      <c r="A623" s="460"/>
      <c r="B623" s="460"/>
      <c r="C623" s="460"/>
      <c r="D623" s="460"/>
      <c r="E623" s="460"/>
      <c r="F623" s="460"/>
      <c r="G623" s="460"/>
      <c r="H623" s="460"/>
      <c r="I623" s="460"/>
      <c r="J623" s="460"/>
      <c r="K623" s="460"/>
      <c r="L623" s="460"/>
      <c r="M623" s="460"/>
      <c r="N623" s="460"/>
      <c r="O623" s="645"/>
      <c r="P623" s="460"/>
      <c r="Q623" s="460"/>
      <c r="R623" s="460"/>
      <c r="S623" s="645"/>
      <c r="T623" s="460"/>
      <c r="U623" s="460"/>
    </row>
    <row r="624">
      <c r="A624" s="460"/>
      <c r="B624" s="460"/>
      <c r="C624" s="460"/>
      <c r="D624" s="460"/>
      <c r="E624" s="460"/>
      <c r="F624" s="460"/>
      <c r="G624" s="460"/>
      <c r="H624" s="460"/>
      <c r="I624" s="460"/>
      <c r="J624" s="460"/>
      <c r="K624" s="460"/>
      <c r="L624" s="460"/>
      <c r="M624" s="460"/>
      <c r="N624" s="460"/>
      <c r="O624" s="645"/>
      <c r="P624" s="460"/>
      <c r="Q624" s="460"/>
      <c r="R624" s="460"/>
      <c r="S624" s="645"/>
      <c r="T624" s="460"/>
      <c r="U624" s="460"/>
    </row>
    <row r="625">
      <c r="A625" s="460"/>
      <c r="B625" s="460"/>
      <c r="C625" s="460"/>
      <c r="D625" s="460"/>
      <c r="E625" s="460"/>
      <c r="F625" s="460"/>
      <c r="G625" s="460"/>
      <c r="H625" s="460"/>
      <c r="I625" s="460"/>
      <c r="J625" s="460"/>
      <c r="K625" s="460"/>
      <c r="L625" s="460"/>
      <c r="M625" s="460"/>
      <c r="N625" s="460"/>
      <c r="O625" s="645"/>
      <c r="P625" s="460"/>
      <c r="Q625" s="460"/>
      <c r="R625" s="460"/>
      <c r="S625" s="645"/>
      <c r="T625" s="460"/>
      <c r="U625" s="460"/>
    </row>
    <row r="626">
      <c r="A626" s="460"/>
      <c r="B626" s="460"/>
      <c r="C626" s="460"/>
      <c r="D626" s="460"/>
      <c r="E626" s="460"/>
      <c r="F626" s="460"/>
      <c r="G626" s="460"/>
      <c r="H626" s="460"/>
      <c r="I626" s="460"/>
      <c r="J626" s="460"/>
      <c r="K626" s="460"/>
      <c r="L626" s="460"/>
      <c r="M626" s="460"/>
      <c r="N626" s="460"/>
      <c r="O626" s="645"/>
      <c r="P626" s="460"/>
      <c r="Q626" s="460"/>
      <c r="R626" s="460"/>
      <c r="S626" s="645"/>
      <c r="T626" s="460"/>
      <c r="U626" s="460"/>
    </row>
    <row r="627">
      <c r="A627" s="460"/>
      <c r="B627" s="460"/>
      <c r="C627" s="460"/>
      <c r="D627" s="460"/>
      <c r="E627" s="460"/>
      <c r="F627" s="460"/>
      <c r="G627" s="460"/>
      <c r="H627" s="460"/>
      <c r="I627" s="460"/>
      <c r="J627" s="460"/>
      <c r="K627" s="460"/>
      <c r="L627" s="460"/>
      <c r="M627" s="460"/>
      <c r="N627" s="460"/>
      <c r="O627" s="645"/>
      <c r="P627" s="460"/>
      <c r="Q627" s="460"/>
      <c r="R627" s="460"/>
      <c r="S627" s="645"/>
      <c r="T627" s="460"/>
      <c r="U627" s="460"/>
    </row>
    <row r="628">
      <c r="A628" s="460"/>
      <c r="B628" s="460"/>
      <c r="C628" s="460"/>
      <c r="D628" s="460"/>
      <c r="E628" s="460"/>
      <c r="F628" s="460"/>
      <c r="G628" s="460"/>
      <c r="H628" s="460"/>
      <c r="I628" s="460"/>
      <c r="J628" s="460"/>
      <c r="K628" s="460"/>
      <c r="L628" s="460"/>
      <c r="M628" s="460"/>
      <c r="N628" s="460"/>
      <c r="O628" s="645"/>
      <c r="P628" s="460"/>
      <c r="Q628" s="460"/>
      <c r="R628" s="460"/>
      <c r="S628" s="645"/>
      <c r="T628" s="460"/>
      <c r="U628" s="460"/>
    </row>
    <row r="629">
      <c r="A629" s="460"/>
      <c r="B629" s="460"/>
      <c r="C629" s="460"/>
      <c r="D629" s="460"/>
      <c r="E629" s="460"/>
      <c r="F629" s="460"/>
      <c r="G629" s="460"/>
      <c r="H629" s="460"/>
      <c r="I629" s="460"/>
      <c r="J629" s="460"/>
      <c r="K629" s="460"/>
      <c r="L629" s="460"/>
      <c r="M629" s="460"/>
      <c r="N629" s="460"/>
      <c r="O629" s="645"/>
      <c r="P629" s="460"/>
      <c r="Q629" s="460"/>
      <c r="R629" s="460"/>
      <c r="S629" s="645"/>
      <c r="T629" s="460"/>
      <c r="U629" s="460"/>
    </row>
    <row r="630">
      <c r="A630" s="460"/>
      <c r="B630" s="460"/>
      <c r="C630" s="460"/>
      <c r="D630" s="460"/>
      <c r="E630" s="460"/>
      <c r="F630" s="460"/>
      <c r="G630" s="460"/>
      <c r="H630" s="460"/>
      <c r="I630" s="460"/>
      <c r="J630" s="460"/>
      <c r="K630" s="460"/>
      <c r="L630" s="460"/>
      <c r="M630" s="460"/>
      <c r="N630" s="460"/>
      <c r="O630" s="645"/>
      <c r="P630" s="460"/>
      <c r="Q630" s="460"/>
      <c r="R630" s="460"/>
      <c r="S630" s="645"/>
      <c r="T630" s="460"/>
      <c r="U630" s="460"/>
    </row>
    <row r="631">
      <c r="A631" s="460"/>
      <c r="B631" s="460"/>
      <c r="C631" s="460"/>
      <c r="D631" s="460"/>
      <c r="E631" s="460"/>
      <c r="F631" s="460"/>
      <c r="G631" s="460"/>
      <c r="H631" s="460"/>
      <c r="I631" s="460"/>
      <c r="J631" s="460"/>
      <c r="K631" s="460"/>
      <c r="L631" s="460"/>
      <c r="M631" s="460"/>
      <c r="N631" s="460"/>
      <c r="O631" s="645"/>
      <c r="P631" s="460"/>
      <c r="Q631" s="460"/>
      <c r="R631" s="460"/>
      <c r="S631" s="645"/>
      <c r="T631" s="460"/>
      <c r="U631" s="460"/>
    </row>
    <row r="632">
      <c r="A632" s="460"/>
      <c r="B632" s="460"/>
      <c r="C632" s="460"/>
      <c r="D632" s="460"/>
      <c r="E632" s="460"/>
      <c r="F632" s="460"/>
      <c r="G632" s="460"/>
      <c r="H632" s="460"/>
      <c r="I632" s="460"/>
      <c r="J632" s="460"/>
      <c r="K632" s="460"/>
      <c r="L632" s="460"/>
      <c r="M632" s="460"/>
      <c r="N632" s="460"/>
      <c r="O632" s="645"/>
      <c r="P632" s="460"/>
      <c r="Q632" s="460"/>
      <c r="R632" s="460"/>
      <c r="S632" s="645"/>
      <c r="T632" s="460"/>
      <c r="U632" s="460"/>
    </row>
    <row r="633">
      <c r="A633" s="460"/>
      <c r="B633" s="460"/>
      <c r="C633" s="460"/>
      <c r="D633" s="460"/>
      <c r="E633" s="460"/>
      <c r="F633" s="460"/>
      <c r="G633" s="460"/>
      <c r="H633" s="460"/>
      <c r="I633" s="460"/>
      <c r="J633" s="460"/>
      <c r="K633" s="460"/>
      <c r="L633" s="460"/>
      <c r="M633" s="460"/>
      <c r="N633" s="460"/>
      <c r="O633" s="645"/>
      <c r="P633" s="460"/>
      <c r="Q633" s="460"/>
      <c r="R633" s="460"/>
      <c r="S633" s="645"/>
      <c r="T633" s="460"/>
      <c r="U633" s="460"/>
    </row>
    <row r="634">
      <c r="A634" s="460"/>
      <c r="B634" s="460"/>
      <c r="C634" s="460"/>
      <c r="D634" s="460"/>
      <c r="E634" s="460"/>
      <c r="F634" s="460"/>
      <c r="G634" s="460"/>
      <c r="H634" s="460"/>
      <c r="I634" s="460"/>
      <c r="J634" s="460"/>
      <c r="K634" s="460"/>
      <c r="L634" s="460"/>
      <c r="M634" s="460"/>
      <c r="N634" s="460"/>
      <c r="O634" s="645"/>
      <c r="P634" s="460"/>
      <c r="Q634" s="460"/>
      <c r="R634" s="460"/>
      <c r="S634" s="645"/>
      <c r="T634" s="460"/>
      <c r="U634" s="460"/>
    </row>
    <row r="635">
      <c r="A635" s="460"/>
      <c r="B635" s="460"/>
      <c r="C635" s="460"/>
      <c r="D635" s="460"/>
      <c r="E635" s="460"/>
      <c r="F635" s="460"/>
      <c r="G635" s="460"/>
      <c r="H635" s="460"/>
      <c r="I635" s="460"/>
      <c r="J635" s="460"/>
      <c r="K635" s="460"/>
      <c r="L635" s="460"/>
      <c r="M635" s="460"/>
      <c r="N635" s="460"/>
      <c r="O635" s="645"/>
      <c r="P635" s="460"/>
      <c r="Q635" s="460"/>
      <c r="R635" s="460"/>
      <c r="S635" s="645"/>
      <c r="T635" s="460"/>
      <c r="U635" s="460"/>
    </row>
    <row r="636">
      <c r="A636" s="460"/>
      <c r="B636" s="460"/>
      <c r="C636" s="460"/>
      <c r="D636" s="460"/>
      <c r="E636" s="460"/>
      <c r="F636" s="460"/>
      <c r="G636" s="460"/>
      <c r="H636" s="460"/>
      <c r="I636" s="460"/>
      <c r="J636" s="460"/>
      <c r="K636" s="460"/>
      <c r="L636" s="460"/>
      <c r="M636" s="460"/>
      <c r="N636" s="460"/>
      <c r="O636" s="645"/>
      <c r="P636" s="460"/>
      <c r="Q636" s="460"/>
      <c r="R636" s="460"/>
      <c r="S636" s="645"/>
      <c r="T636" s="460"/>
      <c r="U636" s="460"/>
    </row>
    <row r="637">
      <c r="A637" s="460"/>
      <c r="B637" s="460"/>
      <c r="C637" s="460"/>
      <c r="D637" s="460"/>
      <c r="E637" s="460"/>
      <c r="F637" s="460"/>
      <c r="G637" s="460"/>
      <c r="H637" s="460"/>
      <c r="I637" s="460"/>
      <c r="J637" s="460"/>
      <c r="K637" s="460"/>
      <c r="L637" s="460"/>
      <c r="M637" s="460"/>
      <c r="N637" s="460"/>
      <c r="O637" s="645"/>
      <c r="P637" s="460"/>
      <c r="Q637" s="460"/>
      <c r="R637" s="460"/>
      <c r="S637" s="645"/>
      <c r="T637" s="460"/>
      <c r="U637" s="460"/>
    </row>
    <row r="638">
      <c r="A638" s="460"/>
      <c r="B638" s="460"/>
      <c r="C638" s="460"/>
      <c r="D638" s="460"/>
      <c r="E638" s="460"/>
      <c r="F638" s="460"/>
      <c r="G638" s="460"/>
      <c r="H638" s="460"/>
      <c r="I638" s="460"/>
      <c r="J638" s="460"/>
      <c r="K638" s="460"/>
      <c r="L638" s="460"/>
      <c r="M638" s="460"/>
      <c r="N638" s="460"/>
      <c r="O638" s="645"/>
      <c r="P638" s="460"/>
      <c r="Q638" s="460"/>
      <c r="R638" s="460"/>
      <c r="S638" s="645"/>
      <c r="T638" s="460"/>
      <c r="U638" s="460"/>
    </row>
    <row r="639">
      <c r="A639" s="460"/>
      <c r="B639" s="460"/>
      <c r="C639" s="460"/>
      <c r="D639" s="460"/>
      <c r="E639" s="460"/>
      <c r="F639" s="460"/>
      <c r="G639" s="460"/>
      <c r="H639" s="460"/>
      <c r="I639" s="460"/>
      <c r="J639" s="460"/>
      <c r="K639" s="460"/>
      <c r="L639" s="460"/>
      <c r="M639" s="460"/>
      <c r="N639" s="460"/>
      <c r="O639" s="645"/>
      <c r="P639" s="460"/>
      <c r="Q639" s="460"/>
      <c r="R639" s="460"/>
      <c r="S639" s="645"/>
      <c r="T639" s="460"/>
      <c r="U639" s="460"/>
    </row>
    <row r="640">
      <c r="A640" s="460"/>
      <c r="B640" s="460"/>
      <c r="C640" s="460"/>
      <c r="D640" s="460"/>
      <c r="E640" s="460"/>
      <c r="F640" s="460"/>
      <c r="G640" s="460"/>
      <c r="H640" s="460"/>
      <c r="I640" s="460"/>
      <c r="J640" s="460"/>
      <c r="K640" s="460"/>
      <c r="L640" s="460"/>
      <c r="M640" s="460"/>
      <c r="N640" s="460"/>
      <c r="O640" s="645"/>
      <c r="P640" s="460"/>
      <c r="Q640" s="460"/>
      <c r="R640" s="460"/>
      <c r="S640" s="645"/>
      <c r="T640" s="460"/>
      <c r="U640" s="460"/>
    </row>
    <row r="641">
      <c r="A641" s="460"/>
      <c r="B641" s="460"/>
      <c r="C641" s="460"/>
      <c r="D641" s="460"/>
      <c r="E641" s="460"/>
      <c r="F641" s="460"/>
      <c r="G641" s="460"/>
      <c r="H641" s="460"/>
      <c r="I641" s="460"/>
      <c r="J641" s="460"/>
      <c r="K641" s="460"/>
      <c r="L641" s="460"/>
      <c r="M641" s="460"/>
      <c r="N641" s="460"/>
      <c r="O641" s="645"/>
      <c r="P641" s="460"/>
      <c r="Q641" s="460"/>
      <c r="R641" s="460"/>
      <c r="S641" s="645"/>
      <c r="T641" s="460"/>
      <c r="U641" s="460"/>
    </row>
    <row r="642">
      <c r="A642" s="460"/>
      <c r="B642" s="460"/>
      <c r="C642" s="460"/>
      <c r="D642" s="460"/>
      <c r="E642" s="460"/>
      <c r="F642" s="460"/>
      <c r="G642" s="460"/>
      <c r="H642" s="460"/>
      <c r="I642" s="460"/>
      <c r="J642" s="460"/>
      <c r="K642" s="460"/>
      <c r="L642" s="460"/>
      <c r="M642" s="460"/>
      <c r="N642" s="460"/>
      <c r="O642" s="645"/>
      <c r="P642" s="460"/>
      <c r="Q642" s="460"/>
      <c r="R642" s="460"/>
      <c r="S642" s="645"/>
      <c r="T642" s="460"/>
      <c r="U642" s="460"/>
    </row>
    <row r="643">
      <c r="A643" s="460"/>
      <c r="B643" s="460"/>
      <c r="C643" s="460"/>
      <c r="D643" s="460"/>
      <c r="E643" s="460"/>
      <c r="F643" s="460"/>
      <c r="G643" s="460"/>
      <c r="H643" s="460"/>
      <c r="I643" s="460"/>
      <c r="J643" s="460"/>
      <c r="K643" s="460"/>
      <c r="L643" s="460"/>
      <c r="M643" s="460"/>
      <c r="N643" s="460"/>
      <c r="O643" s="645"/>
      <c r="P643" s="460"/>
      <c r="Q643" s="460"/>
      <c r="R643" s="460"/>
      <c r="S643" s="645"/>
      <c r="T643" s="460"/>
      <c r="U643" s="460"/>
    </row>
    <row r="644">
      <c r="A644" s="460"/>
      <c r="B644" s="460"/>
      <c r="C644" s="460"/>
      <c r="D644" s="460"/>
      <c r="E644" s="460"/>
      <c r="F644" s="460"/>
      <c r="G644" s="460"/>
      <c r="H644" s="460"/>
      <c r="I644" s="460"/>
      <c r="J644" s="460"/>
      <c r="K644" s="460"/>
      <c r="L644" s="460"/>
      <c r="M644" s="460"/>
      <c r="N644" s="460"/>
      <c r="O644" s="645"/>
      <c r="P644" s="460"/>
      <c r="Q644" s="460"/>
      <c r="R644" s="460"/>
      <c r="S644" s="645"/>
      <c r="T644" s="460"/>
      <c r="U644" s="460"/>
    </row>
    <row r="645">
      <c r="A645" s="460"/>
      <c r="B645" s="460"/>
      <c r="C645" s="460"/>
      <c r="D645" s="460"/>
      <c r="E645" s="460"/>
      <c r="F645" s="460"/>
      <c r="G645" s="460"/>
      <c r="H645" s="460"/>
      <c r="I645" s="460"/>
      <c r="J645" s="460"/>
      <c r="K645" s="460"/>
      <c r="L645" s="460"/>
      <c r="M645" s="460"/>
      <c r="N645" s="460"/>
      <c r="O645" s="645"/>
      <c r="P645" s="460"/>
      <c r="Q645" s="460"/>
      <c r="R645" s="460"/>
      <c r="S645" s="645"/>
      <c r="T645" s="460"/>
      <c r="U645" s="460"/>
    </row>
    <row r="646">
      <c r="A646" s="460"/>
      <c r="B646" s="460"/>
      <c r="C646" s="460"/>
      <c r="D646" s="460"/>
      <c r="E646" s="460"/>
      <c r="F646" s="460"/>
      <c r="G646" s="460"/>
      <c r="H646" s="460"/>
      <c r="I646" s="460"/>
      <c r="J646" s="460"/>
      <c r="K646" s="460"/>
      <c r="L646" s="460"/>
      <c r="M646" s="460"/>
      <c r="N646" s="460"/>
      <c r="O646" s="645"/>
      <c r="P646" s="460"/>
      <c r="Q646" s="460"/>
      <c r="R646" s="460"/>
      <c r="S646" s="645"/>
      <c r="T646" s="460"/>
      <c r="U646" s="460"/>
    </row>
    <row r="647">
      <c r="A647" s="460"/>
      <c r="B647" s="460"/>
      <c r="C647" s="460"/>
      <c r="D647" s="460"/>
      <c r="E647" s="460"/>
      <c r="F647" s="460"/>
      <c r="G647" s="460"/>
      <c r="H647" s="460"/>
      <c r="I647" s="460"/>
      <c r="J647" s="460"/>
      <c r="K647" s="460"/>
      <c r="L647" s="460"/>
      <c r="M647" s="460"/>
      <c r="N647" s="460"/>
      <c r="O647" s="645"/>
      <c r="P647" s="460"/>
      <c r="Q647" s="460"/>
      <c r="R647" s="460"/>
      <c r="S647" s="645"/>
      <c r="T647" s="460"/>
      <c r="U647" s="460"/>
    </row>
    <row r="648">
      <c r="A648" s="460"/>
      <c r="B648" s="460"/>
      <c r="C648" s="460"/>
      <c r="D648" s="460"/>
      <c r="E648" s="460"/>
      <c r="F648" s="460"/>
      <c r="G648" s="460"/>
      <c r="H648" s="460"/>
      <c r="I648" s="460"/>
      <c r="J648" s="460"/>
      <c r="K648" s="460"/>
      <c r="L648" s="460"/>
      <c r="M648" s="460"/>
      <c r="N648" s="460"/>
      <c r="O648" s="645"/>
      <c r="P648" s="460"/>
      <c r="Q648" s="460"/>
      <c r="R648" s="460"/>
      <c r="S648" s="645"/>
      <c r="T648" s="460"/>
      <c r="U648" s="460"/>
    </row>
    <row r="649">
      <c r="A649" s="460"/>
      <c r="B649" s="460"/>
      <c r="C649" s="460"/>
      <c r="D649" s="460"/>
      <c r="E649" s="460"/>
      <c r="F649" s="460"/>
      <c r="G649" s="460"/>
      <c r="H649" s="460"/>
      <c r="I649" s="460"/>
      <c r="J649" s="460"/>
      <c r="K649" s="460"/>
      <c r="L649" s="460"/>
      <c r="M649" s="460"/>
      <c r="N649" s="460"/>
      <c r="O649" s="645"/>
      <c r="P649" s="460"/>
      <c r="Q649" s="460"/>
      <c r="R649" s="460"/>
      <c r="S649" s="645"/>
      <c r="T649" s="460"/>
      <c r="U649" s="460"/>
    </row>
    <row r="650">
      <c r="A650" s="460"/>
      <c r="B650" s="460"/>
      <c r="C650" s="460"/>
      <c r="D650" s="460"/>
      <c r="E650" s="460"/>
      <c r="F650" s="460"/>
      <c r="G650" s="460"/>
      <c r="H650" s="460"/>
      <c r="I650" s="460"/>
      <c r="J650" s="460"/>
      <c r="K650" s="460"/>
      <c r="L650" s="460"/>
      <c r="M650" s="460"/>
      <c r="N650" s="460"/>
      <c r="O650" s="645"/>
      <c r="P650" s="460"/>
      <c r="Q650" s="460"/>
      <c r="R650" s="460"/>
      <c r="S650" s="645"/>
      <c r="T650" s="460"/>
      <c r="U650" s="460"/>
    </row>
    <row r="651">
      <c r="A651" s="460"/>
      <c r="B651" s="460"/>
      <c r="C651" s="460"/>
      <c r="D651" s="460"/>
      <c r="E651" s="460"/>
      <c r="F651" s="460"/>
      <c r="G651" s="460"/>
      <c r="H651" s="460"/>
      <c r="I651" s="460"/>
      <c r="J651" s="460"/>
      <c r="K651" s="460"/>
      <c r="L651" s="460"/>
      <c r="M651" s="460"/>
      <c r="N651" s="460"/>
      <c r="O651" s="645"/>
      <c r="P651" s="460"/>
      <c r="Q651" s="460"/>
      <c r="R651" s="460"/>
      <c r="S651" s="645"/>
      <c r="T651" s="460"/>
      <c r="U651" s="460"/>
    </row>
    <row r="652">
      <c r="A652" s="460"/>
      <c r="B652" s="460"/>
      <c r="C652" s="460"/>
      <c r="D652" s="460"/>
      <c r="E652" s="460"/>
      <c r="F652" s="460"/>
      <c r="G652" s="460"/>
      <c r="H652" s="460"/>
      <c r="I652" s="460"/>
      <c r="J652" s="460"/>
      <c r="K652" s="460"/>
      <c r="L652" s="460"/>
      <c r="M652" s="460"/>
      <c r="N652" s="460"/>
      <c r="O652" s="645"/>
      <c r="P652" s="460"/>
      <c r="Q652" s="460"/>
      <c r="R652" s="460"/>
      <c r="S652" s="645"/>
      <c r="T652" s="460"/>
      <c r="U652" s="460"/>
    </row>
    <row r="653">
      <c r="A653" s="460"/>
      <c r="B653" s="460"/>
      <c r="C653" s="460"/>
      <c r="D653" s="460"/>
      <c r="E653" s="460"/>
      <c r="F653" s="460"/>
      <c r="G653" s="460"/>
      <c r="H653" s="460"/>
      <c r="I653" s="460"/>
      <c r="J653" s="460"/>
      <c r="K653" s="460"/>
      <c r="L653" s="460"/>
      <c r="M653" s="460"/>
      <c r="N653" s="460"/>
      <c r="O653" s="645"/>
      <c r="P653" s="460"/>
      <c r="Q653" s="460"/>
      <c r="R653" s="460"/>
      <c r="S653" s="645"/>
      <c r="T653" s="460"/>
      <c r="U653" s="460"/>
    </row>
    <row r="654">
      <c r="A654" s="460"/>
      <c r="B654" s="460"/>
      <c r="C654" s="460"/>
      <c r="D654" s="460"/>
      <c r="E654" s="460"/>
      <c r="F654" s="460"/>
      <c r="G654" s="460"/>
      <c r="H654" s="460"/>
      <c r="I654" s="460"/>
      <c r="J654" s="460"/>
      <c r="K654" s="460"/>
      <c r="L654" s="460"/>
      <c r="M654" s="460"/>
      <c r="N654" s="460"/>
      <c r="O654" s="645"/>
      <c r="P654" s="460"/>
      <c r="Q654" s="460"/>
      <c r="R654" s="460"/>
      <c r="S654" s="645"/>
      <c r="T654" s="460"/>
      <c r="U654" s="460"/>
    </row>
    <row r="655">
      <c r="A655" s="460"/>
      <c r="B655" s="460"/>
      <c r="C655" s="460"/>
      <c r="D655" s="460"/>
      <c r="E655" s="460"/>
      <c r="F655" s="460"/>
      <c r="G655" s="460"/>
      <c r="H655" s="460"/>
      <c r="I655" s="460"/>
      <c r="J655" s="460"/>
      <c r="K655" s="460"/>
      <c r="L655" s="460"/>
      <c r="M655" s="460"/>
      <c r="N655" s="460"/>
      <c r="O655" s="645"/>
      <c r="P655" s="460"/>
      <c r="Q655" s="460"/>
      <c r="R655" s="460"/>
      <c r="S655" s="645"/>
      <c r="T655" s="460"/>
      <c r="U655" s="460"/>
    </row>
    <row r="656">
      <c r="A656" s="460"/>
      <c r="B656" s="460"/>
      <c r="C656" s="460"/>
      <c r="D656" s="460"/>
      <c r="E656" s="460"/>
      <c r="F656" s="460"/>
      <c r="G656" s="460"/>
      <c r="H656" s="460"/>
      <c r="I656" s="460"/>
      <c r="J656" s="460"/>
      <c r="K656" s="460"/>
      <c r="L656" s="460"/>
      <c r="M656" s="460"/>
      <c r="N656" s="460"/>
      <c r="O656" s="645"/>
      <c r="P656" s="460"/>
      <c r="Q656" s="460"/>
      <c r="R656" s="460"/>
      <c r="S656" s="645"/>
      <c r="T656" s="460"/>
      <c r="U656" s="460"/>
    </row>
    <row r="657">
      <c r="A657" s="460"/>
      <c r="B657" s="460"/>
      <c r="C657" s="460"/>
      <c r="D657" s="460"/>
      <c r="E657" s="460"/>
      <c r="F657" s="460"/>
      <c r="G657" s="460"/>
      <c r="H657" s="460"/>
      <c r="I657" s="460"/>
      <c r="J657" s="460"/>
      <c r="K657" s="460"/>
      <c r="L657" s="460"/>
      <c r="M657" s="460"/>
      <c r="N657" s="460"/>
      <c r="O657" s="645"/>
      <c r="P657" s="460"/>
      <c r="Q657" s="460"/>
      <c r="R657" s="460"/>
      <c r="S657" s="645"/>
      <c r="T657" s="460"/>
      <c r="U657" s="460"/>
    </row>
    <row r="658">
      <c r="A658" s="460"/>
      <c r="B658" s="460"/>
      <c r="C658" s="460"/>
      <c r="D658" s="460"/>
      <c r="E658" s="460"/>
      <c r="F658" s="460"/>
      <c r="G658" s="460"/>
      <c r="H658" s="460"/>
      <c r="I658" s="460"/>
      <c r="J658" s="460"/>
      <c r="K658" s="460"/>
      <c r="L658" s="460"/>
      <c r="M658" s="460"/>
      <c r="N658" s="460"/>
      <c r="O658" s="645"/>
      <c r="P658" s="460"/>
      <c r="Q658" s="460"/>
      <c r="R658" s="460"/>
      <c r="S658" s="645"/>
      <c r="T658" s="460"/>
      <c r="U658" s="460"/>
    </row>
    <row r="659">
      <c r="A659" s="460"/>
      <c r="B659" s="460"/>
      <c r="C659" s="460"/>
      <c r="D659" s="460"/>
      <c r="E659" s="460"/>
      <c r="F659" s="460"/>
      <c r="G659" s="460"/>
      <c r="H659" s="460"/>
      <c r="I659" s="460"/>
      <c r="J659" s="460"/>
      <c r="K659" s="460"/>
      <c r="L659" s="460"/>
      <c r="M659" s="460"/>
      <c r="N659" s="460"/>
      <c r="O659" s="645"/>
      <c r="P659" s="460"/>
      <c r="Q659" s="460"/>
      <c r="R659" s="460"/>
      <c r="S659" s="645"/>
      <c r="T659" s="460"/>
      <c r="U659" s="460"/>
    </row>
    <row r="660">
      <c r="A660" s="460"/>
      <c r="B660" s="460"/>
      <c r="C660" s="460"/>
      <c r="D660" s="460"/>
      <c r="E660" s="460"/>
      <c r="F660" s="460"/>
      <c r="G660" s="460"/>
      <c r="H660" s="460"/>
      <c r="I660" s="460"/>
      <c r="J660" s="460"/>
      <c r="K660" s="460"/>
      <c r="L660" s="460"/>
      <c r="M660" s="460"/>
      <c r="N660" s="460"/>
      <c r="O660" s="645"/>
      <c r="P660" s="460"/>
      <c r="Q660" s="460"/>
      <c r="R660" s="460"/>
      <c r="S660" s="645"/>
      <c r="T660" s="460"/>
      <c r="U660" s="460"/>
    </row>
    <row r="661">
      <c r="A661" s="460"/>
      <c r="B661" s="460"/>
      <c r="C661" s="460"/>
      <c r="D661" s="460"/>
      <c r="E661" s="460"/>
      <c r="F661" s="460"/>
      <c r="G661" s="460"/>
      <c r="H661" s="460"/>
      <c r="I661" s="460"/>
      <c r="J661" s="460"/>
      <c r="K661" s="460"/>
      <c r="L661" s="460"/>
      <c r="M661" s="460"/>
      <c r="N661" s="460"/>
      <c r="O661" s="645"/>
      <c r="P661" s="460"/>
      <c r="Q661" s="460"/>
      <c r="R661" s="460"/>
      <c r="S661" s="645"/>
      <c r="T661" s="460"/>
      <c r="U661" s="460"/>
    </row>
    <row r="662">
      <c r="A662" s="460"/>
      <c r="B662" s="460"/>
      <c r="C662" s="460"/>
      <c r="D662" s="460"/>
      <c r="E662" s="460"/>
      <c r="F662" s="460"/>
      <c r="G662" s="460"/>
      <c r="H662" s="460"/>
      <c r="I662" s="460"/>
      <c r="J662" s="460"/>
      <c r="K662" s="460"/>
      <c r="L662" s="460"/>
      <c r="M662" s="460"/>
      <c r="N662" s="460"/>
      <c r="O662" s="645"/>
      <c r="P662" s="460"/>
      <c r="Q662" s="460"/>
      <c r="R662" s="460"/>
      <c r="S662" s="645"/>
      <c r="T662" s="460"/>
      <c r="U662" s="460"/>
    </row>
    <row r="663">
      <c r="A663" s="460"/>
      <c r="B663" s="460"/>
      <c r="C663" s="460"/>
      <c r="D663" s="460"/>
      <c r="E663" s="460"/>
      <c r="F663" s="460"/>
      <c r="G663" s="460"/>
      <c r="H663" s="460"/>
      <c r="I663" s="460"/>
      <c r="J663" s="460"/>
      <c r="K663" s="460"/>
      <c r="L663" s="460"/>
      <c r="M663" s="460"/>
      <c r="N663" s="460"/>
      <c r="O663" s="645"/>
      <c r="P663" s="460"/>
      <c r="Q663" s="460"/>
      <c r="R663" s="460"/>
      <c r="S663" s="645"/>
      <c r="T663" s="460"/>
      <c r="U663" s="460"/>
    </row>
    <row r="664">
      <c r="A664" s="460"/>
      <c r="B664" s="460"/>
      <c r="C664" s="460"/>
      <c r="D664" s="460"/>
      <c r="E664" s="460"/>
      <c r="F664" s="460"/>
      <c r="G664" s="460"/>
      <c r="H664" s="460"/>
      <c r="I664" s="460"/>
      <c r="J664" s="460"/>
      <c r="K664" s="460"/>
      <c r="L664" s="460"/>
      <c r="M664" s="460"/>
      <c r="N664" s="460"/>
      <c r="O664" s="645"/>
      <c r="P664" s="460"/>
      <c r="Q664" s="460"/>
      <c r="R664" s="460"/>
      <c r="S664" s="645"/>
      <c r="T664" s="460"/>
      <c r="U664" s="460"/>
    </row>
    <row r="665">
      <c r="A665" s="460"/>
      <c r="B665" s="460"/>
      <c r="C665" s="460"/>
      <c r="D665" s="460"/>
      <c r="E665" s="460"/>
      <c r="F665" s="460"/>
      <c r="G665" s="460"/>
      <c r="H665" s="460"/>
      <c r="I665" s="460"/>
      <c r="J665" s="460"/>
      <c r="K665" s="460"/>
      <c r="L665" s="460"/>
      <c r="M665" s="460"/>
      <c r="N665" s="460"/>
      <c r="O665" s="645"/>
      <c r="P665" s="460"/>
      <c r="Q665" s="460"/>
      <c r="R665" s="460"/>
      <c r="S665" s="645"/>
      <c r="T665" s="460"/>
      <c r="U665" s="460"/>
    </row>
    <row r="666">
      <c r="A666" s="460"/>
      <c r="B666" s="460"/>
      <c r="C666" s="460"/>
      <c r="D666" s="460"/>
      <c r="E666" s="460"/>
      <c r="F666" s="460"/>
      <c r="G666" s="460"/>
      <c r="H666" s="460"/>
      <c r="I666" s="460"/>
      <c r="J666" s="460"/>
      <c r="K666" s="460"/>
      <c r="L666" s="460"/>
      <c r="M666" s="460"/>
      <c r="N666" s="460"/>
      <c r="O666" s="645"/>
      <c r="P666" s="460"/>
      <c r="Q666" s="460"/>
      <c r="R666" s="460"/>
      <c r="S666" s="645"/>
      <c r="T666" s="460"/>
      <c r="U666" s="460"/>
    </row>
    <row r="667">
      <c r="A667" s="460"/>
      <c r="B667" s="460"/>
      <c r="C667" s="460"/>
      <c r="D667" s="460"/>
      <c r="E667" s="460"/>
      <c r="F667" s="460"/>
      <c r="G667" s="460"/>
      <c r="H667" s="460"/>
      <c r="I667" s="460"/>
      <c r="J667" s="460"/>
      <c r="K667" s="460"/>
      <c r="L667" s="460"/>
      <c r="M667" s="460"/>
      <c r="N667" s="460"/>
      <c r="O667" s="645"/>
      <c r="P667" s="460"/>
      <c r="Q667" s="460"/>
      <c r="R667" s="460"/>
      <c r="S667" s="645"/>
      <c r="T667" s="460"/>
      <c r="U667" s="460"/>
    </row>
    <row r="668">
      <c r="A668" s="460"/>
      <c r="B668" s="460"/>
      <c r="C668" s="460"/>
      <c r="D668" s="460"/>
      <c r="E668" s="460"/>
      <c r="F668" s="460"/>
      <c r="G668" s="460"/>
      <c r="H668" s="460"/>
      <c r="I668" s="460"/>
      <c r="J668" s="460"/>
      <c r="K668" s="460"/>
      <c r="L668" s="460"/>
      <c r="M668" s="460"/>
      <c r="N668" s="460"/>
      <c r="O668" s="645"/>
      <c r="P668" s="460"/>
      <c r="Q668" s="460"/>
      <c r="R668" s="460"/>
      <c r="S668" s="645"/>
      <c r="T668" s="460"/>
      <c r="U668" s="460"/>
    </row>
    <row r="669">
      <c r="A669" s="460"/>
      <c r="B669" s="460"/>
      <c r="C669" s="460"/>
      <c r="D669" s="460"/>
      <c r="E669" s="460"/>
      <c r="F669" s="460"/>
      <c r="G669" s="460"/>
      <c r="H669" s="460"/>
      <c r="I669" s="460"/>
      <c r="J669" s="460"/>
      <c r="K669" s="460"/>
      <c r="L669" s="460"/>
      <c r="M669" s="460"/>
      <c r="N669" s="460"/>
      <c r="O669" s="645"/>
      <c r="P669" s="460"/>
      <c r="Q669" s="460"/>
      <c r="R669" s="460"/>
      <c r="S669" s="645"/>
      <c r="T669" s="460"/>
      <c r="U669" s="460"/>
    </row>
    <row r="670">
      <c r="A670" s="460"/>
      <c r="B670" s="460"/>
      <c r="C670" s="460"/>
      <c r="D670" s="460"/>
      <c r="E670" s="460"/>
      <c r="F670" s="460"/>
      <c r="G670" s="460"/>
      <c r="H670" s="460"/>
      <c r="I670" s="460"/>
      <c r="J670" s="460"/>
      <c r="K670" s="460"/>
      <c r="L670" s="460"/>
      <c r="M670" s="460"/>
      <c r="N670" s="460"/>
      <c r="O670" s="645"/>
      <c r="P670" s="460"/>
      <c r="Q670" s="460"/>
      <c r="R670" s="460"/>
      <c r="S670" s="645"/>
      <c r="T670" s="460"/>
      <c r="U670" s="460"/>
    </row>
    <row r="671">
      <c r="A671" s="460"/>
      <c r="B671" s="460"/>
      <c r="C671" s="460"/>
      <c r="D671" s="460"/>
      <c r="E671" s="460"/>
      <c r="F671" s="460"/>
      <c r="G671" s="460"/>
      <c r="H671" s="460"/>
      <c r="I671" s="460"/>
      <c r="J671" s="460"/>
      <c r="K671" s="460"/>
      <c r="L671" s="460"/>
      <c r="M671" s="460"/>
      <c r="N671" s="460"/>
      <c r="O671" s="645"/>
      <c r="P671" s="460"/>
      <c r="Q671" s="460"/>
      <c r="R671" s="460"/>
      <c r="S671" s="645"/>
      <c r="T671" s="460"/>
      <c r="U671" s="460"/>
    </row>
    <row r="672">
      <c r="A672" s="460"/>
      <c r="B672" s="460"/>
      <c r="C672" s="460"/>
      <c r="D672" s="460"/>
      <c r="E672" s="460"/>
      <c r="F672" s="460"/>
      <c r="G672" s="460"/>
      <c r="H672" s="460"/>
      <c r="I672" s="460"/>
      <c r="J672" s="460"/>
      <c r="K672" s="460"/>
      <c r="L672" s="460"/>
      <c r="M672" s="460"/>
      <c r="N672" s="460"/>
      <c r="O672" s="645"/>
      <c r="P672" s="460"/>
      <c r="Q672" s="460"/>
      <c r="R672" s="460"/>
      <c r="S672" s="645"/>
      <c r="T672" s="460"/>
      <c r="U672" s="460"/>
    </row>
    <row r="673">
      <c r="A673" s="460"/>
      <c r="B673" s="460"/>
      <c r="C673" s="460"/>
      <c r="D673" s="460"/>
      <c r="E673" s="460"/>
      <c r="F673" s="460"/>
      <c r="G673" s="460"/>
      <c r="H673" s="460"/>
      <c r="I673" s="460"/>
      <c r="J673" s="460"/>
      <c r="K673" s="460"/>
      <c r="L673" s="460"/>
      <c r="M673" s="460"/>
      <c r="N673" s="460"/>
      <c r="O673" s="645"/>
      <c r="P673" s="460"/>
      <c r="Q673" s="460"/>
      <c r="R673" s="460"/>
      <c r="S673" s="645"/>
      <c r="T673" s="460"/>
      <c r="U673" s="460"/>
    </row>
    <row r="674">
      <c r="A674" s="460"/>
      <c r="B674" s="460"/>
      <c r="C674" s="460"/>
      <c r="D674" s="460"/>
      <c r="E674" s="460"/>
      <c r="F674" s="460"/>
      <c r="G674" s="460"/>
      <c r="H674" s="460"/>
      <c r="I674" s="460"/>
      <c r="J674" s="460"/>
      <c r="K674" s="460"/>
      <c r="L674" s="460"/>
      <c r="M674" s="460"/>
      <c r="N674" s="460"/>
      <c r="O674" s="645"/>
      <c r="P674" s="460"/>
      <c r="Q674" s="460"/>
      <c r="R674" s="460"/>
      <c r="S674" s="645"/>
      <c r="T674" s="460"/>
      <c r="U674" s="460"/>
    </row>
    <row r="675">
      <c r="A675" s="460"/>
      <c r="B675" s="460"/>
      <c r="C675" s="460"/>
      <c r="D675" s="460"/>
      <c r="E675" s="460"/>
      <c r="F675" s="460"/>
      <c r="G675" s="460"/>
      <c r="H675" s="460"/>
      <c r="I675" s="460"/>
      <c r="J675" s="460"/>
      <c r="K675" s="460"/>
      <c r="L675" s="460"/>
      <c r="M675" s="460"/>
      <c r="N675" s="460"/>
      <c r="O675" s="645"/>
      <c r="P675" s="460"/>
      <c r="Q675" s="460"/>
      <c r="R675" s="460"/>
      <c r="S675" s="645"/>
      <c r="T675" s="460"/>
      <c r="U675" s="460"/>
    </row>
    <row r="676">
      <c r="A676" s="460"/>
      <c r="B676" s="460"/>
      <c r="C676" s="460"/>
      <c r="D676" s="460"/>
      <c r="E676" s="460"/>
      <c r="F676" s="460"/>
      <c r="G676" s="460"/>
      <c r="H676" s="460"/>
      <c r="I676" s="460"/>
      <c r="J676" s="460"/>
      <c r="K676" s="460"/>
      <c r="L676" s="460"/>
      <c r="M676" s="460"/>
      <c r="N676" s="460"/>
      <c r="O676" s="645"/>
      <c r="P676" s="460"/>
      <c r="Q676" s="460"/>
      <c r="R676" s="460"/>
      <c r="S676" s="645"/>
      <c r="T676" s="460"/>
      <c r="U676" s="460"/>
    </row>
    <row r="677">
      <c r="A677" s="460"/>
      <c r="B677" s="460"/>
      <c r="C677" s="460"/>
      <c r="D677" s="460"/>
      <c r="E677" s="460"/>
      <c r="F677" s="460"/>
      <c r="G677" s="460"/>
      <c r="H677" s="460"/>
      <c r="I677" s="460"/>
      <c r="J677" s="460"/>
      <c r="K677" s="460"/>
      <c r="L677" s="460"/>
      <c r="M677" s="460"/>
      <c r="N677" s="460"/>
      <c r="O677" s="645"/>
      <c r="P677" s="460"/>
      <c r="Q677" s="460"/>
      <c r="R677" s="460"/>
      <c r="S677" s="645"/>
      <c r="T677" s="460"/>
      <c r="U677" s="460"/>
    </row>
    <row r="678">
      <c r="A678" s="460"/>
      <c r="B678" s="460"/>
      <c r="C678" s="460"/>
      <c r="D678" s="460"/>
      <c r="E678" s="460"/>
      <c r="F678" s="460"/>
      <c r="G678" s="460"/>
      <c r="H678" s="460"/>
      <c r="I678" s="460"/>
      <c r="J678" s="460"/>
      <c r="K678" s="460"/>
      <c r="L678" s="460"/>
      <c r="M678" s="460"/>
      <c r="N678" s="460"/>
      <c r="O678" s="645"/>
      <c r="P678" s="460"/>
      <c r="Q678" s="460"/>
      <c r="R678" s="460"/>
      <c r="S678" s="645"/>
      <c r="T678" s="460"/>
      <c r="U678" s="460"/>
    </row>
    <row r="679">
      <c r="A679" s="460"/>
      <c r="B679" s="460"/>
      <c r="C679" s="460"/>
      <c r="D679" s="460"/>
      <c r="E679" s="460"/>
      <c r="F679" s="460"/>
      <c r="G679" s="460"/>
      <c r="H679" s="460"/>
      <c r="I679" s="460"/>
      <c r="J679" s="460"/>
      <c r="K679" s="460"/>
      <c r="L679" s="460"/>
      <c r="M679" s="460"/>
      <c r="N679" s="460"/>
      <c r="O679" s="645"/>
      <c r="P679" s="460"/>
      <c r="Q679" s="460"/>
      <c r="R679" s="460"/>
      <c r="S679" s="645"/>
      <c r="T679" s="460"/>
      <c r="U679" s="460"/>
    </row>
    <row r="680">
      <c r="A680" s="460"/>
      <c r="B680" s="460"/>
      <c r="C680" s="460"/>
      <c r="D680" s="460"/>
      <c r="E680" s="460"/>
      <c r="F680" s="460"/>
      <c r="G680" s="460"/>
      <c r="H680" s="460"/>
      <c r="I680" s="460"/>
      <c r="J680" s="460"/>
      <c r="K680" s="460"/>
      <c r="L680" s="460"/>
      <c r="M680" s="460"/>
      <c r="N680" s="460"/>
      <c r="O680" s="645"/>
      <c r="P680" s="460"/>
      <c r="Q680" s="460"/>
      <c r="R680" s="460"/>
      <c r="S680" s="645"/>
      <c r="T680" s="460"/>
      <c r="U680" s="460"/>
    </row>
    <row r="681">
      <c r="A681" s="460"/>
      <c r="B681" s="460"/>
      <c r="C681" s="460"/>
      <c r="D681" s="460"/>
      <c r="E681" s="460"/>
      <c r="F681" s="460"/>
      <c r="G681" s="460"/>
      <c r="H681" s="460"/>
      <c r="I681" s="460"/>
      <c r="J681" s="460"/>
      <c r="K681" s="460"/>
      <c r="L681" s="460"/>
      <c r="M681" s="460"/>
      <c r="N681" s="460"/>
      <c r="O681" s="645"/>
      <c r="P681" s="460"/>
      <c r="Q681" s="460"/>
      <c r="R681" s="460"/>
      <c r="S681" s="645"/>
      <c r="T681" s="460"/>
      <c r="U681" s="460"/>
    </row>
    <row r="682">
      <c r="A682" s="460"/>
      <c r="B682" s="460"/>
      <c r="C682" s="460"/>
      <c r="D682" s="460"/>
      <c r="E682" s="460"/>
      <c r="F682" s="460"/>
      <c r="G682" s="460"/>
      <c r="H682" s="460"/>
      <c r="I682" s="460"/>
      <c r="J682" s="460"/>
      <c r="K682" s="460"/>
      <c r="L682" s="460"/>
      <c r="M682" s="460"/>
      <c r="N682" s="460"/>
      <c r="O682" s="645"/>
      <c r="P682" s="460"/>
      <c r="Q682" s="460"/>
      <c r="R682" s="460"/>
      <c r="S682" s="645"/>
      <c r="T682" s="460"/>
      <c r="U682" s="460"/>
    </row>
    <row r="683">
      <c r="A683" s="460"/>
      <c r="B683" s="460"/>
      <c r="C683" s="460"/>
      <c r="D683" s="460"/>
      <c r="E683" s="460"/>
      <c r="F683" s="460"/>
      <c r="G683" s="460"/>
      <c r="H683" s="460"/>
      <c r="I683" s="460"/>
      <c r="J683" s="460"/>
      <c r="K683" s="460"/>
      <c r="L683" s="460"/>
      <c r="M683" s="460"/>
      <c r="N683" s="460"/>
      <c r="O683" s="645"/>
      <c r="P683" s="460"/>
      <c r="Q683" s="460"/>
      <c r="R683" s="460"/>
      <c r="S683" s="645"/>
      <c r="T683" s="460"/>
      <c r="U683" s="460"/>
    </row>
    <row r="684">
      <c r="A684" s="460"/>
      <c r="B684" s="460"/>
      <c r="C684" s="460"/>
      <c r="D684" s="460"/>
      <c r="E684" s="460"/>
      <c r="F684" s="460"/>
      <c r="G684" s="460"/>
      <c r="H684" s="460"/>
      <c r="I684" s="460"/>
      <c r="J684" s="460"/>
      <c r="K684" s="460"/>
      <c r="L684" s="460"/>
      <c r="M684" s="460"/>
      <c r="N684" s="460"/>
      <c r="O684" s="645"/>
      <c r="P684" s="460"/>
      <c r="Q684" s="460"/>
      <c r="R684" s="460"/>
      <c r="S684" s="645"/>
      <c r="T684" s="460"/>
      <c r="U684" s="460"/>
    </row>
    <row r="685">
      <c r="A685" s="460"/>
      <c r="B685" s="460"/>
      <c r="C685" s="460"/>
      <c r="D685" s="460"/>
      <c r="E685" s="460"/>
      <c r="F685" s="460"/>
      <c r="G685" s="460"/>
      <c r="H685" s="460"/>
      <c r="I685" s="460"/>
      <c r="J685" s="460"/>
      <c r="K685" s="460"/>
      <c r="L685" s="460"/>
      <c r="M685" s="460"/>
      <c r="N685" s="460"/>
      <c r="O685" s="645"/>
      <c r="P685" s="460"/>
      <c r="Q685" s="460"/>
      <c r="R685" s="460"/>
      <c r="S685" s="645"/>
      <c r="T685" s="460"/>
      <c r="U685" s="460"/>
    </row>
    <row r="686">
      <c r="A686" s="460"/>
      <c r="B686" s="460"/>
      <c r="C686" s="460"/>
      <c r="D686" s="460"/>
      <c r="E686" s="460"/>
      <c r="F686" s="460"/>
      <c r="G686" s="460"/>
      <c r="H686" s="460"/>
      <c r="I686" s="460"/>
      <c r="J686" s="460"/>
      <c r="K686" s="460"/>
      <c r="L686" s="460"/>
      <c r="M686" s="460"/>
      <c r="N686" s="460"/>
      <c r="O686" s="645"/>
      <c r="P686" s="460"/>
      <c r="Q686" s="460"/>
      <c r="R686" s="460"/>
      <c r="S686" s="645"/>
      <c r="T686" s="460"/>
      <c r="U686" s="460"/>
    </row>
    <row r="687">
      <c r="A687" s="460"/>
      <c r="B687" s="460"/>
      <c r="C687" s="460"/>
      <c r="D687" s="460"/>
      <c r="E687" s="460"/>
      <c r="F687" s="460"/>
      <c r="G687" s="460"/>
      <c r="H687" s="460"/>
      <c r="I687" s="460"/>
      <c r="J687" s="460"/>
      <c r="K687" s="460"/>
      <c r="L687" s="460"/>
      <c r="M687" s="460"/>
      <c r="N687" s="460"/>
      <c r="O687" s="645"/>
      <c r="P687" s="460"/>
      <c r="Q687" s="460"/>
      <c r="R687" s="460"/>
      <c r="S687" s="645"/>
      <c r="T687" s="460"/>
      <c r="U687" s="460"/>
    </row>
    <row r="688">
      <c r="A688" s="460"/>
      <c r="B688" s="460"/>
      <c r="C688" s="460"/>
      <c r="D688" s="460"/>
      <c r="E688" s="460"/>
      <c r="F688" s="460"/>
      <c r="G688" s="460"/>
      <c r="H688" s="460"/>
      <c r="I688" s="460"/>
      <c r="J688" s="460"/>
      <c r="K688" s="460"/>
      <c r="L688" s="460"/>
      <c r="M688" s="460"/>
      <c r="N688" s="460"/>
      <c r="O688" s="645"/>
      <c r="P688" s="460"/>
      <c r="Q688" s="460"/>
      <c r="R688" s="460"/>
      <c r="S688" s="645"/>
      <c r="T688" s="460"/>
      <c r="U688" s="460"/>
    </row>
    <row r="689">
      <c r="A689" s="460"/>
      <c r="B689" s="460"/>
      <c r="C689" s="460"/>
      <c r="D689" s="460"/>
      <c r="E689" s="460"/>
      <c r="F689" s="460"/>
      <c r="G689" s="460"/>
      <c r="H689" s="460"/>
      <c r="I689" s="460"/>
      <c r="J689" s="460"/>
      <c r="K689" s="460"/>
      <c r="L689" s="460"/>
      <c r="M689" s="460"/>
      <c r="N689" s="460"/>
      <c r="O689" s="645"/>
      <c r="P689" s="460"/>
      <c r="Q689" s="460"/>
      <c r="R689" s="460"/>
      <c r="S689" s="645"/>
      <c r="T689" s="460"/>
      <c r="U689" s="460"/>
    </row>
    <row r="690">
      <c r="A690" s="460"/>
      <c r="B690" s="460"/>
      <c r="C690" s="460"/>
      <c r="D690" s="460"/>
      <c r="E690" s="460"/>
      <c r="F690" s="460"/>
      <c r="G690" s="460"/>
      <c r="H690" s="460"/>
      <c r="I690" s="460"/>
      <c r="J690" s="460"/>
      <c r="K690" s="460"/>
      <c r="L690" s="460"/>
      <c r="M690" s="460"/>
      <c r="N690" s="460"/>
      <c r="O690" s="645"/>
      <c r="P690" s="460"/>
      <c r="Q690" s="460"/>
      <c r="R690" s="460"/>
      <c r="S690" s="645"/>
      <c r="T690" s="460"/>
      <c r="U690" s="460"/>
    </row>
    <row r="691">
      <c r="A691" s="460"/>
      <c r="B691" s="460"/>
      <c r="C691" s="460"/>
      <c r="D691" s="460"/>
      <c r="E691" s="460"/>
      <c r="F691" s="460"/>
      <c r="G691" s="460"/>
      <c r="H691" s="460"/>
      <c r="I691" s="460"/>
      <c r="J691" s="460"/>
      <c r="K691" s="460"/>
      <c r="L691" s="460"/>
      <c r="M691" s="460"/>
      <c r="N691" s="460"/>
      <c r="O691" s="645"/>
      <c r="P691" s="460"/>
      <c r="Q691" s="460"/>
      <c r="R691" s="460"/>
      <c r="S691" s="645"/>
      <c r="T691" s="460"/>
      <c r="U691" s="460"/>
    </row>
    <row r="692">
      <c r="A692" s="460"/>
      <c r="B692" s="460"/>
      <c r="C692" s="460"/>
      <c r="D692" s="460"/>
      <c r="E692" s="460"/>
      <c r="F692" s="460"/>
      <c r="G692" s="460"/>
      <c r="H692" s="460"/>
      <c r="I692" s="460"/>
      <c r="J692" s="460"/>
      <c r="K692" s="460"/>
      <c r="L692" s="460"/>
      <c r="M692" s="460"/>
      <c r="N692" s="460"/>
      <c r="O692" s="645"/>
      <c r="P692" s="460"/>
      <c r="Q692" s="460"/>
      <c r="R692" s="460"/>
      <c r="S692" s="645"/>
      <c r="T692" s="460"/>
      <c r="U692" s="460"/>
    </row>
    <row r="693">
      <c r="A693" s="460"/>
      <c r="B693" s="460"/>
      <c r="C693" s="460"/>
      <c r="D693" s="460"/>
      <c r="E693" s="460"/>
      <c r="F693" s="460"/>
      <c r="G693" s="460"/>
      <c r="H693" s="460"/>
      <c r="I693" s="460"/>
      <c r="J693" s="460"/>
      <c r="K693" s="460"/>
      <c r="L693" s="460"/>
      <c r="M693" s="460"/>
      <c r="N693" s="460"/>
      <c r="O693" s="645"/>
      <c r="P693" s="460"/>
      <c r="Q693" s="460"/>
      <c r="R693" s="460"/>
      <c r="S693" s="645"/>
      <c r="T693" s="460"/>
      <c r="U693" s="460"/>
    </row>
    <row r="694">
      <c r="A694" s="460"/>
      <c r="B694" s="460"/>
      <c r="C694" s="460"/>
      <c r="D694" s="460"/>
      <c r="E694" s="460"/>
      <c r="F694" s="460"/>
      <c r="G694" s="460"/>
      <c r="H694" s="460"/>
      <c r="I694" s="460"/>
      <c r="J694" s="460"/>
      <c r="K694" s="460"/>
      <c r="L694" s="460"/>
      <c r="M694" s="460"/>
      <c r="N694" s="460"/>
      <c r="O694" s="645"/>
      <c r="P694" s="460"/>
      <c r="Q694" s="460"/>
      <c r="R694" s="460"/>
      <c r="S694" s="645"/>
      <c r="T694" s="460"/>
      <c r="U694" s="460"/>
    </row>
    <row r="695">
      <c r="A695" s="460"/>
      <c r="B695" s="460"/>
      <c r="C695" s="460"/>
      <c r="D695" s="460"/>
      <c r="E695" s="460"/>
      <c r="F695" s="460"/>
      <c r="G695" s="460"/>
      <c r="H695" s="460"/>
      <c r="I695" s="460"/>
      <c r="J695" s="460"/>
      <c r="K695" s="460"/>
      <c r="L695" s="460"/>
      <c r="M695" s="460"/>
      <c r="N695" s="460"/>
      <c r="O695" s="645"/>
      <c r="P695" s="460"/>
      <c r="Q695" s="460"/>
      <c r="R695" s="460"/>
      <c r="S695" s="645"/>
      <c r="T695" s="460"/>
      <c r="U695" s="460"/>
    </row>
    <row r="696">
      <c r="A696" s="460"/>
      <c r="B696" s="460"/>
      <c r="C696" s="460"/>
      <c r="D696" s="460"/>
      <c r="E696" s="460"/>
      <c r="F696" s="460"/>
      <c r="G696" s="460"/>
      <c r="H696" s="460"/>
      <c r="I696" s="460"/>
      <c r="J696" s="460"/>
      <c r="K696" s="460"/>
      <c r="L696" s="460"/>
      <c r="M696" s="460"/>
      <c r="N696" s="460"/>
      <c r="O696" s="645"/>
      <c r="P696" s="460"/>
      <c r="Q696" s="460"/>
      <c r="R696" s="460"/>
      <c r="S696" s="645"/>
      <c r="T696" s="460"/>
      <c r="U696" s="460"/>
    </row>
    <row r="697">
      <c r="A697" s="460"/>
      <c r="B697" s="460"/>
      <c r="C697" s="460"/>
      <c r="D697" s="460"/>
      <c r="E697" s="460"/>
      <c r="F697" s="460"/>
      <c r="G697" s="460"/>
      <c r="H697" s="460"/>
      <c r="I697" s="460"/>
      <c r="J697" s="460"/>
      <c r="K697" s="460"/>
      <c r="L697" s="460"/>
      <c r="M697" s="460"/>
      <c r="N697" s="460"/>
      <c r="O697" s="645"/>
      <c r="P697" s="460"/>
      <c r="Q697" s="460"/>
      <c r="R697" s="460"/>
      <c r="S697" s="645"/>
      <c r="T697" s="460"/>
      <c r="U697" s="460"/>
    </row>
    <row r="698">
      <c r="A698" s="460"/>
      <c r="B698" s="460"/>
      <c r="C698" s="460"/>
      <c r="D698" s="460"/>
      <c r="E698" s="460"/>
      <c r="F698" s="460"/>
      <c r="G698" s="460"/>
      <c r="H698" s="460"/>
      <c r="I698" s="460"/>
      <c r="J698" s="460"/>
      <c r="K698" s="460"/>
      <c r="L698" s="460"/>
      <c r="M698" s="460"/>
      <c r="N698" s="460"/>
      <c r="O698" s="645"/>
      <c r="P698" s="460"/>
      <c r="Q698" s="460"/>
      <c r="R698" s="460"/>
      <c r="S698" s="645"/>
      <c r="T698" s="460"/>
      <c r="U698" s="460"/>
    </row>
    <row r="699">
      <c r="A699" s="460"/>
      <c r="B699" s="460"/>
      <c r="C699" s="460"/>
      <c r="D699" s="460"/>
      <c r="E699" s="460"/>
      <c r="F699" s="460"/>
      <c r="G699" s="460"/>
      <c r="H699" s="460"/>
      <c r="I699" s="460"/>
      <c r="J699" s="460"/>
      <c r="K699" s="460"/>
      <c r="L699" s="460"/>
      <c r="M699" s="460"/>
      <c r="N699" s="460"/>
      <c r="O699" s="645"/>
      <c r="P699" s="460"/>
      <c r="Q699" s="460"/>
      <c r="R699" s="460"/>
      <c r="S699" s="645"/>
      <c r="T699" s="460"/>
      <c r="U699" s="460"/>
    </row>
    <row r="700">
      <c r="A700" s="460"/>
      <c r="B700" s="460"/>
      <c r="C700" s="460"/>
      <c r="D700" s="460"/>
      <c r="E700" s="460"/>
      <c r="F700" s="460"/>
      <c r="G700" s="460"/>
      <c r="H700" s="460"/>
      <c r="I700" s="460"/>
      <c r="J700" s="460"/>
      <c r="K700" s="460"/>
      <c r="L700" s="460"/>
      <c r="M700" s="460"/>
      <c r="N700" s="460"/>
      <c r="O700" s="645"/>
      <c r="P700" s="460"/>
      <c r="Q700" s="460"/>
      <c r="R700" s="460"/>
      <c r="S700" s="645"/>
      <c r="T700" s="460"/>
      <c r="U700" s="460"/>
    </row>
    <row r="701">
      <c r="A701" s="460"/>
      <c r="B701" s="460"/>
      <c r="C701" s="460"/>
      <c r="D701" s="460"/>
      <c r="E701" s="460"/>
      <c r="F701" s="460"/>
      <c r="G701" s="460"/>
      <c r="H701" s="460"/>
      <c r="I701" s="460"/>
      <c r="J701" s="460"/>
      <c r="K701" s="460"/>
      <c r="L701" s="460"/>
      <c r="M701" s="460"/>
      <c r="N701" s="460"/>
      <c r="O701" s="645"/>
      <c r="P701" s="460"/>
      <c r="Q701" s="460"/>
      <c r="R701" s="460"/>
      <c r="S701" s="645"/>
      <c r="T701" s="460"/>
      <c r="U701" s="460"/>
    </row>
    <row r="702">
      <c r="A702" s="460"/>
      <c r="B702" s="460"/>
      <c r="C702" s="460"/>
      <c r="D702" s="460"/>
      <c r="E702" s="460"/>
      <c r="F702" s="460"/>
      <c r="G702" s="460"/>
      <c r="H702" s="460"/>
      <c r="I702" s="460"/>
      <c r="J702" s="460"/>
      <c r="K702" s="460"/>
      <c r="L702" s="460"/>
      <c r="M702" s="460"/>
      <c r="N702" s="460"/>
      <c r="O702" s="645"/>
      <c r="P702" s="460"/>
      <c r="Q702" s="460"/>
      <c r="R702" s="460"/>
      <c r="S702" s="645"/>
      <c r="T702" s="460"/>
      <c r="U702" s="460"/>
    </row>
    <row r="703">
      <c r="A703" s="460"/>
      <c r="B703" s="460"/>
      <c r="C703" s="460"/>
      <c r="D703" s="460"/>
      <c r="E703" s="460"/>
      <c r="F703" s="460"/>
      <c r="G703" s="460"/>
      <c r="H703" s="460"/>
      <c r="I703" s="460"/>
      <c r="J703" s="460"/>
      <c r="K703" s="460"/>
      <c r="L703" s="460"/>
      <c r="M703" s="460"/>
      <c r="N703" s="460"/>
      <c r="O703" s="645"/>
      <c r="P703" s="460"/>
      <c r="Q703" s="460"/>
      <c r="R703" s="460"/>
      <c r="S703" s="645"/>
      <c r="T703" s="460"/>
      <c r="U703" s="460"/>
    </row>
    <row r="704">
      <c r="A704" s="460"/>
      <c r="B704" s="460"/>
      <c r="C704" s="460"/>
      <c r="D704" s="460"/>
      <c r="E704" s="460"/>
      <c r="F704" s="460"/>
      <c r="G704" s="460"/>
      <c r="H704" s="460"/>
      <c r="I704" s="460"/>
      <c r="J704" s="460"/>
      <c r="K704" s="460"/>
      <c r="L704" s="460"/>
      <c r="M704" s="460"/>
      <c r="N704" s="460"/>
      <c r="O704" s="645"/>
      <c r="P704" s="460"/>
      <c r="Q704" s="460"/>
      <c r="R704" s="460"/>
      <c r="S704" s="645"/>
      <c r="T704" s="460"/>
      <c r="U704" s="460"/>
    </row>
    <row r="705">
      <c r="A705" s="460"/>
      <c r="B705" s="460"/>
      <c r="C705" s="460"/>
      <c r="D705" s="460"/>
      <c r="E705" s="460"/>
      <c r="F705" s="460"/>
      <c r="G705" s="460"/>
      <c r="H705" s="460"/>
      <c r="I705" s="460"/>
      <c r="J705" s="460"/>
      <c r="K705" s="460"/>
      <c r="L705" s="460"/>
      <c r="M705" s="460"/>
      <c r="N705" s="460"/>
      <c r="O705" s="645"/>
      <c r="P705" s="460"/>
      <c r="Q705" s="460"/>
      <c r="R705" s="460"/>
      <c r="S705" s="645"/>
      <c r="T705" s="460"/>
      <c r="U705" s="460"/>
    </row>
    <row r="706">
      <c r="A706" s="460"/>
      <c r="B706" s="460"/>
      <c r="C706" s="460"/>
      <c r="D706" s="460"/>
      <c r="E706" s="460"/>
      <c r="F706" s="460"/>
      <c r="G706" s="460"/>
      <c r="H706" s="460"/>
      <c r="I706" s="460"/>
      <c r="J706" s="460"/>
      <c r="K706" s="460"/>
      <c r="L706" s="460"/>
      <c r="M706" s="460"/>
      <c r="N706" s="460"/>
      <c r="O706" s="645"/>
      <c r="P706" s="460"/>
      <c r="Q706" s="460"/>
      <c r="R706" s="460"/>
      <c r="S706" s="645"/>
      <c r="T706" s="460"/>
      <c r="U706" s="460"/>
    </row>
    <row r="707">
      <c r="A707" s="460"/>
      <c r="B707" s="460"/>
      <c r="C707" s="460"/>
      <c r="D707" s="460"/>
      <c r="E707" s="460"/>
      <c r="F707" s="460"/>
      <c r="G707" s="460"/>
      <c r="H707" s="460"/>
      <c r="I707" s="460"/>
      <c r="J707" s="460"/>
      <c r="K707" s="460"/>
      <c r="L707" s="460"/>
      <c r="M707" s="460"/>
      <c r="N707" s="460"/>
      <c r="O707" s="645"/>
      <c r="P707" s="460"/>
      <c r="Q707" s="460"/>
      <c r="R707" s="460"/>
      <c r="S707" s="645"/>
      <c r="T707" s="460"/>
      <c r="U707" s="460"/>
    </row>
    <row r="708">
      <c r="A708" s="460"/>
      <c r="B708" s="460"/>
      <c r="C708" s="460"/>
      <c r="D708" s="460"/>
      <c r="E708" s="460"/>
      <c r="F708" s="460"/>
      <c r="G708" s="460"/>
      <c r="H708" s="460"/>
      <c r="I708" s="460"/>
      <c r="J708" s="460"/>
      <c r="K708" s="460"/>
      <c r="L708" s="460"/>
      <c r="M708" s="460"/>
      <c r="N708" s="460"/>
      <c r="O708" s="645"/>
      <c r="P708" s="460"/>
      <c r="Q708" s="460"/>
      <c r="R708" s="460"/>
      <c r="S708" s="645"/>
      <c r="T708" s="460"/>
      <c r="U708" s="460"/>
    </row>
    <row r="709">
      <c r="A709" s="460"/>
      <c r="B709" s="460"/>
      <c r="C709" s="460"/>
      <c r="D709" s="460"/>
      <c r="E709" s="460"/>
      <c r="F709" s="460"/>
      <c r="G709" s="460"/>
      <c r="H709" s="460"/>
      <c r="I709" s="460"/>
      <c r="J709" s="460"/>
      <c r="K709" s="460"/>
      <c r="L709" s="460"/>
      <c r="M709" s="460"/>
      <c r="N709" s="460"/>
      <c r="O709" s="645"/>
      <c r="P709" s="460"/>
      <c r="Q709" s="460"/>
      <c r="R709" s="460"/>
      <c r="S709" s="645"/>
      <c r="T709" s="460"/>
      <c r="U709" s="460"/>
    </row>
    <row r="710">
      <c r="A710" s="460"/>
      <c r="B710" s="460"/>
      <c r="C710" s="460"/>
      <c r="D710" s="460"/>
      <c r="E710" s="460"/>
      <c r="F710" s="460"/>
      <c r="G710" s="460"/>
      <c r="H710" s="460"/>
      <c r="I710" s="460"/>
      <c r="J710" s="460"/>
      <c r="K710" s="460"/>
      <c r="L710" s="460"/>
      <c r="M710" s="460"/>
      <c r="N710" s="460"/>
      <c r="O710" s="645"/>
      <c r="P710" s="460"/>
      <c r="Q710" s="460"/>
      <c r="R710" s="460"/>
      <c r="S710" s="645"/>
      <c r="T710" s="460"/>
      <c r="U710" s="460"/>
    </row>
    <row r="711">
      <c r="A711" s="460"/>
      <c r="B711" s="460"/>
      <c r="C711" s="460"/>
      <c r="D711" s="460"/>
      <c r="E711" s="460"/>
      <c r="F711" s="460"/>
      <c r="G711" s="460"/>
      <c r="H711" s="460"/>
      <c r="I711" s="460"/>
      <c r="J711" s="460"/>
      <c r="K711" s="460"/>
      <c r="L711" s="460"/>
      <c r="M711" s="460"/>
      <c r="N711" s="460"/>
      <c r="O711" s="645"/>
      <c r="P711" s="460"/>
      <c r="Q711" s="460"/>
      <c r="R711" s="460"/>
      <c r="S711" s="645"/>
      <c r="T711" s="460"/>
      <c r="U711" s="460"/>
    </row>
    <row r="712">
      <c r="A712" s="460"/>
      <c r="B712" s="460"/>
      <c r="C712" s="460"/>
      <c r="D712" s="460"/>
      <c r="E712" s="460"/>
      <c r="F712" s="460"/>
      <c r="G712" s="460"/>
      <c r="H712" s="460"/>
      <c r="I712" s="460"/>
      <c r="J712" s="460"/>
      <c r="K712" s="460"/>
      <c r="L712" s="460"/>
      <c r="M712" s="460"/>
      <c r="N712" s="460"/>
      <c r="O712" s="645"/>
      <c r="P712" s="460"/>
      <c r="Q712" s="460"/>
      <c r="R712" s="460"/>
      <c r="S712" s="645"/>
      <c r="T712" s="460"/>
      <c r="U712" s="460"/>
    </row>
    <row r="713">
      <c r="A713" s="460"/>
      <c r="B713" s="460"/>
      <c r="C713" s="460"/>
      <c r="D713" s="460"/>
      <c r="E713" s="460"/>
      <c r="F713" s="460"/>
      <c r="G713" s="460"/>
      <c r="H713" s="460"/>
      <c r="I713" s="460"/>
      <c r="J713" s="460"/>
      <c r="K713" s="460"/>
      <c r="L713" s="460"/>
      <c r="M713" s="460"/>
      <c r="N713" s="460"/>
      <c r="O713" s="645"/>
      <c r="P713" s="460"/>
      <c r="Q713" s="460"/>
      <c r="R713" s="460"/>
      <c r="S713" s="645"/>
      <c r="T713" s="460"/>
      <c r="U713" s="460"/>
    </row>
    <row r="714">
      <c r="A714" s="460"/>
      <c r="B714" s="460"/>
      <c r="C714" s="460"/>
      <c r="D714" s="460"/>
      <c r="E714" s="460"/>
      <c r="F714" s="460"/>
      <c r="G714" s="460"/>
      <c r="H714" s="460"/>
      <c r="I714" s="460"/>
      <c r="J714" s="460"/>
      <c r="K714" s="460"/>
      <c r="L714" s="460"/>
      <c r="M714" s="460"/>
      <c r="N714" s="460"/>
      <c r="O714" s="645"/>
      <c r="P714" s="460"/>
      <c r="Q714" s="460"/>
      <c r="R714" s="460"/>
      <c r="S714" s="645"/>
      <c r="T714" s="460"/>
      <c r="U714" s="460"/>
    </row>
    <row r="715">
      <c r="A715" s="460"/>
      <c r="B715" s="460"/>
      <c r="C715" s="460"/>
      <c r="D715" s="460"/>
      <c r="E715" s="460"/>
      <c r="F715" s="460"/>
      <c r="G715" s="460"/>
      <c r="H715" s="460"/>
      <c r="I715" s="460"/>
      <c r="J715" s="460"/>
      <c r="K715" s="460"/>
      <c r="L715" s="460"/>
      <c r="M715" s="460"/>
      <c r="N715" s="460"/>
      <c r="O715" s="645"/>
      <c r="P715" s="460"/>
      <c r="Q715" s="460"/>
      <c r="R715" s="460"/>
      <c r="S715" s="645"/>
      <c r="T715" s="460"/>
      <c r="U715" s="460"/>
    </row>
    <row r="716">
      <c r="A716" s="460"/>
      <c r="B716" s="460"/>
      <c r="C716" s="460"/>
      <c r="D716" s="460"/>
      <c r="E716" s="460"/>
      <c r="F716" s="460"/>
      <c r="G716" s="460"/>
      <c r="H716" s="460"/>
      <c r="I716" s="460"/>
      <c r="J716" s="460"/>
      <c r="K716" s="460"/>
      <c r="L716" s="460"/>
      <c r="M716" s="460"/>
      <c r="N716" s="460"/>
      <c r="O716" s="645"/>
      <c r="P716" s="460"/>
      <c r="Q716" s="460"/>
      <c r="R716" s="460"/>
      <c r="S716" s="645"/>
      <c r="T716" s="460"/>
      <c r="U716" s="460"/>
    </row>
    <row r="717">
      <c r="A717" s="460"/>
      <c r="B717" s="460"/>
      <c r="C717" s="460"/>
      <c r="D717" s="460"/>
      <c r="E717" s="460"/>
      <c r="F717" s="460"/>
      <c r="G717" s="460"/>
      <c r="H717" s="460"/>
      <c r="I717" s="460"/>
      <c r="J717" s="460"/>
      <c r="K717" s="460"/>
      <c r="L717" s="460"/>
      <c r="M717" s="460"/>
      <c r="N717" s="460"/>
      <c r="O717" s="645"/>
      <c r="P717" s="460"/>
      <c r="Q717" s="460"/>
      <c r="R717" s="460"/>
      <c r="S717" s="645"/>
      <c r="T717" s="460"/>
      <c r="U717" s="460"/>
    </row>
    <row r="718">
      <c r="A718" s="460"/>
      <c r="B718" s="460"/>
      <c r="C718" s="460"/>
      <c r="D718" s="460"/>
      <c r="E718" s="460"/>
      <c r="F718" s="460"/>
      <c r="G718" s="460"/>
      <c r="H718" s="460"/>
      <c r="I718" s="460"/>
      <c r="J718" s="460"/>
      <c r="K718" s="460"/>
      <c r="L718" s="460"/>
      <c r="M718" s="460"/>
      <c r="N718" s="460"/>
      <c r="O718" s="645"/>
      <c r="P718" s="460"/>
      <c r="Q718" s="460"/>
      <c r="R718" s="460"/>
      <c r="S718" s="645"/>
      <c r="T718" s="460"/>
      <c r="U718" s="460"/>
    </row>
    <row r="719">
      <c r="A719" s="460"/>
      <c r="B719" s="460"/>
      <c r="C719" s="460"/>
      <c r="D719" s="460"/>
      <c r="E719" s="460"/>
      <c r="F719" s="460"/>
      <c r="G719" s="460"/>
      <c r="H719" s="460"/>
      <c r="I719" s="460"/>
      <c r="J719" s="460"/>
      <c r="K719" s="460"/>
      <c r="L719" s="460"/>
      <c r="M719" s="460"/>
      <c r="N719" s="460"/>
      <c r="O719" s="645"/>
      <c r="P719" s="460"/>
      <c r="Q719" s="460"/>
      <c r="R719" s="460"/>
      <c r="S719" s="645"/>
      <c r="T719" s="460"/>
      <c r="U719" s="460"/>
    </row>
    <row r="720">
      <c r="A720" s="460"/>
      <c r="B720" s="460"/>
      <c r="C720" s="460"/>
      <c r="D720" s="460"/>
      <c r="E720" s="460"/>
      <c r="F720" s="460"/>
      <c r="G720" s="460"/>
      <c r="H720" s="460"/>
      <c r="I720" s="460"/>
      <c r="J720" s="460"/>
      <c r="K720" s="460"/>
      <c r="L720" s="460"/>
      <c r="M720" s="460"/>
      <c r="N720" s="460"/>
      <c r="O720" s="645"/>
      <c r="P720" s="460"/>
      <c r="Q720" s="460"/>
      <c r="R720" s="460"/>
      <c r="S720" s="645"/>
      <c r="T720" s="460"/>
      <c r="U720" s="460"/>
    </row>
    <row r="721">
      <c r="A721" s="460"/>
      <c r="B721" s="460"/>
      <c r="C721" s="460"/>
      <c r="D721" s="460"/>
      <c r="E721" s="460"/>
      <c r="F721" s="460"/>
      <c r="G721" s="460"/>
      <c r="H721" s="460"/>
      <c r="I721" s="460"/>
      <c r="J721" s="460"/>
      <c r="K721" s="460"/>
      <c r="L721" s="460"/>
      <c r="M721" s="460"/>
      <c r="N721" s="460"/>
      <c r="O721" s="645"/>
      <c r="P721" s="460"/>
      <c r="Q721" s="460"/>
      <c r="R721" s="460"/>
      <c r="S721" s="645"/>
      <c r="T721" s="460"/>
      <c r="U721" s="460"/>
    </row>
    <row r="722">
      <c r="A722" s="460"/>
      <c r="B722" s="460"/>
      <c r="C722" s="460"/>
      <c r="D722" s="460"/>
      <c r="E722" s="460"/>
      <c r="F722" s="460"/>
      <c r="G722" s="460"/>
      <c r="H722" s="460"/>
      <c r="I722" s="460"/>
      <c r="J722" s="460"/>
      <c r="K722" s="460"/>
      <c r="L722" s="460"/>
      <c r="M722" s="460"/>
      <c r="N722" s="460"/>
      <c r="O722" s="645"/>
      <c r="P722" s="460"/>
      <c r="Q722" s="460"/>
      <c r="R722" s="460"/>
      <c r="S722" s="645"/>
      <c r="T722" s="460"/>
      <c r="U722" s="460"/>
    </row>
    <row r="723">
      <c r="A723" s="460"/>
      <c r="B723" s="460"/>
      <c r="C723" s="460"/>
      <c r="D723" s="460"/>
      <c r="E723" s="460"/>
      <c r="F723" s="460"/>
      <c r="G723" s="460"/>
      <c r="H723" s="460"/>
      <c r="I723" s="460"/>
      <c r="J723" s="460"/>
      <c r="K723" s="460"/>
      <c r="L723" s="460"/>
      <c r="M723" s="460"/>
      <c r="N723" s="460"/>
      <c r="O723" s="645"/>
      <c r="P723" s="460"/>
      <c r="Q723" s="460"/>
      <c r="R723" s="460"/>
      <c r="S723" s="645"/>
      <c r="T723" s="460"/>
      <c r="U723" s="460"/>
    </row>
    <row r="724">
      <c r="A724" s="460"/>
      <c r="B724" s="460"/>
      <c r="C724" s="460"/>
      <c r="D724" s="460"/>
      <c r="E724" s="460"/>
      <c r="F724" s="460"/>
      <c r="G724" s="460"/>
      <c r="H724" s="460"/>
      <c r="I724" s="460"/>
      <c r="J724" s="460"/>
      <c r="K724" s="460"/>
      <c r="L724" s="460"/>
      <c r="M724" s="460"/>
      <c r="N724" s="460"/>
      <c r="O724" s="645"/>
      <c r="P724" s="460"/>
      <c r="Q724" s="460"/>
      <c r="R724" s="460"/>
      <c r="S724" s="645"/>
      <c r="T724" s="460"/>
      <c r="U724" s="460"/>
    </row>
    <row r="725">
      <c r="A725" s="460"/>
      <c r="B725" s="460"/>
      <c r="C725" s="460"/>
      <c r="D725" s="460"/>
      <c r="E725" s="460"/>
      <c r="F725" s="460"/>
      <c r="G725" s="460"/>
      <c r="H725" s="460"/>
      <c r="I725" s="460"/>
      <c r="J725" s="460"/>
      <c r="K725" s="460"/>
      <c r="L725" s="460"/>
      <c r="M725" s="460"/>
      <c r="N725" s="460"/>
      <c r="O725" s="645"/>
      <c r="P725" s="460"/>
      <c r="Q725" s="460"/>
      <c r="R725" s="460"/>
      <c r="S725" s="645"/>
      <c r="T725" s="460"/>
      <c r="U725" s="460"/>
    </row>
    <row r="726">
      <c r="A726" s="460"/>
      <c r="B726" s="460"/>
      <c r="C726" s="460"/>
      <c r="D726" s="460"/>
      <c r="E726" s="460"/>
      <c r="F726" s="460"/>
      <c r="G726" s="460"/>
      <c r="H726" s="460"/>
      <c r="I726" s="460"/>
      <c r="J726" s="460"/>
      <c r="K726" s="460"/>
      <c r="L726" s="460"/>
      <c r="M726" s="460"/>
      <c r="N726" s="460"/>
      <c r="O726" s="645"/>
      <c r="P726" s="460"/>
      <c r="Q726" s="460"/>
      <c r="R726" s="460"/>
      <c r="S726" s="645"/>
      <c r="T726" s="460"/>
      <c r="U726" s="460"/>
    </row>
    <row r="727">
      <c r="A727" s="460"/>
      <c r="B727" s="460"/>
      <c r="C727" s="460"/>
      <c r="D727" s="460"/>
      <c r="E727" s="460"/>
      <c r="F727" s="460"/>
      <c r="G727" s="460"/>
      <c r="H727" s="460"/>
      <c r="I727" s="460"/>
      <c r="J727" s="460"/>
      <c r="K727" s="460"/>
      <c r="L727" s="460"/>
      <c r="M727" s="460"/>
      <c r="N727" s="460"/>
      <c r="O727" s="645"/>
      <c r="P727" s="460"/>
      <c r="Q727" s="460"/>
      <c r="R727" s="460"/>
      <c r="S727" s="645"/>
      <c r="T727" s="460"/>
      <c r="U727" s="460"/>
    </row>
    <row r="728">
      <c r="A728" s="460"/>
      <c r="B728" s="460"/>
      <c r="C728" s="460"/>
      <c r="D728" s="460"/>
      <c r="E728" s="460"/>
      <c r="F728" s="460"/>
      <c r="G728" s="460"/>
      <c r="H728" s="460"/>
      <c r="I728" s="460"/>
      <c r="J728" s="460"/>
      <c r="K728" s="460"/>
      <c r="L728" s="460"/>
      <c r="M728" s="460"/>
      <c r="N728" s="460"/>
      <c r="O728" s="645"/>
      <c r="P728" s="460"/>
      <c r="Q728" s="460"/>
      <c r="R728" s="460"/>
      <c r="S728" s="645"/>
      <c r="T728" s="460"/>
      <c r="U728" s="460"/>
    </row>
    <row r="729">
      <c r="A729" s="460"/>
      <c r="B729" s="460"/>
      <c r="C729" s="460"/>
      <c r="D729" s="460"/>
      <c r="E729" s="460"/>
      <c r="F729" s="460"/>
      <c r="G729" s="460"/>
      <c r="H729" s="460"/>
      <c r="I729" s="460"/>
      <c r="J729" s="460"/>
      <c r="K729" s="460"/>
      <c r="L729" s="460"/>
      <c r="M729" s="460"/>
      <c r="N729" s="460"/>
      <c r="O729" s="645"/>
      <c r="P729" s="460"/>
      <c r="Q729" s="460"/>
      <c r="R729" s="460"/>
      <c r="S729" s="645"/>
      <c r="T729" s="460"/>
      <c r="U729" s="460"/>
    </row>
    <row r="730">
      <c r="A730" s="460"/>
      <c r="B730" s="460"/>
      <c r="C730" s="460"/>
      <c r="D730" s="460"/>
      <c r="E730" s="460"/>
      <c r="F730" s="460"/>
      <c r="G730" s="460"/>
      <c r="H730" s="460"/>
      <c r="I730" s="460"/>
      <c r="J730" s="460"/>
      <c r="K730" s="460"/>
      <c r="L730" s="460"/>
      <c r="M730" s="460"/>
      <c r="N730" s="460"/>
      <c r="O730" s="645"/>
      <c r="P730" s="460"/>
      <c r="Q730" s="460"/>
      <c r="R730" s="460"/>
      <c r="S730" s="645"/>
      <c r="T730" s="460"/>
      <c r="U730" s="460"/>
    </row>
    <row r="731">
      <c r="A731" s="460"/>
      <c r="B731" s="460"/>
      <c r="C731" s="460"/>
      <c r="D731" s="460"/>
      <c r="E731" s="460"/>
      <c r="F731" s="460"/>
      <c r="G731" s="460"/>
      <c r="H731" s="460"/>
      <c r="I731" s="460"/>
      <c r="J731" s="460"/>
      <c r="K731" s="460"/>
      <c r="L731" s="460"/>
      <c r="M731" s="460"/>
      <c r="N731" s="460"/>
      <c r="O731" s="645"/>
      <c r="P731" s="460"/>
      <c r="Q731" s="460"/>
      <c r="R731" s="460"/>
      <c r="S731" s="645"/>
      <c r="T731" s="460"/>
      <c r="U731" s="460"/>
    </row>
    <row r="732">
      <c r="A732" s="460"/>
      <c r="B732" s="460"/>
      <c r="C732" s="460"/>
      <c r="D732" s="460"/>
      <c r="E732" s="460"/>
      <c r="F732" s="460"/>
      <c r="G732" s="460"/>
      <c r="H732" s="460"/>
      <c r="I732" s="460"/>
      <c r="J732" s="460"/>
      <c r="K732" s="460"/>
      <c r="L732" s="460"/>
      <c r="M732" s="460"/>
      <c r="N732" s="460"/>
      <c r="O732" s="645"/>
      <c r="P732" s="460"/>
      <c r="Q732" s="460"/>
      <c r="R732" s="460"/>
      <c r="S732" s="645"/>
      <c r="T732" s="460"/>
      <c r="U732" s="460"/>
    </row>
    <row r="733">
      <c r="A733" s="460"/>
      <c r="B733" s="460"/>
      <c r="C733" s="460"/>
      <c r="D733" s="460"/>
      <c r="E733" s="460"/>
      <c r="F733" s="460"/>
      <c r="G733" s="460"/>
      <c r="H733" s="460"/>
      <c r="I733" s="460"/>
      <c r="J733" s="460"/>
      <c r="K733" s="460"/>
      <c r="L733" s="460"/>
      <c r="M733" s="460"/>
      <c r="N733" s="460"/>
      <c r="O733" s="645"/>
      <c r="P733" s="460"/>
      <c r="Q733" s="460"/>
      <c r="R733" s="460"/>
      <c r="S733" s="645"/>
      <c r="T733" s="460"/>
      <c r="U733" s="460"/>
    </row>
    <row r="734">
      <c r="A734" s="460"/>
      <c r="B734" s="460"/>
      <c r="C734" s="460"/>
      <c r="D734" s="460"/>
      <c r="E734" s="460"/>
      <c r="F734" s="460"/>
      <c r="G734" s="460"/>
      <c r="H734" s="460"/>
      <c r="I734" s="460"/>
      <c r="J734" s="460"/>
      <c r="K734" s="460"/>
      <c r="L734" s="460"/>
      <c r="M734" s="460"/>
      <c r="N734" s="460"/>
      <c r="O734" s="645"/>
      <c r="P734" s="460"/>
      <c r="Q734" s="460"/>
      <c r="R734" s="460"/>
      <c r="S734" s="645"/>
      <c r="T734" s="460"/>
      <c r="U734" s="460"/>
    </row>
    <row r="735">
      <c r="A735" s="460"/>
      <c r="B735" s="460"/>
      <c r="C735" s="460"/>
      <c r="D735" s="460"/>
      <c r="E735" s="460"/>
      <c r="F735" s="460"/>
      <c r="G735" s="460"/>
      <c r="H735" s="460"/>
      <c r="I735" s="460"/>
      <c r="J735" s="460"/>
      <c r="K735" s="460"/>
      <c r="L735" s="460"/>
      <c r="M735" s="460"/>
      <c r="N735" s="460"/>
      <c r="O735" s="645"/>
      <c r="P735" s="460"/>
      <c r="Q735" s="460"/>
      <c r="R735" s="460"/>
      <c r="S735" s="645"/>
      <c r="T735" s="460"/>
      <c r="U735" s="460"/>
    </row>
    <row r="736">
      <c r="A736" s="460"/>
      <c r="B736" s="460"/>
      <c r="C736" s="460"/>
      <c r="D736" s="460"/>
      <c r="E736" s="460"/>
      <c r="F736" s="460"/>
      <c r="G736" s="460"/>
      <c r="H736" s="460"/>
      <c r="I736" s="460"/>
      <c r="J736" s="460"/>
      <c r="K736" s="460"/>
      <c r="L736" s="460"/>
      <c r="M736" s="460"/>
      <c r="N736" s="460"/>
      <c r="O736" s="645"/>
      <c r="P736" s="460"/>
      <c r="Q736" s="460"/>
      <c r="R736" s="460"/>
      <c r="S736" s="645"/>
      <c r="T736" s="460"/>
      <c r="U736" s="460"/>
    </row>
    <row r="737">
      <c r="A737" s="460"/>
      <c r="B737" s="460"/>
      <c r="C737" s="460"/>
      <c r="D737" s="460"/>
      <c r="E737" s="460"/>
      <c r="F737" s="460"/>
      <c r="G737" s="460"/>
      <c r="H737" s="460"/>
      <c r="I737" s="460"/>
      <c r="J737" s="460"/>
      <c r="K737" s="460"/>
      <c r="L737" s="460"/>
      <c r="M737" s="460"/>
      <c r="N737" s="460"/>
      <c r="O737" s="645"/>
      <c r="P737" s="460"/>
      <c r="Q737" s="460"/>
      <c r="R737" s="460"/>
      <c r="S737" s="645"/>
      <c r="T737" s="460"/>
      <c r="U737" s="460"/>
    </row>
    <row r="738">
      <c r="A738" s="460"/>
      <c r="B738" s="460"/>
      <c r="C738" s="460"/>
      <c r="D738" s="460"/>
      <c r="E738" s="460"/>
      <c r="F738" s="460"/>
      <c r="G738" s="460"/>
      <c r="H738" s="460"/>
      <c r="I738" s="460"/>
      <c r="J738" s="460"/>
      <c r="K738" s="460"/>
      <c r="L738" s="460"/>
      <c r="M738" s="460"/>
      <c r="N738" s="460"/>
      <c r="O738" s="645"/>
      <c r="P738" s="460"/>
      <c r="Q738" s="460"/>
      <c r="R738" s="460"/>
      <c r="S738" s="645"/>
      <c r="T738" s="460"/>
      <c r="U738" s="460"/>
    </row>
    <row r="739">
      <c r="A739" s="460"/>
      <c r="B739" s="460"/>
      <c r="C739" s="460"/>
      <c r="D739" s="460"/>
      <c r="E739" s="460"/>
      <c r="F739" s="460"/>
      <c r="G739" s="460"/>
      <c r="H739" s="460"/>
      <c r="I739" s="460"/>
      <c r="J739" s="460"/>
      <c r="K739" s="460"/>
      <c r="L739" s="460"/>
      <c r="M739" s="460"/>
      <c r="N739" s="460"/>
      <c r="O739" s="645"/>
      <c r="P739" s="460"/>
      <c r="Q739" s="460"/>
      <c r="R739" s="460"/>
      <c r="S739" s="645"/>
      <c r="T739" s="460"/>
      <c r="U739" s="460"/>
    </row>
    <row r="740">
      <c r="A740" s="460"/>
      <c r="B740" s="460"/>
      <c r="C740" s="460"/>
      <c r="D740" s="460"/>
      <c r="E740" s="460"/>
      <c r="F740" s="460"/>
      <c r="G740" s="460"/>
      <c r="H740" s="460"/>
      <c r="I740" s="460"/>
      <c r="J740" s="460"/>
      <c r="K740" s="460"/>
      <c r="L740" s="460"/>
      <c r="M740" s="460"/>
      <c r="N740" s="460"/>
      <c r="O740" s="645"/>
      <c r="P740" s="460"/>
      <c r="Q740" s="460"/>
      <c r="R740" s="460"/>
      <c r="S740" s="645"/>
      <c r="T740" s="460"/>
      <c r="U740" s="460"/>
    </row>
    <row r="741">
      <c r="A741" s="460"/>
      <c r="B741" s="460"/>
      <c r="C741" s="460"/>
      <c r="D741" s="460"/>
      <c r="E741" s="460"/>
      <c r="F741" s="460"/>
      <c r="G741" s="460"/>
      <c r="H741" s="460"/>
      <c r="I741" s="460"/>
      <c r="J741" s="460"/>
      <c r="K741" s="460"/>
      <c r="L741" s="460"/>
      <c r="M741" s="460"/>
      <c r="N741" s="460"/>
      <c r="O741" s="645"/>
      <c r="P741" s="460"/>
      <c r="Q741" s="460"/>
      <c r="R741" s="460"/>
      <c r="S741" s="645"/>
      <c r="T741" s="460"/>
      <c r="U741" s="460"/>
    </row>
    <row r="742">
      <c r="A742" s="460"/>
      <c r="B742" s="460"/>
      <c r="C742" s="460"/>
      <c r="D742" s="460"/>
      <c r="E742" s="460"/>
      <c r="F742" s="460"/>
      <c r="G742" s="460"/>
      <c r="H742" s="460"/>
      <c r="I742" s="460"/>
      <c r="J742" s="460"/>
      <c r="K742" s="460"/>
      <c r="L742" s="460"/>
      <c r="M742" s="460"/>
      <c r="N742" s="460"/>
      <c r="O742" s="645"/>
      <c r="P742" s="460"/>
      <c r="Q742" s="460"/>
      <c r="R742" s="460"/>
      <c r="S742" s="645"/>
      <c r="T742" s="460"/>
      <c r="U742" s="460"/>
    </row>
    <row r="743">
      <c r="A743" s="460"/>
      <c r="B743" s="460"/>
      <c r="C743" s="460"/>
      <c r="D743" s="460"/>
      <c r="E743" s="460"/>
      <c r="F743" s="460"/>
      <c r="G743" s="460"/>
      <c r="H743" s="460"/>
      <c r="I743" s="460"/>
      <c r="J743" s="460"/>
      <c r="K743" s="460"/>
      <c r="L743" s="460"/>
      <c r="M743" s="460"/>
      <c r="N743" s="460"/>
      <c r="O743" s="645"/>
      <c r="P743" s="460"/>
      <c r="Q743" s="460"/>
      <c r="R743" s="460"/>
      <c r="S743" s="645"/>
      <c r="T743" s="460"/>
      <c r="U743" s="460"/>
    </row>
    <row r="744">
      <c r="A744" s="460"/>
      <c r="B744" s="460"/>
      <c r="C744" s="460"/>
      <c r="D744" s="460"/>
      <c r="E744" s="460"/>
      <c r="F744" s="460"/>
      <c r="G744" s="460"/>
      <c r="H744" s="460"/>
      <c r="I744" s="460"/>
      <c r="J744" s="460"/>
      <c r="K744" s="460"/>
      <c r="L744" s="460"/>
      <c r="M744" s="460"/>
      <c r="N744" s="460"/>
      <c r="O744" s="645"/>
      <c r="P744" s="460"/>
      <c r="Q744" s="460"/>
      <c r="R744" s="460"/>
      <c r="S744" s="645"/>
      <c r="T744" s="460"/>
      <c r="U744" s="460"/>
    </row>
    <row r="745">
      <c r="A745" s="460"/>
      <c r="B745" s="460"/>
      <c r="C745" s="460"/>
      <c r="D745" s="460"/>
      <c r="E745" s="460"/>
      <c r="F745" s="460"/>
      <c r="G745" s="460"/>
      <c r="H745" s="460"/>
      <c r="I745" s="460"/>
      <c r="J745" s="460"/>
      <c r="K745" s="460"/>
      <c r="L745" s="460"/>
      <c r="M745" s="460"/>
      <c r="N745" s="460"/>
      <c r="O745" s="645"/>
      <c r="P745" s="460"/>
      <c r="Q745" s="460"/>
      <c r="R745" s="460"/>
      <c r="S745" s="645"/>
      <c r="T745" s="460"/>
      <c r="U745" s="460"/>
    </row>
    <row r="746">
      <c r="A746" s="460"/>
      <c r="B746" s="460"/>
      <c r="C746" s="460"/>
      <c r="D746" s="460"/>
      <c r="E746" s="460"/>
      <c r="F746" s="460"/>
      <c r="G746" s="460"/>
      <c r="H746" s="460"/>
      <c r="I746" s="460"/>
      <c r="J746" s="460"/>
      <c r="K746" s="460"/>
      <c r="L746" s="460"/>
      <c r="M746" s="460"/>
      <c r="N746" s="460"/>
      <c r="O746" s="645"/>
      <c r="P746" s="460"/>
      <c r="Q746" s="460"/>
      <c r="R746" s="460"/>
      <c r="S746" s="645"/>
      <c r="T746" s="460"/>
      <c r="U746" s="460"/>
    </row>
    <row r="747">
      <c r="A747" s="460"/>
      <c r="B747" s="460"/>
      <c r="C747" s="460"/>
      <c r="D747" s="460"/>
      <c r="E747" s="460"/>
      <c r="F747" s="460"/>
      <c r="G747" s="460"/>
      <c r="H747" s="460"/>
      <c r="I747" s="460"/>
      <c r="J747" s="460"/>
      <c r="K747" s="460"/>
      <c r="L747" s="460"/>
      <c r="M747" s="460"/>
      <c r="N747" s="460"/>
      <c r="O747" s="645"/>
      <c r="P747" s="460"/>
      <c r="Q747" s="460"/>
      <c r="R747" s="460"/>
      <c r="S747" s="645"/>
      <c r="T747" s="460"/>
      <c r="U747" s="460"/>
    </row>
    <row r="748">
      <c r="A748" s="460"/>
      <c r="B748" s="460"/>
      <c r="C748" s="460"/>
      <c r="D748" s="460"/>
      <c r="E748" s="460"/>
      <c r="F748" s="460"/>
      <c r="G748" s="460"/>
      <c r="H748" s="460"/>
      <c r="I748" s="460"/>
      <c r="J748" s="460"/>
      <c r="K748" s="460"/>
      <c r="L748" s="460"/>
      <c r="M748" s="460"/>
      <c r="N748" s="460"/>
      <c r="O748" s="645"/>
      <c r="P748" s="460"/>
      <c r="Q748" s="460"/>
      <c r="R748" s="460"/>
      <c r="S748" s="645"/>
      <c r="T748" s="460"/>
      <c r="U748" s="460"/>
    </row>
    <row r="749">
      <c r="A749" s="460"/>
      <c r="B749" s="460"/>
      <c r="C749" s="460"/>
      <c r="D749" s="460"/>
      <c r="E749" s="460"/>
      <c r="F749" s="460"/>
      <c r="G749" s="460"/>
      <c r="H749" s="460"/>
      <c r="I749" s="460"/>
      <c r="J749" s="460"/>
      <c r="K749" s="460"/>
      <c r="L749" s="460"/>
      <c r="M749" s="460"/>
      <c r="N749" s="460"/>
      <c r="O749" s="645"/>
      <c r="P749" s="460"/>
      <c r="Q749" s="460"/>
      <c r="R749" s="460"/>
      <c r="S749" s="645"/>
      <c r="T749" s="460"/>
      <c r="U749" s="460"/>
    </row>
    <row r="750">
      <c r="A750" s="460"/>
      <c r="B750" s="460"/>
      <c r="C750" s="460"/>
      <c r="D750" s="460"/>
      <c r="E750" s="460"/>
      <c r="F750" s="460"/>
      <c r="G750" s="460"/>
      <c r="H750" s="460"/>
      <c r="I750" s="460"/>
      <c r="J750" s="460"/>
      <c r="K750" s="460"/>
      <c r="L750" s="460"/>
      <c r="M750" s="460"/>
      <c r="N750" s="460"/>
      <c r="O750" s="645"/>
      <c r="P750" s="460"/>
      <c r="Q750" s="460"/>
      <c r="R750" s="460"/>
      <c r="S750" s="645"/>
      <c r="T750" s="460"/>
      <c r="U750" s="460"/>
    </row>
    <row r="751">
      <c r="A751" s="460"/>
      <c r="B751" s="460"/>
      <c r="C751" s="460"/>
      <c r="D751" s="460"/>
      <c r="E751" s="460"/>
      <c r="F751" s="460"/>
      <c r="G751" s="460"/>
      <c r="H751" s="460"/>
      <c r="I751" s="460"/>
      <c r="J751" s="460"/>
      <c r="K751" s="460"/>
      <c r="L751" s="460"/>
      <c r="M751" s="460"/>
      <c r="N751" s="460"/>
      <c r="O751" s="645"/>
      <c r="P751" s="460"/>
      <c r="Q751" s="460"/>
      <c r="R751" s="460"/>
      <c r="S751" s="645"/>
      <c r="T751" s="460"/>
      <c r="U751" s="460"/>
    </row>
    <row r="752">
      <c r="A752" s="460"/>
      <c r="B752" s="460"/>
      <c r="C752" s="460"/>
      <c r="D752" s="460"/>
      <c r="E752" s="460"/>
      <c r="F752" s="460"/>
      <c r="G752" s="460"/>
      <c r="H752" s="460"/>
      <c r="I752" s="460"/>
      <c r="J752" s="460"/>
      <c r="K752" s="460"/>
      <c r="L752" s="460"/>
      <c r="M752" s="460"/>
      <c r="N752" s="460"/>
      <c r="O752" s="645"/>
      <c r="P752" s="460"/>
      <c r="Q752" s="460"/>
      <c r="R752" s="460"/>
      <c r="S752" s="645"/>
      <c r="T752" s="460"/>
      <c r="U752" s="460"/>
    </row>
    <row r="753">
      <c r="A753" s="460"/>
      <c r="B753" s="460"/>
      <c r="C753" s="460"/>
      <c r="D753" s="460"/>
      <c r="E753" s="460"/>
      <c r="F753" s="460"/>
      <c r="G753" s="460"/>
      <c r="H753" s="460"/>
      <c r="I753" s="460"/>
      <c r="J753" s="460"/>
      <c r="K753" s="460"/>
      <c r="L753" s="460"/>
      <c r="M753" s="460"/>
      <c r="N753" s="460"/>
      <c r="O753" s="645"/>
      <c r="P753" s="460"/>
      <c r="Q753" s="460"/>
      <c r="R753" s="460"/>
      <c r="S753" s="645"/>
      <c r="T753" s="460"/>
      <c r="U753" s="460"/>
    </row>
    <row r="754">
      <c r="A754" s="460"/>
      <c r="B754" s="460"/>
      <c r="C754" s="460"/>
      <c r="D754" s="460"/>
      <c r="E754" s="460"/>
      <c r="F754" s="460"/>
      <c r="G754" s="460"/>
      <c r="H754" s="460"/>
      <c r="I754" s="460"/>
      <c r="J754" s="460"/>
      <c r="K754" s="460"/>
      <c r="L754" s="460"/>
      <c r="M754" s="460"/>
      <c r="N754" s="460"/>
      <c r="O754" s="645"/>
      <c r="P754" s="460"/>
      <c r="Q754" s="460"/>
      <c r="R754" s="460"/>
      <c r="S754" s="645"/>
      <c r="T754" s="460"/>
      <c r="U754" s="460"/>
    </row>
    <row r="755">
      <c r="A755" s="460"/>
      <c r="B755" s="460"/>
      <c r="C755" s="460"/>
      <c r="D755" s="460"/>
      <c r="E755" s="460"/>
      <c r="F755" s="460"/>
      <c r="G755" s="460"/>
      <c r="H755" s="460"/>
      <c r="I755" s="460"/>
      <c r="J755" s="460"/>
      <c r="K755" s="460"/>
      <c r="L755" s="460"/>
      <c r="M755" s="460"/>
      <c r="N755" s="460"/>
      <c r="O755" s="645"/>
      <c r="P755" s="460"/>
      <c r="Q755" s="460"/>
      <c r="R755" s="460"/>
      <c r="S755" s="645"/>
      <c r="T755" s="460"/>
      <c r="U755" s="460"/>
    </row>
    <row r="756">
      <c r="A756" s="460"/>
      <c r="B756" s="460"/>
      <c r="C756" s="460"/>
      <c r="D756" s="460"/>
      <c r="E756" s="460"/>
      <c r="F756" s="460"/>
      <c r="G756" s="460"/>
      <c r="H756" s="460"/>
      <c r="I756" s="460"/>
      <c r="J756" s="460"/>
      <c r="K756" s="460"/>
      <c r="L756" s="460"/>
      <c r="M756" s="460"/>
      <c r="N756" s="460"/>
      <c r="O756" s="645"/>
      <c r="P756" s="460"/>
      <c r="Q756" s="460"/>
      <c r="R756" s="460"/>
      <c r="S756" s="645"/>
      <c r="T756" s="460"/>
      <c r="U756" s="460"/>
    </row>
    <row r="757">
      <c r="A757" s="460"/>
      <c r="B757" s="460"/>
      <c r="C757" s="460"/>
      <c r="D757" s="460"/>
      <c r="E757" s="460"/>
      <c r="F757" s="460"/>
      <c r="G757" s="460"/>
      <c r="H757" s="460"/>
      <c r="I757" s="460"/>
      <c r="J757" s="460"/>
      <c r="K757" s="460"/>
      <c r="L757" s="460"/>
      <c r="M757" s="460"/>
      <c r="N757" s="460"/>
      <c r="O757" s="645"/>
      <c r="P757" s="460"/>
      <c r="Q757" s="460"/>
      <c r="R757" s="460"/>
      <c r="S757" s="645"/>
      <c r="T757" s="460"/>
      <c r="U757" s="460"/>
    </row>
    <row r="758">
      <c r="A758" s="460"/>
      <c r="B758" s="460"/>
      <c r="C758" s="460"/>
      <c r="D758" s="460"/>
      <c r="E758" s="460"/>
      <c r="F758" s="460"/>
      <c r="G758" s="460"/>
      <c r="H758" s="460"/>
      <c r="I758" s="460"/>
      <c r="J758" s="460"/>
      <c r="K758" s="460"/>
      <c r="L758" s="460"/>
      <c r="M758" s="460"/>
      <c r="N758" s="460"/>
      <c r="O758" s="645"/>
      <c r="P758" s="460"/>
      <c r="Q758" s="460"/>
      <c r="R758" s="460"/>
      <c r="S758" s="645"/>
      <c r="T758" s="460"/>
      <c r="U758" s="460"/>
    </row>
    <row r="759">
      <c r="A759" s="460"/>
      <c r="B759" s="460"/>
      <c r="C759" s="460"/>
      <c r="D759" s="460"/>
      <c r="E759" s="460"/>
      <c r="F759" s="460"/>
      <c r="G759" s="460"/>
      <c r="H759" s="460"/>
      <c r="I759" s="460"/>
      <c r="J759" s="460"/>
      <c r="K759" s="460"/>
      <c r="L759" s="460"/>
      <c r="M759" s="460"/>
      <c r="N759" s="460"/>
      <c r="O759" s="645"/>
      <c r="P759" s="460"/>
      <c r="Q759" s="460"/>
      <c r="R759" s="460"/>
      <c r="S759" s="645"/>
      <c r="T759" s="460"/>
      <c r="U759" s="460"/>
    </row>
    <row r="760">
      <c r="A760" s="460"/>
      <c r="B760" s="460"/>
      <c r="C760" s="460"/>
      <c r="D760" s="460"/>
      <c r="E760" s="460"/>
      <c r="F760" s="460"/>
      <c r="G760" s="460"/>
      <c r="H760" s="460"/>
      <c r="I760" s="460"/>
      <c r="J760" s="460"/>
      <c r="K760" s="460"/>
      <c r="L760" s="460"/>
      <c r="M760" s="460"/>
      <c r="N760" s="460"/>
      <c r="O760" s="645"/>
      <c r="P760" s="460"/>
      <c r="Q760" s="460"/>
      <c r="R760" s="460"/>
      <c r="S760" s="645"/>
      <c r="T760" s="460"/>
      <c r="U760" s="460"/>
    </row>
    <row r="761">
      <c r="A761" s="460"/>
      <c r="B761" s="460"/>
      <c r="C761" s="460"/>
      <c r="D761" s="460"/>
      <c r="E761" s="460"/>
      <c r="F761" s="460"/>
      <c r="G761" s="460"/>
      <c r="H761" s="460"/>
      <c r="I761" s="460"/>
      <c r="J761" s="460"/>
      <c r="K761" s="460"/>
      <c r="L761" s="460"/>
      <c r="M761" s="460"/>
      <c r="N761" s="460"/>
      <c r="O761" s="645"/>
      <c r="P761" s="460"/>
      <c r="Q761" s="460"/>
      <c r="R761" s="460"/>
      <c r="S761" s="645"/>
      <c r="T761" s="460"/>
      <c r="U761" s="460"/>
    </row>
    <row r="762">
      <c r="A762" s="460"/>
      <c r="B762" s="460"/>
      <c r="C762" s="460"/>
      <c r="D762" s="460"/>
      <c r="E762" s="460"/>
      <c r="F762" s="460"/>
      <c r="G762" s="460"/>
      <c r="H762" s="460"/>
      <c r="I762" s="460"/>
      <c r="J762" s="460"/>
      <c r="K762" s="460"/>
      <c r="L762" s="460"/>
      <c r="M762" s="460"/>
      <c r="N762" s="460"/>
      <c r="O762" s="645"/>
      <c r="P762" s="460"/>
      <c r="Q762" s="460"/>
      <c r="R762" s="460"/>
      <c r="S762" s="645"/>
      <c r="T762" s="460"/>
      <c r="U762" s="460"/>
    </row>
    <row r="763">
      <c r="A763" s="460"/>
      <c r="B763" s="460"/>
      <c r="C763" s="460"/>
      <c r="D763" s="460"/>
      <c r="E763" s="460"/>
      <c r="F763" s="460"/>
      <c r="G763" s="460"/>
      <c r="H763" s="460"/>
      <c r="I763" s="460"/>
      <c r="J763" s="460"/>
      <c r="K763" s="460"/>
      <c r="L763" s="460"/>
      <c r="M763" s="460"/>
      <c r="N763" s="460"/>
      <c r="O763" s="645"/>
      <c r="P763" s="460"/>
      <c r="Q763" s="460"/>
      <c r="R763" s="460"/>
      <c r="S763" s="645"/>
      <c r="T763" s="460"/>
      <c r="U763" s="460"/>
    </row>
    <row r="764">
      <c r="A764" s="460"/>
      <c r="B764" s="460"/>
      <c r="C764" s="460"/>
      <c r="D764" s="460"/>
      <c r="E764" s="460"/>
      <c r="F764" s="460"/>
      <c r="G764" s="460"/>
      <c r="H764" s="460"/>
      <c r="I764" s="460"/>
      <c r="J764" s="460"/>
      <c r="K764" s="460"/>
      <c r="L764" s="460"/>
      <c r="M764" s="460"/>
      <c r="N764" s="460"/>
      <c r="O764" s="645"/>
      <c r="P764" s="460"/>
      <c r="Q764" s="460"/>
      <c r="R764" s="460"/>
      <c r="S764" s="645"/>
      <c r="T764" s="460"/>
      <c r="U764" s="460"/>
    </row>
    <row r="765">
      <c r="A765" s="460"/>
      <c r="B765" s="460"/>
      <c r="C765" s="460"/>
      <c r="D765" s="460"/>
      <c r="E765" s="460"/>
      <c r="F765" s="460"/>
      <c r="G765" s="460"/>
      <c r="H765" s="460"/>
      <c r="I765" s="460"/>
      <c r="J765" s="460"/>
      <c r="K765" s="460"/>
      <c r="L765" s="460"/>
      <c r="M765" s="460"/>
      <c r="N765" s="460"/>
      <c r="O765" s="645"/>
      <c r="P765" s="460"/>
      <c r="Q765" s="460"/>
      <c r="R765" s="460"/>
      <c r="S765" s="645"/>
      <c r="T765" s="460"/>
      <c r="U765" s="460"/>
    </row>
    <row r="766">
      <c r="A766" s="460"/>
      <c r="B766" s="460"/>
      <c r="C766" s="460"/>
      <c r="D766" s="460"/>
      <c r="E766" s="460"/>
      <c r="F766" s="460"/>
      <c r="G766" s="460"/>
      <c r="H766" s="460"/>
      <c r="I766" s="460"/>
      <c r="J766" s="460"/>
      <c r="K766" s="460"/>
      <c r="L766" s="460"/>
      <c r="M766" s="460"/>
      <c r="N766" s="460"/>
      <c r="O766" s="645"/>
      <c r="P766" s="460"/>
      <c r="Q766" s="460"/>
      <c r="R766" s="460"/>
      <c r="S766" s="645"/>
      <c r="T766" s="460"/>
      <c r="U766" s="460"/>
    </row>
    <row r="767">
      <c r="A767" s="460"/>
      <c r="B767" s="460"/>
      <c r="C767" s="460"/>
      <c r="D767" s="460"/>
      <c r="E767" s="460"/>
      <c r="F767" s="460"/>
      <c r="G767" s="460"/>
      <c r="H767" s="460"/>
      <c r="I767" s="460"/>
      <c r="J767" s="460"/>
      <c r="K767" s="460"/>
      <c r="L767" s="460"/>
      <c r="M767" s="460"/>
      <c r="N767" s="460"/>
      <c r="O767" s="645"/>
      <c r="P767" s="460"/>
      <c r="Q767" s="460"/>
      <c r="R767" s="460"/>
      <c r="S767" s="645"/>
      <c r="T767" s="460"/>
      <c r="U767" s="460"/>
    </row>
    <row r="768">
      <c r="A768" s="460"/>
      <c r="B768" s="460"/>
      <c r="C768" s="460"/>
      <c r="D768" s="460"/>
      <c r="E768" s="460"/>
      <c r="F768" s="460"/>
      <c r="G768" s="460"/>
      <c r="H768" s="460"/>
      <c r="I768" s="460"/>
      <c r="J768" s="460"/>
      <c r="K768" s="460"/>
      <c r="L768" s="460"/>
      <c r="M768" s="460"/>
      <c r="N768" s="460"/>
      <c r="O768" s="645"/>
      <c r="P768" s="460"/>
      <c r="Q768" s="460"/>
      <c r="R768" s="460"/>
      <c r="S768" s="645"/>
      <c r="T768" s="460"/>
      <c r="U768" s="460"/>
    </row>
    <row r="769">
      <c r="A769" s="460"/>
      <c r="B769" s="460"/>
      <c r="C769" s="460"/>
      <c r="D769" s="460"/>
      <c r="E769" s="460"/>
      <c r="F769" s="460"/>
      <c r="G769" s="460"/>
      <c r="H769" s="460"/>
      <c r="I769" s="460"/>
      <c r="J769" s="460"/>
      <c r="K769" s="460"/>
      <c r="L769" s="460"/>
      <c r="M769" s="460"/>
      <c r="N769" s="460"/>
      <c r="O769" s="645"/>
      <c r="P769" s="460"/>
      <c r="Q769" s="460"/>
      <c r="R769" s="460"/>
      <c r="S769" s="645"/>
      <c r="T769" s="460"/>
      <c r="U769" s="460"/>
    </row>
    <row r="770">
      <c r="A770" s="460"/>
      <c r="B770" s="460"/>
      <c r="C770" s="460"/>
      <c r="D770" s="460"/>
      <c r="E770" s="460"/>
      <c r="F770" s="460"/>
      <c r="G770" s="460"/>
      <c r="H770" s="460"/>
      <c r="I770" s="460"/>
      <c r="J770" s="460"/>
      <c r="K770" s="460"/>
      <c r="L770" s="460"/>
      <c r="M770" s="460"/>
      <c r="N770" s="460"/>
      <c r="O770" s="645"/>
      <c r="P770" s="460"/>
      <c r="Q770" s="460"/>
      <c r="R770" s="460"/>
      <c r="S770" s="645"/>
      <c r="T770" s="460"/>
      <c r="U770" s="460"/>
    </row>
    <row r="771">
      <c r="A771" s="460"/>
      <c r="B771" s="460"/>
      <c r="C771" s="460"/>
      <c r="D771" s="460"/>
      <c r="E771" s="460"/>
      <c r="F771" s="460"/>
      <c r="G771" s="460"/>
      <c r="H771" s="460"/>
      <c r="I771" s="460"/>
      <c r="J771" s="460"/>
      <c r="K771" s="460"/>
      <c r="L771" s="460"/>
      <c r="M771" s="460"/>
      <c r="N771" s="460"/>
      <c r="O771" s="645"/>
      <c r="P771" s="460"/>
      <c r="Q771" s="460"/>
      <c r="R771" s="460"/>
      <c r="S771" s="645"/>
      <c r="T771" s="460"/>
      <c r="U771" s="460"/>
    </row>
    <row r="772">
      <c r="A772" s="460"/>
      <c r="B772" s="460"/>
      <c r="C772" s="460"/>
      <c r="D772" s="460"/>
      <c r="E772" s="460"/>
      <c r="F772" s="460"/>
      <c r="G772" s="460"/>
      <c r="H772" s="460"/>
      <c r="I772" s="460"/>
      <c r="J772" s="460"/>
      <c r="K772" s="460"/>
      <c r="L772" s="460"/>
      <c r="M772" s="460"/>
      <c r="N772" s="460"/>
      <c r="O772" s="645"/>
      <c r="P772" s="460"/>
      <c r="Q772" s="460"/>
      <c r="R772" s="460"/>
      <c r="S772" s="645"/>
      <c r="T772" s="460"/>
      <c r="U772" s="460"/>
    </row>
    <row r="773">
      <c r="A773" s="460"/>
      <c r="B773" s="460"/>
      <c r="C773" s="460"/>
      <c r="D773" s="460"/>
      <c r="E773" s="460"/>
      <c r="F773" s="460"/>
      <c r="G773" s="460"/>
      <c r="H773" s="460"/>
      <c r="I773" s="460"/>
      <c r="J773" s="460"/>
      <c r="K773" s="460"/>
      <c r="L773" s="460"/>
      <c r="M773" s="460"/>
      <c r="N773" s="460"/>
      <c r="O773" s="645"/>
      <c r="P773" s="460"/>
      <c r="Q773" s="460"/>
      <c r="R773" s="460"/>
      <c r="S773" s="645"/>
      <c r="T773" s="460"/>
      <c r="U773" s="460"/>
    </row>
    <row r="774">
      <c r="A774" s="460"/>
      <c r="B774" s="460"/>
      <c r="C774" s="460"/>
      <c r="D774" s="460"/>
      <c r="E774" s="460"/>
      <c r="F774" s="460"/>
      <c r="G774" s="460"/>
      <c r="H774" s="460"/>
      <c r="I774" s="460"/>
      <c r="J774" s="460"/>
      <c r="K774" s="460"/>
      <c r="L774" s="460"/>
      <c r="M774" s="460"/>
      <c r="N774" s="460"/>
      <c r="O774" s="645"/>
      <c r="P774" s="460"/>
      <c r="Q774" s="460"/>
      <c r="R774" s="460"/>
      <c r="S774" s="645"/>
      <c r="T774" s="460"/>
      <c r="U774" s="460"/>
    </row>
    <row r="775">
      <c r="A775" s="460"/>
      <c r="B775" s="460"/>
      <c r="C775" s="460"/>
      <c r="D775" s="460"/>
      <c r="E775" s="460"/>
      <c r="F775" s="460"/>
      <c r="G775" s="460"/>
      <c r="H775" s="460"/>
      <c r="I775" s="460"/>
      <c r="J775" s="460"/>
      <c r="K775" s="460"/>
      <c r="L775" s="460"/>
      <c r="M775" s="460"/>
      <c r="N775" s="460"/>
      <c r="O775" s="645"/>
      <c r="P775" s="460"/>
      <c r="Q775" s="460"/>
      <c r="R775" s="460"/>
      <c r="S775" s="645"/>
      <c r="T775" s="460"/>
      <c r="U775" s="460"/>
    </row>
    <row r="776">
      <c r="A776" s="460"/>
      <c r="B776" s="460"/>
      <c r="C776" s="460"/>
      <c r="D776" s="460"/>
      <c r="E776" s="460"/>
      <c r="F776" s="460"/>
      <c r="G776" s="460"/>
      <c r="H776" s="460"/>
      <c r="I776" s="460"/>
      <c r="J776" s="460"/>
      <c r="K776" s="460"/>
      <c r="L776" s="460"/>
      <c r="M776" s="460"/>
      <c r="N776" s="460"/>
      <c r="O776" s="645"/>
      <c r="P776" s="460"/>
      <c r="Q776" s="460"/>
      <c r="R776" s="460"/>
      <c r="S776" s="645"/>
      <c r="T776" s="460"/>
      <c r="U776" s="460"/>
    </row>
    <row r="777">
      <c r="A777" s="460"/>
      <c r="B777" s="460"/>
      <c r="C777" s="460"/>
      <c r="D777" s="460"/>
      <c r="E777" s="460"/>
      <c r="F777" s="460"/>
      <c r="G777" s="460"/>
      <c r="H777" s="460"/>
      <c r="I777" s="460"/>
      <c r="J777" s="460"/>
      <c r="K777" s="460"/>
      <c r="L777" s="460"/>
      <c r="M777" s="460"/>
      <c r="N777" s="460"/>
      <c r="O777" s="645"/>
      <c r="P777" s="460"/>
      <c r="Q777" s="460"/>
      <c r="R777" s="460"/>
      <c r="S777" s="645"/>
      <c r="T777" s="460"/>
      <c r="U777" s="460"/>
    </row>
    <row r="778">
      <c r="A778" s="460"/>
      <c r="B778" s="460"/>
      <c r="C778" s="460"/>
      <c r="D778" s="460"/>
      <c r="E778" s="460"/>
      <c r="F778" s="460"/>
      <c r="G778" s="460"/>
      <c r="H778" s="460"/>
      <c r="I778" s="460"/>
      <c r="J778" s="460"/>
      <c r="K778" s="460"/>
      <c r="L778" s="460"/>
      <c r="M778" s="460"/>
      <c r="N778" s="460"/>
      <c r="O778" s="645"/>
      <c r="P778" s="460"/>
      <c r="Q778" s="460"/>
      <c r="R778" s="460"/>
      <c r="S778" s="645"/>
      <c r="T778" s="460"/>
      <c r="U778" s="460"/>
    </row>
    <row r="779">
      <c r="A779" s="460"/>
      <c r="B779" s="460"/>
      <c r="C779" s="460"/>
      <c r="D779" s="460"/>
      <c r="E779" s="460"/>
      <c r="F779" s="460"/>
      <c r="G779" s="460"/>
      <c r="H779" s="460"/>
      <c r="I779" s="460"/>
      <c r="J779" s="460"/>
      <c r="K779" s="460"/>
      <c r="L779" s="460"/>
      <c r="M779" s="460"/>
      <c r="N779" s="460"/>
      <c r="O779" s="645"/>
      <c r="P779" s="460"/>
      <c r="Q779" s="460"/>
      <c r="R779" s="460"/>
      <c r="S779" s="645"/>
      <c r="T779" s="460"/>
      <c r="U779" s="460"/>
    </row>
    <row r="780">
      <c r="A780" s="460"/>
      <c r="B780" s="460"/>
      <c r="C780" s="460"/>
      <c r="D780" s="460"/>
      <c r="E780" s="460"/>
      <c r="F780" s="460"/>
      <c r="G780" s="460"/>
      <c r="H780" s="460"/>
      <c r="I780" s="460"/>
      <c r="J780" s="460"/>
      <c r="K780" s="460"/>
      <c r="L780" s="460"/>
      <c r="M780" s="460"/>
      <c r="N780" s="460"/>
      <c r="O780" s="645"/>
      <c r="P780" s="460"/>
      <c r="Q780" s="460"/>
      <c r="R780" s="460"/>
      <c r="S780" s="645"/>
      <c r="T780" s="460"/>
      <c r="U780" s="460"/>
    </row>
    <row r="781">
      <c r="A781" s="460"/>
      <c r="B781" s="460"/>
      <c r="C781" s="460"/>
      <c r="D781" s="460"/>
      <c r="E781" s="460"/>
      <c r="F781" s="460"/>
      <c r="G781" s="460"/>
      <c r="H781" s="460"/>
      <c r="I781" s="460"/>
      <c r="J781" s="460"/>
      <c r="K781" s="460"/>
      <c r="L781" s="460"/>
      <c r="M781" s="460"/>
      <c r="N781" s="460"/>
      <c r="O781" s="645"/>
      <c r="P781" s="460"/>
      <c r="Q781" s="460"/>
      <c r="R781" s="460"/>
      <c r="S781" s="645"/>
      <c r="T781" s="460"/>
      <c r="U781" s="460"/>
    </row>
    <row r="782">
      <c r="A782" s="460"/>
      <c r="B782" s="460"/>
      <c r="C782" s="460"/>
      <c r="D782" s="460"/>
      <c r="E782" s="460"/>
      <c r="F782" s="460"/>
      <c r="G782" s="460"/>
      <c r="H782" s="460"/>
      <c r="I782" s="460"/>
      <c r="J782" s="460"/>
      <c r="K782" s="460"/>
      <c r="L782" s="460"/>
      <c r="M782" s="460"/>
      <c r="N782" s="460"/>
      <c r="O782" s="645"/>
      <c r="P782" s="460"/>
      <c r="Q782" s="460"/>
      <c r="R782" s="460"/>
      <c r="S782" s="645"/>
      <c r="T782" s="460"/>
      <c r="U782" s="460"/>
    </row>
    <row r="783">
      <c r="A783" s="460"/>
      <c r="B783" s="460"/>
      <c r="C783" s="460"/>
      <c r="D783" s="460"/>
      <c r="E783" s="460"/>
      <c r="F783" s="460"/>
      <c r="G783" s="460"/>
      <c r="H783" s="460"/>
      <c r="I783" s="460"/>
      <c r="J783" s="460"/>
      <c r="K783" s="460"/>
      <c r="L783" s="460"/>
      <c r="M783" s="460"/>
      <c r="N783" s="460"/>
      <c r="O783" s="645"/>
      <c r="P783" s="460"/>
      <c r="Q783" s="460"/>
      <c r="R783" s="460"/>
      <c r="S783" s="645"/>
      <c r="T783" s="460"/>
      <c r="U783" s="460"/>
    </row>
    <row r="784">
      <c r="A784" s="460"/>
      <c r="B784" s="460"/>
      <c r="C784" s="460"/>
      <c r="D784" s="460"/>
      <c r="E784" s="460"/>
      <c r="F784" s="460"/>
      <c r="G784" s="460"/>
      <c r="H784" s="460"/>
      <c r="I784" s="460"/>
      <c r="J784" s="460"/>
      <c r="K784" s="460"/>
      <c r="L784" s="460"/>
      <c r="M784" s="460"/>
      <c r="N784" s="460"/>
      <c r="O784" s="645"/>
      <c r="P784" s="460"/>
      <c r="Q784" s="460"/>
      <c r="R784" s="460"/>
      <c r="S784" s="645"/>
      <c r="T784" s="460"/>
      <c r="U784" s="460"/>
    </row>
    <row r="785">
      <c r="A785" s="460"/>
      <c r="B785" s="460"/>
      <c r="C785" s="460"/>
      <c r="D785" s="460"/>
      <c r="E785" s="460"/>
      <c r="F785" s="460"/>
      <c r="G785" s="460"/>
      <c r="H785" s="460"/>
      <c r="I785" s="460"/>
      <c r="J785" s="460"/>
      <c r="K785" s="460"/>
      <c r="L785" s="460"/>
      <c r="M785" s="460"/>
      <c r="N785" s="460"/>
      <c r="O785" s="645"/>
      <c r="P785" s="460"/>
      <c r="Q785" s="460"/>
      <c r="R785" s="460"/>
      <c r="S785" s="645"/>
      <c r="T785" s="460"/>
      <c r="U785" s="460"/>
    </row>
    <row r="786">
      <c r="A786" s="460"/>
      <c r="B786" s="460"/>
      <c r="C786" s="460"/>
      <c r="D786" s="460"/>
      <c r="E786" s="460"/>
      <c r="F786" s="460"/>
      <c r="G786" s="460"/>
      <c r="H786" s="460"/>
      <c r="I786" s="460"/>
      <c r="J786" s="460"/>
      <c r="K786" s="460"/>
      <c r="L786" s="460"/>
      <c r="M786" s="460"/>
      <c r="N786" s="460"/>
      <c r="O786" s="645"/>
      <c r="P786" s="460"/>
      <c r="Q786" s="460"/>
      <c r="R786" s="460"/>
      <c r="S786" s="645"/>
      <c r="T786" s="460"/>
      <c r="U786" s="460"/>
    </row>
    <row r="787">
      <c r="A787" s="460"/>
      <c r="B787" s="460"/>
      <c r="C787" s="460"/>
      <c r="D787" s="460"/>
      <c r="E787" s="460"/>
      <c r="F787" s="460"/>
      <c r="G787" s="460"/>
      <c r="H787" s="460"/>
      <c r="I787" s="460"/>
      <c r="J787" s="460"/>
      <c r="K787" s="460"/>
      <c r="L787" s="460"/>
      <c r="M787" s="460"/>
      <c r="N787" s="460"/>
      <c r="O787" s="645"/>
      <c r="P787" s="460"/>
      <c r="Q787" s="460"/>
      <c r="R787" s="460"/>
      <c r="S787" s="645"/>
      <c r="T787" s="460"/>
      <c r="U787" s="460"/>
    </row>
    <row r="788">
      <c r="A788" s="460"/>
      <c r="B788" s="460"/>
      <c r="C788" s="460"/>
      <c r="D788" s="460"/>
      <c r="E788" s="460"/>
      <c r="F788" s="460"/>
      <c r="G788" s="460"/>
      <c r="H788" s="460"/>
      <c r="I788" s="460"/>
      <c r="J788" s="460"/>
      <c r="K788" s="460"/>
      <c r="L788" s="460"/>
      <c r="M788" s="460"/>
      <c r="N788" s="460"/>
      <c r="O788" s="645"/>
      <c r="P788" s="460"/>
      <c r="Q788" s="460"/>
      <c r="R788" s="460"/>
      <c r="S788" s="645"/>
      <c r="T788" s="460"/>
      <c r="U788" s="460"/>
    </row>
    <row r="789">
      <c r="A789" s="460"/>
      <c r="B789" s="460"/>
      <c r="C789" s="460"/>
      <c r="D789" s="460"/>
      <c r="E789" s="460"/>
      <c r="F789" s="460"/>
      <c r="G789" s="460"/>
      <c r="H789" s="460"/>
      <c r="I789" s="460"/>
      <c r="J789" s="460"/>
      <c r="K789" s="460"/>
      <c r="L789" s="460"/>
      <c r="M789" s="460"/>
      <c r="N789" s="460"/>
      <c r="O789" s="645"/>
      <c r="P789" s="460"/>
      <c r="Q789" s="460"/>
      <c r="R789" s="460"/>
      <c r="S789" s="645"/>
      <c r="T789" s="460"/>
      <c r="U789" s="460"/>
    </row>
    <row r="790">
      <c r="A790" s="460"/>
      <c r="B790" s="460"/>
      <c r="C790" s="460"/>
      <c r="D790" s="460"/>
      <c r="E790" s="460"/>
      <c r="F790" s="460"/>
      <c r="G790" s="460"/>
      <c r="H790" s="460"/>
      <c r="I790" s="460"/>
      <c r="J790" s="460"/>
      <c r="K790" s="460"/>
      <c r="L790" s="460"/>
      <c r="M790" s="460"/>
      <c r="N790" s="460"/>
      <c r="O790" s="645"/>
      <c r="P790" s="460"/>
      <c r="Q790" s="460"/>
      <c r="R790" s="460"/>
      <c r="S790" s="645"/>
      <c r="T790" s="460"/>
      <c r="U790" s="460"/>
    </row>
    <row r="791">
      <c r="A791" s="460"/>
      <c r="B791" s="460"/>
      <c r="C791" s="460"/>
      <c r="D791" s="460"/>
      <c r="E791" s="460"/>
      <c r="F791" s="460"/>
      <c r="G791" s="460"/>
      <c r="H791" s="460"/>
      <c r="I791" s="460"/>
      <c r="J791" s="460"/>
      <c r="K791" s="460"/>
      <c r="L791" s="460"/>
      <c r="M791" s="460"/>
      <c r="N791" s="460"/>
      <c r="O791" s="645"/>
      <c r="P791" s="460"/>
      <c r="Q791" s="460"/>
      <c r="R791" s="460"/>
      <c r="S791" s="645"/>
      <c r="T791" s="460"/>
      <c r="U791" s="460"/>
    </row>
    <row r="792">
      <c r="A792" s="460"/>
      <c r="B792" s="460"/>
      <c r="C792" s="460"/>
      <c r="D792" s="460"/>
      <c r="E792" s="460"/>
      <c r="F792" s="460"/>
      <c r="G792" s="460"/>
      <c r="H792" s="460"/>
      <c r="I792" s="460"/>
      <c r="J792" s="460"/>
      <c r="K792" s="460"/>
      <c r="L792" s="460"/>
      <c r="M792" s="460"/>
      <c r="N792" s="460"/>
      <c r="O792" s="645"/>
      <c r="P792" s="460"/>
      <c r="Q792" s="460"/>
      <c r="R792" s="460"/>
      <c r="S792" s="645"/>
      <c r="T792" s="460"/>
      <c r="U792" s="460"/>
    </row>
    <row r="793">
      <c r="A793" s="460"/>
      <c r="B793" s="460"/>
      <c r="C793" s="460"/>
      <c r="D793" s="460"/>
      <c r="E793" s="460"/>
      <c r="F793" s="460"/>
      <c r="G793" s="460"/>
      <c r="H793" s="460"/>
      <c r="I793" s="460"/>
      <c r="J793" s="460"/>
      <c r="K793" s="460"/>
      <c r="L793" s="460"/>
      <c r="M793" s="460"/>
      <c r="N793" s="460"/>
      <c r="O793" s="645"/>
      <c r="P793" s="460"/>
      <c r="Q793" s="460"/>
      <c r="R793" s="460"/>
      <c r="S793" s="645"/>
      <c r="T793" s="460"/>
      <c r="U793" s="460"/>
    </row>
    <row r="794">
      <c r="A794" s="460"/>
      <c r="B794" s="460"/>
      <c r="C794" s="460"/>
      <c r="D794" s="460"/>
      <c r="E794" s="460"/>
      <c r="F794" s="460"/>
      <c r="G794" s="460"/>
      <c r="H794" s="460"/>
      <c r="I794" s="460"/>
      <c r="J794" s="460"/>
      <c r="K794" s="460"/>
      <c r="L794" s="460"/>
      <c r="M794" s="460"/>
      <c r="N794" s="460"/>
      <c r="O794" s="645"/>
      <c r="P794" s="460"/>
      <c r="Q794" s="460"/>
      <c r="R794" s="460"/>
      <c r="S794" s="645"/>
      <c r="T794" s="460"/>
      <c r="U794" s="460"/>
    </row>
    <row r="795">
      <c r="A795" s="460"/>
      <c r="B795" s="460"/>
      <c r="C795" s="460"/>
      <c r="D795" s="460"/>
      <c r="E795" s="460"/>
      <c r="F795" s="460"/>
      <c r="G795" s="460"/>
      <c r="H795" s="460"/>
      <c r="I795" s="460"/>
      <c r="J795" s="460"/>
      <c r="K795" s="460"/>
      <c r="L795" s="460"/>
      <c r="M795" s="460"/>
      <c r="N795" s="460"/>
      <c r="O795" s="645"/>
      <c r="P795" s="460"/>
      <c r="Q795" s="460"/>
      <c r="R795" s="460"/>
      <c r="S795" s="645"/>
      <c r="T795" s="460"/>
      <c r="U795" s="460"/>
    </row>
    <row r="796">
      <c r="A796" s="460"/>
      <c r="B796" s="460"/>
      <c r="C796" s="460"/>
      <c r="D796" s="460"/>
      <c r="E796" s="460"/>
      <c r="F796" s="460"/>
      <c r="G796" s="460"/>
      <c r="H796" s="460"/>
      <c r="I796" s="460"/>
      <c r="J796" s="460"/>
      <c r="K796" s="460"/>
      <c r="L796" s="460"/>
      <c r="M796" s="460"/>
      <c r="N796" s="460"/>
      <c r="O796" s="645"/>
      <c r="P796" s="460"/>
      <c r="Q796" s="460"/>
      <c r="R796" s="460"/>
      <c r="S796" s="645"/>
      <c r="T796" s="460"/>
      <c r="U796" s="460"/>
    </row>
    <row r="797">
      <c r="A797" s="460"/>
      <c r="B797" s="460"/>
      <c r="C797" s="460"/>
      <c r="D797" s="460"/>
      <c r="E797" s="460"/>
      <c r="F797" s="460"/>
      <c r="G797" s="460"/>
      <c r="H797" s="460"/>
      <c r="I797" s="460"/>
      <c r="J797" s="460"/>
      <c r="K797" s="460"/>
      <c r="L797" s="460"/>
      <c r="M797" s="460"/>
      <c r="N797" s="460"/>
      <c r="O797" s="645"/>
      <c r="P797" s="460"/>
      <c r="Q797" s="460"/>
      <c r="R797" s="460"/>
      <c r="S797" s="645"/>
      <c r="T797" s="460"/>
      <c r="U797" s="460"/>
    </row>
    <row r="798">
      <c r="A798" s="460"/>
      <c r="B798" s="460"/>
      <c r="C798" s="460"/>
      <c r="D798" s="460"/>
      <c r="E798" s="460"/>
      <c r="F798" s="460"/>
      <c r="G798" s="460"/>
      <c r="H798" s="460"/>
      <c r="I798" s="460"/>
      <c r="J798" s="460"/>
      <c r="K798" s="460"/>
      <c r="L798" s="460"/>
      <c r="M798" s="460"/>
      <c r="N798" s="460"/>
      <c r="O798" s="645"/>
      <c r="P798" s="460"/>
      <c r="Q798" s="460"/>
      <c r="R798" s="460"/>
      <c r="S798" s="645"/>
      <c r="T798" s="460"/>
      <c r="U798" s="460"/>
    </row>
    <row r="799">
      <c r="A799" s="460"/>
      <c r="B799" s="460"/>
      <c r="C799" s="460"/>
      <c r="D799" s="460"/>
      <c r="E799" s="460"/>
      <c r="F799" s="460"/>
      <c r="G799" s="460"/>
      <c r="H799" s="460"/>
      <c r="I799" s="460"/>
      <c r="J799" s="460"/>
      <c r="K799" s="460"/>
      <c r="L799" s="460"/>
      <c r="M799" s="460"/>
      <c r="N799" s="460"/>
      <c r="O799" s="645"/>
      <c r="P799" s="460"/>
      <c r="Q799" s="460"/>
      <c r="R799" s="460"/>
      <c r="S799" s="645"/>
      <c r="T799" s="460"/>
      <c r="U799" s="460"/>
    </row>
    <row r="800">
      <c r="A800" s="460"/>
      <c r="B800" s="460"/>
      <c r="C800" s="460"/>
      <c r="D800" s="460"/>
      <c r="E800" s="460"/>
      <c r="F800" s="460"/>
      <c r="G800" s="460"/>
      <c r="H800" s="460"/>
      <c r="I800" s="460"/>
      <c r="J800" s="460"/>
      <c r="K800" s="460"/>
      <c r="L800" s="460"/>
      <c r="M800" s="460"/>
      <c r="N800" s="460"/>
      <c r="O800" s="645"/>
      <c r="P800" s="460"/>
      <c r="Q800" s="460"/>
      <c r="R800" s="460"/>
      <c r="S800" s="645"/>
      <c r="T800" s="460"/>
      <c r="U800" s="460"/>
    </row>
    <row r="801">
      <c r="A801" s="460"/>
      <c r="B801" s="460"/>
      <c r="C801" s="460"/>
      <c r="D801" s="460"/>
      <c r="E801" s="460"/>
      <c r="F801" s="460"/>
      <c r="G801" s="460"/>
      <c r="H801" s="460"/>
      <c r="I801" s="460"/>
      <c r="J801" s="460"/>
      <c r="K801" s="460"/>
      <c r="L801" s="460"/>
      <c r="M801" s="460"/>
      <c r="N801" s="460"/>
      <c r="O801" s="645"/>
      <c r="P801" s="460"/>
      <c r="Q801" s="460"/>
      <c r="R801" s="460"/>
      <c r="S801" s="645"/>
      <c r="T801" s="460"/>
      <c r="U801" s="460"/>
    </row>
    <row r="802">
      <c r="A802" s="460"/>
      <c r="B802" s="460"/>
      <c r="C802" s="460"/>
      <c r="D802" s="460"/>
      <c r="E802" s="460"/>
      <c r="F802" s="460"/>
      <c r="G802" s="460"/>
      <c r="H802" s="460"/>
      <c r="I802" s="460"/>
      <c r="J802" s="460"/>
      <c r="K802" s="460"/>
      <c r="L802" s="460"/>
      <c r="M802" s="460"/>
      <c r="N802" s="460"/>
      <c r="O802" s="645"/>
      <c r="P802" s="460"/>
      <c r="Q802" s="460"/>
      <c r="R802" s="460"/>
      <c r="S802" s="645"/>
      <c r="T802" s="460"/>
      <c r="U802" s="460"/>
    </row>
    <row r="803">
      <c r="A803" s="460"/>
      <c r="B803" s="460"/>
      <c r="C803" s="460"/>
      <c r="D803" s="460"/>
      <c r="E803" s="460"/>
      <c r="F803" s="460"/>
      <c r="G803" s="460"/>
      <c r="H803" s="460"/>
      <c r="I803" s="460"/>
      <c r="J803" s="460"/>
      <c r="K803" s="460"/>
      <c r="L803" s="460"/>
      <c r="M803" s="460"/>
      <c r="N803" s="460"/>
      <c r="O803" s="645"/>
      <c r="P803" s="460"/>
      <c r="Q803" s="460"/>
      <c r="R803" s="460"/>
      <c r="S803" s="645"/>
      <c r="T803" s="460"/>
      <c r="U803" s="460"/>
    </row>
    <row r="804">
      <c r="A804" s="460"/>
      <c r="B804" s="460"/>
      <c r="C804" s="460"/>
      <c r="D804" s="460"/>
      <c r="E804" s="460"/>
      <c r="F804" s="460"/>
      <c r="G804" s="460"/>
      <c r="H804" s="460"/>
      <c r="I804" s="460"/>
      <c r="J804" s="460"/>
      <c r="K804" s="460"/>
      <c r="L804" s="460"/>
      <c r="M804" s="460"/>
      <c r="N804" s="460"/>
      <c r="O804" s="645"/>
      <c r="P804" s="460"/>
      <c r="Q804" s="460"/>
      <c r="R804" s="460"/>
      <c r="S804" s="645"/>
      <c r="T804" s="460"/>
      <c r="U804" s="460"/>
    </row>
    <row r="805">
      <c r="A805" s="460"/>
      <c r="B805" s="460"/>
      <c r="C805" s="460"/>
      <c r="D805" s="460"/>
      <c r="E805" s="460"/>
      <c r="F805" s="460"/>
      <c r="G805" s="460"/>
      <c r="H805" s="460"/>
      <c r="I805" s="460"/>
      <c r="J805" s="460"/>
      <c r="K805" s="460"/>
      <c r="L805" s="460"/>
      <c r="M805" s="460"/>
      <c r="N805" s="460"/>
      <c r="O805" s="645"/>
      <c r="P805" s="460"/>
      <c r="Q805" s="460"/>
      <c r="R805" s="460"/>
      <c r="S805" s="645"/>
      <c r="T805" s="460"/>
      <c r="U805" s="460"/>
    </row>
    <row r="806">
      <c r="A806" s="460"/>
      <c r="B806" s="460"/>
      <c r="C806" s="460"/>
      <c r="D806" s="460"/>
      <c r="E806" s="460"/>
      <c r="F806" s="460"/>
      <c r="G806" s="460"/>
      <c r="H806" s="460"/>
      <c r="I806" s="460"/>
      <c r="J806" s="460"/>
      <c r="K806" s="460"/>
      <c r="L806" s="460"/>
      <c r="M806" s="460"/>
      <c r="N806" s="460"/>
      <c r="O806" s="645"/>
      <c r="P806" s="460"/>
      <c r="Q806" s="460"/>
      <c r="R806" s="460"/>
      <c r="S806" s="645"/>
      <c r="T806" s="460"/>
      <c r="U806" s="460"/>
    </row>
    <row r="807">
      <c r="A807" s="460"/>
      <c r="B807" s="460"/>
      <c r="C807" s="460"/>
      <c r="D807" s="460"/>
      <c r="E807" s="460"/>
      <c r="F807" s="460"/>
      <c r="G807" s="460"/>
      <c r="H807" s="460"/>
      <c r="I807" s="460"/>
      <c r="J807" s="460"/>
      <c r="K807" s="460"/>
      <c r="L807" s="460"/>
      <c r="M807" s="460"/>
      <c r="N807" s="460"/>
      <c r="O807" s="645"/>
      <c r="P807" s="460"/>
      <c r="Q807" s="460"/>
      <c r="R807" s="460"/>
      <c r="S807" s="645"/>
      <c r="T807" s="460"/>
      <c r="U807" s="460"/>
    </row>
    <row r="808">
      <c r="A808" s="460"/>
      <c r="B808" s="460"/>
      <c r="C808" s="460"/>
      <c r="D808" s="460"/>
      <c r="E808" s="460"/>
      <c r="F808" s="460"/>
      <c r="G808" s="460"/>
      <c r="H808" s="460"/>
      <c r="I808" s="460"/>
      <c r="J808" s="460"/>
      <c r="K808" s="460"/>
      <c r="L808" s="460"/>
      <c r="M808" s="460"/>
      <c r="N808" s="460"/>
      <c r="O808" s="645"/>
      <c r="P808" s="460"/>
      <c r="Q808" s="460"/>
      <c r="R808" s="460"/>
      <c r="S808" s="645"/>
      <c r="T808" s="460"/>
      <c r="U808" s="460"/>
    </row>
    <row r="809">
      <c r="A809" s="460"/>
      <c r="B809" s="460"/>
      <c r="C809" s="460"/>
      <c r="D809" s="460"/>
      <c r="E809" s="460"/>
      <c r="F809" s="460"/>
      <c r="G809" s="460"/>
      <c r="H809" s="460"/>
      <c r="I809" s="460"/>
      <c r="J809" s="460"/>
      <c r="K809" s="460"/>
      <c r="L809" s="460"/>
      <c r="M809" s="460"/>
      <c r="N809" s="460"/>
      <c r="O809" s="645"/>
      <c r="P809" s="460"/>
      <c r="Q809" s="460"/>
      <c r="R809" s="460"/>
      <c r="S809" s="645"/>
      <c r="T809" s="460"/>
      <c r="U809" s="460"/>
    </row>
    <row r="810">
      <c r="A810" s="460"/>
      <c r="B810" s="460"/>
      <c r="C810" s="460"/>
      <c r="D810" s="460"/>
      <c r="E810" s="460"/>
      <c r="F810" s="460"/>
      <c r="G810" s="460"/>
      <c r="H810" s="460"/>
      <c r="I810" s="460"/>
      <c r="J810" s="460"/>
      <c r="K810" s="460"/>
      <c r="L810" s="460"/>
      <c r="M810" s="460"/>
      <c r="N810" s="460"/>
      <c r="O810" s="645"/>
      <c r="P810" s="460"/>
      <c r="Q810" s="460"/>
      <c r="R810" s="460"/>
      <c r="S810" s="645"/>
      <c r="T810" s="460"/>
      <c r="U810" s="460"/>
    </row>
    <row r="811">
      <c r="A811" s="460"/>
      <c r="B811" s="460"/>
      <c r="C811" s="460"/>
      <c r="D811" s="460"/>
      <c r="E811" s="460"/>
      <c r="F811" s="460"/>
      <c r="G811" s="460"/>
      <c r="H811" s="460"/>
      <c r="I811" s="460"/>
      <c r="J811" s="460"/>
      <c r="K811" s="460"/>
      <c r="L811" s="460"/>
      <c r="M811" s="460"/>
      <c r="N811" s="460"/>
      <c r="O811" s="645"/>
      <c r="P811" s="460"/>
      <c r="Q811" s="460"/>
      <c r="R811" s="460"/>
      <c r="S811" s="645"/>
      <c r="T811" s="460"/>
      <c r="U811" s="460"/>
    </row>
    <row r="812">
      <c r="A812" s="460"/>
      <c r="B812" s="460"/>
      <c r="C812" s="460"/>
      <c r="D812" s="460"/>
      <c r="E812" s="460"/>
      <c r="F812" s="460"/>
      <c r="G812" s="460"/>
      <c r="H812" s="460"/>
      <c r="I812" s="460"/>
      <c r="J812" s="460"/>
      <c r="K812" s="460"/>
      <c r="L812" s="460"/>
      <c r="M812" s="460"/>
      <c r="N812" s="460"/>
      <c r="O812" s="645"/>
      <c r="P812" s="460"/>
      <c r="Q812" s="460"/>
      <c r="R812" s="460"/>
      <c r="S812" s="645"/>
      <c r="T812" s="460"/>
      <c r="U812" s="460"/>
    </row>
    <row r="813">
      <c r="A813" s="460"/>
      <c r="B813" s="460"/>
      <c r="C813" s="460"/>
      <c r="D813" s="460"/>
      <c r="E813" s="460"/>
      <c r="F813" s="460"/>
      <c r="G813" s="460"/>
      <c r="H813" s="460"/>
      <c r="I813" s="460"/>
      <c r="J813" s="460"/>
      <c r="K813" s="460"/>
      <c r="L813" s="460"/>
      <c r="M813" s="460"/>
      <c r="N813" s="460"/>
      <c r="O813" s="645"/>
      <c r="P813" s="460"/>
      <c r="Q813" s="460"/>
      <c r="R813" s="460"/>
      <c r="S813" s="645"/>
      <c r="T813" s="460"/>
      <c r="U813" s="460"/>
    </row>
    <row r="814">
      <c r="A814" s="460"/>
      <c r="B814" s="460"/>
      <c r="C814" s="460"/>
      <c r="D814" s="460"/>
      <c r="E814" s="460"/>
      <c r="F814" s="460"/>
      <c r="G814" s="460"/>
      <c r="H814" s="460"/>
      <c r="I814" s="460"/>
      <c r="J814" s="460"/>
      <c r="K814" s="460"/>
      <c r="L814" s="460"/>
      <c r="M814" s="460"/>
      <c r="N814" s="460"/>
      <c r="O814" s="645"/>
      <c r="P814" s="460"/>
      <c r="Q814" s="460"/>
      <c r="R814" s="460"/>
      <c r="S814" s="645"/>
      <c r="T814" s="460"/>
      <c r="U814" s="460"/>
    </row>
    <row r="815">
      <c r="A815" s="460"/>
      <c r="B815" s="460"/>
      <c r="C815" s="460"/>
      <c r="D815" s="460"/>
      <c r="E815" s="460"/>
      <c r="F815" s="460"/>
      <c r="G815" s="460"/>
      <c r="H815" s="460"/>
      <c r="I815" s="460"/>
      <c r="J815" s="460"/>
      <c r="K815" s="460"/>
      <c r="L815" s="460"/>
      <c r="M815" s="460"/>
      <c r="N815" s="460"/>
      <c r="O815" s="645"/>
      <c r="P815" s="460"/>
      <c r="Q815" s="460"/>
      <c r="R815" s="460"/>
      <c r="S815" s="645"/>
      <c r="T815" s="460"/>
      <c r="U815" s="460"/>
    </row>
    <row r="816">
      <c r="A816" s="460"/>
      <c r="B816" s="460"/>
      <c r="C816" s="460"/>
      <c r="D816" s="460"/>
      <c r="E816" s="460"/>
      <c r="F816" s="460"/>
      <c r="G816" s="460"/>
      <c r="H816" s="460"/>
      <c r="I816" s="460"/>
      <c r="J816" s="460"/>
      <c r="K816" s="460"/>
      <c r="L816" s="460"/>
      <c r="M816" s="460"/>
      <c r="N816" s="460"/>
      <c r="O816" s="645"/>
      <c r="P816" s="460"/>
      <c r="Q816" s="460"/>
      <c r="R816" s="460"/>
      <c r="S816" s="645"/>
      <c r="T816" s="460"/>
      <c r="U816" s="460"/>
    </row>
    <row r="817">
      <c r="A817" s="460"/>
      <c r="B817" s="460"/>
      <c r="C817" s="460"/>
      <c r="D817" s="460"/>
      <c r="E817" s="460"/>
      <c r="F817" s="460"/>
      <c r="G817" s="460"/>
      <c r="H817" s="460"/>
      <c r="I817" s="460"/>
      <c r="J817" s="460"/>
      <c r="K817" s="460"/>
      <c r="L817" s="460"/>
      <c r="M817" s="460"/>
      <c r="N817" s="460"/>
      <c r="O817" s="645"/>
      <c r="P817" s="460"/>
      <c r="Q817" s="460"/>
      <c r="R817" s="460"/>
      <c r="S817" s="645"/>
      <c r="T817" s="460"/>
      <c r="U817" s="460"/>
    </row>
    <row r="818">
      <c r="A818" s="460"/>
      <c r="B818" s="460"/>
      <c r="C818" s="460"/>
      <c r="D818" s="460"/>
      <c r="E818" s="460"/>
      <c r="F818" s="460"/>
      <c r="G818" s="460"/>
      <c r="H818" s="460"/>
      <c r="I818" s="460"/>
      <c r="J818" s="460"/>
      <c r="K818" s="460"/>
      <c r="L818" s="460"/>
      <c r="M818" s="460"/>
      <c r="N818" s="460"/>
      <c r="O818" s="645"/>
      <c r="P818" s="460"/>
      <c r="Q818" s="460"/>
      <c r="R818" s="460"/>
      <c r="S818" s="645"/>
      <c r="T818" s="460"/>
      <c r="U818" s="460"/>
    </row>
    <row r="819">
      <c r="A819" s="460"/>
      <c r="B819" s="460"/>
      <c r="C819" s="460"/>
      <c r="D819" s="460"/>
      <c r="E819" s="460"/>
      <c r="F819" s="460"/>
      <c r="G819" s="460"/>
      <c r="H819" s="460"/>
      <c r="I819" s="460"/>
      <c r="J819" s="460"/>
      <c r="K819" s="460"/>
      <c r="L819" s="460"/>
      <c r="M819" s="460"/>
      <c r="N819" s="460"/>
      <c r="O819" s="645"/>
      <c r="P819" s="460"/>
      <c r="Q819" s="460"/>
      <c r="R819" s="460"/>
      <c r="S819" s="645"/>
      <c r="T819" s="460"/>
      <c r="U819" s="460"/>
    </row>
    <row r="820">
      <c r="A820" s="460"/>
      <c r="B820" s="460"/>
      <c r="C820" s="460"/>
      <c r="D820" s="460"/>
      <c r="E820" s="460"/>
      <c r="F820" s="460"/>
      <c r="G820" s="460"/>
      <c r="H820" s="460"/>
      <c r="I820" s="460"/>
      <c r="J820" s="460"/>
      <c r="K820" s="460"/>
      <c r="L820" s="460"/>
      <c r="M820" s="460"/>
      <c r="N820" s="460"/>
      <c r="O820" s="645"/>
      <c r="P820" s="460"/>
      <c r="Q820" s="460"/>
      <c r="R820" s="460"/>
      <c r="S820" s="645"/>
      <c r="T820" s="460"/>
      <c r="U820" s="460"/>
    </row>
    <row r="821">
      <c r="A821" s="460"/>
      <c r="B821" s="460"/>
      <c r="C821" s="460"/>
      <c r="D821" s="460"/>
      <c r="E821" s="460"/>
      <c r="F821" s="460"/>
      <c r="G821" s="460"/>
      <c r="H821" s="460"/>
      <c r="I821" s="460"/>
      <c r="J821" s="460"/>
      <c r="K821" s="460"/>
      <c r="L821" s="460"/>
      <c r="M821" s="460"/>
      <c r="N821" s="460"/>
      <c r="O821" s="645"/>
      <c r="P821" s="460"/>
      <c r="Q821" s="460"/>
      <c r="R821" s="460"/>
      <c r="S821" s="645"/>
      <c r="T821" s="460"/>
      <c r="U821" s="460"/>
    </row>
    <row r="822">
      <c r="A822" s="460"/>
      <c r="B822" s="460"/>
      <c r="C822" s="460"/>
      <c r="D822" s="460"/>
      <c r="E822" s="460"/>
      <c r="F822" s="460"/>
      <c r="G822" s="460"/>
      <c r="H822" s="460"/>
      <c r="I822" s="460"/>
      <c r="J822" s="460"/>
      <c r="K822" s="460"/>
      <c r="L822" s="460"/>
      <c r="M822" s="460"/>
      <c r="N822" s="460"/>
      <c r="O822" s="645"/>
      <c r="P822" s="460"/>
      <c r="Q822" s="460"/>
      <c r="R822" s="460"/>
      <c r="S822" s="645"/>
      <c r="T822" s="460"/>
      <c r="U822" s="460"/>
    </row>
    <row r="823">
      <c r="A823" s="460"/>
      <c r="B823" s="460"/>
      <c r="C823" s="460"/>
      <c r="D823" s="460"/>
      <c r="E823" s="460"/>
      <c r="F823" s="460"/>
      <c r="G823" s="460"/>
      <c r="H823" s="460"/>
      <c r="I823" s="460"/>
      <c r="J823" s="460"/>
      <c r="K823" s="460"/>
      <c r="L823" s="460"/>
      <c r="M823" s="460"/>
      <c r="N823" s="460"/>
      <c r="O823" s="645"/>
      <c r="P823" s="460"/>
      <c r="Q823" s="460"/>
      <c r="R823" s="460"/>
      <c r="S823" s="645"/>
      <c r="T823" s="460"/>
      <c r="U823" s="460"/>
    </row>
    <row r="824">
      <c r="A824" s="460"/>
      <c r="B824" s="460"/>
      <c r="C824" s="460"/>
      <c r="D824" s="460"/>
      <c r="E824" s="460"/>
      <c r="F824" s="460"/>
      <c r="G824" s="460"/>
      <c r="H824" s="460"/>
      <c r="I824" s="460"/>
      <c r="J824" s="460"/>
      <c r="K824" s="460"/>
      <c r="L824" s="460"/>
      <c r="M824" s="460"/>
      <c r="N824" s="460"/>
      <c r="O824" s="645"/>
      <c r="P824" s="460"/>
      <c r="Q824" s="460"/>
      <c r="R824" s="460"/>
      <c r="S824" s="645"/>
      <c r="T824" s="460"/>
      <c r="U824" s="460"/>
    </row>
    <row r="825">
      <c r="A825" s="460"/>
      <c r="B825" s="460"/>
      <c r="C825" s="460"/>
      <c r="D825" s="460"/>
      <c r="E825" s="460"/>
      <c r="F825" s="460"/>
      <c r="G825" s="460"/>
      <c r="H825" s="460"/>
      <c r="I825" s="460"/>
      <c r="J825" s="460"/>
      <c r="K825" s="460"/>
      <c r="L825" s="460"/>
      <c r="M825" s="460"/>
      <c r="N825" s="460"/>
      <c r="O825" s="645"/>
      <c r="P825" s="460"/>
      <c r="Q825" s="460"/>
      <c r="R825" s="460"/>
      <c r="S825" s="645"/>
      <c r="T825" s="460"/>
      <c r="U825" s="460"/>
    </row>
    <row r="826">
      <c r="A826" s="460"/>
      <c r="B826" s="460"/>
      <c r="C826" s="460"/>
      <c r="D826" s="460"/>
      <c r="E826" s="460"/>
      <c r="F826" s="460"/>
      <c r="G826" s="460"/>
      <c r="H826" s="460"/>
      <c r="I826" s="460"/>
      <c r="J826" s="460"/>
      <c r="K826" s="460"/>
      <c r="L826" s="460"/>
      <c r="M826" s="460"/>
      <c r="N826" s="460"/>
      <c r="O826" s="645"/>
      <c r="P826" s="460"/>
      <c r="Q826" s="460"/>
      <c r="R826" s="460"/>
      <c r="S826" s="645"/>
      <c r="T826" s="460"/>
      <c r="U826" s="460"/>
    </row>
    <row r="827">
      <c r="A827" s="460"/>
      <c r="B827" s="460"/>
      <c r="C827" s="460"/>
      <c r="D827" s="460"/>
      <c r="E827" s="460"/>
      <c r="F827" s="460"/>
      <c r="G827" s="460"/>
      <c r="H827" s="460"/>
      <c r="I827" s="460"/>
      <c r="J827" s="460"/>
      <c r="K827" s="460"/>
      <c r="L827" s="460"/>
      <c r="M827" s="460"/>
      <c r="N827" s="460"/>
      <c r="O827" s="645"/>
      <c r="P827" s="460"/>
      <c r="Q827" s="460"/>
      <c r="R827" s="460"/>
      <c r="S827" s="645"/>
      <c r="T827" s="460"/>
      <c r="U827" s="460"/>
    </row>
    <row r="828">
      <c r="A828" s="460"/>
      <c r="B828" s="460"/>
      <c r="C828" s="460"/>
      <c r="D828" s="460"/>
      <c r="E828" s="460"/>
      <c r="F828" s="460"/>
      <c r="G828" s="460"/>
      <c r="H828" s="460"/>
      <c r="I828" s="460"/>
      <c r="J828" s="460"/>
      <c r="K828" s="460"/>
      <c r="L828" s="460"/>
      <c r="M828" s="460"/>
      <c r="N828" s="460"/>
      <c r="O828" s="645"/>
      <c r="P828" s="460"/>
      <c r="Q828" s="460"/>
      <c r="R828" s="460"/>
      <c r="S828" s="645"/>
      <c r="T828" s="460"/>
      <c r="U828" s="460"/>
    </row>
    <row r="829">
      <c r="A829" s="460"/>
      <c r="B829" s="460"/>
      <c r="C829" s="460"/>
      <c r="D829" s="460"/>
      <c r="E829" s="460"/>
      <c r="F829" s="460"/>
      <c r="G829" s="460"/>
      <c r="H829" s="460"/>
      <c r="I829" s="460"/>
      <c r="J829" s="460"/>
      <c r="K829" s="460"/>
      <c r="L829" s="460"/>
      <c r="M829" s="460"/>
      <c r="N829" s="460"/>
      <c r="O829" s="645"/>
      <c r="P829" s="460"/>
      <c r="Q829" s="460"/>
      <c r="R829" s="460"/>
      <c r="S829" s="645"/>
      <c r="T829" s="460"/>
      <c r="U829" s="460"/>
    </row>
    <row r="830">
      <c r="A830" s="460"/>
      <c r="B830" s="460"/>
      <c r="C830" s="460"/>
      <c r="D830" s="460"/>
      <c r="E830" s="460"/>
      <c r="F830" s="460"/>
      <c r="G830" s="460"/>
      <c r="H830" s="460"/>
      <c r="I830" s="460"/>
      <c r="J830" s="460"/>
      <c r="K830" s="460"/>
      <c r="L830" s="460"/>
      <c r="M830" s="460"/>
      <c r="N830" s="460"/>
      <c r="O830" s="645"/>
      <c r="P830" s="460"/>
      <c r="Q830" s="460"/>
      <c r="R830" s="460"/>
      <c r="S830" s="645"/>
      <c r="T830" s="460"/>
      <c r="U830" s="460"/>
    </row>
    <row r="831">
      <c r="A831" s="460"/>
      <c r="B831" s="460"/>
      <c r="C831" s="460"/>
      <c r="D831" s="460"/>
      <c r="E831" s="460"/>
      <c r="F831" s="460"/>
      <c r="G831" s="460"/>
      <c r="H831" s="460"/>
      <c r="I831" s="460"/>
      <c r="J831" s="460"/>
      <c r="K831" s="460"/>
      <c r="L831" s="460"/>
      <c r="M831" s="460"/>
      <c r="N831" s="460"/>
      <c r="O831" s="645"/>
      <c r="P831" s="460"/>
      <c r="Q831" s="460"/>
      <c r="R831" s="460"/>
      <c r="S831" s="645"/>
      <c r="T831" s="460"/>
      <c r="U831" s="460"/>
    </row>
    <row r="832">
      <c r="A832" s="460"/>
      <c r="B832" s="460"/>
      <c r="C832" s="460"/>
      <c r="D832" s="460"/>
      <c r="E832" s="460"/>
      <c r="F832" s="460"/>
      <c r="G832" s="460"/>
      <c r="H832" s="460"/>
      <c r="I832" s="460"/>
      <c r="J832" s="460"/>
      <c r="K832" s="460"/>
      <c r="L832" s="460"/>
      <c r="M832" s="460"/>
      <c r="N832" s="460"/>
      <c r="O832" s="645"/>
      <c r="P832" s="460"/>
      <c r="Q832" s="460"/>
      <c r="R832" s="460"/>
      <c r="S832" s="645"/>
      <c r="T832" s="460"/>
      <c r="U832" s="460"/>
    </row>
    <row r="833">
      <c r="A833" s="460"/>
      <c r="B833" s="460"/>
      <c r="C833" s="460"/>
      <c r="D833" s="460"/>
      <c r="E833" s="460"/>
      <c r="F833" s="460"/>
      <c r="G833" s="460"/>
      <c r="H833" s="460"/>
      <c r="I833" s="460"/>
      <c r="J833" s="460"/>
      <c r="K833" s="460"/>
      <c r="L833" s="460"/>
      <c r="M833" s="460"/>
      <c r="N833" s="460"/>
      <c r="O833" s="645"/>
      <c r="P833" s="460"/>
      <c r="Q833" s="460"/>
      <c r="R833" s="460"/>
      <c r="S833" s="645"/>
      <c r="T833" s="460"/>
      <c r="U833" s="460"/>
    </row>
    <row r="834">
      <c r="A834" s="460"/>
      <c r="B834" s="460"/>
      <c r="C834" s="460"/>
      <c r="D834" s="460"/>
      <c r="E834" s="460"/>
      <c r="F834" s="460"/>
      <c r="G834" s="460"/>
      <c r="H834" s="460"/>
      <c r="I834" s="460"/>
      <c r="J834" s="460"/>
      <c r="K834" s="460"/>
      <c r="L834" s="460"/>
      <c r="M834" s="460"/>
      <c r="N834" s="460"/>
      <c r="O834" s="645"/>
      <c r="P834" s="460"/>
      <c r="Q834" s="460"/>
      <c r="R834" s="460"/>
      <c r="S834" s="645"/>
      <c r="T834" s="460"/>
      <c r="U834" s="460"/>
    </row>
    <row r="835">
      <c r="A835" s="460"/>
      <c r="B835" s="460"/>
      <c r="C835" s="460"/>
      <c r="D835" s="460"/>
      <c r="E835" s="460"/>
      <c r="F835" s="460"/>
      <c r="G835" s="460"/>
      <c r="H835" s="460"/>
      <c r="I835" s="460"/>
      <c r="J835" s="460"/>
      <c r="K835" s="460"/>
      <c r="L835" s="460"/>
      <c r="M835" s="460"/>
      <c r="N835" s="460"/>
      <c r="O835" s="645"/>
      <c r="P835" s="460"/>
      <c r="Q835" s="460"/>
      <c r="R835" s="460"/>
      <c r="S835" s="645"/>
      <c r="T835" s="460"/>
      <c r="U835" s="460"/>
    </row>
    <row r="836">
      <c r="A836" s="460"/>
      <c r="B836" s="460"/>
      <c r="C836" s="460"/>
      <c r="D836" s="460"/>
      <c r="E836" s="460"/>
      <c r="F836" s="460"/>
      <c r="G836" s="460"/>
      <c r="H836" s="460"/>
      <c r="I836" s="460"/>
      <c r="J836" s="460"/>
      <c r="K836" s="460"/>
      <c r="L836" s="460"/>
      <c r="M836" s="460"/>
      <c r="N836" s="460"/>
      <c r="O836" s="645"/>
      <c r="P836" s="460"/>
      <c r="Q836" s="460"/>
      <c r="R836" s="460"/>
      <c r="S836" s="645"/>
      <c r="T836" s="460"/>
      <c r="U836" s="460"/>
    </row>
    <row r="837">
      <c r="A837" s="460"/>
      <c r="B837" s="460"/>
      <c r="C837" s="460"/>
      <c r="D837" s="460"/>
      <c r="E837" s="460"/>
      <c r="F837" s="460"/>
      <c r="G837" s="460"/>
      <c r="H837" s="460"/>
      <c r="I837" s="460"/>
      <c r="J837" s="460"/>
      <c r="K837" s="460"/>
      <c r="L837" s="460"/>
      <c r="M837" s="460"/>
      <c r="N837" s="460"/>
      <c r="O837" s="645"/>
      <c r="P837" s="460"/>
      <c r="Q837" s="460"/>
      <c r="R837" s="460"/>
      <c r="S837" s="645"/>
      <c r="T837" s="460"/>
      <c r="U837" s="460"/>
    </row>
    <row r="838">
      <c r="A838" s="460"/>
      <c r="B838" s="460"/>
      <c r="C838" s="460"/>
      <c r="D838" s="460"/>
      <c r="E838" s="460"/>
      <c r="F838" s="460"/>
      <c r="G838" s="460"/>
      <c r="H838" s="460"/>
      <c r="I838" s="460"/>
      <c r="J838" s="460"/>
      <c r="K838" s="460"/>
      <c r="L838" s="460"/>
      <c r="M838" s="460"/>
      <c r="N838" s="460"/>
      <c r="O838" s="645"/>
      <c r="P838" s="460"/>
      <c r="Q838" s="460"/>
      <c r="R838" s="460"/>
      <c r="S838" s="645"/>
      <c r="T838" s="460"/>
      <c r="U838" s="460"/>
    </row>
    <row r="839">
      <c r="A839" s="460"/>
      <c r="B839" s="460"/>
      <c r="C839" s="460"/>
      <c r="D839" s="460"/>
      <c r="E839" s="460"/>
      <c r="F839" s="460"/>
      <c r="G839" s="460"/>
      <c r="H839" s="460"/>
      <c r="I839" s="460"/>
      <c r="J839" s="460"/>
      <c r="K839" s="460"/>
      <c r="L839" s="460"/>
      <c r="M839" s="460"/>
      <c r="N839" s="460"/>
      <c r="O839" s="645"/>
      <c r="P839" s="460"/>
      <c r="Q839" s="460"/>
      <c r="R839" s="460"/>
      <c r="S839" s="645"/>
      <c r="T839" s="460"/>
      <c r="U839" s="460"/>
    </row>
    <row r="840">
      <c r="A840" s="460"/>
      <c r="B840" s="460"/>
      <c r="C840" s="460"/>
      <c r="D840" s="460"/>
      <c r="E840" s="460"/>
      <c r="F840" s="460"/>
      <c r="G840" s="460"/>
      <c r="H840" s="460"/>
      <c r="I840" s="460"/>
      <c r="J840" s="460"/>
      <c r="K840" s="460"/>
      <c r="L840" s="460"/>
      <c r="M840" s="460"/>
      <c r="N840" s="460"/>
      <c r="O840" s="645"/>
      <c r="P840" s="460"/>
      <c r="Q840" s="460"/>
      <c r="R840" s="460"/>
      <c r="S840" s="645"/>
      <c r="T840" s="460"/>
      <c r="U840" s="460"/>
    </row>
    <row r="841">
      <c r="A841" s="460"/>
      <c r="B841" s="460"/>
      <c r="C841" s="460"/>
      <c r="D841" s="460"/>
      <c r="E841" s="460"/>
      <c r="F841" s="460"/>
      <c r="G841" s="460"/>
      <c r="H841" s="460"/>
      <c r="I841" s="460"/>
      <c r="J841" s="460"/>
      <c r="K841" s="460"/>
      <c r="L841" s="460"/>
      <c r="M841" s="460"/>
      <c r="N841" s="460"/>
      <c r="O841" s="645"/>
      <c r="P841" s="460"/>
      <c r="Q841" s="460"/>
      <c r="R841" s="460"/>
      <c r="S841" s="645"/>
      <c r="T841" s="460"/>
      <c r="U841" s="460"/>
    </row>
    <row r="842">
      <c r="A842" s="460"/>
      <c r="B842" s="460"/>
      <c r="C842" s="460"/>
      <c r="D842" s="460"/>
      <c r="E842" s="460"/>
      <c r="F842" s="460"/>
      <c r="G842" s="460"/>
      <c r="H842" s="460"/>
      <c r="I842" s="460"/>
      <c r="J842" s="460"/>
      <c r="K842" s="460"/>
      <c r="L842" s="460"/>
      <c r="M842" s="460"/>
      <c r="N842" s="460"/>
      <c r="O842" s="645"/>
      <c r="P842" s="460"/>
      <c r="Q842" s="460"/>
      <c r="R842" s="460"/>
      <c r="S842" s="645"/>
      <c r="T842" s="460"/>
      <c r="U842" s="460"/>
    </row>
    <row r="843">
      <c r="A843" s="460"/>
      <c r="B843" s="460"/>
      <c r="C843" s="460"/>
      <c r="D843" s="460"/>
      <c r="E843" s="460"/>
      <c r="F843" s="460"/>
      <c r="G843" s="460"/>
      <c r="H843" s="460"/>
      <c r="I843" s="460"/>
      <c r="J843" s="460"/>
      <c r="K843" s="460"/>
      <c r="L843" s="460"/>
      <c r="M843" s="460"/>
      <c r="N843" s="460"/>
      <c r="O843" s="645"/>
      <c r="P843" s="460"/>
      <c r="Q843" s="460"/>
      <c r="R843" s="460"/>
      <c r="S843" s="645"/>
      <c r="T843" s="460"/>
      <c r="U843" s="460"/>
    </row>
    <row r="844">
      <c r="A844" s="460"/>
      <c r="B844" s="460"/>
      <c r="C844" s="460"/>
      <c r="D844" s="460"/>
      <c r="E844" s="460"/>
      <c r="F844" s="460"/>
      <c r="G844" s="460"/>
      <c r="H844" s="460"/>
      <c r="I844" s="460"/>
      <c r="J844" s="460"/>
      <c r="K844" s="460"/>
      <c r="L844" s="460"/>
      <c r="M844" s="460"/>
      <c r="N844" s="460"/>
      <c r="O844" s="645"/>
      <c r="P844" s="460"/>
      <c r="Q844" s="460"/>
      <c r="R844" s="460"/>
      <c r="S844" s="645"/>
      <c r="T844" s="460"/>
      <c r="U844" s="460"/>
    </row>
    <row r="845">
      <c r="A845" s="460"/>
      <c r="B845" s="460"/>
      <c r="C845" s="460"/>
      <c r="D845" s="460"/>
      <c r="E845" s="460"/>
      <c r="F845" s="460"/>
      <c r="G845" s="460"/>
      <c r="H845" s="460"/>
      <c r="I845" s="460"/>
      <c r="J845" s="460"/>
      <c r="K845" s="460"/>
      <c r="L845" s="460"/>
      <c r="M845" s="460"/>
      <c r="N845" s="460"/>
      <c r="O845" s="645"/>
      <c r="P845" s="460"/>
      <c r="Q845" s="460"/>
      <c r="R845" s="460"/>
      <c r="S845" s="645"/>
      <c r="T845" s="460"/>
      <c r="U845" s="460"/>
    </row>
    <row r="846">
      <c r="A846" s="460"/>
      <c r="B846" s="460"/>
      <c r="C846" s="460"/>
      <c r="D846" s="460"/>
      <c r="E846" s="460"/>
      <c r="F846" s="460"/>
      <c r="G846" s="460"/>
      <c r="H846" s="460"/>
      <c r="I846" s="460"/>
      <c r="J846" s="460"/>
      <c r="K846" s="460"/>
      <c r="L846" s="460"/>
      <c r="M846" s="460"/>
      <c r="N846" s="460"/>
      <c r="O846" s="645"/>
      <c r="P846" s="460"/>
      <c r="Q846" s="460"/>
      <c r="R846" s="460"/>
      <c r="S846" s="645"/>
      <c r="T846" s="460"/>
      <c r="U846" s="460"/>
    </row>
    <row r="847">
      <c r="A847" s="460"/>
      <c r="B847" s="460"/>
      <c r="C847" s="460"/>
      <c r="D847" s="460"/>
      <c r="E847" s="460"/>
      <c r="F847" s="460"/>
      <c r="G847" s="460"/>
      <c r="H847" s="460"/>
      <c r="I847" s="460"/>
      <c r="J847" s="460"/>
      <c r="K847" s="460"/>
      <c r="L847" s="460"/>
      <c r="M847" s="460"/>
      <c r="N847" s="460"/>
      <c r="O847" s="645"/>
      <c r="P847" s="460"/>
      <c r="Q847" s="460"/>
      <c r="R847" s="460"/>
      <c r="S847" s="645"/>
      <c r="T847" s="460"/>
      <c r="U847" s="460"/>
    </row>
    <row r="848">
      <c r="A848" s="460"/>
      <c r="B848" s="460"/>
      <c r="C848" s="460"/>
      <c r="D848" s="460"/>
      <c r="E848" s="460"/>
      <c r="F848" s="460"/>
      <c r="G848" s="460"/>
      <c r="H848" s="460"/>
      <c r="I848" s="460"/>
      <c r="J848" s="460"/>
      <c r="K848" s="460"/>
      <c r="L848" s="460"/>
      <c r="M848" s="460"/>
      <c r="N848" s="460"/>
      <c r="O848" s="645"/>
      <c r="P848" s="460"/>
      <c r="Q848" s="460"/>
      <c r="R848" s="460"/>
      <c r="S848" s="645"/>
      <c r="T848" s="460"/>
      <c r="U848" s="460"/>
    </row>
    <row r="849">
      <c r="A849" s="460"/>
      <c r="B849" s="460"/>
      <c r="C849" s="460"/>
      <c r="D849" s="460"/>
      <c r="E849" s="460"/>
      <c r="F849" s="460"/>
      <c r="G849" s="460"/>
      <c r="H849" s="460"/>
      <c r="I849" s="460"/>
      <c r="J849" s="460"/>
      <c r="K849" s="460"/>
      <c r="L849" s="460"/>
      <c r="M849" s="460"/>
      <c r="N849" s="460"/>
      <c r="O849" s="645"/>
      <c r="P849" s="460"/>
      <c r="Q849" s="460"/>
      <c r="R849" s="460"/>
      <c r="S849" s="645"/>
      <c r="T849" s="460"/>
      <c r="U849" s="460"/>
    </row>
    <row r="850">
      <c r="A850" s="460"/>
      <c r="B850" s="460"/>
      <c r="C850" s="460"/>
      <c r="D850" s="460"/>
      <c r="E850" s="460"/>
      <c r="F850" s="460"/>
      <c r="G850" s="460"/>
      <c r="H850" s="460"/>
      <c r="I850" s="460"/>
      <c r="J850" s="460"/>
      <c r="K850" s="460"/>
      <c r="L850" s="460"/>
      <c r="M850" s="460"/>
      <c r="N850" s="460"/>
      <c r="O850" s="645"/>
      <c r="P850" s="460"/>
      <c r="Q850" s="460"/>
      <c r="R850" s="460"/>
      <c r="S850" s="645"/>
      <c r="T850" s="460"/>
      <c r="U850" s="460"/>
    </row>
    <row r="851">
      <c r="A851" s="460"/>
      <c r="B851" s="460"/>
      <c r="C851" s="460"/>
      <c r="D851" s="460"/>
      <c r="E851" s="460"/>
      <c r="F851" s="460"/>
      <c r="G851" s="460"/>
      <c r="H851" s="460"/>
      <c r="I851" s="460"/>
      <c r="J851" s="460"/>
      <c r="K851" s="460"/>
      <c r="L851" s="460"/>
      <c r="M851" s="460"/>
      <c r="N851" s="460"/>
      <c r="O851" s="645"/>
      <c r="P851" s="460"/>
      <c r="Q851" s="460"/>
      <c r="R851" s="460"/>
      <c r="S851" s="645"/>
      <c r="T851" s="460"/>
      <c r="U851" s="460"/>
    </row>
    <row r="852">
      <c r="A852" s="460"/>
      <c r="B852" s="460"/>
      <c r="C852" s="460"/>
      <c r="D852" s="460"/>
      <c r="E852" s="460"/>
      <c r="F852" s="460"/>
      <c r="G852" s="460"/>
      <c r="H852" s="460"/>
      <c r="I852" s="460"/>
      <c r="J852" s="460"/>
      <c r="K852" s="460"/>
      <c r="L852" s="460"/>
      <c r="M852" s="460"/>
      <c r="N852" s="460"/>
      <c r="O852" s="645"/>
      <c r="P852" s="460"/>
      <c r="Q852" s="460"/>
      <c r="R852" s="460"/>
      <c r="S852" s="645"/>
      <c r="T852" s="460"/>
      <c r="U852" s="460"/>
    </row>
    <row r="853">
      <c r="A853" s="460"/>
      <c r="B853" s="460"/>
      <c r="C853" s="460"/>
      <c r="D853" s="460"/>
      <c r="E853" s="460"/>
      <c r="F853" s="460"/>
      <c r="G853" s="460"/>
      <c r="H853" s="460"/>
      <c r="I853" s="460"/>
      <c r="J853" s="460"/>
      <c r="K853" s="460"/>
      <c r="L853" s="460"/>
      <c r="M853" s="460"/>
      <c r="N853" s="460"/>
      <c r="O853" s="645"/>
      <c r="P853" s="460"/>
      <c r="Q853" s="460"/>
      <c r="R853" s="460"/>
      <c r="S853" s="645"/>
      <c r="T853" s="460"/>
      <c r="U853" s="460"/>
    </row>
    <row r="854">
      <c r="A854" s="460"/>
      <c r="B854" s="460"/>
      <c r="C854" s="460"/>
      <c r="D854" s="460"/>
      <c r="E854" s="460"/>
      <c r="F854" s="460"/>
      <c r="G854" s="460"/>
      <c r="H854" s="460"/>
      <c r="I854" s="460"/>
      <c r="J854" s="460"/>
      <c r="K854" s="460"/>
      <c r="L854" s="460"/>
      <c r="M854" s="460"/>
      <c r="N854" s="460"/>
      <c r="O854" s="645"/>
      <c r="P854" s="460"/>
      <c r="Q854" s="460"/>
      <c r="R854" s="460"/>
      <c r="S854" s="645"/>
      <c r="T854" s="460"/>
      <c r="U854" s="460"/>
    </row>
    <row r="855">
      <c r="A855" s="460"/>
      <c r="B855" s="460"/>
      <c r="C855" s="460"/>
      <c r="D855" s="460"/>
      <c r="E855" s="460"/>
      <c r="F855" s="460"/>
      <c r="G855" s="460"/>
      <c r="H855" s="460"/>
      <c r="I855" s="460"/>
      <c r="J855" s="460"/>
      <c r="K855" s="460"/>
      <c r="L855" s="460"/>
      <c r="M855" s="460"/>
      <c r="N855" s="460"/>
      <c r="O855" s="645"/>
      <c r="P855" s="460"/>
      <c r="Q855" s="460"/>
      <c r="R855" s="460"/>
      <c r="S855" s="645"/>
      <c r="T855" s="460"/>
      <c r="U855" s="460"/>
    </row>
    <row r="856">
      <c r="A856" s="460"/>
      <c r="B856" s="460"/>
      <c r="C856" s="460"/>
      <c r="D856" s="460"/>
      <c r="E856" s="460"/>
      <c r="F856" s="460"/>
      <c r="G856" s="460"/>
      <c r="H856" s="460"/>
      <c r="I856" s="460"/>
      <c r="J856" s="460"/>
      <c r="K856" s="460"/>
      <c r="L856" s="460"/>
      <c r="M856" s="460"/>
      <c r="N856" s="460"/>
      <c r="O856" s="645"/>
      <c r="P856" s="460"/>
      <c r="Q856" s="460"/>
      <c r="R856" s="460"/>
      <c r="S856" s="645"/>
      <c r="T856" s="460"/>
      <c r="U856" s="460"/>
    </row>
    <row r="857">
      <c r="A857" s="460"/>
      <c r="B857" s="460"/>
      <c r="C857" s="460"/>
      <c r="D857" s="460"/>
      <c r="E857" s="460"/>
      <c r="F857" s="460"/>
      <c r="G857" s="460"/>
      <c r="H857" s="460"/>
      <c r="I857" s="460"/>
      <c r="J857" s="460"/>
      <c r="K857" s="460"/>
      <c r="L857" s="460"/>
      <c r="M857" s="460"/>
      <c r="N857" s="460"/>
      <c r="O857" s="645"/>
      <c r="P857" s="460"/>
      <c r="Q857" s="460"/>
      <c r="R857" s="460"/>
      <c r="S857" s="645"/>
      <c r="T857" s="460"/>
      <c r="U857" s="460"/>
    </row>
    <row r="858">
      <c r="A858" s="460"/>
      <c r="B858" s="460"/>
      <c r="C858" s="460"/>
      <c r="D858" s="460"/>
      <c r="E858" s="460"/>
      <c r="F858" s="460"/>
      <c r="G858" s="460"/>
      <c r="H858" s="460"/>
      <c r="I858" s="460"/>
      <c r="J858" s="460"/>
      <c r="K858" s="460"/>
      <c r="L858" s="460"/>
      <c r="M858" s="460"/>
      <c r="N858" s="460"/>
      <c r="O858" s="645"/>
      <c r="P858" s="460"/>
      <c r="Q858" s="460"/>
      <c r="R858" s="460"/>
      <c r="S858" s="645"/>
      <c r="T858" s="460"/>
      <c r="U858" s="460"/>
    </row>
    <row r="859">
      <c r="A859" s="460"/>
      <c r="B859" s="460"/>
      <c r="C859" s="460"/>
      <c r="D859" s="460"/>
      <c r="E859" s="460"/>
      <c r="F859" s="460"/>
      <c r="G859" s="460"/>
      <c r="H859" s="460"/>
      <c r="I859" s="460"/>
      <c r="J859" s="460"/>
      <c r="K859" s="460"/>
      <c r="L859" s="460"/>
      <c r="M859" s="460"/>
      <c r="N859" s="460"/>
      <c r="O859" s="645"/>
      <c r="P859" s="460"/>
      <c r="Q859" s="460"/>
      <c r="R859" s="460"/>
      <c r="S859" s="645"/>
      <c r="T859" s="460"/>
      <c r="U859" s="460"/>
    </row>
    <row r="860">
      <c r="A860" s="460"/>
      <c r="B860" s="460"/>
      <c r="C860" s="460"/>
      <c r="D860" s="460"/>
      <c r="E860" s="460"/>
      <c r="F860" s="460"/>
      <c r="G860" s="460"/>
      <c r="H860" s="460"/>
      <c r="I860" s="460"/>
      <c r="J860" s="460"/>
      <c r="K860" s="460"/>
      <c r="L860" s="460"/>
      <c r="M860" s="460"/>
      <c r="N860" s="460"/>
      <c r="O860" s="645"/>
      <c r="P860" s="460"/>
      <c r="Q860" s="460"/>
      <c r="R860" s="460"/>
      <c r="S860" s="645"/>
      <c r="T860" s="460"/>
      <c r="U860" s="460"/>
    </row>
    <row r="861">
      <c r="A861" s="460"/>
      <c r="B861" s="460"/>
      <c r="C861" s="460"/>
      <c r="D861" s="460"/>
      <c r="E861" s="460"/>
      <c r="F861" s="460"/>
      <c r="G861" s="460"/>
      <c r="H861" s="460"/>
      <c r="I861" s="460"/>
      <c r="J861" s="460"/>
      <c r="K861" s="460"/>
      <c r="L861" s="460"/>
      <c r="M861" s="460"/>
      <c r="N861" s="460"/>
      <c r="O861" s="645"/>
      <c r="P861" s="460"/>
      <c r="Q861" s="460"/>
      <c r="R861" s="460"/>
      <c r="S861" s="645"/>
      <c r="T861" s="460"/>
      <c r="U861" s="460"/>
    </row>
    <row r="862">
      <c r="A862" s="460"/>
      <c r="B862" s="460"/>
      <c r="C862" s="460"/>
      <c r="D862" s="460"/>
      <c r="E862" s="460"/>
      <c r="F862" s="460"/>
      <c r="G862" s="460"/>
      <c r="H862" s="460"/>
      <c r="I862" s="460"/>
      <c r="J862" s="460"/>
      <c r="K862" s="460"/>
      <c r="L862" s="460"/>
      <c r="M862" s="460"/>
      <c r="N862" s="460"/>
      <c r="O862" s="645"/>
      <c r="P862" s="460"/>
      <c r="Q862" s="460"/>
      <c r="R862" s="460"/>
      <c r="S862" s="645"/>
      <c r="T862" s="460"/>
      <c r="U862" s="460"/>
    </row>
    <row r="863">
      <c r="A863" s="460"/>
      <c r="B863" s="460"/>
      <c r="C863" s="460"/>
      <c r="D863" s="460"/>
      <c r="E863" s="460"/>
      <c r="F863" s="460"/>
      <c r="G863" s="460"/>
      <c r="H863" s="460"/>
      <c r="I863" s="460"/>
      <c r="J863" s="460"/>
      <c r="K863" s="460"/>
      <c r="L863" s="460"/>
      <c r="M863" s="460"/>
      <c r="N863" s="460"/>
      <c r="O863" s="645"/>
      <c r="P863" s="460"/>
      <c r="Q863" s="460"/>
      <c r="R863" s="460"/>
      <c r="S863" s="645"/>
      <c r="T863" s="460"/>
      <c r="U863" s="460"/>
    </row>
    <row r="864">
      <c r="A864" s="460"/>
      <c r="B864" s="460"/>
      <c r="C864" s="460"/>
      <c r="D864" s="460"/>
      <c r="E864" s="460"/>
      <c r="F864" s="460"/>
      <c r="G864" s="460"/>
      <c r="H864" s="460"/>
      <c r="I864" s="460"/>
      <c r="J864" s="460"/>
      <c r="K864" s="460"/>
      <c r="L864" s="460"/>
      <c r="M864" s="460"/>
      <c r="N864" s="460"/>
      <c r="O864" s="645"/>
      <c r="P864" s="460"/>
      <c r="Q864" s="460"/>
      <c r="R864" s="460"/>
      <c r="S864" s="645"/>
      <c r="T864" s="460"/>
      <c r="U864" s="460"/>
    </row>
    <row r="865">
      <c r="A865" s="460"/>
      <c r="B865" s="460"/>
      <c r="C865" s="460"/>
      <c r="D865" s="460"/>
      <c r="E865" s="460"/>
      <c r="F865" s="460"/>
      <c r="G865" s="460"/>
      <c r="H865" s="460"/>
      <c r="I865" s="460"/>
      <c r="J865" s="460"/>
      <c r="K865" s="460"/>
      <c r="L865" s="460"/>
      <c r="M865" s="460"/>
      <c r="N865" s="460"/>
      <c r="O865" s="645"/>
      <c r="P865" s="460"/>
      <c r="Q865" s="460"/>
      <c r="R865" s="460"/>
      <c r="S865" s="645"/>
      <c r="T865" s="460"/>
      <c r="U865" s="460"/>
    </row>
    <row r="866">
      <c r="A866" s="460"/>
      <c r="B866" s="460"/>
      <c r="C866" s="460"/>
      <c r="D866" s="460"/>
      <c r="E866" s="460"/>
      <c r="F866" s="460"/>
      <c r="G866" s="460"/>
      <c r="H866" s="460"/>
      <c r="I866" s="460"/>
      <c r="J866" s="460"/>
      <c r="K866" s="460"/>
      <c r="L866" s="460"/>
      <c r="M866" s="460"/>
      <c r="N866" s="460"/>
      <c r="O866" s="645"/>
      <c r="P866" s="460"/>
      <c r="Q866" s="460"/>
      <c r="R866" s="460"/>
      <c r="S866" s="645"/>
      <c r="T866" s="460"/>
      <c r="U866" s="460"/>
    </row>
    <row r="867">
      <c r="A867" s="460"/>
      <c r="B867" s="460"/>
      <c r="C867" s="460"/>
      <c r="D867" s="460"/>
      <c r="E867" s="460"/>
      <c r="F867" s="460"/>
      <c r="G867" s="460"/>
      <c r="H867" s="460"/>
      <c r="I867" s="460"/>
      <c r="J867" s="460"/>
      <c r="K867" s="460"/>
      <c r="L867" s="460"/>
      <c r="M867" s="460"/>
      <c r="N867" s="460"/>
      <c r="O867" s="645"/>
      <c r="P867" s="460"/>
      <c r="Q867" s="460"/>
      <c r="R867" s="460"/>
      <c r="S867" s="645"/>
      <c r="T867" s="460"/>
      <c r="U867" s="460"/>
    </row>
    <row r="868">
      <c r="A868" s="460"/>
      <c r="B868" s="460"/>
      <c r="C868" s="460"/>
      <c r="D868" s="460"/>
      <c r="E868" s="460"/>
      <c r="F868" s="460"/>
      <c r="G868" s="460"/>
      <c r="H868" s="460"/>
      <c r="I868" s="460"/>
      <c r="J868" s="460"/>
      <c r="K868" s="460"/>
      <c r="L868" s="460"/>
      <c r="M868" s="460"/>
      <c r="N868" s="460"/>
      <c r="O868" s="645"/>
      <c r="P868" s="460"/>
      <c r="Q868" s="460"/>
      <c r="R868" s="460"/>
      <c r="S868" s="645"/>
      <c r="T868" s="460"/>
      <c r="U868" s="460"/>
    </row>
    <row r="869">
      <c r="A869" s="460"/>
      <c r="B869" s="460"/>
      <c r="C869" s="460"/>
      <c r="D869" s="460"/>
      <c r="E869" s="460"/>
      <c r="F869" s="460"/>
      <c r="G869" s="460"/>
      <c r="H869" s="460"/>
      <c r="I869" s="460"/>
      <c r="J869" s="460"/>
      <c r="K869" s="460"/>
      <c r="L869" s="460"/>
      <c r="M869" s="460"/>
      <c r="N869" s="460"/>
      <c r="O869" s="645"/>
      <c r="P869" s="460"/>
      <c r="Q869" s="460"/>
      <c r="R869" s="460"/>
      <c r="S869" s="645"/>
      <c r="T869" s="460"/>
      <c r="U869" s="460"/>
    </row>
    <row r="870">
      <c r="A870" s="460"/>
      <c r="B870" s="460"/>
      <c r="C870" s="460"/>
      <c r="D870" s="460"/>
      <c r="E870" s="460"/>
      <c r="F870" s="460"/>
      <c r="G870" s="460"/>
      <c r="H870" s="460"/>
      <c r="I870" s="460"/>
      <c r="J870" s="460"/>
      <c r="K870" s="460"/>
      <c r="L870" s="460"/>
      <c r="M870" s="460"/>
      <c r="N870" s="460"/>
      <c r="O870" s="645"/>
      <c r="P870" s="460"/>
      <c r="Q870" s="460"/>
      <c r="R870" s="460"/>
      <c r="S870" s="645"/>
      <c r="T870" s="460"/>
      <c r="U870" s="460"/>
    </row>
    <row r="871">
      <c r="A871" s="460"/>
      <c r="B871" s="460"/>
      <c r="C871" s="460"/>
      <c r="D871" s="460"/>
      <c r="E871" s="460"/>
      <c r="F871" s="460"/>
      <c r="G871" s="460"/>
      <c r="H871" s="460"/>
      <c r="I871" s="460"/>
      <c r="J871" s="460"/>
      <c r="K871" s="460"/>
      <c r="L871" s="460"/>
      <c r="M871" s="460"/>
      <c r="N871" s="460"/>
      <c r="O871" s="645"/>
      <c r="P871" s="460"/>
      <c r="Q871" s="460"/>
      <c r="R871" s="460"/>
      <c r="S871" s="645"/>
      <c r="T871" s="460"/>
      <c r="U871" s="460"/>
    </row>
    <row r="872">
      <c r="A872" s="460"/>
      <c r="B872" s="460"/>
      <c r="C872" s="460"/>
      <c r="D872" s="460"/>
      <c r="E872" s="460"/>
      <c r="F872" s="460"/>
      <c r="G872" s="460"/>
      <c r="H872" s="460"/>
      <c r="I872" s="460"/>
      <c r="J872" s="460"/>
      <c r="K872" s="460"/>
      <c r="L872" s="460"/>
      <c r="M872" s="460"/>
      <c r="N872" s="460"/>
      <c r="O872" s="645"/>
      <c r="P872" s="460"/>
      <c r="Q872" s="460"/>
      <c r="R872" s="460"/>
      <c r="S872" s="645"/>
      <c r="T872" s="460"/>
      <c r="U872" s="460"/>
    </row>
    <row r="873">
      <c r="A873" s="460"/>
      <c r="B873" s="460"/>
      <c r="C873" s="460"/>
      <c r="D873" s="460"/>
      <c r="E873" s="460"/>
      <c r="F873" s="460"/>
      <c r="G873" s="460"/>
      <c r="H873" s="460"/>
      <c r="I873" s="460"/>
      <c r="J873" s="460"/>
      <c r="K873" s="460"/>
      <c r="L873" s="460"/>
      <c r="M873" s="460"/>
      <c r="N873" s="460"/>
      <c r="O873" s="645"/>
      <c r="P873" s="460"/>
      <c r="Q873" s="460"/>
      <c r="R873" s="460"/>
      <c r="S873" s="645"/>
      <c r="T873" s="460"/>
      <c r="U873" s="460"/>
    </row>
    <row r="874">
      <c r="A874" s="460"/>
      <c r="B874" s="460"/>
      <c r="C874" s="460"/>
      <c r="D874" s="460"/>
      <c r="E874" s="460"/>
      <c r="F874" s="460"/>
      <c r="G874" s="460"/>
      <c r="H874" s="460"/>
      <c r="I874" s="460"/>
      <c r="J874" s="460"/>
      <c r="K874" s="460"/>
      <c r="L874" s="460"/>
      <c r="M874" s="460"/>
      <c r="N874" s="460"/>
      <c r="O874" s="645"/>
      <c r="P874" s="460"/>
      <c r="Q874" s="460"/>
      <c r="R874" s="460"/>
      <c r="S874" s="645"/>
      <c r="T874" s="460"/>
      <c r="U874" s="460"/>
    </row>
    <row r="875">
      <c r="A875" s="460"/>
      <c r="B875" s="460"/>
      <c r="C875" s="460"/>
      <c r="D875" s="460"/>
      <c r="E875" s="460"/>
      <c r="F875" s="460"/>
      <c r="G875" s="460"/>
      <c r="H875" s="460"/>
      <c r="I875" s="460"/>
      <c r="J875" s="460"/>
      <c r="K875" s="460"/>
      <c r="L875" s="460"/>
      <c r="M875" s="460"/>
      <c r="N875" s="460"/>
      <c r="O875" s="645"/>
      <c r="P875" s="460"/>
      <c r="Q875" s="460"/>
      <c r="R875" s="460"/>
      <c r="S875" s="645"/>
      <c r="T875" s="460"/>
      <c r="U875" s="460"/>
    </row>
    <row r="876">
      <c r="A876" s="460"/>
      <c r="B876" s="460"/>
      <c r="C876" s="460"/>
      <c r="D876" s="460"/>
      <c r="E876" s="460"/>
      <c r="F876" s="460"/>
      <c r="G876" s="460"/>
      <c r="H876" s="460"/>
      <c r="I876" s="460"/>
      <c r="J876" s="460"/>
      <c r="K876" s="460"/>
      <c r="L876" s="460"/>
      <c r="M876" s="460"/>
      <c r="N876" s="460"/>
      <c r="O876" s="645"/>
      <c r="P876" s="460"/>
      <c r="Q876" s="460"/>
      <c r="R876" s="460"/>
      <c r="S876" s="645"/>
      <c r="T876" s="460"/>
      <c r="U876" s="460"/>
    </row>
    <row r="877">
      <c r="A877" s="460"/>
      <c r="B877" s="460"/>
      <c r="C877" s="460"/>
      <c r="D877" s="460"/>
      <c r="E877" s="460"/>
      <c r="F877" s="460"/>
      <c r="G877" s="460"/>
      <c r="H877" s="460"/>
      <c r="I877" s="460"/>
      <c r="J877" s="460"/>
      <c r="K877" s="460"/>
      <c r="L877" s="460"/>
      <c r="M877" s="460"/>
      <c r="N877" s="460"/>
      <c r="O877" s="645"/>
      <c r="P877" s="460"/>
      <c r="Q877" s="460"/>
      <c r="R877" s="460"/>
      <c r="S877" s="645"/>
      <c r="T877" s="460"/>
      <c r="U877" s="460"/>
    </row>
    <row r="878">
      <c r="A878" s="460"/>
      <c r="B878" s="460"/>
      <c r="C878" s="460"/>
      <c r="D878" s="460"/>
      <c r="E878" s="460"/>
      <c r="F878" s="460"/>
      <c r="G878" s="460"/>
      <c r="H878" s="460"/>
      <c r="I878" s="460"/>
      <c r="J878" s="460"/>
      <c r="K878" s="460"/>
      <c r="L878" s="460"/>
      <c r="M878" s="460"/>
      <c r="N878" s="460"/>
      <c r="O878" s="645"/>
      <c r="P878" s="460"/>
      <c r="Q878" s="460"/>
      <c r="R878" s="460"/>
      <c r="S878" s="645"/>
      <c r="T878" s="460"/>
      <c r="U878" s="460"/>
    </row>
    <row r="879">
      <c r="A879" s="460"/>
      <c r="B879" s="460"/>
      <c r="C879" s="460"/>
      <c r="D879" s="460"/>
      <c r="E879" s="460"/>
      <c r="F879" s="460"/>
      <c r="G879" s="460"/>
      <c r="H879" s="460"/>
      <c r="I879" s="460"/>
      <c r="J879" s="460"/>
      <c r="K879" s="460"/>
      <c r="L879" s="460"/>
      <c r="M879" s="460"/>
      <c r="N879" s="460"/>
      <c r="O879" s="645"/>
      <c r="P879" s="460"/>
      <c r="Q879" s="460"/>
      <c r="R879" s="460"/>
      <c r="S879" s="645"/>
      <c r="T879" s="460"/>
      <c r="U879" s="460"/>
    </row>
    <row r="880">
      <c r="A880" s="460"/>
      <c r="B880" s="460"/>
      <c r="C880" s="460"/>
      <c r="D880" s="460"/>
      <c r="E880" s="460"/>
      <c r="F880" s="460"/>
      <c r="G880" s="460"/>
      <c r="H880" s="460"/>
      <c r="I880" s="460"/>
      <c r="J880" s="460"/>
      <c r="K880" s="460"/>
      <c r="L880" s="460"/>
      <c r="M880" s="460"/>
      <c r="N880" s="460"/>
      <c r="O880" s="645"/>
      <c r="P880" s="460"/>
      <c r="Q880" s="460"/>
      <c r="R880" s="460"/>
      <c r="S880" s="645"/>
      <c r="T880" s="460"/>
      <c r="U880" s="460"/>
    </row>
    <row r="881">
      <c r="A881" s="460"/>
      <c r="B881" s="460"/>
      <c r="C881" s="460"/>
      <c r="D881" s="460"/>
      <c r="E881" s="460"/>
      <c r="F881" s="460"/>
      <c r="G881" s="460"/>
      <c r="H881" s="460"/>
      <c r="I881" s="460"/>
      <c r="J881" s="460"/>
      <c r="K881" s="460"/>
      <c r="L881" s="460"/>
      <c r="M881" s="460"/>
      <c r="N881" s="460"/>
      <c r="O881" s="645"/>
      <c r="P881" s="460"/>
      <c r="Q881" s="460"/>
      <c r="R881" s="460"/>
      <c r="S881" s="645"/>
      <c r="T881" s="460"/>
      <c r="U881" s="460"/>
    </row>
    <row r="882">
      <c r="A882" s="460"/>
      <c r="B882" s="460"/>
      <c r="C882" s="460"/>
      <c r="D882" s="460"/>
      <c r="E882" s="460"/>
      <c r="F882" s="460"/>
      <c r="G882" s="460"/>
      <c r="H882" s="460"/>
      <c r="I882" s="460"/>
      <c r="J882" s="460"/>
      <c r="K882" s="460"/>
      <c r="L882" s="460"/>
      <c r="M882" s="460"/>
      <c r="N882" s="460"/>
      <c r="O882" s="645"/>
      <c r="P882" s="460"/>
      <c r="Q882" s="460"/>
      <c r="R882" s="460"/>
      <c r="S882" s="645"/>
      <c r="T882" s="460"/>
      <c r="U882" s="460"/>
    </row>
    <row r="883">
      <c r="A883" s="460"/>
      <c r="B883" s="460"/>
      <c r="C883" s="460"/>
      <c r="D883" s="460"/>
      <c r="E883" s="460"/>
      <c r="F883" s="460"/>
      <c r="G883" s="460"/>
      <c r="H883" s="460"/>
      <c r="I883" s="460"/>
      <c r="J883" s="460"/>
      <c r="K883" s="460"/>
      <c r="L883" s="460"/>
      <c r="M883" s="460"/>
      <c r="N883" s="460"/>
      <c r="O883" s="645"/>
      <c r="P883" s="460"/>
      <c r="Q883" s="460"/>
      <c r="R883" s="460"/>
      <c r="S883" s="645"/>
      <c r="T883" s="460"/>
      <c r="U883" s="460"/>
    </row>
    <row r="884">
      <c r="A884" s="460"/>
      <c r="B884" s="460"/>
      <c r="C884" s="460"/>
      <c r="D884" s="460"/>
      <c r="E884" s="460"/>
      <c r="F884" s="460"/>
      <c r="G884" s="460"/>
      <c r="H884" s="460"/>
      <c r="I884" s="460"/>
      <c r="J884" s="460"/>
      <c r="K884" s="460"/>
      <c r="L884" s="460"/>
      <c r="M884" s="460"/>
      <c r="N884" s="460"/>
      <c r="O884" s="645"/>
      <c r="P884" s="460"/>
      <c r="Q884" s="460"/>
      <c r="R884" s="460"/>
      <c r="S884" s="645"/>
      <c r="T884" s="460"/>
      <c r="U884" s="460"/>
    </row>
    <row r="885">
      <c r="A885" s="460"/>
      <c r="B885" s="460"/>
      <c r="C885" s="460"/>
      <c r="D885" s="460"/>
      <c r="E885" s="460"/>
      <c r="F885" s="460"/>
      <c r="G885" s="460"/>
      <c r="H885" s="460"/>
      <c r="I885" s="460"/>
      <c r="J885" s="460"/>
      <c r="K885" s="460"/>
      <c r="L885" s="460"/>
      <c r="M885" s="460"/>
      <c r="N885" s="460"/>
      <c r="O885" s="645"/>
      <c r="P885" s="460"/>
      <c r="Q885" s="460"/>
      <c r="R885" s="460"/>
      <c r="S885" s="645"/>
      <c r="T885" s="460"/>
      <c r="U885" s="460"/>
    </row>
    <row r="886">
      <c r="A886" s="460"/>
      <c r="B886" s="460"/>
      <c r="C886" s="460"/>
      <c r="D886" s="460"/>
      <c r="E886" s="460"/>
      <c r="F886" s="460"/>
      <c r="G886" s="460"/>
      <c r="H886" s="460"/>
      <c r="I886" s="460"/>
      <c r="J886" s="460"/>
      <c r="K886" s="460"/>
      <c r="L886" s="460"/>
      <c r="M886" s="460"/>
      <c r="N886" s="460"/>
      <c r="O886" s="645"/>
      <c r="P886" s="460"/>
      <c r="Q886" s="460"/>
      <c r="R886" s="460"/>
      <c r="S886" s="645"/>
      <c r="T886" s="460"/>
      <c r="U886" s="460"/>
    </row>
    <row r="887">
      <c r="A887" s="460"/>
      <c r="B887" s="460"/>
      <c r="C887" s="460"/>
      <c r="D887" s="460"/>
      <c r="E887" s="460"/>
      <c r="F887" s="460"/>
      <c r="G887" s="460"/>
      <c r="H887" s="460"/>
      <c r="I887" s="460"/>
      <c r="J887" s="460"/>
      <c r="K887" s="460"/>
      <c r="L887" s="460"/>
      <c r="M887" s="460"/>
      <c r="N887" s="460"/>
      <c r="O887" s="645"/>
      <c r="P887" s="460"/>
      <c r="Q887" s="460"/>
      <c r="R887" s="460"/>
      <c r="S887" s="645"/>
      <c r="T887" s="460"/>
      <c r="U887" s="460"/>
    </row>
    <row r="888">
      <c r="A888" s="460"/>
      <c r="B888" s="460"/>
      <c r="C888" s="460"/>
      <c r="D888" s="460"/>
      <c r="E888" s="460"/>
      <c r="F888" s="460"/>
      <c r="G888" s="460"/>
      <c r="H888" s="460"/>
      <c r="I888" s="460"/>
      <c r="J888" s="460"/>
      <c r="K888" s="460"/>
      <c r="L888" s="460"/>
      <c r="M888" s="460"/>
      <c r="N888" s="460"/>
      <c r="O888" s="645"/>
      <c r="P888" s="460"/>
      <c r="Q888" s="460"/>
      <c r="R888" s="460"/>
      <c r="S888" s="645"/>
      <c r="T888" s="460"/>
      <c r="U888" s="460"/>
    </row>
    <row r="889">
      <c r="A889" s="460"/>
      <c r="B889" s="460"/>
      <c r="C889" s="460"/>
      <c r="D889" s="460"/>
      <c r="E889" s="460"/>
      <c r="F889" s="460"/>
      <c r="G889" s="460"/>
      <c r="H889" s="460"/>
      <c r="I889" s="460"/>
      <c r="J889" s="460"/>
      <c r="K889" s="460"/>
      <c r="L889" s="460"/>
      <c r="M889" s="460"/>
      <c r="N889" s="460"/>
      <c r="O889" s="645"/>
      <c r="P889" s="460"/>
      <c r="Q889" s="460"/>
      <c r="R889" s="460"/>
      <c r="S889" s="645"/>
      <c r="T889" s="460"/>
      <c r="U889" s="460"/>
    </row>
    <row r="890">
      <c r="A890" s="460"/>
      <c r="B890" s="460"/>
      <c r="C890" s="460"/>
      <c r="D890" s="460"/>
      <c r="E890" s="460"/>
      <c r="F890" s="460"/>
      <c r="G890" s="460"/>
      <c r="H890" s="460"/>
      <c r="I890" s="460"/>
      <c r="J890" s="460"/>
      <c r="K890" s="460"/>
      <c r="L890" s="460"/>
      <c r="M890" s="460"/>
      <c r="N890" s="460"/>
      <c r="O890" s="645"/>
      <c r="P890" s="460"/>
      <c r="Q890" s="460"/>
      <c r="R890" s="460"/>
      <c r="S890" s="645"/>
      <c r="T890" s="460"/>
      <c r="U890" s="460"/>
    </row>
    <row r="891">
      <c r="A891" s="460"/>
      <c r="B891" s="460"/>
      <c r="C891" s="460"/>
      <c r="D891" s="460"/>
      <c r="E891" s="460"/>
      <c r="F891" s="460"/>
      <c r="G891" s="460"/>
      <c r="H891" s="460"/>
      <c r="I891" s="460"/>
      <c r="J891" s="460"/>
      <c r="K891" s="460"/>
      <c r="L891" s="460"/>
      <c r="M891" s="460"/>
      <c r="N891" s="460"/>
      <c r="O891" s="645"/>
      <c r="P891" s="460"/>
      <c r="Q891" s="460"/>
      <c r="R891" s="460"/>
      <c r="S891" s="645"/>
      <c r="T891" s="460"/>
      <c r="U891" s="460"/>
    </row>
    <row r="892">
      <c r="A892" s="460"/>
      <c r="B892" s="460"/>
      <c r="C892" s="460"/>
      <c r="D892" s="460"/>
      <c r="E892" s="460"/>
      <c r="F892" s="460"/>
      <c r="G892" s="460"/>
      <c r="H892" s="460"/>
      <c r="I892" s="460"/>
      <c r="J892" s="460"/>
      <c r="K892" s="460"/>
      <c r="L892" s="460"/>
      <c r="M892" s="460"/>
      <c r="N892" s="460"/>
      <c r="O892" s="645"/>
      <c r="P892" s="460"/>
      <c r="Q892" s="460"/>
      <c r="R892" s="460"/>
      <c r="S892" s="645"/>
      <c r="T892" s="460"/>
      <c r="U892" s="460"/>
    </row>
    <row r="893">
      <c r="A893" s="460"/>
      <c r="B893" s="460"/>
      <c r="C893" s="460"/>
      <c r="D893" s="460"/>
      <c r="E893" s="460"/>
      <c r="F893" s="460"/>
      <c r="G893" s="460"/>
      <c r="H893" s="460"/>
      <c r="I893" s="460"/>
      <c r="J893" s="460"/>
      <c r="K893" s="460"/>
      <c r="L893" s="460"/>
      <c r="M893" s="460"/>
      <c r="N893" s="460"/>
      <c r="O893" s="645"/>
      <c r="P893" s="460"/>
      <c r="Q893" s="460"/>
      <c r="R893" s="460"/>
      <c r="S893" s="645"/>
      <c r="T893" s="460"/>
      <c r="U893" s="460"/>
    </row>
    <row r="894">
      <c r="A894" s="460"/>
      <c r="B894" s="460"/>
      <c r="C894" s="460"/>
      <c r="D894" s="460"/>
      <c r="E894" s="460"/>
      <c r="F894" s="460"/>
      <c r="G894" s="460"/>
      <c r="H894" s="460"/>
      <c r="I894" s="460"/>
      <c r="J894" s="460"/>
      <c r="K894" s="460"/>
      <c r="L894" s="460"/>
      <c r="M894" s="460"/>
      <c r="N894" s="460"/>
      <c r="O894" s="645"/>
      <c r="P894" s="460"/>
      <c r="Q894" s="460"/>
      <c r="R894" s="460"/>
      <c r="S894" s="645"/>
      <c r="T894" s="460"/>
      <c r="U894" s="460"/>
    </row>
    <row r="895">
      <c r="A895" s="460"/>
      <c r="B895" s="460"/>
      <c r="C895" s="460"/>
      <c r="D895" s="460"/>
      <c r="E895" s="460"/>
      <c r="F895" s="460"/>
      <c r="G895" s="460"/>
      <c r="H895" s="460"/>
      <c r="I895" s="460"/>
      <c r="J895" s="460"/>
      <c r="K895" s="460"/>
      <c r="L895" s="460"/>
      <c r="M895" s="460"/>
      <c r="N895" s="460"/>
      <c r="O895" s="645"/>
      <c r="P895" s="460"/>
      <c r="Q895" s="460"/>
      <c r="R895" s="460"/>
      <c r="S895" s="645"/>
      <c r="T895" s="460"/>
      <c r="U895" s="460"/>
    </row>
    <row r="896">
      <c r="A896" s="460"/>
      <c r="B896" s="460"/>
      <c r="C896" s="460"/>
      <c r="D896" s="460"/>
      <c r="E896" s="460"/>
      <c r="F896" s="460"/>
      <c r="G896" s="460"/>
      <c r="H896" s="460"/>
      <c r="I896" s="460"/>
      <c r="J896" s="460"/>
      <c r="K896" s="460"/>
      <c r="L896" s="460"/>
      <c r="M896" s="460"/>
      <c r="N896" s="460"/>
      <c r="O896" s="645"/>
      <c r="P896" s="460"/>
      <c r="Q896" s="460"/>
      <c r="R896" s="460"/>
      <c r="S896" s="645"/>
      <c r="T896" s="460"/>
      <c r="U896" s="460"/>
    </row>
    <row r="897">
      <c r="A897" s="460"/>
      <c r="B897" s="460"/>
      <c r="C897" s="460"/>
      <c r="D897" s="460"/>
      <c r="E897" s="460"/>
      <c r="F897" s="460"/>
      <c r="G897" s="460"/>
      <c r="H897" s="460"/>
      <c r="I897" s="460"/>
      <c r="J897" s="460"/>
      <c r="K897" s="460"/>
      <c r="L897" s="460"/>
      <c r="M897" s="460"/>
      <c r="N897" s="460"/>
      <c r="O897" s="645"/>
      <c r="P897" s="460"/>
      <c r="Q897" s="460"/>
      <c r="R897" s="460"/>
      <c r="S897" s="645"/>
      <c r="T897" s="460"/>
      <c r="U897" s="460"/>
    </row>
    <row r="898">
      <c r="A898" s="460"/>
      <c r="B898" s="460"/>
      <c r="C898" s="460"/>
      <c r="D898" s="460"/>
      <c r="E898" s="460"/>
      <c r="F898" s="460"/>
      <c r="G898" s="460"/>
      <c r="H898" s="460"/>
      <c r="I898" s="460"/>
      <c r="J898" s="460"/>
      <c r="K898" s="460"/>
      <c r="L898" s="460"/>
      <c r="M898" s="460"/>
      <c r="N898" s="460"/>
      <c r="O898" s="645"/>
      <c r="P898" s="460"/>
      <c r="Q898" s="460"/>
      <c r="R898" s="460"/>
      <c r="S898" s="645"/>
      <c r="T898" s="460"/>
      <c r="U898" s="460"/>
    </row>
    <row r="899">
      <c r="A899" s="460"/>
      <c r="B899" s="460"/>
      <c r="C899" s="460"/>
      <c r="D899" s="460"/>
      <c r="E899" s="460"/>
      <c r="F899" s="460"/>
      <c r="G899" s="460"/>
      <c r="H899" s="460"/>
      <c r="I899" s="460"/>
      <c r="J899" s="460"/>
      <c r="K899" s="460"/>
      <c r="L899" s="460"/>
      <c r="M899" s="460"/>
      <c r="N899" s="460"/>
      <c r="O899" s="645"/>
      <c r="P899" s="460"/>
      <c r="Q899" s="460"/>
      <c r="R899" s="460"/>
      <c r="S899" s="645"/>
      <c r="T899" s="460"/>
      <c r="U899" s="460"/>
    </row>
    <row r="900">
      <c r="A900" s="460"/>
      <c r="B900" s="460"/>
      <c r="C900" s="460"/>
      <c r="D900" s="460"/>
      <c r="E900" s="460"/>
      <c r="F900" s="460"/>
      <c r="G900" s="460"/>
      <c r="H900" s="460"/>
      <c r="I900" s="460"/>
      <c r="J900" s="460"/>
      <c r="K900" s="460"/>
      <c r="L900" s="460"/>
      <c r="M900" s="460"/>
      <c r="N900" s="460"/>
      <c r="O900" s="645"/>
      <c r="P900" s="460"/>
      <c r="Q900" s="460"/>
      <c r="R900" s="460"/>
      <c r="S900" s="645"/>
      <c r="T900" s="460"/>
      <c r="U900" s="460"/>
    </row>
    <row r="901">
      <c r="A901" s="460"/>
      <c r="B901" s="460"/>
      <c r="C901" s="460"/>
      <c r="D901" s="460"/>
      <c r="E901" s="460"/>
      <c r="F901" s="460"/>
      <c r="G901" s="460"/>
      <c r="H901" s="460"/>
      <c r="I901" s="460"/>
      <c r="J901" s="460"/>
      <c r="K901" s="460"/>
      <c r="L901" s="460"/>
      <c r="M901" s="460"/>
      <c r="N901" s="460"/>
      <c r="O901" s="645"/>
      <c r="P901" s="460"/>
      <c r="Q901" s="460"/>
      <c r="R901" s="460"/>
      <c r="S901" s="645"/>
      <c r="T901" s="460"/>
      <c r="U901" s="460"/>
    </row>
    <row r="902">
      <c r="A902" s="460"/>
      <c r="B902" s="460"/>
      <c r="C902" s="460"/>
      <c r="D902" s="460"/>
      <c r="E902" s="460"/>
      <c r="F902" s="460"/>
      <c r="G902" s="460"/>
      <c r="H902" s="460"/>
      <c r="I902" s="460"/>
      <c r="J902" s="460"/>
      <c r="K902" s="460"/>
      <c r="L902" s="460"/>
      <c r="M902" s="460"/>
      <c r="N902" s="460"/>
      <c r="O902" s="645"/>
      <c r="P902" s="460"/>
      <c r="Q902" s="460"/>
      <c r="R902" s="460"/>
      <c r="S902" s="645"/>
      <c r="T902" s="460"/>
      <c r="U902" s="460"/>
    </row>
    <row r="903">
      <c r="A903" s="460"/>
      <c r="B903" s="460"/>
      <c r="C903" s="460"/>
      <c r="D903" s="460"/>
      <c r="E903" s="460"/>
      <c r="F903" s="460"/>
      <c r="G903" s="460"/>
      <c r="H903" s="460"/>
      <c r="I903" s="460"/>
      <c r="J903" s="460"/>
      <c r="K903" s="460"/>
      <c r="L903" s="460"/>
      <c r="M903" s="460"/>
      <c r="N903" s="460"/>
      <c r="O903" s="645"/>
      <c r="P903" s="460"/>
      <c r="Q903" s="460"/>
      <c r="R903" s="460"/>
      <c r="S903" s="645"/>
      <c r="T903" s="460"/>
      <c r="U903" s="460"/>
    </row>
    <row r="904">
      <c r="A904" s="460"/>
      <c r="B904" s="460"/>
      <c r="C904" s="460"/>
      <c r="D904" s="460"/>
      <c r="E904" s="460"/>
      <c r="F904" s="460"/>
      <c r="G904" s="460"/>
      <c r="H904" s="460"/>
      <c r="I904" s="460"/>
      <c r="J904" s="460"/>
      <c r="K904" s="460"/>
      <c r="L904" s="460"/>
      <c r="M904" s="460"/>
      <c r="N904" s="460"/>
      <c r="O904" s="645"/>
      <c r="P904" s="460"/>
      <c r="Q904" s="460"/>
      <c r="R904" s="460"/>
      <c r="S904" s="645"/>
      <c r="T904" s="460"/>
      <c r="U904" s="460"/>
    </row>
    <row r="905">
      <c r="A905" s="460"/>
      <c r="B905" s="460"/>
      <c r="C905" s="460"/>
      <c r="D905" s="460"/>
      <c r="E905" s="460"/>
      <c r="F905" s="460"/>
      <c r="G905" s="460"/>
      <c r="H905" s="460"/>
      <c r="I905" s="460"/>
      <c r="J905" s="460"/>
      <c r="K905" s="460"/>
      <c r="L905" s="460"/>
      <c r="M905" s="460"/>
      <c r="N905" s="460"/>
      <c r="O905" s="645"/>
      <c r="P905" s="460"/>
      <c r="Q905" s="460"/>
      <c r="R905" s="460"/>
      <c r="S905" s="645"/>
      <c r="T905" s="460"/>
      <c r="U905" s="460"/>
    </row>
    <row r="906">
      <c r="A906" s="460"/>
      <c r="B906" s="460"/>
      <c r="C906" s="460"/>
      <c r="D906" s="460"/>
      <c r="E906" s="460"/>
      <c r="F906" s="460"/>
      <c r="G906" s="460"/>
      <c r="H906" s="460"/>
      <c r="I906" s="460"/>
      <c r="J906" s="460"/>
      <c r="K906" s="460"/>
      <c r="L906" s="460"/>
      <c r="M906" s="460"/>
      <c r="N906" s="460"/>
      <c r="O906" s="645"/>
      <c r="P906" s="460"/>
      <c r="Q906" s="460"/>
      <c r="R906" s="460"/>
      <c r="S906" s="645"/>
      <c r="T906" s="460"/>
      <c r="U906" s="460"/>
    </row>
    <row r="907">
      <c r="A907" s="460"/>
      <c r="B907" s="460"/>
      <c r="C907" s="460"/>
      <c r="D907" s="460"/>
      <c r="E907" s="460"/>
      <c r="F907" s="460"/>
      <c r="G907" s="460"/>
      <c r="H907" s="460"/>
      <c r="I907" s="460"/>
      <c r="J907" s="460"/>
      <c r="K907" s="460"/>
      <c r="L907" s="460"/>
      <c r="M907" s="460"/>
      <c r="N907" s="460"/>
      <c r="O907" s="645"/>
      <c r="P907" s="460"/>
      <c r="Q907" s="460"/>
      <c r="R907" s="460"/>
      <c r="S907" s="645"/>
      <c r="T907" s="460"/>
      <c r="U907" s="460"/>
    </row>
    <row r="908">
      <c r="A908" s="460"/>
      <c r="B908" s="460"/>
      <c r="C908" s="460"/>
      <c r="D908" s="460"/>
      <c r="E908" s="460"/>
      <c r="F908" s="460"/>
      <c r="G908" s="460"/>
      <c r="H908" s="460"/>
      <c r="I908" s="460"/>
      <c r="J908" s="460"/>
      <c r="K908" s="460"/>
      <c r="L908" s="460"/>
      <c r="M908" s="460"/>
      <c r="N908" s="460"/>
      <c r="O908" s="645"/>
      <c r="P908" s="460"/>
      <c r="Q908" s="460"/>
      <c r="R908" s="460"/>
      <c r="S908" s="645"/>
      <c r="T908" s="460"/>
      <c r="U908" s="460"/>
    </row>
    <row r="909">
      <c r="A909" s="460"/>
      <c r="B909" s="460"/>
      <c r="C909" s="460"/>
      <c r="D909" s="460"/>
      <c r="E909" s="460"/>
      <c r="F909" s="460"/>
      <c r="G909" s="460"/>
      <c r="H909" s="460"/>
      <c r="I909" s="460"/>
      <c r="J909" s="460"/>
      <c r="K909" s="460"/>
      <c r="L909" s="460"/>
      <c r="M909" s="460"/>
      <c r="N909" s="460"/>
      <c r="O909" s="645"/>
      <c r="P909" s="460"/>
      <c r="Q909" s="460"/>
      <c r="R909" s="460"/>
      <c r="S909" s="645"/>
      <c r="T909" s="460"/>
      <c r="U909" s="460"/>
    </row>
    <row r="910">
      <c r="A910" s="460"/>
      <c r="B910" s="460"/>
      <c r="C910" s="460"/>
      <c r="D910" s="460"/>
      <c r="E910" s="460"/>
      <c r="F910" s="460"/>
      <c r="G910" s="460"/>
      <c r="H910" s="460"/>
      <c r="I910" s="460"/>
      <c r="J910" s="460"/>
      <c r="K910" s="460"/>
      <c r="L910" s="460"/>
      <c r="M910" s="460"/>
      <c r="N910" s="460"/>
      <c r="O910" s="645"/>
      <c r="P910" s="460"/>
      <c r="Q910" s="460"/>
      <c r="R910" s="460"/>
      <c r="S910" s="645"/>
      <c r="T910" s="460"/>
      <c r="U910" s="460"/>
    </row>
    <row r="911">
      <c r="A911" s="460"/>
      <c r="B911" s="460"/>
      <c r="C911" s="460"/>
      <c r="D911" s="460"/>
      <c r="E911" s="460"/>
      <c r="F911" s="460"/>
      <c r="G911" s="460"/>
      <c r="H911" s="460"/>
      <c r="I911" s="460"/>
      <c r="J911" s="460"/>
      <c r="K911" s="460"/>
      <c r="L911" s="460"/>
      <c r="M911" s="460"/>
      <c r="N911" s="460"/>
      <c r="O911" s="645"/>
      <c r="P911" s="460"/>
      <c r="Q911" s="460"/>
      <c r="R911" s="460"/>
      <c r="S911" s="645"/>
      <c r="T911" s="460"/>
      <c r="U911" s="460"/>
    </row>
    <row r="912">
      <c r="A912" s="460"/>
      <c r="B912" s="460"/>
      <c r="C912" s="460"/>
      <c r="D912" s="460"/>
      <c r="E912" s="460"/>
      <c r="F912" s="460"/>
      <c r="G912" s="460"/>
      <c r="H912" s="460"/>
      <c r="I912" s="460"/>
      <c r="J912" s="460"/>
      <c r="K912" s="460"/>
      <c r="L912" s="460"/>
      <c r="M912" s="460"/>
      <c r="N912" s="460"/>
      <c r="O912" s="645"/>
      <c r="P912" s="460"/>
      <c r="Q912" s="460"/>
      <c r="R912" s="460"/>
      <c r="S912" s="645"/>
      <c r="T912" s="460"/>
      <c r="U912" s="460"/>
    </row>
    <row r="913">
      <c r="A913" s="460"/>
      <c r="B913" s="460"/>
      <c r="C913" s="460"/>
      <c r="D913" s="460"/>
      <c r="E913" s="460"/>
      <c r="F913" s="460"/>
      <c r="G913" s="460"/>
      <c r="H913" s="460"/>
      <c r="I913" s="460"/>
      <c r="J913" s="460"/>
      <c r="K913" s="460"/>
      <c r="L913" s="460"/>
      <c r="M913" s="460"/>
      <c r="N913" s="460"/>
      <c r="O913" s="645"/>
      <c r="P913" s="460"/>
      <c r="Q913" s="460"/>
      <c r="R913" s="460"/>
      <c r="S913" s="645"/>
      <c r="T913" s="460"/>
      <c r="U913" s="460"/>
    </row>
    <row r="914">
      <c r="A914" s="460"/>
      <c r="B914" s="460"/>
      <c r="C914" s="460"/>
      <c r="D914" s="460"/>
      <c r="E914" s="460"/>
      <c r="F914" s="460"/>
      <c r="G914" s="460"/>
      <c r="H914" s="460"/>
      <c r="I914" s="460"/>
      <c r="J914" s="460"/>
      <c r="K914" s="460"/>
      <c r="L914" s="460"/>
      <c r="M914" s="460"/>
      <c r="N914" s="460"/>
      <c r="O914" s="645"/>
      <c r="P914" s="460"/>
      <c r="Q914" s="460"/>
      <c r="R914" s="460"/>
      <c r="S914" s="645"/>
      <c r="T914" s="460"/>
      <c r="U914" s="460"/>
    </row>
    <row r="915">
      <c r="A915" s="460"/>
      <c r="B915" s="460"/>
      <c r="C915" s="460"/>
      <c r="D915" s="460"/>
      <c r="E915" s="460"/>
      <c r="F915" s="460"/>
      <c r="G915" s="460"/>
      <c r="H915" s="460"/>
      <c r="I915" s="460"/>
      <c r="J915" s="460"/>
      <c r="K915" s="460"/>
      <c r="L915" s="460"/>
      <c r="M915" s="460"/>
      <c r="N915" s="460"/>
      <c r="O915" s="645"/>
      <c r="P915" s="460"/>
      <c r="Q915" s="460"/>
      <c r="R915" s="460"/>
      <c r="S915" s="645"/>
      <c r="T915" s="460"/>
      <c r="U915" s="460"/>
    </row>
    <row r="916">
      <c r="A916" s="460"/>
      <c r="B916" s="460"/>
      <c r="C916" s="460"/>
      <c r="D916" s="460"/>
      <c r="E916" s="460"/>
      <c r="F916" s="460"/>
      <c r="G916" s="460"/>
      <c r="H916" s="460"/>
      <c r="I916" s="460"/>
      <c r="J916" s="460"/>
      <c r="K916" s="460"/>
      <c r="L916" s="460"/>
      <c r="M916" s="460"/>
      <c r="N916" s="460"/>
      <c r="O916" s="645"/>
      <c r="P916" s="460"/>
      <c r="Q916" s="460"/>
      <c r="R916" s="460"/>
      <c r="S916" s="645"/>
      <c r="T916" s="460"/>
      <c r="U916" s="460"/>
    </row>
    <row r="917">
      <c r="A917" s="460"/>
      <c r="B917" s="460"/>
      <c r="C917" s="460"/>
      <c r="D917" s="460"/>
      <c r="E917" s="460"/>
      <c r="F917" s="460"/>
      <c r="G917" s="460"/>
      <c r="H917" s="460"/>
      <c r="I917" s="460"/>
      <c r="J917" s="460"/>
      <c r="K917" s="460"/>
      <c r="L917" s="460"/>
      <c r="M917" s="460"/>
      <c r="N917" s="460"/>
      <c r="O917" s="645"/>
      <c r="P917" s="460"/>
      <c r="Q917" s="460"/>
      <c r="R917" s="460"/>
      <c r="S917" s="645"/>
      <c r="T917" s="460"/>
      <c r="U917" s="460"/>
    </row>
    <row r="918">
      <c r="A918" s="460"/>
      <c r="B918" s="460"/>
      <c r="C918" s="460"/>
      <c r="D918" s="460"/>
      <c r="E918" s="460"/>
      <c r="F918" s="460"/>
      <c r="G918" s="460"/>
      <c r="H918" s="460"/>
      <c r="I918" s="460"/>
      <c r="J918" s="460"/>
      <c r="K918" s="460"/>
      <c r="L918" s="460"/>
      <c r="M918" s="460"/>
      <c r="N918" s="460"/>
      <c r="O918" s="645"/>
      <c r="P918" s="460"/>
      <c r="Q918" s="460"/>
      <c r="R918" s="460"/>
      <c r="S918" s="645"/>
      <c r="T918" s="460"/>
      <c r="U918" s="460"/>
    </row>
    <row r="919">
      <c r="A919" s="460"/>
      <c r="B919" s="460"/>
      <c r="C919" s="460"/>
      <c r="D919" s="460"/>
      <c r="E919" s="460"/>
      <c r="F919" s="460"/>
      <c r="G919" s="460"/>
      <c r="H919" s="460"/>
      <c r="I919" s="460"/>
      <c r="J919" s="460"/>
      <c r="K919" s="460"/>
      <c r="L919" s="460"/>
      <c r="M919" s="460"/>
      <c r="N919" s="460"/>
      <c r="O919" s="645"/>
      <c r="P919" s="460"/>
      <c r="Q919" s="460"/>
      <c r="R919" s="460"/>
      <c r="S919" s="645"/>
      <c r="T919" s="460"/>
      <c r="U919" s="460"/>
    </row>
    <row r="920">
      <c r="A920" s="460"/>
      <c r="B920" s="460"/>
      <c r="C920" s="460"/>
      <c r="D920" s="460"/>
      <c r="E920" s="460"/>
      <c r="F920" s="460"/>
      <c r="G920" s="460"/>
      <c r="H920" s="460"/>
      <c r="I920" s="460"/>
      <c r="J920" s="460"/>
      <c r="K920" s="460"/>
      <c r="L920" s="460"/>
      <c r="M920" s="460"/>
      <c r="N920" s="460"/>
      <c r="O920" s="645"/>
      <c r="P920" s="460"/>
      <c r="Q920" s="460"/>
      <c r="R920" s="460"/>
      <c r="S920" s="645"/>
      <c r="T920" s="460"/>
      <c r="U920" s="460"/>
    </row>
    <row r="921">
      <c r="A921" s="460"/>
      <c r="B921" s="460"/>
      <c r="C921" s="460"/>
      <c r="D921" s="460"/>
      <c r="E921" s="460"/>
      <c r="F921" s="460"/>
      <c r="G921" s="460"/>
      <c r="H921" s="460"/>
      <c r="I921" s="460"/>
      <c r="J921" s="460"/>
      <c r="K921" s="460"/>
      <c r="L921" s="460"/>
      <c r="M921" s="460"/>
      <c r="N921" s="460"/>
      <c r="O921" s="645"/>
      <c r="P921" s="460"/>
      <c r="Q921" s="460"/>
      <c r="R921" s="460"/>
      <c r="S921" s="645"/>
      <c r="T921" s="460"/>
      <c r="U921" s="460"/>
    </row>
    <row r="922">
      <c r="A922" s="460"/>
      <c r="B922" s="460"/>
      <c r="C922" s="460"/>
      <c r="D922" s="460"/>
      <c r="E922" s="460"/>
      <c r="F922" s="460"/>
      <c r="G922" s="460"/>
      <c r="H922" s="460"/>
      <c r="I922" s="460"/>
      <c r="J922" s="460"/>
      <c r="K922" s="460"/>
      <c r="L922" s="460"/>
      <c r="M922" s="460"/>
      <c r="N922" s="460"/>
      <c r="O922" s="645"/>
      <c r="P922" s="460"/>
      <c r="Q922" s="460"/>
      <c r="R922" s="460"/>
      <c r="S922" s="645"/>
      <c r="T922" s="460"/>
      <c r="U922" s="460"/>
    </row>
    <row r="923">
      <c r="A923" s="460"/>
      <c r="B923" s="460"/>
      <c r="C923" s="460"/>
      <c r="D923" s="460"/>
      <c r="E923" s="460"/>
      <c r="F923" s="460"/>
      <c r="G923" s="460"/>
      <c r="H923" s="460"/>
      <c r="I923" s="460"/>
      <c r="J923" s="460"/>
      <c r="K923" s="460"/>
      <c r="L923" s="460"/>
      <c r="M923" s="460"/>
      <c r="N923" s="460"/>
      <c r="O923" s="645"/>
      <c r="P923" s="460"/>
      <c r="Q923" s="460"/>
      <c r="R923" s="460"/>
      <c r="S923" s="645"/>
      <c r="T923" s="460"/>
      <c r="U923" s="460"/>
    </row>
    <row r="924">
      <c r="A924" s="460"/>
      <c r="B924" s="460"/>
      <c r="C924" s="460"/>
      <c r="D924" s="460"/>
      <c r="E924" s="460"/>
      <c r="F924" s="460"/>
      <c r="G924" s="460"/>
      <c r="H924" s="460"/>
      <c r="I924" s="460"/>
      <c r="J924" s="460"/>
      <c r="K924" s="460"/>
      <c r="L924" s="460"/>
      <c r="M924" s="460"/>
      <c r="N924" s="460"/>
      <c r="O924" s="645"/>
      <c r="P924" s="460"/>
      <c r="Q924" s="460"/>
      <c r="R924" s="460"/>
      <c r="S924" s="645"/>
      <c r="T924" s="460"/>
      <c r="U924" s="460"/>
    </row>
    <row r="925">
      <c r="A925" s="460"/>
      <c r="B925" s="460"/>
      <c r="C925" s="460"/>
      <c r="D925" s="460"/>
      <c r="E925" s="460"/>
      <c r="F925" s="460"/>
      <c r="G925" s="460"/>
      <c r="H925" s="460"/>
      <c r="I925" s="460"/>
      <c r="J925" s="460"/>
      <c r="K925" s="460"/>
      <c r="L925" s="460"/>
      <c r="M925" s="460"/>
      <c r="N925" s="460"/>
      <c r="O925" s="645"/>
      <c r="P925" s="460"/>
      <c r="Q925" s="460"/>
      <c r="R925" s="460"/>
      <c r="S925" s="645"/>
      <c r="T925" s="460"/>
      <c r="U925" s="460"/>
    </row>
    <row r="926">
      <c r="A926" s="460"/>
      <c r="B926" s="460"/>
      <c r="C926" s="460"/>
      <c r="D926" s="460"/>
      <c r="E926" s="460"/>
      <c r="F926" s="460"/>
      <c r="G926" s="460"/>
      <c r="H926" s="460"/>
      <c r="I926" s="460"/>
      <c r="J926" s="460"/>
      <c r="K926" s="460"/>
      <c r="L926" s="460"/>
      <c r="M926" s="460"/>
      <c r="N926" s="460"/>
      <c r="O926" s="645"/>
      <c r="P926" s="460"/>
      <c r="Q926" s="460"/>
      <c r="R926" s="460"/>
      <c r="S926" s="645"/>
      <c r="T926" s="460"/>
      <c r="U926" s="460"/>
    </row>
    <row r="927">
      <c r="A927" s="460"/>
      <c r="B927" s="460"/>
      <c r="C927" s="460"/>
      <c r="D927" s="460"/>
      <c r="E927" s="460"/>
      <c r="F927" s="460"/>
      <c r="G927" s="460"/>
      <c r="H927" s="460"/>
      <c r="I927" s="460"/>
      <c r="J927" s="460"/>
      <c r="K927" s="460"/>
      <c r="L927" s="460"/>
      <c r="M927" s="460"/>
      <c r="N927" s="460"/>
      <c r="O927" s="645"/>
      <c r="P927" s="460"/>
      <c r="Q927" s="460"/>
      <c r="R927" s="460"/>
      <c r="S927" s="645"/>
      <c r="T927" s="460"/>
      <c r="U927" s="460"/>
    </row>
    <row r="928">
      <c r="A928" s="460"/>
      <c r="B928" s="460"/>
      <c r="C928" s="460"/>
      <c r="D928" s="460"/>
      <c r="E928" s="460"/>
      <c r="F928" s="460"/>
      <c r="G928" s="460"/>
      <c r="H928" s="460"/>
      <c r="I928" s="460"/>
      <c r="J928" s="460"/>
      <c r="K928" s="460"/>
      <c r="L928" s="460"/>
      <c r="M928" s="460"/>
      <c r="N928" s="460"/>
      <c r="O928" s="645"/>
      <c r="P928" s="460"/>
      <c r="Q928" s="460"/>
      <c r="R928" s="460"/>
      <c r="S928" s="645"/>
      <c r="T928" s="460"/>
      <c r="U928" s="460"/>
    </row>
    <row r="929">
      <c r="A929" s="460"/>
      <c r="B929" s="460"/>
      <c r="C929" s="460"/>
      <c r="D929" s="460"/>
      <c r="E929" s="460"/>
      <c r="F929" s="460"/>
      <c r="G929" s="460"/>
      <c r="H929" s="460"/>
      <c r="I929" s="460"/>
      <c r="J929" s="460"/>
      <c r="K929" s="460"/>
      <c r="L929" s="460"/>
      <c r="M929" s="460"/>
      <c r="N929" s="460"/>
      <c r="O929" s="645"/>
      <c r="P929" s="460"/>
      <c r="Q929" s="460"/>
      <c r="R929" s="460"/>
      <c r="S929" s="645"/>
      <c r="T929" s="460"/>
      <c r="U929" s="460"/>
    </row>
    <row r="930">
      <c r="A930" s="460"/>
      <c r="B930" s="460"/>
      <c r="C930" s="460"/>
      <c r="D930" s="460"/>
      <c r="E930" s="460"/>
      <c r="F930" s="460"/>
      <c r="G930" s="460"/>
      <c r="H930" s="460"/>
      <c r="I930" s="460"/>
      <c r="J930" s="460"/>
      <c r="K930" s="460"/>
      <c r="L930" s="460"/>
      <c r="M930" s="460"/>
      <c r="N930" s="460"/>
      <c r="O930" s="645"/>
      <c r="P930" s="460"/>
      <c r="Q930" s="460"/>
      <c r="R930" s="460"/>
      <c r="S930" s="645"/>
      <c r="T930" s="460"/>
      <c r="U930" s="460"/>
    </row>
    <row r="931">
      <c r="A931" s="460"/>
      <c r="B931" s="460"/>
      <c r="C931" s="460"/>
      <c r="D931" s="460"/>
      <c r="E931" s="460"/>
      <c r="F931" s="460"/>
      <c r="G931" s="460"/>
      <c r="H931" s="460"/>
      <c r="I931" s="460"/>
      <c r="J931" s="460"/>
      <c r="K931" s="460"/>
      <c r="L931" s="460"/>
      <c r="M931" s="460"/>
      <c r="N931" s="460"/>
      <c r="O931" s="645"/>
      <c r="P931" s="460"/>
      <c r="Q931" s="460"/>
      <c r="R931" s="460"/>
      <c r="S931" s="645"/>
      <c r="T931" s="460"/>
      <c r="U931" s="460"/>
    </row>
    <row r="932">
      <c r="A932" s="460"/>
      <c r="B932" s="460"/>
      <c r="C932" s="460"/>
      <c r="D932" s="460"/>
      <c r="E932" s="460"/>
      <c r="F932" s="460"/>
      <c r="G932" s="460"/>
      <c r="H932" s="460"/>
      <c r="I932" s="460"/>
      <c r="J932" s="460"/>
      <c r="K932" s="460"/>
      <c r="L932" s="460"/>
      <c r="M932" s="460"/>
      <c r="N932" s="460"/>
      <c r="O932" s="645"/>
      <c r="P932" s="460"/>
      <c r="Q932" s="460"/>
      <c r="R932" s="460"/>
      <c r="S932" s="645"/>
      <c r="T932" s="460"/>
      <c r="U932" s="460"/>
    </row>
    <row r="933">
      <c r="A933" s="460"/>
      <c r="B933" s="460"/>
      <c r="C933" s="460"/>
      <c r="D933" s="460"/>
      <c r="E933" s="460"/>
      <c r="F933" s="460"/>
      <c r="G933" s="460"/>
      <c r="H933" s="460"/>
      <c r="I933" s="460"/>
      <c r="J933" s="460"/>
      <c r="K933" s="460"/>
      <c r="L933" s="460"/>
      <c r="M933" s="460"/>
      <c r="N933" s="460"/>
      <c r="O933" s="645"/>
      <c r="P933" s="460"/>
      <c r="Q933" s="460"/>
      <c r="R933" s="460"/>
      <c r="S933" s="645"/>
      <c r="T933" s="460"/>
      <c r="U933" s="460"/>
    </row>
    <row r="934">
      <c r="A934" s="460"/>
      <c r="B934" s="460"/>
      <c r="C934" s="460"/>
      <c r="D934" s="460"/>
      <c r="E934" s="460"/>
      <c r="F934" s="460"/>
      <c r="G934" s="460"/>
      <c r="H934" s="460"/>
      <c r="I934" s="460"/>
      <c r="J934" s="460"/>
      <c r="K934" s="460"/>
      <c r="L934" s="460"/>
      <c r="M934" s="460"/>
      <c r="N934" s="460"/>
      <c r="O934" s="645"/>
      <c r="P934" s="460"/>
      <c r="Q934" s="460"/>
      <c r="R934" s="460"/>
      <c r="S934" s="645"/>
      <c r="T934" s="460"/>
      <c r="U934" s="460"/>
    </row>
    <row r="935">
      <c r="A935" s="460"/>
      <c r="B935" s="460"/>
      <c r="C935" s="460"/>
      <c r="D935" s="460"/>
      <c r="E935" s="460"/>
      <c r="F935" s="460"/>
      <c r="G935" s="460"/>
      <c r="H935" s="460"/>
      <c r="I935" s="460"/>
      <c r="J935" s="460"/>
      <c r="K935" s="460"/>
      <c r="L935" s="460"/>
      <c r="M935" s="460"/>
      <c r="N935" s="460"/>
      <c r="O935" s="645"/>
      <c r="P935" s="460"/>
      <c r="Q935" s="460"/>
      <c r="R935" s="460"/>
      <c r="S935" s="645"/>
      <c r="T935" s="460"/>
      <c r="U935" s="460"/>
    </row>
    <row r="936">
      <c r="A936" s="460"/>
      <c r="B936" s="460"/>
      <c r="C936" s="460"/>
      <c r="D936" s="460"/>
      <c r="E936" s="460"/>
      <c r="F936" s="460"/>
      <c r="G936" s="460"/>
      <c r="H936" s="460"/>
      <c r="I936" s="460"/>
      <c r="J936" s="460"/>
      <c r="K936" s="460"/>
      <c r="L936" s="460"/>
      <c r="M936" s="460"/>
      <c r="N936" s="460"/>
      <c r="O936" s="645"/>
      <c r="P936" s="460"/>
      <c r="Q936" s="460"/>
      <c r="R936" s="460"/>
      <c r="S936" s="645"/>
      <c r="T936" s="460"/>
      <c r="U936" s="460"/>
    </row>
    <row r="937">
      <c r="A937" s="460"/>
      <c r="B937" s="460"/>
      <c r="C937" s="460"/>
      <c r="D937" s="460"/>
      <c r="E937" s="460"/>
      <c r="F937" s="460"/>
      <c r="G937" s="460"/>
      <c r="H937" s="460"/>
      <c r="I937" s="460"/>
      <c r="J937" s="460"/>
      <c r="K937" s="460"/>
      <c r="L937" s="460"/>
      <c r="M937" s="460"/>
      <c r="N937" s="460"/>
      <c r="O937" s="645"/>
      <c r="P937" s="460"/>
      <c r="Q937" s="460"/>
      <c r="R937" s="460"/>
      <c r="S937" s="645"/>
      <c r="T937" s="460"/>
      <c r="U937" s="460"/>
    </row>
    <row r="938">
      <c r="A938" s="460"/>
      <c r="B938" s="460"/>
      <c r="C938" s="460"/>
      <c r="D938" s="460"/>
      <c r="E938" s="460"/>
      <c r="F938" s="460"/>
      <c r="G938" s="460"/>
      <c r="H938" s="460"/>
      <c r="I938" s="460"/>
      <c r="J938" s="460"/>
      <c r="K938" s="460"/>
      <c r="L938" s="460"/>
      <c r="M938" s="460"/>
      <c r="N938" s="460"/>
      <c r="O938" s="645"/>
      <c r="P938" s="460"/>
      <c r="Q938" s="460"/>
      <c r="R938" s="460"/>
      <c r="S938" s="645"/>
      <c r="T938" s="460"/>
      <c r="U938" s="460"/>
    </row>
    <row r="939">
      <c r="A939" s="460"/>
      <c r="B939" s="460"/>
      <c r="C939" s="460"/>
      <c r="D939" s="460"/>
      <c r="E939" s="460"/>
      <c r="F939" s="460"/>
      <c r="G939" s="460"/>
      <c r="H939" s="460"/>
      <c r="I939" s="460"/>
      <c r="J939" s="460"/>
      <c r="K939" s="460"/>
      <c r="L939" s="460"/>
      <c r="M939" s="460"/>
      <c r="N939" s="460"/>
      <c r="O939" s="645"/>
      <c r="P939" s="460"/>
      <c r="Q939" s="460"/>
      <c r="R939" s="460"/>
      <c r="S939" s="645"/>
      <c r="T939" s="460"/>
      <c r="U939" s="460"/>
    </row>
    <row r="940">
      <c r="A940" s="460"/>
      <c r="B940" s="460"/>
      <c r="C940" s="460"/>
      <c r="D940" s="460"/>
      <c r="E940" s="460"/>
      <c r="F940" s="460"/>
      <c r="G940" s="460"/>
      <c r="H940" s="460"/>
      <c r="I940" s="460"/>
      <c r="J940" s="460"/>
      <c r="K940" s="460"/>
      <c r="L940" s="460"/>
      <c r="M940" s="460"/>
      <c r="N940" s="460"/>
      <c r="O940" s="645"/>
      <c r="P940" s="460"/>
      <c r="Q940" s="460"/>
      <c r="R940" s="460"/>
      <c r="S940" s="645"/>
      <c r="T940" s="460"/>
      <c r="U940" s="460"/>
    </row>
    <row r="941">
      <c r="A941" s="460"/>
      <c r="B941" s="460"/>
      <c r="C941" s="460"/>
      <c r="D941" s="460"/>
      <c r="E941" s="460"/>
      <c r="F941" s="460"/>
      <c r="G941" s="460"/>
      <c r="H941" s="460"/>
      <c r="I941" s="460"/>
      <c r="J941" s="460"/>
      <c r="K941" s="460"/>
      <c r="L941" s="460"/>
      <c r="M941" s="460"/>
      <c r="N941" s="460"/>
      <c r="O941" s="645"/>
      <c r="P941" s="460"/>
      <c r="Q941" s="460"/>
      <c r="R941" s="460"/>
      <c r="S941" s="645"/>
      <c r="T941" s="460"/>
      <c r="U941" s="460"/>
    </row>
    <row r="942">
      <c r="A942" s="460"/>
      <c r="B942" s="460"/>
      <c r="C942" s="460"/>
      <c r="D942" s="460"/>
      <c r="E942" s="460"/>
      <c r="F942" s="460"/>
      <c r="G942" s="460"/>
      <c r="H942" s="460"/>
      <c r="I942" s="460"/>
      <c r="J942" s="460"/>
      <c r="K942" s="460"/>
      <c r="L942" s="460"/>
      <c r="M942" s="460"/>
      <c r="N942" s="460"/>
      <c r="O942" s="645"/>
      <c r="P942" s="460"/>
      <c r="Q942" s="460"/>
      <c r="R942" s="460"/>
      <c r="S942" s="645"/>
      <c r="T942" s="460"/>
      <c r="U942" s="460"/>
    </row>
    <row r="943">
      <c r="A943" s="460"/>
      <c r="B943" s="460"/>
      <c r="C943" s="460"/>
      <c r="D943" s="460"/>
      <c r="E943" s="460"/>
      <c r="F943" s="460"/>
      <c r="G943" s="460"/>
      <c r="H943" s="460"/>
      <c r="I943" s="460"/>
      <c r="J943" s="460"/>
      <c r="K943" s="460"/>
      <c r="L943" s="460"/>
      <c r="M943" s="460"/>
      <c r="N943" s="460"/>
      <c r="O943" s="645"/>
      <c r="P943" s="460"/>
      <c r="Q943" s="460"/>
      <c r="R943" s="460"/>
      <c r="S943" s="645"/>
      <c r="T943" s="460"/>
      <c r="U943" s="460"/>
    </row>
    <row r="944">
      <c r="A944" s="460"/>
      <c r="B944" s="460"/>
      <c r="C944" s="460"/>
      <c r="D944" s="460"/>
      <c r="E944" s="460"/>
      <c r="F944" s="460"/>
      <c r="G944" s="460"/>
      <c r="H944" s="460"/>
      <c r="I944" s="460"/>
      <c r="J944" s="460"/>
      <c r="K944" s="460"/>
      <c r="L944" s="460"/>
      <c r="M944" s="460"/>
      <c r="N944" s="460"/>
      <c r="O944" s="645"/>
      <c r="P944" s="460"/>
      <c r="Q944" s="460"/>
      <c r="R944" s="460"/>
      <c r="S944" s="645"/>
      <c r="T944" s="460"/>
      <c r="U944" s="460"/>
    </row>
    <row r="945">
      <c r="A945" s="460"/>
      <c r="B945" s="460"/>
      <c r="C945" s="460"/>
      <c r="D945" s="460"/>
      <c r="E945" s="460"/>
      <c r="F945" s="460"/>
      <c r="G945" s="460"/>
      <c r="H945" s="460"/>
      <c r="I945" s="460"/>
      <c r="J945" s="460"/>
      <c r="K945" s="460"/>
      <c r="L945" s="460"/>
      <c r="M945" s="460"/>
      <c r="N945" s="460"/>
      <c r="O945" s="645"/>
      <c r="P945" s="460"/>
      <c r="Q945" s="460"/>
      <c r="R945" s="460"/>
      <c r="S945" s="645"/>
      <c r="T945" s="460"/>
      <c r="U945" s="460"/>
    </row>
    <row r="946">
      <c r="A946" s="460"/>
      <c r="B946" s="460"/>
      <c r="C946" s="460"/>
      <c r="D946" s="460"/>
      <c r="E946" s="460"/>
      <c r="F946" s="460"/>
      <c r="G946" s="460"/>
      <c r="H946" s="460"/>
      <c r="I946" s="460"/>
      <c r="J946" s="460"/>
      <c r="K946" s="460"/>
      <c r="L946" s="460"/>
      <c r="M946" s="460"/>
      <c r="N946" s="460"/>
      <c r="O946" s="645"/>
      <c r="P946" s="460"/>
      <c r="Q946" s="460"/>
      <c r="R946" s="460"/>
      <c r="S946" s="645"/>
      <c r="T946" s="460"/>
      <c r="U946" s="460"/>
    </row>
    <row r="947">
      <c r="A947" s="460"/>
      <c r="B947" s="460"/>
      <c r="C947" s="460"/>
      <c r="D947" s="460"/>
      <c r="E947" s="460"/>
      <c r="F947" s="460"/>
      <c r="G947" s="460"/>
      <c r="H947" s="460"/>
      <c r="I947" s="460"/>
      <c r="J947" s="460"/>
      <c r="K947" s="460"/>
      <c r="L947" s="460"/>
      <c r="M947" s="460"/>
      <c r="N947" s="460"/>
      <c r="O947" s="645"/>
      <c r="P947" s="460"/>
      <c r="Q947" s="460"/>
      <c r="R947" s="460"/>
      <c r="S947" s="645"/>
      <c r="T947" s="460"/>
      <c r="U947" s="460"/>
    </row>
    <row r="948">
      <c r="A948" s="460"/>
      <c r="B948" s="460"/>
      <c r="C948" s="460"/>
      <c r="D948" s="460"/>
      <c r="E948" s="460"/>
      <c r="F948" s="460"/>
      <c r="G948" s="460"/>
      <c r="H948" s="460"/>
      <c r="I948" s="460"/>
      <c r="J948" s="460"/>
      <c r="K948" s="460"/>
      <c r="L948" s="460"/>
      <c r="M948" s="460"/>
      <c r="N948" s="460"/>
      <c r="O948" s="645"/>
      <c r="P948" s="460"/>
      <c r="Q948" s="460"/>
      <c r="R948" s="460"/>
      <c r="S948" s="645"/>
      <c r="T948" s="460"/>
      <c r="U948" s="460"/>
    </row>
    <row r="949">
      <c r="A949" s="460"/>
      <c r="B949" s="460"/>
      <c r="C949" s="460"/>
      <c r="D949" s="460"/>
      <c r="E949" s="460"/>
      <c r="F949" s="460"/>
      <c r="G949" s="460"/>
      <c r="H949" s="460"/>
      <c r="I949" s="460"/>
      <c r="J949" s="460"/>
      <c r="K949" s="460"/>
      <c r="L949" s="460"/>
      <c r="M949" s="460"/>
      <c r="N949" s="460"/>
      <c r="O949" s="645"/>
      <c r="P949" s="460"/>
      <c r="Q949" s="460"/>
      <c r="R949" s="460"/>
      <c r="S949" s="645"/>
      <c r="T949" s="460"/>
      <c r="U949" s="460"/>
    </row>
    <row r="950">
      <c r="A950" s="460"/>
      <c r="B950" s="460"/>
      <c r="C950" s="460"/>
      <c r="D950" s="460"/>
      <c r="E950" s="460"/>
      <c r="F950" s="460"/>
      <c r="G950" s="460"/>
      <c r="H950" s="460"/>
      <c r="I950" s="460"/>
      <c r="J950" s="460"/>
      <c r="K950" s="460"/>
      <c r="L950" s="460"/>
      <c r="M950" s="460"/>
      <c r="N950" s="460"/>
      <c r="O950" s="645"/>
      <c r="P950" s="460"/>
      <c r="Q950" s="460"/>
      <c r="R950" s="460"/>
      <c r="S950" s="645"/>
      <c r="T950" s="460"/>
      <c r="U950" s="460"/>
    </row>
    <row r="951">
      <c r="A951" s="460"/>
      <c r="B951" s="460"/>
      <c r="C951" s="460"/>
      <c r="D951" s="460"/>
      <c r="E951" s="460"/>
      <c r="F951" s="460"/>
      <c r="G951" s="460"/>
      <c r="H951" s="460"/>
      <c r="I951" s="460"/>
      <c r="J951" s="460"/>
      <c r="K951" s="460"/>
      <c r="L951" s="460"/>
      <c r="M951" s="460"/>
      <c r="N951" s="460"/>
      <c r="O951" s="645"/>
      <c r="P951" s="460"/>
      <c r="Q951" s="460"/>
      <c r="R951" s="460"/>
      <c r="S951" s="645"/>
      <c r="T951" s="460"/>
      <c r="U951" s="460"/>
    </row>
    <row r="952">
      <c r="A952" s="460"/>
      <c r="B952" s="460"/>
      <c r="C952" s="460"/>
      <c r="D952" s="460"/>
      <c r="E952" s="460"/>
      <c r="F952" s="460"/>
      <c r="G952" s="460"/>
      <c r="H952" s="460"/>
      <c r="I952" s="460"/>
      <c r="J952" s="460"/>
      <c r="K952" s="460"/>
      <c r="L952" s="460"/>
      <c r="M952" s="460"/>
      <c r="N952" s="460"/>
      <c r="O952" s="645"/>
      <c r="P952" s="460"/>
      <c r="Q952" s="460"/>
      <c r="R952" s="460"/>
      <c r="S952" s="645"/>
      <c r="T952" s="460"/>
      <c r="U952" s="460"/>
    </row>
    <row r="953">
      <c r="A953" s="460"/>
      <c r="B953" s="460"/>
      <c r="C953" s="460"/>
      <c r="D953" s="460"/>
      <c r="E953" s="460"/>
      <c r="F953" s="460"/>
      <c r="G953" s="460"/>
      <c r="H953" s="460"/>
      <c r="I953" s="460"/>
      <c r="J953" s="460"/>
      <c r="K953" s="460"/>
      <c r="L953" s="460"/>
      <c r="M953" s="460"/>
      <c r="N953" s="460"/>
      <c r="O953" s="645"/>
      <c r="P953" s="460"/>
      <c r="Q953" s="460"/>
      <c r="R953" s="460"/>
      <c r="S953" s="645"/>
      <c r="T953" s="460"/>
      <c r="U953" s="460"/>
    </row>
    <row r="954">
      <c r="A954" s="460"/>
      <c r="B954" s="460"/>
      <c r="C954" s="460"/>
      <c r="D954" s="460"/>
      <c r="E954" s="460"/>
      <c r="F954" s="460"/>
      <c r="G954" s="460"/>
      <c r="H954" s="460"/>
      <c r="I954" s="460"/>
      <c r="J954" s="460"/>
      <c r="K954" s="460"/>
      <c r="L954" s="460"/>
      <c r="M954" s="460"/>
      <c r="N954" s="460"/>
      <c r="O954" s="645"/>
      <c r="P954" s="460"/>
      <c r="Q954" s="460"/>
      <c r="R954" s="460"/>
      <c r="S954" s="645"/>
      <c r="T954" s="460"/>
      <c r="U954" s="460"/>
    </row>
    <row r="955">
      <c r="A955" s="460"/>
      <c r="B955" s="460"/>
      <c r="C955" s="460"/>
      <c r="D955" s="460"/>
      <c r="E955" s="460"/>
      <c r="F955" s="460"/>
      <c r="G955" s="460"/>
      <c r="H955" s="460"/>
      <c r="I955" s="460"/>
      <c r="J955" s="460"/>
      <c r="K955" s="460"/>
      <c r="L955" s="460"/>
      <c r="M955" s="460"/>
      <c r="N955" s="460"/>
      <c r="O955" s="645"/>
      <c r="P955" s="460"/>
      <c r="Q955" s="460"/>
      <c r="R955" s="460"/>
      <c r="S955" s="645"/>
      <c r="T955" s="460"/>
      <c r="U955" s="460"/>
    </row>
    <row r="956">
      <c r="A956" s="460"/>
      <c r="B956" s="460"/>
      <c r="C956" s="460"/>
      <c r="D956" s="460"/>
      <c r="E956" s="460"/>
      <c r="F956" s="460"/>
      <c r="G956" s="460"/>
      <c r="H956" s="460"/>
      <c r="I956" s="460"/>
      <c r="J956" s="460"/>
      <c r="K956" s="460"/>
      <c r="L956" s="460"/>
      <c r="M956" s="460"/>
      <c r="N956" s="460"/>
      <c r="O956" s="645"/>
      <c r="P956" s="460"/>
      <c r="Q956" s="460"/>
      <c r="R956" s="460"/>
      <c r="S956" s="645"/>
      <c r="T956" s="460"/>
      <c r="U956" s="460"/>
    </row>
    <row r="957">
      <c r="A957" s="460"/>
      <c r="B957" s="460"/>
      <c r="C957" s="460"/>
      <c r="D957" s="460"/>
      <c r="E957" s="460"/>
      <c r="F957" s="460"/>
      <c r="G957" s="460"/>
      <c r="H957" s="460"/>
      <c r="I957" s="460"/>
      <c r="J957" s="460"/>
      <c r="K957" s="460"/>
      <c r="L957" s="460"/>
      <c r="M957" s="460"/>
      <c r="N957" s="460"/>
      <c r="O957" s="645"/>
      <c r="P957" s="460"/>
      <c r="Q957" s="460"/>
      <c r="R957" s="460"/>
      <c r="S957" s="645"/>
      <c r="T957" s="460"/>
      <c r="U957" s="460"/>
    </row>
    <row r="958">
      <c r="A958" s="460"/>
      <c r="B958" s="460"/>
      <c r="C958" s="460"/>
      <c r="D958" s="460"/>
      <c r="E958" s="460"/>
      <c r="F958" s="460"/>
      <c r="G958" s="460"/>
      <c r="H958" s="460"/>
      <c r="I958" s="460"/>
      <c r="J958" s="460"/>
      <c r="K958" s="460"/>
      <c r="L958" s="460"/>
      <c r="M958" s="460"/>
      <c r="N958" s="460"/>
      <c r="O958" s="645"/>
      <c r="P958" s="460"/>
      <c r="Q958" s="460"/>
      <c r="R958" s="460"/>
      <c r="S958" s="645"/>
      <c r="T958" s="460"/>
      <c r="U958" s="460"/>
    </row>
    <row r="959">
      <c r="A959" s="460"/>
      <c r="B959" s="460"/>
      <c r="C959" s="460"/>
      <c r="D959" s="460"/>
      <c r="E959" s="460"/>
      <c r="F959" s="460"/>
      <c r="G959" s="460"/>
      <c r="H959" s="460"/>
      <c r="I959" s="460"/>
      <c r="J959" s="460"/>
      <c r="K959" s="460"/>
      <c r="L959" s="460"/>
      <c r="M959" s="460"/>
      <c r="N959" s="460"/>
      <c r="O959" s="645"/>
      <c r="P959" s="460"/>
      <c r="Q959" s="460"/>
      <c r="R959" s="460"/>
      <c r="S959" s="645"/>
      <c r="T959" s="460"/>
      <c r="U959" s="460"/>
    </row>
    <row r="960">
      <c r="A960" s="460"/>
      <c r="B960" s="460"/>
      <c r="C960" s="460"/>
      <c r="D960" s="460"/>
      <c r="E960" s="460"/>
      <c r="F960" s="460"/>
      <c r="G960" s="460"/>
      <c r="H960" s="460"/>
      <c r="I960" s="460"/>
      <c r="J960" s="460"/>
      <c r="K960" s="460"/>
      <c r="L960" s="460"/>
      <c r="M960" s="460"/>
      <c r="N960" s="460"/>
      <c r="O960" s="645"/>
      <c r="P960" s="460"/>
      <c r="Q960" s="460"/>
      <c r="R960" s="460"/>
      <c r="S960" s="645"/>
      <c r="T960" s="460"/>
      <c r="U960" s="460"/>
    </row>
    <row r="961">
      <c r="A961" s="460"/>
      <c r="B961" s="460"/>
      <c r="C961" s="460"/>
      <c r="D961" s="460"/>
      <c r="E961" s="460"/>
      <c r="F961" s="460"/>
      <c r="G961" s="460"/>
      <c r="H961" s="460"/>
      <c r="I961" s="460"/>
      <c r="J961" s="460"/>
      <c r="K961" s="460"/>
      <c r="L961" s="460"/>
      <c r="M961" s="460"/>
      <c r="N961" s="460"/>
      <c r="O961" s="645"/>
      <c r="P961" s="460"/>
      <c r="Q961" s="460"/>
      <c r="R961" s="460"/>
      <c r="S961" s="645"/>
      <c r="T961" s="460"/>
      <c r="U961" s="460"/>
    </row>
    <row r="962">
      <c r="A962" s="460"/>
      <c r="B962" s="460"/>
      <c r="C962" s="460"/>
      <c r="D962" s="460"/>
      <c r="E962" s="460"/>
      <c r="F962" s="460"/>
      <c r="G962" s="460"/>
      <c r="H962" s="460"/>
      <c r="I962" s="460"/>
      <c r="J962" s="460"/>
      <c r="K962" s="460"/>
      <c r="L962" s="460"/>
      <c r="M962" s="460"/>
      <c r="N962" s="460"/>
      <c r="O962" s="645"/>
      <c r="P962" s="460"/>
      <c r="Q962" s="460"/>
      <c r="R962" s="460"/>
      <c r="S962" s="645"/>
      <c r="T962" s="460"/>
      <c r="U962" s="460"/>
    </row>
    <row r="963">
      <c r="A963" s="460"/>
      <c r="B963" s="460"/>
      <c r="C963" s="460"/>
      <c r="D963" s="460"/>
      <c r="E963" s="460"/>
      <c r="F963" s="460"/>
      <c r="G963" s="460"/>
      <c r="H963" s="460"/>
      <c r="I963" s="460"/>
      <c r="J963" s="460"/>
      <c r="K963" s="460"/>
      <c r="L963" s="460"/>
      <c r="M963" s="460"/>
      <c r="N963" s="460"/>
      <c r="O963" s="645"/>
      <c r="P963" s="460"/>
      <c r="Q963" s="460"/>
      <c r="R963" s="460"/>
      <c r="S963" s="645"/>
      <c r="T963" s="460"/>
      <c r="U963" s="460"/>
    </row>
    <row r="964">
      <c r="A964" s="460"/>
      <c r="B964" s="460"/>
      <c r="C964" s="460"/>
      <c r="D964" s="460"/>
      <c r="E964" s="460"/>
      <c r="F964" s="460"/>
      <c r="G964" s="460"/>
      <c r="H964" s="460"/>
      <c r="I964" s="460"/>
      <c r="J964" s="460"/>
      <c r="K964" s="460"/>
      <c r="L964" s="460"/>
      <c r="M964" s="460"/>
      <c r="N964" s="460"/>
      <c r="O964" s="645"/>
      <c r="P964" s="460"/>
      <c r="Q964" s="460"/>
      <c r="R964" s="460"/>
      <c r="S964" s="645"/>
      <c r="T964" s="460"/>
      <c r="U964" s="460"/>
    </row>
    <row r="965">
      <c r="A965" s="460"/>
      <c r="B965" s="460"/>
      <c r="C965" s="460"/>
      <c r="D965" s="460"/>
      <c r="E965" s="460"/>
      <c r="F965" s="460"/>
      <c r="G965" s="460"/>
      <c r="H965" s="460"/>
      <c r="I965" s="460"/>
      <c r="J965" s="460"/>
      <c r="K965" s="460"/>
      <c r="L965" s="460"/>
      <c r="M965" s="460"/>
      <c r="N965" s="460"/>
      <c r="O965" s="645"/>
      <c r="P965" s="460"/>
      <c r="Q965" s="460"/>
      <c r="R965" s="460"/>
      <c r="S965" s="645"/>
      <c r="T965" s="460"/>
      <c r="U965" s="460"/>
    </row>
    <row r="966">
      <c r="A966" s="460"/>
      <c r="B966" s="460"/>
      <c r="C966" s="460"/>
      <c r="D966" s="460"/>
      <c r="E966" s="460"/>
      <c r="F966" s="460"/>
      <c r="G966" s="460"/>
      <c r="H966" s="460"/>
      <c r="I966" s="460"/>
      <c r="J966" s="460"/>
      <c r="K966" s="460"/>
      <c r="L966" s="460"/>
      <c r="M966" s="460"/>
      <c r="N966" s="460"/>
      <c r="O966" s="645"/>
      <c r="P966" s="460"/>
      <c r="Q966" s="460"/>
      <c r="R966" s="460"/>
      <c r="S966" s="645"/>
      <c r="T966" s="460"/>
      <c r="U966" s="460"/>
    </row>
    <row r="967">
      <c r="A967" s="460"/>
      <c r="B967" s="460"/>
      <c r="C967" s="460"/>
      <c r="D967" s="460"/>
      <c r="E967" s="460"/>
      <c r="F967" s="460"/>
      <c r="G967" s="460"/>
      <c r="H967" s="460"/>
      <c r="I967" s="460"/>
      <c r="J967" s="460"/>
      <c r="K967" s="460"/>
      <c r="L967" s="460"/>
      <c r="M967" s="460"/>
      <c r="N967" s="460"/>
      <c r="O967" s="645"/>
      <c r="P967" s="460"/>
      <c r="Q967" s="460"/>
      <c r="R967" s="460"/>
      <c r="S967" s="645"/>
      <c r="T967" s="460"/>
      <c r="U967" s="460"/>
    </row>
    <row r="968">
      <c r="A968" s="460"/>
      <c r="B968" s="460"/>
      <c r="C968" s="460"/>
      <c r="D968" s="460"/>
      <c r="E968" s="460"/>
      <c r="F968" s="460"/>
      <c r="G968" s="460"/>
      <c r="H968" s="460"/>
      <c r="I968" s="460"/>
      <c r="J968" s="460"/>
      <c r="K968" s="460"/>
      <c r="L968" s="460"/>
      <c r="M968" s="460"/>
      <c r="N968" s="460"/>
      <c r="O968" s="645"/>
      <c r="P968" s="460"/>
      <c r="Q968" s="460"/>
      <c r="R968" s="460"/>
      <c r="S968" s="645"/>
      <c r="T968" s="460"/>
      <c r="U968" s="460"/>
    </row>
    <row r="969">
      <c r="A969" s="460"/>
      <c r="B969" s="460"/>
      <c r="C969" s="460"/>
      <c r="D969" s="460"/>
      <c r="E969" s="460"/>
      <c r="F969" s="460"/>
      <c r="G969" s="460"/>
      <c r="H969" s="460"/>
      <c r="I969" s="460"/>
      <c r="J969" s="460"/>
      <c r="K969" s="460"/>
      <c r="L969" s="460"/>
      <c r="M969" s="460"/>
      <c r="N969" s="460"/>
      <c r="O969" s="645"/>
      <c r="P969" s="460"/>
      <c r="Q969" s="460"/>
      <c r="R969" s="460"/>
      <c r="S969" s="645"/>
      <c r="T969" s="460"/>
      <c r="U969" s="460"/>
    </row>
    <row r="970">
      <c r="A970" s="460"/>
      <c r="B970" s="460"/>
      <c r="C970" s="460"/>
      <c r="D970" s="460"/>
      <c r="E970" s="460"/>
      <c r="F970" s="460"/>
      <c r="G970" s="460"/>
      <c r="H970" s="460"/>
      <c r="I970" s="460"/>
      <c r="J970" s="460"/>
      <c r="K970" s="460"/>
      <c r="L970" s="460"/>
      <c r="M970" s="460"/>
      <c r="N970" s="460"/>
      <c r="O970" s="645"/>
      <c r="P970" s="460"/>
      <c r="Q970" s="460"/>
      <c r="R970" s="460"/>
      <c r="S970" s="645"/>
      <c r="T970" s="460"/>
      <c r="U970" s="460"/>
    </row>
    <row r="971">
      <c r="A971" s="460"/>
      <c r="B971" s="460"/>
      <c r="C971" s="460"/>
      <c r="D971" s="460"/>
      <c r="E971" s="460"/>
      <c r="F971" s="460"/>
      <c r="G971" s="460"/>
      <c r="H971" s="460"/>
      <c r="I971" s="460"/>
      <c r="J971" s="460"/>
      <c r="K971" s="460"/>
      <c r="L971" s="460"/>
      <c r="M971" s="460"/>
      <c r="N971" s="460"/>
      <c r="O971" s="645"/>
      <c r="P971" s="460"/>
      <c r="Q971" s="460"/>
      <c r="R971" s="460"/>
      <c r="S971" s="645"/>
      <c r="T971" s="460"/>
      <c r="U971" s="460"/>
    </row>
    <row r="972">
      <c r="A972" s="460"/>
      <c r="B972" s="460"/>
      <c r="C972" s="460"/>
      <c r="D972" s="460"/>
      <c r="E972" s="460"/>
      <c r="F972" s="460"/>
      <c r="G972" s="460"/>
      <c r="H972" s="460"/>
      <c r="I972" s="460"/>
      <c r="J972" s="460"/>
      <c r="K972" s="460"/>
      <c r="L972" s="460"/>
      <c r="M972" s="460"/>
      <c r="N972" s="460"/>
      <c r="O972" s="645"/>
      <c r="P972" s="460"/>
      <c r="Q972" s="460"/>
      <c r="R972" s="460"/>
      <c r="S972" s="645"/>
      <c r="T972" s="460"/>
      <c r="U972" s="460"/>
    </row>
    <row r="973">
      <c r="A973" s="460"/>
      <c r="B973" s="460"/>
      <c r="C973" s="460"/>
      <c r="D973" s="460"/>
      <c r="E973" s="460"/>
      <c r="F973" s="460"/>
      <c r="G973" s="460"/>
      <c r="H973" s="460"/>
      <c r="I973" s="460"/>
      <c r="J973" s="460"/>
      <c r="K973" s="460"/>
      <c r="L973" s="460"/>
      <c r="M973" s="460"/>
      <c r="N973" s="460"/>
      <c r="O973" s="645"/>
      <c r="P973" s="460"/>
      <c r="Q973" s="460"/>
      <c r="R973" s="460"/>
      <c r="S973" s="645"/>
      <c r="T973" s="460"/>
      <c r="U973" s="460"/>
    </row>
    <row r="974">
      <c r="A974" s="460"/>
      <c r="B974" s="460"/>
      <c r="C974" s="460"/>
      <c r="D974" s="460"/>
      <c r="E974" s="460"/>
      <c r="F974" s="460"/>
      <c r="G974" s="460"/>
      <c r="H974" s="460"/>
      <c r="I974" s="460"/>
      <c r="J974" s="460"/>
      <c r="K974" s="460"/>
      <c r="L974" s="460"/>
      <c r="M974" s="460"/>
      <c r="N974" s="460"/>
      <c r="O974" s="645"/>
      <c r="P974" s="460"/>
      <c r="Q974" s="460"/>
      <c r="R974" s="460"/>
      <c r="S974" s="645"/>
      <c r="T974" s="460"/>
      <c r="U974" s="460"/>
    </row>
    <row r="975">
      <c r="A975" s="460"/>
      <c r="B975" s="460"/>
      <c r="C975" s="460"/>
      <c r="D975" s="460"/>
      <c r="E975" s="460"/>
      <c r="F975" s="460"/>
      <c r="G975" s="460"/>
      <c r="H975" s="460"/>
      <c r="I975" s="460"/>
      <c r="J975" s="460"/>
      <c r="K975" s="460"/>
      <c r="L975" s="460"/>
      <c r="M975" s="460"/>
      <c r="N975" s="460"/>
      <c r="O975" s="645"/>
      <c r="P975" s="460"/>
      <c r="Q975" s="460"/>
      <c r="R975" s="460"/>
      <c r="S975" s="645"/>
      <c r="T975" s="460"/>
      <c r="U975" s="460"/>
    </row>
    <row r="976">
      <c r="A976" s="460"/>
      <c r="B976" s="460"/>
      <c r="C976" s="460"/>
      <c r="D976" s="460"/>
      <c r="E976" s="460"/>
      <c r="F976" s="460"/>
      <c r="G976" s="460"/>
      <c r="H976" s="460"/>
      <c r="I976" s="460"/>
      <c r="J976" s="460"/>
      <c r="K976" s="460"/>
      <c r="L976" s="460"/>
      <c r="M976" s="460"/>
      <c r="N976" s="460"/>
      <c r="O976" s="645"/>
      <c r="P976" s="460"/>
      <c r="Q976" s="460"/>
      <c r="R976" s="460"/>
      <c r="S976" s="645"/>
      <c r="T976" s="460"/>
      <c r="U976" s="460"/>
    </row>
    <row r="977">
      <c r="A977" s="460"/>
      <c r="B977" s="460"/>
      <c r="C977" s="460"/>
      <c r="D977" s="460"/>
      <c r="E977" s="460"/>
      <c r="F977" s="460"/>
      <c r="G977" s="460"/>
      <c r="H977" s="460"/>
      <c r="I977" s="460"/>
      <c r="J977" s="460"/>
      <c r="K977" s="460"/>
      <c r="L977" s="460"/>
      <c r="M977" s="460"/>
      <c r="N977" s="460"/>
      <c r="O977" s="645"/>
      <c r="P977" s="460"/>
      <c r="Q977" s="460"/>
      <c r="R977" s="460"/>
      <c r="S977" s="645"/>
      <c r="T977" s="460"/>
      <c r="U977" s="460"/>
    </row>
    <row r="978">
      <c r="A978" s="460"/>
      <c r="B978" s="460"/>
      <c r="C978" s="460"/>
      <c r="D978" s="460"/>
      <c r="E978" s="460"/>
      <c r="F978" s="460"/>
      <c r="G978" s="460"/>
      <c r="H978" s="460"/>
      <c r="I978" s="460"/>
      <c r="J978" s="460"/>
      <c r="K978" s="460"/>
      <c r="L978" s="460"/>
      <c r="M978" s="460"/>
      <c r="N978" s="460"/>
      <c r="O978" s="645"/>
      <c r="P978" s="460"/>
      <c r="Q978" s="460"/>
      <c r="R978" s="460"/>
      <c r="S978" s="645"/>
      <c r="T978" s="460"/>
      <c r="U978" s="460"/>
    </row>
    <row r="979">
      <c r="A979" s="460"/>
      <c r="B979" s="460"/>
      <c r="C979" s="460"/>
      <c r="D979" s="460"/>
      <c r="E979" s="460"/>
      <c r="F979" s="460"/>
      <c r="G979" s="460"/>
      <c r="H979" s="460"/>
      <c r="I979" s="460"/>
      <c r="J979" s="460"/>
      <c r="K979" s="460"/>
      <c r="L979" s="460"/>
      <c r="M979" s="460"/>
      <c r="N979" s="460"/>
      <c r="O979" s="645"/>
      <c r="P979" s="460"/>
      <c r="Q979" s="460"/>
      <c r="R979" s="460"/>
      <c r="S979" s="645"/>
      <c r="T979" s="460"/>
      <c r="U979" s="460"/>
    </row>
    <row r="980">
      <c r="A980" s="460"/>
      <c r="B980" s="460"/>
      <c r="C980" s="460"/>
      <c r="D980" s="460"/>
      <c r="E980" s="460"/>
      <c r="F980" s="460"/>
      <c r="G980" s="460"/>
      <c r="H980" s="460"/>
      <c r="I980" s="460"/>
      <c r="J980" s="460"/>
      <c r="K980" s="460"/>
      <c r="L980" s="460"/>
      <c r="M980" s="460"/>
      <c r="N980" s="460"/>
      <c r="O980" s="645"/>
      <c r="P980" s="460"/>
      <c r="Q980" s="460"/>
      <c r="R980" s="460"/>
      <c r="S980" s="645"/>
      <c r="T980" s="460"/>
      <c r="U980" s="460"/>
    </row>
    <row r="981">
      <c r="A981" s="460"/>
      <c r="B981" s="460"/>
      <c r="C981" s="460"/>
      <c r="D981" s="460"/>
      <c r="E981" s="460"/>
      <c r="F981" s="460"/>
      <c r="G981" s="460"/>
      <c r="H981" s="460"/>
      <c r="I981" s="460"/>
      <c r="J981" s="460"/>
      <c r="K981" s="460"/>
      <c r="L981" s="460"/>
      <c r="M981" s="460"/>
      <c r="N981" s="460"/>
      <c r="O981" s="645"/>
      <c r="P981" s="460"/>
      <c r="Q981" s="460"/>
      <c r="R981" s="460"/>
      <c r="S981" s="645"/>
      <c r="T981" s="460"/>
      <c r="U981" s="460"/>
    </row>
    <row r="982">
      <c r="A982" s="460"/>
      <c r="B982" s="460"/>
      <c r="C982" s="460"/>
      <c r="D982" s="460"/>
      <c r="E982" s="460"/>
      <c r="F982" s="460"/>
      <c r="G982" s="460"/>
      <c r="H982" s="460"/>
      <c r="I982" s="460"/>
      <c r="J982" s="460"/>
      <c r="K982" s="460"/>
      <c r="L982" s="460"/>
      <c r="M982" s="460"/>
      <c r="N982" s="460"/>
      <c r="O982" s="645"/>
      <c r="P982" s="460"/>
      <c r="Q982" s="460"/>
      <c r="R982" s="460"/>
      <c r="S982" s="645"/>
      <c r="T982" s="460"/>
      <c r="U982" s="460"/>
    </row>
    <row r="983">
      <c r="A983" s="460"/>
      <c r="B983" s="460"/>
      <c r="C983" s="460"/>
      <c r="D983" s="460"/>
      <c r="E983" s="460"/>
      <c r="F983" s="460"/>
      <c r="G983" s="460"/>
      <c r="H983" s="460"/>
      <c r="I983" s="460"/>
      <c r="J983" s="460"/>
      <c r="K983" s="460"/>
      <c r="L983" s="460"/>
      <c r="M983" s="460"/>
      <c r="N983" s="460"/>
      <c r="O983" s="645"/>
      <c r="P983" s="460"/>
      <c r="Q983" s="460"/>
      <c r="R983" s="460"/>
      <c r="S983" s="645"/>
      <c r="T983" s="460"/>
      <c r="U983" s="460"/>
    </row>
    <row r="984">
      <c r="A984" s="460"/>
      <c r="B984" s="460"/>
      <c r="C984" s="460"/>
      <c r="D984" s="460"/>
      <c r="E984" s="460"/>
      <c r="F984" s="460"/>
      <c r="G984" s="460"/>
      <c r="H984" s="460"/>
      <c r="I984" s="460"/>
      <c r="J984" s="460"/>
      <c r="K984" s="460"/>
      <c r="L984" s="460"/>
      <c r="M984" s="460"/>
      <c r="N984" s="460"/>
      <c r="O984" s="645"/>
      <c r="P984" s="460"/>
      <c r="Q984" s="460"/>
      <c r="R984" s="460"/>
      <c r="S984" s="645"/>
      <c r="T984" s="460"/>
      <c r="U984" s="460"/>
    </row>
    <row r="985">
      <c r="A985" s="460"/>
      <c r="B985" s="460"/>
      <c r="C985" s="460"/>
      <c r="D985" s="460"/>
      <c r="E985" s="460"/>
      <c r="F985" s="460"/>
      <c r="G985" s="460"/>
      <c r="H985" s="460"/>
      <c r="I985" s="460"/>
      <c r="J985" s="460"/>
      <c r="K985" s="460"/>
      <c r="L985" s="460"/>
      <c r="M985" s="460"/>
      <c r="N985" s="460"/>
      <c r="O985" s="645"/>
      <c r="P985" s="460"/>
      <c r="Q985" s="460"/>
      <c r="R985" s="460"/>
      <c r="S985" s="645"/>
      <c r="T985" s="460"/>
      <c r="U985" s="460"/>
    </row>
    <row r="986">
      <c r="A986" s="460"/>
      <c r="B986" s="460"/>
      <c r="C986" s="460"/>
      <c r="D986" s="460"/>
      <c r="E986" s="460"/>
      <c r="F986" s="460"/>
      <c r="G986" s="460"/>
      <c r="H986" s="460"/>
      <c r="I986" s="460"/>
      <c r="J986" s="460"/>
      <c r="K986" s="460"/>
      <c r="L986" s="460"/>
      <c r="M986" s="460"/>
      <c r="N986" s="460"/>
      <c r="O986" s="645"/>
      <c r="P986" s="460"/>
      <c r="Q986" s="460"/>
      <c r="R986" s="460"/>
      <c r="S986" s="645"/>
      <c r="T986" s="460"/>
      <c r="U986" s="460"/>
    </row>
    <row r="987">
      <c r="A987" s="460"/>
      <c r="B987" s="460"/>
      <c r="C987" s="460"/>
      <c r="D987" s="460"/>
      <c r="E987" s="460"/>
      <c r="F987" s="460"/>
      <c r="G987" s="460"/>
      <c r="H987" s="460"/>
      <c r="I987" s="460"/>
      <c r="J987" s="460"/>
      <c r="K987" s="460"/>
      <c r="L987" s="460"/>
      <c r="M987" s="460"/>
      <c r="N987" s="460"/>
      <c r="O987" s="645"/>
      <c r="P987" s="460"/>
      <c r="Q987" s="460"/>
      <c r="R987" s="460"/>
      <c r="S987" s="645"/>
      <c r="T987" s="460"/>
      <c r="U987" s="460"/>
    </row>
    <row r="988">
      <c r="A988" s="460"/>
      <c r="B988" s="460"/>
      <c r="C988" s="460"/>
      <c r="D988" s="460"/>
      <c r="E988" s="460"/>
      <c r="F988" s="460"/>
      <c r="G988" s="460"/>
      <c r="H988" s="460"/>
      <c r="I988" s="460"/>
      <c r="J988" s="460"/>
      <c r="K988" s="460"/>
      <c r="L988" s="460"/>
      <c r="M988" s="460"/>
      <c r="N988" s="460"/>
      <c r="O988" s="645"/>
      <c r="P988" s="460"/>
      <c r="Q988" s="460"/>
      <c r="R988" s="460"/>
      <c r="S988" s="645"/>
      <c r="T988" s="460"/>
      <c r="U988" s="460"/>
    </row>
    <row r="989">
      <c r="A989" s="460"/>
      <c r="B989" s="460"/>
      <c r="C989" s="460"/>
      <c r="D989" s="460"/>
      <c r="E989" s="460"/>
      <c r="F989" s="460"/>
      <c r="G989" s="460"/>
      <c r="H989" s="460"/>
      <c r="I989" s="460"/>
      <c r="J989" s="460"/>
      <c r="K989" s="460"/>
      <c r="L989" s="460"/>
      <c r="M989" s="460"/>
      <c r="N989" s="460"/>
      <c r="O989" s="645"/>
      <c r="P989" s="460"/>
      <c r="Q989" s="460"/>
      <c r="R989" s="460"/>
      <c r="S989" s="645"/>
      <c r="T989" s="460"/>
      <c r="U989" s="460"/>
    </row>
    <row r="990">
      <c r="A990" s="460"/>
      <c r="B990" s="460"/>
      <c r="C990" s="460"/>
      <c r="D990" s="460"/>
      <c r="E990" s="460"/>
      <c r="F990" s="460"/>
      <c r="G990" s="460"/>
      <c r="H990" s="460"/>
      <c r="I990" s="460"/>
      <c r="J990" s="460"/>
      <c r="K990" s="460"/>
      <c r="L990" s="460"/>
      <c r="M990" s="460"/>
      <c r="N990" s="460"/>
      <c r="O990" s="645"/>
      <c r="P990" s="460"/>
      <c r="Q990" s="460"/>
      <c r="R990" s="460"/>
      <c r="S990" s="645"/>
      <c r="T990" s="460"/>
      <c r="U990" s="460"/>
    </row>
    <row r="991">
      <c r="A991" s="460"/>
      <c r="B991" s="460"/>
      <c r="C991" s="460"/>
      <c r="D991" s="460"/>
      <c r="E991" s="460"/>
      <c r="F991" s="460"/>
      <c r="G991" s="460"/>
      <c r="H991" s="460"/>
      <c r="I991" s="460"/>
      <c r="J991" s="460"/>
      <c r="K991" s="460"/>
      <c r="L991" s="460"/>
      <c r="M991" s="460"/>
      <c r="N991" s="460"/>
      <c r="O991" s="645"/>
      <c r="P991" s="460"/>
      <c r="Q991" s="460"/>
      <c r="R991" s="460"/>
      <c r="S991" s="645"/>
      <c r="T991" s="460"/>
      <c r="U991" s="460"/>
    </row>
  </sheetData>
  <customSheetViews>
    <customSheetView guid="{71623A15-00CB-4385-B295-F9950A45FB02}" filter="1" showAutoFilter="1">
      <autoFilter ref="$A$1:$U$991">
        <filterColumn colId="3">
          <filters>
            <filter val="Reference Learning Mobile App"/>
          </filters>
        </filterColumn>
        <filterColumn colId="17">
          <filters blank="1"/>
        </filterColumn>
      </autoFilter>
    </customSheetView>
    <customSheetView guid="{9E811A48-C3E3-4F30-80ED-825CFE84A008}" filter="1" showAutoFilter="1">
      <autoFilter ref="$A$1:$U$991">
        <filterColumn colId="17">
          <filters blank="1">
            <filter val="Pass"/>
          </filters>
        </filterColumn>
      </autoFilter>
    </customSheetView>
    <customSheetView guid="{832DCCDB-70E2-4AC1-96BE-BF5A193CF13A}" filter="1" showAutoFilter="1">
      <autoFilter ref="$A$1:$U$991">
        <filterColumn colId="3">
          <filters>
            <filter val="Reference Learning Desktop App"/>
          </filters>
        </filterColumn>
        <filterColumn colId="17">
          <filters>
            <filter val="NA"/>
          </filters>
        </filterColumn>
      </autoFilter>
    </customSheetView>
    <customSheetView guid="{672E6248-8FE7-45E8-9FF7-4289C71F371A}" filter="1" showAutoFilter="1">
      <autoFilter ref="$A$1:$U$390">
        <filterColumn colId="3">
          <filters>
            <filter val="Reference Learning Web App"/>
          </filters>
        </filterColumn>
        <filterColumn colId="17">
          <filters blank="1"/>
        </filterColumn>
      </autoFilter>
    </customSheetView>
    <customSheetView guid="{8B8A269F-BAF6-48B0-A17F-2AEAD9F8456E}" filter="1" showAutoFilter="1">
      <autoFilter ref="$A$1:$U$390">
        <filterColumn colId="17">
          <filters/>
        </filterColumn>
      </autoFilter>
    </customSheetView>
    <customSheetView guid="{E4C229AE-E1FF-4717-B95C-882C9AE147D4}" filter="1" showAutoFilter="1">
      <autoFilter ref="$A$1:$U$390">
        <filterColumn colId="17">
          <filters/>
        </filterColumn>
      </autoFilter>
    </customSheetView>
    <customSheetView guid="{C8EF618B-0D4B-4E2C-8D18-DB5A72120C6C}" filter="1" showAutoFilter="1">
      <autoFilter ref="$A$1:$U$991">
        <filterColumn colId="17">
          <filters/>
        </filterColumn>
      </autoFilter>
    </customSheetView>
    <customSheetView guid="{2E4A647F-8EF7-4AC1-A470-93FEF1189896}" filter="1" showAutoFilter="1">
      <autoFilter ref="$A$1:$U$390">
        <filterColumn colId="3">
          <filters>
            <filter val="Reference Learning Desktop App"/>
          </filters>
        </filterColumn>
        <filterColumn colId="17">
          <filters blank="1"/>
        </filterColumn>
      </autoFilter>
    </customSheetView>
    <customSheetView guid="{765B0A27-960D-4C8D-94E2-1035F77422DE}" filter="1" showAutoFilter="1">
      <autoFilter ref="$A$1:$U$390">
        <filterColumn colId="5">
          <filters blank="1">
            <filter val="P1"/>
          </filters>
        </filterColumn>
        <filterColumn colId="3">
          <filters blank="1">
            <filter val="Reference Learning Web App"/>
          </filters>
        </filterColumn>
      </autoFilter>
    </customSheetView>
    <customSheetView guid="{F3606F98-A720-4C0C-867F-6272E1163452}" filter="1" showAutoFilter="1">
      <autoFilter ref="$A$1:$U$390">
        <filterColumn colId="5">
          <filters blank="1">
            <filter val="P1"/>
          </filters>
        </filterColumn>
        <filterColumn colId="3">
          <filters blank="1">
            <filter val="Reference Learning Web App"/>
          </filters>
        </filterColumn>
        <filterColumn colId="17">
          <filters blank="1">
            <filter val="NA"/>
          </filters>
        </filterColumn>
      </autoFilter>
    </customSheetView>
    <customSheetView guid="{7A84FBA6-27E8-4412-99CF-49ADC8AEBC27}" filter="1" showAutoFilter="1">
      <autoFilter ref="$A$1:$U$390">
        <filterColumn colId="3">
          <filters blank="1">
            <filter val="Reference Learning Web App"/>
          </filters>
        </filterColumn>
        <filterColumn colId="17">
          <filters blank="1"/>
        </filterColumn>
      </autoFilter>
    </customSheetView>
    <customSheetView guid="{2F19E93E-B2C0-4AB2-8F1C-EB721562D28D}" filter="1" showAutoFilter="1">
      <autoFilter ref="$A$1:$U$991">
        <filterColumn colId="13">
          <filters blank="1"/>
        </filterColumn>
      </autoFilter>
    </customSheetView>
    <customSheetView guid="{BF1A60A3-266E-49C5-992A-6E5B61B0C431}" filter="1" showAutoFilter="1">
      <autoFilter ref="$A$1:$U$390">
        <filterColumn colId="3">
          <filters blank="1">
            <filter val="Reference Learning Web App"/>
          </filters>
        </filterColumn>
        <filterColumn colId="13">
          <filters blank="1"/>
        </filterColumn>
      </autoFilter>
    </customSheetView>
  </customSheetViews>
  <dataValidations>
    <dataValidation type="list" allowBlank="1" showErrorMessage="1" sqref="D2:D332">
      <formula1>"Reference Learning Desktop App,Reference Learning Web App,Reference Learning Mobile App"</formula1>
    </dataValidation>
    <dataValidation type="list" allowBlank="1" showErrorMessage="1" sqref="Q2:Q143 Q145:Q149 Q151:Q178 Q180:Q267 Q280:Q284 Q286:Q305 Q313 Q319:Q321 Q324:Q325 Q327:Q332">
      <formula1>"Manjula,Namrata,Naveen,Poornima,Priya,Raghavendira,Automation Execution1,Automation Execution2"</formula1>
    </dataValidation>
    <dataValidation type="list" allowBlank="1" showErrorMessage="1" sqref="T2:T332">
      <formula1>"Deprecated,Known Bug"</formula1>
    </dataValidation>
    <dataValidation type="list" allowBlank="1" showErrorMessage="1" sqref="O2:P143 O145:P149 O151:P178 O180:P332">
      <formula1>"22/04/2022,23/04/2024,24/04/2024,25/04/2024,29/04/2024,30/04/2024,02/05/2024,03/05/2024,02/05/2024,03/05/2024,08/05/2024,09/05/2024,10/05/2024,13/05/2024,14/05/2024,22/05/2024,25/06/2024"</formula1>
    </dataValidation>
    <dataValidation type="list" allowBlank="1" showErrorMessage="1" sqref="F2:F332">
      <formula1>"P1,P2"</formula1>
    </dataValidation>
    <dataValidation type="list" allowBlank="1" showErrorMessage="1" sqref="H2:H332">
      <formula1>"CC,ETB,TPD,UO"</formula1>
    </dataValidation>
    <dataValidation type="list" allowBlank="1" showErrorMessage="1" sqref="R2:R277 R278:S278 R279:R332">
      <formula1>"Pass,Fail,NA,Blocked"</formula1>
    </dataValidation>
    <dataValidation type="list" allowBlank="1" showErrorMessage="1" sqref="Q144 Q150 Q179 Q268:Q279 Q285 Q306:Q312 Q314:Q318 Q322:Q323 Q326">
      <formula1>"Automation Execution 1,Automation Execution 2,Manjula,Namrata,Naveen,Poornima,Priya,Raghavendira"</formula1>
    </dataValidation>
    <dataValidation type="list" allowBlank="1" showErrorMessage="1" sqref="G2:G332">
      <formula1>"Already Automated,Cannot be Automated,Pending feasibility,To be automated"</formula1>
    </dataValidation>
    <dataValidation type="list" allowBlank="1" showErrorMessage="1" sqref="O144:P144 O150:P150 O179:P179">
      <formula1>"22/04/2022,23/04/2024,24/04/2024,25/04/2024,29/04/2024,30/04/2024,02/05/2024,03/05/2024,06/05/2024,07/05/2024,08/05/2024,09/05/2024,10/05/2024"</formula1>
    </dataValidation>
  </dataValidations>
  <hyperlinks>
    <hyperlink r:id="rId1" ref="S29"/>
    <hyperlink r:id="rId2" ref="B56"/>
    <hyperlink r:id="rId3" ref="B66"/>
    <hyperlink r:id="rId4" ref="B73"/>
    <hyperlink r:id="rId5" ref="B80"/>
    <hyperlink r:id="rId6" ref="B82"/>
    <hyperlink r:id="rId7" ref="B85"/>
    <hyperlink r:id="rId8" ref="B86"/>
    <hyperlink r:id="rId9" ref="B91"/>
    <hyperlink r:id="rId10" ref="B107"/>
    <hyperlink r:id="rId11" ref="B141"/>
    <hyperlink r:id="rId12" ref="B144"/>
    <hyperlink r:id="rId13" ref="S158"/>
    <hyperlink r:id="rId14" ref="S167"/>
    <hyperlink r:id="rId15" ref="B208"/>
    <hyperlink r:id="rId16" ref="S238"/>
    <hyperlink r:id="rId17" ref="B266"/>
    <hyperlink r:id="rId18" ref="B295"/>
    <hyperlink r:id="rId19" ref="B297"/>
    <hyperlink r:id="rId20" ref="S325"/>
    <hyperlink r:id="rId21" ref="S328"/>
  </hyperlinks>
  <drawing r:id="rId22"/>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0.5"/>
    <col customWidth="1" min="2" max="2" width="9.63"/>
    <col customWidth="1" min="4" max="4" width="15.75"/>
    <col customWidth="1" min="9" max="9" width="30.88"/>
    <col customWidth="1" min="10" max="10" width="23.63"/>
    <col customWidth="1" min="11" max="11" width="26.25"/>
    <col customWidth="1" min="12" max="13" width="27.75"/>
    <col customWidth="1" min="14" max="15" width="13.88"/>
    <col customWidth="1" min="16" max="16" width="14.0"/>
    <col customWidth="1" min="17" max="17" width="14.38"/>
  </cols>
  <sheetData>
    <row r="1">
      <c r="A1" s="511" t="s">
        <v>2236</v>
      </c>
      <c r="B1" s="511" t="s">
        <v>2237</v>
      </c>
      <c r="C1" s="511" t="s">
        <v>2238</v>
      </c>
      <c r="D1" s="511" t="s">
        <v>2239</v>
      </c>
      <c r="E1" s="511" t="s">
        <v>2240</v>
      </c>
      <c r="F1" s="511" t="s">
        <v>2241</v>
      </c>
      <c r="G1" s="511" t="s">
        <v>451</v>
      </c>
      <c r="H1" s="511" t="s">
        <v>2243</v>
      </c>
      <c r="I1" s="511" t="s">
        <v>2244</v>
      </c>
      <c r="J1" s="511" t="s">
        <v>2245</v>
      </c>
      <c r="K1" s="511" t="s">
        <v>454</v>
      </c>
      <c r="L1" s="511" t="s">
        <v>2246</v>
      </c>
      <c r="M1" s="511" t="s">
        <v>2247</v>
      </c>
      <c r="N1" s="511" t="s">
        <v>456</v>
      </c>
      <c r="O1" s="512" t="s">
        <v>5055</v>
      </c>
      <c r="P1" s="511" t="s">
        <v>457</v>
      </c>
      <c r="Q1" s="511" t="s">
        <v>458</v>
      </c>
      <c r="R1" s="511" t="s">
        <v>78</v>
      </c>
      <c r="S1" s="511" t="s">
        <v>460</v>
      </c>
      <c r="T1" s="511" t="s">
        <v>462</v>
      </c>
      <c r="U1" s="511" t="s">
        <v>2251</v>
      </c>
    </row>
    <row r="2">
      <c r="A2" s="513" t="s">
        <v>1412</v>
      </c>
      <c r="B2" s="514"/>
      <c r="C2" s="514"/>
      <c r="D2" s="513" t="s">
        <v>296</v>
      </c>
      <c r="E2" s="513" t="s">
        <v>28</v>
      </c>
      <c r="F2" s="513" t="s">
        <v>11</v>
      </c>
      <c r="G2" s="514" t="s">
        <v>465</v>
      </c>
      <c r="H2" s="533" t="s">
        <v>1646</v>
      </c>
      <c r="I2" s="515" t="s">
        <v>10789</v>
      </c>
      <c r="J2" s="514" t="s">
        <v>5123</v>
      </c>
      <c r="K2" s="515" t="s">
        <v>10790</v>
      </c>
      <c r="L2" s="515" t="s">
        <v>10791</v>
      </c>
      <c r="M2" s="514"/>
      <c r="N2" s="514" t="s">
        <v>10792</v>
      </c>
      <c r="O2" s="514"/>
      <c r="P2" s="515" t="s">
        <v>1026</v>
      </c>
      <c r="Q2" s="515" t="s">
        <v>471</v>
      </c>
      <c r="R2" s="515" t="s">
        <v>95</v>
      </c>
      <c r="S2" s="514"/>
      <c r="T2" s="514"/>
      <c r="U2" s="514" t="s">
        <v>2546</v>
      </c>
    </row>
    <row r="3">
      <c r="A3" s="513" t="s">
        <v>1418</v>
      </c>
      <c r="B3" s="514"/>
      <c r="C3" s="514"/>
      <c r="D3" s="513" t="s">
        <v>296</v>
      </c>
      <c r="E3" s="513" t="s">
        <v>28</v>
      </c>
      <c r="F3" s="513" t="s">
        <v>12</v>
      </c>
      <c r="G3" s="514" t="s">
        <v>465</v>
      </c>
      <c r="H3" s="533" t="s">
        <v>1646</v>
      </c>
      <c r="I3" s="514" t="s">
        <v>10793</v>
      </c>
      <c r="J3" s="514" t="s">
        <v>5123</v>
      </c>
      <c r="K3" s="514" t="s">
        <v>10794</v>
      </c>
      <c r="L3" s="515" t="s">
        <v>10795</v>
      </c>
      <c r="M3" s="514"/>
      <c r="N3" s="514" t="s">
        <v>10796</v>
      </c>
      <c r="O3" s="514"/>
      <c r="P3" s="515" t="s">
        <v>1026</v>
      </c>
      <c r="Q3" s="515" t="s">
        <v>471</v>
      </c>
      <c r="R3" s="515" t="s">
        <v>95</v>
      </c>
      <c r="S3" s="514"/>
      <c r="T3" s="514"/>
      <c r="U3" s="514" t="s">
        <v>2546</v>
      </c>
    </row>
    <row r="4">
      <c r="A4" s="513" t="s">
        <v>1424</v>
      </c>
      <c r="B4" s="514"/>
      <c r="C4" s="514"/>
      <c r="D4" s="513" t="s">
        <v>296</v>
      </c>
      <c r="E4" s="513" t="s">
        <v>28</v>
      </c>
      <c r="F4" s="513" t="s">
        <v>12</v>
      </c>
      <c r="G4" s="514" t="s">
        <v>465</v>
      </c>
      <c r="H4" s="513" t="s">
        <v>28</v>
      </c>
      <c r="I4" s="514" t="s">
        <v>10797</v>
      </c>
      <c r="J4" s="514" t="s">
        <v>5123</v>
      </c>
      <c r="K4" s="514" t="s">
        <v>10798</v>
      </c>
      <c r="L4" s="515" t="s">
        <v>10799</v>
      </c>
      <c r="M4" s="514"/>
      <c r="N4" s="514" t="s">
        <v>5219</v>
      </c>
      <c r="O4" s="514"/>
      <c r="P4" s="515" t="s">
        <v>1026</v>
      </c>
      <c r="Q4" s="515" t="s">
        <v>471</v>
      </c>
      <c r="R4" s="515" t="s">
        <v>95</v>
      </c>
      <c r="S4" s="514"/>
      <c r="T4" s="514"/>
      <c r="U4" s="514"/>
    </row>
    <row r="5">
      <c r="A5" s="513" t="s">
        <v>1429</v>
      </c>
      <c r="B5" s="513" t="s">
        <v>10800</v>
      </c>
      <c r="C5" s="514"/>
      <c r="D5" s="513" t="s">
        <v>296</v>
      </c>
      <c r="E5" s="513" t="s">
        <v>28</v>
      </c>
      <c r="F5" s="513" t="s">
        <v>12</v>
      </c>
      <c r="G5" s="514" t="s">
        <v>465</v>
      </c>
      <c r="H5" s="513" t="s">
        <v>5121</v>
      </c>
      <c r="I5" s="514" t="s">
        <v>10801</v>
      </c>
      <c r="J5" s="514" t="s">
        <v>10802</v>
      </c>
      <c r="K5" s="514" t="s">
        <v>10803</v>
      </c>
      <c r="L5" s="514" t="s">
        <v>10804</v>
      </c>
      <c r="M5" s="514"/>
      <c r="N5" s="525" t="s">
        <v>5126</v>
      </c>
      <c r="O5" s="525"/>
      <c r="P5" s="515" t="s">
        <v>1026</v>
      </c>
      <c r="Q5" s="515" t="s">
        <v>471</v>
      </c>
      <c r="R5" s="515" t="s">
        <v>95</v>
      </c>
      <c r="S5" s="514"/>
      <c r="T5" s="514"/>
      <c r="U5" s="514"/>
    </row>
    <row r="6">
      <c r="A6" s="513" t="s">
        <v>1435</v>
      </c>
      <c r="B6" s="513" t="s">
        <v>8931</v>
      </c>
      <c r="C6" s="513" t="s">
        <v>3353</v>
      </c>
      <c r="D6" s="513" t="s">
        <v>296</v>
      </c>
      <c r="E6" s="513" t="s">
        <v>28</v>
      </c>
      <c r="F6" s="513" t="s">
        <v>12</v>
      </c>
      <c r="G6" s="514" t="s">
        <v>465</v>
      </c>
      <c r="H6" s="513" t="s">
        <v>2267</v>
      </c>
      <c r="I6" s="514" t="s">
        <v>10805</v>
      </c>
      <c r="J6" s="514" t="s">
        <v>10806</v>
      </c>
      <c r="K6" s="514" t="s">
        <v>10807</v>
      </c>
      <c r="L6" s="514" t="s">
        <v>10808</v>
      </c>
      <c r="M6" s="514"/>
      <c r="N6" s="514" t="s">
        <v>10809</v>
      </c>
      <c r="O6" s="514"/>
      <c r="P6" s="515" t="s">
        <v>1026</v>
      </c>
      <c r="Q6" s="515" t="s">
        <v>471</v>
      </c>
      <c r="R6" s="515" t="s">
        <v>95</v>
      </c>
      <c r="S6" s="514"/>
      <c r="T6" s="514"/>
      <c r="U6" s="514" t="s">
        <v>2546</v>
      </c>
    </row>
    <row r="7">
      <c r="A7" s="513" t="s">
        <v>1440</v>
      </c>
      <c r="B7" s="516" t="s">
        <v>8931</v>
      </c>
      <c r="C7" s="513" t="s">
        <v>3353</v>
      </c>
      <c r="D7" s="513" t="s">
        <v>296</v>
      </c>
      <c r="E7" s="513" t="s">
        <v>28</v>
      </c>
      <c r="F7" s="513" t="s">
        <v>12</v>
      </c>
      <c r="G7" s="514" t="s">
        <v>465</v>
      </c>
      <c r="H7" s="513" t="s">
        <v>2267</v>
      </c>
      <c r="I7" s="514" t="s">
        <v>10810</v>
      </c>
      <c r="J7" s="514" t="s">
        <v>10806</v>
      </c>
      <c r="K7" s="514" t="s">
        <v>10807</v>
      </c>
      <c r="L7" s="514" t="s">
        <v>10811</v>
      </c>
      <c r="M7" s="514"/>
      <c r="N7" s="514" t="s">
        <v>10812</v>
      </c>
      <c r="O7" s="514"/>
      <c r="P7" s="515" t="s">
        <v>1026</v>
      </c>
      <c r="Q7" s="515" t="s">
        <v>471</v>
      </c>
      <c r="R7" s="515" t="s">
        <v>95</v>
      </c>
      <c r="S7" s="514"/>
      <c r="T7" s="514"/>
      <c r="U7" s="514" t="s">
        <v>2546</v>
      </c>
    </row>
    <row r="8">
      <c r="A8" s="513" t="s">
        <v>1446</v>
      </c>
      <c r="B8" s="514"/>
      <c r="C8" s="514"/>
      <c r="D8" s="513" t="s">
        <v>296</v>
      </c>
      <c r="E8" s="513" t="s">
        <v>28</v>
      </c>
      <c r="F8" s="513" t="s">
        <v>12</v>
      </c>
      <c r="G8" s="514" t="s">
        <v>465</v>
      </c>
      <c r="H8" s="513" t="s">
        <v>1413</v>
      </c>
      <c r="I8" s="514" t="s">
        <v>10813</v>
      </c>
      <c r="J8" s="514"/>
      <c r="K8" s="514" t="s">
        <v>10814</v>
      </c>
      <c r="L8" s="514" t="s">
        <v>10815</v>
      </c>
      <c r="M8" s="514"/>
      <c r="N8" s="514" t="s">
        <v>5172</v>
      </c>
      <c r="O8" s="514"/>
      <c r="P8" s="552" t="s">
        <v>1026</v>
      </c>
      <c r="Q8" s="515" t="s">
        <v>471</v>
      </c>
      <c r="R8" s="515" t="s">
        <v>95</v>
      </c>
      <c r="S8" s="514"/>
      <c r="T8" s="514"/>
      <c r="U8" s="514" t="s">
        <v>2546</v>
      </c>
    </row>
    <row r="9">
      <c r="A9" s="513" t="s">
        <v>1451</v>
      </c>
      <c r="B9" s="516" t="s">
        <v>6846</v>
      </c>
      <c r="C9" s="514"/>
      <c r="D9" s="513" t="s">
        <v>296</v>
      </c>
      <c r="E9" s="513" t="s">
        <v>28</v>
      </c>
      <c r="F9" s="513" t="s">
        <v>11</v>
      </c>
      <c r="G9" s="514" t="s">
        <v>588</v>
      </c>
      <c r="H9" s="513" t="s">
        <v>1413</v>
      </c>
      <c r="I9" s="514" t="s">
        <v>10816</v>
      </c>
      <c r="J9" s="514" t="s">
        <v>6849</v>
      </c>
      <c r="K9" s="514" t="s">
        <v>10817</v>
      </c>
      <c r="L9" s="514" t="s">
        <v>10818</v>
      </c>
      <c r="M9" s="514" t="s">
        <v>7099</v>
      </c>
      <c r="N9" s="618"/>
      <c r="O9" s="618"/>
      <c r="P9" s="552" t="s">
        <v>1026</v>
      </c>
      <c r="Q9" s="515" t="s">
        <v>471</v>
      </c>
      <c r="R9" s="515" t="s">
        <v>95</v>
      </c>
      <c r="S9" s="514"/>
      <c r="T9" s="514"/>
      <c r="U9" s="514"/>
    </row>
    <row r="10">
      <c r="A10" s="513" t="s">
        <v>1454</v>
      </c>
      <c r="B10" s="513" t="s">
        <v>10819</v>
      </c>
      <c r="C10" s="513" t="s">
        <v>6450</v>
      </c>
      <c r="D10" s="513" t="s">
        <v>296</v>
      </c>
      <c r="E10" s="513" t="s">
        <v>28</v>
      </c>
      <c r="F10" s="513" t="s">
        <v>11</v>
      </c>
      <c r="G10" s="514" t="s">
        <v>545</v>
      </c>
      <c r="H10" s="513" t="s">
        <v>739</v>
      </c>
      <c r="I10" s="514" t="s">
        <v>10820</v>
      </c>
      <c r="J10" s="514"/>
      <c r="K10" s="545" t="s">
        <v>10821</v>
      </c>
      <c r="L10" s="514" t="s">
        <v>10822</v>
      </c>
      <c r="M10" s="514"/>
      <c r="N10" s="514"/>
      <c r="O10" s="514"/>
      <c r="P10" s="528">
        <v>45569.0</v>
      </c>
      <c r="Q10" s="515" t="s">
        <v>471</v>
      </c>
      <c r="R10" s="515" t="s">
        <v>95</v>
      </c>
      <c r="S10" s="514"/>
      <c r="T10" s="514"/>
      <c r="U10" s="646"/>
    </row>
    <row r="11">
      <c r="A11" s="513" t="s">
        <v>1459</v>
      </c>
      <c r="B11" s="513" t="s">
        <v>5768</v>
      </c>
      <c r="C11" s="513" t="s">
        <v>5769</v>
      </c>
      <c r="D11" s="513" t="s">
        <v>296</v>
      </c>
      <c r="E11" s="513" t="s">
        <v>28</v>
      </c>
      <c r="F11" s="513" t="s">
        <v>12</v>
      </c>
      <c r="G11" s="514" t="s">
        <v>545</v>
      </c>
      <c r="H11" s="513" t="s">
        <v>739</v>
      </c>
      <c r="I11" s="514" t="s">
        <v>10823</v>
      </c>
      <c r="J11" s="526" t="s">
        <v>10824</v>
      </c>
      <c r="K11" s="514" t="s">
        <v>10825</v>
      </c>
      <c r="L11" s="514" t="s">
        <v>10826</v>
      </c>
      <c r="M11" s="514"/>
      <c r="N11" s="514"/>
      <c r="O11" s="514"/>
      <c r="P11" s="552" t="s">
        <v>1026</v>
      </c>
      <c r="Q11" s="515" t="s">
        <v>471</v>
      </c>
      <c r="R11" s="515" t="s">
        <v>95</v>
      </c>
      <c r="S11" s="514"/>
      <c r="T11" s="514"/>
      <c r="U11" s="646"/>
    </row>
    <row r="12">
      <c r="A12" s="513" t="s">
        <v>1464</v>
      </c>
      <c r="B12" s="513" t="s">
        <v>5768</v>
      </c>
      <c r="C12" s="513" t="s">
        <v>5769</v>
      </c>
      <c r="D12" s="513" t="s">
        <v>296</v>
      </c>
      <c r="E12" s="513" t="s">
        <v>28</v>
      </c>
      <c r="F12" s="513" t="s">
        <v>12</v>
      </c>
      <c r="G12" s="514" t="s">
        <v>545</v>
      </c>
      <c r="H12" s="513" t="s">
        <v>739</v>
      </c>
      <c r="I12" s="514" t="s">
        <v>10827</v>
      </c>
      <c r="J12" s="514"/>
      <c r="K12" s="514" t="s">
        <v>10828</v>
      </c>
      <c r="L12" s="514" t="s">
        <v>10829</v>
      </c>
      <c r="M12" s="514"/>
      <c r="N12" s="514"/>
      <c r="O12" s="514"/>
      <c r="P12" s="552" t="s">
        <v>1026</v>
      </c>
      <c r="Q12" s="515" t="s">
        <v>471</v>
      </c>
      <c r="R12" s="515" t="s">
        <v>95</v>
      </c>
      <c r="S12" s="514"/>
      <c r="T12" s="514"/>
      <c r="U12" s="646"/>
    </row>
    <row r="13">
      <c r="A13" s="513" t="s">
        <v>1469</v>
      </c>
      <c r="B13" s="513" t="s">
        <v>5391</v>
      </c>
      <c r="C13" s="514"/>
      <c r="D13" s="513" t="s">
        <v>296</v>
      </c>
      <c r="E13" s="513" t="s">
        <v>28</v>
      </c>
      <c r="F13" s="513" t="s">
        <v>11</v>
      </c>
      <c r="G13" s="514" t="s">
        <v>588</v>
      </c>
      <c r="H13" s="513" t="s">
        <v>5121</v>
      </c>
      <c r="I13" s="514" t="s">
        <v>10830</v>
      </c>
      <c r="J13" s="514" t="s">
        <v>5393</v>
      </c>
      <c r="K13" s="514" t="s">
        <v>10831</v>
      </c>
      <c r="L13" s="514" t="s">
        <v>10832</v>
      </c>
      <c r="M13" s="514"/>
      <c r="N13" s="514"/>
      <c r="O13" s="514"/>
      <c r="P13" s="552" t="s">
        <v>1026</v>
      </c>
      <c r="Q13" s="515" t="s">
        <v>471</v>
      </c>
      <c r="R13" s="515" t="s">
        <v>95</v>
      </c>
      <c r="S13" s="514"/>
      <c r="T13" s="514"/>
      <c r="U13" s="514"/>
    </row>
    <row r="14">
      <c r="A14" s="513" t="s">
        <v>1474</v>
      </c>
      <c r="B14" s="513" t="s">
        <v>10833</v>
      </c>
      <c r="C14" s="513" t="s">
        <v>5058</v>
      </c>
      <c r="D14" s="513" t="s">
        <v>296</v>
      </c>
      <c r="E14" s="513" t="s">
        <v>28</v>
      </c>
      <c r="F14" s="513" t="s">
        <v>12</v>
      </c>
      <c r="G14" s="514" t="s">
        <v>465</v>
      </c>
      <c r="H14" s="513" t="s">
        <v>5121</v>
      </c>
      <c r="I14" s="515" t="s">
        <v>10834</v>
      </c>
      <c r="J14" s="514"/>
      <c r="K14" s="514" t="s">
        <v>10835</v>
      </c>
      <c r="L14" s="515" t="s">
        <v>10836</v>
      </c>
      <c r="M14" s="514"/>
      <c r="N14" s="514" t="s">
        <v>10837</v>
      </c>
      <c r="O14" s="514"/>
      <c r="P14" s="552" t="s">
        <v>1026</v>
      </c>
      <c r="Q14" s="515" t="s">
        <v>471</v>
      </c>
      <c r="R14" s="515" t="s">
        <v>95</v>
      </c>
      <c r="S14" s="514"/>
      <c r="T14" s="514"/>
      <c r="U14" s="514" t="s">
        <v>2546</v>
      </c>
    </row>
    <row r="15">
      <c r="A15" s="513" t="s">
        <v>1479</v>
      </c>
      <c r="B15" s="513" t="s">
        <v>5057</v>
      </c>
      <c r="C15" s="513" t="s">
        <v>5058</v>
      </c>
      <c r="D15" s="513" t="s">
        <v>296</v>
      </c>
      <c r="E15" s="513" t="s">
        <v>28</v>
      </c>
      <c r="F15" s="513" t="s">
        <v>11</v>
      </c>
      <c r="G15" s="514" t="s">
        <v>465</v>
      </c>
      <c r="H15" s="513" t="s">
        <v>1646</v>
      </c>
      <c r="I15" s="515" t="s">
        <v>10838</v>
      </c>
      <c r="J15" s="514"/>
      <c r="K15" s="515" t="s">
        <v>10839</v>
      </c>
      <c r="L15" s="515" t="s">
        <v>10840</v>
      </c>
      <c r="M15" s="514"/>
      <c r="N15" s="515" t="s">
        <v>10841</v>
      </c>
      <c r="O15" s="515" t="s">
        <v>10842</v>
      </c>
      <c r="P15" s="552" t="s">
        <v>1026</v>
      </c>
      <c r="Q15" s="515" t="s">
        <v>471</v>
      </c>
      <c r="R15" s="515" t="s">
        <v>95</v>
      </c>
      <c r="S15" s="514"/>
      <c r="T15" s="514"/>
      <c r="U15" s="514" t="s">
        <v>2546</v>
      </c>
    </row>
    <row r="16">
      <c r="A16" s="513" t="s">
        <v>1485</v>
      </c>
      <c r="B16" s="516" t="str">
        <f t="shared" ref="B16:B17" si="1">HYPERLINK("https://project-sunbird.atlassian.net/browse/SB-16599","SB-16599")</f>
        <v>SB-16599</v>
      </c>
      <c r="C16" s="514"/>
      <c r="D16" s="513" t="s">
        <v>296</v>
      </c>
      <c r="E16" s="513" t="s">
        <v>28</v>
      </c>
      <c r="F16" s="513" t="s">
        <v>12</v>
      </c>
      <c r="G16" s="514" t="s">
        <v>465</v>
      </c>
      <c r="H16" s="513" t="s">
        <v>1413</v>
      </c>
      <c r="I16" s="514" t="s">
        <v>10843</v>
      </c>
      <c r="J16" s="514"/>
      <c r="K16" s="545" t="s">
        <v>10844</v>
      </c>
      <c r="L16" s="514" t="s">
        <v>10845</v>
      </c>
      <c r="M16" s="514"/>
      <c r="N16" s="514" t="s">
        <v>10846</v>
      </c>
      <c r="O16" s="514"/>
      <c r="P16" s="515" t="s">
        <v>3569</v>
      </c>
      <c r="Q16" s="515" t="s">
        <v>471</v>
      </c>
      <c r="R16" s="515" t="s">
        <v>95</v>
      </c>
      <c r="S16" s="514"/>
      <c r="T16" s="514"/>
      <c r="U16" s="514"/>
    </row>
    <row r="17">
      <c r="A17" s="513" t="s">
        <v>1491</v>
      </c>
      <c r="B17" s="516" t="str">
        <f t="shared" si="1"/>
        <v>SB-16599</v>
      </c>
      <c r="C17" s="514"/>
      <c r="D17" s="513" t="s">
        <v>296</v>
      </c>
      <c r="E17" s="513" t="s">
        <v>28</v>
      </c>
      <c r="F17" s="513" t="s">
        <v>12</v>
      </c>
      <c r="G17" s="514" t="s">
        <v>545</v>
      </c>
      <c r="H17" s="513" t="s">
        <v>1413</v>
      </c>
      <c r="I17" s="514" t="s">
        <v>10847</v>
      </c>
      <c r="J17" s="514" t="s">
        <v>10848</v>
      </c>
      <c r="K17" s="545" t="s">
        <v>10849</v>
      </c>
      <c r="L17" s="514" t="s">
        <v>10850</v>
      </c>
      <c r="M17" s="514"/>
      <c r="N17" s="514"/>
      <c r="O17" s="514"/>
      <c r="P17" s="552" t="s">
        <v>1026</v>
      </c>
      <c r="Q17" s="515" t="s">
        <v>471</v>
      </c>
      <c r="R17" s="515" t="s">
        <v>95</v>
      </c>
      <c r="S17" s="514"/>
      <c r="T17" s="514"/>
      <c r="U17" s="514"/>
    </row>
    <row r="18">
      <c r="A18" s="513" t="s">
        <v>1497</v>
      </c>
      <c r="B18" s="516" t="str">
        <f>HYPERLINK("https://project-sunbird.atlassian.net/browse/SB-17789","SB-17789")</f>
        <v>SB-17789</v>
      </c>
      <c r="C18" s="514"/>
      <c r="D18" s="513" t="s">
        <v>296</v>
      </c>
      <c r="E18" s="513" t="s">
        <v>28</v>
      </c>
      <c r="F18" s="513" t="s">
        <v>12</v>
      </c>
      <c r="G18" s="514" t="s">
        <v>465</v>
      </c>
      <c r="H18" s="513" t="s">
        <v>1413</v>
      </c>
      <c r="I18" s="515" t="s">
        <v>10851</v>
      </c>
      <c r="J18" s="514" t="s">
        <v>10852</v>
      </c>
      <c r="K18" s="514" t="s">
        <v>10853</v>
      </c>
      <c r="L18" s="515" t="s">
        <v>10854</v>
      </c>
      <c r="M18" s="514"/>
      <c r="N18" s="514" t="s">
        <v>5164</v>
      </c>
      <c r="O18" s="514"/>
      <c r="P18" s="552" t="s">
        <v>1026</v>
      </c>
      <c r="Q18" s="515" t="s">
        <v>471</v>
      </c>
      <c r="R18" s="515" t="s">
        <v>95</v>
      </c>
      <c r="S18" s="514"/>
      <c r="T18" s="514"/>
      <c r="U18" s="514" t="s">
        <v>2546</v>
      </c>
    </row>
    <row r="19">
      <c r="A19" s="513" t="s">
        <v>1504</v>
      </c>
      <c r="B19" s="513" t="s">
        <v>5057</v>
      </c>
      <c r="C19" s="513" t="s">
        <v>5058</v>
      </c>
      <c r="D19" s="513" t="s">
        <v>296</v>
      </c>
      <c r="E19" s="513" t="s">
        <v>5186</v>
      </c>
      <c r="F19" s="513" t="s">
        <v>12</v>
      </c>
      <c r="G19" s="514" t="s">
        <v>465</v>
      </c>
      <c r="H19" s="513" t="s">
        <v>1646</v>
      </c>
      <c r="I19" s="514" t="s">
        <v>10855</v>
      </c>
      <c r="J19" s="514"/>
      <c r="K19" s="514" t="s">
        <v>10856</v>
      </c>
      <c r="L19" s="514" t="s">
        <v>10857</v>
      </c>
      <c r="M19" s="514"/>
      <c r="N19" s="514" t="s">
        <v>10858</v>
      </c>
      <c r="O19" s="514"/>
      <c r="P19" s="552" t="s">
        <v>1026</v>
      </c>
      <c r="Q19" s="515" t="s">
        <v>471</v>
      </c>
      <c r="R19" s="515" t="s">
        <v>95</v>
      </c>
      <c r="S19" s="514"/>
      <c r="T19" s="514"/>
      <c r="U19" s="646"/>
    </row>
    <row r="20">
      <c r="A20" s="513" t="s">
        <v>1511</v>
      </c>
      <c r="B20" s="514"/>
      <c r="C20" s="514"/>
      <c r="D20" s="513" t="s">
        <v>296</v>
      </c>
      <c r="E20" s="513" t="s">
        <v>10859</v>
      </c>
      <c r="F20" s="513" t="s">
        <v>12</v>
      </c>
      <c r="G20" s="514" t="s">
        <v>465</v>
      </c>
      <c r="H20" s="513" t="s">
        <v>1413</v>
      </c>
      <c r="I20" s="515" t="s">
        <v>10860</v>
      </c>
      <c r="J20" s="514" t="s">
        <v>5144</v>
      </c>
      <c r="K20" s="514" t="s">
        <v>10861</v>
      </c>
      <c r="L20" s="514" t="s">
        <v>10862</v>
      </c>
      <c r="M20" s="514"/>
      <c r="N20" s="514" t="s">
        <v>5090</v>
      </c>
      <c r="O20" s="514"/>
      <c r="P20" s="515" t="s">
        <v>1541</v>
      </c>
      <c r="Q20" s="515" t="s">
        <v>471</v>
      </c>
      <c r="R20" s="515" t="s">
        <v>95</v>
      </c>
      <c r="S20" s="514"/>
      <c r="T20" s="514"/>
      <c r="U20" s="514"/>
    </row>
    <row r="21">
      <c r="A21" s="513" t="s">
        <v>1517</v>
      </c>
      <c r="B21" s="513" t="s">
        <v>10863</v>
      </c>
      <c r="C21" s="514"/>
      <c r="D21" s="513" t="s">
        <v>296</v>
      </c>
      <c r="E21" s="513" t="s">
        <v>28</v>
      </c>
      <c r="F21" s="513" t="s">
        <v>12</v>
      </c>
      <c r="G21" s="514" t="s">
        <v>465</v>
      </c>
      <c r="H21" s="513" t="s">
        <v>1413</v>
      </c>
      <c r="I21" s="514" t="s">
        <v>10864</v>
      </c>
      <c r="J21" s="536"/>
      <c r="K21" s="514" t="s">
        <v>10865</v>
      </c>
      <c r="L21" s="514" t="s">
        <v>10866</v>
      </c>
      <c r="M21" s="514"/>
      <c r="N21" s="514" t="s">
        <v>10867</v>
      </c>
      <c r="O21" s="514"/>
      <c r="P21" s="515" t="s">
        <v>1541</v>
      </c>
      <c r="Q21" s="515" t="s">
        <v>471</v>
      </c>
      <c r="R21" s="515" t="s">
        <v>95</v>
      </c>
      <c r="S21" s="514"/>
      <c r="T21" s="514"/>
      <c r="U21" s="514"/>
    </row>
    <row r="22">
      <c r="A22" s="513" t="s">
        <v>1523</v>
      </c>
      <c r="B22" s="513" t="s">
        <v>10863</v>
      </c>
      <c r="C22" s="514"/>
      <c r="D22" s="513" t="s">
        <v>296</v>
      </c>
      <c r="E22" s="513" t="s">
        <v>28</v>
      </c>
      <c r="F22" s="513" t="s">
        <v>12</v>
      </c>
      <c r="G22" s="514" t="s">
        <v>465</v>
      </c>
      <c r="H22" s="513" t="s">
        <v>1413</v>
      </c>
      <c r="I22" s="514" t="s">
        <v>10868</v>
      </c>
      <c r="J22" s="536"/>
      <c r="K22" s="514" t="s">
        <v>10865</v>
      </c>
      <c r="L22" s="514" t="s">
        <v>10869</v>
      </c>
      <c r="M22" s="514"/>
      <c r="N22" s="514" t="s">
        <v>10870</v>
      </c>
      <c r="O22" s="514"/>
      <c r="P22" s="515" t="s">
        <v>1541</v>
      </c>
      <c r="Q22" s="515" t="s">
        <v>471</v>
      </c>
      <c r="R22" s="515" t="s">
        <v>95</v>
      </c>
      <c r="S22" s="514"/>
      <c r="T22" s="514"/>
      <c r="U22" s="514"/>
    </row>
    <row r="23">
      <c r="A23" s="513" t="s">
        <v>1530</v>
      </c>
      <c r="B23" s="514"/>
      <c r="C23" s="514"/>
      <c r="D23" s="513" t="s">
        <v>296</v>
      </c>
      <c r="E23" s="513" t="s">
        <v>28</v>
      </c>
      <c r="F23" s="513" t="s">
        <v>11</v>
      </c>
      <c r="G23" s="514" t="s">
        <v>465</v>
      </c>
      <c r="H23" s="513" t="s">
        <v>739</v>
      </c>
      <c r="I23" s="515" t="s">
        <v>10871</v>
      </c>
      <c r="J23" s="514" t="s">
        <v>10872</v>
      </c>
      <c r="K23" s="515" t="s">
        <v>10873</v>
      </c>
      <c r="L23" s="514" t="s">
        <v>10874</v>
      </c>
      <c r="M23" s="514"/>
      <c r="N23" s="514" t="s">
        <v>10875</v>
      </c>
      <c r="O23" s="515" t="s">
        <v>10876</v>
      </c>
      <c r="P23" s="515" t="s">
        <v>1541</v>
      </c>
      <c r="Q23" s="515" t="s">
        <v>471</v>
      </c>
      <c r="R23" s="515" t="s">
        <v>95</v>
      </c>
      <c r="S23" s="514"/>
      <c r="T23" s="514"/>
      <c r="U23" s="514"/>
    </row>
    <row r="24">
      <c r="A24" s="513" t="s">
        <v>1536</v>
      </c>
      <c r="B24" s="516" t="s">
        <v>5228</v>
      </c>
      <c r="C24" s="514"/>
      <c r="D24" s="513" t="s">
        <v>296</v>
      </c>
      <c r="E24" s="513" t="s">
        <v>5121</v>
      </c>
      <c r="F24" s="513" t="s">
        <v>11</v>
      </c>
      <c r="G24" s="514" t="s">
        <v>465</v>
      </c>
      <c r="H24" s="513" t="s">
        <v>1413</v>
      </c>
      <c r="I24" s="515" t="s">
        <v>10877</v>
      </c>
      <c r="J24" s="514" t="s">
        <v>5191</v>
      </c>
      <c r="K24" s="515" t="s">
        <v>10878</v>
      </c>
      <c r="L24" s="515" t="s">
        <v>10879</v>
      </c>
      <c r="M24" s="514"/>
      <c r="N24" s="525" t="s">
        <v>5233</v>
      </c>
      <c r="O24" s="515" t="s">
        <v>10880</v>
      </c>
      <c r="P24" s="515" t="s">
        <v>1541</v>
      </c>
      <c r="Q24" s="515" t="s">
        <v>471</v>
      </c>
      <c r="R24" s="515" t="s">
        <v>95</v>
      </c>
      <c r="S24" s="514"/>
      <c r="T24" s="514"/>
      <c r="U24" s="514"/>
    </row>
    <row r="25">
      <c r="A25" s="513" t="s">
        <v>1542</v>
      </c>
      <c r="B25" s="514"/>
      <c r="C25" s="514"/>
      <c r="D25" s="513" t="s">
        <v>296</v>
      </c>
      <c r="E25" s="513" t="s">
        <v>10881</v>
      </c>
      <c r="F25" s="513" t="s">
        <v>12</v>
      </c>
      <c r="G25" s="514" t="s">
        <v>465</v>
      </c>
      <c r="H25" s="513" t="s">
        <v>2267</v>
      </c>
      <c r="I25" s="514" t="s">
        <v>10882</v>
      </c>
      <c r="J25" s="514" t="s">
        <v>3206</v>
      </c>
      <c r="K25" s="514" t="s">
        <v>10883</v>
      </c>
      <c r="L25" s="514" t="s">
        <v>10884</v>
      </c>
      <c r="M25" s="514"/>
      <c r="N25" s="514" t="s">
        <v>5009</v>
      </c>
      <c r="O25" s="514"/>
      <c r="P25" s="515" t="s">
        <v>1541</v>
      </c>
      <c r="Q25" s="515" t="s">
        <v>471</v>
      </c>
      <c r="R25" s="515" t="s">
        <v>95</v>
      </c>
      <c r="S25" s="514"/>
      <c r="T25" s="514"/>
      <c r="U25" s="514"/>
    </row>
    <row r="26">
      <c r="A26" s="513" t="s">
        <v>1549</v>
      </c>
      <c r="B26" s="516" t="s">
        <v>5228</v>
      </c>
      <c r="C26" s="514"/>
      <c r="D26" s="513" t="s">
        <v>296</v>
      </c>
      <c r="E26" s="513" t="s">
        <v>5121</v>
      </c>
      <c r="F26" s="513" t="s">
        <v>12</v>
      </c>
      <c r="G26" s="514" t="s">
        <v>465</v>
      </c>
      <c r="H26" s="513" t="s">
        <v>1413</v>
      </c>
      <c r="I26" s="514" t="s">
        <v>10885</v>
      </c>
      <c r="J26" s="514" t="s">
        <v>5191</v>
      </c>
      <c r="K26" s="514" t="s">
        <v>10886</v>
      </c>
      <c r="L26" s="515" t="s">
        <v>10887</v>
      </c>
      <c r="M26" s="514"/>
      <c r="N26" s="525" t="s">
        <v>5233</v>
      </c>
      <c r="O26" s="525"/>
      <c r="P26" s="515" t="s">
        <v>1541</v>
      </c>
      <c r="Q26" s="515" t="s">
        <v>471</v>
      </c>
      <c r="R26" s="515" t="s">
        <v>95</v>
      </c>
      <c r="S26" s="514"/>
      <c r="T26" s="514"/>
      <c r="U26" s="514"/>
    </row>
    <row r="27">
      <c r="A27" s="513" t="s">
        <v>1557</v>
      </c>
      <c r="B27" s="533" t="s">
        <v>10888</v>
      </c>
      <c r="C27" s="514"/>
      <c r="D27" s="513" t="s">
        <v>296</v>
      </c>
      <c r="E27" s="513" t="s">
        <v>5121</v>
      </c>
      <c r="F27" s="513" t="s">
        <v>11</v>
      </c>
      <c r="G27" s="514" t="s">
        <v>465</v>
      </c>
      <c r="H27" s="513" t="s">
        <v>1413</v>
      </c>
      <c r="I27" s="515" t="s">
        <v>10889</v>
      </c>
      <c r="J27" s="514" t="s">
        <v>10802</v>
      </c>
      <c r="K27" s="515" t="s">
        <v>10890</v>
      </c>
      <c r="L27" s="515" t="s">
        <v>10891</v>
      </c>
      <c r="M27" s="514"/>
      <c r="N27" s="515" t="s">
        <v>10892</v>
      </c>
      <c r="O27" s="515" t="s">
        <v>10893</v>
      </c>
      <c r="P27" s="515" t="s">
        <v>1541</v>
      </c>
      <c r="Q27" s="515" t="s">
        <v>471</v>
      </c>
      <c r="R27" s="515" t="s">
        <v>95</v>
      </c>
      <c r="S27" s="514"/>
      <c r="T27" s="514"/>
      <c r="U27" s="514"/>
    </row>
    <row r="28">
      <c r="A28" s="513" t="s">
        <v>1562</v>
      </c>
      <c r="B28" s="513" t="s">
        <v>5364</v>
      </c>
      <c r="C28" s="513" t="s">
        <v>3353</v>
      </c>
      <c r="D28" s="513" t="s">
        <v>296</v>
      </c>
      <c r="E28" s="513" t="s">
        <v>28</v>
      </c>
      <c r="F28" s="513" t="s">
        <v>11</v>
      </c>
      <c r="G28" s="514" t="s">
        <v>545</v>
      </c>
      <c r="H28" s="513" t="s">
        <v>5311</v>
      </c>
      <c r="I28" s="514" t="s">
        <v>10894</v>
      </c>
      <c r="J28" s="514"/>
      <c r="K28" s="514" t="s">
        <v>10895</v>
      </c>
      <c r="L28" s="515" t="s">
        <v>10896</v>
      </c>
      <c r="M28" s="514"/>
      <c r="N28" s="514"/>
      <c r="O28" s="514"/>
      <c r="P28" s="515" t="s">
        <v>1555</v>
      </c>
      <c r="Q28" s="515" t="s">
        <v>490</v>
      </c>
      <c r="R28" s="515" t="s">
        <v>95</v>
      </c>
      <c r="S28" s="514"/>
      <c r="T28" s="514"/>
      <c r="U28" s="514"/>
    </row>
    <row r="29">
      <c r="A29" s="513" t="s">
        <v>1568</v>
      </c>
      <c r="B29" s="513" t="s">
        <v>5364</v>
      </c>
      <c r="C29" s="513" t="s">
        <v>3353</v>
      </c>
      <c r="D29" s="513" t="s">
        <v>296</v>
      </c>
      <c r="E29" s="513" t="s">
        <v>28</v>
      </c>
      <c r="F29" s="513" t="s">
        <v>11</v>
      </c>
      <c r="G29" s="514" t="s">
        <v>545</v>
      </c>
      <c r="H29" s="513" t="s">
        <v>5311</v>
      </c>
      <c r="I29" s="514" t="s">
        <v>10897</v>
      </c>
      <c r="J29" s="514"/>
      <c r="K29" s="514" t="s">
        <v>10898</v>
      </c>
      <c r="L29" s="515" t="s">
        <v>10899</v>
      </c>
      <c r="M29" s="514"/>
      <c r="N29" s="514"/>
      <c r="O29" s="514"/>
      <c r="P29" s="515" t="s">
        <v>1555</v>
      </c>
      <c r="Q29" s="515" t="s">
        <v>490</v>
      </c>
      <c r="R29" s="515" t="s">
        <v>95</v>
      </c>
      <c r="S29" s="514"/>
      <c r="T29" s="514"/>
      <c r="U29" s="646"/>
    </row>
    <row r="30">
      <c r="A30" s="513" t="s">
        <v>1574</v>
      </c>
      <c r="B30" s="513" t="s">
        <v>5057</v>
      </c>
      <c r="C30" s="513" t="s">
        <v>5058</v>
      </c>
      <c r="D30" s="513" t="s">
        <v>296</v>
      </c>
      <c r="E30" s="513" t="s">
        <v>28</v>
      </c>
      <c r="F30" s="513" t="s">
        <v>12</v>
      </c>
      <c r="G30" s="514" t="s">
        <v>465</v>
      </c>
      <c r="H30" s="513" t="s">
        <v>1646</v>
      </c>
      <c r="I30" s="514" t="s">
        <v>10900</v>
      </c>
      <c r="J30" s="514"/>
      <c r="K30" s="514" t="s">
        <v>10901</v>
      </c>
      <c r="L30" s="515" t="s">
        <v>10902</v>
      </c>
      <c r="M30" s="514"/>
      <c r="N30" s="514" t="s">
        <v>10858</v>
      </c>
      <c r="O30" s="514"/>
      <c r="P30" s="515" t="s">
        <v>1541</v>
      </c>
      <c r="Q30" s="515" t="s">
        <v>471</v>
      </c>
      <c r="R30" s="515" t="s">
        <v>95</v>
      </c>
      <c r="S30" s="514"/>
      <c r="T30" s="514"/>
      <c r="U30" s="646"/>
    </row>
    <row r="31">
      <c r="A31" s="513" t="s">
        <v>1580</v>
      </c>
      <c r="B31" s="513" t="s">
        <v>5971</v>
      </c>
      <c r="C31" s="513" t="s">
        <v>2315</v>
      </c>
      <c r="D31" s="513" t="s">
        <v>296</v>
      </c>
      <c r="E31" s="513" t="s">
        <v>28</v>
      </c>
      <c r="F31" s="513" t="s">
        <v>12</v>
      </c>
      <c r="G31" s="514" t="s">
        <v>465</v>
      </c>
      <c r="H31" s="513" t="s">
        <v>1646</v>
      </c>
      <c r="I31" s="514" t="s">
        <v>10903</v>
      </c>
      <c r="J31" s="514" t="s">
        <v>10904</v>
      </c>
      <c r="K31" s="514" t="s">
        <v>10905</v>
      </c>
      <c r="L31" s="515" t="s">
        <v>10906</v>
      </c>
      <c r="M31" s="514"/>
      <c r="N31" s="514" t="s">
        <v>10907</v>
      </c>
      <c r="O31" s="514"/>
      <c r="P31" s="515" t="s">
        <v>1541</v>
      </c>
      <c r="Q31" s="515" t="s">
        <v>471</v>
      </c>
      <c r="R31" s="515" t="s">
        <v>95</v>
      </c>
      <c r="S31" s="514"/>
      <c r="T31" s="514"/>
      <c r="U31" s="646"/>
    </row>
    <row r="32">
      <c r="A32" s="513" t="s">
        <v>1586</v>
      </c>
      <c r="B32" s="514"/>
      <c r="C32" s="514"/>
      <c r="D32" s="513" t="s">
        <v>296</v>
      </c>
      <c r="E32" s="513" t="s">
        <v>28</v>
      </c>
      <c r="F32" s="513" t="s">
        <v>12</v>
      </c>
      <c r="G32" s="514" t="s">
        <v>465</v>
      </c>
      <c r="H32" s="513" t="s">
        <v>1646</v>
      </c>
      <c r="I32" s="514" t="s">
        <v>10908</v>
      </c>
      <c r="J32" s="514"/>
      <c r="K32" s="514" t="s">
        <v>10909</v>
      </c>
      <c r="L32" s="515" t="s">
        <v>10910</v>
      </c>
      <c r="M32" s="514"/>
      <c r="N32" s="514" t="s">
        <v>10911</v>
      </c>
      <c r="O32" s="514"/>
      <c r="P32" s="515" t="s">
        <v>1541</v>
      </c>
      <c r="Q32" s="515" t="s">
        <v>471</v>
      </c>
      <c r="R32" s="515" t="s">
        <v>95</v>
      </c>
      <c r="S32" s="514"/>
      <c r="T32" s="514"/>
      <c r="U32" s="514" t="s">
        <v>2546</v>
      </c>
    </row>
    <row r="33">
      <c r="A33" s="513" t="s">
        <v>1592</v>
      </c>
      <c r="B33" s="514"/>
      <c r="C33" s="514"/>
      <c r="D33" s="513" t="s">
        <v>296</v>
      </c>
      <c r="E33" s="513" t="s">
        <v>28</v>
      </c>
      <c r="F33" s="513" t="s">
        <v>11</v>
      </c>
      <c r="G33" s="514" t="s">
        <v>588</v>
      </c>
      <c r="H33" s="513" t="s">
        <v>1413</v>
      </c>
      <c r="I33" s="514" t="s">
        <v>10912</v>
      </c>
      <c r="J33" s="514" t="s">
        <v>5546</v>
      </c>
      <c r="K33" s="514" t="s">
        <v>10913</v>
      </c>
      <c r="L33" s="515" t="s">
        <v>10914</v>
      </c>
      <c r="M33" s="514"/>
      <c r="N33" s="514"/>
      <c r="O33" s="514"/>
      <c r="P33" s="531">
        <v>45540.0</v>
      </c>
      <c r="Q33" s="533" t="s">
        <v>490</v>
      </c>
      <c r="R33" s="533" t="s">
        <v>95</v>
      </c>
      <c r="S33" s="514"/>
      <c r="T33" s="514"/>
      <c r="U33" s="514"/>
    </row>
    <row r="34">
      <c r="A34" s="513" t="s">
        <v>1598</v>
      </c>
      <c r="B34" s="514"/>
      <c r="C34" s="514"/>
      <c r="D34" s="513" t="s">
        <v>296</v>
      </c>
      <c r="E34" s="513" t="s">
        <v>28</v>
      </c>
      <c r="F34" s="513" t="s">
        <v>11</v>
      </c>
      <c r="G34" s="514" t="s">
        <v>465</v>
      </c>
      <c r="H34" s="513" t="s">
        <v>1413</v>
      </c>
      <c r="I34" s="515" t="s">
        <v>10915</v>
      </c>
      <c r="J34" s="514" t="s">
        <v>10916</v>
      </c>
      <c r="K34" s="514" t="s">
        <v>10917</v>
      </c>
      <c r="L34" s="515" t="s">
        <v>10918</v>
      </c>
      <c r="M34" s="514"/>
      <c r="N34" s="514" t="s">
        <v>5462</v>
      </c>
      <c r="O34" s="514"/>
      <c r="P34" s="515" t="s">
        <v>3569</v>
      </c>
      <c r="Q34" s="515" t="s">
        <v>471</v>
      </c>
      <c r="R34" s="515" t="s">
        <v>95</v>
      </c>
      <c r="S34" s="514"/>
      <c r="T34" s="514"/>
      <c r="U34" s="514"/>
    </row>
    <row r="35">
      <c r="A35" s="513" t="s">
        <v>1603</v>
      </c>
      <c r="B35" s="514"/>
      <c r="C35" s="514"/>
      <c r="D35" s="513" t="s">
        <v>296</v>
      </c>
      <c r="E35" s="513" t="s">
        <v>28</v>
      </c>
      <c r="F35" s="513" t="s">
        <v>11</v>
      </c>
      <c r="G35" s="514" t="s">
        <v>465</v>
      </c>
      <c r="H35" s="513" t="s">
        <v>28</v>
      </c>
      <c r="I35" s="514" t="s">
        <v>10919</v>
      </c>
      <c r="J35" s="514" t="s">
        <v>5123</v>
      </c>
      <c r="K35" s="514" t="s">
        <v>10920</v>
      </c>
      <c r="L35" s="515" t="s">
        <v>10921</v>
      </c>
      <c r="M35" s="514"/>
      <c r="N35" s="514" t="s">
        <v>10922</v>
      </c>
      <c r="O35" s="514"/>
      <c r="P35" s="515" t="s">
        <v>1541</v>
      </c>
      <c r="Q35" s="515" t="s">
        <v>471</v>
      </c>
      <c r="R35" s="515" t="s">
        <v>95</v>
      </c>
      <c r="S35" s="514"/>
      <c r="T35" s="514"/>
      <c r="U35" s="514"/>
    </row>
    <row r="36">
      <c r="A36" s="513" t="s">
        <v>1608</v>
      </c>
      <c r="B36" s="514"/>
      <c r="C36" s="514"/>
      <c r="D36" s="513" t="s">
        <v>296</v>
      </c>
      <c r="E36" s="513" t="s">
        <v>28</v>
      </c>
      <c r="F36" s="513" t="s">
        <v>12</v>
      </c>
      <c r="G36" s="514" t="s">
        <v>465</v>
      </c>
      <c r="H36" s="513" t="s">
        <v>28</v>
      </c>
      <c r="I36" s="514" t="s">
        <v>10923</v>
      </c>
      <c r="J36" s="514" t="s">
        <v>10924</v>
      </c>
      <c r="K36" s="514" t="s">
        <v>10925</v>
      </c>
      <c r="L36" s="515" t="s">
        <v>10926</v>
      </c>
      <c r="M36" s="514"/>
      <c r="N36" s="514" t="s">
        <v>5219</v>
      </c>
      <c r="O36" s="514"/>
      <c r="P36" s="515" t="s">
        <v>1541</v>
      </c>
      <c r="Q36" s="515" t="s">
        <v>471</v>
      </c>
      <c r="R36" s="515" t="s">
        <v>95</v>
      </c>
      <c r="S36" s="514"/>
      <c r="T36" s="514"/>
      <c r="U36" s="514" t="s">
        <v>2546</v>
      </c>
    </row>
    <row r="37">
      <c r="A37" s="513" t="s">
        <v>1613</v>
      </c>
      <c r="B37" s="514"/>
      <c r="C37" s="514"/>
      <c r="D37" s="513" t="s">
        <v>296</v>
      </c>
      <c r="E37" s="513" t="s">
        <v>28</v>
      </c>
      <c r="F37" s="513" t="s">
        <v>11</v>
      </c>
      <c r="G37" s="514" t="s">
        <v>545</v>
      </c>
      <c r="H37" s="513" t="s">
        <v>5121</v>
      </c>
      <c r="I37" s="514" t="s">
        <v>10927</v>
      </c>
      <c r="J37" s="514" t="s">
        <v>5123</v>
      </c>
      <c r="K37" s="514" t="s">
        <v>10928</v>
      </c>
      <c r="L37" s="515" t="s">
        <v>10929</v>
      </c>
      <c r="M37" s="514"/>
      <c r="N37" s="514"/>
      <c r="O37" s="514"/>
      <c r="P37" s="515" t="s">
        <v>1541</v>
      </c>
      <c r="Q37" s="515" t="s">
        <v>471</v>
      </c>
      <c r="R37" s="515" t="s">
        <v>95</v>
      </c>
      <c r="S37" s="514"/>
      <c r="T37" s="514"/>
      <c r="U37" s="514"/>
    </row>
    <row r="38">
      <c r="A38" s="513" t="s">
        <v>1617</v>
      </c>
      <c r="B38" s="514"/>
      <c r="C38" s="514"/>
      <c r="D38" s="513" t="s">
        <v>296</v>
      </c>
      <c r="E38" s="513" t="s">
        <v>28</v>
      </c>
      <c r="F38" s="513" t="s">
        <v>11</v>
      </c>
      <c r="G38" s="514" t="s">
        <v>545</v>
      </c>
      <c r="H38" s="513" t="s">
        <v>28</v>
      </c>
      <c r="I38" s="514" t="s">
        <v>10930</v>
      </c>
      <c r="J38" s="514"/>
      <c r="K38" s="545" t="s">
        <v>10931</v>
      </c>
      <c r="L38" s="515" t="s">
        <v>10932</v>
      </c>
      <c r="M38" s="514"/>
      <c r="N38" s="514"/>
      <c r="O38" s="514"/>
      <c r="P38" s="515" t="s">
        <v>3569</v>
      </c>
      <c r="Q38" s="515" t="s">
        <v>471</v>
      </c>
      <c r="R38" s="515" t="s">
        <v>95</v>
      </c>
      <c r="S38" s="514"/>
      <c r="T38" s="514"/>
      <c r="U38" s="514"/>
    </row>
    <row r="39">
      <c r="A39" s="513" t="s">
        <v>1621</v>
      </c>
      <c r="B39" s="514"/>
      <c r="C39" s="514"/>
      <c r="D39" s="513" t="s">
        <v>296</v>
      </c>
      <c r="E39" s="513" t="s">
        <v>28</v>
      </c>
      <c r="F39" s="513" t="s">
        <v>12</v>
      </c>
      <c r="G39" s="514" t="s">
        <v>545</v>
      </c>
      <c r="H39" s="513" t="s">
        <v>28</v>
      </c>
      <c r="I39" s="514" t="s">
        <v>10933</v>
      </c>
      <c r="J39" s="514" t="s">
        <v>10934</v>
      </c>
      <c r="K39" s="514" t="s">
        <v>10935</v>
      </c>
      <c r="L39" s="515" t="s">
        <v>10936</v>
      </c>
      <c r="M39" s="514"/>
      <c r="N39" s="514"/>
      <c r="O39" s="514"/>
      <c r="P39" s="515" t="s">
        <v>3569</v>
      </c>
      <c r="Q39" s="515" t="s">
        <v>471</v>
      </c>
      <c r="R39" s="515" t="s">
        <v>95</v>
      </c>
      <c r="S39" s="514"/>
      <c r="T39" s="514"/>
      <c r="U39" s="514"/>
    </row>
    <row r="40">
      <c r="A40" s="513" t="s">
        <v>1628</v>
      </c>
      <c r="B40" s="514"/>
      <c r="C40" s="514"/>
      <c r="D40" s="513" t="s">
        <v>296</v>
      </c>
      <c r="E40" s="513" t="s">
        <v>28</v>
      </c>
      <c r="F40" s="513" t="s">
        <v>11</v>
      </c>
      <c r="G40" s="514" t="s">
        <v>545</v>
      </c>
      <c r="H40" s="513" t="s">
        <v>28</v>
      </c>
      <c r="I40" s="514" t="s">
        <v>10937</v>
      </c>
      <c r="J40" s="514" t="s">
        <v>5123</v>
      </c>
      <c r="K40" s="514" t="s">
        <v>10938</v>
      </c>
      <c r="L40" s="515" t="s">
        <v>10939</v>
      </c>
      <c r="M40" s="514"/>
      <c r="N40" s="514"/>
      <c r="O40" s="514"/>
      <c r="P40" s="517" t="s">
        <v>479</v>
      </c>
      <c r="Q40" s="515" t="s">
        <v>471</v>
      </c>
      <c r="R40" s="515" t="s">
        <v>95</v>
      </c>
      <c r="S40" s="515" t="s">
        <v>10940</v>
      </c>
      <c r="T40" s="514"/>
      <c r="U40" s="514"/>
    </row>
    <row r="41">
      <c r="A41" s="513" t="s">
        <v>1633</v>
      </c>
      <c r="B41" s="513" t="s">
        <v>5262</v>
      </c>
      <c r="C41" s="513" t="s">
        <v>5263</v>
      </c>
      <c r="D41" s="513" t="s">
        <v>296</v>
      </c>
      <c r="E41" s="513" t="s">
        <v>28</v>
      </c>
      <c r="F41" s="513" t="s">
        <v>12</v>
      </c>
      <c r="G41" s="514" t="s">
        <v>545</v>
      </c>
      <c r="H41" s="513" t="s">
        <v>5264</v>
      </c>
      <c r="I41" s="647" t="s">
        <v>10941</v>
      </c>
      <c r="J41" s="647"/>
      <c r="K41" s="647" t="s">
        <v>10942</v>
      </c>
      <c r="L41" s="648" t="s">
        <v>10943</v>
      </c>
      <c r="M41" s="646"/>
      <c r="N41" s="649"/>
      <c r="O41" s="649"/>
      <c r="P41" s="517" t="s">
        <v>479</v>
      </c>
      <c r="Q41" s="515" t="s">
        <v>471</v>
      </c>
      <c r="R41" s="515" t="s">
        <v>95</v>
      </c>
      <c r="S41" s="515" t="s">
        <v>10940</v>
      </c>
      <c r="T41" s="514"/>
      <c r="U41" s="647"/>
    </row>
    <row r="42">
      <c r="A42" s="513" t="s">
        <v>1639</v>
      </c>
      <c r="B42" s="514"/>
      <c r="C42" s="514"/>
      <c r="D42" s="513" t="s">
        <v>296</v>
      </c>
      <c r="E42" s="513" t="s">
        <v>28</v>
      </c>
      <c r="F42" s="513" t="s">
        <v>12</v>
      </c>
      <c r="G42" s="514" t="s">
        <v>545</v>
      </c>
      <c r="H42" s="513" t="s">
        <v>28</v>
      </c>
      <c r="I42" s="514" t="s">
        <v>10944</v>
      </c>
      <c r="J42" s="514" t="s">
        <v>10945</v>
      </c>
      <c r="K42" s="514" t="s">
        <v>10946</v>
      </c>
      <c r="L42" s="515" t="s">
        <v>10947</v>
      </c>
      <c r="M42" s="514"/>
      <c r="N42" s="514"/>
      <c r="O42" s="514"/>
      <c r="P42" s="517" t="s">
        <v>1541</v>
      </c>
      <c r="Q42" s="515" t="s">
        <v>471</v>
      </c>
      <c r="R42" s="515" t="s">
        <v>95</v>
      </c>
      <c r="S42" s="515"/>
      <c r="T42" s="514"/>
      <c r="U42" s="514"/>
    </row>
    <row r="43">
      <c r="A43" s="513" t="s">
        <v>1645</v>
      </c>
      <c r="B43" s="514"/>
      <c r="C43" s="514"/>
      <c r="D43" s="513" t="s">
        <v>296</v>
      </c>
      <c r="E43" s="513" t="s">
        <v>28</v>
      </c>
      <c r="F43" s="513" t="s">
        <v>12</v>
      </c>
      <c r="G43" s="514" t="s">
        <v>465</v>
      </c>
      <c r="H43" s="513" t="s">
        <v>28</v>
      </c>
      <c r="I43" s="514" t="s">
        <v>10948</v>
      </c>
      <c r="J43" s="514" t="s">
        <v>5123</v>
      </c>
      <c r="K43" s="545" t="s">
        <v>10949</v>
      </c>
      <c r="L43" s="515" t="s">
        <v>10950</v>
      </c>
      <c r="M43" s="514"/>
      <c r="N43" s="514" t="s">
        <v>10951</v>
      </c>
      <c r="O43" s="514"/>
      <c r="P43" s="515" t="s">
        <v>1541</v>
      </c>
      <c r="Q43" s="515" t="s">
        <v>471</v>
      </c>
      <c r="R43" s="515" t="s">
        <v>95</v>
      </c>
      <c r="S43" s="514"/>
      <c r="T43" s="514"/>
      <c r="U43" s="514"/>
    </row>
    <row r="44">
      <c r="A44" s="513" t="s">
        <v>1650</v>
      </c>
      <c r="B44" s="514"/>
      <c r="C44" s="514"/>
      <c r="D44" s="513" t="s">
        <v>296</v>
      </c>
      <c r="E44" s="513" t="s">
        <v>28</v>
      </c>
      <c r="F44" s="513" t="s">
        <v>11</v>
      </c>
      <c r="G44" s="514" t="s">
        <v>545</v>
      </c>
      <c r="H44" s="513" t="s">
        <v>28</v>
      </c>
      <c r="I44" s="514" t="s">
        <v>10952</v>
      </c>
      <c r="J44" s="514" t="s">
        <v>5123</v>
      </c>
      <c r="K44" s="514" t="s">
        <v>10953</v>
      </c>
      <c r="L44" s="515" t="s">
        <v>10954</v>
      </c>
      <c r="M44" s="514"/>
      <c r="N44" s="514"/>
      <c r="O44" s="514"/>
      <c r="P44" s="515" t="s">
        <v>1541</v>
      </c>
      <c r="Q44" s="515" t="s">
        <v>471</v>
      </c>
      <c r="R44" s="515" t="s">
        <v>95</v>
      </c>
      <c r="S44" s="514"/>
      <c r="T44" s="514"/>
      <c r="U44" s="514"/>
    </row>
    <row r="45">
      <c r="A45" s="513" t="s">
        <v>1654</v>
      </c>
      <c r="B45" s="514"/>
      <c r="C45" s="514"/>
      <c r="D45" s="513" t="s">
        <v>296</v>
      </c>
      <c r="E45" s="513" t="s">
        <v>28</v>
      </c>
      <c r="F45" s="513" t="s">
        <v>11</v>
      </c>
      <c r="G45" s="514" t="s">
        <v>465</v>
      </c>
      <c r="H45" s="513" t="s">
        <v>28</v>
      </c>
      <c r="I45" s="514" t="s">
        <v>10955</v>
      </c>
      <c r="J45" s="514" t="s">
        <v>5123</v>
      </c>
      <c r="K45" s="514" t="s">
        <v>10956</v>
      </c>
      <c r="L45" s="515" t="s">
        <v>10957</v>
      </c>
      <c r="M45" s="514"/>
      <c r="N45" s="514" t="s">
        <v>10958</v>
      </c>
      <c r="O45" s="514"/>
      <c r="P45" s="515" t="s">
        <v>1541</v>
      </c>
      <c r="Q45" s="515" t="s">
        <v>471</v>
      </c>
      <c r="R45" s="515" t="s">
        <v>95</v>
      </c>
      <c r="S45" s="514"/>
      <c r="T45" s="514"/>
      <c r="U45" s="514"/>
    </row>
    <row r="46">
      <c r="A46" s="513" t="s">
        <v>1661</v>
      </c>
      <c r="B46" s="514"/>
      <c r="C46" s="514"/>
      <c r="D46" s="513" t="s">
        <v>296</v>
      </c>
      <c r="E46" s="513" t="s">
        <v>28</v>
      </c>
      <c r="F46" s="513" t="s">
        <v>12</v>
      </c>
      <c r="G46" s="514" t="s">
        <v>465</v>
      </c>
      <c r="H46" s="513" t="s">
        <v>28</v>
      </c>
      <c r="I46" s="514" t="s">
        <v>10959</v>
      </c>
      <c r="J46" s="514" t="s">
        <v>10960</v>
      </c>
      <c r="K46" s="514" t="s">
        <v>10961</v>
      </c>
      <c r="L46" s="515" t="s">
        <v>10962</v>
      </c>
      <c r="M46" s="514"/>
      <c r="N46" s="514" t="s">
        <v>10963</v>
      </c>
      <c r="O46" s="514"/>
      <c r="P46" s="515" t="s">
        <v>1541</v>
      </c>
      <c r="Q46" s="515" t="s">
        <v>471</v>
      </c>
      <c r="R46" s="515" t="s">
        <v>95</v>
      </c>
      <c r="S46" s="514"/>
      <c r="T46" s="514"/>
      <c r="U46" s="514"/>
    </row>
    <row r="47">
      <c r="A47" s="513" t="s">
        <v>1666</v>
      </c>
      <c r="B47" s="514"/>
      <c r="C47" s="514"/>
      <c r="D47" s="513" t="s">
        <v>296</v>
      </c>
      <c r="E47" s="513" t="s">
        <v>28</v>
      </c>
      <c r="F47" s="513" t="s">
        <v>11</v>
      </c>
      <c r="G47" s="514" t="s">
        <v>465</v>
      </c>
      <c r="H47" s="513" t="s">
        <v>28</v>
      </c>
      <c r="I47" s="514" t="s">
        <v>10964</v>
      </c>
      <c r="J47" s="514" t="s">
        <v>10965</v>
      </c>
      <c r="K47" s="514" t="s">
        <v>10966</v>
      </c>
      <c r="L47" s="515" t="s">
        <v>10967</v>
      </c>
      <c r="M47" s="514"/>
      <c r="N47" s="513" t="s">
        <v>10968</v>
      </c>
      <c r="O47" s="513"/>
      <c r="P47" s="515" t="s">
        <v>1541</v>
      </c>
      <c r="Q47" s="515" t="s">
        <v>471</v>
      </c>
      <c r="R47" s="515" t="s">
        <v>95</v>
      </c>
      <c r="S47" s="514"/>
      <c r="T47" s="514"/>
      <c r="U47" s="514"/>
    </row>
    <row r="48">
      <c r="A48" s="513" t="s">
        <v>1672</v>
      </c>
      <c r="B48" s="514"/>
      <c r="C48" s="514"/>
      <c r="D48" s="513" t="s">
        <v>296</v>
      </c>
      <c r="E48" s="513" t="s">
        <v>28</v>
      </c>
      <c r="F48" s="513" t="s">
        <v>12</v>
      </c>
      <c r="G48" s="514" t="s">
        <v>465</v>
      </c>
      <c r="H48" s="513" t="s">
        <v>5121</v>
      </c>
      <c r="I48" s="514" t="s">
        <v>10969</v>
      </c>
      <c r="J48" s="514"/>
      <c r="K48" s="514" t="s">
        <v>10970</v>
      </c>
      <c r="L48" s="515" t="s">
        <v>10971</v>
      </c>
      <c r="M48" s="514"/>
      <c r="N48" s="519" t="s">
        <v>10972</v>
      </c>
      <c r="O48" s="519"/>
      <c r="P48" s="515" t="s">
        <v>1541</v>
      </c>
      <c r="Q48" s="515" t="s">
        <v>471</v>
      </c>
      <c r="R48" s="515" t="s">
        <v>95</v>
      </c>
      <c r="S48" s="514"/>
      <c r="T48" s="514"/>
      <c r="U48" s="514"/>
    </row>
    <row r="49">
      <c r="A49" s="513" t="s">
        <v>1678</v>
      </c>
      <c r="B49" s="514"/>
      <c r="C49" s="514"/>
      <c r="D49" s="513" t="s">
        <v>296</v>
      </c>
      <c r="E49" s="513" t="s">
        <v>28</v>
      </c>
      <c r="F49" s="513" t="s">
        <v>12</v>
      </c>
      <c r="G49" s="514" t="s">
        <v>465</v>
      </c>
      <c r="H49" s="513" t="s">
        <v>1413</v>
      </c>
      <c r="I49" s="514" t="s">
        <v>10973</v>
      </c>
      <c r="J49" s="514" t="s">
        <v>5161</v>
      </c>
      <c r="K49" s="514" t="s">
        <v>10974</v>
      </c>
      <c r="L49" s="515" t="s">
        <v>10975</v>
      </c>
      <c r="M49" s="514"/>
      <c r="N49" s="514" t="s">
        <v>5172</v>
      </c>
      <c r="O49" s="514"/>
      <c r="P49" s="515" t="s">
        <v>1555</v>
      </c>
      <c r="Q49" s="515" t="s">
        <v>490</v>
      </c>
      <c r="R49" s="515" t="s">
        <v>95</v>
      </c>
      <c r="S49" s="514"/>
      <c r="T49" s="514"/>
      <c r="U49" s="514" t="s">
        <v>2546</v>
      </c>
    </row>
    <row r="50">
      <c r="A50" s="513" t="s">
        <v>1684</v>
      </c>
      <c r="B50" s="514"/>
      <c r="C50" s="514"/>
      <c r="D50" s="513" t="s">
        <v>296</v>
      </c>
      <c r="E50" s="513" t="s">
        <v>28</v>
      </c>
      <c r="F50" s="513" t="s">
        <v>12</v>
      </c>
      <c r="G50" s="514" t="s">
        <v>465</v>
      </c>
      <c r="H50" s="513" t="s">
        <v>1413</v>
      </c>
      <c r="I50" s="515" t="s">
        <v>10976</v>
      </c>
      <c r="J50" s="514"/>
      <c r="K50" s="515" t="s">
        <v>10977</v>
      </c>
      <c r="L50" s="515" t="s">
        <v>10978</v>
      </c>
      <c r="M50" s="514"/>
      <c r="N50" s="514" t="s">
        <v>10979</v>
      </c>
      <c r="O50" s="514"/>
      <c r="P50" s="515" t="s">
        <v>1541</v>
      </c>
      <c r="Q50" s="515" t="s">
        <v>471</v>
      </c>
      <c r="R50" s="515" t="s">
        <v>95</v>
      </c>
      <c r="S50" s="514"/>
      <c r="T50" s="514"/>
      <c r="U50" s="514" t="s">
        <v>2546</v>
      </c>
    </row>
    <row r="51">
      <c r="A51" s="513" t="s">
        <v>1689</v>
      </c>
      <c r="B51" s="514"/>
      <c r="C51" s="514"/>
      <c r="D51" s="513" t="s">
        <v>296</v>
      </c>
      <c r="E51" s="513" t="s">
        <v>28</v>
      </c>
      <c r="F51" s="513" t="s">
        <v>11</v>
      </c>
      <c r="G51" s="514" t="s">
        <v>465</v>
      </c>
      <c r="H51" s="513" t="s">
        <v>1413</v>
      </c>
      <c r="I51" s="515" t="s">
        <v>10980</v>
      </c>
      <c r="J51" s="514"/>
      <c r="K51" s="515" t="s">
        <v>10981</v>
      </c>
      <c r="L51" s="515" t="s">
        <v>10982</v>
      </c>
      <c r="M51" s="514"/>
      <c r="N51" s="514" t="s">
        <v>5164</v>
      </c>
      <c r="O51" s="515" t="s">
        <v>10983</v>
      </c>
      <c r="P51" s="515" t="s">
        <v>1541</v>
      </c>
      <c r="Q51" s="515" t="s">
        <v>471</v>
      </c>
      <c r="R51" s="515" t="s">
        <v>95</v>
      </c>
      <c r="S51" s="514"/>
      <c r="T51" s="514"/>
      <c r="U51" s="514" t="s">
        <v>2546</v>
      </c>
    </row>
    <row r="52">
      <c r="A52" s="513" t="s">
        <v>1694</v>
      </c>
      <c r="B52" s="513" t="s">
        <v>5244</v>
      </c>
      <c r="C52" s="514"/>
      <c r="D52" s="513" t="s">
        <v>296</v>
      </c>
      <c r="E52" s="513" t="s">
        <v>28</v>
      </c>
      <c r="F52" s="513" t="s">
        <v>12</v>
      </c>
      <c r="G52" s="514" t="s">
        <v>588</v>
      </c>
      <c r="H52" s="513" t="s">
        <v>1413</v>
      </c>
      <c r="I52" s="514" t="s">
        <v>10984</v>
      </c>
      <c r="J52" s="514" t="s">
        <v>5283</v>
      </c>
      <c r="K52" s="514" t="s">
        <v>10985</v>
      </c>
      <c r="L52" s="515" t="s">
        <v>10986</v>
      </c>
      <c r="M52" s="514"/>
      <c r="N52" s="514"/>
      <c r="O52" s="514"/>
      <c r="P52" s="517" t="s">
        <v>479</v>
      </c>
      <c r="Q52" s="515" t="s">
        <v>471</v>
      </c>
      <c r="R52" s="515" t="s">
        <v>95</v>
      </c>
      <c r="S52" s="515" t="s">
        <v>10940</v>
      </c>
      <c r="T52" s="514"/>
      <c r="U52" s="514"/>
    </row>
    <row r="53">
      <c r="A53" s="513" t="s">
        <v>1700</v>
      </c>
      <c r="B53" s="513" t="s">
        <v>5057</v>
      </c>
      <c r="C53" s="513" t="s">
        <v>5058</v>
      </c>
      <c r="D53" s="513" t="s">
        <v>296</v>
      </c>
      <c r="E53" s="513" t="s">
        <v>5186</v>
      </c>
      <c r="F53" s="513" t="s">
        <v>11</v>
      </c>
      <c r="G53" s="514" t="s">
        <v>465</v>
      </c>
      <c r="H53" s="513" t="s">
        <v>1646</v>
      </c>
      <c r="I53" s="514" t="s">
        <v>10987</v>
      </c>
      <c r="J53" s="514"/>
      <c r="K53" s="514" t="s">
        <v>10988</v>
      </c>
      <c r="L53" s="650" t="s">
        <v>10989</v>
      </c>
      <c r="M53" s="514"/>
      <c r="N53" s="514" t="s">
        <v>10990</v>
      </c>
      <c r="O53" s="514"/>
      <c r="P53" s="515" t="s">
        <v>1541</v>
      </c>
      <c r="Q53" s="515" t="s">
        <v>471</v>
      </c>
      <c r="R53" s="515" t="s">
        <v>95</v>
      </c>
      <c r="S53" s="514"/>
      <c r="T53" s="514"/>
      <c r="U53" s="646"/>
    </row>
    <row r="54">
      <c r="A54" s="513" t="s">
        <v>1706</v>
      </c>
      <c r="B54" s="516" t="s">
        <v>7034</v>
      </c>
      <c r="C54" s="514"/>
      <c r="D54" s="513" t="s">
        <v>296</v>
      </c>
      <c r="E54" s="513" t="s">
        <v>28</v>
      </c>
      <c r="F54" s="513" t="s">
        <v>11</v>
      </c>
      <c r="G54" s="514" t="s">
        <v>465</v>
      </c>
      <c r="H54" s="513" t="s">
        <v>1413</v>
      </c>
      <c r="I54" s="515" t="s">
        <v>10991</v>
      </c>
      <c r="J54" s="514" t="s">
        <v>7036</v>
      </c>
      <c r="K54" s="515" t="s">
        <v>10992</v>
      </c>
      <c r="L54" s="515" t="s">
        <v>10993</v>
      </c>
      <c r="M54" s="514"/>
      <c r="N54" s="518" t="s">
        <v>6852</v>
      </c>
      <c r="O54" s="515" t="s">
        <v>10994</v>
      </c>
      <c r="P54" s="515" t="s">
        <v>1541</v>
      </c>
      <c r="Q54" s="515" t="s">
        <v>471</v>
      </c>
      <c r="R54" s="515" t="s">
        <v>95</v>
      </c>
      <c r="S54" s="514"/>
      <c r="T54" s="514"/>
      <c r="U54" s="514"/>
    </row>
    <row r="55">
      <c r="A55" s="513" t="s">
        <v>1711</v>
      </c>
      <c r="B55" s="516" t="s">
        <v>7034</v>
      </c>
      <c r="C55" s="514"/>
      <c r="D55" s="513" t="s">
        <v>296</v>
      </c>
      <c r="E55" s="513" t="s">
        <v>28</v>
      </c>
      <c r="F55" s="513" t="s">
        <v>12</v>
      </c>
      <c r="G55" s="514" t="s">
        <v>465</v>
      </c>
      <c r="H55" s="513" t="s">
        <v>1413</v>
      </c>
      <c r="I55" s="514" t="s">
        <v>1609</v>
      </c>
      <c r="J55" s="514" t="s">
        <v>7043</v>
      </c>
      <c r="K55" s="514" t="s">
        <v>7044</v>
      </c>
      <c r="L55" s="515" t="s">
        <v>10995</v>
      </c>
      <c r="M55" s="514"/>
      <c r="N55" s="514" t="s">
        <v>7046</v>
      </c>
      <c r="O55" s="514"/>
      <c r="P55" s="515" t="s">
        <v>1541</v>
      </c>
      <c r="Q55" s="515" t="s">
        <v>471</v>
      </c>
      <c r="R55" s="515" t="s">
        <v>95</v>
      </c>
      <c r="S55" s="514"/>
      <c r="T55" s="514"/>
      <c r="U55" s="514"/>
    </row>
    <row r="56">
      <c r="A56" s="513" t="s">
        <v>1714</v>
      </c>
      <c r="B56" s="516" t="s">
        <v>7034</v>
      </c>
      <c r="C56" s="514"/>
      <c r="D56" s="513" t="s">
        <v>296</v>
      </c>
      <c r="E56" s="513" t="s">
        <v>28</v>
      </c>
      <c r="F56" s="513" t="s">
        <v>12</v>
      </c>
      <c r="G56" s="514" t="s">
        <v>588</v>
      </c>
      <c r="H56" s="513" t="s">
        <v>1413</v>
      </c>
      <c r="I56" s="514" t="s">
        <v>10996</v>
      </c>
      <c r="J56" s="514" t="s">
        <v>7061</v>
      </c>
      <c r="K56" s="514" t="s">
        <v>7062</v>
      </c>
      <c r="L56" s="515" t="s">
        <v>10997</v>
      </c>
      <c r="M56" s="514" t="s">
        <v>7099</v>
      </c>
      <c r="N56" s="514"/>
      <c r="O56" s="514"/>
      <c r="P56" s="515" t="s">
        <v>1541</v>
      </c>
      <c r="Q56" s="515" t="s">
        <v>471</v>
      </c>
      <c r="R56" s="515" t="s">
        <v>95</v>
      </c>
      <c r="S56" s="514"/>
      <c r="T56" s="514"/>
      <c r="U56" s="514"/>
    </row>
    <row r="57">
      <c r="A57" s="513" t="s">
        <v>1720</v>
      </c>
      <c r="B57" s="516" t="s">
        <v>7034</v>
      </c>
      <c r="C57" s="514"/>
      <c r="D57" s="513" t="s">
        <v>296</v>
      </c>
      <c r="E57" s="513" t="s">
        <v>28</v>
      </c>
      <c r="F57" s="513" t="s">
        <v>12</v>
      </c>
      <c r="G57" s="514" t="s">
        <v>465</v>
      </c>
      <c r="H57" s="513" t="s">
        <v>1413</v>
      </c>
      <c r="I57" s="514" t="s">
        <v>7064</v>
      </c>
      <c r="J57" s="514" t="s">
        <v>7065</v>
      </c>
      <c r="K57" s="514" t="s">
        <v>7066</v>
      </c>
      <c r="L57" s="515" t="s">
        <v>10998</v>
      </c>
      <c r="M57" s="514"/>
      <c r="N57" s="514" t="s">
        <v>7068</v>
      </c>
      <c r="O57" s="514"/>
      <c r="P57" s="515"/>
      <c r="Q57" s="515"/>
      <c r="R57" s="515" t="s">
        <v>620</v>
      </c>
      <c r="S57" s="514"/>
      <c r="T57" s="515" t="s">
        <v>58</v>
      </c>
      <c r="U57" s="514"/>
    </row>
    <row r="58">
      <c r="A58" s="513" t="s">
        <v>1725</v>
      </c>
      <c r="B58" s="516" t="s">
        <v>7034</v>
      </c>
      <c r="C58" s="514"/>
      <c r="D58" s="513" t="s">
        <v>296</v>
      </c>
      <c r="E58" s="513" t="s">
        <v>28</v>
      </c>
      <c r="F58" s="513" t="s">
        <v>12</v>
      </c>
      <c r="G58" s="514" t="s">
        <v>588</v>
      </c>
      <c r="H58" s="513" t="s">
        <v>1413</v>
      </c>
      <c r="I58" s="515" t="s">
        <v>10999</v>
      </c>
      <c r="J58" s="514" t="s">
        <v>7065</v>
      </c>
      <c r="K58" s="514" t="s">
        <v>7070</v>
      </c>
      <c r="L58" s="515" t="s">
        <v>11000</v>
      </c>
      <c r="M58" s="514" t="s">
        <v>7099</v>
      </c>
      <c r="N58" s="618"/>
      <c r="O58" s="618"/>
      <c r="P58" s="517" t="s">
        <v>1541</v>
      </c>
      <c r="Q58" s="515" t="s">
        <v>471</v>
      </c>
      <c r="R58" s="515" t="s">
        <v>95</v>
      </c>
      <c r="S58" s="514"/>
      <c r="T58" s="514"/>
      <c r="U58" s="514"/>
    </row>
    <row r="59">
      <c r="A59" s="513" t="s">
        <v>1731</v>
      </c>
      <c r="B59" s="516" t="s">
        <v>7034</v>
      </c>
      <c r="C59" s="514"/>
      <c r="D59" s="513" t="s">
        <v>296</v>
      </c>
      <c r="E59" s="513" t="s">
        <v>28</v>
      </c>
      <c r="F59" s="513" t="s">
        <v>12</v>
      </c>
      <c r="G59" s="514" t="s">
        <v>465</v>
      </c>
      <c r="H59" s="513" t="s">
        <v>1413</v>
      </c>
      <c r="I59" s="515" t="s">
        <v>11001</v>
      </c>
      <c r="J59" s="514"/>
      <c r="K59" s="514" t="s">
        <v>7079</v>
      </c>
      <c r="L59" s="515" t="s">
        <v>11002</v>
      </c>
      <c r="M59" s="514"/>
      <c r="N59" s="514" t="s">
        <v>7055</v>
      </c>
      <c r="O59" s="514"/>
      <c r="P59" s="515" t="s">
        <v>1541</v>
      </c>
      <c r="Q59" s="515" t="s">
        <v>471</v>
      </c>
      <c r="R59" s="515" t="s">
        <v>95</v>
      </c>
      <c r="S59" s="514"/>
      <c r="T59" s="514"/>
      <c r="U59" s="514"/>
    </row>
    <row r="60">
      <c r="A60" s="513" t="s">
        <v>1738</v>
      </c>
      <c r="B60" s="514"/>
      <c r="C60" s="514"/>
      <c r="D60" s="513" t="s">
        <v>296</v>
      </c>
      <c r="E60" s="513" t="s">
        <v>28</v>
      </c>
      <c r="F60" s="513" t="s">
        <v>12</v>
      </c>
      <c r="G60" s="514" t="s">
        <v>545</v>
      </c>
      <c r="H60" s="513" t="s">
        <v>1413</v>
      </c>
      <c r="I60" s="514" t="s">
        <v>11003</v>
      </c>
      <c r="J60" s="514" t="s">
        <v>11004</v>
      </c>
      <c r="K60" s="514" t="s">
        <v>11005</v>
      </c>
      <c r="L60" s="514" t="s">
        <v>11006</v>
      </c>
      <c r="M60" s="514"/>
      <c r="N60" s="514"/>
      <c r="O60" s="514"/>
      <c r="P60" s="515" t="s">
        <v>1541</v>
      </c>
      <c r="Q60" s="515" t="s">
        <v>471</v>
      </c>
      <c r="R60" s="515" t="s">
        <v>95</v>
      </c>
      <c r="S60" s="514"/>
      <c r="T60" s="514"/>
      <c r="U60" s="514"/>
    </row>
    <row r="61">
      <c r="A61" s="513" t="s">
        <v>1744</v>
      </c>
      <c r="B61" s="516" t="s">
        <v>5148</v>
      </c>
      <c r="C61" s="514"/>
      <c r="D61" s="513" t="s">
        <v>303</v>
      </c>
      <c r="E61" s="513" t="s">
        <v>28</v>
      </c>
      <c r="F61" s="513" t="s">
        <v>11</v>
      </c>
      <c r="G61" s="514" t="s">
        <v>465</v>
      </c>
      <c r="H61" s="513" t="s">
        <v>1413</v>
      </c>
      <c r="I61" s="515" t="s">
        <v>11007</v>
      </c>
      <c r="J61" s="514"/>
      <c r="K61" s="515" t="s">
        <v>11008</v>
      </c>
      <c r="L61" s="515" t="s">
        <v>11009</v>
      </c>
      <c r="M61" s="514"/>
      <c r="N61" s="514" t="s">
        <v>11010</v>
      </c>
      <c r="O61" s="514"/>
      <c r="P61" s="515" t="s">
        <v>1026</v>
      </c>
      <c r="Q61" s="515" t="s">
        <v>331</v>
      </c>
      <c r="R61" s="515" t="s">
        <v>95</v>
      </c>
      <c r="S61" s="514"/>
      <c r="T61" s="514"/>
      <c r="U61" s="514"/>
    </row>
    <row r="62">
      <c r="A62" s="513" t="s">
        <v>1750</v>
      </c>
      <c r="B62" s="514"/>
      <c r="C62" s="514"/>
      <c r="D62" s="514" t="s">
        <v>296</v>
      </c>
      <c r="E62" s="514"/>
      <c r="F62" s="514" t="s">
        <v>12</v>
      </c>
      <c r="G62" s="514" t="s">
        <v>588</v>
      </c>
      <c r="H62" s="514" t="s">
        <v>2267</v>
      </c>
      <c r="I62" s="514" t="s">
        <v>11011</v>
      </c>
      <c r="J62" s="514"/>
      <c r="K62" s="514" t="s">
        <v>11012</v>
      </c>
      <c r="L62" s="515" t="s">
        <v>11013</v>
      </c>
      <c r="M62" s="514"/>
      <c r="N62" s="514"/>
      <c r="O62" s="514"/>
      <c r="P62" s="528"/>
      <c r="Q62" s="515"/>
      <c r="R62" s="515" t="s">
        <v>620</v>
      </c>
      <c r="S62" s="514"/>
      <c r="T62" s="514" t="s">
        <v>8045</v>
      </c>
      <c r="U62" s="514"/>
    </row>
    <row r="63">
      <c r="A63" s="513" t="s">
        <v>1755</v>
      </c>
      <c r="B63" s="516" t="s">
        <v>11014</v>
      </c>
      <c r="C63" s="514"/>
      <c r="D63" s="513" t="s">
        <v>296</v>
      </c>
      <c r="E63" s="513" t="s">
        <v>28</v>
      </c>
      <c r="F63" s="513" t="s">
        <v>12</v>
      </c>
      <c r="G63" s="514" t="s">
        <v>465</v>
      </c>
      <c r="H63" s="513" t="s">
        <v>1413</v>
      </c>
      <c r="I63" s="514" t="s">
        <v>11015</v>
      </c>
      <c r="J63" s="514" t="s">
        <v>5191</v>
      </c>
      <c r="K63" s="514" t="s">
        <v>11016</v>
      </c>
      <c r="L63" s="515" t="s">
        <v>11017</v>
      </c>
      <c r="M63" s="514"/>
      <c r="N63" s="514" t="s">
        <v>11018</v>
      </c>
      <c r="O63" s="514"/>
      <c r="P63" s="515" t="s">
        <v>1541</v>
      </c>
      <c r="Q63" s="515" t="s">
        <v>471</v>
      </c>
      <c r="R63" s="515" t="s">
        <v>95</v>
      </c>
      <c r="S63" s="514"/>
      <c r="T63" s="514"/>
      <c r="U63" s="515"/>
    </row>
    <row r="64">
      <c r="A64" s="513" t="s">
        <v>1761</v>
      </c>
      <c r="B64" s="516" t="s">
        <v>11014</v>
      </c>
      <c r="C64" s="514"/>
      <c r="D64" s="513" t="s">
        <v>296</v>
      </c>
      <c r="E64" s="513" t="s">
        <v>28</v>
      </c>
      <c r="F64" s="513" t="s">
        <v>12</v>
      </c>
      <c r="G64" s="514" t="s">
        <v>465</v>
      </c>
      <c r="H64" s="513" t="s">
        <v>1413</v>
      </c>
      <c r="I64" s="514" t="s">
        <v>11019</v>
      </c>
      <c r="J64" s="514" t="s">
        <v>5191</v>
      </c>
      <c r="K64" s="514" t="s">
        <v>11020</v>
      </c>
      <c r="L64" s="515" t="s">
        <v>11021</v>
      </c>
      <c r="M64" s="514"/>
      <c r="N64" s="514" t="s">
        <v>11022</v>
      </c>
      <c r="O64" s="514"/>
      <c r="P64" s="515" t="s">
        <v>1541</v>
      </c>
      <c r="Q64" s="515" t="s">
        <v>471</v>
      </c>
      <c r="R64" s="515" t="s">
        <v>95</v>
      </c>
      <c r="S64" s="514"/>
      <c r="T64" s="514"/>
      <c r="U64" s="514"/>
    </row>
    <row r="65">
      <c r="A65" s="513" t="s">
        <v>1766</v>
      </c>
      <c r="B65" s="513" t="s">
        <v>5120</v>
      </c>
      <c r="C65" s="514"/>
      <c r="D65" s="513" t="s">
        <v>296</v>
      </c>
      <c r="E65" s="513" t="s">
        <v>28</v>
      </c>
      <c r="F65" s="513" t="s">
        <v>12</v>
      </c>
      <c r="G65" s="514" t="s">
        <v>465</v>
      </c>
      <c r="H65" s="513" t="s">
        <v>1413</v>
      </c>
      <c r="I65" s="514" t="s">
        <v>11023</v>
      </c>
      <c r="J65" s="514" t="s">
        <v>5123</v>
      </c>
      <c r="K65" s="514" t="s">
        <v>11024</v>
      </c>
      <c r="L65" s="515" t="s">
        <v>11025</v>
      </c>
      <c r="M65" s="514"/>
      <c r="N65" s="514" t="s">
        <v>11026</v>
      </c>
      <c r="O65" s="514"/>
      <c r="P65" s="515" t="s">
        <v>1541</v>
      </c>
      <c r="Q65" s="515" t="s">
        <v>471</v>
      </c>
      <c r="R65" s="515" t="s">
        <v>95</v>
      </c>
      <c r="S65" s="514"/>
      <c r="T65" s="514"/>
      <c r="U65" s="514"/>
    </row>
    <row r="66">
      <c r="A66" s="513" t="s">
        <v>1771</v>
      </c>
      <c r="B66" s="513" t="s">
        <v>10800</v>
      </c>
      <c r="C66" s="514"/>
      <c r="D66" s="513" t="s">
        <v>296</v>
      </c>
      <c r="E66" s="513" t="s">
        <v>28</v>
      </c>
      <c r="F66" s="513" t="s">
        <v>12</v>
      </c>
      <c r="G66" s="514" t="s">
        <v>465</v>
      </c>
      <c r="H66" s="513" t="s">
        <v>1413</v>
      </c>
      <c r="I66" s="514" t="s">
        <v>11027</v>
      </c>
      <c r="J66" s="514" t="s">
        <v>10802</v>
      </c>
      <c r="K66" s="514" t="s">
        <v>11028</v>
      </c>
      <c r="L66" s="515" t="s">
        <v>11029</v>
      </c>
      <c r="M66" s="514"/>
      <c r="N66" s="514" t="s">
        <v>11026</v>
      </c>
      <c r="O66" s="514"/>
      <c r="P66" s="515" t="s">
        <v>1541</v>
      </c>
      <c r="Q66" s="515" t="s">
        <v>471</v>
      </c>
      <c r="R66" s="515" t="s">
        <v>95</v>
      </c>
      <c r="S66" s="514"/>
      <c r="T66" s="514"/>
      <c r="U66" s="514"/>
    </row>
    <row r="67">
      <c r="A67" s="513" t="s">
        <v>1775</v>
      </c>
      <c r="B67" s="516" t="s">
        <v>11014</v>
      </c>
      <c r="C67" s="514"/>
      <c r="D67" s="513" t="s">
        <v>296</v>
      </c>
      <c r="E67" s="513" t="s">
        <v>28</v>
      </c>
      <c r="F67" s="513" t="s">
        <v>12</v>
      </c>
      <c r="G67" s="514" t="s">
        <v>465</v>
      </c>
      <c r="H67" s="513" t="s">
        <v>1413</v>
      </c>
      <c r="I67" s="514" t="s">
        <v>11030</v>
      </c>
      <c r="J67" s="514" t="s">
        <v>11031</v>
      </c>
      <c r="K67" s="514" t="s">
        <v>11032</v>
      </c>
      <c r="L67" s="515" t="s">
        <v>11033</v>
      </c>
      <c r="M67" s="514"/>
      <c r="N67" s="514" t="s">
        <v>11022</v>
      </c>
      <c r="O67" s="514"/>
      <c r="P67" s="515" t="s">
        <v>1541</v>
      </c>
      <c r="Q67" s="515" t="s">
        <v>471</v>
      </c>
      <c r="R67" s="515" t="s">
        <v>95</v>
      </c>
      <c r="S67" s="514"/>
      <c r="T67" s="514"/>
      <c r="U67" s="514" t="s">
        <v>2546</v>
      </c>
    </row>
    <row r="68">
      <c r="A68" s="513" t="s">
        <v>1781</v>
      </c>
      <c r="B68" s="513" t="s">
        <v>5120</v>
      </c>
      <c r="C68" s="514"/>
      <c r="D68" s="513" t="s">
        <v>296</v>
      </c>
      <c r="E68" s="513" t="s">
        <v>28</v>
      </c>
      <c r="F68" s="513" t="s">
        <v>12</v>
      </c>
      <c r="G68" s="514" t="s">
        <v>465</v>
      </c>
      <c r="H68" s="513" t="s">
        <v>1413</v>
      </c>
      <c r="I68" s="514" t="s">
        <v>11034</v>
      </c>
      <c r="J68" s="514" t="s">
        <v>5123</v>
      </c>
      <c r="K68" s="514" t="s">
        <v>11035</v>
      </c>
      <c r="L68" s="515" t="s">
        <v>11036</v>
      </c>
      <c r="M68" s="514"/>
      <c r="N68" s="514" t="s">
        <v>11018</v>
      </c>
      <c r="O68" s="514"/>
      <c r="P68" s="515" t="s">
        <v>1541</v>
      </c>
      <c r="Q68" s="515" t="s">
        <v>471</v>
      </c>
      <c r="R68" s="515" t="s">
        <v>95</v>
      </c>
      <c r="S68" s="514"/>
      <c r="T68" s="514"/>
      <c r="U68" s="514"/>
    </row>
    <row r="69">
      <c r="A69" s="513" t="s">
        <v>1787</v>
      </c>
      <c r="B69" s="513" t="s">
        <v>5120</v>
      </c>
      <c r="C69" s="514"/>
      <c r="D69" s="513" t="s">
        <v>296</v>
      </c>
      <c r="E69" s="513" t="s">
        <v>28</v>
      </c>
      <c r="F69" s="513" t="s">
        <v>12</v>
      </c>
      <c r="G69" s="514" t="s">
        <v>465</v>
      </c>
      <c r="H69" s="513" t="s">
        <v>1413</v>
      </c>
      <c r="I69" s="514" t="s">
        <v>11037</v>
      </c>
      <c r="J69" s="514" t="s">
        <v>5123</v>
      </c>
      <c r="K69" s="514" t="s">
        <v>11038</v>
      </c>
      <c r="L69" s="515" t="s">
        <v>11039</v>
      </c>
      <c r="M69" s="514"/>
      <c r="N69" s="514" t="s">
        <v>11040</v>
      </c>
      <c r="O69" s="514"/>
      <c r="P69" s="515" t="s">
        <v>1541</v>
      </c>
      <c r="Q69" s="515" t="s">
        <v>471</v>
      </c>
      <c r="R69" s="515" t="s">
        <v>95</v>
      </c>
      <c r="S69" s="514"/>
      <c r="T69" s="514"/>
      <c r="U69" s="514"/>
    </row>
    <row r="70">
      <c r="A70" s="513" t="s">
        <v>1792</v>
      </c>
      <c r="B70" s="513" t="s">
        <v>5120</v>
      </c>
      <c r="C70" s="514"/>
      <c r="D70" s="513" t="s">
        <v>296</v>
      </c>
      <c r="E70" s="513" t="s">
        <v>28</v>
      </c>
      <c r="F70" s="513" t="s">
        <v>12</v>
      </c>
      <c r="G70" s="514" t="s">
        <v>545</v>
      </c>
      <c r="H70" s="513" t="s">
        <v>1413</v>
      </c>
      <c r="I70" s="514" t="s">
        <v>11041</v>
      </c>
      <c r="J70" s="514" t="s">
        <v>5123</v>
      </c>
      <c r="K70" s="545" t="s">
        <v>11042</v>
      </c>
      <c r="L70" s="515" t="s">
        <v>11043</v>
      </c>
      <c r="M70" s="514"/>
      <c r="N70" s="514"/>
      <c r="O70" s="514"/>
      <c r="P70" s="517" t="s">
        <v>479</v>
      </c>
      <c r="Q70" s="515" t="s">
        <v>471</v>
      </c>
      <c r="R70" s="515" t="s">
        <v>95</v>
      </c>
      <c r="S70" s="515" t="s">
        <v>10940</v>
      </c>
      <c r="T70" s="514"/>
      <c r="U70" s="514"/>
    </row>
    <row r="71">
      <c r="A71" s="513" t="s">
        <v>1798</v>
      </c>
      <c r="B71" s="513" t="s">
        <v>10800</v>
      </c>
      <c r="C71" s="514"/>
      <c r="D71" s="513" t="s">
        <v>296</v>
      </c>
      <c r="E71" s="513" t="s">
        <v>28</v>
      </c>
      <c r="F71" s="513" t="s">
        <v>12</v>
      </c>
      <c r="G71" s="514" t="s">
        <v>465</v>
      </c>
      <c r="H71" s="513" t="s">
        <v>1413</v>
      </c>
      <c r="I71" s="514" t="s">
        <v>11044</v>
      </c>
      <c r="J71" s="514" t="s">
        <v>10802</v>
      </c>
      <c r="K71" s="514" t="s">
        <v>11045</v>
      </c>
      <c r="L71" s="537" t="s">
        <v>11046</v>
      </c>
      <c r="M71" s="514"/>
      <c r="N71" s="525" t="s">
        <v>5126</v>
      </c>
      <c r="O71" s="525"/>
      <c r="P71" s="515" t="s">
        <v>1541</v>
      </c>
      <c r="Q71" s="515" t="s">
        <v>471</v>
      </c>
      <c r="R71" s="515" t="s">
        <v>95</v>
      </c>
      <c r="S71" s="514"/>
      <c r="T71" s="514"/>
      <c r="U71" s="514"/>
    </row>
    <row r="72">
      <c r="A72" s="513" t="s">
        <v>1804</v>
      </c>
      <c r="B72" s="513" t="s">
        <v>5120</v>
      </c>
      <c r="C72" s="514"/>
      <c r="D72" s="513" t="s">
        <v>296</v>
      </c>
      <c r="E72" s="513" t="s">
        <v>28</v>
      </c>
      <c r="F72" s="513" t="s">
        <v>12</v>
      </c>
      <c r="G72" s="514" t="s">
        <v>11047</v>
      </c>
      <c r="H72" s="513" t="s">
        <v>1413</v>
      </c>
      <c r="I72" s="514" t="s">
        <v>11048</v>
      </c>
      <c r="J72" s="514" t="s">
        <v>5123</v>
      </c>
      <c r="K72" s="514" t="s">
        <v>11049</v>
      </c>
      <c r="L72" s="515" t="s">
        <v>11050</v>
      </c>
      <c r="M72" s="514"/>
      <c r="N72" s="514"/>
      <c r="O72" s="514"/>
      <c r="P72" s="517" t="s">
        <v>479</v>
      </c>
      <c r="Q72" s="515" t="s">
        <v>471</v>
      </c>
      <c r="R72" s="515" t="s">
        <v>95</v>
      </c>
      <c r="S72" s="515" t="s">
        <v>10940</v>
      </c>
      <c r="T72" s="514"/>
      <c r="U72" s="514"/>
    </row>
    <row r="73">
      <c r="A73" s="513" t="s">
        <v>1810</v>
      </c>
      <c r="B73" s="513" t="s">
        <v>7104</v>
      </c>
      <c r="C73" s="514"/>
      <c r="D73" s="513" t="s">
        <v>296</v>
      </c>
      <c r="E73" s="513" t="s">
        <v>28</v>
      </c>
      <c r="F73" s="513" t="s">
        <v>12</v>
      </c>
      <c r="G73" s="514" t="s">
        <v>465</v>
      </c>
      <c r="H73" s="513" t="s">
        <v>1413</v>
      </c>
      <c r="I73" s="514" t="s">
        <v>11051</v>
      </c>
      <c r="J73" s="514"/>
      <c r="K73" s="514" t="s">
        <v>11052</v>
      </c>
      <c r="L73" s="515" t="s">
        <v>11053</v>
      </c>
      <c r="M73" s="514"/>
      <c r="N73" s="514" t="s">
        <v>11054</v>
      </c>
      <c r="O73" s="514"/>
      <c r="P73" s="515" t="s">
        <v>1541</v>
      </c>
      <c r="Q73" s="515" t="s">
        <v>471</v>
      </c>
      <c r="R73" s="515" t="s">
        <v>95</v>
      </c>
      <c r="S73" s="514"/>
      <c r="T73" s="514"/>
      <c r="U73" s="514"/>
    </row>
    <row r="74">
      <c r="A74" s="513" t="s">
        <v>1815</v>
      </c>
      <c r="B74" s="513" t="s">
        <v>11055</v>
      </c>
      <c r="C74" s="514"/>
      <c r="D74" s="513" t="s">
        <v>296</v>
      </c>
      <c r="E74" s="513" t="s">
        <v>28</v>
      </c>
      <c r="F74" s="513" t="s">
        <v>11</v>
      </c>
      <c r="G74" s="514" t="s">
        <v>465</v>
      </c>
      <c r="H74" s="513" t="s">
        <v>1413</v>
      </c>
      <c r="I74" s="515" t="s">
        <v>11056</v>
      </c>
      <c r="J74" s="514" t="s">
        <v>11057</v>
      </c>
      <c r="K74" s="515" t="s">
        <v>11058</v>
      </c>
      <c r="L74" s="515" t="s">
        <v>11059</v>
      </c>
      <c r="M74" s="514"/>
      <c r="N74" s="514" t="s">
        <v>11060</v>
      </c>
      <c r="O74" s="515" t="s">
        <v>11061</v>
      </c>
      <c r="P74" s="515" t="s">
        <v>1541</v>
      </c>
      <c r="Q74" s="515" t="s">
        <v>471</v>
      </c>
      <c r="R74" s="515" t="s">
        <v>95</v>
      </c>
      <c r="S74" s="514"/>
      <c r="T74" s="514"/>
      <c r="U74" s="514"/>
    </row>
    <row r="75">
      <c r="A75" s="513" t="s">
        <v>1821</v>
      </c>
      <c r="B75" s="513" t="s">
        <v>11062</v>
      </c>
      <c r="C75" s="514"/>
      <c r="D75" s="513" t="s">
        <v>296</v>
      </c>
      <c r="E75" s="513" t="s">
        <v>28</v>
      </c>
      <c r="F75" s="513" t="s">
        <v>12</v>
      </c>
      <c r="G75" s="514" t="s">
        <v>465</v>
      </c>
      <c r="H75" s="513" t="s">
        <v>1413</v>
      </c>
      <c r="I75" s="514" t="s">
        <v>11063</v>
      </c>
      <c r="J75" s="514"/>
      <c r="K75" s="514" t="s">
        <v>11064</v>
      </c>
      <c r="L75" s="515" t="s">
        <v>11065</v>
      </c>
      <c r="M75" s="514"/>
      <c r="N75" s="514" t="s">
        <v>11066</v>
      </c>
      <c r="O75" s="514"/>
      <c r="P75" s="515" t="s">
        <v>1541</v>
      </c>
      <c r="Q75" s="515" t="s">
        <v>471</v>
      </c>
      <c r="R75" s="515" t="s">
        <v>95</v>
      </c>
      <c r="S75" s="514"/>
      <c r="T75" s="514"/>
      <c r="U75" s="514" t="s">
        <v>2546</v>
      </c>
    </row>
    <row r="76">
      <c r="A76" s="513" t="s">
        <v>1827</v>
      </c>
      <c r="B76" s="513" t="s">
        <v>11062</v>
      </c>
      <c r="C76" s="514"/>
      <c r="D76" s="513" t="s">
        <v>296</v>
      </c>
      <c r="E76" s="513" t="s">
        <v>28</v>
      </c>
      <c r="F76" s="513" t="s">
        <v>12</v>
      </c>
      <c r="G76" s="514" t="s">
        <v>465</v>
      </c>
      <c r="H76" s="513" t="s">
        <v>1413</v>
      </c>
      <c r="I76" s="514" t="s">
        <v>11067</v>
      </c>
      <c r="J76" s="514"/>
      <c r="K76" s="514" t="s">
        <v>11068</v>
      </c>
      <c r="L76" s="514" t="s">
        <v>11069</v>
      </c>
      <c r="M76" s="514"/>
      <c r="N76" s="514" t="s">
        <v>11070</v>
      </c>
      <c r="O76" s="514"/>
      <c r="P76" s="515" t="s">
        <v>1541</v>
      </c>
      <c r="Q76" s="515" t="s">
        <v>471</v>
      </c>
      <c r="R76" s="515" t="s">
        <v>95</v>
      </c>
      <c r="S76" s="514"/>
      <c r="T76" s="514"/>
      <c r="U76" s="514"/>
    </row>
    <row r="77">
      <c r="A77" s="513" t="s">
        <v>1833</v>
      </c>
      <c r="B77" s="513" t="s">
        <v>11062</v>
      </c>
      <c r="C77" s="514"/>
      <c r="D77" s="513" t="s">
        <v>296</v>
      </c>
      <c r="E77" s="513" t="s">
        <v>28</v>
      </c>
      <c r="F77" s="513" t="s">
        <v>11</v>
      </c>
      <c r="G77" s="514" t="s">
        <v>465</v>
      </c>
      <c r="H77" s="513" t="s">
        <v>1413</v>
      </c>
      <c r="I77" s="515" t="s">
        <v>11071</v>
      </c>
      <c r="J77" s="514"/>
      <c r="K77" s="514" t="s">
        <v>11072</v>
      </c>
      <c r="L77" s="515" t="s">
        <v>11073</v>
      </c>
      <c r="M77" s="514"/>
      <c r="N77" s="514" t="s">
        <v>11074</v>
      </c>
      <c r="O77" s="514"/>
      <c r="P77" s="515" t="s">
        <v>1541</v>
      </c>
      <c r="Q77" s="515" t="s">
        <v>471</v>
      </c>
      <c r="R77" s="515" t="s">
        <v>95</v>
      </c>
      <c r="S77" s="514"/>
      <c r="T77" s="514"/>
      <c r="U77" s="514"/>
    </row>
    <row r="78">
      <c r="A78" s="513" t="s">
        <v>1838</v>
      </c>
      <c r="B78" s="513" t="s">
        <v>11062</v>
      </c>
      <c r="C78" s="514"/>
      <c r="D78" s="513" t="s">
        <v>296</v>
      </c>
      <c r="E78" s="513" t="s">
        <v>28</v>
      </c>
      <c r="F78" s="513" t="s">
        <v>12</v>
      </c>
      <c r="G78" s="514" t="s">
        <v>465</v>
      </c>
      <c r="H78" s="513" t="s">
        <v>1413</v>
      </c>
      <c r="I78" s="514" t="s">
        <v>11075</v>
      </c>
      <c r="J78" s="514"/>
      <c r="K78" s="514" t="s">
        <v>11076</v>
      </c>
      <c r="L78" s="515" t="s">
        <v>11077</v>
      </c>
      <c r="M78" s="514"/>
      <c r="N78" s="514" t="s">
        <v>11078</v>
      </c>
      <c r="O78" s="514"/>
      <c r="P78" s="515" t="s">
        <v>1541</v>
      </c>
      <c r="Q78" s="515" t="s">
        <v>471</v>
      </c>
      <c r="R78" s="515" t="s">
        <v>95</v>
      </c>
      <c r="S78" s="514"/>
      <c r="T78" s="514"/>
      <c r="U78" s="514"/>
    </row>
    <row r="79">
      <c r="A79" s="513" t="s">
        <v>1843</v>
      </c>
      <c r="B79" s="513" t="s">
        <v>5382</v>
      </c>
      <c r="C79" s="514"/>
      <c r="D79" s="513" t="s">
        <v>296</v>
      </c>
      <c r="E79" s="513" t="s">
        <v>28</v>
      </c>
      <c r="F79" s="513" t="s">
        <v>11</v>
      </c>
      <c r="G79" s="514" t="s">
        <v>465</v>
      </c>
      <c r="H79" s="513" t="s">
        <v>1413</v>
      </c>
      <c r="I79" s="514" t="s">
        <v>11079</v>
      </c>
      <c r="J79" s="514"/>
      <c r="K79" s="514" t="s">
        <v>11080</v>
      </c>
      <c r="L79" s="515" t="s">
        <v>11081</v>
      </c>
      <c r="M79" s="514"/>
      <c r="N79" s="514" t="s">
        <v>11082</v>
      </c>
      <c r="O79" s="514"/>
      <c r="P79" s="515" t="s">
        <v>1541</v>
      </c>
      <c r="Q79" s="515" t="s">
        <v>471</v>
      </c>
      <c r="R79" s="515" t="s">
        <v>95</v>
      </c>
      <c r="S79" s="514"/>
      <c r="T79" s="514"/>
      <c r="U79" s="514"/>
    </row>
    <row r="80">
      <c r="A80" s="513" t="s">
        <v>1848</v>
      </c>
      <c r="B80" s="513" t="s">
        <v>5057</v>
      </c>
      <c r="C80" s="513" t="s">
        <v>5058</v>
      </c>
      <c r="D80" s="513" t="s">
        <v>296</v>
      </c>
      <c r="E80" s="513" t="s">
        <v>28</v>
      </c>
      <c r="F80" s="513" t="s">
        <v>11</v>
      </c>
      <c r="G80" s="514" t="s">
        <v>465</v>
      </c>
      <c r="H80" s="513" t="s">
        <v>1646</v>
      </c>
      <c r="I80" s="514" t="s">
        <v>11083</v>
      </c>
      <c r="J80" s="514"/>
      <c r="K80" s="514" t="s">
        <v>11084</v>
      </c>
      <c r="L80" s="515" t="s">
        <v>11085</v>
      </c>
      <c r="M80" s="514"/>
      <c r="N80" s="514" t="s">
        <v>11086</v>
      </c>
      <c r="O80" s="514"/>
      <c r="P80" s="515" t="s">
        <v>1541</v>
      </c>
      <c r="Q80" s="515" t="s">
        <v>471</v>
      </c>
      <c r="R80" s="515" t="s">
        <v>95</v>
      </c>
      <c r="S80" s="514"/>
      <c r="T80" s="514"/>
      <c r="U80" s="514" t="s">
        <v>2546</v>
      </c>
    </row>
    <row r="81">
      <c r="A81" s="513" t="s">
        <v>1853</v>
      </c>
      <c r="B81" s="513" t="s">
        <v>5391</v>
      </c>
      <c r="C81" s="514"/>
      <c r="D81" s="513" t="s">
        <v>296</v>
      </c>
      <c r="E81" s="513" t="s">
        <v>28</v>
      </c>
      <c r="F81" s="513" t="s">
        <v>12</v>
      </c>
      <c r="G81" s="514" t="s">
        <v>465</v>
      </c>
      <c r="H81" s="513" t="s">
        <v>1413</v>
      </c>
      <c r="I81" s="514" t="s">
        <v>11087</v>
      </c>
      <c r="J81" s="514" t="s">
        <v>5393</v>
      </c>
      <c r="K81" s="514" t="s">
        <v>11088</v>
      </c>
      <c r="L81" s="515" t="s">
        <v>11089</v>
      </c>
      <c r="M81" s="514"/>
      <c r="N81" s="514" t="s">
        <v>11090</v>
      </c>
      <c r="O81" s="514"/>
      <c r="P81" s="515" t="s">
        <v>1541</v>
      </c>
      <c r="Q81" s="515" t="s">
        <v>471</v>
      </c>
      <c r="R81" s="515" t="s">
        <v>95</v>
      </c>
      <c r="S81" s="514"/>
      <c r="T81" s="514"/>
      <c r="U81" s="514"/>
    </row>
    <row r="82">
      <c r="A82" s="513" t="s">
        <v>1858</v>
      </c>
      <c r="B82" s="513" t="s">
        <v>2206</v>
      </c>
      <c r="C82" s="513" t="s">
        <v>5058</v>
      </c>
      <c r="D82" s="513" t="s">
        <v>296</v>
      </c>
      <c r="E82" s="513" t="s">
        <v>28</v>
      </c>
      <c r="F82" s="513" t="s">
        <v>12</v>
      </c>
      <c r="G82" s="514" t="s">
        <v>465</v>
      </c>
      <c r="H82" s="513" t="s">
        <v>1646</v>
      </c>
      <c r="I82" s="515" t="s">
        <v>11091</v>
      </c>
      <c r="J82" s="514"/>
      <c r="K82" s="515" t="s">
        <v>11092</v>
      </c>
      <c r="L82" s="515" t="s">
        <v>11091</v>
      </c>
      <c r="M82" s="514"/>
      <c r="N82" s="514" t="s">
        <v>11093</v>
      </c>
      <c r="O82" s="514"/>
      <c r="P82" s="515" t="s">
        <v>1541</v>
      </c>
      <c r="Q82" s="515" t="s">
        <v>471</v>
      </c>
      <c r="R82" s="515" t="s">
        <v>95</v>
      </c>
      <c r="S82" s="514"/>
      <c r="T82" s="514"/>
      <c r="U82" s="646"/>
    </row>
    <row r="83">
      <c r="A83" s="513" t="s">
        <v>1863</v>
      </c>
      <c r="B83" s="513" t="s">
        <v>2206</v>
      </c>
      <c r="C83" s="513" t="s">
        <v>5058</v>
      </c>
      <c r="D83" s="513" t="s">
        <v>296</v>
      </c>
      <c r="E83" s="513" t="s">
        <v>28</v>
      </c>
      <c r="F83" s="513" t="s">
        <v>12</v>
      </c>
      <c r="G83" s="514" t="s">
        <v>465</v>
      </c>
      <c r="H83" s="513" t="s">
        <v>1646</v>
      </c>
      <c r="I83" s="515" t="s">
        <v>11094</v>
      </c>
      <c r="J83" s="514"/>
      <c r="K83" s="515" t="s">
        <v>11095</v>
      </c>
      <c r="L83" s="515" t="s">
        <v>11096</v>
      </c>
      <c r="M83" s="514"/>
      <c r="N83" s="514" t="s">
        <v>11093</v>
      </c>
      <c r="O83" s="514"/>
      <c r="P83" s="515" t="s">
        <v>1541</v>
      </c>
      <c r="Q83" s="515" t="s">
        <v>471</v>
      </c>
      <c r="R83" s="515" t="s">
        <v>95</v>
      </c>
      <c r="S83" s="514"/>
      <c r="T83" s="514"/>
      <c r="U83" s="646"/>
    </row>
    <row r="84">
      <c r="A84" s="513" t="s">
        <v>1869</v>
      </c>
      <c r="B84" s="513" t="s">
        <v>2206</v>
      </c>
      <c r="C84" s="513" t="s">
        <v>5058</v>
      </c>
      <c r="D84" s="513" t="s">
        <v>296</v>
      </c>
      <c r="E84" s="513" t="s">
        <v>28</v>
      </c>
      <c r="F84" s="513" t="s">
        <v>12</v>
      </c>
      <c r="G84" s="514" t="s">
        <v>465</v>
      </c>
      <c r="H84" s="513" t="s">
        <v>1646</v>
      </c>
      <c r="I84" s="515" t="s">
        <v>11097</v>
      </c>
      <c r="J84" s="514"/>
      <c r="K84" s="515" t="s">
        <v>11098</v>
      </c>
      <c r="L84" s="515" t="s">
        <v>11099</v>
      </c>
      <c r="M84" s="514"/>
      <c r="N84" s="514" t="s">
        <v>11093</v>
      </c>
      <c r="O84" s="514"/>
      <c r="P84" s="515" t="s">
        <v>1541</v>
      </c>
      <c r="Q84" s="515" t="s">
        <v>471</v>
      </c>
      <c r="R84" s="515" t="s">
        <v>95</v>
      </c>
      <c r="S84" s="514"/>
      <c r="T84" s="514"/>
      <c r="U84" s="646"/>
    </row>
    <row r="85">
      <c r="A85" s="513" t="s">
        <v>1875</v>
      </c>
      <c r="B85" s="513" t="s">
        <v>2206</v>
      </c>
      <c r="C85" s="513" t="s">
        <v>5058</v>
      </c>
      <c r="D85" s="513" t="s">
        <v>296</v>
      </c>
      <c r="E85" s="513" t="s">
        <v>28</v>
      </c>
      <c r="F85" s="513" t="s">
        <v>12</v>
      </c>
      <c r="G85" s="514" t="s">
        <v>465</v>
      </c>
      <c r="H85" s="513" t="s">
        <v>1646</v>
      </c>
      <c r="I85" s="515" t="s">
        <v>11100</v>
      </c>
      <c r="J85" s="514"/>
      <c r="K85" s="515" t="s">
        <v>11101</v>
      </c>
      <c r="L85" s="515" t="s">
        <v>11102</v>
      </c>
      <c r="M85" s="514"/>
      <c r="N85" s="514" t="s">
        <v>11093</v>
      </c>
      <c r="O85" s="514"/>
      <c r="P85" s="515" t="s">
        <v>1541</v>
      </c>
      <c r="Q85" s="515" t="s">
        <v>471</v>
      </c>
      <c r="R85" s="515" t="s">
        <v>95</v>
      </c>
      <c r="S85" s="514"/>
      <c r="T85" s="514"/>
      <c r="U85" s="646"/>
    </row>
    <row r="86">
      <c r="A86" s="513" t="s">
        <v>1878</v>
      </c>
      <c r="B86" s="513" t="s">
        <v>6892</v>
      </c>
      <c r="C86" s="513" t="s">
        <v>5058</v>
      </c>
      <c r="D86" s="513" t="s">
        <v>296</v>
      </c>
      <c r="E86" s="513" t="s">
        <v>28</v>
      </c>
      <c r="F86" s="513" t="s">
        <v>11</v>
      </c>
      <c r="G86" s="514" t="s">
        <v>465</v>
      </c>
      <c r="H86" s="513" t="s">
        <v>1646</v>
      </c>
      <c r="I86" s="515" t="s">
        <v>11103</v>
      </c>
      <c r="J86" s="514"/>
      <c r="K86" s="514" t="s">
        <v>11104</v>
      </c>
      <c r="L86" s="515" t="s">
        <v>11105</v>
      </c>
      <c r="M86" s="514"/>
      <c r="N86" s="514"/>
      <c r="O86" s="515" t="s">
        <v>11106</v>
      </c>
      <c r="P86" s="515" t="s">
        <v>1541</v>
      </c>
      <c r="Q86" s="515" t="s">
        <v>471</v>
      </c>
      <c r="R86" s="515" t="s">
        <v>95</v>
      </c>
      <c r="S86" s="514"/>
      <c r="T86" s="514"/>
      <c r="U86" s="646"/>
    </row>
    <row r="87">
      <c r="A87" s="513" t="s">
        <v>1884</v>
      </c>
      <c r="B87" s="513" t="s">
        <v>2206</v>
      </c>
      <c r="C87" s="513" t="s">
        <v>5058</v>
      </c>
      <c r="D87" s="513" t="s">
        <v>296</v>
      </c>
      <c r="E87" s="513" t="s">
        <v>28</v>
      </c>
      <c r="F87" s="513" t="s">
        <v>11</v>
      </c>
      <c r="G87" s="514" t="s">
        <v>465</v>
      </c>
      <c r="H87" s="513" t="s">
        <v>1646</v>
      </c>
      <c r="I87" s="515" t="s">
        <v>11107</v>
      </c>
      <c r="J87" s="514"/>
      <c r="K87" s="515" t="s">
        <v>11108</v>
      </c>
      <c r="L87" s="515" t="s">
        <v>11109</v>
      </c>
      <c r="M87" s="514"/>
      <c r="N87" s="515" t="s">
        <v>11110</v>
      </c>
      <c r="O87" s="515" t="s">
        <v>11111</v>
      </c>
      <c r="P87" s="515" t="s">
        <v>1541</v>
      </c>
      <c r="Q87" s="515" t="s">
        <v>471</v>
      </c>
      <c r="R87" s="515" t="s">
        <v>95</v>
      </c>
      <c r="S87" s="514"/>
      <c r="T87" s="514"/>
      <c r="U87" s="646"/>
    </row>
    <row r="88">
      <c r="A88" s="513" t="s">
        <v>1889</v>
      </c>
      <c r="B88" s="513" t="s">
        <v>2206</v>
      </c>
      <c r="C88" s="513" t="s">
        <v>5058</v>
      </c>
      <c r="D88" s="513" t="s">
        <v>296</v>
      </c>
      <c r="E88" s="513" t="s">
        <v>28</v>
      </c>
      <c r="F88" s="513" t="s">
        <v>12</v>
      </c>
      <c r="G88" s="514" t="s">
        <v>465</v>
      </c>
      <c r="H88" s="513" t="s">
        <v>1646</v>
      </c>
      <c r="I88" s="515" t="s">
        <v>11112</v>
      </c>
      <c r="J88" s="514"/>
      <c r="K88" s="514" t="s">
        <v>11113</v>
      </c>
      <c r="L88" s="515" t="s">
        <v>11114</v>
      </c>
      <c r="M88" s="514"/>
      <c r="N88" s="514" t="s">
        <v>11060</v>
      </c>
      <c r="O88" s="514"/>
      <c r="P88" s="515" t="s">
        <v>1541</v>
      </c>
      <c r="Q88" s="515" t="s">
        <v>471</v>
      </c>
      <c r="R88" s="515" t="s">
        <v>95</v>
      </c>
      <c r="S88" s="514"/>
      <c r="T88" s="514"/>
      <c r="U88" s="646"/>
    </row>
    <row r="89">
      <c r="A89" s="513" t="s">
        <v>1895</v>
      </c>
      <c r="B89" s="513" t="s">
        <v>2206</v>
      </c>
      <c r="C89" s="513" t="s">
        <v>5058</v>
      </c>
      <c r="D89" s="513" t="s">
        <v>296</v>
      </c>
      <c r="E89" s="513" t="s">
        <v>28</v>
      </c>
      <c r="F89" s="513" t="s">
        <v>12</v>
      </c>
      <c r="G89" s="514" t="s">
        <v>465</v>
      </c>
      <c r="H89" s="513" t="s">
        <v>1646</v>
      </c>
      <c r="I89" s="515" t="s">
        <v>11115</v>
      </c>
      <c r="J89" s="514"/>
      <c r="K89" s="514" t="s">
        <v>11116</v>
      </c>
      <c r="L89" s="515" t="s">
        <v>11117</v>
      </c>
      <c r="M89" s="514"/>
      <c r="N89" s="514" t="s">
        <v>11118</v>
      </c>
      <c r="O89" s="514"/>
      <c r="P89" s="515" t="s">
        <v>1541</v>
      </c>
      <c r="Q89" s="515" t="s">
        <v>471</v>
      </c>
      <c r="R89" s="515" t="s">
        <v>95</v>
      </c>
      <c r="S89" s="514"/>
      <c r="T89" s="514"/>
      <c r="U89" s="646"/>
    </row>
    <row r="90">
      <c r="A90" s="513" t="s">
        <v>1897</v>
      </c>
      <c r="B90" s="513" t="s">
        <v>2206</v>
      </c>
      <c r="C90" s="513" t="s">
        <v>5058</v>
      </c>
      <c r="D90" s="513" t="s">
        <v>296</v>
      </c>
      <c r="E90" s="513" t="s">
        <v>28</v>
      </c>
      <c r="F90" s="513" t="s">
        <v>12</v>
      </c>
      <c r="G90" s="514" t="s">
        <v>465</v>
      </c>
      <c r="H90" s="513" t="s">
        <v>1646</v>
      </c>
      <c r="I90" s="515" t="s">
        <v>11119</v>
      </c>
      <c r="J90" s="514"/>
      <c r="K90" s="514" t="s">
        <v>11120</v>
      </c>
      <c r="L90" s="515" t="s">
        <v>11121</v>
      </c>
      <c r="M90" s="514"/>
      <c r="N90" s="514" t="s">
        <v>11060</v>
      </c>
      <c r="O90" s="514"/>
      <c r="P90" s="515" t="s">
        <v>1541</v>
      </c>
      <c r="Q90" s="515" t="s">
        <v>471</v>
      </c>
      <c r="R90" s="515" t="s">
        <v>95</v>
      </c>
      <c r="S90" s="514"/>
      <c r="T90" s="514"/>
      <c r="U90" s="646"/>
    </row>
    <row r="91">
      <c r="A91" s="513" t="s">
        <v>1901</v>
      </c>
      <c r="B91" s="513" t="s">
        <v>2206</v>
      </c>
      <c r="C91" s="513" t="s">
        <v>5058</v>
      </c>
      <c r="D91" s="513" t="s">
        <v>296</v>
      </c>
      <c r="E91" s="513" t="s">
        <v>28</v>
      </c>
      <c r="F91" s="513" t="s">
        <v>11</v>
      </c>
      <c r="G91" s="514" t="s">
        <v>465</v>
      </c>
      <c r="H91" s="513" t="s">
        <v>1646</v>
      </c>
      <c r="I91" s="515" t="s">
        <v>11122</v>
      </c>
      <c r="J91" s="514"/>
      <c r="K91" s="514" t="s">
        <v>11123</v>
      </c>
      <c r="L91" s="515" t="s">
        <v>11124</v>
      </c>
      <c r="M91" s="514"/>
      <c r="N91" s="514" t="s">
        <v>11060</v>
      </c>
      <c r="O91" s="515" t="s">
        <v>11125</v>
      </c>
      <c r="P91" s="515" t="s">
        <v>1541</v>
      </c>
      <c r="Q91" s="515" t="s">
        <v>471</v>
      </c>
      <c r="R91" s="515" t="s">
        <v>95</v>
      </c>
      <c r="S91" s="514"/>
      <c r="T91" s="514"/>
      <c r="U91" s="646"/>
    </row>
    <row r="92">
      <c r="A92" s="513" t="s">
        <v>1905</v>
      </c>
      <c r="B92" s="513" t="s">
        <v>11126</v>
      </c>
      <c r="C92" s="513" t="s">
        <v>2315</v>
      </c>
      <c r="D92" s="513" t="s">
        <v>296</v>
      </c>
      <c r="E92" s="513" t="s">
        <v>28</v>
      </c>
      <c r="F92" s="513" t="s">
        <v>11</v>
      </c>
      <c r="G92" s="514" t="s">
        <v>465</v>
      </c>
      <c r="H92" s="513" t="s">
        <v>1646</v>
      </c>
      <c r="I92" s="514" t="s">
        <v>11127</v>
      </c>
      <c r="J92" s="514"/>
      <c r="K92" s="515" t="s">
        <v>11128</v>
      </c>
      <c r="L92" s="515" t="s">
        <v>11129</v>
      </c>
      <c r="M92" s="514"/>
      <c r="N92" s="514" t="s">
        <v>11130</v>
      </c>
      <c r="O92" s="515" t="s">
        <v>11131</v>
      </c>
      <c r="P92" s="515" t="s">
        <v>1541</v>
      </c>
      <c r="Q92" s="515" t="s">
        <v>471</v>
      </c>
      <c r="R92" s="515" t="s">
        <v>95</v>
      </c>
      <c r="S92" s="514"/>
      <c r="T92" s="514"/>
      <c r="U92" s="646"/>
    </row>
    <row r="93">
      <c r="A93" s="513" t="s">
        <v>1910</v>
      </c>
      <c r="B93" s="514"/>
      <c r="C93" s="513" t="s">
        <v>2274</v>
      </c>
      <c r="D93" s="513" t="s">
        <v>296</v>
      </c>
      <c r="E93" s="513" t="s">
        <v>28</v>
      </c>
      <c r="F93" s="513" t="s">
        <v>12</v>
      </c>
      <c r="G93" s="514" t="s">
        <v>465</v>
      </c>
      <c r="H93" s="513" t="s">
        <v>1646</v>
      </c>
      <c r="I93" s="514" t="s">
        <v>11132</v>
      </c>
      <c r="J93" s="514" t="s">
        <v>11133</v>
      </c>
      <c r="K93" s="514" t="s">
        <v>11134</v>
      </c>
      <c r="L93" s="515" t="s">
        <v>11135</v>
      </c>
      <c r="M93" s="514"/>
      <c r="N93" s="514" t="s">
        <v>11136</v>
      </c>
      <c r="O93" s="514"/>
      <c r="P93" s="515" t="s">
        <v>1541</v>
      </c>
      <c r="Q93" s="515" t="s">
        <v>471</v>
      </c>
      <c r="R93" s="515" t="s">
        <v>95</v>
      </c>
      <c r="S93" s="514"/>
      <c r="T93" s="514"/>
      <c r="U93" s="646"/>
    </row>
    <row r="94">
      <c r="A94" s="513" t="s">
        <v>1915</v>
      </c>
      <c r="B94" s="513" t="s">
        <v>11137</v>
      </c>
      <c r="C94" s="513" t="s">
        <v>5114</v>
      </c>
      <c r="D94" s="513" t="s">
        <v>296</v>
      </c>
      <c r="E94" s="513" t="s">
        <v>28</v>
      </c>
      <c r="F94" s="513" t="s">
        <v>12</v>
      </c>
      <c r="G94" s="514" t="s">
        <v>465</v>
      </c>
      <c r="H94" s="513" t="s">
        <v>28</v>
      </c>
      <c r="I94" s="514" t="s">
        <v>11138</v>
      </c>
      <c r="J94" s="514"/>
      <c r="K94" s="514" t="s">
        <v>11139</v>
      </c>
      <c r="L94" s="515" t="s">
        <v>11140</v>
      </c>
      <c r="M94" s="514"/>
      <c r="N94" s="514" t="s">
        <v>5072</v>
      </c>
      <c r="O94" s="514"/>
      <c r="P94" s="514"/>
      <c r="Q94" s="514"/>
      <c r="R94" s="515" t="s">
        <v>620</v>
      </c>
      <c r="S94" s="514"/>
      <c r="T94" s="514"/>
      <c r="U94" s="514" t="s">
        <v>2546</v>
      </c>
    </row>
    <row r="95">
      <c r="A95" s="513" t="s">
        <v>1920</v>
      </c>
      <c r="B95" s="513" t="s">
        <v>11141</v>
      </c>
      <c r="C95" s="513" t="s">
        <v>6457</v>
      </c>
      <c r="D95" s="513" t="s">
        <v>296</v>
      </c>
      <c r="E95" s="513" t="s">
        <v>28</v>
      </c>
      <c r="F95" s="513" t="s">
        <v>11</v>
      </c>
      <c r="G95" s="514" t="s">
        <v>465</v>
      </c>
      <c r="H95" s="513" t="s">
        <v>847</v>
      </c>
      <c r="I95" s="515" t="s">
        <v>11142</v>
      </c>
      <c r="J95" s="514"/>
      <c r="K95" s="514" t="s">
        <v>11143</v>
      </c>
      <c r="L95" s="515" t="s">
        <v>11144</v>
      </c>
      <c r="M95" s="514"/>
      <c r="N95" s="514" t="s">
        <v>11145</v>
      </c>
      <c r="O95" s="515" t="s">
        <v>11146</v>
      </c>
      <c r="P95" s="515" t="s">
        <v>1541</v>
      </c>
      <c r="Q95" s="515" t="s">
        <v>471</v>
      </c>
      <c r="R95" s="515" t="s">
        <v>95</v>
      </c>
      <c r="S95" s="514"/>
      <c r="T95" s="514"/>
      <c r="U95" s="646"/>
    </row>
    <row r="96">
      <c r="A96" s="513" t="s">
        <v>1927</v>
      </c>
      <c r="B96" s="513" t="s">
        <v>11141</v>
      </c>
      <c r="C96" s="513" t="s">
        <v>6457</v>
      </c>
      <c r="D96" s="513" t="s">
        <v>296</v>
      </c>
      <c r="E96" s="513" t="s">
        <v>28</v>
      </c>
      <c r="F96" s="513" t="s">
        <v>12</v>
      </c>
      <c r="G96" s="514" t="s">
        <v>588</v>
      </c>
      <c r="H96" s="513" t="s">
        <v>847</v>
      </c>
      <c r="I96" s="514" t="s">
        <v>11147</v>
      </c>
      <c r="J96" s="514" t="s">
        <v>11148</v>
      </c>
      <c r="K96" s="514" t="s">
        <v>11149</v>
      </c>
      <c r="L96" s="515" t="s">
        <v>11150</v>
      </c>
      <c r="M96" s="514"/>
      <c r="N96" s="514"/>
      <c r="O96" s="514"/>
      <c r="P96" s="517" t="s">
        <v>950</v>
      </c>
      <c r="Q96" s="515" t="s">
        <v>471</v>
      </c>
      <c r="R96" s="515" t="s">
        <v>95</v>
      </c>
      <c r="S96" s="514"/>
      <c r="T96" s="514"/>
      <c r="U96" s="646"/>
    </row>
    <row r="97">
      <c r="A97" s="513" t="s">
        <v>1933</v>
      </c>
      <c r="B97" s="513" t="s">
        <v>6549</v>
      </c>
      <c r="C97" s="514"/>
      <c r="D97" s="513" t="s">
        <v>296</v>
      </c>
      <c r="E97" s="513" t="s">
        <v>28</v>
      </c>
      <c r="F97" s="513" t="s">
        <v>11</v>
      </c>
      <c r="G97" s="514" t="s">
        <v>465</v>
      </c>
      <c r="H97" s="513" t="s">
        <v>847</v>
      </c>
      <c r="I97" s="515" t="s">
        <v>11151</v>
      </c>
      <c r="J97" s="514" t="s">
        <v>11152</v>
      </c>
      <c r="K97" s="514" t="s">
        <v>11153</v>
      </c>
      <c r="L97" s="515" t="s">
        <v>11154</v>
      </c>
      <c r="M97" s="514"/>
      <c r="N97" s="514" t="s">
        <v>6553</v>
      </c>
      <c r="O97" s="514"/>
      <c r="P97" s="515" t="s">
        <v>3569</v>
      </c>
      <c r="Q97" s="515" t="s">
        <v>471</v>
      </c>
      <c r="R97" s="515" t="s">
        <v>95</v>
      </c>
      <c r="S97" s="514"/>
      <c r="T97" s="514"/>
      <c r="U97" s="646"/>
    </row>
    <row r="98">
      <c r="A98" s="513" t="s">
        <v>1939</v>
      </c>
      <c r="B98" s="514"/>
      <c r="C98" s="514"/>
      <c r="D98" s="513" t="s">
        <v>296</v>
      </c>
      <c r="E98" s="513" t="s">
        <v>5639</v>
      </c>
      <c r="F98" s="514" t="s">
        <v>11</v>
      </c>
      <c r="G98" s="514" t="s">
        <v>465</v>
      </c>
      <c r="H98" s="514" t="s">
        <v>847</v>
      </c>
      <c r="I98" s="514" t="s">
        <v>11155</v>
      </c>
      <c r="J98" s="514"/>
      <c r="K98" s="514" t="s">
        <v>11156</v>
      </c>
      <c r="L98" s="515" t="s">
        <v>11157</v>
      </c>
      <c r="M98" s="514"/>
      <c r="N98" s="514" t="s">
        <v>11158</v>
      </c>
      <c r="O98" s="515" t="s">
        <v>11159</v>
      </c>
      <c r="P98" s="515" t="s">
        <v>1541</v>
      </c>
      <c r="Q98" s="515" t="s">
        <v>471</v>
      </c>
      <c r="R98" s="515" t="s">
        <v>95</v>
      </c>
      <c r="S98" s="514"/>
      <c r="T98" s="514"/>
      <c r="U98" s="646"/>
    </row>
    <row r="99">
      <c r="A99" s="513" t="s">
        <v>1945</v>
      </c>
      <c r="B99" s="514"/>
      <c r="C99" s="514"/>
      <c r="D99" s="513" t="s">
        <v>296</v>
      </c>
      <c r="E99" s="513" t="s">
        <v>5639</v>
      </c>
      <c r="F99" s="514" t="s">
        <v>12</v>
      </c>
      <c r="G99" s="514" t="s">
        <v>465</v>
      </c>
      <c r="H99" s="514" t="s">
        <v>847</v>
      </c>
      <c r="I99" s="514" t="s">
        <v>11160</v>
      </c>
      <c r="J99" s="514"/>
      <c r="K99" s="514" t="s">
        <v>11161</v>
      </c>
      <c r="L99" s="515" t="s">
        <v>11162</v>
      </c>
      <c r="M99" s="514"/>
      <c r="N99" s="514" t="s">
        <v>11158</v>
      </c>
      <c r="O99" s="514"/>
      <c r="P99" s="529">
        <v>45540.0</v>
      </c>
      <c r="Q99" s="515" t="s">
        <v>490</v>
      </c>
      <c r="R99" s="515" t="s">
        <v>95</v>
      </c>
      <c r="S99" s="514"/>
      <c r="T99" s="514"/>
      <c r="U99" s="646"/>
    </row>
    <row r="100">
      <c r="A100" s="513" t="s">
        <v>1951</v>
      </c>
      <c r="B100" s="514"/>
      <c r="C100" s="514"/>
      <c r="D100" s="513" t="s">
        <v>296</v>
      </c>
      <c r="E100" s="513" t="s">
        <v>5639</v>
      </c>
      <c r="F100" s="514" t="s">
        <v>12</v>
      </c>
      <c r="G100" s="514" t="s">
        <v>465</v>
      </c>
      <c r="H100" s="514" t="s">
        <v>847</v>
      </c>
      <c r="I100" s="514" t="s">
        <v>11163</v>
      </c>
      <c r="J100" s="514"/>
      <c r="K100" s="514" t="s">
        <v>11164</v>
      </c>
      <c r="L100" s="515" t="s">
        <v>11165</v>
      </c>
      <c r="M100" s="514"/>
      <c r="N100" s="514" t="s">
        <v>11158</v>
      </c>
      <c r="O100" s="514"/>
      <c r="P100" s="529">
        <v>45540.0</v>
      </c>
      <c r="Q100" s="515" t="s">
        <v>490</v>
      </c>
      <c r="R100" s="515" t="s">
        <v>95</v>
      </c>
      <c r="S100" s="514"/>
      <c r="T100" s="514"/>
      <c r="U100" s="646"/>
    </row>
    <row r="101">
      <c r="A101" s="513" t="s">
        <v>1957</v>
      </c>
      <c r="B101" s="514"/>
      <c r="C101" s="514"/>
      <c r="D101" s="513" t="s">
        <v>296</v>
      </c>
      <c r="E101" s="513" t="s">
        <v>5639</v>
      </c>
      <c r="F101" s="514" t="s">
        <v>11</v>
      </c>
      <c r="G101" s="514" t="s">
        <v>465</v>
      </c>
      <c r="H101" s="514" t="s">
        <v>847</v>
      </c>
      <c r="I101" s="514" t="s">
        <v>11166</v>
      </c>
      <c r="J101" s="514"/>
      <c r="K101" s="515" t="s">
        <v>11167</v>
      </c>
      <c r="L101" s="515" t="s">
        <v>11168</v>
      </c>
      <c r="M101" s="514"/>
      <c r="N101" s="514" t="s">
        <v>11169</v>
      </c>
      <c r="O101" s="515" t="s">
        <v>11170</v>
      </c>
      <c r="P101" s="515" t="s">
        <v>3569</v>
      </c>
      <c r="Q101" s="515" t="s">
        <v>471</v>
      </c>
      <c r="R101" s="515" t="s">
        <v>95</v>
      </c>
      <c r="S101" s="514"/>
      <c r="T101" s="514"/>
      <c r="U101" s="646" t="s">
        <v>95</v>
      </c>
    </row>
    <row r="102">
      <c r="A102" s="513" t="s">
        <v>1962</v>
      </c>
      <c r="B102" s="514"/>
      <c r="C102" s="538">
        <v>3.7</v>
      </c>
      <c r="D102" s="513" t="s">
        <v>296</v>
      </c>
      <c r="E102" s="513" t="s">
        <v>5639</v>
      </c>
      <c r="F102" s="514" t="s">
        <v>12</v>
      </c>
      <c r="G102" s="514" t="s">
        <v>588</v>
      </c>
      <c r="H102" s="514" t="s">
        <v>7438</v>
      </c>
      <c r="I102" s="514" t="s">
        <v>11171</v>
      </c>
      <c r="J102" s="514" t="s">
        <v>11172</v>
      </c>
      <c r="K102" s="514" t="s">
        <v>11173</v>
      </c>
      <c r="L102" s="515" t="s">
        <v>11174</v>
      </c>
      <c r="M102" s="514" t="s">
        <v>5352</v>
      </c>
      <c r="N102" s="646"/>
      <c r="O102" s="646"/>
      <c r="P102" s="515" t="s">
        <v>3569</v>
      </c>
      <c r="Q102" s="515" t="s">
        <v>471</v>
      </c>
      <c r="R102" s="515" t="s">
        <v>95</v>
      </c>
      <c r="S102" s="514"/>
      <c r="T102" s="514"/>
      <c r="U102" s="646"/>
    </row>
    <row r="103">
      <c r="A103" s="513" t="s">
        <v>1968</v>
      </c>
      <c r="B103" s="514"/>
      <c r="C103" s="538">
        <v>3.7</v>
      </c>
      <c r="D103" s="513" t="s">
        <v>296</v>
      </c>
      <c r="E103" s="513" t="s">
        <v>5639</v>
      </c>
      <c r="F103" s="514" t="s">
        <v>12</v>
      </c>
      <c r="G103" s="514" t="s">
        <v>588</v>
      </c>
      <c r="H103" s="514" t="s">
        <v>7438</v>
      </c>
      <c r="I103" s="514" t="s">
        <v>11175</v>
      </c>
      <c r="J103" s="514"/>
      <c r="K103" s="514" t="s">
        <v>11176</v>
      </c>
      <c r="L103" s="515" t="s">
        <v>11177</v>
      </c>
      <c r="M103" s="514"/>
      <c r="N103" s="646"/>
      <c r="O103" s="646"/>
      <c r="P103" s="517" t="s">
        <v>1541</v>
      </c>
      <c r="Q103" s="515" t="s">
        <v>471</v>
      </c>
      <c r="R103" s="515" t="s">
        <v>95</v>
      </c>
      <c r="S103" s="514"/>
      <c r="T103" s="514"/>
      <c r="U103" s="646"/>
    </row>
    <row r="104">
      <c r="A104" s="513" t="s">
        <v>1974</v>
      </c>
      <c r="B104" s="514"/>
      <c r="C104" s="538">
        <v>3.7</v>
      </c>
      <c r="D104" s="513" t="s">
        <v>296</v>
      </c>
      <c r="E104" s="513" t="s">
        <v>5639</v>
      </c>
      <c r="F104" s="514" t="s">
        <v>12</v>
      </c>
      <c r="G104" s="514" t="s">
        <v>588</v>
      </c>
      <c r="H104" s="514" t="s">
        <v>7438</v>
      </c>
      <c r="I104" s="514" t="s">
        <v>11178</v>
      </c>
      <c r="J104" s="514" t="s">
        <v>11172</v>
      </c>
      <c r="K104" s="514" t="s">
        <v>11179</v>
      </c>
      <c r="L104" s="515" t="s">
        <v>11180</v>
      </c>
      <c r="M104" s="514"/>
      <c r="N104" s="646"/>
      <c r="O104" s="646"/>
      <c r="P104" s="517" t="s">
        <v>1541</v>
      </c>
      <c r="Q104" s="515" t="s">
        <v>471</v>
      </c>
      <c r="R104" s="515" t="s">
        <v>95</v>
      </c>
      <c r="S104" s="514"/>
      <c r="T104" s="514"/>
      <c r="U104" s="646"/>
    </row>
    <row r="105">
      <c r="A105" s="513" t="s">
        <v>1980</v>
      </c>
      <c r="B105" s="527" t="s">
        <v>11181</v>
      </c>
      <c r="C105" s="514"/>
      <c r="D105" s="513" t="s">
        <v>296</v>
      </c>
      <c r="E105" s="513" t="s">
        <v>5639</v>
      </c>
      <c r="F105" s="514" t="s">
        <v>11</v>
      </c>
      <c r="G105" s="514" t="s">
        <v>588</v>
      </c>
      <c r="H105" s="514" t="s">
        <v>7438</v>
      </c>
      <c r="I105" s="514" t="s">
        <v>11182</v>
      </c>
      <c r="J105" s="514" t="s">
        <v>11183</v>
      </c>
      <c r="K105" s="514" t="s">
        <v>11184</v>
      </c>
      <c r="L105" s="515" t="s">
        <v>11185</v>
      </c>
      <c r="M105" s="514"/>
      <c r="N105" s="514"/>
      <c r="O105" s="514"/>
      <c r="P105" s="528">
        <v>45448.0</v>
      </c>
      <c r="Q105" s="515" t="s">
        <v>490</v>
      </c>
      <c r="R105" s="515" t="s">
        <v>95</v>
      </c>
      <c r="S105" s="514"/>
      <c r="T105" s="514"/>
      <c r="U105" s="646"/>
    </row>
    <row r="106">
      <c r="A106" s="513" t="s">
        <v>1985</v>
      </c>
      <c r="B106" s="514"/>
      <c r="C106" s="514"/>
      <c r="D106" s="513" t="s">
        <v>296</v>
      </c>
      <c r="E106" s="513" t="s">
        <v>28</v>
      </c>
      <c r="F106" s="513" t="s">
        <v>11</v>
      </c>
      <c r="G106" s="514" t="s">
        <v>465</v>
      </c>
      <c r="H106" s="513" t="s">
        <v>847</v>
      </c>
      <c r="I106" s="514" t="s">
        <v>11186</v>
      </c>
      <c r="J106" s="514"/>
      <c r="K106" s="514" t="s">
        <v>11187</v>
      </c>
      <c r="L106" s="515" t="s">
        <v>11188</v>
      </c>
      <c r="M106" s="514"/>
      <c r="N106" s="514" t="s">
        <v>11189</v>
      </c>
      <c r="O106" s="514"/>
      <c r="P106" s="517" t="s">
        <v>1541</v>
      </c>
      <c r="Q106" s="515" t="s">
        <v>471</v>
      </c>
      <c r="R106" s="515" t="s">
        <v>95</v>
      </c>
      <c r="S106" s="525"/>
      <c r="T106" s="525"/>
      <c r="U106" s="646"/>
    </row>
    <row r="107">
      <c r="A107" s="513" t="s">
        <v>1990</v>
      </c>
      <c r="B107" s="513" t="s">
        <v>11190</v>
      </c>
      <c r="C107" s="514"/>
      <c r="D107" s="513" t="s">
        <v>296</v>
      </c>
      <c r="E107" s="513" t="s">
        <v>28</v>
      </c>
      <c r="F107" s="513" t="s">
        <v>11</v>
      </c>
      <c r="G107" s="514" t="s">
        <v>465</v>
      </c>
      <c r="H107" s="513" t="s">
        <v>847</v>
      </c>
      <c r="I107" s="514" t="s">
        <v>11191</v>
      </c>
      <c r="J107" s="514" t="s">
        <v>11192</v>
      </c>
      <c r="K107" s="514" t="s">
        <v>11193</v>
      </c>
      <c r="L107" s="515" t="s">
        <v>11194</v>
      </c>
      <c r="M107" s="514"/>
      <c r="N107" s="519" t="s">
        <v>6859</v>
      </c>
      <c r="O107" s="519"/>
      <c r="P107" s="528">
        <v>45448.0</v>
      </c>
      <c r="Q107" s="515" t="s">
        <v>490</v>
      </c>
      <c r="R107" s="515" t="s">
        <v>95</v>
      </c>
      <c r="S107" s="514"/>
      <c r="T107" s="514"/>
      <c r="U107" s="646"/>
    </row>
    <row r="108">
      <c r="A108" s="513" t="s">
        <v>1997</v>
      </c>
      <c r="B108" s="513" t="s">
        <v>11195</v>
      </c>
      <c r="C108" s="514"/>
      <c r="D108" s="513" t="s">
        <v>296</v>
      </c>
      <c r="E108" s="513" t="s">
        <v>28</v>
      </c>
      <c r="F108" s="513" t="s">
        <v>12</v>
      </c>
      <c r="G108" s="514" t="s">
        <v>545</v>
      </c>
      <c r="H108" s="513" t="s">
        <v>1413</v>
      </c>
      <c r="I108" s="514" t="s">
        <v>11196</v>
      </c>
      <c r="J108" s="536"/>
      <c r="K108" s="514" t="s">
        <v>11197</v>
      </c>
      <c r="L108" s="514" t="s">
        <v>11198</v>
      </c>
      <c r="M108" s="514" t="s">
        <v>11199</v>
      </c>
      <c r="N108" s="514"/>
      <c r="O108" s="514"/>
      <c r="P108" s="528">
        <v>45448.0</v>
      </c>
      <c r="Q108" s="515" t="s">
        <v>490</v>
      </c>
      <c r="R108" s="515" t="s">
        <v>95</v>
      </c>
      <c r="S108" s="514"/>
      <c r="T108" s="514"/>
      <c r="U108" s="514"/>
    </row>
    <row r="109">
      <c r="A109" s="513" t="s">
        <v>2003</v>
      </c>
      <c r="B109" s="513" t="s">
        <v>11195</v>
      </c>
      <c r="C109" s="516" t="s">
        <v>11200</v>
      </c>
      <c r="D109" s="513" t="s">
        <v>296</v>
      </c>
      <c r="E109" s="513" t="s">
        <v>28</v>
      </c>
      <c r="F109" s="513" t="s">
        <v>11</v>
      </c>
      <c r="G109" s="514" t="s">
        <v>545</v>
      </c>
      <c r="H109" s="513" t="s">
        <v>1413</v>
      </c>
      <c r="I109" s="514" t="s">
        <v>11201</v>
      </c>
      <c r="J109" s="514" t="s">
        <v>11202</v>
      </c>
      <c r="K109" s="514" t="s">
        <v>11203</v>
      </c>
      <c r="L109" s="514" t="s">
        <v>11204</v>
      </c>
      <c r="M109" s="514" t="s">
        <v>11205</v>
      </c>
      <c r="N109" s="514"/>
      <c r="O109" s="514"/>
      <c r="P109" s="528">
        <v>45448.0</v>
      </c>
      <c r="Q109" s="515" t="s">
        <v>490</v>
      </c>
      <c r="R109" s="515" t="s">
        <v>95</v>
      </c>
      <c r="S109" s="646"/>
      <c r="T109" s="514"/>
      <c r="U109" s="514"/>
    </row>
    <row r="110">
      <c r="A110" s="513" t="s">
        <v>2009</v>
      </c>
      <c r="B110" s="513" t="s">
        <v>11195</v>
      </c>
      <c r="C110" s="516" t="s">
        <v>11206</v>
      </c>
      <c r="D110" s="513" t="s">
        <v>296</v>
      </c>
      <c r="E110" s="513" t="s">
        <v>28</v>
      </c>
      <c r="F110" s="513" t="s">
        <v>11</v>
      </c>
      <c r="G110" s="514" t="s">
        <v>545</v>
      </c>
      <c r="H110" s="513" t="s">
        <v>1413</v>
      </c>
      <c r="I110" s="514" t="s">
        <v>11207</v>
      </c>
      <c r="J110" s="536"/>
      <c r="K110" s="514" t="s">
        <v>11208</v>
      </c>
      <c r="L110" s="514" t="s">
        <v>11209</v>
      </c>
      <c r="M110" s="545" t="s">
        <v>11210</v>
      </c>
      <c r="N110" s="514"/>
      <c r="O110" s="514"/>
      <c r="P110" s="529">
        <v>45448.0</v>
      </c>
      <c r="Q110" s="515" t="s">
        <v>490</v>
      </c>
      <c r="R110" s="515" t="s">
        <v>95</v>
      </c>
      <c r="S110" s="518"/>
      <c r="T110" s="518"/>
      <c r="U110" s="514"/>
    </row>
    <row r="111">
      <c r="A111" s="513" t="s">
        <v>2013</v>
      </c>
      <c r="B111" s="513" t="s">
        <v>11195</v>
      </c>
      <c r="C111" s="513" t="s">
        <v>5391</v>
      </c>
      <c r="D111" s="513" t="s">
        <v>296</v>
      </c>
      <c r="E111" s="513" t="s">
        <v>28</v>
      </c>
      <c r="F111" s="513" t="s">
        <v>12</v>
      </c>
      <c r="G111" s="514" t="s">
        <v>545</v>
      </c>
      <c r="H111" s="513" t="s">
        <v>1413</v>
      </c>
      <c r="I111" s="514" t="s">
        <v>11211</v>
      </c>
      <c r="J111" s="536"/>
      <c r="K111" s="514" t="s">
        <v>11212</v>
      </c>
      <c r="L111" s="514" t="s">
        <v>11213</v>
      </c>
      <c r="M111" s="514" t="s">
        <v>11214</v>
      </c>
      <c r="N111" s="514"/>
      <c r="O111" s="514"/>
      <c r="P111" s="529">
        <v>45448.0</v>
      </c>
      <c r="Q111" s="515" t="s">
        <v>490</v>
      </c>
      <c r="R111" s="515" t="s">
        <v>95</v>
      </c>
      <c r="S111" s="518"/>
      <c r="T111" s="518"/>
      <c r="U111" s="514"/>
    </row>
    <row r="112">
      <c r="A112" s="513" t="s">
        <v>2017</v>
      </c>
      <c r="B112" s="513" t="s">
        <v>11195</v>
      </c>
      <c r="C112" s="513" t="s">
        <v>5469</v>
      </c>
      <c r="D112" s="513" t="s">
        <v>296</v>
      </c>
      <c r="E112" s="513" t="s">
        <v>28</v>
      </c>
      <c r="F112" s="513" t="s">
        <v>12</v>
      </c>
      <c r="G112" s="514" t="s">
        <v>545</v>
      </c>
      <c r="H112" s="513" t="s">
        <v>1646</v>
      </c>
      <c r="I112" s="514" t="s">
        <v>11215</v>
      </c>
      <c r="J112" s="536"/>
      <c r="K112" s="514" t="s">
        <v>11216</v>
      </c>
      <c r="L112" s="514" t="s">
        <v>11217</v>
      </c>
      <c r="M112" s="514" t="s">
        <v>11218</v>
      </c>
      <c r="N112" s="514"/>
      <c r="O112" s="514"/>
      <c r="P112" s="529">
        <v>45448.0</v>
      </c>
      <c r="Q112" s="515" t="s">
        <v>490</v>
      </c>
      <c r="R112" s="515" t="s">
        <v>95</v>
      </c>
      <c r="S112" s="518"/>
      <c r="T112" s="518"/>
      <c r="U112" s="514"/>
    </row>
    <row r="113">
      <c r="A113" s="513" t="s">
        <v>2767</v>
      </c>
      <c r="B113" s="513" t="s">
        <v>11195</v>
      </c>
      <c r="C113" s="513" t="s">
        <v>5469</v>
      </c>
      <c r="D113" s="513" t="s">
        <v>296</v>
      </c>
      <c r="E113" s="513" t="s">
        <v>28</v>
      </c>
      <c r="F113" s="513" t="s">
        <v>11</v>
      </c>
      <c r="G113" s="514" t="s">
        <v>545</v>
      </c>
      <c r="H113" s="513" t="s">
        <v>1646</v>
      </c>
      <c r="I113" s="514" t="s">
        <v>11219</v>
      </c>
      <c r="J113" s="536"/>
      <c r="K113" s="514" t="s">
        <v>11220</v>
      </c>
      <c r="L113" s="514" t="s">
        <v>11221</v>
      </c>
      <c r="M113" s="514" t="s">
        <v>11222</v>
      </c>
      <c r="N113" s="514"/>
      <c r="O113" s="514"/>
      <c r="P113" s="529">
        <v>45448.0</v>
      </c>
      <c r="Q113" s="515" t="s">
        <v>490</v>
      </c>
      <c r="R113" s="515" t="s">
        <v>95</v>
      </c>
      <c r="S113" s="518"/>
      <c r="T113" s="518"/>
      <c r="U113" s="514"/>
    </row>
    <row r="114">
      <c r="A114" s="513" t="s">
        <v>2771</v>
      </c>
      <c r="B114" s="513" t="s">
        <v>2206</v>
      </c>
      <c r="C114" s="513" t="s">
        <v>5058</v>
      </c>
      <c r="D114" s="513" t="s">
        <v>296</v>
      </c>
      <c r="E114" s="513" t="s">
        <v>11223</v>
      </c>
      <c r="F114" s="513" t="s">
        <v>12</v>
      </c>
      <c r="G114" s="514" t="s">
        <v>545</v>
      </c>
      <c r="H114" s="513" t="s">
        <v>1646</v>
      </c>
      <c r="I114" s="515" t="s">
        <v>11224</v>
      </c>
      <c r="J114" s="520"/>
      <c r="K114" s="515" t="s">
        <v>11225</v>
      </c>
      <c r="L114" s="515" t="s">
        <v>11226</v>
      </c>
      <c r="M114" s="515" t="s">
        <v>11227</v>
      </c>
      <c r="N114" s="514"/>
      <c r="O114" s="514"/>
      <c r="P114" s="528">
        <v>45570.0</v>
      </c>
      <c r="Q114" s="515" t="s">
        <v>94</v>
      </c>
      <c r="R114" s="515" t="s">
        <v>95</v>
      </c>
      <c r="S114" s="568"/>
      <c r="T114" s="514"/>
      <c r="U114" s="514"/>
    </row>
    <row r="115">
      <c r="A115" s="513" t="s">
        <v>2776</v>
      </c>
      <c r="B115" s="513" t="s">
        <v>5057</v>
      </c>
      <c r="C115" s="513" t="s">
        <v>5058</v>
      </c>
      <c r="D115" s="513" t="s">
        <v>296</v>
      </c>
      <c r="E115" s="513" t="s">
        <v>28</v>
      </c>
      <c r="F115" s="513" t="s">
        <v>11</v>
      </c>
      <c r="G115" s="514" t="s">
        <v>545</v>
      </c>
      <c r="H115" s="513" t="s">
        <v>1646</v>
      </c>
      <c r="I115" s="514" t="s">
        <v>11228</v>
      </c>
      <c r="J115" s="514"/>
      <c r="K115" s="514" t="s">
        <v>11229</v>
      </c>
      <c r="L115" s="514" t="s">
        <v>11230</v>
      </c>
      <c r="M115" s="514" t="s">
        <v>11231</v>
      </c>
      <c r="N115" s="514"/>
      <c r="O115" s="514"/>
      <c r="P115" s="529">
        <v>45448.0</v>
      </c>
      <c r="Q115" s="515" t="s">
        <v>490</v>
      </c>
      <c r="R115" s="515" t="s">
        <v>95</v>
      </c>
      <c r="S115" s="514"/>
      <c r="T115" s="514"/>
      <c r="U115" s="514" t="s">
        <v>2546</v>
      </c>
    </row>
    <row r="116">
      <c r="A116" s="513" t="s">
        <v>2781</v>
      </c>
      <c r="B116" s="513" t="s">
        <v>7849</v>
      </c>
      <c r="C116" s="513" t="s">
        <v>4770</v>
      </c>
      <c r="D116" s="513" t="s">
        <v>296</v>
      </c>
      <c r="E116" s="513" t="s">
        <v>8988</v>
      </c>
      <c r="F116" s="513" t="s">
        <v>11</v>
      </c>
      <c r="G116" s="514" t="s">
        <v>545</v>
      </c>
      <c r="H116" s="513" t="s">
        <v>847</v>
      </c>
      <c r="I116" s="514" t="s">
        <v>11232</v>
      </c>
      <c r="J116" s="514" t="s">
        <v>11233</v>
      </c>
      <c r="K116" s="514" t="s">
        <v>11234</v>
      </c>
      <c r="L116" s="514" t="s">
        <v>11235</v>
      </c>
      <c r="M116" s="515" t="s">
        <v>11236</v>
      </c>
      <c r="N116" s="514"/>
      <c r="O116" s="514"/>
      <c r="P116" s="517"/>
      <c r="Q116" s="515" t="s">
        <v>471</v>
      </c>
      <c r="R116" s="515" t="s">
        <v>95</v>
      </c>
      <c r="S116" s="514"/>
      <c r="T116" s="514"/>
      <c r="U116" s="514"/>
    </row>
    <row r="117">
      <c r="A117" s="513" t="s">
        <v>2785</v>
      </c>
      <c r="B117" s="516" t="s">
        <v>11206</v>
      </c>
      <c r="C117" s="514"/>
      <c r="D117" s="513" t="s">
        <v>296</v>
      </c>
      <c r="E117" s="513" t="s">
        <v>28</v>
      </c>
      <c r="F117" s="513" t="s">
        <v>12</v>
      </c>
      <c r="G117" s="514" t="s">
        <v>545</v>
      </c>
      <c r="H117" s="513" t="s">
        <v>1413</v>
      </c>
      <c r="I117" s="514" t="s">
        <v>11237</v>
      </c>
      <c r="J117" s="514"/>
      <c r="K117" s="514" t="s">
        <v>11238</v>
      </c>
      <c r="L117" s="514" t="s">
        <v>11239</v>
      </c>
      <c r="M117" s="515" t="s">
        <v>11240</v>
      </c>
      <c r="N117" s="514"/>
      <c r="O117" s="514"/>
      <c r="P117" s="528">
        <v>45570.0</v>
      </c>
      <c r="Q117" s="515" t="s">
        <v>94</v>
      </c>
      <c r="R117" s="515" t="s">
        <v>95</v>
      </c>
      <c r="S117" s="514"/>
      <c r="T117" s="514"/>
      <c r="U117" s="514"/>
    </row>
    <row r="118">
      <c r="A118" s="513" t="s">
        <v>2789</v>
      </c>
      <c r="B118" s="514"/>
      <c r="C118" s="514"/>
      <c r="D118" s="513" t="s">
        <v>296</v>
      </c>
      <c r="E118" s="513" t="s">
        <v>28</v>
      </c>
      <c r="F118" s="513" t="s">
        <v>12</v>
      </c>
      <c r="G118" s="514" t="s">
        <v>465</v>
      </c>
      <c r="H118" s="513" t="s">
        <v>1646</v>
      </c>
      <c r="I118" s="514" t="s">
        <v>11241</v>
      </c>
      <c r="J118" s="514"/>
      <c r="K118" s="514" t="s">
        <v>11242</v>
      </c>
      <c r="L118" s="515" t="s">
        <v>11243</v>
      </c>
      <c r="M118" s="514"/>
      <c r="N118" s="514" t="s">
        <v>11244</v>
      </c>
      <c r="O118" s="514"/>
      <c r="P118" s="517" t="s">
        <v>1541</v>
      </c>
      <c r="Q118" s="515" t="s">
        <v>471</v>
      </c>
      <c r="R118" s="515" t="s">
        <v>95</v>
      </c>
      <c r="S118" s="514"/>
      <c r="T118" s="514"/>
      <c r="U118" s="514" t="s">
        <v>2546</v>
      </c>
    </row>
    <row r="119">
      <c r="A119" s="513" t="s">
        <v>5583</v>
      </c>
      <c r="B119" s="514"/>
      <c r="C119" s="514"/>
      <c r="D119" s="514" t="s">
        <v>303</v>
      </c>
      <c r="E119" s="513" t="s">
        <v>5639</v>
      </c>
      <c r="F119" s="514" t="s">
        <v>11</v>
      </c>
      <c r="G119" s="514" t="s">
        <v>465</v>
      </c>
      <c r="H119" s="514" t="s">
        <v>1646</v>
      </c>
      <c r="I119" s="515" t="s">
        <v>11245</v>
      </c>
      <c r="J119" s="514"/>
      <c r="K119" s="515" t="s">
        <v>11246</v>
      </c>
      <c r="L119" s="515" t="s">
        <v>11247</v>
      </c>
      <c r="M119" s="514"/>
      <c r="N119" s="514" t="s">
        <v>11248</v>
      </c>
      <c r="O119" s="514"/>
      <c r="P119" s="515" t="s">
        <v>1026</v>
      </c>
      <c r="Q119" s="515" t="s">
        <v>331</v>
      </c>
      <c r="R119" s="515" t="s">
        <v>95</v>
      </c>
      <c r="S119" s="514"/>
      <c r="T119" s="514"/>
      <c r="U119" s="646" t="s">
        <v>7</v>
      </c>
    </row>
    <row r="120">
      <c r="A120" s="513" t="s">
        <v>2793</v>
      </c>
      <c r="B120" s="514" t="s">
        <v>5656</v>
      </c>
      <c r="C120" s="514" t="s">
        <v>5058</v>
      </c>
      <c r="D120" s="514" t="s">
        <v>303</v>
      </c>
      <c r="E120" s="513" t="s">
        <v>5639</v>
      </c>
      <c r="F120" s="514" t="s">
        <v>12</v>
      </c>
      <c r="G120" s="514" t="s">
        <v>465</v>
      </c>
      <c r="H120" s="514" t="s">
        <v>1646</v>
      </c>
      <c r="I120" s="515" t="s">
        <v>11249</v>
      </c>
      <c r="J120" s="514"/>
      <c r="K120" s="515" t="s">
        <v>11250</v>
      </c>
      <c r="L120" s="515" t="s">
        <v>11251</v>
      </c>
      <c r="M120" s="514"/>
      <c r="N120" s="514" t="s">
        <v>11252</v>
      </c>
      <c r="O120" s="514"/>
      <c r="P120" s="515" t="s">
        <v>1026</v>
      </c>
      <c r="Q120" s="515" t="s">
        <v>331</v>
      </c>
      <c r="R120" s="515" t="s">
        <v>95</v>
      </c>
      <c r="S120" s="514"/>
      <c r="T120" s="514"/>
      <c r="U120" s="646" t="s">
        <v>95</v>
      </c>
    </row>
    <row r="121">
      <c r="A121" s="513" t="s">
        <v>2802</v>
      </c>
      <c r="B121" s="527" t="s">
        <v>11253</v>
      </c>
      <c r="C121" s="514"/>
      <c r="D121" s="514" t="s">
        <v>303</v>
      </c>
      <c r="E121" s="513" t="s">
        <v>5639</v>
      </c>
      <c r="F121" s="514" t="s">
        <v>12</v>
      </c>
      <c r="G121" s="514" t="s">
        <v>465</v>
      </c>
      <c r="H121" s="514" t="s">
        <v>1646</v>
      </c>
      <c r="I121" s="515" t="s">
        <v>11254</v>
      </c>
      <c r="J121" s="514"/>
      <c r="K121" s="515" t="s">
        <v>11255</v>
      </c>
      <c r="L121" s="515" t="s">
        <v>11256</v>
      </c>
      <c r="M121" s="514"/>
      <c r="N121" s="514" t="s">
        <v>11257</v>
      </c>
      <c r="O121" s="514"/>
      <c r="P121" s="515" t="s">
        <v>1026</v>
      </c>
      <c r="Q121" s="515" t="s">
        <v>331</v>
      </c>
      <c r="R121" s="515" t="s">
        <v>95</v>
      </c>
      <c r="S121" s="514"/>
      <c r="T121" s="514"/>
      <c r="U121" s="646" t="s">
        <v>7</v>
      </c>
    </row>
    <row r="122">
      <c r="A122" s="513" t="s">
        <v>2808</v>
      </c>
      <c r="B122" s="514" t="s">
        <v>7104</v>
      </c>
      <c r="C122" s="514"/>
      <c r="D122" s="514" t="s">
        <v>303</v>
      </c>
      <c r="E122" s="513" t="s">
        <v>5639</v>
      </c>
      <c r="F122" s="514" t="s">
        <v>12</v>
      </c>
      <c r="G122" s="514" t="s">
        <v>465</v>
      </c>
      <c r="H122" s="514" t="s">
        <v>1646</v>
      </c>
      <c r="I122" s="514" t="s">
        <v>11258</v>
      </c>
      <c r="J122" s="514"/>
      <c r="K122" s="515" t="s">
        <v>11259</v>
      </c>
      <c r="L122" s="515" t="s">
        <v>11260</v>
      </c>
      <c r="M122" s="514"/>
      <c r="N122" s="514" t="s">
        <v>11261</v>
      </c>
      <c r="O122" s="514"/>
      <c r="P122" s="515" t="s">
        <v>1026</v>
      </c>
      <c r="Q122" s="515" t="s">
        <v>331</v>
      </c>
      <c r="R122" s="515" t="s">
        <v>95</v>
      </c>
      <c r="S122" s="514"/>
      <c r="T122" s="514"/>
      <c r="U122" s="646" t="s">
        <v>7</v>
      </c>
    </row>
    <row r="123">
      <c r="A123" s="513" t="s">
        <v>2814</v>
      </c>
      <c r="B123" s="514" t="s">
        <v>5347</v>
      </c>
      <c r="C123" s="514"/>
      <c r="D123" s="514" t="s">
        <v>303</v>
      </c>
      <c r="E123" s="513" t="s">
        <v>5639</v>
      </c>
      <c r="F123" s="514" t="s">
        <v>12</v>
      </c>
      <c r="G123" s="514" t="s">
        <v>465</v>
      </c>
      <c r="H123" s="514" t="s">
        <v>1646</v>
      </c>
      <c r="I123" s="515" t="s">
        <v>11262</v>
      </c>
      <c r="J123" s="514"/>
      <c r="K123" s="515" t="s">
        <v>11263</v>
      </c>
      <c r="L123" s="515" t="s">
        <v>11264</v>
      </c>
      <c r="M123" s="514"/>
      <c r="N123" s="514" t="s">
        <v>11265</v>
      </c>
      <c r="O123" s="514"/>
      <c r="P123" s="515" t="s">
        <v>1026</v>
      </c>
      <c r="Q123" s="515" t="s">
        <v>331</v>
      </c>
      <c r="R123" s="515" t="s">
        <v>95</v>
      </c>
      <c r="S123" s="514"/>
      <c r="T123" s="514"/>
      <c r="U123" s="646" t="s">
        <v>7</v>
      </c>
    </row>
    <row r="124">
      <c r="A124" s="513" t="s">
        <v>2817</v>
      </c>
      <c r="B124" s="514"/>
      <c r="C124" s="514"/>
      <c r="D124" s="514" t="s">
        <v>303</v>
      </c>
      <c r="E124" s="513" t="s">
        <v>5639</v>
      </c>
      <c r="F124" s="514" t="s">
        <v>12</v>
      </c>
      <c r="G124" s="514" t="s">
        <v>465</v>
      </c>
      <c r="H124" s="514" t="s">
        <v>1646</v>
      </c>
      <c r="I124" s="515" t="s">
        <v>11266</v>
      </c>
      <c r="J124" s="514"/>
      <c r="K124" s="515" t="s">
        <v>11267</v>
      </c>
      <c r="L124" s="515" t="s">
        <v>11268</v>
      </c>
      <c r="M124" s="514"/>
      <c r="N124" s="514" t="s">
        <v>11269</v>
      </c>
      <c r="O124" s="514"/>
      <c r="P124" s="515" t="s">
        <v>1026</v>
      </c>
      <c r="Q124" s="515" t="s">
        <v>331</v>
      </c>
      <c r="R124" s="515" t="s">
        <v>95</v>
      </c>
      <c r="S124" s="514"/>
      <c r="T124" s="514"/>
      <c r="U124" s="646" t="s">
        <v>7</v>
      </c>
    </row>
    <row r="125">
      <c r="A125" s="513" t="s">
        <v>2821</v>
      </c>
      <c r="B125" s="514" t="s">
        <v>5656</v>
      </c>
      <c r="C125" s="514" t="s">
        <v>5058</v>
      </c>
      <c r="D125" s="514" t="s">
        <v>303</v>
      </c>
      <c r="E125" s="513" t="s">
        <v>5639</v>
      </c>
      <c r="F125" s="514" t="s">
        <v>11</v>
      </c>
      <c r="G125" s="514" t="s">
        <v>465</v>
      </c>
      <c r="H125" s="514" t="s">
        <v>1646</v>
      </c>
      <c r="I125" s="515" t="s">
        <v>11270</v>
      </c>
      <c r="J125" s="514"/>
      <c r="K125" s="514" t="s">
        <v>11271</v>
      </c>
      <c r="L125" s="515" t="s">
        <v>11272</v>
      </c>
      <c r="M125" s="514"/>
      <c r="N125" s="514" t="s">
        <v>11273</v>
      </c>
      <c r="O125" s="514"/>
      <c r="P125" s="515" t="s">
        <v>1026</v>
      </c>
      <c r="Q125" s="515" t="s">
        <v>331</v>
      </c>
      <c r="R125" s="515" t="s">
        <v>95</v>
      </c>
      <c r="S125" s="514"/>
      <c r="T125" s="514"/>
      <c r="U125" s="514" t="s">
        <v>2546</v>
      </c>
    </row>
    <row r="126">
      <c r="A126" s="513" t="s">
        <v>2826</v>
      </c>
      <c r="B126" s="514" t="s">
        <v>5768</v>
      </c>
      <c r="C126" s="514" t="s">
        <v>5769</v>
      </c>
      <c r="D126" s="514" t="s">
        <v>303</v>
      </c>
      <c r="E126" s="513" t="s">
        <v>5639</v>
      </c>
      <c r="F126" s="514" t="s">
        <v>12</v>
      </c>
      <c r="G126" s="514" t="s">
        <v>465</v>
      </c>
      <c r="H126" s="514" t="s">
        <v>739</v>
      </c>
      <c r="I126" s="514" t="s">
        <v>11274</v>
      </c>
      <c r="J126" s="514"/>
      <c r="K126" s="514" t="s">
        <v>11275</v>
      </c>
      <c r="L126" s="514" t="s">
        <v>11276</v>
      </c>
      <c r="M126" s="514"/>
      <c r="N126" s="514" t="s">
        <v>11277</v>
      </c>
      <c r="O126" s="514"/>
      <c r="P126" s="531">
        <v>45540.0</v>
      </c>
      <c r="Q126" s="533" t="s">
        <v>490</v>
      </c>
      <c r="R126" s="533" t="s">
        <v>95</v>
      </c>
      <c r="S126" s="514"/>
      <c r="T126" s="514"/>
      <c r="U126" s="646" t="s">
        <v>95</v>
      </c>
    </row>
    <row r="127">
      <c r="A127" s="513" t="s">
        <v>2831</v>
      </c>
      <c r="B127" s="514" t="s">
        <v>5768</v>
      </c>
      <c r="C127" s="514" t="s">
        <v>5769</v>
      </c>
      <c r="D127" s="514" t="s">
        <v>303</v>
      </c>
      <c r="E127" s="513" t="s">
        <v>5639</v>
      </c>
      <c r="F127" s="514" t="s">
        <v>12</v>
      </c>
      <c r="G127" s="514" t="s">
        <v>465</v>
      </c>
      <c r="H127" s="514" t="s">
        <v>739</v>
      </c>
      <c r="I127" s="515" t="s">
        <v>11278</v>
      </c>
      <c r="J127" s="514"/>
      <c r="K127" s="514" t="s">
        <v>11279</v>
      </c>
      <c r="L127" s="515" t="s">
        <v>11280</v>
      </c>
      <c r="M127" s="514"/>
      <c r="N127" s="514" t="s">
        <v>11281</v>
      </c>
      <c r="O127" s="514"/>
      <c r="P127" s="515" t="s">
        <v>1026</v>
      </c>
      <c r="Q127" s="515" t="s">
        <v>331</v>
      </c>
      <c r="R127" s="515" t="s">
        <v>95</v>
      </c>
      <c r="S127" s="514"/>
      <c r="T127" s="514"/>
      <c r="U127" s="646" t="s">
        <v>95</v>
      </c>
    </row>
    <row r="128">
      <c r="A128" s="513" t="s">
        <v>2836</v>
      </c>
      <c r="B128" s="514"/>
      <c r="C128" s="514"/>
      <c r="D128" s="514" t="s">
        <v>303</v>
      </c>
      <c r="E128" s="513" t="s">
        <v>5639</v>
      </c>
      <c r="F128" s="514" t="s">
        <v>12</v>
      </c>
      <c r="G128" s="514" t="s">
        <v>465</v>
      </c>
      <c r="H128" s="514" t="s">
        <v>739</v>
      </c>
      <c r="I128" s="515" t="s">
        <v>11282</v>
      </c>
      <c r="J128" s="514"/>
      <c r="K128" s="515" t="s">
        <v>11283</v>
      </c>
      <c r="L128" s="515" t="s">
        <v>11284</v>
      </c>
      <c r="M128" s="514" t="s">
        <v>11285</v>
      </c>
      <c r="N128" s="514" t="s">
        <v>11286</v>
      </c>
      <c r="O128" s="514"/>
      <c r="P128" s="515" t="s">
        <v>1026</v>
      </c>
      <c r="Q128" s="515" t="s">
        <v>331</v>
      </c>
      <c r="R128" s="515" t="s">
        <v>95</v>
      </c>
      <c r="S128" s="514"/>
      <c r="T128" s="514"/>
      <c r="U128" s="514" t="s">
        <v>2546</v>
      </c>
    </row>
    <row r="129">
      <c r="A129" s="513" t="s">
        <v>2840</v>
      </c>
      <c r="B129" s="514" t="s">
        <v>9275</v>
      </c>
      <c r="C129" s="514" t="s">
        <v>7287</v>
      </c>
      <c r="D129" s="514" t="s">
        <v>303</v>
      </c>
      <c r="E129" s="513" t="s">
        <v>5639</v>
      </c>
      <c r="F129" s="514" t="s">
        <v>12</v>
      </c>
      <c r="G129" s="514" t="s">
        <v>545</v>
      </c>
      <c r="H129" s="514" t="s">
        <v>739</v>
      </c>
      <c r="I129" s="514" t="s">
        <v>11287</v>
      </c>
      <c r="J129" s="514"/>
      <c r="K129" s="514" t="s">
        <v>11288</v>
      </c>
      <c r="L129" s="514" t="s">
        <v>11289</v>
      </c>
      <c r="M129" s="514"/>
      <c r="N129" s="514"/>
      <c r="O129" s="514"/>
      <c r="P129" s="529">
        <v>45569.0</v>
      </c>
      <c r="Q129" s="515" t="s">
        <v>471</v>
      </c>
      <c r="R129" s="515" t="s">
        <v>95</v>
      </c>
      <c r="S129" s="646"/>
      <c r="T129" s="514"/>
      <c r="U129" s="646"/>
    </row>
    <row r="130">
      <c r="A130" s="513" t="s">
        <v>2844</v>
      </c>
      <c r="B130" s="514" t="s">
        <v>5768</v>
      </c>
      <c r="C130" s="514" t="s">
        <v>5769</v>
      </c>
      <c r="D130" s="514" t="s">
        <v>303</v>
      </c>
      <c r="E130" s="513" t="s">
        <v>5639</v>
      </c>
      <c r="F130" s="514" t="s">
        <v>12</v>
      </c>
      <c r="G130" s="514" t="s">
        <v>465</v>
      </c>
      <c r="H130" s="514" t="s">
        <v>1646</v>
      </c>
      <c r="I130" s="514" t="s">
        <v>11290</v>
      </c>
      <c r="J130" s="514"/>
      <c r="K130" s="514" t="s">
        <v>11291</v>
      </c>
      <c r="L130" s="514" t="s">
        <v>11292</v>
      </c>
      <c r="M130" s="514"/>
      <c r="N130" s="514" t="s">
        <v>11293</v>
      </c>
      <c r="O130" s="514"/>
      <c r="P130" s="515" t="s">
        <v>1026</v>
      </c>
      <c r="Q130" s="515" t="s">
        <v>331</v>
      </c>
      <c r="R130" s="515" t="s">
        <v>95</v>
      </c>
      <c r="S130" s="514"/>
      <c r="T130" s="514"/>
      <c r="U130" s="646" t="s">
        <v>95</v>
      </c>
    </row>
    <row r="131">
      <c r="A131" s="513" t="s">
        <v>2848</v>
      </c>
      <c r="B131" s="514" t="s">
        <v>5768</v>
      </c>
      <c r="C131" s="514" t="s">
        <v>5769</v>
      </c>
      <c r="D131" s="514" t="s">
        <v>303</v>
      </c>
      <c r="E131" s="513" t="s">
        <v>5639</v>
      </c>
      <c r="F131" s="514" t="s">
        <v>12</v>
      </c>
      <c r="G131" s="514" t="s">
        <v>465</v>
      </c>
      <c r="H131" s="514" t="s">
        <v>739</v>
      </c>
      <c r="I131" s="514" t="s">
        <v>11294</v>
      </c>
      <c r="J131" s="514"/>
      <c r="K131" s="514" t="s">
        <v>11295</v>
      </c>
      <c r="L131" s="514" t="s">
        <v>11296</v>
      </c>
      <c r="M131" s="514"/>
      <c r="N131" s="514" t="s">
        <v>11297</v>
      </c>
      <c r="O131" s="514"/>
      <c r="P131" s="515" t="s">
        <v>1026</v>
      </c>
      <c r="Q131" s="515" t="s">
        <v>331</v>
      </c>
      <c r="R131" s="515" t="s">
        <v>95</v>
      </c>
      <c r="S131" s="514"/>
      <c r="T131" s="514"/>
      <c r="U131" s="646" t="s">
        <v>95</v>
      </c>
    </row>
    <row r="132">
      <c r="A132" s="513" t="s">
        <v>2853</v>
      </c>
      <c r="B132" s="514" t="s">
        <v>5768</v>
      </c>
      <c r="C132" s="514" t="s">
        <v>5769</v>
      </c>
      <c r="D132" s="514" t="s">
        <v>303</v>
      </c>
      <c r="E132" s="513" t="s">
        <v>5639</v>
      </c>
      <c r="F132" s="514" t="s">
        <v>12</v>
      </c>
      <c r="G132" s="514" t="s">
        <v>465</v>
      </c>
      <c r="H132" s="514" t="s">
        <v>739</v>
      </c>
      <c r="I132" s="514" t="s">
        <v>11298</v>
      </c>
      <c r="J132" s="514"/>
      <c r="K132" s="514" t="s">
        <v>11295</v>
      </c>
      <c r="L132" s="514" t="s">
        <v>11299</v>
      </c>
      <c r="M132" s="514"/>
      <c r="N132" s="514" t="s">
        <v>11297</v>
      </c>
      <c r="O132" s="514"/>
      <c r="P132" s="515" t="s">
        <v>479</v>
      </c>
      <c r="Q132" s="515" t="s">
        <v>331</v>
      </c>
      <c r="R132" s="515" t="s">
        <v>95</v>
      </c>
      <c r="S132" s="514"/>
      <c r="T132" s="514"/>
      <c r="U132" s="514" t="s">
        <v>2546</v>
      </c>
    </row>
    <row r="133">
      <c r="A133" s="513" t="s">
        <v>2859</v>
      </c>
      <c r="B133" s="514"/>
      <c r="C133" s="514"/>
      <c r="D133" s="514" t="s">
        <v>303</v>
      </c>
      <c r="E133" s="513" t="s">
        <v>5639</v>
      </c>
      <c r="F133" s="514" t="s">
        <v>11</v>
      </c>
      <c r="G133" s="514" t="s">
        <v>465</v>
      </c>
      <c r="H133" s="514" t="s">
        <v>1646</v>
      </c>
      <c r="I133" s="515" t="s">
        <v>11300</v>
      </c>
      <c r="J133" s="514"/>
      <c r="K133" s="515" t="s">
        <v>11301</v>
      </c>
      <c r="L133" s="515" t="s">
        <v>11302</v>
      </c>
      <c r="M133" s="514"/>
      <c r="N133" s="514" t="s">
        <v>11303</v>
      </c>
      <c r="O133" s="514"/>
      <c r="P133" s="515" t="s">
        <v>1026</v>
      </c>
      <c r="Q133" s="515" t="s">
        <v>331</v>
      </c>
      <c r="R133" s="515" t="s">
        <v>95</v>
      </c>
      <c r="S133" s="514"/>
      <c r="T133" s="514"/>
      <c r="U133" s="514" t="s">
        <v>2546</v>
      </c>
    </row>
    <row r="134">
      <c r="A134" s="513" t="s">
        <v>2864</v>
      </c>
      <c r="B134" s="514"/>
      <c r="C134" s="514"/>
      <c r="D134" s="514" t="s">
        <v>303</v>
      </c>
      <c r="E134" s="513" t="s">
        <v>5639</v>
      </c>
      <c r="F134" s="514" t="s">
        <v>11</v>
      </c>
      <c r="G134" s="514" t="s">
        <v>465</v>
      </c>
      <c r="H134" s="514" t="s">
        <v>1646</v>
      </c>
      <c r="I134" s="514" t="s">
        <v>11304</v>
      </c>
      <c r="J134" s="514"/>
      <c r="K134" s="514" t="s">
        <v>11305</v>
      </c>
      <c r="L134" s="515" t="s">
        <v>11306</v>
      </c>
      <c r="M134" s="514"/>
      <c r="N134" s="514" t="s">
        <v>11307</v>
      </c>
      <c r="O134" s="514"/>
      <c r="P134" s="515" t="s">
        <v>1026</v>
      </c>
      <c r="Q134" s="515" t="s">
        <v>331</v>
      </c>
      <c r="R134" s="515" t="s">
        <v>95</v>
      </c>
      <c r="S134" s="514"/>
      <c r="T134" s="514"/>
      <c r="U134" s="646" t="s">
        <v>7</v>
      </c>
    </row>
    <row r="135">
      <c r="A135" s="513" t="s">
        <v>2870</v>
      </c>
      <c r="B135" s="514"/>
      <c r="C135" s="514"/>
      <c r="D135" s="514" t="s">
        <v>303</v>
      </c>
      <c r="E135" s="513" t="s">
        <v>5639</v>
      </c>
      <c r="F135" s="514" t="s">
        <v>12</v>
      </c>
      <c r="G135" s="514" t="s">
        <v>465</v>
      </c>
      <c r="H135" s="514" t="s">
        <v>1646</v>
      </c>
      <c r="I135" s="515" t="s">
        <v>11308</v>
      </c>
      <c r="J135" s="514" t="s">
        <v>11309</v>
      </c>
      <c r="K135" s="515" t="s">
        <v>11310</v>
      </c>
      <c r="L135" s="515" t="s">
        <v>11311</v>
      </c>
      <c r="M135" s="514"/>
      <c r="N135" s="514" t="s">
        <v>11312</v>
      </c>
      <c r="O135" s="514"/>
      <c r="P135" s="515" t="s">
        <v>1026</v>
      </c>
      <c r="Q135" s="515" t="s">
        <v>331</v>
      </c>
      <c r="R135" s="515" t="s">
        <v>95</v>
      </c>
      <c r="S135" s="514"/>
      <c r="T135" s="514"/>
      <c r="U135" s="646" t="s">
        <v>7</v>
      </c>
    </row>
    <row r="136">
      <c r="A136" s="513" t="s">
        <v>2875</v>
      </c>
      <c r="B136" s="514"/>
      <c r="C136" s="514"/>
      <c r="D136" s="514" t="s">
        <v>303</v>
      </c>
      <c r="E136" s="513" t="s">
        <v>5639</v>
      </c>
      <c r="F136" s="514" t="s">
        <v>11</v>
      </c>
      <c r="G136" s="514" t="s">
        <v>465</v>
      </c>
      <c r="H136" s="514" t="s">
        <v>1646</v>
      </c>
      <c r="I136" s="514" t="s">
        <v>11313</v>
      </c>
      <c r="J136" s="514"/>
      <c r="K136" s="514" t="s">
        <v>11314</v>
      </c>
      <c r="L136" s="514" t="s">
        <v>11315</v>
      </c>
      <c r="M136" s="514"/>
      <c r="N136" s="514" t="s">
        <v>11316</v>
      </c>
      <c r="O136" s="514"/>
      <c r="P136" s="515" t="s">
        <v>1026</v>
      </c>
      <c r="Q136" s="515" t="s">
        <v>331</v>
      </c>
      <c r="R136" s="515" t="s">
        <v>95</v>
      </c>
      <c r="S136" s="514"/>
      <c r="T136" s="514"/>
      <c r="U136" s="646"/>
    </row>
    <row r="137">
      <c r="A137" s="513" t="s">
        <v>2880</v>
      </c>
      <c r="B137" s="514"/>
      <c r="C137" s="514"/>
      <c r="D137" s="514" t="s">
        <v>303</v>
      </c>
      <c r="E137" s="513" t="s">
        <v>5639</v>
      </c>
      <c r="F137" s="514" t="s">
        <v>12</v>
      </c>
      <c r="G137" s="514" t="s">
        <v>465</v>
      </c>
      <c r="H137" s="514" t="s">
        <v>1646</v>
      </c>
      <c r="I137" s="514" t="s">
        <v>11317</v>
      </c>
      <c r="J137" s="514" t="s">
        <v>11318</v>
      </c>
      <c r="K137" s="514" t="s">
        <v>11319</v>
      </c>
      <c r="L137" s="514" t="s">
        <v>11320</v>
      </c>
      <c r="M137" s="514"/>
      <c r="N137" s="514" t="s">
        <v>11321</v>
      </c>
      <c r="O137" s="514"/>
      <c r="P137" s="515" t="s">
        <v>1026</v>
      </c>
      <c r="Q137" s="515" t="s">
        <v>331</v>
      </c>
      <c r="R137" s="515" t="s">
        <v>95</v>
      </c>
      <c r="S137" s="514"/>
      <c r="T137" s="514"/>
      <c r="U137" s="646" t="s">
        <v>7</v>
      </c>
    </row>
    <row r="138">
      <c r="A138" s="513" t="s">
        <v>2886</v>
      </c>
      <c r="B138" s="514"/>
      <c r="C138" s="514"/>
      <c r="D138" s="514" t="s">
        <v>303</v>
      </c>
      <c r="E138" s="513" t="s">
        <v>5639</v>
      </c>
      <c r="F138" s="514" t="s">
        <v>11</v>
      </c>
      <c r="G138" s="514" t="s">
        <v>465</v>
      </c>
      <c r="H138" s="514" t="s">
        <v>1646</v>
      </c>
      <c r="I138" s="514" t="s">
        <v>11322</v>
      </c>
      <c r="J138" s="514"/>
      <c r="K138" s="514" t="s">
        <v>11323</v>
      </c>
      <c r="L138" s="514" t="s">
        <v>11324</v>
      </c>
      <c r="M138" s="514"/>
      <c r="N138" s="514" t="s">
        <v>11325</v>
      </c>
      <c r="O138" s="514"/>
      <c r="P138" s="515" t="s">
        <v>1026</v>
      </c>
      <c r="Q138" s="515" t="s">
        <v>331</v>
      </c>
      <c r="R138" s="515" t="s">
        <v>95</v>
      </c>
      <c r="S138" s="514"/>
      <c r="T138" s="514"/>
      <c r="U138" s="646" t="s">
        <v>95</v>
      </c>
    </row>
    <row r="139">
      <c r="A139" s="513" t="s">
        <v>2892</v>
      </c>
      <c r="B139" s="514"/>
      <c r="C139" s="514"/>
      <c r="D139" s="514" t="s">
        <v>303</v>
      </c>
      <c r="E139" s="513" t="s">
        <v>5639</v>
      </c>
      <c r="F139" s="514" t="s">
        <v>12</v>
      </c>
      <c r="G139" s="514" t="s">
        <v>465</v>
      </c>
      <c r="H139" s="514" t="s">
        <v>1646</v>
      </c>
      <c r="I139" s="514" t="s">
        <v>11326</v>
      </c>
      <c r="J139" s="514"/>
      <c r="K139" s="514" t="s">
        <v>11327</v>
      </c>
      <c r="L139" s="514" t="s">
        <v>11328</v>
      </c>
      <c r="M139" s="514"/>
      <c r="N139" s="514" t="s">
        <v>11329</v>
      </c>
      <c r="O139" s="514"/>
      <c r="P139" s="515" t="s">
        <v>1026</v>
      </c>
      <c r="Q139" s="515" t="s">
        <v>331</v>
      </c>
      <c r="R139" s="515" t="s">
        <v>95</v>
      </c>
      <c r="S139" s="514"/>
      <c r="T139" s="514"/>
      <c r="U139" s="646" t="s">
        <v>7</v>
      </c>
    </row>
    <row r="140">
      <c r="A140" s="513" t="s">
        <v>2896</v>
      </c>
      <c r="B140" s="514" t="s">
        <v>6109</v>
      </c>
      <c r="C140" s="514"/>
      <c r="D140" s="514" t="s">
        <v>303</v>
      </c>
      <c r="E140" s="513" t="s">
        <v>5639</v>
      </c>
      <c r="F140" s="514" t="s">
        <v>11</v>
      </c>
      <c r="G140" s="514" t="s">
        <v>465</v>
      </c>
      <c r="H140" s="514" t="s">
        <v>1646</v>
      </c>
      <c r="I140" s="514" t="s">
        <v>11330</v>
      </c>
      <c r="J140" s="514"/>
      <c r="K140" s="514" t="s">
        <v>11331</v>
      </c>
      <c r="L140" s="514" t="s">
        <v>11332</v>
      </c>
      <c r="M140" s="514"/>
      <c r="N140" s="514" t="s">
        <v>11333</v>
      </c>
      <c r="O140" s="514"/>
      <c r="P140" s="515" t="s">
        <v>1026</v>
      </c>
      <c r="Q140" s="515" t="s">
        <v>331</v>
      </c>
      <c r="R140" s="515" t="s">
        <v>95</v>
      </c>
      <c r="S140" s="514"/>
      <c r="T140" s="514"/>
      <c r="U140" s="646" t="s">
        <v>95</v>
      </c>
    </row>
    <row r="141">
      <c r="A141" s="513" t="s">
        <v>2901</v>
      </c>
      <c r="B141" s="514" t="s">
        <v>5971</v>
      </c>
      <c r="C141" s="514" t="s">
        <v>5669</v>
      </c>
      <c r="D141" s="514" t="s">
        <v>303</v>
      </c>
      <c r="E141" s="513" t="s">
        <v>5639</v>
      </c>
      <c r="F141" s="514" t="s">
        <v>12</v>
      </c>
      <c r="G141" s="514" t="s">
        <v>465</v>
      </c>
      <c r="H141" s="514" t="s">
        <v>1646</v>
      </c>
      <c r="I141" s="514" t="s">
        <v>11334</v>
      </c>
      <c r="J141" s="514"/>
      <c r="K141" s="514" t="s">
        <v>11335</v>
      </c>
      <c r="L141" s="514" t="s">
        <v>11336</v>
      </c>
      <c r="M141" s="514"/>
      <c r="N141" s="646" t="s">
        <v>11337</v>
      </c>
      <c r="O141" s="646"/>
      <c r="P141" s="515" t="s">
        <v>1026</v>
      </c>
      <c r="Q141" s="515" t="s">
        <v>331</v>
      </c>
      <c r="R141" s="515" t="s">
        <v>95</v>
      </c>
      <c r="S141" s="514"/>
      <c r="T141" s="514"/>
      <c r="U141" s="646"/>
    </row>
    <row r="142">
      <c r="A142" s="513" t="s">
        <v>2905</v>
      </c>
      <c r="B142" s="514" t="s">
        <v>11338</v>
      </c>
      <c r="C142" s="514"/>
      <c r="D142" s="514" t="s">
        <v>303</v>
      </c>
      <c r="E142" s="513" t="s">
        <v>5639</v>
      </c>
      <c r="F142" s="514" t="s">
        <v>12</v>
      </c>
      <c r="G142" s="514" t="s">
        <v>465</v>
      </c>
      <c r="H142" s="514" t="s">
        <v>847</v>
      </c>
      <c r="I142" s="514" t="s">
        <v>11339</v>
      </c>
      <c r="J142" s="514"/>
      <c r="K142" s="515" t="s">
        <v>11340</v>
      </c>
      <c r="L142" s="515" t="s">
        <v>11341</v>
      </c>
      <c r="M142" s="514"/>
      <c r="N142" s="514" t="s">
        <v>11342</v>
      </c>
      <c r="O142" s="514"/>
      <c r="P142" s="515" t="s">
        <v>1026</v>
      </c>
      <c r="Q142" s="515" t="s">
        <v>331</v>
      </c>
      <c r="R142" s="515" t="s">
        <v>95</v>
      </c>
      <c r="S142" s="514"/>
      <c r="T142" s="514"/>
      <c r="U142" s="646" t="s">
        <v>95</v>
      </c>
    </row>
    <row r="143">
      <c r="A143" s="513" t="s">
        <v>2908</v>
      </c>
      <c r="B143" s="514"/>
      <c r="C143" s="514"/>
      <c r="D143" s="514" t="s">
        <v>303</v>
      </c>
      <c r="E143" s="513" t="s">
        <v>5639</v>
      </c>
      <c r="F143" s="514" t="s">
        <v>11</v>
      </c>
      <c r="G143" s="514" t="s">
        <v>465</v>
      </c>
      <c r="H143" s="514" t="s">
        <v>1646</v>
      </c>
      <c r="I143" s="514" t="s">
        <v>11343</v>
      </c>
      <c r="J143" s="514"/>
      <c r="K143" s="514" t="s">
        <v>11344</v>
      </c>
      <c r="L143" s="515" t="s">
        <v>11345</v>
      </c>
      <c r="M143" s="514"/>
      <c r="N143" s="514" t="s">
        <v>5950</v>
      </c>
      <c r="O143" s="514"/>
      <c r="P143" s="515" t="s">
        <v>1026</v>
      </c>
      <c r="Q143" s="515" t="s">
        <v>331</v>
      </c>
      <c r="R143" s="515" t="s">
        <v>95</v>
      </c>
      <c r="S143" s="514"/>
      <c r="T143" s="514"/>
      <c r="U143" s="646" t="s">
        <v>95</v>
      </c>
    </row>
    <row r="144">
      <c r="A144" s="513" t="s">
        <v>2913</v>
      </c>
      <c r="B144" s="514"/>
      <c r="C144" s="514"/>
      <c r="D144" s="514" t="s">
        <v>303</v>
      </c>
      <c r="E144" s="513" t="s">
        <v>5639</v>
      </c>
      <c r="F144" s="514" t="s">
        <v>11</v>
      </c>
      <c r="G144" s="514" t="s">
        <v>465</v>
      </c>
      <c r="H144" s="514" t="s">
        <v>1646</v>
      </c>
      <c r="I144" s="514" t="s">
        <v>11346</v>
      </c>
      <c r="J144" s="514"/>
      <c r="K144" s="514" t="s">
        <v>11347</v>
      </c>
      <c r="L144" s="514" t="s">
        <v>11348</v>
      </c>
      <c r="M144" s="514"/>
      <c r="N144" s="514" t="s">
        <v>5950</v>
      </c>
      <c r="O144" s="514"/>
      <c r="P144" s="515" t="s">
        <v>1541</v>
      </c>
      <c r="Q144" s="515" t="s">
        <v>331</v>
      </c>
      <c r="R144" s="515" t="s">
        <v>95</v>
      </c>
      <c r="S144" s="514"/>
      <c r="T144" s="514"/>
      <c r="U144" s="646" t="s">
        <v>95</v>
      </c>
    </row>
    <row r="145">
      <c r="A145" s="513" t="s">
        <v>2917</v>
      </c>
      <c r="B145" s="514"/>
      <c r="C145" s="514"/>
      <c r="D145" s="514" t="s">
        <v>303</v>
      </c>
      <c r="E145" s="513" t="s">
        <v>5639</v>
      </c>
      <c r="F145" s="514" t="s">
        <v>11</v>
      </c>
      <c r="G145" s="514" t="s">
        <v>465</v>
      </c>
      <c r="H145" s="514" t="s">
        <v>1646</v>
      </c>
      <c r="I145" s="514" t="s">
        <v>11349</v>
      </c>
      <c r="J145" s="514" t="s">
        <v>5947</v>
      </c>
      <c r="K145" s="514" t="s">
        <v>11350</v>
      </c>
      <c r="L145" s="514" t="s">
        <v>11351</v>
      </c>
      <c r="M145" s="520"/>
      <c r="N145" s="514" t="s">
        <v>5950</v>
      </c>
      <c r="O145" s="514"/>
      <c r="P145" s="515" t="s">
        <v>1026</v>
      </c>
      <c r="Q145" s="515" t="s">
        <v>331</v>
      </c>
      <c r="R145" s="515" t="s">
        <v>95</v>
      </c>
      <c r="S145" s="514"/>
      <c r="T145" s="514"/>
      <c r="U145" s="646" t="s">
        <v>95</v>
      </c>
    </row>
    <row r="146">
      <c r="A146" s="513" t="s">
        <v>2922</v>
      </c>
      <c r="B146" s="514"/>
      <c r="C146" s="514"/>
      <c r="D146" s="514" t="s">
        <v>303</v>
      </c>
      <c r="E146" s="514" t="s">
        <v>11352</v>
      </c>
      <c r="F146" s="514" t="s">
        <v>12</v>
      </c>
      <c r="G146" s="514" t="s">
        <v>465</v>
      </c>
      <c r="H146" s="514" t="s">
        <v>1646</v>
      </c>
      <c r="I146" s="515" t="s">
        <v>11353</v>
      </c>
      <c r="J146" s="514" t="s">
        <v>5947</v>
      </c>
      <c r="K146" s="514" t="s">
        <v>11350</v>
      </c>
      <c r="L146" s="514" t="s">
        <v>11354</v>
      </c>
      <c r="M146" s="514"/>
      <c r="N146" s="514" t="s">
        <v>5950</v>
      </c>
      <c r="O146" s="514"/>
      <c r="P146" s="515" t="s">
        <v>1026</v>
      </c>
      <c r="Q146" s="515" t="s">
        <v>331</v>
      </c>
      <c r="R146" s="515" t="s">
        <v>95</v>
      </c>
      <c r="S146" s="514"/>
      <c r="T146" s="514"/>
      <c r="U146" s="646" t="s">
        <v>95</v>
      </c>
    </row>
    <row r="147">
      <c r="A147" s="513" t="s">
        <v>2927</v>
      </c>
      <c r="B147" s="514" t="s">
        <v>11206</v>
      </c>
      <c r="C147" s="514"/>
      <c r="D147" s="514" t="s">
        <v>303</v>
      </c>
      <c r="E147" s="513" t="s">
        <v>5639</v>
      </c>
      <c r="F147" s="514" t="s">
        <v>11</v>
      </c>
      <c r="G147" s="514" t="s">
        <v>465</v>
      </c>
      <c r="H147" s="514" t="s">
        <v>1646</v>
      </c>
      <c r="I147" s="514" t="s">
        <v>11355</v>
      </c>
      <c r="J147" s="514"/>
      <c r="K147" s="514" t="s">
        <v>11356</v>
      </c>
      <c r="L147" s="514" t="s">
        <v>11357</v>
      </c>
      <c r="M147" s="514"/>
      <c r="N147" s="514" t="s">
        <v>11358</v>
      </c>
      <c r="O147" s="514"/>
      <c r="P147" s="515" t="s">
        <v>1026</v>
      </c>
      <c r="Q147" s="515" t="s">
        <v>331</v>
      </c>
      <c r="R147" s="515" t="s">
        <v>95</v>
      </c>
      <c r="S147" s="514"/>
      <c r="T147" s="514"/>
      <c r="U147" s="646" t="s">
        <v>7</v>
      </c>
    </row>
    <row r="148">
      <c r="A148" s="513" t="s">
        <v>2932</v>
      </c>
      <c r="B148" s="514" t="s">
        <v>11206</v>
      </c>
      <c r="C148" s="514"/>
      <c r="D148" s="514" t="s">
        <v>303</v>
      </c>
      <c r="E148" s="513" t="s">
        <v>5639</v>
      </c>
      <c r="F148" s="514" t="s">
        <v>11</v>
      </c>
      <c r="G148" s="514" t="s">
        <v>465</v>
      </c>
      <c r="H148" s="514" t="s">
        <v>1646</v>
      </c>
      <c r="I148" s="514" t="s">
        <v>11359</v>
      </c>
      <c r="J148" s="514"/>
      <c r="K148" s="514" t="s">
        <v>11360</v>
      </c>
      <c r="L148" s="514" t="s">
        <v>11361</v>
      </c>
      <c r="M148" s="514"/>
      <c r="N148" s="514" t="s">
        <v>11358</v>
      </c>
      <c r="O148" s="514"/>
      <c r="P148" s="515" t="s">
        <v>1026</v>
      </c>
      <c r="Q148" s="515" t="s">
        <v>331</v>
      </c>
      <c r="R148" s="515" t="s">
        <v>95</v>
      </c>
      <c r="S148" s="514"/>
      <c r="T148" s="514"/>
      <c r="U148" s="646" t="s">
        <v>7</v>
      </c>
    </row>
    <row r="149">
      <c r="A149" s="513" t="s">
        <v>2937</v>
      </c>
      <c r="B149" s="514" t="s">
        <v>11206</v>
      </c>
      <c r="C149" s="514"/>
      <c r="D149" s="514" t="s">
        <v>303</v>
      </c>
      <c r="E149" s="513" t="s">
        <v>5639</v>
      </c>
      <c r="F149" s="514" t="s">
        <v>11</v>
      </c>
      <c r="G149" s="514" t="s">
        <v>465</v>
      </c>
      <c r="H149" s="514" t="s">
        <v>1646</v>
      </c>
      <c r="I149" s="515" t="s">
        <v>11362</v>
      </c>
      <c r="J149" s="514"/>
      <c r="K149" s="514" t="s">
        <v>11363</v>
      </c>
      <c r="L149" s="514" t="s">
        <v>11364</v>
      </c>
      <c r="M149" s="514"/>
      <c r="N149" s="514" t="s">
        <v>11365</v>
      </c>
      <c r="O149" s="514"/>
      <c r="P149" s="531">
        <v>45540.0</v>
      </c>
      <c r="Q149" s="533" t="s">
        <v>490</v>
      </c>
      <c r="R149" s="533" t="s">
        <v>95</v>
      </c>
      <c r="S149" s="514"/>
      <c r="T149" s="514"/>
      <c r="U149" s="646"/>
    </row>
    <row r="150">
      <c r="A150" s="513" t="s">
        <v>2942</v>
      </c>
      <c r="B150" s="514" t="s">
        <v>11206</v>
      </c>
      <c r="C150" s="514"/>
      <c r="D150" s="514" t="s">
        <v>303</v>
      </c>
      <c r="E150" s="513" t="s">
        <v>5639</v>
      </c>
      <c r="F150" s="514" t="s">
        <v>11</v>
      </c>
      <c r="G150" s="514" t="s">
        <v>545</v>
      </c>
      <c r="H150" s="514" t="s">
        <v>1646</v>
      </c>
      <c r="I150" s="514" t="s">
        <v>11366</v>
      </c>
      <c r="J150" s="514"/>
      <c r="K150" s="514" t="s">
        <v>11367</v>
      </c>
      <c r="L150" s="514" t="s">
        <v>11368</v>
      </c>
      <c r="M150" s="514"/>
      <c r="N150" s="514"/>
      <c r="O150" s="514"/>
      <c r="P150" s="531">
        <v>45540.0</v>
      </c>
      <c r="Q150" s="533" t="s">
        <v>490</v>
      </c>
      <c r="R150" s="533" t="s">
        <v>95</v>
      </c>
      <c r="S150" s="514"/>
      <c r="T150" s="514"/>
      <c r="U150" s="646"/>
    </row>
    <row r="151">
      <c r="A151" s="513" t="s">
        <v>2947</v>
      </c>
      <c r="B151" s="514" t="s">
        <v>11206</v>
      </c>
      <c r="C151" s="514"/>
      <c r="D151" s="514" t="s">
        <v>303</v>
      </c>
      <c r="E151" s="513" t="s">
        <v>5639</v>
      </c>
      <c r="F151" s="514" t="s">
        <v>11</v>
      </c>
      <c r="G151" s="514" t="s">
        <v>465</v>
      </c>
      <c r="H151" s="514" t="s">
        <v>1646</v>
      </c>
      <c r="I151" s="514" t="s">
        <v>11369</v>
      </c>
      <c r="J151" s="514"/>
      <c r="K151" s="514" t="s">
        <v>11370</v>
      </c>
      <c r="L151" s="514" t="s">
        <v>11371</v>
      </c>
      <c r="M151" s="514"/>
      <c r="N151" s="514" t="s">
        <v>11372</v>
      </c>
      <c r="O151" s="514"/>
      <c r="P151" s="515" t="s">
        <v>1541</v>
      </c>
      <c r="Q151" s="515" t="s">
        <v>331</v>
      </c>
      <c r="R151" s="515" t="s">
        <v>95</v>
      </c>
      <c r="S151" s="514"/>
      <c r="T151" s="514"/>
      <c r="U151" s="646" t="s">
        <v>7</v>
      </c>
    </row>
    <row r="152">
      <c r="A152" s="513" t="s">
        <v>2951</v>
      </c>
      <c r="B152" s="514" t="s">
        <v>11206</v>
      </c>
      <c r="C152" s="514"/>
      <c r="D152" s="514" t="s">
        <v>303</v>
      </c>
      <c r="E152" s="513" t="s">
        <v>5639</v>
      </c>
      <c r="F152" s="514" t="s">
        <v>11</v>
      </c>
      <c r="G152" s="514" t="s">
        <v>465</v>
      </c>
      <c r="H152" s="514" t="s">
        <v>1646</v>
      </c>
      <c r="I152" s="514" t="s">
        <v>11373</v>
      </c>
      <c r="J152" s="514"/>
      <c r="K152" s="514" t="s">
        <v>11374</v>
      </c>
      <c r="L152" s="514" t="s">
        <v>11375</v>
      </c>
      <c r="M152" s="514"/>
      <c r="N152" s="514" t="s">
        <v>11376</v>
      </c>
      <c r="O152" s="514"/>
      <c r="P152" s="515" t="s">
        <v>1026</v>
      </c>
      <c r="Q152" s="515" t="s">
        <v>331</v>
      </c>
      <c r="R152" s="515" t="s">
        <v>95</v>
      </c>
      <c r="S152" s="514"/>
      <c r="T152" s="514"/>
      <c r="U152" s="646" t="s">
        <v>7</v>
      </c>
    </row>
    <row r="153">
      <c r="A153" s="513" t="s">
        <v>2955</v>
      </c>
      <c r="B153" s="514" t="s">
        <v>11377</v>
      </c>
      <c r="C153" s="514"/>
      <c r="D153" s="514" t="s">
        <v>303</v>
      </c>
      <c r="E153" s="513" t="s">
        <v>5639</v>
      </c>
      <c r="F153" s="514" t="s">
        <v>11</v>
      </c>
      <c r="G153" s="514" t="s">
        <v>10364</v>
      </c>
      <c r="H153" s="514" t="s">
        <v>1646</v>
      </c>
      <c r="I153" s="514" t="s">
        <v>11378</v>
      </c>
      <c r="J153" s="514"/>
      <c r="K153" s="514" t="s">
        <v>11379</v>
      </c>
      <c r="L153" s="514" t="s">
        <v>11380</v>
      </c>
      <c r="M153" s="514"/>
      <c r="N153" s="514"/>
      <c r="O153" s="514"/>
      <c r="P153" s="531">
        <v>45540.0</v>
      </c>
      <c r="Q153" s="533" t="s">
        <v>490</v>
      </c>
      <c r="R153" s="533" t="s">
        <v>95</v>
      </c>
      <c r="S153" s="514"/>
      <c r="T153" s="514"/>
      <c r="U153" s="646"/>
    </row>
    <row r="154">
      <c r="A154" s="513" t="s">
        <v>2959</v>
      </c>
      <c r="B154" s="514" t="s">
        <v>11381</v>
      </c>
      <c r="C154" s="514" t="s">
        <v>5487</v>
      </c>
      <c r="D154" s="514" t="s">
        <v>303</v>
      </c>
      <c r="E154" s="513" t="s">
        <v>5639</v>
      </c>
      <c r="F154" s="514" t="s">
        <v>11</v>
      </c>
      <c r="G154" s="514" t="s">
        <v>465</v>
      </c>
      <c r="H154" s="514" t="s">
        <v>739</v>
      </c>
      <c r="I154" s="514" t="s">
        <v>11382</v>
      </c>
      <c r="J154" s="514"/>
      <c r="K154" s="514" t="s">
        <v>11383</v>
      </c>
      <c r="L154" s="514" t="s">
        <v>11384</v>
      </c>
      <c r="M154" s="514"/>
      <c r="N154" s="514" t="s">
        <v>11358</v>
      </c>
      <c r="O154" s="514"/>
      <c r="P154" s="515" t="s">
        <v>1026</v>
      </c>
      <c r="Q154" s="515" t="s">
        <v>331</v>
      </c>
      <c r="R154" s="515" t="s">
        <v>95</v>
      </c>
      <c r="S154" s="514"/>
      <c r="T154" s="514"/>
      <c r="U154" s="646" t="s">
        <v>7</v>
      </c>
    </row>
    <row r="155">
      <c r="A155" s="513" t="s">
        <v>2963</v>
      </c>
      <c r="B155" s="514" t="s">
        <v>11381</v>
      </c>
      <c r="C155" s="514" t="s">
        <v>5487</v>
      </c>
      <c r="D155" s="514" t="s">
        <v>303</v>
      </c>
      <c r="E155" s="513" t="s">
        <v>5639</v>
      </c>
      <c r="F155" s="514" t="s">
        <v>11</v>
      </c>
      <c r="G155" s="514" t="s">
        <v>465</v>
      </c>
      <c r="H155" s="514" t="s">
        <v>739</v>
      </c>
      <c r="I155" s="514" t="s">
        <v>11385</v>
      </c>
      <c r="J155" s="514"/>
      <c r="K155" s="514" t="s">
        <v>11386</v>
      </c>
      <c r="L155" s="514" t="s">
        <v>11387</v>
      </c>
      <c r="M155" s="514"/>
      <c r="N155" s="514" t="s">
        <v>11388</v>
      </c>
      <c r="O155" s="514"/>
      <c r="P155" s="515" t="s">
        <v>1026</v>
      </c>
      <c r="Q155" s="515" t="s">
        <v>331</v>
      </c>
      <c r="R155" s="515" t="s">
        <v>95</v>
      </c>
      <c r="S155" s="514"/>
      <c r="T155" s="514"/>
      <c r="U155" s="646" t="s">
        <v>7</v>
      </c>
    </row>
    <row r="156">
      <c r="A156" s="513" t="s">
        <v>2967</v>
      </c>
      <c r="B156" s="514"/>
      <c r="C156" s="514"/>
      <c r="D156" s="514" t="s">
        <v>303</v>
      </c>
      <c r="E156" s="514" t="s">
        <v>11352</v>
      </c>
      <c r="F156" s="514" t="s">
        <v>12</v>
      </c>
      <c r="G156" s="514" t="s">
        <v>465</v>
      </c>
      <c r="H156" s="514" t="s">
        <v>1646</v>
      </c>
      <c r="I156" s="514" t="s">
        <v>11389</v>
      </c>
      <c r="J156" s="514"/>
      <c r="K156" s="514" t="s">
        <v>11390</v>
      </c>
      <c r="L156" s="514" t="s">
        <v>11391</v>
      </c>
      <c r="M156" s="514"/>
      <c r="N156" s="514" t="s">
        <v>11392</v>
      </c>
      <c r="O156" s="514"/>
      <c r="P156" s="515" t="s">
        <v>1026</v>
      </c>
      <c r="Q156" s="515" t="s">
        <v>331</v>
      </c>
      <c r="R156" s="515" t="s">
        <v>95</v>
      </c>
      <c r="S156" s="514"/>
      <c r="T156" s="514"/>
      <c r="U156" s="646" t="s">
        <v>95</v>
      </c>
    </row>
    <row r="157">
      <c r="A157" s="513" t="s">
        <v>2972</v>
      </c>
      <c r="B157" s="514" t="s">
        <v>11014</v>
      </c>
      <c r="C157" s="514"/>
      <c r="D157" s="514" t="s">
        <v>303</v>
      </c>
      <c r="E157" s="514" t="s">
        <v>11352</v>
      </c>
      <c r="F157" s="514" t="s">
        <v>12</v>
      </c>
      <c r="G157" s="514" t="s">
        <v>465</v>
      </c>
      <c r="H157" s="514" t="s">
        <v>1646</v>
      </c>
      <c r="I157" s="514" t="s">
        <v>11393</v>
      </c>
      <c r="J157" s="514"/>
      <c r="K157" s="514" t="s">
        <v>11394</v>
      </c>
      <c r="L157" s="514" t="s">
        <v>11395</v>
      </c>
      <c r="M157" s="514"/>
      <c r="N157" s="514" t="s">
        <v>11396</v>
      </c>
      <c r="O157" s="514"/>
      <c r="P157" s="515" t="s">
        <v>1026</v>
      </c>
      <c r="Q157" s="515" t="s">
        <v>331</v>
      </c>
      <c r="R157" s="515" t="s">
        <v>95</v>
      </c>
      <c r="S157" s="514"/>
      <c r="T157" s="514"/>
      <c r="U157" s="646" t="s">
        <v>7</v>
      </c>
    </row>
    <row r="158">
      <c r="A158" s="513" t="s">
        <v>2976</v>
      </c>
      <c r="B158" s="514" t="s">
        <v>11014</v>
      </c>
      <c r="C158" s="514"/>
      <c r="D158" s="514" t="s">
        <v>303</v>
      </c>
      <c r="E158" s="513" t="s">
        <v>5639</v>
      </c>
      <c r="F158" s="514" t="s">
        <v>12</v>
      </c>
      <c r="G158" s="514" t="s">
        <v>465</v>
      </c>
      <c r="H158" s="514" t="s">
        <v>1646</v>
      </c>
      <c r="I158" s="514" t="s">
        <v>11397</v>
      </c>
      <c r="J158" s="514"/>
      <c r="K158" s="514" t="s">
        <v>11398</v>
      </c>
      <c r="L158" s="514" t="s">
        <v>11399</v>
      </c>
      <c r="M158" s="514"/>
      <c r="N158" s="520" t="s">
        <v>11400</v>
      </c>
      <c r="O158" s="520"/>
      <c r="P158" s="515" t="s">
        <v>1026</v>
      </c>
      <c r="Q158" s="515" t="s">
        <v>331</v>
      </c>
      <c r="R158" s="515" t="s">
        <v>95</v>
      </c>
      <c r="S158" s="514"/>
      <c r="T158" s="514"/>
      <c r="U158" s="646" t="s">
        <v>95</v>
      </c>
    </row>
    <row r="159">
      <c r="A159" s="513" t="s">
        <v>2981</v>
      </c>
      <c r="B159" s="514" t="s">
        <v>11014</v>
      </c>
      <c r="C159" s="514"/>
      <c r="D159" s="514" t="s">
        <v>303</v>
      </c>
      <c r="E159" s="513" t="s">
        <v>5639</v>
      </c>
      <c r="F159" s="514" t="s">
        <v>12</v>
      </c>
      <c r="G159" s="514" t="s">
        <v>465</v>
      </c>
      <c r="H159" s="514" t="s">
        <v>1646</v>
      </c>
      <c r="I159" s="514" t="s">
        <v>11401</v>
      </c>
      <c r="J159" s="514" t="s">
        <v>11402</v>
      </c>
      <c r="K159" s="514" t="s">
        <v>11403</v>
      </c>
      <c r="L159" s="514" t="s">
        <v>11404</v>
      </c>
      <c r="M159" s="514"/>
      <c r="N159" s="514" t="s">
        <v>11405</v>
      </c>
      <c r="O159" s="514"/>
      <c r="P159" s="515" t="s">
        <v>1026</v>
      </c>
      <c r="Q159" s="515" t="s">
        <v>331</v>
      </c>
      <c r="R159" s="515" t="s">
        <v>95</v>
      </c>
      <c r="S159" s="514"/>
      <c r="T159" s="514"/>
      <c r="U159" s="514" t="s">
        <v>2546</v>
      </c>
    </row>
    <row r="160">
      <c r="A160" s="513" t="s">
        <v>2985</v>
      </c>
      <c r="B160" s="514"/>
      <c r="C160" s="514"/>
      <c r="D160" s="514" t="s">
        <v>303</v>
      </c>
      <c r="E160" s="513" t="s">
        <v>5639</v>
      </c>
      <c r="F160" s="514" t="s">
        <v>11</v>
      </c>
      <c r="G160" s="514" t="s">
        <v>465</v>
      </c>
      <c r="H160" s="514" t="s">
        <v>1646</v>
      </c>
      <c r="I160" s="514" t="s">
        <v>11406</v>
      </c>
      <c r="J160" s="514"/>
      <c r="K160" s="514" t="s">
        <v>11407</v>
      </c>
      <c r="L160" s="514" t="s">
        <v>11408</v>
      </c>
      <c r="M160" s="514"/>
      <c r="N160" s="514" t="s">
        <v>11358</v>
      </c>
      <c r="O160" s="514"/>
      <c r="P160" s="515" t="s">
        <v>1026</v>
      </c>
      <c r="Q160" s="515" t="s">
        <v>331</v>
      </c>
      <c r="R160" s="515" t="s">
        <v>95</v>
      </c>
      <c r="S160" s="514"/>
      <c r="T160" s="514"/>
      <c r="U160" s="646" t="s">
        <v>7</v>
      </c>
    </row>
    <row r="161">
      <c r="A161" s="513" t="s">
        <v>2990</v>
      </c>
      <c r="B161" s="514" t="s">
        <v>11206</v>
      </c>
      <c r="C161" s="514"/>
      <c r="D161" s="514" t="s">
        <v>303</v>
      </c>
      <c r="E161" s="513" t="s">
        <v>5639</v>
      </c>
      <c r="F161" s="514" t="s">
        <v>12</v>
      </c>
      <c r="G161" s="514" t="s">
        <v>465</v>
      </c>
      <c r="H161" s="514" t="s">
        <v>1646</v>
      </c>
      <c r="I161" s="514" t="s">
        <v>11409</v>
      </c>
      <c r="J161" s="514"/>
      <c r="K161" s="514" t="s">
        <v>11410</v>
      </c>
      <c r="L161" s="514" t="s">
        <v>11411</v>
      </c>
      <c r="M161" s="514"/>
      <c r="N161" s="514" t="s">
        <v>11412</v>
      </c>
      <c r="O161" s="514"/>
      <c r="P161" s="515" t="s">
        <v>1026</v>
      </c>
      <c r="Q161" s="515" t="s">
        <v>331</v>
      </c>
      <c r="R161" s="515" t="s">
        <v>95</v>
      </c>
      <c r="S161" s="514"/>
      <c r="T161" s="514"/>
      <c r="U161" s="646" t="s">
        <v>95</v>
      </c>
    </row>
    <row r="162">
      <c r="A162" s="513" t="s">
        <v>2994</v>
      </c>
      <c r="B162" s="514" t="s">
        <v>11206</v>
      </c>
      <c r="C162" s="514"/>
      <c r="D162" s="514" t="s">
        <v>303</v>
      </c>
      <c r="E162" s="513" t="s">
        <v>5639</v>
      </c>
      <c r="F162" s="514" t="s">
        <v>12</v>
      </c>
      <c r="G162" s="514" t="s">
        <v>10364</v>
      </c>
      <c r="H162" s="514" t="s">
        <v>1646</v>
      </c>
      <c r="I162" s="514" t="s">
        <v>11413</v>
      </c>
      <c r="J162" s="514"/>
      <c r="K162" s="514" t="s">
        <v>11414</v>
      </c>
      <c r="L162" s="514" t="s">
        <v>11415</v>
      </c>
      <c r="M162" s="514"/>
      <c r="N162" s="514"/>
      <c r="O162" s="514"/>
      <c r="P162" s="531">
        <v>45540.0</v>
      </c>
      <c r="Q162" s="533" t="s">
        <v>490</v>
      </c>
      <c r="R162" s="533" t="s">
        <v>95</v>
      </c>
      <c r="S162" s="514"/>
      <c r="T162" s="514"/>
      <c r="U162" s="646"/>
    </row>
    <row r="163">
      <c r="A163" s="513" t="s">
        <v>2999</v>
      </c>
      <c r="B163" s="514" t="s">
        <v>11206</v>
      </c>
      <c r="C163" s="514"/>
      <c r="D163" s="514" t="s">
        <v>303</v>
      </c>
      <c r="E163" s="513" t="s">
        <v>5639</v>
      </c>
      <c r="F163" s="514" t="s">
        <v>11</v>
      </c>
      <c r="G163" s="514" t="s">
        <v>10364</v>
      </c>
      <c r="H163" s="514" t="s">
        <v>1646</v>
      </c>
      <c r="I163" s="514" t="s">
        <v>11416</v>
      </c>
      <c r="J163" s="514"/>
      <c r="K163" s="514" t="s">
        <v>11417</v>
      </c>
      <c r="L163" s="514" t="s">
        <v>11418</v>
      </c>
      <c r="M163" s="514"/>
      <c r="N163" s="514"/>
      <c r="O163" s="514"/>
      <c r="P163" s="528">
        <v>45570.0</v>
      </c>
      <c r="Q163" s="515" t="s">
        <v>94</v>
      </c>
      <c r="R163" s="515" t="s">
        <v>95</v>
      </c>
      <c r="S163" s="514"/>
      <c r="T163" s="514"/>
      <c r="U163" s="646"/>
    </row>
    <row r="164">
      <c r="A164" s="513" t="s">
        <v>3003</v>
      </c>
      <c r="B164" s="514" t="s">
        <v>11419</v>
      </c>
      <c r="C164" s="514"/>
      <c r="D164" s="514" t="s">
        <v>303</v>
      </c>
      <c r="E164" s="513" t="s">
        <v>5639</v>
      </c>
      <c r="F164" s="514" t="s">
        <v>12</v>
      </c>
      <c r="G164" s="514" t="s">
        <v>465</v>
      </c>
      <c r="H164" s="514" t="s">
        <v>1646</v>
      </c>
      <c r="I164" s="514" t="s">
        <v>11420</v>
      </c>
      <c r="J164" s="514"/>
      <c r="K164" s="514" t="s">
        <v>11421</v>
      </c>
      <c r="L164" s="514" t="s">
        <v>11422</v>
      </c>
      <c r="M164" s="514"/>
      <c r="N164" s="514" t="s">
        <v>11423</v>
      </c>
      <c r="O164" s="514"/>
      <c r="P164" s="515" t="s">
        <v>1026</v>
      </c>
      <c r="Q164" s="515" t="s">
        <v>331</v>
      </c>
      <c r="R164" s="515" t="s">
        <v>95</v>
      </c>
      <c r="S164" s="514"/>
      <c r="T164" s="514"/>
      <c r="U164" s="646" t="s">
        <v>95</v>
      </c>
    </row>
    <row r="165">
      <c r="A165" s="513" t="s">
        <v>3008</v>
      </c>
      <c r="B165" s="514" t="s">
        <v>11424</v>
      </c>
      <c r="C165" s="514" t="s">
        <v>6450</v>
      </c>
      <c r="D165" s="514" t="s">
        <v>303</v>
      </c>
      <c r="E165" s="513" t="s">
        <v>5639</v>
      </c>
      <c r="F165" s="514" t="s">
        <v>12</v>
      </c>
      <c r="G165" s="514" t="s">
        <v>10364</v>
      </c>
      <c r="H165" s="514" t="s">
        <v>739</v>
      </c>
      <c r="I165" s="514" t="s">
        <v>11425</v>
      </c>
      <c r="J165" s="514"/>
      <c r="K165" s="514" t="s">
        <v>11426</v>
      </c>
      <c r="L165" s="514" t="s">
        <v>11427</v>
      </c>
      <c r="M165" s="514"/>
      <c r="N165" s="514"/>
      <c r="O165" s="514"/>
      <c r="P165" s="515" t="s">
        <v>479</v>
      </c>
      <c r="Q165" s="515" t="s">
        <v>331</v>
      </c>
      <c r="R165" s="515" t="s">
        <v>95</v>
      </c>
      <c r="S165" s="514"/>
      <c r="T165" s="514"/>
      <c r="U165" s="514" t="s">
        <v>2546</v>
      </c>
    </row>
    <row r="166">
      <c r="A166" s="513" t="s">
        <v>3013</v>
      </c>
      <c r="B166" s="514" t="s">
        <v>7884</v>
      </c>
      <c r="C166" s="514"/>
      <c r="D166" s="514" t="s">
        <v>303</v>
      </c>
      <c r="E166" s="514" t="s">
        <v>11352</v>
      </c>
      <c r="F166" s="514" t="s">
        <v>12</v>
      </c>
      <c r="G166" s="514" t="s">
        <v>465</v>
      </c>
      <c r="H166" s="514" t="s">
        <v>847</v>
      </c>
      <c r="I166" s="514" t="s">
        <v>11428</v>
      </c>
      <c r="J166" s="514"/>
      <c r="K166" s="514" t="s">
        <v>11429</v>
      </c>
      <c r="L166" s="514" t="s">
        <v>11430</v>
      </c>
      <c r="M166" s="514"/>
      <c r="N166" s="514"/>
      <c r="O166" s="514"/>
      <c r="P166" s="515" t="s">
        <v>3569</v>
      </c>
      <c r="Q166" s="515" t="s">
        <v>331</v>
      </c>
      <c r="R166" s="515" t="s">
        <v>95</v>
      </c>
      <c r="S166" s="514"/>
      <c r="T166" s="514"/>
      <c r="U166" s="646"/>
    </row>
    <row r="167">
      <c r="A167" s="513" t="s">
        <v>3018</v>
      </c>
      <c r="B167" s="514" t="s">
        <v>11137</v>
      </c>
      <c r="C167" s="514" t="s">
        <v>5114</v>
      </c>
      <c r="D167" s="514" t="s">
        <v>303</v>
      </c>
      <c r="E167" s="514" t="s">
        <v>11431</v>
      </c>
      <c r="F167" s="514" t="s">
        <v>12</v>
      </c>
      <c r="G167" s="514" t="s">
        <v>10364</v>
      </c>
      <c r="H167" s="514" t="s">
        <v>739</v>
      </c>
      <c r="I167" s="514" t="s">
        <v>11432</v>
      </c>
      <c r="J167" s="514"/>
      <c r="K167" s="514" t="s">
        <v>11433</v>
      </c>
      <c r="L167" s="514" t="s">
        <v>11434</v>
      </c>
      <c r="M167" s="514"/>
      <c r="N167" s="514"/>
      <c r="O167" s="514"/>
      <c r="P167" s="515" t="s">
        <v>3569</v>
      </c>
      <c r="Q167" s="515" t="s">
        <v>331</v>
      </c>
      <c r="R167" s="515" t="s">
        <v>95</v>
      </c>
      <c r="S167" s="514"/>
      <c r="T167" s="514"/>
      <c r="U167" s="646"/>
    </row>
    <row r="168">
      <c r="A168" s="513" t="s">
        <v>3022</v>
      </c>
      <c r="B168" s="514"/>
      <c r="C168" s="514"/>
      <c r="D168" s="514" t="s">
        <v>303</v>
      </c>
      <c r="E168" s="513" t="s">
        <v>5639</v>
      </c>
      <c r="F168" s="514" t="s">
        <v>12</v>
      </c>
      <c r="G168" s="514" t="s">
        <v>465</v>
      </c>
      <c r="H168" s="514" t="s">
        <v>1646</v>
      </c>
      <c r="I168" s="514" t="s">
        <v>11435</v>
      </c>
      <c r="J168" s="514"/>
      <c r="K168" s="514" t="s">
        <v>11436</v>
      </c>
      <c r="L168" s="514" t="s">
        <v>11437</v>
      </c>
      <c r="M168" s="514"/>
      <c r="N168" s="514" t="s">
        <v>11438</v>
      </c>
      <c r="O168" s="514"/>
      <c r="P168" s="515" t="s">
        <v>3569</v>
      </c>
      <c r="Q168" s="515" t="s">
        <v>331</v>
      </c>
      <c r="R168" s="515" t="s">
        <v>95</v>
      </c>
      <c r="S168" s="514"/>
      <c r="T168" s="514"/>
      <c r="U168" s="646" t="s">
        <v>95</v>
      </c>
    </row>
    <row r="169">
      <c r="A169" s="513" t="s">
        <v>3026</v>
      </c>
      <c r="B169" s="514" t="s">
        <v>11137</v>
      </c>
      <c r="C169" s="514" t="s">
        <v>5114</v>
      </c>
      <c r="D169" s="514" t="s">
        <v>303</v>
      </c>
      <c r="E169" s="514" t="s">
        <v>11431</v>
      </c>
      <c r="F169" s="514" t="s">
        <v>12</v>
      </c>
      <c r="G169" s="514" t="s">
        <v>10364</v>
      </c>
      <c r="H169" s="514" t="s">
        <v>739</v>
      </c>
      <c r="I169" s="514" t="s">
        <v>11439</v>
      </c>
      <c r="J169" s="514"/>
      <c r="K169" s="514" t="s">
        <v>11440</v>
      </c>
      <c r="L169" s="514" t="s">
        <v>11441</v>
      </c>
      <c r="M169" s="514"/>
      <c r="N169" s="514"/>
      <c r="O169" s="514"/>
      <c r="P169" s="515" t="s">
        <v>479</v>
      </c>
      <c r="Q169" s="515" t="s">
        <v>331</v>
      </c>
      <c r="R169" s="515" t="s">
        <v>95</v>
      </c>
      <c r="S169" s="514"/>
      <c r="T169" s="514"/>
      <c r="U169" s="646"/>
    </row>
    <row r="170">
      <c r="A170" s="513" t="s">
        <v>3030</v>
      </c>
      <c r="B170" s="514" t="s">
        <v>11137</v>
      </c>
      <c r="C170" s="514" t="s">
        <v>5114</v>
      </c>
      <c r="D170" s="514" t="s">
        <v>303</v>
      </c>
      <c r="E170" s="514" t="s">
        <v>11431</v>
      </c>
      <c r="F170" s="514" t="s">
        <v>12</v>
      </c>
      <c r="G170" s="514" t="s">
        <v>10364</v>
      </c>
      <c r="H170" s="514" t="s">
        <v>739</v>
      </c>
      <c r="I170" s="514" t="s">
        <v>11442</v>
      </c>
      <c r="J170" s="514"/>
      <c r="K170" s="514" t="s">
        <v>11443</v>
      </c>
      <c r="L170" s="514" t="s">
        <v>11444</v>
      </c>
      <c r="M170" s="514"/>
      <c r="N170" s="514"/>
      <c r="O170" s="514"/>
      <c r="P170" s="515" t="s">
        <v>479</v>
      </c>
      <c r="Q170" s="515" t="s">
        <v>331</v>
      </c>
      <c r="R170" s="515" t="s">
        <v>95</v>
      </c>
      <c r="S170" s="514"/>
      <c r="T170" s="514"/>
      <c r="U170" s="646"/>
    </row>
    <row r="171">
      <c r="A171" s="513" t="s">
        <v>3034</v>
      </c>
      <c r="B171" s="514" t="s">
        <v>10819</v>
      </c>
      <c r="C171" s="514" t="s">
        <v>6450</v>
      </c>
      <c r="D171" s="514" t="s">
        <v>303</v>
      </c>
      <c r="E171" s="514" t="s">
        <v>5245</v>
      </c>
      <c r="F171" s="514" t="s">
        <v>11</v>
      </c>
      <c r="G171" s="514" t="s">
        <v>10364</v>
      </c>
      <c r="H171" s="514" t="s">
        <v>739</v>
      </c>
      <c r="I171" s="514" t="s">
        <v>11445</v>
      </c>
      <c r="J171" s="514" t="s">
        <v>11446</v>
      </c>
      <c r="K171" s="514" t="s">
        <v>11447</v>
      </c>
      <c r="L171" s="539" t="s">
        <v>11448</v>
      </c>
      <c r="M171" s="514"/>
      <c r="N171" s="514"/>
      <c r="O171" s="514"/>
      <c r="P171" s="528">
        <v>45540.0</v>
      </c>
      <c r="Q171" s="515" t="s">
        <v>490</v>
      </c>
      <c r="R171" s="515" t="s">
        <v>95</v>
      </c>
      <c r="S171" s="514"/>
      <c r="T171" s="514"/>
      <c r="U171" s="646"/>
    </row>
    <row r="172">
      <c r="A172" s="513" t="s">
        <v>3038</v>
      </c>
      <c r="B172" s="514" t="s">
        <v>10819</v>
      </c>
      <c r="C172" s="514" t="s">
        <v>6450</v>
      </c>
      <c r="D172" s="514" t="s">
        <v>303</v>
      </c>
      <c r="E172" s="513" t="s">
        <v>5639</v>
      </c>
      <c r="F172" s="514" t="s">
        <v>11</v>
      </c>
      <c r="G172" s="514" t="s">
        <v>10364</v>
      </c>
      <c r="H172" s="514" t="s">
        <v>739</v>
      </c>
      <c r="I172" s="514" t="s">
        <v>11449</v>
      </c>
      <c r="J172" s="514"/>
      <c r="K172" s="514" t="s">
        <v>11450</v>
      </c>
      <c r="L172" s="514" t="s">
        <v>11451</v>
      </c>
      <c r="M172" s="514"/>
      <c r="N172" s="514"/>
      <c r="O172" s="514"/>
      <c r="P172" s="515" t="s">
        <v>1026</v>
      </c>
      <c r="Q172" s="515" t="s">
        <v>331</v>
      </c>
      <c r="R172" s="515" t="s">
        <v>95</v>
      </c>
      <c r="S172" s="514"/>
      <c r="T172" s="514"/>
      <c r="U172" s="646"/>
    </row>
    <row r="173">
      <c r="A173" s="513" t="s">
        <v>3043</v>
      </c>
      <c r="B173" s="514" t="s">
        <v>11381</v>
      </c>
      <c r="C173" s="514" t="s">
        <v>5487</v>
      </c>
      <c r="D173" s="514" t="s">
        <v>303</v>
      </c>
      <c r="E173" s="513" t="s">
        <v>5639</v>
      </c>
      <c r="F173" s="514" t="s">
        <v>11</v>
      </c>
      <c r="G173" s="514" t="s">
        <v>465</v>
      </c>
      <c r="H173" s="514" t="s">
        <v>739</v>
      </c>
      <c r="I173" s="514" t="s">
        <v>11452</v>
      </c>
      <c r="J173" s="514"/>
      <c r="K173" s="514" t="s">
        <v>11453</v>
      </c>
      <c r="L173" s="514" t="s">
        <v>11454</v>
      </c>
      <c r="M173" s="514"/>
      <c r="N173" s="514" t="s">
        <v>11455</v>
      </c>
      <c r="O173" s="514"/>
      <c r="P173" s="515" t="s">
        <v>1026</v>
      </c>
      <c r="Q173" s="515" t="s">
        <v>331</v>
      </c>
      <c r="R173" s="515" t="s">
        <v>95</v>
      </c>
      <c r="S173" s="514"/>
      <c r="T173" s="514"/>
      <c r="U173" s="646" t="s">
        <v>95</v>
      </c>
    </row>
    <row r="174">
      <c r="A174" s="513" t="s">
        <v>3048</v>
      </c>
      <c r="B174" s="514" t="s">
        <v>11381</v>
      </c>
      <c r="C174" s="514" t="s">
        <v>5487</v>
      </c>
      <c r="D174" s="514" t="s">
        <v>303</v>
      </c>
      <c r="E174" s="513" t="s">
        <v>5639</v>
      </c>
      <c r="F174" s="514" t="s">
        <v>11</v>
      </c>
      <c r="G174" s="514" t="s">
        <v>465</v>
      </c>
      <c r="H174" s="514" t="s">
        <v>739</v>
      </c>
      <c r="I174" s="514" t="s">
        <v>11456</v>
      </c>
      <c r="J174" s="514"/>
      <c r="K174" s="514" t="s">
        <v>11457</v>
      </c>
      <c r="L174" s="514" t="s">
        <v>11458</v>
      </c>
      <c r="M174" s="514"/>
      <c r="N174" s="514" t="s">
        <v>11455</v>
      </c>
      <c r="O174" s="514"/>
      <c r="P174" s="531">
        <v>45540.0</v>
      </c>
      <c r="Q174" s="533" t="s">
        <v>490</v>
      </c>
      <c r="R174" s="533" t="s">
        <v>95</v>
      </c>
      <c r="S174" s="514"/>
      <c r="T174" s="514"/>
      <c r="U174" s="646" t="s">
        <v>95</v>
      </c>
    </row>
    <row r="175">
      <c r="A175" s="513" t="s">
        <v>3052</v>
      </c>
      <c r="B175" s="514" t="s">
        <v>10819</v>
      </c>
      <c r="C175" s="514" t="s">
        <v>6450</v>
      </c>
      <c r="D175" s="514" t="s">
        <v>303</v>
      </c>
      <c r="E175" s="513" t="s">
        <v>5639</v>
      </c>
      <c r="F175" s="514" t="s">
        <v>11</v>
      </c>
      <c r="G175" s="514" t="s">
        <v>10364</v>
      </c>
      <c r="H175" s="514" t="s">
        <v>739</v>
      </c>
      <c r="I175" s="514" t="s">
        <v>11459</v>
      </c>
      <c r="J175" s="514"/>
      <c r="K175" s="514" t="s">
        <v>11460</v>
      </c>
      <c r="L175" s="514" t="s">
        <v>11461</v>
      </c>
      <c r="M175" s="514"/>
      <c r="N175" s="514"/>
      <c r="O175" s="514"/>
      <c r="P175" s="515" t="s">
        <v>1026</v>
      </c>
      <c r="Q175" s="515" t="s">
        <v>331</v>
      </c>
      <c r="R175" s="515" t="s">
        <v>95</v>
      </c>
      <c r="S175" s="514"/>
      <c r="T175" s="514"/>
      <c r="U175" s="646"/>
    </row>
    <row r="176">
      <c r="A176" s="513" t="s">
        <v>3056</v>
      </c>
      <c r="B176" s="514" t="s">
        <v>10819</v>
      </c>
      <c r="C176" s="514" t="s">
        <v>6450</v>
      </c>
      <c r="D176" s="514" t="s">
        <v>303</v>
      </c>
      <c r="E176" s="514" t="s">
        <v>5245</v>
      </c>
      <c r="F176" s="514" t="s">
        <v>11</v>
      </c>
      <c r="G176" s="514" t="s">
        <v>10364</v>
      </c>
      <c r="H176" s="514" t="s">
        <v>739</v>
      </c>
      <c r="I176" s="514" t="s">
        <v>11462</v>
      </c>
      <c r="J176" s="514"/>
      <c r="K176" s="514" t="s">
        <v>11463</v>
      </c>
      <c r="L176" s="514" t="s">
        <v>11464</v>
      </c>
      <c r="M176" s="514"/>
      <c r="N176" s="514"/>
      <c r="O176" s="514"/>
      <c r="P176" s="517" t="s">
        <v>1541</v>
      </c>
      <c r="Q176" s="515" t="s">
        <v>331</v>
      </c>
      <c r="R176" s="515" t="s">
        <v>95</v>
      </c>
      <c r="S176" s="514"/>
      <c r="T176" s="514"/>
      <c r="U176" s="646"/>
    </row>
    <row r="177">
      <c r="A177" s="513" t="s">
        <v>3061</v>
      </c>
      <c r="B177" s="514" t="s">
        <v>11137</v>
      </c>
      <c r="C177" s="514" t="s">
        <v>5114</v>
      </c>
      <c r="D177" s="514" t="s">
        <v>303</v>
      </c>
      <c r="E177" s="513" t="s">
        <v>5639</v>
      </c>
      <c r="F177" s="514" t="s">
        <v>12</v>
      </c>
      <c r="G177" s="514" t="s">
        <v>10364</v>
      </c>
      <c r="H177" s="514" t="s">
        <v>739</v>
      </c>
      <c r="I177" s="514" t="s">
        <v>11465</v>
      </c>
      <c r="J177" s="514"/>
      <c r="K177" s="514" t="s">
        <v>11466</v>
      </c>
      <c r="L177" s="514" t="s">
        <v>11467</v>
      </c>
      <c r="M177" s="514"/>
      <c r="N177" s="514"/>
      <c r="O177" s="514"/>
      <c r="P177" s="515" t="s">
        <v>479</v>
      </c>
      <c r="Q177" s="515" t="s">
        <v>331</v>
      </c>
      <c r="R177" s="515" t="s">
        <v>95</v>
      </c>
      <c r="S177" s="514"/>
      <c r="T177" s="514"/>
      <c r="U177" s="646"/>
    </row>
    <row r="178">
      <c r="A178" s="513" t="s">
        <v>3066</v>
      </c>
      <c r="B178" s="514" t="s">
        <v>11137</v>
      </c>
      <c r="C178" s="514" t="s">
        <v>5114</v>
      </c>
      <c r="D178" s="514" t="s">
        <v>303</v>
      </c>
      <c r="E178" s="513" t="s">
        <v>5639</v>
      </c>
      <c r="F178" s="514" t="s">
        <v>12</v>
      </c>
      <c r="G178" s="514" t="s">
        <v>10364</v>
      </c>
      <c r="H178" s="514" t="s">
        <v>739</v>
      </c>
      <c r="I178" s="514" t="s">
        <v>11468</v>
      </c>
      <c r="J178" s="514"/>
      <c r="K178" s="514" t="s">
        <v>11469</v>
      </c>
      <c r="L178" s="514" t="s">
        <v>11470</v>
      </c>
      <c r="M178" s="514"/>
      <c r="N178" s="514"/>
      <c r="O178" s="514"/>
      <c r="P178" s="515" t="s">
        <v>479</v>
      </c>
      <c r="Q178" s="515" t="s">
        <v>331</v>
      </c>
      <c r="R178" s="515" t="s">
        <v>95</v>
      </c>
      <c r="S178" s="514"/>
      <c r="T178" s="514"/>
      <c r="U178" s="646"/>
    </row>
    <row r="179">
      <c r="A179" s="513" t="s">
        <v>3070</v>
      </c>
      <c r="B179" s="514"/>
      <c r="C179" s="514"/>
      <c r="D179" s="514" t="s">
        <v>303</v>
      </c>
      <c r="E179" s="513" t="s">
        <v>5639</v>
      </c>
      <c r="F179" s="514" t="s">
        <v>12</v>
      </c>
      <c r="G179" s="514" t="s">
        <v>10364</v>
      </c>
      <c r="H179" s="514" t="s">
        <v>1646</v>
      </c>
      <c r="I179" s="514" t="s">
        <v>11471</v>
      </c>
      <c r="J179" s="514"/>
      <c r="K179" s="514" t="s">
        <v>11472</v>
      </c>
      <c r="L179" s="514" t="s">
        <v>11473</v>
      </c>
      <c r="M179" s="514"/>
      <c r="N179" s="514"/>
      <c r="O179" s="514"/>
      <c r="P179" s="515" t="s">
        <v>1026</v>
      </c>
      <c r="Q179" s="515" t="s">
        <v>331</v>
      </c>
      <c r="R179" s="515" t="s">
        <v>95</v>
      </c>
      <c r="S179" s="514"/>
      <c r="T179" s="514"/>
      <c r="U179" s="646"/>
    </row>
    <row r="180">
      <c r="A180" s="513" t="s">
        <v>3074</v>
      </c>
      <c r="B180" s="514"/>
      <c r="C180" s="514"/>
      <c r="D180" s="514" t="s">
        <v>303</v>
      </c>
      <c r="E180" s="513" t="s">
        <v>5639</v>
      </c>
      <c r="F180" s="514" t="s">
        <v>12</v>
      </c>
      <c r="G180" s="514" t="s">
        <v>10364</v>
      </c>
      <c r="H180" s="514" t="s">
        <v>1646</v>
      </c>
      <c r="I180" s="514" t="s">
        <v>11474</v>
      </c>
      <c r="J180" s="514" t="s">
        <v>11475</v>
      </c>
      <c r="K180" s="514" t="s">
        <v>11476</v>
      </c>
      <c r="L180" s="514" t="s">
        <v>11477</v>
      </c>
      <c r="M180" s="514"/>
      <c r="N180" s="646"/>
      <c r="O180" s="646"/>
      <c r="P180" s="515" t="s">
        <v>1541</v>
      </c>
      <c r="Q180" s="515" t="s">
        <v>331</v>
      </c>
      <c r="R180" s="515" t="s">
        <v>95</v>
      </c>
      <c r="S180" s="514"/>
      <c r="T180" s="514"/>
      <c r="U180" s="646"/>
    </row>
    <row r="181">
      <c r="A181" s="513" t="s">
        <v>3079</v>
      </c>
      <c r="B181" s="514"/>
      <c r="C181" s="514"/>
      <c r="D181" s="514" t="s">
        <v>303</v>
      </c>
      <c r="E181" s="513" t="s">
        <v>5639</v>
      </c>
      <c r="F181" s="514" t="s">
        <v>12</v>
      </c>
      <c r="G181" s="514" t="s">
        <v>10364</v>
      </c>
      <c r="H181" s="514" t="s">
        <v>1646</v>
      </c>
      <c r="I181" s="514" t="s">
        <v>11478</v>
      </c>
      <c r="J181" s="514"/>
      <c r="K181" s="514" t="s">
        <v>11479</v>
      </c>
      <c r="L181" s="514" t="s">
        <v>11480</v>
      </c>
      <c r="M181" s="514"/>
      <c r="N181" s="514"/>
      <c r="O181" s="514"/>
      <c r="P181" s="515" t="s">
        <v>479</v>
      </c>
      <c r="Q181" s="515" t="s">
        <v>331</v>
      </c>
      <c r="R181" s="515" t="s">
        <v>95</v>
      </c>
      <c r="S181" s="514"/>
      <c r="T181" s="514"/>
      <c r="U181" s="646"/>
    </row>
    <row r="182">
      <c r="A182" s="513" t="s">
        <v>3084</v>
      </c>
      <c r="B182" s="514"/>
      <c r="C182" s="514"/>
      <c r="D182" s="514" t="s">
        <v>303</v>
      </c>
      <c r="E182" s="513" t="s">
        <v>5639</v>
      </c>
      <c r="F182" s="514" t="s">
        <v>12</v>
      </c>
      <c r="G182" s="514" t="s">
        <v>10364</v>
      </c>
      <c r="H182" s="514" t="s">
        <v>1646</v>
      </c>
      <c r="I182" s="514" t="s">
        <v>11481</v>
      </c>
      <c r="J182" s="514" t="s">
        <v>11482</v>
      </c>
      <c r="K182" s="514" t="s">
        <v>11483</v>
      </c>
      <c r="L182" s="514" t="s">
        <v>11484</v>
      </c>
      <c r="M182" s="514"/>
      <c r="N182" s="514"/>
      <c r="O182" s="514"/>
      <c r="P182" s="515" t="s">
        <v>479</v>
      </c>
      <c r="Q182" s="515" t="s">
        <v>331</v>
      </c>
      <c r="R182" s="515" t="s">
        <v>95</v>
      </c>
      <c r="S182" s="514"/>
      <c r="T182" s="514"/>
      <c r="U182" s="646"/>
    </row>
    <row r="183">
      <c r="A183" s="513" t="s">
        <v>3089</v>
      </c>
      <c r="B183" s="514"/>
      <c r="C183" s="514"/>
      <c r="D183" s="514" t="s">
        <v>303</v>
      </c>
      <c r="E183" s="513" t="s">
        <v>5639</v>
      </c>
      <c r="F183" s="514" t="s">
        <v>11</v>
      </c>
      <c r="G183" s="514" t="s">
        <v>465</v>
      </c>
      <c r="H183" s="514" t="s">
        <v>847</v>
      </c>
      <c r="I183" s="514" t="s">
        <v>11155</v>
      </c>
      <c r="J183" s="514"/>
      <c r="K183" s="514" t="s">
        <v>11485</v>
      </c>
      <c r="L183" s="514" t="s">
        <v>11486</v>
      </c>
      <c r="M183" s="514"/>
      <c r="N183" s="514" t="s">
        <v>11158</v>
      </c>
      <c r="O183" s="514"/>
      <c r="P183" s="531">
        <v>45540.0</v>
      </c>
      <c r="Q183" s="533" t="s">
        <v>490</v>
      </c>
      <c r="R183" s="533" t="s">
        <v>95</v>
      </c>
      <c r="S183" s="514"/>
      <c r="T183" s="514"/>
      <c r="U183" s="646" t="s">
        <v>7</v>
      </c>
    </row>
    <row r="184">
      <c r="A184" s="513" t="s">
        <v>3094</v>
      </c>
      <c r="B184" s="514"/>
      <c r="C184" s="514"/>
      <c r="D184" s="514" t="s">
        <v>303</v>
      </c>
      <c r="E184" s="513" t="s">
        <v>5639</v>
      </c>
      <c r="F184" s="514" t="s">
        <v>12</v>
      </c>
      <c r="G184" s="514" t="s">
        <v>465</v>
      </c>
      <c r="H184" s="514" t="s">
        <v>847</v>
      </c>
      <c r="I184" s="514" t="s">
        <v>11160</v>
      </c>
      <c r="J184" s="514"/>
      <c r="K184" s="514" t="s">
        <v>11487</v>
      </c>
      <c r="L184" s="514" t="s">
        <v>11488</v>
      </c>
      <c r="M184" s="514"/>
      <c r="N184" s="514" t="s">
        <v>11158</v>
      </c>
      <c r="O184" s="514"/>
      <c r="P184" s="515" t="s">
        <v>479</v>
      </c>
      <c r="Q184" s="515" t="s">
        <v>331</v>
      </c>
      <c r="R184" s="515" t="s">
        <v>95</v>
      </c>
      <c r="S184" s="514"/>
      <c r="T184" s="514"/>
      <c r="U184" s="646" t="s">
        <v>7</v>
      </c>
    </row>
    <row r="185">
      <c r="A185" s="513" t="s">
        <v>3100</v>
      </c>
      <c r="B185" s="514"/>
      <c r="C185" s="514"/>
      <c r="D185" s="514" t="s">
        <v>303</v>
      </c>
      <c r="E185" s="513" t="s">
        <v>5639</v>
      </c>
      <c r="F185" s="514" t="s">
        <v>12</v>
      </c>
      <c r="G185" s="514" t="s">
        <v>465</v>
      </c>
      <c r="H185" s="514" t="s">
        <v>847</v>
      </c>
      <c r="I185" s="514" t="s">
        <v>11163</v>
      </c>
      <c r="J185" s="514"/>
      <c r="K185" s="514" t="s">
        <v>11489</v>
      </c>
      <c r="L185" s="514" t="s">
        <v>11490</v>
      </c>
      <c r="M185" s="514"/>
      <c r="N185" s="514" t="s">
        <v>11158</v>
      </c>
      <c r="O185" s="514"/>
      <c r="P185" s="515" t="s">
        <v>479</v>
      </c>
      <c r="Q185" s="515" t="s">
        <v>331</v>
      </c>
      <c r="R185" s="515" t="s">
        <v>95</v>
      </c>
      <c r="S185" s="514"/>
      <c r="T185" s="514"/>
      <c r="U185" s="646" t="s">
        <v>7</v>
      </c>
    </row>
    <row r="186">
      <c r="A186" s="513" t="s">
        <v>3106</v>
      </c>
      <c r="B186" s="514"/>
      <c r="C186" s="514"/>
      <c r="D186" s="514" t="s">
        <v>303</v>
      </c>
      <c r="E186" s="513" t="s">
        <v>5639</v>
      </c>
      <c r="F186" s="514" t="s">
        <v>11</v>
      </c>
      <c r="G186" s="514" t="s">
        <v>465</v>
      </c>
      <c r="H186" s="514" t="s">
        <v>847</v>
      </c>
      <c r="I186" s="514" t="s">
        <v>11166</v>
      </c>
      <c r="J186" s="514"/>
      <c r="K186" s="514" t="s">
        <v>11491</v>
      </c>
      <c r="L186" s="514" t="s">
        <v>11492</v>
      </c>
      <c r="M186" s="514"/>
      <c r="N186" s="514" t="s">
        <v>11169</v>
      </c>
      <c r="O186" s="514"/>
      <c r="P186" s="515" t="s">
        <v>1026</v>
      </c>
      <c r="Q186" s="515" t="s">
        <v>331</v>
      </c>
      <c r="R186" s="515" t="s">
        <v>95</v>
      </c>
      <c r="S186" s="514"/>
      <c r="T186" s="514"/>
      <c r="U186" s="646" t="s">
        <v>95</v>
      </c>
    </row>
    <row r="187">
      <c r="A187" s="513" t="s">
        <v>3111</v>
      </c>
      <c r="B187" s="514"/>
      <c r="C187" s="538">
        <v>3.7</v>
      </c>
      <c r="D187" s="514" t="s">
        <v>303</v>
      </c>
      <c r="E187" s="513" t="s">
        <v>5639</v>
      </c>
      <c r="F187" s="514" t="s">
        <v>12</v>
      </c>
      <c r="G187" s="514" t="s">
        <v>465</v>
      </c>
      <c r="H187" s="514" t="s">
        <v>7438</v>
      </c>
      <c r="I187" s="514" t="s">
        <v>11171</v>
      </c>
      <c r="J187" s="514" t="s">
        <v>11172</v>
      </c>
      <c r="K187" s="514" t="s">
        <v>11493</v>
      </c>
      <c r="L187" s="514" t="s">
        <v>11494</v>
      </c>
      <c r="M187" s="514" t="s">
        <v>11495</v>
      </c>
      <c r="N187" s="556" t="s">
        <v>11496</v>
      </c>
      <c r="O187" s="556"/>
      <c r="P187" s="529">
        <v>45540.0</v>
      </c>
      <c r="Q187" s="515" t="s">
        <v>490</v>
      </c>
      <c r="R187" s="515" t="s">
        <v>95</v>
      </c>
      <c r="S187" s="514"/>
      <c r="T187" s="514"/>
      <c r="U187" s="646"/>
    </row>
    <row r="188">
      <c r="A188" s="513" t="s">
        <v>3115</v>
      </c>
      <c r="B188" s="514"/>
      <c r="C188" s="538">
        <v>3.7</v>
      </c>
      <c r="D188" s="514" t="s">
        <v>303</v>
      </c>
      <c r="E188" s="513" t="s">
        <v>5639</v>
      </c>
      <c r="F188" s="514" t="s">
        <v>12</v>
      </c>
      <c r="G188" s="514" t="s">
        <v>465</v>
      </c>
      <c r="H188" s="514" t="s">
        <v>7438</v>
      </c>
      <c r="I188" s="514" t="s">
        <v>11175</v>
      </c>
      <c r="J188" s="514"/>
      <c r="K188" s="514" t="s">
        <v>11497</v>
      </c>
      <c r="L188" s="514" t="s">
        <v>11498</v>
      </c>
      <c r="M188" s="514"/>
      <c r="N188" s="514" t="s">
        <v>11499</v>
      </c>
      <c r="O188" s="514"/>
      <c r="P188" s="529">
        <v>45540.0</v>
      </c>
      <c r="Q188" s="515" t="s">
        <v>490</v>
      </c>
      <c r="R188" s="515" t="s">
        <v>95</v>
      </c>
      <c r="S188" s="514"/>
      <c r="T188" s="514"/>
      <c r="U188" s="646"/>
    </row>
    <row r="189">
      <c r="A189" s="513" t="s">
        <v>3120</v>
      </c>
      <c r="B189" s="514"/>
      <c r="C189" s="538">
        <v>3.7</v>
      </c>
      <c r="D189" s="514" t="s">
        <v>303</v>
      </c>
      <c r="E189" s="513" t="s">
        <v>5639</v>
      </c>
      <c r="F189" s="514" t="s">
        <v>12</v>
      </c>
      <c r="G189" s="514" t="s">
        <v>465</v>
      </c>
      <c r="H189" s="514" t="s">
        <v>7438</v>
      </c>
      <c r="I189" s="514" t="s">
        <v>11178</v>
      </c>
      <c r="J189" s="514" t="s">
        <v>11172</v>
      </c>
      <c r="K189" s="514" t="s">
        <v>11500</v>
      </c>
      <c r="L189" s="514" t="s">
        <v>11501</v>
      </c>
      <c r="M189" s="514" t="s">
        <v>11502</v>
      </c>
      <c r="N189" s="646" t="s">
        <v>11503</v>
      </c>
      <c r="O189" s="646"/>
      <c r="P189" s="529">
        <v>45540.0</v>
      </c>
      <c r="Q189" s="515" t="s">
        <v>490</v>
      </c>
      <c r="R189" s="515" t="s">
        <v>95</v>
      </c>
      <c r="S189" s="514"/>
      <c r="T189" s="514"/>
      <c r="U189" s="646"/>
    </row>
    <row r="190">
      <c r="A190" s="513" t="s">
        <v>3126</v>
      </c>
      <c r="B190" s="514"/>
      <c r="C190" s="538">
        <v>3.7</v>
      </c>
      <c r="D190" s="514" t="s">
        <v>303</v>
      </c>
      <c r="E190" s="513" t="s">
        <v>5639</v>
      </c>
      <c r="F190" s="514" t="s">
        <v>11</v>
      </c>
      <c r="G190" s="514" t="s">
        <v>10364</v>
      </c>
      <c r="H190" s="514" t="s">
        <v>7438</v>
      </c>
      <c r="I190" s="514" t="s">
        <v>11504</v>
      </c>
      <c r="J190" s="514"/>
      <c r="K190" s="514" t="s">
        <v>11505</v>
      </c>
      <c r="L190" s="514" t="s">
        <v>11506</v>
      </c>
      <c r="M190" s="514"/>
      <c r="N190" s="646"/>
      <c r="O190" s="646"/>
      <c r="P190" s="529">
        <v>45540.0</v>
      </c>
      <c r="Q190" s="515" t="s">
        <v>490</v>
      </c>
      <c r="R190" s="515" t="s">
        <v>95</v>
      </c>
      <c r="S190" s="514"/>
      <c r="T190" s="514"/>
      <c r="U190" s="646"/>
    </row>
    <row r="191">
      <c r="A191" s="513" t="s">
        <v>3132</v>
      </c>
      <c r="B191" s="514" t="s">
        <v>8290</v>
      </c>
      <c r="C191" s="514" t="s">
        <v>5885</v>
      </c>
      <c r="D191" s="514" t="s">
        <v>303</v>
      </c>
      <c r="E191" s="513" t="s">
        <v>5639</v>
      </c>
      <c r="F191" s="514" t="s">
        <v>11</v>
      </c>
      <c r="G191" s="514" t="s">
        <v>10364</v>
      </c>
      <c r="H191" s="514" t="s">
        <v>7438</v>
      </c>
      <c r="I191" s="514" t="s">
        <v>11507</v>
      </c>
      <c r="J191" s="514"/>
      <c r="K191" s="514" t="s">
        <v>11508</v>
      </c>
      <c r="L191" s="514" t="s">
        <v>11509</v>
      </c>
      <c r="M191" s="514"/>
      <c r="N191" s="514"/>
      <c r="O191" s="514"/>
      <c r="P191" s="529">
        <v>45540.0</v>
      </c>
      <c r="Q191" s="515" t="s">
        <v>490</v>
      </c>
      <c r="R191" s="515" t="s">
        <v>95</v>
      </c>
      <c r="S191" s="514"/>
      <c r="T191" s="514"/>
      <c r="U191" s="646"/>
    </row>
    <row r="192">
      <c r="A192" s="513" t="s">
        <v>3137</v>
      </c>
      <c r="B192" s="527" t="s">
        <v>11181</v>
      </c>
      <c r="C192" s="514"/>
      <c r="D192" s="514" t="s">
        <v>303</v>
      </c>
      <c r="E192" s="513" t="s">
        <v>5639</v>
      </c>
      <c r="F192" s="514" t="s">
        <v>11</v>
      </c>
      <c r="G192" s="514" t="s">
        <v>465</v>
      </c>
      <c r="H192" s="514" t="s">
        <v>7438</v>
      </c>
      <c r="I192" s="514" t="s">
        <v>11182</v>
      </c>
      <c r="J192" s="514" t="s">
        <v>11183</v>
      </c>
      <c r="K192" s="514" t="s">
        <v>11510</v>
      </c>
      <c r="L192" s="514" t="s">
        <v>11511</v>
      </c>
      <c r="M192" s="514"/>
      <c r="N192" s="514" t="s">
        <v>11512</v>
      </c>
      <c r="O192" s="514"/>
      <c r="P192" s="531">
        <v>45509.0</v>
      </c>
      <c r="Q192" s="533" t="s">
        <v>490</v>
      </c>
      <c r="R192" s="533" t="s">
        <v>95</v>
      </c>
      <c r="S192" s="651"/>
      <c r="T192" s="514"/>
      <c r="U192" s="646"/>
    </row>
    <row r="193">
      <c r="A193" s="513" t="s">
        <v>3142</v>
      </c>
      <c r="B193" s="514"/>
      <c r="C193" s="514"/>
      <c r="D193" s="514" t="s">
        <v>303</v>
      </c>
      <c r="E193" s="513" t="s">
        <v>5639</v>
      </c>
      <c r="F193" s="514" t="s">
        <v>12</v>
      </c>
      <c r="G193" s="514" t="s">
        <v>465</v>
      </c>
      <c r="H193" s="514" t="s">
        <v>847</v>
      </c>
      <c r="I193" s="514" t="s">
        <v>11513</v>
      </c>
      <c r="J193" s="514" t="s">
        <v>11514</v>
      </c>
      <c r="K193" s="514" t="s">
        <v>11515</v>
      </c>
      <c r="L193" s="514" t="s">
        <v>11516</v>
      </c>
      <c r="M193" s="514"/>
      <c r="N193" s="514" t="s">
        <v>11517</v>
      </c>
      <c r="O193" s="514"/>
      <c r="P193" s="515" t="s">
        <v>1026</v>
      </c>
      <c r="Q193" s="515" t="s">
        <v>331</v>
      </c>
      <c r="R193" s="515" t="s">
        <v>95</v>
      </c>
      <c r="S193" s="514"/>
      <c r="T193" s="514"/>
      <c r="U193" s="646" t="s">
        <v>95</v>
      </c>
    </row>
    <row r="194">
      <c r="A194" s="513" t="s">
        <v>3149</v>
      </c>
      <c r="B194" s="514"/>
      <c r="C194" s="538">
        <v>3.7</v>
      </c>
      <c r="D194" s="514" t="s">
        <v>303</v>
      </c>
      <c r="E194" s="513" t="s">
        <v>5639</v>
      </c>
      <c r="F194" s="514" t="s">
        <v>11</v>
      </c>
      <c r="G194" s="514" t="s">
        <v>465</v>
      </c>
      <c r="H194" s="514" t="s">
        <v>847</v>
      </c>
      <c r="I194" s="514" t="s">
        <v>11518</v>
      </c>
      <c r="J194" s="514"/>
      <c r="K194" s="514" t="s">
        <v>11519</v>
      </c>
      <c r="L194" s="514" t="s">
        <v>11520</v>
      </c>
      <c r="M194" s="514"/>
      <c r="N194" s="514" t="s">
        <v>11521</v>
      </c>
      <c r="O194" s="514"/>
      <c r="P194" s="515" t="s">
        <v>1026</v>
      </c>
      <c r="Q194" s="515" t="s">
        <v>331</v>
      </c>
      <c r="R194" s="515" t="s">
        <v>95</v>
      </c>
      <c r="S194" s="514"/>
      <c r="T194" s="514"/>
      <c r="U194" s="646" t="s">
        <v>95</v>
      </c>
    </row>
    <row r="195">
      <c r="A195" s="513" t="s">
        <v>3154</v>
      </c>
      <c r="B195" s="514"/>
      <c r="C195" s="514"/>
      <c r="D195" s="514" t="s">
        <v>303</v>
      </c>
      <c r="E195" s="514" t="s">
        <v>5085</v>
      </c>
      <c r="F195" s="514" t="s">
        <v>11</v>
      </c>
      <c r="G195" s="514" t="s">
        <v>465</v>
      </c>
      <c r="H195" s="514" t="s">
        <v>1646</v>
      </c>
      <c r="I195" s="514" t="s">
        <v>11522</v>
      </c>
      <c r="J195" s="514" t="s">
        <v>11523</v>
      </c>
      <c r="K195" s="514" t="s">
        <v>11524</v>
      </c>
      <c r="L195" s="514" t="s">
        <v>11525</v>
      </c>
      <c r="M195" s="514"/>
      <c r="N195" s="514" t="s">
        <v>5903</v>
      </c>
      <c r="O195" s="514"/>
      <c r="P195" s="531">
        <v>45509.0</v>
      </c>
      <c r="Q195" s="533" t="s">
        <v>490</v>
      </c>
      <c r="R195" s="533" t="s">
        <v>95</v>
      </c>
      <c r="S195" s="514"/>
      <c r="T195" s="514"/>
      <c r="U195" s="646" t="s">
        <v>95</v>
      </c>
    </row>
    <row r="196">
      <c r="A196" s="513" t="s">
        <v>3159</v>
      </c>
      <c r="B196" s="514"/>
      <c r="C196" s="514"/>
      <c r="D196" s="514" t="s">
        <v>303</v>
      </c>
      <c r="E196" s="514" t="s">
        <v>11352</v>
      </c>
      <c r="F196" s="514" t="s">
        <v>12</v>
      </c>
      <c r="G196" s="514" t="s">
        <v>465</v>
      </c>
      <c r="H196" s="514" t="s">
        <v>1646</v>
      </c>
      <c r="I196" s="514" t="s">
        <v>11526</v>
      </c>
      <c r="J196" s="514"/>
      <c r="K196" s="514" t="s">
        <v>11527</v>
      </c>
      <c r="L196" s="514" t="s">
        <v>11528</v>
      </c>
      <c r="M196" s="514" t="s">
        <v>7796</v>
      </c>
      <c r="N196" s="514" t="s">
        <v>11529</v>
      </c>
      <c r="O196" s="514"/>
      <c r="P196" s="531">
        <v>45540.0</v>
      </c>
      <c r="Q196" s="533" t="s">
        <v>490</v>
      </c>
      <c r="R196" s="533" t="s">
        <v>95</v>
      </c>
      <c r="S196" s="514"/>
      <c r="T196" s="514"/>
      <c r="U196" s="646"/>
    </row>
    <row r="197">
      <c r="A197" s="513" t="s">
        <v>3165</v>
      </c>
      <c r="B197" s="514"/>
      <c r="C197" s="514"/>
      <c r="D197" s="514" t="s">
        <v>303</v>
      </c>
      <c r="E197" s="514" t="s">
        <v>28</v>
      </c>
      <c r="F197" s="514" t="s">
        <v>11</v>
      </c>
      <c r="G197" s="514" t="s">
        <v>465</v>
      </c>
      <c r="H197" s="514" t="s">
        <v>1646</v>
      </c>
      <c r="I197" s="514" t="s">
        <v>11530</v>
      </c>
      <c r="J197" s="514"/>
      <c r="K197" s="514" t="s">
        <v>11531</v>
      </c>
      <c r="L197" s="514" t="s">
        <v>11532</v>
      </c>
      <c r="M197" s="514"/>
      <c r="N197" s="514" t="s">
        <v>11533</v>
      </c>
      <c r="O197" s="514"/>
      <c r="P197" s="515" t="s">
        <v>1541</v>
      </c>
      <c r="Q197" s="515" t="s">
        <v>331</v>
      </c>
      <c r="R197" s="515" t="s">
        <v>95</v>
      </c>
      <c r="S197" s="514"/>
      <c r="T197" s="514"/>
      <c r="U197" s="646" t="s">
        <v>95</v>
      </c>
    </row>
    <row r="198">
      <c r="A198" s="513" t="s">
        <v>3170</v>
      </c>
      <c r="B198" s="514"/>
      <c r="C198" s="514"/>
      <c r="D198" s="514" t="s">
        <v>303</v>
      </c>
      <c r="E198" s="513" t="s">
        <v>5639</v>
      </c>
      <c r="F198" s="514" t="s">
        <v>12</v>
      </c>
      <c r="G198" s="514" t="s">
        <v>10364</v>
      </c>
      <c r="H198" s="514" t="s">
        <v>1646</v>
      </c>
      <c r="I198" s="514" t="s">
        <v>11534</v>
      </c>
      <c r="J198" s="514" t="s">
        <v>6162</v>
      </c>
      <c r="K198" s="514" t="s">
        <v>11535</v>
      </c>
      <c r="L198" s="514" t="s">
        <v>11536</v>
      </c>
      <c r="M198" s="515" t="s">
        <v>11537</v>
      </c>
      <c r="N198" s="646"/>
      <c r="O198" s="646"/>
      <c r="P198" s="515" t="s">
        <v>1541</v>
      </c>
      <c r="Q198" s="515" t="s">
        <v>331</v>
      </c>
      <c r="R198" s="515" t="s">
        <v>95</v>
      </c>
      <c r="S198" s="514"/>
      <c r="T198" s="514"/>
      <c r="U198" s="646"/>
    </row>
    <row r="199">
      <c r="A199" s="513" t="s">
        <v>3175</v>
      </c>
      <c r="B199" s="514"/>
      <c r="C199" s="514"/>
      <c r="D199" s="514" t="s">
        <v>303</v>
      </c>
      <c r="E199" s="513" t="s">
        <v>5639</v>
      </c>
      <c r="F199" s="514" t="s">
        <v>12</v>
      </c>
      <c r="G199" s="514" t="s">
        <v>10364</v>
      </c>
      <c r="H199" s="514" t="s">
        <v>739</v>
      </c>
      <c r="I199" s="514" t="s">
        <v>11538</v>
      </c>
      <c r="J199" s="514" t="s">
        <v>6162</v>
      </c>
      <c r="K199" s="514" t="s">
        <v>11539</v>
      </c>
      <c r="L199" s="514" t="s">
        <v>11540</v>
      </c>
      <c r="M199" s="515" t="s">
        <v>11541</v>
      </c>
      <c r="N199" s="646"/>
      <c r="O199" s="646"/>
      <c r="P199" s="515" t="s">
        <v>1541</v>
      </c>
      <c r="Q199" s="515" t="s">
        <v>331</v>
      </c>
      <c r="R199" s="515" t="s">
        <v>95</v>
      </c>
      <c r="S199" s="514"/>
      <c r="T199" s="514"/>
      <c r="U199" s="646"/>
    </row>
    <row r="200">
      <c r="A200" s="513" t="s">
        <v>3180</v>
      </c>
      <c r="B200" s="514" t="s">
        <v>11542</v>
      </c>
      <c r="C200" s="514" t="s">
        <v>5724</v>
      </c>
      <c r="D200" s="514" t="s">
        <v>303</v>
      </c>
      <c r="E200" s="514" t="s">
        <v>11543</v>
      </c>
      <c r="F200" s="514" t="s">
        <v>12</v>
      </c>
      <c r="G200" s="514" t="s">
        <v>10364</v>
      </c>
      <c r="H200" s="514" t="s">
        <v>739</v>
      </c>
      <c r="I200" s="514" t="s">
        <v>11544</v>
      </c>
      <c r="J200" s="514" t="s">
        <v>6162</v>
      </c>
      <c r="K200" s="514" t="s">
        <v>11545</v>
      </c>
      <c r="L200" s="539" t="s">
        <v>11546</v>
      </c>
      <c r="M200" s="515" t="s">
        <v>11547</v>
      </c>
      <c r="N200" s="646"/>
      <c r="O200" s="646"/>
      <c r="P200" s="515" t="s">
        <v>1541</v>
      </c>
      <c r="Q200" s="515" t="s">
        <v>331</v>
      </c>
      <c r="R200" s="515" t="s">
        <v>95</v>
      </c>
      <c r="S200" s="514"/>
      <c r="T200" s="514"/>
      <c r="U200" s="646"/>
    </row>
    <row r="201">
      <c r="A201" s="513" t="s">
        <v>3186</v>
      </c>
      <c r="B201" s="514"/>
      <c r="C201" s="514"/>
      <c r="D201" s="514" t="s">
        <v>303</v>
      </c>
      <c r="E201" s="513" t="s">
        <v>5639</v>
      </c>
      <c r="F201" s="514" t="s">
        <v>12</v>
      </c>
      <c r="G201" s="514" t="s">
        <v>10364</v>
      </c>
      <c r="H201" s="514" t="s">
        <v>739</v>
      </c>
      <c r="I201" s="514" t="s">
        <v>11548</v>
      </c>
      <c r="J201" s="514" t="s">
        <v>6162</v>
      </c>
      <c r="K201" s="514" t="s">
        <v>11549</v>
      </c>
      <c r="L201" s="514" t="s">
        <v>11550</v>
      </c>
      <c r="M201" s="515" t="s">
        <v>11551</v>
      </c>
      <c r="N201" s="646"/>
      <c r="O201" s="646"/>
      <c r="P201" s="515" t="s">
        <v>1541</v>
      </c>
      <c r="Q201" s="515" t="s">
        <v>331</v>
      </c>
      <c r="R201" s="515" t="s">
        <v>95</v>
      </c>
      <c r="S201" s="514"/>
      <c r="T201" s="514"/>
      <c r="U201" s="646"/>
    </row>
    <row r="202">
      <c r="A202" s="513" t="s">
        <v>3192</v>
      </c>
      <c r="B202" s="514"/>
      <c r="C202" s="514"/>
      <c r="D202" s="514" t="s">
        <v>303</v>
      </c>
      <c r="E202" s="513" t="s">
        <v>5639</v>
      </c>
      <c r="F202" s="514" t="s">
        <v>12</v>
      </c>
      <c r="G202" s="514" t="s">
        <v>10364</v>
      </c>
      <c r="H202" s="514" t="s">
        <v>739</v>
      </c>
      <c r="I202" s="514" t="s">
        <v>11552</v>
      </c>
      <c r="J202" s="514" t="s">
        <v>6162</v>
      </c>
      <c r="K202" s="515" t="s">
        <v>11553</v>
      </c>
      <c r="L202" s="539" t="s">
        <v>11554</v>
      </c>
      <c r="M202" s="515" t="s">
        <v>11555</v>
      </c>
      <c r="N202" s="646"/>
      <c r="O202" s="646"/>
      <c r="P202" s="515" t="s">
        <v>1541</v>
      </c>
      <c r="Q202" s="515" t="s">
        <v>331</v>
      </c>
      <c r="R202" s="515" t="s">
        <v>95</v>
      </c>
      <c r="S202" s="514"/>
      <c r="T202" s="514"/>
      <c r="U202" s="514" t="s">
        <v>2546</v>
      </c>
    </row>
    <row r="203">
      <c r="A203" s="513" t="s">
        <v>3197</v>
      </c>
      <c r="B203" s="514"/>
      <c r="C203" s="514"/>
      <c r="D203" s="514" t="s">
        <v>303</v>
      </c>
      <c r="E203" s="513" t="s">
        <v>5639</v>
      </c>
      <c r="F203" s="514" t="s">
        <v>12</v>
      </c>
      <c r="G203" s="514" t="s">
        <v>10364</v>
      </c>
      <c r="H203" s="514" t="s">
        <v>739</v>
      </c>
      <c r="I203" s="514" t="s">
        <v>11556</v>
      </c>
      <c r="J203" s="514" t="s">
        <v>6162</v>
      </c>
      <c r="K203" s="514" t="s">
        <v>11557</v>
      </c>
      <c r="L203" s="514" t="s">
        <v>11558</v>
      </c>
      <c r="M203" s="515" t="s">
        <v>11559</v>
      </c>
      <c r="N203" s="646"/>
      <c r="O203" s="646"/>
      <c r="P203" s="515" t="s">
        <v>1541</v>
      </c>
      <c r="Q203" s="515" t="s">
        <v>331</v>
      </c>
      <c r="R203" s="515" t="s">
        <v>95</v>
      </c>
      <c r="S203" s="514"/>
      <c r="T203" s="514"/>
      <c r="U203" s="514" t="s">
        <v>2546</v>
      </c>
    </row>
    <row r="204">
      <c r="A204" s="513" t="s">
        <v>3204</v>
      </c>
      <c r="B204" s="514"/>
      <c r="C204" s="514"/>
      <c r="D204" s="514" t="s">
        <v>303</v>
      </c>
      <c r="E204" s="513" t="s">
        <v>5639</v>
      </c>
      <c r="F204" s="514" t="s">
        <v>12</v>
      </c>
      <c r="G204" s="514" t="s">
        <v>10364</v>
      </c>
      <c r="H204" s="514" t="s">
        <v>739</v>
      </c>
      <c r="I204" s="514" t="s">
        <v>11560</v>
      </c>
      <c r="J204" s="514" t="s">
        <v>6162</v>
      </c>
      <c r="K204" s="514" t="s">
        <v>11561</v>
      </c>
      <c r="L204" s="514" t="s">
        <v>11562</v>
      </c>
      <c r="M204" s="650" t="s">
        <v>11563</v>
      </c>
      <c r="N204" s="646"/>
      <c r="O204" s="646"/>
      <c r="P204" s="515" t="s">
        <v>1541</v>
      </c>
      <c r="Q204" s="515" t="s">
        <v>331</v>
      </c>
      <c r="R204" s="515" t="s">
        <v>95</v>
      </c>
      <c r="S204" s="514"/>
      <c r="T204" s="514"/>
      <c r="U204" s="514" t="s">
        <v>2546</v>
      </c>
    </row>
    <row r="205">
      <c r="A205" s="513" t="s">
        <v>3210</v>
      </c>
      <c r="B205" s="514"/>
      <c r="C205" s="514"/>
      <c r="D205" s="514" t="s">
        <v>303</v>
      </c>
      <c r="E205" s="514" t="s">
        <v>5085</v>
      </c>
      <c r="F205" s="514" t="s">
        <v>11</v>
      </c>
      <c r="G205" s="514" t="s">
        <v>11564</v>
      </c>
      <c r="H205" s="514" t="s">
        <v>1646</v>
      </c>
      <c r="I205" s="514" t="s">
        <v>11565</v>
      </c>
      <c r="J205" s="514" t="s">
        <v>6162</v>
      </c>
      <c r="K205" s="514" t="s">
        <v>11566</v>
      </c>
      <c r="L205" s="539" t="s">
        <v>11567</v>
      </c>
      <c r="M205" s="515" t="s">
        <v>11568</v>
      </c>
      <c r="N205" s="646"/>
      <c r="O205" s="646"/>
      <c r="P205" s="517" t="s">
        <v>1541</v>
      </c>
      <c r="Q205" s="515" t="s">
        <v>331</v>
      </c>
      <c r="R205" s="515" t="s">
        <v>95</v>
      </c>
      <c r="S205" s="514"/>
      <c r="T205" s="514"/>
      <c r="U205" s="646"/>
    </row>
    <row r="206">
      <c r="A206" s="513" t="s">
        <v>3216</v>
      </c>
      <c r="B206" s="514"/>
      <c r="C206" s="514"/>
      <c r="D206" s="514" t="s">
        <v>303</v>
      </c>
      <c r="E206" s="513" t="s">
        <v>5639</v>
      </c>
      <c r="F206" s="514" t="s">
        <v>11</v>
      </c>
      <c r="G206" s="514" t="s">
        <v>11564</v>
      </c>
      <c r="H206" s="514" t="s">
        <v>1646</v>
      </c>
      <c r="I206" s="514" t="s">
        <v>11569</v>
      </c>
      <c r="J206" s="514" t="s">
        <v>6162</v>
      </c>
      <c r="K206" s="514" t="s">
        <v>11570</v>
      </c>
      <c r="L206" s="514" t="s">
        <v>11571</v>
      </c>
      <c r="M206" s="650" t="s">
        <v>11572</v>
      </c>
      <c r="N206" s="514"/>
      <c r="O206" s="514"/>
      <c r="P206" s="515" t="s">
        <v>1541</v>
      </c>
      <c r="Q206" s="515" t="s">
        <v>331</v>
      </c>
      <c r="R206" s="515" t="s">
        <v>95</v>
      </c>
      <c r="S206" s="514"/>
      <c r="T206" s="514"/>
      <c r="U206" s="646"/>
    </row>
    <row r="207">
      <c r="A207" s="513" t="s">
        <v>3222</v>
      </c>
      <c r="B207" s="514"/>
      <c r="C207" s="514"/>
      <c r="D207" s="514" t="s">
        <v>303</v>
      </c>
      <c r="E207" s="514" t="s">
        <v>11352</v>
      </c>
      <c r="F207" s="514" t="s">
        <v>11</v>
      </c>
      <c r="G207" s="514" t="s">
        <v>11564</v>
      </c>
      <c r="H207" s="514" t="s">
        <v>739</v>
      </c>
      <c r="I207" s="514" t="s">
        <v>11573</v>
      </c>
      <c r="J207" s="514" t="s">
        <v>6162</v>
      </c>
      <c r="K207" s="514" t="s">
        <v>11574</v>
      </c>
      <c r="L207" s="514" t="s">
        <v>11575</v>
      </c>
      <c r="M207" s="515" t="s">
        <v>11576</v>
      </c>
      <c r="N207" s="646"/>
      <c r="O207" s="646"/>
      <c r="P207" s="517" t="s">
        <v>1541</v>
      </c>
      <c r="Q207" s="515" t="s">
        <v>331</v>
      </c>
      <c r="R207" s="515" t="s">
        <v>95</v>
      </c>
      <c r="S207" s="514"/>
      <c r="T207" s="514"/>
      <c r="U207" s="646"/>
    </row>
    <row r="208">
      <c r="A208" s="513" t="s">
        <v>3228</v>
      </c>
      <c r="B208" s="514" t="s">
        <v>5148</v>
      </c>
      <c r="C208" s="514"/>
      <c r="D208" s="514" t="s">
        <v>303</v>
      </c>
      <c r="E208" s="514" t="s">
        <v>11352</v>
      </c>
      <c r="F208" s="514" t="s">
        <v>11</v>
      </c>
      <c r="G208" s="514" t="s">
        <v>11564</v>
      </c>
      <c r="H208" s="514" t="s">
        <v>739</v>
      </c>
      <c r="I208" s="514" t="s">
        <v>11577</v>
      </c>
      <c r="J208" s="514" t="s">
        <v>6162</v>
      </c>
      <c r="K208" s="514" t="s">
        <v>11578</v>
      </c>
      <c r="L208" s="514" t="s">
        <v>11579</v>
      </c>
      <c r="M208" s="534" t="s">
        <v>11580</v>
      </c>
      <c r="N208" s="646"/>
      <c r="O208" s="646"/>
      <c r="P208" s="528">
        <v>45570.0</v>
      </c>
      <c r="Q208" s="515" t="s">
        <v>94</v>
      </c>
      <c r="R208" s="515" t="s">
        <v>95</v>
      </c>
      <c r="S208" s="514"/>
      <c r="T208" s="514"/>
      <c r="U208" s="646"/>
    </row>
    <row r="209">
      <c r="A209" s="513" t="s">
        <v>3233</v>
      </c>
      <c r="B209" s="514"/>
      <c r="C209" s="514"/>
      <c r="D209" s="514" t="s">
        <v>303</v>
      </c>
      <c r="E209" s="513" t="s">
        <v>5639</v>
      </c>
      <c r="F209" s="514" t="s">
        <v>11</v>
      </c>
      <c r="G209" s="514" t="s">
        <v>11564</v>
      </c>
      <c r="H209" s="514" t="s">
        <v>1646</v>
      </c>
      <c r="I209" s="514" t="s">
        <v>11581</v>
      </c>
      <c r="J209" s="514" t="s">
        <v>6162</v>
      </c>
      <c r="K209" s="514" t="s">
        <v>11582</v>
      </c>
      <c r="L209" s="539" t="s">
        <v>11583</v>
      </c>
      <c r="M209" s="652" t="s">
        <v>11584</v>
      </c>
      <c r="N209" s="646"/>
      <c r="O209" s="646"/>
      <c r="P209" s="528">
        <v>45570.0</v>
      </c>
      <c r="Q209" s="515" t="s">
        <v>94</v>
      </c>
      <c r="R209" s="515" t="s">
        <v>95</v>
      </c>
      <c r="S209" s="514"/>
      <c r="T209" s="514"/>
      <c r="U209" s="646"/>
    </row>
    <row r="210">
      <c r="A210" s="513" t="s">
        <v>3239</v>
      </c>
      <c r="B210" s="514"/>
      <c r="C210" s="514"/>
      <c r="D210" s="514" t="s">
        <v>303</v>
      </c>
      <c r="E210" s="513" t="s">
        <v>5639</v>
      </c>
      <c r="F210" s="514" t="s">
        <v>11</v>
      </c>
      <c r="G210" s="514" t="s">
        <v>11564</v>
      </c>
      <c r="H210" s="514" t="s">
        <v>1646</v>
      </c>
      <c r="I210" s="514" t="s">
        <v>11585</v>
      </c>
      <c r="J210" s="514" t="s">
        <v>6162</v>
      </c>
      <c r="K210" s="514" t="s">
        <v>11586</v>
      </c>
      <c r="L210" s="514" t="s">
        <v>11587</v>
      </c>
      <c r="M210" s="534" t="s">
        <v>11588</v>
      </c>
      <c r="N210" s="646"/>
      <c r="O210" s="646"/>
      <c r="P210" s="528">
        <v>45570.0</v>
      </c>
      <c r="Q210" s="515" t="s">
        <v>94</v>
      </c>
      <c r="R210" s="515" t="s">
        <v>95</v>
      </c>
      <c r="S210" s="514"/>
      <c r="T210" s="514"/>
      <c r="U210" s="646"/>
    </row>
    <row r="211">
      <c r="A211" s="513" t="s">
        <v>3246</v>
      </c>
      <c r="B211" s="514"/>
      <c r="C211" s="514"/>
      <c r="D211" s="514" t="s">
        <v>303</v>
      </c>
      <c r="E211" s="513" t="s">
        <v>5639</v>
      </c>
      <c r="F211" s="514" t="s">
        <v>11</v>
      </c>
      <c r="G211" s="514" t="s">
        <v>11564</v>
      </c>
      <c r="H211" s="514" t="s">
        <v>1646</v>
      </c>
      <c r="I211" s="514" t="s">
        <v>11589</v>
      </c>
      <c r="J211" s="514" t="s">
        <v>6162</v>
      </c>
      <c r="K211" s="514" t="s">
        <v>11590</v>
      </c>
      <c r="L211" s="514" t="s">
        <v>11591</v>
      </c>
      <c r="M211" s="652" t="s">
        <v>11592</v>
      </c>
      <c r="N211" s="646"/>
      <c r="O211" s="646"/>
      <c r="P211" s="528">
        <v>45570.0</v>
      </c>
      <c r="Q211" s="515" t="s">
        <v>94</v>
      </c>
      <c r="R211" s="515" t="s">
        <v>95</v>
      </c>
      <c r="S211" s="514"/>
      <c r="T211" s="514"/>
      <c r="U211" s="646"/>
    </row>
    <row r="212">
      <c r="A212" s="513" t="s">
        <v>3252</v>
      </c>
      <c r="B212" s="527" t="s">
        <v>6287</v>
      </c>
      <c r="C212" s="514" t="s">
        <v>6288</v>
      </c>
      <c r="D212" s="514" t="s">
        <v>338</v>
      </c>
      <c r="E212" s="514" t="s">
        <v>11593</v>
      </c>
      <c r="F212" s="514" t="s">
        <v>11</v>
      </c>
      <c r="G212" s="514" t="s">
        <v>2023</v>
      </c>
      <c r="H212" s="514" t="s">
        <v>847</v>
      </c>
      <c r="I212" s="514" t="s">
        <v>11594</v>
      </c>
      <c r="J212" s="514"/>
      <c r="K212" s="514" t="s">
        <v>11595</v>
      </c>
      <c r="L212" s="515" t="s">
        <v>11596</v>
      </c>
      <c r="M212" s="618"/>
      <c r="N212" s="514"/>
      <c r="O212" s="514"/>
      <c r="P212" s="517" t="s">
        <v>479</v>
      </c>
      <c r="Q212" s="515" t="s">
        <v>471</v>
      </c>
      <c r="R212" s="515" t="s">
        <v>95</v>
      </c>
      <c r="S212" s="514"/>
      <c r="T212" s="514"/>
      <c r="U212" s="514"/>
    </row>
    <row r="213">
      <c r="A213" s="513" t="s">
        <v>3257</v>
      </c>
      <c r="B213" s="527" t="s">
        <v>11597</v>
      </c>
      <c r="C213" s="514" t="s">
        <v>6288</v>
      </c>
      <c r="D213" s="514" t="s">
        <v>338</v>
      </c>
      <c r="E213" s="514" t="s">
        <v>11593</v>
      </c>
      <c r="F213" s="514" t="s">
        <v>11</v>
      </c>
      <c r="G213" s="514" t="s">
        <v>2023</v>
      </c>
      <c r="H213" s="514" t="s">
        <v>847</v>
      </c>
      <c r="I213" s="514" t="s">
        <v>11598</v>
      </c>
      <c r="J213" s="514"/>
      <c r="K213" s="514" t="s">
        <v>11599</v>
      </c>
      <c r="L213" s="515" t="s">
        <v>11600</v>
      </c>
      <c r="M213" s="514"/>
      <c r="N213" s="514"/>
      <c r="O213" s="514"/>
      <c r="P213" s="517" t="s">
        <v>479</v>
      </c>
      <c r="Q213" s="515" t="s">
        <v>471</v>
      </c>
      <c r="R213" s="515" t="s">
        <v>95</v>
      </c>
      <c r="S213" s="514"/>
      <c r="T213" s="514"/>
      <c r="U213" s="514"/>
    </row>
    <row r="214">
      <c r="A214" s="513" t="s">
        <v>3262</v>
      </c>
      <c r="B214" s="514" t="s">
        <v>2206</v>
      </c>
      <c r="C214" s="514" t="s">
        <v>6346</v>
      </c>
      <c r="D214" s="514" t="s">
        <v>338</v>
      </c>
      <c r="E214" s="514" t="s">
        <v>11593</v>
      </c>
      <c r="F214" s="514" t="s">
        <v>12</v>
      </c>
      <c r="G214" s="514" t="s">
        <v>2023</v>
      </c>
      <c r="H214" s="514" t="s">
        <v>739</v>
      </c>
      <c r="I214" s="515" t="s">
        <v>11601</v>
      </c>
      <c r="J214" s="514"/>
      <c r="K214" s="515" t="s">
        <v>11602</v>
      </c>
      <c r="L214" s="515" t="s">
        <v>11603</v>
      </c>
      <c r="M214" s="514"/>
      <c r="N214" s="514"/>
      <c r="O214" s="514"/>
      <c r="P214" s="517" t="s">
        <v>950</v>
      </c>
      <c r="Q214" s="515" t="s">
        <v>471</v>
      </c>
      <c r="R214" s="515" t="s">
        <v>95</v>
      </c>
      <c r="S214" s="568"/>
      <c r="T214" s="514"/>
      <c r="U214" s="514"/>
    </row>
    <row r="215">
      <c r="A215" s="513" t="s">
        <v>3267</v>
      </c>
      <c r="B215" s="514" t="s">
        <v>2206</v>
      </c>
      <c r="C215" s="514" t="s">
        <v>6379</v>
      </c>
      <c r="D215" s="514" t="s">
        <v>338</v>
      </c>
      <c r="E215" s="514" t="s">
        <v>11593</v>
      </c>
      <c r="F215" s="514" t="s">
        <v>12</v>
      </c>
      <c r="G215" s="514" t="s">
        <v>2023</v>
      </c>
      <c r="H215" s="514" t="s">
        <v>739</v>
      </c>
      <c r="I215" s="515" t="s">
        <v>11604</v>
      </c>
      <c r="J215" s="514"/>
      <c r="K215" s="515" t="s">
        <v>11605</v>
      </c>
      <c r="L215" s="515" t="s">
        <v>11606</v>
      </c>
      <c r="M215" s="514"/>
      <c r="N215" s="514"/>
      <c r="O215" s="514"/>
      <c r="P215" s="517" t="s">
        <v>950</v>
      </c>
      <c r="Q215" s="515" t="s">
        <v>471</v>
      </c>
      <c r="R215" s="515" t="s">
        <v>95</v>
      </c>
      <c r="S215" s="568"/>
      <c r="T215" s="514"/>
      <c r="U215" s="514"/>
    </row>
    <row r="216">
      <c r="A216" s="513" t="s">
        <v>3271</v>
      </c>
      <c r="B216" s="514" t="s">
        <v>2206</v>
      </c>
      <c r="C216" s="514" t="s">
        <v>6379</v>
      </c>
      <c r="D216" s="514" t="s">
        <v>338</v>
      </c>
      <c r="E216" s="514" t="s">
        <v>11593</v>
      </c>
      <c r="F216" s="514" t="s">
        <v>12</v>
      </c>
      <c r="G216" s="514" t="s">
        <v>2023</v>
      </c>
      <c r="H216" s="514" t="s">
        <v>739</v>
      </c>
      <c r="I216" s="515" t="s">
        <v>11607</v>
      </c>
      <c r="J216" s="514"/>
      <c r="K216" s="515" t="s">
        <v>11608</v>
      </c>
      <c r="L216" s="515" t="s">
        <v>11609</v>
      </c>
      <c r="M216" s="514"/>
      <c r="N216" s="514"/>
      <c r="O216" s="514"/>
      <c r="P216" s="517" t="s">
        <v>950</v>
      </c>
      <c r="Q216" s="515" t="s">
        <v>471</v>
      </c>
      <c r="R216" s="515" t="s">
        <v>95</v>
      </c>
      <c r="S216" s="514"/>
      <c r="T216" s="514"/>
      <c r="U216" s="514"/>
    </row>
    <row r="217">
      <c r="A217" s="513" t="s">
        <v>3277</v>
      </c>
      <c r="B217" s="514" t="s">
        <v>2206</v>
      </c>
      <c r="C217" s="514" t="s">
        <v>6379</v>
      </c>
      <c r="D217" s="514" t="s">
        <v>338</v>
      </c>
      <c r="E217" s="514" t="s">
        <v>11593</v>
      </c>
      <c r="F217" s="514" t="s">
        <v>12</v>
      </c>
      <c r="G217" s="514" t="s">
        <v>2023</v>
      </c>
      <c r="H217" s="514" t="s">
        <v>739</v>
      </c>
      <c r="I217" s="515" t="s">
        <v>11610</v>
      </c>
      <c r="J217" s="514"/>
      <c r="K217" s="515" t="s">
        <v>11611</v>
      </c>
      <c r="L217" s="515" t="s">
        <v>11612</v>
      </c>
      <c r="M217" s="514"/>
      <c r="N217" s="514"/>
      <c r="O217" s="514"/>
      <c r="P217" s="517" t="s">
        <v>950</v>
      </c>
      <c r="Q217" s="515" t="s">
        <v>471</v>
      </c>
      <c r="R217" s="515" t="s">
        <v>95</v>
      </c>
      <c r="S217" s="568"/>
      <c r="T217" s="514"/>
      <c r="U217" s="514"/>
    </row>
    <row r="218">
      <c r="A218" s="513" t="s">
        <v>3282</v>
      </c>
      <c r="B218" s="527" t="s">
        <v>11613</v>
      </c>
      <c r="C218" s="514" t="s">
        <v>9582</v>
      </c>
      <c r="D218" s="514" t="s">
        <v>338</v>
      </c>
      <c r="E218" s="514" t="s">
        <v>11593</v>
      </c>
      <c r="F218" s="514" t="s">
        <v>12</v>
      </c>
      <c r="G218" s="514" t="s">
        <v>2023</v>
      </c>
      <c r="H218" s="514" t="s">
        <v>847</v>
      </c>
      <c r="I218" s="514" t="s">
        <v>11614</v>
      </c>
      <c r="J218" s="514"/>
      <c r="K218" s="514" t="s">
        <v>11615</v>
      </c>
      <c r="L218" s="515" t="s">
        <v>11616</v>
      </c>
      <c r="M218" s="514"/>
      <c r="N218" s="514"/>
      <c r="O218" s="514"/>
      <c r="P218" s="517" t="s">
        <v>950</v>
      </c>
      <c r="Q218" s="515" t="s">
        <v>471</v>
      </c>
      <c r="R218" s="515" t="s">
        <v>95</v>
      </c>
      <c r="S218" s="514"/>
      <c r="T218" s="514"/>
      <c r="U218" s="514"/>
    </row>
    <row r="219">
      <c r="A219" s="513" t="s">
        <v>3287</v>
      </c>
      <c r="B219" s="527" t="s">
        <v>11617</v>
      </c>
      <c r="C219" s="514" t="s">
        <v>6283</v>
      </c>
      <c r="D219" s="514" t="s">
        <v>338</v>
      </c>
      <c r="E219" s="514" t="s">
        <v>11593</v>
      </c>
      <c r="F219" s="514" t="s">
        <v>11</v>
      </c>
      <c r="G219" s="514" t="s">
        <v>2023</v>
      </c>
      <c r="H219" s="514" t="s">
        <v>847</v>
      </c>
      <c r="I219" s="514" t="s">
        <v>11618</v>
      </c>
      <c r="J219" s="514"/>
      <c r="K219" s="514" t="s">
        <v>11619</v>
      </c>
      <c r="L219" s="515" t="s">
        <v>11620</v>
      </c>
      <c r="M219" s="514"/>
      <c r="N219" s="514"/>
      <c r="O219" s="514"/>
      <c r="P219" s="517" t="s">
        <v>950</v>
      </c>
      <c r="Q219" s="515" t="s">
        <v>471</v>
      </c>
      <c r="R219" s="515" t="s">
        <v>95</v>
      </c>
      <c r="S219" s="514"/>
      <c r="T219" s="514"/>
      <c r="U219" s="514"/>
    </row>
    <row r="220">
      <c r="A220" s="513" t="s">
        <v>3292</v>
      </c>
      <c r="B220" s="514" t="s">
        <v>2181</v>
      </c>
      <c r="C220" s="514" t="s">
        <v>6310</v>
      </c>
      <c r="D220" s="514" t="s">
        <v>338</v>
      </c>
      <c r="E220" s="514" t="s">
        <v>11593</v>
      </c>
      <c r="F220" s="514" t="s">
        <v>12</v>
      </c>
      <c r="G220" s="514" t="s">
        <v>2023</v>
      </c>
      <c r="H220" s="514" t="s">
        <v>847</v>
      </c>
      <c r="I220" s="514" t="s">
        <v>11621</v>
      </c>
      <c r="J220" s="514"/>
      <c r="K220" s="514" t="s">
        <v>11622</v>
      </c>
      <c r="L220" s="515" t="s">
        <v>11623</v>
      </c>
      <c r="M220" s="514"/>
      <c r="N220" s="618"/>
      <c r="O220" s="618"/>
      <c r="P220" s="517" t="s">
        <v>950</v>
      </c>
      <c r="Q220" s="515" t="s">
        <v>471</v>
      </c>
      <c r="R220" s="515" t="s">
        <v>95</v>
      </c>
      <c r="S220" s="514"/>
      <c r="T220" s="514"/>
      <c r="U220" s="514"/>
    </row>
    <row r="221">
      <c r="A221" s="513" t="s">
        <v>3296</v>
      </c>
      <c r="B221" s="527" t="s">
        <v>11617</v>
      </c>
      <c r="C221" s="514" t="s">
        <v>6283</v>
      </c>
      <c r="D221" s="514" t="s">
        <v>338</v>
      </c>
      <c r="E221" s="514" t="s">
        <v>11593</v>
      </c>
      <c r="F221" s="514" t="s">
        <v>12</v>
      </c>
      <c r="G221" s="514" t="s">
        <v>2023</v>
      </c>
      <c r="H221" s="514" t="s">
        <v>847</v>
      </c>
      <c r="I221" s="514" t="s">
        <v>11624</v>
      </c>
      <c r="J221" s="514"/>
      <c r="K221" s="514" t="s">
        <v>11625</v>
      </c>
      <c r="L221" s="515" t="s">
        <v>11626</v>
      </c>
      <c r="M221" s="514"/>
      <c r="N221" s="514"/>
      <c r="O221" s="514"/>
      <c r="P221" s="528">
        <v>45570.0</v>
      </c>
      <c r="Q221" s="515" t="s">
        <v>94</v>
      </c>
      <c r="R221" s="515" t="s">
        <v>95</v>
      </c>
      <c r="S221" s="514"/>
      <c r="T221" s="514"/>
      <c r="U221" s="514"/>
    </row>
    <row r="222">
      <c r="A222" s="513" t="s">
        <v>3300</v>
      </c>
      <c r="B222" s="527" t="s">
        <v>11627</v>
      </c>
      <c r="C222" s="514" t="s">
        <v>6283</v>
      </c>
      <c r="D222" s="514" t="s">
        <v>338</v>
      </c>
      <c r="E222" s="514" t="s">
        <v>11593</v>
      </c>
      <c r="F222" s="514" t="s">
        <v>12</v>
      </c>
      <c r="G222" s="514" t="s">
        <v>2023</v>
      </c>
      <c r="H222" s="514" t="s">
        <v>847</v>
      </c>
      <c r="I222" s="514" t="s">
        <v>11628</v>
      </c>
      <c r="J222" s="514"/>
      <c r="K222" s="514" t="s">
        <v>11629</v>
      </c>
      <c r="L222" s="515" t="s">
        <v>11630</v>
      </c>
      <c r="M222" s="514"/>
      <c r="N222" s="514"/>
      <c r="O222" s="514"/>
      <c r="P222" s="517" t="s">
        <v>950</v>
      </c>
      <c r="Q222" s="515" t="s">
        <v>471</v>
      </c>
      <c r="R222" s="515" t="s">
        <v>95</v>
      </c>
      <c r="S222" s="568"/>
      <c r="T222" s="514"/>
      <c r="U222" s="514"/>
    </row>
    <row r="223">
      <c r="A223" s="513" t="s">
        <v>3305</v>
      </c>
      <c r="B223" s="527" t="s">
        <v>11627</v>
      </c>
      <c r="C223" s="514" t="s">
        <v>6283</v>
      </c>
      <c r="D223" s="514" t="s">
        <v>338</v>
      </c>
      <c r="E223" s="514" t="s">
        <v>11593</v>
      </c>
      <c r="F223" s="514" t="s">
        <v>12</v>
      </c>
      <c r="G223" s="514" t="s">
        <v>2023</v>
      </c>
      <c r="H223" s="514" t="s">
        <v>847</v>
      </c>
      <c r="I223" s="514" t="s">
        <v>11631</v>
      </c>
      <c r="J223" s="514"/>
      <c r="K223" s="514" t="s">
        <v>11632</v>
      </c>
      <c r="L223" s="515" t="s">
        <v>11633</v>
      </c>
      <c r="M223" s="514"/>
      <c r="N223" s="514"/>
      <c r="O223" s="514"/>
      <c r="P223" s="653">
        <v>45175.0</v>
      </c>
      <c r="Q223" s="514" t="s">
        <v>471</v>
      </c>
      <c r="R223" s="514" t="s">
        <v>620</v>
      </c>
      <c r="S223" s="514" t="s">
        <v>11634</v>
      </c>
      <c r="T223" s="514" t="s">
        <v>57</v>
      </c>
      <c r="U223" s="514"/>
    </row>
    <row r="224">
      <c r="A224" s="513" t="s">
        <v>3312</v>
      </c>
      <c r="B224" s="527" t="s">
        <v>11617</v>
      </c>
      <c r="C224" s="514" t="s">
        <v>6283</v>
      </c>
      <c r="D224" s="514" t="s">
        <v>338</v>
      </c>
      <c r="E224" s="514" t="s">
        <v>11593</v>
      </c>
      <c r="F224" s="514" t="s">
        <v>12</v>
      </c>
      <c r="G224" s="514" t="s">
        <v>2023</v>
      </c>
      <c r="H224" s="514" t="s">
        <v>847</v>
      </c>
      <c r="I224" s="514" t="s">
        <v>11635</v>
      </c>
      <c r="J224" s="514"/>
      <c r="K224" s="514" t="s">
        <v>11636</v>
      </c>
      <c r="L224" s="515" t="s">
        <v>11637</v>
      </c>
      <c r="M224" s="514"/>
      <c r="N224" s="514"/>
      <c r="O224" s="514"/>
      <c r="P224" s="517" t="s">
        <v>950</v>
      </c>
      <c r="Q224" s="515" t="s">
        <v>471</v>
      </c>
      <c r="R224" s="515" t="s">
        <v>95</v>
      </c>
      <c r="S224" s="514"/>
      <c r="T224" s="514"/>
      <c r="U224" s="514"/>
    </row>
    <row r="225">
      <c r="A225" s="513" t="s">
        <v>3317</v>
      </c>
      <c r="B225" s="527" t="s">
        <v>11617</v>
      </c>
      <c r="C225" s="514" t="s">
        <v>6283</v>
      </c>
      <c r="D225" s="514" t="s">
        <v>338</v>
      </c>
      <c r="E225" s="514" t="s">
        <v>11593</v>
      </c>
      <c r="F225" s="514" t="s">
        <v>12</v>
      </c>
      <c r="G225" s="514" t="s">
        <v>2023</v>
      </c>
      <c r="H225" s="514" t="s">
        <v>847</v>
      </c>
      <c r="I225" s="514" t="s">
        <v>11638</v>
      </c>
      <c r="J225" s="514"/>
      <c r="K225" s="514" t="s">
        <v>11639</v>
      </c>
      <c r="L225" s="515" t="s">
        <v>11640</v>
      </c>
      <c r="M225" s="514"/>
      <c r="N225" s="514"/>
      <c r="O225" s="514"/>
      <c r="P225" s="517" t="s">
        <v>950</v>
      </c>
      <c r="Q225" s="515" t="s">
        <v>471</v>
      </c>
      <c r="R225" s="515" t="s">
        <v>95</v>
      </c>
      <c r="S225" s="514"/>
      <c r="T225" s="514"/>
      <c r="U225" s="514"/>
    </row>
    <row r="226">
      <c r="A226" s="513" t="s">
        <v>3321</v>
      </c>
      <c r="B226" s="527" t="s">
        <v>6287</v>
      </c>
      <c r="C226" s="514" t="s">
        <v>6288</v>
      </c>
      <c r="D226" s="514" t="s">
        <v>338</v>
      </c>
      <c r="E226" s="514" t="s">
        <v>11593</v>
      </c>
      <c r="F226" s="514" t="s">
        <v>11</v>
      </c>
      <c r="G226" s="514" t="s">
        <v>2023</v>
      </c>
      <c r="H226" s="514" t="s">
        <v>847</v>
      </c>
      <c r="I226" s="514" t="s">
        <v>11641</v>
      </c>
      <c r="J226" s="514"/>
      <c r="K226" s="514" t="s">
        <v>11642</v>
      </c>
      <c r="L226" s="515" t="s">
        <v>11643</v>
      </c>
      <c r="M226" s="514"/>
      <c r="N226" s="514"/>
      <c r="O226" s="514"/>
      <c r="P226" s="517" t="s">
        <v>950</v>
      </c>
      <c r="Q226" s="515" t="s">
        <v>471</v>
      </c>
      <c r="R226" s="515" t="s">
        <v>95</v>
      </c>
      <c r="S226" s="514"/>
      <c r="T226" s="514"/>
      <c r="U226" s="514" t="s">
        <v>2546</v>
      </c>
    </row>
    <row r="227">
      <c r="A227" s="513" t="s">
        <v>3326</v>
      </c>
      <c r="B227" s="527" t="s">
        <v>6287</v>
      </c>
      <c r="C227" s="514" t="s">
        <v>6288</v>
      </c>
      <c r="D227" s="514" t="s">
        <v>338</v>
      </c>
      <c r="E227" s="514" t="s">
        <v>11593</v>
      </c>
      <c r="F227" s="514" t="s">
        <v>12</v>
      </c>
      <c r="G227" s="514" t="s">
        <v>2023</v>
      </c>
      <c r="H227" s="514" t="s">
        <v>847</v>
      </c>
      <c r="I227" s="515" t="s">
        <v>11644</v>
      </c>
      <c r="J227" s="514"/>
      <c r="K227" s="515" t="s">
        <v>11645</v>
      </c>
      <c r="L227" s="515" t="s">
        <v>11646</v>
      </c>
      <c r="M227" s="514"/>
      <c r="N227" s="514"/>
      <c r="O227" s="514"/>
      <c r="P227" s="517" t="s">
        <v>950</v>
      </c>
      <c r="Q227" s="515" t="s">
        <v>471</v>
      </c>
      <c r="R227" s="515" t="s">
        <v>95</v>
      </c>
      <c r="S227" s="514"/>
      <c r="T227" s="514"/>
      <c r="U227" s="514" t="s">
        <v>2546</v>
      </c>
    </row>
    <row r="228">
      <c r="A228" s="513" t="s">
        <v>3331</v>
      </c>
      <c r="B228" s="527" t="s">
        <v>6287</v>
      </c>
      <c r="C228" s="514" t="s">
        <v>6288</v>
      </c>
      <c r="D228" s="514" t="s">
        <v>338</v>
      </c>
      <c r="E228" s="514" t="s">
        <v>11593</v>
      </c>
      <c r="F228" s="514" t="s">
        <v>12</v>
      </c>
      <c r="G228" s="514" t="s">
        <v>2023</v>
      </c>
      <c r="H228" s="514" t="s">
        <v>847</v>
      </c>
      <c r="I228" s="514" t="s">
        <v>11647</v>
      </c>
      <c r="J228" s="514"/>
      <c r="K228" s="514" t="s">
        <v>11648</v>
      </c>
      <c r="L228" s="515" t="s">
        <v>11649</v>
      </c>
      <c r="M228" s="514"/>
      <c r="N228" s="514"/>
      <c r="O228" s="514"/>
      <c r="P228" s="517" t="s">
        <v>950</v>
      </c>
      <c r="Q228" s="515" t="s">
        <v>471</v>
      </c>
      <c r="R228" s="515" t="s">
        <v>95</v>
      </c>
      <c r="S228" s="514"/>
      <c r="T228" s="514"/>
      <c r="U228" s="514" t="s">
        <v>2546</v>
      </c>
    </row>
    <row r="229">
      <c r="A229" s="513" t="s">
        <v>3336</v>
      </c>
      <c r="B229" s="527" t="s">
        <v>6287</v>
      </c>
      <c r="C229" s="514" t="s">
        <v>6288</v>
      </c>
      <c r="D229" s="514" t="s">
        <v>338</v>
      </c>
      <c r="E229" s="514" t="s">
        <v>11593</v>
      </c>
      <c r="F229" s="514" t="s">
        <v>12</v>
      </c>
      <c r="G229" s="514" t="s">
        <v>2023</v>
      </c>
      <c r="H229" s="514" t="s">
        <v>847</v>
      </c>
      <c r="I229" s="514" t="s">
        <v>11650</v>
      </c>
      <c r="J229" s="514"/>
      <c r="K229" s="514" t="s">
        <v>11651</v>
      </c>
      <c r="L229" s="515" t="s">
        <v>11652</v>
      </c>
      <c r="M229" s="514"/>
      <c r="N229" s="514"/>
      <c r="O229" s="514"/>
      <c r="P229" s="517" t="s">
        <v>950</v>
      </c>
      <c r="Q229" s="515" t="s">
        <v>471</v>
      </c>
      <c r="R229" s="515" t="s">
        <v>95</v>
      </c>
      <c r="S229" s="514"/>
      <c r="T229" s="514"/>
      <c r="U229" s="514"/>
    </row>
    <row r="230">
      <c r="A230" s="513" t="s">
        <v>3341</v>
      </c>
      <c r="B230" s="513" t="s">
        <v>5066</v>
      </c>
      <c r="C230" s="513" t="s">
        <v>5067</v>
      </c>
      <c r="D230" s="514" t="s">
        <v>338</v>
      </c>
      <c r="E230" s="514" t="s">
        <v>11593</v>
      </c>
      <c r="F230" s="513" t="s">
        <v>11</v>
      </c>
      <c r="G230" s="514" t="s">
        <v>2023</v>
      </c>
      <c r="H230" s="514"/>
      <c r="I230" s="514" t="s">
        <v>11653</v>
      </c>
      <c r="J230" s="514"/>
      <c r="K230" s="514" t="s">
        <v>11654</v>
      </c>
      <c r="L230" s="515" t="s">
        <v>11655</v>
      </c>
      <c r="M230" s="514"/>
      <c r="N230" s="514"/>
      <c r="O230" s="514"/>
      <c r="P230" s="517" t="s">
        <v>950</v>
      </c>
      <c r="Q230" s="515" t="s">
        <v>471</v>
      </c>
      <c r="R230" s="515" t="s">
        <v>95</v>
      </c>
      <c r="S230" s="514"/>
      <c r="T230" s="514"/>
      <c r="U230" s="514" t="s">
        <v>2546</v>
      </c>
    </row>
    <row r="231">
      <c r="A231" s="513" t="s">
        <v>3345</v>
      </c>
      <c r="B231" s="530" t="s">
        <v>11656</v>
      </c>
      <c r="C231" s="513" t="s">
        <v>3353</v>
      </c>
      <c r="D231" s="514" t="s">
        <v>338</v>
      </c>
      <c r="E231" s="513" t="s">
        <v>11657</v>
      </c>
      <c r="F231" s="513" t="s">
        <v>11</v>
      </c>
      <c r="G231" s="514" t="s">
        <v>2023</v>
      </c>
      <c r="H231" s="513" t="s">
        <v>739</v>
      </c>
      <c r="I231" s="514" t="s">
        <v>11658</v>
      </c>
      <c r="J231" s="514" t="s">
        <v>11659</v>
      </c>
      <c r="K231" s="514" t="s">
        <v>11660</v>
      </c>
      <c r="L231" s="515" t="s">
        <v>11661</v>
      </c>
      <c r="M231" s="514"/>
      <c r="N231" s="514"/>
      <c r="O231" s="514"/>
      <c r="P231" s="517" t="s">
        <v>950</v>
      </c>
      <c r="Q231" s="515" t="s">
        <v>471</v>
      </c>
      <c r="R231" s="515" t="s">
        <v>95</v>
      </c>
      <c r="S231" s="514"/>
      <c r="T231" s="514"/>
      <c r="U231" s="514"/>
    </row>
    <row r="232">
      <c r="A232" s="513" t="s">
        <v>3351</v>
      </c>
      <c r="B232" s="527" t="s">
        <v>6287</v>
      </c>
      <c r="C232" s="514" t="s">
        <v>6288</v>
      </c>
      <c r="D232" s="514" t="s">
        <v>338</v>
      </c>
      <c r="E232" s="514" t="s">
        <v>11593</v>
      </c>
      <c r="F232" s="514" t="s">
        <v>11</v>
      </c>
      <c r="G232" s="514" t="s">
        <v>2023</v>
      </c>
      <c r="H232" s="514" t="s">
        <v>847</v>
      </c>
      <c r="I232" s="514" t="s">
        <v>11594</v>
      </c>
      <c r="J232" s="514"/>
      <c r="K232" s="514" t="s">
        <v>11595</v>
      </c>
      <c r="L232" s="515" t="s">
        <v>11662</v>
      </c>
      <c r="M232" s="514"/>
      <c r="N232" s="514"/>
      <c r="O232" s="514"/>
      <c r="P232" s="517" t="s">
        <v>950</v>
      </c>
      <c r="Q232" s="515" t="s">
        <v>471</v>
      </c>
      <c r="R232" s="515" t="s">
        <v>95</v>
      </c>
      <c r="S232" s="514"/>
      <c r="T232" s="514"/>
      <c r="U232" s="514"/>
    </row>
    <row r="233">
      <c r="A233" s="513" t="s">
        <v>3357</v>
      </c>
      <c r="B233" s="527" t="s">
        <v>11663</v>
      </c>
      <c r="C233" s="514"/>
      <c r="D233" s="514" t="s">
        <v>338</v>
      </c>
      <c r="E233" s="514" t="s">
        <v>11593</v>
      </c>
      <c r="F233" s="514" t="s">
        <v>12</v>
      </c>
      <c r="G233" s="514" t="s">
        <v>2023</v>
      </c>
      <c r="H233" s="514" t="s">
        <v>847</v>
      </c>
      <c r="I233" s="514" t="s">
        <v>11664</v>
      </c>
      <c r="J233" s="514"/>
      <c r="K233" s="514" t="s">
        <v>11665</v>
      </c>
      <c r="L233" s="514" t="s">
        <v>11664</v>
      </c>
      <c r="M233" s="514"/>
      <c r="N233" s="514"/>
      <c r="O233" s="514"/>
      <c r="P233" s="517" t="s">
        <v>950</v>
      </c>
      <c r="Q233" s="515" t="s">
        <v>471</v>
      </c>
      <c r="R233" s="515" t="s">
        <v>95</v>
      </c>
      <c r="S233" s="568"/>
      <c r="T233" s="514"/>
      <c r="U233" s="514"/>
    </row>
    <row r="234">
      <c r="A234" s="513" t="s">
        <v>3362</v>
      </c>
      <c r="B234" s="514" t="s">
        <v>11666</v>
      </c>
      <c r="C234" s="514" t="s">
        <v>11667</v>
      </c>
      <c r="D234" s="514" t="s">
        <v>338</v>
      </c>
      <c r="E234" s="514" t="s">
        <v>11593</v>
      </c>
      <c r="F234" s="514" t="s">
        <v>12</v>
      </c>
      <c r="G234" s="514" t="s">
        <v>2023</v>
      </c>
      <c r="H234" s="514" t="s">
        <v>847</v>
      </c>
      <c r="I234" s="514" t="s">
        <v>11668</v>
      </c>
      <c r="J234" s="514"/>
      <c r="K234" s="514" t="s">
        <v>11669</v>
      </c>
      <c r="L234" s="515" t="s">
        <v>11670</v>
      </c>
      <c r="M234" s="514"/>
      <c r="N234" s="514"/>
      <c r="O234" s="514"/>
      <c r="P234" s="524">
        <v>45266.0</v>
      </c>
      <c r="Q234" s="514" t="s">
        <v>471</v>
      </c>
      <c r="R234" s="514" t="s">
        <v>620</v>
      </c>
      <c r="S234" s="514" t="s">
        <v>11671</v>
      </c>
      <c r="T234" s="514" t="s">
        <v>57</v>
      </c>
      <c r="U234" s="514"/>
    </row>
    <row r="235">
      <c r="A235" s="513" t="s">
        <v>3367</v>
      </c>
      <c r="B235" s="514" t="s">
        <v>2181</v>
      </c>
      <c r="C235" s="514" t="s">
        <v>6310</v>
      </c>
      <c r="D235" s="514" t="s">
        <v>338</v>
      </c>
      <c r="E235" s="514" t="s">
        <v>11593</v>
      </c>
      <c r="F235" s="514" t="s">
        <v>11</v>
      </c>
      <c r="G235" s="514" t="s">
        <v>2023</v>
      </c>
      <c r="H235" s="514" t="s">
        <v>847</v>
      </c>
      <c r="I235" s="514" t="s">
        <v>11672</v>
      </c>
      <c r="J235" s="514"/>
      <c r="K235" s="514" t="s">
        <v>11673</v>
      </c>
      <c r="L235" s="515" t="s">
        <v>11674</v>
      </c>
      <c r="M235" s="514"/>
      <c r="N235" s="514"/>
      <c r="O235" s="514"/>
      <c r="P235" s="517" t="s">
        <v>6455</v>
      </c>
      <c r="Q235" s="515" t="s">
        <v>471</v>
      </c>
      <c r="R235" s="515" t="s">
        <v>95</v>
      </c>
      <c r="S235" s="514"/>
      <c r="T235" s="514"/>
      <c r="U235" s="514"/>
    </row>
    <row r="236">
      <c r="A236" s="513" t="s">
        <v>3373</v>
      </c>
      <c r="B236" s="514" t="s">
        <v>2181</v>
      </c>
      <c r="C236" s="514" t="s">
        <v>6310</v>
      </c>
      <c r="D236" s="514" t="s">
        <v>338</v>
      </c>
      <c r="E236" s="514" t="s">
        <v>11593</v>
      </c>
      <c r="F236" s="514" t="s">
        <v>11</v>
      </c>
      <c r="G236" s="514" t="s">
        <v>2023</v>
      </c>
      <c r="H236" s="514" t="s">
        <v>847</v>
      </c>
      <c r="I236" s="514" t="s">
        <v>11675</v>
      </c>
      <c r="J236" s="514"/>
      <c r="K236" s="514" t="s">
        <v>11676</v>
      </c>
      <c r="L236" s="515" t="s">
        <v>11677</v>
      </c>
      <c r="M236" s="514"/>
      <c r="N236" s="514"/>
      <c r="O236" s="514"/>
      <c r="P236" s="517" t="s">
        <v>950</v>
      </c>
      <c r="Q236" s="515" t="s">
        <v>471</v>
      </c>
      <c r="R236" s="515" t="s">
        <v>95</v>
      </c>
      <c r="S236" s="514"/>
      <c r="T236" s="514"/>
      <c r="U236" s="514" t="s">
        <v>2546</v>
      </c>
    </row>
    <row r="237">
      <c r="A237" s="513" t="s">
        <v>3378</v>
      </c>
      <c r="B237" s="514" t="s">
        <v>2206</v>
      </c>
      <c r="C237" s="514" t="s">
        <v>6346</v>
      </c>
      <c r="D237" s="514" t="s">
        <v>338</v>
      </c>
      <c r="E237" s="514" t="s">
        <v>11593</v>
      </c>
      <c r="F237" s="514" t="s">
        <v>11</v>
      </c>
      <c r="G237" s="514" t="s">
        <v>2023</v>
      </c>
      <c r="H237" s="514" t="s">
        <v>739</v>
      </c>
      <c r="I237" s="514" t="s">
        <v>11678</v>
      </c>
      <c r="J237" s="514"/>
      <c r="K237" s="514" t="s">
        <v>11679</v>
      </c>
      <c r="L237" s="515" t="s">
        <v>11680</v>
      </c>
      <c r="M237" s="514"/>
      <c r="N237" s="514"/>
      <c r="O237" s="514"/>
      <c r="P237" s="524">
        <v>45266.0</v>
      </c>
      <c r="Q237" s="514" t="s">
        <v>471</v>
      </c>
      <c r="R237" s="514" t="s">
        <v>620</v>
      </c>
      <c r="S237" s="514" t="s">
        <v>11634</v>
      </c>
      <c r="T237" s="514" t="s">
        <v>57</v>
      </c>
      <c r="U237" s="514"/>
    </row>
    <row r="238">
      <c r="A238" s="513" t="s">
        <v>3382</v>
      </c>
      <c r="B238" s="514" t="s">
        <v>5057</v>
      </c>
      <c r="C238" s="514" t="s">
        <v>6346</v>
      </c>
      <c r="D238" s="514" t="s">
        <v>338</v>
      </c>
      <c r="E238" s="514" t="s">
        <v>11593</v>
      </c>
      <c r="F238" s="514" t="s">
        <v>11</v>
      </c>
      <c r="G238" s="514" t="s">
        <v>2023</v>
      </c>
      <c r="H238" s="514" t="s">
        <v>1646</v>
      </c>
      <c r="I238" s="514" t="s">
        <v>11681</v>
      </c>
      <c r="J238" s="514"/>
      <c r="K238" s="514" t="s">
        <v>11682</v>
      </c>
      <c r="L238" s="515" t="s">
        <v>11683</v>
      </c>
      <c r="M238" s="514"/>
      <c r="N238" s="514"/>
      <c r="O238" s="514"/>
      <c r="P238" s="517" t="s">
        <v>950</v>
      </c>
      <c r="Q238" s="515" t="s">
        <v>471</v>
      </c>
      <c r="R238" s="515" t="s">
        <v>95</v>
      </c>
      <c r="S238" s="514"/>
      <c r="T238" s="514"/>
      <c r="U238" s="514"/>
    </row>
    <row r="239">
      <c r="A239" s="513" t="s">
        <v>3386</v>
      </c>
      <c r="B239" s="514" t="s">
        <v>5057</v>
      </c>
      <c r="C239" s="514" t="s">
        <v>6346</v>
      </c>
      <c r="D239" s="514" t="s">
        <v>338</v>
      </c>
      <c r="E239" s="514" t="s">
        <v>11593</v>
      </c>
      <c r="F239" s="514" t="s">
        <v>11</v>
      </c>
      <c r="G239" s="514" t="s">
        <v>2023</v>
      </c>
      <c r="H239" s="514" t="s">
        <v>739</v>
      </c>
      <c r="I239" s="514" t="s">
        <v>11684</v>
      </c>
      <c r="J239" s="514"/>
      <c r="K239" s="514" t="s">
        <v>11685</v>
      </c>
      <c r="L239" s="514" t="s">
        <v>11686</v>
      </c>
      <c r="M239" s="514"/>
      <c r="N239" s="514"/>
      <c r="O239" s="514"/>
      <c r="P239" s="517" t="s">
        <v>950</v>
      </c>
      <c r="Q239" s="515" t="s">
        <v>471</v>
      </c>
      <c r="R239" s="515" t="s">
        <v>95</v>
      </c>
      <c r="S239" s="514"/>
      <c r="T239" s="514"/>
      <c r="U239" s="514" t="s">
        <v>2546</v>
      </c>
    </row>
    <row r="240">
      <c r="A240" s="513" t="s">
        <v>3390</v>
      </c>
      <c r="B240" s="514" t="s">
        <v>2206</v>
      </c>
      <c r="C240" s="514" t="s">
        <v>6346</v>
      </c>
      <c r="D240" s="514" t="s">
        <v>338</v>
      </c>
      <c r="E240" s="514" t="s">
        <v>11593</v>
      </c>
      <c r="F240" s="514" t="s">
        <v>12</v>
      </c>
      <c r="G240" s="514" t="s">
        <v>2023</v>
      </c>
      <c r="H240" s="514" t="s">
        <v>739</v>
      </c>
      <c r="I240" s="515" t="s">
        <v>11607</v>
      </c>
      <c r="J240" s="514"/>
      <c r="K240" s="515" t="s">
        <v>11687</v>
      </c>
      <c r="L240" s="515" t="s">
        <v>11688</v>
      </c>
      <c r="M240" s="514"/>
      <c r="N240" s="514"/>
      <c r="O240" s="514"/>
      <c r="P240" s="517" t="s">
        <v>950</v>
      </c>
      <c r="Q240" s="515" t="s">
        <v>471</v>
      </c>
      <c r="R240" s="515" t="s">
        <v>95</v>
      </c>
      <c r="S240" s="514"/>
      <c r="T240" s="514"/>
      <c r="U240" s="514"/>
    </row>
    <row r="241">
      <c r="A241" s="513" t="s">
        <v>3394</v>
      </c>
      <c r="B241" s="514" t="s">
        <v>5057</v>
      </c>
      <c r="C241" s="514" t="s">
        <v>6346</v>
      </c>
      <c r="D241" s="514" t="s">
        <v>338</v>
      </c>
      <c r="E241" s="514" t="s">
        <v>11593</v>
      </c>
      <c r="F241" s="514" t="s">
        <v>12</v>
      </c>
      <c r="G241" s="514" t="s">
        <v>2023</v>
      </c>
      <c r="H241" s="514" t="s">
        <v>739</v>
      </c>
      <c r="I241" s="514" t="s">
        <v>11689</v>
      </c>
      <c r="J241" s="514"/>
      <c r="K241" s="514" t="s">
        <v>11690</v>
      </c>
      <c r="L241" s="515" t="s">
        <v>11691</v>
      </c>
      <c r="M241" s="514"/>
      <c r="N241" s="514"/>
      <c r="O241" s="514"/>
      <c r="P241" s="517" t="s">
        <v>950</v>
      </c>
      <c r="Q241" s="515" t="s">
        <v>471</v>
      </c>
      <c r="R241" s="515" t="s">
        <v>95</v>
      </c>
      <c r="S241" s="514"/>
      <c r="T241" s="514"/>
      <c r="U241" s="514"/>
    </row>
    <row r="242">
      <c r="A242" s="513" t="s">
        <v>3397</v>
      </c>
      <c r="B242" s="514" t="s">
        <v>5057</v>
      </c>
      <c r="C242" s="514" t="s">
        <v>6346</v>
      </c>
      <c r="D242" s="514" t="s">
        <v>338</v>
      </c>
      <c r="E242" s="514" t="s">
        <v>11593</v>
      </c>
      <c r="F242" s="514" t="s">
        <v>12</v>
      </c>
      <c r="G242" s="514" t="s">
        <v>2023</v>
      </c>
      <c r="H242" s="514" t="s">
        <v>739</v>
      </c>
      <c r="I242" s="514" t="s">
        <v>11692</v>
      </c>
      <c r="J242" s="514"/>
      <c r="K242" s="514" t="s">
        <v>11693</v>
      </c>
      <c r="L242" s="515" t="s">
        <v>11694</v>
      </c>
      <c r="M242" s="514"/>
      <c r="N242" s="514"/>
      <c r="O242" s="514"/>
      <c r="P242" s="517" t="s">
        <v>950</v>
      </c>
      <c r="Q242" s="515" t="s">
        <v>471</v>
      </c>
      <c r="R242" s="515" t="s">
        <v>95</v>
      </c>
      <c r="S242" s="514"/>
      <c r="T242" s="514"/>
      <c r="U242" s="514"/>
    </row>
    <row r="243">
      <c r="A243" s="513" t="s">
        <v>3401</v>
      </c>
      <c r="B243" s="514" t="s">
        <v>5971</v>
      </c>
      <c r="C243" s="514" t="s">
        <v>2315</v>
      </c>
      <c r="D243" s="514" t="s">
        <v>338</v>
      </c>
      <c r="E243" s="514" t="s">
        <v>22</v>
      </c>
      <c r="F243" s="514" t="s">
        <v>11</v>
      </c>
      <c r="G243" s="514" t="s">
        <v>2023</v>
      </c>
      <c r="H243" s="514" t="s">
        <v>1646</v>
      </c>
      <c r="I243" s="514" t="s">
        <v>11695</v>
      </c>
      <c r="J243" s="514" t="s">
        <v>11696</v>
      </c>
      <c r="K243" s="514" t="s">
        <v>11697</v>
      </c>
      <c r="L243" s="515" t="s">
        <v>11698</v>
      </c>
      <c r="M243" s="514"/>
      <c r="N243" s="514"/>
      <c r="O243" s="514"/>
      <c r="P243" s="517" t="s">
        <v>950</v>
      </c>
      <c r="Q243" s="515" t="s">
        <v>471</v>
      </c>
      <c r="R243" s="515" t="s">
        <v>95</v>
      </c>
      <c r="S243" s="514"/>
      <c r="T243" s="514"/>
      <c r="U243" s="514"/>
    </row>
    <row r="244">
      <c r="A244" s="513" t="s">
        <v>3405</v>
      </c>
      <c r="B244" s="514" t="s">
        <v>10819</v>
      </c>
      <c r="C244" s="513" t="s">
        <v>6450</v>
      </c>
      <c r="D244" s="514" t="s">
        <v>338</v>
      </c>
      <c r="E244" s="514" t="s">
        <v>11593</v>
      </c>
      <c r="F244" s="513" t="s">
        <v>11</v>
      </c>
      <c r="G244" s="514" t="s">
        <v>2023</v>
      </c>
      <c r="H244" s="513" t="s">
        <v>739</v>
      </c>
      <c r="I244" s="514" t="s">
        <v>11699</v>
      </c>
      <c r="J244" s="514"/>
      <c r="K244" s="514" t="s">
        <v>11700</v>
      </c>
      <c r="L244" s="515" t="s">
        <v>11701</v>
      </c>
      <c r="M244" s="514"/>
      <c r="N244" s="514"/>
      <c r="O244" s="514"/>
      <c r="P244" s="517" t="s">
        <v>950</v>
      </c>
      <c r="Q244" s="515" t="s">
        <v>471</v>
      </c>
      <c r="R244" s="515" t="s">
        <v>95</v>
      </c>
      <c r="S244" s="514"/>
      <c r="T244" s="514"/>
      <c r="U244" s="514"/>
    </row>
    <row r="245">
      <c r="A245" s="513" t="s">
        <v>3410</v>
      </c>
      <c r="B245" s="514" t="s">
        <v>10819</v>
      </c>
      <c r="C245" s="513" t="s">
        <v>6450</v>
      </c>
      <c r="D245" s="514" t="s">
        <v>338</v>
      </c>
      <c r="E245" s="514" t="s">
        <v>11593</v>
      </c>
      <c r="F245" s="513" t="s">
        <v>11</v>
      </c>
      <c r="G245" s="514" t="s">
        <v>2023</v>
      </c>
      <c r="H245" s="513" t="s">
        <v>739</v>
      </c>
      <c r="I245" s="514" t="s">
        <v>11702</v>
      </c>
      <c r="J245" s="514"/>
      <c r="K245" s="514" t="s">
        <v>11700</v>
      </c>
      <c r="L245" s="515" t="s">
        <v>11703</v>
      </c>
      <c r="M245" s="514"/>
      <c r="N245" s="514"/>
      <c r="O245" s="514"/>
      <c r="P245" s="517" t="s">
        <v>950</v>
      </c>
      <c r="Q245" s="515" t="s">
        <v>471</v>
      </c>
      <c r="R245" s="515" t="s">
        <v>95</v>
      </c>
      <c r="S245" s="514"/>
      <c r="T245" s="514"/>
      <c r="U245" s="514"/>
    </row>
    <row r="246">
      <c r="A246" s="513" t="s">
        <v>3414</v>
      </c>
      <c r="B246" s="514" t="s">
        <v>10819</v>
      </c>
      <c r="C246" s="513" t="s">
        <v>6450</v>
      </c>
      <c r="D246" s="514" t="s">
        <v>338</v>
      </c>
      <c r="E246" s="514" t="s">
        <v>11593</v>
      </c>
      <c r="F246" s="513" t="s">
        <v>11</v>
      </c>
      <c r="G246" s="514" t="s">
        <v>2023</v>
      </c>
      <c r="H246" s="513" t="s">
        <v>739</v>
      </c>
      <c r="I246" s="514" t="s">
        <v>11704</v>
      </c>
      <c r="J246" s="514"/>
      <c r="K246" s="514" t="s">
        <v>11705</v>
      </c>
      <c r="L246" s="515" t="s">
        <v>11706</v>
      </c>
      <c r="M246" s="514"/>
      <c r="N246" s="514"/>
      <c r="O246" s="514"/>
      <c r="P246" s="517" t="s">
        <v>950</v>
      </c>
      <c r="Q246" s="515" t="s">
        <v>471</v>
      </c>
      <c r="R246" s="515" t="s">
        <v>95</v>
      </c>
      <c r="S246" s="514"/>
      <c r="T246" s="514"/>
      <c r="U246" s="514"/>
    </row>
    <row r="247">
      <c r="A247" s="513" t="s">
        <v>3418</v>
      </c>
      <c r="B247" s="514" t="s">
        <v>10819</v>
      </c>
      <c r="C247" s="513" t="s">
        <v>6450</v>
      </c>
      <c r="D247" s="514" t="s">
        <v>338</v>
      </c>
      <c r="E247" s="514" t="s">
        <v>11593</v>
      </c>
      <c r="F247" s="513" t="s">
        <v>11</v>
      </c>
      <c r="G247" s="514" t="s">
        <v>2023</v>
      </c>
      <c r="H247" s="513" t="s">
        <v>739</v>
      </c>
      <c r="I247" s="514" t="s">
        <v>11707</v>
      </c>
      <c r="J247" s="514"/>
      <c r="K247" s="514" t="s">
        <v>11708</v>
      </c>
      <c r="L247" s="515" t="s">
        <v>11709</v>
      </c>
      <c r="M247" s="514"/>
      <c r="N247" s="514"/>
      <c r="O247" s="514"/>
      <c r="P247" s="517" t="s">
        <v>950</v>
      </c>
      <c r="Q247" s="515" t="s">
        <v>471</v>
      </c>
      <c r="R247" s="515" t="s">
        <v>95</v>
      </c>
      <c r="S247" s="514"/>
      <c r="T247" s="514"/>
      <c r="U247" s="514"/>
    </row>
    <row r="248">
      <c r="A248" s="513" t="s">
        <v>3422</v>
      </c>
      <c r="B248" s="514" t="s">
        <v>11710</v>
      </c>
      <c r="C248" s="513" t="s">
        <v>5487</v>
      </c>
      <c r="D248" s="514" t="s">
        <v>338</v>
      </c>
      <c r="E248" s="513" t="s">
        <v>11711</v>
      </c>
      <c r="F248" s="513" t="s">
        <v>11</v>
      </c>
      <c r="G248" s="514" t="s">
        <v>2023</v>
      </c>
      <c r="H248" s="513" t="s">
        <v>739</v>
      </c>
      <c r="I248" s="514" t="s">
        <v>11712</v>
      </c>
      <c r="J248" s="514" t="s">
        <v>11713</v>
      </c>
      <c r="K248" s="514" t="s">
        <v>11714</v>
      </c>
      <c r="L248" s="515" t="s">
        <v>11715</v>
      </c>
      <c r="M248" s="514"/>
      <c r="N248" s="514"/>
      <c r="O248" s="514"/>
      <c r="P248" s="654">
        <v>45570.0</v>
      </c>
      <c r="Q248" s="515" t="s">
        <v>490</v>
      </c>
      <c r="R248" s="515" t="s">
        <v>95</v>
      </c>
      <c r="S248" s="514"/>
      <c r="T248" s="514"/>
      <c r="U248" s="514"/>
    </row>
    <row r="249">
      <c r="A249" s="513" t="s">
        <v>3426</v>
      </c>
      <c r="B249" s="514" t="s">
        <v>11710</v>
      </c>
      <c r="C249" s="513" t="s">
        <v>5487</v>
      </c>
      <c r="D249" s="514" t="s">
        <v>338</v>
      </c>
      <c r="E249" s="513" t="s">
        <v>11711</v>
      </c>
      <c r="F249" s="513" t="s">
        <v>11</v>
      </c>
      <c r="G249" s="514" t="s">
        <v>2023</v>
      </c>
      <c r="H249" s="513" t="s">
        <v>739</v>
      </c>
      <c r="I249" s="514" t="s">
        <v>11716</v>
      </c>
      <c r="J249" s="514" t="s">
        <v>11713</v>
      </c>
      <c r="K249" s="514" t="s">
        <v>11717</v>
      </c>
      <c r="L249" s="514" t="s">
        <v>11718</v>
      </c>
      <c r="M249" s="514"/>
      <c r="N249" s="514"/>
      <c r="O249" s="514"/>
      <c r="P249" s="654">
        <v>45570.0</v>
      </c>
      <c r="Q249" s="515" t="s">
        <v>490</v>
      </c>
      <c r="R249" s="515" t="s">
        <v>95</v>
      </c>
      <c r="S249" s="514"/>
      <c r="T249" s="514"/>
      <c r="U249" s="514"/>
    </row>
    <row r="250">
      <c r="A250" s="513" t="s">
        <v>3430</v>
      </c>
      <c r="B250" s="514" t="s">
        <v>11710</v>
      </c>
      <c r="C250" s="513" t="s">
        <v>5487</v>
      </c>
      <c r="D250" s="514" t="s">
        <v>338</v>
      </c>
      <c r="E250" s="513" t="s">
        <v>11711</v>
      </c>
      <c r="F250" s="513" t="s">
        <v>11</v>
      </c>
      <c r="G250" s="514" t="s">
        <v>2023</v>
      </c>
      <c r="H250" s="513" t="s">
        <v>739</v>
      </c>
      <c r="I250" s="514" t="s">
        <v>11719</v>
      </c>
      <c r="J250" s="514" t="s">
        <v>11713</v>
      </c>
      <c r="K250" s="514" t="s">
        <v>11720</v>
      </c>
      <c r="L250" s="515" t="s">
        <v>11721</v>
      </c>
      <c r="M250" s="514"/>
      <c r="N250" s="514"/>
      <c r="O250" s="514"/>
      <c r="P250" s="654">
        <v>45570.0</v>
      </c>
      <c r="Q250" s="515" t="s">
        <v>490</v>
      </c>
      <c r="R250" s="515" t="s">
        <v>95</v>
      </c>
      <c r="S250" s="514"/>
      <c r="T250" s="514"/>
      <c r="U250" s="514"/>
    </row>
    <row r="251">
      <c r="A251" s="513" t="s">
        <v>3439</v>
      </c>
      <c r="B251" s="514" t="s">
        <v>11710</v>
      </c>
      <c r="C251" s="513" t="s">
        <v>5487</v>
      </c>
      <c r="D251" s="514" t="s">
        <v>338</v>
      </c>
      <c r="E251" s="513" t="s">
        <v>11711</v>
      </c>
      <c r="F251" s="513" t="s">
        <v>11</v>
      </c>
      <c r="G251" s="514" t="s">
        <v>2023</v>
      </c>
      <c r="H251" s="513" t="s">
        <v>739</v>
      </c>
      <c r="I251" s="514" t="s">
        <v>11722</v>
      </c>
      <c r="J251" s="514" t="s">
        <v>11713</v>
      </c>
      <c r="K251" s="514" t="s">
        <v>11717</v>
      </c>
      <c r="L251" s="515" t="s">
        <v>11723</v>
      </c>
      <c r="M251" s="514"/>
      <c r="N251" s="514"/>
      <c r="O251" s="514"/>
      <c r="P251" s="654">
        <v>45570.0</v>
      </c>
      <c r="Q251" s="515" t="s">
        <v>490</v>
      </c>
      <c r="R251" s="515" t="s">
        <v>95</v>
      </c>
      <c r="S251" s="514"/>
      <c r="T251" s="514"/>
      <c r="U251" s="514"/>
    </row>
    <row r="252">
      <c r="A252" s="513" t="s">
        <v>3443</v>
      </c>
      <c r="B252" s="514" t="s">
        <v>11710</v>
      </c>
      <c r="C252" s="513" t="s">
        <v>5487</v>
      </c>
      <c r="D252" s="514" t="s">
        <v>338</v>
      </c>
      <c r="E252" s="513" t="s">
        <v>11711</v>
      </c>
      <c r="F252" s="513" t="s">
        <v>11</v>
      </c>
      <c r="G252" s="514" t="s">
        <v>2023</v>
      </c>
      <c r="H252" s="513" t="s">
        <v>739</v>
      </c>
      <c r="I252" s="514" t="s">
        <v>11724</v>
      </c>
      <c r="J252" s="514" t="s">
        <v>11713</v>
      </c>
      <c r="K252" s="514" t="s">
        <v>11717</v>
      </c>
      <c r="L252" s="514" t="s">
        <v>11725</v>
      </c>
      <c r="M252" s="514"/>
      <c r="N252" s="514"/>
      <c r="O252" s="514"/>
      <c r="P252" s="654">
        <v>45570.0</v>
      </c>
      <c r="Q252" s="515" t="s">
        <v>490</v>
      </c>
      <c r="R252" s="515" t="s">
        <v>95</v>
      </c>
      <c r="S252" s="514"/>
      <c r="T252" s="514"/>
      <c r="U252" s="514"/>
    </row>
    <row r="253">
      <c r="A253" s="513" t="s">
        <v>3448</v>
      </c>
      <c r="B253" s="516" t="s">
        <v>7034</v>
      </c>
      <c r="C253" s="514"/>
      <c r="D253" s="514" t="s">
        <v>338</v>
      </c>
      <c r="E253" s="513" t="s">
        <v>28</v>
      </c>
      <c r="F253" s="513" t="s">
        <v>11</v>
      </c>
      <c r="G253" s="514" t="s">
        <v>2023</v>
      </c>
      <c r="H253" s="513" t="s">
        <v>1413</v>
      </c>
      <c r="I253" s="514" t="s">
        <v>7035</v>
      </c>
      <c r="J253" s="514" t="s">
        <v>7036</v>
      </c>
      <c r="K253" s="514" t="s">
        <v>11726</v>
      </c>
      <c r="L253" s="515" t="s">
        <v>11727</v>
      </c>
      <c r="M253" s="514"/>
      <c r="N253" s="518"/>
      <c r="O253" s="518"/>
      <c r="P253" s="517" t="s">
        <v>950</v>
      </c>
      <c r="Q253" s="515" t="s">
        <v>471</v>
      </c>
      <c r="R253" s="515" t="s">
        <v>95</v>
      </c>
      <c r="S253" s="514"/>
      <c r="T253" s="514"/>
      <c r="U253" s="514"/>
    </row>
    <row r="254">
      <c r="A254" s="513" t="s">
        <v>3453</v>
      </c>
      <c r="B254" s="516" t="s">
        <v>7034</v>
      </c>
      <c r="C254" s="514"/>
      <c r="D254" s="514" t="s">
        <v>338</v>
      </c>
      <c r="E254" s="513" t="s">
        <v>28</v>
      </c>
      <c r="F254" s="513" t="s">
        <v>12</v>
      </c>
      <c r="G254" s="514" t="s">
        <v>2023</v>
      </c>
      <c r="H254" s="513" t="s">
        <v>1413</v>
      </c>
      <c r="I254" s="514" t="s">
        <v>1609</v>
      </c>
      <c r="J254" s="514" t="s">
        <v>7043</v>
      </c>
      <c r="K254" s="515" t="s">
        <v>11728</v>
      </c>
      <c r="L254" s="515" t="s">
        <v>11729</v>
      </c>
      <c r="M254" s="514"/>
      <c r="N254" s="514"/>
      <c r="O254" s="514"/>
      <c r="P254" s="517" t="s">
        <v>950</v>
      </c>
      <c r="Q254" s="515" t="s">
        <v>471</v>
      </c>
      <c r="R254" s="515" t="s">
        <v>95</v>
      </c>
      <c r="S254" s="514"/>
      <c r="T254" s="514"/>
      <c r="U254" s="514"/>
    </row>
    <row r="255">
      <c r="A255" s="513" t="s">
        <v>3458</v>
      </c>
      <c r="B255" s="516" t="s">
        <v>7034</v>
      </c>
      <c r="C255" s="514"/>
      <c r="D255" s="514" t="s">
        <v>338</v>
      </c>
      <c r="E255" s="513" t="s">
        <v>28</v>
      </c>
      <c r="F255" s="513" t="s">
        <v>12</v>
      </c>
      <c r="G255" s="514" t="s">
        <v>2023</v>
      </c>
      <c r="H255" s="513" t="s">
        <v>1413</v>
      </c>
      <c r="I255" s="514" t="s">
        <v>11730</v>
      </c>
      <c r="J255" s="514" t="s">
        <v>7061</v>
      </c>
      <c r="K255" s="514" t="s">
        <v>11731</v>
      </c>
      <c r="L255" s="515" t="s">
        <v>11732</v>
      </c>
      <c r="M255" s="514" t="s">
        <v>7099</v>
      </c>
      <c r="N255" s="514"/>
      <c r="O255" s="514"/>
      <c r="P255" s="517" t="s">
        <v>950</v>
      </c>
      <c r="Q255" s="515" t="s">
        <v>471</v>
      </c>
      <c r="R255" s="515" t="s">
        <v>95</v>
      </c>
      <c r="S255" s="514"/>
      <c r="T255" s="514"/>
      <c r="U255" s="514"/>
    </row>
    <row r="256">
      <c r="A256" s="513" t="s">
        <v>3462</v>
      </c>
      <c r="B256" s="516" t="s">
        <v>7034</v>
      </c>
      <c r="C256" s="514"/>
      <c r="D256" s="514" t="s">
        <v>338</v>
      </c>
      <c r="E256" s="513" t="s">
        <v>28</v>
      </c>
      <c r="F256" s="513" t="s">
        <v>12</v>
      </c>
      <c r="G256" s="514" t="s">
        <v>2023</v>
      </c>
      <c r="H256" s="513" t="s">
        <v>1413</v>
      </c>
      <c r="I256" s="514" t="s">
        <v>7064</v>
      </c>
      <c r="J256" s="514" t="s">
        <v>7065</v>
      </c>
      <c r="K256" s="514" t="s">
        <v>11733</v>
      </c>
      <c r="L256" s="515" t="s">
        <v>11734</v>
      </c>
      <c r="M256" s="514"/>
      <c r="N256" s="514"/>
      <c r="O256" s="514"/>
      <c r="P256" s="517" t="s">
        <v>950</v>
      </c>
      <c r="Q256" s="515" t="s">
        <v>471</v>
      </c>
      <c r="R256" s="515" t="s">
        <v>95</v>
      </c>
      <c r="S256" s="514"/>
      <c r="T256" s="514"/>
      <c r="U256" s="514"/>
    </row>
    <row r="257">
      <c r="A257" s="513" t="s">
        <v>3466</v>
      </c>
      <c r="B257" s="516" t="s">
        <v>7034</v>
      </c>
      <c r="C257" s="514"/>
      <c r="D257" s="514" t="s">
        <v>338</v>
      </c>
      <c r="E257" s="513" t="s">
        <v>28</v>
      </c>
      <c r="F257" s="513" t="s">
        <v>12</v>
      </c>
      <c r="G257" s="514" t="s">
        <v>2023</v>
      </c>
      <c r="H257" s="513" t="s">
        <v>1413</v>
      </c>
      <c r="I257" s="514" t="s">
        <v>7069</v>
      </c>
      <c r="J257" s="514" t="s">
        <v>7065</v>
      </c>
      <c r="K257" s="514" t="s">
        <v>11735</v>
      </c>
      <c r="L257" s="515" t="s">
        <v>11736</v>
      </c>
      <c r="M257" s="514" t="s">
        <v>7099</v>
      </c>
      <c r="N257" s="514"/>
      <c r="O257" s="514"/>
      <c r="P257" s="517" t="s">
        <v>950</v>
      </c>
      <c r="Q257" s="515" t="s">
        <v>471</v>
      </c>
      <c r="R257" s="515" t="s">
        <v>95</v>
      </c>
      <c r="S257" s="514"/>
      <c r="T257" s="514"/>
      <c r="U257" s="514"/>
    </row>
    <row r="258">
      <c r="A258" s="513" t="s">
        <v>3472</v>
      </c>
      <c r="B258" s="516" t="s">
        <v>7034</v>
      </c>
      <c r="C258" s="514"/>
      <c r="D258" s="514" t="s">
        <v>338</v>
      </c>
      <c r="E258" s="513" t="s">
        <v>28</v>
      </c>
      <c r="F258" s="513" t="s">
        <v>12</v>
      </c>
      <c r="G258" s="514" t="s">
        <v>2023</v>
      </c>
      <c r="H258" s="513" t="s">
        <v>1413</v>
      </c>
      <c r="I258" s="514" t="s">
        <v>7078</v>
      </c>
      <c r="J258" s="514"/>
      <c r="K258" s="514" t="s">
        <v>11737</v>
      </c>
      <c r="L258" s="515" t="s">
        <v>11738</v>
      </c>
      <c r="M258" s="514"/>
      <c r="N258" s="514"/>
      <c r="O258" s="514"/>
      <c r="P258" s="517" t="s">
        <v>950</v>
      </c>
      <c r="Q258" s="515" t="s">
        <v>471</v>
      </c>
      <c r="R258" s="515" t="s">
        <v>95</v>
      </c>
      <c r="S258" s="514"/>
      <c r="T258" s="514"/>
      <c r="U258" s="514"/>
    </row>
    <row r="259">
      <c r="A259" s="513" t="s">
        <v>3477</v>
      </c>
      <c r="B259" s="514"/>
      <c r="C259" s="514"/>
      <c r="D259" s="514" t="s">
        <v>338</v>
      </c>
      <c r="E259" s="513" t="s">
        <v>5639</v>
      </c>
      <c r="F259" s="514" t="s">
        <v>11</v>
      </c>
      <c r="G259" s="514" t="s">
        <v>2023</v>
      </c>
      <c r="H259" s="514" t="s">
        <v>847</v>
      </c>
      <c r="I259" s="514" t="s">
        <v>11155</v>
      </c>
      <c r="J259" s="514"/>
      <c r="K259" s="514" t="s">
        <v>11739</v>
      </c>
      <c r="L259" s="515" t="s">
        <v>11740</v>
      </c>
      <c r="M259" s="514"/>
      <c r="N259" s="514"/>
      <c r="O259" s="514"/>
      <c r="P259" s="517" t="s">
        <v>950</v>
      </c>
      <c r="Q259" s="515" t="s">
        <v>471</v>
      </c>
      <c r="R259" s="515" t="s">
        <v>95</v>
      </c>
      <c r="S259" s="514"/>
      <c r="T259" s="514"/>
      <c r="U259" s="646"/>
    </row>
    <row r="260">
      <c r="A260" s="513" t="s">
        <v>3481</v>
      </c>
      <c r="B260" s="514"/>
      <c r="C260" s="514"/>
      <c r="D260" s="514" t="s">
        <v>338</v>
      </c>
      <c r="E260" s="513" t="s">
        <v>5639</v>
      </c>
      <c r="F260" s="514" t="s">
        <v>12</v>
      </c>
      <c r="G260" s="514" t="s">
        <v>2023</v>
      </c>
      <c r="H260" s="514" t="s">
        <v>847</v>
      </c>
      <c r="I260" s="514" t="s">
        <v>11160</v>
      </c>
      <c r="J260" s="514"/>
      <c r="K260" s="514" t="s">
        <v>11741</v>
      </c>
      <c r="L260" s="515" t="s">
        <v>11742</v>
      </c>
      <c r="M260" s="514"/>
      <c r="N260" s="514"/>
      <c r="O260" s="514"/>
      <c r="P260" s="517" t="s">
        <v>950</v>
      </c>
      <c r="Q260" s="515" t="s">
        <v>471</v>
      </c>
      <c r="R260" s="515" t="s">
        <v>95</v>
      </c>
      <c r="S260" s="514"/>
      <c r="T260" s="514"/>
      <c r="U260" s="646"/>
    </row>
    <row r="261">
      <c r="A261" s="513" t="s">
        <v>3486</v>
      </c>
      <c r="B261" s="514"/>
      <c r="C261" s="514"/>
      <c r="D261" s="514" t="s">
        <v>338</v>
      </c>
      <c r="E261" s="513" t="s">
        <v>5639</v>
      </c>
      <c r="F261" s="514" t="s">
        <v>12</v>
      </c>
      <c r="G261" s="514" t="s">
        <v>2023</v>
      </c>
      <c r="H261" s="514" t="s">
        <v>847</v>
      </c>
      <c r="I261" s="514" t="s">
        <v>11163</v>
      </c>
      <c r="J261" s="514"/>
      <c r="K261" s="514" t="s">
        <v>11743</v>
      </c>
      <c r="L261" s="515" t="s">
        <v>11744</v>
      </c>
      <c r="M261" s="514"/>
      <c r="N261" s="514"/>
      <c r="O261" s="514"/>
      <c r="P261" s="517" t="s">
        <v>950</v>
      </c>
      <c r="Q261" s="515" t="s">
        <v>471</v>
      </c>
      <c r="R261" s="515" t="s">
        <v>95</v>
      </c>
      <c r="S261" s="514"/>
      <c r="T261" s="514"/>
      <c r="U261" s="646"/>
    </row>
    <row r="262">
      <c r="A262" s="513" t="s">
        <v>3491</v>
      </c>
      <c r="B262" s="514"/>
      <c r="C262" s="514"/>
      <c r="D262" s="514" t="s">
        <v>338</v>
      </c>
      <c r="E262" s="513" t="s">
        <v>5639</v>
      </c>
      <c r="F262" s="514" t="s">
        <v>11</v>
      </c>
      <c r="G262" s="514" t="s">
        <v>2023</v>
      </c>
      <c r="H262" s="514" t="s">
        <v>847</v>
      </c>
      <c r="I262" s="514" t="s">
        <v>11166</v>
      </c>
      <c r="J262" s="514"/>
      <c r="K262" s="514" t="s">
        <v>11745</v>
      </c>
      <c r="L262" s="515" t="s">
        <v>11746</v>
      </c>
      <c r="M262" s="514"/>
      <c r="N262" s="514"/>
      <c r="O262" s="514"/>
      <c r="P262" s="517" t="s">
        <v>950</v>
      </c>
      <c r="Q262" s="515" t="s">
        <v>471</v>
      </c>
      <c r="R262" s="515" t="s">
        <v>95</v>
      </c>
      <c r="S262" s="514"/>
      <c r="T262" s="514"/>
      <c r="U262" s="646" t="s">
        <v>95</v>
      </c>
    </row>
    <row r="263">
      <c r="A263" s="513" t="s">
        <v>3496</v>
      </c>
      <c r="B263" s="514"/>
      <c r="C263" s="538">
        <v>3.7</v>
      </c>
      <c r="D263" s="514" t="s">
        <v>338</v>
      </c>
      <c r="E263" s="513" t="s">
        <v>5639</v>
      </c>
      <c r="F263" s="514" t="s">
        <v>12</v>
      </c>
      <c r="G263" s="514" t="s">
        <v>2023</v>
      </c>
      <c r="H263" s="514" t="s">
        <v>7438</v>
      </c>
      <c r="I263" s="514" t="s">
        <v>11171</v>
      </c>
      <c r="J263" s="514" t="s">
        <v>11172</v>
      </c>
      <c r="K263" s="514" t="s">
        <v>11747</v>
      </c>
      <c r="L263" s="515" t="s">
        <v>11748</v>
      </c>
      <c r="M263" s="514"/>
      <c r="N263" s="646"/>
      <c r="O263" s="646"/>
      <c r="P263" s="517" t="s">
        <v>950</v>
      </c>
      <c r="Q263" s="515" t="s">
        <v>471</v>
      </c>
      <c r="R263" s="515" t="s">
        <v>95</v>
      </c>
      <c r="S263" s="514"/>
      <c r="T263" s="514"/>
      <c r="U263" s="646"/>
    </row>
    <row r="264">
      <c r="A264" s="513" t="s">
        <v>3501</v>
      </c>
      <c r="B264" s="514"/>
      <c r="C264" s="538">
        <v>3.7</v>
      </c>
      <c r="D264" s="514" t="s">
        <v>338</v>
      </c>
      <c r="E264" s="513" t="s">
        <v>5639</v>
      </c>
      <c r="F264" s="514" t="s">
        <v>12</v>
      </c>
      <c r="G264" s="514" t="s">
        <v>2023</v>
      </c>
      <c r="H264" s="514" t="s">
        <v>7438</v>
      </c>
      <c r="I264" s="514" t="s">
        <v>11175</v>
      </c>
      <c r="J264" s="514"/>
      <c r="K264" s="514" t="s">
        <v>11749</v>
      </c>
      <c r="L264" s="515" t="s">
        <v>11750</v>
      </c>
      <c r="M264" s="514"/>
      <c r="N264" s="646"/>
      <c r="O264" s="646"/>
      <c r="P264" s="517" t="s">
        <v>950</v>
      </c>
      <c r="Q264" s="515" t="s">
        <v>471</v>
      </c>
      <c r="R264" s="515" t="s">
        <v>95</v>
      </c>
      <c r="S264" s="514"/>
      <c r="T264" s="514"/>
      <c r="U264" s="646"/>
    </row>
    <row r="265">
      <c r="A265" s="513" t="s">
        <v>3507</v>
      </c>
      <c r="B265" s="514"/>
      <c r="C265" s="538">
        <v>3.7</v>
      </c>
      <c r="D265" s="514" t="s">
        <v>338</v>
      </c>
      <c r="E265" s="513" t="s">
        <v>5639</v>
      </c>
      <c r="F265" s="514" t="s">
        <v>12</v>
      </c>
      <c r="G265" s="514" t="s">
        <v>2023</v>
      </c>
      <c r="H265" s="514" t="s">
        <v>7438</v>
      </c>
      <c r="I265" s="514" t="s">
        <v>11178</v>
      </c>
      <c r="J265" s="514" t="s">
        <v>11172</v>
      </c>
      <c r="K265" s="514" t="s">
        <v>11751</v>
      </c>
      <c r="L265" s="515" t="s">
        <v>11752</v>
      </c>
      <c r="M265" s="514"/>
      <c r="N265" s="646"/>
      <c r="O265" s="646"/>
      <c r="P265" s="517" t="s">
        <v>950</v>
      </c>
      <c r="Q265" s="515" t="s">
        <v>471</v>
      </c>
      <c r="R265" s="515" t="s">
        <v>95</v>
      </c>
      <c r="S265" s="514"/>
      <c r="T265" s="514"/>
      <c r="U265" s="646"/>
    </row>
    <row r="266">
      <c r="A266" s="513" t="s">
        <v>3514</v>
      </c>
      <c r="B266" s="527" t="s">
        <v>11181</v>
      </c>
      <c r="C266" s="514"/>
      <c r="D266" s="514" t="s">
        <v>338</v>
      </c>
      <c r="E266" s="513" t="s">
        <v>5639</v>
      </c>
      <c r="F266" s="514" t="s">
        <v>11</v>
      </c>
      <c r="G266" s="514" t="s">
        <v>2023</v>
      </c>
      <c r="H266" s="514" t="s">
        <v>7438</v>
      </c>
      <c r="I266" s="514" t="s">
        <v>11182</v>
      </c>
      <c r="J266" s="514" t="s">
        <v>11183</v>
      </c>
      <c r="K266" s="514" t="s">
        <v>11753</v>
      </c>
      <c r="L266" s="515" t="s">
        <v>11754</v>
      </c>
      <c r="M266" s="514"/>
      <c r="N266" s="514"/>
      <c r="O266" s="514"/>
      <c r="P266" s="528">
        <v>45448.0</v>
      </c>
      <c r="Q266" s="515" t="s">
        <v>490</v>
      </c>
      <c r="R266" s="515" t="s">
        <v>95</v>
      </c>
      <c r="S266" s="514"/>
      <c r="T266" s="514"/>
      <c r="U266" s="646"/>
    </row>
    <row r="267">
      <c r="A267" s="513" t="s">
        <v>3517</v>
      </c>
      <c r="B267" s="514"/>
      <c r="C267" s="514"/>
      <c r="D267" s="514" t="s">
        <v>338</v>
      </c>
      <c r="E267" s="513" t="s">
        <v>28</v>
      </c>
      <c r="F267" s="513" t="s">
        <v>11</v>
      </c>
      <c r="G267" s="514" t="s">
        <v>2023</v>
      </c>
      <c r="H267" s="513" t="s">
        <v>847</v>
      </c>
      <c r="I267" s="514" t="s">
        <v>11755</v>
      </c>
      <c r="J267" s="514"/>
      <c r="K267" s="514" t="s">
        <v>11756</v>
      </c>
      <c r="L267" s="515" t="s">
        <v>11757</v>
      </c>
      <c r="M267" s="514"/>
      <c r="N267" s="514"/>
      <c r="O267" s="514"/>
      <c r="P267" s="517" t="s">
        <v>950</v>
      </c>
      <c r="Q267" s="515" t="s">
        <v>471</v>
      </c>
      <c r="R267" s="515" t="s">
        <v>95</v>
      </c>
      <c r="S267" s="514"/>
      <c r="T267" s="525"/>
      <c r="U267" s="646"/>
    </row>
    <row r="268">
      <c r="A268" s="513" t="s">
        <v>3522</v>
      </c>
      <c r="B268" s="513" t="s">
        <v>11190</v>
      </c>
      <c r="C268" s="514"/>
      <c r="D268" s="514" t="s">
        <v>338</v>
      </c>
      <c r="E268" s="513" t="s">
        <v>28</v>
      </c>
      <c r="F268" s="513" t="s">
        <v>11</v>
      </c>
      <c r="G268" s="514" t="s">
        <v>2023</v>
      </c>
      <c r="H268" s="513" t="s">
        <v>847</v>
      </c>
      <c r="I268" s="514" t="s">
        <v>11191</v>
      </c>
      <c r="J268" s="514" t="s">
        <v>11192</v>
      </c>
      <c r="K268" s="514" t="s">
        <v>11758</v>
      </c>
      <c r="L268" s="515" t="s">
        <v>11759</v>
      </c>
      <c r="M268" s="514"/>
      <c r="N268" s="519"/>
      <c r="O268" s="519"/>
      <c r="P268" s="528">
        <v>45448.0</v>
      </c>
      <c r="Q268" s="515" t="s">
        <v>490</v>
      </c>
      <c r="R268" s="515" t="s">
        <v>95</v>
      </c>
      <c r="S268" s="514"/>
      <c r="T268" s="514"/>
      <c r="U268" s="646"/>
    </row>
    <row r="269">
      <c r="A269" s="513" t="s">
        <v>3527</v>
      </c>
      <c r="B269" s="514" t="s">
        <v>11760</v>
      </c>
      <c r="C269" s="514"/>
      <c r="D269" s="514" t="s">
        <v>338</v>
      </c>
      <c r="E269" s="514" t="s">
        <v>11593</v>
      </c>
      <c r="F269" s="514" t="s">
        <v>12</v>
      </c>
      <c r="G269" s="514" t="s">
        <v>2023</v>
      </c>
      <c r="H269" s="514" t="s">
        <v>847</v>
      </c>
      <c r="I269" s="514" t="s">
        <v>11761</v>
      </c>
      <c r="J269" s="514"/>
      <c r="K269" s="514" t="s">
        <v>11762</v>
      </c>
      <c r="L269" s="514" t="s">
        <v>11763</v>
      </c>
      <c r="M269" s="515" t="s">
        <v>11764</v>
      </c>
      <c r="N269" s="514"/>
      <c r="O269" s="514"/>
      <c r="P269" s="528">
        <v>45570.0</v>
      </c>
      <c r="Q269" s="515" t="s">
        <v>94</v>
      </c>
      <c r="R269" s="515" t="s">
        <v>95</v>
      </c>
      <c r="S269" s="514"/>
      <c r="T269" s="514"/>
      <c r="U269" s="514"/>
    </row>
    <row r="270">
      <c r="A270" s="513" t="s">
        <v>3532</v>
      </c>
      <c r="B270" s="514" t="s">
        <v>11760</v>
      </c>
      <c r="C270" s="514"/>
      <c r="D270" s="514" t="s">
        <v>338</v>
      </c>
      <c r="E270" s="514" t="s">
        <v>11593</v>
      </c>
      <c r="F270" s="514" t="s">
        <v>12</v>
      </c>
      <c r="G270" s="514" t="s">
        <v>2023</v>
      </c>
      <c r="H270" s="514" t="s">
        <v>847</v>
      </c>
      <c r="I270" s="514" t="s">
        <v>11765</v>
      </c>
      <c r="J270" s="514"/>
      <c r="K270" s="514" t="s">
        <v>11766</v>
      </c>
      <c r="L270" s="514" t="s">
        <v>11767</v>
      </c>
      <c r="M270" s="515" t="s">
        <v>11768</v>
      </c>
      <c r="N270" s="514"/>
      <c r="O270" s="514"/>
      <c r="P270" s="528">
        <v>45570.0</v>
      </c>
      <c r="Q270" s="515" t="s">
        <v>94</v>
      </c>
      <c r="R270" s="515" t="s">
        <v>95</v>
      </c>
      <c r="S270" s="514"/>
      <c r="T270" s="514"/>
      <c r="U270" s="514"/>
    </row>
    <row r="271">
      <c r="A271" s="513" t="s">
        <v>3537</v>
      </c>
      <c r="B271" s="527" t="s">
        <v>11769</v>
      </c>
      <c r="C271" s="514"/>
      <c r="D271" s="514" t="s">
        <v>338</v>
      </c>
      <c r="E271" s="514" t="s">
        <v>11593</v>
      </c>
      <c r="F271" s="514" t="s">
        <v>12</v>
      </c>
      <c r="G271" s="514" t="s">
        <v>2023</v>
      </c>
      <c r="H271" s="514" t="s">
        <v>847</v>
      </c>
      <c r="I271" s="514" t="s">
        <v>11770</v>
      </c>
      <c r="J271" s="514"/>
      <c r="K271" s="514" t="s">
        <v>11771</v>
      </c>
      <c r="L271" s="514" t="s">
        <v>11772</v>
      </c>
      <c r="M271" s="515" t="s">
        <v>11773</v>
      </c>
      <c r="N271" s="514"/>
      <c r="O271" s="514"/>
      <c r="P271" s="528">
        <v>45570.0</v>
      </c>
      <c r="Q271" s="515" t="s">
        <v>94</v>
      </c>
      <c r="R271" s="515" t="s">
        <v>95</v>
      </c>
      <c r="S271" s="514"/>
      <c r="T271" s="514"/>
      <c r="U271" s="514"/>
    </row>
    <row r="272">
      <c r="A272" s="513" t="s">
        <v>3540</v>
      </c>
      <c r="B272" s="527" t="s">
        <v>11769</v>
      </c>
      <c r="C272" s="514"/>
      <c r="D272" s="514" t="s">
        <v>338</v>
      </c>
      <c r="E272" s="514" t="s">
        <v>11593</v>
      </c>
      <c r="F272" s="514" t="s">
        <v>12</v>
      </c>
      <c r="G272" s="514" t="s">
        <v>2023</v>
      </c>
      <c r="H272" s="514" t="s">
        <v>847</v>
      </c>
      <c r="I272" s="514" t="s">
        <v>11774</v>
      </c>
      <c r="J272" s="514"/>
      <c r="K272" s="514" t="s">
        <v>11775</v>
      </c>
      <c r="L272" s="514" t="s">
        <v>11776</v>
      </c>
      <c r="M272" s="515" t="s">
        <v>11777</v>
      </c>
      <c r="N272" s="514"/>
      <c r="O272" s="514"/>
      <c r="P272" s="528">
        <v>45570.0</v>
      </c>
      <c r="Q272" s="515" t="s">
        <v>94</v>
      </c>
      <c r="R272" s="515" t="s">
        <v>95</v>
      </c>
      <c r="S272" s="514"/>
      <c r="T272" s="514"/>
      <c r="U272" s="514"/>
    </row>
    <row r="273">
      <c r="A273" s="513" t="s">
        <v>3544</v>
      </c>
      <c r="B273" s="514" t="s">
        <v>11778</v>
      </c>
      <c r="C273" s="514" t="s">
        <v>6379</v>
      </c>
      <c r="D273" s="514" t="s">
        <v>338</v>
      </c>
      <c r="E273" s="514" t="s">
        <v>6414</v>
      </c>
      <c r="F273" s="514" t="s">
        <v>12</v>
      </c>
      <c r="G273" s="514" t="s">
        <v>2023</v>
      </c>
      <c r="H273" s="514"/>
      <c r="I273" s="514" t="s">
        <v>11779</v>
      </c>
      <c r="J273" s="514"/>
      <c r="K273" s="514" t="s">
        <v>11780</v>
      </c>
      <c r="L273" s="514" t="s">
        <v>11781</v>
      </c>
      <c r="M273" s="515" t="s">
        <v>11782</v>
      </c>
      <c r="N273" s="514"/>
      <c r="O273" s="514"/>
      <c r="P273" s="528">
        <v>45570.0</v>
      </c>
      <c r="Q273" s="515" t="s">
        <v>94</v>
      </c>
      <c r="R273" s="515" t="s">
        <v>95</v>
      </c>
      <c r="S273" s="514"/>
      <c r="T273" s="514"/>
      <c r="U273" s="514"/>
    </row>
    <row r="274">
      <c r="A274" s="513" t="s">
        <v>3549</v>
      </c>
      <c r="B274" s="514" t="s">
        <v>11778</v>
      </c>
      <c r="C274" s="514" t="s">
        <v>6379</v>
      </c>
      <c r="D274" s="514" t="s">
        <v>338</v>
      </c>
      <c r="E274" s="514" t="s">
        <v>6414</v>
      </c>
      <c r="F274" s="514" t="s">
        <v>12</v>
      </c>
      <c r="G274" s="514" t="s">
        <v>2023</v>
      </c>
      <c r="H274" s="514"/>
      <c r="I274" s="514" t="s">
        <v>11783</v>
      </c>
      <c r="J274" s="514"/>
      <c r="K274" s="514" t="s">
        <v>11784</v>
      </c>
      <c r="L274" s="514" t="s">
        <v>11785</v>
      </c>
      <c r="M274" s="515" t="s">
        <v>11782</v>
      </c>
      <c r="N274" s="514"/>
      <c r="O274" s="514"/>
      <c r="P274" s="528">
        <v>45570.0</v>
      </c>
      <c r="Q274" s="515" t="s">
        <v>94</v>
      </c>
      <c r="R274" s="515" t="s">
        <v>95</v>
      </c>
      <c r="S274" s="514"/>
      <c r="T274" s="514"/>
      <c r="U274" s="514"/>
    </row>
    <row r="275">
      <c r="A275" s="513" t="s">
        <v>3554</v>
      </c>
      <c r="B275" s="514" t="s">
        <v>11778</v>
      </c>
      <c r="C275" s="514" t="s">
        <v>6379</v>
      </c>
      <c r="D275" s="514" t="s">
        <v>338</v>
      </c>
      <c r="E275" s="514" t="s">
        <v>6414</v>
      </c>
      <c r="F275" s="514" t="s">
        <v>12</v>
      </c>
      <c r="G275" s="514" t="s">
        <v>2023</v>
      </c>
      <c r="H275" s="514"/>
      <c r="I275" s="514" t="s">
        <v>11786</v>
      </c>
      <c r="J275" s="514"/>
      <c r="K275" s="514" t="s">
        <v>11780</v>
      </c>
      <c r="L275" s="514" t="s">
        <v>11787</v>
      </c>
      <c r="M275" s="515" t="s">
        <v>11788</v>
      </c>
      <c r="N275" s="514"/>
      <c r="O275" s="514"/>
      <c r="P275" s="528">
        <v>45570.0</v>
      </c>
      <c r="Q275" s="515" t="s">
        <v>94</v>
      </c>
      <c r="R275" s="515" t="s">
        <v>95</v>
      </c>
      <c r="S275" s="514"/>
      <c r="T275" s="514"/>
      <c r="U275" s="514"/>
    </row>
    <row r="276">
      <c r="A276" s="513" t="s">
        <v>3560</v>
      </c>
      <c r="B276" s="527" t="s">
        <v>6282</v>
      </c>
      <c r="C276" s="514" t="s">
        <v>6283</v>
      </c>
      <c r="D276" s="514" t="s">
        <v>338</v>
      </c>
      <c r="E276" s="514" t="s">
        <v>11593</v>
      </c>
      <c r="F276" s="514" t="s">
        <v>12</v>
      </c>
      <c r="G276" s="514" t="s">
        <v>2023</v>
      </c>
      <c r="H276" s="514" t="s">
        <v>847</v>
      </c>
      <c r="I276" s="514" t="s">
        <v>11789</v>
      </c>
      <c r="J276" s="514"/>
      <c r="K276" s="514" t="s">
        <v>11790</v>
      </c>
      <c r="L276" s="515" t="s">
        <v>11791</v>
      </c>
      <c r="M276" s="655"/>
      <c r="N276" s="514"/>
      <c r="O276" s="514"/>
      <c r="P276" s="517" t="s">
        <v>11792</v>
      </c>
      <c r="Q276" s="515" t="s">
        <v>471</v>
      </c>
      <c r="R276" s="515" t="s">
        <v>95</v>
      </c>
      <c r="S276" s="514"/>
      <c r="T276" s="514"/>
      <c r="U276" s="514" t="s">
        <v>2546</v>
      </c>
    </row>
    <row r="277">
      <c r="A277" s="17"/>
      <c r="B277" s="17"/>
      <c r="C277" s="17"/>
      <c r="D277" s="17"/>
      <c r="E277" s="17"/>
      <c r="F277" s="17"/>
      <c r="G277" s="17"/>
      <c r="H277" s="17"/>
      <c r="I277" s="17"/>
      <c r="J277" s="17"/>
      <c r="K277" s="17"/>
      <c r="L277" s="17"/>
      <c r="M277" s="656"/>
      <c r="N277" s="17"/>
      <c r="O277" s="17"/>
      <c r="P277" s="17"/>
      <c r="Q277" s="17"/>
      <c r="R277" s="17"/>
      <c r="S277" s="17"/>
      <c r="T277" s="17"/>
      <c r="U277" s="17"/>
    </row>
    <row r="278">
      <c r="A278" s="17"/>
      <c r="B278" s="17"/>
      <c r="C278" s="17"/>
      <c r="D278" s="17"/>
      <c r="E278" s="17"/>
      <c r="F278" s="17"/>
      <c r="G278" s="17"/>
      <c r="H278" s="17"/>
      <c r="I278" s="17"/>
      <c r="J278" s="17"/>
      <c r="K278" s="17"/>
      <c r="L278" s="17"/>
      <c r="M278" s="656"/>
      <c r="N278" s="17"/>
      <c r="O278" s="17"/>
      <c r="P278" s="17"/>
      <c r="Q278" s="17"/>
      <c r="R278" s="17"/>
      <c r="S278" s="17"/>
      <c r="T278" s="17"/>
      <c r="U278" s="17"/>
    </row>
    <row r="279">
      <c r="A279" s="17"/>
      <c r="B279" s="17"/>
      <c r="C279" s="17"/>
      <c r="D279" s="17"/>
      <c r="E279" s="17"/>
      <c r="F279" s="17"/>
      <c r="G279" s="17"/>
      <c r="H279" s="17"/>
      <c r="I279" s="17"/>
      <c r="J279" s="17"/>
      <c r="K279" s="17"/>
      <c r="L279" s="17"/>
      <c r="M279" s="656"/>
      <c r="N279" s="17"/>
      <c r="O279" s="17"/>
      <c r="P279" s="17"/>
      <c r="Q279" s="17"/>
      <c r="R279" s="17"/>
      <c r="S279" s="17"/>
      <c r="T279" s="17"/>
      <c r="U279" s="17"/>
    </row>
    <row r="280">
      <c r="A280" s="17"/>
      <c r="B280" s="17"/>
      <c r="C280" s="17"/>
      <c r="D280" s="17"/>
      <c r="E280" s="17"/>
      <c r="F280" s="17"/>
      <c r="G280" s="17"/>
      <c r="H280" s="17"/>
      <c r="I280" s="17"/>
      <c r="J280" s="17"/>
      <c r="K280" s="17"/>
      <c r="L280" s="17"/>
      <c r="M280" s="656"/>
      <c r="N280" s="17"/>
      <c r="O280" s="17"/>
      <c r="P280" s="17"/>
      <c r="Q280" s="17"/>
      <c r="R280" s="17"/>
      <c r="S280" s="17"/>
      <c r="T280" s="17"/>
      <c r="U280" s="17"/>
    </row>
    <row r="281">
      <c r="A281" s="17"/>
      <c r="B281" s="17"/>
      <c r="C281" s="17"/>
      <c r="D281" s="17"/>
      <c r="E281" s="17"/>
      <c r="F281" s="17"/>
      <c r="G281" s="17"/>
      <c r="H281" s="17"/>
      <c r="I281" s="17"/>
      <c r="J281" s="17"/>
      <c r="K281" s="17"/>
      <c r="L281" s="17"/>
      <c r="M281" s="657"/>
      <c r="N281" s="17"/>
      <c r="O281" s="17"/>
      <c r="P281" s="17"/>
      <c r="Q281" s="17"/>
      <c r="R281" s="17"/>
      <c r="S281" s="17"/>
      <c r="T281" s="17"/>
      <c r="U281" s="17"/>
    </row>
    <row r="282">
      <c r="A282" s="17"/>
      <c r="B282" s="17"/>
      <c r="C282" s="17"/>
      <c r="D282" s="17"/>
      <c r="E282" s="17"/>
      <c r="F282" s="17"/>
      <c r="G282" s="17"/>
      <c r="H282" s="17"/>
      <c r="I282" s="17"/>
      <c r="J282" s="17"/>
      <c r="K282" s="17"/>
      <c r="L282" s="17"/>
      <c r="M282" s="656"/>
      <c r="N282" s="17"/>
      <c r="O282" s="17"/>
      <c r="P282" s="17"/>
      <c r="Q282" s="17"/>
      <c r="R282" s="17"/>
      <c r="S282" s="17"/>
      <c r="T282" s="17"/>
      <c r="U282" s="17"/>
    </row>
    <row r="283">
      <c r="A283" s="17"/>
      <c r="B283" s="17"/>
      <c r="C283" s="17"/>
      <c r="D283" s="17"/>
      <c r="E283" s="17"/>
      <c r="F283" s="17"/>
      <c r="G283" s="17"/>
      <c r="H283" s="17"/>
      <c r="I283" s="17"/>
      <c r="J283" s="17"/>
      <c r="K283" s="17"/>
      <c r="L283" s="17"/>
      <c r="M283" s="657"/>
      <c r="N283" s="17"/>
      <c r="O283" s="17"/>
      <c r="P283" s="17"/>
      <c r="Q283" s="17"/>
      <c r="R283" s="17"/>
      <c r="S283" s="17"/>
      <c r="T283" s="17"/>
      <c r="U283" s="17"/>
    </row>
    <row r="284">
      <c r="A284" s="17"/>
      <c r="B284" s="17"/>
      <c r="C284" s="17"/>
      <c r="D284" s="17"/>
      <c r="E284" s="17"/>
      <c r="F284" s="17"/>
      <c r="G284" s="17"/>
      <c r="H284" s="17"/>
      <c r="I284" s="17"/>
      <c r="J284" s="17"/>
      <c r="K284" s="17"/>
      <c r="L284" s="17"/>
      <c r="M284" s="657"/>
      <c r="N284" s="17"/>
      <c r="O284" s="17"/>
      <c r="P284" s="17"/>
      <c r="Q284" s="17"/>
      <c r="R284" s="17"/>
      <c r="S284" s="17"/>
      <c r="T284" s="17"/>
      <c r="U284" s="17"/>
    </row>
    <row r="285">
      <c r="A285" s="17"/>
      <c r="B285" s="17"/>
      <c r="C285" s="17"/>
      <c r="D285" s="17"/>
      <c r="E285" s="17"/>
      <c r="F285" s="17"/>
      <c r="G285" s="17"/>
      <c r="H285" s="17"/>
      <c r="I285" s="17"/>
      <c r="J285" s="17"/>
      <c r="K285" s="17"/>
      <c r="L285" s="17"/>
      <c r="M285" s="656"/>
      <c r="N285" s="17"/>
      <c r="O285" s="17"/>
      <c r="P285" s="17"/>
      <c r="Q285" s="17"/>
      <c r="R285" s="17"/>
      <c r="S285" s="17"/>
      <c r="T285" s="17"/>
      <c r="U285" s="17"/>
    </row>
    <row r="286">
      <c r="A286" s="17"/>
      <c r="B286" s="17"/>
      <c r="C286" s="17"/>
      <c r="D286" s="17"/>
      <c r="E286" s="17"/>
      <c r="F286" s="17"/>
      <c r="G286" s="17"/>
      <c r="H286" s="17"/>
      <c r="I286" s="17"/>
      <c r="J286" s="17"/>
      <c r="K286" s="17"/>
      <c r="L286" s="17"/>
      <c r="M286" s="17"/>
      <c r="N286" s="17"/>
      <c r="O286" s="17"/>
      <c r="P286" s="17"/>
      <c r="Q286" s="17"/>
      <c r="R286" s="17"/>
      <c r="S286" s="17"/>
      <c r="T286" s="17"/>
      <c r="U286" s="17"/>
    </row>
    <row r="287">
      <c r="A287" s="17"/>
      <c r="B287" s="17"/>
      <c r="C287" s="17"/>
      <c r="D287" s="17"/>
      <c r="E287" s="17"/>
      <c r="F287" s="17"/>
      <c r="G287" s="17"/>
      <c r="H287" s="17"/>
      <c r="I287" s="17"/>
      <c r="J287" s="17"/>
      <c r="K287" s="17"/>
      <c r="L287" s="17"/>
      <c r="M287" s="17"/>
      <c r="N287" s="17"/>
      <c r="O287" s="17"/>
      <c r="P287" s="17"/>
      <c r="Q287" s="17"/>
      <c r="R287" s="17"/>
      <c r="S287" s="17"/>
      <c r="T287" s="17"/>
      <c r="U287" s="17"/>
    </row>
    <row r="288">
      <c r="A288" s="17"/>
      <c r="B288" s="17"/>
      <c r="C288" s="17"/>
      <c r="D288" s="17"/>
      <c r="E288" s="17"/>
      <c r="F288" s="17"/>
      <c r="G288" s="17"/>
      <c r="H288" s="17"/>
      <c r="I288" s="17"/>
      <c r="J288" s="17"/>
      <c r="K288" s="17"/>
      <c r="L288" s="17"/>
      <c r="M288" s="17"/>
      <c r="N288" s="17"/>
      <c r="O288" s="17"/>
      <c r="P288" s="17"/>
      <c r="Q288" s="17"/>
      <c r="R288" s="17"/>
      <c r="S288" s="17"/>
      <c r="T288" s="17"/>
      <c r="U288" s="17"/>
    </row>
    <row r="289">
      <c r="A289" s="17"/>
      <c r="B289" s="17"/>
      <c r="C289" s="17"/>
      <c r="D289" s="17"/>
      <c r="E289" s="17"/>
      <c r="F289" s="17"/>
      <c r="G289" s="17"/>
      <c r="H289" s="17"/>
      <c r="I289" s="17"/>
      <c r="J289" s="17"/>
      <c r="K289" s="17"/>
      <c r="L289" s="17"/>
      <c r="M289" s="17"/>
      <c r="N289" s="17"/>
      <c r="O289" s="17"/>
      <c r="P289" s="17"/>
      <c r="Q289" s="17"/>
      <c r="R289" s="17"/>
      <c r="S289" s="17"/>
      <c r="T289" s="17"/>
      <c r="U289" s="17"/>
    </row>
    <row r="290">
      <c r="A290" s="17"/>
      <c r="B290" s="17"/>
      <c r="C290" s="17"/>
      <c r="D290" s="17"/>
      <c r="E290" s="17"/>
      <c r="F290" s="17"/>
      <c r="G290" s="17"/>
      <c r="H290" s="17"/>
      <c r="I290" s="17"/>
      <c r="J290" s="17"/>
      <c r="K290" s="17"/>
      <c r="L290" s="17"/>
      <c r="M290" s="17"/>
      <c r="N290" s="17"/>
      <c r="O290" s="17"/>
      <c r="P290" s="17"/>
      <c r="Q290" s="17"/>
      <c r="R290" s="17"/>
      <c r="S290" s="17"/>
      <c r="T290" s="17"/>
      <c r="U290" s="17"/>
    </row>
    <row r="291">
      <c r="A291" s="17"/>
      <c r="B291" s="17"/>
      <c r="C291" s="17"/>
      <c r="D291" s="17"/>
      <c r="E291" s="17"/>
      <c r="F291" s="17"/>
      <c r="G291" s="17"/>
      <c r="H291" s="17"/>
      <c r="I291" s="17"/>
      <c r="J291" s="17"/>
      <c r="K291" s="17"/>
      <c r="L291" s="17"/>
      <c r="M291" s="17"/>
      <c r="N291" s="17"/>
      <c r="O291" s="17"/>
      <c r="P291" s="17"/>
      <c r="Q291" s="17"/>
      <c r="R291" s="17"/>
      <c r="S291" s="17"/>
      <c r="T291" s="17"/>
      <c r="U291" s="17"/>
    </row>
    <row r="292">
      <c r="A292" s="17"/>
      <c r="B292" s="17"/>
      <c r="C292" s="17"/>
      <c r="D292" s="17"/>
      <c r="E292" s="17"/>
      <c r="F292" s="17"/>
      <c r="G292" s="17"/>
      <c r="H292" s="17"/>
      <c r="I292" s="17"/>
      <c r="J292" s="17"/>
      <c r="K292" s="17"/>
      <c r="L292" s="17"/>
      <c r="M292" s="17"/>
      <c r="N292" s="17"/>
      <c r="O292" s="17"/>
      <c r="P292" s="17"/>
      <c r="Q292" s="17"/>
      <c r="R292" s="17"/>
      <c r="S292" s="17"/>
      <c r="T292" s="17"/>
      <c r="U292" s="17"/>
    </row>
    <row r="293">
      <c r="A293" s="17"/>
      <c r="B293" s="17"/>
      <c r="C293" s="17"/>
      <c r="D293" s="17"/>
      <c r="E293" s="17"/>
      <c r="F293" s="17"/>
      <c r="G293" s="17"/>
      <c r="H293" s="17"/>
      <c r="I293" s="17"/>
      <c r="J293" s="17"/>
      <c r="K293" s="17"/>
      <c r="L293" s="17"/>
      <c r="M293" s="17"/>
      <c r="N293" s="17"/>
      <c r="O293" s="17"/>
      <c r="P293" s="17"/>
      <c r="Q293" s="17"/>
      <c r="R293" s="17"/>
      <c r="S293" s="17"/>
      <c r="T293" s="17"/>
      <c r="U293" s="17"/>
    </row>
    <row r="294">
      <c r="A294" s="17"/>
      <c r="B294" s="17"/>
      <c r="C294" s="17"/>
      <c r="D294" s="17"/>
      <c r="E294" s="17"/>
      <c r="F294" s="17"/>
      <c r="G294" s="17"/>
      <c r="H294" s="17"/>
      <c r="I294" s="17"/>
      <c r="J294" s="17"/>
      <c r="K294" s="17"/>
      <c r="L294" s="17"/>
      <c r="M294" s="17"/>
      <c r="N294" s="17"/>
      <c r="O294" s="17"/>
      <c r="P294" s="17"/>
      <c r="Q294" s="17"/>
      <c r="R294" s="17"/>
      <c r="S294" s="17"/>
      <c r="T294" s="17"/>
      <c r="U294" s="17"/>
    </row>
    <row r="295">
      <c r="A295" s="17"/>
      <c r="B295" s="17"/>
      <c r="C295" s="17"/>
      <c r="D295" s="17"/>
      <c r="E295" s="17"/>
      <c r="F295" s="17"/>
      <c r="G295" s="17"/>
      <c r="H295" s="17"/>
      <c r="I295" s="17"/>
      <c r="J295" s="17"/>
      <c r="K295" s="17"/>
      <c r="L295" s="17"/>
      <c r="M295" s="17"/>
      <c r="N295" s="17"/>
      <c r="O295" s="17"/>
      <c r="P295" s="17"/>
      <c r="Q295" s="17"/>
      <c r="R295" s="17"/>
      <c r="S295" s="17"/>
      <c r="T295" s="17"/>
      <c r="U295" s="17"/>
    </row>
    <row r="296">
      <c r="A296" s="17"/>
      <c r="B296" s="17"/>
      <c r="C296" s="17"/>
      <c r="D296" s="17"/>
      <c r="E296" s="17"/>
      <c r="F296" s="17"/>
      <c r="G296" s="17"/>
      <c r="H296" s="17"/>
      <c r="I296" s="17"/>
      <c r="J296" s="17"/>
      <c r="K296" s="17"/>
      <c r="L296" s="17"/>
      <c r="M296" s="17"/>
      <c r="N296" s="17"/>
      <c r="O296" s="17"/>
      <c r="P296" s="17"/>
      <c r="Q296" s="17"/>
      <c r="R296" s="17"/>
      <c r="S296" s="17"/>
      <c r="T296" s="17"/>
      <c r="U296" s="17"/>
    </row>
    <row r="297">
      <c r="A297" s="17"/>
      <c r="B297" s="17"/>
      <c r="C297" s="17"/>
      <c r="D297" s="17"/>
      <c r="E297" s="17"/>
      <c r="F297" s="17"/>
      <c r="G297" s="17"/>
      <c r="H297" s="17"/>
      <c r="I297" s="17"/>
      <c r="J297" s="17"/>
      <c r="K297" s="17"/>
      <c r="L297" s="17"/>
      <c r="M297" s="17"/>
      <c r="N297" s="17"/>
      <c r="O297" s="17"/>
      <c r="P297" s="17"/>
      <c r="Q297" s="17"/>
      <c r="R297" s="17"/>
      <c r="S297" s="17"/>
      <c r="T297" s="17"/>
      <c r="U297" s="17"/>
    </row>
    <row r="298">
      <c r="A298" s="17"/>
      <c r="B298" s="17"/>
      <c r="C298" s="17"/>
      <c r="D298" s="17"/>
      <c r="E298" s="17"/>
      <c r="F298" s="17"/>
      <c r="G298" s="17"/>
      <c r="H298" s="17"/>
      <c r="I298" s="17"/>
      <c r="J298" s="17"/>
      <c r="K298" s="17"/>
      <c r="L298" s="17"/>
      <c r="M298" s="17"/>
      <c r="N298" s="17"/>
      <c r="O298" s="17"/>
      <c r="P298" s="17"/>
      <c r="Q298" s="17"/>
      <c r="R298" s="17"/>
      <c r="S298" s="17"/>
      <c r="T298" s="17"/>
      <c r="U298" s="17"/>
    </row>
    <row r="299">
      <c r="A299" s="17"/>
      <c r="B299" s="17"/>
      <c r="C299" s="17"/>
      <c r="D299" s="17"/>
      <c r="E299" s="17"/>
      <c r="F299" s="17"/>
      <c r="G299" s="17"/>
      <c r="H299" s="17"/>
      <c r="I299" s="17"/>
      <c r="J299" s="17"/>
      <c r="K299" s="17"/>
      <c r="L299" s="17"/>
      <c r="M299" s="17"/>
      <c r="N299" s="17"/>
      <c r="O299" s="17"/>
      <c r="P299" s="17"/>
      <c r="Q299" s="17"/>
      <c r="R299" s="17"/>
      <c r="S299" s="17"/>
      <c r="T299" s="17"/>
      <c r="U299" s="17"/>
    </row>
    <row r="300">
      <c r="A300" s="17"/>
      <c r="B300" s="17"/>
      <c r="C300" s="17"/>
      <c r="D300" s="17"/>
      <c r="E300" s="17"/>
      <c r="F300" s="17"/>
      <c r="G300" s="17"/>
      <c r="H300" s="17"/>
      <c r="I300" s="17"/>
      <c r="J300" s="17"/>
      <c r="K300" s="17"/>
      <c r="L300" s="17"/>
      <c r="M300" s="17"/>
      <c r="N300" s="17"/>
      <c r="O300" s="17"/>
      <c r="P300" s="17"/>
      <c r="Q300" s="17"/>
      <c r="R300" s="17"/>
      <c r="S300" s="17"/>
      <c r="T300" s="17"/>
      <c r="U300" s="17"/>
    </row>
    <row r="301">
      <c r="A301" s="17"/>
      <c r="B301" s="17"/>
      <c r="C301" s="17"/>
      <c r="D301" s="17"/>
      <c r="E301" s="17"/>
      <c r="F301" s="17"/>
      <c r="G301" s="17"/>
      <c r="H301" s="17"/>
      <c r="I301" s="17"/>
      <c r="J301" s="17"/>
      <c r="K301" s="17"/>
      <c r="L301" s="17"/>
      <c r="M301" s="17"/>
      <c r="N301" s="17"/>
      <c r="O301" s="17"/>
      <c r="P301" s="17"/>
      <c r="Q301" s="17"/>
      <c r="R301" s="17"/>
      <c r="S301" s="17"/>
      <c r="T301" s="17"/>
      <c r="U301" s="17"/>
    </row>
    <row r="302">
      <c r="A302" s="17"/>
      <c r="B302" s="17"/>
      <c r="C302" s="17"/>
      <c r="D302" s="17"/>
      <c r="E302" s="17"/>
      <c r="F302" s="17"/>
      <c r="G302" s="17"/>
      <c r="H302" s="17"/>
      <c r="I302" s="17"/>
      <c r="J302" s="17"/>
      <c r="K302" s="17"/>
      <c r="L302" s="17"/>
      <c r="M302" s="17"/>
      <c r="N302" s="17"/>
      <c r="O302" s="17"/>
      <c r="P302" s="17"/>
      <c r="Q302" s="17"/>
      <c r="R302" s="17"/>
      <c r="S302" s="17"/>
      <c r="T302" s="17"/>
      <c r="U302" s="17"/>
    </row>
    <row r="303">
      <c r="A303" s="17"/>
      <c r="B303" s="17"/>
      <c r="C303" s="17"/>
      <c r="D303" s="17"/>
      <c r="E303" s="17"/>
      <c r="F303" s="17"/>
      <c r="G303" s="17"/>
      <c r="H303" s="17"/>
      <c r="I303" s="17"/>
      <c r="J303" s="17"/>
      <c r="K303" s="17"/>
      <c r="L303" s="17"/>
      <c r="M303" s="17"/>
      <c r="N303" s="17"/>
      <c r="O303" s="17"/>
      <c r="P303" s="17"/>
      <c r="Q303" s="17"/>
      <c r="R303" s="17"/>
      <c r="S303" s="17"/>
      <c r="T303" s="17"/>
      <c r="U303" s="17"/>
    </row>
    <row r="304">
      <c r="A304" s="17"/>
      <c r="B304" s="17"/>
      <c r="C304" s="17"/>
      <c r="D304" s="17"/>
      <c r="E304" s="17"/>
      <c r="F304" s="17"/>
      <c r="G304" s="17"/>
      <c r="H304" s="17"/>
      <c r="I304" s="17"/>
      <c r="J304" s="17"/>
      <c r="K304" s="17"/>
      <c r="L304" s="17"/>
      <c r="M304" s="17"/>
      <c r="N304" s="17"/>
      <c r="O304" s="17"/>
      <c r="P304" s="17"/>
      <c r="Q304" s="17"/>
      <c r="R304" s="17"/>
      <c r="S304" s="17"/>
      <c r="T304" s="17"/>
      <c r="U304" s="17"/>
    </row>
    <row r="305">
      <c r="A305" s="17"/>
      <c r="B305" s="17"/>
      <c r="C305" s="17"/>
      <c r="D305" s="17"/>
      <c r="E305" s="17"/>
      <c r="F305" s="17"/>
      <c r="G305" s="17"/>
      <c r="H305" s="17"/>
      <c r="I305" s="17"/>
      <c r="J305" s="17"/>
      <c r="K305" s="17"/>
      <c r="L305" s="17"/>
      <c r="M305" s="17"/>
      <c r="N305" s="17"/>
      <c r="O305" s="17"/>
      <c r="P305" s="17"/>
      <c r="Q305" s="17"/>
      <c r="R305" s="17"/>
      <c r="S305" s="17"/>
      <c r="T305" s="17"/>
      <c r="U305" s="17"/>
    </row>
    <row r="306">
      <c r="A306" s="17"/>
      <c r="B306" s="17"/>
      <c r="C306" s="17"/>
      <c r="D306" s="17"/>
      <c r="E306" s="17"/>
      <c r="F306" s="17"/>
      <c r="G306" s="17"/>
      <c r="H306" s="17"/>
      <c r="I306" s="17"/>
      <c r="J306" s="17"/>
      <c r="K306" s="17"/>
      <c r="L306" s="17"/>
      <c r="M306" s="17"/>
      <c r="N306" s="17"/>
      <c r="O306" s="17"/>
      <c r="P306" s="17"/>
      <c r="Q306" s="17"/>
      <c r="R306" s="17"/>
      <c r="S306" s="17"/>
      <c r="T306" s="17"/>
      <c r="U306" s="17"/>
    </row>
    <row r="307">
      <c r="A307" s="17"/>
      <c r="B307" s="17"/>
      <c r="C307" s="17"/>
      <c r="D307" s="17"/>
      <c r="E307" s="17"/>
      <c r="F307" s="17"/>
      <c r="G307" s="17"/>
      <c r="H307" s="17"/>
      <c r="I307" s="17"/>
      <c r="J307" s="17"/>
      <c r="K307" s="17"/>
      <c r="L307" s="17"/>
      <c r="M307" s="17"/>
      <c r="N307" s="17"/>
      <c r="O307" s="17"/>
      <c r="P307" s="17"/>
      <c r="Q307" s="17"/>
      <c r="R307" s="17"/>
      <c r="S307" s="17"/>
      <c r="T307" s="17"/>
      <c r="U307" s="17"/>
    </row>
    <row r="308">
      <c r="A308" s="17"/>
      <c r="B308" s="17"/>
      <c r="C308" s="17"/>
      <c r="D308" s="17"/>
      <c r="E308" s="17"/>
      <c r="F308" s="17"/>
      <c r="G308" s="17"/>
      <c r="H308" s="17"/>
      <c r="I308" s="17"/>
      <c r="J308" s="17"/>
      <c r="K308" s="17"/>
      <c r="L308" s="17"/>
      <c r="M308" s="17"/>
      <c r="N308" s="17"/>
      <c r="O308" s="17"/>
      <c r="P308" s="17"/>
      <c r="Q308" s="17"/>
      <c r="R308" s="17"/>
      <c r="S308" s="17"/>
      <c r="T308" s="17"/>
      <c r="U308" s="17"/>
    </row>
    <row r="309">
      <c r="A309" s="17"/>
      <c r="B309" s="17"/>
      <c r="C309" s="17"/>
      <c r="D309" s="17"/>
      <c r="E309" s="17"/>
      <c r="F309" s="17"/>
      <c r="G309" s="17"/>
      <c r="H309" s="17"/>
      <c r="I309" s="17"/>
      <c r="J309" s="17"/>
      <c r="K309" s="17"/>
      <c r="L309" s="17"/>
      <c r="M309" s="17"/>
      <c r="N309" s="17"/>
      <c r="O309" s="17"/>
      <c r="P309" s="17"/>
      <c r="Q309" s="17"/>
      <c r="R309" s="17"/>
      <c r="S309" s="17"/>
      <c r="T309" s="17"/>
      <c r="U309" s="17"/>
    </row>
    <row r="310">
      <c r="A310" s="17"/>
      <c r="B310" s="17"/>
      <c r="C310" s="17"/>
      <c r="D310" s="17"/>
      <c r="E310" s="17"/>
      <c r="F310" s="17"/>
      <c r="G310" s="17"/>
      <c r="H310" s="17"/>
      <c r="I310" s="17"/>
      <c r="J310" s="17"/>
      <c r="K310" s="17"/>
      <c r="L310" s="17"/>
      <c r="M310" s="17"/>
      <c r="N310" s="17"/>
      <c r="O310" s="17"/>
      <c r="P310" s="17"/>
      <c r="Q310" s="17"/>
      <c r="R310" s="17"/>
      <c r="S310" s="17"/>
      <c r="T310" s="17"/>
      <c r="U310" s="17"/>
    </row>
    <row r="311">
      <c r="A311" s="17"/>
      <c r="B311" s="17"/>
      <c r="C311" s="17"/>
      <c r="D311" s="17"/>
      <c r="E311" s="17"/>
      <c r="F311" s="17"/>
      <c r="G311" s="17"/>
      <c r="H311" s="17"/>
      <c r="I311" s="17"/>
      <c r="J311" s="17"/>
      <c r="K311" s="17"/>
      <c r="L311" s="17"/>
      <c r="M311" s="17"/>
      <c r="N311" s="17"/>
      <c r="O311" s="17"/>
      <c r="P311" s="17"/>
      <c r="Q311" s="17"/>
      <c r="R311" s="17"/>
      <c r="S311" s="17"/>
      <c r="T311" s="17"/>
      <c r="U311" s="17"/>
    </row>
    <row r="312">
      <c r="A312" s="17"/>
      <c r="B312" s="17"/>
      <c r="C312" s="17"/>
      <c r="D312" s="17"/>
      <c r="E312" s="17"/>
      <c r="F312" s="17"/>
      <c r="G312" s="17"/>
      <c r="H312" s="17"/>
      <c r="I312" s="17"/>
      <c r="J312" s="17"/>
      <c r="K312" s="17"/>
      <c r="L312" s="17"/>
      <c r="M312" s="17"/>
      <c r="N312" s="17"/>
      <c r="O312" s="17"/>
      <c r="P312" s="17"/>
      <c r="Q312" s="17"/>
      <c r="R312" s="17"/>
      <c r="S312" s="17"/>
      <c r="T312" s="17"/>
      <c r="U312" s="17"/>
    </row>
    <row r="313">
      <c r="A313" s="17"/>
      <c r="B313" s="17"/>
      <c r="C313" s="17"/>
      <c r="D313" s="17"/>
      <c r="E313" s="17"/>
      <c r="F313" s="17"/>
      <c r="G313" s="17"/>
      <c r="H313" s="17"/>
      <c r="I313" s="17"/>
      <c r="J313" s="17"/>
      <c r="K313" s="17"/>
      <c r="L313" s="17"/>
      <c r="M313" s="17"/>
      <c r="N313" s="17"/>
      <c r="O313" s="17"/>
      <c r="P313" s="17"/>
      <c r="Q313" s="17"/>
      <c r="R313" s="17"/>
      <c r="S313" s="17"/>
      <c r="T313" s="17"/>
      <c r="U313" s="17"/>
    </row>
    <row r="314">
      <c r="A314" s="17"/>
      <c r="B314" s="17"/>
      <c r="C314" s="17"/>
      <c r="D314" s="17"/>
      <c r="E314" s="17"/>
      <c r="F314" s="17"/>
      <c r="G314" s="17"/>
      <c r="H314" s="17"/>
      <c r="I314" s="17"/>
      <c r="J314" s="17"/>
      <c r="K314" s="17"/>
      <c r="L314" s="17"/>
      <c r="M314" s="17"/>
      <c r="N314" s="17"/>
      <c r="O314" s="17"/>
      <c r="P314" s="17"/>
      <c r="Q314" s="17"/>
      <c r="R314" s="17"/>
      <c r="S314" s="17"/>
      <c r="T314" s="17"/>
      <c r="U314" s="17"/>
    </row>
    <row r="315">
      <c r="A315" s="17"/>
      <c r="B315" s="17"/>
      <c r="C315" s="17"/>
      <c r="D315" s="17"/>
      <c r="E315" s="17"/>
      <c r="F315" s="17"/>
      <c r="G315" s="17"/>
      <c r="H315" s="17"/>
      <c r="I315" s="17"/>
      <c r="J315" s="17"/>
      <c r="K315" s="17"/>
      <c r="L315" s="17"/>
      <c r="M315" s="17"/>
      <c r="N315" s="17"/>
      <c r="O315" s="17"/>
      <c r="P315" s="17"/>
      <c r="Q315" s="17"/>
      <c r="R315" s="17"/>
      <c r="S315" s="17"/>
      <c r="T315" s="17"/>
      <c r="U315" s="17"/>
    </row>
    <row r="316">
      <c r="A316" s="17"/>
      <c r="B316" s="17"/>
      <c r="C316" s="17"/>
      <c r="D316" s="17"/>
      <c r="E316" s="17"/>
      <c r="F316" s="17"/>
      <c r="G316" s="17"/>
      <c r="H316" s="17"/>
      <c r="I316" s="17"/>
      <c r="J316" s="17"/>
      <c r="K316" s="17"/>
      <c r="L316" s="17"/>
      <c r="M316" s="17"/>
      <c r="N316" s="17"/>
      <c r="O316" s="17"/>
      <c r="P316" s="17"/>
      <c r="Q316" s="17"/>
      <c r="R316" s="17"/>
      <c r="S316" s="17"/>
      <c r="T316" s="17"/>
      <c r="U316" s="17"/>
    </row>
    <row r="317">
      <c r="A317" s="17"/>
      <c r="B317" s="17"/>
      <c r="C317" s="17"/>
      <c r="D317" s="17"/>
      <c r="E317" s="17"/>
      <c r="F317" s="17"/>
      <c r="G317" s="17"/>
      <c r="H317" s="17"/>
      <c r="I317" s="17"/>
      <c r="J317" s="17"/>
      <c r="K317" s="17"/>
      <c r="L317" s="17"/>
      <c r="M317" s="17"/>
      <c r="N317" s="17"/>
      <c r="O317" s="17"/>
      <c r="P317" s="17"/>
      <c r="Q317" s="17"/>
      <c r="R317" s="17"/>
      <c r="S317" s="17"/>
      <c r="T317" s="17"/>
      <c r="U317" s="17"/>
    </row>
    <row r="318">
      <c r="A318" s="17"/>
      <c r="B318" s="17"/>
      <c r="C318" s="17"/>
      <c r="D318" s="17"/>
      <c r="E318" s="17"/>
      <c r="F318" s="17"/>
      <c r="G318" s="17"/>
      <c r="H318" s="17"/>
      <c r="I318" s="17"/>
      <c r="J318" s="17"/>
      <c r="K318" s="17"/>
      <c r="L318" s="17"/>
      <c r="M318" s="17"/>
      <c r="N318" s="17"/>
      <c r="O318" s="17"/>
      <c r="P318" s="17"/>
      <c r="Q318" s="17"/>
      <c r="R318" s="17"/>
      <c r="S318" s="17"/>
      <c r="T318" s="17"/>
      <c r="U318" s="17"/>
    </row>
    <row r="319">
      <c r="A319" s="17"/>
      <c r="B319" s="17"/>
      <c r="C319" s="17"/>
      <c r="D319" s="17"/>
      <c r="E319" s="17"/>
      <c r="F319" s="17"/>
      <c r="G319" s="17"/>
      <c r="H319" s="17"/>
      <c r="I319" s="17"/>
      <c r="J319" s="17"/>
      <c r="K319" s="17"/>
      <c r="L319" s="17"/>
      <c r="M319" s="17"/>
      <c r="N319" s="17"/>
      <c r="O319" s="17"/>
      <c r="P319" s="17"/>
      <c r="Q319" s="17"/>
      <c r="R319" s="17"/>
      <c r="S319" s="17"/>
      <c r="T319" s="17"/>
      <c r="U319" s="17"/>
    </row>
    <row r="320">
      <c r="A320" s="17"/>
      <c r="B320" s="17"/>
      <c r="C320" s="17"/>
      <c r="D320" s="17"/>
      <c r="E320" s="17"/>
      <c r="F320" s="17"/>
      <c r="G320" s="17"/>
      <c r="H320" s="17"/>
      <c r="I320" s="17"/>
      <c r="J320" s="17"/>
      <c r="K320" s="17"/>
      <c r="L320" s="17"/>
      <c r="M320" s="17"/>
      <c r="N320" s="17"/>
      <c r="O320" s="17"/>
      <c r="P320" s="17"/>
      <c r="Q320" s="17"/>
      <c r="R320" s="17"/>
      <c r="S320" s="17"/>
      <c r="T320" s="17"/>
      <c r="U320" s="17"/>
    </row>
    <row r="321">
      <c r="A321" s="17"/>
      <c r="B321" s="17"/>
      <c r="C321" s="17"/>
      <c r="D321" s="17"/>
      <c r="E321" s="17"/>
      <c r="F321" s="17"/>
      <c r="G321" s="17"/>
      <c r="H321" s="17"/>
      <c r="I321" s="17"/>
      <c r="J321" s="17"/>
      <c r="K321" s="17"/>
      <c r="L321" s="17"/>
      <c r="M321" s="17"/>
      <c r="N321" s="17"/>
      <c r="O321" s="17"/>
      <c r="P321" s="17"/>
      <c r="Q321" s="17"/>
      <c r="R321" s="17"/>
      <c r="S321" s="17"/>
      <c r="T321" s="17"/>
      <c r="U321" s="17"/>
    </row>
    <row r="322">
      <c r="A322" s="17"/>
      <c r="B322" s="17"/>
      <c r="C322" s="17"/>
      <c r="D322" s="17"/>
      <c r="E322" s="17"/>
      <c r="F322" s="17"/>
      <c r="G322" s="17"/>
      <c r="H322" s="17"/>
      <c r="I322" s="17"/>
      <c r="J322" s="17"/>
      <c r="K322" s="17"/>
      <c r="L322" s="17"/>
      <c r="M322" s="17"/>
      <c r="N322" s="17"/>
      <c r="O322" s="17"/>
      <c r="P322" s="17"/>
      <c r="Q322" s="17"/>
      <c r="R322" s="17"/>
      <c r="S322" s="17"/>
      <c r="T322" s="17"/>
      <c r="U322" s="17"/>
    </row>
    <row r="323">
      <c r="A323" s="17"/>
      <c r="B323" s="17"/>
      <c r="C323" s="17"/>
      <c r="D323" s="17"/>
      <c r="E323" s="17"/>
      <c r="F323" s="17"/>
      <c r="G323" s="17"/>
      <c r="H323" s="17"/>
      <c r="I323" s="17"/>
      <c r="J323" s="17"/>
      <c r="K323" s="17"/>
      <c r="L323" s="17"/>
      <c r="M323" s="17"/>
      <c r="N323" s="17"/>
      <c r="O323" s="17"/>
      <c r="P323" s="17"/>
      <c r="Q323" s="17"/>
      <c r="R323" s="17"/>
      <c r="S323" s="17"/>
      <c r="T323" s="17"/>
      <c r="U323" s="17"/>
    </row>
    <row r="324">
      <c r="A324" s="17"/>
      <c r="B324" s="17"/>
      <c r="C324" s="17"/>
      <c r="D324" s="17"/>
      <c r="E324" s="17"/>
      <c r="F324" s="17"/>
      <c r="G324" s="17"/>
      <c r="H324" s="17"/>
      <c r="I324" s="17"/>
      <c r="J324" s="17"/>
      <c r="K324" s="17"/>
      <c r="L324" s="17"/>
      <c r="M324" s="17"/>
      <c r="N324" s="17"/>
      <c r="O324" s="17"/>
      <c r="P324" s="17"/>
      <c r="Q324" s="17"/>
      <c r="R324" s="17"/>
      <c r="S324" s="17"/>
      <c r="T324" s="17"/>
      <c r="U324" s="17"/>
    </row>
    <row r="325">
      <c r="A325" s="17"/>
      <c r="B325" s="17"/>
      <c r="C325" s="17"/>
      <c r="D325" s="17"/>
      <c r="E325" s="17"/>
      <c r="F325" s="17"/>
      <c r="G325" s="17"/>
      <c r="H325" s="17"/>
      <c r="I325" s="17"/>
      <c r="J325" s="17"/>
      <c r="K325" s="17"/>
      <c r="L325" s="17"/>
      <c r="M325" s="17"/>
      <c r="N325" s="17"/>
      <c r="O325" s="17"/>
      <c r="P325" s="17"/>
      <c r="Q325" s="17"/>
      <c r="R325" s="17"/>
      <c r="S325" s="17"/>
      <c r="T325" s="17"/>
      <c r="U325" s="17"/>
    </row>
    <row r="326">
      <c r="A326" s="17"/>
      <c r="B326" s="17"/>
      <c r="C326" s="17"/>
      <c r="D326" s="17"/>
      <c r="E326" s="17"/>
      <c r="F326" s="17"/>
      <c r="G326" s="17"/>
      <c r="H326" s="17"/>
      <c r="I326" s="17"/>
      <c r="J326" s="17"/>
      <c r="K326" s="17"/>
      <c r="L326" s="17"/>
      <c r="M326" s="17"/>
      <c r="N326" s="17"/>
      <c r="O326" s="17"/>
      <c r="P326" s="17"/>
      <c r="Q326" s="17"/>
      <c r="R326" s="17"/>
      <c r="S326" s="17"/>
      <c r="T326" s="17"/>
      <c r="U326" s="17"/>
    </row>
    <row r="327">
      <c r="A327" s="17"/>
      <c r="B327" s="17"/>
      <c r="C327" s="17"/>
      <c r="D327" s="17"/>
      <c r="E327" s="17"/>
      <c r="F327" s="17"/>
      <c r="G327" s="17"/>
      <c r="H327" s="17"/>
      <c r="I327" s="17"/>
      <c r="J327" s="17"/>
      <c r="K327" s="17"/>
      <c r="L327" s="17"/>
      <c r="M327" s="17"/>
      <c r="N327" s="17"/>
      <c r="O327" s="17"/>
      <c r="P327" s="17"/>
      <c r="Q327" s="17"/>
      <c r="R327" s="17"/>
      <c r="S327" s="17"/>
      <c r="T327" s="17"/>
      <c r="U327" s="17"/>
    </row>
    <row r="328">
      <c r="A328" s="17"/>
      <c r="B328" s="17"/>
      <c r="C328" s="17"/>
      <c r="D328" s="17"/>
      <c r="E328" s="17"/>
      <c r="F328" s="17"/>
      <c r="G328" s="17"/>
      <c r="H328" s="17"/>
      <c r="I328" s="17"/>
      <c r="J328" s="17"/>
      <c r="K328" s="17"/>
      <c r="L328" s="17"/>
      <c r="M328" s="17"/>
      <c r="N328" s="17"/>
      <c r="O328" s="17"/>
      <c r="P328" s="17"/>
      <c r="Q328" s="17"/>
      <c r="R328" s="17"/>
      <c r="S328" s="17"/>
      <c r="T328" s="17"/>
      <c r="U328" s="17"/>
    </row>
    <row r="329">
      <c r="A329" s="17"/>
      <c r="B329" s="17"/>
      <c r="C329" s="17"/>
      <c r="D329" s="17"/>
      <c r="E329" s="17"/>
      <c r="F329" s="17"/>
      <c r="G329" s="17"/>
      <c r="H329" s="17"/>
      <c r="I329" s="17"/>
      <c r="J329" s="17"/>
      <c r="K329" s="17"/>
      <c r="L329" s="17"/>
      <c r="M329" s="17"/>
      <c r="N329" s="17"/>
      <c r="O329" s="17"/>
      <c r="P329" s="17"/>
      <c r="Q329" s="17"/>
      <c r="R329" s="17"/>
      <c r="S329" s="17"/>
      <c r="T329" s="17"/>
      <c r="U329" s="17"/>
    </row>
    <row r="330">
      <c r="A330" s="17"/>
      <c r="B330" s="17"/>
      <c r="C330" s="17"/>
      <c r="D330" s="17"/>
      <c r="E330" s="17"/>
      <c r="F330" s="17"/>
      <c r="G330" s="17"/>
      <c r="H330" s="17"/>
      <c r="I330" s="17"/>
      <c r="J330" s="17"/>
      <c r="K330" s="17"/>
      <c r="L330" s="17"/>
      <c r="M330" s="17"/>
      <c r="N330" s="17"/>
      <c r="O330" s="17"/>
      <c r="P330" s="17"/>
      <c r="Q330" s="17"/>
      <c r="R330" s="17"/>
      <c r="S330" s="17"/>
      <c r="T330" s="17"/>
      <c r="U330" s="17"/>
    </row>
    <row r="331">
      <c r="A331" s="17"/>
      <c r="B331" s="17"/>
      <c r="C331" s="17"/>
      <c r="D331" s="17"/>
      <c r="E331" s="17"/>
      <c r="F331" s="17"/>
      <c r="G331" s="17"/>
      <c r="H331" s="17"/>
      <c r="I331" s="17"/>
      <c r="J331" s="17"/>
      <c r="K331" s="17"/>
      <c r="L331" s="17"/>
      <c r="M331" s="17"/>
      <c r="N331" s="17"/>
      <c r="O331" s="17"/>
      <c r="P331" s="17"/>
      <c r="Q331" s="17"/>
      <c r="R331" s="17"/>
      <c r="S331" s="17"/>
      <c r="T331" s="17"/>
      <c r="U331" s="17"/>
    </row>
    <row r="332">
      <c r="A332" s="17"/>
      <c r="B332" s="17"/>
      <c r="C332" s="17"/>
      <c r="D332" s="17"/>
      <c r="E332" s="17"/>
      <c r="F332" s="17"/>
      <c r="G332" s="17"/>
      <c r="H332" s="17"/>
      <c r="I332" s="17"/>
      <c r="J332" s="17"/>
      <c r="K332" s="17"/>
      <c r="L332" s="17"/>
      <c r="M332" s="17"/>
      <c r="N332" s="17"/>
      <c r="O332" s="17"/>
      <c r="P332" s="17"/>
      <c r="Q332" s="17"/>
      <c r="R332" s="17"/>
      <c r="S332" s="17"/>
      <c r="T332" s="17"/>
      <c r="U332" s="17"/>
    </row>
    <row r="333">
      <c r="A333" s="17"/>
      <c r="B333" s="17"/>
      <c r="C333" s="17"/>
      <c r="D333" s="17"/>
      <c r="E333" s="17"/>
      <c r="F333" s="17"/>
      <c r="G333" s="17"/>
      <c r="H333" s="17"/>
      <c r="I333" s="17"/>
      <c r="J333" s="17"/>
      <c r="K333" s="17"/>
      <c r="L333" s="17"/>
      <c r="M333" s="17"/>
      <c r="N333" s="17"/>
      <c r="O333" s="17"/>
      <c r="P333" s="17"/>
      <c r="Q333" s="17"/>
      <c r="R333" s="17"/>
      <c r="S333" s="17"/>
      <c r="T333" s="17"/>
      <c r="U333" s="17"/>
    </row>
    <row r="334">
      <c r="A334" s="17"/>
      <c r="B334" s="17"/>
      <c r="C334" s="17"/>
      <c r="D334" s="17"/>
      <c r="E334" s="17"/>
      <c r="F334" s="17"/>
      <c r="G334" s="17"/>
      <c r="H334" s="17"/>
      <c r="I334" s="17"/>
      <c r="J334" s="17"/>
      <c r="K334" s="17"/>
      <c r="L334" s="17"/>
      <c r="M334" s="17"/>
      <c r="N334" s="17"/>
      <c r="O334" s="17"/>
      <c r="P334" s="17"/>
      <c r="Q334" s="17"/>
      <c r="R334" s="17"/>
      <c r="S334" s="17"/>
      <c r="T334" s="17"/>
      <c r="U334" s="17"/>
    </row>
    <row r="335">
      <c r="A335" s="17"/>
      <c r="B335" s="17"/>
      <c r="C335" s="17"/>
      <c r="D335" s="17"/>
      <c r="E335" s="17"/>
      <c r="F335" s="17"/>
      <c r="G335" s="17"/>
      <c r="H335" s="17"/>
      <c r="I335" s="17"/>
      <c r="J335" s="17"/>
      <c r="K335" s="17"/>
      <c r="L335" s="17"/>
      <c r="M335" s="17"/>
      <c r="N335" s="17"/>
      <c r="O335" s="17"/>
      <c r="P335" s="17"/>
      <c r="Q335" s="17"/>
      <c r="R335" s="17"/>
      <c r="S335" s="17"/>
      <c r="T335" s="17"/>
      <c r="U335" s="17"/>
    </row>
    <row r="336">
      <c r="A336" s="17"/>
      <c r="B336" s="17"/>
      <c r="C336" s="17"/>
      <c r="D336" s="17"/>
      <c r="E336" s="17"/>
      <c r="F336" s="17"/>
      <c r="G336" s="17"/>
      <c r="H336" s="17"/>
      <c r="I336" s="17"/>
      <c r="J336" s="17"/>
      <c r="K336" s="17"/>
      <c r="L336" s="17"/>
      <c r="M336" s="17"/>
      <c r="N336" s="17"/>
      <c r="O336" s="17"/>
      <c r="P336" s="17"/>
      <c r="Q336" s="17"/>
      <c r="R336" s="17"/>
      <c r="S336" s="17"/>
      <c r="T336" s="17"/>
      <c r="U336" s="17"/>
    </row>
    <row r="337">
      <c r="A337" s="17"/>
      <c r="B337" s="17"/>
      <c r="C337" s="17"/>
      <c r="D337" s="17"/>
      <c r="E337" s="17"/>
      <c r="F337" s="17"/>
      <c r="G337" s="17"/>
      <c r="H337" s="17"/>
      <c r="I337" s="17"/>
      <c r="J337" s="17"/>
      <c r="K337" s="17"/>
      <c r="L337" s="17"/>
      <c r="M337" s="17"/>
      <c r="N337" s="17"/>
      <c r="O337" s="17"/>
      <c r="P337" s="17"/>
      <c r="Q337" s="17"/>
      <c r="R337" s="17"/>
      <c r="S337" s="17"/>
      <c r="T337" s="17"/>
      <c r="U337" s="17"/>
    </row>
    <row r="338">
      <c r="A338" s="17"/>
      <c r="B338" s="17"/>
      <c r="C338" s="17"/>
      <c r="D338" s="17"/>
      <c r="E338" s="17"/>
      <c r="F338" s="17"/>
      <c r="G338" s="17"/>
      <c r="H338" s="17"/>
      <c r="I338" s="17"/>
      <c r="J338" s="17"/>
      <c r="K338" s="17"/>
      <c r="L338" s="17"/>
      <c r="M338" s="17"/>
      <c r="N338" s="17"/>
      <c r="O338" s="17"/>
      <c r="P338" s="17"/>
      <c r="Q338" s="17"/>
      <c r="R338" s="17"/>
      <c r="S338" s="17"/>
      <c r="T338" s="17"/>
      <c r="U338" s="17"/>
    </row>
    <row r="339">
      <c r="A339" s="17"/>
      <c r="B339" s="17"/>
      <c r="C339" s="17"/>
      <c r="D339" s="17"/>
      <c r="E339" s="17"/>
      <c r="F339" s="17"/>
      <c r="G339" s="17"/>
      <c r="H339" s="17"/>
      <c r="I339" s="17"/>
      <c r="J339" s="17"/>
      <c r="K339" s="17"/>
      <c r="L339" s="17"/>
      <c r="M339" s="17"/>
      <c r="N339" s="17"/>
      <c r="O339" s="17"/>
      <c r="P339" s="17"/>
      <c r="Q339" s="17"/>
      <c r="R339" s="17"/>
      <c r="S339" s="17"/>
      <c r="T339" s="17"/>
      <c r="U339" s="17"/>
    </row>
    <row r="340">
      <c r="A340" s="17"/>
      <c r="B340" s="17"/>
      <c r="C340" s="17"/>
      <c r="D340" s="17"/>
      <c r="E340" s="17"/>
      <c r="F340" s="17"/>
      <c r="G340" s="17"/>
      <c r="H340" s="17"/>
      <c r="I340" s="17"/>
      <c r="J340" s="17"/>
      <c r="K340" s="17"/>
      <c r="L340" s="17"/>
      <c r="M340" s="17"/>
      <c r="N340" s="17"/>
      <c r="O340" s="17"/>
      <c r="P340" s="17"/>
      <c r="Q340" s="17"/>
      <c r="R340" s="17"/>
      <c r="S340" s="17"/>
      <c r="T340" s="17"/>
      <c r="U340" s="17"/>
    </row>
    <row r="341">
      <c r="A341" s="17"/>
      <c r="B341" s="17"/>
      <c r="C341" s="17"/>
      <c r="D341" s="17"/>
      <c r="E341" s="17"/>
      <c r="F341" s="17"/>
      <c r="G341" s="17"/>
      <c r="H341" s="17"/>
      <c r="I341" s="17"/>
      <c r="J341" s="17"/>
      <c r="K341" s="17"/>
      <c r="L341" s="17"/>
      <c r="M341" s="17"/>
      <c r="N341" s="17"/>
      <c r="O341" s="17"/>
      <c r="P341" s="17"/>
      <c r="Q341" s="17"/>
      <c r="R341" s="17"/>
      <c r="S341" s="17"/>
      <c r="T341" s="17"/>
      <c r="U341" s="17"/>
    </row>
    <row r="342">
      <c r="A342" s="17"/>
      <c r="B342" s="17"/>
      <c r="C342" s="17"/>
      <c r="D342" s="17"/>
      <c r="E342" s="17"/>
      <c r="F342" s="17"/>
      <c r="G342" s="17"/>
      <c r="H342" s="17"/>
      <c r="I342" s="17"/>
      <c r="J342" s="17"/>
      <c r="K342" s="17"/>
      <c r="L342" s="17"/>
      <c r="M342" s="17"/>
      <c r="N342" s="17"/>
      <c r="O342" s="17"/>
      <c r="P342" s="17"/>
      <c r="Q342" s="17"/>
      <c r="R342" s="17"/>
      <c r="S342" s="17"/>
      <c r="T342" s="17"/>
      <c r="U342" s="17"/>
    </row>
    <row r="343">
      <c r="A343" s="17"/>
      <c r="B343" s="17"/>
      <c r="C343" s="17"/>
      <c r="D343" s="17"/>
      <c r="E343" s="17"/>
      <c r="F343" s="17"/>
      <c r="G343" s="17"/>
      <c r="H343" s="17"/>
      <c r="I343" s="17"/>
      <c r="J343" s="17"/>
      <c r="K343" s="17"/>
      <c r="L343" s="17"/>
      <c r="M343" s="17"/>
      <c r="N343" s="17"/>
      <c r="O343" s="17"/>
      <c r="P343" s="17"/>
      <c r="Q343" s="17"/>
      <c r="R343" s="17"/>
      <c r="S343" s="17"/>
      <c r="T343" s="17"/>
      <c r="U343" s="17"/>
    </row>
    <row r="344">
      <c r="A344" s="17"/>
      <c r="B344" s="17"/>
      <c r="C344" s="17"/>
      <c r="D344" s="17"/>
      <c r="E344" s="17"/>
      <c r="F344" s="17"/>
      <c r="G344" s="17"/>
      <c r="H344" s="17"/>
      <c r="I344" s="17"/>
      <c r="J344" s="17"/>
      <c r="K344" s="17"/>
      <c r="L344" s="17"/>
      <c r="M344" s="17"/>
      <c r="N344" s="17"/>
      <c r="O344" s="17"/>
      <c r="P344" s="17"/>
      <c r="Q344" s="17"/>
      <c r="R344" s="17"/>
      <c r="S344" s="17"/>
      <c r="T344" s="17"/>
      <c r="U344" s="17"/>
    </row>
    <row r="345">
      <c r="A345" s="17"/>
      <c r="B345" s="17"/>
      <c r="C345" s="17"/>
      <c r="D345" s="17"/>
      <c r="E345" s="17"/>
      <c r="F345" s="17"/>
      <c r="G345" s="17"/>
      <c r="H345" s="17"/>
      <c r="I345" s="17"/>
      <c r="J345" s="17"/>
      <c r="K345" s="17"/>
      <c r="L345" s="17"/>
      <c r="M345" s="17"/>
      <c r="N345" s="17"/>
      <c r="O345" s="17"/>
      <c r="P345" s="17"/>
      <c r="Q345" s="17"/>
      <c r="R345" s="17"/>
      <c r="S345" s="17"/>
      <c r="T345" s="17"/>
      <c r="U345" s="17"/>
    </row>
    <row r="346">
      <c r="A346" s="17"/>
      <c r="B346" s="17"/>
      <c r="C346" s="17"/>
      <c r="D346" s="17"/>
      <c r="E346" s="17"/>
      <c r="F346" s="17"/>
      <c r="G346" s="17"/>
      <c r="H346" s="17"/>
      <c r="I346" s="17"/>
      <c r="J346" s="17"/>
      <c r="K346" s="17"/>
      <c r="L346" s="17"/>
      <c r="M346" s="17"/>
      <c r="N346" s="17"/>
      <c r="O346" s="17"/>
      <c r="P346" s="17"/>
      <c r="Q346" s="17"/>
      <c r="R346" s="17"/>
      <c r="S346" s="17"/>
      <c r="T346" s="17"/>
      <c r="U346" s="17"/>
    </row>
    <row r="347">
      <c r="A347" s="17"/>
      <c r="B347" s="17"/>
      <c r="C347" s="17"/>
      <c r="D347" s="17"/>
      <c r="E347" s="17"/>
      <c r="F347" s="17"/>
      <c r="G347" s="17"/>
      <c r="H347" s="17"/>
      <c r="I347" s="17"/>
      <c r="J347" s="17"/>
      <c r="K347" s="17"/>
      <c r="L347" s="17"/>
      <c r="M347" s="17"/>
      <c r="N347" s="17"/>
      <c r="O347" s="17"/>
      <c r="P347" s="17"/>
      <c r="Q347" s="17"/>
      <c r="R347" s="17"/>
      <c r="S347" s="17"/>
      <c r="T347" s="17"/>
      <c r="U347" s="17"/>
    </row>
    <row r="348">
      <c r="A348" s="17"/>
      <c r="B348" s="17"/>
      <c r="C348" s="17"/>
      <c r="D348" s="17"/>
      <c r="E348" s="17"/>
      <c r="F348" s="17"/>
      <c r="G348" s="17"/>
      <c r="H348" s="17"/>
      <c r="I348" s="17"/>
      <c r="J348" s="17"/>
      <c r="K348" s="17"/>
      <c r="L348" s="17"/>
      <c r="M348" s="17"/>
      <c r="N348" s="17"/>
      <c r="O348" s="17"/>
      <c r="P348" s="17"/>
      <c r="Q348" s="17"/>
      <c r="R348" s="17"/>
      <c r="S348" s="17"/>
      <c r="T348" s="17"/>
      <c r="U348" s="17"/>
    </row>
    <row r="349">
      <c r="A349" s="17"/>
      <c r="B349" s="17"/>
      <c r="C349" s="17"/>
      <c r="D349" s="17"/>
      <c r="E349" s="17"/>
      <c r="F349" s="17"/>
      <c r="G349" s="17"/>
      <c r="H349" s="17"/>
      <c r="I349" s="17"/>
      <c r="J349" s="17"/>
      <c r="K349" s="17"/>
      <c r="L349" s="17"/>
      <c r="M349" s="17"/>
      <c r="N349" s="17"/>
      <c r="O349" s="17"/>
      <c r="P349" s="17"/>
      <c r="Q349" s="17"/>
      <c r="R349" s="17"/>
      <c r="S349" s="17"/>
      <c r="T349" s="17"/>
      <c r="U349" s="17"/>
    </row>
    <row r="350">
      <c r="A350" s="17"/>
      <c r="B350" s="17"/>
      <c r="C350" s="17"/>
      <c r="D350" s="17"/>
      <c r="E350" s="17"/>
      <c r="F350" s="17"/>
      <c r="G350" s="17"/>
      <c r="H350" s="17"/>
      <c r="I350" s="17"/>
      <c r="J350" s="17"/>
      <c r="K350" s="17"/>
      <c r="L350" s="17"/>
      <c r="M350" s="17"/>
      <c r="N350" s="17"/>
      <c r="O350" s="17"/>
      <c r="P350" s="17"/>
      <c r="Q350" s="17"/>
      <c r="R350" s="17"/>
      <c r="S350" s="17"/>
      <c r="T350" s="17"/>
      <c r="U350" s="17"/>
    </row>
    <row r="351">
      <c r="A351" s="17"/>
      <c r="B351" s="17"/>
      <c r="C351" s="17"/>
      <c r="D351" s="17"/>
      <c r="E351" s="17"/>
      <c r="F351" s="17"/>
      <c r="G351" s="17"/>
      <c r="H351" s="17"/>
      <c r="I351" s="17"/>
      <c r="J351" s="17"/>
      <c r="K351" s="17"/>
      <c r="L351" s="17"/>
      <c r="M351" s="17"/>
      <c r="N351" s="17"/>
      <c r="O351" s="17"/>
      <c r="P351" s="17"/>
      <c r="Q351" s="17"/>
      <c r="R351" s="17"/>
      <c r="S351" s="17"/>
      <c r="T351" s="17"/>
      <c r="U351" s="17"/>
    </row>
    <row r="352">
      <c r="A352" s="17"/>
      <c r="B352" s="17"/>
      <c r="C352" s="17"/>
      <c r="D352" s="17"/>
      <c r="E352" s="17"/>
      <c r="F352" s="17"/>
      <c r="G352" s="17"/>
      <c r="H352" s="17"/>
      <c r="I352" s="17"/>
      <c r="J352" s="17"/>
      <c r="K352" s="17"/>
      <c r="L352" s="17"/>
      <c r="M352" s="17"/>
      <c r="N352" s="17"/>
      <c r="O352" s="17"/>
      <c r="P352" s="17"/>
      <c r="Q352" s="17"/>
      <c r="R352" s="17"/>
      <c r="S352" s="17"/>
      <c r="T352" s="17"/>
      <c r="U352" s="17"/>
    </row>
    <row r="353">
      <c r="A353" s="17"/>
      <c r="B353" s="17"/>
      <c r="C353" s="17"/>
      <c r="D353" s="17"/>
      <c r="E353" s="17"/>
      <c r="F353" s="17"/>
      <c r="G353" s="17"/>
      <c r="H353" s="17"/>
      <c r="I353" s="17"/>
      <c r="J353" s="17"/>
      <c r="K353" s="17"/>
      <c r="L353" s="17"/>
      <c r="M353" s="17"/>
      <c r="N353" s="17"/>
      <c r="O353" s="17"/>
      <c r="P353" s="17"/>
      <c r="Q353" s="17"/>
      <c r="R353" s="17"/>
      <c r="S353" s="17"/>
      <c r="T353" s="17"/>
      <c r="U353" s="17"/>
    </row>
    <row r="354">
      <c r="A354" s="17"/>
      <c r="B354" s="17"/>
      <c r="C354" s="17"/>
      <c r="D354" s="17"/>
      <c r="E354" s="17"/>
      <c r="F354" s="17"/>
      <c r="G354" s="17"/>
      <c r="H354" s="17"/>
      <c r="I354" s="17"/>
      <c r="J354" s="17"/>
      <c r="K354" s="17"/>
      <c r="L354" s="17"/>
      <c r="M354" s="17"/>
      <c r="N354" s="17"/>
      <c r="O354" s="17"/>
      <c r="P354" s="17"/>
      <c r="Q354" s="17"/>
      <c r="R354" s="17"/>
      <c r="S354" s="17"/>
      <c r="T354" s="17"/>
      <c r="U354" s="17"/>
    </row>
    <row r="355">
      <c r="A355" s="17"/>
      <c r="B355" s="17"/>
      <c r="C355" s="17"/>
      <c r="D355" s="17"/>
      <c r="E355" s="17"/>
      <c r="F355" s="17"/>
      <c r="G355" s="17"/>
      <c r="H355" s="17"/>
      <c r="I355" s="17"/>
      <c r="J355" s="17"/>
      <c r="K355" s="17"/>
      <c r="L355" s="17"/>
      <c r="M355" s="17"/>
      <c r="N355" s="17"/>
      <c r="O355" s="17"/>
      <c r="P355" s="17"/>
      <c r="Q355" s="17"/>
      <c r="R355" s="17"/>
      <c r="S355" s="17"/>
      <c r="T355" s="17"/>
      <c r="U355" s="17"/>
    </row>
    <row r="356">
      <c r="A356" s="17"/>
      <c r="B356" s="17"/>
      <c r="C356" s="17"/>
      <c r="D356" s="17"/>
      <c r="E356" s="17"/>
      <c r="F356" s="17"/>
      <c r="G356" s="17"/>
      <c r="H356" s="17"/>
      <c r="I356" s="17"/>
      <c r="J356" s="17"/>
      <c r="K356" s="17"/>
      <c r="L356" s="17"/>
      <c r="M356" s="17"/>
      <c r="N356" s="17"/>
      <c r="O356" s="17"/>
      <c r="P356" s="17"/>
      <c r="Q356" s="17"/>
      <c r="R356" s="17"/>
      <c r="S356" s="17"/>
      <c r="T356" s="17"/>
      <c r="U356" s="17"/>
    </row>
    <row r="357">
      <c r="A357" s="17"/>
      <c r="B357" s="17"/>
      <c r="C357" s="17"/>
      <c r="D357" s="17"/>
      <c r="E357" s="17"/>
      <c r="F357" s="17"/>
      <c r="G357" s="17"/>
      <c r="H357" s="17"/>
      <c r="I357" s="17"/>
      <c r="J357" s="17"/>
      <c r="K357" s="17"/>
      <c r="L357" s="17"/>
      <c r="M357" s="17"/>
      <c r="N357" s="17"/>
      <c r="O357" s="17"/>
      <c r="P357" s="17"/>
      <c r="Q357" s="17"/>
      <c r="R357" s="17"/>
      <c r="S357" s="17"/>
      <c r="T357" s="17"/>
      <c r="U357" s="17"/>
    </row>
    <row r="358">
      <c r="A358" s="17"/>
      <c r="B358" s="17"/>
      <c r="C358" s="17"/>
      <c r="D358" s="17"/>
      <c r="E358" s="17"/>
      <c r="F358" s="17"/>
      <c r="G358" s="17"/>
      <c r="H358" s="17"/>
      <c r="I358" s="17"/>
      <c r="J358" s="17"/>
      <c r="K358" s="17"/>
      <c r="L358" s="17"/>
      <c r="M358" s="17"/>
      <c r="N358" s="17"/>
      <c r="O358" s="17"/>
      <c r="P358" s="17"/>
      <c r="Q358" s="17"/>
      <c r="R358" s="17"/>
      <c r="S358" s="17"/>
      <c r="T358" s="17"/>
      <c r="U358" s="17"/>
    </row>
    <row r="359">
      <c r="A359" s="17"/>
      <c r="B359" s="17"/>
      <c r="C359" s="17"/>
      <c r="D359" s="17"/>
      <c r="E359" s="17"/>
      <c r="F359" s="17"/>
      <c r="G359" s="17"/>
      <c r="H359" s="17"/>
      <c r="I359" s="17"/>
      <c r="J359" s="17"/>
      <c r="K359" s="17"/>
      <c r="L359" s="17"/>
      <c r="M359" s="17"/>
      <c r="N359" s="17"/>
      <c r="O359" s="17"/>
      <c r="P359" s="17"/>
      <c r="Q359" s="17"/>
      <c r="R359" s="17"/>
      <c r="S359" s="17"/>
      <c r="T359" s="17"/>
      <c r="U359" s="17"/>
    </row>
    <row r="360">
      <c r="A360" s="17"/>
      <c r="B360" s="17"/>
      <c r="C360" s="17"/>
      <c r="D360" s="17"/>
      <c r="E360" s="17"/>
      <c r="F360" s="17"/>
      <c r="G360" s="17"/>
      <c r="H360" s="17"/>
      <c r="I360" s="17"/>
      <c r="J360" s="17"/>
      <c r="K360" s="17"/>
      <c r="L360" s="17"/>
      <c r="M360" s="17"/>
      <c r="N360" s="17"/>
      <c r="O360" s="17"/>
      <c r="P360" s="17"/>
      <c r="Q360" s="17"/>
      <c r="R360" s="17"/>
      <c r="S360" s="17"/>
      <c r="T360" s="17"/>
      <c r="U360" s="17"/>
    </row>
    <row r="361">
      <c r="A361" s="17"/>
      <c r="B361" s="17"/>
      <c r="C361" s="17"/>
      <c r="D361" s="17"/>
      <c r="E361" s="17"/>
      <c r="F361" s="17"/>
      <c r="G361" s="17"/>
      <c r="H361" s="17"/>
      <c r="I361" s="17"/>
      <c r="J361" s="17"/>
      <c r="K361" s="17"/>
      <c r="L361" s="17"/>
      <c r="M361" s="17"/>
      <c r="N361" s="17"/>
      <c r="O361" s="17"/>
      <c r="P361" s="17"/>
      <c r="Q361" s="17"/>
      <c r="R361" s="17"/>
      <c r="S361" s="17"/>
      <c r="T361" s="17"/>
      <c r="U361" s="17"/>
    </row>
    <row r="362">
      <c r="A362" s="17"/>
      <c r="B362" s="17"/>
      <c r="C362" s="17"/>
      <c r="D362" s="17"/>
      <c r="E362" s="17"/>
      <c r="F362" s="17"/>
      <c r="G362" s="17"/>
      <c r="H362" s="17"/>
      <c r="I362" s="17"/>
      <c r="J362" s="17"/>
      <c r="K362" s="17"/>
      <c r="L362" s="17"/>
      <c r="M362" s="17"/>
      <c r="N362" s="17"/>
      <c r="O362" s="17"/>
      <c r="P362" s="17"/>
      <c r="Q362" s="17"/>
      <c r="R362" s="17"/>
      <c r="S362" s="17"/>
      <c r="T362" s="17"/>
      <c r="U362" s="17"/>
    </row>
    <row r="363">
      <c r="A363" s="17"/>
      <c r="B363" s="17"/>
      <c r="C363" s="17"/>
      <c r="D363" s="17"/>
      <c r="E363" s="17"/>
      <c r="F363" s="17"/>
      <c r="G363" s="17"/>
      <c r="H363" s="17"/>
      <c r="I363" s="17"/>
      <c r="J363" s="17"/>
      <c r="K363" s="17"/>
      <c r="L363" s="17"/>
      <c r="M363" s="17"/>
      <c r="N363" s="17"/>
      <c r="O363" s="17"/>
      <c r="P363" s="17"/>
      <c r="Q363" s="17"/>
      <c r="R363" s="17"/>
      <c r="S363" s="17"/>
      <c r="T363" s="17"/>
      <c r="U363" s="17"/>
    </row>
    <row r="364">
      <c r="A364" s="17"/>
      <c r="B364" s="17"/>
      <c r="C364" s="17"/>
      <c r="D364" s="17"/>
      <c r="E364" s="17"/>
      <c r="F364" s="17"/>
      <c r="G364" s="17"/>
      <c r="H364" s="17"/>
      <c r="I364" s="17"/>
      <c r="J364" s="17"/>
      <c r="K364" s="17"/>
      <c r="L364" s="17"/>
      <c r="M364" s="17"/>
      <c r="N364" s="17"/>
      <c r="O364" s="17"/>
      <c r="P364" s="17"/>
      <c r="Q364" s="17"/>
      <c r="R364" s="17"/>
      <c r="S364" s="17"/>
      <c r="T364" s="17"/>
      <c r="U364" s="17"/>
    </row>
    <row r="365">
      <c r="A365" s="17"/>
      <c r="B365" s="17"/>
      <c r="C365" s="17"/>
      <c r="D365" s="17"/>
      <c r="E365" s="17"/>
      <c r="F365" s="17"/>
      <c r="G365" s="17"/>
      <c r="H365" s="17"/>
      <c r="I365" s="17"/>
      <c r="J365" s="17"/>
      <c r="K365" s="17"/>
      <c r="L365" s="17"/>
      <c r="M365" s="17"/>
      <c r="N365" s="17"/>
      <c r="O365" s="17"/>
      <c r="P365" s="17"/>
      <c r="Q365" s="17"/>
      <c r="R365" s="17"/>
      <c r="S365" s="17"/>
      <c r="T365" s="17"/>
      <c r="U365" s="17"/>
    </row>
    <row r="366">
      <c r="A366" s="17"/>
      <c r="B366" s="17"/>
      <c r="C366" s="17"/>
      <c r="D366" s="17"/>
      <c r="E366" s="17"/>
      <c r="F366" s="17"/>
      <c r="G366" s="17"/>
      <c r="H366" s="17"/>
      <c r="I366" s="17"/>
      <c r="J366" s="17"/>
      <c r="K366" s="17"/>
      <c r="L366" s="17"/>
      <c r="M366" s="17"/>
      <c r="N366" s="17"/>
      <c r="O366" s="17"/>
      <c r="P366" s="17"/>
      <c r="Q366" s="17"/>
      <c r="R366" s="17"/>
      <c r="S366" s="17"/>
      <c r="T366" s="17"/>
      <c r="U366" s="17"/>
    </row>
    <row r="367">
      <c r="A367" s="17"/>
      <c r="B367" s="17"/>
      <c r="C367" s="17"/>
      <c r="D367" s="17"/>
      <c r="E367" s="17"/>
      <c r="F367" s="17"/>
      <c r="G367" s="17"/>
      <c r="H367" s="17"/>
      <c r="I367" s="17"/>
      <c r="J367" s="17"/>
      <c r="K367" s="17"/>
      <c r="L367" s="17"/>
      <c r="M367" s="17"/>
      <c r="N367" s="17"/>
      <c r="O367" s="17"/>
      <c r="P367" s="17"/>
      <c r="Q367" s="17"/>
      <c r="R367" s="17"/>
      <c r="S367" s="17"/>
      <c r="T367" s="17"/>
      <c r="U367" s="17"/>
    </row>
    <row r="368">
      <c r="A368" s="17"/>
      <c r="B368" s="17"/>
      <c r="C368" s="17"/>
      <c r="D368" s="17"/>
      <c r="E368" s="17"/>
      <c r="F368" s="17"/>
      <c r="G368" s="17"/>
      <c r="H368" s="17"/>
      <c r="I368" s="17"/>
      <c r="J368" s="17"/>
      <c r="K368" s="17"/>
      <c r="L368" s="17"/>
      <c r="M368" s="17"/>
      <c r="N368" s="17"/>
      <c r="O368" s="17"/>
      <c r="P368" s="17"/>
      <c r="Q368" s="17"/>
      <c r="R368" s="17"/>
      <c r="S368" s="17"/>
      <c r="T368" s="17"/>
      <c r="U368" s="17"/>
    </row>
    <row r="369">
      <c r="A369" s="17"/>
      <c r="B369" s="17"/>
      <c r="C369" s="17"/>
      <c r="D369" s="17"/>
      <c r="E369" s="17"/>
      <c r="F369" s="17"/>
      <c r="G369" s="17"/>
      <c r="H369" s="17"/>
      <c r="I369" s="17"/>
      <c r="J369" s="17"/>
      <c r="K369" s="17"/>
      <c r="L369" s="17"/>
      <c r="M369" s="17"/>
      <c r="N369" s="17"/>
      <c r="O369" s="17"/>
      <c r="P369" s="17"/>
      <c r="Q369" s="17"/>
      <c r="R369" s="17"/>
      <c r="S369" s="17"/>
      <c r="T369" s="17"/>
      <c r="U369" s="17"/>
    </row>
    <row r="370">
      <c r="A370" s="17"/>
      <c r="B370" s="17"/>
      <c r="C370" s="17"/>
      <c r="D370" s="17"/>
      <c r="E370" s="17"/>
      <c r="F370" s="17"/>
      <c r="G370" s="17"/>
      <c r="H370" s="17"/>
      <c r="I370" s="17"/>
      <c r="J370" s="17"/>
      <c r="K370" s="17"/>
      <c r="L370" s="17"/>
      <c r="M370" s="17"/>
      <c r="N370" s="17"/>
      <c r="O370" s="17"/>
      <c r="P370" s="17"/>
      <c r="Q370" s="17"/>
      <c r="R370" s="17"/>
      <c r="S370" s="17"/>
      <c r="T370" s="17"/>
      <c r="U370" s="17"/>
    </row>
    <row r="371">
      <c r="A371" s="17"/>
      <c r="B371" s="17"/>
      <c r="C371" s="17"/>
      <c r="D371" s="17"/>
      <c r="E371" s="17"/>
      <c r="F371" s="17"/>
      <c r="G371" s="17"/>
      <c r="H371" s="17"/>
      <c r="I371" s="17"/>
      <c r="J371" s="17"/>
      <c r="K371" s="17"/>
      <c r="L371" s="17"/>
      <c r="M371" s="17"/>
      <c r="N371" s="17"/>
      <c r="O371" s="17"/>
      <c r="P371" s="17"/>
      <c r="Q371" s="17"/>
      <c r="R371" s="17"/>
      <c r="S371" s="17"/>
      <c r="T371" s="17"/>
      <c r="U371" s="17"/>
    </row>
    <row r="372">
      <c r="A372" s="17"/>
      <c r="B372" s="17"/>
      <c r="C372" s="17"/>
      <c r="D372" s="17"/>
      <c r="E372" s="17"/>
      <c r="F372" s="17"/>
      <c r="G372" s="17"/>
      <c r="H372" s="17"/>
      <c r="I372" s="17"/>
      <c r="J372" s="17"/>
      <c r="K372" s="17"/>
      <c r="L372" s="17"/>
      <c r="M372" s="17"/>
      <c r="N372" s="17"/>
      <c r="O372" s="17"/>
      <c r="P372" s="17"/>
      <c r="Q372" s="17"/>
      <c r="R372" s="17"/>
      <c r="S372" s="17"/>
      <c r="T372" s="17"/>
      <c r="U372" s="17"/>
    </row>
    <row r="373">
      <c r="A373" s="17"/>
      <c r="B373" s="17"/>
      <c r="C373" s="17"/>
      <c r="D373" s="17"/>
      <c r="E373" s="17"/>
      <c r="F373" s="17"/>
      <c r="G373" s="17"/>
      <c r="H373" s="17"/>
      <c r="I373" s="17"/>
      <c r="J373" s="17"/>
      <c r="K373" s="17"/>
      <c r="L373" s="17"/>
      <c r="M373" s="17"/>
      <c r="N373" s="17"/>
      <c r="O373" s="17"/>
      <c r="P373" s="17"/>
      <c r="Q373" s="17"/>
      <c r="R373" s="17"/>
      <c r="S373" s="17"/>
      <c r="T373" s="17"/>
      <c r="U373" s="17"/>
    </row>
    <row r="374">
      <c r="A374" s="17"/>
      <c r="B374" s="17"/>
      <c r="C374" s="17"/>
      <c r="D374" s="17"/>
      <c r="E374" s="17"/>
      <c r="F374" s="17"/>
      <c r="G374" s="17"/>
      <c r="H374" s="17"/>
      <c r="I374" s="17"/>
      <c r="J374" s="17"/>
      <c r="K374" s="17"/>
      <c r="L374" s="17"/>
      <c r="M374" s="17"/>
      <c r="N374" s="17"/>
      <c r="O374" s="17"/>
      <c r="P374" s="17"/>
      <c r="Q374" s="17"/>
      <c r="R374" s="17"/>
      <c r="S374" s="17"/>
      <c r="T374" s="17"/>
      <c r="U374" s="17"/>
    </row>
    <row r="375">
      <c r="A375" s="17"/>
      <c r="B375" s="17"/>
      <c r="C375" s="17"/>
      <c r="D375" s="17"/>
      <c r="E375" s="17"/>
      <c r="F375" s="17"/>
      <c r="G375" s="17"/>
      <c r="H375" s="17"/>
      <c r="I375" s="17"/>
      <c r="J375" s="17"/>
      <c r="K375" s="17"/>
      <c r="L375" s="17"/>
      <c r="M375" s="17"/>
      <c r="N375" s="17"/>
      <c r="O375" s="17"/>
      <c r="P375" s="17"/>
      <c r="Q375" s="17"/>
      <c r="R375" s="17"/>
      <c r="S375" s="17"/>
      <c r="T375" s="17"/>
      <c r="U375" s="17"/>
    </row>
    <row r="376">
      <c r="A376" s="17"/>
      <c r="B376" s="17"/>
      <c r="C376" s="17"/>
      <c r="D376" s="17"/>
      <c r="E376" s="17"/>
      <c r="F376" s="17"/>
      <c r="G376" s="17"/>
      <c r="H376" s="17"/>
      <c r="I376" s="17"/>
      <c r="J376" s="17"/>
      <c r="K376" s="17"/>
      <c r="L376" s="17"/>
      <c r="M376" s="17"/>
      <c r="N376" s="17"/>
      <c r="O376" s="17"/>
      <c r="P376" s="17"/>
      <c r="Q376" s="17"/>
      <c r="R376" s="17"/>
      <c r="S376" s="17"/>
      <c r="T376" s="17"/>
      <c r="U376" s="17"/>
    </row>
    <row r="377">
      <c r="A377" s="17"/>
      <c r="B377" s="17"/>
      <c r="C377" s="17"/>
      <c r="D377" s="17"/>
      <c r="E377" s="17"/>
      <c r="F377" s="17"/>
      <c r="G377" s="17"/>
      <c r="H377" s="17"/>
      <c r="I377" s="17"/>
      <c r="J377" s="17"/>
      <c r="K377" s="17"/>
      <c r="L377" s="17"/>
      <c r="M377" s="17"/>
      <c r="N377" s="17"/>
      <c r="O377" s="17"/>
      <c r="P377" s="17"/>
      <c r="Q377" s="17"/>
      <c r="R377" s="17"/>
      <c r="S377" s="17"/>
      <c r="T377" s="17"/>
      <c r="U377" s="17"/>
    </row>
    <row r="378">
      <c r="A378" s="17"/>
      <c r="B378" s="17"/>
      <c r="C378" s="17"/>
      <c r="D378" s="17"/>
      <c r="E378" s="17"/>
      <c r="F378" s="17"/>
      <c r="G378" s="17"/>
      <c r="H378" s="17"/>
      <c r="I378" s="17"/>
      <c r="J378" s="17"/>
      <c r="K378" s="17"/>
      <c r="L378" s="17"/>
      <c r="M378" s="17"/>
      <c r="N378" s="17"/>
      <c r="O378" s="17"/>
      <c r="P378" s="17"/>
      <c r="Q378" s="17"/>
      <c r="R378" s="17"/>
      <c r="S378" s="17"/>
      <c r="T378" s="17"/>
      <c r="U378" s="17"/>
    </row>
    <row r="379">
      <c r="A379" s="17"/>
      <c r="B379" s="17"/>
      <c r="C379" s="17"/>
      <c r="D379" s="17"/>
      <c r="E379" s="17"/>
      <c r="F379" s="17"/>
      <c r="G379" s="17"/>
      <c r="H379" s="17"/>
      <c r="I379" s="17"/>
      <c r="J379" s="17"/>
      <c r="K379" s="17"/>
      <c r="L379" s="17"/>
      <c r="M379" s="17"/>
      <c r="N379" s="17"/>
      <c r="O379" s="17"/>
      <c r="P379" s="17"/>
      <c r="Q379" s="17"/>
      <c r="R379" s="17"/>
      <c r="S379" s="17"/>
      <c r="T379" s="17"/>
      <c r="U379" s="17"/>
    </row>
    <row r="380">
      <c r="A380" s="17"/>
      <c r="B380" s="17"/>
      <c r="C380" s="17"/>
      <c r="D380" s="17"/>
      <c r="E380" s="17"/>
      <c r="F380" s="17"/>
      <c r="G380" s="17"/>
      <c r="H380" s="17"/>
      <c r="I380" s="17"/>
      <c r="J380" s="17"/>
      <c r="K380" s="17"/>
      <c r="L380" s="17"/>
      <c r="M380" s="17"/>
      <c r="N380" s="17"/>
      <c r="O380" s="17"/>
      <c r="P380" s="17"/>
      <c r="Q380" s="17"/>
      <c r="R380" s="17"/>
      <c r="S380" s="17"/>
      <c r="T380" s="17"/>
      <c r="U380" s="17"/>
    </row>
    <row r="381">
      <c r="A381" s="17"/>
      <c r="B381" s="17"/>
      <c r="C381" s="17"/>
      <c r="D381" s="17"/>
      <c r="E381" s="17"/>
      <c r="F381" s="17"/>
      <c r="G381" s="17"/>
      <c r="H381" s="17"/>
      <c r="I381" s="17"/>
      <c r="J381" s="17"/>
      <c r="K381" s="17"/>
      <c r="L381" s="17"/>
      <c r="M381" s="17"/>
      <c r="N381" s="17"/>
      <c r="O381" s="17"/>
      <c r="P381" s="17"/>
      <c r="Q381" s="17"/>
      <c r="R381" s="17"/>
      <c r="S381" s="17"/>
      <c r="T381" s="17"/>
      <c r="U381" s="17"/>
    </row>
    <row r="382">
      <c r="A382" s="17"/>
      <c r="B382" s="17"/>
      <c r="C382" s="17"/>
      <c r="D382" s="17"/>
      <c r="E382" s="17"/>
      <c r="F382" s="17"/>
      <c r="G382" s="17"/>
      <c r="H382" s="17"/>
      <c r="I382" s="17"/>
      <c r="J382" s="17"/>
      <c r="K382" s="17"/>
      <c r="L382" s="17"/>
      <c r="M382" s="17"/>
      <c r="N382" s="17"/>
      <c r="O382" s="17"/>
      <c r="P382" s="17"/>
      <c r="Q382" s="17"/>
      <c r="R382" s="17"/>
      <c r="S382" s="17"/>
      <c r="T382" s="17"/>
      <c r="U382" s="17"/>
    </row>
    <row r="383">
      <c r="A383" s="17"/>
      <c r="B383" s="17"/>
      <c r="C383" s="17"/>
      <c r="D383" s="17"/>
      <c r="E383" s="17"/>
      <c r="F383" s="17"/>
      <c r="G383" s="17"/>
      <c r="H383" s="17"/>
      <c r="I383" s="17"/>
      <c r="J383" s="17"/>
      <c r="K383" s="17"/>
      <c r="L383" s="17"/>
      <c r="M383" s="17"/>
      <c r="N383" s="17"/>
      <c r="O383" s="17"/>
      <c r="P383" s="17"/>
      <c r="Q383" s="17"/>
      <c r="R383" s="17"/>
      <c r="S383" s="17"/>
      <c r="T383" s="17"/>
      <c r="U383" s="17"/>
    </row>
    <row r="384">
      <c r="A384" s="17"/>
      <c r="B384" s="17"/>
      <c r="C384" s="17"/>
      <c r="D384" s="17"/>
      <c r="E384" s="17"/>
      <c r="F384" s="17"/>
      <c r="G384" s="17"/>
      <c r="H384" s="17"/>
      <c r="I384" s="17"/>
      <c r="J384" s="17"/>
      <c r="K384" s="17"/>
      <c r="L384" s="17"/>
      <c r="M384" s="17"/>
      <c r="N384" s="17"/>
      <c r="O384" s="17"/>
      <c r="P384" s="17"/>
      <c r="Q384" s="17"/>
      <c r="R384" s="17"/>
      <c r="S384" s="17"/>
      <c r="T384" s="17"/>
      <c r="U384" s="17"/>
    </row>
    <row r="385">
      <c r="A385" s="17"/>
      <c r="B385" s="17"/>
      <c r="C385" s="17"/>
      <c r="D385" s="17"/>
      <c r="E385" s="17"/>
      <c r="F385" s="17"/>
      <c r="G385" s="17"/>
      <c r="H385" s="17"/>
      <c r="I385" s="17"/>
      <c r="J385" s="17"/>
      <c r="K385" s="17"/>
      <c r="L385" s="17"/>
      <c r="M385" s="17"/>
      <c r="N385" s="17"/>
      <c r="O385" s="17"/>
      <c r="P385" s="17"/>
      <c r="Q385" s="17"/>
      <c r="R385" s="17"/>
      <c r="S385" s="17"/>
      <c r="T385" s="17"/>
      <c r="U385" s="17"/>
    </row>
    <row r="386">
      <c r="A386" s="17"/>
      <c r="B386" s="17"/>
      <c r="C386" s="17"/>
      <c r="D386" s="17"/>
      <c r="E386" s="17"/>
      <c r="F386" s="17"/>
      <c r="G386" s="17"/>
      <c r="H386" s="17"/>
      <c r="I386" s="17"/>
      <c r="J386" s="17"/>
      <c r="K386" s="17"/>
      <c r="L386" s="17"/>
      <c r="M386" s="17"/>
      <c r="N386" s="17"/>
      <c r="O386" s="17"/>
      <c r="P386" s="17"/>
      <c r="Q386" s="17"/>
      <c r="R386" s="17"/>
      <c r="S386" s="17"/>
      <c r="T386" s="17"/>
      <c r="U386" s="17"/>
    </row>
    <row r="387">
      <c r="A387" s="17"/>
      <c r="B387" s="17"/>
      <c r="C387" s="17"/>
      <c r="D387" s="17"/>
      <c r="E387" s="17"/>
      <c r="F387" s="17"/>
      <c r="G387" s="17"/>
      <c r="H387" s="17"/>
      <c r="I387" s="17"/>
      <c r="J387" s="17"/>
      <c r="K387" s="17"/>
      <c r="L387" s="17"/>
      <c r="M387" s="17"/>
      <c r="N387" s="17"/>
      <c r="O387" s="17"/>
      <c r="P387" s="17"/>
      <c r="Q387" s="17"/>
      <c r="R387" s="17"/>
      <c r="S387" s="17"/>
      <c r="T387" s="17"/>
      <c r="U387" s="17"/>
    </row>
    <row r="388">
      <c r="A388" s="17"/>
      <c r="B388" s="17"/>
      <c r="C388" s="17"/>
      <c r="D388" s="17"/>
      <c r="E388" s="17"/>
      <c r="F388" s="17"/>
      <c r="G388" s="17"/>
      <c r="H388" s="17"/>
      <c r="I388" s="17"/>
      <c r="J388" s="17"/>
      <c r="K388" s="17"/>
      <c r="L388" s="17"/>
      <c r="M388" s="17"/>
      <c r="N388" s="17"/>
      <c r="O388" s="17"/>
      <c r="P388" s="17"/>
      <c r="Q388" s="17"/>
      <c r="R388" s="17"/>
      <c r="S388" s="17"/>
      <c r="T388" s="17"/>
      <c r="U388" s="17"/>
    </row>
    <row r="389">
      <c r="A389" s="17"/>
      <c r="B389" s="17"/>
      <c r="C389" s="17"/>
      <c r="D389" s="17"/>
      <c r="E389" s="17"/>
      <c r="F389" s="17"/>
      <c r="G389" s="17"/>
      <c r="H389" s="17"/>
      <c r="I389" s="17"/>
      <c r="J389" s="17"/>
      <c r="K389" s="17"/>
      <c r="L389" s="17"/>
      <c r="M389" s="17"/>
      <c r="N389" s="17"/>
      <c r="O389" s="17"/>
      <c r="P389" s="17"/>
      <c r="Q389" s="17"/>
      <c r="R389" s="17"/>
      <c r="S389" s="17"/>
      <c r="T389" s="17"/>
      <c r="U389" s="17"/>
    </row>
    <row r="390">
      <c r="A390" s="17"/>
      <c r="B390" s="17"/>
      <c r="C390" s="17"/>
      <c r="D390" s="17"/>
      <c r="E390" s="17"/>
      <c r="F390" s="17"/>
      <c r="G390" s="17"/>
      <c r="H390" s="17"/>
      <c r="I390" s="17"/>
      <c r="J390" s="17"/>
      <c r="K390" s="17"/>
      <c r="L390" s="17"/>
      <c r="M390" s="17"/>
      <c r="N390" s="17"/>
      <c r="O390" s="17"/>
      <c r="P390" s="17"/>
      <c r="Q390" s="17"/>
      <c r="R390" s="17"/>
      <c r="S390" s="17"/>
      <c r="T390" s="17"/>
      <c r="U390" s="17"/>
    </row>
    <row r="391">
      <c r="A391" s="17"/>
      <c r="B391" s="17"/>
      <c r="C391" s="17"/>
      <c r="D391" s="17"/>
      <c r="E391" s="17"/>
      <c r="F391" s="17"/>
      <c r="G391" s="17"/>
      <c r="H391" s="17"/>
      <c r="I391" s="17"/>
      <c r="J391" s="17"/>
      <c r="K391" s="17"/>
      <c r="L391" s="17"/>
      <c r="M391" s="17"/>
      <c r="N391" s="17"/>
      <c r="O391" s="17"/>
      <c r="P391" s="17"/>
      <c r="Q391" s="17"/>
      <c r="R391" s="17"/>
      <c r="S391" s="17"/>
      <c r="T391" s="17"/>
      <c r="U391" s="17"/>
    </row>
    <row r="392">
      <c r="A392" s="17"/>
      <c r="B392" s="17"/>
      <c r="C392" s="17"/>
      <c r="D392" s="17"/>
      <c r="E392" s="17"/>
      <c r="F392" s="17"/>
      <c r="G392" s="17"/>
      <c r="H392" s="17"/>
      <c r="I392" s="17"/>
      <c r="J392" s="17"/>
      <c r="K392" s="17"/>
      <c r="L392" s="17"/>
      <c r="M392" s="17"/>
      <c r="N392" s="17"/>
      <c r="O392" s="17"/>
      <c r="P392" s="17"/>
      <c r="Q392" s="17"/>
      <c r="R392" s="17"/>
      <c r="S392" s="17"/>
      <c r="T392" s="17"/>
      <c r="U392" s="17"/>
    </row>
    <row r="393">
      <c r="A393" s="17"/>
      <c r="B393" s="17"/>
      <c r="C393" s="17"/>
      <c r="D393" s="17"/>
      <c r="E393" s="17"/>
      <c r="F393" s="17"/>
      <c r="G393" s="17"/>
      <c r="H393" s="17"/>
      <c r="I393" s="17"/>
      <c r="J393" s="17"/>
      <c r="K393" s="17"/>
      <c r="L393" s="17"/>
      <c r="M393" s="17"/>
      <c r="N393" s="17"/>
      <c r="O393" s="17"/>
      <c r="P393" s="17"/>
      <c r="Q393" s="17"/>
      <c r="R393" s="17"/>
      <c r="S393" s="17"/>
      <c r="T393" s="17"/>
      <c r="U393" s="17"/>
    </row>
    <row r="394">
      <c r="A394" s="17"/>
      <c r="B394" s="17"/>
      <c r="C394" s="17"/>
      <c r="D394" s="17"/>
      <c r="E394" s="17"/>
      <c r="F394" s="17"/>
      <c r="G394" s="17"/>
      <c r="H394" s="17"/>
      <c r="I394" s="17"/>
      <c r="J394" s="17"/>
      <c r="K394" s="17"/>
      <c r="L394" s="17"/>
      <c r="M394" s="17"/>
      <c r="N394" s="17"/>
      <c r="O394" s="17"/>
      <c r="P394" s="17"/>
      <c r="Q394" s="17"/>
      <c r="R394" s="17"/>
      <c r="S394" s="17"/>
      <c r="T394" s="17"/>
      <c r="U394" s="17"/>
    </row>
    <row r="395">
      <c r="A395" s="17"/>
      <c r="B395" s="17"/>
      <c r="C395" s="17"/>
      <c r="D395" s="17"/>
      <c r="E395" s="17"/>
      <c r="F395" s="17"/>
      <c r="G395" s="17"/>
      <c r="H395" s="17"/>
      <c r="I395" s="17"/>
      <c r="J395" s="17"/>
      <c r="K395" s="17"/>
      <c r="L395" s="17"/>
      <c r="M395" s="17"/>
      <c r="N395" s="17"/>
      <c r="O395" s="17"/>
      <c r="P395" s="17"/>
      <c r="Q395" s="17"/>
      <c r="R395" s="17"/>
      <c r="S395" s="17"/>
      <c r="T395" s="17"/>
      <c r="U395" s="17"/>
    </row>
    <row r="396">
      <c r="A396" s="17"/>
      <c r="B396" s="17"/>
      <c r="C396" s="17"/>
      <c r="D396" s="17"/>
      <c r="E396" s="17"/>
      <c r="F396" s="17"/>
      <c r="G396" s="17"/>
      <c r="H396" s="17"/>
      <c r="I396" s="17"/>
      <c r="J396" s="17"/>
      <c r="K396" s="17"/>
      <c r="L396" s="17"/>
      <c r="M396" s="17"/>
      <c r="N396" s="17"/>
      <c r="O396" s="17"/>
      <c r="P396" s="17"/>
      <c r="Q396" s="17"/>
      <c r="R396" s="17"/>
      <c r="S396" s="17"/>
      <c r="T396" s="17"/>
      <c r="U396" s="17"/>
    </row>
    <row r="397">
      <c r="A397" s="17"/>
      <c r="B397" s="17"/>
      <c r="C397" s="17"/>
      <c r="D397" s="17"/>
      <c r="E397" s="17"/>
      <c r="F397" s="17"/>
      <c r="G397" s="17"/>
      <c r="H397" s="17"/>
      <c r="I397" s="17"/>
      <c r="J397" s="17"/>
      <c r="K397" s="17"/>
      <c r="L397" s="17"/>
      <c r="M397" s="17"/>
      <c r="N397" s="17"/>
      <c r="O397" s="17"/>
      <c r="P397" s="17"/>
      <c r="Q397" s="17"/>
      <c r="R397" s="17"/>
      <c r="S397" s="17"/>
      <c r="T397" s="17"/>
      <c r="U397" s="17"/>
    </row>
    <row r="398">
      <c r="A398" s="17"/>
      <c r="B398" s="17"/>
      <c r="C398" s="17"/>
      <c r="D398" s="17"/>
      <c r="E398" s="17"/>
      <c r="F398" s="17"/>
      <c r="G398" s="17"/>
      <c r="H398" s="17"/>
      <c r="I398" s="17"/>
      <c r="J398" s="17"/>
      <c r="K398" s="17"/>
      <c r="L398" s="17"/>
      <c r="M398" s="17"/>
      <c r="N398" s="17"/>
      <c r="O398" s="17"/>
      <c r="P398" s="17"/>
      <c r="Q398" s="17"/>
      <c r="R398" s="17"/>
      <c r="S398" s="17"/>
      <c r="T398" s="17"/>
      <c r="U398" s="17"/>
    </row>
    <row r="399">
      <c r="A399" s="17"/>
      <c r="B399" s="17"/>
      <c r="C399" s="17"/>
      <c r="D399" s="17"/>
      <c r="E399" s="17"/>
      <c r="F399" s="17"/>
      <c r="G399" s="17"/>
      <c r="H399" s="17"/>
      <c r="I399" s="17"/>
      <c r="J399" s="17"/>
      <c r="K399" s="17"/>
      <c r="L399" s="17"/>
      <c r="M399" s="17"/>
      <c r="N399" s="17"/>
      <c r="O399" s="17"/>
      <c r="P399" s="17"/>
      <c r="Q399" s="17"/>
      <c r="R399" s="17"/>
      <c r="S399" s="17"/>
      <c r="T399" s="17"/>
      <c r="U399" s="17"/>
    </row>
    <row r="400">
      <c r="A400" s="17"/>
      <c r="B400" s="17"/>
      <c r="C400" s="17"/>
      <c r="D400" s="17"/>
      <c r="E400" s="17"/>
      <c r="F400" s="17"/>
      <c r="G400" s="17"/>
      <c r="H400" s="17"/>
      <c r="I400" s="17"/>
      <c r="J400" s="17"/>
      <c r="K400" s="17"/>
      <c r="L400" s="17"/>
      <c r="M400" s="17"/>
      <c r="N400" s="17"/>
      <c r="O400" s="17"/>
      <c r="P400" s="17"/>
      <c r="Q400" s="17"/>
      <c r="R400" s="17"/>
      <c r="S400" s="17"/>
      <c r="T400" s="17"/>
      <c r="U400" s="17"/>
    </row>
    <row r="401">
      <c r="A401" s="17"/>
      <c r="B401" s="17"/>
      <c r="C401" s="17"/>
      <c r="D401" s="17"/>
      <c r="E401" s="17"/>
      <c r="F401" s="17"/>
      <c r="G401" s="17"/>
      <c r="H401" s="17"/>
      <c r="I401" s="17"/>
      <c r="J401" s="17"/>
      <c r="K401" s="17"/>
      <c r="L401" s="17"/>
      <c r="M401" s="17"/>
      <c r="N401" s="17"/>
      <c r="O401" s="17"/>
      <c r="P401" s="17"/>
      <c r="Q401" s="17"/>
      <c r="R401" s="17"/>
      <c r="S401" s="17"/>
      <c r="T401" s="17"/>
      <c r="U401" s="17"/>
    </row>
    <row r="402">
      <c r="A402" s="17"/>
      <c r="B402" s="17"/>
      <c r="C402" s="17"/>
      <c r="D402" s="17"/>
      <c r="E402" s="17"/>
      <c r="F402" s="17"/>
      <c r="G402" s="17"/>
      <c r="H402" s="17"/>
      <c r="I402" s="17"/>
      <c r="J402" s="17"/>
      <c r="K402" s="17"/>
      <c r="L402" s="17"/>
      <c r="M402" s="17"/>
      <c r="N402" s="17"/>
      <c r="O402" s="17"/>
      <c r="P402" s="17"/>
      <c r="Q402" s="17"/>
      <c r="R402" s="17"/>
      <c r="S402" s="17"/>
      <c r="T402" s="17"/>
      <c r="U402" s="17"/>
    </row>
    <row r="403">
      <c r="A403" s="17"/>
      <c r="B403" s="17"/>
      <c r="C403" s="17"/>
      <c r="D403" s="17"/>
      <c r="E403" s="17"/>
      <c r="F403" s="17"/>
      <c r="G403" s="17"/>
      <c r="H403" s="17"/>
      <c r="I403" s="17"/>
      <c r="J403" s="17"/>
      <c r="K403" s="17"/>
      <c r="L403" s="17"/>
      <c r="M403" s="17"/>
      <c r="N403" s="17"/>
      <c r="O403" s="17"/>
      <c r="P403" s="17"/>
      <c r="Q403" s="17"/>
      <c r="R403" s="17"/>
      <c r="S403" s="17"/>
      <c r="T403" s="17"/>
      <c r="U403" s="17"/>
    </row>
    <row r="404">
      <c r="A404" s="17"/>
      <c r="B404" s="17"/>
      <c r="C404" s="17"/>
      <c r="D404" s="17"/>
      <c r="E404" s="17"/>
      <c r="F404" s="17"/>
      <c r="G404" s="17"/>
      <c r="H404" s="17"/>
      <c r="I404" s="17"/>
      <c r="J404" s="17"/>
      <c r="K404" s="17"/>
      <c r="L404" s="17"/>
      <c r="M404" s="17"/>
      <c r="N404" s="17"/>
      <c r="O404" s="17"/>
      <c r="P404" s="17"/>
      <c r="Q404" s="17"/>
      <c r="R404" s="17"/>
      <c r="S404" s="17"/>
      <c r="T404" s="17"/>
      <c r="U404" s="17"/>
    </row>
    <row r="405">
      <c r="A405" s="17"/>
      <c r="B405" s="17"/>
      <c r="C405" s="17"/>
      <c r="D405" s="17"/>
      <c r="E405" s="17"/>
      <c r="F405" s="17"/>
      <c r="G405" s="17"/>
      <c r="H405" s="17"/>
      <c r="I405" s="17"/>
      <c r="J405" s="17"/>
      <c r="K405" s="17"/>
      <c r="L405" s="17"/>
      <c r="M405" s="17"/>
      <c r="N405" s="17"/>
      <c r="O405" s="17"/>
      <c r="P405" s="17"/>
      <c r="Q405" s="17"/>
      <c r="R405" s="17"/>
      <c r="S405" s="17"/>
      <c r="T405" s="17"/>
      <c r="U405" s="17"/>
    </row>
    <row r="406">
      <c r="A406" s="17"/>
      <c r="B406" s="17"/>
      <c r="C406" s="17"/>
      <c r="D406" s="17"/>
      <c r="E406" s="17"/>
      <c r="F406" s="17"/>
      <c r="G406" s="17"/>
      <c r="H406" s="17"/>
      <c r="I406" s="17"/>
      <c r="J406" s="17"/>
      <c r="K406" s="17"/>
      <c r="L406" s="17"/>
      <c r="M406" s="17"/>
      <c r="N406" s="17"/>
      <c r="O406" s="17"/>
      <c r="P406" s="17"/>
      <c r="Q406" s="17"/>
      <c r="R406" s="17"/>
      <c r="S406" s="17"/>
      <c r="T406" s="17"/>
      <c r="U406" s="17"/>
    </row>
    <row r="407">
      <c r="A407" s="17"/>
      <c r="B407" s="17"/>
      <c r="C407" s="17"/>
      <c r="D407" s="17"/>
      <c r="E407" s="17"/>
      <c r="F407" s="17"/>
      <c r="G407" s="17"/>
      <c r="H407" s="17"/>
      <c r="I407" s="17"/>
      <c r="J407" s="17"/>
      <c r="K407" s="17"/>
      <c r="L407" s="17"/>
      <c r="M407" s="17"/>
      <c r="N407" s="17"/>
      <c r="O407" s="17"/>
      <c r="P407" s="17"/>
      <c r="Q407" s="17"/>
      <c r="R407" s="17"/>
      <c r="S407" s="17"/>
      <c r="T407" s="17"/>
      <c r="U407" s="17"/>
    </row>
    <row r="408">
      <c r="A408" s="17"/>
      <c r="B408" s="17"/>
      <c r="C408" s="17"/>
      <c r="D408" s="17"/>
      <c r="E408" s="17"/>
      <c r="F408" s="17"/>
      <c r="G408" s="17"/>
      <c r="H408" s="17"/>
      <c r="I408" s="17"/>
      <c r="J408" s="17"/>
      <c r="K408" s="17"/>
      <c r="L408" s="17"/>
      <c r="M408" s="17"/>
      <c r="N408" s="17"/>
      <c r="O408" s="17"/>
      <c r="P408" s="17"/>
      <c r="Q408" s="17"/>
      <c r="R408" s="17"/>
      <c r="S408" s="17"/>
      <c r="T408" s="17"/>
      <c r="U408" s="17"/>
    </row>
    <row r="409">
      <c r="A409" s="17"/>
      <c r="B409" s="17"/>
      <c r="C409" s="17"/>
      <c r="D409" s="17"/>
      <c r="E409" s="17"/>
      <c r="F409" s="17"/>
      <c r="G409" s="17"/>
      <c r="H409" s="17"/>
      <c r="I409" s="17"/>
      <c r="J409" s="17"/>
      <c r="K409" s="17"/>
      <c r="L409" s="17"/>
      <c r="M409" s="17"/>
      <c r="N409" s="17"/>
      <c r="O409" s="17"/>
      <c r="P409" s="17"/>
      <c r="Q409" s="17"/>
      <c r="R409" s="17"/>
      <c r="S409" s="17"/>
      <c r="T409" s="17"/>
      <c r="U409" s="17"/>
    </row>
    <row r="410">
      <c r="A410" s="17"/>
      <c r="B410" s="17"/>
      <c r="C410" s="17"/>
      <c r="D410" s="17"/>
      <c r="E410" s="17"/>
      <c r="F410" s="17"/>
      <c r="G410" s="17"/>
      <c r="H410" s="17"/>
      <c r="I410" s="17"/>
      <c r="J410" s="17"/>
      <c r="K410" s="17"/>
      <c r="L410" s="17"/>
      <c r="M410" s="17"/>
      <c r="N410" s="17"/>
      <c r="O410" s="17"/>
      <c r="P410" s="17"/>
      <c r="Q410" s="17"/>
      <c r="R410" s="17"/>
      <c r="S410" s="17"/>
      <c r="T410" s="17"/>
      <c r="U410" s="17"/>
    </row>
    <row r="411">
      <c r="A411" s="17"/>
      <c r="B411" s="17"/>
      <c r="C411" s="17"/>
      <c r="D411" s="17"/>
      <c r="E411" s="17"/>
      <c r="F411" s="17"/>
      <c r="G411" s="17"/>
      <c r="H411" s="17"/>
      <c r="I411" s="17"/>
      <c r="J411" s="17"/>
      <c r="K411" s="17"/>
      <c r="L411" s="17"/>
      <c r="M411" s="17"/>
      <c r="N411" s="17"/>
      <c r="O411" s="17"/>
      <c r="P411" s="17"/>
      <c r="Q411" s="17"/>
      <c r="R411" s="17"/>
      <c r="S411" s="17"/>
      <c r="T411" s="17"/>
      <c r="U411" s="17"/>
    </row>
    <row r="412">
      <c r="A412" s="17"/>
      <c r="B412" s="17"/>
      <c r="C412" s="17"/>
      <c r="D412" s="17"/>
      <c r="E412" s="17"/>
      <c r="F412" s="17"/>
      <c r="G412" s="17"/>
      <c r="H412" s="17"/>
      <c r="I412" s="17"/>
      <c r="J412" s="17"/>
      <c r="K412" s="17"/>
      <c r="L412" s="17"/>
      <c r="M412" s="17"/>
      <c r="N412" s="17"/>
      <c r="O412" s="17"/>
      <c r="P412" s="17"/>
      <c r="Q412" s="17"/>
      <c r="R412" s="17"/>
      <c r="S412" s="17"/>
      <c r="T412" s="17"/>
      <c r="U412" s="17"/>
    </row>
    <row r="413">
      <c r="A413" s="17"/>
      <c r="B413" s="17"/>
      <c r="C413" s="17"/>
      <c r="D413" s="17"/>
      <c r="E413" s="17"/>
      <c r="F413" s="17"/>
      <c r="G413" s="17"/>
      <c r="H413" s="17"/>
      <c r="I413" s="17"/>
      <c r="J413" s="17"/>
      <c r="K413" s="17"/>
      <c r="L413" s="17"/>
      <c r="M413" s="17"/>
      <c r="N413" s="17"/>
      <c r="O413" s="17"/>
      <c r="P413" s="17"/>
      <c r="Q413" s="17"/>
      <c r="R413" s="17"/>
      <c r="S413" s="17"/>
      <c r="T413" s="17"/>
      <c r="U413" s="17"/>
    </row>
    <row r="414">
      <c r="A414" s="17"/>
      <c r="B414" s="17"/>
      <c r="C414" s="17"/>
      <c r="D414" s="17"/>
      <c r="E414" s="17"/>
      <c r="F414" s="17"/>
      <c r="G414" s="17"/>
      <c r="H414" s="17"/>
      <c r="I414" s="17"/>
      <c r="J414" s="17"/>
      <c r="K414" s="17"/>
      <c r="L414" s="17"/>
      <c r="M414" s="17"/>
      <c r="N414" s="17"/>
      <c r="O414" s="17"/>
      <c r="P414" s="17"/>
      <c r="Q414" s="17"/>
      <c r="R414" s="17"/>
      <c r="S414" s="17"/>
      <c r="T414" s="17"/>
      <c r="U414" s="17"/>
    </row>
    <row r="415">
      <c r="A415" s="17"/>
      <c r="B415" s="17"/>
      <c r="C415" s="17"/>
      <c r="D415" s="17"/>
      <c r="E415" s="17"/>
      <c r="F415" s="17"/>
      <c r="G415" s="17"/>
      <c r="H415" s="17"/>
      <c r="I415" s="17"/>
      <c r="J415" s="17"/>
      <c r="K415" s="17"/>
      <c r="L415" s="17"/>
      <c r="M415" s="17"/>
      <c r="N415" s="17"/>
      <c r="O415" s="17"/>
      <c r="P415" s="17"/>
      <c r="Q415" s="17"/>
      <c r="R415" s="17"/>
      <c r="S415" s="17"/>
      <c r="T415" s="17"/>
      <c r="U415" s="17"/>
    </row>
    <row r="416">
      <c r="A416" s="17"/>
      <c r="B416" s="17"/>
      <c r="C416" s="17"/>
      <c r="D416" s="17"/>
      <c r="E416" s="17"/>
      <c r="F416" s="17"/>
      <c r="G416" s="17"/>
      <c r="H416" s="17"/>
      <c r="I416" s="17"/>
      <c r="J416" s="17"/>
      <c r="K416" s="17"/>
      <c r="L416" s="17"/>
      <c r="M416" s="17"/>
      <c r="N416" s="17"/>
      <c r="O416" s="17"/>
      <c r="P416" s="17"/>
      <c r="Q416" s="17"/>
      <c r="R416" s="17"/>
      <c r="S416" s="17"/>
      <c r="T416" s="17"/>
      <c r="U416" s="17"/>
    </row>
    <row r="417">
      <c r="A417" s="17"/>
      <c r="B417" s="17"/>
      <c r="C417" s="17"/>
      <c r="D417" s="17"/>
      <c r="E417" s="17"/>
      <c r="F417" s="17"/>
      <c r="G417" s="17"/>
      <c r="H417" s="17"/>
      <c r="I417" s="17"/>
      <c r="J417" s="17"/>
      <c r="K417" s="17"/>
      <c r="L417" s="17"/>
      <c r="M417" s="17"/>
      <c r="N417" s="17"/>
      <c r="O417" s="17"/>
      <c r="P417" s="17"/>
      <c r="Q417" s="17"/>
      <c r="R417" s="17"/>
      <c r="S417" s="17"/>
      <c r="T417" s="17"/>
      <c r="U417" s="17"/>
    </row>
    <row r="418">
      <c r="A418" s="17"/>
      <c r="B418" s="17"/>
      <c r="C418" s="17"/>
      <c r="D418" s="17"/>
      <c r="E418" s="17"/>
      <c r="F418" s="17"/>
      <c r="G418" s="17"/>
      <c r="H418" s="17"/>
      <c r="I418" s="17"/>
      <c r="J418" s="17"/>
      <c r="K418" s="17"/>
      <c r="L418" s="17"/>
      <c r="M418" s="17"/>
      <c r="N418" s="17"/>
      <c r="O418" s="17"/>
      <c r="P418" s="17"/>
      <c r="Q418" s="17"/>
      <c r="R418" s="17"/>
      <c r="S418" s="17"/>
      <c r="T418" s="17"/>
      <c r="U418" s="17"/>
    </row>
    <row r="419">
      <c r="A419" s="17"/>
      <c r="B419" s="17"/>
      <c r="C419" s="17"/>
      <c r="D419" s="17"/>
      <c r="E419" s="17"/>
      <c r="F419" s="17"/>
      <c r="G419" s="17"/>
      <c r="H419" s="17"/>
      <c r="I419" s="17"/>
      <c r="J419" s="17"/>
      <c r="K419" s="17"/>
      <c r="L419" s="17"/>
      <c r="M419" s="17"/>
      <c r="N419" s="17"/>
      <c r="O419" s="17"/>
      <c r="P419" s="17"/>
      <c r="Q419" s="17"/>
      <c r="R419" s="17"/>
      <c r="S419" s="17"/>
      <c r="T419" s="17"/>
      <c r="U419" s="17"/>
    </row>
    <row r="420">
      <c r="A420" s="17"/>
      <c r="B420" s="17"/>
      <c r="C420" s="17"/>
      <c r="D420" s="17"/>
      <c r="E420" s="17"/>
      <c r="F420" s="17"/>
      <c r="G420" s="17"/>
      <c r="H420" s="17"/>
      <c r="I420" s="17"/>
      <c r="J420" s="17"/>
      <c r="K420" s="17"/>
      <c r="L420" s="17"/>
      <c r="M420" s="17"/>
      <c r="N420" s="17"/>
      <c r="O420" s="17"/>
      <c r="P420" s="17"/>
      <c r="Q420" s="17"/>
      <c r="R420" s="17"/>
      <c r="S420" s="17"/>
      <c r="T420" s="17"/>
      <c r="U420" s="17"/>
    </row>
    <row r="421">
      <c r="A421" s="17"/>
      <c r="B421" s="17"/>
      <c r="C421" s="17"/>
      <c r="D421" s="17"/>
      <c r="E421" s="17"/>
      <c r="F421" s="17"/>
      <c r="G421" s="17"/>
      <c r="H421" s="17"/>
      <c r="I421" s="17"/>
      <c r="J421" s="17"/>
      <c r="K421" s="17"/>
      <c r="L421" s="17"/>
      <c r="M421" s="17"/>
      <c r="N421" s="17"/>
      <c r="O421" s="17"/>
      <c r="P421" s="17"/>
      <c r="Q421" s="17"/>
      <c r="R421" s="17"/>
      <c r="S421" s="17"/>
      <c r="T421" s="17"/>
      <c r="U421" s="17"/>
    </row>
    <row r="422">
      <c r="A422" s="17"/>
      <c r="B422" s="17"/>
      <c r="C422" s="17"/>
      <c r="D422" s="17"/>
      <c r="E422" s="17"/>
      <c r="F422" s="17"/>
      <c r="G422" s="17"/>
      <c r="H422" s="17"/>
      <c r="I422" s="17"/>
      <c r="J422" s="17"/>
      <c r="K422" s="17"/>
      <c r="L422" s="17"/>
      <c r="M422" s="17"/>
      <c r="N422" s="17"/>
      <c r="O422" s="17"/>
      <c r="P422" s="17"/>
      <c r="Q422" s="17"/>
      <c r="R422" s="17"/>
      <c r="S422" s="17"/>
      <c r="T422" s="17"/>
      <c r="U422" s="17"/>
    </row>
    <row r="423">
      <c r="A423" s="17"/>
      <c r="B423" s="17"/>
      <c r="C423" s="17"/>
      <c r="D423" s="17"/>
      <c r="E423" s="17"/>
      <c r="F423" s="17"/>
      <c r="G423" s="17"/>
      <c r="H423" s="17"/>
      <c r="I423" s="17"/>
      <c r="J423" s="17"/>
      <c r="K423" s="17"/>
      <c r="L423" s="17"/>
      <c r="M423" s="17"/>
      <c r="N423" s="17"/>
      <c r="O423" s="17"/>
      <c r="P423" s="17"/>
      <c r="Q423" s="17"/>
      <c r="R423" s="17"/>
      <c r="S423" s="17"/>
      <c r="T423" s="17"/>
      <c r="U423" s="17"/>
    </row>
    <row r="424">
      <c r="A424" s="17"/>
      <c r="B424" s="17"/>
      <c r="C424" s="17"/>
      <c r="D424" s="17"/>
      <c r="E424" s="17"/>
      <c r="F424" s="17"/>
      <c r="G424" s="17"/>
      <c r="H424" s="17"/>
      <c r="I424" s="17"/>
      <c r="J424" s="17"/>
      <c r="K424" s="17"/>
      <c r="L424" s="17"/>
      <c r="M424" s="17"/>
      <c r="N424" s="17"/>
      <c r="O424" s="17"/>
      <c r="P424" s="17"/>
      <c r="Q424" s="17"/>
      <c r="R424" s="17"/>
      <c r="S424" s="17"/>
      <c r="T424" s="17"/>
      <c r="U424" s="17"/>
    </row>
    <row r="425">
      <c r="A425" s="17"/>
      <c r="B425" s="17"/>
      <c r="C425" s="17"/>
      <c r="D425" s="17"/>
      <c r="E425" s="17"/>
      <c r="F425" s="17"/>
      <c r="G425" s="17"/>
      <c r="H425" s="17"/>
      <c r="I425" s="17"/>
      <c r="J425" s="17"/>
      <c r="K425" s="17"/>
      <c r="L425" s="17"/>
      <c r="M425" s="17"/>
      <c r="N425" s="17"/>
      <c r="O425" s="17"/>
      <c r="P425" s="17"/>
      <c r="Q425" s="17"/>
      <c r="R425" s="17"/>
      <c r="S425" s="17"/>
      <c r="T425" s="17"/>
      <c r="U425" s="17"/>
    </row>
    <row r="426">
      <c r="A426" s="17"/>
      <c r="B426" s="17"/>
      <c r="C426" s="17"/>
      <c r="D426" s="17"/>
      <c r="E426" s="17"/>
      <c r="F426" s="17"/>
      <c r="G426" s="17"/>
      <c r="H426" s="17"/>
      <c r="I426" s="17"/>
      <c r="J426" s="17"/>
      <c r="K426" s="17"/>
      <c r="L426" s="17"/>
      <c r="M426" s="17"/>
      <c r="N426" s="17"/>
      <c r="O426" s="17"/>
      <c r="P426" s="17"/>
      <c r="Q426" s="17"/>
      <c r="R426" s="17"/>
      <c r="S426" s="17"/>
      <c r="T426" s="17"/>
      <c r="U426" s="17"/>
    </row>
    <row r="427">
      <c r="A427" s="17"/>
      <c r="B427" s="17"/>
      <c r="C427" s="17"/>
      <c r="D427" s="17"/>
      <c r="E427" s="17"/>
      <c r="F427" s="17"/>
      <c r="G427" s="17"/>
      <c r="H427" s="17"/>
      <c r="I427" s="17"/>
      <c r="J427" s="17"/>
      <c r="K427" s="17"/>
      <c r="L427" s="17"/>
      <c r="M427" s="17"/>
      <c r="N427" s="17"/>
      <c r="O427" s="17"/>
      <c r="P427" s="17"/>
      <c r="Q427" s="17"/>
      <c r="R427" s="17"/>
      <c r="S427" s="17"/>
      <c r="T427" s="17"/>
      <c r="U427" s="17"/>
    </row>
    <row r="428">
      <c r="A428" s="17"/>
      <c r="B428" s="17"/>
      <c r="C428" s="17"/>
      <c r="D428" s="17"/>
      <c r="E428" s="17"/>
      <c r="F428" s="17"/>
      <c r="G428" s="17"/>
      <c r="H428" s="17"/>
      <c r="I428" s="17"/>
      <c r="J428" s="17"/>
      <c r="K428" s="17"/>
      <c r="L428" s="17"/>
      <c r="M428" s="17"/>
      <c r="N428" s="17"/>
      <c r="O428" s="17"/>
      <c r="P428" s="17"/>
      <c r="Q428" s="17"/>
      <c r="R428" s="17"/>
      <c r="S428" s="17"/>
      <c r="T428" s="17"/>
      <c r="U428" s="17"/>
    </row>
    <row r="429">
      <c r="A429" s="17"/>
      <c r="B429" s="17"/>
      <c r="C429" s="17"/>
      <c r="D429" s="17"/>
      <c r="E429" s="17"/>
      <c r="F429" s="17"/>
      <c r="G429" s="17"/>
      <c r="H429" s="17"/>
      <c r="I429" s="17"/>
      <c r="J429" s="17"/>
      <c r="K429" s="17"/>
      <c r="L429" s="17"/>
      <c r="M429" s="17"/>
      <c r="N429" s="17"/>
      <c r="O429" s="17"/>
      <c r="P429" s="17"/>
      <c r="Q429" s="17"/>
      <c r="R429" s="17"/>
      <c r="S429" s="17"/>
      <c r="T429" s="17"/>
      <c r="U429" s="17"/>
    </row>
    <row r="430">
      <c r="A430" s="17"/>
      <c r="B430" s="17"/>
      <c r="C430" s="17"/>
      <c r="D430" s="17"/>
      <c r="E430" s="17"/>
      <c r="F430" s="17"/>
      <c r="G430" s="17"/>
      <c r="H430" s="17"/>
      <c r="I430" s="17"/>
      <c r="J430" s="17"/>
      <c r="K430" s="17"/>
      <c r="L430" s="17"/>
      <c r="M430" s="17"/>
      <c r="N430" s="17"/>
      <c r="O430" s="17"/>
      <c r="P430" s="17"/>
      <c r="Q430" s="17"/>
      <c r="R430" s="17"/>
      <c r="S430" s="17"/>
      <c r="T430" s="17"/>
      <c r="U430" s="17"/>
    </row>
    <row r="431">
      <c r="A431" s="17"/>
      <c r="B431" s="17"/>
      <c r="C431" s="17"/>
      <c r="D431" s="17"/>
      <c r="E431" s="17"/>
      <c r="F431" s="17"/>
      <c r="G431" s="17"/>
      <c r="H431" s="17"/>
      <c r="I431" s="17"/>
      <c r="J431" s="17"/>
      <c r="K431" s="17"/>
      <c r="L431" s="17"/>
      <c r="M431" s="17"/>
      <c r="N431" s="17"/>
      <c r="O431" s="17"/>
      <c r="P431" s="17"/>
      <c r="Q431" s="17"/>
      <c r="R431" s="17"/>
      <c r="S431" s="17"/>
      <c r="T431" s="17"/>
      <c r="U431" s="17"/>
    </row>
    <row r="432">
      <c r="A432" s="17"/>
      <c r="B432" s="17"/>
      <c r="C432" s="17"/>
      <c r="D432" s="17"/>
      <c r="E432" s="17"/>
      <c r="F432" s="17"/>
      <c r="G432" s="17"/>
      <c r="H432" s="17"/>
      <c r="I432" s="17"/>
      <c r="J432" s="17"/>
      <c r="K432" s="17"/>
      <c r="L432" s="17"/>
      <c r="M432" s="17"/>
      <c r="N432" s="17"/>
      <c r="O432" s="17"/>
      <c r="P432" s="17"/>
      <c r="Q432" s="17"/>
      <c r="R432" s="17"/>
      <c r="S432" s="17"/>
      <c r="T432" s="17"/>
      <c r="U432" s="17"/>
    </row>
    <row r="433">
      <c r="A433" s="17"/>
      <c r="B433" s="17"/>
      <c r="C433" s="17"/>
      <c r="D433" s="17"/>
      <c r="E433" s="17"/>
      <c r="F433" s="17"/>
      <c r="G433" s="17"/>
      <c r="H433" s="17"/>
      <c r="I433" s="17"/>
      <c r="J433" s="17"/>
      <c r="K433" s="17"/>
      <c r="L433" s="17"/>
      <c r="M433" s="17"/>
      <c r="N433" s="17"/>
      <c r="O433" s="17"/>
      <c r="P433" s="17"/>
      <c r="Q433" s="17"/>
      <c r="R433" s="17"/>
      <c r="S433" s="17"/>
      <c r="T433" s="17"/>
      <c r="U433" s="17"/>
    </row>
    <row r="434">
      <c r="A434" s="17"/>
      <c r="B434" s="17"/>
      <c r="C434" s="17"/>
      <c r="D434" s="17"/>
      <c r="E434" s="17"/>
      <c r="F434" s="17"/>
      <c r="G434" s="17"/>
      <c r="H434" s="17"/>
      <c r="I434" s="17"/>
      <c r="J434" s="17"/>
      <c r="K434" s="17"/>
      <c r="L434" s="17"/>
      <c r="M434" s="17"/>
      <c r="N434" s="17"/>
      <c r="O434" s="17"/>
      <c r="P434" s="17"/>
      <c r="Q434" s="17"/>
      <c r="R434" s="17"/>
      <c r="S434" s="17"/>
      <c r="T434" s="17"/>
      <c r="U434" s="17"/>
    </row>
    <row r="435">
      <c r="A435" s="17"/>
      <c r="B435" s="17"/>
      <c r="C435" s="17"/>
      <c r="D435" s="17"/>
      <c r="E435" s="17"/>
      <c r="F435" s="17"/>
      <c r="G435" s="17"/>
      <c r="H435" s="17"/>
      <c r="I435" s="17"/>
      <c r="J435" s="17"/>
      <c r="K435" s="17"/>
      <c r="L435" s="17"/>
      <c r="M435" s="17"/>
      <c r="N435" s="17"/>
      <c r="O435" s="17"/>
      <c r="P435" s="17"/>
      <c r="Q435" s="17"/>
      <c r="R435" s="17"/>
      <c r="S435" s="17"/>
      <c r="T435" s="17"/>
      <c r="U435" s="17"/>
    </row>
    <row r="436">
      <c r="A436" s="17"/>
      <c r="B436" s="17"/>
      <c r="C436" s="17"/>
      <c r="D436" s="17"/>
      <c r="E436" s="17"/>
      <c r="F436" s="17"/>
      <c r="G436" s="17"/>
      <c r="H436" s="17"/>
      <c r="I436" s="17"/>
      <c r="J436" s="17"/>
      <c r="K436" s="17"/>
      <c r="L436" s="17"/>
      <c r="M436" s="17"/>
      <c r="N436" s="17"/>
      <c r="O436" s="17"/>
      <c r="P436" s="17"/>
      <c r="Q436" s="17"/>
      <c r="R436" s="17"/>
      <c r="S436" s="17"/>
      <c r="T436" s="17"/>
      <c r="U436" s="17"/>
    </row>
    <row r="437">
      <c r="A437" s="17"/>
      <c r="B437" s="17"/>
      <c r="C437" s="17"/>
      <c r="D437" s="17"/>
      <c r="E437" s="17"/>
      <c r="F437" s="17"/>
      <c r="G437" s="17"/>
      <c r="H437" s="17"/>
      <c r="I437" s="17"/>
      <c r="J437" s="17"/>
      <c r="K437" s="17"/>
      <c r="L437" s="17"/>
      <c r="M437" s="17"/>
      <c r="N437" s="17"/>
      <c r="O437" s="17"/>
      <c r="P437" s="17"/>
      <c r="Q437" s="17"/>
      <c r="R437" s="17"/>
      <c r="S437" s="17"/>
      <c r="T437" s="17"/>
      <c r="U437" s="17"/>
    </row>
    <row r="438">
      <c r="A438" s="17"/>
      <c r="B438" s="17"/>
      <c r="C438" s="17"/>
      <c r="D438" s="17"/>
      <c r="E438" s="17"/>
      <c r="F438" s="17"/>
      <c r="G438" s="17"/>
      <c r="H438" s="17"/>
      <c r="I438" s="17"/>
      <c r="J438" s="17"/>
      <c r="K438" s="17"/>
      <c r="L438" s="17"/>
      <c r="M438" s="17"/>
      <c r="N438" s="17"/>
      <c r="O438" s="17"/>
      <c r="P438" s="17"/>
      <c r="Q438" s="17"/>
      <c r="R438" s="17"/>
      <c r="S438" s="17"/>
      <c r="T438" s="17"/>
      <c r="U438" s="17"/>
    </row>
    <row r="439">
      <c r="A439" s="17"/>
      <c r="B439" s="17"/>
      <c r="C439" s="17"/>
      <c r="D439" s="17"/>
      <c r="E439" s="17"/>
      <c r="F439" s="17"/>
      <c r="G439" s="17"/>
      <c r="H439" s="17"/>
      <c r="I439" s="17"/>
      <c r="J439" s="17"/>
      <c r="K439" s="17"/>
      <c r="L439" s="17"/>
      <c r="M439" s="17"/>
      <c r="N439" s="17"/>
      <c r="O439" s="17"/>
      <c r="P439" s="17"/>
      <c r="Q439" s="17"/>
      <c r="R439" s="17"/>
      <c r="S439" s="17"/>
      <c r="T439" s="17"/>
      <c r="U439" s="17"/>
    </row>
    <row r="440">
      <c r="A440" s="17"/>
      <c r="B440" s="17"/>
      <c r="C440" s="17"/>
      <c r="D440" s="17"/>
      <c r="E440" s="17"/>
      <c r="F440" s="17"/>
      <c r="G440" s="17"/>
      <c r="H440" s="17"/>
      <c r="I440" s="17"/>
      <c r="J440" s="17"/>
      <c r="K440" s="17"/>
      <c r="L440" s="17"/>
      <c r="M440" s="17"/>
      <c r="N440" s="17"/>
      <c r="O440" s="17"/>
      <c r="P440" s="17"/>
      <c r="Q440" s="17"/>
      <c r="R440" s="17"/>
      <c r="S440" s="17"/>
      <c r="T440" s="17"/>
      <c r="U440" s="17"/>
    </row>
    <row r="441">
      <c r="A441" s="17"/>
      <c r="B441" s="17"/>
      <c r="C441" s="17"/>
      <c r="D441" s="17"/>
      <c r="E441" s="17"/>
      <c r="F441" s="17"/>
      <c r="G441" s="17"/>
      <c r="H441" s="17"/>
      <c r="I441" s="17"/>
      <c r="J441" s="17"/>
      <c r="K441" s="17"/>
      <c r="L441" s="17"/>
      <c r="M441" s="17"/>
      <c r="N441" s="17"/>
      <c r="O441" s="17"/>
      <c r="P441" s="17"/>
      <c r="Q441" s="17"/>
      <c r="R441" s="17"/>
      <c r="S441" s="17"/>
      <c r="T441" s="17"/>
      <c r="U441" s="17"/>
    </row>
    <row r="442">
      <c r="A442" s="17"/>
      <c r="B442" s="17"/>
      <c r="C442" s="17"/>
      <c r="D442" s="17"/>
      <c r="E442" s="17"/>
      <c r="F442" s="17"/>
      <c r="G442" s="17"/>
      <c r="H442" s="17"/>
      <c r="I442" s="17"/>
      <c r="J442" s="17"/>
      <c r="K442" s="17"/>
      <c r="L442" s="17"/>
      <c r="M442" s="17"/>
      <c r="N442" s="17"/>
      <c r="O442" s="17"/>
      <c r="P442" s="17"/>
      <c r="Q442" s="17"/>
      <c r="R442" s="17"/>
      <c r="S442" s="17"/>
      <c r="T442" s="17"/>
      <c r="U442" s="17"/>
    </row>
    <row r="443">
      <c r="A443" s="17"/>
      <c r="B443" s="17"/>
      <c r="C443" s="17"/>
      <c r="D443" s="17"/>
      <c r="E443" s="17"/>
      <c r="F443" s="17"/>
      <c r="G443" s="17"/>
      <c r="H443" s="17"/>
      <c r="I443" s="17"/>
      <c r="J443" s="17"/>
      <c r="K443" s="17"/>
      <c r="L443" s="17"/>
      <c r="M443" s="17"/>
      <c r="N443" s="17"/>
      <c r="O443" s="17"/>
      <c r="P443" s="17"/>
      <c r="Q443" s="17"/>
      <c r="R443" s="17"/>
      <c r="S443" s="17"/>
      <c r="T443" s="17"/>
      <c r="U443" s="17"/>
    </row>
    <row r="444">
      <c r="A444" s="17"/>
      <c r="B444" s="17"/>
      <c r="C444" s="17"/>
      <c r="D444" s="17"/>
      <c r="E444" s="17"/>
      <c r="F444" s="17"/>
      <c r="G444" s="17"/>
      <c r="H444" s="17"/>
      <c r="I444" s="17"/>
      <c r="J444" s="17"/>
      <c r="K444" s="17"/>
      <c r="L444" s="17"/>
      <c r="M444" s="17"/>
      <c r="N444" s="17"/>
      <c r="O444" s="17"/>
      <c r="P444" s="17"/>
      <c r="Q444" s="17"/>
      <c r="R444" s="17"/>
      <c r="S444" s="17"/>
      <c r="T444" s="17"/>
      <c r="U444" s="17"/>
    </row>
    <row r="445">
      <c r="A445" s="17"/>
      <c r="B445" s="17"/>
      <c r="C445" s="17"/>
      <c r="D445" s="17"/>
      <c r="E445" s="17"/>
      <c r="F445" s="17"/>
      <c r="G445" s="17"/>
      <c r="H445" s="17"/>
      <c r="I445" s="17"/>
      <c r="J445" s="17"/>
      <c r="K445" s="17"/>
      <c r="L445" s="17"/>
      <c r="M445" s="17"/>
      <c r="N445" s="17"/>
      <c r="O445" s="17"/>
      <c r="P445" s="17"/>
      <c r="Q445" s="17"/>
      <c r="R445" s="17"/>
      <c r="S445" s="17"/>
      <c r="T445" s="17"/>
      <c r="U445" s="17"/>
    </row>
    <row r="446">
      <c r="A446" s="17"/>
      <c r="B446" s="17"/>
      <c r="C446" s="17"/>
      <c r="D446" s="17"/>
      <c r="E446" s="17"/>
      <c r="F446" s="17"/>
      <c r="G446" s="17"/>
      <c r="H446" s="17"/>
      <c r="I446" s="17"/>
      <c r="J446" s="17"/>
      <c r="K446" s="17"/>
      <c r="L446" s="17"/>
      <c r="M446" s="17"/>
      <c r="N446" s="17"/>
      <c r="O446" s="17"/>
      <c r="P446" s="17"/>
      <c r="Q446" s="17"/>
      <c r="R446" s="17"/>
      <c r="S446" s="17"/>
      <c r="T446" s="17"/>
      <c r="U446" s="17"/>
    </row>
    <row r="447">
      <c r="A447" s="17"/>
      <c r="B447" s="17"/>
      <c r="C447" s="17"/>
      <c r="D447" s="17"/>
      <c r="E447" s="17"/>
      <c r="F447" s="17"/>
      <c r="G447" s="17"/>
      <c r="H447" s="17"/>
      <c r="I447" s="17"/>
      <c r="J447" s="17"/>
      <c r="K447" s="17"/>
      <c r="L447" s="17"/>
      <c r="M447" s="17"/>
      <c r="N447" s="17"/>
      <c r="O447" s="17"/>
      <c r="P447" s="17"/>
      <c r="Q447" s="17"/>
      <c r="R447" s="17"/>
      <c r="S447" s="17"/>
      <c r="T447" s="17"/>
      <c r="U447" s="17"/>
    </row>
    <row r="448">
      <c r="A448" s="17"/>
      <c r="B448" s="17"/>
      <c r="C448" s="17"/>
      <c r="D448" s="17"/>
      <c r="E448" s="17"/>
      <c r="F448" s="17"/>
      <c r="G448" s="17"/>
      <c r="H448" s="17"/>
      <c r="I448" s="17"/>
      <c r="J448" s="17"/>
      <c r="K448" s="17"/>
      <c r="L448" s="17"/>
      <c r="M448" s="17"/>
      <c r="N448" s="17"/>
      <c r="O448" s="17"/>
      <c r="P448" s="17"/>
      <c r="Q448" s="17"/>
      <c r="R448" s="17"/>
      <c r="S448" s="17"/>
      <c r="T448" s="17"/>
      <c r="U448" s="17"/>
    </row>
    <row r="449">
      <c r="A449" s="17"/>
      <c r="B449" s="17"/>
      <c r="C449" s="17"/>
      <c r="D449" s="17"/>
      <c r="E449" s="17"/>
      <c r="F449" s="17"/>
      <c r="G449" s="17"/>
      <c r="H449" s="17"/>
      <c r="I449" s="17"/>
      <c r="J449" s="17"/>
      <c r="K449" s="17"/>
      <c r="L449" s="17"/>
      <c r="M449" s="17"/>
      <c r="N449" s="17"/>
      <c r="O449" s="17"/>
      <c r="P449" s="17"/>
      <c r="Q449" s="17"/>
      <c r="R449" s="17"/>
      <c r="S449" s="17"/>
      <c r="T449" s="17"/>
      <c r="U449" s="17"/>
    </row>
    <row r="450">
      <c r="A450" s="17"/>
      <c r="B450" s="17"/>
      <c r="C450" s="17"/>
      <c r="D450" s="17"/>
      <c r="E450" s="17"/>
      <c r="F450" s="17"/>
      <c r="G450" s="17"/>
      <c r="H450" s="17"/>
      <c r="I450" s="17"/>
      <c r="J450" s="17"/>
      <c r="K450" s="17"/>
      <c r="L450" s="17"/>
      <c r="M450" s="17"/>
      <c r="N450" s="17"/>
      <c r="O450" s="17"/>
      <c r="P450" s="17"/>
      <c r="Q450" s="17"/>
      <c r="R450" s="17"/>
      <c r="S450" s="17"/>
      <c r="T450" s="17"/>
      <c r="U450" s="17"/>
    </row>
    <row r="451">
      <c r="A451" s="17"/>
      <c r="B451" s="17"/>
      <c r="C451" s="17"/>
      <c r="D451" s="17"/>
      <c r="E451" s="17"/>
      <c r="F451" s="17"/>
      <c r="G451" s="17"/>
      <c r="H451" s="17"/>
      <c r="I451" s="17"/>
      <c r="J451" s="17"/>
      <c r="K451" s="17"/>
      <c r="L451" s="17"/>
      <c r="M451" s="17"/>
      <c r="N451" s="17"/>
      <c r="O451" s="17"/>
      <c r="P451" s="17"/>
      <c r="Q451" s="17"/>
      <c r="R451" s="17"/>
      <c r="S451" s="17"/>
      <c r="T451" s="17"/>
      <c r="U451" s="17"/>
    </row>
    <row r="452">
      <c r="A452" s="17"/>
      <c r="B452" s="17"/>
      <c r="C452" s="17"/>
      <c r="D452" s="17"/>
      <c r="E452" s="17"/>
      <c r="F452" s="17"/>
      <c r="G452" s="17"/>
      <c r="H452" s="17"/>
      <c r="I452" s="17"/>
      <c r="J452" s="17"/>
      <c r="K452" s="17"/>
      <c r="L452" s="17"/>
      <c r="M452" s="17"/>
      <c r="N452" s="17"/>
      <c r="O452" s="17"/>
      <c r="P452" s="17"/>
      <c r="Q452" s="17"/>
      <c r="R452" s="17"/>
      <c r="S452" s="17"/>
      <c r="T452" s="17"/>
      <c r="U452" s="17"/>
    </row>
    <row r="453">
      <c r="A453" s="17"/>
      <c r="B453" s="17"/>
      <c r="C453" s="17"/>
      <c r="D453" s="17"/>
      <c r="E453" s="17"/>
      <c r="F453" s="17"/>
      <c r="G453" s="17"/>
      <c r="H453" s="17"/>
      <c r="I453" s="17"/>
      <c r="J453" s="17"/>
      <c r="K453" s="17"/>
      <c r="L453" s="17"/>
      <c r="M453" s="17"/>
      <c r="N453" s="17"/>
      <c r="O453" s="17"/>
      <c r="P453" s="17"/>
      <c r="Q453" s="17"/>
      <c r="R453" s="17"/>
      <c r="S453" s="17"/>
      <c r="T453" s="17"/>
      <c r="U453" s="17"/>
    </row>
    <row r="454">
      <c r="A454" s="17"/>
      <c r="B454" s="17"/>
      <c r="C454" s="17"/>
      <c r="D454" s="17"/>
      <c r="E454" s="17"/>
      <c r="F454" s="17"/>
      <c r="G454" s="17"/>
      <c r="H454" s="17"/>
      <c r="I454" s="17"/>
      <c r="J454" s="17"/>
      <c r="K454" s="17"/>
      <c r="L454" s="17"/>
      <c r="M454" s="17"/>
      <c r="N454" s="17"/>
      <c r="O454" s="17"/>
      <c r="P454" s="17"/>
      <c r="Q454" s="17"/>
      <c r="R454" s="17"/>
      <c r="S454" s="17"/>
      <c r="T454" s="17"/>
      <c r="U454" s="17"/>
    </row>
    <row r="455">
      <c r="A455" s="17"/>
      <c r="B455" s="17"/>
      <c r="C455" s="17"/>
      <c r="D455" s="17"/>
      <c r="E455" s="17"/>
      <c r="F455" s="17"/>
      <c r="G455" s="17"/>
      <c r="H455" s="17"/>
      <c r="I455" s="17"/>
      <c r="J455" s="17"/>
      <c r="K455" s="17"/>
      <c r="L455" s="17"/>
      <c r="M455" s="17"/>
      <c r="N455" s="17"/>
      <c r="O455" s="17"/>
      <c r="P455" s="17"/>
      <c r="Q455" s="17"/>
      <c r="R455" s="17"/>
      <c r="S455" s="17"/>
      <c r="T455" s="17"/>
      <c r="U455" s="17"/>
    </row>
    <row r="456">
      <c r="A456" s="17"/>
      <c r="B456" s="17"/>
      <c r="C456" s="17"/>
      <c r="D456" s="17"/>
      <c r="E456" s="17"/>
      <c r="F456" s="17"/>
      <c r="G456" s="17"/>
      <c r="H456" s="17"/>
      <c r="I456" s="17"/>
      <c r="J456" s="17"/>
      <c r="K456" s="17"/>
      <c r="L456" s="17"/>
      <c r="M456" s="17"/>
      <c r="N456" s="17"/>
      <c r="O456" s="17"/>
      <c r="P456" s="17"/>
      <c r="Q456" s="17"/>
      <c r="R456" s="17"/>
      <c r="S456" s="17"/>
      <c r="T456" s="17"/>
      <c r="U456" s="17"/>
    </row>
    <row r="457">
      <c r="A457" s="17"/>
      <c r="B457" s="17"/>
      <c r="C457" s="17"/>
      <c r="D457" s="17"/>
      <c r="E457" s="17"/>
      <c r="F457" s="17"/>
      <c r="G457" s="17"/>
      <c r="H457" s="17"/>
      <c r="I457" s="17"/>
      <c r="J457" s="17"/>
      <c r="K457" s="17"/>
      <c r="L457" s="17"/>
      <c r="M457" s="17"/>
      <c r="N457" s="17"/>
      <c r="O457" s="17"/>
      <c r="P457" s="17"/>
      <c r="Q457" s="17"/>
      <c r="R457" s="17"/>
      <c r="S457" s="17"/>
      <c r="T457" s="17"/>
      <c r="U457" s="17"/>
    </row>
    <row r="458">
      <c r="A458" s="17"/>
      <c r="B458" s="17"/>
      <c r="C458" s="17"/>
      <c r="D458" s="17"/>
      <c r="E458" s="17"/>
      <c r="F458" s="17"/>
      <c r="G458" s="17"/>
      <c r="H458" s="17"/>
      <c r="I458" s="17"/>
      <c r="J458" s="17"/>
      <c r="K458" s="17"/>
      <c r="L458" s="17"/>
      <c r="M458" s="17"/>
      <c r="N458" s="17"/>
      <c r="O458" s="17"/>
      <c r="P458" s="17"/>
      <c r="Q458" s="17"/>
      <c r="R458" s="17"/>
      <c r="S458" s="17"/>
      <c r="T458" s="17"/>
      <c r="U458" s="17"/>
    </row>
    <row r="459">
      <c r="A459" s="17"/>
      <c r="B459" s="17"/>
      <c r="C459" s="17"/>
      <c r="D459" s="17"/>
      <c r="E459" s="17"/>
      <c r="F459" s="17"/>
      <c r="G459" s="17"/>
      <c r="H459" s="17"/>
      <c r="I459" s="17"/>
      <c r="J459" s="17"/>
      <c r="K459" s="17"/>
      <c r="L459" s="17"/>
      <c r="M459" s="17"/>
      <c r="N459" s="17"/>
      <c r="O459" s="17"/>
      <c r="P459" s="17"/>
      <c r="Q459" s="17"/>
      <c r="R459" s="17"/>
      <c r="S459" s="17"/>
      <c r="T459" s="17"/>
      <c r="U459" s="17"/>
    </row>
    <row r="460">
      <c r="A460" s="17"/>
      <c r="B460" s="17"/>
      <c r="C460" s="17"/>
      <c r="D460" s="17"/>
      <c r="E460" s="17"/>
      <c r="F460" s="17"/>
      <c r="G460" s="17"/>
      <c r="H460" s="17"/>
      <c r="I460" s="17"/>
      <c r="J460" s="17"/>
      <c r="K460" s="17"/>
      <c r="L460" s="17"/>
      <c r="M460" s="17"/>
      <c r="N460" s="17"/>
      <c r="O460" s="17"/>
      <c r="P460" s="17"/>
      <c r="Q460" s="17"/>
      <c r="R460" s="17"/>
      <c r="S460" s="17"/>
      <c r="T460" s="17"/>
      <c r="U460" s="17"/>
    </row>
    <row r="461">
      <c r="A461" s="17"/>
      <c r="B461" s="17"/>
      <c r="C461" s="17"/>
      <c r="D461" s="17"/>
      <c r="E461" s="17"/>
      <c r="F461" s="17"/>
      <c r="G461" s="17"/>
      <c r="H461" s="17"/>
      <c r="I461" s="17"/>
      <c r="J461" s="17"/>
      <c r="K461" s="17"/>
      <c r="L461" s="17"/>
      <c r="M461" s="17"/>
      <c r="N461" s="17"/>
      <c r="O461" s="17"/>
      <c r="P461" s="17"/>
      <c r="Q461" s="17"/>
      <c r="R461" s="17"/>
      <c r="S461" s="17"/>
      <c r="T461" s="17"/>
      <c r="U461" s="17"/>
    </row>
    <row r="462">
      <c r="A462" s="17"/>
      <c r="B462" s="17"/>
      <c r="C462" s="17"/>
      <c r="D462" s="17"/>
      <c r="E462" s="17"/>
      <c r="F462" s="17"/>
      <c r="G462" s="17"/>
      <c r="H462" s="17"/>
      <c r="I462" s="17"/>
      <c r="J462" s="17"/>
      <c r="K462" s="17"/>
      <c r="L462" s="17"/>
      <c r="M462" s="17"/>
      <c r="N462" s="17"/>
      <c r="O462" s="17"/>
      <c r="P462" s="17"/>
      <c r="Q462" s="17"/>
      <c r="R462" s="17"/>
      <c r="S462" s="17"/>
      <c r="T462" s="17"/>
      <c r="U462" s="17"/>
    </row>
    <row r="463">
      <c r="A463" s="17"/>
      <c r="B463" s="17"/>
      <c r="C463" s="17"/>
      <c r="D463" s="17"/>
      <c r="E463" s="17"/>
      <c r="F463" s="17"/>
      <c r="G463" s="17"/>
      <c r="H463" s="17"/>
      <c r="I463" s="17"/>
      <c r="J463" s="17"/>
      <c r="K463" s="17"/>
      <c r="L463" s="17"/>
      <c r="M463" s="17"/>
      <c r="N463" s="17"/>
      <c r="O463" s="17"/>
      <c r="P463" s="17"/>
      <c r="Q463" s="17"/>
      <c r="R463" s="17"/>
      <c r="S463" s="17"/>
      <c r="T463" s="17"/>
      <c r="U463" s="17"/>
    </row>
    <row r="464">
      <c r="A464" s="17"/>
      <c r="B464" s="17"/>
      <c r="C464" s="17"/>
      <c r="D464" s="17"/>
      <c r="E464" s="17"/>
      <c r="F464" s="17"/>
      <c r="G464" s="17"/>
      <c r="H464" s="17"/>
      <c r="I464" s="17"/>
      <c r="J464" s="17"/>
      <c r="K464" s="17"/>
      <c r="L464" s="17"/>
      <c r="M464" s="17"/>
      <c r="N464" s="17"/>
      <c r="O464" s="17"/>
      <c r="P464" s="17"/>
      <c r="Q464" s="17"/>
      <c r="R464" s="17"/>
      <c r="S464" s="17"/>
      <c r="T464" s="17"/>
      <c r="U464" s="17"/>
    </row>
    <row r="465">
      <c r="A465" s="17"/>
      <c r="B465" s="17"/>
      <c r="C465" s="17"/>
      <c r="D465" s="17"/>
      <c r="E465" s="17"/>
      <c r="F465" s="17"/>
      <c r="G465" s="17"/>
      <c r="H465" s="17"/>
      <c r="I465" s="17"/>
      <c r="J465" s="17"/>
      <c r="K465" s="17"/>
      <c r="L465" s="17"/>
      <c r="M465" s="17"/>
      <c r="N465" s="17"/>
      <c r="O465" s="17"/>
      <c r="P465" s="17"/>
      <c r="Q465" s="17"/>
      <c r="R465" s="17"/>
      <c r="S465" s="17"/>
      <c r="T465" s="17"/>
      <c r="U465" s="17"/>
    </row>
    <row r="466">
      <c r="A466" s="17"/>
      <c r="B466" s="17"/>
      <c r="C466" s="17"/>
      <c r="D466" s="17"/>
      <c r="E466" s="17"/>
      <c r="F466" s="17"/>
      <c r="G466" s="17"/>
      <c r="H466" s="17"/>
      <c r="I466" s="17"/>
      <c r="J466" s="17"/>
      <c r="K466" s="17"/>
      <c r="L466" s="17"/>
      <c r="M466" s="17"/>
      <c r="N466" s="17"/>
      <c r="O466" s="17"/>
      <c r="P466" s="17"/>
      <c r="Q466" s="17"/>
      <c r="R466" s="17"/>
      <c r="S466" s="17"/>
      <c r="T466" s="17"/>
      <c r="U466" s="17"/>
    </row>
    <row r="467">
      <c r="A467" s="17"/>
      <c r="B467" s="17"/>
      <c r="C467" s="17"/>
      <c r="D467" s="17"/>
      <c r="E467" s="17"/>
      <c r="F467" s="17"/>
      <c r="G467" s="17"/>
      <c r="H467" s="17"/>
      <c r="I467" s="17"/>
      <c r="J467" s="17"/>
      <c r="K467" s="17"/>
      <c r="L467" s="17"/>
      <c r="M467" s="17"/>
      <c r="N467" s="17"/>
      <c r="O467" s="17"/>
      <c r="P467" s="17"/>
      <c r="Q467" s="17"/>
      <c r="R467" s="17"/>
      <c r="S467" s="17"/>
      <c r="T467" s="17"/>
      <c r="U467" s="17"/>
    </row>
    <row r="468">
      <c r="A468" s="17"/>
      <c r="B468" s="17"/>
      <c r="C468" s="17"/>
      <c r="D468" s="17"/>
      <c r="E468" s="17"/>
      <c r="F468" s="17"/>
      <c r="G468" s="17"/>
      <c r="H468" s="17"/>
      <c r="I468" s="17"/>
      <c r="J468" s="17"/>
      <c r="K468" s="17"/>
      <c r="L468" s="17"/>
      <c r="M468" s="17"/>
      <c r="N468" s="17"/>
      <c r="O468" s="17"/>
      <c r="P468" s="17"/>
      <c r="Q468" s="17"/>
      <c r="R468" s="17"/>
      <c r="S468" s="17"/>
      <c r="T468" s="17"/>
      <c r="U468" s="17"/>
    </row>
    <row r="469">
      <c r="A469" s="17"/>
      <c r="B469" s="17"/>
      <c r="C469" s="17"/>
      <c r="D469" s="17"/>
      <c r="E469" s="17"/>
      <c r="F469" s="17"/>
      <c r="G469" s="17"/>
      <c r="H469" s="17"/>
      <c r="I469" s="17"/>
      <c r="J469" s="17"/>
      <c r="K469" s="17"/>
      <c r="L469" s="17"/>
      <c r="M469" s="17"/>
      <c r="N469" s="17"/>
      <c r="O469" s="17"/>
      <c r="P469" s="17"/>
      <c r="Q469" s="17"/>
      <c r="R469" s="17"/>
      <c r="S469" s="17"/>
      <c r="T469" s="17"/>
      <c r="U469" s="17"/>
    </row>
    <row r="470">
      <c r="A470" s="17"/>
      <c r="B470" s="17"/>
      <c r="C470" s="17"/>
      <c r="D470" s="17"/>
      <c r="E470" s="17"/>
      <c r="F470" s="17"/>
      <c r="G470" s="17"/>
      <c r="H470" s="17"/>
      <c r="I470" s="17"/>
      <c r="J470" s="17"/>
      <c r="K470" s="17"/>
      <c r="L470" s="17"/>
      <c r="M470" s="17"/>
      <c r="N470" s="17"/>
      <c r="O470" s="17"/>
      <c r="P470" s="17"/>
      <c r="Q470" s="17"/>
      <c r="R470" s="17"/>
      <c r="S470" s="17"/>
      <c r="T470" s="17"/>
      <c r="U470" s="17"/>
    </row>
    <row r="471">
      <c r="A471" s="17"/>
      <c r="B471" s="17"/>
      <c r="C471" s="17"/>
      <c r="D471" s="17"/>
      <c r="E471" s="17"/>
      <c r="F471" s="17"/>
      <c r="G471" s="17"/>
      <c r="H471" s="17"/>
      <c r="I471" s="17"/>
      <c r="J471" s="17"/>
      <c r="K471" s="17"/>
      <c r="L471" s="17"/>
      <c r="M471" s="17"/>
      <c r="N471" s="17"/>
      <c r="O471" s="17"/>
      <c r="P471" s="17"/>
      <c r="Q471" s="17"/>
      <c r="R471" s="17"/>
      <c r="S471" s="17"/>
      <c r="T471" s="17"/>
      <c r="U471" s="17"/>
    </row>
    <row r="472">
      <c r="A472" s="17"/>
      <c r="B472" s="17"/>
      <c r="C472" s="17"/>
      <c r="D472" s="17"/>
      <c r="E472" s="17"/>
      <c r="F472" s="17"/>
      <c r="G472" s="17"/>
      <c r="H472" s="17"/>
      <c r="I472" s="17"/>
      <c r="J472" s="17"/>
      <c r="K472" s="17"/>
      <c r="L472" s="17"/>
      <c r="M472" s="17"/>
      <c r="N472" s="17"/>
      <c r="O472" s="17"/>
      <c r="P472" s="17"/>
      <c r="Q472" s="17"/>
      <c r="R472" s="17"/>
      <c r="S472" s="17"/>
      <c r="T472" s="17"/>
      <c r="U472" s="17"/>
    </row>
    <row r="473">
      <c r="A473" s="17"/>
      <c r="B473" s="17"/>
      <c r="C473" s="17"/>
      <c r="D473" s="17"/>
      <c r="E473" s="17"/>
      <c r="F473" s="17"/>
      <c r="G473" s="17"/>
      <c r="H473" s="17"/>
      <c r="I473" s="17"/>
      <c r="J473" s="17"/>
      <c r="K473" s="17"/>
      <c r="L473" s="17"/>
      <c r="M473" s="17"/>
      <c r="N473" s="17"/>
      <c r="O473" s="17"/>
      <c r="P473" s="17"/>
      <c r="Q473" s="17"/>
      <c r="R473" s="17"/>
      <c r="S473" s="17"/>
      <c r="T473" s="17"/>
      <c r="U473" s="17"/>
    </row>
    <row r="474">
      <c r="A474" s="17"/>
      <c r="B474" s="17"/>
      <c r="C474" s="17"/>
      <c r="D474" s="17"/>
      <c r="E474" s="17"/>
      <c r="F474" s="17"/>
      <c r="G474" s="17"/>
      <c r="H474" s="17"/>
      <c r="I474" s="17"/>
      <c r="J474" s="17"/>
      <c r="K474" s="17"/>
      <c r="L474" s="17"/>
      <c r="M474" s="17"/>
      <c r="N474" s="17"/>
      <c r="O474" s="17"/>
      <c r="P474" s="17"/>
      <c r="Q474" s="17"/>
      <c r="R474" s="17"/>
      <c r="S474" s="17"/>
      <c r="T474" s="17"/>
      <c r="U474" s="17"/>
    </row>
    <row r="475">
      <c r="A475" s="17"/>
      <c r="B475" s="17"/>
      <c r="C475" s="17"/>
      <c r="D475" s="17"/>
      <c r="E475" s="17"/>
      <c r="F475" s="17"/>
      <c r="G475" s="17"/>
      <c r="H475" s="17"/>
      <c r="I475" s="17"/>
      <c r="J475" s="17"/>
      <c r="K475" s="17"/>
      <c r="L475" s="17"/>
      <c r="M475" s="17"/>
      <c r="N475" s="17"/>
      <c r="O475" s="17"/>
      <c r="P475" s="17"/>
      <c r="Q475" s="17"/>
      <c r="R475" s="17"/>
      <c r="S475" s="17"/>
      <c r="T475" s="17"/>
      <c r="U475" s="17"/>
    </row>
    <row r="476">
      <c r="A476" s="17"/>
      <c r="B476" s="17"/>
      <c r="C476" s="17"/>
      <c r="D476" s="17"/>
      <c r="E476" s="17"/>
      <c r="F476" s="17"/>
      <c r="G476" s="17"/>
      <c r="H476" s="17"/>
      <c r="I476" s="17"/>
      <c r="J476" s="17"/>
      <c r="K476" s="17"/>
      <c r="L476" s="17"/>
      <c r="M476" s="17"/>
      <c r="N476" s="17"/>
      <c r="O476" s="17"/>
      <c r="P476" s="17"/>
      <c r="Q476" s="17"/>
      <c r="R476" s="17"/>
      <c r="S476" s="17"/>
      <c r="T476" s="17"/>
      <c r="U476" s="17"/>
    </row>
    <row r="477">
      <c r="A477" s="17"/>
      <c r="B477" s="17"/>
      <c r="C477" s="17"/>
      <c r="D477" s="17"/>
      <c r="E477" s="17"/>
      <c r="F477" s="17"/>
      <c r="G477" s="17"/>
      <c r="H477" s="17"/>
      <c r="I477" s="17"/>
      <c r="J477" s="17"/>
      <c r="K477" s="17"/>
      <c r="L477" s="17"/>
      <c r="M477" s="17"/>
      <c r="N477" s="17"/>
      <c r="O477" s="17"/>
      <c r="P477" s="17"/>
      <c r="Q477" s="17"/>
      <c r="R477" s="17"/>
      <c r="S477" s="17"/>
      <c r="T477" s="17"/>
      <c r="U477" s="17"/>
    </row>
    <row r="478">
      <c r="A478" s="17"/>
      <c r="B478" s="17"/>
      <c r="C478" s="17"/>
      <c r="D478" s="17"/>
      <c r="E478" s="17"/>
      <c r="F478" s="17"/>
      <c r="G478" s="17"/>
      <c r="H478" s="17"/>
      <c r="I478" s="17"/>
      <c r="J478" s="17"/>
      <c r="K478" s="17"/>
      <c r="L478" s="17"/>
      <c r="M478" s="17"/>
      <c r="N478" s="17"/>
      <c r="O478" s="17"/>
      <c r="P478" s="17"/>
      <c r="Q478" s="17"/>
      <c r="R478" s="17"/>
      <c r="S478" s="17"/>
      <c r="T478" s="17"/>
      <c r="U478" s="17"/>
    </row>
    <row r="479">
      <c r="A479" s="17"/>
      <c r="B479" s="17"/>
      <c r="C479" s="17"/>
      <c r="D479" s="17"/>
      <c r="E479" s="17"/>
      <c r="F479" s="17"/>
      <c r="G479" s="17"/>
      <c r="H479" s="17"/>
      <c r="I479" s="17"/>
      <c r="J479" s="17"/>
      <c r="K479" s="17"/>
      <c r="L479" s="17"/>
      <c r="M479" s="17"/>
      <c r="N479" s="17"/>
      <c r="O479" s="17"/>
      <c r="P479" s="17"/>
      <c r="Q479" s="17"/>
      <c r="R479" s="17"/>
      <c r="S479" s="17"/>
      <c r="T479" s="17"/>
      <c r="U479" s="17"/>
    </row>
    <row r="480">
      <c r="A480" s="17"/>
      <c r="B480" s="17"/>
      <c r="C480" s="17"/>
      <c r="D480" s="17"/>
      <c r="E480" s="17"/>
      <c r="F480" s="17"/>
      <c r="G480" s="17"/>
      <c r="H480" s="17"/>
      <c r="I480" s="17"/>
      <c r="J480" s="17"/>
      <c r="K480" s="17"/>
      <c r="L480" s="17"/>
      <c r="M480" s="17"/>
      <c r="N480" s="17"/>
      <c r="O480" s="17"/>
      <c r="P480" s="17"/>
      <c r="Q480" s="17"/>
      <c r="R480" s="17"/>
      <c r="S480" s="17"/>
      <c r="T480" s="17"/>
      <c r="U480" s="17"/>
    </row>
    <row r="481">
      <c r="A481" s="17"/>
      <c r="B481" s="17"/>
      <c r="C481" s="17"/>
      <c r="D481" s="17"/>
      <c r="E481" s="17"/>
      <c r="F481" s="17"/>
      <c r="G481" s="17"/>
      <c r="H481" s="17"/>
      <c r="I481" s="17"/>
      <c r="J481" s="17"/>
      <c r="K481" s="17"/>
      <c r="L481" s="17"/>
      <c r="M481" s="17"/>
      <c r="N481" s="17"/>
      <c r="O481" s="17"/>
      <c r="P481" s="17"/>
      <c r="Q481" s="17"/>
      <c r="R481" s="17"/>
      <c r="S481" s="17"/>
      <c r="T481" s="17"/>
      <c r="U481" s="17"/>
    </row>
    <row r="482">
      <c r="A482" s="17"/>
      <c r="B482" s="17"/>
      <c r="C482" s="17"/>
      <c r="D482" s="17"/>
      <c r="E482" s="17"/>
      <c r="F482" s="17"/>
      <c r="G482" s="17"/>
      <c r="H482" s="17"/>
      <c r="I482" s="17"/>
      <c r="J482" s="17"/>
      <c r="K482" s="17"/>
      <c r="L482" s="17"/>
      <c r="M482" s="17"/>
      <c r="N482" s="17"/>
      <c r="O482" s="17"/>
      <c r="P482" s="17"/>
      <c r="Q482" s="17"/>
      <c r="R482" s="17"/>
      <c r="S482" s="17"/>
      <c r="T482" s="17"/>
      <c r="U482" s="17"/>
    </row>
    <row r="483">
      <c r="A483" s="17"/>
      <c r="B483" s="17"/>
      <c r="C483" s="17"/>
      <c r="D483" s="17"/>
      <c r="E483" s="17"/>
      <c r="F483" s="17"/>
      <c r="G483" s="17"/>
      <c r="H483" s="17"/>
      <c r="I483" s="17"/>
      <c r="J483" s="17"/>
      <c r="K483" s="17"/>
      <c r="L483" s="17"/>
      <c r="M483" s="17"/>
      <c r="N483" s="17"/>
      <c r="O483" s="17"/>
      <c r="P483" s="17"/>
      <c r="Q483" s="17"/>
      <c r="R483" s="17"/>
      <c r="S483" s="17"/>
      <c r="T483" s="17"/>
      <c r="U483" s="17"/>
    </row>
    <row r="484">
      <c r="A484" s="17"/>
      <c r="B484" s="17"/>
      <c r="C484" s="17"/>
      <c r="D484" s="17"/>
      <c r="E484" s="17"/>
      <c r="F484" s="17"/>
      <c r="G484" s="17"/>
      <c r="H484" s="17"/>
      <c r="I484" s="17"/>
      <c r="J484" s="17"/>
      <c r="K484" s="17"/>
      <c r="L484" s="17"/>
      <c r="M484" s="17"/>
      <c r="N484" s="17"/>
      <c r="O484" s="17"/>
      <c r="P484" s="17"/>
      <c r="Q484" s="17"/>
      <c r="R484" s="17"/>
      <c r="S484" s="17"/>
      <c r="T484" s="17"/>
      <c r="U484" s="17"/>
    </row>
    <row r="485">
      <c r="A485" s="17"/>
      <c r="B485" s="17"/>
      <c r="C485" s="17"/>
      <c r="D485" s="17"/>
      <c r="E485" s="17"/>
      <c r="F485" s="17"/>
      <c r="G485" s="17"/>
      <c r="H485" s="17"/>
      <c r="I485" s="17"/>
      <c r="J485" s="17"/>
      <c r="K485" s="17"/>
      <c r="L485" s="17"/>
      <c r="M485" s="17"/>
      <c r="N485" s="17"/>
      <c r="O485" s="17"/>
      <c r="P485" s="17"/>
      <c r="Q485" s="17"/>
      <c r="R485" s="17"/>
      <c r="S485" s="17"/>
      <c r="T485" s="17"/>
      <c r="U485" s="17"/>
    </row>
    <row r="486">
      <c r="A486" s="17"/>
      <c r="B486" s="17"/>
      <c r="C486" s="17"/>
      <c r="D486" s="17"/>
      <c r="E486" s="17"/>
      <c r="F486" s="17"/>
      <c r="G486" s="17"/>
      <c r="H486" s="17"/>
      <c r="I486" s="17"/>
      <c r="J486" s="17"/>
      <c r="K486" s="17"/>
      <c r="L486" s="17"/>
      <c r="M486" s="17"/>
      <c r="N486" s="17"/>
      <c r="O486" s="17"/>
      <c r="P486" s="17"/>
      <c r="Q486" s="17"/>
      <c r="R486" s="17"/>
      <c r="S486" s="17"/>
      <c r="T486" s="17"/>
      <c r="U486" s="17"/>
    </row>
    <row r="487">
      <c r="A487" s="17"/>
      <c r="B487" s="17"/>
      <c r="C487" s="17"/>
      <c r="D487" s="17"/>
      <c r="E487" s="17"/>
      <c r="F487" s="17"/>
      <c r="G487" s="17"/>
      <c r="H487" s="17"/>
      <c r="I487" s="17"/>
      <c r="J487" s="17"/>
      <c r="K487" s="17"/>
      <c r="L487" s="17"/>
      <c r="M487" s="17"/>
      <c r="N487" s="17"/>
      <c r="O487" s="17"/>
      <c r="P487" s="17"/>
      <c r="Q487" s="17"/>
      <c r="R487" s="17"/>
      <c r="S487" s="17"/>
      <c r="T487" s="17"/>
      <c r="U487" s="17"/>
    </row>
    <row r="488">
      <c r="A488" s="17"/>
      <c r="B488" s="17"/>
      <c r="C488" s="17"/>
      <c r="D488" s="17"/>
      <c r="E488" s="17"/>
      <c r="F488" s="17"/>
      <c r="G488" s="17"/>
      <c r="H488" s="17"/>
      <c r="I488" s="17"/>
      <c r="J488" s="17"/>
      <c r="K488" s="17"/>
      <c r="L488" s="17"/>
      <c r="M488" s="17"/>
      <c r="N488" s="17"/>
      <c r="O488" s="17"/>
      <c r="P488" s="17"/>
      <c r="Q488" s="17"/>
      <c r="R488" s="17"/>
      <c r="S488" s="17"/>
      <c r="T488" s="17"/>
      <c r="U488" s="17"/>
    </row>
    <row r="489">
      <c r="A489" s="17"/>
      <c r="B489" s="17"/>
      <c r="C489" s="17"/>
      <c r="D489" s="17"/>
      <c r="E489" s="17"/>
      <c r="F489" s="17"/>
      <c r="G489" s="17"/>
      <c r="H489" s="17"/>
      <c r="I489" s="17"/>
      <c r="J489" s="17"/>
      <c r="K489" s="17"/>
      <c r="L489" s="17"/>
      <c r="M489" s="17"/>
      <c r="N489" s="17"/>
      <c r="O489" s="17"/>
      <c r="P489" s="17"/>
      <c r="Q489" s="17"/>
      <c r="R489" s="17"/>
      <c r="S489" s="17"/>
      <c r="T489" s="17"/>
      <c r="U489" s="17"/>
    </row>
    <row r="490">
      <c r="A490" s="17"/>
      <c r="B490" s="17"/>
      <c r="C490" s="17"/>
      <c r="D490" s="17"/>
      <c r="E490" s="17"/>
      <c r="F490" s="17"/>
      <c r="G490" s="17"/>
      <c r="H490" s="17"/>
      <c r="I490" s="17"/>
      <c r="J490" s="17"/>
      <c r="K490" s="17"/>
      <c r="L490" s="17"/>
      <c r="M490" s="17"/>
      <c r="N490" s="17"/>
      <c r="O490" s="17"/>
      <c r="P490" s="17"/>
      <c r="Q490" s="17"/>
      <c r="R490" s="17"/>
      <c r="S490" s="17"/>
      <c r="T490" s="17"/>
      <c r="U490" s="17"/>
    </row>
    <row r="491">
      <c r="A491" s="17"/>
      <c r="B491" s="17"/>
      <c r="C491" s="17"/>
      <c r="D491" s="17"/>
      <c r="E491" s="17"/>
      <c r="F491" s="17"/>
      <c r="G491" s="17"/>
      <c r="H491" s="17"/>
      <c r="I491" s="17"/>
      <c r="J491" s="17"/>
      <c r="K491" s="17"/>
      <c r="L491" s="17"/>
      <c r="M491" s="17"/>
      <c r="N491" s="17"/>
      <c r="O491" s="17"/>
      <c r="P491" s="17"/>
      <c r="Q491" s="17"/>
      <c r="R491" s="17"/>
      <c r="S491" s="17"/>
      <c r="T491" s="17"/>
      <c r="U491" s="17"/>
    </row>
    <row r="492">
      <c r="A492" s="17"/>
      <c r="B492" s="17"/>
      <c r="C492" s="17"/>
      <c r="D492" s="17"/>
      <c r="E492" s="17"/>
      <c r="F492" s="17"/>
      <c r="G492" s="17"/>
      <c r="H492" s="17"/>
      <c r="I492" s="17"/>
      <c r="J492" s="17"/>
      <c r="K492" s="17"/>
      <c r="L492" s="17"/>
      <c r="M492" s="17"/>
      <c r="N492" s="17"/>
      <c r="O492" s="17"/>
      <c r="P492" s="17"/>
      <c r="Q492" s="17"/>
      <c r="R492" s="17"/>
      <c r="S492" s="17"/>
      <c r="T492" s="17"/>
      <c r="U492" s="17"/>
    </row>
    <row r="493">
      <c r="A493" s="17"/>
      <c r="B493" s="17"/>
      <c r="C493" s="17"/>
      <c r="D493" s="17"/>
      <c r="E493" s="17"/>
      <c r="F493" s="17"/>
      <c r="G493" s="17"/>
      <c r="H493" s="17"/>
      <c r="I493" s="17"/>
      <c r="J493" s="17"/>
      <c r="K493" s="17"/>
      <c r="L493" s="17"/>
      <c r="M493" s="17"/>
      <c r="N493" s="17"/>
      <c r="O493" s="17"/>
      <c r="P493" s="17"/>
      <c r="Q493" s="17"/>
      <c r="R493" s="17"/>
      <c r="S493" s="17"/>
      <c r="T493" s="17"/>
      <c r="U493" s="17"/>
    </row>
    <row r="494">
      <c r="A494" s="17"/>
      <c r="B494" s="17"/>
      <c r="C494" s="17"/>
      <c r="D494" s="17"/>
      <c r="E494" s="17"/>
      <c r="F494" s="17"/>
      <c r="G494" s="17"/>
      <c r="H494" s="17"/>
      <c r="I494" s="17"/>
      <c r="J494" s="17"/>
      <c r="K494" s="17"/>
      <c r="L494" s="17"/>
      <c r="M494" s="17"/>
      <c r="N494" s="17"/>
      <c r="O494" s="17"/>
      <c r="P494" s="17"/>
      <c r="Q494" s="17"/>
      <c r="R494" s="17"/>
      <c r="S494" s="17"/>
      <c r="T494" s="17"/>
      <c r="U494" s="17"/>
    </row>
    <row r="495">
      <c r="A495" s="17"/>
      <c r="B495" s="17"/>
      <c r="C495" s="17"/>
      <c r="D495" s="17"/>
      <c r="E495" s="17"/>
      <c r="F495" s="17"/>
      <c r="G495" s="17"/>
      <c r="H495" s="17"/>
      <c r="I495" s="17"/>
      <c r="J495" s="17"/>
      <c r="K495" s="17"/>
      <c r="L495" s="17"/>
      <c r="M495" s="17"/>
      <c r="N495" s="17"/>
      <c r="O495" s="17"/>
      <c r="P495" s="17"/>
      <c r="Q495" s="17"/>
      <c r="R495" s="17"/>
      <c r="S495" s="17"/>
      <c r="T495" s="17"/>
      <c r="U495" s="17"/>
    </row>
    <row r="496">
      <c r="A496" s="17"/>
      <c r="B496" s="17"/>
      <c r="C496" s="17"/>
      <c r="D496" s="17"/>
      <c r="E496" s="17"/>
      <c r="F496" s="17"/>
      <c r="G496" s="17"/>
      <c r="H496" s="17"/>
      <c r="I496" s="17"/>
      <c r="J496" s="17"/>
      <c r="K496" s="17"/>
      <c r="L496" s="17"/>
      <c r="M496" s="17"/>
      <c r="N496" s="17"/>
      <c r="O496" s="17"/>
      <c r="P496" s="17"/>
      <c r="Q496" s="17"/>
      <c r="R496" s="17"/>
      <c r="S496" s="17"/>
      <c r="T496" s="17"/>
      <c r="U496" s="17"/>
    </row>
    <row r="497">
      <c r="A497" s="17"/>
      <c r="B497" s="17"/>
      <c r="C497" s="17"/>
      <c r="D497" s="17"/>
      <c r="E497" s="17"/>
      <c r="F497" s="17"/>
      <c r="G497" s="17"/>
      <c r="H497" s="17"/>
      <c r="I497" s="17"/>
      <c r="J497" s="17"/>
      <c r="K497" s="17"/>
      <c r="L497" s="17"/>
      <c r="M497" s="17"/>
      <c r="N497" s="17"/>
      <c r="O497" s="17"/>
      <c r="P497" s="17"/>
      <c r="Q497" s="17"/>
      <c r="R497" s="17"/>
      <c r="S497" s="17"/>
      <c r="T497" s="17"/>
      <c r="U497" s="17"/>
    </row>
    <row r="498">
      <c r="A498" s="17"/>
      <c r="B498" s="17"/>
      <c r="C498" s="17"/>
      <c r="D498" s="17"/>
      <c r="E498" s="17"/>
      <c r="F498" s="17"/>
      <c r="G498" s="17"/>
      <c r="H498" s="17"/>
      <c r="I498" s="17"/>
      <c r="J498" s="17"/>
      <c r="K498" s="17"/>
      <c r="L498" s="17"/>
      <c r="M498" s="17"/>
      <c r="N498" s="17"/>
      <c r="O498" s="17"/>
      <c r="P498" s="17"/>
      <c r="Q498" s="17"/>
      <c r="R498" s="17"/>
      <c r="S498" s="17"/>
      <c r="T498" s="17"/>
      <c r="U498" s="17"/>
    </row>
    <row r="499">
      <c r="A499" s="17"/>
      <c r="B499" s="17"/>
      <c r="C499" s="17"/>
      <c r="D499" s="17"/>
      <c r="E499" s="17"/>
      <c r="F499" s="17"/>
      <c r="G499" s="17"/>
      <c r="H499" s="17"/>
      <c r="I499" s="17"/>
      <c r="J499" s="17"/>
      <c r="K499" s="17"/>
      <c r="L499" s="17"/>
      <c r="M499" s="17"/>
      <c r="N499" s="17"/>
      <c r="O499" s="17"/>
      <c r="P499" s="17"/>
      <c r="Q499" s="17"/>
      <c r="R499" s="17"/>
      <c r="S499" s="17"/>
      <c r="T499" s="17"/>
      <c r="U499" s="17"/>
    </row>
    <row r="500">
      <c r="A500" s="17"/>
      <c r="B500" s="17"/>
      <c r="C500" s="17"/>
      <c r="D500" s="17"/>
      <c r="E500" s="17"/>
      <c r="F500" s="17"/>
      <c r="G500" s="17"/>
      <c r="H500" s="17"/>
      <c r="I500" s="17"/>
      <c r="J500" s="17"/>
      <c r="K500" s="17"/>
      <c r="L500" s="17"/>
      <c r="M500" s="17"/>
      <c r="N500" s="17"/>
      <c r="O500" s="17"/>
      <c r="P500" s="17"/>
      <c r="Q500" s="17"/>
      <c r="R500" s="17"/>
      <c r="S500" s="17"/>
      <c r="T500" s="17"/>
      <c r="U500" s="17"/>
    </row>
    <row r="501">
      <c r="A501" s="17"/>
      <c r="B501" s="17"/>
      <c r="C501" s="17"/>
      <c r="D501" s="17"/>
      <c r="E501" s="17"/>
      <c r="F501" s="17"/>
      <c r="G501" s="17"/>
      <c r="H501" s="17"/>
      <c r="I501" s="17"/>
      <c r="J501" s="17"/>
      <c r="K501" s="17"/>
      <c r="L501" s="17"/>
      <c r="M501" s="17"/>
      <c r="N501" s="17"/>
      <c r="O501" s="17"/>
      <c r="P501" s="17"/>
      <c r="Q501" s="17"/>
      <c r="R501" s="17"/>
      <c r="S501" s="17"/>
      <c r="T501" s="17"/>
      <c r="U501" s="17"/>
    </row>
    <row r="502">
      <c r="A502" s="17"/>
      <c r="B502" s="17"/>
      <c r="C502" s="17"/>
      <c r="D502" s="17"/>
      <c r="E502" s="17"/>
      <c r="F502" s="17"/>
      <c r="G502" s="17"/>
      <c r="H502" s="17"/>
      <c r="I502" s="17"/>
      <c r="J502" s="17"/>
      <c r="K502" s="17"/>
      <c r="L502" s="17"/>
      <c r="M502" s="17"/>
      <c r="N502" s="17"/>
      <c r="O502" s="17"/>
      <c r="P502" s="17"/>
      <c r="Q502" s="17"/>
      <c r="R502" s="17"/>
      <c r="S502" s="17"/>
      <c r="T502" s="17"/>
      <c r="U502" s="17"/>
    </row>
    <row r="503">
      <c r="A503" s="17"/>
      <c r="B503" s="17"/>
      <c r="C503" s="17"/>
      <c r="D503" s="17"/>
      <c r="E503" s="17"/>
      <c r="F503" s="17"/>
      <c r="G503" s="17"/>
      <c r="H503" s="17"/>
      <c r="I503" s="17"/>
      <c r="J503" s="17"/>
      <c r="K503" s="17"/>
      <c r="L503" s="17"/>
      <c r="M503" s="17"/>
      <c r="N503" s="17"/>
      <c r="O503" s="17"/>
      <c r="P503" s="17"/>
      <c r="Q503" s="17"/>
      <c r="R503" s="17"/>
      <c r="S503" s="17"/>
      <c r="T503" s="17"/>
      <c r="U503" s="17"/>
    </row>
    <row r="504">
      <c r="A504" s="17"/>
      <c r="B504" s="17"/>
      <c r="C504" s="17"/>
      <c r="D504" s="17"/>
      <c r="E504" s="17"/>
      <c r="F504" s="17"/>
      <c r="G504" s="17"/>
      <c r="H504" s="17"/>
      <c r="I504" s="17"/>
      <c r="J504" s="17"/>
      <c r="K504" s="17"/>
      <c r="L504" s="17"/>
      <c r="M504" s="17"/>
      <c r="N504" s="17"/>
      <c r="O504" s="17"/>
      <c r="P504" s="17"/>
      <c r="Q504" s="17"/>
      <c r="R504" s="17"/>
      <c r="S504" s="17"/>
      <c r="T504" s="17"/>
      <c r="U504" s="17"/>
    </row>
    <row r="505">
      <c r="A505" s="17"/>
      <c r="B505" s="17"/>
      <c r="C505" s="17"/>
      <c r="D505" s="17"/>
      <c r="E505" s="17"/>
      <c r="F505" s="17"/>
      <c r="G505" s="17"/>
      <c r="H505" s="17"/>
      <c r="I505" s="17"/>
      <c r="J505" s="17"/>
      <c r="K505" s="17"/>
      <c r="L505" s="17"/>
      <c r="M505" s="17"/>
      <c r="N505" s="17"/>
      <c r="O505" s="17"/>
      <c r="P505" s="17"/>
      <c r="Q505" s="17"/>
      <c r="R505" s="17"/>
      <c r="S505" s="17"/>
      <c r="T505" s="17"/>
      <c r="U505" s="17"/>
    </row>
    <row r="506">
      <c r="A506" s="17"/>
      <c r="B506" s="17"/>
      <c r="C506" s="17"/>
      <c r="D506" s="17"/>
      <c r="E506" s="17"/>
      <c r="F506" s="17"/>
      <c r="G506" s="17"/>
      <c r="H506" s="17"/>
      <c r="I506" s="17"/>
      <c r="J506" s="17"/>
      <c r="K506" s="17"/>
      <c r="L506" s="17"/>
      <c r="M506" s="17"/>
      <c r="N506" s="17"/>
      <c r="O506" s="17"/>
      <c r="P506" s="17"/>
      <c r="Q506" s="17"/>
      <c r="R506" s="17"/>
      <c r="S506" s="17"/>
      <c r="T506" s="17"/>
      <c r="U506" s="17"/>
    </row>
    <row r="507">
      <c r="A507" s="17"/>
      <c r="B507" s="17"/>
      <c r="C507" s="17"/>
      <c r="D507" s="17"/>
      <c r="E507" s="17"/>
      <c r="F507" s="17"/>
      <c r="G507" s="17"/>
      <c r="H507" s="17"/>
      <c r="I507" s="17"/>
      <c r="J507" s="17"/>
      <c r="K507" s="17"/>
      <c r="L507" s="17"/>
      <c r="M507" s="17"/>
      <c r="N507" s="17"/>
      <c r="O507" s="17"/>
      <c r="P507" s="17"/>
      <c r="Q507" s="17"/>
      <c r="R507" s="17"/>
      <c r="S507" s="17"/>
      <c r="T507" s="17"/>
      <c r="U507" s="17"/>
    </row>
    <row r="508">
      <c r="A508" s="17"/>
      <c r="B508" s="17"/>
      <c r="C508" s="17"/>
      <c r="D508" s="17"/>
      <c r="E508" s="17"/>
      <c r="F508" s="17"/>
      <c r="G508" s="17"/>
      <c r="H508" s="17"/>
      <c r="I508" s="17"/>
      <c r="J508" s="17"/>
      <c r="K508" s="17"/>
      <c r="L508" s="17"/>
      <c r="M508" s="17"/>
      <c r="N508" s="17"/>
      <c r="O508" s="17"/>
      <c r="P508" s="17"/>
      <c r="Q508" s="17"/>
      <c r="R508" s="17"/>
      <c r="S508" s="17"/>
      <c r="T508" s="17"/>
      <c r="U508" s="17"/>
    </row>
    <row r="509">
      <c r="A509" s="17"/>
      <c r="B509" s="17"/>
      <c r="C509" s="17"/>
      <c r="D509" s="17"/>
      <c r="E509" s="17"/>
      <c r="F509" s="17"/>
      <c r="G509" s="17"/>
      <c r="H509" s="17"/>
      <c r="I509" s="17"/>
      <c r="J509" s="17"/>
      <c r="K509" s="17"/>
      <c r="L509" s="17"/>
      <c r="M509" s="17"/>
      <c r="N509" s="17"/>
      <c r="O509" s="17"/>
      <c r="P509" s="17"/>
      <c r="Q509" s="17"/>
      <c r="R509" s="17"/>
      <c r="S509" s="17"/>
      <c r="T509" s="17"/>
      <c r="U509" s="17"/>
    </row>
    <row r="510">
      <c r="A510" s="17"/>
      <c r="B510" s="17"/>
      <c r="C510" s="17"/>
      <c r="D510" s="17"/>
      <c r="E510" s="17"/>
      <c r="F510" s="17"/>
      <c r="G510" s="17"/>
      <c r="H510" s="17"/>
      <c r="I510" s="17"/>
      <c r="J510" s="17"/>
      <c r="K510" s="17"/>
      <c r="L510" s="17"/>
      <c r="M510" s="17"/>
      <c r="N510" s="17"/>
      <c r="O510" s="17"/>
      <c r="P510" s="17"/>
      <c r="Q510" s="17"/>
      <c r="R510" s="17"/>
      <c r="S510" s="17"/>
      <c r="T510" s="17"/>
      <c r="U510" s="17"/>
    </row>
    <row r="511">
      <c r="A511" s="17"/>
      <c r="B511" s="17"/>
      <c r="C511" s="17"/>
      <c r="D511" s="17"/>
      <c r="E511" s="17"/>
      <c r="F511" s="17"/>
      <c r="G511" s="17"/>
      <c r="H511" s="17"/>
      <c r="I511" s="17"/>
      <c r="J511" s="17"/>
      <c r="K511" s="17"/>
      <c r="L511" s="17"/>
      <c r="M511" s="17"/>
      <c r="N511" s="17"/>
      <c r="O511" s="17"/>
      <c r="P511" s="17"/>
      <c r="Q511" s="17"/>
      <c r="R511" s="17"/>
      <c r="S511" s="17"/>
      <c r="T511" s="17"/>
      <c r="U511" s="17"/>
    </row>
    <row r="512">
      <c r="A512" s="17"/>
      <c r="B512" s="17"/>
      <c r="C512" s="17"/>
      <c r="D512" s="17"/>
      <c r="E512" s="17"/>
      <c r="F512" s="17"/>
      <c r="G512" s="17"/>
      <c r="H512" s="17"/>
      <c r="I512" s="17"/>
      <c r="J512" s="17"/>
      <c r="K512" s="17"/>
      <c r="L512" s="17"/>
      <c r="M512" s="17"/>
      <c r="N512" s="17"/>
      <c r="O512" s="17"/>
      <c r="P512" s="17"/>
      <c r="Q512" s="17"/>
      <c r="R512" s="17"/>
      <c r="S512" s="17"/>
      <c r="T512" s="17"/>
      <c r="U512" s="17"/>
    </row>
    <row r="513">
      <c r="A513" s="17"/>
      <c r="B513" s="17"/>
      <c r="C513" s="17"/>
      <c r="D513" s="17"/>
      <c r="E513" s="17"/>
      <c r="F513" s="17"/>
      <c r="G513" s="17"/>
      <c r="H513" s="17"/>
      <c r="I513" s="17"/>
      <c r="J513" s="17"/>
      <c r="K513" s="17"/>
      <c r="L513" s="17"/>
      <c r="M513" s="17"/>
      <c r="N513" s="17"/>
      <c r="O513" s="17"/>
      <c r="P513" s="17"/>
      <c r="Q513" s="17"/>
      <c r="R513" s="17"/>
      <c r="S513" s="17"/>
      <c r="T513" s="17"/>
      <c r="U513" s="17"/>
    </row>
    <row r="514">
      <c r="A514" s="17"/>
      <c r="B514" s="17"/>
      <c r="C514" s="17"/>
      <c r="D514" s="17"/>
      <c r="E514" s="17"/>
      <c r="F514" s="17"/>
      <c r="G514" s="17"/>
      <c r="H514" s="17"/>
      <c r="I514" s="17"/>
      <c r="J514" s="17"/>
      <c r="K514" s="17"/>
      <c r="L514" s="17"/>
      <c r="M514" s="17"/>
      <c r="N514" s="17"/>
      <c r="O514" s="17"/>
      <c r="P514" s="17"/>
      <c r="Q514" s="17"/>
      <c r="R514" s="17"/>
      <c r="S514" s="17"/>
      <c r="T514" s="17"/>
      <c r="U514" s="17"/>
    </row>
    <row r="515">
      <c r="A515" s="17"/>
      <c r="B515" s="17"/>
      <c r="C515" s="17"/>
      <c r="D515" s="17"/>
      <c r="E515" s="17"/>
      <c r="F515" s="17"/>
      <c r="G515" s="17"/>
      <c r="H515" s="17"/>
      <c r="I515" s="17"/>
      <c r="J515" s="17"/>
      <c r="K515" s="17"/>
      <c r="L515" s="17"/>
      <c r="M515" s="17"/>
      <c r="N515" s="17"/>
      <c r="O515" s="17"/>
      <c r="P515" s="17"/>
      <c r="Q515" s="17"/>
      <c r="R515" s="17"/>
      <c r="S515" s="17"/>
      <c r="T515" s="17"/>
      <c r="U515" s="17"/>
    </row>
    <row r="516">
      <c r="A516" s="17"/>
      <c r="B516" s="17"/>
      <c r="C516" s="17"/>
      <c r="D516" s="17"/>
      <c r="E516" s="17"/>
      <c r="F516" s="17"/>
      <c r="G516" s="17"/>
      <c r="H516" s="17"/>
      <c r="I516" s="17"/>
      <c r="J516" s="17"/>
      <c r="K516" s="17"/>
      <c r="L516" s="17"/>
      <c r="M516" s="17"/>
      <c r="N516" s="17"/>
      <c r="O516" s="17"/>
      <c r="P516" s="17"/>
      <c r="Q516" s="17"/>
      <c r="R516" s="17"/>
      <c r="S516" s="17"/>
      <c r="T516" s="17"/>
      <c r="U516" s="17"/>
    </row>
    <row r="517">
      <c r="A517" s="17"/>
      <c r="B517" s="17"/>
      <c r="C517" s="17"/>
      <c r="D517" s="17"/>
      <c r="E517" s="17"/>
      <c r="F517" s="17"/>
      <c r="G517" s="17"/>
      <c r="H517" s="17"/>
      <c r="I517" s="17"/>
      <c r="J517" s="17"/>
      <c r="K517" s="17"/>
      <c r="L517" s="17"/>
      <c r="M517" s="17"/>
      <c r="N517" s="17"/>
      <c r="O517" s="17"/>
      <c r="P517" s="17"/>
      <c r="Q517" s="17"/>
      <c r="R517" s="17"/>
      <c r="S517" s="17"/>
      <c r="T517" s="17"/>
      <c r="U517" s="17"/>
    </row>
    <row r="518">
      <c r="A518" s="17"/>
      <c r="B518" s="17"/>
      <c r="C518" s="17"/>
      <c r="D518" s="17"/>
      <c r="E518" s="17"/>
      <c r="F518" s="17"/>
      <c r="G518" s="17"/>
      <c r="H518" s="17"/>
      <c r="I518" s="17"/>
      <c r="J518" s="17"/>
      <c r="K518" s="17"/>
      <c r="L518" s="17"/>
      <c r="M518" s="17"/>
      <c r="N518" s="17"/>
      <c r="O518" s="17"/>
      <c r="P518" s="17"/>
      <c r="Q518" s="17"/>
      <c r="R518" s="17"/>
      <c r="S518" s="17"/>
      <c r="T518" s="17"/>
      <c r="U518" s="17"/>
    </row>
    <row r="519">
      <c r="A519" s="17"/>
      <c r="B519" s="17"/>
      <c r="C519" s="17"/>
      <c r="D519" s="17"/>
      <c r="E519" s="17"/>
      <c r="F519" s="17"/>
      <c r="G519" s="17"/>
      <c r="H519" s="17"/>
      <c r="I519" s="17"/>
      <c r="J519" s="17"/>
      <c r="K519" s="17"/>
      <c r="L519" s="17"/>
      <c r="M519" s="17"/>
      <c r="N519" s="17"/>
      <c r="O519" s="17"/>
      <c r="P519" s="17"/>
      <c r="Q519" s="17"/>
      <c r="R519" s="17"/>
      <c r="S519" s="17"/>
      <c r="T519" s="17"/>
      <c r="U519" s="17"/>
    </row>
    <row r="520">
      <c r="A520" s="17"/>
      <c r="B520" s="17"/>
      <c r="C520" s="17"/>
      <c r="D520" s="17"/>
      <c r="E520" s="17"/>
      <c r="F520" s="17"/>
      <c r="G520" s="17"/>
      <c r="H520" s="17"/>
      <c r="I520" s="17"/>
      <c r="J520" s="17"/>
      <c r="K520" s="17"/>
      <c r="L520" s="17"/>
      <c r="M520" s="17"/>
      <c r="N520" s="17"/>
      <c r="O520" s="17"/>
      <c r="P520" s="17"/>
      <c r="Q520" s="17"/>
      <c r="R520" s="17"/>
      <c r="S520" s="17"/>
      <c r="T520" s="17"/>
      <c r="U520" s="17"/>
    </row>
    <row r="521">
      <c r="A521" s="17"/>
      <c r="B521" s="17"/>
      <c r="C521" s="17"/>
      <c r="D521" s="17"/>
      <c r="E521" s="17"/>
      <c r="F521" s="17"/>
      <c r="G521" s="17"/>
      <c r="H521" s="17"/>
      <c r="I521" s="17"/>
      <c r="J521" s="17"/>
      <c r="K521" s="17"/>
      <c r="L521" s="17"/>
      <c r="M521" s="17"/>
      <c r="N521" s="17"/>
      <c r="O521" s="17"/>
      <c r="P521" s="17"/>
      <c r="Q521" s="17"/>
      <c r="R521" s="17"/>
      <c r="S521" s="17"/>
      <c r="T521" s="17"/>
      <c r="U521" s="17"/>
    </row>
    <row r="522">
      <c r="A522" s="17"/>
      <c r="B522" s="17"/>
      <c r="C522" s="17"/>
      <c r="D522" s="17"/>
      <c r="E522" s="17"/>
      <c r="F522" s="17"/>
      <c r="G522" s="17"/>
      <c r="H522" s="17"/>
      <c r="I522" s="17"/>
      <c r="J522" s="17"/>
      <c r="K522" s="17"/>
      <c r="L522" s="17"/>
      <c r="M522" s="17"/>
      <c r="N522" s="17"/>
      <c r="O522" s="17"/>
      <c r="P522" s="17"/>
      <c r="Q522" s="17"/>
      <c r="R522" s="17"/>
      <c r="S522" s="17"/>
      <c r="T522" s="17"/>
      <c r="U522" s="17"/>
    </row>
    <row r="523">
      <c r="A523" s="17"/>
      <c r="B523" s="17"/>
      <c r="C523" s="17"/>
      <c r="D523" s="17"/>
      <c r="E523" s="17"/>
      <c r="F523" s="17"/>
      <c r="G523" s="17"/>
      <c r="H523" s="17"/>
      <c r="I523" s="17"/>
      <c r="J523" s="17"/>
      <c r="K523" s="17"/>
      <c r="L523" s="17"/>
      <c r="M523" s="17"/>
      <c r="N523" s="17"/>
      <c r="O523" s="17"/>
      <c r="P523" s="17"/>
      <c r="Q523" s="17"/>
      <c r="R523" s="17"/>
      <c r="S523" s="17"/>
      <c r="T523" s="17"/>
      <c r="U523" s="17"/>
    </row>
    <row r="524">
      <c r="A524" s="17"/>
      <c r="B524" s="17"/>
      <c r="C524" s="17"/>
      <c r="D524" s="17"/>
      <c r="E524" s="17"/>
      <c r="F524" s="17"/>
      <c r="G524" s="17"/>
      <c r="H524" s="17"/>
      <c r="I524" s="17"/>
      <c r="J524" s="17"/>
      <c r="K524" s="17"/>
      <c r="L524" s="17"/>
      <c r="M524" s="17"/>
      <c r="N524" s="17"/>
      <c r="O524" s="17"/>
      <c r="P524" s="17"/>
      <c r="Q524" s="17"/>
      <c r="R524" s="17"/>
      <c r="S524" s="17"/>
      <c r="T524" s="17"/>
      <c r="U524" s="17"/>
    </row>
    <row r="525">
      <c r="A525" s="17"/>
      <c r="B525" s="17"/>
      <c r="C525" s="17"/>
      <c r="D525" s="17"/>
      <c r="E525" s="17"/>
      <c r="F525" s="17"/>
      <c r="G525" s="17"/>
      <c r="H525" s="17"/>
      <c r="I525" s="17"/>
      <c r="J525" s="17"/>
      <c r="K525" s="17"/>
      <c r="L525" s="17"/>
      <c r="M525" s="17"/>
      <c r="N525" s="17"/>
      <c r="O525" s="17"/>
      <c r="P525" s="17"/>
      <c r="Q525" s="17"/>
      <c r="R525" s="17"/>
      <c r="S525" s="17"/>
      <c r="T525" s="17"/>
      <c r="U525" s="17"/>
    </row>
    <row r="526">
      <c r="A526" s="17"/>
      <c r="B526" s="17"/>
      <c r="C526" s="17"/>
      <c r="D526" s="17"/>
      <c r="E526" s="17"/>
      <c r="F526" s="17"/>
      <c r="G526" s="17"/>
      <c r="H526" s="17"/>
      <c r="I526" s="17"/>
      <c r="J526" s="17"/>
      <c r="K526" s="17"/>
      <c r="L526" s="17"/>
      <c r="M526" s="17"/>
      <c r="N526" s="17"/>
      <c r="O526" s="17"/>
      <c r="P526" s="17"/>
      <c r="Q526" s="17"/>
      <c r="R526" s="17"/>
      <c r="S526" s="17"/>
      <c r="T526" s="17"/>
      <c r="U526" s="17"/>
    </row>
    <row r="527">
      <c r="A527" s="17"/>
      <c r="B527" s="17"/>
      <c r="C527" s="17"/>
      <c r="D527" s="17"/>
      <c r="E527" s="17"/>
      <c r="F527" s="17"/>
      <c r="G527" s="17"/>
      <c r="H527" s="17"/>
      <c r="I527" s="17"/>
      <c r="J527" s="17"/>
      <c r="K527" s="17"/>
      <c r="L527" s="17"/>
      <c r="M527" s="17"/>
      <c r="N527" s="17"/>
      <c r="O527" s="17"/>
      <c r="P527" s="17"/>
      <c r="Q527" s="17"/>
      <c r="R527" s="17"/>
      <c r="S527" s="17"/>
      <c r="T527" s="17"/>
      <c r="U527" s="17"/>
    </row>
    <row r="528">
      <c r="A528" s="17"/>
      <c r="B528" s="17"/>
      <c r="C528" s="17"/>
      <c r="D528" s="17"/>
      <c r="E528" s="17"/>
      <c r="F528" s="17"/>
      <c r="G528" s="17"/>
      <c r="H528" s="17"/>
      <c r="I528" s="17"/>
      <c r="J528" s="17"/>
      <c r="K528" s="17"/>
      <c r="L528" s="17"/>
      <c r="M528" s="17"/>
      <c r="N528" s="17"/>
      <c r="O528" s="17"/>
      <c r="P528" s="17"/>
      <c r="Q528" s="17"/>
      <c r="R528" s="17"/>
      <c r="S528" s="17"/>
      <c r="T528" s="17"/>
      <c r="U528" s="17"/>
    </row>
    <row r="529">
      <c r="A529" s="17"/>
      <c r="B529" s="17"/>
      <c r="C529" s="17"/>
      <c r="D529" s="17"/>
      <c r="E529" s="17"/>
      <c r="F529" s="17"/>
      <c r="G529" s="17"/>
      <c r="H529" s="17"/>
      <c r="I529" s="17"/>
      <c r="J529" s="17"/>
      <c r="K529" s="17"/>
      <c r="L529" s="17"/>
      <c r="M529" s="17"/>
      <c r="N529" s="17"/>
      <c r="O529" s="17"/>
      <c r="P529" s="17"/>
      <c r="Q529" s="17"/>
      <c r="R529" s="17"/>
      <c r="S529" s="17"/>
      <c r="T529" s="17"/>
      <c r="U529" s="17"/>
    </row>
    <row r="530">
      <c r="A530" s="17"/>
      <c r="B530" s="17"/>
      <c r="C530" s="17"/>
      <c r="D530" s="17"/>
      <c r="E530" s="17"/>
      <c r="F530" s="17"/>
      <c r="G530" s="17"/>
      <c r="H530" s="17"/>
      <c r="I530" s="17"/>
      <c r="J530" s="17"/>
      <c r="K530" s="17"/>
      <c r="L530" s="17"/>
      <c r="M530" s="17"/>
      <c r="N530" s="17"/>
      <c r="O530" s="17"/>
      <c r="P530" s="17"/>
      <c r="Q530" s="17"/>
      <c r="R530" s="17"/>
      <c r="S530" s="17"/>
      <c r="T530" s="17"/>
      <c r="U530" s="17"/>
    </row>
    <row r="531">
      <c r="A531" s="17"/>
      <c r="B531" s="17"/>
      <c r="C531" s="17"/>
      <c r="D531" s="17"/>
      <c r="E531" s="17"/>
      <c r="F531" s="17"/>
      <c r="G531" s="17"/>
      <c r="H531" s="17"/>
      <c r="I531" s="17"/>
      <c r="J531" s="17"/>
      <c r="K531" s="17"/>
      <c r="L531" s="17"/>
      <c r="M531" s="17"/>
      <c r="N531" s="17"/>
      <c r="O531" s="17"/>
      <c r="P531" s="17"/>
      <c r="Q531" s="17"/>
      <c r="R531" s="17"/>
      <c r="S531" s="17"/>
      <c r="T531" s="17"/>
      <c r="U531" s="17"/>
    </row>
    <row r="532">
      <c r="A532" s="17"/>
      <c r="B532" s="17"/>
      <c r="C532" s="17"/>
      <c r="D532" s="17"/>
      <c r="E532" s="17"/>
      <c r="F532" s="17"/>
      <c r="G532" s="17"/>
      <c r="H532" s="17"/>
      <c r="I532" s="17"/>
      <c r="J532" s="17"/>
      <c r="K532" s="17"/>
      <c r="L532" s="17"/>
      <c r="M532" s="17"/>
      <c r="N532" s="17"/>
      <c r="O532" s="17"/>
      <c r="P532" s="17"/>
      <c r="Q532" s="17"/>
      <c r="R532" s="17"/>
      <c r="S532" s="17"/>
      <c r="T532" s="17"/>
      <c r="U532" s="17"/>
    </row>
    <row r="533">
      <c r="A533" s="17"/>
      <c r="B533" s="17"/>
      <c r="C533" s="17"/>
      <c r="D533" s="17"/>
      <c r="E533" s="17"/>
      <c r="F533" s="17"/>
      <c r="G533" s="17"/>
      <c r="H533" s="17"/>
      <c r="I533" s="17"/>
      <c r="J533" s="17"/>
      <c r="K533" s="17"/>
      <c r="L533" s="17"/>
      <c r="M533" s="17"/>
      <c r="N533" s="17"/>
      <c r="O533" s="17"/>
      <c r="P533" s="17"/>
      <c r="Q533" s="17"/>
      <c r="R533" s="17"/>
      <c r="S533" s="17"/>
      <c r="T533" s="17"/>
      <c r="U533" s="17"/>
    </row>
    <row r="534">
      <c r="A534" s="17"/>
      <c r="B534" s="17"/>
      <c r="C534" s="17"/>
      <c r="D534" s="17"/>
      <c r="E534" s="17"/>
      <c r="F534" s="17"/>
      <c r="G534" s="17"/>
      <c r="H534" s="17"/>
      <c r="I534" s="17"/>
      <c r="J534" s="17"/>
      <c r="K534" s="17"/>
      <c r="L534" s="17"/>
      <c r="M534" s="17"/>
      <c r="N534" s="17"/>
      <c r="O534" s="17"/>
      <c r="P534" s="17"/>
      <c r="Q534" s="17"/>
      <c r="R534" s="17"/>
      <c r="S534" s="17"/>
      <c r="T534" s="17"/>
      <c r="U534" s="17"/>
    </row>
    <row r="535">
      <c r="A535" s="17"/>
      <c r="B535" s="17"/>
      <c r="C535" s="17"/>
      <c r="D535" s="17"/>
      <c r="E535" s="17"/>
      <c r="F535" s="17"/>
      <c r="G535" s="17"/>
      <c r="H535" s="17"/>
      <c r="I535" s="17"/>
      <c r="J535" s="17"/>
      <c r="K535" s="17"/>
      <c r="L535" s="17"/>
      <c r="M535" s="17"/>
      <c r="N535" s="17"/>
      <c r="O535" s="17"/>
      <c r="P535" s="17"/>
      <c r="Q535" s="17"/>
      <c r="R535" s="17"/>
      <c r="S535" s="17"/>
      <c r="T535" s="17"/>
      <c r="U535" s="17"/>
    </row>
    <row r="536">
      <c r="A536" s="17"/>
      <c r="B536" s="17"/>
      <c r="C536" s="17"/>
      <c r="D536" s="17"/>
      <c r="E536" s="17"/>
      <c r="F536" s="17"/>
      <c r="G536" s="17"/>
      <c r="H536" s="17"/>
      <c r="I536" s="17"/>
      <c r="J536" s="17"/>
      <c r="K536" s="17"/>
      <c r="L536" s="17"/>
      <c r="M536" s="17"/>
      <c r="N536" s="17"/>
      <c r="O536" s="17"/>
      <c r="P536" s="17"/>
      <c r="Q536" s="17"/>
      <c r="R536" s="17"/>
      <c r="S536" s="17"/>
      <c r="T536" s="17"/>
      <c r="U536" s="17"/>
    </row>
    <row r="537">
      <c r="A537" s="17"/>
      <c r="B537" s="17"/>
      <c r="C537" s="17"/>
      <c r="D537" s="17"/>
      <c r="E537" s="17"/>
      <c r="F537" s="17"/>
      <c r="G537" s="17"/>
      <c r="H537" s="17"/>
      <c r="I537" s="17"/>
      <c r="J537" s="17"/>
      <c r="K537" s="17"/>
      <c r="L537" s="17"/>
      <c r="M537" s="17"/>
      <c r="N537" s="17"/>
      <c r="O537" s="17"/>
      <c r="P537" s="17"/>
      <c r="Q537" s="17"/>
      <c r="R537" s="17"/>
      <c r="S537" s="17"/>
      <c r="T537" s="17"/>
      <c r="U537" s="17"/>
    </row>
    <row r="538">
      <c r="A538" s="17"/>
      <c r="B538" s="17"/>
      <c r="C538" s="17"/>
      <c r="D538" s="17"/>
      <c r="E538" s="17"/>
      <c r="F538" s="17"/>
      <c r="G538" s="17"/>
      <c r="H538" s="17"/>
      <c r="I538" s="17"/>
      <c r="J538" s="17"/>
      <c r="K538" s="17"/>
      <c r="L538" s="17"/>
      <c r="M538" s="17"/>
      <c r="N538" s="17"/>
      <c r="O538" s="17"/>
      <c r="P538" s="17"/>
      <c r="Q538" s="17"/>
      <c r="R538" s="17"/>
      <c r="S538" s="17"/>
      <c r="T538" s="17"/>
      <c r="U538" s="17"/>
    </row>
    <row r="539">
      <c r="A539" s="17"/>
      <c r="B539" s="17"/>
      <c r="C539" s="17"/>
      <c r="D539" s="17"/>
      <c r="E539" s="17"/>
      <c r="F539" s="17"/>
      <c r="G539" s="17"/>
      <c r="H539" s="17"/>
      <c r="I539" s="17"/>
      <c r="J539" s="17"/>
      <c r="K539" s="17"/>
      <c r="L539" s="17"/>
      <c r="M539" s="17"/>
      <c r="N539" s="17"/>
      <c r="O539" s="17"/>
      <c r="P539" s="17"/>
      <c r="Q539" s="17"/>
      <c r="R539" s="17"/>
      <c r="S539" s="17"/>
      <c r="T539" s="17"/>
      <c r="U539" s="17"/>
    </row>
    <row r="540">
      <c r="A540" s="17"/>
      <c r="B540" s="17"/>
      <c r="C540" s="17"/>
      <c r="D540" s="17"/>
      <c r="E540" s="17"/>
      <c r="F540" s="17"/>
      <c r="G540" s="17"/>
      <c r="H540" s="17"/>
      <c r="I540" s="17"/>
      <c r="J540" s="17"/>
      <c r="K540" s="17"/>
      <c r="L540" s="17"/>
      <c r="M540" s="17"/>
      <c r="N540" s="17"/>
      <c r="O540" s="17"/>
      <c r="P540" s="17"/>
      <c r="Q540" s="17"/>
      <c r="R540" s="17"/>
      <c r="S540" s="17"/>
      <c r="T540" s="17"/>
      <c r="U540" s="17"/>
    </row>
    <row r="541">
      <c r="A541" s="17"/>
      <c r="B541" s="17"/>
      <c r="C541" s="17"/>
      <c r="D541" s="17"/>
      <c r="E541" s="17"/>
      <c r="F541" s="17"/>
      <c r="G541" s="17"/>
      <c r="H541" s="17"/>
      <c r="I541" s="17"/>
      <c r="J541" s="17"/>
      <c r="K541" s="17"/>
      <c r="L541" s="17"/>
      <c r="M541" s="17"/>
      <c r="N541" s="17"/>
      <c r="O541" s="17"/>
      <c r="P541" s="17"/>
      <c r="Q541" s="17"/>
      <c r="R541" s="17"/>
      <c r="S541" s="17"/>
      <c r="T541" s="17"/>
      <c r="U541" s="17"/>
    </row>
    <row r="542">
      <c r="A542" s="17"/>
      <c r="B542" s="17"/>
      <c r="C542" s="17"/>
      <c r="D542" s="17"/>
      <c r="E542" s="17"/>
      <c r="F542" s="17"/>
      <c r="G542" s="17"/>
      <c r="H542" s="17"/>
      <c r="I542" s="17"/>
      <c r="J542" s="17"/>
      <c r="K542" s="17"/>
      <c r="L542" s="17"/>
      <c r="M542" s="17"/>
      <c r="N542" s="17"/>
      <c r="O542" s="17"/>
      <c r="P542" s="17"/>
      <c r="Q542" s="17"/>
      <c r="R542" s="17"/>
      <c r="S542" s="17"/>
      <c r="T542" s="17"/>
      <c r="U542" s="17"/>
    </row>
    <row r="543">
      <c r="A543" s="17"/>
      <c r="B543" s="17"/>
      <c r="C543" s="17"/>
      <c r="D543" s="17"/>
      <c r="E543" s="17"/>
      <c r="F543" s="17"/>
      <c r="G543" s="17"/>
      <c r="H543" s="17"/>
      <c r="I543" s="17"/>
      <c r="J543" s="17"/>
      <c r="K543" s="17"/>
      <c r="L543" s="17"/>
      <c r="M543" s="17"/>
      <c r="N543" s="17"/>
      <c r="O543" s="17"/>
      <c r="P543" s="17"/>
      <c r="Q543" s="17"/>
      <c r="R543" s="17"/>
      <c r="S543" s="17"/>
      <c r="T543" s="17"/>
      <c r="U543" s="17"/>
    </row>
    <row r="544">
      <c r="A544" s="17"/>
      <c r="B544" s="17"/>
      <c r="C544" s="17"/>
      <c r="D544" s="17"/>
      <c r="E544" s="17"/>
      <c r="F544" s="17"/>
      <c r="G544" s="17"/>
      <c r="H544" s="17"/>
      <c r="I544" s="17"/>
      <c r="J544" s="17"/>
      <c r="K544" s="17"/>
      <c r="L544" s="17"/>
      <c r="M544" s="17"/>
      <c r="N544" s="17"/>
      <c r="O544" s="17"/>
      <c r="P544" s="17"/>
      <c r="Q544" s="17"/>
      <c r="R544" s="17"/>
      <c r="S544" s="17"/>
      <c r="T544" s="17"/>
      <c r="U544" s="17"/>
    </row>
    <row r="545">
      <c r="A545" s="17"/>
      <c r="B545" s="17"/>
      <c r="C545" s="17"/>
      <c r="D545" s="17"/>
      <c r="E545" s="17"/>
      <c r="F545" s="17"/>
      <c r="G545" s="17"/>
      <c r="H545" s="17"/>
      <c r="I545" s="17"/>
      <c r="J545" s="17"/>
      <c r="K545" s="17"/>
      <c r="L545" s="17"/>
      <c r="M545" s="17"/>
      <c r="N545" s="17"/>
      <c r="O545" s="17"/>
      <c r="P545" s="17"/>
      <c r="Q545" s="17"/>
      <c r="R545" s="17"/>
      <c r="S545" s="17"/>
      <c r="T545" s="17"/>
      <c r="U545" s="17"/>
    </row>
    <row r="546">
      <c r="A546" s="17"/>
      <c r="B546" s="17"/>
      <c r="C546" s="17"/>
      <c r="D546" s="17"/>
      <c r="E546" s="17"/>
      <c r="F546" s="17"/>
      <c r="G546" s="17"/>
      <c r="H546" s="17"/>
      <c r="I546" s="17"/>
      <c r="J546" s="17"/>
      <c r="K546" s="17"/>
      <c r="L546" s="17"/>
      <c r="M546" s="17"/>
      <c r="N546" s="17"/>
      <c r="O546" s="17"/>
      <c r="P546" s="17"/>
      <c r="Q546" s="17"/>
      <c r="R546" s="17"/>
      <c r="S546" s="17"/>
      <c r="T546" s="17"/>
      <c r="U546" s="17"/>
    </row>
    <row r="547">
      <c r="A547" s="17"/>
      <c r="B547" s="17"/>
      <c r="C547" s="17"/>
      <c r="D547" s="17"/>
      <c r="E547" s="17"/>
      <c r="F547" s="17"/>
      <c r="G547" s="17"/>
      <c r="H547" s="17"/>
      <c r="I547" s="17"/>
      <c r="J547" s="17"/>
      <c r="K547" s="17"/>
      <c r="L547" s="17"/>
      <c r="M547" s="17"/>
      <c r="N547" s="17"/>
      <c r="O547" s="17"/>
      <c r="P547" s="17"/>
      <c r="Q547" s="17"/>
      <c r="R547" s="17"/>
      <c r="S547" s="17"/>
      <c r="T547" s="17"/>
      <c r="U547" s="17"/>
    </row>
    <row r="548">
      <c r="A548" s="17"/>
      <c r="B548" s="17"/>
      <c r="C548" s="17"/>
      <c r="D548" s="17"/>
      <c r="E548" s="17"/>
      <c r="F548" s="17"/>
      <c r="G548" s="17"/>
      <c r="H548" s="17"/>
      <c r="I548" s="17"/>
      <c r="J548" s="17"/>
      <c r="K548" s="17"/>
      <c r="L548" s="17"/>
      <c r="M548" s="17"/>
      <c r="N548" s="17"/>
      <c r="O548" s="17"/>
      <c r="P548" s="17"/>
      <c r="Q548" s="17"/>
      <c r="R548" s="17"/>
      <c r="S548" s="17"/>
      <c r="T548" s="17"/>
      <c r="U548" s="17"/>
    </row>
    <row r="549">
      <c r="A549" s="17"/>
      <c r="B549" s="17"/>
      <c r="C549" s="17"/>
      <c r="D549" s="17"/>
      <c r="E549" s="17"/>
      <c r="F549" s="17"/>
      <c r="G549" s="17"/>
      <c r="H549" s="17"/>
      <c r="I549" s="17"/>
      <c r="J549" s="17"/>
      <c r="K549" s="17"/>
      <c r="L549" s="17"/>
      <c r="M549" s="17"/>
      <c r="N549" s="17"/>
      <c r="O549" s="17"/>
      <c r="P549" s="17"/>
      <c r="Q549" s="17"/>
      <c r="R549" s="17"/>
      <c r="S549" s="17"/>
      <c r="T549" s="17"/>
      <c r="U549" s="17"/>
    </row>
    <row r="550">
      <c r="A550" s="17"/>
      <c r="B550" s="17"/>
      <c r="C550" s="17"/>
      <c r="D550" s="17"/>
      <c r="E550" s="17"/>
      <c r="F550" s="17"/>
      <c r="G550" s="17"/>
      <c r="H550" s="17"/>
      <c r="I550" s="17"/>
      <c r="J550" s="17"/>
      <c r="K550" s="17"/>
      <c r="L550" s="17"/>
      <c r="M550" s="17"/>
      <c r="N550" s="17"/>
      <c r="O550" s="17"/>
      <c r="P550" s="17"/>
      <c r="Q550" s="17"/>
      <c r="R550" s="17"/>
      <c r="S550" s="17"/>
      <c r="T550" s="17"/>
      <c r="U550" s="17"/>
    </row>
    <row r="551">
      <c r="A551" s="17"/>
      <c r="B551" s="17"/>
      <c r="C551" s="17"/>
      <c r="D551" s="17"/>
      <c r="E551" s="17"/>
      <c r="F551" s="17"/>
      <c r="G551" s="17"/>
      <c r="H551" s="17"/>
      <c r="I551" s="17"/>
      <c r="J551" s="17"/>
      <c r="K551" s="17"/>
      <c r="L551" s="17"/>
      <c r="M551" s="17"/>
      <c r="N551" s="17"/>
      <c r="O551" s="17"/>
      <c r="P551" s="17"/>
      <c r="Q551" s="17"/>
      <c r="R551" s="17"/>
      <c r="S551" s="17"/>
      <c r="T551" s="17"/>
      <c r="U551" s="17"/>
    </row>
    <row r="552">
      <c r="A552" s="17"/>
      <c r="B552" s="17"/>
      <c r="C552" s="17"/>
      <c r="D552" s="17"/>
      <c r="E552" s="17"/>
      <c r="F552" s="17"/>
      <c r="G552" s="17"/>
      <c r="H552" s="17"/>
      <c r="I552" s="17"/>
      <c r="J552" s="17"/>
      <c r="K552" s="17"/>
      <c r="L552" s="17"/>
      <c r="M552" s="17"/>
      <c r="N552" s="17"/>
      <c r="O552" s="17"/>
      <c r="P552" s="17"/>
      <c r="Q552" s="17"/>
      <c r="R552" s="17"/>
      <c r="S552" s="17"/>
      <c r="T552" s="17"/>
      <c r="U552" s="17"/>
    </row>
    <row r="553">
      <c r="A553" s="17"/>
      <c r="B553" s="17"/>
      <c r="C553" s="17"/>
      <c r="D553" s="17"/>
      <c r="E553" s="17"/>
      <c r="F553" s="17"/>
      <c r="G553" s="17"/>
      <c r="H553" s="17"/>
      <c r="I553" s="17"/>
      <c r="J553" s="17"/>
      <c r="K553" s="17"/>
      <c r="L553" s="17"/>
      <c r="M553" s="17"/>
      <c r="N553" s="17"/>
      <c r="O553" s="17"/>
      <c r="P553" s="17"/>
      <c r="Q553" s="17"/>
      <c r="R553" s="17"/>
      <c r="S553" s="17"/>
      <c r="T553" s="17"/>
      <c r="U553" s="17"/>
    </row>
    <row r="554">
      <c r="A554" s="17"/>
      <c r="B554" s="17"/>
      <c r="C554" s="17"/>
      <c r="D554" s="17"/>
      <c r="E554" s="17"/>
      <c r="F554" s="17"/>
      <c r="G554" s="17"/>
      <c r="H554" s="17"/>
      <c r="I554" s="17"/>
      <c r="J554" s="17"/>
      <c r="K554" s="17"/>
      <c r="L554" s="17"/>
      <c r="M554" s="17"/>
      <c r="N554" s="17"/>
      <c r="O554" s="17"/>
      <c r="P554" s="17"/>
      <c r="Q554" s="17"/>
      <c r="R554" s="17"/>
      <c r="S554" s="17"/>
      <c r="T554" s="17"/>
      <c r="U554" s="17"/>
    </row>
    <row r="555">
      <c r="A555" s="17"/>
      <c r="B555" s="17"/>
      <c r="C555" s="17"/>
      <c r="D555" s="17"/>
      <c r="E555" s="17"/>
      <c r="F555" s="17"/>
      <c r="G555" s="17"/>
      <c r="H555" s="17"/>
      <c r="I555" s="17"/>
      <c r="J555" s="17"/>
      <c r="K555" s="17"/>
      <c r="L555" s="17"/>
      <c r="M555" s="17"/>
      <c r="N555" s="17"/>
      <c r="O555" s="17"/>
      <c r="P555" s="17"/>
      <c r="Q555" s="17"/>
      <c r="R555" s="17"/>
      <c r="S555" s="17"/>
      <c r="T555" s="17"/>
      <c r="U555" s="17"/>
    </row>
    <row r="556">
      <c r="A556" s="17"/>
      <c r="B556" s="17"/>
      <c r="C556" s="17"/>
      <c r="D556" s="17"/>
      <c r="E556" s="17"/>
      <c r="F556" s="17"/>
      <c r="G556" s="17"/>
      <c r="H556" s="17"/>
      <c r="I556" s="17"/>
      <c r="J556" s="17"/>
      <c r="K556" s="17"/>
      <c r="L556" s="17"/>
      <c r="M556" s="17"/>
      <c r="N556" s="17"/>
      <c r="O556" s="17"/>
      <c r="P556" s="17"/>
      <c r="Q556" s="17"/>
      <c r="R556" s="17"/>
      <c r="S556" s="17"/>
      <c r="T556" s="17"/>
      <c r="U556" s="17"/>
    </row>
    <row r="557">
      <c r="A557" s="17"/>
      <c r="B557" s="17"/>
      <c r="C557" s="17"/>
      <c r="D557" s="17"/>
      <c r="E557" s="17"/>
      <c r="F557" s="17"/>
      <c r="G557" s="17"/>
      <c r="H557" s="17"/>
      <c r="I557" s="17"/>
      <c r="J557" s="17"/>
      <c r="K557" s="17"/>
      <c r="L557" s="17"/>
      <c r="M557" s="17"/>
      <c r="N557" s="17"/>
      <c r="O557" s="17"/>
      <c r="P557" s="17"/>
      <c r="Q557" s="17"/>
      <c r="R557" s="17"/>
      <c r="S557" s="17"/>
      <c r="T557" s="17"/>
      <c r="U557" s="17"/>
    </row>
    <row r="558">
      <c r="A558" s="17"/>
      <c r="B558" s="17"/>
      <c r="C558" s="17"/>
      <c r="D558" s="17"/>
      <c r="E558" s="17"/>
      <c r="F558" s="17"/>
      <c r="G558" s="17"/>
      <c r="H558" s="17"/>
      <c r="I558" s="17"/>
      <c r="J558" s="17"/>
      <c r="K558" s="17"/>
      <c r="L558" s="17"/>
      <c r="M558" s="17"/>
      <c r="N558" s="17"/>
      <c r="O558" s="17"/>
      <c r="P558" s="17"/>
      <c r="Q558" s="17"/>
      <c r="R558" s="17"/>
      <c r="S558" s="17"/>
      <c r="T558" s="17"/>
      <c r="U558" s="17"/>
    </row>
    <row r="559">
      <c r="A559" s="17"/>
      <c r="B559" s="17"/>
      <c r="C559" s="17"/>
      <c r="D559" s="17"/>
      <c r="E559" s="17"/>
      <c r="F559" s="17"/>
      <c r="G559" s="17"/>
      <c r="H559" s="17"/>
      <c r="I559" s="17"/>
      <c r="J559" s="17"/>
      <c r="K559" s="17"/>
      <c r="L559" s="17"/>
      <c r="M559" s="17"/>
      <c r="N559" s="17"/>
      <c r="O559" s="17"/>
      <c r="P559" s="17"/>
      <c r="Q559" s="17"/>
      <c r="R559" s="17"/>
      <c r="S559" s="17"/>
      <c r="T559" s="17"/>
      <c r="U559" s="17"/>
    </row>
    <row r="560">
      <c r="A560" s="17"/>
      <c r="B560" s="17"/>
      <c r="C560" s="17"/>
      <c r="D560" s="17"/>
      <c r="E560" s="17"/>
      <c r="F560" s="17"/>
      <c r="G560" s="17"/>
      <c r="H560" s="17"/>
      <c r="I560" s="17"/>
      <c r="J560" s="17"/>
      <c r="K560" s="17"/>
      <c r="L560" s="17"/>
      <c r="M560" s="17"/>
      <c r="N560" s="17"/>
      <c r="O560" s="17"/>
      <c r="P560" s="17"/>
      <c r="Q560" s="17"/>
      <c r="R560" s="17"/>
      <c r="S560" s="17"/>
      <c r="T560" s="17"/>
      <c r="U560" s="17"/>
    </row>
    <row r="561">
      <c r="A561" s="17"/>
      <c r="B561" s="17"/>
      <c r="C561" s="17"/>
      <c r="D561" s="17"/>
      <c r="E561" s="17"/>
      <c r="F561" s="17"/>
      <c r="G561" s="17"/>
      <c r="H561" s="17"/>
      <c r="I561" s="17"/>
      <c r="J561" s="17"/>
      <c r="K561" s="17"/>
      <c r="L561" s="17"/>
      <c r="M561" s="17"/>
      <c r="N561" s="17"/>
      <c r="O561" s="17"/>
      <c r="P561" s="17"/>
      <c r="Q561" s="17"/>
      <c r="R561" s="17"/>
      <c r="S561" s="17"/>
      <c r="T561" s="17"/>
      <c r="U561" s="17"/>
    </row>
    <row r="562">
      <c r="A562" s="17"/>
      <c r="B562" s="17"/>
      <c r="C562" s="17"/>
      <c r="D562" s="17"/>
      <c r="E562" s="17"/>
      <c r="F562" s="17"/>
      <c r="G562" s="17"/>
      <c r="H562" s="17"/>
      <c r="I562" s="17"/>
      <c r="J562" s="17"/>
      <c r="K562" s="17"/>
      <c r="L562" s="17"/>
      <c r="M562" s="17"/>
      <c r="N562" s="17"/>
      <c r="O562" s="17"/>
      <c r="P562" s="17"/>
      <c r="Q562" s="17"/>
      <c r="R562" s="17"/>
      <c r="S562" s="17"/>
      <c r="T562" s="17"/>
      <c r="U562" s="17"/>
    </row>
    <row r="563">
      <c r="A563" s="17"/>
      <c r="B563" s="17"/>
      <c r="C563" s="17"/>
      <c r="D563" s="17"/>
      <c r="E563" s="17"/>
      <c r="F563" s="17"/>
      <c r="G563" s="17"/>
      <c r="H563" s="17"/>
      <c r="I563" s="17"/>
      <c r="J563" s="17"/>
      <c r="K563" s="17"/>
      <c r="L563" s="17"/>
      <c r="M563" s="17"/>
      <c r="N563" s="17"/>
      <c r="O563" s="17"/>
      <c r="P563" s="17"/>
      <c r="Q563" s="17"/>
      <c r="R563" s="17"/>
      <c r="S563" s="17"/>
      <c r="T563" s="17"/>
      <c r="U563" s="17"/>
    </row>
    <row r="564">
      <c r="A564" s="17"/>
      <c r="B564" s="17"/>
      <c r="C564" s="17"/>
      <c r="D564" s="17"/>
      <c r="E564" s="17"/>
      <c r="F564" s="17"/>
      <c r="G564" s="17"/>
      <c r="H564" s="17"/>
      <c r="I564" s="17"/>
      <c r="J564" s="17"/>
      <c r="K564" s="17"/>
      <c r="L564" s="17"/>
      <c r="M564" s="17"/>
      <c r="N564" s="17"/>
      <c r="O564" s="17"/>
      <c r="P564" s="17"/>
      <c r="Q564" s="17"/>
      <c r="R564" s="17"/>
      <c r="S564" s="17"/>
      <c r="T564" s="17"/>
      <c r="U564" s="17"/>
    </row>
    <row r="565">
      <c r="A565" s="17"/>
      <c r="B565" s="17"/>
      <c r="C565" s="17"/>
      <c r="D565" s="17"/>
      <c r="E565" s="17"/>
      <c r="F565" s="17"/>
      <c r="G565" s="17"/>
      <c r="H565" s="17"/>
      <c r="I565" s="17"/>
      <c r="J565" s="17"/>
      <c r="K565" s="17"/>
      <c r="L565" s="17"/>
      <c r="M565" s="17"/>
      <c r="N565" s="17"/>
      <c r="O565" s="17"/>
      <c r="P565" s="17"/>
      <c r="Q565" s="17"/>
      <c r="R565" s="17"/>
      <c r="S565" s="17"/>
      <c r="T565" s="17"/>
      <c r="U565" s="17"/>
    </row>
    <row r="566">
      <c r="A566" s="17"/>
      <c r="B566" s="17"/>
      <c r="C566" s="17"/>
      <c r="D566" s="17"/>
      <c r="E566" s="17"/>
      <c r="F566" s="17"/>
      <c r="G566" s="17"/>
      <c r="H566" s="17"/>
      <c r="I566" s="17"/>
      <c r="J566" s="17"/>
      <c r="K566" s="17"/>
      <c r="L566" s="17"/>
      <c r="M566" s="17"/>
      <c r="N566" s="17"/>
      <c r="O566" s="17"/>
      <c r="P566" s="17"/>
      <c r="Q566" s="17"/>
      <c r="R566" s="17"/>
      <c r="S566" s="17"/>
      <c r="T566" s="17"/>
      <c r="U566" s="17"/>
    </row>
    <row r="567">
      <c r="A567" s="17"/>
      <c r="B567" s="17"/>
      <c r="C567" s="17"/>
      <c r="D567" s="17"/>
      <c r="E567" s="17"/>
      <c r="F567" s="17"/>
      <c r="G567" s="17"/>
      <c r="H567" s="17"/>
      <c r="I567" s="17"/>
      <c r="J567" s="17"/>
      <c r="K567" s="17"/>
      <c r="L567" s="17"/>
      <c r="M567" s="17"/>
      <c r="N567" s="17"/>
      <c r="O567" s="17"/>
      <c r="P567" s="17"/>
      <c r="Q567" s="17"/>
      <c r="R567" s="17"/>
      <c r="S567" s="17"/>
      <c r="T567" s="17"/>
      <c r="U567" s="17"/>
    </row>
    <row r="568">
      <c r="A568" s="17"/>
      <c r="B568" s="17"/>
      <c r="C568" s="17"/>
      <c r="D568" s="17"/>
      <c r="E568" s="17"/>
      <c r="F568" s="17"/>
      <c r="G568" s="17"/>
      <c r="H568" s="17"/>
      <c r="I568" s="17"/>
      <c r="J568" s="17"/>
      <c r="K568" s="17"/>
      <c r="L568" s="17"/>
      <c r="M568" s="17"/>
      <c r="N568" s="17"/>
      <c r="O568" s="17"/>
      <c r="P568" s="17"/>
      <c r="Q568" s="17"/>
      <c r="R568" s="17"/>
      <c r="S568" s="17"/>
      <c r="T568" s="17"/>
      <c r="U568" s="17"/>
    </row>
    <row r="569">
      <c r="A569" s="17"/>
      <c r="B569" s="17"/>
      <c r="C569" s="17"/>
      <c r="D569" s="17"/>
      <c r="E569" s="17"/>
      <c r="F569" s="17"/>
      <c r="G569" s="17"/>
      <c r="H569" s="17"/>
      <c r="I569" s="17"/>
      <c r="J569" s="17"/>
      <c r="K569" s="17"/>
      <c r="L569" s="17"/>
      <c r="M569" s="17"/>
      <c r="N569" s="17"/>
      <c r="O569" s="17"/>
      <c r="P569" s="17"/>
      <c r="Q569" s="17"/>
      <c r="R569" s="17"/>
      <c r="S569" s="17"/>
      <c r="T569" s="17"/>
      <c r="U569" s="17"/>
    </row>
    <row r="570">
      <c r="A570" s="17"/>
      <c r="B570" s="17"/>
      <c r="C570" s="17"/>
      <c r="D570" s="17"/>
      <c r="E570" s="17"/>
      <c r="F570" s="17"/>
      <c r="G570" s="17"/>
      <c r="H570" s="17"/>
      <c r="I570" s="17"/>
      <c r="J570" s="17"/>
      <c r="K570" s="17"/>
      <c r="L570" s="17"/>
      <c r="M570" s="17"/>
      <c r="N570" s="17"/>
      <c r="O570" s="17"/>
      <c r="P570" s="17"/>
      <c r="Q570" s="17"/>
      <c r="R570" s="17"/>
      <c r="S570" s="17"/>
      <c r="T570" s="17"/>
      <c r="U570" s="17"/>
    </row>
    <row r="571">
      <c r="A571" s="17"/>
      <c r="B571" s="17"/>
      <c r="C571" s="17"/>
      <c r="D571" s="17"/>
      <c r="E571" s="17"/>
      <c r="F571" s="17"/>
      <c r="G571" s="17"/>
      <c r="H571" s="17"/>
      <c r="I571" s="17"/>
      <c r="J571" s="17"/>
      <c r="K571" s="17"/>
      <c r="L571" s="17"/>
      <c r="M571" s="17"/>
      <c r="N571" s="17"/>
      <c r="O571" s="17"/>
      <c r="P571" s="17"/>
      <c r="Q571" s="17"/>
      <c r="R571" s="17"/>
      <c r="S571" s="17"/>
      <c r="T571" s="17"/>
      <c r="U571" s="17"/>
    </row>
    <row r="572">
      <c r="A572" s="17"/>
      <c r="B572" s="17"/>
      <c r="C572" s="17"/>
      <c r="D572" s="17"/>
      <c r="E572" s="17"/>
      <c r="F572" s="17"/>
      <c r="G572" s="17"/>
      <c r="H572" s="17"/>
      <c r="I572" s="17"/>
      <c r="J572" s="17"/>
      <c r="K572" s="17"/>
      <c r="L572" s="17"/>
      <c r="M572" s="17"/>
      <c r="N572" s="17"/>
      <c r="O572" s="17"/>
      <c r="P572" s="17"/>
      <c r="Q572" s="17"/>
      <c r="R572" s="17"/>
      <c r="S572" s="17"/>
      <c r="T572" s="17"/>
      <c r="U572" s="17"/>
    </row>
    <row r="573">
      <c r="A573" s="17"/>
      <c r="B573" s="17"/>
      <c r="C573" s="17"/>
      <c r="D573" s="17"/>
      <c r="E573" s="17"/>
      <c r="F573" s="17"/>
      <c r="G573" s="17"/>
      <c r="H573" s="17"/>
      <c r="I573" s="17"/>
      <c r="J573" s="17"/>
      <c r="K573" s="17"/>
      <c r="L573" s="17"/>
      <c r="M573" s="17"/>
      <c r="N573" s="17"/>
      <c r="O573" s="17"/>
      <c r="P573" s="17"/>
      <c r="Q573" s="17"/>
      <c r="R573" s="17"/>
      <c r="S573" s="17"/>
      <c r="T573" s="17"/>
      <c r="U573" s="17"/>
    </row>
    <row r="574">
      <c r="A574" s="17"/>
      <c r="B574" s="17"/>
      <c r="C574" s="17"/>
      <c r="D574" s="17"/>
      <c r="E574" s="17"/>
      <c r="F574" s="17"/>
      <c r="G574" s="17"/>
      <c r="H574" s="17"/>
      <c r="I574" s="17"/>
      <c r="J574" s="17"/>
      <c r="K574" s="17"/>
      <c r="L574" s="17"/>
      <c r="M574" s="17"/>
      <c r="N574" s="17"/>
      <c r="O574" s="17"/>
      <c r="P574" s="17"/>
      <c r="Q574" s="17"/>
      <c r="R574" s="17"/>
      <c r="S574" s="17"/>
      <c r="T574" s="17"/>
      <c r="U574" s="17"/>
    </row>
    <row r="575">
      <c r="A575" s="17"/>
      <c r="B575" s="17"/>
      <c r="C575" s="17"/>
      <c r="D575" s="17"/>
      <c r="E575" s="17"/>
      <c r="F575" s="17"/>
      <c r="G575" s="17"/>
      <c r="H575" s="17"/>
      <c r="I575" s="17"/>
      <c r="J575" s="17"/>
      <c r="K575" s="17"/>
      <c r="L575" s="17"/>
      <c r="M575" s="17"/>
      <c r="N575" s="17"/>
      <c r="O575" s="17"/>
      <c r="P575" s="17"/>
      <c r="Q575" s="17"/>
      <c r="R575" s="17"/>
      <c r="S575" s="17"/>
      <c r="T575" s="17"/>
      <c r="U575" s="17"/>
    </row>
    <row r="576">
      <c r="A576" s="17"/>
      <c r="B576" s="17"/>
      <c r="C576" s="17"/>
      <c r="D576" s="17"/>
      <c r="E576" s="17"/>
      <c r="F576" s="17"/>
      <c r="G576" s="17"/>
      <c r="H576" s="17"/>
      <c r="I576" s="17"/>
      <c r="J576" s="17"/>
      <c r="K576" s="17"/>
      <c r="L576" s="17"/>
      <c r="M576" s="17"/>
      <c r="N576" s="17"/>
      <c r="O576" s="17"/>
      <c r="P576" s="17"/>
      <c r="Q576" s="17"/>
      <c r="R576" s="17"/>
      <c r="S576" s="17"/>
      <c r="T576" s="17"/>
      <c r="U576" s="17"/>
    </row>
    <row r="577">
      <c r="A577" s="17"/>
      <c r="B577" s="17"/>
      <c r="C577" s="17"/>
      <c r="D577" s="17"/>
      <c r="E577" s="17"/>
      <c r="F577" s="17"/>
      <c r="G577" s="17"/>
      <c r="H577" s="17"/>
      <c r="I577" s="17"/>
      <c r="J577" s="17"/>
      <c r="K577" s="17"/>
      <c r="L577" s="17"/>
      <c r="M577" s="17"/>
      <c r="N577" s="17"/>
      <c r="O577" s="17"/>
      <c r="P577" s="17"/>
      <c r="Q577" s="17"/>
      <c r="R577" s="17"/>
      <c r="S577" s="17"/>
      <c r="T577" s="17"/>
      <c r="U577" s="17"/>
    </row>
    <row r="578">
      <c r="A578" s="17"/>
      <c r="B578" s="17"/>
      <c r="C578" s="17"/>
      <c r="D578" s="17"/>
      <c r="E578" s="17"/>
      <c r="F578" s="17"/>
      <c r="G578" s="17"/>
      <c r="H578" s="17"/>
      <c r="I578" s="17"/>
      <c r="J578" s="17"/>
      <c r="K578" s="17"/>
      <c r="L578" s="17"/>
      <c r="M578" s="17"/>
      <c r="N578" s="17"/>
      <c r="O578" s="17"/>
      <c r="P578" s="17"/>
      <c r="Q578" s="17"/>
      <c r="R578" s="17"/>
      <c r="S578" s="17"/>
      <c r="T578" s="17"/>
      <c r="U578" s="17"/>
    </row>
    <row r="579">
      <c r="A579" s="17"/>
      <c r="B579" s="17"/>
      <c r="C579" s="17"/>
      <c r="D579" s="17"/>
      <c r="E579" s="17"/>
      <c r="F579" s="17"/>
      <c r="G579" s="17"/>
      <c r="H579" s="17"/>
      <c r="I579" s="17"/>
      <c r="J579" s="17"/>
      <c r="K579" s="17"/>
      <c r="L579" s="17"/>
      <c r="M579" s="17"/>
      <c r="N579" s="17"/>
      <c r="O579" s="17"/>
      <c r="P579" s="17"/>
      <c r="Q579" s="17"/>
      <c r="R579" s="17"/>
      <c r="S579" s="17"/>
      <c r="T579" s="17"/>
      <c r="U579" s="17"/>
    </row>
    <row r="580">
      <c r="A580" s="17"/>
      <c r="B580" s="17"/>
      <c r="C580" s="17"/>
      <c r="D580" s="17"/>
      <c r="E580" s="17"/>
      <c r="F580" s="17"/>
      <c r="G580" s="17"/>
      <c r="H580" s="17"/>
      <c r="I580" s="17"/>
      <c r="J580" s="17"/>
      <c r="K580" s="17"/>
      <c r="L580" s="17"/>
      <c r="M580" s="17"/>
      <c r="N580" s="17"/>
      <c r="O580" s="17"/>
      <c r="P580" s="17"/>
      <c r="Q580" s="17"/>
      <c r="R580" s="17"/>
      <c r="S580" s="17"/>
      <c r="T580" s="17"/>
      <c r="U580" s="17"/>
    </row>
    <row r="581">
      <c r="A581" s="17"/>
      <c r="B581" s="17"/>
      <c r="C581" s="17"/>
      <c r="D581" s="17"/>
      <c r="E581" s="17"/>
      <c r="F581" s="17"/>
      <c r="G581" s="17"/>
      <c r="H581" s="17"/>
      <c r="I581" s="17"/>
      <c r="J581" s="17"/>
      <c r="K581" s="17"/>
      <c r="L581" s="17"/>
      <c r="M581" s="17"/>
      <c r="N581" s="17"/>
      <c r="O581" s="17"/>
      <c r="P581" s="17"/>
      <c r="Q581" s="17"/>
      <c r="R581" s="17"/>
      <c r="S581" s="17"/>
      <c r="T581" s="17"/>
      <c r="U581" s="17"/>
    </row>
    <row r="582">
      <c r="A582" s="17"/>
      <c r="B582" s="17"/>
      <c r="C582" s="17"/>
      <c r="D582" s="17"/>
      <c r="E582" s="17"/>
      <c r="F582" s="17"/>
      <c r="G582" s="17"/>
      <c r="H582" s="17"/>
      <c r="I582" s="17"/>
      <c r="J582" s="17"/>
      <c r="K582" s="17"/>
      <c r="L582" s="17"/>
      <c r="M582" s="17"/>
      <c r="N582" s="17"/>
      <c r="O582" s="17"/>
      <c r="P582" s="17"/>
      <c r="Q582" s="17"/>
      <c r="R582" s="17"/>
      <c r="S582" s="17"/>
      <c r="T582" s="17"/>
      <c r="U582" s="17"/>
    </row>
    <row r="583">
      <c r="A583" s="17"/>
      <c r="B583" s="17"/>
      <c r="C583" s="17"/>
      <c r="D583" s="17"/>
      <c r="E583" s="17"/>
      <c r="F583" s="17"/>
      <c r="G583" s="17"/>
      <c r="H583" s="17"/>
      <c r="I583" s="17"/>
      <c r="J583" s="17"/>
      <c r="K583" s="17"/>
      <c r="L583" s="17"/>
      <c r="M583" s="17"/>
      <c r="N583" s="17"/>
      <c r="O583" s="17"/>
      <c r="P583" s="17"/>
      <c r="Q583" s="17"/>
      <c r="R583" s="17"/>
      <c r="S583" s="17"/>
      <c r="T583" s="17"/>
      <c r="U583" s="17"/>
    </row>
    <row r="584">
      <c r="A584" s="17"/>
      <c r="B584" s="17"/>
      <c r="C584" s="17"/>
      <c r="D584" s="17"/>
      <c r="E584" s="17"/>
      <c r="F584" s="17"/>
      <c r="G584" s="17"/>
      <c r="H584" s="17"/>
      <c r="I584" s="17"/>
      <c r="J584" s="17"/>
      <c r="K584" s="17"/>
      <c r="L584" s="17"/>
      <c r="M584" s="17"/>
      <c r="N584" s="17"/>
      <c r="O584" s="17"/>
      <c r="P584" s="17"/>
      <c r="Q584" s="17"/>
      <c r="R584" s="17"/>
      <c r="S584" s="17"/>
      <c r="T584" s="17"/>
      <c r="U584" s="17"/>
    </row>
    <row r="585">
      <c r="A585" s="17"/>
      <c r="B585" s="17"/>
      <c r="C585" s="17"/>
      <c r="D585" s="17"/>
      <c r="E585" s="17"/>
      <c r="F585" s="17"/>
      <c r="G585" s="17"/>
      <c r="H585" s="17"/>
      <c r="I585" s="17"/>
      <c r="J585" s="17"/>
      <c r="K585" s="17"/>
      <c r="L585" s="17"/>
      <c r="M585" s="17"/>
      <c r="N585" s="17"/>
      <c r="O585" s="17"/>
      <c r="P585" s="17"/>
      <c r="Q585" s="17"/>
      <c r="R585" s="17"/>
      <c r="S585" s="17"/>
      <c r="T585" s="17"/>
      <c r="U585" s="17"/>
    </row>
    <row r="586">
      <c r="A586" s="17"/>
      <c r="B586" s="17"/>
      <c r="C586" s="17"/>
      <c r="D586" s="17"/>
      <c r="E586" s="17"/>
      <c r="F586" s="17"/>
      <c r="G586" s="17"/>
      <c r="H586" s="17"/>
      <c r="I586" s="17"/>
      <c r="J586" s="17"/>
      <c r="K586" s="17"/>
      <c r="L586" s="17"/>
      <c r="M586" s="17"/>
      <c r="N586" s="17"/>
      <c r="O586" s="17"/>
      <c r="P586" s="17"/>
      <c r="Q586" s="17"/>
      <c r="R586" s="17"/>
      <c r="S586" s="17"/>
      <c r="T586" s="17"/>
      <c r="U586" s="17"/>
    </row>
    <row r="587">
      <c r="A587" s="17"/>
      <c r="B587" s="17"/>
      <c r="C587" s="17"/>
      <c r="D587" s="17"/>
      <c r="E587" s="17"/>
      <c r="F587" s="17"/>
      <c r="G587" s="17"/>
      <c r="H587" s="17"/>
      <c r="I587" s="17"/>
      <c r="J587" s="17"/>
      <c r="K587" s="17"/>
      <c r="L587" s="17"/>
      <c r="M587" s="17"/>
      <c r="N587" s="17"/>
      <c r="O587" s="17"/>
      <c r="P587" s="17"/>
      <c r="Q587" s="17"/>
      <c r="R587" s="17"/>
      <c r="S587" s="17"/>
      <c r="T587" s="17"/>
      <c r="U587" s="17"/>
    </row>
    <row r="588">
      <c r="A588" s="17"/>
      <c r="B588" s="17"/>
      <c r="C588" s="17"/>
      <c r="D588" s="17"/>
      <c r="E588" s="17"/>
      <c r="F588" s="17"/>
      <c r="G588" s="17"/>
      <c r="H588" s="17"/>
      <c r="I588" s="17"/>
      <c r="J588" s="17"/>
      <c r="K588" s="17"/>
      <c r="L588" s="17"/>
      <c r="M588" s="17"/>
      <c r="N588" s="17"/>
      <c r="O588" s="17"/>
      <c r="P588" s="17"/>
      <c r="Q588" s="17"/>
      <c r="R588" s="17"/>
      <c r="S588" s="17"/>
      <c r="T588" s="17"/>
      <c r="U588" s="17"/>
    </row>
    <row r="589">
      <c r="A589" s="17"/>
      <c r="B589" s="17"/>
      <c r="C589" s="17"/>
      <c r="D589" s="17"/>
      <c r="E589" s="17"/>
      <c r="F589" s="17"/>
      <c r="G589" s="17"/>
      <c r="H589" s="17"/>
      <c r="I589" s="17"/>
      <c r="J589" s="17"/>
      <c r="K589" s="17"/>
      <c r="L589" s="17"/>
      <c r="M589" s="17"/>
      <c r="N589" s="17"/>
      <c r="O589" s="17"/>
      <c r="P589" s="17"/>
      <c r="Q589" s="17"/>
      <c r="R589" s="17"/>
      <c r="S589" s="17"/>
      <c r="T589" s="17"/>
      <c r="U589" s="17"/>
    </row>
    <row r="590">
      <c r="A590" s="17"/>
      <c r="B590" s="17"/>
      <c r="C590" s="17"/>
      <c r="D590" s="17"/>
      <c r="E590" s="17"/>
      <c r="F590" s="17"/>
      <c r="G590" s="17"/>
      <c r="H590" s="17"/>
      <c r="I590" s="17"/>
      <c r="J590" s="17"/>
      <c r="K590" s="17"/>
      <c r="L590" s="17"/>
      <c r="M590" s="17"/>
      <c r="N590" s="17"/>
      <c r="O590" s="17"/>
      <c r="P590" s="17"/>
      <c r="Q590" s="17"/>
      <c r="R590" s="17"/>
      <c r="S590" s="17"/>
      <c r="T590" s="17"/>
      <c r="U590" s="17"/>
    </row>
    <row r="591">
      <c r="A591" s="17"/>
      <c r="B591" s="17"/>
      <c r="C591" s="17"/>
      <c r="D591" s="17"/>
      <c r="E591" s="17"/>
      <c r="F591" s="17"/>
      <c r="G591" s="17"/>
      <c r="H591" s="17"/>
      <c r="I591" s="17"/>
      <c r="J591" s="17"/>
      <c r="K591" s="17"/>
      <c r="L591" s="17"/>
      <c r="M591" s="17"/>
      <c r="N591" s="17"/>
      <c r="O591" s="17"/>
      <c r="P591" s="17"/>
      <c r="Q591" s="17"/>
      <c r="R591" s="17"/>
      <c r="S591" s="17"/>
      <c r="T591" s="17"/>
      <c r="U591" s="17"/>
    </row>
    <row r="592">
      <c r="A592" s="17"/>
      <c r="B592" s="17"/>
      <c r="C592" s="17"/>
      <c r="D592" s="17"/>
      <c r="E592" s="17"/>
      <c r="F592" s="17"/>
      <c r="G592" s="17"/>
      <c r="H592" s="17"/>
      <c r="I592" s="17"/>
      <c r="J592" s="17"/>
      <c r="K592" s="17"/>
      <c r="L592" s="17"/>
      <c r="M592" s="17"/>
      <c r="N592" s="17"/>
      <c r="O592" s="17"/>
      <c r="P592" s="17"/>
      <c r="Q592" s="17"/>
      <c r="R592" s="17"/>
      <c r="S592" s="17"/>
      <c r="T592" s="17"/>
      <c r="U592" s="17"/>
    </row>
    <row r="593">
      <c r="A593" s="17"/>
      <c r="B593" s="17"/>
      <c r="C593" s="17"/>
      <c r="D593" s="17"/>
      <c r="E593" s="17"/>
      <c r="F593" s="17"/>
      <c r="G593" s="17"/>
      <c r="H593" s="17"/>
      <c r="I593" s="17"/>
      <c r="J593" s="17"/>
      <c r="K593" s="17"/>
      <c r="L593" s="17"/>
      <c r="M593" s="17"/>
      <c r="N593" s="17"/>
      <c r="O593" s="17"/>
      <c r="P593" s="17"/>
      <c r="Q593" s="17"/>
      <c r="R593" s="17"/>
      <c r="S593" s="17"/>
      <c r="T593" s="17"/>
      <c r="U593" s="17"/>
    </row>
    <row r="594">
      <c r="A594" s="17"/>
      <c r="B594" s="17"/>
      <c r="C594" s="17"/>
      <c r="D594" s="17"/>
      <c r="E594" s="17"/>
      <c r="F594" s="17"/>
      <c r="G594" s="17"/>
      <c r="H594" s="17"/>
      <c r="I594" s="17"/>
      <c r="J594" s="17"/>
      <c r="K594" s="17"/>
      <c r="L594" s="17"/>
      <c r="M594" s="17"/>
      <c r="N594" s="17"/>
      <c r="O594" s="17"/>
      <c r="P594" s="17"/>
      <c r="Q594" s="17"/>
      <c r="R594" s="17"/>
      <c r="S594" s="17"/>
      <c r="T594" s="17"/>
      <c r="U594" s="17"/>
    </row>
    <row r="595">
      <c r="A595" s="17"/>
      <c r="B595" s="17"/>
      <c r="C595" s="17"/>
      <c r="D595" s="17"/>
      <c r="E595" s="17"/>
      <c r="F595" s="17"/>
      <c r="G595" s="17"/>
      <c r="H595" s="17"/>
      <c r="I595" s="17"/>
      <c r="J595" s="17"/>
      <c r="K595" s="17"/>
      <c r="L595" s="17"/>
      <c r="M595" s="17"/>
      <c r="N595" s="17"/>
      <c r="O595" s="17"/>
      <c r="P595" s="17"/>
      <c r="Q595" s="17"/>
      <c r="R595" s="17"/>
      <c r="S595" s="17"/>
      <c r="T595" s="17"/>
      <c r="U595" s="17"/>
    </row>
    <row r="596">
      <c r="A596" s="17"/>
      <c r="B596" s="17"/>
      <c r="C596" s="17"/>
      <c r="D596" s="17"/>
      <c r="E596" s="17"/>
      <c r="F596" s="17"/>
      <c r="G596" s="17"/>
      <c r="H596" s="17"/>
      <c r="I596" s="17"/>
      <c r="J596" s="17"/>
      <c r="K596" s="17"/>
      <c r="L596" s="17"/>
      <c r="M596" s="17"/>
      <c r="N596" s="17"/>
      <c r="O596" s="17"/>
      <c r="P596" s="17"/>
      <c r="Q596" s="17"/>
      <c r="R596" s="17"/>
      <c r="S596" s="17"/>
      <c r="T596" s="17"/>
      <c r="U596" s="17"/>
    </row>
    <row r="597">
      <c r="A597" s="17"/>
      <c r="B597" s="17"/>
      <c r="C597" s="17"/>
      <c r="D597" s="17"/>
      <c r="E597" s="17"/>
      <c r="F597" s="17"/>
      <c r="G597" s="17"/>
      <c r="H597" s="17"/>
      <c r="I597" s="17"/>
      <c r="J597" s="17"/>
      <c r="K597" s="17"/>
      <c r="L597" s="17"/>
      <c r="M597" s="17"/>
      <c r="N597" s="17"/>
      <c r="O597" s="17"/>
      <c r="P597" s="17"/>
      <c r="Q597" s="17"/>
      <c r="R597" s="17"/>
      <c r="S597" s="17"/>
      <c r="T597" s="17"/>
      <c r="U597" s="17"/>
    </row>
    <row r="598">
      <c r="A598" s="17"/>
      <c r="B598" s="17"/>
      <c r="C598" s="17"/>
      <c r="D598" s="17"/>
      <c r="E598" s="17"/>
      <c r="F598" s="17"/>
      <c r="G598" s="17"/>
      <c r="H598" s="17"/>
      <c r="I598" s="17"/>
      <c r="J598" s="17"/>
      <c r="K598" s="17"/>
      <c r="L598" s="17"/>
      <c r="M598" s="17"/>
      <c r="N598" s="17"/>
      <c r="O598" s="17"/>
      <c r="P598" s="17"/>
      <c r="Q598" s="17"/>
      <c r="R598" s="17"/>
      <c r="S598" s="17"/>
      <c r="T598" s="17"/>
      <c r="U598" s="17"/>
    </row>
    <row r="599">
      <c r="A599" s="17"/>
      <c r="B599" s="17"/>
      <c r="C599" s="17"/>
      <c r="D599" s="17"/>
      <c r="E599" s="17"/>
      <c r="F599" s="17"/>
      <c r="G599" s="17"/>
      <c r="H599" s="17"/>
      <c r="I599" s="17"/>
      <c r="J599" s="17"/>
      <c r="K599" s="17"/>
      <c r="L599" s="17"/>
      <c r="M599" s="17"/>
      <c r="N599" s="17"/>
      <c r="O599" s="17"/>
      <c r="P599" s="17"/>
      <c r="Q599" s="17"/>
      <c r="R599" s="17"/>
      <c r="S599" s="17"/>
      <c r="T599" s="17"/>
      <c r="U599" s="17"/>
    </row>
    <row r="600">
      <c r="A600" s="17"/>
      <c r="B600" s="17"/>
      <c r="C600" s="17"/>
      <c r="D600" s="17"/>
      <c r="E600" s="17"/>
      <c r="F600" s="17"/>
      <c r="G600" s="17"/>
      <c r="H600" s="17"/>
      <c r="I600" s="17"/>
      <c r="J600" s="17"/>
      <c r="K600" s="17"/>
      <c r="L600" s="17"/>
      <c r="M600" s="17"/>
      <c r="N600" s="17"/>
      <c r="O600" s="17"/>
      <c r="P600" s="17"/>
      <c r="Q600" s="17"/>
      <c r="R600" s="17"/>
      <c r="S600" s="17"/>
      <c r="T600" s="17"/>
      <c r="U600" s="17"/>
    </row>
    <row r="601">
      <c r="A601" s="17"/>
      <c r="B601" s="17"/>
      <c r="C601" s="17"/>
      <c r="D601" s="17"/>
      <c r="E601" s="17"/>
      <c r="F601" s="17"/>
      <c r="G601" s="17"/>
      <c r="H601" s="17"/>
      <c r="I601" s="17"/>
      <c r="J601" s="17"/>
      <c r="K601" s="17"/>
      <c r="L601" s="17"/>
      <c r="M601" s="17"/>
      <c r="N601" s="17"/>
      <c r="O601" s="17"/>
      <c r="P601" s="17"/>
      <c r="Q601" s="17"/>
      <c r="R601" s="17"/>
      <c r="S601" s="17"/>
      <c r="T601" s="17"/>
      <c r="U601" s="17"/>
    </row>
    <row r="602">
      <c r="A602" s="17"/>
      <c r="B602" s="17"/>
      <c r="C602" s="17"/>
      <c r="D602" s="17"/>
      <c r="E602" s="17"/>
      <c r="F602" s="17"/>
      <c r="G602" s="17"/>
      <c r="H602" s="17"/>
      <c r="I602" s="17"/>
      <c r="J602" s="17"/>
      <c r="K602" s="17"/>
      <c r="L602" s="17"/>
      <c r="M602" s="17"/>
      <c r="N602" s="17"/>
      <c r="O602" s="17"/>
      <c r="P602" s="17"/>
      <c r="Q602" s="17"/>
      <c r="R602" s="17"/>
      <c r="S602" s="17"/>
      <c r="T602" s="17"/>
      <c r="U602" s="17"/>
    </row>
    <row r="603">
      <c r="A603" s="17"/>
      <c r="B603" s="17"/>
      <c r="C603" s="17"/>
      <c r="D603" s="17"/>
      <c r="E603" s="17"/>
      <c r="F603" s="17"/>
      <c r="G603" s="17"/>
      <c r="H603" s="17"/>
      <c r="I603" s="17"/>
      <c r="J603" s="17"/>
      <c r="K603" s="17"/>
      <c r="L603" s="17"/>
      <c r="M603" s="17"/>
      <c r="N603" s="17"/>
      <c r="O603" s="17"/>
      <c r="P603" s="17"/>
      <c r="Q603" s="17"/>
      <c r="R603" s="17"/>
      <c r="S603" s="17"/>
      <c r="T603" s="17"/>
      <c r="U603" s="17"/>
    </row>
    <row r="604">
      <c r="A604" s="17"/>
      <c r="B604" s="17"/>
      <c r="C604" s="17"/>
      <c r="D604" s="17"/>
      <c r="E604" s="17"/>
      <c r="F604" s="17"/>
      <c r="G604" s="17"/>
      <c r="H604" s="17"/>
      <c r="I604" s="17"/>
      <c r="J604" s="17"/>
      <c r="K604" s="17"/>
      <c r="L604" s="17"/>
      <c r="M604" s="17"/>
      <c r="N604" s="17"/>
      <c r="O604" s="17"/>
      <c r="P604" s="17"/>
      <c r="Q604" s="17"/>
      <c r="R604" s="17"/>
      <c r="S604" s="17"/>
      <c r="T604" s="17"/>
      <c r="U604" s="17"/>
    </row>
    <row r="605">
      <c r="A605" s="17"/>
      <c r="B605" s="17"/>
      <c r="C605" s="17"/>
      <c r="D605" s="17"/>
      <c r="E605" s="17"/>
      <c r="F605" s="17"/>
      <c r="G605" s="17"/>
      <c r="H605" s="17"/>
      <c r="I605" s="17"/>
      <c r="J605" s="17"/>
      <c r="K605" s="17"/>
      <c r="L605" s="17"/>
      <c r="M605" s="17"/>
      <c r="N605" s="17"/>
      <c r="O605" s="17"/>
      <c r="P605" s="17"/>
      <c r="Q605" s="17"/>
      <c r="R605" s="17"/>
      <c r="S605" s="17"/>
      <c r="T605" s="17"/>
      <c r="U605" s="17"/>
    </row>
    <row r="606">
      <c r="A606" s="17"/>
      <c r="B606" s="17"/>
      <c r="C606" s="17"/>
      <c r="D606" s="17"/>
      <c r="E606" s="17"/>
      <c r="F606" s="17"/>
      <c r="G606" s="17"/>
      <c r="H606" s="17"/>
      <c r="I606" s="17"/>
      <c r="J606" s="17"/>
      <c r="K606" s="17"/>
      <c r="L606" s="17"/>
      <c r="M606" s="17"/>
      <c r="N606" s="17"/>
      <c r="O606" s="17"/>
      <c r="P606" s="17"/>
      <c r="Q606" s="17"/>
      <c r="R606" s="17"/>
      <c r="S606" s="17"/>
      <c r="T606" s="17"/>
      <c r="U606" s="17"/>
    </row>
    <row r="607">
      <c r="A607" s="17"/>
      <c r="B607" s="17"/>
      <c r="C607" s="17"/>
      <c r="D607" s="17"/>
      <c r="E607" s="17"/>
      <c r="F607" s="17"/>
      <c r="G607" s="17"/>
      <c r="H607" s="17"/>
      <c r="I607" s="17"/>
      <c r="J607" s="17"/>
      <c r="K607" s="17"/>
      <c r="L607" s="17"/>
      <c r="M607" s="17"/>
      <c r="N607" s="17"/>
      <c r="O607" s="17"/>
      <c r="P607" s="17"/>
      <c r="Q607" s="17"/>
      <c r="R607" s="17"/>
      <c r="S607" s="17"/>
      <c r="T607" s="17"/>
      <c r="U607" s="17"/>
    </row>
    <row r="608">
      <c r="A608" s="17"/>
      <c r="B608" s="17"/>
      <c r="C608" s="17"/>
      <c r="D608" s="17"/>
      <c r="E608" s="17"/>
      <c r="F608" s="17"/>
      <c r="G608" s="17"/>
      <c r="H608" s="17"/>
      <c r="I608" s="17"/>
      <c r="J608" s="17"/>
      <c r="K608" s="17"/>
      <c r="L608" s="17"/>
      <c r="M608" s="17"/>
      <c r="N608" s="17"/>
      <c r="O608" s="17"/>
      <c r="P608" s="17"/>
      <c r="Q608" s="17"/>
      <c r="R608" s="17"/>
      <c r="S608" s="17"/>
      <c r="T608" s="17"/>
      <c r="U608" s="17"/>
    </row>
    <row r="609">
      <c r="A609" s="17"/>
      <c r="B609" s="17"/>
      <c r="C609" s="17"/>
      <c r="D609" s="17"/>
      <c r="E609" s="17"/>
      <c r="F609" s="17"/>
      <c r="G609" s="17"/>
      <c r="H609" s="17"/>
      <c r="I609" s="17"/>
      <c r="J609" s="17"/>
      <c r="K609" s="17"/>
      <c r="L609" s="17"/>
      <c r="M609" s="17"/>
      <c r="N609" s="17"/>
      <c r="O609" s="17"/>
      <c r="P609" s="17"/>
      <c r="Q609" s="17"/>
      <c r="R609" s="17"/>
      <c r="S609" s="17"/>
      <c r="T609" s="17"/>
      <c r="U609" s="17"/>
    </row>
    <row r="610">
      <c r="A610" s="17"/>
      <c r="B610" s="17"/>
      <c r="C610" s="17"/>
      <c r="D610" s="17"/>
      <c r="E610" s="17"/>
      <c r="F610" s="17"/>
      <c r="G610" s="17"/>
      <c r="H610" s="17"/>
      <c r="I610" s="17"/>
      <c r="J610" s="17"/>
      <c r="K610" s="17"/>
      <c r="L610" s="17"/>
      <c r="M610" s="17"/>
      <c r="N610" s="17"/>
      <c r="O610" s="17"/>
      <c r="P610" s="17"/>
      <c r="Q610" s="17"/>
      <c r="R610" s="17"/>
      <c r="S610" s="17"/>
      <c r="T610" s="17"/>
      <c r="U610" s="17"/>
    </row>
    <row r="611">
      <c r="A611" s="17"/>
      <c r="B611" s="17"/>
      <c r="C611" s="17"/>
      <c r="D611" s="17"/>
      <c r="E611" s="17"/>
      <c r="F611" s="17"/>
      <c r="G611" s="17"/>
      <c r="H611" s="17"/>
      <c r="I611" s="17"/>
      <c r="J611" s="17"/>
      <c r="K611" s="17"/>
      <c r="L611" s="17"/>
      <c r="M611" s="17"/>
      <c r="N611" s="17"/>
      <c r="O611" s="17"/>
      <c r="P611" s="17"/>
      <c r="Q611" s="17"/>
      <c r="R611" s="17"/>
      <c r="S611" s="17"/>
      <c r="T611" s="17"/>
      <c r="U611" s="17"/>
    </row>
    <row r="612">
      <c r="A612" s="17"/>
      <c r="B612" s="17"/>
      <c r="C612" s="17"/>
      <c r="D612" s="17"/>
      <c r="E612" s="17"/>
      <c r="F612" s="17"/>
      <c r="G612" s="17"/>
      <c r="H612" s="17"/>
      <c r="I612" s="17"/>
      <c r="J612" s="17"/>
      <c r="K612" s="17"/>
      <c r="L612" s="17"/>
      <c r="M612" s="17"/>
      <c r="N612" s="17"/>
      <c r="O612" s="17"/>
      <c r="P612" s="17"/>
      <c r="Q612" s="17"/>
      <c r="R612" s="17"/>
      <c r="S612" s="17"/>
      <c r="T612" s="17"/>
      <c r="U612" s="17"/>
    </row>
    <row r="613">
      <c r="A613" s="17"/>
      <c r="B613" s="17"/>
      <c r="C613" s="17"/>
      <c r="D613" s="17"/>
      <c r="E613" s="17"/>
      <c r="F613" s="17"/>
      <c r="G613" s="17"/>
      <c r="H613" s="17"/>
      <c r="I613" s="17"/>
      <c r="J613" s="17"/>
      <c r="K613" s="17"/>
      <c r="L613" s="17"/>
      <c r="M613" s="17"/>
      <c r="N613" s="17"/>
      <c r="O613" s="17"/>
      <c r="P613" s="17"/>
      <c r="Q613" s="17"/>
      <c r="R613" s="17"/>
      <c r="S613" s="17"/>
      <c r="T613" s="17"/>
      <c r="U613" s="17"/>
    </row>
    <row r="614">
      <c r="A614" s="17"/>
      <c r="B614" s="17"/>
      <c r="C614" s="17"/>
      <c r="D614" s="17"/>
      <c r="E614" s="17"/>
      <c r="F614" s="17"/>
      <c r="G614" s="17"/>
      <c r="H614" s="17"/>
      <c r="I614" s="17"/>
      <c r="J614" s="17"/>
      <c r="K614" s="17"/>
      <c r="L614" s="17"/>
      <c r="M614" s="17"/>
      <c r="N614" s="17"/>
      <c r="O614" s="17"/>
      <c r="P614" s="17"/>
      <c r="Q614" s="17"/>
      <c r="R614" s="17"/>
      <c r="S614" s="17"/>
      <c r="T614" s="17"/>
      <c r="U614" s="17"/>
    </row>
    <row r="615">
      <c r="A615" s="17"/>
      <c r="B615" s="17"/>
      <c r="C615" s="17"/>
      <c r="D615" s="17"/>
      <c r="E615" s="17"/>
      <c r="F615" s="17"/>
      <c r="G615" s="17"/>
      <c r="H615" s="17"/>
      <c r="I615" s="17"/>
      <c r="J615" s="17"/>
      <c r="K615" s="17"/>
      <c r="L615" s="17"/>
      <c r="M615" s="17"/>
      <c r="N615" s="17"/>
      <c r="O615" s="17"/>
      <c r="P615" s="17"/>
      <c r="Q615" s="17"/>
      <c r="R615" s="17"/>
      <c r="S615" s="17"/>
      <c r="T615" s="17"/>
      <c r="U615" s="17"/>
    </row>
    <row r="616">
      <c r="A616" s="17"/>
      <c r="B616" s="17"/>
      <c r="C616" s="17"/>
      <c r="D616" s="17"/>
      <c r="E616" s="17"/>
      <c r="F616" s="17"/>
      <c r="G616" s="17"/>
      <c r="H616" s="17"/>
      <c r="I616" s="17"/>
      <c r="J616" s="17"/>
      <c r="K616" s="17"/>
      <c r="L616" s="17"/>
      <c r="M616" s="17"/>
      <c r="N616" s="17"/>
      <c r="O616" s="17"/>
      <c r="P616" s="17"/>
      <c r="Q616" s="17"/>
      <c r="R616" s="17"/>
      <c r="S616" s="17"/>
      <c r="T616" s="17"/>
      <c r="U616" s="17"/>
    </row>
    <row r="617">
      <c r="A617" s="17"/>
      <c r="B617" s="17"/>
      <c r="C617" s="17"/>
      <c r="D617" s="17"/>
      <c r="E617" s="17"/>
      <c r="F617" s="17"/>
      <c r="G617" s="17"/>
      <c r="H617" s="17"/>
      <c r="I617" s="17"/>
      <c r="J617" s="17"/>
      <c r="K617" s="17"/>
      <c r="L617" s="17"/>
      <c r="M617" s="17"/>
      <c r="N617" s="17"/>
      <c r="O617" s="17"/>
      <c r="P617" s="17"/>
      <c r="Q617" s="17"/>
      <c r="R617" s="17"/>
      <c r="S617" s="17"/>
      <c r="T617" s="17"/>
      <c r="U617" s="17"/>
    </row>
    <row r="618">
      <c r="A618" s="17"/>
      <c r="B618" s="17"/>
      <c r="C618" s="17"/>
      <c r="D618" s="17"/>
      <c r="E618" s="17"/>
      <c r="F618" s="17"/>
      <c r="G618" s="17"/>
      <c r="H618" s="17"/>
      <c r="I618" s="17"/>
      <c r="J618" s="17"/>
      <c r="K618" s="17"/>
      <c r="L618" s="17"/>
      <c r="M618" s="17"/>
      <c r="N618" s="17"/>
      <c r="O618" s="17"/>
      <c r="P618" s="17"/>
      <c r="Q618" s="17"/>
      <c r="R618" s="17"/>
      <c r="S618" s="17"/>
      <c r="T618" s="17"/>
      <c r="U618" s="17"/>
    </row>
    <row r="619">
      <c r="A619" s="17"/>
      <c r="B619" s="17"/>
      <c r="C619" s="17"/>
      <c r="D619" s="17"/>
      <c r="E619" s="17"/>
      <c r="F619" s="17"/>
      <c r="G619" s="17"/>
      <c r="H619" s="17"/>
      <c r="I619" s="17"/>
      <c r="J619" s="17"/>
      <c r="K619" s="17"/>
      <c r="L619" s="17"/>
      <c r="M619" s="17"/>
      <c r="N619" s="17"/>
      <c r="O619" s="17"/>
      <c r="P619" s="17"/>
      <c r="Q619" s="17"/>
      <c r="R619" s="17"/>
      <c r="S619" s="17"/>
      <c r="T619" s="17"/>
      <c r="U619" s="17"/>
    </row>
    <row r="620">
      <c r="A620" s="17"/>
      <c r="B620" s="17"/>
      <c r="C620" s="17"/>
      <c r="D620" s="17"/>
      <c r="E620" s="17"/>
      <c r="F620" s="17"/>
      <c r="G620" s="17"/>
      <c r="H620" s="17"/>
      <c r="I620" s="17"/>
      <c r="J620" s="17"/>
      <c r="K620" s="17"/>
      <c r="L620" s="17"/>
      <c r="M620" s="17"/>
      <c r="N620" s="17"/>
      <c r="O620" s="17"/>
      <c r="P620" s="17"/>
      <c r="Q620" s="17"/>
      <c r="R620" s="17"/>
      <c r="S620" s="17"/>
      <c r="T620" s="17"/>
      <c r="U620" s="17"/>
    </row>
    <row r="621">
      <c r="A621" s="17"/>
      <c r="B621" s="17"/>
      <c r="C621" s="17"/>
      <c r="D621" s="17"/>
      <c r="E621" s="17"/>
      <c r="F621" s="17"/>
      <c r="G621" s="17"/>
      <c r="H621" s="17"/>
      <c r="I621" s="17"/>
      <c r="J621" s="17"/>
      <c r="K621" s="17"/>
      <c r="L621" s="17"/>
      <c r="M621" s="17"/>
      <c r="N621" s="17"/>
      <c r="O621" s="17"/>
      <c r="P621" s="17"/>
      <c r="Q621" s="17"/>
      <c r="R621" s="17"/>
      <c r="S621" s="17"/>
      <c r="T621" s="17"/>
      <c r="U621" s="17"/>
    </row>
    <row r="622">
      <c r="A622" s="17"/>
      <c r="B622" s="17"/>
      <c r="C622" s="17"/>
      <c r="D622" s="17"/>
      <c r="E622" s="17"/>
      <c r="F622" s="17"/>
      <c r="G622" s="17"/>
      <c r="H622" s="17"/>
      <c r="I622" s="17"/>
      <c r="J622" s="17"/>
      <c r="K622" s="17"/>
      <c r="L622" s="17"/>
      <c r="M622" s="17"/>
      <c r="N622" s="17"/>
      <c r="O622" s="17"/>
      <c r="P622" s="17"/>
      <c r="Q622" s="17"/>
      <c r="R622" s="17"/>
      <c r="S622" s="17"/>
      <c r="T622" s="17"/>
      <c r="U622" s="17"/>
    </row>
    <row r="623">
      <c r="A623" s="17"/>
      <c r="B623" s="17"/>
      <c r="C623" s="17"/>
      <c r="D623" s="17"/>
      <c r="E623" s="17"/>
      <c r="F623" s="17"/>
      <c r="G623" s="17"/>
      <c r="H623" s="17"/>
      <c r="I623" s="17"/>
      <c r="J623" s="17"/>
      <c r="K623" s="17"/>
      <c r="L623" s="17"/>
      <c r="M623" s="17"/>
      <c r="N623" s="17"/>
      <c r="O623" s="17"/>
      <c r="P623" s="17"/>
      <c r="Q623" s="17"/>
      <c r="R623" s="17"/>
      <c r="S623" s="17"/>
      <c r="T623" s="17"/>
      <c r="U623" s="17"/>
    </row>
    <row r="624">
      <c r="A624" s="17"/>
      <c r="B624" s="17"/>
      <c r="C624" s="17"/>
      <c r="D624" s="17"/>
      <c r="E624" s="17"/>
      <c r="F624" s="17"/>
      <c r="G624" s="17"/>
      <c r="H624" s="17"/>
      <c r="I624" s="17"/>
      <c r="J624" s="17"/>
      <c r="K624" s="17"/>
      <c r="L624" s="17"/>
      <c r="M624" s="17"/>
      <c r="N624" s="17"/>
      <c r="O624" s="17"/>
      <c r="P624" s="17"/>
      <c r="Q624" s="17"/>
      <c r="R624" s="17"/>
      <c r="S624" s="17"/>
      <c r="T624" s="17"/>
      <c r="U624" s="17"/>
    </row>
    <row r="625">
      <c r="A625" s="17"/>
      <c r="B625" s="17"/>
      <c r="C625" s="17"/>
      <c r="D625" s="17"/>
      <c r="E625" s="17"/>
      <c r="F625" s="17"/>
      <c r="G625" s="17"/>
      <c r="H625" s="17"/>
      <c r="I625" s="17"/>
      <c r="J625" s="17"/>
      <c r="K625" s="17"/>
      <c r="L625" s="17"/>
      <c r="M625" s="17"/>
      <c r="N625" s="17"/>
      <c r="O625" s="17"/>
      <c r="P625" s="17"/>
      <c r="Q625" s="17"/>
      <c r="R625" s="17"/>
      <c r="S625" s="17"/>
      <c r="T625" s="17"/>
      <c r="U625" s="17"/>
    </row>
    <row r="626">
      <c r="A626" s="17"/>
      <c r="B626" s="17"/>
      <c r="C626" s="17"/>
      <c r="D626" s="17"/>
      <c r="E626" s="17"/>
      <c r="F626" s="17"/>
      <c r="G626" s="17"/>
      <c r="H626" s="17"/>
      <c r="I626" s="17"/>
      <c r="J626" s="17"/>
      <c r="K626" s="17"/>
      <c r="L626" s="17"/>
      <c r="M626" s="17"/>
      <c r="N626" s="17"/>
      <c r="O626" s="17"/>
      <c r="P626" s="17"/>
      <c r="Q626" s="17"/>
      <c r="R626" s="17"/>
      <c r="S626" s="17"/>
      <c r="T626" s="17"/>
      <c r="U626" s="17"/>
    </row>
    <row r="627">
      <c r="A627" s="17"/>
      <c r="B627" s="17"/>
      <c r="C627" s="17"/>
      <c r="D627" s="17"/>
      <c r="E627" s="17"/>
      <c r="F627" s="17"/>
      <c r="G627" s="17"/>
      <c r="H627" s="17"/>
      <c r="I627" s="17"/>
      <c r="J627" s="17"/>
      <c r="K627" s="17"/>
      <c r="L627" s="17"/>
      <c r="M627" s="17"/>
      <c r="N627" s="17"/>
      <c r="O627" s="17"/>
      <c r="P627" s="17"/>
      <c r="Q627" s="17"/>
      <c r="R627" s="17"/>
      <c r="S627" s="17"/>
      <c r="T627" s="17"/>
      <c r="U627" s="17"/>
    </row>
    <row r="628">
      <c r="A628" s="17"/>
      <c r="B628" s="17"/>
      <c r="C628" s="17"/>
      <c r="D628" s="17"/>
      <c r="E628" s="17"/>
      <c r="F628" s="17"/>
      <c r="G628" s="17"/>
      <c r="H628" s="17"/>
      <c r="I628" s="17"/>
      <c r="J628" s="17"/>
      <c r="K628" s="17"/>
      <c r="L628" s="17"/>
      <c r="M628" s="17"/>
      <c r="N628" s="17"/>
      <c r="O628" s="17"/>
      <c r="P628" s="17"/>
      <c r="Q628" s="17"/>
      <c r="R628" s="17"/>
      <c r="S628" s="17"/>
      <c r="T628" s="17"/>
      <c r="U628" s="17"/>
    </row>
    <row r="629">
      <c r="A629" s="17"/>
      <c r="B629" s="17"/>
      <c r="C629" s="17"/>
      <c r="D629" s="17"/>
      <c r="E629" s="17"/>
      <c r="F629" s="17"/>
      <c r="G629" s="17"/>
      <c r="H629" s="17"/>
      <c r="I629" s="17"/>
      <c r="J629" s="17"/>
      <c r="K629" s="17"/>
      <c r="L629" s="17"/>
      <c r="M629" s="17"/>
      <c r="N629" s="17"/>
      <c r="O629" s="17"/>
      <c r="P629" s="17"/>
      <c r="Q629" s="17"/>
      <c r="R629" s="17"/>
      <c r="S629" s="17"/>
      <c r="T629" s="17"/>
      <c r="U629" s="17"/>
    </row>
    <row r="630">
      <c r="A630" s="17"/>
      <c r="B630" s="17"/>
      <c r="C630" s="17"/>
      <c r="D630" s="17"/>
      <c r="E630" s="17"/>
      <c r="F630" s="17"/>
      <c r="G630" s="17"/>
      <c r="H630" s="17"/>
      <c r="I630" s="17"/>
      <c r="J630" s="17"/>
      <c r="K630" s="17"/>
      <c r="L630" s="17"/>
      <c r="M630" s="17"/>
      <c r="N630" s="17"/>
      <c r="O630" s="17"/>
      <c r="P630" s="17"/>
      <c r="Q630" s="17"/>
      <c r="R630" s="17"/>
      <c r="S630" s="17"/>
      <c r="T630" s="17"/>
      <c r="U630" s="17"/>
    </row>
    <row r="631">
      <c r="A631" s="17"/>
      <c r="B631" s="17"/>
      <c r="C631" s="17"/>
      <c r="D631" s="17"/>
      <c r="E631" s="17"/>
      <c r="F631" s="17"/>
      <c r="G631" s="17"/>
      <c r="H631" s="17"/>
      <c r="I631" s="17"/>
      <c r="J631" s="17"/>
      <c r="K631" s="17"/>
      <c r="L631" s="17"/>
      <c r="M631" s="17"/>
      <c r="N631" s="17"/>
      <c r="O631" s="17"/>
      <c r="P631" s="17"/>
      <c r="Q631" s="17"/>
      <c r="R631" s="17"/>
      <c r="S631" s="17"/>
      <c r="T631" s="17"/>
      <c r="U631" s="17"/>
    </row>
    <row r="632">
      <c r="A632" s="17"/>
      <c r="B632" s="17"/>
      <c r="C632" s="17"/>
      <c r="D632" s="17"/>
      <c r="E632" s="17"/>
      <c r="F632" s="17"/>
      <c r="G632" s="17"/>
      <c r="H632" s="17"/>
      <c r="I632" s="17"/>
      <c r="J632" s="17"/>
      <c r="K632" s="17"/>
      <c r="L632" s="17"/>
      <c r="M632" s="17"/>
      <c r="N632" s="17"/>
      <c r="O632" s="17"/>
      <c r="P632" s="17"/>
      <c r="Q632" s="17"/>
      <c r="R632" s="17"/>
      <c r="S632" s="17"/>
      <c r="T632" s="17"/>
      <c r="U632" s="17"/>
    </row>
    <row r="633">
      <c r="A633" s="17"/>
      <c r="B633" s="17"/>
      <c r="C633" s="17"/>
      <c r="D633" s="17"/>
      <c r="E633" s="17"/>
      <c r="F633" s="17"/>
      <c r="G633" s="17"/>
      <c r="H633" s="17"/>
      <c r="I633" s="17"/>
      <c r="J633" s="17"/>
      <c r="K633" s="17"/>
      <c r="L633" s="17"/>
      <c r="M633" s="17"/>
      <c r="N633" s="17"/>
      <c r="O633" s="17"/>
      <c r="P633" s="17"/>
      <c r="Q633" s="17"/>
      <c r="R633" s="17"/>
      <c r="S633" s="17"/>
      <c r="T633" s="17"/>
      <c r="U633" s="17"/>
    </row>
    <row r="634">
      <c r="A634" s="17"/>
      <c r="B634" s="17"/>
      <c r="C634" s="17"/>
      <c r="D634" s="17"/>
      <c r="E634" s="17"/>
      <c r="F634" s="17"/>
      <c r="G634" s="17"/>
      <c r="H634" s="17"/>
      <c r="I634" s="17"/>
      <c r="J634" s="17"/>
      <c r="K634" s="17"/>
      <c r="L634" s="17"/>
      <c r="M634" s="17"/>
      <c r="N634" s="17"/>
      <c r="O634" s="17"/>
      <c r="P634" s="17"/>
      <c r="Q634" s="17"/>
      <c r="R634" s="17"/>
      <c r="S634" s="17"/>
      <c r="T634" s="17"/>
      <c r="U634" s="17"/>
    </row>
    <row r="635">
      <c r="A635" s="17"/>
      <c r="B635" s="17"/>
      <c r="C635" s="17"/>
      <c r="D635" s="17"/>
      <c r="E635" s="17"/>
      <c r="F635" s="17"/>
      <c r="G635" s="17"/>
      <c r="H635" s="17"/>
      <c r="I635" s="17"/>
      <c r="J635" s="17"/>
      <c r="K635" s="17"/>
      <c r="L635" s="17"/>
      <c r="M635" s="17"/>
      <c r="N635" s="17"/>
      <c r="O635" s="17"/>
      <c r="P635" s="17"/>
      <c r="Q635" s="17"/>
      <c r="R635" s="17"/>
      <c r="S635" s="17"/>
      <c r="T635" s="17"/>
      <c r="U635" s="17"/>
    </row>
    <row r="636">
      <c r="A636" s="17"/>
      <c r="B636" s="17"/>
      <c r="C636" s="17"/>
      <c r="D636" s="17"/>
      <c r="E636" s="17"/>
      <c r="F636" s="17"/>
      <c r="G636" s="17"/>
      <c r="H636" s="17"/>
      <c r="I636" s="17"/>
      <c r="J636" s="17"/>
      <c r="K636" s="17"/>
      <c r="L636" s="17"/>
      <c r="M636" s="17"/>
      <c r="N636" s="17"/>
      <c r="O636" s="17"/>
      <c r="P636" s="17"/>
      <c r="Q636" s="17"/>
      <c r="R636" s="17"/>
      <c r="S636" s="17"/>
      <c r="T636" s="17"/>
      <c r="U636" s="17"/>
    </row>
    <row r="637">
      <c r="A637" s="17"/>
      <c r="B637" s="17"/>
      <c r="C637" s="17"/>
      <c r="D637" s="17"/>
      <c r="E637" s="17"/>
      <c r="F637" s="17"/>
      <c r="G637" s="17"/>
      <c r="H637" s="17"/>
      <c r="I637" s="17"/>
      <c r="J637" s="17"/>
      <c r="K637" s="17"/>
      <c r="L637" s="17"/>
      <c r="M637" s="17"/>
      <c r="N637" s="17"/>
      <c r="O637" s="17"/>
      <c r="P637" s="17"/>
      <c r="Q637" s="17"/>
      <c r="R637" s="17"/>
      <c r="S637" s="17"/>
      <c r="T637" s="17"/>
      <c r="U637" s="17"/>
    </row>
    <row r="638">
      <c r="A638" s="17"/>
      <c r="B638" s="17"/>
      <c r="C638" s="17"/>
      <c r="D638" s="17"/>
      <c r="E638" s="17"/>
      <c r="F638" s="17"/>
      <c r="G638" s="17"/>
      <c r="H638" s="17"/>
      <c r="I638" s="17"/>
      <c r="J638" s="17"/>
      <c r="K638" s="17"/>
      <c r="L638" s="17"/>
      <c r="M638" s="17"/>
      <c r="N638" s="17"/>
      <c r="O638" s="17"/>
      <c r="P638" s="17"/>
      <c r="Q638" s="17"/>
      <c r="R638" s="17"/>
      <c r="S638" s="17"/>
      <c r="T638" s="17"/>
      <c r="U638" s="17"/>
    </row>
    <row r="639">
      <c r="A639" s="17"/>
      <c r="B639" s="17"/>
      <c r="C639" s="17"/>
      <c r="D639" s="17"/>
      <c r="E639" s="17"/>
      <c r="F639" s="17"/>
      <c r="G639" s="17"/>
      <c r="H639" s="17"/>
      <c r="I639" s="17"/>
      <c r="J639" s="17"/>
      <c r="K639" s="17"/>
      <c r="L639" s="17"/>
      <c r="M639" s="17"/>
      <c r="N639" s="17"/>
      <c r="O639" s="17"/>
      <c r="P639" s="17"/>
      <c r="Q639" s="17"/>
      <c r="R639" s="17"/>
      <c r="S639" s="17"/>
      <c r="T639" s="17"/>
      <c r="U639" s="17"/>
    </row>
    <row r="640">
      <c r="A640" s="17"/>
      <c r="B640" s="17"/>
      <c r="C640" s="17"/>
      <c r="D640" s="17"/>
      <c r="E640" s="17"/>
      <c r="F640" s="17"/>
      <c r="G640" s="17"/>
      <c r="H640" s="17"/>
      <c r="I640" s="17"/>
      <c r="J640" s="17"/>
      <c r="K640" s="17"/>
      <c r="L640" s="17"/>
      <c r="M640" s="17"/>
      <c r="N640" s="17"/>
      <c r="O640" s="17"/>
      <c r="P640" s="17"/>
      <c r="Q640" s="17"/>
      <c r="R640" s="17"/>
      <c r="S640" s="17"/>
      <c r="T640" s="17"/>
      <c r="U640" s="17"/>
    </row>
    <row r="641">
      <c r="A641" s="17"/>
      <c r="B641" s="17"/>
      <c r="C641" s="17"/>
      <c r="D641" s="17"/>
      <c r="E641" s="17"/>
      <c r="F641" s="17"/>
      <c r="G641" s="17"/>
      <c r="H641" s="17"/>
      <c r="I641" s="17"/>
      <c r="J641" s="17"/>
      <c r="K641" s="17"/>
      <c r="L641" s="17"/>
      <c r="M641" s="17"/>
      <c r="N641" s="17"/>
      <c r="O641" s="17"/>
      <c r="P641" s="17"/>
      <c r="Q641" s="17"/>
      <c r="R641" s="17"/>
      <c r="S641" s="17"/>
      <c r="T641" s="17"/>
      <c r="U641" s="17"/>
    </row>
    <row r="642">
      <c r="A642" s="17"/>
      <c r="B642" s="17"/>
      <c r="C642" s="17"/>
      <c r="D642" s="17"/>
      <c r="E642" s="17"/>
      <c r="F642" s="17"/>
      <c r="G642" s="17"/>
      <c r="H642" s="17"/>
      <c r="I642" s="17"/>
      <c r="J642" s="17"/>
      <c r="K642" s="17"/>
      <c r="L642" s="17"/>
      <c r="M642" s="17"/>
      <c r="N642" s="17"/>
      <c r="O642" s="17"/>
      <c r="P642" s="17"/>
      <c r="Q642" s="17"/>
      <c r="R642" s="17"/>
      <c r="S642" s="17"/>
      <c r="T642" s="17"/>
      <c r="U642" s="17"/>
    </row>
    <row r="643">
      <c r="A643" s="17"/>
      <c r="B643" s="17"/>
      <c r="C643" s="17"/>
      <c r="D643" s="17"/>
      <c r="E643" s="17"/>
      <c r="F643" s="17"/>
      <c r="G643" s="17"/>
      <c r="H643" s="17"/>
      <c r="I643" s="17"/>
      <c r="J643" s="17"/>
      <c r="K643" s="17"/>
      <c r="L643" s="17"/>
      <c r="M643" s="17"/>
      <c r="N643" s="17"/>
      <c r="O643" s="17"/>
      <c r="P643" s="17"/>
      <c r="Q643" s="17"/>
      <c r="R643" s="17"/>
      <c r="S643" s="17"/>
      <c r="T643" s="17"/>
      <c r="U643" s="17"/>
    </row>
    <row r="644">
      <c r="A644" s="17"/>
      <c r="B644" s="17"/>
      <c r="C644" s="17"/>
      <c r="D644" s="17"/>
      <c r="E644" s="17"/>
      <c r="F644" s="17"/>
      <c r="G644" s="17"/>
      <c r="H644" s="17"/>
      <c r="I644" s="17"/>
      <c r="J644" s="17"/>
      <c r="K644" s="17"/>
      <c r="L644" s="17"/>
      <c r="M644" s="17"/>
      <c r="N644" s="17"/>
      <c r="O644" s="17"/>
      <c r="P644" s="17"/>
      <c r="Q644" s="17"/>
      <c r="R644" s="17"/>
      <c r="S644" s="17"/>
      <c r="T644" s="17"/>
      <c r="U644" s="17"/>
    </row>
    <row r="645">
      <c r="A645" s="17"/>
      <c r="B645" s="17"/>
      <c r="C645" s="17"/>
      <c r="D645" s="17"/>
      <c r="E645" s="17"/>
      <c r="F645" s="17"/>
      <c r="G645" s="17"/>
      <c r="H645" s="17"/>
      <c r="I645" s="17"/>
      <c r="J645" s="17"/>
      <c r="K645" s="17"/>
      <c r="L645" s="17"/>
      <c r="M645" s="17"/>
      <c r="N645" s="17"/>
      <c r="O645" s="17"/>
      <c r="P645" s="17"/>
      <c r="Q645" s="17"/>
      <c r="R645" s="17"/>
      <c r="S645" s="17"/>
      <c r="T645" s="17"/>
      <c r="U645" s="17"/>
    </row>
    <row r="646">
      <c r="A646" s="17"/>
      <c r="B646" s="17"/>
      <c r="C646" s="17"/>
      <c r="D646" s="17"/>
      <c r="E646" s="17"/>
      <c r="F646" s="17"/>
      <c r="G646" s="17"/>
      <c r="H646" s="17"/>
      <c r="I646" s="17"/>
      <c r="J646" s="17"/>
      <c r="K646" s="17"/>
      <c r="L646" s="17"/>
      <c r="M646" s="17"/>
      <c r="N646" s="17"/>
      <c r="O646" s="17"/>
      <c r="P646" s="17"/>
      <c r="Q646" s="17"/>
      <c r="R646" s="17"/>
      <c r="S646" s="17"/>
      <c r="T646" s="17"/>
      <c r="U646" s="17"/>
    </row>
    <row r="647">
      <c r="A647" s="17"/>
      <c r="B647" s="17"/>
      <c r="C647" s="17"/>
      <c r="D647" s="17"/>
      <c r="E647" s="17"/>
      <c r="F647" s="17"/>
      <c r="G647" s="17"/>
      <c r="H647" s="17"/>
      <c r="I647" s="17"/>
      <c r="J647" s="17"/>
      <c r="K647" s="17"/>
      <c r="L647" s="17"/>
      <c r="M647" s="17"/>
      <c r="N647" s="17"/>
      <c r="O647" s="17"/>
      <c r="P647" s="17"/>
      <c r="Q647" s="17"/>
      <c r="R647" s="17"/>
      <c r="S647" s="17"/>
      <c r="T647" s="17"/>
      <c r="U647" s="17"/>
    </row>
    <row r="648">
      <c r="A648" s="17"/>
      <c r="B648" s="17"/>
      <c r="C648" s="17"/>
      <c r="D648" s="17"/>
      <c r="E648" s="17"/>
      <c r="F648" s="17"/>
      <c r="G648" s="17"/>
      <c r="H648" s="17"/>
      <c r="I648" s="17"/>
      <c r="J648" s="17"/>
      <c r="K648" s="17"/>
      <c r="L648" s="17"/>
      <c r="M648" s="17"/>
      <c r="N648" s="17"/>
      <c r="O648" s="17"/>
      <c r="P648" s="17"/>
      <c r="Q648" s="17"/>
      <c r="R648" s="17"/>
      <c r="S648" s="17"/>
      <c r="T648" s="17"/>
      <c r="U648" s="17"/>
    </row>
    <row r="649">
      <c r="A649" s="17"/>
      <c r="B649" s="17"/>
      <c r="C649" s="17"/>
      <c r="D649" s="17"/>
      <c r="E649" s="17"/>
      <c r="F649" s="17"/>
      <c r="G649" s="17"/>
      <c r="H649" s="17"/>
      <c r="I649" s="17"/>
      <c r="J649" s="17"/>
      <c r="K649" s="17"/>
      <c r="L649" s="17"/>
      <c r="M649" s="17"/>
      <c r="N649" s="17"/>
      <c r="O649" s="17"/>
      <c r="P649" s="17"/>
      <c r="Q649" s="17"/>
      <c r="R649" s="17"/>
      <c r="S649" s="17"/>
      <c r="T649" s="17"/>
      <c r="U649" s="17"/>
    </row>
    <row r="650">
      <c r="A650" s="17"/>
      <c r="B650" s="17"/>
      <c r="C650" s="17"/>
      <c r="D650" s="17"/>
      <c r="E650" s="17"/>
      <c r="F650" s="17"/>
      <c r="G650" s="17"/>
      <c r="H650" s="17"/>
      <c r="I650" s="17"/>
      <c r="J650" s="17"/>
      <c r="K650" s="17"/>
      <c r="L650" s="17"/>
      <c r="M650" s="17"/>
      <c r="N650" s="17"/>
      <c r="O650" s="17"/>
      <c r="P650" s="17"/>
      <c r="Q650" s="17"/>
      <c r="R650" s="17"/>
      <c r="S650" s="17"/>
      <c r="T650" s="17"/>
      <c r="U650" s="17"/>
    </row>
    <row r="651">
      <c r="A651" s="17"/>
      <c r="B651" s="17"/>
      <c r="C651" s="17"/>
      <c r="D651" s="17"/>
      <c r="E651" s="17"/>
      <c r="F651" s="17"/>
      <c r="G651" s="17"/>
      <c r="H651" s="17"/>
      <c r="I651" s="17"/>
      <c r="J651" s="17"/>
      <c r="K651" s="17"/>
      <c r="L651" s="17"/>
      <c r="M651" s="17"/>
      <c r="N651" s="17"/>
      <c r="O651" s="17"/>
      <c r="P651" s="17"/>
      <c r="Q651" s="17"/>
      <c r="R651" s="17"/>
      <c r="S651" s="17"/>
      <c r="T651" s="17"/>
      <c r="U651" s="17"/>
    </row>
    <row r="652">
      <c r="A652" s="17"/>
      <c r="B652" s="17"/>
      <c r="C652" s="17"/>
      <c r="D652" s="17"/>
      <c r="E652" s="17"/>
      <c r="F652" s="17"/>
      <c r="G652" s="17"/>
      <c r="H652" s="17"/>
      <c r="I652" s="17"/>
      <c r="J652" s="17"/>
      <c r="K652" s="17"/>
      <c r="L652" s="17"/>
      <c r="M652" s="17"/>
      <c r="N652" s="17"/>
      <c r="O652" s="17"/>
      <c r="P652" s="17"/>
      <c r="Q652" s="17"/>
      <c r="R652" s="17"/>
      <c r="S652" s="17"/>
      <c r="T652" s="17"/>
      <c r="U652" s="17"/>
    </row>
    <row r="653">
      <c r="A653" s="17"/>
      <c r="B653" s="17"/>
      <c r="C653" s="17"/>
      <c r="D653" s="17"/>
      <c r="E653" s="17"/>
      <c r="F653" s="17"/>
      <c r="G653" s="17"/>
      <c r="H653" s="17"/>
      <c r="I653" s="17"/>
      <c r="J653" s="17"/>
      <c r="K653" s="17"/>
      <c r="L653" s="17"/>
      <c r="M653" s="17"/>
      <c r="N653" s="17"/>
      <c r="O653" s="17"/>
      <c r="P653" s="17"/>
      <c r="Q653" s="17"/>
      <c r="R653" s="17"/>
      <c r="S653" s="17"/>
      <c r="T653" s="17"/>
      <c r="U653" s="17"/>
    </row>
    <row r="654">
      <c r="A654" s="17"/>
      <c r="B654" s="17"/>
      <c r="C654" s="17"/>
      <c r="D654" s="17"/>
      <c r="E654" s="17"/>
      <c r="F654" s="17"/>
      <c r="G654" s="17"/>
      <c r="H654" s="17"/>
      <c r="I654" s="17"/>
      <c r="J654" s="17"/>
      <c r="K654" s="17"/>
      <c r="L654" s="17"/>
      <c r="M654" s="17"/>
      <c r="N654" s="17"/>
      <c r="O654" s="17"/>
      <c r="P654" s="17"/>
      <c r="Q654" s="17"/>
      <c r="R654" s="17"/>
      <c r="S654" s="17"/>
      <c r="T654" s="17"/>
      <c r="U654" s="17"/>
    </row>
    <row r="655">
      <c r="A655" s="17"/>
      <c r="B655" s="17"/>
      <c r="C655" s="17"/>
      <c r="D655" s="17"/>
      <c r="E655" s="17"/>
      <c r="F655" s="17"/>
      <c r="G655" s="17"/>
      <c r="H655" s="17"/>
      <c r="I655" s="17"/>
      <c r="J655" s="17"/>
      <c r="K655" s="17"/>
      <c r="L655" s="17"/>
      <c r="M655" s="17"/>
      <c r="N655" s="17"/>
      <c r="O655" s="17"/>
      <c r="P655" s="17"/>
      <c r="Q655" s="17"/>
      <c r="R655" s="17"/>
      <c r="S655" s="17"/>
      <c r="T655" s="17"/>
      <c r="U655" s="17"/>
    </row>
    <row r="656">
      <c r="A656" s="17"/>
      <c r="B656" s="17"/>
      <c r="C656" s="17"/>
      <c r="D656" s="17"/>
      <c r="E656" s="17"/>
      <c r="F656" s="17"/>
      <c r="G656" s="17"/>
      <c r="H656" s="17"/>
      <c r="I656" s="17"/>
      <c r="J656" s="17"/>
      <c r="K656" s="17"/>
      <c r="L656" s="17"/>
      <c r="M656" s="17"/>
      <c r="N656" s="17"/>
      <c r="O656" s="17"/>
      <c r="P656" s="17"/>
      <c r="Q656" s="17"/>
      <c r="R656" s="17"/>
      <c r="S656" s="17"/>
      <c r="T656" s="17"/>
      <c r="U656" s="17"/>
    </row>
    <row r="657">
      <c r="A657" s="17"/>
      <c r="B657" s="17"/>
      <c r="C657" s="17"/>
      <c r="D657" s="17"/>
      <c r="E657" s="17"/>
      <c r="F657" s="17"/>
      <c r="G657" s="17"/>
      <c r="H657" s="17"/>
      <c r="I657" s="17"/>
      <c r="J657" s="17"/>
      <c r="K657" s="17"/>
      <c r="L657" s="17"/>
      <c r="M657" s="17"/>
      <c r="N657" s="17"/>
      <c r="O657" s="17"/>
      <c r="P657" s="17"/>
      <c r="Q657" s="17"/>
      <c r="R657" s="17"/>
      <c r="S657" s="17"/>
      <c r="T657" s="17"/>
      <c r="U657" s="17"/>
    </row>
    <row r="658">
      <c r="A658" s="17"/>
      <c r="B658" s="17"/>
      <c r="C658" s="17"/>
      <c r="D658" s="17"/>
      <c r="E658" s="17"/>
      <c r="F658" s="17"/>
      <c r="G658" s="17"/>
      <c r="H658" s="17"/>
      <c r="I658" s="17"/>
      <c r="J658" s="17"/>
      <c r="K658" s="17"/>
      <c r="L658" s="17"/>
      <c r="M658" s="17"/>
      <c r="N658" s="17"/>
      <c r="O658" s="17"/>
      <c r="P658" s="17"/>
      <c r="Q658" s="17"/>
      <c r="R658" s="17"/>
      <c r="S658" s="17"/>
      <c r="T658" s="17"/>
      <c r="U658" s="17"/>
    </row>
    <row r="659">
      <c r="A659" s="17"/>
      <c r="B659" s="17"/>
      <c r="C659" s="17"/>
      <c r="D659" s="17"/>
      <c r="E659" s="17"/>
      <c r="F659" s="17"/>
      <c r="G659" s="17"/>
      <c r="H659" s="17"/>
      <c r="I659" s="17"/>
      <c r="J659" s="17"/>
      <c r="K659" s="17"/>
      <c r="L659" s="17"/>
      <c r="M659" s="17"/>
      <c r="N659" s="17"/>
      <c r="O659" s="17"/>
      <c r="P659" s="17"/>
      <c r="Q659" s="17"/>
      <c r="R659" s="17"/>
      <c r="S659" s="17"/>
      <c r="T659" s="17"/>
      <c r="U659" s="17"/>
    </row>
    <row r="660">
      <c r="A660" s="17"/>
      <c r="B660" s="17"/>
      <c r="C660" s="17"/>
      <c r="D660" s="17"/>
      <c r="E660" s="17"/>
      <c r="F660" s="17"/>
      <c r="G660" s="17"/>
      <c r="H660" s="17"/>
      <c r="I660" s="17"/>
      <c r="J660" s="17"/>
      <c r="K660" s="17"/>
      <c r="L660" s="17"/>
      <c r="M660" s="17"/>
      <c r="N660" s="17"/>
      <c r="O660" s="17"/>
      <c r="P660" s="17"/>
      <c r="Q660" s="17"/>
      <c r="R660" s="17"/>
      <c r="S660" s="17"/>
      <c r="T660" s="17"/>
      <c r="U660" s="17"/>
    </row>
    <row r="661">
      <c r="A661" s="17"/>
      <c r="B661" s="17"/>
      <c r="C661" s="17"/>
      <c r="D661" s="17"/>
      <c r="E661" s="17"/>
      <c r="F661" s="17"/>
      <c r="G661" s="17"/>
      <c r="H661" s="17"/>
      <c r="I661" s="17"/>
      <c r="J661" s="17"/>
      <c r="K661" s="17"/>
      <c r="L661" s="17"/>
      <c r="M661" s="17"/>
      <c r="N661" s="17"/>
      <c r="O661" s="17"/>
      <c r="P661" s="17"/>
      <c r="Q661" s="17"/>
      <c r="R661" s="17"/>
      <c r="S661" s="17"/>
      <c r="T661" s="17"/>
      <c r="U661" s="17"/>
    </row>
    <row r="662">
      <c r="A662" s="17"/>
      <c r="B662" s="17"/>
      <c r="C662" s="17"/>
      <c r="D662" s="17"/>
      <c r="E662" s="17"/>
      <c r="F662" s="17"/>
      <c r="G662" s="17"/>
      <c r="H662" s="17"/>
      <c r="I662" s="17"/>
      <c r="J662" s="17"/>
      <c r="K662" s="17"/>
      <c r="L662" s="17"/>
      <c r="M662" s="17"/>
      <c r="N662" s="17"/>
      <c r="O662" s="17"/>
      <c r="P662" s="17"/>
      <c r="Q662" s="17"/>
      <c r="R662" s="17"/>
      <c r="S662" s="17"/>
      <c r="T662" s="17"/>
      <c r="U662" s="17"/>
    </row>
    <row r="663">
      <c r="A663" s="17"/>
      <c r="B663" s="17"/>
      <c r="C663" s="17"/>
      <c r="D663" s="17"/>
      <c r="E663" s="17"/>
      <c r="F663" s="17"/>
      <c r="G663" s="17"/>
      <c r="H663" s="17"/>
      <c r="I663" s="17"/>
      <c r="J663" s="17"/>
      <c r="K663" s="17"/>
      <c r="L663" s="17"/>
      <c r="M663" s="17"/>
      <c r="N663" s="17"/>
      <c r="O663" s="17"/>
      <c r="P663" s="17"/>
      <c r="Q663" s="17"/>
      <c r="R663" s="17"/>
      <c r="S663" s="17"/>
      <c r="T663" s="17"/>
      <c r="U663" s="17"/>
    </row>
    <row r="664">
      <c r="A664" s="17"/>
      <c r="B664" s="17"/>
      <c r="C664" s="17"/>
      <c r="D664" s="17"/>
      <c r="E664" s="17"/>
      <c r="F664" s="17"/>
      <c r="G664" s="17"/>
      <c r="H664" s="17"/>
      <c r="I664" s="17"/>
      <c r="J664" s="17"/>
      <c r="K664" s="17"/>
      <c r="L664" s="17"/>
      <c r="M664" s="17"/>
      <c r="N664" s="17"/>
      <c r="O664" s="17"/>
      <c r="P664" s="17"/>
      <c r="Q664" s="17"/>
      <c r="R664" s="17"/>
      <c r="S664" s="17"/>
      <c r="T664" s="17"/>
      <c r="U664" s="17"/>
    </row>
    <row r="665">
      <c r="A665" s="17"/>
      <c r="B665" s="17"/>
      <c r="C665" s="17"/>
      <c r="D665" s="17"/>
      <c r="E665" s="17"/>
      <c r="F665" s="17"/>
      <c r="G665" s="17"/>
      <c r="H665" s="17"/>
      <c r="I665" s="17"/>
      <c r="J665" s="17"/>
      <c r="K665" s="17"/>
      <c r="L665" s="17"/>
      <c r="M665" s="17"/>
      <c r="N665" s="17"/>
      <c r="O665" s="17"/>
      <c r="P665" s="17"/>
      <c r="Q665" s="17"/>
      <c r="R665" s="17"/>
      <c r="S665" s="17"/>
      <c r="T665" s="17"/>
      <c r="U665" s="17"/>
    </row>
    <row r="666">
      <c r="A666" s="17"/>
      <c r="B666" s="17"/>
      <c r="C666" s="17"/>
      <c r="D666" s="17"/>
      <c r="E666" s="17"/>
      <c r="F666" s="17"/>
      <c r="G666" s="17"/>
      <c r="H666" s="17"/>
      <c r="I666" s="17"/>
      <c r="J666" s="17"/>
      <c r="K666" s="17"/>
      <c r="L666" s="17"/>
      <c r="M666" s="17"/>
      <c r="N666" s="17"/>
      <c r="O666" s="17"/>
      <c r="P666" s="17"/>
      <c r="Q666" s="17"/>
      <c r="R666" s="17"/>
      <c r="S666" s="17"/>
      <c r="T666" s="17"/>
      <c r="U666" s="17"/>
    </row>
    <row r="667">
      <c r="A667" s="17"/>
      <c r="B667" s="17"/>
      <c r="C667" s="17"/>
      <c r="D667" s="17"/>
      <c r="E667" s="17"/>
      <c r="F667" s="17"/>
      <c r="G667" s="17"/>
      <c r="H667" s="17"/>
      <c r="I667" s="17"/>
      <c r="J667" s="17"/>
      <c r="K667" s="17"/>
      <c r="L667" s="17"/>
      <c r="M667" s="17"/>
      <c r="N667" s="17"/>
      <c r="O667" s="17"/>
      <c r="P667" s="17"/>
      <c r="Q667" s="17"/>
      <c r="R667" s="17"/>
      <c r="S667" s="17"/>
      <c r="T667" s="17"/>
      <c r="U667" s="17"/>
    </row>
    <row r="668">
      <c r="A668" s="17"/>
      <c r="B668" s="17"/>
      <c r="C668" s="17"/>
      <c r="D668" s="17"/>
      <c r="E668" s="17"/>
      <c r="F668" s="17"/>
      <c r="G668" s="17"/>
      <c r="H668" s="17"/>
      <c r="I668" s="17"/>
      <c r="J668" s="17"/>
      <c r="K668" s="17"/>
      <c r="L668" s="17"/>
      <c r="M668" s="17"/>
      <c r="N668" s="17"/>
      <c r="O668" s="17"/>
      <c r="P668" s="17"/>
      <c r="Q668" s="17"/>
      <c r="R668" s="17"/>
      <c r="S668" s="17"/>
      <c r="T668" s="17"/>
      <c r="U668" s="17"/>
    </row>
    <row r="669">
      <c r="A669" s="17"/>
      <c r="B669" s="17"/>
      <c r="C669" s="17"/>
      <c r="D669" s="17"/>
      <c r="E669" s="17"/>
      <c r="F669" s="17"/>
      <c r="G669" s="17"/>
      <c r="H669" s="17"/>
      <c r="I669" s="17"/>
      <c r="J669" s="17"/>
      <c r="K669" s="17"/>
      <c r="L669" s="17"/>
      <c r="M669" s="17"/>
      <c r="N669" s="17"/>
      <c r="O669" s="17"/>
      <c r="P669" s="17"/>
      <c r="Q669" s="17"/>
      <c r="R669" s="17"/>
      <c r="S669" s="17"/>
      <c r="T669" s="17"/>
      <c r="U669" s="17"/>
    </row>
    <row r="670">
      <c r="A670" s="17"/>
      <c r="B670" s="17"/>
      <c r="C670" s="17"/>
      <c r="D670" s="17"/>
      <c r="E670" s="17"/>
      <c r="F670" s="17"/>
      <c r="G670" s="17"/>
      <c r="H670" s="17"/>
      <c r="I670" s="17"/>
      <c r="J670" s="17"/>
      <c r="K670" s="17"/>
      <c r="L670" s="17"/>
      <c r="M670" s="17"/>
      <c r="N670" s="17"/>
      <c r="O670" s="17"/>
      <c r="P670" s="17"/>
      <c r="Q670" s="17"/>
      <c r="R670" s="17"/>
      <c r="S670" s="17"/>
      <c r="T670" s="17"/>
      <c r="U670" s="17"/>
    </row>
    <row r="671">
      <c r="A671" s="17"/>
      <c r="B671" s="17"/>
      <c r="C671" s="17"/>
      <c r="D671" s="17"/>
      <c r="E671" s="17"/>
      <c r="F671" s="17"/>
      <c r="G671" s="17"/>
      <c r="H671" s="17"/>
      <c r="I671" s="17"/>
      <c r="J671" s="17"/>
      <c r="K671" s="17"/>
      <c r="L671" s="17"/>
      <c r="M671" s="17"/>
      <c r="N671" s="17"/>
      <c r="O671" s="17"/>
      <c r="P671" s="17"/>
      <c r="Q671" s="17"/>
      <c r="R671" s="17"/>
      <c r="S671" s="17"/>
      <c r="T671" s="17"/>
      <c r="U671" s="17"/>
    </row>
    <row r="672">
      <c r="A672" s="17"/>
      <c r="B672" s="17"/>
      <c r="C672" s="17"/>
      <c r="D672" s="17"/>
      <c r="E672" s="17"/>
      <c r="F672" s="17"/>
      <c r="G672" s="17"/>
      <c r="H672" s="17"/>
      <c r="I672" s="17"/>
      <c r="J672" s="17"/>
      <c r="K672" s="17"/>
      <c r="L672" s="17"/>
      <c r="M672" s="17"/>
      <c r="N672" s="17"/>
      <c r="O672" s="17"/>
      <c r="P672" s="17"/>
      <c r="Q672" s="17"/>
      <c r="R672" s="17"/>
      <c r="S672" s="17"/>
      <c r="T672" s="17"/>
      <c r="U672" s="17"/>
    </row>
    <row r="673">
      <c r="A673" s="17"/>
      <c r="B673" s="17"/>
      <c r="C673" s="17"/>
      <c r="D673" s="17"/>
      <c r="E673" s="17"/>
      <c r="F673" s="17"/>
      <c r="G673" s="17"/>
      <c r="H673" s="17"/>
      <c r="I673" s="17"/>
      <c r="J673" s="17"/>
      <c r="K673" s="17"/>
      <c r="L673" s="17"/>
      <c r="M673" s="17"/>
      <c r="N673" s="17"/>
      <c r="O673" s="17"/>
      <c r="P673" s="17"/>
      <c r="Q673" s="17"/>
      <c r="R673" s="17"/>
      <c r="S673" s="17"/>
      <c r="T673" s="17"/>
      <c r="U673" s="17"/>
    </row>
    <row r="674">
      <c r="A674" s="17"/>
      <c r="B674" s="17"/>
      <c r="C674" s="17"/>
      <c r="D674" s="17"/>
      <c r="E674" s="17"/>
      <c r="F674" s="17"/>
      <c r="G674" s="17"/>
      <c r="H674" s="17"/>
      <c r="I674" s="17"/>
      <c r="J674" s="17"/>
      <c r="K674" s="17"/>
      <c r="L674" s="17"/>
      <c r="M674" s="17"/>
      <c r="N674" s="17"/>
      <c r="O674" s="17"/>
      <c r="P674" s="17"/>
      <c r="Q674" s="17"/>
      <c r="R674" s="17"/>
      <c r="S674" s="17"/>
      <c r="T674" s="17"/>
      <c r="U674" s="17"/>
    </row>
    <row r="675">
      <c r="A675" s="17"/>
      <c r="B675" s="17"/>
      <c r="C675" s="17"/>
      <c r="D675" s="17"/>
      <c r="E675" s="17"/>
      <c r="F675" s="17"/>
      <c r="G675" s="17"/>
      <c r="H675" s="17"/>
      <c r="I675" s="17"/>
      <c r="J675" s="17"/>
      <c r="K675" s="17"/>
      <c r="L675" s="17"/>
      <c r="M675" s="17"/>
      <c r="N675" s="17"/>
      <c r="O675" s="17"/>
      <c r="P675" s="17"/>
      <c r="Q675" s="17"/>
      <c r="R675" s="17"/>
      <c r="S675" s="17"/>
      <c r="T675" s="17"/>
      <c r="U675" s="17"/>
    </row>
    <row r="676">
      <c r="A676" s="17"/>
      <c r="B676" s="17"/>
      <c r="C676" s="17"/>
      <c r="D676" s="17"/>
      <c r="E676" s="17"/>
      <c r="F676" s="17"/>
      <c r="G676" s="17"/>
      <c r="H676" s="17"/>
      <c r="I676" s="17"/>
      <c r="J676" s="17"/>
      <c r="K676" s="17"/>
      <c r="L676" s="17"/>
      <c r="M676" s="17"/>
      <c r="N676" s="17"/>
      <c r="O676" s="17"/>
      <c r="P676" s="17"/>
      <c r="Q676" s="17"/>
      <c r="R676" s="17"/>
      <c r="S676" s="17"/>
      <c r="T676" s="17"/>
      <c r="U676" s="17"/>
    </row>
    <row r="677">
      <c r="A677" s="17"/>
      <c r="B677" s="17"/>
      <c r="C677" s="17"/>
      <c r="D677" s="17"/>
      <c r="E677" s="17"/>
      <c r="F677" s="17"/>
      <c r="G677" s="17"/>
      <c r="H677" s="17"/>
      <c r="I677" s="17"/>
      <c r="J677" s="17"/>
      <c r="K677" s="17"/>
      <c r="L677" s="17"/>
      <c r="M677" s="17"/>
      <c r="N677" s="17"/>
      <c r="O677" s="17"/>
      <c r="P677" s="17"/>
      <c r="Q677" s="17"/>
      <c r="R677" s="17"/>
      <c r="S677" s="17"/>
      <c r="T677" s="17"/>
      <c r="U677" s="17"/>
    </row>
    <row r="678">
      <c r="A678" s="17"/>
      <c r="B678" s="17"/>
      <c r="C678" s="17"/>
      <c r="D678" s="17"/>
      <c r="E678" s="17"/>
      <c r="F678" s="17"/>
      <c r="G678" s="17"/>
      <c r="H678" s="17"/>
      <c r="I678" s="17"/>
      <c r="J678" s="17"/>
      <c r="K678" s="17"/>
      <c r="L678" s="17"/>
      <c r="M678" s="17"/>
      <c r="N678" s="17"/>
      <c r="O678" s="17"/>
      <c r="P678" s="17"/>
      <c r="Q678" s="17"/>
      <c r="R678" s="17"/>
      <c r="S678" s="17"/>
      <c r="T678" s="17"/>
      <c r="U678" s="17"/>
    </row>
    <row r="679">
      <c r="A679" s="17"/>
      <c r="B679" s="17"/>
      <c r="C679" s="17"/>
      <c r="D679" s="17"/>
      <c r="E679" s="17"/>
      <c r="F679" s="17"/>
      <c r="G679" s="17"/>
      <c r="H679" s="17"/>
      <c r="I679" s="17"/>
      <c r="J679" s="17"/>
      <c r="K679" s="17"/>
      <c r="L679" s="17"/>
      <c r="M679" s="17"/>
      <c r="N679" s="17"/>
      <c r="O679" s="17"/>
      <c r="P679" s="17"/>
      <c r="Q679" s="17"/>
      <c r="R679" s="17"/>
      <c r="S679" s="17"/>
      <c r="T679" s="17"/>
      <c r="U679" s="17"/>
    </row>
    <row r="680">
      <c r="A680" s="17"/>
      <c r="B680" s="17"/>
      <c r="C680" s="17"/>
      <c r="D680" s="17"/>
      <c r="E680" s="17"/>
      <c r="F680" s="17"/>
      <c r="G680" s="17"/>
      <c r="H680" s="17"/>
      <c r="I680" s="17"/>
      <c r="J680" s="17"/>
      <c r="K680" s="17"/>
      <c r="L680" s="17"/>
      <c r="M680" s="17"/>
      <c r="N680" s="17"/>
      <c r="O680" s="17"/>
      <c r="P680" s="17"/>
      <c r="Q680" s="17"/>
      <c r="R680" s="17"/>
      <c r="S680" s="17"/>
      <c r="T680" s="17"/>
      <c r="U680" s="17"/>
    </row>
    <row r="681">
      <c r="A681" s="17"/>
      <c r="B681" s="17"/>
      <c r="C681" s="17"/>
      <c r="D681" s="17"/>
      <c r="E681" s="17"/>
      <c r="F681" s="17"/>
      <c r="G681" s="17"/>
      <c r="H681" s="17"/>
      <c r="I681" s="17"/>
      <c r="J681" s="17"/>
      <c r="K681" s="17"/>
      <c r="L681" s="17"/>
      <c r="M681" s="17"/>
      <c r="N681" s="17"/>
      <c r="O681" s="17"/>
      <c r="P681" s="17"/>
      <c r="Q681" s="17"/>
      <c r="R681" s="17"/>
      <c r="S681" s="17"/>
      <c r="T681" s="17"/>
      <c r="U681" s="17"/>
    </row>
    <row r="682">
      <c r="A682" s="17"/>
      <c r="B682" s="17"/>
      <c r="C682" s="17"/>
      <c r="D682" s="17"/>
      <c r="E682" s="17"/>
      <c r="F682" s="17"/>
      <c r="G682" s="17"/>
      <c r="H682" s="17"/>
      <c r="I682" s="17"/>
      <c r="J682" s="17"/>
      <c r="K682" s="17"/>
      <c r="L682" s="17"/>
      <c r="M682" s="17"/>
      <c r="N682" s="17"/>
      <c r="O682" s="17"/>
      <c r="P682" s="17"/>
      <c r="Q682" s="17"/>
      <c r="R682" s="17"/>
      <c r="S682" s="17"/>
      <c r="T682" s="17"/>
      <c r="U682" s="17"/>
    </row>
    <row r="683">
      <c r="A683" s="17"/>
      <c r="B683" s="17"/>
      <c r="C683" s="17"/>
      <c r="D683" s="17"/>
      <c r="E683" s="17"/>
      <c r="F683" s="17"/>
      <c r="G683" s="17"/>
      <c r="H683" s="17"/>
      <c r="I683" s="17"/>
      <c r="J683" s="17"/>
      <c r="K683" s="17"/>
      <c r="L683" s="17"/>
      <c r="M683" s="17"/>
      <c r="N683" s="17"/>
      <c r="O683" s="17"/>
      <c r="P683" s="17"/>
      <c r="Q683" s="17"/>
      <c r="R683" s="17"/>
      <c r="S683" s="17"/>
      <c r="T683" s="17"/>
      <c r="U683" s="17"/>
    </row>
    <row r="684">
      <c r="A684" s="17"/>
      <c r="B684" s="17"/>
      <c r="C684" s="17"/>
      <c r="D684" s="17"/>
      <c r="E684" s="17"/>
      <c r="F684" s="17"/>
      <c r="G684" s="17"/>
      <c r="H684" s="17"/>
      <c r="I684" s="17"/>
      <c r="J684" s="17"/>
      <c r="K684" s="17"/>
      <c r="L684" s="17"/>
      <c r="M684" s="17"/>
      <c r="N684" s="17"/>
      <c r="O684" s="17"/>
      <c r="P684" s="17"/>
      <c r="Q684" s="17"/>
      <c r="R684" s="17"/>
      <c r="S684" s="17"/>
      <c r="T684" s="17"/>
      <c r="U684" s="17"/>
    </row>
    <row r="685">
      <c r="A685" s="17"/>
      <c r="B685" s="17"/>
      <c r="C685" s="17"/>
      <c r="D685" s="17"/>
      <c r="E685" s="17"/>
      <c r="F685" s="17"/>
      <c r="G685" s="17"/>
      <c r="H685" s="17"/>
      <c r="I685" s="17"/>
      <c r="J685" s="17"/>
      <c r="K685" s="17"/>
      <c r="L685" s="17"/>
      <c r="M685" s="17"/>
      <c r="N685" s="17"/>
      <c r="O685" s="17"/>
      <c r="P685" s="17"/>
      <c r="Q685" s="17"/>
      <c r="R685" s="17"/>
      <c r="S685" s="17"/>
      <c r="T685" s="17"/>
      <c r="U685" s="17"/>
    </row>
    <row r="686">
      <c r="A686" s="17"/>
      <c r="B686" s="17"/>
      <c r="C686" s="17"/>
      <c r="D686" s="17"/>
      <c r="E686" s="17"/>
      <c r="F686" s="17"/>
      <c r="G686" s="17"/>
      <c r="H686" s="17"/>
      <c r="I686" s="17"/>
      <c r="J686" s="17"/>
      <c r="K686" s="17"/>
      <c r="L686" s="17"/>
      <c r="M686" s="17"/>
      <c r="N686" s="17"/>
      <c r="O686" s="17"/>
      <c r="P686" s="17"/>
      <c r="Q686" s="17"/>
      <c r="R686" s="17"/>
      <c r="S686" s="17"/>
      <c r="T686" s="17"/>
      <c r="U686" s="17"/>
    </row>
    <row r="687">
      <c r="A687" s="17"/>
      <c r="B687" s="17"/>
      <c r="C687" s="17"/>
      <c r="D687" s="17"/>
      <c r="E687" s="17"/>
      <c r="F687" s="17"/>
      <c r="G687" s="17"/>
      <c r="H687" s="17"/>
      <c r="I687" s="17"/>
      <c r="J687" s="17"/>
      <c r="K687" s="17"/>
      <c r="L687" s="17"/>
      <c r="M687" s="17"/>
      <c r="N687" s="17"/>
      <c r="O687" s="17"/>
      <c r="P687" s="17"/>
      <c r="Q687" s="17"/>
      <c r="R687" s="17"/>
      <c r="S687" s="17"/>
      <c r="T687" s="17"/>
      <c r="U687" s="17"/>
    </row>
    <row r="688">
      <c r="A688" s="17"/>
      <c r="B688" s="17"/>
      <c r="C688" s="17"/>
      <c r="D688" s="17"/>
      <c r="E688" s="17"/>
      <c r="F688" s="17"/>
      <c r="G688" s="17"/>
      <c r="H688" s="17"/>
      <c r="I688" s="17"/>
      <c r="J688" s="17"/>
      <c r="K688" s="17"/>
      <c r="L688" s="17"/>
      <c r="M688" s="17"/>
      <c r="N688" s="17"/>
      <c r="O688" s="17"/>
      <c r="P688" s="17"/>
      <c r="Q688" s="17"/>
      <c r="R688" s="17"/>
      <c r="S688" s="17"/>
      <c r="T688" s="17"/>
      <c r="U688" s="17"/>
    </row>
    <row r="689">
      <c r="A689" s="17"/>
      <c r="B689" s="17"/>
      <c r="C689" s="17"/>
      <c r="D689" s="17"/>
      <c r="E689" s="17"/>
      <c r="F689" s="17"/>
      <c r="G689" s="17"/>
      <c r="H689" s="17"/>
      <c r="I689" s="17"/>
      <c r="J689" s="17"/>
      <c r="K689" s="17"/>
      <c r="L689" s="17"/>
      <c r="M689" s="17"/>
      <c r="N689" s="17"/>
      <c r="O689" s="17"/>
      <c r="P689" s="17"/>
      <c r="Q689" s="17"/>
      <c r="R689" s="17"/>
      <c r="S689" s="17"/>
      <c r="T689" s="17"/>
      <c r="U689" s="17"/>
    </row>
    <row r="690">
      <c r="A690" s="17"/>
      <c r="B690" s="17"/>
      <c r="C690" s="17"/>
      <c r="D690" s="17"/>
      <c r="E690" s="17"/>
      <c r="F690" s="17"/>
      <c r="G690" s="17"/>
      <c r="H690" s="17"/>
      <c r="I690" s="17"/>
      <c r="J690" s="17"/>
      <c r="K690" s="17"/>
      <c r="L690" s="17"/>
      <c r="M690" s="17"/>
      <c r="N690" s="17"/>
      <c r="O690" s="17"/>
      <c r="P690" s="17"/>
      <c r="Q690" s="17"/>
      <c r="R690" s="17"/>
      <c r="S690" s="17"/>
      <c r="T690" s="17"/>
      <c r="U690" s="17"/>
    </row>
    <row r="691">
      <c r="A691" s="17"/>
      <c r="B691" s="17"/>
      <c r="C691" s="17"/>
      <c r="D691" s="17"/>
      <c r="E691" s="17"/>
      <c r="F691" s="17"/>
      <c r="G691" s="17"/>
      <c r="H691" s="17"/>
      <c r="I691" s="17"/>
      <c r="J691" s="17"/>
      <c r="K691" s="17"/>
      <c r="L691" s="17"/>
      <c r="M691" s="17"/>
      <c r="N691" s="17"/>
      <c r="O691" s="17"/>
      <c r="P691" s="17"/>
      <c r="Q691" s="17"/>
      <c r="R691" s="17"/>
      <c r="S691" s="17"/>
      <c r="T691" s="17"/>
      <c r="U691" s="17"/>
    </row>
    <row r="692">
      <c r="A692" s="17"/>
      <c r="B692" s="17"/>
      <c r="C692" s="17"/>
      <c r="D692" s="17"/>
      <c r="E692" s="17"/>
      <c r="F692" s="17"/>
      <c r="G692" s="17"/>
      <c r="H692" s="17"/>
      <c r="I692" s="17"/>
      <c r="J692" s="17"/>
      <c r="K692" s="17"/>
      <c r="L692" s="17"/>
      <c r="M692" s="17"/>
      <c r="N692" s="17"/>
      <c r="O692" s="17"/>
      <c r="P692" s="17"/>
      <c r="Q692" s="17"/>
      <c r="R692" s="17"/>
      <c r="S692" s="17"/>
      <c r="T692" s="17"/>
      <c r="U692" s="17"/>
    </row>
    <row r="693">
      <c r="A693" s="17"/>
      <c r="B693" s="17"/>
      <c r="C693" s="17"/>
      <c r="D693" s="17"/>
      <c r="E693" s="17"/>
      <c r="F693" s="17"/>
      <c r="G693" s="17"/>
      <c r="H693" s="17"/>
      <c r="I693" s="17"/>
      <c r="J693" s="17"/>
      <c r="K693" s="17"/>
      <c r="L693" s="17"/>
      <c r="M693" s="17"/>
      <c r="N693" s="17"/>
      <c r="O693" s="17"/>
      <c r="P693" s="17"/>
      <c r="Q693" s="17"/>
      <c r="R693" s="17"/>
      <c r="S693" s="17"/>
      <c r="T693" s="17"/>
      <c r="U693" s="17"/>
    </row>
    <row r="694">
      <c r="A694" s="17"/>
      <c r="B694" s="17"/>
      <c r="C694" s="17"/>
      <c r="D694" s="17"/>
      <c r="E694" s="17"/>
      <c r="F694" s="17"/>
      <c r="G694" s="17"/>
      <c r="H694" s="17"/>
      <c r="I694" s="17"/>
      <c r="J694" s="17"/>
      <c r="K694" s="17"/>
      <c r="L694" s="17"/>
      <c r="M694" s="17"/>
      <c r="N694" s="17"/>
      <c r="O694" s="17"/>
      <c r="P694" s="17"/>
      <c r="Q694" s="17"/>
      <c r="R694" s="17"/>
      <c r="S694" s="17"/>
      <c r="T694" s="17"/>
      <c r="U694" s="17"/>
    </row>
    <row r="695">
      <c r="A695" s="17"/>
      <c r="B695" s="17"/>
      <c r="C695" s="17"/>
      <c r="D695" s="17"/>
      <c r="E695" s="17"/>
      <c r="F695" s="17"/>
      <c r="G695" s="17"/>
      <c r="H695" s="17"/>
      <c r="I695" s="17"/>
      <c r="J695" s="17"/>
      <c r="K695" s="17"/>
      <c r="L695" s="17"/>
      <c r="M695" s="17"/>
      <c r="N695" s="17"/>
      <c r="O695" s="17"/>
      <c r="P695" s="17"/>
      <c r="Q695" s="17"/>
      <c r="R695" s="17"/>
      <c r="S695" s="17"/>
      <c r="T695" s="17"/>
      <c r="U695" s="17"/>
    </row>
    <row r="696">
      <c r="A696" s="17"/>
      <c r="B696" s="17"/>
      <c r="C696" s="17"/>
      <c r="D696" s="17"/>
      <c r="E696" s="17"/>
      <c r="F696" s="17"/>
      <c r="G696" s="17"/>
      <c r="H696" s="17"/>
      <c r="I696" s="17"/>
      <c r="J696" s="17"/>
      <c r="K696" s="17"/>
      <c r="L696" s="17"/>
      <c r="M696" s="17"/>
      <c r="N696" s="17"/>
      <c r="O696" s="17"/>
      <c r="P696" s="17"/>
      <c r="Q696" s="17"/>
      <c r="R696" s="17"/>
      <c r="S696" s="17"/>
      <c r="T696" s="17"/>
      <c r="U696" s="17"/>
    </row>
    <row r="697">
      <c r="A697" s="17"/>
      <c r="B697" s="17"/>
      <c r="C697" s="17"/>
      <c r="D697" s="17"/>
      <c r="E697" s="17"/>
      <c r="F697" s="17"/>
      <c r="G697" s="17"/>
      <c r="H697" s="17"/>
      <c r="I697" s="17"/>
      <c r="J697" s="17"/>
      <c r="K697" s="17"/>
      <c r="L697" s="17"/>
      <c r="M697" s="17"/>
      <c r="N697" s="17"/>
      <c r="O697" s="17"/>
      <c r="P697" s="17"/>
      <c r="Q697" s="17"/>
      <c r="R697" s="17"/>
      <c r="S697" s="17"/>
      <c r="T697" s="17"/>
      <c r="U697" s="17"/>
    </row>
    <row r="698">
      <c r="A698" s="17"/>
      <c r="B698" s="17"/>
      <c r="C698" s="17"/>
      <c r="D698" s="17"/>
      <c r="E698" s="17"/>
      <c r="F698" s="17"/>
      <c r="G698" s="17"/>
      <c r="H698" s="17"/>
      <c r="I698" s="17"/>
      <c r="J698" s="17"/>
      <c r="K698" s="17"/>
      <c r="L698" s="17"/>
      <c r="M698" s="17"/>
      <c r="N698" s="17"/>
      <c r="O698" s="17"/>
      <c r="P698" s="17"/>
      <c r="Q698" s="17"/>
      <c r="R698" s="17"/>
      <c r="S698" s="17"/>
      <c r="T698" s="17"/>
      <c r="U698" s="17"/>
    </row>
    <row r="699">
      <c r="A699" s="17"/>
      <c r="B699" s="17"/>
      <c r="C699" s="17"/>
      <c r="D699" s="17"/>
      <c r="E699" s="17"/>
      <c r="F699" s="17"/>
      <c r="G699" s="17"/>
      <c r="H699" s="17"/>
      <c r="I699" s="17"/>
      <c r="J699" s="17"/>
      <c r="K699" s="17"/>
      <c r="L699" s="17"/>
      <c r="M699" s="17"/>
      <c r="N699" s="17"/>
      <c r="O699" s="17"/>
      <c r="P699" s="17"/>
      <c r="Q699" s="17"/>
      <c r="R699" s="17"/>
      <c r="S699" s="17"/>
      <c r="T699" s="17"/>
      <c r="U699" s="17"/>
    </row>
    <row r="700">
      <c r="A700" s="17"/>
      <c r="B700" s="17"/>
      <c r="C700" s="17"/>
      <c r="D700" s="17"/>
      <c r="E700" s="17"/>
      <c r="F700" s="17"/>
      <c r="G700" s="17"/>
      <c r="H700" s="17"/>
      <c r="I700" s="17"/>
      <c r="J700" s="17"/>
      <c r="K700" s="17"/>
      <c r="L700" s="17"/>
      <c r="M700" s="17"/>
      <c r="N700" s="17"/>
      <c r="O700" s="17"/>
      <c r="P700" s="17"/>
      <c r="Q700" s="17"/>
      <c r="R700" s="17"/>
      <c r="S700" s="17"/>
      <c r="T700" s="17"/>
      <c r="U700" s="17"/>
    </row>
    <row r="701">
      <c r="A701" s="17"/>
      <c r="B701" s="17"/>
      <c r="C701" s="17"/>
      <c r="D701" s="17"/>
      <c r="E701" s="17"/>
      <c r="F701" s="17"/>
      <c r="G701" s="17"/>
      <c r="H701" s="17"/>
      <c r="I701" s="17"/>
      <c r="J701" s="17"/>
      <c r="K701" s="17"/>
      <c r="L701" s="17"/>
      <c r="M701" s="17"/>
      <c r="N701" s="17"/>
      <c r="O701" s="17"/>
      <c r="P701" s="17"/>
      <c r="Q701" s="17"/>
      <c r="R701" s="17"/>
      <c r="S701" s="17"/>
      <c r="T701" s="17"/>
      <c r="U701" s="17"/>
    </row>
    <row r="702">
      <c r="A702" s="17"/>
      <c r="B702" s="17"/>
      <c r="C702" s="17"/>
      <c r="D702" s="17"/>
      <c r="E702" s="17"/>
      <c r="F702" s="17"/>
      <c r="G702" s="17"/>
      <c r="H702" s="17"/>
      <c r="I702" s="17"/>
      <c r="J702" s="17"/>
      <c r="K702" s="17"/>
      <c r="L702" s="17"/>
      <c r="M702" s="17"/>
      <c r="N702" s="17"/>
      <c r="O702" s="17"/>
      <c r="P702" s="17"/>
      <c r="Q702" s="17"/>
      <c r="R702" s="17"/>
      <c r="S702" s="17"/>
      <c r="T702" s="17"/>
      <c r="U702" s="17"/>
    </row>
    <row r="703">
      <c r="A703" s="17"/>
      <c r="B703" s="17"/>
      <c r="C703" s="17"/>
      <c r="D703" s="17"/>
      <c r="E703" s="17"/>
      <c r="F703" s="17"/>
      <c r="G703" s="17"/>
      <c r="H703" s="17"/>
      <c r="I703" s="17"/>
      <c r="J703" s="17"/>
      <c r="K703" s="17"/>
      <c r="L703" s="17"/>
      <c r="M703" s="17"/>
      <c r="N703" s="17"/>
      <c r="O703" s="17"/>
      <c r="P703" s="17"/>
      <c r="Q703" s="17"/>
      <c r="R703" s="17"/>
      <c r="S703" s="17"/>
      <c r="T703" s="17"/>
      <c r="U703" s="17"/>
    </row>
    <row r="704">
      <c r="A704" s="17"/>
      <c r="B704" s="17"/>
      <c r="C704" s="17"/>
      <c r="D704" s="17"/>
      <c r="E704" s="17"/>
      <c r="F704" s="17"/>
      <c r="G704" s="17"/>
      <c r="H704" s="17"/>
      <c r="I704" s="17"/>
      <c r="J704" s="17"/>
      <c r="K704" s="17"/>
      <c r="L704" s="17"/>
      <c r="M704" s="17"/>
      <c r="N704" s="17"/>
      <c r="O704" s="17"/>
      <c r="P704" s="17"/>
      <c r="Q704" s="17"/>
      <c r="R704" s="17"/>
      <c r="S704" s="17"/>
      <c r="T704" s="17"/>
      <c r="U704" s="17"/>
    </row>
    <row r="705">
      <c r="A705" s="17"/>
      <c r="B705" s="17"/>
      <c r="C705" s="17"/>
      <c r="D705" s="17"/>
      <c r="E705" s="17"/>
      <c r="F705" s="17"/>
      <c r="G705" s="17"/>
      <c r="H705" s="17"/>
      <c r="I705" s="17"/>
      <c r="J705" s="17"/>
      <c r="K705" s="17"/>
      <c r="L705" s="17"/>
      <c r="M705" s="17"/>
      <c r="N705" s="17"/>
      <c r="O705" s="17"/>
      <c r="P705" s="17"/>
      <c r="Q705" s="17"/>
      <c r="R705" s="17"/>
      <c r="S705" s="17"/>
      <c r="T705" s="17"/>
      <c r="U705" s="17"/>
    </row>
    <row r="706">
      <c r="A706" s="17"/>
      <c r="B706" s="17"/>
      <c r="C706" s="17"/>
      <c r="D706" s="17"/>
      <c r="E706" s="17"/>
      <c r="F706" s="17"/>
      <c r="G706" s="17"/>
      <c r="H706" s="17"/>
      <c r="I706" s="17"/>
      <c r="J706" s="17"/>
      <c r="K706" s="17"/>
      <c r="L706" s="17"/>
      <c r="M706" s="17"/>
      <c r="N706" s="17"/>
      <c r="O706" s="17"/>
      <c r="P706" s="17"/>
      <c r="Q706" s="17"/>
      <c r="R706" s="17"/>
      <c r="S706" s="17"/>
      <c r="T706" s="17"/>
      <c r="U706" s="17"/>
    </row>
    <row r="707">
      <c r="A707" s="17"/>
      <c r="B707" s="17"/>
      <c r="C707" s="17"/>
      <c r="D707" s="17"/>
      <c r="E707" s="17"/>
      <c r="F707" s="17"/>
      <c r="G707" s="17"/>
      <c r="H707" s="17"/>
      <c r="I707" s="17"/>
      <c r="J707" s="17"/>
      <c r="K707" s="17"/>
      <c r="L707" s="17"/>
      <c r="M707" s="17"/>
      <c r="N707" s="17"/>
      <c r="O707" s="17"/>
      <c r="P707" s="17"/>
      <c r="Q707" s="17"/>
      <c r="R707" s="17"/>
      <c r="S707" s="17"/>
      <c r="T707" s="17"/>
      <c r="U707" s="17"/>
    </row>
    <row r="708">
      <c r="A708" s="17"/>
      <c r="B708" s="17"/>
      <c r="C708" s="17"/>
      <c r="D708" s="17"/>
      <c r="E708" s="17"/>
      <c r="F708" s="17"/>
      <c r="G708" s="17"/>
      <c r="H708" s="17"/>
      <c r="I708" s="17"/>
      <c r="J708" s="17"/>
      <c r="K708" s="17"/>
      <c r="L708" s="17"/>
      <c r="M708" s="17"/>
      <c r="N708" s="17"/>
      <c r="O708" s="17"/>
      <c r="P708" s="17"/>
      <c r="Q708" s="17"/>
      <c r="R708" s="17"/>
      <c r="S708" s="17"/>
      <c r="T708" s="17"/>
      <c r="U708" s="17"/>
    </row>
    <row r="709">
      <c r="A709" s="17"/>
      <c r="B709" s="17"/>
      <c r="C709" s="17"/>
      <c r="D709" s="17"/>
      <c r="E709" s="17"/>
      <c r="F709" s="17"/>
      <c r="G709" s="17"/>
      <c r="H709" s="17"/>
      <c r="I709" s="17"/>
      <c r="J709" s="17"/>
      <c r="K709" s="17"/>
      <c r="L709" s="17"/>
      <c r="M709" s="17"/>
      <c r="N709" s="17"/>
      <c r="O709" s="17"/>
      <c r="P709" s="17"/>
      <c r="Q709" s="17"/>
      <c r="R709" s="17"/>
      <c r="S709" s="17"/>
      <c r="T709" s="17"/>
      <c r="U709" s="17"/>
    </row>
    <row r="710">
      <c r="A710" s="17"/>
      <c r="B710" s="17"/>
      <c r="C710" s="17"/>
      <c r="D710" s="17"/>
      <c r="E710" s="17"/>
      <c r="F710" s="17"/>
      <c r="G710" s="17"/>
      <c r="H710" s="17"/>
      <c r="I710" s="17"/>
      <c r="J710" s="17"/>
      <c r="K710" s="17"/>
      <c r="L710" s="17"/>
      <c r="M710" s="17"/>
      <c r="N710" s="17"/>
      <c r="O710" s="17"/>
      <c r="P710" s="17"/>
      <c r="Q710" s="17"/>
      <c r="R710" s="17"/>
      <c r="S710" s="17"/>
      <c r="T710" s="17"/>
      <c r="U710" s="17"/>
    </row>
    <row r="711">
      <c r="A711" s="17"/>
      <c r="B711" s="17"/>
      <c r="C711" s="17"/>
      <c r="D711" s="17"/>
      <c r="E711" s="17"/>
      <c r="F711" s="17"/>
      <c r="G711" s="17"/>
      <c r="H711" s="17"/>
      <c r="I711" s="17"/>
      <c r="J711" s="17"/>
      <c r="K711" s="17"/>
      <c r="L711" s="17"/>
      <c r="M711" s="17"/>
      <c r="N711" s="17"/>
      <c r="O711" s="17"/>
      <c r="P711" s="17"/>
      <c r="Q711" s="17"/>
      <c r="R711" s="17"/>
      <c r="S711" s="17"/>
      <c r="T711" s="17"/>
      <c r="U711" s="17"/>
    </row>
    <row r="712">
      <c r="A712" s="17"/>
      <c r="B712" s="17"/>
      <c r="C712" s="17"/>
      <c r="D712" s="17"/>
      <c r="E712" s="17"/>
      <c r="F712" s="17"/>
      <c r="G712" s="17"/>
      <c r="H712" s="17"/>
      <c r="I712" s="17"/>
      <c r="J712" s="17"/>
      <c r="K712" s="17"/>
      <c r="L712" s="17"/>
      <c r="M712" s="17"/>
      <c r="N712" s="17"/>
      <c r="O712" s="17"/>
      <c r="P712" s="17"/>
      <c r="Q712" s="17"/>
      <c r="R712" s="17"/>
      <c r="S712" s="17"/>
      <c r="T712" s="17"/>
      <c r="U712" s="17"/>
    </row>
    <row r="713">
      <c r="A713" s="17"/>
      <c r="B713" s="17"/>
      <c r="C713" s="17"/>
      <c r="D713" s="17"/>
      <c r="E713" s="17"/>
      <c r="F713" s="17"/>
      <c r="G713" s="17"/>
      <c r="H713" s="17"/>
      <c r="I713" s="17"/>
      <c r="J713" s="17"/>
      <c r="K713" s="17"/>
      <c r="L713" s="17"/>
      <c r="M713" s="17"/>
      <c r="N713" s="17"/>
      <c r="O713" s="17"/>
      <c r="P713" s="17"/>
      <c r="Q713" s="17"/>
      <c r="R713" s="17"/>
      <c r="S713" s="17"/>
      <c r="T713" s="17"/>
      <c r="U713" s="17"/>
    </row>
    <row r="714">
      <c r="A714" s="17"/>
      <c r="B714" s="17"/>
      <c r="C714" s="17"/>
      <c r="D714" s="17"/>
      <c r="E714" s="17"/>
      <c r="F714" s="17"/>
      <c r="G714" s="17"/>
      <c r="H714" s="17"/>
      <c r="I714" s="17"/>
      <c r="J714" s="17"/>
      <c r="K714" s="17"/>
      <c r="L714" s="17"/>
      <c r="M714" s="17"/>
      <c r="N714" s="17"/>
      <c r="O714" s="17"/>
      <c r="P714" s="17"/>
      <c r="Q714" s="17"/>
      <c r="R714" s="17"/>
      <c r="S714" s="17"/>
      <c r="T714" s="17"/>
      <c r="U714" s="17"/>
    </row>
    <row r="715">
      <c r="A715" s="17"/>
      <c r="B715" s="17"/>
      <c r="C715" s="17"/>
      <c r="D715" s="17"/>
      <c r="E715" s="17"/>
      <c r="F715" s="17"/>
      <c r="G715" s="17"/>
      <c r="H715" s="17"/>
      <c r="I715" s="17"/>
      <c r="J715" s="17"/>
      <c r="K715" s="17"/>
      <c r="L715" s="17"/>
      <c r="M715" s="17"/>
      <c r="N715" s="17"/>
      <c r="O715" s="17"/>
      <c r="P715" s="17"/>
      <c r="Q715" s="17"/>
      <c r="R715" s="17"/>
      <c r="S715" s="17"/>
      <c r="T715" s="17"/>
      <c r="U715" s="17"/>
    </row>
    <row r="716">
      <c r="A716" s="17"/>
      <c r="B716" s="17"/>
      <c r="C716" s="17"/>
      <c r="D716" s="17"/>
      <c r="E716" s="17"/>
      <c r="F716" s="17"/>
      <c r="G716" s="17"/>
      <c r="H716" s="17"/>
      <c r="I716" s="17"/>
      <c r="J716" s="17"/>
      <c r="K716" s="17"/>
      <c r="L716" s="17"/>
      <c r="M716" s="17"/>
      <c r="N716" s="17"/>
      <c r="O716" s="17"/>
      <c r="P716" s="17"/>
      <c r="Q716" s="17"/>
      <c r="R716" s="17"/>
      <c r="S716" s="17"/>
      <c r="T716" s="17"/>
      <c r="U716" s="17"/>
    </row>
    <row r="717">
      <c r="A717" s="17"/>
      <c r="B717" s="17"/>
      <c r="C717" s="17"/>
      <c r="D717" s="17"/>
      <c r="E717" s="17"/>
      <c r="F717" s="17"/>
      <c r="G717" s="17"/>
      <c r="H717" s="17"/>
      <c r="I717" s="17"/>
      <c r="J717" s="17"/>
      <c r="K717" s="17"/>
      <c r="L717" s="17"/>
      <c r="M717" s="17"/>
      <c r="N717" s="17"/>
      <c r="O717" s="17"/>
      <c r="P717" s="17"/>
      <c r="Q717" s="17"/>
      <c r="R717" s="17"/>
      <c r="S717" s="17"/>
      <c r="T717" s="17"/>
      <c r="U717" s="17"/>
    </row>
    <row r="718">
      <c r="A718" s="17"/>
      <c r="B718" s="17"/>
      <c r="C718" s="17"/>
      <c r="D718" s="17"/>
      <c r="E718" s="17"/>
      <c r="F718" s="17"/>
      <c r="G718" s="17"/>
      <c r="H718" s="17"/>
      <c r="I718" s="17"/>
      <c r="J718" s="17"/>
      <c r="K718" s="17"/>
      <c r="L718" s="17"/>
      <c r="M718" s="17"/>
      <c r="N718" s="17"/>
      <c r="O718" s="17"/>
      <c r="P718" s="17"/>
      <c r="Q718" s="17"/>
      <c r="R718" s="17"/>
      <c r="S718" s="17"/>
      <c r="T718" s="17"/>
      <c r="U718" s="17"/>
    </row>
    <row r="719">
      <c r="A719" s="17"/>
      <c r="B719" s="17"/>
      <c r="C719" s="17"/>
      <c r="D719" s="17"/>
      <c r="E719" s="17"/>
      <c r="F719" s="17"/>
      <c r="G719" s="17"/>
      <c r="H719" s="17"/>
      <c r="I719" s="17"/>
      <c r="J719" s="17"/>
      <c r="K719" s="17"/>
      <c r="L719" s="17"/>
      <c r="M719" s="17"/>
      <c r="N719" s="17"/>
      <c r="O719" s="17"/>
      <c r="P719" s="17"/>
      <c r="Q719" s="17"/>
      <c r="R719" s="17"/>
      <c r="S719" s="17"/>
      <c r="T719" s="17"/>
      <c r="U719" s="17"/>
    </row>
    <row r="720">
      <c r="A720" s="17"/>
      <c r="B720" s="17"/>
      <c r="C720" s="17"/>
      <c r="D720" s="17"/>
      <c r="E720" s="17"/>
      <c r="F720" s="17"/>
      <c r="G720" s="17"/>
      <c r="H720" s="17"/>
      <c r="I720" s="17"/>
      <c r="J720" s="17"/>
      <c r="K720" s="17"/>
      <c r="L720" s="17"/>
      <c r="M720" s="17"/>
      <c r="N720" s="17"/>
      <c r="O720" s="17"/>
      <c r="P720" s="17"/>
      <c r="Q720" s="17"/>
      <c r="R720" s="17"/>
      <c r="S720" s="17"/>
      <c r="T720" s="17"/>
      <c r="U720" s="17"/>
    </row>
    <row r="721">
      <c r="A721" s="17"/>
      <c r="B721" s="17"/>
      <c r="C721" s="17"/>
      <c r="D721" s="17"/>
      <c r="E721" s="17"/>
      <c r="F721" s="17"/>
      <c r="G721" s="17"/>
      <c r="H721" s="17"/>
      <c r="I721" s="17"/>
      <c r="J721" s="17"/>
      <c r="K721" s="17"/>
      <c r="L721" s="17"/>
      <c r="M721" s="17"/>
      <c r="N721" s="17"/>
      <c r="O721" s="17"/>
      <c r="P721" s="17"/>
      <c r="Q721" s="17"/>
      <c r="R721" s="17"/>
      <c r="S721" s="17"/>
      <c r="T721" s="17"/>
      <c r="U721" s="17"/>
    </row>
    <row r="722">
      <c r="A722" s="17"/>
      <c r="B722" s="17"/>
      <c r="C722" s="17"/>
      <c r="D722" s="17"/>
      <c r="E722" s="17"/>
      <c r="F722" s="17"/>
      <c r="G722" s="17"/>
      <c r="H722" s="17"/>
      <c r="I722" s="17"/>
      <c r="J722" s="17"/>
      <c r="K722" s="17"/>
      <c r="L722" s="17"/>
      <c r="M722" s="17"/>
      <c r="N722" s="17"/>
      <c r="O722" s="17"/>
      <c r="P722" s="17"/>
      <c r="Q722" s="17"/>
      <c r="R722" s="17"/>
      <c r="S722" s="17"/>
      <c r="T722" s="17"/>
      <c r="U722" s="17"/>
    </row>
    <row r="723">
      <c r="A723" s="17"/>
      <c r="B723" s="17"/>
      <c r="C723" s="17"/>
      <c r="D723" s="17"/>
      <c r="E723" s="17"/>
      <c r="F723" s="17"/>
      <c r="G723" s="17"/>
      <c r="H723" s="17"/>
      <c r="I723" s="17"/>
      <c r="J723" s="17"/>
      <c r="K723" s="17"/>
      <c r="L723" s="17"/>
      <c r="M723" s="17"/>
      <c r="N723" s="17"/>
      <c r="O723" s="17"/>
      <c r="P723" s="17"/>
      <c r="Q723" s="17"/>
      <c r="R723" s="17"/>
      <c r="S723" s="17"/>
      <c r="T723" s="17"/>
      <c r="U723" s="17"/>
    </row>
    <row r="724">
      <c r="A724" s="17"/>
      <c r="B724" s="17"/>
      <c r="C724" s="17"/>
      <c r="D724" s="17"/>
      <c r="E724" s="17"/>
      <c r="F724" s="17"/>
      <c r="G724" s="17"/>
      <c r="H724" s="17"/>
      <c r="I724" s="17"/>
      <c r="J724" s="17"/>
      <c r="K724" s="17"/>
      <c r="L724" s="17"/>
      <c r="M724" s="17"/>
      <c r="N724" s="17"/>
      <c r="O724" s="17"/>
      <c r="P724" s="17"/>
      <c r="Q724" s="17"/>
      <c r="R724" s="17"/>
      <c r="S724" s="17"/>
      <c r="T724" s="17"/>
      <c r="U724" s="17"/>
    </row>
    <row r="725">
      <c r="A725" s="17"/>
      <c r="B725" s="17"/>
      <c r="C725" s="17"/>
      <c r="D725" s="17"/>
      <c r="E725" s="17"/>
      <c r="F725" s="17"/>
      <c r="G725" s="17"/>
      <c r="H725" s="17"/>
      <c r="I725" s="17"/>
      <c r="J725" s="17"/>
      <c r="K725" s="17"/>
      <c r="L725" s="17"/>
      <c r="M725" s="17"/>
      <c r="N725" s="17"/>
      <c r="O725" s="17"/>
      <c r="P725" s="17"/>
      <c r="Q725" s="17"/>
      <c r="R725" s="17"/>
      <c r="S725" s="17"/>
      <c r="T725" s="17"/>
      <c r="U725" s="17"/>
    </row>
    <row r="726">
      <c r="A726" s="17"/>
      <c r="B726" s="17"/>
      <c r="C726" s="17"/>
      <c r="D726" s="17"/>
      <c r="E726" s="17"/>
      <c r="F726" s="17"/>
      <c r="G726" s="17"/>
      <c r="H726" s="17"/>
      <c r="I726" s="17"/>
      <c r="J726" s="17"/>
      <c r="K726" s="17"/>
      <c r="L726" s="17"/>
      <c r="M726" s="17"/>
      <c r="N726" s="17"/>
      <c r="O726" s="17"/>
      <c r="P726" s="17"/>
      <c r="Q726" s="17"/>
      <c r="R726" s="17"/>
      <c r="S726" s="17"/>
      <c r="T726" s="17"/>
      <c r="U726" s="17"/>
    </row>
    <row r="727">
      <c r="A727" s="17"/>
      <c r="B727" s="17"/>
      <c r="C727" s="17"/>
      <c r="D727" s="17"/>
      <c r="E727" s="17"/>
      <c r="F727" s="17"/>
      <c r="G727" s="17"/>
      <c r="H727" s="17"/>
      <c r="I727" s="17"/>
      <c r="J727" s="17"/>
      <c r="K727" s="17"/>
      <c r="L727" s="17"/>
      <c r="M727" s="17"/>
      <c r="N727" s="17"/>
      <c r="O727" s="17"/>
      <c r="P727" s="17"/>
      <c r="Q727" s="17"/>
      <c r="R727" s="17"/>
      <c r="S727" s="17"/>
      <c r="T727" s="17"/>
      <c r="U727" s="17"/>
    </row>
    <row r="728">
      <c r="A728" s="17"/>
      <c r="B728" s="17"/>
      <c r="C728" s="17"/>
      <c r="D728" s="17"/>
      <c r="E728" s="17"/>
      <c r="F728" s="17"/>
      <c r="G728" s="17"/>
      <c r="H728" s="17"/>
      <c r="I728" s="17"/>
      <c r="J728" s="17"/>
      <c r="K728" s="17"/>
      <c r="L728" s="17"/>
      <c r="M728" s="17"/>
      <c r="N728" s="17"/>
      <c r="O728" s="17"/>
      <c r="P728" s="17"/>
      <c r="Q728" s="17"/>
      <c r="R728" s="17"/>
      <c r="S728" s="17"/>
      <c r="T728" s="17"/>
      <c r="U728" s="17"/>
    </row>
    <row r="729">
      <c r="A729" s="17"/>
      <c r="B729" s="17"/>
      <c r="C729" s="17"/>
      <c r="D729" s="17"/>
      <c r="E729" s="17"/>
      <c r="F729" s="17"/>
      <c r="G729" s="17"/>
      <c r="H729" s="17"/>
      <c r="I729" s="17"/>
      <c r="J729" s="17"/>
      <c r="K729" s="17"/>
      <c r="L729" s="17"/>
      <c r="M729" s="17"/>
      <c r="N729" s="17"/>
      <c r="O729" s="17"/>
      <c r="P729" s="17"/>
      <c r="Q729" s="17"/>
      <c r="R729" s="17"/>
      <c r="S729" s="17"/>
      <c r="T729" s="17"/>
      <c r="U729" s="17"/>
    </row>
    <row r="730">
      <c r="A730" s="17"/>
      <c r="B730" s="17"/>
      <c r="C730" s="17"/>
      <c r="D730" s="17"/>
      <c r="E730" s="17"/>
      <c r="F730" s="17"/>
      <c r="G730" s="17"/>
      <c r="H730" s="17"/>
      <c r="I730" s="17"/>
      <c r="J730" s="17"/>
      <c r="K730" s="17"/>
      <c r="L730" s="17"/>
      <c r="M730" s="17"/>
      <c r="N730" s="17"/>
      <c r="O730" s="17"/>
      <c r="P730" s="17"/>
      <c r="Q730" s="17"/>
      <c r="R730" s="17"/>
      <c r="S730" s="17"/>
      <c r="T730" s="17"/>
      <c r="U730" s="17"/>
    </row>
    <row r="731">
      <c r="A731" s="17"/>
      <c r="B731" s="17"/>
      <c r="C731" s="17"/>
      <c r="D731" s="17"/>
      <c r="E731" s="17"/>
      <c r="F731" s="17"/>
      <c r="G731" s="17"/>
      <c r="H731" s="17"/>
      <c r="I731" s="17"/>
      <c r="J731" s="17"/>
      <c r="K731" s="17"/>
      <c r="L731" s="17"/>
      <c r="M731" s="17"/>
      <c r="N731" s="17"/>
      <c r="O731" s="17"/>
      <c r="P731" s="17"/>
      <c r="Q731" s="17"/>
      <c r="R731" s="17"/>
      <c r="S731" s="17"/>
      <c r="T731" s="17"/>
      <c r="U731" s="17"/>
    </row>
    <row r="732">
      <c r="A732" s="17"/>
      <c r="B732" s="17"/>
      <c r="C732" s="17"/>
      <c r="D732" s="17"/>
      <c r="E732" s="17"/>
      <c r="F732" s="17"/>
      <c r="G732" s="17"/>
      <c r="H732" s="17"/>
      <c r="I732" s="17"/>
      <c r="J732" s="17"/>
      <c r="K732" s="17"/>
      <c r="L732" s="17"/>
      <c r="M732" s="17"/>
      <c r="N732" s="17"/>
      <c r="O732" s="17"/>
      <c r="P732" s="17"/>
      <c r="Q732" s="17"/>
      <c r="R732" s="17"/>
      <c r="S732" s="17"/>
      <c r="T732" s="17"/>
      <c r="U732" s="17"/>
    </row>
    <row r="733">
      <c r="A733" s="17"/>
      <c r="B733" s="17"/>
      <c r="C733" s="17"/>
      <c r="D733" s="17"/>
      <c r="E733" s="17"/>
      <c r="F733" s="17"/>
      <c r="G733" s="17"/>
      <c r="H733" s="17"/>
      <c r="I733" s="17"/>
      <c r="J733" s="17"/>
      <c r="K733" s="17"/>
      <c r="L733" s="17"/>
      <c r="M733" s="17"/>
      <c r="N733" s="17"/>
      <c r="O733" s="17"/>
      <c r="P733" s="17"/>
      <c r="Q733" s="17"/>
      <c r="R733" s="17"/>
      <c r="S733" s="17"/>
      <c r="T733" s="17"/>
      <c r="U733" s="17"/>
    </row>
    <row r="734">
      <c r="A734" s="17"/>
      <c r="B734" s="17"/>
      <c r="C734" s="17"/>
      <c r="D734" s="17"/>
      <c r="E734" s="17"/>
      <c r="F734" s="17"/>
      <c r="G734" s="17"/>
      <c r="H734" s="17"/>
      <c r="I734" s="17"/>
      <c r="J734" s="17"/>
      <c r="K734" s="17"/>
      <c r="L734" s="17"/>
      <c r="M734" s="17"/>
      <c r="N734" s="17"/>
      <c r="O734" s="17"/>
      <c r="P734" s="17"/>
      <c r="Q734" s="17"/>
      <c r="R734" s="17"/>
      <c r="S734" s="17"/>
      <c r="T734" s="17"/>
      <c r="U734" s="17"/>
    </row>
    <row r="735">
      <c r="A735" s="17"/>
      <c r="B735" s="17"/>
      <c r="C735" s="17"/>
      <c r="D735" s="17"/>
      <c r="E735" s="17"/>
      <c r="F735" s="17"/>
      <c r="G735" s="17"/>
      <c r="H735" s="17"/>
      <c r="I735" s="17"/>
      <c r="J735" s="17"/>
      <c r="K735" s="17"/>
      <c r="L735" s="17"/>
      <c r="M735" s="17"/>
      <c r="N735" s="17"/>
      <c r="O735" s="17"/>
      <c r="P735" s="17"/>
      <c r="Q735" s="17"/>
      <c r="R735" s="17"/>
      <c r="S735" s="17"/>
      <c r="T735" s="17"/>
      <c r="U735" s="17"/>
    </row>
    <row r="736">
      <c r="A736" s="17"/>
      <c r="B736" s="17"/>
      <c r="C736" s="17"/>
      <c r="D736" s="17"/>
      <c r="E736" s="17"/>
      <c r="F736" s="17"/>
      <c r="G736" s="17"/>
      <c r="H736" s="17"/>
      <c r="I736" s="17"/>
      <c r="J736" s="17"/>
      <c r="K736" s="17"/>
      <c r="L736" s="17"/>
      <c r="M736" s="17"/>
      <c r="N736" s="17"/>
      <c r="O736" s="17"/>
      <c r="P736" s="17"/>
      <c r="Q736" s="17"/>
      <c r="R736" s="17"/>
      <c r="S736" s="17"/>
      <c r="T736" s="17"/>
      <c r="U736" s="17"/>
    </row>
    <row r="737">
      <c r="A737" s="17"/>
      <c r="B737" s="17"/>
      <c r="C737" s="17"/>
      <c r="D737" s="17"/>
      <c r="E737" s="17"/>
      <c r="F737" s="17"/>
      <c r="G737" s="17"/>
      <c r="H737" s="17"/>
      <c r="I737" s="17"/>
      <c r="J737" s="17"/>
      <c r="K737" s="17"/>
      <c r="L737" s="17"/>
      <c r="M737" s="17"/>
      <c r="N737" s="17"/>
      <c r="O737" s="17"/>
      <c r="P737" s="17"/>
      <c r="Q737" s="17"/>
      <c r="R737" s="17"/>
      <c r="S737" s="17"/>
      <c r="T737" s="17"/>
      <c r="U737" s="17"/>
    </row>
    <row r="738">
      <c r="A738" s="17"/>
      <c r="B738" s="17"/>
      <c r="C738" s="17"/>
      <c r="D738" s="17"/>
      <c r="E738" s="17"/>
      <c r="F738" s="17"/>
      <c r="G738" s="17"/>
      <c r="H738" s="17"/>
      <c r="I738" s="17"/>
      <c r="J738" s="17"/>
      <c r="K738" s="17"/>
      <c r="L738" s="17"/>
      <c r="M738" s="17"/>
      <c r="N738" s="17"/>
      <c r="O738" s="17"/>
      <c r="P738" s="17"/>
      <c r="Q738" s="17"/>
      <c r="R738" s="17"/>
      <c r="S738" s="17"/>
      <c r="T738" s="17"/>
      <c r="U738" s="17"/>
    </row>
    <row r="739">
      <c r="A739" s="17"/>
      <c r="B739" s="17"/>
      <c r="C739" s="17"/>
      <c r="D739" s="17"/>
      <c r="E739" s="17"/>
      <c r="F739" s="17"/>
      <c r="G739" s="17"/>
      <c r="H739" s="17"/>
      <c r="I739" s="17"/>
      <c r="J739" s="17"/>
      <c r="K739" s="17"/>
      <c r="L739" s="17"/>
      <c r="M739" s="17"/>
      <c r="N739" s="17"/>
      <c r="O739" s="17"/>
      <c r="P739" s="17"/>
      <c r="Q739" s="17"/>
      <c r="R739" s="17"/>
      <c r="S739" s="17"/>
      <c r="T739" s="17"/>
      <c r="U739" s="17"/>
    </row>
    <row r="740">
      <c r="A740" s="17"/>
      <c r="B740" s="17"/>
      <c r="C740" s="17"/>
      <c r="D740" s="17"/>
      <c r="E740" s="17"/>
      <c r="F740" s="17"/>
      <c r="G740" s="17"/>
      <c r="H740" s="17"/>
      <c r="I740" s="17"/>
      <c r="J740" s="17"/>
      <c r="K740" s="17"/>
      <c r="L740" s="17"/>
      <c r="M740" s="17"/>
      <c r="N740" s="17"/>
      <c r="O740" s="17"/>
      <c r="P740" s="17"/>
      <c r="Q740" s="17"/>
      <c r="R740" s="17"/>
      <c r="S740" s="17"/>
      <c r="T740" s="17"/>
      <c r="U740" s="17"/>
    </row>
    <row r="741">
      <c r="A741" s="17"/>
      <c r="B741" s="17"/>
      <c r="C741" s="17"/>
      <c r="D741" s="17"/>
      <c r="E741" s="17"/>
      <c r="F741" s="17"/>
      <c r="G741" s="17"/>
      <c r="H741" s="17"/>
      <c r="I741" s="17"/>
      <c r="J741" s="17"/>
      <c r="K741" s="17"/>
      <c r="L741" s="17"/>
      <c r="M741" s="17"/>
      <c r="N741" s="17"/>
      <c r="O741" s="17"/>
      <c r="P741" s="17"/>
      <c r="Q741" s="17"/>
      <c r="R741" s="17"/>
      <c r="S741" s="17"/>
      <c r="T741" s="17"/>
      <c r="U741" s="17"/>
    </row>
    <row r="742">
      <c r="A742" s="17"/>
      <c r="B742" s="17"/>
      <c r="C742" s="17"/>
      <c r="D742" s="17"/>
      <c r="E742" s="17"/>
      <c r="F742" s="17"/>
      <c r="G742" s="17"/>
      <c r="H742" s="17"/>
      <c r="I742" s="17"/>
      <c r="J742" s="17"/>
      <c r="K742" s="17"/>
      <c r="L742" s="17"/>
      <c r="M742" s="17"/>
      <c r="N742" s="17"/>
      <c r="O742" s="17"/>
      <c r="P742" s="17"/>
      <c r="Q742" s="17"/>
      <c r="R742" s="17"/>
      <c r="S742" s="17"/>
      <c r="T742" s="17"/>
      <c r="U742" s="17"/>
    </row>
    <row r="743">
      <c r="A743" s="17"/>
      <c r="B743" s="17"/>
      <c r="C743" s="17"/>
      <c r="D743" s="17"/>
      <c r="E743" s="17"/>
      <c r="F743" s="17"/>
      <c r="G743" s="17"/>
      <c r="H743" s="17"/>
      <c r="I743" s="17"/>
      <c r="J743" s="17"/>
      <c r="K743" s="17"/>
      <c r="L743" s="17"/>
      <c r="M743" s="17"/>
      <c r="N743" s="17"/>
      <c r="O743" s="17"/>
      <c r="P743" s="17"/>
      <c r="Q743" s="17"/>
      <c r="R743" s="17"/>
      <c r="S743" s="17"/>
      <c r="T743" s="17"/>
      <c r="U743" s="17"/>
    </row>
    <row r="744">
      <c r="A744" s="17"/>
      <c r="B744" s="17"/>
      <c r="C744" s="17"/>
      <c r="D744" s="17"/>
      <c r="E744" s="17"/>
      <c r="F744" s="17"/>
      <c r="G744" s="17"/>
      <c r="H744" s="17"/>
      <c r="I744" s="17"/>
      <c r="J744" s="17"/>
      <c r="K744" s="17"/>
      <c r="L744" s="17"/>
      <c r="M744" s="17"/>
      <c r="N744" s="17"/>
      <c r="O744" s="17"/>
      <c r="P744" s="17"/>
      <c r="Q744" s="17"/>
      <c r="R744" s="17"/>
      <c r="S744" s="17"/>
      <c r="T744" s="17"/>
      <c r="U744" s="17"/>
    </row>
    <row r="745">
      <c r="A745" s="17"/>
      <c r="B745" s="17"/>
      <c r="C745" s="17"/>
      <c r="D745" s="17"/>
      <c r="E745" s="17"/>
      <c r="F745" s="17"/>
      <c r="G745" s="17"/>
      <c r="H745" s="17"/>
      <c r="I745" s="17"/>
      <c r="J745" s="17"/>
      <c r="K745" s="17"/>
      <c r="L745" s="17"/>
      <c r="M745" s="17"/>
      <c r="N745" s="17"/>
      <c r="O745" s="17"/>
      <c r="P745" s="17"/>
      <c r="Q745" s="17"/>
      <c r="R745" s="17"/>
      <c r="S745" s="17"/>
      <c r="T745" s="17"/>
      <c r="U745" s="17"/>
    </row>
    <row r="746">
      <c r="A746" s="17"/>
      <c r="B746" s="17"/>
      <c r="C746" s="17"/>
      <c r="D746" s="17"/>
      <c r="E746" s="17"/>
      <c r="F746" s="17"/>
      <c r="G746" s="17"/>
      <c r="H746" s="17"/>
      <c r="I746" s="17"/>
      <c r="J746" s="17"/>
      <c r="K746" s="17"/>
      <c r="L746" s="17"/>
      <c r="M746" s="17"/>
      <c r="N746" s="17"/>
      <c r="O746" s="17"/>
      <c r="P746" s="17"/>
      <c r="Q746" s="17"/>
      <c r="R746" s="17"/>
      <c r="S746" s="17"/>
      <c r="T746" s="17"/>
      <c r="U746" s="17"/>
    </row>
    <row r="747">
      <c r="A747" s="17"/>
      <c r="B747" s="17"/>
      <c r="C747" s="17"/>
      <c r="D747" s="17"/>
      <c r="E747" s="17"/>
      <c r="F747" s="17"/>
      <c r="G747" s="17"/>
      <c r="H747" s="17"/>
      <c r="I747" s="17"/>
      <c r="J747" s="17"/>
      <c r="K747" s="17"/>
      <c r="L747" s="17"/>
      <c r="M747" s="17"/>
      <c r="N747" s="17"/>
      <c r="O747" s="17"/>
      <c r="P747" s="17"/>
      <c r="Q747" s="17"/>
      <c r="R747" s="17"/>
      <c r="S747" s="17"/>
      <c r="T747" s="17"/>
      <c r="U747" s="17"/>
    </row>
    <row r="748">
      <c r="A748" s="17"/>
      <c r="B748" s="17"/>
      <c r="C748" s="17"/>
      <c r="D748" s="17"/>
      <c r="E748" s="17"/>
      <c r="F748" s="17"/>
      <c r="G748" s="17"/>
      <c r="H748" s="17"/>
      <c r="I748" s="17"/>
      <c r="J748" s="17"/>
      <c r="K748" s="17"/>
      <c r="L748" s="17"/>
      <c r="M748" s="17"/>
      <c r="N748" s="17"/>
      <c r="O748" s="17"/>
      <c r="P748" s="17"/>
      <c r="Q748" s="17"/>
      <c r="R748" s="17"/>
      <c r="S748" s="17"/>
      <c r="T748" s="17"/>
      <c r="U748" s="17"/>
    </row>
    <row r="749">
      <c r="A749" s="17"/>
      <c r="B749" s="17"/>
      <c r="C749" s="17"/>
      <c r="D749" s="17"/>
      <c r="E749" s="17"/>
      <c r="F749" s="17"/>
      <c r="G749" s="17"/>
      <c r="H749" s="17"/>
      <c r="I749" s="17"/>
      <c r="J749" s="17"/>
      <c r="K749" s="17"/>
      <c r="L749" s="17"/>
      <c r="M749" s="17"/>
      <c r="N749" s="17"/>
      <c r="O749" s="17"/>
      <c r="P749" s="17"/>
      <c r="Q749" s="17"/>
      <c r="R749" s="17"/>
      <c r="S749" s="17"/>
      <c r="T749" s="17"/>
      <c r="U749" s="17"/>
    </row>
    <row r="750">
      <c r="A750" s="17"/>
      <c r="B750" s="17"/>
      <c r="C750" s="17"/>
      <c r="D750" s="17"/>
      <c r="E750" s="17"/>
      <c r="F750" s="17"/>
      <c r="G750" s="17"/>
      <c r="H750" s="17"/>
      <c r="I750" s="17"/>
      <c r="J750" s="17"/>
      <c r="K750" s="17"/>
      <c r="L750" s="17"/>
      <c r="M750" s="17"/>
      <c r="N750" s="17"/>
      <c r="O750" s="17"/>
      <c r="P750" s="17"/>
      <c r="Q750" s="17"/>
      <c r="R750" s="17"/>
      <c r="S750" s="17"/>
      <c r="T750" s="17"/>
      <c r="U750" s="17"/>
    </row>
    <row r="751">
      <c r="A751" s="17"/>
      <c r="B751" s="17"/>
      <c r="C751" s="17"/>
      <c r="D751" s="17"/>
      <c r="E751" s="17"/>
      <c r="F751" s="17"/>
      <c r="G751" s="17"/>
      <c r="H751" s="17"/>
      <c r="I751" s="17"/>
      <c r="J751" s="17"/>
      <c r="K751" s="17"/>
      <c r="L751" s="17"/>
      <c r="M751" s="17"/>
      <c r="N751" s="17"/>
      <c r="O751" s="17"/>
      <c r="P751" s="17"/>
      <c r="Q751" s="17"/>
      <c r="R751" s="17"/>
      <c r="S751" s="17"/>
      <c r="T751" s="17"/>
      <c r="U751" s="17"/>
    </row>
    <row r="752">
      <c r="A752" s="17"/>
      <c r="B752" s="17"/>
      <c r="C752" s="17"/>
      <c r="D752" s="17"/>
      <c r="E752" s="17"/>
      <c r="F752" s="17"/>
      <c r="G752" s="17"/>
      <c r="H752" s="17"/>
      <c r="I752" s="17"/>
      <c r="J752" s="17"/>
      <c r="K752" s="17"/>
      <c r="L752" s="17"/>
      <c r="M752" s="17"/>
      <c r="N752" s="17"/>
      <c r="O752" s="17"/>
      <c r="P752" s="17"/>
      <c r="Q752" s="17"/>
      <c r="R752" s="17"/>
      <c r="S752" s="17"/>
      <c r="T752" s="17"/>
      <c r="U752" s="17"/>
    </row>
    <row r="753">
      <c r="A753" s="17"/>
      <c r="B753" s="17"/>
      <c r="C753" s="17"/>
      <c r="D753" s="17"/>
      <c r="E753" s="17"/>
      <c r="F753" s="17"/>
      <c r="G753" s="17"/>
      <c r="H753" s="17"/>
      <c r="I753" s="17"/>
      <c r="J753" s="17"/>
      <c r="K753" s="17"/>
      <c r="L753" s="17"/>
      <c r="M753" s="17"/>
      <c r="N753" s="17"/>
      <c r="O753" s="17"/>
      <c r="P753" s="17"/>
      <c r="Q753" s="17"/>
      <c r="R753" s="17"/>
      <c r="S753" s="17"/>
      <c r="T753" s="17"/>
      <c r="U753" s="17"/>
    </row>
    <row r="754">
      <c r="A754" s="17"/>
      <c r="B754" s="17"/>
      <c r="C754" s="17"/>
      <c r="D754" s="17"/>
      <c r="E754" s="17"/>
      <c r="F754" s="17"/>
      <c r="G754" s="17"/>
      <c r="H754" s="17"/>
      <c r="I754" s="17"/>
      <c r="J754" s="17"/>
      <c r="K754" s="17"/>
      <c r="L754" s="17"/>
      <c r="M754" s="17"/>
      <c r="N754" s="17"/>
      <c r="O754" s="17"/>
      <c r="P754" s="17"/>
      <c r="Q754" s="17"/>
      <c r="R754" s="17"/>
      <c r="S754" s="17"/>
      <c r="T754" s="17"/>
      <c r="U754" s="17"/>
    </row>
    <row r="755">
      <c r="A755" s="17"/>
      <c r="B755" s="17"/>
      <c r="C755" s="17"/>
      <c r="D755" s="17"/>
      <c r="E755" s="17"/>
      <c r="F755" s="17"/>
      <c r="G755" s="17"/>
      <c r="H755" s="17"/>
      <c r="I755" s="17"/>
      <c r="J755" s="17"/>
      <c r="K755" s="17"/>
      <c r="L755" s="17"/>
      <c r="M755" s="17"/>
      <c r="N755" s="17"/>
      <c r="O755" s="17"/>
      <c r="P755" s="17"/>
      <c r="Q755" s="17"/>
      <c r="R755" s="17"/>
      <c r="S755" s="17"/>
      <c r="T755" s="17"/>
      <c r="U755" s="17"/>
    </row>
    <row r="756">
      <c r="A756" s="17"/>
      <c r="B756" s="17"/>
      <c r="C756" s="17"/>
      <c r="D756" s="17"/>
      <c r="E756" s="17"/>
      <c r="F756" s="17"/>
      <c r="G756" s="17"/>
      <c r="H756" s="17"/>
      <c r="I756" s="17"/>
      <c r="J756" s="17"/>
      <c r="K756" s="17"/>
      <c r="L756" s="17"/>
      <c r="M756" s="17"/>
      <c r="N756" s="17"/>
      <c r="O756" s="17"/>
      <c r="P756" s="17"/>
      <c r="Q756" s="17"/>
      <c r="R756" s="17"/>
      <c r="S756" s="17"/>
      <c r="T756" s="17"/>
      <c r="U756" s="17"/>
    </row>
    <row r="757">
      <c r="A757" s="17"/>
      <c r="B757" s="17"/>
      <c r="C757" s="17"/>
      <c r="D757" s="17"/>
      <c r="E757" s="17"/>
      <c r="F757" s="17"/>
      <c r="G757" s="17"/>
      <c r="H757" s="17"/>
      <c r="I757" s="17"/>
      <c r="J757" s="17"/>
      <c r="K757" s="17"/>
      <c r="L757" s="17"/>
      <c r="M757" s="17"/>
      <c r="N757" s="17"/>
      <c r="O757" s="17"/>
      <c r="P757" s="17"/>
      <c r="Q757" s="17"/>
      <c r="R757" s="17"/>
      <c r="S757" s="17"/>
      <c r="T757" s="17"/>
      <c r="U757" s="17"/>
    </row>
    <row r="758">
      <c r="A758" s="17"/>
      <c r="B758" s="17"/>
      <c r="C758" s="17"/>
      <c r="D758" s="17"/>
      <c r="E758" s="17"/>
      <c r="F758" s="17"/>
      <c r="G758" s="17"/>
      <c r="H758" s="17"/>
      <c r="I758" s="17"/>
      <c r="J758" s="17"/>
      <c r="K758" s="17"/>
      <c r="L758" s="17"/>
      <c r="M758" s="17"/>
      <c r="N758" s="17"/>
      <c r="O758" s="17"/>
      <c r="P758" s="17"/>
      <c r="Q758" s="17"/>
      <c r="R758" s="17"/>
      <c r="S758" s="17"/>
      <c r="T758" s="17"/>
      <c r="U758" s="17"/>
    </row>
    <row r="759">
      <c r="A759" s="17"/>
      <c r="B759" s="17"/>
      <c r="C759" s="17"/>
      <c r="D759" s="17"/>
      <c r="E759" s="17"/>
      <c r="F759" s="17"/>
      <c r="G759" s="17"/>
      <c r="H759" s="17"/>
      <c r="I759" s="17"/>
      <c r="J759" s="17"/>
      <c r="K759" s="17"/>
      <c r="L759" s="17"/>
      <c r="M759" s="17"/>
      <c r="N759" s="17"/>
      <c r="O759" s="17"/>
      <c r="P759" s="17"/>
      <c r="Q759" s="17"/>
      <c r="R759" s="17"/>
      <c r="S759" s="17"/>
      <c r="T759" s="17"/>
      <c r="U759" s="17"/>
    </row>
    <row r="760">
      <c r="A760" s="17"/>
      <c r="B760" s="17"/>
      <c r="C760" s="17"/>
      <c r="D760" s="17"/>
      <c r="E760" s="17"/>
      <c r="F760" s="17"/>
      <c r="G760" s="17"/>
      <c r="H760" s="17"/>
      <c r="I760" s="17"/>
      <c r="J760" s="17"/>
      <c r="K760" s="17"/>
      <c r="L760" s="17"/>
      <c r="M760" s="17"/>
      <c r="N760" s="17"/>
      <c r="O760" s="17"/>
      <c r="P760" s="17"/>
      <c r="Q760" s="17"/>
      <c r="R760" s="17"/>
      <c r="S760" s="17"/>
      <c r="T760" s="17"/>
      <c r="U760" s="17"/>
    </row>
    <row r="761">
      <c r="A761" s="17"/>
      <c r="B761" s="17"/>
      <c r="C761" s="17"/>
      <c r="D761" s="17"/>
      <c r="E761" s="17"/>
      <c r="F761" s="17"/>
      <c r="G761" s="17"/>
      <c r="H761" s="17"/>
      <c r="I761" s="17"/>
      <c r="J761" s="17"/>
      <c r="K761" s="17"/>
      <c r="L761" s="17"/>
      <c r="M761" s="17"/>
      <c r="N761" s="17"/>
      <c r="O761" s="17"/>
      <c r="P761" s="17"/>
      <c r="Q761" s="17"/>
      <c r="R761" s="17"/>
      <c r="S761" s="17"/>
      <c r="T761" s="17"/>
      <c r="U761" s="17"/>
    </row>
    <row r="762">
      <c r="A762" s="17"/>
      <c r="B762" s="17"/>
      <c r="C762" s="17"/>
      <c r="D762" s="17"/>
      <c r="E762" s="17"/>
      <c r="F762" s="17"/>
      <c r="G762" s="17"/>
      <c r="H762" s="17"/>
      <c r="I762" s="17"/>
      <c r="J762" s="17"/>
      <c r="K762" s="17"/>
      <c r="L762" s="17"/>
      <c r="M762" s="17"/>
      <c r="N762" s="17"/>
      <c r="O762" s="17"/>
      <c r="P762" s="17"/>
      <c r="Q762" s="17"/>
      <c r="R762" s="17"/>
      <c r="S762" s="17"/>
      <c r="T762" s="17"/>
      <c r="U762" s="17"/>
    </row>
    <row r="763">
      <c r="A763" s="17"/>
      <c r="B763" s="17"/>
      <c r="C763" s="17"/>
      <c r="D763" s="17"/>
      <c r="E763" s="17"/>
      <c r="F763" s="17"/>
      <c r="G763" s="17"/>
      <c r="H763" s="17"/>
      <c r="I763" s="17"/>
      <c r="J763" s="17"/>
      <c r="K763" s="17"/>
      <c r="L763" s="17"/>
      <c r="M763" s="17"/>
      <c r="N763" s="17"/>
      <c r="O763" s="17"/>
      <c r="P763" s="17"/>
      <c r="Q763" s="17"/>
      <c r="R763" s="17"/>
      <c r="S763" s="17"/>
      <c r="T763" s="17"/>
      <c r="U763" s="17"/>
    </row>
    <row r="764">
      <c r="A764" s="17"/>
      <c r="B764" s="17"/>
      <c r="C764" s="17"/>
      <c r="D764" s="17"/>
      <c r="E764" s="17"/>
      <c r="F764" s="17"/>
      <c r="G764" s="17"/>
      <c r="H764" s="17"/>
      <c r="I764" s="17"/>
      <c r="J764" s="17"/>
      <c r="K764" s="17"/>
      <c r="L764" s="17"/>
      <c r="M764" s="17"/>
      <c r="N764" s="17"/>
      <c r="O764" s="17"/>
      <c r="P764" s="17"/>
      <c r="Q764" s="17"/>
      <c r="R764" s="17"/>
      <c r="S764" s="17"/>
      <c r="T764" s="17"/>
      <c r="U764" s="17"/>
    </row>
    <row r="765">
      <c r="A765" s="17"/>
      <c r="B765" s="17"/>
      <c r="C765" s="17"/>
      <c r="D765" s="17"/>
      <c r="E765" s="17"/>
      <c r="F765" s="17"/>
      <c r="G765" s="17"/>
      <c r="H765" s="17"/>
      <c r="I765" s="17"/>
      <c r="J765" s="17"/>
      <c r="K765" s="17"/>
      <c r="L765" s="17"/>
      <c r="M765" s="17"/>
      <c r="N765" s="17"/>
      <c r="O765" s="17"/>
      <c r="P765" s="17"/>
      <c r="Q765" s="17"/>
      <c r="R765" s="17"/>
      <c r="S765" s="17"/>
      <c r="T765" s="17"/>
      <c r="U765" s="17"/>
    </row>
    <row r="766">
      <c r="A766" s="17"/>
      <c r="B766" s="17"/>
      <c r="C766" s="17"/>
      <c r="D766" s="17"/>
      <c r="E766" s="17"/>
      <c r="F766" s="17"/>
      <c r="G766" s="17"/>
      <c r="H766" s="17"/>
      <c r="I766" s="17"/>
      <c r="J766" s="17"/>
      <c r="K766" s="17"/>
      <c r="L766" s="17"/>
      <c r="M766" s="17"/>
      <c r="N766" s="17"/>
      <c r="O766" s="17"/>
      <c r="P766" s="17"/>
      <c r="Q766" s="17"/>
      <c r="R766" s="17"/>
      <c r="S766" s="17"/>
      <c r="T766" s="17"/>
      <c r="U766" s="17"/>
    </row>
    <row r="767">
      <c r="A767" s="17"/>
      <c r="B767" s="17"/>
      <c r="C767" s="17"/>
      <c r="D767" s="17"/>
      <c r="E767" s="17"/>
      <c r="F767" s="17"/>
      <c r="G767" s="17"/>
      <c r="H767" s="17"/>
      <c r="I767" s="17"/>
      <c r="J767" s="17"/>
      <c r="K767" s="17"/>
      <c r="L767" s="17"/>
      <c r="M767" s="17"/>
      <c r="N767" s="17"/>
      <c r="O767" s="17"/>
      <c r="P767" s="17"/>
      <c r="Q767" s="17"/>
      <c r="R767" s="17"/>
      <c r="S767" s="17"/>
      <c r="T767" s="17"/>
      <c r="U767" s="17"/>
    </row>
    <row r="768">
      <c r="A768" s="17"/>
      <c r="B768" s="17"/>
      <c r="C768" s="17"/>
      <c r="D768" s="17"/>
      <c r="E768" s="17"/>
      <c r="F768" s="17"/>
      <c r="G768" s="17"/>
      <c r="H768" s="17"/>
      <c r="I768" s="17"/>
      <c r="J768" s="17"/>
      <c r="K768" s="17"/>
      <c r="L768" s="17"/>
      <c r="M768" s="17"/>
      <c r="N768" s="17"/>
      <c r="O768" s="17"/>
      <c r="P768" s="17"/>
      <c r="Q768" s="17"/>
      <c r="R768" s="17"/>
      <c r="S768" s="17"/>
      <c r="T768" s="17"/>
      <c r="U768" s="17"/>
    </row>
    <row r="769">
      <c r="A769" s="17"/>
      <c r="B769" s="17"/>
      <c r="C769" s="17"/>
      <c r="D769" s="17"/>
      <c r="E769" s="17"/>
      <c r="F769" s="17"/>
      <c r="G769" s="17"/>
      <c r="H769" s="17"/>
      <c r="I769" s="17"/>
      <c r="J769" s="17"/>
      <c r="K769" s="17"/>
      <c r="L769" s="17"/>
      <c r="M769" s="17"/>
      <c r="N769" s="17"/>
      <c r="O769" s="17"/>
      <c r="P769" s="17"/>
      <c r="Q769" s="17"/>
      <c r="R769" s="17"/>
      <c r="S769" s="17"/>
      <c r="T769" s="17"/>
      <c r="U769" s="17"/>
    </row>
    <row r="770">
      <c r="A770" s="17"/>
      <c r="B770" s="17"/>
      <c r="C770" s="17"/>
      <c r="D770" s="17"/>
      <c r="E770" s="17"/>
      <c r="F770" s="17"/>
      <c r="G770" s="17"/>
      <c r="H770" s="17"/>
      <c r="I770" s="17"/>
      <c r="J770" s="17"/>
      <c r="K770" s="17"/>
      <c r="L770" s="17"/>
      <c r="M770" s="17"/>
      <c r="N770" s="17"/>
      <c r="O770" s="17"/>
      <c r="P770" s="17"/>
      <c r="Q770" s="17"/>
      <c r="R770" s="17"/>
      <c r="S770" s="17"/>
      <c r="T770" s="17"/>
      <c r="U770" s="17"/>
    </row>
    <row r="771">
      <c r="A771" s="17"/>
      <c r="B771" s="17"/>
      <c r="C771" s="17"/>
      <c r="D771" s="17"/>
      <c r="E771" s="17"/>
      <c r="F771" s="17"/>
      <c r="G771" s="17"/>
      <c r="H771" s="17"/>
      <c r="I771" s="17"/>
      <c r="J771" s="17"/>
      <c r="K771" s="17"/>
      <c r="L771" s="17"/>
      <c r="M771" s="17"/>
      <c r="N771" s="17"/>
      <c r="O771" s="17"/>
      <c r="P771" s="17"/>
      <c r="Q771" s="17"/>
      <c r="R771" s="17"/>
      <c r="S771" s="17"/>
      <c r="T771" s="17"/>
      <c r="U771" s="17"/>
    </row>
    <row r="772">
      <c r="A772" s="17"/>
      <c r="B772" s="17"/>
      <c r="C772" s="17"/>
      <c r="D772" s="17"/>
      <c r="E772" s="17"/>
      <c r="F772" s="17"/>
      <c r="G772" s="17"/>
      <c r="H772" s="17"/>
      <c r="I772" s="17"/>
      <c r="J772" s="17"/>
      <c r="K772" s="17"/>
      <c r="L772" s="17"/>
      <c r="M772" s="17"/>
      <c r="N772" s="17"/>
      <c r="O772" s="17"/>
      <c r="P772" s="17"/>
      <c r="Q772" s="17"/>
      <c r="R772" s="17"/>
      <c r="S772" s="17"/>
      <c r="T772" s="17"/>
      <c r="U772" s="17"/>
    </row>
    <row r="773">
      <c r="A773" s="17"/>
      <c r="B773" s="17"/>
      <c r="C773" s="17"/>
      <c r="D773" s="17"/>
      <c r="E773" s="17"/>
      <c r="F773" s="17"/>
      <c r="G773" s="17"/>
      <c r="H773" s="17"/>
      <c r="I773" s="17"/>
      <c r="J773" s="17"/>
      <c r="K773" s="17"/>
      <c r="L773" s="17"/>
      <c r="M773" s="17"/>
      <c r="N773" s="17"/>
      <c r="O773" s="17"/>
      <c r="P773" s="17"/>
      <c r="Q773" s="17"/>
      <c r="R773" s="17"/>
      <c r="S773" s="17"/>
      <c r="T773" s="17"/>
      <c r="U773" s="17"/>
    </row>
    <row r="774">
      <c r="A774" s="17"/>
      <c r="B774" s="17"/>
      <c r="C774" s="17"/>
      <c r="D774" s="17"/>
      <c r="E774" s="17"/>
      <c r="F774" s="17"/>
      <c r="G774" s="17"/>
      <c r="H774" s="17"/>
      <c r="I774" s="17"/>
      <c r="J774" s="17"/>
      <c r="K774" s="17"/>
      <c r="L774" s="17"/>
      <c r="M774" s="17"/>
      <c r="N774" s="17"/>
      <c r="O774" s="17"/>
      <c r="P774" s="17"/>
      <c r="Q774" s="17"/>
      <c r="R774" s="17"/>
      <c r="S774" s="17"/>
      <c r="T774" s="17"/>
      <c r="U774" s="17"/>
    </row>
    <row r="775">
      <c r="A775" s="17"/>
      <c r="B775" s="17"/>
      <c r="C775" s="17"/>
      <c r="D775" s="17"/>
      <c r="E775" s="17"/>
      <c r="F775" s="17"/>
      <c r="G775" s="17"/>
      <c r="H775" s="17"/>
      <c r="I775" s="17"/>
      <c r="J775" s="17"/>
      <c r="K775" s="17"/>
      <c r="L775" s="17"/>
      <c r="M775" s="17"/>
      <c r="N775" s="17"/>
      <c r="O775" s="17"/>
      <c r="P775" s="17"/>
      <c r="Q775" s="17"/>
      <c r="R775" s="17"/>
      <c r="S775" s="17"/>
      <c r="T775" s="17"/>
      <c r="U775" s="17"/>
    </row>
    <row r="776">
      <c r="A776" s="17"/>
      <c r="B776" s="17"/>
      <c r="C776" s="17"/>
      <c r="D776" s="17"/>
      <c r="E776" s="17"/>
      <c r="F776" s="17"/>
      <c r="G776" s="17"/>
      <c r="H776" s="17"/>
      <c r="I776" s="17"/>
      <c r="J776" s="17"/>
      <c r="K776" s="17"/>
      <c r="L776" s="17"/>
      <c r="M776" s="17"/>
      <c r="N776" s="17"/>
      <c r="O776" s="17"/>
      <c r="P776" s="17"/>
      <c r="Q776" s="17"/>
      <c r="R776" s="17"/>
      <c r="S776" s="17"/>
      <c r="T776" s="17"/>
      <c r="U776" s="17"/>
    </row>
    <row r="777">
      <c r="A777" s="17"/>
      <c r="B777" s="17"/>
      <c r="C777" s="17"/>
      <c r="D777" s="17"/>
      <c r="E777" s="17"/>
      <c r="F777" s="17"/>
      <c r="G777" s="17"/>
      <c r="H777" s="17"/>
      <c r="I777" s="17"/>
      <c r="J777" s="17"/>
      <c r="K777" s="17"/>
      <c r="L777" s="17"/>
      <c r="M777" s="17"/>
      <c r="N777" s="17"/>
      <c r="O777" s="17"/>
      <c r="P777" s="17"/>
      <c r="Q777" s="17"/>
      <c r="R777" s="17"/>
      <c r="S777" s="17"/>
      <c r="T777" s="17"/>
      <c r="U777" s="17"/>
    </row>
    <row r="778">
      <c r="A778" s="17"/>
      <c r="B778" s="17"/>
      <c r="C778" s="17"/>
      <c r="D778" s="17"/>
      <c r="E778" s="17"/>
      <c r="F778" s="17"/>
      <c r="G778" s="17"/>
      <c r="H778" s="17"/>
      <c r="I778" s="17"/>
      <c r="J778" s="17"/>
      <c r="K778" s="17"/>
      <c r="L778" s="17"/>
      <c r="M778" s="17"/>
      <c r="N778" s="17"/>
      <c r="O778" s="17"/>
      <c r="P778" s="17"/>
      <c r="Q778" s="17"/>
      <c r="R778" s="17"/>
      <c r="S778" s="17"/>
      <c r="T778" s="17"/>
      <c r="U778" s="17"/>
    </row>
    <row r="779">
      <c r="A779" s="17"/>
      <c r="B779" s="17"/>
      <c r="C779" s="17"/>
      <c r="D779" s="17"/>
      <c r="E779" s="17"/>
      <c r="F779" s="17"/>
      <c r="G779" s="17"/>
      <c r="H779" s="17"/>
      <c r="I779" s="17"/>
      <c r="J779" s="17"/>
      <c r="K779" s="17"/>
      <c r="L779" s="17"/>
      <c r="M779" s="17"/>
      <c r="N779" s="17"/>
      <c r="O779" s="17"/>
      <c r="P779" s="17"/>
      <c r="Q779" s="17"/>
      <c r="R779" s="17"/>
      <c r="S779" s="17"/>
      <c r="T779" s="17"/>
      <c r="U779" s="17"/>
    </row>
    <row r="780">
      <c r="A780" s="17"/>
      <c r="B780" s="17"/>
      <c r="C780" s="17"/>
      <c r="D780" s="17"/>
      <c r="E780" s="17"/>
      <c r="F780" s="17"/>
      <c r="G780" s="17"/>
      <c r="H780" s="17"/>
      <c r="I780" s="17"/>
      <c r="J780" s="17"/>
      <c r="K780" s="17"/>
      <c r="L780" s="17"/>
      <c r="M780" s="17"/>
      <c r="N780" s="17"/>
      <c r="O780" s="17"/>
      <c r="P780" s="17"/>
      <c r="Q780" s="17"/>
      <c r="R780" s="17"/>
      <c r="S780" s="17"/>
      <c r="T780" s="17"/>
      <c r="U780" s="17"/>
    </row>
    <row r="781">
      <c r="A781" s="17"/>
      <c r="B781" s="17"/>
      <c r="C781" s="17"/>
      <c r="D781" s="17"/>
      <c r="E781" s="17"/>
      <c r="F781" s="17"/>
      <c r="G781" s="17"/>
      <c r="H781" s="17"/>
      <c r="I781" s="17"/>
      <c r="J781" s="17"/>
      <c r="K781" s="17"/>
      <c r="L781" s="17"/>
      <c r="M781" s="17"/>
      <c r="N781" s="17"/>
      <c r="O781" s="17"/>
      <c r="P781" s="17"/>
      <c r="Q781" s="17"/>
      <c r="R781" s="17"/>
      <c r="S781" s="17"/>
      <c r="T781" s="17"/>
      <c r="U781" s="17"/>
    </row>
    <row r="782">
      <c r="A782" s="17"/>
      <c r="B782" s="17"/>
      <c r="C782" s="17"/>
      <c r="D782" s="17"/>
      <c r="E782" s="17"/>
      <c r="F782" s="17"/>
      <c r="G782" s="17"/>
      <c r="H782" s="17"/>
      <c r="I782" s="17"/>
      <c r="J782" s="17"/>
      <c r="K782" s="17"/>
      <c r="L782" s="17"/>
      <c r="M782" s="17"/>
      <c r="N782" s="17"/>
      <c r="O782" s="17"/>
      <c r="P782" s="17"/>
      <c r="Q782" s="17"/>
      <c r="R782" s="17"/>
      <c r="S782" s="17"/>
      <c r="T782" s="17"/>
      <c r="U782" s="17"/>
    </row>
    <row r="783">
      <c r="A783" s="17"/>
      <c r="B783" s="17"/>
      <c r="C783" s="17"/>
      <c r="D783" s="17"/>
      <c r="E783" s="17"/>
      <c r="F783" s="17"/>
      <c r="G783" s="17"/>
      <c r="H783" s="17"/>
      <c r="I783" s="17"/>
      <c r="J783" s="17"/>
      <c r="K783" s="17"/>
      <c r="L783" s="17"/>
      <c r="M783" s="17"/>
      <c r="N783" s="17"/>
      <c r="O783" s="17"/>
      <c r="P783" s="17"/>
      <c r="Q783" s="17"/>
      <c r="R783" s="17"/>
      <c r="S783" s="17"/>
      <c r="T783" s="17"/>
      <c r="U783" s="17"/>
    </row>
    <row r="784">
      <c r="A784" s="17"/>
      <c r="B784" s="17"/>
      <c r="C784" s="17"/>
      <c r="D784" s="17"/>
      <c r="E784" s="17"/>
      <c r="F784" s="17"/>
      <c r="G784" s="17"/>
      <c r="H784" s="17"/>
      <c r="I784" s="17"/>
      <c r="J784" s="17"/>
      <c r="K784" s="17"/>
      <c r="L784" s="17"/>
      <c r="M784" s="17"/>
      <c r="N784" s="17"/>
      <c r="O784" s="17"/>
      <c r="P784" s="17"/>
      <c r="Q784" s="17"/>
      <c r="R784" s="17"/>
      <c r="S784" s="17"/>
      <c r="T784" s="17"/>
      <c r="U784" s="17"/>
    </row>
    <row r="785">
      <c r="A785" s="17"/>
      <c r="B785" s="17"/>
      <c r="C785" s="17"/>
      <c r="D785" s="17"/>
      <c r="E785" s="17"/>
      <c r="F785" s="17"/>
      <c r="G785" s="17"/>
      <c r="H785" s="17"/>
      <c r="I785" s="17"/>
      <c r="J785" s="17"/>
      <c r="K785" s="17"/>
      <c r="L785" s="17"/>
      <c r="M785" s="17"/>
      <c r="N785" s="17"/>
      <c r="O785" s="17"/>
      <c r="P785" s="17"/>
      <c r="Q785" s="17"/>
      <c r="R785" s="17"/>
      <c r="S785" s="17"/>
      <c r="T785" s="17"/>
      <c r="U785" s="17"/>
    </row>
    <row r="786">
      <c r="A786" s="17"/>
      <c r="B786" s="17"/>
      <c r="C786" s="17"/>
      <c r="D786" s="17"/>
      <c r="E786" s="17"/>
      <c r="F786" s="17"/>
      <c r="G786" s="17"/>
      <c r="H786" s="17"/>
      <c r="I786" s="17"/>
      <c r="J786" s="17"/>
      <c r="K786" s="17"/>
      <c r="L786" s="17"/>
      <c r="M786" s="17"/>
      <c r="N786" s="17"/>
      <c r="O786" s="17"/>
      <c r="P786" s="17"/>
      <c r="Q786" s="17"/>
      <c r="R786" s="17"/>
      <c r="S786" s="17"/>
      <c r="T786" s="17"/>
      <c r="U786" s="17"/>
    </row>
    <row r="787">
      <c r="A787" s="17"/>
      <c r="B787" s="17"/>
      <c r="C787" s="17"/>
      <c r="D787" s="17"/>
      <c r="E787" s="17"/>
      <c r="F787" s="17"/>
      <c r="G787" s="17"/>
      <c r="H787" s="17"/>
      <c r="I787" s="17"/>
      <c r="J787" s="17"/>
      <c r="K787" s="17"/>
      <c r="L787" s="17"/>
      <c r="M787" s="17"/>
      <c r="N787" s="17"/>
      <c r="O787" s="17"/>
      <c r="P787" s="17"/>
      <c r="Q787" s="17"/>
      <c r="R787" s="17"/>
      <c r="S787" s="17"/>
      <c r="T787" s="17"/>
      <c r="U787" s="17"/>
    </row>
    <row r="788">
      <c r="A788" s="17"/>
      <c r="B788" s="17"/>
      <c r="C788" s="17"/>
      <c r="D788" s="17"/>
      <c r="E788" s="17"/>
      <c r="F788" s="17"/>
      <c r="G788" s="17"/>
      <c r="H788" s="17"/>
      <c r="I788" s="17"/>
      <c r="J788" s="17"/>
      <c r="K788" s="17"/>
      <c r="L788" s="17"/>
      <c r="M788" s="17"/>
      <c r="N788" s="17"/>
      <c r="O788" s="17"/>
      <c r="P788" s="17"/>
      <c r="Q788" s="17"/>
      <c r="R788" s="17"/>
      <c r="S788" s="17"/>
      <c r="T788" s="17"/>
      <c r="U788" s="17"/>
    </row>
    <row r="789">
      <c r="A789" s="17"/>
      <c r="B789" s="17"/>
      <c r="C789" s="17"/>
      <c r="D789" s="17"/>
      <c r="E789" s="17"/>
      <c r="F789" s="17"/>
      <c r="G789" s="17"/>
      <c r="H789" s="17"/>
      <c r="I789" s="17"/>
      <c r="J789" s="17"/>
      <c r="K789" s="17"/>
      <c r="L789" s="17"/>
      <c r="M789" s="17"/>
      <c r="N789" s="17"/>
      <c r="O789" s="17"/>
      <c r="P789" s="17"/>
      <c r="Q789" s="17"/>
      <c r="R789" s="17"/>
      <c r="S789" s="17"/>
      <c r="T789" s="17"/>
      <c r="U789" s="17"/>
    </row>
    <row r="790">
      <c r="A790" s="17"/>
      <c r="B790" s="17"/>
      <c r="C790" s="17"/>
      <c r="D790" s="17"/>
      <c r="E790" s="17"/>
      <c r="F790" s="17"/>
      <c r="G790" s="17"/>
      <c r="H790" s="17"/>
      <c r="I790" s="17"/>
      <c r="J790" s="17"/>
      <c r="K790" s="17"/>
      <c r="L790" s="17"/>
      <c r="M790" s="17"/>
      <c r="N790" s="17"/>
      <c r="O790" s="17"/>
      <c r="P790" s="17"/>
      <c r="Q790" s="17"/>
      <c r="R790" s="17"/>
      <c r="S790" s="17"/>
      <c r="T790" s="17"/>
      <c r="U790" s="17"/>
    </row>
    <row r="791">
      <c r="A791" s="17"/>
      <c r="B791" s="17"/>
      <c r="C791" s="17"/>
      <c r="D791" s="17"/>
      <c r="E791" s="17"/>
      <c r="F791" s="17"/>
      <c r="G791" s="17"/>
      <c r="H791" s="17"/>
      <c r="I791" s="17"/>
      <c r="J791" s="17"/>
      <c r="K791" s="17"/>
      <c r="L791" s="17"/>
      <c r="M791" s="17"/>
      <c r="N791" s="17"/>
      <c r="O791" s="17"/>
      <c r="P791" s="17"/>
      <c r="Q791" s="17"/>
      <c r="R791" s="17"/>
      <c r="S791" s="17"/>
      <c r="T791" s="17"/>
      <c r="U791" s="17"/>
    </row>
    <row r="792">
      <c r="A792" s="17"/>
      <c r="B792" s="17"/>
      <c r="C792" s="17"/>
      <c r="D792" s="17"/>
      <c r="E792" s="17"/>
      <c r="F792" s="17"/>
      <c r="G792" s="17"/>
      <c r="H792" s="17"/>
      <c r="I792" s="17"/>
      <c r="J792" s="17"/>
      <c r="K792" s="17"/>
      <c r="L792" s="17"/>
      <c r="M792" s="17"/>
      <c r="N792" s="17"/>
      <c r="O792" s="17"/>
      <c r="P792" s="17"/>
      <c r="Q792" s="17"/>
      <c r="R792" s="17"/>
      <c r="S792" s="17"/>
      <c r="T792" s="17"/>
      <c r="U792" s="17"/>
    </row>
    <row r="793">
      <c r="A793" s="17"/>
      <c r="B793" s="17"/>
      <c r="C793" s="17"/>
      <c r="D793" s="17"/>
      <c r="E793" s="17"/>
      <c r="F793" s="17"/>
      <c r="G793" s="17"/>
      <c r="H793" s="17"/>
      <c r="I793" s="17"/>
      <c r="J793" s="17"/>
      <c r="K793" s="17"/>
      <c r="L793" s="17"/>
      <c r="M793" s="17"/>
      <c r="N793" s="17"/>
      <c r="O793" s="17"/>
      <c r="P793" s="17"/>
      <c r="Q793" s="17"/>
      <c r="R793" s="17"/>
      <c r="S793" s="17"/>
      <c r="T793" s="17"/>
      <c r="U793" s="17"/>
    </row>
    <row r="794">
      <c r="A794" s="17"/>
      <c r="B794" s="17"/>
      <c r="C794" s="17"/>
      <c r="D794" s="17"/>
      <c r="E794" s="17"/>
      <c r="F794" s="17"/>
      <c r="G794" s="17"/>
      <c r="H794" s="17"/>
      <c r="I794" s="17"/>
      <c r="J794" s="17"/>
      <c r="K794" s="17"/>
      <c r="L794" s="17"/>
      <c r="M794" s="17"/>
      <c r="N794" s="17"/>
      <c r="O794" s="17"/>
      <c r="P794" s="17"/>
      <c r="Q794" s="17"/>
      <c r="R794" s="17"/>
      <c r="S794" s="17"/>
      <c r="T794" s="17"/>
      <c r="U794" s="17"/>
    </row>
    <row r="795">
      <c r="A795" s="17"/>
      <c r="B795" s="17"/>
      <c r="C795" s="17"/>
      <c r="D795" s="17"/>
      <c r="E795" s="17"/>
      <c r="F795" s="17"/>
      <c r="G795" s="17"/>
      <c r="H795" s="17"/>
      <c r="I795" s="17"/>
      <c r="J795" s="17"/>
      <c r="K795" s="17"/>
      <c r="L795" s="17"/>
      <c r="M795" s="17"/>
      <c r="N795" s="17"/>
      <c r="O795" s="17"/>
      <c r="P795" s="17"/>
      <c r="Q795" s="17"/>
      <c r="R795" s="17"/>
      <c r="S795" s="17"/>
      <c r="T795" s="17"/>
      <c r="U795" s="17"/>
    </row>
    <row r="796">
      <c r="A796" s="17"/>
      <c r="B796" s="17"/>
      <c r="C796" s="17"/>
      <c r="D796" s="17"/>
      <c r="E796" s="17"/>
      <c r="F796" s="17"/>
      <c r="G796" s="17"/>
      <c r="H796" s="17"/>
      <c r="I796" s="17"/>
      <c r="J796" s="17"/>
      <c r="K796" s="17"/>
      <c r="L796" s="17"/>
      <c r="M796" s="17"/>
      <c r="N796" s="17"/>
      <c r="O796" s="17"/>
      <c r="P796" s="17"/>
      <c r="Q796" s="17"/>
      <c r="R796" s="17"/>
      <c r="S796" s="17"/>
      <c r="T796" s="17"/>
      <c r="U796" s="17"/>
    </row>
    <row r="797">
      <c r="A797" s="17"/>
      <c r="B797" s="17"/>
      <c r="C797" s="17"/>
      <c r="D797" s="17"/>
      <c r="E797" s="17"/>
      <c r="F797" s="17"/>
      <c r="G797" s="17"/>
      <c r="H797" s="17"/>
      <c r="I797" s="17"/>
      <c r="J797" s="17"/>
      <c r="K797" s="17"/>
      <c r="L797" s="17"/>
      <c r="M797" s="17"/>
      <c r="N797" s="17"/>
      <c r="O797" s="17"/>
      <c r="P797" s="17"/>
      <c r="Q797" s="17"/>
      <c r="R797" s="17"/>
      <c r="S797" s="17"/>
      <c r="T797" s="17"/>
      <c r="U797" s="17"/>
    </row>
    <row r="798">
      <c r="A798" s="17"/>
      <c r="B798" s="17"/>
      <c r="C798" s="17"/>
      <c r="D798" s="17"/>
      <c r="E798" s="17"/>
      <c r="F798" s="17"/>
      <c r="G798" s="17"/>
      <c r="H798" s="17"/>
      <c r="I798" s="17"/>
      <c r="J798" s="17"/>
      <c r="K798" s="17"/>
      <c r="L798" s="17"/>
      <c r="M798" s="17"/>
      <c r="N798" s="17"/>
      <c r="O798" s="17"/>
      <c r="P798" s="17"/>
      <c r="Q798" s="17"/>
      <c r="R798" s="17"/>
      <c r="S798" s="17"/>
      <c r="T798" s="17"/>
      <c r="U798" s="17"/>
    </row>
    <row r="799">
      <c r="A799" s="17"/>
      <c r="B799" s="17"/>
      <c r="C799" s="17"/>
      <c r="D799" s="17"/>
      <c r="E799" s="17"/>
      <c r="F799" s="17"/>
      <c r="G799" s="17"/>
      <c r="H799" s="17"/>
      <c r="I799" s="17"/>
      <c r="J799" s="17"/>
      <c r="K799" s="17"/>
      <c r="L799" s="17"/>
      <c r="M799" s="17"/>
      <c r="N799" s="17"/>
      <c r="O799" s="17"/>
      <c r="P799" s="17"/>
      <c r="Q799" s="17"/>
      <c r="R799" s="17"/>
      <c r="S799" s="17"/>
      <c r="T799" s="17"/>
      <c r="U799" s="17"/>
    </row>
    <row r="800">
      <c r="A800" s="17"/>
      <c r="B800" s="17"/>
      <c r="C800" s="17"/>
      <c r="D800" s="17"/>
      <c r="E800" s="17"/>
      <c r="F800" s="17"/>
      <c r="G800" s="17"/>
      <c r="H800" s="17"/>
      <c r="I800" s="17"/>
      <c r="J800" s="17"/>
      <c r="K800" s="17"/>
      <c r="L800" s="17"/>
      <c r="M800" s="17"/>
      <c r="N800" s="17"/>
      <c r="O800" s="17"/>
      <c r="P800" s="17"/>
      <c r="Q800" s="17"/>
      <c r="R800" s="17"/>
      <c r="S800" s="17"/>
      <c r="T800" s="17"/>
      <c r="U800" s="17"/>
    </row>
    <row r="801">
      <c r="A801" s="17"/>
      <c r="B801" s="17"/>
      <c r="C801" s="17"/>
      <c r="D801" s="17"/>
      <c r="E801" s="17"/>
      <c r="F801" s="17"/>
      <c r="G801" s="17"/>
      <c r="H801" s="17"/>
      <c r="I801" s="17"/>
      <c r="J801" s="17"/>
      <c r="K801" s="17"/>
      <c r="L801" s="17"/>
      <c r="M801" s="17"/>
      <c r="N801" s="17"/>
      <c r="O801" s="17"/>
      <c r="P801" s="17"/>
      <c r="Q801" s="17"/>
      <c r="R801" s="17"/>
      <c r="S801" s="17"/>
      <c r="T801" s="17"/>
      <c r="U801" s="17"/>
    </row>
    <row r="802">
      <c r="A802" s="17"/>
      <c r="B802" s="17"/>
      <c r="C802" s="17"/>
      <c r="D802" s="17"/>
      <c r="E802" s="17"/>
      <c r="F802" s="17"/>
      <c r="G802" s="17"/>
      <c r="H802" s="17"/>
      <c r="I802" s="17"/>
      <c r="J802" s="17"/>
      <c r="K802" s="17"/>
      <c r="L802" s="17"/>
      <c r="M802" s="17"/>
      <c r="N802" s="17"/>
      <c r="O802" s="17"/>
      <c r="P802" s="17"/>
      <c r="Q802" s="17"/>
      <c r="R802" s="17"/>
      <c r="S802" s="17"/>
      <c r="T802" s="17"/>
      <c r="U802" s="17"/>
    </row>
    <row r="803">
      <c r="A803" s="17"/>
      <c r="B803" s="17"/>
      <c r="C803" s="17"/>
      <c r="D803" s="17"/>
      <c r="E803" s="17"/>
      <c r="F803" s="17"/>
      <c r="G803" s="17"/>
      <c r="H803" s="17"/>
      <c r="I803" s="17"/>
      <c r="J803" s="17"/>
      <c r="K803" s="17"/>
      <c r="L803" s="17"/>
      <c r="M803" s="17"/>
      <c r="N803" s="17"/>
      <c r="O803" s="17"/>
      <c r="P803" s="17"/>
      <c r="Q803" s="17"/>
      <c r="R803" s="17"/>
      <c r="S803" s="17"/>
      <c r="T803" s="17"/>
      <c r="U803" s="17"/>
    </row>
    <row r="804">
      <c r="A804" s="17"/>
      <c r="B804" s="17"/>
      <c r="C804" s="17"/>
      <c r="D804" s="17"/>
      <c r="E804" s="17"/>
      <c r="F804" s="17"/>
      <c r="G804" s="17"/>
      <c r="H804" s="17"/>
      <c r="I804" s="17"/>
      <c r="J804" s="17"/>
      <c r="K804" s="17"/>
      <c r="L804" s="17"/>
      <c r="M804" s="17"/>
      <c r="N804" s="17"/>
      <c r="O804" s="17"/>
      <c r="P804" s="17"/>
      <c r="Q804" s="17"/>
      <c r="R804" s="17"/>
      <c r="S804" s="17"/>
      <c r="T804" s="17"/>
      <c r="U804" s="17"/>
    </row>
    <row r="805">
      <c r="A805" s="17"/>
      <c r="B805" s="17"/>
      <c r="C805" s="17"/>
      <c r="D805" s="17"/>
      <c r="E805" s="17"/>
      <c r="F805" s="17"/>
      <c r="G805" s="17"/>
      <c r="H805" s="17"/>
      <c r="I805" s="17"/>
      <c r="J805" s="17"/>
      <c r="K805" s="17"/>
      <c r="L805" s="17"/>
      <c r="M805" s="17"/>
      <c r="N805" s="17"/>
      <c r="O805" s="17"/>
      <c r="P805" s="17"/>
      <c r="Q805" s="17"/>
      <c r="R805" s="17"/>
      <c r="S805" s="17"/>
      <c r="T805" s="17"/>
      <c r="U805" s="17"/>
    </row>
    <row r="806">
      <c r="A806" s="17"/>
      <c r="B806" s="17"/>
      <c r="C806" s="17"/>
      <c r="D806" s="17"/>
      <c r="E806" s="17"/>
      <c r="F806" s="17"/>
      <c r="G806" s="17"/>
      <c r="H806" s="17"/>
      <c r="I806" s="17"/>
      <c r="J806" s="17"/>
      <c r="K806" s="17"/>
      <c r="L806" s="17"/>
      <c r="M806" s="17"/>
      <c r="N806" s="17"/>
      <c r="O806" s="17"/>
      <c r="P806" s="17"/>
      <c r="Q806" s="17"/>
      <c r="R806" s="17"/>
      <c r="S806" s="17"/>
      <c r="T806" s="17"/>
      <c r="U806" s="17"/>
    </row>
    <row r="807">
      <c r="A807" s="17"/>
      <c r="B807" s="17"/>
      <c r="C807" s="17"/>
      <c r="D807" s="17"/>
      <c r="E807" s="17"/>
      <c r="F807" s="17"/>
      <c r="G807" s="17"/>
      <c r="H807" s="17"/>
      <c r="I807" s="17"/>
      <c r="J807" s="17"/>
      <c r="K807" s="17"/>
      <c r="L807" s="17"/>
      <c r="M807" s="17"/>
      <c r="N807" s="17"/>
      <c r="O807" s="17"/>
      <c r="P807" s="17"/>
      <c r="Q807" s="17"/>
      <c r="R807" s="17"/>
      <c r="S807" s="17"/>
      <c r="T807" s="17"/>
      <c r="U807" s="17"/>
    </row>
    <row r="808">
      <c r="A808" s="17"/>
      <c r="B808" s="17"/>
      <c r="C808" s="17"/>
      <c r="D808" s="17"/>
      <c r="E808" s="17"/>
      <c r="F808" s="17"/>
      <c r="G808" s="17"/>
      <c r="H808" s="17"/>
      <c r="I808" s="17"/>
      <c r="J808" s="17"/>
      <c r="K808" s="17"/>
      <c r="L808" s="17"/>
      <c r="M808" s="17"/>
      <c r="N808" s="17"/>
      <c r="O808" s="17"/>
      <c r="P808" s="17"/>
      <c r="Q808" s="17"/>
      <c r="R808" s="17"/>
      <c r="S808" s="17"/>
      <c r="T808" s="17"/>
      <c r="U808" s="17"/>
    </row>
    <row r="809">
      <c r="A809" s="17"/>
      <c r="B809" s="17"/>
      <c r="C809" s="17"/>
      <c r="D809" s="17"/>
      <c r="E809" s="17"/>
      <c r="F809" s="17"/>
      <c r="G809" s="17"/>
      <c r="H809" s="17"/>
      <c r="I809" s="17"/>
      <c r="J809" s="17"/>
      <c r="K809" s="17"/>
      <c r="L809" s="17"/>
      <c r="M809" s="17"/>
      <c r="N809" s="17"/>
      <c r="O809" s="17"/>
      <c r="P809" s="17"/>
      <c r="Q809" s="17"/>
      <c r="R809" s="17"/>
      <c r="S809" s="17"/>
      <c r="T809" s="17"/>
      <c r="U809" s="17"/>
    </row>
    <row r="810">
      <c r="A810" s="17"/>
      <c r="B810" s="17"/>
      <c r="C810" s="17"/>
      <c r="D810" s="17"/>
      <c r="E810" s="17"/>
      <c r="F810" s="17"/>
      <c r="G810" s="17"/>
      <c r="H810" s="17"/>
      <c r="I810" s="17"/>
      <c r="J810" s="17"/>
      <c r="K810" s="17"/>
      <c r="L810" s="17"/>
      <c r="M810" s="17"/>
      <c r="N810" s="17"/>
      <c r="O810" s="17"/>
      <c r="P810" s="17"/>
      <c r="Q810" s="17"/>
      <c r="R810" s="17"/>
      <c r="S810" s="17"/>
      <c r="T810" s="17"/>
      <c r="U810" s="17"/>
    </row>
    <row r="811">
      <c r="A811" s="17"/>
      <c r="B811" s="17"/>
      <c r="C811" s="17"/>
      <c r="D811" s="17"/>
      <c r="E811" s="17"/>
      <c r="F811" s="17"/>
      <c r="G811" s="17"/>
      <c r="H811" s="17"/>
      <c r="I811" s="17"/>
      <c r="J811" s="17"/>
      <c r="K811" s="17"/>
      <c r="L811" s="17"/>
      <c r="M811" s="17"/>
      <c r="N811" s="17"/>
      <c r="O811" s="17"/>
      <c r="P811" s="17"/>
      <c r="Q811" s="17"/>
      <c r="R811" s="17"/>
      <c r="S811" s="17"/>
      <c r="T811" s="17"/>
      <c r="U811" s="17"/>
    </row>
    <row r="812">
      <c r="A812" s="17"/>
      <c r="B812" s="17"/>
      <c r="C812" s="17"/>
      <c r="D812" s="17"/>
      <c r="E812" s="17"/>
      <c r="F812" s="17"/>
      <c r="G812" s="17"/>
      <c r="H812" s="17"/>
      <c r="I812" s="17"/>
      <c r="J812" s="17"/>
      <c r="K812" s="17"/>
      <c r="L812" s="17"/>
      <c r="M812" s="17"/>
      <c r="N812" s="17"/>
      <c r="O812" s="17"/>
      <c r="P812" s="17"/>
      <c r="Q812" s="17"/>
      <c r="R812" s="17"/>
      <c r="S812" s="17"/>
      <c r="T812" s="17"/>
      <c r="U812" s="17"/>
    </row>
    <row r="813">
      <c r="A813" s="17"/>
      <c r="B813" s="17"/>
      <c r="C813" s="17"/>
      <c r="D813" s="17"/>
      <c r="E813" s="17"/>
      <c r="F813" s="17"/>
      <c r="G813" s="17"/>
      <c r="H813" s="17"/>
      <c r="I813" s="17"/>
      <c r="J813" s="17"/>
      <c r="K813" s="17"/>
      <c r="L813" s="17"/>
      <c r="M813" s="17"/>
      <c r="N813" s="17"/>
      <c r="O813" s="17"/>
      <c r="P813" s="17"/>
      <c r="Q813" s="17"/>
      <c r="R813" s="17"/>
      <c r="S813" s="17"/>
      <c r="T813" s="17"/>
      <c r="U813" s="17"/>
    </row>
    <row r="814">
      <c r="A814" s="17"/>
      <c r="B814" s="17"/>
      <c r="C814" s="17"/>
      <c r="D814" s="17"/>
      <c r="E814" s="17"/>
      <c r="F814" s="17"/>
      <c r="G814" s="17"/>
      <c r="H814" s="17"/>
      <c r="I814" s="17"/>
      <c r="J814" s="17"/>
      <c r="K814" s="17"/>
      <c r="L814" s="17"/>
      <c r="M814" s="17"/>
      <c r="N814" s="17"/>
      <c r="O814" s="17"/>
      <c r="P814" s="17"/>
      <c r="Q814" s="17"/>
      <c r="R814" s="17"/>
      <c r="S814" s="17"/>
      <c r="T814" s="17"/>
      <c r="U814" s="17"/>
    </row>
    <row r="815">
      <c r="A815" s="17"/>
      <c r="B815" s="17"/>
      <c r="C815" s="17"/>
      <c r="D815" s="17"/>
      <c r="E815" s="17"/>
      <c r="F815" s="17"/>
      <c r="G815" s="17"/>
      <c r="H815" s="17"/>
      <c r="I815" s="17"/>
      <c r="J815" s="17"/>
      <c r="K815" s="17"/>
      <c r="L815" s="17"/>
      <c r="M815" s="17"/>
      <c r="N815" s="17"/>
      <c r="O815" s="17"/>
      <c r="P815" s="17"/>
      <c r="Q815" s="17"/>
      <c r="R815" s="17"/>
      <c r="S815" s="17"/>
      <c r="T815" s="17"/>
      <c r="U815" s="17"/>
    </row>
    <row r="816">
      <c r="A816" s="17"/>
      <c r="B816" s="17"/>
      <c r="C816" s="17"/>
      <c r="D816" s="17"/>
      <c r="E816" s="17"/>
      <c r="F816" s="17"/>
      <c r="G816" s="17"/>
      <c r="H816" s="17"/>
      <c r="I816" s="17"/>
      <c r="J816" s="17"/>
      <c r="K816" s="17"/>
      <c r="L816" s="17"/>
      <c r="M816" s="17"/>
      <c r="N816" s="17"/>
      <c r="O816" s="17"/>
      <c r="P816" s="17"/>
      <c r="Q816" s="17"/>
      <c r="R816" s="17"/>
      <c r="S816" s="17"/>
      <c r="T816" s="17"/>
      <c r="U816" s="17"/>
    </row>
    <row r="817">
      <c r="A817" s="17"/>
      <c r="B817" s="17"/>
      <c r="C817" s="17"/>
      <c r="D817" s="17"/>
      <c r="E817" s="17"/>
      <c r="F817" s="17"/>
      <c r="G817" s="17"/>
      <c r="H817" s="17"/>
      <c r="I817" s="17"/>
      <c r="J817" s="17"/>
      <c r="K817" s="17"/>
      <c r="L817" s="17"/>
      <c r="M817" s="17"/>
      <c r="N817" s="17"/>
      <c r="O817" s="17"/>
      <c r="P817" s="17"/>
      <c r="Q817" s="17"/>
      <c r="R817" s="17"/>
      <c r="S817" s="17"/>
      <c r="T817" s="17"/>
      <c r="U817" s="17"/>
    </row>
    <row r="818">
      <c r="A818" s="17"/>
      <c r="B818" s="17"/>
      <c r="C818" s="17"/>
      <c r="D818" s="17"/>
      <c r="E818" s="17"/>
      <c r="F818" s="17"/>
      <c r="G818" s="17"/>
      <c r="H818" s="17"/>
      <c r="I818" s="17"/>
      <c r="J818" s="17"/>
      <c r="K818" s="17"/>
      <c r="L818" s="17"/>
      <c r="M818" s="17"/>
      <c r="N818" s="17"/>
      <c r="O818" s="17"/>
      <c r="P818" s="17"/>
      <c r="Q818" s="17"/>
      <c r="R818" s="17"/>
      <c r="S818" s="17"/>
      <c r="T818" s="17"/>
      <c r="U818" s="17"/>
    </row>
    <row r="819">
      <c r="A819" s="17"/>
      <c r="B819" s="17"/>
      <c r="C819" s="17"/>
      <c r="D819" s="17"/>
      <c r="E819" s="17"/>
      <c r="F819" s="17"/>
      <c r="G819" s="17"/>
      <c r="H819" s="17"/>
      <c r="I819" s="17"/>
      <c r="J819" s="17"/>
      <c r="K819" s="17"/>
      <c r="L819" s="17"/>
      <c r="M819" s="17"/>
      <c r="N819" s="17"/>
      <c r="O819" s="17"/>
      <c r="P819" s="17"/>
      <c r="Q819" s="17"/>
      <c r="R819" s="17"/>
      <c r="S819" s="17"/>
      <c r="T819" s="17"/>
      <c r="U819" s="17"/>
    </row>
    <row r="820">
      <c r="A820" s="17"/>
      <c r="B820" s="17"/>
      <c r="C820" s="17"/>
      <c r="D820" s="17"/>
      <c r="E820" s="17"/>
      <c r="F820" s="17"/>
      <c r="G820" s="17"/>
      <c r="H820" s="17"/>
      <c r="I820" s="17"/>
      <c r="J820" s="17"/>
      <c r="K820" s="17"/>
      <c r="L820" s="17"/>
      <c r="M820" s="17"/>
      <c r="N820" s="17"/>
      <c r="O820" s="17"/>
      <c r="P820" s="17"/>
      <c r="Q820" s="17"/>
      <c r="R820" s="17"/>
      <c r="S820" s="17"/>
      <c r="T820" s="17"/>
      <c r="U820" s="17"/>
    </row>
    <row r="821">
      <c r="A821" s="17"/>
      <c r="B821" s="17"/>
      <c r="C821" s="17"/>
      <c r="D821" s="17"/>
      <c r="E821" s="17"/>
      <c r="F821" s="17"/>
      <c r="G821" s="17"/>
      <c r="H821" s="17"/>
      <c r="I821" s="17"/>
      <c r="J821" s="17"/>
      <c r="K821" s="17"/>
      <c r="L821" s="17"/>
      <c r="M821" s="17"/>
      <c r="N821" s="17"/>
      <c r="O821" s="17"/>
      <c r="P821" s="17"/>
      <c r="Q821" s="17"/>
      <c r="R821" s="17"/>
      <c r="S821" s="17"/>
      <c r="T821" s="17"/>
      <c r="U821" s="17"/>
    </row>
    <row r="822">
      <c r="A822" s="17"/>
      <c r="B822" s="17"/>
      <c r="C822" s="17"/>
      <c r="D822" s="17"/>
      <c r="E822" s="17"/>
      <c r="F822" s="17"/>
      <c r="G822" s="17"/>
      <c r="H822" s="17"/>
      <c r="I822" s="17"/>
      <c r="J822" s="17"/>
      <c r="K822" s="17"/>
      <c r="L822" s="17"/>
      <c r="M822" s="17"/>
      <c r="N822" s="17"/>
      <c r="O822" s="17"/>
      <c r="P822" s="17"/>
      <c r="Q822" s="17"/>
      <c r="R822" s="17"/>
      <c r="S822" s="17"/>
      <c r="T822" s="17"/>
      <c r="U822" s="17"/>
    </row>
    <row r="823">
      <c r="A823" s="17"/>
      <c r="B823" s="17"/>
      <c r="C823" s="17"/>
      <c r="D823" s="17"/>
      <c r="E823" s="17"/>
      <c r="F823" s="17"/>
      <c r="G823" s="17"/>
      <c r="H823" s="17"/>
      <c r="I823" s="17"/>
      <c r="J823" s="17"/>
      <c r="K823" s="17"/>
      <c r="L823" s="17"/>
      <c r="M823" s="17"/>
      <c r="N823" s="17"/>
      <c r="O823" s="17"/>
      <c r="P823" s="17"/>
      <c r="Q823" s="17"/>
      <c r="R823" s="17"/>
      <c r="S823" s="17"/>
      <c r="T823" s="17"/>
      <c r="U823" s="17"/>
    </row>
    <row r="824">
      <c r="A824" s="17"/>
      <c r="B824" s="17"/>
      <c r="C824" s="17"/>
      <c r="D824" s="17"/>
      <c r="E824" s="17"/>
      <c r="F824" s="17"/>
      <c r="G824" s="17"/>
      <c r="H824" s="17"/>
      <c r="I824" s="17"/>
      <c r="J824" s="17"/>
      <c r="K824" s="17"/>
      <c r="L824" s="17"/>
      <c r="M824" s="17"/>
      <c r="N824" s="17"/>
      <c r="O824" s="17"/>
      <c r="P824" s="17"/>
      <c r="Q824" s="17"/>
      <c r="R824" s="17"/>
      <c r="S824" s="17"/>
      <c r="T824" s="17"/>
      <c r="U824" s="17"/>
    </row>
    <row r="825">
      <c r="A825" s="17"/>
      <c r="B825" s="17"/>
      <c r="C825" s="17"/>
      <c r="D825" s="17"/>
      <c r="E825" s="17"/>
      <c r="F825" s="17"/>
      <c r="G825" s="17"/>
      <c r="H825" s="17"/>
      <c r="I825" s="17"/>
      <c r="J825" s="17"/>
      <c r="K825" s="17"/>
      <c r="L825" s="17"/>
      <c r="M825" s="17"/>
      <c r="N825" s="17"/>
      <c r="O825" s="17"/>
      <c r="P825" s="17"/>
      <c r="Q825" s="17"/>
      <c r="R825" s="17"/>
      <c r="S825" s="17"/>
      <c r="T825" s="17"/>
      <c r="U825" s="17"/>
    </row>
    <row r="826">
      <c r="A826" s="17"/>
      <c r="B826" s="17"/>
      <c r="C826" s="17"/>
      <c r="D826" s="17"/>
      <c r="E826" s="17"/>
      <c r="F826" s="17"/>
      <c r="G826" s="17"/>
      <c r="H826" s="17"/>
      <c r="I826" s="17"/>
      <c r="J826" s="17"/>
      <c r="K826" s="17"/>
      <c r="L826" s="17"/>
      <c r="M826" s="17"/>
      <c r="N826" s="17"/>
      <c r="O826" s="17"/>
      <c r="P826" s="17"/>
      <c r="Q826" s="17"/>
      <c r="R826" s="17"/>
      <c r="S826" s="17"/>
      <c r="T826" s="17"/>
      <c r="U826" s="17"/>
    </row>
    <row r="827">
      <c r="A827" s="17"/>
      <c r="B827" s="17"/>
      <c r="C827" s="17"/>
      <c r="D827" s="17"/>
      <c r="E827" s="17"/>
      <c r="F827" s="17"/>
      <c r="G827" s="17"/>
      <c r="H827" s="17"/>
      <c r="I827" s="17"/>
      <c r="J827" s="17"/>
      <c r="K827" s="17"/>
      <c r="L827" s="17"/>
      <c r="M827" s="17"/>
      <c r="N827" s="17"/>
      <c r="O827" s="17"/>
      <c r="P827" s="17"/>
      <c r="Q827" s="17"/>
      <c r="R827" s="17"/>
      <c r="S827" s="17"/>
      <c r="T827" s="17"/>
      <c r="U827" s="17"/>
    </row>
    <row r="828">
      <c r="A828" s="17"/>
      <c r="B828" s="17"/>
      <c r="C828" s="17"/>
      <c r="D828" s="17"/>
      <c r="E828" s="17"/>
      <c r="F828" s="17"/>
      <c r="G828" s="17"/>
      <c r="H828" s="17"/>
      <c r="I828" s="17"/>
      <c r="J828" s="17"/>
      <c r="K828" s="17"/>
      <c r="L828" s="17"/>
      <c r="M828" s="17"/>
      <c r="N828" s="17"/>
      <c r="O828" s="17"/>
      <c r="P828" s="17"/>
      <c r="Q828" s="17"/>
      <c r="R828" s="17"/>
      <c r="S828" s="17"/>
      <c r="T828" s="17"/>
      <c r="U828" s="17"/>
    </row>
    <row r="829">
      <c r="A829" s="17"/>
      <c r="B829" s="17"/>
      <c r="C829" s="17"/>
      <c r="D829" s="17"/>
      <c r="E829" s="17"/>
      <c r="F829" s="17"/>
      <c r="G829" s="17"/>
      <c r="H829" s="17"/>
      <c r="I829" s="17"/>
      <c r="J829" s="17"/>
      <c r="K829" s="17"/>
      <c r="L829" s="17"/>
      <c r="M829" s="17"/>
      <c r="N829" s="17"/>
      <c r="O829" s="17"/>
      <c r="P829" s="17"/>
      <c r="Q829" s="17"/>
      <c r="R829" s="17"/>
      <c r="S829" s="17"/>
      <c r="T829" s="17"/>
      <c r="U829" s="17"/>
    </row>
    <row r="830">
      <c r="A830" s="17"/>
      <c r="B830" s="17"/>
      <c r="C830" s="17"/>
      <c r="D830" s="17"/>
      <c r="E830" s="17"/>
      <c r="F830" s="17"/>
      <c r="G830" s="17"/>
      <c r="H830" s="17"/>
      <c r="I830" s="17"/>
      <c r="J830" s="17"/>
      <c r="K830" s="17"/>
      <c r="L830" s="17"/>
      <c r="M830" s="17"/>
      <c r="N830" s="17"/>
      <c r="O830" s="17"/>
      <c r="P830" s="17"/>
      <c r="Q830" s="17"/>
      <c r="R830" s="17"/>
      <c r="S830" s="17"/>
      <c r="T830" s="17"/>
      <c r="U830" s="17"/>
    </row>
    <row r="831">
      <c r="A831" s="17"/>
      <c r="B831" s="17"/>
      <c r="C831" s="17"/>
      <c r="D831" s="17"/>
      <c r="E831" s="17"/>
      <c r="F831" s="17"/>
      <c r="G831" s="17"/>
      <c r="H831" s="17"/>
      <c r="I831" s="17"/>
      <c r="J831" s="17"/>
      <c r="K831" s="17"/>
      <c r="L831" s="17"/>
      <c r="M831" s="17"/>
      <c r="N831" s="17"/>
      <c r="O831" s="17"/>
      <c r="P831" s="17"/>
      <c r="Q831" s="17"/>
      <c r="R831" s="17"/>
      <c r="S831" s="17"/>
      <c r="T831" s="17"/>
      <c r="U831" s="17"/>
    </row>
    <row r="832">
      <c r="A832" s="17"/>
      <c r="B832" s="17"/>
      <c r="C832" s="17"/>
      <c r="D832" s="17"/>
      <c r="E832" s="17"/>
      <c r="F832" s="17"/>
      <c r="G832" s="17"/>
      <c r="H832" s="17"/>
      <c r="I832" s="17"/>
      <c r="J832" s="17"/>
      <c r="K832" s="17"/>
      <c r="L832" s="17"/>
      <c r="M832" s="17"/>
      <c r="N832" s="17"/>
      <c r="O832" s="17"/>
      <c r="P832" s="17"/>
      <c r="Q832" s="17"/>
      <c r="R832" s="17"/>
      <c r="S832" s="17"/>
      <c r="T832" s="17"/>
      <c r="U832" s="17"/>
    </row>
    <row r="833">
      <c r="A833" s="17"/>
      <c r="B833" s="17"/>
      <c r="C833" s="17"/>
      <c r="D833" s="17"/>
      <c r="E833" s="17"/>
      <c r="F833" s="17"/>
      <c r="G833" s="17"/>
      <c r="H833" s="17"/>
      <c r="I833" s="17"/>
      <c r="J833" s="17"/>
      <c r="K833" s="17"/>
      <c r="L833" s="17"/>
      <c r="M833" s="17"/>
      <c r="N833" s="17"/>
      <c r="O833" s="17"/>
      <c r="P833" s="17"/>
      <c r="Q833" s="17"/>
      <c r="R833" s="17"/>
      <c r="S833" s="17"/>
      <c r="T833" s="17"/>
      <c r="U833" s="17"/>
    </row>
    <row r="834">
      <c r="A834" s="17"/>
      <c r="B834" s="17"/>
      <c r="C834" s="17"/>
      <c r="D834" s="17"/>
      <c r="E834" s="17"/>
      <c r="F834" s="17"/>
      <c r="G834" s="17"/>
      <c r="H834" s="17"/>
      <c r="I834" s="17"/>
      <c r="J834" s="17"/>
      <c r="K834" s="17"/>
      <c r="L834" s="17"/>
      <c r="M834" s="17"/>
      <c r="N834" s="17"/>
      <c r="O834" s="17"/>
      <c r="P834" s="17"/>
      <c r="Q834" s="17"/>
      <c r="R834" s="17"/>
      <c r="S834" s="17"/>
      <c r="T834" s="17"/>
      <c r="U834" s="17"/>
    </row>
    <row r="835">
      <c r="A835" s="17"/>
      <c r="B835" s="17"/>
      <c r="C835" s="17"/>
      <c r="D835" s="17"/>
      <c r="E835" s="17"/>
      <c r="F835" s="17"/>
      <c r="G835" s="17"/>
      <c r="H835" s="17"/>
      <c r="I835" s="17"/>
      <c r="J835" s="17"/>
      <c r="K835" s="17"/>
      <c r="L835" s="17"/>
      <c r="M835" s="17"/>
      <c r="N835" s="17"/>
      <c r="O835" s="17"/>
      <c r="P835" s="17"/>
      <c r="Q835" s="17"/>
      <c r="R835" s="17"/>
      <c r="S835" s="17"/>
      <c r="T835" s="17"/>
      <c r="U835" s="17"/>
    </row>
    <row r="836">
      <c r="A836" s="17"/>
      <c r="B836" s="17"/>
      <c r="C836" s="17"/>
      <c r="D836" s="17"/>
      <c r="E836" s="17"/>
      <c r="F836" s="17"/>
      <c r="G836" s="17"/>
      <c r="H836" s="17"/>
      <c r="I836" s="17"/>
      <c r="J836" s="17"/>
      <c r="K836" s="17"/>
      <c r="L836" s="17"/>
      <c r="M836" s="17"/>
      <c r="N836" s="17"/>
      <c r="O836" s="17"/>
      <c r="P836" s="17"/>
      <c r="Q836" s="17"/>
      <c r="R836" s="17"/>
      <c r="S836" s="17"/>
      <c r="T836" s="17"/>
      <c r="U836" s="17"/>
    </row>
    <row r="837">
      <c r="A837" s="17"/>
      <c r="B837" s="17"/>
      <c r="C837" s="17"/>
      <c r="D837" s="17"/>
      <c r="E837" s="17"/>
      <c r="F837" s="17"/>
      <c r="G837" s="17"/>
      <c r="H837" s="17"/>
      <c r="I837" s="17"/>
      <c r="J837" s="17"/>
      <c r="K837" s="17"/>
      <c r="L837" s="17"/>
      <c r="M837" s="17"/>
      <c r="N837" s="17"/>
      <c r="O837" s="17"/>
      <c r="P837" s="17"/>
      <c r="Q837" s="17"/>
      <c r="R837" s="17"/>
      <c r="S837" s="17"/>
      <c r="T837" s="17"/>
      <c r="U837" s="17"/>
    </row>
    <row r="838">
      <c r="A838" s="17"/>
      <c r="B838" s="17"/>
      <c r="C838" s="17"/>
      <c r="D838" s="17"/>
      <c r="E838" s="17"/>
      <c r="F838" s="17"/>
      <c r="G838" s="17"/>
      <c r="H838" s="17"/>
      <c r="I838" s="17"/>
      <c r="J838" s="17"/>
      <c r="K838" s="17"/>
      <c r="L838" s="17"/>
      <c r="M838" s="17"/>
      <c r="N838" s="17"/>
      <c r="O838" s="17"/>
      <c r="P838" s="17"/>
      <c r="Q838" s="17"/>
      <c r="R838" s="17"/>
      <c r="S838" s="17"/>
      <c r="T838" s="17"/>
      <c r="U838" s="17"/>
    </row>
    <row r="839">
      <c r="A839" s="17"/>
      <c r="B839" s="17"/>
      <c r="C839" s="17"/>
      <c r="D839" s="17"/>
      <c r="E839" s="17"/>
      <c r="F839" s="17"/>
      <c r="G839" s="17"/>
      <c r="H839" s="17"/>
      <c r="I839" s="17"/>
      <c r="J839" s="17"/>
      <c r="K839" s="17"/>
      <c r="L839" s="17"/>
      <c r="M839" s="17"/>
      <c r="N839" s="17"/>
      <c r="O839" s="17"/>
      <c r="P839" s="17"/>
      <c r="Q839" s="17"/>
      <c r="R839" s="17"/>
      <c r="S839" s="17"/>
      <c r="T839" s="17"/>
      <c r="U839" s="17"/>
    </row>
    <row r="840">
      <c r="A840" s="17"/>
      <c r="B840" s="17"/>
      <c r="C840" s="17"/>
      <c r="D840" s="17"/>
      <c r="E840" s="17"/>
      <c r="F840" s="17"/>
      <c r="G840" s="17"/>
      <c r="H840" s="17"/>
      <c r="I840" s="17"/>
      <c r="J840" s="17"/>
      <c r="K840" s="17"/>
      <c r="L840" s="17"/>
      <c r="M840" s="17"/>
      <c r="N840" s="17"/>
      <c r="O840" s="17"/>
      <c r="P840" s="17"/>
      <c r="Q840" s="17"/>
      <c r="R840" s="17"/>
      <c r="S840" s="17"/>
      <c r="T840" s="17"/>
      <c r="U840" s="17"/>
    </row>
    <row r="841">
      <c r="A841" s="17"/>
      <c r="B841" s="17"/>
      <c r="C841" s="17"/>
      <c r="D841" s="17"/>
      <c r="E841" s="17"/>
      <c r="F841" s="17"/>
      <c r="G841" s="17"/>
      <c r="H841" s="17"/>
      <c r="I841" s="17"/>
      <c r="J841" s="17"/>
      <c r="K841" s="17"/>
      <c r="L841" s="17"/>
      <c r="M841" s="17"/>
      <c r="N841" s="17"/>
      <c r="O841" s="17"/>
      <c r="P841" s="17"/>
      <c r="Q841" s="17"/>
      <c r="R841" s="17"/>
      <c r="S841" s="17"/>
      <c r="T841" s="17"/>
      <c r="U841" s="17"/>
    </row>
    <row r="842">
      <c r="A842" s="17"/>
      <c r="B842" s="17"/>
      <c r="C842" s="17"/>
      <c r="D842" s="17"/>
      <c r="E842" s="17"/>
      <c r="F842" s="17"/>
      <c r="G842" s="17"/>
      <c r="H842" s="17"/>
      <c r="I842" s="17"/>
      <c r="J842" s="17"/>
      <c r="K842" s="17"/>
      <c r="L842" s="17"/>
      <c r="M842" s="17"/>
      <c r="N842" s="17"/>
      <c r="O842" s="17"/>
      <c r="P842" s="17"/>
      <c r="Q842" s="17"/>
      <c r="R842" s="17"/>
      <c r="S842" s="17"/>
      <c r="T842" s="17"/>
      <c r="U842" s="17"/>
    </row>
    <row r="843">
      <c r="A843" s="17"/>
      <c r="B843" s="17"/>
      <c r="C843" s="17"/>
      <c r="D843" s="17"/>
      <c r="E843" s="17"/>
      <c r="F843" s="17"/>
      <c r="G843" s="17"/>
      <c r="H843" s="17"/>
      <c r="I843" s="17"/>
      <c r="J843" s="17"/>
      <c r="K843" s="17"/>
      <c r="L843" s="17"/>
      <c r="M843" s="17"/>
      <c r="N843" s="17"/>
      <c r="O843" s="17"/>
      <c r="P843" s="17"/>
      <c r="Q843" s="17"/>
      <c r="R843" s="17"/>
      <c r="S843" s="17"/>
      <c r="T843" s="17"/>
      <c r="U843" s="17"/>
    </row>
    <row r="844">
      <c r="A844" s="17"/>
      <c r="B844" s="17"/>
      <c r="C844" s="17"/>
      <c r="D844" s="17"/>
      <c r="E844" s="17"/>
      <c r="F844" s="17"/>
      <c r="G844" s="17"/>
      <c r="H844" s="17"/>
      <c r="I844" s="17"/>
      <c r="J844" s="17"/>
      <c r="K844" s="17"/>
      <c r="L844" s="17"/>
      <c r="M844" s="17"/>
      <c r="N844" s="17"/>
      <c r="O844" s="17"/>
      <c r="P844" s="17"/>
      <c r="Q844" s="17"/>
      <c r="R844" s="17"/>
      <c r="S844" s="17"/>
      <c r="T844" s="17"/>
      <c r="U844" s="17"/>
    </row>
    <row r="845">
      <c r="A845" s="17"/>
      <c r="B845" s="17"/>
      <c r="C845" s="17"/>
      <c r="D845" s="17"/>
      <c r="E845" s="17"/>
      <c r="F845" s="17"/>
      <c r="G845" s="17"/>
      <c r="H845" s="17"/>
      <c r="I845" s="17"/>
      <c r="J845" s="17"/>
      <c r="K845" s="17"/>
      <c r="L845" s="17"/>
      <c r="M845" s="17"/>
      <c r="N845" s="17"/>
      <c r="O845" s="17"/>
      <c r="P845" s="17"/>
      <c r="Q845" s="17"/>
      <c r="R845" s="17"/>
      <c r="S845" s="17"/>
      <c r="T845" s="17"/>
      <c r="U845" s="17"/>
    </row>
    <row r="846">
      <c r="A846" s="17"/>
      <c r="B846" s="17"/>
      <c r="C846" s="17"/>
      <c r="D846" s="17"/>
      <c r="E846" s="17"/>
      <c r="F846" s="17"/>
      <c r="G846" s="17"/>
      <c r="H846" s="17"/>
      <c r="I846" s="17"/>
      <c r="J846" s="17"/>
      <c r="K846" s="17"/>
      <c r="L846" s="17"/>
      <c r="M846" s="17"/>
      <c r="N846" s="17"/>
      <c r="O846" s="17"/>
      <c r="P846" s="17"/>
      <c r="Q846" s="17"/>
      <c r="R846" s="17"/>
      <c r="S846" s="17"/>
      <c r="T846" s="17"/>
      <c r="U846" s="17"/>
    </row>
    <row r="847">
      <c r="A847" s="17"/>
      <c r="B847" s="17"/>
      <c r="C847" s="17"/>
      <c r="D847" s="17"/>
      <c r="E847" s="17"/>
      <c r="F847" s="17"/>
      <c r="G847" s="17"/>
      <c r="H847" s="17"/>
      <c r="I847" s="17"/>
      <c r="J847" s="17"/>
      <c r="K847" s="17"/>
      <c r="L847" s="17"/>
      <c r="M847" s="17"/>
      <c r="N847" s="17"/>
      <c r="O847" s="17"/>
      <c r="P847" s="17"/>
      <c r="Q847" s="17"/>
      <c r="R847" s="17"/>
      <c r="S847" s="17"/>
      <c r="T847" s="17"/>
      <c r="U847" s="17"/>
    </row>
    <row r="848">
      <c r="A848" s="17"/>
      <c r="B848" s="17"/>
      <c r="C848" s="17"/>
      <c r="D848" s="17"/>
      <c r="E848" s="17"/>
      <c r="F848" s="17"/>
      <c r="G848" s="17"/>
      <c r="H848" s="17"/>
      <c r="I848" s="17"/>
      <c r="J848" s="17"/>
      <c r="K848" s="17"/>
      <c r="L848" s="17"/>
      <c r="M848" s="17"/>
      <c r="N848" s="17"/>
      <c r="O848" s="17"/>
      <c r="P848" s="17"/>
      <c r="Q848" s="17"/>
      <c r="R848" s="17"/>
      <c r="S848" s="17"/>
      <c r="T848" s="17"/>
      <c r="U848" s="17"/>
    </row>
    <row r="849">
      <c r="A849" s="17"/>
      <c r="B849" s="17"/>
      <c r="C849" s="17"/>
      <c r="D849" s="17"/>
      <c r="E849" s="17"/>
      <c r="F849" s="17"/>
      <c r="G849" s="17"/>
      <c r="H849" s="17"/>
      <c r="I849" s="17"/>
      <c r="J849" s="17"/>
      <c r="K849" s="17"/>
      <c r="L849" s="17"/>
      <c r="M849" s="17"/>
      <c r="N849" s="17"/>
      <c r="O849" s="17"/>
      <c r="P849" s="17"/>
      <c r="Q849" s="17"/>
      <c r="R849" s="17"/>
      <c r="S849" s="17"/>
      <c r="T849" s="17"/>
      <c r="U849" s="17"/>
    </row>
    <row r="850">
      <c r="A850" s="17"/>
      <c r="B850" s="17"/>
      <c r="C850" s="17"/>
      <c r="D850" s="17"/>
      <c r="E850" s="17"/>
      <c r="F850" s="17"/>
      <c r="G850" s="17"/>
      <c r="H850" s="17"/>
      <c r="I850" s="17"/>
      <c r="J850" s="17"/>
      <c r="K850" s="17"/>
      <c r="L850" s="17"/>
      <c r="M850" s="17"/>
      <c r="N850" s="17"/>
      <c r="O850" s="17"/>
      <c r="P850" s="17"/>
      <c r="Q850" s="17"/>
      <c r="R850" s="17"/>
      <c r="S850" s="17"/>
      <c r="T850" s="17"/>
      <c r="U850" s="17"/>
    </row>
    <row r="851">
      <c r="A851" s="17"/>
      <c r="B851" s="17"/>
      <c r="C851" s="17"/>
      <c r="D851" s="17"/>
      <c r="E851" s="17"/>
      <c r="F851" s="17"/>
      <c r="G851" s="17"/>
      <c r="H851" s="17"/>
      <c r="I851" s="17"/>
      <c r="J851" s="17"/>
      <c r="K851" s="17"/>
      <c r="L851" s="17"/>
      <c r="M851" s="17"/>
      <c r="N851" s="17"/>
      <c r="O851" s="17"/>
      <c r="P851" s="17"/>
      <c r="Q851" s="17"/>
      <c r="R851" s="17"/>
      <c r="S851" s="17"/>
      <c r="T851" s="17"/>
      <c r="U851" s="17"/>
    </row>
    <row r="852">
      <c r="A852" s="17"/>
      <c r="B852" s="17"/>
      <c r="C852" s="17"/>
      <c r="D852" s="17"/>
      <c r="E852" s="17"/>
      <c r="F852" s="17"/>
      <c r="G852" s="17"/>
      <c r="H852" s="17"/>
      <c r="I852" s="17"/>
      <c r="J852" s="17"/>
      <c r="K852" s="17"/>
      <c r="L852" s="17"/>
      <c r="M852" s="17"/>
      <c r="N852" s="17"/>
      <c r="O852" s="17"/>
      <c r="P852" s="17"/>
      <c r="Q852" s="17"/>
      <c r="R852" s="17"/>
      <c r="S852" s="17"/>
      <c r="T852" s="17"/>
      <c r="U852" s="17"/>
    </row>
    <row r="853">
      <c r="A853" s="17"/>
      <c r="B853" s="17"/>
      <c r="C853" s="17"/>
      <c r="D853" s="17"/>
      <c r="E853" s="17"/>
      <c r="F853" s="17"/>
      <c r="G853" s="17"/>
      <c r="H853" s="17"/>
      <c r="I853" s="17"/>
      <c r="J853" s="17"/>
      <c r="K853" s="17"/>
      <c r="L853" s="17"/>
      <c r="M853" s="17"/>
      <c r="N853" s="17"/>
      <c r="O853" s="17"/>
      <c r="P853" s="17"/>
      <c r="Q853" s="17"/>
      <c r="R853" s="17"/>
      <c r="S853" s="17"/>
      <c r="T853" s="17"/>
      <c r="U853" s="17"/>
    </row>
    <row r="854">
      <c r="A854" s="17"/>
      <c r="B854" s="17"/>
      <c r="C854" s="17"/>
      <c r="D854" s="17"/>
      <c r="E854" s="17"/>
      <c r="F854" s="17"/>
      <c r="G854" s="17"/>
      <c r="H854" s="17"/>
      <c r="I854" s="17"/>
      <c r="J854" s="17"/>
      <c r="K854" s="17"/>
      <c r="L854" s="17"/>
      <c r="M854" s="17"/>
      <c r="N854" s="17"/>
      <c r="O854" s="17"/>
      <c r="P854" s="17"/>
      <c r="Q854" s="17"/>
      <c r="R854" s="17"/>
      <c r="S854" s="17"/>
      <c r="T854" s="17"/>
      <c r="U854" s="17"/>
    </row>
    <row r="855">
      <c r="A855" s="17"/>
      <c r="B855" s="17"/>
      <c r="C855" s="17"/>
      <c r="D855" s="17"/>
      <c r="E855" s="17"/>
      <c r="F855" s="17"/>
      <c r="G855" s="17"/>
      <c r="H855" s="17"/>
      <c r="I855" s="17"/>
      <c r="J855" s="17"/>
      <c r="K855" s="17"/>
      <c r="L855" s="17"/>
      <c r="M855" s="17"/>
      <c r="N855" s="17"/>
      <c r="O855" s="17"/>
      <c r="P855" s="17"/>
      <c r="Q855" s="17"/>
      <c r="R855" s="17"/>
      <c r="S855" s="17"/>
      <c r="T855" s="17"/>
      <c r="U855" s="17"/>
    </row>
    <row r="856">
      <c r="A856" s="17"/>
      <c r="B856" s="17"/>
      <c r="C856" s="17"/>
      <c r="D856" s="17"/>
      <c r="E856" s="17"/>
      <c r="F856" s="17"/>
      <c r="G856" s="17"/>
      <c r="H856" s="17"/>
      <c r="I856" s="17"/>
      <c r="J856" s="17"/>
      <c r="K856" s="17"/>
      <c r="L856" s="17"/>
      <c r="M856" s="17"/>
      <c r="N856" s="17"/>
      <c r="O856" s="17"/>
      <c r="P856" s="17"/>
      <c r="Q856" s="17"/>
      <c r="R856" s="17"/>
      <c r="S856" s="17"/>
      <c r="T856" s="17"/>
      <c r="U856" s="17"/>
    </row>
    <row r="857">
      <c r="A857" s="17"/>
      <c r="B857" s="17"/>
      <c r="C857" s="17"/>
      <c r="D857" s="17"/>
      <c r="E857" s="17"/>
      <c r="F857" s="17"/>
      <c r="G857" s="17"/>
      <c r="H857" s="17"/>
      <c r="I857" s="17"/>
      <c r="J857" s="17"/>
      <c r="K857" s="17"/>
      <c r="L857" s="17"/>
      <c r="M857" s="17"/>
      <c r="N857" s="17"/>
      <c r="O857" s="17"/>
      <c r="P857" s="17"/>
      <c r="Q857" s="17"/>
      <c r="R857" s="17"/>
      <c r="S857" s="17"/>
      <c r="T857" s="17"/>
      <c r="U857" s="17"/>
    </row>
    <row r="858">
      <c r="A858" s="17"/>
      <c r="B858" s="17"/>
      <c r="C858" s="17"/>
      <c r="D858" s="17"/>
      <c r="E858" s="17"/>
      <c r="F858" s="17"/>
      <c r="G858" s="17"/>
      <c r="H858" s="17"/>
      <c r="I858" s="17"/>
      <c r="J858" s="17"/>
      <c r="K858" s="17"/>
      <c r="L858" s="17"/>
      <c r="M858" s="17"/>
      <c r="N858" s="17"/>
      <c r="O858" s="17"/>
      <c r="P858" s="17"/>
      <c r="Q858" s="17"/>
      <c r="R858" s="17"/>
      <c r="S858" s="17"/>
      <c r="T858" s="17"/>
      <c r="U858" s="17"/>
    </row>
    <row r="859">
      <c r="A859" s="17"/>
      <c r="B859" s="17"/>
      <c r="C859" s="17"/>
      <c r="D859" s="17"/>
      <c r="E859" s="17"/>
      <c r="F859" s="17"/>
      <c r="G859" s="17"/>
      <c r="H859" s="17"/>
      <c r="I859" s="17"/>
      <c r="J859" s="17"/>
      <c r="K859" s="17"/>
      <c r="L859" s="17"/>
      <c r="M859" s="17"/>
      <c r="N859" s="17"/>
      <c r="O859" s="17"/>
      <c r="P859" s="17"/>
      <c r="Q859" s="17"/>
      <c r="R859" s="17"/>
      <c r="S859" s="17"/>
      <c r="T859" s="17"/>
      <c r="U859" s="17"/>
    </row>
    <row r="860">
      <c r="A860" s="17"/>
      <c r="B860" s="17"/>
      <c r="C860" s="17"/>
      <c r="D860" s="17"/>
      <c r="E860" s="17"/>
      <c r="F860" s="17"/>
      <c r="G860" s="17"/>
      <c r="H860" s="17"/>
      <c r="I860" s="17"/>
      <c r="J860" s="17"/>
      <c r="K860" s="17"/>
      <c r="L860" s="17"/>
      <c r="M860" s="17"/>
      <c r="N860" s="17"/>
      <c r="O860" s="17"/>
      <c r="P860" s="17"/>
      <c r="Q860" s="17"/>
      <c r="R860" s="17"/>
      <c r="S860" s="17"/>
      <c r="T860" s="17"/>
      <c r="U860" s="17"/>
    </row>
    <row r="861">
      <c r="A861" s="17"/>
      <c r="B861" s="17"/>
      <c r="C861" s="17"/>
      <c r="D861" s="17"/>
      <c r="E861" s="17"/>
      <c r="F861" s="17"/>
      <c r="G861" s="17"/>
      <c r="H861" s="17"/>
      <c r="I861" s="17"/>
      <c r="J861" s="17"/>
      <c r="K861" s="17"/>
      <c r="L861" s="17"/>
      <c r="M861" s="17"/>
      <c r="N861" s="17"/>
      <c r="O861" s="17"/>
      <c r="P861" s="17"/>
      <c r="Q861" s="17"/>
      <c r="R861" s="17"/>
      <c r="S861" s="17"/>
      <c r="T861" s="17"/>
      <c r="U861" s="17"/>
    </row>
    <row r="862">
      <c r="A862" s="17"/>
      <c r="B862" s="17"/>
      <c r="C862" s="17"/>
      <c r="D862" s="17"/>
      <c r="E862" s="17"/>
      <c r="F862" s="17"/>
      <c r="G862" s="17"/>
      <c r="H862" s="17"/>
      <c r="I862" s="17"/>
      <c r="J862" s="17"/>
      <c r="K862" s="17"/>
      <c r="L862" s="17"/>
      <c r="M862" s="17"/>
      <c r="N862" s="17"/>
      <c r="O862" s="17"/>
      <c r="P862" s="17"/>
      <c r="Q862" s="17"/>
      <c r="R862" s="17"/>
      <c r="S862" s="17"/>
      <c r="T862" s="17"/>
      <c r="U862" s="17"/>
    </row>
    <row r="863">
      <c r="A863" s="17"/>
      <c r="B863" s="17"/>
      <c r="C863" s="17"/>
      <c r="D863" s="17"/>
      <c r="E863" s="17"/>
      <c r="F863" s="17"/>
      <c r="G863" s="17"/>
      <c r="H863" s="17"/>
      <c r="I863" s="17"/>
      <c r="J863" s="17"/>
      <c r="K863" s="17"/>
      <c r="L863" s="17"/>
      <c r="M863" s="17"/>
      <c r="N863" s="17"/>
      <c r="O863" s="17"/>
      <c r="P863" s="17"/>
      <c r="Q863" s="17"/>
      <c r="R863" s="17"/>
      <c r="S863" s="17"/>
      <c r="T863" s="17"/>
      <c r="U863" s="17"/>
    </row>
    <row r="864">
      <c r="A864" s="17"/>
      <c r="B864" s="17"/>
      <c r="C864" s="17"/>
      <c r="D864" s="17"/>
      <c r="E864" s="17"/>
      <c r="F864" s="17"/>
      <c r="G864" s="17"/>
      <c r="H864" s="17"/>
      <c r="I864" s="17"/>
      <c r="J864" s="17"/>
      <c r="K864" s="17"/>
      <c r="L864" s="17"/>
      <c r="M864" s="17"/>
      <c r="N864" s="17"/>
      <c r="O864" s="17"/>
      <c r="P864" s="17"/>
      <c r="Q864" s="17"/>
      <c r="R864" s="17"/>
      <c r="S864" s="17"/>
      <c r="T864" s="17"/>
      <c r="U864" s="17"/>
    </row>
    <row r="865">
      <c r="A865" s="17"/>
      <c r="B865" s="17"/>
      <c r="C865" s="17"/>
      <c r="D865" s="17"/>
      <c r="E865" s="17"/>
      <c r="F865" s="17"/>
      <c r="G865" s="17"/>
      <c r="H865" s="17"/>
      <c r="I865" s="17"/>
      <c r="J865" s="17"/>
      <c r="K865" s="17"/>
      <c r="L865" s="17"/>
      <c r="M865" s="17"/>
      <c r="N865" s="17"/>
      <c r="O865" s="17"/>
      <c r="P865" s="17"/>
      <c r="Q865" s="17"/>
      <c r="R865" s="17"/>
      <c r="S865" s="17"/>
      <c r="T865" s="17"/>
      <c r="U865" s="17"/>
    </row>
    <row r="866">
      <c r="A866" s="17"/>
      <c r="B866" s="17"/>
      <c r="C866" s="17"/>
      <c r="D866" s="17"/>
      <c r="E866" s="17"/>
      <c r="F866" s="17"/>
      <c r="G866" s="17"/>
      <c r="H866" s="17"/>
      <c r="I866" s="17"/>
      <c r="J866" s="17"/>
      <c r="K866" s="17"/>
      <c r="L866" s="17"/>
      <c r="M866" s="17"/>
      <c r="N866" s="17"/>
      <c r="O866" s="17"/>
      <c r="P866" s="17"/>
      <c r="Q866" s="17"/>
      <c r="R866" s="17"/>
      <c r="S866" s="17"/>
      <c r="T866" s="17"/>
      <c r="U866" s="17"/>
    </row>
    <row r="867">
      <c r="A867" s="17"/>
      <c r="B867" s="17"/>
      <c r="C867" s="17"/>
      <c r="D867" s="17"/>
      <c r="E867" s="17"/>
      <c r="F867" s="17"/>
      <c r="G867" s="17"/>
      <c r="H867" s="17"/>
      <c r="I867" s="17"/>
      <c r="J867" s="17"/>
      <c r="K867" s="17"/>
      <c r="L867" s="17"/>
      <c r="M867" s="17"/>
      <c r="N867" s="17"/>
      <c r="O867" s="17"/>
      <c r="P867" s="17"/>
      <c r="Q867" s="17"/>
      <c r="R867" s="17"/>
      <c r="S867" s="17"/>
      <c r="T867" s="17"/>
      <c r="U867" s="17"/>
    </row>
    <row r="868">
      <c r="A868" s="17"/>
      <c r="B868" s="17"/>
      <c r="C868" s="17"/>
      <c r="D868" s="17"/>
      <c r="E868" s="17"/>
      <c r="F868" s="17"/>
      <c r="G868" s="17"/>
      <c r="H868" s="17"/>
      <c r="I868" s="17"/>
      <c r="J868" s="17"/>
      <c r="K868" s="17"/>
      <c r="L868" s="17"/>
      <c r="M868" s="17"/>
      <c r="N868" s="17"/>
      <c r="O868" s="17"/>
      <c r="P868" s="17"/>
      <c r="Q868" s="17"/>
      <c r="R868" s="17"/>
      <c r="S868" s="17"/>
      <c r="T868" s="17"/>
      <c r="U868" s="17"/>
    </row>
    <row r="869">
      <c r="A869" s="17"/>
      <c r="B869" s="17"/>
      <c r="C869" s="17"/>
      <c r="D869" s="17"/>
      <c r="E869" s="17"/>
      <c r="F869" s="17"/>
      <c r="G869" s="17"/>
      <c r="H869" s="17"/>
      <c r="I869" s="17"/>
      <c r="J869" s="17"/>
      <c r="K869" s="17"/>
      <c r="L869" s="17"/>
      <c r="M869" s="17"/>
      <c r="N869" s="17"/>
      <c r="O869" s="17"/>
      <c r="P869" s="17"/>
      <c r="Q869" s="17"/>
      <c r="R869" s="17"/>
      <c r="S869" s="17"/>
      <c r="T869" s="17"/>
      <c r="U869" s="17"/>
    </row>
    <row r="870">
      <c r="A870" s="17"/>
      <c r="B870" s="17"/>
      <c r="C870" s="17"/>
      <c r="D870" s="17"/>
      <c r="E870" s="17"/>
      <c r="F870" s="17"/>
      <c r="G870" s="17"/>
      <c r="H870" s="17"/>
      <c r="I870" s="17"/>
      <c r="J870" s="17"/>
      <c r="K870" s="17"/>
      <c r="L870" s="17"/>
      <c r="M870" s="17"/>
      <c r="N870" s="17"/>
      <c r="O870" s="17"/>
      <c r="P870" s="17"/>
      <c r="Q870" s="17"/>
      <c r="R870" s="17"/>
      <c r="S870" s="17"/>
      <c r="T870" s="17"/>
      <c r="U870" s="17"/>
    </row>
    <row r="871">
      <c r="A871" s="17"/>
      <c r="B871" s="17"/>
      <c r="C871" s="17"/>
      <c r="D871" s="17"/>
      <c r="E871" s="17"/>
      <c r="F871" s="17"/>
      <c r="G871" s="17"/>
      <c r="H871" s="17"/>
      <c r="I871" s="17"/>
      <c r="J871" s="17"/>
      <c r="K871" s="17"/>
      <c r="L871" s="17"/>
      <c r="M871" s="17"/>
      <c r="N871" s="17"/>
      <c r="O871" s="17"/>
      <c r="P871" s="17"/>
      <c r="Q871" s="17"/>
      <c r="R871" s="17"/>
      <c r="S871" s="17"/>
      <c r="T871" s="17"/>
      <c r="U871" s="17"/>
    </row>
    <row r="872">
      <c r="A872" s="17"/>
      <c r="B872" s="17"/>
      <c r="C872" s="17"/>
      <c r="D872" s="17"/>
      <c r="E872" s="17"/>
      <c r="F872" s="17"/>
      <c r="G872" s="17"/>
      <c r="H872" s="17"/>
      <c r="I872" s="17"/>
      <c r="J872" s="17"/>
      <c r="K872" s="17"/>
      <c r="L872" s="17"/>
      <c r="M872" s="17"/>
      <c r="N872" s="17"/>
      <c r="O872" s="17"/>
      <c r="P872" s="17"/>
      <c r="Q872" s="17"/>
      <c r="R872" s="17"/>
      <c r="S872" s="17"/>
      <c r="T872" s="17"/>
      <c r="U872" s="17"/>
    </row>
    <row r="873">
      <c r="A873" s="17"/>
      <c r="B873" s="17"/>
      <c r="C873" s="17"/>
      <c r="D873" s="17"/>
      <c r="E873" s="17"/>
      <c r="F873" s="17"/>
      <c r="G873" s="17"/>
      <c r="H873" s="17"/>
      <c r="I873" s="17"/>
      <c r="J873" s="17"/>
      <c r="K873" s="17"/>
      <c r="L873" s="17"/>
      <c r="M873" s="17"/>
      <c r="N873" s="17"/>
      <c r="O873" s="17"/>
      <c r="P873" s="17"/>
      <c r="Q873" s="17"/>
      <c r="R873" s="17"/>
      <c r="S873" s="17"/>
      <c r="T873" s="17"/>
      <c r="U873" s="17"/>
    </row>
    <row r="874">
      <c r="A874" s="17"/>
      <c r="B874" s="17"/>
      <c r="C874" s="17"/>
      <c r="D874" s="17"/>
      <c r="E874" s="17"/>
      <c r="F874" s="17"/>
      <c r="G874" s="17"/>
      <c r="H874" s="17"/>
      <c r="I874" s="17"/>
      <c r="J874" s="17"/>
      <c r="K874" s="17"/>
      <c r="L874" s="17"/>
      <c r="M874" s="17"/>
      <c r="N874" s="17"/>
      <c r="O874" s="17"/>
      <c r="P874" s="17"/>
      <c r="Q874" s="17"/>
      <c r="R874" s="17"/>
      <c r="S874" s="17"/>
      <c r="T874" s="17"/>
      <c r="U874" s="17"/>
    </row>
    <row r="875">
      <c r="A875" s="17"/>
      <c r="B875" s="17"/>
      <c r="C875" s="17"/>
      <c r="D875" s="17"/>
      <c r="E875" s="17"/>
      <c r="F875" s="17"/>
      <c r="G875" s="17"/>
      <c r="H875" s="17"/>
      <c r="I875" s="17"/>
      <c r="J875" s="17"/>
      <c r="K875" s="17"/>
      <c r="L875" s="17"/>
      <c r="M875" s="17"/>
      <c r="N875" s="17"/>
      <c r="O875" s="17"/>
      <c r="P875" s="17"/>
      <c r="Q875" s="17"/>
      <c r="R875" s="17"/>
      <c r="S875" s="17"/>
      <c r="T875" s="17"/>
      <c r="U875" s="17"/>
    </row>
    <row r="876">
      <c r="A876" s="17"/>
      <c r="B876" s="17"/>
      <c r="C876" s="17"/>
      <c r="D876" s="17"/>
      <c r="E876" s="17"/>
      <c r="F876" s="17"/>
      <c r="G876" s="17"/>
      <c r="H876" s="17"/>
      <c r="I876" s="17"/>
      <c r="J876" s="17"/>
      <c r="K876" s="17"/>
      <c r="L876" s="17"/>
      <c r="M876" s="17"/>
      <c r="N876" s="17"/>
      <c r="O876" s="17"/>
      <c r="P876" s="17"/>
      <c r="Q876" s="17"/>
      <c r="R876" s="17"/>
      <c r="S876" s="17"/>
      <c r="T876" s="17"/>
      <c r="U876" s="17"/>
    </row>
    <row r="877">
      <c r="A877" s="17"/>
      <c r="B877" s="17"/>
      <c r="C877" s="17"/>
      <c r="D877" s="17"/>
      <c r="E877" s="17"/>
      <c r="F877" s="17"/>
      <c r="G877" s="17"/>
      <c r="H877" s="17"/>
      <c r="I877" s="17"/>
      <c r="J877" s="17"/>
      <c r="K877" s="17"/>
      <c r="L877" s="17"/>
      <c r="M877" s="17"/>
      <c r="N877" s="17"/>
      <c r="O877" s="17"/>
      <c r="P877" s="17"/>
      <c r="Q877" s="17"/>
      <c r="R877" s="17"/>
      <c r="S877" s="17"/>
      <c r="T877" s="17"/>
      <c r="U877" s="17"/>
    </row>
    <row r="878">
      <c r="A878" s="17"/>
      <c r="B878" s="17"/>
      <c r="C878" s="17"/>
      <c r="D878" s="17"/>
      <c r="E878" s="17"/>
      <c r="F878" s="17"/>
      <c r="G878" s="17"/>
      <c r="H878" s="17"/>
      <c r="I878" s="17"/>
      <c r="J878" s="17"/>
      <c r="K878" s="17"/>
      <c r="L878" s="17"/>
      <c r="M878" s="17"/>
      <c r="N878" s="17"/>
      <c r="O878" s="17"/>
      <c r="P878" s="17"/>
      <c r="Q878" s="17"/>
      <c r="R878" s="17"/>
      <c r="S878" s="17"/>
      <c r="T878" s="17"/>
      <c r="U878" s="17"/>
    </row>
    <row r="879">
      <c r="A879" s="17"/>
      <c r="B879" s="17"/>
      <c r="C879" s="17"/>
      <c r="D879" s="17"/>
      <c r="E879" s="17"/>
      <c r="F879" s="17"/>
      <c r="G879" s="17"/>
      <c r="H879" s="17"/>
      <c r="I879" s="17"/>
      <c r="J879" s="17"/>
      <c r="K879" s="17"/>
      <c r="L879" s="17"/>
      <c r="M879" s="17"/>
      <c r="N879" s="17"/>
      <c r="O879" s="17"/>
      <c r="P879" s="17"/>
      <c r="Q879" s="17"/>
      <c r="R879" s="17"/>
      <c r="S879" s="17"/>
      <c r="T879" s="17"/>
      <c r="U879" s="17"/>
    </row>
    <row r="880">
      <c r="A880" s="17"/>
      <c r="B880" s="17"/>
      <c r="C880" s="17"/>
      <c r="D880" s="17"/>
      <c r="E880" s="17"/>
      <c r="F880" s="17"/>
      <c r="G880" s="17"/>
      <c r="H880" s="17"/>
      <c r="I880" s="17"/>
      <c r="J880" s="17"/>
      <c r="K880" s="17"/>
      <c r="L880" s="17"/>
      <c r="M880" s="17"/>
      <c r="N880" s="17"/>
      <c r="O880" s="17"/>
      <c r="P880" s="17"/>
      <c r="Q880" s="17"/>
      <c r="R880" s="17"/>
      <c r="S880" s="17"/>
      <c r="T880" s="17"/>
      <c r="U880" s="17"/>
    </row>
    <row r="881">
      <c r="A881" s="17"/>
      <c r="B881" s="17"/>
      <c r="C881" s="17"/>
      <c r="D881" s="17"/>
      <c r="E881" s="17"/>
      <c r="F881" s="17"/>
      <c r="G881" s="17"/>
      <c r="H881" s="17"/>
      <c r="I881" s="17"/>
      <c r="J881" s="17"/>
      <c r="K881" s="17"/>
      <c r="L881" s="17"/>
      <c r="M881" s="17"/>
      <c r="N881" s="17"/>
      <c r="O881" s="17"/>
      <c r="P881" s="17"/>
      <c r="Q881" s="17"/>
      <c r="R881" s="17"/>
      <c r="S881" s="17"/>
      <c r="T881" s="17"/>
      <c r="U881" s="17"/>
    </row>
    <row r="882">
      <c r="A882" s="17"/>
      <c r="B882" s="17"/>
      <c r="C882" s="17"/>
      <c r="D882" s="17"/>
      <c r="E882" s="17"/>
      <c r="F882" s="17"/>
      <c r="G882" s="17"/>
      <c r="H882" s="17"/>
      <c r="I882" s="17"/>
      <c r="J882" s="17"/>
      <c r="K882" s="17"/>
      <c r="L882" s="17"/>
      <c r="M882" s="17"/>
      <c r="N882" s="17"/>
      <c r="O882" s="17"/>
      <c r="P882" s="17"/>
      <c r="Q882" s="17"/>
      <c r="R882" s="17"/>
      <c r="S882" s="17"/>
      <c r="T882" s="17"/>
      <c r="U882" s="17"/>
    </row>
    <row r="883">
      <c r="A883" s="17"/>
      <c r="B883" s="17"/>
      <c r="C883" s="17"/>
      <c r="D883" s="17"/>
      <c r="E883" s="17"/>
      <c r="F883" s="17"/>
      <c r="G883" s="17"/>
      <c r="H883" s="17"/>
      <c r="I883" s="17"/>
      <c r="J883" s="17"/>
      <c r="K883" s="17"/>
      <c r="L883" s="17"/>
      <c r="M883" s="17"/>
      <c r="N883" s="17"/>
      <c r="O883" s="17"/>
      <c r="P883" s="17"/>
      <c r="Q883" s="17"/>
      <c r="R883" s="17"/>
      <c r="S883" s="17"/>
      <c r="T883" s="17"/>
      <c r="U883" s="17"/>
    </row>
    <row r="884">
      <c r="A884" s="17"/>
      <c r="B884" s="17"/>
      <c r="C884" s="17"/>
      <c r="D884" s="17"/>
      <c r="E884" s="17"/>
      <c r="F884" s="17"/>
      <c r="G884" s="17"/>
      <c r="H884" s="17"/>
      <c r="I884" s="17"/>
      <c r="J884" s="17"/>
      <c r="K884" s="17"/>
      <c r="L884" s="17"/>
      <c r="M884" s="17"/>
      <c r="N884" s="17"/>
      <c r="O884" s="17"/>
      <c r="P884" s="17"/>
      <c r="Q884" s="17"/>
      <c r="R884" s="17"/>
      <c r="S884" s="17"/>
      <c r="T884" s="17"/>
      <c r="U884" s="17"/>
    </row>
    <row r="885">
      <c r="A885" s="17"/>
      <c r="B885" s="17"/>
      <c r="C885" s="17"/>
      <c r="D885" s="17"/>
      <c r="E885" s="17"/>
      <c r="F885" s="17"/>
      <c r="G885" s="17"/>
      <c r="H885" s="17"/>
      <c r="I885" s="17"/>
      <c r="J885" s="17"/>
      <c r="K885" s="17"/>
      <c r="L885" s="17"/>
      <c r="M885" s="17"/>
      <c r="N885" s="17"/>
      <c r="O885" s="17"/>
      <c r="P885" s="17"/>
      <c r="Q885" s="17"/>
      <c r="R885" s="17"/>
      <c r="S885" s="17"/>
      <c r="T885" s="17"/>
      <c r="U885" s="17"/>
    </row>
    <row r="886">
      <c r="A886" s="17"/>
      <c r="B886" s="17"/>
      <c r="C886" s="17"/>
      <c r="D886" s="17"/>
      <c r="E886" s="17"/>
      <c r="F886" s="17"/>
      <c r="G886" s="17"/>
      <c r="H886" s="17"/>
      <c r="I886" s="17"/>
      <c r="J886" s="17"/>
      <c r="K886" s="17"/>
      <c r="L886" s="17"/>
      <c r="M886" s="17"/>
      <c r="N886" s="17"/>
      <c r="O886" s="17"/>
      <c r="P886" s="17"/>
      <c r="Q886" s="17"/>
      <c r="R886" s="17"/>
      <c r="S886" s="17"/>
      <c r="T886" s="17"/>
      <c r="U886" s="17"/>
    </row>
    <row r="887">
      <c r="A887" s="17"/>
      <c r="B887" s="17"/>
      <c r="C887" s="17"/>
      <c r="D887" s="17"/>
      <c r="E887" s="17"/>
      <c r="F887" s="17"/>
      <c r="G887" s="17"/>
      <c r="H887" s="17"/>
      <c r="I887" s="17"/>
      <c r="J887" s="17"/>
      <c r="K887" s="17"/>
      <c r="L887" s="17"/>
      <c r="M887" s="17"/>
      <c r="N887" s="17"/>
      <c r="O887" s="17"/>
      <c r="P887" s="17"/>
      <c r="Q887" s="17"/>
      <c r="R887" s="17"/>
      <c r="S887" s="17"/>
      <c r="T887" s="17"/>
      <c r="U887" s="17"/>
    </row>
    <row r="888">
      <c r="A888" s="17"/>
      <c r="B888" s="17"/>
      <c r="C888" s="17"/>
      <c r="D888" s="17"/>
      <c r="E888" s="17"/>
      <c r="F888" s="17"/>
      <c r="G888" s="17"/>
      <c r="H888" s="17"/>
      <c r="I888" s="17"/>
      <c r="J888" s="17"/>
      <c r="K888" s="17"/>
      <c r="L888" s="17"/>
      <c r="M888" s="17"/>
      <c r="N888" s="17"/>
      <c r="O888" s="17"/>
      <c r="P888" s="17"/>
      <c r="Q888" s="17"/>
      <c r="R888" s="17"/>
      <c r="S888" s="17"/>
      <c r="T888" s="17"/>
      <c r="U888" s="17"/>
    </row>
    <row r="889">
      <c r="A889" s="17"/>
      <c r="B889" s="17"/>
      <c r="C889" s="17"/>
      <c r="D889" s="17"/>
      <c r="E889" s="17"/>
      <c r="F889" s="17"/>
      <c r="G889" s="17"/>
      <c r="H889" s="17"/>
      <c r="I889" s="17"/>
      <c r="J889" s="17"/>
      <c r="K889" s="17"/>
      <c r="L889" s="17"/>
      <c r="M889" s="17"/>
      <c r="N889" s="17"/>
      <c r="O889" s="17"/>
      <c r="P889" s="17"/>
      <c r="Q889" s="17"/>
      <c r="R889" s="17"/>
      <c r="S889" s="17"/>
      <c r="T889" s="17"/>
      <c r="U889" s="17"/>
    </row>
    <row r="890">
      <c r="A890" s="17"/>
      <c r="B890" s="17"/>
      <c r="C890" s="17"/>
      <c r="D890" s="17"/>
      <c r="E890" s="17"/>
      <c r="F890" s="17"/>
      <c r="G890" s="17"/>
      <c r="H890" s="17"/>
      <c r="I890" s="17"/>
      <c r="J890" s="17"/>
      <c r="K890" s="17"/>
      <c r="L890" s="17"/>
      <c r="M890" s="17"/>
      <c r="N890" s="17"/>
      <c r="O890" s="17"/>
      <c r="P890" s="17"/>
      <c r="Q890" s="17"/>
      <c r="R890" s="17"/>
      <c r="S890" s="17"/>
      <c r="T890" s="17"/>
      <c r="U890" s="17"/>
    </row>
    <row r="891">
      <c r="A891" s="17"/>
      <c r="B891" s="17"/>
      <c r="C891" s="17"/>
      <c r="D891" s="17"/>
      <c r="E891" s="17"/>
      <c r="F891" s="17"/>
      <c r="G891" s="17"/>
      <c r="H891" s="17"/>
      <c r="I891" s="17"/>
      <c r="J891" s="17"/>
      <c r="K891" s="17"/>
      <c r="L891" s="17"/>
      <c r="M891" s="17"/>
      <c r="N891" s="17"/>
      <c r="O891" s="17"/>
      <c r="P891" s="17"/>
      <c r="Q891" s="17"/>
      <c r="R891" s="17"/>
      <c r="S891" s="17"/>
      <c r="T891" s="17"/>
      <c r="U891" s="17"/>
    </row>
    <row r="892">
      <c r="A892" s="17"/>
      <c r="B892" s="17"/>
      <c r="C892" s="17"/>
      <c r="D892" s="17"/>
      <c r="E892" s="17"/>
      <c r="F892" s="17"/>
      <c r="G892" s="17"/>
      <c r="H892" s="17"/>
      <c r="I892" s="17"/>
      <c r="J892" s="17"/>
      <c r="K892" s="17"/>
      <c r="L892" s="17"/>
      <c r="M892" s="17"/>
      <c r="N892" s="17"/>
      <c r="O892" s="17"/>
      <c r="P892" s="17"/>
      <c r="Q892" s="17"/>
      <c r="R892" s="17"/>
      <c r="S892" s="17"/>
      <c r="T892" s="17"/>
      <c r="U892" s="17"/>
    </row>
    <row r="893">
      <c r="A893" s="17"/>
      <c r="B893" s="17"/>
      <c r="C893" s="17"/>
      <c r="D893" s="17"/>
      <c r="E893" s="17"/>
      <c r="F893" s="17"/>
      <c r="G893" s="17"/>
      <c r="H893" s="17"/>
      <c r="I893" s="17"/>
      <c r="J893" s="17"/>
      <c r="K893" s="17"/>
      <c r="L893" s="17"/>
      <c r="M893" s="17"/>
      <c r="N893" s="17"/>
      <c r="O893" s="17"/>
      <c r="P893" s="17"/>
      <c r="Q893" s="17"/>
      <c r="R893" s="17"/>
      <c r="S893" s="17"/>
      <c r="T893" s="17"/>
      <c r="U893" s="17"/>
    </row>
    <row r="894">
      <c r="A894" s="17"/>
      <c r="B894" s="17"/>
      <c r="C894" s="17"/>
      <c r="D894" s="17"/>
      <c r="E894" s="17"/>
      <c r="F894" s="17"/>
      <c r="G894" s="17"/>
      <c r="H894" s="17"/>
      <c r="I894" s="17"/>
      <c r="J894" s="17"/>
      <c r="K894" s="17"/>
      <c r="L894" s="17"/>
      <c r="M894" s="17"/>
      <c r="N894" s="17"/>
      <c r="O894" s="17"/>
      <c r="P894" s="17"/>
      <c r="Q894" s="17"/>
      <c r="R894" s="17"/>
      <c r="S894" s="17"/>
      <c r="T894" s="17"/>
      <c r="U894" s="17"/>
    </row>
    <row r="895">
      <c r="A895" s="17"/>
      <c r="B895" s="17"/>
      <c r="C895" s="17"/>
      <c r="D895" s="17"/>
      <c r="E895" s="17"/>
      <c r="F895" s="17"/>
      <c r="G895" s="17"/>
      <c r="H895" s="17"/>
      <c r="I895" s="17"/>
      <c r="J895" s="17"/>
      <c r="K895" s="17"/>
      <c r="L895" s="17"/>
      <c r="M895" s="17"/>
      <c r="N895" s="17"/>
      <c r="O895" s="17"/>
      <c r="P895" s="17"/>
      <c r="Q895" s="17"/>
      <c r="R895" s="17"/>
      <c r="S895" s="17"/>
      <c r="T895" s="17"/>
      <c r="U895" s="17"/>
    </row>
    <row r="896">
      <c r="A896" s="17"/>
      <c r="B896" s="17"/>
      <c r="C896" s="17"/>
      <c r="D896" s="17"/>
      <c r="E896" s="17"/>
      <c r="F896" s="17"/>
      <c r="G896" s="17"/>
      <c r="H896" s="17"/>
      <c r="I896" s="17"/>
      <c r="J896" s="17"/>
      <c r="K896" s="17"/>
      <c r="L896" s="17"/>
      <c r="M896" s="17"/>
      <c r="N896" s="17"/>
      <c r="O896" s="17"/>
      <c r="P896" s="17"/>
      <c r="Q896" s="17"/>
      <c r="R896" s="17"/>
      <c r="S896" s="17"/>
      <c r="T896" s="17"/>
      <c r="U896" s="17"/>
    </row>
    <row r="897">
      <c r="A897" s="17"/>
      <c r="B897" s="17"/>
      <c r="C897" s="17"/>
      <c r="D897" s="17"/>
      <c r="E897" s="17"/>
      <c r="F897" s="17"/>
      <c r="G897" s="17"/>
      <c r="H897" s="17"/>
      <c r="I897" s="17"/>
      <c r="J897" s="17"/>
      <c r="K897" s="17"/>
      <c r="L897" s="17"/>
      <c r="M897" s="17"/>
      <c r="N897" s="17"/>
      <c r="O897" s="17"/>
      <c r="P897" s="17"/>
      <c r="Q897" s="17"/>
      <c r="R897" s="17"/>
      <c r="S897" s="17"/>
      <c r="T897" s="17"/>
      <c r="U897" s="17"/>
    </row>
    <row r="898">
      <c r="A898" s="17"/>
      <c r="B898" s="17"/>
      <c r="C898" s="17"/>
      <c r="D898" s="17"/>
      <c r="E898" s="17"/>
      <c r="F898" s="17"/>
      <c r="G898" s="17"/>
      <c r="H898" s="17"/>
      <c r="I898" s="17"/>
      <c r="J898" s="17"/>
      <c r="K898" s="17"/>
      <c r="L898" s="17"/>
      <c r="M898" s="17"/>
      <c r="N898" s="17"/>
      <c r="O898" s="17"/>
      <c r="P898" s="17"/>
      <c r="Q898" s="17"/>
      <c r="R898" s="17"/>
      <c r="S898" s="17"/>
      <c r="T898" s="17"/>
      <c r="U898" s="17"/>
    </row>
    <row r="899">
      <c r="A899" s="17"/>
      <c r="B899" s="17"/>
      <c r="C899" s="17"/>
      <c r="D899" s="17"/>
      <c r="E899" s="17"/>
      <c r="F899" s="17"/>
      <c r="G899" s="17"/>
      <c r="H899" s="17"/>
      <c r="I899" s="17"/>
      <c r="J899" s="17"/>
      <c r="K899" s="17"/>
      <c r="L899" s="17"/>
      <c r="M899" s="17"/>
      <c r="N899" s="17"/>
      <c r="O899" s="17"/>
      <c r="P899" s="17"/>
      <c r="Q899" s="17"/>
      <c r="R899" s="17"/>
      <c r="S899" s="17"/>
      <c r="T899" s="17"/>
      <c r="U899" s="17"/>
    </row>
    <row r="900">
      <c r="A900" s="17"/>
      <c r="B900" s="17"/>
      <c r="C900" s="17"/>
      <c r="D900" s="17"/>
      <c r="E900" s="17"/>
      <c r="F900" s="17"/>
      <c r="G900" s="17"/>
      <c r="H900" s="17"/>
      <c r="I900" s="17"/>
      <c r="J900" s="17"/>
      <c r="K900" s="17"/>
      <c r="L900" s="17"/>
      <c r="M900" s="17"/>
      <c r="N900" s="17"/>
      <c r="O900" s="17"/>
      <c r="P900" s="17"/>
      <c r="Q900" s="17"/>
      <c r="R900" s="17"/>
      <c r="S900" s="17"/>
      <c r="T900" s="17"/>
      <c r="U900" s="17"/>
    </row>
    <row r="901">
      <c r="A901" s="17"/>
      <c r="B901" s="17"/>
      <c r="C901" s="17"/>
      <c r="D901" s="17"/>
      <c r="E901" s="17"/>
      <c r="F901" s="17"/>
      <c r="G901" s="17"/>
      <c r="H901" s="17"/>
      <c r="I901" s="17"/>
      <c r="J901" s="17"/>
      <c r="K901" s="17"/>
      <c r="L901" s="17"/>
      <c r="M901" s="17"/>
      <c r="N901" s="17"/>
      <c r="O901" s="17"/>
      <c r="P901" s="17"/>
      <c r="Q901" s="17"/>
      <c r="R901" s="17"/>
      <c r="S901" s="17"/>
      <c r="T901" s="17"/>
      <c r="U901" s="17"/>
    </row>
    <row r="902">
      <c r="A902" s="17"/>
      <c r="B902" s="17"/>
      <c r="C902" s="17"/>
      <c r="D902" s="17"/>
      <c r="E902" s="17"/>
      <c r="F902" s="17"/>
      <c r="G902" s="17"/>
      <c r="H902" s="17"/>
      <c r="I902" s="17"/>
      <c r="J902" s="17"/>
      <c r="K902" s="17"/>
      <c r="L902" s="17"/>
      <c r="M902" s="17"/>
      <c r="N902" s="17"/>
      <c r="O902" s="17"/>
      <c r="P902" s="17"/>
      <c r="Q902" s="17"/>
      <c r="R902" s="17"/>
      <c r="S902" s="17"/>
      <c r="T902" s="17"/>
      <c r="U902" s="17"/>
    </row>
    <row r="903">
      <c r="A903" s="17"/>
      <c r="B903" s="17"/>
      <c r="C903" s="17"/>
      <c r="D903" s="17"/>
      <c r="E903" s="17"/>
      <c r="F903" s="17"/>
      <c r="G903" s="17"/>
      <c r="H903" s="17"/>
      <c r="I903" s="17"/>
      <c r="J903" s="17"/>
      <c r="K903" s="17"/>
      <c r="L903" s="17"/>
      <c r="M903" s="17"/>
      <c r="N903" s="17"/>
      <c r="O903" s="17"/>
      <c r="P903" s="17"/>
      <c r="Q903" s="17"/>
      <c r="R903" s="17"/>
      <c r="S903" s="17"/>
      <c r="T903" s="17"/>
      <c r="U903" s="17"/>
    </row>
    <row r="904">
      <c r="A904" s="17"/>
      <c r="B904" s="17"/>
      <c r="C904" s="17"/>
      <c r="D904" s="17"/>
      <c r="E904" s="17"/>
      <c r="F904" s="17"/>
      <c r="G904" s="17"/>
      <c r="H904" s="17"/>
      <c r="I904" s="17"/>
      <c r="J904" s="17"/>
      <c r="K904" s="17"/>
      <c r="L904" s="17"/>
      <c r="M904" s="17"/>
      <c r="N904" s="17"/>
      <c r="O904" s="17"/>
      <c r="P904" s="17"/>
      <c r="Q904" s="17"/>
      <c r="R904" s="17"/>
      <c r="S904" s="17"/>
      <c r="T904" s="17"/>
      <c r="U904" s="17"/>
    </row>
    <row r="905">
      <c r="A905" s="17"/>
      <c r="B905" s="17"/>
      <c r="C905" s="17"/>
      <c r="D905" s="17"/>
      <c r="E905" s="17"/>
      <c r="F905" s="17"/>
      <c r="G905" s="17"/>
      <c r="H905" s="17"/>
      <c r="I905" s="17"/>
      <c r="J905" s="17"/>
      <c r="K905" s="17"/>
      <c r="L905" s="17"/>
      <c r="M905" s="17"/>
      <c r="N905" s="17"/>
      <c r="O905" s="17"/>
      <c r="P905" s="17"/>
      <c r="Q905" s="17"/>
      <c r="R905" s="17"/>
      <c r="S905" s="17"/>
      <c r="T905" s="17"/>
      <c r="U905" s="17"/>
    </row>
    <row r="906">
      <c r="A906" s="17"/>
      <c r="B906" s="17"/>
      <c r="C906" s="17"/>
      <c r="D906" s="17"/>
      <c r="E906" s="17"/>
      <c r="F906" s="17"/>
      <c r="G906" s="17"/>
      <c r="H906" s="17"/>
      <c r="I906" s="17"/>
      <c r="J906" s="17"/>
      <c r="K906" s="17"/>
      <c r="L906" s="17"/>
      <c r="M906" s="17"/>
      <c r="N906" s="17"/>
      <c r="O906" s="17"/>
      <c r="P906" s="17"/>
      <c r="Q906" s="17"/>
      <c r="R906" s="17"/>
      <c r="S906" s="17"/>
      <c r="T906" s="17"/>
      <c r="U906" s="17"/>
    </row>
    <row r="907">
      <c r="A907" s="17"/>
      <c r="B907" s="17"/>
      <c r="C907" s="17"/>
      <c r="D907" s="17"/>
      <c r="E907" s="17"/>
      <c r="F907" s="17"/>
      <c r="G907" s="17"/>
      <c r="H907" s="17"/>
      <c r="I907" s="17"/>
      <c r="J907" s="17"/>
      <c r="K907" s="17"/>
      <c r="L907" s="17"/>
      <c r="M907" s="17"/>
      <c r="N907" s="17"/>
      <c r="O907" s="17"/>
      <c r="P907" s="17"/>
      <c r="Q907" s="17"/>
      <c r="R907" s="17"/>
      <c r="S907" s="17"/>
      <c r="T907" s="17"/>
      <c r="U907" s="17"/>
    </row>
    <row r="908">
      <c r="A908" s="17"/>
      <c r="B908" s="17"/>
      <c r="C908" s="17"/>
      <c r="D908" s="17"/>
      <c r="E908" s="17"/>
      <c r="F908" s="17"/>
      <c r="G908" s="17"/>
      <c r="H908" s="17"/>
      <c r="I908" s="17"/>
      <c r="J908" s="17"/>
      <c r="K908" s="17"/>
      <c r="L908" s="17"/>
      <c r="M908" s="17"/>
      <c r="N908" s="17"/>
      <c r="O908" s="17"/>
      <c r="P908" s="17"/>
      <c r="Q908" s="17"/>
      <c r="R908" s="17"/>
      <c r="S908" s="17"/>
      <c r="T908" s="17"/>
      <c r="U908" s="17"/>
    </row>
    <row r="909">
      <c r="A909" s="17"/>
      <c r="B909" s="17"/>
      <c r="C909" s="17"/>
      <c r="D909" s="17"/>
      <c r="E909" s="17"/>
      <c r="F909" s="17"/>
      <c r="G909" s="17"/>
      <c r="H909" s="17"/>
      <c r="I909" s="17"/>
      <c r="J909" s="17"/>
      <c r="K909" s="17"/>
      <c r="L909" s="17"/>
      <c r="M909" s="17"/>
      <c r="N909" s="17"/>
      <c r="O909" s="17"/>
      <c r="P909" s="17"/>
      <c r="Q909" s="17"/>
      <c r="R909" s="17"/>
      <c r="S909" s="17"/>
      <c r="T909" s="17"/>
      <c r="U909" s="17"/>
    </row>
    <row r="910">
      <c r="A910" s="17"/>
      <c r="B910" s="17"/>
      <c r="C910" s="17"/>
      <c r="D910" s="17"/>
      <c r="E910" s="17"/>
      <c r="F910" s="17"/>
      <c r="G910" s="17"/>
      <c r="H910" s="17"/>
      <c r="I910" s="17"/>
      <c r="J910" s="17"/>
      <c r="K910" s="17"/>
      <c r="L910" s="17"/>
      <c r="M910" s="17"/>
      <c r="N910" s="17"/>
      <c r="O910" s="17"/>
      <c r="P910" s="17"/>
      <c r="Q910" s="17"/>
      <c r="R910" s="17"/>
      <c r="S910" s="17"/>
      <c r="T910" s="17"/>
      <c r="U910" s="17"/>
    </row>
    <row r="911">
      <c r="A911" s="17"/>
      <c r="B911" s="17"/>
      <c r="C911" s="17"/>
      <c r="D911" s="17"/>
      <c r="E911" s="17"/>
      <c r="F911" s="17"/>
      <c r="G911" s="17"/>
      <c r="H911" s="17"/>
      <c r="I911" s="17"/>
      <c r="J911" s="17"/>
      <c r="K911" s="17"/>
      <c r="L911" s="17"/>
      <c r="M911" s="17"/>
      <c r="N911" s="17"/>
      <c r="O911" s="17"/>
      <c r="P911" s="17"/>
      <c r="Q911" s="17"/>
      <c r="R911" s="17"/>
      <c r="S911" s="17"/>
      <c r="T911" s="17"/>
      <c r="U911" s="17"/>
    </row>
    <row r="912">
      <c r="A912" s="17"/>
      <c r="B912" s="17"/>
      <c r="C912" s="17"/>
      <c r="D912" s="17"/>
      <c r="E912" s="17"/>
      <c r="F912" s="17"/>
      <c r="G912" s="17"/>
      <c r="H912" s="17"/>
      <c r="I912" s="17"/>
      <c r="J912" s="17"/>
      <c r="K912" s="17"/>
      <c r="L912" s="17"/>
      <c r="M912" s="17"/>
      <c r="N912" s="17"/>
      <c r="O912" s="17"/>
      <c r="P912" s="17"/>
      <c r="Q912" s="17"/>
      <c r="R912" s="17"/>
      <c r="S912" s="17"/>
      <c r="T912" s="17"/>
      <c r="U912" s="17"/>
    </row>
    <row r="913">
      <c r="A913" s="17"/>
      <c r="B913" s="17"/>
      <c r="C913" s="17"/>
      <c r="D913" s="17"/>
      <c r="E913" s="17"/>
      <c r="F913" s="17"/>
      <c r="G913" s="17"/>
      <c r="H913" s="17"/>
      <c r="I913" s="17"/>
      <c r="J913" s="17"/>
      <c r="K913" s="17"/>
      <c r="L913" s="17"/>
      <c r="M913" s="17"/>
      <c r="N913" s="17"/>
      <c r="O913" s="17"/>
      <c r="P913" s="17"/>
      <c r="Q913" s="17"/>
      <c r="R913" s="17"/>
      <c r="S913" s="17"/>
      <c r="T913" s="17"/>
      <c r="U913" s="17"/>
    </row>
    <row r="914">
      <c r="A914" s="17"/>
      <c r="B914" s="17"/>
      <c r="C914" s="17"/>
      <c r="D914" s="17"/>
      <c r="E914" s="17"/>
      <c r="F914" s="17"/>
      <c r="G914" s="17"/>
      <c r="H914" s="17"/>
      <c r="I914" s="17"/>
      <c r="J914" s="17"/>
      <c r="K914" s="17"/>
      <c r="L914" s="17"/>
      <c r="M914" s="17"/>
      <c r="N914" s="17"/>
      <c r="O914" s="17"/>
      <c r="P914" s="17"/>
      <c r="Q914" s="17"/>
      <c r="R914" s="17"/>
      <c r="S914" s="17"/>
      <c r="T914" s="17"/>
      <c r="U914" s="17"/>
    </row>
    <row r="915">
      <c r="A915" s="17"/>
      <c r="B915" s="17"/>
      <c r="C915" s="17"/>
      <c r="D915" s="17"/>
      <c r="E915" s="17"/>
      <c r="F915" s="17"/>
      <c r="G915" s="17"/>
      <c r="H915" s="17"/>
      <c r="I915" s="17"/>
      <c r="J915" s="17"/>
      <c r="K915" s="17"/>
      <c r="L915" s="17"/>
      <c r="M915" s="17"/>
      <c r="N915" s="17"/>
      <c r="O915" s="17"/>
      <c r="P915" s="17"/>
      <c r="Q915" s="17"/>
      <c r="R915" s="17"/>
      <c r="S915" s="17"/>
      <c r="T915" s="17"/>
      <c r="U915" s="17"/>
    </row>
    <row r="916">
      <c r="A916" s="17"/>
      <c r="B916" s="17"/>
      <c r="C916" s="17"/>
      <c r="D916" s="17"/>
      <c r="E916" s="17"/>
      <c r="F916" s="17"/>
      <c r="G916" s="17"/>
      <c r="H916" s="17"/>
      <c r="I916" s="17"/>
      <c r="J916" s="17"/>
      <c r="K916" s="17"/>
      <c r="L916" s="17"/>
      <c r="M916" s="17"/>
      <c r="N916" s="17"/>
      <c r="O916" s="17"/>
      <c r="P916" s="17"/>
      <c r="Q916" s="17"/>
      <c r="R916" s="17"/>
      <c r="S916" s="17"/>
      <c r="T916" s="17"/>
      <c r="U916" s="17"/>
    </row>
    <row r="917">
      <c r="A917" s="17"/>
      <c r="B917" s="17"/>
      <c r="C917" s="17"/>
      <c r="D917" s="17"/>
      <c r="E917" s="17"/>
      <c r="F917" s="17"/>
      <c r="G917" s="17"/>
      <c r="H917" s="17"/>
      <c r="I917" s="17"/>
      <c r="J917" s="17"/>
      <c r="K917" s="17"/>
      <c r="L917" s="17"/>
      <c r="M917" s="17"/>
      <c r="N917" s="17"/>
      <c r="O917" s="17"/>
      <c r="P917" s="17"/>
      <c r="Q917" s="17"/>
      <c r="R917" s="17"/>
      <c r="S917" s="17"/>
      <c r="T917" s="17"/>
      <c r="U917" s="17"/>
    </row>
    <row r="918">
      <c r="A918" s="17"/>
      <c r="B918" s="17"/>
      <c r="C918" s="17"/>
      <c r="D918" s="17"/>
      <c r="E918" s="17"/>
      <c r="F918" s="17"/>
      <c r="G918" s="17"/>
      <c r="H918" s="17"/>
      <c r="I918" s="17"/>
      <c r="J918" s="17"/>
      <c r="K918" s="17"/>
      <c r="L918" s="17"/>
      <c r="M918" s="17"/>
      <c r="N918" s="17"/>
      <c r="O918" s="17"/>
      <c r="P918" s="17"/>
      <c r="Q918" s="17"/>
      <c r="R918" s="17"/>
      <c r="S918" s="17"/>
      <c r="T918" s="17"/>
      <c r="U918" s="17"/>
    </row>
    <row r="919">
      <c r="A919" s="17"/>
      <c r="B919" s="17"/>
      <c r="C919" s="17"/>
      <c r="D919" s="17"/>
      <c r="E919" s="17"/>
      <c r="F919" s="17"/>
      <c r="G919" s="17"/>
      <c r="H919" s="17"/>
      <c r="I919" s="17"/>
      <c r="J919" s="17"/>
      <c r="K919" s="17"/>
      <c r="L919" s="17"/>
      <c r="M919" s="17"/>
      <c r="N919" s="17"/>
      <c r="O919" s="17"/>
      <c r="P919" s="17"/>
      <c r="Q919" s="17"/>
      <c r="R919" s="17"/>
      <c r="S919" s="17"/>
      <c r="T919" s="17"/>
      <c r="U919" s="17"/>
    </row>
    <row r="920">
      <c r="A920" s="17"/>
      <c r="B920" s="17"/>
      <c r="C920" s="17"/>
      <c r="D920" s="17"/>
      <c r="E920" s="17"/>
      <c r="F920" s="17"/>
      <c r="G920" s="17"/>
      <c r="H920" s="17"/>
      <c r="I920" s="17"/>
      <c r="J920" s="17"/>
      <c r="K920" s="17"/>
      <c r="L920" s="17"/>
      <c r="M920" s="17"/>
      <c r="N920" s="17"/>
      <c r="O920" s="17"/>
      <c r="P920" s="17"/>
      <c r="Q920" s="17"/>
      <c r="R920" s="17"/>
      <c r="S920" s="17"/>
      <c r="T920" s="17"/>
      <c r="U920" s="17"/>
    </row>
    <row r="921">
      <c r="A921" s="17"/>
      <c r="B921" s="17"/>
      <c r="C921" s="17"/>
      <c r="D921" s="17"/>
      <c r="E921" s="17"/>
      <c r="F921" s="17"/>
      <c r="G921" s="17"/>
      <c r="H921" s="17"/>
      <c r="I921" s="17"/>
      <c r="J921" s="17"/>
      <c r="K921" s="17"/>
      <c r="L921" s="17"/>
      <c r="M921" s="17"/>
      <c r="N921" s="17"/>
      <c r="O921" s="17"/>
      <c r="P921" s="17"/>
      <c r="Q921" s="17"/>
      <c r="R921" s="17"/>
      <c r="S921" s="17"/>
      <c r="T921" s="17"/>
      <c r="U921" s="17"/>
    </row>
    <row r="922">
      <c r="A922" s="17"/>
      <c r="B922" s="17"/>
      <c r="C922" s="17"/>
      <c r="D922" s="17"/>
      <c r="E922" s="17"/>
      <c r="F922" s="17"/>
      <c r="G922" s="17"/>
      <c r="H922" s="17"/>
      <c r="I922" s="17"/>
      <c r="J922" s="17"/>
      <c r="K922" s="17"/>
      <c r="L922" s="17"/>
      <c r="M922" s="17"/>
      <c r="N922" s="17"/>
      <c r="O922" s="17"/>
      <c r="P922" s="17"/>
      <c r="Q922" s="17"/>
      <c r="R922" s="17"/>
      <c r="S922" s="17"/>
      <c r="T922" s="17"/>
      <c r="U922" s="17"/>
    </row>
    <row r="923">
      <c r="A923" s="17"/>
      <c r="B923" s="17"/>
      <c r="C923" s="17"/>
      <c r="D923" s="17"/>
      <c r="E923" s="17"/>
      <c r="F923" s="17"/>
      <c r="G923" s="17"/>
      <c r="H923" s="17"/>
      <c r="I923" s="17"/>
      <c r="J923" s="17"/>
      <c r="K923" s="17"/>
      <c r="L923" s="17"/>
      <c r="M923" s="17"/>
      <c r="N923" s="17"/>
      <c r="O923" s="17"/>
      <c r="P923" s="17"/>
      <c r="Q923" s="17"/>
      <c r="R923" s="17"/>
      <c r="S923" s="17"/>
      <c r="T923" s="17"/>
      <c r="U923" s="17"/>
    </row>
    <row r="924">
      <c r="A924" s="17"/>
      <c r="B924" s="17"/>
      <c r="C924" s="17"/>
      <c r="D924" s="17"/>
      <c r="E924" s="17"/>
      <c r="F924" s="17"/>
      <c r="G924" s="17"/>
      <c r="H924" s="17"/>
      <c r="I924" s="17"/>
      <c r="J924" s="17"/>
      <c r="K924" s="17"/>
      <c r="L924" s="17"/>
      <c r="M924" s="17"/>
      <c r="N924" s="17"/>
      <c r="O924" s="17"/>
      <c r="P924" s="17"/>
      <c r="Q924" s="17"/>
      <c r="R924" s="17"/>
      <c r="S924" s="17"/>
      <c r="T924" s="17"/>
      <c r="U924" s="17"/>
    </row>
    <row r="925">
      <c r="A925" s="17"/>
      <c r="B925" s="17"/>
      <c r="C925" s="17"/>
      <c r="D925" s="17"/>
      <c r="E925" s="17"/>
      <c r="F925" s="17"/>
      <c r="G925" s="17"/>
      <c r="H925" s="17"/>
      <c r="I925" s="17"/>
      <c r="J925" s="17"/>
      <c r="K925" s="17"/>
      <c r="L925" s="17"/>
      <c r="M925" s="17"/>
      <c r="N925" s="17"/>
      <c r="O925" s="17"/>
      <c r="P925" s="17"/>
      <c r="Q925" s="17"/>
      <c r="R925" s="17"/>
      <c r="S925" s="17"/>
      <c r="T925" s="17"/>
      <c r="U925" s="17"/>
    </row>
    <row r="926">
      <c r="A926" s="17"/>
      <c r="B926" s="17"/>
      <c r="C926" s="17"/>
      <c r="D926" s="17"/>
      <c r="E926" s="17"/>
      <c r="F926" s="17"/>
      <c r="G926" s="17"/>
      <c r="H926" s="17"/>
      <c r="I926" s="17"/>
      <c r="J926" s="17"/>
      <c r="K926" s="17"/>
      <c r="L926" s="17"/>
      <c r="M926" s="17"/>
      <c r="N926" s="17"/>
      <c r="O926" s="17"/>
      <c r="P926" s="17"/>
      <c r="Q926" s="17"/>
      <c r="R926" s="17"/>
      <c r="S926" s="17"/>
      <c r="T926" s="17"/>
      <c r="U926" s="17"/>
    </row>
    <row r="927">
      <c r="A927" s="17"/>
      <c r="B927" s="17"/>
      <c r="C927" s="17"/>
      <c r="D927" s="17"/>
      <c r="E927" s="17"/>
      <c r="F927" s="17"/>
      <c r="G927" s="17"/>
      <c r="H927" s="17"/>
      <c r="I927" s="17"/>
      <c r="J927" s="17"/>
      <c r="K927" s="17"/>
      <c r="L927" s="17"/>
      <c r="M927" s="17"/>
      <c r="N927" s="17"/>
      <c r="O927" s="17"/>
      <c r="P927" s="17"/>
      <c r="Q927" s="17"/>
      <c r="R927" s="17"/>
      <c r="S927" s="17"/>
      <c r="T927" s="17"/>
      <c r="U927" s="17"/>
    </row>
    <row r="928">
      <c r="A928" s="17"/>
      <c r="B928" s="17"/>
      <c r="C928" s="17"/>
      <c r="D928" s="17"/>
      <c r="E928" s="17"/>
      <c r="F928" s="17"/>
      <c r="G928" s="17"/>
      <c r="H928" s="17"/>
      <c r="I928" s="17"/>
      <c r="J928" s="17"/>
      <c r="K928" s="17"/>
      <c r="L928" s="17"/>
      <c r="M928" s="17"/>
      <c r="N928" s="17"/>
      <c r="O928" s="17"/>
      <c r="P928" s="17"/>
      <c r="Q928" s="17"/>
      <c r="R928" s="17"/>
      <c r="S928" s="17"/>
      <c r="T928" s="17"/>
      <c r="U928" s="17"/>
    </row>
    <row r="929">
      <c r="A929" s="17"/>
      <c r="B929" s="17"/>
      <c r="C929" s="17"/>
      <c r="D929" s="17"/>
      <c r="E929" s="17"/>
      <c r="F929" s="17"/>
      <c r="G929" s="17"/>
      <c r="H929" s="17"/>
      <c r="I929" s="17"/>
      <c r="J929" s="17"/>
      <c r="K929" s="17"/>
      <c r="L929" s="17"/>
      <c r="M929" s="17"/>
      <c r="N929" s="17"/>
      <c r="O929" s="17"/>
      <c r="P929" s="17"/>
      <c r="Q929" s="17"/>
      <c r="R929" s="17"/>
      <c r="S929" s="17"/>
      <c r="T929" s="17"/>
      <c r="U929" s="17"/>
    </row>
    <row r="930">
      <c r="A930" s="17"/>
      <c r="B930" s="17"/>
      <c r="C930" s="17"/>
      <c r="D930" s="17"/>
      <c r="E930" s="17"/>
      <c r="F930" s="17"/>
      <c r="G930" s="17"/>
      <c r="H930" s="17"/>
      <c r="I930" s="17"/>
      <c r="J930" s="17"/>
      <c r="K930" s="17"/>
      <c r="L930" s="17"/>
      <c r="M930" s="17"/>
      <c r="N930" s="17"/>
      <c r="O930" s="17"/>
      <c r="P930" s="17"/>
      <c r="Q930" s="17"/>
      <c r="R930" s="17"/>
      <c r="S930" s="17"/>
      <c r="T930" s="17"/>
      <c r="U930" s="17"/>
    </row>
    <row r="931">
      <c r="A931" s="17"/>
      <c r="B931" s="17"/>
      <c r="C931" s="17"/>
      <c r="D931" s="17"/>
      <c r="E931" s="17"/>
      <c r="F931" s="17"/>
      <c r="G931" s="17"/>
      <c r="H931" s="17"/>
      <c r="I931" s="17"/>
      <c r="J931" s="17"/>
      <c r="K931" s="17"/>
      <c r="L931" s="17"/>
      <c r="M931" s="17"/>
      <c r="N931" s="17"/>
      <c r="O931" s="17"/>
      <c r="P931" s="17"/>
      <c r="Q931" s="17"/>
      <c r="R931" s="17"/>
      <c r="S931" s="17"/>
      <c r="T931" s="17"/>
      <c r="U931" s="17"/>
    </row>
    <row r="932">
      <c r="A932" s="17"/>
      <c r="B932" s="17"/>
      <c r="C932" s="17"/>
      <c r="D932" s="17"/>
      <c r="E932" s="17"/>
      <c r="F932" s="17"/>
      <c r="G932" s="17"/>
      <c r="H932" s="17"/>
      <c r="I932" s="17"/>
      <c r="J932" s="17"/>
      <c r="K932" s="17"/>
      <c r="L932" s="17"/>
      <c r="M932" s="17"/>
      <c r="N932" s="17"/>
      <c r="O932" s="17"/>
      <c r="P932" s="17"/>
      <c r="Q932" s="17"/>
      <c r="R932" s="17"/>
      <c r="S932" s="17"/>
      <c r="T932" s="17"/>
      <c r="U932" s="17"/>
    </row>
    <row r="933">
      <c r="A933" s="17"/>
      <c r="B933" s="17"/>
      <c r="C933" s="17"/>
      <c r="D933" s="17"/>
      <c r="E933" s="17"/>
      <c r="F933" s="17"/>
      <c r="G933" s="17"/>
      <c r="H933" s="17"/>
      <c r="I933" s="17"/>
      <c r="J933" s="17"/>
      <c r="K933" s="17"/>
      <c r="L933" s="17"/>
      <c r="M933" s="17"/>
      <c r="N933" s="17"/>
      <c r="O933" s="17"/>
      <c r="P933" s="17"/>
      <c r="Q933" s="17"/>
      <c r="R933" s="17"/>
      <c r="S933" s="17"/>
      <c r="T933" s="17"/>
      <c r="U933" s="17"/>
    </row>
    <row r="934">
      <c r="A934" s="17"/>
      <c r="B934" s="17"/>
      <c r="C934" s="17"/>
      <c r="D934" s="17"/>
      <c r="E934" s="17"/>
      <c r="F934" s="17"/>
      <c r="G934" s="17"/>
      <c r="H934" s="17"/>
      <c r="I934" s="17"/>
      <c r="J934" s="17"/>
      <c r="K934" s="17"/>
      <c r="L934" s="17"/>
      <c r="M934" s="17"/>
      <c r="N934" s="17"/>
      <c r="O934" s="17"/>
      <c r="P934" s="17"/>
      <c r="Q934" s="17"/>
      <c r="R934" s="17"/>
      <c r="S934" s="17"/>
      <c r="T934" s="17"/>
      <c r="U934" s="17"/>
    </row>
    <row r="935">
      <c r="A935" s="17"/>
      <c r="B935" s="17"/>
      <c r="C935" s="17"/>
      <c r="D935" s="17"/>
      <c r="E935" s="17"/>
      <c r="F935" s="17"/>
      <c r="G935" s="17"/>
      <c r="H935" s="17"/>
      <c r="I935" s="17"/>
      <c r="J935" s="17"/>
      <c r="K935" s="17"/>
      <c r="L935" s="17"/>
      <c r="M935" s="17"/>
      <c r="N935" s="17"/>
      <c r="O935" s="17"/>
      <c r="P935" s="17"/>
      <c r="Q935" s="17"/>
      <c r="R935" s="17"/>
      <c r="S935" s="17"/>
      <c r="T935" s="17"/>
      <c r="U935" s="17"/>
    </row>
    <row r="936">
      <c r="A936" s="17"/>
      <c r="B936" s="17"/>
      <c r="C936" s="17"/>
      <c r="D936" s="17"/>
      <c r="E936" s="17"/>
      <c r="F936" s="17"/>
      <c r="G936" s="17"/>
      <c r="H936" s="17"/>
      <c r="I936" s="17"/>
      <c r="J936" s="17"/>
      <c r="K936" s="17"/>
      <c r="L936" s="17"/>
      <c r="M936" s="17"/>
      <c r="N936" s="17"/>
      <c r="O936" s="17"/>
      <c r="P936" s="17"/>
      <c r="Q936" s="17"/>
      <c r="R936" s="17"/>
      <c r="S936" s="17"/>
      <c r="T936" s="17"/>
      <c r="U936" s="17"/>
    </row>
    <row r="937">
      <c r="A937" s="17"/>
      <c r="B937" s="17"/>
      <c r="C937" s="17"/>
      <c r="D937" s="17"/>
      <c r="E937" s="17"/>
      <c r="F937" s="17"/>
      <c r="G937" s="17"/>
      <c r="H937" s="17"/>
      <c r="I937" s="17"/>
      <c r="J937" s="17"/>
      <c r="K937" s="17"/>
      <c r="L937" s="17"/>
      <c r="M937" s="17"/>
      <c r="N937" s="17"/>
      <c r="O937" s="17"/>
      <c r="P937" s="17"/>
      <c r="Q937" s="17"/>
      <c r="R937" s="17"/>
      <c r="S937" s="17"/>
      <c r="T937" s="17"/>
      <c r="U937" s="17"/>
    </row>
    <row r="938">
      <c r="A938" s="17"/>
      <c r="B938" s="17"/>
      <c r="C938" s="17"/>
      <c r="D938" s="17"/>
      <c r="E938" s="17"/>
      <c r="F938" s="17"/>
      <c r="G938" s="17"/>
      <c r="H938" s="17"/>
      <c r="I938" s="17"/>
      <c r="J938" s="17"/>
      <c r="K938" s="17"/>
      <c r="L938" s="17"/>
      <c r="M938" s="17"/>
      <c r="N938" s="17"/>
      <c r="O938" s="17"/>
      <c r="P938" s="17"/>
      <c r="Q938" s="17"/>
      <c r="R938" s="17"/>
      <c r="S938" s="17"/>
      <c r="T938" s="17"/>
      <c r="U938" s="17"/>
    </row>
    <row r="939">
      <c r="A939" s="17"/>
      <c r="B939" s="17"/>
      <c r="C939" s="17"/>
      <c r="D939" s="17"/>
      <c r="E939" s="17"/>
      <c r="F939" s="17"/>
      <c r="G939" s="17"/>
      <c r="H939" s="17"/>
      <c r="I939" s="17"/>
      <c r="J939" s="17"/>
      <c r="K939" s="17"/>
      <c r="L939" s="17"/>
      <c r="M939" s="17"/>
      <c r="N939" s="17"/>
      <c r="O939" s="17"/>
      <c r="P939" s="17"/>
      <c r="Q939" s="17"/>
      <c r="R939" s="17"/>
      <c r="S939" s="17"/>
      <c r="T939" s="17"/>
      <c r="U939" s="17"/>
    </row>
    <row r="940">
      <c r="A940" s="17"/>
      <c r="B940" s="17"/>
      <c r="C940" s="17"/>
      <c r="D940" s="17"/>
      <c r="E940" s="17"/>
      <c r="F940" s="17"/>
      <c r="G940" s="17"/>
      <c r="H940" s="17"/>
      <c r="I940" s="17"/>
      <c r="J940" s="17"/>
      <c r="K940" s="17"/>
      <c r="L940" s="17"/>
      <c r="M940" s="17"/>
      <c r="N940" s="17"/>
      <c r="O940" s="17"/>
      <c r="P940" s="17"/>
      <c r="Q940" s="17"/>
      <c r="R940" s="17"/>
      <c r="S940" s="17"/>
      <c r="T940" s="17"/>
      <c r="U940" s="17"/>
    </row>
    <row r="941">
      <c r="A941" s="17"/>
      <c r="B941" s="17"/>
      <c r="C941" s="17"/>
      <c r="D941" s="17"/>
      <c r="E941" s="17"/>
      <c r="F941" s="17"/>
      <c r="G941" s="17"/>
      <c r="H941" s="17"/>
      <c r="I941" s="17"/>
      <c r="J941" s="17"/>
      <c r="K941" s="17"/>
      <c r="L941" s="17"/>
      <c r="M941" s="17"/>
      <c r="N941" s="17"/>
      <c r="O941" s="17"/>
      <c r="P941" s="17"/>
      <c r="Q941" s="17"/>
      <c r="R941" s="17"/>
      <c r="S941" s="17"/>
      <c r="T941" s="17"/>
      <c r="U941" s="17"/>
    </row>
    <row r="942">
      <c r="A942" s="17"/>
      <c r="B942" s="17"/>
      <c r="C942" s="17"/>
      <c r="D942" s="17"/>
      <c r="E942" s="17"/>
      <c r="F942" s="17"/>
      <c r="G942" s="17"/>
      <c r="H942" s="17"/>
      <c r="I942" s="17"/>
      <c r="J942" s="17"/>
      <c r="K942" s="17"/>
      <c r="L942" s="17"/>
      <c r="M942" s="17"/>
      <c r="N942" s="17"/>
      <c r="O942" s="17"/>
      <c r="P942" s="17"/>
      <c r="Q942" s="17"/>
      <c r="R942" s="17"/>
      <c r="S942" s="17"/>
      <c r="T942" s="17"/>
      <c r="U942" s="17"/>
    </row>
    <row r="943">
      <c r="A943" s="17"/>
      <c r="B943" s="17"/>
      <c r="C943" s="17"/>
      <c r="D943" s="17"/>
      <c r="E943" s="17"/>
      <c r="F943" s="17"/>
      <c r="G943" s="17"/>
      <c r="H943" s="17"/>
      <c r="I943" s="17"/>
      <c r="J943" s="17"/>
      <c r="K943" s="17"/>
      <c r="L943" s="17"/>
      <c r="M943" s="17"/>
      <c r="N943" s="17"/>
      <c r="O943" s="17"/>
      <c r="P943" s="17"/>
      <c r="Q943" s="17"/>
      <c r="R943" s="17"/>
      <c r="S943" s="17"/>
      <c r="T943" s="17"/>
      <c r="U943" s="17"/>
    </row>
    <row r="944">
      <c r="A944" s="17"/>
      <c r="B944" s="17"/>
      <c r="C944" s="17"/>
      <c r="D944" s="17"/>
      <c r="E944" s="17"/>
      <c r="F944" s="17"/>
      <c r="G944" s="17"/>
      <c r="H944" s="17"/>
      <c r="I944" s="17"/>
      <c r="J944" s="17"/>
      <c r="K944" s="17"/>
      <c r="L944" s="17"/>
      <c r="M944" s="17"/>
      <c r="N944" s="17"/>
      <c r="O944" s="17"/>
      <c r="P944" s="17"/>
      <c r="Q944" s="17"/>
      <c r="R944" s="17"/>
      <c r="S944" s="17"/>
      <c r="T944" s="17"/>
      <c r="U944" s="17"/>
    </row>
    <row r="945">
      <c r="A945" s="17"/>
      <c r="B945" s="17"/>
      <c r="C945" s="17"/>
      <c r="D945" s="17"/>
      <c r="E945" s="17"/>
      <c r="F945" s="17"/>
      <c r="G945" s="17"/>
      <c r="H945" s="17"/>
      <c r="I945" s="17"/>
      <c r="J945" s="17"/>
      <c r="K945" s="17"/>
      <c r="L945" s="17"/>
      <c r="M945" s="17"/>
      <c r="N945" s="17"/>
      <c r="O945" s="17"/>
      <c r="P945" s="17"/>
      <c r="Q945" s="17"/>
      <c r="R945" s="17"/>
      <c r="S945" s="17"/>
      <c r="T945" s="17"/>
      <c r="U945" s="17"/>
    </row>
    <row r="946">
      <c r="A946" s="17"/>
      <c r="B946" s="17"/>
      <c r="C946" s="17"/>
      <c r="D946" s="17"/>
      <c r="E946" s="17"/>
      <c r="F946" s="17"/>
      <c r="G946" s="17"/>
      <c r="H946" s="17"/>
      <c r="I946" s="17"/>
      <c r="J946" s="17"/>
      <c r="K946" s="17"/>
      <c r="L946" s="17"/>
      <c r="M946" s="17"/>
      <c r="N946" s="17"/>
      <c r="O946" s="17"/>
      <c r="P946" s="17"/>
      <c r="Q946" s="17"/>
      <c r="R946" s="17"/>
      <c r="S946" s="17"/>
      <c r="T946" s="17"/>
      <c r="U946" s="17"/>
    </row>
    <row r="947">
      <c r="A947" s="17"/>
      <c r="B947" s="17"/>
      <c r="C947" s="17"/>
      <c r="D947" s="17"/>
      <c r="E947" s="17"/>
      <c r="F947" s="17"/>
      <c r="G947" s="17"/>
      <c r="H947" s="17"/>
      <c r="I947" s="17"/>
      <c r="J947" s="17"/>
      <c r="K947" s="17"/>
      <c r="L947" s="17"/>
      <c r="M947" s="17"/>
      <c r="N947" s="17"/>
      <c r="O947" s="17"/>
      <c r="P947" s="17"/>
      <c r="Q947" s="17"/>
      <c r="R947" s="17"/>
      <c r="S947" s="17"/>
      <c r="T947" s="17"/>
      <c r="U947" s="17"/>
    </row>
    <row r="948">
      <c r="A948" s="17"/>
      <c r="B948" s="17"/>
      <c r="C948" s="17"/>
      <c r="D948" s="17"/>
      <c r="E948" s="17"/>
      <c r="F948" s="17"/>
      <c r="G948" s="17"/>
      <c r="H948" s="17"/>
      <c r="I948" s="17"/>
      <c r="J948" s="17"/>
      <c r="K948" s="17"/>
      <c r="L948" s="17"/>
      <c r="M948" s="17"/>
      <c r="N948" s="17"/>
      <c r="O948" s="17"/>
      <c r="P948" s="17"/>
      <c r="Q948" s="17"/>
      <c r="R948" s="17"/>
      <c r="S948" s="17"/>
      <c r="T948" s="17"/>
      <c r="U948" s="17"/>
    </row>
    <row r="949">
      <c r="A949" s="17"/>
      <c r="B949" s="17"/>
      <c r="C949" s="17"/>
      <c r="D949" s="17"/>
      <c r="E949" s="17"/>
      <c r="F949" s="17"/>
      <c r="G949" s="17"/>
      <c r="H949" s="17"/>
      <c r="I949" s="17"/>
      <c r="J949" s="17"/>
      <c r="K949" s="17"/>
      <c r="L949" s="17"/>
      <c r="M949" s="17"/>
      <c r="N949" s="17"/>
      <c r="O949" s="17"/>
      <c r="P949" s="17"/>
      <c r="Q949" s="17"/>
      <c r="R949" s="17"/>
      <c r="S949" s="17"/>
      <c r="T949" s="17"/>
      <c r="U949" s="17"/>
    </row>
    <row r="950">
      <c r="A950" s="17"/>
      <c r="B950" s="17"/>
      <c r="C950" s="17"/>
      <c r="D950" s="17"/>
      <c r="E950" s="17"/>
      <c r="F950" s="17"/>
      <c r="G950" s="17"/>
      <c r="H950" s="17"/>
      <c r="I950" s="17"/>
      <c r="J950" s="17"/>
      <c r="K950" s="17"/>
      <c r="L950" s="17"/>
      <c r="M950" s="17"/>
      <c r="N950" s="17"/>
      <c r="O950" s="17"/>
      <c r="P950" s="17"/>
      <c r="Q950" s="17"/>
      <c r="R950" s="17"/>
      <c r="S950" s="17"/>
      <c r="T950" s="17"/>
      <c r="U950" s="17"/>
    </row>
    <row r="951">
      <c r="A951" s="17"/>
      <c r="B951" s="17"/>
      <c r="C951" s="17"/>
      <c r="D951" s="17"/>
      <c r="E951" s="17"/>
      <c r="F951" s="17"/>
      <c r="G951" s="17"/>
      <c r="H951" s="17"/>
      <c r="I951" s="17"/>
      <c r="J951" s="17"/>
      <c r="K951" s="17"/>
      <c r="L951" s="17"/>
      <c r="M951" s="17"/>
      <c r="N951" s="17"/>
      <c r="O951" s="17"/>
      <c r="P951" s="17"/>
      <c r="Q951" s="17"/>
      <c r="R951" s="17"/>
      <c r="S951" s="17"/>
      <c r="T951" s="17"/>
      <c r="U951" s="17"/>
    </row>
    <row r="952">
      <c r="A952" s="17"/>
      <c r="B952" s="17"/>
      <c r="C952" s="17"/>
      <c r="D952" s="17"/>
      <c r="E952" s="17"/>
      <c r="F952" s="17"/>
      <c r="G952" s="17"/>
      <c r="H952" s="17"/>
      <c r="I952" s="17"/>
      <c r="J952" s="17"/>
      <c r="K952" s="17"/>
      <c r="L952" s="17"/>
      <c r="M952" s="17"/>
      <c r="N952" s="17"/>
      <c r="O952" s="17"/>
      <c r="P952" s="17"/>
      <c r="Q952" s="17"/>
      <c r="R952" s="17"/>
      <c r="S952" s="17"/>
      <c r="T952" s="17"/>
      <c r="U952" s="17"/>
    </row>
    <row r="953">
      <c r="A953" s="17"/>
      <c r="B953" s="17"/>
      <c r="C953" s="17"/>
      <c r="D953" s="17"/>
      <c r="E953" s="17"/>
      <c r="F953" s="17"/>
      <c r="G953" s="17"/>
      <c r="H953" s="17"/>
      <c r="I953" s="17"/>
      <c r="J953" s="17"/>
      <c r="K953" s="17"/>
      <c r="L953" s="17"/>
      <c r="M953" s="17"/>
      <c r="N953" s="17"/>
      <c r="O953" s="17"/>
      <c r="P953" s="17"/>
      <c r="Q953" s="17"/>
      <c r="R953" s="17"/>
      <c r="S953" s="17"/>
      <c r="T953" s="17"/>
      <c r="U953" s="17"/>
    </row>
    <row r="954">
      <c r="A954" s="17"/>
      <c r="B954" s="17"/>
      <c r="C954" s="17"/>
      <c r="D954" s="17"/>
      <c r="E954" s="17"/>
      <c r="F954" s="17"/>
      <c r="G954" s="17"/>
      <c r="H954" s="17"/>
      <c r="I954" s="17"/>
      <c r="J954" s="17"/>
      <c r="K954" s="17"/>
      <c r="L954" s="17"/>
      <c r="M954" s="17"/>
      <c r="N954" s="17"/>
      <c r="O954" s="17"/>
      <c r="P954" s="17"/>
      <c r="Q954" s="17"/>
      <c r="R954" s="17"/>
      <c r="S954" s="17"/>
      <c r="T954" s="17"/>
      <c r="U954" s="17"/>
    </row>
    <row r="955">
      <c r="A955" s="17"/>
      <c r="B955" s="17"/>
      <c r="C955" s="17"/>
      <c r="D955" s="17"/>
      <c r="E955" s="17"/>
      <c r="F955" s="17"/>
      <c r="G955" s="17"/>
      <c r="H955" s="17"/>
      <c r="I955" s="17"/>
      <c r="J955" s="17"/>
      <c r="K955" s="17"/>
      <c r="L955" s="17"/>
      <c r="M955" s="17"/>
      <c r="N955" s="17"/>
      <c r="O955" s="17"/>
      <c r="P955" s="17"/>
      <c r="Q955" s="17"/>
      <c r="R955" s="17"/>
      <c r="S955" s="17"/>
      <c r="T955" s="17"/>
      <c r="U955" s="17"/>
    </row>
    <row r="956">
      <c r="A956" s="17"/>
      <c r="B956" s="17"/>
      <c r="C956" s="17"/>
      <c r="D956" s="17"/>
      <c r="E956" s="17"/>
      <c r="F956" s="17"/>
      <c r="G956" s="17"/>
      <c r="H956" s="17"/>
      <c r="I956" s="17"/>
      <c r="J956" s="17"/>
      <c r="K956" s="17"/>
      <c r="L956" s="17"/>
      <c r="M956" s="17"/>
      <c r="N956" s="17"/>
      <c r="O956" s="17"/>
      <c r="P956" s="17"/>
      <c r="Q956" s="17"/>
      <c r="R956" s="17"/>
      <c r="S956" s="17"/>
      <c r="T956" s="17"/>
      <c r="U956" s="17"/>
    </row>
    <row r="957">
      <c r="A957" s="17"/>
      <c r="B957" s="17"/>
      <c r="C957" s="17"/>
      <c r="D957" s="17"/>
      <c r="E957" s="17"/>
      <c r="F957" s="17"/>
      <c r="G957" s="17"/>
      <c r="H957" s="17"/>
      <c r="I957" s="17"/>
      <c r="J957" s="17"/>
      <c r="K957" s="17"/>
      <c r="L957" s="17"/>
      <c r="M957" s="17"/>
      <c r="N957" s="17"/>
      <c r="O957" s="17"/>
      <c r="P957" s="17"/>
      <c r="Q957" s="17"/>
      <c r="R957" s="17"/>
      <c r="S957" s="17"/>
      <c r="T957" s="17"/>
      <c r="U957" s="17"/>
    </row>
    <row r="958">
      <c r="A958" s="17"/>
      <c r="B958" s="17"/>
      <c r="C958" s="17"/>
      <c r="D958" s="17"/>
      <c r="E958" s="17"/>
      <c r="F958" s="17"/>
      <c r="G958" s="17"/>
      <c r="H958" s="17"/>
      <c r="I958" s="17"/>
      <c r="J958" s="17"/>
      <c r="K958" s="17"/>
      <c r="L958" s="17"/>
      <c r="M958" s="17"/>
      <c r="N958" s="17"/>
      <c r="O958" s="17"/>
      <c r="P958" s="17"/>
      <c r="Q958" s="17"/>
      <c r="R958" s="17"/>
      <c r="S958" s="17"/>
      <c r="T958" s="17"/>
      <c r="U958" s="17"/>
    </row>
    <row r="959">
      <c r="A959" s="17"/>
      <c r="B959" s="17"/>
      <c r="C959" s="17"/>
      <c r="D959" s="17"/>
      <c r="E959" s="17"/>
      <c r="F959" s="17"/>
      <c r="G959" s="17"/>
      <c r="H959" s="17"/>
      <c r="I959" s="17"/>
      <c r="J959" s="17"/>
      <c r="K959" s="17"/>
      <c r="L959" s="17"/>
      <c r="M959" s="17"/>
      <c r="N959" s="17"/>
      <c r="O959" s="17"/>
      <c r="P959" s="17"/>
      <c r="Q959" s="17"/>
      <c r="R959" s="17"/>
      <c r="S959" s="17"/>
      <c r="T959" s="17"/>
      <c r="U959" s="17"/>
    </row>
    <row r="960">
      <c r="A960" s="17"/>
      <c r="B960" s="17"/>
      <c r="C960" s="17"/>
      <c r="D960" s="17"/>
      <c r="E960" s="17"/>
      <c r="F960" s="17"/>
      <c r="G960" s="17"/>
      <c r="H960" s="17"/>
      <c r="I960" s="17"/>
      <c r="J960" s="17"/>
      <c r="K960" s="17"/>
      <c r="L960" s="17"/>
      <c r="M960" s="17"/>
      <c r="N960" s="17"/>
      <c r="O960" s="17"/>
      <c r="P960" s="17"/>
      <c r="Q960" s="17"/>
      <c r="R960" s="17"/>
      <c r="S960" s="17"/>
      <c r="T960" s="17"/>
      <c r="U960" s="17"/>
    </row>
    <row r="961">
      <c r="A961" s="17"/>
      <c r="B961" s="17"/>
      <c r="C961" s="17"/>
      <c r="D961" s="17"/>
      <c r="E961" s="17"/>
      <c r="F961" s="17"/>
      <c r="G961" s="17"/>
      <c r="H961" s="17"/>
      <c r="I961" s="17"/>
      <c r="J961" s="17"/>
      <c r="K961" s="17"/>
      <c r="L961" s="17"/>
      <c r="M961" s="17"/>
      <c r="N961" s="17"/>
      <c r="O961" s="17"/>
      <c r="P961" s="17"/>
      <c r="Q961" s="17"/>
      <c r="R961" s="17"/>
      <c r="S961" s="17"/>
      <c r="T961" s="17"/>
      <c r="U961" s="17"/>
    </row>
    <row r="962">
      <c r="A962" s="17"/>
      <c r="B962" s="17"/>
      <c r="C962" s="17"/>
      <c r="D962" s="17"/>
      <c r="E962" s="17"/>
      <c r="F962" s="17"/>
      <c r="G962" s="17"/>
      <c r="H962" s="17"/>
      <c r="I962" s="17"/>
      <c r="J962" s="17"/>
      <c r="K962" s="17"/>
      <c r="L962" s="17"/>
      <c r="M962" s="17"/>
      <c r="N962" s="17"/>
      <c r="O962" s="17"/>
      <c r="P962" s="17"/>
      <c r="Q962" s="17"/>
      <c r="R962" s="17"/>
      <c r="S962" s="17"/>
      <c r="T962" s="17"/>
      <c r="U962" s="17"/>
    </row>
    <row r="963">
      <c r="A963" s="17"/>
      <c r="B963" s="17"/>
      <c r="C963" s="17"/>
      <c r="D963" s="17"/>
      <c r="E963" s="17"/>
      <c r="F963" s="17"/>
      <c r="G963" s="17"/>
      <c r="H963" s="17"/>
      <c r="I963" s="17"/>
      <c r="J963" s="17"/>
      <c r="K963" s="17"/>
      <c r="L963" s="17"/>
      <c r="M963" s="17"/>
      <c r="N963" s="17"/>
      <c r="O963" s="17"/>
      <c r="P963" s="17"/>
      <c r="Q963" s="17"/>
      <c r="R963" s="17"/>
      <c r="S963" s="17"/>
      <c r="T963" s="17"/>
      <c r="U963" s="17"/>
    </row>
    <row r="964">
      <c r="A964" s="17"/>
      <c r="B964" s="17"/>
      <c r="C964" s="17"/>
      <c r="D964" s="17"/>
      <c r="E964" s="17"/>
      <c r="F964" s="17"/>
      <c r="G964" s="17"/>
      <c r="H964" s="17"/>
      <c r="I964" s="17"/>
      <c r="J964" s="17"/>
      <c r="K964" s="17"/>
      <c r="L964" s="17"/>
      <c r="M964" s="17"/>
      <c r="N964" s="17"/>
      <c r="O964" s="17"/>
      <c r="P964" s="17"/>
      <c r="Q964" s="17"/>
      <c r="R964" s="17"/>
      <c r="S964" s="17"/>
      <c r="T964" s="17"/>
      <c r="U964" s="17"/>
    </row>
    <row r="965">
      <c r="A965" s="17"/>
      <c r="B965" s="17"/>
      <c r="C965" s="17"/>
      <c r="D965" s="17"/>
      <c r="E965" s="17"/>
      <c r="F965" s="17"/>
      <c r="G965" s="17"/>
      <c r="H965" s="17"/>
      <c r="I965" s="17"/>
      <c r="J965" s="17"/>
      <c r="K965" s="17"/>
      <c r="L965" s="17"/>
      <c r="M965" s="17"/>
      <c r="N965" s="17"/>
      <c r="O965" s="17"/>
      <c r="P965" s="17"/>
      <c r="Q965" s="17"/>
      <c r="R965" s="17"/>
      <c r="S965" s="17"/>
      <c r="T965" s="17"/>
      <c r="U965" s="17"/>
    </row>
    <row r="966">
      <c r="A966" s="17"/>
      <c r="B966" s="17"/>
      <c r="C966" s="17"/>
      <c r="D966" s="17"/>
      <c r="E966" s="17"/>
      <c r="F966" s="17"/>
      <c r="G966" s="17"/>
      <c r="H966" s="17"/>
      <c r="I966" s="17"/>
      <c r="J966" s="17"/>
      <c r="K966" s="17"/>
      <c r="L966" s="17"/>
      <c r="M966" s="17"/>
      <c r="N966" s="17"/>
      <c r="O966" s="17"/>
      <c r="P966" s="17"/>
      <c r="Q966" s="17"/>
      <c r="R966" s="17"/>
      <c r="S966" s="17"/>
      <c r="T966" s="17"/>
      <c r="U966" s="17"/>
    </row>
    <row r="967">
      <c r="A967" s="17"/>
      <c r="B967" s="17"/>
      <c r="C967" s="17"/>
      <c r="D967" s="17"/>
      <c r="E967" s="17"/>
      <c r="F967" s="17"/>
      <c r="G967" s="17"/>
      <c r="H967" s="17"/>
      <c r="I967" s="17"/>
      <c r="J967" s="17"/>
      <c r="K967" s="17"/>
      <c r="L967" s="17"/>
      <c r="M967" s="17"/>
      <c r="N967" s="17"/>
      <c r="O967" s="17"/>
      <c r="P967" s="17"/>
      <c r="Q967" s="17"/>
      <c r="R967" s="17"/>
      <c r="S967" s="17"/>
      <c r="T967" s="17"/>
      <c r="U967" s="17"/>
    </row>
    <row r="968">
      <c r="A968" s="17"/>
      <c r="B968" s="17"/>
      <c r="C968" s="17"/>
      <c r="D968" s="17"/>
      <c r="E968" s="17"/>
      <c r="F968" s="17"/>
      <c r="G968" s="17"/>
      <c r="H968" s="17"/>
      <c r="I968" s="17"/>
      <c r="J968" s="17"/>
      <c r="K968" s="17"/>
      <c r="L968" s="17"/>
      <c r="M968" s="17"/>
      <c r="N968" s="17"/>
      <c r="O968" s="17"/>
      <c r="P968" s="17"/>
      <c r="Q968" s="17"/>
      <c r="R968" s="17"/>
      <c r="S968" s="17"/>
      <c r="T968" s="17"/>
      <c r="U968" s="17"/>
    </row>
    <row r="969">
      <c r="A969" s="17"/>
      <c r="B969" s="17"/>
      <c r="C969" s="17"/>
      <c r="D969" s="17"/>
      <c r="E969" s="17"/>
      <c r="F969" s="17"/>
      <c r="G969" s="17"/>
      <c r="H969" s="17"/>
      <c r="I969" s="17"/>
      <c r="J969" s="17"/>
      <c r="K969" s="17"/>
      <c r="L969" s="17"/>
      <c r="M969" s="17"/>
      <c r="N969" s="17"/>
      <c r="O969" s="17"/>
      <c r="P969" s="17"/>
      <c r="Q969" s="17"/>
      <c r="R969" s="17"/>
      <c r="S969" s="17"/>
      <c r="T969" s="17"/>
      <c r="U969" s="17"/>
    </row>
    <row r="970">
      <c r="A970" s="17"/>
      <c r="B970" s="17"/>
      <c r="C970" s="17"/>
      <c r="D970" s="17"/>
      <c r="E970" s="17"/>
      <c r="F970" s="17"/>
      <c r="G970" s="17"/>
      <c r="H970" s="17"/>
      <c r="I970" s="17"/>
      <c r="J970" s="17"/>
      <c r="K970" s="17"/>
      <c r="L970" s="17"/>
      <c r="M970" s="17"/>
      <c r="N970" s="17"/>
      <c r="O970" s="17"/>
      <c r="P970" s="17"/>
      <c r="Q970" s="17"/>
      <c r="R970" s="17"/>
      <c r="S970" s="17"/>
      <c r="T970" s="17"/>
      <c r="U970" s="17"/>
    </row>
    <row r="971">
      <c r="A971" s="17"/>
      <c r="B971" s="17"/>
      <c r="C971" s="17"/>
      <c r="D971" s="17"/>
      <c r="E971" s="17"/>
      <c r="F971" s="17"/>
      <c r="G971" s="17"/>
      <c r="H971" s="17"/>
      <c r="I971" s="17"/>
      <c r="J971" s="17"/>
      <c r="K971" s="17"/>
      <c r="L971" s="17"/>
      <c r="M971" s="17"/>
      <c r="N971" s="17"/>
      <c r="O971" s="17"/>
      <c r="P971" s="17"/>
      <c r="Q971" s="17"/>
      <c r="R971" s="17"/>
      <c r="S971" s="17"/>
      <c r="T971" s="17"/>
      <c r="U971" s="17"/>
    </row>
    <row r="972">
      <c r="A972" s="17"/>
      <c r="B972" s="17"/>
      <c r="C972" s="17"/>
      <c r="D972" s="17"/>
      <c r="E972" s="17"/>
      <c r="F972" s="17"/>
      <c r="G972" s="17"/>
      <c r="H972" s="17"/>
      <c r="I972" s="17"/>
      <c r="J972" s="17"/>
      <c r="K972" s="17"/>
      <c r="L972" s="17"/>
      <c r="M972" s="17"/>
      <c r="N972" s="17"/>
      <c r="O972" s="17"/>
      <c r="P972" s="17"/>
      <c r="Q972" s="17"/>
      <c r="R972" s="17"/>
      <c r="S972" s="17"/>
      <c r="T972" s="17"/>
      <c r="U972" s="17"/>
    </row>
    <row r="973">
      <c r="A973" s="17"/>
      <c r="B973" s="17"/>
      <c r="C973" s="17"/>
      <c r="D973" s="17"/>
      <c r="E973" s="17"/>
      <c r="F973" s="17"/>
      <c r="G973" s="17"/>
      <c r="H973" s="17"/>
      <c r="I973" s="17"/>
      <c r="J973" s="17"/>
      <c r="K973" s="17"/>
      <c r="L973" s="17"/>
      <c r="M973" s="17"/>
      <c r="N973" s="17"/>
      <c r="O973" s="17"/>
      <c r="P973" s="17"/>
      <c r="Q973" s="17"/>
      <c r="R973" s="17"/>
      <c r="S973" s="17"/>
      <c r="T973" s="17"/>
      <c r="U973" s="17"/>
    </row>
    <row r="974">
      <c r="A974" s="17"/>
      <c r="B974" s="17"/>
      <c r="C974" s="17"/>
      <c r="D974" s="17"/>
      <c r="E974" s="17"/>
      <c r="F974" s="17"/>
      <c r="G974" s="17"/>
      <c r="H974" s="17"/>
      <c r="I974" s="17"/>
      <c r="J974" s="17"/>
      <c r="K974" s="17"/>
      <c r="L974" s="17"/>
      <c r="M974" s="17"/>
      <c r="N974" s="17"/>
      <c r="O974" s="17"/>
      <c r="P974" s="17"/>
      <c r="Q974" s="17"/>
      <c r="R974" s="17"/>
      <c r="S974" s="17"/>
      <c r="T974" s="17"/>
      <c r="U974" s="17"/>
    </row>
    <row r="975">
      <c r="A975" s="17"/>
      <c r="B975" s="17"/>
      <c r="C975" s="17"/>
      <c r="D975" s="17"/>
      <c r="E975" s="17"/>
      <c r="F975" s="17"/>
      <c r="G975" s="17"/>
      <c r="H975" s="17"/>
      <c r="I975" s="17"/>
      <c r="J975" s="17"/>
      <c r="K975" s="17"/>
      <c r="L975" s="17"/>
      <c r="M975" s="17"/>
      <c r="N975" s="17"/>
      <c r="O975" s="17"/>
      <c r="P975" s="17"/>
      <c r="Q975" s="17"/>
      <c r="R975" s="17"/>
      <c r="S975" s="17"/>
      <c r="T975" s="17"/>
      <c r="U975" s="17"/>
    </row>
    <row r="976">
      <c r="A976" s="17"/>
      <c r="B976" s="17"/>
      <c r="C976" s="17"/>
      <c r="D976" s="17"/>
      <c r="E976" s="17"/>
      <c r="F976" s="17"/>
      <c r="G976" s="17"/>
      <c r="H976" s="17"/>
      <c r="I976" s="17"/>
      <c r="J976" s="17"/>
      <c r="K976" s="17"/>
      <c r="L976" s="17"/>
      <c r="M976" s="17"/>
      <c r="N976" s="17"/>
      <c r="O976" s="17"/>
      <c r="P976" s="17"/>
      <c r="Q976" s="17"/>
      <c r="R976" s="17"/>
      <c r="S976" s="17"/>
      <c r="T976" s="17"/>
      <c r="U976" s="17"/>
    </row>
    <row r="977">
      <c r="A977" s="17"/>
      <c r="B977" s="17"/>
      <c r="C977" s="17"/>
      <c r="D977" s="17"/>
      <c r="E977" s="17"/>
      <c r="F977" s="17"/>
      <c r="G977" s="17"/>
      <c r="H977" s="17"/>
      <c r="I977" s="17"/>
      <c r="J977" s="17"/>
      <c r="K977" s="17"/>
      <c r="L977" s="17"/>
      <c r="M977" s="17"/>
      <c r="N977" s="17"/>
      <c r="O977" s="17"/>
      <c r="P977" s="17"/>
      <c r="Q977" s="17"/>
      <c r="R977" s="17"/>
      <c r="S977" s="17"/>
      <c r="T977" s="17"/>
      <c r="U977" s="17"/>
    </row>
    <row r="978">
      <c r="A978" s="17"/>
      <c r="B978" s="17"/>
      <c r="C978" s="17"/>
      <c r="D978" s="17"/>
      <c r="E978" s="17"/>
      <c r="F978" s="17"/>
      <c r="G978" s="17"/>
      <c r="H978" s="17"/>
      <c r="I978" s="17"/>
      <c r="J978" s="17"/>
      <c r="K978" s="17"/>
      <c r="L978" s="17"/>
      <c r="M978" s="17"/>
      <c r="N978" s="17"/>
      <c r="O978" s="17"/>
      <c r="P978" s="17"/>
      <c r="Q978" s="17"/>
      <c r="R978" s="17"/>
      <c r="S978" s="17"/>
      <c r="T978" s="17"/>
      <c r="U978" s="17"/>
    </row>
    <row r="979">
      <c r="A979" s="17"/>
      <c r="B979" s="17"/>
      <c r="C979" s="17"/>
      <c r="D979" s="17"/>
      <c r="E979" s="17"/>
      <c r="F979" s="17"/>
      <c r="G979" s="17"/>
      <c r="H979" s="17"/>
      <c r="I979" s="17"/>
      <c r="J979" s="17"/>
      <c r="K979" s="17"/>
      <c r="L979" s="17"/>
      <c r="M979" s="17"/>
      <c r="N979" s="17"/>
      <c r="O979" s="17"/>
      <c r="P979" s="17"/>
      <c r="Q979" s="17"/>
      <c r="R979" s="17"/>
      <c r="S979" s="17"/>
      <c r="T979" s="17"/>
      <c r="U979" s="17"/>
    </row>
    <row r="980">
      <c r="A980" s="17"/>
      <c r="B980" s="17"/>
      <c r="C980" s="17"/>
      <c r="D980" s="17"/>
      <c r="E980" s="17"/>
      <c r="F980" s="17"/>
      <c r="G980" s="17"/>
      <c r="H980" s="17"/>
      <c r="I980" s="17"/>
      <c r="J980" s="17"/>
      <c r="K980" s="17"/>
      <c r="L980" s="17"/>
      <c r="M980" s="17"/>
      <c r="N980" s="17"/>
      <c r="O980" s="17"/>
      <c r="P980" s="17"/>
      <c r="Q980" s="17"/>
      <c r="R980" s="17"/>
      <c r="S980" s="17"/>
      <c r="T980" s="17"/>
      <c r="U980" s="17"/>
    </row>
    <row r="981">
      <c r="A981" s="17"/>
      <c r="B981" s="17"/>
      <c r="C981" s="17"/>
      <c r="D981" s="17"/>
      <c r="E981" s="17"/>
      <c r="F981" s="17"/>
      <c r="G981" s="17"/>
      <c r="H981" s="17"/>
      <c r="I981" s="17"/>
      <c r="J981" s="17"/>
      <c r="K981" s="17"/>
      <c r="L981" s="17"/>
      <c r="M981" s="17"/>
      <c r="N981" s="17"/>
      <c r="O981" s="17"/>
      <c r="P981" s="17"/>
      <c r="Q981" s="17"/>
      <c r="R981" s="17"/>
      <c r="S981" s="17"/>
      <c r="T981" s="17"/>
      <c r="U981" s="17"/>
    </row>
    <row r="982">
      <c r="A982" s="17"/>
      <c r="B982" s="17"/>
      <c r="C982" s="17"/>
      <c r="D982" s="17"/>
      <c r="E982" s="17"/>
      <c r="F982" s="17"/>
      <c r="G982" s="17"/>
      <c r="H982" s="17"/>
      <c r="I982" s="17"/>
      <c r="J982" s="17"/>
      <c r="K982" s="17"/>
      <c r="L982" s="17"/>
      <c r="M982" s="17"/>
      <c r="N982" s="17"/>
      <c r="O982" s="17"/>
      <c r="P982" s="17"/>
      <c r="Q982" s="17"/>
      <c r="R982" s="17"/>
      <c r="S982" s="17"/>
      <c r="T982" s="17"/>
      <c r="U982" s="17"/>
    </row>
    <row r="983">
      <c r="A983" s="17"/>
      <c r="B983" s="17"/>
      <c r="C983" s="17"/>
      <c r="D983" s="17"/>
      <c r="E983" s="17"/>
      <c r="F983" s="17"/>
      <c r="G983" s="17"/>
      <c r="H983" s="17"/>
      <c r="I983" s="17"/>
      <c r="J983" s="17"/>
      <c r="K983" s="17"/>
      <c r="L983" s="17"/>
      <c r="M983" s="17"/>
      <c r="N983" s="17"/>
      <c r="O983" s="17"/>
      <c r="P983" s="17"/>
      <c r="Q983" s="17"/>
      <c r="R983" s="17"/>
      <c r="S983" s="17"/>
      <c r="T983" s="17"/>
      <c r="U983" s="17"/>
    </row>
    <row r="984">
      <c r="A984" s="17"/>
      <c r="B984" s="17"/>
      <c r="C984" s="17"/>
      <c r="D984" s="17"/>
      <c r="E984" s="17"/>
      <c r="F984" s="17"/>
      <c r="G984" s="17"/>
      <c r="H984" s="17"/>
      <c r="I984" s="17"/>
      <c r="J984" s="17"/>
      <c r="K984" s="17"/>
      <c r="L984" s="17"/>
      <c r="M984" s="17"/>
      <c r="N984" s="17"/>
      <c r="O984" s="17"/>
      <c r="P984" s="17"/>
      <c r="Q984" s="17"/>
      <c r="R984" s="17"/>
      <c r="S984" s="17"/>
      <c r="T984" s="17"/>
      <c r="U984" s="17"/>
    </row>
    <row r="985">
      <c r="A985" s="17"/>
      <c r="B985" s="17"/>
      <c r="C985" s="17"/>
      <c r="D985" s="17"/>
      <c r="E985" s="17"/>
      <c r="F985" s="17"/>
      <c r="G985" s="17"/>
      <c r="H985" s="17"/>
      <c r="I985" s="17"/>
      <c r="J985" s="17"/>
      <c r="K985" s="17"/>
      <c r="L985" s="17"/>
      <c r="M985" s="17"/>
      <c r="N985" s="17"/>
      <c r="O985" s="17"/>
      <c r="P985" s="17"/>
      <c r="Q985" s="17"/>
      <c r="R985" s="17"/>
      <c r="S985" s="17"/>
      <c r="T985" s="17"/>
      <c r="U985" s="17"/>
    </row>
  </sheetData>
  <customSheetViews>
    <customSheetView guid="{672E6248-8FE7-45E8-9FF7-4289C71F371A}" filter="1" showAutoFilter="1">
      <autoFilter ref="$A$1:$U$985">
        <filterColumn colId="3">
          <filters>
            <filter val="Reference Learning Mobile App"/>
          </filters>
        </filterColumn>
        <filterColumn colId="17">
          <filters blank="1"/>
        </filterColumn>
      </autoFilter>
    </customSheetView>
    <customSheetView guid="{1A5B226A-C081-4088-930E-C42D7A28A4F1}" filter="1" showAutoFilter="1">
      <autoFilter ref="$A$1:$U$985">
        <filterColumn colId="3">
          <filters>
            <filter val="Reference Learning Desktop App"/>
          </filters>
        </filterColumn>
        <filterColumn colId="17">
          <filters blank="1"/>
        </filterColumn>
      </autoFilter>
    </customSheetView>
    <customSheetView guid="{13B1CD0E-22BF-4D5B-8FFD-6018405B628C}" filter="1" showAutoFilter="1">
      <autoFilter ref="$A$1:$U$285">
        <filterColumn colId="3">
          <filters blank="1">
            <filter val="Reference Learning Desktop App"/>
            <filter val="Reference Learning Web App"/>
          </filters>
        </filterColumn>
        <filterColumn colId="17">
          <filters blank="1"/>
        </filterColumn>
      </autoFilter>
    </customSheetView>
    <customSheetView guid="{765B0A27-960D-4C8D-94E2-1035F77422DE}" filter="1" showAutoFilter="1">
      <autoFilter ref="$A$1:$U$285">
        <filterColumn colId="13">
          <filters blank="1">
            <filter val="CustodianUserProfilePageValidation&#10;&#10;ValidateSubmitDetailsPageinProfilePage &#10;validateSubmitDetailsConsentForm"/>
            <filter val="verifyReportIssueButtonInThemes&#10;&#10;VerifyHelpPageAfterClickingOnReportOtherIssue"/>
            <filter val="validateBMSvaluesInGuestProfile&#10;==============&#10;verifyGuestUserAbleToEditLocationDetails"/>
          </filters>
        </filterColumn>
        <filterColumn colId="3">
          <filters blank="1">
            <filter val="Reference Learning Web App"/>
          </filters>
        </filterColumn>
        <filterColumn colId="17">
          <filters blank="1"/>
        </filterColumn>
      </autoFilter>
    </customSheetView>
    <customSheetView guid="{BF1A60A3-266E-49C5-992A-6E5B61B0C431}" filter="1" showAutoFilter="1">
      <autoFilter ref="$A$1:$U$985">
        <filterColumn colId="17">
          <filters>
            <filter val="Pass"/>
          </filters>
        </filterColumn>
      </autoFilter>
    </customSheetView>
    <customSheetView guid="{2451F669-8593-4D4D-9AB5-4773C1EB6A9D}" filter="1" showAutoFilter="1">
      <autoFilter ref="$A$1:$U$985">
        <filterColumn colId="3">
          <filters>
            <filter val="Reference Learning Web App"/>
          </filters>
        </filterColumn>
        <filterColumn colId="17">
          <filters blank="1"/>
        </filterColumn>
      </autoFilter>
    </customSheetView>
    <customSheetView guid="{6BDE1F70-F2DA-45AE-A1D2-BA059E32CE2D}" filter="1" showAutoFilter="1">
      <autoFilter ref="$A$1:$U$985">
        <filterColumn colId="3">
          <filters>
            <filter val="Reference Learning Web App"/>
          </filters>
        </filterColumn>
      </autoFilter>
    </customSheetView>
    <customSheetView guid="{E4C229AE-E1FF-4717-B95C-882C9AE147D4}" filter="1" showAutoFilter="1">
      <autoFilter ref="$A$1:$U$985">
        <filterColumn colId="3">
          <filters>
            <filter val="Reference Learning Mobile App"/>
          </filters>
        </filterColumn>
        <filterColumn colId="17">
          <filters blank="1">
            <filter val="NA"/>
          </filters>
        </filterColumn>
      </autoFilter>
    </customSheetView>
    <customSheetView guid="{832DCCDB-70E2-4AC1-96BE-BF5A193CF13A}" filter="1" showAutoFilter="1">
      <autoFilter ref="$A$1:$U$985">
        <filterColumn colId="3">
          <filters>
            <filter val="Reference Learning Mobile App"/>
          </filters>
        </filterColumn>
      </autoFilter>
    </customSheetView>
    <customSheetView guid="{C8EF618B-0D4B-4E2C-8D18-DB5A72120C6C}" filter="1" showAutoFilter="1">
      <autoFilter ref="$A$1:$U$985">
        <filterColumn colId="3">
          <filters>
            <filter val="Reference Learning Desktop App"/>
            <filter val="Reference Learning Web App"/>
          </filters>
        </filterColumn>
        <filterColumn colId="17">
          <filters blank="1"/>
        </filterColumn>
      </autoFilter>
    </customSheetView>
    <customSheetView guid="{3E5BD931-EA7A-44BE-8514-76ACEEB126A5}" filter="1" showAutoFilter="1">
      <autoFilter ref="$A$1:$U$985">
        <filterColumn colId="3">
          <filters>
            <filter val="Reference Learning Mobile App"/>
          </filters>
        </filterColumn>
      </autoFilter>
    </customSheetView>
    <customSheetView guid="{2F19E93E-B2C0-4AB2-8F1C-EB721562D28D}" filter="1" showAutoFilter="1">
      <autoFilter ref="$A$1:$U$985">
        <filterColumn colId="13">
          <filters blank="1">
            <filter val="CustodianUserProfilePageValidation&#10;&#10;ValidateSubmitDetailsPageinProfilePage &#10;validateSubmitDetailsConsentForm"/>
            <filter val="verifyReportIssueButtonInThemes&#10;&#10;VerifyHelpPageAfterClickingOnReportOtherIssue"/>
            <filter val="validateBMSvaluesInGuestProfile&#10;==============&#10;verifyGuestUserAbleToEditLocationDetails"/>
          </filters>
        </filterColumn>
      </autoFilter>
    </customSheetView>
    <customSheetView guid="{E06C5EAA-DAE0-4020-BF09-1393AB301213}" filter="1" showAutoFilter="1">
      <autoFilter ref="$A$1:$U$985">
        <filterColumn colId="3">
          <filters>
            <filter val="Reference Learning Desktop App"/>
          </filters>
        </filterColumn>
      </autoFilter>
    </customSheetView>
    <customSheetView guid="{F9A12190-D750-4158-A1E5-F38E6E90E4A2}" filter="1" showAutoFilter="1">
      <autoFilter ref="$A$1:$U$985">
        <filterColumn colId="3">
          <filters>
            <filter val="Reference Learning Desktop App"/>
            <filter val="Reference Learning Web App"/>
          </filters>
        </filterColumn>
        <filterColumn colId="17">
          <filters blank="1"/>
        </filterColumn>
      </autoFilter>
    </customSheetView>
    <customSheetView guid="{9236D606-6B4E-46C9-A52E-2DFF629BF5D8}" filter="1" showAutoFilter="1">
      <autoFilter ref="$A$1:$U$985">
        <filterColumn colId="3">
          <filters>
            <filter val="Reference Learning Mobile App"/>
          </filters>
        </filterColumn>
      </autoFilter>
    </customSheetView>
    <customSheetView guid="{7A84FBA6-27E8-4412-99CF-49ADC8AEBC27}" filter="1" showAutoFilter="1">
      <autoFilter ref="$A$1:$U$285">
        <filterColumn colId="13">
          <filters blank="1">
            <filter val="CustodianUserProfilePageValidation&#10;&#10;ValidateSubmitDetailsPageinProfilePage &#10;validateSubmitDetailsConsentForm"/>
            <filter val="verifyReportIssueButtonInThemes&#10;&#10;VerifyHelpPageAfterClickingOnReportOtherIssue"/>
            <filter val="validateBMSvaluesInGuestProfile&#10;==============&#10;verifyGuestUserAbleToEditLocationDetails"/>
          </filters>
        </filterColumn>
        <filterColumn colId="17">
          <filters blank="1"/>
        </filterColumn>
      </autoFilter>
    </customSheetView>
    <customSheetView guid="{F3606F98-A720-4C0C-867F-6272E1163452}" filter="1" showAutoFilter="1">
      <autoFilter ref="$A$1:$U$285">
        <filterColumn colId="15">
          <filters>
            <filter val="29/04/2024"/>
            <filter val="09/05/2024"/>
            <filter val="13/05/2024"/>
            <filter val="25/04/2024"/>
            <filter val="24/04/2024"/>
            <filter val="06/05/2024"/>
            <filter val="15/052024"/>
            <filter val="23/04/2024"/>
            <filter val="30/04/2024"/>
            <filter val="22/04/2024"/>
            <filter val="08/05/2024"/>
            <filter val="10/05/2024"/>
          </filters>
        </filterColumn>
        <filterColumn colId="17">
          <filters>
            <filter val="NA"/>
            <filter val="Pass"/>
          </filters>
        </filterColumn>
      </autoFilter>
    </customSheetView>
    <customSheetView guid="{9E811A48-C3E3-4F30-80ED-825CFE84A008}" filter="1" showAutoFilter="1">
      <autoFilter ref="$A$1:$U$985">
        <filterColumn colId="17">
          <filters blank="1">
            <filter val="Pass"/>
          </filters>
        </filterColumn>
      </autoFilter>
    </customSheetView>
    <customSheetView guid="{2E4A647F-8EF7-4AC1-A470-93FEF1189896}" filter="1" showAutoFilter="1">
      <autoFilter ref="$A$1:$U$985">
        <filterColumn colId="3">
          <filters>
            <filter val="Reference Learning Mobile App"/>
          </filters>
        </filterColumn>
        <filterColumn colId="17">
          <filters blank="1"/>
        </filterColumn>
      </autoFilter>
    </customSheetView>
    <customSheetView guid="{5F53A2FE-7BEB-4296-9244-CA9C804CCE8F}" filter="1" showAutoFilter="1">
      <autoFilter ref="$A$1:$U$985">
        <filterColumn colId="17">
          <filters blank="1"/>
        </filterColumn>
      </autoFilter>
    </customSheetView>
    <customSheetView guid="{ECE34591-EB9E-4FA2-BDF4-764CC0BDBC01}" filter="1" showAutoFilter="1">
      <autoFilter ref="$A$1:$U$985">
        <filterColumn colId="3">
          <filters>
            <filter val="Reference Learning Mobile App"/>
          </filters>
        </filterColumn>
        <filterColumn colId="17">
          <filters blank="1">
            <filter val="NA"/>
          </filters>
        </filterColumn>
      </autoFilter>
    </customSheetView>
    <customSheetView guid="{8B8A269F-BAF6-48B0-A17F-2AEAD9F8456E}" filter="1" showAutoFilter="1">
      <autoFilter ref="$A$1:$U$985">
        <filterColumn colId="17">
          <filters/>
        </filterColumn>
      </autoFilter>
    </customSheetView>
    <customSheetView guid="{71623A15-00CB-4385-B295-F9950A45FB02}" filter="1" showAutoFilter="1">
      <autoFilter ref="$A$1:$U$985">
        <filterColumn colId="3">
          <filters>
            <filter val="Reference Learning Mobile App"/>
          </filters>
        </filterColumn>
        <filterColumn colId="17">
          <filters blank="1">
            <filter val="NA"/>
          </filters>
        </filterColumn>
      </autoFilter>
    </customSheetView>
  </customSheetViews>
  <dataValidations>
    <dataValidation type="list" allowBlank="1" showErrorMessage="1" sqref="Q33 Q126 Q149:Q150 Q153 Q162 Q174 Q183 Q192 Q195:Q196">
      <formula1>"Manjula,Namrata,Naveen,Poornima,Priya,Raghavendira,Automation Execution1,Automation Execution2"</formula1>
    </dataValidation>
    <dataValidation type="list" allowBlank="1" showErrorMessage="1" sqref="T2:T276">
      <formula1>"Deprecated,Known Bug"</formula1>
    </dataValidation>
    <dataValidation type="list" allowBlank="1" showErrorMessage="1" sqref="H2:H272">
      <formula1>"CC,ETB,TPD,UO"</formula1>
    </dataValidation>
    <dataValidation type="list" allowBlank="1" showErrorMessage="1" sqref="F2:F276">
      <formula1>"P1,P2"</formula1>
    </dataValidation>
    <dataValidation type="list" allowBlank="1" showErrorMessage="1" sqref="R2:R276">
      <formula1>"Pass,Fail,NA,Blocked"</formula1>
    </dataValidation>
    <dataValidation type="list" allowBlank="1" showErrorMessage="1" sqref="P33 P126 P149:P150 P153 P162 P174 P183 P192 P195:P196">
      <formula1>"22/04/2022,23/04/2024,24/04/2024,25/04/2024,29/04/2024,30/04/2024,02/05/2024,03/05/2024,02/05/2024,03/05/2024,08/05/2024,09/05/2024,10/05/2024"</formula1>
    </dataValidation>
    <dataValidation type="list" allowBlank="1" showErrorMessage="1" sqref="G2:G276">
      <formula1>"Already Automated,Cannot be Automated,Pending feasibility,To be automated"</formula1>
    </dataValidation>
    <dataValidation type="list" allowBlank="1" showErrorMessage="1" sqref="Q2:Q32 Q34:Q125 Q127:Q148 Q151:Q152 Q154:Q161 Q163:Q173 Q175:Q182 Q184:Q191 Q193:Q194 Q197:Q276">
      <formula1>"Automation Execution 1,Automation Execution 2,Manjula,Namrata,Naveen,Poornima,Priya,Raghavendira"</formula1>
    </dataValidation>
    <dataValidation type="list" allowBlank="1" showErrorMessage="1" sqref="P110:P113 P115">
      <formula1>"22/04/2022,23/04/2024,24/04/2024,25/04/2024,29/04/2024,30/04/2024,02/05/2024,03/05/2024,06/05/2024"</formula1>
    </dataValidation>
    <dataValidation type="list" allowBlank="1" showErrorMessage="1" sqref="D2:D276">
      <formula1>"Reference Learning Desktop App,Reference Learning Mobile App,Reference Learning Web App"</formula1>
    </dataValidation>
    <dataValidation type="list" allowBlank="1" showErrorMessage="1" sqref="P99:P100 P187:P191">
      <formula1>"22/04/2022,23/04/2024,24/04/2024,25/04/2024,29/04/2024,30/04/2024,02/05/2024,03/05/2024,06/05/2024,07/05/2024,08/05/2024,09/05/2024,10/05/2024"</formula1>
    </dataValidation>
    <dataValidation type="list" allowBlank="1" showErrorMessage="1" sqref="P2:P32 P34:P98 P101:P109 P114 P116:P125 P127:P148 P151:P152 P154:P161 P163:P173 P175:P182 P184:P186 P193:P194 P197:P276">
      <formula1>"22/04/2024,23/04/2024,24/04/2024,25/04/2024,29/04/2024,30/04/2024,02/05/2024,03/05/2024,06/05/2024,09/05/2024,10/05/2024,13/05/2024,15/052024"</formula1>
    </dataValidation>
  </dataValidations>
  <hyperlinks>
    <hyperlink r:id="rId1" ref="B7"/>
    <hyperlink r:id="rId2" ref="B9"/>
    <hyperlink r:id="rId3" ref="B24"/>
    <hyperlink r:id="rId4" ref="B26"/>
    <hyperlink r:id="rId5" ref="B54"/>
    <hyperlink r:id="rId6" ref="B55"/>
    <hyperlink r:id="rId7" ref="B56"/>
    <hyperlink r:id="rId8" ref="B57"/>
    <hyperlink r:id="rId9" ref="B58"/>
    <hyperlink r:id="rId10" ref="B59"/>
    <hyperlink r:id="rId11" ref="B61"/>
    <hyperlink r:id="rId12" ref="B63"/>
    <hyperlink r:id="rId13" ref="B64"/>
    <hyperlink r:id="rId14" ref="B67"/>
    <hyperlink r:id="rId15" ref="B105"/>
    <hyperlink r:id="rId16" ref="C109"/>
    <hyperlink r:id="rId17" ref="C110"/>
    <hyperlink r:id="rId18" ref="B117"/>
    <hyperlink r:id="rId19" ref="B121"/>
    <hyperlink r:id="rId20" ref="B192"/>
    <hyperlink r:id="rId21" ref="B212"/>
    <hyperlink r:id="rId22" ref="B213"/>
    <hyperlink r:id="rId23" ref="B218"/>
    <hyperlink r:id="rId24" ref="B219"/>
    <hyperlink r:id="rId25" ref="B221"/>
    <hyperlink r:id="rId26" ref="B222"/>
    <hyperlink r:id="rId27" ref="B223"/>
    <hyperlink r:id="rId28" ref="B224"/>
    <hyperlink r:id="rId29" ref="B225"/>
    <hyperlink r:id="rId30" ref="B226"/>
    <hyperlink r:id="rId31" ref="B227"/>
    <hyperlink r:id="rId32" ref="B228"/>
    <hyperlink r:id="rId33" ref="B229"/>
    <hyperlink r:id="rId34" ref="B232"/>
    <hyperlink r:id="rId35" ref="B233"/>
    <hyperlink r:id="rId36" ref="B253"/>
    <hyperlink r:id="rId37" ref="B254"/>
    <hyperlink r:id="rId38" ref="B255"/>
    <hyperlink r:id="rId39" ref="B256"/>
    <hyperlink r:id="rId40" ref="B257"/>
    <hyperlink r:id="rId41" ref="B258"/>
    <hyperlink r:id="rId42" ref="B266"/>
    <hyperlink r:id="rId43" ref="B271"/>
    <hyperlink r:id="rId44" ref="B272"/>
    <hyperlink r:id="rId45" ref="B276"/>
  </hyperlinks>
  <drawing r:id="rId46"/>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9.25"/>
    <col customWidth="1" min="9" max="9" width="29.88"/>
    <col customWidth="1" min="10" max="10" width="23.75"/>
    <col customWidth="1" min="11" max="11" width="26.63"/>
    <col customWidth="1" min="12" max="12" width="28.25"/>
    <col customWidth="1" min="13" max="13" width="24.38"/>
    <col customWidth="1" min="14" max="14" width="13.5"/>
  </cols>
  <sheetData>
    <row r="1">
      <c r="A1" s="511" t="s">
        <v>2236</v>
      </c>
      <c r="B1" s="511" t="s">
        <v>2237</v>
      </c>
      <c r="C1" s="511" t="s">
        <v>2238</v>
      </c>
      <c r="D1" s="511" t="s">
        <v>2239</v>
      </c>
      <c r="E1" s="511" t="s">
        <v>2240</v>
      </c>
      <c r="F1" s="511" t="s">
        <v>2241</v>
      </c>
      <c r="G1" s="511" t="s">
        <v>451</v>
      </c>
      <c r="H1" s="511" t="s">
        <v>2243</v>
      </c>
      <c r="I1" s="511" t="s">
        <v>2244</v>
      </c>
      <c r="J1" s="511" t="s">
        <v>2245</v>
      </c>
      <c r="K1" s="511" t="s">
        <v>454</v>
      </c>
      <c r="L1" s="511" t="s">
        <v>2246</v>
      </c>
      <c r="M1" s="511" t="s">
        <v>2247</v>
      </c>
      <c r="N1" s="511" t="s">
        <v>456</v>
      </c>
      <c r="O1" s="511" t="s">
        <v>457</v>
      </c>
      <c r="P1" s="511" t="s">
        <v>458</v>
      </c>
      <c r="Q1" s="511" t="s">
        <v>78</v>
      </c>
      <c r="R1" s="511" t="s">
        <v>460</v>
      </c>
      <c r="S1" s="511" t="s">
        <v>462</v>
      </c>
    </row>
    <row r="2">
      <c r="A2" s="513" t="s">
        <v>1412</v>
      </c>
      <c r="B2" s="516" t="s">
        <v>6549</v>
      </c>
      <c r="C2" s="514"/>
      <c r="D2" s="513" t="s">
        <v>296</v>
      </c>
      <c r="E2" s="513" t="s">
        <v>6444</v>
      </c>
      <c r="F2" s="513" t="s">
        <v>12</v>
      </c>
      <c r="G2" s="514" t="s">
        <v>545</v>
      </c>
      <c r="H2" s="513" t="s">
        <v>11793</v>
      </c>
      <c r="I2" s="514" t="s">
        <v>11794</v>
      </c>
      <c r="J2" s="514" t="s">
        <v>11795</v>
      </c>
      <c r="K2" s="514" t="s">
        <v>11796</v>
      </c>
      <c r="L2" s="514" t="s">
        <v>11797</v>
      </c>
      <c r="M2" s="514"/>
      <c r="N2" s="514"/>
      <c r="O2" s="515" t="s">
        <v>504</v>
      </c>
      <c r="P2" s="515" t="s">
        <v>490</v>
      </c>
      <c r="Q2" s="515" t="s">
        <v>95</v>
      </c>
      <c r="R2" s="514"/>
      <c r="S2" s="514"/>
    </row>
    <row r="3">
      <c r="A3" s="513" t="s">
        <v>1418</v>
      </c>
      <c r="B3" s="516" t="s">
        <v>6549</v>
      </c>
      <c r="C3" s="514"/>
      <c r="D3" s="513" t="s">
        <v>296</v>
      </c>
      <c r="E3" s="513" t="s">
        <v>6444</v>
      </c>
      <c r="F3" s="513" t="s">
        <v>11</v>
      </c>
      <c r="G3" s="514" t="s">
        <v>545</v>
      </c>
      <c r="H3" s="513" t="s">
        <v>11793</v>
      </c>
      <c r="I3" s="514" t="s">
        <v>11798</v>
      </c>
      <c r="J3" s="514"/>
      <c r="K3" s="514" t="s">
        <v>11799</v>
      </c>
      <c r="L3" s="514" t="s">
        <v>11800</v>
      </c>
      <c r="M3" s="514"/>
      <c r="N3" s="514"/>
      <c r="O3" s="515" t="s">
        <v>504</v>
      </c>
      <c r="P3" s="515" t="s">
        <v>490</v>
      </c>
      <c r="Q3" s="515" t="s">
        <v>95</v>
      </c>
      <c r="R3" s="514"/>
      <c r="S3" s="514"/>
    </row>
    <row r="4">
      <c r="A4" s="513" t="s">
        <v>1424</v>
      </c>
      <c r="B4" s="516" t="s">
        <v>8931</v>
      </c>
      <c r="C4" s="513" t="s">
        <v>3353</v>
      </c>
      <c r="D4" s="513" t="s">
        <v>296</v>
      </c>
      <c r="E4" s="513" t="s">
        <v>11801</v>
      </c>
      <c r="F4" s="513" t="s">
        <v>11</v>
      </c>
      <c r="G4" s="514" t="s">
        <v>465</v>
      </c>
      <c r="H4" s="513" t="s">
        <v>11793</v>
      </c>
      <c r="I4" s="514" t="s">
        <v>11802</v>
      </c>
      <c r="J4" s="514"/>
      <c r="K4" s="514" t="s">
        <v>11803</v>
      </c>
      <c r="L4" s="514" t="s">
        <v>11804</v>
      </c>
      <c r="M4" s="514"/>
      <c r="N4" s="514" t="s">
        <v>11805</v>
      </c>
      <c r="O4" s="515" t="s">
        <v>504</v>
      </c>
      <c r="P4" s="515" t="s">
        <v>490</v>
      </c>
      <c r="Q4" s="515" t="s">
        <v>95</v>
      </c>
      <c r="R4" s="514"/>
      <c r="S4" s="514"/>
    </row>
    <row r="5">
      <c r="A5" s="513" t="s">
        <v>1429</v>
      </c>
      <c r="B5" s="516" t="s">
        <v>8931</v>
      </c>
      <c r="C5" s="513" t="s">
        <v>3353</v>
      </c>
      <c r="D5" s="513" t="s">
        <v>296</v>
      </c>
      <c r="E5" s="513" t="s">
        <v>11801</v>
      </c>
      <c r="F5" s="513" t="s">
        <v>11</v>
      </c>
      <c r="G5" s="514" t="s">
        <v>545</v>
      </c>
      <c r="H5" s="513" t="s">
        <v>11793</v>
      </c>
      <c r="I5" s="514" t="s">
        <v>958</v>
      </c>
      <c r="J5" s="514" t="s">
        <v>959</v>
      </c>
      <c r="K5" s="514" t="s">
        <v>960</v>
      </c>
      <c r="L5" s="514" t="s">
        <v>961</v>
      </c>
      <c r="M5" s="514"/>
      <c r="N5" s="514"/>
      <c r="O5" s="515" t="s">
        <v>504</v>
      </c>
      <c r="P5" s="515" t="s">
        <v>490</v>
      </c>
      <c r="Q5" s="515" t="s">
        <v>95</v>
      </c>
      <c r="R5" s="658"/>
      <c r="S5" s="514"/>
    </row>
    <row r="6">
      <c r="A6" s="513" t="s">
        <v>1435</v>
      </c>
      <c r="B6" s="516" t="s">
        <v>8931</v>
      </c>
      <c r="C6" s="513" t="s">
        <v>3353</v>
      </c>
      <c r="D6" s="513" t="s">
        <v>296</v>
      </c>
      <c r="E6" s="513" t="s">
        <v>11801</v>
      </c>
      <c r="F6" s="513" t="s">
        <v>11</v>
      </c>
      <c r="G6" s="514" t="s">
        <v>545</v>
      </c>
      <c r="H6" s="513" t="s">
        <v>11793</v>
      </c>
      <c r="I6" s="514" t="s">
        <v>968</v>
      </c>
      <c r="J6" s="514" t="s">
        <v>969</v>
      </c>
      <c r="K6" s="514" t="s">
        <v>970</v>
      </c>
      <c r="L6" s="514" t="s">
        <v>971</v>
      </c>
      <c r="M6" s="514"/>
      <c r="N6" s="514"/>
      <c r="O6" s="515" t="s">
        <v>504</v>
      </c>
      <c r="P6" s="515" t="s">
        <v>490</v>
      </c>
      <c r="Q6" s="515" t="s">
        <v>95</v>
      </c>
      <c r="R6" s="514"/>
      <c r="S6" s="514"/>
    </row>
    <row r="7">
      <c r="A7" s="513" t="s">
        <v>1440</v>
      </c>
      <c r="B7" s="513" t="s">
        <v>6641</v>
      </c>
      <c r="C7" s="513" t="s">
        <v>5474</v>
      </c>
      <c r="D7" s="513" t="s">
        <v>296</v>
      </c>
      <c r="E7" s="513" t="s">
        <v>6444</v>
      </c>
      <c r="F7" s="513" t="s">
        <v>11</v>
      </c>
      <c r="G7" s="514" t="s">
        <v>545</v>
      </c>
      <c r="H7" s="513" t="s">
        <v>11793</v>
      </c>
      <c r="I7" s="514" t="s">
        <v>11806</v>
      </c>
      <c r="J7" s="514" t="s">
        <v>11807</v>
      </c>
      <c r="K7" s="514" t="s">
        <v>11808</v>
      </c>
      <c r="L7" s="514" t="s">
        <v>11809</v>
      </c>
      <c r="M7" s="514"/>
      <c r="N7" s="514"/>
      <c r="O7" s="515" t="s">
        <v>504</v>
      </c>
      <c r="P7" s="515" t="s">
        <v>490</v>
      </c>
      <c r="Q7" s="515" t="s">
        <v>95</v>
      </c>
      <c r="R7" s="514"/>
      <c r="S7" s="514"/>
    </row>
    <row r="8">
      <c r="A8" s="513" t="s">
        <v>1446</v>
      </c>
      <c r="B8" s="516" t="s">
        <v>6549</v>
      </c>
      <c r="C8" s="514"/>
      <c r="D8" s="513" t="s">
        <v>296</v>
      </c>
      <c r="E8" s="513" t="s">
        <v>6444</v>
      </c>
      <c r="F8" s="513" t="s">
        <v>11</v>
      </c>
      <c r="G8" s="514" t="s">
        <v>545</v>
      </c>
      <c r="H8" s="513" t="s">
        <v>11793</v>
      </c>
      <c r="I8" s="514" t="s">
        <v>11810</v>
      </c>
      <c r="J8" s="514"/>
      <c r="K8" s="514" t="s">
        <v>11811</v>
      </c>
      <c r="L8" s="514" t="s">
        <v>11812</v>
      </c>
      <c r="M8" s="514"/>
      <c r="N8" s="514"/>
      <c r="O8" s="529">
        <v>45540.0</v>
      </c>
      <c r="P8" s="515" t="s">
        <v>490</v>
      </c>
      <c r="Q8" s="515" t="s">
        <v>95</v>
      </c>
      <c r="R8" s="514"/>
      <c r="S8" s="514"/>
    </row>
    <row r="9">
      <c r="A9" s="513" t="s">
        <v>1451</v>
      </c>
      <c r="B9" s="514"/>
      <c r="C9" s="514"/>
      <c r="D9" s="513" t="s">
        <v>296</v>
      </c>
      <c r="E9" s="513" t="s">
        <v>6444</v>
      </c>
      <c r="F9" s="513" t="s">
        <v>11</v>
      </c>
      <c r="G9" s="514" t="s">
        <v>545</v>
      </c>
      <c r="H9" s="513" t="s">
        <v>11793</v>
      </c>
      <c r="I9" s="514" t="s">
        <v>974</v>
      </c>
      <c r="J9" s="514" t="s">
        <v>975</v>
      </c>
      <c r="K9" s="514" t="s">
        <v>976</v>
      </c>
      <c r="L9" s="514" t="s">
        <v>977</v>
      </c>
      <c r="M9" s="514"/>
      <c r="N9" s="608"/>
      <c r="O9" s="515" t="s">
        <v>504</v>
      </c>
      <c r="P9" s="515" t="s">
        <v>490</v>
      </c>
      <c r="Q9" s="515" t="s">
        <v>95</v>
      </c>
      <c r="R9" s="514"/>
      <c r="S9" s="514"/>
    </row>
    <row r="10">
      <c r="A10" s="513" t="s">
        <v>1454</v>
      </c>
      <c r="B10" s="516" t="s">
        <v>6549</v>
      </c>
      <c r="C10" s="514"/>
      <c r="D10" s="513" t="s">
        <v>296</v>
      </c>
      <c r="E10" s="513" t="s">
        <v>6444</v>
      </c>
      <c r="F10" s="513" t="s">
        <v>11</v>
      </c>
      <c r="G10" s="514" t="s">
        <v>545</v>
      </c>
      <c r="H10" s="513" t="s">
        <v>11793</v>
      </c>
      <c r="I10" s="514" t="s">
        <v>11813</v>
      </c>
      <c r="J10" s="514" t="s">
        <v>11814</v>
      </c>
      <c r="K10" s="514" t="s">
        <v>11815</v>
      </c>
      <c r="L10" s="514" t="s">
        <v>11816</v>
      </c>
      <c r="M10" s="514"/>
      <c r="N10" s="514"/>
      <c r="O10" s="515" t="s">
        <v>504</v>
      </c>
      <c r="P10" s="515" t="s">
        <v>490</v>
      </c>
      <c r="Q10" s="515" t="s">
        <v>95</v>
      </c>
      <c r="R10" s="514"/>
      <c r="S10" s="514"/>
    </row>
    <row r="11">
      <c r="A11" s="513" t="s">
        <v>1459</v>
      </c>
      <c r="B11" s="514"/>
      <c r="C11" s="514"/>
      <c r="D11" s="513" t="s">
        <v>296</v>
      </c>
      <c r="E11" s="513" t="s">
        <v>6444</v>
      </c>
      <c r="F11" s="513" t="s">
        <v>11</v>
      </c>
      <c r="G11" s="514" t="s">
        <v>545</v>
      </c>
      <c r="H11" s="513" t="s">
        <v>11793</v>
      </c>
      <c r="I11" s="514" t="s">
        <v>979</v>
      </c>
      <c r="J11" s="514" t="s">
        <v>980</v>
      </c>
      <c r="K11" s="514" t="s">
        <v>981</v>
      </c>
      <c r="L11" s="514" t="s">
        <v>982</v>
      </c>
      <c r="M11" s="514"/>
      <c r="N11" s="608"/>
      <c r="O11" s="515" t="s">
        <v>504</v>
      </c>
      <c r="P11" s="515" t="s">
        <v>490</v>
      </c>
      <c r="Q11" s="515" t="s">
        <v>95</v>
      </c>
      <c r="R11" s="514"/>
      <c r="S11" s="514"/>
    </row>
    <row r="12">
      <c r="A12" s="513" t="s">
        <v>1464</v>
      </c>
      <c r="B12" s="513" t="s">
        <v>11817</v>
      </c>
      <c r="C12" s="513" t="s">
        <v>5058</v>
      </c>
      <c r="D12" s="513" t="s">
        <v>296</v>
      </c>
      <c r="E12" s="513" t="s">
        <v>5475</v>
      </c>
      <c r="F12" s="513" t="s">
        <v>11</v>
      </c>
      <c r="G12" s="514" t="s">
        <v>465</v>
      </c>
      <c r="H12" s="513" t="s">
        <v>11793</v>
      </c>
      <c r="I12" s="514" t="s">
        <v>11818</v>
      </c>
      <c r="J12" s="514" t="s">
        <v>11819</v>
      </c>
      <c r="K12" s="514" t="s">
        <v>11820</v>
      </c>
      <c r="L12" s="514" t="s">
        <v>11821</v>
      </c>
      <c r="M12" s="514"/>
      <c r="N12" s="514" t="s">
        <v>11822</v>
      </c>
      <c r="O12" s="515" t="s">
        <v>504</v>
      </c>
      <c r="P12" s="515" t="s">
        <v>490</v>
      </c>
      <c r="Q12" s="515" t="s">
        <v>95</v>
      </c>
      <c r="R12" s="525"/>
      <c r="S12" s="514"/>
    </row>
    <row r="13">
      <c r="A13" s="513" t="s">
        <v>1469</v>
      </c>
      <c r="B13" s="514"/>
      <c r="C13" s="514"/>
      <c r="D13" s="514" t="s">
        <v>303</v>
      </c>
      <c r="E13" s="514" t="s">
        <v>11823</v>
      </c>
      <c r="F13" s="514" t="s">
        <v>12</v>
      </c>
      <c r="G13" s="514" t="s">
        <v>545</v>
      </c>
      <c r="H13" s="514" t="s">
        <v>11793</v>
      </c>
      <c r="I13" s="514" t="s">
        <v>11824</v>
      </c>
      <c r="J13" s="514" t="s">
        <v>11825</v>
      </c>
      <c r="K13" s="514" t="s">
        <v>11826</v>
      </c>
      <c r="L13" s="514" t="s">
        <v>11827</v>
      </c>
      <c r="M13" s="514"/>
      <c r="N13" s="514"/>
      <c r="O13" s="515" t="s">
        <v>504</v>
      </c>
      <c r="P13" s="515" t="s">
        <v>490</v>
      </c>
      <c r="Q13" s="515" t="s">
        <v>95</v>
      </c>
      <c r="R13" s="514"/>
      <c r="S13" s="514"/>
    </row>
    <row r="14">
      <c r="A14" s="513" t="s">
        <v>1474</v>
      </c>
      <c r="B14" s="530" t="s">
        <v>8496</v>
      </c>
      <c r="C14" s="513" t="s">
        <v>5769</v>
      </c>
      <c r="D14" s="513" t="s">
        <v>296</v>
      </c>
      <c r="E14" s="513" t="s">
        <v>11828</v>
      </c>
      <c r="F14" s="513" t="s">
        <v>11</v>
      </c>
      <c r="G14" s="514" t="s">
        <v>545</v>
      </c>
      <c r="H14" s="513" t="s">
        <v>2267</v>
      </c>
      <c r="I14" s="514" t="s">
        <v>11829</v>
      </c>
      <c r="J14" s="514" t="s">
        <v>11830</v>
      </c>
      <c r="K14" s="514" t="s">
        <v>11831</v>
      </c>
      <c r="L14" s="514" t="s">
        <v>11832</v>
      </c>
      <c r="M14" s="515" t="s">
        <v>11833</v>
      </c>
      <c r="N14" s="514"/>
      <c r="O14" s="515" t="s">
        <v>1555</v>
      </c>
      <c r="P14" s="515" t="s">
        <v>490</v>
      </c>
      <c r="Q14" s="515" t="s">
        <v>95</v>
      </c>
      <c r="R14" s="514"/>
      <c r="S14" s="514"/>
    </row>
    <row r="15">
      <c r="A15" s="513" t="s">
        <v>1479</v>
      </c>
      <c r="B15" s="514"/>
      <c r="C15" s="514"/>
      <c r="D15" s="513" t="s">
        <v>296</v>
      </c>
      <c r="E15" s="513" t="s">
        <v>6980</v>
      </c>
      <c r="F15" s="513" t="s">
        <v>11</v>
      </c>
      <c r="G15" s="514" t="s">
        <v>465</v>
      </c>
      <c r="H15" s="513" t="s">
        <v>847</v>
      </c>
      <c r="I15" s="514" t="s">
        <v>7025</v>
      </c>
      <c r="J15" s="514" t="s">
        <v>7026</v>
      </c>
      <c r="K15" s="514" t="s">
        <v>7027</v>
      </c>
      <c r="L15" s="514" t="s">
        <v>7028</v>
      </c>
      <c r="M15" s="514"/>
      <c r="N15" s="514" t="s">
        <v>7029</v>
      </c>
      <c r="O15" s="529">
        <v>45540.0</v>
      </c>
      <c r="P15" s="515" t="s">
        <v>490</v>
      </c>
      <c r="Q15" s="515" t="s">
        <v>95</v>
      </c>
      <c r="R15" s="514"/>
      <c r="S15" s="514"/>
    </row>
    <row r="16">
      <c r="A16" s="513" t="s">
        <v>1485</v>
      </c>
      <c r="B16" s="514"/>
      <c r="C16" s="514"/>
      <c r="D16" s="514" t="s">
        <v>303</v>
      </c>
      <c r="E16" s="514" t="s">
        <v>8354</v>
      </c>
      <c r="F16" s="514" t="s">
        <v>12</v>
      </c>
      <c r="G16" s="514" t="s">
        <v>545</v>
      </c>
      <c r="H16" s="514" t="s">
        <v>7438</v>
      </c>
      <c r="I16" s="514" t="s">
        <v>11834</v>
      </c>
      <c r="J16" s="514" t="s">
        <v>11835</v>
      </c>
      <c r="K16" s="514" t="s">
        <v>11836</v>
      </c>
      <c r="L16" s="514" t="s">
        <v>11837</v>
      </c>
      <c r="M16" s="514"/>
      <c r="N16" s="514"/>
      <c r="O16" s="529">
        <v>45540.0</v>
      </c>
      <c r="P16" s="515" t="s">
        <v>490</v>
      </c>
      <c r="Q16" s="515" t="s">
        <v>95</v>
      </c>
      <c r="R16" s="514"/>
      <c r="S16" s="514"/>
    </row>
    <row r="17">
      <c r="A17" s="513" t="s">
        <v>1491</v>
      </c>
      <c r="B17" s="608" t="s">
        <v>11838</v>
      </c>
      <c r="C17" s="608" t="s">
        <v>11839</v>
      </c>
      <c r="D17" s="513" t="s">
        <v>296</v>
      </c>
      <c r="E17" s="514" t="s">
        <v>11840</v>
      </c>
      <c r="F17" s="514" t="s">
        <v>12</v>
      </c>
      <c r="G17" s="608"/>
      <c r="H17" s="514" t="s">
        <v>847</v>
      </c>
      <c r="I17" s="514" t="s">
        <v>11841</v>
      </c>
      <c r="J17" s="514" t="s">
        <v>11842</v>
      </c>
      <c r="K17" s="515" t="s">
        <v>11843</v>
      </c>
      <c r="L17" s="514" t="s">
        <v>11844</v>
      </c>
      <c r="M17" s="514"/>
      <c r="N17" s="514"/>
      <c r="O17" s="515" t="s">
        <v>1555</v>
      </c>
      <c r="P17" s="515" t="s">
        <v>280</v>
      </c>
      <c r="Q17" s="515" t="s">
        <v>95</v>
      </c>
      <c r="R17" s="608"/>
      <c r="S17" s="608"/>
    </row>
    <row r="18">
      <c r="A18" s="513" t="s">
        <v>1497</v>
      </c>
      <c r="B18" s="608" t="s">
        <v>11838</v>
      </c>
      <c r="C18" s="608" t="s">
        <v>11839</v>
      </c>
      <c r="D18" s="513" t="s">
        <v>296</v>
      </c>
      <c r="E18" s="514" t="s">
        <v>11840</v>
      </c>
      <c r="F18" s="514" t="s">
        <v>12</v>
      </c>
      <c r="G18" s="608"/>
      <c r="H18" s="514" t="s">
        <v>847</v>
      </c>
      <c r="I18" s="514" t="s">
        <v>11845</v>
      </c>
      <c r="J18" s="514" t="s">
        <v>11842</v>
      </c>
      <c r="K18" s="514" t="s">
        <v>11846</v>
      </c>
      <c r="L18" s="514" t="s">
        <v>11847</v>
      </c>
      <c r="M18" s="608"/>
      <c r="N18" s="514"/>
      <c r="O18" s="515" t="s">
        <v>1555</v>
      </c>
      <c r="P18" s="515" t="s">
        <v>280</v>
      </c>
      <c r="Q18" s="515" t="s">
        <v>95</v>
      </c>
      <c r="R18" s="608"/>
      <c r="S18" s="608"/>
    </row>
    <row r="19">
      <c r="A19" s="513" t="s">
        <v>1504</v>
      </c>
      <c r="B19" s="608" t="s">
        <v>11838</v>
      </c>
      <c r="C19" s="608" t="s">
        <v>11839</v>
      </c>
      <c r="D19" s="513" t="s">
        <v>296</v>
      </c>
      <c r="E19" s="514" t="s">
        <v>11840</v>
      </c>
      <c r="F19" s="514" t="s">
        <v>12</v>
      </c>
      <c r="G19" s="608"/>
      <c r="H19" s="514" t="s">
        <v>847</v>
      </c>
      <c r="I19" s="515" t="s">
        <v>11848</v>
      </c>
      <c r="J19" s="514" t="s">
        <v>11842</v>
      </c>
      <c r="K19" s="515" t="s">
        <v>11849</v>
      </c>
      <c r="L19" s="515" t="s">
        <v>11850</v>
      </c>
      <c r="M19" s="608"/>
      <c r="N19" s="514"/>
      <c r="O19" s="515" t="s">
        <v>1555</v>
      </c>
      <c r="P19" s="515" t="s">
        <v>280</v>
      </c>
      <c r="Q19" s="515" t="s">
        <v>95</v>
      </c>
      <c r="R19" s="608"/>
      <c r="S19" s="608"/>
    </row>
    <row r="20">
      <c r="A20" s="513" t="s">
        <v>1511</v>
      </c>
      <c r="B20" s="608" t="s">
        <v>11838</v>
      </c>
      <c r="C20" s="608" t="s">
        <v>11839</v>
      </c>
      <c r="D20" s="513" t="s">
        <v>296</v>
      </c>
      <c r="E20" s="514" t="s">
        <v>11840</v>
      </c>
      <c r="F20" s="514" t="s">
        <v>11</v>
      </c>
      <c r="G20" s="608"/>
      <c r="H20" s="514" t="s">
        <v>847</v>
      </c>
      <c r="I20" s="514" t="s">
        <v>11851</v>
      </c>
      <c r="J20" s="514" t="s">
        <v>11852</v>
      </c>
      <c r="K20" s="514" t="s">
        <v>11853</v>
      </c>
      <c r="L20" s="514" t="s">
        <v>11854</v>
      </c>
      <c r="M20" s="608"/>
      <c r="N20" s="514"/>
      <c r="O20" s="515" t="s">
        <v>1555</v>
      </c>
      <c r="P20" s="515" t="s">
        <v>280</v>
      </c>
      <c r="Q20" s="515" t="s">
        <v>95</v>
      </c>
      <c r="R20" s="608"/>
      <c r="S20" s="608"/>
    </row>
    <row r="21">
      <c r="A21" s="513" t="s">
        <v>1517</v>
      </c>
      <c r="B21" s="608" t="s">
        <v>11838</v>
      </c>
      <c r="C21" s="608" t="s">
        <v>11839</v>
      </c>
      <c r="D21" s="513" t="s">
        <v>296</v>
      </c>
      <c r="E21" s="514" t="s">
        <v>11840</v>
      </c>
      <c r="F21" s="514" t="s">
        <v>12</v>
      </c>
      <c r="G21" s="608"/>
      <c r="H21" s="514" t="s">
        <v>847</v>
      </c>
      <c r="I21" s="514" t="s">
        <v>11855</v>
      </c>
      <c r="J21" s="514" t="s">
        <v>11842</v>
      </c>
      <c r="K21" s="514" t="s">
        <v>11856</v>
      </c>
      <c r="L21" s="515" t="s">
        <v>11857</v>
      </c>
      <c r="M21" s="608"/>
      <c r="N21" s="514"/>
      <c r="O21" s="515" t="s">
        <v>1555</v>
      </c>
      <c r="P21" s="515" t="s">
        <v>280</v>
      </c>
      <c r="Q21" s="515" t="s">
        <v>95</v>
      </c>
      <c r="R21" s="608"/>
      <c r="S21" s="608"/>
    </row>
    <row r="22">
      <c r="A22" s="513" t="s">
        <v>1523</v>
      </c>
      <c r="B22" s="608" t="s">
        <v>11838</v>
      </c>
      <c r="C22" s="608" t="s">
        <v>11839</v>
      </c>
      <c r="D22" s="513" t="s">
        <v>296</v>
      </c>
      <c r="E22" s="514" t="s">
        <v>11840</v>
      </c>
      <c r="F22" s="514" t="s">
        <v>12</v>
      </c>
      <c r="G22" s="608"/>
      <c r="H22" s="514" t="s">
        <v>847</v>
      </c>
      <c r="I22" s="514" t="s">
        <v>11858</v>
      </c>
      <c r="J22" s="514" t="s">
        <v>11842</v>
      </c>
      <c r="K22" s="514" t="s">
        <v>11859</v>
      </c>
      <c r="L22" s="514" t="s">
        <v>11860</v>
      </c>
      <c r="M22" s="608"/>
      <c r="N22" s="514"/>
      <c r="O22" s="515" t="s">
        <v>1555</v>
      </c>
      <c r="P22" s="515" t="s">
        <v>280</v>
      </c>
      <c r="Q22" s="515" t="s">
        <v>95</v>
      </c>
      <c r="R22" s="608"/>
      <c r="S22" s="608"/>
    </row>
    <row r="23">
      <c r="A23" s="513" t="s">
        <v>1530</v>
      </c>
      <c r="B23" s="608" t="s">
        <v>11838</v>
      </c>
      <c r="C23" s="608" t="s">
        <v>11839</v>
      </c>
      <c r="D23" s="513" t="s">
        <v>296</v>
      </c>
      <c r="E23" s="514" t="s">
        <v>11840</v>
      </c>
      <c r="F23" s="514" t="s">
        <v>11</v>
      </c>
      <c r="G23" s="608"/>
      <c r="H23" s="514" t="s">
        <v>847</v>
      </c>
      <c r="I23" s="514" t="s">
        <v>11861</v>
      </c>
      <c r="J23" s="514" t="s">
        <v>11842</v>
      </c>
      <c r="K23" s="514" t="s">
        <v>11862</v>
      </c>
      <c r="L23" s="514" t="s">
        <v>11863</v>
      </c>
      <c r="M23" s="608"/>
      <c r="N23" s="514"/>
      <c r="O23" s="515" t="s">
        <v>1555</v>
      </c>
      <c r="P23" s="515" t="s">
        <v>280</v>
      </c>
      <c r="Q23" s="515" t="s">
        <v>95</v>
      </c>
      <c r="R23" s="608"/>
      <c r="S23" s="608"/>
    </row>
    <row r="24">
      <c r="A24" s="513" t="s">
        <v>1536</v>
      </c>
      <c r="B24" s="608" t="s">
        <v>11838</v>
      </c>
      <c r="C24" s="608" t="s">
        <v>11839</v>
      </c>
      <c r="D24" s="513" t="s">
        <v>296</v>
      </c>
      <c r="E24" s="514" t="s">
        <v>11840</v>
      </c>
      <c r="F24" s="514" t="s">
        <v>11</v>
      </c>
      <c r="G24" s="608"/>
      <c r="H24" s="514" t="s">
        <v>847</v>
      </c>
      <c r="I24" s="514" t="s">
        <v>11864</v>
      </c>
      <c r="J24" s="514" t="s">
        <v>11842</v>
      </c>
      <c r="K24" s="514" t="s">
        <v>11865</v>
      </c>
      <c r="L24" s="514" t="s">
        <v>11866</v>
      </c>
      <c r="M24" s="608"/>
      <c r="N24" s="514"/>
      <c r="O24" s="515" t="s">
        <v>1555</v>
      </c>
      <c r="P24" s="515" t="s">
        <v>280</v>
      </c>
      <c r="Q24" s="515" t="s">
        <v>620</v>
      </c>
      <c r="R24" s="608"/>
      <c r="S24" s="608"/>
    </row>
    <row r="25">
      <c r="A25" s="513" t="s">
        <v>1542</v>
      </c>
      <c r="B25" s="608" t="s">
        <v>11838</v>
      </c>
      <c r="C25" s="608" t="s">
        <v>11839</v>
      </c>
      <c r="D25" s="513" t="s">
        <v>296</v>
      </c>
      <c r="E25" s="514" t="s">
        <v>11840</v>
      </c>
      <c r="F25" s="514" t="s">
        <v>11</v>
      </c>
      <c r="G25" s="608"/>
      <c r="H25" s="514" t="s">
        <v>847</v>
      </c>
      <c r="I25" s="514" t="s">
        <v>11867</v>
      </c>
      <c r="J25" s="515" t="s">
        <v>11868</v>
      </c>
      <c r="K25" s="514" t="s">
        <v>11869</v>
      </c>
      <c r="L25" s="514" t="s">
        <v>11870</v>
      </c>
      <c r="M25" s="608"/>
      <c r="N25" s="514"/>
      <c r="O25" s="515" t="s">
        <v>1555</v>
      </c>
      <c r="P25" s="515" t="s">
        <v>280</v>
      </c>
      <c r="Q25" s="515" t="s">
        <v>95</v>
      </c>
      <c r="R25" s="608"/>
      <c r="S25" s="608"/>
    </row>
    <row r="26">
      <c r="A26" s="513" t="s">
        <v>1549</v>
      </c>
      <c r="B26" s="608" t="s">
        <v>11838</v>
      </c>
      <c r="C26" s="608" t="s">
        <v>11839</v>
      </c>
      <c r="D26" s="513" t="s">
        <v>296</v>
      </c>
      <c r="E26" s="514" t="s">
        <v>11840</v>
      </c>
      <c r="F26" s="514" t="s">
        <v>11</v>
      </c>
      <c r="G26" s="608"/>
      <c r="H26" s="514"/>
      <c r="I26" s="514" t="s">
        <v>11871</v>
      </c>
      <c r="J26" s="514" t="s">
        <v>11842</v>
      </c>
      <c r="K26" s="514" t="s">
        <v>11872</v>
      </c>
      <c r="L26" s="514" t="s">
        <v>11873</v>
      </c>
      <c r="M26" s="608"/>
      <c r="N26" s="514"/>
      <c r="O26" s="515" t="s">
        <v>1555</v>
      </c>
      <c r="P26" s="515" t="s">
        <v>280</v>
      </c>
      <c r="Q26" s="515" t="s">
        <v>95</v>
      </c>
      <c r="R26" s="608"/>
      <c r="S26" s="608"/>
    </row>
    <row r="27">
      <c r="A27" s="513" t="s">
        <v>1557</v>
      </c>
      <c r="B27" s="608" t="s">
        <v>11838</v>
      </c>
      <c r="C27" s="608" t="s">
        <v>11839</v>
      </c>
      <c r="D27" s="513" t="s">
        <v>296</v>
      </c>
      <c r="E27" s="514" t="s">
        <v>11840</v>
      </c>
      <c r="F27" s="514" t="s">
        <v>12</v>
      </c>
      <c r="G27" s="608"/>
      <c r="H27" s="514" t="s">
        <v>847</v>
      </c>
      <c r="I27" s="514" t="s">
        <v>11874</v>
      </c>
      <c r="J27" s="514" t="s">
        <v>11875</v>
      </c>
      <c r="K27" s="659" t="s">
        <v>11876</v>
      </c>
      <c r="L27" s="514" t="s">
        <v>11877</v>
      </c>
      <c r="M27" s="514"/>
      <c r="N27" s="514"/>
      <c r="O27" s="515" t="s">
        <v>1555</v>
      </c>
      <c r="P27" s="515" t="s">
        <v>280</v>
      </c>
      <c r="Q27" s="515" t="s">
        <v>95</v>
      </c>
      <c r="R27" s="608"/>
      <c r="S27" s="608"/>
    </row>
    <row r="28">
      <c r="A28" s="513" t="s">
        <v>1562</v>
      </c>
      <c r="B28" s="608" t="s">
        <v>11838</v>
      </c>
      <c r="C28" s="608" t="s">
        <v>11839</v>
      </c>
      <c r="D28" s="513" t="s">
        <v>296</v>
      </c>
      <c r="E28" s="514" t="s">
        <v>11840</v>
      </c>
      <c r="F28" s="514" t="s">
        <v>11</v>
      </c>
      <c r="G28" s="608"/>
      <c r="H28" s="514" t="s">
        <v>847</v>
      </c>
      <c r="I28" s="514" t="s">
        <v>11878</v>
      </c>
      <c r="J28" s="514" t="s">
        <v>11879</v>
      </c>
      <c r="K28" s="659" t="s">
        <v>11880</v>
      </c>
      <c r="L28" s="514" t="s">
        <v>11881</v>
      </c>
      <c r="M28" s="514"/>
      <c r="N28" s="514"/>
      <c r="O28" s="515" t="s">
        <v>1555</v>
      </c>
      <c r="P28" s="515" t="s">
        <v>280</v>
      </c>
      <c r="Q28" s="515" t="s">
        <v>95</v>
      </c>
      <c r="R28" s="608"/>
      <c r="S28" s="608"/>
    </row>
    <row r="29">
      <c r="A29" s="513" t="s">
        <v>1568</v>
      </c>
      <c r="B29" s="608" t="s">
        <v>11838</v>
      </c>
      <c r="C29" s="608" t="s">
        <v>11839</v>
      </c>
      <c r="D29" s="513" t="s">
        <v>296</v>
      </c>
      <c r="E29" s="514" t="s">
        <v>11840</v>
      </c>
      <c r="F29" s="514" t="s">
        <v>11</v>
      </c>
      <c r="G29" s="608"/>
      <c r="H29" s="514" t="s">
        <v>847</v>
      </c>
      <c r="I29" s="514" t="s">
        <v>11882</v>
      </c>
      <c r="J29" s="514" t="s">
        <v>11883</v>
      </c>
      <c r="K29" s="659" t="s">
        <v>11884</v>
      </c>
      <c r="L29" s="514" t="s">
        <v>11885</v>
      </c>
      <c r="M29" s="608"/>
      <c r="N29" s="514"/>
      <c r="O29" s="515" t="s">
        <v>1555</v>
      </c>
      <c r="P29" s="515" t="s">
        <v>280</v>
      </c>
      <c r="Q29" s="515" t="s">
        <v>620</v>
      </c>
      <c r="R29" s="608"/>
      <c r="S29" s="608"/>
    </row>
    <row r="30">
      <c r="A30" s="513" t="s">
        <v>1574</v>
      </c>
      <c r="B30" s="608" t="s">
        <v>11838</v>
      </c>
      <c r="C30" s="608" t="s">
        <v>11839</v>
      </c>
      <c r="D30" s="513" t="s">
        <v>296</v>
      </c>
      <c r="E30" s="514" t="s">
        <v>11840</v>
      </c>
      <c r="F30" s="514" t="s">
        <v>11</v>
      </c>
      <c r="G30" s="608"/>
      <c r="H30" s="514" t="s">
        <v>847</v>
      </c>
      <c r="I30" s="514" t="s">
        <v>11886</v>
      </c>
      <c r="J30" s="514" t="s">
        <v>11887</v>
      </c>
      <c r="K30" s="660" t="s">
        <v>11888</v>
      </c>
      <c r="L30" s="514" t="s">
        <v>11889</v>
      </c>
      <c r="M30" s="608"/>
      <c r="N30" s="514"/>
      <c r="O30" s="515" t="s">
        <v>1555</v>
      </c>
      <c r="P30" s="515" t="s">
        <v>280</v>
      </c>
      <c r="Q30" s="515" t="s">
        <v>620</v>
      </c>
      <c r="R30" s="608"/>
      <c r="S30" s="608"/>
    </row>
    <row r="31">
      <c r="A31" s="661"/>
      <c r="B31" s="661"/>
      <c r="C31" s="661"/>
      <c r="D31" s="661"/>
      <c r="E31" s="661"/>
      <c r="F31" s="661"/>
      <c r="G31" s="661"/>
      <c r="H31" s="661"/>
      <c r="I31" s="661"/>
      <c r="J31" s="661"/>
      <c r="K31" s="661"/>
      <c r="L31" s="661"/>
      <c r="M31" s="661"/>
      <c r="N31" s="661"/>
      <c r="O31" s="661"/>
      <c r="P31" s="661"/>
      <c r="Q31" s="661"/>
      <c r="R31" s="661"/>
      <c r="S31" s="661"/>
    </row>
    <row r="32">
      <c r="A32" s="661"/>
      <c r="B32" s="661"/>
      <c r="C32" s="661"/>
      <c r="D32" s="661"/>
      <c r="E32" s="661"/>
      <c r="F32" s="661"/>
      <c r="G32" s="661"/>
      <c r="H32" s="661"/>
      <c r="I32" s="661"/>
      <c r="J32" s="661"/>
      <c r="K32" s="661"/>
      <c r="L32" s="661"/>
      <c r="M32" s="661"/>
      <c r="N32" s="661"/>
      <c r="O32" s="661"/>
      <c r="P32" s="661"/>
      <c r="Q32" s="661"/>
      <c r="R32" s="661"/>
      <c r="S32" s="661"/>
    </row>
    <row r="33">
      <c r="A33" s="661"/>
      <c r="B33" s="661"/>
      <c r="C33" s="661"/>
      <c r="D33" s="661"/>
      <c r="E33" s="661"/>
      <c r="F33" s="661"/>
      <c r="G33" s="661"/>
      <c r="H33" s="661"/>
      <c r="I33" s="661"/>
      <c r="J33" s="661"/>
      <c r="K33" s="661"/>
      <c r="L33" s="661"/>
      <c r="M33" s="661"/>
      <c r="N33" s="661"/>
      <c r="O33" s="661"/>
      <c r="P33" s="661"/>
      <c r="Q33" s="661"/>
      <c r="R33" s="661"/>
      <c r="S33" s="661"/>
    </row>
    <row r="34">
      <c r="A34" s="661"/>
      <c r="B34" s="661"/>
      <c r="C34" s="661"/>
      <c r="D34" s="661"/>
      <c r="E34" s="661"/>
      <c r="F34" s="661"/>
      <c r="G34" s="661"/>
      <c r="H34" s="661"/>
      <c r="I34" s="661"/>
      <c r="J34" s="661"/>
      <c r="K34" s="661"/>
      <c r="L34" s="661"/>
      <c r="M34" s="661"/>
      <c r="N34" s="661"/>
      <c r="O34" s="661"/>
      <c r="P34" s="661"/>
      <c r="Q34" s="661"/>
      <c r="R34" s="661"/>
      <c r="S34" s="661"/>
    </row>
    <row r="35">
      <c r="A35" s="661"/>
      <c r="B35" s="661"/>
      <c r="C35" s="661"/>
      <c r="D35" s="661"/>
      <c r="E35" s="661"/>
      <c r="F35" s="661"/>
      <c r="G35" s="661"/>
      <c r="H35" s="661"/>
      <c r="I35" s="661"/>
      <c r="J35" s="661"/>
      <c r="K35" s="661"/>
      <c r="L35" s="661"/>
      <c r="M35" s="661"/>
      <c r="N35" s="661"/>
      <c r="O35" s="661"/>
      <c r="P35" s="661"/>
      <c r="Q35" s="661"/>
      <c r="R35" s="661"/>
      <c r="S35" s="661"/>
    </row>
    <row r="36">
      <c r="A36" s="661"/>
      <c r="B36" s="661"/>
      <c r="C36" s="661"/>
      <c r="D36" s="661"/>
      <c r="E36" s="661"/>
      <c r="F36" s="661"/>
      <c r="G36" s="661"/>
      <c r="H36" s="661"/>
      <c r="I36" s="661"/>
      <c r="J36" s="661"/>
      <c r="K36" s="661"/>
      <c r="L36" s="661"/>
      <c r="M36" s="661"/>
      <c r="N36" s="661"/>
      <c r="O36" s="661"/>
      <c r="P36" s="661"/>
      <c r="Q36" s="661"/>
      <c r="R36" s="661"/>
      <c r="S36" s="661"/>
    </row>
    <row r="37">
      <c r="A37" s="661"/>
      <c r="B37" s="661"/>
      <c r="C37" s="661"/>
      <c r="D37" s="661"/>
      <c r="E37" s="661"/>
      <c r="F37" s="661"/>
      <c r="G37" s="661"/>
      <c r="H37" s="661"/>
      <c r="I37" s="661"/>
      <c r="J37" s="661"/>
      <c r="K37" s="661"/>
      <c r="L37" s="661"/>
      <c r="M37" s="661"/>
      <c r="N37" s="661"/>
      <c r="O37" s="661"/>
      <c r="P37" s="661"/>
      <c r="Q37" s="661"/>
      <c r="R37" s="661"/>
      <c r="S37" s="661"/>
    </row>
    <row r="38">
      <c r="A38" s="661"/>
      <c r="B38" s="661"/>
      <c r="C38" s="661"/>
      <c r="D38" s="661"/>
      <c r="E38" s="661"/>
      <c r="F38" s="661"/>
      <c r="G38" s="661"/>
      <c r="H38" s="661"/>
      <c r="I38" s="661"/>
      <c r="J38" s="661"/>
      <c r="K38" s="661"/>
      <c r="L38" s="661"/>
      <c r="M38" s="661"/>
      <c r="N38" s="661"/>
      <c r="O38" s="661"/>
      <c r="P38" s="661"/>
      <c r="Q38" s="661"/>
      <c r="R38" s="661"/>
      <c r="S38" s="661"/>
    </row>
    <row r="39">
      <c r="A39" s="661"/>
      <c r="B39" s="661"/>
      <c r="C39" s="661"/>
      <c r="D39" s="661"/>
      <c r="E39" s="661"/>
      <c r="F39" s="661"/>
      <c r="G39" s="661"/>
      <c r="H39" s="661"/>
      <c r="I39" s="661"/>
      <c r="J39" s="661"/>
      <c r="K39" s="661"/>
      <c r="L39" s="661"/>
      <c r="M39" s="661"/>
      <c r="N39" s="661"/>
      <c r="O39" s="661"/>
      <c r="P39" s="661"/>
      <c r="Q39" s="661"/>
      <c r="R39" s="661"/>
      <c r="S39" s="661"/>
    </row>
    <row r="40">
      <c r="A40" s="661"/>
      <c r="B40" s="661"/>
      <c r="C40" s="661"/>
      <c r="D40" s="661"/>
      <c r="E40" s="661"/>
      <c r="F40" s="661"/>
      <c r="G40" s="661"/>
      <c r="H40" s="661"/>
      <c r="I40" s="661"/>
      <c r="J40" s="661"/>
      <c r="K40" s="661"/>
      <c r="L40" s="661"/>
      <c r="M40" s="661"/>
      <c r="N40" s="661"/>
      <c r="O40" s="661"/>
      <c r="P40" s="661"/>
      <c r="Q40" s="661"/>
      <c r="R40" s="661"/>
      <c r="S40" s="661"/>
    </row>
    <row r="41">
      <c r="A41" s="661"/>
      <c r="B41" s="661"/>
      <c r="C41" s="661"/>
      <c r="D41" s="661"/>
      <c r="E41" s="661"/>
      <c r="F41" s="661"/>
      <c r="G41" s="661"/>
      <c r="H41" s="661"/>
      <c r="I41" s="661"/>
      <c r="J41" s="661"/>
      <c r="K41" s="661"/>
      <c r="L41" s="661"/>
      <c r="M41" s="661"/>
      <c r="N41" s="661"/>
      <c r="O41" s="661"/>
      <c r="P41" s="661"/>
      <c r="Q41" s="661"/>
      <c r="R41" s="661"/>
      <c r="S41" s="661"/>
    </row>
    <row r="42">
      <c r="A42" s="661"/>
      <c r="B42" s="661"/>
      <c r="C42" s="661"/>
      <c r="D42" s="661"/>
      <c r="E42" s="661"/>
      <c r="F42" s="661"/>
      <c r="G42" s="661"/>
      <c r="H42" s="661"/>
      <c r="I42" s="661"/>
      <c r="J42" s="661"/>
      <c r="K42" s="661"/>
      <c r="L42" s="661"/>
      <c r="M42" s="661"/>
      <c r="N42" s="661"/>
      <c r="O42" s="661"/>
      <c r="P42" s="661"/>
      <c r="Q42" s="661"/>
      <c r="R42" s="661"/>
      <c r="S42" s="661"/>
    </row>
    <row r="43">
      <c r="A43" s="661"/>
      <c r="B43" s="661"/>
      <c r="C43" s="661"/>
      <c r="D43" s="661"/>
      <c r="E43" s="661"/>
      <c r="F43" s="661"/>
      <c r="G43" s="661"/>
      <c r="H43" s="661"/>
      <c r="I43" s="661"/>
      <c r="J43" s="661"/>
      <c r="K43" s="661"/>
      <c r="L43" s="661"/>
      <c r="M43" s="661"/>
      <c r="N43" s="661"/>
      <c r="O43" s="661"/>
      <c r="P43" s="661"/>
      <c r="Q43" s="661"/>
      <c r="R43" s="661"/>
      <c r="S43" s="661"/>
    </row>
    <row r="44">
      <c r="A44" s="661"/>
      <c r="B44" s="661"/>
      <c r="C44" s="661"/>
      <c r="D44" s="661"/>
      <c r="E44" s="661"/>
      <c r="F44" s="661"/>
      <c r="G44" s="661"/>
      <c r="H44" s="661"/>
      <c r="I44" s="661"/>
      <c r="J44" s="661"/>
      <c r="K44" s="661"/>
      <c r="L44" s="661"/>
      <c r="M44" s="661"/>
      <c r="N44" s="661"/>
      <c r="O44" s="661"/>
      <c r="P44" s="661"/>
      <c r="Q44" s="661"/>
      <c r="R44" s="661"/>
      <c r="S44" s="661"/>
    </row>
    <row r="45">
      <c r="A45" s="661"/>
      <c r="B45" s="661"/>
      <c r="C45" s="661"/>
      <c r="D45" s="661"/>
      <c r="E45" s="661"/>
      <c r="F45" s="661"/>
      <c r="G45" s="661"/>
      <c r="H45" s="661"/>
      <c r="I45" s="661"/>
      <c r="J45" s="661"/>
      <c r="K45" s="661"/>
      <c r="L45" s="661"/>
      <c r="M45" s="661"/>
      <c r="N45" s="661"/>
      <c r="O45" s="661"/>
      <c r="P45" s="661"/>
      <c r="Q45" s="661"/>
      <c r="R45" s="661"/>
      <c r="S45" s="661"/>
    </row>
    <row r="46">
      <c r="A46" s="661"/>
      <c r="B46" s="661"/>
      <c r="C46" s="661"/>
      <c r="D46" s="661"/>
      <c r="E46" s="661"/>
      <c r="F46" s="661"/>
      <c r="G46" s="661"/>
      <c r="H46" s="661"/>
      <c r="I46" s="661"/>
      <c r="J46" s="661"/>
      <c r="K46" s="661"/>
      <c r="L46" s="661"/>
      <c r="M46" s="661"/>
      <c r="N46" s="661"/>
      <c r="O46" s="661"/>
      <c r="P46" s="661"/>
      <c r="Q46" s="661"/>
      <c r="R46" s="661"/>
      <c r="S46" s="661"/>
    </row>
    <row r="47">
      <c r="A47" s="661"/>
      <c r="B47" s="661"/>
      <c r="C47" s="661"/>
      <c r="D47" s="661"/>
      <c r="E47" s="661"/>
      <c r="F47" s="661"/>
      <c r="G47" s="661"/>
      <c r="H47" s="661"/>
      <c r="I47" s="661"/>
      <c r="J47" s="661"/>
      <c r="K47" s="661"/>
      <c r="L47" s="661"/>
      <c r="M47" s="661"/>
      <c r="N47" s="661"/>
      <c r="O47" s="661"/>
      <c r="P47" s="661"/>
      <c r="Q47" s="661"/>
      <c r="R47" s="661"/>
      <c r="S47" s="661"/>
    </row>
    <row r="48">
      <c r="A48" s="661"/>
      <c r="B48" s="661"/>
      <c r="C48" s="661"/>
      <c r="D48" s="661"/>
      <c r="E48" s="661"/>
      <c r="F48" s="661"/>
      <c r="G48" s="661"/>
      <c r="H48" s="661"/>
      <c r="I48" s="661"/>
      <c r="J48" s="661"/>
      <c r="K48" s="661"/>
      <c r="L48" s="661"/>
      <c r="M48" s="661"/>
      <c r="N48" s="661"/>
      <c r="O48" s="661"/>
      <c r="P48" s="661"/>
      <c r="Q48" s="661"/>
      <c r="R48" s="661"/>
      <c r="S48" s="661"/>
    </row>
    <row r="49">
      <c r="A49" s="661"/>
      <c r="B49" s="661"/>
      <c r="C49" s="661"/>
      <c r="D49" s="661"/>
      <c r="E49" s="661"/>
      <c r="F49" s="661"/>
      <c r="G49" s="661"/>
      <c r="H49" s="661"/>
      <c r="I49" s="661"/>
      <c r="J49" s="661"/>
      <c r="K49" s="661"/>
      <c r="L49" s="661"/>
      <c r="M49" s="661"/>
      <c r="N49" s="661"/>
      <c r="O49" s="661"/>
      <c r="P49" s="661"/>
      <c r="Q49" s="661"/>
      <c r="R49" s="661"/>
      <c r="S49" s="661"/>
    </row>
    <row r="50">
      <c r="A50" s="661"/>
      <c r="B50" s="661"/>
      <c r="C50" s="661"/>
      <c r="D50" s="661"/>
      <c r="E50" s="661"/>
      <c r="F50" s="661"/>
      <c r="G50" s="661"/>
      <c r="H50" s="661"/>
      <c r="I50" s="661"/>
      <c r="J50" s="661"/>
      <c r="K50" s="661"/>
      <c r="L50" s="661"/>
      <c r="M50" s="661"/>
      <c r="N50" s="661"/>
      <c r="O50" s="661"/>
      <c r="P50" s="661"/>
      <c r="Q50" s="661"/>
      <c r="R50" s="661"/>
      <c r="S50" s="661"/>
    </row>
    <row r="51">
      <c r="A51" s="661"/>
      <c r="B51" s="661"/>
      <c r="C51" s="661"/>
      <c r="D51" s="661"/>
      <c r="E51" s="661"/>
      <c r="F51" s="661"/>
      <c r="G51" s="661"/>
      <c r="H51" s="661"/>
      <c r="I51" s="661"/>
      <c r="J51" s="661"/>
      <c r="K51" s="661"/>
      <c r="L51" s="661"/>
      <c r="M51" s="661"/>
      <c r="N51" s="661"/>
      <c r="O51" s="661"/>
      <c r="P51" s="661"/>
      <c r="Q51" s="661"/>
      <c r="R51" s="661"/>
      <c r="S51" s="661"/>
    </row>
    <row r="52">
      <c r="A52" s="661"/>
      <c r="B52" s="661"/>
      <c r="C52" s="661"/>
      <c r="D52" s="661"/>
      <c r="E52" s="661"/>
      <c r="F52" s="661"/>
      <c r="G52" s="661"/>
      <c r="H52" s="661"/>
      <c r="I52" s="661"/>
      <c r="J52" s="661"/>
      <c r="K52" s="661"/>
      <c r="L52" s="661"/>
      <c r="M52" s="661"/>
      <c r="N52" s="661"/>
      <c r="O52" s="661"/>
      <c r="P52" s="661"/>
      <c r="Q52" s="661"/>
      <c r="R52" s="661"/>
      <c r="S52" s="661"/>
    </row>
    <row r="53">
      <c r="A53" s="661"/>
      <c r="B53" s="661"/>
      <c r="C53" s="661"/>
      <c r="D53" s="661"/>
      <c r="E53" s="661"/>
      <c r="F53" s="661"/>
      <c r="G53" s="661"/>
      <c r="H53" s="661"/>
      <c r="I53" s="661"/>
      <c r="J53" s="661"/>
      <c r="K53" s="661"/>
      <c r="L53" s="661"/>
      <c r="M53" s="661"/>
      <c r="N53" s="661"/>
      <c r="O53" s="661"/>
      <c r="P53" s="661"/>
      <c r="Q53" s="661"/>
      <c r="R53" s="661"/>
      <c r="S53" s="661"/>
    </row>
    <row r="54">
      <c r="A54" s="661"/>
      <c r="B54" s="661"/>
      <c r="C54" s="661"/>
      <c r="D54" s="661"/>
      <c r="E54" s="661"/>
      <c r="F54" s="661"/>
      <c r="G54" s="661"/>
      <c r="H54" s="661"/>
      <c r="I54" s="661"/>
      <c r="J54" s="661"/>
      <c r="K54" s="661"/>
      <c r="L54" s="661"/>
      <c r="M54" s="661"/>
      <c r="N54" s="661"/>
      <c r="O54" s="661"/>
      <c r="P54" s="661"/>
      <c r="Q54" s="661"/>
      <c r="R54" s="661"/>
      <c r="S54" s="661"/>
    </row>
    <row r="55">
      <c r="A55" s="661"/>
      <c r="B55" s="661"/>
      <c r="C55" s="661"/>
      <c r="D55" s="661"/>
      <c r="E55" s="661"/>
      <c r="F55" s="661"/>
      <c r="G55" s="661"/>
      <c r="H55" s="661"/>
      <c r="I55" s="661"/>
      <c r="J55" s="661"/>
      <c r="K55" s="661"/>
      <c r="L55" s="661"/>
      <c r="M55" s="661"/>
      <c r="N55" s="661"/>
      <c r="O55" s="661"/>
      <c r="P55" s="661"/>
      <c r="Q55" s="661"/>
      <c r="R55" s="661"/>
      <c r="S55" s="661"/>
    </row>
    <row r="56">
      <c r="A56" s="661"/>
      <c r="B56" s="661"/>
      <c r="C56" s="661"/>
      <c r="D56" s="661"/>
      <c r="E56" s="661"/>
      <c r="F56" s="661"/>
      <c r="G56" s="661"/>
      <c r="H56" s="661"/>
      <c r="I56" s="661"/>
      <c r="J56" s="661"/>
      <c r="K56" s="661"/>
      <c r="L56" s="661"/>
      <c r="M56" s="661"/>
      <c r="N56" s="661"/>
      <c r="O56" s="661"/>
      <c r="P56" s="661"/>
      <c r="Q56" s="661"/>
      <c r="R56" s="661"/>
      <c r="S56" s="661"/>
    </row>
    <row r="57">
      <c r="A57" s="661"/>
      <c r="B57" s="661"/>
      <c r="C57" s="661"/>
      <c r="D57" s="661"/>
      <c r="E57" s="661"/>
      <c r="F57" s="661"/>
      <c r="G57" s="661"/>
      <c r="H57" s="661"/>
      <c r="I57" s="661"/>
      <c r="J57" s="661"/>
      <c r="K57" s="661"/>
      <c r="L57" s="661"/>
      <c r="M57" s="661"/>
      <c r="N57" s="661"/>
      <c r="O57" s="661"/>
      <c r="P57" s="661"/>
      <c r="Q57" s="661"/>
      <c r="R57" s="661"/>
      <c r="S57" s="661"/>
    </row>
    <row r="58">
      <c r="A58" s="661"/>
      <c r="B58" s="661"/>
      <c r="C58" s="661"/>
      <c r="D58" s="661"/>
      <c r="E58" s="661"/>
      <c r="F58" s="661"/>
      <c r="G58" s="661"/>
      <c r="H58" s="661"/>
      <c r="I58" s="661"/>
      <c r="J58" s="661"/>
      <c r="K58" s="661"/>
      <c r="L58" s="661"/>
      <c r="M58" s="661"/>
      <c r="N58" s="661"/>
      <c r="O58" s="661"/>
      <c r="P58" s="661"/>
      <c r="Q58" s="661"/>
      <c r="R58" s="661"/>
      <c r="S58" s="661"/>
    </row>
    <row r="59">
      <c r="A59" s="661"/>
      <c r="B59" s="661"/>
      <c r="C59" s="661"/>
      <c r="D59" s="661"/>
      <c r="E59" s="661"/>
      <c r="F59" s="661"/>
      <c r="G59" s="661"/>
      <c r="H59" s="661"/>
      <c r="I59" s="661"/>
      <c r="J59" s="661"/>
      <c r="K59" s="661"/>
      <c r="L59" s="661"/>
      <c r="M59" s="661"/>
      <c r="N59" s="661"/>
      <c r="O59" s="661"/>
      <c r="P59" s="661"/>
      <c r="Q59" s="661"/>
      <c r="R59" s="661"/>
      <c r="S59" s="661"/>
    </row>
    <row r="60">
      <c r="A60" s="661"/>
      <c r="B60" s="661"/>
      <c r="C60" s="661"/>
      <c r="D60" s="661"/>
      <c r="E60" s="661"/>
      <c r="F60" s="661"/>
      <c r="G60" s="661"/>
      <c r="H60" s="661"/>
      <c r="I60" s="661"/>
      <c r="J60" s="661"/>
      <c r="K60" s="661"/>
      <c r="L60" s="661"/>
      <c r="M60" s="661"/>
      <c r="N60" s="661"/>
      <c r="O60" s="661"/>
      <c r="P60" s="661"/>
      <c r="Q60" s="661"/>
      <c r="R60" s="661"/>
      <c r="S60" s="661"/>
    </row>
    <row r="61">
      <c r="A61" s="661"/>
      <c r="B61" s="661"/>
      <c r="C61" s="661"/>
      <c r="D61" s="661"/>
      <c r="E61" s="661"/>
      <c r="F61" s="661"/>
      <c r="G61" s="661"/>
      <c r="H61" s="661"/>
      <c r="I61" s="661"/>
      <c r="J61" s="661"/>
      <c r="K61" s="661"/>
      <c r="L61" s="661"/>
      <c r="M61" s="661"/>
      <c r="N61" s="661"/>
      <c r="O61" s="661"/>
      <c r="P61" s="661"/>
      <c r="Q61" s="661"/>
      <c r="R61" s="661"/>
      <c r="S61" s="661"/>
    </row>
    <row r="62">
      <c r="A62" s="661"/>
      <c r="B62" s="661"/>
      <c r="C62" s="661"/>
      <c r="D62" s="661"/>
      <c r="E62" s="661"/>
      <c r="F62" s="661"/>
      <c r="G62" s="661"/>
      <c r="H62" s="661"/>
      <c r="I62" s="661"/>
      <c r="J62" s="661"/>
      <c r="K62" s="661"/>
      <c r="L62" s="661"/>
      <c r="M62" s="661"/>
      <c r="N62" s="661"/>
      <c r="O62" s="661"/>
      <c r="P62" s="661"/>
      <c r="Q62" s="661"/>
      <c r="R62" s="661"/>
      <c r="S62" s="661"/>
    </row>
    <row r="63">
      <c r="A63" s="661"/>
      <c r="B63" s="661"/>
      <c r="C63" s="661"/>
      <c r="D63" s="661"/>
      <c r="E63" s="661"/>
      <c r="F63" s="661"/>
      <c r="G63" s="661"/>
      <c r="H63" s="661"/>
      <c r="I63" s="661"/>
      <c r="J63" s="661"/>
      <c r="K63" s="661"/>
      <c r="L63" s="661"/>
      <c r="M63" s="661"/>
      <c r="N63" s="661"/>
      <c r="O63" s="661"/>
      <c r="P63" s="661"/>
      <c r="Q63" s="661"/>
      <c r="R63" s="661"/>
      <c r="S63" s="661"/>
    </row>
    <row r="64">
      <c r="A64" s="661"/>
      <c r="B64" s="661"/>
      <c r="C64" s="661"/>
      <c r="D64" s="661"/>
      <c r="E64" s="661"/>
      <c r="F64" s="661"/>
      <c r="G64" s="661"/>
      <c r="H64" s="661"/>
      <c r="I64" s="661"/>
      <c r="J64" s="661"/>
      <c r="K64" s="661"/>
      <c r="L64" s="661"/>
      <c r="M64" s="661"/>
      <c r="N64" s="661"/>
      <c r="O64" s="661"/>
      <c r="P64" s="661"/>
      <c r="Q64" s="661"/>
      <c r="R64" s="661"/>
      <c r="S64" s="661"/>
    </row>
    <row r="65">
      <c r="A65" s="661"/>
      <c r="B65" s="661"/>
      <c r="C65" s="661"/>
      <c r="D65" s="661"/>
      <c r="E65" s="661"/>
      <c r="F65" s="661"/>
      <c r="G65" s="661"/>
      <c r="H65" s="661"/>
      <c r="I65" s="661"/>
      <c r="J65" s="661"/>
      <c r="K65" s="661"/>
      <c r="L65" s="661"/>
      <c r="M65" s="661"/>
      <c r="N65" s="661"/>
      <c r="O65" s="661"/>
      <c r="P65" s="661"/>
      <c r="Q65" s="661"/>
      <c r="R65" s="661"/>
      <c r="S65" s="661"/>
    </row>
    <row r="66">
      <c r="A66" s="661"/>
      <c r="B66" s="661"/>
      <c r="C66" s="661"/>
      <c r="D66" s="661"/>
      <c r="E66" s="661"/>
      <c r="F66" s="661"/>
      <c r="G66" s="661"/>
      <c r="H66" s="661"/>
      <c r="I66" s="661"/>
      <c r="J66" s="661"/>
      <c r="K66" s="661"/>
      <c r="L66" s="661"/>
      <c r="M66" s="661"/>
      <c r="N66" s="661"/>
      <c r="O66" s="661"/>
      <c r="P66" s="661"/>
      <c r="Q66" s="661"/>
      <c r="R66" s="661"/>
      <c r="S66" s="661"/>
    </row>
    <row r="67">
      <c r="A67" s="661"/>
      <c r="B67" s="661"/>
      <c r="C67" s="661"/>
      <c r="D67" s="661"/>
      <c r="E67" s="661"/>
      <c r="F67" s="661"/>
      <c r="G67" s="661"/>
      <c r="H67" s="661"/>
      <c r="I67" s="661"/>
      <c r="J67" s="661"/>
      <c r="K67" s="661"/>
      <c r="L67" s="661"/>
      <c r="M67" s="661"/>
      <c r="N67" s="661"/>
      <c r="O67" s="661"/>
      <c r="P67" s="661"/>
      <c r="Q67" s="661"/>
      <c r="R67" s="661"/>
      <c r="S67" s="661"/>
    </row>
    <row r="68">
      <c r="A68" s="661"/>
      <c r="B68" s="661"/>
      <c r="C68" s="661"/>
      <c r="D68" s="661"/>
      <c r="E68" s="661"/>
      <c r="F68" s="661"/>
      <c r="G68" s="661"/>
      <c r="H68" s="661"/>
      <c r="I68" s="661"/>
      <c r="J68" s="661"/>
      <c r="K68" s="661"/>
      <c r="L68" s="661"/>
      <c r="M68" s="661"/>
      <c r="N68" s="661"/>
      <c r="O68" s="661"/>
      <c r="P68" s="661"/>
      <c r="Q68" s="661"/>
      <c r="R68" s="661"/>
      <c r="S68" s="661"/>
    </row>
    <row r="69">
      <c r="A69" s="661"/>
      <c r="B69" s="661"/>
      <c r="C69" s="661"/>
      <c r="D69" s="661"/>
      <c r="E69" s="661"/>
      <c r="F69" s="661"/>
      <c r="G69" s="661"/>
      <c r="H69" s="661"/>
      <c r="I69" s="661"/>
      <c r="J69" s="661"/>
      <c r="K69" s="661"/>
      <c r="L69" s="661"/>
      <c r="M69" s="661"/>
      <c r="N69" s="661"/>
      <c r="O69" s="661"/>
      <c r="P69" s="661"/>
      <c r="Q69" s="661"/>
      <c r="R69" s="661"/>
      <c r="S69" s="661"/>
    </row>
    <row r="70">
      <c r="A70" s="661"/>
      <c r="B70" s="661"/>
      <c r="C70" s="661"/>
      <c r="D70" s="661"/>
      <c r="E70" s="661"/>
      <c r="F70" s="661"/>
      <c r="G70" s="661"/>
      <c r="H70" s="661"/>
      <c r="I70" s="661"/>
      <c r="J70" s="661"/>
      <c r="K70" s="661"/>
      <c r="L70" s="661"/>
      <c r="M70" s="661"/>
      <c r="N70" s="661"/>
      <c r="O70" s="661"/>
      <c r="P70" s="661"/>
      <c r="Q70" s="661"/>
      <c r="R70" s="661"/>
      <c r="S70" s="661"/>
    </row>
    <row r="71">
      <c r="A71" s="661"/>
      <c r="B71" s="661"/>
      <c r="C71" s="661"/>
      <c r="D71" s="661"/>
      <c r="E71" s="661"/>
      <c r="F71" s="661"/>
      <c r="G71" s="661"/>
      <c r="H71" s="661"/>
      <c r="I71" s="661"/>
      <c r="J71" s="661"/>
      <c r="K71" s="661"/>
      <c r="L71" s="661"/>
      <c r="M71" s="661"/>
      <c r="N71" s="661"/>
      <c r="O71" s="661"/>
      <c r="P71" s="661"/>
      <c r="Q71" s="661"/>
      <c r="R71" s="661"/>
      <c r="S71" s="661"/>
    </row>
    <row r="72">
      <c r="A72" s="661"/>
      <c r="B72" s="661"/>
      <c r="C72" s="661"/>
      <c r="D72" s="661"/>
      <c r="E72" s="661"/>
      <c r="F72" s="661"/>
      <c r="G72" s="661"/>
      <c r="H72" s="661"/>
      <c r="I72" s="661"/>
      <c r="J72" s="661"/>
      <c r="K72" s="661"/>
      <c r="L72" s="661"/>
      <c r="M72" s="661"/>
      <c r="N72" s="661"/>
      <c r="O72" s="661"/>
      <c r="P72" s="661"/>
      <c r="Q72" s="661"/>
      <c r="R72" s="661"/>
      <c r="S72" s="661"/>
    </row>
    <row r="73">
      <c r="A73" s="661"/>
      <c r="B73" s="661"/>
      <c r="C73" s="661"/>
      <c r="D73" s="661"/>
      <c r="E73" s="661"/>
      <c r="F73" s="661"/>
      <c r="G73" s="661"/>
      <c r="H73" s="661"/>
      <c r="I73" s="661"/>
      <c r="J73" s="661"/>
      <c r="K73" s="661"/>
      <c r="L73" s="661"/>
      <c r="M73" s="661"/>
      <c r="N73" s="661"/>
      <c r="O73" s="661"/>
      <c r="P73" s="661"/>
      <c r="Q73" s="661"/>
      <c r="R73" s="661"/>
      <c r="S73" s="661"/>
    </row>
    <row r="74">
      <c r="A74" s="661"/>
      <c r="B74" s="661"/>
      <c r="C74" s="661"/>
      <c r="D74" s="661"/>
      <c r="E74" s="661"/>
      <c r="F74" s="661"/>
      <c r="G74" s="661"/>
      <c r="H74" s="661"/>
      <c r="I74" s="661"/>
      <c r="J74" s="661"/>
      <c r="K74" s="661"/>
      <c r="L74" s="661"/>
      <c r="M74" s="661"/>
      <c r="N74" s="661"/>
      <c r="O74" s="661"/>
      <c r="P74" s="661"/>
      <c r="Q74" s="661"/>
      <c r="R74" s="661"/>
      <c r="S74" s="661"/>
    </row>
    <row r="75">
      <c r="A75" s="661"/>
      <c r="B75" s="661"/>
      <c r="C75" s="661"/>
      <c r="D75" s="661"/>
      <c r="E75" s="661"/>
      <c r="F75" s="661"/>
      <c r="G75" s="661"/>
      <c r="H75" s="661"/>
      <c r="I75" s="661"/>
      <c r="J75" s="661"/>
      <c r="K75" s="661"/>
      <c r="L75" s="661"/>
      <c r="M75" s="661"/>
      <c r="N75" s="661"/>
      <c r="O75" s="661"/>
      <c r="P75" s="661"/>
      <c r="Q75" s="661"/>
      <c r="R75" s="661"/>
      <c r="S75" s="661"/>
    </row>
    <row r="76">
      <c r="A76" s="661"/>
      <c r="B76" s="661"/>
      <c r="C76" s="661"/>
      <c r="D76" s="661"/>
      <c r="E76" s="661"/>
      <c r="F76" s="661"/>
      <c r="G76" s="661"/>
      <c r="H76" s="661"/>
      <c r="I76" s="661"/>
      <c r="J76" s="661"/>
      <c r="K76" s="661"/>
      <c r="L76" s="661"/>
      <c r="M76" s="661"/>
      <c r="N76" s="661"/>
      <c r="O76" s="661"/>
      <c r="P76" s="661"/>
      <c r="Q76" s="661"/>
      <c r="R76" s="661"/>
      <c r="S76" s="661"/>
    </row>
    <row r="77">
      <c r="A77" s="661"/>
      <c r="B77" s="661"/>
      <c r="C77" s="661"/>
      <c r="D77" s="661"/>
      <c r="E77" s="661"/>
      <c r="F77" s="661"/>
      <c r="G77" s="661"/>
      <c r="H77" s="661"/>
      <c r="I77" s="661"/>
      <c r="J77" s="661"/>
      <c r="K77" s="661"/>
      <c r="L77" s="661"/>
      <c r="M77" s="661"/>
      <c r="N77" s="661"/>
      <c r="O77" s="661"/>
      <c r="P77" s="661"/>
      <c r="Q77" s="661"/>
      <c r="R77" s="661"/>
      <c r="S77" s="661"/>
    </row>
    <row r="78">
      <c r="A78" s="661"/>
      <c r="B78" s="661"/>
      <c r="C78" s="661"/>
      <c r="D78" s="661"/>
      <c r="E78" s="661"/>
      <c r="F78" s="661"/>
      <c r="G78" s="661"/>
      <c r="H78" s="661"/>
      <c r="I78" s="661"/>
      <c r="J78" s="661"/>
      <c r="K78" s="661"/>
      <c r="L78" s="661"/>
      <c r="M78" s="661"/>
      <c r="N78" s="661"/>
      <c r="O78" s="661"/>
      <c r="P78" s="661"/>
      <c r="Q78" s="661"/>
      <c r="R78" s="661"/>
      <c r="S78" s="661"/>
    </row>
    <row r="79">
      <c r="A79" s="661"/>
      <c r="B79" s="661"/>
      <c r="C79" s="661"/>
      <c r="D79" s="661"/>
      <c r="E79" s="661"/>
      <c r="F79" s="661"/>
      <c r="G79" s="661"/>
      <c r="H79" s="661"/>
      <c r="I79" s="661"/>
      <c r="J79" s="661"/>
      <c r="K79" s="661"/>
      <c r="L79" s="661"/>
      <c r="M79" s="661"/>
      <c r="N79" s="661"/>
      <c r="O79" s="661"/>
      <c r="P79" s="661"/>
      <c r="Q79" s="661"/>
      <c r="R79" s="661"/>
      <c r="S79" s="661"/>
    </row>
    <row r="80">
      <c r="A80" s="661"/>
      <c r="B80" s="661"/>
      <c r="C80" s="661"/>
      <c r="D80" s="661"/>
      <c r="E80" s="661"/>
      <c r="F80" s="661"/>
      <c r="G80" s="661"/>
      <c r="H80" s="661"/>
      <c r="I80" s="661"/>
      <c r="J80" s="661"/>
      <c r="K80" s="661"/>
      <c r="L80" s="661"/>
      <c r="M80" s="661"/>
      <c r="N80" s="661"/>
      <c r="O80" s="661"/>
      <c r="P80" s="661"/>
      <c r="Q80" s="661"/>
      <c r="R80" s="661"/>
      <c r="S80" s="661"/>
    </row>
    <row r="81">
      <c r="A81" s="661"/>
      <c r="B81" s="661"/>
      <c r="C81" s="661"/>
      <c r="D81" s="661"/>
      <c r="E81" s="661"/>
      <c r="F81" s="661"/>
      <c r="G81" s="661"/>
      <c r="H81" s="661"/>
      <c r="I81" s="661"/>
      <c r="J81" s="661"/>
      <c r="K81" s="661"/>
      <c r="L81" s="661"/>
      <c r="M81" s="661"/>
      <c r="N81" s="661"/>
      <c r="O81" s="661"/>
      <c r="P81" s="661"/>
      <c r="Q81" s="661"/>
      <c r="R81" s="661"/>
      <c r="S81" s="661"/>
    </row>
    <row r="82">
      <c r="A82" s="661"/>
      <c r="B82" s="661"/>
      <c r="C82" s="661"/>
      <c r="D82" s="661"/>
      <c r="E82" s="661"/>
      <c r="F82" s="661"/>
      <c r="G82" s="661"/>
      <c r="H82" s="661"/>
      <c r="I82" s="661"/>
      <c r="J82" s="661"/>
      <c r="K82" s="661"/>
      <c r="L82" s="661"/>
      <c r="M82" s="661"/>
      <c r="N82" s="661"/>
      <c r="O82" s="661"/>
      <c r="P82" s="661"/>
      <c r="Q82" s="661"/>
      <c r="R82" s="661"/>
      <c r="S82" s="661"/>
    </row>
    <row r="83">
      <c r="A83" s="661"/>
      <c r="B83" s="661"/>
      <c r="C83" s="661"/>
      <c r="D83" s="661"/>
      <c r="E83" s="661"/>
      <c r="F83" s="661"/>
      <c r="G83" s="661"/>
      <c r="H83" s="661"/>
      <c r="I83" s="661"/>
      <c r="J83" s="661"/>
      <c r="K83" s="661"/>
      <c r="L83" s="661"/>
      <c r="M83" s="661"/>
      <c r="N83" s="661"/>
      <c r="O83" s="661"/>
      <c r="P83" s="661"/>
      <c r="Q83" s="661"/>
      <c r="R83" s="661"/>
      <c r="S83" s="661"/>
    </row>
    <row r="84">
      <c r="A84" s="661"/>
      <c r="B84" s="661"/>
      <c r="C84" s="661"/>
      <c r="D84" s="661"/>
      <c r="E84" s="661"/>
      <c r="F84" s="661"/>
      <c r="G84" s="661"/>
      <c r="H84" s="661"/>
      <c r="I84" s="661"/>
      <c r="J84" s="661"/>
      <c r="K84" s="661"/>
      <c r="L84" s="661"/>
      <c r="M84" s="661"/>
      <c r="N84" s="661"/>
      <c r="O84" s="661"/>
      <c r="P84" s="661"/>
      <c r="Q84" s="661"/>
      <c r="R84" s="661"/>
      <c r="S84" s="661"/>
    </row>
    <row r="85">
      <c r="A85" s="661"/>
      <c r="B85" s="661"/>
      <c r="C85" s="661"/>
      <c r="D85" s="661"/>
      <c r="E85" s="661"/>
      <c r="F85" s="661"/>
      <c r="G85" s="661"/>
      <c r="H85" s="661"/>
      <c r="I85" s="661"/>
      <c r="J85" s="661"/>
      <c r="K85" s="661"/>
      <c r="L85" s="661"/>
      <c r="M85" s="661"/>
      <c r="N85" s="661"/>
      <c r="O85" s="661"/>
      <c r="P85" s="661"/>
      <c r="Q85" s="661"/>
      <c r="R85" s="661"/>
      <c r="S85" s="661"/>
    </row>
    <row r="86">
      <c r="A86" s="661"/>
      <c r="B86" s="661"/>
      <c r="C86" s="661"/>
      <c r="D86" s="661"/>
      <c r="E86" s="661"/>
      <c r="F86" s="661"/>
      <c r="G86" s="661"/>
      <c r="H86" s="661"/>
      <c r="I86" s="661"/>
      <c r="J86" s="661"/>
      <c r="K86" s="661"/>
      <c r="L86" s="661"/>
      <c r="M86" s="661"/>
      <c r="N86" s="661"/>
      <c r="O86" s="661"/>
      <c r="P86" s="661"/>
      <c r="Q86" s="661"/>
      <c r="R86" s="661"/>
      <c r="S86" s="661"/>
    </row>
    <row r="87">
      <c r="A87" s="661"/>
      <c r="B87" s="661"/>
      <c r="C87" s="661"/>
      <c r="D87" s="661"/>
      <c r="E87" s="661"/>
      <c r="F87" s="661"/>
      <c r="G87" s="661"/>
      <c r="H87" s="661"/>
      <c r="I87" s="661"/>
      <c r="J87" s="661"/>
      <c r="K87" s="661"/>
      <c r="L87" s="661"/>
      <c r="M87" s="661"/>
      <c r="N87" s="661"/>
      <c r="O87" s="661"/>
      <c r="P87" s="661"/>
      <c r="Q87" s="661"/>
      <c r="R87" s="661"/>
      <c r="S87" s="661"/>
    </row>
    <row r="88">
      <c r="A88" s="661"/>
      <c r="B88" s="661"/>
      <c r="C88" s="661"/>
      <c r="D88" s="661"/>
      <c r="E88" s="661"/>
      <c r="F88" s="661"/>
      <c r="G88" s="661"/>
      <c r="H88" s="661"/>
      <c r="I88" s="661"/>
      <c r="J88" s="661"/>
      <c r="K88" s="661"/>
      <c r="L88" s="661"/>
      <c r="M88" s="661"/>
      <c r="N88" s="661"/>
      <c r="O88" s="661"/>
      <c r="P88" s="661"/>
      <c r="Q88" s="661"/>
      <c r="R88" s="661"/>
      <c r="S88" s="661"/>
    </row>
    <row r="89">
      <c r="A89" s="661"/>
      <c r="B89" s="661"/>
      <c r="C89" s="661"/>
      <c r="D89" s="661"/>
      <c r="E89" s="661"/>
      <c r="F89" s="661"/>
      <c r="G89" s="661"/>
      <c r="H89" s="661"/>
      <c r="I89" s="661"/>
      <c r="J89" s="661"/>
      <c r="K89" s="661"/>
      <c r="L89" s="661"/>
      <c r="M89" s="661"/>
      <c r="N89" s="661"/>
      <c r="O89" s="661"/>
      <c r="P89" s="661"/>
      <c r="Q89" s="661"/>
      <c r="R89" s="661"/>
      <c r="S89" s="661"/>
    </row>
    <row r="90">
      <c r="A90" s="661"/>
      <c r="B90" s="661"/>
      <c r="C90" s="661"/>
      <c r="D90" s="661"/>
      <c r="E90" s="661"/>
      <c r="F90" s="661"/>
      <c r="G90" s="661"/>
      <c r="H90" s="661"/>
      <c r="I90" s="661"/>
      <c r="J90" s="661"/>
      <c r="K90" s="661"/>
      <c r="L90" s="661"/>
      <c r="M90" s="661"/>
      <c r="N90" s="661"/>
      <c r="O90" s="661"/>
      <c r="P90" s="661"/>
      <c r="Q90" s="661"/>
      <c r="R90" s="661"/>
      <c r="S90" s="661"/>
    </row>
    <row r="91">
      <c r="A91" s="661"/>
      <c r="B91" s="661"/>
      <c r="C91" s="661"/>
      <c r="D91" s="661"/>
      <c r="E91" s="661"/>
      <c r="F91" s="661"/>
      <c r="G91" s="661"/>
      <c r="H91" s="661"/>
      <c r="I91" s="661"/>
      <c r="J91" s="661"/>
      <c r="K91" s="661"/>
      <c r="L91" s="661"/>
      <c r="M91" s="661"/>
      <c r="N91" s="661"/>
      <c r="O91" s="661"/>
      <c r="P91" s="661"/>
      <c r="Q91" s="661"/>
      <c r="R91" s="661"/>
      <c r="S91" s="661"/>
    </row>
    <row r="92">
      <c r="A92" s="661"/>
      <c r="B92" s="661"/>
      <c r="C92" s="661"/>
      <c r="D92" s="661"/>
      <c r="E92" s="661"/>
      <c r="F92" s="661"/>
      <c r="G92" s="661"/>
      <c r="H92" s="661"/>
      <c r="I92" s="661"/>
      <c r="J92" s="661"/>
      <c r="K92" s="661"/>
      <c r="L92" s="661"/>
      <c r="M92" s="661"/>
      <c r="N92" s="661"/>
      <c r="O92" s="661"/>
      <c r="P92" s="661"/>
      <c r="Q92" s="661"/>
      <c r="R92" s="661"/>
      <c r="S92" s="661"/>
    </row>
    <row r="93">
      <c r="A93" s="661"/>
      <c r="B93" s="661"/>
      <c r="C93" s="661"/>
      <c r="D93" s="661"/>
      <c r="E93" s="661"/>
      <c r="F93" s="661"/>
      <c r="G93" s="661"/>
      <c r="H93" s="661"/>
      <c r="I93" s="661"/>
      <c r="J93" s="661"/>
      <c r="K93" s="661"/>
      <c r="L93" s="661"/>
      <c r="M93" s="661"/>
      <c r="N93" s="661"/>
      <c r="O93" s="661"/>
      <c r="P93" s="661"/>
      <c r="Q93" s="661"/>
      <c r="R93" s="661"/>
      <c r="S93" s="661"/>
    </row>
    <row r="94">
      <c r="A94" s="661"/>
      <c r="B94" s="661"/>
      <c r="C94" s="661"/>
      <c r="D94" s="661"/>
      <c r="E94" s="661"/>
      <c r="F94" s="661"/>
      <c r="G94" s="661"/>
      <c r="H94" s="661"/>
      <c r="I94" s="661"/>
      <c r="J94" s="661"/>
      <c r="K94" s="661"/>
      <c r="L94" s="661"/>
      <c r="M94" s="661"/>
      <c r="N94" s="661"/>
      <c r="O94" s="661"/>
      <c r="P94" s="661"/>
      <c r="Q94" s="661"/>
      <c r="R94" s="661"/>
      <c r="S94" s="661"/>
    </row>
    <row r="95">
      <c r="A95" s="661"/>
      <c r="B95" s="661"/>
      <c r="C95" s="661"/>
      <c r="D95" s="661"/>
      <c r="E95" s="661"/>
      <c r="F95" s="661"/>
      <c r="G95" s="661"/>
      <c r="H95" s="661"/>
      <c r="I95" s="661"/>
      <c r="J95" s="661"/>
      <c r="K95" s="661"/>
      <c r="L95" s="661"/>
      <c r="M95" s="661"/>
      <c r="N95" s="661"/>
      <c r="O95" s="661"/>
      <c r="P95" s="661"/>
      <c r="Q95" s="661"/>
      <c r="R95" s="661"/>
      <c r="S95" s="661"/>
    </row>
    <row r="96">
      <c r="A96" s="661"/>
      <c r="B96" s="661"/>
      <c r="C96" s="661"/>
      <c r="D96" s="661"/>
      <c r="E96" s="661"/>
      <c r="F96" s="661"/>
      <c r="G96" s="661"/>
      <c r="H96" s="661"/>
      <c r="I96" s="661"/>
      <c r="J96" s="661"/>
      <c r="K96" s="661"/>
      <c r="L96" s="661"/>
      <c r="M96" s="661"/>
      <c r="N96" s="661"/>
      <c r="O96" s="661"/>
      <c r="P96" s="661"/>
      <c r="Q96" s="661"/>
      <c r="R96" s="661"/>
      <c r="S96" s="661"/>
    </row>
    <row r="97">
      <c r="A97" s="661"/>
      <c r="B97" s="661"/>
      <c r="C97" s="661"/>
      <c r="D97" s="661"/>
      <c r="E97" s="661"/>
      <c r="F97" s="661"/>
      <c r="G97" s="661"/>
      <c r="H97" s="661"/>
      <c r="I97" s="661"/>
      <c r="J97" s="661"/>
      <c r="K97" s="661"/>
      <c r="L97" s="661"/>
      <c r="M97" s="661"/>
      <c r="N97" s="661"/>
      <c r="O97" s="661"/>
      <c r="P97" s="661"/>
      <c r="Q97" s="661"/>
      <c r="R97" s="661"/>
      <c r="S97" s="661"/>
    </row>
    <row r="98">
      <c r="A98" s="661"/>
      <c r="B98" s="661"/>
      <c r="C98" s="661"/>
      <c r="D98" s="661"/>
      <c r="E98" s="661"/>
      <c r="F98" s="661"/>
      <c r="G98" s="661"/>
      <c r="H98" s="661"/>
      <c r="I98" s="661"/>
      <c r="J98" s="661"/>
      <c r="K98" s="661"/>
      <c r="L98" s="661"/>
      <c r="M98" s="661"/>
      <c r="N98" s="661"/>
      <c r="O98" s="661"/>
      <c r="P98" s="661"/>
      <c r="Q98" s="661"/>
      <c r="R98" s="661"/>
      <c r="S98" s="661"/>
    </row>
    <row r="99">
      <c r="A99" s="661"/>
      <c r="B99" s="661"/>
      <c r="C99" s="661"/>
      <c r="D99" s="661"/>
      <c r="E99" s="661"/>
      <c r="F99" s="661"/>
      <c r="G99" s="661"/>
      <c r="H99" s="661"/>
      <c r="I99" s="661"/>
      <c r="J99" s="661"/>
      <c r="K99" s="661"/>
      <c r="L99" s="661"/>
      <c r="M99" s="661"/>
      <c r="N99" s="661"/>
      <c r="O99" s="661"/>
      <c r="P99" s="661"/>
      <c r="Q99" s="661"/>
      <c r="R99" s="661"/>
      <c r="S99" s="661"/>
    </row>
    <row r="100">
      <c r="A100" s="661"/>
      <c r="B100" s="661"/>
      <c r="C100" s="661"/>
      <c r="D100" s="661"/>
      <c r="E100" s="661"/>
      <c r="F100" s="661"/>
      <c r="G100" s="661"/>
      <c r="H100" s="661"/>
      <c r="I100" s="661"/>
      <c r="J100" s="661"/>
      <c r="K100" s="661"/>
      <c r="L100" s="661"/>
      <c r="M100" s="661"/>
      <c r="N100" s="661"/>
      <c r="O100" s="661"/>
      <c r="P100" s="661"/>
      <c r="Q100" s="661"/>
      <c r="R100" s="661"/>
      <c r="S100" s="661"/>
    </row>
    <row r="101">
      <c r="A101" s="661"/>
      <c r="B101" s="661"/>
      <c r="C101" s="661"/>
      <c r="D101" s="661"/>
      <c r="E101" s="661"/>
      <c r="F101" s="661"/>
      <c r="G101" s="661"/>
      <c r="H101" s="661"/>
      <c r="I101" s="661"/>
      <c r="J101" s="661"/>
      <c r="K101" s="661"/>
      <c r="L101" s="661"/>
      <c r="M101" s="661"/>
      <c r="N101" s="661"/>
      <c r="O101" s="661"/>
      <c r="P101" s="661"/>
      <c r="Q101" s="661"/>
      <c r="R101" s="661"/>
      <c r="S101" s="661"/>
    </row>
    <row r="102">
      <c r="A102" s="661"/>
      <c r="B102" s="661"/>
      <c r="C102" s="661"/>
      <c r="D102" s="661"/>
      <c r="E102" s="661"/>
      <c r="F102" s="661"/>
      <c r="G102" s="661"/>
      <c r="H102" s="661"/>
      <c r="I102" s="661"/>
      <c r="J102" s="661"/>
      <c r="K102" s="661"/>
      <c r="L102" s="661"/>
      <c r="M102" s="661"/>
      <c r="N102" s="661"/>
      <c r="O102" s="661"/>
      <c r="P102" s="661"/>
      <c r="Q102" s="661"/>
      <c r="R102" s="661"/>
      <c r="S102" s="661"/>
    </row>
    <row r="103">
      <c r="A103" s="661"/>
      <c r="B103" s="661"/>
      <c r="C103" s="661"/>
      <c r="D103" s="661"/>
      <c r="E103" s="661"/>
      <c r="F103" s="661"/>
      <c r="G103" s="661"/>
      <c r="H103" s="661"/>
      <c r="I103" s="661"/>
      <c r="J103" s="661"/>
      <c r="K103" s="661"/>
      <c r="L103" s="661"/>
      <c r="M103" s="661"/>
      <c r="N103" s="661"/>
      <c r="O103" s="661"/>
      <c r="P103" s="661"/>
      <c r="Q103" s="661"/>
      <c r="R103" s="661"/>
      <c r="S103" s="661"/>
    </row>
    <row r="104">
      <c r="A104" s="661"/>
      <c r="B104" s="661"/>
      <c r="C104" s="661"/>
      <c r="D104" s="661"/>
      <c r="E104" s="661"/>
      <c r="F104" s="661"/>
      <c r="G104" s="661"/>
      <c r="H104" s="661"/>
      <c r="I104" s="661"/>
      <c r="J104" s="661"/>
      <c r="K104" s="661"/>
      <c r="L104" s="661"/>
      <c r="M104" s="661"/>
      <c r="N104" s="661"/>
      <c r="O104" s="661"/>
      <c r="P104" s="661"/>
      <c r="Q104" s="661"/>
      <c r="R104" s="661"/>
      <c r="S104" s="661"/>
    </row>
    <row r="105">
      <c r="A105" s="661"/>
      <c r="B105" s="661"/>
      <c r="C105" s="661"/>
      <c r="D105" s="661"/>
      <c r="E105" s="661"/>
      <c r="F105" s="661"/>
      <c r="G105" s="661"/>
      <c r="H105" s="661"/>
      <c r="I105" s="661"/>
      <c r="J105" s="661"/>
      <c r="K105" s="661"/>
      <c r="L105" s="661"/>
      <c r="M105" s="661"/>
      <c r="N105" s="661"/>
      <c r="O105" s="661"/>
      <c r="P105" s="661"/>
      <c r="Q105" s="661"/>
      <c r="R105" s="661"/>
      <c r="S105" s="661"/>
    </row>
    <row r="106">
      <c r="A106" s="661"/>
      <c r="B106" s="661"/>
      <c r="C106" s="661"/>
      <c r="D106" s="661"/>
      <c r="E106" s="661"/>
      <c r="F106" s="661"/>
      <c r="G106" s="661"/>
      <c r="H106" s="661"/>
      <c r="I106" s="661"/>
      <c r="J106" s="661"/>
      <c r="K106" s="661"/>
      <c r="L106" s="661"/>
      <c r="M106" s="661"/>
      <c r="N106" s="661"/>
      <c r="O106" s="661"/>
      <c r="P106" s="661"/>
      <c r="Q106" s="661"/>
      <c r="R106" s="661"/>
      <c r="S106" s="661"/>
    </row>
    <row r="107">
      <c r="A107" s="661"/>
      <c r="B107" s="661"/>
      <c r="C107" s="661"/>
      <c r="D107" s="661"/>
      <c r="E107" s="661"/>
      <c r="F107" s="661"/>
      <c r="G107" s="661"/>
      <c r="H107" s="661"/>
      <c r="I107" s="661"/>
      <c r="J107" s="661"/>
      <c r="K107" s="661"/>
      <c r="L107" s="661"/>
      <c r="M107" s="661"/>
      <c r="N107" s="661"/>
      <c r="O107" s="661"/>
      <c r="P107" s="661"/>
      <c r="Q107" s="661"/>
      <c r="R107" s="661"/>
      <c r="S107" s="661"/>
    </row>
    <row r="108">
      <c r="A108" s="661"/>
      <c r="B108" s="661"/>
      <c r="C108" s="661"/>
      <c r="D108" s="661"/>
      <c r="E108" s="661"/>
      <c r="F108" s="661"/>
      <c r="G108" s="661"/>
      <c r="H108" s="661"/>
      <c r="I108" s="661"/>
      <c r="J108" s="661"/>
      <c r="K108" s="661"/>
      <c r="L108" s="661"/>
      <c r="M108" s="661"/>
      <c r="N108" s="661"/>
      <c r="O108" s="661"/>
      <c r="P108" s="661"/>
      <c r="Q108" s="661"/>
      <c r="R108" s="661"/>
      <c r="S108" s="661"/>
    </row>
    <row r="109">
      <c r="A109" s="661"/>
      <c r="B109" s="661"/>
      <c r="C109" s="661"/>
      <c r="D109" s="661"/>
      <c r="E109" s="661"/>
      <c r="F109" s="661"/>
      <c r="G109" s="661"/>
      <c r="H109" s="661"/>
      <c r="I109" s="661"/>
      <c r="J109" s="661"/>
      <c r="K109" s="661"/>
      <c r="L109" s="661"/>
      <c r="M109" s="661"/>
      <c r="N109" s="661"/>
      <c r="O109" s="661"/>
      <c r="P109" s="661"/>
      <c r="Q109" s="661"/>
      <c r="R109" s="661"/>
      <c r="S109" s="661"/>
    </row>
    <row r="110">
      <c r="A110" s="661"/>
      <c r="B110" s="661"/>
      <c r="C110" s="661"/>
      <c r="D110" s="661"/>
      <c r="E110" s="661"/>
      <c r="F110" s="661"/>
      <c r="G110" s="661"/>
      <c r="H110" s="661"/>
      <c r="I110" s="661"/>
      <c r="J110" s="661"/>
      <c r="K110" s="661"/>
      <c r="L110" s="661"/>
      <c r="M110" s="661"/>
      <c r="N110" s="661"/>
      <c r="O110" s="661"/>
      <c r="P110" s="661"/>
      <c r="Q110" s="661"/>
      <c r="R110" s="661"/>
      <c r="S110" s="661"/>
    </row>
    <row r="111">
      <c r="A111" s="661"/>
      <c r="B111" s="661"/>
      <c r="C111" s="661"/>
      <c r="D111" s="661"/>
      <c r="E111" s="661"/>
      <c r="F111" s="661"/>
      <c r="G111" s="661"/>
      <c r="H111" s="661"/>
      <c r="I111" s="661"/>
      <c r="J111" s="661"/>
      <c r="K111" s="661"/>
      <c r="L111" s="661"/>
      <c r="M111" s="661"/>
      <c r="N111" s="661"/>
      <c r="O111" s="661"/>
      <c r="P111" s="661"/>
      <c r="Q111" s="661"/>
      <c r="R111" s="661"/>
      <c r="S111" s="661"/>
    </row>
    <row r="112">
      <c r="A112" s="661"/>
      <c r="B112" s="661"/>
      <c r="C112" s="661"/>
      <c r="D112" s="661"/>
      <c r="E112" s="661"/>
      <c r="F112" s="661"/>
      <c r="G112" s="661"/>
      <c r="H112" s="661"/>
      <c r="I112" s="661"/>
      <c r="J112" s="661"/>
      <c r="K112" s="661"/>
      <c r="L112" s="661"/>
      <c r="M112" s="661"/>
      <c r="N112" s="661"/>
      <c r="O112" s="661"/>
      <c r="P112" s="661"/>
      <c r="Q112" s="661"/>
      <c r="R112" s="661"/>
      <c r="S112" s="661"/>
    </row>
    <row r="113">
      <c r="A113" s="661"/>
      <c r="B113" s="661"/>
      <c r="C113" s="661"/>
      <c r="D113" s="661"/>
      <c r="E113" s="661"/>
      <c r="F113" s="661"/>
      <c r="G113" s="661"/>
      <c r="H113" s="661"/>
      <c r="I113" s="661"/>
      <c r="J113" s="661"/>
      <c r="K113" s="661"/>
      <c r="L113" s="661"/>
      <c r="M113" s="661"/>
      <c r="N113" s="661"/>
      <c r="O113" s="661"/>
      <c r="P113" s="661"/>
      <c r="Q113" s="661"/>
      <c r="R113" s="661"/>
      <c r="S113" s="661"/>
    </row>
    <row r="114">
      <c r="A114" s="661"/>
      <c r="B114" s="661"/>
      <c r="C114" s="661"/>
      <c r="D114" s="661"/>
      <c r="E114" s="661"/>
      <c r="F114" s="661"/>
      <c r="G114" s="661"/>
      <c r="H114" s="661"/>
      <c r="I114" s="661"/>
      <c r="J114" s="661"/>
      <c r="K114" s="661"/>
      <c r="L114" s="661"/>
      <c r="M114" s="661"/>
      <c r="N114" s="661"/>
      <c r="O114" s="661"/>
      <c r="P114" s="661"/>
      <c r="Q114" s="661"/>
      <c r="R114" s="661"/>
      <c r="S114" s="661"/>
    </row>
    <row r="115">
      <c r="A115" s="661"/>
      <c r="B115" s="661"/>
      <c r="C115" s="661"/>
      <c r="D115" s="661"/>
      <c r="E115" s="661"/>
      <c r="F115" s="661"/>
      <c r="G115" s="661"/>
      <c r="H115" s="661"/>
      <c r="I115" s="661"/>
      <c r="J115" s="661"/>
      <c r="K115" s="661"/>
      <c r="L115" s="661"/>
      <c r="M115" s="661"/>
      <c r="N115" s="661"/>
      <c r="O115" s="661"/>
      <c r="P115" s="661"/>
      <c r="Q115" s="661"/>
      <c r="R115" s="661"/>
      <c r="S115" s="661"/>
    </row>
    <row r="116">
      <c r="A116" s="661"/>
      <c r="B116" s="661"/>
      <c r="C116" s="661"/>
      <c r="D116" s="661"/>
      <c r="E116" s="661"/>
      <c r="F116" s="661"/>
      <c r="G116" s="661"/>
      <c r="H116" s="661"/>
      <c r="I116" s="661"/>
      <c r="J116" s="661"/>
      <c r="K116" s="661"/>
      <c r="L116" s="661"/>
      <c r="M116" s="661"/>
      <c r="N116" s="661"/>
      <c r="O116" s="661"/>
      <c r="P116" s="661"/>
      <c r="Q116" s="661"/>
      <c r="R116" s="661"/>
      <c r="S116" s="661"/>
    </row>
    <row r="117">
      <c r="A117" s="661"/>
      <c r="B117" s="661"/>
      <c r="C117" s="661"/>
      <c r="D117" s="661"/>
      <c r="E117" s="661"/>
      <c r="F117" s="661"/>
      <c r="G117" s="661"/>
      <c r="H117" s="661"/>
      <c r="I117" s="661"/>
      <c r="J117" s="661"/>
      <c r="K117" s="661"/>
      <c r="L117" s="661"/>
      <c r="M117" s="661"/>
      <c r="N117" s="661"/>
      <c r="O117" s="661"/>
      <c r="P117" s="661"/>
      <c r="Q117" s="661"/>
      <c r="R117" s="661"/>
      <c r="S117" s="661"/>
    </row>
    <row r="118">
      <c r="A118" s="661"/>
      <c r="B118" s="661"/>
      <c r="C118" s="661"/>
      <c r="D118" s="661"/>
      <c r="E118" s="661"/>
      <c r="F118" s="661"/>
      <c r="G118" s="661"/>
      <c r="H118" s="661"/>
      <c r="I118" s="661"/>
      <c r="J118" s="661"/>
      <c r="K118" s="661"/>
      <c r="L118" s="661"/>
      <c r="M118" s="661"/>
      <c r="N118" s="661"/>
      <c r="O118" s="661"/>
      <c r="P118" s="661"/>
      <c r="Q118" s="661"/>
      <c r="R118" s="661"/>
      <c r="S118" s="661"/>
    </row>
    <row r="119">
      <c r="A119" s="661"/>
      <c r="B119" s="661"/>
      <c r="C119" s="661"/>
      <c r="D119" s="661"/>
      <c r="E119" s="661"/>
      <c r="F119" s="661"/>
      <c r="G119" s="661"/>
      <c r="H119" s="661"/>
      <c r="I119" s="661"/>
      <c r="J119" s="661"/>
      <c r="K119" s="661"/>
      <c r="L119" s="661"/>
      <c r="M119" s="661"/>
      <c r="N119" s="661"/>
      <c r="O119" s="661"/>
      <c r="P119" s="661"/>
      <c r="Q119" s="661"/>
      <c r="R119" s="661"/>
      <c r="S119" s="661"/>
    </row>
    <row r="120">
      <c r="A120" s="661"/>
      <c r="B120" s="661"/>
      <c r="C120" s="661"/>
      <c r="D120" s="661"/>
      <c r="E120" s="661"/>
      <c r="F120" s="661"/>
      <c r="G120" s="661"/>
      <c r="H120" s="661"/>
      <c r="I120" s="661"/>
      <c r="J120" s="661"/>
      <c r="K120" s="661"/>
      <c r="L120" s="661"/>
      <c r="M120" s="661"/>
      <c r="N120" s="661"/>
      <c r="O120" s="661"/>
      <c r="P120" s="661"/>
      <c r="Q120" s="661"/>
      <c r="R120" s="661"/>
      <c r="S120" s="661"/>
    </row>
    <row r="121">
      <c r="A121" s="661"/>
      <c r="B121" s="661"/>
      <c r="C121" s="661"/>
      <c r="D121" s="661"/>
      <c r="E121" s="661"/>
      <c r="F121" s="661"/>
      <c r="G121" s="661"/>
      <c r="H121" s="661"/>
      <c r="I121" s="661"/>
      <c r="J121" s="661"/>
      <c r="K121" s="661"/>
      <c r="L121" s="661"/>
      <c r="M121" s="661"/>
      <c r="N121" s="661"/>
      <c r="O121" s="661"/>
      <c r="P121" s="661"/>
      <c r="Q121" s="661"/>
      <c r="R121" s="661"/>
      <c r="S121" s="661"/>
    </row>
    <row r="122">
      <c r="A122" s="661"/>
      <c r="B122" s="661"/>
      <c r="C122" s="661"/>
      <c r="D122" s="661"/>
      <c r="E122" s="661"/>
      <c r="F122" s="661"/>
      <c r="G122" s="661"/>
      <c r="H122" s="661"/>
      <c r="I122" s="661"/>
      <c r="J122" s="661"/>
      <c r="K122" s="661"/>
      <c r="L122" s="661"/>
      <c r="M122" s="661"/>
      <c r="N122" s="661"/>
      <c r="O122" s="661"/>
      <c r="P122" s="661"/>
      <c r="Q122" s="661"/>
      <c r="R122" s="661"/>
      <c r="S122" s="661"/>
    </row>
    <row r="123">
      <c r="A123" s="661"/>
      <c r="B123" s="661"/>
      <c r="C123" s="661"/>
      <c r="D123" s="661"/>
      <c r="E123" s="661"/>
      <c r="F123" s="661"/>
      <c r="G123" s="661"/>
      <c r="H123" s="661"/>
      <c r="I123" s="661"/>
      <c r="J123" s="661"/>
      <c r="K123" s="661"/>
      <c r="L123" s="661"/>
      <c r="M123" s="661"/>
      <c r="N123" s="661"/>
      <c r="O123" s="661"/>
      <c r="P123" s="661"/>
      <c r="Q123" s="661"/>
      <c r="R123" s="661"/>
      <c r="S123" s="661"/>
    </row>
    <row r="124">
      <c r="A124" s="661"/>
      <c r="B124" s="661"/>
      <c r="C124" s="661"/>
      <c r="D124" s="661"/>
      <c r="E124" s="661"/>
      <c r="F124" s="661"/>
      <c r="G124" s="661"/>
      <c r="H124" s="661"/>
      <c r="I124" s="661"/>
      <c r="J124" s="661"/>
      <c r="K124" s="661"/>
      <c r="L124" s="661"/>
      <c r="M124" s="661"/>
      <c r="N124" s="661"/>
      <c r="O124" s="661"/>
      <c r="P124" s="661"/>
      <c r="Q124" s="661"/>
      <c r="R124" s="661"/>
      <c r="S124" s="661"/>
    </row>
    <row r="125">
      <c r="A125" s="661"/>
      <c r="B125" s="661"/>
      <c r="C125" s="661"/>
      <c r="D125" s="661"/>
      <c r="E125" s="661"/>
      <c r="F125" s="661"/>
      <c r="G125" s="661"/>
      <c r="H125" s="661"/>
      <c r="I125" s="661"/>
      <c r="J125" s="661"/>
      <c r="K125" s="661"/>
      <c r="L125" s="661"/>
      <c r="M125" s="661"/>
      <c r="N125" s="661"/>
      <c r="O125" s="661"/>
      <c r="P125" s="661"/>
      <c r="Q125" s="661"/>
      <c r="R125" s="661"/>
      <c r="S125" s="661"/>
    </row>
    <row r="126">
      <c r="A126" s="661"/>
      <c r="B126" s="661"/>
      <c r="C126" s="661"/>
      <c r="D126" s="661"/>
      <c r="E126" s="661"/>
      <c r="F126" s="661"/>
      <c r="G126" s="661"/>
      <c r="H126" s="661"/>
      <c r="I126" s="661"/>
      <c r="J126" s="661"/>
      <c r="K126" s="661"/>
      <c r="L126" s="661"/>
      <c r="M126" s="661"/>
      <c r="N126" s="661"/>
      <c r="O126" s="661"/>
      <c r="P126" s="661"/>
      <c r="Q126" s="661"/>
      <c r="R126" s="661"/>
      <c r="S126" s="661"/>
    </row>
    <row r="127">
      <c r="A127" s="661"/>
      <c r="B127" s="661"/>
      <c r="C127" s="661"/>
      <c r="D127" s="661"/>
      <c r="E127" s="661"/>
      <c r="F127" s="661"/>
      <c r="G127" s="661"/>
      <c r="H127" s="661"/>
      <c r="I127" s="661"/>
      <c r="J127" s="661"/>
      <c r="K127" s="661"/>
      <c r="L127" s="661"/>
      <c r="M127" s="661"/>
      <c r="N127" s="661"/>
      <c r="O127" s="661"/>
      <c r="P127" s="661"/>
      <c r="Q127" s="661"/>
      <c r="R127" s="661"/>
      <c r="S127" s="661"/>
    </row>
    <row r="128">
      <c r="A128" s="661"/>
      <c r="B128" s="661"/>
      <c r="C128" s="661"/>
      <c r="D128" s="661"/>
      <c r="E128" s="661"/>
      <c r="F128" s="661"/>
      <c r="G128" s="661"/>
      <c r="H128" s="661"/>
      <c r="I128" s="661"/>
      <c r="J128" s="661"/>
      <c r="K128" s="661"/>
      <c r="L128" s="661"/>
      <c r="M128" s="661"/>
      <c r="N128" s="661"/>
      <c r="O128" s="661"/>
      <c r="P128" s="661"/>
      <c r="Q128" s="661"/>
      <c r="R128" s="661"/>
      <c r="S128" s="661"/>
    </row>
    <row r="129">
      <c r="A129" s="661"/>
      <c r="B129" s="661"/>
      <c r="C129" s="661"/>
      <c r="D129" s="661"/>
      <c r="E129" s="661"/>
      <c r="F129" s="661"/>
      <c r="G129" s="661"/>
      <c r="H129" s="661"/>
      <c r="I129" s="661"/>
      <c r="J129" s="661"/>
      <c r="K129" s="661"/>
      <c r="L129" s="661"/>
      <c r="M129" s="661"/>
      <c r="N129" s="661"/>
      <c r="O129" s="661"/>
      <c r="P129" s="661"/>
      <c r="Q129" s="661"/>
      <c r="R129" s="661"/>
      <c r="S129" s="661"/>
    </row>
    <row r="130">
      <c r="A130" s="661"/>
      <c r="B130" s="661"/>
      <c r="C130" s="661"/>
      <c r="D130" s="661"/>
      <c r="E130" s="661"/>
      <c r="F130" s="661"/>
      <c r="G130" s="661"/>
      <c r="H130" s="661"/>
      <c r="I130" s="661"/>
      <c r="J130" s="661"/>
      <c r="K130" s="661"/>
      <c r="L130" s="661"/>
      <c r="M130" s="661"/>
      <c r="N130" s="661"/>
      <c r="O130" s="661"/>
      <c r="P130" s="661"/>
      <c r="Q130" s="661"/>
      <c r="R130" s="661"/>
      <c r="S130" s="661"/>
    </row>
    <row r="131">
      <c r="A131" s="661"/>
      <c r="B131" s="661"/>
      <c r="C131" s="661"/>
      <c r="D131" s="661"/>
      <c r="E131" s="661"/>
      <c r="F131" s="661"/>
      <c r="G131" s="661"/>
      <c r="H131" s="661"/>
      <c r="I131" s="661"/>
      <c r="J131" s="661"/>
      <c r="K131" s="661"/>
      <c r="L131" s="661"/>
      <c r="M131" s="661"/>
      <c r="N131" s="661"/>
      <c r="O131" s="661"/>
      <c r="P131" s="661"/>
      <c r="Q131" s="661"/>
      <c r="R131" s="661"/>
      <c r="S131" s="661"/>
    </row>
    <row r="132">
      <c r="A132" s="661"/>
      <c r="B132" s="661"/>
      <c r="C132" s="661"/>
      <c r="D132" s="661"/>
      <c r="E132" s="661"/>
      <c r="F132" s="661"/>
      <c r="G132" s="661"/>
      <c r="H132" s="661"/>
      <c r="I132" s="661"/>
      <c r="J132" s="661"/>
      <c r="K132" s="661"/>
      <c r="L132" s="661"/>
      <c r="M132" s="661"/>
      <c r="N132" s="661"/>
      <c r="O132" s="661"/>
      <c r="P132" s="661"/>
      <c r="Q132" s="661"/>
      <c r="R132" s="661"/>
      <c r="S132" s="661"/>
    </row>
    <row r="133">
      <c r="A133" s="661"/>
      <c r="B133" s="661"/>
      <c r="C133" s="661"/>
      <c r="D133" s="661"/>
      <c r="E133" s="661"/>
      <c r="F133" s="661"/>
      <c r="G133" s="661"/>
      <c r="H133" s="661"/>
      <c r="I133" s="661"/>
      <c r="J133" s="661"/>
      <c r="K133" s="661"/>
      <c r="L133" s="661"/>
      <c r="M133" s="661"/>
      <c r="N133" s="661"/>
      <c r="O133" s="661"/>
      <c r="P133" s="661"/>
      <c r="Q133" s="661"/>
      <c r="R133" s="661"/>
      <c r="S133" s="661"/>
    </row>
    <row r="134">
      <c r="A134" s="661"/>
      <c r="B134" s="661"/>
      <c r="C134" s="661"/>
      <c r="D134" s="661"/>
      <c r="E134" s="661"/>
      <c r="F134" s="661"/>
      <c r="G134" s="661"/>
      <c r="H134" s="661"/>
      <c r="I134" s="661"/>
      <c r="J134" s="661"/>
      <c r="K134" s="661"/>
      <c r="L134" s="661"/>
      <c r="M134" s="661"/>
      <c r="N134" s="661"/>
      <c r="O134" s="661"/>
      <c r="P134" s="661"/>
      <c r="Q134" s="661"/>
      <c r="R134" s="661"/>
      <c r="S134" s="661"/>
    </row>
    <row r="135">
      <c r="A135" s="661"/>
      <c r="B135" s="661"/>
      <c r="C135" s="661"/>
      <c r="D135" s="661"/>
      <c r="E135" s="661"/>
      <c r="F135" s="661"/>
      <c r="G135" s="661"/>
      <c r="H135" s="661"/>
      <c r="I135" s="661"/>
      <c r="J135" s="661"/>
      <c r="K135" s="661"/>
      <c r="L135" s="661"/>
      <c r="M135" s="661"/>
      <c r="N135" s="661"/>
      <c r="O135" s="661"/>
      <c r="P135" s="661"/>
      <c r="Q135" s="661"/>
      <c r="R135" s="661"/>
      <c r="S135" s="661"/>
    </row>
    <row r="136">
      <c r="A136" s="661"/>
      <c r="B136" s="661"/>
      <c r="C136" s="661"/>
      <c r="D136" s="661"/>
      <c r="E136" s="661"/>
      <c r="F136" s="661"/>
      <c r="G136" s="661"/>
      <c r="H136" s="661"/>
      <c r="I136" s="661"/>
      <c r="J136" s="661"/>
      <c r="K136" s="661"/>
      <c r="L136" s="661"/>
      <c r="M136" s="661"/>
      <c r="N136" s="661"/>
      <c r="O136" s="661"/>
      <c r="P136" s="661"/>
      <c r="Q136" s="661"/>
      <c r="R136" s="661"/>
      <c r="S136" s="661"/>
    </row>
    <row r="137">
      <c r="A137" s="661"/>
      <c r="B137" s="661"/>
      <c r="C137" s="661"/>
      <c r="D137" s="661"/>
      <c r="E137" s="661"/>
      <c r="F137" s="661"/>
      <c r="G137" s="661"/>
      <c r="H137" s="661"/>
      <c r="I137" s="661"/>
      <c r="J137" s="661"/>
      <c r="K137" s="661"/>
      <c r="L137" s="661"/>
      <c r="M137" s="661"/>
      <c r="N137" s="661"/>
      <c r="O137" s="661"/>
      <c r="P137" s="661"/>
      <c r="Q137" s="661"/>
      <c r="R137" s="661"/>
      <c r="S137" s="661"/>
    </row>
    <row r="138">
      <c r="A138" s="661"/>
      <c r="B138" s="661"/>
      <c r="C138" s="661"/>
      <c r="D138" s="661"/>
      <c r="E138" s="661"/>
      <c r="F138" s="661"/>
      <c r="G138" s="661"/>
      <c r="H138" s="661"/>
      <c r="I138" s="661"/>
      <c r="J138" s="661"/>
      <c r="K138" s="661"/>
      <c r="L138" s="661"/>
      <c r="M138" s="661"/>
      <c r="N138" s="661"/>
      <c r="O138" s="661"/>
      <c r="P138" s="661"/>
      <c r="Q138" s="661"/>
      <c r="R138" s="661"/>
      <c r="S138" s="661"/>
    </row>
    <row r="139">
      <c r="A139" s="661"/>
      <c r="B139" s="661"/>
      <c r="C139" s="661"/>
      <c r="D139" s="661"/>
      <c r="E139" s="661"/>
      <c r="F139" s="661"/>
      <c r="G139" s="661"/>
      <c r="H139" s="661"/>
      <c r="I139" s="661"/>
      <c r="J139" s="661"/>
      <c r="K139" s="661"/>
      <c r="L139" s="661"/>
      <c r="M139" s="661"/>
      <c r="N139" s="661"/>
      <c r="O139" s="661"/>
      <c r="P139" s="661"/>
      <c r="Q139" s="661"/>
      <c r="R139" s="661"/>
      <c r="S139" s="661"/>
    </row>
    <row r="140">
      <c r="A140" s="661"/>
      <c r="B140" s="661"/>
      <c r="C140" s="661"/>
      <c r="D140" s="661"/>
      <c r="E140" s="661"/>
      <c r="F140" s="661"/>
      <c r="G140" s="661"/>
      <c r="H140" s="661"/>
      <c r="I140" s="661"/>
      <c r="J140" s="661"/>
      <c r="K140" s="661"/>
      <c r="L140" s="661"/>
      <c r="M140" s="661"/>
      <c r="N140" s="661"/>
      <c r="O140" s="661"/>
      <c r="P140" s="661"/>
      <c r="Q140" s="661"/>
      <c r="R140" s="661"/>
      <c r="S140" s="661"/>
    </row>
    <row r="141">
      <c r="A141" s="661"/>
      <c r="B141" s="661"/>
      <c r="C141" s="661"/>
      <c r="D141" s="661"/>
      <c r="E141" s="661"/>
      <c r="F141" s="661"/>
      <c r="G141" s="661"/>
      <c r="H141" s="661"/>
      <c r="I141" s="661"/>
      <c r="J141" s="661"/>
      <c r="K141" s="661"/>
      <c r="L141" s="661"/>
      <c r="M141" s="661"/>
      <c r="N141" s="661"/>
      <c r="O141" s="661"/>
      <c r="P141" s="661"/>
      <c r="Q141" s="661"/>
      <c r="R141" s="661"/>
      <c r="S141" s="661"/>
    </row>
    <row r="142">
      <c r="A142" s="661"/>
      <c r="B142" s="661"/>
      <c r="C142" s="661"/>
      <c r="D142" s="661"/>
      <c r="E142" s="661"/>
      <c r="F142" s="661"/>
      <c r="G142" s="661"/>
      <c r="H142" s="661"/>
      <c r="I142" s="661"/>
      <c r="J142" s="661"/>
      <c r="K142" s="661"/>
      <c r="L142" s="661"/>
      <c r="M142" s="661"/>
      <c r="N142" s="661"/>
      <c r="O142" s="661"/>
      <c r="P142" s="661"/>
      <c r="Q142" s="661"/>
      <c r="R142" s="661"/>
      <c r="S142" s="661"/>
    </row>
    <row r="143">
      <c r="A143" s="661"/>
      <c r="B143" s="661"/>
      <c r="C143" s="661"/>
      <c r="D143" s="661"/>
      <c r="E143" s="661"/>
      <c r="F143" s="661"/>
      <c r="G143" s="661"/>
      <c r="H143" s="661"/>
      <c r="I143" s="661"/>
      <c r="J143" s="661"/>
      <c r="K143" s="661"/>
      <c r="L143" s="661"/>
      <c r="M143" s="661"/>
      <c r="N143" s="661"/>
      <c r="O143" s="661"/>
      <c r="P143" s="661"/>
      <c r="Q143" s="661"/>
      <c r="R143" s="661"/>
      <c r="S143" s="661"/>
    </row>
    <row r="144">
      <c r="A144" s="661"/>
      <c r="B144" s="661"/>
      <c r="C144" s="661"/>
      <c r="D144" s="661"/>
      <c r="E144" s="661"/>
      <c r="F144" s="661"/>
      <c r="G144" s="661"/>
      <c r="H144" s="661"/>
      <c r="I144" s="661"/>
      <c r="J144" s="661"/>
      <c r="K144" s="661"/>
      <c r="L144" s="661"/>
      <c r="M144" s="661"/>
      <c r="N144" s="661"/>
      <c r="O144" s="661"/>
      <c r="P144" s="661"/>
      <c r="Q144" s="661"/>
      <c r="R144" s="661"/>
      <c r="S144" s="661"/>
    </row>
    <row r="145">
      <c r="A145" s="661"/>
      <c r="B145" s="661"/>
      <c r="C145" s="661"/>
      <c r="D145" s="661"/>
      <c r="E145" s="661"/>
      <c r="F145" s="661"/>
      <c r="G145" s="661"/>
      <c r="H145" s="661"/>
      <c r="I145" s="661"/>
      <c r="J145" s="661"/>
      <c r="K145" s="661"/>
      <c r="L145" s="661"/>
      <c r="M145" s="661"/>
      <c r="N145" s="661"/>
      <c r="O145" s="661"/>
      <c r="P145" s="661"/>
      <c r="Q145" s="661"/>
      <c r="R145" s="661"/>
      <c r="S145" s="661"/>
    </row>
    <row r="146">
      <c r="A146" s="661"/>
      <c r="B146" s="661"/>
      <c r="C146" s="661"/>
      <c r="D146" s="661"/>
      <c r="E146" s="661"/>
      <c r="F146" s="661"/>
      <c r="G146" s="661"/>
      <c r="H146" s="661"/>
      <c r="I146" s="661"/>
      <c r="J146" s="661"/>
      <c r="K146" s="661"/>
      <c r="L146" s="661"/>
      <c r="M146" s="661"/>
      <c r="N146" s="661"/>
      <c r="O146" s="661"/>
      <c r="P146" s="661"/>
      <c r="Q146" s="661"/>
      <c r="R146" s="661"/>
      <c r="S146" s="661"/>
    </row>
    <row r="147">
      <c r="A147" s="661"/>
      <c r="B147" s="661"/>
      <c r="C147" s="661"/>
      <c r="D147" s="661"/>
      <c r="E147" s="661"/>
      <c r="F147" s="661"/>
      <c r="G147" s="661"/>
      <c r="H147" s="661"/>
      <c r="I147" s="661"/>
      <c r="J147" s="661"/>
      <c r="K147" s="661"/>
      <c r="L147" s="661"/>
      <c r="M147" s="661"/>
      <c r="N147" s="661"/>
      <c r="O147" s="661"/>
      <c r="P147" s="661"/>
      <c r="Q147" s="661"/>
      <c r="R147" s="661"/>
      <c r="S147" s="661"/>
    </row>
    <row r="148">
      <c r="A148" s="661"/>
      <c r="B148" s="661"/>
      <c r="C148" s="661"/>
      <c r="D148" s="661"/>
      <c r="E148" s="661"/>
      <c r="F148" s="661"/>
      <c r="G148" s="661"/>
      <c r="H148" s="661"/>
      <c r="I148" s="661"/>
      <c r="J148" s="661"/>
      <c r="K148" s="661"/>
      <c r="L148" s="661"/>
      <c r="M148" s="661"/>
      <c r="N148" s="661"/>
      <c r="O148" s="661"/>
      <c r="P148" s="661"/>
      <c r="Q148" s="661"/>
      <c r="R148" s="661"/>
      <c r="S148" s="661"/>
    </row>
    <row r="149">
      <c r="A149" s="661"/>
      <c r="B149" s="661"/>
      <c r="C149" s="661"/>
      <c r="D149" s="661"/>
      <c r="E149" s="661"/>
      <c r="F149" s="661"/>
      <c r="G149" s="661"/>
      <c r="H149" s="661"/>
      <c r="I149" s="661"/>
      <c r="J149" s="661"/>
      <c r="K149" s="661"/>
      <c r="L149" s="661"/>
      <c r="M149" s="661"/>
      <c r="N149" s="661"/>
      <c r="O149" s="661"/>
      <c r="P149" s="661"/>
      <c r="Q149" s="661"/>
      <c r="R149" s="661"/>
      <c r="S149" s="661"/>
    </row>
    <row r="150">
      <c r="A150" s="661"/>
      <c r="B150" s="661"/>
      <c r="C150" s="661"/>
      <c r="D150" s="661"/>
      <c r="E150" s="661"/>
      <c r="F150" s="661"/>
      <c r="G150" s="661"/>
      <c r="H150" s="661"/>
      <c r="I150" s="661"/>
      <c r="J150" s="661"/>
      <c r="K150" s="661"/>
      <c r="L150" s="661"/>
      <c r="M150" s="661"/>
      <c r="N150" s="661"/>
      <c r="O150" s="661"/>
      <c r="P150" s="661"/>
      <c r="Q150" s="661"/>
      <c r="R150" s="661"/>
      <c r="S150" s="661"/>
    </row>
    <row r="151">
      <c r="A151" s="661"/>
      <c r="B151" s="661"/>
      <c r="C151" s="661"/>
      <c r="D151" s="661"/>
      <c r="E151" s="661"/>
      <c r="F151" s="661"/>
      <c r="G151" s="661"/>
      <c r="H151" s="661"/>
      <c r="I151" s="661"/>
      <c r="J151" s="661"/>
      <c r="K151" s="661"/>
      <c r="L151" s="661"/>
      <c r="M151" s="661"/>
      <c r="N151" s="661"/>
      <c r="O151" s="661"/>
      <c r="P151" s="661"/>
      <c r="Q151" s="661"/>
      <c r="R151" s="661"/>
      <c r="S151" s="661"/>
    </row>
    <row r="152">
      <c r="A152" s="661"/>
      <c r="B152" s="661"/>
      <c r="C152" s="661"/>
      <c r="D152" s="661"/>
      <c r="E152" s="661"/>
      <c r="F152" s="661"/>
      <c r="G152" s="661"/>
      <c r="H152" s="661"/>
      <c r="I152" s="661"/>
      <c r="J152" s="661"/>
      <c r="K152" s="661"/>
      <c r="L152" s="661"/>
      <c r="M152" s="661"/>
      <c r="N152" s="661"/>
      <c r="O152" s="661"/>
      <c r="P152" s="661"/>
      <c r="Q152" s="661"/>
      <c r="R152" s="661"/>
      <c r="S152" s="661"/>
    </row>
    <row r="153">
      <c r="A153" s="661"/>
      <c r="B153" s="661"/>
      <c r="C153" s="661"/>
      <c r="D153" s="661"/>
      <c r="E153" s="661"/>
      <c r="F153" s="661"/>
      <c r="G153" s="661"/>
      <c r="H153" s="661"/>
      <c r="I153" s="661"/>
      <c r="J153" s="661"/>
      <c r="K153" s="661"/>
      <c r="L153" s="661"/>
      <c r="M153" s="661"/>
      <c r="N153" s="661"/>
      <c r="O153" s="661"/>
      <c r="P153" s="661"/>
      <c r="Q153" s="661"/>
      <c r="R153" s="661"/>
      <c r="S153" s="661"/>
    </row>
    <row r="154">
      <c r="A154" s="661"/>
      <c r="B154" s="661"/>
      <c r="C154" s="661"/>
      <c r="D154" s="661"/>
      <c r="E154" s="661"/>
      <c r="F154" s="661"/>
      <c r="G154" s="661"/>
      <c r="H154" s="661"/>
      <c r="I154" s="661"/>
      <c r="J154" s="661"/>
      <c r="K154" s="661"/>
      <c r="L154" s="661"/>
      <c r="M154" s="661"/>
      <c r="N154" s="661"/>
      <c r="O154" s="661"/>
      <c r="P154" s="661"/>
      <c r="Q154" s="661"/>
      <c r="R154" s="661"/>
      <c r="S154" s="661"/>
    </row>
    <row r="155">
      <c r="A155" s="661"/>
      <c r="B155" s="661"/>
      <c r="C155" s="661"/>
      <c r="D155" s="661"/>
      <c r="E155" s="661"/>
      <c r="F155" s="661"/>
      <c r="G155" s="661"/>
      <c r="H155" s="661"/>
      <c r="I155" s="661"/>
      <c r="J155" s="661"/>
      <c r="K155" s="661"/>
      <c r="L155" s="661"/>
      <c r="M155" s="661"/>
      <c r="N155" s="661"/>
      <c r="O155" s="661"/>
      <c r="P155" s="661"/>
      <c r="Q155" s="661"/>
      <c r="R155" s="661"/>
      <c r="S155" s="661"/>
    </row>
    <row r="156">
      <c r="A156" s="661"/>
      <c r="B156" s="661"/>
      <c r="C156" s="661"/>
      <c r="D156" s="661"/>
      <c r="E156" s="661"/>
      <c r="F156" s="661"/>
      <c r="G156" s="661"/>
      <c r="H156" s="661"/>
      <c r="I156" s="661"/>
      <c r="J156" s="661"/>
      <c r="K156" s="661"/>
      <c r="L156" s="661"/>
      <c r="M156" s="661"/>
      <c r="N156" s="661"/>
      <c r="O156" s="661"/>
      <c r="P156" s="661"/>
      <c r="Q156" s="661"/>
      <c r="R156" s="661"/>
      <c r="S156" s="661"/>
    </row>
    <row r="157">
      <c r="A157" s="661"/>
      <c r="B157" s="661"/>
      <c r="C157" s="661"/>
      <c r="D157" s="661"/>
      <c r="E157" s="661"/>
      <c r="F157" s="661"/>
      <c r="G157" s="661"/>
      <c r="H157" s="661"/>
      <c r="I157" s="661"/>
      <c r="J157" s="661"/>
      <c r="K157" s="661"/>
      <c r="L157" s="661"/>
      <c r="M157" s="661"/>
      <c r="N157" s="661"/>
      <c r="O157" s="661"/>
      <c r="P157" s="661"/>
      <c r="Q157" s="661"/>
      <c r="R157" s="661"/>
      <c r="S157" s="661"/>
    </row>
    <row r="158">
      <c r="A158" s="661"/>
      <c r="B158" s="661"/>
      <c r="C158" s="661"/>
      <c r="D158" s="661"/>
      <c r="E158" s="661"/>
      <c r="F158" s="661"/>
      <c r="G158" s="661"/>
      <c r="H158" s="661"/>
      <c r="I158" s="661"/>
      <c r="J158" s="661"/>
      <c r="K158" s="661"/>
      <c r="L158" s="661"/>
      <c r="M158" s="661"/>
      <c r="N158" s="661"/>
      <c r="O158" s="661"/>
      <c r="P158" s="661"/>
      <c r="Q158" s="661"/>
      <c r="R158" s="661"/>
      <c r="S158" s="661"/>
    </row>
    <row r="159">
      <c r="A159" s="661"/>
      <c r="B159" s="661"/>
      <c r="C159" s="661"/>
      <c r="D159" s="661"/>
      <c r="E159" s="661"/>
      <c r="F159" s="661"/>
      <c r="G159" s="661"/>
      <c r="H159" s="661"/>
      <c r="I159" s="661"/>
      <c r="J159" s="661"/>
      <c r="K159" s="661"/>
      <c r="L159" s="661"/>
      <c r="M159" s="661"/>
      <c r="N159" s="661"/>
      <c r="O159" s="661"/>
      <c r="P159" s="661"/>
      <c r="Q159" s="661"/>
      <c r="R159" s="661"/>
      <c r="S159" s="661"/>
    </row>
    <row r="160">
      <c r="A160" s="661"/>
      <c r="B160" s="661"/>
      <c r="C160" s="661"/>
      <c r="D160" s="661"/>
      <c r="E160" s="661"/>
      <c r="F160" s="661"/>
      <c r="G160" s="661"/>
      <c r="H160" s="661"/>
      <c r="I160" s="661"/>
      <c r="J160" s="661"/>
      <c r="K160" s="661"/>
      <c r="L160" s="661"/>
      <c r="M160" s="661"/>
      <c r="N160" s="661"/>
      <c r="O160" s="661"/>
      <c r="P160" s="661"/>
      <c r="Q160" s="661"/>
      <c r="R160" s="661"/>
      <c r="S160" s="661"/>
    </row>
    <row r="161">
      <c r="A161" s="661"/>
      <c r="B161" s="661"/>
      <c r="C161" s="661"/>
      <c r="D161" s="661"/>
      <c r="E161" s="661"/>
      <c r="F161" s="661"/>
      <c r="G161" s="661"/>
      <c r="H161" s="661"/>
      <c r="I161" s="661"/>
      <c r="J161" s="661"/>
      <c r="K161" s="661"/>
      <c r="L161" s="661"/>
      <c r="M161" s="661"/>
      <c r="N161" s="661"/>
      <c r="O161" s="661"/>
      <c r="P161" s="661"/>
      <c r="Q161" s="661"/>
      <c r="R161" s="661"/>
      <c r="S161" s="661"/>
    </row>
    <row r="162">
      <c r="A162" s="661"/>
      <c r="B162" s="661"/>
      <c r="C162" s="661"/>
      <c r="D162" s="661"/>
      <c r="E162" s="661"/>
      <c r="F162" s="661"/>
      <c r="G162" s="661"/>
      <c r="H162" s="661"/>
      <c r="I162" s="661"/>
      <c r="J162" s="661"/>
      <c r="K162" s="661"/>
      <c r="L162" s="661"/>
      <c r="M162" s="661"/>
      <c r="N162" s="661"/>
      <c r="O162" s="661"/>
      <c r="P162" s="661"/>
      <c r="Q162" s="661"/>
      <c r="R162" s="661"/>
      <c r="S162" s="661"/>
    </row>
    <row r="163">
      <c r="A163" s="661"/>
      <c r="B163" s="661"/>
      <c r="C163" s="661"/>
      <c r="D163" s="661"/>
      <c r="E163" s="661"/>
      <c r="F163" s="661"/>
      <c r="G163" s="661"/>
      <c r="H163" s="661"/>
      <c r="I163" s="661"/>
      <c r="J163" s="661"/>
      <c r="K163" s="661"/>
      <c r="L163" s="661"/>
      <c r="M163" s="661"/>
      <c r="N163" s="661"/>
      <c r="O163" s="661"/>
      <c r="P163" s="661"/>
      <c r="Q163" s="661"/>
      <c r="R163" s="661"/>
      <c r="S163" s="661"/>
    </row>
    <row r="164">
      <c r="A164" s="661"/>
      <c r="B164" s="661"/>
      <c r="C164" s="661"/>
      <c r="D164" s="661"/>
      <c r="E164" s="661"/>
      <c r="F164" s="661"/>
      <c r="G164" s="661"/>
      <c r="H164" s="661"/>
      <c r="I164" s="661"/>
      <c r="J164" s="661"/>
      <c r="K164" s="661"/>
      <c r="L164" s="661"/>
      <c r="M164" s="661"/>
      <c r="N164" s="661"/>
      <c r="O164" s="661"/>
      <c r="P164" s="661"/>
      <c r="Q164" s="661"/>
      <c r="R164" s="661"/>
      <c r="S164" s="661"/>
    </row>
    <row r="165">
      <c r="A165" s="661"/>
      <c r="B165" s="661"/>
      <c r="C165" s="661"/>
      <c r="D165" s="661"/>
      <c r="E165" s="661"/>
      <c r="F165" s="661"/>
      <c r="G165" s="661"/>
      <c r="H165" s="661"/>
      <c r="I165" s="661"/>
      <c r="J165" s="661"/>
      <c r="K165" s="661"/>
      <c r="L165" s="661"/>
      <c r="M165" s="661"/>
      <c r="N165" s="661"/>
      <c r="O165" s="661"/>
      <c r="P165" s="661"/>
      <c r="Q165" s="661"/>
      <c r="R165" s="661"/>
      <c r="S165" s="661"/>
    </row>
    <row r="166">
      <c r="A166" s="661"/>
      <c r="B166" s="661"/>
      <c r="C166" s="661"/>
      <c r="D166" s="661"/>
      <c r="E166" s="661"/>
      <c r="F166" s="661"/>
      <c r="G166" s="661"/>
      <c r="H166" s="661"/>
      <c r="I166" s="661"/>
      <c r="J166" s="661"/>
      <c r="K166" s="661"/>
      <c r="L166" s="661"/>
      <c r="M166" s="661"/>
      <c r="N166" s="661"/>
      <c r="O166" s="661"/>
      <c r="P166" s="661"/>
      <c r="Q166" s="661"/>
      <c r="R166" s="661"/>
      <c r="S166" s="661"/>
    </row>
    <row r="167">
      <c r="A167" s="661"/>
      <c r="B167" s="661"/>
      <c r="C167" s="661"/>
      <c r="D167" s="661"/>
      <c r="E167" s="661"/>
      <c r="F167" s="661"/>
      <c r="G167" s="661"/>
      <c r="H167" s="661"/>
      <c r="I167" s="661"/>
      <c r="J167" s="661"/>
      <c r="K167" s="661"/>
      <c r="L167" s="661"/>
      <c r="M167" s="661"/>
      <c r="N167" s="661"/>
      <c r="O167" s="661"/>
      <c r="P167" s="661"/>
      <c r="Q167" s="661"/>
      <c r="R167" s="661"/>
      <c r="S167" s="661"/>
    </row>
    <row r="168">
      <c r="A168" s="661"/>
      <c r="B168" s="661"/>
      <c r="C168" s="661"/>
      <c r="D168" s="661"/>
      <c r="E168" s="661"/>
      <c r="F168" s="661"/>
      <c r="G168" s="661"/>
      <c r="H168" s="661"/>
      <c r="I168" s="661"/>
      <c r="J168" s="661"/>
      <c r="K168" s="661"/>
      <c r="L168" s="661"/>
      <c r="M168" s="661"/>
      <c r="N168" s="661"/>
      <c r="O168" s="661"/>
      <c r="P168" s="661"/>
      <c r="Q168" s="661"/>
      <c r="R168" s="661"/>
      <c r="S168" s="661"/>
    </row>
    <row r="169">
      <c r="A169" s="661"/>
      <c r="B169" s="661"/>
      <c r="C169" s="661"/>
      <c r="D169" s="661"/>
      <c r="E169" s="661"/>
      <c r="F169" s="661"/>
      <c r="G169" s="661"/>
      <c r="H169" s="661"/>
      <c r="I169" s="661"/>
      <c r="J169" s="661"/>
      <c r="K169" s="661"/>
      <c r="L169" s="661"/>
      <c r="M169" s="661"/>
      <c r="N169" s="661"/>
      <c r="O169" s="661"/>
      <c r="P169" s="661"/>
      <c r="Q169" s="661"/>
      <c r="R169" s="661"/>
      <c r="S169" s="661"/>
    </row>
    <row r="170">
      <c r="A170" s="661"/>
      <c r="B170" s="661"/>
      <c r="C170" s="661"/>
      <c r="D170" s="661"/>
      <c r="E170" s="661"/>
      <c r="F170" s="661"/>
      <c r="G170" s="661"/>
      <c r="H170" s="661"/>
      <c r="I170" s="661"/>
      <c r="J170" s="661"/>
      <c r="K170" s="661"/>
      <c r="L170" s="661"/>
      <c r="M170" s="661"/>
      <c r="N170" s="661"/>
      <c r="O170" s="661"/>
      <c r="P170" s="661"/>
      <c r="Q170" s="661"/>
      <c r="R170" s="661"/>
      <c r="S170" s="661"/>
    </row>
    <row r="171">
      <c r="A171" s="661"/>
      <c r="B171" s="661"/>
      <c r="C171" s="661"/>
      <c r="D171" s="661"/>
      <c r="E171" s="661"/>
      <c r="F171" s="661"/>
      <c r="G171" s="661"/>
      <c r="H171" s="661"/>
      <c r="I171" s="661"/>
      <c r="J171" s="661"/>
      <c r="K171" s="661"/>
      <c r="L171" s="661"/>
      <c r="M171" s="661"/>
      <c r="N171" s="661"/>
      <c r="O171" s="661"/>
      <c r="P171" s="661"/>
      <c r="Q171" s="661"/>
      <c r="R171" s="661"/>
      <c r="S171" s="661"/>
    </row>
    <row r="172">
      <c r="A172" s="661"/>
      <c r="B172" s="661"/>
      <c r="C172" s="661"/>
      <c r="D172" s="661"/>
      <c r="E172" s="661"/>
      <c r="F172" s="661"/>
      <c r="G172" s="661"/>
      <c r="H172" s="661"/>
      <c r="I172" s="661"/>
      <c r="J172" s="661"/>
      <c r="K172" s="661"/>
      <c r="L172" s="661"/>
      <c r="M172" s="661"/>
      <c r="N172" s="661"/>
      <c r="O172" s="661"/>
      <c r="P172" s="661"/>
      <c r="Q172" s="661"/>
      <c r="R172" s="661"/>
      <c r="S172" s="661"/>
    </row>
    <row r="173">
      <c r="A173" s="661"/>
      <c r="B173" s="661"/>
      <c r="C173" s="661"/>
      <c r="D173" s="661"/>
      <c r="E173" s="661"/>
      <c r="F173" s="661"/>
      <c r="G173" s="661"/>
      <c r="H173" s="661"/>
      <c r="I173" s="661"/>
      <c r="J173" s="661"/>
      <c r="K173" s="661"/>
      <c r="L173" s="661"/>
      <c r="M173" s="661"/>
      <c r="N173" s="661"/>
      <c r="O173" s="661"/>
      <c r="P173" s="661"/>
      <c r="Q173" s="661"/>
      <c r="R173" s="661"/>
      <c r="S173" s="661"/>
    </row>
    <row r="174">
      <c r="A174" s="661"/>
      <c r="B174" s="661"/>
      <c r="C174" s="661"/>
      <c r="D174" s="661"/>
      <c r="E174" s="661"/>
      <c r="F174" s="661"/>
      <c r="G174" s="661"/>
      <c r="H174" s="661"/>
      <c r="I174" s="661"/>
      <c r="J174" s="661"/>
      <c r="K174" s="661"/>
      <c r="L174" s="661"/>
      <c r="M174" s="661"/>
      <c r="N174" s="661"/>
      <c r="O174" s="661"/>
      <c r="P174" s="661"/>
      <c r="Q174" s="661"/>
      <c r="R174" s="661"/>
      <c r="S174" s="661"/>
    </row>
    <row r="175">
      <c r="A175" s="661"/>
      <c r="B175" s="661"/>
      <c r="C175" s="661"/>
      <c r="D175" s="661"/>
      <c r="E175" s="661"/>
      <c r="F175" s="661"/>
      <c r="G175" s="661"/>
      <c r="H175" s="661"/>
      <c r="I175" s="661"/>
      <c r="J175" s="661"/>
      <c r="K175" s="661"/>
      <c r="L175" s="661"/>
      <c r="M175" s="661"/>
      <c r="N175" s="661"/>
      <c r="O175" s="661"/>
      <c r="P175" s="661"/>
      <c r="Q175" s="661"/>
      <c r="R175" s="661"/>
      <c r="S175" s="661"/>
    </row>
    <row r="176">
      <c r="A176" s="661"/>
      <c r="B176" s="661"/>
      <c r="C176" s="661"/>
      <c r="D176" s="661"/>
      <c r="E176" s="661"/>
      <c r="F176" s="661"/>
      <c r="G176" s="661"/>
      <c r="H176" s="661"/>
      <c r="I176" s="661"/>
      <c r="J176" s="661"/>
      <c r="K176" s="661"/>
      <c r="L176" s="661"/>
      <c r="M176" s="661"/>
      <c r="N176" s="661"/>
      <c r="O176" s="661"/>
      <c r="P176" s="661"/>
      <c r="Q176" s="661"/>
      <c r="R176" s="661"/>
      <c r="S176" s="661"/>
    </row>
    <row r="177">
      <c r="A177" s="661"/>
      <c r="B177" s="661"/>
      <c r="C177" s="661"/>
      <c r="D177" s="661"/>
      <c r="E177" s="661"/>
      <c r="F177" s="661"/>
      <c r="G177" s="661"/>
      <c r="H177" s="661"/>
      <c r="I177" s="661"/>
      <c r="J177" s="661"/>
      <c r="K177" s="661"/>
      <c r="L177" s="661"/>
      <c r="M177" s="661"/>
      <c r="N177" s="661"/>
      <c r="O177" s="661"/>
      <c r="P177" s="661"/>
      <c r="Q177" s="661"/>
      <c r="R177" s="661"/>
      <c r="S177" s="661"/>
    </row>
    <row r="178">
      <c r="A178" s="661"/>
      <c r="B178" s="661"/>
      <c r="C178" s="661"/>
      <c r="D178" s="661"/>
      <c r="E178" s="661"/>
      <c r="F178" s="661"/>
      <c r="G178" s="661"/>
      <c r="H178" s="661"/>
      <c r="I178" s="661"/>
      <c r="J178" s="661"/>
      <c r="K178" s="661"/>
      <c r="L178" s="661"/>
      <c r="M178" s="661"/>
      <c r="N178" s="661"/>
      <c r="O178" s="661"/>
      <c r="P178" s="661"/>
      <c r="Q178" s="661"/>
      <c r="R178" s="661"/>
      <c r="S178" s="661"/>
    </row>
    <row r="179">
      <c r="A179" s="661"/>
      <c r="B179" s="661"/>
      <c r="C179" s="661"/>
      <c r="D179" s="661"/>
      <c r="E179" s="661"/>
      <c r="F179" s="661"/>
      <c r="G179" s="661"/>
      <c r="H179" s="661"/>
      <c r="I179" s="661"/>
      <c r="J179" s="661"/>
      <c r="K179" s="661"/>
      <c r="L179" s="661"/>
      <c r="M179" s="661"/>
      <c r="N179" s="661"/>
      <c r="O179" s="661"/>
      <c r="P179" s="661"/>
      <c r="Q179" s="661"/>
      <c r="R179" s="661"/>
      <c r="S179" s="661"/>
    </row>
    <row r="180">
      <c r="A180" s="661"/>
      <c r="B180" s="661"/>
      <c r="C180" s="661"/>
      <c r="D180" s="661"/>
      <c r="E180" s="661"/>
      <c r="F180" s="661"/>
      <c r="G180" s="661"/>
      <c r="H180" s="661"/>
      <c r="I180" s="661"/>
      <c r="J180" s="661"/>
      <c r="K180" s="661"/>
      <c r="L180" s="661"/>
      <c r="M180" s="661"/>
      <c r="N180" s="661"/>
      <c r="O180" s="661"/>
      <c r="P180" s="661"/>
      <c r="Q180" s="661"/>
      <c r="R180" s="661"/>
      <c r="S180" s="661"/>
    </row>
    <row r="181">
      <c r="A181" s="661"/>
      <c r="B181" s="661"/>
      <c r="C181" s="661"/>
      <c r="D181" s="661"/>
      <c r="E181" s="661"/>
      <c r="F181" s="661"/>
      <c r="G181" s="661"/>
      <c r="H181" s="661"/>
      <c r="I181" s="661"/>
      <c r="J181" s="661"/>
      <c r="K181" s="661"/>
      <c r="L181" s="661"/>
      <c r="M181" s="661"/>
      <c r="N181" s="661"/>
      <c r="O181" s="661"/>
      <c r="P181" s="661"/>
      <c r="Q181" s="661"/>
      <c r="R181" s="661"/>
      <c r="S181" s="661"/>
    </row>
    <row r="182">
      <c r="A182" s="661"/>
      <c r="B182" s="661"/>
      <c r="C182" s="661"/>
      <c r="D182" s="661"/>
      <c r="E182" s="661"/>
      <c r="F182" s="661"/>
      <c r="G182" s="661"/>
      <c r="H182" s="661"/>
      <c r="I182" s="661"/>
      <c r="J182" s="661"/>
      <c r="K182" s="661"/>
      <c r="L182" s="661"/>
      <c r="M182" s="661"/>
      <c r="N182" s="661"/>
      <c r="O182" s="661"/>
      <c r="P182" s="661"/>
      <c r="Q182" s="661"/>
      <c r="R182" s="661"/>
      <c r="S182" s="661"/>
    </row>
    <row r="183">
      <c r="A183" s="661"/>
      <c r="B183" s="661"/>
      <c r="C183" s="661"/>
      <c r="D183" s="661"/>
      <c r="E183" s="661"/>
      <c r="F183" s="661"/>
      <c r="G183" s="661"/>
      <c r="H183" s="661"/>
      <c r="I183" s="661"/>
      <c r="J183" s="661"/>
      <c r="K183" s="661"/>
      <c r="L183" s="661"/>
      <c r="M183" s="661"/>
      <c r="N183" s="661"/>
      <c r="O183" s="661"/>
      <c r="P183" s="661"/>
      <c r="Q183" s="661"/>
      <c r="R183" s="661"/>
      <c r="S183" s="661"/>
    </row>
    <row r="184">
      <c r="A184" s="661"/>
      <c r="B184" s="661"/>
      <c r="C184" s="661"/>
      <c r="D184" s="661"/>
      <c r="E184" s="661"/>
      <c r="F184" s="661"/>
      <c r="G184" s="661"/>
      <c r="H184" s="661"/>
      <c r="I184" s="661"/>
      <c r="J184" s="661"/>
      <c r="K184" s="661"/>
      <c r="L184" s="661"/>
      <c r="M184" s="661"/>
      <c r="N184" s="661"/>
      <c r="O184" s="661"/>
      <c r="P184" s="661"/>
      <c r="Q184" s="661"/>
      <c r="R184" s="661"/>
      <c r="S184" s="661"/>
    </row>
    <row r="185">
      <c r="A185" s="661"/>
      <c r="B185" s="661"/>
      <c r="C185" s="661"/>
      <c r="D185" s="661"/>
      <c r="E185" s="661"/>
      <c r="F185" s="661"/>
      <c r="G185" s="661"/>
      <c r="H185" s="661"/>
      <c r="I185" s="661"/>
      <c r="J185" s="661"/>
      <c r="K185" s="661"/>
      <c r="L185" s="661"/>
      <c r="M185" s="661"/>
      <c r="N185" s="661"/>
      <c r="O185" s="661"/>
      <c r="P185" s="661"/>
      <c r="Q185" s="661"/>
      <c r="R185" s="661"/>
      <c r="S185" s="661"/>
    </row>
    <row r="186">
      <c r="A186" s="661"/>
      <c r="B186" s="661"/>
      <c r="C186" s="661"/>
      <c r="D186" s="661"/>
      <c r="E186" s="661"/>
      <c r="F186" s="661"/>
      <c r="G186" s="661"/>
      <c r="H186" s="661"/>
      <c r="I186" s="661"/>
      <c r="J186" s="661"/>
      <c r="K186" s="661"/>
      <c r="L186" s="661"/>
      <c r="M186" s="661"/>
      <c r="N186" s="661"/>
      <c r="O186" s="661"/>
      <c r="P186" s="661"/>
      <c r="Q186" s="661"/>
      <c r="R186" s="661"/>
      <c r="S186" s="661"/>
    </row>
    <row r="187">
      <c r="A187" s="661"/>
      <c r="B187" s="661"/>
      <c r="C187" s="661"/>
      <c r="D187" s="661"/>
      <c r="E187" s="661"/>
      <c r="F187" s="661"/>
      <c r="G187" s="661"/>
      <c r="H187" s="661"/>
      <c r="I187" s="661"/>
      <c r="J187" s="661"/>
      <c r="K187" s="661"/>
      <c r="L187" s="661"/>
      <c r="M187" s="661"/>
      <c r="N187" s="661"/>
      <c r="O187" s="661"/>
      <c r="P187" s="661"/>
      <c r="Q187" s="661"/>
      <c r="R187" s="661"/>
      <c r="S187" s="661"/>
    </row>
    <row r="188">
      <c r="A188" s="661"/>
      <c r="B188" s="661"/>
      <c r="C188" s="661"/>
      <c r="D188" s="661"/>
      <c r="E188" s="661"/>
      <c r="F188" s="661"/>
      <c r="G188" s="661"/>
      <c r="H188" s="661"/>
      <c r="I188" s="661"/>
      <c r="J188" s="661"/>
      <c r="K188" s="661"/>
      <c r="L188" s="661"/>
      <c r="M188" s="661"/>
      <c r="N188" s="661"/>
      <c r="O188" s="661"/>
      <c r="P188" s="661"/>
      <c r="Q188" s="661"/>
      <c r="R188" s="661"/>
      <c r="S188" s="661"/>
    </row>
    <row r="189">
      <c r="A189" s="661"/>
      <c r="B189" s="661"/>
      <c r="C189" s="661"/>
      <c r="D189" s="661"/>
      <c r="E189" s="661"/>
      <c r="F189" s="661"/>
      <c r="G189" s="661"/>
      <c r="H189" s="661"/>
      <c r="I189" s="661"/>
      <c r="J189" s="661"/>
      <c r="K189" s="661"/>
      <c r="L189" s="661"/>
      <c r="M189" s="661"/>
      <c r="N189" s="661"/>
      <c r="O189" s="661"/>
      <c r="P189" s="661"/>
      <c r="Q189" s="661"/>
      <c r="R189" s="661"/>
      <c r="S189" s="661"/>
    </row>
    <row r="190">
      <c r="A190" s="661"/>
      <c r="B190" s="661"/>
      <c r="C190" s="661"/>
      <c r="D190" s="661"/>
      <c r="E190" s="661"/>
      <c r="F190" s="661"/>
      <c r="G190" s="661"/>
      <c r="H190" s="661"/>
      <c r="I190" s="661"/>
      <c r="J190" s="661"/>
      <c r="K190" s="661"/>
      <c r="L190" s="661"/>
      <c r="M190" s="661"/>
      <c r="N190" s="661"/>
      <c r="O190" s="661"/>
      <c r="P190" s="661"/>
      <c r="Q190" s="661"/>
      <c r="R190" s="661"/>
      <c r="S190" s="661"/>
    </row>
    <row r="191">
      <c r="A191" s="661"/>
      <c r="B191" s="661"/>
      <c r="C191" s="661"/>
      <c r="D191" s="661"/>
      <c r="E191" s="661"/>
      <c r="F191" s="661"/>
      <c r="G191" s="661"/>
      <c r="H191" s="661"/>
      <c r="I191" s="661"/>
      <c r="J191" s="661"/>
      <c r="K191" s="661"/>
      <c r="L191" s="661"/>
      <c r="M191" s="661"/>
      <c r="N191" s="661"/>
      <c r="O191" s="661"/>
      <c r="P191" s="661"/>
      <c r="Q191" s="661"/>
      <c r="R191" s="661"/>
      <c r="S191" s="661"/>
    </row>
    <row r="192">
      <c r="A192" s="661"/>
      <c r="B192" s="661"/>
      <c r="C192" s="661"/>
      <c r="D192" s="661"/>
      <c r="E192" s="661"/>
      <c r="F192" s="661"/>
      <c r="G192" s="661"/>
      <c r="H192" s="661"/>
      <c r="I192" s="661"/>
      <c r="J192" s="661"/>
      <c r="K192" s="661"/>
      <c r="L192" s="661"/>
      <c r="M192" s="661"/>
      <c r="N192" s="661"/>
      <c r="O192" s="661"/>
      <c r="P192" s="661"/>
      <c r="Q192" s="661"/>
      <c r="R192" s="661"/>
      <c r="S192" s="661"/>
    </row>
    <row r="193">
      <c r="A193" s="661"/>
      <c r="B193" s="661"/>
      <c r="C193" s="661"/>
      <c r="D193" s="661"/>
      <c r="E193" s="661"/>
      <c r="F193" s="661"/>
      <c r="G193" s="661"/>
      <c r="H193" s="661"/>
      <c r="I193" s="661"/>
      <c r="J193" s="661"/>
      <c r="K193" s="661"/>
      <c r="L193" s="661"/>
      <c r="M193" s="661"/>
      <c r="N193" s="661"/>
      <c r="O193" s="661"/>
      <c r="P193" s="661"/>
      <c r="Q193" s="661"/>
      <c r="R193" s="661"/>
      <c r="S193" s="661"/>
    </row>
    <row r="194">
      <c r="A194" s="661"/>
      <c r="B194" s="661"/>
      <c r="C194" s="661"/>
      <c r="D194" s="661"/>
      <c r="E194" s="661"/>
      <c r="F194" s="661"/>
      <c r="G194" s="661"/>
      <c r="H194" s="661"/>
      <c r="I194" s="661"/>
      <c r="J194" s="661"/>
      <c r="K194" s="661"/>
      <c r="L194" s="661"/>
      <c r="M194" s="661"/>
      <c r="N194" s="661"/>
      <c r="O194" s="661"/>
      <c r="P194" s="661"/>
      <c r="Q194" s="661"/>
      <c r="R194" s="661"/>
      <c r="S194" s="661"/>
    </row>
    <row r="195">
      <c r="A195" s="661"/>
      <c r="B195" s="661"/>
      <c r="C195" s="661"/>
      <c r="D195" s="661"/>
      <c r="E195" s="661"/>
      <c r="F195" s="661"/>
      <c r="G195" s="661"/>
      <c r="H195" s="661"/>
      <c r="I195" s="661"/>
      <c r="J195" s="661"/>
      <c r="K195" s="661"/>
      <c r="L195" s="661"/>
      <c r="M195" s="661"/>
      <c r="N195" s="661"/>
      <c r="O195" s="661"/>
      <c r="P195" s="661"/>
      <c r="Q195" s="661"/>
      <c r="R195" s="661"/>
      <c r="S195" s="661"/>
    </row>
    <row r="196">
      <c r="A196" s="661"/>
      <c r="B196" s="661"/>
      <c r="C196" s="661"/>
      <c r="D196" s="661"/>
      <c r="E196" s="661"/>
      <c r="F196" s="661"/>
      <c r="G196" s="661"/>
      <c r="H196" s="661"/>
      <c r="I196" s="661"/>
      <c r="J196" s="661"/>
      <c r="K196" s="661"/>
      <c r="L196" s="661"/>
      <c r="M196" s="661"/>
      <c r="N196" s="661"/>
      <c r="O196" s="661"/>
      <c r="P196" s="661"/>
      <c r="Q196" s="661"/>
      <c r="R196" s="661"/>
      <c r="S196" s="661"/>
    </row>
    <row r="197">
      <c r="A197" s="661"/>
      <c r="B197" s="661"/>
      <c r="C197" s="661"/>
      <c r="D197" s="661"/>
      <c r="E197" s="661"/>
      <c r="F197" s="661"/>
      <c r="G197" s="661"/>
      <c r="H197" s="661"/>
      <c r="I197" s="661"/>
      <c r="J197" s="661"/>
      <c r="K197" s="661"/>
      <c r="L197" s="661"/>
      <c r="M197" s="661"/>
      <c r="N197" s="661"/>
      <c r="O197" s="661"/>
      <c r="P197" s="661"/>
      <c r="Q197" s="661"/>
      <c r="R197" s="661"/>
      <c r="S197" s="661"/>
    </row>
    <row r="198">
      <c r="A198" s="661"/>
      <c r="B198" s="661"/>
      <c r="C198" s="661"/>
      <c r="D198" s="661"/>
      <c r="E198" s="661"/>
      <c r="F198" s="661"/>
      <c r="G198" s="661"/>
      <c r="H198" s="661"/>
      <c r="I198" s="661"/>
      <c r="J198" s="661"/>
      <c r="K198" s="661"/>
      <c r="L198" s="661"/>
      <c r="M198" s="661"/>
      <c r="N198" s="661"/>
      <c r="O198" s="661"/>
      <c r="P198" s="661"/>
      <c r="Q198" s="661"/>
      <c r="R198" s="661"/>
      <c r="S198" s="661"/>
    </row>
    <row r="199">
      <c r="A199" s="661"/>
      <c r="B199" s="661"/>
      <c r="C199" s="661"/>
      <c r="D199" s="661"/>
      <c r="E199" s="661"/>
      <c r="F199" s="661"/>
      <c r="G199" s="661"/>
      <c r="H199" s="661"/>
      <c r="I199" s="661"/>
      <c r="J199" s="661"/>
      <c r="K199" s="661"/>
      <c r="L199" s="661"/>
      <c r="M199" s="661"/>
      <c r="N199" s="661"/>
      <c r="O199" s="661"/>
      <c r="P199" s="661"/>
      <c r="Q199" s="661"/>
      <c r="R199" s="661"/>
      <c r="S199" s="661"/>
    </row>
    <row r="200">
      <c r="A200" s="661"/>
      <c r="B200" s="661"/>
      <c r="C200" s="661"/>
      <c r="D200" s="661"/>
      <c r="E200" s="661"/>
      <c r="F200" s="661"/>
      <c r="G200" s="661"/>
      <c r="H200" s="661"/>
      <c r="I200" s="661"/>
      <c r="J200" s="661"/>
      <c r="K200" s="661"/>
      <c r="L200" s="661"/>
      <c r="M200" s="661"/>
      <c r="N200" s="661"/>
      <c r="O200" s="661"/>
      <c r="P200" s="661"/>
      <c r="Q200" s="661"/>
      <c r="R200" s="661"/>
      <c r="S200" s="661"/>
    </row>
    <row r="201">
      <c r="A201" s="661"/>
      <c r="B201" s="661"/>
      <c r="C201" s="661"/>
      <c r="D201" s="661"/>
      <c r="E201" s="661"/>
      <c r="F201" s="661"/>
      <c r="G201" s="661"/>
      <c r="H201" s="661"/>
      <c r="I201" s="661"/>
      <c r="J201" s="661"/>
      <c r="K201" s="661"/>
      <c r="L201" s="661"/>
      <c r="M201" s="661"/>
      <c r="N201" s="661"/>
      <c r="O201" s="661"/>
      <c r="P201" s="661"/>
      <c r="Q201" s="661"/>
      <c r="R201" s="661"/>
      <c r="S201" s="661"/>
    </row>
    <row r="202">
      <c r="A202" s="661"/>
      <c r="B202" s="661"/>
      <c r="C202" s="661"/>
      <c r="D202" s="661"/>
      <c r="E202" s="661"/>
      <c r="F202" s="661"/>
      <c r="G202" s="661"/>
      <c r="H202" s="661"/>
      <c r="I202" s="661"/>
      <c r="J202" s="661"/>
      <c r="K202" s="661"/>
      <c r="L202" s="661"/>
      <c r="M202" s="661"/>
      <c r="N202" s="661"/>
      <c r="O202" s="661"/>
      <c r="P202" s="661"/>
      <c r="Q202" s="661"/>
      <c r="R202" s="661"/>
      <c r="S202" s="661"/>
    </row>
    <row r="203">
      <c r="A203" s="661"/>
      <c r="B203" s="661"/>
      <c r="C203" s="661"/>
      <c r="D203" s="661"/>
      <c r="E203" s="661"/>
      <c r="F203" s="661"/>
      <c r="G203" s="661"/>
      <c r="H203" s="661"/>
      <c r="I203" s="661"/>
      <c r="J203" s="661"/>
      <c r="K203" s="661"/>
      <c r="L203" s="661"/>
      <c r="M203" s="661"/>
      <c r="N203" s="661"/>
      <c r="O203" s="661"/>
      <c r="P203" s="661"/>
      <c r="Q203" s="661"/>
      <c r="R203" s="661"/>
      <c r="S203" s="661"/>
    </row>
    <row r="204">
      <c r="A204" s="661"/>
      <c r="B204" s="661"/>
      <c r="C204" s="661"/>
      <c r="D204" s="661"/>
      <c r="E204" s="661"/>
      <c r="F204" s="661"/>
      <c r="G204" s="661"/>
      <c r="H204" s="661"/>
      <c r="I204" s="661"/>
      <c r="J204" s="661"/>
      <c r="K204" s="661"/>
      <c r="L204" s="661"/>
      <c r="M204" s="661"/>
      <c r="N204" s="661"/>
      <c r="O204" s="661"/>
      <c r="P204" s="661"/>
      <c r="Q204" s="661"/>
      <c r="R204" s="661"/>
      <c r="S204" s="661"/>
    </row>
    <row r="205">
      <c r="A205" s="661"/>
      <c r="B205" s="661"/>
      <c r="C205" s="661"/>
      <c r="D205" s="661"/>
      <c r="E205" s="661"/>
      <c r="F205" s="661"/>
      <c r="G205" s="661"/>
      <c r="H205" s="661"/>
      <c r="I205" s="661"/>
      <c r="J205" s="661"/>
      <c r="K205" s="661"/>
      <c r="L205" s="661"/>
      <c r="M205" s="661"/>
      <c r="N205" s="661"/>
      <c r="O205" s="661"/>
      <c r="P205" s="661"/>
      <c r="Q205" s="661"/>
      <c r="R205" s="661"/>
      <c r="S205" s="661"/>
    </row>
    <row r="206">
      <c r="A206" s="661"/>
      <c r="B206" s="661"/>
      <c r="C206" s="661"/>
      <c r="D206" s="661"/>
      <c r="E206" s="661"/>
      <c r="F206" s="661"/>
      <c r="G206" s="661"/>
      <c r="H206" s="661"/>
      <c r="I206" s="661"/>
      <c r="J206" s="661"/>
      <c r="K206" s="661"/>
      <c r="L206" s="661"/>
      <c r="M206" s="661"/>
      <c r="N206" s="661"/>
      <c r="O206" s="661"/>
      <c r="P206" s="661"/>
      <c r="Q206" s="661"/>
      <c r="R206" s="661"/>
      <c r="S206" s="661"/>
    </row>
    <row r="207">
      <c r="A207" s="661"/>
      <c r="B207" s="661"/>
      <c r="C207" s="661"/>
      <c r="D207" s="661"/>
      <c r="E207" s="661"/>
      <c r="F207" s="661"/>
      <c r="G207" s="661"/>
      <c r="H207" s="661"/>
      <c r="I207" s="661"/>
      <c r="J207" s="661"/>
      <c r="K207" s="661"/>
      <c r="L207" s="661"/>
      <c r="M207" s="661"/>
      <c r="N207" s="661"/>
      <c r="O207" s="661"/>
      <c r="P207" s="661"/>
      <c r="Q207" s="661"/>
      <c r="R207" s="661"/>
      <c r="S207" s="661"/>
    </row>
    <row r="208">
      <c r="A208" s="661"/>
      <c r="B208" s="661"/>
      <c r="C208" s="661"/>
      <c r="D208" s="661"/>
      <c r="E208" s="661"/>
      <c r="F208" s="661"/>
      <c r="G208" s="661"/>
      <c r="H208" s="661"/>
      <c r="I208" s="661"/>
      <c r="J208" s="661"/>
      <c r="K208" s="661"/>
      <c r="L208" s="661"/>
      <c r="M208" s="661"/>
      <c r="N208" s="661"/>
      <c r="O208" s="661"/>
      <c r="P208" s="661"/>
      <c r="Q208" s="661"/>
      <c r="R208" s="661"/>
      <c r="S208" s="661"/>
    </row>
    <row r="209">
      <c r="A209" s="661"/>
      <c r="B209" s="661"/>
      <c r="C209" s="661"/>
      <c r="D209" s="661"/>
      <c r="E209" s="661"/>
      <c r="F209" s="661"/>
      <c r="G209" s="661"/>
      <c r="H209" s="661"/>
      <c r="I209" s="661"/>
      <c r="J209" s="661"/>
      <c r="K209" s="661"/>
      <c r="L209" s="661"/>
      <c r="M209" s="661"/>
      <c r="N209" s="661"/>
      <c r="O209" s="661"/>
      <c r="P209" s="661"/>
      <c r="Q209" s="661"/>
      <c r="R209" s="661"/>
      <c r="S209" s="661"/>
    </row>
    <row r="210">
      <c r="A210" s="661"/>
      <c r="B210" s="661"/>
      <c r="C210" s="661"/>
      <c r="D210" s="661"/>
      <c r="E210" s="661"/>
      <c r="F210" s="661"/>
      <c r="G210" s="661"/>
      <c r="H210" s="661"/>
      <c r="I210" s="661"/>
      <c r="J210" s="661"/>
      <c r="K210" s="661"/>
      <c r="L210" s="661"/>
      <c r="M210" s="661"/>
      <c r="N210" s="661"/>
      <c r="O210" s="661"/>
      <c r="P210" s="661"/>
      <c r="Q210" s="661"/>
      <c r="R210" s="661"/>
      <c r="S210" s="661"/>
    </row>
    <row r="211">
      <c r="A211" s="661"/>
      <c r="B211" s="661"/>
      <c r="C211" s="661"/>
      <c r="D211" s="661"/>
      <c r="E211" s="661"/>
      <c r="F211" s="661"/>
      <c r="G211" s="661"/>
      <c r="H211" s="661"/>
      <c r="I211" s="661"/>
      <c r="J211" s="661"/>
      <c r="K211" s="661"/>
      <c r="L211" s="661"/>
      <c r="M211" s="661"/>
      <c r="N211" s="661"/>
      <c r="O211" s="661"/>
      <c r="P211" s="661"/>
      <c r="Q211" s="661"/>
      <c r="R211" s="661"/>
      <c r="S211" s="661"/>
    </row>
    <row r="212">
      <c r="A212" s="661"/>
      <c r="B212" s="661"/>
      <c r="C212" s="661"/>
      <c r="D212" s="661"/>
      <c r="E212" s="661"/>
      <c r="F212" s="661"/>
      <c r="G212" s="661"/>
      <c r="H212" s="661"/>
      <c r="I212" s="661"/>
      <c r="J212" s="661"/>
      <c r="K212" s="661"/>
      <c r="L212" s="661"/>
      <c r="M212" s="661"/>
      <c r="N212" s="661"/>
      <c r="O212" s="661"/>
      <c r="P212" s="661"/>
      <c r="Q212" s="661"/>
      <c r="R212" s="661"/>
      <c r="S212" s="661"/>
    </row>
    <row r="213">
      <c r="A213" s="661"/>
      <c r="B213" s="661"/>
      <c r="C213" s="661"/>
      <c r="D213" s="661"/>
      <c r="E213" s="661"/>
      <c r="F213" s="661"/>
      <c r="G213" s="661"/>
      <c r="H213" s="661"/>
      <c r="I213" s="661"/>
      <c r="J213" s="661"/>
      <c r="K213" s="661"/>
      <c r="L213" s="661"/>
      <c r="M213" s="661"/>
      <c r="N213" s="661"/>
      <c r="O213" s="661"/>
      <c r="P213" s="661"/>
      <c r="Q213" s="661"/>
      <c r="R213" s="661"/>
      <c r="S213" s="661"/>
    </row>
    <row r="214">
      <c r="A214" s="661"/>
      <c r="B214" s="661"/>
      <c r="C214" s="661"/>
      <c r="D214" s="661"/>
      <c r="E214" s="661"/>
      <c r="F214" s="661"/>
      <c r="G214" s="661"/>
      <c r="H214" s="661"/>
      <c r="I214" s="661"/>
      <c r="J214" s="661"/>
      <c r="K214" s="661"/>
      <c r="L214" s="661"/>
      <c r="M214" s="661"/>
      <c r="N214" s="661"/>
      <c r="O214" s="661"/>
      <c r="P214" s="661"/>
      <c r="Q214" s="661"/>
      <c r="R214" s="661"/>
      <c r="S214" s="661"/>
    </row>
    <row r="215">
      <c r="A215" s="661"/>
      <c r="B215" s="661"/>
      <c r="C215" s="661"/>
      <c r="D215" s="661"/>
      <c r="E215" s="661"/>
      <c r="F215" s="661"/>
      <c r="G215" s="661"/>
      <c r="H215" s="661"/>
      <c r="I215" s="661"/>
      <c r="J215" s="661"/>
      <c r="K215" s="661"/>
      <c r="L215" s="661"/>
      <c r="M215" s="661"/>
      <c r="N215" s="661"/>
      <c r="O215" s="661"/>
      <c r="P215" s="661"/>
      <c r="Q215" s="661"/>
      <c r="R215" s="661"/>
      <c r="S215" s="661"/>
    </row>
    <row r="216">
      <c r="A216" s="661"/>
      <c r="B216" s="661"/>
      <c r="C216" s="661"/>
      <c r="D216" s="661"/>
      <c r="E216" s="661"/>
      <c r="F216" s="661"/>
      <c r="G216" s="661"/>
      <c r="H216" s="661"/>
      <c r="I216" s="661"/>
      <c r="J216" s="661"/>
      <c r="K216" s="661"/>
      <c r="L216" s="661"/>
      <c r="M216" s="661"/>
      <c r="N216" s="661"/>
      <c r="O216" s="661"/>
      <c r="P216" s="661"/>
      <c r="Q216" s="661"/>
      <c r="R216" s="661"/>
      <c r="S216" s="661"/>
    </row>
    <row r="217">
      <c r="A217" s="661"/>
      <c r="B217" s="661"/>
      <c r="C217" s="661"/>
      <c r="D217" s="661"/>
      <c r="E217" s="661"/>
      <c r="F217" s="661"/>
      <c r="G217" s="661"/>
      <c r="H217" s="661"/>
      <c r="I217" s="661"/>
      <c r="J217" s="661"/>
      <c r="K217" s="661"/>
      <c r="L217" s="661"/>
      <c r="M217" s="661"/>
      <c r="N217" s="661"/>
      <c r="O217" s="661"/>
      <c r="P217" s="661"/>
      <c r="Q217" s="661"/>
      <c r="R217" s="661"/>
      <c r="S217" s="661"/>
    </row>
    <row r="218">
      <c r="A218" s="661"/>
      <c r="B218" s="661"/>
      <c r="C218" s="661"/>
      <c r="D218" s="661"/>
      <c r="E218" s="661"/>
      <c r="F218" s="661"/>
      <c r="G218" s="661"/>
      <c r="H218" s="661"/>
      <c r="I218" s="661"/>
      <c r="J218" s="661"/>
      <c r="K218" s="661"/>
      <c r="L218" s="661"/>
      <c r="M218" s="661"/>
      <c r="N218" s="661"/>
      <c r="O218" s="661"/>
      <c r="P218" s="661"/>
      <c r="Q218" s="661"/>
      <c r="R218" s="661"/>
      <c r="S218" s="661"/>
    </row>
    <row r="219">
      <c r="A219" s="661"/>
      <c r="B219" s="661"/>
      <c r="C219" s="661"/>
      <c r="D219" s="661"/>
      <c r="E219" s="661"/>
      <c r="F219" s="661"/>
      <c r="G219" s="661"/>
      <c r="H219" s="661"/>
      <c r="I219" s="661"/>
      <c r="J219" s="661"/>
      <c r="K219" s="661"/>
      <c r="L219" s="661"/>
      <c r="M219" s="661"/>
      <c r="N219" s="661"/>
      <c r="O219" s="661"/>
      <c r="P219" s="661"/>
      <c r="Q219" s="661"/>
      <c r="R219" s="661"/>
      <c r="S219" s="661"/>
    </row>
    <row r="220">
      <c r="A220" s="661"/>
      <c r="B220" s="661"/>
      <c r="C220" s="661"/>
      <c r="D220" s="661"/>
      <c r="E220" s="661"/>
      <c r="F220" s="661"/>
      <c r="G220" s="661"/>
      <c r="H220" s="661"/>
      <c r="I220" s="661"/>
      <c r="J220" s="661"/>
      <c r="K220" s="661"/>
      <c r="L220" s="661"/>
      <c r="M220" s="661"/>
      <c r="N220" s="661"/>
      <c r="O220" s="661"/>
      <c r="P220" s="661"/>
      <c r="Q220" s="661"/>
      <c r="R220" s="661"/>
      <c r="S220" s="661"/>
    </row>
    <row r="221">
      <c r="A221" s="661"/>
      <c r="B221" s="661"/>
      <c r="C221" s="661"/>
      <c r="D221" s="661"/>
      <c r="E221" s="661"/>
      <c r="F221" s="661"/>
      <c r="G221" s="661"/>
      <c r="H221" s="661"/>
      <c r="I221" s="661"/>
      <c r="J221" s="661"/>
      <c r="K221" s="661"/>
      <c r="L221" s="661"/>
      <c r="M221" s="661"/>
      <c r="N221" s="661"/>
      <c r="O221" s="661"/>
      <c r="P221" s="661"/>
      <c r="Q221" s="661"/>
      <c r="R221" s="661"/>
      <c r="S221" s="661"/>
    </row>
    <row r="222">
      <c r="A222" s="661"/>
      <c r="B222" s="661"/>
      <c r="C222" s="661"/>
      <c r="D222" s="661"/>
      <c r="E222" s="661"/>
      <c r="F222" s="661"/>
      <c r="G222" s="661"/>
      <c r="H222" s="661"/>
      <c r="I222" s="661"/>
      <c r="J222" s="661"/>
      <c r="K222" s="661"/>
      <c r="L222" s="661"/>
      <c r="M222" s="661"/>
      <c r="N222" s="661"/>
      <c r="O222" s="661"/>
      <c r="P222" s="661"/>
      <c r="Q222" s="661"/>
      <c r="R222" s="661"/>
      <c r="S222" s="661"/>
    </row>
    <row r="223">
      <c r="A223" s="661"/>
      <c r="B223" s="661"/>
      <c r="C223" s="661"/>
      <c r="D223" s="661"/>
      <c r="E223" s="661"/>
      <c r="F223" s="661"/>
      <c r="G223" s="661"/>
      <c r="H223" s="661"/>
      <c r="I223" s="661"/>
      <c r="J223" s="661"/>
      <c r="K223" s="661"/>
      <c r="L223" s="661"/>
      <c r="M223" s="661"/>
      <c r="N223" s="661"/>
      <c r="O223" s="661"/>
      <c r="P223" s="661"/>
      <c r="Q223" s="661"/>
      <c r="R223" s="661"/>
      <c r="S223" s="661"/>
    </row>
    <row r="224">
      <c r="A224" s="661"/>
      <c r="B224" s="661"/>
      <c r="C224" s="661"/>
      <c r="D224" s="661"/>
      <c r="E224" s="661"/>
      <c r="F224" s="661"/>
      <c r="G224" s="661"/>
      <c r="H224" s="661"/>
      <c r="I224" s="661"/>
      <c r="J224" s="661"/>
      <c r="K224" s="661"/>
      <c r="L224" s="661"/>
      <c r="M224" s="661"/>
      <c r="N224" s="661"/>
      <c r="O224" s="661"/>
      <c r="P224" s="661"/>
      <c r="Q224" s="661"/>
      <c r="R224" s="661"/>
      <c r="S224" s="661"/>
    </row>
    <row r="225">
      <c r="A225" s="661"/>
      <c r="B225" s="661"/>
      <c r="C225" s="661"/>
      <c r="D225" s="661"/>
      <c r="E225" s="661"/>
      <c r="F225" s="661"/>
      <c r="G225" s="661"/>
      <c r="H225" s="661"/>
      <c r="I225" s="661"/>
      <c r="J225" s="661"/>
      <c r="K225" s="661"/>
      <c r="L225" s="661"/>
      <c r="M225" s="661"/>
      <c r="N225" s="661"/>
      <c r="O225" s="661"/>
      <c r="P225" s="661"/>
      <c r="Q225" s="661"/>
      <c r="R225" s="661"/>
      <c r="S225" s="661"/>
    </row>
    <row r="226">
      <c r="A226" s="661"/>
      <c r="B226" s="661"/>
      <c r="C226" s="661"/>
      <c r="D226" s="661"/>
      <c r="E226" s="661"/>
      <c r="F226" s="661"/>
      <c r="G226" s="661"/>
      <c r="H226" s="661"/>
      <c r="I226" s="661"/>
      <c r="J226" s="661"/>
      <c r="K226" s="661"/>
      <c r="L226" s="661"/>
      <c r="M226" s="661"/>
      <c r="N226" s="661"/>
      <c r="O226" s="661"/>
      <c r="P226" s="661"/>
      <c r="Q226" s="661"/>
      <c r="R226" s="661"/>
      <c r="S226" s="661"/>
    </row>
    <row r="227">
      <c r="A227" s="661"/>
      <c r="B227" s="661"/>
      <c r="C227" s="661"/>
      <c r="D227" s="661"/>
      <c r="E227" s="661"/>
      <c r="F227" s="661"/>
      <c r="G227" s="661"/>
      <c r="H227" s="661"/>
      <c r="I227" s="661"/>
      <c r="J227" s="661"/>
      <c r="K227" s="661"/>
      <c r="L227" s="661"/>
      <c r="M227" s="661"/>
      <c r="N227" s="661"/>
      <c r="O227" s="661"/>
      <c r="P227" s="661"/>
      <c r="Q227" s="661"/>
      <c r="R227" s="661"/>
      <c r="S227" s="661"/>
    </row>
    <row r="228">
      <c r="A228" s="661"/>
      <c r="B228" s="661"/>
      <c r="C228" s="661"/>
      <c r="D228" s="661"/>
      <c r="E228" s="661"/>
      <c r="F228" s="661"/>
      <c r="G228" s="661"/>
      <c r="H228" s="661"/>
      <c r="I228" s="661"/>
      <c r="J228" s="661"/>
      <c r="K228" s="661"/>
      <c r="L228" s="661"/>
      <c r="M228" s="661"/>
      <c r="N228" s="661"/>
      <c r="O228" s="661"/>
      <c r="P228" s="661"/>
      <c r="Q228" s="661"/>
      <c r="R228" s="661"/>
      <c r="S228" s="661"/>
    </row>
    <row r="229">
      <c r="A229" s="661"/>
      <c r="B229" s="661"/>
      <c r="C229" s="661"/>
      <c r="D229" s="661"/>
      <c r="E229" s="661"/>
      <c r="F229" s="661"/>
      <c r="G229" s="661"/>
      <c r="H229" s="661"/>
      <c r="I229" s="661"/>
      <c r="J229" s="661"/>
      <c r="K229" s="661"/>
      <c r="L229" s="661"/>
      <c r="M229" s="661"/>
      <c r="N229" s="661"/>
      <c r="O229" s="661"/>
      <c r="P229" s="661"/>
      <c r="Q229" s="661"/>
      <c r="R229" s="661"/>
      <c r="S229" s="661"/>
    </row>
    <row r="230">
      <c r="A230" s="661"/>
      <c r="B230" s="661"/>
      <c r="C230" s="661"/>
      <c r="D230" s="661"/>
      <c r="E230" s="661"/>
      <c r="F230" s="661"/>
      <c r="G230" s="661"/>
      <c r="H230" s="661"/>
      <c r="I230" s="661"/>
      <c r="J230" s="661"/>
      <c r="K230" s="661"/>
      <c r="L230" s="661"/>
      <c r="M230" s="661"/>
      <c r="N230" s="661"/>
      <c r="O230" s="661"/>
      <c r="P230" s="661"/>
      <c r="Q230" s="661"/>
      <c r="R230" s="661"/>
      <c r="S230" s="661"/>
    </row>
    <row r="231">
      <c r="A231" s="661"/>
      <c r="B231" s="661"/>
      <c r="C231" s="661"/>
      <c r="D231" s="661"/>
      <c r="E231" s="661"/>
      <c r="F231" s="661"/>
      <c r="G231" s="661"/>
      <c r="H231" s="661"/>
      <c r="I231" s="661"/>
      <c r="J231" s="661"/>
      <c r="K231" s="661"/>
      <c r="L231" s="661"/>
      <c r="M231" s="661"/>
      <c r="N231" s="661"/>
      <c r="O231" s="661"/>
      <c r="P231" s="661"/>
      <c r="Q231" s="661"/>
      <c r="R231" s="661"/>
      <c r="S231" s="661"/>
    </row>
    <row r="232">
      <c r="A232" s="661"/>
      <c r="B232" s="661"/>
      <c r="C232" s="661"/>
      <c r="D232" s="661"/>
      <c r="E232" s="661"/>
      <c r="F232" s="661"/>
      <c r="G232" s="661"/>
      <c r="H232" s="661"/>
      <c r="I232" s="661"/>
      <c r="J232" s="661"/>
      <c r="K232" s="661"/>
      <c r="L232" s="661"/>
      <c r="M232" s="661"/>
      <c r="N232" s="661"/>
      <c r="O232" s="661"/>
      <c r="P232" s="661"/>
      <c r="Q232" s="661"/>
      <c r="R232" s="661"/>
      <c r="S232" s="661"/>
    </row>
    <row r="233">
      <c r="A233" s="661"/>
      <c r="B233" s="661"/>
      <c r="C233" s="661"/>
      <c r="D233" s="661"/>
      <c r="E233" s="661"/>
      <c r="F233" s="661"/>
      <c r="G233" s="661"/>
      <c r="H233" s="661"/>
      <c r="I233" s="661"/>
      <c r="J233" s="661"/>
      <c r="K233" s="661"/>
      <c r="L233" s="661"/>
      <c r="M233" s="661"/>
      <c r="N233" s="661"/>
      <c r="O233" s="661"/>
      <c r="P233" s="661"/>
      <c r="Q233" s="661"/>
      <c r="R233" s="661"/>
      <c r="S233" s="661"/>
    </row>
    <row r="234">
      <c r="A234" s="661"/>
      <c r="B234" s="661"/>
      <c r="C234" s="661"/>
      <c r="D234" s="661"/>
      <c r="E234" s="661"/>
      <c r="F234" s="661"/>
      <c r="G234" s="661"/>
      <c r="H234" s="661"/>
      <c r="I234" s="661"/>
      <c r="J234" s="661"/>
      <c r="K234" s="661"/>
      <c r="L234" s="661"/>
      <c r="M234" s="661"/>
      <c r="N234" s="661"/>
      <c r="O234" s="661"/>
      <c r="P234" s="661"/>
      <c r="Q234" s="661"/>
      <c r="R234" s="661"/>
      <c r="S234" s="661"/>
    </row>
    <row r="235">
      <c r="A235" s="661"/>
      <c r="B235" s="661"/>
      <c r="C235" s="661"/>
      <c r="D235" s="661"/>
      <c r="E235" s="661"/>
      <c r="F235" s="661"/>
      <c r="G235" s="661"/>
      <c r="H235" s="661"/>
      <c r="I235" s="661"/>
      <c r="J235" s="661"/>
      <c r="K235" s="661"/>
      <c r="L235" s="661"/>
      <c r="M235" s="661"/>
      <c r="N235" s="661"/>
      <c r="O235" s="661"/>
      <c r="P235" s="661"/>
      <c r="Q235" s="661"/>
      <c r="R235" s="661"/>
      <c r="S235" s="661"/>
    </row>
    <row r="236">
      <c r="A236" s="661"/>
      <c r="B236" s="661"/>
      <c r="C236" s="661"/>
      <c r="D236" s="661"/>
      <c r="E236" s="661"/>
      <c r="F236" s="661"/>
      <c r="G236" s="661"/>
      <c r="H236" s="661"/>
      <c r="I236" s="661"/>
      <c r="J236" s="661"/>
      <c r="K236" s="661"/>
      <c r="L236" s="661"/>
      <c r="M236" s="661"/>
      <c r="N236" s="661"/>
      <c r="O236" s="661"/>
      <c r="P236" s="661"/>
      <c r="Q236" s="661"/>
      <c r="R236" s="661"/>
      <c r="S236" s="661"/>
    </row>
    <row r="237">
      <c r="A237" s="661"/>
      <c r="B237" s="661"/>
      <c r="C237" s="661"/>
      <c r="D237" s="661"/>
      <c r="E237" s="661"/>
      <c r="F237" s="661"/>
      <c r="G237" s="661"/>
      <c r="H237" s="661"/>
      <c r="I237" s="661"/>
      <c r="J237" s="661"/>
      <c r="K237" s="661"/>
      <c r="L237" s="661"/>
      <c r="M237" s="661"/>
      <c r="N237" s="661"/>
      <c r="O237" s="661"/>
      <c r="P237" s="661"/>
      <c r="Q237" s="661"/>
      <c r="R237" s="661"/>
      <c r="S237" s="661"/>
    </row>
    <row r="238">
      <c r="A238" s="661"/>
      <c r="B238" s="661"/>
      <c r="C238" s="661"/>
      <c r="D238" s="661"/>
      <c r="E238" s="661"/>
      <c r="F238" s="661"/>
      <c r="G238" s="661"/>
      <c r="H238" s="661"/>
      <c r="I238" s="661"/>
      <c r="J238" s="661"/>
      <c r="K238" s="661"/>
      <c r="L238" s="661"/>
      <c r="M238" s="661"/>
      <c r="N238" s="661"/>
      <c r="O238" s="661"/>
      <c r="P238" s="661"/>
      <c r="Q238" s="661"/>
      <c r="R238" s="661"/>
      <c r="S238" s="661"/>
    </row>
    <row r="239">
      <c r="A239" s="661"/>
      <c r="B239" s="661"/>
      <c r="C239" s="661"/>
      <c r="D239" s="661"/>
      <c r="E239" s="661"/>
      <c r="F239" s="661"/>
      <c r="G239" s="661"/>
      <c r="H239" s="661"/>
      <c r="I239" s="661"/>
      <c r="J239" s="661"/>
      <c r="K239" s="661"/>
      <c r="L239" s="661"/>
      <c r="M239" s="661"/>
      <c r="N239" s="661"/>
      <c r="O239" s="661"/>
      <c r="P239" s="661"/>
      <c r="Q239" s="661"/>
      <c r="R239" s="661"/>
      <c r="S239" s="661"/>
    </row>
    <row r="240">
      <c r="A240" s="661"/>
      <c r="B240" s="661"/>
      <c r="C240" s="661"/>
      <c r="D240" s="661"/>
      <c r="E240" s="661"/>
      <c r="F240" s="661"/>
      <c r="G240" s="661"/>
      <c r="H240" s="661"/>
      <c r="I240" s="661"/>
      <c r="J240" s="661"/>
      <c r="K240" s="661"/>
      <c r="L240" s="661"/>
      <c r="M240" s="661"/>
      <c r="N240" s="661"/>
      <c r="O240" s="661"/>
      <c r="P240" s="661"/>
      <c r="Q240" s="661"/>
      <c r="R240" s="661"/>
      <c r="S240" s="661"/>
    </row>
    <row r="241">
      <c r="A241" s="661"/>
      <c r="B241" s="661"/>
      <c r="C241" s="661"/>
      <c r="D241" s="661"/>
      <c r="E241" s="661"/>
      <c r="F241" s="661"/>
      <c r="G241" s="661"/>
      <c r="H241" s="661"/>
      <c r="I241" s="661"/>
      <c r="J241" s="661"/>
      <c r="K241" s="661"/>
      <c r="L241" s="661"/>
      <c r="M241" s="661"/>
      <c r="N241" s="661"/>
      <c r="O241" s="661"/>
      <c r="P241" s="661"/>
      <c r="Q241" s="661"/>
      <c r="R241" s="661"/>
      <c r="S241" s="661"/>
    </row>
    <row r="242">
      <c r="A242" s="661"/>
      <c r="B242" s="661"/>
      <c r="C242" s="661"/>
      <c r="D242" s="661"/>
      <c r="E242" s="661"/>
      <c r="F242" s="661"/>
      <c r="G242" s="661"/>
      <c r="H242" s="661"/>
      <c r="I242" s="661"/>
      <c r="J242" s="661"/>
      <c r="K242" s="661"/>
      <c r="L242" s="661"/>
      <c r="M242" s="661"/>
      <c r="N242" s="661"/>
      <c r="O242" s="661"/>
      <c r="P242" s="661"/>
      <c r="Q242" s="661"/>
      <c r="R242" s="661"/>
      <c r="S242" s="661"/>
    </row>
    <row r="243">
      <c r="A243" s="661"/>
      <c r="B243" s="661"/>
      <c r="C243" s="661"/>
      <c r="D243" s="661"/>
      <c r="E243" s="661"/>
      <c r="F243" s="661"/>
      <c r="G243" s="661"/>
      <c r="H243" s="661"/>
      <c r="I243" s="661"/>
      <c r="J243" s="661"/>
      <c r="K243" s="661"/>
      <c r="L243" s="661"/>
      <c r="M243" s="661"/>
      <c r="N243" s="661"/>
      <c r="O243" s="661"/>
      <c r="P243" s="661"/>
      <c r="Q243" s="661"/>
      <c r="R243" s="661"/>
      <c r="S243" s="661"/>
    </row>
    <row r="244">
      <c r="A244" s="661"/>
      <c r="B244" s="661"/>
      <c r="C244" s="661"/>
      <c r="D244" s="661"/>
      <c r="E244" s="661"/>
      <c r="F244" s="661"/>
      <c r="G244" s="661"/>
      <c r="H244" s="661"/>
      <c r="I244" s="661"/>
      <c r="J244" s="661"/>
      <c r="K244" s="661"/>
      <c r="L244" s="661"/>
      <c r="M244" s="661"/>
      <c r="N244" s="661"/>
      <c r="O244" s="661"/>
      <c r="P244" s="661"/>
      <c r="Q244" s="661"/>
      <c r="R244" s="661"/>
      <c r="S244" s="661"/>
    </row>
    <row r="245">
      <c r="A245" s="661"/>
      <c r="B245" s="661"/>
      <c r="C245" s="661"/>
      <c r="D245" s="661"/>
      <c r="E245" s="661"/>
      <c r="F245" s="661"/>
      <c r="G245" s="661"/>
      <c r="H245" s="661"/>
      <c r="I245" s="661"/>
      <c r="J245" s="661"/>
      <c r="K245" s="661"/>
      <c r="L245" s="661"/>
      <c r="M245" s="661"/>
      <c r="N245" s="661"/>
      <c r="O245" s="661"/>
      <c r="P245" s="661"/>
      <c r="Q245" s="661"/>
      <c r="R245" s="661"/>
      <c r="S245" s="661"/>
    </row>
    <row r="246">
      <c r="A246" s="661"/>
      <c r="B246" s="661"/>
      <c r="C246" s="661"/>
      <c r="D246" s="661"/>
      <c r="E246" s="661"/>
      <c r="F246" s="661"/>
      <c r="G246" s="661"/>
      <c r="H246" s="661"/>
      <c r="I246" s="661"/>
      <c r="J246" s="661"/>
      <c r="K246" s="661"/>
      <c r="L246" s="661"/>
      <c r="M246" s="661"/>
      <c r="N246" s="661"/>
      <c r="O246" s="661"/>
      <c r="P246" s="661"/>
      <c r="Q246" s="661"/>
      <c r="R246" s="661"/>
      <c r="S246" s="661"/>
    </row>
    <row r="247">
      <c r="A247" s="661"/>
      <c r="B247" s="661"/>
      <c r="C247" s="661"/>
      <c r="D247" s="661"/>
      <c r="E247" s="661"/>
      <c r="F247" s="661"/>
      <c r="G247" s="661"/>
      <c r="H247" s="661"/>
      <c r="I247" s="661"/>
      <c r="J247" s="661"/>
      <c r="K247" s="661"/>
      <c r="L247" s="661"/>
      <c r="M247" s="661"/>
      <c r="N247" s="661"/>
      <c r="O247" s="661"/>
      <c r="P247" s="661"/>
      <c r="Q247" s="661"/>
      <c r="R247" s="661"/>
      <c r="S247" s="661"/>
    </row>
    <row r="248">
      <c r="A248" s="661"/>
      <c r="B248" s="661"/>
      <c r="C248" s="661"/>
      <c r="D248" s="661"/>
      <c r="E248" s="661"/>
      <c r="F248" s="661"/>
      <c r="G248" s="661"/>
      <c r="H248" s="661"/>
      <c r="I248" s="661"/>
      <c r="J248" s="661"/>
      <c r="K248" s="661"/>
      <c r="L248" s="661"/>
      <c r="M248" s="661"/>
      <c r="N248" s="661"/>
      <c r="O248" s="661"/>
      <c r="P248" s="661"/>
      <c r="Q248" s="661"/>
      <c r="R248" s="661"/>
      <c r="S248" s="661"/>
    </row>
    <row r="249">
      <c r="A249" s="661"/>
      <c r="B249" s="661"/>
      <c r="C249" s="661"/>
      <c r="D249" s="661"/>
      <c r="E249" s="661"/>
      <c r="F249" s="661"/>
      <c r="G249" s="661"/>
      <c r="H249" s="661"/>
      <c r="I249" s="661"/>
      <c r="J249" s="661"/>
      <c r="K249" s="661"/>
      <c r="L249" s="661"/>
      <c r="M249" s="661"/>
      <c r="N249" s="661"/>
      <c r="O249" s="661"/>
      <c r="P249" s="661"/>
      <c r="Q249" s="661"/>
      <c r="R249" s="661"/>
      <c r="S249" s="661"/>
    </row>
    <row r="250">
      <c r="A250" s="661"/>
      <c r="B250" s="661"/>
      <c r="C250" s="661"/>
      <c r="D250" s="661"/>
      <c r="E250" s="661"/>
      <c r="F250" s="661"/>
      <c r="G250" s="661"/>
      <c r="H250" s="661"/>
      <c r="I250" s="661"/>
      <c r="J250" s="661"/>
      <c r="K250" s="661"/>
      <c r="L250" s="661"/>
      <c r="M250" s="661"/>
      <c r="N250" s="661"/>
      <c r="O250" s="661"/>
      <c r="P250" s="661"/>
      <c r="Q250" s="661"/>
      <c r="R250" s="661"/>
      <c r="S250" s="661"/>
    </row>
    <row r="251">
      <c r="A251" s="661"/>
      <c r="B251" s="661"/>
      <c r="C251" s="661"/>
      <c r="D251" s="661"/>
      <c r="E251" s="661"/>
      <c r="F251" s="661"/>
      <c r="G251" s="661"/>
      <c r="H251" s="661"/>
      <c r="I251" s="661"/>
      <c r="J251" s="661"/>
      <c r="K251" s="661"/>
      <c r="L251" s="661"/>
      <c r="M251" s="661"/>
      <c r="N251" s="661"/>
      <c r="O251" s="661"/>
      <c r="P251" s="661"/>
      <c r="Q251" s="661"/>
      <c r="R251" s="661"/>
      <c r="S251" s="661"/>
    </row>
    <row r="252">
      <c r="A252" s="661"/>
      <c r="B252" s="661"/>
      <c r="C252" s="661"/>
      <c r="D252" s="661"/>
      <c r="E252" s="661"/>
      <c r="F252" s="661"/>
      <c r="G252" s="661"/>
      <c r="H252" s="661"/>
      <c r="I252" s="661"/>
      <c r="J252" s="661"/>
      <c r="K252" s="661"/>
      <c r="L252" s="661"/>
      <c r="M252" s="661"/>
      <c r="N252" s="661"/>
      <c r="O252" s="661"/>
      <c r="P252" s="661"/>
      <c r="Q252" s="661"/>
      <c r="R252" s="661"/>
      <c r="S252" s="661"/>
    </row>
    <row r="253">
      <c r="A253" s="661"/>
      <c r="B253" s="661"/>
      <c r="C253" s="661"/>
      <c r="D253" s="661"/>
      <c r="E253" s="661"/>
      <c r="F253" s="661"/>
      <c r="G253" s="661"/>
      <c r="H253" s="661"/>
      <c r="I253" s="661"/>
      <c r="J253" s="661"/>
      <c r="K253" s="661"/>
      <c r="L253" s="661"/>
      <c r="M253" s="661"/>
      <c r="N253" s="661"/>
      <c r="O253" s="661"/>
      <c r="P253" s="661"/>
      <c r="Q253" s="661"/>
      <c r="R253" s="661"/>
      <c r="S253" s="661"/>
    </row>
    <row r="254">
      <c r="A254" s="661"/>
      <c r="B254" s="661"/>
      <c r="C254" s="661"/>
      <c r="D254" s="661"/>
      <c r="E254" s="661"/>
      <c r="F254" s="661"/>
      <c r="G254" s="661"/>
      <c r="H254" s="661"/>
      <c r="I254" s="661"/>
      <c r="J254" s="661"/>
      <c r="K254" s="661"/>
      <c r="L254" s="661"/>
      <c r="M254" s="661"/>
      <c r="N254" s="661"/>
      <c r="O254" s="661"/>
      <c r="P254" s="661"/>
      <c r="Q254" s="661"/>
      <c r="R254" s="661"/>
      <c r="S254" s="661"/>
    </row>
    <row r="255">
      <c r="A255" s="661"/>
      <c r="B255" s="661"/>
      <c r="C255" s="661"/>
      <c r="D255" s="661"/>
      <c r="E255" s="661"/>
      <c r="F255" s="661"/>
      <c r="G255" s="661"/>
      <c r="H255" s="661"/>
      <c r="I255" s="661"/>
      <c r="J255" s="661"/>
      <c r="K255" s="661"/>
      <c r="L255" s="661"/>
      <c r="M255" s="661"/>
      <c r="N255" s="661"/>
      <c r="O255" s="661"/>
      <c r="P255" s="661"/>
      <c r="Q255" s="661"/>
      <c r="R255" s="661"/>
      <c r="S255" s="661"/>
    </row>
    <row r="256">
      <c r="A256" s="661"/>
      <c r="B256" s="661"/>
      <c r="C256" s="661"/>
      <c r="D256" s="661"/>
      <c r="E256" s="661"/>
      <c r="F256" s="661"/>
      <c r="G256" s="661"/>
      <c r="H256" s="661"/>
      <c r="I256" s="661"/>
      <c r="J256" s="661"/>
      <c r="K256" s="661"/>
      <c r="L256" s="661"/>
      <c r="M256" s="661"/>
      <c r="N256" s="661"/>
      <c r="O256" s="661"/>
      <c r="P256" s="661"/>
      <c r="Q256" s="661"/>
      <c r="R256" s="661"/>
      <c r="S256" s="661"/>
    </row>
    <row r="257">
      <c r="A257" s="661"/>
      <c r="B257" s="661"/>
      <c r="C257" s="661"/>
      <c r="D257" s="661"/>
      <c r="E257" s="661"/>
      <c r="F257" s="661"/>
      <c r="G257" s="661"/>
      <c r="H257" s="661"/>
      <c r="I257" s="661"/>
      <c r="J257" s="661"/>
      <c r="K257" s="661"/>
      <c r="L257" s="661"/>
      <c r="M257" s="661"/>
      <c r="N257" s="661"/>
      <c r="O257" s="661"/>
      <c r="P257" s="661"/>
      <c r="Q257" s="661"/>
      <c r="R257" s="661"/>
      <c r="S257" s="661"/>
    </row>
    <row r="258">
      <c r="A258" s="661"/>
      <c r="B258" s="661"/>
      <c r="C258" s="661"/>
      <c r="D258" s="661"/>
      <c r="E258" s="661"/>
      <c r="F258" s="661"/>
      <c r="G258" s="661"/>
      <c r="H258" s="661"/>
      <c r="I258" s="661"/>
      <c r="J258" s="661"/>
      <c r="K258" s="661"/>
      <c r="L258" s="661"/>
      <c r="M258" s="661"/>
      <c r="N258" s="661"/>
      <c r="O258" s="661"/>
      <c r="P258" s="661"/>
      <c r="Q258" s="661"/>
      <c r="R258" s="661"/>
      <c r="S258" s="661"/>
    </row>
    <row r="259">
      <c r="A259" s="661"/>
      <c r="B259" s="661"/>
      <c r="C259" s="661"/>
      <c r="D259" s="661"/>
      <c r="E259" s="661"/>
      <c r="F259" s="661"/>
      <c r="G259" s="661"/>
      <c r="H259" s="661"/>
      <c r="I259" s="661"/>
      <c r="J259" s="661"/>
      <c r="K259" s="661"/>
      <c r="L259" s="661"/>
      <c r="M259" s="661"/>
      <c r="N259" s="661"/>
      <c r="O259" s="661"/>
      <c r="P259" s="661"/>
      <c r="Q259" s="661"/>
      <c r="R259" s="661"/>
      <c r="S259" s="661"/>
    </row>
    <row r="260">
      <c r="A260" s="661"/>
      <c r="B260" s="661"/>
      <c r="C260" s="661"/>
      <c r="D260" s="661"/>
      <c r="E260" s="661"/>
      <c r="F260" s="661"/>
      <c r="G260" s="661"/>
      <c r="H260" s="661"/>
      <c r="I260" s="661"/>
      <c r="J260" s="661"/>
      <c r="K260" s="661"/>
      <c r="L260" s="661"/>
      <c r="M260" s="661"/>
      <c r="N260" s="661"/>
      <c r="O260" s="661"/>
      <c r="P260" s="661"/>
      <c r="Q260" s="661"/>
      <c r="R260" s="661"/>
      <c r="S260" s="661"/>
    </row>
    <row r="261">
      <c r="A261" s="661"/>
      <c r="B261" s="661"/>
      <c r="C261" s="661"/>
      <c r="D261" s="661"/>
      <c r="E261" s="661"/>
      <c r="F261" s="661"/>
      <c r="G261" s="661"/>
      <c r="H261" s="661"/>
      <c r="I261" s="661"/>
      <c r="J261" s="661"/>
      <c r="K261" s="661"/>
      <c r="L261" s="661"/>
      <c r="M261" s="661"/>
      <c r="N261" s="661"/>
      <c r="O261" s="661"/>
      <c r="P261" s="661"/>
      <c r="Q261" s="661"/>
      <c r="R261" s="661"/>
      <c r="S261" s="661"/>
    </row>
    <row r="262">
      <c r="A262" s="661"/>
      <c r="B262" s="661"/>
      <c r="C262" s="661"/>
      <c r="D262" s="661"/>
      <c r="E262" s="661"/>
      <c r="F262" s="661"/>
      <c r="G262" s="661"/>
      <c r="H262" s="661"/>
      <c r="I262" s="661"/>
      <c r="J262" s="661"/>
      <c r="K262" s="661"/>
      <c r="L262" s="661"/>
      <c r="M262" s="661"/>
      <c r="N262" s="661"/>
      <c r="O262" s="661"/>
      <c r="P262" s="661"/>
      <c r="Q262" s="661"/>
      <c r="R262" s="661"/>
      <c r="S262" s="661"/>
    </row>
    <row r="263">
      <c r="A263" s="661"/>
      <c r="B263" s="661"/>
      <c r="C263" s="661"/>
      <c r="D263" s="661"/>
      <c r="E263" s="661"/>
      <c r="F263" s="661"/>
      <c r="G263" s="661"/>
      <c r="H263" s="661"/>
      <c r="I263" s="661"/>
      <c r="J263" s="661"/>
      <c r="K263" s="661"/>
      <c r="L263" s="661"/>
      <c r="M263" s="661"/>
      <c r="N263" s="661"/>
      <c r="O263" s="661"/>
      <c r="P263" s="661"/>
      <c r="Q263" s="661"/>
      <c r="R263" s="661"/>
      <c r="S263" s="661"/>
    </row>
    <row r="264">
      <c r="A264" s="661"/>
      <c r="B264" s="661"/>
      <c r="C264" s="661"/>
      <c r="D264" s="661"/>
      <c r="E264" s="661"/>
      <c r="F264" s="661"/>
      <c r="G264" s="661"/>
      <c r="H264" s="661"/>
      <c r="I264" s="661"/>
      <c r="J264" s="661"/>
      <c r="K264" s="661"/>
      <c r="L264" s="661"/>
      <c r="M264" s="661"/>
      <c r="N264" s="661"/>
      <c r="O264" s="661"/>
      <c r="P264" s="661"/>
      <c r="Q264" s="661"/>
      <c r="R264" s="661"/>
      <c r="S264" s="661"/>
    </row>
    <row r="265">
      <c r="A265" s="661"/>
      <c r="B265" s="661"/>
      <c r="C265" s="661"/>
      <c r="D265" s="661"/>
      <c r="E265" s="661"/>
      <c r="F265" s="661"/>
      <c r="G265" s="661"/>
      <c r="H265" s="661"/>
      <c r="I265" s="661"/>
      <c r="J265" s="661"/>
      <c r="K265" s="661"/>
      <c r="L265" s="661"/>
      <c r="M265" s="661"/>
      <c r="N265" s="661"/>
      <c r="O265" s="661"/>
      <c r="P265" s="661"/>
      <c r="Q265" s="661"/>
      <c r="R265" s="661"/>
      <c r="S265" s="661"/>
    </row>
    <row r="266">
      <c r="A266" s="661"/>
      <c r="B266" s="661"/>
      <c r="C266" s="661"/>
      <c r="D266" s="661"/>
      <c r="E266" s="661"/>
      <c r="F266" s="661"/>
      <c r="G266" s="661"/>
      <c r="H266" s="661"/>
      <c r="I266" s="661"/>
      <c r="J266" s="661"/>
      <c r="K266" s="661"/>
      <c r="L266" s="661"/>
      <c r="M266" s="661"/>
      <c r="N266" s="661"/>
      <c r="O266" s="661"/>
      <c r="P266" s="661"/>
      <c r="Q266" s="661"/>
      <c r="R266" s="661"/>
      <c r="S266" s="661"/>
    </row>
    <row r="267">
      <c r="A267" s="661"/>
      <c r="B267" s="661"/>
      <c r="C267" s="661"/>
      <c r="D267" s="661"/>
      <c r="E267" s="661"/>
      <c r="F267" s="661"/>
      <c r="G267" s="661"/>
      <c r="H267" s="661"/>
      <c r="I267" s="661"/>
      <c r="J267" s="661"/>
      <c r="K267" s="661"/>
      <c r="L267" s="661"/>
      <c r="M267" s="661"/>
      <c r="N267" s="661"/>
      <c r="O267" s="661"/>
      <c r="P267" s="661"/>
      <c r="Q267" s="661"/>
      <c r="R267" s="661"/>
      <c r="S267" s="661"/>
    </row>
    <row r="268">
      <c r="A268" s="661"/>
      <c r="B268" s="661"/>
      <c r="C268" s="661"/>
      <c r="D268" s="661"/>
      <c r="E268" s="661"/>
      <c r="F268" s="661"/>
      <c r="G268" s="661"/>
      <c r="H268" s="661"/>
      <c r="I268" s="661"/>
      <c r="J268" s="661"/>
      <c r="K268" s="661"/>
      <c r="L268" s="661"/>
      <c r="M268" s="661"/>
      <c r="N268" s="661"/>
      <c r="O268" s="661"/>
      <c r="P268" s="661"/>
      <c r="Q268" s="661"/>
      <c r="R268" s="661"/>
      <c r="S268" s="661"/>
    </row>
    <row r="269">
      <c r="A269" s="661"/>
      <c r="B269" s="661"/>
      <c r="C269" s="661"/>
      <c r="D269" s="661"/>
      <c r="E269" s="661"/>
      <c r="F269" s="661"/>
      <c r="G269" s="661"/>
      <c r="H269" s="661"/>
      <c r="I269" s="661"/>
      <c r="J269" s="661"/>
      <c r="K269" s="661"/>
      <c r="L269" s="661"/>
      <c r="M269" s="661"/>
      <c r="N269" s="661"/>
      <c r="O269" s="661"/>
      <c r="P269" s="661"/>
      <c r="Q269" s="661"/>
      <c r="R269" s="661"/>
      <c r="S269" s="661"/>
    </row>
    <row r="270">
      <c r="A270" s="661"/>
      <c r="B270" s="661"/>
      <c r="C270" s="661"/>
      <c r="D270" s="661"/>
      <c r="E270" s="661"/>
      <c r="F270" s="661"/>
      <c r="G270" s="661"/>
      <c r="H270" s="661"/>
      <c r="I270" s="661"/>
      <c r="J270" s="661"/>
      <c r="K270" s="661"/>
      <c r="L270" s="661"/>
      <c r="M270" s="661"/>
      <c r="N270" s="661"/>
      <c r="O270" s="661"/>
      <c r="P270" s="661"/>
      <c r="Q270" s="661"/>
      <c r="R270" s="661"/>
      <c r="S270" s="661"/>
    </row>
    <row r="271">
      <c r="A271" s="661"/>
      <c r="B271" s="661"/>
      <c r="C271" s="661"/>
      <c r="D271" s="661"/>
      <c r="E271" s="661"/>
      <c r="F271" s="661"/>
      <c r="G271" s="661"/>
      <c r="H271" s="661"/>
      <c r="I271" s="661"/>
      <c r="J271" s="661"/>
      <c r="K271" s="661"/>
      <c r="L271" s="661"/>
      <c r="M271" s="661"/>
      <c r="N271" s="661"/>
      <c r="O271" s="661"/>
      <c r="P271" s="661"/>
      <c r="Q271" s="661"/>
      <c r="R271" s="661"/>
      <c r="S271" s="661"/>
    </row>
    <row r="272">
      <c r="A272" s="661"/>
      <c r="B272" s="661"/>
      <c r="C272" s="661"/>
      <c r="D272" s="661"/>
      <c r="E272" s="661"/>
      <c r="F272" s="661"/>
      <c r="G272" s="661"/>
      <c r="H272" s="661"/>
      <c r="I272" s="661"/>
      <c r="J272" s="661"/>
      <c r="K272" s="661"/>
      <c r="L272" s="661"/>
      <c r="M272" s="661"/>
      <c r="N272" s="661"/>
      <c r="O272" s="661"/>
      <c r="P272" s="661"/>
      <c r="Q272" s="661"/>
      <c r="R272" s="661"/>
      <c r="S272" s="661"/>
    </row>
    <row r="273">
      <c r="A273" s="661"/>
      <c r="B273" s="661"/>
      <c r="C273" s="661"/>
      <c r="D273" s="661"/>
      <c r="E273" s="661"/>
      <c r="F273" s="661"/>
      <c r="G273" s="661"/>
      <c r="H273" s="661"/>
      <c r="I273" s="661"/>
      <c r="J273" s="661"/>
      <c r="K273" s="661"/>
      <c r="L273" s="661"/>
      <c r="M273" s="661"/>
      <c r="N273" s="661"/>
      <c r="O273" s="661"/>
      <c r="P273" s="661"/>
      <c r="Q273" s="661"/>
      <c r="R273" s="661"/>
      <c r="S273" s="661"/>
    </row>
    <row r="274">
      <c r="A274" s="661"/>
      <c r="B274" s="661"/>
      <c r="C274" s="661"/>
      <c r="D274" s="661"/>
      <c r="E274" s="661"/>
      <c r="F274" s="661"/>
      <c r="G274" s="661"/>
      <c r="H274" s="661"/>
      <c r="I274" s="661"/>
      <c r="J274" s="661"/>
      <c r="K274" s="661"/>
      <c r="L274" s="661"/>
      <c r="M274" s="661"/>
      <c r="N274" s="661"/>
      <c r="O274" s="661"/>
      <c r="P274" s="661"/>
      <c r="Q274" s="661"/>
      <c r="R274" s="661"/>
      <c r="S274" s="661"/>
    </row>
    <row r="275">
      <c r="A275" s="661"/>
      <c r="B275" s="661"/>
      <c r="C275" s="661"/>
      <c r="D275" s="661"/>
      <c r="E275" s="661"/>
      <c r="F275" s="661"/>
      <c r="G275" s="661"/>
      <c r="H275" s="661"/>
      <c r="I275" s="661"/>
      <c r="J275" s="661"/>
      <c r="K275" s="661"/>
      <c r="L275" s="661"/>
      <c r="M275" s="661"/>
      <c r="N275" s="661"/>
      <c r="O275" s="661"/>
      <c r="P275" s="661"/>
      <c r="Q275" s="661"/>
      <c r="R275" s="661"/>
      <c r="S275" s="661"/>
    </row>
    <row r="276">
      <c r="A276" s="661"/>
      <c r="B276" s="661"/>
      <c r="C276" s="661"/>
      <c r="D276" s="661"/>
      <c r="E276" s="661"/>
      <c r="F276" s="661"/>
      <c r="G276" s="661"/>
      <c r="H276" s="661"/>
      <c r="I276" s="661"/>
      <c r="J276" s="661"/>
      <c r="K276" s="661"/>
      <c r="L276" s="661"/>
      <c r="M276" s="661"/>
      <c r="N276" s="661"/>
      <c r="O276" s="661"/>
      <c r="P276" s="661"/>
      <c r="Q276" s="661"/>
      <c r="R276" s="661"/>
      <c r="S276" s="661"/>
    </row>
    <row r="277">
      <c r="A277" s="661"/>
      <c r="B277" s="661"/>
      <c r="C277" s="661"/>
      <c r="D277" s="661"/>
      <c r="E277" s="661"/>
      <c r="F277" s="661"/>
      <c r="G277" s="661"/>
      <c r="H277" s="661"/>
      <c r="I277" s="661"/>
      <c r="J277" s="661"/>
      <c r="K277" s="661"/>
      <c r="L277" s="661"/>
      <c r="M277" s="661"/>
      <c r="N277" s="661"/>
      <c r="O277" s="661"/>
      <c r="P277" s="661"/>
      <c r="Q277" s="661"/>
      <c r="R277" s="661"/>
      <c r="S277" s="661"/>
    </row>
    <row r="278">
      <c r="A278" s="661"/>
      <c r="B278" s="661"/>
      <c r="C278" s="661"/>
      <c r="D278" s="661"/>
      <c r="E278" s="661"/>
      <c r="F278" s="661"/>
      <c r="G278" s="661"/>
      <c r="H278" s="661"/>
      <c r="I278" s="661"/>
      <c r="J278" s="661"/>
      <c r="K278" s="661"/>
      <c r="L278" s="661"/>
      <c r="M278" s="661"/>
      <c r="N278" s="661"/>
      <c r="O278" s="661"/>
      <c r="P278" s="661"/>
      <c r="Q278" s="661"/>
      <c r="R278" s="661"/>
      <c r="S278" s="661"/>
    </row>
    <row r="279">
      <c r="A279" s="661"/>
      <c r="B279" s="661"/>
      <c r="C279" s="661"/>
      <c r="D279" s="661"/>
      <c r="E279" s="661"/>
      <c r="F279" s="661"/>
      <c r="G279" s="661"/>
      <c r="H279" s="661"/>
      <c r="I279" s="661"/>
      <c r="J279" s="661"/>
      <c r="K279" s="661"/>
      <c r="L279" s="661"/>
      <c r="M279" s="661"/>
      <c r="N279" s="661"/>
      <c r="O279" s="661"/>
      <c r="P279" s="661"/>
      <c r="Q279" s="661"/>
      <c r="R279" s="661"/>
      <c r="S279" s="661"/>
    </row>
    <row r="280">
      <c r="A280" s="661"/>
      <c r="B280" s="661"/>
      <c r="C280" s="661"/>
      <c r="D280" s="661"/>
      <c r="E280" s="661"/>
      <c r="F280" s="661"/>
      <c r="G280" s="661"/>
      <c r="H280" s="661"/>
      <c r="I280" s="661"/>
      <c r="J280" s="661"/>
      <c r="K280" s="661"/>
      <c r="L280" s="661"/>
      <c r="M280" s="661"/>
      <c r="N280" s="661"/>
      <c r="O280" s="661"/>
      <c r="P280" s="661"/>
      <c r="Q280" s="661"/>
      <c r="R280" s="661"/>
      <c r="S280" s="661"/>
    </row>
    <row r="281">
      <c r="A281" s="661"/>
      <c r="B281" s="661"/>
      <c r="C281" s="661"/>
      <c r="D281" s="661"/>
      <c r="E281" s="661"/>
      <c r="F281" s="661"/>
      <c r="G281" s="661"/>
      <c r="H281" s="661"/>
      <c r="I281" s="661"/>
      <c r="J281" s="661"/>
      <c r="K281" s="661"/>
      <c r="L281" s="661"/>
      <c r="M281" s="661"/>
      <c r="N281" s="661"/>
      <c r="O281" s="661"/>
      <c r="P281" s="661"/>
      <c r="Q281" s="661"/>
      <c r="R281" s="661"/>
      <c r="S281" s="661"/>
    </row>
    <row r="282">
      <c r="A282" s="661"/>
      <c r="B282" s="661"/>
      <c r="C282" s="661"/>
      <c r="D282" s="661"/>
      <c r="E282" s="661"/>
      <c r="F282" s="661"/>
      <c r="G282" s="661"/>
      <c r="H282" s="661"/>
      <c r="I282" s="661"/>
      <c r="J282" s="661"/>
      <c r="K282" s="661"/>
      <c r="L282" s="661"/>
      <c r="M282" s="661"/>
      <c r="N282" s="661"/>
      <c r="O282" s="661"/>
      <c r="P282" s="661"/>
      <c r="Q282" s="661"/>
      <c r="R282" s="661"/>
      <c r="S282" s="661"/>
    </row>
    <row r="283">
      <c r="A283" s="661"/>
      <c r="B283" s="661"/>
      <c r="C283" s="661"/>
      <c r="D283" s="661"/>
      <c r="E283" s="661"/>
      <c r="F283" s="661"/>
      <c r="G283" s="661"/>
      <c r="H283" s="661"/>
      <c r="I283" s="661"/>
      <c r="J283" s="661"/>
      <c r="K283" s="661"/>
      <c r="L283" s="661"/>
      <c r="M283" s="661"/>
      <c r="N283" s="661"/>
      <c r="O283" s="661"/>
      <c r="P283" s="661"/>
      <c r="Q283" s="661"/>
      <c r="R283" s="661"/>
      <c r="S283" s="661"/>
    </row>
    <row r="284">
      <c r="A284" s="661"/>
      <c r="B284" s="661"/>
      <c r="C284" s="661"/>
      <c r="D284" s="661"/>
      <c r="E284" s="661"/>
      <c r="F284" s="661"/>
      <c r="G284" s="661"/>
      <c r="H284" s="661"/>
      <c r="I284" s="661"/>
      <c r="J284" s="661"/>
      <c r="K284" s="661"/>
      <c r="L284" s="661"/>
      <c r="M284" s="661"/>
      <c r="N284" s="661"/>
      <c r="O284" s="661"/>
      <c r="P284" s="661"/>
      <c r="Q284" s="661"/>
      <c r="R284" s="661"/>
      <c r="S284" s="661"/>
    </row>
    <row r="285">
      <c r="A285" s="661"/>
      <c r="B285" s="661"/>
      <c r="C285" s="661"/>
      <c r="D285" s="661"/>
      <c r="E285" s="661"/>
      <c r="F285" s="661"/>
      <c r="G285" s="661"/>
      <c r="H285" s="661"/>
      <c r="I285" s="661"/>
      <c r="J285" s="661"/>
      <c r="K285" s="661"/>
      <c r="L285" s="661"/>
      <c r="M285" s="661"/>
      <c r="N285" s="661"/>
      <c r="O285" s="661"/>
      <c r="P285" s="661"/>
      <c r="Q285" s="661"/>
      <c r="R285" s="661"/>
      <c r="S285" s="661"/>
    </row>
    <row r="286">
      <c r="A286" s="661"/>
      <c r="B286" s="661"/>
      <c r="C286" s="661"/>
      <c r="D286" s="661"/>
      <c r="E286" s="661"/>
      <c r="F286" s="661"/>
      <c r="G286" s="661"/>
      <c r="H286" s="661"/>
      <c r="I286" s="661"/>
      <c r="J286" s="661"/>
      <c r="K286" s="661"/>
      <c r="L286" s="661"/>
      <c r="M286" s="661"/>
      <c r="N286" s="661"/>
      <c r="O286" s="661"/>
      <c r="P286" s="661"/>
      <c r="Q286" s="661"/>
      <c r="R286" s="661"/>
      <c r="S286" s="661"/>
    </row>
    <row r="287">
      <c r="A287" s="661"/>
      <c r="B287" s="661"/>
      <c r="C287" s="661"/>
      <c r="D287" s="661"/>
      <c r="E287" s="661"/>
      <c r="F287" s="661"/>
      <c r="G287" s="661"/>
      <c r="H287" s="661"/>
      <c r="I287" s="661"/>
      <c r="J287" s="661"/>
      <c r="K287" s="661"/>
      <c r="L287" s="661"/>
      <c r="M287" s="661"/>
      <c r="N287" s="661"/>
      <c r="O287" s="661"/>
      <c r="P287" s="661"/>
      <c r="Q287" s="661"/>
      <c r="R287" s="661"/>
      <c r="S287" s="661"/>
    </row>
    <row r="288">
      <c r="A288" s="661"/>
      <c r="B288" s="661"/>
      <c r="C288" s="661"/>
      <c r="D288" s="661"/>
      <c r="E288" s="661"/>
      <c r="F288" s="661"/>
      <c r="G288" s="661"/>
      <c r="H288" s="661"/>
      <c r="I288" s="661"/>
      <c r="J288" s="661"/>
      <c r="K288" s="661"/>
      <c r="L288" s="661"/>
      <c r="M288" s="661"/>
      <c r="N288" s="661"/>
      <c r="O288" s="661"/>
      <c r="P288" s="661"/>
      <c r="Q288" s="661"/>
      <c r="R288" s="661"/>
      <c r="S288" s="661"/>
    </row>
    <row r="289">
      <c r="A289" s="661"/>
      <c r="B289" s="661"/>
      <c r="C289" s="661"/>
      <c r="D289" s="661"/>
      <c r="E289" s="661"/>
      <c r="F289" s="661"/>
      <c r="G289" s="661"/>
      <c r="H289" s="661"/>
      <c r="I289" s="661"/>
      <c r="J289" s="661"/>
      <c r="K289" s="661"/>
      <c r="L289" s="661"/>
      <c r="M289" s="661"/>
      <c r="N289" s="661"/>
      <c r="O289" s="661"/>
      <c r="P289" s="661"/>
      <c r="Q289" s="661"/>
      <c r="R289" s="661"/>
      <c r="S289" s="661"/>
    </row>
    <row r="290">
      <c r="A290" s="661"/>
      <c r="B290" s="661"/>
      <c r="C290" s="661"/>
      <c r="D290" s="661"/>
      <c r="E290" s="661"/>
      <c r="F290" s="661"/>
      <c r="G290" s="661"/>
      <c r="H290" s="661"/>
      <c r="I290" s="661"/>
      <c r="J290" s="661"/>
      <c r="K290" s="661"/>
      <c r="L290" s="661"/>
      <c r="M290" s="661"/>
      <c r="N290" s="661"/>
      <c r="O290" s="661"/>
      <c r="P290" s="661"/>
      <c r="Q290" s="661"/>
      <c r="R290" s="661"/>
      <c r="S290" s="661"/>
    </row>
    <row r="291">
      <c r="A291" s="661"/>
      <c r="B291" s="661"/>
      <c r="C291" s="661"/>
      <c r="D291" s="661"/>
      <c r="E291" s="661"/>
      <c r="F291" s="661"/>
      <c r="G291" s="661"/>
      <c r="H291" s="661"/>
      <c r="I291" s="661"/>
      <c r="J291" s="661"/>
      <c r="K291" s="661"/>
      <c r="L291" s="661"/>
      <c r="M291" s="661"/>
      <c r="N291" s="661"/>
      <c r="O291" s="661"/>
      <c r="P291" s="661"/>
      <c r="Q291" s="661"/>
      <c r="R291" s="661"/>
      <c r="S291" s="661"/>
    </row>
    <row r="292">
      <c r="A292" s="661"/>
      <c r="B292" s="661"/>
      <c r="C292" s="661"/>
      <c r="D292" s="661"/>
      <c r="E292" s="661"/>
      <c r="F292" s="661"/>
      <c r="G292" s="661"/>
      <c r="H292" s="661"/>
      <c r="I292" s="661"/>
      <c r="J292" s="661"/>
      <c r="K292" s="661"/>
      <c r="L292" s="661"/>
      <c r="M292" s="661"/>
      <c r="N292" s="661"/>
      <c r="O292" s="661"/>
      <c r="P292" s="661"/>
      <c r="Q292" s="661"/>
      <c r="R292" s="661"/>
      <c r="S292" s="661"/>
    </row>
    <row r="293">
      <c r="A293" s="661"/>
      <c r="B293" s="661"/>
      <c r="C293" s="661"/>
      <c r="D293" s="661"/>
      <c r="E293" s="661"/>
      <c r="F293" s="661"/>
      <c r="G293" s="661"/>
      <c r="H293" s="661"/>
      <c r="I293" s="661"/>
      <c r="J293" s="661"/>
      <c r="K293" s="661"/>
      <c r="L293" s="661"/>
      <c r="M293" s="661"/>
      <c r="N293" s="661"/>
      <c r="O293" s="661"/>
      <c r="P293" s="661"/>
      <c r="Q293" s="661"/>
      <c r="R293" s="661"/>
      <c r="S293" s="661"/>
    </row>
    <row r="294">
      <c r="A294" s="661"/>
      <c r="B294" s="661"/>
      <c r="C294" s="661"/>
      <c r="D294" s="661"/>
      <c r="E294" s="661"/>
      <c r="F294" s="661"/>
      <c r="G294" s="661"/>
      <c r="H294" s="661"/>
      <c r="I294" s="661"/>
      <c r="J294" s="661"/>
      <c r="K294" s="661"/>
      <c r="L294" s="661"/>
      <c r="M294" s="661"/>
      <c r="N294" s="661"/>
      <c r="O294" s="661"/>
      <c r="P294" s="661"/>
      <c r="Q294" s="661"/>
      <c r="R294" s="661"/>
      <c r="S294" s="661"/>
    </row>
    <row r="295">
      <c r="A295" s="661"/>
      <c r="B295" s="661"/>
      <c r="C295" s="661"/>
      <c r="D295" s="661"/>
      <c r="E295" s="661"/>
      <c r="F295" s="661"/>
      <c r="G295" s="661"/>
      <c r="H295" s="661"/>
      <c r="I295" s="661"/>
      <c r="J295" s="661"/>
      <c r="K295" s="661"/>
      <c r="L295" s="661"/>
      <c r="M295" s="661"/>
      <c r="N295" s="661"/>
      <c r="O295" s="661"/>
      <c r="P295" s="661"/>
      <c r="Q295" s="661"/>
      <c r="R295" s="661"/>
      <c r="S295" s="661"/>
    </row>
    <row r="296">
      <c r="A296" s="661"/>
      <c r="B296" s="661"/>
      <c r="C296" s="661"/>
      <c r="D296" s="661"/>
      <c r="E296" s="661"/>
      <c r="F296" s="661"/>
      <c r="G296" s="661"/>
      <c r="H296" s="661"/>
      <c r="I296" s="661"/>
      <c r="J296" s="661"/>
      <c r="K296" s="661"/>
      <c r="L296" s="661"/>
      <c r="M296" s="661"/>
      <c r="N296" s="661"/>
      <c r="O296" s="661"/>
      <c r="P296" s="661"/>
      <c r="Q296" s="661"/>
      <c r="R296" s="661"/>
      <c r="S296" s="661"/>
    </row>
    <row r="297">
      <c r="A297" s="661"/>
      <c r="B297" s="661"/>
      <c r="C297" s="661"/>
      <c r="D297" s="661"/>
      <c r="E297" s="661"/>
      <c r="F297" s="661"/>
      <c r="G297" s="661"/>
      <c r="H297" s="661"/>
      <c r="I297" s="661"/>
      <c r="J297" s="661"/>
      <c r="K297" s="661"/>
      <c r="L297" s="661"/>
      <c r="M297" s="661"/>
      <c r="N297" s="661"/>
      <c r="O297" s="661"/>
      <c r="P297" s="661"/>
      <c r="Q297" s="661"/>
      <c r="R297" s="661"/>
      <c r="S297" s="661"/>
    </row>
    <row r="298">
      <c r="A298" s="661"/>
      <c r="B298" s="661"/>
      <c r="C298" s="661"/>
      <c r="D298" s="661"/>
      <c r="E298" s="661"/>
      <c r="F298" s="661"/>
      <c r="G298" s="661"/>
      <c r="H298" s="661"/>
      <c r="I298" s="661"/>
      <c r="J298" s="661"/>
      <c r="K298" s="661"/>
      <c r="L298" s="661"/>
      <c r="M298" s="661"/>
      <c r="N298" s="661"/>
      <c r="O298" s="661"/>
      <c r="P298" s="661"/>
      <c r="Q298" s="661"/>
      <c r="R298" s="661"/>
      <c r="S298" s="661"/>
    </row>
    <row r="299">
      <c r="A299" s="661"/>
      <c r="B299" s="661"/>
      <c r="C299" s="661"/>
      <c r="D299" s="661"/>
      <c r="E299" s="661"/>
      <c r="F299" s="661"/>
      <c r="G299" s="661"/>
      <c r="H299" s="661"/>
      <c r="I299" s="661"/>
      <c r="J299" s="661"/>
      <c r="K299" s="661"/>
      <c r="L299" s="661"/>
      <c r="M299" s="661"/>
      <c r="N299" s="661"/>
      <c r="O299" s="661"/>
      <c r="P299" s="661"/>
      <c r="Q299" s="661"/>
      <c r="R299" s="661"/>
      <c r="S299" s="661"/>
    </row>
    <row r="300">
      <c r="A300" s="661"/>
      <c r="B300" s="661"/>
      <c r="C300" s="661"/>
      <c r="D300" s="661"/>
      <c r="E300" s="661"/>
      <c r="F300" s="661"/>
      <c r="G300" s="661"/>
      <c r="H300" s="661"/>
      <c r="I300" s="661"/>
      <c r="J300" s="661"/>
      <c r="K300" s="661"/>
      <c r="L300" s="661"/>
      <c r="M300" s="661"/>
      <c r="N300" s="661"/>
      <c r="O300" s="661"/>
      <c r="P300" s="661"/>
      <c r="Q300" s="661"/>
      <c r="R300" s="661"/>
      <c r="S300" s="661"/>
    </row>
    <row r="301">
      <c r="A301" s="661"/>
      <c r="B301" s="661"/>
      <c r="C301" s="661"/>
      <c r="D301" s="661"/>
      <c r="E301" s="661"/>
      <c r="F301" s="661"/>
      <c r="G301" s="661"/>
      <c r="H301" s="661"/>
      <c r="I301" s="661"/>
      <c r="J301" s="661"/>
      <c r="K301" s="661"/>
      <c r="L301" s="661"/>
      <c r="M301" s="661"/>
      <c r="N301" s="661"/>
      <c r="O301" s="661"/>
      <c r="P301" s="661"/>
      <c r="Q301" s="661"/>
      <c r="R301" s="661"/>
      <c r="S301" s="661"/>
    </row>
    <row r="302">
      <c r="A302" s="661"/>
      <c r="B302" s="661"/>
      <c r="C302" s="661"/>
      <c r="D302" s="661"/>
      <c r="E302" s="661"/>
      <c r="F302" s="661"/>
      <c r="G302" s="661"/>
      <c r="H302" s="661"/>
      <c r="I302" s="661"/>
      <c r="J302" s="661"/>
      <c r="K302" s="661"/>
      <c r="L302" s="661"/>
      <c r="M302" s="661"/>
      <c r="N302" s="661"/>
      <c r="O302" s="661"/>
      <c r="P302" s="661"/>
      <c r="Q302" s="661"/>
      <c r="R302" s="661"/>
      <c r="S302" s="661"/>
    </row>
    <row r="303">
      <c r="A303" s="661"/>
      <c r="B303" s="661"/>
      <c r="C303" s="661"/>
      <c r="D303" s="661"/>
      <c r="E303" s="661"/>
      <c r="F303" s="661"/>
      <c r="G303" s="661"/>
      <c r="H303" s="661"/>
      <c r="I303" s="661"/>
      <c r="J303" s="661"/>
      <c r="K303" s="661"/>
      <c r="L303" s="661"/>
      <c r="M303" s="661"/>
      <c r="N303" s="661"/>
      <c r="O303" s="661"/>
      <c r="P303" s="661"/>
      <c r="Q303" s="661"/>
      <c r="R303" s="661"/>
      <c r="S303" s="661"/>
    </row>
    <row r="304">
      <c r="A304" s="661"/>
      <c r="B304" s="661"/>
      <c r="C304" s="661"/>
      <c r="D304" s="661"/>
      <c r="E304" s="661"/>
      <c r="F304" s="661"/>
      <c r="G304" s="661"/>
      <c r="H304" s="661"/>
      <c r="I304" s="661"/>
      <c r="J304" s="661"/>
      <c r="K304" s="661"/>
      <c r="L304" s="661"/>
      <c r="M304" s="661"/>
      <c r="N304" s="661"/>
      <c r="O304" s="661"/>
      <c r="P304" s="661"/>
      <c r="Q304" s="661"/>
      <c r="R304" s="661"/>
      <c r="S304" s="661"/>
    </row>
    <row r="305">
      <c r="A305" s="661"/>
      <c r="B305" s="661"/>
      <c r="C305" s="661"/>
      <c r="D305" s="661"/>
      <c r="E305" s="661"/>
      <c r="F305" s="661"/>
      <c r="G305" s="661"/>
      <c r="H305" s="661"/>
      <c r="I305" s="661"/>
      <c r="J305" s="661"/>
      <c r="K305" s="661"/>
      <c r="L305" s="661"/>
      <c r="M305" s="661"/>
      <c r="N305" s="661"/>
      <c r="O305" s="661"/>
      <c r="P305" s="661"/>
      <c r="Q305" s="661"/>
      <c r="R305" s="661"/>
      <c r="S305" s="661"/>
    </row>
    <row r="306">
      <c r="A306" s="661"/>
      <c r="B306" s="661"/>
      <c r="C306" s="661"/>
      <c r="D306" s="661"/>
      <c r="E306" s="661"/>
      <c r="F306" s="661"/>
      <c r="G306" s="661"/>
      <c r="H306" s="661"/>
      <c r="I306" s="661"/>
      <c r="J306" s="661"/>
      <c r="K306" s="661"/>
      <c r="L306" s="661"/>
      <c r="M306" s="661"/>
      <c r="N306" s="661"/>
      <c r="O306" s="661"/>
      <c r="P306" s="661"/>
      <c r="Q306" s="661"/>
      <c r="R306" s="661"/>
      <c r="S306" s="661"/>
    </row>
    <row r="307">
      <c r="A307" s="661"/>
      <c r="B307" s="661"/>
      <c r="C307" s="661"/>
      <c r="D307" s="661"/>
      <c r="E307" s="661"/>
      <c r="F307" s="661"/>
      <c r="G307" s="661"/>
      <c r="H307" s="661"/>
      <c r="I307" s="661"/>
      <c r="J307" s="661"/>
      <c r="K307" s="661"/>
      <c r="L307" s="661"/>
      <c r="M307" s="661"/>
      <c r="N307" s="661"/>
      <c r="O307" s="661"/>
      <c r="P307" s="661"/>
      <c r="Q307" s="661"/>
      <c r="R307" s="661"/>
      <c r="S307" s="661"/>
    </row>
    <row r="308">
      <c r="A308" s="661"/>
      <c r="B308" s="661"/>
      <c r="C308" s="661"/>
      <c r="D308" s="661"/>
      <c r="E308" s="661"/>
      <c r="F308" s="661"/>
      <c r="G308" s="661"/>
      <c r="H308" s="661"/>
      <c r="I308" s="661"/>
      <c r="J308" s="661"/>
      <c r="K308" s="661"/>
      <c r="L308" s="661"/>
      <c r="M308" s="661"/>
      <c r="N308" s="661"/>
      <c r="O308" s="661"/>
      <c r="P308" s="661"/>
      <c r="Q308" s="661"/>
      <c r="R308" s="661"/>
      <c r="S308" s="661"/>
    </row>
    <row r="309">
      <c r="A309" s="661"/>
      <c r="B309" s="661"/>
      <c r="C309" s="661"/>
      <c r="D309" s="661"/>
      <c r="E309" s="661"/>
      <c r="F309" s="661"/>
      <c r="G309" s="661"/>
      <c r="H309" s="661"/>
      <c r="I309" s="661"/>
      <c r="J309" s="661"/>
      <c r="K309" s="661"/>
      <c r="L309" s="661"/>
      <c r="M309" s="661"/>
      <c r="N309" s="661"/>
      <c r="O309" s="661"/>
      <c r="P309" s="661"/>
      <c r="Q309" s="661"/>
      <c r="R309" s="661"/>
      <c r="S309" s="661"/>
    </row>
    <row r="310">
      <c r="A310" s="661"/>
      <c r="B310" s="661"/>
      <c r="C310" s="661"/>
      <c r="D310" s="661"/>
      <c r="E310" s="661"/>
      <c r="F310" s="661"/>
      <c r="G310" s="661"/>
      <c r="H310" s="661"/>
      <c r="I310" s="661"/>
      <c r="J310" s="661"/>
      <c r="K310" s="661"/>
      <c r="L310" s="661"/>
      <c r="M310" s="661"/>
      <c r="N310" s="661"/>
      <c r="O310" s="661"/>
      <c r="P310" s="661"/>
      <c r="Q310" s="661"/>
      <c r="R310" s="661"/>
      <c r="S310" s="661"/>
    </row>
    <row r="311">
      <c r="A311" s="661"/>
      <c r="B311" s="661"/>
      <c r="C311" s="661"/>
      <c r="D311" s="661"/>
      <c r="E311" s="661"/>
      <c r="F311" s="661"/>
      <c r="G311" s="661"/>
      <c r="H311" s="661"/>
      <c r="I311" s="661"/>
      <c r="J311" s="661"/>
      <c r="K311" s="661"/>
      <c r="L311" s="661"/>
      <c r="M311" s="661"/>
      <c r="N311" s="661"/>
      <c r="O311" s="661"/>
      <c r="P311" s="661"/>
      <c r="Q311" s="661"/>
      <c r="R311" s="661"/>
      <c r="S311" s="661"/>
    </row>
    <row r="312">
      <c r="A312" s="661"/>
      <c r="B312" s="661"/>
      <c r="C312" s="661"/>
      <c r="D312" s="661"/>
      <c r="E312" s="661"/>
      <c r="F312" s="661"/>
      <c r="G312" s="661"/>
      <c r="H312" s="661"/>
      <c r="I312" s="661"/>
      <c r="J312" s="661"/>
      <c r="K312" s="661"/>
      <c r="L312" s="661"/>
      <c r="M312" s="661"/>
      <c r="N312" s="661"/>
      <c r="O312" s="661"/>
      <c r="P312" s="661"/>
      <c r="Q312" s="661"/>
      <c r="R312" s="661"/>
      <c r="S312" s="661"/>
    </row>
    <row r="313">
      <c r="A313" s="661"/>
      <c r="B313" s="661"/>
      <c r="C313" s="661"/>
      <c r="D313" s="661"/>
      <c r="E313" s="661"/>
      <c r="F313" s="661"/>
      <c r="G313" s="661"/>
      <c r="H313" s="661"/>
      <c r="I313" s="661"/>
      <c r="J313" s="661"/>
      <c r="K313" s="661"/>
      <c r="L313" s="661"/>
      <c r="M313" s="661"/>
      <c r="N313" s="661"/>
      <c r="O313" s="661"/>
      <c r="P313" s="661"/>
      <c r="Q313" s="661"/>
      <c r="R313" s="661"/>
      <c r="S313" s="661"/>
    </row>
    <row r="314">
      <c r="A314" s="661"/>
      <c r="B314" s="661"/>
      <c r="C314" s="661"/>
      <c r="D314" s="661"/>
      <c r="E314" s="661"/>
      <c r="F314" s="661"/>
      <c r="G314" s="661"/>
      <c r="H314" s="661"/>
      <c r="I314" s="661"/>
      <c r="J314" s="661"/>
      <c r="K314" s="661"/>
      <c r="L314" s="661"/>
      <c r="M314" s="661"/>
      <c r="N314" s="661"/>
      <c r="O314" s="661"/>
      <c r="P314" s="661"/>
      <c r="Q314" s="661"/>
      <c r="R314" s="661"/>
      <c r="S314" s="661"/>
    </row>
    <row r="315">
      <c r="A315" s="661"/>
      <c r="B315" s="661"/>
      <c r="C315" s="661"/>
      <c r="D315" s="661"/>
      <c r="E315" s="661"/>
      <c r="F315" s="661"/>
      <c r="G315" s="661"/>
      <c r="H315" s="661"/>
      <c r="I315" s="661"/>
      <c r="J315" s="661"/>
      <c r="K315" s="661"/>
      <c r="L315" s="661"/>
      <c r="M315" s="661"/>
      <c r="N315" s="661"/>
      <c r="O315" s="661"/>
      <c r="P315" s="661"/>
      <c r="Q315" s="661"/>
      <c r="R315" s="661"/>
      <c r="S315" s="661"/>
    </row>
    <row r="316">
      <c r="A316" s="661"/>
      <c r="B316" s="661"/>
      <c r="C316" s="661"/>
      <c r="D316" s="661"/>
      <c r="E316" s="661"/>
      <c r="F316" s="661"/>
      <c r="G316" s="661"/>
      <c r="H316" s="661"/>
      <c r="I316" s="661"/>
      <c r="J316" s="661"/>
      <c r="K316" s="661"/>
      <c r="L316" s="661"/>
      <c r="M316" s="661"/>
      <c r="N316" s="661"/>
      <c r="O316" s="661"/>
      <c r="P316" s="661"/>
      <c r="Q316" s="661"/>
      <c r="R316" s="661"/>
      <c r="S316" s="661"/>
    </row>
    <row r="317">
      <c r="A317" s="661"/>
      <c r="B317" s="661"/>
      <c r="C317" s="661"/>
      <c r="D317" s="661"/>
      <c r="E317" s="661"/>
      <c r="F317" s="661"/>
      <c r="G317" s="661"/>
      <c r="H317" s="661"/>
      <c r="I317" s="661"/>
      <c r="J317" s="661"/>
      <c r="K317" s="661"/>
      <c r="L317" s="661"/>
      <c r="M317" s="661"/>
      <c r="N317" s="661"/>
      <c r="O317" s="661"/>
      <c r="P317" s="661"/>
      <c r="Q317" s="661"/>
      <c r="R317" s="661"/>
      <c r="S317" s="661"/>
    </row>
    <row r="318">
      <c r="A318" s="661"/>
      <c r="B318" s="661"/>
      <c r="C318" s="661"/>
      <c r="D318" s="661"/>
      <c r="E318" s="661"/>
      <c r="F318" s="661"/>
      <c r="G318" s="661"/>
      <c r="H318" s="661"/>
      <c r="I318" s="661"/>
      <c r="J318" s="661"/>
      <c r="K318" s="661"/>
      <c r="L318" s="661"/>
      <c r="M318" s="661"/>
      <c r="N318" s="661"/>
      <c r="O318" s="661"/>
      <c r="P318" s="661"/>
      <c r="Q318" s="661"/>
      <c r="R318" s="661"/>
      <c r="S318" s="661"/>
    </row>
    <row r="319">
      <c r="A319" s="661"/>
      <c r="B319" s="661"/>
      <c r="C319" s="661"/>
      <c r="D319" s="661"/>
      <c r="E319" s="661"/>
      <c r="F319" s="661"/>
      <c r="G319" s="661"/>
      <c r="H319" s="661"/>
      <c r="I319" s="661"/>
      <c r="J319" s="661"/>
      <c r="K319" s="661"/>
      <c r="L319" s="661"/>
      <c r="M319" s="661"/>
      <c r="N319" s="661"/>
      <c r="O319" s="661"/>
      <c r="P319" s="661"/>
      <c r="Q319" s="661"/>
      <c r="R319" s="661"/>
      <c r="S319" s="661"/>
    </row>
    <row r="320">
      <c r="A320" s="661"/>
      <c r="B320" s="661"/>
      <c r="C320" s="661"/>
      <c r="D320" s="661"/>
      <c r="E320" s="661"/>
      <c r="F320" s="661"/>
      <c r="G320" s="661"/>
      <c r="H320" s="661"/>
      <c r="I320" s="661"/>
      <c r="J320" s="661"/>
      <c r="K320" s="661"/>
      <c r="L320" s="661"/>
      <c r="M320" s="661"/>
      <c r="N320" s="661"/>
      <c r="O320" s="661"/>
      <c r="P320" s="661"/>
      <c r="Q320" s="661"/>
      <c r="R320" s="661"/>
      <c r="S320" s="661"/>
    </row>
    <row r="321">
      <c r="A321" s="661"/>
      <c r="B321" s="661"/>
      <c r="C321" s="661"/>
      <c r="D321" s="661"/>
      <c r="E321" s="661"/>
      <c r="F321" s="661"/>
      <c r="G321" s="661"/>
      <c r="H321" s="661"/>
      <c r="I321" s="661"/>
      <c r="J321" s="661"/>
      <c r="K321" s="661"/>
      <c r="L321" s="661"/>
      <c r="M321" s="661"/>
      <c r="N321" s="661"/>
      <c r="O321" s="661"/>
      <c r="P321" s="661"/>
      <c r="Q321" s="661"/>
      <c r="R321" s="661"/>
      <c r="S321" s="661"/>
    </row>
    <row r="322">
      <c r="A322" s="661"/>
      <c r="B322" s="661"/>
      <c r="C322" s="661"/>
      <c r="D322" s="661"/>
      <c r="E322" s="661"/>
      <c r="F322" s="661"/>
      <c r="G322" s="661"/>
      <c r="H322" s="661"/>
      <c r="I322" s="661"/>
      <c r="J322" s="661"/>
      <c r="K322" s="661"/>
      <c r="L322" s="661"/>
      <c r="M322" s="661"/>
      <c r="N322" s="661"/>
      <c r="O322" s="661"/>
      <c r="P322" s="661"/>
      <c r="Q322" s="661"/>
      <c r="R322" s="661"/>
      <c r="S322" s="661"/>
    </row>
    <row r="323">
      <c r="A323" s="661"/>
      <c r="B323" s="661"/>
      <c r="C323" s="661"/>
      <c r="D323" s="661"/>
      <c r="E323" s="661"/>
      <c r="F323" s="661"/>
      <c r="G323" s="661"/>
      <c r="H323" s="661"/>
      <c r="I323" s="661"/>
      <c r="J323" s="661"/>
      <c r="K323" s="661"/>
      <c r="L323" s="661"/>
      <c r="M323" s="661"/>
      <c r="N323" s="661"/>
      <c r="O323" s="661"/>
      <c r="P323" s="661"/>
      <c r="Q323" s="661"/>
      <c r="R323" s="661"/>
      <c r="S323" s="661"/>
    </row>
    <row r="324">
      <c r="A324" s="661"/>
      <c r="B324" s="661"/>
      <c r="C324" s="661"/>
      <c r="D324" s="661"/>
      <c r="E324" s="661"/>
      <c r="F324" s="661"/>
      <c r="G324" s="661"/>
      <c r="H324" s="661"/>
      <c r="I324" s="661"/>
      <c r="J324" s="661"/>
      <c r="K324" s="661"/>
      <c r="L324" s="661"/>
      <c r="M324" s="661"/>
      <c r="N324" s="661"/>
      <c r="O324" s="661"/>
      <c r="P324" s="661"/>
      <c r="Q324" s="661"/>
      <c r="R324" s="661"/>
      <c r="S324" s="661"/>
    </row>
    <row r="325">
      <c r="A325" s="661"/>
      <c r="B325" s="661"/>
      <c r="C325" s="661"/>
      <c r="D325" s="661"/>
      <c r="E325" s="661"/>
      <c r="F325" s="661"/>
      <c r="G325" s="661"/>
      <c r="H325" s="661"/>
      <c r="I325" s="661"/>
      <c r="J325" s="661"/>
      <c r="K325" s="661"/>
      <c r="L325" s="661"/>
      <c r="M325" s="661"/>
      <c r="N325" s="661"/>
      <c r="O325" s="661"/>
      <c r="P325" s="661"/>
      <c r="Q325" s="661"/>
      <c r="R325" s="661"/>
      <c r="S325" s="661"/>
    </row>
    <row r="326">
      <c r="A326" s="661"/>
      <c r="B326" s="661"/>
      <c r="C326" s="661"/>
      <c r="D326" s="661"/>
      <c r="E326" s="661"/>
      <c r="F326" s="661"/>
      <c r="G326" s="661"/>
      <c r="H326" s="661"/>
      <c r="I326" s="661"/>
      <c r="J326" s="661"/>
      <c r="K326" s="661"/>
      <c r="L326" s="661"/>
      <c r="M326" s="661"/>
      <c r="N326" s="661"/>
      <c r="O326" s="661"/>
      <c r="P326" s="661"/>
      <c r="Q326" s="661"/>
      <c r="R326" s="661"/>
      <c r="S326" s="661"/>
    </row>
    <row r="327">
      <c r="A327" s="661"/>
      <c r="B327" s="661"/>
      <c r="C327" s="661"/>
      <c r="D327" s="661"/>
      <c r="E327" s="661"/>
      <c r="F327" s="661"/>
      <c r="G327" s="661"/>
      <c r="H327" s="661"/>
      <c r="I327" s="661"/>
      <c r="J327" s="661"/>
      <c r="K327" s="661"/>
      <c r="L327" s="661"/>
      <c r="M327" s="661"/>
      <c r="N327" s="661"/>
      <c r="O327" s="661"/>
      <c r="P327" s="661"/>
      <c r="Q327" s="661"/>
      <c r="R327" s="661"/>
      <c r="S327" s="661"/>
    </row>
    <row r="328">
      <c r="A328" s="661"/>
      <c r="B328" s="661"/>
      <c r="C328" s="661"/>
      <c r="D328" s="661"/>
      <c r="E328" s="661"/>
      <c r="F328" s="661"/>
      <c r="G328" s="661"/>
      <c r="H328" s="661"/>
      <c r="I328" s="661"/>
      <c r="J328" s="661"/>
      <c r="K328" s="661"/>
      <c r="L328" s="661"/>
      <c r="M328" s="661"/>
      <c r="N328" s="661"/>
      <c r="O328" s="661"/>
      <c r="P328" s="661"/>
      <c r="Q328" s="661"/>
      <c r="R328" s="661"/>
      <c r="S328" s="661"/>
    </row>
    <row r="329">
      <c r="A329" s="661"/>
      <c r="B329" s="661"/>
      <c r="C329" s="661"/>
      <c r="D329" s="661"/>
      <c r="E329" s="661"/>
      <c r="F329" s="661"/>
      <c r="G329" s="661"/>
      <c r="H329" s="661"/>
      <c r="I329" s="661"/>
      <c r="J329" s="661"/>
      <c r="K329" s="661"/>
      <c r="L329" s="661"/>
      <c r="M329" s="661"/>
      <c r="N329" s="661"/>
      <c r="O329" s="661"/>
      <c r="P329" s="661"/>
      <c r="Q329" s="661"/>
      <c r="R329" s="661"/>
      <c r="S329" s="661"/>
    </row>
    <row r="330">
      <c r="A330" s="661"/>
      <c r="B330" s="661"/>
      <c r="C330" s="661"/>
      <c r="D330" s="661"/>
      <c r="E330" s="661"/>
      <c r="F330" s="661"/>
      <c r="G330" s="661"/>
      <c r="H330" s="661"/>
      <c r="I330" s="661"/>
      <c r="J330" s="661"/>
      <c r="K330" s="661"/>
      <c r="L330" s="661"/>
      <c r="M330" s="661"/>
      <c r="N330" s="661"/>
      <c r="O330" s="661"/>
      <c r="P330" s="661"/>
      <c r="Q330" s="661"/>
      <c r="R330" s="661"/>
      <c r="S330" s="661"/>
    </row>
    <row r="331">
      <c r="A331" s="661"/>
      <c r="B331" s="661"/>
      <c r="C331" s="661"/>
      <c r="D331" s="661"/>
      <c r="E331" s="661"/>
      <c r="F331" s="661"/>
      <c r="G331" s="661"/>
      <c r="H331" s="661"/>
      <c r="I331" s="661"/>
      <c r="J331" s="661"/>
      <c r="K331" s="661"/>
      <c r="L331" s="661"/>
      <c r="M331" s="661"/>
      <c r="N331" s="661"/>
      <c r="O331" s="661"/>
      <c r="P331" s="661"/>
      <c r="Q331" s="661"/>
      <c r="R331" s="661"/>
      <c r="S331" s="661"/>
    </row>
    <row r="332">
      <c r="A332" s="661"/>
      <c r="B332" s="661"/>
      <c r="C332" s="661"/>
      <c r="D332" s="661"/>
      <c r="E332" s="661"/>
      <c r="F332" s="661"/>
      <c r="G332" s="661"/>
      <c r="H332" s="661"/>
      <c r="I332" s="661"/>
      <c r="J332" s="661"/>
      <c r="K332" s="661"/>
      <c r="L332" s="661"/>
      <c r="M332" s="661"/>
      <c r="N332" s="661"/>
      <c r="O332" s="661"/>
      <c r="P332" s="661"/>
      <c r="Q332" s="661"/>
      <c r="R332" s="661"/>
      <c r="S332" s="661"/>
    </row>
    <row r="333">
      <c r="A333" s="661"/>
      <c r="B333" s="661"/>
      <c r="C333" s="661"/>
      <c r="D333" s="661"/>
      <c r="E333" s="661"/>
      <c r="F333" s="661"/>
      <c r="G333" s="661"/>
      <c r="H333" s="661"/>
      <c r="I333" s="661"/>
      <c r="J333" s="661"/>
      <c r="K333" s="661"/>
      <c r="L333" s="661"/>
      <c r="M333" s="661"/>
      <c r="N333" s="661"/>
      <c r="O333" s="661"/>
      <c r="P333" s="661"/>
      <c r="Q333" s="661"/>
      <c r="R333" s="661"/>
      <c r="S333" s="661"/>
    </row>
    <row r="334">
      <c r="A334" s="661"/>
      <c r="B334" s="661"/>
      <c r="C334" s="661"/>
      <c r="D334" s="661"/>
      <c r="E334" s="661"/>
      <c r="F334" s="661"/>
      <c r="G334" s="661"/>
      <c r="H334" s="661"/>
      <c r="I334" s="661"/>
      <c r="J334" s="661"/>
      <c r="K334" s="661"/>
      <c r="L334" s="661"/>
      <c r="M334" s="661"/>
      <c r="N334" s="661"/>
      <c r="O334" s="661"/>
      <c r="P334" s="661"/>
      <c r="Q334" s="661"/>
      <c r="R334" s="661"/>
      <c r="S334" s="661"/>
    </row>
    <row r="335">
      <c r="A335" s="661"/>
      <c r="B335" s="661"/>
      <c r="C335" s="661"/>
      <c r="D335" s="661"/>
      <c r="E335" s="661"/>
      <c r="F335" s="661"/>
      <c r="G335" s="661"/>
      <c r="H335" s="661"/>
      <c r="I335" s="661"/>
      <c r="J335" s="661"/>
      <c r="K335" s="661"/>
      <c r="L335" s="661"/>
      <c r="M335" s="661"/>
      <c r="N335" s="661"/>
      <c r="O335" s="661"/>
      <c r="P335" s="661"/>
      <c r="Q335" s="661"/>
      <c r="R335" s="661"/>
      <c r="S335" s="661"/>
    </row>
    <row r="336">
      <c r="A336" s="661"/>
      <c r="B336" s="661"/>
      <c r="C336" s="661"/>
      <c r="D336" s="661"/>
      <c r="E336" s="661"/>
      <c r="F336" s="661"/>
      <c r="G336" s="661"/>
      <c r="H336" s="661"/>
      <c r="I336" s="661"/>
      <c r="J336" s="661"/>
      <c r="K336" s="661"/>
      <c r="L336" s="661"/>
      <c r="M336" s="661"/>
      <c r="N336" s="661"/>
      <c r="O336" s="661"/>
      <c r="P336" s="661"/>
      <c r="Q336" s="661"/>
      <c r="R336" s="661"/>
      <c r="S336" s="661"/>
    </row>
    <row r="337">
      <c r="A337" s="661"/>
      <c r="B337" s="661"/>
      <c r="C337" s="661"/>
      <c r="D337" s="661"/>
      <c r="E337" s="661"/>
      <c r="F337" s="661"/>
      <c r="G337" s="661"/>
      <c r="H337" s="661"/>
      <c r="I337" s="661"/>
      <c r="J337" s="661"/>
      <c r="K337" s="661"/>
      <c r="L337" s="661"/>
      <c r="M337" s="661"/>
      <c r="N337" s="661"/>
      <c r="O337" s="661"/>
      <c r="P337" s="661"/>
      <c r="Q337" s="661"/>
      <c r="R337" s="661"/>
      <c r="S337" s="661"/>
    </row>
    <row r="338">
      <c r="A338" s="661"/>
      <c r="B338" s="661"/>
      <c r="C338" s="661"/>
      <c r="D338" s="661"/>
      <c r="E338" s="661"/>
      <c r="F338" s="661"/>
      <c r="G338" s="661"/>
      <c r="H338" s="661"/>
      <c r="I338" s="661"/>
      <c r="J338" s="661"/>
      <c r="K338" s="661"/>
      <c r="L338" s="661"/>
      <c r="M338" s="661"/>
      <c r="N338" s="661"/>
      <c r="O338" s="661"/>
      <c r="P338" s="661"/>
      <c r="Q338" s="661"/>
      <c r="R338" s="661"/>
      <c r="S338" s="661"/>
    </row>
    <row r="339">
      <c r="A339" s="661"/>
      <c r="B339" s="661"/>
      <c r="C339" s="661"/>
      <c r="D339" s="661"/>
      <c r="E339" s="661"/>
      <c r="F339" s="661"/>
      <c r="G339" s="661"/>
      <c r="H339" s="661"/>
      <c r="I339" s="661"/>
      <c r="J339" s="661"/>
      <c r="K339" s="661"/>
      <c r="L339" s="661"/>
      <c r="M339" s="661"/>
      <c r="N339" s="661"/>
      <c r="O339" s="661"/>
      <c r="P339" s="661"/>
      <c r="Q339" s="661"/>
      <c r="R339" s="661"/>
      <c r="S339" s="661"/>
    </row>
    <row r="340">
      <c r="A340" s="661"/>
      <c r="B340" s="661"/>
      <c r="C340" s="661"/>
      <c r="D340" s="661"/>
      <c r="E340" s="661"/>
      <c r="F340" s="661"/>
      <c r="G340" s="661"/>
      <c r="H340" s="661"/>
      <c r="I340" s="661"/>
      <c r="J340" s="661"/>
      <c r="K340" s="661"/>
      <c r="L340" s="661"/>
      <c r="M340" s="661"/>
      <c r="N340" s="661"/>
      <c r="O340" s="661"/>
      <c r="P340" s="661"/>
      <c r="Q340" s="661"/>
      <c r="R340" s="661"/>
      <c r="S340" s="661"/>
    </row>
    <row r="341">
      <c r="A341" s="661"/>
      <c r="B341" s="661"/>
      <c r="C341" s="661"/>
      <c r="D341" s="661"/>
      <c r="E341" s="661"/>
      <c r="F341" s="661"/>
      <c r="G341" s="661"/>
      <c r="H341" s="661"/>
      <c r="I341" s="661"/>
      <c r="J341" s="661"/>
      <c r="K341" s="661"/>
      <c r="L341" s="661"/>
      <c r="M341" s="661"/>
      <c r="N341" s="661"/>
      <c r="O341" s="661"/>
      <c r="P341" s="661"/>
      <c r="Q341" s="661"/>
      <c r="R341" s="661"/>
      <c r="S341" s="661"/>
    </row>
    <row r="342">
      <c r="A342" s="661"/>
      <c r="B342" s="661"/>
      <c r="C342" s="661"/>
      <c r="D342" s="661"/>
      <c r="E342" s="661"/>
      <c r="F342" s="661"/>
      <c r="G342" s="661"/>
      <c r="H342" s="661"/>
      <c r="I342" s="661"/>
      <c r="J342" s="661"/>
      <c r="K342" s="661"/>
      <c r="L342" s="661"/>
      <c r="M342" s="661"/>
      <c r="N342" s="661"/>
      <c r="O342" s="661"/>
      <c r="P342" s="661"/>
      <c r="Q342" s="661"/>
      <c r="R342" s="661"/>
      <c r="S342" s="661"/>
    </row>
    <row r="343">
      <c r="A343" s="661"/>
      <c r="B343" s="661"/>
      <c r="C343" s="661"/>
      <c r="D343" s="661"/>
      <c r="E343" s="661"/>
      <c r="F343" s="661"/>
      <c r="G343" s="661"/>
      <c r="H343" s="661"/>
      <c r="I343" s="661"/>
      <c r="J343" s="661"/>
      <c r="K343" s="661"/>
      <c r="L343" s="661"/>
      <c r="M343" s="661"/>
      <c r="N343" s="661"/>
      <c r="O343" s="661"/>
      <c r="P343" s="661"/>
      <c r="Q343" s="661"/>
      <c r="R343" s="661"/>
      <c r="S343" s="661"/>
    </row>
    <row r="344">
      <c r="A344" s="661"/>
      <c r="B344" s="661"/>
      <c r="C344" s="661"/>
      <c r="D344" s="661"/>
      <c r="E344" s="661"/>
      <c r="F344" s="661"/>
      <c r="G344" s="661"/>
      <c r="H344" s="661"/>
      <c r="I344" s="661"/>
      <c r="J344" s="661"/>
      <c r="K344" s="661"/>
      <c r="L344" s="661"/>
      <c r="M344" s="661"/>
      <c r="N344" s="661"/>
      <c r="O344" s="661"/>
      <c r="P344" s="661"/>
      <c r="Q344" s="661"/>
      <c r="R344" s="661"/>
      <c r="S344" s="661"/>
    </row>
    <row r="345">
      <c r="A345" s="661"/>
      <c r="B345" s="661"/>
      <c r="C345" s="661"/>
      <c r="D345" s="661"/>
      <c r="E345" s="661"/>
      <c r="F345" s="661"/>
      <c r="G345" s="661"/>
      <c r="H345" s="661"/>
      <c r="I345" s="661"/>
      <c r="J345" s="661"/>
      <c r="K345" s="661"/>
      <c r="L345" s="661"/>
      <c r="M345" s="661"/>
      <c r="N345" s="661"/>
      <c r="O345" s="661"/>
      <c r="P345" s="661"/>
      <c r="Q345" s="661"/>
      <c r="R345" s="661"/>
      <c r="S345" s="661"/>
    </row>
    <row r="346">
      <c r="A346" s="661"/>
      <c r="B346" s="661"/>
      <c r="C346" s="661"/>
      <c r="D346" s="661"/>
      <c r="E346" s="661"/>
      <c r="F346" s="661"/>
      <c r="G346" s="661"/>
      <c r="H346" s="661"/>
      <c r="I346" s="661"/>
      <c r="J346" s="661"/>
      <c r="K346" s="661"/>
      <c r="L346" s="661"/>
      <c r="M346" s="661"/>
      <c r="N346" s="661"/>
      <c r="O346" s="661"/>
      <c r="P346" s="661"/>
      <c r="Q346" s="661"/>
      <c r="R346" s="661"/>
      <c r="S346" s="661"/>
    </row>
    <row r="347">
      <c r="A347" s="661"/>
      <c r="B347" s="661"/>
      <c r="C347" s="661"/>
      <c r="D347" s="661"/>
      <c r="E347" s="661"/>
      <c r="F347" s="661"/>
      <c r="G347" s="661"/>
      <c r="H347" s="661"/>
      <c r="I347" s="661"/>
      <c r="J347" s="661"/>
      <c r="K347" s="661"/>
      <c r="L347" s="661"/>
      <c r="M347" s="661"/>
      <c r="N347" s="661"/>
      <c r="O347" s="661"/>
      <c r="P347" s="661"/>
      <c r="Q347" s="661"/>
      <c r="R347" s="661"/>
      <c r="S347" s="661"/>
    </row>
    <row r="348">
      <c r="A348" s="661"/>
      <c r="B348" s="661"/>
      <c r="C348" s="661"/>
      <c r="D348" s="661"/>
      <c r="E348" s="661"/>
      <c r="F348" s="661"/>
      <c r="G348" s="661"/>
      <c r="H348" s="661"/>
      <c r="I348" s="661"/>
      <c r="J348" s="661"/>
      <c r="K348" s="661"/>
      <c r="L348" s="661"/>
      <c r="M348" s="661"/>
      <c r="N348" s="661"/>
      <c r="O348" s="661"/>
      <c r="P348" s="661"/>
      <c r="Q348" s="661"/>
      <c r="R348" s="661"/>
      <c r="S348" s="661"/>
    </row>
    <row r="349">
      <c r="A349" s="661"/>
      <c r="B349" s="661"/>
      <c r="C349" s="661"/>
      <c r="D349" s="661"/>
      <c r="E349" s="661"/>
      <c r="F349" s="661"/>
      <c r="G349" s="661"/>
      <c r="H349" s="661"/>
      <c r="I349" s="661"/>
      <c r="J349" s="661"/>
      <c r="K349" s="661"/>
      <c r="L349" s="661"/>
      <c r="M349" s="661"/>
      <c r="N349" s="661"/>
      <c r="O349" s="661"/>
      <c r="P349" s="661"/>
      <c r="Q349" s="661"/>
      <c r="R349" s="661"/>
      <c r="S349" s="661"/>
    </row>
    <row r="350">
      <c r="A350" s="661"/>
      <c r="B350" s="661"/>
      <c r="C350" s="661"/>
      <c r="D350" s="661"/>
      <c r="E350" s="661"/>
      <c r="F350" s="661"/>
      <c r="G350" s="661"/>
      <c r="H350" s="661"/>
      <c r="I350" s="661"/>
      <c r="J350" s="661"/>
      <c r="K350" s="661"/>
      <c r="L350" s="661"/>
      <c r="M350" s="661"/>
      <c r="N350" s="661"/>
      <c r="O350" s="661"/>
      <c r="P350" s="661"/>
      <c r="Q350" s="661"/>
      <c r="R350" s="661"/>
      <c r="S350" s="661"/>
    </row>
    <row r="351">
      <c r="A351" s="661"/>
      <c r="B351" s="661"/>
      <c r="C351" s="661"/>
      <c r="D351" s="661"/>
      <c r="E351" s="661"/>
      <c r="F351" s="661"/>
      <c r="G351" s="661"/>
      <c r="H351" s="661"/>
      <c r="I351" s="661"/>
      <c r="J351" s="661"/>
      <c r="K351" s="661"/>
      <c r="L351" s="661"/>
      <c r="M351" s="661"/>
      <c r="N351" s="661"/>
      <c r="O351" s="661"/>
      <c r="P351" s="661"/>
      <c r="Q351" s="661"/>
      <c r="R351" s="661"/>
      <c r="S351" s="661"/>
    </row>
    <row r="352">
      <c r="A352" s="661"/>
      <c r="B352" s="661"/>
      <c r="C352" s="661"/>
      <c r="D352" s="661"/>
      <c r="E352" s="661"/>
      <c r="F352" s="661"/>
      <c r="G352" s="661"/>
      <c r="H352" s="661"/>
      <c r="I352" s="661"/>
      <c r="J352" s="661"/>
      <c r="K352" s="661"/>
      <c r="L352" s="661"/>
      <c r="M352" s="661"/>
      <c r="N352" s="661"/>
      <c r="O352" s="661"/>
      <c r="P352" s="661"/>
      <c r="Q352" s="661"/>
      <c r="R352" s="661"/>
      <c r="S352" s="661"/>
    </row>
    <row r="353">
      <c r="A353" s="661"/>
      <c r="B353" s="661"/>
      <c r="C353" s="661"/>
      <c r="D353" s="661"/>
      <c r="E353" s="661"/>
      <c r="F353" s="661"/>
      <c r="G353" s="661"/>
      <c r="H353" s="661"/>
      <c r="I353" s="661"/>
      <c r="J353" s="661"/>
      <c r="K353" s="661"/>
      <c r="L353" s="661"/>
      <c r="M353" s="661"/>
      <c r="N353" s="661"/>
      <c r="O353" s="661"/>
      <c r="P353" s="661"/>
      <c r="Q353" s="661"/>
      <c r="R353" s="661"/>
      <c r="S353" s="661"/>
    </row>
    <row r="354">
      <c r="A354" s="661"/>
      <c r="B354" s="661"/>
      <c r="C354" s="661"/>
      <c r="D354" s="661"/>
      <c r="E354" s="661"/>
      <c r="F354" s="661"/>
      <c r="G354" s="661"/>
      <c r="H354" s="661"/>
      <c r="I354" s="661"/>
      <c r="J354" s="661"/>
      <c r="K354" s="661"/>
      <c r="L354" s="661"/>
      <c r="M354" s="661"/>
      <c r="N354" s="661"/>
      <c r="O354" s="661"/>
      <c r="P354" s="661"/>
      <c r="Q354" s="661"/>
      <c r="R354" s="661"/>
      <c r="S354" s="661"/>
    </row>
    <row r="355">
      <c r="A355" s="661"/>
      <c r="B355" s="661"/>
      <c r="C355" s="661"/>
      <c r="D355" s="661"/>
      <c r="E355" s="661"/>
      <c r="F355" s="661"/>
      <c r="G355" s="661"/>
      <c r="H355" s="661"/>
      <c r="I355" s="661"/>
      <c r="J355" s="661"/>
      <c r="K355" s="661"/>
      <c r="L355" s="661"/>
      <c r="M355" s="661"/>
      <c r="N355" s="661"/>
      <c r="O355" s="661"/>
      <c r="P355" s="661"/>
      <c r="Q355" s="661"/>
      <c r="R355" s="661"/>
      <c r="S355" s="661"/>
    </row>
    <row r="356">
      <c r="A356" s="661"/>
      <c r="B356" s="661"/>
      <c r="C356" s="661"/>
      <c r="D356" s="661"/>
      <c r="E356" s="661"/>
      <c r="F356" s="661"/>
      <c r="G356" s="661"/>
      <c r="H356" s="661"/>
      <c r="I356" s="661"/>
      <c r="J356" s="661"/>
      <c r="K356" s="661"/>
      <c r="L356" s="661"/>
      <c r="M356" s="661"/>
      <c r="N356" s="661"/>
      <c r="O356" s="661"/>
      <c r="P356" s="661"/>
      <c r="Q356" s="661"/>
      <c r="R356" s="661"/>
      <c r="S356" s="661"/>
    </row>
    <row r="357">
      <c r="A357" s="661"/>
      <c r="B357" s="661"/>
      <c r="C357" s="661"/>
      <c r="D357" s="661"/>
      <c r="E357" s="661"/>
      <c r="F357" s="661"/>
      <c r="G357" s="661"/>
      <c r="H357" s="661"/>
      <c r="I357" s="661"/>
      <c r="J357" s="661"/>
      <c r="K357" s="661"/>
      <c r="L357" s="661"/>
      <c r="M357" s="661"/>
      <c r="N357" s="661"/>
      <c r="O357" s="661"/>
      <c r="P357" s="661"/>
      <c r="Q357" s="661"/>
      <c r="R357" s="661"/>
      <c r="S357" s="661"/>
    </row>
    <row r="358">
      <c r="A358" s="661"/>
      <c r="B358" s="661"/>
      <c r="C358" s="661"/>
      <c r="D358" s="661"/>
      <c r="E358" s="661"/>
      <c r="F358" s="661"/>
      <c r="G358" s="661"/>
      <c r="H358" s="661"/>
      <c r="I358" s="661"/>
      <c r="J358" s="661"/>
      <c r="K358" s="661"/>
      <c r="L358" s="661"/>
      <c r="M358" s="661"/>
      <c r="N358" s="661"/>
      <c r="O358" s="661"/>
      <c r="P358" s="661"/>
      <c r="Q358" s="661"/>
      <c r="R358" s="661"/>
      <c r="S358" s="661"/>
    </row>
    <row r="359">
      <c r="A359" s="661"/>
      <c r="B359" s="661"/>
      <c r="C359" s="661"/>
      <c r="D359" s="661"/>
      <c r="E359" s="661"/>
      <c r="F359" s="661"/>
      <c r="G359" s="661"/>
      <c r="H359" s="661"/>
      <c r="I359" s="661"/>
      <c r="J359" s="661"/>
      <c r="K359" s="661"/>
      <c r="L359" s="661"/>
      <c r="M359" s="661"/>
      <c r="N359" s="661"/>
      <c r="O359" s="661"/>
      <c r="P359" s="661"/>
      <c r="Q359" s="661"/>
      <c r="R359" s="661"/>
      <c r="S359" s="661"/>
    </row>
    <row r="360">
      <c r="A360" s="661"/>
      <c r="B360" s="661"/>
      <c r="C360" s="661"/>
      <c r="D360" s="661"/>
      <c r="E360" s="661"/>
      <c r="F360" s="661"/>
      <c r="G360" s="661"/>
      <c r="H360" s="661"/>
      <c r="I360" s="661"/>
      <c r="J360" s="661"/>
      <c r="K360" s="661"/>
      <c r="L360" s="661"/>
      <c r="M360" s="661"/>
      <c r="N360" s="661"/>
      <c r="O360" s="661"/>
      <c r="P360" s="661"/>
      <c r="Q360" s="661"/>
      <c r="R360" s="661"/>
      <c r="S360" s="661"/>
    </row>
    <row r="361">
      <c r="A361" s="661"/>
      <c r="B361" s="661"/>
      <c r="C361" s="661"/>
      <c r="D361" s="661"/>
      <c r="E361" s="661"/>
      <c r="F361" s="661"/>
      <c r="G361" s="661"/>
      <c r="H361" s="661"/>
      <c r="I361" s="661"/>
      <c r="J361" s="661"/>
      <c r="K361" s="661"/>
      <c r="L361" s="661"/>
      <c r="M361" s="661"/>
      <c r="N361" s="661"/>
      <c r="O361" s="661"/>
      <c r="P361" s="661"/>
      <c r="Q361" s="661"/>
      <c r="R361" s="661"/>
      <c r="S361" s="661"/>
    </row>
    <row r="362">
      <c r="A362" s="661"/>
      <c r="B362" s="661"/>
      <c r="C362" s="661"/>
      <c r="D362" s="661"/>
      <c r="E362" s="661"/>
      <c r="F362" s="661"/>
      <c r="G362" s="661"/>
      <c r="H362" s="661"/>
      <c r="I362" s="661"/>
      <c r="J362" s="661"/>
      <c r="K362" s="661"/>
      <c r="L362" s="661"/>
      <c r="M362" s="661"/>
      <c r="N362" s="661"/>
      <c r="O362" s="661"/>
      <c r="P362" s="661"/>
      <c r="Q362" s="661"/>
      <c r="R362" s="661"/>
      <c r="S362" s="661"/>
    </row>
    <row r="363">
      <c r="A363" s="661"/>
      <c r="B363" s="661"/>
      <c r="C363" s="661"/>
      <c r="D363" s="661"/>
      <c r="E363" s="661"/>
      <c r="F363" s="661"/>
      <c r="G363" s="661"/>
      <c r="H363" s="661"/>
      <c r="I363" s="661"/>
      <c r="J363" s="661"/>
      <c r="K363" s="661"/>
      <c r="L363" s="661"/>
      <c r="M363" s="661"/>
      <c r="N363" s="661"/>
      <c r="O363" s="661"/>
      <c r="P363" s="661"/>
      <c r="Q363" s="661"/>
      <c r="R363" s="661"/>
      <c r="S363" s="661"/>
    </row>
    <row r="364">
      <c r="A364" s="661"/>
      <c r="B364" s="661"/>
      <c r="C364" s="661"/>
      <c r="D364" s="661"/>
      <c r="E364" s="661"/>
      <c r="F364" s="661"/>
      <c r="G364" s="661"/>
      <c r="H364" s="661"/>
      <c r="I364" s="661"/>
      <c r="J364" s="661"/>
      <c r="K364" s="661"/>
      <c r="L364" s="661"/>
      <c r="M364" s="661"/>
      <c r="N364" s="661"/>
      <c r="O364" s="661"/>
      <c r="P364" s="661"/>
      <c r="Q364" s="661"/>
      <c r="R364" s="661"/>
      <c r="S364" s="661"/>
    </row>
    <row r="365">
      <c r="A365" s="661"/>
      <c r="B365" s="661"/>
      <c r="C365" s="661"/>
      <c r="D365" s="661"/>
      <c r="E365" s="661"/>
      <c r="F365" s="661"/>
      <c r="G365" s="661"/>
      <c r="H365" s="661"/>
      <c r="I365" s="661"/>
      <c r="J365" s="661"/>
      <c r="K365" s="661"/>
      <c r="L365" s="661"/>
      <c r="M365" s="661"/>
      <c r="N365" s="661"/>
      <c r="O365" s="661"/>
      <c r="P365" s="661"/>
      <c r="Q365" s="661"/>
      <c r="R365" s="661"/>
      <c r="S365" s="661"/>
    </row>
    <row r="366">
      <c r="A366" s="661"/>
      <c r="B366" s="661"/>
      <c r="C366" s="661"/>
      <c r="D366" s="661"/>
      <c r="E366" s="661"/>
      <c r="F366" s="661"/>
      <c r="G366" s="661"/>
      <c r="H366" s="661"/>
      <c r="I366" s="661"/>
      <c r="J366" s="661"/>
      <c r="K366" s="661"/>
      <c r="L366" s="661"/>
      <c r="M366" s="661"/>
      <c r="N366" s="661"/>
      <c r="O366" s="661"/>
      <c r="P366" s="661"/>
      <c r="Q366" s="661"/>
      <c r="R366" s="661"/>
      <c r="S366" s="661"/>
    </row>
    <row r="367">
      <c r="A367" s="661"/>
      <c r="B367" s="661"/>
      <c r="C367" s="661"/>
      <c r="D367" s="661"/>
      <c r="E367" s="661"/>
      <c r="F367" s="661"/>
      <c r="G367" s="661"/>
      <c r="H367" s="661"/>
      <c r="I367" s="661"/>
      <c r="J367" s="661"/>
      <c r="K367" s="661"/>
      <c r="L367" s="661"/>
      <c r="M367" s="661"/>
      <c r="N367" s="661"/>
      <c r="O367" s="661"/>
      <c r="P367" s="661"/>
      <c r="Q367" s="661"/>
      <c r="R367" s="661"/>
      <c r="S367" s="661"/>
    </row>
    <row r="368">
      <c r="A368" s="661"/>
      <c r="B368" s="661"/>
      <c r="C368" s="661"/>
      <c r="D368" s="661"/>
      <c r="E368" s="661"/>
      <c r="F368" s="661"/>
      <c r="G368" s="661"/>
      <c r="H368" s="661"/>
      <c r="I368" s="661"/>
      <c r="J368" s="661"/>
      <c r="K368" s="661"/>
      <c r="L368" s="661"/>
      <c r="M368" s="661"/>
      <c r="N368" s="661"/>
      <c r="O368" s="661"/>
      <c r="P368" s="661"/>
      <c r="Q368" s="661"/>
      <c r="R368" s="661"/>
      <c r="S368" s="661"/>
    </row>
    <row r="369">
      <c r="A369" s="661"/>
      <c r="B369" s="661"/>
      <c r="C369" s="661"/>
      <c r="D369" s="661"/>
      <c r="E369" s="661"/>
      <c r="F369" s="661"/>
      <c r="G369" s="661"/>
      <c r="H369" s="661"/>
      <c r="I369" s="661"/>
      <c r="J369" s="661"/>
      <c r="K369" s="661"/>
      <c r="L369" s="661"/>
      <c r="M369" s="661"/>
      <c r="N369" s="661"/>
      <c r="O369" s="661"/>
      <c r="P369" s="661"/>
      <c r="Q369" s="661"/>
      <c r="R369" s="661"/>
      <c r="S369" s="661"/>
    </row>
    <row r="370">
      <c r="A370" s="661"/>
      <c r="B370" s="661"/>
      <c r="C370" s="661"/>
      <c r="D370" s="661"/>
      <c r="E370" s="661"/>
      <c r="F370" s="661"/>
      <c r="G370" s="661"/>
      <c r="H370" s="661"/>
      <c r="I370" s="661"/>
      <c r="J370" s="661"/>
      <c r="K370" s="661"/>
      <c r="L370" s="661"/>
      <c r="M370" s="661"/>
      <c r="N370" s="661"/>
      <c r="O370" s="661"/>
      <c r="P370" s="661"/>
      <c r="Q370" s="661"/>
      <c r="R370" s="661"/>
      <c r="S370" s="661"/>
    </row>
    <row r="371">
      <c r="A371" s="661"/>
      <c r="B371" s="661"/>
      <c r="C371" s="661"/>
      <c r="D371" s="661"/>
      <c r="E371" s="661"/>
      <c r="F371" s="661"/>
      <c r="G371" s="661"/>
      <c r="H371" s="661"/>
      <c r="I371" s="661"/>
      <c r="J371" s="661"/>
      <c r="K371" s="661"/>
      <c r="L371" s="661"/>
      <c r="M371" s="661"/>
      <c r="N371" s="661"/>
      <c r="O371" s="661"/>
      <c r="P371" s="661"/>
      <c r="Q371" s="661"/>
      <c r="R371" s="661"/>
      <c r="S371" s="661"/>
    </row>
    <row r="372">
      <c r="A372" s="661"/>
      <c r="B372" s="661"/>
      <c r="C372" s="661"/>
      <c r="D372" s="661"/>
      <c r="E372" s="661"/>
      <c r="F372" s="661"/>
      <c r="G372" s="661"/>
      <c r="H372" s="661"/>
      <c r="I372" s="661"/>
      <c r="J372" s="661"/>
      <c r="K372" s="661"/>
      <c r="L372" s="661"/>
      <c r="M372" s="661"/>
      <c r="N372" s="661"/>
      <c r="O372" s="661"/>
      <c r="P372" s="661"/>
      <c r="Q372" s="661"/>
      <c r="R372" s="661"/>
      <c r="S372" s="661"/>
    </row>
    <row r="373">
      <c r="A373" s="661"/>
      <c r="B373" s="661"/>
      <c r="C373" s="661"/>
      <c r="D373" s="661"/>
      <c r="E373" s="661"/>
      <c r="F373" s="661"/>
      <c r="G373" s="661"/>
      <c r="H373" s="661"/>
      <c r="I373" s="661"/>
      <c r="J373" s="661"/>
      <c r="K373" s="661"/>
      <c r="L373" s="661"/>
      <c r="M373" s="661"/>
      <c r="N373" s="661"/>
      <c r="O373" s="661"/>
      <c r="P373" s="661"/>
      <c r="Q373" s="661"/>
      <c r="R373" s="661"/>
      <c r="S373" s="661"/>
    </row>
    <row r="374">
      <c r="A374" s="661"/>
      <c r="B374" s="661"/>
      <c r="C374" s="661"/>
      <c r="D374" s="661"/>
      <c r="E374" s="661"/>
      <c r="F374" s="661"/>
      <c r="G374" s="661"/>
      <c r="H374" s="661"/>
      <c r="I374" s="661"/>
      <c r="J374" s="661"/>
      <c r="K374" s="661"/>
      <c r="L374" s="661"/>
      <c r="M374" s="661"/>
      <c r="N374" s="661"/>
      <c r="O374" s="661"/>
      <c r="P374" s="661"/>
      <c r="Q374" s="661"/>
      <c r="R374" s="661"/>
      <c r="S374" s="661"/>
    </row>
    <row r="375">
      <c r="A375" s="661"/>
      <c r="B375" s="661"/>
      <c r="C375" s="661"/>
      <c r="D375" s="661"/>
      <c r="E375" s="661"/>
      <c r="F375" s="661"/>
      <c r="G375" s="661"/>
      <c r="H375" s="661"/>
      <c r="I375" s="661"/>
      <c r="J375" s="661"/>
      <c r="K375" s="661"/>
      <c r="L375" s="661"/>
      <c r="M375" s="661"/>
      <c r="N375" s="661"/>
      <c r="O375" s="661"/>
      <c r="P375" s="661"/>
      <c r="Q375" s="661"/>
      <c r="R375" s="661"/>
      <c r="S375" s="661"/>
    </row>
    <row r="376">
      <c r="A376" s="661"/>
      <c r="B376" s="661"/>
      <c r="C376" s="661"/>
      <c r="D376" s="661"/>
      <c r="E376" s="661"/>
      <c r="F376" s="661"/>
      <c r="G376" s="661"/>
      <c r="H376" s="661"/>
      <c r="I376" s="661"/>
      <c r="J376" s="661"/>
      <c r="K376" s="661"/>
      <c r="L376" s="661"/>
      <c r="M376" s="661"/>
      <c r="N376" s="661"/>
      <c r="O376" s="661"/>
      <c r="P376" s="661"/>
      <c r="Q376" s="661"/>
      <c r="R376" s="661"/>
      <c r="S376" s="661"/>
    </row>
    <row r="377">
      <c r="A377" s="661"/>
      <c r="B377" s="661"/>
      <c r="C377" s="661"/>
      <c r="D377" s="661"/>
      <c r="E377" s="661"/>
      <c r="F377" s="661"/>
      <c r="G377" s="661"/>
      <c r="H377" s="661"/>
      <c r="I377" s="661"/>
      <c r="J377" s="661"/>
      <c r="K377" s="661"/>
      <c r="L377" s="661"/>
      <c r="M377" s="661"/>
      <c r="N377" s="661"/>
      <c r="O377" s="661"/>
      <c r="P377" s="661"/>
      <c r="Q377" s="661"/>
      <c r="R377" s="661"/>
      <c r="S377" s="661"/>
    </row>
    <row r="378">
      <c r="A378" s="661"/>
      <c r="B378" s="661"/>
      <c r="C378" s="661"/>
      <c r="D378" s="661"/>
      <c r="E378" s="661"/>
      <c r="F378" s="661"/>
      <c r="G378" s="661"/>
      <c r="H378" s="661"/>
      <c r="I378" s="661"/>
      <c r="J378" s="661"/>
      <c r="K378" s="661"/>
      <c r="L378" s="661"/>
      <c r="M378" s="661"/>
      <c r="N378" s="661"/>
      <c r="O378" s="661"/>
      <c r="P378" s="661"/>
      <c r="Q378" s="661"/>
      <c r="R378" s="661"/>
      <c r="S378" s="661"/>
    </row>
    <row r="379">
      <c r="A379" s="661"/>
      <c r="B379" s="661"/>
      <c r="C379" s="661"/>
      <c r="D379" s="661"/>
      <c r="E379" s="661"/>
      <c r="F379" s="661"/>
      <c r="G379" s="661"/>
      <c r="H379" s="661"/>
      <c r="I379" s="661"/>
      <c r="J379" s="661"/>
      <c r="K379" s="661"/>
      <c r="L379" s="661"/>
      <c r="M379" s="661"/>
      <c r="N379" s="661"/>
      <c r="O379" s="661"/>
      <c r="P379" s="661"/>
      <c r="Q379" s="661"/>
      <c r="R379" s="661"/>
      <c r="S379" s="661"/>
    </row>
    <row r="380">
      <c r="A380" s="661"/>
      <c r="B380" s="661"/>
      <c r="C380" s="661"/>
      <c r="D380" s="661"/>
      <c r="E380" s="661"/>
      <c r="F380" s="661"/>
      <c r="G380" s="661"/>
      <c r="H380" s="661"/>
      <c r="I380" s="661"/>
      <c r="J380" s="661"/>
      <c r="K380" s="661"/>
      <c r="L380" s="661"/>
      <c r="M380" s="661"/>
      <c r="N380" s="661"/>
      <c r="O380" s="661"/>
      <c r="P380" s="661"/>
      <c r="Q380" s="661"/>
      <c r="R380" s="661"/>
      <c r="S380" s="661"/>
    </row>
    <row r="381">
      <c r="A381" s="661"/>
      <c r="B381" s="661"/>
      <c r="C381" s="661"/>
      <c r="D381" s="661"/>
      <c r="E381" s="661"/>
      <c r="F381" s="661"/>
      <c r="G381" s="661"/>
      <c r="H381" s="661"/>
      <c r="I381" s="661"/>
      <c r="J381" s="661"/>
      <c r="K381" s="661"/>
      <c r="L381" s="661"/>
      <c r="M381" s="661"/>
      <c r="N381" s="661"/>
      <c r="O381" s="661"/>
      <c r="P381" s="661"/>
      <c r="Q381" s="661"/>
      <c r="R381" s="661"/>
      <c r="S381" s="661"/>
    </row>
    <row r="382">
      <c r="A382" s="661"/>
      <c r="B382" s="661"/>
      <c r="C382" s="661"/>
      <c r="D382" s="661"/>
      <c r="E382" s="661"/>
      <c r="F382" s="661"/>
      <c r="G382" s="661"/>
      <c r="H382" s="661"/>
      <c r="I382" s="661"/>
      <c r="J382" s="661"/>
      <c r="K382" s="661"/>
      <c r="L382" s="661"/>
      <c r="M382" s="661"/>
      <c r="N382" s="661"/>
      <c r="O382" s="661"/>
      <c r="P382" s="661"/>
      <c r="Q382" s="661"/>
      <c r="R382" s="661"/>
      <c r="S382" s="661"/>
    </row>
    <row r="383">
      <c r="A383" s="661"/>
      <c r="B383" s="661"/>
      <c r="C383" s="661"/>
      <c r="D383" s="661"/>
      <c r="E383" s="661"/>
      <c r="F383" s="661"/>
      <c r="G383" s="661"/>
      <c r="H383" s="661"/>
      <c r="I383" s="661"/>
      <c r="J383" s="661"/>
      <c r="K383" s="661"/>
      <c r="L383" s="661"/>
      <c r="M383" s="661"/>
      <c r="N383" s="661"/>
      <c r="O383" s="661"/>
      <c r="P383" s="661"/>
      <c r="Q383" s="661"/>
      <c r="R383" s="661"/>
      <c r="S383" s="661"/>
    </row>
    <row r="384">
      <c r="A384" s="661"/>
      <c r="B384" s="661"/>
      <c r="C384" s="661"/>
      <c r="D384" s="661"/>
      <c r="E384" s="661"/>
      <c r="F384" s="661"/>
      <c r="G384" s="661"/>
      <c r="H384" s="661"/>
      <c r="I384" s="661"/>
      <c r="J384" s="661"/>
      <c r="K384" s="661"/>
      <c r="L384" s="661"/>
      <c r="M384" s="661"/>
      <c r="N384" s="661"/>
      <c r="O384" s="661"/>
      <c r="P384" s="661"/>
      <c r="Q384" s="661"/>
      <c r="R384" s="661"/>
      <c r="S384" s="661"/>
    </row>
    <row r="385">
      <c r="A385" s="661"/>
      <c r="B385" s="661"/>
      <c r="C385" s="661"/>
      <c r="D385" s="661"/>
      <c r="E385" s="661"/>
      <c r="F385" s="661"/>
      <c r="G385" s="661"/>
      <c r="H385" s="661"/>
      <c r="I385" s="661"/>
      <c r="J385" s="661"/>
      <c r="K385" s="661"/>
      <c r="L385" s="661"/>
      <c r="M385" s="661"/>
      <c r="N385" s="661"/>
      <c r="O385" s="661"/>
      <c r="P385" s="661"/>
      <c r="Q385" s="661"/>
      <c r="R385" s="661"/>
      <c r="S385" s="661"/>
    </row>
    <row r="386">
      <c r="A386" s="661"/>
      <c r="B386" s="661"/>
      <c r="C386" s="661"/>
      <c r="D386" s="661"/>
      <c r="E386" s="661"/>
      <c r="F386" s="661"/>
      <c r="G386" s="661"/>
      <c r="H386" s="661"/>
      <c r="I386" s="661"/>
      <c r="J386" s="661"/>
      <c r="K386" s="661"/>
      <c r="L386" s="661"/>
      <c r="M386" s="661"/>
      <c r="N386" s="661"/>
      <c r="O386" s="661"/>
      <c r="P386" s="661"/>
      <c r="Q386" s="661"/>
      <c r="R386" s="661"/>
      <c r="S386" s="661"/>
    </row>
    <row r="387">
      <c r="A387" s="661"/>
      <c r="B387" s="661"/>
      <c r="C387" s="661"/>
      <c r="D387" s="661"/>
      <c r="E387" s="661"/>
      <c r="F387" s="661"/>
      <c r="G387" s="661"/>
      <c r="H387" s="661"/>
      <c r="I387" s="661"/>
      <c r="J387" s="661"/>
      <c r="K387" s="661"/>
      <c r="L387" s="661"/>
      <c r="M387" s="661"/>
      <c r="N387" s="661"/>
      <c r="O387" s="661"/>
      <c r="P387" s="661"/>
      <c r="Q387" s="661"/>
      <c r="R387" s="661"/>
      <c r="S387" s="661"/>
    </row>
    <row r="388">
      <c r="A388" s="661"/>
      <c r="B388" s="661"/>
      <c r="C388" s="661"/>
      <c r="D388" s="661"/>
      <c r="E388" s="661"/>
      <c r="F388" s="661"/>
      <c r="G388" s="661"/>
      <c r="H388" s="661"/>
      <c r="I388" s="661"/>
      <c r="J388" s="661"/>
      <c r="K388" s="661"/>
      <c r="L388" s="661"/>
      <c r="M388" s="661"/>
      <c r="N388" s="661"/>
      <c r="O388" s="661"/>
      <c r="P388" s="661"/>
      <c r="Q388" s="661"/>
      <c r="R388" s="661"/>
      <c r="S388" s="661"/>
    </row>
    <row r="389">
      <c r="A389" s="661"/>
      <c r="B389" s="661"/>
      <c r="C389" s="661"/>
      <c r="D389" s="661"/>
      <c r="E389" s="661"/>
      <c r="F389" s="661"/>
      <c r="G389" s="661"/>
      <c r="H389" s="661"/>
      <c r="I389" s="661"/>
      <c r="J389" s="661"/>
      <c r="K389" s="661"/>
      <c r="L389" s="661"/>
      <c r="M389" s="661"/>
      <c r="N389" s="661"/>
      <c r="O389" s="661"/>
      <c r="P389" s="661"/>
      <c r="Q389" s="661"/>
      <c r="R389" s="661"/>
      <c r="S389" s="661"/>
    </row>
    <row r="390">
      <c r="A390" s="661"/>
      <c r="B390" s="661"/>
      <c r="C390" s="661"/>
      <c r="D390" s="661"/>
      <c r="E390" s="661"/>
      <c r="F390" s="661"/>
      <c r="G390" s="661"/>
      <c r="H390" s="661"/>
      <c r="I390" s="661"/>
      <c r="J390" s="661"/>
      <c r="K390" s="661"/>
      <c r="L390" s="661"/>
      <c r="M390" s="661"/>
      <c r="N390" s="661"/>
      <c r="O390" s="661"/>
      <c r="P390" s="661"/>
      <c r="Q390" s="661"/>
      <c r="R390" s="661"/>
      <c r="S390" s="661"/>
    </row>
    <row r="391">
      <c r="A391" s="661"/>
      <c r="B391" s="661"/>
      <c r="C391" s="661"/>
      <c r="D391" s="661"/>
      <c r="E391" s="661"/>
      <c r="F391" s="661"/>
      <c r="G391" s="661"/>
      <c r="H391" s="661"/>
      <c r="I391" s="661"/>
      <c r="J391" s="661"/>
      <c r="K391" s="661"/>
      <c r="L391" s="661"/>
      <c r="M391" s="661"/>
      <c r="N391" s="661"/>
      <c r="O391" s="661"/>
      <c r="P391" s="661"/>
      <c r="Q391" s="661"/>
      <c r="R391" s="661"/>
      <c r="S391" s="661"/>
    </row>
    <row r="392">
      <c r="A392" s="661"/>
      <c r="B392" s="661"/>
      <c r="C392" s="661"/>
      <c r="D392" s="661"/>
      <c r="E392" s="661"/>
      <c r="F392" s="661"/>
      <c r="G392" s="661"/>
      <c r="H392" s="661"/>
      <c r="I392" s="661"/>
      <c r="J392" s="661"/>
      <c r="K392" s="661"/>
      <c r="L392" s="661"/>
      <c r="M392" s="661"/>
      <c r="N392" s="661"/>
      <c r="O392" s="661"/>
      <c r="P392" s="661"/>
      <c r="Q392" s="661"/>
      <c r="R392" s="661"/>
      <c r="S392" s="661"/>
    </row>
    <row r="393">
      <c r="A393" s="661"/>
      <c r="B393" s="661"/>
      <c r="C393" s="661"/>
      <c r="D393" s="661"/>
      <c r="E393" s="661"/>
      <c r="F393" s="661"/>
      <c r="G393" s="661"/>
      <c r="H393" s="661"/>
      <c r="I393" s="661"/>
      <c r="J393" s="661"/>
      <c r="K393" s="661"/>
      <c r="L393" s="661"/>
      <c r="M393" s="661"/>
      <c r="N393" s="661"/>
      <c r="O393" s="661"/>
      <c r="P393" s="661"/>
      <c r="Q393" s="661"/>
      <c r="R393" s="661"/>
      <c r="S393" s="661"/>
    </row>
    <row r="394">
      <c r="A394" s="661"/>
      <c r="B394" s="661"/>
      <c r="C394" s="661"/>
      <c r="D394" s="661"/>
      <c r="E394" s="661"/>
      <c r="F394" s="661"/>
      <c r="G394" s="661"/>
      <c r="H394" s="661"/>
      <c r="I394" s="661"/>
      <c r="J394" s="661"/>
      <c r="K394" s="661"/>
      <c r="L394" s="661"/>
      <c r="M394" s="661"/>
      <c r="N394" s="661"/>
      <c r="O394" s="661"/>
      <c r="P394" s="661"/>
      <c r="Q394" s="661"/>
      <c r="R394" s="661"/>
      <c r="S394" s="661"/>
    </row>
    <row r="395">
      <c r="A395" s="661"/>
      <c r="B395" s="661"/>
      <c r="C395" s="661"/>
      <c r="D395" s="661"/>
      <c r="E395" s="661"/>
      <c r="F395" s="661"/>
      <c r="G395" s="661"/>
      <c r="H395" s="661"/>
      <c r="I395" s="661"/>
      <c r="J395" s="661"/>
      <c r="K395" s="661"/>
      <c r="L395" s="661"/>
      <c r="M395" s="661"/>
      <c r="N395" s="661"/>
      <c r="O395" s="661"/>
      <c r="P395" s="661"/>
      <c r="Q395" s="661"/>
      <c r="R395" s="661"/>
      <c r="S395" s="661"/>
    </row>
    <row r="396">
      <c r="A396" s="661"/>
      <c r="B396" s="661"/>
      <c r="C396" s="661"/>
      <c r="D396" s="661"/>
      <c r="E396" s="661"/>
      <c r="F396" s="661"/>
      <c r="G396" s="661"/>
      <c r="H396" s="661"/>
      <c r="I396" s="661"/>
      <c r="J396" s="661"/>
      <c r="K396" s="661"/>
      <c r="L396" s="661"/>
      <c r="M396" s="661"/>
      <c r="N396" s="661"/>
      <c r="O396" s="661"/>
      <c r="P396" s="661"/>
      <c r="Q396" s="661"/>
      <c r="R396" s="661"/>
      <c r="S396" s="661"/>
    </row>
    <row r="397">
      <c r="A397" s="661"/>
      <c r="B397" s="661"/>
      <c r="C397" s="661"/>
      <c r="D397" s="661"/>
      <c r="E397" s="661"/>
      <c r="F397" s="661"/>
      <c r="G397" s="661"/>
      <c r="H397" s="661"/>
      <c r="I397" s="661"/>
      <c r="J397" s="661"/>
      <c r="K397" s="661"/>
      <c r="L397" s="661"/>
      <c r="M397" s="661"/>
      <c r="N397" s="661"/>
      <c r="O397" s="661"/>
      <c r="P397" s="661"/>
      <c r="Q397" s="661"/>
      <c r="R397" s="661"/>
      <c r="S397" s="661"/>
    </row>
    <row r="398">
      <c r="A398" s="661"/>
      <c r="B398" s="661"/>
      <c r="C398" s="661"/>
      <c r="D398" s="661"/>
      <c r="E398" s="661"/>
      <c r="F398" s="661"/>
      <c r="G398" s="661"/>
      <c r="H398" s="661"/>
      <c r="I398" s="661"/>
      <c r="J398" s="661"/>
      <c r="K398" s="661"/>
      <c r="L398" s="661"/>
      <c r="M398" s="661"/>
      <c r="N398" s="661"/>
      <c r="O398" s="661"/>
      <c r="P398" s="661"/>
      <c r="Q398" s="661"/>
      <c r="R398" s="661"/>
      <c r="S398" s="661"/>
    </row>
    <row r="399">
      <c r="A399" s="661"/>
      <c r="B399" s="661"/>
      <c r="C399" s="661"/>
      <c r="D399" s="661"/>
      <c r="E399" s="661"/>
      <c r="F399" s="661"/>
      <c r="G399" s="661"/>
      <c r="H399" s="661"/>
      <c r="I399" s="661"/>
      <c r="J399" s="661"/>
      <c r="K399" s="661"/>
      <c r="L399" s="661"/>
      <c r="M399" s="661"/>
      <c r="N399" s="661"/>
      <c r="O399" s="661"/>
      <c r="P399" s="661"/>
      <c r="Q399" s="661"/>
      <c r="R399" s="661"/>
      <c r="S399" s="661"/>
    </row>
    <row r="400">
      <c r="A400" s="661"/>
      <c r="B400" s="661"/>
      <c r="C400" s="661"/>
      <c r="D400" s="661"/>
      <c r="E400" s="661"/>
      <c r="F400" s="661"/>
      <c r="G400" s="661"/>
      <c r="H400" s="661"/>
      <c r="I400" s="661"/>
      <c r="J400" s="661"/>
      <c r="K400" s="661"/>
      <c r="L400" s="661"/>
      <c r="M400" s="661"/>
      <c r="N400" s="661"/>
      <c r="O400" s="661"/>
      <c r="P400" s="661"/>
      <c r="Q400" s="661"/>
      <c r="R400" s="661"/>
      <c r="S400" s="661"/>
    </row>
    <row r="401">
      <c r="A401" s="661"/>
      <c r="B401" s="661"/>
      <c r="C401" s="661"/>
      <c r="D401" s="661"/>
      <c r="E401" s="661"/>
      <c r="F401" s="661"/>
      <c r="G401" s="661"/>
      <c r="H401" s="661"/>
      <c r="I401" s="661"/>
      <c r="J401" s="661"/>
      <c r="K401" s="661"/>
      <c r="L401" s="661"/>
      <c r="M401" s="661"/>
      <c r="N401" s="661"/>
      <c r="O401" s="661"/>
      <c r="P401" s="661"/>
      <c r="Q401" s="661"/>
      <c r="R401" s="661"/>
      <c r="S401" s="661"/>
    </row>
    <row r="402">
      <c r="A402" s="661"/>
      <c r="B402" s="661"/>
      <c r="C402" s="661"/>
      <c r="D402" s="661"/>
      <c r="E402" s="661"/>
      <c r="F402" s="661"/>
      <c r="G402" s="661"/>
      <c r="H402" s="661"/>
      <c r="I402" s="661"/>
      <c r="J402" s="661"/>
      <c r="K402" s="661"/>
      <c r="L402" s="661"/>
      <c r="M402" s="661"/>
      <c r="N402" s="661"/>
      <c r="O402" s="661"/>
      <c r="P402" s="661"/>
      <c r="Q402" s="661"/>
      <c r="R402" s="661"/>
      <c r="S402" s="661"/>
    </row>
    <row r="403">
      <c r="A403" s="661"/>
      <c r="B403" s="661"/>
      <c r="C403" s="661"/>
      <c r="D403" s="661"/>
      <c r="E403" s="661"/>
      <c r="F403" s="661"/>
      <c r="G403" s="661"/>
      <c r="H403" s="661"/>
      <c r="I403" s="661"/>
      <c r="J403" s="661"/>
      <c r="K403" s="661"/>
      <c r="L403" s="661"/>
      <c r="M403" s="661"/>
      <c r="N403" s="661"/>
      <c r="O403" s="661"/>
      <c r="P403" s="661"/>
      <c r="Q403" s="661"/>
      <c r="R403" s="661"/>
      <c r="S403" s="661"/>
    </row>
    <row r="404">
      <c r="A404" s="661"/>
      <c r="B404" s="661"/>
      <c r="C404" s="661"/>
      <c r="D404" s="661"/>
      <c r="E404" s="661"/>
      <c r="F404" s="661"/>
      <c r="G404" s="661"/>
      <c r="H404" s="661"/>
      <c r="I404" s="661"/>
      <c r="J404" s="661"/>
      <c r="K404" s="661"/>
      <c r="L404" s="661"/>
      <c r="M404" s="661"/>
      <c r="N404" s="661"/>
      <c r="O404" s="661"/>
      <c r="P404" s="661"/>
      <c r="Q404" s="661"/>
      <c r="R404" s="661"/>
      <c r="S404" s="661"/>
    </row>
    <row r="405">
      <c r="A405" s="661"/>
      <c r="B405" s="661"/>
      <c r="C405" s="661"/>
      <c r="D405" s="661"/>
      <c r="E405" s="661"/>
      <c r="F405" s="661"/>
      <c r="G405" s="661"/>
      <c r="H405" s="661"/>
      <c r="I405" s="661"/>
      <c r="J405" s="661"/>
      <c r="K405" s="661"/>
      <c r="L405" s="661"/>
      <c r="M405" s="661"/>
      <c r="N405" s="661"/>
      <c r="O405" s="661"/>
      <c r="P405" s="661"/>
      <c r="Q405" s="661"/>
      <c r="R405" s="661"/>
      <c r="S405" s="661"/>
    </row>
    <row r="406">
      <c r="A406" s="661"/>
      <c r="B406" s="661"/>
      <c r="C406" s="661"/>
      <c r="D406" s="661"/>
      <c r="E406" s="661"/>
      <c r="F406" s="661"/>
      <c r="G406" s="661"/>
      <c r="H406" s="661"/>
      <c r="I406" s="661"/>
      <c r="J406" s="661"/>
      <c r="K406" s="661"/>
      <c r="L406" s="661"/>
      <c r="M406" s="661"/>
      <c r="N406" s="661"/>
      <c r="O406" s="661"/>
      <c r="P406" s="661"/>
      <c r="Q406" s="661"/>
      <c r="R406" s="661"/>
      <c r="S406" s="661"/>
    </row>
    <row r="407">
      <c r="A407" s="661"/>
      <c r="B407" s="661"/>
      <c r="C407" s="661"/>
      <c r="D407" s="661"/>
      <c r="E407" s="661"/>
      <c r="F407" s="661"/>
      <c r="G407" s="661"/>
      <c r="H407" s="661"/>
      <c r="I407" s="661"/>
      <c r="J407" s="661"/>
      <c r="K407" s="661"/>
      <c r="L407" s="661"/>
      <c r="M407" s="661"/>
      <c r="N407" s="661"/>
      <c r="O407" s="661"/>
      <c r="P407" s="661"/>
      <c r="Q407" s="661"/>
      <c r="R407" s="661"/>
      <c r="S407" s="661"/>
    </row>
    <row r="408">
      <c r="A408" s="661"/>
      <c r="B408" s="661"/>
      <c r="C408" s="661"/>
      <c r="D408" s="661"/>
      <c r="E408" s="661"/>
      <c r="F408" s="661"/>
      <c r="G408" s="661"/>
      <c r="H408" s="661"/>
      <c r="I408" s="661"/>
      <c r="J408" s="661"/>
      <c r="K408" s="661"/>
      <c r="L408" s="661"/>
      <c r="M408" s="661"/>
      <c r="N408" s="661"/>
      <c r="O408" s="661"/>
      <c r="P408" s="661"/>
      <c r="Q408" s="661"/>
      <c r="R408" s="661"/>
      <c r="S408" s="661"/>
    </row>
    <row r="409">
      <c r="A409" s="661"/>
      <c r="B409" s="661"/>
      <c r="C409" s="661"/>
      <c r="D409" s="661"/>
      <c r="E409" s="661"/>
      <c r="F409" s="661"/>
      <c r="G409" s="661"/>
      <c r="H409" s="661"/>
      <c r="I409" s="661"/>
      <c r="J409" s="661"/>
      <c r="K409" s="661"/>
      <c r="L409" s="661"/>
      <c r="M409" s="661"/>
      <c r="N409" s="661"/>
      <c r="O409" s="661"/>
      <c r="P409" s="661"/>
      <c r="Q409" s="661"/>
      <c r="R409" s="661"/>
      <c r="S409" s="661"/>
    </row>
    <row r="410">
      <c r="A410" s="661"/>
      <c r="B410" s="661"/>
      <c r="C410" s="661"/>
      <c r="D410" s="661"/>
      <c r="E410" s="661"/>
      <c r="F410" s="661"/>
      <c r="G410" s="661"/>
      <c r="H410" s="661"/>
      <c r="I410" s="661"/>
      <c r="J410" s="661"/>
      <c r="K410" s="661"/>
      <c r="L410" s="661"/>
      <c r="M410" s="661"/>
      <c r="N410" s="661"/>
      <c r="O410" s="661"/>
      <c r="P410" s="661"/>
      <c r="Q410" s="661"/>
      <c r="R410" s="661"/>
      <c r="S410" s="661"/>
    </row>
    <row r="411">
      <c r="A411" s="661"/>
      <c r="B411" s="661"/>
      <c r="C411" s="661"/>
      <c r="D411" s="661"/>
      <c r="E411" s="661"/>
      <c r="F411" s="661"/>
      <c r="G411" s="661"/>
      <c r="H411" s="661"/>
      <c r="I411" s="661"/>
      <c r="J411" s="661"/>
      <c r="K411" s="661"/>
      <c r="L411" s="661"/>
      <c r="M411" s="661"/>
      <c r="N411" s="661"/>
      <c r="O411" s="661"/>
      <c r="P411" s="661"/>
      <c r="Q411" s="661"/>
      <c r="R411" s="661"/>
      <c r="S411" s="661"/>
    </row>
    <row r="412">
      <c r="A412" s="661"/>
      <c r="B412" s="661"/>
      <c r="C412" s="661"/>
      <c r="D412" s="661"/>
      <c r="E412" s="661"/>
      <c r="F412" s="661"/>
      <c r="G412" s="661"/>
      <c r="H412" s="661"/>
      <c r="I412" s="661"/>
      <c r="J412" s="661"/>
      <c r="K412" s="661"/>
      <c r="L412" s="661"/>
      <c r="M412" s="661"/>
      <c r="N412" s="661"/>
      <c r="O412" s="661"/>
      <c r="P412" s="661"/>
      <c r="Q412" s="661"/>
      <c r="R412" s="661"/>
      <c r="S412" s="661"/>
    </row>
    <row r="413">
      <c r="A413" s="661"/>
      <c r="B413" s="661"/>
      <c r="C413" s="661"/>
      <c r="D413" s="661"/>
      <c r="E413" s="661"/>
      <c r="F413" s="661"/>
      <c r="G413" s="661"/>
      <c r="H413" s="661"/>
      <c r="I413" s="661"/>
      <c r="J413" s="661"/>
      <c r="K413" s="661"/>
      <c r="L413" s="661"/>
      <c r="M413" s="661"/>
      <c r="N413" s="661"/>
      <c r="O413" s="661"/>
      <c r="P413" s="661"/>
      <c r="Q413" s="661"/>
      <c r="R413" s="661"/>
      <c r="S413" s="661"/>
    </row>
    <row r="414">
      <c r="A414" s="661"/>
      <c r="B414" s="661"/>
      <c r="C414" s="661"/>
      <c r="D414" s="661"/>
      <c r="E414" s="661"/>
      <c r="F414" s="661"/>
      <c r="G414" s="661"/>
      <c r="H414" s="661"/>
      <c r="I414" s="661"/>
      <c r="J414" s="661"/>
      <c r="K414" s="661"/>
      <c r="L414" s="661"/>
      <c r="M414" s="661"/>
      <c r="N414" s="661"/>
      <c r="O414" s="661"/>
      <c r="P414" s="661"/>
      <c r="Q414" s="661"/>
      <c r="R414" s="661"/>
      <c r="S414" s="661"/>
    </row>
    <row r="415">
      <c r="A415" s="661"/>
      <c r="B415" s="661"/>
      <c r="C415" s="661"/>
      <c r="D415" s="661"/>
      <c r="E415" s="661"/>
      <c r="F415" s="661"/>
      <c r="G415" s="661"/>
      <c r="H415" s="661"/>
      <c r="I415" s="661"/>
      <c r="J415" s="661"/>
      <c r="K415" s="661"/>
      <c r="L415" s="661"/>
      <c r="M415" s="661"/>
      <c r="N415" s="661"/>
      <c r="O415" s="661"/>
      <c r="P415" s="661"/>
      <c r="Q415" s="661"/>
      <c r="R415" s="661"/>
      <c r="S415" s="661"/>
    </row>
    <row r="416">
      <c r="A416" s="661"/>
      <c r="B416" s="661"/>
      <c r="C416" s="661"/>
      <c r="D416" s="661"/>
      <c r="E416" s="661"/>
      <c r="F416" s="661"/>
      <c r="G416" s="661"/>
      <c r="H416" s="661"/>
      <c r="I416" s="661"/>
      <c r="J416" s="661"/>
      <c r="K416" s="661"/>
      <c r="L416" s="661"/>
      <c r="M416" s="661"/>
      <c r="N416" s="661"/>
      <c r="O416" s="661"/>
      <c r="P416" s="661"/>
      <c r="Q416" s="661"/>
      <c r="R416" s="661"/>
      <c r="S416" s="661"/>
    </row>
    <row r="417">
      <c r="A417" s="661"/>
      <c r="B417" s="661"/>
      <c r="C417" s="661"/>
      <c r="D417" s="661"/>
      <c r="E417" s="661"/>
      <c r="F417" s="661"/>
      <c r="G417" s="661"/>
      <c r="H417" s="661"/>
      <c r="I417" s="661"/>
      <c r="J417" s="661"/>
      <c r="K417" s="661"/>
      <c r="L417" s="661"/>
      <c r="M417" s="661"/>
      <c r="N417" s="661"/>
      <c r="O417" s="661"/>
      <c r="P417" s="661"/>
      <c r="Q417" s="661"/>
      <c r="R417" s="661"/>
      <c r="S417" s="661"/>
    </row>
    <row r="418">
      <c r="A418" s="661"/>
      <c r="B418" s="661"/>
      <c r="C418" s="661"/>
      <c r="D418" s="661"/>
      <c r="E418" s="661"/>
      <c r="F418" s="661"/>
      <c r="G418" s="661"/>
      <c r="H418" s="661"/>
      <c r="I418" s="661"/>
      <c r="J418" s="661"/>
      <c r="K418" s="661"/>
      <c r="L418" s="661"/>
      <c r="M418" s="661"/>
      <c r="N418" s="661"/>
      <c r="O418" s="661"/>
      <c r="P418" s="661"/>
      <c r="Q418" s="661"/>
      <c r="R418" s="661"/>
      <c r="S418" s="661"/>
    </row>
    <row r="419">
      <c r="A419" s="661"/>
      <c r="B419" s="661"/>
      <c r="C419" s="661"/>
      <c r="D419" s="661"/>
      <c r="E419" s="661"/>
      <c r="F419" s="661"/>
      <c r="G419" s="661"/>
      <c r="H419" s="661"/>
      <c r="I419" s="661"/>
      <c r="J419" s="661"/>
      <c r="K419" s="661"/>
      <c r="L419" s="661"/>
      <c r="M419" s="661"/>
      <c r="N419" s="661"/>
      <c r="O419" s="661"/>
      <c r="P419" s="661"/>
      <c r="Q419" s="661"/>
      <c r="R419" s="661"/>
      <c r="S419" s="661"/>
    </row>
    <row r="420">
      <c r="A420" s="661"/>
      <c r="B420" s="661"/>
      <c r="C420" s="661"/>
      <c r="D420" s="661"/>
      <c r="E420" s="661"/>
      <c r="F420" s="661"/>
      <c r="G420" s="661"/>
      <c r="H420" s="661"/>
      <c r="I420" s="661"/>
      <c r="J420" s="661"/>
      <c r="K420" s="661"/>
      <c r="L420" s="661"/>
      <c r="M420" s="661"/>
      <c r="N420" s="661"/>
      <c r="O420" s="661"/>
      <c r="P420" s="661"/>
      <c r="Q420" s="661"/>
      <c r="R420" s="661"/>
      <c r="S420" s="661"/>
    </row>
    <row r="421">
      <c r="A421" s="661"/>
      <c r="B421" s="661"/>
      <c r="C421" s="661"/>
      <c r="D421" s="661"/>
      <c r="E421" s="661"/>
      <c r="F421" s="661"/>
      <c r="G421" s="661"/>
      <c r="H421" s="661"/>
      <c r="I421" s="661"/>
      <c r="J421" s="661"/>
      <c r="K421" s="661"/>
      <c r="L421" s="661"/>
      <c r="M421" s="661"/>
      <c r="N421" s="661"/>
      <c r="O421" s="661"/>
      <c r="P421" s="661"/>
      <c r="Q421" s="661"/>
      <c r="R421" s="661"/>
      <c r="S421" s="661"/>
    </row>
    <row r="422">
      <c r="A422" s="661"/>
      <c r="B422" s="661"/>
      <c r="C422" s="661"/>
      <c r="D422" s="661"/>
      <c r="E422" s="661"/>
      <c r="F422" s="661"/>
      <c r="G422" s="661"/>
      <c r="H422" s="661"/>
      <c r="I422" s="661"/>
      <c r="J422" s="661"/>
      <c r="K422" s="661"/>
      <c r="L422" s="661"/>
      <c r="M422" s="661"/>
      <c r="N422" s="661"/>
      <c r="O422" s="661"/>
      <c r="P422" s="661"/>
      <c r="Q422" s="661"/>
      <c r="R422" s="661"/>
      <c r="S422" s="661"/>
    </row>
    <row r="423">
      <c r="A423" s="661"/>
      <c r="B423" s="661"/>
      <c r="C423" s="661"/>
      <c r="D423" s="661"/>
      <c r="E423" s="661"/>
      <c r="F423" s="661"/>
      <c r="G423" s="661"/>
      <c r="H423" s="661"/>
      <c r="I423" s="661"/>
      <c r="J423" s="661"/>
      <c r="K423" s="661"/>
      <c r="L423" s="661"/>
      <c r="M423" s="661"/>
      <c r="N423" s="661"/>
      <c r="O423" s="661"/>
      <c r="P423" s="661"/>
      <c r="Q423" s="661"/>
      <c r="R423" s="661"/>
      <c r="S423" s="661"/>
    </row>
    <row r="424">
      <c r="A424" s="661"/>
      <c r="B424" s="661"/>
      <c r="C424" s="661"/>
      <c r="D424" s="661"/>
      <c r="E424" s="661"/>
      <c r="F424" s="661"/>
      <c r="G424" s="661"/>
      <c r="H424" s="661"/>
      <c r="I424" s="661"/>
      <c r="J424" s="661"/>
      <c r="K424" s="661"/>
      <c r="L424" s="661"/>
      <c r="M424" s="661"/>
      <c r="N424" s="661"/>
      <c r="O424" s="661"/>
      <c r="P424" s="661"/>
      <c r="Q424" s="661"/>
      <c r="R424" s="661"/>
      <c r="S424" s="661"/>
    </row>
    <row r="425">
      <c r="A425" s="661"/>
      <c r="B425" s="661"/>
      <c r="C425" s="661"/>
      <c r="D425" s="661"/>
      <c r="E425" s="661"/>
      <c r="F425" s="661"/>
      <c r="G425" s="661"/>
      <c r="H425" s="661"/>
      <c r="I425" s="661"/>
      <c r="J425" s="661"/>
      <c r="K425" s="661"/>
      <c r="L425" s="661"/>
      <c r="M425" s="661"/>
      <c r="N425" s="661"/>
      <c r="O425" s="661"/>
      <c r="P425" s="661"/>
      <c r="Q425" s="661"/>
      <c r="R425" s="661"/>
      <c r="S425" s="661"/>
    </row>
    <row r="426">
      <c r="A426" s="661"/>
      <c r="B426" s="661"/>
      <c r="C426" s="661"/>
      <c r="D426" s="661"/>
      <c r="E426" s="661"/>
      <c r="F426" s="661"/>
      <c r="G426" s="661"/>
      <c r="H426" s="661"/>
      <c r="I426" s="661"/>
      <c r="J426" s="661"/>
      <c r="K426" s="661"/>
      <c r="L426" s="661"/>
      <c r="M426" s="661"/>
      <c r="N426" s="661"/>
      <c r="O426" s="661"/>
      <c r="P426" s="661"/>
      <c r="Q426" s="661"/>
      <c r="R426" s="661"/>
      <c r="S426" s="661"/>
    </row>
    <row r="427">
      <c r="A427" s="661"/>
      <c r="B427" s="661"/>
      <c r="C427" s="661"/>
      <c r="D427" s="661"/>
      <c r="E427" s="661"/>
      <c r="F427" s="661"/>
      <c r="G427" s="661"/>
      <c r="H427" s="661"/>
      <c r="I427" s="661"/>
      <c r="J427" s="661"/>
      <c r="K427" s="661"/>
      <c r="L427" s="661"/>
      <c r="M427" s="661"/>
      <c r="N427" s="661"/>
      <c r="O427" s="661"/>
      <c r="P427" s="661"/>
      <c r="Q427" s="661"/>
      <c r="R427" s="661"/>
      <c r="S427" s="661"/>
    </row>
    <row r="428">
      <c r="A428" s="661"/>
      <c r="B428" s="661"/>
      <c r="C428" s="661"/>
      <c r="D428" s="661"/>
      <c r="E428" s="661"/>
      <c r="F428" s="661"/>
      <c r="G428" s="661"/>
      <c r="H428" s="661"/>
      <c r="I428" s="661"/>
      <c r="J428" s="661"/>
      <c r="K428" s="661"/>
      <c r="L428" s="661"/>
      <c r="M428" s="661"/>
      <c r="N428" s="661"/>
      <c r="O428" s="661"/>
      <c r="P428" s="661"/>
      <c r="Q428" s="661"/>
      <c r="R428" s="661"/>
      <c r="S428" s="661"/>
    </row>
    <row r="429">
      <c r="A429" s="661"/>
      <c r="B429" s="661"/>
      <c r="C429" s="661"/>
      <c r="D429" s="661"/>
      <c r="E429" s="661"/>
      <c r="F429" s="661"/>
      <c r="G429" s="661"/>
      <c r="H429" s="661"/>
      <c r="I429" s="661"/>
      <c r="J429" s="661"/>
      <c r="K429" s="661"/>
      <c r="L429" s="661"/>
      <c r="M429" s="661"/>
      <c r="N429" s="661"/>
      <c r="O429" s="661"/>
      <c r="P429" s="661"/>
      <c r="Q429" s="661"/>
      <c r="R429" s="661"/>
      <c r="S429" s="661"/>
    </row>
    <row r="430">
      <c r="A430" s="661"/>
      <c r="B430" s="661"/>
      <c r="C430" s="661"/>
      <c r="D430" s="661"/>
      <c r="E430" s="661"/>
      <c r="F430" s="661"/>
      <c r="G430" s="661"/>
      <c r="H430" s="661"/>
      <c r="I430" s="661"/>
      <c r="J430" s="661"/>
      <c r="K430" s="661"/>
      <c r="L430" s="661"/>
      <c r="M430" s="661"/>
      <c r="N430" s="661"/>
      <c r="O430" s="661"/>
      <c r="P430" s="661"/>
      <c r="Q430" s="661"/>
      <c r="R430" s="661"/>
      <c r="S430" s="661"/>
    </row>
    <row r="431">
      <c r="A431" s="661"/>
      <c r="B431" s="661"/>
      <c r="C431" s="661"/>
      <c r="D431" s="661"/>
      <c r="E431" s="661"/>
      <c r="F431" s="661"/>
      <c r="G431" s="661"/>
      <c r="H431" s="661"/>
      <c r="I431" s="661"/>
      <c r="J431" s="661"/>
      <c r="K431" s="661"/>
      <c r="L431" s="661"/>
      <c r="M431" s="661"/>
      <c r="N431" s="661"/>
      <c r="O431" s="661"/>
      <c r="P431" s="661"/>
      <c r="Q431" s="661"/>
      <c r="R431" s="661"/>
      <c r="S431" s="661"/>
    </row>
    <row r="432">
      <c r="A432" s="661"/>
      <c r="B432" s="661"/>
      <c r="C432" s="661"/>
      <c r="D432" s="661"/>
      <c r="E432" s="661"/>
      <c r="F432" s="661"/>
      <c r="G432" s="661"/>
      <c r="H432" s="661"/>
      <c r="I432" s="661"/>
      <c r="J432" s="661"/>
      <c r="K432" s="661"/>
      <c r="L432" s="661"/>
      <c r="M432" s="661"/>
      <c r="N432" s="661"/>
      <c r="O432" s="661"/>
      <c r="P432" s="661"/>
      <c r="Q432" s="661"/>
      <c r="R432" s="661"/>
      <c r="S432" s="661"/>
    </row>
    <row r="433">
      <c r="A433" s="661"/>
      <c r="B433" s="661"/>
      <c r="C433" s="661"/>
      <c r="D433" s="661"/>
      <c r="E433" s="661"/>
      <c r="F433" s="661"/>
      <c r="G433" s="661"/>
      <c r="H433" s="661"/>
      <c r="I433" s="661"/>
      <c r="J433" s="661"/>
      <c r="K433" s="661"/>
      <c r="L433" s="661"/>
      <c r="M433" s="661"/>
      <c r="N433" s="661"/>
      <c r="O433" s="661"/>
      <c r="P433" s="661"/>
      <c r="Q433" s="661"/>
      <c r="R433" s="661"/>
      <c r="S433" s="661"/>
    </row>
    <row r="434">
      <c r="A434" s="661"/>
      <c r="B434" s="661"/>
      <c r="C434" s="661"/>
      <c r="D434" s="661"/>
      <c r="E434" s="661"/>
      <c r="F434" s="661"/>
      <c r="G434" s="661"/>
      <c r="H434" s="661"/>
      <c r="I434" s="661"/>
      <c r="J434" s="661"/>
      <c r="K434" s="661"/>
      <c r="L434" s="661"/>
      <c r="M434" s="661"/>
      <c r="N434" s="661"/>
      <c r="O434" s="661"/>
      <c r="P434" s="661"/>
      <c r="Q434" s="661"/>
      <c r="R434" s="661"/>
      <c r="S434" s="661"/>
    </row>
    <row r="435">
      <c r="A435" s="661"/>
      <c r="B435" s="661"/>
      <c r="C435" s="661"/>
      <c r="D435" s="661"/>
      <c r="E435" s="661"/>
      <c r="F435" s="661"/>
      <c r="G435" s="661"/>
      <c r="H435" s="661"/>
      <c r="I435" s="661"/>
      <c r="J435" s="661"/>
      <c r="K435" s="661"/>
      <c r="L435" s="661"/>
      <c r="M435" s="661"/>
      <c r="N435" s="661"/>
      <c r="O435" s="661"/>
      <c r="P435" s="661"/>
      <c r="Q435" s="661"/>
      <c r="R435" s="661"/>
      <c r="S435" s="661"/>
    </row>
    <row r="436">
      <c r="A436" s="661"/>
      <c r="B436" s="661"/>
      <c r="C436" s="661"/>
      <c r="D436" s="661"/>
      <c r="E436" s="661"/>
      <c r="F436" s="661"/>
      <c r="G436" s="661"/>
      <c r="H436" s="661"/>
      <c r="I436" s="661"/>
      <c r="J436" s="661"/>
      <c r="K436" s="661"/>
      <c r="L436" s="661"/>
      <c r="M436" s="661"/>
      <c r="N436" s="661"/>
      <c r="O436" s="661"/>
      <c r="P436" s="661"/>
      <c r="Q436" s="661"/>
      <c r="R436" s="661"/>
      <c r="S436" s="661"/>
    </row>
    <row r="437">
      <c r="A437" s="661"/>
      <c r="B437" s="661"/>
      <c r="C437" s="661"/>
      <c r="D437" s="661"/>
      <c r="E437" s="661"/>
      <c r="F437" s="661"/>
      <c r="G437" s="661"/>
      <c r="H437" s="661"/>
      <c r="I437" s="661"/>
      <c r="J437" s="661"/>
      <c r="K437" s="661"/>
      <c r="L437" s="661"/>
      <c r="M437" s="661"/>
      <c r="N437" s="661"/>
      <c r="O437" s="661"/>
      <c r="P437" s="661"/>
      <c r="Q437" s="661"/>
      <c r="R437" s="661"/>
      <c r="S437" s="661"/>
    </row>
    <row r="438">
      <c r="A438" s="661"/>
      <c r="B438" s="661"/>
      <c r="C438" s="661"/>
      <c r="D438" s="661"/>
      <c r="E438" s="661"/>
      <c r="F438" s="661"/>
      <c r="G438" s="661"/>
      <c r="H438" s="661"/>
      <c r="I438" s="661"/>
      <c r="J438" s="661"/>
      <c r="K438" s="661"/>
      <c r="L438" s="661"/>
      <c r="M438" s="661"/>
      <c r="N438" s="661"/>
      <c r="O438" s="661"/>
      <c r="P438" s="661"/>
      <c r="Q438" s="661"/>
      <c r="R438" s="661"/>
      <c r="S438" s="661"/>
    </row>
    <row r="439">
      <c r="A439" s="661"/>
      <c r="B439" s="661"/>
      <c r="C439" s="661"/>
      <c r="D439" s="661"/>
      <c r="E439" s="661"/>
      <c r="F439" s="661"/>
      <c r="G439" s="661"/>
      <c r="H439" s="661"/>
      <c r="I439" s="661"/>
      <c r="J439" s="661"/>
      <c r="K439" s="661"/>
      <c r="L439" s="661"/>
      <c r="M439" s="661"/>
      <c r="N439" s="661"/>
      <c r="O439" s="661"/>
      <c r="P439" s="661"/>
      <c r="Q439" s="661"/>
      <c r="R439" s="661"/>
      <c r="S439" s="661"/>
    </row>
    <row r="440">
      <c r="A440" s="661"/>
      <c r="B440" s="661"/>
      <c r="C440" s="661"/>
      <c r="D440" s="661"/>
      <c r="E440" s="661"/>
      <c r="F440" s="661"/>
      <c r="G440" s="661"/>
      <c r="H440" s="661"/>
      <c r="I440" s="661"/>
      <c r="J440" s="661"/>
      <c r="K440" s="661"/>
      <c r="L440" s="661"/>
      <c r="M440" s="661"/>
      <c r="N440" s="661"/>
      <c r="O440" s="661"/>
      <c r="P440" s="661"/>
      <c r="Q440" s="661"/>
      <c r="R440" s="661"/>
      <c r="S440" s="661"/>
    </row>
    <row r="441">
      <c r="A441" s="661"/>
      <c r="B441" s="661"/>
      <c r="C441" s="661"/>
      <c r="D441" s="661"/>
      <c r="E441" s="661"/>
      <c r="F441" s="661"/>
      <c r="G441" s="661"/>
      <c r="H441" s="661"/>
      <c r="I441" s="661"/>
      <c r="J441" s="661"/>
      <c r="K441" s="661"/>
      <c r="L441" s="661"/>
      <c r="M441" s="661"/>
      <c r="N441" s="661"/>
      <c r="O441" s="661"/>
      <c r="P441" s="661"/>
      <c r="Q441" s="661"/>
      <c r="R441" s="661"/>
      <c r="S441" s="661"/>
    </row>
    <row r="442">
      <c r="A442" s="661"/>
      <c r="B442" s="661"/>
      <c r="C442" s="661"/>
      <c r="D442" s="661"/>
      <c r="E442" s="661"/>
      <c r="F442" s="661"/>
      <c r="G442" s="661"/>
      <c r="H442" s="661"/>
      <c r="I442" s="661"/>
      <c r="J442" s="661"/>
      <c r="K442" s="661"/>
      <c r="L442" s="661"/>
      <c r="M442" s="661"/>
      <c r="N442" s="661"/>
      <c r="O442" s="661"/>
      <c r="P442" s="661"/>
      <c r="Q442" s="661"/>
      <c r="R442" s="661"/>
      <c r="S442" s="661"/>
    </row>
    <row r="443">
      <c r="A443" s="661"/>
      <c r="B443" s="661"/>
      <c r="C443" s="661"/>
      <c r="D443" s="661"/>
      <c r="E443" s="661"/>
      <c r="F443" s="661"/>
      <c r="G443" s="661"/>
      <c r="H443" s="661"/>
      <c r="I443" s="661"/>
      <c r="J443" s="661"/>
      <c r="K443" s="661"/>
      <c r="L443" s="661"/>
      <c r="M443" s="661"/>
      <c r="N443" s="661"/>
      <c r="O443" s="661"/>
      <c r="P443" s="661"/>
      <c r="Q443" s="661"/>
      <c r="R443" s="661"/>
      <c r="S443" s="661"/>
    </row>
    <row r="444">
      <c r="A444" s="661"/>
      <c r="B444" s="661"/>
      <c r="C444" s="661"/>
      <c r="D444" s="661"/>
      <c r="E444" s="661"/>
      <c r="F444" s="661"/>
      <c r="G444" s="661"/>
      <c r="H444" s="661"/>
      <c r="I444" s="661"/>
      <c r="J444" s="661"/>
      <c r="K444" s="661"/>
      <c r="L444" s="661"/>
      <c r="M444" s="661"/>
      <c r="N444" s="661"/>
      <c r="O444" s="661"/>
      <c r="P444" s="661"/>
      <c r="Q444" s="661"/>
      <c r="R444" s="661"/>
      <c r="S444" s="661"/>
    </row>
    <row r="445">
      <c r="A445" s="661"/>
      <c r="B445" s="661"/>
      <c r="C445" s="661"/>
      <c r="D445" s="661"/>
      <c r="E445" s="661"/>
      <c r="F445" s="661"/>
      <c r="G445" s="661"/>
      <c r="H445" s="661"/>
      <c r="I445" s="661"/>
      <c r="J445" s="661"/>
      <c r="K445" s="661"/>
      <c r="L445" s="661"/>
      <c r="M445" s="661"/>
      <c r="N445" s="661"/>
      <c r="O445" s="661"/>
      <c r="P445" s="661"/>
      <c r="Q445" s="661"/>
      <c r="R445" s="661"/>
      <c r="S445" s="661"/>
    </row>
    <row r="446">
      <c r="A446" s="661"/>
      <c r="B446" s="661"/>
      <c r="C446" s="661"/>
      <c r="D446" s="661"/>
      <c r="E446" s="661"/>
      <c r="F446" s="661"/>
      <c r="G446" s="661"/>
      <c r="H446" s="661"/>
      <c r="I446" s="661"/>
      <c r="J446" s="661"/>
      <c r="K446" s="661"/>
      <c r="L446" s="661"/>
      <c r="M446" s="661"/>
      <c r="N446" s="661"/>
      <c r="O446" s="661"/>
      <c r="P446" s="661"/>
      <c r="Q446" s="661"/>
      <c r="R446" s="661"/>
      <c r="S446" s="661"/>
    </row>
    <row r="447">
      <c r="A447" s="661"/>
      <c r="B447" s="661"/>
      <c r="C447" s="661"/>
      <c r="D447" s="661"/>
      <c r="E447" s="661"/>
      <c r="F447" s="661"/>
      <c r="G447" s="661"/>
      <c r="H447" s="661"/>
      <c r="I447" s="661"/>
      <c r="J447" s="661"/>
      <c r="K447" s="661"/>
      <c r="L447" s="661"/>
      <c r="M447" s="661"/>
      <c r="N447" s="661"/>
      <c r="O447" s="661"/>
      <c r="P447" s="661"/>
      <c r="Q447" s="661"/>
      <c r="R447" s="661"/>
      <c r="S447" s="661"/>
    </row>
    <row r="448">
      <c r="A448" s="661"/>
      <c r="B448" s="661"/>
      <c r="C448" s="661"/>
      <c r="D448" s="661"/>
      <c r="E448" s="661"/>
      <c r="F448" s="661"/>
      <c r="G448" s="661"/>
      <c r="H448" s="661"/>
      <c r="I448" s="661"/>
      <c r="J448" s="661"/>
      <c r="K448" s="661"/>
      <c r="L448" s="661"/>
      <c r="M448" s="661"/>
      <c r="N448" s="661"/>
      <c r="O448" s="661"/>
      <c r="P448" s="661"/>
      <c r="Q448" s="661"/>
      <c r="R448" s="661"/>
      <c r="S448" s="661"/>
    </row>
    <row r="449">
      <c r="A449" s="661"/>
      <c r="B449" s="661"/>
      <c r="C449" s="661"/>
      <c r="D449" s="661"/>
      <c r="E449" s="661"/>
      <c r="F449" s="661"/>
      <c r="G449" s="661"/>
      <c r="H449" s="661"/>
      <c r="I449" s="661"/>
      <c r="J449" s="661"/>
      <c r="K449" s="661"/>
      <c r="L449" s="661"/>
      <c r="M449" s="661"/>
      <c r="N449" s="661"/>
      <c r="O449" s="661"/>
      <c r="P449" s="661"/>
      <c r="Q449" s="661"/>
      <c r="R449" s="661"/>
      <c r="S449" s="661"/>
    </row>
    <row r="450">
      <c r="A450" s="661"/>
      <c r="B450" s="661"/>
      <c r="C450" s="661"/>
      <c r="D450" s="661"/>
      <c r="E450" s="661"/>
      <c r="F450" s="661"/>
      <c r="G450" s="661"/>
      <c r="H450" s="661"/>
      <c r="I450" s="661"/>
      <c r="J450" s="661"/>
      <c r="K450" s="661"/>
      <c r="L450" s="661"/>
      <c r="M450" s="661"/>
      <c r="N450" s="661"/>
      <c r="O450" s="661"/>
      <c r="P450" s="661"/>
      <c r="Q450" s="661"/>
      <c r="R450" s="661"/>
      <c r="S450" s="661"/>
    </row>
    <row r="451">
      <c r="A451" s="661"/>
      <c r="B451" s="661"/>
      <c r="C451" s="661"/>
      <c r="D451" s="661"/>
      <c r="E451" s="661"/>
      <c r="F451" s="661"/>
      <c r="G451" s="661"/>
      <c r="H451" s="661"/>
      <c r="I451" s="661"/>
      <c r="J451" s="661"/>
      <c r="K451" s="661"/>
      <c r="L451" s="661"/>
      <c r="M451" s="661"/>
      <c r="N451" s="661"/>
      <c r="O451" s="661"/>
      <c r="P451" s="661"/>
      <c r="Q451" s="661"/>
      <c r="R451" s="661"/>
      <c r="S451" s="661"/>
    </row>
    <row r="452">
      <c r="A452" s="661"/>
      <c r="B452" s="661"/>
      <c r="C452" s="661"/>
      <c r="D452" s="661"/>
      <c r="E452" s="661"/>
      <c r="F452" s="661"/>
      <c r="G452" s="661"/>
      <c r="H452" s="661"/>
      <c r="I452" s="661"/>
      <c r="J452" s="661"/>
      <c r="K452" s="661"/>
      <c r="L452" s="661"/>
      <c r="M452" s="661"/>
      <c r="N452" s="661"/>
      <c r="O452" s="661"/>
      <c r="P452" s="661"/>
      <c r="Q452" s="661"/>
      <c r="R452" s="661"/>
      <c r="S452" s="661"/>
    </row>
    <row r="453">
      <c r="A453" s="661"/>
      <c r="B453" s="661"/>
      <c r="C453" s="661"/>
      <c r="D453" s="661"/>
      <c r="E453" s="661"/>
      <c r="F453" s="661"/>
      <c r="G453" s="661"/>
      <c r="H453" s="661"/>
      <c r="I453" s="661"/>
      <c r="J453" s="661"/>
      <c r="K453" s="661"/>
      <c r="L453" s="661"/>
      <c r="M453" s="661"/>
      <c r="N453" s="661"/>
      <c r="O453" s="661"/>
      <c r="P453" s="661"/>
      <c r="Q453" s="661"/>
      <c r="R453" s="661"/>
      <c r="S453" s="661"/>
    </row>
    <row r="454">
      <c r="A454" s="661"/>
      <c r="B454" s="661"/>
      <c r="C454" s="661"/>
      <c r="D454" s="661"/>
      <c r="E454" s="661"/>
      <c r="F454" s="661"/>
      <c r="G454" s="661"/>
      <c r="H454" s="661"/>
      <c r="I454" s="661"/>
      <c r="J454" s="661"/>
      <c r="K454" s="661"/>
      <c r="L454" s="661"/>
      <c r="M454" s="661"/>
      <c r="N454" s="661"/>
      <c r="O454" s="661"/>
      <c r="P454" s="661"/>
      <c r="Q454" s="661"/>
      <c r="R454" s="661"/>
      <c r="S454" s="661"/>
    </row>
    <row r="455">
      <c r="A455" s="661"/>
      <c r="B455" s="661"/>
      <c r="C455" s="661"/>
      <c r="D455" s="661"/>
      <c r="E455" s="661"/>
      <c r="F455" s="661"/>
      <c r="G455" s="661"/>
      <c r="H455" s="661"/>
      <c r="I455" s="661"/>
      <c r="J455" s="661"/>
      <c r="K455" s="661"/>
      <c r="L455" s="661"/>
      <c r="M455" s="661"/>
      <c r="N455" s="661"/>
      <c r="O455" s="661"/>
      <c r="P455" s="661"/>
      <c r="Q455" s="661"/>
      <c r="R455" s="661"/>
      <c r="S455" s="661"/>
    </row>
    <row r="456">
      <c r="A456" s="661"/>
      <c r="B456" s="661"/>
      <c r="C456" s="661"/>
      <c r="D456" s="661"/>
      <c r="E456" s="661"/>
      <c r="F456" s="661"/>
      <c r="G456" s="661"/>
      <c r="H456" s="661"/>
      <c r="I456" s="661"/>
      <c r="J456" s="661"/>
      <c r="K456" s="661"/>
      <c r="L456" s="661"/>
      <c r="M456" s="661"/>
      <c r="N456" s="661"/>
      <c r="O456" s="661"/>
      <c r="P456" s="661"/>
      <c r="Q456" s="661"/>
      <c r="R456" s="661"/>
      <c r="S456" s="661"/>
    </row>
    <row r="457">
      <c r="A457" s="661"/>
      <c r="B457" s="661"/>
      <c r="C457" s="661"/>
      <c r="D457" s="661"/>
      <c r="E457" s="661"/>
      <c r="F457" s="661"/>
      <c r="G457" s="661"/>
      <c r="H457" s="661"/>
      <c r="I457" s="661"/>
      <c r="J457" s="661"/>
      <c r="K457" s="661"/>
      <c r="L457" s="661"/>
      <c r="M457" s="661"/>
      <c r="N457" s="661"/>
      <c r="O457" s="661"/>
      <c r="P457" s="661"/>
      <c r="Q457" s="661"/>
      <c r="R457" s="661"/>
      <c r="S457" s="661"/>
    </row>
    <row r="458">
      <c r="A458" s="661"/>
      <c r="B458" s="661"/>
      <c r="C458" s="661"/>
      <c r="D458" s="661"/>
      <c r="E458" s="661"/>
      <c r="F458" s="661"/>
      <c r="G458" s="661"/>
      <c r="H458" s="661"/>
      <c r="I458" s="661"/>
      <c r="J458" s="661"/>
      <c r="K458" s="661"/>
      <c r="L458" s="661"/>
      <c r="M458" s="661"/>
      <c r="N458" s="661"/>
      <c r="O458" s="661"/>
      <c r="P458" s="661"/>
      <c r="Q458" s="661"/>
      <c r="R458" s="661"/>
      <c r="S458" s="661"/>
    </row>
    <row r="459">
      <c r="A459" s="661"/>
      <c r="B459" s="661"/>
      <c r="C459" s="661"/>
      <c r="D459" s="661"/>
      <c r="E459" s="661"/>
      <c r="F459" s="661"/>
      <c r="G459" s="661"/>
      <c r="H459" s="661"/>
      <c r="I459" s="661"/>
      <c r="J459" s="661"/>
      <c r="K459" s="661"/>
      <c r="L459" s="661"/>
      <c r="M459" s="661"/>
      <c r="N459" s="661"/>
      <c r="O459" s="661"/>
      <c r="P459" s="661"/>
      <c r="Q459" s="661"/>
      <c r="R459" s="661"/>
      <c r="S459" s="661"/>
    </row>
    <row r="460">
      <c r="A460" s="661"/>
      <c r="B460" s="661"/>
      <c r="C460" s="661"/>
      <c r="D460" s="661"/>
      <c r="E460" s="661"/>
      <c r="F460" s="661"/>
      <c r="G460" s="661"/>
      <c r="H460" s="661"/>
      <c r="I460" s="661"/>
      <c r="J460" s="661"/>
      <c r="K460" s="661"/>
      <c r="L460" s="661"/>
      <c r="M460" s="661"/>
      <c r="N460" s="661"/>
      <c r="O460" s="661"/>
      <c r="P460" s="661"/>
      <c r="Q460" s="661"/>
      <c r="R460" s="661"/>
      <c r="S460" s="661"/>
    </row>
    <row r="461">
      <c r="A461" s="661"/>
      <c r="B461" s="661"/>
      <c r="C461" s="661"/>
      <c r="D461" s="661"/>
      <c r="E461" s="661"/>
      <c r="F461" s="661"/>
      <c r="G461" s="661"/>
      <c r="H461" s="661"/>
      <c r="I461" s="661"/>
      <c r="J461" s="661"/>
      <c r="K461" s="661"/>
      <c r="L461" s="661"/>
      <c r="M461" s="661"/>
      <c r="N461" s="661"/>
      <c r="O461" s="661"/>
      <c r="P461" s="661"/>
      <c r="Q461" s="661"/>
      <c r="R461" s="661"/>
      <c r="S461" s="661"/>
    </row>
    <row r="462">
      <c r="A462" s="661"/>
      <c r="B462" s="661"/>
      <c r="C462" s="661"/>
      <c r="D462" s="661"/>
      <c r="E462" s="661"/>
      <c r="F462" s="661"/>
      <c r="G462" s="661"/>
      <c r="H462" s="661"/>
      <c r="I462" s="661"/>
      <c r="J462" s="661"/>
      <c r="K462" s="661"/>
      <c r="L462" s="661"/>
      <c r="M462" s="661"/>
      <c r="N462" s="661"/>
      <c r="O462" s="661"/>
      <c r="P462" s="661"/>
      <c r="Q462" s="661"/>
      <c r="R462" s="661"/>
      <c r="S462" s="661"/>
    </row>
    <row r="463">
      <c r="A463" s="661"/>
      <c r="B463" s="661"/>
      <c r="C463" s="661"/>
      <c r="D463" s="661"/>
      <c r="E463" s="661"/>
      <c r="F463" s="661"/>
      <c r="G463" s="661"/>
      <c r="H463" s="661"/>
      <c r="I463" s="661"/>
      <c r="J463" s="661"/>
      <c r="K463" s="661"/>
      <c r="L463" s="661"/>
      <c r="M463" s="661"/>
      <c r="N463" s="661"/>
      <c r="O463" s="661"/>
      <c r="P463" s="661"/>
      <c r="Q463" s="661"/>
      <c r="R463" s="661"/>
      <c r="S463" s="661"/>
    </row>
    <row r="464">
      <c r="A464" s="661"/>
      <c r="B464" s="661"/>
      <c r="C464" s="661"/>
      <c r="D464" s="661"/>
      <c r="E464" s="661"/>
      <c r="F464" s="661"/>
      <c r="G464" s="661"/>
      <c r="H464" s="661"/>
      <c r="I464" s="661"/>
      <c r="J464" s="661"/>
      <c r="K464" s="661"/>
      <c r="L464" s="661"/>
      <c r="M464" s="661"/>
      <c r="N464" s="661"/>
      <c r="O464" s="661"/>
      <c r="P464" s="661"/>
      <c r="Q464" s="661"/>
      <c r="R464" s="661"/>
      <c r="S464" s="661"/>
    </row>
    <row r="465">
      <c r="A465" s="661"/>
      <c r="B465" s="661"/>
      <c r="C465" s="661"/>
      <c r="D465" s="661"/>
      <c r="E465" s="661"/>
      <c r="F465" s="661"/>
      <c r="G465" s="661"/>
      <c r="H465" s="661"/>
      <c r="I465" s="661"/>
      <c r="J465" s="661"/>
      <c r="K465" s="661"/>
      <c r="L465" s="661"/>
      <c r="M465" s="661"/>
      <c r="N465" s="661"/>
      <c r="O465" s="661"/>
      <c r="P465" s="661"/>
      <c r="Q465" s="661"/>
      <c r="R465" s="661"/>
      <c r="S465" s="661"/>
    </row>
    <row r="466">
      <c r="A466" s="661"/>
      <c r="B466" s="661"/>
      <c r="C466" s="661"/>
      <c r="D466" s="661"/>
      <c r="E466" s="661"/>
      <c r="F466" s="661"/>
      <c r="G466" s="661"/>
      <c r="H466" s="661"/>
      <c r="I466" s="661"/>
      <c r="J466" s="661"/>
      <c r="K466" s="661"/>
      <c r="L466" s="661"/>
      <c r="M466" s="661"/>
      <c r="N466" s="661"/>
      <c r="O466" s="661"/>
      <c r="P466" s="661"/>
      <c r="Q466" s="661"/>
      <c r="R466" s="661"/>
      <c r="S466" s="661"/>
    </row>
    <row r="467">
      <c r="A467" s="661"/>
      <c r="B467" s="661"/>
      <c r="C467" s="661"/>
      <c r="D467" s="661"/>
      <c r="E467" s="661"/>
      <c r="F467" s="661"/>
      <c r="G467" s="661"/>
      <c r="H467" s="661"/>
      <c r="I467" s="661"/>
      <c r="J467" s="661"/>
      <c r="K467" s="661"/>
      <c r="L467" s="661"/>
      <c r="M467" s="661"/>
      <c r="N467" s="661"/>
      <c r="O467" s="661"/>
      <c r="P467" s="661"/>
      <c r="Q467" s="661"/>
      <c r="R467" s="661"/>
      <c r="S467" s="661"/>
    </row>
    <row r="468">
      <c r="A468" s="661"/>
      <c r="B468" s="661"/>
      <c r="C468" s="661"/>
      <c r="D468" s="661"/>
      <c r="E468" s="661"/>
      <c r="F468" s="661"/>
      <c r="G468" s="661"/>
      <c r="H468" s="661"/>
      <c r="I468" s="661"/>
      <c r="J468" s="661"/>
      <c r="K468" s="661"/>
      <c r="L468" s="661"/>
      <c r="M468" s="661"/>
      <c r="N468" s="661"/>
      <c r="O468" s="661"/>
      <c r="P468" s="661"/>
      <c r="Q468" s="661"/>
      <c r="R468" s="661"/>
      <c r="S468" s="661"/>
    </row>
    <row r="469">
      <c r="A469" s="661"/>
      <c r="B469" s="661"/>
      <c r="C469" s="661"/>
      <c r="D469" s="661"/>
      <c r="E469" s="661"/>
      <c r="F469" s="661"/>
      <c r="G469" s="661"/>
      <c r="H469" s="661"/>
      <c r="I469" s="661"/>
      <c r="J469" s="661"/>
      <c r="K469" s="661"/>
      <c r="L469" s="661"/>
      <c r="M469" s="661"/>
      <c r="N469" s="661"/>
      <c r="O469" s="661"/>
      <c r="P469" s="661"/>
      <c r="Q469" s="661"/>
      <c r="R469" s="661"/>
      <c r="S469" s="661"/>
    </row>
    <row r="470">
      <c r="A470" s="661"/>
      <c r="B470" s="661"/>
      <c r="C470" s="661"/>
      <c r="D470" s="661"/>
      <c r="E470" s="661"/>
      <c r="F470" s="661"/>
      <c r="G470" s="661"/>
      <c r="H470" s="661"/>
      <c r="I470" s="661"/>
      <c r="J470" s="661"/>
      <c r="K470" s="661"/>
      <c r="L470" s="661"/>
      <c r="M470" s="661"/>
      <c r="N470" s="661"/>
      <c r="O470" s="661"/>
      <c r="P470" s="661"/>
      <c r="Q470" s="661"/>
      <c r="R470" s="661"/>
      <c r="S470" s="661"/>
    </row>
    <row r="471">
      <c r="A471" s="661"/>
      <c r="B471" s="661"/>
      <c r="C471" s="661"/>
      <c r="D471" s="661"/>
      <c r="E471" s="661"/>
      <c r="F471" s="661"/>
      <c r="G471" s="661"/>
      <c r="H471" s="661"/>
      <c r="I471" s="661"/>
      <c r="J471" s="661"/>
      <c r="K471" s="661"/>
      <c r="L471" s="661"/>
      <c r="M471" s="661"/>
      <c r="N471" s="661"/>
      <c r="O471" s="661"/>
      <c r="P471" s="661"/>
      <c r="Q471" s="661"/>
      <c r="R471" s="661"/>
      <c r="S471" s="661"/>
    </row>
    <row r="472">
      <c r="A472" s="661"/>
      <c r="B472" s="661"/>
      <c r="C472" s="661"/>
      <c r="D472" s="661"/>
      <c r="E472" s="661"/>
      <c r="F472" s="661"/>
      <c r="G472" s="661"/>
      <c r="H472" s="661"/>
      <c r="I472" s="661"/>
      <c r="J472" s="661"/>
      <c r="K472" s="661"/>
      <c r="L472" s="661"/>
      <c r="M472" s="661"/>
      <c r="N472" s="661"/>
      <c r="O472" s="661"/>
      <c r="P472" s="661"/>
      <c r="Q472" s="661"/>
      <c r="R472" s="661"/>
      <c r="S472" s="661"/>
    </row>
    <row r="473">
      <c r="A473" s="661"/>
      <c r="B473" s="661"/>
      <c r="C473" s="661"/>
      <c r="D473" s="661"/>
      <c r="E473" s="661"/>
      <c r="F473" s="661"/>
      <c r="G473" s="661"/>
      <c r="H473" s="661"/>
      <c r="I473" s="661"/>
      <c r="J473" s="661"/>
      <c r="K473" s="661"/>
      <c r="L473" s="661"/>
      <c r="M473" s="661"/>
      <c r="N473" s="661"/>
      <c r="O473" s="661"/>
      <c r="P473" s="661"/>
      <c r="Q473" s="661"/>
      <c r="R473" s="661"/>
      <c r="S473" s="661"/>
    </row>
    <row r="474">
      <c r="A474" s="661"/>
      <c r="B474" s="661"/>
      <c r="C474" s="661"/>
      <c r="D474" s="661"/>
      <c r="E474" s="661"/>
      <c r="F474" s="661"/>
      <c r="G474" s="661"/>
      <c r="H474" s="661"/>
      <c r="I474" s="661"/>
      <c r="J474" s="661"/>
      <c r="K474" s="661"/>
      <c r="L474" s="661"/>
      <c r="M474" s="661"/>
      <c r="N474" s="661"/>
      <c r="O474" s="661"/>
      <c r="P474" s="661"/>
      <c r="Q474" s="661"/>
      <c r="R474" s="661"/>
      <c r="S474" s="661"/>
    </row>
    <row r="475">
      <c r="A475" s="661"/>
      <c r="B475" s="661"/>
      <c r="C475" s="661"/>
      <c r="D475" s="661"/>
      <c r="E475" s="661"/>
      <c r="F475" s="661"/>
      <c r="G475" s="661"/>
      <c r="H475" s="661"/>
      <c r="I475" s="661"/>
      <c r="J475" s="661"/>
      <c r="K475" s="661"/>
      <c r="L475" s="661"/>
      <c r="M475" s="661"/>
      <c r="N475" s="661"/>
      <c r="O475" s="661"/>
      <c r="P475" s="661"/>
      <c r="Q475" s="661"/>
      <c r="R475" s="661"/>
      <c r="S475" s="661"/>
    </row>
    <row r="476">
      <c r="A476" s="661"/>
      <c r="B476" s="661"/>
      <c r="C476" s="661"/>
      <c r="D476" s="661"/>
      <c r="E476" s="661"/>
      <c r="F476" s="661"/>
      <c r="G476" s="661"/>
      <c r="H476" s="661"/>
      <c r="I476" s="661"/>
      <c r="J476" s="661"/>
      <c r="K476" s="661"/>
      <c r="L476" s="661"/>
      <c r="M476" s="661"/>
      <c r="N476" s="661"/>
      <c r="O476" s="661"/>
      <c r="P476" s="661"/>
      <c r="Q476" s="661"/>
      <c r="R476" s="661"/>
      <c r="S476" s="661"/>
    </row>
    <row r="477">
      <c r="A477" s="661"/>
      <c r="B477" s="661"/>
      <c r="C477" s="661"/>
      <c r="D477" s="661"/>
      <c r="E477" s="661"/>
      <c r="F477" s="661"/>
      <c r="G477" s="661"/>
      <c r="H477" s="661"/>
      <c r="I477" s="661"/>
      <c r="J477" s="661"/>
      <c r="K477" s="661"/>
      <c r="L477" s="661"/>
      <c r="M477" s="661"/>
      <c r="N477" s="661"/>
      <c r="O477" s="661"/>
      <c r="P477" s="661"/>
      <c r="Q477" s="661"/>
      <c r="R477" s="661"/>
      <c r="S477" s="661"/>
    </row>
    <row r="478">
      <c r="A478" s="661"/>
      <c r="B478" s="661"/>
      <c r="C478" s="661"/>
      <c r="D478" s="661"/>
      <c r="E478" s="661"/>
      <c r="F478" s="661"/>
      <c r="G478" s="661"/>
      <c r="H478" s="661"/>
      <c r="I478" s="661"/>
      <c r="J478" s="661"/>
      <c r="K478" s="661"/>
      <c r="L478" s="661"/>
      <c r="M478" s="661"/>
      <c r="N478" s="661"/>
      <c r="O478" s="661"/>
      <c r="P478" s="661"/>
      <c r="Q478" s="661"/>
      <c r="R478" s="661"/>
      <c r="S478" s="661"/>
    </row>
    <row r="479">
      <c r="A479" s="661"/>
      <c r="B479" s="661"/>
      <c r="C479" s="661"/>
      <c r="D479" s="661"/>
      <c r="E479" s="661"/>
      <c r="F479" s="661"/>
      <c r="G479" s="661"/>
      <c r="H479" s="661"/>
      <c r="I479" s="661"/>
      <c r="J479" s="661"/>
      <c r="K479" s="661"/>
      <c r="L479" s="661"/>
      <c r="M479" s="661"/>
      <c r="N479" s="661"/>
      <c r="O479" s="661"/>
      <c r="P479" s="661"/>
      <c r="Q479" s="661"/>
      <c r="R479" s="661"/>
      <c r="S479" s="661"/>
    </row>
    <row r="480">
      <c r="A480" s="661"/>
      <c r="B480" s="661"/>
      <c r="C480" s="661"/>
      <c r="D480" s="661"/>
      <c r="E480" s="661"/>
      <c r="F480" s="661"/>
      <c r="G480" s="661"/>
      <c r="H480" s="661"/>
      <c r="I480" s="661"/>
      <c r="J480" s="661"/>
      <c r="K480" s="661"/>
      <c r="L480" s="661"/>
      <c r="M480" s="661"/>
      <c r="N480" s="661"/>
      <c r="O480" s="661"/>
      <c r="P480" s="661"/>
      <c r="Q480" s="661"/>
      <c r="R480" s="661"/>
      <c r="S480" s="661"/>
    </row>
    <row r="481">
      <c r="A481" s="661"/>
      <c r="B481" s="661"/>
      <c r="C481" s="661"/>
      <c r="D481" s="661"/>
      <c r="E481" s="661"/>
      <c r="F481" s="661"/>
      <c r="G481" s="661"/>
      <c r="H481" s="661"/>
      <c r="I481" s="661"/>
      <c r="J481" s="661"/>
      <c r="K481" s="661"/>
      <c r="L481" s="661"/>
      <c r="M481" s="661"/>
      <c r="N481" s="661"/>
      <c r="O481" s="661"/>
      <c r="P481" s="661"/>
      <c r="Q481" s="661"/>
      <c r="R481" s="661"/>
      <c r="S481" s="661"/>
    </row>
    <row r="482">
      <c r="A482" s="661"/>
      <c r="B482" s="661"/>
      <c r="C482" s="661"/>
      <c r="D482" s="661"/>
      <c r="E482" s="661"/>
      <c r="F482" s="661"/>
      <c r="G482" s="661"/>
      <c r="H482" s="661"/>
      <c r="I482" s="661"/>
      <c r="J482" s="661"/>
      <c r="K482" s="661"/>
      <c r="L482" s="661"/>
      <c r="M482" s="661"/>
      <c r="N482" s="661"/>
      <c r="O482" s="661"/>
      <c r="P482" s="661"/>
      <c r="Q482" s="661"/>
      <c r="R482" s="661"/>
      <c r="S482" s="661"/>
    </row>
    <row r="483">
      <c r="A483" s="661"/>
      <c r="B483" s="661"/>
      <c r="C483" s="661"/>
      <c r="D483" s="661"/>
      <c r="E483" s="661"/>
      <c r="F483" s="661"/>
      <c r="G483" s="661"/>
      <c r="H483" s="661"/>
      <c r="I483" s="661"/>
      <c r="J483" s="661"/>
      <c r="K483" s="661"/>
      <c r="L483" s="661"/>
      <c r="M483" s="661"/>
      <c r="N483" s="661"/>
      <c r="O483" s="661"/>
      <c r="P483" s="661"/>
      <c r="Q483" s="661"/>
      <c r="R483" s="661"/>
      <c r="S483" s="661"/>
    </row>
    <row r="484">
      <c r="A484" s="661"/>
      <c r="B484" s="661"/>
      <c r="C484" s="661"/>
      <c r="D484" s="661"/>
      <c r="E484" s="661"/>
      <c r="F484" s="661"/>
      <c r="G484" s="661"/>
      <c r="H484" s="661"/>
      <c r="I484" s="661"/>
      <c r="J484" s="661"/>
      <c r="K484" s="661"/>
      <c r="L484" s="661"/>
      <c r="M484" s="661"/>
      <c r="N484" s="661"/>
      <c r="O484" s="661"/>
      <c r="P484" s="661"/>
      <c r="Q484" s="661"/>
      <c r="R484" s="661"/>
      <c r="S484" s="661"/>
    </row>
    <row r="485">
      <c r="A485" s="661"/>
      <c r="B485" s="661"/>
      <c r="C485" s="661"/>
      <c r="D485" s="661"/>
      <c r="E485" s="661"/>
      <c r="F485" s="661"/>
      <c r="G485" s="661"/>
      <c r="H485" s="661"/>
      <c r="I485" s="661"/>
      <c r="J485" s="661"/>
      <c r="K485" s="661"/>
      <c r="L485" s="661"/>
      <c r="M485" s="661"/>
      <c r="N485" s="661"/>
      <c r="O485" s="661"/>
      <c r="P485" s="661"/>
      <c r="Q485" s="661"/>
      <c r="R485" s="661"/>
      <c r="S485" s="661"/>
    </row>
    <row r="486">
      <c r="A486" s="661"/>
      <c r="B486" s="661"/>
      <c r="C486" s="661"/>
      <c r="D486" s="661"/>
      <c r="E486" s="661"/>
      <c r="F486" s="661"/>
      <c r="G486" s="661"/>
      <c r="H486" s="661"/>
      <c r="I486" s="661"/>
      <c r="J486" s="661"/>
      <c r="K486" s="661"/>
      <c r="L486" s="661"/>
      <c r="M486" s="661"/>
      <c r="N486" s="661"/>
      <c r="O486" s="661"/>
      <c r="P486" s="661"/>
      <c r="Q486" s="661"/>
      <c r="R486" s="661"/>
      <c r="S486" s="661"/>
    </row>
    <row r="487">
      <c r="A487" s="661"/>
      <c r="B487" s="661"/>
      <c r="C487" s="661"/>
      <c r="D487" s="661"/>
      <c r="E487" s="661"/>
      <c r="F487" s="661"/>
      <c r="G487" s="661"/>
      <c r="H487" s="661"/>
      <c r="I487" s="661"/>
      <c r="J487" s="661"/>
      <c r="K487" s="661"/>
      <c r="L487" s="661"/>
      <c r="M487" s="661"/>
      <c r="N487" s="661"/>
      <c r="O487" s="661"/>
      <c r="P487" s="661"/>
      <c r="Q487" s="661"/>
      <c r="R487" s="661"/>
      <c r="S487" s="661"/>
    </row>
    <row r="488">
      <c r="A488" s="661"/>
      <c r="B488" s="661"/>
      <c r="C488" s="661"/>
      <c r="D488" s="661"/>
      <c r="E488" s="661"/>
      <c r="F488" s="661"/>
      <c r="G488" s="661"/>
      <c r="H488" s="661"/>
      <c r="I488" s="661"/>
      <c r="J488" s="661"/>
      <c r="K488" s="661"/>
      <c r="L488" s="661"/>
      <c r="M488" s="661"/>
      <c r="N488" s="661"/>
      <c r="O488" s="661"/>
      <c r="P488" s="661"/>
      <c r="Q488" s="661"/>
      <c r="R488" s="661"/>
      <c r="S488" s="661"/>
    </row>
    <row r="489">
      <c r="A489" s="661"/>
      <c r="B489" s="661"/>
      <c r="C489" s="661"/>
      <c r="D489" s="661"/>
      <c r="E489" s="661"/>
      <c r="F489" s="661"/>
      <c r="G489" s="661"/>
      <c r="H489" s="661"/>
      <c r="I489" s="661"/>
      <c r="J489" s="661"/>
      <c r="K489" s="661"/>
      <c r="L489" s="661"/>
      <c r="M489" s="661"/>
      <c r="N489" s="661"/>
      <c r="O489" s="661"/>
      <c r="P489" s="661"/>
      <c r="Q489" s="661"/>
      <c r="R489" s="661"/>
      <c r="S489" s="661"/>
    </row>
    <row r="490">
      <c r="A490" s="661"/>
      <c r="B490" s="661"/>
      <c r="C490" s="661"/>
      <c r="D490" s="661"/>
      <c r="E490" s="661"/>
      <c r="F490" s="661"/>
      <c r="G490" s="661"/>
      <c r="H490" s="661"/>
      <c r="I490" s="661"/>
      <c r="J490" s="661"/>
      <c r="K490" s="661"/>
      <c r="L490" s="661"/>
      <c r="M490" s="661"/>
      <c r="N490" s="661"/>
      <c r="O490" s="661"/>
      <c r="P490" s="661"/>
      <c r="Q490" s="661"/>
      <c r="R490" s="661"/>
      <c r="S490" s="661"/>
    </row>
    <row r="491">
      <c r="A491" s="661"/>
      <c r="B491" s="661"/>
      <c r="C491" s="661"/>
      <c r="D491" s="661"/>
      <c r="E491" s="661"/>
      <c r="F491" s="661"/>
      <c r="G491" s="661"/>
      <c r="H491" s="661"/>
      <c r="I491" s="661"/>
      <c r="J491" s="661"/>
      <c r="K491" s="661"/>
      <c r="L491" s="661"/>
      <c r="M491" s="661"/>
      <c r="N491" s="661"/>
      <c r="O491" s="661"/>
      <c r="P491" s="661"/>
      <c r="Q491" s="661"/>
      <c r="R491" s="661"/>
      <c r="S491" s="661"/>
    </row>
    <row r="492">
      <c r="A492" s="661"/>
      <c r="B492" s="661"/>
      <c r="C492" s="661"/>
      <c r="D492" s="661"/>
      <c r="E492" s="661"/>
      <c r="F492" s="661"/>
      <c r="G492" s="661"/>
      <c r="H492" s="661"/>
      <c r="I492" s="661"/>
      <c r="J492" s="661"/>
      <c r="K492" s="661"/>
      <c r="L492" s="661"/>
      <c r="M492" s="661"/>
      <c r="N492" s="661"/>
      <c r="O492" s="661"/>
      <c r="P492" s="661"/>
      <c r="Q492" s="661"/>
      <c r="R492" s="661"/>
      <c r="S492" s="661"/>
    </row>
    <row r="493">
      <c r="A493" s="661"/>
      <c r="B493" s="661"/>
      <c r="C493" s="661"/>
      <c r="D493" s="661"/>
      <c r="E493" s="661"/>
      <c r="F493" s="661"/>
      <c r="G493" s="661"/>
      <c r="H493" s="661"/>
      <c r="I493" s="661"/>
      <c r="J493" s="661"/>
      <c r="K493" s="661"/>
      <c r="L493" s="661"/>
      <c r="M493" s="661"/>
      <c r="N493" s="661"/>
      <c r="O493" s="661"/>
      <c r="P493" s="661"/>
      <c r="Q493" s="661"/>
      <c r="R493" s="661"/>
      <c r="S493" s="661"/>
    </row>
    <row r="494">
      <c r="A494" s="661"/>
      <c r="B494" s="661"/>
      <c r="C494" s="661"/>
      <c r="D494" s="661"/>
      <c r="E494" s="661"/>
      <c r="F494" s="661"/>
      <c r="G494" s="661"/>
      <c r="H494" s="661"/>
      <c r="I494" s="661"/>
      <c r="J494" s="661"/>
      <c r="K494" s="661"/>
      <c r="L494" s="661"/>
      <c r="M494" s="661"/>
      <c r="N494" s="661"/>
      <c r="O494" s="661"/>
      <c r="P494" s="661"/>
      <c r="Q494" s="661"/>
      <c r="R494" s="661"/>
      <c r="S494" s="661"/>
    </row>
    <row r="495">
      <c r="A495" s="661"/>
      <c r="B495" s="661"/>
      <c r="C495" s="661"/>
      <c r="D495" s="661"/>
      <c r="E495" s="661"/>
      <c r="F495" s="661"/>
      <c r="G495" s="661"/>
      <c r="H495" s="661"/>
      <c r="I495" s="661"/>
      <c r="J495" s="661"/>
      <c r="K495" s="661"/>
      <c r="L495" s="661"/>
      <c r="M495" s="661"/>
      <c r="N495" s="661"/>
      <c r="O495" s="661"/>
      <c r="P495" s="661"/>
      <c r="Q495" s="661"/>
      <c r="R495" s="661"/>
      <c r="S495" s="661"/>
    </row>
    <row r="496">
      <c r="A496" s="661"/>
      <c r="B496" s="661"/>
      <c r="C496" s="661"/>
      <c r="D496" s="661"/>
      <c r="E496" s="661"/>
      <c r="F496" s="661"/>
      <c r="G496" s="661"/>
      <c r="H496" s="661"/>
      <c r="I496" s="661"/>
      <c r="J496" s="661"/>
      <c r="K496" s="661"/>
      <c r="L496" s="661"/>
      <c r="M496" s="661"/>
      <c r="N496" s="661"/>
      <c r="O496" s="661"/>
      <c r="P496" s="661"/>
      <c r="Q496" s="661"/>
      <c r="R496" s="661"/>
      <c r="S496" s="661"/>
    </row>
    <row r="497">
      <c r="A497" s="661"/>
      <c r="B497" s="661"/>
      <c r="C497" s="661"/>
      <c r="D497" s="661"/>
      <c r="E497" s="661"/>
      <c r="F497" s="661"/>
      <c r="G497" s="661"/>
      <c r="H497" s="661"/>
      <c r="I497" s="661"/>
      <c r="J497" s="661"/>
      <c r="K497" s="661"/>
      <c r="L497" s="661"/>
      <c r="M497" s="661"/>
      <c r="N497" s="661"/>
      <c r="O497" s="661"/>
      <c r="P497" s="661"/>
      <c r="Q497" s="661"/>
      <c r="R497" s="661"/>
      <c r="S497" s="661"/>
    </row>
    <row r="498">
      <c r="A498" s="661"/>
      <c r="B498" s="661"/>
      <c r="C498" s="661"/>
      <c r="D498" s="661"/>
      <c r="E498" s="661"/>
      <c r="F498" s="661"/>
      <c r="G498" s="661"/>
      <c r="H498" s="661"/>
      <c r="I498" s="661"/>
      <c r="J498" s="661"/>
      <c r="K498" s="661"/>
      <c r="L498" s="661"/>
      <c r="M498" s="661"/>
      <c r="N498" s="661"/>
      <c r="O498" s="661"/>
      <c r="P498" s="661"/>
      <c r="Q498" s="661"/>
      <c r="R498" s="661"/>
      <c r="S498" s="661"/>
    </row>
    <row r="499">
      <c r="A499" s="661"/>
      <c r="B499" s="661"/>
      <c r="C499" s="661"/>
      <c r="D499" s="661"/>
      <c r="E499" s="661"/>
      <c r="F499" s="661"/>
      <c r="G499" s="661"/>
      <c r="H499" s="661"/>
      <c r="I499" s="661"/>
      <c r="J499" s="661"/>
      <c r="K499" s="661"/>
      <c r="L499" s="661"/>
      <c r="M499" s="661"/>
      <c r="N499" s="661"/>
      <c r="O499" s="661"/>
      <c r="P499" s="661"/>
      <c r="Q499" s="661"/>
      <c r="R499" s="661"/>
      <c r="S499" s="661"/>
    </row>
    <row r="500">
      <c r="A500" s="661"/>
      <c r="B500" s="661"/>
      <c r="C500" s="661"/>
      <c r="D500" s="661"/>
      <c r="E500" s="661"/>
      <c r="F500" s="661"/>
      <c r="G500" s="661"/>
      <c r="H500" s="661"/>
      <c r="I500" s="661"/>
      <c r="J500" s="661"/>
      <c r="K500" s="661"/>
      <c r="L500" s="661"/>
      <c r="M500" s="661"/>
      <c r="N500" s="661"/>
      <c r="O500" s="661"/>
      <c r="P500" s="661"/>
      <c r="Q500" s="661"/>
      <c r="R500" s="661"/>
      <c r="S500" s="661"/>
    </row>
    <row r="501">
      <c r="A501" s="661"/>
      <c r="B501" s="661"/>
      <c r="C501" s="661"/>
      <c r="D501" s="661"/>
      <c r="E501" s="661"/>
      <c r="F501" s="661"/>
      <c r="G501" s="661"/>
      <c r="H501" s="661"/>
      <c r="I501" s="661"/>
      <c r="J501" s="661"/>
      <c r="K501" s="661"/>
      <c r="L501" s="661"/>
      <c r="M501" s="661"/>
      <c r="N501" s="661"/>
      <c r="O501" s="661"/>
      <c r="P501" s="661"/>
      <c r="Q501" s="661"/>
      <c r="R501" s="661"/>
      <c r="S501" s="661"/>
    </row>
    <row r="502">
      <c r="A502" s="661"/>
      <c r="B502" s="661"/>
      <c r="C502" s="661"/>
      <c r="D502" s="661"/>
      <c r="E502" s="661"/>
      <c r="F502" s="661"/>
      <c r="G502" s="661"/>
      <c r="H502" s="661"/>
      <c r="I502" s="661"/>
      <c r="J502" s="661"/>
      <c r="K502" s="661"/>
      <c r="L502" s="661"/>
      <c r="M502" s="661"/>
      <c r="N502" s="661"/>
      <c r="O502" s="661"/>
      <c r="P502" s="661"/>
      <c r="Q502" s="661"/>
      <c r="R502" s="661"/>
      <c r="S502" s="661"/>
    </row>
    <row r="503">
      <c r="A503" s="661"/>
      <c r="B503" s="661"/>
      <c r="C503" s="661"/>
      <c r="D503" s="661"/>
      <c r="E503" s="661"/>
      <c r="F503" s="661"/>
      <c r="G503" s="661"/>
      <c r="H503" s="661"/>
      <c r="I503" s="661"/>
      <c r="J503" s="661"/>
      <c r="K503" s="661"/>
      <c r="L503" s="661"/>
      <c r="M503" s="661"/>
      <c r="N503" s="661"/>
      <c r="O503" s="661"/>
      <c r="P503" s="661"/>
      <c r="Q503" s="661"/>
      <c r="R503" s="661"/>
      <c r="S503" s="661"/>
    </row>
    <row r="504">
      <c r="A504" s="661"/>
      <c r="B504" s="661"/>
      <c r="C504" s="661"/>
      <c r="D504" s="661"/>
      <c r="E504" s="661"/>
      <c r="F504" s="661"/>
      <c r="G504" s="661"/>
      <c r="H504" s="661"/>
      <c r="I504" s="661"/>
      <c r="J504" s="661"/>
      <c r="K504" s="661"/>
      <c r="L504" s="661"/>
      <c r="M504" s="661"/>
      <c r="N504" s="661"/>
      <c r="O504" s="661"/>
      <c r="P504" s="661"/>
      <c r="Q504" s="661"/>
      <c r="R504" s="661"/>
      <c r="S504" s="661"/>
    </row>
    <row r="505">
      <c r="A505" s="661"/>
      <c r="B505" s="661"/>
      <c r="C505" s="661"/>
      <c r="D505" s="661"/>
      <c r="E505" s="661"/>
      <c r="F505" s="661"/>
      <c r="G505" s="661"/>
      <c r="H505" s="661"/>
      <c r="I505" s="661"/>
      <c r="J505" s="661"/>
      <c r="K505" s="661"/>
      <c r="L505" s="661"/>
      <c r="M505" s="661"/>
      <c r="N505" s="661"/>
      <c r="O505" s="661"/>
      <c r="P505" s="661"/>
      <c r="Q505" s="661"/>
      <c r="R505" s="661"/>
      <c r="S505" s="661"/>
    </row>
    <row r="506">
      <c r="A506" s="661"/>
      <c r="B506" s="661"/>
      <c r="C506" s="661"/>
      <c r="D506" s="661"/>
      <c r="E506" s="661"/>
      <c r="F506" s="661"/>
      <c r="G506" s="661"/>
      <c r="H506" s="661"/>
      <c r="I506" s="661"/>
      <c r="J506" s="661"/>
      <c r="K506" s="661"/>
      <c r="L506" s="661"/>
      <c r="M506" s="661"/>
      <c r="N506" s="661"/>
      <c r="O506" s="661"/>
      <c r="P506" s="661"/>
      <c r="Q506" s="661"/>
      <c r="R506" s="661"/>
      <c r="S506" s="661"/>
    </row>
    <row r="507">
      <c r="A507" s="661"/>
      <c r="B507" s="661"/>
      <c r="C507" s="661"/>
      <c r="D507" s="661"/>
      <c r="E507" s="661"/>
      <c r="F507" s="661"/>
      <c r="G507" s="661"/>
      <c r="H507" s="661"/>
      <c r="I507" s="661"/>
      <c r="J507" s="661"/>
      <c r="K507" s="661"/>
      <c r="L507" s="661"/>
      <c r="M507" s="661"/>
      <c r="N507" s="661"/>
      <c r="O507" s="661"/>
      <c r="P507" s="661"/>
      <c r="Q507" s="661"/>
      <c r="R507" s="661"/>
      <c r="S507" s="661"/>
    </row>
    <row r="508">
      <c r="A508" s="661"/>
      <c r="B508" s="661"/>
      <c r="C508" s="661"/>
      <c r="D508" s="661"/>
      <c r="E508" s="661"/>
      <c r="F508" s="661"/>
      <c r="G508" s="661"/>
      <c r="H508" s="661"/>
      <c r="I508" s="661"/>
      <c r="J508" s="661"/>
      <c r="K508" s="661"/>
      <c r="L508" s="661"/>
      <c r="M508" s="661"/>
      <c r="N508" s="661"/>
      <c r="O508" s="661"/>
      <c r="P508" s="661"/>
      <c r="Q508" s="661"/>
      <c r="R508" s="661"/>
      <c r="S508" s="661"/>
    </row>
    <row r="509">
      <c r="A509" s="661"/>
      <c r="B509" s="661"/>
      <c r="C509" s="661"/>
      <c r="D509" s="661"/>
      <c r="E509" s="661"/>
      <c r="F509" s="661"/>
      <c r="G509" s="661"/>
      <c r="H509" s="661"/>
      <c r="I509" s="661"/>
      <c r="J509" s="661"/>
      <c r="K509" s="661"/>
      <c r="L509" s="661"/>
      <c r="M509" s="661"/>
      <c r="N509" s="661"/>
      <c r="O509" s="661"/>
      <c r="P509" s="661"/>
      <c r="Q509" s="661"/>
      <c r="R509" s="661"/>
      <c r="S509" s="661"/>
    </row>
    <row r="510">
      <c r="A510" s="661"/>
      <c r="B510" s="661"/>
      <c r="C510" s="661"/>
      <c r="D510" s="661"/>
      <c r="E510" s="661"/>
      <c r="F510" s="661"/>
      <c r="G510" s="661"/>
      <c r="H510" s="661"/>
      <c r="I510" s="661"/>
      <c r="J510" s="661"/>
      <c r="K510" s="661"/>
      <c r="L510" s="661"/>
      <c r="M510" s="661"/>
      <c r="N510" s="661"/>
      <c r="O510" s="661"/>
      <c r="P510" s="661"/>
      <c r="Q510" s="661"/>
      <c r="R510" s="661"/>
      <c r="S510" s="661"/>
    </row>
    <row r="511">
      <c r="A511" s="661"/>
      <c r="B511" s="661"/>
      <c r="C511" s="661"/>
      <c r="D511" s="661"/>
      <c r="E511" s="661"/>
      <c r="F511" s="661"/>
      <c r="G511" s="661"/>
      <c r="H511" s="661"/>
      <c r="I511" s="661"/>
      <c r="J511" s="661"/>
      <c r="K511" s="661"/>
      <c r="L511" s="661"/>
      <c r="M511" s="661"/>
      <c r="N511" s="661"/>
      <c r="O511" s="661"/>
      <c r="P511" s="661"/>
      <c r="Q511" s="661"/>
      <c r="R511" s="661"/>
      <c r="S511" s="661"/>
    </row>
    <row r="512">
      <c r="A512" s="661"/>
      <c r="B512" s="661"/>
      <c r="C512" s="661"/>
      <c r="D512" s="661"/>
      <c r="E512" s="661"/>
      <c r="F512" s="661"/>
      <c r="G512" s="661"/>
      <c r="H512" s="661"/>
      <c r="I512" s="661"/>
      <c r="J512" s="661"/>
      <c r="K512" s="661"/>
      <c r="L512" s="661"/>
      <c r="M512" s="661"/>
      <c r="N512" s="661"/>
      <c r="O512" s="661"/>
      <c r="P512" s="661"/>
      <c r="Q512" s="661"/>
      <c r="R512" s="661"/>
      <c r="S512" s="661"/>
    </row>
    <row r="513">
      <c r="A513" s="661"/>
      <c r="B513" s="661"/>
      <c r="C513" s="661"/>
      <c r="D513" s="661"/>
      <c r="E513" s="661"/>
      <c r="F513" s="661"/>
      <c r="G513" s="661"/>
      <c r="H513" s="661"/>
      <c r="I513" s="661"/>
      <c r="J513" s="661"/>
      <c r="K513" s="661"/>
      <c r="L513" s="661"/>
      <c r="M513" s="661"/>
      <c r="N513" s="661"/>
      <c r="O513" s="661"/>
      <c r="P513" s="661"/>
      <c r="Q513" s="661"/>
      <c r="R513" s="661"/>
      <c r="S513" s="661"/>
    </row>
    <row r="514">
      <c r="A514" s="661"/>
      <c r="B514" s="661"/>
      <c r="C514" s="661"/>
      <c r="D514" s="661"/>
      <c r="E514" s="661"/>
      <c r="F514" s="661"/>
      <c r="G514" s="661"/>
      <c r="H514" s="661"/>
      <c r="I514" s="661"/>
      <c r="J514" s="661"/>
      <c r="K514" s="661"/>
      <c r="L514" s="661"/>
      <c r="M514" s="661"/>
      <c r="N514" s="661"/>
      <c r="O514" s="661"/>
      <c r="P514" s="661"/>
      <c r="Q514" s="661"/>
      <c r="R514" s="661"/>
      <c r="S514" s="661"/>
    </row>
    <row r="515">
      <c r="A515" s="661"/>
      <c r="B515" s="661"/>
      <c r="C515" s="661"/>
      <c r="D515" s="661"/>
      <c r="E515" s="661"/>
      <c r="F515" s="661"/>
      <c r="G515" s="661"/>
      <c r="H515" s="661"/>
      <c r="I515" s="661"/>
      <c r="J515" s="661"/>
      <c r="K515" s="661"/>
      <c r="L515" s="661"/>
      <c r="M515" s="661"/>
      <c r="N515" s="661"/>
      <c r="O515" s="661"/>
      <c r="P515" s="661"/>
      <c r="Q515" s="661"/>
      <c r="R515" s="661"/>
      <c r="S515" s="661"/>
    </row>
    <row r="516">
      <c r="A516" s="661"/>
      <c r="B516" s="661"/>
      <c r="C516" s="661"/>
      <c r="D516" s="661"/>
      <c r="E516" s="661"/>
      <c r="F516" s="661"/>
      <c r="G516" s="661"/>
      <c r="H516" s="661"/>
      <c r="I516" s="661"/>
      <c r="J516" s="661"/>
      <c r="K516" s="661"/>
      <c r="L516" s="661"/>
      <c r="M516" s="661"/>
      <c r="N516" s="661"/>
      <c r="O516" s="661"/>
      <c r="P516" s="661"/>
      <c r="Q516" s="661"/>
      <c r="R516" s="661"/>
      <c r="S516" s="661"/>
    </row>
    <row r="517">
      <c r="A517" s="661"/>
      <c r="B517" s="661"/>
      <c r="C517" s="661"/>
      <c r="D517" s="661"/>
      <c r="E517" s="661"/>
      <c r="F517" s="661"/>
      <c r="G517" s="661"/>
      <c r="H517" s="661"/>
      <c r="I517" s="661"/>
      <c r="J517" s="661"/>
      <c r="K517" s="661"/>
      <c r="L517" s="661"/>
      <c r="M517" s="661"/>
      <c r="N517" s="661"/>
      <c r="O517" s="661"/>
      <c r="P517" s="661"/>
      <c r="Q517" s="661"/>
      <c r="R517" s="661"/>
      <c r="S517" s="661"/>
    </row>
    <row r="518">
      <c r="A518" s="661"/>
      <c r="B518" s="661"/>
      <c r="C518" s="661"/>
      <c r="D518" s="661"/>
      <c r="E518" s="661"/>
      <c r="F518" s="661"/>
      <c r="G518" s="661"/>
      <c r="H518" s="661"/>
      <c r="I518" s="661"/>
      <c r="J518" s="661"/>
      <c r="K518" s="661"/>
      <c r="L518" s="661"/>
      <c r="M518" s="661"/>
      <c r="N518" s="661"/>
      <c r="O518" s="661"/>
      <c r="P518" s="661"/>
      <c r="Q518" s="661"/>
      <c r="R518" s="661"/>
      <c r="S518" s="661"/>
    </row>
    <row r="519">
      <c r="A519" s="661"/>
      <c r="B519" s="661"/>
      <c r="C519" s="661"/>
      <c r="D519" s="661"/>
      <c r="E519" s="661"/>
      <c r="F519" s="661"/>
      <c r="G519" s="661"/>
      <c r="H519" s="661"/>
      <c r="I519" s="661"/>
      <c r="J519" s="661"/>
      <c r="K519" s="661"/>
      <c r="L519" s="661"/>
      <c r="M519" s="661"/>
      <c r="N519" s="661"/>
      <c r="O519" s="661"/>
      <c r="P519" s="661"/>
      <c r="Q519" s="661"/>
      <c r="R519" s="661"/>
      <c r="S519" s="661"/>
    </row>
    <row r="520">
      <c r="A520" s="661"/>
      <c r="B520" s="661"/>
      <c r="C520" s="661"/>
      <c r="D520" s="661"/>
      <c r="E520" s="661"/>
      <c r="F520" s="661"/>
      <c r="G520" s="661"/>
      <c r="H520" s="661"/>
      <c r="I520" s="661"/>
      <c r="J520" s="661"/>
      <c r="K520" s="661"/>
      <c r="L520" s="661"/>
      <c r="M520" s="661"/>
      <c r="N520" s="661"/>
      <c r="O520" s="661"/>
      <c r="P520" s="661"/>
      <c r="Q520" s="661"/>
      <c r="R520" s="661"/>
      <c r="S520" s="661"/>
    </row>
    <row r="521">
      <c r="A521" s="661"/>
      <c r="B521" s="661"/>
      <c r="C521" s="661"/>
      <c r="D521" s="661"/>
      <c r="E521" s="661"/>
      <c r="F521" s="661"/>
      <c r="G521" s="661"/>
      <c r="H521" s="661"/>
      <c r="I521" s="661"/>
      <c r="J521" s="661"/>
      <c r="K521" s="661"/>
      <c r="L521" s="661"/>
      <c r="M521" s="661"/>
      <c r="N521" s="661"/>
      <c r="O521" s="661"/>
      <c r="P521" s="661"/>
      <c r="Q521" s="661"/>
      <c r="R521" s="661"/>
      <c r="S521" s="661"/>
    </row>
    <row r="522">
      <c r="A522" s="661"/>
      <c r="B522" s="661"/>
      <c r="C522" s="661"/>
      <c r="D522" s="661"/>
      <c r="E522" s="661"/>
      <c r="F522" s="661"/>
      <c r="G522" s="661"/>
      <c r="H522" s="661"/>
      <c r="I522" s="661"/>
      <c r="J522" s="661"/>
      <c r="K522" s="661"/>
      <c r="L522" s="661"/>
      <c r="M522" s="661"/>
      <c r="N522" s="661"/>
      <c r="O522" s="661"/>
      <c r="P522" s="661"/>
      <c r="Q522" s="661"/>
      <c r="R522" s="661"/>
      <c r="S522" s="661"/>
    </row>
    <row r="523">
      <c r="A523" s="661"/>
      <c r="B523" s="661"/>
      <c r="C523" s="661"/>
      <c r="D523" s="661"/>
      <c r="E523" s="661"/>
      <c r="F523" s="661"/>
      <c r="G523" s="661"/>
      <c r="H523" s="661"/>
      <c r="I523" s="661"/>
      <c r="J523" s="661"/>
      <c r="K523" s="661"/>
      <c r="L523" s="661"/>
      <c r="M523" s="661"/>
      <c r="N523" s="661"/>
      <c r="O523" s="661"/>
      <c r="P523" s="661"/>
      <c r="Q523" s="661"/>
      <c r="R523" s="661"/>
      <c r="S523" s="661"/>
    </row>
    <row r="524">
      <c r="A524" s="661"/>
      <c r="B524" s="661"/>
      <c r="C524" s="661"/>
      <c r="D524" s="661"/>
      <c r="E524" s="661"/>
      <c r="F524" s="661"/>
      <c r="G524" s="661"/>
      <c r="H524" s="661"/>
      <c r="I524" s="661"/>
      <c r="J524" s="661"/>
      <c r="K524" s="661"/>
      <c r="L524" s="661"/>
      <c r="M524" s="661"/>
      <c r="N524" s="661"/>
      <c r="O524" s="661"/>
      <c r="P524" s="661"/>
      <c r="Q524" s="661"/>
      <c r="R524" s="661"/>
      <c r="S524" s="661"/>
    </row>
    <row r="525">
      <c r="A525" s="661"/>
      <c r="B525" s="661"/>
      <c r="C525" s="661"/>
      <c r="D525" s="661"/>
      <c r="E525" s="661"/>
      <c r="F525" s="661"/>
      <c r="G525" s="661"/>
      <c r="H525" s="661"/>
      <c r="I525" s="661"/>
      <c r="J525" s="661"/>
      <c r="K525" s="661"/>
      <c r="L525" s="661"/>
      <c r="M525" s="661"/>
      <c r="N525" s="661"/>
      <c r="O525" s="661"/>
      <c r="P525" s="661"/>
      <c r="Q525" s="661"/>
      <c r="R525" s="661"/>
      <c r="S525" s="661"/>
    </row>
    <row r="526">
      <c r="A526" s="661"/>
      <c r="B526" s="661"/>
      <c r="C526" s="661"/>
      <c r="D526" s="661"/>
      <c r="E526" s="661"/>
      <c r="F526" s="661"/>
      <c r="G526" s="661"/>
      <c r="H526" s="661"/>
      <c r="I526" s="661"/>
      <c r="J526" s="661"/>
      <c r="K526" s="661"/>
      <c r="L526" s="661"/>
      <c r="M526" s="661"/>
      <c r="N526" s="661"/>
      <c r="O526" s="661"/>
      <c r="P526" s="661"/>
      <c r="Q526" s="661"/>
      <c r="R526" s="661"/>
      <c r="S526" s="661"/>
    </row>
    <row r="527">
      <c r="A527" s="661"/>
      <c r="B527" s="661"/>
      <c r="C527" s="661"/>
      <c r="D527" s="661"/>
      <c r="E527" s="661"/>
      <c r="F527" s="661"/>
      <c r="G527" s="661"/>
      <c r="H527" s="661"/>
      <c r="I527" s="661"/>
      <c r="J527" s="661"/>
      <c r="K527" s="661"/>
      <c r="L527" s="661"/>
      <c r="M527" s="661"/>
      <c r="N527" s="661"/>
      <c r="O527" s="661"/>
      <c r="P527" s="661"/>
      <c r="Q527" s="661"/>
      <c r="R527" s="661"/>
      <c r="S527" s="661"/>
    </row>
    <row r="528">
      <c r="A528" s="661"/>
      <c r="B528" s="661"/>
      <c r="C528" s="661"/>
      <c r="D528" s="661"/>
      <c r="E528" s="661"/>
      <c r="F528" s="661"/>
      <c r="G528" s="661"/>
      <c r="H528" s="661"/>
      <c r="I528" s="661"/>
      <c r="J528" s="661"/>
      <c r="K528" s="661"/>
      <c r="L528" s="661"/>
      <c r="M528" s="661"/>
      <c r="N528" s="661"/>
      <c r="O528" s="661"/>
      <c r="P528" s="661"/>
      <c r="Q528" s="661"/>
      <c r="R528" s="661"/>
      <c r="S528" s="661"/>
    </row>
    <row r="529">
      <c r="A529" s="661"/>
      <c r="B529" s="661"/>
      <c r="C529" s="661"/>
      <c r="D529" s="661"/>
      <c r="E529" s="661"/>
      <c r="F529" s="661"/>
      <c r="G529" s="661"/>
      <c r="H529" s="661"/>
      <c r="I529" s="661"/>
      <c r="J529" s="661"/>
      <c r="K529" s="661"/>
      <c r="L529" s="661"/>
      <c r="M529" s="661"/>
      <c r="N529" s="661"/>
      <c r="O529" s="661"/>
      <c r="P529" s="661"/>
      <c r="Q529" s="661"/>
      <c r="R529" s="661"/>
      <c r="S529" s="661"/>
    </row>
    <row r="530">
      <c r="A530" s="661"/>
      <c r="B530" s="661"/>
      <c r="C530" s="661"/>
      <c r="D530" s="661"/>
      <c r="E530" s="661"/>
      <c r="F530" s="661"/>
      <c r="G530" s="661"/>
      <c r="H530" s="661"/>
      <c r="I530" s="661"/>
      <c r="J530" s="661"/>
      <c r="K530" s="661"/>
      <c r="L530" s="661"/>
      <c r="M530" s="661"/>
      <c r="N530" s="661"/>
      <c r="O530" s="661"/>
      <c r="P530" s="661"/>
      <c r="Q530" s="661"/>
      <c r="R530" s="661"/>
      <c r="S530" s="661"/>
    </row>
    <row r="531">
      <c r="A531" s="661"/>
      <c r="B531" s="661"/>
      <c r="C531" s="661"/>
      <c r="D531" s="661"/>
      <c r="E531" s="661"/>
      <c r="F531" s="661"/>
      <c r="G531" s="661"/>
      <c r="H531" s="661"/>
      <c r="I531" s="661"/>
      <c r="J531" s="661"/>
      <c r="K531" s="661"/>
      <c r="L531" s="661"/>
      <c r="M531" s="661"/>
      <c r="N531" s="661"/>
      <c r="O531" s="661"/>
      <c r="P531" s="661"/>
      <c r="Q531" s="661"/>
      <c r="R531" s="661"/>
      <c r="S531" s="661"/>
    </row>
    <row r="532">
      <c r="A532" s="661"/>
      <c r="B532" s="661"/>
      <c r="C532" s="661"/>
      <c r="D532" s="661"/>
      <c r="E532" s="661"/>
      <c r="F532" s="661"/>
      <c r="G532" s="661"/>
      <c r="H532" s="661"/>
      <c r="I532" s="661"/>
      <c r="J532" s="661"/>
      <c r="K532" s="661"/>
      <c r="L532" s="661"/>
      <c r="M532" s="661"/>
      <c r="N532" s="661"/>
      <c r="O532" s="661"/>
      <c r="P532" s="661"/>
      <c r="Q532" s="661"/>
      <c r="R532" s="661"/>
      <c r="S532" s="661"/>
    </row>
    <row r="533">
      <c r="A533" s="661"/>
      <c r="B533" s="661"/>
      <c r="C533" s="661"/>
      <c r="D533" s="661"/>
      <c r="E533" s="661"/>
      <c r="F533" s="661"/>
      <c r="G533" s="661"/>
      <c r="H533" s="661"/>
      <c r="I533" s="661"/>
      <c r="J533" s="661"/>
      <c r="K533" s="661"/>
      <c r="L533" s="661"/>
      <c r="M533" s="661"/>
      <c r="N533" s="661"/>
      <c r="O533" s="661"/>
      <c r="P533" s="661"/>
      <c r="Q533" s="661"/>
      <c r="R533" s="661"/>
      <c r="S533" s="661"/>
    </row>
    <row r="534">
      <c r="A534" s="661"/>
      <c r="B534" s="661"/>
      <c r="C534" s="661"/>
      <c r="D534" s="661"/>
      <c r="E534" s="661"/>
      <c r="F534" s="661"/>
      <c r="G534" s="661"/>
      <c r="H534" s="661"/>
      <c r="I534" s="661"/>
      <c r="J534" s="661"/>
      <c r="K534" s="661"/>
      <c r="L534" s="661"/>
      <c r="M534" s="661"/>
      <c r="N534" s="661"/>
      <c r="O534" s="661"/>
      <c r="P534" s="661"/>
      <c r="Q534" s="661"/>
      <c r="R534" s="661"/>
      <c r="S534" s="661"/>
    </row>
    <row r="535">
      <c r="A535" s="661"/>
      <c r="B535" s="661"/>
      <c r="C535" s="661"/>
      <c r="D535" s="661"/>
      <c r="E535" s="661"/>
      <c r="F535" s="661"/>
      <c r="G535" s="661"/>
      <c r="H535" s="661"/>
      <c r="I535" s="661"/>
      <c r="J535" s="661"/>
      <c r="K535" s="661"/>
      <c r="L535" s="661"/>
      <c r="M535" s="661"/>
      <c r="N535" s="661"/>
      <c r="O535" s="661"/>
      <c r="P535" s="661"/>
      <c r="Q535" s="661"/>
      <c r="R535" s="661"/>
      <c r="S535" s="661"/>
    </row>
    <row r="536">
      <c r="A536" s="661"/>
      <c r="B536" s="661"/>
      <c r="C536" s="661"/>
      <c r="D536" s="661"/>
      <c r="E536" s="661"/>
      <c r="F536" s="661"/>
      <c r="G536" s="661"/>
      <c r="H536" s="661"/>
      <c r="I536" s="661"/>
      <c r="J536" s="661"/>
      <c r="K536" s="661"/>
      <c r="L536" s="661"/>
      <c r="M536" s="661"/>
      <c r="N536" s="661"/>
      <c r="O536" s="661"/>
      <c r="P536" s="661"/>
      <c r="Q536" s="661"/>
      <c r="R536" s="661"/>
      <c r="S536" s="661"/>
    </row>
    <row r="537">
      <c r="A537" s="661"/>
      <c r="B537" s="661"/>
      <c r="C537" s="661"/>
      <c r="D537" s="661"/>
      <c r="E537" s="661"/>
      <c r="F537" s="661"/>
      <c r="G537" s="661"/>
      <c r="H537" s="661"/>
      <c r="I537" s="661"/>
      <c r="J537" s="661"/>
      <c r="K537" s="661"/>
      <c r="L537" s="661"/>
      <c r="M537" s="661"/>
      <c r="N537" s="661"/>
      <c r="O537" s="661"/>
      <c r="P537" s="661"/>
      <c r="Q537" s="661"/>
      <c r="R537" s="661"/>
      <c r="S537" s="661"/>
    </row>
    <row r="538">
      <c r="A538" s="661"/>
      <c r="B538" s="661"/>
      <c r="C538" s="661"/>
      <c r="D538" s="661"/>
      <c r="E538" s="661"/>
      <c r="F538" s="661"/>
      <c r="G538" s="661"/>
      <c r="H538" s="661"/>
      <c r="I538" s="661"/>
      <c r="J538" s="661"/>
      <c r="K538" s="661"/>
      <c r="L538" s="661"/>
      <c r="M538" s="661"/>
      <c r="N538" s="661"/>
      <c r="O538" s="661"/>
      <c r="P538" s="661"/>
      <c r="Q538" s="661"/>
      <c r="R538" s="661"/>
      <c r="S538" s="661"/>
    </row>
    <row r="539">
      <c r="A539" s="661"/>
      <c r="B539" s="661"/>
      <c r="C539" s="661"/>
      <c r="D539" s="661"/>
      <c r="E539" s="661"/>
      <c r="F539" s="661"/>
      <c r="G539" s="661"/>
      <c r="H539" s="661"/>
      <c r="I539" s="661"/>
      <c r="J539" s="661"/>
      <c r="K539" s="661"/>
      <c r="L539" s="661"/>
      <c r="M539" s="661"/>
      <c r="N539" s="661"/>
      <c r="O539" s="661"/>
      <c r="P539" s="661"/>
      <c r="Q539" s="661"/>
      <c r="R539" s="661"/>
      <c r="S539" s="661"/>
    </row>
    <row r="540">
      <c r="A540" s="661"/>
      <c r="B540" s="661"/>
      <c r="C540" s="661"/>
      <c r="D540" s="661"/>
      <c r="E540" s="661"/>
      <c r="F540" s="661"/>
      <c r="G540" s="661"/>
      <c r="H540" s="661"/>
      <c r="I540" s="661"/>
      <c r="J540" s="661"/>
      <c r="K540" s="661"/>
      <c r="L540" s="661"/>
      <c r="M540" s="661"/>
      <c r="N540" s="661"/>
      <c r="O540" s="661"/>
      <c r="P540" s="661"/>
      <c r="Q540" s="661"/>
      <c r="R540" s="661"/>
      <c r="S540" s="661"/>
    </row>
    <row r="541">
      <c r="A541" s="661"/>
      <c r="B541" s="661"/>
      <c r="C541" s="661"/>
      <c r="D541" s="661"/>
      <c r="E541" s="661"/>
      <c r="F541" s="661"/>
      <c r="G541" s="661"/>
      <c r="H541" s="661"/>
      <c r="I541" s="661"/>
      <c r="J541" s="661"/>
      <c r="K541" s="661"/>
      <c r="L541" s="661"/>
      <c r="M541" s="661"/>
      <c r="N541" s="661"/>
      <c r="O541" s="661"/>
      <c r="P541" s="661"/>
      <c r="Q541" s="661"/>
      <c r="R541" s="661"/>
      <c r="S541" s="661"/>
    </row>
    <row r="542">
      <c r="A542" s="661"/>
      <c r="B542" s="661"/>
      <c r="C542" s="661"/>
      <c r="D542" s="661"/>
      <c r="E542" s="661"/>
      <c r="F542" s="661"/>
      <c r="G542" s="661"/>
      <c r="H542" s="661"/>
      <c r="I542" s="661"/>
      <c r="J542" s="661"/>
      <c r="K542" s="661"/>
      <c r="L542" s="661"/>
      <c r="M542" s="661"/>
      <c r="N542" s="661"/>
      <c r="O542" s="661"/>
      <c r="P542" s="661"/>
      <c r="Q542" s="661"/>
      <c r="R542" s="661"/>
      <c r="S542" s="661"/>
    </row>
    <row r="543">
      <c r="A543" s="661"/>
      <c r="B543" s="661"/>
      <c r="C543" s="661"/>
      <c r="D543" s="661"/>
      <c r="E543" s="661"/>
      <c r="F543" s="661"/>
      <c r="G543" s="661"/>
      <c r="H543" s="661"/>
      <c r="I543" s="661"/>
      <c r="J543" s="661"/>
      <c r="K543" s="661"/>
      <c r="L543" s="661"/>
      <c r="M543" s="661"/>
      <c r="N543" s="661"/>
      <c r="O543" s="661"/>
      <c r="P543" s="661"/>
      <c r="Q543" s="661"/>
      <c r="R543" s="661"/>
      <c r="S543" s="661"/>
    </row>
    <row r="544">
      <c r="A544" s="661"/>
      <c r="B544" s="661"/>
      <c r="C544" s="661"/>
      <c r="D544" s="661"/>
      <c r="E544" s="661"/>
      <c r="F544" s="661"/>
      <c r="G544" s="661"/>
      <c r="H544" s="661"/>
      <c r="I544" s="661"/>
      <c r="J544" s="661"/>
      <c r="K544" s="661"/>
      <c r="L544" s="661"/>
      <c r="M544" s="661"/>
      <c r="N544" s="661"/>
      <c r="O544" s="661"/>
      <c r="P544" s="661"/>
      <c r="Q544" s="661"/>
      <c r="R544" s="661"/>
      <c r="S544" s="661"/>
    </row>
    <row r="545">
      <c r="A545" s="661"/>
      <c r="B545" s="661"/>
      <c r="C545" s="661"/>
      <c r="D545" s="661"/>
      <c r="E545" s="661"/>
      <c r="F545" s="661"/>
      <c r="G545" s="661"/>
      <c r="H545" s="661"/>
      <c r="I545" s="661"/>
      <c r="J545" s="661"/>
      <c r="K545" s="661"/>
      <c r="L545" s="661"/>
      <c r="M545" s="661"/>
      <c r="N545" s="661"/>
      <c r="O545" s="661"/>
      <c r="P545" s="661"/>
      <c r="Q545" s="661"/>
      <c r="R545" s="661"/>
      <c r="S545" s="661"/>
    </row>
    <row r="546">
      <c r="A546" s="661"/>
      <c r="B546" s="661"/>
      <c r="C546" s="661"/>
      <c r="D546" s="661"/>
      <c r="E546" s="661"/>
      <c r="F546" s="661"/>
      <c r="G546" s="661"/>
      <c r="H546" s="661"/>
      <c r="I546" s="661"/>
      <c r="J546" s="661"/>
      <c r="K546" s="661"/>
      <c r="L546" s="661"/>
      <c r="M546" s="661"/>
      <c r="N546" s="661"/>
      <c r="O546" s="661"/>
      <c r="P546" s="661"/>
      <c r="Q546" s="661"/>
      <c r="R546" s="661"/>
      <c r="S546" s="661"/>
    </row>
    <row r="547">
      <c r="A547" s="661"/>
      <c r="B547" s="661"/>
      <c r="C547" s="661"/>
      <c r="D547" s="661"/>
      <c r="E547" s="661"/>
      <c r="F547" s="661"/>
      <c r="G547" s="661"/>
      <c r="H547" s="661"/>
      <c r="I547" s="661"/>
      <c r="J547" s="661"/>
      <c r="K547" s="661"/>
      <c r="L547" s="661"/>
      <c r="M547" s="661"/>
      <c r="N547" s="661"/>
      <c r="O547" s="661"/>
      <c r="P547" s="661"/>
      <c r="Q547" s="661"/>
      <c r="R547" s="661"/>
      <c r="S547" s="661"/>
    </row>
    <row r="548">
      <c r="A548" s="661"/>
      <c r="B548" s="661"/>
      <c r="C548" s="661"/>
      <c r="D548" s="661"/>
      <c r="E548" s="661"/>
      <c r="F548" s="661"/>
      <c r="G548" s="661"/>
      <c r="H548" s="661"/>
      <c r="I548" s="661"/>
      <c r="J548" s="661"/>
      <c r="K548" s="661"/>
      <c r="L548" s="661"/>
      <c r="M548" s="661"/>
      <c r="N548" s="661"/>
      <c r="O548" s="661"/>
      <c r="P548" s="661"/>
      <c r="Q548" s="661"/>
      <c r="R548" s="661"/>
      <c r="S548" s="661"/>
    </row>
    <row r="549">
      <c r="A549" s="661"/>
      <c r="B549" s="661"/>
      <c r="C549" s="661"/>
      <c r="D549" s="661"/>
      <c r="E549" s="661"/>
      <c r="F549" s="661"/>
      <c r="G549" s="661"/>
      <c r="H549" s="661"/>
      <c r="I549" s="661"/>
      <c r="J549" s="661"/>
      <c r="K549" s="661"/>
      <c r="L549" s="661"/>
      <c r="M549" s="661"/>
      <c r="N549" s="661"/>
      <c r="O549" s="661"/>
      <c r="P549" s="661"/>
      <c r="Q549" s="661"/>
      <c r="R549" s="661"/>
      <c r="S549" s="661"/>
    </row>
    <row r="550">
      <c r="A550" s="661"/>
      <c r="B550" s="661"/>
      <c r="C550" s="661"/>
      <c r="D550" s="661"/>
      <c r="E550" s="661"/>
      <c r="F550" s="661"/>
      <c r="G550" s="661"/>
      <c r="H550" s="661"/>
      <c r="I550" s="661"/>
      <c r="J550" s="661"/>
      <c r="K550" s="661"/>
      <c r="L550" s="661"/>
      <c r="M550" s="661"/>
      <c r="N550" s="661"/>
      <c r="O550" s="661"/>
      <c r="P550" s="661"/>
      <c r="Q550" s="661"/>
      <c r="R550" s="661"/>
      <c r="S550" s="661"/>
    </row>
    <row r="551">
      <c r="A551" s="661"/>
      <c r="B551" s="661"/>
      <c r="C551" s="661"/>
      <c r="D551" s="661"/>
      <c r="E551" s="661"/>
      <c r="F551" s="661"/>
      <c r="G551" s="661"/>
      <c r="H551" s="661"/>
      <c r="I551" s="661"/>
      <c r="J551" s="661"/>
      <c r="K551" s="661"/>
      <c r="L551" s="661"/>
      <c r="M551" s="661"/>
      <c r="N551" s="661"/>
      <c r="O551" s="661"/>
      <c r="P551" s="661"/>
      <c r="Q551" s="661"/>
      <c r="R551" s="661"/>
      <c r="S551" s="661"/>
    </row>
    <row r="552">
      <c r="A552" s="661"/>
      <c r="B552" s="661"/>
      <c r="C552" s="661"/>
      <c r="D552" s="661"/>
      <c r="E552" s="661"/>
      <c r="F552" s="661"/>
      <c r="G552" s="661"/>
      <c r="H552" s="661"/>
      <c r="I552" s="661"/>
      <c r="J552" s="661"/>
      <c r="K552" s="661"/>
      <c r="L552" s="661"/>
      <c r="M552" s="661"/>
      <c r="N552" s="661"/>
      <c r="O552" s="661"/>
      <c r="P552" s="661"/>
      <c r="Q552" s="661"/>
      <c r="R552" s="661"/>
      <c r="S552" s="661"/>
    </row>
    <row r="553">
      <c r="A553" s="661"/>
      <c r="B553" s="661"/>
      <c r="C553" s="661"/>
      <c r="D553" s="661"/>
      <c r="E553" s="661"/>
      <c r="F553" s="661"/>
      <c r="G553" s="661"/>
      <c r="H553" s="661"/>
      <c r="I553" s="661"/>
      <c r="J553" s="661"/>
      <c r="K553" s="661"/>
      <c r="L553" s="661"/>
      <c r="M553" s="661"/>
      <c r="N553" s="661"/>
      <c r="O553" s="661"/>
      <c r="P553" s="661"/>
      <c r="Q553" s="661"/>
      <c r="R553" s="661"/>
      <c r="S553" s="661"/>
    </row>
    <row r="554">
      <c r="A554" s="661"/>
      <c r="B554" s="661"/>
      <c r="C554" s="661"/>
      <c r="D554" s="661"/>
      <c r="E554" s="661"/>
      <c r="F554" s="661"/>
      <c r="G554" s="661"/>
      <c r="H554" s="661"/>
      <c r="I554" s="661"/>
      <c r="J554" s="661"/>
      <c r="K554" s="661"/>
      <c r="L554" s="661"/>
      <c r="M554" s="661"/>
      <c r="N554" s="661"/>
      <c r="O554" s="661"/>
      <c r="P554" s="661"/>
      <c r="Q554" s="661"/>
      <c r="R554" s="661"/>
      <c r="S554" s="661"/>
    </row>
    <row r="555">
      <c r="A555" s="661"/>
      <c r="B555" s="661"/>
      <c r="C555" s="661"/>
      <c r="D555" s="661"/>
      <c r="E555" s="661"/>
      <c r="F555" s="661"/>
      <c r="G555" s="661"/>
      <c r="H555" s="661"/>
      <c r="I555" s="661"/>
      <c r="J555" s="661"/>
      <c r="K555" s="661"/>
      <c r="L555" s="661"/>
      <c r="M555" s="661"/>
      <c r="N555" s="661"/>
      <c r="O555" s="661"/>
      <c r="P555" s="661"/>
      <c r="Q555" s="661"/>
      <c r="R555" s="661"/>
      <c r="S555" s="661"/>
    </row>
    <row r="556">
      <c r="A556" s="661"/>
      <c r="B556" s="661"/>
      <c r="C556" s="661"/>
      <c r="D556" s="661"/>
      <c r="E556" s="661"/>
      <c r="F556" s="661"/>
      <c r="G556" s="661"/>
      <c r="H556" s="661"/>
      <c r="I556" s="661"/>
      <c r="J556" s="661"/>
      <c r="K556" s="661"/>
      <c r="L556" s="661"/>
      <c r="M556" s="661"/>
      <c r="N556" s="661"/>
      <c r="O556" s="661"/>
      <c r="P556" s="661"/>
      <c r="Q556" s="661"/>
      <c r="R556" s="661"/>
      <c r="S556" s="661"/>
    </row>
    <row r="557">
      <c r="A557" s="661"/>
      <c r="B557" s="661"/>
      <c r="C557" s="661"/>
      <c r="D557" s="661"/>
      <c r="E557" s="661"/>
      <c r="F557" s="661"/>
      <c r="G557" s="661"/>
      <c r="H557" s="661"/>
      <c r="I557" s="661"/>
      <c r="J557" s="661"/>
      <c r="K557" s="661"/>
      <c r="L557" s="661"/>
      <c r="M557" s="661"/>
      <c r="N557" s="661"/>
      <c r="O557" s="661"/>
      <c r="P557" s="661"/>
      <c r="Q557" s="661"/>
      <c r="R557" s="661"/>
      <c r="S557" s="661"/>
    </row>
    <row r="558">
      <c r="A558" s="661"/>
      <c r="B558" s="661"/>
      <c r="C558" s="661"/>
      <c r="D558" s="661"/>
      <c r="E558" s="661"/>
      <c r="F558" s="661"/>
      <c r="G558" s="661"/>
      <c r="H558" s="661"/>
      <c r="I558" s="661"/>
      <c r="J558" s="661"/>
      <c r="K558" s="661"/>
      <c r="L558" s="661"/>
      <c r="M558" s="661"/>
      <c r="N558" s="661"/>
      <c r="O558" s="661"/>
      <c r="P558" s="661"/>
      <c r="Q558" s="661"/>
      <c r="R558" s="661"/>
      <c r="S558" s="661"/>
    </row>
    <row r="559">
      <c r="A559" s="661"/>
      <c r="B559" s="661"/>
      <c r="C559" s="661"/>
      <c r="D559" s="661"/>
      <c r="E559" s="661"/>
      <c r="F559" s="661"/>
      <c r="G559" s="661"/>
      <c r="H559" s="661"/>
      <c r="I559" s="661"/>
      <c r="J559" s="661"/>
      <c r="K559" s="661"/>
      <c r="L559" s="661"/>
      <c r="M559" s="661"/>
      <c r="N559" s="661"/>
      <c r="O559" s="661"/>
      <c r="P559" s="661"/>
      <c r="Q559" s="661"/>
      <c r="R559" s="661"/>
      <c r="S559" s="661"/>
    </row>
    <row r="560">
      <c r="A560" s="661"/>
      <c r="B560" s="661"/>
      <c r="C560" s="661"/>
      <c r="D560" s="661"/>
      <c r="E560" s="661"/>
      <c r="F560" s="661"/>
      <c r="G560" s="661"/>
      <c r="H560" s="661"/>
      <c r="I560" s="661"/>
      <c r="J560" s="661"/>
      <c r="K560" s="661"/>
      <c r="L560" s="661"/>
      <c r="M560" s="661"/>
      <c r="N560" s="661"/>
      <c r="O560" s="661"/>
      <c r="P560" s="661"/>
      <c r="Q560" s="661"/>
      <c r="R560" s="661"/>
      <c r="S560" s="661"/>
    </row>
    <row r="561">
      <c r="A561" s="661"/>
      <c r="B561" s="661"/>
      <c r="C561" s="661"/>
      <c r="D561" s="661"/>
      <c r="E561" s="661"/>
      <c r="F561" s="661"/>
      <c r="G561" s="661"/>
      <c r="H561" s="661"/>
      <c r="I561" s="661"/>
      <c r="J561" s="661"/>
      <c r="K561" s="661"/>
      <c r="L561" s="661"/>
      <c r="M561" s="661"/>
      <c r="N561" s="661"/>
      <c r="O561" s="661"/>
      <c r="P561" s="661"/>
      <c r="Q561" s="661"/>
      <c r="R561" s="661"/>
      <c r="S561" s="661"/>
    </row>
    <row r="562">
      <c r="A562" s="661"/>
      <c r="B562" s="661"/>
      <c r="C562" s="661"/>
      <c r="D562" s="661"/>
      <c r="E562" s="661"/>
      <c r="F562" s="661"/>
      <c r="G562" s="661"/>
      <c r="H562" s="661"/>
      <c r="I562" s="661"/>
      <c r="J562" s="661"/>
      <c r="K562" s="661"/>
      <c r="L562" s="661"/>
      <c r="M562" s="661"/>
      <c r="N562" s="661"/>
      <c r="O562" s="661"/>
      <c r="P562" s="661"/>
      <c r="Q562" s="661"/>
      <c r="R562" s="661"/>
      <c r="S562" s="661"/>
    </row>
    <row r="563">
      <c r="A563" s="661"/>
      <c r="B563" s="661"/>
      <c r="C563" s="661"/>
      <c r="D563" s="661"/>
      <c r="E563" s="661"/>
      <c r="F563" s="661"/>
      <c r="G563" s="661"/>
      <c r="H563" s="661"/>
      <c r="I563" s="661"/>
      <c r="J563" s="661"/>
      <c r="K563" s="661"/>
      <c r="L563" s="661"/>
      <c r="M563" s="661"/>
      <c r="N563" s="661"/>
      <c r="O563" s="661"/>
      <c r="P563" s="661"/>
      <c r="Q563" s="661"/>
      <c r="R563" s="661"/>
      <c r="S563" s="661"/>
    </row>
    <row r="564">
      <c r="A564" s="661"/>
      <c r="B564" s="661"/>
      <c r="C564" s="661"/>
      <c r="D564" s="661"/>
      <c r="E564" s="661"/>
      <c r="F564" s="661"/>
      <c r="G564" s="661"/>
      <c r="H564" s="661"/>
      <c r="I564" s="661"/>
      <c r="J564" s="661"/>
      <c r="K564" s="661"/>
      <c r="L564" s="661"/>
      <c r="M564" s="661"/>
      <c r="N564" s="661"/>
      <c r="O564" s="661"/>
      <c r="P564" s="661"/>
      <c r="Q564" s="661"/>
      <c r="R564" s="661"/>
      <c r="S564" s="661"/>
    </row>
    <row r="565">
      <c r="A565" s="661"/>
      <c r="B565" s="661"/>
      <c r="C565" s="661"/>
      <c r="D565" s="661"/>
      <c r="E565" s="661"/>
      <c r="F565" s="661"/>
      <c r="G565" s="661"/>
      <c r="H565" s="661"/>
      <c r="I565" s="661"/>
      <c r="J565" s="661"/>
      <c r="K565" s="661"/>
      <c r="L565" s="661"/>
      <c r="M565" s="661"/>
      <c r="N565" s="661"/>
      <c r="O565" s="661"/>
      <c r="P565" s="661"/>
      <c r="Q565" s="661"/>
      <c r="R565" s="661"/>
      <c r="S565" s="661"/>
    </row>
    <row r="566">
      <c r="A566" s="661"/>
      <c r="B566" s="661"/>
      <c r="C566" s="661"/>
      <c r="D566" s="661"/>
      <c r="E566" s="661"/>
      <c r="F566" s="661"/>
      <c r="G566" s="661"/>
      <c r="H566" s="661"/>
      <c r="I566" s="661"/>
      <c r="J566" s="661"/>
      <c r="K566" s="661"/>
      <c r="L566" s="661"/>
      <c r="M566" s="661"/>
      <c r="N566" s="661"/>
      <c r="O566" s="661"/>
      <c r="P566" s="661"/>
      <c r="Q566" s="661"/>
      <c r="R566" s="661"/>
      <c r="S566" s="661"/>
    </row>
    <row r="567">
      <c r="A567" s="661"/>
      <c r="B567" s="661"/>
      <c r="C567" s="661"/>
      <c r="D567" s="661"/>
      <c r="E567" s="661"/>
      <c r="F567" s="661"/>
      <c r="G567" s="661"/>
      <c r="H567" s="661"/>
      <c r="I567" s="661"/>
      <c r="J567" s="661"/>
      <c r="K567" s="661"/>
      <c r="L567" s="661"/>
      <c r="M567" s="661"/>
      <c r="N567" s="661"/>
      <c r="O567" s="661"/>
      <c r="P567" s="661"/>
      <c r="Q567" s="661"/>
      <c r="R567" s="661"/>
      <c r="S567" s="661"/>
    </row>
    <row r="568">
      <c r="A568" s="661"/>
      <c r="B568" s="661"/>
      <c r="C568" s="661"/>
      <c r="D568" s="661"/>
      <c r="E568" s="661"/>
      <c r="F568" s="661"/>
      <c r="G568" s="661"/>
      <c r="H568" s="661"/>
      <c r="I568" s="661"/>
      <c r="J568" s="661"/>
      <c r="K568" s="661"/>
      <c r="L568" s="661"/>
      <c r="M568" s="661"/>
      <c r="N568" s="661"/>
      <c r="O568" s="661"/>
      <c r="P568" s="661"/>
      <c r="Q568" s="661"/>
      <c r="R568" s="661"/>
      <c r="S568" s="661"/>
    </row>
    <row r="569">
      <c r="A569" s="661"/>
      <c r="B569" s="661"/>
      <c r="C569" s="661"/>
      <c r="D569" s="661"/>
      <c r="E569" s="661"/>
      <c r="F569" s="661"/>
      <c r="G569" s="661"/>
      <c r="H569" s="661"/>
      <c r="I569" s="661"/>
      <c r="J569" s="661"/>
      <c r="K569" s="661"/>
      <c r="L569" s="661"/>
      <c r="M569" s="661"/>
      <c r="N569" s="661"/>
      <c r="O569" s="661"/>
      <c r="P569" s="661"/>
      <c r="Q569" s="661"/>
      <c r="R569" s="661"/>
      <c r="S569" s="661"/>
    </row>
    <row r="570">
      <c r="A570" s="661"/>
      <c r="B570" s="661"/>
      <c r="C570" s="661"/>
      <c r="D570" s="661"/>
      <c r="E570" s="661"/>
      <c r="F570" s="661"/>
      <c r="G570" s="661"/>
      <c r="H570" s="661"/>
      <c r="I570" s="661"/>
      <c r="J570" s="661"/>
      <c r="K570" s="661"/>
      <c r="L570" s="661"/>
      <c r="M570" s="661"/>
      <c r="N570" s="661"/>
      <c r="O570" s="661"/>
      <c r="P570" s="661"/>
      <c r="Q570" s="661"/>
      <c r="R570" s="661"/>
      <c r="S570" s="661"/>
    </row>
    <row r="571">
      <c r="A571" s="661"/>
      <c r="B571" s="661"/>
      <c r="C571" s="661"/>
      <c r="D571" s="661"/>
      <c r="E571" s="661"/>
      <c r="F571" s="661"/>
      <c r="G571" s="661"/>
      <c r="H571" s="661"/>
      <c r="I571" s="661"/>
      <c r="J571" s="661"/>
      <c r="K571" s="661"/>
      <c r="L571" s="661"/>
      <c r="M571" s="661"/>
      <c r="N571" s="661"/>
      <c r="O571" s="661"/>
      <c r="P571" s="661"/>
      <c r="Q571" s="661"/>
      <c r="R571" s="661"/>
      <c r="S571" s="661"/>
    </row>
    <row r="572">
      <c r="A572" s="661"/>
      <c r="B572" s="661"/>
      <c r="C572" s="661"/>
      <c r="D572" s="661"/>
      <c r="E572" s="661"/>
      <c r="F572" s="661"/>
      <c r="G572" s="661"/>
      <c r="H572" s="661"/>
      <c r="I572" s="661"/>
      <c r="J572" s="661"/>
      <c r="K572" s="661"/>
      <c r="L572" s="661"/>
      <c r="M572" s="661"/>
      <c r="N572" s="661"/>
      <c r="O572" s="661"/>
      <c r="P572" s="661"/>
      <c r="Q572" s="661"/>
      <c r="R572" s="661"/>
      <c r="S572" s="661"/>
    </row>
    <row r="573">
      <c r="A573" s="661"/>
      <c r="B573" s="661"/>
      <c r="C573" s="661"/>
      <c r="D573" s="661"/>
      <c r="E573" s="661"/>
      <c r="F573" s="661"/>
      <c r="G573" s="661"/>
      <c r="H573" s="661"/>
      <c r="I573" s="661"/>
      <c r="J573" s="661"/>
      <c r="K573" s="661"/>
      <c r="L573" s="661"/>
      <c r="M573" s="661"/>
      <c r="N573" s="661"/>
      <c r="O573" s="661"/>
      <c r="P573" s="661"/>
      <c r="Q573" s="661"/>
      <c r="R573" s="661"/>
      <c r="S573" s="661"/>
    </row>
    <row r="574">
      <c r="A574" s="661"/>
      <c r="B574" s="661"/>
      <c r="C574" s="661"/>
      <c r="D574" s="661"/>
      <c r="E574" s="661"/>
      <c r="F574" s="661"/>
      <c r="G574" s="661"/>
      <c r="H574" s="661"/>
      <c r="I574" s="661"/>
      <c r="J574" s="661"/>
      <c r="K574" s="661"/>
      <c r="L574" s="661"/>
      <c r="M574" s="661"/>
      <c r="N574" s="661"/>
      <c r="O574" s="661"/>
      <c r="P574" s="661"/>
      <c r="Q574" s="661"/>
      <c r="R574" s="661"/>
      <c r="S574" s="661"/>
    </row>
    <row r="575">
      <c r="A575" s="661"/>
      <c r="B575" s="661"/>
      <c r="C575" s="661"/>
      <c r="D575" s="661"/>
      <c r="E575" s="661"/>
      <c r="F575" s="661"/>
      <c r="G575" s="661"/>
      <c r="H575" s="661"/>
      <c r="I575" s="661"/>
      <c r="J575" s="661"/>
      <c r="K575" s="661"/>
      <c r="L575" s="661"/>
      <c r="M575" s="661"/>
      <c r="N575" s="661"/>
      <c r="O575" s="661"/>
      <c r="P575" s="661"/>
      <c r="Q575" s="661"/>
      <c r="R575" s="661"/>
      <c r="S575" s="661"/>
    </row>
    <row r="576">
      <c r="A576" s="661"/>
      <c r="B576" s="661"/>
      <c r="C576" s="661"/>
      <c r="D576" s="661"/>
      <c r="E576" s="661"/>
      <c r="F576" s="661"/>
      <c r="G576" s="661"/>
      <c r="H576" s="661"/>
      <c r="I576" s="661"/>
      <c r="J576" s="661"/>
      <c r="K576" s="661"/>
      <c r="L576" s="661"/>
      <c r="M576" s="661"/>
      <c r="N576" s="661"/>
      <c r="O576" s="661"/>
      <c r="P576" s="661"/>
      <c r="Q576" s="661"/>
      <c r="R576" s="661"/>
      <c r="S576" s="661"/>
    </row>
    <row r="577">
      <c r="A577" s="661"/>
      <c r="B577" s="661"/>
      <c r="C577" s="661"/>
      <c r="D577" s="661"/>
      <c r="E577" s="661"/>
      <c r="F577" s="661"/>
      <c r="G577" s="661"/>
      <c r="H577" s="661"/>
      <c r="I577" s="661"/>
      <c r="J577" s="661"/>
      <c r="K577" s="661"/>
      <c r="L577" s="661"/>
      <c r="M577" s="661"/>
      <c r="N577" s="661"/>
      <c r="O577" s="661"/>
      <c r="P577" s="661"/>
      <c r="Q577" s="661"/>
      <c r="R577" s="661"/>
      <c r="S577" s="661"/>
    </row>
    <row r="578">
      <c r="A578" s="661"/>
      <c r="B578" s="661"/>
      <c r="C578" s="661"/>
      <c r="D578" s="661"/>
      <c r="E578" s="661"/>
      <c r="F578" s="661"/>
      <c r="G578" s="661"/>
      <c r="H578" s="661"/>
      <c r="I578" s="661"/>
      <c r="J578" s="661"/>
      <c r="K578" s="661"/>
      <c r="L578" s="661"/>
      <c r="M578" s="661"/>
      <c r="N578" s="661"/>
      <c r="O578" s="661"/>
      <c r="P578" s="661"/>
      <c r="Q578" s="661"/>
      <c r="R578" s="661"/>
      <c r="S578" s="661"/>
    </row>
    <row r="579">
      <c r="A579" s="661"/>
      <c r="B579" s="661"/>
      <c r="C579" s="661"/>
      <c r="D579" s="661"/>
      <c r="E579" s="661"/>
      <c r="F579" s="661"/>
      <c r="G579" s="661"/>
      <c r="H579" s="661"/>
      <c r="I579" s="661"/>
      <c r="J579" s="661"/>
      <c r="K579" s="661"/>
      <c r="L579" s="661"/>
      <c r="M579" s="661"/>
      <c r="N579" s="661"/>
      <c r="O579" s="661"/>
      <c r="P579" s="661"/>
      <c r="Q579" s="661"/>
      <c r="R579" s="661"/>
      <c r="S579" s="661"/>
    </row>
    <row r="580">
      <c r="A580" s="661"/>
      <c r="B580" s="661"/>
      <c r="C580" s="661"/>
      <c r="D580" s="661"/>
      <c r="E580" s="661"/>
      <c r="F580" s="661"/>
      <c r="G580" s="661"/>
      <c r="H580" s="661"/>
      <c r="I580" s="661"/>
      <c r="J580" s="661"/>
      <c r="K580" s="661"/>
      <c r="L580" s="661"/>
      <c r="M580" s="661"/>
      <c r="N580" s="661"/>
      <c r="O580" s="661"/>
      <c r="P580" s="661"/>
      <c r="Q580" s="661"/>
      <c r="R580" s="661"/>
      <c r="S580" s="661"/>
    </row>
    <row r="581">
      <c r="A581" s="661"/>
      <c r="B581" s="661"/>
      <c r="C581" s="661"/>
      <c r="D581" s="661"/>
      <c r="E581" s="661"/>
      <c r="F581" s="661"/>
      <c r="G581" s="661"/>
      <c r="H581" s="661"/>
      <c r="I581" s="661"/>
      <c r="J581" s="661"/>
      <c r="K581" s="661"/>
      <c r="L581" s="661"/>
      <c r="M581" s="661"/>
      <c r="N581" s="661"/>
      <c r="O581" s="661"/>
      <c r="P581" s="661"/>
      <c r="Q581" s="661"/>
      <c r="R581" s="661"/>
      <c r="S581" s="661"/>
    </row>
    <row r="582">
      <c r="A582" s="661"/>
      <c r="B582" s="661"/>
      <c r="C582" s="661"/>
      <c r="D582" s="661"/>
      <c r="E582" s="661"/>
      <c r="F582" s="661"/>
      <c r="G582" s="661"/>
      <c r="H582" s="661"/>
      <c r="I582" s="661"/>
      <c r="J582" s="661"/>
      <c r="K582" s="661"/>
      <c r="L582" s="661"/>
      <c r="M582" s="661"/>
      <c r="N582" s="661"/>
      <c r="O582" s="661"/>
      <c r="P582" s="661"/>
      <c r="Q582" s="661"/>
      <c r="R582" s="661"/>
      <c r="S582" s="661"/>
    </row>
    <row r="583">
      <c r="A583" s="661"/>
      <c r="B583" s="661"/>
      <c r="C583" s="661"/>
      <c r="D583" s="661"/>
      <c r="E583" s="661"/>
      <c r="F583" s="661"/>
      <c r="G583" s="661"/>
      <c r="H583" s="661"/>
      <c r="I583" s="661"/>
      <c r="J583" s="661"/>
      <c r="K583" s="661"/>
      <c r="L583" s="661"/>
      <c r="M583" s="661"/>
      <c r="N583" s="661"/>
      <c r="O583" s="661"/>
      <c r="P583" s="661"/>
      <c r="Q583" s="661"/>
      <c r="R583" s="661"/>
      <c r="S583" s="661"/>
    </row>
    <row r="584">
      <c r="A584" s="661"/>
      <c r="B584" s="661"/>
      <c r="C584" s="661"/>
      <c r="D584" s="661"/>
      <c r="E584" s="661"/>
      <c r="F584" s="661"/>
      <c r="G584" s="661"/>
      <c r="H584" s="661"/>
      <c r="I584" s="661"/>
      <c r="J584" s="661"/>
      <c r="K584" s="661"/>
      <c r="L584" s="661"/>
      <c r="M584" s="661"/>
      <c r="N584" s="661"/>
      <c r="O584" s="661"/>
      <c r="P584" s="661"/>
      <c r="Q584" s="661"/>
      <c r="R584" s="661"/>
      <c r="S584" s="661"/>
    </row>
    <row r="585">
      <c r="A585" s="661"/>
      <c r="B585" s="661"/>
      <c r="C585" s="661"/>
      <c r="D585" s="661"/>
      <c r="E585" s="661"/>
      <c r="F585" s="661"/>
      <c r="G585" s="661"/>
      <c r="H585" s="661"/>
      <c r="I585" s="661"/>
      <c r="J585" s="661"/>
      <c r="K585" s="661"/>
      <c r="L585" s="661"/>
      <c r="M585" s="661"/>
      <c r="N585" s="661"/>
      <c r="O585" s="661"/>
      <c r="P585" s="661"/>
      <c r="Q585" s="661"/>
      <c r="R585" s="661"/>
      <c r="S585" s="661"/>
    </row>
    <row r="586">
      <c r="A586" s="661"/>
      <c r="B586" s="661"/>
      <c r="C586" s="661"/>
      <c r="D586" s="661"/>
      <c r="E586" s="661"/>
      <c r="F586" s="661"/>
      <c r="G586" s="661"/>
      <c r="H586" s="661"/>
      <c r="I586" s="661"/>
      <c r="J586" s="661"/>
      <c r="K586" s="661"/>
      <c r="L586" s="661"/>
      <c r="M586" s="661"/>
      <c r="N586" s="661"/>
      <c r="O586" s="661"/>
      <c r="P586" s="661"/>
      <c r="Q586" s="661"/>
      <c r="R586" s="661"/>
      <c r="S586" s="661"/>
    </row>
    <row r="587">
      <c r="A587" s="661"/>
      <c r="B587" s="661"/>
      <c r="C587" s="661"/>
      <c r="D587" s="661"/>
      <c r="E587" s="661"/>
      <c r="F587" s="661"/>
      <c r="G587" s="661"/>
      <c r="H587" s="661"/>
      <c r="I587" s="661"/>
      <c r="J587" s="661"/>
      <c r="K587" s="661"/>
      <c r="L587" s="661"/>
      <c r="M587" s="661"/>
      <c r="N587" s="661"/>
      <c r="O587" s="661"/>
      <c r="P587" s="661"/>
      <c r="Q587" s="661"/>
      <c r="R587" s="661"/>
      <c r="S587" s="661"/>
    </row>
    <row r="588">
      <c r="A588" s="661"/>
      <c r="B588" s="661"/>
      <c r="C588" s="661"/>
      <c r="D588" s="661"/>
      <c r="E588" s="661"/>
      <c r="F588" s="661"/>
      <c r="G588" s="661"/>
      <c r="H588" s="661"/>
      <c r="I588" s="661"/>
      <c r="J588" s="661"/>
      <c r="K588" s="661"/>
      <c r="L588" s="661"/>
      <c r="M588" s="661"/>
      <c r="N588" s="661"/>
      <c r="O588" s="661"/>
      <c r="P588" s="661"/>
      <c r="Q588" s="661"/>
      <c r="R588" s="661"/>
      <c r="S588" s="661"/>
    </row>
    <row r="589">
      <c r="A589" s="661"/>
      <c r="B589" s="661"/>
      <c r="C589" s="661"/>
      <c r="D589" s="661"/>
      <c r="E589" s="661"/>
      <c r="F589" s="661"/>
      <c r="G589" s="661"/>
      <c r="H589" s="661"/>
      <c r="I589" s="661"/>
      <c r="J589" s="661"/>
      <c r="K589" s="661"/>
      <c r="L589" s="661"/>
      <c r="M589" s="661"/>
      <c r="N589" s="661"/>
      <c r="O589" s="661"/>
      <c r="P589" s="661"/>
      <c r="Q589" s="661"/>
      <c r="R589" s="661"/>
      <c r="S589" s="661"/>
    </row>
    <row r="590">
      <c r="A590" s="661"/>
      <c r="B590" s="661"/>
      <c r="C590" s="661"/>
      <c r="D590" s="661"/>
      <c r="E590" s="661"/>
      <c r="F590" s="661"/>
      <c r="G590" s="661"/>
      <c r="H590" s="661"/>
      <c r="I590" s="661"/>
      <c r="J590" s="661"/>
      <c r="K590" s="661"/>
      <c r="L590" s="661"/>
      <c r="M590" s="661"/>
      <c r="N590" s="661"/>
      <c r="O590" s="661"/>
      <c r="P590" s="661"/>
      <c r="Q590" s="661"/>
      <c r="R590" s="661"/>
      <c r="S590" s="661"/>
    </row>
    <row r="591">
      <c r="A591" s="661"/>
      <c r="B591" s="661"/>
      <c r="C591" s="661"/>
      <c r="D591" s="661"/>
      <c r="E591" s="661"/>
      <c r="F591" s="661"/>
      <c r="G591" s="661"/>
      <c r="H591" s="661"/>
      <c r="I591" s="661"/>
      <c r="J591" s="661"/>
      <c r="K591" s="661"/>
      <c r="L591" s="661"/>
      <c r="M591" s="661"/>
      <c r="N591" s="661"/>
      <c r="O591" s="661"/>
      <c r="P591" s="661"/>
      <c r="Q591" s="661"/>
      <c r="R591" s="661"/>
      <c r="S591" s="661"/>
    </row>
    <row r="592">
      <c r="A592" s="661"/>
      <c r="B592" s="661"/>
      <c r="C592" s="661"/>
      <c r="D592" s="661"/>
      <c r="E592" s="661"/>
      <c r="F592" s="661"/>
      <c r="G592" s="661"/>
      <c r="H592" s="661"/>
      <c r="I592" s="661"/>
      <c r="J592" s="661"/>
      <c r="K592" s="661"/>
      <c r="L592" s="661"/>
      <c r="M592" s="661"/>
      <c r="N592" s="661"/>
      <c r="O592" s="661"/>
      <c r="P592" s="661"/>
      <c r="Q592" s="661"/>
      <c r="R592" s="661"/>
      <c r="S592" s="661"/>
    </row>
    <row r="593">
      <c r="A593" s="661"/>
      <c r="B593" s="661"/>
      <c r="C593" s="661"/>
      <c r="D593" s="661"/>
      <c r="E593" s="661"/>
      <c r="F593" s="661"/>
      <c r="G593" s="661"/>
      <c r="H593" s="661"/>
      <c r="I593" s="661"/>
      <c r="J593" s="661"/>
      <c r="K593" s="661"/>
      <c r="L593" s="661"/>
      <c r="M593" s="661"/>
      <c r="N593" s="661"/>
      <c r="O593" s="661"/>
      <c r="P593" s="661"/>
      <c r="Q593" s="661"/>
      <c r="R593" s="661"/>
      <c r="S593" s="661"/>
    </row>
    <row r="594">
      <c r="A594" s="661"/>
      <c r="B594" s="661"/>
      <c r="C594" s="661"/>
      <c r="D594" s="661"/>
      <c r="E594" s="661"/>
      <c r="F594" s="661"/>
      <c r="G594" s="661"/>
      <c r="H594" s="661"/>
      <c r="I594" s="661"/>
      <c r="J594" s="661"/>
      <c r="K594" s="661"/>
      <c r="L594" s="661"/>
      <c r="M594" s="661"/>
      <c r="N594" s="661"/>
      <c r="O594" s="661"/>
      <c r="P594" s="661"/>
      <c r="Q594" s="661"/>
      <c r="R594" s="661"/>
      <c r="S594" s="661"/>
    </row>
    <row r="595">
      <c r="A595" s="661"/>
      <c r="B595" s="661"/>
      <c r="C595" s="661"/>
      <c r="D595" s="661"/>
      <c r="E595" s="661"/>
      <c r="F595" s="661"/>
      <c r="G595" s="661"/>
      <c r="H595" s="661"/>
      <c r="I595" s="661"/>
      <c r="J595" s="661"/>
      <c r="K595" s="661"/>
      <c r="L595" s="661"/>
      <c r="M595" s="661"/>
      <c r="N595" s="661"/>
      <c r="O595" s="661"/>
      <c r="P595" s="661"/>
      <c r="Q595" s="661"/>
      <c r="R595" s="661"/>
      <c r="S595" s="661"/>
    </row>
    <row r="596">
      <c r="A596" s="661"/>
      <c r="B596" s="661"/>
      <c r="C596" s="661"/>
      <c r="D596" s="661"/>
      <c r="E596" s="661"/>
      <c r="F596" s="661"/>
      <c r="G596" s="661"/>
      <c r="H596" s="661"/>
      <c r="I596" s="661"/>
      <c r="J596" s="661"/>
      <c r="K596" s="661"/>
      <c r="L596" s="661"/>
      <c r="M596" s="661"/>
      <c r="N596" s="661"/>
      <c r="O596" s="661"/>
      <c r="P596" s="661"/>
      <c r="Q596" s="661"/>
      <c r="R596" s="661"/>
      <c r="S596" s="661"/>
    </row>
    <row r="597">
      <c r="A597" s="661"/>
      <c r="B597" s="661"/>
      <c r="C597" s="661"/>
      <c r="D597" s="661"/>
      <c r="E597" s="661"/>
      <c r="F597" s="661"/>
      <c r="G597" s="661"/>
      <c r="H597" s="661"/>
      <c r="I597" s="661"/>
      <c r="J597" s="661"/>
      <c r="K597" s="661"/>
      <c r="L597" s="661"/>
      <c r="M597" s="661"/>
      <c r="N597" s="661"/>
      <c r="O597" s="661"/>
      <c r="P597" s="661"/>
      <c r="Q597" s="661"/>
      <c r="R597" s="661"/>
      <c r="S597" s="661"/>
    </row>
    <row r="598">
      <c r="A598" s="661"/>
      <c r="B598" s="661"/>
      <c r="C598" s="661"/>
      <c r="D598" s="661"/>
      <c r="E598" s="661"/>
      <c r="F598" s="661"/>
      <c r="G598" s="661"/>
      <c r="H598" s="661"/>
      <c r="I598" s="661"/>
      <c r="J598" s="661"/>
      <c r="K598" s="661"/>
      <c r="L598" s="661"/>
      <c r="M598" s="661"/>
      <c r="N598" s="661"/>
      <c r="O598" s="661"/>
      <c r="P598" s="661"/>
      <c r="Q598" s="661"/>
      <c r="R598" s="661"/>
      <c r="S598" s="661"/>
    </row>
    <row r="599">
      <c r="A599" s="661"/>
      <c r="B599" s="661"/>
      <c r="C599" s="661"/>
      <c r="D599" s="661"/>
      <c r="E599" s="661"/>
      <c r="F599" s="661"/>
      <c r="G599" s="661"/>
      <c r="H599" s="661"/>
      <c r="I599" s="661"/>
      <c r="J599" s="661"/>
      <c r="K599" s="661"/>
      <c r="L599" s="661"/>
      <c r="M599" s="661"/>
      <c r="N599" s="661"/>
      <c r="O599" s="661"/>
      <c r="P599" s="661"/>
      <c r="Q599" s="661"/>
      <c r="R599" s="661"/>
      <c r="S599" s="661"/>
    </row>
    <row r="600">
      <c r="A600" s="661"/>
      <c r="B600" s="661"/>
      <c r="C600" s="661"/>
      <c r="D600" s="661"/>
      <c r="E600" s="661"/>
      <c r="F600" s="661"/>
      <c r="G600" s="661"/>
      <c r="H600" s="661"/>
      <c r="I600" s="661"/>
      <c r="J600" s="661"/>
      <c r="K600" s="661"/>
      <c r="L600" s="661"/>
      <c r="M600" s="661"/>
      <c r="N600" s="661"/>
      <c r="O600" s="661"/>
      <c r="P600" s="661"/>
      <c r="Q600" s="661"/>
      <c r="R600" s="661"/>
      <c r="S600" s="661"/>
    </row>
    <row r="601">
      <c r="A601" s="661"/>
      <c r="B601" s="661"/>
      <c r="C601" s="661"/>
      <c r="D601" s="661"/>
      <c r="E601" s="661"/>
      <c r="F601" s="661"/>
      <c r="G601" s="661"/>
      <c r="H601" s="661"/>
      <c r="I601" s="661"/>
      <c r="J601" s="661"/>
      <c r="K601" s="661"/>
      <c r="L601" s="661"/>
      <c r="M601" s="661"/>
      <c r="N601" s="661"/>
      <c r="O601" s="661"/>
      <c r="P601" s="661"/>
      <c r="Q601" s="661"/>
      <c r="R601" s="661"/>
      <c r="S601" s="661"/>
    </row>
    <row r="602">
      <c r="A602" s="661"/>
      <c r="B602" s="661"/>
      <c r="C602" s="661"/>
      <c r="D602" s="661"/>
      <c r="E602" s="661"/>
      <c r="F602" s="661"/>
      <c r="G602" s="661"/>
      <c r="H602" s="661"/>
      <c r="I602" s="661"/>
      <c r="J602" s="661"/>
      <c r="K602" s="661"/>
      <c r="L602" s="661"/>
      <c r="M602" s="661"/>
      <c r="N602" s="661"/>
      <c r="O602" s="661"/>
      <c r="P602" s="661"/>
      <c r="Q602" s="661"/>
      <c r="R602" s="661"/>
      <c r="S602" s="661"/>
    </row>
    <row r="603">
      <c r="A603" s="661"/>
      <c r="B603" s="661"/>
      <c r="C603" s="661"/>
      <c r="D603" s="661"/>
      <c r="E603" s="661"/>
      <c r="F603" s="661"/>
      <c r="G603" s="661"/>
      <c r="H603" s="661"/>
      <c r="I603" s="661"/>
      <c r="J603" s="661"/>
      <c r="K603" s="661"/>
      <c r="L603" s="661"/>
      <c r="M603" s="661"/>
      <c r="N603" s="661"/>
      <c r="O603" s="661"/>
      <c r="P603" s="661"/>
      <c r="Q603" s="661"/>
      <c r="R603" s="661"/>
      <c r="S603" s="661"/>
    </row>
    <row r="604">
      <c r="A604" s="661"/>
      <c r="B604" s="661"/>
      <c r="C604" s="661"/>
      <c r="D604" s="661"/>
      <c r="E604" s="661"/>
      <c r="F604" s="661"/>
      <c r="G604" s="661"/>
      <c r="H604" s="661"/>
      <c r="I604" s="661"/>
      <c r="J604" s="661"/>
      <c r="K604" s="661"/>
      <c r="L604" s="661"/>
      <c r="M604" s="661"/>
      <c r="N604" s="661"/>
      <c r="O604" s="661"/>
      <c r="P604" s="661"/>
      <c r="Q604" s="661"/>
      <c r="R604" s="661"/>
      <c r="S604" s="661"/>
    </row>
    <row r="605">
      <c r="A605" s="661"/>
      <c r="B605" s="661"/>
      <c r="C605" s="661"/>
      <c r="D605" s="661"/>
      <c r="E605" s="661"/>
      <c r="F605" s="661"/>
      <c r="G605" s="661"/>
      <c r="H605" s="661"/>
      <c r="I605" s="661"/>
      <c r="J605" s="661"/>
      <c r="K605" s="661"/>
      <c r="L605" s="661"/>
      <c r="M605" s="661"/>
      <c r="N605" s="661"/>
      <c r="O605" s="661"/>
      <c r="P605" s="661"/>
      <c r="Q605" s="661"/>
      <c r="R605" s="661"/>
      <c r="S605" s="661"/>
    </row>
    <row r="606">
      <c r="A606" s="661"/>
      <c r="B606" s="661"/>
      <c r="C606" s="661"/>
      <c r="D606" s="661"/>
      <c r="E606" s="661"/>
      <c r="F606" s="661"/>
      <c r="G606" s="661"/>
      <c r="H606" s="661"/>
      <c r="I606" s="661"/>
      <c r="J606" s="661"/>
      <c r="K606" s="661"/>
      <c r="L606" s="661"/>
      <c r="M606" s="661"/>
      <c r="N606" s="661"/>
      <c r="O606" s="661"/>
      <c r="P606" s="661"/>
      <c r="Q606" s="661"/>
      <c r="R606" s="661"/>
      <c r="S606" s="661"/>
    </row>
    <row r="607">
      <c r="A607" s="661"/>
      <c r="B607" s="661"/>
      <c r="C607" s="661"/>
      <c r="D607" s="661"/>
      <c r="E607" s="661"/>
      <c r="F607" s="661"/>
      <c r="G607" s="661"/>
      <c r="H607" s="661"/>
      <c r="I607" s="661"/>
      <c r="J607" s="661"/>
      <c r="K607" s="661"/>
      <c r="L607" s="661"/>
      <c r="M607" s="661"/>
      <c r="N607" s="661"/>
      <c r="O607" s="661"/>
      <c r="P607" s="661"/>
      <c r="Q607" s="661"/>
      <c r="R607" s="661"/>
      <c r="S607" s="661"/>
    </row>
    <row r="608">
      <c r="A608" s="661"/>
      <c r="B608" s="661"/>
      <c r="C608" s="661"/>
      <c r="D608" s="661"/>
      <c r="E608" s="661"/>
      <c r="F608" s="661"/>
      <c r="G608" s="661"/>
      <c r="H608" s="661"/>
      <c r="I608" s="661"/>
      <c r="J608" s="661"/>
      <c r="K608" s="661"/>
      <c r="L608" s="661"/>
      <c r="M608" s="661"/>
      <c r="N608" s="661"/>
      <c r="O608" s="661"/>
      <c r="P608" s="661"/>
      <c r="Q608" s="661"/>
      <c r="R608" s="661"/>
      <c r="S608" s="661"/>
    </row>
    <row r="609">
      <c r="A609" s="661"/>
      <c r="B609" s="661"/>
      <c r="C609" s="661"/>
      <c r="D609" s="661"/>
      <c r="E609" s="661"/>
      <c r="F609" s="661"/>
      <c r="G609" s="661"/>
      <c r="H609" s="661"/>
      <c r="I609" s="661"/>
      <c r="J609" s="661"/>
      <c r="K609" s="661"/>
      <c r="L609" s="661"/>
      <c r="M609" s="661"/>
      <c r="N609" s="661"/>
      <c r="O609" s="661"/>
      <c r="P609" s="661"/>
      <c r="Q609" s="661"/>
      <c r="R609" s="661"/>
      <c r="S609" s="661"/>
    </row>
    <row r="610">
      <c r="A610" s="661"/>
      <c r="B610" s="661"/>
      <c r="C610" s="661"/>
      <c r="D610" s="661"/>
      <c r="E610" s="661"/>
      <c r="F610" s="661"/>
      <c r="G610" s="661"/>
      <c r="H610" s="661"/>
      <c r="I610" s="661"/>
      <c r="J610" s="661"/>
      <c r="K610" s="661"/>
      <c r="L610" s="661"/>
      <c r="M610" s="661"/>
      <c r="N610" s="661"/>
      <c r="O610" s="661"/>
      <c r="P610" s="661"/>
      <c r="Q610" s="661"/>
      <c r="R610" s="661"/>
      <c r="S610" s="661"/>
    </row>
    <row r="611">
      <c r="A611" s="661"/>
      <c r="B611" s="661"/>
      <c r="C611" s="661"/>
      <c r="D611" s="661"/>
      <c r="E611" s="661"/>
      <c r="F611" s="661"/>
      <c r="G611" s="661"/>
      <c r="H611" s="661"/>
      <c r="I611" s="661"/>
      <c r="J611" s="661"/>
      <c r="K611" s="661"/>
      <c r="L611" s="661"/>
      <c r="M611" s="661"/>
      <c r="N611" s="661"/>
      <c r="O611" s="661"/>
      <c r="P611" s="661"/>
      <c r="Q611" s="661"/>
      <c r="R611" s="661"/>
      <c r="S611" s="661"/>
    </row>
    <row r="612">
      <c r="A612" s="661"/>
      <c r="B612" s="661"/>
      <c r="C612" s="661"/>
      <c r="D612" s="661"/>
      <c r="E612" s="661"/>
      <c r="F612" s="661"/>
      <c r="G612" s="661"/>
      <c r="H612" s="661"/>
      <c r="I612" s="661"/>
      <c r="J612" s="661"/>
      <c r="K612" s="661"/>
      <c r="L612" s="661"/>
      <c r="M612" s="661"/>
      <c r="N612" s="661"/>
      <c r="O612" s="661"/>
      <c r="P612" s="661"/>
      <c r="Q612" s="661"/>
      <c r="R612" s="661"/>
      <c r="S612" s="661"/>
    </row>
    <row r="613">
      <c r="A613" s="661"/>
      <c r="B613" s="661"/>
      <c r="C613" s="661"/>
      <c r="D613" s="661"/>
      <c r="E613" s="661"/>
      <c r="F613" s="661"/>
      <c r="G613" s="661"/>
      <c r="H613" s="661"/>
      <c r="I613" s="661"/>
      <c r="J613" s="661"/>
      <c r="K613" s="661"/>
      <c r="L613" s="661"/>
      <c r="M613" s="661"/>
      <c r="N613" s="661"/>
      <c r="O613" s="661"/>
      <c r="P613" s="661"/>
      <c r="Q613" s="661"/>
      <c r="R613" s="661"/>
      <c r="S613" s="661"/>
    </row>
    <row r="614">
      <c r="A614" s="661"/>
      <c r="B614" s="661"/>
      <c r="C614" s="661"/>
      <c r="D614" s="661"/>
      <c r="E614" s="661"/>
      <c r="F614" s="661"/>
      <c r="G614" s="661"/>
      <c r="H614" s="661"/>
      <c r="I614" s="661"/>
      <c r="J614" s="661"/>
      <c r="K614" s="661"/>
      <c r="L614" s="661"/>
      <c r="M614" s="661"/>
      <c r="N614" s="661"/>
      <c r="O614" s="661"/>
      <c r="P614" s="661"/>
      <c r="Q614" s="661"/>
      <c r="R614" s="661"/>
      <c r="S614" s="661"/>
    </row>
    <row r="615">
      <c r="A615" s="661"/>
      <c r="B615" s="661"/>
      <c r="C615" s="661"/>
      <c r="D615" s="661"/>
      <c r="E615" s="661"/>
      <c r="F615" s="661"/>
      <c r="G615" s="661"/>
      <c r="H615" s="661"/>
      <c r="I615" s="661"/>
      <c r="J615" s="661"/>
      <c r="K615" s="661"/>
      <c r="L615" s="661"/>
      <c r="M615" s="661"/>
      <c r="N615" s="661"/>
      <c r="O615" s="661"/>
      <c r="P615" s="661"/>
      <c r="Q615" s="661"/>
      <c r="R615" s="661"/>
      <c r="S615" s="661"/>
    </row>
    <row r="616">
      <c r="A616" s="661"/>
      <c r="B616" s="661"/>
      <c r="C616" s="661"/>
      <c r="D616" s="661"/>
      <c r="E616" s="661"/>
      <c r="F616" s="661"/>
      <c r="G616" s="661"/>
      <c r="H616" s="661"/>
      <c r="I616" s="661"/>
      <c r="J616" s="661"/>
      <c r="K616" s="661"/>
      <c r="L616" s="661"/>
      <c r="M616" s="661"/>
      <c r="N616" s="661"/>
      <c r="O616" s="661"/>
      <c r="P616" s="661"/>
      <c r="Q616" s="661"/>
      <c r="R616" s="661"/>
      <c r="S616" s="661"/>
    </row>
    <row r="617">
      <c r="A617" s="661"/>
      <c r="B617" s="661"/>
      <c r="C617" s="661"/>
      <c r="D617" s="661"/>
      <c r="E617" s="661"/>
      <c r="F617" s="661"/>
      <c r="G617" s="661"/>
      <c r="H617" s="661"/>
      <c r="I617" s="661"/>
      <c r="J617" s="661"/>
      <c r="K617" s="661"/>
      <c r="L617" s="661"/>
      <c r="M617" s="661"/>
      <c r="N617" s="661"/>
      <c r="O617" s="661"/>
      <c r="P617" s="661"/>
      <c r="Q617" s="661"/>
      <c r="R617" s="661"/>
      <c r="S617" s="661"/>
    </row>
    <row r="618">
      <c r="A618" s="661"/>
      <c r="B618" s="661"/>
      <c r="C618" s="661"/>
      <c r="D618" s="661"/>
      <c r="E618" s="661"/>
      <c r="F618" s="661"/>
      <c r="G618" s="661"/>
      <c r="H618" s="661"/>
      <c r="I618" s="661"/>
      <c r="J618" s="661"/>
      <c r="K618" s="661"/>
      <c r="L618" s="661"/>
      <c r="M618" s="661"/>
      <c r="N618" s="661"/>
      <c r="O618" s="661"/>
      <c r="P618" s="661"/>
      <c r="Q618" s="661"/>
      <c r="R618" s="661"/>
      <c r="S618" s="661"/>
    </row>
    <row r="619">
      <c r="A619" s="661"/>
      <c r="B619" s="661"/>
      <c r="C619" s="661"/>
      <c r="D619" s="661"/>
      <c r="E619" s="661"/>
      <c r="F619" s="661"/>
      <c r="G619" s="661"/>
      <c r="H619" s="661"/>
      <c r="I619" s="661"/>
      <c r="J619" s="661"/>
      <c r="K619" s="661"/>
      <c r="L619" s="661"/>
      <c r="M619" s="661"/>
      <c r="N619" s="661"/>
      <c r="O619" s="661"/>
      <c r="P619" s="661"/>
      <c r="Q619" s="661"/>
      <c r="R619" s="661"/>
      <c r="S619" s="661"/>
    </row>
    <row r="620">
      <c r="A620" s="661"/>
      <c r="B620" s="661"/>
      <c r="C620" s="661"/>
      <c r="D620" s="661"/>
      <c r="E620" s="661"/>
      <c r="F620" s="661"/>
      <c r="G620" s="661"/>
      <c r="H620" s="661"/>
      <c r="I620" s="661"/>
      <c r="J620" s="661"/>
      <c r="K620" s="661"/>
      <c r="L620" s="661"/>
      <c r="M620" s="661"/>
      <c r="N620" s="661"/>
      <c r="O620" s="661"/>
      <c r="P620" s="661"/>
      <c r="Q620" s="661"/>
      <c r="R620" s="661"/>
      <c r="S620" s="661"/>
    </row>
    <row r="621">
      <c r="A621" s="661"/>
      <c r="B621" s="661"/>
      <c r="C621" s="661"/>
      <c r="D621" s="661"/>
      <c r="E621" s="661"/>
      <c r="F621" s="661"/>
      <c r="G621" s="661"/>
      <c r="H621" s="661"/>
      <c r="I621" s="661"/>
      <c r="J621" s="661"/>
      <c r="K621" s="661"/>
      <c r="L621" s="661"/>
      <c r="M621" s="661"/>
      <c r="N621" s="661"/>
      <c r="O621" s="661"/>
      <c r="P621" s="661"/>
      <c r="Q621" s="661"/>
      <c r="R621" s="661"/>
      <c r="S621" s="661"/>
    </row>
    <row r="622">
      <c r="A622" s="661"/>
      <c r="B622" s="661"/>
      <c r="C622" s="661"/>
      <c r="D622" s="661"/>
      <c r="E622" s="661"/>
      <c r="F622" s="661"/>
      <c r="G622" s="661"/>
      <c r="H622" s="661"/>
      <c r="I622" s="661"/>
      <c r="J622" s="661"/>
      <c r="K622" s="661"/>
      <c r="L622" s="661"/>
      <c r="M622" s="661"/>
      <c r="N622" s="661"/>
      <c r="O622" s="661"/>
      <c r="P622" s="661"/>
      <c r="Q622" s="661"/>
      <c r="R622" s="661"/>
      <c r="S622" s="661"/>
    </row>
    <row r="623">
      <c r="A623" s="661"/>
      <c r="B623" s="661"/>
      <c r="C623" s="661"/>
      <c r="D623" s="661"/>
      <c r="E623" s="661"/>
      <c r="F623" s="661"/>
      <c r="G623" s="661"/>
      <c r="H623" s="661"/>
      <c r="I623" s="661"/>
      <c r="J623" s="661"/>
      <c r="K623" s="661"/>
      <c r="L623" s="661"/>
      <c r="M623" s="661"/>
      <c r="N623" s="661"/>
      <c r="O623" s="661"/>
      <c r="P623" s="661"/>
      <c r="Q623" s="661"/>
      <c r="R623" s="661"/>
      <c r="S623" s="661"/>
    </row>
    <row r="624">
      <c r="A624" s="661"/>
      <c r="B624" s="661"/>
      <c r="C624" s="661"/>
      <c r="D624" s="661"/>
      <c r="E624" s="661"/>
      <c r="F624" s="661"/>
      <c r="G624" s="661"/>
      <c r="H624" s="661"/>
      <c r="I624" s="661"/>
      <c r="J624" s="661"/>
      <c r="K624" s="661"/>
      <c r="L624" s="661"/>
      <c r="M624" s="661"/>
      <c r="N624" s="661"/>
      <c r="O624" s="661"/>
      <c r="P624" s="661"/>
      <c r="Q624" s="661"/>
      <c r="R624" s="661"/>
      <c r="S624" s="661"/>
    </row>
    <row r="625">
      <c r="A625" s="661"/>
      <c r="B625" s="661"/>
      <c r="C625" s="661"/>
      <c r="D625" s="661"/>
      <c r="E625" s="661"/>
      <c r="F625" s="661"/>
      <c r="G625" s="661"/>
      <c r="H625" s="661"/>
      <c r="I625" s="661"/>
      <c r="J625" s="661"/>
      <c r="K625" s="661"/>
      <c r="L625" s="661"/>
      <c r="M625" s="661"/>
      <c r="N625" s="661"/>
      <c r="O625" s="661"/>
      <c r="P625" s="661"/>
      <c r="Q625" s="661"/>
      <c r="R625" s="661"/>
      <c r="S625" s="661"/>
    </row>
    <row r="626">
      <c r="A626" s="661"/>
      <c r="B626" s="661"/>
      <c r="C626" s="661"/>
      <c r="D626" s="661"/>
      <c r="E626" s="661"/>
      <c r="F626" s="661"/>
      <c r="G626" s="661"/>
      <c r="H626" s="661"/>
      <c r="I626" s="661"/>
      <c r="J626" s="661"/>
      <c r="K626" s="661"/>
      <c r="L626" s="661"/>
      <c r="M626" s="661"/>
      <c r="N626" s="661"/>
      <c r="O626" s="661"/>
      <c r="P626" s="661"/>
      <c r="Q626" s="661"/>
      <c r="R626" s="661"/>
      <c r="S626" s="661"/>
    </row>
    <row r="627">
      <c r="A627" s="661"/>
      <c r="B627" s="661"/>
      <c r="C627" s="661"/>
      <c r="D627" s="661"/>
      <c r="E627" s="661"/>
      <c r="F627" s="661"/>
      <c r="G627" s="661"/>
      <c r="H627" s="661"/>
      <c r="I627" s="661"/>
      <c r="J627" s="661"/>
      <c r="K627" s="661"/>
      <c r="L627" s="661"/>
      <c r="M627" s="661"/>
      <c r="N627" s="661"/>
      <c r="O627" s="661"/>
      <c r="P627" s="661"/>
      <c r="Q627" s="661"/>
      <c r="R627" s="661"/>
      <c r="S627" s="661"/>
    </row>
    <row r="628">
      <c r="A628" s="661"/>
      <c r="B628" s="661"/>
      <c r="C628" s="661"/>
      <c r="D628" s="661"/>
      <c r="E628" s="661"/>
      <c r="F628" s="661"/>
      <c r="G628" s="661"/>
      <c r="H628" s="661"/>
      <c r="I628" s="661"/>
      <c r="J628" s="661"/>
      <c r="K628" s="661"/>
      <c r="L628" s="661"/>
      <c r="M628" s="661"/>
      <c r="N628" s="661"/>
      <c r="O628" s="661"/>
      <c r="P628" s="661"/>
      <c r="Q628" s="661"/>
      <c r="R628" s="661"/>
      <c r="S628" s="661"/>
    </row>
    <row r="629">
      <c r="A629" s="661"/>
      <c r="B629" s="661"/>
      <c r="C629" s="661"/>
      <c r="D629" s="661"/>
      <c r="E629" s="661"/>
      <c r="F629" s="661"/>
      <c r="G629" s="661"/>
      <c r="H629" s="661"/>
      <c r="I629" s="661"/>
      <c r="J629" s="661"/>
      <c r="K629" s="661"/>
      <c r="L629" s="661"/>
      <c r="M629" s="661"/>
      <c r="N629" s="661"/>
      <c r="O629" s="661"/>
      <c r="P629" s="661"/>
      <c r="Q629" s="661"/>
      <c r="R629" s="661"/>
      <c r="S629" s="661"/>
    </row>
    <row r="630">
      <c r="A630" s="661"/>
      <c r="B630" s="661"/>
      <c r="C630" s="661"/>
      <c r="D630" s="661"/>
      <c r="E630" s="661"/>
      <c r="F630" s="661"/>
      <c r="G630" s="661"/>
      <c r="H630" s="661"/>
      <c r="I630" s="661"/>
      <c r="J630" s="661"/>
      <c r="K630" s="661"/>
      <c r="L630" s="661"/>
      <c r="M630" s="661"/>
      <c r="N630" s="661"/>
      <c r="O630" s="661"/>
      <c r="P630" s="661"/>
      <c r="Q630" s="661"/>
      <c r="R630" s="661"/>
      <c r="S630" s="661"/>
    </row>
    <row r="631">
      <c r="A631" s="661"/>
      <c r="B631" s="661"/>
      <c r="C631" s="661"/>
      <c r="D631" s="661"/>
      <c r="E631" s="661"/>
      <c r="F631" s="661"/>
      <c r="G631" s="661"/>
      <c r="H631" s="661"/>
      <c r="I631" s="661"/>
      <c r="J631" s="661"/>
      <c r="K631" s="661"/>
      <c r="L631" s="661"/>
      <c r="M631" s="661"/>
      <c r="N631" s="661"/>
      <c r="O631" s="661"/>
      <c r="P631" s="661"/>
      <c r="Q631" s="661"/>
      <c r="R631" s="661"/>
      <c r="S631" s="661"/>
    </row>
    <row r="632">
      <c r="A632" s="661"/>
      <c r="B632" s="661"/>
      <c r="C632" s="661"/>
      <c r="D632" s="661"/>
      <c r="E632" s="661"/>
      <c r="F632" s="661"/>
      <c r="G632" s="661"/>
      <c r="H632" s="661"/>
      <c r="I632" s="661"/>
      <c r="J632" s="661"/>
      <c r="K632" s="661"/>
      <c r="L632" s="661"/>
      <c r="M632" s="661"/>
      <c r="N632" s="661"/>
      <c r="O632" s="661"/>
      <c r="P632" s="661"/>
      <c r="Q632" s="661"/>
      <c r="R632" s="661"/>
      <c r="S632" s="661"/>
    </row>
    <row r="633">
      <c r="A633" s="661"/>
      <c r="B633" s="661"/>
      <c r="C633" s="661"/>
      <c r="D633" s="661"/>
      <c r="E633" s="661"/>
      <c r="F633" s="661"/>
      <c r="G633" s="661"/>
      <c r="H633" s="661"/>
      <c r="I633" s="661"/>
      <c r="J633" s="661"/>
      <c r="K633" s="661"/>
      <c r="L633" s="661"/>
      <c r="M633" s="661"/>
      <c r="N633" s="661"/>
      <c r="O633" s="661"/>
      <c r="P633" s="661"/>
      <c r="Q633" s="661"/>
      <c r="R633" s="661"/>
      <c r="S633" s="661"/>
    </row>
    <row r="634">
      <c r="A634" s="661"/>
      <c r="B634" s="661"/>
      <c r="C634" s="661"/>
      <c r="D634" s="661"/>
      <c r="E634" s="661"/>
      <c r="F634" s="661"/>
      <c r="G634" s="661"/>
      <c r="H634" s="661"/>
      <c r="I634" s="661"/>
      <c r="J634" s="661"/>
      <c r="K634" s="661"/>
      <c r="L634" s="661"/>
      <c r="M634" s="661"/>
      <c r="N634" s="661"/>
      <c r="O634" s="661"/>
      <c r="P634" s="661"/>
      <c r="Q634" s="661"/>
      <c r="R634" s="661"/>
      <c r="S634" s="661"/>
    </row>
    <row r="635">
      <c r="A635" s="661"/>
      <c r="B635" s="661"/>
      <c r="C635" s="661"/>
      <c r="D635" s="661"/>
      <c r="E635" s="661"/>
      <c r="F635" s="661"/>
      <c r="G635" s="661"/>
      <c r="H635" s="661"/>
      <c r="I635" s="661"/>
      <c r="J635" s="661"/>
      <c r="K635" s="661"/>
      <c r="L635" s="661"/>
      <c r="M635" s="661"/>
      <c r="N635" s="661"/>
      <c r="O635" s="661"/>
      <c r="P635" s="661"/>
      <c r="Q635" s="661"/>
      <c r="R635" s="661"/>
      <c r="S635" s="661"/>
    </row>
    <row r="636">
      <c r="A636" s="661"/>
      <c r="B636" s="661"/>
      <c r="C636" s="661"/>
      <c r="D636" s="661"/>
      <c r="E636" s="661"/>
      <c r="F636" s="661"/>
      <c r="G636" s="661"/>
      <c r="H636" s="661"/>
      <c r="I636" s="661"/>
      <c r="J636" s="661"/>
      <c r="K636" s="661"/>
      <c r="L636" s="661"/>
      <c r="M636" s="661"/>
      <c r="N636" s="661"/>
      <c r="O636" s="661"/>
      <c r="P636" s="661"/>
      <c r="Q636" s="661"/>
      <c r="R636" s="661"/>
      <c r="S636" s="661"/>
    </row>
    <row r="637">
      <c r="A637" s="661"/>
      <c r="B637" s="661"/>
      <c r="C637" s="661"/>
      <c r="D637" s="661"/>
      <c r="E637" s="661"/>
      <c r="F637" s="661"/>
      <c r="G637" s="661"/>
      <c r="H637" s="661"/>
      <c r="I637" s="661"/>
      <c r="J637" s="661"/>
      <c r="K637" s="661"/>
      <c r="L637" s="661"/>
      <c r="M637" s="661"/>
      <c r="N637" s="661"/>
      <c r="O637" s="661"/>
      <c r="P637" s="661"/>
      <c r="Q637" s="661"/>
      <c r="R637" s="661"/>
      <c r="S637" s="661"/>
    </row>
    <row r="638">
      <c r="A638" s="661"/>
      <c r="B638" s="661"/>
      <c r="C638" s="661"/>
      <c r="D638" s="661"/>
      <c r="E638" s="661"/>
      <c r="F638" s="661"/>
      <c r="G638" s="661"/>
      <c r="H638" s="661"/>
      <c r="I638" s="661"/>
      <c r="J638" s="661"/>
      <c r="K638" s="661"/>
      <c r="L638" s="661"/>
      <c r="M638" s="661"/>
      <c r="N638" s="661"/>
      <c r="O638" s="661"/>
      <c r="P638" s="661"/>
      <c r="Q638" s="661"/>
      <c r="R638" s="661"/>
      <c r="S638" s="661"/>
    </row>
    <row r="639">
      <c r="A639" s="661"/>
      <c r="B639" s="661"/>
      <c r="C639" s="661"/>
      <c r="D639" s="661"/>
      <c r="E639" s="661"/>
      <c r="F639" s="661"/>
      <c r="G639" s="661"/>
      <c r="H639" s="661"/>
      <c r="I639" s="661"/>
      <c r="J639" s="661"/>
      <c r="K639" s="661"/>
      <c r="L639" s="661"/>
      <c r="M639" s="661"/>
      <c r="N639" s="661"/>
      <c r="O639" s="661"/>
      <c r="P639" s="661"/>
      <c r="Q639" s="661"/>
      <c r="R639" s="661"/>
      <c r="S639" s="661"/>
    </row>
    <row r="640">
      <c r="A640" s="661"/>
      <c r="B640" s="661"/>
      <c r="C640" s="661"/>
      <c r="D640" s="661"/>
      <c r="E640" s="661"/>
      <c r="F640" s="661"/>
      <c r="G640" s="661"/>
      <c r="H640" s="661"/>
      <c r="I640" s="661"/>
      <c r="J640" s="661"/>
      <c r="K640" s="661"/>
      <c r="L640" s="661"/>
      <c r="M640" s="661"/>
      <c r="N640" s="661"/>
      <c r="O640" s="661"/>
      <c r="P640" s="661"/>
      <c r="Q640" s="661"/>
      <c r="R640" s="661"/>
      <c r="S640" s="661"/>
    </row>
    <row r="641">
      <c r="A641" s="661"/>
      <c r="B641" s="661"/>
      <c r="C641" s="661"/>
      <c r="D641" s="661"/>
      <c r="E641" s="661"/>
      <c r="F641" s="661"/>
      <c r="G641" s="661"/>
      <c r="H641" s="661"/>
      <c r="I641" s="661"/>
      <c r="J641" s="661"/>
      <c r="K641" s="661"/>
      <c r="L641" s="661"/>
      <c r="M641" s="661"/>
      <c r="N641" s="661"/>
      <c r="O641" s="661"/>
      <c r="P641" s="661"/>
      <c r="Q641" s="661"/>
      <c r="R641" s="661"/>
      <c r="S641" s="661"/>
    </row>
    <row r="642">
      <c r="A642" s="661"/>
      <c r="B642" s="661"/>
      <c r="C642" s="661"/>
      <c r="D642" s="661"/>
      <c r="E642" s="661"/>
      <c r="F642" s="661"/>
      <c r="G642" s="661"/>
      <c r="H642" s="661"/>
      <c r="I642" s="661"/>
      <c r="J642" s="661"/>
      <c r="K642" s="661"/>
      <c r="L642" s="661"/>
      <c r="M642" s="661"/>
      <c r="N642" s="661"/>
      <c r="O642" s="661"/>
      <c r="P642" s="661"/>
      <c r="Q642" s="661"/>
      <c r="R642" s="661"/>
      <c r="S642" s="661"/>
    </row>
    <row r="643">
      <c r="A643" s="661"/>
      <c r="B643" s="661"/>
      <c r="C643" s="661"/>
      <c r="D643" s="661"/>
      <c r="E643" s="661"/>
      <c r="F643" s="661"/>
      <c r="G643" s="661"/>
      <c r="H643" s="661"/>
      <c r="I643" s="661"/>
      <c r="J643" s="661"/>
      <c r="K643" s="661"/>
      <c r="L643" s="661"/>
      <c r="M643" s="661"/>
      <c r="N643" s="661"/>
      <c r="O643" s="661"/>
      <c r="P643" s="661"/>
      <c r="Q643" s="661"/>
      <c r="R643" s="661"/>
      <c r="S643" s="661"/>
    </row>
    <row r="644">
      <c r="A644" s="661"/>
      <c r="B644" s="661"/>
      <c r="C644" s="661"/>
      <c r="D644" s="661"/>
      <c r="E644" s="661"/>
      <c r="F644" s="661"/>
      <c r="G644" s="661"/>
      <c r="H644" s="661"/>
      <c r="I644" s="661"/>
      <c r="J644" s="661"/>
      <c r="K644" s="661"/>
      <c r="L644" s="661"/>
      <c r="M644" s="661"/>
      <c r="N644" s="661"/>
      <c r="O644" s="661"/>
      <c r="P644" s="661"/>
      <c r="Q644" s="661"/>
      <c r="R644" s="661"/>
      <c r="S644" s="661"/>
    </row>
    <row r="645">
      <c r="A645" s="661"/>
      <c r="B645" s="661"/>
      <c r="C645" s="661"/>
      <c r="D645" s="661"/>
      <c r="E645" s="661"/>
      <c r="F645" s="661"/>
      <c r="G645" s="661"/>
      <c r="H645" s="661"/>
      <c r="I645" s="661"/>
      <c r="J645" s="661"/>
      <c r="K645" s="661"/>
      <c r="L645" s="661"/>
      <c r="M645" s="661"/>
      <c r="N645" s="661"/>
      <c r="O645" s="661"/>
      <c r="P645" s="661"/>
      <c r="Q645" s="661"/>
      <c r="R645" s="661"/>
      <c r="S645" s="661"/>
    </row>
    <row r="646">
      <c r="A646" s="661"/>
      <c r="B646" s="661"/>
      <c r="C646" s="661"/>
      <c r="D646" s="661"/>
      <c r="E646" s="661"/>
      <c r="F646" s="661"/>
      <c r="G646" s="661"/>
      <c r="H646" s="661"/>
      <c r="I646" s="661"/>
      <c r="J646" s="661"/>
      <c r="K646" s="661"/>
      <c r="L646" s="661"/>
      <c r="M646" s="661"/>
      <c r="N646" s="661"/>
      <c r="O646" s="661"/>
      <c r="P646" s="661"/>
      <c r="Q646" s="661"/>
      <c r="R646" s="661"/>
      <c r="S646" s="661"/>
    </row>
    <row r="647">
      <c r="A647" s="661"/>
      <c r="B647" s="661"/>
      <c r="C647" s="661"/>
      <c r="D647" s="661"/>
      <c r="E647" s="661"/>
      <c r="F647" s="661"/>
      <c r="G647" s="661"/>
      <c r="H647" s="661"/>
      <c r="I647" s="661"/>
      <c r="J647" s="661"/>
      <c r="K647" s="661"/>
      <c r="L647" s="661"/>
      <c r="M647" s="661"/>
      <c r="N647" s="661"/>
      <c r="O647" s="661"/>
      <c r="P647" s="661"/>
      <c r="Q647" s="661"/>
      <c r="R647" s="661"/>
      <c r="S647" s="661"/>
    </row>
    <row r="648">
      <c r="A648" s="661"/>
      <c r="B648" s="661"/>
      <c r="C648" s="661"/>
      <c r="D648" s="661"/>
      <c r="E648" s="661"/>
      <c r="F648" s="661"/>
      <c r="G648" s="661"/>
      <c r="H648" s="661"/>
      <c r="I648" s="661"/>
      <c r="J648" s="661"/>
      <c r="K648" s="661"/>
      <c r="L648" s="661"/>
      <c r="M648" s="661"/>
      <c r="N648" s="661"/>
      <c r="O648" s="661"/>
      <c r="P648" s="661"/>
      <c r="Q648" s="661"/>
      <c r="R648" s="661"/>
      <c r="S648" s="661"/>
    </row>
    <row r="649">
      <c r="A649" s="661"/>
      <c r="B649" s="661"/>
      <c r="C649" s="661"/>
      <c r="D649" s="661"/>
      <c r="E649" s="661"/>
      <c r="F649" s="661"/>
      <c r="G649" s="661"/>
      <c r="H649" s="661"/>
      <c r="I649" s="661"/>
      <c r="J649" s="661"/>
      <c r="K649" s="661"/>
      <c r="L649" s="661"/>
      <c r="M649" s="661"/>
      <c r="N649" s="661"/>
      <c r="O649" s="661"/>
      <c r="P649" s="661"/>
      <c r="Q649" s="661"/>
      <c r="R649" s="661"/>
      <c r="S649" s="661"/>
    </row>
    <row r="650">
      <c r="A650" s="661"/>
      <c r="B650" s="661"/>
      <c r="C650" s="661"/>
      <c r="D650" s="661"/>
      <c r="E650" s="661"/>
      <c r="F650" s="661"/>
      <c r="G650" s="661"/>
      <c r="H650" s="661"/>
      <c r="I650" s="661"/>
      <c r="J650" s="661"/>
      <c r="K650" s="661"/>
      <c r="L650" s="661"/>
      <c r="M650" s="661"/>
      <c r="N650" s="661"/>
      <c r="O650" s="661"/>
      <c r="P650" s="661"/>
      <c r="Q650" s="661"/>
      <c r="R650" s="661"/>
      <c r="S650" s="661"/>
    </row>
    <row r="651">
      <c r="A651" s="661"/>
      <c r="B651" s="661"/>
      <c r="C651" s="661"/>
      <c r="D651" s="661"/>
      <c r="E651" s="661"/>
      <c r="F651" s="661"/>
      <c r="G651" s="661"/>
      <c r="H651" s="661"/>
      <c r="I651" s="661"/>
      <c r="J651" s="661"/>
      <c r="K651" s="661"/>
      <c r="L651" s="661"/>
      <c r="M651" s="661"/>
      <c r="N651" s="661"/>
      <c r="O651" s="661"/>
      <c r="P651" s="661"/>
      <c r="Q651" s="661"/>
      <c r="R651" s="661"/>
      <c r="S651" s="661"/>
    </row>
    <row r="652">
      <c r="A652" s="661"/>
      <c r="B652" s="661"/>
      <c r="C652" s="661"/>
      <c r="D652" s="661"/>
      <c r="E652" s="661"/>
      <c r="F652" s="661"/>
      <c r="G652" s="661"/>
      <c r="H652" s="661"/>
      <c r="I652" s="661"/>
      <c r="J652" s="661"/>
      <c r="K652" s="661"/>
      <c r="L652" s="661"/>
      <c r="M652" s="661"/>
      <c r="N652" s="661"/>
      <c r="O652" s="661"/>
      <c r="P652" s="661"/>
      <c r="Q652" s="661"/>
      <c r="R652" s="661"/>
      <c r="S652" s="661"/>
    </row>
    <row r="653">
      <c r="A653" s="661"/>
      <c r="B653" s="661"/>
      <c r="C653" s="661"/>
      <c r="D653" s="661"/>
      <c r="E653" s="661"/>
      <c r="F653" s="661"/>
      <c r="G653" s="661"/>
      <c r="H653" s="661"/>
      <c r="I653" s="661"/>
      <c r="J653" s="661"/>
      <c r="K653" s="661"/>
      <c r="L653" s="661"/>
      <c r="M653" s="661"/>
      <c r="N653" s="661"/>
      <c r="O653" s="661"/>
      <c r="P653" s="661"/>
      <c r="Q653" s="661"/>
      <c r="R653" s="661"/>
      <c r="S653" s="661"/>
    </row>
    <row r="654">
      <c r="A654" s="661"/>
      <c r="B654" s="661"/>
      <c r="C654" s="661"/>
      <c r="D654" s="661"/>
      <c r="E654" s="661"/>
      <c r="F654" s="661"/>
      <c r="G654" s="661"/>
      <c r="H654" s="661"/>
      <c r="I654" s="661"/>
      <c r="J654" s="661"/>
      <c r="K654" s="661"/>
      <c r="L654" s="661"/>
      <c r="M654" s="661"/>
      <c r="N654" s="661"/>
      <c r="O654" s="661"/>
      <c r="P654" s="661"/>
      <c r="Q654" s="661"/>
      <c r="R654" s="661"/>
      <c r="S654" s="661"/>
    </row>
    <row r="655">
      <c r="A655" s="661"/>
      <c r="B655" s="661"/>
      <c r="C655" s="661"/>
      <c r="D655" s="661"/>
      <c r="E655" s="661"/>
      <c r="F655" s="661"/>
      <c r="G655" s="661"/>
      <c r="H655" s="661"/>
      <c r="I655" s="661"/>
      <c r="J655" s="661"/>
      <c r="K655" s="661"/>
      <c r="L655" s="661"/>
      <c r="M655" s="661"/>
      <c r="N655" s="661"/>
      <c r="O655" s="661"/>
      <c r="P655" s="661"/>
      <c r="Q655" s="661"/>
      <c r="R655" s="661"/>
      <c r="S655" s="661"/>
    </row>
    <row r="656">
      <c r="A656" s="661"/>
      <c r="B656" s="661"/>
      <c r="C656" s="661"/>
      <c r="D656" s="661"/>
      <c r="E656" s="661"/>
      <c r="F656" s="661"/>
      <c r="G656" s="661"/>
      <c r="H656" s="661"/>
      <c r="I656" s="661"/>
      <c r="J656" s="661"/>
      <c r="K656" s="661"/>
      <c r="L656" s="661"/>
      <c r="M656" s="661"/>
      <c r="N656" s="661"/>
      <c r="O656" s="661"/>
      <c r="P656" s="661"/>
      <c r="Q656" s="661"/>
      <c r="R656" s="661"/>
      <c r="S656" s="661"/>
    </row>
    <row r="657">
      <c r="A657" s="661"/>
      <c r="B657" s="661"/>
      <c r="C657" s="661"/>
      <c r="D657" s="661"/>
      <c r="E657" s="661"/>
      <c r="F657" s="661"/>
      <c r="G657" s="661"/>
      <c r="H657" s="661"/>
      <c r="I657" s="661"/>
      <c r="J657" s="661"/>
      <c r="K657" s="661"/>
      <c r="L657" s="661"/>
      <c r="M657" s="661"/>
      <c r="N657" s="661"/>
      <c r="O657" s="661"/>
      <c r="P657" s="661"/>
      <c r="Q657" s="661"/>
      <c r="R657" s="661"/>
      <c r="S657" s="661"/>
    </row>
    <row r="658">
      <c r="A658" s="661"/>
      <c r="B658" s="661"/>
      <c r="C658" s="661"/>
      <c r="D658" s="661"/>
      <c r="E658" s="661"/>
      <c r="F658" s="661"/>
      <c r="G658" s="661"/>
      <c r="H658" s="661"/>
      <c r="I658" s="661"/>
      <c r="J658" s="661"/>
      <c r="K658" s="661"/>
      <c r="L658" s="661"/>
      <c r="M658" s="661"/>
      <c r="N658" s="661"/>
      <c r="O658" s="661"/>
      <c r="P658" s="661"/>
      <c r="Q658" s="661"/>
      <c r="R658" s="661"/>
      <c r="S658" s="661"/>
    </row>
    <row r="659">
      <c r="A659" s="661"/>
      <c r="B659" s="661"/>
      <c r="C659" s="661"/>
      <c r="D659" s="661"/>
      <c r="E659" s="661"/>
      <c r="F659" s="661"/>
      <c r="G659" s="661"/>
      <c r="H659" s="661"/>
      <c r="I659" s="661"/>
      <c r="J659" s="661"/>
      <c r="K659" s="661"/>
      <c r="L659" s="661"/>
      <c r="M659" s="661"/>
      <c r="N659" s="661"/>
      <c r="O659" s="661"/>
      <c r="P659" s="661"/>
      <c r="Q659" s="661"/>
      <c r="R659" s="661"/>
      <c r="S659" s="661"/>
    </row>
    <row r="660">
      <c r="A660" s="661"/>
      <c r="B660" s="661"/>
      <c r="C660" s="661"/>
      <c r="D660" s="661"/>
      <c r="E660" s="661"/>
      <c r="F660" s="661"/>
      <c r="G660" s="661"/>
      <c r="H660" s="661"/>
      <c r="I660" s="661"/>
      <c r="J660" s="661"/>
      <c r="K660" s="661"/>
      <c r="L660" s="661"/>
      <c r="M660" s="661"/>
      <c r="N660" s="661"/>
      <c r="O660" s="661"/>
      <c r="P660" s="661"/>
      <c r="Q660" s="661"/>
      <c r="R660" s="661"/>
      <c r="S660" s="661"/>
    </row>
    <row r="661">
      <c r="A661" s="661"/>
      <c r="B661" s="661"/>
      <c r="C661" s="661"/>
      <c r="D661" s="661"/>
      <c r="E661" s="661"/>
      <c r="F661" s="661"/>
      <c r="G661" s="661"/>
      <c r="H661" s="661"/>
      <c r="I661" s="661"/>
      <c r="J661" s="661"/>
      <c r="K661" s="661"/>
      <c r="L661" s="661"/>
      <c r="M661" s="661"/>
      <c r="N661" s="661"/>
      <c r="O661" s="661"/>
      <c r="P661" s="661"/>
      <c r="Q661" s="661"/>
      <c r="R661" s="661"/>
      <c r="S661" s="661"/>
    </row>
    <row r="662">
      <c r="A662" s="661"/>
      <c r="B662" s="661"/>
      <c r="C662" s="661"/>
      <c r="D662" s="661"/>
      <c r="E662" s="661"/>
      <c r="F662" s="661"/>
      <c r="G662" s="661"/>
      <c r="H662" s="661"/>
      <c r="I662" s="661"/>
      <c r="J662" s="661"/>
      <c r="K662" s="661"/>
      <c r="L662" s="661"/>
      <c r="M662" s="661"/>
      <c r="N662" s="661"/>
      <c r="O662" s="661"/>
      <c r="P662" s="661"/>
      <c r="Q662" s="661"/>
      <c r="R662" s="661"/>
      <c r="S662" s="661"/>
    </row>
    <row r="663">
      <c r="A663" s="661"/>
      <c r="B663" s="661"/>
      <c r="C663" s="661"/>
      <c r="D663" s="661"/>
      <c r="E663" s="661"/>
      <c r="F663" s="661"/>
      <c r="G663" s="661"/>
      <c r="H663" s="661"/>
      <c r="I663" s="661"/>
      <c r="J663" s="661"/>
      <c r="K663" s="661"/>
      <c r="L663" s="661"/>
      <c r="M663" s="661"/>
      <c r="N663" s="661"/>
      <c r="O663" s="661"/>
      <c r="P663" s="661"/>
      <c r="Q663" s="661"/>
      <c r="R663" s="661"/>
      <c r="S663" s="661"/>
    </row>
    <row r="664">
      <c r="A664" s="661"/>
      <c r="B664" s="661"/>
      <c r="C664" s="661"/>
      <c r="D664" s="661"/>
      <c r="E664" s="661"/>
      <c r="F664" s="661"/>
      <c r="G664" s="661"/>
      <c r="H664" s="661"/>
      <c r="I664" s="661"/>
      <c r="J664" s="661"/>
      <c r="K664" s="661"/>
      <c r="L664" s="661"/>
      <c r="M664" s="661"/>
      <c r="N664" s="661"/>
      <c r="O664" s="661"/>
      <c r="P664" s="661"/>
      <c r="Q664" s="661"/>
      <c r="R664" s="661"/>
      <c r="S664" s="661"/>
    </row>
    <row r="665">
      <c r="A665" s="661"/>
      <c r="B665" s="661"/>
      <c r="C665" s="661"/>
      <c r="D665" s="661"/>
      <c r="E665" s="661"/>
      <c r="F665" s="661"/>
      <c r="G665" s="661"/>
      <c r="H665" s="661"/>
      <c r="I665" s="661"/>
      <c r="J665" s="661"/>
      <c r="K665" s="661"/>
      <c r="L665" s="661"/>
      <c r="M665" s="661"/>
      <c r="N665" s="661"/>
      <c r="O665" s="661"/>
      <c r="P665" s="661"/>
      <c r="Q665" s="661"/>
      <c r="R665" s="661"/>
      <c r="S665" s="661"/>
    </row>
    <row r="666">
      <c r="A666" s="661"/>
      <c r="B666" s="661"/>
      <c r="C666" s="661"/>
      <c r="D666" s="661"/>
      <c r="E666" s="661"/>
      <c r="F666" s="661"/>
      <c r="G666" s="661"/>
      <c r="H666" s="661"/>
      <c r="I666" s="661"/>
      <c r="J666" s="661"/>
      <c r="K666" s="661"/>
      <c r="L666" s="661"/>
      <c r="M666" s="661"/>
      <c r="N666" s="661"/>
      <c r="O666" s="661"/>
      <c r="P666" s="661"/>
      <c r="Q666" s="661"/>
      <c r="R666" s="661"/>
      <c r="S666" s="661"/>
    </row>
    <row r="667">
      <c r="A667" s="661"/>
      <c r="B667" s="661"/>
      <c r="C667" s="661"/>
      <c r="D667" s="661"/>
      <c r="E667" s="661"/>
      <c r="F667" s="661"/>
      <c r="G667" s="661"/>
      <c r="H667" s="661"/>
      <c r="I667" s="661"/>
      <c r="J667" s="661"/>
      <c r="K667" s="661"/>
      <c r="L667" s="661"/>
      <c r="M667" s="661"/>
      <c r="N667" s="661"/>
      <c r="O667" s="661"/>
      <c r="P667" s="661"/>
      <c r="Q667" s="661"/>
      <c r="R667" s="661"/>
      <c r="S667" s="661"/>
    </row>
    <row r="668">
      <c r="A668" s="661"/>
      <c r="B668" s="661"/>
      <c r="C668" s="661"/>
      <c r="D668" s="661"/>
      <c r="E668" s="661"/>
      <c r="F668" s="661"/>
      <c r="G668" s="661"/>
      <c r="H668" s="661"/>
      <c r="I668" s="661"/>
      <c r="J668" s="661"/>
      <c r="K668" s="661"/>
      <c r="L668" s="661"/>
      <c r="M668" s="661"/>
      <c r="N668" s="661"/>
      <c r="O668" s="661"/>
      <c r="P668" s="661"/>
      <c r="Q668" s="661"/>
      <c r="R668" s="661"/>
      <c r="S668" s="661"/>
    </row>
    <row r="669">
      <c r="A669" s="661"/>
      <c r="B669" s="661"/>
      <c r="C669" s="661"/>
      <c r="D669" s="661"/>
      <c r="E669" s="661"/>
      <c r="F669" s="661"/>
      <c r="G669" s="661"/>
      <c r="H669" s="661"/>
      <c r="I669" s="661"/>
      <c r="J669" s="661"/>
      <c r="K669" s="661"/>
      <c r="L669" s="661"/>
      <c r="M669" s="661"/>
      <c r="N669" s="661"/>
      <c r="O669" s="661"/>
      <c r="P669" s="661"/>
      <c r="Q669" s="661"/>
      <c r="R669" s="661"/>
      <c r="S669" s="661"/>
    </row>
    <row r="670">
      <c r="A670" s="661"/>
      <c r="B670" s="661"/>
      <c r="C670" s="661"/>
      <c r="D670" s="661"/>
      <c r="E670" s="661"/>
      <c r="F670" s="661"/>
      <c r="G670" s="661"/>
      <c r="H670" s="661"/>
      <c r="I670" s="661"/>
      <c r="J670" s="661"/>
      <c r="K670" s="661"/>
      <c r="L670" s="661"/>
      <c r="M670" s="661"/>
      <c r="N670" s="661"/>
      <c r="O670" s="661"/>
      <c r="P670" s="661"/>
      <c r="Q670" s="661"/>
      <c r="R670" s="661"/>
      <c r="S670" s="661"/>
    </row>
    <row r="671">
      <c r="A671" s="661"/>
      <c r="B671" s="661"/>
      <c r="C671" s="661"/>
      <c r="D671" s="661"/>
      <c r="E671" s="661"/>
      <c r="F671" s="661"/>
      <c r="G671" s="661"/>
      <c r="H671" s="661"/>
      <c r="I671" s="661"/>
      <c r="J671" s="661"/>
      <c r="K671" s="661"/>
      <c r="L671" s="661"/>
      <c r="M671" s="661"/>
      <c r="N671" s="661"/>
      <c r="O671" s="661"/>
      <c r="P671" s="661"/>
      <c r="Q671" s="661"/>
      <c r="R671" s="661"/>
      <c r="S671" s="661"/>
    </row>
    <row r="672">
      <c r="A672" s="661"/>
      <c r="B672" s="661"/>
      <c r="C672" s="661"/>
      <c r="D672" s="661"/>
      <c r="E672" s="661"/>
      <c r="F672" s="661"/>
      <c r="G672" s="661"/>
      <c r="H672" s="661"/>
      <c r="I672" s="661"/>
      <c r="J672" s="661"/>
      <c r="K672" s="661"/>
      <c r="L672" s="661"/>
      <c r="M672" s="661"/>
      <c r="N672" s="661"/>
      <c r="O672" s="661"/>
      <c r="P672" s="661"/>
      <c r="Q672" s="661"/>
      <c r="R672" s="661"/>
      <c r="S672" s="661"/>
    </row>
    <row r="673">
      <c r="A673" s="661"/>
      <c r="B673" s="661"/>
      <c r="C673" s="661"/>
      <c r="D673" s="661"/>
      <c r="E673" s="661"/>
      <c r="F673" s="661"/>
      <c r="G673" s="661"/>
      <c r="H673" s="661"/>
      <c r="I673" s="661"/>
      <c r="J673" s="661"/>
      <c r="K673" s="661"/>
      <c r="L673" s="661"/>
      <c r="M673" s="661"/>
      <c r="N673" s="661"/>
      <c r="O673" s="661"/>
      <c r="P673" s="661"/>
      <c r="Q673" s="661"/>
      <c r="R673" s="661"/>
      <c r="S673" s="661"/>
    </row>
    <row r="674">
      <c r="A674" s="661"/>
      <c r="B674" s="661"/>
      <c r="C674" s="661"/>
      <c r="D674" s="661"/>
      <c r="E674" s="661"/>
      <c r="F674" s="661"/>
      <c r="G674" s="661"/>
      <c r="H674" s="661"/>
      <c r="I674" s="661"/>
      <c r="J674" s="661"/>
      <c r="K674" s="661"/>
      <c r="L674" s="661"/>
      <c r="M674" s="661"/>
      <c r="N674" s="661"/>
      <c r="O674" s="661"/>
      <c r="P674" s="661"/>
      <c r="Q674" s="661"/>
      <c r="R674" s="661"/>
      <c r="S674" s="661"/>
    </row>
    <row r="675">
      <c r="A675" s="661"/>
      <c r="B675" s="661"/>
      <c r="C675" s="661"/>
      <c r="D675" s="661"/>
      <c r="E675" s="661"/>
      <c r="F675" s="661"/>
      <c r="G675" s="661"/>
      <c r="H675" s="661"/>
      <c r="I675" s="661"/>
      <c r="J675" s="661"/>
      <c r="K675" s="661"/>
      <c r="L675" s="661"/>
      <c r="M675" s="661"/>
      <c r="N675" s="661"/>
      <c r="O675" s="661"/>
      <c r="P675" s="661"/>
      <c r="Q675" s="661"/>
      <c r="R675" s="661"/>
      <c r="S675" s="661"/>
    </row>
    <row r="676">
      <c r="A676" s="661"/>
      <c r="B676" s="661"/>
      <c r="C676" s="661"/>
      <c r="D676" s="661"/>
      <c r="E676" s="661"/>
      <c r="F676" s="661"/>
      <c r="G676" s="661"/>
      <c r="H676" s="661"/>
      <c r="I676" s="661"/>
      <c r="J676" s="661"/>
      <c r="K676" s="661"/>
      <c r="L676" s="661"/>
      <c r="M676" s="661"/>
      <c r="N676" s="661"/>
      <c r="O676" s="661"/>
      <c r="P676" s="661"/>
      <c r="Q676" s="661"/>
      <c r="R676" s="661"/>
      <c r="S676" s="661"/>
    </row>
    <row r="677">
      <c r="A677" s="661"/>
      <c r="B677" s="661"/>
      <c r="C677" s="661"/>
      <c r="D677" s="661"/>
      <c r="E677" s="661"/>
      <c r="F677" s="661"/>
      <c r="G677" s="661"/>
      <c r="H677" s="661"/>
      <c r="I677" s="661"/>
      <c r="J677" s="661"/>
      <c r="K677" s="661"/>
      <c r="L677" s="661"/>
      <c r="M677" s="661"/>
      <c r="N677" s="661"/>
      <c r="O677" s="661"/>
      <c r="P677" s="661"/>
      <c r="Q677" s="661"/>
      <c r="R677" s="661"/>
      <c r="S677" s="661"/>
    </row>
    <row r="678">
      <c r="A678" s="661"/>
      <c r="B678" s="661"/>
      <c r="C678" s="661"/>
      <c r="D678" s="661"/>
      <c r="E678" s="661"/>
      <c r="F678" s="661"/>
      <c r="G678" s="661"/>
      <c r="H678" s="661"/>
      <c r="I678" s="661"/>
      <c r="J678" s="661"/>
      <c r="K678" s="661"/>
      <c r="L678" s="661"/>
      <c r="M678" s="661"/>
      <c r="N678" s="661"/>
      <c r="O678" s="661"/>
      <c r="P678" s="661"/>
      <c r="Q678" s="661"/>
      <c r="R678" s="661"/>
      <c r="S678" s="661"/>
    </row>
    <row r="679">
      <c r="A679" s="661"/>
      <c r="B679" s="661"/>
      <c r="C679" s="661"/>
      <c r="D679" s="661"/>
      <c r="E679" s="661"/>
      <c r="F679" s="661"/>
      <c r="G679" s="661"/>
      <c r="H679" s="661"/>
      <c r="I679" s="661"/>
      <c r="J679" s="661"/>
      <c r="K679" s="661"/>
      <c r="L679" s="661"/>
      <c r="M679" s="661"/>
      <c r="N679" s="661"/>
      <c r="O679" s="661"/>
      <c r="P679" s="661"/>
      <c r="Q679" s="661"/>
      <c r="R679" s="661"/>
      <c r="S679" s="661"/>
    </row>
    <row r="680">
      <c r="A680" s="661"/>
      <c r="B680" s="661"/>
      <c r="C680" s="661"/>
      <c r="D680" s="661"/>
      <c r="E680" s="661"/>
      <c r="F680" s="661"/>
      <c r="G680" s="661"/>
      <c r="H680" s="661"/>
      <c r="I680" s="661"/>
      <c r="J680" s="661"/>
      <c r="K680" s="661"/>
      <c r="L680" s="661"/>
      <c r="M680" s="661"/>
      <c r="N680" s="661"/>
      <c r="O680" s="661"/>
      <c r="P680" s="661"/>
      <c r="Q680" s="661"/>
      <c r="R680" s="661"/>
      <c r="S680" s="661"/>
    </row>
    <row r="681">
      <c r="A681" s="661"/>
      <c r="B681" s="661"/>
      <c r="C681" s="661"/>
      <c r="D681" s="661"/>
      <c r="E681" s="661"/>
      <c r="F681" s="661"/>
      <c r="G681" s="661"/>
      <c r="H681" s="661"/>
      <c r="I681" s="661"/>
      <c r="J681" s="661"/>
      <c r="K681" s="661"/>
      <c r="L681" s="661"/>
      <c r="M681" s="661"/>
      <c r="N681" s="661"/>
      <c r="O681" s="661"/>
      <c r="P681" s="661"/>
      <c r="Q681" s="661"/>
      <c r="R681" s="661"/>
      <c r="S681" s="661"/>
    </row>
    <row r="682">
      <c r="A682" s="661"/>
      <c r="B682" s="661"/>
      <c r="C682" s="661"/>
      <c r="D682" s="661"/>
      <c r="E682" s="661"/>
      <c r="F682" s="661"/>
      <c r="G682" s="661"/>
      <c r="H682" s="661"/>
      <c r="I682" s="661"/>
      <c r="J682" s="661"/>
      <c r="K682" s="661"/>
      <c r="L682" s="661"/>
      <c r="M682" s="661"/>
      <c r="N682" s="661"/>
      <c r="O682" s="661"/>
      <c r="P682" s="661"/>
      <c r="Q682" s="661"/>
      <c r="R682" s="661"/>
      <c r="S682" s="661"/>
    </row>
    <row r="683">
      <c r="A683" s="661"/>
      <c r="B683" s="661"/>
      <c r="C683" s="661"/>
      <c r="D683" s="661"/>
      <c r="E683" s="661"/>
      <c r="F683" s="661"/>
      <c r="G683" s="661"/>
      <c r="H683" s="661"/>
      <c r="I683" s="661"/>
      <c r="J683" s="661"/>
      <c r="K683" s="661"/>
      <c r="L683" s="661"/>
      <c r="M683" s="661"/>
      <c r="N683" s="661"/>
      <c r="O683" s="661"/>
      <c r="P683" s="661"/>
      <c r="Q683" s="661"/>
      <c r="R683" s="661"/>
      <c r="S683" s="661"/>
    </row>
    <row r="684">
      <c r="A684" s="661"/>
      <c r="B684" s="661"/>
      <c r="C684" s="661"/>
      <c r="D684" s="661"/>
      <c r="E684" s="661"/>
      <c r="F684" s="661"/>
      <c r="G684" s="661"/>
      <c r="H684" s="661"/>
      <c r="I684" s="661"/>
      <c r="J684" s="661"/>
      <c r="K684" s="661"/>
      <c r="L684" s="661"/>
      <c r="M684" s="661"/>
      <c r="N684" s="661"/>
      <c r="O684" s="661"/>
      <c r="P684" s="661"/>
      <c r="Q684" s="661"/>
      <c r="R684" s="661"/>
      <c r="S684" s="661"/>
    </row>
    <row r="685">
      <c r="A685" s="661"/>
      <c r="B685" s="661"/>
      <c r="C685" s="661"/>
      <c r="D685" s="661"/>
      <c r="E685" s="661"/>
      <c r="F685" s="661"/>
      <c r="G685" s="661"/>
      <c r="H685" s="661"/>
      <c r="I685" s="661"/>
      <c r="J685" s="661"/>
      <c r="K685" s="661"/>
      <c r="L685" s="661"/>
      <c r="M685" s="661"/>
      <c r="N685" s="661"/>
      <c r="O685" s="661"/>
      <c r="P685" s="661"/>
      <c r="Q685" s="661"/>
      <c r="R685" s="661"/>
      <c r="S685" s="661"/>
    </row>
    <row r="686">
      <c r="A686" s="661"/>
      <c r="B686" s="661"/>
      <c r="C686" s="661"/>
      <c r="D686" s="661"/>
      <c r="E686" s="661"/>
      <c r="F686" s="661"/>
      <c r="G686" s="661"/>
      <c r="H686" s="661"/>
      <c r="I686" s="661"/>
      <c r="J686" s="661"/>
      <c r="K686" s="661"/>
      <c r="L686" s="661"/>
      <c r="M686" s="661"/>
      <c r="N686" s="661"/>
      <c r="O686" s="661"/>
      <c r="P686" s="661"/>
      <c r="Q686" s="661"/>
      <c r="R686" s="661"/>
      <c r="S686" s="661"/>
    </row>
    <row r="687">
      <c r="A687" s="661"/>
      <c r="B687" s="661"/>
      <c r="C687" s="661"/>
      <c r="D687" s="661"/>
      <c r="E687" s="661"/>
      <c r="F687" s="661"/>
      <c r="G687" s="661"/>
      <c r="H687" s="661"/>
      <c r="I687" s="661"/>
      <c r="J687" s="661"/>
      <c r="K687" s="661"/>
      <c r="L687" s="661"/>
      <c r="M687" s="661"/>
      <c r="N687" s="661"/>
      <c r="O687" s="661"/>
      <c r="P687" s="661"/>
      <c r="Q687" s="661"/>
      <c r="R687" s="661"/>
      <c r="S687" s="661"/>
    </row>
    <row r="688">
      <c r="A688" s="661"/>
      <c r="B688" s="661"/>
      <c r="C688" s="661"/>
      <c r="D688" s="661"/>
      <c r="E688" s="661"/>
      <c r="F688" s="661"/>
      <c r="G688" s="661"/>
      <c r="H688" s="661"/>
      <c r="I688" s="661"/>
      <c r="J688" s="661"/>
      <c r="K688" s="661"/>
      <c r="L688" s="661"/>
      <c r="M688" s="661"/>
      <c r="N688" s="661"/>
      <c r="O688" s="661"/>
      <c r="P688" s="661"/>
      <c r="Q688" s="661"/>
      <c r="R688" s="661"/>
      <c r="S688" s="661"/>
    </row>
    <row r="689">
      <c r="A689" s="661"/>
      <c r="B689" s="661"/>
      <c r="C689" s="661"/>
      <c r="D689" s="661"/>
      <c r="E689" s="661"/>
      <c r="F689" s="661"/>
      <c r="G689" s="661"/>
      <c r="H689" s="661"/>
      <c r="I689" s="661"/>
      <c r="J689" s="661"/>
      <c r="K689" s="661"/>
      <c r="L689" s="661"/>
      <c r="M689" s="661"/>
      <c r="N689" s="661"/>
      <c r="O689" s="661"/>
      <c r="P689" s="661"/>
      <c r="Q689" s="661"/>
      <c r="R689" s="661"/>
      <c r="S689" s="661"/>
    </row>
    <row r="690">
      <c r="A690" s="661"/>
      <c r="B690" s="661"/>
      <c r="C690" s="661"/>
      <c r="D690" s="661"/>
      <c r="E690" s="661"/>
      <c r="F690" s="661"/>
      <c r="G690" s="661"/>
      <c r="H690" s="661"/>
      <c r="I690" s="661"/>
      <c r="J690" s="661"/>
      <c r="K690" s="661"/>
      <c r="L690" s="661"/>
      <c r="M690" s="661"/>
      <c r="N690" s="661"/>
      <c r="O690" s="661"/>
      <c r="P690" s="661"/>
      <c r="Q690" s="661"/>
      <c r="R690" s="661"/>
      <c r="S690" s="661"/>
    </row>
    <row r="691">
      <c r="A691" s="661"/>
      <c r="B691" s="661"/>
      <c r="C691" s="661"/>
      <c r="D691" s="661"/>
      <c r="E691" s="661"/>
      <c r="F691" s="661"/>
      <c r="G691" s="661"/>
      <c r="H691" s="661"/>
      <c r="I691" s="661"/>
      <c r="J691" s="661"/>
      <c r="K691" s="661"/>
      <c r="L691" s="661"/>
      <c r="M691" s="661"/>
      <c r="N691" s="661"/>
      <c r="O691" s="661"/>
      <c r="P691" s="661"/>
      <c r="Q691" s="661"/>
      <c r="R691" s="661"/>
      <c r="S691" s="661"/>
    </row>
    <row r="692">
      <c r="A692" s="661"/>
      <c r="B692" s="661"/>
      <c r="C692" s="661"/>
      <c r="D692" s="661"/>
      <c r="E692" s="661"/>
      <c r="F692" s="661"/>
      <c r="G692" s="661"/>
      <c r="H692" s="661"/>
      <c r="I692" s="661"/>
      <c r="J692" s="661"/>
      <c r="K692" s="661"/>
      <c r="L692" s="661"/>
      <c r="M692" s="661"/>
      <c r="N692" s="661"/>
      <c r="O692" s="661"/>
      <c r="P692" s="661"/>
      <c r="Q692" s="661"/>
      <c r="R692" s="661"/>
      <c r="S692" s="661"/>
    </row>
    <row r="693">
      <c r="A693" s="661"/>
      <c r="B693" s="661"/>
      <c r="C693" s="661"/>
      <c r="D693" s="661"/>
      <c r="E693" s="661"/>
      <c r="F693" s="661"/>
      <c r="G693" s="661"/>
      <c r="H693" s="661"/>
      <c r="I693" s="661"/>
      <c r="J693" s="661"/>
      <c r="K693" s="661"/>
      <c r="L693" s="661"/>
      <c r="M693" s="661"/>
      <c r="N693" s="661"/>
      <c r="O693" s="661"/>
      <c r="P693" s="661"/>
      <c r="Q693" s="661"/>
      <c r="R693" s="661"/>
      <c r="S693" s="661"/>
    </row>
    <row r="694">
      <c r="A694" s="661"/>
      <c r="B694" s="661"/>
      <c r="C694" s="661"/>
      <c r="D694" s="661"/>
      <c r="E694" s="661"/>
      <c r="F694" s="661"/>
      <c r="G694" s="661"/>
      <c r="H694" s="661"/>
      <c r="I694" s="661"/>
      <c r="J694" s="661"/>
      <c r="K694" s="661"/>
      <c r="L694" s="661"/>
      <c r="M694" s="661"/>
      <c r="N694" s="661"/>
      <c r="O694" s="661"/>
      <c r="P694" s="661"/>
      <c r="Q694" s="661"/>
      <c r="R694" s="661"/>
      <c r="S694" s="661"/>
    </row>
    <row r="695">
      <c r="A695" s="661"/>
      <c r="B695" s="661"/>
      <c r="C695" s="661"/>
      <c r="D695" s="661"/>
      <c r="E695" s="661"/>
      <c r="F695" s="661"/>
      <c r="G695" s="661"/>
      <c r="H695" s="661"/>
      <c r="I695" s="661"/>
      <c r="J695" s="661"/>
      <c r="K695" s="661"/>
      <c r="L695" s="661"/>
      <c r="M695" s="661"/>
      <c r="N695" s="661"/>
      <c r="O695" s="661"/>
      <c r="P695" s="661"/>
      <c r="Q695" s="661"/>
      <c r="R695" s="661"/>
      <c r="S695" s="661"/>
    </row>
    <row r="696">
      <c r="A696" s="661"/>
      <c r="B696" s="661"/>
      <c r="C696" s="661"/>
      <c r="D696" s="661"/>
      <c r="E696" s="661"/>
      <c r="F696" s="661"/>
      <c r="G696" s="661"/>
      <c r="H696" s="661"/>
      <c r="I696" s="661"/>
      <c r="J696" s="661"/>
      <c r="K696" s="661"/>
      <c r="L696" s="661"/>
      <c r="M696" s="661"/>
      <c r="N696" s="661"/>
      <c r="O696" s="661"/>
      <c r="P696" s="661"/>
      <c r="Q696" s="661"/>
      <c r="R696" s="661"/>
      <c r="S696" s="661"/>
    </row>
    <row r="697">
      <c r="A697" s="661"/>
      <c r="B697" s="661"/>
      <c r="C697" s="661"/>
      <c r="D697" s="661"/>
      <c r="E697" s="661"/>
      <c r="F697" s="661"/>
      <c r="G697" s="661"/>
      <c r="H697" s="661"/>
      <c r="I697" s="661"/>
      <c r="J697" s="661"/>
      <c r="K697" s="661"/>
      <c r="L697" s="661"/>
      <c r="M697" s="661"/>
      <c r="N697" s="661"/>
      <c r="O697" s="661"/>
      <c r="P697" s="661"/>
      <c r="Q697" s="661"/>
      <c r="R697" s="661"/>
      <c r="S697" s="661"/>
    </row>
    <row r="698">
      <c r="A698" s="661"/>
      <c r="B698" s="661"/>
      <c r="C698" s="661"/>
      <c r="D698" s="661"/>
      <c r="E698" s="661"/>
      <c r="F698" s="661"/>
      <c r="G698" s="661"/>
      <c r="H698" s="661"/>
      <c r="I698" s="661"/>
      <c r="J698" s="661"/>
      <c r="K698" s="661"/>
      <c r="L698" s="661"/>
      <c r="M698" s="661"/>
      <c r="N698" s="661"/>
      <c r="O698" s="661"/>
      <c r="P698" s="661"/>
      <c r="Q698" s="661"/>
      <c r="R698" s="661"/>
      <c r="S698" s="661"/>
    </row>
    <row r="699">
      <c r="A699" s="661"/>
      <c r="B699" s="661"/>
      <c r="C699" s="661"/>
      <c r="D699" s="661"/>
      <c r="E699" s="661"/>
      <c r="F699" s="661"/>
      <c r="G699" s="661"/>
      <c r="H699" s="661"/>
      <c r="I699" s="661"/>
      <c r="J699" s="661"/>
      <c r="K699" s="661"/>
      <c r="L699" s="661"/>
      <c r="M699" s="661"/>
      <c r="N699" s="661"/>
      <c r="O699" s="661"/>
      <c r="P699" s="661"/>
      <c r="Q699" s="661"/>
      <c r="R699" s="661"/>
      <c r="S699" s="661"/>
    </row>
    <row r="700">
      <c r="A700" s="661"/>
      <c r="B700" s="661"/>
      <c r="C700" s="661"/>
      <c r="D700" s="661"/>
      <c r="E700" s="661"/>
      <c r="F700" s="661"/>
      <c r="G700" s="661"/>
      <c r="H700" s="661"/>
      <c r="I700" s="661"/>
      <c r="J700" s="661"/>
      <c r="K700" s="661"/>
      <c r="L700" s="661"/>
      <c r="M700" s="661"/>
      <c r="N700" s="661"/>
      <c r="O700" s="661"/>
      <c r="P700" s="661"/>
      <c r="Q700" s="661"/>
      <c r="R700" s="661"/>
      <c r="S700" s="661"/>
    </row>
    <row r="701">
      <c r="A701" s="661"/>
      <c r="B701" s="661"/>
      <c r="C701" s="661"/>
      <c r="D701" s="661"/>
      <c r="E701" s="661"/>
      <c r="F701" s="661"/>
      <c r="G701" s="661"/>
      <c r="H701" s="661"/>
      <c r="I701" s="661"/>
      <c r="J701" s="661"/>
      <c r="K701" s="661"/>
      <c r="L701" s="661"/>
      <c r="M701" s="661"/>
      <c r="N701" s="661"/>
      <c r="O701" s="661"/>
      <c r="P701" s="661"/>
      <c r="Q701" s="661"/>
      <c r="R701" s="661"/>
      <c r="S701" s="661"/>
    </row>
    <row r="702">
      <c r="A702" s="661"/>
      <c r="B702" s="661"/>
      <c r="C702" s="661"/>
      <c r="D702" s="661"/>
      <c r="E702" s="661"/>
      <c r="F702" s="661"/>
      <c r="G702" s="661"/>
      <c r="H702" s="661"/>
      <c r="I702" s="661"/>
      <c r="J702" s="661"/>
      <c r="K702" s="661"/>
      <c r="L702" s="661"/>
      <c r="M702" s="661"/>
      <c r="N702" s="661"/>
      <c r="O702" s="661"/>
      <c r="P702" s="661"/>
      <c r="Q702" s="661"/>
      <c r="R702" s="661"/>
      <c r="S702" s="661"/>
    </row>
    <row r="703">
      <c r="A703" s="661"/>
      <c r="B703" s="661"/>
      <c r="C703" s="661"/>
      <c r="D703" s="661"/>
      <c r="E703" s="661"/>
      <c r="F703" s="661"/>
      <c r="G703" s="661"/>
      <c r="H703" s="661"/>
      <c r="I703" s="661"/>
      <c r="J703" s="661"/>
      <c r="K703" s="661"/>
      <c r="L703" s="661"/>
      <c r="M703" s="661"/>
      <c r="N703" s="661"/>
      <c r="O703" s="661"/>
      <c r="P703" s="661"/>
      <c r="Q703" s="661"/>
      <c r="R703" s="661"/>
      <c r="S703" s="661"/>
    </row>
    <row r="704">
      <c r="A704" s="661"/>
      <c r="B704" s="661"/>
      <c r="C704" s="661"/>
      <c r="D704" s="661"/>
      <c r="E704" s="661"/>
      <c r="F704" s="661"/>
      <c r="G704" s="661"/>
      <c r="H704" s="661"/>
      <c r="I704" s="661"/>
      <c r="J704" s="661"/>
      <c r="K704" s="661"/>
      <c r="L704" s="661"/>
      <c r="M704" s="661"/>
      <c r="N704" s="661"/>
      <c r="O704" s="661"/>
      <c r="P704" s="661"/>
      <c r="Q704" s="661"/>
      <c r="R704" s="661"/>
      <c r="S704" s="661"/>
    </row>
    <row r="705">
      <c r="A705" s="661"/>
      <c r="B705" s="661"/>
      <c r="C705" s="661"/>
      <c r="D705" s="661"/>
      <c r="E705" s="661"/>
      <c r="F705" s="661"/>
      <c r="G705" s="661"/>
      <c r="H705" s="661"/>
      <c r="I705" s="661"/>
      <c r="J705" s="661"/>
      <c r="K705" s="661"/>
      <c r="L705" s="661"/>
      <c r="M705" s="661"/>
      <c r="N705" s="661"/>
      <c r="O705" s="661"/>
      <c r="P705" s="661"/>
      <c r="Q705" s="661"/>
      <c r="R705" s="661"/>
      <c r="S705" s="661"/>
    </row>
    <row r="706">
      <c r="A706" s="661"/>
      <c r="B706" s="661"/>
      <c r="C706" s="661"/>
      <c r="D706" s="661"/>
      <c r="E706" s="661"/>
      <c r="F706" s="661"/>
      <c r="G706" s="661"/>
      <c r="H706" s="661"/>
      <c r="I706" s="661"/>
      <c r="J706" s="661"/>
      <c r="K706" s="661"/>
      <c r="L706" s="661"/>
      <c r="M706" s="661"/>
      <c r="N706" s="661"/>
      <c r="O706" s="661"/>
      <c r="P706" s="661"/>
      <c r="Q706" s="661"/>
      <c r="R706" s="661"/>
      <c r="S706" s="661"/>
    </row>
    <row r="707">
      <c r="A707" s="661"/>
      <c r="B707" s="661"/>
      <c r="C707" s="661"/>
      <c r="D707" s="661"/>
      <c r="E707" s="661"/>
      <c r="F707" s="661"/>
      <c r="G707" s="661"/>
      <c r="H707" s="661"/>
      <c r="I707" s="661"/>
      <c r="J707" s="661"/>
      <c r="K707" s="661"/>
      <c r="L707" s="661"/>
      <c r="M707" s="661"/>
      <c r="N707" s="661"/>
      <c r="O707" s="661"/>
      <c r="P707" s="661"/>
      <c r="Q707" s="661"/>
      <c r="R707" s="661"/>
      <c r="S707" s="661"/>
    </row>
    <row r="708">
      <c r="A708" s="661"/>
      <c r="B708" s="661"/>
      <c r="C708" s="661"/>
      <c r="D708" s="661"/>
      <c r="E708" s="661"/>
      <c r="F708" s="661"/>
      <c r="G708" s="661"/>
      <c r="H708" s="661"/>
      <c r="I708" s="661"/>
      <c r="J708" s="661"/>
      <c r="K708" s="661"/>
      <c r="L708" s="661"/>
      <c r="M708" s="661"/>
      <c r="N708" s="661"/>
      <c r="O708" s="661"/>
      <c r="P708" s="661"/>
      <c r="Q708" s="661"/>
      <c r="R708" s="661"/>
      <c r="S708" s="661"/>
    </row>
    <row r="709">
      <c r="A709" s="661"/>
      <c r="B709" s="661"/>
      <c r="C709" s="661"/>
      <c r="D709" s="661"/>
      <c r="E709" s="661"/>
      <c r="F709" s="661"/>
      <c r="G709" s="661"/>
      <c r="H709" s="661"/>
      <c r="I709" s="661"/>
      <c r="J709" s="661"/>
      <c r="K709" s="661"/>
      <c r="L709" s="661"/>
      <c r="M709" s="661"/>
      <c r="N709" s="661"/>
      <c r="O709" s="661"/>
      <c r="P709" s="661"/>
      <c r="Q709" s="661"/>
      <c r="R709" s="661"/>
      <c r="S709" s="661"/>
    </row>
    <row r="710">
      <c r="A710" s="661"/>
      <c r="B710" s="661"/>
      <c r="C710" s="661"/>
      <c r="D710" s="661"/>
      <c r="E710" s="661"/>
      <c r="F710" s="661"/>
      <c r="G710" s="661"/>
      <c r="H710" s="661"/>
      <c r="I710" s="661"/>
      <c r="J710" s="661"/>
      <c r="K710" s="661"/>
      <c r="L710" s="661"/>
      <c r="M710" s="661"/>
      <c r="N710" s="661"/>
      <c r="O710" s="661"/>
      <c r="P710" s="661"/>
      <c r="Q710" s="661"/>
      <c r="R710" s="661"/>
      <c r="S710" s="661"/>
    </row>
    <row r="711">
      <c r="A711" s="661"/>
      <c r="B711" s="661"/>
      <c r="C711" s="661"/>
      <c r="D711" s="661"/>
      <c r="E711" s="661"/>
      <c r="F711" s="661"/>
      <c r="G711" s="661"/>
      <c r="H711" s="661"/>
      <c r="I711" s="661"/>
      <c r="J711" s="661"/>
      <c r="K711" s="661"/>
      <c r="L711" s="661"/>
      <c r="M711" s="661"/>
      <c r="N711" s="661"/>
      <c r="O711" s="661"/>
      <c r="P711" s="661"/>
      <c r="Q711" s="661"/>
      <c r="R711" s="661"/>
      <c r="S711" s="661"/>
    </row>
    <row r="712">
      <c r="A712" s="661"/>
      <c r="B712" s="661"/>
      <c r="C712" s="661"/>
      <c r="D712" s="661"/>
      <c r="E712" s="661"/>
      <c r="F712" s="661"/>
      <c r="G712" s="661"/>
      <c r="H712" s="661"/>
      <c r="I712" s="661"/>
      <c r="J712" s="661"/>
      <c r="K712" s="661"/>
      <c r="L712" s="661"/>
      <c r="M712" s="661"/>
      <c r="N712" s="661"/>
      <c r="O712" s="661"/>
      <c r="P712" s="661"/>
      <c r="Q712" s="661"/>
      <c r="R712" s="661"/>
      <c r="S712" s="661"/>
    </row>
    <row r="713">
      <c r="A713" s="661"/>
      <c r="B713" s="661"/>
      <c r="C713" s="661"/>
      <c r="D713" s="661"/>
      <c r="E713" s="661"/>
      <c r="F713" s="661"/>
      <c r="G713" s="661"/>
      <c r="H713" s="661"/>
      <c r="I713" s="661"/>
      <c r="J713" s="661"/>
      <c r="K713" s="661"/>
      <c r="L713" s="661"/>
      <c r="M713" s="661"/>
      <c r="N713" s="661"/>
      <c r="O713" s="661"/>
      <c r="P713" s="661"/>
      <c r="Q713" s="661"/>
      <c r="R713" s="661"/>
      <c r="S713" s="661"/>
    </row>
    <row r="714">
      <c r="A714" s="661"/>
      <c r="B714" s="661"/>
      <c r="C714" s="661"/>
      <c r="D714" s="661"/>
      <c r="E714" s="661"/>
      <c r="F714" s="661"/>
      <c r="G714" s="661"/>
      <c r="H714" s="661"/>
      <c r="I714" s="661"/>
      <c r="J714" s="661"/>
      <c r="K714" s="661"/>
      <c r="L714" s="661"/>
      <c r="M714" s="661"/>
      <c r="N714" s="661"/>
      <c r="O714" s="661"/>
      <c r="P714" s="661"/>
      <c r="Q714" s="661"/>
      <c r="R714" s="661"/>
      <c r="S714" s="661"/>
    </row>
    <row r="715">
      <c r="A715" s="661"/>
      <c r="B715" s="661"/>
      <c r="C715" s="661"/>
      <c r="D715" s="661"/>
      <c r="E715" s="661"/>
      <c r="F715" s="661"/>
      <c r="G715" s="661"/>
      <c r="H715" s="661"/>
      <c r="I715" s="661"/>
      <c r="J715" s="661"/>
      <c r="K715" s="661"/>
      <c r="L715" s="661"/>
      <c r="M715" s="661"/>
      <c r="N715" s="661"/>
      <c r="O715" s="661"/>
      <c r="P715" s="661"/>
      <c r="Q715" s="661"/>
      <c r="R715" s="661"/>
      <c r="S715" s="661"/>
    </row>
    <row r="716">
      <c r="A716" s="661"/>
      <c r="B716" s="661"/>
      <c r="C716" s="661"/>
      <c r="D716" s="661"/>
      <c r="E716" s="661"/>
      <c r="F716" s="661"/>
      <c r="G716" s="661"/>
      <c r="H716" s="661"/>
      <c r="I716" s="661"/>
      <c r="J716" s="661"/>
      <c r="K716" s="661"/>
      <c r="L716" s="661"/>
      <c r="M716" s="661"/>
      <c r="N716" s="661"/>
      <c r="O716" s="661"/>
      <c r="P716" s="661"/>
      <c r="Q716" s="661"/>
      <c r="R716" s="661"/>
      <c r="S716" s="661"/>
    </row>
    <row r="717">
      <c r="A717" s="661"/>
      <c r="B717" s="661"/>
      <c r="C717" s="661"/>
      <c r="D717" s="661"/>
      <c r="E717" s="661"/>
      <c r="F717" s="661"/>
      <c r="G717" s="661"/>
      <c r="H717" s="661"/>
      <c r="I717" s="661"/>
      <c r="J717" s="661"/>
      <c r="K717" s="661"/>
      <c r="L717" s="661"/>
      <c r="M717" s="661"/>
      <c r="N717" s="661"/>
      <c r="O717" s="661"/>
      <c r="P717" s="661"/>
      <c r="Q717" s="661"/>
      <c r="R717" s="661"/>
      <c r="S717" s="661"/>
    </row>
    <row r="718">
      <c r="A718" s="661"/>
      <c r="B718" s="661"/>
      <c r="C718" s="661"/>
      <c r="D718" s="661"/>
      <c r="E718" s="661"/>
      <c r="F718" s="661"/>
      <c r="G718" s="661"/>
      <c r="H718" s="661"/>
      <c r="I718" s="661"/>
      <c r="J718" s="661"/>
      <c r="K718" s="661"/>
      <c r="L718" s="661"/>
      <c r="M718" s="661"/>
      <c r="N718" s="661"/>
      <c r="O718" s="661"/>
      <c r="P718" s="661"/>
      <c r="Q718" s="661"/>
      <c r="R718" s="661"/>
      <c r="S718" s="661"/>
    </row>
    <row r="719">
      <c r="A719" s="661"/>
      <c r="B719" s="661"/>
      <c r="C719" s="661"/>
      <c r="D719" s="661"/>
      <c r="E719" s="661"/>
      <c r="F719" s="661"/>
      <c r="G719" s="661"/>
      <c r="H719" s="661"/>
      <c r="I719" s="661"/>
      <c r="J719" s="661"/>
      <c r="K719" s="661"/>
      <c r="L719" s="661"/>
      <c r="M719" s="661"/>
      <c r="N719" s="661"/>
      <c r="O719" s="661"/>
      <c r="P719" s="661"/>
      <c r="Q719" s="661"/>
      <c r="R719" s="661"/>
      <c r="S719" s="661"/>
    </row>
    <row r="720">
      <c r="A720" s="661"/>
      <c r="B720" s="661"/>
      <c r="C720" s="661"/>
      <c r="D720" s="661"/>
      <c r="E720" s="661"/>
      <c r="F720" s="661"/>
      <c r="G720" s="661"/>
      <c r="H720" s="661"/>
      <c r="I720" s="661"/>
      <c r="J720" s="661"/>
      <c r="K720" s="661"/>
      <c r="L720" s="661"/>
      <c r="M720" s="661"/>
      <c r="N720" s="661"/>
      <c r="O720" s="661"/>
      <c r="P720" s="661"/>
      <c r="Q720" s="661"/>
      <c r="R720" s="661"/>
      <c r="S720" s="661"/>
    </row>
    <row r="721">
      <c r="A721" s="661"/>
      <c r="B721" s="661"/>
      <c r="C721" s="661"/>
      <c r="D721" s="661"/>
      <c r="E721" s="661"/>
      <c r="F721" s="661"/>
      <c r="G721" s="661"/>
      <c r="H721" s="661"/>
      <c r="I721" s="661"/>
      <c r="J721" s="661"/>
      <c r="K721" s="661"/>
      <c r="L721" s="661"/>
      <c r="M721" s="661"/>
      <c r="N721" s="661"/>
      <c r="O721" s="661"/>
      <c r="P721" s="661"/>
      <c r="Q721" s="661"/>
      <c r="R721" s="661"/>
      <c r="S721" s="661"/>
    </row>
    <row r="722">
      <c r="A722" s="661"/>
      <c r="B722" s="661"/>
      <c r="C722" s="661"/>
      <c r="D722" s="661"/>
      <c r="E722" s="661"/>
      <c r="F722" s="661"/>
      <c r="G722" s="661"/>
      <c r="H722" s="661"/>
      <c r="I722" s="661"/>
      <c r="J722" s="661"/>
      <c r="K722" s="661"/>
      <c r="L722" s="661"/>
      <c r="M722" s="661"/>
      <c r="N722" s="661"/>
      <c r="O722" s="661"/>
      <c r="P722" s="661"/>
      <c r="Q722" s="661"/>
      <c r="R722" s="661"/>
      <c r="S722" s="661"/>
    </row>
    <row r="723">
      <c r="A723" s="661"/>
      <c r="B723" s="661"/>
      <c r="C723" s="661"/>
      <c r="D723" s="661"/>
      <c r="E723" s="661"/>
      <c r="F723" s="661"/>
      <c r="G723" s="661"/>
      <c r="H723" s="661"/>
      <c r="I723" s="661"/>
      <c r="J723" s="661"/>
      <c r="K723" s="661"/>
      <c r="L723" s="661"/>
      <c r="M723" s="661"/>
      <c r="N723" s="661"/>
      <c r="O723" s="661"/>
      <c r="P723" s="661"/>
      <c r="Q723" s="661"/>
      <c r="R723" s="661"/>
      <c r="S723" s="661"/>
    </row>
    <row r="724">
      <c r="A724" s="661"/>
      <c r="B724" s="661"/>
      <c r="C724" s="661"/>
      <c r="D724" s="661"/>
      <c r="E724" s="661"/>
      <c r="F724" s="661"/>
      <c r="G724" s="661"/>
      <c r="H724" s="661"/>
      <c r="I724" s="661"/>
      <c r="J724" s="661"/>
      <c r="K724" s="661"/>
      <c r="L724" s="661"/>
      <c r="M724" s="661"/>
      <c r="N724" s="661"/>
      <c r="O724" s="661"/>
      <c r="P724" s="661"/>
      <c r="Q724" s="661"/>
      <c r="R724" s="661"/>
      <c r="S724" s="661"/>
    </row>
    <row r="725">
      <c r="A725" s="661"/>
      <c r="B725" s="661"/>
      <c r="C725" s="661"/>
      <c r="D725" s="661"/>
      <c r="E725" s="661"/>
      <c r="F725" s="661"/>
      <c r="G725" s="661"/>
      <c r="H725" s="661"/>
      <c r="I725" s="661"/>
      <c r="J725" s="661"/>
      <c r="K725" s="661"/>
      <c r="L725" s="661"/>
      <c r="M725" s="661"/>
      <c r="N725" s="661"/>
      <c r="O725" s="661"/>
      <c r="P725" s="661"/>
      <c r="Q725" s="661"/>
      <c r="R725" s="661"/>
      <c r="S725" s="661"/>
    </row>
    <row r="726">
      <c r="A726" s="661"/>
      <c r="B726" s="661"/>
      <c r="C726" s="661"/>
      <c r="D726" s="661"/>
      <c r="E726" s="661"/>
      <c r="F726" s="661"/>
      <c r="G726" s="661"/>
      <c r="H726" s="661"/>
      <c r="I726" s="661"/>
      <c r="J726" s="661"/>
      <c r="K726" s="661"/>
      <c r="L726" s="661"/>
      <c r="M726" s="661"/>
      <c r="N726" s="661"/>
      <c r="O726" s="661"/>
      <c r="P726" s="661"/>
      <c r="Q726" s="661"/>
      <c r="R726" s="661"/>
      <c r="S726" s="661"/>
    </row>
    <row r="727">
      <c r="A727" s="661"/>
      <c r="B727" s="661"/>
      <c r="C727" s="661"/>
      <c r="D727" s="661"/>
      <c r="E727" s="661"/>
      <c r="F727" s="661"/>
      <c r="G727" s="661"/>
      <c r="H727" s="661"/>
      <c r="I727" s="661"/>
      <c r="J727" s="661"/>
      <c r="K727" s="661"/>
      <c r="L727" s="661"/>
      <c r="M727" s="661"/>
      <c r="N727" s="661"/>
      <c r="O727" s="661"/>
      <c r="P727" s="661"/>
      <c r="Q727" s="661"/>
      <c r="R727" s="661"/>
      <c r="S727" s="661"/>
    </row>
    <row r="728">
      <c r="A728" s="661"/>
      <c r="B728" s="661"/>
      <c r="C728" s="661"/>
      <c r="D728" s="661"/>
      <c r="E728" s="661"/>
      <c r="F728" s="661"/>
      <c r="G728" s="661"/>
      <c r="H728" s="661"/>
      <c r="I728" s="661"/>
      <c r="J728" s="661"/>
      <c r="K728" s="661"/>
      <c r="L728" s="661"/>
      <c r="M728" s="661"/>
      <c r="N728" s="661"/>
      <c r="O728" s="661"/>
      <c r="P728" s="661"/>
      <c r="Q728" s="661"/>
      <c r="R728" s="661"/>
      <c r="S728" s="661"/>
    </row>
    <row r="729">
      <c r="A729" s="661"/>
      <c r="B729" s="661"/>
      <c r="C729" s="661"/>
      <c r="D729" s="661"/>
      <c r="E729" s="661"/>
      <c r="F729" s="661"/>
      <c r="G729" s="661"/>
      <c r="H729" s="661"/>
      <c r="I729" s="661"/>
      <c r="J729" s="661"/>
      <c r="K729" s="661"/>
      <c r="L729" s="661"/>
      <c r="M729" s="661"/>
      <c r="N729" s="661"/>
      <c r="O729" s="661"/>
      <c r="P729" s="661"/>
      <c r="Q729" s="661"/>
      <c r="R729" s="661"/>
      <c r="S729" s="661"/>
    </row>
    <row r="730">
      <c r="A730" s="661"/>
      <c r="B730" s="661"/>
      <c r="C730" s="661"/>
      <c r="D730" s="661"/>
      <c r="E730" s="661"/>
      <c r="F730" s="661"/>
      <c r="G730" s="661"/>
      <c r="H730" s="661"/>
      <c r="I730" s="661"/>
      <c r="J730" s="661"/>
      <c r="K730" s="661"/>
      <c r="L730" s="661"/>
      <c r="M730" s="661"/>
      <c r="N730" s="661"/>
      <c r="O730" s="661"/>
      <c r="P730" s="661"/>
      <c r="Q730" s="661"/>
      <c r="R730" s="661"/>
      <c r="S730" s="661"/>
    </row>
    <row r="731">
      <c r="A731" s="661"/>
      <c r="B731" s="661"/>
      <c r="C731" s="661"/>
      <c r="D731" s="661"/>
      <c r="E731" s="661"/>
      <c r="F731" s="661"/>
      <c r="G731" s="661"/>
      <c r="H731" s="661"/>
      <c r="I731" s="661"/>
      <c r="J731" s="661"/>
      <c r="K731" s="661"/>
      <c r="L731" s="661"/>
      <c r="M731" s="661"/>
      <c r="N731" s="661"/>
      <c r="O731" s="661"/>
      <c r="P731" s="661"/>
      <c r="Q731" s="661"/>
      <c r="R731" s="661"/>
      <c r="S731" s="661"/>
    </row>
    <row r="732">
      <c r="A732" s="661"/>
      <c r="B732" s="661"/>
      <c r="C732" s="661"/>
      <c r="D732" s="661"/>
      <c r="E732" s="661"/>
      <c r="F732" s="661"/>
      <c r="G732" s="661"/>
      <c r="H732" s="661"/>
      <c r="I732" s="661"/>
      <c r="J732" s="661"/>
      <c r="K732" s="661"/>
      <c r="L732" s="661"/>
      <c r="M732" s="661"/>
      <c r="N732" s="661"/>
      <c r="O732" s="661"/>
      <c r="P732" s="661"/>
      <c r="Q732" s="661"/>
      <c r="R732" s="661"/>
      <c r="S732" s="661"/>
    </row>
    <row r="733">
      <c r="A733" s="661"/>
      <c r="B733" s="661"/>
      <c r="C733" s="661"/>
      <c r="D733" s="661"/>
      <c r="E733" s="661"/>
      <c r="F733" s="661"/>
      <c r="G733" s="661"/>
      <c r="H733" s="661"/>
      <c r="I733" s="661"/>
      <c r="J733" s="661"/>
      <c r="K733" s="661"/>
      <c r="L733" s="661"/>
      <c r="M733" s="661"/>
      <c r="N733" s="661"/>
      <c r="O733" s="661"/>
      <c r="P733" s="661"/>
      <c r="Q733" s="661"/>
      <c r="R733" s="661"/>
      <c r="S733" s="661"/>
    </row>
    <row r="734">
      <c r="A734" s="661"/>
      <c r="B734" s="661"/>
      <c r="C734" s="661"/>
      <c r="D734" s="661"/>
      <c r="E734" s="661"/>
      <c r="F734" s="661"/>
      <c r="G734" s="661"/>
      <c r="H734" s="661"/>
      <c r="I734" s="661"/>
      <c r="J734" s="661"/>
      <c r="K734" s="661"/>
      <c r="L734" s="661"/>
      <c r="M734" s="661"/>
      <c r="N734" s="661"/>
      <c r="O734" s="661"/>
      <c r="P734" s="661"/>
      <c r="Q734" s="661"/>
      <c r="R734" s="661"/>
      <c r="S734" s="661"/>
    </row>
    <row r="735">
      <c r="A735" s="661"/>
      <c r="B735" s="661"/>
      <c r="C735" s="661"/>
      <c r="D735" s="661"/>
      <c r="E735" s="661"/>
      <c r="F735" s="661"/>
      <c r="G735" s="661"/>
      <c r="H735" s="661"/>
      <c r="I735" s="661"/>
      <c r="J735" s="661"/>
      <c r="K735" s="661"/>
      <c r="L735" s="661"/>
      <c r="M735" s="661"/>
      <c r="N735" s="661"/>
      <c r="O735" s="661"/>
      <c r="P735" s="661"/>
      <c r="Q735" s="661"/>
      <c r="R735" s="661"/>
      <c r="S735" s="661"/>
    </row>
    <row r="736">
      <c r="A736" s="661"/>
      <c r="B736" s="661"/>
      <c r="C736" s="661"/>
      <c r="D736" s="661"/>
      <c r="E736" s="661"/>
      <c r="F736" s="661"/>
      <c r="G736" s="661"/>
      <c r="H736" s="661"/>
      <c r="I736" s="661"/>
      <c r="J736" s="661"/>
      <c r="K736" s="661"/>
      <c r="L736" s="661"/>
      <c r="M736" s="661"/>
      <c r="N736" s="661"/>
      <c r="O736" s="661"/>
      <c r="P736" s="661"/>
      <c r="Q736" s="661"/>
      <c r="R736" s="661"/>
      <c r="S736" s="661"/>
    </row>
    <row r="737">
      <c r="A737" s="661"/>
      <c r="B737" s="661"/>
      <c r="C737" s="661"/>
      <c r="D737" s="661"/>
      <c r="E737" s="661"/>
      <c r="F737" s="661"/>
      <c r="G737" s="661"/>
      <c r="H737" s="661"/>
      <c r="I737" s="661"/>
      <c r="J737" s="661"/>
      <c r="K737" s="661"/>
      <c r="L737" s="661"/>
      <c r="M737" s="661"/>
      <c r="N737" s="661"/>
      <c r="O737" s="661"/>
      <c r="P737" s="661"/>
      <c r="Q737" s="661"/>
      <c r="R737" s="661"/>
      <c r="S737" s="661"/>
    </row>
    <row r="738">
      <c r="A738" s="661"/>
      <c r="B738" s="661"/>
      <c r="C738" s="661"/>
      <c r="D738" s="661"/>
      <c r="E738" s="661"/>
      <c r="F738" s="661"/>
      <c r="G738" s="661"/>
      <c r="H738" s="661"/>
      <c r="I738" s="661"/>
      <c r="J738" s="661"/>
      <c r="K738" s="661"/>
      <c r="L738" s="661"/>
      <c r="M738" s="661"/>
      <c r="N738" s="661"/>
      <c r="O738" s="661"/>
      <c r="P738" s="661"/>
      <c r="Q738" s="661"/>
      <c r="R738" s="661"/>
      <c r="S738" s="661"/>
    </row>
    <row r="739">
      <c r="A739" s="661"/>
      <c r="B739" s="661"/>
      <c r="C739" s="661"/>
      <c r="D739" s="661"/>
      <c r="E739" s="661"/>
      <c r="F739" s="661"/>
      <c r="G739" s="661"/>
      <c r="H739" s="661"/>
      <c r="I739" s="661"/>
      <c r="J739" s="661"/>
      <c r="K739" s="661"/>
      <c r="L739" s="661"/>
      <c r="M739" s="661"/>
      <c r="N739" s="661"/>
      <c r="O739" s="661"/>
      <c r="P739" s="661"/>
      <c r="Q739" s="661"/>
      <c r="R739" s="661"/>
      <c r="S739" s="661"/>
    </row>
    <row r="740">
      <c r="A740" s="661"/>
      <c r="B740" s="661"/>
      <c r="C740" s="661"/>
      <c r="D740" s="661"/>
      <c r="E740" s="661"/>
      <c r="F740" s="661"/>
      <c r="G740" s="661"/>
      <c r="H740" s="661"/>
      <c r="I740" s="661"/>
      <c r="J740" s="661"/>
      <c r="K740" s="661"/>
      <c r="L740" s="661"/>
      <c r="M740" s="661"/>
      <c r="N740" s="661"/>
      <c r="O740" s="661"/>
      <c r="P740" s="661"/>
      <c r="Q740" s="661"/>
      <c r="R740" s="661"/>
      <c r="S740" s="661"/>
    </row>
    <row r="741">
      <c r="A741" s="661"/>
      <c r="B741" s="661"/>
      <c r="C741" s="661"/>
      <c r="D741" s="661"/>
      <c r="E741" s="661"/>
      <c r="F741" s="661"/>
      <c r="G741" s="661"/>
      <c r="H741" s="661"/>
      <c r="I741" s="661"/>
      <c r="J741" s="661"/>
      <c r="K741" s="661"/>
      <c r="L741" s="661"/>
      <c r="M741" s="661"/>
      <c r="N741" s="661"/>
      <c r="O741" s="661"/>
      <c r="P741" s="661"/>
      <c r="Q741" s="661"/>
      <c r="R741" s="661"/>
      <c r="S741" s="661"/>
    </row>
    <row r="742">
      <c r="A742" s="661"/>
      <c r="B742" s="661"/>
      <c r="C742" s="661"/>
      <c r="D742" s="661"/>
      <c r="E742" s="661"/>
      <c r="F742" s="661"/>
      <c r="G742" s="661"/>
      <c r="H742" s="661"/>
      <c r="I742" s="661"/>
      <c r="J742" s="661"/>
      <c r="K742" s="661"/>
      <c r="L742" s="661"/>
      <c r="M742" s="661"/>
      <c r="N742" s="661"/>
      <c r="O742" s="661"/>
      <c r="P742" s="661"/>
      <c r="Q742" s="661"/>
      <c r="R742" s="661"/>
      <c r="S742" s="661"/>
    </row>
    <row r="743">
      <c r="A743" s="661"/>
      <c r="B743" s="661"/>
      <c r="C743" s="661"/>
      <c r="D743" s="661"/>
      <c r="E743" s="661"/>
      <c r="F743" s="661"/>
      <c r="G743" s="661"/>
      <c r="H743" s="661"/>
      <c r="I743" s="661"/>
      <c r="J743" s="661"/>
      <c r="K743" s="661"/>
      <c r="L743" s="661"/>
      <c r="M743" s="661"/>
      <c r="N743" s="661"/>
      <c r="O743" s="661"/>
      <c r="P743" s="661"/>
      <c r="Q743" s="661"/>
      <c r="R743" s="661"/>
      <c r="S743" s="661"/>
    </row>
    <row r="744">
      <c r="A744" s="661"/>
      <c r="B744" s="661"/>
      <c r="C744" s="661"/>
      <c r="D744" s="661"/>
      <c r="E744" s="661"/>
      <c r="F744" s="661"/>
      <c r="G744" s="661"/>
      <c r="H744" s="661"/>
      <c r="I744" s="661"/>
      <c r="J744" s="661"/>
      <c r="K744" s="661"/>
      <c r="L744" s="661"/>
      <c r="M744" s="661"/>
      <c r="N744" s="661"/>
      <c r="O744" s="661"/>
      <c r="P744" s="661"/>
      <c r="Q744" s="661"/>
      <c r="R744" s="661"/>
      <c r="S744" s="661"/>
    </row>
    <row r="745">
      <c r="A745" s="661"/>
      <c r="B745" s="661"/>
      <c r="C745" s="661"/>
      <c r="D745" s="661"/>
      <c r="E745" s="661"/>
      <c r="F745" s="661"/>
      <c r="G745" s="661"/>
      <c r="H745" s="661"/>
      <c r="I745" s="661"/>
      <c r="J745" s="661"/>
      <c r="K745" s="661"/>
      <c r="L745" s="661"/>
      <c r="M745" s="661"/>
      <c r="N745" s="661"/>
      <c r="O745" s="661"/>
      <c r="P745" s="661"/>
      <c r="Q745" s="661"/>
      <c r="R745" s="661"/>
      <c r="S745" s="661"/>
    </row>
    <row r="746">
      <c r="A746" s="661"/>
      <c r="B746" s="661"/>
      <c r="C746" s="661"/>
      <c r="D746" s="661"/>
      <c r="E746" s="661"/>
      <c r="F746" s="661"/>
      <c r="G746" s="661"/>
      <c r="H746" s="661"/>
      <c r="I746" s="661"/>
      <c r="J746" s="661"/>
      <c r="K746" s="661"/>
      <c r="L746" s="661"/>
      <c r="M746" s="661"/>
      <c r="N746" s="661"/>
      <c r="O746" s="661"/>
      <c r="P746" s="661"/>
      <c r="Q746" s="661"/>
      <c r="R746" s="661"/>
      <c r="S746" s="661"/>
    </row>
    <row r="747">
      <c r="A747" s="661"/>
      <c r="B747" s="661"/>
      <c r="C747" s="661"/>
      <c r="D747" s="661"/>
      <c r="E747" s="661"/>
      <c r="F747" s="661"/>
      <c r="G747" s="661"/>
      <c r="H747" s="661"/>
      <c r="I747" s="661"/>
      <c r="J747" s="661"/>
      <c r="K747" s="661"/>
      <c r="L747" s="661"/>
      <c r="M747" s="661"/>
      <c r="N747" s="661"/>
      <c r="O747" s="661"/>
      <c r="P747" s="661"/>
      <c r="Q747" s="661"/>
      <c r="R747" s="661"/>
      <c r="S747" s="661"/>
    </row>
    <row r="748">
      <c r="A748" s="661"/>
      <c r="B748" s="661"/>
      <c r="C748" s="661"/>
      <c r="D748" s="661"/>
      <c r="E748" s="661"/>
      <c r="F748" s="661"/>
      <c r="G748" s="661"/>
      <c r="H748" s="661"/>
      <c r="I748" s="661"/>
      <c r="J748" s="661"/>
      <c r="K748" s="661"/>
      <c r="L748" s="661"/>
      <c r="M748" s="661"/>
      <c r="N748" s="661"/>
      <c r="O748" s="661"/>
      <c r="P748" s="661"/>
      <c r="Q748" s="661"/>
      <c r="R748" s="661"/>
      <c r="S748" s="661"/>
    </row>
    <row r="749">
      <c r="A749" s="661"/>
      <c r="B749" s="661"/>
      <c r="C749" s="661"/>
      <c r="D749" s="661"/>
      <c r="E749" s="661"/>
      <c r="F749" s="661"/>
      <c r="G749" s="661"/>
      <c r="H749" s="661"/>
      <c r="I749" s="661"/>
      <c r="J749" s="661"/>
      <c r="K749" s="661"/>
      <c r="L749" s="661"/>
      <c r="M749" s="661"/>
      <c r="N749" s="661"/>
      <c r="O749" s="661"/>
      <c r="P749" s="661"/>
      <c r="Q749" s="661"/>
      <c r="R749" s="661"/>
      <c r="S749" s="661"/>
    </row>
    <row r="750">
      <c r="A750" s="661"/>
      <c r="B750" s="661"/>
      <c r="C750" s="661"/>
      <c r="D750" s="661"/>
      <c r="E750" s="661"/>
      <c r="F750" s="661"/>
      <c r="G750" s="661"/>
      <c r="H750" s="661"/>
      <c r="I750" s="661"/>
      <c r="J750" s="661"/>
      <c r="K750" s="661"/>
      <c r="L750" s="661"/>
      <c r="M750" s="661"/>
      <c r="N750" s="661"/>
      <c r="O750" s="661"/>
      <c r="P750" s="661"/>
      <c r="Q750" s="661"/>
      <c r="R750" s="661"/>
      <c r="S750" s="661"/>
    </row>
    <row r="751">
      <c r="A751" s="661"/>
      <c r="B751" s="661"/>
      <c r="C751" s="661"/>
      <c r="D751" s="661"/>
      <c r="E751" s="661"/>
      <c r="F751" s="661"/>
      <c r="G751" s="661"/>
      <c r="H751" s="661"/>
      <c r="I751" s="661"/>
      <c r="J751" s="661"/>
      <c r="K751" s="661"/>
      <c r="L751" s="661"/>
      <c r="M751" s="661"/>
      <c r="N751" s="661"/>
      <c r="O751" s="661"/>
      <c r="P751" s="661"/>
      <c r="Q751" s="661"/>
      <c r="R751" s="661"/>
      <c r="S751" s="661"/>
    </row>
    <row r="752">
      <c r="A752" s="661"/>
      <c r="B752" s="661"/>
      <c r="C752" s="661"/>
      <c r="D752" s="661"/>
      <c r="E752" s="661"/>
      <c r="F752" s="661"/>
      <c r="G752" s="661"/>
      <c r="H752" s="661"/>
      <c r="I752" s="661"/>
      <c r="J752" s="661"/>
      <c r="K752" s="661"/>
      <c r="L752" s="661"/>
      <c r="M752" s="661"/>
      <c r="N752" s="661"/>
      <c r="O752" s="661"/>
      <c r="P752" s="661"/>
      <c r="Q752" s="661"/>
      <c r="R752" s="661"/>
      <c r="S752" s="661"/>
    </row>
    <row r="753">
      <c r="A753" s="661"/>
      <c r="B753" s="661"/>
      <c r="C753" s="661"/>
      <c r="D753" s="661"/>
      <c r="E753" s="661"/>
      <c r="F753" s="661"/>
      <c r="G753" s="661"/>
      <c r="H753" s="661"/>
      <c r="I753" s="661"/>
      <c r="J753" s="661"/>
      <c r="K753" s="661"/>
      <c r="L753" s="661"/>
      <c r="M753" s="661"/>
      <c r="N753" s="661"/>
      <c r="O753" s="661"/>
      <c r="P753" s="661"/>
      <c r="Q753" s="661"/>
      <c r="R753" s="661"/>
      <c r="S753" s="661"/>
    </row>
    <row r="754">
      <c r="A754" s="661"/>
      <c r="B754" s="661"/>
      <c r="C754" s="661"/>
      <c r="D754" s="661"/>
      <c r="E754" s="661"/>
      <c r="F754" s="661"/>
      <c r="G754" s="661"/>
      <c r="H754" s="661"/>
      <c r="I754" s="661"/>
      <c r="J754" s="661"/>
      <c r="K754" s="661"/>
      <c r="L754" s="661"/>
      <c r="M754" s="661"/>
      <c r="N754" s="661"/>
      <c r="O754" s="661"/>
      <c r="P754" s="661"/>
      <c r="Q754" s="661"/>
      <c r="R754" s="661"/>
      <c r="S754" s="661"/>
    </row>
    <row r="755">
      <c r="A755" s="661"/>
      <c r="B755" s="661"/>
      <c r="C755" s="661"/>
      <c r="D755" s="661"/>
      <c r="E755" s="661"/>
      <c r="F755" s="661"/>
      <c r="G755" s="661"/>
      <c r="H755" s="661"/>
      <c r="I755" s="661"/>
      <c r="J755" s="661"/>
      <c r="K755" s="661"/>
      <c r="L755" s="661"/>
      <c r="M755" s="661"/>
      <c r="N755" s="661"/>
      <c r="O755" s="661"/>
      <c r="P755" s="661"/>
      <c r="Q755" s="661"/>
      <c r="R755" s="661"/>
      <c r="S755" s="661"/>
    </row>
    <row r="756">
      <c r="A756" s="661"/>
      <c r="B756" s="661"/>
      <c r="C756" s="661"/>
      <c r="D756" s="661"/>
      <c r="E756" s="661"/>
      <c r="F756" s="661"/>
      <c r="G756" s="661"/>
      <c r="H756" s="661"/>
      <c r="I756" s="661"/>
      <c r="J756" s="661"/>
      <c r="K756" s="661"/>
      <c r="L756" s="661"/>
      <c r="M756" s="661"/>
      <c r="N756" s="661"/>
      <c r="O756" s="661"/>
      <c r="P756" s="661"/>
      <c r="Q756" s="661"/>
      <c r="R756" s="661"/>
      <c r="S756" s="661"/>
    </row>
    <row r="757">
      <c r="A757" s="661"/>
      <c r="B757" s="661"/>
      <c r="C757" s="661"/>
      <c r="D757" s="661"/>
      <c r="E757" s="661"/>
      <c r="F757" s="661"/>
      <c r="G757" s="661"/>
      <c r="H757" s="661"/>
      <c r="I757" s="661"/>
      <c r="J757" s="661"/>
      <c r="K757" s="661"/>
      <c r="L757" s="661"/>
      <c r="M757" s="661"/>
      <c r="N757" s="661"/>
      <c r="O757" s="661"/>
      <c r="P757" s="661"/>
      <c r="Q757" s="661"/>
      <c r="R757" s="661"/>
      <c r="S757" s="661"/>
    </row>
    <row r="758">
      <c r="A758" s="661"/>
      <c r="B758" s="661"/>
      <c r="C758" s="661"/>
      <c r="D758" s="661"/>
      <c r="E758" s="661"/>
      <c r="F758" s="661"/>
      <c r="G758" s="661"/>
      <c r="H758" s="661"/>
      <c r="I758" s="661"/>
      <c r="J758" s="661"/>
      <c r="K758" s="661"/>
      <c r="L758" s="661"/>
      <c r="M758" s="661"/>
      <c r="N758" s="661"/>
      <c r="O758" s="661"/>
      <c r="P758" s="661"/>
      <c r="Q758" s="661"/>
      <c r="R758" s="661"/>
      <c r="S758" s="661"/>
    </row>
    <row r="759">
      <c r="A759" s="661"/>
      <c r="B759" s="661"/>
      <c r="C759" s="661"/>
      <c r="D759" s="661"/>
      <c r="E759" s="661"/>
      <c r="F759" s="661"/>
      <c r="G759" s="661"/>
      <c r="H759" s="661"/>
      <c r="I759" s="661"/>
      <c r="J759" s="661"/>
      <c r="K759" s="661"/>
      <c r="L759" s="661"/>
      <c r="M759" s="661"/>
      <c r="N759" s="661"/>
      <c r="O759" s="661"/>
      <c r="P759" s="661"/>
      <c r="Q759" s="661"/>
      <c r="R759" s="661"/>
      <c r="S759" s="661"/>
    </row>
    <row r="760">
      <c r="A760" s="661"/>
      <c r="B760" s="661"/>
      <c r="C760" s="661"/>
      <c r="D760" s="661"/>
      <c r="E760" s="661"/>
      <c r="F760" s="661"/>
      <c r="G760" s="661"/>
      <c r="H760" s="661"/>
      <c r="I760" s="661"/>
      <c r="J760" s="661"/>
      <c r="K760" s="661"/>
      <c r="L760" s="661"/>
      <c r="M760" s="661"/>
      <c r="N760" s="661"/>
      <c r="O760" s="661"/>
      <c r="P760" s="661"/>
      <c r="Q760" s="661"/>
      <c r="R760" s="661"/>
      <c r="S760" s="661"/>
    </row>
    <row r="761">
      <c r="A761" s="661"/>
      <c r="B761" s="661"/>
      <c r="C761" s="661"/>
      <c r="D761" s="661"/>
      <c r="E761" s="661"/>
      <c r="F761" s="661"/>
      <c r="G761" s="661"/>
      <c r="H761" s="661"/>
      <c r="I761" s="661"/>
      <c r="J761" s="661"/>
      <c r="K761" s="661"/>
      <c r="L761" s="661"/>
      <c r="M761" s="661"/>
      <c r="N761" s="661"/>
      <c r="O761" s="661"/>
      <c r="P761" s="661"/>
      <c r="Q761" s="661"/>
      <c r="R761" s="661"/>
      <c r="S761" s="661"/>
    </row>
    <row r="762">
      <c r="A762" s="661"/>
      <c r="B762" s="661"/>
      <c r="C762" s="661"/>
      <c r="D762" s="661"/>
      <c r="E762" s="661"/>
      <c r="F762" s="661"/>
      <c r="G762" s="661"/>
      <c r="H762" s="661"/>
      <c r="I762" s="661"/>
      <c r="J762" s="661"/>
      <c r="K762" s="661"/>
      <c r="L762" s="661"/>
      <c r="M762" s="661"/>
      <c r="N762" s="661"/>
      <c r="O762" s="661"/>
      <c r="P762" s="661"/>
      <c r="Q762" s="661"/>
      <c r="R762" s="661"/>
      <c r="S762" s="661"/>
    </row>
    <row r="763">
      <c r="A763" s="661"/>
      <c r="B763" s="661"/>
      <c r="C763" s="661"/>
      <c r="D763" s="661"/>
      <c r="E763" s="661"/>
      <c r="F763" s="661"/>
      <c r="G763" s="661"/>
      <c r="H763" s="661"/>
      <c r="I763" s="661"/>
      <c r="J763" s="661"/>
      <c r="K763" s="661"/>
      <c r="L763" s="661"/>
      <c r="M763" s="661"/>
      <c r="N763" s="661"/>
      <c r="O763" s="661"/>
      <c r="P763" s="661"/>
      <c r="Q763" s="661"/>
      <c r="R763" s="661"/>
      <c r="S763" s="661"/>
    </row>
    <row r="764">
      <c r="A764" s="661"/>
      <c r="B764" s="661"/>
      <c r="C764" s="661"/>
      <c r="D764" s="661"/>
      <c r="E764" s="661"/>
      <c r="F764" s="661"/>
      <c r="G764" s="661"/>
      <c r="H764" s="661"/>
      <c r="I764" s="661"/>
      <c r="J764" s="661"/>
      <c r="K764" s="661"/>
      <c r="L764" s="661"/>
      <c r="M764" s="661"/>
      <c r="N764" s="661"/>
      <c r="O764" s="661"/>
      <c r="P764" s="661"/>
      <c r="Q764" s="661"/>
      <c r="R764" s="661"/>
      <c r="S764" s="661"/>
    </row>
    <row r="765">
      <c r="A765" s="661"/>
      <c r="B765" s="661"/>
      <c r="C765" s="661"/>
      <c r="D765" s="661"/>
      <c r="E765" s="661"/>
      <c r="F765" s="661"/>
      <c r="G765" s="661"/>
      <c r="H765" s="661"/>
      <c r="I765" s="661"/>
      <c r="J765" s="661"/>
      <c r="K765" s="661"/>
      <c r="L765" s="661"/>
      <c r="M765" s="661"/>
      <c r="N765" s="661"/>
      <c r="O765" s="661"/>
      <c r="P765" s="661"/>
      <c r="Q765" s="661"/>
      <c r="R765" s="661"/>
      <c r="S765" s="661"/>
    </row>
    <row r="766">
      <c r="A766" s="661"/>
      <c r="B766" s="661"/>
      <c r="C766" s="661"/>
      <c r="D766" s="661"/>
      <c r="E766" s="661"/>
      <c r="F766" s="661"/>
      <c r="G766" s="661"/>
      <c r="H766" s="661"/>
      <c r="I766" s="661"/>
      <c r="J766" s="661"/>
      <c r="K766" s="661"/>
      <c r="L766" s="661"/>
      <c r="M766" s="661"/>
      <c r="N766" s="661"/>
      <c r="O766" s="661"/>
      <c r="P766" s="661"/>
      <c r="Q766" s="661"/>
      <c r="R766" s="661"/>
      <c r="S766" s="661"/>
    </row>
    <row r="767">
      <c r="A767" s="661"/>
      <c r="B767" s="661"/>
      <c r="C767" s="661"/>
      <c r="D767" s="661"/>
      <c r="E767" s="661"/>
      <c r="F767" s="661"/>
      <c r="G767" s="661"/>
      <c r="H767" s="661"/>
      <c r="I767" s="661"/>
      <c r="J767" s="661"/>
      <c r="K767" s="661"/>
      <c r="L767" s="661"/>
      <c r="M767" s="661"/>
      <c r="N767" s="661"/>
      <c r="O767" s="661"/>
      <c r="P767" s="661"/>
      <c r="Q767" s="661"/>
      <c r="R767" s="661"/>
      <c r="S767" s="661"/>
    </row>
    <row r="768">
      <c r="A768" s="661"/>
      <c r="B768" s="661"/>
      <c r="C768" s="661"/>
      <c r="D768" s="661"/>
      <c r="E768" s="661"/>
      <c r="F768" s="661"/>
      <c r="G768" s="661"/>
      <c r="H768" s="661"/>
      <c r="I768" s="661"/>
      <c r="J768" s="661"/>
      <c r="K768" s="661"/>
      <c r="L768" s="661"/>
      <c r="M768" s="661"/>
      <c r="N768" s="661"/>
      <c r="O768" s="661"/>
      <c r="P768" s="661"/>
      <c r="Q768" s="661"/>
      <c r="R768" s="661"/>
      <c r="S768" s="661"/>
    </row>
    <row r="769">
      <c r="A769" s="661"/>
      <c r="B769" s="661"/>
      <c r="C769" s="661"/>
      <c r="D769" s="661"/>
      <c r="E769" s="661"/>
      <c r="F769" s="661"/>
      <c r="G769" s="661"/>
      <c r="H769" s="661"/>
      <c r="I769" s="661"/>
      <c r="J769" s="661"/>
      <c r="K769" s="661"/>
      <c r="L769" s="661"/>
      <c r="M769" s="661"/>
      <c r="N769" s="661"/>
      <c r="O769" s="661"/>
      <c r="P769" s="661"/>
      <c r="Q769" s="661"/>
      <c r="R769" s="661"/>
      <c r="S769" s="661"/>
    </row>
    <row r="770">
      <c r="A770" s="661"/>
      <c r="B770" s="661"/>
      <c r="C770" s="661"/>
      <c r="D770" s="661"/>
      <c r="E770" s="661"/>
      <c r="F770" s="661"/>
      <c r="G770" s="661"/>
      <c r="H770" s="661"/>
      <c r="I770" s="661"/>
      <c r="J770" s="661"/>
      <c r="K770" s="661"/>
      <c r="L770" s="661"/>
      <c r="M770" s="661"/>
      <c r="N770" s="661"/>
      <c r="O770" s="661"/>
      <c r="P770" s="661"/>
      <c r="Q770" s="661"/>
      <c r="R770" s="661"/>
      <c r="S770" s="661"/>
    </row>
    <row r="771">
      <c r="A771" s="661"/>
      <c r="B771" s="661"/>
      <c r="C771" s="661"/>
      <c r="D771" s="661"/>
      <c r="E771" s="661"/>
      <c r="F771" s="661"/>
      <c r="G771" s="661"/>
      <c r="H771" s="661"/>
      <c r="I771" s="661"/>
      <c r="J771" s="661"/>
      <c r="K771" s="661"/>
      <c r="L771" s="661"/>
      <c r="M771" s="661"/>
      <c r="N771" s="661"/>
      <c r="O771" s="661"/>
      <c r="P771" s="661"/>
      <c r="Q771" s="661"/>
      <c r="R771" s="661"/>
      <c r="S771" s="661"/>
    </row>
    <row r="772">
      <c r="A772" s="661"/>
      <c r="B772" s="661"/>
      <c r="C772" s="661"/>
      <c r="D772" s="661"/>
      <c r="E772" s="661"/>
      <c r="F772" s="661"/>
      <c r="G772" s="661"/>
      <c r="H772" s="661"/>
      <c r="I772" s="661"/>
      <c r="J772" s="661"/>
      <c r="K772" s="661"/>
      <c r="L772" s="661"/>
      <c r="M772" s="661"/>
      <c r="N772" s="661"/>
      <c r="O772" s="661"/>
      <c r="P772" s="661"/>
      <c r="Q772" s="661"/>
      <c r="R772" s="661"/>
      <c r="S772" s="661"/>
    </row>
    <row r="773">
      <c r="A773" s="661"/>
      <c r="B773" s="661"/>
      <c r="C773" s="661"/>
      <c r="D773" s="661"/>
      <c r="E773" s="661"/>
      <c r="F773" s="661"/>
      <c r="G773" s="661"/>
      <c r="H773" s="661"/>
      <c r="I773" s="661"/>
      <c r="J773" s="661"/>
      <c r="K773" s="661"/>
      <c r="L773" s="661"/>
      <c r="M773" s="661"/>
      <c r="N773" s="661"/>
      <c r="O773" s="661"/>
      <c r="P773" s="661"/>
      <c r="Q773" s="661"/>
      <c r="R773" s="661"/>
      <c r="S773" s="661"/>
    </row>
    <row r="774">
      <c r="A774" s="661"/>
      <c r="B774" s="661"/>
      <c r="C774" s="661"/>
      <c r="D774" s="661"/>
      <c r="E774" s="661"/>
      <c r="F774" s="661"/>
      <c r="G774" s="661"/>
      <c r="H774" s="661"/>
      <c r="I774" s="661"/>
      <c r="J774" s="661"/>
      <c r="K774" s="661"/>
      <c r="L774" s="661"/>
      <c r="M774" s="661"/>
      <c r="N774" s="661"/>
      <c r="O774" s="661"/>
      <c r="P774" s="661"/>
      <c r="Q774" s="661"/>
      <c r="R774" s="661"/>
      <c r="S774" s="661"/>
    </row>
    <row r="775">
      <c r="A775" s="661"/>
      <c r="B775" s="661"/>
      <c r="C775" s="661"/>
      <c r="D775" s="661"/>
      <c r="E775" s="661"/>
      <c r="F775" s="661"/>
      <c r="G775" s="661"/>
      <c r="H775" s="661"/>
      <c r="I775" s="661"/>
      <c r="J775" s="661"/>
      <c r="K775" s="661"/>
      <c r="L775" s="661"/>
      <c r="M775" s="661"/>
      <c r="N775" s="661"/>
      <c r="O775" s="661"/>
      <c r="P775" s="661"/>
      <c r="Q775" s="661"/>
      <c r="R775" s="661"/>
      <c r="S775" s="661"/>
    </row>
    <row r="776">
      <c r="A776" s="661"/>
      <c r="B776" s="661"/>
      <c r="C776" s="661"/>
      <c r="D776" s="661"/>
      <c r="E776" s="661"/>
      <c r="F776" s="661"/>
      <c r="G776" s="661"/>
      <c r="H776" s="661"/>
      <c r="I776" s="661"/>
      <c r="J776" s="661"/>
      <c r="K776" s="661"/>
      <c r="L776" s="661"/>
      <c r="M776" s="661"/>
      <c r="N776" s="661"/>
      <c r="O776" s="661"/>
      <c r="P776" s="661"/>
      <c r="Q776" s="661"/>
      <c r="R776" s="661"/>
      <c r="S776" s="661"/>
    </row>
    <row r="777">
      <c r="A777" s="661"/>
      <c r="B777" s="661"/>
      <c r="C777" s="661"/>
      <c r="D777" s="661"/>
      <c r="E777" s="661"/>
      <c r="F777" s="661"/>
      <c r="G777" s="661"/>
      <c r="H777" s="661"/>
      <c r="I777" s="661"/>
      <c r="J777" s="661"/>
      <c r="K777" s="661"/>
      <c r="L777" s="661"/>
      <c r="M777" s="661"/>
      <c r="N777" s="661"/>
      <c r="O777" s="661"/>
      <c r="P777" s="661"/>
      <c r="Q777" s="661"/>
      <c r="R777" s="661"/>
      <c r="S777" s="661"/>
    </row>
    <row r="778">
      <c r="A778" s="661"/>
      <c r="B778" s="661"/>
      <c r="C778" s="661"/>
      <c r="D778" s="661"/>
      <c r="E778" s="661"/>
      <c r="F778" s="661"/>
      <c r="G778" s="661"/>
      <c r="H778" s="661"/>
      <c r="I778" s="661"/>
      <c r="J778" s="661"/>
      <c r="K778" s="661"/>
      <c r="L778" s="661"/>
      <c r="M778" s="661"/>
      <c r="N778" s="661"/>
      <c r="O778" s="661"/>
      <c r="P778" s="661"/>
      <c r="Q778" s="661"/>
      <c r="R778" s="661"/>
      <c r="S778" s="661"/>
    </row>
    <row r="779">
      <c r="A779" s="661"/>
      <c r="B779" s="661"/>
      <c r="C779" s="661"/>
      <c r="D779" s="661"/>
      <c r="E779" s="661"/>
      <c r="F779" s="661"/>
      <c r="G779" s="661"/>
      <c r="H779" s="661"/>
      <c r="I779" s="661"/>
      <c r="J779" s="661"/>
      <c r="K779" s="661"/>
      <c r="L779" s="661"/>
      <c r="M779" s="661"/>
      <c r="N779" s="661"/>
      <c r="O779" s="661"/>
      <c r="P779" s="661"/>
      <c r="Q779" s="661"/>
      <c r="R779" s="661"/>
      <c r="S779" s="661"/>
    </row>
    <row r="780">
      <c r="A780" s="661"/>
      <c r="B780" s="661"/>
      <c r="C780" s="661"/>
      <c r="D780" s="661"/>
      <c r="E780" s="661"/>
      <c r="F780" s="661"/>
      <c r="G780" s="661"/>
      <c r="H780" s="661"/>
      <c r="I780" s="661"/>
      <c r="J780" s="661"/>
      <c r="K780" s="661"/>
      <c r="L780" s="661"/>
      <c r="M780" s="661"/>
      <c r="N780" s="661"/>
      <c r="O780" s="661"/>
      <c r="P780" s="661"/>
      <c r="Q780" s="661"/>
      <c r="R780" s="661"/>
      <c r="S780" s="661"/>
    </row>
    <row r="781">
      <c r="A781" s="661"/>
      <c r="B781" s="661"/>
      <c r="C781" s="661"/>
      <c r="D781" s="661"/>
      <c r="E781" s="661"/>
      <c r="F781" s="661"/>
      <c r="G781" s="661"/>
      <c r="H781" s="661"/>
      <c r="I781" s="661"/>
      <c r="J781" s="661"/>
      <c r="K781" s="661"/>
      <c r="L781" s="661"/>
      <c r="M781" s="661"/>
      <c r="N781" s="661"/>
      <c r="O781" s="661"/>
      <c r="P781" s="661"/>
      <c r="Q781" s="661"/>
      <c r="R781" s="661"/>
      <c r="S781" s="661"/>
    </row>
    <row r="782">
      <c r="A782" s="661"/>
      <c r="B782" s="661"/>
      <c r="C782" s="661"/>
      <c r="D782" s="661"/>
      <c r="E782" s="661"/>
      <c r="F782" s="661"/>
      <c r="G782" s="661"/>
      <c r="H782" s="661"/>
      <c r="I782" s="661"/>
      <c r="J782" s="661"/>
      <c r="K782" s="661"/>
      <c r="L782" s="661"/>
      <c r="M782" s="661"/>
      <c r="N782" s="661"/>
      <c r="O782" s="661"/>
      <c r="P782" s="661"/>
      <c r="Q782" s="661"/>
      <c r="R782" s="661"/>
      <c r="S782" s="661"/>
    </row>
    <row r="783">
      <c r="A783" s="661"/>
      <c r="B783" s="661"/>
      <c r="C783" s="661"/>
      <c r="D783" s="661"/>
      <c r="E783" s="661"/>
      <c r="F783" s="661"/>
      <c r="G783" s="661"/>
      <c r="H783" s="661"/>
      <c r="I783" s="661"/>
      <c r="J783" s="661"/>
      <c r="K783" s="661"/>
      <c r="L783" s="661"/>
      <c r="M783" s="661"/>
      <c r="N783" s="661"/>
      <c r="O783" s="661"/>
      <c r="P783" s="661"/>
      <c r="Q783" s="661"/>
      <c r="R783" s="661"/>
      <c r="S783" s="661"/>
    </row>
    <row r="784">
      <c r="A784" s="661"/>
      <c r="B784" s="661"/>
      <c r="C784" s="661"/>
      <c r="D784" s="661"/>
      <c r="E784" s="661"/>
      <c r="F784" s="661"/>
      <c r="G784" s="661"/>
      <c r="H784" s="661"/>
      <c r="I784" s="661"/>
      <c r="J784" s="661"/>
      <c r="K784" s="661"/>
      <c r="L784" s="661"/>
      <c r="M784" s="661"/>
      <c r="N784" s="661"/>
      <c r="O784" s="661"/>
      <c r="P784" s="661"/>
      <c r="Q784" s="661"/>
      <c r="R784" s="661"/>
      <c r="S784" s="661"/>
    </row>
    <row r="785">
      <c r="A785" s="661"/>
      <c r="B785" s="661"/>
      <c r="C785" s="661"/>
      <c r="D785" s="661"/>
      <c r="E785" s="661"/>
      <c r="F785" s="661"/>
      <c r="G785" s="661"/>
      <c r="H785" s="661"/>
      <c r="I785" s="661"/>
      <c r="J785" s="661"/>
      <c r="K785" s="661"/>
      <c r="L785" s="661"/>
      <c r="M785" s="661"/>
      <c r="N785" s="661"/>
      <c r="O785" s="661"/>
      <c r="P785" s="661"/>
      <c r="Q785" s="661"/>
      <c r="R785" s="661"/>
      <c r="S785" s="661"/>
    </row>
    <row r="786">
      <c r="A786" s="661"/>
      <c r="B786" s="661"/>
      <c r="C786" s="661"/>
      <c r="D786" s="661"/>
      <c r="E786" s="661"/>
      <c r="F786" s="661"/>
      <c r="G786" s="661"/>
      <c r="H786" s="661"/>
      <c r="I786" s="661"/>
      <c r="J786" s="661"/>
      <c r="K786" s="661"/>
      <c r="L786" s="661"/>
      <c r="M786" s="661"/>
      <c r="N786" s="661"/>
      <c r="O786" s="661"/>
      <c r="P786" s="661"/>
      <c r="Q786" s="661"/>
      <c r="R786" s="661"/>
      <c r="S786" s="661"/>
    </row>
    <row r="787">
      <c r="A787" s="661"/>
      <c r="B787" s="661"/>
      <c r="C787" s="661"/>
      <c r="D787" s="661"/>
      <c r="E787" s="661"/>
      <c r="F787" s="661"/>
      <c r="G787" s="661"/>
      <c r="H787" s="661"/>
      <c r="I787" s="661"/>
      <c r="J787" s="661"/>
      <c r="K787" s="661"/>
      <c r="L787" s="661"/>
      <c r="M787" s="661"/>
      <c r="N787" s="661"/>
      <c r="O787" s="661"/>
      <c r="P787" s="661"/>
      <c r="Q787" s="661"/>
      <c r="R787" s="661"/>
      <c r="S787" s="661"/>
    </row>
    <row r="788">
      <c r="A788" s="661"/>
      <c r="B788" s="661"/>
      <c r="C788" s="661"/>
      <c r="D788" s="661"/>
      <c r="E788" s="661"/>
      <c r="F788" s="661"/>
      <c r="G788" s="661"/>
      <c r="H788" s="661"/>
      <c r="I788" s="661"/>
      <c r="J788" s="661"/>
      <c r="K788" s="661"/>
      <c r="L788" s="661"/>
      <c r="M788" s="661"/>
      <c r="N788" s="661"/>
      <c r="O788" s="661"/>
      <c r="P788" s="661"/>
      <c r="Q788" s="661"/>
      <c r="R788" s="661"/>
      <c r="S788" s="661"/>
    </row>
    <row r="789">
      <c r="A789" s="661"/>
      <c r="B789" s="661"/>
      <c r="C789" s="661"/>
      <c r="D789" s="661"/>
      <c r="E789" s="661"/>
      <c r="F789" s="661"/>
      <c r="G789" s="661"/>
      <c r="H789" s="661"/>
      <c r="I789" s="661"/>
      <c r="J789" s="661"/>
      <c r="K789" s="661"/>
      <c r="L789" s="661"/>
      <c r="M789" s="661"/>
      <c r="N789" s="661"/>
      <c r="O789" s="661"/>
      <c r="P789" s="661"/>
      <c r="Q789" s="661"/>
      <c r="R789" s="661"/>
      <c r="S789" s="661"/>
    </row>
    <row r="790">
      <c r="A790" s="661"/>
      <c r="B790" s="661"/>
      <c r="C790" s="661"/>
      <c r="D790" s="661"/>
      <c r="E790" s="661"/>
      <c r="F790" s="661"/>
      <c r="G790" s="661"/>
      <c r="H790" s="661"/>
      <c r="I790" s="661"/>
      <c r="J790" s="661"/>
      <c r="K790" s="661"/>
      <c r="L790" s="661"/>
      <c r="M790" s="661"/>
      <c r="N790" s="661"/>
      <c r="O790" s="661"/>
      <c r="P790" s="661"/>
      <c r="Q790" s="661"/>
      <c r="R790" s="661"/>
      <c r="S790" s="661"/>
    </row>
    <row r="791">
      <c r="A791" s="661"/>
      <c r="B791" s="661"/>
      <c r="C791" s="661"/>
      <c r="D791" s="661"/>
      <c r="E791" s="661"/>
      <c r="F791" s="661"/>
      <c r="G791" s="661"/>
      <c r="H791" s="661"/>
      <c r="I791" s="661"/>
      <c r="J791" s="661"/>
      <c r="K791" s="661"/>
      <c r="L791" s="661"/>
      <c r="M791" s="661"/>
      <c r="N791" s="661"/>
      <c r="O791" s="661"/>
      <c r="P791" s="661"/>
      <c r="Q791" s="661"/>
      <c r="R791" s="661"/>
      <c r="S791" s="661"/>
    </row>
    <row r="792">
      <c r="A792" s="661"/>
      <c r="B792" s="661"/>
      <c r="C792" s="661"/>
      <c r="D792" s="661"/>
      <c r="E792" s="661"/>
      <c r="F792" s="661"/>
      <c r="G792" s="661"/>
      <c r="H792" s="661"/>
      <c r="I792" s="661"/>
      <c r="J792" s="661"/>
      <c r="K792" s="661"/>
      <c r="L792" s="661"/>
      <c r="M792" s="661"/>
      <c r="N792" s="661"/>
      <c r="O792" s="661"/>
      <c r="P792" s="661"/>
      <c r="Q792" s="661"/>
      <c r="R792" s="661"/>
      <c r="S792" s="661"/>
    </row>
    <row r="793">
      <c r="A793" s="661"/>
      <c r="B793" s="661"/>
      <c r="C793" s="661"/>
      <c r="D793" s="661"/>
      <c r="E793" s="661"/>
      <c r="F793" s="661"/>
      <c r="G793" s="661"/>
      <c r="H793" s="661"/>
      <c r="I793" s="661"/>
      <c r="J793" s="661"/>
      <c r="K793" s="661"/>
      <c r="L793" s="661"/>
      <c r="M793" s="661"/>
      <c r="N793" s="661"/>
      <c r="O793" s="661"/>
      <c r="P793" s="661"/>
      <c r="Q793" s="661"/>
      <c r="R793" s="661"/>
      <c r="S793" s="661"/>
    </row>
    <row r="794">
      <c r="A794" s="661"/>
      <c r="B794" s="661"/>
      <c r="C794" s="661"/>
      <c r="D794" s="661"/>
      <c r="E794" s="661"/>
      <c r="F794" s="661"/>
      <c r="G794" s="661"/>
      <c r="H794" s="661"/>
      <c r="I794" s="661"/>
      <c r="J794" s="661"/>
      <c r="K794" s="661"/>
      <c r="L794" s="661"/>
      <c r="M794" s="661"/>
      <c r="N794" s="661"/>
      <c r="O794" s="661"/>
      <c r="P794" s="661"/>
      <c r="Q794" s="661"/>
      <c r="R794" s="661"/>
      <c r="S794" s="661"/>
    </row>
    <row r="795">
      <c r="A795" s="661"/>
      <c r="B795" s="661"/>
      <c r="C795" s="661"/>
      <c r="D795" s="661"/>
      <c r="E795" s="661"/>
      <c r="F795" s="661"/>
      <c r="G795" s="661"/>
      <c r="H795" s="661"/>
      <c r="I795" s="661"/>
      <c r="J795" s="661"/>
      <c r="K795" s="661"/>
      <c r="L795" s="661"/>
      <c r="M795" s="661"/>
      <c r="N795" s="661"/>
      <c r="O795" s="661"/>
      <c r="P795" s="661"/>
      <c r="Q795" s="661"/>
      <c r="R795" s="661"/>
      <c r="S795" s="661"/>
    </row>
    <row r="796">
      <c r="A796" s="661"/>
      <c r="B796" s="661"/>
      <c r="C796" s="661"/>
      <c r="D796" s="661"/>
      <c r="E796" s="661"/>
      <c r="F796" s="661"/>
      <c r="G796" s="661"/>
      <c r="H796" s="661"/>
      <c r="I796" s="661"/>
      <c r="J796" s="661"/>
      <c r="K796" s="661"/>
      <c r="L796" s="661"/>
      <c r="M796" s="661"/>
      <c r="N796" s="661"/>
      <c r="O796" s="661"/>
      <c r="P796" s="661"/>
      <c r="Q796" s="661"/>
      <c r="R796" s="661"/>
      <c r="S796" s="661"/>
    </row>
    <row r="797">
      <c r="A797" s="661"/>
      <c r="B797" s="661"/>
      <c r="C797" s="661"/>
      <c r="D797" s="661"/>
      <c r="E797" s="661"/>
      <c r="F797" s="661"/>
      <c r="G797" s="661"/>
      <c r="H797" s="661"/>
      <c r="I797" s="661"/>
      <c r="J797" s="661"/>
      <c r="K797" s="661"/>
      <c r="L797" s="661"/>
      <c r="M797" s="661"/>
      <c r="N797" s="661"/>
      <c r="O797" s="661"/>
      <c r="P797" s="661"/>
      <c r="Q797" s="661"/>
      <c r="R797" s="661"/>
      <c r="S797" s="661"/>
    </row>
    <row r="798">
      <c r="A798" s="661"/>
      <c r="B798" s="661"/>
      <c r="C798" s="661"/>
      <c r="D798" s="661"/>
      <c r="E798" s="661"/>
      <c r="F798" s="661"/>
      <c r="G798" s="661"/>
      <c r="H798" s="661"/>
      <c r="I798" s="661"/>
      <c r="J798" s="661"/>
      <c r="K798" s="661"/>
      <c r="L798" s="661"/>
      <c r="M798" s="661"/>
      <c r="N798" s="661"/>
      <c r="O798" s="661"/>
      <c r="P798" s="661"/>
      <c r="Q798" s="661"/>
      <c r="R798" s="661"/>
      <c r="S798" s="661"/>
    </row>
    <row r="799">
      <c r="A799" s="661"/>
      <c r="B799" s="661"/>
      <c r="C799" s="661"/>
      <c r="D799" s="661"/>
      <c r="E799" s="661"/>
      <c r="F799" s="661"/>
      <c r="G799" s="661"/>
      <c r="H799" s="661"/>
      <c r="I799" s="661"/>
      <c r="J799" s="661"/>
      <c r="K799" s="661"/>
      <c r="L799" s="661"/>
      <c r="M799" s="661"/>
      <c r="N799" s="661"/>
      <c r="O799" s="661"/>
      <c r="P799" s="661"/>
      <c r="Q799" s="661"/>
      <c r="R799" s="661"/>
      <c r="S799" s="661"/>
    </row>
    <row r="800">
      <c r="A800" s="661"/>
      <c r="B800" s="661"/>
      <c r="C800" s="661"/>
      <c r="D800" s="661"/>
      <c r="E800" s="661"/>
      <c r="F800" s="661"/>
      <c r="G800" s="661"/>
      <c r="H800" s="661"/>
      <c r="I800" s="661"/>
      <c r="J800" s="661"/>
      <c r="K800" s="661"/>
      <c r="L800" s="661"/>
      <c r="M800" s="661"/>
      <c r="N800" s="661"/>
      <c r="O800" s="661"/>
      <c r="P800" s="661"/>
      <c r="Q800" s="661"/>
      <c r="R800" s="661"/>
      <c r="S800" s="661"/>
    </row>
    <row r="801">
      <c r="A801" s="661"/>
      <c r="B801" s="661"/>
      <c r="C801" s="661"/>
      <c r="D801" s="661"/>
      <c r="E801" s="661"/>
      <c r="F801" s="661"/>
      <c r="G801" s="661"/>
      <c r="H801" s="661"/>
      <c r="I801" s="661"/>
      <c r="J801" s="661"/>
      <c r="K801" s="661"/>
      <c r="L801" s="661"/>
      <c r="M801" s="661"/>
      <c r="N801" s="661"/>
      <c r="O801" s="661"/>
      <c r="P801" s="661"/>
      <c r="Q801" s="661"/>
      <c r="R801" s="661"/>
      <c r="S801" s="661"/>
    </row>
    <row r="802">
      <c r="A802" s="661"/>
      <c r="B802" s="661"/>
      <c r="C802" s="661"/>
      <c r="D802" s="661"/>
      <c r="E802" s="661"/>
      <c r="F802" s="661"/>
      <c r="G802" s="661"/>
      <c r="H802" s="661"/>
      <c r="I802" s="661"/>
      <c r="J802" s="661"/>
      <c r="K802" s="661"/>
      <c r="L802" s="661"/>
      <c r="M802" s="661"/>
      <c r="N802" s="661"/>
      <c r="O802" s="661"/>
      <c r="P802" s="661"/>
      <c r="Q802" s="661"/>
      <c r="R802" s="661"/>
      <c r="S802" s="661"/>
    </row>
    <row r="803">
      <c r="A803" s="661"/>
      <c r="B803" s="661"/>
      <c r="C803" s="661"/>
      <c r="D803" s="661"/>
      <c r="E803" s="661"/>
      <c r="F803" s="661"/>
      <c r="G803" s="661"/>
      <c r="H803" s="661"/>
      <c r="I803" s="661"/>
      <c r="J803" s="661"/>
      <c r="K803" s="661"/>
      <c r="L803" s="661"/>
      <c r="M803" s="661"/>
      <c r="N803" s="661"/>
      <c r="O803" s="661"/>
      <c r="P803" s="661"/>
      <c r="Q803" s="661"/>
      <c r="R803" s="661"/>
      <c r="S803" s="661"/>
    </row>
    <row r="804">
      <c r="A804" s="661"/>
      <c r="B804" s="661"/>
      <c r="C804" s="661"/>
      <c r="D804" s="661"/>
      <c r="E804" s="661"/>
      <c r="F804" s="661"/>
      <c r="G804" s="661"/>
      <c r="H804" s="661"/>
      <c r="I804" s="661"/>
      <c r="J804" s="661"/>
      <c r="K804" s="661"/>
      <c r="L804" s="661"/>
      <c r="M804" s="661"/>
      <c r="N804" s="661"/>
      <c r="O804" s="661"/>
      <c r="P804" s="661"/>
      <c r="Q804" s="661"/>
      <c r="R804" s="661"/>
      <c r="S804" s="661"/>
    </row>
    <row r="805">
      <c r="A805" s="661"/>
      <c r="B805" s="661"/>
      <c r="C805" s="661"/>
      <c r="D805" s="661"/>
      <c r="E805" s="661"/>
      <c r="F805" s="661"/>
      <c r="G805" s="661"/>
      <c r="H805" s="661"/>
      <c r="I805" s="661"/>
      <c r="J805" s="661"/>
      <c r="K805" s="661"/>
      <c r="L805" s="661"/>
      <c r="M805" s="661"/>
      <c r="N805" s="661"/>
      <c r="O805" s="661"/>
      <c r="P805" s="661"/>
      <c r="Q805" s="661"/>
      <c r="R805" s="661"/>
      <c r="S805" s="661"/>
    </row>
    <row r="806">
      <c r="A806" s="661"/>
      <c r="B806" s="661"/>
      <c r="C806" s="661"/>
      <c r="D806" s="661"/>
      <c r="E806" s="661"/>
      <c r="F806" s="661"/>
      <c r="G806" s="661"/>
      <c r="H806" s="661"/>
      <c r="I806" s="661"/>
      <c r="J806" s="661"/>
      <c r="K806" s="661"/>
      <c r="L806" s="661"/>
      <c r="M806" s="661"/>
      <c r="N806" s="661"/>
      <c r="O806" s="661"/>
      <c r="P806" s="661"/>
      <c r="Q806" s="661"/>
      <c r="R806" s="661"/>
      <c r="S806" s="661"/>
    </row>
    <row r="807">
      <c r="A807" s="661"/>
      <c r="B807" s="661"/>
      <c r="C807" s="661"/>
      <c r="D807" s="661"/>
      <c r="E807" s="661"/>
      <c r="F807" s="661"/>
      <c r="G807" s="661"/>
      <c r="H807" s="661"/>
      <c r="I807" s="661"/>
      <c r="J807" s="661"/>
      <c r="K807" s="661"/>
      <c r="L807" s="661"/>
      <c r="M807" s="661"/>
      <c r="N807" s="661"/>
      <c r="O807" s="661"/>
      <c r="P807" s="661"/>
      <c r="Q807" s="661"/>
      <c r="R807" s="661"/>
      <c r="S807" s="661"/>
    </row>
    <row r="808">
      <c r="A808" s="661"/>
      <c r="B808" s="661"/>
      <c r="C808" s="661"/>
      <c r="D808" s="661"/>
      <c r="E808" s="661"/>
      <c r="F808" s="661"/>
      <c r="G808" s="661"/>
      <c r="H808" s="661"/>
      <c r="I808" s="661"/>
      <c r="J808" s="661"/>
      <c r="K808" s="661"/>
      <c r="L808" s="661"/>
      <c r="M808" s="661"/>
      <c r="N808" s="661"/>
      <c r="O808" s="661"/>
      <c r="P808" s="661"/>
      <c r="Q808" s="661"/>
      <c r="R808" s="661"/>
      <c r="S808" s="661"/>
    </row>
    <row r="809">
      <c r="A809" s="661"/>
      <c r="B809" s="661"/>
      <c r="C809" s="661"/>
      <c r="D809" s="661"/>
      <c r="E809" s="661"/>
      <c r="F809" s="661"/>
      <c r="G809" s="661"/>
      <c r="H809" s="661"/>
      <c r="I809" s="661"/>
      <c r="J809" s="661"/>
      <c r="K809" s="661"/>
      <c r="L809" s="661"/>
      <c r="M809" s="661"/>
      <c r="N809" s="661"/>
      <c r="O809" s="661"/>
      <c r="P809" s="661"/>
      <c r="Q809" s="661"/>
      <c r="R809" s="661"/>
      <c r="S809" s="661"/>
    </row>
    <row r="810">
      <c r="A810" s="661"/>
      <c r="B810" s="661"/>
      <c r="C810" s="661"/>
      <c r="D810" s="661"/>
      <c r="E810" s="661"/>
      <c r="F810" s="661"/>
      <c r="G810" s="661"/>
      <c r="H810" s="661"/>
      <c r="I810" s="661"/>
      <c r="J810" s="661"/>
      <c r="K810" s="661"/>
      <c r="L810" s="661"/>
      <c r="M810" s="661"/>
      <c r="N810" s="661"/>
      <c r="O810" s="661"/>
      <c r="P810" s="661"/>
      <c r="Q810" s="661"/>
      <c r="R810" s="661"/>
      <c r="S810" s="661"/>
    </row>
    <row r="811">
      <c r="A811" s="661"/>
      <c r="B811" s="661"/>
      <c r="C811" s="661"/>
      <c r="D811" s="661"/>
      <c r="E811" s="661"/>
      <c r="F811" s="661"/>
      <c r="G811" s="661"/>
      <c r="H811" s="661"/>
      <c r="I811" s="661"/>
      <c r="J811" s="661"/>
      <c r="K811" s="661"/>
      <c r="L811" s="661"/>
      <c r="M811" s="661"/>
      <c r="N811" s="661"/>
      <c r="O811" s="661"/>
      <c r="P811" s="661"/>
      <c r="Q811" s="661"/>
      <c r="R811" s="661"/>
      <c r="S811" s="661"/>
    </row>
    <row r="812">
      <c r="A812" s="661"/>
      <c r="B812" s="661"/>
      <c r="C812" s="661"/>
      <c r="D812" s="661"/>
      <c r="E812" s="661"/>
      <c r="F812" s="661"/>
      <c r="G812" s="661"/>
      <c r="H812" s="661"/>
      <c r="I812" s="661"/>
      <c r="J812" s="661"/>
      <c r="K812" s="661"/>
      <c r="L812" s="661"/>
      <c r="M812" s="661"/>
      <c r="N812" s="661"/>
      <c r="O812" s="661"/>
      <c r="P812" s="661"/>
      <c r="Q812" s="661"/>
      <c r="R812" s="661"/>
      <c r="S812" s="661"/>
    </row>
    <row r="813">
      <c r="A813" s="661"/>
      <c r="B813" s="661"/>
      <c r="C813" s="661"/>
      <c r="D813" s="661"/>
      <c r="E813" s="661"/>
      <c r="F813" s="661"/>
      <c r="G813" s="661"/>
      <c r="H813" s="661"/>
      <c r="I813" s="661"/>
      <c r="J813" s="661"/>
      <c r="K813" s="661"/>
      <c r="L813" s="661"/>
      <c r="M813" s="661"/>
      <c r="N813" s="661"/>
      <c r="O813" s="661"/>
      <c r="P813" s="661"/>
      <c r="Q813" s="661"/>
      <c r="R813" s="661"/>
      <c r="S813" s="661"/>
    </row>
    <row r="814">
      <c r="A814" s="661"/>
      <c r="B814" s="661"/>
      <c r="C814" s="661"/>
      <c r="D814" s="661"/>
      <c r="E814" s="661"/>
      <c r="F814" s="661"/>
      <c r="G814" s="661"/>
      <c r="H814" s="661"/>
      <c r="I814" s="661"/>
      <c r="J814" s="661"/>
      <c r="K814" s="661"/>
      <c r="L814" s="661"/>
      <c r="M814" s="661"/>
      <c r="N814" s="661"/>
      <c r="O814" s="661"/>
      <c r="P814" s="661"/>
      <c r="Q814" s="661"/>
      <c r="R814" s="661"/>
      <c r="S814" s="661"/>
    </row>
    <row r="815">
      <c r="A815" s="661"/>
      <c r="B815" s="661"/>
      <c r="C815" s="661"/>
      <c r="D815" s="661"/>
      <c r="E815" s="661"/>
      <c r="F815" s="661"/>
      <c r="G815" s="661"/>
      <c r="H815" s="661"/>
      <c r="I815" s="661"/>
      <c r="J815" s="661"/>
      <c r="K815" s="661"/>
      <c r="L815" s="661"/>
      <c r="M815" s="661"/>
      <c r="N815" s="661"/>
      <c r="O815" s="661"/>
      <c r="P815" s="661"/>
      <c r="Q815" s="661"/>
      <c r="R815" s="661"/>
      <c r="S815" s="661"/>
    </row>
    <row r="816">
      <c r="A816" s="661"/>
      <c r="B816" s="661"/>
      <c r="C816" s="661"/>
      <c r="D816" s="661"/>
      <c r="E816" s="661"/>
      <c r="F816" s="661"/>
      <c r="G816" s="661"/>
      <c r="H816" s="661"/>
      <c r="I816" s="661"/>
      <c r="J816" s="661"/>
      <c r="K816" s="661"/>
      <c r="L816" s="661"/>
      <c r="M816" s="661"/>
      <c r="N816" s="661"/>
      <c r="O816" s="661"/>
      <c r="P816" s="661"/>
      <c r="Q816" s="661"/>
      <c r="R816" s="661"/>
      <c r="S816" s="661"/>
    </row>
    <row r="817">
      <c r="A817" s="661"/>
      <c r="B817" s="661"/>
      <c r="C817" s="661"/>
      <c r="D817" s="661"/>
      <c r="E817" s="661"/>
      <c r="F817" s="661"/>
      <c r="G817" s="661"/>
      <c r="H817" s="661"/>
      <c r="I817" s="661"/>
      <c r="J817" s="661"/>
      <c r="K817" s="661"/>
      <c r="L817" s="661"/>
      <c r="M817" s="661"/>
      <c r="N817" s="661"/>
      <c r="O817" s="661"/>
      <c r="P817" s="661"/>
      <c r="Q817" s="661"/>
      <c r="R817" s="661"/>
      <c r="S817" s="661"/>
    </row>
    <row r="818">
      <c r="A818" s="661"/>
      <c r="B818" s="661"/>
      <c r="C818" s="661"/>
      <c r="D818" s="661"/>
      <c r="E818" s="661"/>
      <c r="F818" s="661"/>
      <c r="G818" s="661"/>
      <c r="H818" s="661"/>
      <c r="I818" s="661"/>
      <c r="J818" s="661"/>
      <c r="K818" s="661"/>
      <c r="L818" s="661"/>
      <c r="M818" s="661"/>
      <c r="N818" s="661"/>
      <c r="O818" s="661"/>
      <c r="P818" s="661"/>
      <c r="Q818" s="661"/>
      <c r="R818" s="661"/>
      <c r="S818" s="661"/>
    </row>
    <row r="819">
      <c r="A819" s="661"/>
      <c r="B819" s="661"/>
      <c r="C819" s="661"/>
      <c r="D819" s="661"/>
      <c r="E819" s="661"/>
      <c r="F819" s="661"/>
      <c r="G819" s="661"/>
      <c r="H819" s="661"/>
      <c r="I819" s="661"/>
      <c r="J819" s="661"/>
      <c r="K819" s="661"/>
      <c r="L819" s="661"/>
      <c r="M819" s="661"/>
      <c r="N819" s="661"/>
      <c r="O819" s="661"/>
      <c r="P819" s="661"/>
      <c r="Q819" s="661"/>
      <c r="R819" s="661"/>
      <c r="S819" s="661"/>
    </row>
    <row r="820">
      <c r="A820" s="661"/>
      <c r="B820" s="661"/>
      <c r="C820" s="661"/>
      <c r="D820" s="661"/>
      <c r="E820" s="661"/>
      <c r="F820" s="661"/>
      <c r="G820" s="661"/>
      <c r="H820" s="661"/>
      <c r="I820" s="661"/>
      <c r="J820" s="661"/>
      <c r="K820" s="661"/>
      <c r="L820" s="661"/>
      <c r="M820" s="661"/>
      <c r="N820" s="661"/>
      <c r="O820" s="661"/>
      <c r="P820" s="661"/>
      <c r="Q820" s="661"/>
      <c r="R820" s="661"/>
      <c r="S820" s="661"/>
    </row>
    <row r="821">
      <c r="A821" s="661"/>
      <c r="B821" s="661"/>
      <c r="C821" s="661"/>
      <c r="D821" s="661"/>
      <c r="E821" s="661"/>
      <c r="F821" s="661"/>
      <c r="G821" s="661"/>
      <c r="H821" s="661"/>
      <c r="I821" s="661"/>
      <c r="J821" s="661"/>
      <c r="K821" s="661"/>
      <c r="L821" s="661"/>
      <c r="M821" s="661"/>
      <c r="N821" s="661"/>
      <c r="O821" s="661"/>
      <c r="P821" s="661"/>
      <c r="Q821" s="661"/>
      <c r="R821" s="661"/>
      <c r="S821" s="661"/>
    </row>
    <row r="822">
      <c r="A822" s="661"/>
      <c r="B822" s="661"/>
      <c r="C822" s="661"/>
      <c r="D822" s="661"/>
      <c r="E822" s="661"/>
      <c r="F822" s="661"/>
      <c r="G822" s="661"/>
      <c r="H822" s="661"/>
      <c r="I822" s="661"/>
      <c r="J822" s="661"/>
      <c r="K822" s="661"/>
      <c r="L822" s="661"/>
      <c r="M822" s="661"/>
      <c r="N822" s="661"/>
      <c r="O822" s="661"/>
      <c r="P822" s="661"/>
      <c r="Q822" s="661"/>
      <c r="R822" s="661"/>
      <c r="S822" s="661"/>
    </row>
    <row r="823">
      <c r="A823" s="661"/>
      <c r="B823" s="661"/>
      <c r="C823" s="661"/>
      <c r="D823" s="661"/>
      <c r="E823" s="661"/>
      <c r="F823" s="661"/>
      <c r="G823" s="661"/>
      <c r="H823" s="661"/>
      <c r="I823" s="661"/>
      <c r="J823" s="661"/>
      <c r="K823" s="661"/>
      <c r="L823" s="661"/>
      <c r="M823" s="661"/>
      <c r="N823" s="661"/>
      <c r="O823" s="661"/>
      <c r="P823" s="661"/>
      <c r="Q823" s="661"/>
      <c r="R823" s="661"/>
      <c r="S823" s="661"/>
    </row>
    <row r="824">
      <c r="A824" s="661"/>
      <c r="B824" s="661"/>
      <c r="C824" s="661"/>
      <c r="D824" s="661"/>
      <c r="E824" s="661"/>
      <c r="F824" s="661"/>
      <c r="G824" s="661"/>
      <c r="H824" s="661"/>
      <c r="I824" s="661"/>
      <c r="J824" s="661"/>
      <c r="K824" s="661"/>
      <c r="L824" s="661"/>
      <c r="M824" s="661"/>
      <c r="N824" s="661"/>
      <c r="O824" s="661"/>
      <c r="P824" s="661"/>
      <c r="Q824" s="661"/>
      <c r="R824" s="661"/>
      <c r="S824" s="661"/>
    </row>
    <row r="825">
      <c r="A825" s="661"/>
      <c r="B825" s="661"/>
      <c r="C825" s="661"/>
      <c r="D825" s="661"/>
      <c r="E825" s="661"/>
      <c r="F825" s="661"/>
      <c r="G825" s="661"/>
      <c r="H825" s="661"/>
      <c r="I825" s="661"/>
      <c r="J825" s="661"/>
      <c r="K825" s="661"/>
      <c r="L825" s="661"/>
      <c r="M825" s="661"/>
      <c r="N825" s="661"/>
      <c r="O825" s="661"/>
      <c r="P825" s="661"/>
      <c r="Q825" s="661"/>
      <c r="R825" s="661"/>
      <c r="S825" s="661"/>
    </row>
    <row r="826">
      <c r="A826" s="661"/>
      <c r="B826" s="661"/>
      <c r="C826" s="661"/>
      <c r="D826" s="661"/>
      <c r="E826" s="661"/>
      <c r="F826" s="661"/>
      <c r="G826" s="661"/>
      <c r="H826" s="661"/>
      <c r="I826" s="661"/>
      <c r="J826" s="661"/>
      <c r="K826" s="661"/>
      <c r="L826" s="661"/>
      <c r="M826" s="661"/>
      <c r="N826" s="661"/>
      <c r="O826" s="661"/>
      <c r="P826" s="661"/>
      <c r="Q826" s="661"/>
      <c r="R826" s="661"/>
      <c r="S826" s="661"/>
    </row>
    <row r="827">
      <c r="A827" s="661"/>
      <c r="B827" s="661"/>
      <c r="C827" s="661"/>
      <c r="D827" s="661"/>
      <c r="E827" s="661"/>
      <c r="F827" s="661"/>
      <c r="G827" s="661"/>
      <c r="H827" s="661"/>
      <c r="I827" s="661"/>
      <c r="J827" s="661"/>
      <c r="K827" s="661"/>
      <c r="L827" s="661"/>
      <c r="M827" s="661"/>
      <c r="N827" s="661"/>
      <c r="O827" s="661"/>
      <c r="P827" s="661"/>
      <c r="Q827" s="661"/>
      <c r="R827" s="661"/>
      <c r="S827" s="661"/>
    </row>
    <row r="828">
      <c r="A828" s="661"/>
      <c r="B828" s="661"/>
      <c r="C828" s="661"/>
      <c r="D828" s="661"/>
      <c r="E828" s="661"/>
      <c r="F828" s="661"/>
      <c r="G828" s="661"/>
      <c r="H828" s="661"/>
      <c r="I828" s="661"/>
      <c r="J828" s="661"/>
      <c r="K828" s="661"/>
      <c r="L828" s="661"/>
      <c r="M828" s="661"/>
      <c r="N828" s="661"/>
      <c r="O828" s="661"/>
      <c r="P828" s="661"/>
      <c r="Q828" s="661"/>
      <c r="R828" s="661"/>
      <c r="S828" s="661"/>
    </row>
    <row r="829">
      <c r="A829" s="661"/>
      <c r="B829" s="661"/>
      <c r="C829" s="661"/>
      <c r="D829" s="661"/>
      <c r="E829" s="661"/>
      <c r="F829" s="661"/>
      <c r="G829" s="661"/>
      <c r="H829" s="661"/>
      <c r="I829" s="661"/>
      <c r="J829" s="661"/>
      <c r="K829" s="661"/>
      <c r="L829" s="661"/>
      <c r="M829" s="661"/>
      <c r="N829" s="661"/>
      <c r="O829" s="661"/>
      <c r="P829" s="661"/>
      <c r="Q829" s="661"/>
      <c r="R829" s="661"/>
      <c r="S829" s="661"/>
    </row>
    <row r="830">
      <c r="A830" s="661"/>
      <c r="B830" s="661"/>
      <c r="C830" s="661"/>
      <c r="D830" s="661"/>
      <c r="E830" s="661"/>
      <c r="F830" s="661"/>
      <c r="G830" s="661"/>
      <c r="H830" s="661"/>
      <c r="I830" s="661"/>
      <c r="J830" s="661"/>
      <c r="K830" s="661"/>
      <c r="L830" s="661"/>
      <c r="M830" s="661"/>
      <c r="N830" s="661"/>
      <c r="O830" s="661"/>
      <c r="P830" s="661"/>
      <c r="Q830" s="661"/>
      <c r="R830" s="661"/>
      <c r="S830" s="661"/>
    </row>
    <row r="831">
      <c r="A831" s="661"/>
      <c r="B831" s="661"/>
      <c r="C831" s="661"/>
      <c r="D831" s="661"/>
      <c r="E831" s="661"/>
      <c r="F831" s="661"/>
      <c r="G831" s="661"/>
      <c r="H831" s="661"/>
      <c r="I831" s="661"/>
      <c r="J831" s="661"/>
      <c r="K831" s="661"/>
      <c r="L831" s="661"/>
      <c r="M831" s="661"/>
      <c r="N831" s="661"/>
      <c r="O831" s="661"/>
      <c r="P831" s="661"/>
      <c r="Q831" s="661"/>
      <c r="R831" s="661"/>
      <c r="S831" s="661"/>
    </row>
    <row r="832">
      <c r="A832" s="661"/>
      <c r="B832" s="661"/>
      <c r="C832" s="661"/>
      <c r="D832" s="661"/>
      <c r="E832" s="661"/>
      <c r="F832" s="661"/>
      <c r="G832" s="661"/>
      <c r="H832" s="661"/>
      <c r="I832" s="661"/>
      <c r="J832" s="661"/>
      <c r="K832" s="661"/>
      <c r="L832" s="661"/>
      <c r="M832" s="661"/>
      <c r="N832" s="661"/>
      <c r="O832" s="661"/>
      <c r="P832" s="661"/>
      <c r="Q832" s="661"/>
      <c r="R832" s="661"/>
      <c r="S832" s="661"/>
    </row>
    <row r="833">
      <c r="A833" s="661"/>
      <c r="B833" s="661"/>
      <c r="C833" s="661"/>
      <c r="D833" s="661"/>
      <c r="E833" s="661"/>
      <c r="F833" s="661"/>
      <c r="G833" s="661"/>
      <c r="H833" s="661"/>
      <c r="I833" s="661"/>
      <c r="J833" s="661"/>
      <c r="K833" s="661"/>
      <c r="L833" s="661"/>
      <c r="M833" s="661"/>
      <c r="N833" s="661"/>
      <c r="O833" s="661"/>
      <c r="P833" s="661"/>
      <c r="Q833" s="661"/>
      <c r="R833" s="661"/>
      <c r="S833" s="661"/>
    </row>
    <row r="834">
      <c r="A834" s="661"/>
      <c r="B834" s="661"/>
      <c r="C834" s="661"/>
      <c r="D834" s="661"/>
      <c r="E834" s="661"/>
      <c r="F834" s="661"/>
      <c r="G834" s="661"/>
      <c r="H834" s="661"/>
      <c r="I834" s="661"/>
      <c r="J834" s="661"/>
      <c r="K834" s="661"/>
      <c r="L834" s="661"/>
      <c r="M834" s="661"/>
      <c r="N834" s="661"/>
      <c r="O834" s="661"/>
      <c r="P834" s="661"/>
      <c r="Q834" s="661"/>
      <c r="R834" s="661"/>
      <c r="S834" s="661"/>
    </row>
    <row r="835">
      <c r="A835" s="661"/>
      <c r="B835" s="661"/>
      <c r="C835" s="661"/>
      <c r="D835" s="661"/>
      <c r="E835" s="661"/>
      <c r="F835" s="661"/>
      <c r="G835" s="661"/>
      <c r="H835" s="661"/>
      <c r="I835" s="661"/>
      <c r="J835" s="661"/>
      <c r="K835" s="661"/>
      <c r="L835" s="661"/>
      <c r="M835" s="661"/>
      <c r="N835" s="661"/>
      <c r="O835" s="661"/>
      <c r="P835" s="661"/>
      <c r="Q835" s="661"/>
      <c r="R835" s="661"/>
      <c r="S835" s="661"/>
    </row>
    <row r="836">
      <c r="A836" s="661"/>
      <c r="B836" s="661"/>
      <c r="C836" s="661"/>
      <c r="D836" s="661"/>
      <c r="E836" s="661"/>
      <c r="F836" s="661"/>
      <c r="G836" s="661"/>
      <c r="H836" s="661"/>
      <c r="I836" s="661"/>
      <c r="J836" s="661"/>
      <c r="K836" s="661"/>
      <c r="L836" s="661"/>
      <c r="M836" s="661"/>
      <c r="N836" s="661"/>
      <c r="O836" s="661"/>
      <c r="P836" s="661"/>
      <c r="Q836" s="661"/>
      <c r="R836" s="661"/>
      <c r="S836" s="661"/>
    </row>
    <row r="837">
      <c r="A837" s="661"/>
      <c r="B837" s="661"/>
      <c r="C837" s="661"/>
      <c r="D837" s="661"/>
      <c r="E837" s="661"/>
      <c r="F837" s="661"/>
      <c r="G837" s="661"/>
      <c r="H837" s="661"/>
      <c r="I837" s="661"/>
      <c r="J837" s="661"/>
      <c r="K837" s="661"/>
      <c r="L837" s="661"/>
      <c r="M837" s="661"/>
      <c r="N837" s="661"/>
      <c r="O837" s="661"/>
      <c r="P837" s="661"/>
      <c r="Q837" s="661"/>
      <c r="R837" s="661"/>
      <c r="S837" s="661"/>
    </row>
    <row r="838">
      <c r="A838" s="661"/>
      <c r="B838" s="661"/>
      <c r="C838" s="661"/>
      <c r="D838" s="661"/>
      <c r="E838" s="661"/>
      <c r="F838" s="661"/>
      <c r="G838" s="661"/>
      <c r="H838" s="661"/>
      <c r="I838" s="661"/>
      <c r="J838" s="661"/>
      <c r="K838" s="661"/>
      <c r="L838" s="661"/>
      <c r="M838" s="661"/>
      <c r="N838" s="661"/>
      <c r="O838" s="661"/>
      <c r="P838" s="661"/>
      <c r="Q838" s="661"/>
      <c r="R838" s="661"/>
      <c r="S838" s="661"/>
    </row>
    <row r="839">
      <c r="A839" s="661"/>
      <c r="B839" s="661"/>
      <c r="C839" s="661"/>
      <c r="D839" s="661"/>
      <c r="E839" s="661"/>
      <c r="F839" s="661"/>
      <c r="G839" s="661"/>
      <c r="H839" s="661"/>
      <c r="I839" s="661"/>
      <c r="J839" s="661"/>
      <c r="K839" s="661"/>
      <c r="L839" s="661"/>
      <c r="M839" s="661"/>
      <c r="N839" s="661"/>
      <c r="O839" s="661"/>
      <c r="P839" s="661"/>
      <c r="Q839" s="661"/>
      <c r="R839" s="661"/>
      <c r="S839" s="661"/>
    </row>
    <row r="840">
      <c r="A840" s="661"/>
      <c r="B840" s="661"/>
      <c r="C840" s="661"/>
      <c r="D840" s="661"/>
      <c r="E840" s="661"/>
      <c r="F840" s="661"/>
      <c r="G840" s="661"/>
      <c r="H840" s="661"/>
      <c r="I840" s="661"/>
      <c r="J840" s="661"/>
      <c r="K840" s="661"/>
      <c r="L840" s="661"/>
      <c r="M840" s="661"/>
      <c r="N840" s="661"/>
      <c r="O840" s="661"/>
      <c r="P840" s="661"/>
      <c r="Q840" s="661"/>
      <c r="R840" s="661"/>
      <c r="S840" s="661"/>
    </row>
    <row r="841">
      <c r="A841" s="661"/>
      <c r="B841" s="661"/>
      <c r="C841" s="661"/>
      <c r="D841" s="661"/>
      <c r="E841" s="661"/>
      <c r="F841" s="661"/>
      <c r="G841" s="661"/>
      <c r="H841" s="661"/>
      <c r="I841" s="661"/>
      <c r="J841" s="661"/>
      <c r="K841" s="661"/>
      <c r="L841" s="661"/>
      <c r="M841" s="661"/>
      <c r="N841" s="661"/>
      <c r="O841" s="661"/>
      <c r="P841" s="661"/>
      <c r="Q841" s="661"/>
      <c r="R841" s="661"/>
      <c r="S841" s="661"/>
    </row>
    <row r="842">
      <c r="A842" s="661"/>
      <c r="B842" s="661"/>
      <c r="C842" s="661"/>
      <c r="D842" s="661"/>
      <c r="E842" s="661"/>
      <c r="F842" s="661"/>
      <c r="G842" s="661"/>
      <c r="H842" s="661"/>
      <c r="I842" s="661"/>
      <c r="J842" s="661"/>
      <c r="K842" s="661"/>
      <c r="L842" s="661"/>
      <c r="M842" s="661"/>
      <c r="N842" s="661"/>
      <c r="O842" s="661"/>
      <c r="P842" s="661"/>
      <c r="Q842" s="661"/>
      <c r="R842" s="661"/>
      <c r="S842" s="661"/>
    </row>
    <row r="843">
      <c r="A843" s="661"/>
      <c r="B843" s="661"/>
      <c r="C843" s="661"/>
      <c r="D843" s="661"/>
      <c r="E843" s="661"/>
      <c r="F843" s="661"/>
      <c r="G843" s="661"/>
      <c r="H843" s="661"/>
      <c r="I843" s="661"/>
      <c r="J843" s="661"/>
      <c r="K843" s="661"/>
      <c r="L843" s="661"/>
      <c r="M843" s="661"/>
      <c r="N843" s="661"/>
      <c r="O843" s="661"/>
      <c r="P843" s="661"/>
      <c r="Q843" s="661"/>
      <c r="R843" s="661"/>
      <c r="S843" s="661"/>
    </row>
    <row r="844">
      <c r="A844" s="661"/>
      <c r="B844" s="661"/>
      <c r="C844" s="661"/>
      <c r="D844" s="661"/>
      <c r="E844" s="661"/>
      <c r="F844" s="661"/>
      <c r="G844" s="661"/>
      <c r="H844" s="661"/>
      <c r="I844" s="661"/>
      <c r="J844" s="661"/>
      <c r="K844" s="661"/>
      <c r="L844" s="661"/>
      <c r="M844" s="661"/>
      <c r="N844" s="661"/>
      <c r="O844" s="661"/>
      <c r="P844" s="661"/>
      <c r="Q844" s="661"/>
      <c r="R844" s="661"/>
      <c r="S844" s="661"/>
    </row>
    <row r="845">
      <c r="A845" s="661"/>
      <c r="B845" s="661"/>
      <c r="C845" s="661"/>
      <c r="D845" s="661"/>
      <c r="E845" s="661"/>
      <c r="F845" s="661"/>
      <c r="G845" s="661"/>
      <c r="H845" s="661"/>
      <c r="I845" s="661"/>
      <c r="J845" s="661"/>
      <c r="K845" s="661"/>
      <c r="L845" s="661"/>
      <c r="M845" s="661"/>
      <c r="N845" s="661"/>
      <c r="O845" s="661"/>
      <c r="P845" s="661"/>
      <c r="Q845" s="661"/>
      <c r="R845" s="661"/>
      <c r="S845" s="661"/>
    </row>
    <row r="846">
      <c r="A846" s="661"/>
      <c r="B846" s="661"/>
      <c r="C846" s="661"/>
      <c r="D846" s="661"/>
      <c r="E846" s="661"/>
      <c r="F846" s="661"/>
      <c r="G846" s="661"/>
      <c r="H846" s="661"/>
      <c r="I846" s="661"/>
      <c r="J846" s="661"/>
      <c r="K846" s="661"/>
      <c r="L846" s="661"/>
      <c r="M846" s="661"/>
      <c r="N846" s="661"/>
      <c r="O846" s="661"/>
      <c r="P846" s="661"/>
      <c r="Q846" s="661"/>
      <c r="R846" s="661"/>
      <c r="S846" s="661"/>
    </row>
    <row r="847">
      <c r="A847" s="661"/>
      <c r="B847" s="661"/>
      <c r="C847" s="661"/>
      <c r="D847" s="661"/>
      <c r="E847" s="661"/>
      <c r="F847" s="661"/>
      <c r="G847" s="661"/>
      <c r="H847" s="661"/>
      <c r="I847" s="661"/>
      <c r="J847" s="661"/>
      <c r="K847" s="661"/>
      <c r="L847" s="661"/>
      <c r="M847" s="661"/>
      <c r="N847" s="661"/>
      <c r="O847" s="661"/>
      <c r="P847" s="661"/>
      <c r="Q847" s="661"/>
      <c r="R847" s="661"/>
      <c r="S847" s="661"/>
    </row>
    <row r="848">
      <c r="A848" s="661"/>
      <c r="B848" s="661"/>
      <c r="C848" s="661"/>
      <c r="D848" s="661"/>
      <c r="E848" s="661"/>
      <c r="F848" s="661"/>
      <c r="G848" s="661"/>
      <c r="H848" s="661"/>
      <c r="I848" s="661"/>
      <c r="J848" s="661"/>
      <c r="K848" s="661"/>
      <c r="L848" s="661"/>
      <c r="M848" s="661"/>
      <c r="N848" s="661"/>
      <c r="O848" s="661"/>
      <c r="P848" s="661"/>
      <c r="Q848" s="661"/>
      <c r="R848" s="661"/>
      <c r="S848" s="661"/>
    </row>
    <row r="849">
      <c r="A849" s="661"/>
      <c r="B849" s="661"/>
      <c r="C849" s="661"/>
      <c r="D849" s="661"/>
      <c r="E849" s="661"/>
      <c r="F849" s="661"/>
      <c r="G849" s="661"/>
      <c r="H849" s="661"/>
      <c r="I849" s="661"/>
      <c r="J849" s="661"/>
      <c r="K849" s="661"/>
      <c r="L849" s="661"/>
      <c r="M849" s="661"/>
      <c r="N849" s="661"/>
      <c r="O849" s="661"/>
      <c r="P849" s="661"/>
      <c r="Q849" s="661"/>
      <c r="R849" s="661"/>
      <c r="S849" s="661"/>
    </row>
    <row r="850">
      <c r="A850" s="661"/>
      <c r="B850" s="661"/>
      <c r="C850" s="661"/>
      <c r="D850" s="661"/>
      <c r="E850" s="661"/>
      <c r="F850" s="661"/>
      <c r="G850" s="661"/>
      <c r="H850" s="661"/>
      <c r="I850" s="661"/>
      <c r="J850" s="661"/>
      <c r="K850" s="661"/>
      <c r="L850" s="661"/>
      <c r="M850" s="661"/>
      <c r="N850" s="661"/>
      <c r="O850" s="661"/>
      <c r="P850" s="661"/>
      <c r="Q850" s="661"/>
      <c r="R850" s="661"/>
      <c r="S850" s="661"/>
    </row>
    <row r="851">
      <c r="A851" s="661"/>
      <c r="B851" s="661"/>
      <c r="C851" s="661"/>
      <c r="D851" s="661"/>
      <c r="E851" s="661"/>
      <c r="F851" s="661"/>
      <c r="G851" s="661"/>
      <c r="H851" s="661"/>
      <c r="I851" s="661"/>
      <c r="J851" s="661"/>
      <c r="K851" s="661"/>
      <c r="L851" s="661"/>
      <c r="M851" s="661"/>
      <c r="N851" s="661"/>
      <c r="O851" s="661"/>
      <c r="P851" s="661"/>
      <c r="Q851" s="661"/>
      <c r="R851" s="661"/>
      <c r="S851" s="661"/>
    </row>
    <row r="852">
      <c r="A852" s="661"/>
      <c r="B852" s="661"/>
      <c r="C852" s="661"/>
      <c r="D852" s="661"/>
      <c r="E852" s="661"/>
      <c r="F852" s="661"/>
      <c r="G852" s="661"/>
      <c r="H852" s="661"/>
      <c r="I852" s="661"/>
      <c r="J852" s="661"/>
      <c r="K852" s="661"/>
      <c r="L852" s="661"/>
      <c r="M852" s="661"/>
      <c r="N852" s="661"/>
      <c r="O852" s="661"/>
      <c r="P852" s="661"/>
      <c r="Q852" s="661"/>
      <c r="R852" s="661"/>
      <c r="S852" s="661"/>
    </row>
    <row r="853">
      <c r="A853" s="661"/>
      <c r="B853" s="661"/>
      <c r="C853" s="661"/>
      <c r="D853" s="661"/>
      <c r="E853" s="661"/>
      <c r="F853" s="661"/>
      <c r="G853" s="661"/>
      <c r="H853" s="661"/>
      <c r="I853" s="661"/>
      <c r="J853" s="661"/>
      <c r="K853" s="661"/>
      <c r="L853" s="661"/>
      <c r="M853" s="661"/>
      <c r="N853" s="661"/>
      <c r="O853" s="661"/>
      <c r="P853" s="661"/>
      <c r="Q853" s="661"/>
      <c r="R853" s="661"/>
      <c r="S853" s="661"/>
    </row>
    <row r="854">
      <c r="A854" s="661"/>
      <c r="B854" s="661"/>
      <c r="C854" s="661"/>
      <c r="D854" s="661"/>
      <c r="E854" s="661"/>
      <c r="F854" s="661"/>
      <c r="G854" s="661"/>
      <c r="H854" s="661"/>
      <c r="I854" s="661"/>
      <c r="J854" s="661"/>
      <c r="K854" s="661"/>
      <c r="L854" s="661"/>
      <c r="M854" s="661"/>
      <c r="N854" s="661"/>
      <c r="O854" s="661"/>
      <c r="P854" s="661"/>
      <c r="Q854" s="661"/>
      <c r="R854" s="661"/>
      <c r="S854" s="661"/>
    </row>
    <row r="855">
      <c r="A855" s="661"/>
      <c r="B855" s="661"/>
      <c r="C855" s="661"/>
      <c r="D855" s="661"/>
      <c r="E855" s="661"/>
      <c r="F855" s="661"/>
      <c r="G855" s="661"/>
      <c r="H855" s="661"/>
      <c r="I855" s="661"/>
      <c r="J855" s="661"/>
      <c r="K855" s="661"/>
      <c r="L855" s="661"/>
      <c r="M855" s="661"/>
      <c r="N855" s="661"/>
      <c r="O855" s="661"/>
      <c r="P855" s="661"/>
      <c r="Q855" s="661"/>
      <c r="R855" s="661"/>
      <c r="S855" s="661"/>
    </row>
    <row r="856">
      <c r="A856" s="661"/>
      <c r="B856" s="661"/>
      <c r="C856" s="661"/>
      <c r="D856" s="661"/>
      <c r="E856" s="661"/>
      <c r="F856" s="661"/>
      <c r="G856" s="661"/>
      <c r="H856" s="661"/>
      <c r="I856" s="661"/>
      <c r="J856" s="661"/>
      <c r="K856" s="661"/>
      <c r="L856" s="661"/>
      <c r="M856" s="661"/>
      <c r="N856" s="661"/>
      <c r="O856" s="661"/>
      <c r="P856" s="661"/>
      <c r="Q856" s="661"/>
      <c r="R856" s="661"/>
      <c r="S856" s="661"/>
    </row>
    <row r="857">
      <c r="A857" s="661"/>
      <c r="B857" s="661"/>
      <c r="C857" s="661"/>
      <c r="D857" s="661"/>
      <c r="E857" s="661"/>
      <c r="F857" s="661"/>
      <c r="G857" s="661"/>
      <c r="H857" s="661"/>
      <c r="I857" s="661"/>
      <c r="J857" s="661"/>
      <c r="K857" s="661"/>
      <c r="L857" s="661"/>
      <c r="M857" s="661"/>
      <c r="N857" s="661"/>
      <c r="O857" s="661"/>
      <c r="P857" s="661"/>
      <c r="Q857" s="661"/>
      <c r="R857" s="661"/>
      <c r="S857" s="661"/>
    </row>
    <row r="858">
      <c r="A858" s="661"/>
      <c r="B858" s="661"/>
      <c r="C858" s="661"/>
      <c r="D858" s="661"/>
      <c r="E858" s="661"/>
      <c r="F858" s="661"/>
      <c r="G858" s="661"/>
      <c r="H858" s="661"/>
      <c r="I858" s="661"/>
      <c r="J858" s="661"/>
      <c r="K858" s="661"/>
      <c r="L858" s="661"/>
      <c r="M858" s="661"/>
      <c r="N858" s="661"/>
      <c r="O858" s="661"/>
      <c r="P858" s="661"/>
      <c r="Q858" s="661"/>
      <c r="R858" s="661"/>
      <c r="S858" s="661"/>
    </row>
    <row r="859">
      <c r="A859" s="661"/>
      <c r="B859" s="661"/>
      <c r="C859" s="661"/>
      <c r="D859" s="661"/>
      <c r="E859" s="661"/>
      <c r="F859" s="661"/>
      <c r="G859" s="661"/>
      <c r="H859" s="661"/>
      <c r="I859" s="661"/>
      <c r="J859" s="661"/>
      <c r="K859" s="661"/>
      <c r="L859" s="661"/>
      <c r="M859" s="661"/>
      <c r="N859" s="661"/>
      <c r="O859" s="661"/>
      <c r="P859" s="661"/>
      <c r="Q859" s="661"/>
      <c r="R859" s="661"/>
      <c r="S859" s="661"/>
    </row>
    <row r="860">
      <c r="A860" s="661"/>
      <c r="B860" s="661"/>
      <c r="C860" s="661"/>
      <c r="D860" s="661"/>
      <c r="E860" s="661"/>
      <c r="F860" s="661"/>
      <c r="G860" s="661"/>
      <c r="H860" s="661"/>
      <c r="I860" s="661"/>
      <c r="J860" s="661"/>
      <c r="K860" s="661"/>
      <c r="L860" s="661"/>
      <c r="M860" s="661"/>
      <c r="N860" s="661"/>
      <c r="O860" s="661"/>
      <c r="P860" s="661"/>
      <c r="Q860" s="661"/>
      <c r="R860" s="661"/>
      <c r="S860" s="661"/>
    </row>
    <row r="861">
      <c r="A861" s="661"/>
      <c r="B861" s="661"/>
      <c r="C861" s="661"/>
      <c r="D861" s="661"/>
      <c r="E861" s="661"/>
      <c r="F861" s="661"/>
      <c r="G861" s="661"/>
      <c r="H861" s="661"/>
      <c r="I861" s="661"/>
      <c r="J861" s="661"/>
      <c r="K861" s="661"/>
      <c r="L861" s="661"/>
      <c r="M861" s="661"/>
      <c r="N861" s="661"/>
      <c r="O861" s="661"/>
      <c r="P861" s="661"/>
      <c r="Q861" s="661"/>
      <c r="R861" s="661"/>
      <c r="S861" s="661"/>
    </row>
    <row r="862">
      <c r="A862" s="661"/>
      <c r="B862" s="661"/>
      <c r="C862" s="661"/>
      <c r="D862" s="661"/>
      <c r="E862" s="661"/>
      <c r="F862" s="661"/>
      <c r="G862" s="661"/>
      <c r="H862" s="661"/>
      <c r="I862" s="661"/>
      <c r="J862" s="661"/>
      <c r="K862" s="661"/>
      <c r="L862" s="661"/>
      <c r="M862" s="661"/>
      <c r="N862" s="661"/>
      <c r="O862" s="661"/>
      <c r="P862" s="661"/>
      <c r="Q862" s="661"/>
      <c r="R862" s="661"/>
      <c r="S862" s="661"/>
    </row>
    <row r="863">
      <c r="A863" s="661"/>
      <c r="B863" s="661"/>
      <c r="C863" s="661"/>
      <c r="D863" s="661"/>
      <c r="E863" s="661"/>
      <c r="F863" s="661"/>
      <c r="G863" s="661"/>
      <c r="H863" s="661"/>
      <c r="I863" s="661"/>
      <c r="J863" s="661"/>
      <c r="K863" s="661"/>
      <c r="L863" s="661"/>
      <c r="M863" s="661"/>
      <c r="N863" s="661"/>
      <c r="O863" s="661"/>
      <c r="P863" s="661"/>
      <c r="Q863" s="661"/>
      <c r="R863" s="661"/>
      <c r="S863" s="661"/>
    </row>
    <row r="864">
      <c r="A864" s="661"/>
      <c r="B864" s="661"/>
      <c r="C864" s="661"/>
      <c r="D864" s="661"/>
      <c r="E864" s="661"/>
      <c r="F864" s="661"/>
      <c r="G864" s="661"/>
      <c r="H864" s="661"/>
      <c r="I864" s="661"/>
      <c r="J864" s="661"/>
      <c r="K864" s="661"/>
      <c r="L864" s="661"/>
      <c r="M864" s="661"/>
      <c r="N864" s="661"/>
      <c r="O864" s="661"/>
      <c r="P864" s="661"/>
      <c r="Q864" s="661"/>
      <c r="R864" s="661"/>
      <c r="S864" s="661"/>
    </row>
    <row r="865">
      <c r="A865" s="661"/>
      <c r="B865" s="661"/>
      <c r="C865" s="661"/>
      <c r="D865" s="661"/>
      <c r="E865" s="661"/>
      <c r="F865" s="661"/>
      <c r="G865" s="661"/>
      <c r="H865" s="661"/>
      <c r="I865" s="661"/>
      <c r="J865" s="661"/>
      <c r="K865" s="661"/>
      <c r="L865" s="661"/>
      <c r="M865" s="661"/>
      <c r="N865" s="661"/>
      <c r="O865" s="661"/>
      <c r="P865" s="661"/>
      <c r="Q865" s="661"/>
      <c r="R865" s="661"/>
      <c r="S865" s="661"/>
    </row>
    <row r="866">
      <c r="A866" s="661"/>
      <c r="B866" s="661"/>
      <c r="C866" s="661"/>
      <c r="D866" s="661"/>
      <c r="E866" s="661"/>
      <c r="F866" s="661"/>
      <c r="G866" s="661"/>
      <c r="H866" s="661"/>
      <c r="I866" s="661"/>
      <c r="J866" s="661"/>
      <c r="K866" s="661"/>
      <c r="L866" s="661"/>
      <c r="M866" s="661"/>
      <c r="N866" s="661"/>
      <c r="O866" s="661"/>
      <c r="P866" s="661"/>
      <c r="Q866" s="661"/>
      <c r="R866" s="661"/>
      <c r="S866" s="661"/>
    </row>
    <row r="867">
      <c r="A867" s="661"/>
      <c r="B867" s="661"/>
      <c r="C867" s="661"/>
      <c r="D867" s="661"/>
      <c r="E867" s="661"/>
      <c r="F867" s="661"/>
      <c r="G867" s="661"/>
      <c r="H867" s="661"/>
      <c r="I867" s="661"/>
      <c r="J867" s="661"/>
      <c r="K867" s="661"/>
      <c r="L867" s="661"/>
      <c r="M867" s="661"/>
      <c r="N867" s="661"/>
      <c r="O867" s="661"/>
      <c r="P867" s="661"/>
      <c r="Q867" s="661"/>
      <c r="R867" s="661"/>
      <c r="S867" s="661"/>
    </row>
    <row r="868">
      <c r="A868" s="661"/>
      <c r="B868" s="661"/>
      <c r="C868" s="661"/>
      <c r="D868" s="661"/>
      <c r="E868" s="661"/>
      <c r="F868" s="661"/>
      <c r="G868" s="661"/>
      <c r="H868" s="661"/>
      <c r="I868" s="661"/>
      <c r="J868" s="661"/>
      <c r="K868" s="661"/>
      <c r="L868" s="661"/>
      <c r="M868" s="661"/>
      <c r="N868" s="661"/>
      <c r="O868" s="661"/>
      <c r="P868" s="661"/>
      <c r="Q868" s="661"/>
      <c r="R868" s="661"/>
      <c r="S868" s="661"/>
    </row>
    <row r="869">
      <c r="A869" s="661"/>
      <c r="B869" s="661"/>
      <c r="C869" s="661"/>
      <c r="D869" s="661"/>
      <c r="E869" s="661"/>
      <c r="F869" s="661"/>
      <c r="G869" s="661"/>
      <c r="H869" s="661"/>
      <c r="I869" s="661"/>
      <c r="J869" s="661"/>
      <c r="K869" s="661"/>
      <c r="L869" s="661"/>
      <c r="M869" s="661"/>
      <c r="N869" s="661"/>
      <c r="O869" s="661"/>
      <c r="P869" s="661"/>
      <c r="Q869" s="661"/>
      <c r="R869" s="661"/>
      <c r="S869" s="661"/>
    </row>
    <row r="870">
      <c r="A870" s="661"/>
      <c r="B870" s="661"/>
      <c r="C870" s="661"/>
      <c r="D870" s="661"/>
      <c r="E870" s="661"/>
      <c r="F870" s="661"/>
      <c r="G870" s="661"/>
      <c r="H870" s="661"/>
      <c r="I870" s="661"/>
      <c r="J870" s="661"/>
      <c r="K870" s="661"/>
      <c r="L870" s="661"/>
      <c r="M870" s="661"/>
      <c r="N870" s="661"/>
      <c r="O870" s="661"/>
      <c r="P870" s="661"/>
      <c r="Q870" s="661"/>
      <c r="R870" s="661"/>
      <c r="S870" s="661"/>
    </row>
    <row r="871">
      <c r="A871" s="661"/>
      <c r="B871" s="661"/>
      <c r="C871" s="661"/>
      <c r="D871" s="661"/>
      <c r="E871" s="661"/>
      <c r="F871" s="661"/>
      <c r="G871" s="661"/>
      <c r="H871" s="661"/>
      <c r="I871" s="661"/>
      <c r="J871" s="661"/>
      <c r="K871" s="661"/>
      <c r="L871" s="661"/>
      <c r="M871" s="661"/>
      <c r="N871" s="661"/>
      <c r="O871" s="661"/>
      <c r="P871" s="661"/>
      <c r="Q871" s="661"/>
      <c r="R871" s="661"/>
      <c r="S871" s="661"/>
    </row>
    <row r="872">
      <c r="A872" s="661"/>
      <c r="B872" s="661"/>
      <c r="C872" s="661"/>
      <c r="D872" s="661"/>
      <c r="E872" s="661"/>
      <c r="F872" s="661"/>
      <c r="G872" s="661"/>
      <c r="H872" s="661"/>
      <c r="I872" s="661"/>
      <c r="J872" s="661"/>
      <c r="K872" s="661"/>
      <c r="L872" s="661"/>
      <c r="M872" s="661"/>
      <c r="N872" s="661"/>
      <c r="O872" s="661"/>
      <c r="P872" s="661"/>
      <c r="Q872" s="661"/>
      <c r="R872" s="661"/>
      <c r="S872" s="661"/>
    </row>
    <row r="873">
      <c r="A873" s="661"/>
      <c r="B873" s="661"/>
      <c r="C873" s="661"/>
      <c r="D873" s="661"/>
      <c r="E873" s="661"/>
      <c r="F873" s="661"/>
      <c r="G873" s="661"/>
      <c r="H873" s="661"/>
      <c r="I873" s="661"/>
      <c r="J873" s="661"/>
      <c r="K873" s="661"/>
      <c r="L873" s="661"/>
      <c r="M873" s="661"/>
      <c r="N873" s="661"/>
      <c r="O873" s="661"/>
      <c r="P873" s="661"/>
      <c r="Q873" s="661"/>
      <c r="R873" s="661"/>
      <c r="S873" s="661"/>
    </row>
    <row r="874">
      <c r="A874" s="661"/>
      <c r="B874" s="661"/>
      <c r="C874" s="661"/>
      <c r="D874" s="661"/>
      <c r="E874" s="661"/>
      <c r="F874" s="661"/>
      <c r="G874" s="661"/>
      <c r="H874" s="661"/>
      <c r="I874" s="661"/>
      <c r="J874" s="661"/>
      <c r="K874" s="661"/>
      <c r="L874" s="661"/>
      <c r="M874" s="661"/>
      <c r="N874" s="661"/>
      <c r="O874" s="661"/>
      <c r="P874" s="661"/>
      <c r="Q874" s="661"/>
      <c r="R874" s="661"/>
      <c r="S874" s="661"/>
    </row>
    <row r="875">
      <c r="A875" s="661"/>
      <c r="B875" s="661"/>
      <c r="C875" s="661"/>
      <c r="D875" s="661"/>
      <c r="E875" s="661"/>
      <c r="F875" s="661"/>
      <c r="G875" s="661"/>
      <c r="H875" s="661"/>
      <c r="I875" s="661"/>
      <c r="J875" s="661"/>
      <c r="K875" s="661"/>
      <c r="L875" s="661"/>
      <c r="M875" s="661"/>
      <c r="N875" s="661"/>
      <c r="O875" s="661"/>
      <c r="P875" s="661"/>
      <c r="Q875" s="661"/>
      <c r="R875" s="661"/>
      <c r="S875" s="661"/>
    </row>
    <row r="876">
      <c r="A876" s="661"/>
      <c r="B876" s="661"/>
      <c r="C876" s="661"/>
      <c r="D876" s="661"/>
      <c r="E876" s="661"/>
      <c r="F876" s="661"/>
      <c r="G876" s="661"/>
      <c r="H876" s="661"/>
      <c r="I876" s="661"/>
      <c r="J876" s="661"/>
      <c r="K876" s="661"/>
      <c r="L876" s="661"/>
      <c r="M876" s="661"/>
      <c r="N876" s="661"/>
      <c r="O876" s="661"/>
      <c r="P876" s="661"/>
      <c r="Q876" s="661"/>
      <c r="R876" s="661"/>
      <c r="S876" s="661"/>
    </row>
    <row r="877">
      <c r="A877" s="661"/>
      <c r="B877" s="661"/>
      <c r="C877" s="661"/>
      <c r="D877" s="661"/>
      <c r="E877" s="661"/>
      <c r="F877" s="661"/>
      <c r="G877" s="661"/>
      <c r="H877" s="661"/>
      <c r="I877" s="661"/>
      <c r="J877" s="661"/>
      <c r="K877" s="661"/>
      <c r="L877" s="661"/>
      <c r="M877" s="661"/>
      <c r="N877" s="661"/>
      <c r="O877" s="661"/>
      <c r="P877" s="661"/>
      <c r="Q877" s="661"/>
      <c r="R877" s="661"/>
      <c r="S877" s="661"/>
    </row>
    <row r="878">
      <c r="A878" s="661"/>
      <c r="B878" s="661"/>
      <c r="C878" s="661"/>
      <c r="D878" s="661"/>
      <c r="E878" s="661"/>
      <c r="F878" s="661"/>
      <c r="G878" s="661"/>
      <c r="H878" s="661"/>
      <c r="I878" s="661"/>
      <c r="J878" s="661"/>
      <c r="K878" s="661"/>
      <c r="L878" s="661"/>
      <c r="M878" s="661"/>
      <c r="N878" s="661"/>
      <c r="O878" s="661"/>
      <c r="P878" s="661"/>
      <c r="Q878" s="661"/>
      <c r="R878" s="661"/>
      <c r="S878" s="661"/>
    </row>
    <row r="879">
      <c r="A879" s="661"/>
      <c r="B879" s="661"/>
      <c r="C879" s="661"/>
      <c r="D879" s="661"/>
      <c r="E879" s="661"/>
      <c r="F879" s="661"/>
      <c r="G879" s="661"/>
      <c r="H879" s="661"/>
      <c r="I879" s="661"/>
      <c r="J879" s="661"/>
      <c r="K879" s="661"/>
      <c r="L879" s="661"/>
      <c r="M879" s="661"/>
      <c r="N879" s="661"/>
      <c r="O879" s="661"/>
      <c r="P879" s="661"/>
      <c r="Q879" s="661"/>
      <c r="R879" s="661"/>
      <c r="S879" s="661"/>
    </row>
    <row r="880">
      <c r="A880" s="661"/>
      <c r="B880" s="661"/>
      <c r="C880" s="661"/>
      <c r="D880" s="661"/>
      <c r="E880" s="661"/>
      <c r="F880" s="661"/>
      <c r="G880" s="661"/>
      <c r="H880" s="661"/>
      <c r="I880" s="661"/>
      <c r="J880" s="661"/>
      <c r="K880" s="661"/>
      <c r="L880" s="661"/>
      <c r="M880" s="661"/>
      <c r="N880" s="661"/>
      <c r="O880" s="661"/>
      <c r="P880" s="661"/>
      <c r="Q880" s="661"/>
      <c r="R880" s="661"/>
      <c r="S880" s="661"/>
    </row>
    <row r="881">
      <c r="A881" s="661"/>
      <c r="B881" s="661"/>
      <c r="C881" s="661"/>
      <c r="D881" s="661"/>
      <c r="E881" s="661"/>
      <c r="F881" s="661"/>
      <c r="G881" s="661"/>
      <c r="H881" s="661"/>
      <c r="I881" s="661"/>
      <c r="J881" s="661"/>
      <c r="K881" s="661"/>
      <c r="L881" s="661"/>
      <c r="M881" s="661"/>
      <c r="N881" s="661"/>
      <c r="O881" s="661"/>
      <c r="P881" s="661"/>
      <c r="Q881" s="661"/>
      <c r="R881" s="661"/>
      <c r="S881" s="661"/>
    </row>
    <row r="882">
      <c r="A882" s="661"/>
      <c r="B882" s="661"/>
      <c r="C882" s="661"/>
      <c r="D882" s="661"/>
      <c r="E882" s="661"/>
      <c r="F882" s="661"/>
      <c r="G882" s="661"/>
      <c r="H882" s="661"/>
      <c r="I882" s="661"/>
      <c r="J882" s="661"/>
      <c r="K882" s="661"/>
      <c r="L882" s="661"/>
      <c r="M882" s="661"/>
      <c r="N882" s="661"/>
      <c r="O882" s="661"/>
      <c r="P882" s="661"/>
      <c r="Q882" s="661"/>
      <c r="R882" s="661"/>
      <c r="S882" s="661"/>
    </row>
    <row r="883">
      <c r="A883" s="661"/>
      <c r="B883" s="661"/>
      <c r="C883" s="661"/>
      <c r="D883" s="661"/>
      <c r="E883" s="661"/>
      <c r="F883" s="661"/>
      <c r="G883" s="661"/>
      <c r="H883" s="661"/>
      <c r="I883" s="661"/>
      <c r="J883" s="661"/>
      <c r="K883" s="661"/>
      <c r="L883" s="661"/>
      <c r="M883" s="661"/>
      <c r="N883" s="661"/>
      <c r="O883" s="661"/>
      <c r="P883" s="661"/>
      <c r="Q883" s="661"/>
      <c r="R883" s="661"/>
      <c r="S883" s="661"/>
    </row>
    <row r="884">
      <c r="A884" s="661"/>
      <c r="B884" s="661"/>
      <c r="C884" s="661"/>
      <c r="D884" s="661"/>
      <c r="E884" s="661"/>
      <c r="F884" s="661"/>
      <c r="G884" s="661"/>
      <c r="H884" s="661"/>
      <c r="I884" s="661"/>
      <c r="J884" s="661"/>
      <c r="K884" s="661"/>
      <c r="L884" s="661"/>
      <c r="M884" s="661"/>
      <c r="N884" s="661"/>
      <c r="O884" s="661"/>
      <c r="P884" s="661"/>
      <c r="Q884" s="661"/>
      <c r="R884" s="661"/>
      <c r="S884" s="661"/>
    </row>
    <row r="885">
      <c r="A885" s="661"/>
      <c r="B885" s="661"/>
      <c r="C885" s="661"/>
      <c r="D885" s="661"/>
      <c r="E885" s="661"/>
      <c r="F885" s="661"/>
      <c r="G885" s="661"/>
      <c r="H885" s="661"/>
      <c r="I885" s="661"/>
      <c r="J885" s="661"/>
      <c r="K885" s="661"/>
      <c r="L885" s="661"/>
      <c r="M885" s="661"/>
      <c r="N885" s="661"/>
      <c r="O885" s="661"/>
      <c r="P885" s="661"/>
      <c r="Q885" s="661"/>
      <c r="R885" s="661"/>
      <c r="S885" s="661"/>
    </row>
    <row r="886">
      <c r="A886" s="661"/>
      <c r="B886" s="661"/>
      <c r="C886" s="661"/>
      <c r="D886" s="661"/>
      <c r="E886" s="661"/>
      <c r="F886" s="661"/>
      <c r="G886" s="661"/>
      <c r="H886" s="661"/>
      <c r="I886" s="661"/>
      <c r="J886" s="661"/>
      <c r="K886" s="661"/>
      <c r="L886" s="661"/>
      <c r="M886" s="661"/>
      <c r="N886" s="661"/>
      <c r="O886" s="661"/>
      <c r="P886" s="661"/>
      <c r="Q886" s="661"/>
      <c r="R886" s="661"/>
      <c r="S886" s="661"/>
    </row>
    <row r="887">
      <c r="A887" s="661"/>
      <c r="B887" s="661"/>
      <c r="C887" s="661"/>
      <c r="D887" s="661"/>
      <c r="E887" s="661"/>
      <c r="F887" s="661"/>
      <c r="G887" s="661"/>
      <c r="H887" s="661"/>
      <c r="I887" s="661"/>
      <c r="J887" s="661"/>
      <c r="K887" s="661"/>
      <c r="L887" s="661"/>
      <c r="M887" s="661"/>
      <c r="N887" s="661"/>
      <c r="O887" s="661"/>
      <c r="P887" s="661"/>
      <c r="Q887" s="661"/>
      <c r="R887" s="661"/>
      <c r="S887" s="661"/>
    </row>
    <row r="888">
      <c r="A888" s="661"/>
      <c r="B888" s="661"/>
      <c r="C888" s="661"/>
      <c r="D888" s="661"/>
      <c r="E888" s="661"/>
      <c r="F888" s="661"/>
      <c r="G888" s="661"/>
      <c r="H888" s="661"/>
      <c r="I888" s="661"/>
      <c r="J888" s="661"/>
      <c r="K888" s="661"/>
      <c r="L888" s="661"/>
      <c r="M888" s="661"/>
      <c r="N888" s="661"/>
      <c r="O888" s="661"/>
      <c r="P888" s="661"/>
      <c r="Q888" s="661"/>
      <c r="R888" s="661"/>
      <c r="S888" s="661"/>
    </row>
    <row r="889">
      <c r="A889" s="661"/>
      <c r="B889" s="661"/>
      <c r="C889" s="661"/>
      <c r="D889" s="661"/>
      <c r="E889" s="661"/>
      <c r="F889" s="661"/>
      <c r="G889" s="661"/>
      <c r="H889" s="661"/>
      <c r="I889" s="661"/>
      <c r="J889" s="661"/>
      <c r="K889" s="661"/>
      <c r="L889" s="661"/>
      <c r="M889" s="661"/>
      <c r="N889" s="661"/>
      <c r="O889" s="661"/>
      <c r="P889" s="661"/>
      <c r="Q889" s="661"/>
      <c r="R889" s="661"/>
      <c r="S889" s="661"/>
    </row>
    <row r="890">
      <c r="A890" s="661"/>
      <c r="B890" s="661"/>
      <c r="C890" s="661"/>
      <c r="D890" s="661"/>
      <c r="E890" s="661"/>
      <c r="F890" s="661"/>
      <c r="G890" s="661"/>
      <c r="H890" s="661"/>
      <c r="I890" s="661"/>
      <c r="J890" s="661"/>
      <c r="K890" s="661"/>
      <c r="L890" s="661"/>
      <c r="M890" s="661"/>
      <c r="N890" s="661"/>
      <c r="O890" s="661"/>
      <c r="P890" s="661"/>
      <c r="Q890" s="661"/>
      <c r="R890" s="661"/>
      <c r="S890" s="661"/>
    </row>
    <row r="891">
      <c r="A891" s="661"/>
      <c r="B891" s="661"/>
      <c r="C891" s="661"/>
      <c r="D891" s="661"/>
      <c r="E891" s="661"/>
      <c r="F891" s="661"/>
      <c r="G891" s="661"/>
      <c r="H891" s="661"/>
      <c r="I891" s="661"/>
      <c r="J891" s="661"/>
      <c r="K891" s="661"/>
      <c r="L891" s="661"/>
      <c r="M891" s="661"/>
      <c r="N891" s="661"/>
      <c r="O891" s="661"/>
      <c r="P891" s="661"/>
      <c r="Q891" s="661"/>
      <c r="R891" s="661"/>
      <c r="S891" s="661"/>
    </row>
    <row r="892">
      <c r="A892" s="661"/>
      <c r="B892" s="661"/>
      <c r="C892" s="661"/>
      <c r="D892" s="661"/>
      <c r="E892" s="661"/>
      <c r="F892" s="661"/>
      <c r="G892" s="661"/>
      <c r="H892" s="661"/>
      <c r="I892" s="661"/>
      <c r="J892" s="661"/>
      <c r="K892" s="661"/>
      <c r="L892" s="661"/>
      <c r="M892" s="661"/>
      <c r="N892" s="661"/>
      <c r="O892" s="661"/>
      <c r="P892" s="661"/>
      <c r="Q892" s="661"/>
      <c r="R892" s="661"/>
      <c r="S892" s="661"/>
    </row>
    <row r="893">
      <c r="A893" s="661"/>
      <c r="B893" s="661"/>
      <c r="C893" s="661"/>
      <c r="D893" s="661"/>
      <c r="E893" s="661"/>
      <c r="F893" s="661"/>
      <c r="G893" s="661"/>
      <c r="H893" s="661"/>
      <c r="I893" s="661"/>
      <c r="J893" s="661"/>
      <c r="K893" s="661"/>
      <c r="L893" s="661"/>
      <c r="M893" s="661"/>
      <c r="N893" s="661"/>
      <c r="O893" s="661"/>
      <c r="P893" s="661"/>
      <c r="Q893" s="661"/>
      <c r="R893" s="661"/>
      <c r="S893" s="661"/>
    </row>
    <row r="894">
      <c r="A894" s="661"/>
      <c r="B894" s="661"/>
      <c r="C894" s="661"/>
      <c r="D894" s="661"/>
      <c r="E894" s="661"/>
      <c r="F894" s="661"/>
      <c r="G894" s="661"/>
      <c r="H894" s="661"/>
      <c r="I894" s="661"/>
      <c r="J894" s="661"/>
      <c r="K894" s="661"/>
      <c r="L894" s="661"/>
      <c r="M894" s="661"/>
      <c r="N894" s="661"/>
      <c r="O894" s="661"/>
      <c r="P894" s="661"/>
      <c r="Q894" s="661"/>
      <c r="R894" s="661"/>
      <c r="S894" s="661"/>
    </row>
    <row r="895">
      <c r="A895" s="661"/>
      <c r="B895" s="661"/>
      <c r="C895" s="661"/>
      <c r="D895" s="661"/>
      <c r="E895" s="661"/>
      <c r="F895" s="661"/>
      <c r="G895" s="661"/>
      <c r="H895" s="661"/>
      <c r="I895" s="661"/>
      <c r="J895" s="661"/>
      <c r="K895" s="661"/>
      <c r="L895" s="661"/>
      <c r="M895" s="661"/>
      <c r="N895" s="661"/>
      <c r="O895" s="661"/>
      <c r="P895" s="661"/>
      <c r="Q895" s="661"/>
      <c r="R895" s="661"/>
      <c r="S895" s="661"/>
    </row>
    <row r="896">
      <c r="A896" s="661"/>
      <c r="B896" s="661"/>
      <c r="C896" s="661"/>
      <c r="D896" s="661"/>
      <c r="E896" s="661"/>
      <c r="F896" s="661"/>
      <c r="G896" s="661"/>
      <c r="H896" s="661"/>
      <c r="I896" s="661"/>
      <c r="J896" s="661"/>
      <c r="K896" s="661"/>
      <c r="L896" s="661"/>
      <c r="M896" s="661"/>
      <c r="N896" s="661"/>
      <c r="O896" s="661"/>
      <c r="P896" s="661"/>
      <c r="Q896" s="661"/>
      <c r="R896" s="661"/>
      <c r="S896" s="661"/>
    </row>
    <row r="897">
      <c r="A897" s="661"/>
      <c r="B897" s="661"/>
      <c r="C897" s="661"/>
      <c r="D897" s="661"/>
      <c r="E897" s="661"/>
      <c r="F897" s="661"/>
      <c r="G897" s="661"/>
      <c r="H897" s="661"/>
      <c r="I897" s="661"/>
      <c r="J897" s="661"/>
      <c r="K897" s="661"/>
      <c r="L897" s="661"/>
      <c r="M897" s="661"/>
      <c r="N897" s="661"/>
      <c r="O897" s="661"/>
      <c r="P897" s="661"/>
      <c r="Q897" s="661"/>
      <c r="R897" s="661"/>
      <c r="S897" s="661"/>
    </row>
    <row r="898">
      <c r="A898" s="661"/>
      <c r="B898" s="661"/>
      <c r="C898" s="661"/>
      <c r="D898" s="661"/>
      <c r="E898" s="661"/>
      <c r="F898" s="661"/>
      <c r="G898" s="661"/>
      <c r="H898" s="661"/>
      <c r="I898" s="661"/>
      <c r="J898" s="661"/>
      <c r="K898" s="661"/>
      <c r="L898" s="661"/>
      <c r="M898" s="661"/>
      <c r="N898" s="661"/>
      <c r="O898" s="661"/>
      <c r="P898" s="661"/>
      <c r="Q898" s="661"/>
      <c r="R898" s="661"/>
      <c r="S898" s="661"/>
    </row>
    <row r="899">
      <c r="A899" s="661"/>
      <c r="B899" s="661"/>
      <c r="C899" s="661"/>
      <c r="D899" s="661"/>
      <c r="E899" s="661"/>
      <c r="F899" s="661"/>
      <c r="G899" s="661"/>
      <c r="H899" s="661"/>
      <c r="I899" s="661"/>
      <c r="J899" s="661"/>
      <c r="K899" s="661"/>
      <c r="L899" s="661"/>
      <c r="M899" s="661"/>
      <c r="N899" s="661"/>
      <c r="O899" s="661"/>
      <c r="P899" s="661"/>
      <c r="Q899" s="661"/>
      <c r="R899" s="661"/>
      <c r="S899" s="661"/>
    </row>
    <row r="900">
      <c r="A900" s="661"/>
      <c r="B900" s="661"/>
      <c r="C900" s="661"/>
      <c r="D900" s="661"/>
      <c r="E900" s="661"/>
      <c r="F900" s="661"/>
      <c r="G900" s="661"/>
      <c r="H900" s="661"/>
      <c r="I900" s="661"/>
      <c r="J900" s="661"/>
      <c r="K900" s="661"/>
      <c r="L900" s="661"/>
      <c r="M900" s="661"/>
      <c r="N900" s="661"/>
      <c r="O900" s="661"/>
      <c r="P900" s="661"/>
      <c r="Q900" s="661"/>
      <c r="R900" s="661"/>
      <c r="S900" s="661"/>
    </row>
    <row r="901">
      <c r="A901" s="661"/>
      <c r="B901" s="661"/>
      <c r="C901" s="661"/>
      <c r="D901" s="661"/>
      <c r="E901" s="661"/>
      <c r="F901" s="661"/>
      <c r="G901" s="661"/>
      <c r="H901" s="661"/>
      <c r="I901" s="661"/>
      <c r="J901" s="661"/>
      <c r="K901" s="661"/>
      <c r="L901" s="661"/>
      <c r="M901" s="661"/>
      <c r="N901" s="661"/>
      <c r="O901" s="661"/>
      <c r="P901" s="661"/>
      <c r="Q901" s="661"/>
      <c r="R901" s="661"/>
      <c r="S901" s="661"/>
    </row>
    <row r="902">
      <c r="A902" s="661"/>
      <c r="B902" s="661"/>
      <c r="C902" s="661"/>
      <c r="D902" s="661"/>
      <c r="E902" s="661"/>
      <c r="F902" s="661"/>
      <c r="G902" s="661"/>
      <c r="H902" s="661"/>
      <c r="I902" s="661"/>
      <c r="J902" s="661"/>
      <c r="K902" s="661"/>
      <c r="L902" s="661"/>
      <c r="M902" s="661"/>
      <c r="N902" s="661"/>
      <c r="O902" s="661"/>
      <c r="P902" s="661"/>
      <c r="Q902" s="661"/>
      <c r="R902" s="661"/>
      <c r="S902" s="661"/>
    </row>
    <row r="903">
      <c r="A903" s="661"/>
      <c r="B903" s="661"/>
      <c r="C903" s="661"/>
      <c r="D903" s="661"/>
      <c r="E903" s="661"/>
      <c r="F903" s="661"/>
      <c r="G903" s="661"/>
      <c r="H903" s="661"/>
      <c r="I903" s="661"/>
      <c r="J903" s="661"/>
      <c r="K903" s="661"/>
      <c r="L903" s="661"/>
      <c r="M903" s="661"/>
      <c r="N903" s="661"/>
      <c r="O903" s="661"/>
      <c r="P903" s="661"/>
      <c r="Q903" s="661"/>
      <c r="R903" s="661"/>
      <c r="S903" s="661"/>
    </row>
    <row r="904">
      <c r="A904" s="661"/>
      <c r="B904" s="661"/>
      <c r="C904" s="661"/>
      <c r="D904" s="661"/>
      <c r="E904" s="661"/>
      <c r="F904" s="661"/>
      <c r="G904" s="661"/>
      <c r="H904" s="661"/>
      <c r="I904" s="661"/>
      <c r="J904" s="661"/>
      <c r="K904" s="661"/>
      <c r="L904" s="661"/>
      <c r="M904" s="661"/>
      <c r="N904" s="661"/>
      <c r="O904" s="661"/>
      <c r="P904" s="661"/>
      <c r="Q904" s="661"/>
      <c r="R904" s="661"/>
      <c r="S904" s="661"/>
    </row>
    <row r="905">
      <c r="A905" s="661"/>
      <c r="B905" s="661"/>
      <c r="C905" s="661"/>
      <c r="D905" s="661"/>
      <c r="E905" s="661"/>
      <c r="F905" s="661"/>
      <c r="G905" s="661"/>
      <c r="H905" s="661"/>
      <c r="I905" s="661"/>
      <c r="J905" s="661"/>
      <c r="K905" s="661"/>
      <c r="L905" s="661"/>
      <c r="M905" s="661"/>
      <c r="N905" s="661"/>
      <c r="O905" s="661"/>
      <c r="P905" s="661"/>
      <c r="Q905" s="661"/>
      <c r="R905" s="661"/>
      <c r="S905" s="661"/>
    </row>
    <row r="906">
      <c r="A906" s="661"/>
      <c r="B906" s="661"/>
      <c r="C906" s="661"/>
      <c r="D906" s="661"/>
      <c r="E906" s="661"/>
      <c r="F906" s="661"/>
      <c r="G906" s="661"/>
      <c r="H906" s="661"/>
      <c r="I906" s="661"/>
      <c r="J906" s="661"/>
      <c r="K906" s="661"/>
      <c r="L906" s="661"/>
      <c r="M906" s="661"/>
      <c r="N906" s="661"/>
      <c r="O906" s="661"/>
      <c r="P906" s="661"/>
      <c r="Q906" s="661"/>
      <c r="R906" s="661"/>
      <c r="S906" s="661"/>
    </row>
    <row r="907">
      <c r="A907" s="661"/>
      <c r="B907" s="661"/>
      <c r="C907" s="661"/>
      <c r="D907" s="661"/>
      <c r="E907" s="661"/>
      <c r="F907" s="661"/>
      <c r="G907" s="661"/>
      <c r="H907" s="661"/>
      <c r="I907" s="661"/>
      <c r="J907" s="661"/>
      <c r="K907" s="661"/>
      <c r="L907" s="661"/>
      <c r="M907" s="661"/>
      <c r="N907" s="661"/>
      <c r="O907" s="661"/>
      <c r="P907" s="661"/>
      <c r="Q907" s="661"/>
      <c r="R907" s="661"/>
      <c r="S907" s="661"/>
    </row>
    <row r="908">
      <c r="A908" s="661"/>
      <c r="B908" s="661"/>
      <c r="C908" s="661"/>
      <c r="D908" s="661"/>
      <c r="E908" s="661"/>
      <c r="F908" s="661"/>
      <c r="G908" s="661"/>
      <c r="H908" s="661"/>
      <c r="I908" s="661"/>
      <c r="J908" s="661"/>
      <c r="K908" s="661"/>
      <c r="L908" s="661"/>
      <c r="M908" s="661"/>
      <c r="N908" s="661"/>
      <c r="O908" s="661"/>
      <c r="P908" s="661"/>
      <c r="Q908" s="661"/>
      <c r="R908" s="661"/>
      <c r="S908" s="661"/>
    </row>
    <row r="909">
      <c r="A909" s="661"/>
      <c r="B909" s="661"/>
      <c r="C909" s="661"/>
      <c r="D909" s="661"/>
      <c r="E909" s="661"/>
      <c r="F909" s="661"/>
      <c r="G909" s="661"/>
      <c r="H909" s="661"/>
      <c r="I909" s="661"/>
      <c r="J909" s="661"/>
      <c r="K909" s="661"/>
      <c r="L909" s="661"/>
      <c r="M909" s="661"/>
      <c r="N909" s="661"/>
      <c r="O909" s="661"/>
      <c r="P909" s="661"/>
      <c r="Q909" s="661"/>
      <c r="R909" s="661"/>
      <c r="S909" s="661"/>
    </row>
    <row r="910">
      <c r="A910" s="661"/>
      <c r="B910" s="661"/>
      <c r="C910" s="661"/>
      <c r="D910" s="661"/>
      <c r="E910" s="661"/>
      <c r="F910" s="661"/>
      <c r="G910" s="661"/>
      <c r="H910" s="661"/>
      <c r="I910" s="661"/>
      <c r="J910" s="661"/>
      <c r="K910" s="661"/>
      <c r="L910" s="661"/>
      <c r="M910" s="661"/>
      <c r="N910" s="661"/>
      <c r="O910" s="661"/>
      <c r="P910" s="661"/>
      <c r="Q910" s="661"/>
      <c r="R910" s="661"/>
      <c r="S910" s="661"/>
    </row>
    <row r="911">
      <c r="A911" s="661"/>
      <c r="B911" s="661"/>
      <c r="C911" s="661"/>
      <c r="D911" s="661"/>
      <c r="E911" s="661"/>
      <c r="F911" s="661"/>
      <c r="G911" s="661"/>
      <c r="H911" s="661"/>
      <c r="I911" s="661"/>
      <c r="J911" s="661"/>
      <c r="K911" s="661"/>
      <c r="L911" s="661"/>
      <c r="M911" s="661"/>
      <c r="N911" s="661"/>
      <c r="O911" s="661"/>
      <c r="P911" s="661"/>
      <c r="Q911" s="661"/>
      <c r="R911" s="661"/>
      <c r="S911" s="661"/>
    </row>
    <row r="912">
      <c r="A912" s="661"/>
      <c r="B912" s="661"/>
      <c r="C912" s="661"/>
      <c r="D912" s="661"/>
      <c r="E912" s="661"/>
      <c r="F912" s="661"/>
      <c r="G912" s="661"/>
      <c r="H912" s="661"/>
      <c r="I912" s="661"/>
      <c r="J912" s="661"/>
      <c r="K912" s="661"/>
      <c r="L912" s="661"/>
      <c r="M912" s="661"/>
      <c r="N912" s="661"/>
      <c r="O912" s="661"/>
      <c r="P912" s="661"/>
      <c r="Q912" s="661"/>
      <c r="R912" s="661"/>
      <c r="S912" s="661"/>
    </row>
    <row r="913">
      <c r="A913" s="661"/>
      <c r="B913" s="661"/>
      <c r="C913" s="661"/>
      <c r="D913" s="661"/>
      <c r="E913" s="661"/>
      <c r="F913" s="661"/>
      <c r="G913" s="661"/>
      <c r="H913" s="661"/>
      <c r="I913" s="661"/>
      <c r="J913" s="661"/>
      <c r="K913" s="661"/>
      <c r="L913" s="661"/>
      <c r="M913" s="661"/>
      <c r="N913" s="661"/>
      <c r="O913" s="661"/>
      <c r="P913" s="661"/>
      <c r="Q913" s="661"/>
      <c r="R913" s="661"/>
      <c r="S913" s="661"/>
    </row>
    <row r="914">
      <c r="A914" s="661"/>
      <c r="B914" s="661"/>
      <c r="C914" s="661"/>
      <c r="D914" s="661"/>
      <c r="E914" s="661"/>
      <c r="F914" s="661"/>
      <c r="G914" s="661"/>
      <c r="H914" s="661"/>
      <c r="I914" s="661"/>
      <c r="J914" s="661"/>
      <c r="K914" s="661"/>
      <c r="L914" s="661"/>
      <c r="M914" s="661"/>
      <c r="N914" s="661"/>
      <c r="O914" s="661"/>
      <c r="P914" s="661"/>
      <c r="Q914" s="661"/>
      <c r="R914" s="661"/>
      <c r="S914" s="661"/>
    </row>
    <row r="915">
      <c r="A915" s="661"/>
      <c r="B915" s="661"/>
      <c r="C915" s="661"/>
      <c r="D915" s="661"/>
      <c r="E915" s="661"/>
      <c r="F915" s="661"/>
      <c r="G915" s="661"/>
      <c r="H915" s="661"/>
      <c r="I915" s="661"/>
      <c r="J915" s="661"/>
      <c r="K915" s="661"/>
      <c r="L915" s="661"/>
      <c r="M915" s="661"/>
      <c r="N915" s="661"/>
      <c r="O915" s="661"/>
      <c r="P915" s="661"/>
      <c r="Q915" s="661"/>
      <c r="R915" s="661"/>
      <c r="S915" s="661"/>
    </row>
    <row r="916">
      <c r="A916" s="661"/>
      <c r="B916" s="661"/>
      <c r="C916" s="661"/>
      <c r="D916" s="661"/>
      <c r="E916" s="661"/>
      <c r="F916" s="661"/>
      <c r="G916" s="661"/>
      <c r="H916" s="661"/>
      <c r="I916" s="661"/>
      <c r="J916" s="661"/>
      <c r="K916" s="661"/>
      <c r="L916" s="661"/>
      <c r="M916" s="661"/>
      <c r="N916" s="661"/>
      <c r="O916" s="661"/>
      <c r="P916" s="661"/>
      <c r="Q916" s="661"/>
      <c r="R916" s="661"/>
      <c r="S916" s="661"/>
    </row>
    <row r="917">
      <c r="A917" s="661"/>
      <c r="B917" s="661"/>
      <c r="C917" s="661"/>
      <c r="D917" s="661"/>
      <c r="E917" s="661"/>
      <c r="F917" s="661"/>
      <c r="G917" s="661"/>
      <c r="H917" s="661"/>
      <c r="I917" s="661"/>
      <c r="J917" s="661"/>
      <c r="K917" s="661"/>
      <c r="L917" s="661"/>
      <c r="M917" s="661"/>
      <c r="N917" s="661"/>
      <c r="O917" s="661"/>
      <c r="P917" s="661"/>
      <c r="Q917" s="661"/>
      <c r="R917" s="661"/>
      <c r="S917" s="661"/>
    </row>
    <row r="918">
      <c r="A918" s="661"/>
      <c r="B918" s="661"/>
      <c r="C918" s="661"/>
      <c r="D918" s="661"/>
      <c r="E918" s="661"/>
      <c r="F918" s="661"/>
      <c r="G918" s="661"/>
      <c r="H918" s="661"/>
      <c r="I918" s="661"/>
      <c r="J918" s="661"/>
      <c r="K918" s="661"/>
      <c r="L918" s="661"/>
      <c r="M918" s="661"/>
      <c r="N918" s="661"/>
      <c r="O918" s="661"/>
      <c r="P918" s="661"/>
      <c r="Q918" s="661"/>
      <c r="R918" s="661"/>
      <c r="S918" s="661"/>
    </row>
    <row r="919">
      <c r="A919" s="661"/>
      <c r="B919" s="661"/>
      <c r="C919" s="661"/>
      <c r="D919" s="661"/>
      <c r="E919" s="661"/>
      <c r="F919" s="661"/>
      <c r="G919" s="661"/>
      <c r="H919" s="661"/>
      <c r="I919" s="661"/>
      <c r="J919" s="661"/>
      <c r="K919" s="661"/>
      <c r="L919" s="661"/>
      <c r="M919" s="661"/>
      <c r="N919" s="661"/>
      <c r="O919" s="661"/>
      <c r="P919" s="661"/>
      <c r="Q919" s="661"/>
      <c r="R919" s="661"/>
      <c r="S919" s="661"/>
    </row>
    <row r="920">
      <c r="A920" s="661"/>
      <c r="B920" s="661"/>
      <c r="C920" s="661"/>
      <c r="D920" s="661"/>
      <c r="E920" s="661"/>
      <c r="F920" s="661"/>
      <c r="G920" s="661"/>
      <c r="H920" s="661"/>
      <c r="I920" s="661"/>
      <c r="J920" s="661"/>
      <c r="K920" s="661"/>
      <c r="L920" s="661"/>
      <c r="M920" s="661"/>
      <c r="N920" s="661"/>
      <c r="O920" s="661"/>
      <c r="P920" s="661"/>
      <c r="Q920" s="661"/>
      <c r="R920" s="661"/>
      <c r="S920" s="661"/>
    </row>
    <row r="921">
      <c r="A921" s="661"/>
      <c r="B921" s="661"/>
      <c r="C921" s="661"/>
      <c r="D921" s="661"/>
      <c r="E921" s="661"/>
      <c r="F921" s="661"/>
      <c r="G921" s="661"/>
      <c r="H921" s="661"/>
      <c r="I921" s="661"/>
      <c r="J921" s="661"/>
      <c r="K921" s="661"/>
      <c r="L921" s="661"/>
      <c r="M921" s="661"/>
      <c r="N921" s="661"/>
      <c r="O921" s="661"/>
      <c r="P921" s="661"/>
      <c r="Q921" s="661"/>
      <c r="R921" s="661"/>
      <c r="S921" s="661"/>
    </row>
    <row r="922">
      <c r="A922" s="661"/>
      <c r="B922" s="661"/>
      <c r="C922" s="661"/>
      <c r="D922" s="661"/>
      <c r="E922" s="661"/>
      <c r="F922" s="661"/>
      <c r="G922" s="661"/>
      <c r="H922" s="661"/>
      <c r="I922" s="661"/>
      <c r="J922" s="661"/>
      <c r="K922" s="661"/>
      <c r="L922" s="661"/>
      <c r="M922" s="661"/>
      <c r="N922" s="661"/>
      <c r="O922" s="661"/>
      <c r="P922" s="661"/>
      <c r="Q922" s="661"/>
      <c r="R922" s="661"/>
      <c r="S922" s="661"/>
    </row>
    <row r="923">
      <c r="A923" s="661"/>
      <c r="B923" s="661"/>
      <c r="C923" s="661"/>
      <c r="D923" s="661"/>
      <c r="E923" s="661"/>
      <c r="F923" s="661"/>
      <c r="G923" s="661"/>
      <c r="H923" s="661"/>
      <c r="I923" s="661"/>
      <c r="J923" s="661"/>
      <c r="K923" s="661"/>
      <c r="L923" s="661"/>
      <c r="M923" s="661"/>
      <c r="N923" s="661"/>
      <c r="O923" s="661"/>
      <c r="P923" s="661"/>
      <c r="Q923" s="661"/>
      <c r="R923" s="661"/>
      <c r="S923" s="661"/>
    </row>
    <row r="924">
      <c r="A924" s="661"/>
      <c r="B924" s="661"/>
      <c r="C924" s="661"/>
      <c r="D924" s="661"/>
      <c r="E924" s="661"/>
      <c r="F924" s="661"/>
      <c r="G924" s="661"/>
      <c r="H924" s="661"/>
      <c r="I924" s="661"/>
      <c r="J924" s="661"/>
      <c r="K924" s="661"/>
      <c r="L924" s="661"/>
      <c r="M924" s="661"/>
      <c r="N924" s="661"/>
      <c r="O924" s="661"/>
      <c r="P924" s="661"/>
      <c r="Q924" s="661"/>
      <c r="R924" s="661"/>
      <c r="S924" s="661"/>
    </row>
    <row r="925">
      <c r="A925" s="661"/>
      <c r="B925" s="661"/>
      <c r="C925" s="661"/>
      <c r="D925" s="661"/>
      <c r="E925" s="661"/>
      <c r="F925" s="661"/>
      <c r="G925" s="661"/>
      <c r="H925" s="661"/>
      <c r="I925" s="661"/>
      <c r="J925" s="661"/>
      <c r="K925" s="661"/>
      <c r="L925" s="661"/>
      <c r="M925" s="661"/>
      <c r="N925" s="661"/>
      <c r="O925" s="661"/>
      <c r="P925" s="661"/>
      <c r="Q925" s="661"/>
      <c r="R925" s="661"/>
      <c r="S925" s="661"/>
    </row>
    <row r="926">
      <c r="A926" s="661"/>
      <c r="B926" s="661"/>
      <c r="C926" s="661"/>
      <c r="D926" s="661"/>
      <c r="E926" s="661"/>
      <c r="F926" s="661"/>
      <c r="G926" s="661"/>
      <c r="H926" s="661"/>
      <c r="I926" s="661"/>
      <c r="J926" s="661"/>
      <c r="K926" s="661"/>
      <c r="L926" s="661"/>
      <c r="M926" s="661"/>
      <c r="N926" s="661"/>
      <c r="O926" s="661"/>
      <c r="P926" s="661"/>
      <c r="Q926" s="661"/>
      <c r="R926" s="661"/>
      <c r="S926" s="661"/>
    </row>
    <row r="927">
      <c r="A927" s="661"/>
      <c r="B927" s="661"/>
      <c r="C927" s="661"/>
      <c r="D927" s="661"/>
      <c r="E927" s="661"/>
      <c r="F927" s="661"/>
      <c r="G927" s="661"/>
      <c r="H927" s="661"/>
      <c r="I927" s="661"/>
      <c r="J927" s="661"/>
      <c r="K927" s="661"/>
      <c r="L927" s="661"/>
      <c r="M927" s="661"/>
      <c r="N927" s="661"/>
      <c r="O927" s="661"/>
      <c r="P927" s="661"/>
      <c r="Q927" s="661"/>
      <c r="R927" s="661"/>
      <c r="S927" s="661"/>
    </row>
    <row r="928">
      <c r="A928" s="661"/>
      <c r="B928" s="661"/>
      <c r="C928" s="661"/>
      <c r="D928" s="661"/>
      <c r="E928" s="661"/>
      <c r="F928" s="661"/>
      <c r="G928" s="661"/>
      <c r="H928" s="661"/>
      <c r="I928" s="661"/>
      <c r="J928" s="661"/>
      <c r="K928" s="661"/>
      <c r="L928" s="661"/>
      <c r="M928" s="661"/>
      <c r="N928" s="661"/>
      <c r="O928" s="661"/>
      <c r="P928" s="661"/>
      <c r="Q928" s="661"/>
      <c r="R928" s="661"/>
      <c r="S928" s="661"/>
    </row>
    <row r="929">
      <c r="A929" s="661"/>
      <c r="B929" s="661"/>
      <c r="C929" s="661"/>
      <c r="D929" s="661"/>
      <c r="E929" s="661"/>
      <c r="F929" s="661"/>
      <c r="G929" s="661"/>
      <c r="H929" s="661"/>
      <c r="I929" s="661"/>
      <c r="J929" s="661"/>
      <c r="K929" s="661"/>
      <c r="L929" s="661"/>
      <c r="M929" s="661"/>
      <c r="N929" s="661"/>
      <c r="O929" s="661"/>
      <c r="P929" s="661"/>
      <c r="Q929" s="661"/>
      <c r="R929" s="661"/>
      <c r="S929" s="661"/>
    </row>
    <row r="930">
      <c r="A930" s="661"/>
      <c r="B930" s="661"/>
      <c r="C930" s="661"/>
      <c r="D930" s="661"/>
      <c r="E930" s="661"/>
      <c r="F930" s="661"/>
      <c r="G930" s="661"/>
      <c r="H930" s="661"/>
      <c r="I930" s="661"/>
      <c r="J930" s="661"/>
      <c r="K930" s="661"/>
      <c r="L930" s="661"/>
      <c r="M930" s="661"/>
      <c r="N930" s="661"/>
      <c r="O930" s="661"/>
      <c r="P930" s="661"/>
      <c r="Q930" s="661"/>
      <c r="R930" s="661"/>
      <c r="S930" s="661"/>
    </row>
    <row r="931">
      <c r="A931" s="661"/>
      <c r="B931" s="661"/>
      <c r="C931" s="661"/>
      <c r="D931" s="661"/>
      <c r="E931" s="661"/>
      <c r="F931" s="661"/>
      <c r="G931" s="661"/>
      <c r="H931" s="661"/>
      <c r="I931" s="661"/>
      <c r="J931" s="661"/>
      <c r="K931" s="661"/>
      <c r="L931" s="661"/>
      <c r="M931" s="661"/>
      <c r="N931" s="661"/>
      <c r="O931" s="661"/>
      <c r="P931" s="661"/>
      <c r="Q931" s="661"/>
      <c r="R931" s="661"/>
      <c r="S931" s="661"/>
    </row>
    <row r="932">
      <c r="A932" s="661"/>
      <c r="B932" s="661"/>
      <c r="C932" s="661"/>
      <c r="D932" s="661"/>
      <c r="E932" s="661"/>
      <c r="F932" s="661"/>
      <c r="G932" s="661"/>
      <c r="H932" s="661"/>
      <c r="I932" s="661"/>
      <c r="J932" s="661"/>
      <c r="K932" s="661"/>
      <c r="L932" s="661"/>
      <c r="M932" s="661"/>
      <c r="N932" s="661"/>
      <c r="O932" s="661"/>
      <c r="P932" s="661"/>
      <c r="Q932" s="661"/>
      <c r="R932" s="661"/>
      <c r="S932" s="661"/>
    </row>
    <row r="933">
      <c r="A933" s="661"/>
      <c r="B933" s="661"/>
      <c r="C933" s="661"/>
      <c r="D933" s="661"/>
      <c r="E933" s="661"/>
      <c r="F933" s="661"/>
      <c r="G933" s="661"/>
      <c r="H933" s="661"/>
      <c r="I933" s="661"/>
      <c r="J933" s="661"/>
      <c r="K933" s="661"/>
      <c r="L933" s="661"/>
      <c r="M933" s="661"/>
      <c r="N933" s="661"/>
      <c r="O933" s="661"/>
      <c r="P933" s="661"/>
      <c r="Q933" s="661"/>
      <c r="R933" s="661"/>
      <c r="S933" s="661"/>
    </row>
    <row r="934">
      <c r="A934" s="661"/>
      <c r="B934" s="661"/>
      <c r="C934" s="661"/>
      <c r="D934" s="661"/>
      <c r="E934" s="661"/>
      <c r="F934" s="661"/>
      <c r="G934" s="661"/>
      <c r="H934" s="661"/>
      <c r="I934" s="661"/>
      <c r="J934" s="661"/>
      <c r="K934" s="661"/>
      <c r="L934" s="661"/>
      <c r="M934" s="661"/>
      <c r="N934" s="661"/>
      <c r="O934" s="661"/>
      <c r="P934" s="661"/>
      <c r="Q934" s="661"/>
      <c r="R934" s="661"/>
      <c r="S934" s="661"/>
    </row>
    <row r="935">
      <c r="A935" s="661"/>
      <c r="B935" s="661"/>
      <c r="C935" s="661"/>
      <c r="D935" s="661"/>
      <c r="E935" s="661"/>
      <c r="F935" s="661"/>
      <c r="G935" s="661"/>
      <c r="H935" s="661"/>
      <c r="I935" s="661"/>
      <c r="J935" s="661"/>
      <c r="K935" s="661"/>
      <c r="L935" s="661"/>
      <c r="M935" s="661"/>
      <c r="N935" s="661"/>
      <c r="O935" s="661"/>
      <c r="P935" s="661"/>
      <c r="Q935" s="661"/>
      <c r="R935" s="661"/>
      <c r="S935" s="661"/>
    </row>
    <row r="936">
      <c r="A936" s="661"/>
      <c r="B936" s="661"/>
      <c r="C936" s="661"/>
      <c r="D936" s="661"/>
      <c r="E936" s="661"/>
      <c r="F936" s="661"/>
      <c r="G936" s="661"/>
      <c r="H936" s="661"/>
      <c r="I936" s="661"/>
      <c r="J936" s="661"/>
      <c r="K936" s="661"/>
      <c r="L936" s="661"/>
      <c r="M936" s="661"/>
      <c r="N936" s="661"/>
      <c r="O936" s="661"/>
      <c r="P936" s="661"/>
      <c r="Q936" s="661"/>
      <c r="R936" s="661"/>
      <c r="S936" s="661"/>
    </row>
    <row r="937">
      <c r="A937" s="661"/>
      <c r="B937" s="661"/>
      <c r="C937" s="661"/>
      <c r="D937" s="661"/>
      <c r="E937" s="661"/>
      <c r="F937" s="661"/>
      <c r="G937" s="661"/>
      <c r="H937" s="661"/>
      <c r="I937" s="661"/>
      <c r="J937" s="661"/>
      <c r="K937" s="661"/>
      <c r="L937" s="661"/>
      <c r="M937" s="661"/>
      <c r="N937" s="661"/>
      <c r="O937" s="661"/>
      <c r="P937" s="661"/>
      <c r="Q937" s="661"/>
      <c r="R937" s="661"/>
      <c r="S937" s="661"/>
    </row>
    <row r="938">
      <c r="A938" s="661"/>
      <c r="B938" s="661"/>
      <c r="C938" s="661"/>
      <c r="D938" s="661"/>
      <c r="E938" s="661"/>
      <c r="F938" s="661"/>
      <c r="G938" s="661"/>
      <c r="H938" s="661"/>
      <c r="I938" s="661"/>
      <c r="J938" s="661"/>
      <c r="K938" s="661"/>
      <c r="L938" s="661"/>
      <c r="M938" s="661"/>
      <c r="N938" s="661"/>
      <c r="O938" s="661"/>
      <c r="P938" s="661"/>
      <c r="Q938" s="661"/>
      <c r="R938" s="661"/>
      <c r="S938" s="661"/>
    </row>
    <row r="939">
      <c r="A939" s="661"/>
      <c r="B939" s="661"/>
      <c r="C939" s="661"/>
      <c r="D939" s="661"/>
      <c r="E939" s="661"/>
      <c r="F939" s="661"/>
      <c r="G939" s="661"/>
      <c r="H939" s="661"/>
      <c r="I939" s="661"/>
      <c r="J939" s="661"/>
      <c r="K939" s="661"/>
      <c r="L939" s="661"/>
      <c r="M939" s="661"/>
      <c r="N939" s="661"/>
      <c r="O939" s="661"/>
      <c r="P939" s="661"/>
      <c r="Q939" s="661"/>
      <c r="R939" s="661"/>
      <c r="S939" s="661"/>
    </row>
    <row r="940">
      <c r="A940" s="661"/>
      <c r="B940" s="661"/>
      <c r="C940" s="661"/>
      <c r="D940" s="661"/>
      <c r="E940" s="661"/>
      <c r="F940" s="661"/>
      <c r="G940" s="661"/>
      <c r="H940" s="661"/>
      <c r="I940" s="661"/>
      <c r="J940" s="661"/>
      <c r="K940" s="661"/>
      <c r="L940" s="661"/>
      <c r="M940" s="661"/>
      <c r="N940" s="661"/>
      <c r="O940" s="661"/>
      <c r="P940" s="661"/>
      <c r="Q940" s="661"/>
      <c r="R940" s="661"/>
      <c r="S940" s="661"/>
    </row>
    <row r="941">
      <c r="A941" s="661"/>
      <c r="B941" s="661"/>
      <c r="C941" s="661"/>
      <c r="D941" s="661"/>
      <c r="E941" s="661"/>
      <c r="F941" s="661"/>
      <c r="G941" s="661"/>
      <c r="H941" s="661"/>
      <c r="I941" s="661"/>
      <c r="J941" s="661"/>
      <c r="K941" s="661"/>
      <c r="L941" s="661"/>
      <c r="M941" s="661"/>
      <c r="N941" s="661"/>
      <c r="O941" s="661"/>
      <c r="P941" s="661"/>
      <c r="Q941" s="661"/>
      <c r="R941" s="661"/>
      <c r="S941" s="661"/>
    </row>
    <row r="942">
      <c r="A942" s="661"/>
      <c r="B942" s="661"/>
      <c r="C942" s="661"/>
      <c r="D942" s="661"/>
      <c r="E942" s="661"/>
      <c r="F942" s="661"/>
      <c r="G942" s="661"/>
      <c r="H942" s="661"/>
      <c r="I942" s="661"/>
      <c r="J942" s="661"/>
      <c r="K942" s="661"/>
      <c r="L942" s="661"/>
      <c r="M942" s="661"/>
      <c r="N942" s="661"/>
      <c r="O942" s="661"/>
      <c r="P942" s="661"/>
      <c r="Q942" s="661"/>
      <c r="R942" s="661"/>
      <c r="S942" s="661"/>
    </row>
    <row r="943">
      <c r="A943" s="661"/>
      <c r="B943" s="661"/>
      <c r="C943" s="661"/>
      <c r="D943" s="661"/>
      <c r="E943" s="661"/>
      <c r="F943" s="661"/>
      <c r="G943" s="661"/>
      <c r="H943" s="661"/>
      <c r="I943" s="661"/>
      <c r="J943" s="661"/>
      <c r="K943" s="661"/>
      <c r="L943" s="661"/>
      <c r="M943" s="661"/>
      <c r="N943" s="661"/>
      <c r="O943" s="661"/>
      <c r="P943" s="661"/>
      <c r="Q943" s="661"/>
      <c r="R943" s="661"/>
      <c r="S943" s="661"/>
    </row>
    <row r="944">
      <c r="A944" s="661"/>
      <c r="B944" s="661"/>
      <c r="C944" s="661"/>
      <c r="D944" s="661"/>
      <c r="E944" s="661"/>
      <c r="F944" s="661"/>
      <c r="G944" s="661"/>
      <c r="H944" s="661"/>
      <c r="I944" s="661"/>
      <c r="J944" s="661"/>
      <c r="K944" s="661"/>
      <c r="L944" s="661"/>
      <c r="M944" s="661"/>
      <c r="N944" s="661"/>
      <c r="O944" s="661"/>
      <c r="P944" s="661"/>
      <c r="Q944" s="661"/>
      <c r="R944" s="661"/>
      <c r="S944" s="661"/>
    </row>
    <row r="945">
      <c r="A945" s="661"/>
      <c r="B945" s="661"/>
      <c r="C945" s="661"/>
      <c r="D945" s="661"/>
      <c r="E945" s="661"/>
      <c r="F945" s="661"/>
      <c r="G945" s="661"/>
      <c r="H945" s="661"/>
      <c r="I945" s="661"/>
      <c r="J945" s="661"/>
      <c r="K945" s="661"/>
      <c r="L945" s="661"/>
      <c r="M945" s="661"/>
      <c r="N945" s="661"/>
      <c r="O945" s="661"/>
      <c r="P945" s="661"/>
      <c r="Q945" s="661"/>
      <c r="R945" s="661"/>
      <c r="S945" s="661"/>
    </row>
    <row r="946">
      <c r="A946" s="661"/>
      <c r="B946" s="661"/>
      <c r="C946" s="661"/>
      <c r="D946" s="661"/>
      <c r="E946" s="661"/>
      <c r="F946" s="661"/>
      <c r="G946" s="661"/>
      <c r="H946" s="661"/>
      <c r="I946" s="661"/>
      <c r="J946" s="661"/>
      <c r="K946" s="661"/>
      <c r="L946" s="661"/>
      <c r="M946" s="661"/>
      <c r="N946" s="661"/>
      <c r="O946" s="661"/>
      <c r="P946" s="661"/>
      <c r="Q946" s="661"/>
      <c r="R946" s="661"/>
      <c r="S946" s="661"/>
    </row>
    <row r="947">
      <c r="A947" s="661"/>
      <c r="B947" s="661"/>
      <c r="C947" s="661"/>
      <c r="D947" s="661"/>
      <c r="E947" s="661"/>
      <c r="F947" s="661"/>
      <c r="G947" s="661"/>
      <c r="H947" s="661"/>
      <c r="I947" s="661"/>
      <c r="J947" s="661"/>
      <c r="K947" s="661"/>
      <c r="L947" s="661"/>
      <c r="M947" s="661"/>
      <c r="N947" s="661"/>
      <c r="O947" s="661"/>
      <c r="P947" s="661"/>
      <c r="Q947" s="661"/>
      <c r="R947" s="661"/>
      <c r="S947" s="661"/>
    </row>
    <row r="948">
      <c r="A948" s="661"/>
      <c r="B948" s="661"/>
      <c r="C948" s="661"/>
      <c r="D948" s="661"/>
      <c r="E948" s="661"/>
      <c r="F948" s="661"/>
      <c r="G948" s="661"/>
      <c r="H948" s="661"/>
      <c r="I948" s="661"/>
      <c r="J948" s="661"/>
      <c r="K948" s="661"/>
      <c r="L948" s="661"/>
      <c r="M948" s="661"/>
      <c r="N948" s="661"/>
      <c r="O948" s="661"/>
      <c r="P948" s="661"/>
      <c r="Q948" s="661"/>
      <c r="R948" s="661"/>
      <c r="S948" s="661"/>
    </row>
    <row r="949">
      <c r="A949" s="661"/>
      <c r="B949" s="661"/>
      <c r="C949" s="661"/>
      <c r="D949" s="661"/>
      <c r="E949" s="661"/>
      <c r="F949" s="661"/>
      <c r="G949" s="661"/>
      <c r="H949" s="661"/>
      <c r="I949" s="661"/>
      <c r="J949" s="661"/>
      <c r="K949" s="661"/>
      <c r="L949" s="661"/>
      <c r="M949" s="661"/>
      <c r="N949" s="661"/>
      <c r="O949" s="661"/>
      <c r="P949" s="661"/>
      <c r="Q949" s="661"/>
      <c r="R949" s="661"/>
      <c r="S949" s="661"/>
    </row>
    <row r="950">
      <c r="A950" s="661"/>
      <c r="B950" s="661"/>
      <c r="C950" s="661"/>
      <c r="D950" s="661"/>
      <c r="E950" s="661"/>
      <c r="F950" s="661"/>
      <c r="G950" s="661"/>
      <c r="H950" s="661"/>
      <c r="I950" s="661"/>
      <c r="J950" s="661"/>
      <c r="K950" s="661"/>
      <c r="L950" s="661"/>
      <c r="M950" s="661"/>
      <c r="N950" s="661"/>
      <c r="O950" s="661"/>
      <c r="P950" s="661"/>
      <c r="Q950" s="661"/>
      <c r="R950" s="661"/>
      <c r="S950" s="661"/>
    </row>
    <row r="951">
      <c r="A951" s="661"/>
      <c r="B951" s="661"/>
      <c r="C951" s="661"/>
      <c r="D951" s="661"/>
      <c r="E951" s="661"/>
      <c r="F951" s="661"/>
      <c r="G951" s="661"/>
      <c r="H951" s="661"/>
      <c r="I951" s="661"/>
      <c r="J951" s="661"/>
      <c r="K951" s="661"/>
      <c r="L951" s="661"/>
      <c r="M951" s="661"/>
      <c r="N951" s="661"/>
      <c r="O951" s="661"/>
      <c r="P951" s="661"/>
      <c r="Q951" s="661"/>
      <c r="R951" s="661"/>
      <c r="S951" s="661"/>
    </row>
    <row r="952">
      <c r="A952" s="661"/>
      <c r="B952" s="661"/>
      <c r="C952" s="661"/>
      <c r="D952" s="661"/>
      <c r="E952" s="661"/>
      <c r="F952" s="661"/>
      <c r="G952" s="661"/>
      <c r="H952" s="661"/>
      <c r="I952" s="661"/>
      <c r="J952" s="661"/>
      <c r="K952" s="661"/>
      <c r="L952" s="661"/>
      <c r="M952" s="661"/>
      <c r="N952" s="661"/>
      <c r="O952" s="661"/>
      <c r="P952" s="661"/>
      <c r="Q952" s="661"/>
      <c r="R952" s="661"/>
      <c r="S952" s="661"/>
    </row>
    <row r="953">
      <c r="A953" s="661"/>
      <c r="B953" s="661"/>
      <c r="C953" s="661"/>
      <c r="D953" s="661"/>
      <c r="E953" s="661"/>
      <c r="F953" s="661"/>
      <c r="G953" s="661"/>
      <c r="H953" s="661"/>
      <c r="I953" s="661"/>
      <c r="J953" s="661"/>
      <c r="K953" s="661"/>
      <c r="L953" s="661"/>
      <c r="M953" s="661"/>
      <c r="N953" s="661"/>
      <c r="O953" s="661"/>
      <c r="P953" s="661"/>
      <c r="Q953" s="661"/>
      <c r="R953" s="661"/>
      <c r="S953" s="661"/>
    </row>
    <row r="954">
      <c r="A954" s="661"/>
      <c r="B954" s="661"/>
      <c r="C954" s="661"/>
      <c r="D954" s="661"/>
      <c r="E954" s="661"/>
      <c r="F954" s="661"/>
      <c r="G954" s="661"/>
      <c r="H954" s="661"/>
      <c r="I954" s="661"/>
      <c r="J954" s="661"/>
      <c r="K954" s="661"/>
      <c r="L954" s="661"/>
      <c r="M954" s="661"/>
      <c r="N954" s="661"/>
      <c r="O954" s="661"/>
      <c r="P954" s="661"/>
      <c r="Q954" s="661"/>
      <c r="R954" s="661"/>
      <c r="S954" s="661"/>
    </row>
    <row r="955">
      <c r="A955" s="661"/>
      <c r="B955" s="661"/>
      <c r="C955" s="661"/>
      <c r="D955" s="661"/>
      <c r="E955" s="661"/>
      <c r="F955" s="661"/>
      <c r="G955" s="661"/>
      <c r="H955" s="661"/>
      <c r="I955" s="661"/>
      <c r="J955" s="661"/>
      <c r="K955" s="661"/>
      <c r="L955" s="661"/>
      <c r="M955" s="661"/>
      <c r="N955" s="661"/>
      <c r="O955" s="661"/>
      <c r="P955" s="661"/>
      <c r="Q955" s="661"/>
      <c r="R955" s="661"/>
      <c r="S955" s="661"/>
    </row>
    <row r="956">
      <c r="A956" s="661"/>
      <c r="B956" s="661"/>
      <c r="C956" s="661"/>
      <c r="D956" s="661"/>
      <c r="E956" s="661"/>
      <c r="F956" s="661"/>
      <c r="G956" s="661"/>
      <c r="H956" s="661"/>
      <c r="I956" s="661"/>
      <c r="J956" s="661"/>
      <c r="K956" s="661"/>
      <c r="L956" s="661"/>
      <c r="M956" s="661"/>
      <c r="N956" s="661"/>
      <c r="O956" s="661"/>
      <c r="P956" s="661"/>
      <c r="Q956" s="661"/>
      <c r="R956" s="661"/>
      <c r="S956" s="661"/>
    </row>
    <row r="957">
      <c r="A957" s="661"/>
      <c r="B957" s="661"/>
      <c r="C957" s="661"/>
      <c r="D957" s="661"/>
      <c r="E957" s="661"/>
      <c r="F957" s="661"/>
      <c r="G957" s="661"/>
      <c r="H957" s="661"/>
      <c r="I957" s="661"/>
      <c r="J957" s="661"/>
      <c r="K957" s="661"/>
      <c r="L957" s="661"/>
      <c r="M957" s="661"/>
      <c r="N957" s="661"/>
      <c r="O957" s="661"/>
      <c r="P957" s="661"/>
      <c r="Q957" s="661"/>
      <c r="R957" s="661"/>
      <c r="S957" s="661"/>
    </row>
    <row r="958">
      <c r="A958" s="661"/>
      <c r="B958" s="661"/>
      <c r="C958" s="661"/>
      <c r="D958" s="661"/>
      <c r="E958" s="661"/>
      <c r="F958" s="661"/>
      <c r="G958" s="661"/>
      <c r="H958" s="661"/>
      <c r="I958" s="661"/>
      <c r="J958" s="661"/>
      <c r="K958" s="661"/>
      <c r="L958" s="661"/>
      <c r="M958" s="661"/>
      <c r="N958" s="661"/>
      <c r="O958" s="661"/>
      <c r="P958" s="661"/>
      <c r="Q958" s="661"/>
      <c r="R958" s="661"/>
      <c r="S958" s="661"/>
    </row>
    <row r="959">
      <c r="A959" s="661"/>
      <c r="B959" s="661"/>
      <c r="C959" s="661"/>
      <c r="D959" s="661"/>
      <c r="E959" s="661"/>
      <c r="F959" s="661"/>
      <c r="G959" s="661"/>
      <c r="H959" s="661"/>
      <c r="I959" s="661"/>
      <c r="J959" s="661"/>
      <c r="K959" s="661"/>
      <c r="L959" s="661"/>
      <c r="M959" s="661"/>
      <c r="N959" s="661"/>
      <c r="O959" s="661"/>
      <c r="P959" s="661"/>
      <c r="Q959" s="661"/>
      <c r="R959" s="661"/>
      <c r="S959" s="661"/>
    </row>
    <row r="960">
      <c r="A960" s="661"/>
      <c r="B960" s="661"/>
      <c r="C960" s="661"/>
      <c r="D960" s="661"/>
      <c r="E960" s="661"/>
      <c r="F960" s="661"/>
      <c r="G960" s="661"/>
      <c r="H960" s="661"/>
      <c r="I960" s="661"/>
      <c r="J960" s="661"/>
      <c r="K960" s="661"/>
      <c r="L960" s="661"/>
      <c r="M960" s="661"/>
      <c r="N960" s="661"/>
      <c r="O960" s="661"/>
      <c r="P960" s="661"/>
      <c r="Q960" s="661"/>
      <c r="R960" s="661"/>
      <c r="S960" s="661"/>
    </row>
    <row r="961">
      <c r="A961" s="661"/>
      <c r="B961" s="661"/>
      <c r="C961" s="661"/>
      <c r="D961" s="661"/>
      <c r="E961" s="661"/>
      <c r="F961" s="661"/>
      <c r="G961" s="661"/>
      <c r="H961" s="661"/>
      <c r="I961" s="661"/>
      <c r="J961" s="661"/>
      <c r="K961" s="661"/>
      <c r="L961" s="661"/>
      <c r="M961" s="661"/>
      <c r="N961" s="661"/>
      <c r="O961" s="661"/>
      <c r="P961" s="661"/>
      <c r="Q961" s="661"/>
      <c r="R961" s="661"/>
      <c r="S961" s="661"/>
    </row>
    <row r="962">
      <c r="A962" s="661"/>
      <c r="B962" s="661"/>
      <c r="C962" s="661"/>
      <c r="D962" s="661"/>
      <c r="E962" s="661"/>
      <c r="F962" s="661"/>
      <c r="G962" s="661"/>
      <c r="H962" s="661"/>
      <c r="I962" s="661"/>
      <c r="J962" s="661"/>
      <c r="K962" s="661"/>
      <c r="L962" s="661"/>
      <c r="M962" s="661"/>
      <c r="N962" s="661"/>
      <c r="O962" s="661"/>
      <c r="P962" s="661"/>
      <c r="Q962" s="661"/>
      <c r="R962" s="661"/>
      <c r="S962" s="661"/>
    </row>
    <row r="963">
      <c r="A963" s="661"/>
      <c r="B963" s="661"/>
      <c r="C963" s="661"/>
      <c r="D963" s="661"/>
      <c r="E963" s="661"/>
      <c r="F963" s="661"/>
      <c r="G963" s="661"/>
      <c r="H963" s="661"/>
      <c r="I963" s="661"/>
      <c r="J963" s="661"/>
      <c r="K963" s="661"/>
      <c r="L963" s="661"/>
      <c r="M963" s="661"/>
      <c r="N963" s="661"/>
      <c r="O963" s="661"/>
      <c r="P963" s="661"/>
      <c r="Q963" s="661"/>
      <c r="R963" s="661"/>
      <c r="S963" s="661"/>
    </row>
    <row r="964">
      <c r="A964" s="661"/>
      <c r="B964" s="661"/>
      <c r="C964" s="661"/>
      <c r="D964" s="661"/>
      <c r="E964" s="661"/>
      <c r="F964" s="661"/>
      <c r="G964" s="661"/>
      <c r="H964" s="661"/>
      <c r="I964" s="661"/>
      <c r="J964" s="661"/>
      <c r="K964" s="661"/>
      <c r="L964" s="661"/>
      <c r="M964" s="661"/>
      <c r="N964" s="661"/>
      <c r="O964" s="661"/>
      <c r="P964" s="661"/>
      <c r="Q964" s="661"/>
      <c r="R964" s="661"/>
      <c r="S964" s="661"/>
    </row>
    <row r="965">
      <c r="A965" s="661"/>
      <c r="B965" s="661"/>
      <c r="C965" s="661"/>
      <c r="D965" s="661"/>
      <c r="E965" s="661"/>
      <c r="F965" s="661"/>
      <c r="G965" s="661"/>
      <c r="H965" s="661"/>
      <c r="I965" s="661"/>
      <c r="J965" s="661"/>
      <c r="K965" s="661"/>
      <c r="L965" s="661"/>
      <c r="M965" s="661"/>
      <c r="N965" s="661"/>
      <c r="O965" s="661"/>
      <c r="P965" s="661"/>
      <c r="Q965" s="661"/>
      <c r="R965" s="661"/>
      <c r="S965" s="661"/>
    </row>
    <row r="966">
      <c r="A966" s="661"/>
      <c r="B966" s="661"/>
      <c r="C966" s="661"/>
      <c r="D966" s="661"/>
      <c r="E966" s="661"/>
      <c r="F966" s="661"/>
      <c r="G966" s="661"/>
      <c r="H966" s="661"/>
      <c r="I966" s="661"/>
      <c r="J966" s="661"/>
      <c r="K966" s="661"/>
      <c r="L966" s="661"/>
      <c r="M966" s="661"/>
      <c r="N966" s="661"/>
      <c r="O966" s="661"/>
      <c r="P966" s="661"/>
      <c r="Q966" s="661"/>
      <c r="R966" s="661"/>
      <c r="S966" s="661"/>
    </row>
    <row r="967">
      <c r="A967" s="661"/>
      <c r="B967" s="661"/>
      <c r="C967" s="661"/>
      <c r="D967" s="661"/>
      <c r="E967" s="661"/>
      <c r="F967" s="661"/>
      <c r="G967" s="661"/>
      <c r="H967" s="661"/>
      <c r="I967" s="661"/>
      <c r="J967" s="661"/>
      <c r="K967" s="661"/>
      <c r="L967" s="661"/>
      <c r="M967" s="661"/>
      <c r="N967" s="661"/>
      <c r="O967" s="661"/>
      <c r="P967" s="661"/>
      <c r="Q967" s="661"/>
      <c r="R967" s="661"/>
      <c r="S967" s="661"/>
    </row>
    <row r="968">
      <c r="A968" s="661"/>
      <c r="B968" s="661"/>
      <c r="C968" s="661"/>
      <c r="D968" s="661"/>
      <c r="E968" s="661"/>
      <c r="F968" s="661"/>
      <c r="G968" s="661"/>
      <c r="H968" s="661"/>
      <c r="I968" s="661"/>
      <c r="J968" s="661"/>
      <c r="K968" s="661"/>
      <c r="L968" s="661"/>
      <c r="M968" s="661"/>
      <c r="N968" s="661"/>
      <c r="O968" s="661"/>
      <c r="P968" s="661"/>
      <c r="Q968" s="661"/>
      <c r="R968" s="661"/>
      <c r="S968" s="661"/>
    </row>
    <row r="969">
      <c r="A969" s="661"/>
      <c r="B969" s="661"/>
      <c r="C969" s="661"/>
      <c r="D969" s="661"/>
      <c r="E969" s="661"/>
      <c r="F969" s="661"/>
      <c r="G969" s="661"/>
      <c r="H969" s="661"/>
      <c r="I969" s="661"/>
      <c r="J969" s="661"/>
      <c r="K969" s="661"/>
      <c r="L969" s="661"/>
      <c r="M969" s="661"/>
      <c r="N969" s="661"/>
      <c r="O969" s="661"/>
      <c r="P969" s="661"/>
      <c r="Q969" s="661"/>
      <c r="R969" s="661"/>
      <c r="S969" s="661"/>
    </row>
    <row r="970">
      <c r="A970" s="661"/>
      <c r="B970" s="661"/>
      <c r="C970" s="661"/>
      <c r="D970" s="661"/>
      <c r="E970" s="661"/>
      <c r="F970" s="661"/>
      <c r="G970" s="661"/>
      <c r="H970" s="661"/>
      <c r="I970" s="661"/>
      <c r="J970" s="661"/>
      <c r="K970" s="661"/>
      <c r="L970" s="661"/>
      <c r="M970" s="661"/>
      <c r="N970" s="661"/>
      <c r="O970" s="661"/>
      <c r="P970" s="661"/>
      <c r="Q970" s="661"/>
      <c r="R970" s="661"/>
      <c r="S970" s="661"/>
    </row>
    <row r="971">
      <c r="A971" s="661"/>
      <c r="B971" s="661"/>
      <c r="C971" s="661"/>
      <c r="D971" s="661"/>
      <c r="E971" s="661"/>
      <c r="F971" s="661"/>
      <c r="G971" s="661"/>
      <c r="H971" s="661"/>
      <c r="I971" s="661"/>
      <c r="J971" s="661"/>
      <c r="K971" s="661"/>
      <c r="L971" s="661"/>
      <c r="M971" s="661"/>
      <c r="N971" s="661"/>
      <c r="O971" s="661"/>
      <c r="P971" s="661"/>
      <c r="Q971" s="661"/>
      <c r="R971" s="661"/>
      <c r="S971" s="661"/>
    </row>
    <row r="972">
      <c r="A972" s="661"/>
      <c r="B972" s="661"/>
      <c r="C972" s="661"/>
      <c r="D972" s="661"/>
      <c r="E972" s="661"/>
      <c r="F972" s="661"/>
      <c r="G972" s="661"/>
      <c r="H972" s="661"/>
      <c r="I972" s="661"/>
      <c r="J972" s="661"/>
      <c r="K972" s="661"/>
      <c r="L972" s="661"/>
      <c r="M972" s="661"/>
      <c r="N972" s="661"/>
      <c r="O972" s="661"/>
      <c r="P972" s="661"/>
      <c r="Q972" s="661"/>
      <c r="R972" s="661"/>
      <c r="S972" s="661"/>
    </row>
    <row r="973">
      <c r="A973" s="661"/>
      <c r="B973" s="661"/>
      <c r="C973" s="661"/>
      <c r="D973" s="661"/>
      <c r="E973" s="661"/>
      <c r="F973" s="661"/>
      <c r="G973" s="661"/>
      <c r="H973" s="661"/>
      <c r="I973" s="661"/>
      <c r="J973" s="661"/>
      <c r="K973" s="661"/>
      <c r="L973" s="661"/>
      <c r="M973" s="661"/>
      <c r="N973" s="661"/>
      <c r="O973" s="661"/>
      <c r="P973" s="661"/>
      <c r="Q973" s="661"/>
      <c r="R973" s="661"/>
      <c r="S973" s="661"/>
    </row>
    <row r="974">
      <c r="A974" s="661"/>
      <c r="B974" s="661"/>
      <c r="C974" s="661"/>
      <c r="D974" s="661"/>
      <c r="E974" s="661"/>
      <c r="F974" s="661"/>
      <c r="G974" s="661"/>
      <c r="H974" s="661"/>
      <c r="I974" s="661"/>
      <c r="J974" s="661"/>
      <c r="K974" s="661"/>
      <c r="L974" s="661"/>
      <c r="M974" s="661"/>
      <c r="N974" s="661"/>
      <c r="O974" s="661"/>
      <c r="P974" s="661"/>
      <c r="Q974" s="661"/>
      <c r="R974" s="661"/>
      <c r="S974" s="661"/>
    </row>
    <row r="975">
      <c r="A975" s="661"/>
      <c r="B975" s="661"/>
      <c r="C975" s="661"/>
      <c r="D975" s="661"/>
      <c r="E975" s="661"/>
      <c r="F975" s="661"/>
      <c r="G975" s="661"/>
      <c r="H975" s="661"/>
      <c r="I975" s="661"/>
      <c r="J975" s="661"/>
      <c r="K975" s="661"/>
      <c r="L975" s="661"/>
      <c r="M975" s="661"/>
      <c r="N975" s="661"/>
      <c r="O975" s="661"/>
      <c r="P975" s="661"/>
      <c r="Q975" s="661"/>
      <c r="R975" s="661"/>
      <c r="S975" s="661"/>
    </row>
    <row r="976">
      <c r="A976" s="661"/>
      <c r="B976" s="661"/>
      <c r="C976" s="661"/>
      <c r="D976" s="661"/>
      <c r="E976" s="661"/>
      <c r="F976" s="661"/>
      <c r="G976" s="661"/>
      <c r="H976" s="661"/>
      <c r="I976" s="661"/>
      <c r="J976" s="661"/>
      <c r="K976" s="661"/>
      <c r="L976" s="661"/>
      <c r="M976" s="661"/>
      <c r="N976" s="661"/>
      <c r="O976" s="661"/>
      <c r="P976" s="661"/>
      <c r="Q976" s="661"/>
      <c r="R976" s="661"/>
      <c r="S976" s="661"/>
    </row>
    <row r="977">
      <c r="A977" s="661"/>
      <c r="B977" s="661"/>
      <c r="C977" s="661"/>
      <c r="D977" s="661"/>
      <c r="E977" s="661"/>
      <c r="F977" s="661"/>
      <c r="G977" s="661"/>
      <c r="H977" s="661"/>
      <c r="I977" s="661"/>
      <c r="J977" s="661"/>
      <c r="K977" s="661"/>
      <c r="L977" s="661"/>
      <c r="M977" s="661"/>
      <c r="N977" s="661"/>
      <c r="O977" s="661"/>
      <c r="P977" s="661"/>
      <c r="Q977" s="661"/>
      <c r="R977" s="661"/>
      <c r="S977" s="661"/>
    </row>
    <row r="978">
      <c r="A978" s="661"/>
      <c r="B978" s="661"/>
      <c r="C978" s="661"/>
      <c r="D978" s="661"/>
      <c r="E978" s="661"/>
      <c r="F978" s="661"/>
      <c r="G978" s="661"/>
      <c r="H978" s="661"/>
      <c r="I978" s="661"/>
      <c r="J978" s="661"/>
      <c r="K978" s="661"/>
      <c r="L978" s="661"/>
      <c r="M978" s="661"/>
      <c r="N978" s="661"/>
      <c r="O978" s="661"/>
      <c r="P978" s="661"/>
      <c r="Q978" s="661"/>
      <c r="R978" s="661"/>
      <c r="S978" s="661"/>
    </row>
    <row r="979">
      <c r="A979" s="661"/>
      <c r="B979" s="661"/>
      <c r="C979" s="661"/>
      <c r="D979" s="661"/>
      <c r="E979" s="661"/>
      <c r="F979" s="661"/>
      <c r="G979" s="661"/>
      <c r="H979" s="661"/>
      <c r="I979" s="661"/>
      <c r="J979" s="661"/>
      <c r="K979" s="661"/>
      <c r="L979" s="661"/>
      <c r="M979" s="661"/>
      <c r="N979" s="661"/>
      <c r="O979" s="661"/>
      <c r="P979" s="661"/>
      <c r="Q979" s="661"/>
      <c r="R979" s="661"/>
      <c r="S979" s="661"/>
    </row>
    <row r="980">
      <c r="A980" s="661"/>
      <c r="B980" s="661"/>
      <c r="C980" s="661"/>
      <c r="D980" s="661"/>
      <c r="E980" s="661"/>
      <c r="F980" s="661"/>
      <c r="G980" s="661"/>
      <c r="H980" s="661"/>
      <c r="I980" s="661"/>
      <c r="J980" s="661"/>
      <c r="K980" s="661"/>
      <c r="L980" s="661"/>
      <c r="M980" s="661"/>
      <c r="N980" s="661"/>
      <c r="O980" s="661"/>
      <c r="P980" s="661"/>
      <c r="Q980" s="661"/>
      <c r="R980" s="661"/>
      <c r="S980" s="661"/>
    </row>
    <row r="981">
      <c r="A981" s="661"/>
      <c r="B981" s="661"/>
      <c r="C981" s="661"/>
      <c r="D981" s="661"/>
      <c r="E981" s="661"/>
      <c r="F981" s="661"/>
      <c r="G981" s="661"/>
      <c r="H981" s="661"/>
      <c r="I981" s="661"/>
      <c r="J981" s="661"/>
      <c r="K981" s="661"/>
      <c r="L981" s="661"/>
      <c r="M981" s="661"/>
      <c r="N981" s="661"/>
      <c r="O981" s="661"/>
      <c r="P981" s="661"/>
      <c r="Q981" s="661"/>
      <c r="R981" s="661"/>
      <c r="S981" s="661"/>
    </row>
    <row r="982">
      <c r="A982" s="661"/>
      <c r="B982" s="661"/>
      <c r="C982" s="661"/>
      <c r="D982" s="661"/>
      <c r="E982" s="661"/>
      <c r="F982" s="661"/>
      <c r="G982" s="661"/>
      <c r="H982" s="661"/>
      <c r="I982" s="661"/>
      <c r="J982" s="661"/>
      <c r="K982" s="661"/>
      <c r="L982" s="661"/>
      <c r="M982" s="661"/>
      <c r="N982" s="661"/>
      <c r="O982" s="661"/>
      <c r="P982" s="661"/>
      <c r="Q982" s="661"/>
      <c r="R982" s="661"/>
      <c r="S982" s="661"/>
    </row>
    <row r="983">
      <c r="A983" s="661"/>
      <c r="B983" s="661"/>
      <c r="C983" s="661"/>
      <c r="D983" s="661"/>
      <c r="E983" s="661"/>
      <c r="F983" s="661"/>
      <c r="G983" s="661"/>
      <c r="H983" s="661"/>
      <c r="I983" s="661"/>
      <c r="J983" s="661"/>
      <c r="K983" s="661"/>
      <c r="L983" s="661"/>
      <c r="M983" s="661"/>
      <c r="N983" s="661"/>
      <c r="O983" s="661"/>
      <c r="P983" s="661"/>
      <c r="Q983" s="661"/>
      <c r="R983" s="661"/>
      <c r="S983" s="661"/>
    </row>
    <row r="984">
      <c r="A984" s="661"/>
      <c r="B984" s="661"/>
      <c r="C984" s="661"/>
      <c r="D984" s="661"/>
      <c r="E984" s="661"/>
      <c r="F984" s="661"/>
      <c r="G984" s="661"/>
      <c r="H984" s="661"/>
      <c r="I984" s="661"/>
      <c r="J984" s="661"/>
      <c r="K984" s="661"/>
      <c r="L984" s="661"/>
      <c r="M984" s="661"/>
      <c r="N984" s="661"/>
      <c r="O984" s="661"/>
      <c r="P984" s="661"/>
      <c r="Q984" s="661"/>
      <c r="R984" s="661"/>
      <c r="S984" s="661"/>
    </row>
    <row r="985">
      <c r="A985" s="661"/>
      <c r="B985" s="661"/>
      <c r="C985" s="661"/>
      <c r="D985" s="661"/>
      <c r="E985" s="661"/>
      <c r="F985" s="661"/>
      <c r="G985" s="661"/>
      <c r="H985" s="661"/>
      <c r="I985" s="661"/>
      <c r="J985" s="661"/>
      <c r="K985" s="661"/>
      <c r="L985" s="661"/>
      <c r="M985" s="661"/>
      <c r="N985" s="661"/>
      <c r="O985" s="661"/>
      <c r="P985" s="661"/>
      <c r="Q985" s="661"/>
      <c r="R985" s="661"/>
      <c r="S985" s="661"/>
    </row>
    <row r="986">
      <c r="A986" s="661"/>
      <c r="B986" s="661"/>
      <c r="C986" s="661"/>
      <c r="D986" s="661"/>
      <c r="E986" s="661"/>
      <c r="F986" s="661"/>
      <c r="G986" s="661"/>
      <c r="H986" s="661"/>
      <c r="I986" s="661"/>
      <c r="J986" s="661"/>
      <c r="K986" s="661"/>
      <c r="L986" s="661"/>
      <c r="M986" s="661"/>
      <c r="N986" s="661"/>
      <c r="O986" s="661"/>
      <c r="P986" s="661"/>
      <c r="Q986" s="661"/>
      <c r="R986" s="661"/>
      <c r="S986" s="661"/>
    </row>
    <row r="987">
      <c r="A987" s="661"/>
      <c r="B987" s="661"/>
      <c r="C987" s="661"/>
      <c r="D987" s="661"/>
      <c r="E987" s="661"/>
      <c r="F987" s="661"/>
      <c r="G987" s="661"/>
      <c r="H987" s="661"/>
      <c r="I987" s="661"/>
      <c r="J987" s="661"/>
      <c r="K987" s="661"/>
      <c r="L987" s="661"/>
      <c r="M987" s="661"/>
      <c r="N987" s="661"/>
      <c r="O987" s="661"/>
      <c r="P987" s="661"/>
      <c r="Q987" s="661"/>
      <c r="R987" s="661"/>
      <c r="S987" s="661"/>
    </row>
    <row r="988">
      <c r="A988" s="661"/>
      <c r="B988" s="661"/>
      <c r="C988" s="661"/>
      <c r="D988" s="661"/>
      <c r="E988" s="661"/>
      <c r="F988" s="661"/>
      <c r="G988" s="661"/>
      <c r="H988" s="661"/>
      <c r="I988" s="661"/>
      <c r="J988" s="661"/>
      <c r="K988" s="661"/>
      <c r="L988" s="661"/>
      <c r="M988" s="661"/>
      <c r="N988" s="661"/>
      <c r="O988" s="661"/>
      <c r="P988" s="661"/>
      <c r="Q988" s="661"/>
      <c r="R988" s="661"/>
      <c r="S988" s="661"/>
    </row>
    <row r="989">
      <c r="A989" s="661"/>
      <c r="B989" s="661"/>
      <c r="C989" s="661"/>
      <c r="D989" s="661"/>
      <c r="E989" s="661"/>
      <c r="F989" s="661"/>
      <c r="G989" s="661"/>
      <c r="H989" s="661"/>
      <c r="I989" s="661"/>
      <c r="J989" s="661"/>
      <c r="K989" s="661"/>
      <c r="L989" s="661"/>
      <c r="M989" s="661"/>
      <c r="N989" s="661"/>
      <c r="O989" s="661"/>
      <c r="P989" s="661"/>
      <c r="Q989" s="661"/>
      <c r="R989" s="661"/>
      <c r="S989" s="661"/>
    </row>
    <row r="990">
      <c r="A990" s="661"/>
      <c r="B990" s="661"/>
      <c r="C990" s="661"/>
      <c r="D990" s="661"/>
      <c r="E990" s="661"/>
      <c r="F990" s="661"/>
      <c r="G990" s="661"/>
      <c r="H990" s="661"/>
      <c r="I990" s="661"/>
      <c r="J990" s="661"/>
      <c r="K990" s="661"/>
      <c r="L990" s="661"/>
      <c r="M990" s="661"/>
      <c r="N990" s="661"/>
      <c r="O990" s="661"/>
      <c r="P990" s="661"/>
      <c r="Q990" s="661"/>
      <c r="R990" s="661"/>
      <c r="S990" s="661"/>
    </row>
    <row r="991">
      <c r="A991" s="661"/>
      <c r="B991" s="661"/>
      <c r="C991" s="661"/>
      <c r="D991" s="661"/>
      <c r="E991" s="661"/>
      <c r="F991" s="661"/>
      <c r="G991" s="661"/>
      <c r="H991" s="661"/>
      <c r="I991" s="661"/>
      <c r="J991" s="661"/>
      <c r="K991" s="661"/>
      <c r="L991" s="661"/>
      <c r="M991" s="661"/>
      <c r="N991" s="661"/>
      <c r="O991" s="661"/>
      <c r="P991" s="661"/>
      <c r="Q991" s="661"/>
      <c r="R991" s="661"/>
      <c r="S991" s="661"/>
    </row>
    <row r="992">
      <c r="A992" s="661"/>
      <c r="B992" s="661"/>
      <c r="C992" s="661"/>
      <c r="D992" s="661"/>
      <c r="E992" s="661"/>
      <c r="F992" s="661"/>
      <c r="G992" s="661"/>
      <c r="H992" s="661"/>
      <c r="I992" s="661"/>
      <c r="J992" s="661"/>
      <c r="K992" s="661"/>
      <c r="L992" s="661"/>
      <c r="M992" s="661"/>
      <c r="N992" s="661"/>
      <c r="O992" s="661"/>
      <c r="P992" s="661"/>
      <c r="Q992" s="661"/>
      <c r="R992" s="661"/>
      <c r="S992" s="661"/>
    </row>
    <row r="993">
      <c r="A993" s="661"/>
      <c r="B993" s="661"/>
      <c r="C993" s="661"/>
      <c r="D993" s="661"/>
      <c r="E993" s="661"/>
      <c r="F993" s="661"/>
      <c r="G993" s="661"/>
      <c r="H993" s="661"/>
      <c r="I993" s="661"/>
      <c r="J993" s="661"/>
      <c r="K993" s="661"/>
      <c r="L993" s="661"/>
      <c r="M993" s="661"/>
      <c r="N993" s="661"/>
      <c r="O993" s="661"/>
      <c r="P993" s="661"/>
      <c r="Q993" s="661"/>
      <c r="R993" s="661"/>
      <c r="S993" s="661"/>
    </row>
    <row r="994">
      <c r="A994" s="661"/>
      <c r="B994" s="661"/>
      <c r="C994" s="661"/>
      <c r="D994" s="661"/>
      <c r="E994" s="661"/>
      <c r="F994" s="661"/>
      <c r="G994" s="661"/>
      <c r="H994" s="661"/>
      <c r="I994" s="661"/>
      <c r="J994" s="661"/>
      <c r="K994" s="661"/>
      <c r="L994" s="661"/>
      <c r="M994" s="661"/>
      <c r="N994" s="661"/>
      <c r="O994" s="661"/>
      <c r="P994" s="661"/>
      <c r="Q994" s="661"/>
      <c r="R994" s="661"/>
      <c r="S994" s="661"/>
    </row>
    <row r="995">
      <c r="A995" s="661"/>
      <c r="B995" s="661"/>
      <c r="C995" s="661"/>
      <c r="D995" s="661"/>
      <c r="E995" s="661"/>
      <c r="F995" s="661"/>
      <c r="G995" s="661"/>
      <c r="H995" s="661"/>
      <c r="I995" s="661"/>
      <c r="J995" s="661"/>
      <c r="K995" s="661"/>
      <c r="L995" s="661"/>
      <c r="M995" s="661"/>
      <c r="N995" s="661"/>
      <c r="O995" s="661"/>
      <c r="P995" s="661"/>
      <c r="Q995" s="661"/>
      <c r="R995" s="661"/>
      <c r="S995" s="661"/>
    </row>
    <row r="996">
      <c r="A996" s="661"/>
      <c r="B996" s="661"/>
      <c r="C996" s="661"/>
      <c r="D996" s="661"/>
      <c r="E996" s="661"/>
      <c r="F996" s="661"/>
      <c r="G996" s="661"/>
      <c r="H996" s="661"/>
      <c r="I996" s="661"/>
      <c r="J996" s="661"/>
      <c r="K996" s="661"/>
      <c r="L996" s="661"/>
      <c r="M996" s="661"/>
      <c r="N996" s="661"/>
      <c r="O996" s="661"/>
      <c r="P996" s="661"/>
      <c r="Q996" s="661"/>
      <c r="R996" s="661"/>
      <c r="S996" s="661"/>
    </row>
    <row r="997">
      <c r="A997" s="661"/>
      <c r="B997" s="661"/>
      <c r="C997" s="661"/>
      <c r="D997" s="661"/>
      <c r="E997" s="661"/>
      <c r="F997" s="661"/>
      <c r="G997" s="661"/>
      <c r="H997" s="661"/>
      <c r="I997" s="661"/>
      <c r="J997" s="661"/>
      <c r="K997" s="661"/>
      <c r="L997" s="661"/>
      <c r="M997" s="661"/>
      <c r="N997" s="661"/>
      <c r="O997" s="661"/>
      <c r="P997" s="661"/>
      <c r="Q997" s="661"/>
      <c r="R997" s="661"/>
      <c r="S997" s="661"/>
    </row>
    <row r="998">
      <c r="A998" s="661"/>
      <c r="B998" s="661"/>
      <c r="C998" s="661"/>
      <c r="D998" s="661"/>
      <c r="E998" s="661"/>
      <c r="F998" s="661"/>
      <c r="G998" s="661"/>
      <c r="H998" s="661"/>
      <c r="I998" s="661"/>
      <c r="J998" s="661"/>
      <c r="K998" s="661"/>
      <c r="L998" s="661"/>
      <c r="M998" s="661"/>
      <c r="N998" s="661"/>
      <c r="O998" s="661"/>
      <c r="P998" s="661"/>
      <c r="Q998" s="661"/>
      <c r="R998" s="661"/>
      <c r="S998" s="661"/>
    </row>
    <row r="999">
      <c r="A999" s="661"/>
      <c r="B999" s="661"/>
      <c r="C999" s="661"/>
      <c r="D999" s="661"/>
      <c r="E999" s="661"/>
      <c r="F999" s="661"/>
      <c r="G999" s="661"/>
      <c r="H999" s="661"/>
      <c r="I999" s="661"/>
      <c r="J999" s="661"/>
      <c r="K999" s="661"/>
      <c r="L999" s="661"/>
      <c r="M999" s="661"/>
      <c r="N999" s="661"/>
      <c r="O999" s="661"/>
      <c r="P999" s="661"/>
      <c r="Q999" s="661"/>
      <c r="R999" s="661"/>
      <c r="S999" s="661"/>
    </row>
    <row r="1000">
      <c r="A1000" s="661"/>
      <c r="B1000" s="661"/>
      <c r="C1000" s="661"/>
      <c r="D1000" s="661"/>
      <c r="E1000" s="661"/>
      <c r="F1000" s="661"/>
      <c r="G1000" s="661"/>
      <c r="H1000" s="661"/>
      <c r="I1000" s="661"/>
      <c r="J1000" s="661"/>
      <c r="K1000" s="661"/>
      <c r="L1000" s="661"/>
      <c r="M1000" s="661"/>
      <c r="N1000" s="661"/>
      <c r="O1000" s="661"/>
      <c r="P1000" s="661"/>
      <c r="Q1000" s="661"/>
      <c r="R1000" s="661"/>
      <c r="S1000" s="661"/>
    </row>
  </sheetData>
  <customSheetViews>
    <customSheetView guid="{9E811A48-C3E3-4F30-80ED-825CFE84A008}" filter="1" showAutoFilter="1">
      <autoFilter ref="$A$1:$S$1000"/>
    </customSheetView>
    <customSheetView guid="{2F19E93E-B2C0-4AB2-8F1C-EB721562D28D}" filter="1" showAutoFilter="1">
      <autoFilter ref="$A$1:$S$30"/>
    </customSheetView>
  </customSheetViews>
  <dataValidations>
    <dataValidation type="list" allowBlank="1" showErrorMessage="1" sqref="H2:H30">
      <formula1>"CC,Exhaust report,TPD"</formula1>
    </dataValidation>
    <dataValidation type="list" allowBlank="1" showErrorMessage="1" sqref="P2:P30">
      <formula1>"Manjula,Namrata,Naveen,Poornima,Priya,Raghavendira,Automation Execution1,Automation Execution2"</formula1>
    </dataValidation>
    <dataValidation type="list" allowBlank="1" showErrorMessage="1" sqref="S2:S16">
      <formula1>"Deprecated,Known Bug"</formula1>
    </dataValidation>
    <dataValidation type="list" allowBlank="1" showErrorMessage="1" sqref="D2:D30">
      <formula1>"Reference Learning Mobile App,Reference Learning Web App"</formula1>
    </dataValidation>
    <dataValidation type="list" allowBlank="1" showErrorMessage="1" sqref="E17:E30">
      <formula1>"Viewer Service,User &amp; Org Service,Telemetry Service,Taxonomy Service,Sunbird ED DevOps,Summariser,Sourcing Data Products,Report Service,Report Configurator,Reference Sourcing Web App,Reference Learning Web App,Reference Learning Mobile App,Reference Learn"&amp;"ing Desktop App,Question Set Player (QuML),Question Set Editor,Question and Question Set Service,Notification Service,Knowledge Platform Data Products,Interactive Content Editor (ECML),Groups UX Tool,Group Service,Discussion forum UX Tool,Discussion Forum"&amp;" Service,DIAL Service,Batch Service,Collection Editor,Collection Player,Collection &amp; Question Set Editor,Collection Service,Content Player V1 - ECML and others,Content Player V2 - PDF,Content Player V2 - Video,Content Service,Content Upload Editor,Contrib"&amp;"ution Registry,Contribution Service,Data Pipeline,Data Service,Asset Category Service,Asset Search Service,Mobile,Mobile &amp; Portal,Portal"</formula1>
    </dataValidation>
    <dataValidation type="list" allowBlank="1" showErrorMessage="1" sqref="F2:F30">
      <formula1>"P1,P2"</formula1>
    </dataValidation>
    <dataValidation type="list" allowBlank="1" showErrorMessage="1" sqref="Q2:Q30">
      <formula1>"Pass,Fail,NA,Blocked"</formula1>
    </dataValidation>
    <dataValidation type="list" allowBlank="1" showErrorMessage="1" sqref="G2:G30">
      <formula1>"Already Automated,Cannot be automated"</formula1>
    </dataValidation>
    <dataValidation type="list" allowBlank="1" showErrorMessage="1" sqref="O2:O30">
      <formula1>"19/04/2024,22/04/2024,23/04/2024,24/04/2024,25/04/2024,02/05/2024,03/05/2024,09/05/2024,13/05/2024"</formula1>
    </dataValidation>
  </dataValidations>
  <hyperlinks>
    <hyperlink r:id="rId1" ref="B2"/>
    <hyperlink r:id="rId2" ref="B3"/>
    <hyperlink r:id="rId3" ref="B4"/>
    <hyperlink r:id="rId4" ref="B5"/>
    <hyperlink r:id="rId5" ref="B6"/>
    <hyperlink r:id="rId6" ref="B8"/>
    <hyperlink r:id="rId7" ref="B10"/>
  </hyperlinks>
  <drawing r:id="rId8"/>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9.25"/>
    <col customWidth="1" min="2" max="2" width="10.63"/>
    <col customWidth="1" min="3" max="3" width="11.88"/>
    <col customWidth="1" min="4" max="4" width="14.88"/>
    <col customWidth="1" min="5" max="5" width="10.88"/>
    <col customWidth="1" min="6" max="6" width="12.13"/>
    <col customWidth="1" min="7" max="7" width="14.63"/>
    <col customWidth="1" min="8" max="8" width="13.63"/>
    <col customWidth="1" min="9" max="9" width="36.13"/>
    <col customWidth="1" min="10" max="10" width="27.88"/>
    <col customWidth="1" min="11" max="11" width="29.63"/>
    <col customWidth="1" min="12" max="12" width="32.88"/>
    <col customWidth="1" min="13" max="13" width="27.63"/>
    <col customWidth="1" min="14" max="15" width="19.63"/>
  </cols>
  <sheetData>
    <row r="1">
      <c r="A1" s="511" t="s">
        <v>449</v>
      </c>
      <c r="B1" s="511" t="s">
        <v>2237</v>
      </c>
      <c r="C1" s="511" t="s">
        <v>2238</v>
      </c>
      <c r="D1" s="511" t="s">
        <v>2239</v>
      </c>
      <c r="E1" s="511" t="s">
        <v>2240</v>
      </c>
      <c r="F1" s="511" t="s">
        <v>2241</v>
      </c>
      <c r="G1" s="511" t="s">
        <v>451</v>
      </c>
      <c r="H1" s="511" t="s">
        <v>2243</v>
      </c>
      <c r="I1" s="511" t="s">
        <v>2244</v>
      </c>
      <c r="J1" s="511" t="s">
        <v>2245</v>
      </c>
      <c r="K1" s="511" t="s">
        <v>454</v>
      </c>
      <c r="L1" s="511" t="s">
        <v>2246</v>
      </c>
      <c r="M1" s="511" t="s">
        <v>2247</v>
      </c>
      <c r="N1" s="511" t="s">
        <v>456</v>
      </c>
      <c r="O1" s="512" t="s">
        <v>6419</v>
      </c>
      <c r="P1" s="511" t="s">
        <v>457</v>
      </c>
      <c r="Q1" s="511" t="s">
        <v>458</v>
      </c>
      <c r="R1" s="511" t="s">
        <v>78</v>
      </c>
      <c r="S1" s="511" t="s">
        <v>460</v>
      </c>
      <c r="T1" s="511" t="s">
        <v>462</v>
      </c>
    </row>
    <row r="2">
      <c r="A2" s="662" t="s">
        <v>1412</v>
      </c>
      <c r="B2" s="513" t="s">
        <v>11890</v>
      </c>
      <c r="C2" s="513" t="s">
        <v>8800</v>
      </c>
      <c r="D2" s="513" t="s">
        <v>296</v>
      </c>
      <c r="E2" s="513"/>
      <c r="F2" s="663" t="s">
        <v>11</v>
      </c>
      <c r="G2" s="513" t="s">
        <v>465</v>
      </c>
      <c r="H2" s="513" t="s">
        <v>2267</v>
      </c>
      <c r="I2" s="514" t="s">
        <v>11891</v>
      </c>
      <c r="J2" s="514" t="s">
        <v>11892</v>
      </c>
      <c r="K2" s="515" t="s">
        <v>11893</v>
      </c>
      <c r="L2" s="514" t="s">
        <v>11894</v>
      </c>
      <c r="M2" s="550"/>
      <c r="N2" s="514" t="s">
        <v>11895</v>
      </c>
      <c r="O2" s="514"/>
      <c r="P2" s="552" t="s">
        <v>504</v>
      </c>
      <c r="Q2" s="515" t="s">
        <v>94</v>
      </c>
      <c r="R2" s="515" t="s">
        <v>95</v>
      </c>
      <c r="S2" s="550"/>
      <c r="T2" s="550"/>
    </row>
    <row r="3">
      <c r="A3" s="662" t="s">
        <v>1418</v>
      </c>
      <c r="B3" s="664"/>
      <c r="C3" s="664"/>
      <c r="D3" s="513" t="s">
        <v>296</v>
      </c>
      <c r="E3" s="513"/>
      <c r="F3" s="513" t="s">
        <v>11</v>
      </c>
      <c r="G3" s="513" t="s">
        <v>588</v>
      </c>
      <c r="H3" s="513" t="s">
        <v>2267</v>
      </c>
      <c r="I3" s="515" t="s">
        <v>11896</v>
      </c>
      <c r="J3" s="550"/>
      <c r="K3" s="515" t="s">
        <v>11897</v>
      </c>
      <c r="L3" s="515" t="s">
        <v>11898</v>
      </c>
      <c r="M3" s="550"/>
      <c r="N3" s="550"/>
      <c r="O3" s="514"/>
      <c r="P3" s="517" t="s">
        <v>11899</v>
      </c>
      <c r="Q3" s="515" t="s">
        <v>94</v>
      </c>
      <c r="R3" s="515" t="s">
        <v>95</v>
      </c>
      <c r="S3" s="550"/>
      <c r="T3" s="550"/>
    </row>
    <row r="4">
      <c r="A4" s="662" t="s">
        <v>1424</v>
      </c>
      <c r="B4" s="513" t="s">
        <v>11900</v>
      </c>
      <c r="C4" s="513">
        <v>4.1</v>
      </c>
      <c r="D4" s="513" t="s">
        <v>296</v>
      </c>
      <c r="E4" s="513"/>
      <c r="F4" s="513" t="s">
        <v>11</v>
      </c>
      <c r="G4" s="513" t="s">
        <v>465</v>
      </c>
      <c r="H4" s="513" t="s">
        <v>2267</v>
      </c>
      <c r="I4" s="515" t="s">
        <v>11901</v>
      </c>
      <c r="J4" s="550"/>
      <c r="K4" s="515" t="s">
        <v>11902</v>
      </c>
      <c r="L4" s="515" t="s">
        <v>11903</v>
      </c>
      <c r="M4" s="550"/>
      <c r="N4" s="550"/>
      <c r="O4" s="515" t="s">
        <v>11904</v>
      </c>
      <c r="P4" s="517" t="s">
        <v>11899</v>
      </c>
      <c r="Q4" s="515" t="s">
        <v>94</v>
      </c>
      <c r="R4" s="515" t="s">
        <v>95</v>
      </c>
      <c r="S4" s="550"/>
      <c r="T4" s="550"/>
    </row>
    <row r="5">
      <c r="A5" s="662" t="s">
        <v>1429</v>
      </c>
      <c r="B5" s="513" t="s">
        <v>11905</v>
      </c>
      <c r="C5" s="513" t="s">
        <v>5058</v>
      </c>
      <c r="D5" s="513" t="s">
        <v>296</v>
      </c>
      <c r="E5" s="513"/>
      <c r="F5" s="513" t="s">
        <v>12</v>
      </c>
      <c r="G5" s="513" t="s">
        <v>588</v>
      </c>
      <c r="H5" s="513" t="s">
        <v>2267</v>
      </c>
      <c r="I5" s="514" t="s">
        <v>11906</v>
      </c>
      <c r="J5" s="550"/>
      <c r="K5" s="515" t="s">
        <v>11907</v>
      </c>
      <c r="L5" s="515" t="s">
        <v>11908</v>
      </c>
      <c r="M5" s="550"/>
      <c r="N5" s="550"/>
      <c r="O5" s="550"/>
      <c r="P5" s="517" t="s">
        <v>11899</v>
      </c>
      <c r="Q5" s="515" t="s">
        <v>94</v>
      </c>
      <c r="R5" s="515" t="s">
        <v>95</v>
      </c>
      <c r="S5" s="550"/>
      <c r="T5" s="550"/>
    </row>
    <row r="6">
      <c r="A6" s="662" t="s">
        <v>1435</v>
      </c>
      <c r="B6" s="513" t="s">
        <v>11909</v>
      </c>
      <c r="C6" s="513" t="s">
        <v>5487</v>
      </c>
      <c r="D6" s="513" t="s">
        <v>296</v>
      </c>
      <c r="E6" s="513"/>
      <c r="F6" s="513" t="s">
        <v>11</v>
      </c>
      <c r="G6" s="513" t="s">
        <v>465</v>
      </c>
      <c r="H6" s="513" t="s">
        <v>2267</v>
      </c>
      <c r="I6" s="514" t="s">
        <v>11910</v>
      </c>
      <c r="J6" s="550"/>
      <c r="K6" s="515" t="s">
        <v>11911</v>
      </c>
      <c r="L6" s="514" t="s">
        <v>11912</v>
      </c>
      <c r="M6" s="550"/>
      <c r="N6" s="514" t="s">
        <v>11913</v>
      </c>
      <c r="O6" s="514"/>
      <c r="P6" s="552" t="s">
        <v>504</v>
      </c>
      <c r="Q6" s="515" t="s">
        <v>94</v>
      </c>
      <c r="R6" s="665" t="s">
        <v>95</v>
      </c>
      <c r="S6" s="550"/>
      <c r="T6" s="550"/>
    </row>
    <row r="7">
      <c r="A7" s="662" t="s">
        <v>1440</v>
      </c>
      <c r="B7" s="544" t="s">
        <v>11914</v>
      </c>
      <c r="C7" s="513">
        <v>4.8</v>
      </c>
      <c r="D7" s="513" t="s">
        <v>296</v>
      </c>
      <c r="E7" s="513"/>
      <c r="F7" s="513" t="s">
        <v>11</v>
      </c>
      <c r="G7" s="513" t="s">
        <v>465</v>
      </c>
      <c r="H7" s="513" t="s">
        <v>2267</v>
      </c>
      <c r="I7" s="543" t="s">
        <v>11915</v>
      </c>
      <c r="J7" s="550"/>
      <c r="K7" s="515" t="s">
        <v>11916</v>
      </c>
      <c r="L7" s="543" t="s">
        <v>11917</v>
      </c>
      <c r="M7" s="550"/>
      <c r="N7" s="514" t="s">
        <v>11918</v>
      </c>
      <c r="O7" s="514"/>
      <c r="P7" s="552" t="s">
        <v>504</v>
      </c>
      <c r="Q7" s="515" t="s">
        <v>94</v>
      </c>
      <c r="R7" s="665" t="s">
        <v>95</v>
      </c>
      <c r="S7" s="619"/>
      <c r="T7" s="550"/>
    </row>
    <row r="8">
      <c r="A8" s="662" t="s">
        <v>1446</v>
      </c>
      <c r="B8" s="513" t="s">
        <v>11919</v>
      </c>
      <c r="C8" s="513" t="s">
        <v>11920</v>
      </c>
      <c r="D8" s="513" t="s">
        <v>296</v>
      </c>
      <c r="E8" s="513"/>
      <c r="F8" s="513" t="s">
        <v>11</v>
      </c>
      <c r="G8" s="513" t="s">
        <v>465</v>
      </c>
      <c r="H8" s="513" t="s">
        <v>2267</v>
      </c>
      <c r="I8" s="515" t="s">
        <v>11921</v>
      </c>
      <c r="J8" s="550"/>
      <c r="K8" s="514" t="s">
        <v>11922</v>
      </c>
      <c r="L8" s="514" t="s">
        <v>11923</v>
      </c>
      <c r="M8" s="550"/>
      <c r="N8" s="556" t="s">
        <v>11924</v>
      </c>
      <c r="O8" s="514"/>
      <c r="P8" s="517" t="s">
        <v>1541</v>
      </c>
      <c r="Q8" s="515" t="s">
        <v>94</v>
      </c>
      <c r="R8" s="515" t="s">
        <v>95</v>
      </c>
      <c r="S8" s="550"/>
      <c r="T8" s="550"/>
    </row>
    <row r="9">
      <c r="A9" s="662" t="s">
        <v>1451</v>
      </c>
      <c r="B9" s="513" t="s">
        <v>11919</v>
      </c>
      <c r="C9" s="513" t="s">
        <v>11920</v>
      </c>
      <c r="D9" s="513" t="s">
        <v>296</v>
      </c>
      <c r="E9" s="513"/>
      <c r="F9" s="513" t="s">
        <v>11</v>
      </c>
      <c r="G9" s="513" t="s">
        <v>465</v>
      </c>
      <c r="H9" s="513" t="s">
        <v>2267</v>
      </c>
      <c r="I9" s="515" t="s">
        <v>11925</v>
      </c>
      <c r="J9" s="515" t="s">
        <v>11926</v>
      </c>
      <c r="K9" s="515" t="s">
        <v>11927</v>
      </c>
      <c r="L9" s="514" t="s">
        <v>11928</v>
      </c>
      <c r="M9" s="550"/>
      <c r="N9" s="515"/>
      <c r="O9" s="515" t="s">
        <v>11929</v>
      </c>
      <c r="P9" s="517" t="s">
        <v>11899</v>
      </c>
      <c r="Q9" s="515" t="s">
        <v>94</v>
      </c>
      <c r="R9" s="515" t="s">
        <v>95</v>
      </c>
      <c r="S9" s="550"/>
      <c r="T9" s="550"/>
    </row>
    <row r="10">
      <c r="A10" s="662" t="s">
        <v>1454</v>
      </c>
      <c r="B10" s="513" t="s">
        <v>11919</v>
      </c>
      <c r="C10" s="513" t="s">
        <v>11920</v>
      </c>
      <c r="D10" s="513" t="s">
        <v>296</v>
      </c>
      <c r="E10" s="513"/>
      <c r="F10" s="513" t="s">
        <v>11</v>
      </c>
      <c r="G10" s="513" t="s">
        <v>465</v>
      </c>
      <c r="H10" s="513" t="s">
        <v>2267</v>
      </c>
      <c r="I10" s="514" t="s">
        <v>11930</v>
      </c>
      <c r="J10" s="552" t="s">
        <v>11931</v>
      </c>
      <c r="K10" s="515" t="s">
        <v>11932</v>
      </c>
      <c r="L10" s="514" t="s">
        <v>11933</v>
      </c>
      <c r="M10" s="550"/>
      <c r="N10" s="514" t="s">
        <v>11934</v>
      </c>
      <c r="O10" s="515" t="s">
        <v>11935</v>
      </c>
      <c r="P10" s="552" t="s">
        <v>504</v>
      </c>
      <c r="Q10" s="515" t="s">
        <v>94</v>
      </c>
      <c r="R10" s="665" t="s">
        <v>95</v>
      </c>
      <c r="S10" s="550"/>
      <c r="T10" s="550"/>
    </row>
    <row r="11">
      <c r="A11" s="662" t="s">
        <v>1459</v>
      </c>
      <c r="B11" s="513" t="s">
        <v>11919</v>
      </c>
      <c r="C11" s="513" t="s">
        <v>11920</v>
      </c>
      <c r="D11" s="513" t="s">
        <v>296</v>
      </c>
      <c r="E11" s="513"/>
      <c r="F11" s="513" t="s">
        <v>12</v>
      </c>
      <c r="G11" s="513" t="s">
        <v>465</v>
      </c>
      <c r="H11" s="513" t="s">
        <v>2267</v>
      </c>
      <c r="I11" s="514" t="s">
        <v>11936</v>
      </c>
      <c r="J11" s="550"/>
      <c r="K11" s="515" t="s">
        <v>11937</v>
      </c>
      <c r="L11" s="514" t="s">
        <v>11938</v>
      </c>
      <c r="M11" s="550"/>
      <c r="N11" s="514" t="s">
        <v>11939</v>
      </c>
      <c r="O11" s="514"/>
      <c r="P11" s="552" t="s">
        <v>504</v>
      </c>
      <c r="Q11" s="515" t="s">
        <v>94</v>
      </c>
      <c r="R11" s="665" t="s">
        <v>95</v>
      </c>
      <c r="S11" s="550"/>
      <c r="T11" s="550"/>
    </row>
    <row r="12">
      <c r="A12" s="662" t="s">
        <v>1464</v>
      </c>
      <c r="B12" s="513" t="s">
        <v>11919</v>
      </c>
      <c r="C12" s="513" t="s">
        <v>11920</v>
      </c>
      <c r="D12" s="513" t="s">
        <v>296</v>
      </c>
      <c r="E12" s="513"/>
      <c r="F12" s="513" t="s">
        <v>11</v>
      </c>
      <c r="G12" s="513" t="s">
        <v>465</v>
      </c>
      <c r="H12" s="513" t="s">
        <v>2267</v>
      </c>
      <c r="I12" s="514" t="s">
        <v>11940</v>
      </c>
      <c r="J12" s="550"/>
      <c r="K12" s="515" t="s">
        <v>11941</v>
      </c>
      <c r="L12" s="514" t="s">
        <v>11942</v>
      </c>
      <c r="M12" s="550"/>
      <c r="N12" s="514" t="s">
        <v>11943</v>
      </c>
      <c r="O12" s="514"/>
      <c r="P12" s="552" t="s">
        <v>504</v>
      </c>
      <c r="Q12" s="515" t="s">
        <v>94</v>
      </c>
      <c r="R12" s="665" t="s">
        <v>95</v>
      </c>
      <c r="S12" s="550"/>
      <c r="T12" s="550"/>
    </row>
    <row r="13">
      <c r="A13" s="662" t="s">
        <v>1469</v>
      </c>
      <c r="B13" s="513" t="s">
        <v>11919</v>
      </c>
      <c r="C13" s="513" t="s">
        <v>11920</v>
      </c>
      <c r="D13" s="513" t="s">
        <v>296</v>
      </c>
      <c r="E13" s="513"/>
      <c r="F13" s="513" t="s">
        <v>12</v>
      </c>
      <c r="G13" s="513" t="s">
        <v>465</v>
      </c>
      <c r="H13" s="513" t="s">
        <v>2267</v>
      </c>
      <c r="I13" s="514" t="s">
        <v>11944</v>
      </c>
      <c r="J13" s="550"/>
      <c r="K13" s="515" t="s">
        <v>11945</v>
      </c>
      <c r="L13" s="514" t="s">
        <v>11946</v>
      </c>
      <c r="M13" s="550"/>
      <c r="N13" s="514" t="s">
        <v>11947</v>
      </c>
      <c r="O13" s="514"/>
      <c r="P13" s="552" t="s">
        <v>504</v>
      </c>
      <c r="Q13" s="515" t="s">
        <v>94</v>
      </c>
      <c r="R13" s="665" t="s">
        <v>95</v>
      </c>
      <c r="S13" s="619"/>
      <c r="T13" s="550"/>
    </row>
    <row r="14">
      <c r="A14" s="662" t="s">
        <v>1474</v>
      </c>
      <c r="B14" s="513" t="s">
        <v>11919</v>
      </c>
      <c r="C14" s="513" t="s">
        <v>11920</v>
      </c>
      <c r="D14" s="513" t="s">
        <v>296</v>
      </c>
      <c r="E14" s="513"/>
      <c r="F14" s="513" t="s">
        <v>12</v>
      </c>
      <c r="G14" s="513" t="s">
        <v>465</v>
      </c>
      <c r="H14" s="513" t="s">
        <v>2267</v>
      </c>
      <c r="I14" s="514" t="s">
        <v>11948</v>
      </c>
      <c r="J14" s="550"/>
      <c r="K14" s="515" t="s">
        <v>11949</v>
      </c>
      <c r="L14" s="514" t="s">
        <v>11950</v>
      </c>
      <c r="M14" s="550"/>
      <c r="N14" s="666" t="s">
        <v>11951</v>
      </c>
      <c r="O14" s="666"/>
      <c r="P14" s="552" t="s">
        <v>504</v>
      </c>
      <c r="Q14" s="515" t="s">
        <v>94</v>
      </c>
      <c r="R14" s="665" t="s">
        <v>95</v>
      </c>
      <c r="S14" s="619"/>
      <c r="T14" s="550"/>
    </row>
    <row r="15">
      <c r="A15" s="662" t="s">
        <v>1479</v>
      </c>
      <c r="B15" s="513" t="s">
        <v>11900</v>
      </c>
      <c r="C15" s="513">
        <v>4.1</v>
      </c>
      <c r="D15" s="513" t="s">
        <v>296</v>
      </c>
      <c r="E15" s="513"/>
      <c r="F15" s="513" t="s">
        <v>11</v>
      </c>
      <c r="G15" s="513" t="s">
        <v>588</v>
      </c>
      <c r="H15" s="513" t="s">
        <v>2267</v>
      </c>
      <c r="I15" s="515" t="s">
        <v>11952</v>
      </c>
      <c r="J15" s="550"/>
      <c r="K15" s="515" t="s">
        <v>11953</v>
      </c>
      <c r="L15" s="515" t="s">
        <v>11954</v>
      </c>
      <c r="M15" s="550"/>
      <c r="N15" s="550"/>
      <c r="O15" s="514"/>
      <c r="P15" s="517" t="s">
        <v>11899</v>
      </c>
      <c r="Q15" s="515" t="s">
        <v>94</v>
      </c>
      <c r="R15" s="515" t="s">
        <v>95</v>
      </c>
      <c r="S15" s="550"/>
      <c r="T15" s="550"/>
    </row>
    <row r="16">
      <c r="A16" s="662" t="s">
        <v>1485</v>
      </c>
      <c r="B16" s="530" t="s">
        <v>11955</v>
      </c>
      <c r="C16" s="513" t="s">
        <v>3353</v>
      </c>
      <c r="D16" s="513" t="s">
        <v>296</v>
      </c>
      <c r="E16" s="513"/>
      <c r="F16" s="513" t="s">
        <v>11</v>
      </c>
      <c r="G16" s="513" t="s">
        <v>465</v>
      </c>
      <c r="H16" s="513" t="s">
        <v>847</v>
      </c>
      <c r="I16" s="514" t="s">
        <v>11956</v>
      </c>
      <c r="J16" s="514" t="s">
        <v>11957</v>
      </c>
      <c r="K16" s="514" t="s">
        <v>11958</v>
      </c>
      <c r="L16" s="543" t="s">
        <v>11959</v>
      </c>
      <c r="M16" s="550"/>
      <c r="N16" s="514" t="s">
        <v>11960</v>
      </c>
      <c r="O16" s="514"/>
      <c r="P16" s="515" t="s">
        <v>479</v>
      </c>
      <c r="Q16" s="515" t="s">
        <v>94</v>
      </c>
      <c r="R16" s="515" t="s">
        <v>95</v>
      </c>
      <c r="S16" s="522"/>
      <c r="T16" s="550"/>
    </row>
    <row r="17">
      <c r="A17" s="662" t="s">
        <v>1491</v>
      </c>
      <c r="B17" s="513" t="s">
        <v>11890</v>
      </c>
      <c r="C17" s="513" t="s">
        <v>8800</v>
      </c>
      <c r="D17" s="513" t="s">
        <v>296</v>
      </c>
      <c r="E17" s="513"/>
      <c r="F17" s="513" t="s">
        <v>11</v>
      </c>
      <c r="G17" s="513" t="s">
        <v>465</v>
      </c>
      <c r="H17" s="513" t="s">
        <v>2267</v>
      </c>
      <c r="I17" s="515" t="s">
        <v>11961</v>
      </c>
      <c r="J17" s="515" t="s">
        <v>11892</v>
      </c>
      <c r="K17" s="515" t="s">
        <v>11962</v>
      </c>
      <c r="L17" s="515" t="s">
        <v>11963</v>
      </c>
      <c r="M17" s="550"/>
      <c r="N17" s="514" t="s">
        <v>11895</v>
      </c>
      <c r="O17" s="515" t="s">
        <v>11964</v>
      </c>
      <c r="P17" s="552" t="s">
        <v>504</v>
      </c>
      <c r="Q17" s="515" t="s">
        <v>94</v>
      </c>
      <c r="R17" s="665" t="s">
        <v>95</v>
      </c>
      <c r="S17" s="550"/>
      <c r="T17" s="550"/>
    </row>
    <row r="18">
      <c r="A18" s="662" t="s">
        <v>1497</v>
      </c>
      <c r="B18" s="513" t="s">
        <v>11890</v>
      </c>
      <c r="C18" s="513" t="s">
        <v>8800</v>
      </c>
      <c r="D18" s="513" t="s">
        <v>296</v>
      </c>
      <c r="E18" s="513"/>
      <c r="F18" s="513" t="s">
        <v>11</v>
      </c>
      <c r="G18" s="533" t="s">
        <v>545</v>
      </c>
      <c r="H18" s="513" t="s">
        <v>2267</v>
      </c>
      <c r="I18" s="514" t="s">
        <v>11965</v>
      </c>
      <c r="J18" s="514" t="s">
        <v>11966</v>
      </c>
      <c r="K18" s="515" t="s">
        <v>11967</v>
      </c>
      <c r="L18" s="514" t="s">
        <v>11968</v>
      </c>
      <c r="M18" s="550"/>
      <c r="N18" s="514"/>
      <c r="O18" s="514"/>
      <c r="P18" s="552" t="s">
        <v>504</v>
      </c>
      <c r="Q18" s="515" t="s">
        <v>94</v>
      </c>
      <c r="R18" s="665" t="s">
        <v>95</v>
      </c>
      <c r="S18" s="619"/>
      <c r="T18" s="550"/>
    </row>
    <row r="19">
      <c r="A19" s="662" t="s">
        <v>1504</v>
      </c>
      <c r="B19" s="513" t="s">
        <v>11890</v>
      </c>
      <c r="C19" s="513" t="s">
        <v>8800</v>
      </c>
      <c r="D19" s="513" t="s">
        <v>296</v>
      </c>
      <c r="E19" s="513"/>
      <c r="F19" s="513" t="s">
        <v>11</v>
      </c>
      <c r="G19" s="513" t="s">
        <v>465</v>
      </c>
      <c r="H19" s="513" t="s">
        <v>2267</v>
      </c>
      <c r="I19" s="514" t="s">
        <v>11969</v>
      </c>
      <c r="J19" s="514" t="s">
        <v>11966</v>
      </c>
      <c r="K19" s="515" t="s">
        <v>11970</v>
      </c>
      <c r="L19" s="515" t="s">
        <v>11971</v>
      </c>
      <c r="M19" s="550"/>
      <c r="N19" s="514" t="s">
        <v>4926</v>
      </c>
      <c r="O19" s="514"/>
      <c r="P19" s="552" t="s">
        <v>504</v>
      </c>
      <c r="Q19" s="515" t="s">
        <v>94</v>
      </c>
      <c r="R19" s="665" t="s">
        <v>95</v>
      </c>
      <c r="S19" s="550"/>
      <c r="T19" s="550"/>
    </row>
    <row r="20">
      <c r="A20" s="662" t="s">
        <v>1511</v>
      </c>
      <c r="B20" s="513" t="s">
        <v>11890</v>
      </c>
      <c r="C20" s="513" t="s">
        <v>8800</v>
      </c>
      <c r="D20" s="513" t="s">
        <v>296</v>
      </c>
      <c r="E20" s="513"/>
      <c r="F20" s="513" t="s">
        <v>11</v>
      </c>
      <c r="G20" s="513" t="s">
        <v>465</v>
      </c>
      <c r="H20" s="513" t="s">
        <v>2267</v>
      </c>
      <c r="I20" s="514" t="s">
        <v>11972</v>
      </c>
      <c r="J20" s="514" t="s">
        <v>11966</v>
      </c>
      <c r="K20" s="515" t="s">
        <v>11973</v>
      </c>
      <c r="L20" s="515" t="s">
        <v>11974</v>
      </c>
      <c r="M20" s="550"/>
      <c r="N20" s="514" t="s">
        <v>4930</v>
      </c>
      <c r="O20" s="514"/>
      <c r="P20" s="552" t="s">
        <v>504</v>
      </c>
      <c r="Q20" s="515" t="s">
        <v>94</v>
      </c>
      <c r="R20" s="665" t="s">
        <v>95</v>
      </c>
      <c r="S20" s="550"/>
      <c r="T20" s="550"/>
    </row>
    <row r="21">
      <c r="A21" s="662" t="s">
        <v>1517</v>
      </c>
      <c r="B21" s="513" t="s">
        <v>11890</v>
      </c>
      <c r="C21" s="513" t="s">
        <v>8800</v>
      </c>
      <c r="D21" s="513" t="s">
        <v>296</v>
      </c>
      <c r="E21" s="513"/>
      <c r="F21" s="513" t="s">
        <v>11</v>
      </c>
      <c r="G21" s="513" t="s">
        <v>465</v>
      </c>
      <c r="H21" s="513" t="s">
        <v>2267</v>
      </c>
      <c r="I21" s="514" t="s">
        <v>11975</v>
      </c>
      <c r="J21" s="514" t="s">
        <v>11966</v>
      </c>
      <c r="K21" s="515" t="s">
        <v>11976</v>
      </c>
      <c r="L21" s="514" t="s">
        <v>11977</v>
      </c>
      <c r="M21" s="550"/>
      <c r="N21" s="514" t="s">
        <v>11978</v>
      </c>
      <c r="O21" s="514"/>
      <c r="P21" s="552" t="s">
        <v>504</v>
      </c>
      <c r="Q21" s="515" t="s">
        <v>94</v>
      </c>
      <c r="R21" s="665" t="s">
        <v>95</v>
      </c>
      <c r="S21" s="550"/>
      <c r="T21" s="550"/>
    </row>
    <row r="22">
      <c r="A22" s="662" t="s">
        <v>1523</v>
      </c>
      <c r="B22" s="513" t="s">
        <v>11905</v>
      </c>
      <c r="C22" s="513" t="s">
        <v>5058</v>
      </c>
      <c r="D22" s="513" t="s">
        <v>296</v>
      </c>
      <c r="E22" s="513"/>
      <c r="F22" s="513" t="s">
        <v>12</v>
      </c>
      <c r="G22" s="513" t="s">
        <v>465</v>
      </c>
      <c r="H22" s="513" t="s">
        <v>2267</v>
      </c>
      <c r="I22" s="514" t="s">
        <v>11979</v>
      </c>
      <c r="J22" s="550"/>
      <c r="K22" s="515" t="s">
        <v>11980</v>
      </c>
      <c r="L22" s="514" t="s">
        <v>11981</v>
      </c>
      <c r="M22" s="550"/>
      <c r="N22" s="514" t="s">
        <v>11982</v>
      </c>
      <c r="O22" s="514"/>
      <c r="P22" s="552" t="s">
        <v>504</v>
      </c>
      <c r="Q22" s="515" t="s">
        <v>94</v>
      </c>
      <c r="R22" s="665" t="s">
        <v>95</v>
      </c>
      <c r="S22" s="550"/>
      <c r="T22" s="550"/>
    </row>
    <row r="23">
      <c r="A23" s="662" t="s">
        <v>1530</v>
      </c>
      <c r="B23" s="513" t="s">
        <v>11983</v>
      </c>
      <c r="C23" s="513" t="s">
        <v>5058</v>
      </c>
      <c r="D23" s="513" t="s">
        <v>296</v>
      </c>
      <c r="E23" s="513"/>
      <c r="F23" s="513" t="s">
        <v>11</v>
      </c>
      <c r="G23" s="513" t="s">
        <v>465</v>
      </c>
      <c r="H23" s="513" t="s">
        <v>2267</v>
      </c>
      <c r="I23" s="514" t="s">
        <v>11984</v>
      </c>
      <c r="J23" s="550"/>
      <c r="K23" s="515" t="s">
        <v>11985</v>
      </c>
      <c r="L23" s="514" t="s">
        <v>11986</v>
      </c>
      <c r="M23" s="550"/>
      <c r="N23" s="514" t="s">
        <v>11982</v>
      </c>
      <c r="O23" s="514"/>
      <c r="P23" s="552" t="s">
        <v>504</v>
      </c>
      <c r="Q23" s="515" t="s">
        <v>94</v>
      </c>
      <c r="R23" s="665" t="s">
        <v>95</v>
      </c>
      <c r="S23" s="619"/>
      <c r="T23" s="550"/>
    </row>
    <row r="24">
      <c r="A24" s="662" t="s">
        <v>1536</v>
      </c>
      <c r="B24" s="513" t="s">
        <v>11987</v>
      </c>
      <c r="C24" s="513" t="s">
        <v>5058</v>
      </c>
      <c r="D24" s="513" t="s">
        <v>296</v>
      </c>
      <c r="E24" s="513"/>
      <c r="F24" s="513" t="s">
        <v>11</v>
      </c>
      <c r="G24" s="513" t="s">
        <v>465</v>
      </c>
      <c r="H24" s="513" t="s">
        <v>2267</v>
      </c>
      <c r="I24" s="515" t="s">
        <v>11988</v>
      </c>
      <c r="J24" s="550"/>
      <c r="K24" s="515" t="s">
        <v>11989</v>
      </c>
      <c r="L24" s="514" t="s">
        <v>11990</v>
      </c>
      <c r="M24" s="550"/>
      <c r="N24" s="514" t="s">
        <v>11982</v>
      </c>
      <c r="O24" s="515" t="s">
        <v>11991</v>
      </c>
      <c r="P24" s="552" t="s">
        <v>504</v>
      </c>
      <c r="Q24" s="515" t="s">
        <v>94</v>
      </c>
      <c r="R24" s="665" t="s">
        <v>95</v>
      </c>
      <c r="S24" s="619"/>
      <c r="T24" s="550"/>
    </row>
    <row r="25">
      <c r="A25" s="662" t="s">
        <v>1542</v>
      </c>
      <c r="B25" s="513" t="s">
        <v>11992</v>
      </c>
      <c r="C25" s="513" t="s">
        <v>8800</v>
      </c>
      <c r="D25" s="513" t="s">
        <v>296</v>
      </c>
      <c r="E25" s="664"/>
      <c r="F25" s="513" t="s">
        <v>11</v>
      </c>
      <c r="G25" s="513" t="s">
        <v>465</v>
      </c>
      <c r="H25" s="513" t="s">
        <v>2267</v>
      </c>
      <c r="I25" s="515" t="s">
        <v>11993</v>
      </c>
      <c r="J25" s="550"/>
      <c r="K25" s="515" t="s">
        <v>11994</v>
      </c>
      <c r="L25" s="515" t="s">
        <v>11995</v>
      </c>
      <c r="M25" s="550"/>
      <c r="N25" s="514" t="s">
        <v>11996</v>
      </c>
      <c r="O25" s="515" t="s">
        <v>11997</v>
      </c>
      <c r="P25" s="552" t="s">
        <v>504</v>
      </c>
      <c r="Q25" s="515" t="s">
        <v>94</v>
      </c>
      <c r="R25" s="665" t="s">
        <v>95</v>
      </c>
      <c r="S25" s="550"/>
      <c r="T25" s="550"/>
    </row>
    <row r="26">
      <c r="A26" s="662" t="s">
        <v>1549</v>
      </c>
      <c r="B26" s="513" t="s">
        <v>11992</v>
      </c>
      <c r="C26" s="513" t="s">
        <v>8800</v>
      </c>
      <c r="D26" s="513" t="s">
        <v>296</v>
      </c>
      <c r="E26" s="664"/>
      <c r="F26" s="513" t="s">
        <v>12</v>
      </c>
      <c r="G26" s="513" t="s">
        <v>465</v>
      </c>
      <c r="H26" s="513" t="s">
        <v>2267</v>
      </c>
      <c r="I26" s="514" t="s">
        <v>11998</v>
      </c>
      <c r="J26" s="550"/>
      <c r="K26" s="515" t="s">
        <v>11999</v>
      </c>
      <c r="L26" s="514" t="s">
        <v>12000</v>
      </c>
      <c r="M26" s="550"/>
      <c r="N26" s="514" t="s">
        <v>12001</v>
      </c>
      <c r="O26" s="514"/>
      <c r="P26" s="552" t="s">
        <v>504</v>
      </c>
      <c r="Q26" s="515" t="s">
        <v>94</v>
      </c>
      <c r="R26" s="665" t="s">
        <v>95</v>
      </c>
      <c r="S26" s="522"/>
      <c r="T26" s="667" t="s">
        <v>57</v>
      </c>
    </row>
    <row r="27">
      <c r="A27" s="662" t="s">
        <v>1557</v>
      </c>
      <c r="B27" s="513" t="s">
        <v>11987</v>
      </c>
      <c r="C27" s="513" t="s">
        <v>5058</v>
      </c>
      <c r="D27" s="513" t="s">
        <v>296</v>
      </c>
      <c r="E27" s="513"/>
      <c r="F27" s="513" t="s">
        <v>12</v>
      </c>
      <c r="G27" s="513" t="s">
        <v>465</v>
      </c>
      <c r="H27" s="513" t="s">
        <v>2267</v>
      </c>
      <c r="I27" s="514" t="s">
        <v>12002</v>
      </c>
      <c r="J27" s="550"/>
      <c r="K27" s="514" t="s">
        <v>12003</v>
      </c>
      <c r="L27" s="514" t="s">
        <v>12004</v>
      </c>
      <c r="M27" s="552" t="s">
        <v>12005</v>
      </c>
      <c r="N27" s="514" t="s">
        <v>11947</v>
      </c>
      <c r="O27" s="514"/>
      <c r="P27" s="552" t="s">
        <v>504</v>
      </c>
      <c r="Q27" s="515" t="s">
        <v>94</v>
      </c>
      <c r="R27" s="665" t="s">
        <v>95</v>
      </c>
      <c r="S27" s="619"/>
      <c r="T27" s="550"/>
    </row>
    <row r="28">
      <c r="A28" s="662" t="s">
        <v>1562</v>
      </c>
      <c r="B28" s="513" t="s">
        <v>11983</v>
      </c>
      <c r="C28" s="513" t="s">
        <v>5058</v>
      </c>
      <c r="D28" s="513" t="s">
        <v>296</v>
      </c>
      <c r="E28" s="513"/>
      <c r="F28" s="513" t="s">
        <v>12</v>
      </c>
      <c r="G28" s="513" t="s">
        <v>465</v>
      </c>
      <c r="H28" s="513" t="s">
        <v>2267</v>
      </c>
      <c r="I28" s="514" t="s">
        <v>12006</v>
      </c>
      <c r="J28" s="550"/>
      <c r="K28" s="514" t="s">
        <v>12007</v>
      </c>
      <c r="L28" s="514" t="s">
        <v>12008</v>
      </c>
      <c r="M28" s="550"/>
      <c r="N28" s="514" t="s">
        <v>11982</v>
      </c>
      <c r="O28" s="514"/>
      <c r="P28" s="552" t="s">
        <v>504</v>
      </c>
      <c r="Q28" s="515" t="s">
        <v>94</v>
      </c>
      <c r="R28" s="665" t="s">
        <v>95</v>
      </c>
      <c r="S28" s="550"/>
      <c r="T28" s="550"/>
    </row>
    <row r="29">
      <c r="A29" s="662" t="s">
        <v>1568</v>
      </c>
      <c r="B29" s="513" t="s">
        <v>11983</v>
      </c>
      <c r="C29" s="513" t="s">
        <v>5058</v>
      </c>
      <c r="D29" s="513" t="s">
        <v>296</v>
      </c>
      <c r="E29" s="513"/>
      <c r="F29" s="513" t="s">
        <v>12</v>
      </c>
      <c r="G29" s="513" t="s">
        <v>465</v>
      </c>
      <c r="H29" s="513" t="s">
        <v>2267</v>
      </c>
      <c r="I29" s="514" t="s">
        <v>12009</v>
      </c>
      <c r="J29" s="550"/>
      <c r="K29" s="514" t="s">
        <v>12010</v>
      </c>
      <c r="L29" s="514" t="s">
        <v>12011</v>
      </c>
      <c r="M29" s="550"/>
      <c r="N29" s="514" t="s">
        <v>12012</v>
      </c>
      <c r="O29" s="514"/>
      <c r="P29" s="552" t="s">
        <v>504</v>
      </c>
      <c r="Q29" s="515" t="s">
        <v>94</v>
      </c>
      <c r="R29" s="665" t="s">
        <v>95</v>
      </c>
      <c r="S29" s="619"/>
      <c r="T29" s="550"/>
    </row>
    <row r="30">
      <c r="A30" s="662" t="s">
        <v>1574</v>
      </c>
      <c r="B30" s="513" t="s">
        <v>11983</v>
      </c>
      <c r="C30" s="513" t="s">
        <v>5058</v>
      </c>
      <c r="D30" s="513" t="s">
        <v>296</v>
      </c>
      <c r="E30" s="513"/>
      <c r="F30" s="513" t="s">
        <v>12</v>
      </c>
      <c r="G30" s="513" t="s">
        <v>465</v>
      </c>
      <c r="H30" s="513" t="s">
        <v>2267</v>
      </c>
      <c r="I30" s="514" t="s">
        <v>12013</v>
      </c>
      <c r="J30" s="550"/>
      <c r="K30" s="514" t="s">
        <v>12014</v>
      </c>
      <c r="L30" s="514" t="s">
        <v>12015</v>
      </c>
      <c r="M30" s="550"/>
      <c r="N30" s="514" t="s">
        <v>12016</v>
      </c>
      <c r="O30" s="514"/>
      <c r="P30" s="528"/>
      <c r="Q30" s="514"/>
      <c r="R30" s="515" t="s">
        <v>620</v>
      </c>
      <c r="S30" s="619"/>
      <c r="T30" s="552" t="s">
        <v>58</v>
      </c>
    </row>
    <row r="31">
      <c r="A31" s="662" t="s">
        <v>1580</v>
      </c>
      <c r="B31" s="513" t="s">
        <v>11983</v>
      </c>
      <c r="C31" s="513" t="s">
        <v>5058</v>
      </c>
      <c r="D31" s="513" t="s">
        <v>296</v>
      </c>
      <c r="E31" s="513"/>
      <c r="F31" s="513" t="s">
        <v>12</v>
      </c>
      <c r="G31" s="513" t="s">
        <v>465</v>
      </c>
      <c r="H31" s="513" t="s">
        <v>2267</v>
      </c>
      <c r="I31" s="514" t="s">
        <v>12017</v>
      </c>
      <c r="J31" s="550"/>
      <c r="K31" s="514" t="s">
        <v>12014</v>
      </c>
      <c r="L31" s="514" t="s">
        <v>12018</v>
      </c>
      <c r="M31" s="550"/>
      <c r="N31" s="514" t="s">
        <v>11982</v>
      </c>
      <c r="O31" s="514"/>
      <c r="P31" s="552" t="s">
        <v>504</v>
      </c>
      <c r="Q31" s="515" t="s">
        <v>94</v>
      </c>
      <c r="R31" s="665" t="s">
        <v>95</v>
      </c>
      <c r="S31" s="619"/>
      <c r="T31" s="550"/>
    </row>
    <row r="32">
      <c r="A32" s="662" t="s">
        <v>1586</v>
      </c>
      <c r="B32" s="513" t="s">
        <v>11983</v>
      </c>
      <c r="C32" s="513" t="s">
        <v>5058</v>
      </c>
      <c r="D32" s="513" t="s">
        <v>296</v>
      </c>
      <c r="E32" s="513"/>
      <c r="F32" s="513" t="s">
        <v>11</v>
      </c>
      <c r="G32" s="513" t="s">
        <v>465</v>
      </c>
      <c r="H32" s="513" t="s">
        <v>2267</v>
      </c>
      <c r="I32" s="514" t="s">
        <v>12019</v>
      </c>
      <c r="J32" s="550"/>
      <c r="K32" s="514" t="s">
        <v>12020</v>
      </c>
      <c r="L32" s="514" t="s">
        <v>12021</v>
      </c>
      <c r="M32" s="550"/>
      <c r="N32" s="514" t="s">
        <v>11924</v>
      </c>
      <c r="O32" s="514"/>
      <c r="P32" s="552" t="s">
        <v>1026</v>
      </c>
      <c r="Q32" s="515" t="s">
        <v>94</v>
      </c>
      <c r="R32" s="515" t="s">
        <v>95</v>
      </c>
      <c r="S32" s="619"/>
      <c r="T32" s="550"/>
    </row>
    <row r="33">
      <c r="A33" s="662" t="s">
        <v>1592</v>
      </c>
      <c r="B33" s="513" t="s">
        <v>12022</v>
      </c>
      <c r="C33" s="513" t="s">
        <v>8800</v>
      </c>
      <c r="D33" s="513" t="s">
        <v>296</v>
      </c>
      <c r="E33" s="664"/>
      <c r="F33" s="513" t="s">
        <v>11</v>
      </c>
      <c r="G33" s="513" t="s">
        <v>465</v>
      </c>
      <c r="H33" s="513" t="s">
        <v>2267</v>
      </c>
      <c r="I33" s="514" t="s">
        <v>12023</v>
      </c>
      <c r="J33" s="552" t="s">
        <v>11892</v>
      </c>
      <c r="K33" s="527" t="s">
        <v>12024</v>
      </c>
      <c r="L33" s="668" t="s">
        <v>12025</v>
      </c>
      <c r="M33" s="669"/>
      <c r="N33" s="514" t="s">
        <v>12026</v>
      </c>
      <c r="O33" s="514"/>
      <c r="P33" s="552" t="s">
        <v>1026</v>
      </c>
      <c r="Q33" s="515" t="s">
        <v>94</v>
      </c>
      <c r="R33" s="515" t="s">
        <v>95</v>
      </c>
      <c r="S33" s="550"/>
      <c r="T33" s="550"/>
    </row>
    <row r="34">
      <c r="A34" s="662" t="s">
        <v>1598</v>
      </c>
      <c r="B34" s="544" t="s">
        <v>12027</v>
      </c>
      <c r="C34" s="513" t="s">
        <v>12028</v>
      </c>
      <c r="D34" s="513" t="s">
        <v>296</v>
      </c>
      <c r="E34" s="513"/>
      <c r="F34" s="513" t="s">
        <v>12</v>
      </c>
      <c r="G34" s="513" t="s">
        <v>465</v>
      </c>
      <c r="H34" s="513" t="s">
        <v>2267</v>
      </c>
      <c r="I34" s="514" t="s">
        <v>12029</v>
      </c>
      <c r="J34" s="550"/>
      <c r="K34" s="670" t="s">
        <v>12030</v>
      </c>
      <c r="L34" s="671" t="s">
        <v>12031</v>
      </c>
      <c r="M34" s="671"/>
      <c r="N34" s="672" t="s">
        <v>12032</v>
      </c>
      <c r="O34" s="514"/>
      <c r="P34" s="552" t="s">
        <v>1026</v>
      </c>
      <c r="Q34" s="515" t="s">
        <v>94</v>
      </c>
      <c r="R34" s="515" t="s">
        <v>95</v>
      </c>
      <c r="S34" s="550"/>
      <c r="T34" s="550"/>
    </row>
    <row r="35">
      <c r="A35" s="662" t="s">
        <v>1603</v>
      </c>
      <c r="B35" s="513" t="s">
        <v>12033</v>
      </c>
      <c r="C35" s="513" t="s">
        <v>12034</v>
      </c>
      <c r="D35" s="513" t="s">
        <v>296</v>
      </c>
      <c r="E35" s="513"/>
      <c r="F35" s="513" t="s">
        <v>12</v>
      </c>
      <c r="G35" s="513" t="s">
        <v>465</v>
      </c>
      <c r="H35" s="513" t="s">
        <v>2267</v>
      </c>
      <c r="I35" s="514" t="s">
        <v>12035</v>
      </c>
      <c r="J35" s="550"/>
      <c r="K35" s="514" t="s">
        <v>12036</v>
      </c>
      <c r="L35" s="673" t="s">
        <v>12037</v>
      </c>
      <c r="M35" s="674"/>
      <c r="N35" s="514" t="s">
        <v>12038</v>
      </c>
      <c r="O35" s="514"/>
      <c r="P35" s="552" t="s">
        <v>1026</v>
      </c>
      <c r="Q35" s="515" t="s">
        <v>94</v>
      </c>
      <c r="R35" s="515" t="s">
        <v>95</v>
      </c>
      <c r="S35" s="550"/>
      <c r="T35" s="550"/>
    </row>
    <row r="36">
      <c r="A36" s="662" t="s">
        <v>1608</v>
      </c>
      <c r="B36" s="513" t="s">
        <v>12022</v>
      </c>
      <c r="C36" s="513" t="s">
        <v>8800</v>
      </c>
      <c r="D36" s="513" t="s">
        <v>296</v>
      </c>
      <c r="E36" s="513"/>
      <c r="F36" s="513" t="s">
        <v>11</v>
      </c>
      <c r="G36" s="513" t="s">
        <v>465</v>
      </c>
      <c r="H36" s="513" t="s">
        <v>2267</v>
      </c>
      <c r="I36" s="514" t="s">
        <v>12039</v>
      </c>
      <c r="J36" s="514" t="s">
        <v>11966</v>
      </c>
      <c r="K36" s="514" t="s">
        <v>12040</v>
      </c>
      <c r="L36" s="514" t="s">
        <v>12041</v>
      </c>
      <c r="M36" s="550"/>
      <c r="N36" s="514" t="s">
        <v>12042</v>
      </c>
      <c r="O36" s="514"/>
      <c r="P36" s="552" t="s">
        <v>1026</v>
      </c>
      <c r="Q36" s="515" t="s">
        <v>94</v>
      </c>
      <c r="R36" s="515" t="s">
        <v>95</v>
      </c>
      <c r="S36" s="550"/>
      <c r="T36" s="550"/>
    </row>
    <row r="37">
      <c r="A37" s="662" t="s">
        <v>1613</v>
      </c>
      <c r="B37" s="513" t="s">
        <v>12022</v>
      </c>
      <c r="C37" s="513" t="s">
        <v>8800</v>
      </c>
      <c r="D37" s="513" t="s">
        <v>296</v>
      </c>
      <c r="E37" s="513"/>
      <c r="F37" s="513" t="s">
        <v>11</v>
      </c>
      <c r="G37" s="513" t="s">
        <v>465</v>
      </c>
      <c r="H37" s="513" t="s">
        <v>2267</v>
      </c>
      <c r="I37" s="514" t="s">
        <v>12043</v>
      </c>
      <c r="J37" s="514" t="s">
        <v>11966</v>
      </c>
      <c r="K37" s="514" t="s">
        <v>12044</v>
      </c>
      <c r="L37" s="514" t="s">
        <v>12045</v>
      </c>
      <c r="M37" s="550"/>
      <c r="N37" s="514" t="s">
        <v>12046</v>
      </c>
      <c r="O37" s="514"/>
      <c r="P37" s="552" t="s">
        <v>1026</v>
      </c>
      <c r="Q37" s="515" t="s">
        <v>94</v>
      </c>
      <c r="R37" s="515" t="s">
        <v>95</v>
      </c>
      <c r="S37" s="550"/>
      <c r="T37" s="550"/>
    </row>
    <row r="38">
      <c r="A38" s="662" t="s">
        <v>1617</v>
      </c>
      <c r="B38" s="513" t="s">
        <v>11900</v>
      </c>
      <c r="C38" s="513">
        <v>4.1</v>
      </c>
      <c r="D38" s="513" t="s">
        <v>296</v>
      </c>
      <c r="E38" s="513"/>
      <c r="F38" s="533" t="s">
        <v>11</v>
      </c>
      <c r="G38" s="513" t="s">
        <v>465</v>
      </c>
      <c r="H38" s="513" t="s">
        <v>2267</v>
      </c>
      <c r="I38" s="514" t="s">
        <v>12047</v>
      </c>
      <c r="J38" s="550"/>
      <c r="K38" s="514" t="s">
        <v>12048</v>
      </c>
      <c r="L38" s="515" t="s">
        <v>12049</v>
      </c>
      <c r="M38" s="550"/>
      <c r="N38" s="514" t="s">
        <v>12050</v>
      </c>
      <c r="O38" s="515" t="s">
        <v>12051</v>
      </c>
      <c r="P38" s="552" t="s">
        <v>1026</v>
      </c>
      <c r="Q38" s="515" t="s">
        <v>94</v>
      </c>
      <c r="R38" s="515" t="s">
        <v>95</v>
      </c>
      <c r="S38" s="619"/>
      <c r="T38" s="550"/>
    </row>
    <row r="39">
      <c r="A39" s="662" t="s">
        <v>1621</v>
      </c>
      <c r="B39" s="513" t="s">
        <v>11900</v>
      </c>
      <c r="C39" s="513">
        <v>4.1</v>
      </c>
      <c r="D39" s="513" t="s">
        <v>296</v>
      </c>
      <c r="E39" s="513"/>
      <c r="F39" s="513" t="s">
        <v>12</v>
      </c>
      <c r="G39" s="513" t="s">
        <v>465</v>
      </c>
      <c r="H39" s="513" t="s">
        <v>2267</v>
      </c>
      <c r="I39" s="514" t="s">
        <v>12052</v>
      </c>
      <c r="J39" s="550"/>
      <c r="K39" s="514" t="s">
        <v>12053</v>
      </c>
      <c r="L39" s="514" t="s">
        <v>12054</v>
      </c>
      <c r="M39" s="550"/>
      <c r="N39" s="514" t="s">
        <v>12050</v>
      </c>
      <c r="O39" s="514"/>
      <c r="P39" s="552" t="s">
        <v>1026</v>
      </c>
      <c r="Q39" s="515" t="s">
        <v>94</v>
      </c>
      <c r="R39" s="515" t="s">
        <v>95</v>
      </c>
      <c r="S39" s="619"/>
      <c r="T39" s="550"/>
    </row>
    <row r="40">
      <c r="A40" s="662" t="s">
        <v>1628</v>
      </c>
      <c r="B40" s="513" t="s">
        <v>11900</v>
      </c>
      <c r="C40" s="513">
        <v>4.1</v>
      </c>
      <c r="D40" s="513" t="s">
        <v>296</v>
      </c>
      <c r="E40" s="513"/>
      <c r="F40" s="513" t="s">
        <v>12</v>
      </c>
      <c r="G40" s="513" t="s">
        <v>465</v>
      </c>
      <c r="H40" s="513" t="s">
        <v>2267</v>
      </c>
      <c r="I40" s="514" t="s">
        <v>12055</v>
      </c>
      <c r="J40" s="550"/>
      <c r="K40" s="514" t="s">
        <v>12056</v>
      </c>
      <c r="L40" s="514" t="s">
        <v>12057</v>
      </c>
      <c r="M40" s="550"/>
      <c r="N40" s="514" t="s">
        <v>12050</v>
      </c>
      <c r="O40" s="514"/>
      <c r="P40" s="552" t="s">
        <v>1026</v>
      </c>
      <c r="Q40" s="515" t="s">
        <v>94</v>
      </c>
      <c r="R40" s="515" t="s">
        <v>95</v>
      </c>
      <c r="S40" s="619"/>
      <c r="T40" s="550"/>
    </row>
    <row r="41">
      <c r="A41" s="662" t="s">
        <v>1633</v>
      </c>
      <c r="B41" s="513" t="s">
        <v>11900</v>
      </c>
      <c r="C41" s="513">
        <v>4.1</v>
      </c>
      <c r="D41" s="513" t="s">
        <v>296</v>
      </c>
      <c r="E41" s="513"/>
      <c r="F41" s="513" t="s">
        <v>12</v>
      </c>
      <c r="G41" s="513" t="s">
        <v>465</v>
      </c>
      <c r="H41" s="513" t="s">
        <v>2267</v>
      </c>
      <c r="I41" s="514" t="s">
        <v>12058</v>
      </c>
      <c r="J41" s="550"/>
      <c r="K41" s="514" t="s">
        <v>12059</v>
      </c>
      <c r="L41" s="514" t="s">
        <v>12060</v>
      </c>
      <c r="M41" s="550"/>
      <c r="N41" s="514" t="s">
        <v>12061</v>
      </c>
      <c r="O41" s="514"/>
      <c r="P41" s="552" t="s">
        <v>1026</v>
      </c>
      <c r="Q41" s="515" t="s">
        <v>94</v>
      </c>
      <c r="R41" s="515" t="s">
        <v>95</v>
      </c>
      <c r="S41" s="550"/>
      <c r="T41" s="550"/>
    </row>
    <row r="42">
      <c r="A42" s="662" t="s">
        <v>1639</v>
      </c>
      <c r="B42" s="513" t="s">
        <v>11900</v>
      </c>
      <c r="C42" s="513">
        <v>4.1</v>
      </c>
      <c r="D42" s="513" t="s">
        <v>296</v>
      </c>
      <c r="E42" s="513"/>
      <c r="F42" s="513" t="s">
        <v>12</v>
      </c>
      <c r="G42" s="513" t="s">
        <v>465</v>
      </c>
      <c r="H42" s="513" t="s">
        <v>2267</v>
      </c>
      <c r="I42" s="514" t="s">
        <v>12062</v>
      </c>
      <c r="J42" s="550"/>
      <c r="K42" s="514" t="s">
        <v>12063</v>
      </c>
      <c r="L42" s="514" t="s">
        <v>12064</v>
      </c>
      <c r="M42" s="550"/>
      <c r="N42" s="514" t="s">
        <v>12065</v>
      </c>
      <c r="O42" s="514"/>
      <c r="P42" s="552" t="s">
        <v>1026</v>
      </c>
      <c r="Q42" s="515" t="s">
        <v>94</v>
      </c>
      <c r="R42" s="515" t="s">
        <v>95</v>
      </c>
      <c r="S42" s="619"/>
      <c r="T42" s="550"/>
    </row>
    <row r="43">
      <c r="A43" s="662" t="s">
        <v>1645</v>
      </c>
      <c r="B43" s="513" t="s">
        <v>11900</v>
      </c>
      <c r="C43" s="513">
        <v>4.1</v>
      </c>
      <c r="D43" s="513" t="s">
        <v>296</v>
      </c>
      <c r="E43" s="513"/>
      <c r="F43" s="513" t="s">
        <v>12</v>
      </c>
      <c r="G43" s="513" t="s">
        <v>465</v>
      </c>
      <c r="H43" s="513" t="s">
        <v>2267</v>
      </c>
      <c r="I43" s="514" t="s">
        <v>12066</v>
      </c>
      <c r="J43" s="550"/>
      <c r="K43" s="514" t="s">
        <v>12067</v>
      </c>
      <c r="L43" s="514" t="s">
        <v>12068</v>
      </c>
      <c r="M43" s="550"/>
      <c r="N43" s="514" t="s">
        <v>12065</v>
      </c>
      <c r="O43" s="514"/>
      <c r="P43" s="552" t="s">
        <v>1026</v>
      </c>
      <c r="Q43" s="515" t="s">
        <v>94</v>
      </c>
      <c r="R43" s="515" t="s">
        <v>95</v>
      </c>
      <c r="S43" s="619"/>
      <c r="T43" s="550"/>
    </row>
    <row r="44">
      <c r="A44" s="662" t="s">
        <v>1650</v>
      </c>
      <c r="B44" s="513" t="s">
        <v>11900</v>
      </c>
      <c r="C44" s="513">
        <v>4.1</v>
      </c>
      <c r="D44" s="513" t="s">
        <v>296</v>
      </c>
      <c r="E44" s="513"/>
      <c r="F44" s="513" t="s">
        <v>12</v>
      </c>
      <c r="G44" s="513" t="s">
        <v>465</v>
      </c>
      <c r="H44" s="513" t="s">
        <v>2267</v>
      </c>
      <c r="I44" s="514" t="s">
        <v>12069</v>
      </c>
      <c r="J44" s="550"/>
      <c r="K44" s="514" t="s">
        <v>12070</v>
      </c>
      <c r="L44" s="514" t="s">
        <v>12071</v>
      </c>
      <c r="M44" s="550"/>
      <c r="N44" s="514" t="s">
        <v>12072</v>
      </c>
      <c r="O44" s="514"/>
      <c r="P44" s="552" t="s">
        <v>1026</v>
      </c>
      <c r="Q44" s="515" t="s">
        <v>94</v>
      </c>
      <c r="R44" s="515" t="s">
        <v>95</v>
      </c>
      <c r="S44" s="550"/>
      <c r="T44" s="550"/>
    </row>
    <row r="45">
      <c r="A45" s="662" t="s">
        <v>1654</v>
      </c>
      <c r="B45" s="513" t="s">
        <v>11900</v>
      </c>
      <c r="C45" s="513">
        <v>4.1</v>
      </c>
      <c r="D45" s="513" t="s">
        <v>296</v>
      </c>
      <c r="E45" s="513"/>
      <c r="F45" s="513" t="s">
        <v>12</v>
      </c>
      <c r="G45" s="513" t="s">
        <v>465</v>
      </c>
      <c r="H45" s="513" t="s">
        <v>2267</v>
      </c>
      <c r="I45" s="514" t="s">
        <v>12073</v>
      </c>
      <c r="J45" s="550"/>
      <c r="K45" s="514" t="s">
        <v>12074</v>
      </c>
      <c r="L45" s="514" t="s">
        <v>12075</v>
      </c>
      <c r="M45" s="550"/>
      <c r="N45" s="514" t="s">
        <v>12076</v>
      </c>
      <c r="O45" s="514"/>
      <c r="P45" s="552" t="s">
        <v>1026</v>
      </c>
      <c r="Q45" s="515" t="s">
        <v>94</v>
      </c>
      <c r="R45" s="515" t="s">
        <v>95</v>
      </c>
      <c r="S45" s="619"/>
      <c r="T45" s="550"/>
    </row>
    <row r="46">
      <c r="A46" s="662" t="s">
        <v>1661</v>
      </c>
      <c r="B46" s="513" t="s">
        <v>11900</v>
      </c>
      <c r="C46" s="513">
        <v>4.1</v>
      </c>
      <c r="D46" s="513" t="s">
        <v>296</v>
      </c>
      <c r="E46" s="513"/>
      <c r="F46" s="513" t="s">
        <v>12</v>
      </c>
      <c r="G46" s="513" t="s">
        <v>465</v>
      </c>
      <c r="H46" s="513" t="s">
        <v>2267</v>
      </c>
      <c r="I46" s="514" t="s">
        <v>12077</v>
      </c>
      <c r="J46" s="550"/>
      <c r="K46" s="514" t="s">
        <v>12078</v>
      </c>
      <c r="L46" s="514" t="s">
        <v>12079</v>
      </c>
      <c r="M46" s="550"/>
      <c r="N46" s="514" t="s">
        <v>12080</v>
      </c>
      <c r="O46" s="514"/>
      <c r="P46" s="552" t="s">
        <v>1026</v>
      </c>
      <c r="Q46" s="515" t="s">
        <v>94</v>
      </c>
      <c r="R46" s="515" t="s">
        <v>95</v>
      </c>
      <c r="S46" s="550"/>
      <c r="T46" s="550"/>
    </row>
    <row r="47">
      <c r="A47" s="662" t="s">
        <v>1666</v>
      </c>
      <c r="B47" s="513" t="s">
        <v>11900</v>
      </c>
      <c r="C47" s="513">
        <v>4.1</v>
      </c>
      <c r="D47" s="513" t="s">
        <v>296</v>
      </c>
      <c r="E47" s="513"/>
      <c r="F47" s="513" t="s">
        <v>12</v>
      </c>
      <c r="G47" s="513" t="s">
        <v>465</v>
      </c>
      <c r="H47" s="513" t="s">
        <v>2267</v>
      </c>
      <c r="I47" s="514" t="s">
        <v>12081</v>
      </c>
      <c r="J47" s="550"/>
      <c r="K47" s="514" t="s">
        <v>12082</v>
      </c>
      <c r="L47" s="514" t="s">
        <v>12083</v>
      </c>
      <c r="M47" s="550"/>
      <c r="N47" s="514" t="s">
        <v>12084</v>
      </c>
      <c r="O47" s="514"/>
      <c r="P47" s="552" t="s">
        <v>1026</v>
      </c>
      <c r="Q47" s="515" t="s">
        <v>94</v>
      </c>
      <c r="R47" s="515" t="s">
        <v>95</v>
      </c>
      <c r="S47" s="550"/>
      <c r="T47" s="550"/>
    </row>
    <row r="48">
      <c r="A48" s="662" t="s">
        <v>1672</v>
      </c>
      <c r="B48" s="513" t="s">
        <v>11900</v>
      </c>
      <c r="C48" s="513">
        <v>4.1</v>
      </c>
      <c r="D48" s="513" t="s">
        <v>296</v>
      </c>
      <c r="E48" s="513"/>
      <c r="F48" s="513" t="s">
        <v>12</v>
      </c>
      <c r="G48" s="513" t="s">
        <v>465</v>
      </c>
      <c r="H48" s="513" t="s">
        <v>2267</v>
      </c>
      <c r="I48" s="514" t="s">
        <v>12085</v>
      </c>
      <c r="J48" s="550"/>
      <c r="K48" s="514" t="s">
        <v>12086</v>
      </c>
      <c r="L48" s="514" t="s">
        <v>12087</v>
      </c>
      <c r="M48" s="550"/>
      <c r="N48" s="514" t="s">
        <v>12088</v>
      </c>
      <c r="O48" s="514"/>
      <c r="P48" s="552" t="s">
        <v>1026</v>
      </c>
      <c r="Q48" s="515" t="s">
        <v>94</v>
      </c>
      <c r="R48" s="515" t="s">
        <v>95</v>
      </c>
      <c r="S48" s="550"/>
      <c r="T48" s="550"/>
    </row>
    <row r="49">
      <c r="A49" s="662" t="s">
        <v>1678</v>
      </c>
      <c r="B49" s="513" t="s">
        <v>11900</v>
      </c>
      <c r="C49" s="513">
        <v>4.1</v>
      </c>
      <c r="D49" s="513" t="s">
        <v>296</v>
      </c>
      <c r="E49" s="513"/>
      <c r="F49" s="513" t="s">
        <v>12</v>
      </c>
      <c r="G49" s="513" t="s">
        <v>465</v>
      </c>
      <c r="H49" s="513" t="s">
        <v>2267</v>
      </c>
      <c r="I49" s="514" t="s">
        <v>12089</v>
      </c>
      <c r="J49" s="550"/>
      <c r="K49" s="514" t="s">
        <v>12090</v>
      </c>
      <c r="L49" s="514" t="s">
        <v>12091</v>
      </c>
      <c r="M49" s="550"/>
      <c r="N49" s="514" t="s">
        <v>12092</v>
      </c>
      <c r="O49" s="514"/>
      <c r="P49" s="552" t="s">
        <v>1026</v>
      </c>
      <c r="Q49" s="515" t="s">
        <v>94</v>
      </c>
      <c r="R49" s="515" t="s">
        <v>95</v>
      </c>
      <c r="S49" s="619"/>
      <c r="T49" s="550"/>
    </row>
    <row r="50">
      <c r="A50" s="662" t="s">
        <v>1684</v>
      </c>
      <c r="B50" s="513" t="s">
        <v>11900</v>
      </c>
      <c r="C50" s="513">
        <v>4.1</v>
      </c>
      <c r="D50" s="513" t="s">
        <v>296</v>
      </c>
      <c r="E50" s="513"/>
      <c r="F50" s="513" t="s">
        <v>12</v>
      </c>
      <c r="G50" s="513" t="s">
        <v>465</v>
      </c>
      <c r="H50" s="513" t="s">
        <v>2267</v>
      </c>
      <c r="I50" s="514" t="s">
        <v>12093</v>
      </c>
      <c r="J50" s="550"/>
      <c r="K50" s="514" t="s">
        <v>12090</v>
      </c>
      <c r="L50" s="514" t="s">
        <v>12094</v>
      </c>
      <c r="M50" s="550"/>
      <c r="N50" s="514" t="s">
        <v>12095</v>
      </c>
      <c r="O50" s="514"/>
      <c r="P50" s="552" t="s">
        <v>1026</v>
      </c>
      <c r="Q50" s="515" t="s">
        <v>94</v>
      </c>
      <c r="R50" s="515" t="s">
        <v>95</v>
      </c>
      <c r="S50" s="550"/>
      <c r="T50" s="550"/>
    </row>
    <row r="51">
      <c r="A51" s="662" t="s">
        <v>1689</v>
      </c>
      <c r="B51" s="513" t="s">
        <v>4922</v>
      </c>
      <c r="C51" s="513" t="s">
        <v>2315</v>
      </c>
      <c r="D51" s="513" t="s">
        <v>296</v>
      </c>
      <c r="E51" s="513"/>
      <c r="F51" s="653" t="s">
        <v>12</v>
      </c>
      <c r="G51" s="513" t="s">
        <v>465</v>
      </c>
      <c r="H51" s="513" t="s">
        <v>2267</v>
      </c>
      <c r="I51" s="514" t="s">
        <v>12096</v>
      </c>
      <c r="J51" s="550"/>
      <c r="K51" s="514" t="s">
        <v>12097</v>
      </c>
      <c r="L51" s="514" t="s">
        <v>12098</v>
      </c>
      <c r="M51" s="550"/>
      <c r="N51" s="514" t="s">
        <v>12099</v>
      </c>
      <c r="O51" s="514"/>
      <c r="P51" s="552" t="s">
        <v>1026</v>
      </c>
      <c r="Q51" s="515" t="s">
        <v>94</v>
      </c>
      <c r="R51" s="515" t="s">
        <v>95</v>
      </c>
      <c r="S51" s="619"/>
      <c r="T51" s="550"/>
    </row>
    <row r="52">
      <c r="A52" s="662" t="s">
        <v>1694</v>
      </c>
      <c r="B52" s="513" t="s">
        <v>4922</v>
      </c>
      <c r="C52" s="513" t="s">
        <v>2315</v>
      </c>
      <c r="D52" s="513" t="s">
        <v>296</v>
      </c>
      <c r="E52" s="513"/>
      <c r="F52" s="653" t="s">
        <v>12</v>
      </c>
      <c r="G52" s="513" t="s">
        <v>465</v>
      </c>
      <c r="H52" s="513" t="s">
        <v>2267</v>
      </c>
      <c r="I52" s="514" t="s">
        <v>12100</v>
      </c>
      <c r="J52" s="550"/>
      <c r="K52" s="514" t="s">
        <v>12101</v>
      </c>
      <c r="L52" s="514" t="s">
        <v>12102</v>
      </c>
      <c r="M52" s="550"/>
      <c r="N52" s="514" t="s">
        <v>12103</v>
      </c>
      <c r="O52" s="514"/>
      <c r="P52" s="515" t="s">
        <v>504</v>
      </c>
      <c r="Q52" s="515" t="s">
        <v>94</v>
      </c>
      <c r="R52" s="515" t="s">
        <v>95</v>
      </c>
      <c r="S52" s="619"/>
      <c r="T52" s="550"/>
    </row>
    <row r="53">
      <c r="A53" s="662" t="s">
        <v>1700</v>
      </c>
      <c r="B53" s="513" t="s">
        <v>4922</v>
      </c>
      <c r="C53" s="513" t="s">
        <v>2315</v>
      </c>
      <c r="D53" s="513" t="s">
        <v>296</v>
      </c>
      <c r="E53" s="513"/>
      <c r="F53" s="653" t="s">
        <v>12</v>
      </c>
      <c r="G53" s="513" t="s">
        <v>465</v>
      </c>
      <c r="H53" s="513" t="s">
        <v>2267</v>
      </c>
      <c r="I53" s="514" t="s">
        <v>12104</v>
      </c>
      <c r="J53" s="550"/>
      <c r="K53" s="514" t="s">
        <v>12101</v>
      </c>
      <c r="L53" s="514" t="s">
        <v>12105</v>
      </c>
      <c r="M53" s="550"/>
      <c r="N53" s="514" t="s">
        <v>12103</v>
      </c>
      <c r="O53" s="514"/>
      <c r="P53" s="552" t="s">
        <v>1026</v>
      </c>
      <c r="Q53" s="515" t="s">
        <v>94</v>
      </c>
      <c r="R53" s="515" t="s">
        <v>95</v>
      </c>
      <c r="S53" s="619"/>
      <c r="T53" s="550"/>
    </row>
    <row r="54">
      <c r="A54" s="662" t="s">
        <v>1706</v>
      </c>
      <c r="B54" s="513" t="s">
        <v>4922</v>
      </c>
      <c r="C54" s="513" t="s">
        <v>2315</v>
      </c>
      <c r="D54" s="513" t="s">
        <v>296</v>
      </c>
      <c r="E54" s="513"/>
      <c r="F54" s="653" t="s">
        <v>12</v>
      </c>
      <c r="G54" s="513" t="s">
        <v>465</v>
      </c>
      <c r="H54" s="513" t="s">
        <v>2267</v>
      </c>
      <c r="I54" s="514" t="s">
        <v>12106</v>
      </c>
      <c r="J54" s="550"/>
      <c r="K54" s="514" t="s">
        <v>12107</v>
      </c>
      <c r="L54" s="514" t="s">
        <v>12108</v>
      </c>
      <c r="M54" s="550"/>
      <c r="N54" s="514" t="s">
        <v>12109</v>
      </c>
      <c r="O54" s="514"/>
      <c r="P54" s="552" t="s">
        <v>1026</v>
      </c>
      <c r="Q54" s="515" t="s">
        <v>94</v>
      </c>
      <c r="R54" s="515" t="s">
        <v>95</v>
      </c>
      <c r="S54" s="619"/>
      <c r="T54" s="550"/>
    </row>
    <row r="55">
      <c r="A55" s="662" t="s">
        <v>1711</v>
      </c>
      <c r="B55" s="513" t="s">
        <v>4922</v>
      </c>
      <c r="C55" s="513" t="s">
        <v>2315</v>
      </c>
      <c r="D55" s="513" t="s">
        <v>296</v>
      </c>
      <c r="E55" s="513"/>
      <c r="F55" s="513" t="s">
        <v>12</v>
      </c>
      <c r="G55" s="513" t="s">
        <v>588</v>
      </c>
      <c r="H55" s="513" t="s">
        <v>2267</v>
      </c>
      <c r="I55" s="514" t="s">
        <v>12110</v>
      </c>
      <c r="J55" s="550"/>
      <c r="K55" s="514" t="s">
        <v>12111</v>
      </c>
      <c r="L55" s="514" t="s">
        <v>12112</v>
      </c>
      <c r="M55" s="514" t="s">
        <v>12113</v>
      </c>
      <c r="N55" s="550"/>
      <c r="O55" s="550"/>
      <c r="P55" s="515" t="s">
        <v>479</v>
      </c>
      <c r="Q55" s="515" t="s">
        <v>94</v>
      </c>
      <c r="R55" s="515" t="s">
        <v>95</v>
      </c>
      <c r="S55" s="619"/>
      <c r="T55" s="550"/>
    </row>
    <row r="56">
      <c r="A56" s="662" t="s">
        <v>1714</v>
      </c>
      <c r="B56" s="544" t="s">
        <v>12114</v>
      </c>
      <c r="C56" s="513" t="s">
        <v>12028</v>
      </c>
      <c r="D56" s="513" t="s">
        <v>296</v>
      </c>
      <c r="E56" s="513"/>
      <c r="F56" s="653" t="s">
        <v>12</v>
      </c>
      <c r="G56" s="513" t="s">
        <v>465</v>
      </c>
      <c r="H56" s="513" t="s">
        <v>2267</v>
      </c>
      <c r="I56" s="618" t="s">
        <v>12115</v>
      </c>
      <c r="J56" s="550"/>
      <c r="K56" s="514" t="s">
        <v>12116</v>
      </c>
      <c r="L56" s="515" t="s">
        <v>12117</v>
      </c>
      <c r="M56" s="550"/>
      <c r="N56" s="514" t="s">
        <v>12118</v>
      </c>
      <c r="O56" s="514"/>
      <c r="P56" s="552" t="s">
        <v>504</v>
      </c>
      <c r="Q56" s="515" t="s">
        <v>94</v>
      </c>
      <c r="R56" s="665" t="s">
        <v>95</v>
      </c>
      <c r="S56" s="619"/>
      <c r="T56" s="550"/>
    </row>
    <row r="57">
      <c r="A57" s="662" t="s">
        <v>1720</v>
      </c>
      <c r="B57" s="513" t="s">
        <v>11983</v>
      </c>
      <c r="C57" s="513" t="s">
        <v>5058</v>
      </c>
      <c r="D57" s="513" t="s">
        <v>296</v>
      </c>
      <c r="E57" s="513"/>
      <c r="F57" s="653" t="s">
        <v>11</v>
      </c>
      <c r="G57" s="513" t="s">
        <v>465</v>
      </c>
      <c r="H57" s="513" t="s">
        <v>2267</v>
      </c>
      <c r="I57" s="514" t="s">
        <v>12119</v>
      </c>
      <c r="J57" s="550"/>
      <c r="K57" s="514" t="s">
        <v>12120</v>
      </c>
      <c r="L57" s="514" t="s">
        <v>12121</v>
      </c>
      <c r="M57" s="550"/>
      <c r="N57" s="514" t="s">
        <v>11982</v>
      </c>
      <c r="O57" s="514"/>
      <c r="P57" s="552" t="s">
        <v>1026</v>
      </c>
      <c r="Q57" s="515" t="s">
        <v>94</v>
      </c>
      <c r="R57" s="515" t="s">
        <v>95</v>
      </c>
      <c r="S57" s="619"/>
      <c r="T57" s="550"/>
    </row>
    <row r="58">
      <c r="A58" s="662" t="s">
        <v>1725</v>
      </c>
      <c r="B58" s="513" t="s">
        <v>12022</v>
      </c>
      <c r="C58" s="513" t="s">
        <v>8800</v>
      </c>
      <c r="D58" s="513" t="s">
        <v>296</v>
      </c>
      <c r="E58" s="513"/>
      <c r="F58" s="653" t="s">
        <v>11</v>
      </c>
      <c r="G58" s="513" t="s">
        <v>465</v>
      </c>
      <c r="H58" s="513" t="s">
        <v>2267</v>
      </c>
      <c r="I58" s="514" t="s">
        <v>12122</v>
      </c>
      <c r="J58" s="514" t="s">
        <v>11966</v>
      </c>
      <c r="K58" s="514" t="s">
        <v>12123</v>
      </c>
      <c r="L58" s="514" t="s">
        <v>12124</v>
      </c>
      <c r="M58" s="550"/>
      <c r="N58" s="514" t="s">
        <v>12125</v>
      </c>
      <c r="O58" s="514"/>
      <c r="P58" s="515" t="s">
        <v>479</v>
      </c>
      <c r="Q58" s="515" t="s">
        <v>94</v>
      </c>
      <c r="R58" s="515" t="s">
        <v>95</v>
      </c>
      <c r="S58" s="619"/>
      <c r="T58" s="550"/>
    </row>
    <row r="59">
      <c r="A59" s="662" t="s">
        <v>1731</v>
      </c>
      <c r="B59" s="513" t="s">
        <v>12022</v>
      </c>
      <c r="C59" s="513" t="s">
        <v>8800</v>
      </c>
      <c r="D59" s="513" t="s">
        <v>296</v>
      </c>
      <c r="E59" s="513"/>
      <c r="F59" s="653" t="s">
        <v>11</v>
      </c>
      <c r="G59" s="513" t="s">
        <v>465</v>
      </c>
      <c r="H59" s="513" t="s">
        <v>2267</v>
      </c>
      <c r="I59" s="514" t="s">
        <v>12126</v>
      </c>
      <c r="J59" s="514" t="s">
        <v>11966</v>
      </c>
      <c r="K59" s="514" t="s">
        <v>12127</v>
      </c>
      <c r="L59" s="514" t="s">
        <v>12128</v>
      </c>
      <c r="M59" s="550"/>
      <c r="N59" s="514" t="s">
        <v>12129</v>
      </c>
      <c r="O59" s="514"/>
      <c r="P59" s="515" t="s">
        <v>479</v>
      </c>
      <c r="Q59" s="515" t="s">
        <v>94</v>
      </c>
      <c r="R59" s="515" t="s">
        <v>95</v>
      </c>
      <c r="S59" s="619"/>
      <c r="T59" s="550"/>
    </row>
    <row r="60">
      <c r="A60" s="662" t="s">
        <v>1738</v>
      </c>
      <c r="B60" s="513" t="s">
        <v>12022</v>
      </c>
      <c r="C60" s="513" t="s">
        <v>8800</v>
      </c>
      <c r="D60" s="513" t="s">
        <v>296</v>
      </c>
      <c r="E60" s="513"/>
      <c r="F60" s="653" t="s">
        <v>11</v>
      </c>
      <c r="G60" s="513" t="s">
        <v>465</v>
      </c>
      <c r="H60" s="513" t="s">
        <v>2267</v>
      </c>
      <c r="I60" s="514" t="s">
        <v>12130</v>
      </c>
      <c r="J60" s="514" t="s">
        <v>11966</v>
      </c>
      <c r="K60" s="514" t="s">
        <v>12131</v>
      </c>
      <c r="L60" s="514" t="s">
        <v>12132</v>
      </c>
      <c r="M60" s="550"/>
      <c r="N60" s="514" t="s">
        <v>12133</v>
      </c>
      <c r="O60" s="514"/>
      <c r="P60" s="515" t="s">
        <v>479</v>
      </c>
      <c r="Q60" s="515" t="s">
        <v>94</v>
      </c>
      <c r="R60" s="515" t="s">
        <v>95</v>
      </c>
      <c r="S60" s="550"/>
      <c r="T60" s="550"/>
    </row>
    <row r="61">
      <c r="A61" s="662" t="s">
        <v>1744</v>
      </c>
      <c r="B61" s="513" t="s">
        <v>12022</v>
      </c>
      <c r="C61" s="513" t="s">
        <v>8800</v>
      </c>
      <c r="D61" s="513" t="s">
        <v>296</v>
      </c>
      <c r="E61" s="513"/>
      <c r="F61" s="513" t="s">
        <v>11</v>
      </c>
      <c r="G61" s="513" t="s">
        <v>465</v>
      </c>
      <c r="H61" s="513" t="s">
        <v>2267</v>
      </c>
      <c r="I61" s="514" t="s">
        <v>12134</v>
      </c>
      <c r="J61" s="514" t="s">
        <v>11966</v>
      </c>
      <c r="K61" s="514" t="s">
        <v>12135</v>
      </c>
      <c r="L61" s="514" t="s">
        <v>12136</v>
      </c>
      <c r="M61" s="550"/>
      <c r="N61" s="514" t="s">
        <v>12137</v>
      </c>
      <c r="O61" s="514"/>
      <c r="P61" s="552" t="s">
        <v>1026</v>
      </c>
      <c r="Q61" s="515" t="s">
        <v>94</v>
      </c>
      <c r="R61" s="515" t="s">
        <v>95</v>
      </c>
      <c r="S61" s="550"/>
      <c r="T61" s="550"/>
    </row>
    <row r="62">
      <c r="A62" s="662" t="s">
        <v>1750</v>
      </c>
      <c r="B62" s="513" t="s">
        <v>12022</v>
      </c>
      <c r="C62" s="513" t="s">
        <v>8800</v>
      </c>
      <c r="D62" s="513" t="s">
        <v>296</v>
      </c>
      <c r="E62" s="513"/>
      <c r="F62" s="653" t="s">
        <v>11</v>
      </c>
      <c r="G62" s="513" t="s">
        <v>465</v>
      </c>
      <c r="H62" s="513" t="s">
        <v>2267</v>
      </c>
      <c r="I62" s="514" t="s">
        <v>12138</v>
      </c>
      <c r="J62" s="514" t="s">
        <v>11966</v>
      </c>
      <c r="K62" s="514" t="s">
        <v>12139</v>
      </c>
      <c r="L62" s="514" t="s">
        <v>12140</v>
      </c>
      <c r="M62" s="550"/>
      <c r="N62" s="514" t="s">
        <v>12141</v>
      </c>
      <c r="O62" s="514"/>
      <c r="P62" s="552" t="s">
        <v>1026</v>
      </c>
      <c r="Q62" s="515" t="s">
        <v>94</v>
      </c>
      <c r="R62" s="515" t="s">
        <v>95</v>
      </c>
      <c r="S62" s="550"/>
      <c r="T62" s="550"/>
    </row>
    <row r="63">
      <c r="A63" s="662" t="s">
        <v>1755</v>
      </c>
      <c r="B63" s="513" t="s">
        <v>12022</v>
      </c>
      <c r="C63" s="513" t="s">
        <v>8800</v>
      </c>
      <c r="D63" s="513" t="s">
        <v>296</v>
      </c>
      <c r="E63" s="513"/>
      <c r="F63" s="653" t="s">
        <v>11</v>
      </c>
      <c r="G63" s="513" t="s">
        <v>465</v>
      </c>
      <c r="H63" s="513" t="s">
        <v>2267</v>
      </c>
      <c r="I63" s="514" t="s">
        <v>12142</v>
      </c>
      <c r="J63" s="514" t="s">
        <v>11966</v>
      </c>
      <c r="K63" s="514" t="s">
        <v>12143</v>
      </c>
      <c r="L63" s="514" t="s">
        <v>12144</v>
      </c>
      <c r="M63" s="550"/>
      <c r="N63" s="514" t="s">
        <v>12145</v>
      </c>
      <c r="O63" s="514"/>
      <c r="P63" s="515" t="s">
        <v>479</v>
      </c>
      <c r="Q63" s="515" t="s">
        <v>94</v>
      </c>
      <c r="R63" s="515" t="s">
        <v>95</v>
      </c>
      <c r="S63" s="619"/>
      <c r="T63" s="550"/>
    </row>
    <row r="64">
      <c r="A64" s="662" t="s">
        <v>1761</v>
      </c>
      <c r="B64" s="513" t="s">
        <v>12022</v>
      </c>
      <c r="C64" s="513" t="s">
        <v>8800</v>
      </c>
      <c r="D64" s="513" t="s">
        <v>296</v>
      </c>
      <c r="E64" s="513"/>
      <c r="F64" s="653" t="s">
        <v>11</v>
      </c>
      <c r="G64" s="513" t="s">
        <v>465</v>
      </c>
      <c r="H64" s="513" t="s">
        <v>2267</v>
      </c>
      <c r="I64" s="514" t="s">
        <v>12146</v>
      </c>
      <c r="J64" s="514" t="s">
        <v>12147</v>
      </c>
      <c r="K64" s="514" t="s">
        <v>12148</v>
      </c>
      <c r="L64" s="514" t="s">
        <v>12149</v>
      </c>
      <c r="M64" s="550"/>
      <c r="N64" s="514" t="s">
        <v>12150</v>
      </c>
      <c r="O64" s="514"/>
      <c r="P64" s="515" t="s">
        <v>479</v>
      </c>
      <c r="Q64" s="515" t="s">
        <v>94</v>
      </c>
      <c r="R64" s="515" t="s">
        <v>95</v>
      </c>
      <c r="S64" s="550"/>
      <c r="T64" s="550"/>
    </row>
    <row r="65">
      <c r="A65" s="662" t="s">
        <v>1766</v>
      </c>
      <c r="B65" s="513" t="s">
        <v>12022</v>
      </c>
      <c r="C65" s="513" t="s">
        <v>8800</v>
      </c>
      <c r="D65" s="513" t="s">
        <v>296</v>
      </c>
      <c r="E65" s="513"/>
      <c r="F65" s="653" t="s">
        <v>11</v>
      </c>
      <c r="G65" s="513" t="s">
        <v>588</v>
      </c>
      <c r="H65" s="513" t="s">
        <v>2267</v>
      </c>
      <c r="I65" s="514" t="s">
        <v>12151</v>
      </c>
      <c r="J65" s="515" t="s">
        <v>12152</v>
      </c>
      <c r="K65" s="515" t="s">
        <v>12153</v>
      </c>
      <c r="L65" s="514" t="s">
        <v>12154</v>
      </c>
      <c r="M65" s="550"/>
      <c r="N65" s="550"/>
      <c r="O65" s="514"/>
      <c r="P65" s="517" t="s">
        <v>11899</v>
      </c>
      <c r="Q65" s="515" t="s">
        <v>94</v>
      </c>
      <c r="R65" s="515" t="s">
        <v>95</v>
      </c>
      <c r="S65" s="550"/>
      <c r="T65" s="550"/>
    </row>
    <row r="66">
      <c r="A66" s="662" t="s">
        <v>1771</v>
      </c>
      <c r="B66" s="513" t="s">
        <v>12022</v>
      </c>
      <c r="C66" s="513" t="s">
        <v>8800</v>
      </c>
      <c r="D66" s="513" t="s">
        <v>296</v>
      </c>
      <c r="E66" s="513"/>
      <c r="F66" s="513" t="s">
        <v>12</v>
      </c>
      <c r="G66" s="513" t="s">
        <v>465</v>
      </c>
      <c r="H66" s="513" t="s">
        <v>2267</v>
      </c>
      <c r="I66" s="514" t="s">
        <v>12155</v>
      </c>
      <c r="J66" s="514" t="s">
        <v>11966</v>
      </c>
      <c r="K66" s="514" t="s">
        <v>12156</v>
      </c>
      <c r="L66" s="514" t="s">
        <v>12157</v>
      </c>
      <c r="M66" s="550"/>
      <c r="N66" s="514" t="s">
        <v>12158</v>
      </c>
      <c r="O66" s="514"/>
      <c r="P66" s="528">
        <v>45540.0</v>
      </c>
      <c r="Q66" s="515" t="s">
        <v>94</v>
      </c>
      <c r="R66" s="515" t="s">
        <v>620</v>
      </c>
      <c r="S66" s="553" t="s">
        <v>12159</v>
      </c>
      <c r="T66" s="552" t="s">
        <v>57</v>
      </c>
    </row>
    <row r="67">
      <c r="A67" s="662" t="s">
        <v>1775</v>
      </c>
      <c r="B67" s="513" t="s">
        <v>11992</v>
      </c>
      <c r="C67" s="513" t="s">
        <v>8800</v>
      </c>
      <c r="D67" s="513" t="s">
        <v>296</v>
      </c>
      <c r="E67" s="513"/>
      <c r="F67" s="533" t="s">
        <v>11</v>
      </c>
      <c r="G67" s="513" t="s">
        <v>465</v>
      </c>
      <c r="H67" s="513" t="s">
        <v>2267</v>
      </c>
      <c r="I67" s="514" t="s">
        <v>12160</v>
      </c>
      <c r="J67" s="550"/>
      <c r="K67" s="514" t="s">
        <v>12161</v>
      </c>
      <c r="L67" s="514" t="s">
        <v>12162</v>
      </c>
      <c r="M67" s="550"/>
      <c r="N67" s="514" t="s">
        <v>12163</v>
      </c>
      <c r="O67" s="514"/>
      <c r="P67" s="552" t="s">
        <v>504</v>
      </c>
      <c r="Q67" s="515" t="s">
        <v>94</v>
      </c>
      <c r="R67" s="665" t="s">
        <v>95</v>
      </c>
      <c r="S67" s="550"/>
      <c r="T67" s="550"/>
    </row>
    <row r="68">
      <c r="A68" s="662" t="s">
        <v>1781</v>
      </c>
      <c r="B68" s="513" t="s">
        <v>12164</v>
      </c>
      <c r="C68" s="513" t="s">
        <v>8800</v>
      </c>
      <c r="D68" s="513" t="s">
        <v>296</v>
      </c>
      <c r="E68" s="513"/>
      <c r="F68" s="513" t="s">
        <v>11</v>
      </c>
      <c r="G68" s="513" t="s">
        <v>465</v>
      </c>
      <c r="H68" s="513" t="s">
        <v>2267</v>
      </c>
      <c r="I68" s="515" t="s">
        <v>12165</v>
      </c>
      <c r="J68" s="550"/>
      <c r="K68" s="515" t="s">
        <v>12166</v>
      </c>
      <c r="L68" s="515" t="s">
        <v>12167</v>
      </c>
      <c r="M68" s="550"/>
      <c r="N68" s="514" t="s">
        <v>12168</v>
      </c>
      <c r="O68" s="515" t="s">
        <v>12169</v>
      </c>
      <c r="P68" s="552" t="s">
        <v>504</v>
      </c>
      <c r="Q68" s="515" t="s">
        <v>94</v>
      </c>
      <c r="R68" s="665" t="s">
        <v>95</v>
      </c>
      <c r="S68" s="550"/>
      <c r="T68" s="550"/>
    </row>
    <row r="69">
      <c r="A69" s="662" t="s">
        <v>1787</v>
      </c>
      <c r="B69" s="544" t="s">
        <v>12027</v>
      </c>
      <c r="C69" s="513" t="s">
        <v>12028</v>
      </c>
      <c r="D69" s="513" t="s">
        <v>296</v>
      </c>
      <c r="E69" s="513"/>
      <c r="F69" s="653" t="s">
        <v>12</v>
      </c>
      <c r="G69" s="513" t="s">
        <v>465</v>
      </c>
      <c r="H69" s="513" t="s">
        <v>2267</v>
      </c>
      <c r="I69" s="514" t="s">
        <v>12170</v>
      </c>
      <c r="J69" s="550"/>
      <c r="K69" s="514" t="s">
        <v>12171</v>
      </c>
      <c r="L69" s="514" t="s">
        <v>12172</v>
      </c>
      <c r="M69" s="550"/>
      <c r="N69" s="514" t="s">
        <v>12173</v>
      </c>
      <c r="O69" s="514"/>
      <c r="P69" s="515" t="s">
        <v>479</v>
      </c>
      <c r="Q69" s="515" t="s">
        <v>94</v>
      </c>
      <c r="R69" s="515" t="s">
        <v>95</v>
      </c>
      <c r="S69" s="550"/>
      <c r="T69" s="550"/>
    </row>
    <row r="70">
      <c r="A70" s="662" t="s">
        <v>1792</v>
      </c>
      <c r="B70" s="544" t="s">
        <v>12027</v>
      </c>
      <c r="C70" s="513" t="s">
        <v>12028</v>
      </c>
      <c r="D70" s="513" t="s">
        <v>296</v>
      </c>
      <c r="E70" s="513"/>
      <c r="F70" s="653" t="s">
        <v>12</v>
      </c>
      <c r="G70" s="513" t="s">
        <v>465</v>
      </c>
      <c r="H70" s="513" t="s">
        <v>2267</v>
      </c>
      <c r="I70" s="514" t="s">
        <v>12174</v>
      </c>
      <c r="J70" s="550"/>
      <c r="K70" s="514" t="s">
        <v>12175</v>
      </c>
      <c r="L70" s="514" t="s">
        <v>12176</v>
      </c>
      <c r="M70" s="514"/>
      <c r="N70" s="514" t="s">
        <v>12177</v>
      </c>
      <c r="O70" s="514"/>
      <c r="P70" s="515" t="s">
        <v>479</v>
      </c>
      <c r="Q70" s="515" t="s">
        <v>94</v>
      </c>
      <c r="R70" s="515" t="s">
        <v>95</v>
      </c>
      <c r="S70" s="550"/>
      <c r="T70" s="550"/>
    </row>
    <row r="71">
      <c r="A71" s="662" t="s">
        <v>1798</v>
      </c>
      <c r="B71" s="544" t="s">
        <v>12027</v>
      </c>
      <c r="C71" s="513" t="s">
        <v>12028</v>
      </c>
      <c r="D71" s="513" t="s">
        <v>296</v>
      </c>
      <c r="E71" s="513"/>
      <c r="F71" s="513" t="s">
        <v>12</v>
      </c>
      <c r="G71" s="513" t="s">
        <v>465</v>
      </c>
      <c r="H71" s="513" t="s">
        <v>2267</v>
      </c>
      <c r="I71" s="514" t="s">
        <v>12178</v>
      </c>
      <c r="J71" s="550"/>
      <c r="K71" s="514" t="s">
        <v>12179</v>
      </c>
      <c r="L71" s="514" t="s">
        <v>12180</v>
      </c>
      <c r="M71" s="514"/>
      <c r="N71" s="514" t="s">
        <v>12181</v>
      </c>
      <c r="O71" s="514"/>
      <c r="P71" s="515" t="s">
        <v>479</v>
      </c>
      <c r="Q71" s="515" t="s">
        <v>94</v>
      </c>
      <c r="R71" s="515" t="s">
        <v>95</v>
      </c>
      <c r="S71" s="550"/>
      <c r="T71" s="550"/>
    </row>
    <row r="72">
      <c r="A72" s="662" t="s">
        <v>1804</v>
      </c>
      <c r="B72" s="544" t="s">
        <v>12027</v>
      </c>
      <c r="C72" s="513" t="s">
        <v>12028</v>
      </c>
      <c r="D72" s="513" t="s">
        <v>296</v>
      </c>
      <c r="E72" s="513"/>
      <c r="F72" s="513" t="s">
        <v>12</v>
      </c>
      <c r="G72" s="513" t="s">
        <v>465</v>
      </c>
      <c r="H72" s="513" t="s">
        <v>2267</v>
      </c>
      <c r="I72" s="514" t="s">
        <v>12182</v>
      </c>
      <c r="J72" s="550"/>
      <c r="K72" s="514" t="s">
        <v>12183</v>
      </c>
      <c r="L72" s="514" t="s">
        <v>12184</v>
      </c>
      <c r="M72" s="514"/>
      <c r="N72" s="514" t="s">
        <v>12185</v>
      </c>
      <c r="O72" s="514"/>
      <c r="P72" s="515" t="s">
        <v>479</v>
      </c>
      <c r="Q72" s="515" t="s">
        <v>94</v>
      </c>
      <c r="R72" s="515" t="s">
        <v>95</v>
      </c>
      <c r="S72" s="550"/>
      <c r="T72" s="550"/>
    </row>
    <row r="73">
      <c r="A73" s="662" t="s">
        <v>1810</v>
      </c>
      <c r="B73" s="513" t="s">
        <v>12164</v>
      </c>
      <c r="C73" s="513" t="s">
        <v>8800</v>
      </c>
      <c r="D73" s="513" t="s">
        <v>296</v>
      </c>
      <c r="E73" s="513"/>
      <c r="F73" s="513" t="s">
        <v>11</v>
      </c>
      <c r="G73" s="513" t="s">
        <v>465</v>
      </c>
      <c r="H73" s="513" t="s">
        <v>2267</v>
      </c>
      <c r="I73" s="514" t="s">
        <v>12186</v>
      </c>
      <c r="J73" s="550"/>
      <c r="K73" s="514" t="s">
        <v>12187</v>
      </c>
      <c r="L73" s="514" t="s">
        <v>12188</v>
      </c>
      <c r="M73" s="550"/>
      <c r="N73" s="514" t="s">
        <v>12189</v>
      </c>
      <c r="O73" s="514"/>
      <c r="P73" s="515" t="s">
        <v>479</v>
      </c>
      <c r="Q73" s="515" t="s">
        <v>94</v>
      </c>
      <c r="R73" s="515" t="s">
        <v>95</v>
      </c>
      <c r="S73" s="550"/>
      <c r="T73" s="550"/>
    </row>
    <row r="74">
      <c r="A74" s="662" t="s">
        <v>1815</v>
      </c>
      <c r="B74" s="513" t="s">
        <v>12022</v>
      </c>
      <c r="C74" s="513" t="s">
        <v>8800</v>
      </c>
      <c r="D74" s="513" t="s">
        <v>296</v>
      </c>
      <c r="E74" s="513"/>
      <c r="F74" s="513" t="s">
        <v>12</v>
      </c>
      <c r="G74" s="513" t="s">
        <v>588</v>
      </c>
      <c r="H74" s="513" t="s">
        <v>2267</v>
      </c>
      <c r="I74" s="514" t="s">
        <v>12190</v>
      </c>
      <c r="J74" s="515" t="s">
        <v>12152</v>
      </c>
      <c r="K74" s="515" t="s">
        <v>12191</v>
      </c>
      <c r="L74" s="514" t="s">
        <v>12192</v>
      </c>
      <c r="M74" s="550"/>
      <c r="N74" s="550"/>
      <c r="O74" s="550"/>
      <c r="P74" s="517" t="s">
        <v>11899</v>
      </c>
      <c r="Q74" s="515" t="s">
        <v>94</v>
      </c>
      <c r="R74" s="515" t="s">
        <v>95</v>
      </c>
      <c r="S74" s="550"/>
      <c r="T74" s="550"/>
    </row>
    <row r="75">
      <c r="A75" s="662" t="s">
        <v>1821</v>
      </c>
      <c r="B75" s="513" t="s">
        <v>12022</v>
      </c>
      <c r="C75" s="513" t="s">
        <v>8800</v>
      </c>
      <c r="D75" s="513" t="s">
        <v>296</v>
      </c>
      <c r="E75" s="513"/>
      <c r="F75" s="653" t="s">
        <v>11</v>
      </c>
      <c r="G75" s="513" t="s">
        <v>588</v>
      </c>
      <c r="H75" s="513" t="s">
        <v>2267</v>
      </c>
      <c r="I75" s="514" t="s">
        <v>12193</v>
      </c>
      <c r="J75" s="514" t="s">
        <v>11966</v>
      </c>
      <c r="K75" s="514" t="s">
        <v>12194</v>
      </c>
      <c r="L75" s="514" t="s">
        <v>12195</v>
      </c>
      <c r="M75" s="550"/>
      <c r="N75" s="550"/>
      <c r="O75" s="514"/>
      <c r="P75" s="528">
        <v>45540.0</v>
      </c>
      <c r="Q75" s="515" t="s">
        <v>94</v>
      </c>
      <c r="R75" s="515" t="s">
        <v>620</v>
      </c>
      <c r="S75" s="553" t="s">
        <v>12159</v>
      </c>
      <c r="T75" s="552" t="s">
        <v>57</v>
      </c>
    </row>
    <row r="76">
      <c r="A76" s="662" t="s">
        <v>1827</v>
      </c>
      <c r="B76" s="513" t="s">
        <v>11900</v>
      </c>
      <c r="C76" s="513">
        <v>4.1</v>
      </c>
      <c r="D76" s="513" t="s">
        <v>296</v>
      </c>
      <c r="E76" s="513"/>
      <c r="F76" s="513" t="s">
        <v>12</v>
      </c>
      <c r="G76" s="513" t="s">
        <v>465</v>
      </c>
      <c r="H76" s="513" t="s">
        <v>2267</v>
      </c>
      <c r="I76" s="514" t="s">
        <v>12196</v>
      </c>
      <c r="J76" s="550"/>
      <c r="K76" s="514" t="s">
        <v>12197</v>
      </c>
      <c r="L76" s="514" t="s">
        <v>12198</v>
      </c>
      <c r="M76" s="550"/>
      <c r="N76" s="514" t="s">
        <v>12199</v>
      </c>
      <c r="O76" s="514"/>
      <c r="P76" s="675" t="s">
        <v>6455</v>
      </c>
      <c r="Q76" s="676" t="s">
        <v>94</v>
      </c>
      <c r="R76" s="665" t="s">
        <v>95</v>
      </c>
      <c r="S76" s="550"/>
      <c r="T76" s="550"/>
    </row>
    <row r="77">
      <c r="A77" s="662" t="s">
        <v>1833</v>
      </c>
      <c r="B77" s="513" t="s">
        <v>11900</v>
      </c>
      <c r="C77" s="513">
        <v>4.1</v>
      </c>
      <c r="D77" s="513" t="s">
        <v>296</v>
      </c>
      <c r="E77" s="513"/>
      <c r="F77" s="513" t="s">
        <v>12</v>
      </c>
      <c r="G77" s="513" t="s">
        <v>465</v>
      </c>
      <c r="H77" s="513" t="s">
        <v>2267</v>
      </c>
      <c r="I77" s="514" t="s">
        <v>12200</v>
      </c>
      <c r="J77" s="550"/>
      <c r="K77" s="514" t="s">
        <v>12197</v>
      </c>
      <c r="L77" s="514" t="s">
        <v>12201</v>
      </c>
      <c r="M77" s="550"/>
      <c r="N77" s="514" t="s">
        <v>12202</v>
      </c>
      <c r="O77" s="514"/>
      <c r="P77" s="675" t="s">
        <v>6455</v>
      </c>
      <c r="Q77" s="676" t="s">
        <v>94</v>
      </c>
      <c r="R77" s="665" t="s">
        <v>95</v>
      </c>
      <c r="S77" s="550"/>
      <c r="T77" s="550"/>
    </row>
    <row r="78">
      <c r="A78" s="662" t="s">
        <v>1838</v>
      </c>
      <c r="B78" s="513" t="s">
        <v>11900</v>
      </c>
      <c r="C78" s="513">
        <v>4.1</v>
      </c>
      <c r="D78" s="513" t="s">
        <v>296</v>
      </c>
      <c r="E78" s="513"/>
      <c r="F78" s="513" t="s">
        <v>12</v>
      </c>
      <c r="G78" s="513" t="s">
        <v>465</v>
      </c>
      <c r="H78" s="513" t="s">
        <v>2267</v>
      </c>
      <c r="I78" s="514" t="s">
        <v>12203</v>
      </c>
      <c r="J78" s="550"/>
      <c r="K78" s="514" t="s">
        <v>12197</v>
      </c>
      <c r="L78" s="514" t="s">
        <v>12204</v>
      </c>
      <c r="M78" s="550"/>
      <c r="N78" s="514" t="s">
        <v>12205</v>
      </c>
      <c r="O78" s="514"/>
      <c r="P78" s="675" t="s">
        <v>6455</v>
      </c>
      <c r="Q78" s="676" t="s">
        <v>94</v>
      </c>
      <c r="R78" s="665" t="s">
        <v>95</v>
      </c>
      <c r="S78" s="550"/>
      <c r="T78" s="550"/>
    </row>
    <row r="79">
      <c r="A79" s="662" t="s">
        <v>1843</v>
      </c>
      <c r="B79" s="513" t="s">
        <v>11900</v>
      </c>
      <c r="C79" s="513">
        <v>4.1</v>
      </c>
      <c r="D79" s="513" t="s">
        <v>296</v>
      </c>
      <c r="E79" s="513"/>
      <c r="F79" s="513" t="s">
        <v>12</v>
      </c>
      <c r="G79" s="513" t="s">
        <v>465</v>
      </c>
      <c r="H79" s="513" t="s">
        <v>2267</v>
      </c>
      <c r="I79" s="514" t="s">
        <v>12206</v>
      </c>
      <c r="J79" s="550"/>
      <c r="K79" s="514" t="s">
        <v>12197</v>
      </c>
      <c r="L79" s="514" t="s">
        <v>12207</v>
      </c>
      <c r="M79" s="550"/>
      <c r="N79" s="514" t="s">
        <v>12199</v>
      </c>
      <c r="O79" s="514"/>
      <c r="P79" s="675" t="s">
        <v>6455</v>
      </c>
      <c r="Q79" s="676" t="s">
        <v>94</v>
      </c>
      <c r="R79" s="665" t="s">
        <v>95</v>
      </c>
      <c r="S79" s="550"/>
      <c r="T79" s="550"/>
    </row>
    <row r="80">
      <c r="A80" s="662" t="s">
        <v>1848</v>
      </c>
      <c r="B80" s="513" t="s">
        <v>11900</v>
      </c>
      <c r="C80" s="513">
        <v>4.1</v>
      </c>
      <c r="D80" s="513" t="s">
        <v>296</v>
      </c>
      <c r="E80" s="513"/>
      <c r="F80" s="513" t="s">
        <v>12</v>
      </c>
      <c r="G80" s="513" t="s">
        <v>465</v>
      </c>
      <c r="H80" s="513" t="s">
        <v>2267</v>
      </c>
      <c r="I80" s="514" t="s">
        <v>12208</v>
      </c>
      <c r="J80" s="550"/>
      <c r="K80" s="514" t="s">
        <v>12197</v>
      </c>
      <c r="L80" s="514" t="s">
        <v>12209</v>
      </c>
      <c r="M80" s="550"/>
      <c r="N80" s="514" t="s">
        <v>12210</v>
      </c>
      <c r="O80" s="514"/>
      <c r="P80" s="675" t="s">
        <v>6455</v>
      </c>
      <c r="Q80" s="676" t="s">
        <v>94</v>
      </c>
      <c r="R80" s="665" t="s">
        <v>95</v>
      </c>
      <c r="S80" s="550"/>
      <c r="T80" s="550"/>
    </row>
    <row r="81">
      <c r="A81" s="662" t="s">
        <v>1853</v>
      </c>
      <c r="B81" s="513" t="s">
        <v>11900</v>
      </c>
      <c r="C81" s="513">
        <v>4.1</v>
      </c>
      <c r="D81" s="513" t="s">
        <v>296</v>
      </c>
      <c r="E81" s="513"/>
      <c r="F81" s="513" t="s">
        <v>12</v>
      </c>
      <c r="G81" s="513" t="s">
        <v>465</v>
      </c>
      <c r="H81" s="513" t="s">
        <v>2267</v>
      </c>
      <c r="I81" s="514" t="s">
        <v>12211</v>
      </c>
      <c r="J81" s="550"/>
      <c r="K81" s="514" t="s">
        <v>12197</v>
      </c>
      <c r="L81" s="514" t="s">
        <v>12212</v>
      </c>
      <c r="M81" s="550"/>
      <c r="N81" s="514" t="s">
        <v>12213</v>
      </c>
      <c r="O81" s="514"/>
      <c r="P81" s="675" t="s">
        <v>6455</v>
      </c>
      <c r="Q81" s="676" t="s">
        <v>94</v>
      </c>
      <c r="R81" s="665" t="s">
        <v>95</v>
      </c>
      <c r="S81" s="550"/>
      <c r="T81" s="550"/>
    </row>
    <row r="82">
      <c r="A82" s="662" t="s">
        <v>1858</v>
      </c>
      <c r="B82" s="513" t="s">
        <v>12022</v>
      </c>
      <c r="C82" s="513" t="s">
        <v>8800</v>
      </c>
      <c r="D82" s="513" t="s">
        <v>296</v>
      </c>
      <c r="E82" s="664"/>
      <c r="F82" s="513" t="s">
        <v>11</v>
      </c>
      <c r="G82" s="513" t="s">
        <v>465</v>
      </c>
      <c r="H82" s="513" t="s">
        <v>2267</v>
      </c>
      <c r="I82" s="515" t="s">
        <v>12214</v>
      </c>
      <c r="J82" s="514" t="s">
        <v>11966</v>
      </c>
      <c r="K82" s="515" t="s">
        <v>12215</v>
      </c>
      <c r="L82" s="515" t="s">
        <v>12216</v>
      </c>
      <c r="M82" s="550"/>
      <c r="N82" s="514" t="s">
        <v>12217</v>
      </c>
      <c r="O82" s="515" t="s">
        <v>12218</v>
      </c>
      <c r="P82" s="676" t="s">
        <v>504</v>
      </c>
      <c r="Q82" s="676" t="s">
        <v>94</v>
      </c>
      <c r="R82" s="665" t="s">
        <v>95</v>
      </c>
      <c r="S82" s="550"/>
      <c r="T82" s="550"/>
    </row>
    <row r="83">
      <c r="A83" s="662" t="s">
        <v>1863</v>
      </c>
      <c r="B83" s="513" t="s">
        <v>3718</v>
      </c>
      <c r="C83" s="513">
        <v>4.1</v>
      </c>
      <c r="D83" s="513" t="s">
        <v>296</v>
      </c>
      <c r="E83" s="513"/>
      <c r="F83" s="513" t="s">
        <v>11</v>
      </c>
      <c r="G83" s="513" t="s">
        <v>465</v>
      </c>
      <c r="H83" s="513" t="s">
        <v>2267</v>
      </c>
      <c r="I83" s="514" t="s">
        <v>12219</v>
      </c>
      <c r="J83" s="550"/>
      <c r="K83" s="514" t="s">
        <v>12220</v>
      </c>
      <c r="L83" s="514" t="s">
        <v>12221</v>
      </c>
      <c r="M83" s="550"/>
      <c r="N83" s="514" t="s">
        <v>12222</v>
      </c>
      <c r="O83" s="514"/>
      <c r="P83" s="675" t="s">
        <v>6455</v>
      </c>
      <c r="Q83" s="676" t="s">
        <v>94</v>
      </c>
      <c r="R83" s="665" t="s">
        <v>95</v>
      </c>
      <c r="S83" s="550"/>
      <c r="T83" s="550"/>
    </row>
    <row r="84">
      <c r="A84" s="662" t="s">
        <v>1869</v>
      </c>
      <c r="B84" s="513" t="s">
        <v>3718</v>
      </c>
      <c r="C84" s="513">
        <v>4.1</v>
      </c>
      <c r="D84" s="513" t="s">
        <v>296</v>
      </c>
      <c r="E84" s="513"/>
      <c r="F84" s="513" t="s">
        <v>12</v>
      </c>
      <c r="G84" s="513" t="s">
        <v>588</v>
      </c>
      <c r="H84" s="513" t="s">
        <v>2267</v>
      </c>
      <c r="I84" s="514" t="s">
        <v>12223</v>
      </c>
      <c r="J84" s="514" t="s">
        <v>12224</v>
      </c>
      <c r="K84" s="515" t="s">
        <v>12225</v>
      </c>
      <c r="L84" s="515" t="s">
        <v>12226</v>
      </c>
      <c r="M84" s="550"/>
      <c r="N84" s="550"/>
      <c r="O84" s="550"/>
      <c r="P84" s="517" t="s">
        <v>11899</v>
      </c>
      <c r="Q84" s="515" t="s">
        <v>94</v>
      </c>
      <c r="R84" s="515" t="s">
        <v>95</v>
      </c>
      <c r="S84" s="514"/>
      <c r="T84" s="550"/>
    </row>
    <row r="85">
      <c r="A85" s="662" t="s">
        <v>1875</v>
      </c>
      <c r="B85" s="513" t="s">
        <v>12227</v>
      </c>
      <c r="C85" s="513">
        <v>4.1</v>
      </c>
      <c r="D85" s="513" t="s">
        <v>296</v>
      </c>
      <c r="E85" s="513"/>
      <c r="F85" s="513" t="s">
        <v>12</v>
      </c>
      <c r="G85" s="513" t="s">
        <v>588</v>
      </c>
      <c r="H85" s="513" t="s">
        <v>2267</v>
      </c>
      <c r="I85" s="514" t="s">
        <v>12228</v>
      </c>
      <c r="J85" s="514"/>
      <c r="K85" s="515" t="s">
        <v>12229</v>
      </c>
      <c r="L85" s="515" t="s">
        <v>12230</v>
      </c>
      <c r="M85" s="513" t="s">
        <v>12231</v>
      </c>
      <c r="N85" s="592"/>
      <c r="O85" s="592"/>
      <c r="P85" s="517" t="s">
        <v>11899</v>
      </c>
      <c r="Q85" s="515" t="s">
        <v>94</v>
      </c>
      <c r="R85" s="515" t="s">
        <v>95</v>
      </c>
      <c r="S85" s="514"/>
      <c r="T85" s="550"/>
    </row>
    <row r="86">
      <c r="A86" s="662" t="s">
        <v>1878</v>
      </c>
      <c r="B86" s="513" t="s">
        <v>12227</v>
      </c>
      <c r="C86" s="513">
        <v>4.1</v>
      </c>
      <c r="D86" s="513" t="s">
        <v>296</v>
      </c>
      <c r="E86" s="513"/>
      <c r="F86" s="513" t="s">
        <v>12</v>
      </c>
      <c r="G86" s="513" t="s">
        <v>588</v>
      </c>
      <c r="H86" s="513" t="s">
        <v>2267</v>
      </c>
      <c r="I86" s="514" t="s">
        <v>12232</v>
      </c>
      <c r="J86" s="514"/>
      <c r="K86" s="515" t="s">
        <v>12233</v>
      </c>
      <c r="L86" s="515" t="s">
        <v>12234</v>
      </c>
      <c r="M86" s="550"/>
      <c r="N86" s="550"/>
      <c r="O86" s="550"/>
      <c r="P86" s="517" t="s">
        <v>11899</v>
      </c>
      <c r="Q86" s="515" t="s">
        <v>94</v>
      </c>
      <c r="R86" s="515" t="s">
        <v>95</v>
      </c>
      <c r="S86" s="514"/>
      <c r="T86" s="550"/>
    </row>
    <row r="87">
      <c r="A87" s="662" t="s">
        <v>1884</v>
      </c>
      <c r="B87" s="513" t="s">
        <v>12227</v>
      </c>
      <c r="C87" s="513">
        <v>4.1</v>
      </c>
      <c r="D87" s="513" t="s">
        <v>296</v>
      </c>
      <c r="E87" s="513"/>
      <c r="F87" s="513" t="s">
        <v>12</v>
      </c>
      <c r="G87" s="513" t="s">
        <v>465</v>
      </c>
      <c r="H87" s="513" t="s">
        <v>2267</v>
      </c>
      <c r="I87" s="514" t="s">
        <v>12235</v>
      </c>
      <c r="J87" s="514" t="s">
        <v>12224</v>
      </c>
      <c r="K87" s="514" t="s">
        <v>12236</v>
      </c>
      <c r="L87" s="514" t="s">
        <v>12237</v>
      </c>
      <c r="M87" s="550"/>
      <c r="N87" s="514" t="s">
        <v>12222</v>
      </c>
      <c r="O87" s="514"/>
      <c r="P87" s="552" t="s">
        <v>1026</v>
      </c>
      <c r="Q87" s="515" t="s">
        <v>94</v>
      </c>
      <c r="R87" s="515" t="s">
        <v>95</v>
      </c>
      <c r="S87" s="514"/>
      <c r="T87" s="550"/>
    </row>
    <row r="88">
      <c r="A88" s="662" t="s">
        <v>1889</v>
      </c>
      <c r="B88" s="513" t="s">
        <v>12227</v>
      </c>
      <c r="C88" s="513">
        <v>4.1</v>
      </c>
      <c r="D88" s="513" t="s">
        <v>296</v>
      </c>
      <c r="E88" s="513"/>
      <c r="F88" s="513" t="s">
        <v>12</v>
      </c>
      <c r="G88" s="513" t="s">
        <v>465</v>
      </c>
      <c r="H88" s="513" t="s">
        <v>2267</v>
      </c>
      <c r="I88" s="514" t="s">
        <v>12238</v>
      </c>
      <c r="J88" s="514" t="s">
        <v>12224</v>
      </c>
      <c r="K88" s="514" t="s">
        <v>12239</v>
      </c>
      <c r="L88" s="514" t="s">
        <v>12240</v>
      </c>
      <c r="M88" s="550"/>
      <c r="N88" s="514" t="s">
        <v>12241</v>
      </c>
      <c r="O88" s="514"/>
      <c r="P88" s="552" t="s">
        <v>1026</v>
      </c>
      <c r="Q88" s="515" t="s">
        <v>94</v>
      </c>
      <c r="R88" s="515" t="s">
        <v>95</v>
      </c>
      <c r="S88" s="514"/>
      <c r="T88" s="550"/>
    </row>
    <row r="89">
      <c r="A89" s="662" t="s">
        <v>1895</v>
      </c>
      <c r="B89" s="513" t="s">
        <v>12227</v>
      </c>
      <c r="C89" s="513">
        <v>4.1</v>
      </c>
      <c r="D89" s="513" t="s">
        <v>296</v>
      </c>
      <c r="E89" s="513"/>
      <c r="F89" s="513" t="s">
        <v>12</v>
      </c>
      <c r="G89" s="513" t="s">
        <v>465</v>
      </c>
      <c r="H89" s="513" t="s">
        <v>2267</v>
      </c>
      <c r="I89" s="514" t="s">
        <v>12242</v>
      </c>
      <c r="J89" s="514" t="s">
        <v>12224</v>
      </c>
      <c r="K89" s="514" t="s">
        <v>12236</v>
      </c>
      <c r="L89" s="514" t="s">
        <v>12243</v>
      </c>
      <c r="M89" s="550"/>
      <c r="N89" s="514" t="s">
        <v>12244</v>
      </c>
      <c r="O89" s="514"/>
      <c r="P89" s="552" t="s">
        <v>1026</v>
      </c>
      <c r="Q89" s="515" t="s">
        <v>94</v>
      </c>
      <c r="R89" s="515" t="s">
        <v>95</v>
      </c>
      <c r="S89" s="550"/>
      <c r="T89" s="550"/>
    </row>
    <row r="90">
      <c r="A90" s="662" t="s">
        <v>1897</v>
      </c>
      <c r="B90" s="513" t="s">
        <v>12227</v>
      </c>
      <c r="C90" s="513">
        <v>4.1</v>
      </c>
      <c r="D90" s="513" t="s">
        <v>296</v>
      </c>
      <c r="E90" s="513"/>
      <c r="F90" s="513" t="s">
        <v>12</v>
      </c>
      <c r="G90" s="513" t="s">
        <v>465</v>
      </c>
      <c r="H90" s="513" t="s">
        <v>2267</v>
      </c>
      <c r="I90" s="514" t="s">
        <v>12245</v>
      </c>
      <c r="J90" s="514" t="s">
        <v>12224</v>
      </c>
      <c r="K90" s="514" t="s">
        <v>12236</v>
      </c>
      <c r="L90" s="514" t="s">
        <v>12246</v>
      </c>
      <c r="M90" s="550"/>
      <c r="N90" s="514" t="s">
        <v>12247</v>
      </c>
      <c r="O90" s="514"/>
      <c r="P90" s="552" t="s">
        <v>1026</v>
      </c>
      <c r="Q90" s="515" t="s">
        <v>94</v>
      </c>
      <c r="R90" s="515" t="s">
        <v>95</v>
      </c>
      <c r="S90" s="550"/>
      <c r="T90" s="550"/>
    </row>
    <row r="91">
      <c r="A91" s="662" t="s">
        <v>1901</v>
      </c>
      <c r="B91" s="513" t="s">
        <v>12033</v>
      </c>
      <c r="C91" s="513" t="s">
        <v>12034</v>
      </c>
      <c r="D91" s="513" t="s">
        <v>296</v>
      </c>
      <c r="E91" s="513"/>
      <c r="F91" s="513" t="s">
        <v>11</v>
      </c>
      <c r="G91" s="513" t="s">
        <v>465</v>
      </c>
      <c r="H91" s="513" t="s">
        <v>2267</v>
      </c>
      <c r="I91" s="514" t="s">
        <v>12248</v>
      </c>
      <c r="J91" s="550"/>
      <c r="K91" s="514" t="s">
        <v>12249</v>
      </c>
      <c r="L91" s="514" t="s">
        <v>12250</v>
      </c>
      <c r="M91" s="550"/>
      <c r="N91" s="514" t="s">
        <v>12251</v>
      </c>
      <c r="O91" s="514"/>
      <c r="P91" s="552" t="s">
        <v>1026</v>
      </c>
      <c r="Q91" s="515" t="s">
        <v>94</v>
      </c>
      <c r="R91" s="515" t="s">
        <v>95</v>
      </c>
      <c r="S91" s="550"/>
      <c r="T91" s="550"/>
    </row>
    <row r="92">
      <c r="A92" s="662" t="s">
        <v>1905</v>
      </c>
      <c r="B92" s="513" t="s">
        <v>12227</v>
      </c>
      <c r="C92" s="513">
        <v>4.1</v>
      </c>
      <c r="D92" s="513" t="s">
        <v>296</v>
      </c>
      <c r="E92" s="513"/>
      <c r="F92" s="513" t="s">
        <v>12</v>
      </c>
      <c r="G92" s="513" t="s">
        <v>588</v>
      </c>
      <c r="H92" s="513" t="s">
        <v>2267</v>
      </c>
      <c r="I92" s="514" t="s">
        <v>12252</v>
      </c>
      <c r="J92" s="515" t="s">
        <v>12253</v>
      </c>
      <c r="K92" s="515" t="s">
        <v>12254</v>
      </c>
      <c r="L92" s="515" t="s">
        <v>12255</v>
      </c>
      <c r="M92" s="550"/>
      <c r="N92" s="550"/>
      <c r="O92" s="550"/>
      <c r="P92" s="517" t="s">
        <v>11899</v>
      </c>
      <c r="Q92" s="515" t="s">
        <v>94</v>
      </c>
      <c r="R92" s="515" t="s">
        <v>95</v>
      </c>
      <c r="S92" s="514"/>
      <c r="T92" s="550"/>
    </row>
    <row r="93">
      <c r="A93" s="662" t="s">
        <v>1910</v>
      </c>
      <c r="B93" s="513" t="s">
        <v>12227</v>
      </c>
      <c r="C93" s="513">
        <v>4.1</v>
      </c>
      <c r="D93" s="513" t="s">
        <v>296</v>
      </c>
      <c r="E93" s="513"/>
      <c r="F93" s="513" t="s">
        <v>12</v>
      </c>
      <c r="G93" s="513" t="s">
        <v>465</v>
      </c>
      <c r="H93" s="513" t="s">
        <v>2267</v>
      </c>
      <c r="I93" s="514" t="s">
        <v>12256</v>
      </c>
      <c r="J93" s="514" t="s">
        <v>12224</v>
      </c>
      <c r="K93" s="514" t="s">
        <v>12236</v>
      </c>
      <c r="L93" s="514" t="s">
        <v>12257</v>
      </c>
      <c r="M93" s="550"/>
      <c r="N93" s="514" t="s">
        <v>12258</v>
      </c>
      <c r="O93" s="514"/>
      <c r="P93" s="676" t="s">
        <v>12259</v>
      </c>
      <c r="Q93" s="676" t="s">
        <v>94</v>
      </c>
      <c r="R93" s="665" t="s">
        <v>95</v>
      </c>
      <c r="S93" s="550"/>
      <c r="T93" s="550"/>
    </row>
    <row r="94">
      <c r="A94" s="662" t="s">
        <v>1915</v>
      </c>
      <c r="B94" s="513" t="s">
        <v>12227</v>
      </c>
      <c r="C94" s="513">
        <v>4.1</v>
      </c>
      <c r="D94" s="513" t="s">
        <v>296</v>
      </c>
      <c r="E94" s="513"/>
      <c r="F94" s="513" t="s">
        <v>12</v>
      </c>
      <c r="G94" s="513" t="s">
        <v>465</v>
      </c>
      <c r="H94" s="513" t="s">
        <v>2267</v>
      </c>
      <c r="I94" s="514" t="s">
        <v>12260</v>
      </c>
      <c r="J94" s="514" t="s">
        <v>12224</v>
      </c>
      <c r="K94" s="514" t="s">
        <v>12236</v>
      </c>
      <c r="L94" s="514" t="s">
        <v>12261</v>
      </c>
      <c r="M94" s="550"/>
      <c r="N94" s="514" t="s">
        <v>12258</v>
      </c>
      <c r="O94" s="514"/>
      <c r="P94" s="676" t="s">
        <v>6455</v>
      </c>
      <c r="Q94" s="676" t="s">
        <v>94</v>
      </c>
      <c r="R94" s="665" t="s">
        <v>95</v>
      </c>
      <c r="S94" s="514"/>
      <c r="T94" s="550"/>
    </row>
    <row r="95">
      <c r="A95" s="662" t="s">
        <v>1920</v>
      </c>
      <c r="B95" s="513" t="s">
        <v>12262</v>
      </c>
      <c r="C95" s="664"/>
      <c r="D95" s="513" t="s">
        <v>296</v>
      </c>
      <c r="E95" s="513"/>
      <c r="F95" s="533" t="s">
        <v>11</v>
      </c>
      <c r="G95" s="513" t="s">
        <v>465</v>
      </c>
      <c r="H95" s="513" t="s">
        <v>2267</v>
      </c>
      <c r="I95" s="514" t="s">
        <v>12263</v>
      </c>
      <c r="J95" s="550"/>
      <c r="K95" s="514" t="s">
        <v>12264</v>
      </c>
      <c r="L95" s="514" t="s">
        <v>12265</v>
      </c>
      <c r="M95" s="550"/>
      <c r="N95" s="514" t="s">
        <v>12266</v>
      </c>
      <c r="O95" s="514"/>
      <c r="P95" s="515" t="s">
        <v>504</v>
      </c>
      <c r="Q95" s="676" t="s">
        <v>94</v>
      </c>
      <c r="R95" s="665" t="s">
        <v>95</v>
      </c>
      <c r="S95" s="514"/>
      <c r="T95" s="550"/>
    </row>
    <row r="96">
      <c r="A96" s="662" t="s">
        <v>1927</v>
      </c>
      <c r="B96" s="544" t="s">
        <v>12262</v>
      </c>
      <c r="C96" s="664"/>
      <c r="D96" s="513" t="s">
        <v>296</v>
      </c>
      <c r="E96" s="513"/>
      <c r="F96" s="533" t="s">
        <v>11</v>
      </c>
      <c r="G96" s="513" t="s">
        <v>465</v>
      </c>
      <c r="H96" s="513" t="s">
        <v>2267</v>
      </c>
      <c r="I96" s="514" t="s">
        <v>12267</v>
      </c>
      <c r="J96" s="550"/>
      <c r="K96" s="514" t="s">
        <v>12268</v>
      </c>
      <c r="L96" s="514" t="s">
        <v>12269</v>
      </c>
      <c r="M96" s="550"/>
      <c r="N96" s="514" t="s">
        <v>12118</v>
      </c>
      <c r="O96" s="514"/>
      <c r="P96" s="515" t="s">
        <v>504</v>
      </c>
      <c r="Q96" s="676" t="s">
        <v>94</v>
      </c>
      <c r="R96" s="665" t="s">
        <v>95</v>
      </c>
      <c r="S96" s="514"/>
      <c r="T96" s="550"/>
    </row>
    <row r="97">
      <c r="A97" s="662" t="s">
        <v>1933</v>
      </c>
      <c r="B97" s="513" t="s">
        <v>12262</v>
      </c>
      <c r="C97" s="664"/>
      <c r="D97" s="513" t="s">
        <v>296</v>
      </c>
      <c r="E97" s="513"/>
      <c r="F97" s="513" t="s">
        <v>12</v>
      </c>
      <c r="G97" s="513" t="s">
        <v>465</v>
      </c>
      <c r="H97" s="513" t="s">
        <v>2267</v>
      </c>
      <c r="I97" s="514" t="s">
        <v>12270</v>
      </c>
      <c r="J97" s="550"/>
      <c r="K97" s="514" t="s">
        <v>12271</v>
      </c>
      <c r="L97" s="514" t="s">
        <v>12272</v>
      </c>
      <c r="M97" s="550"/>
      <c r="N97" s="514" t="s">
        <v>12273</v>
      </c>
      <c r="O97" s="514"/>
      <c r="P97" s="515" t="s">
        <v>504</v>
      </c>
      <c r="Q97" s="676" t="s">
        <v>94</v>
      </c>
      <c r="R97" s="665" t="s">
        <v>95</v>
      </c>
      <c r="S97" s="514"/>
      <c r="T97" s="550"/>
    </row>
    <row r="98">
      <c r="A98" s="662" t="s">
        <v>1939</v>
      </c>
      <c r="B98" s="513" t="s">
        <v>12262</v>
      </c>
      <c r="C98" s="664"/>
      <c r="D98" s="513" t="s">
        <v>296</v>
      </c>
      <c r="E98" s="513"/>
      <c r="F98" s="513" t="s">
        <v>12</v>
      </c>
      <c r="G98" s="513" t="s">
        <v>465</v>
      </c>
      <c r="H98" s="513" t="s">
        <v>2267</v>
      </c>
      <c r="I98" s="515" t="s">
        <v>12274</v>
      </c>
      <c r="J98" s="550"/>
      <c r="K98" s="514" t="s">
        <v>12268</v>
      </c>
      <c r="L98" s="515" t="s">
        <v>12275</v>
      </c>
      <c r="M98" s="550"/>
      <c r="N98" s="514" t="s">
        <v>12276</v>
      </c>
      <c r="O98" s="514"/>
      <c r="P98" s="515" t="s">
        <v>504</v>
      </c>
      <c r="Q98" s="676" t="s">
        <v>94</v>
      </c>
      <c r="R98" s="665" t="s">
        <v>95</v>
      </c>
      <c r="S98" s="514"/>
      <c r="T98" s="550"/>
    </row>
    <row r="99">
      <c r="A99" s="662" t="s">
        <v>1945</v>
      </c>
      <c r="B99" s="513" t="s">
        <v>12262</v>
      </c>
      <c r="C99" s="664"/>
      <c r="D99" s="513" t="s">
        <v>296</v>
      </c>
      <c r="E99" s="513"/>
      <c r="F99" s="513" t="s">
        <v>12</v>
      </c>
      <c r="G99" s="513" t="s">
        <v>465</v>
      </c>
      <c r="H99" s="513" t="s">
        <v>2267</v>
      </c>
      <c r="I99" s="514" t="s">
        <v>12277</v>
      </c>
      <c r="J99" s="550"/>
      <c r="K99" s="514" t="s">
        <v>12278</v>
      </c>
      <c r="L99" s="514" t="s">
        <v>12279</v>
      </c>
      <c r="M99" s="550"/>
      <c r="N99" s="514" t="s">
        <v>12280</v>
      </c>
      <c r="O99" s="514"/>
      <c r="P99" s="515" t="s">
        <v>504</v>
      </c>
      <c r="Q99" s="676" t="s">
        <v>94</v>
      </c>
      <c r="R99" s="665" t="s">
        <v>95</v>
      </c>
      <c r="S99" s="514"/>
      <c r="T99" s="550"/>
    </row>
    <row r="100">
      <c r="A100" s="662" t="s">
        <v>1951</v>
      </c>
      <c r="B100" s="513" t="s">
        <v>12262</v>
      </c>
      <c r="C100" s="664"/>
      <c r="D100" s="513" t="s">
        <v>296</v>
      </c>
      <c r="E100" s="513"/>
      <c r="F100" s="513" t="s">
        <v>12</v>
      </c>
      <c r="G100" s="513" t="s">
        <v>465</v>
      </c>
      <c r="H100" s="513" t="s">
        <v>2267</v>
      </c>
      <c r="I100" s="514" t="s">
        <v>12281</v>
      </c>
      <c r="J100" s="550"/>
      <c r="K100" s="514" t="s">
        <v>12282</v>
      </c>
      <c r="L100" s="514" t="s">
        <v>12283</v>
      </c>
      <c r="M100" s="550"/>
      <c r="N100" s="514" t="s">
        <v>12284</v>
      </c>
      <c r="O100" s="514"/>
      <c r="P100" s="515" t="s">
        <v>504</v>
      </c>
      <c r="Q100" s="676" t="s">
        <v>94</v>
      </c>
      <c r="R100" s="665" t="s">
        <v>95</v>
      </c>
      <c r="S100" s="514"/>
      <c r="T100" s="550"/>
    </row>
    <row r="101">
      <c r="A101" s="662" t="s">
        <v>1957</v>
      </c>
      <c r="B101" s="513" t="s">
        <v>12262</v>
      </c>
      <c r="C101" s="664"/>
      <c r="D101" s="513" t="s">
        <v>296</v>
      </c>
      <c r="E101" s="513"/>
      <c r="F101" s="513" t="s">
        <v>12</v>
      </c>
      <c r="G101" s="513" t="s">
        <v>465</v>
      </c>
      <c r="H101" s="513" t="s">
        <v>2267</v>
      </c>
      <c r="I101" s="514" t="s">
        <v>12285</v>
      </c>
      <c r="J101" s="550"/>
      <c r="K101" s="514" t="s">
        <v>12286</v>
      </c>
      <c r="L101" s="514" t="s">
        <v>12287</v>
      </c>
      <c r="M101" s="550"/>
      <c r="N101" s="514" t="s">
        <v>12288</v>
      </c>
      <c r="O101" s="514"/>
      <c r="P101" s="515" t="s">
        <v>504</v>
      </c>
      <c r="Q101" s="676" t="s">
        <v>94</v>
      </c>
      <c r="R101" s="665" t="s">
        <v>95</v>
      </c>
      <c r="S101" s="514"/>
      <c r="T101" s="550"/>
    </row>
    <row r="102">
      <c r="A102" s="662" t="s">
        <v>1962</v>
      </c>
      <c r="B102" s="513" t="s">
        <v>12262</v>
      </c>
      <c r="C102" s="664"/>
      <c r="D102" s="513" t="s">
        <v>296</v>
      </c>
      <c r="E102" s="513"/>
      <c r="F102" s="513" t="s">
        <v>12</v>
      </c>
      <c r="G102" s="513" t="s">
        <v>465</v>
      </c>
      <c r="H102" s="513" t="s">
        <v>2267</v>
      </c>
      <c r="I102" s="514" t="s">
        <v>12289</v>
      </c>
      <c r="J102" s="550"/>
      <c r="K102" s="514" t="s">
        <v>12290</v>
      </c>
      <c r="L102" s="514" t="s">
        <v>12291</v>
      </c>
      <c r="M102" s="550"/>
      <c r="N102" s="514" t="s">
        <v>12292</v>
      </c>
      <c r="O102" s="514"/>
      <c r="P102" s="515" t="s">
        <v>504</v>
      </c>
      <c r="Q102" s="676" t="s">
        <v>94</v>
      </c>
      <c r="R102" s="665" t="s">
        <v>95</v>
      </c>
      <c r="S102" s="514"/>
      <c r="T102" s="550"/>
    </row>
    <row r="103">
      <c r="A103" s="662" t="s">
        <v>1968</v>
      </c>
      <c r="B103" s="513" t="s">
        <v>12262</v>
      </c>
      <c r="C103" s="664"/>
      <c r="D103" s="513" t="s">
        <v>296</v>
      </c>
      <c r="E103" s="513"/>
      <c r="F103" s="513" t="s">
        <v>12</v>
      </c>
      <c r="G103" s="513" t="s">
        <v>465</v>
      </c>
      <c r="H103" s="513" t="s">
        <v>2267</v>
      </c>
      <c r="I103" s="514" t="s">
        <v>12293</v>
      </c>
      <c r="J103" s="550"/>
      <c r="K103" s="514" t="s">
        <v>12294</v>
      </c>
      <c r="L103" s="514" t="s">
        <v>12295</v>
      </c>
      <c r="M103" s="550"/>
      <c r="N103" s="514" t="s">
        <v>12296</v>
      </c>
      <c r="O103" s="514"/>
      <c r="P103" s="515" t="s">
        <v>504</v>
      </c>
      <c r="Q103" s="676" t="s">
        <v>94</v>
      </c>
      <c r="R103" s="665" t="s">
        <v>95</v>
      </c>
      <c r="S103" s="514"/>
      <c r="T103" s="550"/>
    </row>
    <row r="104">
      <c r="A104" s="662" t="s">
        <v>1974</v>
      </c>
      <c r="B104" s="513" t="s">
        <v>12262</v>
      </c>
      <c r="C104" s="664"/>
      <c r="D104" s="513" t="s">
        <v>296</v>
      </c>
      <c r="E104" s="513"/>
      <c r="F104" s="513" t="s">
        <v>12</v>
      </c>
      <c r="G104" s="513" t="s">
        <v>465</v>
      </c>
      <c r="H104" s="513" t="s">
        <v>2267</v>
      </c>
      <c r="I104" s="514" t="s">
        <v>12297</v>
      </c>
      <c r="J104" s="550"/>
      <c r="K104" s="514" t="s">
        <v>12298</v>
      </c>
      <c r="L104" s="514" t="s">
        <v>12299</v>
      </c>
      <c r="M104" s="550"/>
      <c r="N104" s="514" t="s">
        <v>12300</v>
      </c>
      <c r="O104" s="514"/>
      <c r="P104" s="515" t="s">
        <v>504</v>
      </c>
      <c r="Q104" s="676" t="s">
        <v>94</v>
      </c>
      <c r="R104" s="665" t="s">
        <v>95</v>
      </c>
      <c r="S104" s="514"/>
      <c r="T104" s="550"/>
    </row>
    <row r="105">
      <c r="A105" s="662" t="s">
        <v>1980</v>
      </c>
      <c r="B105" s="513" t="s">
        <v>12262</v>
      </c>
      <c r="C105" s="664"/>
      <c r="D105" s="513" t="s">
        <v>296</v>
      </c>
      <c r="E105" s="513"/>
      <c r="F105" s="513" t="s">
        <v>12</v>
      </c>
      <c r="G105" s="513" t="s">
        <v>465</v>
      </c>
      <c r="H105" s="513" t="s">
        <v>2267</v>
      </c>
      <c r="I105" s="514" t="s">
        <v>12301</v>
      </c>
      <c r="J105" s="550"/>
      <c r="K105" s="514" t="s">
        <v>12302</v>
      </c>
      <c r="L105" s="514" t="s">
        <v>12303</v>
      </c>
      <c r="M105" s="550"/>
      <c r="N105" s="514" t="s">
        <v>12304</v>
      </c>
      <c r="O105" s="514"/>
      <c r="P105" s="515" t="s">
        <v>504</v>
      </c>
      <c r="Q105" s="676" t="s">
        <v>94</v>
      </c>
      <c r="R105" s="665" t="s">
        <v>95</v>
      </c>
      <c r="S105" s="514"/>
      <c r="T105" s="550"/>
    </row>
    <row r="106">
      <c r="A106" s="662" t="s">
        <v>1985</v>
      </c>
      <c r="B106" s="513" t="s">
        <v>12262</v>
      </c>
      <c r="C106" s="664"/>
      <c r="D106" s="513" t="s">
        <v>296</v>
      </c>
      <c r="E106" s="513"/>
      <c r="F106" s="513" t="s">
        <v>12</v>
      </c>
      <c r="G106" s="513" t="s">
        <v>465</v>
      </c>
      <c r="H106" s="513" t="s">
        <v>2267</v>
      </c>
      <c r="I106" s="514" t="s">
        <v>12305</v>
      </c>
      <c r="J106" s="550"/>
      <c r="K106" s="514" t="s">
        <v>12306</v>
      </c>
      <c r="L106" s="514" t="s">
        <v>12307</v>
      </c>
      <c r="M106" s="550"/>
      <c r="N106" s="514" t="s">
        <v>12308</v>
      </c>
      <c r="O106" s="514"/>
      <c r="P106" s="515" t="s">
        <v>504</v>
      </c>
      <c r="Q106" s="676" t="s">
        <v>94</v>
      </c>
      <c r="R106" s="665" t="s">
        <v>95</v>
      </c>
      <c r="S106" s="514"/>
      <c r="T106" s="550"/>
    </row>
    <row r="107">
      <c r="A107" s="662" t="s">
        <v>1990</v>
      </c>
      <c r="B107" s="513" t="s">
        <v>12262</v>
      </c>
      <c r="C107" s="664"/>
      <c r="D107" s="513" t="s">
        <v>296</v>
      </c>
      <c r="E107" s="513"/>
      <c r="F107" s="513" t="s">
        <v>12</v>
      </c>
      <c r="G107" s="513" t="s">
        <v>465</v>
      </c>
      <c r="H107" s="513" t="s">
        <v>2267</v>
      </c>
      <c r="I107" s="514" t="s">
        <v>12309</v>
      </c>
      <c r="J107" s="550"/>
      <c r="K107" s="514" t="s">
        <v>12310</v>
      </c>
      <c r="L107" s="514" t="s">
        <v>12311</v>
      </c>
      <c r="M107" s="550"/>
      <c r="N107" s="514" t="s">
        <v>12312</v>
      </c>
      <c r="O107" s="514"/>
      <c r="P107" s="515" t="s">
        <v>504</v>
      </c>
      <c r="Q107" s="676" t="s">
        <v>94</v>
      </c>
      <c r="R107" s="665" t="s">
        <v>95</v>
      </c>
      <c r="S107" s="514"/>
      <c r="T107" s="550"/>
    </row>
    <row r="108">
      <c r="A108" s="662" t="s">
        <v>1997</v>
      </c>
      <c r="B108" s="513" t="s">
        <v>12262</v>
      </c>
      <c r="C108" s="664"/>
      <c r="D108" s="513" t="s">
        <v>296</v>
      </c>
      <c r="E108" s="513"/>
      <c r="F108" s="513" t="s">
        <v>12</v>
      </c>
      <c r="G108" s="513" t="s">
        <v>465</v>
      </c>
      <c r="H108" s="513" t="s">
        <v>2267</v>
      </c>
      <c r="I108" s="514" t="s">
        <v>12313</v>
      </c>
      <c r="J108" s="550"/>
      <c r="K108" s="514" t="s">
        <v>12314</v>
      </c>
      <c r="L108" s="514" t="s">
        <v>12315</v>
      </c>
      <c r="M108" s="550"/>
      <c r="N108" s="514" t="s">
        <v>12316</v>
      </c>
      <c r="O108" s="514"/>
      <c r="P108" s="515" t="s">
        <v>504</v>
      </c>
      <c r="Q108" s="676" t="s">
        <v>94</v>
      </c>
      <c r="R108" s="665" t="s">
        <v>95</v>
      </c>
      <c r="S108" s="514"/>
      <c r="T108" s="550"/>
    </row>
    <row r="109">
      <c r="A109" s="662" t="s">
        <v>2003</v>
      </c>
      <c r="B109" s="513" t="s">
        <v>12262</v>
      </c>
      <c r="C109" s="664"/>
      <c r="D109" s="513" t="s">
        <v>296</v>
      </c>
      <c r="E109" s="513"/>
      <c r="F109" s="513" t="s">
        <v>12</v>
      </c>
      <c r="G109" s="513" t="s">
        <v>465</v>
      </c>
      <c r="H109" s="513" t="s">
        <v>2267</v>
      </c>
      <c r="I109" s="514" t="s">
        <v>12317</v>
      </c>
      <c r="J109" s="550"/>
      <c r="K109" s="514" t="s">
        <v>12318</v>
      </c>
      <c r="L109" s="514" t="s">
        <v>12319</v>
      </c>
      <c r="M109" s="550"/>
      <c r="N109" s="514" t="s">
        <v>12320</v>
      </c>
      <c r="O109" s="514"/>
      <c r="P109" s="515" t="s">
        <v>504</v>
      </c>
      <c r="Q109" s="676" t="s">
        <v>94</v>
      </c>
      <c r="R109" s="665" t="s">
        <v>95</v>
      </c>
      <c r="S109" s="514"/>
      <c r="T109" s="550"/>
    </row>
    <row r="110">
      <c r="A110" s="662" t="s">
        <v>2009</v>
      </c>
      <c r="B110" s="513" t="s">
        <v>12262</v>
      </c>
      <c r="C110" s="664"/>
      <c r="D110" s="513" t="s">
        <v>296</v>
      </c>
      <c r="E110" s="513"/>
      <c r="F110" s="513" t="s">
        <v>12</v>
      </c>
      <c r="G110" s="513" t="s">
        <v>465</v>
      </c>
      <c r="H110" s="513" t="s">
        <v>2267</v>
      </c>
      <c r="I110" s="514" t="s">
        <v>12321</v>
      </c>
      <c r="J110" s="550"/>
      <c r="K110" s="514" t="s">
        <v>12322</v>
      </c>
      <c r="L110" s="514" t="s">
        <v>12323</v>
      </c>
      <c r="M110" s="550"/>
      <c r="N110" s="514" t="s">
        <v>12324</v>
      </c>
      <c r="O110" s="514"/>
      <c r="P110" s="515" t="s">
        <v>504</v>
      </c>
      <c r="Q110" s="676" t="s">
        <v>94</v>
      </c>
      <c r="R110" s="665" t="s">
        <v>95</v>
      </c>
      <c r="S110" s="514"/>
      <c r="T110" s="550"/>
    </row>
    <row r="111">
      <c r="A111" s="662" t="s">
        <v>2013</v>
      </c>
      <c r="B111" s="513" t="s">
        <v>12262</v>
      </c>
      <c r="C111" s="664"/>
      <c r="D111" s="513" t="s">
        <v>296</v>
      </c>
      <c r="E111" s="513"/>
      <c r="F111" s="513" t="s">
        <v>12</v>
      </c>
      <c r="G111" s="513" t="s">
        <v>465</v>
      </c>
      <c r="H111" s="513" t="s">
        <v>2267</v>
      </c>
      <c r="I111" s="514" t="s">
        <v>12325</v>
      </c>
      <c r="J111" s="550"/>
      <c r="K111" s="514" t="s">
        <v>12326</v>
      </c>
      <c r="L111" s="514" t="s">
        <v>12327</v>
      </c>
      <c r="M111" s="550"/>
      <c r="N111" s="514" t="s">
        <v>12328</v>
      </c>
      <c r="O111" s="514"/>
      <c r="P111" s="515" t="s">
        <v>504</v>
      </c>
      <c r="Q111" s="676" t="s">
        <v>94</v>
      </c>
      <c r="R111" s="665" t="s">
        <v>95</v>
      </c>
      <c r="S111" s="514"/>
      <c r="T111" s="550"/>
    </row>
    <row r="112">
      <c r="A112" s="662" t="s">
        <v>2017</v>
      </c>
      <c r="B112" s="513" t="s">
        <v>12262</v>
      </c>
      <c r="C112" s="664"/>
      <c r="D112" s="513" t="s">
        <v>296</v>
      </c>
      <c r="E112" s="513"/>
      <c r="F112" s="513" t="s">
        <v>12</v>
      </c>
      <c r="G112" s="513" t="s">
        <v>465</v>
      </c>
      <c r="H112" s="513" t="s">
        <v>2267</v>
      </c>
      <c r="I112" s="514" t="s">
        <v>12329</v>
      </c>
      <c r="J112" s="550"/>
      <c r="K112" s="514" t="s">
        <v>12330</v>
      </c>
      <c r="L112" s="514" t="s">
        <v>12331</v>
      </c>
      <c r="M112" s="550"/>
      <c r="N112" s="514" t="s">
        <v>12332</v>
      </c>
      <c r="O112" s="514"/>
      <c r="P112" s="515" t="s">
        <v>504</v>
      </c>
      <c r="Q112" s="676" t="s">
        <v>94</v>
      </c>
      <c r="R112" s="665" t="s">
        <v>95</v>
      </c>
      <c r="S112" s="514"/>
      <c r="T112" s="550"/>
    </row>
    <row r="113">
      <c r="A113" s="662" t="s">
        <v>2767</v>
      </c>
      <c r="B113" s="513" t="s">
        <v>12262</v>
      </c>
      <c r="C113" s="664"/>
      <c r="D113" s="513" t="s">
        <v>296</v>
      </c>
      <c r="E113" s="513"/>
      <c r="F113" s="513" t="s">
        <v>12</v>
      </c>
      <c r="G113" s="513" t="s">
        <v>465</v>
      </c>
      <c r="H113" s="513" t="s">
        <v>2267</v>
      </c>
      <c r="I113" s="514" t="s">
        <v>12333</v>
      </c>
      <c r="J113" s="550"/>
      <c r="K113" s="514" t="s">
        <v>12334</v>
      </c>
      <c r="L113" s="514" t="s">
        <v>12335</v>
      </c>
      <c r="M113" s="550"/>
      <c r="N113" s="514" t="s">
        <v>12336</v>
      </c>
      <c r="O113" s="514"/>
      <c r="P113" s="515" t="s">
        <v>504</v>
      </c>
      <c r="Q113" s="676" t="s">
        <v>94</v>
      </c>
      <c r="R113" s="665" t="s">
        <v>95</v>
      </c>
      <c r="S113" s="514"/>
      <c r="T113" s="550"/>
    </row>
    <row r="114">
      <c r="A114" s="662" t="s">
        <v>2771</v>
      </c>
      <c r="B114" s="513" t="s">
        <v>12262</v>
      </c>
      <c r="C114" s="664"/>
      <c r="D114" s="513" t="s">
        <v>296</v>
      </c>
      <c r="E114" s="513"/>
      <c r="F114" s="513" t="s">
        <v>12</v>
      </c>
      <c r="G114" s="513" t="s">
        <v>465</v>
      </c>
      <c r="H114" s="513" t="s">
        <v>2267</v>
      </c>
      <c r="I114" s="514" t="s">
        <v>12337</v>
      </c>
      <c r="J114" s="550"/>
      <c r="K114" s="514" t="s">
        <v>12338</v>
      </c>
      <c r="L114" s="514" t="s">
        <v>12339</v>
      </c>
      <c r="M114" s="550"/>
      <c r="N114" s="514" t="s">
        <v>12336</v>
      </c>
      <c r="O114" s="514"/>
      <c r="P114" s="515" t="s">
        <v>504</v>
      </c>
      <c r="Q114" s="676" t="s">
        <v>94</v>
      </c>
      <c r="R114" s="665" t="s">
        <v>95</v>
      </c>
      <c r="S114" s="514"/>
      <c r="T114" s="550"/>
    </row>
    <row r="115">
      <c r="A115" s="662" t="s">
        <v>2776</v>
      </c>
      <c r="B115" s="513" t="s">
        <v>12262</v>
      </c>
      <c r="C115" s="664"/>
      <c r="D115" s="513" t="s">
        <v>296</v>
      </c>
      <c r="E115" s="513"/>
      <c r="F115" s="513" t="s">
        <v>12</v>
      </c>
      <c r="G115" s="513" t="s">
        <v>465</v>
      </c>
      <c r="H115" s="513" t="s">
        <v>2267</v>
      </c>
      <c r="I115" s="514" t="s">
        <v>12340</v>
      </c>
      <c r="J115" s="550"/>
      <c r="K115" s="514" t="s">
        <v>12341</v>
      </c>
      <c r="L115" s="514" t="s">
        <v>12342</v>
      </c>
      <c r="M115" s="550"/>
      <c r="N115" s="514" t="s">
        <v>12343</v>
      </c>
      <c r="O115" s="514"/>
      <c r="P115" s="515" t="s">
        <v>504</v>
      </c>
      <c r="Q115" s="676" t="s">
        <v>94</v>
      </c>
      <c r="R115" s="665" t="s">
        <v>95</v>
      </c>
      <c r="S115" s="514"/>
      <c r="T115" s="550"/>
    </row>
    <row r="116">
      <c r="A116" s="662" t="s">
        <v>2781</v>
      </c>
      <c r="B116" s="513" t="s">
        <v>12262</v>
      </c>
      <c r="C116" s="664"/>
      <c r="D116" s="513" t="s">
        <v>296</v>
      </c>
      <c r="E116" s="513"/>
      <c r="F116" s="513" t="s">
        <v>12</v>
      </c>
      <c r="G116" s="513" t="s">
        <v>465</v>
      </c>
      <c r="H116" s="513" t="s">
        <v>2267</v>
      </c>
      <c r="I116" s="514" t="s">
        <v>12344</v>
      </c>
      <c r="J116" s="550"/>
      <c r="K116" s="514" t="s">
        <v>12345</v>
      </c>
      <c r="L116" s="514" t="s">
        <v>12346</v>
      </c>
      <c r="M116" s="550"/>
      <c r="N116" s="514" t="s">
        <v>12343</v>
      </c>
      <c r="O116" s="514"/>
      <c r="P116" s="515" t="s">
        <v>504</v>
      </c>
      <c r="Q116" s="676" t="s">
        <v>94</v>
      </c>
      <c r="R116" s="665" t="s">
        <v>95</v>
      </c>
      <c r="S116" s="514"/>
      <c r="T116" s="550"/>
    </row>
    <row r="117">
      <c r="A117" s="662" t="s">
        <v>2785</v>
      </c>
      <c r="B117" s="513" t="s">
        <v>12262</v>
      </c>
      <c r="C117" s="664"/>
      <c r="D117" s="513" t="s">
        <v>296</v>
      </c>
      <c r="E117" s="513"/>
      <c r="F117" s="513" t="s">
        <v>12</v>
      </c>
      <c r="G117" s="513" t="s">
        <v>465</v>
      </c>
      <c r="H117" s="513" t="s">
        <v>2267</v>
      </c>
      <c r="I117" s="514" t="s">
        <v>12347</v>
      </c>
      <c r="J117" s="550"/>
      <c r="K117" s="514" t="s">
        <v>12348</v>
      </c>
      <c r="L117" s="514" t="s">
        <v>12349</v>
      </c>
      <c r="M117" s="550"/>
      <c r="N117" s="514" t="s">
        <v>12350</v>
      </c>
      <c r="O117" s="514"/>
      <c r="P117" s="515" t="s">
        <v>504</v>
      </c>
      <c r="Q117" s="676" t="s">
        <v>94</v>
      </c>
      <c r="R117" s="665" t="s">
        <v>95</v>
      </c>
      <c r="S117" s="514"/>
      <c r="T117" s="550"/>
    </row>
    <row r="118">
      <c r="A118" s="662" t="s">
        <v>2789</v>
      </c>
      <c r="B118" s="513" t="s">
        <v>12262</v>
      </c>
      <c r="C118" s="664"/>
      <c r="D118" s="513" t="s">
        <v>296</v>
      </c>
      <c r="E118" s="513"/>
      <c r="F118" s="513" t="s">
        <v>12</v>
      </c>
      <c r="G118" s="513" t="s">
        <v>465</v>
      </c>
      <c r="H118" s="513" t="s">
        <v>2267</v>
      </c>
      <c r="I118" s="555" t="s">
        <v>12351</v>
      </c>
      <c r="J118" s="550"/>
      <c r="K118" s="514" t="s">
        <v>12352</v>
      </c>
      <c r="L118" s="514" t="s">
        <v>12353</v>
      </c>
      <c r="M118" s="550"/>
      <c r="N118" s="514" t="s">
        <v>12354</v>
      </c>
      <c r="O118" s="514"/>
      <c r="P118" s="515" t="s">
        <v>504</v>
      </c>
      <c r="Q118" s="676" t="s">
        <v>94</v>
      </c>
      <c r="R118" s="665" t="s">
        <v>95</v>
      </c>
      <c r="S118" s="514"/>
      <c r="T118" s="550"/>
    </row>
    <row r="119">
      <c r="A119" s="662" t="s">
        <v>5583</v>
      </c>
      <c r="B119" s="513" t="s">
        <v>12262</v>
      </c>
      <c r="C119" s="664"/>
      <c r="D119" s="513" t="s">
        <v>296</v>
      </c>
      <c r="E119" s="513"/>
      <c r="F119" s="513" t="s">
        <v>12</v>
      </c>
      <c r="G119" s="513" t="s">
        <v>465</v>
      </c>
      <c r="H119" s="513" t="s">
        <v>2267</v>
      </c>
      <c r="I119" s="514" t="s">
        <v>12355</v>
      </c>
      <c r="J119" s="550"/>
      <c r="K119" s="514" t="s">
        <v>12356</v>
      </c>
      <c r="L119" s="514" t="s">
        <v>12357</v>
      </c>
      <c r="M119" s="550"/>
      <c r="N119" s="514" t="s">
        <v>12358</v>
      </c>
      <c r="O119" s="514"/>
      <c r="P119" s="515" t="s">
        <v>504</v>
      </c>
      <c r="Q119" s="676" t="s">
        <v>94</v>
      </c>
      <c r="R119" s="665" t="s">
        <v>95</v>
      </c>
      <c r="S119" s="514"/>
      <c r="T119" s="550"/>
    </row>
    <row r="120">
      <c r="A120" s="662" t="s">
        <v>2793</v>
      </c>
      <c r="B120" s="513" t="s">
        <v>12262</v>
      </c>
      <c r="C120" s="664"/>
      <c r="D120" s="513" t="s">
        <v>296</v>
      </c>
      <c r="E120" s="513"/>
      <c r="F120" s="513" t="s">
        <v>12</v>
      </c>
      <c r="G120" s="513" t="s">
        <v>465</v>
      </c>
      <c r="H120" s="513" t="s">
        <v>2267</v>
      </c>
      <c r="I120" s="514" t="s">
        <v>12359</v>
      </c>
      <c r="J120" s="550"/>
      <c r="K120" s="514" t="s">
        <v>12360</v>
      </c>
      <c r="L120" s="514" t="s">
        <v>12361</v>
      </c>
      <c r="M120" s="550"/>
      <c r="N120" s="514" t="s">
        <v>12358</v>
      </c>
      <c r="O120" s="514"/>
      <c r="P120" s="515" t="s">
        <v>504</v>
      </c>
      <c r="Q120" s="676" t="s">
        <v>94</v>
      </c>
      <c r="R120" s="665" t="s">
        <v>95</v>
      </c>
      <c r="S120" s="514"/>
      <c r="T120" s="550"/>
    </row>
    <row r="121">
      <c r="A121" s="662" t="s">
        <v>2802</v>
      </c>
      <c r="B121" s="513" t="s">
        <v>12362</v>
      </c>
      <c r="C121" s="664"/>
      <c r="D121" s="513" t="s">
        <v>296</v>
      </c>
      <c r="E121" s="513"/>
      <c r="F121" s="513" t="s">
        <v>11</v>
      </c>
      <c r="G121" s="513" t="s">
        <v>465</v>
      </c>
      <c r="H121" s="513" t="s">
        <v>2267</v>
      </c>
      <c r="I121" s="514" t="s">
        <v>12363</v>
      </c>
      <c r="J121" s="550"/>
      <c r="K121" s="514" t="s">
        <v>12364</v>
      </c>
      <c r="L121" s="514" t="s">
        <v>12365</v>
      </c>
      <c r="M121" s="550"/>
      <c r="N121" s="514" t="s">
        <v>12366</v>
      </c>
      <c r="O121" s="514"/>
      <c r="P121" s="515" t="s">
        <v>504</v>
      </c>
      <c r="Q121" s="676" t="s">
        <v>94</v>
      </c>
      <c r="R121" s="665" t="s">
        <v>95</v>
      </c>
      <c r="S121" s="550"/>
      <c r="T121" s="550"/>
    </row>
    <row r="122">
      <c r="A122" s="662" t="s">
        <v>2808</v>
      </c>
      <c r="B122" s="513" t="s">
        <v>12362</v>
      </c>
      <c r="C122" s="664"/>
      <c r="D122" s="513" t="s">
        <v>296</v>
      </c>
      <c r="E122" s="513"/>
      <c r="F122" s="513" t="s">
        <v>11</v>
      </c>
      <c r="G122" s="513" t="s">
        <v>465</v>
      </c>
      <c r="H122" s="513" t="s">
        <v>2267</v>
      </c>
      <c r="I122" s="514" t="s">
        <v>12367</v>
      </c>
      <c r="J122" s="550"/>
      <c r="K122" s="514" t="s">
        <v>12368</v>
      </c>
      <c r="L122" s="514" t="s">
        <v>12369</v>
      </c>
      <c r="M122" s="550"/>
      <c r="N122" s="514" t="s">
        <v>12370</v>
      </c>
      <c r="O122" s="514"/>
      <c r="P122" s="515" t="s">
        <v>504</v>
      </c>
      <c r="Q122" s="676" t="s">
        <v>94</v>
      </c>
      <c r="R122" s="665" t="s">
        <v>95</v>
      </c>
      <c r="S122" s="514"/>
      <c r="T122" s="550"/>
    </row>
    <row r="123">
      <c r="A123" s="662" t="s">
        <v>2814</v>
      </c>
      <c r="B123" s="513" t="s">
        <v>12033</v>
      </c>
      <c r="C123" s="513" t="s">
        <v>12034</v>
      </c>
      <c r="D123" s="513" t="s">
        <v>296</v>
      </c>
      <c r="E123" s="513"/>
      <c r="F123" s="513" t="s">
        <v>12</v>
      </c>
      <c r="G123" s="513" t="s">
        <v>465</v>
      </c>
      <c r="H123" s="513" t="s">
        <v>2267</v>
      </c>
      <c r="I123" s="543" t="s">
        <v>12371</v>
      </c>
      <c r="J123" s="514" t="s">
        <v>12372</v>
      </c>
      <c r="K123" s="514" t="s">
        <v>12373</v>
      </c>
      <c r="L123" s="514" t="s">
        <v>12374</v>
      </c>
      <c r="M123" s="514" t="s">
        <v>12375</v>
      </c>
      <c r="N123" s="514" t="s">
        <v>12376</v>
      </c>
      <c r="O123" s="514"/>
      <c r="P123" s="515" t="s">
        <v>504</v>
      </c>
      <c r="Q123" s="676" t="s">
        <v>94</v>
      </c>
      <c r="R123" s="665" t="s">
        <v>95</v>
      </c>
      <c r="S123" s="514"/>
      <c r="T123" s="550"/>
    </row>
    <row r="124">
      <c r="A124" s="662" t="s">
        <v>2817</v>
      </c>
      <c r="B124" s="513" t="s">
        <v>12033</v>
      </c>
      <c r="C124" s="513" t="s">
        <v>12034</v>
      </c>
      <c r="D124" s="513" t="s">
        <v>296</v>
      </c>
      <c r="E124" s="513"/>
      <c r="F124" s="513" t="s">
        <v>12</v>
      </c>
      <c r="G124" s="513" t="s">
        <v>588</v>
      </c>
      <c r="H124" s="513" t="s">
        <v>2267</v>
      </c>
      <c r="I124" s="543" t="s">
        <v>12377</v>
      </c>
      <c r="J124" s="550"/>
      <c r="K124" s="514" t="s">
        <v>12378</v>
      </c>
      <c r="L124" s="514" t="s">
        <v>12379</v>
      </c>
      <c r="M124" s="514" t="s">
        <v>12380</v>
      </c>
      <c r="N124" s="550"/>
      <c r="O124" s="550"/>
      <c r="P124" s="517" t="s">
        <v>1541</v>
      </c>
      <c r="Q124" s="515" t="s">
        <v>94</v>
      </c>
      <c r="R124" s="515" t="s">
        <v>95</v>
      </c>
      <c r="S124" s="550"/>
      <c r="T124" s="550"/>
    </row>
    <row r="125">
      <c r="A125" s="662" t="s">
        <v>2821</v>
      </c>
      <c r="B125" s="513" t="s">
        <v>12033</v>
      </c>
      <c r="C125" s="513" t="s">
        <v>12034</v>
      </c>
      <c r="D125" s="513" t="s">
        <v>296</v>
      </c>
      <c r="E125" s="513"/>
      <c r="F125" s="513" t="s">
        <v>12</v>
      </c>
      <c r="G125" s="513" t="s">
        <v>465</v>
      </c>
      <c r="H125" s="513" t="s">
        <v>2267</v>
      </c>
      <c r="I125" s="543" t="s">
        <v>12381</v>
      </c>
      <c r="J125" s="550"/>
      <c r="K125" s="514" t="s">
        <v>12382</v>
      </c>
      <c r="L125" s="514" t="s">
        <v>12383</v>
      </c>
      <c r="M125" s="514" t="s">
        <v>12375</v>
      </c>
      <c r="N125" s="514" t="s">
        <v>12384</v>
      </c>
      <c r="O125" s="514"/>
      <c r="P125" s="675" t="s">
        <v>6455</v>
      </c>
      <c r="Q125" s="676" t="s">
        <v>94</v>
      </c>
      <c r="R125" s="665" t="s">
        <v>95</v>
      </c>
      <c r="S125" s="550"/>
      <c r="T125" s="550"/>
    </row>
    <row r="126">
      <c r="A126" s="662" t="s">
        <v>2826</v>
      </c>
      <c r="B126" s="513" t="s">
        <v>12033</v>
      </c>
      <c r="C126" s="513" t="s">
        <v>12034</v>
      </c>
      <c r="D126" s="513" t="s">
        <v>296</v>
      </c>
      <c r="E126" s="513"/>
      <c r="F126" s="513" t="s">
        <v>12</v>
      </c>
      <c r="G126" s="513" t="s">
        <v>465</v>
      </c>
      <c r="H126" s="513" t="s">
        <v>2267</v>
      </c>
      <c r="I126" s="514" t="s">
        <v>12385</v>
      </c>
      <c r="J126" s="550"/>
      <c r="K126" s="514" t="s">
        <v>12386</v>
      </c>
      <c r="L126" s="514" t="s">
        <v>12387</v>
      </c>
      <c r="M126" s="550"/>
      <c r="N126" s="514" t="s">
        <v>12388</v>
      </c>
      <c r="O126" s="514"/>
      <c r="P126" s="675" t="s">
        <v>6455</v>
      </c>
      <c r="Q126" s="676" t="s">
        <v>94</v>
      </c>
      <c r="R126" s="665" t="s">
        <v>95</v>
      </c>
      <c r="S126" s="514"/>
      <c r="T126" s="550"/>
    </row>
    <row r="127">
      <c r="A127" s="662" t="s">
        <v>2831</v>
      </c>
      <c r="B127" s="513" t="s">
        <v>1771</v>
      </c>
      <c r="C127" s="513" t="s">
        <v>14</v>
      </c>
      <c r="D127" s="513" t="s">
        <v>296</v>
      </c>
      <c r="E127" s="513"/>
      <c r="F127" s="513" t="s">
        <v>12</v>
      </c>
      <c r="G127" s="513" t="s">
        <v>465</v>
      </c>
      <c r="H127" s="513" t="s">
        <v>2267</v>
      </c>
      <c r="I127" s="514" t="s">
        <v>12389</v>
      </c>
      <c r="J127" s="550"/>
      <c r="K127" s="514" t="s">
        <v>12390</v>
      </c>
      <c r="L127" s="514" t="s">
        <v>12391</v>
      </c>
      <c r="M127" s="550"/>
      <c r="N127" s="514" t="s">
        <v>12392</v>
      </c>
      <c r="O127" s="514"/>
      <c r="P127" s="675" t="s">
        <v>6455</v>
      </c>
      <c r="Q127" s="676" t="s">
        <v>94</v>
      </c>
      <c r="R127" s="665" t="s">
        <v>95</v>
      </c>
      <c r="S127" s="514"/>
      <c r="T127" s="550"/>
    </row>
    <row r="128">
      <c r="A128" s="662" t="s">
        <v>2836</v>
      </c>
      <c r="B128" s="513" t="s">
        <v>12033</v>
      </c>
      <c r="C128" s="513" t="s">
        <v>12034</v>
      </c>
      <c r="D128" s="513" t="s">
        <v>296</v>
      </c>
      <c r="E128" s="513"/>
      <c r="F128" s="513" t="s">
        <v>12</v>
      </c>
      <c r="G128" s="513" t="s">
        <v>465</v>
      </c>
      <c r="H128" s="513" t="s">
        <v>2267</v>
      </c>
      <c r="I128" s="514" t="s">
        <v>12393</v>
      </c>
      <c r="J128" s="550"/>
      <c r="K128" s="514" t="s">
        <v>12394</v>
      </c>
      <c r="L128" s="514" t="s">
        <v>12395</v>
      </c>
      <c r="M128" s="550"/>
      <c r="N128" s="514" t="s">
        <v>12396</v>
      </c>
      <c r="O128" s="514"/>
      <c r="P128" s="517" t="s">
        <v>1541</v>
      </c>
      <c r="Q128" s="515" t="s">
        <v>94</v>
      </c>
      <c r="R128" s="515" t="s">
        <v>95</v>
      </c>
      <c r="S128" s="514"/>
      <c r="T128" s="550"/>
    </row>
    <row r="129">
      <c r="A129" s="662" t="s">
        <v>2840</v>
      </c>
      <c r="B129" s="513" t="s">
        <v>12033</v>
      </c>
      <c r="C129" s="513" t="s">
        <v>12034</v>
      </c>
      <c r="D129" s="513" t="s">
        <v>296</v>
      </c>
      <c r="E129" s="513"/>
      <c r="F129" s="513" t="s">
        <v>12</v>
      </c>
      <c r="G129" s="513" t="s">
        <v>465</v>
      </c>
      <c r="H129" s="513" t="s">
        <v>2267</v>
      </c>
      <c r="I129" s="514" t="s">
        <v>12397</v>
      </c>
      <c r="J129" s="550"/>
      <c r="K129" s="514" t="s">
        <v>12398</v>
      </c>
      <c r="L129" s="514" t="s">
        <v>12399</v>
      </c>
      <c r="M129" s="514" t="s">
        <v>12400</v>
      </c>
      <c r="N129" s="514" t="s">
        <v>12401</v>
      </c>
      <c r="O129" s="514"/>
      <c r="P129" s="675" t="s">
        <v>6455</v>
      </c>
      <c r="Q129" s="676" t="s">
        <v>94</v>
      </c>
      <c r="R129" s="665" t="s">
        <v>95</v>
      </c>
      <c r="S129" s="550"/>
      <c r="T129" s="550"/>
    </row>
    <row r="130">
      <c r="A130" s="662" t="s">
        <v>2844</v>
      </c>
      <c r="B130" s="513" t="s">
        <v>12033</v>
      </c>
      <c r="C130" s="513" t="s">
        <v>12034</v>
      </c>
      <c r="D130" s="513" t="s">
        <v>296</v>
      </c>
      <c r="E130" s="513"/>
      <c r="F130" s="513" t="s">
        <v>12</v>
      </c>
      <c r="G130" s="513" t="s">
        <v>465</v>
      </c>
      <c r="H130" s="513" t="s">
        <v>2267</v>
      </c>
      <c r="I130" s="514" t="s">
        <v>12402</v>
      </c>
      <c r="J130" s="550"/>
      <c r="K130" s="514" t="s">
        <v>12403</v>
      </c>
      <c r="L130" s="514" t="s">
        <v>12404</v>
      </c>
      <c r="M130" s="514" t="s">
        <v>12400</v>
      </c>
      <c r="N130" s="514" t="s">
        <v>12405</v>
      </c>
      <c r="O130" s="514"/>
      <c r="P130" s="675" t="s">
        <v>6455</v>
      </c>
      <c r="Q130" s="676" t="s">
        <v>94</v>
      </c>
      <c r="R130" s="665" t="s">
        <v>95</v>
      </c>
      <c r="S130" s="514"/>
      <c r="T130" s="550"/>
    </row>
    <row r="131">
      <c r="A131" s="662" t="s">
        <v>2848</v>
      </c>
      <c r="B131" s="513" t="s">
        <v>12033</v>
      </c>
      <c r="C131" s="513" t="s">
        <v>12034</v>
      </c>
      <c r="D131" s="513" t="s">
        <v>296</v>
      </c>
      <c r="E131" s="513"/>
      <c r="F131" s="513" t="s">
        <v>12</v>
      </c>
      <c r="G131" s="513" t="s">
        <v>465</v>
      </c>
      <c r="H131" s="513" t="s">
        <v>2267</v>
      </c>
      <c r="I131" s="514" t="s">
        <v>12406</v>
      </c>
      <c r="J131" s="550"/>
      <c r="K131" s="514" t="s">
        <v>12407</v>
      </c>
      <c r="L131" s="514" t="s">
        <v>12408</v>
      </c>
      <c r="M131" s="514" t="s">
        <v>12409</v>
      </c>
      <c r="N131" s="514" t="s">
        <v>12410</v>
      </c>
      <c r="O131" s="514"/>
      <c r="P131" s="675" t="s">
        <v>6455</v>
      </c>
      <c r="Q131" s="676" t="s">
        <v>94</v>
      </c>
      <c r="R131" s="665" t="s">
        <v>95</v>
      </c>
      <c r="S131" s="514"/>
      <c r="T131" s="550"/>
    </row>
    <row r="132">
      <c r="A132" s="662" t="s">
        <v>2853</v>
      </c>
      <c r="B132" s="513" t="s">
        <v>12033</v>
      </c>
      <c r="C132" s="513" t="s">
        <v>12034</v>
      </c>
      <c r="D132" s="513" t="s">
        <v>296</v>
      </c>
      <c r="E132" s="513"/>
      <c r="F132" s="513" t="s">
        <v>12</v>
      </c>
      <c r="G132" s="513" t="s">
        <v>465</v>
      </c>
      <c r="H132" s="513" t="s">
        <v>2267</v>
      </c>
      <c r="I132" s="514" t="s">
        <v>12411</v>
      </c>
      <c r="J132" s="550"/>
      <c r="K132" s="514" t="s">
        <v>12412</v>
      </c>
      <c r="L132" s="514" t="s">
        <v>12413</v>
      </c>
      <c r="M132" s="550"/>
      <c r="N132" s="514" t="s">
        <v>12414</v>
      </c>
      <c r="O132" s="514"/>
      <c r="P132" s="675" t="s">
        <v>6455</v>
      </c>
      <c r="Q132" s="676" t="s">
        <v>94</v>
      </c>
      <c r="R132" s="665" t="s">
        <v>95</v>
      </c>
      <c r="S132" s="514"/>
      <c r="T132" s="550"/>
    </row>
    <row r="133">
      <c r="A133" s="662" t="s">
        <v>2859</v>
      </c>
      <c r="B133" s="513" t="s">
        <v>12033</v>
      </c>
      <c r="C133" s="513" t="s">
        <v>12034</v>
      </c>
      <c r="D133" s="513" t="s">
        <v>296</v>
      </c>
      <c r="E133" s="513"/>
      <c r="F133" s="513" t="s">
        <v>12</v>
      </c>
      <c r="G133" s="513" t="s">
        <v>465</v>
      </c>
      <c r="H133" s="513" t="s">
        <v>2267</v>
      </c>
      <c r="I133" s="514" t="s">
        <v>12415</v>
      </c>
      <c r="J133" s="550"/>
      <c r="K133" s="514" t="s">
        <v>12416</v>
      </c>
      <c r="L133" s="514" t="s">
        <v>12417</v>
      </c>
      <c r="M133" s="550"/>
      <c r="N133" s="514" t="s">
        <v>12418</v>
      </c>
      <c r="O133" s="514"/>
      <c r="P133" s="552" t="s">
        <v>1026</v>
      </c>
      <c r="Q133" s="515" t="s">
        <v>94</v>
      </c>
      <c r="R133" s="515" t="s">
        <v>95</v>
      </c>
      <c r="S133" s="550"/>
      <c r="T133" s="550"/>
    </row>
    <row r="134">
      <c r="A134" s="662" t="s">
        <v>2864</v>
      </c>
      <c r="B134" s="513" t="s">
        <v>12033</v>
      </c>
      <c r="C134" s="513" t="s">
        <v>12034</v>
      </c>
      <c r="D134" s="513" t="s">
        <v>296</v>
      </c>
      <c r="E134" s="513"/>
      <c r="F134" s="513" t="s">
        <v>12</v>
      </c>
      <c r="G134" s="513" t="s">
        <v>465</v>
      </c>
      <c r="H134" s="513" t="s">
        <v>2267</v>
      </c>
      <c r="I134" s="514" t="s">
        <v>12419</v>
      </c>
      <c r="J134" s="550"/>
      <c r="K134" s="514" t="s">
        <v>12420</v>
      </c>
      <c r="L134" s="514" t="s">
        <v>12421</v>
      </c>
      <c r="M134" s="514" t="s">
        <v>12400</v>
      </c>
      <c r="N134" s="514" t="s">
        <v>12422</v>
      </c>
      <c r="O134" s="514"/>
      <c r="P134" s="675" t="s">
        <v>6455</v>
      </c>
      <c r="Q134" s="676" t="s">
        <v>94</v>
      </c>
      <c r="R134" s="665" t="s">
        <v>95</v>
      </c>
      <c r="S134" s="514"/>
      <c r="T134" s="550"/>
    </row>
    <row r="135">
      <c r="A135" s="662" t="s">
        <v>2870</v>
      </c>
      <c r="B135" s="554" t="s">
        <v>12423</v>
      </c>
      <c r="C135" s="513" t="s">
        <v>12034</v>
      </c>
      <c r="D135" s="513" t="s">
        <v>296</v>
      </c>
      <c r="E135" s="513"/>
      <c r="F135" s="513" t="s">
        <v>12</v>
      </c>
      <c r="G135" s="513" t="s">
        <v>465</v>
      </c>
      <c r="H135" s="513" t="s">
        <v>2267</v>
      </c>
      <c r="I135" s="514" t="s">
        <v>12424</v>
      </c>
      <c r="J135" s="514" t="s">
        <v>12425</v>
      </c>
      <c r="K135" s="514" t="s">
        <v>12426</v>
      </c>
      <c r="L135" s="514" t="s">
        <v>12427</v>
      </c>
      <c r="M135" s="550"/>
      <c r="N135" s="514" t="s">
        <v>12428</v>
      </c>
      <c r="O135" s="514"/>
      <c r="P135" s="675" t="s">
        <v>6455</v>
      </c>
      <c r="Q135" s="676" t="s">
        <v>94</v>
      </c>
      <c r="R135" s="665" t="s">
        <v>95</v>
      </c>
      <c r="S135" s="514"/>
      <c r="T135" s="550"/>
    </row>
    <row r="136">
      <c r="A136" s="662" t="s">
        <v>2875</v>
      </c>
      <c r="B136" s="554" t="s">
        <v>12423</v>
      </c>
      <c r="C136" s="513" t="s">
        <v>12034</v>
      </c>
      <c r="D136" s="513" t="s">
        <v>296</v>
      </c>
      <c r="E136" s="513"/>
      <c r="F136" s="513" t="s">
        <v>12</v>
      </c>
      <c r="G136" s="513" t="s">
        <v>465</v>
      </c>
      <c r="H136" s="513" t="s">
        <v>2267</v>
      </c>
      <c r="I136" s="514" t="s">
        <v>12429</v>
      </c>
      <c r="J136" s="514" t="s">
        <v>12425</v>
      </c>
      <c r="K136" s="514" t="s">
        <v>12430</v>
      </c>
      <c r="L136" s="514" t="s">
        <v>12431</v>
      </c>
      <c r="M136" s="550"/>
      <c r="N136" s="514" t="s">
        <v>12432</v>
      </c>
      <c r="O136" s="514"/>
      <c r="P136" s="675" t="s">
        <v>6455</v>
      </c>
      <c r="Q136" s="676" t="s">
        <v>94</v>
      </c>
      <c r="R136" s="665" t="s">
        <v>95</v>
      </c>
      <c r="S136" s="514"/>
      <c r="T136" s="550"/>
    </row>
    <row r="137">
      <c r="A137" s="662" t="s">
        <v>2880</v>
      </c>
      <c r="B137" s="554" t="s">
        <v>12423</v>
      </c>
      <c r="C137" s="513" t="s">
        <v>12034</v>
      </c>
      <c r="D137" s="513" t="s">
        <v>296</v>
      </c>
      <c r="E137" s="513"/>
      <c r="F137" s="513" t="s">
        <v>12</v>
      </c>
      <c r="G137" s="513" t="s">
        <v>465</v>
      </c>
      <c r="H137" s="513" t="s">
        <v>2267</v>
      </c>
      <c r="I137" s="514" t="s">
        <v>12433</v>
      </c>
      <c r="J137" s="514" t="s">
        <v>12434</v>
      </c>
      <c r="K137" s="514" t="s">
        <v>12435</v>
      </c>
      <c r="L137" s="514" t="s">
        <v>12436</v>
      </c>
      <c r="M137" s="514" t="s">
        <v>12437</v>
      </c>
      <c r="N137" s="514" t="s">
        <v>12438</v>
      </c>
      <c r="O137" s="514"/>
      <c r="P137" s="517" t="s">
        <v>1541</v>
      </c>
      <c r="Q137" s="515" t="s">
        <v>94</v>
      </c>
      <c r="R137" s="515" t="s">
        <v>95</v>
      </c>
      <c r="S137" s="514"/>
      <c r="T137" s="550"/>
    </row>
    <row r="138">
      <c r="A138" s="662" t="s">
        <v>2886</v>
      </c>
      <c r="B138" s="554" t="s">
        <v>12423</v>
      </c>
      <c r="C138" s="513" t="s">
        <v>12034</v>
      </c>
      <c r="D138" s="513" t="s">
        <v>296</v>
      </c>
      <c r="E138" s="513"/>
      <c r="F138" s="513" t="s">
        <v>12</v>
      </c>
      <c r="G138" s="513" t="s">
        <v>465</v>
      </c>
      <c r="H138" s="513" t="s">
        <v>2267</v>
      </c>
      <c r="I138" s="667" t="s">
        <v>12439</v>
      </c>
      <c r="J138" s="514" t="s">
        <v>12434</v>
      </c>
      <c r="K138" s="514" t="s">
        <v>12440</v>
      </c>
      <c r="L138" s="514" t="s">
        <v>12441</v>
      </c>
      <c r="M138" s="514" t="s">
        <v>12437</v>
      </c>
      <c r="N138" s="514" t="s">
        <v>12442</v>
      </c>
      <c r="O138" s="514"/>
      <c r="P138" s="676" t="s">
        <v>6455</v>
      </c>
      <c r="Q138" s="676" t="s">
        <v>94</v>
      </c>
      <c r="R138" s="665" t="s">
        <v>95</v>
      </c>
      <c r="S138" s="514"/>
      <c r="T138" s="550"/>
    </row>
    <row r="139">
      <c r="A139" s="662" t="s">
        <v>2892</v>
      </c>
      <c r="B139" s="513" t="s">
        <v>12362</v>
      </c>
      <c r="C139" s="664"/>
      <c r="D139" s="513" t="s">
        <v>296</v>
      </c>
      <c r="E139" s="513"/>
      <c r="F139" s="513" t="s">
        <v>12</v>
      </c>
      <c r="G139" s="513" t="s">
        <v>465</v>
      </c>
      <c r="H139" s="513" t="s">
        <v>2267</v>
      </c>
      <c r="I139" s="514" t="s">
        <v>12443</v>
      </c>
      <c r="J139" s="550"/>
      <c r="K139" s="514" t="s">
        <v>12444</v>
      </c>
      <c r="L139" s="514" t="s">
        <v>12445</v>
      </c>
      <c r="M139" s="550"/>
      <c r="N139" s="514" t="s">
        <v>12446</v>
      </c>
      <c r="O139" s="514"/>
      <c r="P139" s="676" t="s">
        <v>12259</v>
      </c>
      <c r="Q139" s="515" t="s">
        <v>94</v>
      </c>
      <c r="R139" s="515" t="s">
        <v>95</v>
      </c>
      <c r="S139" s="514"/>
      <c r="T139" s="550"/>
    </row>
    <row r="140">
      <c r="A140" s="662" t="s">
        <v>2896</v>
      </c>
      <c r="B140" s="513" t="s">
        <v>12362</v>
      </c>
      <c r="C140" s="664"/>
      <c r="D140" s="513" t="s">
        <v>296</v>
      </c>
      <c r="E140" s="513"/>
      <c r="F140" s="513" t="s">
        <v>12</v>
      </c>
      <c r="G140" s="513" t="s">
        <v>465</v>
      </c>
      <c r="H140" s="513" t="s">
        <v>2267</v>
      </c>
      <c r="I140" s="514" t="s">
        <v>12447</v>
      </c>
      <c r="J140" s="550"/>
      <c r="K140" s="514" t="s">
        <v>12448</v>
      </c>
      <c r="L140" s="514" t="s">
        <v>12449</v>
      </c>
      <c r="M140" s="514" t="s">
        <v>12375</v>
      </c>
      <c r="N140" s="514" t="s">
        <v>12450</v>
      </c>
      <c r="O140" s="514"/>
      <c r="P140" s="676" t="s">
        <v>12259</v>
      </c>
      <c r="Q140" s="515" t="s">
        <v>94</v>
      </c>
      <c r="R140" s="515" t="s">
        <v>95</v>
      </c>
      <c r="S140" s="514"/>
      <c r="T140" s="550"/>
    </row>
    <row r="141">
      <c r="A141" s="662" t="s">
        <v>2901</v>
      </c>
      <c r="B141" s="513" t="s">
        <v>12362</v>
      </c>
      <c r="C141" s="664"/>
      <c r="D141" s="513" t="s">
        <v>296</v>
      </c>
      <c r="E141" s="513"/>
      <c r="F141" s="513" t="s">
        <v>12</v>
      </c>
      <c r="G141" s="513" t="s">
        <v>465</v>
      </c>
      <c r="H141" s="513" t="s">
        <v>2267</v>
      </c>
      <c r="I141" s="514" t="s">
        <v>12451</v>
      </c>
      <c r="J141" s="550"/>
      <c r="K141" s="514" t="s">
        <v>12452</v>
      </c>
      <c r="L141" s="514" t="s">
        <v>12453</v>
      </c>
      <c r="M141" s="514" t="s">
        <v>12375</v>
      </c>
      <c r="N141" s="514" t="s">
        <v>12454</v>
      </c>
      <c r="O141" s="514"/>
      <c r="P141" s="676" t="s">
        <v>12259</v>
      </c>
      <c r="Q141" s="515" t="s">
        <v>94</v>
      </c>
      <c r="R141" s="515" t="s">
        <v>95</v>
      </c>
      <c r="S141" s="514"/>
      <c r="T141" s="550"/>
    </row>
    <row r="142">
      <c r="A142" s="662" t="s">
        <v>2905</v>
      </c>
      <c r="B142" s="513" t="s">
        <v>12362</v>
      </c>
      <c r="C142" s="664"/>
      <c r="D142" s="513" t="s">
        <v>296</v>
      </c>
      <c r="E142" s="513"/>
      <c r="F142" s="513" t="s">
        <v>12</v>
      </c>
      <c r="G142" s="513" t="s">
        <v>465</v>
      </c>
      <c r="H142" s="513" t="s">
        <v>2267</v>
      </c>
      <c r="I142" s="514" t="s">
        <v>12455</v>
      </c>
      <c r="J142" s="550"/>
      <c r="K142" s="514" t="s">
        <v>12456</v>
      </c>
      <c r="L142" s="514" t="s">
        <v>12457</v>
      </c>
      <c r="M142" s="550"/>
      <c r="N142" s="514" t="s">
        <v>12458</v>
      </c>
      <c r="O142" s="514"/>
      <c r="P142" s="676" t="s">
        <v>6455</v>
      </c>
      <c r="Q142" s="676" t="s">
        <v>94</v>
      </c>
      <c r="R142" s="665" t="s">
        <v>95</v>
      </c>
      <c r="S142" s="514"/>
      <c r="T142" s="550"/>
    </row>
    <row r="143">
      <c r="A143" s="662" t="s">
        <v>2908</v>
      </c>
      <c r="B143" s="513" t="s">
        <v>12362</v>
      </c>
      <c r="C143" s="664"/>
      <c r="D143" s="513" t="s">
        <v>296</v>
      </c>
      <c r="E143" s="513"/>
      <c r="F143" s="513" t="s">
        <v>12</v>
      </c>
      <c r="G143" s="513" t="s">
        <v>465</v>
      </c>
      <c r="H143" s="513" t="s">
        <v>2267</v>
      </c>
      <c r="I143" s="514" t="s">
        <v>12459</v>
      </c>
      <c r="J143" s="550"/>
      <c r="K143" s="514" t="s">
        <v>12460</v>
      </c>
      <c r="L143" s="514" t="s">
        <v>12461</v>
      </c>
      <c r="M143" s="550"/>
      <c r="N143" s="514" t="s">
        <v>12462</v>
      </c>
      <c r="O143" s="514"/>
      <c r="P143" s="676" t="s">
        <v>6455</v>
      </c>
      <c r="Q143" s="676" t="s">
        <v>94</v>
      </c>
      <c r="R143" s="665" t="s">
        <v>95</v>
      </c>
      <c r="S143" s="514"/>
      <c r="T143" s="550"/>
    </row>
    <row r="144">
      <c r="A144" s="662" t="s">
        <v>2913</v>
      </c>
      <c r="B144" s="513" t="s">
        <v>12362</v>
      </c>
      <c r="C144" s="664"/>
      <c r="D144" s="513" t="s">
        <v>296</v>
      </c>
      <c r="E144" s="513"/>
      <c r="F144" s="513" t="s">
        <v>12</v>
      </c>
      <c r="G144" s="513" t="s">
        <v>465</v>
      </c>
      <c r="H144" s="513" t="s">
        <v>2267</v>
      </c>
      <c r="I144" s="514" t="s">
        <v>12463</v>
      </c>
      <c r="J144" s="550"/>
      <c r="K144" s="514" t="s">
        <v>12464</v>
      </c>
      <c r="L144" s="514" t="s">
        <v>12463</v>
      </c>
      <c r="M144" s="550"/>
      <c r="N144" s="514" t="s">
        <v>12465</v>
      </c>
      <c r="O144" s="514"/>
      <c r="P144" s="676" t="s">
        <v>6455</v>
      </c>
      <c r="Q144" s="676" t="s">
        <v>94</v>
      </c>
      <c r="R144" s="665" t="s">
        <v>95</v>
      </c>
      <c r="S144" s="550"/>
      <c r="T144" s="550"/>
    </row>
    <row r="145">
      <c r="A145" s="662" t="s">
        <v>2917</v>
      </c>
      <c r="B145" s="513" t="s">
        <v>12362</v>
      </c>
      <c r="C145" s="664"/>
      <c r="D145" s="513" t="s">
        <v>296</v>
      </c>
      <c r="E145" s="513"/>
      <c r="F145" s="513" t="s">
        <v>12</v>
      </c>
      <c r="G145" s="513" t="s">
        <v>545</v>
      </c>
      <c r="H145" s="513" t="s">
        <v>2267</v>
      </c>
      <c r="I145" s="514" t="s">
        <v>12466</v>
      </c>
      <c r="J145" s="550"/>
      <c r="K145" s="515" t="s">
        <v>12467</v>
      </c>
      <c r="L145" s="514" t="s">
        <v>12468</v>
      </c>
      <c r="M145" s="550"/>
      <c r="N145" s="550"/>
      <c r="O145" s="550"/>
      <c r="P145" s="517" t="s">
        <v>11899</v>
      </c>
      <c r="Q145" s="515" t="s">
        <v>94</v>
      </c>
      <c r="R145" s="515" t="s">
        <v>95</v>
      </c>
      <c r="S145" s="550"/>
      <c r="T145" s="550"/>
    </row>
    <row r="146">
      <c r="A146" s="662" t="s">
        <v>2922</v>
      </c>
      <c r="B146" s="664"/>
      <c r="C146" s="664"/>
      <c r="D146" s="513" t="s">
        <v>296</v>
      </c>
      <c r="E146" s="513"/>
      <c r="F146" s="513" t="s">
        <v>12</v>
      </c>
      <c r="G146" s="513" t="s">
        <v>465</v>
      </c>
      <c r="H146" s="513" t="s">
        <v>2267</v>
      </c>
      <c r="I146" s="514" t="s">
        <v>12469</v>
      </c>
      <c r="J146" s="550"/>
      <c r="K146" s="522" t="s">
        <v>12470</v>
      </c>
      <c r="L146" s="514" t="s">
        <v>12471</v>
      </c>
      <c r="M146" s="550"/>
      <c r="N146" s="514" t="s">
        <v>12472</v>
      </c>
      <c r="O146" s="514"/>
      <c r="P146" s="517" t="s">
        <v>1541</v>
      </c>
      <c r="Q146" s="515" t="s">
        <v>94</v>
      </c>
      <c r="R146" s="515" t="s">
        <v>95</v>
      </c>
      <c r="S146" s="550"/>
      <c r="T146" s="550"/>
    </row>
    <row r="147">
      <c r="A147" s="662" t="s">
        <v>2927</v>
      </c>
      <c r="B147" s="664"/>
      <c r="C147" s="664"/>
      <c r="D147" s="513" t="s">
        <v>296</v>
      </c>
      <c r="E147" s="513"/>
      <c r="F147" s="513" t="s">
        <v>12</v>
      </c>
      <c r="G147" s="513" t="s">
        <v>465</v>
      </c>
      <c r="H147" s="513" t="s">
        <v>2267</v>
      </c>
      <c r="I147" s="514" t="s">
        <v>12473</v>
      </c>
      <c r="J147" s="550"/>
      <c r="K147" s="522" t="s">
        <v>12474</v>
      </c>
      <c r="L147" s="514" t="s">
        <v>12475</v>
      </c>
      <c r="M147" s="550"/>
      <c r="N147" s="514" t="s">
        <v>12472</v>
      </c>
      <c r="O147" s="514"/>
      <c r="P147" s="675" t="s">
        <v>504</v>
      </c>
      <c r="Q147" s="676" t="s">
        <v>94</v>
      </c>
      <c r="R147" s="665" t="s">
        <v>95</v>
      </c>
      <c r="S147" s="550"/>
      <c r="T147" s="550"/>
    </row>
    <row r="148">
      <c r="A148" s="662" t="s">
        <v>2932</v>
      </c>
      <c r="B148" s="664"/>
      <c r="C148" s="664"/>
      <c r="D148" s="513" t="s">
        <v>296</v>
      </c>
      <c r="E148" s="513"/>
      <c r="F148" s="513" t="s">
        <v>12</v>
      </c>
      <c r="G148" s="513" t="s">
        <v>465</v>
      </c>
      <c r="H148" s="513" t="s">
        <v>2267</v>
      </c>
      <c r="I148" s="514" t="s">
        <v>12476</v>
      </c>
      <c r="J148" s="550"/>
      <c r="K148" s="522" t="s">
        <v>12477</v>
      </c>
      <c r="L148" s="514" t="s">
        <v>12478</v>
      </c>
      <c r="M148" s="550"/>
      <c r="N148" s="514" t="s">
        <v>12479</v>
      </c>
      <c r="O148" s="514"/>
      <c r="P148" s="675" t="s">
        <v>504</v>
      </c>
      <c r="Q148" s="676" t="s">
        <v>94</v>
      </c>
      <c r="R148" s="665" t="s">
        <v>95</v>
      </c>
      <c r="S148" s="514"/>
      <c r="T148" s="550"/>
    </row>
    <row r="149">
      <c r="A149" s="662" t="s">
        <v>2937</v>
      </c>
      <c r="B149" s="664"/>
      <c r="C149" s="664"/>
      <c r="D149" s="513" t="s">
        <v>296</v>
      </c>
      <c r="E149" s="513"/>
      <c r="F149" s="513" t="s">
        <v>12</v>
      </c>
      <c r="G149" s="513" t="s">
        <v>465</v>
      </c>
      <c r="H149" s="513" t="s">
        <v>2267</v>
      </c>
      <c r="I149" s="514" t="s">
        <v>12480</v>
      </c>
      <c r="J149" s="550"/>
      <c r="K149" s="522" t="s">
        <v>12481</v>
      </c>
      <c r="L149" s="514" t="s">
        <v>12482</v>
      </c>
      <c r="M149" s="550"/>
      <c r="N149" s="514" t="s">
        <v>12483</v>
      </c>
      <c r="O149" s="514"/>
      <c r="P149" s="675" t="s">
        <v>504</v>
      </c>
      <c r="Q149" s="676" t="s">
        <v>94</v>
      </c>
      <c r="R149" s="665" t="s">
        <v>95</v>
      </c>
      <c r="S149" s="514"/>
      <c r="T149" s="550"/>
    </row>
    <row r="150">
      <c r="A150" s="662" t="s">
        <v>2942</v>
      </c>
      <c r="B150" s="544" t="s">
        <v>12484</v>
      </c>
      <c r="C150" s="513" t="s">
        <v>12028</v>
      </c>
      <c r="D150" s="513" t="s">
        <v>296</v>
      </c>
      <c r="E150" s="513"/>
      <c r="F150" s="513" t="s">
        <v>11</v>
      </c>
      <c r="G150" s="513" t="s">
        <v>465</v>
      </c>
      <c r="H150" s="513" t="s">
        <v>2267</v>
      </c>
      <c r="I150" s="543" t="s">
        <v>12485</v>
      </c>
      <c r="J150" s="550"/>
      <c r="K150" s="515" t="s">
        <v>12486</v>
      </c>
      <c r="L150" s="543" t="s">
        <v>12487</v>
      </c>
      <c r="M150" s="550"/>
      <c r="N150" s="550"/>
      <c r="O150" s="515" t="s">
        <v>12488</v>
      </c>
      <c r="P150" s="517" t="s">
        <v>11899</v>
      </c>
      <c r="Q150" s="515" t="s">
        <v>94</v>
      </c>
      <c r="R150" s="515" t="s">
        <v>95</v>
      </c>
      <c r="S150" s="550"/>
      <c r="T150" s="550"/>
    </row>
    <row r="151">
      <c r="A151" s="662" t="s">
        <v>2947</v>
      </c>
      <c r="B151" s="544" t="s">
        <v>12484</v>
      </c>
      <c r="C151" s="513" t="s">
        <v>12028</v>
      </c>
      <c r="D151" s="513" t="s">
        <v>296</v>
      </c>
      <c r="E151" s="513"/>
      <c r="F151" s="513" t="s">
        <v>11</v>
      </c>
      <c r="G151" s="513" t="s">
        <v>465</v>
      </c>
      <c r="H151" s="513" t="s">
        <v>2267</v>
      </c>
      <c r="I151" s="514" t="s">
        <v>12489</v>
      </c>
      <c r="J151" s="550"/>
      <c r="K151" s="514" t="s">
        <v>12490</v>
      </c>
      <c r="L151" s="514" t="s">
        <v>12491</v>
      </c>
      <c r="M151" s="550"/>
      <c r="N151" s="514" t="s">
        <v>12492</v>
      </c>
      <c r="O151" s="514"/>
      <c r="P151" s="517" t="s">
        <v>1541</v>
      </c>
      <c r="Q151" s="515" t="s">
        <v>94</v>
      </c>
      <c r="R151" s="515" t="s">
        <v>95</v>
      </c>
      <c r="S151" s="550"/>
      <c r="T151" s="550"/>
    </row>
    <row r="152">
      <c r="A152" s="662" t="s">
        <v>2951</v>
      </c>
      <c r="B152" s="544" t="s">
        <v>12027</v>
      </c>
      <c r="C152" s="513" t="s">
        <v>12028</v>
      </c>
      <c r="D152" s="513" t="s">
        <v>296</v>
      </c>
      <c r="E152" s="513"/>
      <c r="F152" s="513" t="s">
        <v>12</v>
      </c>
      <c r="G152" s="513" t="s">
        <v>465</v>
      </c>
      <c r="H152" s="513" t="s">
        <v>2267</v>
      </c>
      <c r="I152" s="514" t="s">
        <v>12493</v>
      </c>
      <c r="J152" s="550"/>
      <c r="K152" s="514" t="s">
        <v>12494</v>
      </c>
      <c r="L152" s="677" t="s">
        <v>12495</v>
      </c>
      <c r="M152" s="678"/>
      <c r="N152" s="514" t="s">
        <v>12496</v>
      </c>
      <c r="O152" s="514"/>
      <c r="P152" s="517" t="s">
        <v>1541</v>
      </c>
      <c r="Q152" s="515" t="s">
        <v>94</v>
      </c>
      <c r="R152" s="515" t="s">
        <v>95</v>
      </c>
      <c r="S152" s="550"/>
      <c r="T152" s="550"/>
    </row>
    <row r="153">
      <c r="A153" s="662" t="s">
        <v>2955</v>
      </c>
      <c r="B153" s="544" t="s">
        <v>12027</v>
      </c>
      <c r="C153" s="513" t="s">
        <v>12028</v>
      </c>
      <c r="D153" s="513" t="s">
        <v>296</v>
      </c>
      <c r="E153" s="513"/>
      <c r="F153" s="513" t="s">
        <v>12</v>
      </c>
      <c r="G153" s="513" t="s">
        <v>588</v>
      </c>
      <c r="H153" s="513" t="s">
        <v>2267</v>
      </c>
      <c r="I153" s="514" t="s">
        <v>12497</v>
      </c>
      <c r="J153" s="550"/>
      <c r="K153" s="515" t="s">
        <v>12498</v>
      </c>
      <c r="L153" s="679" t="s">
        <v>12499</v>
      </c>
      <c r="M153" s="543"/>
      <c r="N153" s="550"/>
      <c r="O153" s="550"/>
      <c r="P153" s="517" t="s">
        <v>472</v>
      </c>
      <c r="Q153" s="515" t="s">
        <v>94</v>
      </c>
      <c r="R153" s="665" t="s">
        <v>95</v>
      </c>
      <c r="S153" s="514"/>
      <c r="T153" s="550"/>
    </row>
    <row r="154">
      <c r="A154" s="662" t="s">
        <v>2959</v>
      </c>
      <c r="B154" s="544" t="s">
        <v>11914</v>
      </c>
      <c r="C154" s="513">
        <v>4.8</v>
      </c>
      <c r="D154" s="513" t="s">
        <v>296</v>
      </c>
      <c r="E154" s="513"/>
      <c r="F154" s="513" t="s">
        <v>11</v>
      </c>
      <c r="G154" s="513" t="s">
        <v>465</v>
      </c>
      <c r="H154" s="513" t="s">
        <v>2267</v>
      </c>
      <c r="I154" s="543" t="s">
        <v>12500</v>
      </c>
      <c r="J154" s="550"/>
      <c r="K154" s="515" t="s">
        <v>12501</v>
      </c>
      <c r="L154" s="543" t="s">
        <v>12502</v>
      </c>
      <c r="M154" s="550"/>
      <c r="N154" s="550"/>
      <c r="O154" s="515" t="s">
        <v>12503</v>
      </c>
      <c r="P154" s="517" t="s">
        <v>472</v>
      </c>
      <c r="Q154" s="515" t="s">
        <v>94</v>
      </c>
      <c r="R154" s="665" t="s">
        <v>95</v>
      </c>
      <c r="S154" s="514"/>
      <c r="T154" s="550"/>
    </row>
    <row r="155">
      <c r="A155" s="662" t="s">
        <v>2963</v>
      </c>
      <c r="B155" s="544" t="s">
        <v>11914</v>
      </c>
      <c r="C155" s="513">
        <v>4.8</v>
      </c>
      <c r="D155" s="513" t="s">
        <v>296</v>
      </c>
      <c r="E155" s="513"/>
      <c r="F155" s="513" t="s">
        <v>11</v>
      </c>
      <c r="G155" s="513" t="s">
        <v>465</v>
      </c>
      <c r="H155" s="513" t="s">
        <v>2267</v>
      </c>
      <c r="I155" s="543" t="s">
        <v>12504</v>
      </c>
      <c r="J155" s="550"/>
      <c r="K155" s="515" t="s">
        <v>12505</v>
      </c>
      <c r="L155" s="543" t="s">
        <v>12506</v>
      </c>
      <c r="M155" s="550"/>
      <c r="N155" s="550"/>
      <c r="O155" s="515" t="s">
        <v>12507</v>
      </c>
      <c r="P155" s="517" t="s">
        <v>472</v>
      </c>
      <c r="Q155" s="515" t="s">
        <v>94</v>
      </c>
      <c r="R155" s="665" t="s">
        <v>95</v>
      </c>
      <c r="S155" s="514"/>
      <c r="T155" s="550"/>
    </row>
    <row r="156">
      <c r="A156" s="662" t="s">
        <v>2967</v>
      </c>
      <c r="B156" s="513" t="s">
        <v>11900</v>
      </c>
      <c r="C156" s="513">
        <v>4.1</v>
      </c>
      <c r="D156" s="513" t="s">
        <v>296</v>
      </c>
      <c r="E156" s="513"/>
      <c r="F156" s="513" t="s">
        <v>12</v>
      </c>
      <c r="G156" s="513" t="s">
        <v>588</v>
      </c>
      <c r="H156" s="513" t="s">
        <v>2267</v>
      </c>
      <c r="I156" s="514" t="s">
        <v>12508</v>
      </c>
      <c r="J156" s="514" t="s">
        <v>12509</v>
      </c>
      <c r="K156" s="514" t="s">
        <v>12510</v>
      </c>
      <c r="L156" s="514" t="s">
        <v>12511</v>
      </c>
      <c r="M156" s="550"/>
      <c r="N156" s="550"/>
      <c r="O156" s="550"/>
      <c r="P156" s="676" t="s">
        <v>6455</v>
      </c>
      <c r="Q156" s="676" t="s">
        <v>94</v>
      </c>
      <c r="R156" s="665" t="s">
        <v>95</v>
      </c>
      <c r="S156" s="514"/>
      <c r="T156" s="550"/>
    </row>
    <row r="157">
      <c r="A157" s="662" t="s">
        <v>2972</v>
      </c>
      <c r="B157" s="513" t="s">
        <v>11900</v>
      </c>
      <c r="C157" s="513">
        <v>4.1</v>
      </c>
      <c r="D157" s="513" t="s">
        <v>296</v>
      </c>
      <c r="E157" s="513"/>
      <c r="F157" s="513" t="s">
        <v>12</v>
      </c>
      <c r="G157" s="513" t="s">
        <v>588</v>
      </c>
      <c r="H157" s="513" t="s">
        <v>2267</v>
      </c>
      <c r="I157" s="514" t="s">
        <v>12512</v>
      </c>
      <c r="J157" s="514" t="s">
        <v>12509</v>
      </c>
      <c r="K157" s="514" t="s">
        <v>12236</v>
      </c>
      <c r="L157" s="514" t="s">
        <v>12513</v>
      </c>
      <c r="M157" s="550"/>
      <c r="N157" s="550"/>
      <c r="O157" s="550"/>
      <c r="P157" s="676" t="s">
        <v>6455</v>
      </c>
      <c r="Q157" s="676" t="s">
        <v>94</v>
      </c>
      <c r="R157" s="665" t="s">
        <v>95</v>
      </c>
      <c r="S157" s="514"/>
      <c r="T157" s="550"/>
    </row>
    <row r="158">
      <c r="A158" s="662" t="s">
        <v>2976</v>
      </c>
      <c r="B158" s="513" t="s">
        <v>3718</v>
      </c>
      <c r="C158" s="513">
        <v>4.1</v>
      </c>
      <c r="D158" s="513" t="s">
        <v>296</v>
      </c>
      <c r="E158" s="513"/>
      <c r="F158" s="513" t="s">
        <v>11</v>
      </c>
      <c r="G158" s="513" t="s">
        <v>588</v>
      </c>
      <c r="H158" s="513" t="s">
        <v>2267</v>
      </c>
      <c r="I158" s="514" t="s">
        <v>12514</v>
      </c>
      <c r="J158" s="515" t="s">
        <v>12515</v>
      </c>
      <c r="K158" s="515" t="s">
        <v>12516</v>
      </c>
      <c r="L158" s="514" t="s">
        <v>12517</v>
      </c>
      <c r="M158" s="550"/>
      <c r="N158" s="550"/>
      <c r="O158" s="514"/>
      <c r="P158" s="517" t="s">
        <v>472</v>
      </c>
      <c r="Q158" s="515" t="s">
        <v>94</v>
      </c>
      <c r="R158" s="665" t="s">
        <v>95</v>
      </c>
      <c r="S158" s="550"/>
      <c r="T158" s="550"/>
    </row>
    <row r="159">
      <c r="A159" s="662" t="s">
        <v>2981</v>
      </c>
      <c r="B159" s="513" t="s">
        <v>12033</v>
      </c>
      <c r="C159" s="513" t="s">
        <v>12034</v>
      </c>
      <c r="D159" s="513" t="s">
        <v>296</v>
      </c>
      <c r="E159" s="513"/>
      <c r="F159" s="513" t="s">
        <v>11</v>
      </c>
      <c r="G159" s="513" t="s">
        <v>588</v>
      </c>
      <c r="H159" s="513" t="s">
        <v>2267</v>
      </c>
      <c r="I159" s="514" t="s">
        <v>12518</v>
      </c>
      <c r="J159" s="514" t="s">
        <v>12519</v>
      </c>
      <c r="K159" s="514" t="s">
        <v>12520</v>
      </c>
      <c r="L159" s="514" t="s">
        <v>12521</v>
      </c>
      <c r="M159" s="550"/>
      <c r="N159" s="550"/>
      <c r="O159" s="514"/>
      <c r="P159" s="676" t="s">
        <v>6455</v>
      </c>
      <c r="Q159" s="676" t="s">
        <v>94</v>
      </c>
      <c r="R159" s="665" t="s">
        <v>95</v>
      </c>
      <c r="S159" s="514"/>
      <c r="T159" s="550"/>
    </row>
    <row r="160">
      <c r="A160" s="662" t="s">
        <v>2985</v>
      </c>
      <c r="B160" s="513" t="s">
        <v>12033</v>
      </c>
      <c r="C160" s="513" t="s">
        <v>12034</v>
      </c>
      <c r="D160" s="513" t="s">
        <v>296</v>
      </c>
      <c r="E160" s="513"/>
      <c r="F160" s="513" t="s">
        <v>11</v>
      </c>
      <c r="G160" s="513" t="s">
        <v>588</v>
      </c>
      <c r="H160" s="513" t="s">
        <v>2267</v>
      </c>
      <c r="I160" s="515" t="s">
        <v>12522</v>
      </c>
      <c r="J160" s="515" t="s">
        <v>12523</v>
      </c>
      <c r="K160" s="515" t="s">
        <v>12524</v>
      </c>
      <c r="L160" s="515" t="s">
        <v>12525</v>
      </c>
      <c r="M160" s="552"/>
      <c r="N160" s="550"/>
      <c r="O160" s="514"/>
      <c r="P160" s="517" t="s">
        <v>11899</v>
      </c>
      <c r="Q160" s="515" t="s">
        <v>94</v>
      </c>
      <c r="R160" s="515" t="s">
        <v>95</v>
      </c>
      <c r="S160" s="550"/>
      <c r="T160" s="550"/>
    </row>
    <row r="161">
      <c r="A161" s="662" t="s">
        <v>2990</v>
      </c>
      <c r="B161" s="513" t="s">
        <v>12033</v>
      </c>
      <c r="C161" s="513" t="s">
        <v>12034</v>
      </c>
      <c r="D161" s="513" t="s">
        <v>296</v>
      </c>
      <c r="E161" s="513"/>
      <c r="F161" s="513" t="s">
        <v>11</v>
      </c>
      <c r="G161" s="513" t="s">
        <v>588</v>
      </c>
      <c r="H161" s="513" t="s">
        <v>2267</v>
      </c>
      <c r="I161" s="515" t="s">
        <v>12526</v>
      </c>
      <c r="J161" s="515" t="s">
        <v>12527</v>
      </c>
      <c r="K161" s="515" t="s">
        <v>12528</v>
      </c>
      <c r="L161" s="514" t="s">
        <v>12529</v>
      </c>
      <c r="M161" s="550"/>
      <c r="N161" s="550"/>
      <c r="O161" s="514"/>
      <c r="P161" s="517" t="s">
        <v>11899</v>
      </c>
      <c r="Q161" s="515" t="s">
        <v>94</v>
      </c>
      <c r="R161" s="515" t="s">
        <v>95</v>
      </c>
      <c r="S161" s="550"/>
      <c r="T161" s="550"/>
    </row>
    <row r="162">
      <c r="A162" s="662" t="s">
        <v>2994</v>
      </c>
      <c r="B162" s="513" t="s">
        <v>12530</v>
      </c>
      <c r="C162" s="513" t="s">
        <v>12034</v>
      </c>
      <c r="D162" s="513" t="s">
        <v>296</v>
      </c>
      <c r="E162" s="513"/>
      <c r="F162" s="513" t="s">
        <v>11</v>
      </c>
      <c r="G162" s="513" t="s">
        <v>588</v>
      </c>
      <c r="H162" s="513" t="s">
        <v>2267</v>
      </c>
      <c r="I162" s="514" t="s">
        <v>12531</v>
      </c>
      <c r="J162" s="515" t="s">
        <v>12523</v>
      </c>
      <c r="K162" s="515" t="s">
        <v>12532</v>
      </c>
      <c r="L162" s="514" t="s">
        <v>12533</v>
      </c>
      <c r="M162" s="550"/>
      <c r="N162" s="550"/>
      <c r="O162" s="514"/>
      <c r="P162" s="517" t="s">
        <v>11899</v>
      </c>
      <c r="Q162" s="515" t="s">
        <v>94</v>
      </c>
      <c r="R162" s="515" t="s">
        <v>95</v>
      </c>
      <c r="S162" s="514"/>
      <c r="T162" s="550"/>
    </row>
    <row r="163">
      <c r="A163" s="662" t="s">
        <v>2999</v>
      </c>
      <c r="B163" s="513" t="s">
        <v>12530</v>
      </c>
      <c r="C163" s="513" t="s">
        <v>12034</v>
      </c>
      <c r="D163" s="513" t="s">
        <v>296</v>
      </c>
      <c r="E163" s="513"/>
      <c r="F163" s="513" t="s">
        <v>11</v>
      </c>
      <c r="G163" s="513" t="s">
        <v>588</v>
      </c>
      <c r="H163" s="513" t="s">
        <v>2267</v>
      </c>
      <c r="I163" s="514" t="s">
        <v>12534</v>
      </c>
      <c r="J163" s="514" t="s">
        <v>12535</v>
      </c>
      <c r="K163" s="515" t="s">
        <v>12528</v>
      </c>
      <c r="L163" s="514" t="s">
        <v>12536</v>
      </c>
      <c r="M163" s="550"/>
      <c r="N163" s="550"/>
      <c r="O163" s="514"/>
      <c r="P163" s="517" t="s">
        <v>11899</v>
      </c>
      <c r="Q163" s="515" t="s">
        <v>94</v>
      </c>
      <c r="R163" s="515" t="s">
        <v>95</v>
      </c>
      <c r="S163" s="514"/>
      <c r="T163" s="550"/>
    </row>
    <row r="164">
      <c r="A164" s="662" t="s">
        <v>3003</v>
      </c>
      <c r="B164" s="664"/>
      <c r="C164" s="664"/>
      <c r="D164" s="513" t="s">
        <v>296</v>
      </c>
      <c r="E164" s="513"/>
      <c r="F164" s="513" t="s">
        <v>12</v>
      </c>
      <c r="G164" s="513" t="s">
        <v>588</v>
      </c>
      <c r="H164" s="513" t="s">
        <v>2267</v>
      </c>
      <c r="I164" s="514" t="s">
        <v>12537</v>
      </c>
      <c r="J164" s="515" t="s">
        <v>12538</v>
      </c>
      <c r="K164" s="515" t="s">
        <v>12539</v>
      </c>
      <c r="L164" s="514" t="s">
        <v>12540</v>
      </c>
      <c r="M164" s="550"/>
      <c r="N164" s="550"/>
      <c r="O164" s="550"/>
      <c r="P164" s="517" t="s">
        <v>11899</v>
      </c>
      <c r="Q164" s="515" t="s">
        <v>94</v>
      </c>
      <c r="R164" s="515" t="s">
        <v>95</v>
      </c>
      <c r="S164" s="550"/>
      <c r="T164" s="550"/>
    </row>
    <row r="165">
      <c r="A165" s="662" t="s">
        <v>3008</v>
      </c>
      <c r="B165" s="664"/>
      <c r="C165" s="664"/>
      <c r="D165" s="513" t="s">
        <v>296</v>
      </c>
      <c r="E165" s="513"/>
      <c r="F165" s="513" t="s">
        <v>12</v>
      </c>
      <c r="G165" s="513" t="s">
        <v>588</v>
      </c>
      <c r="H165" s="513" t="s">
        <v>2267</v>
      </c>
      <c r="I165" s="514" t="s">
        <v>12541</v>
      </c>
      <c r="J165" s="514" t="s">
        <v>12542</v>
      </c>
      <c r="K165" s="514" t="s">
        <v>12543</v>
      </c>
      <c r="L165" s="514" t="s">
        <v>12544</v>
      </c>
      <c r="M165" s="550"/>
      <c r="N165" s="550"/>
      <c r="O165" s="550"/>
      <c r="P165" s="517" t="s">
        <v>11899</v>
      </c>
      <c r="Q165" s="515" t="s">
        <v>94</v>
      </c>
      <c r="R165" s="515" t="s">
        <v>95</v>
      </c>
      <c r="S165" s="550"/>
      <c r="T165" s="550"/>
    </row>
    <row r="166">
      <c r="A166" s="662" t="s">
        <v>3013</v>
      </c>
      <c r="B166" s="664"/>
      <c r="C166" s="664"/>
      <c r="D166" s="513" t="s">
        <v>296</v>
      </c>
      <c r="E166" s="513"/>
      <c r="F166" s="513" t="s">
        <v>11</v>
      </c>
      <c r="G166" s="533" t="s">
        <v>465</v>
      </c>
      <c r="H166" s="513" t="s">
        <v>2267</v>
      </c>
      <c r="I166" s="514" t="s">
        <v>12545</v>
      </c>
      <c r="J166" s="514" t="s">
        <v>12542</v>
      </c>
      <c r="K166" s="514" t="s">
        <v>12546</v>
      </c>
      <c r="L166" s="515" t="s">
        <v>12547</v>
      </c>
      <c r="M166" s="550"/>
      <c r="N166" s="550"/>
      <c r="O166" s="515" t="s">
        <v>12548</v>
      </c>
      <c r="P166" s="517" t="s">
        <v>11899</v>
      </c>
      <c r="Q166" s="515" t="s">
        <v>94</v>
      </c>
      <c r="R166" s="515" t="s">
        <v>95</v>
      </c>
      <c r="S166" s="514"/>
      <c r="T166" s="550"/>
    </row>
    <row r="167">
      <c r="A167" s="662" t="s">
        <v>3018</v>
      </c>
      <c r="B167" s="664"/>
      <c r="C167" s="664"/>
      <c r="D167" s="513" t="s">
        <v>296</v>
      </c>
      <c r="E167" s="513"/>
      <c r="F167" s="513" t="s">
        <v>11</v>
      </c>
      <c r="G167" s="533" t="s">
        <v>465</v>
      </c>
      <c r="H167" s="513" t="s">
        <v>2267</v>
      </c>
      <c r="I167" s="514" t="s">
        <v>12549</v>
      </c>
      <c r="J167" s="514" t="s">
        <v>12542</v>
      </c>
      <c r="K167" s="514" t="s">
        <v>12550</v>
      </c>
      <c r="L167" s="514" t="s">
        <v>12551</v>
      </c>
      <c r="M167" s="550"/>
      <c r="N167" s="550"/>
      <c r="O167" s="515" t="s">
        <v>12552</v>
      </c>
      <c r="P167" s="517" t="s">
        <v>11899</v>
      </c>
      <c r="Q167" s="515" t="s">
        <v>94</v>
      </c>
      <c r="R167" s="515" t="s">
        <v>95</v>
      </c>
      <c r="S167" s="514"/>
      <c r="T167" s="550"/>
    </row>
    <row r="168">
      <c r="A168" s="662" t="s">
        <v>3022</v>
      </c>
      <c r="B168" s="513" t="s">
        <v>12530</v>
      </c>
      <c r="C168" s="513" t="s">
        <v>12034</v>
      </c>
      <c r="D168" s="513" t="s">
        <v>296</v>
      </c>
      <c r="E168" s="513"/>
      <c r="F168" s="513" t="s">
        <v>11</v>
      </c>
      <c r="G168" s="513" t="s">
        <v>588</v>
      </c>
      <c r="H168" s="513" t="s">
        <v>2267</v>
      </c>
      <c r="I168" s="515" t="s">
        <v>12553</v>
      </c>
      <c r="J168" s="514" t="s">
        <v>12554</v>
      </c>
      <c r="K168" s="515" t="s">
        <v>12555</v>
      </c>
      <c r="L168" s="514" t="s">
        <v>12556</v>
      </c>
      <c r="M168" s="550"/>
      <c r="N168" s="550"/>
      <c r="O168" s="514"/>
      <c r="P168" s="517" t="s">
        <v>472</v>
      </c>
      <c r="Q168" s="515" t="s">
        <v>94</v>
      </c>
      <c r="R168" s="515" t="s">
        <v>95</v>
      </c>
      <c r="S168" s="550"/>
      <c r="T168" s="550"/>
    </row>
    <row r="169">
      <c r="A169" s="662" t="s">
        <v>3026</v>
      </c>
      <c r="B169" s="513" t="s">
        <v>12530</v>
      </c>
      <c r="C169" s="513" t="s">
        <v>12034</v>
      </c>
      <c r="D169" s="513" t="s">
        <v>296</v>
      </c>
      <c r="E169" s="513"/>
      <c r="F169" s="513" t="s">
        <v>11</v>
      </c>
      <c r="G169" s="513" t="s">
        <v>465</v>
      </c>
      <c r="H169" s="513" t="s">
        <v>2267</v>
      </c>
      <c r="I169" s="514" t="s">
        <v>12557</v>
      </c>
      <c r="J169" s="514" t="s">
        <v>12554</v>
      </c>
      <c r="K169" s="514" t="s">
        <v>12558</v>
      </c>
      <c r="L169" s="514" t="s">
        <v>12559</v>
      </c>
      <c r="M169" s="514" t="s">
        <v>12560</v>
      </c>
      <c r="N169" s="514" t="s">
        <v>12561</v>
      </c>
      <c r="O169" s="514"/>
      <c r="P169" s="676" t="s">
        <v>6455</v>
      </c>
      <c r="Q169" s="676" t="s">
        <v>94</v>
      </c>
      <c r="R169" s="665" t="s">
        <v>95</v>
      </c>
      <c r="S169" s="514"/>
      <c r="T169" s="550"/>
    </row>
    <row r="170">
      <c r="A170" s="662" t="s">
        <v>3030</v>
      </c>
      <c r="B170" s="513" t="s">
        <v>12530</v>
      </c>
      <c r="C170" s="513" t="s">
        <v>12034</v>
      </c>
      <c r="D170" s="513" t="s">
        <v>296</v>
      </c>
      <c r="E170" s="513"/>
      <c r="F170" s="513" t="s">
        <v>12</v>
      </c>
      <c r="G170" s="513" t="s">
        <v>465</v>
      </c>
      <c r="H170" s="513" t="s">
        <v>2267</v>
      </c>
      <c r="I170" s="514" t="s">
        <v>12562</v>
      </c>
      <c r="J170" s="514" t="s">
        <v>12554</v>
      </c>
      <c r="K170" s="514" t="s">
        <v>12563</v>
      </c>
      <c r="L170" s="514" t="s">
        <v>12564</v>
      </c>
      <c r="M170" s="514" t="s">
        <v>12560</v>
      </c>
      <c r="N170" s="514" t="s">
        <v>12565</v>
      </c>
      <c r="O170" s="514"/>
      <c r="P170" s="515" t="s">
        <v>479</v>
      </c>
      <c r="Q170" s="515" t="s">
        <v>94</v>
      </c>
      <c r="R170" s="515" t="s">
        <v>95</v>
      </c>
      <c r="S170" s="514"/>
      <c r="T170" s="550"/>
    </row>
    <row r="171">
      <c r="A171" s="662" t="s">
        <v>3034</v>
      </c>
      <c r="B171" s="513" t="s">
        <v>12530</v>
      </c>
      <c r="C171" s="513" t="s">
        <v>12034</v>
      </c>
      <c r="D171" s="513" t="s">
        <v>296</v>
      </c>
      <c r="E171" s="513"/>
      <c r="F171" s="513" t="s">
        <v>11</v>
      </c>
      <c r="G171" s="513" t="s">
        <v>465</v>
      </c>
      <c r="H171" s="513" t="s">
        <v>2267</v>
      </c>
      <c r="I171" s="514" t="s">
        <v>12566</v>
      </c>
      <c r="J171" s="514" t="s">
        <v>12554</v>
      </c>
      <c r="K171" s="514" t="s">
        <v>12567</v>
      </c>
      <c r="L171" s="514" t="s">
        <v>12568</v>
      </c>
      <c r="M171" s="550"/>
      <c r="N171" s="514" t="s">
        <v>12569</v>
      </c>
      <c r="O171" s="514"/>
      <c r="P171" s="515" t="s">
        <v>479</v>
      </c>
      <c r="Q171" s="515" t="s">
        <v>94</v>
      </c>
      <c r="R171" s="515" t="s">
        <v>95</v>
      </c>
      <c r="S171" s="514"/>
      <c r="T171" s="550"/>
    </row>
    <row r="172">
      <c r="A172" s="662" t="s">
        <v>3038</v>
      </c>
      <c r="B172" s="513" t="s">
        <v>12530</v>
      </c>
      <c r="C172" s="513" t="s">
        <v>12034</v>
      </c>
      <c r="D172" s="513" t="s">
        <v>296</v>
      </c>
      <c r="E172" s="513"/>
      <c r="F172" s="513" t="s">
        <v>11</v>
      </c>
      <c r="G172" s="513" t="s">
        <v>465</v>
      </c>
      <c r="H172" s="513" t="s">
        <v>2267</v>
      </c>
      <c r="I172" s="514" t="s">
        <v>12570</v>
      </c>
      <c r="J172" s="514" t="s">
        <v>12554</v>
      </c>
      <c r="K172" s="514" t="s">
        <v>12571</v>
      </c>
      <c r="L172" s="514" t="s">
        <v>12572</v>
      </c>
      <c r="M172" s="550"/>
      <c r="N172" s="514" t="s">
        <v>12573</v>
      </c>
      <c r="O172" s="514"/>
      <c r="P172" s="515" t="s">
        <v>479</v>
      </c>
      <c r="Q172" s="515" t="s">
        <v>94</v>
      </c>
      <c r="R172" s="515" t="s">
        <v>95</v>
      </c>
      <c r="S172" s="550"/>
      <c r="T172" s="550"/>
    </row>
    <row r="173">
      <c r="A173" s="662" t="s">
        <v>3043</v>
      </c>
      <c r="B173" s="513" t="s">
        <v>12530</v>
      </c>
      <c r="C173" s="513" t="s">
        <v>12034</v>
      </c>
      <c r="D173" s="513" t="s">
        <v>296</v>
      </c>
      <c r="E173" s="513"/>
      <c r="F173" s="513" t="s">
        <v>11</v>
      </c>
      <c r="G173" s="513" t="s">
        <v>465</v>
      </c>
      <c r="H173" s="513" t="s">
        <v>2267</v>
      </c>
      <c r="I173" s="514" t="s">
        <v>12574</v>
      </c>
      <c r="J173" s="514" t="s">
        <v>12554</v>
      </c>
      <c r="K173" s="514" t="s">
        <v>12575</v>
      </c>
      <c r="L173" s="514" t="s">
        <v>12576</v>
      </c>
      <c r="M173" s="514" t="s">
        <v>12577</v>
      </c>
      <c r="N173" s="514" t="s">
        <v>12578</v>
      </c>
      <c r="O173" s="514"/>
      <c r="P173" s="676" t="s">
        <v>6455</v>
      </c>
      <c r="Q173" s="676" t="s">
        <v>94</v>
      </c>
      <c r="R173" s="665" t="s">
        <v>95</v>
      </c>
      <c r="S173" s="550"/>
      <c r="T173" s="550"/>
    </row>
    <row r="174">
      <c r="A174" s="662" t="s">
        <v>3048</v>
      </c>
      <c r="B174" s="513" t="s">
        <v>12530</v>
      </c>
      <c r="C174" s="513" t="s">
        <v>12034</v>
      </c>
      <c r="D174" s="513" t="s">
        <v>296</v>
      </c>
      <c r="E174" s="513"/>
      <c r="F174" s="513" t="s">
        <v>11</v>
      </c>
      <c r="G174" s="513" t="s">
        <v>588</v>
      </c>
      <c r="H174" s="513" t="s">
        <v>2267</v>
      </c>
      <c r="I174" s="514" t="s">
        <v>12579</v>
      </c>
      <c r="J174" s="514" t="s">
        <v>12580</v>
      </c>
      <c r="K174" s="514" t="s">
        <v>12581</v>
      </c>
      <c r="L174" s="514" t="s">
        <v>12582</v>
      </c>
      <c r="M174" s="514" t="s">
        <v>12577</v>
      </c>
      <c r="N174" s="550"/>
      <c r="O174" s="514"/>
      <c r="P174" s="517" t="s">
        <v>11899</v>
      </c>
      <c r="Q174" s="515" t="s">
        <v>94</v>
      </c>
      <c r="R174" s="515" t="s">
        <v>95</v>
      </c>
      <c r="S174" s="550"/>
      <c r="T174" s="550"/>
    </row>
    <row r="175">
      <c r="A175" s="662" t="s">
        <v>3052</v>
      </c>
      <c r="B175" s="513" t="s">
        <v>12530</v>
      </c>
      <c r="C175" s="513" t="s">
        <v>12034</v>
      </c>
      <c r="D175" s="513" t="s">
        <v>296</v>
      </c>
      <c r="E175" s="513"/>
      <c r="F175" s="513" t="s">
        <v>11</v>
      </c>
      <c r="G175" s="513" t="s">
        <v>588</v>
      </c>
      <c r="H175" s="513" t="s">
        <v>2267</v>
      </c>
      <c r="I175" s="514" t="s">
        <v>12583</v>
      </c>
      <c r="J175" s="514" t="s">
        <v>12580</v>
      </c>
      <c r="K175" s="514" t="s">
        <v>12584</v>
      </c>
      <c r="L175" s="514" t="s">
        <v>12585</v>
      </c>
      <c r="M175" s="550"/>
      <c r="N175" s="550"/>
      <c r="O175" s="514"/>
      <c r="P175" s="517" t="s">
        <v>11899</v>
      </c>
      <c r="Q175" s="515" t="s">
        <v>94</v>
      </c>
      <c r="R175" s="515" t="s">
        <v>95</v>
      </c>
      <c r="S175" s="514"/>
      <c r="T175" s="550"/>
    </row>
    <row r="176">
      <c r="A176" s="662" t="s">
        <v>3056</v>
      </c>
      <c r="B176" s="513" t="s">
        <v>12530</v>
      </c>
      <c r="C176" s="513" t="s">
        <v>12034</v>
      </c>
      <c r="D176" s="513" t="s">
        <v>296</v>
      </c>
      <c r="E176" s="513"/>
      <c r="F176" s="513" t="s">
        <v>11</v>
      </c>
      <c r="G176" s="513" t="s">
        <v>588</v>
      </c>
      <c r="H176" s="513" t="s">
        <v>2267</v>
      </c>
      <c r="I176" s="514" t="s">
        <v>12586</v>
      </c>
      <c r="J176" s="514" t="s">
        <v>12580</v>
      </c>
      <c r="K176" s="514" t="s">
        <v>12587</v>
      </c>
      <c r="L176" s="514" t="s">
        <v>12588</v>
      </c>
      <c r="M176" s="550"/>
      <c r="N176" s="550"/>
      <c r="O176" s="514"/>
      <c r="P176" s="517" t="s">
        <v>11899</v>
      </c>
      <c r="Q176" s="515" t="s">
        <v>94</v>
      </c>
      <c r="R176" s="515" t="s">
        <v>95</v>
      </c>
      <c r="S176" s="514"/>
      <c r="T176" s="550"/>
    </row>
    <row r="177">
      <c r="A177" s="662" t="s">
        <v>3061</v>
      </c>
      <c r="B177" s="516" t="s">
        <v>10516</v>
      </c>
      <c r="C177" s="513" t="s">
        <v>8800</v>
      </c>
      <c r="D177" s="513" t="s">
        <v>296</v>
      </c>
      <c r="E177" s="513" t="s">
        <v>12589</v>
      </c>
      <c r="F177" s="513" t="s">
        <v>11</v>
      </c>
      <c r="G177" s="513" t="s">
        <v>465</v>
      </c>
      <c r="H177" s="513" t="s">
        <v>2267</v>
      </c>
      <c r="I177" s="514" t="s">
        <v>12590</v>
      </c>
      <c r="J177" s="550"/>
      <c r="K177" s="514" t="s">
        <v>12591</v>
      </c>
      <c r="L177" s="514" t="s">
        <v>12592</v>
      </c>
      <c r="M177" s="550"/>
      <c r="N177" s="514" t="s">
        <v>12593</v>
      </c>
      <c r="O177" s="514"/>
      <c r="P177" s="552" t="s">
        <v>1026</v>
      </c>
      <c r="Q177" s="515" t="s">
        <v>94</v>
      </c>
      <c r="R177" s="515" t="s">
        <v>95</v>
      </c>
      <c r="S177" s="522"/>
      <c r="T177" s="550"/>
    </row>
    <row r="178">
      <c r="A178" s="662" t="s">
        <v>3066</v>
      </c>
      <c r="B178" s="544" t="s">
        <v>11914</v>
      </c>
      <c r="C178" s="513">
        <v>4.8</v>
      </c>
      <c r="D178" s="513" t="s">
        <v>296</v>
      </c>
      <c r="E178" s="513" t="s">
        <v>1739</v>
      </c>
      <c r="F178" s="513" t="s">
        <v>11</v>
      </c>
      <c r="G178" s="513" t="s">
        <v>465</v>
      </c>
      <c r="H178" s="513" t="s">
        <v>2267</v>
      </c>
      <c r="I178" s="514" t="s">
        <v>12594</v>
      </c>
      <c r="J178" s="514" t="s">
        <v>12595</v>
      </c>
      <c r="K178" s="545" t="s">
        <v>12596</v>
      </c>
      <c r="L178" s="514" t="s">
        <v>12597</v>
      </c>
      <c r="M178" s="550"/>
      <c r="N178" s="514" t="s">
        <v>12598</v>
      </c>
      <c r="O178" s="514"/>
      <c r="P178" s="550" t="s">
        <v>1026</v>
      </c>
      <c r="Q178" s="514" t="s">
        <v>94</v>
      </c>
      <c r="R178" s="514" t="s">
        <v>95</v>
      </c>
      <c r="S178" s="550"/>
      <c r="T178" s="550"/>
    </row>
    <row r="179">
      <c r="A179" s="662" t="s">
        <v>3070</v>
      </c>
      <c r="B179" s="544" t="s">
        <v>11914</v>
      </c>
      <c r="C179" s="513">
        <v>4.8</v>
      </c>
      <c r="D179" s="513" t="s">
        <v>296</v>
      </c>
      <c r="E179" s="513" t="s">
        <v>1739</v>
      </c>
      <c r="F179" s="513" t="s">
        <v>11</v>
      </c>
      <c r="G179" s="513" t="s">
        <v>465</v>
      </c>
      <c r="H179" s="513" t="s">
        <v>2267</v>
      </c>
      <c r="I179" s="514" t="s">
        <v>12594</v>
      </c>
      <c r="J179" s="514" t="s">
        <v>12595</v>
      </c>
      <c r="K179" s="545" t="s">
        <v>12599</v>
      </c>
      <c r="L179" s="514" t="s">
        <v>12597</v>
      </c>
      <c r="M179" s="550"/>
      <c r="N179" s="518" t="s">
        <v>12600</v>
      </c>
      <c r="O179" s="514"/>
      <c r="P179" s="515" t="s">
        <v>479</v>
      </c>
      <c r="Q179" s="515" t="s">
        <v>94</v>
      </c>
      <c r="R179" s="515" t="s">
        <v>95</v>
      </c>
      <c r="S179" s="550"/>
      <c r="T179" s="550"/>
    </row>
    <row r="180">
      <c r="A180" s="662" t="s">
        <v>3074</v>
      </c>
      <c r="B180" s="513" t="s">
        <v>11900</v>
      </c>
      <c r="C180" s="513">
        <v>4.1</v>
      </c>
      <c r="D180" s="513" t="s">
        <v>296</v>
      </c>
      <c r="E180" s="513" t="s">
        <v>1739</v>
      </c>
      <c r="F180" s="513" t="s">
        <v>11</v>
      </c>
      <c r="G180" s="513" t="s">
        <v>465</v>
      </c>
      <c r="H180" s="513" t="s">
        <v>2267</v>
      </c>
      <c r="I180" s="514" t="s">
        <v>12601</v>
      </c>
      <c r="J180" s="514" t="s">
        <v>12602</v>
      </c>
      <c r="K180" s="545" t="s">
        <v>12603</v>
      </c>
      <c r="L180" s="514" t="s">
        <v>12604</v>
      </c>
      <c r="M180" s="514" t="s">
        <v>12605</v>
      </c>
      <c r="N180" s="514" t="s">
        <v>9075</v>
      </c>
      <c r="O180" s="514"/>
      <c r="P180" s="676" t="s">
        <v>6455</v>
      </c>
      <c r="Q180" s="676" t="s">
        <v>94</v>
      </c>
      <c r="R180" s="665" t="s">
        <v>95</v>
      </c>
      <c r="S180" s="522"/>
      <c r="T180" s="550"/>
    </row>
    <row r="181">
      <c r="A181" s="662" t="s">
        <v>3079</v>
      </c>
      <c r="B181" s="516" t="s">
        <v>4922</v>
      </c>
      <c r="C181" s="513" t="s">
        <v>2315</v>
      </c>
      <c r="D181" s="513" t="s">
        <v>296</v>
      </c>
      <c r="E181" s="513"/>
      <c r="F181" s="513" t="s">
        <v>12</v>
      </c>
      <c r="G181" s="513" t="s">
        <v>588</v>
      </c>
      <c r="H181" s="513" t="s">
        <v>2267</v>
      </c>
      <c r="I181" s="514" t="s">
        <v>12606</v>
      </c>
      <c r="J181" s="515" t="s">
        <v>12607</v>
      </c>
      <c r="K181" s="515" t="s">
        <v>12608</v>
      </c>
      <c r="L181" s="514" t="s">
        <v>12609</v>
      </c>
      <c r="M181" s="550"/>
      <c r="N181" s="550"/>
      <c r="O181" s="550"/>
      <c r="P181" s="517" t="s">
        <v>472</v>
      </c>
      <c r="Q181" s="515" t="s">
        <v>94</v>
      </c>
      <c r="R181" s="515" t="s">
        <v>95</v>
      </c>
      <c r="S181" s="550"/>
      <c r="T181" s="550"/>
    </row>
    <row r="182">
      <c r="A182" s="662" t="s">
        <v>3084</v>
      </c>
      <c r="B182" s="516" t="s">
        <v>4922</v>
      </c>
      <c r="C182" s="513" t="s">
        <v>2315</v>
      </c>
      <c r="D182" s="513" t="s">
        <v>296</v>
      </c>
      <c r="E182" s="513" t="s">
        <v>1739</v>
      </c>
      <c r="F182" s="513" t="s">
        <v>12</v>
      </c>
      <c r="G182" s="513" t="s">
        <v>465</v>
      </c>
      <c r="H182" s="513" t="s">
        <v>2267</v>
      </c>
      <c r="I182" s="514" t="s">
        <v>12610</v>
      </c>
      <c r="J182" s="514" t="s">
        <v>12611</v>
      </c>
      <c r="K182" s="545" t="s">
        <v>12612</v>
      </c>
      <c r="L182" s="514" t="s">
        <v>12613</v>
      </c>
      <c r="M182" s="550"/>
      <c r="N182" s="542" t="s">
        <v>12614</v>
      </c>
      <c r="O182" s="542"/>
      <c r="P182" s="515" t="s">
        <v>479</v>
      </c>
      <c r="Q182" s="515" t="s">
        <v>94</v>
      </c>
      <c r="R182" s="515" t="s">
        <v>95</v>
      </c>
      <c r="S182" s="550"/>
      <c r="T182" s="550"/>
    </row>
    <row r="183">
      <c r="A183" s="662" t="s">
        <v>3089</v>
      </c>
      <c r="B183" s="516" t="s">
        <v>10516</v>
      </c>
      <c r="C183" s="513" t="s">
        <v>8800</v>
      </c>
      <c r="D183" s="513" t="s">
        <v>296</v>
      </c>
      <c r="E183" s="513" t="s">
        <v>12589</v>
      </c>
      <c r="F183" s="513" t="s">
        <v>12</v>
      </c>
      <c r="G183" s="513" t="s">
        <v>465</v>
      </c>
      <c r="H183" s="513" t="s">
        <v>2267</v>
      </c>
      <c r="I183" s="514" t="s">
        <v>12615</v>
      </c>
      <c r="J183" s="514" t="s">
        <v>12616</v>
      </c>
      <c r="K183" s="514" t="s">
        <v>12617</v>
      </c>
      <c r="L183" s="514" t="s">
        <v>12618</v>
      </c>
      <c r="M183" s="550"/>
      <c r="N183" s="542" t="s">
        <v>12619</v>
      </c>
      <c r="O183" s="542"/>
      <c r="P183" s="676" t="s">
        <v>6455</v>
      </c>
      <c r="Q183" s="676" t="s">
        <v>94</v>
      </c>
      <c r="R183" s="665" t="s">
        <v>95</v>
      </c>
      <c r="S183" s="550"/>
      <c r="T183" s="550"/>
    </row>
    <row r="184">
      <c r="A184" s="662" t="s">
        <v>3094</v>
      </c>
      <c r="B184" s="513" t="s">
        <v>10516</v>
      </c>
      <c r="C184" s="513" t="s">
        <v>8800</v>
      </c>
      <c r="D184" s="513" t="s">
        <v>296</v>
      </c>
      <c r="E184" s="513" t="s">
        <v>12589</v>
      </c>
      <c r="F184" s="513" t="s">
        <v>12</v>
      </c>
      <c r="G184" s="513" t="s">
        <v>545</v>
      </c>
      <c r="H184" s="513" t="s">
        <v>2267</v>
      </c>
      <c r="I184" s="514" t="s">
        <v>12620</v>
      </c>
      <c r="J184" s="550"/>
      <c r="K184" s="515" t="s">
        <v>12621</v>
      </c>
      <c r="L184" s="514" t="s">
        <v>12622</v>
      </c>
      <c r="M184" s="550"/>
      <c r="N184" s="550"/>
      <c r="O184" s="550"/>
      <c r="P184" s="517" t="s">
        <v>472</v>
      </c>
      <c r="Q184" s="515" t="s">
        <v>94</v>
      </c>
      <c r="R184" s="515" t="s">
        <v>95</v>
      </c>
      <c r="S184" s="550"/>
      <c r="T184" s="550"/>
    </row>
    <row r="185">
      <c r="A185" s="662" t="s">
        <v>3100</v>
      </c>
      <c r="B185" s="544" t="s">
        <v>12623</v>
      </c>
      <c r="C185" s="513" t="s">
        <v>3353</v>
      </c>
      <c r="D185" s="513" t="s">
        <v>338</v>
      </c>
      <c r="E185" s="664"/>
      <c r="F185" s="513" t="s">
        <v>11</v>
      </c>
      <c r="G185" s="513" t="s">
        <v>2023</v>
      </c>
      <c r="H185" s="513" t="s">
        <v>2267</v>
      </c>
      <c r="I185" s="514" t="s">
        <v>12624</v>
      </c>
      <c r="J185" s="514" t="s">
        <v>12625</v>
      </c>
      <c r="K185" s="514" t="s">
        <v>12626</v>
      </c>
      <c r="L185" s="514" t="s">
        <v>12627</v>
      </c>
      <c r="M185" s="550"/>
      <c r="N185" s="550"/>
      <c r="O185" s="514"/>
      <c r="P185" s="528">
        <v>45478.0</v>
      </c>
      <c r="Q185" s="533" t="s">
        <v>94</v>
      </c>
      <c r="R185" s="533" t="s">
        <v>95</v>
      </c>
      <c r="S185" s="544"/>
      <c r="T185" s="550"/>
    </row>
    <row r="186">
      <c r="A186" s="662" t="s">
        <v>3106</v>
      </c>
      <c r="B186" s="544" t="s">
        <v>12623</v>
      </c>
      <c r="C186" s="513" t="s">
        <v>3353</v>
      </c>
      <c r="D186" s="513" t="s">
        <v>338</v>
      </c>
      <c r="E186" s="664"/>
      <c r="F186" s="513" t="s">
        <v>11</v>
      </c>
      <c r="G186" s="513" t="s">
        <v>2023</v>
      </c>
      <c r="H186" s="513" t="s">
        <v>2267</v>
      </c>
      <c r="I186" s="514" t="s">
        <v>12628</v>
      </c>
      <c r="J186" s="514" t="s">
        <v>12629</v>
      </c>
      <c r="K186" s="514" t="s">
        <v>12630</v>
      </c>
      <c r="L186" s="514" t="s">
        <v>12631</v>
      </c>
      <c r="M186" s="550"/>
      <c r="N186" s="550"/>
      <c r="O186" s="514"/>
      <c r="P186" s="528">
        <v>45448.0</v>
      </c>
      <c r="Q186" s="533" t="s">
        <v>94</v>
      </c>
      <c r="R186" s="533" t="s">
        <v>95</v>
      </c>
      <c r="S186" s="544"/>
      <c r="T186" s="550"/>
    </row>
    <row r="187">
      <c r="A187" s="662" t="s">
        <v>3111</v>
      </c>
      <c r="B187" s="544" t="s">
        <v>12623</v>
      </c>
      <c r="C187" s="513" t="s">
        <v>3353</v>
      </c>
      <c r="D187" s="513" t="s">
        <v>338</v>
      </c>
      <c r="E187" s="664"/>
      <c r="F187" s="513" t="s">
        <v>11</v>
      </c>
      <c r="G187" s="513" t="s">
        <v>2023</v>
      </c>
      <c r="H187" s="513" t="s">
        <v>2267</v>
      </c>
      <c r="I187" s="514" t="s">
        <v>12632</v>
      </c>
      <c r="J187" s="514" t="s">
        <v>12633</v>
      </c>
      <c r="K187" s="514" t="s">
        <v>12634</v>
      </c>
      <c r="L187" s="514" t="s">
        <v>12635</v>
      </c>
      <c r="M187" s="550"/>
      <c r="N187" s="550"/>
      <c r="O187" s="514"/>
      <c r="P187" s="528">
        <v>45448.0</v>
      </c>
      <c r="Q187" s="533" t="s">
        <v>94</v>
      </c>
      <c r="R187" s="533" t="s">
        <v>95</v>
      </c>
      <c r="S187" s="544"/>
      <c r="T187" s="550"/>
    </row>
    <row r="188">
      <c r="A188" s="662" t="s">
        <v>3115</v>
      </c>
      <c r="B188" s="544" t="s">
        <v>12623</v>
      </c>
      <c r="C188" s="513" t="s">
        <v>3353</v>
      </c>
      <c r="D188" s="513" t="s">
        <v>338</v>
      </c>
      <c r="E188" s="664"/>
      <c r="F188" s="513" t="s">
        <v>11</v>
      </c>
      <c r="G188" s="513" t="s">
        <v>2023</v>
      </c>
      <c r="H188" s="513" t="s">
        <v>2267</v>
      </c>
      <c r="I188" s="514" t="s">
        <v>12636</v>
      </c>
      <c r="J188" s="514" t="s">
        <v>12637</v>
      </c>
      <c r="K188" s="515" t="s">
        <v>12638</v>
      </c>
      <c r="L188" s="514" t="s">
        <v>12639</v>
      </c>
      <c r="M188" s="550"/>
      <c r="N188" s="550"/>
      <c r="O188" s="514"/>
      <c r="P188" s="528">
        <v>45448.0</v>
      </c>
      <c r="Q188" s="533" t="s">
        <v>94</v>
      </c>
      <c r="R188" s="533" t="s">
        <v>95</v>
      </c>
      <c r="S188" s="544"/>
      <c r="T188" s="550"/>
    </row>
    <row r="189">
      <c r="A189" s="662" t="s">
        <v>3120</v>
      </c>
      <c r="B189" s="544" t="s">
        <v>12623</v>
      </c>
      <c r="C189" s="513" t="s">
        <v>3353</v>
      </c>
      <c r="D189" s="513" t="s">
        <v>338</v>
      </c>
      <c r="E189" s="664"/>
      <c r="F189" s="513" t="s">
        <v>11</v>
      </c>
      <c r="G189" s="513" t="s">
        <v>2023</v>
      </c>
      <c r="H189" s="513" t="s">
        <v>2267</v>
      </c>
      <c r="I189" s="514" t="s">
        <v>12640</v>
      </c>
      <c r="J189" s="514" t="s">
        <v>12641</v>
      </c>
      <c r="K189" s="514" t="s">
        <v>12642</v>
      </c>
      <c r="L189" s="514" t="s">
        <v>12643</v>
      </c>
      <c r="M189" s="550"/>
      <c r="N189" s="550"/>
      <c r="O189" s="514"/>
      <c r="P189" s="528">
        <v>45448.0</v>
      </c>
      <c r="Q189" s="533" t="s">
        <v>94</v>
      </c>
      <c r="R189" s="533" t="s">
        <v>95</v>
      </c>
      <c r="S189" s="544"/>
      <c r="T189" s="550"/>
    </row>
    <row r="190">
      <c r="A190" s="662" t="s">
        <v>3126</v>
      </c>
      <c r="B190" s="544" t="s">
        <v>12623</v>
      </c>
      <c r="C190" s="513" t="s">
        <v>3353</v>
      </c>
      <c r="D190" s="513" t="s">
        <v>338</v>
      </c>
      <c r="E190" s="664"/>
      <c r="F190" s="513" t="s">
        <v>11</v>
      </c>
      <c r="G190" s="513" t="s">
        <v>2023</v>
      </c>
      <c r="H190" s="513" t="s">
        <v>2267</v>
      </c>
      <c r="I190" s="514" t="s">
        <v>12644</v>
      </c>
      <c r="J190" s="514" t="s">
        <v>12645</v>
      </c>
      <c r="K190" s="514" t="s">
        <v>12646</v>
      </c>
      <c r="L190" s="514" t="s">
        <v>12647</v>
      </c>
      <c r="M190" s="550"/>
      <c r="N190" s="550"/>
      <c r="O190" s="514"/>
      <c r="P190" s="528">
        <v>45448.0</v>
      </c>
      <c r="Q190" s="533" t="s">
        <v>94</v>
      </c>
      <c r="R190" s="533" t="s">
        <v>95</v>
      </c>
      <c r="S190" s="544"/>
      <c r="T190" s="550"/>
    </row>
    <row r="191">
      <c r="A191" s="662" t="s">
        <v>3132</v>
      </c>
      <c r="B191" s="544" t="s">
        <v>12623</v>
      </c>
      <c r="C191" s="513" t="s">
        <v>3353</v>
      </c>
      <c r="D191" s="513" t="s">
        <v>338</v>
      </c>
      <c r="E191" s="664"/>
      <c r="F191" s="513" t="s">
        <v>11</v>
      </c>
      <c r="G191" s="513" t="s">
        <v>2023</v>
      </c>
      <c r="H191" s="513" t="s">
        <v>2267</v>
      </c>
      <c r="I191" s="514" t="s">
        <v>12648</v>
      </c>
      <c r="J191" s="514" t="s">
        <v>12649</v>
      </c>
      <c r="K191" s="514" t="s">
        <v>12650</v>
      </c>
      <c r="L191" s="514" t="s">
        <v>12651</v>
      </c>
      <c r="M191" s="550"/>
      <c r="N191" s="550"/>
      <c r="O191" s="514"/>
      <c r="P191" s="528">
        <v>45448.0</v>
      </c>
      <c r="Q191" s="533" t="s">
        <v>94</v>
      </c>
      <c r="R191" s="533" t="s">
        <v>95</v>
      </c>
      <c r="S191" s="544"/>
      <c r="T191" s="550"/>
    </row>
    <row r="192">
      <c r="A192" s="662" t="s">
        <v>3137</v>
      </c>
      <c r="B192" s="544" t="s">
        <v>12623</v>
      </c>
      <c r="C192" s="513" t="s">
        <v>3353</v>
      </c>
      <c r="D192" s="513" t="s">
        <v>338</v>
      </c>
      <c r="E192" s="664"/>
      <c r="F192" s="513" t="s">
        <v>11</v>
      </c>
      <c r="G192" s="513" t="s">
        <v>2023</v>
      </c>
      <c r="H192" s="513" t="s">
        <v>2267</v>
      </c>
      <c r="I192" s="514" t="s">
        <v>12652</v>
      </c>
      <c r="J192" s="514" t="s">
        <v>12653</v>
      </c>
      <c r="K192" s="514" t="s">
        <v>12654</v>
      </c>
      <c r="L192" s="514" t="s">
        <v>12655</v>
      </c>
      <c r="M192" s="550"/>
      <c r="N192" s="550"/>
      <c r="O192" s="514"/>
      <c r="P192" s="528">
        <v>45448.0</v>
      </c>
      <c r="Q192" s="533" t="s">
        <v>94</v>
      </c>
      <c r="R192" s="533" t="s">
        <v>95</v>
      </c>
      <c r="S192" s="544"/>
      <c r="T192" s="550"/>
    </row>
    <row r="193">
      <c r="A193" s="662" t="s">
        <v>3142</v>
      </c>
      <c r="B193" s="544" t="s">
        <v>12623</v>
      </c>
      <c r="C193" s="513" t="s">
        <v>3353</v>
      </c>
      <c r="D193" s="513" t="s">
        <v>338</v>
      </c>
      <c r="E193" s="664"/>
      <c r="F193" s="513" t="s">
        <v>11</v>
      </c>
      <c r="G193" s="513" t="s">
        <v>2023</v>
      </c>
      <c r="H193" s="513" t="s">
        <v>2267</v>
      </c>
      <c r="I193" s="514" t="s">
        <v>12656</v>
      </c>
      <c r="J193" s="514" t="s">
        <v>12657</v>
      </c>
      <c r="K193" s="514" t="s">
        <v>12658</v>
      </c>
      <c r="L193" s="514" t="s">
        <v>12659</v>
      </c>
      <c r="M193" s="550"/>
      <c r="N193" s="550"/>
      <c r="O193" s="514"/>
      <c r="P193" s="528">
        <v>45448.0</v>
      </c>
      <c r="Q193" s="533" t="s">
        <v>94</v>
      </c>
      <c r="R193" s="533" t="s">
        <v>95</v>
      </c>
      <c r="S193" s="544"/>
      <c r="T193" s="550"/>
    </row>
    <row r="194">
      <c r="A194" s="662" t="s">
        <v>3149</v>
      </c>
      <c r="B194" s="544" t="s">
        <v>12623</v>
      </c>
      <c r="C194" s="513" t="s">
        <v>3353</v>
      </c>
      <c r="D194" s="513" t="s">
        <v>338</v>
      </c>
      <c r="E194" s="664"/>
      <c r="F194" s="513" t="s">
        <v>11</v>
      </c>
      <c r="G194" s="513" t="s">
        <v>2023</v>
      </c>
      <c r="H194" s="513" t="s">
        <v>2267</v>
      </c>
      <c r="I194" s="514" t="s">
        <v>12660</v>
      </c>
      <c r="J194" s="514" t="s">
        <v>12661</v>
      </c>
      <c r="K194" s="514" t="s">
        <v>12662</v>
      </c>
      <c r="L194" s="514" t="s">
        <v>12663</v>
      </c>
      <c r="M194" s="550"/>
      <c r="N194" s="550"/>
      <c r="O194" s="514"/>
      <c r="P194" s="528">
        <v>45448.0</v>
      </c>
      <c r="Q194" s="533" t="s">
        <v>94</v>
      </c>
      <c r="R194" s="533" t="s">
        <v>95</v>
      </c>
      <c r="S194" s="544"/>
      <c r="T194" s="550"/>
    </row>
    <row r="195">
      <c r="A195" s="662" t="s">
        <v>3154</v>
      </c>
      <c r="B195" s="544" t="s">
        <v>12623</v>
      </c>
      <c r="C195" s="513" t="s">
        <v>3353</v>
      </c>
      <c r="D195" s="513" t="s">
        <v>338</v>
      </c>
      <c r="E195" s="664"/>
      <c r="F195" s="513" t="s">
        <v>11</v>
      </c>
      <c r="G195" s="513" t="s">
        <v>2023</v>
      </c>
      <c r="H195" s="513" t="s">
        <v>2267</v>
      </c>
      <c r="I195" s="514" t="s">
        <v>12664</v>
      </c>
      <c r="J195" s="514" t="s">
        <v>12665</v>
      </c>
      <c r="K195" s="514" t="s">
        <v>12666</v>
      </c>
      <c r="L195" s="514" t="s">
        <v>12667</v>
      </c>
      <c r="M195" s="550"/>
      <c r="N195" s="550"/>
      <c r="O195" s="514"/>
      <c r="P195" s="528">
        <v>45448.0</v>
      </c>
      <c r="Q195" s="533" t="s">
        <v>94</v>
      </c>
      <c r="R195" s="533" t="s">
        <v>95</v>
      </c>
      <c r="S195" s="550"/>
      <c r="T195" s="550"/>
    </row>
    <row r="196">
      <c r="A196" s="662" t="s">
        <v>3159</v>
      </c>
      <c r="B196" s="544" t="s">
        <v>12623</v>
      </c>
      <c r="C196" s="513" t="s">
        <v>3353</v>
      </c>
      <c r="D196" s="513" t="s">
        <v>338</v>
      </c>
      <c r="E196" s="664"/>
      <c r="F196" s="513" t="s">
        <v>11</v>
      </c>
      <c r="G196" s="513" t="s">
        <v>2023</v>
      </c>
      <c r="H196" s="513" t="s">
        <v>2267</v>
      </c>
      <c r="I196" s="514" t="s">
        <v>12668</v>
      </c>
      <c r="J196" s="514" t="s">
        <v>12669</v>
      </c>
      <c r="K196" s="514" t="s">
        <v>12670</v>
      </c>
      <c r="L196" s="514" t="s">
        <v>12671</v>
      </c>
      <c r="M196" s="550"/>
      <c r="N196" s="550"/>
      <c r="O196" s="514"/>
      <c r="P196" s="528">
        <v>45448.0</v>
      </c>
      <c r="Q196" s="533" t="s">
        <v>94</v>
      </c>
      <c r="R196" s="533" t="s">
        <v>95</v>
      </c>
      <c r="S196" s="544"/>
      <c r="T196" s="550"/>
    </row>
    <row r="197">
      <c r="A197" s="662" t="s">
        <v>3165</v>
      </c>
      <c r="B197" s="544" t="s">
        <v>12623</v>
      </c>
      <c r="C197" s="513" t="s">
        <v>3353</v>
      </c>
      <c r="D197" s="513" t="s">
        <v>338</v>
      </c>
      <c r="E197" s="664"/>
      <c r="F197" s="513" t="s">
        <v>11</v>
      </c>
      <c r="G197" s="513" t="s">
        <v>2023</v>
      </c>
      <c r="H197" s="513" t="s">
        <v>2267</v>
      </c>
      <c r="I197" s="514" t="s">
        <v>12672</v>
      </c>
      <c r="J197" s="514" t="s">
        <v>12673</v>
      </c>
      <c r="K197" s="514" t="s">
        <v>12674</v>
      </c>
      <c r="L197" s="514" t="s">
        <v>12675</v>
      </c>
      <c r="M197" s="550"/>
      <c r="N197" s="550"/>
      <c r="O197" s="514"/>
      <c r="P197" s="528">
        <v>45448.0</v>
      </c>
      <c r="Q197" s="533" t="s">
        <v>94</v>
      </c>
      <c r="R197" s="533" t="s">
        <v>95</v>
      </c>
      <c r="S197" s="544"/>
      <c r="T197" s="550"/>
    </row>
    <row r="198">
      <c r="A198" s="662" t="s">
        <v>3170</v>
      </c>
      <c r="B198" s="544" t="s">
        <v>12623</v>
      </c>
      <c r="C198" s="513" t="s">
        <v>3353</v>
      </c>
      <c r="D198" s="513" t="s">
        <v>338</v>
      </c>
      <c r="E198" s="664"/>
      <c r="F198" s="513" t="s">
        <v>11</v>
      </c>
      <c r="G198" s="513" t="s">
        <v>2023</v>
      </c>
      <c r="H198" s="513" t="s">
        <v>2267</v>
      </c>
      <c r="I198" s="514" t="s">
        <v>12676</v>
      </c>
      <c r="J198" s="514" t="s">
        <v>12677</v>
      </c>
      <c r="K198" s="514" t="s">
        <v>12678</v>
      </c>
      <c r="L198" s="514" t="s">
        <v>12679</v>
      </c>
      <c r="M198" s="550"/>
      <c r="N198" s="550"/>
      <c r="O198" s="514"/>
      <c r="P198" s="528">
        <v>45448.0</v>
      </c>
      <c r="Q198" s="533" t="s">
        <v>94</v>
      </c>
      <c r="R198" s="533" t="s">
        <v>95</v>
      </c>
      <c r="S198" s="544"/>
      <c r="T198" s="550"/>
    </row>
    <row r="199">
      <c r="A199" s="662" t="s">
        <v>3175</v>
      </c>
      <c r="B199" s="544" t="s">
        <v>12623</v>
      </c>
      <c r="C199" s="513" t="s">
        <v>3353</v>
      </c>
      <c r="D199" s="513" t="s">
        <v>338</v>
      </c>
      <c r="E199" s="664"/>
      <c r="F199" s="513" t="s">
        <v>11</v>
      </c>
      <c r="G199" s="513" t="s">
        <v>2023</v>
      </c>
      <c r="H199" s="513" t="s">
        <v>2267</v>
      </c>
      <c r="I199" s="514" t="s">
        <v>12680</v>
      </c>
      <c r="J199" s="514" t="s">
        <v>12681</v>
      </c>
      <c r="K199" s="545" t="s">
        <v>12682</v>
      </c>
      <c r="L199" s="514" t="s">
        <v>12683</v>
      </c>
      <c r="M199" s="550"/>
      <c r="N199" s="550"/>
      <c r="O199" s="514"/>
      <c r="P199" s="528">
        <v>45448.0</v>
      </c>
      <c r="Q199" s="533" t="s">
        <v>94</v>
      </c>
      <c r="R199" s="533" t="s">
        <v>95</v>
      </c>
      <c r="S199" s="544"/>
      <c r="T199" s="550"/>
    </row>
    <row r="200">
      <c r="A200" s="662" t="s">
        <v>3180</v>
      </c>
      <c r="B200" s="544" t="s">
        <v>12623</v>
      </c>
      <c r="C200" s="513" t="s">
        <v>3353</v>
      </c>
      <c r="D200" s="513" t="s">
        <v>338</v>
      </c>
      <c r="E200" s="664"/>
      <c r="F200" s="513" t="s">
        <v>11</v>
      </c>
      <c r="G200" s="513" t="s">
        <v>2023</v>
      </c>
      <c r="H200" s="513" t="s">
        <v>2267</v>
      </c>
      <c r="I200" s="514" t="s">
        <v>12684</v>
      </c>
      <c r="J200" s="514" t="s">
        <v>12685</v>
      </c>
      <c r="K200" s="545" t="s">
        <v>12686</v>
      </c>
      <c r="L200" s="514" t="s">
        <v>12687</v>
      </c>
      <c r="M200" s="550"/>
      <c r="N200" s="550"/>
      <c r="O200" s="514"/>
      <c r="P200" s="528">
        <v>45448.0</v>
      </c>
      <c r="Q200" s="533" t="s">
        <v>94</v>
      </c>
      <c r="R200" s="533" t="s">
        <v>95</v>
      </c>
      <c r="S200" s="544"/>
      <c r="T200" s="550"/>
    </row>
    <row r="201">
      <c r="A201" s="662" t="s">
        <v>3186</v>
      </c>
      <c r="B201" s="544" t="s">
        <v>12623</v>
      </c>
      <c r="C201" s="513" t="s">
        <v>3353</v>
      </c>
      <c r="D201" s="513" t="s">
        <v>338</v>
      </c>
      <c r="E201" s="664"/>
      <c r="F201" s="513" t="s">
        <v>11</v>
      </c>
      <c r="G201" s="513" t="s">
        <v>2023</v>
      </c>
      <c r="H201" s="513" t="s">
        <v>2267</v>
      </c>
      <c r="I201" s="514" t="s">
        <v>12688</v>
      </c>
      <c r="J201" s="514" t="s">
        <v>12689</v>
      </c>
      <c r="K201" s="545" t="s">
        <v>12690</v>
      </c>
      <c r="L201" s="514" t="s">
        <v>12691</v>
      </c>
      <c r="M201" s="550"/>
      <c r="N201" s="550"/>
      <c r="O201" s="514"/>
      <c r="P201" s="528">
        <v>45448.0</v>
      </c>
      <c r="Q201" s="533" t="s">
        <v>94</v>
      </c>
      <c r="R201" s="533" t="s">
        <v>95</v>
      </c>
      <c r="S201" s="544"/>
      <c r="T201" s="550"/>
    </row>
    <row r="202">
      <c r="A202" s="662" t="s">
        <v>3192</v>
      </c>
      <c r="B202" s="544" t="s">
        <v>12623</v>
      </c>
      <c r="C202" s="513" t="s">
        <v>3353</v>
      </c>
      <c r="D202" s="513" t="s">
        <v>338</v>
      </c>
      <c r="E202" s="664"/>
      <c r="F202" s="513" t="s">
        <v>11</v>
      </c>
      <c r="G202" s="513" t="s">
        <v>2023</v>
      </c>
      <c r="H202" s="513" t="s">
        <v>2267</v>
      </c>
      <c r="I202" s="514" t="s">
        <v>12692</v>
      </c>
      <c r="J202" s="514" t="s">
        <v>12693</v>
      </c>
      <c r="K202" s="514" t="s">
        <v>12694</v>
      </c>
      <c r="L202" s="514" t="s">
        <v>12695</v>
      </c>
      <c r="M202" s="550"/>
      <c r="N202" s="550"/>
      <c r="O202" s="514"/>
      <c r="P202" s="528">
        <v>45448.0</v>
      </c>
      <c r="Q202" s="533" t="s">
        <v>94</v>
      </c>
      <c r="R202" s="533" t="s">
        <v>95</v>
      </c>
      <c r="S202" s="544"/>
      <c r="T202" s="550"/>
    </row>
    <row r="203">
      <c r="A203" s="662" t="s">
        <v>3197</v>
      </c>
      <c r="B203" s="544" t="s">
        <v>12623</v>
      </c>
      <c r="C203" s="513" t="s">
        <v>3353</v>
      </c>
      <c r="D203" s="513" t="s">
        <v>338</v>
      </c>
      <c r="E203" s="664"/>
      <c r="F203" s="513" t="s">
        <v>11</v>
      </c>
      <c r="G203" s="513" t="s">
        <v>2023</v>
      </c>
      <c r="H203" s="513" t="s">
        <v>2267</v>
      </c>
      <c r="I203" s="514" t="s">
        <v>12696</v>
      </c>
      <c r="J203" s="514" t="s">
        <v>12697</v>
      </c>
      <c r="K203" s="514" t="s">
        <v>12678</v>
      </c>
      <c r="L203" s="514" t="s">
        <v>12698</v>
      </c>
      <c r="M203" s="550"/>
      <c r="N203" s="550"/>
      <c r="O203" s="514"/>
      <c r="P203" s="528">
        <v>45448.0</v>
      </c>
      <c r="Q203" s="533" t="s">
        <v>94</v>
      </c>
      <c r="R203" s="533" t="s">
        <v>95</v>
      </c>
      <c r="S203" s="544"/>
      <c r="T203" s="550"/>
    </row>
    <row r="204">
      <c r="A204" s="662" t="s">
        <v>3204</v>
      </c>
      <c r="B204" s="516" t="s">
        <v>12623</v>
      </c>
      <c r="C204" s="513" t="s">
        <v>3353</v>
      </c>
      <c r="D204" s="513" t="s">
        <v>338</v>
      </c>
      <c r="E204" s="664"/>
      <c r="F204" s="513" t="s">
        <v>11</v>
      </c>
      <c r="G204" s="513" t="s">
        <v>2023</v>
      </c>
      <c r="H204" s="513" t="s">
        <v>2267</v>
      </c>
      <c r="I204" s="514" t="s">
        <v>12699</v>
      </c>
      <c r="J204" s="514" t="s">
        <v>12700</v>
      </c>
      <c r="K204" s="514" t="s">
        <v>12701</v>
      </c>
      <c r="L204" s="514" t="s">
        <v>12702</v>
      </c>
      <c r="M204" s="550"/>
      <c r="N204" s="550"/>
      <c r="O204" s="514"/>
      <c r="P204" s="528">
        <v>45448.0</v>
      </c>
      <c r="Q204" s="533" t="s">
        <v>94</v>
      </c>
      <c r="R204" s="533" t="s">
        <v>95</v>
      </c>
      <c r="S204" s="544"/>
      <c r="T204" s="550"/>
    </row>
    <row r="205">
      <c r="A205" s="662" t="s">
        <v>3210</v>
      </c>
      <c r="B205" s="516" t="s">
        <v>12623</v>
      </c>
      <c r="C205" s="513" t="s">
        <v>3353</v>
      </c>
      <c r="D205" s="513" t="s">
        <v>338</v>
      </c>
      <c r="E205" s="664"/>
      <c r="F205" s="513" t="s">
        <v>11</v>
      </c>
      <c r="G205" s="513" t="s">
        <v>2023</v>
      </c>
      <c r="H205" s="513" t="s">
        <v>2267</v>
      </c>
      <c r="I205" s="514" t="s">
        <v>12703</v>
      </c>
      <c r="J205" s="514" t="s">
        <v>12704</v>
      </c>
      <c r="K205" s="514" t="s">
        <v>12705</v>
      </c>
      <c r="L205" s="514" t="s">
        <v>12706</v>
      </c>
      <c r="M205" s="550"/>
      <c r="N205" s="550"/>
      <c r="O205" s="514"/>
      <c r="P205" s="528">
        <v>45448.0</v>
      </c>
      <c r="Q205" s="533" t="s">
        <v>94</v>
      </c>
      <c r="R205" s="533" t="s">
        <v>95</v>
      </c>
      <c r="S205" s="544"/>
      <c r="T205" s="550"/>
    </row>
    <row r="206">
      <c r="A206" s="662" t="s">
        <v>3216</v>
      </c>
      <c r="B206" s="516" t="s">
        <v>12623</v>
      </c>
      <c r="C206" s="513" t="s">
        <v>3353</v>
      </c>
      <c r="D206" s="513" t="s">
        <v>338</v>
      </c>
      <c r="E206" s="664"/>
      <c r="F206" s="513" t="s">
        <v>11</v>
      </c>
      <c r="G206" s="513" t="s">
        <v>2023</v>
      </c>
      <c r="H206" s="513" t="s">
        <v>2267</v>
      </c>
      <c r="I206" s="514" t="s">
        <v>12707</v>
      </c>
      <c r="J206" s="514" t="s">
        <v>12708</v>
      </c>
      <c r="K206" s="514" t="s">
        <v>12709</v>
      </c>
      <c r="L206" s="514" t="s">
        <v>12710</v>
      </c>
      <c r="M206" s="550"/>
      <c r="N206" s="550"/>
      <c r="O206" s="514"/>
      <c r="P206" s="528">
        <v>45448.0</v>
      </c>
      <c r="Q206" s="533" t="s">
        <v>94</v>
      </c>
      <c r="R206" s="533" t="s">
        <v>95</v>
      </c>
      <c r="S206" s="544"/>
      <c r="T206" s="550"/>
    </row>
    <row r="207">
      <c r="A207" s="662" t="s">
        <v>3222</v>
      </c>
      <c r="B207" s="516" t="s">
        <v>12623</v>
      </c>
      <c r="C207" s="513" t="s">
        <v>3353</v>
      </c>
      <c r="D207" s="513" t="s">
        <v>338</v>
      </c>
      <c r="E207" s="664"/>
      <c r="F207" s="513" t="s">
        <v>11</v>
      </c>
      <c r="G207" s="513" t="s">
        <v>2023</v>
      </c>
      <c r="H207" s="513" t="s">
        <v>2267</v>
      </c>
      <c r="I207" s="514" t="s">
        <v>12711</v>
      </c>
      <c r="J207" s="514" t="s">
        <v>12712</v>
      </c>
      <c r="K207" s="514" t="s">
        <v>12713</v>
      </c>
      <c r="L207" s="514" t="s">
        <v>12714</v>
      </c>
      <c r="M207" s="550"/>
      <c r="N207" s="550"/>
      <c r="O207" s="514"/>
      <c r="P207" s="528">
        <v>45448.0</v>
      </c>
      <c r="Q207" s="533" t="s">
        <v>94</v>
      </c>
      <c r="R207" s="533" t="s">
        <v>95</v>
      </c>
      <c r="S207" s="544"/>
      <c r="T207" s="550"/>
    </row>
    <row r="208">
      <c r="A208" s="662" t="s">
        <v>3228</v>
      </c>
      <c r="B208" s="516" t="s">
        <v>12623</v>
      </c>
      <c r="C208" s="513" t="s">
        <v>3353</v>
      </c>
      <c r="D208" s="513" t="s">
        <v>338</v>
      </c>
      <c r="E208" s="664"/>
      <c r="F208" s="513" t="s">
        <v>11</v>
      </c>
      <c r="G208" s="513" t="s">
        <v>2023</v>
      </c>
      <c r="H208" s="513" t="s">
        <v>2267</v>
      </c>
      <c r="I208" s="514" t="s">
        <v>12715</v>
      </c>
      <c r="J208" s="514" t="s">
        <v>12716</v>
      </c>
      <c r="K208" s="514" t="s">
        <v>12717</v>
      </c>
      <c r="L208" s="514" t="s">
        <v>12718</v>
      </c>
      <c r="M208" s="550"/>
      <c r="N208" s="550"/>
      <c r="O208" s="514"/>
      <c r="P208" s="528">
        <v>45448.0</v>
      </c>
      <c r="Q208" s="533" t="s">
        <v>94</v>
      </c>
      <c r="R208" s="533" t="s">
        <v>95</v>
      </c>
      <c r="S208" s="544"/>
      <c r="T208" s="550"/>
    </row>
    <row r="209">
      <c r="A209" s="662" t="s">
        <v>3233</v>
      </c>
      <c r="B209" s="516" t="s">
        <v>12623</v>
      </c>
      <c r="C209" s="513" t="s">
        <v>3353</v>
      </c>
      <c r="D209" s="513" t="s">
        <v>338</v>
      </c>
      <c r="E209" s="664"/>
      <c r="F209" s="513" t="s">
        <v>11</v>
      </c>
      <c r="G209" s="513" t="s">
        <v>2023</v>
      </c>
      <c r="H209" s="513" t="s">
        <v>2267</v>
      </c>
      <c r="I209" s="514" t="s">
        <v>12719</v>
      </c>
      <c r="J209" s="514" t="s">
        <v>12720</v>
      </c>
      <c r="K209" s="514" t="s">
        <v>12721</v>
      </c>
      <c r="L209" s="514" t="s">
        <v>12722</v>
      </c>
      <c r="M209" s="550"/>
      <c r="N209" s="550"/>
      <c r="O209" s="514"/>
      <c r="P209" s="528">
        <v>45448.0</v>
      </c>
      <c r="Q209" s="533" t="s">
        <v>94</v>
      </c>
      <c r="R209" s="533" t="s">
        <v>95</v>
      </c>
      <c r="S209" s="544"/>
      <c r="T209" s="550"/>
    </row>
    <row r="210">
      <c r="A210" s="662" t="s">
        <v>3239</v>
      </c>
      <c r="B210" s="516" t="s">
        <v>12623</v>
      </c>
      <c r="C210" s="513" t="s">
        <v>3353</v>
      </c>
      <c r="D210" s="513" t="s">
        <v>338</v>
      </c>
      <c r="E210" s="664"/>
      <c r="F210" s="513" t="s">
        <v>11</v>
      </c>
      <c r="G210" s="513" t="s">
        <v>2023</v>
      </c>
      <c r="H210" s="513" t="s">
        <v>2267</v>
      </c>
      <c r="I210" s="514" t="s">
        <v>12723</v>
      </c>
      <c r="J210" s="514" t="s">
        <v>12724</v>
      </c>
      <c r="K210" s="514" t="s">
        <v>12725</v>
      </c>
      <c r="L210" s="514" t="s">
        <v>12726</v>
      </c>
      <c r="M210" s="550"/>
      <c r="N210" s="550"/>
      <c r="O210" s="514"/>
      <c r="P210" s="528">
        <v>45448.0</v>
      </c>
      <c r="Q210" s="533" t="s">
        <v>94</v>
      </c>
      <c r="R210" s="533" t="s">
        <v>95</v>
      </c>
      <c r="S210" s="544"/>
      <c r="T210" s="550"/>
    </row>
    <row r="211">
      <c r="A211" s="662" t="s">
        <v>3246</v>
      </c>
      <c r="B211" s="516" t="s">
        <v>12623</v>
      </c>
      <c r="C211" s="513" t="s">
        <v>3353</v>
      </c>
      <c r="D211" s="513" t="s">
        <v>338</v>
      </c>
      <c r="E211" s="664"/>
      <c r="F211" s="513" t="s">
        <v>11</v>
      </c>
      <c r="G211" s="513" t="s">
        <v>2023</v>
      </c>
      <c r="H211" s="513" t="s">
        <v>2267</v>
      </c>
      <c r="I211" s="514" t="s">
        <v>12727</v>
      </c>
      <c r="J211" s="514" t="s">
        <v>12728</v>
      </c>
      <c r="K211" s="514" t="s">
        <v>12729</v>
      </c>
      <c r="L211" s="514" t="s">
        <v>12730</v>
      </c>
      <c r="M211" s="550"/>
      <c r="N211" s="550"/>
      <c r="O211" s="514"/>
      <c r="P211" s="528">
        <v>45448.0</v>
      </c>
      <c r="Q211" s="533" t="s">
        <v>94</v>
      </c>
      <c r="R211" s="533" t="s">
        <v>95</v>
      </c>
      <c r="S211" s="550"/>
      <c r="T211" s="550"/>
    </row>
    <row r="212">
      <c r="A212" s="662" t="s">
        <v>3252</v>
      </c>
      <c r="B212" s="516" t="s">
        <v>12623</v>
      </c>
      <c r="C212" s="513" t="s">
        <v>3353</v>
      </c>
      <c r="D212" s="513" t="s">
        <v>338</v>
      </c>
      <c r="E212" s="664"/>
      <c r="F212" s="513" t="s">
        <v>11</v>
      </c>
      <c r="G212" s="513" t="s">
        <v>2023</v>
      </c>
      <c r="H212" s="513" t="s">
        <v>2267</v>
      </c>
      <c r="I212" s="514" t="s">
        <v>12731</v>
      </c>
      <c r="J212" s="550"/>
      <c r="K212" s="514" t="s">
        <v>12732</v>
      </c>
      <c r="L212" s="514" t="s">
        <v>12733</v>
      </c>
      <c r="M212" s="550"/>
      <c r="N212" s="550"/>
      <c r="O212" s="514"/>
      <c r="P212" s="528">
        <v>45448.0</v>
      </c>
      <c r="Q212" s="533" t="s">
        <v>94</v>
      </c>
      <c r="R212" s="533" t="s">
        <v>95</v>
      </c>
      <c r="S212" s="544"/>
      <c r="T212" s="550"/>
    </row>
    <row r="213">
      <c r="A213" s="662" t="s">
        <v>3257</v>
      </c>
      <c r="B213" s="513" t="s">
        <v>8451</v>
      </c>
      <c r="C213" s="513" t="s">
        <v>5751</v>
      </c>
      <c r="D213" s="513" t="s">
        <v>338</v>
      </c>
      <c r="E213" s="664"/>
      <c r="F213" s="513" t="s">
        <v>12</v>
      </c>
      <c r="G213" s="513" t="s">
        <v>2023</v>
      </c>
      <c r="H213" s="513" t="s">
        <v>2267</v>
      </c>
      <c r="I213" s="514" t="s">
        <v>12734</v>
      </c>
      <c r="J213" s="550"/>
      <c r="K213" s="514" t="s">
        <v>12735</v>
      </c>
      <c r="L213" s="514" t="s">
        <v>12736</v>
      </c>
      <c r="M213" s="550"/>
      <c r="N213" s="550"/>
      <c r="O213" s="550"/>
      <c r="P213" s="528">
        <v>45448.0</v>
      </c>
      <c r="Q213" s="515" t="s">
        <v>94</v>
      </c>
      <c r="R213" s="515" t="s">
        <v>95</v>
      </c>
      <c r="S213" s="544"/>
      <c r="T213" s="550"/>
    </row>
    <row r="214">
      <c r="A214" s="662" t="s">
        <v>3262</v>
      </c>
      <c r="B214" s="513" t="s">
        <v>12737</v>
      </c>
      <c r="C214" s="513" t="s">
        <v>8438</v>
      </c>
      <c r="D214" s="513" t="s">
        <v>338</v>
      </c>
      <c r="E214" s="664"/>
      <c r="F214" s="513" t="s">
        <v>11</v>
      </c>
      <c r="G214" s="513" t="s">
        <v>2023</v>
      </c>
      <c r="H214" s="513" t="s">
        <v>2267</v>
      </c>
      <c r="I214" s="514" t="s">
        <v>12738</v>
      </c>
      <c r="J214" s="550"/>
      <c r="K214" s="514" t="s">
        <v>12739</v>
      </c>
      <c r="L214" s="514" t="s">
        <v>12740</v>
      </c>
      <c r="M214" s="550"/>
      <c r="N214" s="550"/>
      <c r="O214" s="514"/>
      <c r="P214" s="528">
        <v>45540.0</v>
      </c>
      <c r="Q214" s="515" t="s">
        <v>94</v>
      </c>
      <c r="R214" s="515" t="s">
        <v>95</v>
      </c>
      <c r="S214" s="544"/>
      <c r="T214" s="550"/>
    </row>
    <row r="215">
      <c r="A215" s="662" t="s">
        <v>3267</v>
      </c>
      <c r="B215" s="513" t="s">
        <v>12737</v>
      </c>
      <c r="C215" s="513" t="s">
        <v>8438</v>
      </c>
      <c r="D215" s="513" t="s">
        <v>338</v>
      </c>
      <c r="E215" s="664"/>
      <c r="F215" s="513" t="s">
        <v>12</v>
      </c>
      <c r="G215" s="513" t="s">
        <v>2023</v>
      </c>
      <c r="H215" s="513" t="s">
        <v>2267</v>
      </c>
      <c r="I215" s="514" t="s">
        <v>12741</v>
      </c>
      <c r="J215" s="550"/>
      <c r="K215" s="514" t="s">
        <v>12742</v>
      </c>
      <c r="L215" s="514" t="s">
        <v>12743</v>
      </c>
      <c r="M215" s="550"/>
      <c r="N215" s="550"/>
      <c r="O215" s="550"/>
      <c r="P215" s="528">
        <v>45448.0</v>
      </c>
      <c r="Q215" s="515" t="s">
        <v>94</v>
      </c>
      <c r="R215" s="515" t="s">
        <v>95</v>
      </c>
      <c r="S215" s="544"/>
      <c r="T215" s="550"/>
    </row>
    <row r="216">
      <c r="A216" s="662" t="s">
        <v>3271</v>
      </c>
      <c r="B216" s="513" t="s">
        <v>10516</v>
      </c>
      <c r="C216" s="513" t="s">
        <v>8800</v>
      </c>
      <c r="D216" s="513" t="s">
        <v>296</v>
      </c>
      <c r="E216" s="513" t="s">
        <v>12589</v>
      </c>
      <c r="F216" s="513" t="s">
        <v>12</v>
      </c>
      <c r="G216" s="513" t="s">
        <v>465</v>
      </c>
      <c r="H216" s="513" t="s">
        <v>2267</v>
      </c>
      <c r="I216" s="514" t="s">
        <v>12744</v>
      </c>
      <c r="J216" s="550"/>
      <c r="K216" s="514" t="s">
        <v>12745</v>
      </c>
      <c r="L216" s="514" t="s">
        <v>12746</v>
      </c>
      <c r="M216" s="550"/>
      <c r="N216" s="514" t="s">
        <v>12747</v>
      </c>
      <c r="O216" s="514"/>
      <c r="P216" s="552" t="s">
        <v>1541</v>
      </c>
      <c r="Q216" s="515" t="s">
        <v>94</v>
      </c>
      <c r="R216" s="515" t="s">
        <v>95</v>
      </c>
      <c r="S216" s="550"/>
      <c r="T216" s="550"/>
    </row>
    <row r="217">
      <c r="A217" s="662" t="s">
        <v>3277</v>
      </c>
      <c r="B217" s="513" t="s">
        <v>8799</v>
      </c>
      <c r="C217" s="513" t="s">
        <v>8800</v>
      </c>
      <c r="D217" s="513" t="s">
        <v>296</v>
      </c>
      <c r="E217" s="513" t="s">
        <v>12589</v>
      </c>
      <c r="F217" s="513" t="s">
        <v>11</v>
      </c>
      <c r="G217" s="513" t="s">
        <v>465</v>
      </c>
      <c r="H217" s="513" t="s">
        <v>2267</v>
      </c>
      <c r="I217" s="514" t="s">
        <v>12748</v>
      </c>
      <c r="J217" s="514" t="s">
        <v>12749</v>
      </c>
      <c r="K217" s="514" t="s">
        <v>12750</v>
      </c>
      <c r="L217" s="514" t="s">
        <v>12751</v>
      </c>
      <c r="M217" s="514" t="s">
        <v>12752</v>
      </c>
      <c r="N217" s="514" t="s">
        <v>12753</v>
      </c>
      <c r="O217" s="514"/>
      <c r="P217" s="528">
        <v>45540.0</v>
      </c>
      <c r="Q217" s="515" t="s">
        <v>94</v>
      </c>
      <c r="R217" s="515" t="s">
        <v>95</v>
      </c>
      <c r="S217" s="550"/>
      <c r="T217" s="550"/>
    </row>
    <row r="218">
      <c r="A218" s="662" t="s">
        <v>3282</v>
      </c>
      <c r="B218" s="516" t="s">
        <v>11992</v>
      </c>
      <c r="C218" s="513" t="s">
        <v>8800</v>
      </c>
      <c r="D218" s="513" t="s">
        <v>296</v>
      </c>
      <c r="E218" s="513" t="s">
        <v>12589</v>
      </c>
      <c r="F218" s="513" t="s">
        <v>11</v>
      </c>
      <c r="G218" s="513" t="s">
        <v>465</v>
      </c>
      <c r="H218" s="513" t="s">
        <v>2267</v>
      </c>
      <c r="I218" s="514" t="s">
        <v>12754</v>
      </c>
      <c r="J218" s="514" t="s">
        <v>12755</v>
      </c>
      <c r="K218" s="514" t="s">
        <v>12756</v>
      </c>
      <c r="L218" s="514" t="s">
        <v>12757</v>
      </c>
      <c r="M218" s="550"/>
      <c r="N218" s="514" t="s">
        <v>12758</v>
      </c>
      <c r="O218" s="514"/>
      <c r="P218" s="550" t="s">
        <v>1026</v>
      </c>
      <c r="Q218" s="514" t="s">
        <v>94</v>
      </c>
      <c r="R218" s="514" t="s">
        <v>95</v>
      </c>
      <c r="S218" s="550"/>
      <c r="T218" s="550"/>
    </row>
    <row r="219">
      <c r="A219" s="662" t="s">
        <v>3287</v>
      </c>
      <c r="B219" s="516" t="s">
        <v>10516</v>
      </c>
      <c r="C219" s="513" t="s">
        <v>8800</v>
      </c>
      <c r="D219" s="513" t="s">
        <v>296</v>
      </c>
      <c r="E219" s="513" t="s">
        <v>12589</v>
      </c>
      <c r="F219" s="513" t="s">
        <v>11</v>
      </c>
      <c r="G219" s="513" t="s">
        <v>465</v>
      </c>
      <c r="H219" s="513" t="s">
        <v>2267</v>
      </c>
      <c r="I219" s="514" t="s">
        <v>12759</v>
      </c>
      <c r="J219" s="550"/>
      <c r="K219" s="514" t="s">
        <v>12760</v>
      </c>
      <c r="L219" s="514" t="s">
        <v>12761</v>
      </c>
      <c r="M219" s="550"/>
      <c r="N219" s="666" t="s">
        <v>12762</v>
      </c>
      <c r="O219" s="514"/>
      <c r="P219" s="515" t="s">
        <v>6455</v>
      </c>
      <c r="Q219" s="515" t="s">
        <v>94</v>
      </c>
      <c r="R219" s="515" t="s">
        <v>95</v>
      </c>
      <c r="S219" s="550"/>
      <c r="T219" s="550"/>
    </row>
    <row r="220">
      <c r="A220" s="662" t="s">
        <v>3292</v>
      </c>
      <c r="B220" s="516" t="s">
        <v>12164</v>
      </c>
      <c r="C220" s="513" t="s">
        <v>8800</v>
      </c>
      <c r="D220" s="513" t="s">
        <v>296</v>
      </c>
      <c r="E220" s="513" t="s">
        <v>12589</v>
      </c>
      <c r="F220" s="513" t="s">
        <v>11</v>
      </c>
      <c r="G220" s="513" t="s">
        <v>465</v>
      </c>
      <c r="H220" s="513" t="s">
        <v>2267</v>
      </c>
      <c r="I220" s="514" t="s">
        <v>12763</v>
      </c>
      <c r="J220" s="550"/>
      <c r="K220" s="514" t="s">
        <v>12764</v>
      </c>
      <c r="L220" s="514" t="s">
        <v>12765</v>
      </c>
      <c r="M220" s="550"/>
      <c r="N220" s="514" t="s">
        <v>12766</v>
      </c>
      <c r="O220" s="514"/>
      <c r="P220" s="515" t="s">
        <v>479</v>
      </c>
      <c r="Q220" s="515" t="s">
        <v>94</v>
      </c>
      <c r="R220" s="515" t="s">
        <v>95</v>
      </c>
      <c r="S220" s="550"/>
      <c r="T220" s="550"/>
    </row>
    <row r="221">
      <c r="A221" s="662" t="s">
        <v>3296</v>
      </c>
      <c r="B221" s="516" t="s">
        <v>12164</v>
      </c>
      <c r="C221" s="513" t="s">
        <v>8800</v>
      </c>
      <c r="D221" s="513" t="s">
        <v>296</v>
      </c>
      <c r="E221" s="513" t="s">
        <v>6753</v>
      </c>
      <c r="F221" s="513" t="s">
        <v>11</v>
      </c>
      <c r="G221" s="513" t="s">
        <v>465</v>
      </c>
      <c r="H221" s="513" t="s">
        <v>2267</v>
      </c>
      <c r="I221" s="514" t="s">
        <v>12767</v>
      </c>
      <c r="J221" s="550"/>
      <c r="K221" s="514" t="s">
        <v>12768</v>
      </c>
      <c r="L221" s="514" t="s">
        <v>12769</v>
      </c>
      <c r="M221" s="550"/>
      <c r="N221" s="514" t="s">
        <v>12770</v>
      </c>
      <c r="O221" s="514"/>
      <c r="P221" s="515" t="s">
        <v>479</v>
      </c>
      <c r="Q221" s="515" t="s">
        <v>94</v>
      </c>
      <c r="R221" s="515" t="s">
        <v>95</v>
      </c>
      <c r="S221" s="550"/>
      <c r="T221" s="550"/>
    </row>
    <row r="222">
      <c r="A222" s="662" t="s">
        <v>3300</v>
      </c>
      <c r="B222" s="516" t="s">
        <v>10516</v>
      </c>
      <c r="C222" s="513" t="s">
        <v>8800</v>
      </c>
      <c r="D222" s="513" t="s">
        <v>296</v>
      </c>
      <c r="E222" s="513" t="s">
        <v>12589</v>
      </c>
      <c r="F222" s="513" t="s">
        <v>12</v>
      </c>
      <c r="G222" s="513" t="s">
        <v>465</v>
      </c>
      <c r="H222" s="513" t="s">
        <v>2267</v>
      </c>
      <c r="I222" s="514" t="s">
        <v>12615</v>
      </c>
      <c r="J222" s="514" t="s">
        <v>12616</v>
      </c>
      <c r="K222" s="514" t="s">
        <v>12771</v>
      </c>
      <c r="L222" s="514" t="s">
        <v>12772</v>
      </c>
      <c r="M222" s="550"/>
      <c r="N222" s="542" t="s">
        <v>12773</v>
      </c>
      <c r="O222" s="542"/>
      <c r="P222" s="515" t="s">
        <v>6455</v>
      </c>
      <c r="Q222" s="515" t="s">
        <v>94</v>
      </c>
      <c r="R222" s="515" t="s">
        <v>95</v>
      </c>
      <c r="S222" s="550"/>
      <c r="T222" s="550"/>
    </row>
    <row r="223">
      <c r="A223" s="662" t="s">
        <v>3305</v>
      </c>
      <c r="B223" s="516" t="s">
        <v>11919</v>
      </c>
      <c r="C223" s="513" t="s">
        <v>11920</v>
      </c>
      <c r="D223" s="513" t="s">
        <v>296</v>
      </c>
      <c r="E223" s="664"/>
      <c r="F223" s="513" t="s">
        <v>12</v>
      </c>
      <c r="G223" s="513" t="s">
        <v>465</v>
      </c>
      <c r="H223" s="513" t="s">
        <v>2267</v>
      </c>
      <c r="I223" s="514" t="s">
        <v>12774</v>
      </c>
      <c r="J223" s="550"/>
      <c r="K223" s="514" t="s">
        <v>12775</v>
      </c>
      <c r="L223" s="514" t="s">
        <v>12776</v>
      </c>
      <c r="M223" s="550"/>
      <c r="N223" s="542" t="s">
        <v>12777</v>
      </c>
      <c r="O223" s="542"/>
      <c r="P223" s="515" t="s">
        <v>479</v>
      </c>
      <c r="Q223" s="515" t="s">
        <v>94</v>
      </c>
      <c r="R223" s="515" t="s">
        <v>95</v>
      </c>
      <c r="S223" s="550"/>
      <c r="T223" s="550"/>
    </row>
    <row r="224">
      <c r="A224" s="662" t="s">
        <v>3312</v>
      </c>
      <c r="B224" s="516" t="s">
        <v>11919</v>
      </c>
      <c r="C224" s="513" t="s">
        <v>11920</v>
      </c>
      <c r="D224" s="513" t="s">
        <v>296</v>
      </c>
      <c r="E224" s="664"/>
      <c r="F224" s="513" t="s">
        <v>12</v>
      </c>
      <c r="G224" s="513" t="s">
        <v>465</v>
      </c>
      <c r="H224" s="513" t="s">
        <v>2267</v>
      </c>
      <c r="I224" s="514" t="s">
        <v>12778</v>
      </c>
      <c r="J224" s="550"/>
      <c r="K224" s="514" t="s">
        <v>12779</v>
      </c>
      <c r="L224" s="514" t="s">
        <v>12780</v>
      </c>
      <c r="M224" s="550"/>
      <c r="N224" s="514" t="s">
        <v>12781</v>
      </c>
      <c r="O224" s="514"/>
      <c r="P224" s="552" t="s">
        <v>1026</v>
      </c>
      <c r="Q224" s="515" t="s">
        <v>94</v>
      </c>
      <c r="R224" s="515" t="s">
        <v>95</v>
      </c>
      <c r="S224" s="550"/>
      <c r="T224" s="550"/>
    </row>
    <row r="225">
      <c r="A225" s="662" t="s">
        <v>3317</v>
      </c>
      <c r="B225" s="516" t="s">
        <v>11919</v>
      </c>
      <c r="C225" s="513" t="s">
        <v>11920</v>
      </c>
      <c r="D225" s="513" t="s">
        <v>296</v>
      </c>
      <c r="E225" s="664"/>
      <c r="F225" s="513" t="s">
        <v>12</v>
      </c>
      <c r="G225" s="513" t="s">
        <v>465</v>
      </c>
      <c r="H225" s="513" t="s">
        <v>2267</v>
      </c>
      <c r="I225" s="514" t="s">
        <v>12782</v>
      </c>
      <c r="J225" s="550"/>
      <c r="K225" s="514" t="s">
        <v>12783</v>
      </c>
      <c r="L225" s="514" t="s">
        <v>12784</v>
      </c>
      <c r="M225" s="550"/>
      <c r="N225" s="514" t="s">
        <v>12785</v>
      </c>
      <c r="O225" s="514"/>
      <c r="P225" s="552" t="s">
        <v>1026</v>
      </c>
      <c r="Q225" s="515" t="s">
        <v>94</v>
      </c>
      <c r="R225" s="515" t="s">
        <v>95</v>
      </c>
      <c r="S225" s="550"/>
      <c r="T225" s="550"/>
    </row>
    <row r="226">
      <c r="A226" s="662" t="s">
        <v>3321</v>
      </c>
      <c r="B226" s="516" t="s">
        <v>11919</v>
      </c>
      <c r="C226" s="513" t="s">
        <v>11920</v>
      </c>
      <c r="D226" s="513" t="s">
        <v>296</v>
      </c>
      <c r="E226" s="664"/>
      <c r="F226" s="513" t="s">
        <v>12</v>
      </c>
      <c r="G226" s="513" t="s">
        <v>465</v>
      </c>
      <c r="H226" s="513" t="s">
        <v>2267</v>
      </c>
      <c r="I226" s="514" t="s">
        <v>12786</v>
      </c>
      <c r="J226" s="550"/>
      <c r="K226" s="514" t="s">
        <v>12787</v>
      </c>
      <c r="L226" s="514" t="s">
        <v>12788</v>
      </c>
      <c r="M226" s="550"/>
      <c r="N226" s="542" t="s">
        <v>12777</v>
      </c>
      <c r="O226" s="542"/>
      <c r="P226" s="552" t="s">
        <v>1026</v>
      </c>
      <c r="Q226" s="515" t="s">
        <v>94</v>
      </c>
      <c r="R226" s="515" t="s">
        <v>95</v>
      </c>
      <c r="S226" s="550"/>
      <c r="T226" s="550"/>
    </row>
    <row r="227">
      <c r="A227" s="662" t="s">
        <v>3326</v>
      </c>
      <c r="B227" s="513" t="s">
        <v>11919</v>
      </c>
      <c r="C227" s="513" t="s">
        <v>11920</v>
      </c>
      <c r="D227" s="513" t="s">
        <v>296</v>
      </c>
      <c r="E227" s="664"/>
      <c r="F227" s="513" t="s">
        <v>12</v>
      </c>
      <c r="G227" s="513" t="s">
        <v>465</v>
      </c>
      <c r="H227" s="513" t="s">
        <v>2267</v>
      </c>
      <c r="I227" s="514" t="s">
        <v>12789</v>
      </c>
      <c r="J227" s="550"/>
      <c r="K227" s="514" t="s">
        <v>12790</v>
      </c>
      <c r="L227" s="514" t="s">
        <v>12791</v>
      </c>
      <c r="M227" s="550"/>
      <c r="N227" s="542" t="s">
        <v>12792</v>
      </c>
      <c r="O227" s="542"/>
      <c r="P227" s="552" t="s">
        <v>1026</v>
      </c>
      <c r="Q227" s="515" t="s">
        <v>94</v>
      </c>
      <c r="R227" s="515" t="s">
        <v>95</v>
      </c>
      <c r="S227" s="550"/>
      <c r="T227" s="550"/>
    </row>
    <row r="228">
      <c r="A228" s="662" t="s">
        <v>3331</v>
      </c>
      <c r="B228" s="513" t="s">
        <v>11919</v>
      </c>
      <c r="C228" s="513" t="s">
        <v>11920</v>
      </c>
      <c r="D228" s="513" t="s">
        <v>296</v>
      </c>
      <c r="E228" s="664"/>
      <c r="F228" s="513" t="s">
        <v>12</v>
      </c>
      <c r="G228" s="513" t="s">
        <v>465</v>
      </c>
      <c r="H228" s="513" t="s">
        <v>2267</v>
      </c>
      <c r="I228" s="514" t="s">
        <v>12793</v>
      </c>
      <c r="J228" s="514" t="s">
        <v>12794</v>
      </c>
      <c r="K228" s="514" t="s">
        <v>12795</v>
      </c>
      <c r="L228" s="514" t="s">
        <v>12796</v>
      </c>
      <c r="M228" s="550"/>
      <c r="N228" s="542" t="s">
        <v>12792</v>
      </c>
      <c r="O228" s="548"/>
      <c r="P228" s="552" t="s">
        <v>1026</v>
      </c>
      <c r="Q228" s="515" t="s">
        <v>94</v>
      </c>
      <c r="R228" s="515" t="s">
        <v>95</v>
      </c>
      <c r="S228" s="550"/>
      <c r="T228" s="550"/>
    </row>
    <row r="229">
      <c r="A229" s="662" t="s">
        <v>3336</v>
      </c>
      <c r="B229" s="516" t="s">
        <v>11919</v>
      </c>
      <c r="C229" s="513" t="s">
        <v>11920</v>
      </c>
      <c r="D229" s="513" t="s">
        <v>296</v>
      </c>
      <c r="E229" s="664"/>
      <c r="F229" s="513" t="s">
        <v>11</v>
      </c>
      <c r="G229" s="513" t="s">
        <v>465</v>
      </c>
      <c r="H229" s="513" t="s">
        <v>2267</v>
      </c>
      <c r="I229" s="514" t="s">
        <v>12797</v>
      </c>
      <c r="J229" s="514" t="s">
        <v>12794</v>
      </c>
      <c r="K229" s="514" t="s">
        <v>12798</v>
      </c>
      <c r="L229" s="514" t="s">
        <v>12799</v>
      </c>
      <c r="M229" s="550"/>
      <c r="N229" s="514" t="s">
        <v>12800</v>
      </c>
      <c r="O229" s="548" t="s">
        <v>12801</v>
      </c>
      <c r="P229" s="552" t="s">
        <v>1026</v>
      </c>
      <c r="Q229" s="515" t="s">
        <v>94</v>
      </c>
      <c r="R229" s="515" t="s">
        <v>95</v>
      </c>
      <c r="S229" s="550"/>
      <c r="T229" s="550"/>
    </row>
    <row r="230">
      <c r="A230" s="662" t="s">
        <v>3341</v>
      </c>
      <c r="B230" s="513" t="s">
        <v>11919</v>
      </c>
      <c r="C230" s="513" t="s">
        <v>11920</v>
      </c>
      <c r="D230" s="513" t="s">
        <v>296</v>
      </c>
      <c r="E230" s="664"/>
      <c r="F230" s="513" t="s">
        <v>11</v>
      </c>
      <c r="G230" s="513" t="s">
        <v>465</v>
      </c>
      <c r="H230" s="513" t="s">
        <v>2267</v>
      </c>
      <c r="I230" s="514" t="s">
        <v>12774</v>
      </c>
      <c r="J230" s="550"/>
      <c r="K230" s="515" t="s">
        <v>12802</v>
      </c>
      <c r="L230" s="514" t="s">
        <v>12776</v>
      </c>
      <c r="M230" s="550"/>
      <c r="N230" s="514" t="s">
        <v>12803</v>
      </c>
      <c r="O230" s="514"/>
      <c r="P230" s="552" t="s">
        <v>1026</v>
      </c>
      <c r="Q230" s="515" t="s">
        <v>94</v>
      </c>
      <c r="R230" s="515" t="s">
        <v>95</v>
      </c>
      <c r="S230" s="522"/>
      <c r="T230" s="550"/>
    </row>
    <row r="231">
      <c r="A231" s="662" t="s">
        <v>3345</v>
      </c>
      <c r="B231" s="513" t="s">
        <v>11919</v>
      </c>
      <c r="C231" s="513" t="s">
        <v>11920</v>
      </c>
      <c r="D231" s="513" t="s">
        <v>296</v>
      </c>
      <c r="E231" s="664"/>
      <c r="F231" s="513" t="s">
        <v>11</v>
      </c>
      <c r="G231" s="513" t="s">
        <v>465</v>
      </c>
      <c r="H231" s="513" t="s">
        <v>2267</v>
      </c>
      <c r="I231" s="514" t="s">
        <v>12778</v>
      </c>
      <c r="J231" s="550"/>
      <c r="K231" s="514" t="s">
        <v>12804</v>
      </c>
      <c r="L231" s="514" t="s">
        <v>12780</v>
      </c>
      <c r="M231" s="550"/>
      <c r="N231" s="514" t="s">
        <v>12781</v>
      </c>
      <c r="O231" s="514"/>
      <c r="P231" s="552" t="s">
        <v>1026</v>
      </c>
      <c r="Q231" s="515" t="s">
        <v>94</v>
      </c>
      <c r="R231" s="515" t="s">
        <v>95</v>
      </c>
      <c r="S231" s="550"/>
      <c r="T231" s="550"/>
    </row>
    <row r="232">
      <c r="A232" s="662" t="s">
        <v>3351</v>
      </c>
      <c r="B232" s="513" t="s">
        <v>11919</v>
      </c>
      <c r="C232" s="513" t="s">
        <v>11920</v>
      </c>
      <c r="D232" s="513" t="s">
        <v>296</v>
      </c>
      <c r="E232" s="664"/>
      <c r="F232" s="513" t="s">
        <v>12</v>
      </c>
      <c r="G232" s="513" t="s">
        <v>465</v>
      </c>
      <c r="H232" s="513" t="s">
        <v>2267</v>
      </c>
      <c r="I232" s="514" t="s">
        <v>12805</v>
      </c>
      <c r="J232" s="550"/>
      <c r="K232" s="514" t="s">
        <v>12806</v>
      </c>
      <c r="L232" s="514" t="s">
        <v>12807</v>
      </c>
      <c r="M232" s="550"/>
      <c r="N232" s="514" t="s">
        <v>4939</v>
      </c>
      <c r="O232" s="514"/>
      <c r="P232" s="552" t="s">
        <v>1026</v>
      </c>
      <c r="Q232" s="515" t="s">
        <v>94</v>
      </c>
      <c r="R232" s="515" t="s">
        <v>95</v>
      </c>
      <c r="S232" s="550"/>
      <c r="T232" s="550"/>
    </row>
    <row r="233">
      <c r="A233" s="662" t="s">
        <v>3357</v>
      </c>
      <c r="B233" s="513" t="s">
        <v>11909</v>
      </c>
      <c r="C233" s="513" t="s">
        <v>5487</v>
      </c>
      <c r="D233" s="513" t="s">
        <v>296</v>
      </c>
      <c r="E233" s="664"/>
      <c r="F233" s="513" t="s">
        <v>11</v>
      </c>
      <c r="G233" s="513" t="s">
        <v>465</v>
      </c>
      <c r="H233" s="513" t="s">
        <v>2267</v>
      </c>
      <c r="I233" s="514" t="s">
        <v>12808</v>
      </c>
      <c r="J233" s="514" t="s">
        <v>12809</v>
      </c>
      <c r="K233" s="514" t="s">
        <v>12810</v>
      </c>
      <c r="L233" s="514" t="s">
        <v>12808</v>
      </c>
      <c r="M233" s="550"/>
      <c r="N233" s="542" t="s">
        <v>12811</v>
      </c>
      <c r="O233" s="514"/>
      <c r="P233" s="552" t="s">
        <v>1026</v>
      </c>
      <c r="Q233" s="515" t="s">
        <v>94</v>
      </c>
      <c r="R233" s="515" t="s">
        <v>95</v>
      </c>
      <c r="S233" s="550"/>
      <c r="T233" s="550"/>
    </row>
    <row r="234">
      <c r="A234" s="662" t="s">
        <v>3362</v>
      </c>
      <c r="B234" s="513" t="s">
        <v>12812</v>
      </c>
      <c r="C234" s="513" t="s">
        <v>6450</v>
      </c>
      <c r="D234" s="513" t="s">
        <v>296</v>
      </c>
      <c r="E234" s="664"/>
      <c r="F234" s="513" t="s">
        <v>11</v>
      </c>
      <c r="G234" s="513" t="s">
        <v>465</v>
      </c>
      <c r="H234" s="513" t="s">
        <v>2267</v>
      </c>
      <c r="I234" s="514" t="s">
        <v>12813</v>
      </c>
      <c r="J234" s="550"/>
      <c r="K234" s="514" t="s">
        <v>12814</v>
      </c>
      <c r="L234" s="514" t="s">
        <v>12815</v>
      </c>
      <c r="M234" s="550"/>
      <c r="N234" s="514" t="s">
        <v>12816</v>
      </c>
      <c r="O234" s="514"/>
      <c r="P234" s="515" t="s">
        <v>6455</v>
      </c>
      <c r="Q234" s="515" t="s">
        <v>94</v>
      </c>
      <c r="R234" s="515" t="s">
        <v>95</v>
      </c>
      <c r="S234" s="522"/>
      <c r="T234" s="550"/>
    </row>
    <row r="235">
      <c r="A235" s="662" t="s">
        <v>3367</v>
      </c>
      <c r="B235" s="513" t="s">
        <v>12812</v>
      </c>
      <c r="C235" s="513" t="s">
        <v>6450</v>
      </c>
      <c r="D235" s="513" t="s">
        <v>296</v>
      </c>
      <c r="E235" s="664"/>
      <c r="F235" s="513" t="s">
        <v>11</v>
      </c>
      <c r="G235" s="513" t="s">
        <v>465</v>
      </c>
      <c r="H235" s="513" t="s">
        <v>2267</v>
      </c>
      <c r="I235" s="514" t="s">
        <v>12817</v>
      </c>
      <c r="J235" s="550"/>
      <c r="K235" s="514" t="s">
        <v>12818</v>
      </c>
      <c r="L235" s="514" t="s">
        <v>12819</v>
      </c>
      <c r="M235" s="550"/>
      <c r="N235" s="514" t="s">
        <v>12820</v>
      </c>
      <c r="O235" s="514"/>
      <c r="P235" s="552" t="s">
        <v>1541</v>
      </c>
      <c r="Q235" s="515" t="s">
        <v>94</v>
      </c>
      <c r="R235" s="515" t="s">
        <v>95</v>
      </c>
      <c r="S235" s="522"/>
      <c r="T235" s="610"/>
    </row>
    <row r="236">
      <c r="A236" s="662" t="s">
        <v>3373</v>
      </c>
      <c r="B236" s="513" t="s">
        <v>12812</v>
      </c>
      <c r="C236" s="513" t="s">
        <v>6450</v>
      </c>
      <c r="D236" s="513" t="s">
        <v>296</v>
      </c>
      <c r="E236" s="664"/>
      <c r="F236" s="513" t="s">
        <v>12</v>
      </c>
      <c r="G236" s="513" t="s">
        <v>465</v>
      </c>
      <c r="H236" s="513" t="s">
        <v>2267</v>
      </c>
      <c r="I236" s="514" t="s">
        <v>12821</v>
      </c>
      <c r="J236" s="550"/>
      <c r="K236" s="514" t="s">
        <v>12822</v>
      </c>
      <c r="L236" s="514" t="s">
        <v>12823</v>
      </c>
      <c r="M236" s="550"/>
      <c r="N236" s="514" t="s">
        <v>12593</v>
      </c>
      <c r="O236" s="514"/>
      <c r="P236" s="552" t="s">
        <v>1026</v>
      </c>
      <c r="Q236" s="515" t="s">
        <v>94</v>
      </c>
      <c r="R236" s="515" t="s">
        <v>95</v>
      </c>
      <c r="S236" s="550"/>
      <c r="T236" s="610"/>
    </row>
    <row r="237">
      <c r="A237" s="662" t="s">
        <v>3378</v>
      </c>
      <c r="B237" s="513" t="s">
        <v>12812</v>
      </c>
      <c r="C237" s="513" t="s">
        <v>6450</v>
      </c>
      <c r="D237" s="513" t="s">
        <v>296</v>
      </c>
      <c r="E237" s="664"/>
      <c r="F237" s="513" t="s">
        <v>11</v>
      </c>
      <c r="G237" s="513" t="s">
        <v>465</v>
      </c>
      <c r="H237" s="513" t="s">
        <v>2267</v>
      </c>
      <c r="I237" s="514" t="s">
        <v>12824</v>
      </c>
      <c r="J237" s="550"/>
      <c r="K237" s="514" t="s">
        <v>12825</v>
      </c>
      <c r="L237" s="514" t="s">
        <v>12826</v>
      </c>
      <c r="M237" s="550"/>
      <c r="N237" s="514" t="s">
        <v>12827</v>
      </c>
      <c r="O237" s="514"/>
      <c r="P237" s="552" t="s">
        <v>1541</v>
      </c>
      <c r="Q237" s="515" t="s">
        <v>94</v>
      </c>
      <c r="R237" s="515" t="s">
        <v>95</v>
      </c>
      <c r="S237" s="550"/>
      <c r="T237" s="610"/>
    </row>
    <row r="238">
      <c r="A238" s="662" t="s">
        <v>3382</v>
      </c>
      <c r="B238" s="516" t="s">
        <v>12812</v>
      </c>
      <c r="C238" s="513" t="s">
        <v>6450</v>
      </c>
      <c r="D238" s="513" t="s">
        <v>296</v>
      </c>
      <c r="E238" s="664"/>
      <c r="F238" s="513" t="s">
        <v>12</v>
      </c>
      <c r="G238" s="513" t="s">
        <v>465</v>
      </c>
      <c r="H238" s="513" t="s">
        <v>2267</v>
      </c>
      <c r="I238" s="514" t="s">
        <v>12828</v>
      </c>
      <c r="J238" s="550"/>
      <c r="K238" s="514" t="s">
        <v>12829</v>
      </c>
      <c r="L238" s="514" t="s">
        <v>12830</v>
      </c>
      <c r="M238" s="550"/>
      <c r="N238" s="514" t="s">
        <v>12831</v>
      </c>
      <c r="O238" s="514"/>
      <c r="P238" s="552" t="s">
        <v>1026</v>
      </c>
      <c r="Q238" s="515" t="s">
        <v>94</v>
      </c>
      <c r="R238" s="515" t="s">
        <v>95</v>
      </c>
      <c r="S238" s="550"/>
      <c r="T238" s="550"/>
    </row>
    <row r="239">
      <c r="A239" s="662" t="s">
        <v>3386</v>
      </c>
      <c r="B239" s="513" t="s">
        <v>12812</v>
      </c>
      <c r="C239" s="513" t="s">
        <v>6450</v>
      </c>
      <c r="D239" s="513" t="s">
        <v>296</v>
      </c>
      <c r="E239" s="664"/>
      <c r="F239" s="513" t="s">
        <v>12</v>
      </c>
      <c r="G239" s="513" t="s">
        <v>465</v>
      </c>
      <c r="H239" s="513" t="s">
        <v>2267</v>
      </c>
      <c r="I239" s="514" t="s">
        <v>12832</v>
      </c>
      <c r="J239" s="550"/>
      <c r="K239" s="514" t="s">
        <v>12833</v>
      </c>
      <c r="L239" s="514" t="s">
        <v>12834</v>
      </c>
      <c r="M239" s="550"/>
      <c r="N239" s="542" t="s">
        <v>12835</v>
      </c>
      <c r="O239" s="542"/>
      <c r="P239" s="552" t="s">
        <v>1026</v>
      </c>
      <c r="Q239" s="515" t="s">
        <v>94</v>
      </c>
      <c r="R239" s="515" t="s">
        <v>95</v>
      </c>
      <c r="S239" s="550"/>
      <c r="T239" s="550"/>
    </row>
    <row r="240">
      <c r="A240" s="662" t="s">
        <v>3390</v>
      </c>
      <c r="B240" s="513" t="s">
        <v>12812</v>
      </c>
      <c r="C240" s="513" t="s">
        <v>6450</v>
      </c>
      <c r="D240" s="513" t="s">
        <v>296</v>
      </c>
      <c r="E240" s="664"/>
      <c r="F240" s="513" t="s">
        <v>12</v>
      </c>
      <c r="G240" s="513" t="s">
        <v>465</v>
      </c>
      <c r="H240" s="513" t="s">
        <v>2267</v>
      </c>
      <c r="I240" s="514" t="s">
        <v>12836</v>
      </c>
      <c r="J240" s="550"/>
      <c r="K240" s="514" t="s">
        <v>12837</v>
      </c>
      <c r="L240" s="514" t="s">
        <v>12838</v>
      </c>
      <c r="M240" s="550"/>
      <c r="N240" s="542" t="s">
        <v>12839</v>
      </c>
      <c r="O240" s="542"/>
      <c r="P240" s="552" t="s">
        <v>1026</v>
      </c>
      <c r="Q240" s="515" t="s">
        <v>94</v>
      </c>
      <c r="R240" s="515" t="s">
        <v>95</v>
      </c>
      <c r="S240" s="550"/>
      <c r="T240" s="550"/>
    </row>
    <row r="241">
      <c r="A241" s="662" t="s">
        <v>3394</v>
      </c>
      <c r="B241" s="513" t="s">
        <v>12812</v>
      </c>
      <c r="C241" s="513" t="s">
        <v>6450</v>
      </c>
      <c r="D241" s="513" t="s">
        <v>296</v>
      </c>
      <c r="E241" s="664"/>
      <c r="F241" s="513" t="s">
        <v>12</v>
      </c>
      <c r="G241" s="513" t="s">
        <v>465</v>
      </c>
      <c r="H241" s="513" t="s">
        <v>2267</v>
      </c>
      <c r="I241" s="514" t="s">
        <v>12840</v>
      </c>
      <c r="J241" s="550"/>
      <c r="K241" s="514" t="s">
        <v>12841</v>
      </c>
      <c r="L241" s="514" t="s">
        <v>12842</v>
      </c>
      <c r="M241" s="550"/>
      <c r="N241" s="514" t="s">
        <v>12843</v>
      </c>
      <c r="O241" s="514"/>
      <c r="P241" s="552" t="s">
        <v>1026</v>
      </c>
      <c r="Q241" s="515" t="s">
        <v>94</v>
      </c>
      <c r="R241" s="515" t="s">
        <v>95</v>
      </c>
      <c r="S241" s="550"/>
      <c r="T241" s="605"/>
    </row>
    <row r="242">
      <c r="A242" s="662" t="s">
        <v>3397</v>
      </c>
      <c r="B242" s="513" t="s">
        <v>12812</v>
      </c>
      <c r="C242" s="513" t="s">
        <v>6450</v>
      </c>
      <c r="D242" s="513" t="s">
        <v>296</v>
      </c>
      <c r="E242" s="664"/>
      <c r="F242" s="513" t="s">
        <v>11</v>
      </c>
      <c r="G242" s="513" t="s">
        <v>465</v>
      </c>
      <c r="H242" s="513" t="s">
        <v>2267</v>
      </c>
      <c r="I242" s="514" t="s">
        <v>12844</v>
      </c>
      <c r="J242" s="550"/>
      <c r="K242" s="514" t="s">
        <v>12845</v>
      </c>
      <c r="L242" s="514" t="s">
        <v>12846</v>
      </c>
      <c r="M242" s="550"/>
      <c r="N242" s="514" t="s">
        <v>12843</v>
      </c>
      <c r="O242" s="514"/>
      <c r="P242" s="552" t="s">
        <v>1026</v>
      </c>
      <c r="Q242" s="515" t="s">
        <v>94</v>
      </c>
      <c r="R242" s="515" t="s">
        <v>95</v>
      </c>
      <c r="S242" s="550"/>
      <c r="T242" s="605"/>
    </row>
    <row r="243">
      <c r="A243" s="662" t="s">
        <v>3401</v>
      </c>
      <c r="B243" s="516" t="s">
        <v>12812</v>
      </c>
      <c r="C243" s="513" t="s">
        <v>6450</v>
      </c>
      <c r="D243" s="513" t="s">
        <v>296</v>
      </c>
      <c r="E243" s="664"/>
      <c r="F243" s="513" t="s">
        <v>11</v>
      </c>
      <c r="G243" s="513" t="s">
        <v>465</v>
      </c>
      <c r="H243" s="513" t="s">
        <v>2267</v>
      </c>
      <c r="I243" s="514" t="s">
        <v>12847</v>
      </c>
      <c r="J243" s="550"/>
      <c r="K243" s="514" t="s">
        <v>12848</v>
      </c>
      <c r="L243" s="514" t="s">
        <v>12849</v>
      </c>
      <c r="M243" s="550"/>
      <c r="N243" s="514" t="s">
        <v>12843</v>
      </c>
      <c r="O243" s="514"/>
      <c r="P243" s="552" t="s">
        <v>1026</v>
      </c>
      <c r="Q243" s="515" t="s">
        <v>94</v>
      </c>
      <c r="R243" s="515" t="s">
        <v>95</v>
      </c>
      <c r="S243" s="550"/>
      <c r="T243" s="610"/>
    </row>
    <row r="244">
      <c r="A244" s="662" t="s">
        <v>3405</v>
      </c>
      <c r="B244" s="513" t="s">
        <v>12812</v>
      </c>
      <c r="C244" s="513" t="s">
        <v>6450</v>
      </c>
      <c r="D244" s="513" t="s">
        <v>296</v>
      </c>
      <c r="E244" s="664"/>
      <c r="F244" s="513" t="s">
        <v>11</v>
      </c>
      <c r="G244" s="513" t="s">
        <v>465</v>
      </c>
      <c r="H244" s="513" t="s">
        <v>2267</v>
      </c>
      <c r="I244" s="514" t="s">
        <v>12850</v>
      </c>
      <c r="J244" s="550"/>
      <c r="K244" s="514" t="s">
        <v>12851</v>
      </c>
      <c r="L244" s="514" t="s">
        <v>12852</v>
      </c>
      <c r="M244" s="550"/>
      <c r="N244" s="514" t="s">
        <v>12853</v>
      </c>
      <c r="O244" s="514"/>
      <c r="P244" s="552" t="s">
        <v>1026</v>
      </c>
      <c r="Q244" s="515" t="s">
        <v>94</v>
      </c>
      <c r="R244" s="515" t="s">
        <v>95</v>
      </c>
      <c r="S244" s="550"/>
      <c r="T244" s="610"/>
    </row>
    <row r="245">
      <c r="A245" s="662" t="s">
        <v>3410</v>
      </c>
      <c r="B245" s="516" t="s">
        <v>12812</v>
      </c>
      <c r="C245" s="513" t="s">
        <v>6450</v>
      </c>
      <c r="D245" s="513" t="s">
        <v>296</v>
      </c>
      <c r="E245" s="664"/>
      <c r="F245" s="513" t="s">
        <v>12</v>
      </c>
      <c r="G245" s="513" t="s">
        <v>465</v>
      </c>
      <c r="H245" s="513" t="s">
        <v>2267</v>
      </c>
      <c r="I245" s="514" t="s">
        <v>12854</v>
      </c>
      <c r="J245" s="550"/>
      <c r="K245" s="514" t="s">
        <v>12855</v>
      </c>
      <c r="L245" s="514" t="s">
        <v>12856</v>
      </c>
      <c r="M245" s="550"/>
      <c r="N245" s="514" t="s">
        <v>12857</v>
      </c>
      <c r="O245" s="514"/>
      <c r="P245" s="552" t="s">
        <v>1026</v>
      </c>
      <c r="Q245" s="515" t="s">
        <v>94</v>
      </c>
      <c r="R245" s="515" t="s">
        <v>95</v>
      </c>
      <c r="S245" s="550"/>
      <c r="T245" s="605"/>
    </row>
    <row r="246">
      <c r="A246" s="662" t="s">
        <v>3414</v>
      </c>
      <c r="B246" s="516" t="s">
        <v>12812</v>
      </c>
      <c r="C246" s="513" t="s">
        <v>6450</v>
      </c>
      <c r="D246" s="513" t="s">
        <v>296</v>
      </c>
      <c r="E246" s="664"/>
      <c r="F246" s="513" t="s">
        <v>12</v>
      </c>
      <c r="G246" s="513" t="s">
        <v>465</v>
      </c>
      <c r="H246" s="513" t="s">
        <v>2267</v>
      </c>
      <c r="I246" s="514" t="s">
        <v>12858</v>
      </c>
      <c r="J246" s="550"/>
      <c r="K246" s="514" t="s">
        <v>12859</v>
      </c>
      <c r="L246" s="514" t="s">
        <v>12860</v>
      </c>
      <c r="M246" s="550"/>
      <c r="N246" s="514" t="s">
        <v>12861</v>
      </c>
      <c r="O246" s="514"/>
      <c r="P246" s="552" t="s">
        <v>1026</v>
      </c>
      <c r="Q246" s="515" t="s">
        <v>94</v>
      </c>
      <c r="R246" s="515" t="s">
        <v>95</v>
      </c>
      <c r="S246" s="550"/>
      <c r="T246" s="550"/>
    </row>
    <row r="247">
      <c r="A247" s="662" t="s">
        <v>3418</v>
      </c>
      <c r="B247" s="513" t="s">
        <v>12812</v>
      </c>
      <c r="C247" s="513" t="s">
        <v>6450</v>
      </c>
      <c r="D247" s="513" t="s">
        <v>296</v>
      </c>
      <c r="E247" s="664"/>
      <c r="F247" s="513" t="s">
        <v>11</v>
      </c>
      <c r="G247" s="513" t="s">
        <v>465</v>
      </c>
      <c r="H247" s="513" t="s">
        <v>2267</v>
      </c>
      <c r="I247" s="514" t="s">
        <v>12862</v>
      </c>
      <c r="J247" s="550"/>
      <c r="K247" s="514" t="s">
        <v>12863</v>
      </c>
      <c r="L247" s="514" t="s">
        <v>12864</v>
      </c>
      <c r="M247" s="550"/>
      <c r="N247" s="514" t="s">
        <v>12861</v>
      </c>
      <c r="O247" s="514"/>
      <c r="P247" s="552" t="s">
        <v>1026</v>
      </c>
      <c r="Q247" s="515" t="s">
        <v>94</v>
      </c>
      <c r="R247" s="515" t="s">
        <v>95</v>
      </c>
      <c r="S247" s="550"/>
      <c r="T247" s="550"/>
    </row>
    <row r="248">
      <c r="A248" s="662" t="s">
        <v>3422</v>
      </c>
      <c r="B248" s="516" t="s">
        <v>11987</v>
      </c>
      <c r="C248" s="513" t="s">
        <v>5058</v>
      </c>
      <c r="D248" s="513" t="s">
        <v>296</v>
      </c>
      <c r="E248" s="513" t="s">
        <v>1739</v>
      </c>
      <c r="F248" s="513" t="s">
        <v>12</v>
      </c>
      <c r="G248" s="513" t="s">
        <v>465</v>
      </c>
      <c r="H248" s="513" t="s">
        <v>2267</v>
      </c>
      <c r="I248" s="514" t="s">
        <v>12865</v>
      </c>
      <c r="J248" s="550"/>
      <c r="K248" s="514" t="s">
        <v>12866</v>
      </c>
      <c r="L248" s="514" t="s">
        <v>12867</v>
      </c>
      <c r="M248" s="550"/>
      <c r="N248" s="514" t="s">
        <v>12868</v>
      </c>
      <c r="O248" s="514"/>
      <c r="P248" s="552" t="s">
        <v>1026</v>
      </c>
      <c r="Q248" s="515" t="s">
        <v>94</v>
      </c>
      <c r="R248" s="515" t="s">
        <v>95</v>
      </c>
      <c r="S248" s="550"/>
      <c r="T248" s="550"/>
    </row>
    <row r="249">
      <c r="A249" s="662" t="s">
        <v>3426</v>
      </c>
      <c r="B249" s="516" t="s">
        <v>11987</v>
      </c>
      <c r="C249" s="513" t="s">
        <v>5058</v>
      </c>
      <c r="D249" s="513" t="s">
        <v>296</v>
      </c>
      <c r="E249" s="513" t="s">
        <v>1739</v>
      </c>
      <c r="F249" s="513" t="s">
        <v>12</v>
      </c>
      <c r="G249" s="513" t="s">
        <v>465</v>
      </c>
      <c r="H249" s="513" t="s">
        <v>2267</v>
      </c>
      <c r="I249" s="514" t="s">
        <v>12869</v>
      </c>
      <c r="J249" s="550"/>
      <c r="K249" s="514" t="s">
        <v>12870</v>
      </c>
      <c r="L249" s="514" t="s">
        <v>12871</v>
      </c>
      <c r="M249" s="550"/>
      <c r="N249" s="514" t="s">
        <v>12872</v>
      </c>
      <c r="O249" s="514"/>
      <c r="P249" s="552" t="s">
        <v>1026</v>
      </c>
      <c r="Q249" s="515" t="s">
        <v>94</v>
      </c>
      <c r="R249" s="515" t="s">
        <v>95</v>
      </c>
      <c r="S249" s="550"/>
      <c r="T249" s="550"/>
    </row>
    <row r="250">
      <c r="A250" s="662" t="s">
        <v>3430</v>
      </c>
      <c r="B250" s="516" t="s">
        <v>4922</v>
      </c>
      <c r="C250" s="513" t="s">
        <v>2315</v>
      </c>
      <c r="D250" s="513" t="s">
        <v>296</v>
      </c>
      <c r="E250" s="513"/>
      <c r="F250" s="513" t="s">
        <v>12</v>
      </c>
      <c r="G250" s="513" t="s">
        <v>588</v>
      </c>
      <c r="H250" s="513" t="s">
        <v>2267</v>
      </c>
      <c r="I250" s="514" t="s">
        <v>12873</v>
      </c>
      <c r="J250" s="550"/>
      <c r="K250" s="515" t="s">
        <v>12874</v>
      </c>
      <c r="L250" s="514" t="s">
        <v>12875</v>
      </c>
      <c r="M250" s="550"/>
      <c r="N250" s="550"/>
      <c r="O250" s="550"/>
      <c r="P250" s="517" t="s">
        <v>472</v>
      </c>
      <c r="Q250" s="515" t="s">
        <v>94</v>
      </c>
      <c r="R250" s="515" t="s">
        <v>95</v>
      </c>
      <c r="S250" s="550"/>
      <c r="T250" s="550"/>
    </row>
    <row r="251">
      <c r="A251" s="662" t="s">
        <v>3439</v>
      </c>
      <c r="B251" s="544" t="s">
        <v>10516</v>
      </c>
      <c r="C251" s="513" t="s">
        <v>8800</v>
      </c>
      <c r="D251" s="513" t="s">
        <v>296</v>
      </c>
      <c r="E251" s="513"/>
      <c r="F251" s="513" t="s">
        <v>11</v>
      </c>
      <c r="G251" s="513" t="s">
        <v>588</v>
      </c>
      <c r="H251" s="513" t="s">
        <v>2267</v>
      </c>
      <c r="I251" s="514" t="s">
        <v>12876</v>
      </c>
      <c r="J251" s="514" t="s">
        <v>12877</v>
      </c>
      <c r="K251" s="514" t="s">
        <v>12878</v>
      </c>
      <c r="L251" s="514" t="s">
        <v>12879</v>
      </c>
      <c r="M251" s="514" t="s">
        <v>12880</v>
      </c>
      <c r="N251" s="550"/>
      <c r="O251" s="514"/>
      <c r="P251" s="552" t="s">
        <v>1541</v>
      </c>
      <c r="Q251" s="515" t="s">
        <v>94</v>
      </c>
      <c r="R251" s="515" t="s">
        <v>95</v>
      </c>
      <c r="S251" s="522"/>
      <c r="T251" s="550"/>
    </row>
    <row r="252">
      <c r="A252" s="662" t="s">
        <v>3443</v>
      </c>
      <c r="B252" s="513" t="s">
        <v>4922</v>
      </c>
      <c r="C252" s="513" t="s">
        <v>2315</v>
      </c>
      <c r="D252" s="513" t="s">
        <v>296</v>
      </c>
      <c r="E252" s="513"/>
      <c r="F252" s="513" t="s">
        <v>11</v>
      </c>
      <c r="G252" s="513" t="s">
        <v>588</v>
      </c>
      <c r="H252" s="513" t="s">
        <v>2267</v>
      </c>
      <c r="I252" s="515" t="s">
        <v>12881</v>
      </c>
      <c r="J252" s="550"/>
      <c r="K252" s="515" t="s">
        <v>12882</v>
      </c>
      <c r="L252" s="514" t="s">
        <v>12883</v>
      </c>
      <c r="M252" s="550"/>
      <c r="N252" s="550"/>
      <c r="O252" s="514"/>
      <c r="P252" s="517" t="s">
        <v>472</v>
      </c>
      <c r="Q252" s="515" t="s">
        <v>94</v>
      </c>
      <c r="R252" s="515" t="s">
        <v>95</v>
      </c>
      <c r="S252" s="550"/>
      <c r="T252" s="550"/>
    </row>
    <row r="253">
      <c r="A253" s="662" t="s">
        <v>3448</v>
      </c>
      <c r="B253" s="516" t="s">
        <v>10516</v>
      </c>
      <c r="C253" s="513" t="s">
        <v>8800</v>
      </c>
      <c r="D253" s="513" t="s">
        <v>296</v>
      </c>
      <c r="E253" s="513"/>
      <c r="F253" s="513" t="s">
        <v>11</v>
      </c>
      <c r="G253" s="513" t="s">
        <v>465</v>
      </c>
      <c r="H253" s="513" t="s">
        <v>2267</v>
      </c>
      <c r="I253" s="514" t="s">
        <v>12884</v>
      </c>
      <c r="J253" s="514" t="s">
        <v>12877</v>
      </c>
      <c r="K253" s="514" t="s">
        <v>12885</v>
      </c>
      <c r="L253" s="514" t="s">
        <v>12886</v>
      </c>
      <c r="M253" s="550"/>
      <c r="N253" s="514" t="s">
        <v>12887</v>
      </c>
      <c r="O253" s="514"/>
      <c r="P253" s="552" t="s">
        <v>1541</v>
      </c>
      <c r="Q253" s="515" t="s">
        <v>94</v>
      </c>
      <c r="R253" s="515" t="s">
        <v>95</v>
      </c>
      <c r="S253" s="522"/>
      <c r="T253" s="550"/>
    </row>
    <row r="254">
      <c r="A254" s="662" t="s">
        <v>3453</v>
      </c>
      <c r="B254" s="516" t="s">
        <v>10516</v>
      </c>
      <c r="C254" s="513" t="s">
        <v>8800</v>
      </c>
      <c r="D254" s="513" t="s">
        <v>296</v>
      </c>
      <c r="E254" s="513"/>
      <c r="F254" s="513" t="s">
        <v>8528</v>
      </c>
      <c r="G254" s="513" t="s">
        <v>465</v>
      </c>
      <c r="H254" s="513" t="s">
        <v>2267</v>
      </c>
      <c r="I254" s="514" t="s">
        <v>12888</v>
      </c>
      <c r="J254" s="514" t="s">
        <v>12877</v>
      </c>
      <c r="K254" s="514" t="s">
        <v>12889</v>
      </c>
      <c r="L254" s="514" t="s">
        <v>12890</v>
      </c>
      <c r="M254" s="550"/>
      <c r="N254" s="514" t="s">
        <v>12891</v>
      </c>
      <c r="O254" s="514"/>
      <c r="P254" s="552" t="s">
        <v>1541</v>
      </c>
      <c r="Q254" s="515" t="s">
        <v>94</v>
      </c>
      <c r="R254" s="515" t="s">
        <v>95</v>
      </c>
      <c r="S254" s="522"/>
      <c r="T254" s="550"/>
    </row>
    <row r="255">
      <c r="A255" s="662" t="s">
        <v>3458</v>
      </c>
      <c r="B255" s="516" t="s">
        <v>10516</v>
      </c>
      <c r="C255" s="513" t="s">
        <v>8800</v>
      </c>
      <c r="D255" s="513" t="s">
        <v>296</v>
      </c>
      <c r="E255" s="513"/>
      <c r="F255" s="513" t="s">
        <v>11</v>
      </c>
      <c r="G255" s="513" t="s">
        <v>465</v>
      </c>
      <c r="H255" s="513" t="s">
        <v>2267</v>
      </c>
      <c r="I255" s="514" t="s">
        <v>12892</v>
      </c>
      <c r="J255" s="514" t="s">
        <v>12877</v>
      </c>
      <c r="K255" s="514" t="s">
        <v>12893</v>
      </c>
      <c r="L255" s="514" t="s">
        <v>12894</v>
      </c>
      <c r="M255" s="550"/>
      <c r="N255" s="514" t="s">
        <v>12895</v>
      </c>
      <c r="O255" s="514"/>
      <c r="P255" s="552" t="s">
        <v>1541</v>
      </c>
      <c r="Q255" s="515" t="s">
        <v>94</v>
      </c>
      <c r="R255" s="515" t="s">
        <v>95</v>
      </c>
      <c r="S255" s="550"/>
      <c r="T255" s="550"/>
    </row>
    <row r="256">
      <c r="A256" s="662" t="s">
        <v>3462</v>
      </c>
      <c r="B256" s="516" t="s">
        <v>10516</v>
      </c>
      <c r="C256" s="513" t="s">
        <v>8800</v>
      </c>
      <c r="D256" s="513" t="s">
        <v>296</v>
      </c>
      <c r="E256" s="513"/>
      <c r="F256" s="513" t="s">
        <v>11</v>
      </c>
      <c r="G256" s="513" t="s">
        <v>465</v>
      </c>
      <c r="H256" s="513" t="s">
        <v>2267</v>
      </c>
      <c r="I256" s="514" t="s">
        <v>12896</v>
      </c>
      <c r="J256" s="514" t="s">
        <v>12897</v>
      </c>
      <c r="K256" s="514" t="s">
        <v>12898</v>
      </c>
      <c r="L256" s="514" t="s">
        <v>12899</v>
      </c>
      <c r="M256" s="550"/>
      <c r="N256" s="514" t="s">
        <v>12900</v>
      </c>
      <c r="O256" s="514"/>
      <c r="P256" s="552" t="s">
        <v>1541</v>
      </c>
      <c r="Q256" s="515" t="s">
        <v>94</v>
      </c>
      <c r="R256" s="515" t="s">
        <v>95</v>
      </c>
      <c r="S256" s="522"/>
      <c r="T256" s="550"/>
    </row>
    <row r="257">
      <c r="A257" s="662" t="s">
        <v>3466</v>
      </c>
      <c r="B257" s="516" t="s">
        <v>8799</v>
      </c>
      <c r="C257" s="513" t="s">
        <v>8800</v>
      </c>
      <c r="D257" s="513" t="s">
        <v>296</v>
      </c>
      <c r="E257" s="513"/>
      <c r="F257" s="513" t="s">
        <v>11</v>
      </c>
      <c r="G257" s="513" t="s">
        <v>465</v>
      </c>
      <c r="H257" s="513" t="s">
        <v>2267</v>
      </c>
      <c r="I257" s="514" t="s">
        <v>12901</v>
      </c>
      <c r="J257" s="514" t="s">
        <v>12902</v>
      </c>
      <c r="K257" s="514" t="s">
        <v>12903</v>
      </c>
      <c r="L257" s="514" t="s">
        <v>12904</v>
      </c>
      <c r="M257" s="550"/>
      <c r="N257" s="514" t="s">
        <v>12905</v>
      </c>
      <c r="O257" s="514"/>
      <c r="P257" s="528">
        <v>45540.0</v>
      </c>
      <c r="Q257" s="515" t="s">
        <v>94</v>
      </c>
      <c r="R257" s="515" t="s">
        <v>95</v>
      </c>
      <c r="S257" s="550"/>
      <c r="T257" s="550"/>
    </row>
    <row r="258">
      <c r="A258" s="662" t="s">
        <v>3472</v>
      </c>
      <c r="B258" s="516" t="s">
        <v>12812</v>
      </c>
      <c r="C258" s="513" t="s">
        <v>6450</v>
      </c>
      <c r="D258" s="513" t="s">
        <v>296</v>
      </c>
      <c r="E258" s="664"/>
      <c r="F258" s="513" t="s">
        <v>11</v>
      </c>
      <c r="G258" s="513" t="s">
        <v>465</v>
      </c>
      <c r="H258" s="513" t="s">
        <v>2267</v>
      </c>
      <c r="I258" s="514" t="s">
        <v>12906</v>
      </c>
      <c r="J258" s="550"/>
      <c r="K258" s="545" t="s">
        <v>12907</v>
      </c>
      <c r="L258" s="514" t="s">
        <v>12908</v>
      </c>
      <c r="M258" s="550"/>
      <c r="N258" s="514" t="s">
        <v>12909</v>
      </c>
      <c r="O258" s="514"/>
      <c r="P258" s="552" t="s">
        <v>1026</v>
      </c>
      <c r="Q258" s="515" t="s">
        <v>94</v>
      </c>
      <c r="R258" s="515" t="s">
        <v>95</v>
      </c>
      <c r="S258" s="550"/>
      <c r="T258" s="550"/>
    </row>
    <row r="259">
      <c r="A259" s="662" t="s">
        <v>3477</v>
      </c>
      <c r="B259" s="513" t="s">
        <v>12812</v>
      </c>
      <c r="C259" s="513" t="s">
        <v>6450</v>
      </c>
      <c r="D259" s="513" t="s">
        <v>296</v>
      </c>
      <c r="E259" s="664"/>
      <c r="F259" s="513" t="s">
        <v>12</v>
      </c>
      <c r="G259" s="513" t="s">
        <v>465</v>
      </c>
      <c r="H259" s="513" t="s">
        <v>2267</v>
      </c>
      <c r="I259" s="514" t="s">
        <v>12832</v>
      </c>
      <c r="J259" s="550"/>
      <c r="K259" s="545" t="s">
        <v>12910</v>
      </c>
      <c r="L259" s="514" t="s">
        <v>12911</v>
      </c>
      <c r="M259" s="550"/>
      <c r="N259" s="514" t="s">
        <v>12912</v>
      </c>
      <c r="O259" s="514"/>
      <c r="P259" s="552" t="s">
        <v>1026</v>
      </c>
      <c r="Q259" s="515" t="s">
        <v>94</v>
      </c>
      <c r="R259" s="515" t="s">
        <v>95</v>
      </c>
      <c r="S259" s="550"/>
      <c r="T259" s="550"/>
    </row>
    <row r="260">
      <c r="A260" s="662" t="s">
        <v>3481</v>
      </c>
      <c r="B260" s="513" t="s">
        <v>12913</v>
      </c>
      <c r="C260" s="513" t="s">
        <v>8416</v>
      </c>
      <c r="D260" s="513" t="s">
        <v>296</v>
      </c>
      <c r="E260" s="513"/>
      <c r="F260" s="513" t="s">
        <v>11</v>
      </c>
      <c r="G260" s="513" t="s">
        <v>465</v>
      </c>
      <c r="H260" s="513" t="s">
        <v>2267</v>
      </c>
      <c r="I260" s="514" t="s">
        <v>12914</v>
      </c>
      <c r="J260" s="514" t="s">
        <v>12915</v>
      </c>
      <c r="K260" s="514" t="s">
        <v>12916</v>
      </c>
      <c r="L260" s="514" t="s">
        <v>12917</v>
      </c>
      <c r="M260" s="550"/>
      <c r="N260" s="542" t="s">
        <v>12918</v>
      </c>
      <c r="O260" s="514"/>
      <c r="P260" s="552" t="s">
        <v>1541</v>
      </c>
      <c r="Q260" s="515" t="s">
        <v>94</v>
      </c>
      <c r="R260" s="515" t="s">
        <v>95</v>
      </c>
      <c r="S260" s="550"/>
      <c r="T260" s="550"/>
    </row>
    <row r="261">
      <c r="A261" s="662" t="s">
        <v>3486</v>
      </c>
      <c r="B261" s="513" t="s">
        <v>12913</v>
      </c>
      <c r="C261" s="513" t="s">
        <v>8416</v>
      </c>
      <c r="D261" s="513" t="s">
        <v>296</v>
      </c>
      <c r="E261" s="513"/>
      <c r="F261" s="513" t="s">
        <v>11</v>
      </c>
      <c r="G261" s="513" t="s">
        <v>465</v>
      </c>
      <c r="H261" s="513" t="s">
        <v>2267</v>
      </c>
      <c r="I261" s="514" t="s">
        <v>12914</v>
      </c>
      <c r="J261" s="550"/>
      <c r="K261" s="514" t="s">
        <v>12919</v>
      </c>
      <c r="L261" s="514" t="s">
        <v>12920</v>
      </c>
      <c r="M261" s="550"/>
      <c r="N261" s="514" t="s">
        <v>12921</v>
      </c>
      <c r="O261" s="514"/>
      <c r="P261" s="552" t="s">
        <v>1541</v>
      </c>
      <c r="Q261" s="515" t="s">
        <v>94</v>
      </c>
      <c r="R261" s="515" t="s">
        <v>95</v>
      </c>
      <c r="S261" s="550"/>
      <c r="T261" s="550"/>
    </row>
    <row r="262">
      <c r="A262" s="662" t="s">
        <v>3491</v>
      </c>
      <c r="B262" s="513" t="s">
        <v>12922</v>
      </c>
      <c r="C262" s="513" t="s">
        <v>6865</v>
      </c>
      <c r="D262" s="513" t="s">
        <v>296</v>
      </c>
      <c r="E262" s="513" t="s">
        <v>1739</v>
      </c>
      <c r="F262" s="513" t="s">
        <v>11</v>
      </c>
      <c r="G262" s="513" t="s">
        <v>465</v>
      </c>
      <c r="H262" s="513" t="s">
        <v>2267</v>
      </c>
      <c r="I262" s="514" t="s">
        <v>12923</v>
      </c>
      <c r="J262" s="514" t="s">
        <v>12924</v>
      </c>
      <c r="K262" s="514" t="s">
        <v>12925</v>
      </c>
      <c r="L262" s="514" t="s">
        <v>12926</v>
      </c>
      <c r="M262" s="550"/>
      <c r="N262" s="542" t="s">
        <v>12927</v>
      </c>
      <c r="O262" s="514"/>
      <c r="P262" s="552" t="s">
        <v>1026</v>
      </c>
      <c r="Q262" s="515" t="s">
        <v>94</v>
      </c>
      <c r="R262" s="515" t="s">
        <v>95</v>
      </c>
      <c r="S262" s="550"/>
      <c r="T262" s="550"/>
    </row>
    <row r="263">
      <c r="A263" s="662" t="s">
        <v>3496</v>
      </c>
      <c r="B263" s="516" t="s">
        <v>12928</v>
      </c>
      <c r="C263" s="513" t="s">
        <v>6865</v>
      </c>
      <c r="D263" s="513" t="s">
        <v>296</v>
      </c>
      <c r="E263" s="513" t="s">
        <v>1739</v>
      </c>
      <c r="F263" s="513" t="s">
        <v>11</v>
      </c>
      <c r="G263" s="513" t="s">
        <v>465</v>
      </c>
      <c r="H263" s="513" t="s">
        <v>2267</v>
      </c>
      <c r="I263" s="514" t="s">
        <v>12929</v>
      </c>
      <c r="J263" s="550"/>
      <c r="K263" s="514" t="s">
        <v>12930</v>
      </c>
      <c r="L263" s="514" t="s">
        <v>12931</v>
      </c>
      <c r="M263" s="550"/>
      <c r="N263" s="542" t="s">
        <v>12932</v>
      </c>
      <c r="O263" s="514"/>
      <c r="P263" s="552" t="s">
        <v>1541</v>
      </c>
      <c r="Q263" s="515" t="s">
        <v>94</v>
      </c>
      <c r="R263" s="515" t="s">
        <v>95</v>
      </c>
      <c r="S263" s="550"/>
      <c r="T263" s="550"/>
    </row>
    <row r="264">
      <c r="A264" s="662" t="s">
        <v>3501</v>
      </c>
      <c r="B264" s="513" t="s">
        <v>12933</v>
      </c>
      <c r="C264" s="513" t="s">
        <v>6865</v>
      </c>
      <c r="D264" s="513" t="s">
        <v>296</v>
      </c>
      <c r="E264" s="513" t="s">
        <v>1739</v>
      </c>
      <c r="F264" s="513" t="s">
        <v>11</v>
      </c>
      <c r="G264" s="513" t="s">
        <v>465</v>
      </c>
      <c r="H264" s="513" t="s">
        <v>2267</v>
      </c>
      <c r="I264" s="514" t="s">
        <v>12934</v>
      </c>
      <c r="J264" s="550"/>
      <c r="K264" s="514" t="s">
        <v>12935</v>
      </c>
      <c r="L264" s="514" t="s">
        <v>12936</v>
      </c>
      <c r="M264" s="550"/>
      <c r="N264" s="542" t="s">
        <v>12937</v>
      </c>
      <c r="O264" s="514"/>
      <c r="P264" s="676" t="s">
        <v>479</v>
      </c>
      <c r="Q264" s="676" t="s">
        <v>94</v>
      </c>
      <c r="R264" s="665" t="s">
        <v>95</v>
      </c>
      <c r="S264" s="550"/>
      <c r="T264" s="550"/>
    </row>
    <row r="265">
      <c r="A265" s="662" t="s">
        <v>3507</v>
      </c>
      <c r="B265" s="516" t="s">
        <v>12938</v>
      </c>
      <c r="C265" s="513" t="s">
        <v>6865</v>
      </c>
      <c r="D265" s="513" t="s">
        <v>296</v>
      </c>
      <c r="E265" s="513" t="s">
        <v>1739</v>
      </c>
      <c r="F265" s="513" t="s">
        <v>11</v>
      </c>
      <c r="G265" s="513" t="s">
        <v>465</v>
      </c>
      <c r="H265" s="513" t="s">
        <v>2267</v>
      </c>
      <c r="I265" s="514" t="s">
        <v>12939</v>
      </c>
      <c r="J265" s="514" t="s">
        <v>12940</v>
      </c>
      <c r="K265" s="514" t="s">
        <v>12941</v>
      </c>
      <c r="L265" s="514" t="s">
        <v>12942</v>
      </c>
      <c r="M265" s="550"/>
      <c r="N265" s="514" t="s">
        <v>12943</v>
      </c>
      <c r="O265" s="514"/>
      <c r="P265" s="552" t="s">
        <v>1026</v>
      </c>
      <c r="Q265" s="515" t="s">
        <v>94</v>
      </c>
      <c r="R265" s="515" t="s">
        <v>95</v>
      </c>
      <c r="S265" s="550"/>
      <c r="T265" s="550"/>
    </row>
    <row r="266">
      <c r="A266" s="662" t="s">
        <v>3514</v>
      </c>
      <c r="B266" s="513" t="s">
        <v>12944</v>
      </c>
      <c r="C266" s="513" t="s">
        <v>6865</v>
      </c>
      <c r="D266" s="513" t="s">
        <v>296</v>
      </c>
      <c r="E266" s="513" t="s">
        <v>1739</v>
      </c>
      <c r="F266" s="513" t="s">
        <v>11</v>
      </c>
      <c r="G266" s="513" t="s">
        <v>465</v>
      </c>
      <c r="H266" s="513" t="s">
        <v>2267</v>
      </c>
      <c r="I266" s="514" t="s">
        <v>12945</v>
      </c>
      <c r="J266" s="550"/>
      <c r="K266" s="515" t="s">
        <v>12946</v>
      </c>
      <c r="L266" s="514" t="s">
        <v>12947</v>
      </c>
      <c r="M266" s="550"/>
      <c r="N266" s="514" t="s">
        <v>12948</v>
      </c>
      <c r="O266" s="515" t="s">
        <v>12949</v>
      </c>
      <c r="P266" s="552" t="s">
        <v>1026</v>
      </c>
      <c r="Q266" s="515" t="s">
        <v>94</v>
      </c>
      <c r="R266" s="515" t="s">
        <v>95</v>
      </c>
      <c r="S266" s="550"/>
      <c r="T266" s="550"/>
    </row>
    <row r="267">
      <c r="A267" s="662" t="s">
        <v>3517</v>
      </c>
      <c r="B267" s="544" t="s">
        <v>12950</v>
      </c>
      <c r="C267" s="664"/>
      <c r="D267" s="513" t="s">
        <v>296</v>
      </c>
      <c r="E267" s="513" t="s">
        <v>8954</v>
      </c>
      <c r="F267" s="560" t="s">
        <v>11</v>
      </c>
      <c r="G267" s="513" t="s">
        <v>465</v>
      </c>
      <c r="H267" s="513" t="s">
        <v>2267</v>
      </c>
      <c r="I267" s="514" t="s">
        <v>12951</v>
      </c>
      <c r="J267" s="550"/>
      <c r="K267" s="545" t="s">
        <v>12952</v>
      </c>
      <c r="L267" s="514" t="s">
        <v>12953</v>
      </c>
      <c r="M267" s="550"/>
      <c r="N267" s="558" t="s">
        <v>3872</v>
      </c>
      <c r="O267" s="514"/>
      <c r="P267" s="515" t="s">
        <v>6455</v>
      </c>
      <c r="Q267" s="515" t="s">
        <v>94</v>
      </c>
      <c r="R267" s="515" t="s">
        <v>95</v>
      </c>
      <c r="S267" s="550"/>
      <c r="T267" s="550"/>
    </row>
    <row r="268">
      <c r="A268" s="662" t="s">
        <v>3522</v>
      </c>
      <c r="B268" s="664"/>
      <c r="C268" s="513" t="s">
        <v>8800</v>
      </c>
      <c r="D268" s="513" t="s">
        <v>296</v>
      </c>
      <c r="E268" s="513"/>
      <c r="F268" s="513" t="s">
        <v>11</v>
      </c>
      <c r="G268" s="513" t="s">
        <v>465</v>
      </c>
      <c r="H268" s="513" t="s">
        <v>2267</v>
      </c>
      <c r="I268" s="514" t="s">
        <v>12954</v>
      </c>
      <c r="J268" s="514" t="s">
        <v>12877</v>
      </c>
      <c r="K268" s="514" t="s">
        <v>12955</v>
      </c>
      <c r="L268" s="514" t="s">
        <v>12956</v>
      </c>
      <c r="M268" s="550"/>
      <c r="N268" s="514" t="s">
        <v>12957</v>
      </c>
      <c r="O268" s="514"/>
      <c r="P268" s="552" t="s">
        <v>1541</v>
      </c>
      <c r="Q268" s="515" t="s">
        <v>94</v>
      </c>
      <c r="R268" s="515" t="s">
        <v>95</v>
      </c>
      <c r="S268" s="522"/>
      <c r="T268" s="550"/>
    </row>
    <row r="269">
      <c r="A269" s="662" t="s">
        <v>3527</v>
      </c>
      <c r="B269" s="513" t="s">
        <v>4922</v>
      </c>
      <c r="C269" s="513" t="s">
        <v>2315</v>
      </c>
      <c r="D269" s="513" t="s">
        <v>296</v>
      </c>
      <c r="E269" s="513"/>
      <c r="F269" s="513" t="s">
        <v>11</v>
      </c>
      <c r="G269" s="513" t="s">
        <v>465</v>
      </c>
      <c r="H269" s="513" t="s">
        <v>2267</v>
      </c>
      <c r="I269" s="618" t="s">
        <v>12958</v>
      </c>
      <c r="J269" s="592"/>
      <c r="K269" s="514" t="s">
        <v>4924</v>
      </c>
      <c r="L269" s="514" t="s">
        <v>12959</v>
      </c>
      <c r="M269" s="550"/>
      <c r="N269" s="542" t="s">
        <v>12773</v>
      </c>
      <c r="O269" s="514"/>
      <c r="P269" s="552" t="s">
        <v>1541</v>
      </c>
      <c r="Q269" s="515" t="s">
        <v>94</v>
      </c>
      <c r="R269" s="515" t="s">
        <v>95</v>
      </c>
      <c r="S269" s="550"/>
      <c r="T269" s="550"/>
    </row>
    <row r="270">
      <c r="A270" s="662" t="s">
        <v>3532</v>
      </c>
      <c r="B270" s="513" t="s">
        <v>10516</v>
      </c>
      <c r="C270" s="513" t="s">
        <v>8800</v>
      </c>
      <c r="D270" s="513" t="s">
        <v>296</v>
      </c>
      <c r="E270" s="513"/>
      <c r="F270" s="513" t="s">
        <v>12</v>
      </c>
      <c r="G270" s="513" t="s">
        <v>465</v>
      </c>
      <c r="H270" s="513" t="s">
        <v>2267</v>
      </c>
      <c r="I270" s="618" t="s">
        <v>12960</v>
      </c>
      <c r="J270" s="592"/>
      <c r="K270" s="514" t="s">
        <v>12961</v>
      </c>
      <c r="L270" s="514" t="s">
        <v>12960</v>
      </c>
      <c r="M270" s="550"/>
      <c r="N270" s="666" t="s">
        <v>12773</v>
      </c>
      <c r="O270" s="666"/>
      <c r="P270" s="515" t="s">
        <v>479</v>
      </c>
      <c r="Q270" s="515" t="s">
        <v>94</v>
      </c>
      <c r="R270" s="515" t="s">
        <v>95</v>
      </c>
      <c r="S270" s="550"/>
      <c r="T270" s="550"/>
    </row>
    <row r="271">
      <c r="A271" s="662" t="s">
        <v>3537</v>
      </c>
      <c r="B271" s="513" t="s">
        <v>10516</v>
      </c>
      <c r="C271" s="513" t="s">
        <v>8800</v>
      </c>
      <c r="D271" s="513" t="s">
        <v>296</v>
      </c>
      <c r="E271" s="513"/>
      <c r="F271" s="513" t="s">
        <v>12</v>
      </c>
      <c r="G271" s="513" t="s">
        <v>465</v>
      </c>
      <c r="H271" s="513" t="s">
        <v>2267</v>
      </c>
      <c r="I271" s="618" t="s">
        <v>12962</v>
      </c>
      <c r="J271" s="618" t="s">
        <v>12963</v>
      </c>
      <c r="K271" s="514" t="s">
        <v>12964</v>
      </c>
      <c r="L271" s="514" t="s">
        <v>12965</v>
      </c>
      <c r="M271" s="550"/>
      <c r="N271" s="666" t="s">
        <v>12762</v>
      </c>
      <c r="O271" s="666"/>
      <c r="P271" s="552" t="s">
        <v>1026</v>
      </c>
      <c r="Q271" s="515" t="s">
        <v>94</v>
      </c>
      <c r="R271" s="515" t="s">
        <v>95</v>
      </c>
      <c r="S271" s="550"/>
      <c r="T271" s="550"/>
    </row>
    <row r="272">
      <c r="A272" s="662" t="s">
        <v>3540</v>
      </c>
      <c r="B272" s="680" t="s">
        <v>12966</v>
      </c>
      <c r="C272" s="664"/>
      <c r="D272" s="513" t="s">
        <v>296</v>
      </c>
      <c r="E272" s="513" t="s">
        <v>1739</v>
      </c>
      <c r="F272" s="513" t="s">
        <v>12</v>
      </c>
      <c r="G272" s="513" t="s">
        <v>465</v>
      </c>
      <c r="H272" s="513" t="s">
        <v>2267</v>
      </c>
      <c r="I272" s="618" t="s">
        <v>12967</v>
      </c>
      <c r="J272" s="592"/>
      <c r="K272" s="514" t="s">
        <v>12968</v>
      </c>
      <c r="L272" s="514" t="s">
        <v>12969</v>
      </c>
      <c r="M272" s="550"/>
      <c r="N272" s="514" t="s">
        <v>12970</v>
      </c>
      <c r="O272" s="514"/>
      <c r="P272" s="529">
        <v>45327.0</v>
      </c>
      <c r="Q272" s="515" t="s">
        <v>94</v>
      </c>
      <c r="R272" s="515" t="s">
        <v>95</v>
      </c>
      <c r="S272" s="550"/>
      <c r="T272" s="550"/>
    </row>
    <row r="273">
      <c r="A273" s="662" t="s">
        <v>3544</v>
      </c>
      <c r="B273" s="680" t="s">
        <v>12966</v>
      </c>
      <c r="C273" s="664"/>
      <c r="D273" s="513" t="s">
        <v>296</v>
      </c>
      <c r="E273" s="513" t="s">
        <v>1739</v>
      </c>
      <c r="F273" s="513" t="s">
        <v>12</v>
      </c>
      <c r="G273" s="513" t="s">
        <v>545</v>
      </c>
      <c r="H273" s="513" t="s">
        <v>2267</v>
      </c>
      <c r="I273" s="681" t="s">
        <v>12971</v>
      </c>
      <c r="J273" s="514" t="s">
        <v>12972</v>
      </c>
      <c r="K273" s="514" t="s">
        <v>12973</v>
      </c>
      <c r="L273" s="543" t="s">
        <v>12974</v>
      </c>
      <c r="M273" s="550"/>
      <c r="N273" s="550"/>
      <c r="O273" s="550"/>
      <c r="P273" s="517" t="s">
        <v>472</v>
      </c>
      <c r="Q273" s="515" t="s">
        <v>94</v>
      </c>
      <c r="R273" s="515" t="s">
        <v>95</v>
      </c>
      <c r="S273" s="550"/>
      <c r="T273" s="550"/>
    </row>
    <row r="274">
      <c r="A274" s="662" t="s">
        <v>3549</v>
      </c>
      <c r="B274" s="680" t="s">
        <v>12966</v>
      </c>
      <c r="C274" s="664"/>
      <c r="D274" s="513" t="s">
        <v>296</v>
      </c>
      <c r="E274" s="513" t="s">
        <v>1739</v>
      </c>
      <c r="F274" s="513" t="s">
        <v>12</v>
      </c>
      <c r="G274" s="513" t="s">
        <v>545</v>
      </c>
      <c r="H274" s="513" t="s">
        <v>2267</v>
      </c>
      <c r="I274" s="681" t="s">
        <v>12975</v>
      </c>
      <c r="J274" s="514" t="s">
        <v>12972</v>
      </c>
      <c r="K274" s="514" t="s">
        <v>12976</v>
      </c>
      <c r="L274" s="543" t="s">
        <v>12977</v>
      </c>
      <c r="M274" s="550"/>
      <c r="N274" s="550"/>
      <c r="O274" s="550"/>
      <c r="P274" s="517" t="s">
        <v>472</v>
      </c>
      <c r="Q274" s="515" t="s">
        <v>94</v>
      </c>
      <c r="R274" s="515" t="s">
        <v>95</v>
      </c>
      <c r="S274" s="550"/>
      <c r="T274" s="550"/>
    </row>
    <row r="275">
      <c r="A275" s="662" t="s">
        <v>3554</v>
      </c>
      <c r="B275" s="680" t="s">
        <v>12966</v>
      </c>
      <c r="C275" s="664"/>
      <c r="D275" s="513" t="s">
        <v>296</v>
      </c>
      <c r="E275" s="513" t="s">
        <v>1739</v>
      </c>
      <c r="F275" s="513" t="s">
        <v>12</v>
      </c>
      <c r="G275" s="513" t="s">
        <v>12978</v>
      </c>
      <c r="H275" s="513" t="s">
        <v>2267</v>
      </c>
      <c r="I275" s="681" t="s">
        <v>12979</v>
      </c>
      <c r="J275" s="514" t="s">
        <v>12972</v>
      </c>
      <c r="K275" s="514" t="s">
        <v>12980</v>
      </c>
      <c r="L275" s="543" t="s">
        <v>12981</v>
      </c>
      <c r="M275" s="550"/>
      <c r="N275" s="550"/>
      <c r="O275" s="550"/>
      <c r="P275" s="529">
        <v>45327.0</v>
      </c>
      <c r="Q275" s="515" t="s">
        <v>94</v>
      </c>
      <c r="R275" s="515" t="s">
        <v>95</v>
      </c>
      <c r="S275" s="550"/>
      <c r="T275" s="550"/>
    </row>
    <row r="276">
      <c r="A276" s="662" t="s">
        <v>3560</v>
      </c>
      <c r="B276" s="516" t="s">
        <v>4922</v>
      </c>
      <c r="C276" s="513" t="s">
        <v>2315</v>
      </c>
      <c r="D276" s="513" t="s">
        <v>296</v>
      </c>
      <c r="E276" s="513" t="s">
        <v>2301</v>
      </c>
      <c r="F276" s="513" t="s">
        <v>11</v>
      </c>
      <c r="G276" s="513" t="s">
        <v>545</v>
      </c>
      <c r="H276" s="513" t="s">
        <v>2267</v>
      </c>
      <c r="I276" s="514" t="s">
        <v>12982</v>
      </c>
      <c r="J276" s="550"/>
      <c r="K276" s="515" t="s">
        <v>12983</v>
      </c>
      <c r="L276" s="514" t="s">
        <v>12984</v>
      </c>
      <c r="M276" s="515" t="s">
        <v>12985</v>
      </c>
      <c r="N276" s="550"/>
      <c r="O276" s="514"/>
      <c r="P276" s="517" t="s">
        <v>472</v>
      </c>
      <c r="Q276" s="515" t="s">
        <v>94</v>
      </c>
      <c r="R276" s="515" t="s">
        <v>95</v>
      </c>
      <c r="S276" s="550"/>
      <c r="T276" s="550"/>
    </row>
    <row r="277">
      <c r="A277" s="662" t="s">
        <v>3564</v>
      </c>
      <c r="B277" s="516" t="s">
        <v>10516</v>
      </c>
      <c r="C277" s="513" t="s">
        <v>8800</v>
      </c>
      <c r="D277" s="513" t="s">
        <v>296</v>
      </c>
      <c r="E277" s="513"/>
      <c r="F277" s="513" t="s">
        <v>11</v>
      </c>
      <c r="G277" s="513" t="s">
        <v>545</v>
      </c>
      <c r="H277" s="513" t="s">
        <v>2267</v>
      </c>
      <c r="I277" s="514" t="s">
        <v>12986</v>
      </c>
      <c r="J277" s="514" t="s">
        <v>12877</v>
      </c>
      <c r="K277" s="515" t="s">
        <v>12987</v>
      </c>
      <c r="L277" s="514" t="s">
        <v>12988</v>
      </c>
      <c r="M277" s="515" t="s">
        <v>12989</v>
      </c>
      <c r="N277" s="550"/>
      <c r="O277" s="514"/>
      <c r="P277" s="517" t="s">
        <v>472</v>
      </c>
      <c r="Q277" s="515" t="s">
        <v>94</v>
      </c>
      <c r="R277" s="515" t="s">
        <v>95</v>
      </c>
      <c r="S277" s="550"/>
      <c r="T277" s="550"/>
    </row>
    <row r="278">
      <c r="A278" s="662" t="s">
        <v>3570</v>
      </c>
      <c r="B278" s="516" t="s">
        <v>10516</v>
      </c>
      <c r="C278" s="513" t="s">
        <v>8800</v>
      </c>
      <c r="D278" s="513" t="s">
        <v>296</v>
      </c>
      <c r="E278" s="513" t="s">
        <v>2301</v>
      </c>
      <c r="F278" s="513" t="s">
        <v>11</v>
      </c>
      <c r="G278" s="513" t="s">
        <v>545</v>
      </c>
      <c r="H278" s="513" t="s">
        <v>2267</v>
      </c>
      <c r="I278" s="514" t="s">
        <v>12990</v>
      </c>
      <c r="J278" s="514" t="s">
        <v>12616</v>
      </c>
      <c r="K278" s="514" t="s">
        <v>12991</v>
      </c>
      <c r="L278" s="514" t="s">
        <v>12992</v>
      </c>
      <c r="M278" s="515" t="s">
        <v>12993</v>
      </c>
      <c r="N278" s="550"/>
      <c r="O278" s="514"/>
      <c r="P278" s="517" t="s">
        <v>472</v>
      </c>
      <c r="Q278" s="515" t="s">
        <v>94</v>
      </c>
      <c r="R278" s="515" t="s">
        <v>95</v>
      </c>
      <c r="S278" s="550"/>
      <c r="T278" s="550"/>
    </row>
    <row r="279">
      <c r="A279" s="662" t="s">
        <v>3576</v>
      </c>
      <c r="B279" s="516" t="s">
        <v>8799</v>
      </c>
      <c r="C279" s="513" t="s">
        <v>8800</v>
      </c>
      <c r="D279" s="513" t="s">
        <v>296</v>
      </c>
      <c r="E279" s="513" t="s">
        <v>2301</v>
      </c>
      <c r="F279" s="513" t="s">
        <v>11</v>
      </c>
      <c r="G279" s="513" t="s">
        <v>545</v>
      </c>
      <c r="H279" s="513" t="s">
        <v>2267</v>
      </c>
      <c r="I279" s="514" t="s">
        <v>12994</v>
      </c>
      <c r="J279" s="514" t="s">
        <v>12995</v>
      </c>
      <c r="K279" s="514" t="s">
        <v>12996</v>
      </c>
      <c r="L279" s="514" t="s">
        <v>12997</v>
      </c>
      <c r="M279" s="515" t="s">
        <v>12998</v>
      </c>
      <c r="N279" s="550"/>
      <c r="O279" s="514"/>
      <c r="P279" s="517" t="s">
        <v>472</v>
      </c>
      <c r="Q279" s="515" t="s">
        <v>94</v>
      </c>
      <c r="R279" s="515" t="s">
        <v>95</v>
      </c>
      <c r="S279" s="550"/>
      <c r="T279" s="550"/>
    </row>
    <row r="280">
      <c r="A280" s="662" t="s">
        <v>3581</v>
      </c>
      <c r="B280" s="544" t="s">
        <v>12623</v>
      </c>
      <c r="C280" s="513" t="s">
        <v>3353</v>
      </c>
      <c r="D280" s="513" t="s">
        <v>338</v>
      </c>
      <c r="E280" s="664"/>
      <c r="F280" s="513" t="s">
        <v>11</v>
      </c>
      <c r="G280" s="513" t="s">
        <v>2023</v>
      </c>
      <c r="H280" s="513" t="s">
        <v>2267</v>
      </c>
      <c r="I280" s="514" t="s">
        <v>12999</v>
      </c>
      <c r="J280" s="514" t="s">
        <v>13000</v>
      </c>
      <c r="K280" s="514" t="s">
        <v>13001</v>
      </c>
      <c r="L280" s="514" t="s">
        <v>13002</v>
      </c>
      <c r="M280" s="550"/>
      <c r="N280" s="550"/>
      <c r="O280" s="514"/>
      <c r="P280" s="528">
        <v>45448.0</v>
      </c>
      <c r="Q280" s="533" t="s">
        <v>94</v>
      </c>
      <c r="R280" s="533" t="s">
        <v>95</v>
      </c>
      <c r="S280" s="544"/>
      <c r="T280" s="550"/>
    </row>
    <row r="281">
      <c r="A281" s="662" t="s">
        <v>3586</v>
      </c>
      <c r="B281" s="544" t="s">
        <v>12623</v>
      </c>
      <c r="C281" s="513" t="s">
        <v>3353</v>
      </c>
      <c r="D281" s="513" t="s">
        <v>338</v>
      </c>
      <c r="E281" s="664"/>
      <c r="F281" s="513" t="s">
        <v>11</v>
      </c>
      <c r="G281" s="513" t="s">
        <v>2023</v>
      </c>
      <c r="H281" s="513" t="s">
        <v>2267</v>
      </c>
      <c r="I281" s="514" t="s">
        <v>13003</v>
      </c>
      <c r="J281" s="514" t="s">
        <v>13004</v>
      </c>
      <c r="K281" s="514" t="s">
        <v>13005</v>
      </c>
      <c r="L281" s="514" t="s">
        <v>13006</v>
      </c>
      <c r="M281" s="550"/>
      <c r="N281" s="550"/>
      <c r="O281" s="514"/>
      <c r="P281" s="528">
        <v>45448.0</v>
      </c>
      <c r="Q281" s="533" t="s">
        <v>94</v>
      </c>
      <c r="R281" s="533" t="s">
        <v>95</v>
      </c>
      <c r="S281" s="544"/>
      <c r="T281" s="550"/>
    </row>
    <row r="282">
      <c r="A282" s="662" t="s">
        <v>3590</v>
      </c>
      <c r="B282" s="516" t="s">
        <v>12623</v>
      </c>
      <c r="C282" s="513" t="s">
        <v>3353</v>
      </c>
      <c r="D282" s="513" t="s">
        <v>338</v>
      </c>
      <c r="E282" s="664"/>
      <c r="F282" s="513" t="s">
        <v>11</v>
      </c>
      <c r="G282" s="513" t="s">
        <v>2023</v>
      </c>
      <c r="H282" s="513" t="s">
        <v>2267</v>
      </c>
      <c r="I282" s="514" t="s">
        <v>13007</v>
      </c>
      <c r="J282" s="550"/>
      <c r="K282" s="514" t="s">
        <v>13008</v>
      </c>
      <c r="L282" s="514" t="s">
        <v>13009</v>
      </c>
      <c r="M282" s="550"/>
      <c r="N282" s="550"/>
      <c r="O282" s="514"/>
      <c r="P282" s="528">
        <v>45448.0</v>
      </c>
      <c r="Q282" s="533" t="s">
        <v>94</v>
      </c>
      <c r="R282" s="533" t="s">
        <v>95</v>
      </c>
      <c r="S282" s="544"/>
      <c r="T282" s="550"/>
    </row>
    <row r="283">
      <c r="A283" s="662" t="s">
        <v>3595</v>
      </c>
      <c r="B283" s="516" t="s">
        <v>12623</v>
      </c>
      <c r="C283" s="513" t="s">
        <v>3353</v>
      </c>
      <c r="D283" s="513" t="s">
        <v>338</v>
      </c>
      <c r="E283" s="664"/>
      <c r="F283" s="513" t="s">
        <v>11</v>
      </c>
      <c r="G283" s="513" t="s">
        <v>2023</v>
      </c>
      <c r="H283" s="513" t="s">
        <v>2267</v>
      </c>
      <c r="I283" s="514" t="s">
        <v>13010</v>
      </c>
      <c r="J283" s="514" t="s">
        <v>13011</v>
      </c>
      <c r="K283" s="514" t="s">
        <v>13012</v>
      </c>
      <c r="L283" s="514" t="s">
        <v>13013</v>
      </c>
      <c r="M283" s="550"/>
      <c r="N283" s="550"/>
      <c r="O283" s="514"/>
      <c r="P283" s="528">
        <v>45540.0</v>
      </c>
      <c r="Q283" s="515" t="s">
        <v>94</v>
      </c>
      <c r="R283" s="515" t="s">
        <v>95</v>
      </c>
      <c r="S283" s="550"/>
      <c r="T283" s="550"/>
    </row>
    <row r="284">
      <c r="A284" s="662" t="s">
        <v>3600</v>
      </c>
      <c r="B284" s="516" t="s">
        <v>12623</v>
      </c>
      <c r="C284" s="513" t="s">
        <v>3353</v>
      </c>
      <c r="D284" s="513" t="s">
        <v>338</v>
      </c>
      <c r="E284" s="664"/>
      <c r="F284" s="513" t="s">
        <v>11</v>
      </c>
      <c r="G284" s="513" t="s">
        <v>2023</v>
      </c>
      <c r="H284" s="513" t="s">
        <v>2267</v>
      </c>
      <c r="I284" s="514" t="s">
        <v>13014</v>
      </c>
      <c r="J284" s="514" t="s">
        <v>13011</v>
      </c>
      <c r="K284" s="514" t="s">
        <v>13015</v>
      </c>
      <c r="L284" s="514" t="s">
        <v>13016</v>
      </c>
      <c r="M284" s="550"/>
      <c r="N284" s="550"/>
      <c r="O284" s="514"/>
      <c r="P284" s="528">
        <v>45540.0</v>
      </c>
      <c r="Q284" s="515" t="s">
        <v>94</v>
      </c>
      <c r="R284" s="515" t="s">
        <v>95</v>
      </c>
      <c r="S284" s="544"/>
      <c r="T284" s="550"/>
    </row>
    <row r="285">
      <c r="A285" s="662" t="s">
        <v>3605</v>
      </c>
      <c r="B285" s="516" t="s">
        <v>12623</v>
      </c>
      <c r="C285" s="513" t="s">
        <v>3353</v>
      </c>
      <c r="D285" s="513" t="s">
        <v>338</v>
      </c>
      <c r="E285" s="664"/>
      <c r="F285" s="513" t="s">
        <v>11</v>
      </c>
      <c r="G285" s="513" t="s">
        <v>2023</v>
      </c>
      <c r="H285" s="513" t="s">
        <v>2267</v>
      </c>
      <c r="I285" s="514" t="s">
        <v>13017</v>
      </c>
      <c r="J285" s="514" t="s">
        <v>13018</v>
      </c>
      <c r="K285" s="514" t="s">
        <v>13019</v>
      </c>
      <c r="L285" s="514" t="s">
        <v>13020</v>
      </c>
      <c r="M285" s="550"/>
      <c r="N285" s="550"/>
      <c r="O285" s="514"/>
      <c r="P285" s="528">
        <v>45540.0</v>
      </c>
      <c r="Q285" s="515" t="s">
        <v>94</v>
      </c>
      <c r="R285" s="515" t="s">
        <v>95</v>
      </c>
      <c r="S285" s="550"/>
      <c r="T285" s="550"/>
    </row>
    <row r="286">
      <c r="A286" s="662" t="s">
        <v>3608</v>
      </c>
      <c r="B286" s="516" t="s">
        <v>12623</v>
      </c>
      <c r="C286" s="513" t="s">
        <v>3353</v>
      </c>
      <c r="D286" s="513" t="s">
        <v>338</v>
      </c>
      <c r="E286" s="664"/>
      <c r="F286" s="513" t="s">
        <v>11</v>
      </c>
      <c r="G286" s="513" t="s">
        <v>2023</v>
      </c>
      <c r="H286" s="513" t="s">
        <v>2267</v>
      </c>
      <c r="I286" s="514" t="s">
        <v>13021</v>
      </c>
      <c r="J286" s="514" t="s">
        <v>13018</v>
      </c>
      <c r="K286" s="514" t="s">
        <v>13022</v>
      </c>
      <c r="L286" s="514" t="s">
        <v>13023</v>
      </c>
      <c r="M286" s="550"/>
      <c r="N286" s="550"/>
      <c r="O286" s="514"/>
      <c r="P286" s="528">
        <v>45540.0</v>
      </c>
      <c r="Q286" s="515" t="s">
        <v>94</v>
      </c>
      <c r="R286" s="515" t="s">
        <v>95</v>
      </c>
      <c r="S286" s="544"/>
      <c r="T286" s="550"/>
    </row>
    <row r="287">
      <c r="A287" s="662" t="s">
        <v>3612</v>
      </c>
      <c r="B287" s="516" t="s">
        <v>12623</v>
      </c>
      <c r="C287" s="513" t="s">
        <v>3353</v>
      </c>
      <c r="D287" s="513" t="s">
        <v>338</v>
      </c>
      <c r="E287" s="664"/>
      <c r="F287" s="513" t="s">
        <v>11</v>
      </c>
      <c r="G287" s="513" t="s">
        <v>2023</v>
      </c>
      <c r="H287" s="513" t="s">
        <v>2267</v>
      </c>
      <c r="I287" s="514" t="s">
        <v>13024</v>
      </c>
      <c r="J287" s="550"/>
      <c r="K287" s="514" t="s">
        <v>13025</v>
      </c>
      <c r="L287" s="514" t="s">
        <v>13026</v>
      </c>
      <c r="M287" s="550"/>
      <c r="N287" s="550"/>
      <c r="O287" s="514"/>
      <c r="P287" s="528">
        <v>45448.0</v>
      </c>
      <c r="Q287" s="533" t="s">
        <v>94</v>
      </c>
      <c r="R287" s="533" t="s">
        <v>95</v>
      </c>
      <c r="S287" s="544"/>
      <c r="T287" s="550"/>
    </row>
    <row r="288">
      <c r="A288" s="662" t="s">
        <v>3617</v>
      </c>
      <c r="B288" s="516" t="s">
        <v>13027</v>
      </c>
      <c r="C288" s="513" t="s">
        <v>8416</v>
      </c>
      <c r="D288" s="513" t="s">
        <v>338</v>
      </c>
      <c r="E288" s="664"/>
      <c r="F288" s="513" t="s">
        <v>11</v>
      </c>
      <c r="G288" s="513" t="s">
        <v>2023</v>
      </c>
      <c r="H288" s="513" t="s">
        <v>2267</v>
      </c>
      <c r="I288" s="514" t="s">
        <v>13028</v>
      </c>
      <c r="J288" s="550"/>
      <c r="K288" s="514" t="s">
        <v>13029</v>
      </c>
      <c r="L288" s="514" t="s">
        <v>13030</v>
      </c>
      <c r="M288" s="550"/>
      <c r="N288" s="550"/>
      <c r="O288" s="514"/>
      <c r="P288" s="528">
        <v>45540.0</v>
      </c>
      <c r="Q288" s="515" t="s">
        <v>94</v>
      </c>
      <c r="R288" s="515" t="s">
        <v>95</v>
      </c>
      <c r="S288" s="544"/>
      <c r="T288" s="550"/>
    </row>
    <row r="289">
      <c r="A289" s="662" t="s">
        <v>3622</v>
      </c>
      <c r="B289" s="513" t="s">
        <v>8451</v>
      </c>
      <c r="C289" s="513" t="s">
        <v>5751</v>
      </c>
      <c r="D289" s="513" t="s">
        <v>338</v>
      </c>
      <c r="E289" s="664"/>
      <c r="F289" s="513" t="s">
        <v>11</v>
      </c>
      <c r="G289" s="513" t="s">
        <v>2023</v>
      </c>
      <c r="H289" s="513" t="s">
        <v>2267</v>
      </c>
      <c r="I289" s="514" t="s">
        <v>13031</v>
      </c>
      <c r="J289" s="514" t="s">
        <v>13032</v>
      </c>
      <c r="K289" s="514" t="s">
        <v>13033</v>
      </c>
      <c r="L289" s="514" t="s">
        <v>13034</v>
      </c>
      <c r="M289" s="550"/>
      <c r="N289" s="550"/>
      <c r="O289" s="514"/>
      <c r="P289" s="528">
        <v>45448.0</v>
      </c>
      <c r="Q289" s="515" t="s">
        <v>94</v>
      </c>
      <c r="R289" s="515" t="s">
        <v>95</v>
      </c>
      <c r="S289" s="544"/>
      <c r="T289" s="550"/>
    </row>
    <row r="290">
      <c r="A290" s="662" t="s">
        <v>3627</v>
      </c>
      <c r="B290" s="513" t="s">
        <v>8451</v>
      </c>
      <c r="C290" s="513" t="s">
        <v>5751</v>
      </c>
      <c r="D290" s="513" t="s">
        <v>338</v>
      </c>
      <c r="E290" s="664"/>
      <c r="F290" s="513" t="s">
        <v>11</v>
      </c>
      <c r="G290" s="513" t="s">
        <v>2023</v>
      </c>
      <c r="H290" s="513" t="s">
        <v>2267</v>
      </c>
      <c r="I290" s="514" t="s">
        <v>13035</v>
      </c>
      <c r="J290" s="550"/>
      <c r="K290" s="514" t="s">
        <v>13036</v>
      </c>
      <c r="L290" s="514" t="s">
        <v>13037</v>
      </c>
      <c r="M290" s="550"/>
      <c r="N290" s="550"/>
      <c r="O290" s="514"/>
      <c r="P290" s="528">
        <v>45448.0</v>
      </c>
      <c r="Q290" s="515" t="s">
        <v>94</v>
      </c>
      <c r="R290" s="515" t="s">
        <v>95</v>
      </c>
      <c r="S290" s="544"/>
      <c r="T290" s="550"/>
    </row>
    <row r="291">
      <c r="A291" s="662" t="s">
        <v>3632</v>
      </c>
      <c r="B291" s="530" t="s">
        <v>13027</v>
      </c>
      <c r="C291" s="513" t="s">
        <v>8416</v>
      </c>
      <c r="D291" s="513" t="s">
        <v>338</v>
      </c>
      <c r="E291" s="664"/>
      <c r="F291" s="513" t="s">
        <v>11</v>
      </c>
      <c r="G291" s="513" t="s">
        <v>2023</v>
      </c>
      <c r="H291" s="513" t="s">
        <v>2267</v>
      </c>
      <c r="I291" s="514" t="s">
        <v>13038</v>
      </c>
      <c r="J291" s="550"/>
      <c r="K291" s="514" t="s">
        <v>13039</v>
      </c>
      <c r="L291" s="514" t="s">
        <v>13038</v>
      </c>
      <c r="M291" s="550"/>
      <c r="N291" s="550"/>
      <c r="O291" s="514"/>
      <c r="P291" s="528">
        <v>45540.0</v>
      </c>
      <c r="Q291" s="515" t="s">
        <v>94</v>
      </c>
      <c r="R291" s="515" t="s">
        <v>95</v>
      </c>
      <c r="S291" s="544"/>
      <c r="T291" s="550"/>
    </row>
    <row r="292">
      <c r="A292" s="662" t="s">
        <v>3637</v>
      </c>
      <c r="B292" s="530" t="s">
        <v>13027</v>
      </c>
      <c r="C292" s="513" t="s">
        <v>8416</v>
      </c>
      <c r="D292" s="513" t="s">
        <v>338</v>
      </c>
      <c r="E292" s="664"/>
      <c r="F292" s="513" t="s">
        <v>11</v>
      </c>
      <c r="G292" s="513" t="s">
        <v>2023</v>
      </c>
      <c r="H292" s="513" t="s">
        <v>2267</v>
      </c>
      <c r="I292" s="514" t="s">
        <v>13040</v>
      </c>
      <c r="J292" s="550"/>
      <c r="K292" s="514" t="s">
        <v>13041</v>
      </c>
      <c r="L292" s="514" t="s">
        <v>13042</v>
      </c>
      <c r="M292" s="550"/>
      <c r="N292" s="550"/>
      <c r="O292" s="514"/>
      <c r="P292" s="528">
        <v>45540.0</v>
      </c>
      <c r="Q292" s="515" t="s">
        <v>94</v>
      </c>
      <c r="R292" s="515" t="s">
        <v>95</v>
      </c>
      <c r="S292" s="544"/>
      <c r="T292" s="550"/>
    </row>
    <row r="293">
      <c r="A293" s="662" t="s">
        <v>3641</v>
      </c>
      <c r="B293" s="530" t="s">
        <v>13027</v>
      </c>
      <c r="C293" s="513" t="s">
        <v>8416</v>
      </c>
      <c r="D293" s="513" t="s">
        <v>338</v>
      </c>
      <c r="E293" s="664"/>
      <c r="F293" s="513" t="s">
        <v>11</v>
      </c>
      <c r="G293" s="513" t="s">
        <v>2023</v>
      </c>
      <c r="H293" s="513" t="s">
        <v>2267</v>
      </c>
      <c r="I293" s="514" t="s">
        <v>13043</v>
      </c>
      <c r="J293" s="550"/>
      <c r="K293" s="514" t="s">
        <v>13044</v>
      </c>
      <c r="L293" s="514" t="s">
        <v>13045</v>
      </c>
      <c r="M293" s="550"/>
      <c r="N293" s="550"/>
      <c r="O293" s="514"/>
      <c r="P293" s="528">
        <v>45448.0</v>
      </c>
      <c r="Q293" s="515" t="s">
        <v>94</v>
      </c>
      <c r="R293" s="515" t="s">
        <v>95</v>
      </c>
      <c r="S293" s="544"/>
      <c r="T293" s="550"/>
    </row>
    <row r="294">
      <c r="A294" s="662" t="s">
        <v>3646</v>
      </c>
      <c r="B294" s="530" t="s">
        <v>13027</v>
      </c>
      <c r="C294" s="513" t="s">
        <v>8416</v>
      </c>
      <c r="D294" s="513" t="s">
        <v>338</v>
      </c>
      <c r="E294" s="664"/>
      <c r="F294" s="513" t="s">
        <v>11</v>
      </c>
      <c r="G294" s="513" t="s">
        <v>2023</v>
      </c>
      <c r="H294" s="513" t="s">
        <v>2267</v>
      </c>
      <c r="I294" s="514" t="s">
        <v>13046</v>
      </c>
      <c r="J294" s="550"/>
      <c r="K294" s="514" t="s">
        <v>13047</v>
      </c>
      <c r="L294" s="514" t="s">
        <v>13048</v>
      </c>
      <c r="M294" s="550"/>
      <c r="N294" s="550"/>
      <c r="O294" s="514"/>
      <c r="P294" s="528">
        <v>45540.0</v>
      </c>
      <c r="Q294" s="515" t="s">
        <v>94</v>
      </c>
      <c r="R294" s="515" t="s">
        <v>95</v>
      </c>
      <c r="S294" s="544"/>
      <c r="T294" s="550"/>
    </row>
    <row r="295">
      <c r="A295" s="662" t="s">
        <v>3652</v>
      </c>
      <c r="B295" s="513" t="s">
        <v>8469</v>
      </c>
      <c r="C295" s="513" t="s">
        <v>8416</v>
      </c>
      <c r="D295" s="513" t="s">
        <v>338</v>
      </c>
      <c r="E295" s="664"/>
      <c r="F295" s="513" t="s">
        <v>12</v>
      </c>
      <c r="G295" s="513" t="s">
        <v>2023</v>
      </c>
      <c r="H295" s="513" t="s">
        <v>2267</v>
      </c>
      <c r="I295" s="514" t="s">
        <v>13049</v>
      </c>
      <c r="J295" s="550"/>
      <c r="K295" s="514" t="s">
        <v>13050</v>
      </c>
      <c r="L295" s="543" t="s">
        <v>13051</v>
      </c>
      <c r="M295" s="550"/>
      <c r="N295" s="550"/>
      <c r="O295" s="550"/>
      <c r="P295" s="528">
        <v>45448.0</v>
      </c>
      <c r="Q295" s="515" t="s">
        <v>94</v>
      </c>
      <c r="R295" s="515" t="s">
        <v>95</v>
      </c>
      <c r="S295" s="544"/>
      <c r="T295" s="550"/>
    </row>
    <row r="296">
      <c r="A296" s="662" t="s">
        <v>3656</v>
      </c>
      <c r="B296" s="513" t="s">
        <v>8469</v>
      </c>
      <c r="C296" s="513" t="s">
        <v>8416</v>
      </c>
      <c r="D296" s="513" t="s">
        <v>338</v>
      </c>
      <c r="E296" s="664"/>
      <c r="F296" s="513" t="s">
        <v>12</v>
      </c>
      <c r="G296" s="513" t="s">
        <v>2023</v>
      </c>
      <c r="H296" s="513" t="s">
        <v>2267</v>
      </c>
      <c r="I296" s="514" t="s">
        <v>13052</v>
      </c>
      <c r="J296" s="550"/>
      <c r="K296" s="514" t="s">
        <v>13053</v>
      </c>
      <c r="L296" s="514" t="s">
        <v>13054</v>
      </c>
      <c r="M296" s="550"/>
      <c r="N296" s="550"/>
      <c r="O296" s="550"/>
      <c r="P296" s="528">
        <v>45448.0</v>
      </c>
      <c r="Q296" s="515" t="s">
        <v>94</v>
      </c>
      <c r="R296" s="515" t="s">
        <v>95</v>
      </c>
      <c r="S296" s="544"/>
      <c r="T296" s="550"/>
    </row>
    <row r="297">
      <c r="A297" s="662" t="s">
        <v>3661</v>
      </c>
      <c r="B297" s="513" t="s">
        <v>12913</v>
      </c>
      <c r="C297" s="513" t="s">
        <v>5751</v>
      </c>
      <c r="D297" s="513" t="s">
        <v>303</v>
      </c>
      <c r="E297" s="513" t="s">
        <v>6175</v>
      </c>
      <c r="F297" s="513" t="s">
        <v>11</v>
      </c>
      <c r="G297" s="513" t="s">
        <v>465</v>
      </c>
      <c r="H297" s="513" t="s">
        <v>2267</v>
      </c>
      <c r="I297" s="514" t="s">
        <v>13055</v>
      </c>
      <c r="J297" s="550"/>
      <c r="K297" s="514" t="s">
        <v>13056</v>
      </c>
      <c r="L297" s="514" t="s">
        <v>13057</v>
      </c>
      <c r="M297" s="550"/>
      <c r="N297" s="514" t="s">
        <v>13058</v>
      </c>
      <c r="O297" s="514"/>
      <c r="P297" s="515" t="s">
        <v>479</v>
      </c>
      <c r="Q297" s="515" t="s">
        <v>94</v>
      </c>
      <c r="R297" s="515" t="s">
        <v>95</v>
      </c>
      <c r="S297" s="544"/>
      <c r="T297" s="550"/>
    </row>
    <row r="298">
      <c r="A298" s="662" t="s">
        <v>3665</v>
      </c>
      <c r="B298" s="513" t="s">
        <v>13059</v>
      </c>
      <c r="C298" s="513" t="s">
        <v>5058</v>
      </c>
      <c r="D298" s="513" t="s">
        <v>303</v>
      </c>
      <c r="E298" s="513" t="s">
        <v>6175</v>
      </c>
      <c r="F298" s="513" t="s">
        <v>12</v>
      </c>
      <c r="G298" s="513" t="s">
        <v>465</v>
      </c>
      <c r="H298" s="513" t="s">
        <v>2267</v>
      </c>
      <c r="I298" s="514" t="s">
        <v>13060</v>
      </c>
      <c r="J298" s="550"/>
      <c r="K298" s="514" t="s">
        <v>13061</v>
      </c>
      <c r="L298" s="514" t="s">
        <v>13062</v>
      </c>
      <c r="M298" s="550"/>
      <c r="N298" s="514" t="s">
        <v>13063</v>
      </c>
      <c r="O298" s="514"/>
      <c r="P298" s="515" t="s">
        <v>479</v>
      </c>
      <c r="Q298" s="515" t="s">
        <v>94</v>
      </c>
      <c r="R298" s="515" t="s">
        <v>95</v>
      </c>
      <c r="S298" s="544"/>
      <c r="T298" s="550"/>
    </row>
    <row r="299">
      <c r="A299" s="662" t="s">
        <v>3670</v>
      </c>
      <c r="B299" s="513" t="s">
        <v>11909</v>
      </c>
      <c r="C299" s="513" t="s">
        <v>5487</v>
      </c>
      <c r="D299" s="513" t="s">
        <v>303</v>
      </c>
      <c r="E299" s="513" t="s">
        <v>6175</v>
      </c>
      <c r="F299" s="513" t="s">
        <v>11</v>
      </c>
      <c r="G299" s="513" t="s">
        <v>465</v>
      </c>
      <c r="H299" s="513" t="s">
        <v>2267</v>
      </c>
      <c r="I299" s="514" t="s">
        <v>13064</v>
      </c>
      <c r="J299" s="550"/>
      <c r="K299" s="514" t="s">
        <v>13065</v>
      </c>
      <c r="L299" s="514" t="s">
        <v>13066</v>
      </c>
      <c r="M299" s="550"/>
      <c r="N299" s="514" t="s">
        <v>13067</v>
      </c>
      <c r="O299" s="514"/>
      <c r="P299" s="515" t="s">
        <v>479</v>
      </c>
      <c r="Q299" s="515" t="s">
        <v>94</v>
      </c>
      <c r="R299" s="515" t="s">
        <v>95</v>
      </c>
      <c r="S299" s="544"/>
      <c r="T299" s="550"/>
    </row>
    <row r="300">
      <c r="A300" s="662" t="s">
        <v>3673</v>
      </c>
      <c r="B300" s="513" t="s">
        <v>12812</v>
      </c>
      <c r="C300" s="513" t="s">
        <v>6450</v>
      </c>
      <c r="D300" s="513" t="s">
        <v>303</v>
      </c>
      <c r="E300" s="513" t="s">
        <v>6175</v>
      </c>
      <c r="F300" s="513" t="s">
        <v>12</v>
      </c>
      <c r="G300" s="513" t="s">
        <v>465</v>
      </c>
      <c r="H300" s="513" t="s">
        <v>2267</v>
      </c>
      <c r="I300" s="514" t="s">
        <v>13068</v>
      </c>
      <c r="J300" s="550"/>
      <c r="K300" s="514" t="s">
        <v>13069</v>
      </c>
      <c r="L300" s="514" t="s">
        <v>13070</v>
      </c>
      <c r="M300" s="550"/>
      <c r="N300" s="514" t="s">
        <v>13071</v>
      </c>
      <c r="O300" s="514"/>
      <c r="P300" s="515" t="s">
        <v>6455</v>
      </c>
      <c r="Q300" s="515" t="s">
        <v>94</v>
      </c>
      <c r="R300" s="515" t="s">
        <v>95</v>
      </c>
      <c r="S300" s="544"/>
      <c r="T300" s="550"/>
    </row>
    <row r="301">
      <c r="A301" s="662" t="s">
        <v>3677</v>
      </c>
      <c r="B301" s="513" t="s">
        <v>12812</v>
      </c>
      <c r="C301" s="513" t="s">
        <v>6450</v>
      </c>
      <c r="D301" s="513" t="s">
        <v>303</v>
      </c>
      <c r="E301" s="513" t="s">
        <v>6175</v>
      </c>
      <c r="F301" s="513" t="s">
        <v>12</v>
      </c>
      <c r="G301" s="513" t="s">
        <v>545</v>
      </c>
      <c r="H301" s="513" t="s">
        <v>2267</v>
      </c>
      <c r="I301" s="514" t="s">
        <v>13072</v>
      </c>
      <c r="J301" s="550"/>
      <c r="K301" s="514" t="s">
        <v>13073</v>
      </c>
      <c r="L301" s="514" t="s">
        <v>13074</v>
      </c>
      <c r="M301" s="550"/>
      <c r="N301" s="550"/>
      <c r="O301" s="550"/>
      <c r="P301" s="515" t="s">
        <v>479</v>
      </c>
      <c r="Q301" s="515" t="s">
        <v>94</v>
      </c>
      <c r="R301" s="515" t="s">
        <v>95</v>
      </c>
      <c r="S301" s="550"/>
      <c r="T301" s="550"/>
    </row>
    <row r="302">
      <c r="A302" s="662" t="s">
        <v>3682</v>
      </c>
      <c r="B302" s="513" t="s">
        <v>12812</v>
      </c>
      <c r="C302" s="513" t="s">
        <v>6450</v>
      </c>
      <c r="D302" s="513" t="s">
        <v>303</v>
      </c>
      <c r="E302" s="513" t="s">
        <v>6175</v>
      </c>
      <c r="F302" s="513" t="s">
        <v>12</v>
      </c>
      <c r="G302" s="513" t="s">
        <v>545</v>
      </c>
      <c r="H302" s="513" t="s">
        <v>2267</v>
      </c>
      <c r="I302" s="514" t="s">
        <v>13075</v>
      </c>
      <c r="J302" s="550"/>
      <c r="K302" s="514" t="s">
        <v>13076</v>
      </c>
      <c r="L302" s="514" t="s">
        <v>13077</v>
      </c>
      <c r="M302" s="550"/>
      <c r="N302" s="550"/>
      <c r="O302" s="550"/>
      <c r="P302" s="515" t="s">
        <v>479</v>
      </c>
      <c r="Q302" s="515" t="s">
        <v>94</v>
      </c>
      <c r="R302" s="515" t="s">
        <v>95</v>
      </c>
      <c r="S302" s="550"/>
      <c r="T302" s="550"/>
    </row>
    <row r="303">
      <c r="A303" s="662" t="s">
        <v>3686</v>
      </c>
      <c r="B303" s="513" t="s">
        <v>12812</v>
      </c>
      <c r="C303" s="513" t="s">
        <v>6450</v>
      </c>
      <c r="D303" s="513" t="s">
        <v>303</v>
      </c>
      <c r="E303" s="513" t="s">
        <v>6175</v>
      </c>
      <c r="F303" s="513" t="s">
        <v>12</v>
      </c>
      <c r="G303" s="513" t="s">
        <v>545</v>
      </c>
      <c r="H303" s="513" t="s">
        <v>2267</v>
      </c>
      <c r="I303" s="514" t="s">
        <v>13078</v>
      </c>
      <c r="J303" s="550"/>
      <c r="K303" s="514" t="s">
        <v>13079</v>
      </c>
      <c r="L303" s="514" t="s">
        <v>13080</v>
      </c>
      <c r="M303" s="550"/>
      <c r="N303" s="550"/>
      <c r="O303" s="550"/>
      <c r="P303" s="515" t="s">
        <v>479</v>
      </c>
      <c r="Q303" s="515" t="s">
        <v>94</v>
      </c>
      <c r="R303" s="515" t="s">
        <v>95</v>
      </c>
      <c r="S303" s="550"/>
      <c r="T303" s="550"/>
    </row>
    <row r="304">
      <c r="A304" s="662" t="s">
        <v>3690</v>
      </c>
      <c r="B304" s="513" t="s">
        <v>12812</v>
      </c>
      <c r="C304" s="513" t="s">
        <v>6450</v>
      </c>
      <c r="D304" s="513" t="s">
        <v>303</v>
      </c>
      <c r="E304" s="513" t="s">
        <v>6175</v>
      </c>
      <c r="F304" s="513" t="s">
        <v>12</v>
      </c>
      <c r="G304" s="513" t="s">
        <v>545</v>
      </c>
      <c r="H304" s="513" t="s">
        <v>2267</v>
      </c>
      <c r="I304" s="514" t="s">
        <v>13081</v>
      </c>
      <c r="J304" s="550"/>
      <c r="K304" s="514" t="s">
        <v>13082</v>
      </c>
      <c r="L304" s="514" t="s">
        <v>13083</v>
      </c>
      <c r="M304" s="550"/>
      <c r="N304" s="550"/>
      <c r="O304" s="550"/>
      <c r="P304" s="515" t="s">
        <v>479</v>
      </c>
      <c r="Q304" s="515" t="s">
        <v>94</v>
      </c>
      <c r="R304" s="515" t="s">
        <v>95</v>
      </c>
      <c r="S304" s="550"/>
      <c r="T304" s="550"/>
    </row>
    <row r="305">
      <c r="A305" s="662" t="s">
        <v>3694</v>
      </c>
      <c r="B305" s="513" t="s">
        <v>12812</v>
      </c>
      <c r="C305" s="513" t="s">
        <v>6450</v>
      </c>
      <c r="D305" s="513" t="s">
        <v>303</v>
      </c>
      <c r="E305" s="513" t="s">
        <v>6175</v>
      </c>
      <c r="F305" s="513" t="s">
        <v>12</v>
      </c>
      <c r="G305" s="513" t="s">
        <v>545</v>
      </c>
      <c r="H305" s="513" t="s">
        <v>2267</v>
      </c>
      <c r="I305" s="514" t="s">
        <v>13084</v>
      </c>
      <c r="J305" s="550"/>
      <c r="K305" s="514" t="s">
        <v>13085</v>
      </c>
      <c r="L305" s="514" t="s">
        <v>13086</v>
      </c>
      <c r="M305" s="550"/>
      <c r="N305" s="550"/>
      <c r="O305" s="550"/>
      <c r="P305" s="515" t="s">
        <v>479</v>
      </c>
      <c r="Q305" s="515" t="s">
        <v>94</v>
      </c>
      <c r="R305" s="515" t="s">
        <v>95</v>
      </c>
      <c r="S305" s="550"/>
      <c r="T305" s="550"/>
    </row>
    <row r="306">
      <c r="A306" s="662" t="s">
        <v>3698</v>
      </c>
      <c r="B306" s="513" t="s">
        <v>12812</v>
      </c>
      <c r="C306" s="513" t="s">
        <v>6450</v>
      </c>
      <c r="D306" s="513" t="s">
        <v>303</v>
      </c>
      <c r="E306" s="513" t="s">
        <v>6175</v>
      </c>
      <c r="F306" s="513" t="s">
        <v>12</v>
      </c>
      <c r="G306" s="513" t="s">
        <v>588</v>
      </c>
      <c r="H306" s="513" t="s">
        <v>2267</v>
      </c>
      <c r="I306" s="514" t="s">
        <v>13087</v>
      </c>
      <c r="J306" s="550"/>
      <c r="K306" s="514" t="s">
        <v>13088</v>
      </c>
      <c r="L306" s="514" t="s">
        <v>13089</v>
      </c>
      <c r="M306" s="550"/>
      <c r="N306" s="550"/>
      <c r="O306" s="550"/>
      <c r="P306" s="515" t="s">
        <v>479</v>
      </c>
      <c r="Q306" s="515" t="s">
        <v>94</v>
      </c>
      <c r="R306" s="515" t="s">
        <v>95</v>
      </c>
      <c r="S306" s="550"/>
      <c r="T306" s="550"/>
    </row>
    <row r="307">
      <c r="A307" s="662" t="s">
        <v>3702</v>
      </c>
      <c r="B307" s="513" t="s">
        <v>12812</v>
      </c>
      <c r="C307" s="513" t="s">
        <v>6450</v>
      </c>
      <c r="D307" s="513" t="s">
        <v>303</v>
      </c>
      <c r="E307" s="513" t="s">
        <v>6175</v>
      </c>
      <c r="F307" s="513" t="s">
        <v>12</v>
      </c>
      <c r="G307" s="513" t="s">
        <v>545</v>
      </c>
      <c r="H307" s="513" t="s">
        <v>2267</v>
      </c>
      <c r="I307" s="514" t="s">
        <v>13090</v>
      </c>
      <c r="J307" s="550"/>
      <c r="K307" s="514" t="s">
        <v>13091</v>
      </c>
      <c r="L307" s="514" t="s">
        <v>13092</v>
      </c>
      <c r="M307" s="550"/>
      <c r="N307" s="550"/>
      <c r="O307" s="550"/>
      <c r="P307" s="517" t="s">
        <v>950</v>
      </c>
      <c r="Q307" s="515" t="s">
        <v>94</v>
      </c>
      <c r="R307" s="515" t="s">
        <v>95</v>
      </c>
      <c r="S307" s="550"/>
      <c r="T307" s="550"/>
    </row>
    <row r="308">
      <c r="A308" s="662" t="s">
        <v>3707</v>
      </c>
      <c r="B308" s="513" t="s">
        <v>12812</v>
      </c>
      <c r="C308" s="513" t="s">
        <v>6450</v>
      </c>
      <c r="D308" s="513" t="s">
        <v>303</v>
      </c>
      <c r="E308" s="513" t="s">
        <v>6175</v>
      </c>
      <c r="F308" s="513" t="s">
        <v>12</v>
      </c>
      <c r="G308" s="513" t="s">
        <v>545</v>
      </c>
      <c r="H308" s="513" t="s">
        <v>2267</v>
      </c>
      <c r="I308" s="514" t="s">
        <v>13093</v>
      </c>
      <c r="J308" s="550"/>
      <c r="K308" s="514" t="s">
        <v>13094</v>
      </c>
      <c r="L308" s="514" t="s">
        <v>13095</v>
      </c>
      <c r="M308" s="550"/>
      <c r="N308" s="550"/>
      <c r="O308" s="550"/>
      <c r="P308" s="517" t="s">
        <v>950</v>
      </c>
      <c r="Q308" s="515" t="s">
        <v>94</v>
      </c>
      <c r="R308" s="515" t="s">
        <v>95</v>
      </c>
      <c r="S308" s="552" t="s">
        <v>13096</v>
      </c>
      <c r="T308" s="550"/>
    </row>
    <row r="309">
      <c r="A309" s="662" t="s">
        <v>3712</v>
      </c>
      <c r="B309" s="513" t="s">
        <v>12812</v>
      </c>
      <c r="C309" s="513" t="s">
        <v>6450</v>
      </c>
      <c r="D309" s="513" t="s">
        <v>303</v>
      </c>
      <c r="E309" s="513" t="s">
        <v>6175</v>
      </c>
      <c r="F309" s="513" t="s">
        <v>12</v>
      </c>
      <c r="G309" s="513" t="s">
        <v>545</v>
      </c>
      <c r="H309" s="513" t="s">
        <v>2267</v>
      </c>
      <c r="I309" s="514" t="s">
        <v>13097</v>
      </c>
      <c r="J309" s="550"/>
      <c r="K309" s="514" t="s">
        <v>13098</v>
      </c>
      <c r="L309" s="514" t="s">
        <v>13099</v>
      </c>
      <c r="M309" s="550"/>
      <c r="N309" s="550"/>
      <c r="O309" s="550"/>
      <c r="P309" s="517" t="s">
        <v>950</v>
      </c>
      <c r="Q309" s="515" t="s">
        <v>94</v>
      </c>
      <c r="R309" s="515" t="s">
        <v>95</v>
      </c>
      <c r="S309" s="550"/>
      <c r="T309" s="550"/>
    </row>
    <row r="310">
      <c r="A310" s="662" t="s">
        <v>3717</v>
      </c>
      <c r="B310" s="513" t="s">
        <v>12812</v>
      </c>
      <c r="C310" s="513" t="s">
        <v>6450</v>
      </c>
      <c r="D310" s="513" t="s">
        <v>303</v>
      </c>
      <c r="E310" s="513" t="s">
        <v>6175</v>
      </c>
      <c r="F310" s="513" t="s">
        <v>11</v>
      </c>
      <c r="G310" s="513" t="s">
        <v>465</v>
      </c>
      <c r="H310" s="513" t="s">
        <v>2267</v>
      </c>
      <c r="I310" s="514" t="s">
        <v>13100</v>
      </c>
      <c r="J310" s="550"/>
      <c r="K310" s="514" t="s">
        <v>13101</v>
      </c>
      <c r="L310" s="514" t="s">
        <v>13102</v>
      </c>
      <c r="M310" s="550"/>
      <c r="N310" s="514" t="s">
        <v>13103</v>
      </c>
      <c r="O310" s="514"/>
      <c r="P310" s="517" t="s">
        <v>3569</v>
      </c>
      <c r="Q310" s="515" t="s">
        <v>94</v>
      </c>
      <c r="R310" s="515" t="s">
        <v>95</v>
      </c>
      <c r="S310" s="682" t="s">
        <v>13096</v>
      </c>
      <c r="T310" s="550"/>
    </row>
    <row r="311">
      <c r="A311" s="662" t="s">
        <v>3723</v>
      </c>
      <c r="B311" s="513" t="s">
        <v>12812</v>
      </c>
      <c r="C311" s="513" t="s">
        <v>6450</v>
      </c>
      <c r="D311" s="513" t="s">
        <v>303</v>
      </c>
      <c r="E311" s="513" t="s">
        <v>6175</v>
      </c>
      <c r="F311" s="513" t="s">
        <v>11</v>
      </c>
      <c r="G311" s="513" t="s">
        <v>545</v>
      </c>
      <c r="H311" s="513" t="s">
        <v>2267</v>
      </c>
      <c r="I311" s="514" t="s">
        <v>13104</v>
      </c>
      <c r="J311" s="550"/>
      <c r="K311" s="514" t="s">
        <v>13105</v>
      </c>
      <c r="L311" s="514" t="s">
        <v>13106</v>
      </c>
      <c r="M311" s="550"/>
      <c r="N311" s="550"/>
      <c r="O311" s="514"/>
      <c r="P311" s="517" t="s">
        <v>3569</v>
      </c>
      <c r="Q311" s="515" t="s">
        <v>94</v>
      </c>
      <c r="R311" s="515" t="s">
        <v>95</v>
      </c>
      <c r="S311" s="544"/>
      <c r="T311" s="550"/>
    </row>
    <row r="312">
      <c r="A312" s="662" t="s">
        <v>3729</v>
      </c>
      <c r="B312" s="513" t="s">
        <v>12812</v>
      </c>
      <c r="C312" s="513" t="s">
        <v>6450</v>
      </c>
      <c r="D312" s="513" t="s">
        <v>303</v>
      </c>
      <c r="E312" s="513" t="s">
        <v>6175</v>
      </c>
      <c r="F312" s="513" t="s">
        <v>12</v>
      </c>
      <c r="G312" s="513" t="s">
        <v>588</v>
      </c>
      <c r="H312" s="513" t="s">
        <v>2267</v>
      </c>
      <c r="I312" s="514" t="s">
        <v>13107</v>
      </c>
      <c r="J312" s="550"/>
      <c r="K312" s="514" t="s">
        <v>13108</v>
      </c>
      <c r="L312" s="514" t="s">
        <v>13109</v>
      </c>
      <c r="M312" s="550"/>
      <c r="N312" s="550"/>
      <c r="O312" s="550"/>
      <c r="P312" s="517" t="s">
        <v>3569</v>
      </c>
      <c r="Q312" s="515" t="s">
        <v>94</v>
      </c>
      <c r="R312" s="515" t="s">
        <v>95</v>
      </c>
      <c r="S312" s="544"/>
      <c r="T312" s="550"/>
    </row>
    <row r="313">
      <c r="A313" s="662" t="s">
        <v>3734</v>
      </c>
      <c r="B313" s="513" t="s">
        <v>12812</v>
      </c>
      <c r="C313" s="513" t="s">
        <v>6450</v>
      </c>
      <c r="D313" s="513" t="s">
        <v>303</v>
      </c>
      <c r="E313" s="513" t="s">
        <v>6175</v>
      </c>
      <c r="F313" s="513" t="s">
        <v>11</v>
      </c>
      <c r="G313" s="513" t="s">
        <v>465</v>
      </c>
      <c r="H313" s="513" t="s">
        <v>2267</v>
      </c>
      <c r="I313" s="514" t="s">
        <v>13110</v>
      </c>
      <c r="J313" s="550"/>
      <c r="K313" s="514" t="s">
        <v>13111</v>
      </c>
      <c r="L313" s="514" t="s">
        <v>13112</v>
      </c>
      <c r="M313" s="550"/>
      <c r="N313" s="514" t="s">
        <v>13113</v>
      </c>
      <c r="O313" s="514"/>
      <c r="P313" s="517" t="s">
        <v>950</v>
      </c>
      <c r="Q313" s="515" t="s">
        <v>94</v>
      </c>
      <c r="R313" s="515" t="s">
        <v>95</v>
      </c>
      <c r="S313" s="544"/>
      <c r="T313" s="550"/>
    </row>
    <row r="314">
      <c r="A314" s="662" t="s">
        <v>3739</v>
      </c>
      <c r="B314" s="513" t="s">
        <v>12812</v>
      </c>
      <c r="C314" s="513" t="s">
        <v>6450</v>
      </c>
      <c r="D314" s="513" t="s">
        <v>303</v>
      </c>
      <c r="E314" s="513" t="s">
        <v>6175</v>
      </c>
      <c r="F314" s="513" t="s">
        <v>11</v>
      </c>
      <c r="G314" s="533" t="s">
        <v>588</v>
      </c>
      <c r="H314" s="513" t="s">
        <v>2267</v>
      </c>
      <c r="I314" s="514" t="s">
        <v>13114</v>
      </c>
      <c r="J314" s="550"/>
      <c r="K314" s="514" t="s">
        <v>13115</v>
      </c>
      <c r="L314" s="514" t="s">
        <v>13116</v>
      </c>
      <c r="M314" s="550"/>
      <c r="N314" s="550"/>
      <c r="O314" s="514"/>
      <c r="P314" s="517" t="s">
        <v>950</v>
      </c>
      <c r="Q314" s="515" t="s">
        <v>94</v>
      </c>
      <c r="R314" s="515" t="s">
        <v>95</v>
      </c>
      <c r="S314" s="550"/>
      <c r="T314" s="550"/>
    </row>
    <row r="315">
      <c r="A315" s="662" t="s">
        <v>3744</v>
      </c>
      <c r="B315" s="513" t="s">
        <v>12812</v>
      </c>
      <c r="C315" s="513" t="s">
        <v>6450</v>
      </c>
      <c r="D315" s="513" t="s">
        <v>303</v>
      </c>
      <c r="E315" s="513" t="s">
        <v>6175</v>
      </c>
      <c r="F315" s="513" t="s">
        <v>11</v>
      </c>
      <c r="G315" s="513" t="s">
        <v>545</v>
      </c>
      <c r="H315" s="513" t="s">
        <v>2267</v>
      </c>
      <c r="I315" s="514" t="s">
        <v>13117</v>
      </c>
      <c r="J315" s="550"/>
      <c r="K315" s="514" t="s">
        <v>13118</v>
      </c>
      <c r="L315" s="514" t="s">
        <v>13119</v>
      </c>
      <c r="M315" s="550"/>
      <c r="N315" s="550"/>
      <c r="O315" s="514"/>
      <c r="P315" s="515" t="s">
        <v>6455</v>
      </c>
      <c r="Q315" s="515" t="s">
        <v>94</v>
      </c>
      <c r="R315" s="515" t="s">
        <v>95</v>
      </c>
      <c r="S315" s="550"/>
      <c r="T315" s="550"/>
    </row>
    <row r="316">
      <c r="A316" s="662" t="s">
        <v>3750</v>
      </c>
      <c r="B316" s="513" t="s">
        <v>11909</v>
      </c>
      <c r="C316" s="513" t="s">
        <v>5487</v>
      </c>
      <c r="D316" s="513" t="s">
        <v>303</v>
      </c>
      <c r="E316" s="513" t="s">
        <v>6175</v>
      </c>
      <c r="F316" s="513" t="s">
        <v>11</v>
      </c>
      <c r="G316" s="513" t="s">
        <v>545</v>
      </c>
      <c r="H316" s="513" t="s">
        <v>2267</v>
      </c>
      <c r="I316" s="514" t="s">
        <v>13120</v>
      </c>
      <c r="J316" s="550"/>
      <c r="K316" s="514" t="s">
        <v>13121</v>
      </c>
      <c r="L316" s="514" t="s">
        <v>13122</v>
      </c>
      <c r="M316" s="550"/>
      <c r="N316" s="550"/>
      <c r="O316" s="514"/>
      <c r="P316" s="517" t="s">
        <v>3569</v>
      </c>
      <c r="Q316" s="515" t="s">
        <v>94</v>
      </c>
      <c r="R316" s="515" t="s">
        <v>95</v>
      </c>
      <c r="S316" s="522"/>
      <c r="T316" s="550"/>
    </row>
    <row r="317">
      <c r="A317" s="662" t="s">
        <v>3755</v>
      </c>
      <c r="B317" s="513" t="s">
        <v>12812</v>
      </c>
      <c r="C317" s="513" t="s">
        <v>6450</v>
      </c>
      <c r="D317" s="513" t="s">
        <v>303</v>
      </c>
      <c r="E317" s="513" t="s">
        <v>6175</v>
      </c>
      <c r="F317" s="513" t="s">
        <v>11</v>
      </c>
      <c r="G317" s="513" t="s">
        <v>545</v>
      </c>
      <c r="H317" s="513" t="s">
        <v>2267</v>
      </c>
      <c r="I317" s="514" t="s">
        <v>13123</v>
      </c>
      <c r="J317" s="550"/>
      <c r="K317" s="514" t="s">
        <v>13124</v>
      </c>
      <c r="L317" s="514" t="s">
        <v>13125</v>
      </c>
      <c r="M317" s="550"/>
      <c r="N317" s="550"/>
      <c r="O317" s="514"/>
      <c r="P317" s="517" t="s">
        <v>3569</v>
      </c>
      <c r="Q317" s="515" t="s">
        <v>94</v>
      </c>
      <c r="R317" s="515" t="s">
        <v>95</v>
      </c>
      <c r="S317" s="550"/>
      <c r="T317" s="550"/>
    </row>
    <row r="318">
      <c r="A318" s="662" t="s">
        <v>3760</v>
      </c>
      <c r="B318" s="513" t="s">
        <v>12812</v>
      </c>
      <c r="C318" s="513" t="s">
        <v>6450</v>
      </c>
      <c r="D318" s="513" t="s">
        <v>303</v>
      </c>
      <c r="E318" s="513" t="s">
        <v>6175</v>
      </c>
      <c r="F318" s="513" t="s">
        <v>11</v>
      </c>
      <c r="G318" s="513" t="s">
        <v>465</v>
      </c>
      <c r="H318" s="513" t="s">
        <v>2267</v>
      </c>
      <c r="I318" s="514" t="s">
        <v>13126</v>
      </c>
      <c r="J318" s="550"/>
      <c r="K318" s="514" t="s">
        <v>13127</v>
      </c>
      <c r="L318" s="514" t="s">
        <v>13128</v>
      </c>
      <c r="M318" s="550"/>
      <c r="N318" s="514" t="s">
        <v>13129</v>
      </c>
      <c r="O318" s="514"/>
      <c r="P318" s="517" t="s">
        <v>3569</v>
      </c>
      <c r="Q318" s="515" t="s">
        <v>94</v>
      </c>
      <c r="R318" s="515" t="s">
        <v>95</v>
      </c>
      <c r="S318" s="544"/>
      <c r="T318" s="550"/>
    </row>
    <row r="319">
      <c r="A319" s="662" t="s">
        <v>3765</v>
      </c>
      <c r="B319" s="513" t="s">
        <v>12812</v>
      </c>
      <c r="C319" s="513" t="s">
        <v>6450</v>
      </c>
      <c r="D319" s="513" t="s">
        <v>303</v>
      </c>
      <c r="E319" s="513" t="s">
        <v>6175</v>
      </c>
      <c r="F319" s="513" t="s">
        <v>12</v>
      </c>
      <c r="G319" s="513" t="s">
        <v>465</v>
      </c>
      <c r="H319" s="513" t="s">
        <v>2267</v>
      </c>
      <c r="I319" s="514" t="s">
        <v>13130</v>
      </c>
      <c r="J319" s="550"/>
      <c r="K319" s="514" t="s">
        <v>13131</v>
      </c>
      <c r="L319" s="514" t="s">
        <v>13132</v>
      </c>
      <c r="M319" s="550"/>
      <c r="N319" s="514" t="s">
        <v>13071</v>
      </c>
      <c r="O319" s="514"/>
      <c r="P319" s="517" t="s">
        <v>3569</v>
      </c>
      <c r="Q319" s="515" t="s">
        <v>94</v>
      </c>
      <c r="R319" s="515" t="s">
        <v>95</v>
      </c>
      <c r="S319" s="544"/>
      <c r="T319" s="550"/>
    </row>
    <row r="320">
      <c r="A320" s="662" t="s">
        <v>3770</v>
      </c>
      <c r="B320" s="513" t="s">
        <v>12812</v>
      </c>
      <c r="C320" s="513" t="s">
        <v>6450</v>
      </c>
      <c r="D320" s="513" t="s">
        <v>303</v>
      </c>
      <c r="E320" s="513" t="s">
        <v>6175</v>
      </c>
      <c r="F320" s="513" t="s">
        <v>12</v>
      </c>
      <c r="G320" s="513" t="s">
        <v>465</v>
      </c>
      <c r="H320" s="513" t="s">
        <v>2267</v>
      </c>
      <c r="I320" s="514" t="s">
        <v>13133</v>
      </c>
      <c r="J320" s="550"/>
      <c r="K320" s="514" t="s">
        <v>13134</v>
      </c>
      <c r="L320" s="514" t="s">
        <v>13135</v>
      </c>
      <c r="M320" s="550"/>
      <c r="N320" s="514" t="s">
        <v>13136</v>
      </c>
      <c r="O320" s="514"/>
      <c r="P320" s="517" t="s">
        <v>3569</v>
      </c>
      <c r="Q320" s="515" t="s">
        <v>94</v>
      </c>
      <c r="R320" s="515" t="s">
        <v>95</v>
      </c>
      <c r="S320" s="544"/>
      <c r="T320" s="550"/>
    </row>
    <row r="321">
      <c r="A321" s="662" t="s">
        <v>3775</v>
      </c>
      <c r="B321" s="513" t="s">
        <v>12812</v>
      </c>
      <c r="C321" s="513" t="s">
        <v>6450</v>
      </c>
      <c r="D321" s="513" t="s">
        <v>303</v>
      </c>
      <c r="E321" s="513" t="s">
        <v>6175</v>
      </c>
      <c r="F321" s="513" t="s">
        <v>12</v>
      </c>
      <c r="G321" s="513" t="s">
        <v>465</v>
      </c>
      <c r="H321" s="513" t="s">
        <v>2267</v>
      </c>
      <c r="I321" s="514" t="s">
        <v>13137</v>
      </c>
      <c r="J321" s="550"/>
      <c r="K321" s="514" t="s">
        <v>13138</v>
      </c>
      <c r="L321" s="514" t="s">
        <v>13139</v>
      </c>
      <c r="M321" s="550"/>
      <c r="N321" s="514" t="s">
        <v>13140</v>
      </c>
      <c r="O321" s="514"/>
      <c r="P321" s="517" t="s">
        <v>3569</v>
      </c>
      <c r="Q321" s="515" t="s">
        <v>94</v>
      </c>
      <c r="R321" s="515" t="s">
        <v>95</v>
      </c>
      <c r="S321" s="544"/>
      <c r="T321" s="550"/>
    </row>
    <row r="322">
      <c r="A322" s="662" t="s">
        <v>3780</v>
      </c>
      <c r="B322" s="513" t="s">
        <v>12812</v>
      </c>
      <c r="C322" s="513" t="s">
        <v>6450</v>
      </c>
      <c r="D322" s="513" t="s">
        <v>303</v>
      </c>
      <c r="E322" s="513" t="s">
        <v>6175</v>
      </c>
      <c r="F322" s="513" t="s">
        <v>12</v>
      </c>
      <c r="G322" s="513" t="s">
        <v>465</v>
      </c>
      <c r="H322" s="513" t="s">
        <v>2267</v>
      </c>
      <c r="I322" s="514" t="s">
        <v>13141</v>
      </c>
      <c r="J322" s="550"/>
      <c r="K322" s="514" t="s">
        <v>13142</v>
      </c>
      <c r="L322" s="514" t="s">
        <v>13143</v>
      </c>
      <c r="M322" s="550"/>
      <c r="N322" s="514" t="s">
        <v>13144</v>
      </c>
      <c r="O322" s="514"/>
      <c r="P322" s="517" t="s">
        <v>3569</v>
      </c>
      <c r="Q322" s="515" t="s">
        <v>94</v>
      </c>
      <c r="R322" s="515" t="s">
        <v>95</v>
      </c>
      <c r="S322" s="682" t="s">
        <v>13096</v>
      </c>
      <c r="T322" s="550"/>
    </row>
    <row r="323">
      <c r="A323" s="662" t="s">
        <v>3785</v>
      </c>
      <c r="B323" s="513" t="s">
        <v>12812</v>
      </c>
      <c r="C323" s="513" t="s">
        <v>6450</v>
      </c>
      <c r="D323" s="513" t="s">
        <v>303</v>
      </c>
      <c r="E323" s="513" t="s">
        <v>6175</v>
      </c>
      <c r="F323" s="513" t="s">
        <v>12</v>
      </c>
      <c r="G323" s="513" t="s">
        <v>545</v>
      </c>
      <c r="H323" s="513" t="s">
        <v>2267</v>
      </c>
      <c r="I323" s="514" t="s">
        <v>13145</v>
      </c>
      <c r="J323" s="550"/>
      <c r="K323" s="514" t="s">
        <v>13146</v>
      </c>
      <c r="L323" s="514" t="s">
        <v>13147</v>
      </c>
      <c r="M323" s="550"/>
      <c r="N323" s="550"/>
      <c r="O323" s="550"/>
      <c r="P323" s="517" t="s">
        <v>3569</v>
      </c>
      <c r="Q323" s="515" t="s">
        <v>94</v>
      </c>
      <c r="R323" s="515" t="s">
        <v>95</v>
      </c>
      <c r="S323" s="550"/>
      <c r="T323" s="550"/>
    </row>
    <row r="324">
      <c r="A324" s="662" t="s">
        <v>3791</v>
      </c>
      <c r="B324" s="513" t="s">
        <v>12812</v>
      </c>
      <c r="C324" s="513" t="s">
        <v>6450</v>
      </c>
      <c r="D324" s="513" t="s">
        <v>303</v>
      </c>
      <c r="E324" s="513" t="s">
        <v>6175</v>
      </c>
      <c r="F324" s="513" t="s">
        <v>11</v>
      </c>
      <c r="G324" s="513" t="s">
        <v>465</v>
      </c>
      <c r="H324" s="513" t="s">
        <v>2267</v>
      </c>
      <c r="I324" s="514" t="s">
        <v>13148</v>
      </c>
      <c r="J324" s="550"/>
      <c r="K324" s="514" t="s">
        <v>13149</v>
      </c>
      <c r="L324" s="514" t="s">
        <v>13150</v>
      </c>
      <c r="M324" s="550"/>
      <c r="N324" s="514" t="s">
        <v>13144</v>
      </c>
      <c r="O324" s="514"/>
      <c r="P324" s="517" t="s">
        <v>3569</v>
      </c>
      <c r="Q324" s="515" t="s">
        <v>94</v>
      </c>
      <c r="R324" s="515" t="s">
        <v>95</v>
      </c>
      <c r="S324" s="682" t="s">
        <v>13096</v>
      </c>
      <c r="T324" s="550"/>
    </row>
    <row r="325">
      <c r="A325" s="662" t="s">
        <v>3796</v>
      </c>
      <c r="B325" s="513" t="s">
        <v>12812</v>
      </c>
      <c r="C325" s="513" t="s">
        <v>6450</v>
      </c>
      <c r="D325" s="513" t="s">
        <v>303</v>
      </c>
      <c r="E325" s="513" t="s">
        <v>6175</v>
      </c>
      <c r="F325" s="513" t="s">
        <v>11</v>
      </c>
      <c r="G325" s="513" t="s">
        <v>545</v>
      </c>
      <c r="H325" s="513" t="s">
        <v>2267</v>
      </c>
      <c r="I325" s="514" t="s">
        <v>13151</v>
      </c>
      <c r="J325" s="550"/>
      <c r="K325" s="514" t="s">
        <v>13152</v>
      </c>
      <c r="L325" s="514" t="s">
        <v>13153</v>
      </c>
      <c r="M325" s="550"/>
      <c r="N325" s="550"/>
      <c r="O325" s="514"/>
      <c r="P325" s="517" t="s">
        <v>3569</v>
      </c>
      <c r="Q325" s="515" t="s">
        <v>94</v>
      </c>
      <c r="R325" s="515" t="s">
        <v>95</v>
      </c>
      <c r="S325" s="550"/>
      <c r="T325" s="550"/>
    </row>
    <row r="326">
      <c r="A326" s="662" t="s">
        <v>3801</v>
      </c>
      <c r="B326" s="513" t="s">
        <v>12812</v>
      </c>
      <c r="C326" s="513" t="s">
        <v>6450</v>
      </c>
      <c r="D326" s="513" t="s">
        <v>303</v>
      </c>
      <c r="E326" s="513" t="s">
        <v>6175</v>
      </c>
      <c r="F326" s="513" t="s">
        <v>11</v>
      </c>
      <c r="G326" s="513" t="s">
        <v>545</v>
      </c>
      <c r="H326" s="513" t="s">
        <v>2267</v>
      </c>
      <c r="I326" s="514" t="s">
        <v>13154</v>
      </c>
      <c r="J326" s="550"/>
      <c r="K326" s="514" t="s">
        <v>13155</v>
      </c>
      <c r="L326" s="514" t="s">
        <v>13156</v>
      </c>
      <c r="M326" s="550"/>
      <c r="N326" s="550"/>
      <c r="O326" s="514"/>
      <c r="P326" s="517" t="s">
        <v>3569</v>
      </c>
      <c r="Q326" s="515" t="s">
        <v>94</v>
      </c>
      <c r="R326" s="515" t="s">
        <v>95</v>
      </c>
      <c r="S326" s="550"/>
      <c r="T326" s="550"/>
    </row>
    <row r="327">
      <c r="A327" s="662" t="s">
        <v>3806</v>
      </c>
      <c r="B327" s="513" t="s">
        <v>12812</v>
      </c>
      <c r="C327" s="513" t="s">
        <v>6450</v>
      </c>
      <c r="D327" s="513" t="s">
        <v>303</v>
      </c>
      <c r="E327" s="513" t="s">
        <v>6175</v>
      </c>
      <c r="F327" s="513" t="s">
        <v>12</v>
      </c>
      <c r="G327" s="513" t="s">
        <v>465</v>
      </c>
      <c r="H327" s="513" t="s">
        <v>2267</v>
      </c>
      <c r="I327" s="514" t="s">
        <v>13157</v>
      </c>
      <c r="J327" s="550"/>
      <c r="K327" s="514" t="s">
        <v>13158</v>
      </c>
      <c r="L327" s="514" t="s">
        <v>13159</v>
      </c>
      <c r="M327" s="550"/>
      <c r="N327" s="514" t="s">
        <v>13160</v>
      </c>
      <c r="O327" s="514"/>
      <c r="P327" s="517" t="s">
        <v>3569</v>
      </c>
      <c r="Q327" s="515" t="s">
        <v>94</v>
      </c>
      <c r="R327" s="515" t="s">
        <v>95</v>
      </c>
      <c r="S327" s="544"/>
      <c r="T327" s="550"/>
    </row>
    <row r="328">
      <c r="A328" s="662" t="s">
        <v>3812</v>
      </c>
      <c r="B328" s="513" t="s">
        <v>12812</v>
      </c>
      <c r="C328" s="513" t="s">
        <v>6450</v>
      </c>
      <c r="D328" s="513" t="s">
        <v>303</v>
      </c>
      <c r="E328" s="513" t="s">
        <v>6175</v>
      </c>
      <c r="F328" s="513" t="s">
        <v>12</v>
      </c>
      <c r="G328" s="513" t="s">
        <v>545</v>
      </c>
      <c r="H328" s="513" t="s">
        <v>2267</v>
      </c>
      <c r="I328" s="514" t="s">
        <v>13161</v>
      </c>
      <c r="J328" s="550"/>
      <c r="K328" s="514" t="s">
        <v>13162</v>
      </c>
      <c r="L328" s="514" t="s">
        <v>13163</v>
      </c>
      <c r="M328" s="550"/>
      <c r="N328" s="550"/>
      <c r="O328" s="550"/>
      <c r="P328" s="517" t="s">
        <v>3569</v>
      </c>
      <c r="Q328" s="515" t="s">
        <v>94</v>
      </c>
      <c r="R328" s="515" t="s">
        <v>95</v>
      </c>
      <c r="S328" s="550"/>
      <c r="T328" s="550"/>
    </row>
    <row r="329">
      <c r="A329" s="662" t="s">
        <v>3815</v>
      </c>
      <c r="B329" s="513" t="s">
        <v>12812</v>
      </c>
      <c r="C329" s="513" t="s">
        <v>6450</v>
      </c>
      <c r="D329" s="513" t="s">
        <v>303</v>
      </c>
      <c r="E329" s="513" t="s">
        <v>6175</v>
      </c>
      <c r="F329" s="513" t="s">
        <v>11</v>
      </c>
      <c r="G329" s="513" t="s">
        <v>545</v>
      </c>
      <c r="H329" s="513" t="s">
        <v>2267</v>
      </c>
      <c r="I329" s="514" t="s">
        <v>13164</v>
      </c>
      <c r="J329" s="550"/>
      <c r="K329" s="514" t="s">
        <v>13165</v>
      </c>
      <c r="L329" s="514" t="s">
        <v>13166</v>
      </c>
      <c r="M329" s="550"/>
      <c r="N329" s="550"/>
      <c r="O329" s="514"/>
      <c r="P329" s="517" t="s">
        <v>3569</v>
      </c>
      <c r="Q329" s="515" t="s">
        <v>94</v>
      </c>
      <c r="R329" s="515" t="s">
        <v>95</v>
      </c>
      <c r="S329" s="550"/>
      <c r="T329" s="550"/>
    </row>
    <row r="330">
      <c r="A330" s="662" t="s">
        <v>3818</v>
      </c>
      <c r="B330" s="513" t="s">
        <v>11992</v>
      </c>
      <c r="C330" s="513" t="s">
        <v>8800</v>
      </c>
      <c r="D330" s="513" t="s">
        <v>303</v>
      </c>
      <c r="E330" s="513" t="s">
        <v>6175</v>
      </c>
      <c r="F330" s="513" t="s">
        <v>11</v>
      </c>
      <c r="G330" s="513" t="s">
        <v>465</v>
      </c>
      <c r="H330" s="513" t="s">
        <v>2267</v>
      </c>
      <c r="I330" s="514" t="s">
        <v>13167</v>
      </c>
      <c r="J330" s="550"/>
      <c r="K330" s="514" t="s">
        <v>13168</v>
      </c>
      <c r="L330" s="514" t="s">
        <v>13169</v>
      </c>
      <c r="M330" s="550"/>
      <c r="N330" s="514" t="s">
        <v>13170</v>
      </c>
      <c r="O330" s="514"/>
      <c r="P330" s="517" t="s">
        <v>3569</v>
      </c>
      <c r="Q330" s="515" t="s">
        <v>94</v>
      </c>
      <c r="R330" s="515" t="s">
        <v>95</v>
      </c>
      <c r="S330" s="544"/>
      <c r="T330" s="550"/>
    </row>
    <row r="331">
      <c r="A331" s="662" t="s">
        <v>3822</v>
      </c>
      <c r="B331" s="513" t="s">
        <v>12164</v>
      </c>
      <c r="C331" s="513" t="s">
        <v>8800</v>
      </c>
      <c r="D331" s="513" t="s">
        <v>303</v>
      </c>
      <c r="E331" s="513" t="s">
        <v>6175</v>
      </c>
      <c r="F331" s="513" t="s">
        <v>11</v>
      </c>
      <c r="G331" s="513" t="s">
        <v>545</v>
      </c>
      <c r="H331" s="513" t="s">
        <v>2267</v>
      </c>
      <c r="I331" s="514" t="s">
        <v>13171</v>
      </c>
      <c r="J331" s="550"/>
      <c r="K331" s="514" t="s">
        <v>13172</v>
      </c>
      <c r="L331" s="514" t="s">
        <v>13173</v>
      </c>
      <c r="M331" s="550"/>
      <c r="N331" s="550"/>
      <c r="O331" s="514"/>
      <c r="P331" s="515" t="s">
        <v>6455</v>
      </c>
      <c r="Q331" s="515" t="s">
        <v>94</v>
      </c>
      <c r="R331" s="515" t="s">
        <v>95</v>
      </c>
      <c r="S331" s="550"/>
      <c r="T331" s="550"/>
    </row>
    <row r="332">
      <c r="A332" s="662" t="s">
        <v>3827</v>
      </c>
      <c r="B332" s="513" t="s">
        <v>4922</v>
      </c>
      <c r="C332" s="513" t="s">
        <v>2315</v>
      </c>
      <c r="D332" s="513" t="s">
        <v>303</v>
      </c>
      <c r="E332" s="513" t="s">
        <v>6175</v>
      </c>
      <c r="F332" s="513" t="s">
        <v>12</v>
      </c>
      <c r="G332" s="513" t="s">
        <v>465</v>
      </c>
      <c r="H332" s="513" t="s">
        <v>2267</v>
      </c>
      <c r="I332" s="514" t="s">
        <v>13174</v>
      </c>
      <c r="J332" s="550"/>
      <c r="K332" s="514" t="s">
        <v>13175</v>
      </c>
      <c r="L332" s="514" t="s">
        <v>13176</v>
      </c>
      <c r="M332" s="550"/>
      <c r="N332" s="514" t="s">
        <v>13177</v>
      </c>
      <c r="O332" s="514"/>
      <c r="P332" s="515" t="s">
        <v>6455</v>
      </c>
      <c r="Q332" s="515" t="s">
        <v>94</v>
      </c>
      <c r="R332" s="515" t="s">
        <v>95</v>
      </c>
      <c r="S332" s="544"/>
      <c r="T332" s="550"/>
    </row>
    <row r="333">
      <c r="A333" s="662" t="s">
        <v>3833</v>
      </c>
      <c r="B333" s="513" t="s">
        <v>4922</v>
      </c>
      <c r="C333" s="513" t="s">
        <v>2315</v>
      </c>
      <c r="D333" s="513" t="s">
        <v>303</v>
      </c>
      <c r="E333" s="513" t="s">
        <v>6175</v>
      </c>
      <c r="F333" s="513" t="s">
        <v>12</v>
      </c>
      <c r="G333" s="513" t="s">
        <v>465</v>
      </c>
      <c r="H333" s="513" t="s">
        <v>2267</v>
      </c>
      <c r="I333" s="514" t="s">
        <v>13178</v>
      </c>
      <c r="J333" s="550"/>
      <c r="K333" s="514" t="s">
        <v>13179</v>
      </c>
      <c r="L333" s="514" t="s">
        <v>12609</v>
      </c>
      <c r="M333" s="550"/>
      <c r="N333" s="514" t="s">
        <v>13180</v>
      </c>
      <c r="O333" s="514"/>
      <c r="P333" s="529">
        <v>45448.0</v>
      </c>
      <c r="Q333" s="515" t="s">
        <v>94</v>
      </c>
      <c r="R333" s="515" t="s">
        <v>95</v>
      </c>
      <c r="S333" s="682"/>
      <c r="T333" s="550"/>
    </row>
    <row r="334">
      <c r="A334" s="662" t="s">
        <v>3837</v>
      </c>
      <c r="B334" s="513" t="s">
        <v>4922</v>
      </c>
      <c r="C334" s="513" t="s">
        <v>2315</v>
      </c>
      <c r="D334" s="513" t="s">
        <v>303</v>
      </c>
      <c r="E334" s="513" t="s">
        <v>6175</v>
      </c>
      <c r="F334" s="513" t="s">
        <v>12</v>
      </c>
      <c r="G334" s="513" t="s">
        <v>465</v>
      </c>
      <c r="H334" s="513" t="s">
        <v>2267</v>
      </c>
      <c r="I334" s="514" t="s">
        <v>13181</v>
      </c>
      <c r="J334" s="550"/>
      <c r="K334" s="514" t="s">
        <v>13182</v>
      </c>
      <c r="L334" s="514" t="s">
        <v>13183</v>
      </c>
      <c r="M334" s="550"/>
      <c r="N334" s="514" t="s">
        <v>13184</v>
      </c>
      <c r="O334" s="514"/>
      <c r="P334" s="517" t="s">
        <v>3569</v>
      </c>
      <c r="Q334" s="515" t="s">
        <v>94</v>
      </c>
      <c r="R334" s="515" t="s">
        <v>95</v>
      </c>
      <c r="S334" s="544"/>
      <c r="T334" s="550"/>
    </row>
    <row r="335">
      <c r="A335" s="662" t="s">
        <v>3840</v>
      </c>
      <c r="B335" s="513" t="s">
        <v>4922</v>
      </c>
      <c r="C335" s="513" t="s">
        <v>2315</v>
      </c>
      <c r="D335" s="513" t="s">
        <v>303</v>
      </c>
      <c r="E335" s="513" t="s">
        <v>6175</v>
      </c>
      <c r="F335" s="513" t="s">
        <v>12</v>
      </c>
      <c r="G335" s="513" t="s">
        <v>465</v>
      </c>
      <c r="H335" s="513" t="s">
        <v>2267</v>
      </c>
      <c r="I335" s="514" t="s">
        <v>13185</v>
      </c>
      <c r="J335" s="550"/>
      <c r="K335" s="514" t="s">
        <v>13175</v>
      </c>
      <c r="L335" s="514" t="s">
        <v>13186</v>
      </c>
      <c r="M335" s="550"/>
      <c r="N335" s="514" t="s">
        <v>13187</v>
      </c>
      <c r="O335" s="514"/>
      <c r="P335" s="517" t="s">
        <v>3569</v>
      </c>
      <c r="Q335" s="515" t="s">
        <v>94</v>
      </c>
      <c r="R335" s="515" t="s">
        <v>95</v>
      </c>
      <c r="S335" s="544"/>
      <c r="T335" s="550"/>
    </row>
    <row r="336">
      <c r="A336" s="662" t="s">
        <v>3845</v>
      </c>
      <c r="B336" s="513" t="s">
        <v>4922</v>
      </c>
      <c r="C336" s="513" t="s">
        <v>2315</v>
      </c>
      <c r="D336" s="513" t="s">
        <v>303</v>
      </c>
      <c r="E336" s="513" t="s">
        <v>6175</v>
      </c>
      <c r="F336" s="513" t="s">
        <v>12</v>
      </c>
      <c r="G336" s="513" t="s">
        <v>465</v>
      </c>
      <c r="H336" s="513" t="s">
        <v>2267</v>
      </c>
      <c r="I336" s="514" t="s">
        <v>13188</v>
      </c>
      <c r="J336" s="550"/>
      <c r="K336" s="514" t="s">
        <v>13189</v>
      </c>
      <c r="L336" s="514" t="s">
        <v>13190</v>
      </c>
      <c r="M336" s="550"/>
      <c r="N336" s="514" t="s">
        <v>13184</v>
      </c>
      <c r="O336" s="514"/>
      <c r="P336" s="515" t="s">
        <v>6455</v>
      </c>
      <c r="Q336" s="515" t="s">
        <v>94</v>
      </c>
      <c r="R336" s="515" t="s">
        <v>95</v>
      </c>
      <c r="S336" s="544"/>
      <c r="T336" s="550"/>
    </row>
    <row r="337">
      <c r="A337" s="662" t="s">
        <v>3849</v>
      </c>
      <c r="B337" s="513" t="s">
        <v>4922</v>
      </c>
      <c r="C337" s="513" t="s">
        <v>2315</v>
      </c>
      <c r="D337" s="513" t="s">
        <v>303</v>
      </c>
      <c r="E337" s="513" t="s">
        <v>6175</v>
      </c>
      <c r="F337" s="513" t="s">
        <v>12</v>
      </c>
      <c r="G337" s="513" t="s">
        <v>465</v>
      </c>
      <c r="H337" s="513" t="s">
        <v>2267</v>
      </c>
      <c r="I337" s="514" t="s">
        <v>13191</v>
      </c>
      <c r="J337" s="550"/>
      <c r="K337" s="514" t="s">
        <v>13192</v>
      </c>
      <c r="L337" s="514" t="s">
        <v>13193</v>
      </c>
      <c r="M337" s="550"/>
      <c r="N337" s="514" t="s">
        <v>13194</v>
      </c>
      <c r="O337" s="514"/>
      <c r="P337" s="517" t="s">
        <v>3569</v>
      </c>
      <c r="Q337" s="515" t="s">
        <v>94</v>
      </c>
      <c r="R337" s="515" t="s">
        <v>95</v>
      </c>
      <c r="S337" s="544"/>
      <c r="T337" s="550"/>
    </row>
    <row r="338">
      <c r="A338" s="662" t="s">
        <v>3854</v>
      </c>
      <c r="B338" s="513" t="s">
        <v>4922</v>
      </c>
      <c r="C338" s="513" t="s">
        <v>2315</v>
      </c>
      <c r="D338" s="513" t="s">
        <v>303</v>
      </c>
      <c r="E338" s="513" t="s">
        <v>6175</v>
      </c>
      <c r="F338" s="513" t="s">
        <v>12</v>
      </c>
      <c r="G338" s="513" t="s">
        <v>465</v>
      </c>
      <c r="H338" s="513" t="s">
        <v>2267</v>
      </c>
      <c r="I338" s="514" t="s">
        <v>13195</v>
      </c>
      <c r="J338" s="550"/>
      <c r="K338" s="514" t="s">
        <v>13196</v>
      </c>
      <c r="L338" s="514" t="s">
        <v>13197</v>
      </c>
      <c r="M338" s="550"/>
      <c r="N338" s="514" t="s">
        <v>13198</v>
      </c>
      <c r="O338" s="514"/>
      <c r="P338" s="515" t="s">
        <v>6455</v>
      </c>
      <c r="Q338" s="515" t="s">
        <v>94</v>
      </c>
      <c r="R338" s="515" t="s">
        <v>95</v>
      </c>
      <c r="S338" s="544"/>
      <c r="T338" s="550"/>
    </row>
    <row r="339">
      <c r="A339" s="662" t="s">
        <v>3859</v>
      </c>
      <c r="B339" s="513" t="s">
        <v>4922</v>
      </c>
      <c r="C339" s="513" t="s">
        <v>2315</v>
      </c>
      <c r="D339" s="513" t="s">
        <v>303</v>
      </c>
      <c r="E339" s="513" t="s">
        <v>6175</v>
      </c>
      <c r="F339" s="513" t="s">
        <v>12</v>
      </c>
      <c r="G339" s="513" t="s">
        <v>465</v>
      </c>
      <c r="H339" s="513" t="s">
        <v>2267</v>
      </c>
      <c r="I339" s="514" t="s">
        <v>13199</v>
      </c>
      <c r="J339" s="550"/>
      <c r="K339" s="514" t="s">
        <v>13196</v>
      </c>
      <c r="L339" s="514" t="s">
        <v>13200</v>
      </c>
      <c r="M339" s="550"/>
      <c r="N339" s="514" t="s">
        <v>13198</v>
      </c>
      <c r="O339" s="514"/>
      <c r="P339" s="515" t="s">
        <v>6455</v>
      </c>
      <c r="Q339" s="515" t="s">
        <v>94</v>
      </c>
      <c r="R339" s="515" t="s">
        <v>95</v>
      </c>
      <c r="S339" s="544"/>
      <c r="T339" s="550"/>
    </row>
    <row r="340">
      <c r="A340" s="662" t="s">
        <v>3864</v>
      </c>
      <c r="B340" s="513" t="s">
        <v>4922</v>
      </c>
      <c r="C340" s="513" t="s">
        <v>2315</v>
      </c>
      <c r="D340" s="513" t="s">
        <v>303</v>
      </c>
      <c r="E340" s="513" t="s">
        <v>6175</v>
      </c>
      <c r="F340" s="513" t="s">
        <v>12</v>
      </c>
      <c r="G340" s="513" t="s">
        <v>465</v>
      </c>
      <c r="H340" s="513" t="s">
        <v>2267</v>
      </c>
      <c r="I340" s="514" t="s">
        <v>12104</v>
      </c>
      <c r="J340" s="550"/>
      <c r="K340" s="514" t="s">
        <v>13201</v>
      </c>
      <c r="L340" s="514" t="s">
        <v>12105</v>
      </c>
      <c r="M340" s="550"/>
      <c r="N340" s="514" t="s">
        <v>13202</v>
      </c>
      <c r="O340" s="514"/>
      <c r="P340" s="517" t="s">
        <v>3569</v>
      </c>
      <c r="Q340" s="515" t="s">
        <v>94</v>
      </c>
      <c r="R340" s="515" t="s">
        <v>95</v>
      </c>
      <c r="S340" s="544"/>
      <c r="T340" s="550"/>
    </row>
    <row r="341">
      <c r="A341" s="662" t="s">
        <v>3868</v>
      </c>
      <c r="B341" s="513" t="s">
        <v>4922</v>
      </c>
      <c r="C341" s="513" t="s">
        <v>2315</v>
      </c>
      <c r="D341" s="513" t="s">
        <v>303</v>
      </c>
      <c r="E341" s="513" t="s">
        <v>6175</v>
      </c>
      <c r="F341" s="513" t="s">
        <v>12</v>
      </c>
      <c r="G341" s="513" t="s">
        <v>465</v>
      </c>
      <c r="H341" s="513" t="s">
        <v>2267</v>
      </c>
      <c r="I341" s="514" t="s">
        <v>13203</v>
      </c>
      <c r="J341" s="550"/>
      <c r="K341" s="514" t="s">
        <v>13204</v>
      </c>
      <c r="L341" s="514" t="s">
        <v>13205</v>
      </c>
      <c r="M341" s="550"/>
      <c r="N341" s="514" t="s">
        <v>13206</v>
      </c>
      <c r="O341" s="514"/>
      <c r="P341" s="529">
        <v>45448.0</v>
      </c>
      <c r="Q341" s="515" t="s">
        <v>94</v>
      </c>
      <c r="R341" s="515" t="s">
        <v>95</v>
      </c>
      <c r="S341" s="682"/>
      <c r="T341" s="550"/>
    </row>
    <row r="342">
      <c r="A342" s="662" t="s">
        <v>3873</v>
      </c>
      <c r="B342" s="513" t="s">
        <v>4922</v>
      </c>
      <c r="C342" s="513" t="s">
        <v>2315</v>
      </c>
      <c r="D342" s="513" t="s">
        <v>303</v>
      </c>
      <c r="E342" s="513" t="s">
        <v>6175</v>
      </c>
      <c r="F342" s="513" t="s">
        <v>12</v>
      </c>
      <c r="G342" s="513" t="s">
        <v>465</v>
      </c>
      <c r="H342" s="513" t="s">
        <v>2267</v>
      </c>
      <c r="I342" s="514" t="s">
        <v>13207</v>
      </c>
      <c r="J342" s="550"/>
      <c r="K342" s="514" t="s">
        <v>13208</v>
      </c>
      <c r="L342" s="514" t="s">
        <v>12108</v>
      </c>
      <c r="M342" s="550"/>
      <c r="N342" s="514" t="s">
        <v>13209</v>
      </c>
      <c r="O342" s="514"/>
      <c r="P342" s="517" t="s">
        <v>3569</v>
      </c>
      <c r="Q342" s="515" t="s">
        <v>94</v>
      </c>
      <c r="R342" s="515" t="s">
        <v>95</v>
      </c>
      <c r="S342" s="682" t="s">
        <v>13096</v>
      </c>
      <c r="T342" s="550"/>
    </row>
    <row r="343">
      <c r="A343" s="662" t="s">
        <v>3878</v>
      </c>
      <c r="B343" s="513" t="s">
        <v>11987</v>
      </c>
      <c r="C343" s="513" t="s">
        <v>5058</v>
      </c>
      <c r="D343" s="513" t="s">
        <v>303</v>
      </c>
      <c r="E343" s="513" t="s">
        <v>6175</v>
      </c>
      <c r="F343" s="513" t="s">
        <v>12</v>
      </c>
      <c r="G343" s="513" t="s">
        <v>465</v>
      </c>
      <c r="H343" s="513" t="s">
        <v>2267</v>
      </c>
      <c r="I343" s="514" t="s">
        <v>13210</v>
      </c>
      <c r="J343" s="550"/>
      <c r="K343" s="514" t="s">
        <v>13211</v>
      </c>
      <c r="L343" s="514" t="s">
        <v>13212</v>
      </c>
      <c r="M343" s="550"/>
      <c r="N343" s="514" t="s">
        <v>13136</v>
      </c>
      <c r="O343" s="514"/>
      <c r="P343" s="517" t="s">
        <v>3569</v>
      </c>
      <c r="Q343" s="515" t="s">
        <v>94</v>
      </c>
      <c r="R343" s="515" t="s">
        <v>95</v>
      </c>
      <c r="S343" s="544"/>
      <c r="T343" s="550"/>
    </row>
    <row r="344">
      <c r="A344" s="662" t="s">
        <v>3883</v>
      </c>
      <c r="B344" s="513" t="s">
        <v>13213</v>
      </c>
      <c r="C344" s="513" t="s">
        <v>5493</v>
      </c>
      <c r="D344" s="513" t="s">
        <v>303</v>
      </c>
      <c r="E344" s="513" t="s">
        <v>6175</v>
      </c>
      <c r="F344" s="513" t="s">
        <v>12</v>
      </c>
      <c r="G344" s="513" t="s">
        <v>465</v>
      </c>
      <c r="H344" s="513" t="s">
        <v>2267</v>
      </c>
      <c r="I344" s="514" t="s">
        <v>13214</v>
      </c>
      <c r="J344" s="514" t="s">
        <v>13215</v>
      </c>
      <c r="K344" s="514" t="s">
        <v>13216</v>
      </c>
      <c r="L344" s="514" t="s">
        <v>13217</v>
      </c>
      <c r="M344" s="550"/>
      <c r="N344" s="514" t="s">
        <v>13218</v>
      </c>
      <c r="O344" s="514"/>
      <c r="P344" s="515" t="s">
        <v>6455</v>
      </c>
      <c r="Q344" s="515" t="s">
        <v>94</v>
      </c>
      <c r="R344" s="515" t="s">
        <v>95</v>
      </c>
      <c r="S344" s="544"/>
      <c r="T344" s="550"/>
    </row>
    <row r="345">
      <c r="A345" s="662" t="s">
        <v>3887</v>
      </c>
      <c r="B345" s="513" t="s">
        <v>13213</v>
      </c>
      <c r="C345" s="513" t="s">
        <v>5493</v>
      </c>
      <c r="D345" s="513" t="s">
        <v>303</v>
      </c>
      <c r="E345" s="513" t="s">
        <v>6175</v>
      </c>
      <c r="F345" s="513" t="s">
        <v>11</v>
      </c>
      <c r="G345" s="513" t="s">
        <v>465</v>
      </c>
      <c r="H345" s="513" t="s">
        <v>2267</v>
      </c>
      <c r="I345" s="514" t="s">
        <v>13219</v>
      </c>
      <c r="J345" s="514" t="s">
        <v>13220</v>
      </c>
      <c r="K345" s="514" t="s">
        <v>13221</v>
      </c>
      <c r="L345" s="514" t="s">
        <v>13222</v>
      </c>
      <c r="M345" s="550"/>
      <c r="N345" s="514" t="s">
        <v>13223</v>
      </c>
      <c r="O345" s="514"/>
      <c r="P345" s="515" t="s">
        <v>6455</v>
      </c>
      <c r="Q345" s="515" t="s">
        <v>94</v>
      </c>
      <c r="R345" s="515" t="s">
        <v>95</v>
      </c>
      <c r="S345" s="544"/>
      <c r="T345" s="550"/>
    </row>
    <row r="346">
      <c r="A346" s="662" t="s">
        <v>3892</v>
      </c>
      <c r="B346" s="513" t="s">
        <v>13213</v>
      </c>
      <c r="C346" s="513" t="s">
        <v>5493</v>
      </c>
      <c r="D346" s="513" t="s">
        <v>303</v>
      </c>
      <c r="E346" s="513" t="s">
        <v>6175</v>
      </c>
      <c r="F346" s="513" t="s">
        <v>11</v>
      </c>
      <c r="G346" s="513" t="s">
        <v>465</v>
      </c>
      <c r="H346" s="513" t="s">
        <v>2267</v>
      </c>
      <c r="I346" s="514" t="s">
        <v>13224</v>
      </c>
      <c r="J346" s="514" t="s">
        <v>13225</v>
      </c>
      <c r="K346" s="514" t="s">
        <v>13226</v>
      </c>
      <c r="L346" s="514" t="s">
        <v>13227</v>
      </c>
      <c r="M346" s="550"/>
      <c r="N346" s="514" t="s">
        <v>13228</v>
      </c>
      <c r="O346" s="514"/>
      <c r="P346" s="515" t="s">
        <v>6455</v>
      </c>
      <c r="Q346" s="515" t="s">
        <v>94</v>
      </c>
      <c r="R346" s="515" t="s">
        <v>95</v>
      </c>
      <c r="S346" s="544"/>
      <c r="T346" s="550"/>
    </row>
    <row r="347">
      <c r="A347" s="662" t="s">
        <v>3897</v>
      </c>
      <c r="B347" s="513" t="s">
        <v>13213</v>
      </c>
      <c r="C347" s="513" t="s">
        <v>5493</v>
      </c>
      <c r="D347" s="513" t="s">
        <v>303</v>
      </c>
      <c r="E347" s="513" t="s">
        <v>6175</v>
      </c>
      <c r="F347" s="513" t="s">
        <v>11</v>
      </c>
      <c r="G347" s="513" t="s">
        <v>465</v>
      </c>
      <c r="H347" s="513" t="s">
        <v>2267</v>
      </c>
      <c r="I347" s="514" t="s">
        <v>13229</v>
      </c>
      <c r="J347" s="514" t="s">
        <v>13215</v>
      </c>
      <c r="K347" s="514" t="s">
        <v>13230</v>
      </c>
      <c r="L347" s="514" t="s">
        <v>13231</v>
      </c>
      <c r="M347" s="550"/>
      <c r="N347" s="514" t="s">
        <v>13232</v>
      </c>
      <c r="O347" s="514"/>
      <c r="P347" s="515" t="s">
        <v>6455</v>
      </c>
      <c r="Q347" s="515" t="s">
        <v>94</v>
      </c>
      <c r="R347" s="515" t="s">
        <v>95</v>
      </c>
      <c r="S347" s="544"/>
      <c r="T347" s="550"/>
    </row>
    <row r="348">
      <c r="A348" s="662" t="s">
        <v>3902</v>
      </c>
      <c r="B348" s="513" t="s">
        <v>13213</v>
      </c>
      <c r="C348" s="513" t="s">
        <v>5493</v>
      </c>
      <c r="D348" s="513" t="s">
        <v>303</v>
      </c>
      <c r="E348" s="513" t="s">
        <v>6175</v>
      </c>
      <c r="F348" s="513" t="s">
        <v>12</v>
      </c>
      <c r="G348" s="513" t="s">
        <v>465</v>
      </c>
      <c r="H348" s="513" t="s">
        <v>2267</v>
      </c>
      <c r="I348" s="514" t="s">
        <v>13233</v>
      </c>
      <c r="J348" s="550"/>
      <c r="K348" s="514" t="s">
        <v>13234</v>
      </c>
      <c r="L348" s="514" t="s">
        <v>13235</v>
      </c>
      <c r="M348" s="550"/>
      <c r="N348" s="514" t="s">
        <v>13236</v>
      </c>
      <c r="O348" s="514"/>
      <c r="P348" s="517" t="s">
        <v>3569</v>
      </c>
      <c r="Q348" s="515" t="s">
        <v>94</v>
      </c>
      <c r="R348" s="515" t="s">
        <v>95</v>
      </c>
      <c r="S348" s="544"/>
      <c r="T348" s="550"/>
    </row>
    <row r="349">
      <c r="A349" s="662" t="s">
        <v>3906</v>
      </c>
      <c r="B349" s="513" t="s">
        <v>13213</v>
      </c>
      <c r="C349" s="513" t="s">
        <v>5493</v>
      </c>
      <c r="D349" s="513" t="s">
        <v>303</v>
      </c>
      <c r="E349" s="513" t="s">
        <v>6175</v>
      </c>
      <c r="F349" s="513" t="s">
        <v>12</v>
      </c>
      <c r="G349" s="513" t="s">
        <v>545</v>
      </c>
      <c r="H349" s="513" t="s">
        <v>2267</v>
      </c>
      <c r="I349" s="514" t="s">
        <v>13237</v>
      </c>
      <c r="J349" s="550"/>
      <c r="K349" s="514" t="s">
        <v>13238</v>
      </c>
      <c r="L349" s="514" t="s">
        <v>13239</v>
      </c>
      <c r="M349" s="550"/>
      <c r="N349" s="550"/>
      <c r="O349" s="550"/>
      <c r="P349" s="517" t="s">
        <v>3569</v>
      </c>
      <c r="Q349" s="515" t="s">
        <v>94</v>
      </c>
      <c r="R349" s="515" t="s">
        <v>95</v>
      </c>
      <c r="S349" s="550"/>
      <c r="T349" s="550"/>
    </row>
    <row r="350">
      <c r="A350" s="662" t="s">
        <v>3910</v>
      </c>
      <c r="B350" s="513" t="s">
        <v>13213</v>
      </c>
      <c r="C350" s="513" t="s">
        <v>5493</v>
      </c>
      <c r="D350" s="513" t="s">
        <v>303</v>
      </c>
      <c r="E350" s="513" t="s">
        <v>6175</v>
      </c>
      <c r="F350" s="513" t="s">
        <v>11</v>
      </c>
      <c r="G350" s="513" t="s">
        <v>465</v>
      </c>
      <c r="H350" s="513" t="s">
        <v>2267</v>
      </c>
      <c r="I350" s="514" t="s">
        <v>13240</v>
      </c>
      <c r="J350" s="550"/>
      <c r="K350" s="514" t="s">
        <v>13241</v>
      </c>
      <c r="L350" s="514" t="s">
        <v>13242</v>
      </c>
      <c r="M350" s="550"/>
      <c r="N350" s="514" t="s">
        <v>13243</v>
      </c>
      <c r="O350" s="514"/>
      <c r="P350" s="517" t="s">
        <v>3569</v>
      </c>
      <c r="Q350" s="515" t="s">
        <v>94</v>
      </c>
      <c r="R350" s="515" t="s">
        <v>95</v>
      </c>
      <c r="S350" s="544"/>
      <c r="T350" s="550"/>
    </row>
    <row r="351">
      <c r="A351" s="662" t="s">
        <v>3915</v>
      </c>
      <c r="B351" s="513" t="s">
        <v>11919</v>
      </c>
      <c r="C351" s="513" t="s">
        <v>11920</v>
      </c>
      <c r="D351" s="513" t="s">
        <v>303</v>
      </c>
      <c r="E351" s="513" t="s">
        <v>6175</v>
      </c>
      <c r="F351" s="513" t="s">
        <v>12</v>
      </c>
      <c r="G351" s="513" t="s">
        <v>465</v>
      </c>
      <c r="H351" s="513" t="s">
        <v>2267</v>
      </c>
      <c r="I351" s="514" t="s">
        <v>13244</v>
      </c>
      <c r="J351" s="550"/>
      <c r="K351" s="514" t="s">
        <v>13245</v>
      </c>
      <c r="L351" s="514" t="s">
        <v>13246</v>
      </c>
      <c r="M351" s="514" t="s">
        <v>13247</v>
      </c>
      <c r="N351" s="514" t="s">
        <v>13248</v>
      </c>
      <c r="O351" s="514"/>
      <c r="P351" s="517" t="s">
        <v>3569</v>
      </c>
      <c r="Q351" s="515" t="s">
        <v>94</v>
      </c>
      <c r="R351" s="515" t="s">
        <v>95</v>
      </c>
      <c r="S351" s="544"/>
      <c r="T351" s="550"/>
    </row>
    <row r="352">
      <c r="A352" s="662" t="s">
        <v>3920</v>
      </c>
      <c r="B352" s="513" t="s">
        <v>11919</v>
      </c>
      <c r="C352" s="513" t="s">
        <v>11920</v>
      </c>
      <c r="D352" s="513" t="s">
        <v>303</v>
      </c>
      <c r="E352" s="513" t="s">
        <v>6175</v>
      </c>
      <c r="F352" s="513" t="s">
        <v>12</v>
      </c>
      <c r="G352" s="533" t="s">
        <v>588</v>
      </c>
      <c r="H352" s="513" t="s">
        <v>2267</v>
      </c>
      <c r="I352" s="514" t="s">
        <v>13249</v>
      </c>
      <c r="J352" s="550"/>
      <c r="K352" s="514" t="s">
        <v>13245</v>
      </c>
      <c r="L352" s="514" t="s">
        <v>13246</v>
      </c>
      <c r="M352" s="550"/>
      <c r="N352" s="550"/>
      <c r="O352" s="550"/>
      <c r="P352" s="515" t="s">
        <v>6455</v>
      </c>
      <c r="Q352" s="515" t="s">
        <v>94</v>
      </c>
      <c r="R352" s="515" t="s">
        <v>95</v>
      </c>
      <c r="S352" s="550"/>
      <c r="T352" s="550"/>
    </row>
    <row r="353">
      <c r="A353" s="662" t="s">
        <v>3924</v>
      </c>
      <c r="B353" s="513" t="s">
        <v>11919</v>
      </c>
      <c r="C353" s="513" t="s">
        <v>11920</v>
      </c>
      <c r="D353" s="513" t="s">
        <v>303</v>
      </c>
      <c r="E353" s="513" t="s">
        <v>6175</v>
      </c>
      <c r="F353" s="513" t="s">
        <v>12</v>
      </c>
      <c r="G353" s="513" t="s">
        <v>465</v>
      </c>
      <c r="H353" s="513" t="s">
        <v>2267</v>
      </c>
      <c r="I353" s="514" t="s">
        <v>13250</v>
      </c>
      <c r="J353" s="550"/>
      <c r="K353" s="514" t="s">
        <v>13245</v>
      </c>
      <c r="L353" s="514" t="s">
        <v>13251</v>
      </c>
      <c r="M353" s="550"/>
      <c r="N353" s="514" t="s">
        <v>13252</v>
      </c>
      <c r="O353" s="514"/>
      <c r="P353" s="517" t="s">
        <v>3569</v>
      </c>
      <c r="Q353" s="515" t="s">
        <v>94</v>
      </c>
      <c r="R353" s="515" t="s">
        <v>95</v>
      </c>
      <c r="S353" s="544"/>
      <c r="T353" s="550"/>
    </row>
    <row r="354">
      <c r="A354" s="662" t="s">
        <v>3928</v>
      </c>
      <c r="B354" s="513" t="s">
        <v>11919</v>
      </c>
      <c r="C354" s="513" t="s">
        <v>11920</v>
      </c>
      <c r="D354" s="513" t="s">
        <v>303</v>
      </c>
      <c r="E354" s="513" t="s">
        <v>6175</v>
      </c>
      <c r="F354" s="513" t="s">
        <v>12</v>
      </c>
      <c r="G354" s="513" t="s">
        <v>588</v>
      </c>
      <c r="H354" s="513" t="s">
        <v>2267</v>
      </c>
      <c r="I354" s="514" t="s">
        <v>13253</v>
      </c>
      <c r="J354" s="550"/>
      <c r="K354" s="514" t="s">
        <v>13245</v>
      </c>
      <c r="L354" s="514" t="s">
        <v>13254</v>
      </c>
      <c r="M354" s="514" t="s">
        <v>13255</v>
      </c>
      <c r="N354" s="550"/>
      <c r="O354" s="550"/>
      <c r="P354" s="517" t="s">
        <v>3569</v>
      </c>
      <c r="Q354" s="515" t="s">
        <v>94</v>
      </c>
      <c r="R354" s="515" t="s">
        <v>95</v>
      </c>
      <c r="S354" s="550"/>
      <c r="T354" s="550"/>
    </row>
    <row r="355">
      <c r="A355" s="662" t="s">
        <v>3932</v>
      </c>
      <c r="B355" s="513" t="s">
        <v>11919</v>
      </c>
      <c r="C355" s="513" t="s">
        <v>11920</v>
      </c>
      <c r="D355" s="513" t="s">
        <v>303</v>
      </c>
      <c r="E355" s="513" t="s">
        <v>6175</v>
      </c>
      <c r="F355" s="513" t="s">
        <v>12</v>
      </c>
      <c r="G355" s="513" t="s">
        <v>465</v>
      </c>
      <c r="H355" s="513" t="s">
        <v>2267</v>
      </c>
      <c r="I355" s="514" t="s">
        <v>13256</v>
      </c>
      <c r="J355" s="550"/>
      <c r="K355" s="514" t="s">
        <v>13245</v>
      </c>
      <c r="L355" s="514" t="s">
        <v>13257</v>
      </c>
      <c r="M355" s="550"/>
      <c r="N355" s="514" t="s">
        <v>13258</v>
      </c>
      <c r="O355" s="514"/>
      <c r="P355" s="517" t="s">
        <v>3569</v>
      </c>
      <c r="Q355" s="515" t="s">
        <v>94</v>
      </c>
      <c r="R355" s="515" t="s">
        <v>95</v>
      </c>
      <c r="S355" s="544"/>
      <c r="T355" s="550"/>
    </row>
    <row r="356">
      <c r="A356" s="662" t="s">
        <v>3937</v>
      </c>
      <c r="B356" s="664"/>
      <c r="C356" s="664"/>
      <c r="D356" s="513" t="s">
        <v>303</v>
      </c>
      <c r="E356" s="513" t="s">
        <v>6175</v>
      </c>
      <c r="F356" s="513" t="s">
        <v>12</v>
      </c>
      <c r="G356" s="513" t="s">
        <v>465</v>
      </c>
      <c r="H356" s="513" t="s">
        <v>2267</v>
      </c>
      <c r="I356" s="514" t="s">
        <v>13259</v>
      </c>
      <c r="J356" s="550"/>
      <c r="K356" s="514" t="s">
        <v>13260</v>
      </c>
      <c r="L356" s="514" t="s">
        <v>13261</v>
      </c>
      <c r="M356" s="550"/>
      <c r="N356" s="514" t="s">
        <v>13262</v>
      </c>
      <c r="O356" s="514"/>
      <c r="P356" s="528">
        <v>45540.0</v>
      </c>
      <c r="Q356" s="515" t="s">
        <v>94</v>
      </c>
      <c r="R356" s="515" t="s">
        <v>95</v>
      </c>
      <c r="S356" s="544"/>
      <c r="T356" s="550"/>
    </row>
    <row r="357">
      <c r="A357" s="662" t="s">
        <v>3942</v>
      </c>
      <c r="B357" s="664"/>
      <c r="C357" s="513" t="s">
        <v>5493</v>
      </c>
      <c r="D357" s="513" t="s">
        <v>303</v>
      </c>
      <c r="E357" s="513" t="s">
        <v>6175</v>
      </c>
      <c r="F357" s="513" t="s">
        <v>11</v>
      </c>
      <c r="G357" s="513" t="s">
        <v>465</v>
      </c>
      <c r="H357" s="513" t="s">
        <v>2267</v>
      </c>
      <c r="I357" s="514" t="s">
        <v>13263</v>
      </c>
      <c r="J357" s="550"/>
      <c r="K357" s="514" t="s">
        <v>13264</v>
      </c>
      <c r="L357" s="514" t="s">
        <v>13265</v>
      </c>
      <c r="M357" s="550"/>
      <c r="N357" s="514" t="s">
        <v>13266</v>
      </c>
      <c r="O357" s="514"/>
      <c r="P357" s="528">
        <v>45540.0</v>
      </c>
      <c r="Q357" s="515" t="s">
        <v>94</v>
      </c>
      <c r="R357" s="515" t="s">
        <v>95</v>
      </c>
      <c r="S357" s="544"/>
      <c r="T357" s="550"/>
    </row>
    <row r="358">
      <c r="A358" s="662" t="s">
        <v>3947</v>
      </c>
      <c r="B358" s="664"/>
      <c r="C358" s="513" t="s">
        <v>5493</v>
      </c>
      <c r="D358" s="513" t="s">
        <v>303</v>
      </c>
      <c r="E358" s="513" t="s">
        <v>6175</v>
      </c>
      <c r="F358" s="513" t="s">
        <v>12</v>
      </c>
      <c r="G358" s="513" t="s">
        <v>545</v>
      </c>
      <c r="H358" s="513" t="s">
        <v>2267</v>
      </c>
      <c r="I358" s="514" t="s">
        <v>13267</v>
      </c>
      <c r="J358" s="550"/>
      <c r="K358" s="514" t="s">
        <v>13268</v>
      </c>
      <c r="L358" s="514" t="s">
        <v>13269</v>
      </c>
      <c r="M358" s="550"/>
      <c r="N358" s="550"/>
      <c r="O358" s="550"/>
      <c r="P358" s="529">
        <v>45327.0</v>
      </c>
      <c r="Q358" s="515" t="s">
        <v>94</v>
      </c>
      <c r="R358" s="515" t="s">
        <v>95</v>
      </c>
      <c r="S358" s="522"/>
      <c r="T358" s="550"/>
    </row>
    <row r="359">
      <c r="A359" s="662" t="s">
        <v>3951</v>
      </c>
      <c r="B359" s="513" t="s">
        <v>13270</v>
      </c>
      <c r="C359" s="513" t="s">
        <v>5310</v>
      </c>
      <c r="D359" s="513" t="s">
        <v>303</v>
      </c>
      <c r="E359" s="513" t="s">
        <v>6175</v>
      </c>
      <c r="F359" s="513" t="s">
        <v>12</v>
      </c>
      <c r="G359" s="513" t="s">
        <v>465</v>
      </c>
      <c r="H359" s="513" t="s">
        <v>739</v>
      </c>
      <c r="I359" s="514" t="s">
        <v>13271</v>
      </c>
      <c r="J359" s="550"/>
      <c r="K359" s="514" t="s">
        <v>13272</v>
      </c>
      <c r="L359" s="514" t="s">
        <v>13273</v>
      </c>
      <c r="M359" s="550"/>
      <c r="N359" s="514" t="s">
        <v>13274</v>
      </c>
      <c r="O359" s="514"/>
      <c r="P359" s="524">
        <v>45327.0</v>
      </c>
      <c r="Q359" s="514" t="s">
        <v>94</v>
      </c>
      <c r="R359" s="514" t="s">
        <v>95</v>
      </c>
      <c r="S359" s="544"/>
      <c r="T359" s="550"/>
    </row>
    <row r="360">
      <c r="A360" s="662" t="s">
        <v>3956</v>
      </c>
      <c r="B360" s="513" t="s">
        <v>13270</v>
      </c>
      <c r="C360" s="513" t="s">
        <v>5310</v>
      </c>
      <c r="D360" s="513" t="s">
        <v>303</v>
      </c>
      <c r="E360" s="513" t="s">
        <v>6175</v>
      </c>
      <c r="F360" s="513" t="s">
        <v>12</v>
      </c>
      <c r="G360" s="513" t="s">
        <v>465</v>
      </c>
      <c r="H360" s="513" t="s">
        <v>739</v>
      </c>
      <c r="I360" s="514" t="s">
        <v>13275</v>
      </c>
      <c r="J360" s="550"/>
      <c r="K360" s="514" t="s">
        <v>13276</v>
      </c>
      <c r="L360" s="514" t="s">
        <v>13277</v>
      </c>
      <c r="M360" s="550"/>
      <c r="N360" s="514" t="s">
        <v>13278</v>
      </c>
      <c r="O360" s="514"/>
      <c r="P360" s="524">
        <v>45327.0</v>
      </c>
      <c r="Q360" s="514" t="s">
        <v>94</v>
      </c>
      <c r="R360" s="514" t="s">
        <v>95</v>
      </c>
      <c r="S360" s="544"/>
      <c r="T360" s="550"/>
    </row>
    <row r="361">
      <c r="A361" s="662" t="s">
        <v>3960</v>
      </c>
      <c r="B361" s="544" t="s">
        <v>12623</v>
      </c>
      <c r="C361" s="513" t="s">
        <v>3353</v>
      </c>
      <c r="D361" s="513" t="s">
        <v>303</v>
      </c>
      <c r="E361" s="513" t="s">
        <v>6175</v>
      </c>
      <c r="F361" s="513" t="s">
        <v>11</v>
      </c>
      <c r="G361" s="513" t="s">
        <v>545</v>
      </c>
      <c r="H361" s="513" t="s">
        <v>2267</v>
      </c>
      <c r="I361" s="514" t="s">
        <v>13279</v>
      </c>
      <c r="J361" s="550"/>
      <c r="K361" s="514" t="s">
        <v>13280</v>
      </c>
      <c r="L361" s="514" t="s">
        <v>13281</v>
      </c>
      <c r="M361" s="550"/>
      <c r="N361" s="550"/>
      <c r="O361" s="514"/>
      <c r="P361" s="517" t="s">
        <v>3569</v>
      </c>
      <c r="Q361" s="515" t="s">
        <v>94</v>
      </c>
      <c r="R361" s="515" t="s">
        <v>95</v>
      </c>
      <c r="S361" s="683"/>
      <c r="T361" s="550"/>
    </row>
    <row r="362">
      <c r="A362" s="662" t="s">
        <v>3965</v>
      </c>
      <c r="B362" s="544" t="s">
        <v>12623</v>
      </c>
      <c r="C362" s="513" t="s">
        <v>3353</v>
      </c>
      <c r="D362" s="513" t="s">
        <v>303</v>
      </c>
      <c r="E362" s="513" t="s">
        <v>6175</v>
      </c>
      <c r="F362" s="513" t="s">
        <v>11</v>
      </c>
      <c r="G362" s="513" t="s">
        <v>545</v>
      </c>
      <c r="H362" s="513" t="s">
        <v>2267</v>
      </c>
      <c r="I362" s="514" t="s">
        <v>13282</v>
      </c>
      <c r="J362" s="550"/>
      <c r="K362" s="514" t="s">
        <v>13283</v>
      </c>
      <c r="L362" s="514" t="s">
        <v>13284</v>
      </c>
      <c r="M362" s="550"/>
      <c r="N362" s="550"/>
      <c r="O362" s="514"/>
      <c r="P362" s="517" t="s">
        <v>3569</v>
      </c>
      <c r="Q362" s="515" t="s">
        <v>94</v>
      </c>
      <c r="R362" s="515" t="s">
        <v>95</v>
      </c>
      <c r="S362" s="683"/>
      <c r="T362" s="550"/>
    </row>
    <row r="363">
      <c r="A363" s="662" t="s">
        <v>3970</v>
      </c>
      <c r="B363" s="544" t="s">
        <v>12623</v>
      </c>
      <c r="C363" s="513" t="s">
        <v>3353</v>
      </c>
      <c r="D363" s="513" t="s">
        <v>303</v>
      </c>
      <c r="E363" s="513" t="s">
        <v>6175</v>
      </c>
      <c r="F363" s="513" t="s">
        <v>11</v>
      </c>
      <c r="G363" s="513" t="s">
        <v>545</v>
      </c>
      <c r="H363" s="513" t="s">
        <v>2267</v>
      </c>
      <c r="I363" s="514" t="s">
        <v>13285</v>
      </c>
      <c r="J363" s="550"/>
      <c r="K363" s="514" t="s">
        <v>13286</v>
      </c>
      <c r="L363" s="514" t="s">
        <v>13287</v>
      </c>
      <c r="M363" s="550"/>
      <c r="N363" s="550"/>
      <c r="O363" s="514"/>
      <c r="P363" s="517" t="s">
        <v>3569</v>
      </c>
      <c r="Q363" s="515" t="s">
        <v>94</v>
      </c>
      <c r="R363" s="515" t="s">
        <v>95</v>
      </c>
      <c r="S363" s="683"/>
      <c r="T363" s="550"/>
    </row>
    <row r="364">
      <c r="A364" s="662" t="s">
        <v>3974</v>
      </c>
      <c r="B364" s="544" t="s">
        <v>12623</v>
      </c>
      <c r="C364" s="513" t="s">
        <v>3353</v>
      </c>
      <c r="D364" s="513" t="s">
        <v>303</v>
      </c>
      <c r="E364" s="513" t="s">
        <v>6175</v>
      </c>
      <c r="F364" s="513" t="s">
        <v>11</v>
      </c>
      <c r="G364" s="513" t="s">
        <v>545</v>
      </c>
      <c r="H364" s="513" t="s">
        <v>2267</v>
      </c>
      <c r="I364" s="514" t="s">
        <v>13288</v>
      </c>
      <c r="J364" s="550"/>
      <c r="K364" s="514" t="s">
        <v>13289</v>
      </c>
      <c r="L364" s="514" t="s">
        <v>13290</v>
      </c>
      <c r="M364" s="550"/>
      <c r="N364" s="550"/>
      <c r="O364" s="514"/>
      <c r="P364" s="517" t="s">
        <v>3569</v>
      </c>
      <c r="Q364" s="515" t="s">
        <v>94</v>
      </c>
      <c r="R364" s="515" t="s">
        <v>95</v>
      </c>
      <c r="S364" s="683"/>
      <c r="T364" s="550"/>
    </row>
    <row r="365">
      <c r="A365" s="662" t="s">
        <v>3979</v>
      </c>
      <c r="B365" s="544" t="s">
        <v>12623</v>
      </c>
      <c r="C365" s="513" t="s">
        <v>3353</v>
      </c>
      <c r="D365" s="513" t="s">
        <v>303</v>
      </c>
      <c r="E365" s="513" t="s">
        <v>6175</v>
      </c>
      <c r="F365" s="513" t="s">
        <v>11</v>
      </c>
      <c r="G365" s="513" t="s">
        <v>545</v>
      </c>
      <c r="H365" s="513" t="s">
        <v>2267</v>
      </c>
      <c r="I365" s="514" t="s">
        <v>13291</v>
      </c>
      <c r="J365" s="550"/>
      <c r="K365" s="514" t="s">
        <v>13292</v>
      </c>
      <c r="L365" s="514" t="s">
        <v>13293</v>
      </c>
      <c r="M365" s="550"/>
      <c r="N365" s="550"/>
      <c r="O365" s="514"/>
      <c r="P365" s="517" t="s">
        <v>3569</v>
      </c>
      <c r="Q365" s="515" t="s">
        <v>94</v>
      </c>
      <c r="R365" s="515" t="s">
        <v>95</v>
      </c>
      <c r="S365" s="683"/>
      <c r="T365" s="550"/>
    </row>
    <row r="366">
      <c r="A366" s="662" t="s">
        <v>3984</v>
      </c>
      <c r="B366" s="544" t="s">
        <v>12623</v>
      </c>
      <c r="C366" s="513" t="s">
        <v>3353</v>
      </c>
      <c r="D366" s="513" t="s">
        <v>303</v>
      </c>
      <c r="E366" s="513" t="s">
        <v>6175</v>
      </c>
      <c r="F366" s="513" t="s">
        <v>11</v>
      </c>
      <c r="G366" s="513" t="s">
        <v>545</v>
      </c>
      <c r="H366" s="513" t="s">
        <v>2267</v>
      </c>
      <c r="I366" s="514" t="s">
        <v>13294</v>
      </c>
      <c r="J366" s="550"/>
      <c r="K366" s="514" t="s">
        <v>13295</v>
      </c>
      <c r="L366" s="514" t="s">
        <v>13296</v>
      </c>
      <c r="M366" s="550"/>
      <c r="N366" s="550"/>
      <c r="O366" s="514"/>
      <c r="P366" s="517" t="s">
        <v>3569</v>
      </c>
      <c r="Q366" s="515" t="s">
        <v>94</v>
      </c>
      <c r="R366" s="515" t="s">
        <v>95</v>
      </c>
      <c r="S366" s="683"/>
      <c r="T366" s="550"/>
    </row>
    <row r="367">
      <c r="A367" s="662" t="s">
        <v>3989</v>
      </c>
      <c r="B367" s="544" t="s">
        <v>12623</v>
      </c>
      <c r="C367" s="513" t="s">
        <v>3353</v>
      </c>
      <c r="D367" s="513" t="s">
        <v>303</v>
      </c>
      <c r="E367" s="513" t="s">
        <v>6175</v>
      </c>
      <c r="F367" s="513" t="s">
        <v>11</v>
      </c>
      <c r="G367" s="513" t="s">
        <v>545</v>
      </c>
      <c r="H367" s="513" t="s">
        <v>2267</v>
      </c>
      <c r="I367" s="514" t="s">
        <v>13297</v>
      </c>
      <c r="J367" s="550"/>
      <c r="K367" s="514" t="s">
        <v>13298</v>
      </c>
      <c r="L367" s="514" t="s">
        <v>13299</v>
      </c>
      <c r="M367" s="550"/>
      <c r="N367" s="550"/>
      <c r="O367" s="514"/>
      <c r="P367" s="517" t="s">
        <v>3569</v>
      </c>
      <c r="Q367" s="515" t="s">
        <v>94</v>
      </c>
      <c r="R367" s="515" t="s">
        <v>95</v>
      </c>
      <c r="S367" s="683"/>
      <c r="T367" s="550"/>
    </row>
    <row r="368">
      <c r="A368" s="662" t="s">
        <v>3994</v>
      </c>
      <c r="B368" s="544" t="s">
        <v>12623</v>
      </c>
      <c r="C368" s="513" t="s">
        <v>3353</v>
      </c>
      <c r="D368" s="513" t="s">
        <v>303</v>
      </c>
      <c r="E368" s="513" t="s">
        <v>6175</v>
      </c>
      <c r="F368" s="513" t="s">
        <v>11</v>
      </c>
      <c r="G368" s="513" t="s">
        <v>545</v>
      </c>
      <c r="H368" s="513" t="s">
        <v>2267</v>
      </c>
      <c r="I368" s="514" t="s">
        <v>13300</v>
      </c>
      <c r="J368" s="550"/>
      <c r="K368" s="514" t="s">
        <v>13301</v>
      </c>
      <c r="L368" s="514" t="s">
        <v>13302</v>
      </c>
      <c r="M368" s="550"/>
      <c r="N368" s="550"/>
      <c r="O368" s="514"/>
      <c r="P368" s="517" t="s">
        <v>3569</v>
      </c>
      <c r="Q368" s="515" t="s">
        <v>94</v>
      </c>
      <c r="R368" s="515" t="s">
        <v>95</v>
      </c>
      <c r="S368" s="683"/>
      <c r="T368" s="550"/>
    </row>
    <row r="369">
      <c r="A369" s="662" t="s">
        <v>3999</v>
      </c>
      <c r="B369" s="544" t="s">
        <v>12623</v>
      </c>
      <c r="C369" s="513" t="s">
        <v>3353</v>
      </c>
      <c r="D369" s="513" t="s">
        <v>303</v>
      </c>
      <c r="E369" s="513" t="s">
        <v>6175</v>
      </c>
      <c r="F369" s="513" t="s">
        <v>11</v>
      </c>
      <c r="G369" s="513" t="s">
        <v>545</v>
      </c>
      <c r="H369" s="513" t="s">
        <v>2267</v>
      </c>
      <c r="I369" s="514" t="s">
        <v>13303</v>
      </c>
      <c r="J369" s="550"/>
      <c r="K369" s="514" t="s">
        <v>13304</v>
      </c>
      <c r="L369" s="514" t="s">
        <v>13305</v>
      </c>
      <c r="M369" s="550"/>
      <c r="N369" s="550"/>
      <c r="O369" s="514"/>
      <c r="P369" s="517" t="s">
        <v>3569</v>
      </c>
      <c r="Q369" s="515" t="s">
        <v>94</v>
      </c>
      <c r="R369" s="515" t="s">
        <v>95</v>
      </c>
      <c r="S369" s="683"/>
      <c r="T369" s="550"/>
    </row>
    <row r="370">
      <c r="A370" s="662" t="s">
        <v>4002</v>
      </c>
      <c r="B370" s="544" t="s">
        <v>12623</v>
      </c>
      <c r="C370" s="513" t="s">
        <v>3353</v>
      </c>
      <c r="D370" s="513" t="s">
        <v>303</v>
      </c>
      <c r="E370" s="513" t="s">
        <v>6175</v>
      </c>
      <c r="F370" s="513" t="s">
        <v>11</v>
      </c>
      <c r="G370" s="513" t="s">
        <v>545</v>
      </c>
      <c r="H370" s="513" t="s">
        <v>2267</v>
      </c>
      <c r="I370" s="514" t="s">
        <v>13306</v>
      </c>
      <c r="J370" s="550"/>
      <c r="K370" s="514" t="s">
        <v>13307</v>
      </c>
      <c r="L370" s="514" t="s">
        <v>13308</v>
      </c>
      <c r="M370" s="550"/>
      <c r="N370" s="550"/>
      <c r="O370" s="514"/>
      <c r="P370" s="517" t="s">
        <v>3569</v>
      </c>
      <c r="Q370" s="515" t="s">
        <v>94</v>
      </c>
      <c r="R370" s="515" t="s">
        <v>95</v>
      </c>
      <c r="S370" s="683"/>
      <c r="T370" s="550"/>
    </row>
    <row r="371">
      <c r="A371" s="662" t="s">
        <v>4006</v>
      </c>
      <c r="B371" s="544" t="s">
        <v>12623</v>
      </c>
      <c r="C371" s="513" t="s">
        <v>3353</v>
      </c>
      <c r="D371" s="513" t="s">
        <v>303</v>
      </c>
      <c r="E371" s="513" t="s">
        <v>6175</v>
      </c>
      <c r="F371" s="513" t="s">
        <v>11</v>
      </c>
      <c r="G371" s="513" t="s">
        <v>545</v>
      </c>
      <c r="H371" s="513" t="s">
        <v>2267</v>
      </c>
      <c r="I371" s="514" t="s">
        <v>13309</v>
      </c>
      <c r="J371" s="550"/>
      <c r="K371" s="514" t="s">
        <v>13310</v>
      </c>
      <c r="L371" s="514" t="s">
        <v>13311</v>
      </c>
      <c r="M371" s="550"/>
      <c r="N371" s="550"/>
      <c r="O371" s="514"/>
      <c r="P371" s="517" t="s">
        <v>3569</v>
      </c>
      <c r="Q371" s="515" t="s">
        <v>94</v>
      </c>
      <c r="R371" s="515" t="s">
        <v>95</v>
      </c>
      <c r="S371" s="684"/>
      <c r="T371" s="605"/>
    </row>
    <row r="372">
      <c r="A372" s="662" t="s">
        <v>4009</v>
      </c>
      <c r="B372" s="544" t="s">
        <v>12623</v>
      </c>
      <c r="C372" s="513" t="s">
        <v>3353</v>
      </c>
      <c r="D372" s="513" t="s">
        <v>303</v>
      </c>
      <c r="E372" s="513" t="s">
        <v>6175</v>
      </c>
      <c r="F372" s="513" t="s">
        <v>11</v>
      </c>
      <c r="G372" s="513" t="s">
        <v>545</v>
      </c>
      <c r="H372" s="513" t="s">
        <v>2267</v>
      </c>
      <c r="I372" s="514" t="s">
        <v>13312</v>
      </c>
      <c r="J372" s="550"/>
      <c r="K372" s="514" t="s">
        <v>13313</v>
      </c>
      <c r="L372" s="514" t="s">
        <v>13314</v>
      </c>
      <c r="M372" s="550"/>
      <c r="N372" s="550"/>
      <c r="O372" s="514"/>
      <c r="P372" s="517" t="s">
        <v>3569</v>
      </c>
      <c r="Q372" s="515" t="s">
        <v>94</v>
      </c>
      <c r="R372" s="515" t="s">
        <v>95</v>
      </c>
      <c r="S372" s="683"/>
      <c r="T372" s="550"/>
    </row>
    <row r="373">
      <c r="A373" s="662" t="s">
        <v>4013</v>
      </c>
      <c r="B373" s="544" t="s">
        <v>12623</v>
      </c>
      <c r="C373" s="513" t="s">
        <v>3353</v>
      </c>
      <c r="D373" s="513" t="s">
        <v>303</v>
      </c>
      <c r="E373" s="513" t="s">
        <v>6175</v>
      </c>
      <c r="F373" s="513" t="s">
        <v>11</v>
      </c>
      <c r="G373" s="513" t="s">
        <v>545</v>
      </c>
      <c r="H373" s="513" t="s">
        <v>2267</v>
      </c>
      <c r="I373" s="514" t="s">
        <v>13315</v>
      </c>
      <c r="J373" s="550"/>
      <c r="K373" s="514" t="s">
        <v>13316</v>
      </c>
      <c r="L373" s="514" t="s">
        <v>13317</v>
      </c>
      <c r="M373" s="550"/>
      <c r="N373" s="550"/>
      <c r="O373" s="514"/>
      <c r="P373" s="517" t="s">
        <v>3569</v>
      </c>
      <c r="Q373" s="515" t="s">
        <v>94</v>
      </c>
      <c r="R373" s="515" t="s">
        <v>95</v>
      </c>
      <c r="S373" s="683"/>
      <c r="T373" s="550"/>
    </row>
    <row r="374">
      <c r="A374" s="662" t="s">
        <v>4017</v>
      </c>
      <c r="B374" s="544" t="s">
        <v>12623</v>
      </c>
      <c r="C374" s="513" t="s">
        <v>3353</v>
      </c>
      <c r="D374" s="513" t="s">
        <v>303</v>
      </c>
      <c r="E374" s="513" t="s">
        <v>6175</v>
      </c>
      <c r="F374" s="513" t="s">
        <v>11</v>
      </c>
      <c r="G374" s="513" t="s">
        <v>545</v>
      </c>
      <c r="H374" s="513" t="s">
        <v>2267</v>
      </c>
      <c r="I374" s="514" t="s">
        <v>13318</v>
      </c>
      <c r="J374" s="550"/>
      <c r="K374" s="514" t="s">
        <v>13298</v>
      </c>
      <c r="L374" s="514" t="s">
        <v>13319</v>
      </c>
      <c r="M374" s="550"/>
      <c r="N374" s="550"/>
      <c r="O374" s="514"/>
      <c r="P374" s="517" t="s">
        <v>3569</v>
      </c>
      <c r="Q374" s="515" t="s">
        <v>94</v>
      </c>
      <c r="R374" s="515" t="s">
        <v>95</v>
      </c>
      <c r="S374" s="683"/>
      <c r="T374" s="550"/>
    </row>
    <row r="375">
      <c r="A375" s="662" t="s">
        <v>4022</v>
      </c>
      <c r="B375" s="544" t="s">
        <v>12623</v>
      </c>
      <c r="C375" s="513" t="s">
        <v>3353</v>
      </c>
      <c r="D375" s="513" t="s">
        <v>303</v>
      </c>
      <c r="E375" s="513" t="s">
        <v>6175</v>
      </c>
      <c r="F375" s="513" t="s">
        <v>11</v>
      </c>
      <c r="G375" s="513" t="s">
        <v>545</v>
      </c>
      <c r="H375" s="513" t="s">
        <v>2267</v>
      </c>
      <c r="I375" s="514" t="s">
        <v>13320</v>
      </c>
      <c r="J375" s="550"/>
      <c r="K375" s="514" t="s">
        <v>13321</v>
      </c>
      <c r="L375" s="514" t="s">
        <v>13322</v>
      </c>
      <c r="M375" s="550"/>
      <c r="N375" s="550"/>
      <c r="O375" s="514"/>
      <c r="P375" s="517" t="s">
        <v>3569</v>
      </c>
      <c r="Q375" s="515" t="s">
        <v>94</v>
      </c>
      <c r="R375" s="515" t="s">
        <v>95</v>
      </c>
      <c r="S375" s="683"/>
      <c r="T375" s="550"/>
    </row>
    <row r="376">
      <c r="A376" s="662" t="s">
        <v>4027</v>
      </c>
      <c r="B376" s="544" t="s">
        <v>12623</v>
      </c>
      <c r="C376" s="513" t="s">
        <v>3353</v>
      </c>
      <c r="D376" s="513" t="s">
        <v>303</v>
      </c>
      <c r="E376" s="513" t="s">
        <v>6175</v>
      </c>
      <c r="F376" s="513" t="s">
        <v>11</v>
      </c>
      <c r="G376" s="513" t="s">
        <v>545</v>
      </c>
      <c r="H376" s="513" t="s">
        <v>2267</v>
      </c>
      <c r="I376" s="514" t="s">
        <v>13323</v>
      </c>
      <c r="J376" s="550"/>
      <c r="K376" s="514" t="s">
        <v>13324</v>
      </c>
      <c r="L376" s="514" t="s">
        <v>13325</v>
      </c>
      <c r="M376" s="550"/>
      <c r="N376" s="550"/>
      <c r="O376" s="514"/>
      <c r="P376" s="517" t="s">
        <v>3569</v>
      </c>
      <c r="Q376" s="515" t="s">
        <v>94</v>
      </c>
      <c r="R376" s="515" t="s">
        <v>95</v>
      </c>
      <c r="S376" s="683"/>
      <c r="T376" s="550"/>
    </row>
    <row r="377">
      <c r="A377" s="662" t="s">
        <v>4031</v>
      </c>
      <c r="B377" s="544" t="s">
        <v>12623</v>
      </c>
      <c r="C377" s="513" t="s">
        <v>3353</v>
      </c>
      <c r="D377" s="513" t="s">
        <v>303</v>
      </c>
      <c r="E377" s="513" t="s">
        <v>6175</v>
      </c>
      <c r="F377" s="513" t="s">
        <v>11</v>
      </c>
      <c r="G377" s="513" t="s">
        <v>545</v>
      </c>
      <c r="H377" s="513" t="s">
        <v>2267</v>
      </c>
      <c r="I377" s="514" t="s">
        <v>13326</v>
      </c>
      <c r="J377" s="550"/>
      <c r="K377" s="514" t="s">
        <v>13327</v>
      </c>
      <c r="L377" s="514" t="s">
        <v>13328</v>
      </c>
      <c r="M377" s="550"/>
      <c r="N377" s="550"/>
      <c r="O377" s="514"/>
      <c r="P377" s="517" t="s">
        <v>3569</v>
      </c>
      <c r="Q377" s="515" t="s">
        <v>94</v>
      </c>
      <c r="R377" s="515" t="s">
        <v>95</v>
      </c>
      <c r="S377" s="683"/>
      <c r="T377" s="550"/>
    </row>
    <row r="378">
      <c r="A378" s="662" t="s">
        <v>4036</v>
      </c>
      <c r="B378" s="544" t="s">
        <v>12623</v>
      </c>
      <c r="C378" s="513" t="s">
        <v>3353</v>
      </c>
      <c r="D378" s="513" t="s">
        <v>303</v>
      </c>
      <c r="E378" s="513" t="s">
        <v>6175</v>
      </c>
      <c r="F378" s="513" t="s">
        <v>11</v>
      </c>
      <c r="G378" s="513" t="s">
        <v>545</v>
      </c>
      <c r="H378" s="513" t="s">
        <v>2267</v>
      </c>
      <c r="I378" s="514" t="s">
        <v>13329</v>
      </c>
      <c r="J378" s="550"/>
      <c r="K378" s="514" t="s">
        <v>13330</v>
      </c>
      <c r="L378" s="514" t="s">
        <v>13331</v>
      </c>
      <c r="M378" s="550"/>
      <c r="N378" s="550"/>
      <c r="O378" s="514"/>
      <c r="P378" s="517" t="s">
        <v>6455</v>
      </c>
      <c r="Q378" s="515" t="s">
        <v>94</v>
      </c>
      <c r="R378" s="515" t="s">
        <v>95</v>
      </c>
      <c r="S378" s="683"/>
      <c r="T378" s="550"/>
    </row>
    <row r="379">
      <c r="A379" s="662" t="s">
        <v>4041</v>
      </c>
      <c r="B379" s="544" t="s">
        <v>12623</v>
      </c>
      <c r="C379" s="513" t="s">
        <v>3353</v>
      </c>
      <c r="D379" s="513" t="s">
        <v>303</v>
      </c>
      <c r="E379" s="513" t="s">
        <v>6175</v>
      </c>
      <c r="F379" s="513" t="s">
        <v>11</v>
      </c>
      <c r="G379" s="513" t="s">
        <v>545</v>
      </c>
      <c r="H379" s="513" t="s">
        <v>2267</v>
      </c>
      <c r="I379" s="514" t="s">
        <v>13332</v>
      </c>
      <c r="J379" s="550"/>
      <c r="K379" s="514" t="s">
        <v>13333</v>
      </c>
      <c r="L379" s="514" t="s">
        <v>13334</v>
      </c>
      <c r="M379" s="550"/>
      <c r="N379" s="550"/>
      <c r="O379" s="514"/>
      <c r="P379" s="517" t="s">
        <v>3569</v>
      </c>
      <c r="Q379" s="515" t="s">
        <v>94</v>
      </c>
      <c r="R379" s="515" t="s">
        <v>95</v>
      </c>
      <c r="S379" s="685" t="s">
        <v>13096</v>
      </c>
      <c r="T379" s="550"/>
    </row>
    <row r="380">
      <c r="A380" s="662" t="s">
        <v>4046</v>
      </c>
      <c r="B380" s="544" t="s">
        <v>12623</v>
      </c>
      <c r="C380" s="513" t="s">
        <v>3353</v>
      </c>
      <c r="D380" s="513" t="s">
        <v>303</v>
      </c>
      <c r="E380" s="513" t="s">
        <v>6175</v>
      </c>
      <c r="F380" s="513" t="s">
        <v>11</v>
      </c>
      <c r="G380" s="513" t="s">
        <v>545</v>
      </c>
      <c r="H380" s="513" t="s">
        <v>2267</v>
      </c>
      <c r="I380" s="514" t="s">
        <v>13335</v>
      </c>
      <c r="J380" s="550"/>
      <c r="K380" s="514" t="s">
        <v>13336</v>
      </c>
      <c r="L380" s="514" t="s">
        <v>13337</v>
      </c>
      <c r="M380" s="550"/>
      <c r="N380" s="550"/>
      <c r="O380" s="514"/>
      <c r="P380" s="517" t="s">
        <v>3569</v>
      </c>
      <c r="Q380" s="515" t="s">
        <v>94</v>
      </c>
      <c r="R380" s="515" t="s">
        <v>95</v>
      </c>
      <c r="S380" s="685" t="s">
        <v>13096</v>
      </c>
      <c r="T380" s="550"/>
    </row>
    <row r="381">
      <c r="A381" s="662" t="s">
        <v>4050</v>
      </c>
      <c r="B381" s="544" t="s">
        <v>12623</v>
      </c>
      <c r="C381" s="513" t="s">
        <v>3353</v>
      </c>
      <c r="D381" s="513" t="s">
        <v>303</v>
      </c>
      <c r="E381" s="513" t="s">
        <v>6175</v>
      </c>
      <c r="F381" s="513" t="s">
        <v>11</v>
      </c>
      <c r="G381" s="513" t="s">
        <v>545</v>
      </c>
      <c r="H381" s="513" t="s">
        <v>2267</v>
      </c>
      <c r="I381" s="514" t="s">
        <v>13338</v>
      </c>
      <c r="J381" s="550"/>
      <c r="K381" s="514" t="s">
        <v>13339</v>
      </c>
      <c r="L381" s="514" t="s">
        <v>13340</v>
      </c>
      <c r="M381" s="550"/>
      <c r="N381" s="550"/>
      <c r="O381" s="514"/>
      <c r="P381" s="517" t="s">
        <v>6455</v>
      </c>
      <c r="Q381" s="515" t="s">
        <v>94</v>
      </c>
      <c r="R381" s="515" t="s">
        <v>95</v>
      </c>
      <c r="S381" s="683"/>
      <c r="T381" s="550"/>
    </row>
    <row r="382">
      <c r="A382" s="662" t="s">
        <v>4055</v>
      </c>
      <c r="B382" s="544" t="s">
        <v>12623</v>
      </c>
      <c r="C382" s="513" t="s">
        <v>3353</v>
      </c>
      <c r="D382" s="513" t="s">
        <v>303</v>
      </c>
      <c r="E382" s="513" t="s">
        <v>6175</v>
      </c>
      <c r="F382" s="513" t="s">
        <v>11</v>
      </c>
      <c r="G382" s="513" t="s">
        <v>545</v>
      </c>
      <c r="H382" s="513" t="s">
        <v>2267</v>
      </c>
      <c r="I382" s="514" t="s">
        <v>13341</v>
      </c>
      <c r="J382" s="550"/>
      <c r="K382" s="514" t="s">
        <v>13342</v>
      </c>
      <c r="L382" s="514" t="s">
        <v>13343</v>
      </c>
      <c r="M382" s="550"/>
      <c r="N382" s="550"/>
      <c r="O382" s="514"/>
      <c r="P382" s="517" t="s">
        <v>3569</v>
      </c>
      <c r="Q382" s="515" t="s">
        <v>94</v>
      </c>
      <c r="R382" s="515" t="s">
        <v>95</v>
      </c>
      <c r="S382" s="685" t="s">
        <v>13096</v>
      </c>
      <c r="T382" s="550"/>
    </row>
    <row r="383">
      <c r="A383" s="662" t="s">
        <v>4059</v>
      </c>
      <c r="B383" s="544" t="s">
        <v>12623</v>
      </c>
      <c r="C383" s="513" t="s">
        <v>3353</v>
      </c>
      <c r="D383" s="513" t="s">
        <v>303</v>
      </c>
      <c r="E383" s="513" t="s">
        <v>6175</v>
      </c>
      <c r="F383" s="513" t="s">
        <v>11</v>
      </c>
      <c r="G383" s="513" t="s">
        <v>545</v>
      </c>
      <c r="H383" s="513" t="s">
        <v>2267</v>
      </c>
      <c r="I383" s="514" t="s">
        <v>13344</v>
      </c>
      <c r="J383" s="550"/>
      <c r="K383" s="514" t="s">
        <v>13342</v>
      </c>
      <c r="L383" s="514" t="s">
        <v>13337</v>
      </c>
      <c r="M383" s="550"/>
      <c r="N383" s="550"/>
      <c r="O383" s="514"/>
      <c r="P383" s="529">
        <v>45448.0</v>
      </c>
      <c r="Q383" s="515" t="s">
        <v>94</v>
      </c>
      <c r="R383" s="515" t="s">
        <v>95</v>
      </c>
      <c r="S383" s="685" t="s">
        <v>13345</v>
      </c>
      <c r="T383" s="550"/>
    </row>
    <row r="384">
      <c r="A384" s="662" t="s">
        <v>4063</v>
      </c>
      <c r="B384" s="544" t="s">
        <v>12623</v>
      </c>
      <c r="C384" s="513" t="s">
        <v>3353</v>
      </c>
      <c r="D384" s="513" t="s">
        <v>303</v>
      </c>
      <c r="E384" s="513" t="s">
        <v>6175</v>
      </c>
      <c r="F384" s="513" t="s">
        <v>11</v>
      </c>
      <c r="G384" s="513" t="s">
        <v>545</v>
      </c>
      <c r="H384" s="513" t="s">
        <v>2267</v>
      </c>
      <c r="I384" s="514" t="s">
        <v>13346</v>
      </c>
      <c r="J384" s="550"/>
      <c r="K384" s="514" t="s">
        <v>13347</v>
      </c>
      <c r="L384" s="514" t="s">
        <v>13348</v>
      </c>
      <c r="M384" s="550"/>
      <c r="N384" s="550"/>
      <c r="O384" s="514"/>
      <c r="P384" s="517" t="s">
        <v>3569</v>
      </c>
      <c r="Q384" s="515" t="s">
        <v>94</v>
      </c>
      <c r="R384" s="515" t="s">
        <v>95</v>
      </c>
      <c r="S384" s="683"/>
      <c r="T384" s="550"/>
    </row>
    <row r="385">
      <c r="A385" s="662" t="s">
        <v>4068</v>
      </c>
      <c r="B385" s="544" t="s">
        <v>12623</v>
      </c>
      <c r="C385" s="513" t="s">
        <v>3353</v>
      </c>
      <c r="D385" s="513" t="s">
        <v>303</v>
      </c>
      <c r="E385" s="513" t="s">
        <v>6175</v>
      </c>
      <c r="F385" s="513" t="s">
        <v>11</v>
      </c>
      <c r="G385" s="513" t="s">
        <v>545</v>
      </c>
      <c r="H385" s="513" t="s">
        <v>2267</v>
      </c>
      <c r="I385" s="514" t="s">
        <v>13349</v>
      </c>
      <c r="J385" s="550"/>
      <c r="K385" s="514" t="s">
        <v>13350</v>
      </c>
      <c r="L385" s="514" t="s">
        <v>13351</v>
      </c>
      <c r="M385" s="550"/>
      <c r="N385" s="550"/>
      <c r="O385" s="514"/>
      <c r="P385" s="517" t="s">
        <v>3569</v>
      </c>
      <c r="Q385" s="515" t="s">
        <v>94</v>
      </c>
      <c r="R385" s="515" t="s">
        <v>95</v>
      </c>
      <c r="S385" s="683"/>
      <c r="T385" s="550"/>
    </row>
    <row r="386">
      <c r="A386" s="662" t="s">
        <v>4073</v>
      </c>
      <c r="B386" s="544" t="s">
        <v>12623</v>
      </c>
      <c r="C386" s="513" t="s">
        <v>3353</v>
      </c>
      <c r="D386" s="513" t="s">
        <v>303</v>
      </c>
      <c r="E386" s="513" t="s">
        <v>6175</v>
      </c>
      <c r="F386" s="513" t="s">
        <v>11</v>
      </c>
      <c r="G386" s="513" t="s">
        <v>545</v>
      </c>
      <c r="H386" s="513" t="s">
        <v>2267</v>
      </c>
      <c r="I386" s="514" t="s">
        <v>13352</v>
      </c>
      <c r="J386" s="550"/>
      <c r="K386" s="514" t="s">
        <v>13353</v>
      </c>
      <c r="L386" s="514" t="s">
        <v>13354</v>
      </c>
      <c r="M386" s="550"/>
      <c r="N386" s="550"/>
      <c r="O386" s="514"/>
      <c r="P386" s="517" t="s">
        <v>3569</v>
      </c>
      <c r="Q386" s="515" t="s">
        <v>94</v>
      </c>
      <c r="R386" s="515" t="s">
        <v>95</v>
      </c>
      <c r="S386" s="683"/>
      <c r="T386" s="550"/>
    </row>
    <row r="387">
      <c r="A387" s="662" t="s">
        <v>4078</v>
      </c>
      <c r="B387" s="544" t="s">
        <v>12623</v>
      </c>
      <c r="C387" s="513" t="s">
        <v>3353</v>
      </c>
      <c r="D387" s="513" t="s">
        <v>303</v>
      </c>
      <c r="E387" s="513" t="s">
        <v>6175</v>
      </c>
      <c r="F387" s="513" t="s">
        <v>11</v>
      </c>
      <c r="G387" s="513" t="s">
        <v>545</v>
      </c>
      <c r="H387" s="513" t="s">
        <v>2267</v>
      </c>
      <c r="I387" s="514" t="s">
        <v>13355</v>
      </c>
      <c r="J387" s="550"/>
      <c r="K387" s="514" t="s">
        <v>13356</v>
      </c>
      <c r="L387" s="514" t="s">
        <v>13357</v>
      </c>
      <c r="M387" s="550"/>
      <c r="N387" s="550"/>
      <c r="O387" s="514"/>
      <c r="P387" s="517" t="s">
        <v>3569</v>
      </c>
      <c r="Q387" s="515" t="s">
        <v>94</v>
      </c>
      <c r="R387" s="515" t="s">
        <v>95</v>
      </c>
      <c r="S387" s="683"/>
      <c r="T387" s="550"/>
    </row>
    <row r="388">
      <c r="A388" s="662" t="s">
        <v>4083</v>
      </c>
      <c r="B388" s="544" t="s">
        <v>12623</v>
      </c>
      <c r="C388" s="513" t="s">
        <v>3353</v>
      </c>
      <c r="D388" s="513" t="s">
        <v>303</v>
      </c>
      <c r="E388" s="513" t="s">
        <v>6175</v>
      </c>
      <c r="F388" s="513" t="s">
        <v>11</v>
      </c>
      <c r="G388" s="513" t="s">
        <v>545</v>
      </c>
      <c r="H388" s="513" t="s">
        <v>2267</v>
      </c>
      <c r="I388" s="514" t="s">
        <v>13358</v>
      </c>
      <c r="J388" s="550"/>
      <c r="K388" s="514" t="s">
        <v>13359</v>
      </c>
      <c r="L388" s="514" t="s">
        <v>13360</v>
      </c>
      <c r="M388" s="550"/>
      <c r="N388" s="550"/>
      <c r="O388" s="514"/>
      <c r="P388" s="517" t="s">
        <v>3569</v>
      </c>
      <c r="Q388" s="515" t="s">
        <v>94</v>
      </c>
      <c r="R388" s="515" t="s">
        <v>95</v>
      </c>
      <c r="S388" s="683"/>
      <c r="T388" s="550"/>
    </row>
    <row r="389">
      <c r="A389" s="662" t="s">
        <v>4088</v>
      </c>
      <c r="B389" s="544" t="s">
        <v>12623</v>
      </c>
      <c r="C389" s="513" t="s">
        <v>3353</v>
      </c>
      <c r="D389" s="513" t="s">
        <v>303</v>
      </c>
      <c r="E389" s="513" t="s">
        <v>6175</v>
      </c>
      <c r="F389" s="513" t="s">
        <v>11</v>
      </c>
      <c r="G389" s="513" t="s">
        <v>545</v>
      </c>
      <c r="H389" s="513" t="s">
        <v>2267</v>
      </c>
      <c r="I389" s="514" t="s">
        <v>13361</v>
      </c>
      <c r="J389" s="550"/>
      <c r="K389" s="514" t="s">
        <v>13362</v>
      </c>
      <c r="L389" s="514" t="s">
        <v>13363</v>
      </c>
      <c r="M389" s="550"/>
      <c r="N389" s="550"/>
      <c r="O389" s="514"/>
      <c r="P389" s="517" t="s">
        <v>3569</v>
      </c>
      <c r="Q389" s="515" t="s">
        <v>94</v>
      </c>
      <c r="R389" s="515" t="s">
        <v>95</v>
      </c>
      <c r="S389" s="683"/>
      <c r="T389" s="550"/>
    </row>
    <row r="390">
      <c r="A390" s="662" t="s">
        <v>4093</v>
      </c>
      <c r="B390" s="544" t="s">
        <v>12623</v>
      </c>
      <c r="C390" s="513" t="s">
        <v>3353</v>
      </c>
      <c r="D390" s="513" t="s">
        <v>303</v>
      </c>
      <c r="E390" s="513" t="s">
        <v>6175</v>
      </c>
      <c r="F390" s="513" t="s">
        <v>11</v>
      </c>
      <c r="G390" s="513" t="s">
        <v>545</v>
      </c>
      <c r="H390" s="513" t="s">
        <v>2267</v>
      </c>
      <c r="I390" s="514" t="s">
        <v>13364</v>
      </c>
      <c r="J390" s="550"/>
      <c r="K390" s="514" t="s">
        <v>13365</v>
      </c>
      <c r="L390" s="514" t="s">
        <v>13366</v>
      </c>
      <c r="M390" s="550"/>
      <c r="N390" s="550"/>
      <c r="O390" s="514"/>
      <c r="P390" s="517" t="s">
        <v>3569</v>
      </c>
      <c r="Q390" s="515" t="s">
        <v>94</v>
      </c>
      <c r="R390" s="515" t="s">
        <v>95</v>
      </c>
      <c r="S390" s="683"/>
      <c r="T390" s="550"/>
    </row>
    <row r="391">
      <c r="A391" s="662" t="s">
        <v>4098</v>
      </c>
      <c r="B391" s="544" t="s">
        <v>12623</v>
      </c>
      <c r="C391" s="513" t="s">
        <v>3353</v>
      </c>
      <c r="D391" s="513" t="s">
        <v>303</v>
      </c>
      <c r="E391" s="513" t="s">
        <v>6175</v>
      </c>
      <c r="F391" s="513" t="s">
        <v>11</v>
      </c>
      <c r="G391" s="513" t="s">
        <v>545</v>
      </c>
      <c r="H391" s="513" t="s">
        <v>2267</v>
      </c>
      <c r="I391" s="514" t="s">
        <v>13367</v>
      </c>
      <c r="J391" s="550"/>
      <c r="K391" s="514" t="s">
        <v>13368</v>
      </c>
      <c r="L391" s="514" t="s">
        <v>13369</v>
      </c>
      <c r="M391" s="550"/>
      <c r="N391" s="550"/>
      <c r="O391" s="514"/>
      <c r="P391" s="517" t="s">
        <v>6455</v>
      </c>
      <c r="Q391" s="515" t="s">
        <v>94</v>
      </c>
      <c r="R391" s="515" t="s">
        <v>95</v>
      </c>
      <c r="S391" s="683"/>
      <c r="T391" s="550"/>
    </row>
    <row r="392">
      <c r="A392" s="662" t="s">
        <v>4102</v>
      </c>
      <c r="B392" s="513" t="s">
        <v>13370</v>
      </c>
      <c r="C392" s="513" t="s">
        <v>5724</v>
      </c>
      <c r="D392" s="513" t="s">
        <v>303</v>
      </c>
      <c r="E392" s="513" t="s">
        <v>6175</v>
      </c>
      <c r="F392" s="513" t="s">
        <v>12</v>
      </c>
      <c r="G392" s="513" t="s">
        <v>465</v>
      </c>
      <c r="H392" s="513" t="s">
        <v>2267</v>
      </c>
      <c r="I392" s="514" t="s">
        <v>13371</v>
      </c>
      <c r="J392" s="550"/>
      <c r="K392" s="514" t="s">
        <v>13372</v>
      </c>
      <c r="L392" s="514" t="s">
        <v>13373</v>
      </c>
      <c r="M392" s="550"/>
      <c r="N392" s="514" t="s">
        <v>13374</v>
      </c>
      <c r="O392" s="514"/>
      <c r="P392" s="517" t="s">
        <v>3569</v>
      </c>
      <c r="Q392" s="515" t="s">
        <v>94</v>
      </c>
      <c r="R392" s="515" t="s">
        <v>95</v>
      </c>
      <c r="S392" s="521" t="s">
        <v>13375</v>
      </c>
      <c r="T392" s="550"/>
    </row>
    <row r="393">
      <c r="A393" s="662" t="s">
        <v>4107</v>
      </c>
      <c r="B393" s="513" t="s">
        <v>9359</v>
      </c>
      <c r="C393" s="513" t="s">
        <v>2607</v>
      </c>
      <c r="D393" s="513" t="s">
        <v>303</v>
      </c>
      <c r="E393" s="513" t="s">
        <v>9360</v>
      </c>
      <c r="F393" s="513" t="s">
        <v>12</v>
      </c>
      <c r="G393" s="513" t="s">
        <v>465</v>
      </c>
      <c r="H393" s="513" t="s">
        <v>847</v>
      </c>
      <c r="I393" s="514" t="s">
        <v>13376</v>
      </c>
      <c r="J393" s="514" t="s">
        <v>9362</v>
      </c>
      <c r="K393" s="514" t="s">
        <v>13377</v>
      </c>
      <c r="L393" s="514" t="s">
        <v>13378</v>
      </c>
      <c r="M393" s="550"/>
      <c r="N393" s="514" t="s">
        <v>13379</v>
      </c>
      <c r="O393" s="514"/>
      <c r="P393" s="517" t="s">
        <v>1555</v>
      </c>
      <c r="Q393" s="515" t="s">
        <v>94</v>
      </c>
      <c r="R393" s="515" t="s">
        <v>620</v>
      </c>
      <c r="S393" s="553" t="s">
        <v>1699</v>
      </c>
      <c r="T393" s="514" t="s">
        <v>57</v>
      </c>
    </row>
    <row r="394">
      <c r="A394" s="662" t="s">
        <v>4112</v>
      </c>
      <c r="B394" s="513" t="s">
        <v>13380</v>
      </c>
      <c r="C394" s="513" t="s">
        <v>5487</v>
      </c>
      <c r="D394" s="513" t="s">
        <v>303</v>
      </c>
      <c r="E394" s="513" t="s">
        <v>13381</v>
      </c>
      <c r="F394" s="513" t="s">
        <v>12</v>
      </c>
      <c r="G394" s="533" t="s">
        <v>588</v>
      </c>
      <c r="H394" s="513" t="s">
        <v>847</v>
      </c>
      <c r="I394" s="514" t="s">
        <v>13382</v>
      </c>
      <c r="J394" s="550"/>
      <c r="K394" s="514" t="s">
        <v>13383</v>
      </c>
      <c r="L394" s="514" t="s">
        <v>13384</v>
      </c>
      <c r="M394" s="514" t="s">
        <v>13385</v>
      </c>
      <c r="N394" s="550"/>
      <c r="O394" s="550"/>
      <c r="P394" s="517" t="s">
        <v>6455</v>
      </c>
      <c r="Q394" s="515" t="s">
        <v>94</v>
      </c>
      <c r="R394" s="515" t="s">
        <v>95</v>
      </c>
      <c r="S394" s="550"/>
      <c r="T394" s="550"/>
    </row>
    <row r="395">
      <c r="A395" s="662" t="s">
        <v>4118</v>
      </c>
      <c r="B395" s="544" t="s">
        <v>13386</v>
      </c>
      <c r="C395" s="664"/>
      <c r="D395" s="513" t="s">
        <v>303</v>
      </c>
      <c r="E395" s="513" t="s">
        <v>13381</v>
      </c>
      <c r="F395" s="513" t="s">
        <v>12</v>
      </c>
      <c r="G395" s="513" t="s">
        <v>465</v>
      </c>
      <c r="H395" s="513" t="s">
        <v>847</v>
      </c>
      <c r="I395" s="514" t="s">
        <v>13387</v>
      </c>
      <c r="J395" s="550"/>
      <c r="K395" s="514" t="s">
        <v>13388</v>
      </c>
      <c r="L395" s="514" t="s">
        <v>13389</v>
      </c>
      <c r="M395" s="550"/>
      <c r="N395" s="514" t="s">
        <v>13390</v>
      </c>
      <c r="O395" s="514"/>
      <c r="P395" s="517" t="s">
        <v>6455</v>
      </c>
      <c r="Q395" s="515" t="s">
        <v>94</v>
      </c>
      <c r="R395" s="515" t="s">
        <v>95</v>
      </c>
      <c r="S395" s="550"/>
      <c r="T395" s="550"/>
    </row>
    <row r="396">
      <c r="A396" s="662" t="s">
        <v>4122</v>
      </c>
      <c r="B396" s="513" t="s">
        <v>13213</v>
      </c>
      <c r="C396" s="513" t="s">
        <v>5493</v>
      </c>
      <c r="D396" s="513" t="s">
        <v>303</v>
      </c>
      <c r="E396" s="513" t="s">
        <v>13381</v>
      </c>
      <c r="F396" s="513" t="s">
        <v>11</v>
      </c>
      <c r="G396" s="513" t="s">
        <v>465</v>
      </c>
      <c r="H396" s="513" t="s">
        <v>847</v>
      </c>
      <c r="I396" s="514" t="s">
        <v>13391</v>
      </c>
      <c r="J396" s="550"/>
      <c r="K396" s="514" t="s">
        <v>13392</v>
      </c>
      <c r="L396" s="514" t="s">
        <v>13393</v>
      </c>
      <c r="M396" s="550"/>
      <c r="N396" s="514" t="s">
        <v>13394</v>
      </c>
      <c r="O396" s="514"/>
      <c r="P396" s="528">
        <v>45478.0</v>
      </c>
      <c r="Q396" s="515" t="s">
        <v>94</v>
      </c>
      <c r="R396" s="515" t="s">
        <v>95</v>
      </c>
      <c r="S396" s="552" t="s">
        <v>13395</v>
      </c>
      <c r="T396" s="550"/>
    </row>
    <row r="397">
      <c r="A397" s="662" t="s">
        <v>4127</v>
      </c>
      <c r="B397" s="513" t="s">
        <v>13213</v>
      </c>
      <c r="C397" s="513" t="s">
        <v>5493</v>
      </c>
      <c r="D397" s="513" t="s">
        <v>303</v>
      </c>
      <c r="E397" s="513" t="s">
        <v>13381</v>
      </c>
      <c r="F397" s="513" t="s">
        <v>11</v>
      </c>
      <c r="G397" s="513" t="s">
        <v>465</v>
      </c>
      <c r="H397" s="513" t="s">
        <v>847</v>
      </c>
      <c r="I397" s="514" t="s">
        <v>13396</v>
      </c>
      <c r="J397" s="550"/>
      <c r="K397" s="514" t="s">
        <v>13397</v>
      </c>
      <c r="L397" s="514" t="s">
        <v>13398</v>
      </c>
      <c r="M397" s="550"/>
      <c r="N397" s="514" t="s">
        <v>13394</v>
      </c>
      <c r="O397" s="514"/>
      <c r="P397" s="528">
        <v>45540.0</v>
      </c>
      <c r="Q397" s="515" t="s">
        <v>94</v>
      </c>
      <c r="R397" s="515" t="s">
        <v>95</v>
      </c>
      <c r="S397" s="552" t="s">
        <v>13395</v>
      </c>
      <c r="T397" s="550"/>
    </row>
    <row r="398">
      <c r="A398" s="662" t="s">
        <v>4132</v>
      </c>
      <c r="B398" s="513" t="s">
        <v>13213</v>
      </c>
      <c r="C398" s="513" t="s">
        <v>5493</v>
      </c>
      <c r="D398" s="513" t="s">
        <v>303</v>
      </c>
      <c r="E398" s="513" t="s">
        <v>13381</v>
      </c>
      <c r="F398" s="513" t="s">
        <v>12</v>
      </c>
      <c r="G398" s="513" t="s">
        <v>465</v>
      </c>
      <c r="H398" s="513" t="s">
        <v>847</v>
      </c>
      <c r="I398" s="514" t="s">
        <v>13399</v>
      </c>
      <c r="J398" s="550"/>
      <c r="K398" s="514" t="s">
        <v>13400</v>
      </c>
      <c r="L398" s="514" t="s">
        <v>13401</v>
      </c>
      <c r="M398" s="550"/>
      <c r="N398" s="514" t="s">
        <v>13394</v>
      </c>
      <c r="O398" s="514"/>
      <c r="P398" s="517" t="s">
        <v>3569</v>
      </c>
      <c r="Q398" s="515" t="s">
        <v>94</v>
      </c>
      <c r="R398" s="515" t="s">
        <v>95</v>
      </c>
      <c r="S398" s="552" t="s">
        <v>13096</v>
      </c>
      <c r="T398" s="550"/>
    </row>
    <row r="399">
      <c r="A399" s="662" t="s">
        <v>4137</v>
      </c>
      <c r="B399" s="513" t="s">
        <v>13213</v>
      </c>
      <c r="C399" s="513" t="s">
        <v>5493</v>
      </c>
      <c r="D399" s="513" t="s">
        <v>303</v>
      </c>
      <c r="E399" s="513" t="s">
        <v>13381</v>
      </c>
      <c r="F399" s="513" t="s">
        <v>11</v>
      </c>
      <c r="G399" s="513" t="s">
        <v>465</v>
      </c>
      <c r="H399" s="513" t="s">
        <v>2267</v>
      </c>
      <c r="I399" s="514" t="s">
        <v>13402</v>
      </c>
      <c r="J399" s="550"/>
      <c r="K399" s="514" t="s">
        <v>13403</v>
      </c>
      <c r="L399" s="514" t="s">
        <v>13404</v>
      </c>
      <c r="M399" s="550"/>
      <c r="N399" s="514" t="s">
        <v>13405</v>
      </c>
      <c r="O399" s="514"/>
      <c r="P399" s="515" t="s">
        <v>6455</v>
      </c>
      <c r="Q399" s="515" t="s">
        <v>94</v>
      </c>
      <c r="R399" s="515" t="s">
        <v>95</v>
      </c>
      <c r="S399" s="550"/>
      <c r="T399" s="550"/>
    </row>
    <row r="400">
      <c r="A400" s="662" t="s">
        <v>4142</v>
      </c>
      <c r="B400" s="513" t="s">
        <v>13213</v>
      </c>
      <c r="C400" s="513" t="s">
        <v>5493</v>
      </c>
      <c r="D400" s="513" t="s">
        <v>303</v>
      </c>
      <c r="E400" s="513" t="s">
        <v>13381</v>
      </c>
      <c r="F400" s="513" t="s">
        <v>11</v>
      </c>
      <c r="G400" s="513" t="s">
        <v>465</v>
      </c>
      <c r="H400" s="513" t="s">
        <v>847</v>
      </c>
      <c r="I400" s="514" t="s">
        <v>13406</v>
      </c>
      <c r="J400" s="550"/>
      <c r="K400" s="514" t="s">
        <v>13407</v>
      </c>
      <c r="L400" s="514" t="s">
        <v>13408</v>
      </c>
      <c r="M400" s="550"/>
      <c r="N400" s="514" t="s">
        <v>13409</v>
      </c>
      <c r="O400" s="514"/>
      <c r="P400" s="528">
        <v>45540.0</v>
      </c>
      <c r="Q400" s="515" t="s">
        <v>94</v>
      </c>
      <c r="R400" s="515" t="s">
        <v>95</v>
      </c>
      <c r="S400" s="552" t="s">
        <v>13395</v>
      </c>
      <c r="T400" s="550"/>
    </row>
    <row r="401">
      <c r="A401" s="662" t="s">
        <v>4146</v>
      </c>
      <c r="B401" s="513" t="s">
        <v>13380</v>
      </c>
      <c r="C401" s="513" t="s">
        <v>5487</v>
      </c>
      <c r="D401" s="513" t="s">
        <v>303</v>
      </c>
      <c r="E401" s="513" t="s">
        <v>13381</v>
      </c>
      <c r="F401" s="513" t="s">
        <v>12</v>
      </c>
      <c r="G401" s="513" t="s">
        <v>588</v>
      </c>
      <c r="H401" s="513" t="s">
        <v>2267</v>
      </c>
      <c r="I401" s="514" t="s">
        <v>13410</v>
      </c>
      <c r="J401" s="550"/>
      <c r="K401" s="514" t="s">
        <v>13411</v>
      </c>
      <c r="L401" s="514" t="s">
        <v>13410</v>
      </c>
      <c r="M401" s="550"/>
      <c r="N401" s="550"/>
      <c r="O401" s="550"/>
      <c r="P401" s="528">
        <v>45540.0</v>
      </c>
      <c r="Q401" s="515" t="s">
        <v>94</v>
      </c>
      <c r="R401" s="515" t="s">
        <v>95</v>
      </c>
      <c r="S401" s="552" t="s">
        <v>13096</v>
      </c>
      <c r="T401" s="550"/>
    </row>
    <row r="402">
      <c r="A402" s="662" t="s">
        <v>4151</v>
      </c>
      <c r="B402" s="513" t="s">
        <v>13380</v>
      </c>
      <c r="C402" s="513" t="s">
        <v>5487</v>
      </c>
      <c r="D402" s="513" t="s">
        <v>303</v>
      </c>
      <c r="E402" s="513" t="s">
        <v>13381</v>
      </c>
      <c r="F402" s="513" t="s">
        <v>12</v>
      </c>
      <c r="G402" s="513" t="s">
        <v>465</v>
      </c>
      <c r="H402" s="513" t="s">
        <v>2267</v>
      </c>
      <c r="I402" s="514" t="s">
        <v>13412</v>
      </c>
      <c r="J402" s="550"/>
      <c r="K402" s="514" t="s">
        <v>13411</v>
      </c>
      <c r="L402" s="514" t="s">
        <v>13412</v>
      </c>
      <c r="M402" s="550"/>
      <c r="N402" s="514" t="s">
        <v>13413</v>
      </c>
      <c r="O402" s="514"/>
      <c r="P402" s="528">
        <v>45540.0</v>
      </c>
      <c r="Q402" s="515" t="s">
        <v>94</v>
      </c>
      <c r="R402" s="515" t="s">
        <v>95</v>
      </c>
      <c r="S402" s="550"/>
      <c r="T402" s="550"/>
    </row>
    <row r="403">
      <c r="A403" s="662" t="s">
        <v>4157</v>
      </c>
      <c r="B403" s="513" t="s">
        <v>13380</v>
      </c>
      <c r="C403" s="513" t="s">
        <v>5487</v>
      </c>
      <c r="D403" s="513" t="s">
        <v>303</v>
      </c>
      <c r="E403" s="513" t="s">
        <v>13381</v>
      </c>
      <c r="F403" s="513" t="s">
        <v>12</v>
      </c>
      <c r="G403" s="513" t="s">
        <v>465</v>
      </c>
      <c r="H403" s="513" t="s">
        <v>2267</v>
      </c>
      <c r="I403" s="514" t="s">
        <v>13414</v>
      </c>
      <c r="J403" s="550"/>
      <c r="K403" s="514" t="s">
        <v>13411</v>
      </c>
      <c r="L403" s="514" t="s">
        <v>13415</v>
      </c>
      <c r="M403" s="550"/>
      <c r="N403" s="514" t="s">
        <v>13416</v>
      </c>
      <c r="O403" s="514"/>
      <c r="P403" s="524">
        <v>45327.0</v>
      </c>
      <c r="Q403" s="514" t="s">
        <v>94</v>
      </c>
      <c r="R403" s="514" t="s">
        <v>95</v>
      </c>
      <c r="S403" s="550"/>
      <c r="T403" s="550"/>
    </row>
    <row r="404">
      <c r="A404" s="662" t="s">
        <v>4162</v>
      </c>
      <c r="B404" s="513" t="s">
        <v>13380</v>
      </c>
      <c r="C404" s="513" t="s">
        <v>5487</v>
      </c>
      <c r="D404" s="513" t="s">
        <v>303</v>
      </c>
      <c r="E404" s="513" t="s">
        <v>13381</v>
      </c>
      <c r="F404" s="513" t="s">
        <v>12</v>
      </c>
      <c r="G404" s="513" t="s">
        <v>465</v>
      </c>
      <c r="H404" s="513" t="s">
        <v>2267</v>
      </c>
      <c r="I404" s="514" t="s">
        <v>13417</v>
      </c>
      <c r="J404" s="550"/>
      <c r="K404" s="514" t="s">
        <v>13411</v>
      </c>
      <c r="L404" s="514" t="s">
        <v>13418</v>
      </c>
      <c r="M404" s="550"/>
      <c r="N404" s="514" t="s">
        <v>13419</v>
      </c>
      <c r="O404" s="514"/>
      <c r="P404" s="515" t="s">
        <v>6455</v>
      </c>
      <c r="Q404" s="515" t="s">
        <v>94</v>
      </c>
      <c r="R404" s="515" t="s">
        <v>95</v>
      </c>
      <c r="S404" s="550"/>
      <c r="T404" s="550"/>
    </row>
    <row r="405">
      <c r="A405" s="662" t="s">
        <v>4168</v>
      </c>
      <c r="B405" s="513" t="s">
        <v>13420</v>
      </c>
      <c r="C405" s="513" t="s">
        <v>10074</v>
      </c>
      <c r="D405" s="513" t="s">
        <v>303</v>
      </c>
      <c r="E405" s="513" t="s">
        <v>13381</v>
      </c>
      <c r="F405" s="513" t="s">
        <v>11</v>
      </c>
      <c r="G405" s="513" t="s">
        <v>465</v>
      </c>
      <c r="H405" s="513" t="s">
        <v>2267</v>
      </c>
      <c r="I405" s="514" t="s">
        <v>13421</v>
      </c>
      <c r="J405" s="514" t="s">
        <v>13422</v>
      </c>
      <c r="K405" s="514" t="s">
        <v>13423</v>
      </c>
      <c r="L405" s="514" t="s">
        <v>13424</v>
      </c>
      <c r="M405" s="550"/>
      <c r="N405" s="514" t="s">
        <v>13425</v>
      </c>
      <c r="O405" s="514"/>
      <c r="P405" s="515" t="s">
        <v>6455</v>
      </c>
      <c r="Q405" s="515" t="s">
        <v>94</v>
      </c>
      <c r="R405" s="515" t="s">
        <v>95</v>
      </c>
      <c r="S405" s="550"/>
      <c r="T405" s="550"/>
    </row>
    <row r="406">
      <c r="A406" s="662" t="s">
        <v>4174</v>
      </c>
      <c r="B406" s="664"/>
      <c r="C406" s="664"/>
      <c r="D406" s="513" t="s">
        <v>303</v>
      </c>
      <c r="E406" s="513" t="s">
        <v>13381</v>
      </c>
      <c r="F406" s="513" t="s">
        <v>12</v>
      </c>
      <c r="G406" s="513" t="s">
        <v>465</v>
      </c>
      <c r="H406" s="513" t="s">
        <v>847</v>
      </c>
      <c r="I406" s="514" t="s">
        <v>13426</v>
      </c>
      <c r="J406" s="550"/>
      <c r="K406" s="514" t="s">
        <v>13427</v>
      </c>
      <c r="L406" s="514" t="s">
        <v>13428</v>
      </c>
      <c r="M406" s="550"/>
      <c r="N406" s="514" t="s">
        <v>13429</v>
      </c>
      <c r="O406" s="514"/>
      <c r="P406" s="528">
        <v>45540.0</v>
      </c>
      <c r="Q406" s="515" t="s">
        <v>94</v>
      </c>
      <c r="R406" s="515" t="s">
        <v>95</v>
      </c>
      <c r="S406" s="550"/>
      <c r="T406" s="550"/>
    </row>
    <row r="407">
      <c r="A407" s="662" t="s">
        <v>4181</v>
      </c>
      <c r="B407" s="513" t="s">
        <v>13380</v>
      </c>
      <c r="C407" s="513" t="s">
        <v>5487</v>
      </c>
      <c r="D407" s="513" t="s">
        <v>303</v>
      </c>
      <c r="E407" s="513" t="s">
        <v>13430</v>
      </c>
      <c r="F407" s="513" t="s">
        <v>12</v>
      </c>
      <c r="G407" s="513" t="s">
        <v>545</v>
      </c>
      <c r="H407" s="513" t="s">
        <v>847</v>
      </c>
      <c r="I407" s="514" t="s">
        <v>13431</v>
      </c>
      <c r="J407" s="550"/>
      <c r="K407" s="514" t="s">
        <v>13383</v>
      </c>
      <c r="L407" s="514" t="s">
        <v>13432</v>
      </c>
      <c r="M407" s="550"/>
      <c r="N407" s="550"/>
      <c r="O407" s="550"/>
      <c r="P407" s="517" t="s">
        <v>1555</v>
      </c>
      <c r="Q407" s="515" t="s">
        <v>94</v>
      </c>
      <c r="R407" s="515" t="s">
        <v>95</v>
      </c>
      <c r="S407" s="522"/>
      <c r="T407" s="550"/>
    </row>
    <row r="408">
      <c r="A408" s="662" t="s">
        <v>4187</v>
      </c>
      <c r="B408" s="513" t="s">
        <v>10516</v>
      </c>
      <c r="C408" s="513" t="s">
        <v>8800</v>
      </c>
      <c r="D408" s="513" t="s">
        <v>303</v>
      </c>
      <c r="E408" s="513" t="s">
        <v>13381</v>
      </c>
      <c r="F408" s="513" t="s">
        <v>12</v>
      </c>
      <c r="G408" s="513" t="s">
        <v>588</v>
      </c>
      <c r="H408" s="513" t="s">
        <v>847</v>
      </c>
      <c r="I408" s="514" t="s">
        <v>13433</v>
      </c>
      <c r="J408" s="550"/>
      <c r="K408" s="514" t="s">
        <v>13434</v>
      </c>
      <c r="L408" s="514" t="s">
        <v>13435</v>
      </c>
      <c r="M408" s="550"/>
      <c r="N408" s="550"/>
      <c r="O408" s="550"/>
      <c r="P408" s="528">
        <v>45540.0</v>
      </c>
      <c r="Q408" s="515" t="s">
        <v>94</v>
      </c>
      <c r="R408" s="515" t="s">
        <v>95</v>
      </c>
      <c r="S408" s="550"/>
      <c r="T408" s="550"/>
    </row>
    <row r="409">
      <c r="A409" s="662" t="s">
        <v>4192</v>
      </c>
      <c r="B409" s="513" t="s">
        <v>10516</v>
      </c>
      <c r="C409" s="513" t="s">
        <v>8800</v>
      </c>
      <c r="D409" s="513" t="s">
        <v>303</v>
      </c>
      <c r="E409" s="513" t="s">
        <v>13381</v>
      </c>
      <c r="F409" s="513" t="s">
        <v>12</v>
      </c>
      <c r="G409" s="513" t="s">
        <v>588</v>
      </c>
      <c r="H409" s="513" t="s">
        <v>847</v>
      </c>
      <c r="I409" s="514" t="s">
        <v>13436</v>
      </c>
      <c r="J409" s="550"/>
      <c r="K409" s="514" t="s">
        <v>13437</v>
      </c>
      <c r="L409" s="514" t="s">
        <v>13438</v>
      </c>
      <c r="M409" s="550"/>
      <c r="N409" s="550"/>
      <c r="O409" s="550"/>
      <c r="P409" s="528">
        <v>45540.0</v>
      </c>
      <c r="Q409" s="515" t="s">
        <v>94</v>
      </c>
      <c r="R409" s="515" t="s">
        <v>95</v>
      </c>
      <c r="S409" s="550"/>
      <c r="T409" s="550"/>
    </row>
    <row r="410">
      <c r="A410" s="662" t="s">
        <v>4197</v>
      </c>
      <c r="B410" s="513" t="s">
        <v>10516</v>
      </c>
      <c r="C410" s="513" t="s">
        <v>8800</v>
      </c>
      <c r="D410" s="513" t="s">
        <v>303</v>
      </c>
      <c r="E410" s="513" t="s">
        <v>13381</v>
      </c>
      <c r="F410" s="513" t="s">
        <v>12</v>
      </c>
      <c r="G410" s="513" t="s">
        <v>588</v>
      </c>
      <c r="H410" s="513" t="s">
        <v>847</v>
      </c>
      <c r="I410" s="514" t="s">
        <v>13439</v>
      </c>
      <c r="J410" s="550"/>
      <c r="K410" s="514" t="s">
        <v>13440</v>
      </c>
      <c r="L410" s="514" t="s">
        <v>13441</v>
      </c>
      <c r="M410" s="550"/>
      <c r="N410" s="550"/>
      <c r="O410" s="550"/>
      <c r="P410" s="528">
        <v>45540.0</v>
      </c>
      <c r="Q410" s="515" t="s">
        <v>94</v>
      </c>
      <c r="R410" s="515" t="s">
        <v>95</v>
      </c>
      <c r="S410" s="552" t="s">
        <v>13395</v>
      </c>
      <c r="T410" s="550"/>
    </row>
    <row r="411">
      <c r="A411" s="662" t="s">
        <v>4201</v>
      </c>
      <c r="B411" s="664"/>
      <c r="C411" s="513" t="s">
        <v>8800</v>
      </c>
      <c r="D411" s="513" t="s">
        <v>303</v>
      </c>
      <c r="E411" s="513" t="s">
        <v>13381</v>
      </c>
      <c r="F411" s="513" t="s">
        <v>11</v>
      </c>
      <c r="G411" s="513" t="s">
        <v>465</v>
      </c>
      <c r="H411" s="513" t="s">
        <v>847</v>
      </c>
      <c r="I411" s="514" t="s">
        <v>13442</v>
      </c>
      <c r="J411" s="550"/>
      <c r="K411" s="514" t="s">
        <v>13443</v>
      </c>
      <c r="L411" s="514" t="s">
        <v>13444</v>
      </c>
      <c r="M411" s="550"/>
      <c r="N411" s="514" t="s">
        <v>13445</v>
      </c>
      <c r="O411" s="514"/>
      <c r="P411" s="528">
        <v>45540.0</v>
      </c>
      <c r="Q411" s="515" t="s">
        <v>94</v>
      </c>
      <c r="R411" s="515" t="s">
        <v>95</v>
      </c>
      <c r="S411" s="552" t="s">
        <v>13395</v>
      </c>
      <c r="T411" s="550"/>
    </row>
    <row r="412">
      <c r="A412" s="662" t="s">
        <v>4206</v>
      </c>
      <c r="B412" s="513" t="s">
        <v>5300</v>
      </c>
      <c r="C412" s="513" t="s">
        <v>5058</v>
      </c>
      <c r="D412" s="513" t="s">
        <v>303</v>
      </c>
      <c r="E412" s="513" t="s">
        <v>10479</v>
      </c>
      <c r="F412" s="513" t="s">
        <v>12</v>
      </c>
      <c r="G412" s="513" t="s">
        <v>545</v>
      </c>
      <c r="H412" s="513" t="s">
        <v>1646</v>
      </c>
      <c r="I412" s="514" t="s">
        <v>13446</v>
      </c>
      <c r="J412" s="550"/>
      <c r="K412" s="514" t="s">
        <v>13447</v>
      </c>
      <c r="L412" s="514" t="s">
        <v>13448</v>
      </c>
      <c r="M412" s="550"/>
      <c r="N412" s="550"/>
      <c r="O412" s="550"/>
      <c r="P412" s="515" t="s">
        <v>6455</v>
      </c>
      <c r="Q412" s="515" t="s">
        <v>94</v>
      </c>
      <c r="R412" s="515" t="s">
        <v>95</v>
      </c>
      <c r="S412" s="550"/>
      <c r="T412" s="550"/>
    </row>
    <row r="413">
      <c r="A413" s="662" t="s">
        <v>4211</v>
      </c>
      <c r="B413" s="513" t="s">
        <v>13449</v>
      </c>
      <c r="C413" s="513" t="s">
        <v>5885</v>
      </c>
      <c r="D413" s="513" t="s">
        <v>303</v>
      </c>
      <c r="E413" s="513" t="s">
        <v>10479</v>
      </c>
      <c r="F413" s="513" t="s">
        <v>11</v>
      </c>
      <c r="G413" s="513" t="s">
        <v>545</v>
      </c>
      <c r="H413" s="513" t="s">
        <v>739</v>
      </c>
      <c r="I413" s="514" t="s">
        <v>13450</v>
      </c>
      <c r="J413" s="550"/>
      <c r="K413" s="514" t="s">
        <v>13451</v>
      </c>
      <c r="L413" s="514" t="s">
        <v>13452</v>
      </c>
      <c r="M413" s="550"/>
      <c r="N413" s="550"/>
      <c r="O413" s="514"/>
      <c r="P413" s="517" t="s">
        <v>6455</v>
      </c>
      <c r="Q413" s="515" t="s">
        <v>94</v>
      </c>
      <c r="R413" s="515" t="s">
        <v>95</v>
      </c>
      <c r="S413" s="550"/>
      <c r="T413" s="550"/>
    </row>
    <row r="414">
      <c r="A414" s="662" t="s">
        <v>4216</v>
      </c>
      <c r="B414" s="513" t="s">
        <v>13420</v>
      </c>
      <c r="C414" s="513" t="s">
        <v>10074</v>
      </c>
      <c r="D414" s="513" t="s">
        <v>303</v>
      </c>
      <c r="E414" s="513" t="s">
        <v>13381</v>
      </c>
      <c r="F414" s="513" t="s">
        <v>11</v>
      </c>
      <c r="G414" s="513" t="s">
        <v>545</v>
      </c>
      <c r="H414" s="513" t="s">
        <v>847</v>
      </c>
      <c r="I414" s="514" t="s">
        <v>13453</v>
      </c>
      <c r="J414" s="514" t="s">
        <v>13454</v>
      </c>
      <c r="K414" s="514" t="s">
        <v>13455</v>
      </c>
      <c r="L414" s="514" t="s">
        <v>13456</v>
      </c>
      <c r="M414" s="550"/>
      <c r="N414" s="550"/>
      <c r="O414" s="514"/>
      <c r="P414" s="517" t="s">
        <v>6455</v>
      </c>
      <c r="Q414" s="515" t="s">
        <v>94</v>
      </c>
      <c r="R414" s="515" t="s">
        <v>95</v>
      </c>
      <c r="S414" s="550"/>
      <c r="T414" s="550"/>
    </row>
    <row r="415">
      <c r="A415" s="662" t="s">
        <v>4221</v>
      </c>
      <c r="B415" s="513" t="s">
        <v>13420</v>
      </c>
      <c r="C415" s="513" t="s">
        <v>10074</v>
      </c>
      <c r="D415" s="513" t="s">
        <v>303</v>
      </c>
      <c r="E415" s="513" t="s">
        <v>13381</v>
      </c>
      <c r="F415" s="513" t="s">
        <v>11</v>
      </c>
      <c r="G415" s="513" t="s">
        <v>545</v>
      </c>
      <c r="H415" s="513" t="s">
        <v>847</v>
      </c>
      <c r="I415" s="514" t="s">
        <v>13457</v>
      </c>
      <c r="J415" s="550"/>
      <c r="K415" s="514" t="s">
        <v>13458</v>
      </c>
      <c r="L415" s="514" t="s">
        <v>13459</v>
      </c>
      <c r="M415" s="550"/>
      <c r="N415" s="550"/>
      <c r="O415" s="514"/>
      <c r="P415" s="528">
        <v>45540.0</v>
      </c>
      <c r="Q415" s="515" t="s">
        <v>94</v>
      </c>
      <c r="R415" s="515" t="s">
        <v>95</v>
      </c>
      <c r="S415" s="532" t="s">
        <v>13460</v>
      </c>
      <c r="T415" s="550"/>
    </row>
    <row r="416">
      <c r="A416" s="662" t="s">
        <v>4226</v>
      </c>
      <c r="B416" s="513" t="s">
        <v>13420</v>
      </c>
      <c r="C416" s="513" t="s">
        <v>10074</v>
      </c>
      <c r="D416" s="513" t="s">
        <v>303</v>
      </c>
      <c r="E416" s="513" t="s">
        <v>13381</v>
      </c>
      <c r="F416" s="513" t="s">
        <v>11</v>
      </c>
      <c r="G416" s="513" t="s">
        <v>545</v>
      </c>
      <c r="H416" s="513" t="s">
        <v>2267</v>
      </c>
      <c r="I416" s="514" t="s">
        <v>13461</v>
      </c>
      <c r="J416" s="514" t="s">
        <v>13454</v>
      </c>
      <c r="K416" s="514" t="s">
        <v>13462</v>
      </c>
      <c r="L416" s="514" t="s">
        <v>13463</v>
      </c>
      <c r="M416" s="550"/>
      <c r="N416" s="550"/>
      <c r="O416" s="514"/>
      <c r="P416" s="515" t="s">
        <v>6455</v>
      </c>
      <c r="Q416" s="515" t="s">
        <v>94</v>
      </c>
      <c r="R416" s="515" t="s">
        <v>95</v>
      </c>
      <c r="S416" s="550"/>
      <c r="T416" s="550"/>
    </row>
    <row r="417">
      <c r="A417" s="662" t="s">
        <v>4231</v>
      </c>
      <c r="B417" s="513" t="s">
        <v>13420</v>
      </c>
      <c r="C417" s="513" t="s">
        <v>10074</v>
      </c>
      <c r="D417" s="513" t="s">
        <v>303</v>
      </c>
      <c r="E417" s="513" t="s">
        <v>13381</v>
      </c>
      <c r="F417" s="513" t="s">
        <v>11</v>
      </c>
      <c r="G417" s="513" t="s">
        <v>545</v>
      </c>
      <c r="H417" s="513" t="s">
        <v>847</v>
      </c>
      <c r="I417" s="514" t="s">
        <v>13464</v>
      </c>
      <c r="J417" s="514" t="s">
        <v>13454</v>
      </c>
      <c r="K417" s="514" t="s">
        <v>13462</v>
      </c>
      <c r="L417" s="514" t="s">
        <v>13465</v>
      </c>
      <c r="M417" s="550"/>
      <c r="N417" s="550"/>
      <c r="O417" s="514"/>
      <c r="P417" s="515" t="s">
        <v>6455</v>
      </c>
      <c r="Q417" s="515" t="s">
        <v>94</v>
      </c>
      <c r="R417" s="515" t="s">
        <v>95</v>
      </c>
      <c r="S417" s="550"/>
      <c r="T417" s="550"/>
    </row>
    <row r="418">
      <c r="A418" s="662" t="s">
        <v>4236</v>
      </c>
      <c r="B418" s="513" t="s">
        <v>13420</v>
      </c>
      <c r="C418" s="513" t="s">
        <v>10074</v>
      </c>
      <c r="D418" s="513" t="s">
        <v>303</v>
      </c>
      <c r="E418" s="513" t="s">
        <v>13381</v>
      </c>
      <c r="F418" s="513" t="s">
        <v>11</v>
      </c>
      <c r="G418" s="513" t="s">
        <v>545</v>
      </c>
      <c r="H418" s="513" t="s">
        <v>2267</v>
      </c>
      <c r="I418" s="514" t="s">
        <v>13466</v>
      </c>
      <c r="J418" s="514" t="s">
        <v>13454</v>
      </c>
      <c r="K418" s="514" t="s">
        <v>13467</v>
      </c>
      <c r="L418" s="514" t="s">
        <v>13468</v>
      </c>
      <c r="M418" s="550"/>
      <c r="N418" s="550"/>
      <c r="O418" s="514"/>
      <c r="P418" s="528">
        <v>45540.0</v>
      </c>
      <c r="Q418" s="515" t="s">
        <v>94</v>
      </c>
      <c r="R418" s="515" t="s">
        <v>95</v>
      </c>
      <c r="S418" s="550"/>
      <c r="T418" s="550"/>
    </row>
    <row r="419">
      <c r="A419" s="662" t="s">
        <v>4241</v>
      </c>
      <c r="B419" s="513" t="s">
        <v>13213</v>
      </c>
      <c r="C419" s="513" t="s">
        <v>5493</v>
      </c>
      <c r="D419" s="513" t="s">
        <v>303</v>
      </c>
      <c r="E419" s="513" t="s">
        <v>1739</v>
      </c>
      <c r="F419" s="513" t="s">
        <v>11</v>
      </c>
      <c r="G419" s="513" t="s">
        <v>545</v>
      </c>
      <c r="H419" s="513" t="s">
        <v>2267</v>
      </c>
      <c r="I419" s="514" t="s">
        <v>13469</v>
      </c>
      <c r="J419" s="514" t="s">
        <v>13470</v>
      </c>
      <c r="K419" s="514" t="s">
        <v>13471</v>
      </c>
      <c r="L419" s="514" t="s">
        <v>13472</v>
      </c>
      <c r="M419" s="515" t="s">
        <v>13473</v>
      </c>
      <c r="N419" s="550"/>
      <c r="O419" s="514"/>
      <c r="P419" s="528">
        <v>45540.0</v>
      </c>
      <c r="Q419" s="515" t="s">
        <v>94</v>
      </c>
      <c r="R419" s="515" t="s">
        <v>95</v>
      </c>
      <c r="S419" s="550"/>
      <c r="T419" s="550"/>
    </row>
    <row r="420">
      <c r="A420" s="662" t="s">
        <v>4248</v>
      </c>
      <c r="B420" s="513" t="s">
        <v>13213</v>
      </c>
      <c r="C420" s="513" t="s">
        <v>5493</v>
      </c>
      <c r="D420" s="513" t="s">
        <v>303</v>
      </c>
      <c r="E420" s="513" t="s">
        <v>1739</v>
      </c>
      <c r="F420" s="513" t="s">
        <v>11</v>
      </c>
      <c r="G420" s="513" t="s">
        <v>545</v>
      </c>
      <c r="H420" s="513" t="s">
        <v>2267</v>
      </c>
      <c r="I420" s="514" t="s">
        <v>13474</v>
      </c>
      <c r="J420" s="514" t="s">
        <v>13215</v>
      </c>
      <c r="K420" s="514" t="s">
        <v>13471</v>
      </c>
      <c r="L420" s="514" t="s">
        <v>13475</v>
      </c>
      <c r="M420" s="515" t="s">
        <v>13473</v>
      </c>
      <c r="N420" s="605"/>
      <c r="O420" s="514"/>
      <c r="P420" s="528">
        <v>45540.0</v>
      </c>
      <c r="Q420" s="515" t="s">
        <v>94</v>
      </c>
      <c r="R420" s="515" t="s">
        <v>95</v>
      </c>
      <c r="S420" s="550"/>
      <c r="T420" s="550"/>
    </row>
    <row r="421">
      <c r="A421" s="662" t="s">
        <v>4252</v>
      </c>
      <c r="B421" s="513" t="s">
        <v>13476</v>
      </c>
      <c r="C421" s="513" t="s">
        <v>5493</v>
      </c>
      <c r="D421" s="513" t="s">
        <v>303</v>
      </c>
      <c r="E421" s="513" t="s">
        <v>1739</v>
      </c>
      <c r="F421" s="513" t="s">
        <v>11</v>
      </c>
      <c r="G421" s="513" t="s">
        <v>545</v>
      </c>
      <c r="H421" s="513" t="s">
        <v>2267</v>
      </c>
      <c r="I421" s="514" t="s">
        <v>13477</v>
      </c>
      <c r="J421" s="514" t="s">
        <v>6162</v>
      </c>
      <c r="K421" s="514" t="s">
        <v>13478</v>
      </c>
      <c r="L421" s="514" t="s">
        <v>13479</v>
      </c>
      <c r="M421" s="515" t="s">
        <v>13473</v>
      </c>
      <c r="N421" s="550"/>
      <c r="O421" s="514"/>
      <c r="P421" s="528">
        <v>45540.0</v>
      </c>
      <c r="Q421" s="515" t="s">
        <v>94</v>
      </c>
      <c r="R421" s="515" t="s">
        <v>95</v>
      </c>
      <c r="S421" s="550"/>
      <c r="T421" s="550"/>
    </row>
    <row r="422">
      <c r="A422" s="662" t="s">
        <v>4256</v>
      </c>
      <c r="B422" s="513" t="s">
        <v>13380</v>
      </c>
      <c r="C422" s="513" t="s">
        <v>5487</v>
      </c>
      <c r="D422" s="513" t="s">
        <v>303</v>
      </c>
      <c r="E422" s="513" t="s">
        <v>1739</v>
      </c>
      <c r="F422" s="513" t="s">
        <v>12</v>
      </c>
      <c r="G422" s="513" t="s">
        <v>545</v>
      </c>
      <c r="H422" s="513" t="s">
        <v>2267</v>
      </c>
      <c r="I422" s="514" t="s">
        <v>13480</v>
      </c>
      <c r="J422" s="514" t="s">
        <v>6162</v>
      </c>
      <c r="K422" s="514" t="s">
        <v>13481</v>
      </c>
      <c r="L422" s="514" t="s">
        <v>13482</v>
      </c>
      <c r="M422" s="515" t="s">
        <v>13483</v>
      </c>
      <c r="N422" s="550"/>
      <c r="O422" s="550"/>
      <c r="P422" s="528">
        <v>45540.0</v>
      </c>
      <c r="Q422" s="515" t="s">
        <v>94</v>
      </c>
      <c r="R422" s="515" t="s">
        <v>95</v>
      </c>
      <c r="S422" s="550"/>
      <c r="T422" s="550"/>
    </row>
    <row r="423">
      <c r="A423" s="662" t="s">
        <v>4262</v>
      </c>
      <c r="B423" s="513" t="s">
        <v>11919</v>
      </c>
      <c r="C423" s="513" t="s">
        <v>11920</v>
      </c>
      <c r="D423" s="513" t="s">
        <v>296</v>
      </c>
      <c r="E423" s="513" t="s">
        <v>2301</v>
      </c>
      <c r="F423" s="513" t="s">
        <v>11</v>
      </c>
      <c r="G423" s="513" t="s">
        <v>545</v>
      </c>
      <c r="H423" s="513" t="s">
        <v>2267</v>
      </c>
      <c r="I423" s="514" t="s">
        <v>13484</v>
      </c>
      <c r="J423" s="514" t="s">
        <v>13485</v>
      </c>
      <c r="K423" s="514" t="s">
        <v>13486</v>
      </c>
      <c r="L423" s="514" t="s">
        <v>13487</v>
      </c>
      <c r="M423" s="514" t="s">
        <v>13488</v>
      </c>
      <c r="N423" s="550"/>
      <c r="O423" s="514"/>
      <c r="P423" s="517" t="s">
        <v>1555</v>
      </c>
      <c r="Q423" s="515" t="s">
        <v>94</v>
      </c>
      <c r="R423" s="521" t="s">
        <v>95</v>
      </c>
      <c r="S423" s="522"/>
      <c r="T423" s="550"/>
    </row>
    <row r="424">
      <c r="A424" s="662" t="s">
        <v>4267</v>
      </c>
      <c r="B424" s="513" t="s">
        <v>11919</v>
      </c>
      <c r="C424" s="513" t="s">
        <v>11920</v>
      </c>
      <c r="D424" s="513" t="s">
        <v>296</v>
      </c>
      <c r="E424" s="513" t="s">
        <v>2301</v>
      </c>
      <c r="F424" s="513" t="s">
        <v>11</v>
      </c>
      <c r="G424" s="513" t="s">
        <v>545</v>
      </c>
      <c r="H424" s="513" t="s">
        <v>2267</v>
      </c>
      <c r="I424" s="514" t="s">
        <v>13489</v>
      </c>
      <c r="J424" s="514" t="s">
        <v>13490</v>
      </c>
      <c r="K424" s="514" t="s">
        <v>13491</v>
      </c>
      <c r="L424" s="514" t="s">
        <v>13492</v>
      </c>
      <c r="M424" s="514" t="s">
        <v>13493</v>
      </c>
      <c r="N424" s="550"/>
      <c r="O424" s="514"/>
      <c r="P424" s="517" t="s">
        <v>1555</v>
      </c>
      <c r="Q424" s="515" t="s">
        <v>94</v>
      </c>
      <c r="R424" s="521" t="s">
        <v>95</v>
      </c>
      <c r="S424" s="522"/>
      <c r="T424" s="550"/>
    </row>
    <row r="425">
      <c r="A425" s="662" t="s">
        <v>4272</v>
      </c>
      <c r="B425" s="513" t="s">
        <v>11919</v>
      </c>
      <c r="C425" s="513" t="s">
        <v>11920</v>
      </c>
      <c r="D425" s="513" t="s">
        <v>296</v>
      </c>
      <c r="E425" s="513" t="s">
        <v>2301</v>
      </c>
      <c r="F425" s="513" t="s">
        <v>11</v>
      </c>
      <c r="G425" s="513" t="s">
        <v>545</v>
      </c>
      <c r="H425" s="513" t="s">
        <v>2267</v>
      </c>
      <c r="I425" s="514" t="s">
        <v>13494</v>
      </c>
      <c r="J425" s="514" t="s">
        <v>13485</v>
      </c>
      <c r="K425" s="514" t="s">
        <v>13495</v>
      </c>
      <c r="L425" s="514" t="s">
        <v>13496</v>
      </c>
      <c r="M425" s="514" t="s">
        <v>13497</v>
      </c>
      <c r="N425" s="550"/>
      <c r="O425" s="514"/>
      <c r="P425" s="517" t="s">
        <v>1555</v>
      </c>
      <c r="Q425" s="515" t="s">
        <v>94</v>
      </c>
      <c r="R425" s="521" t="s">
        <v>95</v>
      </c>
      <c r="S425" s="522"/>
      <c r="T425" s="550"/>
    </row>
    <row r="426">
      <c r="A426" s="662" t="s">
        <v>4274</v>
      </c>
      <c r="B426" s="516" t="s">
        <v>11919</v>
      </c>
      <c r="C426" s="513" t="s">
        <v>11920</v>
      </c>
      <c r="D426" s="513" t="s">
        <v>296</v>
      </c>
      <c r="E426" s="513" t="s">
        <v>2301</v>
      </c>
      <c r="F426" s="513" t="s">
        <v>11</v>
      </c>
      <c r="G426" s="513" t="s">
        <v>545</v>
      </c>
      <c r="H426" s="513" t="s">
        <v>2267</v>
      </c>
      <c r="I426" s="514" t="s">
        <v>13484</v>
      </c>
      <c r="J426" s="514" t="s">
        <v>13498</v>
      </c>
      <c r="K426" s="514" t="s">
        <v>13499</v>
      </c>
      <c r="L426" s="514" t="s">
        <v>13500</v>
      </c>
      <c r="M426" s="514" t="s">
        <v>13501</v>
      </c>
      <c r="N426" s="550"/>
      <c r="O426" s="514"/>
      <c r="P426" s="517" t="s">
        <v>1555</v>
      </c>
      <c r="Q426" s="515" t="s">
        <v>94</v>
      </c>
      <c r="R426" s="521" t="s">
        <v>95</v>
      </c>
      <c r="S426" s="550"/>
      <c r="T426" s="550"/>
    </row>
    <row r="427">
      <c r="A427" s="662" t="s">
        <v>4279</v>
      </c>
      <c r="B427" s="513" t="s">
        <v>8799</v>
      </c>
      <c r="C427" s="664"/>
      <c r="D427" s="513" t="s">
        <v>296</v>
      </c>
      <c r="E427" s="513"/>
      <c r="F427" s="513" t="s">
        <v>11</v>
      </c>
      <c r="G427" s="513" t="s">
        <v>545</v>
      </c>
      <c r="H427" s="686" t="s">
        <v>2267</v>
      </c>
      <c r="I427" s="514" t="s">
        <v>13502</v>
      </c>
      <c r="J427" s="514" t="s">
        <v>13503</v>
      </c>
      <c r="K427" s="514" t="s">
        <v>13504</v>
      </c>
      <c r="L427" s="514" t="s">
        <v>12997</v>
      </c>
      <c r="M427" s="515" t="s">
        <v>13505</v>
      </c>
      <c r="N427" s="550"/>
      <c r="O427" s="514"/>
      <c r="P427" s="517" t="s">
        <v>472</v>
      </c>
      <c r="Q427" s="515" t="s">
        <v>94</v>
      </c>
      <c r="R427" s="515" t="s">
        <v>95</v>
      </c>
      <c r="S427" s="550"/>
      <c r="T427" s="550"/>
    </row>
    <row r="428">
      <c r="A428" s="662" t="s">
        <v>4282</v>
      </c>
      <c r="B428" s="513" t="s">
        <v>13506</v>
      </c>
      <c r="C428" s="664" t="s">
        <v>13507</v>
      </c>
      <c r="D428" s="513" t="s">
        <v>296</v>
      </c>
      <c r="E428" s="664"/>
      <c r="F428" s="513" t="s">
        <v>11</v>
      </c>
      <c r="G428" s="533" t="s">
        <v>588</v>
      </c>
      <c r="H428" s="513" t="s">
        <v>2267</v>
      </c>
      <c r="I428" s="514" t="s">
        <v>13508</v>
      </c>
      <c r="J428" s="514"/>
      <c r="K428" s="550" t="s">
        <v>13509</v>
      </c>
      <c r="L428" s="514" t="s">
        <v>13510</v>
      </c>
      <c r="M428" s="550"/>
      <c r="N428" s="550"/>
      <c r="O428" s="514"/>
      <c r="P428" s="517" t="s">
        <v>472</v>
      </c>
      <c r="Q428" s="515" t="s">
        <v>94</v>
      </c>
      <c r="R428" s="515" t="s">
        <v>95</v>
      </c>
      <c r="S428" s="550"/>
      <c r="T428" s="550"/>
    </row>
    <row r="429">
      <c r="A429" s="662" t="s">
        <v>4286</v>
      </c>
      <c r="B429" s="513" t="s">
        <v>13506</v>
      </c>
      <c r="C429" s="664" t="s">
        <v>13507</v>
      </c>
      <c r="D429" s="513" t="s">
        <v>296</v>
      </c>
      <c r="E429" s="664"/>
      <c r="F429" s="513" t="s">
        <v>11</v>
      </c>
      <c r="G429" s="533" t="s">
        <v>588</v>
      </c>
      <c r="H429" s="513" t="s">
        <v>2267</v>
      </c>
      <c r="I429" s="514" t="s">
        <v>13511</v>
      </c>
      <c r="J429" s="550"/>
      <c r="K429" s="550" t="s">
        <v>13512</v>
      </c>
      <c r="L429" s="514" t="s">
        <v>13513</v>
      </c>
      <c r="M429" s="550"/>
      <c r="N429" s="550"/>
      <c r="O429" s="514"/>
      <c r="P429" s="517" t="s">
        <v>472</v>
      </c>
      <c r="Q429" s="515" t="s">
        <v>94</v>
      </c>
      <c r="R429" s="515" t="s">
        <v>95</v>
      </c>
      <c r="S429" s="550"/>
      <c r="T429" s="550"/>
    </row>
    <row r="430">
      <c r="A430" s="662" t="s">
        <v>4290</v>
      </c>
      <c r="B430" s="513" t="s">
        <v>13506</v>
      </c>
      <c r="C430" s="664" t="s">
        <v>13507</v>
      </c>
      <c r="D430" s="513" t="s">
        <v>296</v>
      </c>
      <c r="E430" s="664"/>
      <c r="F430" s="513" t="s">
        <v>11</v>
      </c>
      <c r="G430" s="513" t="s">
        <v>465</v>
      </c>
      <c r="H430" s="513" t="s">
        <v>2267</v>
      </c>
      <c r="I430" s="515" t="s">
        <v>13514</v>
      </c>
      <c r="J430" s="550"/>
      <c r="K430" s="552" t="s">
        <v>13515</v>
      </c>
      <c r="L430" s="515" t="s">
        <v>13516</v>
      </c>
      <c r="M430" s="550"/>
      <c r="N430" s="550"/>
      <c r="O430" s="515" t="s">
        <v>13517</v>
      </c>
      <c r="P430" s="517" t="s">
        <v>472</v>
      </c>
      <c r="Q430" s="515" t="s">
        <v>94</v>
      </c>
      <c r="R430" s="515" t="s">
        <v>95</v>
      </c>
      <c r="S430" s="550"/>
      <c r="T430" s="550"/>
    </row>
    <row r="431">
      <c r="A431" s="662" t="s">
        <v>4295</v>
      </c>
      <c r="B431" s="513" t="s">
        <v>13506</v>
      </c>
      <c r="C431" s="664" t="s">
        <v>13507</v>
      </c>
      <c r="D431" s="513" t="s">
        <v>296</v>
      </c>
      <c r="E431" s="664"/>
      <c r="F431" s="513" t="s">
        <v>11</v>
      </c>
      <c r="G431" s="533" t="s">
        <v>588</v>
      </c>
      <c r="H431" s="513" t="s">
        <v>2267</v>
      </c>
      <c r="I431" s="514" t="s">
        <v>13518</v>
      </c>
      <c r="J431" s="550"/>
      <c r="K431" s="552" t="s">
        <v>13519</v>
      </c>
      <c r="L431" s="514" t="s">
        <v>13520</v>
      </c>
      <c r="M431" s="550"/>
      <c r="N431" s="550"/>
      <c r="O431" s="514"/>
      <c r="P431" s="517" t="s">
        <v>472</v>
      </c>
      <c r="Q431" s="515" t="s">
        <v>94</v>
      </c>
      <c r="R431" s="515" t="s">
        <v>95</v>
      </c>
      <c r="S431" s="550"/>
      <c r="T431" s="550"/>
    </row>
    <row r="432">
      <c r="A432" s="662" t="s">
        <v>4300</v>
      </c>
      <c r="B432" s="513" t="s">
        <v>13506</v>
      </c>
      <c r="C432" s="664" t="s">
        <v>13507</v>
      </c>
      <c r="D432" s="513" t="s">
        <v>296</v>
      </c>
      <c r="E432" s="664"/>
      <c r="F432" s="513" t="s">
        <v>11</v>
      </c>
      <c r="G432" s="533" t="s">
        <v>588</v>
      </c>
      <c r="H432" s="513" t="s">
        <v>2267</v>
      </c>
      <c r="I432" s="514" t="s">
        <v>13521</v>
      </c>
      <c r="J432" s="550"/>
      <c r="K432" s="552" t="s">
        <v>13522</v>
      </c>
      <c r="L432" s="514" t="s">
        <v>13523</v>
      </c>
      <c r="M432" s="550"/>
      <c r="N432" s="550"/>
      <c r="O432" s="514"/>
      <c r="P432" s="517" t="s">
        <v>472</v>
      </c>
      <c r="Q432" s="515" t="s">
        <v>94</v>
      </c>
      <c r="R432" s="515" t="s">
        <v>95</v>
      </c>
      <c r="S432" s="550"/>
      <c r="T432" s="550"/>
    </row>
    <row r="433">
      <c r="A433" s="662" t="s">
        <v>4305</v>
      </c>
      <c r="B433" s="513" t="s">
        <v>13506</v>
      </c>
      <c r="C433" s="664" t="s">
        <v>13507</v>
      </c>
      <c r="D433" s="513" t="s">
        <v>296</v>
      </c>
      <c r="E433" s="664"/>
      <c r="F433" s="513" t="s">
        <v>11</v>
      </c>
      <c r="G433" s="533" t="s">
        <v>588</v>
      </c>
      <c r="H433" s="513" t="s">
        <v>2267</v>
      </c>
      <c r="I433" s="514" t="s">
        <v>13524</v>
      </c>
      <c r="J433" s="550"/>
      <c r="K433" s="552" t="s">
        <v>13525</v>
      </c>
      <c r="L433" s="514" t="s">
        <v>13526</v>
      </c>
      <c r="M433" s="550"/>
      <c r="N433" s="550"/>
      <c r="O433" s="514"/>
      <c r="P433" s="517" t="s">
        <v>472</v>
      </c>
      <c r="Q433" s="515" t="s">
        <v>94</v>
      </c>
      <c r="R433" s="515" t="s">
        <v>95</v>
      </c>
      <c r="S433" s="550"/>
      <c r="T433" s="550"/>
    </row>
    <row r="434">
      <c r="A434" s="662" t="s">
        <v>4309</v>
      </c>
      <c r="B434" s="513" t="s">
        <v>13506</v>
      </c>
      <c r="C434" s="664" t="s">
        <v>13507</v>
      </c>
      <c r="D434" s="513" t="s">
        <v>296</v>
      </c>
      <c r="E434" s="664"/>
      <c r="F434" s="513" t="s">
        <v>11</v>
      </c>
      <c r="G434" s="533" t="s">
        <v>2023</v>
      </c>
      <c r="H434" s="513" t="s">
        <v>2267</v>
      </c>
      <c r="I434" s="514" t="s">
        <v>13527</v>
      </c>
      <c r="J434" s="550"/>
      <c r="K434" s="515" t="s">
        <v>13528</v>
      </c>
      <c r="L434" s="514" t="s">
        <v>13529</v>
      </c>
      <c r="M434" s="550"/>
      <c r="N434" s="550"/>
      <c r="O434" s="514"/>
      <c r="P434" s="517" t="s">
        <v>472</v>
      </c>
      <c r="Q434" s="515" t="s">
        <v>94</v>
      </c>
      <c r="R434" s="515" t="s">
        <v>95</v>
      </c>
      <c r="S434" s="550"/>
      <c r="T434" s="550"/>
    </row>
    <row r="435">
      <c r="A435" s="662" t="s">
        <v>4313</v>
      </c>
      <c r="B435" s="513" t="s">
        <v>13506</v>
      </c>
      <c r="C435" s="664" t="s">
        <v>13507</v>
      </c>
      <c r="D435" s="513" t="s">
        <v>296</v>
      </c>
      <c r="E435" s="664"/>
      <c r="F435" s="513" t="s">
        <v>11</v>
      </c>
      <c r="G435" s="533" t="s">
        <v>2023</v>
      </c>
      <c r="H435" s="513" t="s">
        <v>2267</v>
      </c>
      <c r="I435" s="514" t="s">
        <v>13530</v>
      </c>
      <c r="J435" s="550"/>
      <c r="K435" s="515" t="s">
        <v>13531</v>
      </c>
      <c r="L435" s="514" t="s">
        <v>13532</v>
      </c>
      <c r="M435" s="550"/>
      <c r="N435" s="550"/>
      <c r="O435" s="514"/>
      <c r="P435" s="517" t="s">
        <v>472</v>
      </c>
      <c r="Q435" s="515" t="s">
        <v>94</v>
      </c>
      <c r="R435" s="515" t="s">
        <v>95</v>
      </c>
      <c r="S435" s="550"/>
      <c r="T435" s="550"/>
    </row>
    <row r="436">
      <c r="A436" s="662" t="s">
        <v>4318</v>
      </c>
      <c r="B436" s="513" t="s">
        <v>13506</v>
      </c>
      <c r="C436" s="664" t="s">
        <v>13507</v>
      </c>
      <c r="D436" s="513" t="s">
        <v>296</v>
      </c>
      <c r="E436" s="664"/>
      <c r="F436" s="513" t="s">
        <v>11</v>
      </c>
      <c r="G436" s="533" t="s">
        <v>2023</v>
      </c>
      <c r="H436" s="513" t="s">
        <v>2267</v>
      </c>
      <c r="I436" s="514" t="s">
        <v>13533</v>
      </c>
      <c r="J436" s="550"/>
      <c r="K436" s="514" t="s">
        <v>13534</v>
      </c>
      <c r="L436" s="514" t="s">
        <v>13535</v>
      </c>
      <c r="M436" s="550"/>
      <c r="N436" s="550"/>
      <c r="O436" s="514"/>
      <c r="P436" s="517" t="s">
        <v>472</v>
      </c>
      <c r="Q436" s="515" t="s">
        <v>94</v>
      </c>
      <c r="R436" s="515" t="s">
        <v>95</v>
      </c>
      <c r="S436" s="550"/>
      <c r="T436" s="550"/>
    </row>
    <row r="437">
      <c r="A437" s="662" t="s">
        <v>4323</v>
      </c>
      <c r="B437" s="513" t="s">
        <v>13506</v>
      </c>
      <c r="C437" s="664" t="s">
        <v>13507</v>
      </c>
      <c r="D437" s="513" t="s">
        <v>296</v>
      </c>
      <c r="E437" s="664"/>
      <c r="F437" s="513" t="s">
        <v>11</v>
      </c>
      <c r="G437" s="533" t="s">
        <v>588</v>
      </c>
      <c r="H437" s="513" t="s">
        <v>2267</v>
      </c>
      <c r="I437" s="514" t="s">
        <v>13536</v>
      </c>
      <c r="J437" s="550" t="s">
        <v>13537</v>
      </c>
      <c r="K437" s="515" t="s">
        <v>13538</v>
      </c>
      <c r="L437" s="514" t="s">
        <v>13539</v>
      </c>
      <c r="M437" s="550"/>
      <c r="N437" s="550"/>
      <c r="O437" s="514"/>
      <c r="P437" s="517" t="s">
        <v>472</v>
      </c>
      <c r="Q437" s="515" t="s">
        <v>94</v>
      </c>
      <c r="R437" s="515" t="s">
        <v>95</v>
      </c>
      <c r="S437" s="550"/>
      <c r="T437" s="550"/>
    </row>
    <row r="438">
      <c r="A438" s="662" t="s">
        <v>4328</v>
      </c>
      <c r="B438" s="664"/>
      <c r="C438" s="664"/>
      <c r="D438" s="513" t="s">
        <v>296</v>
      </c>
      <c r="E438" s="664"/>
      <c r="F438" s="686" t="s">
        <v>11</v>
      </c>
      <c r="G438" s="533" t="s">
        <v>588</v>
      </c>
      <c r="H438" s="686" t="s">
        <v>2267</v>
      </c>
      <c r="I438" s="514" t="s">
        <v>13540</v>
      </c>
      <c r="J438" s="550"/>
      <c r="K438" s="514" t="s">
        <v>13541</v>
      </c>
      <c r="L438" s="514" t="s">
        <v>13542</v>
      </c>
      <c r="M438" s="550"/>
      <c r="N438" s="550"/>
      <c r="O438" s="514"/>
      <c r="P438" s="517" t="s">
        <v>472</v>
      </c>
      <c r="Q438" s="515" t="s">
        <v>94</v>
      </c>
      <c r="R438" s="515" t="s">
        <v>95</v>
      </c>
      <c r="S438" s="550"/>
      <c r="T438" s="550"/>
    </row>
    <row r="439">
      <c r="A439" s="662" t="s">
        <v>4333</v>
      </c>
      <c r="B439" s="687" t="s">
        <v>13543</v>
      </c>
      <c r="C439" s="664" t="s">
        <v>13544</v>
      </c>
      <c r="D439" s="513" t="s">
        <v>296</v>
      </c>
      <c r="E439" s="664"/>
      <c r="F439" s="664" t="s">
        <v>12</v>
      </c>
      <c r="G439" s="513" t="s">
        <v>545</v>
      </c>
      <c r="H439" s="686" t="s">
        <v>2267</v>
      </c>
      <c r="I439" s="514" t="s">
        <v>13545</v>
      </c>
      <c r="J439" s="550"/>
      <c r="K439" s="514" t="s">
        <v>13546</v>
      </c>
      <c r="L439" s="514" t="s">
        <v>13547</v>
      </c>
      <c r="M439" s="594"/>
      <c r="N439" s="550"/>
      <c r="O439" s="550"/>
      <c r="P439" s="528"/>
      <c r="Q439" s="550"/>
      <c r="R439" s="552" t="s">
        <v>620</v>
      </c>
      <c r="S439" s="550"/>
      <c r="T439" s="688" t="s">
        <v>13548</v>
      </c>
    </row>
    <row r="440">
      <c r="A440" s="662" t="s">
        <v>4337</v>
      </c>
      <c r="B440" s="687" t="s">
        <v>13543</v>
      </c>
      <c r="C440" s="664" t="s">
        <v>13544</v>
      </c>
      <c r="D440" s="513" t="s">
        <v>296</v>
      </c>
      <c r="E440" s="664"/>
      <c r="F440" s="664" t="s">
        <v>12</v>
      </c>
      <c r="G440" s="513" t="s">
        <v>545</v>
      </c>
      <c r="H440" s="686" t="s">
        <v>2267</v>
      </c>
      <c r="I440" s="514" t="s">
        <v>13549</v>
      </c>
      <c r="J440" s="550"/>
      <c r="K440" s="514" t="s">
        <v>13550</v>
      </c>
      <c r="L440" s="514" t="s">
        <v>13551</v>
      </c>
      <c r="M440" s="594"/>
      <c r="N440" s="550"/>
      <c r="O440" s="550"/>
      <c r="P440" s="528"/>
      <c r="Q440" s="550"/>
      <c r="R440" s="552" t="s">
        <v>620</v>
      </c>
      <c r="S440" s="550"/>
      <c r="T440" s="688" t="s">
        <v>13548</v>
      </c>
    </row>
    <row r="441">
      <c r="A441" s="662" t="s">
        <v>4341</v>
      </c>
      <c r="B441" s="687" t="s">
        <v>13552</v>
      </c>
      <c r="C441" s="664" t="s">
        <v>13544</v>
      </c>
      <c r="D441" s="513" t="s">
        <v>296</v>
      </c>
      <c r="E441" s="664"/>
      <c r="F441" s="664" t="s">
        <v>12</v>
      </c>
      <c r="G441" s="513" t="s">
        <v>545</v>
      </c>
      <c r="H441" s="686" t="s">
        <v>2267</v>
      </c>
      <c r="I441" s="514" t="s">
        <v>13553</v>
      </c>
      <c r="J441" s="550"/>
      <c r="K441" s="515" t="s">
        <v>13554</v>
      </c>
      <c r="L441" s="514" t="s">
        <v>13555</v>
      </c>
      <c r="M441" s="550"/>
      <c r="N441" s="550"/>
      <c r="O441" s="550"/>
      <c r="P441" s="538" t="s">
        <v>472</v>
      </c>
      <c r="Q441" s="514" t="s">
        <v>94</v>
      </c>
      <c r="R441" s="514" t="s">
        <v>95</v>
      </c>
      <c r="S441" s="550"/>
      <c r="T441" s="550"/>
    </row>
    <row r="442">
      <c r="A442" s="662" t="s">
        <v>4347</v>
      </c>
      <c r="B442" s="687" t="s">
        <v>13552</v>
      </c>
      <c r="C442" s="664" t="s">
        <v>13544</v>
      </c>
      <c r="D442" s="513" t="s">
        <v>296</v>
      </c>
      <c r="E442" s="664"/>
      <c r="F442" s="664" t="s">
        <v>12</v>
      </c>
      <c r="G442" s="513" t="s">
        <v>545</v>
      </c>
      <c r="H442" s="686" t="s">
        <v>2267</v>
      </c>
      <c r="I442" s="514" t="s">
        <v>13556</v>
      </c>
      <c r="J442" s="550"/>
      <c r="K442" s="515" t="s">
        <v>13557</v>
      </c>
      <c r="L442" s="514" t="s">
        <v>13558</v>
      </c>
      <c r="M442" s="550"/>
      <c r="N442" s="550"/>
      <c r="O442" s="550"/>
      <c r="P442" s="538" t="s">
        <v>472</v>
      </c>
      <c r="Q442" s="514" t="s">
        <v>94</v>
      </c>
      <c r="R442" s="514" t="s">
        <v>95</v>
      </c>
      <c r="S442" s="550"/>
      <c r="T442" s="550"/>
    </row>
    <row r="443">
      <c r="A443" s="662" t="s">
        <v>4352</v>
      </c>
      <c r="B443" s="687" t="s">
        <v>13552</v>
      </c>
      <c r="C443" s="664" t="s">
        <v>13544</v>
      </c>
      <c r="D443" s="513" t="s">
        <v>296</v>
      </c>
      <c r="E443" s="664"/>
      <c r="F443" s="664" t="s">
        <v>12</v>
      </c>
      <c r="G443" s="513" t="s">
        <v>545</v>
      </c>
      <c r="H443" s="686" t="s">
        <v>2267</v>
      </c>
      <c r="I443" s="514" t="s">
        <v>13559</v>
      </c>
      <c r="J443" s="550"/>
      <c r="K443" s="515" t="s">
        <v>13560</v>
      </c>
      <c r="L443" s="514" t="s">
        <v>13561</v>
      </c>
      <c r="M443" s="550"/>
      <c r="N443" s="550"/>
      <c r="O443" s="550"/>
      <c r="P443" s="538" t="s">
        <v>472</v>
      </c>
      <c r="Q443" s="514" t="s">
        <v>94</v>
      </c>
      <c r="R443" s="514" t="s">
        <v>95</v>
      </c>
      <c r="S443" s="550"/>
      <c r="T443" s="550"/>
    </row>
    <row r="444">
      <c r="A444" s="662" t="s">
        <v>4357</v>
      </c>
      <c r="B444" s="687" t="s">
        <v>13552</v>
      </c>
      <c r="C444" s="664" t="s">
        <v>13544</v>
      </c>
      <c r="D444" s="513" t="s">
        <v>296</v>
      </c>
      <c r="E444" s="664"/>
      <c r="F444" s="664" t="s">
        <v>12</v>
      </c>
      <c r="G444" s="513" t="s">
        <v>545</v>
      </c>
      <c r="H444" s="686" t="s">
        <v>2267</v>
      </c>
      <c r="I444" s="514" t="s">
        <v>13562</v>
      </c>
      <c r="J444" s="550"/>
      <c r="K444" s="515" t="s">
        <v>13563</v>
      </c>
      <c r="L444" s="514" t="s">
        <v>13564</v>
      </c>
      <c r="M444" s="550"/>
      <c r="N444" s="550"/>
      <c r="O444" s="550"/>
      <c r="P444" s="538" t="s">
        <v>472</v>
      </c>
      <c r="Q444" s="514" t="s">
        <v>94</v>
      </c>
      <c r="R444" s="514" t="s">
        <v>95</v>
      </c>
      <c r="S444" s="550"/>
      <c r="T444" s="550"/>
    </row>
    <row r="445">
      <c r="A445" s="662" t="s">
        <v>4360</v>
      </c>
      <c r="B445" s="689" t="s">
        <v>13552</v>
      </c>
      <c r="C445" s="664" t="s">
        <v>13544</v>
      </c>
      <c r="D445" s="513" t="s">
        <v>296</v>
      </c>
      <c r="E445" s="664"/>
      <c r="F445" s="664" t="s">
        <v>12</v>
      </c>
      <c r="G445" s="513" t="s">
        <v>545</v>
      </c>
      <c r="H445" s="686" t="s">
        <v>2267</v>
      </c>
      <c r="I445" s="514" t="s">
        <v>13565</v>
      </c>
      <c r="J445" s="550"/>
      <c r="K445" s="515" t="s">
        <v>13566</v>
      </c>
      <c r="L445" s="514" t="s">
        <v>13567</v>
      </c>
      <c r="M445" s="550"/>
      <c r="N445" s="550"/>
      <c r="O445" s="550"/>
      <c r="P445" s="538" t="s">
        <v>472</v>
      </c>
      <c r="Q445" s="514" t="s">
        <v>94</v>
      </c>
      <c r="R445" s="514" t="s">
        <v>95</v>
      </c>
      <c r="S445" s="550"/>
      <c r="T445" s="550"/>
    </row>
    <row r="446">
      <c r="A446" s="662" t="s">
        <v>4365</v>
      </c>
      <c r="B446" s="687" t="s">
        <v>13552</v>
      </c>
      <c r="C446" s="664" t="s">
        <v>13544</v>
      </c>
      <c r="D446" s="513" t="s">
        <v>296</v>
      </c>
      <c r="E446" s="664"/>
      <c r="F446" s="664" t="s">
        <v>12</v>
      </c>
      <c r="G446" s="513" t="s">
        <v>545</v>
      </c>
      <c r="H446" s="686" t="s">
        <v>2267</v>
      </c>
      <c r="I446" s="514" t="s">
        <v>13568</v>
      </c>
      <c r="J446" s="550"/>
      <c r="K446" s="515" t="s">
        <v>13569</v>
      </c>
      <c r="L446" s="514" t="s">
        <v>13570</v>
      </c>
      <c r="M446" s="550"/>
      <c r="N446" s="550"/>
      <c r="O446" s="550"/>
      <c r="P446" s="538" t="s">
        <v>472</v>
      </c>
      <c r="Q446" s="514" t="s">
        <v>94</v>
      </c>
      <c r="R446" s="514" t="s">
        <v>95</v>
      </c>
      <c r="S446" s="550"/>
      <c r="T446" s="550"/>
    </row>
    <row r="447">
      <c r="A447" s="662" t="s">
        <v>4369</v>
      </c>
      <c r="B447" s="687" t="s">
        <v>13552</v>
      </c>
      <c r="C447" s="664" t="s">
        <v>13544</v>
      </c>
      <c r="D447" s="513" t="s">
        <v>296</v>
      </c>
      <c r="E447" s="664"/>
      <c r="F447" s="664" t="s">
        <v>12</v>
      </c>
      <c r="G447" s="513" t="s">
        <v>545</v>
      </c>
      <c r="H447" s="686" t="s">
        <v>2267</v>
      </c>
      <c r="I447" s="514" t="s">
        <v>13571</v>
      </c>
      <c r="J447" s="550"/>
      <c r="K447" s="515" t="s">
        <v>13572</v>
      </c>
      <c r="L447" s="514" t="s">
        <v>13573</v>
      </c>
      <c r="M447" s="550"/>
      <c r="N447" s="550"/>
      <c r="O447" s="550"/>
      <c r="P447" s="538" t="s">
        <v>472</v>
      </c>
      <c r="Q447" s="514" t="s">
        <v>94</v>
      </c>
      <c r="R447" s="514" t="s">
        <v>95</v>
      </c>
      <c r="S447" s="550"/>
      <c r="T447" s="550"/>
    </row>
    <row r="448">
      <c r="A448" s="662" t="s">
        <v>4374</v>
      </c>
      <c r="B448" s="689" t="s">
        <v>13552</v>
      </c>
      <c r="C448" s="664" t="s">
        <v>13544</v>
      </c>
      <c r="D448" s="513" t="s">
        <v>296</v>
      </c>
      <c r="E448" s="664"/>
      <c r="F448" s="664" t="s">
        <v>12</v>
      </c>
      <c r="G448" s="513" t="s">
        <v>545</v>
      </c>
      <c r="H448" s="686" t="s">
        <v>2267</v>
      </c>
      <c r="I448" s="514" t="s">
        <v>13574</v>
      </c>
      <c r="J448" s="550"/>
      <c r="K448" s="515" t="s">
        <v>13575</v>
      </c>
      <c r="L448" s="514" t="s">
        <v>13576</v>
      </c>
      <c r="M448" s="550"/>
      <c r="N448" s="550"/>
      <c r="O448" s="550"/>
      <c r="P448" s="538" t="s">
        <v>472</v>
      </c>
      <c r="Q448" s="514" t="s">
        <v>94</v>
      </c>
      <c r="R448" s="514" t="s">
        <v>95</v>
      </c>
      <c r="S448" s="550"/>
      <c r="T448" s="550"/>
    </row>
    <row r="449">
      <c r="A449" s="662" t="s">
        <v>4378</v>
      </c>
      <c r="B449" s="664" t="s">
        <v>13577</v>
      </c>
      <c r="C449" s="544" t="s">
        <v>13578</v>
      </c>
      <c r="D449" s="513" t="s">
        <v>296</v>
      </c>
      <c r="E449" s="664"/>
      <c r="F449" s="686" t="s">
        <v>12</v>
      </c>
      <c r="G449" s="513" t="s">
        <v>588</v>
      </c>
      <c r="H449" s="686" t="s">
        <v>2267</v>
      </c>
      <c r="I449" s="514" t="s">
        <v>13579</v>
      </c>
      <c r="J449" s="550"/>
      <c r="K449" s="515" t="s">
        <v>13580</v>
      </c>
      <c r="L449" s="514" t="s">
        <v>13581</v>
      </c>
      <c r="M449" s="550"/>
      <c r="N449" s="550"/>
      <c r="O449" s="550"/>
      <c r="P449" s="538" t="s">
        <v>472</v>
      </c>
      <c r="Q449" s="514" t="s">
        <v>94</v>
      </c>
      <c r="R449" s="514" t="s">
        <v>95</v>
      </c>
      <c r="S449" s="550"/>
      <c r="T449" s="550"/>
    </row>
    <row r="450">
      <c r="A450" s="662" t="s">
        <v>4383</v>
      </c>
      <c r="B450" s="664" t="s">
        <v>13577</v>
      </c>
      <c r="C450" s="544" t="s">
        <v>13578</v>
      </c>
      <c r="D450" s="513" t="s">
        <v>296</v>
      </c>
      <c r="E450" s="664"/>
      <c r="F450" s="686" t="s">
        <v>11</v>
      </c>
      <c r="G450" s="513" t="s">
        <v>588</v>
      </c>
      <c r="H450" s="686" t="s">
        <v>2267</v>
      </c>
      <c r="I450" s="514" t="s">
        <v>13582</v>
      </c>
      <c r="J450" s="550"/>
      <c r="K450" s="515" t="s">
        <v>13583</v>
      </c>
      <c r="L450" s="514" t="s">
        <v>13584</v>
      </c>
      <c r="M450" s="550"/>
      <c r="N450" s="550"/>
      <c r="O450" s="514"/>
      <c r="P450" s="538" t="s">
        <v>472</v>
      </c>
      <c r="Q450" s="514" t="s">
        <v>94</v>
      </c>
      <c r="R450" s="514" t="s">
        <v>95</v>
      </c>
      <c r="S450" s="550"/>
      <c r="T450" s="550"/>
    </row>
    <row r="451">
      <c r="A451" s="662" t="s">
        <v>4388</v>
      </c>
      <c r="B451" s="664" t="s">
        <v>13577</v>
      </c>
      <c r="C451" s="544" t="s">
        <v>13578</v>
      </c>
      <c r="D451" s="513" t="s">
        <v>296</v>
      </c>
      <c r="E451" s="664"/>
      <c r="F451" s="686" t="s">
        <v>11</v>
      </c>
      <c r="G451" s="513" t="s">
        <v>588</v>
      </c>
      <c r="H451" s="686" t="s">
        <v>2267</v>
      </c>
      <c r="I451" s="514" t="s">
        <v>13585</v>
      </c>
      <c r="J451" s="550"/>
      <c r="K451" s="515" t="s">
        <v>13586</v>
      </c>
      <c r="L451" s="514" t="s">
        <v>13587</v>
      </c>
      <c r="M451" s="550"/>
      <c r="N451" s="550"/>
      <c r="O451" s="514"/>
      <c r="P451" s="538" t="s">
        <v>472</v>
      </c>
      <c r="Q451" s="514" t="s">
        <v>94</v>
      </c>
      <c r="R451" s="514" t="s">
        <v>95</v>
      </c>
      <c r="S451" s="550"/>
      <c r="T451" s="550"/>
    </row>
    <row r="452">
      <c r="A452" s="662" t="s">
        <v>4393</v>
      </c>
      <c r="B452" s="664" t="s">
        <v>13588</v>
      </c>
      <c r="C452" s="544" t="s">
        <v>13578</v>
      </c>
      <c r="D452" s="513" t="s">
        <v>296</v>
      </c>
      <c r="E452" s="664"/>
      <c r="F452" s="664" t="s">
        <v>12</v>
      </c>
      <c r="G452" s="513" t="s">
        <v>545</v>
      </c>
      <c r="H452" s="686" t="s">
        <v>2267</v>
      </c>
      <c r="I452" s="514" t="s">
        <v>13589</v>
      </c>
      <c r="J452" s="550"/>
      <c r="K452" s="515" t="s">
        <v>13590</v>
      </c>
      <c r="L452" s="514" t="s">
        <v>13591</v>
      </c>
      <c r="M452" s="550"/>
      <c r="N452" s="550"/>
      <c r="O452" s="550"/>
      <c r="P452" s="538" t="s">
        <v>472</v>
      </c>
      <c r="Q452" s="514" t="s">
        <v>94</v>
      </c>
      <c r="R452" s="514" t="s">
        <v>95</v>
      </c>
      <c r="S452" s="550"/>
      <c r="T452" s="550"/>
    </row>
    <row r="453">
      <c r="A453" s="662" t="s">
        <v>4396</v>
      </c>
      <c r="B453" s="664" t="s">
        <v>13588</v>
      </c>
      <c r="C453" s="544" t="s">
        <v>13578</v>
      </c>
      <c r="D453" s="513" t="s">
        <v>296</v>
      </c>
      <c r="E453" s="664"/>
      <c r="F453" s="664" t="s">
        <v>12</v>
      </c>
      <c r="G453" s="513" t="s">
        <v>545</v>
      </c>
      <c r="H453" s="686" t="s">
        <v>2267</v>
      </c>
      <c r="I453" s="514" t="s">
        <v>13592</v>
      </c>
      <c r="J453" s="550"/>
      <c r="K453" s="515" t="s">
        <v>13593</v>
      </c>
      <c r="L453" s="514" t="s">
        <v>13594</v>
      </c>
      <c r="M453" s="550"/>
      <c r="N453" s="550"/>
      <c r="O453" s="550"/>
      <c r="P453" s="538" t="s">
        <v>472</v>
      </c>
      <c r="Q453" s="514" t="s">
        <v>94</v>
      </c>
      <c r="R453" s="514" t="s">
        <v>95</v>
      </c>
      <c r="S453" s="550"/>
      <c r="T453" s="550"/>
    </row>
    <row r="454">
      <c r="A454" s="662" t="s">
        <v>4401</v>
      </c>
      <c r="B454" s="664" t="s">
        <v>13588</v>
      </c>
      <c r="C454" s="544" t="s">
        <v>13578</v>
      </c>
      <c r="D454" s="513" t="s">
        <v>296</v>
      </c>
      <c r="E454" s="664"/>
      <c r="F454" s="664" t="s">
        <v>12</v>
      </c>
      <c r="G454" s="513" t="s">
        <v>545</v>
      </c>
      <c r="H454" s="686" t="s">
        <v>2267</v>
      </c>
      <c r="I454" s="514" t="s">
        <v>13595</v>
      </c>
      <c r="J454" s="550"/>
      <c r="K454" s="515" t="s">
        <v>13596</v>
      </c>
      <c r="L454" s="514" t="s">
        <v>13597</v>
      </c>
      <c r="M454" s="550"/>
      <c r="N454" s="550"/>
      <c r="O454" s="550"/>
      <c r="P454" s="538" t="s">
        <v>472</v>
      </c>
      <c r="Q454" s="514" t="s">
        <v>94</v>
      </c>
      <c r="R454" s="514" t="s">
        <v>95</v>
      </c>
      <c r="S454" s="550"/>
      <c r="T454" s="550"/>
    </row>
    <row r="455">
      <c r="A455" s="662" t="s">
        <v>4406</v>
      </c>
      <c r="B455" s="664" t="s">
        <v>13598</v>
      </c>
      <c r="C455" s="544" t="s">
        <v>13578</v>
      </c>
      <c r="D455" s="513" t="s">
        <v>296</v>
      </c>
      <c r="E455" s="664"/>
      <c r="F455" s="664" t="s">
        <v>11</v>
      </c>
      <c r="G455" s="513" t="s">
        <v>588</v>
      </c>
      <c r="H455" s="686" t="s">
        <v>2267</v>
      </c>
      <c r="I455" s="514" t="s">
        <v>13599</v>
      </c>
      <c r="J455" s="550"/>
      <c r="K455" s="514" t="s">
        <v>13600</v>
      </c>
      <c r="L455" s="514" t="s">
        <v>13601</v>
      </c>
      <c r="M455" s="550"/>
      <c r="N455" s="550"/>
      <c r="O455" s="514"/>
      <c r="P455" s="515" t="s">
        <v>6455</v>
      </c>
      <c r="Q455" s="515" t="s">
        <v>94</v>
      </c>
      <c r="R455" s="515" t="s">
        <v>95</v>
      </c>
      <c r="S455" s="550"/>
      <c r="T455" s="550"/>
    </row>
    <row r="456">
      <c r="A456" s="662" t="s">
        <v>4411</v>
      </c>
      <c r="B456" s="664" t="s">
        <v>13598</v>
      </c>
      <c r="C456" s="544" t="s">
        <v>13578</v>
      </c>
      <c r="D456" s="513" t="s">
        <v>296</v>
      </c>
      <c r="E456" s="664"/>
      <c r="F456" s="664" t="s">
        <v>11</v>
      </c>
      <c r="G456" s="513" t="s">
        <v>588</v>
      </c>
      <c r="H456" s="686" t="s">
        <v>2267</v>
      </c>
      <c r="I456" s="514" t="s">
        <v>13602</v>
      </c>
      <c r="J456" s="550"/>
      <c r="K456" s="514" t="s">
        <v>13603</v>
      </c>
      <c r="L456" s="514" t="s">
        <v>13604</v>
      </c>
      <c r="M456" s="550"/>
      <c r="N456" s="550"/>
      <c r="O456" s="514"/>
      <c r="P456" s="515" t="s">
        <v>6455</v>
      </c>
      <c r="Q456" s="515" t="s">
        <v>94</v>
      </c>
      <c r="R456" s="515" t="s">
        <v>95</v>
      </c>
      <c r="S456" s="550"/>
      <c r="T456" s="550"/>
    </row>
    <row r="457">
      <c r="A457" s="662" t="s">
        <v>4416</v>
      </c>
      <c r="B457" s="664" t="s">
        <v>13598</v>
      </c>
      <c r="C457" s="544" t="s">
        <v>13578</v>
      </c>
      <c r="D457" s="513" t="s">
        <v>296</v>
      </c>
      <c r="E457" s="664"/>
      <c r="F457" s="664" t="s">
        <v>11</v>
      </c>
      <c r="G457" s="513" t="s">
        <v>588</v>
      </c>
      <c r="H457" s="686" t="s">
        <v>2267</v>
      </c>
      <c r="I457" s="514" t="s">
        <v>13605</v>
      </c>
      <c r="J457" s="550"/>
      <c r="K457" s="514" t="s">
        <v>13606</v>
      </c>
      <c r="L457" s="514" t="s">
        <v>13607</v>
      </c>
      <c r="M457" s="550"/>
      <c r="N457" s="550"/>
      <c r="O457" s="514"/>
      <c r="P457" s="515" t="s">
        <v>6455</v>
      </c>
      <c r="Q457" s="515" t="s">
        <v>94</v>
      </c>
      <c r="R457" s="515" t="s">
        <v>95</v>
      </c>
      <c r="S457" s="550"/>
      <c r="T457" s="550"/>
    </row>
    <row r="458">
      <c r="A458" s="662" t="s">
        <v>4420</v>
      </c>
      <c r="B458" s="664" t="s">
        <v>13598</v>
      </c>
      <c r="C458" s="544" t="s">
        <v>13578</v>
      </c>
      <c r="D458" s="513" t="s">
        <v>296</v>
      </c>
      <c r="E458" s="664"/>
      <c r="F458" s="664" t="s">
        <v>11</v>
      </c>
      <c r="G458" s="513" t="s">
        <v>588</v>
      </c>
      <c r="H458" s="686" t="s">
        <v>2267</v>
      </c>
      <c r="I458" s="514" t="s">
        <v>13608</v>
      </c>
      <c r="J458" s="550"/>
      <c r="K458" s="514" t="s">
        <v>13609</v>
      </c>
      <c r="L458" s="514" t="s">
        <v>13610</v>
      </c>
      <c r="M458" s="550"/>
      <c r="N458" s="550"/>
      <c r="O458" s="514"/>
      <c r="P458" s="515" t="s">
        <v>6455</v>
      </c>
      <c r="Q458" s="515" t="s">
        <v>94</v>
      </c>
      <c r="R458" s="515" t="s">
        <v>95</v>
      </c>
      <c r="S458" s="550"/>
      <c r="T458" s="550"/>
    </row>
    <row r="459">
      <c r="A459" s="662" t="s">
        <v>4425</v>
      </c>
      <c r="B459" s="664" t="s">
        <v>13598</v>
      </c>
      <c r="C459" s="544" t="s">
        <v>13578</v>
      </c>
      <c r="D459" s="513" t="s">
        <v>296</v>
      </c>
      <c r="E459" s="664"/>
      <c r="F459" s="664" t="s">
        <v>11</v>
      </c>
      <c r="G459" s="513" t="s">
        <v>588</v>
      </c>
      <c r="H459" s="686" t="s">
        <v>2267</v>
      </c>
      <c r="I459" s="514" t="s">
        <v>13611</v>
      </c>
      <c r="J459" s="550"/>
      <c r="K459" s="514" t="s">
        <v>13612</v>
      </c>
      <c r="L459" s="514" t="s">
        <v>13613</v>
      </c>
      <c r="M459" s="550"/>
      <c r="N459" s="550"/>
      <c r="O459" s="514"/>
      <c r="P459" s="515" t="s">
        <v>6455</v>
      </c>
      <c r="Q459" s="515" t="s">
        <v>94</v>
      </c>
      <c r="R459" s="515" t="s">
        <v>95</v>
      </c>
      <c r="S459" s="550"/>
      <c r="T459" s="550"/>
    </row>
    <row r="460">
      <c r="A460" s="662" t="s">
        <v>4430</v>
      </c>
      <c r="B460" s="664" t="s">
        <v>13598</v>
      </c>
      <c r="C460" s="544" t="s">
        <v>13578</v>
      </c>
      <c r="D460" s="513" t="s">
        <v>296</v>
      </c>
      <c r="E460" s="664"/>
      <c r="F460" s="664" t="s">
        <v>11</v>
      </c>
      <c r="G460" s="513" t="s">
        <v>588</v>
      </c>
      <c r="H460" s="686" t="s">
        <v>2267</v>
      </c>
      <c r="I460" s="514" t="s">
        <v>13614</v>
      </c>
      <c r="J460" s="550"/>
      <c r="K460" s="514" t="s">
        <v>13615</v>
      </c>
      <c r="L460" s="514" t="s">
        <v>13616</v>
      </c>
      <c r="M460" s="550"/>
      <c r="N460" s="550"/>
      <c r="O460" s="514"/>
      <c r="P460" s="552" t="s">
        <v>1026</v>
      </c>
      <c r="Q460" s="515" t="s">
        <v>94</v>
      </c>
      <c r="R460" s="515" t="s">
        <v>95</v>
      </c>
      <c r="S460" s="550"/>
      <c r="T460" s="550"/>
    </row>
    <row r="461">
      <c r="A461" s="662" t="s">
        <v>4434</v>
      </c>
      <c r="B461" s="664" t="s">
        <v>13617</v>
      </c>
      <c r="C461" s="544" t="s">
        <v>13578</v>
      </c>
      <c r="D461" s="513" t="s">
        <v>296</v>
      </c>
      <c r="E461" s="664"/>
      <c r="F461" s="664" t="s">
        <v>11</v>
      </c>
      <c r="G461" s="513" t="s">
        <v>588</v>
      </c>
      <c r="H461" s="686" t="s">
        <v>2267</v>
      </c>
      <c r="I461" s="514" t="s">
        <v>13618</v>
      </c>
      <c r="J461" s="515" t="s">
        <v>13619</v>
      </c>
      <c r="K461" s="515" t="s">
        <v>13620</v>
      </c>
      <c r="L461" s="514" t="s">
        <v>13621</v>
      </c>
      <c r="M461" s="552" t="s">
        <v>13622</v>
      </c>
      <c r="N461" s="550"/>
      <c r="O461" s="514"/>
      <c r="P461" s="538" t="s">
        <v>472</v>
      </c>
      <c r="Q461" s="514" t="s">
        <v>94</v>
      </c>
      <c r="R461" s="514" t="s">
        <v>95</v>
      </c>
      <c r="S461" s="550"/>
      <c r="T461" s="550"/>
    </row>
    <row r="462">
      <c r="A462" s="662" t="s">
        <v>4436</v>
      </c>
      <c r="B462" s="664" t="s">
        <v>13617</v>
      </c>
      <c r="C462" s="544" t="s">
        <v>13578</v>
      </c>
      <c r="D462" s="513" t="s">
        <v>296</v>
      </c>
      <c r="E462" s="664"/>
      <c r="F462" s="664" t="s">
        <v>11</v>
      </c>
      <c r="G462" s="513" t="s">
        <v>588</v>
      </c>
      <c r="H462" s="686" t="s">
        <v>2267</v>
      </c>
      <c r="I462" s="514" t="s">
        <v>13623</v>
      </c>
      <c r="J462" s="515" t="s">
        <v>13619</v>
      </c>
      <c r="K462" s="515" t="s">
        <v>13624</v>
      </c>
      <c r="L462" s="514" t="s">
        <v>13625</v>
      </c>
      <c r="M462" s="550"/>
      <c r="N462" s="550"/>
      <c r="O462" s="514"/>
      <c r="P462" s="538" t="s">
        <v>472</v>
      </c>
      <c r="Q462" s="514" t="s">
        <v>94</v>
      </c>
      <c r="R462" s="514" t="s">
        <v>95</v>
      </c>
      <c r="S462" s="550"/>
      <c r="T462" s="550"/>
    </row>
    <row r="463">
      <c r="A463" s="662" t="s">
        <v>4441</v>
      </c>
      <c r="B463" s="664" t="s">
        <v>13617</v>
      </c>
      <c r="C463" s="544" t="s">
        <v>13578</v>
      </c>
      <c r="D463" s="513" t="s">
        <v>296</v>
      </c>
      <c r="E463" s="664"/>
      <c r="F463" s="664" t="s">
        <v>11</v>
      </c>
      <c r="G463" s="513" t="s">
        <v>588</v>
      </c>
      <c r="H463" s="686" t="s">
        <v>2267</v>
      </c>
      <c r="I463" s="514" t="s">
        <v>13626</v>
      </c>
      <c r="J463" s="550"/>
      <c r="K463" s="514" t="s">
        <v>13627</v>
      </c>
      <c r="L463" s="514" t="s">
        <v>13628</v>
      </c>
      <c r="M463" s="550"/>
      <c r="N463" s="550"/>
      <c r="O463" s="514"/>
      <c r="P463" s="538" t="s">
        <v>472</v>
      </c>
      <c r="Q463" s="514" t="s">
        <v>94</v>
      </c>
      <c r="R463" s="514" t="s">
        <v>95</v>
      </c>
      <c r="S463" s="550"/>
      <c r="T463" s="550"/>
    </row>
    <row r="464">
      <c r="A464" s="662" t="s">
        <v>4446</v>
      </c>
      <c r="B464" s="664" t="s">
        <v>13617</v>
      </c>
      <c r="C464" s="544" t="s">
        <v>13578</v>
      </c>
      <c r="D464" s="513" t="s">
        <v>296</v>
      </c>
      <c r="E464" s="664"/>
      <c r="F464" s="664" t="s">
        <v>11</v>
      </c>
      <c r="G464" s="513" t="s">
        <v>588</v>
      </c>
      <c r="H464" s="686" t="s">
        <v>2267</v>
      </c>
      <c r="I464" s="514" t="s">
        <v>13629</v>
      </c>
      <c r="J464" s="550"/>
      <c r="K464" s="514" t="s">
        <v>13630</v>
      </c>
      <c r="L464" s="514" t="s">
        <v>13631</v>
      </c>
      <c r="M464" s="550"/>
      <c r="N464" s="550"/>
      <c r="O464" s="514"/>
      <c r="P464" s="515" t="s">
        <v>6455</v>
      </c>
      <c r="Q464" s="515" t="s">
        <v>94</v>
      </c>
      <c r="R464" s="515" t="s">
        <v>95</v>
      </c>
      <c r="S464" s="550"/>
      <c r="T464" s="550"/>
    </row>
    <row r="465">
      <c r="A465" s="662" t="s">
        <v>4452</v>
      </c>
      <c r="B465" s="664" t="s">
        <v>13617</v>
      </c>
      <c r="C465" s="544" t="s">
        <v>13578</v>
      </c>
      <c r="D465" s="513" t="s">
        <v>296</v>
      </c>
      <c r="E465" s="664"/>
      <c r="F465" s="664" t="s">
        <v>11</v>
      </c>
      <c r="G465" s="513" t="s">
        <v>588</v>
      </c>
      <c r="H465" s="686" t="s">
        <v>2267</v>
      </c>
      <c r="I465" s="514" t="s">
        <v>13632</v>
      </c>
      <c r="J465" s="550"/>
      <c r="K465" s="514" t="s">
        <v>13633</v>
      </c>
      <c r="L465" s="514" t="s">
        <v>13634</v>
      </c>
      <c r="M465" s="550"/>
      <c r="N465" s="550"/>
      <c r="O465" s="514"/>
      <c r="P465" s="552" t="s">
        <v>1541</v>
      </c>
      <c r="Q465" s="515" t="s">
        <v>94</v>
      </c>
      <c r="R465" s="515" t="s">
        <v>95</v>
      </c>
      <c r="S465" s="550"/>
      <c r="T465" s="550"/>
    </row>
    <row r="466">
      <c r="A466" s="662" t="s">
        <v>4455</v>
      </c>
      <c r="B466" s="664" t="s">
        <v>13635</v>
      </c>
      <c r="C466" s="544" t="s">
        <v>13578</v>
      </c>
      <c r="D466" s="513" t="s">
        <v>296</v>
      </c>
      <c r="E466" s="664"/>
      <c r="F466" s="664" t="s">
        <v>11</v>
      </c>
      <c r="G466" s="513" t="s">
        <v>545</v>
      </c>
      <c r="H466" s="686" t="s">
        <v>2267</v>
      </c>
      <c r="I466" s="514" t="s">
        <v>13636</v>
      </c>
      <c r="J466" s="550"/>
      <c r="K466" s="514" t="s">
        <v>13637</v>
      </c>
      <c r="L466" s="522" t="s">
        <v>13638</v>
      </c>
      <c r="M466" s="550"/>
      <c r="N466" s="550"/>
      <c r="O466" s="514"/>
      <c r="P466" s="546">
        <v>45327.0</v>
      </c>
      <c r="Q466" s="552" t="s">
        <v>94</v>
      </c>
      <c r="R466" s="552" t="s">
        <v>95</v>
      </c>
      <c r="S466" s="550"/>
      <c r="T466" s="550"/>
    </row>
    <row r="467">
      <c r="A467" s="662" t="s">
        <v>4461</v>
      </c>
      <c r="B467" s="664" t="s">
        <v>13635</v>
      </c>
      <c r="C467" s="544" t="s">
        <v>13578</v>
      </c>
      <c r="D467" s="513" t="s">
        <v>296</v>
      </c>
      <c r="E467" s="664"/>
      <c r="F467" s="664" t="s">
        <v>11</v>
      </c>
      <c r="G467" s="513" t="s">
        <v>545</v>
      </c>
      <c r="H467" s="686" t="s">
        <v>2267</v>
      </c>
      <c r="I467" s="514" t="s">
        <v>13639</v>
      </c>
      <c r="J467" s="550"/>
      <c r="K467" s="514" t="s">
        <v>13640</v>
      </c>
      <c r="L467" s="514" t="s">
        <v>13641</v>
      </c>
      <c r="M467" s="550"/>
      <c r="N467" s="550"/>
      <c r="O467" s="514"/>
      <c r="P467" s="546">
        <v>45327.0</v>
      </c>
      <c r="Q467" s="552" t="s">
        <v>94</v>
      </c>
      <c r="R467" s="552" t="s">
        <v>95</v>
      </c>
      <c r="S467" s="550"/>
      <c r="T467" s="550"/>
    </row>
    <row r="468">
      <c r="A468" s="662" t="s">
        <v>4466</v>
      </c>
      <c r="B468" s="664" t="s">
        <v>13635</v>
      </c>
      <c r="C468" s="544" t="s">
        <v>13578</v>
      </c>
      <c r="D468" s="513" t="s">
        <v>296</v>
      </c>
      <c r="E468" s="664"/>
      <c r="F468" s="664" t="s">
        <v>11</v>
      </c>
      <c r="G468" s="513" t="s">
        <v>588</v>
      </c>
      <c r="H468" s="686" t="s">
        <v>2267</v>
      </c>
      <c r="I468" s="514" t="s">
        <v>13642</v>
      </c>
      <c r="J468" s="550"/>
      <c r="K468" s="515" t="s">
        <v>13643</v>
      </c>
      <c r="L468" s="514" t="s">
        <v>13644</v>
      </c>
      <c r="M468" s="550"/>
      <c r="N468" s="550"/>
      <c r="O468" s="514"/>
      <c r="P468" s="538" t="s">
        <v>472</v>
      </c>
      <c r="Q468" s="514" t="s">
        <v>94</v>
      </c>
      <c r="R468" s="514" t="s">
        <v>95</v>
      </c>
      <c r="S468" s="550"/>
      <c r="T468" s="550"/>
    </row>
    <row r="469">
      <c r="A469" s="662" t="s">
        <v>4471</v>
      </c>
      <c r="B469" s="664" t="s">
        <v>13645</v>
      </c>
      <c r="C469" s="544" t="s">
        <v>13578</v>
      </c>
      <c r="D469" s="513" t="s">
        <v>296</v>
      </c>
      <c r="E469" s="664"/>
      <c r="F469" s="664" t="s">
        <v>12</v>
      </c>
      <c r="G469" s="513" t="s">
        <v>545</v>
      </c>
      <c r="H469" s="686" t="s">
        <v>2267</v>
      </c>
      <c r="I469" s="514" t="s">
        <v>13646</v>
      </c>
      <c r="J469" s="550" t="s">
        <v>13647</v>
      </c>
      <c r="K469" s="515" t="s">
        <v>13648</v>
      </c>
      <c r="L469" s="514" t="s">
        <v>13649</v>
      </c>
      <c r="M469" s="550"/>
      <c r="N469" s="550"/>
      <c r="O469" s="550"/>
      <c r="P469" s="538" t="s">
        <v>472</v>
      </c>
      <c r="Q469" s="514" t="s">
        <v>94</v>
      </c>
      <c r="R469" s="514" t="s">
        <v>95</v>
      </c>
      <c r="S469" s="550"/>
      <c r="T469" s="550"/>
    </row>
    <row r="470">
      <c r="A470" s="662" t="s">
        <v>4477</v>
      </c>
      <c r="B470" s="664" t="s">
        <v>13645</v>
      </c>
      <c r="C470" s="544" t="s">
        <v>13578</v>
      </c>
      <c r="D470" s="513" t="s">
        <v>296</v>
      </c>
      <c r="E470" s="664"/>
      <c r="F470" s="664" t="s">
        <v>12</v>
      </c>
      <c r="G470" s="513" t="s">
        <v>545</v>
      </c>
      <c r="H470" s="686" t="s">
        <v>2267</v>
      </c>
      <c r="I470" s="514" t="s">
        <v>13650</v>
      </c>
      <c r="J470" s="550" t="s">
        <v>13651</v>
      </c>
      <c r="K470" s="515" t="s">
        <v>13648</v>
      </c>
      <c r="L470" s="514" t="s">
        <v>13652</v>
      </c>
      <c r="M470" s="550"/>
      <c r="N470" s="550"/>
      <c r="O470" s="550"/>
      <c r="P470" s="538" t="s">
        <v>472</v>
      </c>
      <c r="Q470" s="514" t="s">
        <v>94</v>
      </c>
      <c r="R470" s="514" t="s">
        <v>95</v>
      </c>
      <c r="S470" s="550"/>
      <c r="T470" s="550"/>
    </row>
    <row r="471">
      <c r="A471" s="662" t="s">
        <v>4482</v>
      </c>
      <c r="B471" s="664" t="s">
        <v>13645</v>
      </c>
      <c r="C471" s="544" t="s">
        <v>13578</v>
      </c>
      <c r="D471" s="513" t="s">
        <v>296</v>
      </c>
      <c r="E471" s="664"/>
      <c r="F471" s="664" t="s">
        <v>12</v>
      </c>
      <c r="G471" s="513" t="s">
        <v>545</v>
      </c>
      <c r="H471" s="686" t="s">
        <v>2267</v>
      </c>
      <c r="I471" s="514" t="s">
        <v>13653</v>
      </c>
      <c r="J471" s="550" t="s">
        <v>13654</v>
      </c>
      <c r="K471" s="515" t="s">
        <v>13655</v>
      </c>
      <c r="L471" s="514" t="s">
        <v>13656</v>
      </c>
      <c r="M471" s="550"/>
      <c r="N471" s="550"/>
      <c r="O471" s="550"/>
      <c r="P471" s="538" t="s">
        <v>472</v>
      </c>
      <c r="Q471" s="514" t="s">
        <v>94</v>
      </c>
      <c r="R471" s="514" t="s">
        <v>95</v>
      </c>
      <c r="S471" s="550"/>
      <c r="T471" s="550"/>
    </row>
    <row r="472">
      <c r="A472" s="662" t="s">
        <v>4487</v>
      </c>
      <c r="B472" s="664" t="s">
        <v>13645</v>
      </c>
      <c r="C472" s="544" t="s">
        <v>13578</v>
      </c>
      <c r="D472" s="513" t="s">
        <v>296</v>
      </c>
      <c r="E472" s="664"/>
      <c r="F472" s="664" t="s">
        <v>12</v>
      </c>
      <c r="G472" s="513" t="s">
        <v>545</v>
      </c>
      <c r="H472" s="686" t="s">
        <v>2267</v>
      </c>
      <c r="I472" s="514" t="s">
        <v>13657</v>
      </c>
      <c r="J472" s="550"/>
      <c r="K472" s="515" t="s">
        <v>13658</v>
      </c>
      <c r="L472" s="514" t="s">
        <v>13659</v>
      </c>
      <c r="M472" s="550"/>
      <c r="N472" s="550"/>
      <c r="O472" s="550"/>
      <c r="P472" s="538" t="s">
        <v>472</v>
      </c>
      <c r="Q472" s="514" t="s">
        <v>94</v>
      </c>
      <c r="R472" s="514" t="s">
        <v>95</v>
      </c>
      <c r="S472" s="550"/>
      <c r="T472" s="550"/>
    </row>
    <row r="473">
      <c r="A473" s="662" t="s">
        <v>4491</v>
      </c>
      <c r="B473" s="664" t="s">
        <v>13660</v>
      </c>
      <c r="C473" s="664" t="s">
        <v>6681</v>
      </c>
      <c r="D473" s="513" t="s">
        <v>296</v>
      </c>
      <c r="E473" s="664"/>
      <c r="F473" s="664" t="s">
        <v>12</v>
      </c>
      <c r="G473" s="513" t="s">
        <v>545</v>
      </c>
      <c r="H473" s="686" t="s">
        <v>2267</v>
      </c>
      <c r="I473" s="550" t="s">
        <v>13661</v>
      </c>
      <c r="J473" s="550" t="s">
        <v>13662</v>
      </c>
      <c r="K473" s="550" t="s">
        <v>13663</v>
      </c>
      <c r="L473" s="514" t="s">
        <v>13664</v>
      </c>
      <c r="M473" s="550"/>
      <c r="N473" s="550"/>
      <c r="O473" s="550"/>
      <c r="P473" s="552" t="s">
        <v>1026</v>
      </c>
      <c r="Q473" s="515" t="s">
        <v>94</v>
      </c>
      <c r="R473" s="515" t="s">
        <v>95</v>
      </c>
      <c r="S473" s="550"/>
      <c r="T473" s="550"/>
    </row>
    <row r="474">
      <c r="A474" s="662" t="s">
        <v>4495</v>
      </c>
      <c r="B474" s="664" t="s">
        <v>13660</v>
      </c>
      <c r="C474" s="664" t="s">
        <v>6681</v>
      </c>
      <c r="D474" s="513" t="s">
        <v>296</v>
      </c>
      <c r="E474" s="664"/>
      <c r="F474" s="664" t="s">
        <v>12</v>
      </c>
      <c r="G474" s="513" t="s">
        <v>545</v>
      </c>
      <c r="H474" s="686" t="s">
        <v>2267</v>
      </c>
      <c r="I474" s="550" t="s">
        <v>13665</v>
      </c>
      <c r="J474" s="550" t="s">
        <v>13662</v>
      </c>
      <c r="K474" s="550" t="s">
        <v>13666</v>
      </c>
      <c r="L474" s="514" t="s">
        <v>13667</v>
      </c>
      <c r="M474" s="550"/>
      <c r="N474" s="550"/>
      <c r="O474" s="550"/>
      <c r="P474" s="552" t="s">
        <v>1026</v>
      </c>
      <c r="Q474" s="515" t="s">
        <v>94</v>
      </c>
      <c r="R474" s="515" t="s">
        <v>95</v>
      </c>
      <c r="S474" s="550"/>
      <c r="T474" s="550"/>
    </row>
    <row r="475">
      <c r="A475" s="662" t="s">
        <v>4500</v>
      </c>
      <c r="B475" s="664" t="s">
        <v>13660</v>
      </c>
      <c r="C475" s="664" t="s">
        <v>6681</v>
      </c>
      <c r="D475" s="513" t="s">
        <v>296</v>
      </c>
      <c r="E475" s="664"/>
      <c r="F475" s="664" t="s">
        <v>12</v>
      </c>
      <c r="G475" s="513" t="s">
        <v>545</v>
      </c>
      <c r="H475" s="686" t="s">
        <v>2267</v>
      </c>
      <c r="I475" s="550" t="s">
        <v>13668</v>
      </c>
      <c r="J475" s="550" t="s">
        <v>13662</v>
      </c>
      <c r="K475" s="550" t="s">
        <v>13669</v>
      </c>
      <c r="L475" s="514" t="s">
        <v>13670</v>
      </c>
      <c r="M475" s="550"/>
      <c r="N475" s="550"/>
      <c r="O475" s="550"/>
      <c r="P475" s="552" t="s">
        <v>1026</v>
      </c>
      <c r="Q475" s="515" t="s">
        <v>94</v>
      </c>
      <c r="R475" s="515" t="s">
        <v>95</v>
      </c>
      <c r="S475" s="550"/>
      <c r="T475" s="550"/>
    </row>
    <row r="476">
      <c r="A476" s="662" t="s">
        <v>4504</v>
      </c>
      <c r="B476" s="664" t="s">
        <v>13660</v>
      </c>
      <c r="C476" s="664" t="s">
        <v>6681</v>
      </c>
      <c r="D476" s="513" t="s">
        <v>296</v>
      </c>
      <c r="E476" s="664"/>
      <c r="F476" s="664" t="s">
        <v>12</v>
      </c>
      <c r="G476" s="513" t="s">
        <v>545</v>
      </c>
      <c r="H476" s="686" t="s">
        <v>2267</v>
      </c>
      <c r="I476" s="550" t="s">
        <v>13671</v>
      </c>
      <c r="J476" s="550" t="s">
        <v>13662</v>
      </c>
      <c r="K476" s="550" t="s">
        <v>13672</v>
      </c>
      <c r="L476" s="514" t="s">
        <v>13673</v>
      </c>
      <c r="M476" s="550"/>
      <c r="N476" s="550"/>
      <c r="O476" s="550"/>
      <c r="P476" s="552" t="s">
        <v>1026</v>
      </c>
      <c r="Q476" s="515" t="s">
        <v>94</v>
      </c>
      <c r="R476" s="515" t="s">
        <v>95</v>
      </c>
      <c r="S476" s="550"/>
      <c r="T476" s="550"/>
    </row>
    <row r="477">
      <c r="A477" s="662" t="s">
        <v>4507</v>
      </c>
      <c r="B477" s="664" t="s">
        <v>13660</v>
      </c>
      <c r="C477" s="664" t="s">
        <v>6681</v>
      </c>
      <c r="D477" s="513" t="s">
        <v>296</v>
      </c>
      <c r="E477" s="664"/>
      <c r="F477" s="664" t="s">
        <v>12</v>
      </c>
      <c r="G477" s="513" t="s">
        <v>545</v>
      </c>
      <c r="H477" s="686" t="s">
        <v>2267</v>
      </c>
      <c r="I477" s="550" t="s">
        <v>13674</v>
      </c>
      <c r="J477" s="550" t="s">
        <v>13662</v>
      </c>
      <c r="K477" s="550" t="s">
        <v>13675</v>
      </c>
      <c r="L477" s="514" t="s">
        <v>13676</v>
      </c>
      <c r="M477" s="550"/>
      <c r="N477" s="550"/>
      <c r="O477" s="550"/>
      <c r="P477" s="552" t="s">
        <v>1026</v>
      </c>
      <c r="Q477" s="515" t="s">
        <v>94</v>
      </c>
      <c r="R477" s="515" t="s">
        <v>95</v>
      </c>
      <c r="S477" s="550"/>
      <c r="T477" s="550"/>
    </row>
    <row r="478">
      <c r="A478" s="662" t="s">
        <v>4511</v>
      </c>
      <c r="B478" s="664" t="s">
        <v>13660</v>
      </c>
      <c r="C478" s="664" t="s">
        <v>6681</v>
      </c>
      <c r="D478" s="513" t="s">
        <v>296</v>
      </c>
      <c r="E478" s="664"/>
      <c r="F478" s="664" t="s">
        <v>12</v>
      </c>
      <c r="G478" s="513" t="s">
        <v>545</v>
      </c>
      <c r="H478" s="686" t="s">
        <v>2267</v>
      </c>
      <c r="I478" s="550" t="s">
        <v>13677</v>
      </c>
      <c r="J478" s="550" t="s">
        <v>13662</v>
      </c>
      <c r="K478" s="550" t="s">
        <v>13678</v>
      </c>
      <c r="L478" s="514" t="s">
        <v>13679</v>
      </c>
      <c r="M478" s="550"/>
      <c r="N478" s="550"/>
      <c r="O478" s="550"/>
      <c r="P478" s="552" t="s">
        <v>1026</v>
      </c>
      <c r="Q478" s="515" t="s">
        <v>94</v>
      </c>
      <c r="R478" s="515" t="s">
        <v>95</v>
      </c>
      <c r="S478" s="550"/>
      <c r="T478" s="550"/>
    </row>
    <row r="479">
      <c r="A479" s="662" t="s">
        <v>4516</v>
      </c>
      <c r="B479" s="664" t="s">
        <v>13660</v>
      </c>
      <c r="C479" s="664" t="s">
        <v>6681</v>
      </c>
      <c r="D479" s="513" t="s">
        <v>296</v>
      </c>
      <c r="E479" s="664"/>
      <c r="F479" s="664" t="s">
        <v>12</v>
      </c>
      <c r="G479" s="513" t="s">
        <v>545</v>
      </c>
      <c r="H479" s="686" t="s">
        <v>2267</v>
      </c>
      <c r="I479" s="550" t="s">
        <v>13680</v>
      </c>
      <c r="J479" s="550" t="s">
        <v>13662</v>
      </c>
      <c r="K479" s="550" t="s">
        <v>13681</v>
      </c>
      <c r="L479" s="514" t="s">
        <v>13682</v>
      </c>
      <c r="M479" s="550"/>
      <c r="N479" s="550"/>
      <c r="O479" s="550"/>
      <c r="P479" s="552" t="s">
        <v>1026</v>
      </c>
      <c r="Q479" s="515" t="s">
        <v>94</v>
      </c>
      <c r="R479" s="515" t="s">
        <v>95</v>
      </c>
      <c r="S479" s="550"/>
      <c r="T479" s="550"/>
    </row>
    <row r="480">
      <c r="A480" s="662" t="s">
        <v>4520</v>
      </c>
      <c r="B480" s="664" t="s">
        <v>13660</v>
      </c>
      <c r="C480" s="664" t="s">
        <v>6681</v>
      </c>
      <c r="D480" s="513" t="s">
        <v>296</v>
      </c>
      <c r="E480" s="664"/>
      <c r="F480" s="664" t="s">
        <v>12</v>
      </c>
      <c r="G480" s="513" t="s">
        <v>545</v>
      </c>
      <c r="H480" s="686" t="s">
        <v>2267</v>
      </c>
      <c r="I480" s="550" t="s">
        <v>13683</v>
      </c>
      <c r="J480" s="550" t="s">
        <v>13662</v>
      </c>
      <c r="K480" s="550" t="s">
        <v>13684</v>
      </c>
      <c r="L480" s="514" t="s">
        <v>13685</v>
      </c>
      <c r="M480" s="550"/>
      <c r="N480" s="550"/>
      <c r="O480" s="550"/>
      <c r="P480" s="552" t="s">
        <v>1026</v>
      </c>
      <c r="Q480" s="515" t="s">
        <v>94</v>
      </c>
      <c r="R480" s="515" t="s">
        <v>95</v>
      </c>
      <c r="S480" s="550"/>
      <c r="T480" s="550"/>
    </row>
    <row r="481">
      <c r="A481" s="662" t="s">
        <v>4525</v>
      </c>
      <c r="B481" s="664" t="s">
        <v>13660</v>
      </c>
      <c r="C481" s="664" t="s">
        <v>6681</v>
      </c>
      <c r="D481" s="513" t="s">
        <v>296</v>
      </c>
      <c r="E481" s="664"/>
      <c r="F481" s="664" t="s">
        <v>12</v>
      </c>
      <c r="G481" s="513" t="s">
        <v>545</v>
      </c>
      <c r="H481" s="686" t="s">
        <v>2267</v>
      </c>
      <c r="I481" s="550" t="s">
        <v>13686</v>
      </c>
      <c r="J481" s="550" t="s">
        <v>13662</v>
      </c>
      <c r="K481" s="550" t="s">
        <v>13687</v>
      </c>
      <c r="L481" s="514" t="s">
        <v>13688</v>
      </c>
      <c r="M481" s="550"/>
      <c r="N481" s="550"/>
      <c r="O481" s="550"/>
      <c r="P481" s="552" t="s">
        <v>1026</v>
      </c>
      <c r="Q481" s="515" t="s">
        <v>94</v>
      </c>
      <c r="R481" s="515" t="s">
        <v>95</v>
      </c>
      <c r="S481" s="550"/>
      <c r="T481" s="550"/>
    </row>
    <row r="482">
      <c r="A482" s="662" t="s">
        <v>4529</v>
      </c>
      <c r="B482" s="664" t="s">
        <v>13660</v>
      </c>
      <c r="C482" s="664" t="s">
        <v>6681</v>
      </c>
      <c r="D482" s="513" t="s">
        <v>296</v>
      </c>
      <c r="E482" s="664"/>
      <c r="F482" s="664" t="s">
        <v>12</v>
      </c>
      <c r="G482" s="513" t="s">
        <v>588</v>
      </c>
      <c r="H482" s="686" t="s">
        <v>2267</v>
      </c>
      <c r="I482" s="515" t="s">
        <v>13689</v>
      </c>
      <c r="J482" s="514" t="s">
        <v>13662</v>
      </c>
      <c r="K482" s="515" t="s">
        <v>13690</v>
      </c>
      <c r="L482" s="515" t="s">
        <v>13691</v>
      </c>
      <c r="M482" s="550"/>
      <c r="N482" s="550"/>
      <c r="O482" s="550"/>
      <c r="P482" s="538" t="s">
        <v>472</v>
      </c>
      <c r="Q482" s="514" t="s">
        <v>94</v>
      </c>
      <c r="R482" s="514" t="s">
        <v>95</v>
      </c>
      <c r="S482" s="550"/>
      <c r="T482" s="550"/>
    </row>
    <row r="483">
      <c r="A483" s="662" t="s">
        <v>4535</v>
      </c>
      <c r="B483" s="664" t="s">
        <v>13692</v>
      </c>
      <c r="C483" s="664" t="s">
        <v>6681</v>
      </c>
      <c r="D483" s="513" t="s">
        <v>296</v>
      </c>
      <c r="E483" s="664"/>
      <c r="F483" s="664" t="s">
        <v>11</v>
      </c>
      <c r="G483" s="513" t="s">
        <v>545</v>
      </c>
      <c r="H483" s="686" t="s">
        <v>2267</v>
      </c>
      <c r="I483" s="690" t="s">
        <v>13693</v>
      </c>
      <c r="J483" s="550"/>
      <c r="K483" s="550" t="s">
        <v>13694</v>
      </c>
      <c r="L483" s="514" t="s">
        <v>13695</v>
      </c>
      <c r="M483" s="550"/>
      <c r="N483" s="550"/>
      <c r="O483" s="514"/>
      <c r="P483" s="552" t="s">
        <v>1026</v>
      </c>
      <c r="Q483" s="515" t="s">
        <v>94</v>
      </c>
      <c r="R483" s="515" t="s">
        <v>95</v>
      </c>
      <c r="S483" s="550"/>
      <c r="T483" s="550"/>
    </row>
    <row r="484">
      <c r="A484" s="662" t="s">
        <v>4541</v>
      </c>
      <c r="B484" s="664" t="s">
        <v>13692</v>
      </c>
      <c r="C484" s="664" t="s">
        <v>6681</v>
      </c>
      <c r="D484" s="513" t="s">
        <v>296</v>
      </c>
      <c r="E484" s="664"/>
      <c r="F484" s="664" t="s">
        <v>11</v>
      </c>
      <c r="G484" s="513" t="s">
        <v>545</v>
      </c>
      <c r="H484" s="686" t="s">
        <v>2267</v>
      </c>
      <c r="I484" s="690" t="s">
        <v>13696</v>
      </c>
      <c r="J484" s="550"/>
      <c r="K484" s="550" t="s">
        <v>13697</v>
      </c>
      <c r="L484" s="514" t="s">
        <v>13698</v>
      </c>
      <c r="M484" s="550"/>
      <c r="N484" s="550"/>
      <c r="O484" s="514"/>
      <c r="P484" s="552" t="s">
        <v>1026</v>
      </c>
      <c r="Q484" s="515" t="s">
        <v>94</v>
      </c>
      <c r="R484" s="515" t="s">
        <v>95</v>
      </c>
      <c r="S484" s="550"/>
      <c r="T484" s="550"/>
    </row>
    <row r="485">
      <c r="A485" s="662" t="s">
        <v>4546</v>
      </c>
      <c r="B485" s="664" t="s">
        <v>13692</v>
      </c>
      <c r="C485" s="664" t="s">
        <v>6681</v>
      </c>
      <c r="D485" s="513" t="s">
        <v>296</v>
      </c>
      <c r="E485" s="664"/>
      <c r="F485" s="664" t="s">
        <v>11</v>
      </c>
      <c r="G485" s="513" t="s">
        <v>545</v>
      </c>
      <c r="H485" s="686" t="s">
        <v>2267</v>
      </c>
      <c r="I485" s="690" t="s">
        <v>13699</v>
      </c>
      <c r="J485" s="550"/>
      <c r="K485" s="550" t="s">
        <v>13700</v>
      </c>
      <c r="L485" s="514" t="s">
        <v>13701</v>
      </c>
      <c r="M485" s="550"/>
      <c r="N485" s="550"/>
      <c r="O485" s="514"/>
      <c r="P485" s="552" t="s">
        <v>1026</v>
      </c>
      <c r="Q485" s="515" t="s">
        <v>94</v>
      </c>
      <c r="R485" s="515" t="s">
        <v>95</v>
      </c>
      <c r="S485" s="550"/>
      <c r="T485" s="550"/>
    </row>
    <row r="486">
      <c r="A486" s="662" t="s">
        <v>4550</v>
      </c>
      <c r="B486" s="664" t="s">
        <v>13692</v>
      </c>
      <c r="C486" s="664" t="s">
        <v>6681</v>
      </c>
      <c r="D486" s="513" t="s">
        <v>296</v>
      </c>
      <c r="E486" s="664"/>
      <c r="F486" s="664" t="s">
        <v>11</v>
      </c>
      <c r="G486" s="513" t="s">
        <v>545</v>
      </c>
      <c r="H486" s="686" t="s">
        <v>2267</v>
      </c>
      <c r="I486" s="690" t="s">
        <v>13702</v>
      </c>
      <c r="J486" s="550"/>
      <c r="K486" s="550" t="s">
        <v>13703</v>
      </c>
      <c r="L486" s="514" t="s">
        <v>13704</v>
      </c>
      <c r="M486" s="550"/>
      <c r="N486" s="550"/>
      <c r="O486" s="514"/>
      <c r="P486" s="552" t="s">
        <v>1026</v>
      </c>
      <c r="Q486" s="515" t="s">
        <v>94</v>
      </c>
      <c r="R486" s="515" t="s">
        <v>95</v>
      </c>
      <c r="S486" s="550"/>
      <c r="T486" s="550"/>
    </row>
    <row r="487">
      <c r="A487" s="662" t="s">
        <v>4556</v>
      </c>
      <c r="B487" s="664" t="s">
        <v>13692</v>
      </c>
      <c r="C487" s="664" t="s">
        <v>6681</v>
      </c>
      <c r="D487" s="513" t="s">
        <v>296</v>
      </c>
      <c r="E487" s="664"/>
      <c r="F487" s="664" t="s">
        <v>11</v>
      </c>
      <c r="G487" s="513" t="s">
        <v>545</v>
      </c>
      <c r="H487" s="686" t="s">
        <v>2267</v>
      </c>
      <c r="I487" s="690" t="s">
        <v>13705</v>
      </c>
      <c r="J487" s="550"/>
      <c r="K487" s="550" t="s">
        <v>13706</v>
      </c>
      <c r="L487" s="514" t="s">
        <v>13707</v>
      </c>
      <c r="M487" s="550"/>
      <c r="N487" s="550"/>
      <c r="O487" s="514"/>
      <c r="P487" s="552" t="s">
        <v>1026</v>
      </c>
      <c r="Q487" s="515" t="s">
        <v>94</v>
      </c>
      <c r="R487" s="515" t="s">
        <v>95</v>
      </c>
      <c r="S487" s="550"/>
      <c r="T487" s="550"/>
    </row>
    <row r="488">
      <c r="A488" s="662" t="s">
        <v>4561</v>
      </c>
      <c r="B488" s="664" t="s">
        <v>13692</v>
      </c>
      <c r="C488" s="664" t="s">
        <v>6681</v>
      </c>
      <c r="D488" s="513" t="s">
        <v>296</v>
      </c>
      <c r="E488" s="664"/>
      <c r="F488" s="664" t="s">
        <v>11</v>
      </c>
      <c r="G488" s="513" t="s">
        <v>545</v>
      </c>
      <c r="H488" s="686" t="s">
        <v>2267</v>
      </c>
      <c r="I488" s="690" t="s">
        <v>13708</v>
      </c>
      <c r="J488" s="550"/>
      <c r="K488" s="550" t="s">
        <v>13709</v>
      </c>
      <c r="L488" s="514" t="s">
        <v>13710</v>
      </c>
      <c r="M488" s="550"/>
      <c r="N488" s="550"/>
      <c r="O488" s="514"/>
      <c r="P488" s="552" t="s">
        <v>1026</v>
      </c>
      <c r="Q488" s="515" t="s">
        <v>94</v>
      </c>
      <c r="R488" s="515" t="s">
        <v>95</v>
      </c>
      <c r="S488" s="550"/>
      <c r="T488" s="550"/>
    </row>
    <row r="489">
      <c r="A489" s="662" t="s">
        <v>4567</v>
      </c>
      <c r="B489" s="664" t="s">
        <v>13692</v>
      </c>
      <c r="C489" s="664" t="s">
        <v>6681</v>
      </c>
      <c r="D489" s="513" t="s">
        <v>296</v>
      </c>
      <c r="E489" s="664"/>
      <c r="F489" s="664" t="s">
        <v>11</v>
      </c>
      <c r="G489" s="513" t="s">
        <v>545</v>
      </c>
      <c r="H489" s="686" t="s">
        <v>2267</v>
      </c>
      <c r="I489" s="550" t="s">
        <v>13711</v>
      </c>
      <c r="J489" s="550" t="s">
        <v>13712</v>
      </c>
      <c r="K489" s="550" t="s">
        <v>13713</v>
      </c>
      <c r="L489" s="514" t="s">
        <v>13714</v>
      </c>
      <c r="M489" s="550"/>
      <c r="N489" s="550"/>
      <c r="O489" s="514"/>
      <c r="P489" s="552" t="s">
        <v>1541</v>
      </c>
      <c r="Q489" s="515" t="s">
        <v>94</v>
      </c>
      <c r="R489" s="515" t="s">
        <v>95</v>
      </c>
      <c r="S489" s="550"/>
      <c r="T489" s="550"/>
    </row>
    <row r="490">
      <c r="A490" s="662" t="s">
        <v>4572</v>
      </c>
      <c r="B490" s="664" t="s">
        <v>13692</v>
      </c>
      <c r="C490" s="664" t="s">
        <v>6681</v>
      </c>
      <c r="D490" s="513" t="s">
        <v>296</v>
      </c>
      <c r="E490" s="664"/>
      <c r="F490" s="664" t="s">
        <v>11</v>
      </c>
      <c r="G490" s="513" t="s">
        <v>545</v>
      </c>
      <c r="H490" s="686" t="s">
        <v>2267</v>
      </c>
      <c r="I490" s="550" t="s">
        <v>13715</v>
      </c>
      <c r="J490" s="550" t="s">
        <v>13712</v>
      </c>
      <c r="K490" s="550" t="s">
        <v>13716</v>
      </c>
      <c r="L490" s="514" t="s">
        <v>13717</v>
      </c>
      <c r="M490" s="550"/>
      <c r="N490" s="550"/>
      <c r="O490" s="514"/>
      <c r="P490" s="552" t="s">
        <v>1541</v>
      </c>
      <c r="Q490" s="515" t="s">
        <v>94</v>
      </c>
      <c r="R490" s="515" t="s">
        <v>95</v>
      </c>
      <c r="S490" s="550"/>
      <c r="T490" s="550"/>
    </row>
    <row r="491">
      <c r="A491" s="662" t="s">
        <v>4577</v>
      </c>
      <c r="B491" s="664" t="s">
        <v>13692</v>
      </c>
      <c r="C491" s="664" t="s">
        <v>6681</v>
      </c>
      <c r="D491" s="513" t="s">
        <v>296</v>
      </c>
      <c r="E491" s="664"/>
      <c r="F491" s="664" t="s">
        <v>11</v>
      </c>
      <c r="G491" s="513" t="s">
        <v>545</v>
      </c>
      <c r="H491" s="686" t="s">
        <v>2267</v>
      </c>
      <c r="I491" s="550" t="s">
        <v>13718</v>
      </c>
      <c r="J491" s="550" t="s">
        <v>13712</v>
      </c>
      <c r="K491" s="550" t="s">
        <v>13719</v>
      </c>
      <c r="L491" s="514" t="s">
        <v>13720</v>
      </c>
      <c r="M491" s="550"/>
      <c r="N491" s="550"/>
      <c r="O491" s="514"/>
      <c r="P491" s="552" t="s">
        <v>1541</v>
      </c>
      <c r="Q491" s="515" t="s">
        <v>94</v>
      </c>
      <c r="R491" s="515" t="s">
        <v>95</v>
      </c>
      <c r="S491" s="550"/>
      <c r="T491" s="550"/>
    </row>
    <row r="492">
      <c r="A492" s="662" t="s">
        <v>4582</v>
      </c>
      <c r="B492" s="664" t="s">
        <v>13692</v>
      </c>
      <c r="C492" s="664" t="s">
        <v>6681</v>
      </c>
      <c r="D492" s="513" t="s">
        <v>296</v>
      </c>
      <c r="E492" s="664"/>
      <c r="F492" s="664" t="s">
        <v>11</v>
      </c>
      <c r="G492" s="513" t="s">
        <v>545</v>
      </c>
      <c r="H492" s="686" t="s">
        <v>2267</v>
      </c>
      <c r="I492" s="690" t="s">
        <v>13721</v>
      </c>
      <c r="J492" s="550"/>
      <c r="K492" s="550" t="s">
        <v>13722</v>
      </c>
      <c r="L492" s="514" t="s">
        <v>13723</v>
      </c>
      <c r="M492" s="550"/>
      <c r="N492" s="550"/>
      <c r="O492" s="514"/>
      <c r="P492" s="552" t="s">
        <v>1541</v>
      </c>
      <c r="Q492" s="515" t="s">
        <v>94</v>
      </c>
      <c r="R492" s="515" t="s">
        <v>95</v>
      </c>
      <c r="S492" s="550"/>
      <c r="T492" s="550"/>
    </row>
    <row r="493">
      <c r="A493" s="662" t="s">
        <v>4586</v>
      </c>
      <c r="B493" s="664" t="s">
        <v>13692</v>
      </c>
      <c r="C493" s="664" t="s">
        <v>6681</v>
      </c>
      <c r="D493" s="513" t="s">
        <v>296</v>
      </c>
      <c r="E493" s="664"/>
      <c r="F493" s="664" t="s">
        <v>11</v>
      </c>
      <c r="G493" s="513" t="s">
        <v>545</v>
      </c>
      <c r="H493" s="686" t="s">
        <v>2267</v>
      </c>
      <c r="I493" s="690" t="s">
        <v>13724</v>
      </c>
      <c r="J493" s="550"/>
      <c r="K493" s="550" t="s">
        <v>13725</v>
      </c>
      <c r="L493" s="514" t="s">
        <v>13726</v>
      </c>
      <c r="M493" s="550"/>
      <c r="N493" s="550"/>
      <c r="O493" s="514"/>
      <c r="P493" s="552" t="s">
        <v>1541</v>
      </c>
      <c r="Q493" s="515" t="s">
        <v>94</v>
      </c>
      <c r="R493" s="515" t="s">
        <v>95</v>
      </c>
      <c r="S493" s="550"/>
      <c r="T493" s="550"/>
    </row>
    <row r="494">
      <c r="A494" s="662" t="s">
        <v>4591</v>
      </c>
      <c r="B494" s="664" t="s">
        <v>13692</v>
      </c>
      <c r="C494" s="664" t="s">
        <v>6681</v>
      </c>
      <c r="D494" s="513" t="s">
        <v>296</v>
      </c>
      <c r="E494" s="664"/>
      <c r="F494" s="664" t="s">
        <v>11</v>
      </c>
      <c r="G494" s="513" t="s">
        <v>545</v>
      </c>
      <c r="H494" s="686" t="s">
        <v>2267</v>
      </c>
      <c r="I494" s="690" t="s">
        <v>13727</v>
      </c>
      <c r="J494" s="550"/>
      <c r="K494" s="550" t="s">
        <v>13728</v>
      </c>
      <c r="L494" s="514" t="s">
        <v>13729</v>
      </c>
      <c r="M494" s="550"/>
      <c r="N494" s="550"/>
      <c r="O494" s="514"/>
      <c r="P494" s="552" t="s">
        <v>1541</v>
      </c>
      <c r="Q494" s="515" t="s">
        <v>94</v>
      </c>
      <c r="R494" s="515" t="s">
        <v>95</v>
      </c>
      <c r="S494" s="550"/>
      <c r="T494" s="550"/>
    </row>
    <row r="495">
      <c r="A495" s="662" t="s">
        <v>4596</v>
      </c>
      <c r="B495" s="664" t="s">
        <v>13730</v>
      </c>
      <c r="C495" s="664" t="s">
        <v>6681</v>
      </c>
      <c r="D495" s="513" t="s">
        <v>296</v>
      </c>
      <c r="E495" s="664"/>
      <c r="F495" s="664" t="s">
        <v>12</v>
      </c>
      <c r="G495" s="513" t="s">
        <v>588</v>
      </c>
      <c r="H495" s="686" t="s">
        <v>2267</v>
      </c>
      <c r="I495" s="514" t="s">
        <v>13731</v>
      </c>
      <c r="J495" s="515" t="s">
        <v>13732</v>
      </c>
      <c r="K495" s="515" t="s">
        <v>13733</v>
      </c>
      <c r="L495" s="514" t="s">
        <v>13734</v>
      </c>
      <c r="M495" s="550"/>
      <c r="N495" s="550"/>
      <c r="O495" s="550"/>
      <c r="P495" s="538" t="s">
        <v>472</v>
      </c>
      <c r="Q495" s="514" t="s">
        <v>94</v>
      </c>
      <c r="R495" s="514" t="s">
        <v>95</v>
      </c>
      <c r="S495" s="550"/>
      <c r="T495" s="550"/>
    </row>
    <row r="496">
      <c r="A496" s="662" t="s">
        <v>4601</v>
      </c>
      <c r="B496" s="664" t="s">
        <v>13730</v>
      </c>
      <c r="C496" s="664" t="s">
        <v>6681</v>
      </c>
      <c r="D496" s="513" t="s">
        <v>296</v>
      </c>
      <c r="E496" s="664"/>
      <c r="F496" s="664" t="s">
        <v>12</v>
      </c>
      <c r="G496" s="513" t="s">
        <v>588</v>
      </c>
      <c r="H496" s="686" t="s">
        <v>2267</v>
      </c>
      <c r="I496" s="514" t="s">
        <v>13735</v>
      </c>
      <c r="J496" s="515" t="s">
        <v>13732</v>
      </c>
      <c r="K496" s="552" t="s">
        <v>13736</v>
      </c>
      <c r="L496" s="514" t="s">
        <v>13737</v>
      </c>
      <c r="M496" s="550"/>
      <c r="N496" s="550"/>
      <c r="O496" s="550"/>
      <c r="P496" s="538" t="s">
        <v>472</v>
      </c>
      <c r="Q496" s="514" t="s">
        <v>94</v>
      </c>
      <c r="R496" s="514" t="s">
        <v>95</v>
      </c>
      <c r="S496" s="550"/>
      <c r="T496" s="550"/>
    </row>
    <row r="497">
      <c r="A497" s="662" t="s">
        <v>4605</v>
      </c>
      <c r="B497" s="664" t="s">
        <v>13730</v>
      </c>
      <c r="C497" s="664" t="s">
        <v>6681</v>
      </c>
      <c r="D497" s="513" t="s">
        <v>296</v>
      </c>
      <c r="E497" s="664"/>
      <c r="F497" s="664" t="s">
        <v>12</v>
      </c>
      <c r="G497" s="513" t="s">
        <v>588</v>
      </c>
      <c r="H497" s="686" t="s">
        <v>2267</v>
      </c>
      <c r="I497" s="514" t="s">
        <v>13738</v>
      </c>
      <c r="J497" s="515" t="s">
        <v>13732</v>
      </c>
      <c r="K497" s="552" t="s">
        <v>13739</v>
      </c>
      <c r="L497" s="514" t="s">
        <v>13740</v>
      </c>
      <c r="M497" s="550"/>
      <c r="N497" s="550"/>
      <c r="O497" s="550"/>
      <c r="P497" s="538" t="s">
        <v>472</v>
      </c>
      <c r="Q497" s="514" t="s">
        <v>94</v>
      </c>
      <c r="R497" s="514" t="s">
        <v>95</v>
      </c>
      <c r="S497" s="550"/>
      <c r="T497" s="550"/>
    </row>
    <row r="498">
      <c r="A498" s="662" t="s">
        <v>4609</v>
      </c>
      <c r="B498" s="664" t="s">
        <v>13730</v>
      </c>
      <c r="C498" s="664" t="s">
        <v>6681</v>
      </c>
      <c r="D498" s="513" t="s">
        <v>296</v>
      </c>
      <c r="E498" s="664"/>
      <c r="F498" s="664" t="s">
        <v>12</v>
      </c>
      <c r="G498" s="513" t="s">
        <v>588</v>
      </c>
      <c r="H498" s="686" t="s">
        <v>2267</v>
      </c>
      <c r="I498" s="514" t="s">
        <v>13741</v>
      </c>
      <c r="J498" s="515" t="s">
        <v>13742</v>
      </c>
      <c r="K498" s="552" t="s">
        <v>13743</v>
      </c>
      <c r="L498" s="514" t="s">
        <v>13744</v>
      </c>
      <c r="M498" s="550"/>
      <c r="N498" s="550"/>
      <c r="O498" s="550"/>
      <c r="P498" s="538" t="s">
        <v>472</v>
      </c>
      <c r="Q498" s="514" t="s">
        <v>94</v>
      </c>
      <c r="R498" s="514" t="s">
        <v>95</v>
      </c>
      <c r="S498" s="550"/>
      <c r="T498" s="550"/>
    </row>
    <row r="499">
      <c r="A499" s="662" t="s">
        <v>4614</v>
      </c>
      <c r="B499" s="664" t="s">
        <v>13730</v>
      </c>
      <c r="C499" s="664" t="s">
        <v>6681</v>
      </c>
      <c r="D499" s="513" t="s">
        <v>296</v>
      </c>
      <c r="E499" s="664"/>
      <c r="F499" s="664" t="s">
        <v>12</v>
      </c>
      <c r="G499" s="513" t="s">
        <v>588</v>
      </c>
      <c r="H499" s="686" t="s">
        <v>2267</v>
      </c>
      <c r="I499" s="514" t="s">
        <v>13745</v>
      </c>
      <c r="J499" s="515" t="s">
        <v>13742</v>
      </c>
      <c r="K499" s="552" t="s">
        <v>13746</v>
      </c>
      <c r="L499" s="514" t="s">
        <v>13747</v>
      </c>
      <c r="M499" s="550"/>
      <c r="N499" s="550"/>
      <c r="O499" s="550"/>
      <c r="P499" s="538" t="s">
        <v>472</v>
      </c>
      <c r="Q499" s="514" t="s">
        <v>94</v>
      </c>
      <c r="R499" s="514" t="s">
        <v>95</v>
      </c>
      <c r="S499" s="550"/>
      <c r="T499" s="550"/>
    </row>
    <row r="500">
      <c r="A500" s="662" t="s">
        <v>4617</v>
      </c>
      <c r="B500" s="664" t="s">
        <v>13730</v>
      </c>
      <c r="C500" s="664" t="s">
        <v>6681</v>
      </c>
      <c r="D500" s="513" t="s">
        <v>296</v>
      </c>
      <c r="E500" s="664"/>
      <c r="F500" s="664" t="s">
        <v>11</v>
      </c>
      <c r="G500" s="533" t="s">
        <v>465</v>
      </c>
      <c r="H500" s="686" t="s">
        <v>2267</v>
      </c>
      <c r="I500" s="515" t="s">
        <v>13748</v>
      </c>
      <c r="J500" s="550" t="s">
        <v>13749</v>
      </c>
      <c r="K500" s="552" t="s">
        <v>13750</v>
      </c>
      <c r="L500" s="515" t="s">
        <v>13751</v>
      </c>
      <c r="M500" s="550"/>
      <c r="N500" s="550"/>
      <c r="O500" s="515" t="s">
        <v>13752</v>
      </c>
      <c r="P500" s="538" t="s">
        <v>472</v>
      </c>
      <c r="Q500" s="514" t="s">
        <v>94</v>
      </c>
      <c r="R500" s="514" t="s">
        <v>95</v>
      </c>
      <c r="S500" s="550"/>
      <c r="T500" s="550"/>
    </row>
    <row r="501">
      <c r="A501" s="662" t="s">
        <v>4624</v>
      </c>
      <c r="B501" s="664" t="s">
        <v>13730</v>
      </c>
      <c r="C501" s="664" t="s">
        <v>6681</v>
      </c>
      <c r="D501" s="513" t="s">
        <v>296</v>
      </c>
      <c r="E501" s="664"/>
      <c r="F501" s="664" t="s">
        <v>11</v>
      </c>
      <c r="G501" s="513" t="s">
        <v>588</v>
      </c>
      <c r="H501" s="686" t="s">
        <v>2267</v>
      </c>
      <c r="I501" s="514" t="s">
        <v>13753</v>
      </c>
      <c r="J501" s="550" t="s">
        <v>13754</v>
      </c>
      <c r="K501" s="552" t="s">
        <v>13755</v>
      </c>
      <c r="L501" s="514" t="s">
        <v>13756</v>
      </c>
      <c r="M501" s="550"/>
      <c r="N501" s="550"/>
      <c r="O501" s="514"/>
      <c r="P501" s="538" t="s">
        <v>472</v>
      </c>
      <c r="Q501" s="514" t="s">
        <v>94</v>
      </c>
      <c r="R501" s="514" t="s">
        <v>95</v>
      </c>
      <c r="S501" s="550"/>
      <c r="T501" s="550"/>
    </row>
    <row r="502">
      <c r="A502" s="662" t="s">
        <v>4629</v>
      </c>
      <c r="B502" s="664" t="s">
        <v>13730</v>
      </c>
      <c r="C502" s="664" t="s">
        <v>6681</v>
      </c>
      <c r="D502" s="513" t="s">
        <v>296</v>
      </c>
      <c r="E502" s="664"/>
      <c r="F502" s="664" t="s">
        <v>11</v>
      </c>
      <c r="G502" s="513" t="s">
        <v>545</v>
      </c>
      <c r="H502" s="686" t="s">
        <v>2267</v>
      </c>
      <c r="I502" s="514" t="s">
        <v>13757</v>
      </c>
      <c r="J502" s="552" t="s">
        <v>13758</v>
      </c>
      <c r="K502" s="552" t="s">
        <v>13759</v>
      </c>
      <c r="L502" s="514" t="s">
        <v>13760</v>
      </c>
      <c r="M502" s="550"/>
      <c r="N502" s="550"/>
      <c r="O502" s="514"/>
      <c r="P502" s="538" t="s">
        <v>472</v>
      </c>
      <c r="Q502" s="514" t="s">
        <v>94</v>
      </c>
      <c r="R502" s="514" t="s">
        <v>95</v>
      </c>
      <c r="S502" s="550"/>
      <c r="T502" s="550"/>
    </row>
    <row r="503">
      <c r="A503" s="662" t="s">
        <v>4634</v>
      </c>
      <c r="B503" s="664" t="s">
        <v>13761</v>
      </c>
      <c r="C503" s="664" t="s">
        <v>6681</v>
      </c>
      <c r="D503" s="513" t="s">
        <v>296</v>
      </c>
      <c r="E503" s="664"/>
      <c r="F503" s="664" t="s">
        <v>11</v>
      </c>
      <c r="G503" s="513" t="s">
        <v>588</v>
      </c>
      <c r="H503" s="686" t="s">
        <v>2267</v>
      </c>
      <c r="I503" s="514" t="s">
        <v>13762</v>
      </c>
      <c r="J503" s="550"/>
      <c r="K503" s="550" t="s">
        <v>13763</v>
      </c>
      <c r="L503" s="514" t="s">
        <v>13764</v>
      </c>
      <c r="M503" s="550"/>
      <c r="N503" s="550"/>
      <c r="O503" s="514"/>
      <c r="P503" s="538" t="s">
        <v>472</v>
      </c>
      <c r="Q503" s="514" t="s">
        <v>94</v>
      </c>
      <c r="R503" s="514" t="s">
        <v>95</v>
      </c>
      <c r="S503" s="550"/>
      <c r="T503" s="550"/>
    </row>
    <row r="504">
      <c r="A504" s="662" t="s">
        <v>4640</v>
      </c>
      <c r="B504" s="664" t="s">
        <v>13761</v>
      </c>
      <c r="C504" s="664" t="s">
        <v>6681</v>
      </c>
      <c r="D504" s="513" t="s">
        <v>296</v>
      </c>
      <c r="E504" s="664"/>
      <c r="F504" s="664" t="s">
        <v>11</v>
      </c>
      <c r="G504" s="513" t="s">
        <v>588</v>
      </c>
      <c r="H504" s="686" t="s">
        <v>2267</v>
      </c>
      <c r="I504" s="514" t="s">
        <v>13765</v>
      </c>
      <c r="J504" s="550"/>
      <c r="K504" s="550" t="s">
        <v>13766</v>
      </c>
      <c r="L504" s="514" t="s">
        <v>13767</v>
      </c>
      <c r="M504" s="550"/>
      <c r="N504" s="550"/>
      <c r="O504" s="514"/>
      <c r="P504" s="538" t="s">
        <v>472</v>
      </c>
      <c r="Q504" s="514" t="s">
        <v>94</v>
      </c>
      <c r="R504" s="514" t="s">
        <v>95</v>
      </c>
      <c r="S504" s="550"/>
      <c r="T504" s="550"/>
    </row>
    <row r="505">
      <c r="A505" s="662" t="s">
        <v>4641</v>
      </c>
      <c r="B505" s="664" t="s">
        <v>13761</v>
      </c>
      <c r="C505" s="664" t="s">
        <v>6681</v>
      </c>
      <c r="D505" s="513" t="s">
        <v>296</v>
      </c>
      <c r="E505" s="664"/>
      <c r="F505" s="664" t="s">
        <v>12</v>
      </c>
      <c r="G505" s="513" t="s">
        <v>588</v>
      </c>
      <c r="H505" s="686" t="s">
        <v>2267</v>
      </c>
      <c r="I505" s="514" t="s">
        <v>13768</v>
      </c>
      <c r="J505" s="550"/>
      <c r="K505" s="550" t="s">
        <v>13769</v>
      </c>
      <c r="L505" s="514" t="s">
        <v>13770</v>
      </c>
      <c r="M505" s="550"/>
      <c r="N505" s="550"/>
      <c r="O505" s="550"/>
      <c r="P505" s="517" t="s">
        <v>491</v>
      </c>
      <c r="Q505" s="514" t="s">
        <v>94</v>
      </c>
      <c r="R505" s="514" t="s">
        <v>95</v>
      </c>
      <c r="S505" s="550"/>
      <c r="T505" s="550"/>
    </row>
    <row r="506">
      <c r="A506" s="662" t="s">
        <v>4646</v>
      </c>
      <c r="B506" s="664" t="s">
        <v>13761</v>
      </c>
      <c r="C506" s="664" t="s">
        <v>6681</v>
      </c>
      <c r="D506" s="513" t="s">
        <v>296</v>
      </c>
      <c r="E506" s="664"/>
      <c r="F506" s="664" t="s">
        <v>12</v>
      </c>
      <c r="G506" s="513" t="s">
        <v>588</v>
      </c>
      <c r="H506" s="686" t="s">
        <v>2267</v>
      </c>
      <c r="I506" s="514" t="s">
        <v>13771</v>
      </c>
      <c r="J506" s="550"/>
      <c r="K506" s="550" t="s">
        <v>13772</v>
      </c>
      <c r="L506" s="514" t="s">
        <v>13773</v>
      </c>
      <c r="M506" s="550"/>
      <c r="N506" s="550"/>
      <c r="O506" s="550"/>
      <c r="P506" s="517" t="s">
        <v>491</v>
      </c>
      <c r="Q506" s="514" t="s">
        <v>94</v>
      </c>
      <c r="R506" s="514" t="s">
        <v>95</v>
      </c>
      <c r="S506" s="550"/>
      <c r="T506" s="550"/>
    </row>
    <row r="507">
      <c r="A507" s="662" t="s">
        <v>4650</v>
      </c>
      <c r="B507" s="664" t="s">
        <v>13761</v>
      </c>
      <c r="C507" s="664" t="s">
        <v>6681</v>
      </c>
      <c r="D507" s="513" t="s">
        <v>296</v>
      </c>
      <c r="E507" s="664"/>
      <c r="F507" s="664" t="s">
        <v>12</v>
      </c>
      <c r="G507" s="513" t="s">
        <v>588</v>
      </c>
      <c r="H507" s="686" t="s">
        <v>2267</v>
      </c>
      <c r="I507" s="514" t="s">
        <v>13774</v>
      </c>
      <c r="J507" s="550"/>
      <c r="K507" s="550" t="s">
        <v>13775</v>
      </c>
      <c r="L507" s="514" t="s">
        <v>13776</v>
      </c>
      <c r="M507" s="550"/>
      <c r="N507" s="550"/>
      <c r="O507" s="550"/>
      <c r="P507" s="517" t="s">
        <v>491</v>
      </c>
      <c r="Q507" s="514" t="s">
        <v>94</v>
      </c>
      <c r="R507" s="514" t="s">
        <v>95</v>
      </c>
      <c r="S507" s="550"/>
      <c r="T507" s="550"/>
    </row>
    <row r="508">
      <c r="A508" s="662" t="s">
        <v>4655</v>
      </c>
      <c r="B508" s="664" t="s">
        <v>13761</v>
      </c>
      <c r="C508" s="664" t="s">
        <v>6681</v>
      </c>
      <c r="D508" s="513" t="s">
        <v>296</v>
      </c>
      <c r="E508" s="664"/>
      <c r="F508" s="664" t="s">
        <v>12</v>
      </c>
      <c r="G508" s="513" t="s">
        <v>588</v>
      </c>
      <c r="H508" s="686" t="s">
        <v>2267</v>
      </c>
      <c r="I508" s="514" t="s">
        <v>13777</v>
      </c>
      <c r="J508" s="550"/>
      <c r="K508" s="550" t="s">
        <v>13778</v>
      </c>
      <c r="L508" s="514" t="s">
        <v>13779</v>
      </c>
      <c r="M508" s="550"/>
      <c r="N508" s="550"/>
      <c r="O508" s="550"/>
      <c r="P508" s="517" t="s">
        <v>491</v>
      </c>
      <c r="Q508" s="514" t="s">
        <v>94</v>
      </c>
      <c r="R508" s="514" t="s">
        <v>95</v>
      </c>
      <c r="S508" s="550"/>
      <c r="T508" s="550"/>
    </row>
    <row r="509">
      <c r="A509" s="662" t="s">
        <v>4660</v>
      </c>
      <c r="B509" s="664" t="s">
        <v>13780</v>
      </c>
      <c r="C509" s="664" t="s">
        <v>6681</v>
      </c>
      <c r="D509" s="513" t="s">
        <v>296</v>
      </c>
      <c r="E509" s="664"/>
      <c r="F509" s="664" t="s">
        <v>11</v>
      </c>
      <c r="G509" s="513" t="s">
        <v>588</v>
      </c>
      <c r="H509" s="686" t="s">
        <v>2267</v>
      </c>
      <c r="I509" s="514" t="s">
        <v>13781</v>
      </c>
      <c r="J509" s="550" t="s">
        <v>13782</v>
      </c>
      <c r="K509" s="550" t="s">
        <v>13783</v>
      </c>
      <c r="L509" s="514" t="s">
        <v>13784</v>
      </c>
      <c r="M509" s="550"/>
      <c r="N509" s="550"/>
      <c r="O509" s="514"/>
      <c r="P509" s="517" t="s">
        <v>491</v>
      </c>
      <c r="Q509" s="514" t="s">
        <v>94</v>
      </c>
      <c r="R509" s="514" t="s">
        <v>95</v>
      </c>
      <c r="S509" s="550"/>
      <c r="T509" s="550"/>
    </row>
    <row r="510">
      <c r="A510" s="662" t="s">
        <v>4666</v>
      </c>
      <c r="B510" s="664" t="s">
        <v>13780</v>
      </c>
      <c r="C510" s="664" t="s">
        <v>6681</v>
      </c>
      <c r="D510" s="513" t="s">
        <v>296</v>
      </c>
      <c r="E510" s="664"/>
      <c r="F510" s="664" t="s">
        <v>11</v>
      </c>
      <c r="G510" s="513" t="s">
        <v>588</v>
      </c>
      <c r="H510" s="686" t="s">
        <v>2267</v>
      </c>
      <c r="I510" s="514" t="s">
        <v>13785</v>
      </c>
      <c r="J510" s="550" t="s">
        <v>13786</v>
      </c>
      <c r="K510" s="550" t="s">
        <v>13787</v>
      </c>
      <c r="L510" s="514" t="s">
        <v>13788</v>
      </c>
      <c r="M510" s="550"/>
      <c r="N510" s="550"/>
      <c r="O510" s="514"/>
      <c r="P510" s="517" t="s">
        <v>491</v>
      </c>
      <c r="Q510" s="514" t="s">
        <v>94</v>
      </c>
      <c r="R510" s="514" t="s">
        <v>95</v>
      </c>
      <c r="S510" s="550"/>
      <c r="T510" s="550"/>
    </row>
    <row r="511">
      <c r="A511" s="662" t="s">
        <v>4670</v>
      </c>
      <c r="B511" s="664" t="s">
        <v>13780</v>
      </c>
      <c r="C511" s="664" t="s">
        <v>6681</v>
      </c>
      <c r="D511" s="513" t="s">
        <v>296</v>
      </c>
      <c r="E511" s="664"/>
      <c r="F511" s="664" t="s">
        <v>11</v>
      </c>
      <c r="G511" s="513" t="s">
        <v>588</v>
      </c>
      <c r="H511" s="686" t="s">
        <v>2267</v>
      </c>
      <c r="I511" s="514" t="s">
        <v>13789</v>
      </c>
      <c r="J511" s="550" t="s">
        <v>13790</v>
      </c>
      <c r="K511" s="550" t="s">
        <v>13791</v>
      </c>
      <c r="L511" s="514" t="s">
        <v>13792</v>
      </c>
      <c r="M511" s="550"/>
      <c r="N511" s="550"/>
      <c r="O511" s="514"/>
      <c r="P511" s="517" t="s">
        <v>491</v>
      </c>
      <c r="Q511" s="514" t="s">
        <v>94</v>
      </c>
      <c r="R511" s="514" t="s">
        <v>95</v>
      </c>
      <c r="S511" s="550"/>
      <c r="T511" s="550"/>
    </row>
    <row r="512">
      <c r="A512" s="662" t="s">
        <v>4675</v>
      </c>
      <c r="B512" s="664" t="s">
        <v>13780</v>
      </c>
      <c r="C512" s="664" t="s">
        <v>6681</v>
      </c>
      <c r="D512" s="513" t="s">
        <v>296</v>
      </c>
      <c r="E512" s="664"/>
      <c r="F512" s="664" t="s">
        <v>11</v>
      </c>
      <c r="G512" s="513" t="s">
        <v>588</v>
      </c>
      <c r="H512" s="686" t="s">
        <v>2267</v>
      </c>
      <c r="I512" s="514" t="s">
        <v>13793</v>
      </c>
      <c r="J512" s="550" t="s">
        <v>13794</v>
      </c>
      <c r="K512" s="550" t="s">
        <v>13795</v>
      </c>
      <c r="L512" s="514" t="s">
        <v>13796</v>
      </c>
      <c r="M512" s="550"/>
      <c r="N512" s="550"/>
      <c r="O512" s="514"/>
      <c r="P512" s="517" t="s">
        <v>491</v>
      </c>
      <c r="Q512" s="514" t="s">
        <v>94</v>
      </c>
      <c r="R512" s="514" t="s">
        <v>95</v>
      </c>
      <c r="S512" s="550"/>
      <c r="T512" s="550"/>
    </row>
    <row r="513">
      <c r="A513" s="662" t="s">
        <v>4680</v>
      </c>
      <c r="B513" s="664" t="s">
        <v>13780</v>
      </c>
      <c r="C513" s="664" t="s">
        <v>6681</v>
      </c>
      <c r="D513" s="513" t="s">
        <v>296</v>
      </c>
      <c r="E513" s="664"/>
      <c r="F513" s="664" t="s">
        <v>11</v>
      </c>
      <c r="G513" s="513" t="s">
        <v>588</v>
      </c>
      <c r="H513" s="686" t="s">
        <v>2267</v>
      </c>
      <c r="I513" s="514" t="s">
        <v>13797</v>
      </c>
      <c r="J513" s="550" t="s">
        <v>13798</v>
      </c>
      <c r="K513" s="550" t="s">
        <v>13795</v>
      </c>
      <c r="L513" s="514" t="s">
        <v>13799</v>
      </c>
      <c r="M513" s="550"/>
      <c r="N513" s="550"/>
      <c r="O513" s="514"/>
      <c r="P513" s="517" t="s">
        <v>491</v>
      </c>
      <c r="Q513" s="514" t="s">
        <v>94</v>
      </c>
      <c r="R513" s="514" t="s">
        <v>95</v>
      </c>
      <c r="S513" s="550"/>
      <c r="T513" s="550"/>
    </row>
    <row r="514">
      <c r="A514" s="662" t="s">
        <v>4682</v>
      </c>
      <c r="B514" s="664" t="s">
        <v>13780</v>
      </c>
      <c r="C514" s="664" t="s">
        <v>6681</v>
      </c>
      <c r="D514" s="513" t="s">
        <v>296</v>
      </c>
      <c r="E514" s="664"/>
      <c r="F514" s="664" t="s">
        <v>11</v>
      </c>
      <c r="G514" s="513" t="s">
        <v>588</v>
      </c>
      <c r="H514" s="686" t="s">
        <v>2267</v>
      </c>
      <c r="I514" s="514" t="s">
        <v>13800</v>
      </c>
      <c r="J514" s="550" t="s">
        <v>13801</v>
      </c>
      <c r="K514" s="550" t="s">
        <v>13802</v>
      </c>
      <c r="L514" s="514" t="s">
        <v>13803</v>
      </c>
      <c r="M514" s="550"/>
      <c r="N514" s="550"/>
      <c r="O514" s="514"/>
      <c r="P514" s="517" t="s">
        <v>491</v>
      </c>
      <c r="Q514" s="514" t="s">
        <v>94</v>
      </c>
      <c r="R514" s="514" t="s">
        <v>95</v>
      </c>
      <c r="S514" s="550"/>
      <c r="T514" s="550"/>
    </row>
    <row r="515">
      <c r="A515" s="662" t="s">
        <v>4687</v>
      </c>
      <c r="B515" s="664" t="s">
        <v>13780</v>
      </c>
      <c r="C515" s="664" t="s">
        <v>6681</v>
      </c>
      <c r="D515" s="513" t="s">
        <v>296</v>
      </c>
      <c r="E515" s="664"/>
      <c r="F515" s="664" t="s">
        <v>11</v>
      </c>
      <c r="G515" s="533" t="s">
        <v>465</v>
      </c>
      <c r="H515" s="686" t="s">
        <v>2267</v>
      </c>
      <c r="I515" s="514" t="s">
        <v>13804</v>
      </c>
      <c r="J515" s="550" t="s">
        <v>13801</v>
      </c>
      <c r="K515" s="550" t="s">
        <v>13805</v>
      </c>
      <c r="L515" s="514" t="s">
        <v>13806</v>
      </c>
      <c r="M515" s="550"/>
      <c r="N515" s="550"/>
      <c r="O515" s="515" t="s">
        <v>13807</v>
      </c>
      <c r="P515" s="517" t="s">
        <v>491</v>
      </c>
      <c r="Q515" s="514" t="s">
        <v>94</v>
      </c>
      <c r="R515" s="514" t="s">
        <v>95</v>
      </c>
      <c r="S515" s="550"/>
      <c r="T515" s="550"/>
    </row>
    <row r="516">
      <c r="A516" s="662" t="s">
        <v>4691</v>
      </c>
      <c r="B516" s="664" t="s">
        <v>13780</v>
      </c>
      <c r="C516" s="664" t="s">
        <v>6681</v>
      </c>
      <c r="D516" s="513" t="s">
        <v>296</v>
      </c>
      <c r="E516" s="664"/>
      <c r="F516" s="664" t="s">
        <v>11</v>
      </c>
      <c r="G516" s="513" t="s">
        <v>588</v>
      </c>
      <c r="H516" s="686" t="s">
        <v>2267</v>
      </c>
      <c r="I516" s="550" t="s">
        <v>13808</v>
      </c>
      <c r="J516" s="550" t="s">
        <v>13809</v>
      </c>
      <c r="K516" s="550" t="s">
        <v>13810</v>
      </c>
      <c r="L516" s="514" t="s">
        <v>13811</v>
      </c>
      <c r="M516" s="550"/>
      <c r="N516" s="550"/>
      <c r="O516" s="514"/>
      <c r="P516" s="517" t="s">
        <v>491</v>
      </c>
      <c r="Q516" s="514" t="s">
        <v>94</v>
      </c>
      <c r="R516" s="514" t="s">
        <v>95</v>
      </c>
      <c r="S516" s="550"/>
      <c r="T516" s="550"/>
    </row>
    <row r="517">
      <c r="A517" s="662" t="s">
        <v>4695</v>
      </c>
      <c r="B517" s="664" t="s">
        <v>13780</v>
      </c>
      <c r="C517" s="664" t="s">
        <v>6681</v>
      </c>
      <c r="D517" s="513" t="s">
        <v>296</v>
      </c>
      <c r="E517" s="664"/>
      <c r="F517" s="664" t="s">
        <v>11</v>
      </c>
      <c r="G517" s="513" t="s">
        <v>545</v>
      </c>
      <c r="H517" s="686" t="s">
        <v>2267</v>
      </c>
      <c r="I517" s="550" t="s">
        <v>13812</v>
      </c>
      <c r="J517" s="550" t="s">
        <v>13813</v>
      </c>
      <c r="K517" s="619" t="s">
        <v>13814</v>
      </c>
      <c r="L517" s="514" t="s">
        <v>13815</v>
      </c>
      <c r="M517" s="550"/>
      <c r="N517" s="550"/>
      <c r="O517" s="514"/>
      <c r="P517" s="528">
        <v>45327.0</v>
      </c>
      <c r="Q517" s="515" t="s">
        <v>94</v>
      </c>
      <c r="R517" s="515" t="s">
        <v>95</v>
      </c>
      <c r="S517" s="550"/>
      <c r="T517" s="550"/>
    </row>
    <row r="518">
      <c r="A518" s="662" t="s">
        <v>4699</v>
      </c>
      <c r="B518" s="664" t="s">
        <v>13780</v>
      </c>
      <c r="C518" s="664" t="s">
        <v>6681</v>
      </c>
      <c r="D518" s="513" t="s">
        <v>296</v>
      </c>
      <c r="E518" s="664"/>
      <c r="F518" s="664" t="s">
        <v>11</v>
      </c>
      <c r="G518" s="513" t="s">
        <v>545</v>
      </c>
      <c r="H518" s="686" t="s">
        <v>2267</v>
      </c>
      <c r="I518" s="550" t="s">
        <v>13816</v>
      </c>
      <c r="J518" s="550" t="s">
        <v>13817</v>
      </c>
      <c r="K518" s="619" t="s">
        <v>13818</v>
      </c>
      <c r="L518" s="514" t="s">
        <v>13819</v>
      </c>
      <c r="M518" s="550"/>
      <c r="N518" s="550"/>
      <c r="O518" s="514"/>
      <c r="P518" s="528">
        <v>45327.0</v>
      </c>
      <c r="Q518" s="515" t="s">
        <v>94</v>
      </c>
      <c r="R518" s="515" t="s">
        <v>95</v>
      </c>
      <c r="S518" s="550"/>
      <c r="T518" s="550"/>
    </row>
    <row r="519">
      <c r="A519" s="662" t="s">
        <v>4706</v>
      </c>
      <c r="B519" s="664" t="s">
        <v>13780</v>
      </c>
      <c r="C519" s="664" t="s">
        <v>6681</v>
      </c>
      <c r="D519" s="513" t="s">
        <v>296</v>
      </c>
      <c r="E519" s="664"/>
      <c r="F519" s="664" t="s">
        <v>11</v>
      </c>
      <c r="G519" s="513" t="s">
        <v>545</v>
      </c>
      <c r="H519" s="686" t="s">
        <v>2267</v>
      </c>
      <c r="I519" s="514" t="s">
        <v>13820</v>
      </c>
      <c r="J519" s="550"/>
      <c r="K519" s="619" t="s">
        <v>13821</v>
      </c>
      <c r="L519" s="514" t="s">
        <v>13822</v>
      </c>
      <c r="M519" s="550"/>
      <c r="N519" s="550"/>
      <c r="O519" s="514"/>
      <c r="P519" s="517" t="s">
        <v>6455</v>
      </c>
      <c r="Q519" s="515" t="s">
        <v>94</v>
      </c>
      <c r="R519" s="515" t="s">
        <v>95</v>
      </c>
      <c r="S519" s="550"/>
      <c r="T519" s="550"/>
    </row>
    <row r="520">
      <c r="A520" s="662" t="s">
        <v>4710</v>
      </c>
      <c r="B520" s="664" t="s">
        <v>13780</v>
      </c>
      <c r="C520" s="664" t="s">
        <v>6681</v>
      </c>
      <c r="D520" s="513" t="s">
        <v>296</v>
      </c>
      <c r="E520" s="664"/>
      <c r="F520" s="664" t="s">
        <v>11</v>
      </c>
      <c r="G520" s="513" t="s">
        <v>545</v>
      </c>
      <c r="H520" s="686" t="s">
        <v>2267</v>
      </c>
      <c r="I520" s="514" t="s">
        <v>13823</v>
      </c>
      <c r="J520" s="550"/>
      <c r="K520" s="619" t="s">
        <v>13824</v>
      </c>
      <c r="L520" s="514" t="s">
        <v>13825</v>
      </c>
      <c r="M520" s="550"/>
      <c r="N520" s="550"/>
      <c r="O520" s="514"/>
      <c r="P520" s="528">
        <v>45327.0</v>
      </c>
      <c r="Q520" s="515" t="s">
        <v>94</v>
      </c>
      <c r="R520" s="515" t="s">
        <v>95</v>
      </c>
      <c r="S520" s="550"/>
      <c r="T520" s="550"/>
    </row>
    <row r="521">
      <c r="A521" s="662" t="s">
        <v>4715</v>
      </c>
      <c r="B521" s="664" t="s">
        <v>13780</v>
      </c>
      <c r="C521" s="664" t="s">
        <v>6681</v>
      </c>
      <c r="D521" s="513" t="s">
        <v>296</v>
      </c>
      <c r="E521" s="664"/>
      <c r="F521" s="664" t="s">
        <v>11</v>
      </c>
      <c r="G521" s="513" t="s">
        <v>545</v>
      </c>
      <c r="H521" s="686" t="s">
        <v>2267</v>
      </c>
      <c r="I521" s="514" t="s">
        <v>13826</v>
      </c>
      <c r="J521" s="550"/>
      <c r="K521" s="619" t="s">
        <v>13827</v>
      </c>
      <c r="L521" s="514" t="s">
        <v>13828</v>
      </c>
      <c r="M521" s="550"/>
      <c r="N521" s="550"/>
      <c r="O521" s="514"/>
      <c r="P521" s="528">
        <v>45327.0</v>
      </c>
      <c r="Q521" s="515" t="s">
        <v>94</v>
      </c>
      <c r="R521" s="515" t="s">
        <v>95</v>
      </c>
      <c r="S521" s="550"/>
      <c r="T521" s="550"/>
    </row>
    <row r="522">
      <c r="A522" s="662" t="s">
        <v>4720</v>
      </c>
      <c r="B522" s="664" t="s">
        <v>13829</v>
      </c>
      <c r="C522" s="664" t="s">
        <v>6681</v>
      </c>
      <c r="D522" s="513" t="s">
        <v>296</v>
      </c>
      <c r="E522" s="664"/>
      <c r="F522" s="664" t="s">
        <v>11</v>
      </c>
      <c r="G522" s="513" t="s">
        <v>588</v>
      </c>
      <c r="H522" s="686" t="s">
        <v>2267</v>
      </c>
      <c r="I522" s="514" t="s">
        <v>13830</v>
      </c>
      <c r="J522" s="550"/>
      <c r="K522" s="550" t="s">
        <v>13831</v>
      </c>
      <c r="L522" s="514" t="s">
        <v>13832</v>
      </c>
      <c r="M522" s="550"/>
      <c r="N522" s="550"/>
      <c r="O522" s="514"/>
      <c r="P522" s="517" t="s">
        <v>491</v>
      </c>
      <c r="Q522" s="514" t="s">
        <v>94</v>
      </c>
      <c r="R522" s="514" t="s">
        <v>95</v>
      </c>
      <c r="S522" s="550"/>
      <c r="T522" s="550"/>
    </row>
    <row r="523">
      <c r="A523" s="662" t="s">
        <v>4725</v>
      </c>
      <c r="B523" s="664" t="s">
        <v>13829</v>
      </c>
      <c r="C523" s="664" t="s">
        <v>6681</v>
      </c>
      <c r="D523" s="513" t="s">
        <v>296</v>
      </c>
      <c r="E523" s="664"/>
      <c r="F523" s="664" t="s">
        <v>11</v>
      </c>
      <c r="G523" s="513" t="s">
        <v>545</v>
      </c>
      <c r="H523" s="686" t="s">
        <v>2267</v>
      </c>
      <c r="I523" s="514" t="s">
        <v>13833</v>
      </c>
      <c r="J523" s="550"/>
      <c r="K523" s="550" t="s">
        <v>13834</v>
      </c>
      <c r="L523" s="514" t="s">
        <v>13835</v>
      </c>
      <c r="M523" s="550"/>
      <c r="N523" s="550"/>
      <c r="O523" s="514"/>
      <c r="P523" s="528">
        <v>45540.0</v>
      </c>
      <c r="Q523" s="515" t="s">
        <v>94</v>
      </c>
      <c r="R523" s="515" t="s">
        <v>95</v>
      </c>
      <c r="S523" s="691" t="s">
        <v>13836</v>
      </c>
      <c r="T523" s="550"/>
    </row>
    <row r="524">
      <c r="A524" s="662" t="s">
        <v>4730</v>
      </c>
      <c r="B524" s="664" t="s">
        <v>13829</v>
      </c>
      <c r="C524" s="664" t="s">
        <v>6681</v>
      </c>
      <c r="D524" s="513" t="s">
        <v>296</v>
      </c>
      <c r="E524" s="664"/>
      <c r="F524" s="664" t="s">
        <v>11</v>
      </c>
      <c r="G524" s="513" t="s">
        <v>545</v>
      </c>
      <c r="H524" s="686" t="s">
        <v>2267</v>
      </c>
      <c r="I524" s="514" t="s">
        <v>13837</v>
      </c>
      <c r="J524" s="550"/>
      <c r="K524" s="550" t="s">
        <v>13838</v>
      </c>
      <c r="L524" s="514" t="s">
        <v>13839</v>
      </c>
      <c r="M524" s="550"/>
      <c r="N524" s="550"/>
      <c r="O524" s="514"/>
      <c r="P524" s="517" t="s">
        <v>491</v>
      </c>
      <c r="Q524" s="514" t="s">
        <v>94</v>
      </c>
      <c r="R524" s="514" t="s">
        <v>95</v>
      </c>
      <c r="S524" s="550"/>
      <c r="T524" s="550"/>
    </row>
    <row r="525">
      <c r="A525" s="662" t="s">
        <v>4734</v>
      </c>
      <c r="B525" s="664" t="s">
        <v>13829</v>
      </c>
      <c r="C525" s="664" t="s">
        <v>6681</v>
      </c>
      <c r="D525" s="513" t="s">
        <v>296</v>
      </c>
      <c r="E525" s="664"/>
      <c r="F525" s="664" t="s">
        <v>11</v>
      </c>
      <c r="G525" s="513" t="s">
        <v>545</v>
      </c>
      <c r="H525" s="686" t="s">
        <v>2267</v>
      </c>
      <c r="I525" s="514" t="s">
        <v>13840</v>
      </c>
      <c r="J525" s="550"/>
      <c r="K525" s="514" t="s">
        <v>13841</v>
      </c>
      <c r="L525" s="514" t="s">
        <v>13842</v>
      </c>
      <c r="M525" s="550"/>
      <c r="N525" s="550"/>
      <c r="O525" s="514"/>
      <c r="P525" s="517" t="s">
        <v>491</v>
      </c>
      <c r="Q525" s="514" t="s">
        <v>94</v>
      </c>
      <c r="R525" s="514" t="s">
        <v>95</v>
      </c>
      <c r="S525" s="550"/>
      <c r="T525" s="550"/>
    </row>
    <row r="526">
      <c r="A526" s="662" t="s">
        <v>4739</v>
      </c>
      <c r="B526" s="664" t="s">
        <v>13829</v>
      </c>
      <c r="C526" s="664" t="s">
        <v>6681</v>
      </c>
      <c r="D526" s="513" t="s">
        <v>296</v>
      </c>
      <c r="E526" s="664"/>
      <c r="F526" s="664" t="s">
        <v>11</v>
      </c>
      <c r="G526" s="513" t="s">
        <v>545</v>
      </c>
      <c r="H526" s="686" t="s">
        <v>2267</v>
      </c>
      <c r="I526" s="514" t="s">
        <v>13843</v>
      </c>
      <c r="J526" s="550"/>
      <c r="K526" s="550" t="s">
        <v>13844</v>
      </c>
      <c r="L526" s="514" t="s">
        <v>13845</v>
      </c>
      <c r="M526" s="550"/>
      <c r="N526" s="550"/>
      <c r="O526" s="514"/>
      <c r="P526" s="517" t="s">
        <v>491</v>
      </c>
      <c r="Q526" s="514" t="s">
        <v>94</v>
      </c>
      <c r="R526" s="514" t="s">
        <v>95</v>
      </c>
      <c r="S526" s="550"/>
      <c r="T526" s="550"/>
    </row>
    <row r="527">
      <c r="A527" s="662" t="s">
        <v>4744</v>
      </c>
      <c r="B527" s="664" t="s">
        <v>13846</v>
      </c>
      <c r="C527" s="664" t="s">
        <v>6681</v>
      </c>
      <c r="D527" s="513" t="s">
        <v>296</v>
      </c>
      <c r="E527" s="664"/>
      <c r="F527" s="664" t="s">
        <v>11</v>
      </c>
      <c r="G527" s="513" t="s">
        <v>588</v>
      </c>
      <c r="H527" s="686" t="s">
        <v>2267</v>
      </c>
      <c r="I527" s="514" t="s">
        <v>13847</v>
      </c>
      <c r="J527" s="550"/>
      <c r="K527" s="552" t="s">
        <v>13848</v>
      </c>
      <c r="L527" s="514" t="s">
        <v>13849</v>
      </c>
      <c r="M527" s="552"/>
      <c r="N527" s="550"/>
      <c r="O527" s="514"/>
      <c r="P527" s="517" t="s">
        <v>491</v>
      </c>
      <c r="Q527" s="514" t="s">
        <v>94</v>
      </c>
      <c r="R527" s="514" t="s">
        <v>95</v>
      </c>
      <c r="S527" s="550"/>
      <c r="T527" s="550"/>
    </row>
    <row r="528">
      <c r="A528" s="662" t="s">
        <v>4748</v>
      </c>
      <c r="B528" s="664" t="s">
        <v>13846</v>
      </c>
      <c r="C528" s="664" t="s">
        <v>6681</v>
      </c>
      <c r="D528" s="513" t="s">
        <v>296</v>
      </c>
      <c r="E528" s="664"/>
      <c r="F528" s="664" t="s">
        <v>11</v>
      </c>
      <c r="G528" s="513" t="s">
        <v>13850</v>
      </c>
      <c r="H528" s="686" t="s">
        <v>2267</v>
      </c>
      <c r="I528" s="514" t="s">
        <v>13851</v>
      </c>
      <c r="J528" s="550"/>
      <c r="K528" s="552" t="s">
        <v>13852</v>
      </c>
      <c r="L528" s="514" t="s">
        <v>13853</v>
      </c>
      <c r="M528" s="550"/>
      <c r="N528" s="550"/>
      <c r="O528" s="514"/>
      <c r="P528" s="517" t="s">
        <v>491</v>
      </c>
      <c r="Q528" s="514" t="s">
        <v>94</v>
      </c>
      <c r="R528" s="514" t="s">
        <v>95</v>
      </c>
      <c r="S528" s="550"/>
      <c r="T528" s="550"/>
    </row>
    <row r="529">
      <c r="A529" s="662" t="s">
        <v>4753</v>
      </c>
      <c r="B529" s="664" t="s">
        <v>13846</v>
      </c>
      <c r="C529" s="664" t="s">
        <v>6681</v>
      </c>
      <c r="D529" s="513" t="s">
        <v>296</v>
      </c>
      <c r="E529" s="664"/>
      <c r="F529" s="664" t="s">
        <v>11</v>
      </c>
      <c r="G529" s="513" t="s">
        <v>588</v>
      </c>
      <c r="H529" s="686" t="s">
        <v>2267</v>
      </c>
      <c r="I529" s="514" t="s">
        <v>13854</v>
      </c>
      <c r="J529" s="550" t="s">
        <v>13855</v>
      </c>
      <c r="K529" s="552" t="s">
        <v>13856</v>
      </c>
      <c r="L529" s="514" t="s">
        <v>13857</v>
      </c>
      <c r="M529" s="550"/>
      <c r="N529" s="550"/>
      <c r="O529" s="514"/>
      <c r="P529" s="517" t="s">
        <v>491</v>
      </c>
      <c r="Q529" s="514" t="s">
        <v>94</v>
      </c>
      <c r="R529" s="514" t="s">
        <v>95</v>
      </c>
      <c r="S529" s="550"/>
      <c r="T529" s="550"/>
    </row>
    <row r="530">
      <c r="A530" s="662" t="s">
        <v>4757</v>
      </c>
      <c r="B530" s="664" t="s">
        <v>13858</v>
      </c>
      <c r="C530" s="664" t="s">
        <v>6681</v>
      </c>
      <c r="D530" s="513" t="s">
        <v>296</v>
      </c>
      <c r="E530" s="664"/>
      <c r="F530" s="664" t="s">
        <v>11</v>
      </c>
      <c r="G530" s="513" t="s">
        <v>465</v>
      </c>
      <c r="H530" s="686" t="s">
        <v>2267</v>
      </c>
      <c r="I530" s="514" t="s">
        <v>13859</v>
      </c>
      <c r="J530" s="515" t="s">
        <v>13860</v>
      </c>
      <c r="K530" s="552" t="s">
        <v>13861</v>
      </c>
      <c r="L530" s="514" t="s">
        <v>13862</v>
      </c>
      <c r="M530" s="550"/>
      <c r="N530" s="552"/>
      <c r="O530" s="515" t="s">
        <v>13863</v>
      </c>
      <c r="P530" s="517" t="s">
        <v>491</v>
      </c>
      <c r="Q530" s="514" t="s">
        <v>94</v>
      </c>
      <c r="R530" s="514" t="s">
        <v>95</v>
      </c>
      <c r="S530" s="550"/>
      <c r="T530" s="550"/>
    </row>
    <row r="531">
      <c r="A531" s="662" t="s">
        <v>4762</v>
      </c>
      <c r="B531" s="664" t="s">
        <v>13858</v>
      </c>
      <c r="C531" s="664" t="s">
        <v>6681</v>
      </c>
      <c r="D531" s="513" t="s">
        <v>296</v>
      </c>
      <c r="E531" s="664"/>
      <c r="F531" s="664" t="s">
        <v>11</v>
      </c>
      <c r="G531" s="513" t="s">
        <v>588</v>
      </c>
      <c r="H531" s="686" t="s">
        <v>2267</v>
      </c>
      <c r="I531" s="514" t="s">
        <v>13864</v>
      </c>
      <c r="J531" s="550" t="s">
        <v>13865</v>
      </c>
      <c r="K531" s="550" t="s">
        <v>13866</v>
      </c>
      <c r="L531" s="514" t="s">
        <v>13867</v>
      </c>
      <c r="M531" s="550"/>
      <c r="N531" s="550"/>
      <c r="O531" s="514"/>
      <c r="P531" s="517" t="s">
        <v>479</v>
      </c>
      <c r="Q531" s="515" t="s">
        <v>94</v>
      </c>
      <c r="R531" s="515" t="s">
        <v>95</v>
      </c>
      <c r="S531" s="550"/>
      <c r="T531" s="550"/>
    </row>
    <row r="532">
      <c r="A532" s="662" t="s">
        <v>4768</v>
      </c>
      <c r="B532" s="664" t="s">
        <v>13858</v>
      </c>
      <c r="C532" s="664" t="s">
        <v>6681</v>
      </c>
      <c r="D532" s="513" t="s">
        <v>296</v>
      </c>
      <c r="E532" s="664"/>
      <c r="F532" s="664" t="s">
        <v>11</v>
      </c>
      <c r="G532" s="513" t="s">
        <v>588</v>
      </c>
      <c r="H532" s="686" t="s">
        <v>2267</v>
      </c>
      <c r="I532" s="515" t="s">
        <v>13868</v>
      </c>
      <c r="J532" s="552" t="s">
        <v>13869</v>
      </c>
      <c r="K532" s="552" t="s">
        <v>13870</v>
      </c>
      <c r="L532" s="514" t="s">
        <v>13871</v>
      </c>
      <c r="M532" s="550"/>
      <c r="N532" s="550"/>
      <c r="O532" s="514"/>
      <c r="P532" s="517" t="s">
        <v>491</v>
      </c>
      <c r="Q532" s="514" t="s">
        <v>94</v>
      </c>
      <c r="R532" s="514" t="s">
        <v>95</v>
      </c>
      <c r="S532" s="550"/>
      <c r="T532" s="550"/>
    </row>
    <row r="533">
      <c r="A533" s="662" t="s">
        <v>4774</v>
      </c>
      <c r="B533" s="664" t="s">
        <v>13858</v>
      </c>
      <c r="C533" s="664" t="s">
        <v>6681</v>
      </c>
      <c r="D533" s="513" t="s">
        <v>296</v>
      </c>
      <c r="E533" s="664"/>
      <c r="F533" s="664" t="s">
        <v>11</v>
      </c>
      <c r="G533" s="513" t="s">
        <v>588</v>
      </c>
      <c r="H533" s="686" t="s">
        <v>2267</v>
      </c>
      <c r="I533" s="514" t="s">
        <v>13872</v>
      </c>
      <c r="J533" s="550"/>
      <c r="K533" s="550" t="s">
        <v>13873</v>
      </c>
      <c r="L533" s="514" t="s">
        <v>13874</v>
      </c>
      <c r="M533" s="550"/>
      <c r="N533" s="550"/>
      <c r="O533" s="514"/>
      <c r="P533" s="517" t="s">
        <v>479</v>
      </c>
      <c r="Q533" s="515" t="s">
        <v>94</v>
      </c>
      <c r="R533" s="515" t="s">
        <v>95</v>
      </c>
      <c r="S533" s="550"/>
      <c r="T533" s="550"/>
    </row>
    <row r="534">
      <c r="A534" s="662" t="s">
        <v>4780</v>
      </c>
      <c r="B534" s="664" t="s">
        <v>13875</v>
      </c>
      <c r="C534" s="664" t="s">
        <v>6681</v>
      </c>
      <c r="D534" s="513" t="s">
        <v>296</v>
      </c>
      <c r="E534" s="664"/>
      <c r="F534" s="664" t="s">
        <v>11</v>
      </c>
      <c r="G534" s="513" t="s">
        <v>465</v>
      </c>
      <c r="H534" s="686" t="s">
        <v>2267</v>
      </c>
      <c r="I534" s="515" t="s">
        <v>13876</v>
      </c>
      <c r="J534" s="552" t="s">
        <v>13877</v>
      </c>
      <c r="K534" s="552" t="s">
        <v>13878</v>
      </c>
      <c r="L534" s="515" t="s">
        <v>13879</v>
      </c>
      <c r="M534" s="550"/>
      <c r="N534" s="550"/>
      <c r="O534" s="515" t="s">
        <v>13880</v>
      </c>
      <c r="P534" s="517" t="s">
        <v>491</v>
      </c>
      <c r="Q534" s="514" t="s">
        <v>94</v>
      </c>
      <c r="R534" s="514" t="s">
        <v>95</v>
      </c>
      <c r="S534" s="550"/>
      <c r="T534" s="550"/>
    </row>
    <row r="535">
      <c r="A535" s="662" t="s">
        <v>4784</v>
      </c>
      <c r="B535" s="664" t="s">
        <v>13875</v>
      </c>
      <c r="C535" s="664" t="s">
        <v>6681</v>
      </c>
      <c r="D535" s="513" t="s">
        <v>296</v>
      </c>
      <c r="E535" s="664"/>
      <c r="F535" s="664" t="s">
        <v>11</v>
      </c>
      <c r="G535" s="513" t="s">
        <v>545</v>
      </c>
      <c r="H535" s="686" t="s">
        <v>2267</v>
      </c>
      <c r="I535" s="514" t="s">
        <v>13881</v>
      </c>
      <c r="J535" s="550"/>
      <c r="K535" s="552" t="s">
        <v>13882</v>
      </c>
      <c r="L535" s="514" t="s">
        <v>13883</v>
      </c>
      <c r="M535" s="550"/>
      <c r="N535" s="550"/>
      <c r="O535" s="514"/>
      <c r="P535" s="517" t="s">
        <v>491</v>
      </c>
      <c r="Q535" s="514" t="s">
        <v>94</v>
      </c>
      <c r="R535" s="514" t="s">
        <v>95</v>
      </c>
      <c r="S535" s="550"/>
      <c r="T535" s="550"/>
    </row>
    <row r="536">
      <c r="A536" s="662" t="s">
        <v>4791</v>
      </c>
      <c r="B536" s="664" t="s">
        <v>13875</v>
      </c>
      <c r="C536" s="664" t="s">
        <v>6681</v>
      </c>
      <c r="D536" s="513" t="s">
        <v>296</v>
      </c>
      <c r="E536" s="664"/>
      <c r="F536" s="664" t="s">
        <v>11</v>
      </c>
      <c r="G536" s="513" t="s">
        <v>545</v>
      </c>
      <c r="H536" s="686" t="s">
        <v>2267</v>
      </c>
      <c r="I536" s="514" t="s">
        <v>13884</v>
      </c>
      <c r="J536" s="550"/>
      <c r="K536" s="552" t="s">
        <v>13885</v>
      </c>
      <c r="L536" s="514" t="s">
        <v>13886</v>
      </c>
      <c r="M536" s="550"/>
      <c r="N536" s="550"/>
      <c r="O536" s="514"/>
      <c r="P536" s="517" t="s">
        <v>491</v>
      </c>
      <c r="Q536" s="514" t="s">
        <v>94</v>
      </c>
      <c r="R536" s="515" t="s">
        <v>620</v>
      </c>
      <c r="S536" s="550"/>
      <c r="T536" s="550"/>
    </row>
    <row r="537">
      <c r="A537" s="662" t="s">
        <v>4796</v>
      </c>
      <c r="B537" s="664" t="s">
        <v>13875</v>
      </c>
      <c r="C537" s="664" t="s">
        <v>6681</v>
      </c>
      <c r="D537" s="513" t="s">
        <v>296</v>
      </c>
      <c r="E537" s="664"/>
      <c r="F537" s="664" t="s">
        <v>11</v>
      </c>
      <c r="G537" s="513" t="s">
        <v>545</v>
      </c>
      <c r="H537" s="686" t="s">
        <v>2267</v>
      </c>
      <c r="I537" s="515" t="s">
        <v>13887</v>
      </c>
      <c r="J537" s="550"/>
      <c r="K537" s="552" t="s">
        <v>13888</v>
      </c>
      <c r="L537" s="515" t="s">
        <v>13889</v>
      </c>
      <c r="M537" s="550"/>
      <c r="N537" s="550"/>
      <c r="O537" s="514"/>
      <c r="P537" s="517" t="s">
        <v>491</v>
      </c>
      <c r="Q537" s="514" t="s">
        <v>94</v>
      </c>
      <c r="R537" s="515" t="s">
        <v>620</v>
      </c>
      <c r="S537" s="550"/>
      <c r="T537" s="550"/>
    </row>
    <row r="538">
      <c r="A538" s="662" t="s">
        <v>4801</v>
      </c>
      <c r="B538" s="664" t="s">
        <v>13875</v>
      </c>
      <c r="C538" s="664" t="s">
        <v>6681</v>
      </c>
      <c r="D538" s="513" t="s">
        <v>296</v>
      </c>
      <c r="E538" s="664"/>
      <c r="F538" s="664" t="s">
        <v>11</v>
      </c>
      <c r="G538" s="513" t="s">
        <v>545</v>
      </c>
      <c r="H538" s="686" t="s">
        <v>2267</v>
      </c>
      <c r="I538" s="515" t="s">
        <v>13890</v>
      </c>
      <c r="J538" s="550"/>
      <c r="K538" s="552" t="s">
        <v>13891</v>
      </c>
      <c r="L538" s="515" t="s">
        <v>13892</v>
      </c>
      <c r="M538" s="550"/>
      <c r="N538" s="550"/>
      <c r="O538" s="514"/>
      <c r="P538" s="517" t="s">
        <v>491</v>
      </c>
      <c r="Q538" s="514" t="s">
        <v>94</v>
      </c>
      <c r="R538" s="515" t="s">
        <v>620</v>
      </c>
      <c r="S538" s="550"/>
      <c r="T538" s="550"/>
    </row>
    <row r="539">
      <c r="A539" s="662" t="s">
        <v>4806</v>
      </c>
      <c r="B539" s="664" t="s">
        <v>13875</v>
      </c>
      <c r="C539" s="664" t="s">
        <v>6681</v>
      </c>
      <c r="D539" s="513" t="s">
        <v>296</v>
      </c>
      <c r="E539" s="664"/>
      <c r="F539" s="664" t="s">
        <v>11</v>
      </c>
      <c r="G539" s="513" t="s">
        <v>545</v>
      </c>
      <c r="H539" s="686" t="s">
        <v>2267</v>
      </c>
      <c r="I539" s="515" t="s">
        <v>13893</v>
      </c>
      <c r="J539" s="550"/>
      <c r="K539" s="552" t="s">
        <v>13894</v>
      </c>
      <c r="L539" s="515" t="s">
        <v>13895</v>
      </c>
      <c r="M539" s="550"/>
      <c r="N539" s="550"/>
      <c r="O539" s="514"/>
      <c r="P539" s="517" t="s">
        <v>491</v>
      </c>
      <c r="Q539" s="514" t="s">
        <v>94</v>
      </c>
      <c r="R539" s="515" t="s">
        <v>620</v>
      </c>
      <c r="S539" s="550"/>
      <c r="T539" s="550"/>
    </row>
    <row r="540">
      <c r="A540" s="662" t="s">
        <v>4811</v>
      </c>
      <c r="B540" s="664" t="s">
        <v>13875</v>
      </c>
      <c r="C540" s="664" t="s">
        <v>6681</v>
      </c>
      <c r="D540" s="513" t="s">
        <v>296</v>
      </c>
      <c r="E540" s="664"/>
      <c r="F540" s="664" t="s">
        <v>11</v>
      </c>
      <c r="G540" s="513" t="s">
        <v>545</v>
      </c>
      <c r="H540" s="686" t="s">
        <v>2267</v>
      </c>
      <c r="I540" s="514" t="s">
        <v>13896</v>
      </c>
      <c r="J540" s="552"/>
      <c r="K540" s="552" t="s">
        <v>13897</v>
      </c>
      <c r="L540" s="514" t="s">
        <v>13898</v>
      </c>
      <c r="M540" s="550"/>
      <c r="N540" s="550"/>
      <c r="O540" s="514"/>
      <c r="P540" s="517" t="s">
        <v>491</v>
      </c>
      <c r="Q540" s="514" t="s">
        <v>94</v>
      </c>
      <c r="R540" s="515" t="s">
        <v>95</v>
      </c>
      <c r="S540" s="550"/>
      <c r="T540" s="550"/>
    </row>
    <row r="541">
      <c r="A541" s="662" t="s">
        <v>4816</v>
      </c>
      <c r="B541" s="664" t="s">
        <v>13875</v>
      </c>
      <c r="C541" s="664" t="s">
        <v>6681</v>
      </c>
      <c r="D541" s="513" t="s">
        <v>296</v>
      </c>
      <c r="E541" s="664"/>
      <c r="F541" s="664" t="s">
        <v>11</v>
      </c>
      <c r="G541" s="513" t="s">
        <v>588</v>
      </c>
      <c r="H541" s="686" t="s">
        <v>2267</v>
      </c>
      <c r="I541" s="514" t="s">
        <v>13899</v>
      </c>
      <c r="J541" s="550"/>
      <c r="K541" s="552" t="s">
        <v>13900</v>
      </c>
      <c r="L541" s="514" t="s">
        <v>13901</v>
      </c>
      <c r="M541" s="550"/>
      <c r="N541" s="550"/>
      <c r="O541" s="514"/>
      <c r="P541" s="517" t="s">
        <v>491</v>
      </c>
      <c r="Q541" s="514" t="s">
        <v>94</v>
      </c>
      <c r="R541" s="515" t="s">
        <v>95</v>
      </c>
      <c r="S541" s="550"/>
      <c r="T541" s="550"/>
    </row>
    <row r="542">
      <c r="A542" s="662" t="s">
        <v>4821</v>
      </c>
      <c r="B542" s="664" t="s">
        <v>13902</v>
      </c>
      <c r="C542" s="664" t="s">
        <v>13903</v>
      </c>
      <c r="D542" s="513" t="s">
        <v>296</v>
      </c>
      <c r="E542" s="664"/>
      <c r="F542" s="664" t="s">
        <v>12</v>
      </c>
      <c r="G542" s="513" t="s">
        <v>545</v>
      </c>
      <c r="H542" s="686" t="s">
        <v>2267</v>
      </c>
      <c r="I542" s="514" t="s">
        <v>13904</v>
      </c>
      <c r="J542" s="550"/>
      <c r="K542" s="561" t="s">
        <v>13905</v>
      </c>
      <c r="L542" s="515" t="s">
        <v>13906</v>
      </c>
      <c r="M542" s="550"/>
      <c r="N542" s="550"/>
      <c r="O542" s="550"/>
      <c r="P542" s="517" t="s">
        <v>491</v>
      </c>
      <c r="Q542" s="514" t="s">
        <v>94</v>
      </c>
      <c r="R542" s="515" t="s">
        <v>95</v>
      </c>
      <c r="S542" s="550"/>
      <c r="T542" s="550"/>
    </row>
    <row r="543">
      <c r="A543" s="662" t="s">
        <v>4826</v>
      </c>
      <c r="B543" s="664" t="s">
        <v>13902</v>
      </c>
      <c r="C543" s="664" t="s">
        <v>13903</v>
      </c>
      <c r="D543" s="513" t="s">
        <v>296</v>
      </c>
      <c r="E543" s="664"/>
      <c r="F543" s="664" t="s">
        <v>12</v>
      </c>
      <c r="G543" s="513" t="s">
        <v>545</v>
      </c>
      <c r="H543" s="686" t="s">
        <v>2267</v>
      </c>
      <c r="I543" s="515" t="s">
        <v>13907</v>
      </c>
      <c r="J543" s="550"/>
      <c r="K543" s="561" t="s">
        <v>13908</v>
      </c>
      <c r="L543" s="515" t="s">
        <v>13909</v>
      </c>
      <c r="M543" s="550"/>
      <c r="N543" s="550"/>
      <c r="O543" s="550"/>
      <c r="P543" s="528">
        <v>45327.0</v>
      </c>
      <c r="Q543" s="515" t="s">
        <v>94</v>
      </c>
      <c r="R543" s="515" t="s">
        <v>95</v>
      </c>
      <c r="S543" s="550"/>
      <c r="T543" s="550"/>
    </row>
    <row r="544">
      <c r="A544" s="662" t="s">
        <v>4831</v>
      </c>
      <c r="B544" s="664" t="s">
        <v>13910</v>
      </c>
      <c r="C544" s="664" t="s">
        <v>13903</v>
      </c>
      <c r="D544" s="513" t="s">
        <v>296</v>
      </c>
      <c r="E544" s="664"/>
      <c r="F544" s="664" t="s">
        <v>12</v>
      </c>
      <c r="G544" s="513" t="s">
        <v>588</v>
      </c>
      <c r="H544" s="686" t="s">
        <v>2267</v>
      </c>
      <c r="I544" s="514" t="s">
        <v>13911</v>
      </c>
      <c r="J544" s="550"/>
      <c r="K544" s="561" t="s">
        <v>13912</v>
      </c>
      <c r="L544" s="515" t="s">
        <v>13913</v>
      </c>
      <c r="M544" s="550"/>
      <c r="N544" s="550"/>
      <c r="O544" s="550"/>
      <c r="P544" s="517" t="s">
        <v>491</v>
      </c>
      <c r="Q544" s="514" t="s">
        <v>94</v>
      </c>
      <c r="R544" s="515" t="s">
        <v>95</v>
      </c>
      <c r="S544" s="550"/>
      <c r="T544" s="550"/>
    </row>
    <row r="545">
      <c r="A545" s="662" t="s">
        <v>4835</v>
      </c>
      <c r="B545" s="664" t="s">
        <v>13910</v>
      </c>
      <c r="C545" s="664" t="s">
        <v>13903</v>
      </c>
      <c r="D545" s="513" t="s">
        <v>296</v>
      </c>
      <c r="E545" s="664"/>
      <c r="F545" s="664" t="s">
        <v>12</v>
      </c>
      <c r="G545" s="513" t="s">
        <v>588</v>
      </c>
      <c r="H545" s="686" t="s">
        <v>2267</v>
      </c>
      <c r="I545" s="515" t="s">
        <v>13914</v>
      </c>
      <c r="J545" s="550"/>
      <c r="K545" s="561" t="s">
        <v>13915</v>
      </c>
      <c r="L545" s="515" t="s">
        <v>13916</v>
      </c>
      <c r="M545" s="550"/>
      <c r="N545" s="550"/>
      <c r="O545" s="550"/>
      <c r="P545" s="515" t="s">
        <v>6455</v>
      </c>
      <c r="Q545" s="515" t="s">
        <v>94</v>
      </c>
      <c r="R545" s="515" t="s">
        <v>95</v>
      </c>
      <c r="S545" s="550"/>
      <c r="T545" s="550"/>
    </row>
    <row r="546">
      <c r="A546" s="662" t="s">
        <v>4841</v>
      </c>
      <c r="B546" s="664" t="s">
        <v>13910</v>
      </c>
      <c r="C546" s="664" t="s">
        <v>13903</v>
      </c>
      <c r="D546" s="513" t="s">
        <v>296</v>
      </c>
      <c r="E546" s="664"/>
      <c r="F546" s="664" t="s">
        <v>12</v>
      </c>
      <c r="G546" s="513" t="s">
        <v>588</v>
      </c>
      <c r="H546" s="686" t="s">
        <v>2267</v>
      </c>
      <c r="I546" s="514" t="s">
        <v>13917</v>
      </c>
      <c r="J546" s="550"/>
      <c r="K546" s="561" t="s">
        <v>13915</v>
      </c>
      <c r="L546" s="515" t="s">
        <v>13918</v>
      </c>
      <c r="M546" s="550"/>
      <c r="N546" s="550"/>
      <c r="O546" s="550"/>
      <c r="P546" s="515" t="s">
        <v>6455</v>
      </c>
      <c r="Q546" s="515" t="s">
        <v>94</v>
      </c>
      <c r="R546" s="515" t="s">
        <v>95</v>
      </c>
      <c r="S546" s="550"/>
      <c r="T546" s="550"/>
    </row>
    <row r="547">
      <c r="A547" s="662" t="s">
        <v>4845</v>
      </c>
      <c r="B547" s="664" t="s">
        <v>13919</v>
      </c>
      <c r="C547" s="664" t="s">
        <v>13903</v>
      </c>
      <c r="D547" s="513" t="s">
        <v>296</v>
      </c>
      <c r="E547" s="664"/>
      <c r="F547" s="664" t="s">
        <v>11</v>
      </c>
      <c r="G547" s="513" t="s">
        <v>545</v>
      </c>
      <c r="H547" s="686" t="s">
        <v>2267</v>
      </c>
      <c r="I547" s="515" t="s">
        <v>13920</v>
      </c>
      <c r="J547" s="550"/>
      <c r="K547" s="561" t="s">
        <v>13921</v>
      </c>
      <c r="L547" s="515" t="s">
        <v>13922</v>
      </c>
      <c r="M547" s="550"/>
      <c r="N547" s="550"/>
      <c r="O547" s="514"/>
      <c r="P547" s="517" t="s">
        <v>6455</v>
      </c>
      <c r="Q547" s="515" t="s">
        <v>94</v>
      </c>
      <c r="R547" s="515" t="s">
        <v>95</v>
      </c>
      <c r="S547" s="550"/>
      <c r="T547" s="550"/>
    </row>
    <row r="548">
      <c r="A548" s="662" t="s">
        <v>4849</v>
      </c>
      <c r="B548" s="664" t="s">
        <v>13919</v>
      </c>
      <c r="C548" s="664" t="s">
        <v>13903</v>
      </c>
      <c r="D548" s="513" t="s">
        <v>296</v>
      </c>
      <c r="E548" s="664"/>
      <c r="F548" s="664" t="s">
        <v>11</v>
      </c>
      <c r="G548" s="513" t="s">
        <v>545</v>
      </c>
      <c r="H548" s="686" t="s">
        <v>2267</v>
      </c>
      <c r="I548" s="514" t="s">
        <v>13923</v>
      </c>
      <c r="J548" s="550"/>
      <c r="K548" s="561" t="s">
        <v>13924</v>
      </c>
      <c r="L548" s="515" t="s">
        <v>13925</v>
      </c>
      <c r="M548" s="550"/>
      <c r="N548" s="550"/>
      <c r="O548" s="514"/>
      <c r="P548" s="517" t="s">
        <v>491</v>
      </c>
      <c r="Q548" s="514" t="s">
        <v>94</v>
      </c>
      <c r="R548" s="515" t="s">
        <v>95</v>
      </c>
      <c r="S548" s="550"/>
      <c r="T548" s="550"/>
    </row>
    <row r="549">
      <c r="A549" s="662" t="s">
        <v>4853</v>
      </c>
      <c r="B549" s="664" t="s">
        <v>13919</v>
      </c>
      <c r="C549" s="664" t="s">
        <v>13903</v>
      </c>
      <c r="D549" s="513" t="s">
        <v>296</v>
      </c>
      <c r="E549" s="664"/>
      <c r="F549" s="664" t="s">
        <v>11</v>
      </c>
      <c r="G549" s="533" t="s">
        <v>588</v>
      </c>
      <c r="H549" s="686" t="s">
        <v>2267</v>
      </c>
      <c r="I549" s="514" t="s">
        <v>13926</v>
      </c>
      <c r="J549" s="550"/>
      <c r="K549" s="561" t="s">
        <v>13927</v>
      </c>
      <c r="L549" s="515" t="s">
        <v>13928</v>
      </c>
      <c r="M549" s="550"/>
      <c r="N549" s="550"/>
      <c r="O549" s="514"/>
      <c r="P549" s="517" t="s">
        <v>491</v>
      </c>
      <c r="Q549" s="514" t="s">
        <v>94</v>
      </c>
      <c r="R549" s="515" t="s">
        <v>95</v>
      </c>
      <c r="S549" s="550"/>
      <c r="T549" s="550"/>
    </row>
    <row r="550">
      <c r="A550" s="662" t="s">
        <v>4860</v>
      </c>
      <c r="B550" s="664" t="s">
        <v>13919</v>
      </c>
      <c r="C550" s="664" t="s">
        <v>13903</v>
      </c>
      <c r="D550" s="513" t="s">
        <v>296</v>
      </c>
      <c r="E550" s="664"/>
      <c r="F550" s="664" t="s">
        <v>11</v>
      </c>
      <c r="G550" s="513" t="s">
        <v>545</v>
      </c>
      <c r="H550" s="686" t="s">
        <v>2267</v>
      </c>
      <c r="I550" s="515" t="s">
        <v>13929</v>
      </c>
      <c r="J550" s="550"/>
      <c r="K550" s="561" t="s">
        <v>13930</v>
      </c>
      <c r="L550" s="515" t="s">
        <v>13931</v>
      </c>
      <c r="M550" s="550"/>
      <c r="N550" s="550"/>
      <c r="O550" s="514"/>
      <c r="P550" s="517" t="s">
        <v>491</v>
      </c>
      <c r="Q550" s="514" t="s">
        <v>94</v>
      </c>
      <c r="R550" s="515" t="s">
        <v>95</v>
      </c>
      <c r="S550" s="550"/>
      <c r="T550" s="550"/>
    </row>
    <row r="551">
      <c r="A551" s="662" t="s">
        <v>4865</v>
      </c>
      <c r="B551" s="664" t="s">
        <v>13919</v>
      </c>
      <c r="C551" s="664" t="s">
        <v>13903</v>
      </c>
      <c r="D551" s="513" t="s">
        <v>296</v>
      </c>
      <c r="E551" s="664"/>
      <c r="F551" s="664" t="s">
        <v>11</v>
      </c>
      <c r="G551" s="513" t="s">
        <v>545</v>
      </c>
      <c r="H551" s="686" t="s">
        <v>2267</v>
      </c>
      <c r="I551" s="514" t="s">
        <v>13932</v>
      </c>
      <c r="J551" s="550"/>
      <c r="K551" s="561" t="s">
        <v>13933</v>
      </c>
      <c r="L551" s="515" t="s">
        <v>13934</v>
      </c>
      <c r="M551" s="550"/>
      <c r="N551" s="550"/>
      <c r="O551" s="514"/>
      <c r="P551" s="517" t="s">
        <v>491</v>
      </c>
      <c r="Q551" s="514" t="s">
        <v>94</v>
      </c>
      <c r="R551" s="515" t="s">
        <v>95</v>
      </c>
      <c r="S551" s="550"/>
      <c r="T551" s="550"/>
    </row>
    <row r="552">
      <c r="A552" s="662" t="s">
        <v>4870</v>
      </c>
      <c r="B552" s="664" t="s">
        <v>13919</v>
      </c>
      <c r="C552" s="664" t="s">
        <v>13903</v>
      </c>
      <c r="D552" s="513" t="s">
        <v>296</v>
      </c>
      <c r="E552" s="664"/>
      <c r="F552" s="664" t="s">
        <v>11</v>
      </c>
      <c r="G552" s="513" t="s">
        <v>545</v>
      </c>
      <c r="H552" s="686" t="s">
        <v>2267</v>
      </c>
      <c r="I552" s="515" t="s">
        <v>13935</v>
      </c>
      <c r="J552" s="550"/>
      <c r="K552" s="561" t="s">
        <v>13936</v>
      </c>
      <c r="L552" s="515" t="s">
        <v>13937</v>
      </c>
      <c r="M552" s="550"/>
      <c r="N552" s="550"/>
      <c r="O552" s="514"/>
      <c r="P552" s="517" t="s">
        <v>491</v>
      </c>
      <c r="Q552" s="514" t="s">
        <v>94</v>
      </c>
      <c r="R552" s="515" t="s">
        <v>95</v>
      </c>
      <c r="S552" s="550"/>
      <c r="T552" s="550"/>
    </row>
    <row r="553">
      <c r="A553" s="662" t="s">
        <v>4874</v>
      </c>
      <c r="B553" s="664" t="s">
        <v>13919</v>
      </c>
      <c r="C553" s="664" t="s">
        <v>13903</v>
      </c>
      <c r="D553" s="513" t="s">
        <v>296</v>
      </c>
      <c r="E553" s="664"/>
      <c r="F553" s="664" t="s">
        <v>11</v>
      </c>
      <c r="G553" s="513" t="s">
        <v>545</v>
      </c>
      <c r="H553" s="686" t="s">
        <v>2267</v>
      </c>
      <c r="I553" s="515" t="s">
        <v>13938</v>
      </c>
      <c r="J553" s="550"/>
      <c r="K553" s="561" t="s">
        <v>13939</v>
      </c>
      <c r="L553" s="515" t="s">
        <v>13940</v>
      </c>
      <c r="M553" s="550"/>
      <c r="N553" s="550"/>
      <c r="O553" s="514"/>
      <c r="P553" s="517" t="s">
        <v>491</v>
      </c>
      <c r="Q553" s="514" t="s">
        <v>94</v>
      </c>
      <c r="R553" s="515" t="s">
        <v>95</v>
      </c>
      <c r="S553" s="550"/>
      <c r="T553" s="550"/>
    </row>
    <row r="554">
      <c r="A554" s="662" t="s">
        <v>4878</v>
      </c>
      <c r="B554" s="664" t="s">
        <v>13919</v>
      </c>
      <c r="C554" s="664" t="s">
        <v>13903</v>
      </c>
      <c r="D554" s="513" t="s">
        <v>296</v>
      </c>
      <c r="E554" s="664"/>
      <c r="F554" s="664" t="s">
        <v>11</v>
      </c>
      <c r="G554" s="513" t="s">
        <v>465</v>
      </c>
      <c r="H554" s="686" t="s">
        <v>2267</v>
      </c>
      <c r="I554" s="515" t="s">
        <v>13941</v>
      </c>
      <c r="J554" s="552" t="s">
        <v>13942</v>
      </c>
      <c r="K554" s="561" t="s">
        <v>13943</v>
      </c>
      <c r="L554" s="515" t="s">
        <v>13944</v>
      </c>
      <c r="M554" s="550"/>
      <c r="N554" s="550"/>
      <c r="O554" s="515" t="s">
        <v>13945</v>
      </c>
      <c r="P554" s="517" t="s">
        <v>491</v>
      </c>
      <c r="Q554" s="514" t="s">
        <v>94</v>
      </c>
      <c r="R554" s="515" t="s">
        <v>95</v>
      </c>
      <c r="S554" s="550"/>
      <c r="T554" s="550"/>
    </row>
    <row r="555">
      <c r="A555" s="662" t="s">
        <v>4883</v>
      </c>
      <c r="B555" s="664" t="s">
        <v>13919</v>
      </c>
      <c r="C555" s="664" t="s">
        <v>13903</v>
      </c>
      <c r="D555" s="513" t="s">
        <v>296</v>
      </c>
      <c r="E555" s="664"/>
      <c r="F555" s="664" t="s">
        <v>11</v>
      </c>
      <c r="G555" s="513" t="s">
        <v>545</v>
      </c>
      <c r="H555" s="686" t="s">
        <v>2267</v>
      </c>
      <c r="I555" s="514" t="s">
        <v>13946</v>
      </c>
      <c r="J555" s="550"/>
      <c r="K555" s="561" t="s">
        <v>13947</v>
      </c>
      <c r="L555" s="515" t="s">
        <v>13948</v>
      </c>
      <c r="M555" s="550"/>
      <c r="N555" s="550"/>
      <c r="O555" s="514"/>
      <c r="P555" s="517" t="s">
        <v>491</v>
      </c>
      <c r="Q555" s="514" t="s">
        <v>94</v>
      </c>
      <c r="R555" s="515" t="s">
        <v>95</v>
      </c>
      <c r="S555" s="550"/>
      <c r="T555" s="550"/>
    </row>
    <row r="556">
      <c r="A556" s="662" t="s">
        <v>4888</v>
      </c>
      <c r="B556" s="664" t="s">
        <v>13919</v>
      </c>
      <c r="C556" s="664" t="s">
        <v>13903</v>
      </c>
      <c r="D556" s="513" t="s">
        <v>296</v>
      </c>
      <c r="E556" s="664"/>
      <c r="F556" s="664" t="s">
        <v>11</v>
      </c>
      <c r="G556" s="513" t="s">
        <v>545</v>
      </c>
      <c r="H556" s="686" t="s">
        <v>2267</v>
      </c>
      <c r="I556" s="514" t="s">
        <v>13949</v>
      </c>
      <c r="J556" s="550"/>
      <c r="K556" s="561" t="s">
        <v>13950</v>
      </c>
      <c r="L556" s="515" t="s">
        <v>13951</v>
      </c>
      <c r="M556" s="550"/>
      <c r="N556" s="550"/>
      <c r="O556" s="514"/>
      <c r="P556" s="517" t="s">
        <v>491</v>
      </c>
      <c r="Q556" s="514" t="s">
        <v>94</v>
      </c>
      <c r="R556" s="515" t="s">
        <v>95</v>
      </c>
      <c r="S556" s="550"/>
      <c r="T556" s="550"/>
    </row>
    <row r="557">
      <c r="A557" s="662" t="s">
        <v>4894</v>
      </c>
      <c r="B557" s="664" t="s">
        <v>13919</v>
      </c>
      <c r="C557" s="664" t="s">
        <v>13903</v>
      </c>
      <c r="D557" s="513" t="s">
        <v>296</v>
      </c>
      <c r="E557" s="664"/>
      <c r="F557" s="664" t="s">
        <v>11</v>
      </c>
      <c r="G557" s="513" t="s">
        <v>545</v>
      </c>
      <c r="H557" s="686" t="s">
        <v>2267</v>
      </c>
      <c r="I557" s="514" t="s">
        <v>13952</v>
      </c>
      <c r="J557" s="550"/>
      <c r="K557" s="561" t="s">
        <v>13953</v>
      </c>
      <c r="L557" s="515" t="s">
        <v>13951</v>
      </c>
      <c r="M557" s="550"/>
      <c r="N557" s="550"/>
      <c r="O557" s="514"/>
      <c r="P557" s="517" t="s">
        <v>491</v>
      </c>
      <c r="Q557" s="514" t="s">
        <v>94</v>
      </c>
      <c r="R557" s="515" t="s">
        <v>95</v>
      </c>
      <c r="S557" s="550"/>
      <c r="T557" s="550"/>
    </row>
    <row r="558">
      <c r="A558" s="662" t="s">
        <v>4898</v>
      </c>
      <c r="B558" s="664" t="s">
        <v>13919</v>
      </c>
      <c r="C558" s="664" t="s">
        <v>13903</v>
      </c>
      <c r="D558" s="513" t="s">
        <v>296</v>
      </c>
      <c r="E558" s="664"/>
      <c r="F558" s="664" t="s">
        <v>11</v>
      </c>
      <c r="G558" s="513" t="s">
        <v>545</v>
      </c>
      <c r="H558" s="686" t="s">
        <v>2267</v>
      </c>
      <c r="I558" s="514" t="s">
        <v>13954</v>
      </c>
      <c r="J558" s="550"/>
      <c r="K558" s="561" t="s">
        <v>13955</v>
      </c>
      <c r="L558" s="515" t="s">
        <v>13951</v>
      </c>
      <c r="M558" s="550"/>
      <c r="N558" s="550"/>
      <c r="O558" s="514"/>
      <c r="P558" s="528">
        <v>45327.0</v>
      </c>
      <c r="Q558" s="515" t="s">
        <v>94</v>
      </c>
      <c r="R558" s="515" t="s">
        <v>95</v>
      </c>
      <c r="S558" s="550"/>
      <c r="T558" s="550"/>
    </row>
    <row r="559">
      <c r="A559" s="662" t="s">
        <v>4902</v>
      </c>
      <c r="B559" s="664" t="s">
        <v>13919</v>
      </c>
      <c r="C559" s="664" t="s">
        <v>13903</v>
      </c>
      <c r="D559" s="513" t="s">
        <v>296</v>
      </c>
      <c r="E559" s="664"/>
      <c r="F559" s="664" t="s">
        <v>11</v>
      </c>
      <c r="G559" s="513" t="s">
        <v>545</v>
      </c>
      <c r="H559" s="686" t="s">
        <v>2267</v>
      </c>
      <c r="I559" s="514" t="s">
        <v>13956</v>
      </c>
      <c r="J559" s="550"/>
      <c r="K559" s="515" t="s">
        <v>13957</v>
      </c>
      <c r="L559" s="515" t="s">
        <v>13958</v>
      </c>
      <c r="M559" s="550"/>
      <c r="N559" s="550"/>
      <c r="O559" s="514"/>
      <c r="P559" s="528">
        <v>45327.0</v>
      </c>
      <c r="Q559" s="515" t="s">
        <v>94</v>
      </c>
      <c r="R559" s="515" t="s">
        <v>95</v>
      </c>
      <c r="S559" s="550"/>
      <c r="T559" s="550"/>
    </row>
    <row r="560">
      <c r="A560" s="662" t="s">
        <v>4906</v>
      </c>
      <c r="B560" s="664" t="s">
        <v>13919</v>
      </c>
      <c r="C560" s="664" t="s">
        <v>13903</v>
      </c>
      <c r="D560" s="513" t="s">
        <v>296</v>
      </c>
      <c r="E560" s="664"/>
      <c r="F560" s="664" t="s">
        <v>11</v>
      </c>
      <c r="G560" s="513" t="s">
        <v>545</v>
      </c>
      <c r="H560" s="686" t="s">
        <v>2267</v>
      </c>
      <c r="I560" s="514" t="s">
        <v>13959</v>
      </c>
      <c r="J560" s="550"/>
      <c r="K560" s="515" t="s">
        <v>13957</v>
      </c>
      <c r="L560" s="515" t="s">
        <v>13958</v>
      </c>
      <c r="M560" s="550"/>
      <c r="N560" s="550"/>
      <c r="O560" s="514"/>
      <c r="P560" s="528">
        <v>45327.0</v>
      </c>
      <c r="Q560" s="515" t="s">
        <v>94</v>
      </c>
      <c r="R560" s="515" t="s">
        <v>95</v>
      </c>
      <c r="S560" s="550"/>
      <c r="T560" s="550"/>
    </row>
    <row r="561">
      <c r="A561" s="662" t="s">
        <v>4911</v>
      </c>
      <c r="B561" s="664" t="s">
        <v>13919</v>
      </c>
      <c r="C561" s="664" t="s">
        <v>13903</v>
      </c>
      <c r="D561" s="513" t="s">
        <v>296</v>
      </c>
      <c r="E561" s="664"/>
      <c r="F561" s="664" t="s">
        <v>11</v>
      </c>
      <c r="G561" s="513" t="s">
        <v>545</v>
      </c>
      <c r="H561" s="686" t="s">
        <v>2267</v>
      </c>
      <c r="I561" s="514" t="s">
        <v>13960</v>
      </c>
      <c r="J561" s="550"/>
      <c r="K561" s="515" t="s">
        <v>13961</v>
      </c>
      <c r="L561" s="515" t="s">
        <v>13962</v>
      </c>
      <c r="M561" s="550"/>
      <c r="N561" s="550"/>
      <c r="O561" s="514"/>
      <c r="P561" s="528">
        <v>45327.0</v>
      </c>
      <c r="Q561" s="515" t="s">
        <v>94</v>
      </c>
      <c r="R561" s="515" t="s">
        <v>95</v>
      </c>
      <c r="S561" s="550"/>
      <c r="T561" s="550"/>
    </row>
    <row r="562">
      <c r="A562" s="662" t="s">
        <v>4917</v>
      </c>
      <c r="B562" s="664" t="s">
        <v>13919</v>
      </c>
      <c r="C562" s="664" t="s">
        <v>13903</v>
      </c>
      <c r="D562" s="513" t="s">
        <v>296</v>
      </c>
      <c r="E562" s="664"/>
      <c r="F562" s="664" t="s">
        <v>11</v>
      </c>
      <c r="G562" s="513" t="s">
        <v>465</v>
      </c>
      <c r="H562" s="686" t="s">
        <v>2267</v>
      </c>
      <c r="I562" s="515" t="s">
        <v>13963</v>
      </c>
      <c r="J562" s="550"/>
      <c r="K562" s="561" t="s">
        <v>13964</v>
      </c>
      <c r="L562" s="515" t="s">
        <v>13965</v>
      </c>
      <c r="M562" s="550"/>
      <c r="N562" s="515"/>
      <c r="O562" s="515" t="s">
        <v>13966</v>
      </c>
      <c r="P562" s="517" t="s">
        <v>491</v>
      </c>
      <c r="Q562" s="514" t="s">
        <v>94</v>
      </c>
      <c r="R562" s="515" t="s">
        <v>95</v>
      </c>
      <c r="S562" s="550"/>
      <c r="T562" s="550"/>
    </row>
    <row r="563">
      <c r="A563" s="662" t="s">
        <v>4921</v>
      </c>
      <c r="B563" s="664" t="s">
        <v>13919</v>
      </c>
      <c r="C563" s="664" t="s">
        <v>13903</v>
      </c>
      <c r="D563" s="513" t="s">
        <v>296</v>
      </c>
      <c r="E563" s="664"/>
      <c r="F563" s="664" t="s">
        <v>11</v>
      </c>
      <c r="G563" s="513" t="s">
        <v>465</v>
      </c>
      <c r="H563" s="686" t="s">
        <v>2267</v>
      </c>
      <c r="I563" s="515" t="s">
        <v>13967</v>
      </c>
      <c r="J563" s="550"/>
      <c r="K563" s="561" t="s">
        <v>13968</v>
      </c>
      <c r="L563" s="515" t="s">
        <v>13969</v>
      </c>
      <c r="M563" s="550"/>
      <c r="N563" s="515"/>
      <c r="O563" s="515" t="s">
        <v>13970</v>
      </c>
      <c r="P563" s="517" t="s">
        <v>491</v>
      </c>
      <c r="Q563" s="514" t="s">
        <v>94</v>
      </c>
      <c r="R563" s="515" t="s">
        <v>95</v>
      </c>
      <c r="S563" s="550"/>
      <c r="T563" s="550"/>
    </row>
    <row r="564">
      <c r="A564" s="662" t="s">
        <v>4927</v>
      </c>
      <c r="B564" s="664" t="s">
        <v>13919</v>
      </c>
      <c r="C564" s="664" t="s">
        <v>13903</v>
      </c>
      <c r="D564" s="513" t="s">
        <v>296</v>
      </c>
      <c r="E564" s="664"/>
      <c r="F564" s="664" t="s">
        <v>11</v>
      </c>
      <c r="G564" s="513" t="s">
        <v>545</v>
      </c>
      <c r="H564" s="686" t="s">
        <v>2267</v>
      </c>
      <c r="I564" s="514" t="s">
        <v>13971</v>
      </c>
      <c r="J564" s="515" t="s">
        <v>13972</v>
      </c>
      <c r="K564" s="561" t="s">
        <v>13973</v>
      </c>
      <c r="L564" s="515" t="s">
        <v>13974</v>
      </c>
      <c r="M564" s="550"/>
      <c r="N564" s="550"/>
      <c r="O564" s="514"/>
      <c r="P564" s="517" t="s">
        <v>491</v>
      </c>
      <c r="Q564" s="514" t="s">
        <v>94</v>
      </c>
      <c r="R564" s="515" t="s">
        <v>95</v>
      </c>
      <c r="S564" s="550"/>
      <c r="T564" s="550"/>
    </row>
    <row r="565">
      <c r="A565" s="662" t="s">
        <v>4931</v>
      </c>
      <c r="B565" s="664" t="s">
        <v>13919</v>
      </c>
      <c r="C565" s="664" t="s">
        <v>13903</v>
      </c>
      <c r="D565" s="513" t="s">
        <v>296</v>
      </c>
      <c r="E565" s="664"/>
      <c r="F565" s="664" t="s">
        <v>11</v>
      </c>
      <c r="G565" s="513" t="s">
        <v>545</v>
      </c>
      <c r="H565" s="686" t="s">
        <v>2267</v>
      </c>
      <c r="I565" s="515" t="s">
        <v>13975</v>
      </c>
      <c r="J565" s="550"/>
      <c r="K565" s="561" t="s">
        <v>13976</v>
      </c>
      <c r="L565" s="515" t="s">
        <v>13977</v>
      </c>
      <c r="M565" s="550"/>
      <c r="N565" s="550"/>
      <c r="O565" s="514"/>
      <c r="P565" s="517" t="s">
        <v>491</v>
      </c>
      <c r="Q565" s="514" t="s">
        <v>94</v>
      </c>
      <c r="R565" s="515" t="s">
        <v>95</v>
      </c>
      <c r="S565" s="550"/>
      <c r="T565" s="550"/>
    </row>
    <row r="566">
      <c r="A566" s="662" t="s">
        <v>4935</v>
      </c>
      <c r="B566" s="664" t="s">
        <v>13919</v>
      </c>
      <c r="C566" s="664" t="s">
        <v>13903</v>
      </c>
      <c r="D566" s="513" t="s">
        <v>296</v>
      </c>
      <c r="E566" s="664"/>
      <c r="F566" s="664" t="s">
        <v>11</v>
      </c>
      <c r="G566" s="513" t="s">
        <v>545</v>
      </c>
      <c r="H566" s="686" t="s">
        <v>2267</v>
      </c>
      <c r="I566" s="515" t="s">
        <v>13978</v>
      </c>
      <c r="J566" s="514" t="s">
        <v>13979</v>
      </c>
      <c r="K566" s="552" t="s">
        <v>13980</v>
      </c>
      <c r="L566" s="515" t="s">
        <v>13981</v>
      </c>
      <c r="M566" s="550"/>
      <c r="N566" s="550"/>
      <c r="O566" s="514"/>
      <c r="P566" s="517" t="s">
        <v>479</v>
      </c>
      <c r="Q566" s="515" t="s">
        <v>94</v>
      </c>
      <c r="R566" s="515" t="s">
        <v>95</v>
      </c>
      <c r="S566" s="550"/>
      <c r="T566" s="550"/>
    </row>
    <row r="567">
      <c r="A567" s="662" t="s">
        <v>4940</v>
      </c>
      <c r="B567" s="664" t="s">
        <v>13982</v>
      </c>
      <c r="C567" s="664" t="s">
        <v>13983</v>
      </c>
      <c r="D567" s="513" t="s">
        <v>296</v>
      </c>
      <c r="E567" s="664"/>
      <c r="F567" s="664" t="s">
        <v>12</v>
      </c>
      <c r="G567" s="513" t="s">
        <v>588</v>
      </c>
      <c r="H567" s="686" t="s">
        <v>2267</v>
      </c>
      <c r="I567" s="514" t="s">
        <v>13984</v>
      </c>
      <c r="J567" s="552" t="s">
        <v>13985</v>
      </c>
      <c r="K567" s="561" t="s">
        <v>13986</v>
      </c>
      <c r="L567" s="515" t="s">
        <v>13987</v>
      </c>
      <c r="M567" s="550"/>
      <c r="N567" s="550"/>
      <c r="O567" s="550"/>
      <c r="P567" s="517" t="s">
        <v>6455</v>
      </c>
      <c r="Q567" s="515" t="s">
        <v>94</v>
      </c>
      <c r="R567" s="515" t="s">
        <v>95</v>
      </c>
      <c r="S567" s="550"/>
      <c r="T567" s="550"/>
    </row>
    <row r="568">
      <c r="A568" s="662" t="s">
        <v>4945</v>
      </c>
      <c r="B568" s="664" t="s">
        <v>13988</v>
      </c>
      <c r="C568" s="664" t="s">
        <v>13983</v>
      </c>
      <c r="D568" s="513" t="s">
        <v>296</v>
      </c>
      <c r="E568" s="664"/>
      <c r="F568" s="664" t="s">
        <v>12</v>
      </c>
      <c r="G568" s="513" t="s">
        <v>545</v>
      </c>
      <c r="H568" s="686" t="s">
        <v>2267</v>
      </c>
      <c r="I568" s="515" t="s">
        <v>13989</v>
      </c>
      <c r="J568" s="552" t="s">
        <v>13985</v>
      </c>
      <c r="K568" s="561" t="s">
        <v>13990</v>
      </c>
      <c r="L568" s="515" t="s">
        <v>13991</v>
      </c>
      <c r="M568" s="550"/>
      <c r="N568" s="550"/>
      <c r="O568" s="550"/>
      <c r="P568" s="517" t="s">
        <v>6455</v>
      </c>
      <c r="Q568" s="515" t="s">
        <v>94</v>
      </c>
      <c r="R568" s="515" t="s">
        <v>95</v>
      </c>
      <c r="S568" s="550"/>
      <c r="T568" s="550"/>
    </row>
    <row r="569">
      <c r="A569" s="662" t="s">
        <v>4949</v>
      </c>
      <c r="B569" s="664" t="s">
        <v>13992</v>
      </c>
      <c r="C569" s="664" t="s">
        <v>13983</v>
      </c>
      <c r="D569" s="513" t="s">
        <v>296</v>
      </c>
      <c r="E569" s="664"/>
      <c r="F569" s="664" t="s">
        <v>11</v>
      </c>
      <c r="G569" s="513" t="s">
        <v>545</v>
      </c>
      <c r="H569" s="686" t="s">
        <v>2267</v>
      </c>
      <c r="I569" s="515" t="s">
        <v>13993</v>
      </c>
      <c r="J569" s="550"/>
      <c r="K569" s="552" t="s">
        <v>13994</v>
      </c>
      <c r="L569" s="515" t="s">
        <v>13995</v>
      </c>
      <c r="M569" s="550"/>
      <c r="N569" s="550"/>
      <c r="O569" s="514"/>
      <c r="P569" s="552" t="s">
        <v>1541</v>
      </c>
      <c r="Q569" s="515" t="s">
        <v>94</v>
      </c>
      <c r="R569" s="515" t="s">
        <v>95</v>
      </c>
      <c r="S569" s="550"/>
      <c r="T569" s="550"/>
    </row>
    <row r="570">
      <c r="A570" s="662" t="s">
        <v>4954</v>
      </c>
      <c r="B570" s="664" t="s">
        <v>13992</v>
      </c>
      <c r="C570" s="664" t="s">
        <v>13983</v>
      </c>
      <c r="D570" s="513" t="s">
        <v>296</v>
      </c>
      <c r="E570" s="664"/>
      <c r="F570" s="664" t="s">
        <v>11</v>
      </c>
      <c r="G570" s="513" t="s">
        <v>545</v>
      </c>
      <c r="H570" s="686" t="s">
        <v>2267</v>
      </c>
      <c r="I570" s="515" t="s">
        <v>13996</v>
      </c>
      <c r="J570" s="550"/>
      <c r="K570" s="552" t="s">
        <v>13997</v>
      </c>
      <c r="L570" s="515" t="s">
        <v>13995</v>
      </c>
      <c r="M570" s="550"/>
      <c r="N570" s="550"/>
      <c r="O570" s="514"/>
      <c r="P570" s="552" t="s">
        <v>1541</v>
      </c>
      <c r="Q570" s="515" t="s">
        <v>94</v>
      </c>
      <c r="R570" s="515" t="s">
        <v>95</v>
      </c>
      <c r="S570" s="550"/>
      <c r="T570" s="550"/>
    </row>
    <row r="571">
      <c r="A571" s="662" t="s">
        <v>4961</v>
      </c>
      <c r="B571" s="664" t="s">
        <v>13992</v>
      </c>
      <c r="C571" s="664" t="s">
        <v>13983</v>
      </c>
      <c r="D571" s="513" t="s">
        <v>296</v>
      </c>
      <c r="E571" s="664"/>
      <c r="F571" s="664" t="s">
        <v>11</v>
      </c>
      <c r="G571" s="513" t="s">
        <v>545</v>
      </c>
      <c r="H571" s="686" t="s">
        <v>2267</v>
      </c>
      <c r="I571" s="515" t="s">
        <v>13998</v>
      </c>
      <c r="J571" s="550"/>
      <c r="K571" s="552" t="s">
        <v>13994</v>
      </c>
      <c r="L571" s="515" t="s">
        <v>13995</v>
      </c>
      <c r="M571" s="550"/>
      <c r="N571" s="550"/>
      <c r="O571" s="514"/>
      <c r="P571" s="552" t="s">
        <v>1541</v>
      </c>
      <c r="Q571" s="515" t="s">
        <v>94</v>
      </c>
      <c r="R571" s="515" t="s">
        <v>95</v>
      </c>
      <c r="S571" s="550"/>
      <c r="T571" s="550"/>
    </row>
    <row r="572">
      <c r="A572" s="662" t="s">
        <v>4965</v>
      </c>
      <c r="B572" s="664" t="s">
        <v>13992</v>
      </c>
      <c r="C572" s="664" t="s">
        <v>13983</v>
      </c>
      <c r="D572" s="513" t="s">
        <v>296</v>
      </c>
      <c r="E572" s="664"/>
      <c r="F572" s="664" t="s">
        <v>11</v>
      </c>
      <c r="G572" s="513" t="s">
        <v>545</v>
      </c>
      <c r="H572" s="686" t="s">
        <v>2267</v>
      </c>
      <c r="I572" s="515" t="s">
        <v>13999</v>
      </c>
      <c r="J572" s="550"/>
      <c r="K572" s="552" t="s">
        <v>13997</v>
      </c>
      <c r="L572" s="515" t="s">
        <v>13995</v>
      </c>
      <c r="M572" s="550"/>
      <c r="N572" s="550"/>
      <c r="O572" s="514"/>
      <c r="P572" s="552" t="s">
        <v>1541</v>
      </c>
      <c r="Q572" s="515" t="s">
        <v>94</v>
      </c>
      <c r="R572" s="515" t="s">
        <v>95</v>
      </c>
      <c r="S572" s="550"/>
      <c r="T572" s="550"/>
    </row>
    <row r="573">
      <c r="A573" s="662" t="s">
        <v>4969</v>
      </c>
      <c r="B573" s="664" t="s">
        <v>13992</v>
      </c>
      <c r="C573" s="664" t="s">
        <v>13983</v>
      </c>
      <c r="D573" s="513" t="s">
        <v>296</v>
      </c>
      <c r="E573" s="664"/>
      <c r="F573" s="664" t="s">
        <v>11</v>
      </c>
      <c r="G573" s="513" t="s">
        <v>545</v>
      </c>
      <c r="H573" s="686" t="s">
        <v>2267</v>
      </c>
      <c r="I573" s="514" t="s">
        <v>13993</v>
      </c>
      <c r="J573" s="550"/>
      <c r="K573" s="552" t="s">
        <v>14000</v>
      </c>
      <c r="L573" s="515" t="s">
        <v>14001</v>
      </c>
      <c r="M573" s="550"/>
      <c r="N573" s="550"/>
      <c r="O573" s="514"/>
      <c r="P573" s="552" t="s">
        <v>1541</v>
      </c>
      <c r="Q573" s="515" t="s">
        <v>94</v>
      </c>
      <c r="R573" s="515" t="s">
        <v>95</v>
      </c>
      <c r="S573" s="550"/>
      <c r="T573" s="550"/>
    </row>
    <row r="574">
      <c r="A574" s="662" t="s">
        <v>4973</v>
      </c>
      <c r="B574" s="664" t="s">
        <v>13992</v>
      </c>
      <c r="C574" s="664" t="s">
        <v>13983</v>
      </c>
      <c r="D574" s="513" t="s">
        <v>296</v>
      </c>
      <c r="E574" s="664"/>
      <c r="F574" s="664" t="s">
        <v>11</v>
      </c>
      <c r="G574" s="513" t="s">
        <v>545</v>
      </c>
      <c r="H574" s="686" t="s">
        <v>2267</v>
      </c>
      <c r="I574" s="514" t="s">
        <v>13996</v>
      </c>
      <c r="J574" s="550"/>
      <c r="K574" s="552" t="s">
        <v>14002</v>
      </c>
      <c r="L574" s="515" t="s">
        <v>14001</v>
      </c>
      <c r="M574" s="550"/>
      <c r="N574" s="550"/>
      <c r="O574" s="514"/>
      <c r="P574" s="552" t="s">
        <v>1541</v>
      </c>
      <c r="Q574" s="515" t="s">
        <v>94</v>
      </c>
      <c r="R574" s="515" t="s">
        <v>95</v>
      </c>
      <c r="S574" s="550"/>
      <c r="T574" s="550"/>
    </row>
    <row r="575">
      <c r="A575" s="662" t="s">
        <v>4977</v>
      </c>
      <c r="B575" s="664" t="s">
        <v>13992</v>
      </c>
      <c r="C575" s="664" t="s">
        <v>13983</v>
      </c>
      <c r="D575" s="513" t="s">
        <v>296</v>
      </c>
      <c r="E575" s="664"/>
      <c r="F575" s="664" t="s">
        <v>11</v>
      </c>
      <c r="G575" s="513" t="s">
        <v>545</v>
      </c>
      <c r="H575" s="686" t="s">
        <v>2267</v>
      </c>
      <c r="I575" s="514" t="s">
        <v>13998</v>
      </c>
      <c r="J575" s="550"/>
      <c r="K575" s="552" t="s">
        <v>14003</v>
      </c>
      <c r="L575" s="515" t="s">
        <v>14004</v>
      </c>
      <c r="M575" s="550"/>
      <c r="N575" s="550"/>
      <c r="O575" s="514"/>
      <c r="P575" s="552" t="s">
        <v>1541</v>
      </c>
      <c r="Q575" s="515" t="s">
        <v>94</v>
      </c>
      <c r="R575" s="515" t="s">
        <v>95</v>
      </c>
      <c r="S575" s="550"/>
      <c r="T575" s="550"/>
    </row>
    <row r="576">
      <c r="A576" s="662" t="s">
        <v>4981</v>
      </c>
      <c r="B576" s="664" t="s">
        <v>13992</v>
      </c>
      <c r="C576" s="664" t="s">
        <v>13983</v>
      </c>
      <c r="D576" s="513" t="s">
        <v>296</v>
      </c>
      <c r="E576" s="664"/>
      <c r="F576" s="664" t="s">
        <v>11</v>
      </c>
      <c r="G576" s="513" t="s">
        <v>545</v>
      </c>
      <c r="H576" s="686" t="s">
        <v>2267</v>
      </c>
      <c r="I576" s="514" t="s">
        <v>13999</v>
      </c>
      <c r="J576" s="550"/>
      <c r="K576" s="552" t="s">
        <v>14005</v>
      </c>
      <c r="L576" s="515" t="s">
        <v>14006</v>
      </c>
      <c r="M576" s="550"/>
      <c r="N576" s="550"/>
      <c r="O576" s="514"/>
      <c r="P576" s="552" t="s">
        <v>1541</v>
      </c>
      <c r="Q576" s="515" t="s">
        <v>94</v>
      </c>
      <c r="R576" s="515" t="s">
        <v>95</v>
      </c>
      <c r="S576" s="550"/>
      <c r="T576" s="550"/>
    </row>
    <row r="577">
      <c r="A577" s="662" t="s">
        <v>4985</v>
      </c>
      <c r="B577" s="664" t="s">
        <v>13992</v>
      </c>
      <c r="C577" s="664" t="s">
        <v>13983</v>
      </c>
      <c r="D577" s="513" t="s">
        <v>296</v>
      </c>
      <c r="E577" s="664"/>
      <c r="F577" s="664" t="s">
        <v>11</v>
      </c>
      <c r="G577" s="513" t="s">
        <v>545</v>
      </c>
      <c r="H577" s="686" t="s">
        <v>2267</v>
      </c>
      <c r="I577" s="514" t="s">
        <v>14007</v>
      </c>
      <c r="J577" s="550"/>
      <c r="K577" s="552" t="s">
        <v>14008</v>
      </c>
      <c r="L577" s="515" t="s">
        <v>14001</v>
      </c>
      <c r="M577" s="550"/>
      <c r="N577" s="550"/>
      <c r="O577" s="514"/>
      <c r="P577" s="552" t="s">
        <v>1541</v>
      </c>
      <c r="Q577" s="515" t="s">
        <v>94</v>
      </c>
      <c r="R577" s="515" t="s">
        <v>95</v>
      </c>
      <c r="S577" s="550"/>
      <c r="T577" s="550"/>
    </row>
    <row r="578">
      <c r="A578" s="662" t="s">
        <v>4989</v>
      </c>
      <c r="B578" s="664" t="s">
        <v>13992</v>
      </c>
      <c r="C578" s="664" t="s">
        <v>13983</v>
      </c>
      <c r="D578" s="513" t="s">
        <v>296</v>
      </c>
      <c r="E578" s="664"/>
      <c r="F578" s="664" t="s">
        <v>11</v>
      </c>
      <c r="G578" s="513" t="s">
        <v>545</v>
      </c>
      <c r="H578" s="686" t="s">
        <v>2267</v>
      </c>
      <c r="I578" s="514" t="s">
        <v>14009</v>
      </c>
      <c r="J578" s="550"/>
      <c r="K578" s="552" t="s">
        <v>14010</v>
      </c>
      <c r="L578" s="515" t="s">
        <v>14011</v>
      </c>
      <c r="M578" s="550"/>
      <c r="N578" s="550"/>
      <c r="O578" s="514"/>
      <c r="P578" s="552" t="s">
        <v>1541</v>
      </c>
      <c r="Q578" s="515" t="s">
        <v>94</v>
      </c>
      <c r="R578" s="515" t="s">
        <v>95</v>
      </c>
      <c r="S578" s="550"/>
      <c r="T578" s="550"/>
    </row>
    <row r="579">
      <c r="A579" s="662" t="s">
        <v>4994</v>
      </c>
      <c r="B579" s="664" t="s">
        <v>13992</v>
      </c>
      <c r="C579" s="664" t="s">
        <v>13983</v>
      </c>
      <c r="D579" s="513" t="s">
        <v>296</v>
      </c>
      <c r="E579" s="664"/>
      <c r="F579" s="664" t="s">
        <v>11</v>
      </c>
      <c r="G579" s="513" t="s">
        <v>545</v>
      </c>
      <c r="H579" s="686" t="s">
        <v>2267</v>
      </c>
      <c r="I579" s="514" t="s">
        <v>14012</v>
      </c>
      <c r="J579" s="550"/>
      <c r="K579" s="552" t="s">
        <v>14013</v>
      </c>
      <c r="L579" s="515" t="s">
        <v>14014</v>
      </c>
      <c r="M579" s="550"/>
      <c r="N579" s="550"/>
      <c r="O579" s="514"/>
      <c r="P579" s="552" t="s">
        <v>1541</v>
      </c>
      <c r="Q579" s="515" t="s">
        <v>94</v>
      </c>
      <c r="R579" s="515" t="s">
        <v>95</v>
      </c>
      <c r="S579" s="550"/>
      <c r="T579" s="550"/>
    </row>
    <row r="580">
      <c r="A580" s="662" t="s">
        <v>4998</v>
      </c>
      <c r="B580" s="664" t="s">
        <v>13992</v>
      </c>
      <c r="C580" s="664" t="s">
        <v>13983</v>
      </c>
      <c r="D580" s="513" t="s">
        <v>296</v>
      </c>
      <c r="E580" s="664"/>
      <c r="F580" s="664" t="s">
        <v>11</v>
      </c>
      <c r="G580" s="513" t="s">
        <v>545</v>
      </c>
      <c r="H580" s="686" t="s">
        <v>2267</v>
      </c>
      <c r="I580" s="514" t="s">
        <v>14015</v>
      </c>
      <c r="J580" s="550"/>
      <c r="K580" s="552" t="s">
        <v>14016</v>
      </c>
      <c r="L580" s="515" t="s">
        <v>14017</v>
      </c>
      <c r="M580" s="550"/>
      <c r="N580" s="550"/>
      <c r="O580" s="514"/>
      <c r="P580" s="517" t="s">
        <v>479</v>
      </c>
      <c r="Q580" s="515" t="s">
        <v>94</v>
      </c>
      <c r="R580" s="515" t="s">
        <v>95</v>
      </c>
      <c r="S580" s="550"/>
      <c r="T580" s="550"/>
    </row>
    <row r="581">
      <c r="A581" s="662" t="s">
        <v>5002</v>
      </c>
      <c r="B581" s="664" t="s">
        <v>13992</v>
      </c>
      <c r="C581" s="664" t="s">
        <v>13983</v>
      </c>
      <c r="D581" s="513" t="s">
        <v>296</v>
      </c>
      <c r="E581" s="664"/>
      <c r="F581" s="664" t="s">
        <v>11</v>
      </c>
      <c r="G581" s="513" t="s">
        <v>545</v>
      </c>
      <c r="H581" s="686" t="s">
        <v>2267</v>
      </c>
      <c r="I581" s="514" t="s">
        <v>14018</v>
      </c>
      <c r="J581" s="550"/>
      <c r="K581" s="552" t="s">
        <v>14019</v>
      </c>
      <c r="L581" s="515" t="s">
        <v>14020</v>
      </c>
      <c r="M581" s="550"/>
      <c r="N581" s="550"/>
      <c r="O581" s="514"/>
      <c r="P581" s="517" t="s">
        <v>479</v>
      </c>
      <c r="Q581" s="515" t="s">
        <v>94</v>
      </c>
      <c r="R581" s="515" t="s">
        <v>95</v>
      </c>
      <c r="S581" s="550"/>
      <c r="T581" s="550"/>
    </row>
    <row r="582">
      <c r="A582" s="662" t="s">
        <v>5005</v>
      </c>
      <c r="B582" s="664" t="s">
        <v>13992</v>
      </c>
      <c r="C582" s="664" t="s">
        <v>13983</v>
      </c>
      <c r="D582" s="513" t="s">
        <v>296</v>
      </c>
      <c r="E582" s="664"/>
      <c r="F582" s="664" t="s">
        <v>11</v>
      </c>
      <c r="G582" s="513" t="s">
        <v>545</v>
      </c>
      <c r="H582" s="686" t="s">
        <v>2267</v>
      </c>
      <c r="I582" s="514" t="s">
        <v>14021</v>
      </c>
      <c r="J582" s="550"/>
      <c r="K582" s="552" t="s">
        <v>14022</v>
      </c>
      <c r="L582" s="515" t="s">
        <v>14023</v>
      </c>
      <c r="M582" s="550"/>
      <c r="N582" s="550"/>
      <c r="O582" s="514"/>
      <c r="P582" s="517" t="s">
        <v>479</v>
      </c>
      <c r="Q582" s="515" t="s">
        <v>94</v>
      </c>
      <c r="R582" s="515" t="s">
        <v>95</v>
      </c>
      <c r="S582" s="550"/>
      <c r="T582" s="550"/>
    </row>
    <row r="583">
      <c r="A583" s="662" t="s">
        <v>5010</v>
      </c>
      <c r="B583" s="664" t="s">
        <v>13992</v>
      </c>
      <c r="C583" s="664" t="s">
        <v>13983</v>
      </c>
      <c r="D583" s="513" t="s">
        <v>296</v>
      </c>
      <c r="E583" s="664"/>
      <c r="F583" s="664" t="s">
        <v>11</v>
      </c>
      <c r="G583" s="513" t="s">
        <v>545</v>
      </c>
      <c r="H583" s="686" t="s">
        <v>2267</v>
      </c>
      <c r="I583" s="514" t="s">
        <v>14024</v>
      </c>
      <c r="J583" s="515" t="s">
        <v>14025</v>
      </c>
      <c r="K583" s="552" t="s">
        <v>14026</v>
      </c>
      <c r="L583" s="515" t="s">
        <v>14027</v>
      </c>
      <c r="M583" s="550"/>
      <c r="N583" s="550"/>
      <c r="O583" s="514"/>
      <c r="P583" s="517" t="s">
        <v>479</v>
      </c>
      <c r="Q583" s="515" t="s">
        <v>94</v>
      </c>
      <c r="R583" s="515" t="s">
        <v>95</v>
      </c>
      <c r="S583" s="550"/>
      <c r="T583" s="550"/>
    </row>
    <row r="584">
      <c r="A584" s="662" t="s">
        <v>5015</v>
      </c>
      <c r="B584" s="664" t="s">
        <v>13992</v>
      </c>
      <c r="C584" s="664" t="s">
        <v>13983</v>
      </c>
      <c r="D584" s="513" t="s">
        <v>296</v>
      </c>
      <c r="E584" s="664"/>
      <c r="F584" s="664" t="s">
        <v>11</v>
      </c>
      <c r="G584" s="513" t="s">
        <v>545</v>
      </c>
      <c r="H584" s="686" t="s">
        <v>2267</v>
      </c>
      <c r="I584" s="514" t="s">
        <v>14028</v>
      </c>
      <c r="J584" s="515" t="s">
        <v>14029</v>
      </c>
      <c r="K584" s="552" t="s">
        <v>14026</v>
      </c>
      <c r="L584" s="515" t="s">
        <v>14030</v>
      </c>
      <c r="M584" s="550"/>
      <c r="N584" s="550"/>
      <c r="O584" s="514"/>
      <c r="P584" s="517" t="s">
        <v>479</v>
      </c>
      <c r="Q584" s="515" t="s">
        <v>94</v>
      </c>
      <c r="R584" s="515" t="s">
        <v>95</v>
      </c>
      <c r="S584" s="550"/>
      <c r="T584" s="550"/>
    </row>
    <row r="585">
      <c r="A585" s="662" t="s">
        <v>5020</v>
      </c>
      <c r="B585" s="664" t="s">
        <v>13992</v>
      </c>
      <c r="C585" s="664" t="s">
        <v>13983</v>
      </c>
      <c r="D585" s="513" t="s">
        <v>296</v>
      </c>
      <c r="E585" s="664"/>
      <c r="F585" s="664" t="s">
        <v>11</v>
      </c>
      <c r="G585" s="513" t="s">
        <v>545</v>
      </c>
      <c r="H585" s="686" t="s">
        <v>2267</v>
      </c>
      <c r="I585" s="514" t="s">
        <v>14031</v>
      </c>
      <c r="J585" s="515" t="s">
        <v>14025</v>
      </c>
      <c r="K585" s="552" t="s">
        <v>14026</v>
      </c>
      <c r="L585" s="515" t="s">
        <v>14027</v>
      </c>
      <c r="M585" s="550"/>
      <c r="N585" s="550"/>
      <c r="O585" s="514"/>
      <c r="P585" s="517" t="s">
        <v>479</v>
      </c>
      <c r="Q585" s="515" t="s">
        <v>94</v>
      </c>
      <c r="R585" s="515" t="s">
        <v>95</v>
      </c>
      <c r="S585" s="550"/>
      <c r="T585" s="550"/>
    </row>
    <row r="586">
      <c r="A586" s="662" t="s">
        <v>5025</v>
      </c>
      <c r="B586" s="664" t="s">
        <v>14032</v>
      </c>
      <c r="C586" s="664" t="s">
        <v>14033</v>
      </c>
      <c r="D586" s="513" t="s">
        <v>296</v>
      </c>
      <c r="E586" s="664"/>
      <c r="F586" s="664" t="s">
        <v>12</v>
      </c>
      <c r="G586" s="513" t="s">
        <v>588</v>
      </c>
      <c r="H586" s="686" t="s">
        <v>2267</v>
      </c>
      <c r="I586" s="514" t="s">
        <v>14034</v>
      </c>
      <c r="J586" s="550"/>
      <c r="K586" s="561" t="s">
        <v>14035</v>
      </c>
      <c r="L586" s="515" t="s">
        <v>14036</v>
      </c>
      <c r="M586" s="550"/>
      <c r="N586" s="550"/>
      <c r="O586" s="550"/>
      <c r="P586" s="517" t="s">
        <v>1541</v>
      </c>
      <c r="Q586" s="515" t="s">
        <v>94</v>
      </c>
      <c r="R586" s="515" t="s">
        <v>95</v>
      </c>
      <c r="S586" s="550"/>
      <c r="T586" s="550"/>
    </row>
    <row r="587">
      <c r="A587" s="662" t="s">
        <v>5033</v>
      </c>
      <c r="B587" s="664" t="s">
        <v>14032</v>
      </c>
      <c r="C587" s="664" t="s">
        <v>14033</v>
      </c>
      <c r="D587" s="513" t="s">
        <v>296</v>
      </c>
      <c r="E587" s="664"/>
      <c r="F587" s="664" t="s">
        <v>12</v>
      </c>
      <c r="G587" s="513" t="s">
        <v>588</v>
      </c>
      <c r="H587" s="686" t="s">
        <v>2267</v>
      </c>
      <c r="I587" s="514" t="s">
        <v>14037</v>
      </c>
      <c r="J587" s="550"/>
      <c r="K587" s="561" t="s">
        <v>14038</v>
      </c>
      <c r="L587" s="515" t="s">
        <v>14039</v>
      </c>
      <c r="M587" s="550"/>
      <c r="N587" s="550"/>
      <c r="O587" s="550"/>
      <c r="P587" s="517" t="s">
        <v>1541</v>
      </c>
      <c r="Q587" s="515" t="s">
        <v>94</v>
      </c>
      <c r="R587" s="515" t="s">
        <v>95</v>
      </c>
      <c r="S587" s="550"/>
      <c r="T587" s="550"/>
    </row>
    <row r="588">
      <c r="A588" s="662" t="s">
        <v>5038</v>
      </c>
      <c r="B588" s="664" t="s">
        <v>14032</v>
      </c>
      <c r="C588" s="664" t="s">
        <v>14033</v>
      </c>
      <c r="D588" s="513" t="s">
        <v>296</v>
      </c>
      <c r="E588" s="664"/>
      <c r="F588" s="664" t="s">
        <v>12</v>
      </c>
      <c r="G588" s="513" t="s">
        <v>588</v>
      </c>
      <c r="H588" s="686" t="s">
        <v>2267</v>
      </c>
      <c r="I588" s="515" t="s">
        <v>14040</v>
      </c>
      <c r="J588" s="550"/>
      <c r="K588" s="561" t="s">
        <v>14041</v>
      </c>
      <c r="L588" s="515" t="s">
        <v>14042</v>
      </c>
      <c r="M588" s="550"/>
      <c r="N588" s="550"/>
      <c r="O588" s="550"/>
      <c r="P588" s="517" t="s">
        <v>491</v>
      </c>
      <c r="Q588" s="514" t="s">
        <v>94</v>
      </c>
      <c r="R588" s="515" t="s">
        <v>95</v>
      </c>
      <c r="S588" s="550"/>
      <c r="T588" s="550"/>
    </row>
    <row r="589">
      <c r="A589" s="662" t="s">
        <v>5040</v>
      </c>
      <c r="B589" s="664" t="s">
        <v>14032</v>
      </c>
      <c r="C589" s="664" t="s">
        <v>14033</v>
      </c>
      <c r="D589" s="513" t="s">
        <v>296</v>
      </c>
      <c r="E589" s="664"/>
      <c r="F589" s="664" t="s">
        <v>12</v>
      </c>
      <c r="G589" s="513" t="s">
        <v>588</v>
      </c>
      <c r="H589" s="686" t="s">
        <v>2267</v>
      </c>
      <c r="I589" s="514" t="s">
        <v>14043</v>
      </c>
      <c r="J589" s="550"/>
      <c r="K589" s="561" t="s">
        <v>14044</v>
      </c>
      <c r="L589" s="515" t="s">
        <v>14045</v>
      </c>
      <c r="M589" s="550"/>
      <c r="N589" s="550"/>
      <c r="O589" s="550"/>
      <c r="P589" s="517" t="s">
        <v>491</v>
      </c>
      <c r="Q589" s="514" t="s">
        <v>94</v>
      </c>
      <c r="R589" s="515" t="s">
        <v>95</v>
      </c>
      <c r="S589" s="550"/>
      <c r="T589" s="550"/>
    </row>
    <row r="590">
      <c r="A590" s="662" t="s">
        <v>5044</v>
      </c>
      <c r="B590" s="664" t="s">
        <v>14032</v>
      </c>
      <c r="C590" s="664" t="s">
        <v>14033</v>
      </c>
      <c r="D590" s="513" t="s">
        <v>296</v>
      </c>
      <c r="E590" s="664"/>
      <c r="F590" s="664" t="s">
        <v>12</v>
      </c>
      <c r="G590" s="513" t="s">
        <v>588</v>
      </c>
      <c r="H590" s="686" t="s">
        <v>2267</v>
      </c>
      <c r="I590" s="514" t="s">
        <v>14046</v>
      </c>
      <c r="J590" s="550"/>
      <c r="K590" s="561" t="s">
        <v>14047</v>
      </c>
      <c r="L590" s="515" t="s">
        <v>14048</v>
      </c>
      <c r="M590" s="550"/>
      <c r="N590" s="550"/>
      <c r="O590" s="550"/>
      <c r="P590" s="517" t="s">
        <v>491</v>
      </c>
      <c r="Q590" s="514" t="s">
        <v>94</v>
      </c>
      <c r="R590" s="515" t="s">
        <v>95</v>
      </c>
      <c r="S590" s="550"/>
      <c r="T590" s="550"/>
    </row>
    <row r="591">
      <c r="A591" s="662" t="s">
        <v>5048</v>
      </c>
      <c r="B591" s="664" t="s">
        <v>14049</v>
      </c>
      <c r="C591" s="664" t="s">
        <v>14033</v>
      </c>
      <c r="D591" s="513" t="s">
        <v>296</v>
      </c>
      <c r="E591" s="664"/>
      <c r="F591" s="664" t="s">
        <v>12</v>
      </c>
      <c r="G591" s="513" t="s">
        <v>588</v>
      </c>
      <c r="H591" s="686" t="s">
        <v>2267</v>
      </c>
      <c r="I591" s="514" t="s">
        <v>14050</v>
      </c>
      <c r="J591" s="550"/>
      <c r="K591" s="561" t="s">
        <v>14051</v>
      </c>
      <c r="L591" s="515" t="s">
        <v>14052</v>
      </c>
      <c r="M591" s="550"/>
      <c r="N591" s="550"/>
      <c r="O591" s="550"/>
      <c r="P591" s="517" t="s">
        <v>491</v>
      </c>
      <c r="Q591" s="514" t="s">
        <v>94</v>
      </c>
      <c r="R591" s="515" t="s">
        <v>95</v>
      </c>
      <c r="S591" s="550"/>
      <c r="T591" s="550"/>
    </row>
    <row r="592">
      <c r="A592" s="662" t="s">
        <v>5052</v>
      </c>
      <c r="B592" s="664" t="s">
        <v>14049</v>
      </c>
      <c r="C592" s="664" t="s">
        <v>14033</v>
      </c>
      <c r="D592" s="513" t="s">
        <v>296</v>
      </c>
      <c r="E592" s="664"/>
      <c r="F592" s="664" t="s">
        <v>12</v>
      </c>
      <c r="G592" s="513" t="s">
        <v>588</v>
      </c>
      <c r="H592" s="686" t="s">
        <v>2267</v>
      </c>
      <c r="I592" s="514" t="s">
        <v>14053</v>
      </c>
      <c r="J592" s="550"/>
      <c r="K592" s="561" t="s">
        <v>14054</v>
      </c>
      <c r="L592" s="515" t="s">
        <v>14055</v>
      </c>
      <c r="M592" s="550"/>
      <c r="N592" s="550"/>
      <c r="O592" s="550"/>
      <c r="P592" s="517" t="s">
        <v>491</v>
      </c>
      <c r="Q592" s="514" t="s">
        <v>94</v>
      </c>
      <c r="R592" s="515" t="s">
        <v>95</v>
      </c>
      <c r="S592" s="550"/>
      <c r="T592" s="550"/>
    </row>
    <row r="593">
      <c r="A593" s="692"/>
      <c r="B593" s="693"/>
      <c r="C593" s="693"/>
      <c r="D593" s="693"/>
      <c r="E593" s="693"/>
      <c r="F593" s="693"/>
      <c r="G593" s="694"/>
      <c r="H593" s="693"/>
      <c r="I593" s="460"/>
      <c r="J593" s="460"/>
      <c r="K593" s="460"/>
      <c r="L593" s="460"/>
      <c r="M593" s="460"/>
      <c r="N593" s="460"/>
      <c r="O593" s="623"/>
      <c r="P593" s="460"/>
      <c r="Q593" s="460"/>
      <c r="R593" s="460"/>
      <c r="S593" s="460"/>
      <c r="T593" s="460"/>
    </row>
    <row r="594">
      <c r="A594" s="692"/>
      <c r="B594" s="693"/>
      <c r="C594" s="693"/>
      <c r="D594" s="693"/>
      <c r="E594" s="693"/>
      <c r="F594" s="693"/>
      <c r="G594" s="694"/>
      <c r="H594" s="693"/>
      <c r="I594" s="460"/>
      <c r="J594" s="460"/>
      <c r="K594" s="460"/>
      <c r="L594" s="460"/>
      <c r="M594" s="460"/>
      <c r="N594" s="460"/>
      <c r="O594" s="623"/>
      <c r="P594" s="460"/>
      <c r="Q594" s="460"/>
      <c r="R594" s="460"/>
      <c r="S594" s="460"/>
      <c r="T594" s="460"/>
    </row>
    <row r="595">
      <c r="A595" s="692"/>
      <c r="B595" s="693"/>
      <c r="C595" s="693"/>
      <c r="D595" s="693"/>
      <c r="E595" s="693"/>
      <c r="F595" s="693"/>
      <c r="G595" s="694"/>
      <c r="H595" s="693"/>
      <c r="I595" s="460"/>
      <c r="J595" s="460"/>
      <c r="K595" s="460"/>
      <c r="L595" s="460"/>
      <c r="M595" s="460"/>
      <c r="N595" s="460"/>
      <c r="O595" s="623"/>
      <c r="P595" s="460"/>
      <c r="Q595" s="460"/>
      <c r="R595" s="460"/>
      <c r="S595" s="460"/>
      <c r="T595" s="460"/>
    </row>
    <row r="596">
      <c r="A596" s="692"/>
      <c r="B596" s="693"/>
      <c r="C596" s="693"/>
      <c r="D596" s="693"/>
      <c r="E596" s="693"/>
      <c r="F596" s="693"/>
      <c r="G596" s="694"/>
      <c r="H596" s="693"/>
      <c r="I596" s="460"/>
      <c r="J596" s="460"/>
      <c r="K596" s="460"/>
      <c r="L596" s="460"/>
      <c r="M596" s="460"/>
      <c r="N596" s="460"/>
      <c r="O596" s="623"/>
      <c r="P596" s="460"/>
      <c r="Q596" s="460"/>
      <c r="R596" s="460"/>
      <c r="S596" s="460"/>
      <c r="T596" s="460"/>
    </row>
    <row r="597">
      <c r="A597" s="692"/>
      <c r="B597" s="693"/>
      <c r="C597" s="693"/>
      <c r="D597" s="693"/>
      <c r="E597" s="693"/>
      <c r="F597" s="693"/>
      <c r="G597" s="694"/>
      <c r="H597" s="693"/>
      <c r="I597" s="460"/>
      <c r="J597" s="460"/>
      <c r="K597" s="460"/>
      <c r="L597" s="460"/>
      <c r="M597" s="460"/>
      <c r="N597" s="460"/>
      <c r="O597" s="623"/>
      <c r="P597" s="460"/>
      <c r="Q597" s="460"/>
      <c r="R597" s="460"/>
      <c r="S597" s="460"/>
      <c r="T597" s="460"/>
    </row>
    <row r="598">
      <c r="A598" s="692"/>
      <c r="B598" s="693"/>
      <c r="C598" s="693"/>
      <c r="D598" s="693"/>
      <c r="E598" s="693"/>
      <c r="F598" s="693"/>
      <c r="G598" s="694"/>
      <c r="H598" s="693"/>
      <c r="I598" s="460"/>
      <c r="J598" s="460"/>
      <c r="K598" s="460"/>
      <c r="L598" s="460"/>
      <c r="M598" s="460"/>
      <c r="N598" s="460"/>
      <c r="O598" s="623"/>
      <c r="P598" s="460"/>
      <c r="Q598" s="460"/>
      <c r="R598" s="460"/>
      <c r="S598" s="460"/>
      <c r="T598" s="460"/>
    </row>
    <row r="599">
      <c r="A599" s="692"/>
      <c r="B599" s="693"/>
      <c r="C599" s="693"/>
      <c r="D599" s="693"/>
      <c r="E599" s="693"/>
      <c r="F599" s="693"/>
      <c r="G599" s="694"/>
      <c r="H599" s="693"/>
      <c r="I599" s="460"/>
      <c r="J599" s="460"/>
      <c r="K599" s="460"/>
      <c r="L599" s="460"/>
      <c r="M599" s="460"/>
      <c r="N599" s="460"/>
      <c r="O599" s="623"/>
      <c r="P599" s="460"/>
      <c r="Q599" s="460"/>
      <c r="R599" s="460"/>
      <c r="S599" s="460"/>
      <c r="T599" s="460"/>
    </row>
    <row r="600">
      <c r="A600" s="692"/>
      <c r="B600" s="693"/>
      <c r="C600" s="693"/>
      <c r="D600" s="693"/>
      <c r="E600" s="693"/>
      <c r="F600" s="693"/>
      <c r="G600" s="694"/>
      <c r="H600" s="693"/>
      <c r="I600" s="460"/>
      <c r="J600" s="460"/>
      <c r="K600" s="460"/>
      <c r="L600" s="460"/>
      <c r="M600" s="460"/>
      <c r="N600" s="460"/>
      <c r="O600" s="623"/>
      <c r="P600" s="460"/>
      <c r="Q600" s="460"/>
      <c r="R600" s="460"/>
      <c r="S600" s="460"/>
      <c r="T600" s="460"/>
    </row>
    <row r="601">
      <c r="A601" s="692"/>
      <c r="B601" s="693"/>
      <c r="C601" s="693"/>
      <c r="D601" s="693"/>
      <c r="E601" s="693"/>
      <c r="F601" s="693"/>
      <c r="G601" s="694"/>
      <c r="H601" s="693"/>
      <c r="I601" s="460"/>
      <c r="J601" s="460"/>
      <c r="K601" s="460"/>
      <c r="L601" s="460"/>
      <c r="M601" s="460"/>
      <c r="N601" s="460"/>
      <c r="O601" s="623"/>
      <c r="P601" s="460"/>
      <c r="Q601" s="460"/>
      <c r="R601" s="460"/>
      <c r="S601" s="460"/>
      <c r="T601" s="460"/>
    </row>
    <row r="602">
      <c r="A602" s="692"/>
      <c r="B602" s="693"/>
      <c r="C602" s="693"/>
      <c r="D602" s="693"/>
      <c r="E602" s="693"/>
      <c r="F602" s="693"/>
      <c r="G602" s="694"/>
      <c r="H602" s="693"/>
      <c r="I602" s="460"/>
      <c r="J602" s="460"/>
      <c r="K602" s="460"/>
      <c r="L602" s="460"/>
      <c r="M602" s="460"/>
      <c r="N602" s="460"/>
      <c r="O602" s="623"/>
      <c r="P602" s="460"/>
      <c r="Q602" s="460"/>
      <c r="R602" s="460"/>
      <c r="S602" s="460"/>
      <c r="T602" s="460"/>
    </row>
    <row r="603">
      <c r="A603" s="692"/>
      <c r="B603" s="693"/>
      <c r="C603" s="693"/>
      <c r="D603" s="693"/>
      <c r="E603" s="693"/>
      <c r="F603" s="693"/>
      <c r="G603" s="694"/>
      <c r="H603" s="693"/>
      <c r="I603" s="460"/>
      <c r="J603" s="460"/>
      <c r="K603" s="460"/>
      <c r="L603" s="460"/>
      <c r="M603" s="460"/>
      <c r="N603" s="460"/>
      <c r="O603" s="623"/>
      <c r="P603" s="460"/>
      <c r="Q603" s="460"/>
      <c r="R603" s="460"/>
      <c r="S603" s="460"/>
      <c r="T603" s="460"/>
    </row>
    <row r="604">
      <c r="A604" s="692"/>
      <c r="B604" s="693"/>
      <c r="C604" s="693"/>
      <c r="D604" s="693"/>
      <c r="E604" s="693"/>
      <c r="F604" s="693"/>
      <c r="G604" s="694"/>
      <c r="H604" s="693"/>
      <c r="I604" s="460"/>
      <c r="J604" s="460"/>
      <c r="K604" s="460"/>
      <c r="L604" s="460"/>
      <c r="M604" s="460"/>
      <c r="N604" s="460"/>
      <c r="O604" s="623"/>
      <c r="P604" s="460"/>
      <c r="Q604" s="460"/>
      <c r="R604" s="460"/>
      <c r="S604" s="460"/>
      <c r="T604" s="460"/>
    </row>
    <row r="605">
      <c r="A605" s="692"/>
      <c r="B605" s="693"/>
      <c r="C605" s="693"/>
      <c r="D605" s="693"/>
      <c r="E605" s="693"/>
      <c r="F605" s="693"/>
      <c r="G605" s="694"/>
      <c r="H605" s="693"/>
      <c r="I605" s="460"/>
      <c r="J605" s="460"/>
      <c r="K605" s="460"/>
      <c r="L605" s="460"/>
      <c r="M605" s="460"/>
      <c r="N605" s="460"/>
      <c r="O605" s="623"/>
      <c r="P605" s="460"/>
      <c r="Q605" s="460"/>
      <c r="R605" s="460"/>
      <c r="S605" s="460"/>
      <c r="T605" s="460"/>
    </row>
    <row r="606">
      <c r="A606" s="692"/>
      <c r="B606" s="693"/>
      <c r="C606" s="693"/>
      <c r="D606" s="693"/>
      <c r="E606" s="693"/>
      <c r="F606" s="693"/>
      <c r="G606" s="694"/>
      <c r="H606" s="693"/>
      <c r="I606" s="460"/>
      <c r="J606" s="460"/>
      <c r="K606" s="460"/>
      <c r="L606" s="460"/>
      <c r="M606" s="460"/>
      <c r="N606" s="460"/>
      <c r="O606" s="623"/>
      <c r="P606" s="460"/>
      <c r="Q606" s="460"/>
      <c r="R606" s="460"/>
      <c r="S606" s="460"/>
      <c r="T606" s="460"/>
    </row>
    <row r="607">
      <c r="A607" s="692"/>
      <c r="B607" s="693"/>
      <c r="C607" s="693"/>
      <c r="D607" s="693"/>
      <c r="E607" s="693"/>
      <c r="F607" s="693"/>
      <c r="G607" s="694"/>
      <c r="H607" s="693"/>
      <c r="I607" s="460"/>
      <c r="J607" s="460"/>
      <c r="K607" s="460"/>
      <c r="L607" s="460"/>
      <c r="M607" s="460"/>
      <c r="N607" s="460"/>
      <c r="O607" s="623"/>
      <c r="P607" s="460"/>
      <c r="Q607" s="460"/>
      <c r="R607" s="460"/>
      <c r="S607" s="460"/>
      <c r="T607" s="460"/>
    </row>
    <row r="608">
      <c r="A608" s="692"/>
      <c r="B608" s="693"/>
      <c r="C608" s="693"/>
      <c r="D608" s="693"/>
      <c r="E608" s="693"/>
      <c r="F608" s="693"/>
      <c r="G608" s="694"/>
      <c r="H608" s="693"/>
      <c r="I608" s="460"/>
      <c r="J608" s="460"/>
      <c r="K608" s="460"/>
      <c r="L608" s="460"/>
      <c r="M608" s="460"/>
      <c r="N608" s="460"/>
      <c r="O608" s="623"/>
      <c r="P608" s="460"/>
      <c r="Q608" s="460"/>
      <c r="R608" s="460"/>
      <c r="S608" s="460"/>
      <c r="T608" s="460"/>
    </row>
    <row r="609">
      <c r="A609" s="692"/>
      <c r="B609" s="693"/>
      <c r="C609" s="693"/>
      <c r="D609" s="693"/>
      <c r="E609" s="693"/>
      <c r="F609" s="693"/>
      <c r="G609" s="694"/>
      <c r="H609" s="693"/>
      <c r="I609" s="460"/>
      <c r="J609" s="460"/>
      <c r="K609" s="460"/>
      <c r="L609" s="460"/>
      <c r="M609" s="460"/>
      <c r="N609" s="460"/>
      <c r="O609" s="623"/>
      <c r="P609" s="460"/>
      <c r="Q609" s="460"/>
      <c r="R609" s="460"/>
      <c r="S609" s="460"/>
      <c r="T609" s="460"/>
    </row>
    <row r="610">
      <c r="A610" s="692"/>
      <c r="B610" s="693"/>
      <c r="C610" s="693"/>
      <c r="D610" s="693"/>
      <c r="E610" s="693"/>
      <c r="F610" s="693"/>
      <c r="G610" s="694"/>
      <c r="H610" s="693"/>
      <c r="I610" s="460"/>
      <c r="J610" s="460"/>
      <c r="K610" s="460"/>
      <c r="L610" s="460"/>
      <c r="M610" s="460"/>
      <c r="N610" s="460"/>
      <c r="O610" s="623"/>
      <c r="P610" s="460"/>
      <c r="Q610" s="460"/>
      <c r="R610" s="460"/>
      <c r="S610" s="460"/>
      <c r="T610" s="460"/>
    </row>
    <row r="611">
      <c r="A611" s="692"/>
      <c r="B611" s="693"/>
      <c r="C611" s="693"/>
      <c r="D611" s="693"/>
      <c r="E611" s="693"/>
      <c r="F611" s="693"/>
      <c r="G611" s="694"/>
      <c r="H611" s="693"/>
      <c r="I611" s="460"/>
      <c r="J611" s="460"/>
      <c r="K611" s="460"/>
      <c r="L611" s="460"/>
      <c r="M611" s="460"/>
      <c r="N611" s="460"/>
      <c r="O611" s="623"/>
      <c r="P611" s="460"/>
      <c r="Q611" s="460"/>
      <c r="R611" s="460"/>
      <c r="S611" s="460"/>
      <c r="T611" s="460"/>
    </row>
    <row r="612">
      <c r="A612" s="692"/>
      <c r="B612" s="693"/>
      <c r="C612" s="693"/>
      <c r="D612" s="693"/>
      <c r="E612" s="693"/>
      <c r="F612" s="693"/>
      <c r="G612" s="694"/>
      <c r="H612" s="693"/>
      <c r="I612" s="460"/>
      <c r="J612" s="460"/>
      <c r="K612" s="460"/>
      <c r="L612" s="460"/>
      <c r="M612" s="460"/>
      <c r="N612" s="460"/>
      <c r="O612" s="623"/>
      <c r="P612" s="460"/>
      <c r="Q612" s="460"/>
      <c r="R612" s="460"/>
      <c r="S612" s="460"/>
      <c r="T612" s="460"/>
    </row>
    <row r="613">
      <c r="A613" s="692"/>
      <c r="B613" s="693"/>
      <c r="C613" s="693"/>
      <c r="D613" s="693"/>
      <c r="E613" s="693"/>
      <c r="F613" s="693"/>
      <c r="G613" s="694"/>
      <c r="H613" s="693"/>
      <c r="I613" s="460"/>
      <c r="J613" s="460"/>
      <c r="K613" s="460"/>
      <c r="L613" s="460"/>
      <c r="M613" s="460"/>
      <c r="N613" s="460"/>
      <c r="O613" s="623"/>
      <c r="P613" s="460"/>
      <c r="Q613" s="460"/>
      <c r="R613" s="460"/>
      <c r="S613" s="460"/>
      <c r="T613" s="460"/>
    </row>
    <row r="614">
      <c r="A614" s="692"/>
      <c r="B614" s="693"/>
      <c r="C614" s="693"/>
      <c r="D614" s="693"/>
      <c r="E614" s="693"/>
      <c r="F614" s="693"/>
      <c r="G614" s="694"/>
      <c r="H614" s="693"/>
      <c r="I614" s="460"/>
      <c r="J614" s="460"/>
      <c r="K614" s="460"/>
      <c r="L614" s="460"/>
      <c r="M614" s="460"/>
      <c r="N614" s="460"/>
      <c r="O614" s="623"/>
      <c r="P614" s="460"/>
      <c r="Q614" s="460"/>
      <c r="R614" s="460"/>
      <c r="S614" s="460"/>
      <c r="T614" s="460"/>
    </row>
    <row r="615">
      <c r="A615" s="692"/>
      <c r="B615" s="693"/>
      <c r="C615" s="693"/>
      <c r="D615" s="693"/>
      <c r="E615" s="693"/>
      <c r="F615" s="693"/>
      <c r="G615" s="694"/>
      <c r="H615" s="693"/>
      <c r="I615" s="460"/>
      <c r="J615" s="460"/>
      <c r="K615" s="460"/>
      <c r="L615" s="460"/>
      <c r="M615" s="460"/>
      <c r="N615" s="460"/>
      <c r="O615" s="623"/>
      <c r="P615" s="460"/>
      <c r="Q615" s="460"/>
      <c r="R615" s="460"/>
      <c r="S615" s="460"/>
      <c r="T615" s="460"/>
    </row>
    <row r="616">
      <c r="A616" s="692"/>
      <c r="B616" s="693"/>
      <c r="C616" s="693"/>
      <c r="D616" s="693"/>
      <c r="E616" s="693"/>
      <c r="F616" s="693"/>
      <c r="G616" s="694"/>
      <c r="H616" s="693"/>
      <c r="I616" s="460"/>
      <c r="J616" s="460"/>
      <c r="K616" s="460"/>
      <c r="L616" s="460"/>
      <c r="M616" s="460"/>
      <c r="N616" s="460"/>
      <c r="O616" s="623"/>
      <c r="P616" s="460"/>
      <c r="Q616" s="460"/>
      <c r="R616" s="460"/>
      <c r="S616" s="460"/>
      <c r="T616" s="460"/>
    </row>
    <row r="617">
      <c r="A617" s="692"/>
      <c r="B617" s="693"/>
      <c r="C617" s="693"/>
      <c r="D617" s="693"/>
      <c r="E617" s="693"/>
      <c r="F617" s="693"/>
      <c r="G617" s="694"/>
      <c r="H617" s="693"/>
      <c r="I617" s="460"/>
      <c r="J617" s="460"/>
      <c r="K617" s="460"/>
      <c r="L617" s="460"/>
      <c r="M617" s="460"/>
      <c r="N617" s="460"/>
      <c r="O617" s="623"/>
      <c r="P617" s="460"/>
      <c r="Q617" s="460"/>
      <c r="R617" s="460"/>
      <c r="S617" s="460"/>
      <c r="T617" s="460"/>
    </row>
    <row r="618">
      <c r="A618" s="692"/>
      <c r="B618" s="693"/>
      <c r="C618" s="693"/>
      <c r="D618" s="693"/>
      <c r="E618" s="693"/>
      <c r="F618" s="693"/>
      <c r="G618" s="694"/>
      <c r="H618" s="693"/>
      <c r="I618" s="460"/>
      <c r="J618" s="460"/>
      <c r="K618" s="460"/>
      <c r="L618" s="460"/>
      <c r="M618" s="460"/>
      <c r="N618" s="460"/>
      <c r="O618" s="623"/>
      <c r="P618" s="460"/>
      <c r="Q618" s="460"/>
      <c r="R618" s="460"/>
      <c r="S618" s="460"/>
      <c r="T618" s="460"/>
    </row>
    <row r="619">
      <c r="A619" s="692"/>
      <c r="B619" s="693"/>
      <c r="C619" s="693"/>
      <c r="D619" s="693"/>
      <c r="E619" s="693"/>
      <c r="F619" s="693"/>
      <c r="G619" s="694"/>
      <c r="H619" s="693"/>
      <c r="I619" s="460"/>
      <c r="J619" s="460"/>
      <c r="K619" s="460"/>
      <c r="L619" s="460"/>
      <c r="M619" s="460"/>
      <c r="N619" s="460"/>
      <c r="O619" s="623"/>
      <c r="P619" s="460"/>
      <c r="Q619" s="460"/>
      <c r="R619" s="460"/>
      <c r="S619" s="460"/>
      <c r="T619" s="460"/>
    </row>
    <row r="620">
      <c r="A620" s="692"/>
      <c r="B620" s="693"/>
      <c r="C620" s="693"/>
      <c r="D620" s="693"/>
      <c r="E620" s="693"/>
      <c r="F620" s="693"/>
      <c r="G620" s="694"/>
      <c r="H620" s="693"/>
      <c r="I620" s="460"/>
      <c r="J620" s="460"/>
      <c r="K620" s="460"/>
      <c r="L620" s="460"/>
      <c r="M620" s="460"/>
      <c r="N620" s="460"/>
      <c r="O620" s="623"/>
      <c r="P620" s="460"/>
      <c r="Q620" s="460"/>
      <c r="R620" s="460"/>
      <c r="S620" s="460"/>
      <c r="T620" s="460"/>
    </row>
    <row r="621">
      <c r="A621" s="692"/>
      <c r="B621" s="693"/>
      <c r="C621" s="693"/>
      <c r="D621" s="693"/>
      <c r="E621" s="693"/>
      <c r="F621" s="693"/>
      <c r="G621" s="694"/>
      <c r="H621" s="693"/>
      <c r="I621" s="460"/>
      <c r="J621" s="460"/>
      <c r="K621" s="460"/>
      <c r="L621" s="460"/>
      <c r="M621" s="460"/>
      <c r="N621" s="460"/>
      <c r="O621" s="623"/>
      <c r="P621" s="460"/>
      <c r="Q621" s="460"/>
      <c r="R621" s="460"/>
      <c r="S621" s="460"/>
      <c r="T621" s="460"/>
    </row>
    <row r="622">
      <c r="A622" s="692"/>
      <c r="B622" s="693"/>
      <c r="C622" s="693"/>
      <c r="D622" s="693"/>
      <c r="E622" s="693"/>
      <c r="F622" s="693"/>
      <c r="G622" s="694"/>
      <c r="H622" s="693"/>
      <c r="I622" s="460"/>
      <c r="J622" s="460"/>
      <c r="K622" s="460"/>
      <c r="L622" s="460"/>
      <c r="M622" s="460"/>
      <c r="N622" s="460"/>
      <c r="O622" s="623"/>
      <c r="P622" s="460"/>
      <c r="Q622" s="460"/>
      <c r="R622" s="460"/>
      <c r="S622" s="460"/>
      <c r="T622" s="460"/>
    </row>
    <row r="623">
      <c r="A623" s="692"/>
      <c r="B623" s="693"/>
      <c r="C623" s="693"/>
      <c r="D623" s="693"/>
      <c r="E623" s="693"/>
      <c r="F623" s="693"/>
      <c r="G623" s="694"/>
      <c r="H623" s="693"/>
      <c r="I623" s="460"/>
      <c r="J623" s="460"/>
      <c r="K623" s="460"/>
      <c r="L623" s="460"/>
      <c r="M623" s="460"/>
      <c r="N623" s="460"/>
      <c r="O623" s="623"/>
      <c r="P623" s="460"/>
      <c r="Q623" s="460"/>
      <c r="R623" s="460"/>
      <c r="S623" s="460"/>
      <c r="T623" s="460"/>
    </row>
    <row r="624">
      <c r="A624" s="692"/>
      <c r="B624" s="693"/>
      <c r="C624" s="693"/>
      <c r="D624" s="693"/>
      <c r="E624" s="693"/>
      <c r="F624" s="693"/>
      <c r="G624" s="694"/>
      <c r="H624" s="693"/>
      <c r="I624" s="460"/>
      <c r="J624" s="460"/>
      <c r="K624" s="460"/>
      <c r="L624" s="460"/>
      <c r="M624" s="460"/>
      <c r="N624" s="460"/>
      <c r="O624" s="623"/>
      <c r="P624" s="460"/>
      <c r="Q624" s="460"/>
      <c r="R624" s="460"/>
      <c r="S624" s="460"/>
      <c r="T624" s="460"/>
    </row>
    <row r="625">
      <c r="A625" s="692"/>
      <c r="B625" s="693"/>
      <c r="C625" s="693"/>
      <c r="D625" s="693"/>
      <c r="E625" s="693"/>
      <c r="F625" s="693"/>
      <c r="G625" s="694"/>
      <c r="H625" s="693"/>
      <c r="I625" s="460"/>
      <c r="J625" s="460"/>
      <c r="K625" s="460"/>
      <c r="L625" s="460"/>
      <c r="M625" s="460"/>
      <c r="N625" s="460"/>
      <c r="O625" s="623"/>
      <c r="P625" s="460"/>
      <c r="Q625" s="460"/>
      <c r="R625" s="460"/>
      <c r="S625" s="460"/>
      <c r="T625" s="460"/>
    </row>
    <row r="626">
      <c r="A626" s="692"/>
      <c r="B626" s="693"/>
      <c r="C626" s="693"/>
      <c r="D626" s="693"/>
      <c r="E626" s="693"/>
      <c r="F626" s="693"/>
      <c r="G626" s="694"/>
      <c r="H626" s="693"/>
      <c r="I626" s="460"/>
      <c r="J626" s="460"/>
      <c r="K626" s="460"/>
      <c r="L626" s="460"/>
      <c r="M626" s="460"/>
      <c r="N626" s="460"/>
      <c r="O626" s="623"/>
      <c r="P626" s="460"/>
      <c r="Q626" s="460"/>
      <c r="R626" s="460"/>
      <c r="S626" s="460"/>
      <c r="T626" s="460"/>
    </row>
    <row r="627">
      <c r="A627" s="692"/>
      <c r="B627" s="693"/>
      <c r="C627" s="693"/>
      <c r="D627" s="693"/>
      <c r="E627" s="693"/>
      <c r="F627" s="693"/>
      <c r="G627" s="694"/>
      <c r="H627" s="693"/>
      <c r="I627" s="460"/>
      <c r="J627" s="460"/>
      <c r="K627" s="460"/>
      <c r="L627" s="460"/>
      <c r="M627" s="460"/>
      <c r="N627" s="460"/>
      <c r="O627" s="623"/>
      <c r="P627" s="460"/>
      <c r="Q627" s="460"/>
      <c r="R627" s="460"/>
      <c r="S627" s="460"/>
      <c r="T627" s="460"/>
    </row>
    <row r="628">
      <c r="A628" s="692"/>
      <c r="B628" s="693"/>
      <c r="C628" s="693"/>
      <c r="D628" s="693"/>
      <c r="E628" s="693"/>
      <c r="F628" s="693"/>
      <c r="G628" s="694"/>
      <c r="H628" s="693"/>
      <c r="I628" s="460"/>
      <c r="J628" s="460"/>
      <c r="K628" s="460"/>
      <c r="L628" s="460"/>
      <c r="M628" s="460"/>
      <c r="N628" s="460"/>
      <c r="O628" s="623"/>
      <c r="P628" s="460"/>
      <c r="Q628" s="460"/>
      <c r="R628" s="460"/>
      <c r="S628" s="460"/>
      <c r="T628" s="460"/>
    </row>
    <row r="629">
      <c r="A629" s="692"/>
      <c r="B629" s="693"/>
      <c r="C629" s="693"/>
      <c r="D629" s="693"/>
      <c r="E629" s="693"/>
      <c r="F629" s="693"/>
      <c r="G629" s="694"/>
      <c r="H629" s="693"/>
      <c r="I629" s="460"/>
      <c r="J629" s="460"/>
      <c r="K629" s="460"/>
      <c r="L629" s="460"/>
      <c r="M629" s="460"/>
      <c r="N629" s="460"/>
      <c r="O629" s="623"/>
      <c r="P629" s="460"/>
      <c r="Q629" s="460"/>
      <c r="R629" s="460"/>
      <c r="S629" s="460"/>
      <c r="T629" s="460"/>
    </row>
    <row r="630">
      <c r="A630" s="692"/>
      <c r="B630" s="693"/>
      <c r="C630" s="693"/>
      <c r="D630" s="693"/>
      <c r="E630" s="693"/>
      <c r="F630" s="693"/>
      <c r="G630" s="694"/>
      <c r="H630" s="693"/>
      <c r="I630" s="460"/>
      <c r="J630" s="460"/>
      <c r="K630" s="460"/>
      <c r="L630" s="460"/>
      <c r="M630" s="460"/>
      <c r="N630" s="460"/>
      <c r="O630" s="623"/>
      <c r="P630" s="460"/>
      <c r="Q630" s="460"/>
      <c r="R630" s="460"/>
      <c r="S630" s="460"/>
      <c r="T630" s="460"/>
    </row>
    <row r="631">
      <c r="A631" s="692"/>
      <c r="B631" s="693"/>
      <c r="C631" s="693"/>
      <c r="D631" s="693"/>
      <c r="E631" s="693"/>
      <c r="F631" s="693"/>
      <c r="G631" s="694"/>
      <c r="H631" s="693"/>
      <c r="I631" s="460"/>
      <c r="J631" s="460"/>
      <c r="K631" s="460"/>
      <c r="L631" s="460"/>
      <c r="M631" s="460"/>
      <c r="N631" s="460"/>
      <c r="O631" s="623"/>
      <c r="P631" s="460"/>
      <c r="Q631" s="460"/>
      <c r="R631" s="460"/>
      <c r="S631" s="460"/>
      <c r="T631" s="460"/>
    </row>
    <row r="632">
      <c r="A632" s="692"/>
      <c r="B632" s="693"/>
      <c r="C632" s="693"/>
      <c r="D632" s="693"/>
      <c r="E632" s="693"/>
      <c r="F632" s="693"/>
      <c r="G632" s="694"/>
      <c r="H632" s="693"/>
      <c r="I632" s="460"/>
      <c r="J632" s="460"/>
      <c r="K632" s="460"/>
      <c r="L632" s="460"/>
      <c r="M632" s="460"/>
      <c r="N632" s="460"/>
      <c r="O632" s="623"/>
      <c r="P632" s="460"/>
      <c r="Q632" s="460"/>
      <c r="R632" s="460"/>
      <c r="S632" s="460"/>
      <c r="T632" s="460"/>
    </row>
    <row r="633">
      <c r="A633" s="692"/>
      <c r="B633" s="693"/>
      <c r="C633" s="693"/>
      <c r="D633" s="693"/>
      <c r="E633" s="693"/>
      <c r="F633" s="693"/>
      <c r="G633" s="694"/>
      <c r="H633" s="693"/>
      <c r="I633" s="460"/>
      <c r="J633" s="460"/>
      <c r="K633" s="460"/>
      <c r="L633" s="460"/>
      <c r="M633" s="460"/>
      <c r="N633" s="460"/>
      <c r="O633" s="623"/>
      <c r="P633" s="460"/>
      <c r="Q633" s="460"/>
      <c r="R633" s="460"/>
      <c r="S633" s="460"/>
      <c r="T633" s="460"/>
    </row>
    <row r="634">
      <c r="A634" s="692"/>
      <c r="B634" s="693"/>
      <c r="C634" s="693"/>
      <c r="D634" s="693"/>
      <c r="E634" s="693"/>
      <c r="F634" s="693"/>
      <c r="G634" s="694"/>
      <c r="H634" s="693"/>
      <c r="I634" s="460"/>
      <c r="J634" s="460"/>
      <c r="K634" s="460"/>
      <c r="L634" s="460"/>
      <c r="M634" s="460"/>
      <c r="N634" s="460"/>
      <c r="O634" s="623"/>
      <c r="P634" s="460"/>
      <c r="Q634" s="460"/>
      <c r="R634" s="460"/>
      <c r="S634" s="460"/>
      <c r="T634" s="460"/>
    </row>
    <row r="635">
      <c r="A635" s="692"/>
      <c r="B635" s="693"/>
      <c r="C635" s="693"/>
      <c r="D635" s="693"/>
      <c r="E635" s="693"/>
      <c r="F635" s="693"/>
      <c r="G635" s="694"/>
      <c r="H635" s="693"/>
      <c r="I635" s="460"/>
      <c r="J635" s="460"/>
      <c r="K635" s="460"/>
      <c r="L635" s="460"/>
      <c r="M635" s="460"/>
      <c r="N635" s="460"/>
      <c r="O635" s="623"/>
      <c r="P635" s="460"/>
      <c r="Q635" s="460"/>
      <c r="R635" s="460"/>
      <c r="S635" s="460"/>
      <c r="T635" s="460"/>
    </row>
    <row r="636">
      <c r="A636" s="692"/>
      <c r="B636" s="693"/>
      <c r="C636" s="693"/>
      <c r="D636" s="693"/>
      <c r="E636" s="693"/>
      <c r="F636" s="693"/>
      <c r="G636" s="694"/>
      <c r="H636" s="693"/>
      <c r="I636" s="460"/>
      <c r="J636" s="460"/>
      <c r="K636" s="460"/>
      <c r="L636" s="460"/>
      <c r="M636" s="460"/>
      <c r="N636" s="460"/>
      <c r="O636" s="623"/>
      <c r="P636" s="460"/>
      <c r="Q636" s="460"/>
      <c r="R636" s="460"/>
      <c r="S636" s="460"/>
      <c r="T636" s="460"/>
    </row>
    <row r="637">
      <c r="A637" s="692"/>
      <c r="B637" s="693"/>
      <c r="C637" s="693"/>
      <c r="D637" s="693"/>
      <c r="E637" s="693"/>
      <c r="F637" s="693"/>
      <c r="G637" s="694"/>
      <c r="H637" s="693"/>
      <c r="I637" s="460"/>
      <c r="J637" s="460"/>
      <c r="K637" s="460"/>
      <c r="L637" s="460"/>
      <c r="M637" s="460"/>
      <c r="N637" s="460"/>
      <c r="O637" s="623"/>
      <c r="P637" s="460"/>
      <c r="Q637" s="460"/>
      <c r="R637" s="460"/>
      <c r="S637" s="460"/>
      <c r="T637" s="460"/>
    </row>
    <row r="638">
      <c r="A638" s="692"/>
      <c r="B638" s="693"/>
      <c r="C638" s="693"/>
      <c r="D638" s="693"/>
      <c r="E638" s="693"/>
      <c r="F638" s="693"/>
      <c r="G638" s="694"/>
      <c r="H638" s="693"/>
      <c r="I638" s="460"/>
      <c r="J638" s="460"/>
      <c r="K638" s="460"/>
      <c r="L638" s="460"/>
      <c r="M638" s="460"/>
      <c r="N638" s="460"/>
      <c r="O638" s="623"/>
      <c r="P638" s="460"/>
      <c r="Q638" s="460"/>
      <c r="R638" s="460"/>
      <c r="S638" s="460"/>
      <c r="T638" s="460"/>
    </row>
    <row r="639">
      <c r="A639" s="692"/>
      <c r="B639" s="693"/>
      <c r="C639" s="693"/>
      <c r="D639" s="693"/>
      <c r="E639" s="693"/>
      <c r="F639" s="693"/>
      <c r="G639" s="694"/>
      <c r="H639" s="693"/>
      <c r="I639" s="460"/>
      <c r="J639" s="460"/>
      <c r="K639" s="460"/>
      <c r="L639" s="460"/>
      <c r="M639" s="460"/>
      <c r="N639" s="460"/>
      <c r="O639" s="623"/>
      <c r="P639" s="460"/>
      <c r="Q639" s="460"/>
      <c r="R639" s="460"/>
      <c r="S639" s="460"/>
      <c r="T639" s="460"/>
    </row>
    <row r="640">
      <c r="A640" s="692"/>
      <c r="B640" s="693"/>
      <c r="C640" s="693"/>
      <c r="D640" s="693"/>
      <c r="E640" s="693"/>
      <c r="F640" s="693"/>
      <c r="G640" s="694"/>
      <c r="H640" s="693"/>
      <c r="I640" s="460"/>
      <c r="J640" s="460"/>
      <c r="K640" s="460"/>
      <c r="L640" s="460"/>
      <c r="M640" s="460"/>
      <c r="N640" s="460"/>
      <c r="O640" s="623"/>
      <c r="P640" s="460"/>
      <c r="Q640" s="460"/>
      <c r="R640" s="460"/>
      <c r="S640" s="460"/>
      <c r="T640" s="460"/>
    </row>
    <row r="641">
      <c r="A641" s="692"/>
      <c r="B641" s="693"/>
      <c r="C641" s="693"/>
      <c r="D641" s="693"/>
      <c r="E641" s="693"/>
      <c r="F641" s="693"/>
      <c r="G641" s="694"/>
      <c r="H641" s="693"/>
      <c r="I641" s="460"/>
      <c r="J641" s="460"/>
      <c r="K641" s="460"/>
      <c r="L641" s="460"/>
      <c r="M641" s="460"/>
      <c r="N641" s="460"/>
      <c r="O641" s="623"/>
      <c r="P641" s="460"/>
      <c r="Q641" s="460"/>
      <c r="R641" s="460"/>
      <c r="S641" s="460"/>
      <c r="T641" s="460"/>
    </row>
    <row r="642">
      <c r="A642" s="692"/>
      <c r="B642" s="693"/>
      <c r="C642" s="693"/>
      <c r="D642" s="693"/>
      <c r="E642" s="693"/>
      <c r="F642" s="693"/>
      <c r="G642" s="694"/>
      <c r="H642" s="693"/>
      <c r="I642" s="460"/>
      <c r="J642" s="460"/>
      <c r="K642" s="460"/>
      <c r="L642" s="460"/>
      <c r="M642" s="460"/>
      <c r="N642" s="460"/>
      <c r="O642" s="623"/>
      <c r="P642" s="460"/>
      <c r="Q642" s="460"/>
      <c r="R642" s="460"/>
      <c r="S642" s="460"/>
      <c r="T642" s="460"/>
    </row>
    <row r="643">
      <c r="A643" s="692"/>
      <c r="B643" s="693"/>
      <c r="C643" s="693"/>
      <c r="D643" s="693"/>
      <c r="E643" s="693"/>
      <c r="F643" s="693"/>
      <c r="G643" s="694"/>
      <c r="H643" s="693"/>
      <c r="I643" s="460"/>
      <c r="J643" s="460"/>
      <c r="K643" s="460"/>
      <c r="L643" s="460"/>
      <c r="M643" s="460"/>
      <c r="N643" s="460"/>
      <c r="O643" s="623"/>
      <c r="P643" s="460"/>
      <c r="Q643" s="460"/>
      <c r="R643" s="460"/>
      <c r="S643" s="460"/>
      <c r="T643" s="460"/>
    </row>
    <row r="644">
      <c r="A644" s="692"/>
      <c r="B644" s="693"/>
      <c r="C644" s="693"/>
      <c r="D644" s="693"/>
      <c r="E644" s="693"/>
      <c r="F644" s="693"/>
      <c r="G644" s="694"/>
      <c r="H644" s="693"/>
      <c r="I644" s="460"/>
      <c r="J644" s="460"/>
      <c r="K644" s="460"/>
      <c r="L644" s="460"/>
      <c r="M644" s="460"/>
      <c r="N644" s="460"/>
      <c r="O644" s="623"/>
      <c r="P644" s="460"/>
      <c r="Q644" s="460"/>
      <c r="R644" s="460"/>
      <c r="S644" s="460"/>
      <c r="T644" s="460"/>
    </row>
    <row r="645">
      <c r="A645" s="692"/>
      <c r="B645" s="693"/>
      <c r="C645" s="693"/>
      <c r="D645" s="693"/>
      <c r="E645" s="693"/>
      <c r="F645" s="693"/>
      <c r="G645" s="694"/>
      <c r="H645" s="693"/>
      <c r="I645" s="460"/>
      <c r="J645" s="460"/>
      <c r="K645" s="460"/>
      <c r="L645" s="460"/>
      <c r="M645" s="460"/>
      <c r="N645" s="460"/>
      <c r="O645" s="623"/>
      <c r="P645" s="460"/>
      <c r="Q645" s="460"/>
      <c r="R645" s="460"/>
      <c r="S645" s="460"/>
      <c r="T645" s="460"/>
    </row>
    <row r="646">
      <c r="A646" s="692"/>
      <c r="B646" s="693"/>
      <c r="C646" s="693"/>
      <c r="D646" s="693"/>
      <c r="E646" s="693"/>
      <c r="F646" s="693"/>
      <c r="G646" s="694"/>
      <c r="H646" s="693"/>
      <c r="I646" s="460"/>
      <c r="J646" s="460"/>
      <c r="K646" s="460"/>
      <c r="L646" s="460"/>
      <c r="M646" s="460"/>
      <c r="N646" s="460"/>
      <c r="O646" s="623"/>
      <c r="P646" s="460"/>
      <c r="Q646" s="460"/>
      <c r="R646" s="460"/>
      <c r="S646" s="460"/>
      <c r="T646" s="460"/>
    </row>
    <row r="647">
      <c r="A647" s="692"/>
      <c r="B647" s="693"/>
      <c r="C647" s="693"/>
      <c r="D647" s="693"/>
      <c r="E647" s="693"/>
      <c r="F647" s="693"/>
      <c r="G647" s="694"/>
      <c r="H647" s="693"/>
      <c r="I647" s="460"/>
      <c r="J647" s="460"/>
      <c r="K647" s="460"/>
      <c r="L647" s="460"/>
      <c r="M647" s="460"/>
      <c r="N647" s="460"/>
      <c r="O647" s="623"/>
      <c r="P647" s="460"/>
      <c r="Q647" s="460"/>
      <c r="R647" s="460"/>
      <c r="S647" s="460"/>
      <c r="T647" s="460"/>
    </row>
    <row r="648">
      <c r="A648" s="692"/>
      <c r="B648" s="693"/>
      <c r="C648" s="693"/>
      <c r="D648" s="693"/>
      <c r="E648" s="693"/>
      <c r="F648" s="693"/>
      <c r="G648" s="694"/>
      <c r="H648" s="693"/>
      <c r="I648" s="460"/>
      <c r="J648" s="460"/>
      <c r="K648" s="460"/>
      <c r="L648" s="460"/>
      <c r="M648" s="460"/>
      <c r="N648" s="460"/>
      <c r="O648" s="623"/>
      <c r="P648" s="460"/>
      <c r="Q648" s="460"/>
      <c r="R648" s="460"/>
      <c r="S648" s="460"/>
      <c r="T648" s="460"/>
    </row>
    <row r="649">
      <c r="A649" s="692"/>
      <c r="B649" s="693"/>
      <c r="C649" s="693"/>
      <c r="D649" s="693"/>
      <c r="E649" s="693"/>
      <c r="F649" s="693"/>
      <c r="G649" s="694"/>
      <c r="H649" s="693"/>
      <c r="I649" s="460"/>
      <c r="J649" s="460"/>
      <c r="K649" s="460"/>
      <c r="L649" s="460"/>
      <c r="M649" s="460"/>
      <c r="N649" s="460"/>
      <c r="O649" s="623"/>
      <c r="P649" s="460"/>
      <c r="Q649" s="460"/>
      <c r="R649" s="460"/>
      <c r="S649" s="460"/>
      <c r="T649" s="460"/>
    </row>
    <row r="650">
      <c r="A650" s="692"/>
      <c r="B650" s="693"/>
      <c r="C650" s="693"/>
      <c r="D650" s="693"/>
      <c r="E650" s="693"/>
      <c r="F650" s="693"/>
      <c r="G650" s="694"/>
      <c r="H650" s="693"/>
      <c r="I650" s="460"/>
      <c r="J650" s="460"/>
      <c r="K650" s="460"/>
      <c r="L650" s="460"/>
      <c r="M650" s="460"/>
      <c r="N650" s="460"/>
      <c r="O650" s="623"/>
      <c r="P650" s="460"/>
      <c r="Q650" s="460"/>
      <c r="R650" s="460"/>
      <c r="S650" s="460"/>
      <c r="T650" s="460"/>
    </row>
    <row r="651">
      <c r="A651" s="692"/>
      <c r="B651" s="693"/>
      <c r="C651" s="693"/>
      <c r="D651" s="693"/>
      <c r="E651" s="693"/>
      <c r="F651" s="693"/>
      <c r="G651" s="694"/>
      <c r="H651" s="693"/>
      <c r="I651" s="460"/>
      <c r="J651" s="460"/>
      <c r="K651" s="460"/>
      <c r="L651" s="460"/>
      <c r="M651" s="460"/>
      <c r="N651" s="460"/>
      <c r="O651" s="623"/>
      <c r="P651" s="460"/>
      <c r="Q651" s="460"/>
      <c r="R651" s="460"/>
      <c r="S651" s="460"/>
      <c r="T651" s="460"/>
    </row>
    <row r="652">
      <c r="A652" s="692"/>
      <c r="B652" s="693"/>
      <c r="C652" s="693"/>
      <c r="D652" s="693"/>
      <c r="E652" s="693"/>
      <c r="F652" s="693"/>
      <c r="G652" s="694"/>
      <c r="H652" s="693"/>
      <c r="I652" s="460"/>
      <c r="J652" s="460"/>
      <c r="K652" s="460"/>
      <c r="L652" s="460"/>
      <c r="M652" s="460"/>
      <c r="N652" s="460"/>
      <c r="O652" s="623"/>
      <c r="P652" s="460"/>
      <c r="Q652" s="460"/>
      <c r="R652" s="460"/>
      <c r="S652" s="460"/>
      <c r="T652" s="460"/>
    </row>
    <row r="653">
      <c r="A653" s="692"/>
      <c r="B653" s="693"/>
      <c r="C653" s="693"/>
      <c r="D653" s="693"/>
      <c r="E653" s="693"/>
      <c r="F653" s="693"/>
      <c r="G653" s="694"/>
      <c r="H653" s="693"/>
      <c r="I653" s="460"/>
      <c r="J653" s="460"/>
      <c r="K653" s="460"/>
      <c r="L653" s="460"/>
      <c r="M653" s="460"/>
      <c r="N653" s="460"/>
      <c r="O653" s="623"/>
      <c r="P653" s="460"/>
      <c r="Q653" s="460"/>
      <c r="R653" s="460"/>
      <c r="S653" s="460"/>
      <c r="T653" s="460"/>
    </row>
    <row r="654">
      <c r="A654" s="692"/>
      <c r="B654" s="693"/>
      <c r="C654" s="693"/>
      <c r="D654" s="693"/>
      <c r="E654" s="693"/>
      <c r="F654" s="693"/>
      <c r="G654" s="694"/>
      <c r="H654" s="693"/>
      <c r="I654" s="460"/>
      <c r="J654" s="460"/>
      <c r="K654" s="460"/>
      <c r="L654" s="460"/>
      <c r="M654" s="460"/>
      <c r="N654" s="460"/>
      <c r="O654" s="623"/>
      <c r="P654" s="460"/>
      <c r="Q654" s="460"/>
      <c r="R654" s="460"/>
      <c r="S654" s="460"/>
      <c r="T654" s="460"/>
    </row>
    <row r="655">
      <c r="A655" s="692"/>
      <c r="B655" s="693"/>
      <c r="C655" s="693"/>
      <c r="D655" s="693"/>
      <c r="E655" s="693"/>
      <c r="F655" s="693"/>
      <c r="G655" s="694"/>
      <c r="H655" s="693"/>
      <c r="I655" s="460"/>
      <c r="J655" s="460"/>
      <c r="K655" s="460"/>
      <c r="L655" s="460"/>
      <c r="M655" s="460"/>
      <c r="N655" s="460"/>
      <c r="O655" s="623"/>
      <c r="P655" s="460"/>
      <c r="Q655" s="460"/>
      <c r="R655" s="460"/>
      <c r="S655" s="460"/>
      <c r="T655" s="460"/>
    </row>
    <row r="656">
      <c r="A656" s="692"/>
      <c r="B656" s="693"/>
      <c r="C656" s="693"/>
      <c r="D656" s="693"/>
      <c r="E656" s="693"/>
      <c r="F656" s="693"/>
      <c r="G656" s="694"/>
      <c r="H656" s="693"/>
      <c r="I656" s="460"/>
      <c r="J656" s="460"/>
      <c r="K656" s="460"/>
      <c r="L656" s="460"/>
      <c r="M656" s="460"/>
      <c r="N656" s="460"/>
      <c r="O656" s="623"/>
      <c r="P656" s="460"/>
      <c r="Q656" s="460"/>
      <c r="R656" s="460"/>
      <c r="S656" s="460"/>
      <c r="T656" s="460"/>
    </row>
    <row r="657">
      <c r="A657" s="692"/>
      <c r="B657" s="693"/>
      <c r="C657" s="693"/>
      <c r="D657" s="693"/>
      <c r="E657" s="693"/>
      <c r="F657" s="693"/>
      <c r="G657" s="694"/>
      <c r="H657" s="693"/>
      <c r="I657" s="460"/>
      <c r="J657" s="460"/>
      <c r="K657" s="460"/>
      <c r="L657" s="460"/>
      <c r="M657" s="460"/>
      <c r="N657" s="460"/>
      <c r="O657" s="623"/>
      <c r="P657" s="460"/>
      <c r="Q657" s="460"/>
      <c r="R657" s="460"/>
      <c r="S657" s="460"/>
      <c r="T657" s="460"/>
    </row>
    <row r="658">
      <c r="A658" s="692"/>
      <c r="B658" s="693"/>
      <c r="C658" s="693"/>
      <c r="D658" s="693"/>
      <c r="E658" s="693"/>
      <c r="F658" s="693"/>
      <c r="G658" s="694"/>
      <c r="H658" s="693"/>
      <c r="I658" s="460"/>
      <c r="J658" s="460"/>
      <c r="K658" s="460"/>
      <c r="L658" s="460"/>
      <c r="M658" s="460"/>
      <c r="N658" s="460"/>
      <c r="O658" s="623"/>
      <c r="P658" s="460"/>
      <c r="Q658" s="460"/>
      <c r="R658" s="460"/>
      <c r="S658" s="460"/>
      <c r="T658" s="460"/>
    </row>
    <row r="659">
      <c r="A659" s="692"/>
      <c r="B659" s="693"/>
      <c r="C659" s="693"/>
      <c r="D659" s="693"/>
      <c r="E659" s="693"/>
      <c r="F659" s="693"/>
      <c r="G659" s="694"/>
      <c r="H659" s="693"/>
      <c r="I659" s="460"/>
      <c r="J659" s="460"/>
      <c r="K659" s="460"/>
      <c r="L659" s="460"/>
      <c r="M659" s="460"/>
      <c r="N659" s="460"/>
      <c r="O659" s="623"/>
      <c r="P659" s="460"/>
      <c r="Q659" s="460"/>
      <c r="R659" s="460"/>
      <c r="S659" s="460"/>
      <c r="T659" s="460"/>
    </row>
    <row r="660">
      <c r="A660" s="692"/>
      <c r="B660" s="693"/>
      <c r="C660" s="693"/>
      <c r="D660" s="693"/>
      <c r="E660" s="693"/>
      <c r="F660" s="693"/>
      <c r="G660" s="694"/>
      <c r="H660" s="693"/>
      <c r="I660" s="460"/>
      <c r="J660" s="460"/>
      <c r="K660" s="460"/>
      <c r="L660" s="460"/>
      <c r="M660" s="460"/>
      <c r="N660" s="460"/>
      <c r="O660" s="623"/>
      <c r="P660" s="460"/>
      <c r="Q660" s="460"/>
      <c r="R660" s="460"/>
      <c r="S660" s="460"/>
      <c r="T660" s="460"/>
    </row>
    <row r="661">
      <c r="A661" s="692"/>
      <c r="B661" s="693"/>
      <c r="C661" s="693"/>
      <c r="D661" s="693"/>
      <c r="E661" s="693"/>
      <c r="F661" s="693"/>
      <c r="G661" s="694"/>
      <c r="H661" s="693"/>
      <c r="I661" s="460"/>
      <c r="J661" s="460"/>
      <c r="K661" s="460"/>
      <c r="L661" s="460"/>
      <c r="M661" s="460"/>
      <c r="N661" s="460"/>
      <c r="O661" s="623"/>
      <c r="P661" s="460"/>
      <c r="Q661" s="460"/>
      <c r="R661" s="460"/>
      <c r="S661" s="460"/>
      <c r="T661" s="460"/>
    </row>
    <row r="662">
      <c r="A662" s="692"/>
      <c r="B662" s="693"/>
      <c r="C662" s="693"/>
      <c r="D662" s="693"/>
      <c r="E662" s="693"/>
      <c r="F662" s="693"/>
      <c r="G662" s="694"/>
      <c r="H662" s="693"/>
      <c r="I662" s="460"/>
      <c r="J662" s="460"/>
      <c r="K662" s="460"/>
      <c r="L662" s="460"/>
      <c r="M662" s="460"/>
      <c r="N662" s="460"/>
      <c r="O662" s="623"/>
      <c r="P662" s="460"/>
      <c r="Q662" s="460"/>
      <c r="R662" s="460"/>
      <c r="S662" s="460"/>
      <c r="T662" s="460"/>
    </row>
    <row r="663">
      <c r="A663" s="692"/>
      <c r="B663" s="693"/>
      <c r="C663" s="693"/>
      <c r="D663" s="693"/>
      <c r="E663" s="693"/>
      <c r="F663" s="693"/>
      <c r="G663" s="694"/>
      <c r="H663" s="693"/>
      <c r="I663" s="460"/>
      <c r="J663" s="460"/>
      <c r="K663" s="460"/>
      <c r="L663" s="460"/>
      <c r="M663" s="460"/>
      <c r="N663" s="460"/>
      <c r="O663" s="623"/>
      <c r="P663" s="460"/>
      <c r="Q663" s="460"/>
      <c r="R663" s="460"/>
      <c r="S663" s="460"/>
      <c r="T663" s="460"/>
    </row>
    <row r="664">
      <c r="A664" s="692"/>
      <c r="B664" s="693"/>
      <c r="C664" s="693"/>
      <c r="D664" s="693"/>
      <c r="E664" s="693"/>
      <c r="F664" s="693"/>
      <c r="G664" s="694"/>
      <c r="H664" s="693"/>
      <c r="I664" s="460"/>
      <c r="J664" s="460"/>
      <c r="K664" s="460"/>
      <c r="L664" s="460"/>
      <c r="M664" s="460"/>
      <c r="N664" s="460"/>
      <c r="O664" s="623"/>
      <c r="P664" s="460"/>
      <c r="Q664" s="460"/>
      <c r="R664" s="460"/>
      <c r="S664" s="460"/>
      <c r="T664" s="460"/>
    </row>
    <row r="665">
      <c r="A665" s="692"/>
      <c r="B665" s="693"/>
      <c r="C665" s="693"/>
      <c r="D665" s="693"/>
      <c r="E665" s="693"/>
      <c r="F665" s="693"/>
      <c r="G665" s="694"/>
      <c r="H665" s="693"/>
      <c r="I665" s="460"/>
      <c r="J665" s="460"/>
      <c r="K665" s="460"/>
      <c r="L665" s="460"/>
      <c r="M665" s="460"/>
      <c r="N665" s="460"/>
      <c r="O665" s="623"/>
      <c r="P665" s="460"/>
      <c r="Q665" s="460"/>
      <c r="R665" s="460"/>
      <c r="S665" s="460"/>
      <c r="T665" s="460"/>
    </row>
    <row r="666">
      <c r="A666" s="692"/>
      <c r="B666" s="693"/>
      <c r="C666" s="693"/>
      <c r="D666" s="693"/>
      <c r="E666" s="693"/>
      <c r="F666" s="693"/>
      <c r="G666" s="694"/>
      <c r="H666" s="693"/>
      <c r="I666" s="460"/>
      <c r="J666" s="460"/>
      <c r="K666" s="460"/>
      <c r="L666" s="460"/>
      <c r="M666" s="460"/>
      <c r="N666" s="460"/>
      <c r="O666" s="623"/>
      <c r="P666" s="460"/>
      <c r="Q666" s="460"/>
      <c r="R666" s="460"/>
      <c r="S666" s="460"/>
      <c r="T666" s="460"/>
    </row>
    <row r="667">
      <c r="A667" s="692"/>
      <c r="B667" s="693"/>
      <c r="C667" s="693"/>
      <c r="D667" s="693"/>
      <c r="E667" s="693"/>
      <c r="F667" s="693"/>
      <c r="G667" s="694"/>
      <c r="H667" s="693"/>
      <c r="I667" s="460"/>
      <c r="J667" s="460"/>
      <c r="K667" s="460"/>
      <c r="L667" s="460"/>
      <c r="M667" s="460"/>
      <c r="N667" s="460"/>
      <c r="O667" s="623"/>
      <c r="P667" s="460"/>
      <c r="Q667" s="460"/>
      <c r="R667" s="460"/>
      <c r="S667" s="460"/>
      <c r="T667" s="460"/>
    </row>
    <row r="668">
      <c r="A668" s="692"/>
      <c r="B668" s="693"/>
      <c r="C668" s="693"/>
      <c r="D668" s="693"/>
      <c r="E668" s="693"/>
      <c r="F668" s="693"/>
      <c r="G668" s="694"/>
      <c r="H668" s="693"/>
      <c r="I668" s="460"/>
      <c r="J668" s="460"/>
      <c r="K668" s="460"/>
      <c r="L668" s="460"/>
      <c r="M668" s="460"/>
      <c r="N668" s="460"/>
      <c r="O668" s="623"/>
      <c r="P668" s="460"/>
      <c r="Q668" s="460"/>
      <c r="R668" s="460"/>
      <c r="S668" s="460"/>
      <c r="T668" s="460"/>
    </row>
    <row r="669">
      <c r="A669" s="692"/>
      <c r="B669" s="693"/>
      <c r="C669" s="693"/>
      <c r="D669" s="693"/>
      <c r="E669" s="693"/>
      <c r="F669" s="693"/>
      <c r="G669" s="694"/>
      <c r="H669" s="693"/>
      <c r="I669" s="460"/>
      <c r="J669" s="460"/>
      <c r="K669" s="460"/>
      <c r="L669" s="460"/>
      <c r="M669" s="460"/>
      <c r="N669" s="460"/>
      <c r="O669" s="623"/>
      <c r="P669" s="460"/>
      <c r="Q669" s="460"/>
      <c r="R669" s="460"/>
      <c r="S669" s="460"/>
      <c r="T669" s="460"/>
    </row>
    <row r="670">
      <c r="A670" s="692"/>
      <c r="B670" s="693"/>
      <c r="C670" s="693"/>
      <c r="D670" s="693"/>
      <c r="E670" s="693"/>
      <c r="F670" s="693"/>
      <c r="G670" s="694"/>
      <c r="H670" s="693"/>
      <c r="I670" s="460"/>
      <c r="J670" s="460"/>
      <c r="K670" s="460"/>
      <c r="L670" s="460"/>
      <c r="M670" s="460"/>
      <c r="N670" s="460"/>
      <c r="O670" s="623"/>
      <c r="P670" s="460"/>
      <c r="Q670" s="460"/>
      <c r="R670" s="460"/>
      <c r="S670" s="460"/>
      <c r="T670" s="460"/>
    </row>
    <row r="671">
      <c r="A671" s="692"/>
      <c r="B671" s="693"/>
      <c r="C671" s="693"/>
      <c r="D671" s="693"/>
      <c r="E671" s="693"/>
      <c r="F671" s="693"/>
      <c r="G671" s="694"/>
      <c r="H671" s="693"/>
      <c r="I671" s="460"/>
      <c r="J671" s="460"/>
      <c r="K671" s="460"/>
      <c r="L671" s="460"/>
      <c r="M671" s="460"/>
      <c r="N671" s="460"/>
      <c r="O671" s="623"/>
      <c r="P671" s="460"/>
      <c r="Q671" s="460"/>
      <c r="R671" s="460"/>
      <c r="S671" s="460"/>
      <c r="T671" s="460"/>
    </row>
    <row r="672">
      <c r="A672" s="692"/>
      <c r="B672" s="693"/>
      <c r="C672" s="693"/>
      <c r="D672" s="693"/>
      <c r="E672" s="693"/>
      <c r="F672" s="693"/>
      <c r="G672" s="694"/>
      <c r="H672" s="693"/>
      <c r="I672" s="460"/>
      <c r="J672" s="460"/>
      <c r="K672" s="460"/>
      <c r="L672" s="460"/>
      <c r="M672" s="460"/>
      <c r="N672" s="460"/>
      <c r="O672" s="623"/>
      <c r="P672" s="460"/>
      <c r="Q672" s="460"/>
      <c r="R672" s="460"/>
      <c r="S672" s="460"/>
      <c r="T672" s="460"/>
    </row>
    <row r="673">
      <c r="A673" s="692"/>
      <c r="B673" s="693"/>
      <c r="C673" s="693"/>
      <c r="D673" s="693"/>
      <c r="E673" s="693"/>
      <c r="F673" s="693"/>
      <c r="G673" s="694"/>
      <c r="H673" s="693"/>
      <c r="I673" s="460"/>
      <c r="J673" s="460"/>
      <c r="K673" s="460"/>
      <c r="L673" s="460"/>
      <c r="M673" s="460"/>
      <c r="N673" s="460"/>
      <c r="O673" s="623"/>
      <c r="P673" s="460"/>
      <c r="Q673" s="460"/>
      <c r="R673" s="460"/>
      <c r="S673" s="460"/>
      <c r="T673" s="460"/>
    </row>
    <row r="674">
      <c r="A674" s="692"/>
      <c r="B674" s="693"/>
      <c r="C674" s="693"/>
      <c r="D674" s="693"/>
      <c r="E674" s="693"/>
      <c r="F674" s="693"/>
      <c r="G674" s="694"/>
      <c r="H674" s="693"/>
      <c r="I674" s="460"/>
      <c r="J674" s="460"/>
      <c r="K674" s="460"/>
      <c r="L674" s="460"/>
      <c r="M674" s="460"/>
      <c r="N674" s="460"/>
      <c r="O674" s="623"/>
      <c r="P674" s="460"/>
      <c r="Q674" s="460"/>
      <c r="R674" s="460"/>
      <c r="S674" s="460"/>
      <c r="T674" s="460"/>
    </row>
    <row r="675">
      <c r="A675" s="692"/>
      <c r="B675" s="693"/>
      <c r="C675" s="693"/>
      <c r="D675" s="693"/>
      <c r="E675" s="693"/>
      <c r="F675" s="693"/>
      <c r="G675" s="694"/>
      <c r="H675" s="693"/>
      <c r="I675" s="460"/>
      <c r="J675" s="460"/>
      <c r="K675" s="460"/>
      <c r="L675" s="460"/>
      <c r="M675" s="460"/>
      <c r="N675" s="460"/>
      <c r="O675" s="623"/>
      <c r="P675" s="460"/>
      <c r="Q675" s="460"/>
      <c r="R675" s="460"/>
      <c r="S675" s="460"/>
      <c r="T675" s="460"/>
    </row>
    <row r="676">
      <c r="A676" s="692"/>
      <c r="B676" s="693"/>
      <c r="C676" s="693"/>
      <c r="D676" s="693"/>
      <c r="E676" s="693"/>
      <c r="F676" s="693"/>
      <c r="G676" s="694"/>
      <c r="H676" s="693"/>
      <c r="I676" s="460"/>
      <c r="J676" s="460"/>
      <c r="K676" s="460"/>
      <c r="L676" s="460"/>
      <c r="M676" s="460"/>
      <c r="N676" s="460"/>
      <c r="O676" s="623"/>
      <c r="P676" s="460"/>
      <c r="Q676" s="460"/>
      <c r="R676" s="460"/>
      <c r="S676" s="460"/>
      <c r="T676" s="460"/>
    </row>
    <row r="677">
      <c r="A677" s="692"/>
      <c r="B677" s="693"/>
      <c r="C677" s="693"/>
      <c r="D677" s="693"/>
      <c r="E677" s="693"/>
      <c r="F677" s="693"/>
      <c r="G677" s="694"/>
      <c r="H677" s="693"/>
      <c r="I677" s="460"/>
      <c r="J677" s="460"/>
      <c r="K677" s="460"/>
      <c r="L677" s="460"/>
      <c r="M677" s="460"/>
      <c r="N677" s="460"/>
      <c r="O677" s="623"/>
      <c r="P677" s="460"/>
      <c r="Q677" s="460"/>
      <c r="R677" s="460"/>
      <c r="S677" s="460"/>
      <c r="T677" s="460"/>
    </row>
    <row r="678">
      <c r="A678" s="692"/>
      <c r="B678" s="693"/>
      <c r="C678" s="693"/>
      <c r="D678" s="693"/>
      <c r="E678" s="693"/>
      <c r="F678" s="693"/>
      <c r="G678" s="694"/>
      <c r="H678" s="693"/>
      <c r="I678" s="460"/>
      <c r="J678" s="460"/>
      <c r="K678" s="460"/>
      <c r="L678" s="460"/>
      <c r="M678" s="460"/>
      <c r="N678" s="460"/>
      <c r="O678" s="623"/>
      <c r="P678" s="460"/>
      <c r="Q678" s="460"/>
      <c r="R678" s="460"/>
      <c r="S678" s="460"/>
      <c r="T678" s="460"/>
    </row>
    <row r="679">
      <c r="A679" s="692"/>
      <c r="B679" s="693"/>
      <c r="C679" s="693"/>
      <c r="D679" s="693"/>
      <c r="E679" s="693"/>
      <c r="F679" s="693"/>
      <c r="G679" s="694"/>
      <c r="H679" s="693"/>
      <c r="I679" s="460"/>
      <c r="J679" s="460"/>
      <c r="K679" s="460"/>
      <c r="L679" s="460"/>
      <c r="M679" s="460"/>
      <c r="N679" s="460"/>
      <c r="O679" s="623"/>
      <c r="P679" s="460"/>
      <c r="Q679" s="460"/>
      <c r="R679" s="460"/>
      <c r="S679" s="460"/>
      <c r="T679" s="460"/>
    </row>
    <row r="680">
      <c r="A680" s="692"/>
      <c r="B680" s="693"/>
      <c r="C680" s="693"/>
      <c r="D680" s="693"/>
      <c r="E680" s="693"/>
      <c r="F680" s="693"/>
      <c r="G680" s="694"/>
      <c r="H680" s="693"/>
      <c r="I680" s="460"/>
      <c r="J680" s="460"/>
      <c r="K680" s="460"/>
      <c r="L680" s="460"/>
      <c r="M680" s="460"/>
      <c r="N680" s="460"/>
      <c r="O680" s="623"/>
      <c r="P680" s="460"/>
      <c r="Q680" s="460"/>
      <c r="R680" s="460"/>
      <c r="S680" s="460"/>
      <c r="T680" s="460"/>
    </row>
    <row r="681">
      <c r="A681" s="692"/>
      <c r="B681" s="693"/>
      <c r="C681" s="693"/>
      <c r="D681" s="693"/>
      <c r="E681" s="693"/>
      <c r="F681" s="693"/>
      <c r="G681" s="694"/>
      <c r="H681" s="693"/>
      <c r="I681" s="460"/>
      <c r="J681" s="460"/>
      <c r="K681" s="460"/>
      <c r="L681" s="460"/>
      <c r="M681" s="460"/>
      <c r="N681" s="460"/>
      <c r="O681" s="623"/>
      <c r="P681" s="460"/>
      <c r="Q681" s="460"/>
      <c r="R681" s="460"/>
      <c r="S681" s="460"/>
      <c r="T681" s="460"/>
    </row>
    <row r="682">
      <c r="A682" s="692"/>
      <c r="B682" s="693"/>
      <c r="C682" s="693"/>
      <c r="D682" s="693"/>
      <c r="E682" s="693"/>
      <c r="F682" s="693"/>
      <c r="G682" s="694"/>
      <c r="H682" s="693"/>
      <c r="I682" s="460"/>
      <c r="J682" s="460"/>
      <c r="K682" s="460"/>
      <c r="L682" s="460"/>
      <c r="M682" s="460"/>
      <c r="N682" s="460"/>
      <c r="O682" s="623"/>
      <c r="P682" s="460"/>
      <c r="Q682" s="460"/>
      <c r="R682" s="460"/>
      <c r="S682" s="460"/>
      <c r="T682" s="460"/>
    </row>
    <row r="683">
      <c r="A683" s="692"/>
      <c r="B683" s="693"/>
      <c r="C683" s="693"/>
      <c r="D683" s="693"/>
      <c r="E683" s="693"/>
      <c r="F683" s="693"/>
      <c r="G683" s="694"/>
      <c r="H683" s="693"/>
      <c r="I683" s="460"/>
      <c r="J683" s="460"/>
      <c r="K683" s="460"/>
      <c r="L683" s="460"/>
      <c r="M683" s="460"/>
      <c r="N683" s="460"/>
      <c r="O683" s="623"/>
      <c r="P683" s="460"/>
      <c r="Q683" s="460"/>
      <c r="R683" s="460"/>
      <c r="S683" s="460"/>
      <c r="T683" s="460"/>
    </row>
    <row r="684">
      <c r="A684" s="692"/>
      <c r="B684" s="693"/>
      <c r="C684" s="693"/>
      <c r="D684" s="693"/>
      <c r="E684" s="693"/>
      <c r="F684" s="693"/>
      <c r="G684" s="694"/>
      <c r="H684" s="693"/>
      <c r="I684" s="460"/>
      <c r="J684" s="460"/>
      <c r="K684" s="460"/>
      <c r="L684" s="460"/>
      <c r="M684" s="460"/>
      <c r="N684" s="460"/>
      <c r="O684" s="623"/>
      <c r="P684" s="460"/>
      <c r="Q684" s="460"/>
      <c r="R684" s="460"/>
      <c r="S684" s="460"/>
      <c r="T684" s="460"/>
    </row>
    <row r="685">
      <c r="A685" s="692"/>
      <c r="B685" s="693"/>
      <c r="C685" s="693"/>
      <c r="D685" s="693"/>
      <c r="E685" s="693"/>
      <c r="F685" s="693"/>
      <c r="G685" s="694"/>
      <c r="H685" s="693"/>
      <c r="I685" s="460"/>
      <c r="J685" s="460"/>
      <c r="K685" s="460"/>
      <c r="L685" s="460"/>
      <c r="M685" s="460"/>
      <c r="N685" s="460"/>
      <c r="O685" s="623"/>
      <c r="P685" s="460"/>
      <c r="Q685" s="460"/>
      <c r="R685" s="460"/>
      <c r="S685" s="460"/>
      <c r="T685" s="460"/>
    </row>
    <row r="686">
      <c r="A686" s="692"/>
      <c r="B686" s="693"/>
      <c r="C686" s="693"/>
      <c r="D686" s="693"/>
      <c r="E686" s="693"/>
      <c r="F686" s="693"/>
      <c r="G686" s="694"/>
      <c r="H686" s="693"/>
      <c r="I686" s="460"/>
      <c r="J686" s="460"/>
      <c r="K686" s="460"/>
      <c r="L686" s="460"/>
      <c r="M686" s="460"/>
      <c r="N686" s="460"/>
      <c r="O686" s="623"/>
      <c r="P686" s="460"/>
      <c r="Q686" s="460"/>
      <c r="R686" s="460"/>
      <c r="S686" s="460"/>
      <c r="T686" s="460"/>
    </row>
    <row r="687">
      <c r="A687" s="692"/>
      <c r="B687" s="693"/>
      <c r="C687" s="693"/>
      <c r="D687" s="693"/>
      <c r="E687" s="693"/>
      <c r="F687" s="693"/>
      <c r="G687" s="694"/>
      <c r="H687" s="693"/>
      <c r="I687" s="460"/>
      <c r="J687" s="460"/>
      <c r="K687" s="460"/>
      <c r="L687" s="460"/>
      <c r="M687" s="460"/>
      <c r="N687" s="460"/>
      <c r="O687" s="623"/>
      <c r="P687" s="460"/>
      <c r="Q687" s="460"/>
      <c r="R687" s="460"/>
      <c r="S687" s="460"/>
      <c r="T687" s="460"/>
    </row>
    <row r="688">
      <c r="A688" s="692"/>
      <c r="B688" s="693"/>
      <c r="C688" s="693"/>
      <c r="D688" s="693"/>
      <c r="E688" s="693"/>
      <c r="F688" s="693"/>
      <c r="G688" s="694"/>
      <c r="H688" s="693"/>
      <c r="I688" s="460"/>
      <c r="J688" s="460"/>
      <c r="K688" s="460"/>
      <c r="L688" s="460"/>
      <c r="M688" s="460"/>
      <c r="N688" s="460"/>
      <c r="O688" s="623"/>
      <c r="P688" s="460"/>
      <c r="Q688" s="460"/>
      <c r="R688" s="460"/>
      <c r="S688" s="460"/>
      <c r="T688" s="460"/>
    </row>
    <row r="689">
      <c r="A689" s="692"/>
      <c r="B689" s="693"/>
      <c r="C689" s="693"/>
      <c r="D689" s="693"/>
      <c r="E689" s="693"/>
      <c r="F689" s="693"/>
      <c r="G689" s="694"/>
      <c r="H689" s="693"/>
      <c r="I689" s="460"/>
      <c r="J689" s="460"/>
      <c r="K689" s="460"/>
      <c r="L689" s="460"/>
      <c r="M689" s="460"/>
      <c r="N689" s="460"/>
      <c r="O689" s="623"/>
      <c r="P689" s="460"/>
      <c r="Q689" s="460"/>
      <c r="R689" s="460"/>
      <c r="S689" s="460"/>
      <c r="T689" s="460"/>
    </row>
    <row r="690">
      <c r="A690" s="692"/>
      <c r="B690" s="693"/>
      <c r="C690" s="693"/>
      <c r="D690" s="693"/>
      <c r="E690" s="693"/>
      <c r="F690" s="693"/>
      <c r="G690" s="694"/>
      <c r="H690" s="693"/>
      <c r="I690" s="460"/>
      <c r="J690" s="460"/>
      <c r="K690" s="460"/>
      <c r="L690" s="460"/>
      <c r="M690" s="460"/>
      <c r="N690" s="460"/>
      <c r="O690" s="623"/>
      <c r="P690" s="460"/>
      <c r="Q690" s="460"/>
      <c r="R690" s="460"/>
      <c r="S690" s="460"/>
      <c r="T690" s="460"/>
    </row>
    <row r="691">
      <c r="A691" s="692"/>
      <c r="B691" s="693"/>
      <c r="C691" s="693"/>
      <c r="D691" s="693"/>
      <c r="E691" s="693"/>
      <c r="F691" s="693"/>
      <c r="G691" s="694"/>
      <c r="H691" s="693"/>
      <c r="I691" s="460"/>
      <c r="J691" s="460"/>
      <c r="K691" s="460"/>
      <c r="L691" s="460"/>
      <c r="M691" s="460"/>
      <c r="N691" s="460"/>
      <c r="O691" s="623"/>
      <c r="P691" s="460"/>
      <c r="Q691" s="460"/>
      <c r="R691" s="460"/>
      <c r="S691" s="460"/>
      <c r="T691" s="460"/>
    </row>
    <row r="692">
      <c r="A692" s="692"/>
      <c r="B692" s="693"/>
      <c r="C692" s="693"/>
      <c r="D692" s="693"/>
      <c r="E692" s="693"/>
      <c r="F692" s="693"/>
      <c r="G692" s="694"/>
      <c r="H692" s="693"/>
      <c r="I692" s="460"/>
      <c r="J692" s="460"/>
      <c r="K692" s="460"/>
      <c r="L692" s="460"/>
      <c r="M692" s="460"/>
      <c r="N692" s="460"/>
      <c r="O692" s="623"/>
      <c r="P692" s="460"/>
      <c r="Q692" s="460"/>
      <c r="R692" s="460"/>
      <c r="S692" s="460"/>
      <c r="T692" s="460"/>
    </row>
    <row r="693">
      <c r="A693" s="692"/>
      <c r="B693" s="693"/>
      <c r="C693" s="693"/>
      <c r="D693" s="693"/>
      <c r="E693" s="693"/>
      <c r="F693" s="693"/>
      <c r="G693" s="694"/>
      <c r="H693" s="693"/>
      <c r="I693" s="460"/>
      <c r="J693" s="460"/>
      <c r="K693" s="460"/>
      <c r="L693" s="460"/>
      <c r="M693" s="460"/>
      <c r="N693" s="460"/>
      <c r="O693" s="623"/>
      <c r="P693" s="460"/>
      <c r="Q693" s="460"/>
      <c r="R693" s="460"/>
      <c r="S693" s="460"/>
      <c r="T693" s="460"/>
    </row>
    <row r="694">
      <c r="A694" s="692"/>
      <c r="B694" s="693"/>
      <c r="C694" s="693"/>
      <c r="D694" s="693"/>
      <c r="E694" s="693"/>
      <c r="F694" s="693"/>
      <c r="G694" s="694"/>
      <c r="H694" s="693"/>
      <c r="I694" s="460"/>
      <c r="J694" s="460"/>
      <c r="K694" s="460"/>
      <c r="L694" s="460"/>
      <c r="M694" s="460"/>
      <c r="N694" s="460"/>
      <c r="O694" s="623"/>
      <c r="P694" s="460"/>
      <c r="Q694" s="460"/>
      <c r="R694" s="460"/>
      <c r="S694" s="460"/>
      <c r="T694" s="460"/>
    </row>
    <row r="695">
      <c r="A695" s="692"/>
      <c r="B695" s="693"/>
      <c r="C695" s="693"/>
      <c r="D695" s="693"/>
      <c r="E695" s="693"/>
      <c r="F695" s="693"/>
      <c r="G695" s="694"/>
      <c r="H695" s="693"/>
      <c r="I695" s="460"/>
      <c r="J695" s="460"/>
      <c r="K695" s="460"/>
      <c r="L695" s="460"/>
      <c r="M695" s="460"/>
      <c r="N695" s="460"/>
      <c r="O695" s="623"/>
      <c r="P695" s="460"/>
      <c r="Q695" s="460"/>
      <c r="R695" s="460"/>
      <c r="S695" s="460"/>
      <c r="T695" s="460"/>
    </row>
    <row r="696">
      <c r="A696" s="692"/>
      <c r="B696" s="693"/>
      <c r="C696" s="693"/>
      <c r="D696" s="693"/>
      <c r="E696" s="693"/>
      <c r="F696" s="693"/>
      <c r="G696" s="694"/>
      <c r="H696" s="693"/>
      <c r="I696" s="460"/>
      <c r="J696" s="460"/>
      <c r="K696" s="460"/>
      <c r="L696" s="460"/>
      <c r="M696" s="460"/>
      <c r="N696" s="460"/>
      <c r="O696" s="623"/>
      <c r="P696" s="460"/>
      <c r="Q696" s="460"/>
      <c r="R696" s="460"/>
      <c r="S696" s="460"/>
      <c r="T696" s="460"/>
    </row>
    <row r="697">
      <c r="A697" s="692"/>
      <c r="B697" s="693"/>
      <c r="C697" s="693"/>
      <c r="D697" s="693"/>
      <c r="E697" s="693"/>
      <c r="F697" s="693"/>
      <c r="G697" s="694"/>
      <c r="H697" s="693"/>
      <c r="I697" s="460"/>
      <c r="J697" s="460"/>
      <c r="K697" s="460"/>
      <c r="L697" s="460"/>
      <c r="M697" s="460"/>
      <c r="N697" s="460"/>
      <c r="O697" s="623"/>
      <c r="P697" s="460"/>
      <c r="Q697" s="460"/>
      <c r="R697" s="460"/>
      <c r="S697" s="460"/>
      <c r="T697" s="460"/>
    </row>
    <row r="698">
      <c r="A698" s="692"/>
      <c r="B698" s="693"/>
      <c r="C698" s="693"/>
      <c r="D698" s="693"/>
      <c r="E698" s="693"/>
      <c r="F698" s="693"/>
      <c r="G698" s="694"/>
      <c r="H698" s="693"/>
      <c r="I698" s="460"/>
      <c r="J698" s="460"/>
      <c r="K698" s="460"/>
      <c r="L698" s="460"/>
      <c r="M698" s="460"/>
      <c r="N698" s="460"/>
      <c r="O698" s="623"/>
      <c r="P698" s="460"/>
      <c r="Q698" s="460"/>
      <c r="R698" s="460"/>
      <c r="S698" s="460"/>
      <c r="T698" s="460"/>
    </row>
    <row r="699">
      <c r="A699" s="692"/>
      <c r="B699" s="693"/>
      <c r="C699" s="693"/>
      <c r="D699" s="693"/>
      <c r="E699" s="693"/>
      <c r="F699" s="693"/>
      <c r="G699" s="694"/>
      <c r="H699" s="693"/>
      <c r="I699" s="460"/>
      <c r="J699" s="460"/>
      <c r="K699" s="460"/>
      <c r="L699" s="460"/>
      <c r="M699" s="460"/>
      <c r="N699" s="460"/>
      <c r="O699" s="623"/>
      <c r="P699" s="460"/>
      <c r="Q699" s="460"/>
      <c r="R699" s="460"/>
      <c r="S699" s="460"/>
      <c r="T699" s="460"/>
    </row>
    <row r="700">
      <c r="A700" s="692"/>
      <c r="B700" s="693"/>
      <c r="C700" s="693"/>
      <c r="D700" s="693"/>
      <c r="E700" s="693"/>
      <c r="F700" s="693"/>
      <c r="G700" s="694"/>
      <c r="H700" s="693"/>
      <c r="I700" s="460"/>
      <c r="J700" s="460"/>
      <c r="K700" s="460"/>
      <c r="L700" s="460"/>
      <c r="M700" s="460"/>
      <c r="N700" s="460"/>
      <c r="O700" s="623"/>
      <c r="P700" s="460"/>
      <c r="Q700" s="460"/>
      <c r="R700" s="460"/>
      <c r="S700" s="460"/>
      <c r="T700" s="460"/>
    </row>
    <row r="701">
      <c r="A701" s="692"/>
      <c r="B701" s="693"/>
      <c r="C701" s="693"/>
      <c r="D701" s="693"/>
      <c r="E701" s="693"/>
      <c r="F701" s="693"/>
      <c r="G701" s="694"/>
      <c r="H701" s="693"/>
      <c r="I701" s="460"/>
      <c r="J701" s="460"/>
      <c r="K701" s="460"/>
      <c r="L701" s="460"/>
      <c r="M701" s="460"/>
      <c r="N701" s="460"/>
      <c r="O701" s="623"/>
      <c r="P701" s="460"/>
      <c r="Q701" s="460"/>
      <c r="R701" s="460"/>
      <c r="S701" s="460"/>
      <c r="T701" s="460"/>
    </row>
    <row r="702">
      <c r="A702" s="692"/>
      <c r="B702" s="693"/>
      <c r="C702" s="693"/>
      <c r="D702" s="693"/>
      <c r="E702" s="693"/>
      <c r="F702" s="693"/>
      <c r="G702" s="694"/>
      <c r="H702" s="693"/>
      <c r="I702" s="460"/>
      <c r="J702" s="460"/>
      <c r="K702" s="460"/>
      <c r="L702" s="460"/>
      <c r="M702" s="460"/>
      <c r="N702" s="460"/>
      <c r="O702" s="623"/>
      <c r="P702" s="460"/>
      <c r="Q702" s="460"/>
      <c r="R702" s="460"/>
      <c r="S702" s="460"/>
      <c r="T702" s="460"/>
    </row>
    <row r="703">
      <c r="A703" s="692"/>
      <c r="B703" s="693"/>
      <c r="C703" s="693"/>
      <c r="D703" s="693"/>
      <c r="E703" s="693"/>
      <c r="F703" s="693"/>
      <c r="G703" s="694"/>
      <c r="H703" s="693"/>
      <c r="I703" s="460"/>
      <c r="J703" s="460"/>
      <c r="K703" s="460"/>
      <c r="L703" s="460"/>
      <c r="M703" s="460"/>
      <c r="N703" s="460"/>
      <c r="O703" s="623"/>
      <c r="P703" s="460"/>
      <c r="Q703" s="460"/>
      <c r="R703" s="460"/>
      <c r="S703" s="460"/>
      <c r="T703" s="460"/>
    </row>
    <row r="704">
      <c r="A704" s="692"/>
      <c r="B704" s="693"/>
      <c r="C704" s="693"/>
      <c r="D704" s="693"/>
      <c r="E704" s="693"/>
      <c r="F704" s="693"/>
      <c r="G704" s="694"/>
      <c r="H704" s="693"/>
      <c r="I704" s="460"/>
      <c r="J704" s="460"/>
      <c r="K704" s="460"/>
      <c r="L704" s="460"/>
      <c r="M704" s="460"/>
      <c r="N704" s="460"/>
      <c r="O704" s="623"/>
      <c r="P704" s="460"/>
      <c r="Q704" s="460"/>
      <c r="R704" s="460"/>
      <c r="S704" s="460"/>
      <c r="T704" s="460"/>
    </row>
    <row r="705">
      <c r="A705" s="692"/>
      <c r="B705" s="693"/>
      <c r="C705" s="693"/>
      <c r="D705" s="693"/>
      <c r="E705" s="693"/>
      <c r="F705" s="693"/>
      <c r="G705" s="694"/>
      <c r="H705" s="693"/>
      <c r="I705" s="460"/>
      <c r="J705" s="460"/>
      <c r="K705" s="460"/>
      <c r="L705" s="460"/>
      <c r="M705" s="460"/>
      <c r="N705" s="460"/>
      <c r="O705" s="623"/>
      <c r="P705" s="460"/>
      <c r="Q705" s="460"/>
      <c r="R705" s="460"/>
      <c r="S705" s="460"/>
      <c r="T705" s="460"/>
    </row>
    <row r="706">
      <c r="A706" s="692"/>
      <c r="B706" s="693"/>
      <c r="C706" s="693"/>
      <c r="D706" s="693"/>
      <c r="E706" s="693"/>
      <c r="F706" s="693"/>
      <c r="G706" s="694"/>
      <c r="H706" s="693"/>
      <c r="I706" s="460"/>
      <c r="J706" s="460"/>
      <c r="K706" s="460"/>
      <c r="L706" s="460"/>
      <c r="M706" s="460"/>
      <c r="N706" s="460"/>
      <c r="O706" s="623"/>
      <c r="P706" s="460"/>
      <c r="Q706" s="460"/>
      <c r="R706" s="460"/>
      <c r="S706" s="460"/>
      <c r="T706" s="460"/>
    </row>
    <row r="707">
      <c r="A707" s="692"/>
      <c r="B707" s="693"/>
      <c r="C707" s="693"/>
      <c r="D707" s="693"/>
      <c r="E707" s="693"/>
      <c r="F707" s="693"/>
      <c r="G707" s="694"/>
      <c r="H707" s="693"/>
      <c r="I707" s="460"/>
      <c r="J707" s="460"/>
      <c r="K707" s="460"/>
      <c r="L707" s="460"/>
      <c r="M707" s="460"/>
      <c r="N707" s="460"/>
      <c r="O707" s="623"/>
      <c r="P707" s="460"/>
      <c r="Q707" s="460"/>
      <c r="R707" s="460"/>
      <c r="S707" s="460"/>
      <c r="T707" s="460"/>
    </row>
    <row r="708">
      <c r="A708" s="692"/>
      <c r="B708" s="693"/>
      <c r="C708" s="693"/>
      <c r="D708" s="693"/>
      <c r="E708" s="693"/>
      <c r="F708" s="693"/>
      <c r="G708" s="694"/>
      <c r="H708" s="693"/>
      <c r="I708" s="460"/>
      <c r="J708" s="460"/>
      <c r="K708" s="460"/>
      <c r="L708" s="460"/>
      <c r="M708" s="460"/>
      <c r="N708" s="460"/>
      <c r="O708" s="623"/>
      <c r="P708" s="460"/>
      <c r="Q708" s="460"/>
      <c r="R708" s="460"/>
      <c r="S708" s="460"/>
      <c r="T708" s="460"/>
    </row>
    <row r="709">
      <c r="A709" s="692"/>
      <c r="B709" s="693"/>
      <c r="C709" s="693"/>
      <c r="D709" s="693"/>
      <c r="E709" s="693"/>
      <c r="F709" s="693"/>
      <c r="G709" s="694"/>
      <c r="H709" s="693"/>
      <c r="I709" s="460"/>
      <c r="J709" s="460"/>
      <c r="K709" s="460"/>
      <c r="L709" s="460"/>
      <c r="M709" s="460"/>
      <c r="N709" s="460"/>
      <c r="O709" s="623"/>
      <c r="P709" s="460"/>
      <c r="Q709" s="460"/>
      <c r="R709" s="460"/>
      <c r="S709" s="460"/>
      <c r="T709" s="460"/>
    </row>
    <row r="710">
      <c r="A710" s="692"/>
      <c r="B710" s="693"/>
      <c r="C710" s="693"/>
      <c r="D710" s="693"/>
      <c r="E710" s="693"/>
      <c r="F710" s="693"/>
      <c r="G710" s="694"/>
      <c r="H710" s="693"/>
      <c r="I710" s="460"/>
      <c r="J710" s="460"/>
      <c r="K710" s="460"/>
      <c r="L710" s="460"/>
      <c r="M710" s="460"/>
      <c r="N710" s="460"/>
      <c r="O710" s="623"/>
      <c r="P710" s="460"/>
      <c r="Q710" s="460"/>
      <c r="R710" s="460"/>
      <c r="S710" s="460"/>
      <c r="T710" s="460"/>
    </row>
    <row r="711">
      <c r="A711" s="692"/>
      <c r="B711" s="693"/>
      <c r="C711" s="693"/>
      <c r="D711" s="693"/>
      <c r="E711" s="693"/>
      <c r="F711" s="693"/>
      <c r="G711" s="694"/>
      <c r="H711" s="693"/>
      <c r="I711" s="460"/>
      <c r="J711" s="460"/>
      <c r="K711" s="460"/>
      <c r="L711" s="460"/>
      <c r="M711" s="460"/>
      <c r="N711" s="460"/>
      <c r="O711" s="623"/>
      <c r="P711" s="460"/>
      <c r="Q711" s="460"/>
      <c r="R711" s="460"/>
      <c r="S711" s="460"/>
      <c r="T711" s="460"/>
    </row>
    <row r="712">
      <c r="A712" s="692"/>
      <c r="B712" s="693"/>
      <c r="C712" s="693"/>
      <c r="D712" s="693"/>
      <c r="E712" s="693"/>
      <c r="F712" s="693"/>
      <c r="G712" s="694"/>
      <c r="H712" s="693"/>
      <c r="I712" s="460"/>
      <c r="J712" s="460"/>
      <c r="K712" s="460"/>
      <c r="L712" s="460"/>
      <c r="M712" s="460"/>
      <c r="N712" s="460"/>
      <c r="O712" s="623"/>
      <c r="P712" s="460"/>
      <c r="Q712" s="460"/>
      <c r="R712" s="460"/>
      <c r="S712" s="460"/>
      <c r="T712" s="460"/>
    </row>
    <row r="713">
      <c r="A713" s="692"/>
      <c r="B713" s="693"/>
      <c r="C713" s="693"/>
      <c r="D713" s="693"/>
      <c r="E713" s="693"/>
      <c r="F713" s="693"/>
      <c r="G713" s="694"/>
      <c r="H713" s="693"/>
      <c r="I713" s="460"/>
      <c r="J713" s="460"/>
      <c r="K713" s="460"/>
      <c r="L713" s="460"/>
      <c r="M713" s="460"/>
      <c r="N713" s="460"/>
      <c r="O713" s="623"/>
      <c r="P713" s="460"/>
      <c r="Q713" s="460"/>
      <c r="R713" s="460"/>
      <c r="S713" s="460"/>
      <c r="T713" s="460"/>
    </row>
    <row r="714">
      <c r="A714" s="692"/>
      <c r="B714" s="693"/>
      <c r="C714" s="693"/>
      <c r="D714" s="693"/>
      <c r="E714" s="693"/>
      <c r="F714" s="693"/>
      <c r="G714" s="694"/>
      <c r="H714" s="693"/>
      <c r="I714" s="460"/>
      <c r="J714" s="460"/>
      <c r="K714" s="460"/>
      <c r="L714" s="460"/>
      <c r="M714" s="460"/>
      <c r="N714" s="460"/>
      <c r="O714" s="623"/>
      <c r="P714" s="460"/>
      <c r="Q714" s="460"/>
      <c r="R714" s="460"/>
      <c r="S714" s="460"/>
      <c r="T714" s="460"/>
    </row>
    <row r="715">
      <c r="A715" s="692"/>
      <c r="B715" s="693"/>
      <c r="C715" s="693"/>
      <c r="D715" s="693"/>
      <c r="E715" s="693"/>
      <c r="F715" s="693"/>
      <c r="G715" s="694"/>
      <c r="H715" s="693"/>
      <c r="I715" s="460"/>
      <c r="J715" s="460"/>
      <c r="K715" s="460"/>
      <c r="L715" s="460"/>
      <c r="M715" s="460"/>
      <c r="N715" s="460"/>
      <c r="O715" s="623"/>
      <c r="P715" s="460"/>
      <c r="Q715" s="460"/>
      <c r="R715" s="460"/>
      <c r="S715" s="460"/>
      <c r="T715" s="460"/>
    </row>
    <row r="716">
      <c r="A716" s="692"/>
      <c r="B716" s="693"/>
      <c r="C716" s="693"/>
      <c r="D716" s="693"/>
      <c r="E716" s="693"/>
      <c r="F716" s="693"/>
      <c r="G716" s="694"/>
      <c r="H716" s="693"/>
      <c r="I716" s="460"/>
      <c r="J716" s="460"/>
      <c r="K716" s="460"/>
      <c r="L716" s="460"/>
      <c r="M716" s="460"/>
      <c r="N716" s="460"/>
      <c r="O716" s="623"/>
      <c r="P716" s="460"/>
      <c r="Q716" s="460"/>
      <c r="R716" s="460"/>
      <c r="S716" s="460"/>
      <c r="T716" s="460"/>
    </row>
    <row r="717">
      <c r="A717" s="692"/>
      <c r="B717" s="693"/>
      <c r="C717" s="693"/>
      <c r="D717" s="693"/>
      <c r="E717" s="693"/>
      <c r="F717" s="693"/>
      <c r="G717" s="694"/>
      <c r="H717" s="693"/>
      <c r="I717" s="460"/>
      <c r="J717" s="460"/>
      <c r="K717" s="460"/>
      <c r="L717" s="460"/>
      <c r="M717" s="460"/>
      <c r="N717" s="460"/>
      <c r="O717" s="623"/>
      <c r="P717" s="460"/>
      <c r="Q717" s="460"/>
      <c r="R717" s="460"/>
      <c r="S717" s="460"/>
      <c r="T717" s="460"/>
    </row>
    <row r="718">
      <c r="A718" s="692"/>
      <c r="B718" s="693"/>
      <c r="C718" s="693"/>
      <c r="D718" s="693"/>
      <c r="E718" s="693"/>
      <c r="F718" s="693"/>
      <c r="G718" s="694"/>
      <c r="H718" s="693"/>
      <c r="I718" s="460"/>
      <c r="J718" s="460"/>
      <c r="K718" s="460"/>
      <c r="L718" s="460"/>
      <c r="M718" s="460"/>
      <c r="N718" s="460"/>
      <c r="O718" s="623"/>
      <c r="P718" s="460"/>
      <c r="Q718" s="460"/>
      <c r="R718" s="460"/>
      <c r="S718" s="460"/>
      <c r="T718" s="460"/>
    </row>
    <row r="719">
      <c r="A719" s="692"/>
      <c r="B719" s="693"/>
      <c r="C719" s="693"/>
      <c r="D719" s="693"/>
      <c r="E719" s="693"/>
      <c r="F719" s="693"/>
      <c r="G719" s="694"/>
      <c r="H719" s="693"/>
      <c r="I719" s="460"/>
      <c r="J719" s="460"/>
      <c r="K719" s="460"/>
      <c r="L719" s="460"/>
      <c r="M719" s="460"/>
      <c r="N719" s="460"/>
      <c r="O719" s="623"/>
      <c r="P719" s="460"/>
      <c r="Q719" s="460"/>
      <c r="R719" s="460"/>
      <c r="S719" s="460"/>
      <c r="T719" s="460"/>
    </row>
    <row r="720">
      <c r="A720" s="692"/>
      <c r="B720" s="693"/>
      <c r="C720" s="693"/>
      <c r="D720" s="693"/>
      <c r="E720" s="693"/>
      <c r="F720" s="693"/>
      <c r="G720" s="694"/>
      <c r="H720" s="693"/>
      <c r="I720" s="460"/>
      <c r="J720" s="460"/>
      <c r="K720" s="460"/>
      <c r="L720" s="460"/>
      <c r="M720" s="460"/>
      <c r="N720" s="460"/>
      <c r="O720" s="623"/>
      <c r="P720" s="460"/>
      <c r="Q720" s="460"/>
      <c r="R720" s="460"/>
      <c r="S720" s="460"/>
      <c r="T720" s="460"/>
    </row>
    <row r="721">
      <c r="A721" s="692"/>
      <c r="B721" s="693"/>
      <c r="C721" s="693"/>
      <c r="D721" s="693"/>
      <c r="E721" s="693"/>
      <c r="F721" s="693"/>
      <c r="G721" s="694"/>
      <c r="H721" s="693"/>
      <c r="I721" s="460"/>
      <c r="J721" s="460"/>
      <c r="K721" s="460"/>
      <c r="L721" s="460"/>
      <c r="M721" s="460"/>
      <c r="N721" s="460"/>
      <c r="O721" s="623"/>
      <c r="P721" s="460"/>
      <c r="Q721" s="460"/>
      <c r="R721" s="460"/>
      <c r="S721" s="460"/>
      <c r="T721" s="460"/>
    </row>
    <row r="722">
      <c r="A722" s="692"/>
      <c r="B722" s="693"/>
      <c r="C722" s="693"/>
      <c r="D722" s="693"/>
      <c r="E722" s="693"/>
      <c r="F722" s="693"/>
      <c r="G722" s="694"/>
      <c r="H722" s="693"/>
      <c r="I722" s="460"/>
      <c r="J722" s="460"/>
      <c r="K722" s="460"/>
      <c r="L722" s="460"/>
      <c r="M722" s="460"/>
      <c r="N722" s="460"/>
      <c r="O722" s="623"/>
      <c r="P722" s="460"/>
      <c r="Q722" s="460"/>
      <c r="R722" s="460"/>
      <c r="S722" s="460"/>
      <c r="T722" s="460"/>
    </row>
    <row r="723">
      <c r="A723" s="692"/>
      <c r="B723" s="693"/>
      <c r="C723" s="693"/>
      <c r="D723" s="693"/>
      <c r="E723" s="693"/>
      <c r="F723" s="693"/>
      <c r="G723" s="694"/>
      <c r="H723" s="693"/>
      <c r="I723" s="460"/>
      <c r="J723" s="460"/>
      <c r="K723" s="460"/>
      <c r="L723" s="460"/>
      <c r="M723" s="460"/>
      <c r="N723" s="460"/>
      <c r="O723" s="623"/>
      <c r="P723" s="460"/>
      <c r="Q723" s="460"/>
      <c r="R723" s="460"/>
      <c r="S723" s="460"/>
      <c r="T723" s="460"/>
    </row>
    <row r="724">
      <c r="A724" s="692"/>
      <c r="B724" s="693"/>
      <c r="C724" s="693"/>
      <c r="D724" s="693"/>
      <c r="E724" s="693"/>
      <c r="F724" s="693"/>
      <c r="G724" s="694"/>
      <c r="H724" s="693"/>
      <c r="I724" s="460"/>
      <c r="J724" s="460"/>
      <c r="K724" s="460"/>
      <c r="L724" s="460"/>
      <c r="M724" s="460"/>
      <c r="N724" s="460"/>
      <c r="O724" s="623"/>
      <c r="P724" s="460"/>
      <c r="Q724" s="460"/>
      <c r="R724" s="460"/>
      <c r="S724" s="460"/>
      <c r="T724" s="460"/>
    </row>
    <row r="725">
      <c r="A725" s="692"/>
      <c r="B725" s="693"/>
      <c r="C725" s="693"/>
      <c r="D725" s="693"/>
      <c r="E725" s="693"/>
      <c r="F725" s="693"/>
      <c r="G725" s="694"/>
      <c r="H725" s="693"/>
      <c r="I725" s="460"/>
      <c r="J725" s="460"/>
      <c r="K725" s="460"/>
      <c r="L725" s="460"/>
      <c r="M725" s="460"/>
      <c r="N725" s="460"/>
      <c r="O725" s="623"/>
      <c r="P725" s="460"/>
      <c r="Q725" s="460"/>
      <c r="R725" s="460"/>
      <c r="S725" s="460"/>
      <c r="T725" s="460"/>
    </row>
    <row r="726">
      <c r="A726" s="692"/>
      <c r="B726" s="693"/>
      <c r="C726" s="693"/>
      <c r="D726" s="693"/>
      <c r="E726" s="693"/>
      <c r="F726" s="693"/>
      <c r="G726" s="694"/>
      <c r="H726" s="693"/>
      <c r="I726" s="460"/>
      <c r="J726" s="460"/>
      <c r="K726" s="460"/>
      <c r="L726" s="460"/>
      <c r="M726" s="460"/>
      <c r="N726" s="460"/>
      <c r="O726" s="623"/>
      <c r="P726" s="460"/>
      <c r="Q726" s="460"/>
      <c r="R726" s="460"/>
      <c r="S726" s="460"/>
      <c r="T726" s="460"/>
    </row>
    <row r="727">
      <c r="A727" s="692"/>
      <c r="B727" s="693"/>
      <c r="C727" s="693"/>
      <c r="D727" s="693"/>
      <c r="E727" s="693"/>
      <c r="F727" s="693"/>
      <c r="G727" s="694"/>
      <c r="H727" s="693"/>
      <c r="I727" s="460"/>
      <c r="J727" s="460"/>
      <c r="K727" s="460"/>
      <c r="L727" s="460"/>
      <c r="M727" s="460"/>
      <c r="N727" s="460"/>
      <c r="O727" s="623"/>
      <c r="P727" s="460"/>
      <c r="Q727" s="460"/>
      <c r="R727" s="460"/>
      <c r="S727" s="460"/>
      <c r="T727" s="460"/>
    </row>
    <row r="728">
      <c r="A728" s="692"/>
      <c r="B728" s="693"/>
      <c r="C728" s="693"/>
      <c r="D728" s="693"/>
      <c r="E728" s="693"/>
      <c r="F728" s="693"/>
      <c r="G728" s="694"/>
      <c r="H728" s="693"/>
      <c r="I728" s="460"/>
      <c r="J728" s="460"/>
      <c r="K728" s="460"/>
      <c r="L728" s="460"/>
      <c r="M728" s="460"/>
      <c r="N728" s="460"/>
      <c r="O728" s="623"/>
      <c r="P728" s="460"/>
      <c r="Q728" s="460"/>
      <c r="R728" s="460"/>
      <c r="S728" s="460"/>
      <c r="T728" s="460"/>
    </row>
    <row r="729">
      <c r="A729" s="692"/>
      <c r="B729" s="693"/>
      <c r="C729" s="693"/>
      <c r="D729" s="693"/>
      <c r="E729" s="693"/>
      <c r="F729" s="693"/>
      <c r="G729" s="694"/>
      <c r="H729" s="693"/>
      <c r="I729" s="460"/>
      <c r="J729" s="460"/>
      <c r="K729" s="460"/>
      <c r="L729" s="460"/>
      <c r="M729" s="460"/>
      <c r="N729" s="460"/>
      <c r="O729" s="623"/>
      <c r="P729" s="460"/>
      <c r="Q729" s="460"/>
      <c r="R729" s="460"/>
      <c r="S729" s="460"/>
      <c r="T729" s="460"/>
    </row>
    <row r="730">
      <c r="A730" s="692"/>
      <c r="B730" s="693"/>
      <c r="C730" s="693"/>
      <c r="D730" s="693"/>
      <c r="E730" s="693"/>
      <c r="F730" s="693"/>
      <c r="G730" s="694"/>
      <c r="H730" s="693"/>
      <c r="I730" s="460"/>
      <c r="J730" s="460"/>
      <c r="K730" s="460"/>
      <c r="L730" s="460"/>
      <c r="M730" s="460"/>
      <c r="N730" s="460"/>
      <c r="O730" s="623"/>
      <c r="P730" s="460"/>
      <c r="Q730" s="460"/>
      <c r="R730" s="460"/>
      <c r="S730" s="460"/>
      <c r="T730" s="460"/>
    </row>
    <row r="731">
      <c r="A731" s="692"/>
      <c r="B731" s="693"/>
      <c r="C731" s="693"/>
      <c r="D731" s="693"/>
      <c r="E731" s="693"/>
      <c r="F731" s="693"/>
      <c r="G731" s="694"/>
      <c r="H731" s="693"/>
      <c r="I731" s="460"/>
      <c r="J731" s="460"/>
      <c r="K731" s="460"/>
      <c r="L731" s="460"/>
      <c r="M731" s="460"/>
      <c r="N731" s="460"/>
      <c r="O731" s="623"/>
      <c r="P731" s="460"/>
      <c r="Q731" s="460"/>
      <c r="R731" s="460"/>
      <c r="S731" s="460"/>
      <c r="T731" s="460"/>
    </row>
    <row r="732">
      <c r="A732" s="692"/>
      <c r="B732" s="693"/>
      <c r="C732" s="693"/>
      <c r="D732" s="693"/>
      <c r="E732" s="693"/>
      <c r="F732" s="693"/>
      <c r="G732" s="694"/>
      <c r="H732" s="693"/>
      <c r="I732" s="460"/>
      <c r="J732" s="460"/>
      <c r="K732" s="460"/>
      <c r="L732" s="460"/>
      <c r="M732" s="460"/>
      <c r="N732" s="460"/>
      <c r="O732" s="623"/>
      <c r="P732" s="460"/>
      <c r="Q732" s="460"/>
      <c r="R732" s="460"/>
      <c r="S732" s="460"/>
      <c r="T732" s="460"/>
    </row>
    <row r="733">
      <c r="A733" s="692"/>
      <c r="B733" s="693"/>
      <c r="C733" s="693"/>
      <c r="D733" s="693"/>
      <c r="E733" s="693"/>
      <c r="F733" s="693"/>
      <c r="G733" s="694"/>
      <c r="H733" s="693"/>
      <c r="I733" s="460"/>
      <c r="J733" s="460"/>
      <c r="K733" s="460"/>
      <c r="L733" s="460"/>
      <c r="M733" s="460"/>
      <c r="N733" s="460"/>
      <c r="O733" s="623"/>
      <c r="P733" s="460"/>
      <c r="Q733" s="460"/>
      <c r="R733" s="460"/>
      <c r="S733" s="460"/>
      <c r="T733" s="460"/>
    </row>
    <row r="734">
      <c r="A734" s="692"/>
      <c r="B734" s="693"/>
      <c r="C734" s="693"/>
      <c r="D734" s="693"/>
      <c r="E734" s="693"/>
      <c r="F734" s="693"/>
      <c r="G734" s="694"/>
      <c r="H734" s="693"/>
      <c r="I734" s="460"/>
      <c r="J734" s="460"/>
      <c r="K734" s="460"/>
      <c r="L734" s="460"/>
      <c r="M734" s="460"/>
      <c r="N734" s="460"/>
      <c r="O734" s="623"/>
      <c r="P734" s="460"/>
      <c r="Q734" s="460"/>
      <c r="R734" s="460"/>
      <c r="S734" s="460"/>
      <c r="T734" s="460"/>
    </row>
    <row r="735">
      <c r="A735" s="692"/>
      <c r="B735" s="693"/>
      <c r="C735" s="693"/>
      <c r="D735" s="693"/>
      <c r="E735" s="693"/>
      <c r="F735" s="693"/>
      <c r="G735" s="694"/>
      <c r="H735" s="693"/>
      <c r="I735" s="460"/>
      <c r="J735" s="460"/>
      <c r="K735" s="460"/>
      <c r="L735" s="460"/>
      <c r="M735" s="460"/>
      <c r="N735" s="460"/>
      <c r="O735" s="623"/>
      <c r="P735" s="460"/>
      <c r="Q735" s="460"/>
      <c r="R735" s="460"/>
      <c r="S735" s="460"/>
      <c r="T735" s="460"/>
    </row>
    <row r="736">
      <c r="A736" s="692"/>
      <c r="B736" s="693"/>
      <c r="C736" s="693"/>
      <c r="D736" s="693"/>
      <c r="E736" s="693"/>
      <c r="F736" s="693"/>
      <c r="G736" s="694"/>
      <c r="H736" s="693"/>
      <c r="I736" s="460"/>
      <c r="J736" s="460"/>
      <c r="K736" s="460"/>
      <c r="L736" s="460"/>
      <c r="M736" s="460"/>
      <c r="N736" s="460"/>
      <c r="O736" s="623"/>
      <c r="P736" s="460"/>
      <c r="Q736" s="460"/>
      <c r="R736" s="460"/>
      <c r="S736" s="460"/>
      <c r="T736" s="460"/>
    </row>
    <row r="737">
      <c r="A737" s="692"/>
      <c r="B737" s="693"/>
      <c r="C737" s="693"/>
      <c r="D737" s="693"/>
      <c r="E737" s="693"/>
      <c r="F737" s="693"/>
      <c r="G737" s="694"/>
      <c r="H737" s="693"/>
      <c r="I737" s="460"/>
      <c r="J737" s="460"/>
      <c r="K737" s="460"/>
      <c r="L737" s="460"/>
      <c r="M737" s="460"/>
      <c r="N737" s="460"/>
      <c r="O737" s="623"/>
      <c r="P737" s="460"/>
      <c r="Q737" s="460"/>
      <c r="R737" s="460"/>
      <c r="S737" s="460"/>
      <c r="T737" s="460"/>
    </row>
    <row r="738">
      <c r="A738" s="692"/>
      <c r="B738" s="693"/>
      <c r="C738" s="693"/>
      <c r="D738" s="693"/>
      <c r="E738" s="693"/>
      <c r="F738" s="693"/>
      <c r="G738" s="694"/>
      <c r="H738" s="693"/>
      <c r="I738" s="460"/>
      <c r="J738" s="460"/>
      <c r="K738" s="460"/>
      <c r="L738" s="460"/>
      <c r="M738" s="460"/>
      <c r="N738" s="460"/>
      <c r="O738" s="623"/>
      <c r="P738" s="460"/>
      <c r="Q738" s="460"/>
      <c r="R738" s="460"/>
      <c r="S738" s="460"/>
      <c r="T738" s="460"/>
    </row>
    <row r="739">
      <c r="A739" s="692"/>
      <c r="B739" s="693"/>
      <c r="C739" s="693"/>
      <c r="D739" s="693"/>
      <c r="E739" s="693"/>
      <c r="F739" s="693"/>
      <c r="G739" s="694"/>
      <c r="H739" s="693"/>
      <c r="I739" s="460"/>
      <c r="J739" s="460"/>
      <c r="K739" s="460"/>
      <c r="L739" s="460"/>
      <c r="M739" s="460"/>
      <c r="N739" s="460"/>
      <c r="O739" s="623"/>
      <c r="P739" s="460"/>
      <c r="Q739" s="460"/>
      <c r="R739" s="460"/>
      <c r="S739" s="460"/>
      <c r="T739" s="460"/>
    </row>
    <row r="740">
      <c r="A740" s="692"/>
      <c r="B740" s="693"/>
      <c r="C740" s="693"/>
      <c r="D740" s="693"/>
      <c r="E740" s="693"/>
      <c r="F740" s="693"/>
      <c r="G740" s="694"/>
      <c r="H740" s="693"/>
      <c r="I740" s="460"/>
      <c r="J740" s="460"/>
      <c r="K740" s="460"/>
      <c r="L740" s="460"/>
      <c r="M740" s="460"/>
      <c r="N740" s="460"/>
      <c r="O740" s="623"/>
      <c r="P740" s="460"/>
      <c r="Q740" s="460"/>
      <c r="R740" s="460"/>
      <c r="S740" s="460"/>
      <c r="T740" s="460"/>
    </row>
    <row r="741">
      <c r="A741" s="692"/>
      <c r="B741" s="693"/>
      <c r="C741" s="693"/>
      <c r="D741" s="693"/>
      <c r="E741" s="693"/>
      <c r="F741" s="693"/>
      <c r="G741" s="694"/>
      <c r="H741" s="693"/>
      <c r="I741" s="460"/>
      <c r="J741" s="460"/>
      <c r="K741" s="460"/>
      <c r="L741" s="460"/>
      <c r="M741" s="460"/>
      <c r="N741" s="460"/>
      <c r="O741" s="623"/>
      <c r="P741" s="460"/>
      <c r="Q741" s="460"/>
      <c r="R741" s="460"/>
      <c r="S741" s="460"/>
      <c r="T741" s="460"/>
    </row>
    <row r="742">
      <c r="A742" s="692"/>
      <c r="B742" s="693"/>
      <c r="C742" s="693"/>
      <c r="D742" s="693"/>
      <c r="E742" s="693"/>
      <c r="F742" s="693"/>
      <c r="G742" s="694"/>
      <c r="H742" s="693"/>
      <c r="I742" s="460"/>
      <c r="J742" s="460"/>
      <c r="K742" s="460"/>
      <c r="L742" s="460"/>
      <c r="M742" s="460"/>
      <c r="N742" s="460"/>
      <c r="O742" s="623"/>
      <c r="P742" s="460"/>
      <c r="Q742" s="460"/>
      <c r="R742" s="460"/>
      <c r="S742" s="460"/>
      <c r="T742" s="460"/>
    </row>
    <row r="743">
      <c r="A743" s="692"/>
      <c r="B743" s="693"/>
      <c r="C743" s="693"/>
      <c r="D743" s="693"/>
      <c r="E743" s="693"/>
      <c r="F743" s="693"/>
      <c r="G743" s="694"/>
      <c r="H743" s="693"/>
      <c r="I743" s="460"/>
      <c r="J743" s="460"/>
      <c r="K743" s="460"/>
      <c r="L743" s="460"/>
      <c r="M743" s="460"/>
      <c r="N743" s="460"/>
      <c r="O743" s="623"/>
      <c r="P743" s="460"/>
      <c r="Q743" s="460"/>
      <c r="R743" s="460"/>
      <c r="S743" s="460"/>
      <c r="T743" s="460"/>
    </row>
    <row r="744">
      <c r="A744" s="692"/>
      <c r="B744" s="693"/>
      <c r="C744" s="693"/>
      <c r="D744" s="693"/>
      <c r="E744" s="693"/>
      <c r="F744" s="693"/>
      <c r="G744" s="694"/>
      <c r="H744" s="693"/>
      <c r="I744" s="460"/>
      <c r="J744" s="460"/>
      <c r="K744" s="460"/>
      <c r="L744" s="460"/>
      <c r="M744" s="460"/>
      <c r="N744" s="460"/>
      <c r="O744" s="623"/>
      <c r="P744" s="460"/>
      <c r="Q744" s="460"/>
      <c r="R744" s="460"/>
      <c r="S744" s="460"/>
      <c r="T744" s="460"/>
    </row>
    <row r="745">
      <c r="A745" s="692"/>
      <c r="B745" s="693"/>
      <c r="C745" s="693"/>
      <c r="D745" s="693"/>
      <c r="E745" s="693"/>
      <c r="F745" s="693"/>
      <c r="G745" s="694"/>
      <c r="H745" s="693"/>
      <c r="I745" s="460"/>
      <c r="J745" s="460"/>
      <c r="K745" s="460"/>
      <c r="L745" s="460"/>
      <c r="M745" s="460"/>
      <c r="N745" s="460"/>
      <c r="O745" s="623"/>
      <c r="P745" s="460"/>
      <c r="Q745" s="460"/>
      <c r="R745" s="460"/>
      <c r="S745" s="460"/>
      <c r="T745" s="460"/>
    </row>
    <row r="746">
      <c r="A746" s="692"/>
      <c r="B746" s="693"/>
      <c r="C746" s="693"/>
      <c r="D746" s="693"/>
      <c r="E746" s="693"/>
      <c r="F746" s="693"/>
      <c r="G746" s="694"/>
      <c r="H746" s="693"/>
      <c r="I746" s="460"/>
      <c r="J746" s="460"/>
      <c r="K746" s="460"/>
      <c r="L746" s="460"/>
      <c r="M746" s="460"/>
      <c r="N746" s="460"/>
      <c r="O746" s="623"/>
      <c r="P746" s="460"/>
      <c r="Q746" s="460"/>
      <c r="R746" s="460"/>
      <c r="S746" s="460"/>
      <c r="T746" s="460"/>
    </row>
    <row r="747">
      <c r="A747" s="692"/>
      <c r="B747" s="693"/>
      <c r="C747" s="693"/>
      <c r="D747" s="693"/>
      <c r="E747" s="693"/>
      <c r="F747" s="693"/>
      <c r="G747" s="694"/>
      <c r="H747" s="693"/>
      <c r="I747" s="460"/>
      <c r="J747" s="460"/>
      <c r="K747" s="460"/>
      <c r="L747" s="460"/>
      <c r="M747" s="460"/>
      <c r="N747" s="460"/>
      <c r="O747" s="623"/>
      <c r="P747" s="460"/>
      <c r="Q747" s="460"/>
      <c r="R747" s="460"/>
      <c r="S747" s="460"/>
      <c r="T747" s="460"/>
    </row>
    <row r="748">
      <c r="A748" s="692"/>
      <c r="B748" s="693"/>
      <c r="C748" s="693"/>
      <c r="D748" s="693"/>
      <c r="E748" s="693"/>
      <c r="F748" s="693"/>
      <c r="G748" s="694"/>
      <c r="H748" s="693"/>
      <c r="I748" s="460"/>
      <c r="J748" s="460"/>
      <c r="K748" s="460"/>
      <c r="L748" s="460"/>
      <c r="M748" s="460"/>
      <c r="N748" s="460"/>
      <c r="O748" s="623"/>
      <c r="P748" s="460"/>
      <c r="Q748" s="460"/>
      <c r="R748" s="460"/>
      <c r="S748" s="460"/>
      <c r="T748" s="460"/>
    </row>
    <row r="749">
      <c r="A749" s="692"/>
      <c r="B749" s="693"/>
      <c r="C749" s="693"/>
      <c r="D749" s="693"/>
      <c r="E749" s="693"/>
      <c r="F749" s="693"/>
      <c r="G749" s="694"/>
      <c r="H749" s="693"/>
      <c r="I749" s="460"/>
      <c r="J749" s="460"/>
      <c r="K749" s="460"/>
      <c r="L749" s="460"/>
      <c r="M749" s="460"/>
      <c r="N749" s="460"/>
      <c r="O749" s="623"/>
      <c r="P749" s="460"/>
      <c r="Q749" s="460"/>
      <c r="R749" s="460"/>
      <c r="S749" s="460"/>
      <c r="T749" s="460"/>
    </row>
    <row r="750">
      <c r="A750" s="692"/>
      <c r="B750" s="693"/>
      <c r="C750" s="693"/>
      <c r="D750" s="693"/>
      <c r="E750" s="693"/>
      <c r="F750" s="693"/>
      <c r="G750" s="694"/>
      <c r="H750" s="693"/>
      <c r="I750" s="460"/>
      <c r="J750" s="460"/>
      <c r="K750" s="460"/>
      <c r="L750" s="460"/>
      <c r="M750" s="460"/>
      <c r="N750" s="460"/>
      <c r="O750" s="623"/>
      <c r="P750" s="460"/>
      <c r="Q750" s="460"/>
      <c r="R750" s="460"/>
      <c r="S750" s="460"/>
      <c r="T750" s="460"/>
    </row>
    <row r="751">
      <c r="A751" s="692"/>
      <c r="B751" s="693"/>
      <c r="C751" s="693"/>
      <c r="D751" s="693"/>
      <c r="E751" s="693"/>
      <c r="F751" s="693"/>
      <c r="G751" s="694"/>
      <c r="H751" s="693"/>
      <c r="I751" s="460"/>
      <c r="J751" s="460"/>
      <c r="K751" s="460"/>
      <c r="L751" s="460"/>
      <c r="M751" s="460"/>
      <c r="N751" s="460"/>
      <c r="O751" s="623"/>
      <c r="P751" s="460"/>
      <c r="Q751" s="460"/>
      <c r="R751" s="460"/>
      <c r="S751" s="460"/>
      <c r="T751" s="460"/>
    </row>
    <row r="752">
      <c r="A752" s="692"/>
      <c r="B752" s="693"/>
      <c r="C752" s="693"/>
      <c r="D752" s="693"/>
      <c r="E752" s="693"/>
      <c r="F752" s="693"/>
      <c r="G752" s="694"/>
      <c r="H752" s="693"/>
      <c r="I752" s="460"/>
      <c r="J752" s="460"/>
      <c r="K752" s="460"/>
      <c r="L752" s="460"/>
      <c r="M752" s="460"/>
      <c r="N752" s="460"/>
      <c r="O752" s="623"/>
      <c r="P752" s="460"/>
      <c r="Q752" s="460"/>
      <c r="R752" s="460"/>
      <c r="S752" s="460"/>
      <c r="T752" s="460"/>
    </row>
    <row r="753">
      <c r="A753" s="692"/>
      <c r="B753" s="693"/>
      <c r="C753" s="693"/>
      <c r="D753" s="693"/>
      <c r="E753" s="693"/>
      <c r="F753" s="693"/>
      <c r="G753" s="694"/>
      <c r="H753" s="693"/>
      <c r="I753" s="460"/>
      <c r="J753" s="460"/>
      <c r="K753" s="460"/>
      <c r="L753" s="460"/>
      <c r="M753" s="460"/>
      <c r="N753" s="460"/>
      <c r="O753" s="623"/>
      <c r="P753" s="460"/>
      <c r="Q753" s="460"/>
      <c r="R753" s="460"/>
      <c r="S753" s="460"/>
      <c r="T753" s="460"/>
    </row>
    <row r="754">
      <c r="A754" s="692"/>
      <c r="B754" s="693"/>
      <c r="C754" s="693"/>
      <c r="D754" s="693"/>
      <c r="E754" s="693"/>
      <c r="F754" s="693"/>
      <c r="G754" s="694"/>
      <c r="H754" s="693"/>
      <c r="I754" s="460"/>
      <c r="J754" s="460"/>
      <c r="K754" s="460"/>
      <c r="L754" s="460"/>
      <c r="M754" s="460"/>
      <c r="N754" s="460"/>
      <c r="O754" s="623"/>
      <c r="P754" s="460"/>
      <c r="Q754" s="460"/>
      <c r="R754" s="460"/>
      <c r="S754" s="460"/>
      <c r="T754" s="460"/>
    </row>
    <row r="755">
      <c r="A755" s="692"/>
      <c r="B755" s="693"/>
      <c r="C755" s="693"/>
      <c r="D755" s="693"/>
      <c r="E755" s="693"/>
      <c r="F755" s="693"/>
      <c r="G755" s="694"/>
      <c r="H755" s="693"/>
      <c r="I755" s="460"/>
      <c r="J755" s="460"/>
      <c r="K755" s="460"/>
      <c r="L755" s="460"/>
      <c r="M755" s="460"/>
      <c r="N755" s="460"/>
      <c r="O755" s="623"/>
      <c r="P755" s="460"/>
      <c r="Q755" s="460"/>
      <c r="R755" s="460"/>
      <c r="S755" s="460"/>
      <c r="T755" s="460"/>
    </row>
    <row r="756">
      <c r="A756" s="692"/>
      <c r="B756" s="693"/>
      <c r="C756" s="693"/>
      <c r="D756" s="693"/>
      <c r="E756" s="693"/>
      <c r="F756" s="693"/>
      <c r="G756" s="694"/>
      <c r="H756" s="693"/>
      <c r="I756" s="460"/>
      <c r="J756" s="460"/>
      <c r="K756" s="460"/>
      <c r="L756" s="460"/>
      <c r="M756" s="460"/>
      <c r="N756" s="460"/>
      <c r="O756" s="623"/>
      <c r="P756" s="460"/>
      <c r="Q756" s="460"/>
      <c r="R756" s="460"/>
      <c r="S756" s="460"/>
      <c r="T756" s="460"/>
    </row>
    <row r="757">
      <c r="A757" s="692"/>
      <c r="B757" s="693"/>
      <c r="C757" s="693"/>
      <c r="D757" s="693"/>
      <c r="E757" s="693"/>
      <c r="F757" s="693"/>
      <c r="G757" s="694"/>
      <c r="H757" s="693"/>
      <c r="I757" s="460"/>
      <c r="J757" s="460"/>
      <c r="K757" s="460"/>
      <c r="L757" s="460"/>
      <c r="M757" s="460"/>
      <c r="N757" s="460"/>
      <c r="O757" s="623"/>
      <c r="P757" s="460"/>
      <c r="Q757" s="460"/>
      <c r="R757" s="460"/>
      <c r="S757" s="460"/>
      <c r="T757" s="460"/>
    </row>
    <row r="758">
      <c r="A758" s="692"/>
      <c r="B758" s="693"/>
      <c r="C758" s="693"/>
      <c r="D758" s="693"/>
      <c r="E758" s="693"/>
      <c r="F758" s="693"/>
      <c r="G758" s="694"/>
      <c r="H758" s="693"/>
      <c r="I758" s="460"/>
      <c r="J758" s="460"/>
      <c r="K758" s="460"/>
      <c r="L758" s="460"/>
      <c r="M758" s="460"/>
      <c r="N758" s="460"/>
      <c r="O758" s="623"/>
      <c r="P758" s="460"/>
      <c r="Q758" s="460"/>
      <c r="R758" s="460"/>
      <c r="S758" s="460"/>
      <c r="T758" s="460"/>
    </row>
    <row r="759">
      <c r="A759" s="692"/>
      <c r="B759" s="693"/>
      <c r="C759" s="693"/>
      <c r="D759" s="693"/>
      <c r="E759" s="693"/>
      <c r="F759" s="693"/>
      <c r="G759" s="694"/>
      <c r="H759" s="693"/>
      <c r="I759" s="460"/>
      <c r="J759" s="460"/>
      <c r="K759" s="460"/>
      <c r="L759" s="460"/>
      <c r="M759" s="460"/>
      <c r="N759" s="460"/>
      <c r="O759" s="623"/>
      <c r="P759" s="460"/>
      <c r="Q759" s="460"/>
      <c r="R759" s="460"/>
      <c r="S759" s="460"/>
      <c r="T759" s="460"/>
    </row>
    <row r="760">
      <c r="A760" s="692"/>
      <c r="B760" s="693"/>
      <c r="C760" s="693"/>
      <c r="D760" s="693"/>
      <c r="E760" s="693"/>
      <c r="F760" s="693"/>
      <c r="G760" s="694"/>
      <c r="H760" s="693"/>
      <c r="I760" s="460"/>
      <c r="J760" s="460"/>
      <c r="K760" s="460"/>
      <c r="L760" s="460"/>
      <c r="M760" s="460"/>
      <c r="N760" s="460"/>
      <c r="O760" s="623"/>
      <c r="P760" s="460"/>
      <c r="Q760" s="460"/>
      <c r="R760" s="460"/>
      <c r="S760" s="460"/>
      <c r="T760" s="460"/>
    </row>
    <row r="761">
      <c r="A761" s="692"/>
      <c r="B761" s="693"/>
      <c r="C761" s="693"/>
      <c r="D761" s="693"/>
      <c r="E761" s="693"/>
      <c r="F761" s="693"/>
      <c r="G761" s="694"/>
      <c r="H761" s="693"/>
      <c r="I761" s="460"/>
      <c r="J761" s="460"/>
      <c r="K761" s="460"/>
      <c r="L761" s="460"/>
      <c r="M761" s="460"/>
      <c r="N761" s="460"/>
      <c r="O761" s="623"/>
      <c r="P761" s="460"/>
      <c r="Q761" s="460"/>
      <c r="R761" s="460"/>
      <c r="S761" s="460"/>
      <c r="T761" s="460"/>
    </row>
    <row r="762">
      <c r="A762" s="692"/>
      <c r="B762" s="693"/>
      <c r="C762" s="693"/>
      <c r="D762" s="693"/>
      <c r="E762" s="693"/>
      <c r="F762" s="693"/>
      <c r="G762" s="694"/>
      <c r="H762" s="693"/>
      <c r="I762" s="460"/>
      <c r="J762" s="460"/>
      <c r="K762" s="460"/>
      <c r="L762" s="460"/>
      <c r="M762" s="460"/>
      <c r="N762" s="460"/>
      <c r="O762" s="623"/>
      <c r="P762" s="460"/>
      <c r="Q762" s="460"/>
      <c r="R762" s="460"/>
      <c r="S762" s="460"/>
      <c r="T762" s="460"/>
    </row>
    <row r="763">
      <c r="A763" s="692"/>
      <c r="B763" s="693"/>
      <c r="C763" s="693"/>
      <c r="D763" s="693"/>
      <c r="E763" s="693"/>
      <c r="F763" s="693"/>
      <c r="G763" s="694"/>
      <c r="H763" s="693"/>
      <c r="I763" s="460"/>
      <c r="J763" s="460"/>
      <c r="K763" s="460"/>
      <c r="L763" s="460"/>
      <c r="M763" s="460"/>
      <c r="N763" s="460"/>
      <c r="O763" s="623"/>
      <c r="P763" s="460"/>
      <c r="Q763" s="460"/>
      <c r="R763" s="460"/>
      <c r="S763" s="460"/>
      <c r="T763" s="460"/>
    </row>
    <row r="764">
      <c r="A764" s="692"/>
      <c r="B764" s="693"/>
      <c r="C764" s="693"/>
      <c r="D764" s="693"/>
      <c r="E764" s="693"/>
      <c r="F764" s="693"/>
      <c r="G764" s="694"/>
      <c r="H764" s="693"/>
      <c r="I764" s="460"/>
      <c r="J764" s="460"/>
      <c r="K764" s="460"/>
      <c r="L764" s="460"/>
      <c r="M764" s="460"/>
      <c r="N764" s="460"/>
      <c r="O764" s="623"/>
      <c r="P764" s="460"/>
      <c r="Q764" s="460"/>
      <c r="R764" s="460"/>
      <c r="S764" s="460"/>
      <c r="T764" s="460"/>
    </row>
    <row r="765">
      <c r="A765" s="692"/>
      <c r="B765" s="693"/>
      <c r="C765" s="693"/>
      <c r="D765" s="693"/>
      <c r="E765" s="693"/>
      <c r="F765" s="693"/>
      <c r="G765" s="694"/>
      <c r="H765" s="693"/>
      <c r="I765" s="460"/>
      <c r="J765" s="460"/>
      <c r="K765" s="460"/>
      <c r="L765" s="460"/>
      <c r="M765" s="460"/>
      <c r="N765" s="460"/>
      <c r="O765" s="623"/>
      <c r="P765" s="460"/>
      <c r="Q765" s="460"/>
      <c r="R765" s="460"/>
      <c r="S765" s="460"/>
      <c r="T765" s="460"/>
    </row>
    <row r="766">
      <c r="A766" s="692"/>
      <c r="B766" s="693"/>
      <c r="C766" s="693"/>
      <c r="D766" s="693"/>
      <c r="E766" s="693"/>
      <c r="F766" s="693"/>
      <c r="G766" s="694"/>
      <c r="H766" s="693"/>
      <c r="I766" s="460"/>
      <c r="J766" s="460"/>
      <c r="K766" s="460"/>
      <c r="L766" s="460"/>
      <c r="M766" s="460"/>
      <c r="N766" s="460"/>
      <c r="O766" s="623"/>
      <c r="P766" s="460"/>
      <c r="Q766" s="460"/>
      <c r="R766" s="460"/>
      <c r="S766" s="460"/>
      <c r="T766" s="460"/>
    </row>
    <row r="767">
      <c r="A767" s="692"/>
      <c r="B767" s="693"/>
      <c r="C767" s="693"/>
      <c r="D767" s="693"/>
      <c r="E767" s="693"/>
      <c r="F767" s="693"/>
      <c r="G767" s="694"/>
      <c r="H767" s="693"/>
      <c r="I767" s="460"/>
      <c r="J767" s="460"/>
      <c r="K767" s="460"/>
      <c r="L767" s="460"/>
      <c r="M767" s="460"/>
      <c r="N767" s="460"/>
      <c r="O767" s="623"/>
      <c r="P767" s="460"/>
      <c r="Q767" s="460"/>
      <c r="R767" s="460"/>
      <c r="S767" s="460"/>
      <c r="T767" s="460"/>
    </row>
    <row r="768">
      <c r="A768" s="692"/>
      <c r="B768" s="693"/>
      <c r="C768" s="693"/>
      <c r="D768" s="693"/>
      <c r="E768" s="693"/>
      <c r="F768" s="693"/>
      <c r="G768" s="694"/>
      <c r="H768" s="693"/>
      <c r="I768" s="460"/>
      <c r="J768" s="460"/>
      <c r="K768" s="460"/>
      <c r="L768" s="460"/>
      <c r="M768" s="460"/>
      <c r="N768" s="460"/>
      <c r="O768" s="623"/>
      <c r="P768" s="460"/>
      <c r="Q768" s="460"/>
      <c r="R768" s="460"/>
      <c r="S768" s="460"/>
      <c r="T768" s="460"/>
    </row>
    <row r="769">
      <c r="A769" s="692"/>
      <c r="B769" s="693"/>
      <c r="C769" s="693"/>
      <c r="D769" s="693"/>
      <c r="E769" s="693"/>
      <c r="F769" s="693"/>
      <c r="G769" s="694"/>
      <c r="H769" s="693"/>
      <c r="I769" s="460"/>
      <c r="J769" s="460"/>
      <c r="K769" s="460"/>
      <c r="L769" s="460"/>
      <c r="M769" s="460"/>
      <c r="N769" s="460"/>
      <c r="O769" s="623"/>
      <c r="P769" s="460"/>
      <c r="Q769" s="460"/>
      <c r="R769" s="460"/>
      <c r="S769" s="460"/>
      <c r="T769" s="460"/>
    </row>
    <row r="770">
      <c r="A770" s="692"/>
      <c r="B770" s="693"/>
      <c r="C770" s="693"/>
      <c r="D770" s="693"/>
      <c r="E770" s="693"/>
      <c r="F770" s="693"/>
      <c r="G770" s="694"/>
      <c r="H770" s="693"/>
      <c r="I770" s="460"/>
      <c r="J770" s="460"/>
      <c r="K770" s="460"/>
      <c r="L770" s="460"/>
      <c r="M770" s="460"/>
      <c r="N770" s="460"/>
      <c r="O770" s="623"/>
      <c r="P770" s="460"/>
      <c r="Q770" s="460"/>
      <c r="R770" s="460"/>
      <c r="S770" s="460"/>
      <c r="T770" s="460"/>
    </row>
    <row r="771">
      <c r="A771" s="692"/>
      <c r="B771" s="693"/>
      <c r="C771" s="693"/>
      <c r="D771" s="693"/>
      <c r="E771" s="693"/>
      <c r="F771" s="693"/>
      <c r="G771" s="694"/>
      <c r="H771" s="693"/>
      <c r="I771" s="460"/>
      <c r="J771" s="460"/>
      <c r="K771" s="460"/>
      <c r="L771" s="460"/>
      <c r="M771" s="460"/>
      <c r="N771" s="460"/>
      <c r="O771" s="623"/>
      <c r="P771" s="460"/>
      <c r="Q771" s="460"/>
      <c r="R771" s="460"/>
      <c r="S771" s="460"/>
      <c r="T771" s="460"/>
    </row>
    <row r="772">
      <c r="A772" s="692"/>
      <c r="B772" s="693"/>
      <c r="C772" s="693"/>
      <c r="D772" s="693"/>
      <c r="E772" s="693"/>
      <c r="F772" s="693"/>
      <c r="G772" s="694"/>
      <c r="H772" s="693"/>
      <c r="I772" s="460"/>
      <c r="J772" s="460"/>
      <c r="K772" s="460"/>
      <c r="L772" s="460"/>
      <c r="M772" s="460"/>
      <c r="N772" s="460"/>
      <c r="O772" s="623"/>
      <c r="P772" s="460"/>
      <c r="Q772" s="460"/>
      <c r="R772" s="460"/>
      <c r="S772" s="460"/>
      <c r="T772" s="460"/>
    </row>
    <row r="773">
      <c r="A773" s="692"/>
      <c r="B773" s="693"/>
      <c r="C773" s="693"/>
      <c r="D773" s="693"/>
      <c r="E773" s="693"/>
      <c r="F773" s="693"/>
      <c r="G773" s="694"/>
      <c r="H773" s="693"/>
      <c r="I773" s="460"/>
      <c r="J773" s="460"/>
      <c r="K773" s="460"/>
      <c r="L773" s="460"/>
      <c r="M773" s="460"/>
      <c r="N773" s="460"/>
      <c r="O773" s="623"/>
      <c r="P773" s="460"/>
      <c r="Q773" s="460"/>
      <c r="R773" s="460"/>
      <c r="S773" s="460"/>
      <c r="T773" s="460"/>
    </row>
    <row r="774">
      <c r="A774" s="692"/>
      <c r="B774" s="693"/>
      <c r="C774" s="693"/>
      <c r="D774" s="693"/>
      <c r="E774" s="693"/>
      <c r="F774" s="693"/>
      <c r="G774" s="694"/>
      <c r="H774" s="693"/>
      <c r="I774" s="460"/>
      <c r="J774" s="460"/>
      <c r="K774" s="460"/>
      <c r="L774" s="460"/>
      <c r="M774" s="460"/>
      <c r="N774" s="460"/>
      <c r="O774" s="623"/>
      <c r="P774" s="460"/>
      <c r="Q774" s="460"/>
      <c r="R774" s="460"/>
      <c r="S774" s="460"/>
      <c r="T774" s="460"/>
    </row>
    <row r="775">
      <c r="A775" s="692"/>
      <c r="B775" s="693"/>
      <c r="C775" s="693"/>
      <c r="D775" s="693"/>
      <c r="E775" s="693"/>
      <c r="F775" s="693"/>
      <c r="G775" s="694"/>
      <c r="H775" s="693"/>
      <c r="I775" s="460"/>
      <c r="J775" s="460"/>
      <c r="K775" s="460"/>
      <c r="L775" s="460"/>
      <c r="M775" s="460"/>
      <c r="N775" s="460"/>
      <c r="O775" s="623"/>
      <c r="P775" s="460"/>
      <c r="Q775" s="460"/>
      <c r="R775" s="460"/>
      <c r="S775" s="460"/>
      <c r="T775" s="460"/>
    </row>
    <row r="776">
      <c r="A776" s="692"/>
      <c r="B776" s="693"/>
      <c r="C776" s="693"/>
      <c r="D776" s="693"/>
      <c r="E776" s="693"/>
      <c r="F776" s="693"/>
      <c r="G776" s="694"/>
      <c r="H776" s="693"/>
      <c r="I776" s="460"/>
      <c r="J776" s="460"/>
      <c r="K776" s="460"/>
      <c r="L776" s="460"/>
      <c r="M776" s="460"/>
      <c r="N776" s="460"/>
      <c r="O776" s="623"/>
      <c r="P776" s="460"/>
      <c r="Q776" s="460"/>
      <c r="R776" s="460"/>
      <c r="S776" s="460"/>
      <c r="T776" s="460"/>
    </row>
    <row r="777">
      <c r="A777" s="692"/>
      <c r="B777" s="693"/>
      <c r="C777" s="693"/>
      <c r="D777" s="693"/>
      <c r="E777" s="693"/>
      <c r="F777" s="693"/>
      <c r="G777" s="694"/>
      <c r="H777" s="693"/>
      <c r="I777" s="460"/>
      <c r="J777" s="460"/>
      <c r="K777" s="460"/>
      <c r="L777" s="460"/>
      <c r="M777" s="460"/>
      <c r="N777" s="460"/>
      <c r="O777" s="623"/>
      <c r="P777" s="460"/>
      <c r="Q777" s="460"/>
      <c r="R777" s="460"/>
      <c r="S777" s="460"/>
      <c r="T777" s="460"/>
    </row>
    <row r="778">
      <c r="A778" s="692"/>
      <c r="B778" s="693"/>
      <c r="C778" s="693"/>
      <c r="D778" s="693"/>
      <c r="E778" s="693"/>
      <c r="F778" s="693"/>
      <c r="G778" s="694"/>
      <c r="H778" s="693"/>
      <c r="I778" s="460"/>
      <c r="J778" s="460"/>
      <c r="K778" s="460"/>
      <c r="L778" s="460"/>
      <c r="M778" s="460"/>
      <c r="N778" s="460"/>
      <c r="O778" s="623"/>
      <c r="P778" s="460"/>
      <c r="Q778" s="460"/>
      <c r="R778" s="460"/>
      <c r="S778" s="460"/>
      <c r="T778" s="460"/>
    </row>
    <row r="779">
      <c r="A779" s="692"/>
      <c r="B779" s="693"/>
      <c r="C779" s="693"/>
      <c r="D779" s="693"/>
      <c r="E779" s="693"/>
      <c r="F779" s="693"/>
      <c r="G779" s="694"/>
      <c r="H779" s="693"/>
      <c r="I779" s="460"/>
      <c r="J779" s="460"/>
      <c r="K779" s="460"/>
      <c r="L779" s="460"/>
      <c r="M779" s="460"/>
      <c r="N779" s="460"/>
      <c r="O779" s="623"/>
      <c r="P779" s="460"/>
      <c r="Q779" s="460"/>
      <c r="R779" s="460"/>
      <c r="S779" s="460"/>
      <c r="T779" s="460"/>
    </row>
    <row r="780">
      <c r="A780" s="692"/>
      <c r="B780" s="693"/>
      <c r="C780" s="693"/>
      <c r="D780" s="693"/>
      <c r="E780" s="693"/>
      <c r="F780" s="693"/>
      <c r="G780" s="694"/>
      <c r="H780" s="693"/>
      <c r="I780" s="460"/>
      <c r="J780" s="460"/>
      <c r="K780" s="460"/>
      <c r="L780" s="460"/>
      <c r="M780" s="460"/>
      <c r="N780" s="460"/>
      <c r="O780" s="623"/>
      <c r="P780" s="460"/>
      <c r="Q780" s="460"/>
      <c r="R780" s="460"/>
      <c r="S780" s="460"/>
      <c r="T780" s="460"/>
    </row>
    <row r="781">
      <c r="A781" s="692"/>
      <c r="B781" s="693"/>
      <c r="C781" s="693"/>
      <c r="D781" s="693"/>
      <c r="E781" s="693"/>
      <c r="F781" s="693"/>
      <c r="G781" s="694"/>
      <c r="H781" s="693"/>
      <c r="I781" s="460"/>
      <c r="J781" s="460"/>
      <c r="K781" s="460"/>
      <c r="L781" s="460"/>
      <c r="M781" s="460"/>
      <c r="N781" s="460"/>
      <c r="O781" s="623"/>
      <c r="P781" s="460"/>
      <c r="Q781" s="460"/>
      <c r="R781" s="460"/>
      <c r="S781" s="460"/>
      <c r="T781" s="460"/>
    </row>
    <row r="782">
      <c r="A782" s="692"/>
      <c r="B782" s="693"/>
      <c r="C782" s="693"/>
      <c r="D782" s="693"/>
      <c r="E782" s="693"/>
      <c r="F782" s="693"/>
      <c r="G782" s="694"/>
      <c r="H782" s="693"/>
      <c r="I782" s="460"/>
      <c r="J782" s="460"/>
      <c r="K782" s="460"/>
      <c r="L782" s="460"/>
      <c r="M782" s="460"/>
      <c r="N782" s="460"/>
      <c r="O782" s="623"/>
      <c r="P782" s="460"/>
      <c r="Q782" s="460"/>
      <c r="R782" s="460"/>
      <c r="S782" s="460"/>
      <c r="T782" s="460"/>
    </row>
    <row r="783">
      <c r="A783" s="692"/>
      <c r="B783" s="693"/>
      <c r="C783" s="693"/>
      <c r="D783" s="693"/>
      <c r="E783" s="693"/>
      <c r="F783" s="693"/>
      <c r="G783" s="694"/>
      <c r="H783" s="693"/>
      <c r="I783" s="460"/>
      <c r="J783" s="460"/>
      <c r="K783" s="460"/>
      <c r="L783" s="460"/>
      <c r="M783" s="460"/>
      <c r="N783" s="460"/>
      <c r="O783" s="623"/>
      <c r="P783" s="460"/>
      <c r="Q783" s="460"/>
      <c r="R783" s="460"/>
      <c r="S783" s="460"/>
      <c r="T783" s="460"/>
    </row>
    <row r="784">
      <c r="A784" s="692"/>
      <c r="B784" s="693"/>
      <c r="C784" s="693"/>
      <c r="D784" s="693"/>
      <c r="E784" s="693"/>
      <c r="F784" s="693"/>
      <c r="G784" s="694"/>
      <c r="H784" s="693"/>
      <c r="I784" s="460"/>
      <c r="J784" s="460"/>
      <c r="K784" s="460"/>
      <c r="L784" s="460"/>
      <c r="M784" s="460"/>
      <c r="N784" s="460"/>
      <c r="O784" s="623"/>
      <c r="P784" s="460"/>
      <c r="Q784" s="460"/>
      <c r="R784" s="460"/>
      <c r="S784" s="460"/>
      <c r="T784" s="460"/>
    </row>
    <row r="785">
      <c r="A785" s="692"/>
      <c r="B785" s="693"/>
      <c r="C785" s="693"/>
      <c r="D785" s="693"/>
      <c r="E785" s="693"/>
      <c r="F785" s="693"/>
      <c r="G785" s="694"/>
      <c r="H785" s="693"/>
      <c r="I785" s="460"/>
      <c r="J785" s="460"/>
      <c r="K785" s="460"/>
      <c r="L785" s="460"/>
      <c r="M785" s="460"/>
      <c r="N785" s="460"/>
      <c r="O785" s="623"/>
      <c r="P785" s="460"/>
      <c r="Q785" s="460"/>
      <c r="R785" s="460"/>
      <c r="S785" s="460"/>
      <c r="T785" s="460"/>
    </row>
    <row r="786">
      <c r="A786" s="692"/>
      <c r="B786" s="693"/>
      <c r="C786" s="693"/>
      <c r="D786" s="693"/>
      <c r="E786" s="693"/>
      <c r="F786" s="693"/>
      <c r="G786" s="694"/>
      <c r="H786" s="693"/>
      <c r="I786" s="460"/>
      <c r="J786" s="460"/>
      <c r="K786" s="460"/>
      <c r="L786" s="460"/>
      <c r="M786" s="460"/>
      <c r="N786" s="460"/>
      <c r="O786" s="623"/>
      <c r="P786" s="460"/>
      <c r="Q786" s="460"/>
      <c r="R786" s="460"/>
      <c r="S786" s="460"/>
      <c r="T786" s="460"/>
    </row>
    <row r="787">
      <c r="A787" s="692"/>
      <c r="B787" s="693"/>
      <c r="C787" s="693"/>
      <c r="D787" s="693"/>
      <c r="E787" s="693"/>
      <c r="F787" s="693"/>
      <c r="G787" s="694"/>
      <c r="H787" s="693"/>
      <c r="I787" s="460"/>
      <c r="J787" s="460"/>
      <c r="K787" s="460"/>
      <c r="L787" s="460"/>
      <c r="M787" s="460"/>
      <c r="N787" s="460"/>
      <c r="O787" s="623"/>
      <c r="P787" s="460"/>
      <c r="Q787" s="460"/>
      <c r="R787" s="460"/>
      <c r="S787" s="460"/>
      <c r="T787" s="460"/>
    </row>
    <row r="788">
      <c r="A788" s="692"/>
      <c r="B788" s="693"/>
      <c r="C788" s="693"/>
      <c r="D788" s="693"/>
      <c r="E788" s="693"/>
      <c r="F788" s="693"/>
      <c r="G788" s="694"/>
      <c r="H788" s="693"/>
      <c r="I788" s="460"/>
      <c r="J788" s="460"/>
      <c r="K788" s="460"/>
      <c r="L788" s="460"/>
      <c r="M788" s="460"/>
      <c r="N788" s="460"/>
      <c r="O788" s="623"/>
      <c r="P788" s="460"/>
      <c r="Q788" s="460"/>
      <c r="R788" s="460"/>
      <c r="S788" s="460"/>
      <c r="T788" s="460"/>
    </row>
    <row r="789">
      <c r="A789" s="692"/>
      <c r="B789" s="693"/>
      <c r="C789" s="693"/>
      <c r="D789" s="693"/>
      <c r="E789" s="693"/>
      <c r="F789" s="693"/>
      <c r="G789" s="694"/>
      <c r="H789" s="693"/>
      <c r="I789" s="460"/>
      <c r="J789" s="460"/>
      <c r="K789" s="460"/>
      <c r="L789" s="460"/>
      <c r="M789" s="460"/>
      <c r="N789" s="460"/>
      <c r="O789" s="623"/>
      <c r="P789" s="460"/>
      <c r="Q789" s="460"/>
      <c r="R789" s="460"/>
      <c r="S789" s="460"/>
      <c r="T789" s="460"/>
    </row>
    <row r="790">
      <c r="A790" s="692"/>
      <c r="B790" s="693"/>
      <c r="C790" s="693"/>
      <c r="D790" s="693"/>
      <c r="E790" s="693"/>
      <c r="F790" s="693"/>
      <c r="G790" s="694"/>
      <c r="H790" s="693"/>
      <c r="I790" s="460"/>
      <c r="J790" s="460"/>
      <c r="K790" s="460"/>
      <c r="L790" s="460"/>
      <c r="M790" s="460"/>
      <c r="N790" s="460"/>
      <c r="O790" s="623"/>
      <c r="P790" s="460"/>
      <c r="Q790" s="460"/>
      <c r="R790" s="460"/>
      <c r="S790" s="460"/>
      <c r="T790" s="460"/>
    </row>
    <row r="791">
      <c r="A791" s="692"/>
      <c r="B791" s="693"/>
      <c r="C791" s="693"/>
      <c r="D791" s="693"/>
      <c r="E791" s="693"/>
      <c r="F791" s="693"/>
      <c r="G791" s="694"/>
      <c r="H791" s="693"/>
      <c r="I791" s="460"/>
      <c r="J791" s="460"/>
      <c r="K791" s="460"/>
      <c r="L791" s="460"/>
      <c r="M791" s="460"/>
      <c r="N791" s="460"/>
      <c r="O791" s="623"/>
      <c r="P791" s="460"/>
      <c r="Q791" s="460"/>
      <c r="R791" s="460"/>
      <c r="S791" s="460"/>
      <c r="T791" s="460"/>
    </row>
    <row r="792">
      <c r="A792" s="692"/>
      <c r="B792" s="693"/>
      <c r="C792" s="693"/>
      <c r="D792" s="693"/>
      <c r="E792" s="693"/>
      <c r="F792" s="693"/>
      <c r="G792" s="694"/>
      <c r="H792" s="693"/>
      <c r="I792" s="460"/>
      <c r="J792" s="460"/>
      <c r="K792" s="460"/>
      <c r="L792" s="460"/>
      <c r="M792" s="460"/>
      <c r="N792" s="460"/>
      <c r="O792" s="623"/>
      <c r="P792" s="460"/>
      <c r="Q792" s="460"/>
      <c r="R792" s="460"/>
      <c r="S792" s="460"/>
      <c r="T792" s="460"/>
    </row>
    <row r="793">
      <c r="A793" s="692"/>
      <c r="B793" s="693"/>
      <c r="C793" s="693"/>
      <c r="D793" s="693"/>
      <c r="E793" s="693"/>
      <c r="F793" s="693"/>
      <c r="G793" s="694"/>
      <c r="H793" s="693"/>
      <c r="I793" s="460"/>
      <c r="J793" s="460"/>
      <c r="K793" s="460"/>
      <c r="L793" s="460"/>
      <c r="M793" s="460"/>
      <c r="N793" s="460"/>
      <c r="O793" s="623"/>
      <c r="P793" s="460"/>
      <c r="Q793" s="460"/>
      <c r="R793" s="460"/>
      <c r="S793" s="460"/>
      <c r="T793" s="460"/>
    </row>
    <row r="794">
      <c r="A794" s="692"/>
      <c r="B794" s="693"/>
      <c r="C794" s="693"/>
      <c r="D794" s="693"/>
      <c r="E794" s="693"/>
      <c r="F794" s="693"/>
      <c r="G794" s="694"/>
      <c r="H794" s="693"/>
      <c r="I794" s="460"/>
      <c r="J794" s="460"/>
      <c r="K794" s="460"/>
      <c r="L794" s="460"/>
      <c r="M794" s="460"/>
      <c r="N794" s="460"/>
      <c r="O794" s="623"/>
      <c r="P794" s="460"/>
      <c r="Q794" s="460"/>
      <c r="R794" s="460"/>
      <c r="S794" s="460"/>
      <c r="T794" s="460"/>
    </row>
    <row r="795">
      <c r="A795" s="692"/>
      <c r="B795" s="693"/>
      <c r="C795" s="693"/>
      <c r="D795" s="693"/>
      <c r="E795" s="693"/>
      <c r="F795" s="693"/>
      <c r="G795" s="694"/>
      <c r="H795" s="693"/>
      <c r="I795" s="460"/>
      <c r="J795" s="460"/>
      <c r="K795" s="460"/>
      <c r="L795" s="460"/>
      <c r="M795" s="460"/>
      <c r="N795" s="460"/>
      <c r="O795" s="623"/>
      <c r="P795" s="460"/>
      <c r="Q795" s="460"/>
      <c r="R795" s="460"/>
      <c r="S795" s="460"/>
      <c r="T795" s="460"/>
    </row>
    <row r="796">
      <c r="A796" s="692"/>
      <c r="B796" s="693"/>
      <c r="C796" s="693"/>
      <c r="D796" s="693"/>
      <c r="E796" s="693"/>
      <c r="F796" s="693"/>
      <c r="G796" s="694"/>
      <c r="H796" s="693"/>
      <c r="I796" s="460"/>
      <c r="J796" s="460"/>
      <c r="K796" s="460"/>
      <c r="L796" s="460"/>
      <c r="M796" s="460"/>
      <c r="N796" s="460"/>
      <c r="O796" s="623"/>
      <c r="P796" s="460"/>
      <c r="Q796" s="460"/>
      <c r="R796" s="460"/>
      <c r="S796" s="460"/>
      <c r="T796" s="460"/>
    </row>
    <row r="797">
      <c r="A797" s="692"/>
      <c r="B797" s="693"/>
      <c r="C797" s="693"/>
      <c r="D797" s="693"/>
      <c r="E797" s="693"/>
      <c r="F797" s="693"/>
      <c r="G797" s="694"/>
      <c r="H797" s="693"/>
      <c r="I797" s="460"/>
      <c r="J797" s="460"/>
      <c r="K797" s="460"/>
      <c r="L797" s="460"/>
      <c r="M797" s="460"/>
      <c r="N797" s="460"/>
      <c r="O797" s="623"/>
      <c r="P797" s="460"/>
      <c r="Q797" s="460"/>
      <c r="R797" s="460"/>
      <c r="S797" s="460"/>
      <c r="T797" s="460"/>
    </row>
    <row r="798">
      <c r="A798" s="692"/>
      <c r="B798" s="693"/>
      <c r="C798" s="693"/>
      <c r="D798" s="693"/>
      <c r="E798" s="693"/>
      <c r="F798" s="693"/>
      <c r="G798" s="694"/>
      <c r="H798" s="693"/>
      <c r="I798" s="460"/>
      <c r="J798" s="460"/>
      <c r="K798" s="460"/>
      <c r="L798" s="460"/>
      <c r="M798" s="460"/>
      <c r="N798" s="460"/>
      <c r="O798" s="623"/>
      <c r="P798" s="460"/>
      <c r="Q798" s="460"/>
      <c r="R798" s="460"/>
      <c r="S798" s="460"/>
      <c r="T798" s="460"/>
    </row>
    <row r="799">
      <c r="A799" s="692"/>
      <c r="B799" s="693"/>
      <c r="C799" s="693"/>
      <c r="D799" s="693"/>
      <c r="E799" s="693"/>
      <c r="F799" s="693"/>
      <c r="G799" s="694"/>
      <c r="H799" s="693"/>
      <c r="I799" s="460"/>
      <c r="J799" s="460"/>
      <c r="K799" s="460"/>
      <c r="L799" s="460"/>
      <c r="M799" s="460"/>
      <c r="N799" s="460"/>
      <c r="O799" s="623"/>
      <c r="P799" s="460"/>
      <c r="Q799" s="460"/>
      <c r="R799" s="460"/>
      <c r="S799" s="460"/>
      <c r="T799" s="460"/>
    </row>
    <row r="800">
      <c r="A800" s="692"/>
      <c r="B800" s="693"/>
      <c r="C800" s="693"/>
      <c r="D800" s="693"/>
      <c r="E800" s="693"/>
      <c r="F800" s="693"/>
      <c r="G800" s="694"/>
      <c r="H800" s="693"/>
      <c r="I800" s="460"/>
      <c r="J800" s="460"/>
      <c r="K800" s="460"/>
      <c r="L800" s="460"/>
      <c r="M800" s="460"/>
      <c r="N800" s="460"/>
      <c r="O800" s="623"/>
      <c r="P800" s="460"/>
      <c r="Q800" s="460"/>
      <c r="R800" s="460"/>
      <c r="S800" s="460"/>
      <c r="T800" s="460"/>
    </row>
    <row r="801">
      <c r="A801" s="692"/>
      <c r="B801" s="693"/>
      <c r="C801" s="693"/>
      <c r="D801" s="693"/>
      <c r="E801" s="693"/>
      <c r="F801" s="693"/>
      <c r="G801" s="694"/>
      <c r="H801" s="693"/>
      <c r="I801" s="460"/>
      <c r="J801" s="460"/>
      <c r="K801" s="460"/>
      <c r="L801" s="460"/>
      <c r="M801" s="460"/>
      <c r="N801" s="460"/>
      <c r="O801" s="623"/>
      <c r="P801" s="460"/>
      <c r="Q801" s="460"/>
      <c r="R801" s="460"/>
      <c r="S801" s="460"/>
      <c r="T801" s="460"/>
    </row>
    <row r="802">
      <c r="A802" s="692"/>
      <c r="B802" s="693"/>
      <c r="C802" s="693"/>
      <c r="D802" s="693"/>
      <c r="E802" s="693"/>
      <c r="F802" s="693"/>
      <c r="G802" s="694"/>
      <c r="H802" s="693"/>
      <c r="I802" s="460"/>
      <c r="J802" s="460"/>
      <c r="K802" s="460"/>
      <c r="L802" s="460"/>
      <c r="M802" s="460"/>
      <c r="N802" s="460"/>
      <c r="O802" s="623"/>
      <c r="P802" s="460"/>
      <c r="Q802" s="460"/>
      <c r="R802" s="460"/>
      <c r="S802" s="460"/>
      <c r="T802" s="460"/>
    </row>
    <row r="803">
      <c r="A803" s="692"/>
      <c r="B803" s="693"/>
      <c r="C803" s="693"/>
      <c r="D803" s="693"/>
      <c r="E803" s="693"/>
      <c r="F803" s="693"/>
      <c r="G803" s="694"/>
      <c r="H803" s="693"/>
      <c r="I803" s="460"/>
      <c r="J803" s="460"/>
      <c r="K803" s="460"/>
      <c r="L803" s="460"/>
      <c r="M803" s="460"/>
      <c r="N803" s="460"/>
      <c r="O803" s="623"/>
      <c r="P803" s="460"/>
      <c r="Q803" s="460"/>
      <c r="R803" s="460"/>
      <c r="S803" s="460"/>
      <c r="T803" s="460"/>
    </row>
    <row r="804">
      <c r="A804" s="692"/>
      <c r="B804" s="693"/>
      <c r="C804" s="693"/>
      <c r="D804" s="693"/>
      <c r="E804" s="693"/>
      <c r="F804" s="693"/>
      <c r="G804" s="694"/>
      <c r="H804" s="693"/>
      <c r="I804" s="460"/>
      <c r="J804" s="460"/>
      <c r="K804" s="460"/>
      <c r="L804" s="460"/>
      <c r="M804" s="460"/>
      <c r="N804" s="460"/>
      <c r="O804" s="623"/>
      <c r="P804" s="460"/>
      <c r="Q804" s="460"/>
      <c r="R804" s="460"/>
      <c r="S804" s="460"/>
      <c r="T804" s="460"/>
    </row>
    <row r="805">
      <c r="A805" s="692"/>
      <c r="B805" s="693"/>
      <c r="C805" s="693"/>
      <c r="D805" s="693"/>
      <c r="E805" s="693"/>
      <c r="F805" s="693"/>
      <c r="G805" s="694"/>
      <c r="H805" s="693"/>
      <c r="I805" s="460"/>
      <c r="J805" s="460"/>
      <c r="K805" s="460"/>
      <c r="L805" s="460"/>
      <c r="M805" s="460"/>
      <c r="N805" s="460"/>
      <c r="O805" s="623"/>
      <c r="P805" s="460"/>
      <c r="Q805" s="460"/>
      <c r="R805" s="460"/>
      <c r="S805" s="460"/>
      <c r="T805" s="460"/>
    </row>
    <row r="806">
      <c r="A806" s="692"/>
      <c r="B806" s="693"/>
      <c r="C806" s="693"/>
      <c r="D806" s="693"/>
      <c r="E806" s="693"/>
      <c r="F806" s="693"/>
      <c r="G806" s="694"/>
      <c r="H806" s="693"/>
      <c r="I806" s="460"/>
      <c r="J806" s="460"/>
      <c r="K806" s="460"/>
      <c r="L806" s="460"/>
      <c r="M806" s="460"/>
      <c r="N806" s="460"/>
      <c r="O806" s="623"/>
      <c r="P806" s="460"/>
      <c r="Q806" s="460"/>
      <c r="R806" s="460"/>
      <c r="S806" s="460"/>
      <c r="T806" s="460"/>
    </row>
    <row r="807">
      <c r="A807" s="692"/>
      <c r="B807" s="693"/>
      <c r="C807" s="693"/>
      <c r="D807" s="693"/>
      <c r="E807" s="693"/>
      <c r="F807" s="693"/>
      <c r="G807" s="694"/>
      <c r="H807" s="693"/>
      <c r="I807" s="460"/>
      <c r="J807" s="460"/>
      <c r="K807" s="460"/>
      <c r="L807" s="460"/>
      <c r="M807" s="460"/>
      <c r="N807" s="460"/>
      <c r="O807" s="623"/>
      <c r="P807" s="460"/>
      <c r="Q807" s="460"/>
      <c r="R807" s="460"/>
      <c r="S807" s="460"/>
      <c r="T807" s="460"/>
    </row>
    <row r="808">
      <c r="A808" s="692"/>
      <c r="B808" s="693"/>
      <c r="C808" s="693"/>
      <c r="D808" s="693"/>
      <c r="E808" s="693"/>
      <c r="F808" s="693"/>
      <c r="G808" s="694"/>
      <c r="H808" s="693"/>
      <c r="I808" s="460"/>
      <c r="J808" s="460"/>
      <c r="K808" s="460"/>
      <c r="L808" s="460"/>
      <c r="M808" s="460"/>
      <c r="N808" s="460"/>
      <c r="O808" s="623"/>
      <c r="P808" s="460"/>
      <c r="Q808" s="460"/>
      <c r="R808" s="460"/>
      <c r="S808" s="460"/>
      <c r="T808" s="460"/>
    </row>
    <row r="809">
      <c r="A809" s="692"/>
      <c r="B809" s="693"/>
      <c r="C809" s="693"/>
      <c r="D809" s="693"/>
      <c r="E809" s="693"/>
      <c r="F809" s="693"/>
      <c r="G809" s="694"/>
      <c r="H809" s="693"/>
      <c r="I809" s="460"/>
      <c r="J809" s="460"/>
      <c r="K809" s="460"/>
      <c r="L809" s="460"/>
      <c r="M809" s="460"/>
      <c r="N809" s="460"/>
      <c r="O809" s="623"/>
      <c r="P809" s="460"/>
      <c r="Q809" s="460"/>
      <c r="R809" s="460"/>
      <c r="S809" s="460"/>
      <c r="T809" s="460"/>
    </row>
    <row r="810">
      <c r="A810" s="692"/>
      <c r="B810" s="693"/>
      <c r="C810" s="693"/>
      <c r="D810" s="693"/>
      <c r="E810" s="693"/>
      <c r="F810" s="693"/>
      <c r="G810" s="694"/>
      <c r="H810" s="693"/>
      <c r="I810" s="460"/>
      <c r="J810" s="460"/>
      <c r="K810" s="460"/>
      <c r="L810" s="460"/>
      <c r="M810" s="460"/>
      <c r="N810" s="460"/>
      <c r="O810" s="623"/>
      <c r="P810" s="460"/>
      <c r="Q810" s="460"/>
      <c r="R810" s="460"/>
      <c r="S810" s="460"/>
      <c r="T810" s="460"/>
    </row>
    <row r="811">
      <c r="A811" s="692"/>
      <c r="B811" s="693"/>
      <c r="C811" s="693"/>
      <c r="D811" s="693"/>
      <c r="E811" s="693"/>
      <c r="F811" s="693"/>
      <c r="G811" s="694"/>
      <c r="H811" s="693"/>
      <c r="I811" s="460"/>
      <c r="J811" s="460"/>
      <c r="K811" s="460"/>
      <c r="L811" s="460"/>
      <c r="M811" s="460"/>
      <c r="N811" s="460"/>
      <c r="O811" s="623"/>
      <c r="P811" s="460"/>
      <c r="Q811" s="460"/>
      <c r="R811" s="460"/>
      <c r="S811" s="460"/>
      <c r="T811" s="460"/>
    </row>
    <row r="812">
      <c r="A812" s="692"/>
      <c r="B812" s="693"/>
      <c r="C812" s="693"/>
      <c r="D812" s="693"/>
      <c r="E812" s="693"/>
      <c r="F812" s="693"/>
      <c r="G812" s="694"/>
      <c r="H812" s="693"/>
      <c r="I812" s="460"/>
      <c r="J812" s="460"/>
      <c r="K812" s="460"/>
      <c r="L812" s="460"/>
      <c r="M812" s="460"/>
      <c r="N812" s="460"/>
      <c r="O812" s="623"/>
      <c r="P812" s="460"/>
      <c r="Q812" s="460"/>
      <c r="R812" s="460"/>
      <c r="S812" s="460"/>
      <c r="T812" s="460"/>
    </row>
    <row r="813">
      <c r="A813" s="692"/>
      <c r="B813" s="693"/>
      <c r="C813" s="693"/>
      <c r="D813" s="693"/>
      <c r="E813" s="693"/>
      <c r="F813" s="693"/>
      <c r="G813" s="694"/>
      <c r="H813" s="693"/>
      <c r="I813" s="460"/>
      <c r="J813" s="460"/>
      <c r="K813" s="460"/>
      <c r="L813" s="460"/>
      <c r="M813" s="460"/>
      <c r="N813" s="460"/>
      <c r="O813" s="623"/>
      <c r="P813" s="460"/>
      <c r="Q813" s="460"/>
      <c r="R813" s="460"/>
      <c r="S813" s="460"/>
      <c r="T813" s="460"/>
    </row>
    <row r="814">
      <c r="A814" s="692"/>
      <c r="B814" s="693"/>
      <c r="C814" s="693"/>
      <c r="D814" s="693"/>
      <c r="E814" s="693"/>
      <c r="F814" s="693"/>
      <c r="G814" s="694"/>
      <c r="H814" s="693"/>
      <c r="I814" s="460"/>
      <c r="J814" s="460"/>
      <c r="K814" s="460"/>
      <c r="L814" s="460"/>
      <c r="M814" s="460"/>
      <c r="N814" s="460"/>
      <c r="O814" s="623"/>
      <c r="P814" s="460"/>
      <c r="Q814" s="460"/>
      <c r="R814" s="460"/>
      <c r="S814" s="460"/>
      <c r="T814" s="460"/>
    </row>
    <row r="815">
      <c r="A815" s="692"/>
      <c r="B815" s="693"/>
      <c r="C815" s="693"/>
      <c r="D815" s="693"/>
      <c r="E815" s="693"/>
      <c r="F815" s="693"/>
      <c r="G815" s="694"/>
      <c r="H815" s="693"/>
      <c r="I815" s="460"/>
      <c r="J815" s="460"/>
      <c r="K815" s="460"/>
      <c r="L815" s="460"/>
      <c r="M815" s="460"/>
      <c r="N815" s="460"/>
      <c r="O815" s="623"/>
      <c r="P815" s="460"/>
      <c r="Q815" s="460"/>
      <c r="R815" s="460"/>
      <c r="S815" s="460"/>
      <c r="T815" s="460"/>
    </row>
    <row r="816">
      <c r="A816" s="692"/>
      <c r="B816" s="693"/>
      <c r="C816" s="693"/>
      <c r="D816" s="693"/>
      <c r="E816" s="693"/>
      <c r="F816" s="693"/>
      <c r="G816" s="694"/>
      <c r="H816" s="693"/>
      <c r="I816" s="460"/>
      <c r="J816" s="460"/>
      <c r="K816" s="460"/>
      <c r="L816" s="460"/>
      <c r="M816" s="460"/>
      <c r="N816" s="460"/>
      <c r="O816" s="623"/>
      <c r="P816" s="460"/>
      <c r="Q816" s="460"/>
      <c r="R816" s="460"/>
      <c r="S816" s="460"/>
      <c r="T816" s="460"/>
    </row>
    <row r="817">
      <c r="A817" s="692"/>
      <c r="B817" s="693"/>
      <c r="C817" s="693"/>
      <c r="D817" s="693"/>
      <c r="E817" s="693"/>
      <c r="F817" s="693"/>
      <c r="G817" s="694"/>
      <c r="H817" s="693"/>
      <c r="I817" s="460"/>
      <c r="J817" s="460"/>
      <c r="K817" s="460"/>
      <c r="L817" s="460"/>
      <c r="M817" s="460"/>
      <c r="N817" s="460"/>
      <c r="O817" s="623"/>
      <c r="P817" s="460"/>
      <c r="Q817" s="460"/>
      <c r="R817" s="460"/>
      <c r="S817" s="460"/>
      <c r="T817" s="460"/>
    </row>
    <row r="818">
      <c r="A818" s="692"/>
      <c r="B818" s="693"/>
      <c r="C818" s="693"/>
      <c r="D818" s="693"/>
      <c r="E818" s="693"/>
      <c r="F818" s="693"/>
      <c r="G818" s="694"/>
      <c r="H818" s="693"/>
      <c r="I818" s="460"/>
      <c r="J818" s="460"/>
      <c r="K818" s="460"/>
      <c r="L818" s="460"/>
      <c r="M818" s="460"/>
      <c r="N818" s="460"/>
      <c r="O818" s="623"/>
      <c r="P818" s="460"/>
      <c r="Q818" s="460"/>
      <c r="R818" s="460"/>
      <c r="S818" s="460"/>
      <c r="T818" s="460"/>
    </row>
    <row r="819">
      <c r="A819" s="692"/>
      <c r="B819" s="693"/>
      <c r="C819" s="693"/>
      <c r="D819" s="693"/>
      <c r="E819" s="693"/>
      <c r="F819" s="693"/>
      <c r="G819" s="694"/>
      <c r="H819" s="693"/>
      <c r="I819" s="460"/>
      <c r="J819" s="460"/>
      <c r="K819" s="460"/>
      <c r="L819" s="460"/>
      <c r="M819" s="460"/>
      <c r="N819" s="460"/>
      <c r="O819" s="623"/>
      <c r="P819" s="460"/>
      <c r="Q819" s="460"/>
      <c r="R819" s="460"/>
      <c r="S819" s="460"/>
      <c r="T819" s="460"/>
    </row>
    <row r="820">
      <c r="A820" s="692"/>
      <c r="B820" s="693"/>
      <c r="C820" s="693"/>
      <c r="D820" s="693"/>
      <c r="E820" s="693"/>
      <c r="F820" s="693"/>
      <c r="G820" s="694"/>
      <c r="H820" s="693"/>
      <c r="I820" s="460"/>
      <c r="J820" s="460"/>
      <c r="K820" s="460"/>
      <c r="L820" s="460"/>
      <c r="M820" s="460"/>
      <c r="N820" s="460"/>
      <c r="O820" s="623"/>
      <c r="P820" s="460"/>
      <c r="Q820" s="460"/>
      <c r="R820" s="460"/>
      <c r="S820" s="460"/>
      <c r="T820" s="460"/>
    </row>
    <row r="821">
      <c r="A821" s="692"/>
      <c r="B821" s="693"/>
      <c r="C821" s="693"/>
      <c r="D821" s="693"/>
      <c r="E821" s="693"/>
      <c r="F821" s="693"/>
      <c r="G821" s="694"/>
      <c r="H821" s="693"/>
      <c r="I821" s="460"/>
      <c r="J821" s="460"/>
      <c r="K821" s="460"/>
      <c r="L821" s="460"/>
      <c r="M821" s="460"/>
      <c r="N821" s="460"/>
      <c r="O821" s="623"/>
      <c r="P821" s="460"/>
      <c r="Q821" s="460"/>
      <c r="R821" s="460"/>
      <c r="S821" s="460"/>
      <c r="T821" s="460"/>
    </row>
    <row r="822">
      <c r="A822" s="692"/>
      <c r="B822" s="693"/>
      <c r="C822" s="693"/>
      <c r="D822" s="693"/>
      <c r="E822" s="693"/>
      <c r="F822" s="693"/>
      <c r="G822" s="694"/>
      <c r="H822" s="693"/>
      <c r="I822" s="460"/>
      <c r="J822" s="460"/>
      <c r="K822" s="460"/>
      <c r="L822" s="460"/>
      <c r="M822" s="460"/>
      <c r="N822" s="460"/>
      <c r="O822" s="623"/>
      <c r="P822" s="460"/>
      <c r="Q822" s="460"/>
      <c r="R822" s="460"/>
      <c r="S822" s="460"/>
      <c r="T822" s="460"/>
    </row>
    <row r="823">
      <c r="A823" s="692"/>
      <c r="B823" s="693"/>
      <c r="C823" s="693"/>
      <c r="D823" s="693"/>
      <c r="E823" s="693"/>
      <c r="F823" s="693"/>
      <c r="G823" s="694"/>
      <c r="H823" s="693"/>
      <c r="I823" s="460"/>
      <c r="J823" s="460"/>
      <c r="K823" s="460"/>
      <c r="L823" s="460"/>
      <c r="M823" s="460"/>
      <c r="N823" s="460"/>
      <c r="O823" s="623"/>
      <c r="P823" s="460"/>
      <c r="Q823" s="460"/>
      <c r="R823" s="460"/>
      <c r="S823" s="460"/>
      <c r="T823" s="460"/>
    </row>
    <row r="824">
      <c r="A824" s="692"/>
      <c r="B824" s="693"/>
      <c r="C824" s="693"/>
      <c r="D824" s="693"/>
      <c r="E824" s="693"/>
      <c r="F824" s="693"/>
      <c r="G824" s="694"/>
      <c r="H824" s="693"/>
      <c r="I824" s="460"/>
      <c r="J824" s="460"/>
      <c r="K824" s="460"/>
      <c r="L824" s="460"/>
      <c r="M824" s="460"/>
      <c r="N824" s="460"/>
      <c r="O824" s="623"/>
      <c r="P824" s="460"/>
      <c r="Q824" s="460"/>
      <c r="R824" s="460"/>
      <c r="S824" s="460"/>
      <c r="T824" s="460"/>
    </row>
    <row r="825">
      <c r="A825" s="692"/>
      <c r="B825" s="693"/>
      <c r="C825" s="693"/>
      <c r="D825" s="693"/>
      <c r="E825" s="693"/>
      <c r="F825" s="693"/>
      <c r="G825" s="694"/>
      <c r="H825" s="693"/>
      <c r="I825" s="460"/>
      <c r="J825" s="460"/>
      <c r="K825" s="460"/>
      <c r="L825" s="460"/>
      <c r="M825" s="460"/>
      <c r="N825" s="460"/>
      <c r="O825" s="623"/>
      <c r="P825" s="460"/>
      <c r="Q825" s="460"/>
      <c r="R825" s="460"/>
      <c r="S825" s="460"/>
      <c r="T825" s="460"/>
    </row>
    <row r="826">
      <c r="A826" s="692"/>
      <c r="B826" s="693"/>
      <c r="C826" s="693"/>
      <c r="D826" s="693"/>
      <c r="E826" s="693"/>
      <c r="F826" s="693"/>
      <c r="G826" s="694"/>
      <c r="H826" s="693"/>
      <c r="I826" s="460"/>
      <c r="J826" s="460"/>
      <c r="K826" s="460"/>
      <c r="L826" s="460"/>
      <c r="M826" s="460"/>
      <c r="N826" s="460"/>
      <c r="O826" s="623"/>
      <c r="P826" s="460"/>
      <c r="Q826" s="460"/>
      <c r="R826" s="460"/>
      <c r="S826" s="460"/>
      <c r="T826" s="460"/>
    </row>
    <row r="827">
      <c r="A827" s="692"/>
      <c r="B827" s="693"/>
      <c r="C827" s="693"/>
      <c r="D827" s="693"/>
      <c r="E827" s="693"/>
      <c r="F827" s="693"/>
      <c r="G827" s="694"/>
      <c r="H827" s="693"/>
      <c r="I827" s="460"/>
      <c r="J827" s="460"/>
      <c r="K827" s="460"/>
      <c r="L827" s="460"/>
      <c r="M827" s="460"/>
      <c r="N827" s="460"/>
      <c r="O827" s="623"/>
      <c r="P827" s="460"/>
      <c r="Q827" s="460"/>
      <c r="R827" s="460"/>
      <c r="S827" s="460"/>
      <c r="T827" s="460"/>
    </row>
    <row r="828">
      <c r="A828" s="692"/>
      <c r="B828" s="693"/>
      <c r="C828" s="693"/>
      <c r="D828" s="693"/>
      <c r="E828" s="693"/>
      <c r="F828" s="693"/>
      <c r="G828" s="694"/>
      <c r="H828" s="693"/>
      <c r="I828" s="460"/>
      <c r="J828" s="460"/>
      <c r="K828" s="460"/>
      <c r="L828" s="460"/>
      <c r="M828" s="460"/>
      <c r="N828" s="460"/>
      <c r="O828" s="623"/>
      <c r="P828" s="460"/>
      <c r="Q828" s="460"/>
      <c r="R828" s="460"/>
      <c r="S828" s="460"/>
      <c r="T828" s="460"/>
    </row>
    <row r="829">
      <c r="A829" s="692"/>
      <c r="B829" s="693"/>
      <c r="C829" s="693"/>
      <c r="D829" s="693"/>
      <c r="E829" s="693"/>
      <c r="F829" s="693"/>
      <c r="G829" s="694"/>
      <c r="H829" s="693"/>
      <c r="I829" s="460"/>
      <c r="J829" s="460"/>
      <c r="K829" s="460"/>
      <c r="L829" s="460"/>
      <c r="M829" s="460"/>
      <c r="N829" s="460"/>
      <c r="O829" s="623"/>
      <c r="P829" s="460"/>
      <c r="Q829" s="460"/>
      <c r="R829" s="460"/>
      <c r="S829" s="460"/>
      <c r="T829" s="460"/>
    </row>
    <row r="830">
      <c r="A830" s="692"/>
      <c r="B830" s="693"/>
      <c r="C830" s="693"/>
      <c r="D830" s="693"/>
      <c r="E830" s="693"/>
      <c r="F830" s="693"/>
      <c r="G830" s="694"/>
      <c r="H830" s="693"/>
      <c r="I830" s="460"/>
      <c r="J830" s="460"/>
      <c r="K830" s="460"/>
      <c r="L830" s="460"/>
      <c r="M830" s="460"/>
      <c r="N830" s="460"/>
      <c r="O830" s="623"/>
      <c r="P830" s="460"/>
      <c r="Q830" s="460"/>
      <c r="R830" s="460"/>
      <c r="S830" s="460"/>
      <c r="T830" s="460"/>
    </row>
    <row r="831">
      <c r="A831" s="692"/>
      <c r="B831" s="693"/>
      <c r="C831" s="693"/>
      <c r="D831" s="693"/>
      <c r="E831" s="693"/>
      <c r="F831" s="693"/>
      <c r="G831" s="694"/>
      <c r="H831" s="693"/>
      <c r="I831" s="460"/>
      <c r="J831" s="460"/>
      <c r="K831" s="460"/>
      <c r="L831" s="460"/>
      <c r="M831" s="460"/>
      <c r="N831" s="460"/>
      <c r="O831" s="623"/>
      <c r="P831" s="460"/>
      <c r="Q831" s="460"/>
      <c r="R831" s="460"/>
      <c r="S831" s="460"/>
      <c r="T831" s="460"/>
    </row>
    <row r="832">
      <c r="A832" s="692"/>
      <c r="B832" s="693"/>
      <c r="C832" s="693"/>
      <c r="D832" s="693"/>
      <c r="E832" s="693"/>
      <c r="F832" s="693"/>
      <c r="G832" s="694"/>
      <c r="H832" s="693"/>
      <c r="I832" s="460"/>
      <c r="J832" s="460"/>
      <c r="K832" s="460"/>
      <c r="L832" s="460"/>
      <c r="M832" s="460"/>
      <c r="N832" s="460"/>
      <c r="O832" s="623"/>
      <c r="P832" s="460"/>
      <c r="Q832" s="460"/>
      <c r="R832" s="460"/>
      <c r="S832" s="460"/>
      <c r="T832" s="460"/>
    </row>
    <row r="833">
      <c r="A833" s="692"/>
      <c r="B833" s="693"/>
      <c r="C833" s="693"/>
      <c r="D833" s="693"/>
      <c r="E833" s="693"/>
      <c r="F833" s="693"/>
      <c r="G833" s="694"/>
      <c r="H833" s="693"/>
      <c r="I833" s="460"/>
      <c r="J833" s="460"/>
      <c r="K833" s="460"/>
      <c r="L833" s="460"/>
      <c r="M833" s="460"/>
      <c r="N833" s="460"/>
      <c r="O833" s="623"/>
      <c r="P833" s="460"/>
      <c r="Q833" s="460"/>
      <c r="R833" s="460"/>
      <c r="S833" s="460"/>
      <c r="T833" s="460"/>
    </row>
    <row r="834">
      <c r="A834" s="692"/>
      <c r="B834" s="693"/>
      <c r="C834" s="693"/>
      <c r="D834" s="693"/>
      <c r="E834" s="693"/>
      <c r="F834" s="693"/>
      <c r="G834" s="694"/>
      <c r="H834" s="693"/>
      <c r="I834" s="460"/>
      <c r="J834" s="460"/>
      <c r="K834" s="460"/>
      <c r="L834" s="460"/>
      <c r="M834" s="460"/>
      <c r="N834" s="460"/>
      <c r="O834" s="623"/>
      <c r="P834" s="460"/>
      <c r="Q834" s="460"/>
      <c r="R834" s="460"/>
      <c r="S834" s="460"/>
      <c r="T834" s="460"/>
    </row>
    <row r="835">
      <c r="A835" s="692"/>
      <c r="B835" s="693"/>
      <c r="C835" s="693"/>
      <c r="D835" s="693"/>
      <c r="E835" s="693"/>
      <c r="F835" s="693"/>
      <c r="G835" s="694"/>
      <c r="H835" s="693"/>
      <c r="I835" s="460"/>
      <c r="J835" s="460"/>
      <c r="K835" s="460"/>
      <c r="L835" s="460"/>
      <c r="M835" s="460"/>
      <c r="N835" s="460"/>
      <c r="O835" s="623"/>
      <c r="P835" s="460"/>
      <c r="Q835" s="460"/>
      <c r="R835" s="460"/>
      <c r="S835" s="460"/>
      <c r="T835" s="460"/>
    </row>
    <row r="836">
      <c r="A836" s="692"/>
      <c r="B836" s="693"/>
      <c r="C836" s="693"/>
      <c r="D836" s="693"/>
      <c r="E836" s="693"/>
      <c r="F836" s="693"/>
      <c r="G836" s="694"/>
      <c r="H836" s="693"/>
      <c r="I836" s="460"/>
      <c r="J836" s="460"/>
      <c r="K836" s="460"/>
      <c r="L836" s="460"/>
      <c r="M836" s="460"/>
      <c r="N836" s="460"/>
      <c r="O836" s="623"/>
      <c r="P836" s="460"/>
      <c r="Q836" s="460"/>
      <c r="R836" s="460"/>
      <c r="S836" s="460"/>
      <c r="T836" s="460"/>
    </row>
    <row r="837">
      <c r="A837" s="692"/>
      <c r="B837" s="693"/>
      <c r="C837" s="693"/>
      <c r="D837" s="693"/>
      <c r="E837" s="693"/>
      <c r="F837" s="693"/>
      <c r="G837" s="694"/>
      <c r="H837" s="693"/>
      <c r="I837" s="460"/>
      <c r="J837" s="460"/>
      <c r="K837" s="460"/>
      <c r="L837" s="460"/>
      <c r="M837" s="460"/>
      <c r="N837" s="460"/>
      <c r="O837" s="623"/>
      <c r="P837" s="460"/>
      <c r="Q837" s="460"/>
      <c r="R837" s="460"/>
      <c r="S837" s="460"/>
      <c r="T837" s="460"/>
    </row>
    <row r="838">
      <c r="A838" s="692"/>
      <c r="B838" s="693"/>
      <c r="C838" s="693"/>
      <c r="D838" s="693"/>
      <c r="E838" s="693"/>
      <c r="F838" s="693"/>
      <c r="G838" s="694"/>
      <c r="H838" s="693"/>
      <c r="I838" s="460"/>
      <c r="J838" s="460"/>
      <c r="K838" s="460"/>
      <c r="L838" s="460"/>
      <c r="M838" s="460"/>
      <c r="N838" s="460"/>
      <c r="O838" s="623"/>
      <c r="P838" s="460"/>
      <c r="Q838" s="460"/>
      <c r="R838" s="460"/>
      <c r="S838" s="460"/>
      <c r="T838" s="460"/>
    </row>
    <row r="839">
      <c r="A839" s="692"/>
      <c r="B839" s="693"/>
      <c r="C839" s="693"/>
      <c r="D839" s="693"/>
      <c r="E839" s="693"/>
      <c r="F839" s="693"/>
      <c r="G839" s="694"/>
      <c r="H839" s="693"/>
      <c r="I839" s="460"/>
      <c r="J839" s="460"/>
      <c r="K839" s="460"/>
      <c r="L839" s="460"/>
      <c r="M839" s="460"/>
      <c r="N839" s="460"/>
      <c r="O839" s="623"/>
      <c r="P839" s="460"/>
      <c r="Q839" s="460"/>
      <c r="R839" s="460"/>
      <c r="S839" s="460"/>
      <c r="T839" s="460"/>
    </row>
    <row r="840">
      <c r="A840" s="692"/>
      <c r="B840" s="693"/>
      <c r="C840" s="693"/>
      <c r="D840" s="693"/>
      <c r="E840" s="693"/>
      <c r="F840" s="693"/>
      <c r="G840" s="694"/>
      <c r="H840" s="693"/>
      <c r="I840" s="460"/>
      <c r="J840" s="460"/>
      <c r="K840" s="460"/>
      <c r="L840" s="460"/>
      <c r="M840" s="460"/>
      <c r="N840" s="460"/>
      <c r="O840" s="623"/>
      <c r="P840" s="460"/>
      <c r="Q840" s="460"/>
      <c r="R840" s="460"/>
      <c r="S840" s="460"/>
      <c r="T840" s="460"/>
    </row>
    <row r="841">
      <c r="A841" s="692"/>
      <c r="B841" s="693"/>
      <c r="C841" s="693"/>
      <c r="D841" s="693"/>
      <c r="E841" s="693"/>
      <c r="F841" s="693"/>
      <c r="G841" s="694"/>
      <c r="H841" s="693"/>
      <c r="I841" s="460"/>
      <c r="J841" s="460"/>
      <c r="K841" s="460"/>
      <c r="L841" s="460"/>
      <c r="M841" s="460"/>
      <c r="N841" s="460"/>
      <c r="O841" s="623"/>
      <c r="P841" s="460"/>
      <c r="Q841" s="460"/>
      <c r="R841" s="460"/>
      <c r="S841" s="460"/>
      <c r="T841" s="460"/>
    </row>
    <row r="842">
      <c r="A842" s="692"/>
      <c r="B842" s="693"/>
      <c r="C842" s="693"/>
      <c r="D842" s="693"/>
      <c r="E842" s="693"/>
      <c r="F842" s="693"/>
      <c r="G842" s="694"/>
      <c r="H842" s="693"/>
      <c r="I842" s="460"/>
      <c r="J842" s="460"/>
      <c r="K842" s="460"/>
      <c r="L842" s="460"/>
      <c r="M842" s="460"/>
      <c r="N842" s="460"/>
      <c r="O842" s="623"/>
      <c r="P842" s="460"/>
      <c r="Q842" s="460"/>
      <c r="R842" s="460"/>
      <c r="S842" s="460"/>
      <c r="T842" s="460"/>
    </row>
    <row r="843">
      <c r="A843" s="692"/>
      <c r="B843" s="693"/>
      <c r="C843" s="693"/>
      <c r="D843" s="693"/>
      <c r="E843" s="693"/>
      <c r="F843" s="693"/>
      <c r="G843" s="694"/>
      <c r="H843" s="693"/>
      <c r="I843" s="460"/>
      <c r="J843" s="460"/>
      <c r="K843" s="460"/>
      <c r="L843" s="460"/>
      <c r="M843" s="460"/>
      <c r="N843" s="460"/>
      <c r="O843" s="623"/>
      <c r="P843" s="460"/>
      <c r="Q843" s="460"/>
      <c r="R843" s="460"/>
      <c r="S843" s="460"/>
      <c r="T843" s="460"/>
    </row>
    <row r="844">
      <c r="A844" s="692"/>
      <c r="B844" s="693"/>
      <c r="C844" s="693"/>
      <c r="D844" s="693"/>
      <c r="E844" s="693"/>
      <c r="F844" s="693"/>
      <c r="G844" s="694"/>
      <c r="H844" s="693"/>
      <c r="I844" s="460"/>
      <c r="J844" s="460"/>
      <c r="K844" s="460"/>
      <c r="L844" s="460"/>
      <c r="M844" s="460"/>
      <c r="N844" s="460"/>
      <c r="O844" s="623"/>
      <c r="P844" s="460"/>
      <c r="Q844" s="460"/>
      <c r="R844" s="460"/>
      <c r="S844" s="460"/>
      <c r="T844" s="460"/>
    </row>
    <row r="845">
      <c r="A845" s="692"/>
      <c r="B845" s="693"/>
      <c r="C845" s="693"/>
      <c r="D845" s="693"/>
      <c r="E845" s="693"/>
      <c r="F845" s="693"/>
      <c r="G845" s="694"/>
      <c r="H845" s="693"/>
      <c r="I845" s="460"/>
      <c r="J845" s="460"/>
      <c r="K845" s="460"/>
      <c r="L845" s="460"/>
      <c r="M845" s="460"/>
      <c r="N845" s="460"/>
      <c r="O845" s="623"/>
      <c r="P845" s="460"/>
      <c r="Q845" s="460"/>
      <c r="R845" s="460"/>
      <c r="S845" s="460"/>
      <c r="T845" s="460"/>
    </row>
    <row r="846">
      <c r="A846" s="692"/>
      <c r="B846" s="693"/>
      <c r="C846" s="693"/>
      <c r="D846" s="693"/>
      <c r="E846" s="693"/>
      <c r="F846" s="693"/>
      <c r="G846" s="694"/>
      <c r="H846" s="693"/>
      <c r="I846" s="460"/>
      <c r="J846" s="460"/>
      <c r="K846" s="460"/>
      <c r="L846" s="460"/>
      <c r="M846" s="460"/>
      <c r="N846" s="460"/>
      <c r="O846" s="623"/>
      <c r="P846" s="460"/>
      <c r="Q846" s="460"/>
      <c r="R846" s="460"/>
      <c r="S846" s="460"/>
      <c r="T846" s="460"/>
    </row>
    <row r="847">
      <c r="A847" s="692"/>
      <c r="B847" s="693"/>
      <c r="C847" s="693"/>
      <c r="D847" s="693"/>
      <c r="E847" s="693"/>
      <c r="F847" s="693"/>
      <c r="G847" s="694"/>
      <c r="H847" s="693"/>
      <c r="I847" s="460"/>
      <c r="J847" s="460"/>
      <c r="K847" s="460"/>
      <c r="L847" s="460"/>
      <c r="M847" s="460"/>
      <c r="N847" s="460"/>
      <c r="O847" s="623"/>
      <c r="P847" s="460"/>
      <c r="Q847" s="460"/>
      <c r="R847" s="460"/>
      <c r="S847" s="460"/>
      <c r="T847" s="460"/>
    </row>
    <row r="848">
      <c r="A848" s="692"/>
      <c r="B848" s="693"/>
      <c r="C848" s="693"/>
      <c r="D848" s="693"/>
      <c r="E848" s="693"/>
      <c r="F848" s="693"/>
      <c r="G848" s="694"/>
      <c r="H848" s="693"/>
      <c r="I848" s="460"/>
      <c r="J848" s="460"/>
      <c r="K848" s="460"/>
      <c r="L848" s="460"/>
      <c r="M848" s="460"/>
      <c r="N848" s="460"/>
      <c r="O848" s="623"/>
      <c r="P848" s="460"/>
      <c r="Q848" s="460"/>
      <c r="R848" s="460"/>
      <c r="S848" s="460"/>
      <c r="T848" s="460"/>
    </row>
    <row r="849">
      <c r="A849" s="692"/>
      <c r="B849" s="693"/>
      <c r="C849" s="693"/>
      <c r="D849" s="693"/>
      <c r="E849" s="693"/>
      <c r="F849" s="693"/>
      <c r="G849" s="694"/>
      <c r="H849" s="693"/>
      <c r="I849" s="460"/>
      <c r="J849" s="460"/>
      <c r="K849" s="460"/>
      <c r="L849" s="460"/>
      <c r="M849" s="460"/>
      <c r="N849" s="460"/>
      <c r="O849" s="623"/>
      <c r="P849" s="460"/>
      <c r="Q849" s="460"/>
      <c r="R849" s="460"/>
      <c r="S849" s="460"/>
      <c r="T849" s="460"/>
    </row>
    <row r="850">
      <c r="A850" s="692"/>
      <c r="B850" s="693"/>
      <c r="C850" s="693"/>
      <c r="D850" s="693"/>
      <c r="E850" s="693"/>
      <c r="F850" s="693"/>
      <c r="G850" s="694"/>
      <c r="H850" s="693"/>
      <c r="I850" s="460"/>
      <c r="J850" s="460"/>
      <c r="K850" s="460"/>
      <c r="L850" s="460"/>
      <c r="M850" s="460"/>
      <c r="N850" s="460"/>
      <c r="O850" s="623"/>
      <c r="P850" s="460"/>
      <c r="Q850" s="460"/>
      <c r="R850" s="460"/>
      <c r="S850" s="460"/>
      <c r="T850" s="460"/>
    </row>
    <row r="851">
      <c r="A851" s="692"/>
      <c r="B851" s="693"/>
      <c r="C851" s="693"/>
      <c r="D851" s="693"/>
      <c r="E851" s="693"/>
      <c r="F851" s="693"/>
      <c r="G851" s="694"/>
      <c r="H851" s="693"/>
      <c r="I851" s="460"/>
      <c r="J851" s="460"/>
      <c r="K851" s="460"/>
      <c r="L851" s="460"/>
      <c r="M851" s="460"/>
      <c r="N851" s="460"/>
      <c r="O851" s="623"/>
      <c r="P851" s="460"/>
      <c r="Q851" s="460"/>
      <c r="R851" s="460"/>
      <c r="S851" s="460"/>
      <c r="T851" s="460"/>
    </row>
    <row r="852">
      <c r="A852" s="692"/>
      <c r="B852" s="693"/>
      <c r="C852" s="693"/>
      <c r="D852" s="693"/>
      <c r="E852" s="693"/>
      <c r="F852" s="693"/>
      <c r="G852" s="694"/>
      <c r="H852" s="693"/>
      <c r="I852" s="460"/>
      <c r="J852" s="460"/>
      <c r="K852" s="460"/>
      <c r="L852" s="460"/>
      <c r="M852" s="460"/>
      <c r="N852" s="460"/>
      <c r="O852" s="623"/>
      <c r="P852" s="460"/>
      <c r="Q852" s="460"/>
      <c r="R852" s="460"/>
      <c r="S852" s="460"/>
      <c r="T852" s="460"/>
    </row>
    <row r="853">
      <c r="A853" s="692"/>
      <c r="B853" s="693"/>
      <c r="C853" s="693"/>
      <c r="D853" s="693"/>
      <c r="E853" s="693"/>
      <c r="F853" s="693"/>
      <c r="G853" s="694"/>
      <c r="H853" s="693"/>
      <c r="I853" s="460"/>
      <c r="J853" s="460"/>
      <c r="K853" s="460"/>
      <c r="L853" s="460"/>
      <c r="M853" s="460"/>
      <c r="N853" s="460"/>
      <c r="O853" s="623"/>
      <c r="P853" s="460"/>
      <c r="Q853" s="460"/>
      <c r="R853" s="460"/>
      <c r="S853" s="460"/>
      <c r="T853" s="460"/>
    </row>
    <row r="854">
      <c r="A854" s="692"/>
      <c r="B854" s="693"/>
      <c r="C854" s="693"/>
      <c r="D854" s="693"/>
      <c r="E854" s="693"/>
      <c r="F854" s="693"/>
      <c r="G854" s="694"/>
      <c r="H854" s="693"/>
      <c r="I854" s="460"/>
      <c r="J854" s="460"/>
      <c r="K854" s="460"/>
      <c r="L854" s="460"/>
      <c r="M854" s="460"/>
      <c r="N854" s="460"/>
      <c r="O854" s="623"/>
      <c r="P854" s="460"/>
      <c r="Q854" s="460"/>
      <c r="R854" s="460"/>
      <c r="S854" s="460"/>
      <c r="T854" s="460"/>
    </row>
    <row r="855">
      <c r="A855" s="692"/>
      <c r="B855" s="693"/>
      <c r="C855" s="693"/>
      <c r="D855" s="693"/>
      <c r="E855" s="693"/>
      <c r="F855" s="693"/>
      <c r="G855" s="694"/>
      <c r="H855" s="693"/>
      <c r="I855" s="460"/>
      <c r="J855" s="460"/>
      <c r="K855" s="460"/>
      <c r="L855" s="460"/>
      <c r="M855" s="460"/>
      <c r="N855" s="460"/>
      <c r="O855" s="623"/>
      <c r="P855" s="460"/>
      <c r="Q855" s="460"/>
      <c r="R855" s="460"/>
      <c r="S855" s="460"/>
      <c r="T855" s="460"/>
    </row>
    <row r="856">
      <c r="A856" s="692"/>
      <c r="B856" s="693"/>
      <c r="C856" s="693"/>
      <c r="D856" s="693"/>
      <c r="E856" s="693"/>
      <c r="F856" s="693"/>
      <c r="G856" s="694"/>
      <c r="H856" s="693"/>
      <c r="I856" s="460"/>
      <c r="J856" s="460"/>
      <c r="K856" s="460"/>
      <c r="L856" s="460"/>
      <c r="M856" s="460"/>
      <c r="N856" s="460"/>
      <c r="O856" s="623"/>
      <c r="P856" s="460"/>
      <c r="Q856" s="460"/>
      <c r="R856" s="460"/>
      <c r="S856" s="460"/>
      <c r="T856" s="460"/>
    </row>
    <row r="857">
      <c r="A857" s="692"/>
      <c r="B857" s="693"/>
      <c r="C857" s="693"/>
      <c r="D857" s="693"/>
      <c r="E857" s="693"/>
      <c r="F857" s="693"/>
      <c r="G857" s="694"/>
      <c r="H857" s="693"/>
      <c r="I857" s="460"/>
      <c r="J857" s="460"/>
      <c r="K857" s="460"/>
      <c r="L857" s="460"/>
      <c r="M857" s="460"/>
      <c r="N857" s="460"/>
      <c r="O857" s="623"/>
      <c r="P857" s="460"/>
      <c r="Q857" s="460"/>
      <c r="R857" s="460"/>
      <c r="S857" s="460"/>
      <c r="T857" s="460"/>
    </row>
    <row r="858">
      <c r="A858" s="692"/>
      <c r="B858" s="693"/>
      <c r="C858" s="693"/>
      <c r="D858" s="693"/>
      <c r="E858" s="693"/>
      <c r="F858" s="693"/>
      <c r="G858" s="694"/>
      <c r="H858" s="693"/>
      <c r="I858" s="460"/>
      <c r="J858" s="460"/>
      <c r="K858" s="460"/>
      <c r="L858" s="460"/>
      <c r="M858" s="460"/>
      <c r="N858" s="460"/>
      <c r="O858" s="623"/>
      <c r="P858" s="460"/>
      <c r="Q858" s="460"/>
      <c r="R858" s="460"/>
      <c r="S858" s="460"/>
      <c r="T858" s="460"/>
    </row>
    <row r="859">
      <c r="A859" s="692"/>
      <c r="B859" s="693"/>
      <c r="C859" s="693"/>
      <c r="D859" s="693"/>
      <c r="E859" s="693"/>
      <c r="F859" s="693"/>
      <c r="G859" s="694"/>
      <c r="H859" s="693"/>
      <c r="I859" s="460"/>
      <c r="J859" s="460"/>
      <c r="K859" s="460"/>
      <c r="L859" s="460"/>
      <c r="M859" s="460"/>
      <c r="N859" s="460"/>
      <c r="O859" s="623"/>
      <c r="P859" s="460"/>
      <c r="Q859" s="460"/>
      <c r="R859" s="460"/>
      <c r="S859" s="460"/>
      <c r="T859" s="460"/>
    </row>
    <row r="860">
      <c r="A860" s="692"/>
      <c r="B860" s="693"/>
      <c r="C860" s="693"/>
      <c r="D860" s="693"/>
      <c r="E860" s="693"/>
      <c r="F860" s="693"/>
      <c r="G860" s="694"/>
      <c r="H860" s="693"/>
      <c r="I860" s="460"/>
      <c r="J860" s="460"/>
      <c r="K860" s="460"/>
      <c r="L860" s="460"/>
      <c r="M860" s="460"/>
      <c r="N860" s="460"/>
      <c r="O860" s="623"/>
      <c r="P860" s="460"/>
      <c r="Q860" s="460"/>
      <c r="R860" s="460"/>
      <c r="S860" s="460"/>
      <c r="T860" s="460"/>
    </row>
    <row r="861">
      <c r="A861" s="692"/>
      <c r="B861" s="693"/>
      <c r="C861" s="693"/>
      <c r="D861" s="693"/>
      <c r="E861" s="693"/>
      <c r="F861" s="693"/>
      <c r="G861" s="694"/>
      <c r="H861" s="693"/>
      <c r="I861" s="460"/>
      <c r="J861" s="460"/>
      <c r="K861" s="460"/>
      <c r="L861" s="460"/>
      <c r="M861" s="460"/>
      <c r="N861" s="460"/>
      <c r="O861" s="623"/>
      <c r="P861" s="460"/>
      <c r="Q861" s="460"/>
      <c r="R861" s="460"/>
      <c r="S861" s="460"/>
      <c r="T861" s="460"/>
    </row>
    <row r="862">
      <c r="A862" s="692"/>
      <c r="B862" s="693"/>
      <c r="C862" s="693"/>
      <c r="D862" s="693"/>
      <c r="E862" s="693"/>
      <c r="F862" s="693"/>
      <c r="G862" s="694"/>
      <c r="H862" s="693"/>
      <c r="I862" s="460"/>
      <c r="J862" s="460"/>
      <c r="K862" s="460"/>
      <c r="L862" s="460"/>
      <c r="M862" s="460"/>
      <c r="N862" s="460"/>
      <c r="O862" s="623"/>
      <c r="P862" s="460"/>
      <c r="Q862" s="460"/>
      <c r="R862" s="460"/>
      <c r="S862" s="460"/>
      <c r="T862" s="460"/>
    </row>
    <row r="863">
      <c r="A863" s="692"/>
      <c r="B863" s="693"/>
      <c r="C863" s="693"/>
      <c r="D863" s="693"/>
      <c r="E863" s="693"/>
      <c r="F863" s="693"/>
      <c r="G863" s="694"/>
      <c r="H863" s="693"/>
      <c r="I863" s="460"/>
      <c r="J863" s="460"/>
      <c r="K863" s="460"/>
      <c r="L863" s="460"/>
      <c r="M863" s="460"/>
      <c r="N863" s="460"/>
      <c r="O863" s="623"/>
      <c r="P863" s="460"/>
      <c r="Q863" s="460"/>
      <c r="R863" s="460"/>
      <c r="S863" s="460"/>
      <c r="T863" s="460"/>
    </row>
    <row r="864">
      <c r="A864" s="692"/>
      <c r="B864" s="693"/>
      <c r="C864" s="693"/>
      <c r="D864" s="693"/>
      <c r="E864" s="693"/>
      <c r="F864" s="693"/>
      <c r="G864" s="694"/>
      <c r="H864" s="693"/>
      <c r="I864" s="460"/>
      <c r="J864" s="460"/>
      <c r="K864" s="460"/>
      <c r="L864" s="460"/>
      <c r="M864" s="460"/>
      <c r="N864" s="460"/>
      <c r="O864" s="623"/>
      <c r="P864" s="460"/>
      <c r="Q864" s="460"/>
      <c r="R864" s="460"/>
      <c r="S864" s="460"/>
      <c r="T864" s="460"/>
    </row>
    <row r="865">
      <c r="A865" s="692"/>
      <c r="B865" s="693"/>
      <c r="C865" s="693"/>
      <c r="D865" s="693"/>
      <c r="E865" s="693"/>
      <c r="F865" s="693"/>
      <c r="G865" s="694"/>
      <c r="H865" s="693"/>
      <c r="I865" s="460"/>
      <c r="J865" s="460"/>
      <c r="K865" s="460"/>
      <c r="L865" s="460"/>
      <c r="M865" s="460"/>
      <c r="N865" s="460"/>
      <c r="O865" s="623"/>
      <c r="P865" s="460"/>
      <c r="Q865" s="460"/>
      <c r="R865" s="460"/>
      <c r="S865" s="460"/>
      <c r="T865" s="460"/>
    </row>
    <row r="866">
      <c r="A866" s="692"/>
      <c r="B866" s="693"/>
      <c r="C866" s="693"/>
      <c r="D866" s="693"/>
      <c r="E866" s="693"/>
      <c r="F866" s="693"/>
      <c r="G866" s="694"/>
      <c r="H866" s="693"/>
      <c r="I866" s="460"/>
      <c r="J866" s="460"/>
      <c r="K866" s="460"/>
      <c r="L866" s="460"/>
      <c r="M866" s="460"/>
      <c r="N866" s="460"/>
      <c r="O866" s="623"/>
      <c r="P866" s="460"/>
      <c r="Q866" s="460"/>
      <c r="R866" s="460"/>
      <c r="S866" s="460"/>
      <c r="T866" s="460"/>
    </row>
    <row r="867">
      <c r="A867" s="692"/>
      <c r="B867" s="693"/>
      <c r="C867" s="693"/>
      <c r="D867" s="693"/>
      <c r="E867" s="693"/>
      <c r="F867" s="693"/>
      <c r="G867" s="694"/>
      <c r="H867" s="693"/>
      <c r="I867" s="460"/>
      <c r="J867" s="460"/>
      <c r="K867" s="460"/>
      <c r="L867" s="460"/>
      <c r="M867" s="460"/>
      <c r="N867" s="460"/>
      <c r="O867" s="623"/>
      <c r="P867" s="460"/>
      <c r="Q867" s="460"/>
      <c r="R867" s="460"/>
      <c r="S867" s="460"/>
      <c r="T867" s="460"/>
    </row>
    <row r="868">
      <c r="A868" s="692"/>
      <c r="B868" s="693"/>
      <c r="C868" s="693"/>
      <c r="D868" s="693"/>
      <c r="E868" s="693"/>
      <c r="F868" s="693"/>
      <c r="G868" s="694"/>
      <c r="H868" s="693"/>
      <c r="I868" s="460"/>
      <c r="J868" s="460"/>
      <c r="K868" s="460"/>
      <c r="L868" s="460"/>
      <c r="M868" s="460"/>
      <c r="N868" s="460"/>
      <c r="O868" s="623"/>
      <c r="P868" s="460"/>
      <c r="Q868" s="460"/>
      <c r="R868" s="460"/>
      <c r="S868" s="460"/>
      <c r="T868" s="460"/>
    </row>
    <row r="869">
      <c r="A869" s="692"/>
      <c r="B869" s="693"/>
      <c r="C869" s="693"/>
      <c r="D869" s="693"/>
      <c r="E869" s="693"/>
      <c r="F869" s="693"/>
      <c r="G869" s="694"/>
      <c r="H869" s="693"/>
      <c r="I869" s="460"/>
      <c r="J869" s="460"/>
      <c r="K869" s="460"/>
      <c r="L869" s="460"/>
      <c r="M869" s="460"/>
      <c r="N869" s="460"/>
      <c r="O869" s="623"/>
      <c r="P869" s="460"/>
      <c r="Q869" s="460"/>
      <c r="R869" s="460"/>
      <c r="S869" s="460"/>
      <c r="T869" s="460"/>
    </row>
    <row r="870">
      <c r="A870" s="692"/>
      <c r="B870" s="693"/>
      <c r="C870" s="693"/>
      <c r="D870" s="693"/>
      <c r="E870" s="693"/>
      <c r="F870" s="693"/>
      <c r="G870" s="694"/>
      <c r="H870" s="693"/>
      <c r="I870" s="460"/>
      <c r="J870" s="460"/>
      <c r="K870" s="460"/>
      <c r="L870" s="460"/>
      <c r="M870" s="460"/>
      <c r="N870" s="460"/>
      <c r="O870" s="623"/>
      <c r="P870" s="460"/>
      <c r="Q870" s="460"/>
      <c r="R870" s="460"/>
      <c r="S870" s="460"/>
      <c r="T870" s="460"/>
    </row>
    <row r="871">
      <c r="A871" s="692"/>
      <c r="B871" s="693"/>
      <c r="C871" s="693"/>
      <c r="D871" s="693"/>
      <c r="E871" s="693"/>
      <c r="F871" s="693"/>
      <c r="G871" s="694"/>
      <c r="H871" s="693"/>
      <c r="I871" s="460"/>
      <c r="J871" s="460"/>
      <c r="K871" s="460"/>
      <c r="L871" s="460"/>
      <c r="M871" s="460"/>
      <c r="N871" s="460"/>
      <c r="O871" s="623"/>
      <c r="P871" s="460"/>
      <c r="Q871" s="460"/>
      <c r="R871" s="460"/>
      <c r="S871" s="460"/>
      <c r="T871" s="460"/>
    </row>
    <row r="872">
      <c r="A872" s="692"/>
      <c r="B872" s="693"/>
      <c r="C872" s="693"/>
      <c r="D872" s="693"/>
      <c r="E872" s="693"/>
      <c r="F872" s="693"/>
      <c r="G872" s="694"/>
      <c r="H872" s="693"/>
      <c r="I872" s="460"/>
      <c r="J872" s="460"/>
      <c r="K872" s="460"/>
      <c r="L872" s="460"/>
      <c r="M872" s="460"/>
      <c r="N872" s="460"/>
      <c r="O872" s="623"/>
      <c r="P872" s="460"/>
      <c r="Q872" s="460"/>
      <c r="R872" s="460"/>
      <c r="S872" s="460"/>
      <c r="T872" s="460"/>
    </row>
    <row r="873">
      <c r="A873" s="692"/>
      <c r="B873" s="693"/>
      <c r="C873" s="693"/>
      <c r="D873" s="693"/>
      <c r="E873" s="693"/>
      <c r="F873" s="693"/>
      <c r="G873" s="694"/>
      <c r="H873" s="693"/>
      <c r="I873" s="460"/>
      <c r="J873" s="460"/>
      <c r="K873" s="460"/>
      <c r="L873" s="460"/>
      <c r="M873" s="460"/>
      <c r="N873" s="460"/>
      <c r="O873" s="623"/>
      <c r="P873" s="460"/>
      <c r="Q873" s="460"/>
      <c r="R873" s="460"/>
      <c r="S873" s="460"/>
      <c r="T873" s="460"/>
    </row>
    <row r="874">
      <c r="A874" s="692"/>
      <c r="B874" s="693"/>
      <c r="C874" s="693"/>
      <c r="D874" s="693"/>
      <c r="E874" s="693"/>
      <c r="F874" s="693"/>
      <c r="G874" s="694"/>
      <c r="H874" s="693"/>
      <c r="I874" s="460"/>
      <c r="J874" s="460"/>
      <c r="K874" s="460"/>
      <c r="L874" s="460"/>
      <c r="M874" s="460"/>
      <c r="N874" s="460"/>
      <c r="O874" s="623"/>
      <c r="P874" s="460"/>
      <c r="Q874" s="460"/>
      <c r="R874" s="460"/>
      <c r="S874" s="460"/>
      <c r="T874" s="460"/>
    </row>
    <row r="875">
      <c r="A875" s="692"/>
      <c r="B875" s="693"/>
      <c r="C875" s="693"/>
      <c r="D875" s="693"/>
      <c r="E875" s="693"/>
      <c r="F875" s="693"/>
      <c r="G875" s="694"/>
      <c r="H875" s="693"/>
      <c r="I875" s="460"/>
      <c r="J875" s="460"/>
      <c r="K875" s="460"/>
      <c r="L875" s="460"/>
      <c r="M875" s="460"/>
      <c r="N875" s="460"/>
      <c r="O875" s="623"/>
      <c r="P875" s="460"/>
      <c r="Q875" s="460"/>
      <c r="R875" s="460"/>
      <c r="S875" s="460"/>
      <c r="T875" s="460"/>
    </row>
    <row r="876">
      <c r="A876" s="692"/>
      <c r="B876" s="693"/>
      <c r="C876" s="693"/>
      <c r="D876" s="693"/>
      <c r="E876" s="693"/>
      <c r="F876" s="693"/>
      <c r="G876" s="694"/>
      <c r="H876" s="693"/>
      <c r="I876" s="460"/>
      <c r="J876" s="460"/>
      <c r="K876" s="460"/>
      <c r="L876" s="460"/>
      <c r="M876" s="460"/>
      <c r="N876" s="460"/>
      <c r="O876" s="623"/>
      <c r="P876" s="460"/>
      <c r="Q876" s="460"/>
      <c r="R876" s="460"/>
      <c r="S876" s="460"/>
      <c r="T876" s="460"/>
    </row>
    <row r="877">
      <c r="A877" s="692"/>
      <c r="B877" s="693"/>
      <c r="C877" s="693"/>
      <c r="D877" s="693"/>
      <c r="E877" s="693"/>
      <c r="F877" s="693"/>
      <c r="G877" s="694"/>
      <c r="H877" s="693"/>
      <c r="I877" s="460"/>
      <c r="J877" s="460"/>
      <c r="K877" s="460"/>
      <c r="L877" s="460"/>
      <c r="M877" s="460"/>
      <c r="N877" s="460"/>
      <c r="O877" s="623"/>
      <c r="P877" s="460"/>
      <c r="Q877" s="460"/>
      <c r="R877" s="460"/>
      <c r="S877" s="460"/>
      <c r="T877" s="460"/>
    </row>
    <row r="878">
      <c r="A878" s="692"/>
      <c r="B878" s="693"/>
      <c r="C878" s="693"/>
      <c r="D878" s="693"/>
      <c r="E878" s="693"/>
      <c r="F878" s="693"/>
      <c r="G878" s="694"/>
      <c r="H878" s="693"/>
      <c r="I878" s="460"/>
      <c r="J878" s="460"/>
      <c r="K878" s="460"/>
      <c r="L878" s="460"/>
      <c r="M878" s="460"/>
      <c r="N878" s="460"/>
      <c r="O878" s="623"/>
      <c r="P878" s="460"/>
      <c r="Q878" s="460"/>
      <c r="R878" s="460"/>
      <c r="S878" s="460"/>
      <c r="T878" s="460"/>
    </row>
    <row r="879">
      <c r="A879" s="692"/>
      <c r="B879" s="693"/>
      <c r="C879" s="693"/>
      <c r="D879" s="693"/>
      <c r="E879" s="693"/>
      <c r="F879" s="693"/>
      <c r="G879" s="694"/>
      <c r="H879" s="693"/>
      <c r="I879" s="460"/>
      <c r="J879" s="460"/>
      <c r="K879" s="460"/>
      <c r="L879" s="460"/>
      <c r="M879" s="460"/>
      <c r="N879" s="460"/>
      <c r="O879" s="623"/>
      <c r="P879" s="460"/>
      <c r="Q879" s="460"/>
      <c r="R879" s="460"/>
      <c r="S879" s="460"/>
      <c r="T879" s="460"/>
    </row>
    <row r="880">
      <c r="A880" s="692"/>
      <c r="B880" s="693"/>
      <c r="C880" s="693"/>
      <c r="D880" s="693"/>
      <c r="E880" s="693"/>
      <c r="F880" s="693"/>
      <c r="G880" s="694"/>
      <c r="H880" s="693"/>
      <c r="I880" s="460"/>
      <c r="J880" s="460"/>
      <c r="K880" s="460"/>
      <c r="L880" s="460"/>
      <c r="M880" s="460"/>
      <c r="N880" s="460"/>
      <c r="O880" s="623"/>
      <c r="P880" s="460"/>
      <c r="Q880" s="460"/>
      <c r="R880" s="460"/>
      <c r="S880" s="460"/>
      <c r="T880" s="460"/>
    </row>
    <row r="881">
      <c r="A881" s="692"/>
      <c r="B881" s="693"/>
      <c r="C881" s="693"/>
      <c r="D881" s="693"/>
      <c r="E881" s="693"/>
      <c r="F881" s="693"/>
      <c r="G881" s="694"/>
      <c r="H881" s="693"/>
      <c r="I881" s="460"/>
      <c r="J881" s="460"/>
      <c r="K881" s="460"/>
      <c r="L881" s="460"/>
      <c r="M881" s="460"/>
      <c r="N881" s="460"/>
      <c r="O881" s="623"/>
      <c r="P881" s="460"/>
      <c r="Q881" s="460"/>
      <c r="R881" s="460"/>
      <c r="S881" s="460"/>
      <c r="T881" s="460"/>
    </row>
    <row r="882">
      <c r="A882" s="692"/>
      <c r="B882" s="693"/>
      <c r="C882" s="693"/>
      <c r="D882" s="693"/>
      <c r="E882" s="693"/>
      <c r="F882" s="693"/>
      <c r="G882" s="694"/>
      <c r="H882" s="693"/>
      <c r="I882" s="460"/>
      <c r="J882" s="460"/>
      <c r="K882" s="460"/>
      <c r="L882" s="460"/>
      <c r="M882" s="460"/>
      <c r="N882" s="460"/>
      <c r="O882" s="623"/>
      <c r="P882" s="460"/>
      <c r="Q882" s="460"/>
      <c r="R882" s="460"/>
      <c r="S882" s="460"/>
      <c r="T882" s="460"/>
    </row>
    <row r="883">
      <c r="A883" s="692"/>
      <c r="B883" s="693"/>
      <c r="C883" s="693"/>
      <c r="D883" s="693"/>
      <c r="E883" s="693"/>
      <c r="F883" s="693"/>
      <c r="G883" s="694"/>
      <c r="H883" s="693"/>
      <c r="I883" s="460"/>
      <c r="J883" s="460"/>
      <c r="K883" s="460"/>
      <c r="L883" s="460"/>
      <c r="M883" s="460"/>
      <c r="N883" s="460"/>
      <c r="O883" s="623"/>
      <c r="P883" s="460"/>
      <c r="Q883" s="460"/>
      <c r="R883" s="460"/>
      <c r="S883" s="460"/>
      <c r="T883" s="460"/>
    </row>
    <row r="884">
      <c r="A884" s="692"/>
      <c r="B884" s="693"/>
      <c r="C884" s="693"/>
      <c r="D884" s="693"/>
      <c r="E884" s="693"/>
      <c r="F884" s="693"/>
      <c r="G884" s="694"/>
      <c r="H884" s="693"/>
      <c r="I884" s="460"/>
      <c r="J884" s="460"/>
      <c r="K884" s="460"/>
      <c r="L884" s="460"/>
      <c r="M884" s="460"/>
      <c r="N884" s="460"/>
      <c r="O884" s="623"/>
      <c r="P884" s="460"/>
      <c r="Q884" s="460"/>
      <c r="R884" s="460"/>
      <c r="S884" s="460"/>
      <c r="T884" s="460"/>
    </row>
    <row r="885">
      <c r="A885" s="692"/>
      <c r="B885" s="693"/>
      <c r="C885" s="693"/>
      <c r="D885" s="693"/>
      <c r="E885" s="693"/>
      <c r="F885" s="693"/>
      <c r="G885" s="694"/>
      <c r="H885" s="693"/>
      <c r="I885" s="460"/>
      <c r="J885" s="460"/>
      <c r="K885" s="460"/>
      <c r="L885" s="460"/>
      <c r="M885" s="460"/>
      <c r="N885" s="460"/>
      <c r="O885" s="623"/>
      <c r="P885" s="460"/>
      <c r="Q885" s="460"/>
      <c r="R885" s="460"/>
      <c r="S885" s="460"/>
      <c r="T885" s="460"/>
    </row>
    <row r="886">
      <c r="A886" s="692"/>
      <c r="B886" s="693"/>
      <c r="C886" s="693"/>
      <c r="D886" s="693"/>
      <c r="E886" s="693"/>
      <c r="F886" s="693"/>
      <c r="G886" s="694"/>
      <c r="H886" s="693"/>
      <c r="I886" s="460"/>
      <c r="J886" s="460"/>
      <c r="K886" s="460"/>
      <c r="L886" s="460"/>
      <c r="M886" s="460"/>
      <c r="N886" s="460"/>
      <c r="O886" s="623"/>
      <c r="P886" s="460"/>
      <c r="Q886" s="460"/>
      <c r="R886" s="460"/>
      <c r="S886" s="460"/>
      <c r="T886" s="460"/>
    </row>
    <row r="887">
      <c r="A887" s="692"/>
      <c r="B887" s="693"/>
      <c r="C887" s="693"/>
      <c r="D887" s="693"/>
      <c r="E887" s="693"/>
      <c r="F887" s="693"/>
      <c r="G887" s="694"/>
      <c r="H887" s="693"/>
      <c r="I887" s="460"/>
      <c r="J887" s="460"/>
      <c r="K887" s="460"/>
      <c r="L887" s="460"/>
      <c r="M887" s="460"/>
      <c r="N887" s="460"/>
      <c r="O887" s="623"/>
      <c r="P887" s="460"/>
      <c r="Q887" s="460"/>
      <c r="R887" s="460"/>
      <c r="S887" s="460"/>
      <c r="T887" s="460"/>
    </row>
    <row r="888">
      <c r="A888" s="692"/>
      <c r="B888" s="693"/>
      <c r="C888" s="693"/>
      <c r="D888" s="693"/>
      <c r="E888" s="693"/>
      <c r="F888" s="693"/>
      <c r="G888" s="694"/>
      <c r="H888" s="693"/>
      <c r="I888" s="460"/>
      <c r="J888" s="460"/>
      <c r="K888" s="460"/>
      <c r="L888" s="460"/>
      <c r="M888" s="460"/>
      <c r="N888" s="460"/>
      <c r="O888" s="623"/>
      <c r="P888" s="460"/>
      <c r="Q888" s="460"/>
      <c r="R888" s="460"/>
      <c r="S888" s="460"/>
      <c r="T888" s="460"/>
    </row>
    <row r="889">
      <c r="A889" s="692"/>
      <c r="B889" s="693"/>
      <c r="C889" s="693"/>
      <c r="D889" s="693"/>
      <c r="E889" s="693"/>
      <c r="F889" s="693"/>
      <c r="G889" s="694"/>
      <c r="H889" s="693"/>
      <c r="I889" s="460"/>
      <c r="J889" s="460"/>
      <c r="K889" s="460"/>
      <c r="L889" s="460"/>
      <c r="M889" s="460"/>
      <c r="N889" s="460"/>
      <c r="O889" s="623"/>
      <c r="P889" s="460"/>
      <c r="Q889" s="460"/>
      <c r="R889" s="460"/>
      <c r="S889" s="460"/>
      <c r="T889" s="460"/>
    </row>
    <row r="890">
      <c r="A890" s="692"/>
      <c r="B890" s="693"/>
      <c r="C890" s="693"/>
      <c r="D890" s="693"/>
      <c r="E890" s="693"/>
      <c r="F890" s="693"/>
      <c r="G890" s="694"/>
      <c r="H890" s="693"/>
      <c r="I890" s="460"/>
      <c r="J890" s="460"/>
      <c r="K890" s="460"/>
      <c r="L890" s="460"/>
      <c r="M890" s="460"/>
      <c r="N890" s="460"/>
      <c r="O890" s="623"/>
      <c r="P890" s="460"/>
      <c r="Q890" s="460"/>
      <c r="R890" s="460"/>
      <c r="S890" s="460"/>
      <c r="T890" s="460"/>
    </row>
    <row r="891">
      <c r="A891" s="692"/>
      <c r="B891" s="693"/>
      <c r="C891" s="693"/>
      <c r="D891" s="693"/>
      <c r="E891" s="693"/>
      <c r="F891" s="693"/>
      <c r="G891" s="694"/>
      <c r="H891" s="693"/>
      <c r="I891" s="460"/>
      <c r="J891" s="460"/>
      <c r="K891" s="460"/>
      <c r="L891" s="460"/>
      <c r="M891" s="460"/>
      <c r="N891" s="460"/>
      <c r="O891" s="623"/>
      <c r="P891" s="460"/>
      <c r="Q891" s="460"/>
      <c r="R891" s="460"/>
      <c r="S891" s="460"/>
      <c r="T891" s="460"/>
    </row>
    <row r="892">
      <c r="A892" s="692"/>
      <c r="B892" s="693"/>
      <c r="C892" s="693"/>
      <c r="D892" s="693"/>
      <c r="E892" s="693"/>
      <c r="F892" s="693"/>
      <c r="G892" s="694"/>
      <c r="H892" s="693"/>
      <c r="I892" s="460"/>
      <c r="J892" s="460"/>
      <c r="K892" s="460"/>
      <c r="L892" s="460"/>
      <c r="M892" s="460"/>
      <c r="N892" s="460"/>
      <c r="O892" s="623"/>
      <c r="P892" s="460"/>
      <c r="Q892" s="460"/>
      <c r="R892" s="460"/>
      <c r="S892" s="460"/>
      <c r="T892" s="460"/>
    </row>
    <row r="893">
      <c r="A893" s="692"/>
      <c r="B893" s="693"/>
      <c r="C893" s="693"/>
      <c r="D893" s="693"/>
      <c r="E893" s="693"/>
      <c r="F893" s="693"/>
      <c r="G893" s="694"/>
      <c r="H893" s="693"/>
      <c r="I893" s="460"/>
      <c r="J893" s="460"/>
      <c r="K893" s="460"/>
      <c r="L893" s="460"/>
      <c r="M893" s="460"/>
      <c r="N893" s="460"/>
      <c r="O893" s="623"/>
      <c r="P893" s="460"/>
      <c r="Q893" s="460"/>
      <c r="R893" s="460"/>
      <c r="S893" s="460"/>
      <c r="T893" s="460"/>
    </row>
    <row r="894">
      <c r="A894" s="692"/>
      <c r="B894" s="693"/>
      <c r="C894" s="693"/>
      <c r="D894" s="693"/>
      <c r="E894" s="693"/>
      <c r="F894" s="693"/>
      <c r="G894" s="694"/>
      <c r="H894" s="693"/>
      <c r="I894" s="460"/>
      <c r="J894" s="460"/>
      <c r="K894" s="460"/>
      <c r="L894" s="460"/>
      <c r="M894" s="460"/>
      <c r="N894" s="460"/>
      <c r="O894" s="623"/>
      <c r="P894" s="460"/>
      <c r="Q894" s="460"/>
      <c r="R894" s="460"/>
      <c r="S894" s="460"/>
      <c r="T894" s="460"/>
    </row>
    <row r="895">
      <c r="A895" s="692"/>
      <c r="B895" s="693"/>
      <c r="C895" s="693"/>
      <c r="D895" s="693"/>
      <c r="E895" s="693"/>
      <c r="F895" s="693"/>
      <c r="G895" s="694"/>
      <c r="H895" s="693"/>
      <c r="I895" s="460"/>
      <c r="J895" s="460"/>
      <c r="K895" s="460"/>
      <c r="L895" s="460"/>
      <c r="M895" s="460"/>
      <c r="N895" s="460"/>
      <c r="O895" s="623"/>
      <c r="P895" s="460"/>
      <c r="Q895" s="460"/>
      <c r="R895" s="460"/>
      <c r="S895" s="460"/>
      <c r="T895" s="460"/>
    </row>
    <row r="896">
      <c r="A896" s="692"/>
      <c r="B896" s="693"/>
      <c r="C896" s="693"/>
      <c r="D896" s="693"/>
      <c r="E896" s="693"/>
      <c r="F896" s="693"/>
      <c r="G896" s="694"/>
      <c r="H896" s="693"/>
      <c r="I896" s="460"/>
      <c r="J896" s="460"/>
      <c r="K896" s="460"/>
      <c r="L896" s="460"/>
      <c r="M896" s="460"/>
      <c r="N896" s="460"/>
      <c r="O896" s="623"/>
      <c r="P896" s="460"/>
      <c r="Q896" s="460"/>
      <c r="R896" s="460"/>
      <c r="S896" s="460"/>
      <c r="T896" s="460"/>
    </row>
    <row r="897">
      <c r="A897" s="692"/>
      <c r="B897" s="693"/>
      <c r="C897" s="693"/>
      <c r="D897" s="693"/>
      <c r="E897" s="693"/>
      <c r="F897" s="693"/>
      <c r="G897" s="694"/>
      <c r="H897" s="693"/>
      <c r="I897" s="460"/>
      <c r="J897" s="460"/>
      <c r="K897" s="460"/>
      <c r="L897" s="460"/>
      <c r="M897" s="460"/>
      <c r="N897" s="460"/>
      <c r="O897" s="623"/>
      <c r="P897" s="460"/>
      <c r="Q897" s="460"/>
      <c r="R897" s="460"/>
      <c r="S897" s="460"/>
      <c r="T897" s="460"/>
    </row>
    <row r="898">
      <c r="A898" s="692"/>
      <c r="B898" s="693"/>
      <c r="C898" s="693"/>
      <c r="D898" s="693"/>
      <c r="E898" s="693"/>
      <c r="F898" s="693"/>
      <c r="G898" s="694"/>
      <c r="H898" s="693"/>
      <c r="I898" s="460"/>
      <c r="J898" s="460"/>
      <c r="K898" s="460"/>
      <c r="L898" s="460"/>
      <c r="M898" s="460"/>
      <c r="N898" s="460"/>
      <c r="O898" s="623"/>
      <c r="P898" s="460"/>
      <c r="Q898" s="460"/>
      <c r="R898" s="460"/>
      <c r="S898" s="460"/>
      <c r="T898" s="460"/>
    </row>
    <row r="899">
      <c r="A899" s="692"/>
      <c r="B899" s="693"/>
      <c r="C899" s="693"/>
      <c r="D899" s="693"/>
      <c r="E899" s="693"/>
      <c r="F899" s="693"/>
      <c r="G899" s="694"/>
      <c r="H899" s="693"/>
      <c r="I899" s="460"/>
      <c r="J899" s="460"/>
      <c r="K899" s="460"/>
      <c r="L899" s="460"/>
      <c r="M899" s="460"/>
      <c r="N899" s="460"/>
      <c r="O899" s="623"/>
      <c r="P899" s="460"/>
      <c r="Q899" s="460"/>
      <c r="R899" s="460"/>
      <c r="S899" s="460"/>
      <c r="T899" s="460"/>
    </row>
    <row r="900">
      <c r="A900" s="692"/>
      <c r="B900" s="693"/>
      <c r="C900" s="693"/>
      <c r="D900" s="693"/>
      <c r="E900" s="693"/>
      <c r="F900" s="693"/>
      <c r="G900" s="694"/>
      <c r="H900" s="693"/>
      <c r="I900" s="460"/>
      <c r="J900" s="460"/>
      <c r="K900" s="460"/>
      <c r="L900" s="460"/>
      <c r="M900" s="460"/>
      <c r="N900" s="460"/>
      <c r="O900" s="623"/>
      <c r="P900" s="460"/>
      <c r="Q900" s="460"/>
      <c r="R900" s="460"/>
      <c r="S900" s="460"/>
      <c r="T900" s="460"/>
    </row>
    <row r="901">
      <c r="A901" s="692"/>
      <c r="B901" s="693"/>
      <c r="C901" s="693"/>
      <c r="D901" s="693"/>
      <c r="E901" s="693"/>
      <c r="F901" s="693"/>
      <c r="G901" s="694"/>
      <c r="H901" s="693"/>
      <c r="I901" s="460"/>
      <c r="J901" s="460"/>
      <c r="K901" s="460"/>
      <c r="L901" s="460"/>
      <c r="M901" s="460"/>
      <c r="N901" s="460"/>
      <c r="O901" s="623"/>
      <c r="P901" s="460"/>
      <c r="Q901" s="460"/>
      <c r="R901" s="460"/>
      <c r="S901" s="460"/>
      <c r="T901" s="460"/>
    </row>
    <row r="902">
      <c r="A902" s="692"/>
      <c r="B902" s="693"/>
      <c r="C902" s="693"/>
      <c r="D902" s="693"/>
      <c r="E902" s="693"/>
      <c r="F902" s="693"/>
      <c r="G902" s="694"/>
      <c r="H902" s="693"/>
      <c r="I902" s="460"/>
      <c r="J902" s="460"/>
      <c r="K902" s="460"/>
      <c r="L902" s="460"/>
      <c r="M902" s="460"/>
      <c r="N902" s="460"/>
      <c r="O902" s="623"/>
      <c r="P902" s="460"/>
      <c r="Q902" s="460"/>
      <c r="R902" s="460"/>
      <c r="S902" s="460"/>
      <c r="T902" s="460"/>
    </row>
    <row r="903">
      <c r="A903" s="692"/>
      <c r="B903" s="693"/>
      <c r="C903" s="693"/>
      <c r="D903" s="693"/>
      <c r="E903" s="693"/>
      <c r="F903" s="693"/>
      <c r="G903" s="694"/>
      <c r="H903" s="693"/>
      <c r="I903" s="460"/>
      <c r="J903" s="460"/>
      <c r="K903" s="460"/>
      <c r="L903" s="460"/>
      <c r="M903" s="460"/>
      <c r="N903" s="460"/>
      <c r="O903" s="623"/>
      <c r="P903" s="460"/>
      <c r="Q903" s="460"/>
      <c r="R903" s="460"/>
      <c r="S903" s="460"/>
      <c r="T903" s="460"/>
    </row>
    <row r="904">
      <c r="A904" s="692"/>
      <c r="B904" s="693"/>
      <c r="C904" s="693"/>
      <c r="D904" s="693"/>
      <c r="E904" s="693"/>
      <c r="F904" s="693"/>
      <c r="G904" s="694"/>
      <c r="H904" s="693"/>
      <c r="I904" s="460"/>
      <c r="J904" s="460"/>
      <c r="K904" s="460"/>
      <c r="L904" s="460"/>
      <c r="M904" s="460"/>
      <c r="N904" s="460"/>
      <c r="O904" s="623"/>
      <c r="P904" s="460"/>
      <c r="Q904" s="460"/>
      <c r="R904" s="460"/>
      <c r="S904" s="460"/>
      <c r="T904" s="460"/>
    </row>
    <row r="905">
      <c r="A905" s="692"/>
      <c r="B905" s="693"/>
      <c r="C905" s="693"/>
      <c r="D905" s="693"/>
      <c r="E905" s="693"/>
      <c r="F905" s="693"/>
      <c r="G905" s="694"/>
      <c r="H905" s="693"/>
      <c r="I905" s="460"/>
      <c r="J905" s="460"/>
      <c r="K905" s="460"/>
      <c r="L905" s="460"/>
      <c r="M905" s="460"/>
      <c r="N905" s="460"/>
      <c r="O905" s="623"/>
      <c r="P905" s="460"/>
      <c r="Q905" s="460"/>
      <c r="R905" s="460"/>
      <c r="S905" s="460"/>
      <c r="T905" s="460"/>
    </row>
    <row r="906">
      <c r="A906" s="692"/>
      <c r="B906" s="693"/>
      <c r="C906" s="693"/>
      <c r="D906" s="693"/>
      <c r="E906" s="693"/>
      <c r="F906" s="693"/>
      <c r="G906" s="694"/>
      <c r="H906" s="693"/>
      <c r="I906" s="460"/>
      <c r="J906" s="460"/>
      <c r="K906" s="460"/>
      <c r="L906" s="460"/>
      <c r="M906" s="460"/>
      <c r="N906" s="460"/>
      <c r="O906" s="623"/>
      <c r="P906" s="460"/>
      <c r="Q906" s="460"/>
      <c r="R906" s="460"/>
      <c r="S906" s="460"/>
      <c r="T906" s="460"/>
    </row>
    <row r="907">
      <c r="A907" s="692"/>
      <c r="B907" s="693"/>
      <c r="C907" s="693"/>
      <c r="D907" s="693"/>
      <c r="E907" s="693"/>
      <c r="F907" s="693"/>
      <c r="G907" s="694"/>
      <c r="H907" s="693"/>
      <c r="I907" s="460"/>
      <c r="J907" s="460"/>
      <c r="K907" s="460"/>
      <c r="L907" s="460"/>
      <c r="M907" s="460"/>
      <c r="N907" s="460"/>
      <c r="O907" s="623"/>
      <c r="P907" s="460"/>
      <c r="Q907" s="460"/>
      <c r="R907" s="460"/>
      <c r="S907" s="460"/>
      <c r="T907" s="460"/>
    </row>
    <row r="908">
      <c r="A908" s="692"/>
      <c r="B908" s="693"/>
      <c r="C908" s="693"/>
      <c r="D908" s="693"/>
      <c r="E908" s="693"/>
      <c r="F908" s="693"/>
      <c r="G908" s="694"/>
      <c r="H908" s="693"/>
      <c r="I908" s="460"/>
      <c r="J908" s="460"/>
      <c r="K908" s="460"/>
      <c r="L908" s="460"/>
      <c r="M908" s="460"/>
      <c r="N908" s="460"/>
      <c r="O908" s="623"/>
      <c r="P908" s="460"/>
      <c r="Q908" s="460"/>
      <c r="R908" s="460"/>
      <c r="S908" s="460"/>
      <c r="T908" s="460"/>
    </row>
    <row r="909">
      <c r="A909" s="692"/>
      <c r="B909" s="693"/>
      <c r="C909" s="693"/>
      <c r="D909" s="693"/>
      <c r="E909" s="693"/>
      <c r="F909" s="693"/>
      <c r="G909" s="694"/>
      <c r="H909" s="693"/>
      <c r="I909" s="460"/>
      <c r="J909" s="460"/>
      <c r="K909" s="460"/>
      <c r="L909" s="460"/>
      <c r="M909" s="460"/>
      <c r="N909" s="460"/>
      <c r="O909" s="623"/>
      <c r="P909" s="460"/>
      <c r="Q909" s="460"/>
      <c r="R909" s="460"/>
      <c r="S909" s="460"/>
      <c r="T909" s="460"/>
    </row>
    <row r="910">
      <c r="A910" s="692"/>
      <c r="B910" s="693"/>
      <c r="C910" s="693"/>
      <c r="D910" s="693"/>
      <c r="E910" s="693"/>
      <c r="F910" s="693"/>
      <c r="G910" s="694"/>
      <c r="H910" s="693"/>
      <c r="I910" s="460"/>
      <c r="J910" s="460"/>
      <c r="K910" s="460"/>
      <c r="L910" s="460"/>
      <c r="M910" s="460"/>
      <c r="N910" s="460"/>
      <c r="O910" s="623"/>
      <c r="P910" s="460"/>
      <c r="Q910" s="460"/>
      <c r="R910" s="460"/>
      <c r="S910" s="460"/>
      <c r="T910" s="460"/>
    </row>
    <row r="911">
      <c r="A911" s="692"/>
      <c r="B911" s="693"/>
      <c r="C911" s="693"/>
      <c r="D911" s="693"/>
      <c r="E911" s="693"/>
      <c r="F911" s="693"/>
      <c r="G911" s="694"/>
      <c r="H911" s="693"/>
      <c r="I911" s="460"/>
      <c r="J911" s="460"/>
      <c r="K911" s="460"/>
      <c r="L911" s="460"/>
      <c r="M911" s="460"/>
      <c r="N911" s="460"/>
      <c r="O911" s="623"/>
      <c r="P911" s="460"/>
      <c r="Q911" s="460"/>
      <c r="R911" s="460"/>
      <c r="S911" s="460"/>
      <c r="T911" s="460"/>
    </row>
    <row r="912">
      <c r="A912" s="692"/>
      <c r="B912" s="693"/>
      <c r="C912" s="693"/>
      <c r="D912" s="693"/>
      <c r="E912" s="693"/>
      <c r="F912" s="693"/>
      <c r="G912" s="694"/>
      <c r="H912" s="693"/>
      <c r="I912" s="460"/>
      <c r="J912" s="460"/>
      <c r="K912" s="460"/>
      <c r="L912" s="460"/>
      <c r="M912" s="460"/>
      <c r="N912" s="460"/>
      <c r="O912" s="623"/>
      <c r="P912" s="460"/>
      <c r="Q912" s="460"/>
      <c r="R912" s="460"/>
      <c r="S912" s="460"/>
      <c r="T912" s="460"/>
    </row>
    <row r="913">
      <c r="A913" s="692"/>
      <c r="B913" s="693"/>
      <c r="C913" s="693"/>
      <c r="D913" s="693"/>
      <c r="E913" s="693"/>
      <c r="F913" s="693"/>
      <c r="G913" s="694"/>
      <c r="H913" s="693"/>
      <c r="I913" s="460"/>
      <c r="J913" s="460"/>
      <c r="K913" s="460"/>
      <c r="L913" s="460"/>
      <c r="M913" s="460"/>
      <c r="N913" s="460"/>
      <c r="O913" s="623"/>
      <c r="P913" s="460"/>
      <c r="Q913" s="460"/>
      <c r="R913" s="460"/>
      <c r="S913" s="460"/>
      <c r="T913" s="460"/>
    </row>
    <row r="914">
      <c r="A914" s="692"/>
      <c r="B914" s="693"/>
      <c r="C914" s="693"/>
      <c r="D914" s="693"/>
      <c r="E914" s="693"/>
      <c r="F914" s="693"/>
      <c r="G914" s="694"/>
      <c r="H914" s="693"/>
      <c r="I914" s="460"/>
      <c r="J914" s="460"/>
      <c r="K914" s="460"/>
      <c r="L914" s="460"/>
      <c r="M914" s="460"/>
      <c r="N914" s="460"/>
      <c r="O914" s="623"/>
      <c r="P914" s="460"/>
      <c r="Q914" s="460"/>
      <c r="R914" s="460"/>
      <c r="S914" s="460"/>
      <c r="T914" s="460"/>
    </row>
    <row r="915">
      <c r="A915" s="692"/>
      <c r="B915" s="693"/>
      <c r="C915" s="693"/>
      <c r="D915" s="693"/>
      <c r="E915" s="693"/>
      <c r="F915" s="693"/>
      <c r="G915" s="694"/>
      <c r="H915" s="693"/>
      <c r="I915" s="460"/>
      <c r="J915" s="460"/>
      <c r="K915" s="460"/>
      <c r="L915" s="460"/>
      <c r="M915" s="460"/>
      <c r="N915" s="460"/>
      <c r="O915" s="623"/>
      <c r="P915" s="460"/>
      <c r="Q915" s="460"/>
      <c r="R915" s="460"/>
      <c r="S915" s="460"/>
      <c r="T915" s="460"/>
    </row>
    <row r="916">
      <c r="A916" s="692"/>
      <c r="B916" s="693"/>
      <c r="C916" s="693"/>
      <c r="D916" s="693"/>
      <c r="E916" s="693"/>
      <c r="F916" s="693"/>
      <c r="G916" s="694"/>
      <c r="H916" s="693"/>
      <c r="I916" s="460"/>
      <c r="J916" s="460"/>
      <c r="K916" s="460"/>
      <c r="L916" s="460"/>
      <c r="M916" s="460"/>
      <c r="N916" s="460"/>
      <c r="O916" s="623"/>
      <c r="P916" s="460"/>
      <c r="Q916" s="460"/>
      <c r="R916" s="460"/>
      <c r="S916" s="460"/>
      <c r="T916" s="460"/>
    </row>
    <row r="917">
      <c r="A917" s="692"/>
      <c r="B917" s="693"/>
      <c r="C917" s="693"/>
      <c r="D917" s="693"/>
      <c r="E917" s="693"/>
      <c r="F917" s="693"/>
      <c r="G917" s="694"/>
      <c r="H917" s="693"/>
      <c r="I917" s="460"/>
      <c r="J917" s="460"/>
      <c r="K917" s="460"/>
      <c r="L917" s="460"/>
      <c r="M917" s="460"/>
      <c r="N917" s="460"/>
      <c r="O917" s="623"/>
      <c r="P917" s="460"/>
      <c r="Q917" s="460"/>
      <c r="R917" s="460"/>
      <c r="S917" s="460"/>
      <c r="T917" s="460"/>
    </row>
    <row r="918">
      <c r="A918" s="692"/>
      <c r="B918" s="693"/>
      <c r="C918" s="693"/>
      <c r="D918" s="693"/>
      <c r="E918" s="693"/>
      <c r="F918" s="693"/>
      <c r="G918" s="694"/>
      <c r="H918" s="693"/>
      <c r="I918" s="460"/>
      <c r="J918" s="460"/>
      <c r="K918" s="460"/>
      <c r="L918" s="460"/>
      <c r="M918" s="460"/>
      <c r="N918" s="460"/>
      <c r="O918" s="623"/>
      <c r="P918" s="460"/>
      <c r="Q918" s="460"/>
      <c r="R918" s="460"/>
      <c r="S918" s="460"/>
      <c r="T918" s="460"/>
    </row>
    <row r="919">
      <c r="A919" s="692"/>
      <c r="B919" s="693"/>
      <c r="C919" s="693"/>
      <c r="D919" s="693"/>
      <c r="E919" s="693"/>
      <c r="F919" s="693"/>
      <c r="G919" s="694"/>
      <c r="H919" s="693"/>
      <c r="I919" s="460"/>
      <c r="J919" s="460"/>
      <c r="K919" s="460"/>
      <c r="L919" s="460"/>
      <c r="M919" s="460"/>
      <c r="N919" s="460"/>
      <c r="O919" s="623"/>
      <c r="P919" s="460"/>
      <c r="Q919" s="460"/>
      <c r="R919" s="460"/>
      <c r="S919" s="460"/>
      <c r="T919" s="460"/>
    </row>
    <row r="920">
      <c r="A920" s="692"/>
      <c r="B920" s="693"/>
      <c r="C920" s="693"/>
      <c r="D920" s="693"/>
      <c r="E920" s="693"/>
      <c r="F920" s="693"/>
      <c r="G920" s="694"/>
      <c r="H920" s="693"/>
      <c r="I920" s="460"/>
      <c r="J920" s="460"/>
      <c r="K920" s="460"/>
      <c r="L920" s="460"/>
      <c r="M920" s="460"/>
      <c r="N920" s="460"/>
      <c r="O920" s="623"/>
      <c r="P920" s="460"/>
      <c r="Q920" s="460"/>
      <c r="R920" s="460"/>
      <c r="S920" s="460"/>
      <c r="T920" s="460"/>
    </row>
    <row r="921">
      <c r="A921" s="692"/>
      <c r="B921" s="693"/>
      <c r="C921" s="693"/>
      <c r="D921" s="693"/>
      <c r="E921" s="693"/>
      <c r="F921" s="693"/>
      <c r="G921" s="694"/>
      <c r="H921" s="693"/>
      <c r="I921" s="460"/>
      <c r="J921" s="460"/>
      <c r="K921" s="460"/>
      <c r="L921" s="460"/>
      <c r="M921" s="460"/>
      <c r="N921" s="460"/>
      <c r="O921" s="623"/>
      <c r="P921" s="460"/>
      <c r="Q921" s="460"/>
      <c r="R921" s="460"/>
      <c r="S921" s="460"/>
      <c r="T921" s="460"/>
    </row>
    <row r="922">
      <c r="A922" s="692"/>
      <c r="B922" s="693"/>
      <c r="C922" s="693"/>
      <c r="D922" s="693"/>
      <c r="E922" s="693"/>
      <c r="F922" s="693"/>
      <c r="G922" s="694"/>
      <c r="H922" s="693"/>
      <c r="I922" s="460"/>
      <c r="J922" s="460"/>
      <c r="K922" s="460"/>
      <c r="L922" s="460"/>
      <c r="M922" s="460"/>
      <c r="N922" s="460"/>
      <c r="O922" s="623"/>
      <c r="P922" s="460"/>
      <c r="Q922" s="460"/>
      <c r="R922" s="460"/>
      <c r="S922" s="460"/>
      <c r="T922" s="460"/>
    </row>
    <row r="923">
      <c r="A923" s="692"/>
      <c r="B923" s="693"/>
      <c r="C923" s="693"/>
      <c r="D923" s="693"/>
      <c r="E923" s="693"/>
      <c r="F923" s="693"/>
      <c r="G923" s="694"/>
      <c r="H923" s="693"/>
      <c r="I923" s="460"/>
      <c r="J923" s="460"/>
      <c r="K923" s="460"/>
      <c r="L923" s="460"/>
      <c r="M923" s="460"/>
      <c r="N923" s="460"/>
      <c r="O923" s="623"/>
      <c r="P923" s="460"/>
      <c r="Q923" s="460"/>
      <c r="R923" s="460"/>
      <c r="S923" s="460"/>
      <c r="T923" s="460"/>
    </row>
    <row r="924">
      <c r="A924" s="692"/>
      <c r="B924" s="693"/>
      <c r="C924" s="693"/>
      <c r="D924" s="693"/>
      <c r="E924" s="693"/>
      <c r="F924" s="693"/>
      <c r="G924" s="694"/>
      <c r="H924" s="693"/>
      <c r="I924" s="460"/>
      <c r="J924" s="460"/>
      <c r="K924" s="460"/>
      <c r="L924" s="460"/>
      <c r="M924" s="460"/>
      <c r="N924" s="460"/>
      <c r="O924" s="623"/>
      <c r="P924" s="460"/>
      <c r="Q924" s="460"/>
      <c r="R924" s="460"/>
      <c r="S924" s="460"/>
      <c r="T924" s="460"/>
    </row>
    <row r="925">
      <c r="A925" s="692"/>
      <c r="B925" s="693"/>
      <c r="C925" s="693"/>
      <c r="D925" s="693"/>
      <c r="E925" s="693"/>
      <c r="F925" s="693"/>
      <c r="G925" s="694"/>
      <c r="H925" s="693"/>
      <c r="I925" s="460"/>
      <c r="J925" s="460"/>
      <c r="K925" s="460"/>
      <c r="L925" s="460"/>
      <c r="M925" s="460"/>
      <c r="N925" s="460"/>
      <c r="O925" s="623"/>
      <c r="P925" s="460"/>
      <c r="Q925" s="460"/>
      <c r="R925" s="460"/>
      <c r="S925" s="460"/>
      <c r="T925" s="460"/>
    </row>
    <row r="926">
      <c r="A926" s="692"/>
      <c r="B926" s="693"/>
      <c r="C926" s="693"/>
      <c r="D926" s="693"/>
      <c r="E926" s="693"/>
      <c r="F926" s="693"/>
      <c r="G926" s="694"/>
      <c r="H926" s="693"/>
      <c r="I926" s="460"/>
      <c r="J926" s="460"/>
      <c r="K926" s="460"/>
      <c r="L926" s="460"/>
      <c r="M926" s="460"/>
      <c r="N926" s="460"/>
      <c r="O926" s="623"/>
      <c r="P926" s="460"/>
      <c r="Q926" s="460"/>
      <c r="R926" s="460"/>
      <c r="S926" s="460"/>
      <c r="T926" s="460"/>
    </row>
    <row r="927">
      <c r="A927" s="692"/>
      <c r="B927" s="693"/>
      <c r="C927" s="693"/>
      <c r="D927" s="693"/>
      <c r="E927" s="693"/>
      <c r="F927" s="693"/>
      <c r="G927" s="694"/>
      <c r="H927" s="693"/>
      <c r="I927" s="460"/>
      <c r="J927" s="460"/>
      <c r="K927" s="460"/>
      <c r="L927" s="460"/>
      <c r="M927" s="460"/>
      <c r="N927" s="460"/>
      <c r="O927" s="623"/>
      <c r="P927" s="460"/>
      <c r="Q927" s="460"/>
      <c r="R927" s="460"/>
      <c r="S927" s="460"/>
      <c r="T927" s="460"/>
    </row>
    <row r="928">
      <c r="A928" s="692"/>
      <c r="B928" s="693"/>
      <c r="C928" s="693"/>
      <c r="D928" s="693"/>
      <c r="E928" s="693"/>
      <c r="F928" s="693"/>
      <c r="G928" s="694"/>
      <c r="H928" s="693"/>
      <c r="I928" s="460"/>
      <c r="J928" s="460"/>
      <c r="K928" s="460"/>
      <c r="L928" s="460"/>
      <c r="M928" s="460"/>
      <c r="N928" s="460"/>
      <c r="O928" s="623"/>
      <c r="P928" s="460"/>
      <c r="Q928" s="460"/>
      <c r="R928" s="460"/>
      <c r="S928" s="460"/>
      <c r="T928" s="460"/>
    </row>
    <row r="929">
      <c r="A929" s="692"/>
      <c r="B929" s="693"/>
      <c r="C929" s="693"/>
      <c r="D929" s="693"/>
      <c r="E929" s="693"/>
      <c r="F929" s="693"/>
      <c r="G929" s="694"/>
      <c r="H929" s="693"/>
      <c r="I929" s="460"/>
      <c r="J929" s="460"/>
      <c r="K929" s="460"/>
      <c r="L929" s="460"/>
      <c r="M929" s="460"/>
      <c r="N929" s="460"/>
      <c r="O929" s="623"/>
      <c r="P929" s="460"/>
      <c r="Q929" s="460"/>
      <c r="R929" s="460"/>
      <c r="S929" s="460"/>
      <c r="T929" s="460"/>
    </row>
    <row r="930">
      <c r="A930" s="692"/>
      <c r="B930" s="693"/>
      <c r="C930" s="693"/>
      <c r="D930" s="693"/>
      <c r="E930" s="693"/>
      <c r="F930" s="693"/>
      <c r="G930" s="694"/>
      <c r="H930" s="693"/>
      <c r="I930" s="460"/>
      <c r="J930" s="460"/>
      <c r="K930" s="460"/>
      <c r="L930" s="460"/>
      <c r="M930" s="460"/>
      <c r="N930" s="460"/>
      <c r="O930" s="623"/>
      <c r="P930" s="460"/>
      <c r="Q930" s="460"/>
      <c r="R930" s="460"/>
      <c r="S930" s="460"/>
      <c r="T930" s="460"/>
    </row>
    <row r="931">
      <c r="A931" s="692"/>
      <c r="B931" s="693"/>
      <c r="C931" s="693"/>
      <c r="D931" s="693"/>
      <c r="E931" s="693"/>
      <c r="F931" s="693"/>
      <c r="G931" s="694"/>
      <c r="H931" s="693"/>
      <c r="I931" s="460"/>
      <c r="J931" s="460"/>
      <c r="K931" s="460"/>
      <c r="L931" s="460"/>
      <c r="M931" s="460"/>
      <c r="N931" s="460"/>
      <c r="O931" s="623"/>
      <c r="P931" s="460"/>
      <c r="Q931" s="460"/>
      <c r="R931" s="460"/>
      <c r="S931" s="460"/>
      <c r="T931" s="460"/>
    </row>
    <row r="932">
      <c r="A932" s="692"/>
      <c r="B932" s="693"/>
      <c r="C932" s="693"/>
      <c r="D932" s="693"/>
      <c r="E932" s="693"/>
      <c r="F932" s="693"/>
      <c r="G932" s="694"/>
      <c r="H932" s="693"/>
      <c r="I932" s="460"/>
      <c r="J932" s="460"/>
      <c r="K932" s="460"/>
      <c r="L932" s="460"/>
      <c r="M932" s="460"/>
      <c r="N932" s="460"/>
      <c r="O932" s="623"/>
      <c r="P932" s="460"/>
      <c r="Q932" s="460"/>
      <c r="R932" s="460"/>
      <c r="S932" s="460"/>
      <c r="T932" s="460"/>
    </row>
    <row r="933">
      <c r="A933" s="692"/>
      <c r="B933" s="693"/>
      <c r="C933" s="693"/>
      <c r="D933" s="693"/>
      <c r="E933" s="693"/>
      <c r="F933" s="693"/>
      <c r="G933" s="694"/>
      <c r="H933" s="693"/>
      <c r="I933" s="460"/>
      <c r="J933" s="460"/>
      <c r="K933" s="460"/>
      <c r="L933" s="460"/>
      <c r="M933" s="460"/>
      <c r="N933" s="460"/>
      <c r="O933" s="623"/>
      <c r="P933" s="460"/>
      <c r="Q933" s="460"/>
      <c r="R933" s="460"/>
      <c r="S933" s="460"/>
      <c r="T933" s="460"/>
    </row>
    <row r="934">
      <c r="A934" s="692"/>
      <c r="B934" s="693"/>
      <c r="C934" s="693"/>
      <c r="D934" s="693"/>
      <c r="E934" s="693"/>
      <c r="F934" s="693"/>
      <c r="G934" s="694"/>
      <c r="H934" s="693"/>
      <c r="I934" s="460"/>
      <c r="J934" s="460"/>
      <c r="K934" s="460"/>
      <c r="L934" s="460"/>
      <c r="M934" s="460"/>
      <c r="N934" s="460"/>
      <c r="O934" s="623"/>
      <c r="P934" s="460"/>
      <c r="Q934" s="460"/>
      <c r="R934" s="460"/>
      <c r="S934" s="460"/>
      <c r="T934" s="460"/>
    </row>
    <row r="935">
      <c r="A935" s="692"/>
      <c r="B935" s="693"/>
      <c r="C935" s="693"/>
      <c r="D935" s="693"/>
      <c r="E935" s="693"/>
      <c r="F935" s="693"/>
      <c r="G935" s="694"/>
      <c r="H935" s="693"/>
      <c r="I935" s="460"/>
      <c r="J935" s="460"/>
      <c r="K935" s="460"/>
      <c r="L935" s="460"/>
      <c r="M935" s="460"/>
      <c r="N935" s="460"/>
      <c r="O935" s="623"/>
      <c r="P935" s="460"/>
      <c r="Q935" s="460"/>
      <c r="R935" s="460"/>
      <c r="S935" s="460"/>
      <c r="T935" s="460"/>
    </row>
    <row r="936">
      <c r="A936" s="692"/>
      <c r="B936" s="693"/>
      <c r="C936" s="693"/>
      <c r="D936" s="693"/>
      <c r="E936" s="693"/>
      <c r="F936" s="693"/>
      <c r="G936" s="694"/>
      <c r="H936" s="693"/>
      <c r="I936" s="460"/>
      <c r="J936" s="460"/>
      <c r="K936" s="460"/>
      <c r="L936" s="460"/>
      <c r="M936" s="460"/>
      <c r="N936" s="460"/>
      <c r="O936" s="623"/>
      <c r="P936" s="460"/>
      <c r="Q936" s="460"/>
      <c r="R936" s="460"/>
      <c r="S936" s="460"/>
      <c r="T936" s="460"/>
    </row>
    <row r="937">
      <c r="A937" s="692"/>
      <c r="B937" s="693"/>
      <c r="C937" s="693"/>
      <c r="D937" s="693"/>
      <c r="E937" s="693"/>
      <c r="F937" s="693"/>
      <c r="G937" s="694"/>
      <c r="H937" s="693"/>
      <c r="I937" s="460"/>
      <c r="J937" s="460"/>
      <c r="K937" s="460"/>
      <c r="L937" s="460"/>
      <c r="M937" s="460"/>
      <c r="N937" s="460"/>
      <c r="O937" s="623"/>
      <c r="P937" s="460"/>
      <c r="Q937" s="460"/>
      <c r="R937" s="460"/>
      <c r="S937" s="460"/>
      <c r="T937" s="460"/>
    </row>
    <row r="938">
      <c r="A938" s="692"/>
      <c r="B938" s="693"/>
      <c r="C938" s="693"/>
      <c r="D938" s="693"/>
      <c r="E938" s="693"/>
      <c r="F938" s="693"/>
      <c r="G938" s="694"/>
      <c r="H938" s="693"/>
      <c r="I938" s="460"/>
      <c r="J938" s="460"/>
      <c r="K938" s="460"/>
      <c r="L938" s="460"/>
      <c r="M938" s="460"/>
      <c r="N938" s="460"/>
      <c r="O938" s="623"/>
      <c r="P938" s="460"/>
      <c r="Q938" s="460"/>
      <c r="R938" s="460"/>
      <c r="S938" s="460"/>
      <c r="T938" s="460"/>
    </row>
    <row r="939">
      <c r="A939" s="692"/>
      <c r="B939" s="693"/>
      <c r="C939" s="693"/>
      <c r="D939" s="693"/>
      <c r="E939" s="693"/>
      <c r="F939" s="693"/>
      <c r="G939" s="694"/>
      <c r="H939" s="693"/>
      <c r="I939" s="460"/>
      <c r="J939" s="460"/>
      <c r="K939" s="460"/>
      <c r="L939" s="460"/>
      <c r="M939" s="460"/>
      <c r="N939" s="460"/>
      <c r="O939" s="623"/>
      <c r="P939" s="460"/>
      <c r="Q939" s="460"/>
      <c r="R939" s="460"/>
      <c r="S939" s="460"/>
      <c r="T939" s="460"/>
    </row>
    <row r="940">
      <c r="A940" s="692"/>
      <c r="B940" s="693"/>
      <c r="C940" s="693"/>
      <c r="D940" s="693"/>
      <c r="E940" s="693"/>
      <c r="F940" s="693"/>
      <c r="G940" s="694"/>
      <c r="H940" s="693"/>
      <c r="I940" s="460"/>
      <c r="J940" s="460"/>
      <c r="K940" s="460"/>
      <c r="L940" s="460"/>
      <c r="M940" s="460"/>
      <c r="N940" s="460"/>
      <c r="O940" s="623"/>
      <c r="P940" s="460"/>
      <c r="Q940" s="460"/>
      <c r="R940" s="460"/>
      <c r="S940" s="460"/>
      <c r="T940" s="460"/>
    </row>
    <row r="941">
      <c r="A941" s="692"/>
      <c r="B941" s="693"/>
      <c r="C941" s="693"/>
      <c r="D941" s="693"/>
      <c r="E941" s="693"/>
      <c r="F941" s="693"/>
      <c r="G941" s="694"/>
      <c r="H941" s="693"/>
      <c r="I941" s="460"/>
      <c r="J941" s="460"/>
      <c r="K941" s="460"/>
      <c r="L941" s="460"/>
      <c r="M941" s="460"/>
      <c r="N941" s="460"/>
      <c r="O941" s="623"/>
      <c r="P941" s="460"/>
      <c r="Q941" s="460"/>
      <c r="R941" s="460"/>
      <c r="S941" s="460"/>
      <c r="T941" s="460"/>
    </row>
    <row r="942">
      <c r="A942" s="692"/>
      <c r="B942" s="693"/>
      <c r="C942" s="693"/>
      <c r="D942" s="693"/>
      <c r="E942" s="693"/>
      <c r="F942" s="693"/>
      <c r="G942" s="694"/>
      <c r="H942" s="693"/>
      <c r="I942" s="460"/>
      <c r="J942" s="460"/>
      <c r="K942" s="460"/>
      <c r="L942" s="460"/>
      <c r="M942" s="460"/>
      <c r="N942" s="460"/>
      <c r="O942" s="623"/>
      <c r="P942" s="460"/>
      <c r="Q942" s="460"/>
      <c r="R942" s="460"/>
      <c r="S942" s="460"/>
      <c r="T942" s="460"/>
    </row>
    <row r="943">
      <c r="A943" s="692"/>
      <c r="B943" s="693"/>
      <c r="C943" s="693"/>
      <c r="D943" s="693"/>
      <c r="E943" s="693"/>
      <c r="F943" s="693"/>
      <c r="G943" s="694"/>
      <c r="H943" s="693"/>
      <c r="I943" s="460"/>
      <c r="J943" s="460"/>
      <c r="K943" s="460"/>
      <c r="L943" s="460"/>
      <c r="M943" s="460"/>
      <c r="N943" s="460"/>
      <c r="O943" s="623"/>
      <c r="P943" s="460"/>
      <c r="Q943" s="460"/>
      <c r="R943" s="460"/>
      <c r="S943" s="460"/>
      <c r="T943" s="460"/>
    </row>
    <row r="944">
      <c r="A944" s="692"/>
      <c r="B944" s="693"/>
      <c r="C944" s="693"/>
      <c r="D944" s="693"/>
      <c r="E944" s="693"/>
      <c r="F944" s="693"/>
      <c r="G944" s="694"/>
      <c r="H944" s="693"/>
      <c r="I944" s="460"/>
      <c r="J944" s="460"/>
      <c r="K944" s="460"/>
      <c r="L944" s="460"/>
      <c r="M944" s="460"/>
      <c r="N944" s="460"/>
      <c r="O944" s="623"/>
      <c r="P944" s="460"/>
      <c r="Q944" s="460"/>
      <c r="R944" s="460"/>
      <c r="S944" s="460"/>
      <c r="T944" s="460"/>
    </row>
    <row r="945">
      <c r="A945" s="692"/>
      <c r="B945" s="693"/>
      <c r="C945" s="693"/>
      <c r="D945" s="693"/>
      <c r="E945" s="693"/>
      <c r="F945" s="693"/>
      <c r="G945" s="694"/>
      <c r="H945" s="693"/>
      <c r="I945" s="460"/>
      <c r="J945" s="460"/>
      <c r="K945" s="460"/>
      <c r="L945" s="460"/>
      <c r="M945" s="460"/>
      <c r="N945" s="460"/>
      <c r="O945" s="623"/>
      <c r="P945" s="460"/>
      <c r="Q945" s="460"/>
      <c r="R945" s="460"/>
      <c r="S945" s="460"/>
      <c r="T945" s="460"/>
    </row>
    <row r="946">
      <c r="A946" s="692"/>
      <c r="B946" s="693"/>
      <c r="C946" s="693"/>
      <c r="D946" s="693"/>
      <c r="E946" s="693"/>
      <c r="F946" s="693"/>
      <c r="G946" s="694"/>
      <c r="H946" s="693"/>
      <c r="I946" s="460"/>
      <c r="J946" s="460"/>
      <c r="K946" s="460"/>
      <c r="L946" s="460"/>
      <c r="M946" s="460"/>
      <c r="N946" s="460"/>
      <c r="O946" s="623"/>
      <c r="P946" s="460"/>
      <c r="Q946" s="460"/>
      <c r="R946" s="460"/>
      <c r="S946" s="460"/>
      <c r="T946" s="460"/>
    </row>
    <row r="947">
      <c r="A947" s="692"/>
      <c r="B947" s="693"/>
      <c r="C947" s="693"/>
      <c r="D947" s="693"/>
      <c r="E947" s="693"/>
      <c r="F947" s="693"/>
      <c r="G947" s="694"/>
      <c r="H947" s="693"/>
      <c r="I947" s="460"/>
      <c r="J947" s="460"/>
      <c r="K947" s="460"/>
      <c r="L947" s="460"/>
      <c r="M947" s="460"/>
      <c r="N947" s="460"/>
      <c r="O947" s="623"/>
      <c r="P947" s="460"/>
      <c r="Q947" s="460"/>
      <c r="R947" s="460"/>
      <c r="S947" s="460"/>
      <c r="T947" s="460"/>
    </row>
    <row r="948">
      <c r="A948" s="692"/>
      <c r="B948" s="693"/>
      <c r="C948" s="693"/>
      <c r="D948" s="693"/>
      <c r="E948" s="693"/>
      <c r="F948" s="693"/>
      <c r="G948" s="694"/>
      <c r="H948" s="693"/>
      <c r="I948" s="460"/>
      <c r="J948" s="460"/>
      <c r="K948" s="460"/>
      <c r="L948" s="460"/>
      <c r="M948" s="460"/>
      <c r="N948" s="460"/>
      <c r="O948" s="623"/>
      <c r="P948" s="460"/>
      <c r="Q948" s="460"/>
      <c r="R948" s="460"/>
      <c r="S948" s="460"/>
      <c r="T948" s="460"/>
    </row>
    <row r="949">
      <c r="A949" s="692"/>
      <c r="B949" s="693"/>
      <c r="C949" s="693"/>
      <c r="D949" s="693"/>
      <c r="E949" s="693"/>
      <c r="F949" s="693"/>
      <c r="G949" s="694"/>
      <c r="H949" s="693"/>
      <c r="I949" s="460"/>
      <c r="J949" s="460"/>
      <c r="K949" s="460"/>
      <c r="L949" s="460"/>
      <c r="M949" s="460"/>
      <c r="N949" s="460"/>
      <c r="O949" s="623"/>
      <c r="P949" s="460"/>
      <c r="Q949" s="460"/>
      <c r="R949" s="460"/>
      <c r="S949" s="460"/>
      <c r="T949" s="460"/>
    </row>
    <row r="950">
      <c r="A950" s="692"/>
      <c r="B950" s="693"/>
      <c r="C950" s="693"/>
      <c r="D950" s="693"/>
      <c r="E950" s="693"/>
      <c r="F950" s="693"/>
      <c r="G950" s="694"/>
      <c r="H950" s="693"/>
      <c r="I950" s="460"/>
      <c r="J950" s="460"/>
      <c r="K950" s="460"/>
      <c r="L950" s="460"/>
      <c r="M950" s="460"/>
      <c r="N950" s="460"/>
      <c r="O950" s="623"/>
      <c r="P950" s="460"/>
      <c r="Q950" s="460"/>
      <c r="R950" s="460"/>
      <c r="S950" s="460"/>
      <c r="T950" s="460"/>
    </row>
    <row r="951">
      <c r="A951" s="692"/>
      <c r="B951" s="693"/>
      <c r="C951" s="693"/>
      <c r="D951" s="693"/>
      <c r="E951" s="693"/>
      <c r="F951" s="693"/>
      <c r="G951" s="694"/>
      <c r="H951" s="693"/>
      <c r="I951" s="460"/>
      <c r="J951" s="460"/>
      <c r="K951" s="460"/>
      <c r="L951" s="460"/>
      <c r="M951" s="460"/>
      <c r="N951" s="460"/>
      <c r="O951" s="623"/>
      <c r="P951" s="460"/>
      <c r="Q951" s="460"/>
      <c r="R951" s="460"/>
      <c r="S951" s="460"/>
      <c r="T951" s="460"/>
    </row>
    <row r="952">
      <c r="A952" s="692"/>
      <c r="B952" s="693"/>
      <c r="C952" s="693"/>
      <c r="D952" s="693"/>
      <c r="E952" s="693"/>
      <c r="F952" s="693"/>
      <c r="G952" s="694"/>
      <c r="H952" s="693"/>
      <c r="I952" s="460"/>
      <c r="J952" s="460"/>
      <c r="K952" s="460"/>
      <c r="L952" s="460"/>
      <c r="M952" s="460"/>
      <c r="N952" s="460"/>
      <c r="O952" s="623"/>
      <c r="P952" s="460"/>
      <c r="Q952" s="460"/>
      <c r="R952" s="460"/>
      <c r="S952" s="460"/>
      <c r="T952" s="460"/>
    </row>
    <row r="953">
      <c r="A953" s="692"/>
      <c r="B953" s="693"/>
      <c r="C953" s="693"/>
      <c r="D953" s="693"/>
      <c r="E953" s="693"/>
      <c r="F953" s="693"/>
      <c r="G953" s="694"/>
      <c r="H953" s="693"/>
      <c r="I953" s="460"/>
      <c r="J953" s="460"/>
      <c r="K953" s="460"/>
      <c r="L953" s="460"/>
      <c r="M953" s="460"/>
      <c r="N953" s="460"/>
      <c r="O953" s="623"/>
      <c r="P953" s="460"/>
      <c r="Q953" s="460"/>
      <c r="R953" s="460"/>
      <c r="S953" s="460"/>
      <c r="T953" s="460"/>
    </row>
    <row r="954">
      <c r="A954" s="692"/>
      <c r="B954" s="693"/>
      <c r="C954" s="693"/>
      <c r="D954" s="693"/>
      <c r="E954" s="693"/>
      <c r="F954" s="693"/>
      <c r="G954" s="694"/>
      <c r="H954" s="693"/>
      <c r="I954" s="460"/>
      <c r="J954" s="460"/>
      <c r="K954" s="460"/>
      <c r="L954" s="460"/>
      <c r="M954" s="460"/>
      <c r="N954" s="460"/>
      <c r="O954" s="623"/>
      <c r="P954" s="460"/>
      <c r="Q954" s="460"/>
      <c r="R954" s="460"/>
      <c r="S954" s="460"/>
      <c r="T954" s="460"/>
    </row>
    <row r="955">
      <c r="A955" s="692"/>
      <c r="B955" s="693"/>
      <c r="C955" s="693"/>
      <c r="D955" s="693"/>
      <c r="E955" s="693"/>
      <c r="F955" s="693"/>
      <c r="G955" s="694"/>
      <c r="H955" s="693"/>
      <c r="I955" s="460"/>
      <c r="J955" s="460"/>
      <c r="K955" s="460"/>
      <c r="L955" s="460"/>
      <c r="M955" s="460"/>
      <c r="N955" s="460"/>
      <c r="O955" s="623"/>
      <c r="P955" s="460"/>
      <c r="Q955" s="460"/>
      <c r="R955" s="460"/>
      <c r="S955" s="460"/>
      <c r="T955" s="460"/>
    </row>
    <row r="956">
      <c r="A956" s="692"/>
      <c r="B956" s="693"/>
      <c r="C956" s="693"/>
      <c r="D956" s="693"/>
      <c r="E956" s="693"/>
      <c r="F956" s="693"/>
      <c r="G956" s="694"/>
      <c r="H956" s="693"/>
      <c r="I956" s="460"/>
      <c r="J956" s="460"/>
      <c r="K956" s="460"/>
      <c r="L956" s="460"/>
      <c r="M956" s="460"/>
      <c r="N956" s="460"/>
      <c r="O956" s="623"/>
      <c r="P956" s="460"/>
      <c r="Q956" s="460"/>
      <c r="R956" s="460"/>
      <c r="S956" s="460"/>
      <c r="T956" s="460"/>
    </row>
    <row r="957">
      <c r="A957" s="692"/>
      <c r="B957" s="693"/>
      <c r="C957" s="693"/>
      <c r="D957" s="693"/>
      <c r="E957" s="693"/>
      <c r="F957" s="693"/>
      <c r="G957" s="694"/>
      <c r="H957" s="693"/>
      <c r="I957" s="460"/>
      <c r="J957" s="460"/>
      <c r="K957" s="460"/>
      <c r="L957" s="460"/>
      <c r="M957" s="460"/>
      <c r="N957" s="460"/>
      <c r="O957" s="623"/>
      <c r="P957" s="460"/>
      <c r="Q957" s="460"/>
      <c r="R957" s="460"/>
      <c r="S957" s="460"/>
      <c r="T957" s="460"/>
    </row>
    <row r="958">
      <c r="A958" s="692"/>
      <c r="B958" s="693"/>
      <c r="C958" s="693"/>
      <c r="D958" s="693"/>
      <c r="E958" s="693"/>
      <c r="F958" s="693"/>
      <c r="G958" s="694"/>
      <c r="H958" s="693"/>
      <c r="I958" s="460"/>
      <c r="J958" s="460"/>
      <c r="K958" s="460"/>
      <c r="L958" s="460"/>
      <c r="M958" s="460"/>
      <c r="N958" s="460"/>
      <c r="O958" s="623"/>
      <c r="P958" s="460"/>
      <c r="Q958" s="460"/>
      <c r="R958" s="460"/>
      <c r="S958" s="460"/>
      <c r="T958" s="460"/>
    </row>
    <row r="959">
      <c r="A959" s="692"/>
      <c r="B959" s="693"/>
      <c r="C959" s="693"/>
      <c r="D959" s="693"/>
      <c r="E959" s="693"/>
      <c r="F959" s="693"/>
      <c r="G959" s="694"/>
      <c r="H959" s="693"/>
      <c r="I959" s="460"/>
      <c r="J959" s="460"/>
      <c r="K959" s="460"/>
      <c r="L959" s="460"/>
      <c r="M959" s="460"/>
      <c r="N959" s="460"/>
      <c r="O959" s="623"/>
      <c r="P959" s="460"/>
      <c r="Q959" s="460"/>
      <c r="R959" s="460"/>
      <c r="S959" s="460"/>
      <c r="T959" s="460"/>
    </row>
    <row r="960">
      <c r="A960" s="692"/>
      <c r="B960" s="693"/>
      <c r="C960" s="693"/>
      <c r="D960" s="693"/>
      <c r="E960" s="693"/>
      <c r="F960" s="693"/>
      <c r="G960" s="694"/>
      <c r="H960" s="693"/>
      <c r="I960" s="460"/>
      <c r="J960" s="460"/>
      <c r="K960" s="460"/>
      <c r="L960" s="460"/>
      <c r="M960" s="460"/>
      <c r="N960" s="460"/>
      <c r="O960" s="623"/>
      <c r="P960" s="460"/>
      <c r="Q960" s="460"/>
      <c r="R960" s="460"/>
      <c r="S960" s="460"/>
      <c r="T960" s="460"/>
    </row>
    <row r="961">
      <c r="A961" s="692"/>
      <c r="B961" s="693"/>
      <c r="C961" s="693"/>
      <c r="D961" s="693"/>
      <c r="E961" s="693"/>
      <c r="F961" s="693"/>
      <c r="G961" s="694"/>
      <c r="H961" s="693"/>
      <c r="I961" s="460"/>
      <c r="J961" s="460"/>
      <c r="K961" s="460"/>
      <c r="L961" s="460"/>
      <c r="M961" s="460"/>
      <c r="N961" s="460"/>
      <c r="O961" s="623"/>
      <c r="P961" s="460"/>
      <c r="Q961" s="460"/>
      <c r="R961" s="460"/>
      <c r="S961" s="460"/>
      <c r="T961" s="460"/>
    </row>
    <row r="962">
      <c r="A962" s="692"/>
      <c r="B962" s="693"/>
      <c r="C962" s="693"/>
      <c r="D962" s="693"/>
      <c r="E962" s="693"/>
      <c r="F962" s="693"/>
      <c r="G962" s="694"/>
      <c r="H962" s="693"/>
      <c r="I962" s="460"/>
      <c r="J962" s="460"/>
      <c r="K962" s="460"/>
      <c r="L962" s="460"/>
      <c r="M962" s="460"/>
      <c r="N962" s="460"/>
      <c r="O962" s="623"/>
      <c r="P962" s="460"/>
      <c r="Q962" s="460"/>
      <c r="R962" s="460"/>
      <c r="S962" s="460"/>
      <c r="T962" s="460"/>
    </row>
    <row r="963">
      <c r="A963" s="692"/>
      <c r="B963" s="693"/>
      <c r="C963" s="693"/>
      <c r="D963" s="693"/>
      <c r="E963" s="693"/>
      <c r="F963" s="693"/>
      <c r="G963" s="694"/>
      <c r="H963" s="693"/>
      <c r="I963" s="460"/>
      <c r="J963" s="460"/>
      <c r="K963" s="460"/>
      <c r="L963" s="460"/>
      <c r="M963" s="460"/>
      <c r="N963" s="460"/>
      <c r="O963" s="623"/>
      <c r="P963" s="460"/>
      <c r="Q963" s="460"/>
      <c r="R963" s="460"/>
      <c r="S963" s="460"/>
      <c r="T963" s="460"/>
    </row>
    <row r="964">
      <c r="A964" s="692"/>
      <c r="B964" s="693"/>
      <c r="C964" s="693"/>
      <c r="D964" s="693"/>
      <c r="E964" s="693"/>
      <c r="F964" s="693"/>
      <c r="G964" s="694"/>
      <c r="H964" s="693"/>
      <c r="I964" s="460"/>
      <c r="J964" s="460"/>
      <c r="K964" s="460"/>
      <c r="L964" s="460"/>
      <c r="M964" s="460"/>
      <c r="N964" s="460"/>
      <c r="O964" s="623"/>
      <c r="P964" s="460"/>
      <c r="Q964" s="460"/>
      <c r="R964" s="460"/>
      <c r="S964" s="460"/>
      <c r="T964" s="460"/>
    </row>
    <row r="965">
      <c r="A965" s="692"/>
      <c r="B965" s="693"/>
      <c r="C965" s="693"/>
      <c r="D965" s="693"/>
      <c r="E965" s="693"/>
      <c r="F965" s="693"/>
      <c r="G965" s="694"/>
      <c r="H965" s="693"/>
      <c r="I965" s="460"/>
      <c r="J965" s="460"/>
      <c r="K965" s="460"/>
      <c r="L965" s="460"/>
      <c r="M965" s="460"/>
      <c r="N965" s="460"/>
      <c r="O965" s="623"/>
      <c r="P965" s="460"/>
      <c r="Q965" s="460"/>
      <c r="R965" s="460"/>
      <c r="S965" s="460"/>
      <c r="T965" s="460"/>
    </row>
    <row r="966">
      <c r="A966" s="692"/>
      <c r="B966" s="693"/>
      <c r="C966" s="693"/>
      <c r="D966" s="693"/>
      <c r="E966" s="693"/>
      <c r="F966" s="693"/>
      <c r="G966" s="694"/>
      <c r="H966" s="693"/>
      <c r="I966" s="460"/>
      <c r="J966" s="460"/>
      <c r="K966" s="460"/>
      <c r="L966" s="460"/>
      <c r="M966" s="460"/>
      <c r="N966" s="460"/>
      <c r="O966" s="623"/>
      <c r="P966" s="460"/>
      <c r="Q966" s="460"/>
      <c r="R966" s="460"/>
      <c r="S966" s="460"/>
      <c r="T966" s="460"/>
    </row>
    <row r="967">
      <c r="A967" s="692"/>
      <c r="B967" s="693"/>
      <c r="C967" s="693"/>
      <c r="D967" s="693"/>
      <c r="E967" s="693"/>
      <c r="F967" s="693"/>
      <c r="G967" s="694"/>
      <c r="H967" s="693"/>
      <c r="I967" s="460"/>
      <c r="J967" s="460"/>
      <c r="K967" s="460"/>
      <c r="L967" s="460"/>
      <c r="M967" s="460"/>
      <c r="N967" s="460"/>
      <c r="O967" s="623"/>
      <c r="P967" s="460"/>
      <c r="Q967" s="460"/>
      <c r="R967" s="460"/>
      <c r="S967" s="460"/>
      <c r="T967" s="460"/>
    </row>
    <row r="968">
      <c r="A968" s="692"/>
      <c r="B968" s="693"/>
      <c r="C968" s="693"/>
      <c r="D968" s="693"/>
      <c r="E968" s="693"/>
      <c r="F968" s="693"/>
      <c r="G968" s="694"/>
      <c r="H968" s="693"/>
      <c r="I968" s="460"/>
      <c r="J968" s="460"/>
      <c r="K968" s="460"/>
      <c r="L968" s="460"/>
      <c r="M968" s="460"/>
      <c r="N968" s="460"/>
      <c r="O968" s="623"/>
      <c r="P968" s="460"/>
      <c r="Q968" s="460"/>
      <c r="R968" s="460"/>
      <c r="S968" s="460"/>
      <c r="T968" s="460"/>
    </row>
    <row r="969">
      <c r="A969" s="692"/>
      <c r="B969" s="693"/>
      <c r="C969" s="693"/>
      <c r="D969" s="693"/>
      <c r="E969" s="693"/>
      <c r="F969" s="693"/>
      <c r="G969" s="694"/>
      <c r="H969" s="693"/>
      <c r="I969" s="460"/>
      <c r="J969" s="460"/>
      <c r="K969" s="460"/>
      <c r="L969" s="460"/>
      <c r="M969" s="460"/>
      <c r="N969" s="460"/>
      <c r="O969" s="623"/>
      <c r="P969" s="460"/>
      <c r="Q969" s="460"/>
      <c r="R969" s="460"/>
      <c r="S969" s="460"/>
      <c r="T969" s="460"/>
    </row>
    <row r="970">
      <c r="A970" s="692"/>
      <c r="B970" s="693"/>
      <c r="C970" s="693"/>
      <c r="D970" s="693"/>
      <c r="E970" s="693"/>
      <c r="F970" s="693"/>
      <c r="G970" s="694"/>
      <c r="H970" s="693"/>
      <c r="I970" s="460"/>
      <c r="J970" s="460"/>
      <c r="K970" s="460"/>
      <c r="L970" s="460"/>
      <c r="M970" s="460"/>
      <c r="N970" s="460"/>
      <c r="O970" s="623"/>
      <c r="P970" s="460"/>
      <c r="Q970" s="460"/>
      <c r="R970" s="460"/>
      <c r="S970" s="460"/>
      <c r="T970" s="460"/>
    </row>
    <row r="971">
      <c r="A971" s="692"/>
      <c r="B971" s="693"/>
      <c r="C971" s="693"/>
      <c r="D971" s="693"/>
      <c r="E971" s="693"/>
      <c r="F971" s="693"/>
      <c r="G971" s="694"/>
      <c r="H971" s="693"/>
      <c r="I971" s="460"/>
      <c r="J971" s="460"/>
      <c r="K971" s="460"/>
      <c r="L971" s="460"/>
      <c r="M971" s="460"/>
      <c r="N971" s="460"/>
      <c r="O971" s="623"/>
      <c r="P971" s="460"/>
      <c r="Q971" s="460"/>
      <c r="R971" s="460"/>
      <c r="S971" s="460"/>
      <c r="T971" s="460"/>
    </row>
    <row r="972">
      <c r="A972" s="692"/>
      <c r="B972" s="693"/>
      <c r="C972" s="693"/>
      <c r="D972" s="693"/>
      <c r="E972" s="693"/>
      <c r="F972" s="693"/>
      <c r="G972" s="694"/>
      <c r="H972" s="693"/>
      <c r="I972" s="460"/>
      <c r="J972" s="460"/>
      <c r="K972" s="460"/>
      <c r="L972" s="460"/>
      <c r="M972" s="460"/>
      <c r="N972" s="460"/>
      <c r="O972" s="623"/>
      <c r="P972" s="460"/>
      <c r="Q972" s="460"/>
      <c r="R972" s="460"/>
      <c r="S972" s="460"/>
      <c r="T972" s="460"/>
    </row>
    <row r="973">
      <c r="A973" s="692"/>
      <c r="B973" s="693"/>
      <c r="C973" s="693"/>
      <c r="D973" s="693"/>
      <c r="E973" s="693"/>
      <c r="F973" s="693"/>
      <c r="G973" s="694"/>
      <c r="H973" s="693"/>
      <c r="I973" s="460"/>
      <c r="J973" s="460"/>
      <c r="K973" s="460"/>
      <c r="L973" s="460"/>
      <c r="M973" s="460"/>
      <c r="N973" s="460"/>
      <c r="O973" s="623"/>
      <c r="P973" s="460"/>
      <c r="Q973" s="460"/>
      <c r="R973" s="460"/>
      <c r="S973" s="460"/>
      <c r="T973" s="460"/>
    </row>
    <row r="974">
      <c r="A974" s="692"/>
      <c r="B974" s="693"/>
      <c r="C974" s="693"/>
      <c r="D974" s="693"/>
      <c r="E974" s="693"/>
      <c r="F974" s="693"/>
      <c r="G974" s="694"/>
      <c r="H974" s="693"/>
      <c r="I974" s="460"/>
      <c r="J974" s="460"/>
      <c r="K974" s="460"/>
      <c r="L974" s="460"/>
      <c r="M974" s="460"/>
      <c r="N974" s="460"/>
      <c r="O974" s="623"/>
      <c r="P974" s="460"/>
      <c r="Q974" s="460"/>
      <c r="R974" s="460"/>
      <c r="S974" s="460"/>
      <c r="T974" s="460"/>
    </row>
    <row r="975">
      <c r="A975" s="692"/>
      <c r="B975" s="693"/>
      <c r="C975" s="693"/>
      <c r="D975" s="693"/>
      <c r="E975" s="693"/>
      <c r="F975" s="693"/>
      <c r="G975" s="694"/>
      <c r="H975" s="693"/>
      <c r="I975" s="460"/>
      <c r="J975" s="460"/>
      <c r="K975" s="460"/>
      <c r="L975" s="460"/>
      <c r="M975" s="460"/>
      <c r="N975" s="460"/>
      <c r="O975" s="623"/>
      <c r="P975" s="460"/>
      <c r="Q975" s="460"/>
      <c r="R975" s="460"/>
      <c r="S975" s="460"/>
      <c r="T975" s="460"/>
    </row>
    <row r="976">
      <c r="A976" s="692"/>
      <c r="B976" s="693"/>
      <c r="C976" s="693"/>
      <c r="D976" s="693"/>
      <c r="E976" s="693"/>
      <c r="F976" s="693"/>
      <c r="G976" s="694"/>
      <c r="H976" s="693"/>
      <c r="I976" s="460"/>
      <c r="J976" s="460"/>
      <c r="K976" s="460"/>
      <c r="L976" s="460"/>
      <c r="M976" s="460"/>
      <c r="N976" s="460"/>
      <c r="O976" s="623"/>
      <c r="P976" s="460"/>
      <c r="Q976" s="460"/>
      <c r="R976" s="460"/>
      <c r="S976" s="460"/>
      <c r="T976" s="460"/>
    </row>
    <row r="977">
      <c r="A977" s="692"/>
      <c r="B977" s="693"/>
      <c r="C977" s="693"/>
      <c r="D977" s="693"/>
      <c r="E977" s="693"/>
      <c r="F977" s="693"/>
      <c r="G977" s="694"/>
      <c r="H977" s="693"/>
      <c r="I977" s="460"/>
      <c r="J977" s="460"/>
      <c r="K977" s="460"/>
      <c r="L977" s="460"/>
      <c r="M977" s="460"/>
      <c r="N977" s="460"/>
      <c r="O977" s="623"/>
      <c r="P977" s="460"/>
      <c r="Q977" s="460"/>
      <c r="R977" s="460"/>
      <c r="S977" s="460"/>
      <c r="T977" s="460"/>
    </row>
    <row r="978">
      <c r="A978" s="692"/>
      <c r="B978" s="693"/>
      <c r="C978" s="693"/>
      <c r="D978" s="693"/>
      <c r="E978" s="693"/>
      <c r="F978" s="693"/>
      <c r="G978" s="694"/>
      <c r="H978" s="693"/>
      <c r="I978" s="460"/>
      <c r="J978" s="460"/>
      <c r="K978" s="460"/>
      <c r="L978" s="460"/>
      <c r="M978" s="460"/>
      <c r="N978" s="460"/>
      <c r="O978" s="623"/>
      <c r="P978" s="460"/>
      <c r="Q978" s="460"/>
      <c r="R978" s="460"/>
      <c r="S978" s="460"/>
      <c r="T978" s="460"/>
    </row>
    <row r="979">
      <c r="A979" s="692"/>
      <c r="B979" s="693"/>
      <c r="C979" s="693"/>
      <c r="D979" s="693"/>
      <c r="E979" s="693"/>
      <c r="F979" s="693"/>
      <c r="G979" s="694"/>
      <c r="H979" s="693"/>
      <c r="I979" s="460"/>
      <c r="J979" s="460"/>
      <c r="K979" s="460"/>
      <c r="L979" s="460"/>
      <c r="M979" s="460"/>
      <c r="N979" s="460"/>
      <c r="O979" s="623"/>
      <c r="P979" s="460"/>
      <c r="Q979" s="460"/>
      <c r="R979" s="460"/>
      <c r="S979" s="460"/>
      <c r="T979" s="460"/>
    </row>
    <row r="980">
      <c r="A980" s="692"/>
      <c r="B980" s="693"/>
      <c r="C980" s="693"/>
      <c r="D980" s="693"/>
      <c r="E980" s="693"/>
      <c r="F980" s="693"/>
      <c r="G980" s="694"/>
      <c r="H980" s="693"/>
      <c r="I980" s="460"/>
      <c r="J980" s="460"/>
      <c r="K980" s="460"/>
      <c r="L980" s="460"/>
      <c r="M980" s="460"/>
      <c r="N980" s="460"/>
      <c r="O980" s="623"/>
      <c r="P980" s="460"/>
      <c r="Q980" s="460"/>
      <c r="R980" s="460"/>
      <c r="S980" s="460"/>
      <c r="T980" s="460"/>
    </row>
    <row r="981">
      <c r="A981" s="692"/>
      <c r="B981" s="693"/>
      <c r="C981" s="693"/>
      <c r="D981" s="693"/>
      <c r="E981" s="693"/>
      <c r="F981" s="693"/>
      <c r="G981" s="694"/>
      <c r="H981" s="693"/>
      <c r="I981" s="460"/>
      <c r="J981" s="460"/>
      <c r="K981" s="460"/>
      <c r="L981" s="460"/>
      <c r="M981" s="460"/>
      <c r="N981" s="460"/>
      <c r="O981" s="623"/>
      <c r="P981" s="460"/>
      <c r="Q981" s="460"/>
      <c r="R981" s="460"/>
      <c r="S981" s="460"/>
      <c r="T981" s="460"/>
    </row>
    <row r="982">
      <c r="A982" s="692"/>
      <c r="B982" s="693"/>
      <c r="C982" s="693"/>
      <c r="D982" s="693"/>
      <c r="E982" s="693"/>
      <c r="F982" s="693"/>
      <c r="G982" s="694"/>
      <c r="H982" s="693"/>
      <c r="I982" s="460"/>
      <c r="J982" s="460"/>
      <c r="K982" s="460"/>
      <c r="L982" s="460"/>
      <c r="M982" s="460"/>
      <c r="N982" s="460"/>
      <c r="O982" s="623"/>
      <c r="P982" s="460"/>
      <c r="Q982" s="460"/>
      <c r="R982" s="460"/>
      <c r="S982" s="460"/>
      <c r="T982" s="460"/>
    </row>
    <row r="983">
      <c r="A983" s="692"/>
      <c r="B983" s="693"/>
      <c r="C983" s="693"/>
      <c r="D983" s="693"/>
      <c r="E983" s="693"/>
      <c r="F983" s="693"/>
      <c r="G983" s="694"/>
      <c r="H983" s="693"/>
      <c r="I983" s="460"/>
      <c r="J983" s="460"/>
      <c r="K983" s="460"/>
      <c r="L983" s="460"/>
      <c r="M983" s="460"/>
      <c r="N983" s="460"/>
      <c r="O983" s="623"/>
      <c r="P983" s="460"/>
      <c r="Q983" s="460"/>
      <c r="R983" s="460"/>
      <c r="S983" s="460"/>
      <c r="T983" s="460"/>
    </row>
    <row r="984">
      <c r="A984" s="692"/>
      <c r="B984" s="693"/>
      <c r="C984" s="693"/>
      <c r="D984" s="693"/>
      <c r="E984" s="693"/>
      <c r="F984" s="693"/>
      <c r="G984" s="694"/>
      <c r="H984" s="693"/>
      <c r="I984" s="460"/>
      <c r="J984" s="460"/>
      <c r="K984" s="460"/>
      <c r="L984" s="460"/>
      <c r="M984" s="460"/>
      <c r="N984" s="460"/>
      <c r="O984" s="623"/>
      <c r="P984" s="460"/>
      <c r="Q984" s="460"/>
      <c r="R984" s="460"/>
      <c r="S984" s="460"/>
      <c r="T984" s="460"/>
    </row>
    <row r="985">
      <c r="A985" s="692"/>
      <c r="B985" s="693"/>
      <c r="C985" s="693"/>
      <c r="D985" s="693"/>
      <c r="E985" s="693"/>
      <c r="F985" s="693"/>
      <c r="G985" s="694"/>
      <c r="H985" s="693"/>
      <c r="I985" s="460"/>
      <c r="J985" s="460"/>
      <c r="K985" s="460"/>
      <c r="L985" s="460"/>
      <c r="M985" s="460"/>
      <c r="N985" s="460"/>
      <c r="O985" s="623"/>
      <c r="P985" s="460"/>
      <c r="Q985" s="460"/>
      <c r="R985" s="460"/>
      <c r="S985" s="460"/>
      <c r="T985" s="460"/>
    </row>
    <row r="986">
      <c r="A986" s="692"/>
      <c r="B986" s="693"/>
      <c r="C986" s="693"/>
      <c r="D986" s="693"/>
      <c r="E986" s="693"/>
      <c r="F986" s="693"/>
      <c r="G986" s="694"/>
      <c r="H986" s="693"/>
      <c r="I986" s="460"/>
      <c r="J986" s="460"/>
      <c r="K986" s="460"/>
      <c r="L986" s="460"/>
      <c r="M986" s="460"/>
      <c r="N986" s="460"/>
      <c r="O986" s="623"/>
      <c r="P986" s="460"/>
      <c r="Q986" s="460"/>
      <c r="R986" s="460"/>
      <c r="S986" s="460"/>
      <c r="T986" s="460"/>
    </row>
    <row r="987">
      <c r="A987" s="692"/>
      <c r="B987" s="693"/>
      <c r="C987" s="693"/>
      <c r="D987" s="693"/>
      <c r="E987" s="693"/>
      <c r="F987" s="693"/>
      <c r="G987" s="694"/>
      <c r="H987" s="693"/>
      <c r="I987" s="460"/>
      <c r="J987" s="460"/>
      <c r="K987" s="460"/>
      <c r="L987" s="460"/>
      <c r="M987" s="460"/>
      <c r="N987" s="460"/>
      <c r="O987" s="623"/>
      <c r="P987" s="460"/>
      <c r="Q987" s="460"/>
      <c r="R987" s="460"/>
      <c r="S987" s="460"/>
      <c r="T987" s="460"/>
    </row>
    <row r="988">
      <c r="A988" s="692"/>
      <c r="B988" s="693"/>
      <c r="C988" s="693"/>
      <c r="D988" s="693"/>
      <c r="E988" s="693"/>
      <c r="F988" s="693"/>
      <c r="G988" s="694"/>
      <c r="H988" s="693"/>
      <c r="I988" s="460"/>
      <c r="J988" s="460"/>
      <c r="K988" s="460"/>
      <c r="L988" s="460"/>
      <c r="M988" s="460"/>
      <c r="N988" s="460"/>
      <c r="O988" s="623"/>
      <c r="P988" s="460"/>
      <c r="Q988" s="460"/>
      <c r="R988" s="460"/>
      <c r="S988" s="460"/>
      <c r="T988" s="460"/>
    </row>
    <row r="989">
      <c r="A989" s="692"/>
      <c r="B989" s="693"/>
      <c r="C989" s="693"/>
      <c r="D989" s="693"/>
      <c r="E989" s="693"/>
      <c r="F989" s="693"/>
      <c r="G989" s="694"/>
      <c r="H989" s="693"/>
      <c r="I989" s="460"/>
      <c r="J989" s="460"/>
      <c r="K989" s="460"/>
      <c r="L989" s="460"/>
      <c r="M989" s="460"/>
      <c r="N989" s="460"/>
      <c r="O989" s="623"/>
      <c r="P989" s="460"/>
      <c r="Q989" s="460"/>
      <c r="R989" s="460"/>
      <c r="S989" s="460"/>
      <c r="T989" s="460"/>
    </row>
    <row r="990">
      <c r="A990" s="692"/>
      <c r="B990" s="693"/>
      <c r="C990" s="693"/>
      <c r="D990" s="693"/>
      <c r="E990" s="693"/>
      <c r="F990" s="693"/>
      <c r="G990" s="694"/>
      <c r="H990" s="693"/>
      <c r="I990" s="460"/>
      <c r="J990" s="460"/>
      <c r="K990" s="460"/>
      <c r="L990" s="460"/>
      <c r="M990" s="460"/>
      <c r="N990" s="460"/>
      <c r="O990" s="623"/>
      <c r="P990" s="460"/>
      <c r="Q990" s="460"/>
      <c r="R990" s="460"/>
      <c r="S990" s="460"/>
      <c r="T990" s="460"/>
    </row>
    <row r="991">
      <c r="A991" s="692"/>
      <c r="B991" s="693"/>
      <c r="C991" s="693"/>
      <c r="D991" s="693"/>
      <c r="E991" s="693"/>
      <c r="F991" s="693"/>
      <c r="G991" s="694"/>
      <c r="H991" s="693"/>
      <c r="I991" s="460"/>
      <c r="J991" s="460"/>
      <c r="K991" s="460"/>
      <c r="L991" s="460"/>
      <c r="M991" s="460"/>
      <c r="N991" s="460"/>
      <c r="O991" s="623"/>
      <c r="P991" s="460"/>
      <c r="Q991" s="460"/>
      <c r="R991" s="460"/>
      <c r="S991" s="460"/>
      <c r="T991" s="460"/>
    </row>
    <row r="992">
      <c r="A992" s="692"/>
      <c r="B992" s="693"/>
      <c r="C992" s="693"/>
      <c r="D992" s="693"/>
      <c r="E992" s="693"/>
      <c r="F992" s="693"/>
      <c r="G992" s="694"/>
      <c r="H992" s="693"/>
      <c r="I992" s="460"/>
      <c r="J992" s="460"/>
      <c r="K992" s="460"/>
      <c r="L992" s="460"/>
      <c r="M992" s="460"/>
      <c r="N992" s="460"/>
      <c r="O992" s="623"/>
      <c r="P992" s="460"/>
      <c r="Q992" s="460"/>
      <c r="R992" s="460"/>
      <c r="S992" s="460"/>
      <c r="T992" s="460"/>
    </row>
    <row r="993">
      <c r="A993" s="692"/>
      <c r="B993" s="693"/>
      <c r="C993" s="693"/>
      <c r="D993" s="693"/>
      <c r="E993" s="693"/>
      <c r="F993" s="693"/>
      <c r="G993" s="694"/>
      <c r="H993" s="693"/>
      <c r="I993" s="460"/>
      <c r="J993" s="460"/>
      <c r="K993" s="460"/>
      <c r="L993" s="460"/>
      <c r="M993" s="460"/>
      <c r="N993" s="460"/>
      <c r="O993" s="623"/>
      <c r="P993" s="460"/>
      <c r="Q993" s="460"/>
      <c r="R993" s="460"/>
      <c r="S993" s="460"/>
      <c r="T993" s="460"/>
    </row>
    <row r="994">
      <c r="A994" s="692"/>
      <c r="B994" s="693"/>
      <c r="C994" s="693"/>
      <c r="D994" s="693"/>
      <c r="E994" s="693"/>
      <c r="F994" s="693"/>
      <c r="G994" s="694"/>
      <c r="H994" s="693"/>
      <c r="I994" s="460"/>
      <c r="J994" s="460"/>
      <c r="K994" s="460"/>
      <c r="L994" s="460"/>
      <c r="M994" s="460"/>
      <c r="N994" s="460"/>
      <c r="O994" s="623"/>
      <c r="P994" s="460"/>
      <c r="Q994" s="460"/>
      <c r="R994" s="460"/>
      <c r="S994" s="460"/>
      <c r="T994" s="460"/>
    </row>
  </sheetData>
  <customSheetViews>
    <customSheetView guid="{1A5B226A-C081-4088-930E-C42D7A28A4F1}" filter="1" showAutoFilter="1">
      <autoFilter ref="$A$1:$T$994">
        <filterColumn colId="3">
          <filters blank="1">
            <filter val="Reference Learning Web App"/>
          </filters>
        </filterColumn>
        <filterColumn colId="17">
          <filters blank="1"/>
        </filterColumn>
      </autoFilter>
    </customSheetView>
    <customSheetView guid="{4C25DB4A-926A-4F64-922B-C0ADB26CC538}" filter="1" showAutoFilter="1">
      <autoFilter ref="$A$1:$T$994">
        <filterColumn colId="3">
          <filters blank="1">
            <filter val="Reference Learning Mobile App"/>
          </filters>
        </filterColumn>
        <filterColumn colId="17">
          <filters>
            <filter val="NA"/>
          </filters>
        </filterColumn>
      </autoFilter>
    </customSheetView>
    <customSheetView guid="{71623A15-00CB-4385-B295-F9950A45FB02}" filter="1" showAutoFilter="1">
      <autoFilter ref="$A$1:$T$994">
        <filterColumn colId="13">
          <filters blank="1"/>
        </filterColumn>
        <filterColumn colId="3">
          <filters blank="1">
            <filter val="Reference Learning Web App"/>
          </filters>
        </filterColumn>
      </autoFilter>
    </customSheetView>
    <customSheetView guid="{E4C229AE-E1FF-4717-B95C-882C9AE147D4}" filter="1" showAutoFilter="1">
      <autoFilter ref="$A$1:$T$994">
        <filterColumn colId="3">
          <filters blank="1">
            <filter val="Reference Learning Web App"/>
          </filters>
        </filterColumn>
        <filterColumn colId="17">
          <filters blank="1"/>
        </filterColumn>
      </autoFilter>
    </customSheetView>
    <customSheetView guid="{2F19E93E-B2C0-4AB2-8F1C-EB721562D28D}" filter="1" showAutoFilter="1">
      <autoFilter ref="$A$1:$T$994"/>
    </customSheetView>
    <customSheetView guid="{ECE34591-EB9E-4FA2-BDF4-764CC0BDBC01}" filter="1" showAutoFilter="1">
      <autoFilter ref="$A$1:$T$994">
        <filterColumn colId="3">
          <filters blank="1">
            <filter val="Reference Learning Mobile App"/>
          </filters>
        </filterColumn>
        <filterColumn colId="17">
          <filters blank="1">
            <filter val="NA"/>
          </filters>
        </filterColumn>
      </autoFilter>
    </customSheetView>
    <customSheetView guid="{F6983EBA-052F-4908-8C84-CD4E117390F6}" filter="1" showAutoFilter="1">
      <autoFilter ref="$A$1:$T$994">
        <filterColumn colId="3">
          <filters blank="1">
            <filter val="Reference Learning Desktop App"/>
          </filters>
        </filterColumn>
      </autoFilter>
    </customSheetView>
    <customSheetView guid="{E06C5EAA-DAE0-4020-BF09-1393AB301213}" filter="1" showAutoFilter="1">
      <autoFilter ref="$A$1:$T$994">
        <filterColumn colId="3">
          <filters blank="1">
            <filter val="Reference Learning Desktop App"/>
          </filters>
        </filterColumn>
        <filterColumn colId="17">
          <filters blank="1"/>
        </filterColumn>
      </autoFilter>
    </customSheetView>
    <customSheetView guid="{F3606F98-A720-4C0C-867F-6272E1163452}" filter="1" showAutoFilter="1">
      <autoFilter ref="$A$1:$T$994">
        <filterColumn colId="10">
          <filters blank="1">
            <filter val="1. Login to sunbird portal &#10;2. Login with content creator credentials&#10;3. Click on profile Icon&#10;4. Click on  workspace&#10;5. Click on create&#10;6. Click on question set and fill all the mandotary details&#10;7.Click on Add child&#10;8.Check all the details are available"/>
            <filter val="1. Open sunbird portal&#10;2. Login with content creator credential&#10;3. Click on profile Icon&#10;4. Click on workspace&#10;5. Click on All my content tab&#10;6.Observe the delete symbol for questionset with draft, live and review status"/>
            <filter val="1. Open sunbird portal&#10;2. Login with content creator credential&#10;3. Click on profile Icon&#10;4. Click on workspace&#10;5. Click on All my content section&#10;6. Search with draft version of the live question set.&#10;7. Observe the delete Icon"/>
            <filter val="1. Open the Post man &#10;2. Open the read category definition API and make a note of the question set data &#10;3. Open the update category definition API &#10;4. Update the request body as input type as text for marks field"/>
            <filter val="1. Login to sunbird portal &#10;2. Login with content creator credentials&#10;3. Click on profile Icon&#10;4. Click on  workspace&#10;5. Click on Create&#10;6. Click on questionset tab&#10;7. Add rich text with bold, italics and underline in instruction field"/>
            <filter val="Login to sunbird portal&#10;Login with contentreviewer credential&#10;Click on profile Icon&#10;Click on workspace&#10;Click on All my contents&#10;search the live questionset&#10;Open the question set&#10;Click on preview button"/>
            <filter val="1. Open Sunbird portal&#10;2. Login with valid credential&#10;3. Consume a questionset till the end page&#10;4. Click on app back button&#10;5. Observe the exit pop&#10;6. Click on ok button"/>
            <filter val="1. Open Sunbird staging mobile App&#10;2. Login with valid credentials&#10;3. Search for assessment type content&#10;4. Play that content where submit feedback is turned on&#10;5. Select the appropriate answer"/>
            <filter val="1. Login to sunbird portal &#10;2. Login with content creator credentials&#10;3. Click on profile Icon&#10;4. Click on  workspace&#10;5. Click on Create&#10;6. Observe the questionset tab"/>
            <filter val="Open the postman&#10;Open the question create api&#10;remove body from payload&#10;Click on send button&#10;&#10;Open the postman &#10;Open the question review  api &#10;Add created question do id &#10;Click on send button"/>
            <filter val="1. Open the Sunbird portal&#10;2) Login as user&#10;3) Consume a question set &#10;4) Verify that the newly created question set is available in different section along with questions"/>
            <filter val="1. Open Sunbird portal&#10;2. Login with valid login credentials&#10;3. Search for Question set&#10;4. Play that Question set&#10;5. Select the answer and move back to previous question"/>
            <filter val="1. Open Sunbird portal&#10;2. Login with valid credential&#10;3. Search and open the course with question set player content &#10;4. Consume a questionset&#10;5 . Observe the Summary event in network tab"/>
            <filter val="1. Open sunbird portal&#10;2. Login with content reviewer credential&#10;3. Click on profile Icon&#10;4. Click on workspace&#10;5. Click on up for review tab&#10;6. Search questionset with draft, live, review status&#10;7. Observe the delete Icon"/>
            <filter val="1. Login to sunbird portal  &#10;2. Login with content creator credentials &#10;3. Click on profile Icon &#10;4. Click on  workspace &#10;5. Click on Create &#10;6. Click on questionset tab&#10;7. Add text in instruction"/>
            <filter val="1.Open Sunbird Portal&#10;2. Login with content creator credentials&#10;3. Search the live Questionset content in the search text box&#10;4. Open the questionset&#10;5. Click on Copy button&#10;6. Observe the success popup for copy questionset"/>
            <filter val="1. Login to sunbird portal &#10;2. Login with content creator credentials&#10;3. Click on profile Icon&#10;4. Click on  workspace&#10;5. Click on Create&#10;6. Create Question set"/>
            <filter val="1. Open the sunbird portal&#10;2. Login with valid login credentials&#10;3. Search for course with questionset&#10;4. Consume it"/>
            <filter val="Open the postman&#10;Open the question create api&#10;remove body from payload&#10;Click on send button&#10;&#10;Open the postman&#10;Open the question publish api&#10;Add created question do id&#10;Click on send button"/>
            <filter val="1. Open Sunbird portal&#10;2. Login with valid credential&#10;3. Search and open the Question set content&#10;4. Turn off the internet&#10;5. Consume a question set&#10;6. Observe that user is not able to consume the content"/>
            <filter val="1.Open Sunbird Portal&#10;2. Login with content creator credentials&#10;3. Search the Questionset content in the search text box&#10;4. Open the questionset&#10;5. Click on Copy button&#10;6. Observe the success popup&quot;&#10;7. Observe the dialogue popup should get displayed"/>
            <filter val="Open the sunbird portal&#10;Login with valid credential&#10;Search with questionset do id&#10;Open the questionset&#10;Try to select the option more than 2&#10;observe"/>
            <filter val="1. Login to sunbird portal &#10;2. Login with content creator credentials&#10;3. Click on profile Icon&#10;4. Workspace -&gt; Create -&gt; Question set&#10;5. Enter more than 500 character in instruction field&#10;6. Verify word limit for instruction"/>
          </filters>
        </filterColumn>
      </autoFilter>
    </customSheetView>
    <customSheetView guid="{E6EF4F00-8545-48D5-B48D-5B3DB884D8E4}" filter="1" showAutoFilter="1">
      <autoFilter ref="$A$1:$T$994">
        <filterColumn colId="3">
          <filters blank="1">
            <filter val="Reference Learning Web App"/>
          </filters>
        </filterColumn>
        <filterColumn colId="17">
          <filters blank="1"/>
        </filterColumn>
      </autoFilter>
    </customSheetView>
    <customSheetView guid="{C8EF618B-0D4B-4E2C-8D18-DB5A72120C6C}" filter="1" showAutoFilter="1">
      <autoFilter ref="$P$588:$R$592"/>
    </customSheetView>
    <customSheetView guid="{CD1717EC-F0BD-4C5E-92E1-7D1668A92827}" filter="1" showAutoFilter="1">
      <autoFilter ref="$A$1:$T$994">
        <filterColumn colId="3">
          <filters blank="1">
            <filter val="Reference Learning Mobile App"/>
          </filters>
        </filterColumn>
        <filterColumn colId="17">
          <filters>
            <filter val="NA"/>
          </filters>
        </filterColumn>
      </autoFilter>
    </customSheetView>
    <customSheetView guid="{765B0A27-960D-4C8D-94E2-1035F77422DE}" filter="1" showAutoFilter="1">
      <autoFilter ref="$A$1:$T$994">
        <filterColumn colId="10">
          <filters blank="1">
            <filter val="1. Login to sunbird portal &#10;2. Login with content creator credentials&#10;3. Click on profile Icon&#10;4. Click on  workspace&#10;5. Click on create&#10;6. Click on question set and fill all the mandotary details&#10;7.Click on Add child&#10;8.Check all the details are available"/>
            <filter val="1. Open sunbird portal&#10;2. Login with content creator credential&#10;3. Click on profile Icon&#10;4. Click on workspace&#10;5. Click on All my content tab&#10;6.Observe the delete symbol for questionset with draft, live and review status"/>
            <filter val="1. Open sunbird portal&#10;2. Login with content creator credential&#10;3. Click on profile Icon&#10;4. Click on workspace&#10;5. Click on All my content section&#10;6. Search with draft version of the live question set.&#10;7. Observe the delete Icon"/>
            <filter val="1. Open the Post man &#10;2. Open the read category definition API and make a note of the question set data &#10;3. Open the update category definition API &#10;4. Update the request body as input type as text for marks field"/>
            <filter val="Open the postman&#10;open the questionset review api&#10;Click on send button"/>
            <filter val="1. Login to sunbird portal &#10;2. Login with content creator credentials&#10;3. Click on profile Icon&#10;4. Click on  workspace&#10;5. Click on Create&#10;6. Click on questionset tab&#10;7. Add rich text with bold, italics and underline in instruction field"/>
            <filter val="Login to sunbird portal&#10;Login with contentreviewer credential&#10;Click on profile Icon&#10;Click on workspace&#10;Click on All my contents&#10;search the live questionset&#10;Open the question set&#10;Click on preview button"/>
            <filter val="1. Open Sunbird portal&#10;2. Login with valid credential&#10;3. Consume a questionset till the end page&#10;4. Click on app back button&#10;5. Observe the exit pop&#10;6. Click on ok button"/>
            <filter val="1. Open Sunbird staging mobile App&#10;2. Login with valid credentials&#10;3. Search for assessment type content&#10;4. Play that content where submit feedback is turned on&#10;5. Select the appropriate answer"/>
            <filter val="1. Login to sunbird portal &#10;2. Login with content creator credentials&#10;3. Click on profile Icon&#10;4. Click on  workspace&#10;5. Click on Create&#10;6. Observe the questionset tab"/>
            <filter val="Open the postman&#10;Open the question create api&#10;remove body from payload&#10;Click on send button&#10;&#10;Open the postman &#10;Open the question review  api &#10;Add created question do id &#10;Click on send button"/>
            <filter val="1. Open the Sunbird portal&#10;2) Login as user&#10;3) Consume a question set &#10;4) Verify that the newly created question set is available in different section along with questions"/>
            <filter val="1. Open Sunbird portal&#10;2. Login with valid login credentials&#10;3. Search for Question set&#10;4. Play that Question set&#10;5. Select the answer and move back to previous question"/>
            <filter val="1. Open Sunbird portal&#10;2. Login with valid credential&#10;3. Search and open the course with question set player content &#10;4. Consume a questionset&#10;5 . Observe the Summary event in network tab"/>
            <filter val="1. Open sunbird portal&#10;2. Login with content reviewer credential&#10;3. Click on profile Icon&#10;4. Click on workspace&#10;5. Click on up for review tab&#10;6. Search questionset with draft, live, review status&#10;7. Observe the delete Icon"/>
            <filter val="1. Login to sunbird portal  &#10;2. Login with content creator credentials &#10;3. Click on profile Icon &#10;4. Click on  workspace &#10;5. Click on Create &#10;6. Click on questionset tab&#10;7. Add text in instruction"/>
            <filter val="1.Open Sunbird Portal&#10;2. Login with content creator credentials&#10;3. Search the live Questionset content in the search text box&#10;4. Open the questionset&#10;5. Click on Copy button&#10;6. Observe the success popup for copy questionset"/>
            <filter val="1. Login to sunbird portal &#10;2. Login with content creator credentials&#10;3. Click on profile Icon&#10;4. Click on  workspace&#10;5. Click on Create&#10;6. Create Question set"/>
            <filter val="1. Open the sunbird portal&#10;2. Login with valid login credentials&#10;3. Search for course with questionset&#10;4. Consume it"/>
            <filter val="Open the postman&#10;Open the question create api&#10;remove body from payload&#10;Click on send button&#10;&#10;Open the postman&#10;Open the question publish api&#10;Add created question do id&#10;Click on send button"/>
            <filter val="1. Open Sunbird portal&#10;2. Login with valid credential&#10;3. Search and open the Question set content&#10;4. Turn off the internet&#10;5. Consume a question set&#10;6. Observe that user is not able to consume the content"/>
            <filter val="1.Open Sunbird Portal&#10;2. Login with content creator credentials&#10;3. Search the Questionset content in the search text box&#10;4. Open the questionset&#10;5. Click on Copy button&#10;6. Observe the success popup&quot;&#10;7. Observe the dialogue popup should get displayed"/>
            <filter val="Open the sunbird portal&#10;Login with valid credential&#10;Search with questionset do id&#10;Open the questionset&#10;Try to select the option more than 2&#10;observe"/>
            <filter val="1. Login to sunbird portal &#10;2. Login with content creator credentials&#10;3. Click on profile Icon&#10;4. Workspace -&gt; Create -&gt; Question set&#10;5. Enter more than 500 character in instruction field&#10;6. Verify word limit for instruction"/>
          </filters>
        </filterColumn>
      </autoFilter>
    </customSheetView>
    <customSheetView guid="{2E4A647F-8EF7-4AC1-A470-93FEF1189896}" filter="1" showAutoFilter="1">
      <autoFilter ref="$A$1:$T$994">
        <filterColumn colId="15">
          <filters blank="1">
            <filter val="29/04/2024"/>
            <filter val="09/05/2024"/>
            <filter val="13/05/2024"/>
            <filter val="25/04/2024"/>
            <filter val="19/04/2024"/>
            <filter val="24/04/2024"/>
            <filter val="06/05/2024"/>
            <filter val="07/05/2024"/>
            <filter val="23/04/2024"/>
            <filter val="30/04/2024"/>
            <filter val="22/04/2024"/>
            <filter val="02/05/2024"/>
          </filters>
        </filterColumn>
        <filterColumn colId="17">
          <filters>
            <filter val="Pass"/>
          </filters>
        </filterColumn>
      </autoFilter>
    </customSheetView>
    <customSheetView guid="{672E6248-8FE7-45E8-9FF7-4289C71F371A}" filter="1" showAutoFilter="1">
      <autoFilter ref="$A$1:$T$994">
        <filterColumn colId="13">
          <filters blank="1"/>
        </filterColumn>
        <filterColumn colId="3">
          <filters blank="1">
            <filter val="Reference Learning Web App"/>
          </filters>
        </filterColumn>
        <filterColumn colId="15">
          <filters blank="1">
            <filter val="29/04/2024"/>
            <filter val="09/05/2024"/>
            <filter val="17/04/2024"/>
            <filter val="13/05/2024"/>
            <filter val="25/04/2024"/>
            <filter val="18/04/2024"/>
            <filter val="19/04/2024"/>
            <filter val="24/04/2024"/>
            <filter val="06/05/2024"/>
            <filter val="07/05/2024"/>
            <filter val="23/04/2024"/>
            <filter val="30/04/2024"/>
            <filter val="22/04/2024"/>
            <filter val="02/05/2024"/>
          </filters>
        </filterColumn>
      </autoFilter>
    </customSheetView>
    <customSheetView guid="{ED48E868-6CD5-423F-AB9D-1DE5489C52E5}" filter="1" showAutoFilter="1">
      <autoFilter ref="$A$1:$T$994">
        <filterColumn colId="3">
          <filters blank="1">
            <filter val="Reference Learning Mobile App"/>
            <filter val="Reference Learning Web App"/>
          </filters>
        </filterColumn>
        <filterColumn colId="17">
          <filters blank="1"/>
        </filterColumn>
      </autoFilter>
    </customSheetView>
    <customSheetView guid="{A50468D6-BCA6-40AB-8D76-40E2C6919E17}" filter="1" showAutoFilter="1">
      <autoFilter ref="$A$1:$T$994"/>
    </customSheetView>
    <customSheetView guid="{5F53A2FE-7BEB-4296-9244-CA9C804CCE8F}" filter="1" showAutoFilter="1">
      <autoFilter ref="$A$1:$T$994"/>
    </customSheetView>
    <customSheetView guid="{EBEB5CC5-967A-43A0-A8CD-618D5CDF60A8}" filter="1" showAutoFilter="1">
      <autoFilter ref="$A$1:$T$994">
        <filterColumn colId="3">
          <filters blank="1">
            <filter val="Reference Learning Desktop App"/>
          </filters>
        </filterColumn>
      </autoFilter>
    </customSheetView>
    <customSheetView guid="{F9A89D80-C699-4BC4-857E-31C8EA63ED05}" filter="1" showAutoFilter="1">
      <autoFilter ref="$A$1:$T$994">
        <filterColumn colId="3">
          <filters blank="1">
            <filter val="Reference Learning Mobile App"/>
            <filter val="Reference Learning Web App"/>
          </filters>
        </filterColumn>
        <filterColumn colId="17">
          <filters blank="1"/>
        </filterColumn>
      </autoFilter>
    </customSheetView>
    <customSheetView guid="{341F71E5-FED9-4D33-965B-E18453040D52}" filter="1" showAutoFilter="1">
      <autoFilter ref="$A$1:$T$994">
        <filterColumn colId="17">
          <filters blank="1"/>
        </filterColumn>
      </autoFilter>
    </customSheetView>
    <customSheetView guid="{3E5BD931-EA7A-44BE-8514-76ACEEB126A5}" filter="1" showAutoFilter="1">
      <autoFilter ref="$A$1:$T$994">
        <filterColumn colId="3">
          <filters blank="1">
            <filter val="Reference Learning Web App"/>
          </filters>
        </filterColumn>
        <filterColumn colId="15">
          <filters blank="1">
            <filter val="29/04/2024"/>
            <filter val="09/05/2024"/>
            <filter val="13/05/2024"/>
            <filter val="25/04/2024"/>
            <filter val="24/04/2024"/>
            <filter val="06/05/2024"/>
            <filter val="07/05/2024"/>
            <filter val="30/04/2024"/>
            <filter val="02/05/2024"/>
          </filters>
        </filterColumn>
      </autoFilter>
    </customSheetView>
    <customSheetView guid="{8BF675CC-F621-4E4F-B744-FA3251ECE7ED}" filter="1" showAutoFilter="1">
      <autoFilter ref="$A$1:$T$994">
        <filterColumn colId="3">
          <filters blank="1">
            <filter val="Reference Learning Mobile App"/>
          </filters>
        </filterColumn>
      </autoFilter>
    </customSheetView>
    <customSheetView guid="{F9A12190-D750-4158-A1E5-F38E6E90E4A2}" filter="1" showAutoFilter="1">
      <autoFilter ref="$A$1:$T$994">
        <filterColumn colId="3">
          <filters blank="1">
            <filter val="Reference Learning Mobile App"/>
          </filters>
        </filterColumn>
        <filterColumn colId="17">
          <filters blank="1"/>
        </filterColumn>
      </autoFilter>
    </customSheetView>
    <customSheetView guid="{6BDE1F70-F2DA-45AE-A1D2-BA059E32CE2D}" filter="1" showAutoFilter="1">
      <autoFilter ref="$A$1:$T$994">
        <filterColumn colId="3">
          <filters blank="1">
            <filter val="Reference Learning Web App"/>
          </filters>
        </filterColumn>
        <filterColumn colId="17">
          <filters blank="1"/>
        </filterColumn>
      </autoFilter>
    </customSheetView>
    <customSheetView guid="{74A7B9CC-249E-4C7C-BBCB-1068DE8B5F54}" filter="1" showAutoFilter="1">
      <autoFilter ref="$A$1:$T$994">
        <filterColumn colId="3">
          <filters blank="1">
            <filter val="Reference Learning Desktop App"/>
          </filters>
        </filterColumn>
        <filterColumn colId="17">
          <filters blank="1">
            <filter val="NA"/>
          </filters>
        </filterColumn>
      </autoFilter>
    </customSheetView>
    <customSheetView guid="{13B1CD0E-22BF-4D5B-8FFD-6018405B628C}" filter="1" showAutoFilter="1">
      <autoFilter ref="$A$1:$T$994">
        <filterColumn colId="3">
          <filters blank="1">
            <filter val="Reference Learning Mobile App"/>
          </filters>
        </filterColumn>
        <filterColumn colId="15">
          <filters>
            <filter val="16/4/2024"/>
            <filter val="09/05/2024"/>
            <filter val="17/04/2024"/>
            <filter val="13/05/2024"/>
            <filter val="18/04/2024"/>
            <filter val="19/04/2024"/>
            <filter val="24/04/2024"/>
            <filter val="06/05/2024"/>
            <filter val="07/05/2024"/>
            <filter val="23/04/2024"/>
            <filter val="30/04/2024"/>
            <filter val="22/04/2024"/>
            <filter val="02/05/2024"/>
          </filters>
        </filterColumn>
        <filterColumn colId="18">
          <filters>
            <filter val="s"/>
            <filter val="ED-4197"/>
            <filter val="S"/>
            <filter val="https://project-sunbird.atlassian.net/browse/ED-4158"/>
            <filter val="https://project-sunbird.atlassian.net/browse/IQ-566"/>
            <filter val="https://project-sunbird.atlassian.net/browse/ED-3677"/>
            <filter val="ED-4228"/>
            <filter val="https://project-sunbird.atlassian.net/browse/ED-4228"/>
          </filters>
        </filterColumn>
      </autoFilter>
    </customSheetView>
    <customSheetView guid="{7A84FBA6-27E8-4412-99CF-49ADC8AEBC27}" filter="1" showAutoFilter="1">
      <autoFilter ref="$A$1:$T$994"/>
    </customSheetView>
    <customSheetView guid="{9E811A48-C3E3-4F30-80ED-825CFE84A008}" filter="1" showAutoFilter="1">
      <autoFilter ref="$A$1:$T$994"/>
    </customSheetView>
    <customSheetView guid="{788B1DC3-6876-4386-AFA7-87BB421440FA}" filter="1" showAutoFilter="1">
      <autoFilter ref="$A$1:$T$994">
        <filterColumn colId="15">
          <filters>
            <filter val="09/05/2024"/>
            <filter val="13/05/2024"/>
            <filter val="07/05/2024"/>
          </filters>
        </filterColumn>
      </autoFilter>
    </customSheetView>
    <customSheetView guid="{2451F669-8593-4D4D-9AB5-4773C1EB6A9D}" filter="1" showAutoFilter="1">
      <autoFilter ref="$A$1:$T$994">
        <filterColumn colId="3">
          <filters blank="1">
            <filter val="Reference Learning Mobile App"/>
          </filters>
        </filterColumn>
        <filterColumn colId="15">
          <filters>
            <filter val="16/4/2024"/>
            <filter val="09/05/2024"/>
            <filter val="17/04/2024"/>
            <filter val="13/05/2024"/>
            <filter val="18/04/2024"/>
            <filter val="19/04/2024"/>
            <filter val="06/05/2024"/>
            <filter val="07/05/2024"/>
            <filter val="23/04/2024"/>
            <filter val="30/04/2024"/>
            <filter val="22/04/2024"/>
            <filter val="02/05/2024"/>
          </filters>
        </filterColumn>
      </autoFilter>
    </customSheetView>
    <customSheetView guid="{8B8A269F-BAF6-48B0-A17F-2AEAD9F8456E}" filter="1" showAutoFilter="1">
      <autoFilter ref="$A$1:$T$994">
        <filterColumn colId="15">
          <filters blank="1">
            <filter val="29/04/2024"/>
            <filter val="09/05/2024"/>
            <filter val="13/05/2024"/>
            <filter val="25/04/2024"/>
            <filter val="19/04/2024"/>
            <filter val="24/04/2024"/>
            <filter val="06/05/2024"/>
            <filter val="07/05/2024"/>
            <filter val="23/04/2024"/>
            <filter val="30/04/2024"/>
            <filter val="22/04/2024"/>
            <filter val="02/05/2024"/>
          </filters>
        </filterColumn>
      </autoFilter>
    </customSheetView>
    <customSheetView guid="{9236D606-6B4E-46C9-A52E-2DFF629BF5D8}" filter="1" showAutoFilter="1">
      <autoFilter ref="$A$1:$T$994">
        <filterColumn colId="3">
          <filters blank="1">
            <filter val="Reference Learning Web App"/>
          </filters>
        </filterColumn>
      </autoFilter>
    </customSheetView>
    <customSheetView guid="{BF1A60A3-266E-49C5-992A-6E5B61B0C431}" filter="1" showAutoFilter="1">
      <autoFilter ref="$A$1:$T$994">
        <filterColumn colId="10">
          <filters blank="1">
            <filter val="1. Login to sunbird portal &#10;2. Login with content creator credentials&#10;3. Click on profile Icon&#10;4. Click on  workspace&#10;5. Click on create&#10;6. Click on question set and fill all the mandotary details&#10;7.Click on Add child&#10;8.Check all the details are available"/>
            <filter val="1. Open sunbird portal&#10;2. Login with content creator credential&#10;3. Click on profile Icon&#10;4. Click on workspace&#10;5. Click on All my content tab&#10;6.Observe the delete symbol for questionset with draft, live and review status"/>
            <filter val="1. Open sunbird portal&#10;2. Login with content creator credential&#10;3. Click on profile Icon&#10;4. Click on workspace&#10;5. Click on All my content section&#10;6. Search with draft version of the live question set.&#10;7. Observe the delete Icon"/>
            <filter val="1. Open the Post man &#10;2. Open the read category definition API and make a note of the question set data &#10;3. Open the update category definition API &#10;4. Update the request body as input type as text for marks field"/>
            <filter val="&quot;1. Open Sunbird Portal&#10;2. Login with Content reviewer credenials&#10;3. Click on Profile&#10;4. Go to workspace&#10;5. Click on Up for Review&#10;6. Open the questionset content which sent for the review&#10;7. Preview the questionset content&#10;8. Observe"/>
            <filter val="Open the postman&#10;open the questionset review api&#10;Click on send button"/>
            <filter val="1. Login to sunbird portal &#10;2. Login with content creator credentials&#10;3. Click on profile Icon&#10;4. Click on  workspace&#10;5. Click on Create&#10;6. Click on questionset tab&#10;7. Add rich text with bold, italics and underline in instruction field"/>
            <filter val="Login to sunbird portal&#10;Login with contentreviewer credential&#10;Click on profile Icon&#10;Click on workspace&#10;Click on All my contents&#10;search the live questionset&#10;Open the question set&#10;Click on preview button"/>
            <filter val="1. Open Sunbird portal&#10;2. Login with valid credential&#10;3. Consume a questionset till the end page&#10;4. Click on app back button&#10;5. Observe the exit pop&#10;6. Click on ok button"/>
            <filter val="1. Open Sunbird staging mobile App&#10;2. Login with valid credentials&#10;3. Search for assessment type content&#10;4. Play that content where submit feedback is turned on&#10;5. Select the appropriate answer"/>
            <filter val="1. Login to sunbird portal &#10;2. Login with content creator credentials&#10;3. Click on profile Icon&#10;4. Click on  workspace&#10;5. Click on Create&#10;6. Observe the questionset tab"/>
            <filter val="Open the postman&#10;Open the question create api&#10;remove body from payload&#10;Click on send button&#10;&#10;Open the postman &#10;Open the question review  api &#10;Add created question do id &#10;Click on send button"/>
            <filter val="1. Open the Sunbird portal&#10;2) Login as user&#10;3) Consume a question set &#10;4) Verify that the newly created question set is available in different section along with questions"/>
            <filter val="1. Open Sunbird portal&#10;2. Login with valid login credentials&#10;3. Search for Question set&#10;4. Play that Question set&#10;5. Select the answer and move back to previous question"/>
            <filter val="1. Open Sunbird portal&#10;2. Login with valid credential&#10;3. Search and open the course with question set player content &#10;4. Consume a questionset&#10;5 . Observe the Summary event in network tab"/>
            <filter val="1. Open sunbird portal&#10;2. Login with content reviewer credential&#10;3. Click on profile Icon&#10;4. Click on workspace&#10;5. Click on up for review tab&#10;6. Search questionset with draft, live, review status&#10;7. Observe the delete Icon"/>
            <filter val="1. Login to sunbird portal  &#10;2. Login with content creator credentials &#10;3. Click on profile Icon &#10;4. Click on  workspace &#10;5. Click on Create &#10;6. Click on questionset tab&#10;7. Add text in instruction"/>
            <filter val="1.Open Sunbird Portal&#10;2. Login with content creator credentials&#10;3. Search the live Questionset content in the search text box&#10;4. Open the questionset&#10;5. Click on Copy button&#10;6. Observe the success popup for copy questionset"/>
            <filter val="1. Login to sunbird portal &#10;2. Login with content creator credentials&#10;3. Click on profile Icon&#10;4. Click on  workspace&#10;5. Click on Create&#10;6. Create Question set"/>
            <filter val="1. Open the sunbird portal&#10;2. Login with valid login credentials&#10;3. Search for course with questionset&#10;4. Consume it"/>
            <filter val="Open the postman&#10;Open the question create api&#10;remove body from payload&#10;Click on send button&#10;&#10;Open the postman&#10;Open the question publish api&#10;Add created question do id&#10;Click on send button"/>
            <filter val="1. Open Sunbird portal&#10;2. Login with valid credential&#10;3. Search and open the Question set content&#10;4. Turn off the internet&#10;5. Consume a question set&#10;6. Observe that user is not able to consume the content"/>
            <filter val="1.Open Sunbird Portal&#10;2. Login with content creator credentials&#10;3. Search the Questionset content in the search text box&#10;4. Open the questionset&#10;5. Click on Copy button&#10;6. Observe the success popup&quot;&#10;7. Observe the dialogue popup should get displayed"/>
            <filter val="Open the sunbird portal&#10;Login with valid credential&#10;Search with questionset do id&#10;Open the questionset&#10;Try to select the option more than 2&#10;observe"/>
            <filter val="1. Login to sunbird portal &#10;2. Login with content creator credentials&#10;3. Click on profile Icon&#10;4. Workspace -&gt; Create -&gt; Question set&#10;5. Enter more than 500 character in instruction field&#10;6. Verify word limit for instruction"/>
          </filters>
        </filterColumn>
      </autoFilter>
    </customSheetView>
    <customSheetView guid="{0C5A6ADF-5774-44A2-8F4F-8728EF26C160}" filter="1" showAutoFilter="1">
      <autoFilter ref="$A$1:$T$994">
        <filterColumn colId="3">
          <filters blank="1">
            <filter val="Reference Learning Desktop App"/>
          </filters>
        </filterColumn>
      </autoFilter>
    </customSheetView>
    <customSheetView guid="{B148F4D2-3EAF-49A4-9582-234339ABC2E7}" filter="1" showAutoFilter="1">
      <autoFilter ref="$A$1:$T$994">
        <filterColumn colId="15">
          <filters blank="1">
            <filter val="09/05/2024"/>
            <filter val="13/05/2024"/>
            <filter val="06/05/2024"/>
            <filter val="07/05/2024"/>
          </filters>
        </filterColumn>
      </autoFilter>
    </customSheetView>
    <customSheetView guid="{832DCCDB-70E2-4AC1-96BE-BF5A193CF13A}" filter="1" showAutoFilter="1">
      <autoFilter ref="$A$1:$T$994">
        <filterColumn colId="3">
          <filters blank="1">
            <filter val="Reference Learning Web App"/>
          </filters>
        </filterColumn>
        <filterColumn colId="15">
          <filters blank="1">
            <filter val="29/04/2024"/>
            <filter val="09/05/2024"/>
            <filter val="13/05/2024"/>
            <filter val="25/04/2024"/>
            <filter val="24/04/2024"/>
            <filter val="06/05/2024"/>
            <filter val="07/05/2024"/>
            <filter val="23/04/2024"/>
            <filter val="30/04/2024"/>
            <filter val="22/04/2024"/>
            <filter val="02/05/2024"/>
          </filters>
        </filterColumn>
      </autoFilter>
    </customSheetView>
    <customSheetView guid="{33F83C94-8BF7-4756-B1D1-6DA24B9A2BFE}" filter="1" showAutoFilter="1">
      <autoFilter ref="$A$1:$T$994">
        <filterColumn colId="15">
          <filters blank="1">
            <filter val="09/05/2024"/>
            <filter val="13/05/2024"/>
            <filter val="06/05/2024"/>
            <filter val="07/05/2024"/>
          </filters>
        </filterColumn>
      </autoFilter>
    </customSheetView>
  </customSheetViews>
  <mergeCells count="1">
    <mergeCell ref="L152:M152"/>
  </mergeCells>
  <dataValidations>
    <dataValidation type="list" allowBlank="1" sqref="P2:P592">
      <formula1>"16/4/2024,17/04/2024,18/04/2024,19/04/2024,22/04/2024,23/04/2024,24/04/2024,25/04/2024,29/04/2024,30/04/2024,02/05/2024,03/05/2024,06/05/2024,07/05/2024,08/05/2024,09/05/2024,10/05/2024,13/05/2024"</formula1>
    </dataValidation>
    <dataValidation type="list" allowBlank="1" showErrorMessage="1" sqref="T2:T592">
      <formula1>"Deprecated,Known Bug"</formula1>
    </dataValidation>
    <dataValidation type="list" allowBlank="1" showErrorMessage="1" sqref="D2:D592">
      <formula1>"Reference Learning Mobile App,Reference Learning Web App,Referenece Learning Desktop App"</formula1>
    </dataValidation>
    <dataValidation type="list" allowBlank="1" showErrorMessage="1" sqref="G2:G592">
      <formula1>"Already Automated,Cannot be automated,Pending feasibility,To be automated"</formula1>
    </dataValidation>
    <dataValidation type="list" allowBlank="1" showErrorMessage="1" sqref="F2:F592">
      <formula1>"P1,P2"</formula1>
    </dataValidation>
    <dataValidation type="list" allowBlank="1" showErrorMessage="1" sqref="H2:H592">
      <formula1>"CC,ETB,TPD,UO"</formula1>
    </dataValidation>
    <dataValidation type="list" allowBlank="1" showErrorMessage="1" sqref="R2:R592">
      <formula1>"Pass,Fail,NA,Blocked"</formula1>
    </dataValidation>
    <dataValidation type="list" allowBlank="1" showErrorMessage="1" sqref="Q2:Q592">
      <formula1>"Automation Execution 1,Automation Execution 2,Manjula,Namrata,Naveen,Poornima,Priya,Raghavendira"</formula1>
    </dataValidation>
  </dataValidations>
  <hyperlinks>
    <hyperlink r:id="rId1" ref="B7"/>
    <hyperlink r:id="rId2" ref="K33"/>
    <hyperlink r:id="rId3" ref="B34"/>
    <hyperlink r:id="rId4" ref="K34"/>
    <hyperlink r:id="rId5" ref="B56"/>
    <hyperlink r:id="rId6" ref="S66"/>
    <hyperlink r:id="rId7" ref="B69"/>
    <hyperlink r:id="rId8" ref="B70"/>
    <hyperlink r:id="rId9" ref="B71"/>
    <hyperlink r:id="rId10" ref="B72"/>
    <hyperlink r:id="rId11" ref="S75"/>
    <hyperlink r:id="rId12" ref="B96"/>
    <hyperlink r:id="rId13" ref="K146"/>
    <hyperlink r:id="rId14" ref="K147"/>
    <hyperlink r:id="rId15" ref="K148"/>
    <hyperlink r:id="rId16" ref="K149"/>
    <hyperlink r:id="rId17" ref="B150"/>
    <hyperlink r:id="rId18" ref="B151"/>
    <hyperlink r:id="rId19" ref="B152"/>
    <hyperlink r:id="rId20" ref="B153"/>
    <hyperlink r:id="rId21" ref="B154"/>
    <hyperlink r:id="rId22" ref="B155"/>
    <hyperlink r:id="rId23" ref="B177"/>
    <hyperlink r:id="rId24" ref="B178"/>
    <hyperlink r:id="rId25" ref="B179"/>
    <hyperlink r:id="rId26" ref="B181"/>
    <hyperlink r:id="rId27" ref="B182"/>
    <hyperlink r:id="rId28" ref="B183"/>
    <hyperlink r:id="rId29" ref="B185"/>
    <hyperlink r:id="rId30" ref="B186"/>
    <hyperlink r:id="rId31" ref="B187"/>
    <hyperlink r:id="rId32" ref="B188"/>
    <hyperlink r:id="rId33" ref="B189"/>
    <hyperlink r:id="rId34" ref="B190"/>
    <hyperlink r:id="rId35" ref="B191"/>
    <hyperlink r:id="rId36" ref="B192"/>
    <hyperlink r:id="rId37" ref="B193"/>
    <hyperlink r:id="rId38" ref="B194"/>
    <hyperlink r:id="rId39" ref="B195"/>
    <hyperlink r:id="rId40" ref="B196"/>
    <hyperlink r:id="rId41" ref="B197"/>
    <hyperlink r:id="rId42" ref="B198"/>
    <hyperlink r:id="rId43" ref="B199"/>
    <hyperlink r:id="rId44" ref="B200"/>
    <hyperlink r:id="rId45" ref="B201"/>
    <hyperlink r:id="rId46" ref="B202"/>
    <hyperlink r:id="rId47" ref="B203"/>
    <hyperlink r:id="rId48" ref="B204"/>
    <hyperlink r:id="rId49" ref="B205"/>
    <hyperlink r:id="rId50" ref="B206"/>
    <hyperlink r:id="rId51" ref="B207"/>
    <hyperlink r:id="rId52" ref="B208"/>
    <hyperlink r:id="rId53" ref="B209"/>
    <hyperlink r:id="rId54" ref="B210"/>
    <hyperlink r:id="rId55" ref="B211"/>
    <hyperlink r:id="rId56" ref="B212"/>
    <hyperlink r:id="rId57" ref="B218"/>
    <hyperlink r:id="rId58" ref="B219"/>
    <hyperlink r:id="rId59" ref="B220"/>
    <hyperlink r:id="rId60" ref="B221"/>
    <hyperlink r:id="rId61" ref="B222"/>
    <hyperlink r:id="rId62" ref="B223"/>
    <hyperlink r:id="rId63" ref="B224"/>
    <hyperlink r:id="rId64" ref="B225"/>
    <hyperlink r:id="rId65" ref="B226"/>
    <hyperlink r:id="rId66" ref="B229"/>
    <hyperlink r:id="rId67" ref="B238"/>
    <hyperlink r:id="rId68" ref="B243"/>
    <hyperlink r:id="rId69" ref="B245"/>
    <hyperlink r:id="rId70" ref="B246"/>
    <hyperlink r:id="rId71" ref="B248"/>
    <hyperlink r:id="rId72" ref="B249"/>
    <hyperlink r:id="rId73" ref="B250"/>
    <hyperlink r:id="rId74" ref="B251"/>
    <hyperlink r:id="rId75" ref="B253"/>
    <hyperlink r:id="rId76" ref="B254"/>
    <hyperlink r:id="rId77" ref="B255"/>
    <hyperlink r:id="rId78" ref="B256"/>
    <hyperlink r:id="rId79" ref="B257"/>
    <hyperlink r:id="rId80" ref="B258"/>
    <hyperlink r:id="rId81" ref="B263"/>
    <hyperlink r:id="rId82" ref="B265"/>
    <hyperlink r:id="rId83" ref="B267"/>
    <hyperlink r:id="rId84" ref="B276"/>
    <hyperlink r:id="rId85" ref="B277"/>
    <hyperlink r:id="rId86" ref="B278"/>
    <hyperlink r:id="rId87" ref="B279"/>
    <hyperlink r:id="rId88" ref="B280"/>
    <hyperlink r:id="rId89" ref="B281"/>
    <hyperlink r:id="rId90" ref="B282"/>
    <hyperlink r:id="rId91" ref="B283"/>
    <hyperlink r:id="rId92" ref="B284"/>
    <hyperlink r:id="rId93" ref="B285"/>
    <hyperlink r:id="rId94" ref="B286"/>
    <hyperlink r:id="rId95" ref="B287"/>
    <hyperlink r:id="rId96" ref="B288"/>
    <hyperlink r:id="rId97" ref="B361"/>
    <hyperlink r:id="rId98" ref="B362"/>
    <hyperlink r:id="rId99" ref="B363"/>
    <hyperlink r:id="rId100" ref="B364"/>
    <hyperlink r:id="rId101" ref="B365"/>
    <hyperlink r:id="rId102" ref="B366"/>
    <hyperlink r:id="rId103" ref="B367"/>
    <hyperlink r:id="rId104" ref="B368"/>
    <hyperlink r:id="rId105" ref="B369"/>
    <hyperlink r:id="rId106" ref="B370"/>
    <hyperlink r:id="rId107" ref="B371"/>
    <hyperlink r:id="rId108" ref="B372"/>
    <hyperlink r:id="rId109" ref="B373"/>
    <hyperlink r:id="rId110" ref="B374"/>
    <hyperlink r:id="rId111" ref="B375"/>
    <hyperlink r:id="rId112" ref="B376"/>
    <hyperlink r:id="rId113" ref="B377"/>
    <hyperlink r:id="rId114" ref="B378"/>
    <hyperlink r:id="rId115" ref="B379"/>
    <hyperlink r:id="rId116" ref="B380"/>
    <hyperlink r:id="rId117" ref="B381"/>
    <hyperlink r:id="rId118" ref="B382"/>
    <hyperlink r:id="rId119" ref="B383"/>
    <hyperlink r:id="rId120" ref="B384"/>
    <hyperlink r:id="rId121" ref="B385"/>
    <hyperlink r:id="rId122" ref="B386"/>
    <hyperlink r:id="rId123" ref="B387"/>
    <hyperlink r:id="rId124" ref="B388"/>
    <hyperlink r:id="rId125" ref="B389"/>
    <hyperlink r:id="rId126" ref="B390"/>
    <hyperlink r:id="rId127" ref="B391"/>
    <hyperlink r:id="rId128" ref="S393"/>
    <hyperlink r:id="rId129" ref="B395"/>
    <hyperlink r:id="rId130" ref="S415"/>
    <hyperlink r:id="rId131" ref="B426"/>
    <hyperlink r:id="rId132" ref="B439"/>
    <hyperlink r:id="rId133" ref="T439"/>
    <hyperlink r:id="rId134" ref="B440"/>
    <hyperlink r:id="rId135" ref="T440"/>
    <hyperlink r:id="rId136" ref="B441"/>
    <hyperlink r:id="rId137" ref="B442"/>
    <hyperlink r:id="rId138" ref="B443"/>
    <hyperlink r:id="rId139" ref="B444"/>
    <hyperlink r:id="rId140" ref="B445"/>
    <hyperlink r:id="rId141" ref="B446"/>
    <hyperlink r:id="rId142" ref="B447"/>
    <hyperlink r:id="rId143" ref="B448"/>
    <hyperlink r:id="rId144" ref="C449"/>
    <hyperlink r:id="rId145" ref="C450"/>
    <hyperlink r:id="rId146" ref="C451"/>
    <hyperlink r:id="rId147" ref="C452"/>
    <hyperlink r:id="rId148" ref="C453"/>
    <hyperlink r:id="rId149" ref="C454"/>
    <hyperlink r:id="rId150" ref="C455"/>
    <hyperlink r:id="rId151" ref="C456"/>
    <hyperlink r:id="rId152" ref="C457"/>
    <hyperlink r:id="rId153" ref="C458"/>
    <hyperlink r:id="rId154" ref="C459"/>
    <hyperlink r:id="rId155" ref="C460"/>
    <hyperlink r:id="rId156" ref="C461"/>
    <hyperlink r:id="rId157" ref="C462"/>
    <hyperlink r:id="rId158" ref="C463"/>
    <hyperlink r:id="rId159" ref="C464"/>
    <hyperlink r:id="rId160" ref="C465"/>
    <hyperlink r:id="rId161" ref="C466"/>
    <hyperlink r:id="rId162" ref="L466"/>
    <hyperlink r:id="rId163" ref="C467"/>
    <hyperlink r:id="rId164" ref="C468"/>
    <hyperlink r:id="rId165" ref="C469"/>
    <hyperlink r:id="rId166" ref="C470"/>
    <hyperlink r:id="rId167" ref="C471"/>
    <hyperlink r:id="rId168" ref="C472"/>
    <hyperlink r:id="rId169" ref="K517"/>
    <hyperlink r:id="rId170" ref="K518"/>
    <hyperlink r:id="rId171" ref="K519"/>
    <hyperlink r:id="rId172" ref="K520"/>
    <hyperlink r:id="rId173" ref="K521"/>
    <hyperlink r:id="rId174" ref="S523"/>
  </hyperlinks>
  <drawing r:id="rId175"/>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9.13"/>
    <col customWidth="1" min="4" max="4" width="14.75"/>
    <col customWidth="1" min="9" max="9" width="28.13"/>
    <col customWidth="1" min="10" max="10" width="24.5"/>
    <col customWidth="1" min="11" max="11" width="29.38"/>
    <col customWidth="1" min="12" max="12" width="28.25"/>
    <col customWidth="1" min="13" max="13" width="25.63"/>
    <col customWidth="1" min="14" max="14" width="17.0"/>
  </cols>
  <sheetData>
    <row r="1">
      <c r="A1" s="695" t="s">
        <v>2236</v>
      </c>
      <c r="B1" s="695" t="s">
        <v>2237</v>
      </c>
      <c r="C1" s="695" t="s">
        <v>2238</v>
      </c>
      <c r="D1" s="695" t="s">
        <v>6418</v>
      </c>
      <c r="E1" s="695" t="s">
        <v>2240</v>
      </c>
      <c r="F1" s="695" t="s">
        <v>2241</v>
      </c>
      <c r="G1" s="695" t="s">
        <v>451</v>
      </c>
      <c r="H1" s="695" t="s">
        <v>2243</v>
      </c>
      <c r="I1" s="695" t="s">
        <v>2244</v>
      </c>
      <c r="J1" s="695" t="s">
        <v>2245</v>
      </c>
      <c r="K1" s="695" t="s">
        <v>454</v>
      </c>
      <c r="L1" s="695" t="s">
        <v>2246</v>
      </c>
      <c r="M1" s="695" t="s">
        <v>2247</v>
      </c>
      <c r="N1" s="695" t="s">
        <v>456</v>
      </c>
      <c r="O1" s="695" t="s">
        <v>1410</v>
      </c>
      <c r="P1" s="695" t="s">
        <v>458</v>
      </c>
      <c r="Q1" s="695" t="s">
        <v>78</v>
      </c>
      <c r="R1" s="695" t="s">
        <v>460</v>
      </c>
      <c r="S1" s="695" t="s">
        <v>462</v>
      </c>
    </row>
    <row r="2">
      <c r="A2" s="514" t="s">
        <v>1412</v>
      </c>
      <c r="B2" s="514"/>
      <c r="C2" s="514"/>
      <c r="D2" s="514" t="s">
        <v>303</v>
      </c>
      <c r="E2" s="514" t="s">
        <v>8954</v>
      </c>
      <c r="F2" s="514" t="s">
        <v>12</v>
      </c>
      <c r="G2" s="514" t="s">
        <v>465</v>
      </c>
      <c r="H2" s="514" t="s">
        <v>739</v>
      </c>
      <c r="I2" s="514" t="s">
        <v>14056</v>
      </c>
      <c r="J2" s="514"/>
      <c r="K2" s="514" t="s">
        <v>14057</v>
      </c>
      <c r="L2" s="514" t="s">
        <v>14058</v>
      </c>
      <c r="M2" s="514"/>
      <c r="N2" s="514" t="s">
        <v>14059</v>
      </c>
      <c r="O2" s="612" t="s">
        <v>6455</v>
      </c>
      <c r="P2" s="612" t="s">
        <v>331</v>
      </c>
      <c r="Q2" s="612" t="s">
        <v>95</v>
      </c>
      <c r="R2" s="608"/>
      <c r="S2" s="608"/>
    </row>
    <row r="3">
      <c r="A3" s="514" t="s">
        <v>1418</v>
      </c>
      <c r="B3" s="514"/>
      <c r="C3" s="514"/>
      <c r="D3" s="514" t="s">
        <v>303</v>
      </c>
      <c r="E3" s="514" t="s">
        <v>8954</v>
      </c>
      <c r="F3" s="514" t="s">
        <v>12</v>
      </c>
      <c r="G3" s="514" t="s">
        <v>465</v>
      </c>
      <c r="H3" s="514" t="s">
        <v>847</v>
      </c>
      <c r="I3" s="514" t="s">
        <v>14060</v>
      </c>
      <c r="J3" s="514"/>
      <c r="K3" s="514" t="s">
        <v>14061</v>
      </c>
      <c r="L3" s="514" t="s">
        <v>14062</v>
      </c>
      <c r="M3" s="514"/>
      <c r="N3" s="514" t="s">
        <v>14063</v>
      </c>
      <c r="O3" s="612" t="s">
        <v>479</v>
      </c>
      <c r="P3" s="612" t="s">
        <v>331</v>
      </c>
      <c r="Q3" s="612" t="s">
        <v>95</v>
      </c>
      <c r="R3" s="608"/>
      <c r="S3" s="608"/>
    </row>
    <row r="4">
      <c r="A4" s="514" t="s">
        <v>1424</v>
      </c>
      <c r="B4" s="514"/>
      <c r="C4" s="514"/>
      <c r="D4" s="514" t="s">
        <v>303</v>
      </c>
      <c r="E4" s="514" t="s">
        <v>9384</v>
      </c>
      <c r="F4" s="514" t="s">
        <v>12</v>
      </c>
      <c r="G4" s="514" t="s">
        <v>465</v>
      </c>
      <c r="H4" s="514" t="s">
        <v>739</v>
      </c>
      <c r="I4" s="514" t="s">
        <v>14064</v>
      </c>
      <c r="J4" s="514"/>
      <c r="K4" s="514" t="s">
        <v>14065</v>
      </c>
      <c r="L4" s="514" t="s">
        <v>14066</v>
      </c>
      <c r="M4" s="514"/>
      <c r="N4" s="514" t="s">
        <v>14067</v>
      </c>
      <c r="O4" s="612" t="s">
        <v>479</v>
      </c>
      <c r="P4" s="612" t="s">
        <v>331</v>
      </c>
      <c r="Q4" s="612" t="s">
        <v>95</v>
      </c>
      <c r="R4" s="608"/>
      <c r="S4" s="608"/>
    </row>
    <row r="5">
      <c r="A5" s="514" t="s">
        <v>1429</v>
      </c>
      <c r="B5" s="514"/>
      <c r="C5" s="514"/>
      <c r="D5" s="514" t="s">
        <v>303</v>
      </c>
      <c r="E5" s="514" t="s">
        <v>8954</v>
      </c>
      <c r="F5" s="514" t="s">
        <v>12</v>
      </c>
      <c r="G5" s="514" t="s">
        <v>465</v>
      </c>
      <c r="H5" s="514" t="s">
        <v>739</v>
      </c>
      <c r="I5" s="514" t="s">
        <v>14068</v>
      </c>
      <c r="J5" s="514" t="s">
        <v>10247</v>
      </c>
      <c r="K5" s="514" t="s">
        <v>14069</v>
      </c>
      <c r="L5" s="514" t="s">
        <v>14070</v>
      </c>
      <c r="M5" s="514"/>
      <c r="N5" s="514" t="s">
        <v>14071</v>
      </c>
      <c r="O5" s="612" t="s">
        <v>1541</v>
      </c>
      <c r="P5" s="612" t="s">
        <v>331</v>
      </c>
      <c r="Q5" s="612" t="s">
        <v>95</v>
      </c>
      <c r="R5" s="608"/>
      <c r="S5" s="608"/>
    </row>
    <row r="6">
      <c r="A6" s="514" t="s">
        <v>1435</v>
      </c>
      <c r="B6" s="514"/>
      <c r="C6" s="514"/>
      <c r="D6" s="514" t="s">
        <v>303</v>
      </c>
      <c r="E6" s="514" t="s">
        <v>9384</v>
      </c>
      <c r="F6" s="514" t="s">
        <v>12</v>
      </c>
      <c r="G6" s="514" t="s">
        <v>465</v>
      </c>
      <c r="H6" s="514" t="s">
        <v>847</v>
      </c>
      <c r="I6" s="514" t="s">
        <v>14072</v>
      </c>
      <c r="J6" s="514"/>
      <c r="K6" s="514" t="s">
        <v>14073</v>
      </c>
      <c r="L6" s="514" t="s">
        <v>14074</v>
      </c>
      <c r="M6" s="514"/>
      <c r="N6" s="514" t="s">
        <v>14075</v>
      </c>
      <c r="O6" s="612" t="s">
        <v>1541</v>
      </c>
      <c r="P6" s="612" t="s">
        <v>331</v>
      </c>
      <c r="Q6" s="612" t="s">
        <v>95</v>
      </c>
      <c r="R6" s="608"/>
      <c r="S6" s="608"/>
    </row>
    <row r="7">
      <c r="A7" s="514" t="s">
        <v>1440</v>
      </c>
      <c r="B7" s="514"/>
      <c r="C7" s="514"/>
      <c r="D7" s="514" t="s">
        <v>303</v>
      </c>
      <c r="E7" s="514" t="s">
        <v>9384</v>
      </c>
      <c r="F7" s="514" t="s">
        <v>12</v>
      </c>
      <c r="G7" s="514" t="s">
        <v>465</v>
      </c>
      <c r="H7" s="514" t="s">
        <v>739</v>
      </c>
      <c r="I7" s="514" t="s">
        <v>14076</v>
      </c>
      <c r="J7" s="514"/>
      <c r="K7" s="514" t="s">
        <v>14077</v>
      </c>
      <c r="L7" s="514" t="s">
        <v>14078</v>
      </c>
      <c r="M7" s="514"/>
      <c r="N7" s="514" t="s">
        <v>14079</v>
      </c>
      <c r="O7" s="612" t="s">
        <v>1541</v>
      </c>
      <c r="P7" s="612" t="s">
        <v>331</v>
      </c>
      <c r="Q7" s="612" t="s">
        <v>95</v>
      </c>
      <c r="R7" s="608"/>
      <c r="S7" s="608"/>
    </row>
    <row r="8">
      <c r="A8" s="514" t="s">
        <v>1446</v>
      </c>
      <c r="B8" s="514"/>
      <c r="C8" s="514"/>
      <c r="D8" s="514" t="s">
        <v>303</v>
      </c>
      <c r="E8" s="514" t="s">
        <v>9384</v>
      </c>
      <c r="F8" s="514" t="s">
        <v>12</v>
      </c>
      <c r="G8" s="514" t="s">
        <v>465</v>
      </c>
      <c r="H8" s="514" t="s">
        <v>739</v>
      </c>
      <c r="I8" s="514" t="s">
        <v>14080</v>
      </c>
      <c r="J8" s="514"/>
      <c r="K8" s="514" t="s">
        <v>14081</v>
      </c>
      <c r="L8" s="514" t="s">
        <v>14082</v>
      </c>
      <c r="M8" s="514"/>
      <c r="N8" s="514" t="s">
        <v>14079</v>
      </c>
      <c r="O8" s="608" t="s">
        <v>479</v>
      </c>
      <c r="P8" s="608" t="s">
        <v>331</v>
      </c>
      <c r="Q8" s="608" t="s">
        <v>95</v>
      </c>
      <c r="R8" s="608"/>
      <c r="S8" s="608"/>
    </row>
    <row r="9">
      <c r="A9" s="514" t="s">
        <v>1451</v>
      </c>
      <c r="B9" s="514"/>
      <c r="C9" s="514"/>
      <c r="D9" s="514" t="s">
        <v>303</v>
      </c>
      <c r="E9" s="514" t="s">
        <v>9384</v>
      </c>
      <c r="F9" s="514" t="s">
        <v>12</v>
      </c>
      <c r="G9" s="514" t="s">
        <v>465</v>
      </c>
      <c r="H9" s="514" t="s">
        <v>847</v>
      </c>
      <c r="I9" s="514" t="s">
        <v>14083</v>
      </c>
      <c r="J9" s="514"/>
      <c r="K9" s="514" t="s">
        <v>14084</v>
      </c>
      <c r="L9" s="514" t="s">
        <v>14085</v>
      </c>
      <c r="M9" s="514"/>
      <c r="N9" s="514" t="s">
        <v>14086</v>
      </c>
      <c r="O9" s="612" t="s">
        <v>6455</v>
      </c>
      <c r="P9" s="612" t="s">
        <v>331</v>
      </c>
      <c r="Q9" s="612" t="s">
        <v>95</v>
      </c>
      <c r="R9" s="608"/>
      <c r="S9" s="608"/>
    </row>
    <row r="10">
      <c r="A10" s="514" t="s">
        <v>1454</v>
      </c>
      <c r="B10" s="522" t="s">
        <v>14087</v>
      </c>
      <c r="C10" s="514"/>
      <c r="D10" s="514" t="s">
        <v>303</v>
      </c>
      <c r="E10" s="514" t="s">
        <v>8954</v>
      </c>
      <c r="F10" s="514" t="s">
        <v>12</v>
      </c>
      <c r="G10" s="514" t="s">
        <v>465</v>
      </c>
      <c r="H10" s="514" t="s">
        <v>847</v>
      </c>
      <c r="I10" s="514" t="s">
        <v>14088</v>
      </c>
      <c r="J10" s="514"/>
      <c r="K10" s="514" t="s">
        <v>14089</v>
      </c>
      <c r="L10" s="514" t="s">
        <v>14090</v>
      </c>
      <c r="M10" s="514"/>
      <c r="N10" s="514" t="s">
        <v>14091</v>
      </c>
      <c r="O10" s="612" t="s">
        <v>6455</v>
      </c>
      <c r="P10" s="612" t="s">
        <v>331</v>
      </c>
      <c r="Q10" s="612" t="s">
        <v>95</v>
      </c>
      <c r="R10" s="608"/>
      <c r="S10" s="608"/>
    </row>
    <row r="11">
      <c r="A11" s="514" t="s">
        <v>1459</v>
      </c>
      <c r="B11" s="514"/>
      <c r="C11" s="514"/>
      <c r="D11" s="514" t="s">
        <v>303</v>
      </c>
      <c r="E11" s="514" t="s">
        <v>8954</v>
      </c>
      <c r="F11" s="514" t="s">
        <v>11</v>
      </c>
      <c r="G11" s="514" t="s">
        <v>465</v>
      </c>
      <c r="H11" s="514" t="s">
        <v>847</v>
      </c>
      <c r="I11" s="514" t="s">
        <v>14092</v>
      </c>
      <c r="J11" s="514"/>
      <c r="K11" s="514" t="s">
        <v>14093</v>
      </c>
      <c r="L11" s="514" t="s">
        <v>14094</v>
      </c>
      <c r="M11" s="514"/>
      <c r="N11" s="514" t="s">
        <v>9248</v>
      </c>
      <c r="O11" s="612" t="s">
        <v>1541</v>
      </c>
      <c r="P11" s="612" t="s">
        <v>331</v>
      </c>
      <c r="Q11" s="612" t="s">
        <v>95</v>
      </c>
      <c r="R11" s="608"/>
      <c r="S11" s="608"/>
    </row>
    <row r="12">
      <c r="A12" s="514" t="s">
        <v>1464</v>
      </c>
      <c r="B12" s="514" t="s">
        <v>9249</v>
      </c>
      <c r="C12" s="514" t="s">
        <v>8800</v>
      </c>
      <c r="D12" s="514" t="s">
        <v>303</v>
      </c>
      <c r="E12" s="514" t="s">
        <v>14095</v>
      </c>
      <c r="F12" s="514" t="s">
        <v>11</v>
      </c>
      <c r="G12" s="514" t="s">
        <v>465</v>
      </c>
      <c r="H12" s="514" t="s">
        <v>847</v>
      </c>
      <c r="I12" s="514" t="s">
        <v>14096</v>
      </c>
      <c r="J12" s="514" t="s">
        <v>14097</v>
      </c>
      <c r="K12" s="514" t="s">
        <v>14098</v>
      </c>
      <c r="L12" s="514" t="s">
        <v>14099</v>
      </c>
      <c r="M12" s="514"/>
      <c r="N12" s="514" t="s">
        <v>14100</v>
      </c>
      <c r="O12" s="612" t="s">
        <v>6455</v>
      </c>
      <c r="P12" s="612" t="s">
        <v>331</v>
      </c>
      <c r="Q12" s="612" t="s">
        <v>95</v>
      </c>
      <c r="R12" s="608"/>
      <c r="S12" s="608"/>
    </row>
    <row r="13">
      <c r="A13" s="514" t="s">
        <v>1469</v>
      </c>
      <c r="B13" s="514" t="s">
        <v>14101</v>
      </c>
      <c r="C13" s="514" t="s">
        <v>5885</v>
      </c>
      <c r="D13" s="514" t="s">
        <v>303</v>
      </c>
      <c r="E13" s="514" t="s">
        <v>5886</v>
      </c>
      <c r="F13" s="514" t="s">
        <v>12</v>
      </c>
      <c r="G13" s="514" t="s">
        <v>465</v>
      </c>
      <c r="H13" s="514" t="s">
        <v>1646</v>
      </c>
      <c r="I13" s="514" t="s">
        <v>14102</v>
      </c>
      <c r="J13" s="514"/>
      <c r="K13" s="514" t="s">
        <v>14103</v>
      </c>
      <c r="L13" s="514" t="s">
        <v>14104</v>
      </c>
      <c r="M13" s="514"/>
      <c r="N13" s="514" t="s">
        <v>14105</v>
      </c>
      <c r="O13" s="612" t="s">
        <v>1541</v>
      </c>
      <c r="P13" s="612" t="s">
        <v>331</v>
      </c>
      <c r="Q13" s="612" t="s">
        <v>95</v>
      </c>
      <c r="R13" s="608"/>
      <c r="S13" s="608"/>
    </row>
    <row r="14">
      <c r="A14" s="514" t="s">
        <v>1474</v>
      </c>
      <c r="B14" s="514" t="s">
        <v>14101</v>
      </c>
      <c r="C14" s="514" t="s">
        <v>5885</v>
      </c>
      <c r="D14" s="514" t="s">
        <v>303</v>
      </c>
      <c r="E14" s="514" t="s">
        <v>5886</v>
      </c>
      <c r="F14" s="514" t="s">
        <v>12</v>
      </c>
      <c r="G14" s="514" t="s">
        <v>465</v>
      </c>
      <c r="H14" s="514" t="s">
        <v>1646</v>
      </c>
      <c r="I14" s="514" t="s">
        <v>14106</v>
      </c>
      <c r="J14" s="514"/>
      <c r="K14" s="514" t="s">
        <v>14107</v>
      </c>
      <c r="L14" s="514" t="s">
        <v>14108</v>
      </c>
      <c r="M14" s="514" t="s">
        <v>14109</v>
      </c>
      <c r="N14" s="514" t="s">
        <v>14110</v>
      </c>
      <c r="O14" s="612" t="s">
        <v>1541</v>
      </c>
      <c r="P14" s="612" t="s">
        <v>331</v>
      </c>
      <c r="Q14" s="612" t="s">
        <v>95</v>
      </c>
      <c r="R14" s="608"/>
      <c r="S14" s="608"/>
    </row>
    <row r="15">
      <c r="A15" s="514" t="s">
        <v>1479</v>
      </c>
      <c r="B15" s="514" t="s">
        <v>7286</v>
      </c>
      <c r="C15" s="514" t="s">
        <v>7287</v>
      </c>
      <c r="D15" s="514" t="s">
        <v>303</v>
      </c>
      <c r="E15" s="514" t="s">
        <v>14111</v>
      </c>
      <c r="F15" s="514" t="s">
        <v>12</v>
      </c>
      <c r="G15" s="514" t="s">
        <v>588</v>
      </c>
      <c r="H15" s="514" t="s">
        <v>739</v>
      </c>
      <c r="I15" s="514" t="s">
        <v>14112</v>
      </c>
      <c r="J15" s="514"/>
      <c r="K15" s="514" t="s">
        <v>14113</v>
      </c>
      <c r="L15" s="514" t="s">
        <v>14114</v>
      </c>
      <c r="M15" s="514" t="s">
        <v>14115</v>
      </c>
      <c r="N15" s="514"/>
      <c r="O15" s="612" t="s">
        <v>1541</v>
      </c>
      <c r="P15" s="612" t="s">
        <v>331</v>
      </c>
      <c r="Q15" s="612" t="s">
        <v>95</v>
      </c>
      <c r="R15" s="608"/>
      <c r="S15" s="608"/>
    </row>
    <row r="16">
      <c r="A16" s="514" t="s">
        <v>1485</v>
      </c>
      <c r="B16" s="514" t="s">
        <v>10227</v>
      </c>
      <c r="C16" s="514" t="s">
        <v>5885</v>
      </c>
      <c r="D16" s="514" t="s">
        <v>303</v>
      </c>
      <c r="E16" s="514" t="s">
        <v>14111</v>
      </c>
      <c r="F16" s="514" t="s">
        <v>12</v>
      </c>
      <c r="G16" s="514" t="s">
        <v>465</v>
      </c>
      <c r="H16" s="514" t="s">
        <v>739</v>
      </c>
      <c r="I16" s="514" t="s">
        <v>14116</v>
      </c>
      <c r="J16" s="514"/>
      <c r="K16" s="514" t="s">
        <v>14117</v>
      </c>
      <c r="L16" s="514" t="s">
        <v>14118</v>
      </c>
      <c r="M16" s="514"/>
      <c r="N16" s="514" t="s">
        <v>14119</v>
      </c>
      <c r="O16" s="612" t="s">
        <v>6455</v>
      </c>
      <c r="P16" s="612" t="s">
        <v>331</v>
      </c>
      <c r="Q16" s="612" t="s">
        <v>95</v>
      </c>
      <c r="R16" s="608"/>
      <c r="S16" s="608"/>
    </row>
    <row r="17">
      <c r="A17" s="514" t="s">
        <v>1491</v>
      </c>
      <c r="B17" s="514" t="s">
        <v>14120</v>
      </c>
      <c r="C17" s="514" t="s">
        <v>10621</v>
      </c>
      <c r="D17" s="514" t="s">
        <v>303</v>
      </c>
      <c r="E17" s="514" t="s">
        <v>14111</v>
      </c>
      <c r="F17" s="514" t="s">
        <v>11</v>
      </c>
      <c r="G17" s="514" t="s">
        <v>465</v>
      </c>
      <c r="H17" s="514" t="s">
        <v>739</v>
      </c>
      <c r="I17" s="514" t="s">
        <v>14121</v>
      </c>
      <c r="J17" s="514"/>
      <c r="K17" s="514" t="s">
        <v>14122</v>
      </c>
      <c r="L17" s="514" t="s">
        <v>14123</v>
      </c>
      <c r="M17" s="514"/>
      <c r="N17" s="514" t="s">
        <v>14124</v>
      </c>
      <c r="O17" s="612" t="s">
        <v>6455</v>
      </c>
      <c r="P17" s="612" t="s">
        <v>331</v>
      </c>
      <c r="Q17" s="612" t="s">
        <v>95</v>
      </c>
      <c r="R17" s="608"/>
      <c r="S17" s="608"/>
    </row>
    <row r="18">
      <c r="A18" s="514" t="s">
        <v>1497</v>
      </c>
      <c r="B18" s="514" t="s">
        <v>14120</v>
      </c>
      <c r="C18" s="514" t="s">
        <v>10621</v>
      </c>
      <c r="D18" s="514" t="s">
        <v>303</v>
      </c>
      <c r="E18" s="514" t="s">
        <v>14111</v>
      </c>
      <c r="F18" s="514" t="s">
        <v>12</v>
      </c>
      <c r="G18" s="514" t="s">
        <v>465</v>
      </c>
      <c r="H18" s="514" t="s">
        <v>739</v>
      </c>
      <c r="I18" s="514" t="s">
        <v>14125</v>
      </c>
      <c r="J18" s="514"/>
      <c r="K18" s="514" t="s">
        <v>14122</v>
      </c>
      <c r="L18" s="514" t="s">
        <v>14126</v>
      </c>
      <c r="M18" s="514"/>
      <c r="N18" s="514" t="s">
        <v>14124</v>
      </c>
      <c r="O18" s="612" t="s">
        <v>6455</v>
      </c>
      <c r="P18" s="612" t="s">
        <v>331</v>
      </c>
      <c r="Q18" s="612" t="s">
        <v>95</v>
      </c>
      <c r="R18" s="608"/>
      <c r="S18" s="608"/>
    </row>
    <row r="19">
      <c r="A19" s="514" t="s">
        <v>1504</v>
      </c>
      <c r="B19" s="514" t="s">
        <v>14127</v>
      </c>
      <c r="C19" s="514" t="s">
        <v>10621</v>
      </c>
      <c r="D19" s="514" t="s">
        <v>303</v>
      </c>
      <c r="E19" s="514" t="s">
        <v>8988</v>
      </c>
      <c r="F19" s="514" t="s">
        <v>11</v>
      </c>
      <c r="G19" s="514" t="s">
        <v>465</v>
      </c>
      <c r="H19" s="514" t="s">
        <v>739</v>
      </c>
      <c r="I19" s="514" t="s">
        <v>14128</v>
      </c>
      <c r="J19" s="514"/>
      <c r="K19" s="514" t="s">
        <v>14129</v>
      </c>
      <c r="L19" s="514" t="s">
        <v>14130</v>
      </c>
      <c r="M19" s="514"/>
      <c r="N19" s="514" t="s">
        <v>14131</v>
      </c>
      <c r="O19" s="612" t="s">
        <v>6455</v>
      </c>
      <c r="P19" s="612" t="s">
        <v>331</v>
      </c>
      <c r="Q19" s="612" t="s">
        <v>95</v>
      </c>
      <c r="R19" s="608"/>
      <c r="S19" s="608"/>
    </row>
    <row r="20">
      <c r="A20" s="514" t="s">
        <v>1511</v>
      </c>
      <c r="B20" s="514" t="s">
        <v>14127</v>
      </c>
      <c r="C20" s="514" t="s">
        <v>10621</v>
      </c>
      <c r="D20" s="514" t="s">
        <v>303</v>
      </c>
      <c r="E20" s="514" t="s">
        <v>5886</v>
      </c>
      <c r="F20" s="514" t="s">
        <v>11</v>
      </c>
      <c r="G20" s="514" t="s">
        <v>465</v>
      </c>
      <c r="H20" s="514" t="s">
        <v>739</v>
      </c>
      <c r="I20" s="514" t="s">
        <v>14132</v>
      </c>
      <c r="J20" s="514" t="s">
        <v>1532</v>
      </c>
      <c r="K20" s="514" t="s">
        <v>14133</v>
      </c>
      <c r="L20" s="514" t="s">
        <v>14134</v>
      </c>
      <c r="M20" s="514"/>
      <c r="N20" s="514" t="s">
        <v>14135</v>
      </c>
      <c r="O20" s="612" t="s">
        <v>1541</v>
      </c>
      <c r="P20" s="612" t="s">
        <v>331</v>
      </c>
      <c r="Q20" s="612" t="s">
        <v>95</v>
      </c>
      <c r="R20" s="608"/>
      <c r="S20" s="608"/>
    </row>
    <row r="21">
      <c r="A21" s="514" t="s">
        <v>1517</v>
      </c>
      <c r="B21" s="514" t="s">
        <v>14136</v>
      </c>
      <c r="C21" s="514" t="s">
        <v>6865</v>
      </c>
      <c r="D21" s="514" t="s">
        <v>303</v>
      </c>
      <c r="E21" s="514" t="s">
        <v>8988</v>
      </c>
      <c r="F21" s="514" t="s">
        <v>12</v>
      </c>
      <c r="G21" s="514" t="s">
        <v>465</v>
      </c>
      <c r="H21" s="514" t="s">
        <v>739</v>
      </c>
      <c r="I21" s="514" t="s">
        <v>14137</v>
      </c>
      <c r="J21" s="514"/>
      <c r="K21" s="514" t="s">
        <v>14138</v>
      </c>
      <c r="L21" s="514" t="s">
        <v>14139</v>
      </c>
      <c r="M21" s="514"/>
      <c r="N21" s="514" t="s">
        <v>14140</v>
      </c>
      <c r="O21" s="612" t="s">
        <v>1541</v>
      </c>
      <c r="P21" s="612" t="s">
        <v>331</v>
      </c>
      <c r="Q21" s="612" t="s">
        <v>95</v>
      </c>
      <c r="R21" s="608"/>
      <c r="S21" s="608"/>
    </row>
    <row r="22">
      <c r="A22" s="514" t="s">
        <v>1523</v>
      </c>
      <c r="B22" s="514" t="s">
        <v>14141</v>
      </c>
      <c r="C22" s="514" t="s">
        <v>5493</v>
      </c>
      <c r="D22" s="514" t="s">
        <v>303</v>
      </c>
      <c r="E22" s="514" t="s">
        <v>8988</v>
      </c>
      <c r="F22" s="514" t="s">
        <v>11</v>
      </c>
      <c r="G22" s="514" t="s">
        <v>545</v>
      </c>
      <c r="H22" s="514" t="s">
        <v>739</v>
      </c>
      <c r="I22" s="514" t="s">
        <v>14142</v>
      </c>
      <c r="J22" s="514" t="s">
        <v>14143</v>
      </c>
      <c r="K22" s="514" t="s">
        <v>14144</v>
      </c>
      <c r="L22" s="514" t="s">
        <v>14145</v>
      </c>
      <c r="M22" s="514" t="s">
        <v>14146</v>
      </c>
      <c r="N22" s="514"/>
      <c r="O22" s="611">
        <v>45509.0</v>
      </c>
      <c r="P22" s="612" t="s">
        <v>331</v>
      </c>
      <c r="Q22" s="612" t="s">
        <v>95</v>
      </c>
      <c r="R22" s="608"/>
      <c r="S22" s="608"/>
    </row>
    <row r="23">
      <c r="A23" s="514" t="s">
        <v>1530</v>
      </c>
      <c r="B23" s="514" t="s">
        <v>5884</v>
      </c>
      <c r="C23" s="514" t="s">
        <v>5885</v>
      </c>
      <c r="D23" s="514" t="s">
        <v>303</v>
      </c>
      <c r="E23" s="514" t="s">
        <v>8988</v>
      </c>
      <c r="F23" s="514" t="s">
        <v>12</v>
      </c>
      <c r="G23" s="514" t="s">
        <v>465</v>
      </c>
      <c r="H23" s="514" t="s">
        <v>739</v>
      </c>
      <c r="I23" s="514" t="s">
        <v>14147</v>
      </c>
      <c r="J23" s="514"/>
      <c r="K23" s="514" t="s">
        <v>14148</v>
      </c>
      <c r="L23" s="514" t="s">
        <v>14149</v>
      </c>
      <c r="M23" s="514"/>
      <c r="N23" s="514" t="s">
        <v>14150</v>
      </c>
      <c r="O23" s="612" t="s">
        <v>6455</v>
      </c>
      <c r="P23" s="612" t="s">
        <v>331</v>
      </c>
      <c r="Q23" s="612" t="s">
        <v>95</v>
      </c>
      <c r="R23" s="608"/>
      <c r="S23" s="608"/>
    </row>
    <row r="24">
      <c r="A24" s="514" t="s">
        <v>1536</v>
      </c>
      <c r="B24" s="514"/>
      <c r="C24" s="538">
        <v>3.7</v>
      </c>
      <c r="D24" s="514" t="s">
        <v>303</v>
      </c>
      <c r="E24" s="514" t="s">
        <v>8988</v>
      </c>
      <c r="F24" s="514" t="s">
        <v>12</v>
      </c>
      <c r="G24" s="514" t="s">
        <v>588</v>
      </c>
      <c r="H24" s="514" t="s">
        <v>739</v>
      </c>
      <c r="I24" s="514" t="s">
        <v>14151</v>
      </c>
      <c r="J24" s="514"/>
      <c r="K24" s="514" t="s">
        <v>14152</v>
      </c>
      <c r="L24" s="514" t="s">
        <v>14153</v>
      </c>
      <c r="M24" s="514" t="s">
        <v>14146</v>
      </c>
      <c r="N24" s="514"/>
      <c r="O24" s="612" t="s">
        <v>6455</v>
      </c>
      <c r="P24" s="612" t="s">
        <v>331</v>
      </c>
      <c r="Q24" s="612" t="s">
        <v>95</v>
      </c>
      <c r="R24" s="608"/>
      <c r="S24" s="608"/>
    </row>
    <row r="25">
      <c r="A25" s="514" t="s">
        <v>1542</v>
      </c>
      <c r="B25" s="514"/>
      <c r="C25" s="538">
        <v>3.7</v>
      </c>
      <c r="D25" s="514" t="s">
        <v>303</v>
      </c>
      <c r="E25" s="514" t="s">
        <v>8988</v>
      </c>
      <c r="F25" s="514" t="s">
        <v>12</v>
      </c>
      <c r="G25" s="514" t="s">
        <v>588</v>
      </c>
      <c r="H25" s="514" t="s">
        <v>739</v>
      </c>
      <c r="I25" s="514" t="s">
        <v>14154</v>
      </c>
      <c r="J25" s="514"/>
      <c r="K25" s="545" t="s">
        <v>14155</v>
      </c>
      <c r="L25" s="514" t="s">
        <v>14156</v>
      </c>
      <c r="M25" s="514"/>
      <c r="N25" s="514"/>
      <c r="O25" s="611">
        <v>45509.0</v>
      </c>
      <c r="P25" s="612" t="s">
        <v>331</v>
      </c>
      <c r="Q25" s="612" t="s">
        <v>95</v>
      </c>
      <c r="R25" s="608"/>
      <c r="S25" s="608"/>
    </row>
    <row r="26">
      <c r="A26" s="514" t="s">
        <v>1549</v>
      </c>
      <c r="B26" s="514" t="s">
        <v>14157</v>
      </c>
      <c r="C26" s="514" t="s">
        <v>6865</v>
      </c>
      <c r="D26" s="514" t="s">
        <v>303</v>
      </c>
      <c r="E26" s="514" t="s">
        <v>8988</v>
      </c>
      <c r="F26" s="514" t="s">
        <v>12</v>
      </c>
      <c r="G26" s="514" t="s">
        <v>588</v>
      </c>
      <c r="H26" s="514" t="s">
        <v>847</v>
      </c>
      <c r="I26" s="514" t="s">
        <v>14158</v>
      </c>
      <c r="J26" s="514"/>
      <c r="K26" s="514" t="s">
        <v>14159</v>
      </c>
      <c r="L26" s="514" t="s">
        <v>14160</v>
      </c>
      <c r="M26" s="514"/>
      <c r="N26" s="514"/>
      <c r="O26" s="611">
        <v>45356.0</v>
      </c>
      <c r="P26" s="612" t="s">
        <v>331</v>
      </c>
      <c r="Q26" s="612" t="s">
        <v>95</v>
      </c>
      <c r="R26" s="608"/>
      <c r="S26" s="608"/>
    </row>
    <row r="27">
      <c r="A27" s="514" t="s">
        <v>1557</v>
      </c>
      <c r="B27" s="514" t="s">
        <v>14161</v>
      </c>
      <c r="C27" s="514" t="s">
        <v>6865</v>
      </c>
      <c r="D27" s="514" t="s">
        <v>303</v>
      </c>
      <c r="E27" s="514" t="s">
        <v>8988</v>
      </c>
      <c r="F27" s="514" t="s">
        <v>12</v>
      </c>
      <c r="G27" s="514" t="s">
        <v>465</v>
      </c>
      <c r="H27" s="514" t="s">
        <v>847</v>
      </c>
      <c r="I27" s="514" t="s">
        <v>14162</v>
      </c>
      <c r="J27" s="514"/>
      <c r="K27" s="514" t="s">
        <v>14163</v>
      </c>
      <c r="L27" s="514" t="s">
        <v>14164</v>
      </c>
      <c r="M27" s="514"/>
      <c r="N27" s="514" t="s">
        <v>14165</v>
      </c>
      <c r="O27" s="611">
        <v>45356.0</v>
      </c>
      <c r="P27" s="612" t="s">
        <v>331</v>
      </c>
      <c r="Q27" s="612" t="s">
        <v>95</v>
      </c>
      <c r="R27" s="608"/>
      <c r="S27" s="608"/>
    </row>
    <row r="28">
      <c r="A28" s="514" t="s">
        <v>1562</v>
      </c>
      <c r="B28" s="514" t="s">
        <v>14166</v>
      </c>
      <c r="C28" s="514" t="s">
        <v>10621</v>
      </c>
      <c r="D28" s="514" t="s">
        <v>303</v>
      </c>
      <c r="E28" s="514" t="s">
        <v>14111</v>
      </c>
      <c r="F28" s="514" t="s">
        <v>11</v>
      </c>
      <c r="G28" s="514" t="s">
        <v>465</v>
      </c>
      <c r="H28" s="514" t="s">
        <v>847</v>
      </c>
      <c r="I28" s="514" t="s">
        <v>14167</v>
      </c>
      <c r="J28" s="514" t="s">
        <v>14168</v>
      </c>
      <c r="K28" s="514" t="s">
        <v>14169</v>
      </c>
      <c r="L28" s="514" t="s">
        <v>14170</v>
      </c>
      <c r="M28" s="514"/>
      <c r="N28" s="514" t="s">
        <v>14171</v>
      </c>
      <c r="O28" s="612" t="s">
        <v>6455</v>
      </c>
      <c r="P28" s="612" t="s">
        <v>331</v>
      </c>
      <c r="Q28" s="612" t="s">
        <v>95</v>
      </c>
      <c r="R28" s="608"/>
      <c r="S28" s="608"/>
    </row>
    <row r="29">
      <c r="A29" s="514" t="s">
        <v>1568</v>
      </c>
      <c r="B29" s="514" t="s">
        <v>14172</v>
      </c>
      <c r="C29" s="514" t="s">
        <v>5669</v>
      </c>
      <c r="D29" s="514" t="s">
        <v>303</v>
      </c>
      <c r="E29" s="514" t="s">
        <v>5886</v>
      </c>
      <c r="F29" s="514" t="s">
        <v>12</v>
      </c>
      <c r="G29" s="514" t="s">
        <v>465</v>
      </c>
      <c r="H29" s="514" t="s">
        <v>739</v>
      </c>
      <c r="I29" s="514" t="s">
        <v>14173</v>
      </c>
      <c r="J29" s="514" t="s">
        <v>1532</v>
      </c>
      <c r="K29" s="514" t="s">
        <v>14174</v>
      </c>
      <c r="L29" s="514" t="s">
        <v>14175</v>
      </c>
      <c r="M29" s="514"/>
      <c r="N29" s="514" t="s">
        <v>14176</v>
      </c>
      <c r="O29" s="611">
        <v>45509.0</v>
      </c>
      <c r="P29" s="612" t="s">
        <v>331</v>
      </c>
      <c r="Q29" s="612" t="s">
        <v>95</v>
      </c>
      <c r="R29" s="608"/>
      <c r="S29" s="608"/>
    </row>
    <row r="30">
      <c r="A30" s="514" t="s">
        <v>1574</v>
      </c>
      <c r="B30" s="514" t="s">
        <v>14177</v>
      </c>
      <c r="C30" s="514" t="s">
        <v>5067</v>
      </c>
      <c r="D30" s="514" t="s">
        <v>303</v>
      </c>
      <c r="E30" s="514" t="s">
        <v>8988</v>
      </c>
      <c r="F30" s="514" t="s">
        <v>12</v>
      </c>
      <c r="G30" s="514" t="s">
        <v>465</v>
      </c>
      <c r="H30" s="514" t="s">
        <v>739</v>
      </c>
      <c r="I30" s="514" t="s">
        <v>14178</v>
      </c>
      <c r="J30" s="514" t="s">
        <v>10350</v>
      </c>
      <c r="K30" s="514" t="s">
        <v>14179</v>
      </c>
      <c r="L30" s="514" t="s">
        <v>14180</v>
      </c>
      <c r="M30" s="514"/>
      <c r="N30" s="514" t="s">
        <v>14181</v>
      </c>
      <c r="O30" s="611">
        <v>45509.0</v>
      </c>
      <c r="P30" s="612" t="s">
        <v>331</v>
      </c>
      <c r="Q30" s="612" t="s">
        <v>95</v>
      </c>
      <c r="R30" s="608"/>
      <c r="S30" s="608"/>
    </row>
    <row r="31">
      <c r="A31" s="514" t="s">
        <v>1580</v>
      </c>
      <c r="B31" s="514" t="s">
        <v>14182</v>
      </c>
      <c r="C31" s="514" t="s">
        <v>5067</v>
      </c>
      <c r="D31" s="514" t="s">
        <v>303</v>
      </c>
      <c r="E31" s="514" t="s">
        <v>8988</v>
      </c>
      <c r="F31" s="514" t="s">
        <v>12</v>
      </c>
      <c r="G31" s="514" t="s">
        <v>465</v>
      </c>
      <c r="H31" s="514" t="s">
        <v>739</v>
      </c>
      <c r="I31" s="514" t="s">
        <v>14183</v>
      </c>
      <c r="J31" s="514" t="s">
        <v>10350</v>
      </c>
      <c r="K31" s="514" t="s">
        <v>14184</v>
      </c>
      <c r="L31" s="514" t="s">
        <v>14185</v>
      </c>
      <c r="M31" s="514"/>
      <c r="N31" s="514" t="s">
        <v>14186</v>
      </c>
      <c r="O31" s="611">
        <v>45509.0</v>
      </c>
      <c r="P31" s="612" t="s">
        <v>331</v>
      </c>
      <c r="Q31" s="612" t="s">
        <v>95</v>
      </c>
      <c r="R31" s="608"/>
      <c r="S31" s="608"/>
    </row>
    <row r="32">
      <c r="A32" s="514" t="s">
        <v>1586</v>
      </c>
      <c r="B32" s="514" t="s">
        <v>10620</v>
      </c>
      <c r="C32" s="514" t="s">
        <v>10621</v>
      </c>
      <c r="D32" s="514" t="s">
        <v>303</v>
      </c>
      <c r="E32" s="514" t="s">
        <v>14111</v>
      </c>
      <c r="F32" s="514" t="s">
        <v>11</v>
      </c>
      <c r="G32" s="514" t="s">
        <v>465</v>
      </c>
      <c r="H32" s="514" t="s">
        <v>847</v>
      </c>
      <c r="I32" s="514" t="s">
        <v>14187</v>
      </c>
      <c r="J32" s="514"/>
      <c r="K32" s="514" t="s">
        <v>14188</v>
      </c>
      <c r="L32" s="514" t="s">
        <v>14189</v>
      </c>
      <c r="M32" s="514"/>
      <c r="N32" s="514" t="s">
        <v>14190</v>
      </c>
      <c r="O32" s="611">
        <v>45570.0</v>
      </c>
      <c r="P32" s="612" t="s">
        <v>331</v>
      </c>
      <c r="Q32" s="612" t="s">
        <v>95</v>
      </c>
      <c r="R32" s="608"/>
      <c r="S32" s="608"/>
    </row>
    <row r="33">
      <c r="A33" s="514" t="s">
        <v>1592</v>
      </c>
      <c r="B33" s="514" t="s">
        <v>14120</v>
      </c>
      <c r="C33" s="514" t="s">
        <v>10621</v>
      </c>
      <c r="D33" s="514" t="s">
        <v>303</v>
      </c>
      <c r="E33" s="514" t="s">
        <v>5886</v>
      </c>
      <c r="F33" s="514" t="s">
        <v>11</v>
      </c>
      <c r="G33" s="514" t="s">
        <v>465</v>
      </c>
      <c r="H33" s="514" t="s">
        <v>739</v>
      </c>
      <c r="I33" s="514" t="s">
        <v>14191</v>
      </c>
      <c r="J33" s="514"/>
      <c r="K33" s="514" t="s">
        <v>14192</v>
      </c>
      <c r="L33" s="514" t="s">
        <v>14193</v>
      </c>
      <c r="M33" s="514"/>
      <c r="N33" s="514" t="s">
        <v>14124</v>
      </c>
      <c r="O33" s="612" t="s">
        <v>6455</v>
      </c>
      <c r="P33" s="612" t="s">
        <v>331</v>
      </c>
      <c r="Q33" s="612" t="s">
        <v>95</v>
      </c>
      <c r="R33" s="608"/>
      <c r="S33" s="608"/>
    </row>
    <row r="34">
      <c r="A34" s="514" t="s">
        <v>1598</v>
      </c>
      <c r="B34" s="514" t="s">
        <v>14120</v>
      </c>
      <c r="C34" s="514" t="s">
        <v>10621</v>
      </c>
      <c r="D34" s="514" t="s">
        <v>303</v>
      </c>
      <c r="E34" s="514" t="s">
        <v>5886</v>
      </c>
      <c r="F34" s="514" t="s">
        <v>11</v>
      </c>
      <c r="G34" s="514" t="s">
        <v>545</v>
      </c>
      <c r="H34" s="514" t="s">
        <v>739</v>
      </c>
      <c r="I34" s="514" t="s">
        <v>14194</v>
      </c>
      <c r="J34" s="514" t="s">
        <v>14195</v>
      </c>
      <c r="K34" s="514" t="s">
        <v>14192</v>
      </c>
      <c r="L34" s="514" t="s">
        <v>14196</v>
      </c>
      <c r="M34" s="514"/>
      <c r="N34" s="514"/>
      <c r="O34" s="611">
        <v>45509.0</v>
      </c>
      <c r="P34" s="612" t="s">
        <v>331</v>
      </c>
      <c r="Q34" s="612" t="s">
        <v>95</v>
      </c>
      <c r="R34" s="608"/>
      <c r="S34" s="608"/>
    </row>
    <row r="35">
      <c r="A35" s="514" t="s">
        <v>1603</v>
      </c>
      <c r="B35" s="514" t="s">
        <v>14120</v>
      </c>
      <c r="C35" s="514" t="s">
        <v>10621</v>
      </c>
      <c r="D35" s="514" t="s">
        <v>303</v>
      </c>
      <c r="E35" s="514" t="s">
        <v>5886</v>
      </c>
      <c r="F35" s="514" t="s">
        <v>11</v>
      </c>
      <c r="G35" s="514" t="s">
        <v>545</v>
      </c>
      <c r="H35" s="514" t="s">
        <v>739</v>
      </c>
      <c r="I35" s="514" t="s">
        <v>14197</v>
      </c>
      <c r="J35" s="514" t="s">
        <v>14195</v>
      </c>
      <c r="K35" s="514" t="s">
        <v>14192</v>
      </c>
      <c r="L35" s="514" t="s">
        <v>14198</v>
      </c>
      <c r="M35" s="514"/>
      <c r="N35" s="514"/>
      <c r="O35" s="611">
        <v>45509.0</v>
      </c>
      <c r="P35" s="612" t="s">
        <v>331</v>
      </c>
      <c r="Q35" s="612" t="s">
        <v>95</v>
      </c>
      <c r="R35" s="608"/>
      <c r="S35" s="608"/>
    </row>
    <row r="36">
      <c r="A36" s="514" t="s">
        <v>1608</v>
      </c>
      <c r="B36" s="514" t="s">
        <v>14199</v>
      </c>
      <c r="C36" s="514" t="s">
        <v>7844</v>
      </c>
      <c r="D36" s="514" t="s">
        <v>303</v>
      </c>
      <c r="E36" s="514" t="s">
        <v>14111</v>
      </c>
      <c r="F36" s="514" t="s">
        <v>12</v>
      </c>
      <c r="G36" s="514" t="s">
        <v>588</v>
      </c>
      <c r="H36" s="514" t="s">
        <v>739</v>
      </c>
      <c r="I36" s="514" t="s">
        <v>14200</v>
      </c>
      <c r="J36" s="514"/>
      <c r="K36" s="514" t="s">
        <v>14201</v>
      </c>
      <c r="L36" s="514" t="s">
        <v>14202</v>
      </c>
      <c r="M36" s="514"/>
      <c r="N36" s="514"/>
      <c r="O36" s="611">
        <v>45509.0</v>
      </c>
      <c r="P36" s="612" t="s">
        <v>331</v>
      </c>
      <c r="Q36" s="612" t="s">
        <v>95</v>
      </c>
      <c r="R36" s="608"/>
      <c r="S36" s="608"/>
    </row>
    <row r="37">
      <c r="A37" s="514" t="s">
        <v>1613</v>
      </c>
      <c r="B37" s="514" t="s">
        <v>14120</v>
      </c>
      <c r="C37" s="514" t="s">
        <v>10621</v>
      </c>
      <c r="D37" s="514" t="s">
        <v>303</v>
      </c>
      <c r="E37" s="514" t="s">
        <v>14111</v>
      </c>
      <c r="F37" s="514" t="s">
        <v>11</v>
      </c>
      <c r="G37" s="514" t="s">
        <v>465</v>
      </c>
      <c r="H37" s="514" t="s">
        <v>739</v>
      </c>
      <c r="I37" s="514" t="s">
        <v>14203</v>
      </c>
      <c r="J37" s="514"/>
      <c r="K37" s="514" t="s">
        <v>14204</v>
      </c>
      <c r="L37" s="514" t="s">
        <v>14205</v>
      </c>
      <c r="M37" s="514"/>
      <c r="N37" s="514" t="s">
        <v>14206</v>
      </c>
      <c r="O37" s="612" t="s">
        <v>1541</v>
      </c>
      <c r="P37" s="612" t="s">
        <v>331</v>
      </c>
      <c r="Q37" s="612" t="s">
        <v>95</v>
      </c>
      <c r="R37" s="608"/>
      <c r="S37" s="608"/>
    </row>
    <row r="38">
      <c r="A38" s="514" t="s">
        <v>1617</v>
      </c>
      <c r="B38" s="514" t="s">
        <v>14120</v>
      </c>
      <c r="C38" s="514" t="s">
        <v>10621</v>
      </c>
      <c r="D38" s="514" t="s">
        <v>303</v>
      </c>
      <c r="E38" s="514" t="s">
        <v>14111</v>
      </c>
      <c r="F38" s="514" t="s">
        <v>11</v>
      </c>
      <c r="G38" s="514" t="s">
        <v>465</v>
      </c>
      <c r="H38" s="514" t="s">
        <v>739</v>
      </c>
      <c r="I38" s="514" t="s">
        <v>14207</v>
      </c>
      <c r="J38" s="514"/>
      <c r="K38" s="514" t="s">
        <v>14208</v>
      </c>
      <c r="L38" s="514" t="s">
        <v>14209</v>
      </c>
      <c r="M38" s="514"/>
      <c r="N38" s="514" t="s">
        <v>14210</v>
      </c>
      <c r="O38" s="612" t="s">
        <v>1541</v>
      </c>
      <c r="P38" s="612" t="s">
        <v>331</v>
      </c>
      <c r="Q38" s="612" t="s">
        <v>95</v>
      </c>
      <c r="R38" s="608"/>
      <c r="S38" s="608"/>
    </row>
    <row r="39">
      <c r="A39" s="514" t="s">
        <v>1621</v>
      </c>
      <c r="B39" s="514" t="s">
        <v>14211</v>
      </c>
      <c r="C39" s="514" t="s">
        <v>6450</v>
      </c>
      <c r="D39" s="514" t="s">
        <v>303</v>
      </c>
      <c r="E39" s="514" t="s">
        <v>14111</v>
      </c>
      <c r="F39" s="514" t="s">
        <v>12</v>
      </c>
      <c r="G39" s="514" t="s">
        <v>465</v>
      </c>
      <c r="H39" s="514" t="s">
        <v>739</v>
      </c>
      <c r="I39" s="514" t="s">
        <v>14212</v>
      </c>
      <c r="J39" s="514"/>
      <c r="K39" s="514" t="s">
        <v>14213</v>
      </c>
      <c r="L39" s="514" t="s">
        <v>14214</v>
      </c>
      <c r="M39" s="514"/>
      <c r="N39" s="514" t="s">
        <v>14210</v>
      </c>
      <c r="O39" s="612" t="s">
        <v>1541</v>
      </c>
      <c r="P39" s="612" t="s">
        <v>331</v>
      </c>
      <c r="Q39" s="612" t="s">
        <v>95</v>
      </c>
      <c r="R39" s="608"/>
      <c r="S39" s="608"/>
    </row>
    <row r="40">
      <c r="A40" s="514" t="s">
        <v>1628</v>
      </c>
      <c r="B40" s="514" t="s">
        <v>14215</v>
      </c>
      <c r="C40" s="514" t="s">
        <v>14216</v>
      </c>
      <c r="D40" s="514" t="s">
        <v>303</v>
      </c>
      <c r="E40" s="514" t="s">
        <v>14111</v>
      </c>
      <c r="F40" s="514" t="s">
        <v>12</v>
      </c>
      <c r="G40" s="514" t="s">
        <v>465</v>
      </c>
      <c r="H40" s="514" t="s">
        <v>739</v>
      </c>
      <c r="I40" s="514" t="s">
        <v>14217</v>
      </c>
      <c r="J40" s="514" t="s">
        <v>14218</v>
      </c>
      <c r="K40" s="514" t="s">
        <v>14219</v>
      </c>
      <c r="L40" s="514" t="s">
        <v>14220</v>
      </c>
      <c r="M40" s="514"/>
      <c r="N40" s="514" t="s">
        <v>14221</v>
      </c>
      <c r="O40" s="612" t="s">
        <v>1541</v>
      </c>
      <c r="P40" s="612" t="s">
        <v>331</v>
      </c>
      <c r="Q40" s="612" t="s">
        <v>95</v>
      </c>
      <c r="R40" s="608"/>
      <c r="S40" s="608"/>
    </row>
    <row r="41">
      <c r="A41" s="514" t="s">
        <v>1633</v>
      </c>
      <c r="B41" s="514" t="s">
        <v>14215</v>
      </c>
      <c r="C41" s="514" t="s">
        <v>14216</v>
      </c>
      <c r="D41" s="514" t="s">
        <v>303</v>
      </c>
      <c r="E41" s="514" t="s">
        <v>5028</v>
      </c>
      <c r="F41" s="514" t="s">
        <v>12</v>
      </c>
      <c r="G41" s="514" t="s">
        <v>545</v>
      </c>
      <c r="H41" s="514" t="s">
        <v>739</v>
      </c>
      <c r="I41" s="514" t="s">
        <v>14222</v>
      </c>
      <c r="J41" s="514" t="s">
        <v>14218</v>
      </c>
      <c r="K41" s="514" t="s">
        <v>14223</v>
      </c>
      <c r="L41" s="514" t="s">
        <v>14224</v>
      </c>
      <c r="M41" s="514"/>
      <c r="N41" s="514"/>
      <c r="O41" s="611">
        <v>45509.0</v>
      </c>
      <c r="P41" s="612" t="s">
        <v>331</v>
      </c>
      <c r="Q41" s="612" t="s">
        <v>95</v>
      </c>
      <c r="R41" s="608"/>
      <c r="S41" s="608"/>
    </row>
    <row r="42">
      <c r="A42" s="514" t="s">
        <v>1639</v>
      </c>
      <c r="B42" s="514" t="s">
        <v>14182</v>
      </c>
      <c r="C42" s="514" t="s">
        <v>5067</v>
      </c>
      <c r="D42" s="514" t="s">
        <v>303</v>
      </c>
      <c r="E42" s="514" t="s">
        <v>8988</v>
      </c>
      <c r="F42" s="514" t="s">
        <v>12</v>
      </c>
      <c r="G42" s="514" t="s">
        <v>465</v>
      </c>
      <c r="H42" s="514" t="s">
        <v>739</v>
      </c>
      <c r="I42" s="514" t="s">
        <v>14225</v>
      </c>
      <c r="J42" s="514" t="s">
        <v>10350</v>
      </c>
      <c r="K42" s="514" t="s">
        <v>14226</v>
      </c>
      <c r="L42" s="514" t="s">
        <v>14185</v>
      </c>
      <c r="M42" s="514"/>
      <c r="N42" s="514" t="s">
        <v>14227</v>
      </c>
      <c r="O42" s="611">
        <v>45509.0</v>
      </c>
      <c r="P42" s="612" t="s">
        <v>331</v>
      </c>
      <c r="Q42" s="612" t="s">
        <v>95</v>
      </c>
      <c r="R42" s="608"/>
      <c r="S42" s="608"/>
    </row>
    <row r="43">
      <c r="A43" s="514" t="s">
        <v>1645</v>
      </c>
      <c r="B43" s="514" t="s">
        <v>10227</v>
      </c>
      <c r="C43" s="514" t="s">
        <v>5885</v>
      </c>
      <c r="D43" s="514" t="s">
        <v>303</v>
      </c>
      <c r="E43" s="514" t="s">
        <v>14111</v>
      </c>
      <c r="F43" s="514" t="s">
        <v>12</v>
      </c>
      <c r="G43" s="514" t="s">
        <v>465</v>
      </c>
      <c r="H43" s="514" t="s">
        <v>847</v>
      </c>
      <c r="I43" s="514" t="s">
        <v>14228</v>
      </c>
      <c r="J43" s="514"/>
      <c r="K43" s="514" t="s">
        <v>14229</v>
      </c>
      <c r="L43" s="514" t="s">
        <v>14230</v>
      </c>
      <c r="M43" s="514"/>
      <c r="N43" s="514" t="s">
        <v>14231</v>
      </c>
      <c r="O43" s="611">
        <v>45509.0</v>
      </c>
      <c r="P43" s="612" t="s">
        <v>331</v>
      </c>
      <c r="Q43" s="612" t="s">
        <v>95</v>
      </c>
      <c r="R43" s="608"/>
      <c r="S43" s="608"/>
    </row>
    <row r="44">
      <c r="A44" s="514" t="s">
        <v>1650</v>
      </c>
      <c r="B44" s="514" t="s">
        <v>14120</v>
      </c>
      <c r="C44" s="514" t="s">
        <v>10621</v>
      </c>
      <c r="D44" s="514" t="s">
        <v>303</v>
      </c>
      <c r="E44" s="514" t="s">
        <v>14111</v>
      </c>
      <c r="F44" s="514" t="s">
        <v>11</v>
      </c>
      <c r="G44" s="514" t="s">
        <v>465</v>
      </c>
      <c r="H44" s="514" t="s">
        <v>739</v>
      </c>
      <c r="I44" s="514" t="s">
        <v>14232</v>
      </c>
      <c r="J44" s="514"/>
      <c r="K44" s="514" t="s">
        <v>14233</v>
      </c>
      <c r="L44" s="514" t="s">
        <v>14234</v>
      </c>
      <c r="M44" s="514"/>
      <c r="N44" s="514" t="s">
        <v>14124</v>
      </c>
      <c r="O44" s="611">
        <v>45509.0</v>
      </c>
      <c r="P44" s="612" t="s">
        <v>331</v>
      </c>
      <c r="Q44" s="612" t="s">
        <v>95</v>
      </c>
      <c r="R44" s="608"/>
      <c r="S44" s="608"/>
    </row>
    <row r="45">
      <c r="A45" s="514" t="s">
        <v>1654</v>
      </c>
      <c r="B45" s="514" t="s">
        <v>14235</v>
      </c>
      <c r="C45" s="514" t="s">
        <v>8800</v>
      </c>
      <c r="D45" s="514" t="s">
        <v>303</v>
      </c>
      <c r="E45" s="514" t="s">
        <v>14111</v>
      </c>
      <c r="F45" s="514" t="s">
        <v>12</v>
      </c>
      <c r="G45" s="514" t="s">
        <v>465</v>
      </c>
      <c r="H45" s="514" t="s">
        <v>739</v>
      </c>
      <c r="I45" s="514" t="s">
        <v>14236</v>
      </c>
      <c r="J45" s="514"/>
      <c r="K45" s="514" t="s">
        <v>14113</v>
      </c>
      <c r="L45" s="514" t="s">
        <v>14237</v>
      </c>
      <c r="M45" s="514"/>
      <c r="N45" s="514" t="s">
        <v>14238</v>
      </c>
      <c r="O45" s="611">
        <v>45509.0</v>
      </c>
      <c r="P45" s="612" t="s">
        <v>331</v>
      </c>
      <c r="Q45" s="612" t="s">
        <v>95</v>
      </c>
      <c r="R45" s="608"/>
      <c r="S45" s="608"/>
    </row>
    <row r="46">
      <c r="A46" s="514" t="s">
        <v>1661</v>
      </c>
      <c r="B46" s="514" t="s">
        <v>6432</v>
      </c>
      <c r="C46" s="514" t="s">
        <v>2607</v>
      </c>
      <c r="D46" s="514" t="s">
        <v>303</v>
      </c>
      <c r="E46" s="514" t="s">
        <v>8988</v>
      </c>
      <c r="F46" s="514" t="s">
        <v>12</v>
      </c>
      <c r="G46" s="514" t="s">
        <v>465</v>
      </c>
      <c r="H46" s="514" t="s">
        <v>847</v>
      </c>
      <c r="I46" s="514" t="s">
        <v>14239</v>
      </c>
      <c r="J46" s="514"/>
      <c r="K46" s="514" t="s">
        <v>14240</v>
      </c>
      <c r="L46" s="514" t="s">
        <v>14241</v>
      </c>
      <c r="M46" s="608"/>
      <c r="N46" s="514" t="s">
        <v>14242</v>
      </c>
      <c r="O46" s="611">
        <v>45540.0</v>
      </c>
      <c r="P46" s="612" t="s">
        <v>331</v>
      </c>
      <c r="Q46" s="612" t="s">
        <v>95</v>
      </c>
      <c r="R46" s="608"/>
      <c r="S46" s="608"/>
    </row>
    <row r="47">
      <c r="A47" s="514" t="s">
        <v>1666</v>
      </c>
      <c r="B47" s="514" t="s">
        <v>6432</v>
      </c>
      <c r="C47" s="514" t="s">
        <v>2607</v>
      </c>
      <c r="D47" s="514" t="s">
        <v>303</v>
      </c>
      <c r="E47" s="514" t="s">
        <v>8988</v>
      </c>
      <c r="F47" s="514" t="s">
        <v>12</v>
      </c>
      <c r="G47" s="514" t="s">
        <v>588</v>
      </c>
      <c r="H47" s="514" t="s">
        <v>847</v>
      </c>
      <c r="I47" s="514" t="s">
        <v>14243</v>
      </c>
      <c r="J47" s="514"/>
      <c r="K47" s="514" t="s">
        <v>14244</v>
      </c>
      <c r="L47" s="514" t="s">
        <v>14241</v>
      </c>
      <c r="M47" s="514"/>
      <c r="N47" s="514"/>
      <c r="O47" s="611">
        <v>45540.0</v>
      </c>
      <c r="P47" s="612" t="s">
        <v>331</v>
      </c>
      <c r="Q47" s="612" t="s">
        <v>95</v>
      </c>
      <c r="R47" s="608"/>
      <c r="S47" s="608"/>
    </row>
    <row r="48">
      <c r="A48" s="514" t="s">
        <v>1672</v>
      </c>
      <c r="B48" s="514" t="s">
        <v>6432</v>
      </c>
      <c r="C48" s="514" t="s">
        <v>2607</v>
      </c>
      <c r="D48" s="514" t="s">
        <v>303</v>
      </c>
      <c r="E48" s="514" t="s">
        <v>8988</v>
      </c>
      <c r="F48" s="514" t="s">
        <v>12</v>
      </c>
      <c r="G48" s="514" t="s">
        <v>588</v>
      </c>
      <c r="H48" s="514" t="s">
        <v>847</v>
      </c>
      <c r="I48" s="514" t="s">
        <v>14245</v>
      </c>
      <c r="J48" s="514"/>
      <c r="K48" s="514" t="s">
        <v>14246</v>
      </c>
      <c r="L48" s="514" t="s">
        <v>14241</v>
      </c>
      <c r="M48" s="514"/>
      <c r="N48" s="514"/>
      <c r="O48" s="611">
        <v>45570.0</v>
      </c>
      <c r="P48" s="612" t="s">
        <v>331</v>
      </c>
      <c r="Q48" s="612" t="s">
        <v>95</v>
      </c>
      <c r="R48" s="608"/>
      <c r="S48" s="608"/>
    </row>
    <row r="49">
      <c r="A49" s="514" t="s">
        <v>1678</v>
      </c>
      <c r="B49" s="514" t="s">
        <v>10620</v>
      </c>
      <c r="C49" s="514" t="s">
        <v>10621</v>
      </c>
      <c r="D49" s="514" t="s">
        <v>303</v>
      </c>
      <c r="E49" s="514" t="s">
        <v>14111</v>
      </c>
      <c r="F49" s="514" t="s">
        <v>11</v>
      </c>
      <c r="G49" s="514" t="s">
        <v>465</v>
      </c>
      <c r="H49" s="514" t="s">
        <v>847</v>
      </c>
      <c r="I49" s="514" t="s">
        <v>14247</v>
      </c>
      <c r="J49" s="514"/>
      <c r="K49" s="514" t="s">
        <v>14248</v>
      </c>
      <c r="L49" s="514" t="s">
        <v>14249</v>
      </c>
      <c r="M49" s="514"/>
      <c r="N49" s="514" t="s">
        <v>14250</v>
      </c>
      <c r="O49" s="611">
        <v>45509.0</v>
      </c>
      <c r="P49" s="612" t="s">
        <v>331</v>
      </c>
      <c r="Q49" s="612" t="s">
        <v>95</v>
      </c>
      <c r="R49" s="608"/>
      <c r="S49" s="608"/>
    </row>
    <row r="50">
      <c r="A50" s="514" t="s">
        <v>1684</v>
      </c>
      <c r="B50" s="514" t="s">
        <v>10620</v>
      </c>
      <c r="C50" s="514" t="s">
        <v>10621</v>
      </c>
      <c r="D50" s="514" t="s">
        <v>303</v>
      </c>
      <c r="E50" s="514" t="s">
        <v>14111</v>
      </c>
      <c r="F50" s="514" t="s">
        <v>11</v>
      </c>
      <c r="G50" s="514" t="s">
        <v>465</v>
      </c>
      <c r="H50" s="514" t="s">
        <v>847</v>
      </c>
      <c r="I50" s="514" t="s">
        <v>14251</v>
      </c>
      <c r="J50" s="514"/>
      <c r="K50" s="514" t="s">
        <v>14248</v>
      </c>
      <c r="L50" s="514" t="s">
        <v>14189</v>
      </c>
      <c r="M50" s="514"/>
      <c r="N50" s="514" t="s">
        <v>14250</v>
      </c>
      <c r="O50" s="611">
        <v>45509.0</v>
      </c>
      <c r="P50" s="612" t="s">
        <v>331</v>
      </c>
      <c r="Q50" s="612" t="s">
        <v>95</v>
      </c>
      <c r="R50" s="608"/>
      <c r="S50" s="608"/>
    </row>
    <row r="51">
      <c r="A51" s="514" t="s">
        <v>1689</v>
      </c>
      <c r="B51" s="514" t="s">
        <v>10620</v>
      </c>
      <c r="C51" s="514" t="s">
        <v>10621</v>
      </c>
      <c r="D51" s="514" t="s">
        <v>303</v>
      </c>
      <c r="E51" s="514" t="s">
        <v>14111</v>
      </c>
      <c r="F51" s="514" t="s">
        <v>11</v>
      </c>
      <c r="G51" s="514" t="s">
        <v>465</v>
      </c>
      <c r="H51" s="514" t="s">
        <v>847</v>
      </c>
      <c r="I51" s="514" t="s">
        <v>14252</v>
      </c>
      <c r="J51" s="514"/>
      <c r="K51" s="514" t="s">
        <v>14253</v>
      </c>
      <c r="L51" s="514" t="s">
        <v>14254</v>
      </c>
      <c r="M51" s="514"/>
      <c r="N51" s="514" t="s">
        <v>14250</v>
      </c>
      <c r="O51" s="611">
        <v>45509.0</v>
      </c>
      <c r="P51" s="612" t="s">
        <v>331</v>
      </c>
      <c r="Q51" s="612" t="s">
        <v>95</v>
      </c>
      <c r="R51" s="608"/>
      <c r="S51" s="608"/>
    </row>
    <row r="52">
      <c r="A52" s="514" t="s">
        <v>1694</v>
      </c>
      <c r="B52" s="514"/>
      <c r="C52" s="514"/>
      <c r="D52" s="514" t="s">
        <v>303</v>
      </c>
      <c r="E52" s="514" t="s">
        <v>14111</v>
      </c>
      <c r="F52" s="514" t="s">
        <v>11</v>
      </c>
      <c r="G52" s="514" t="s">
        <v>465</v>
      </c>
      <c r="H52" s="514" t="s">
        <v>1646</v>
      </c>
      <c r="I52" s="514" t="s">
        <v>14255</v>
      </c>
      <c r="J52" s="514"/>
      <c r="K52" s="514" t="s">
        <v>14256</v>
      </c>
      <c r="L52" s="514" t="s">
        <v>14257</v>
      </c>
      <c r="M52" s="514"/>
      <c r="N52" s="514" t="s">
        <v>14258</v>
      </c>
      <c r="O52" s="612" t="s">
        <v>1541</v>
      </c>
      <c r="P52" s="612" t="s">
        <v>331</v>
      </c>
      <c r="Q52" s="612" t="s">
        <v>95</v>
      </c>
      <c r="R52" s="608"/>
      <c r="S52" s="608"/>
    </row>
    <row r="53">
      <c r="A53" s="514" t="s">
        <v>1700</v>
      </c>
      <c r="B53" s="514" t="s">
        <v>5656</v>
      </c>
      <c r="C53" s="514" t="s">
        <v>5058</v>
      </c>
      <c r="D53" s="514" t="s">
        <v>303</v>
      </c>
      <c r="E53" s="514" t="s">
        <v>14111</v>
      </c>
      <c r="F53" s="514" t="s">
        <v>12</v>
      </c>
      <c r="G53" s="514" t="s">
        <v>465</v>
      </c>
      <c r="H53" s="514" t="s">
        <v>1646</v>
      </c>
      <c r="I53" s="514" t="s">
        <v>14259</v>
      </c>
      <c r="J53" s="514"/>
      <c r="K53" s="514" t="s">
        <v>14260</v>
      </c>
      <c r="L53" s="514" t="s">
        <v>14261</v>
      </c>
      <c r="M53" s="514"/>
      <c r="N53" s="514" t="s">
        <v>14262</v>
      </c>
      <c r="O53" s="611">
        <v>45509.0</v>
      </c>
      <c r="P53" s="612" t="s">
        <v>331</v>
      </c>
      <c r="Q53" s="612" t="s">
        <v>95</v>
      </c>
      <c r="R53" s="608"/>
      <c r="S53" s="608"/>
    </row>
    <row r="54">
      <c r="A54" s="514" t="s">
        <v>1706</v>
      </c>
      <c r="B54" s="514" t="s">
        <v>5884</v>
      </c>
      <c r="C54" s="514" t="s">
        <v>5885</v>
      </c>
      <c r="D54" s="514" t="s">
        <v>303</v>
      </c>
      <c r="E54" s="514" t="s">
        <v>5115</v>
      </c>
      <c r="F54" s="514" t="s">
        <v>11</v>
      </c>
      <c r="G54" s="514" t="s">
        <v>465</v>
      </c>
      <c r="H54" s="514" t="s">
        <v>1646</v>
      </c>
      <c r="I54" s="514" t="s">
        <v>14263</v>
      </c>
      <c r="J54" s="514"/>
      <c r="K54" s="514" t="s">
        <v>14264</v>
      </c>
      <c r="L54" s="514" t="s">
        <v>14265</v>
      </c>
      <c r="M54" s="514"/>
      <c r="N54" s="514" t="s">
        <v>14266</v>
      </c>
      <c r="O54" s="611">
        <v>45509.0</v>
      </c>
      <c r="P54" s="612" t="s">
        <v>331</v>
      </c>
      <c r="Q54" s="612" t="s">
        <v>95</v>
      </c>
      <c r="R54" s="608"/>
      <c r="S54" s="608"/>
    </row>
    <row r="55">
      <c r="A55" s="514" t="s">
        <v>1711</v>
      </c>
      <c r="B55" s="514" t="s">
        <v>10620</v>
      </c>
      <c r="C55" s="514" t="s">
        <v>10621</v>
      </c>
      <c r="D55" s="514" t="s">
        <v>303</v>
      </c>
      <c r="E55" s="514" t="s">
        <v>5115</v>
      </c>
      <c r="F55" s="514" t="s">
        <v>11</v>
      </c>
      <c r="G55" s="514" t="s">
        <v>465</v>
      </c>
      <c r="H55" s="514" t="s">
        <v>847</v>
      </c>
      <c r="I55" s="514" t="s">
        <v>14267</v>
      </c>
      <c r="J55" s="514"/>
      <c r="K55" s="514" t="s">
        <v>14268</v>
      </c>
      <c r="L55" s="514" t="s">
        <v>14189</v>
      </c>
      <c r="M55" s="514"/>
      <c r="N55" s="514" t="s">
        <v>14269</v>
      </c>
      <c r="O55" s="611">
        <v>45570.0</v>
      </c>
      <c r="P55" s="612" t="s">
        <v>331</v>
      </c>
      <c r="Q55" s="612" t="s">
        <v>95</v>
      </c>
      <c r="R55" s="608"/>
      <c r="S55" s="608"/>
    </row>
    <row r="56">
      <c r="A56" s="514" t="s">
        <v>1714</v>
      </c>
      <c r="B56" s="514" t="s">
        <v>10620</v>
      </c>
      <c r="C56" s="514" t="s">
        <v>10621</v>
      </c>
      <c r="D56" s="514" t="s">
        <v>303</v>
      </c>
      <c r="E56" s="514" t="s">
        <v>5115</v>
      </c>
      <c r="F56" s="514" t="s">
        <v>11</v>
      </c>
      <c r="G56" s="514" t="s">
        <v>465</v>
      </c>
      <c r="H56" s="514" t="s">
        <v>847</v>
      </c>
      <c r="I56" s="514" t="s">
        <v>14270</v>
      </c>
      <c r="J56" s="514"/>
      <c r="K56" s="514" t="s">
        <v>14271</v>
      </c>
      <c r="L56" s="514" t="s">
        <v>14189</v>
      </c>
      <c r="M56" s="514"/>
      <c r="N56" s="514" t="s">
        <v>14272</v>
      </c>
      <c r="O56" s="612" t="s">
        <v>1555</v>
      </c>
      <c r="P56" s="612" t="s">
        <v>331</v>
      </c>
      <c r="Q56" s="612" t="s">
        <v>95</v>
      </c>
      <c r="R56" s="696"/>
      <c r="S56" s="608"/>
    </row>
    <row r="57">
      <c r="A57" s="514" t="s">
        <v>1720</v>
      </c>
      <c r="B57" s="514" t="s">
        <v>10620</v>
      </c>
      <c r="C57" s="514" t="s">
        <v>10621</v>
      </c>
      <c r="D57" s="514" t="s">
        <v>303</v>
      </c>
      <c r="E57" s="514" t="s">
        <v>5115</v>
      </c>
      <c r="F57" s="514" t="s">
        <v>11</v>
      </c>
      <c r="G57" s="514" t="s">
        <v>465</v>
      </c>
      <c r="H57" s="514" t="s">
        <v>847</v>
      </c>
      <c r="I57" s="514" t="s">
        <v>14273</v>
      </c>
      <c r="J57" s="514"/>
      <c r="K57" s="514" t="s">
        <v>14274</v>
      </c>
      <c r="L57" s="514" t="s">
        <v>14275</v>
      </c>
      <c r="M57" s="514"/>
      <c r="N57" s="514" t="s">
        <v>14276</v>
      </c>
      <c r="O57" s="611">
        <v>45540.0</v>
      </c>
      <c r="P57" s="612" t="s">
        <v>331</v>
      </c>
      <c r="Q57" s="612" t="s">
        <v>95</v>
      </c>
      <c r="R57" s="608"/>
      <c r="S57" s="608"/>
    </row>
    <row r="58">
      <c r="A58" s="514" t="s">
        <v>1725</v>
      </c>
      <c r="B58" s="514" t="s">
        <v>10620</v>
      </c>
      <c r="C58" s="514" t="s">
        <v>10621</v>
      </c>
      <c r="D58" s="514" t="s">
        <v>303</v>
      </c>
      <c r="E58" s="514" t="s">
        <v>5115</v>
      </c>
      <c r="F58" s="514" t="s">
        <v>11</v>
      </c>
      <c r="G58" s="514" t="s">
        <v>465</v>
      </c>
      <c r="H58" s="514" t="s">
        <v>847</v>
      </c>
      <c r="I58" s="514" t="s">
        <v>14277</v>
      </c>
      <c r="J58" s="514"/>
      <c r="K58" s="514" t="s">
        <v>14278</v>
      </c>
      <c r="L58" s="514" t="s">
        <v>14279</v>
      </c>
      <c r="M58" s="514"/>
      <c r="N58" s="514" t="s">
        <v>14280</v>
      </c>
      <c r="O58" s="612" t="s">
        <v>1555</v>
      </c>
      <c r="P58" s="612" t="s">
        <v>331</v>
      </c>
      <c r="Q58" s="612" t="s">
        <v>95</v>
      </c>
      <c r="R58" s="696"/>
      <c r="S58" s="608"/>
    </row>
    <row r="59">
      <c r="A59" s="514" t="s">
        <v>1731</v>
      </c>
      <c r="B59" s="514" t="s">
        <v>10379</v>
      </c>
      <c r="C59" s="514" t="s">
        <v>5885</v>
      </c>
      <c r="D59" s="514" t="s">
        <v>303</v>
      </c>
      <c r="E59" s="514" t="s">
        <v>5115</v>
      </c>
      <c r="F59" s="514" t="s">
        <v>12</v>
      </c>
      <c r="G59" s="514" t="s">
        <v>465</v>
      </c>
      <c r="H59" s="514" t="s">
        <v>739</v>
      </c>
      <c r="I59" s="514" t="s">
        <v>14281</v>
      </c>
      <c r="J59" s="514"/>
      <c r="K59" s="514" t="s">
        <v>14282</v>
      </c>
      <c r="L59" s="514" t="s">
        <v>14283</v>
      </c>
      <c r="M59" s="514"/>
      <c r="N59" s="514" t="s">
        <v>14284</v>
      </c>
      <c r="O59" s="611">
        <v>45509.0</v>
      </c>
      <c r="P59" s="612" t="s">
        <v>331</v>
      </c>
      <c r="Q59" s="612" t="s">
        <v>95</v>
      </c>
      <c r="R59" s="608"/>
      <c r="S59" s="608"/>
    </row>
    <row r="60">
      <c r="A60" s="514" t="s">
        <v>1738</v>
      </c>
      <c r="B60" s="514" t="s">
        <v>9275</v>
      </c>
      <c r="C60" s="514" t="s">
        <v>7287</v>
      </c>
      <c r="D60" s="514" t="s">
        <v>303</v>
      </c>
      <c r="E60" s="514" t="s">
        <v>5115</v>
      </c>
      <c r="F60" s="514" t="s">
        <v>12</v>
      </c>
      <c r="G60" s="514" t="s">
        <v>545</v>
      </c>
      <c r="H60" s="514" t="s">
        <v>739</v>
      </c>
      <c r="I60" s="514" t="s">
        <v>14285</v>
      </c>
      <c r="J60" s="514"/>
      <c r="K60" s="514" t="s">
        <v>14286</v>
      </c>
      <c r="L60" s="514" t="s">
        <v>14287</v>
      </c>
      <c r="M60" s="514"/>
      <c r="N60" s="514"/>
      <c r="O60" s="611">
        <v>45509.0</v>
      </c>
      <c r="P60" s="612" t="s">
        <v>331</v>
      </c>
      <c r="Q60" s="612" t="s">
        <v>95</v>
      </c>
      <c r="R60" s="608"/>
      <c r="S60" s="608"/>
    </row>
    <row r="61">
      <c r="A61" s="514" t="s">
        <v>1744</v>
      </c>
      <c r="B61" s="514" t="s">
        <v>14288</v>
      </c>
      <c r="C61" s="514" t="s">
        <v>7287</v>
      </c>
      <c r="D61" s="514" t="s">
        <v>303</v>
      </c>
      <c r="E61" s="514" t="s">
        <v>5115</v>
      </c>
      <c r="F61" s="514" t="s">
        <v>11</v>
      </c>
      <c r="G61" s="514" t="s">
        <v>545</v>
      </c>
      <c r="H61" s="514" t="s">
        <v>739</v>
      </c>
      <c r="I61" s="514" t="s">
        <v>14289</v>
      </c>
      <c r="J61" s="514"/>
      <c r="K61" s="514" t="s">
        <v>14290</v>
      </c>
      <c r="L61" s="514" t="s">
        <v>14291</v>
      </c>
      <c r="M61" s="514"/>
      <c r="N61" s="514"/>
      <c r="O61" s="612" t="s">
        <v>6455</v>
      </c>
      <c r="P61" s="612" t="s">
        <v>331</v>
      </c>
      <c r="Q61" s="612" t="s">
        <v>95</v>
      </c>
      <c r="R61" s="608"/>
      <c r="S61" s="608"/>
    </row>
    <row r="62">
      <c r="A62" s="514" t="s">
        <v>1750</v>
      </c>
      <c r="B62" s="514" t="s">
        <v>9275</v>
      </c>
      <c r="C62" s="514" t="s">
        <v>7287</v>
      </c>
      <c r="D62" s="514" t="s">
        <v>303</v>
      </c>
      <c r="E62" s="514" t="s">
        <v>5115</v>
      </c>
      <c r="F62" s="514" t="s">
        <v>12</v>
      </c>
      <c r="G62" s="514" t="s">
        <v>465</v>
      </c>
      <c r="H62" s="514" t="s">
        <v>739</v>
      </c>
      <c r="I62" s="514" t="s">
        <v>14292</v>
      </c>
      <c r="J62" s="514"/>
      <c r="K62" s="514" t="s">
        <v>14293</v>
      </c>
      <c r="L62" s="514" t="s">
        <v>14294</v>
      </c>
      <c r="M62" s="514"/>
      <c r="N62" s="514" t="s">
        <v>14295</v>
      </c>
      <c r="O62" s="612" t="s">
        <v>6455</v>
      </c>
      <c r="P62" s="612" t="s">
        <v>331</v>
      </c>
      <c r="Q62" s="612" t="s">
        <v>95</v>
      </c>
      <c r="R62" s="608"/>
      <c r="S62" s="608"/>
    </row>
    <row r="63">
      <c r="A63" s="514" t="s">
        <v>1755</v>
      </c>
      <c r="B63" s="514" t="s">
        <v>7286</v>
      </c>
      <c r="C63" s="514" t="s">
        <v>7287</v>
      </c>
      <c r="D63" s="514" t="s">
        <v>303</v>
      </c>
      <c r="E63" s="514" t="s">
        <v>5115</v>
      </c>
      <c r="F63" s="514" t="s">
        <v>12</v>
      </c>
      <c r="G63" s="514" t="s">
        <v>545</v>
      </c>
      <c r="H63" s="514" t="s">
        <v>739</v>
      </c>
      <c r="I63" s="514" t="s">
        <v>14296</v>
      </c>
      <c r="J63" s="514"/>
      <c r="K63" s="514" t="s">
        <v>14297</v>
      </c>
      <c r="L63" s="514" t="s">
        <v>14298</v>
      </c>
      <c r="M63" s="514"/>
      <c r="N63" s="514"/>
      <c r="O63" s="612" t="s">
        <v>6455</v>
      </c>
      <c r="P63" s="612" t="s">
        <v>331</v>
      </c>
      <c r="Q63" s="612" t="s">
        <v>95</v>
      </c>
      <c r="R63" s="608"/>
      <c r="S63" s="608"/>
    </row>
    <row r="64">
      <c r="A64" s="514" t="s">
        <v>1761</v>
      </c>
      <c r="B64" s="514"/>
      <c r="C64" s="514"/>
      <c r="D64" s="514" t="s">
        <v>303</v>
      </c>
      <c r="E64" s="514" t="s">
        <v>9467</v>
      </c>
      <c r="F64" s="514" t="s">
        <v>12</v>
      </c>
      <c r="G64" s="514" t="s">
        <v>465</v>
      </c>
      <c r="H64" s="514" t="s">
        <v>739</v>
      </c>
      <c r="I64" s="514" t="s">
        <v>14299</v>
      </c>
      <c r="J64" s="514" t="s">
        <v>9240</v>
      </c>
      <c r="K64" s="514" t="s">
        <v>14300</v>
      </c>
      <c r="L64" s="514" t="s">
        <v>14301</v>
      </c>
      <c r="M64" s="514"/>
      <c r="N64" s="514" t="s">
        <v>9243</v>
      </c>
      <c r="O64" s="612" t="s">
        <v>6455</v>
      </c>
      <c r="P64" s="612" t="s">
        <v>331</v>
      </c>
      <c r="Q64" s="612" t="s">
        <v>95</v>
      </c>
      <c r="R64" s="608"/>
      <c r="S64" s="608"/>
    </row>
    <row r="65">
      <c r="A65" s="514" t="s">
        <v>1766</v>
      </c>
      <c r="B65" s="522" t="s">
        <v>14087</v>
      </c>
      <c r="C65" s="514"/>
      <c r="D65" s="514" t="s">
        <v>303</v>
      </c>
      <c r="E65" s="514" t="s">
        <v>9467</v>
      </c>
      <c r="F65" s="514" t="s">
        <v>12</v>
      </c>
      <c r="G65" s="514" t="s">
        <v>465</v>
      </c>
      <c r="H65" s="514" t="s">
        <v>739</v>
      </c>
      <c r="I65" s="514" t="s">
        <v>14302</v>
      </c>
      <c r="J65" s="514"/>
      <c r="K65" s="514" t="s">
        <v>14303</v>
      </c>
      <c r="L65" s="514" t="s">
        <v>14304</v>
      </c>
      <c r="M65" s="514"/>
      <c r="N65" s="514" t="s">
        <v>14305</v>
      </c>
      <c r="O65" s="611">
        <v>45509.0</v>
      </c>
      <c r="P65" s="612" t="s">
        <v>331</v>
      </c>
      <c r="Q65" s="612" t="s">
        <v>95</v>
      </c>
      <c r="R65" s="608"/>
      <c r="S65" s="608"/>
    </row>
    <row r="66">
      <c r="A66" s="514" t="s">
        <v>1771</v>
      </c>
      <c r="B66" s="522" t="s">
        <v>14087</v>
      </c>
      <c r="C66" s="514"/>
      <c r="D66" s="514" t="s">
        <v>303</v>
      </c>
      <c r="E66" s="514" t="s">
        <v>9467</v>
      </c>
      <c r="F66" s="514" t="s">
        <v>12</v>
      </c>
      <c r="G66" s="514" t="s">
        <v>588</v>
      </c>
      <c r="H66" s="514" t="s">
        <v>739</v>
      </c>
      <c r="I66" s="514" t="s">
        <v>14306</v>
      </c>
      <c r="J66" s="514"/>
      <c r="K66" s="514" t="s">
        <v>14307</v>
      </c>
      <c r="L66" s="514" t="s">
        <v>14308</v>
      </c>
      <c r="M66" s="514"/>
      <c r="N66" s="514"/>
      <c r="O66" s="611">
        <v>45509.0</v>
      </c>
      <c r="P66" s="612" t="s">
        <v>331</v>
      </c>
      <c r="Q66" s="612" t="s">
        <v>95</v>
      </c>
      <c r="R66" s="608"/>
      <c r="S66" s="608"/>
    </row>
    <row r="67">
      <c r="A67" s="514" t="s">
        <v>1775</v>
      </c>
      <c r="B67" s="514"/>
      <c r="C67" s="538">
        <v>3.7</v>
      </c>
      <c r="D67" s="514" t="s">
        <v>303</v>
      </c>
      <c r="E67" s="514" t="s">
        <v>9467</v>
      </c>
      <c r="F67" s="514" t="s">
        <v>12</v>
      </c>
      <c r="G67" s="514" t="s">
        <v>465</v>
      </c>
      <c r="H67" s="514" t="s">
        <v>2267</v>
      </c>
      <c r="I67" s="514" t="s">
        <v>14309</v>
      </c>
      <c r="J67" s="514"/>
      <c r="K67" s="514" t="s">
        <v>14310</v>
      </c>
      <c r="L67" s="514" t="s">
        <v>14311</v>
      </c>
      <c r="M67" s="514"/>
      <c r="N67" s="514" t="s">
        <v>14266</v>
      </c>
      <c r="O67" s="611">
        <v>45509.0</v>
      </c>
      <c r="P67" s="612" t="s">
        <v>331</v>
      </c>
      <c r="Q67" s="612" t="s">
        <v>95</v>
      </c>
      <c r="R67" s="608"/>
      <c r="S67" s="608"/>
    </row>
    <row r="68">
      <c r="A68" s="514" t="s">
        <v>1781</v>
      </c>
      <c r="B68" s="514" t="s">
        <v>10620</v>
      </c>
      <c r="C68" s="514" t="s">
        <v>10621</v>
      </c>
      <c r="D68" s="514" t="s">
        <v>303</v>
      </c>
      <c r="E68" s="514" t="s">
        <v>5115</v>
      </c>
      <c r="F68" s="514" t="s">
        <v>11</v>
      </c>
      <c r="G68" s="514" t="s">
        <v>465</v>
      </c>
      <c r="H68" s="514" t="s">
        <v>847</v>
      </c>
      <c r="I68" s="514" t="s">
        <v>14312</v>
      </c>
      <c r="J68" s="514"/>
      <c r="K68" s="514" t="s">
        <v>14313</v>
      </c>
      <c r="L68" s="514" t="s">
        <v>14189</v>
      </c>
      <c r="M68" s="514"/>
      <c r="N68" s="514" t="s">
        <v>14314</v>
      </c>
      <c r="O68" s="612" t="s">
        <v>1555</v>
      </c>
      <c r="P68" s="612" t="s">
        <v>331</v>
      </c>
      <c r="Q68" s="612" t="s">
        <v>95</v>
      </c>
      <c r="R68" s="696"/>
      <c r="S68" s="608"/>
    </row>
    <row r="69">
      <c r="A69" s="514" t="s">
        <v>1787</v>
      </c>
      <c r="B69" s="514" t="s">
        <v>14315</v>
      </c>
      <c r="C69" s="514" t="s">
        <v>5885</v>
      </c>
      <c r="D69" s="514" t="s">
        <v>303</v>
      </c>
      <c r="E69" s="514" t="s">
        <v>5115</v>
      </c>
      <c r="F69" s="514" t="s">
        <v>12</v>
      </c>
      <c r="G69" s="514" t="s">
        <v>465</v>
      </c>
      <c r="H69" s="514" t="s">
        <v>739</v>
      </c>
      <c r="I69" s="514" t="s">
        <v>14316</v>
      </c>
      <c r="J69" s="514"/>
      <c r="K69" s="514" t="s">
        <v>14317</v>
      </c>
      <c r="L69" s="514" t="s">
        <v>14318</v>
      </c>
      <c r="M69" s="514"/>
      <c r="N69" s="514" t="s">
        <v>14319</v>
      </c>
      <c r="O69" s="611">
        <v>45509.0</v>
      </c>
      <c r="P69" s="612" t="s">
        <v>331</v>
      </c>
      <c r="Q69" s="612" t="s">
        <v>95</v>
      </c>
      <c r="R69" s="608"/>
      <c r="S69" s="608"/>
    </row>
    <row r="70">
      <c r="A70" s="514" t="s">
        <v>1792</v>
      </c>
      <c r="B70" s="514" t="s">
        <v>14320</v>
      </c>
      <c r="C70" s="514" t="s">
        <v>6865</v>
      </c>
      <c r="D70" s="514" t="s">
        <v>303</v>
      </c>
      <c r="E70" s="514" t="s">
        <v>9467</v>
      </c>
      <c r="F70" s="514" t="s">
        <v>12</v>
      </c>
      <c r="G70" s="514" t="s">
        <v>465</v>
      </c>
      <c r="H70" s="514" t="s">
        <v>739</v>
      </c>
      <c r="I70" s="514" t="s">
        <v>14321</v>
      </c>
      <c r="J70" s="514"/>
      <c r="K70" s="514" t="s">
        <v>14322</v>
      </c>
      <c r="L70" s="514" t="s">
        <v>14323</v>
      </c>
      <c r="M70" s="514"/>
      <c r="N70" s="514" t="s">
        <v>14324</v>
      </c>
      <c r="O70" s="612" t="s">
        <v>1555</v>
      </c>
      <c r="P70" s="612" t="s">
        <v>331</v>
      </c>
      <c r="Q70" s="612" t="s">
        <v>95</v>
      </c>
      <c r="R70" s="696"/>
      <c r="S70" s="608"/>
    </row>
    <row r="71">
      <c r="A71" s="514" t="s">
        <v>1798</v>
      </c>
      <c r="B71" s="514" t="s">
        <v>14325</v>
      </c>
      <c r="C71" s="514" t="s">
        <v>6865</v>
      </c>
      <c r="D71" s="514" t="s">
        <v>303</v>
      </c>
      <c r="E71" s="514" t="s">
        <v>9467</v>
      </c>
      <c r="F71" s="514" t="s">
        <v>12</v>
      </c>
      <c r="G71" s="514" t="s">
        <v>465</v>
      </c>
      <c r="H71" s="514" t="s">
        <v>739</v>
      </c>
      <c r="I71" s="514" t="s">
        <v>14326</v>
      </c>
      <c r="J71" s="514"/>
      <c r="K71" s="514" t="s">
        <v>14327</v>
      </c>
      <c r="L71" s="514" t="s">
        <v>14328</v>
      </c>
      <c r="M71" s="514"/>
      <c r="N71" s="514" t="s">
        <v>14329</v>
      </c>
      <c r="O71" s="612" t="s">
        <v>1555</v>
      </c>
      <c r="P71" s="612" t="s">
        <v>331</v>
      </c>
      <c r="Q71" s="612" t="s">
        <v>95</v>
      </c>
      <c r="R71" s="608"/>
      <c r="S71" s="608"/>
    </row>
    <row r="72">
      <c r="A72" s="514" t="s">
        <v>1804</v>
      </c>
      <c r="B72" s="514" t="s">
        <v>14182</v>
      </c>
      <c r="C72" s="514" t="s">
        <v>5067</v>
      </c>
      <c r="D72" s="514" t="s">
        <v>303</v>
      </c>
      <c r="E72" s="514" t="s">
        <v>9467</v>
      </c>
      <c r="F72" s="514" t="s">
        <v>12</v>
      </c>
      <c r="G72" s="514" t="s">
        <v>465</v>
      </c>
      <c r="H72" s="514" t="s">
        <v>739</v>
      </c>
      <c r="I72" s="514" t="s">
        <v>14330</v>
      </c>
      <c r="J72" s="514" t="s">
        <v>10350</v>
      </c>
      <c r="K72" s="514" t="s">
        <v>14331</v>
      </c>
      <c r="L72" s="514" t="s">
        <v>14185</v>
      </c>
      <c r="M72" s="514"/>
      <c r="N72" s="514" t="s">
        <v>14332</v>
      </c>
      <c r="O72" s="611">
        <v>45509.0</v>
      </c>
      <c r="P72" s="612" t="s">
        <v>331</v>
      </c>
      <c r="Q72" s="612" t="s">
        <v>95</v>
      </c>
      <c r="R72" s="608"/>
      <c r="S72" s="608"/>
    </row>
    <row r="73">
      <c r="A73" s="514" t="s">
        <v>1810</v>
      </c>
      <c r="B73" s="514" t="s">
        <v>6432</v>
      </c>
      <c r="C73" s="514" t="s">
        <v>2607</v>
      </c>
      <c r="D73" s="514" t="s">
        <v>303</v>
      </c>
      <c r="E73" s="514" t="s">
        <v>9467</v>
      </c>
      <c r="F73" s="514" t="s">
        <v>12</v>
      </c>
      <c r="G73" s="514" t="s">
        <v>465</v>
      </c>
      <c r="H73" s="514" t="s">
        <v>847</v>
      </c>
      <c r="I73" s="514" t="s">
        <v>14333</v>
      </c>
      <c r="J73" s="514"/>
      <c r="K73" s="514" t="s">
        <v>14334</v>
      </c>
      <c r="L73" s="514" t="s">
        <v>14241</v>
      </c>
      <c r="M73" s="514"/>
      <c r="N73" s="514" t="s">
        <v>14335</v>
      </c>
      <c r="O73" s="611">
        <v>45570.0</v>
      </c>
      <c r="P73" s="612" t="s">
        <v>331</v>
      </c>
      <c r="Q73" s="612" t="s">
        <v>95</v>
      </c>
      <c r="R73" s="608"/>
      <c r="S73" s="608"/>
    </row>
    <row r="74">
      <c r="A74" s="514" t="s">
        <v>1815</v>
      </c>
      <c r="B74" s="514" t="s">
        <v>6432</v>
      </c>
      <c r="C74" s="514" t="s">
        <v>2607</v>
      </c>
      <c r="D74" s="514" t="s">
        <v>303</v>
      </c>
      <c r="E74" s="514" t="s">
        <v>9467</v>
      </c>
      <c r="F74" s="514" t="s">
        <v>12</v>
      </c>
      <c r="G74" s="514" t="s">
        <v>588</v>
      </c>
      <c r="H74" s="514" t="s">
        <v>847</v>
      </c>
      <c r="I74" s="514" t="s">
        <v>14336</v>
      </c>
      <c r="J74" s="514"/>
      <c r="K74" s="514" t="s">
        <v>14337</v>
      </c>
      <c r="L74" s="514" t="s">
        <v>14241</v>
      </c>
      <c r="M74" s="514"/>
      <c r="N74" s="514"/>
      <c r="O74" s="612" t="s">
        <v>1555</v>
      </c>
      <c r="P74" s="612" t="s">
        <v>331</v>
      </c>
      <c r="Q74" s="612" t="s">
        <v>95</v>
      </c>
      <c r="R74" s="696"/>
      <c r="S74" s="608"/>
    </row>
    <row r="75">
      <c r="A75" s="514" t="s">
        <v>1821</v>
      </c>
      <c r="B75" s="514" t="s">
        <v>6432</v>
      </c>
      <c r="C75" s="514" t="s">
        <v>2607</v>
      </c>
      <c r="D75" s="514" t="s">
        <v>303</v>
      </c>
      <c r="E75" s="514" t="s">
        <v>9467</v>
      </c>
      <c r="F75" s="514" t="s">
        <v>12</v>
      </c>
      <c r="G75" s="514" t="s">
        <v>588</v>
      </c>
      <c r="H75" s="514" t="s">
        <v>847</v>
      </c>
      <c r="I75" s="514" t="s">
        <v>14338</v>
      </c>
      <c r="J75" s="514"/>
      <c r="K75" s="514" t="s">
        <v>14339</v>
      </c>
      <c r="L75" s="514" t="s">
        <v>14241</v>
      </c>
      <c r="M75" s="514"/>
      <c r="N75" s="514"/>
      <c r="O75" s="611">
        <v>45570.0</v>
      </c>
      <c r="P75" s="612" t="s">
        <v>331</v>
      </c>
      <c r="Q75" s="612" t="s">
        <v>95</v>
      </c>
      <c r="R75" s="608"/>
      <c r="S75" s="608"/>
    </row>
    <row r="76">
      <c r="A76" s="514" t="s">
        <v>1827</v>
      </c>
      <c r="B76" s="514" t="s">
        <v>14340</v>
      </c>
      <c r="C76" s="514" t="s">
        <v>5724</v>
      </c>
      <c r="D76" s="514" t="s">
        <v>303</v>
      </c>
      <c r="E76" s="514" t="s">
        <v>9467</v>
      </c>
      <c r="F76" s="514" t="s">
        <v>11</v>
      </c>
      <c r="G76" s="514" t="s">
        <v>465</v>
      </c>
      <c r="H76" s="514" t="s">
        <v>739</v>
      </c>
      <c r="I76" s="514" t="s">
        <v>14341</v>
      </c>
      <c r="J76" s="514"/>
      <c r="K76" s="514" t="s">
        <v>14342</v>
      </c>
      <c r="L76" s="514" t="s">
        <v>14343</v>
      </c>
      <c r="M76" s="514"/>
      <c r="N76" s="514" t="s">
        <v>14344</v>
      </c>
      <c r="O76" s="612" t="s">
        <v>6455</v>
      </c>
      <c r="P76" s="612" t="s">
        <v>331</v>
      </c>
      <c r="Q76" s="612" t="s">
        <v>95</v>
      </c>
      <c r="R76" s="608"/>
      <c r="S76" s="608"/>
    </row>
    <row r="77">
      <c r="A77" s="514" t="s">
        <v>1833</v>
      </c>
      <c r="B77" s="514" t="s">
        <v>14340</v>
      </c>
      <c r="C77" s="514" t="s">
        <v>5724</v>
      </c>
      <c r="D77" s="514" t="s">
        <v>303</v>
      </c>
      <c r="E77" s="514" t="s">
        <v>9467</v>
      </c>
      <c r="F77" s="514" t="s">
        <v>11</v>
      </c>
      <c r="G77" s="514" t="s">
        <v>465</v>
      </c>
      <c r="H77" s="514" t="s">
        <v>739</v>
      </c>
      <c r="I77" s="514" t="s">
        <v>14345</v>
      </c>
      <c r="J77" s="514"/>
      <c r="K77" s="514" t="s">
        <v>14342</v>
      </c>
      <c r="L77" s="514" t="s">
        <v>14346</v>
      </c>
      <c r="M77" s="514"/>
      <c r="N77" s="514" t="s">
        <v>14347</v>
      </c>
      <c r="O77" s="612" t="s">
        <v>6455</v>
      </c>
      <c r="P77" s="612" t="s">
        <v>331</v>
      </c>
      <c r="Q77" s="612" t="s">
        <v>95</v>
      </c>
      <c r="R77" s="608"/>
      <c r="S77" s="608"/>
    </row>
    <row r="78">
      <c r="A78" s="514" t="s">
        <v>1838</v>
      </c>
      <c r="B78" s="514" t="s">
        <v>14340</v>
      </c>
      <c r="C78" s="514" t="s">
        <v>5724</v>
      </c>
      <c r="D78" s="514" t="s">
        <v>303</v>
      </c>
      <c r="E78" s="514" t="s">
        <v>9467</v>
      </c>
      <c r="F78" s="514" t="s">
        <v>11</v>
      </c>
      <c r="G78" s="514" t="s">
        <v>465</v>
      </c>
      <c r="H78" s="514" t="s">
        <v>739</v>
      </c>
      <c r="I78" s="514" t="s">
        <v>14348</v>
      </c>
      <c r="J78" s="514"/>
      <c r="K78" s="514" t="s">
        <v>14349</v>
      </c>
      <c r="L78" s="514" t="s">
        <v>14350</v>
      </c>
      <c r="M78" s="514"/>
      <c r="N78" s="514" t="s">
        <v>14347</v>
      </c>
      <c r="O78" s="612" t="s">
        <v>6455</v>
      </c>
      <c r="P78" s="612" t="s">
        <v>331</v>
      </c>
      <c r="Q78" s="612" t="s">
        <v>95</v>
      </c>
      <c r="R78" s="608"/>
      <c r="S78" s="608"/>
    </row>
    <row r="79">
      <c r="A79" s="514" t="s">
        <v>1843</v>
      </c>
      <c r="B79" s="514" t="s">
        <v>14351</v>
      </c>
      <c r="C79" s="514" t="s">
        <v>4770</v>
      </c>
      <c r="D79" s="514" t="s">
        <v>303</v>
      </c>
      <c r="E79" s="514" t="s">
        <v>5028</v>
      </c>
      <c r="F79" s="514" t="s">
        <v>12</v>
      </c>
      <c r="G79" s="514" t="s">
        <v>545</v>
      </c>
      <c r="H79" s="514" t="s">
        <v>739</v>
      </c>
      <c r="I79" s="514" t="s">
        <v>14352</v>
      </c>
      <c r="J79" s="514" t="s">
        <v>14353</v>
      </c>
      <c r="K79" s="514" t="s">
        <v>14354</v>
      </c>
      <c r="L79" s="514" t="s">
        <v>14355</v>
      </c>
      <c r="M79" s="514"/>
      <c r="N79" s="514"/>
      <c r="O79" s="611">
        <v>45509.0</v>
      </c>
      <c r="P79" s="612" t="s">
        <v>331</v>
      </c>
      <c r="Q79" s="612" t="s">
        <v>95</v>
      </c>
      <c r="R79" s="608"/>
      <c r="S79" s="608"/>
    </row>
    <row r="80">
      <c r="A80" s="514" t="s">
        <v>1848</v>
      </c>
      <c r="B80" s="514" t="s">
        <v>14356</v>
      </c>
      <c r="C80" s="514" t="s">
        <v>2795</v>
      </c>
      <c r="D80" s="514" t="s">
        <v>303</v>
      </c>
      <c r="E80" s="514" t="s">
        <v>5028</v>
      </c>
      <c r="F80" s="514" t="s">
        <v>11</v>
      </c>
      <c r="G80" s="514" t="s">
        <v>545</v>
      </c>
      <c r="H80" s="514" t="s">
        <v>739</v>
      </c>
      <c r="I80" s="514" t="s">
        <v>14357</v>
      </c>
      <c r="J80" s="514" t="s">
        <v>14358</v>
      </c>
      <c r="K80" s="514" t="s">
        <v>14359</v>
      </c>
      <c r="L80" s="514" t="s">
        <v>14360</v>
      </c>
      <c r="M80" s="514"/>
      <c r="N80" s="514"/>
      <c r="O80" s="611">
        <v>45356.0</v>
      </c>
      <c r="P80" s="612" t="s">
        <v>331</v>
      </c>
      <c r="Q80" s="612" t="s">
        <v>95</v>
      </c>
      <c r="R80" s="608"/>
      <c r="S80" s="608"/>
    </row>
    <row r="81">
      <c r="A81" s="514" t="s">
        <v>1853</v>
      </c>
      <c r="B81" s="514" t="s">
        <v>14361</v>
      </c>
      <c r="C81" s="514" t="s">
        <v>2607</v>
      </c>
      <c r="D81" s="514" t="s">
        <v>303</v>
      </c>
      <c r="E81" s="514" t="s">
        <v>5028</v>
      </c>
      <c r="F81" s="514" t="s">
        <v>12</v>
      </c>
      <c r="G81" s="514" t="s">
        <v>545</v>
      </c>
      <c r="H81" s="514" t="s">
        <v>739</v>
      </c>
      <c r="I81" s="514" t="s">
        <v>14362</v>
      </c>
      <c r="J81" s="514" t="s">
        <v>14363</v>
      </c>
      <c r="K81" s="514" t="s">
        <v>14364</v>
      </c>
      <c r="L81" s="514" t="s">
        <v>14365</v>
      </c>
      <c r="M81" s="514"/>
      <c r="N81" s="514"/>
      <c r="O81" s="611">
        <v>45356.0</v>
      </c>
      <c r="P81" s="612" t="s">
        <v>331</v>
      </c>
      <c r="Q81" s="612" t="s">
        <v>95</v>
      </c>
      <c r="R81" s="608"/>
      <c r="S81" s="608"/>
    </row>
    <row r="82">
      <c r="A82" s="514" t="s">
        <v>1858</v>
      </c>
      <c r="B82" s="514" t="s">
        <v>14366</v>
      </c>
      <c r="C82" s="514" t="s">
        <v>7261</v>
      </c>
      <c r="D82" s="514" t="s">
        <v>303</v>
      </c>
      <c r="E82" s="514" t="s">
        <v>5028</v>
      </c>
      <c r="F82" s="514" t="s">
        <v>12</v>
      </c>
      <c r="G82" s="514" t="s">
        <v>545</v>
      </c>
      <c r="H82" s="514"/>
      <c r="I82" s="514" t="s">
        <v>14367</v>
      </c>
      <c r="J82" s="514"/>
      <c r="K82" s="514"/>
      <c r="L82" s="514"/>
      <c r="M82" s="514"/>
      <c r="N82" s="514"/>
      <c r="O82" s="611">
        <v>45356.0</v>
      </c>
      <c r="P82" s="612" t="s">
        <v>331</v>
      </c>
      <c r="Q82" s="612" t="s">
        <v>95</v>
      </c>
      <c r="R82" s="608"/>
      <c r="S82" s="608"/>
    </row>
    <row r="83">
      <c r="A83" s="514" t="s">
        <v>1863</v>
      </c>
      <c r="B83" s="514"/>
      <c r="C83" s="514"/>
      <c r="D83" s="514" t="s">
        <v>303</v>
      </c>
      <c r="E83" s="514" t="s">
        <v>8354</v>
      </c>
      <c r="F83" s="514" t="s">
        <v>12</v>
      </c>
      <c r="G83" s="514" t="s">
        <v>545</v>
      </c>
      <c r="H83" s="514" t="s">
        <v>739</v>
      </c>
      <c r="I83" s="514" t="s">
        <v>14368</v>
      </c>
      <c r="J83" s="514"/>
      <c r="K83" s="514" t="s">
        <v>14369</v>
      </c>
      <c r="L83" s="514" t="s">
        <v>14370</v>
      </c>
      <c r="M83" s="514"/>
      <c r="N83" s="514"/>
      <c r="O83" s="612" t="s">
        <v>6455</v>
      </c>
      <c r="P83" s="612" t="s">
        <v>331</v>
      </c>
      <c r="Q83" s="612" t="s">
        <v>95</v>
      </c>
      <c r="R83" s="608"/>
      <c r="S83" s="608"/>
    </row>
    <row r="84">
      <c r="A84" s="514" t="s">
        <v>1869</v>
      </c>
      <c r="B84" s="514"/>
      <c r="C84" s="514"/>
      <c r="D84" s="514" t="s">
        <v>303</v>
      </c>
      <c r="E84" s="514" t="s">
        <v>8354</v>
      </c>
      <c r="F84" s="514" t="s">
        <v>12</v>
      </c>
      <c r="G84" s="514" t="s">
        <v>545</v>
      </c>
      <c r="H84" s="514" t="s">
        <v>1646</v>
      </c>
      <c r="I84" s="514" t="s">
        <v>14371</v>
      </c>
      <c r="J84" s="514"/>
      <c r="K84" s="514" t="s">
        <v>14372</v>
      </c>
      <c r="L84" s="514" t="s">
        <v>14373</v>
      </c>
      <c r="M84" s="514"/>
      <c r="N84" s="514"/>
      <c r="O84" s="612" t="s">
        <v>6455</v>
      </c>
      <c r="P84" s="612" t="s">
        <v>331</v>
      </c>
      <c r="Q84" s="612" t="s">
        <v>95</v>
      </c>
      <c r="R84" s="608"/>
      <c r="S84" s="608"/>
    </row>
    <row r="85">
      <c r="A85" s="514" t="s">
        <v>1875</v>
      </c>
      <c r="B85" s="514"/>
      <c r="C85" s="608"/>
      <c r="D85" s="514" t="s">
        <v>303</v>
      </c>
      <c r="E85" s="514" t="s">
        <v>8354</v>
      </c>
      <c r="F85" s="514" t="s">
        <v>12</v>
      </c>
      <c r="G85" s="514" t="s">
        <v>545</v>
      </c>
      <c r="H85" s="514" t="s">
        <v>7438</v>
      </c>
      <c r="I85" s="515" t="s">
        <v>14374</v>
      </c>
      <c r="J85" s="514" t="s">
        <v>11835</v>
      </c>
      <c r="K85" s="514" t="s">
        <v>11836</v>
      </c>
      <c r="L85" s="514" t="s">
        <v>11837</v>
      </c>
      <c r="M85" s="514"/>
      <c r="N85" s="514"/>
      <c r="O85" s="612" t="s">
        <v>1555</v>
      </c>
      <c r="P85" s="612" t="s">
        <v>331</v>
      </c>
      <c r="Q85" s="612" t="s">
        <v>95</v>
      </c>
      <c r="R85" s="608"/>
      <c r="S85" s="608"/>
    </row>
    <row r="86">
      <c r="A86" s="514" t="s">
        <v>1878</v>
      </c>
      <c r="B86" s="514"/>
      <c r="C86" s="514"/>
      <c r="D86" s="514" t="s">
        <v>303</v>
      </c>
      <c r="E86" s="514" t="s">
        <v>9384</v>
      </c>
      <c r="F86" s="514" t="s">
        <v>12</v>
      </c>
      <c r="G86" s="514" t="s">
        <v>545</v>
      </c>
      <c r="H86" s="514" t="s">
        <v>2267</v>
      </c>
      <c r="I86" s="514" t="s">
        <v>14375</v>
      </c>
      <c r="J86" s="514" t="s">
        <v>6162</v>
      </c>
      <c r="K86" s="514" t="s">
        <v>14376</v>
      </c>
      <c r="L86" s="539" t="s">
        <v>14377</v>
      </c>
      <c r="M86" s="515" t="s">
        <v>14378</v>
      </c>
      <c r="N86" s="608"/>
      <c r="O86" s="697">
        <v>45509.0</v>
      </c>
      <c r="P86" s="612" t="s">
        <v>331</v>
      </c>
      <c r="Q86" s="612" t="s">
        <v>95</v>
      </c>
      <c r="R86" s="608"/>
      <c r="S86" s="608"/>
    </row>
    <row r="87">
      <c r="A87" s="514" t="s">
        <v>1884</v>
      </c>
      <c r="B87" s="514" t="s">
        <v>14379</v>
      </c>
      <c r="C87" s="514" t="s">
        <v>5801</v>
      </c>
      <c r="D87" s="514" t="s">
        <v>303</v>
      </c>
      <c r="E87" s="514" t="s">
        <v>8954</v>
      </c>
      <c r="F87" s="514" t="s">
        <v>12</v>
      </c>
      <c r="G87" s="514" t="s">
        <v>545</v>
      </c>
      <c r="H87" s="514" t="s">
        <v>739</v>
      </c>
      <c r="I87" s="514" t="s">
        <v>14380</v>
      </c>
      <c r="J87" s="514" t="s">
        <v>6162</v>
      </c>
      <c r="K87" s="514" t="s">
        <v>14381</v>
      </c>
      <c r="L87" s="514" t="s">
        <v>14382</v>
      </c>
      <c r="M87" s="515" t="s">
        <v>14383</v>
      </c>
      <c r="N87" s="608"/>
      <c r="O87" s="611">
        <v>45509.0</v>
      </c>
      <c r="P87" s="612" t="s">
        <v>331</v>
      </c>
      <c r="Q87" s="612" t="s">
        <v>95</v>
      </c>
      <c r="R87" s="608"/>
      <c r="S87" s="608"/>
    </row>
    <row r="88">
      <c r="A88" s="514" t="s">
        <v>1889</v>
      </c>
      <c r="B88" s="514"/>
      <c r="C88" s="514"/>
      <c r="D88" s="514" t="s">
        <v>303</v>
      </c>
      <c r="E88" s="514" t="s">
        <v>8954</v>
      </c>
      <c r="F88" s="514" t="s">
        <v>12</v>
      </c>
      <c r="G88" s="514" t="s">
        <v>545</v>
      </c>
      <c r="H88" s="514" t="s">
        <v>739</v>
      </c>
      <c r="I88" s="514" t="s">
        <v>14384</v>
      </c>
      <c r="J88" s="514" t="s">
        <v>6162</v>
      </c>
      <c r="K88" s="514" t="s">
        <v>14385</v>
      </c>
      <c r="L88" s="514" t="s">
        <v>14386</v>
      </c>
      <c r="M88" s="515" t="s">
        <v>14387</v>
      </c>
      <c r="N88" s="608"/>
      <c r="O88" s="697">
        <v>45570.0</v>
      </c>
      <c r="P88" s="612" t="s">
        <v>331</v>
      </c>
      <c r="Q88" s="612" t="s">
        <v>95</v>
      </c>
      <c r="R88" s="615" t="s">
        <v>14388</v>
      </c>
      <c r="S88" s="608"/>
    </row>
    <row r="89">
      <c r="A89" s="514" t="s">
        <v>1895</v>
      </c>
      <c r="B89" s="514"/>
      <c r="C89" s="514"/>
      <c r="D89" s="514" t="s">
        <v>303</v>
      </c>
      <c r="E89" s="514" t="s">
        <v>9384</v>
      </c>
      <c r="F89" s="514" t="s">
        <v>12</v>
      </c>
      <c r="G89" s="514" t="s">
        <v>545</v>
      </c>
      <c r="H89" s="514" t="s">
        <v>739</v>
      </c>
      <c r="I89" s="514" t="s">
        <v>14389</v>
      </c>
      <c r="J89" s="514" t="s">
        <v>6162</v>
      </c>
      <c r="K89" s="514" t="s">
        <v>14390</v>
      </c>
      <c r="L89" s="514" t="s">
        <v>14391</v>
      </c>
      <c r="M89" s="515" t="s">
        <v>14392</v>
      </c>
      <c r="N89" s="608"/>
      <c r="O89" s="697">
        <v>45509.0</v>
      </c>
      <c r="P89" s="612" t="s">
        <v>331</v>
      </c>
      <c r="Q89" s="612" t="s">
        <v>95</v>
      </c>
      <c r="R89" s="608"/>
      <c r="S89" s="608"/>
    </row>
    <row r="90">
      <c r="A90" s="514" t="s">
        <v>1897</v>
      </c>
      <c r="B90" s="514" t="s">
        <v>9249</v>
      </c>
      <c r="C90" s="514" t="s">
        <v>8800</v>
      </c>
      <c r="D90" s="514" t="s">
        <v>303</v>
      </c>
      <c r="E90" s="514" t="s">
        <v>8954</v>
      </c>
      <c r="F90" s="514" t="s">
        <v>11</v>
      </c>
      <c r="G90" s="514" t="s">
        <v>545</v>
      </c>
      <c r="H90" s="514" t="s">
        <v>847</v>
      </c>
      <c r="I90" s="514" t="s">
        <v>14393</v>
      </c>
      <c r="J90" s="514" t="s">
        <v>6162</v>
      </c>
      <c r="K90" s="514" t="s">
        <v>14394</v>
      </c>
      <c r="L90" s="514" t="s">
        <v>14395</v>
      </c>
      <c r="M90" s="515" t="s">
        <v>14396</v>
      </c>
      <c r="N90" s="612"/>
      <c r="O90" s="611">
        <v>45570.0</v>
      </c>
      <c r="P90" s="612" t="s">
        <v>331</v>
      </c>
      <c r="Q90" s="612" t="s">
        <v>95</v>
      </c>
      <c r="R90" s="608"/>
      <c r="S90" s="608"/>
    </row>
    <row r="91">
      <c r="A91" s="514" t="s">
        <v>1901</v>
      </c>
      <c r="B91" s="514" t="s">
        <v>10620</v>
      </c>
      <c r="C91" s="514" t="s">
        <v>10621</v>
      </c>
      <c r="D91" s="514" t="s">
        <v>303</v>
      </c>
      <c r="E91" s="514" t="s">
        <v>10622</v>
      </c>
      <c r="F91" s="514" t="s">
        <v>11</v>
      </c>
      <c r="G91" s="514" t="s">
        <v>545</v>
      </c>
      <c r="H91" s="514" t="s">
        <v>739</v>
      </c>
      <c r="I91" s="514" t="s">
        <v>14397</v>
      </c>
      <c r="J91" s="514" t="s">
        <v>6162</v>
      </c>
      <c r="K91" s="514" t="s">
        <v>14398</v>
      </c>
      <c r="L91" s="514" t="s">
        <v>14399</v>
      </c>
      <c r="M91" s="515" t="s">
        <v>14400</v>
      </c>
      <c r="N91" s="608"/>
      <c r="O91" s="697">
        <v>45509.0</v>
      </c>
      <c r="P91" s="612" t="s">
        <v>331</v>
      </c>
      <c r="Q91" s="612" t="s">
        <v>95</v>
      </c>
      <c r="R91" s="608"/>
      <c r="S91" s="608"/>
    </row>
    <row r="92">
      <c r="A92" s="514" t="s">
        <v>1905</v>
      </c>
      <c r="B92" s="514" t="s">
        <v>7849</v>
      </c>
      <c r="C92" s="514" t="s">
        <v>4770</v>
      </c>
      <c r="D92" s="514" t="s">
        <v>303</v>
      </c>
      <c r="E92" s="514" t="s">
        <v>8988</v>
      </c>
      <c r="F92" s="514" t="s">
        <v>12</v>
      </c>
      <c r="G92" s="514" t="s">
        <v>545</v>
      </c>
      <c r="H92" s="514" t="s">
        <v>847</v>
      </c>
      <c r="I92" s="514" t="s">
        <v>14401</v>
      </c>
      <c r="J92" s="514" t="s">
        <v>6162</v>
      </c>
      <c r="K92" s="514" t="s">
        <v>14402</v>
      </c>
      <c r="L92" s="514" t="s">
        <v>14403</v>
      </c>
      <c r="M92" s="515" t="s">
        <v>14404</v>
      </c>
      <c r="N92" s="612"/>
      <c r="O92" s="611">
        <v>45570.0</v>
      </c>
      <c r="P92" s="612" t="s">
        <v>331</v>
      </c>
      <c r="Q92" s="612" t="s">
        <v>95</v>
      </c>
      <c r="R92" s="608"/>
      <c r="S92" s="608"/>
    </row>
    <row r="93">
      <c r="A93" s="514" t="s">
        <v>1910</v>
      </c>
      <c r="B93" s="514" t="s">
        <v>14120</v>
      </c>
      <c r="C93" s="514" t="s">
        <v>10621</v>
      </c>
      <c r="D93" s="514" t="s">
        <v>303</v>
      </c>
      <c r="E93" s="514" t="s">
        <v>8988</v>
      </c>
      <c r="F93" s="514" t="s">
        <v>11</v>
      </c>
      <c r="G93" s="514" t="s">
        <v>545</v>
      </c>
      <c r="H93" s="514" t="s">
        <v>739</v>
      </c>
      <c r="I93" s="514" t="s">
        <v>14405</v>
      </c>
      <c r="J93" s="514" t="s">
        <v>6162</v>
      </c>
      <c r="K93" s="514" t="s">
        <v>14406</v>
      </c>
      <c r="L93" s="514" t="s">
        <v>14407</v>
      </c>
      <c r="M93" s="515" t="s">
        <v>14408</v>
      </c>
      <c r="N93" s="612"/>
      <c r="O93" s="611">
        <v>45570.0</v>
      </c>
      <c r="P93" s="612" t="s">
        <v>331</v>
      </c>
      <c r="Q93" s="612" t="s">
        <v>95</v>
      </c>
      <c r="R93" s="608"/>
      <c r="S93" s="608"/>
    </row>
    <row r="94">
      <c r="A94" s="514" t="s">
        <v>1915</v>
      </c>
      <c r="B94" s="514" t="s">
        <v>14215</v>
      </c>
      <c r="C94" s="514" t="s">
        <v>14216</v>
      </c>
      <c r="D94" s="514" t="s">
        <v>303</v>
      </c>
      <c r="E94" s="514" t="s">
        <v>8988</v>
      </c>
      <c r="F94" s="514" t="s">
        <v>12</v>
      </c>
      <c r="G94" s="514" t="s">
        <v>545</v>
      </c>
      <c r="H94" s="514" t="s">
        <v>739</v>
      </c>
      <c r="I94" s="514" t="s">
        <v>14409</v>
      </c>
      <c r="J94" s="514" t="s">
        <v>6162</v>
      </c>
      <c r="K94" s="514" t="s">
        <v>14410</v>
      </c>
      <c r="L94" s="514" t="s">
        <v>14411</v>
      </c>
      <c r="M94" s="515" t="s">
        <v>14412</v>
      </c>
      <c r="N94" s="608"/>
      <c r="O94" s="611">
        <v>45509.0</v>
      </c>
      <c r="P94" s="612" t="s">
        <v>331</v>
      </c>
      <c r="Q94" s="612" t="s">
        <v>95</v>
      </c>
      <c r="R94" s="608"/>
      <c r="S94" s="608"/>
    </row>
    <row r="95">
      <c r="A95" s="514" t="s">
        <v>1920</v>
      </c>
      <c r="B95" s="514" t="s">
        <v>14215</v>
      </c>
      <c r="C95" s="514" t="s">
        <v>14216</v>
      </c>
      <c r="D95" s="514" t="s">
        <v>303</v>
      </c>
      <c r="E95" s="514" t="s">
        <v>8988</v>
      </c>
      <c r="F95" s="514" t="s">
        <v>12</v>
      </c>
      <c r="G95" s="514" t="s">
        <v>545</v>
      </c>
      <c r="H95" s="514" t="s">
        <v>739</v>
      </c>
      <c r="I95" s="514" t="s">
        <v>14413</v>
      </c>
      <c r="J95" s="514" t="s">
        <v>6162</v>
      </c>
      <c r="K95" s="514" t="s">
        <v>14414</v>
      </c>
      <c r="L95" s="514" t="s">
        <v>14415</v>
      </c>
      <c r="M95" s="612" t="s">
        <v>14416</v>
      </c>
      <c r="N95" s="608"/>
      <c r="O95" s="611">
        <v>45570.0</v>
      </c>
      <c r="P95" s="612" t="s">
        <v>331</v>
      </c>
      <c r="Q95" s="612" t="s">
        <v>95</v>
      </c>
      <c r="R95" s="608"/>
      <c r="S95" s="608"/>
    </row>
    <row r="96">
      <c r="A96" s="514" t="s">
        <v>1927</v>
      </c>
      <c r="B96" s="514" t="s">
        <v>14199</v>
      </c>
      <c r="C96" s="514" t="s">
        <v>7844</v>
      </c>
      <c r="D96" s="514" t="s">
        <v>303</v>
      </c>
      <c r="E96" s="514" t="s">
        <v>8988</v>
      </c>
      <c r="F96" s="514" t="s">
        <v>12</v>
      </c>
      <c r="G96" s="514" t="s">
        <v>545</v>
      </c>
      <c r="H96" s="514" t="s">
        <v>739</v>
      </c>
      <c r="I96" s="514" t="s">
        <v>14417</v>
      </c>
      <c r="J96" s="514" t="s">
        <v>6162</v>
      </c>
      <c r="K96" s="514" t="s">
        <v>14418</v>
      </c>
      <c r="L96" s="514" t="s">
        <v>14419</v>
      </c>
      <c r="M96" s="612" t="s">
        <v>14420</v>
      </c>
      <c r="N96" s="608"/>
      <c r="O96" s="611">
        <v>45570.0</v>
      </c>
      <c r="P96" s="612" t="s">
        <v>331</v>
      </c>
      <c r="Q96" s="612" t="s">
        <v>95</v>
      </c>
      <c r="R96" s="608"/>
      <c r="S96" s="608"/>
    </row>
    <row r="97">
      <c r="A97" s="514" t="s">
        <v>1933</v>
      </c>
      <c r="B97" s="514"/>
      <c r="C97" s="514"/>
      <c r="D97" s="514" t="s">
        <v>303</v>
      </c>
      <c r="E97" s="514" t="s">
        <v>14421</v>
      </c>
      <c r="F97" s="514" t="s">
        <v>11</v>
      </c>
      <c r="G97" s="514" t="s">
        <v>545</v>
      </c>
      <c r="H97" s="514" t="s">
        <v>847</v>
      </c>
      <c r="I97" s="514" t="s">
        <v>14422</v>
      </c>
      <c r="J97" s="514" t="s">
        <v>6162</v>
      </c>
      <c r="K97" s="514" t="s">
        <v>14423</v>
      </c>
      <c r="L97" s="514" t="s">
        <v>14424</v>
      </c>
      <c r="M97" s="515" t="s">
        <v>14425</v>
      </c>
      <c r="N97" s="608"/>
      <c r="O97" s="697">
        <v>45509.0</v>
      </c>
      <c r="P97" s="612" t="s">
        <v>331</v>
      </c>
      <c r="Q97" s="612" t="s">
        <v>95</v>
      </c>
      <c r="R97" s="608"/>
      <c r="S97" s="608"/>
    </row>
    <row r="98">
      <c r="A98" s="514" t="s">
        <v>1939</v>
      </c>
      <c r="B98" s="514"/>
      <c r="C98" s="514"/>
      <c r="D98" s="514" t="s">
        <v>303</v>
      </c>
      <c r="E98" s="514"/>
      <c r="F98" s="514" t="s">
        <v>11</v>
      </c>
      <c r="G98" s="514" t="s">
        <v>545</v>
      </c>
      <c r="H98" s="514" t="s">
        <v>739</v>
      </c>
      <c r="I98" s="514" t="s">
        <v>14426</v>
      </c>
      <c r="J98" s="514" t="s">
        <v>6162</v>
      </c>
      <c r="K98" s="514" t="s">
        <v>14427</v>
      </c>
      <c r="L98" s="514" t="s">
        <v>14428</v>
      </c>
      <c r="M98" s="515" t="s">
        <v>14429</v>
      </c>
      <c r="N98" s="608"/>
      <c r="O98" s="697">
        <v>45509.0</v>
      </c>
      <c r="P98" s="612" t="s">
        <v>331</v>
      </c>
      <c r="Q98" s="612" t="s">
        <v>95</v>
      </c>
      <c r="R98" s="608"/>
      <c r="S98" s="608"/>
    </row>
    <row r="99">
      <c r="A99" s="514" t="s">
        <v>1945</v>
      </c>
      <c r="B99" s="514"/>
      <c r="C99" s="514"/>
      <c r="D99" s="514" t="s">
        <v>303</v>
      </c>
      <c r="E99" s="514"/>
      <c r="F99" s="514" t="s">
        <v>12</v>
      </c>
      <c r="G99" s="514" t="s">
        <v>545</v>
      </c>
      <c r="H99" s="514" t="s">
        <v>739</v>
      </c>
      <c r="I99" s="514" t="s">
        <v>14430</v>
      </c>
      <c r="J99" s="514" t="s">
        <v>6162</v>
      </c>
      <c r="K99" s="514" t="s">
        <v>14431</v>
      </c>
      <c r="L99" s="514" t="s">
        <v>14432</v>
      </c>
      <c r="M99" s="515" t="s">
        <v>14433</v>
      </c>
      <c r="N99" s="608"/>
      <c r="O99" s="697">
        <v>45509.0</v>
      </c>
      <c r="P99" s="612" t="s">
        <v>331</v>
      </c>
      <c r="Q99" s="612" t="s">
        <v>95</v>
      </c>
      <c r="R99" s="608"/>
      <c r="S99" s="608"/>
    </row>
    <row r="100">
      <c r="A100" s="514" t="s">
        <v>1951</v>
      </c>
      <c r="B100" s="514" t="s">
        <v>11424</v>
      </c>
      <c r="C100" s="514" t="s">
        <v>6450</v>
      </c>
      <c r="D100" s="514" t="s">
        <v>303</v>
      </c>
      <c r="E100" s="514" t="s">
        <v>8354</v>
      </c>
      <c r="F100" s="514" t="s">
        <v>12</v>
      </c>
      <c r="G100" s="514" t="s">
        <v>545</v>
      </c>
      <c r="H100" s="514" t="s">
        <v>739</v>
      </c>
      <c r="I100" s="514" t="s">
        <v>14434</v>
      </c>
      <c r="J100" s="514" t="s">
        <v>14435</v>
      </c>
      <c r="K100" s="514"/>
      <c r="L100" s="514" t="s">
        <v>14436</v>
      </c>
      <c r="M100" s="514"/>
      <c r="N100" s="608"/>
      <c r="O100" s="608"/>
      <c r="P100" s="608" t="s">
        <v>331</v>
      </c>
      <c r="Q100" s="608" t="s">
        <v>620</v>
      </c>
      <c r="R100" s="514"/>
      <c r="S100" s="608" t="s">
        <v>8045</v>
      </c>
    </row>
    <row r="101">
      <c r="A101" s="514" t="s">
        <v>1957</v>
      </c>
      <c r="B101" s="514" t="s">
        <v>14437</v>
      </c>
      <c r="C101" s="514" t="s">
        <v>8416</v>
      </c>
      <c r="D101" s="514" t="s">
        <v>303</v>
      </c>
      <c r="E101" s="514" t="s">
        <v>8354</v>
      </c>
      <c r="F101" s="514" t="s">
        <v>12</v>
      </c>
      <c r="G101" s="514" t="s">
        <v>545</v>
      </c>
      <c r="H101" s="514" t="s">
        <v>739</v>
      </c>
      <c r="I101" s="514" t="s">
        <v>14438</v>
      </c>
      <c r="J101" s="514" t="s">
        <v>14435</v>
      </c>
      <c r="K101" s="514" t="s">
        <v>14439</v>
      </c>
      <c r="L101" s="514" t="s">
        <v>14440</v>
      </c>
      <c r="M101" s="514"/>
      <c r="N101" s="608"/>
      <c r="O101" s="608"/>
      <c r="P101" s="608" t="s">
        <v>331</v>
      </c>
      <c r="Q101" s="608" t="s">
        <v>620</v>
      </c>
      <c r="R101" s="514"/>
      <c r="S101" s="608" t="s">
        <v>8045</v>
      </c>
    </row>
    <row r="102">
      <c r="A102" s="514" t="s">
        <v>1962</v>
      </c>
      <c r="B102" s="608"/>
      <c r="C102" s="608"/>
      <c r="D102" s="514" t="s">
        <v>303</v>
      </c>
      <c r="E102" s="608"/>
      <c r="F102" s="514" t="s">
        <v>12</v>
      </c>
      <c r="G102" s="514" t="s">
        <v>545</v>
      </c>
      <c r="H102" s="514" t="s">
        <v>2267</v>
      </c>
      <c r="I102" s="514" t="s">
        <v>14441</v>
      </c>
      <c r="J102" s="514" t="s">
        <v>5663</v>
      </c>
      <c r="K102" s="514" t="s">
        <v>14442</v>
      </c>
      <c r="L102" s="514" t="s">
        <v>14443</v>
      </c>
      <c r="M102" s="514"/>
      <c r="N102" s="514"/>
      <c r="O102" s="608"/>
      <c r="P102" s="608" t="s">
        <v>331</v>
      </c>
      <c r="Q102" s="608" t="s">
        <v>620</v>
      </c>
      <c r="R102" s="514"/>
      <c r="S102" s="608" t="s">
        <v>8045</v>
      </c>
    </row>
    <row r="103">
      <c r="A103" s="514" t="s">
        <v>1968</v>
      </c>
      <c r="B103" s="608"/>
      <c r="C103" s="608"/>
      <c r="D103" s="514" t="s">
        <v>303</v>
      </c>
      <c r="E103" s="608"/>
      <c r="F103" s="514" t="s">
        <v>12</v>
      </c>
      <c r="G103" s="514" t="s">
        <v>545</v>
      </c>
      <c r="H103" s="514" t="s">
        <v>2267</v>
      </c>
      <c r="I103" s="514" t="s">
        <v>14444</v>
      </c>
      <c r="J103" s="514"/>
      <c r="K103" s="514" t="s">
        <v>14445</v>
      </c>
      <c r="L103" s="514" t="s">
        <v>14446</v>
      </c>
      <c r="M103" s="514"/>
      <c r="N103" s="514"/>
      <c r="O103" s="608"/>
      <c r="P103" s="608" t="s">
        <v>331</v>
      </c>
      <c r="Q103" s="608" t="s">
        <v>620</v>
      </c>
      <c r="R103" s="514"/>
      <c r="S103" s="608" t="s">
        <v>8045</v>
      </c>
    </row>
    <row r="104">
      <c r="A104" s="514" t="s">
        <v>1974</v>
      </c>
      <c r="B104" s="608"/>
      <c r="C104" s="608"/>
      <c r="D104" s="514" t="s">
        <v>303</v>
      </c>
      <c r="E104" s="608"/>
      <c r="F104" s="514" t="s">
        <v>12</v>
      </c>
      <c r="G104" s="514" t="s">
        <v>588</v>
      </c>
      <c r="H104" s="514" t="s">
        <v>739</v>
      </c>
      <c r="I104" s="514" t="s">
        <v>14447</v>
      </c>
      <c r="J104" s="514"/>
      <c r="K104" s="514" t="s">
        <v>14448</v>
      </c>
      <c r="L104" s="514" t="s">
        <v>14449</v>
      </c>
      <c r="M104" s="514"/>
      <c r="N104" s="514"/>
      <c r="O104" s="608" t="s">
        <v>14450</v>
      </c>
      <c r="P104" s="608" t="s">
        <v>331</v>
      </c>
      <c r="Q104" s="608" t="s">
        <v>620</v>
      </c>
      <c r="R104" s="608"/>
      <c r="S104" s="608" t="s">
        <v>58</v>
      </c>
    </row>
    <row r="105">
      <c r="A105" s="514" t="s">
        <v>1980</v>
      </c>
      <c r="B105" s="514" t="s">
        <v>15</v>
      </c>
      <c r="C105" s="514"/>
      <c r="D105" s="514" t="s">
        <v>303</v>
      </c>
      <c r="E105" s="514" t="s">
        <v>8354</v>
      </c>
      <c r="F105" s="514" t="s">
        <v>12</v>
      </c>
      <c r="G105" s="514" t="s">
        <v>545</v>
      </c>
      <c r="H105" s="514" t="s">
        <v>1646</v>
      </c>
      <c r="I105" s="514" t="s">
        <v>14451</v>
      </c>
      <c r="J105" s="514"/>
      <c r="K105" s="514" t="s">
        <v>14452</v>
      </c>
      <c r="L105" s="514" t="s">
        <v>14453</v>
      </c>
      <c r="M105" s="514"/>
      <c r="N105" s="514"/>
      <c r="O105" s="514"/>
      <c r="P105" s="608" t="s">
        <v>331</v>
      </c>
      <c r="Q105" s="608" t="s">
        <v>620</v>
      </c>
      <c r="R105" s="514"/>
      <c r="S105" s="608" t="s">
        <v>8045</v>
      </c>
    </row>
    <row r="106">
      <c r="A106" s="514" t="s">
        <v>1985</v>
      </c>
      <c r="B106" s="514" t="s">
        <v>15</v>
      </c>
      <c r="C106" s="514"/>
      <c r="D106" s="514" t="s">
        <v>303</v>
      </c>
      <c r="E106" s="514" t="s">
        <v>8354</v>
      </c>
      <c r="F106" s="514" t="s">
        <v>12</v>
      </c>
      <c r="G106" s="514" t="s">
        <v>545</v>
      </c>
      <c r="H106" s="514" t="s">
        <v>739</v>
      </c>
      <c r="I106" s="514" t="s">
        <v>14454</v>
      </c>
      <c r="J106" s="514"/>
      <c r="K106" s="514" t="s">
        <v>14452</v>
      </c>
      <c r="L106" s="514" t="s">
        <v>14455</v>
      </c>
      <c r="M106" s="514"/>
      <c r="N106" s="514"/>
      <c r="O106" s="514"/>
      <c r="P106" s="608" t="s">
        <v>331</v>
      </c>
      <c r="Q106" s="608" t="s">
        <v>620</v>
      </c>
      <c r="R106" s="514"/>
      <c r="S106" s="608" t="s">
        <v>8045</v>
      </c>
    </row>
    <row r="107">
      <c r="A107" s="514" t="s">
        <v>1990</v>
      </c>
      <c r="B107" s="514" t="s">
        <v>14456</v>
      </c>
      <c r="C107" s="514" t="s">
        <v>2525</v>
      </c>
      <c r="D107" s="514" t="s">
        <v>303</v>
      </c>
      <c r="E107" s="514" t="s">
        <v>5059</v>
      </c>
      <c r="F107" s="514" t="s">
        <v>12</v>
      </c>
      <c r="G107" s="514" t="s">
        <v>545</v>
      </c>
      <c r="H107" s="514" t="s">
        <v>1646</v>
      </c>
      <c r="I107" s="514" t="s">
        <v>14457</v>
      </c>
      <c r="J107" s="514" t="s">
        <v>5028</v>
      </c>
      <c r="K107" s="514" t="s">
        <v>14458</v>
      </c>
      <c r="L107" s="514" t="s">
        <v>14459</v>
      </c>
      <c r="M107" s="514"/>
      <c r="N107" s="514"/>
      <c r="O107" s="611">
        <v>45356.0</v>
      </c>
      <c r="P107" s="612" t="s">
        <v>331</v>
      </c>
      <c r="Q107" s="612" t="s">
        <v>95</v>
      </c>
      <c r="R107" s="608"/>
      <c r="S107" s="608"/>
    </row>
    <row r="108">
      <c r="A108" s="514" t="s">
        <v>1997</v>
      </c>
      <c r="B108" s="514" t="s">
        <v>14456</v>
      </c>
      <c r="C108" s="514" t="s">
        <v>2525</v>
      </c>
      <c r="D108" s="514" t="s">
        <v>303</v>
      </c>
      <c r="E108" s="514" t="s">
        <v>5059</v>
      </c>
      <c r="F108" s="514" t="s">
        <v>12</v>
      </c>
      <c r="G108" s="514" t="s">
        <v>545</v>
      </c>
      <c r="H108" s="514" t="s">
        <v>1646</v>
      </c>
      <c r="I108" s="514" t="s">
        <v>14460</v>
      </c>
      <c r="J108" s="514" t="s">
        <v>5028</v>
      </c>
      <c r="K108" s="514" t="s">
        <v>14458</v>
      </c>
      <c r="L108" s="514" t="s">
        <v>14461</v>
      </c>
      <c r="M108" s="514"/>
      <c r="N108" s="514"/>
      <c r="O108" s="611">
        <v>45356.0</v>
      </c>
      <c r="P108" s="612" t="s">
        <v>331</v>
      </c>
      <c r="Q108" s="612" t="s">
        <v>95</v>
      </c>
      <c r="R108" s="608"/>
      <c r="S108" s="608"/>
    </row>
    <row r="109">
      <c r="A109" s="514" t="s">
        <v>2003</v>
      </c>
      <c r="B109" s="514" t="s">
        <v>14456</v>
      </c>
      <c r="C109" s="514" t="s">
        <v>2525</v>
      </c>
      <c r="D109" s="514" t="s">
        <v>303</v>
      </c>
      <c r="E109" s="514" t="s">
        <v>5059</v>
      </c>
      <c r="F109" s="514" t="s">
        <v>12</v>
      </c>
      <c r="G109" s="514" t="s">
        <v>545</v>
      </c>
      <c r="H109" s="514" t="s">
        <v>1646</v>
      </c>
      <c r="I109" s="514" t="s">
        <v>14462</v>
      </c>
      <c r="J109" s="514" t="s">
        <v>5028</v>
      </c>
      <c r="K109" s="514" t="s">
        <v>14463</v>
      </c>
      <c r="L109" s="514" t="s">
        <v>14464</v>
      </c>
      <c r="M109" s="514"/>
      <c r="N109" s="514"/>
      <c r="O109" s="611">
        <v>45356.0</v>
      </c>
      <c r="P109" s="612" t="s">
        <v>331</v>
      </c>
      <c r="Q109" s="612" t="s">
        <v>95</v>
      </c>
      <c r="R109" s="608"/>
      <c r="S109" s="608"/>
    </row>
    <row r="110">
      <c r="A110" s="514" t="s">
        <v>2009</v>
      </c>
      <c r="B110" s="514" t="s">
        <v>5829</v>
      </c>
      <c r="C110" s="514" t="s">
        <v>5724</v>
      </c>
      <c r="D110" s="514" t="s">
        <v>303</v>
      </c>
      <c r="E110" s="514" t="s">
        <v>1646</v>
      </c>
      <c r="F110" s="514" t="s">
        <v>12</v>
      </c>
      <c r="G110" s="514" t="s">
        <v>545</v>
      </c>
      <c r="H110" s="514" t="s">
        <v>1646</v>
      </c>
      <c r="I110" s="514" t="s">
        <v>14465</v>
      </c>
      <c r="J110" s="514"/>
      <c r="K110" s="514" t="s">
        <v>14466</v>
      </c>
      <c r="L110" s="514" t="s">
        <v>14467</v>
      </c>
      <c r="M110" s="514"/>
      <c r="N110" s="514"/>
      <c r="O110" s="611">
        <v>45356.0</v>
      </c>
      <c r="P110" s="612" t="s">
        <v>331</v>
      </c>
      <c r="Q110" s="612" t="s">
        <v>95</v>
      </c>
      <c r="R110" s="608"/>
      <c r="S110" s="608"/>
    </row>
    <row r="111">
      <c r="A111" s="514" t="s">
        <v>2013</v>
      </c>
      <c r="B111" s="514" t="s">
        <v>5829</v>
      </c>
      <c r="C111" s="514" t="s">
        <v>5724</v>
      </c>
      <c r="D111" s="514" t="s">
        <v>303</v>
      </c>
      <c r="E111" s="514" t="s">
        <v>1646</v>
      </c>
      <c r="F111" s="514" t="s">
        <v>12</v>
      </c>
      <c r="G111" s="514" t="s">
        <v>588</v>
      </c>
      <c r="H111" s="514" t="s">
        <v>1646</v>
      </c>
      <c r="I111" s="514" t="s">
        <v>14468</v>
      </c>
      <c r="J111" s="514"/>
      <c r="K111" s="514" t="s">
        <v>14466</v>
      </c>
      <c r="L111" s="514" t="s">
        <v>14467</v>
      </c>
      <c r="M111" s="514"/>
      <c r="N111" s="514"/>
      <c r="O111" s="611">
        <v>45356.0</v>
      </c>
      <c r="P111" s="612" t="s">
        <v>331</v>
      </c>
      <c r="Q111" s="612" t="s">
        <v>95</v>
      </c>
      <c r="R111" s="608"/>
      <c r="S111" s="608"/>
    </row>
    <row r="112">
      <c r="M112" s="698"/>
      <c r="R112" s="698"/>
    </row>
    <row r="113">
      <c r="M113" s="698"/>
      <c r="R113" s="698"/>
    </row>
    <row r="114">
      <c r="M114" s="698"/>
      <c r="R114" s="698"/>
    </row>
    <row r="115">
      <c r="M115" s="698"/>
      <c r="R115" s="698"/>
    </row>
    <row r="116">
      <c r="M116" s="698"/>
      <c r="R116" s="698"/>
    </row>
    <row r="117">
      <c r="M117" s="698"/>
      <c r="R117" s="698"/>
    </row>
    <row r="118">
      <c r="M118" s="698"/>
      <c r="R118" s="698"/>
    </row>
    <row r="119">
      <c r="M119" s="698"/>
      <c r="R119" s="698"/>
    </row>
    <row r="120">
      <c r="M120" s="698"/>
      <c r="R120" s="698"/>
    </row>
    <row r="121">
      <c r="M121" s="698"/>
      <c r="R121" s="698"/>
    </row>
    <row r="122">
      <c r="M122" s="698"/>
      <c r="R122" s="698"/>
    </row>
    <row r="123">
      <c r="M123" s="698"/>
      <c r="R123" s="698"/>
    </row>
    <row r="124">
      <c r="M124" s="698"/>
      <c r="R124" s="698"/>
    </row>
    <row r="125">
      <c r="M125" s="698"/>
      <c r="R125" s="698"/>
    </row>
    <row r="126">
      <c r="M126" s="698"/>
      <c r="R126" s="698"/>
    </row>
    <row r="127">
      <c r="M127" s="698"/>
      <c r="R127" s="698"/>
    </row>
    <row r="128">
      <c r="M128" s="698"/>
      <c r="R128" s="698"/>
    </row>
    <row r="129">
      <c r="M129" s="698"/>
      <c r="R129" s="698"/>
    </row>
    <row r="130">
      <c r="M130" s="698"/>
      <c r="R130" s="698"/>
    </row>
    <row r="131">
      <c r="M131" s="698"/>
      <c r="R131" s="698"/>
    </row>
    <row r="132">
      <c r="M132" s="698"/>
      <c r="R132" s="698"/>
    </row>
    <row r="133">
      <c r="M133" s="698"/>
      <c r="R133" s="698"/>
    </row>
    <row r="134">
      <c r="M134" s="698"/>
      <c r="R134" s="698"/>
    </row>
    <row r="135">
      <c r="M135" s="698"/>
      <c r="R135" s="698"/>
    </row>
    <row r="136">
      <c r="M136" s="698"/>
      <c r="R136" s="698"/>
    </row>
    <row r="137">
      <c r="M137" s="698"/>
      <c r="R137" s="698"/>
    </row>
    <row r="138">
      <c r="M138" s="698"/>
      <c r="R138" s="698"/>
    </row>
    <row r="139">
      <c r="M139" s="698"/>
      <c r="R139" s="698"/>
    </row>
    <row r="140">
      <c r="M140" s="698"/>
      <c r="R140" s="698"/>
    </row>
    <row r="141">
      <c r="M141" s="698"/>
      <c r="R141" s="698"/>
    </row>
    <row r="142">
      <c r="M142" s="698"/>
      <c r="R142" s="698"/>
    </row>
    <row r="143">
      <c r="M143" s="698"/>
      <c r="R143" s="698"/>
    </row>
    <row r="144">
      <c r="M144" s="698"/>
      <c r="R144" s="698"/>
    </row>
    <row r="145">
      <c r="M145" s="698"/>
      <c r="R145" s="698"/>
    </row>
    <row r="146">
      <c r="M146" s="698"/>
      <c r="R146" s="698"/>
    </row>
    <row r="147">
      <c r="M147" s="698"/>
      <c r="R147" s="698"/>
    </row>
    <row r="148">
      <c r="M148" s="698"/>
      <c r="R148" s="698"/>
    </row>
    <row r="149">
      <c r="M149" s="698"/>
      <c r="R149" s="698"/>
    </row>
    <row r="150">
      <c r="M150" s="698"/>
      <c r="R150" s="698"/>
    </row>
    <row r="151">
      <c r="M151" s="698"/>
      <c r="R151" s="698"/>
    </row>
    <row r="152">
      <c r="M152" s="698"/>
      <c r="R152" s="698"/>
    </row>
    <row r="153">
      <c r="M153" s="698"/>
      <c r="R153" s="698"/>
    </row>
    <row r="154">
      <c r="M154" s="698"/>
      <c r="R154" s="698"/>
    </row>
    <row r="155">
      <c r="M155" s="698"/>
      <c r="R155" s="698"/>
    </row>
    <row r="156">
      <c r="M156" s="698"/>
      <c r="R156" s="698"/>
    </row>
    <row r="157">
      <c r="M157" s="698"/>
      <c r="R157" s="698"/>
    </row>
    <row r="158">
      <c r="M158" s="698"/>
      <c r="R158" s="698"/>
    </row>
    <row r="159">
      <c r="M159" s="698"/>
      <c r="R159" s="698"/>
    </row>
    <row r="160">
      <c r="M160" s="698"/>
      <c r="R160" s="698"/>
    </row>
    <row r="161">
      <c r="M161" s="698"/>
      <c r="R161" s="698"/>
    </row>
    <row r="162">
      <c r="M162" s="698"/>
      <c r="R162" s="698"/>
    </row>
    <row r="163">
      <c r="M163" s="698"/>
      <c r="R163" s="698"/>
    </row>
    <row r="164">
      <c r="M164" s="698"/>
      <c r="R164" s="698"/>
    </row>
    <row r="165">
      <c r="M165" s="698"/>
      <c r="R165" s="698"/>
    </row>
    <row r="166">
      <c r="M166" s="698"/>
      <c r="R166" s="698"/>
    </row>
    <row r="167">
      <c r="M167" s="698"/>
      <c r="R167" s="698"/>
    </row>
    <row r="168">
      <c r="M168" s="698"/>
      <c r="R168" s="698"/>
    </row>
    <row r="169">
      <c r="M169" s="698"/>
      <c r="R169" s="698"/>
    </row>
    <row r="170">
      <c r="M170" s="698"/>
      <c r="R170" s="698"/>
    </row>
    <row r="171">
      <c r="M171" s="698"/>
      <c r="R171" s="698"/>
    </row>
    <row r="172">
      <c r="M172" s="698"/>
      <c r="R172" s="698"/>
    </row>
    <row r="173">
      <c r="M173" s="698"/>
      <c r="R173" s="698"/>
    </row>
    <row r="174">
      <c r="M174" s="698"/>
      <c r="R174" s="698"/>
    </row>
    <row r="175">
      <c r="M175" s="698"/>
      <c r="R175" s="698"/>
    </row>
    <row r="176">
      <c r="M176" s="698"/>
      <c r="R176" s="698"/>
    </row>
    <row r="177">
      <c r="M177" s="698"/>
      <c r="R177" s="698"/>
    </row>
    <row r="178">
      <c r="M178" s="698"/>
      <c r="R178" s="698"/>
    </row>
    <row r="179">
      <c r="M179" s="698"/>
      <c r="R179" s="698"/>
    </row>
    <row r="180">
      <c r="M180" s="698"/>
      <c r="R180" s="698"/>
    </row>
    <row r="181">
      <c r="M181" s="698"/>
      <c r="R181" s="698"/>
    </row>
    <row r="182">
      <c r="M182" s="698"/>
      <c r="R182" s="698"/>
    </row>
    <row r="183">
      <c r="M183" s="698"/>
      <c r="R183" s="698"/>
    </row>
    <row r="184">
      <c r="M184" s="698"/>
      <c r="R184" s="698"/>
    </row>
    <row r="185">
      <c r="M185" s="698"/>
      <c r="R185" s="698"/>
    </row>
    <row r="186">
      <c r="M186" s="698"/>
      <c r="R186" s="698"/>
    </row>
    <row r="187">
      <c r="M187" s="698"/>
      <c r="R187" s="698"/>
    </row>
    <row r="188">
      <c r="M188" s="698"/>
      <c r="R188" s="698"/>
    </row>
    <row r="189">
      <c r="M189" s="698"/>
      <c r="R189" s="698"/>
    </row>
    <row r="190">
      <c r="M190" s="698"/>
      <c r="R190" s="698"/>
    </row>
    <row r="191">
      <c r="M191" s="698"/>
      <c r="R191" s="698"/>
    </row>
    <row r="192">
      <c r="M192" s="698"/>
      <c r="R192" s="698"/>
    </row>
    <row r="193">
      <c r="M193" s="698"/>
      <c r="R193" s="698"/>
    </row>
    <row r="194">
      <c r="M194" s="698"/>
      <c r="R194" s="698"/>
    </row>
    <row r="195">
      <c r="M195" s="698"/>
      <c r="R195" s="698"/>
    </row>
    <row r="196">
      <c r="M196" s="698"/>
      <c r="R196" s="698"/>
    </row>
    <row r="197">
      <c r="M197" s="698"/>
      <c r="R197" s="698"/>
    </row>
    <row r="198">
      <c r="M198" s="698"/>
      <c r="R198" s="698"/>
    </row>
    <row r="199">
      <c r="M199" s="698"/>
      <c r="R199" s="698"/>
    </row>
    <row r="200">
      <c r="M200" s="698"/>
      <c r="R200" s="698"/>
    </row>
    <row r="201">
      <c r="M201" s="698"/>
      <c r="R201" s="698"/>
    </row>
    <row r="202">
      <c r="M202" s="698"/>
      <c r="R202" s="698"/>
    </row>
    <row r="203">
      <c r="M203" s="698"/>
      <c r="R203" s="698"/>
    </row>
    <row r="204">
      <c r="M204" s="698"/>
      <c r="R204" s="698"/>
    </row>
    <row r="205">
      <c r="M205" s="698"/>
      <c r="R205" s="698"/>
    </row>
    <row r="206">
      <c r="M206" s="698"/>
      <c r="R206" s="698"/>
    </row>
    <row r="207">
      <c r="M207" s="698"/>
      <c r="R207" s="698"/>
    </row>
    <row r="208">
      <c r="M208" s="698"/>
      <c r="R208" s="698"/>
    </row>
    <row r="209">
      <c r="M209" s="698"/>
      <c r="R209" s="698"/>
    </row>
    <row r="210">
      <c r="M210" s="698"/>
      <c r="R210" s="698"/>
    </row>
    <row r="211">
      <c r="M211" s="698"/>
      <c r="R211" s="698"/>
    </row>
    <row r="212">
      <c r="M212" s="698"/>
      <c r="R212" s="698"/>
    </row>
    <row r="213">
      <c r="M213" s="698"/>
      <c r="R213" s="698"/>
    </row>
    <row r="214">
      <c r="M214" s="698"/>
      <c r="R214" s="698"/>
    </row>
    <row r="215">
      <c r="M215" s="698"/>
      <c r="R215" s="698"/>
    </row>
    <row r="216">
      <c r="M216" s="698"/>
      <c r="R216" s="698"/>
    </row>
    <row r="217">
      <c r="M217" s="698"/>
      <c r="R217" s="698"/>
    </row>
    <row r="218">
      <c r="M218" s="698"/>
      <c r="R218" s="698"/>
    </row>
    <row r="219">
      <c r="M219" s="698"/>
      <c r="R219" s="698"/>
    </row>
    <row r="220">
      <c r="M220" s="698"/>
      <c r="R220" s="698"/>
    </row>
    <row r="221">
      <c r="M221" s="698"/>
      <c r="R221" s="698"/>
    </row>
    <row r="222">
      <c r="M222" s="698"/>
      <c r="R222" s="698"/>
    </row>
    <row r="223">
      <c r="M223" s="698"/>
      <c r="R223" s="698"/>
    </row>
    <row r="224">
      <c r="M224" s="698"/>
      <c r="R224" s="698"/>
    </row>
    <row r="225">
      <c r="M225" s="698"/>
      <c r="R225" s="698"/>
    </row>
    <row r="226">
      <c r="M226" s="698"/>
      <c r="R226" s="698"/>
    </row>
    <row r="227">
      <c r="M227" s="698"/>
      <c r="R227" s="698"/>
    </row>
    <row r="228">
      <c r="M228" s="698"/>
      <c r="R228" s="698"/>
    </row>
    <row r="229">
      <c r="M229" s="698"/>
      <c r="R229" s="698"/>
    </row>
    <row r="230">
      <c r="M230" s="698"/>
      <c r="R230" s="698"/>
    </row>
    <row r="231">
      <c r="M231" s="698"/>
      <c r="R231" s="698"/>
    </row>
    <row r="232">
      <c r="M232" s="698"/>
      <c r="R232" s="698"/>
    </row>
    <row r="233">
      <c r="M233" s="698"/>
      <c r="R233" s="698"/>
    </row>
    <row r="234">
      <c r="M234" s="698"/>
      <c r="R234" s="698"/>
    </row>
    <row r="235">
      <c r="M235" s="698"/>
      <c r="R235" s="698"/>
    </row>
    <row r="236">
      <c r="M236" s="698"/>
      <c r="R236" s="698"/>
    </row>
    <row r="237">
      <c r="M237" s="698"/>
      <c r="R237" s="698"/>
    </row>
    <row r="238">
      <c r="M238" s="698"/>
      <c r="R238" s="698"/>
    </row>
    <row r="239">
      <c r="M239" s="698"/>
      <c r="R239" s="698"/>
    </row>
    <row r="240">
      <c r="M240" s="698"/>
      <c r="R240" s="698"/>
    </row>
    <row r="241">
      <c r="M241" s="698"/>
      <c r="R241" s="698"/>
    </row>
    <row r="242">
      <c r="M242" s="698"/>
      <c r="R242" s="698"/>
    </row>
    <row r="243">
      <c r="M243" s="698"/>
      <c r="R243" s="698"/>
    </row>
    <row r="244">
      <c r="M244" s="698"/>
      <c r="R244" s="698"/>
    </row>
    <row r="245">
      <c r="M245" s="698"/>
      <c r="R245" s="698"/>
    </row>
    <row r="246">
      <c r="M246" s="698"/>
      <c r="R246" s="698"/>
    </row>
    <row r="247">
      <c r="M247" s="698"/>
      <c r="R247" s="698"/>
    </row>
    <row r="248">
      <c r="M248" s="698"/>
      <c r="R248" s="698"/>
    </row>
    <row r="249">
      <c r="M249" s="698"/>
      <c r="R249" s="698"/>
    </row>
    <row r="250">
      <c r="M250" s="698"/>
      <c r="R250" s="698"/>
    </row>
    <row r="251">
      <c r="M251" s="698"/>
      <c r="R251" s="698"/>
    </row>
    <row r="252">
      <c r="M252" s="698"/>
      <c r="R252" s="698"/>
    </row>
    <row r="253">
      <c r="M253" s="698"/>
      <c r="R253" s="698"/>
    </row>
    <row r="254">
      <c r="M254" s="698"/>
      <c r="R254" s="698"/>
    </row>
    <row r="255">
      <c r="M255" s="698"/>
      <c r="R255" s="698"/>
    </row>
    <row r="256">
      <c r="M256" s="698"/>
      <c r="R256" s="698"/>
    </row>
    <row r="257">
      <c r="M257" s="698"/>
      <c r="R257" s="698"/>
    </row>
    <row r="258">
      <c r="M258" s="698"/>
      <c r="R258" s="698"/>
    </row>
    <row r="259">
      <c r="M259" s="698"/>
      <c r="R259" s="698"/>
    </row>
    <row r="260">
      <c r="M260" s="698"/>
      <c r="R260" s="698"/>
    </row>
    <row r="261">
      <c r="M261" s="698"/>
      <c r="R261" s="698"/>
    </row>
    <row r="262">
      <c r="M262" s="698"/>
      <c r="R262" s="698"/>
    </row>
    <row r="263">
      <c r="M263" s="698"/>
      <c r="R263" s="698"/>
    </row>
    <row r="264">
      <c r="M264" s="698"/>
      <c r="R264" s="698"/>
    </row>
    <row r="265">
      <c r="M265" s="698"/>
      <c r="R265" s="698"/>
    </row>
    <row r="266">
      <c r="M266" s="698"/>
      <c r="R266" s="698"/>
    </row>
    <row r="267">
      <c r="M267" s="698"/>
      <c r="R267" s="698"/>
    </row>
    <row r="268">
      <c r="M268" s="698"/>
      <c r="R268" s="698"/>
    </row>
    <row r="269">
      <c r="M269" s="698"/>
      <c r="R269" s="698"/>
    </row>
    <row r="270">
      <c r="M270" s="698"/>
      <c r="R270" s="698"/>
    </row>
    <row r="271">
      <c r="M271" s="698"/>
      <c r="R271" s="698"/>
    </row>
    <row r="272">
      <c r="M272" s="698"/>
      <c r="R272" s="698"/>
    </row>
    <row r="273">
      <c r="M273" s="698"/>
      <c r="R273" s="698"/>
    </row>
    <row r="274">
      <c r="M274" s="698"/>
      <c r="R274" s="698"/>
    </row>
    <row r="275">
      <c r="M275" s="698"/>
      <c r="R275" s="698"/>
    </row>
    <row r="276">
      <c r="M276" s="698"/>
      <c r="R276" s="698"/>
    </row>
    <row r="277">
      <c r="M277" s="698"/>
      <c r="R277" s="698"/>
    </row>
    <row r="278">
      <c r="M278" s="698"/>
      <c r="R278" s="698"/>
    </row>
    <row r="279">
      <c r="M279" s="698"/>
      <c r="R279" s="698"/>
    </row>
    <row r="280">
      <c r="M280" s="698"/>
      <c r="R280" s="698"/>
    </row>
    <row r="281">
      <c r="M281" s="698"/>
      <c r="R281" s="698"/>
    </row>
    <row r="282">
      <c r="M282" s="698"/>
      <c r="R282" s="698"/>
    </row>
    <row r="283">
      <c r="M283" s="698"/>
      <c r="R283" s="698"/>
    </row>
    <row r="284">
      <c r="M284" s="698"/>
      <c r="R284" s="698"/>
    </row>
    <row r="285">
      <c r="M285" s="698"/>
      <c r="R285" s="698"/>
    </row>
    <row r="286">
      <c r="M286" s="698"/>
      <c r="R286" s="698"/>
    </row>
    <row r="287">
      <c r="M287" s="698"/>
      <c r="R287" s="698"/>
    </row>
    <row r="288">
      <c r="M288" s="698"/>
      <c r="R288" s="698"/>
    </row>
    <row r="289">
      <c r="M289" s="698"/>
      <c r="R289" s="698"/>
    </row>
    <row r="290">
      <c r="M290" s="698"/>
      <c r="R290" s="698"/>
    </row>
    <row r="291">
      <c r="M291" s="698"/>
      <c r="R291" s="698"/>
    </row>
    <row r="292">
      <c r="M292" s="698"/>
      <c r="R292" s="698"/>
    </row>
    <row r="293">
      <c r="M293" s="698"/>
      <c r="R293" s="698"/>
    </row>
    <row r="294">
      <c r="M294" s="698"/>
      <c r="R294" s="698"/>
    </row>
    <row r="295">
      <c r="M295" s="698"/>
      <c r="R295" s="698"/>
    </row>
    <row r="296">
      <c r="M296" s="698"/>
      <c r="R296" s="698"/>
    </row>
    <row r="297">
      <c r="M297" s="698"/>
      <c r="R297" s="698"/>
    </row>
    <row r="298">
      <c r="M298" s="698"/>
      <c r="R298" s="698"/>
    </row>
    <row r="299">
      <c r="M299" s="698"/>
      <c r="R299" s="698"/>
    </row>
    <row r="300">
      <c r="M300" s="698"/>
      <c r="R300" s="698"/>
    </row>
    <row r="301">
      <c r="M301" s="698"/>
      <c r="R301" s="698"/>
    </row>
    <row r="302">
      <c r="M302" s="698"/>
      <c r="R302" s="698"/>
    </row>
    <row r="303">
      <c r="M303" s="698"/>
      <c r="R303" s="698"/>
    </row>
    <row r="304">
      <c r="M304" s="698"/>
      <c r="R304" s="698"/>
    </row>
    <row r="305">
      <c r="M305" s="698"/>
      <c r="R305" s="698"/>
    </row>
    <row r="306">
      <c r="M306" s="698"/>
      <c r="R306" s="698"/>
    </row>
    <row r="307">
      <c r="M307" s="698"/>
      <c r="R307" s="698"/>
    </row>
    <row r="308">
      <c r="M308" s="698"/>
      <c r="R308" s="698"/>
    </row>
    <row r="309">
      <c r="M309" s="698"/>
      <c r="R309" s="698"/>
    </row>
    <row r="310">
      <c r="M310" s="698"/>
      <c r="R310" s="698"/>
    </row>
    <row r="311">
      <c r="M311" s="698"/>
      <c r="R311" s="698"/>
    </row>
    <row r="312">
      <c r="M312" s="698"/>
      <c r="R312" s="698"/>
    </row>
    <row r="313">
      <c r="M313" s="698"/>
      <c r="R313" s="698"/>
    </row>
    <row r="314">
      <c r="M314" s="698"/>
      <c r="R314" s="698"/>
    </row>
    <row r="315">
      <c r="M315" s="698"/>
      <c r="R315" s="698"/>
    </row>
    <row r="316">
      <c r="M316" s="698"/>
      <c r="R316" s="698"/>
    </row>
    <row r="317">
      <c r="M317" s="698"/>
      <c r="R317" s="698"/>
    </row>
    <row r="318">
      <c r="M318" s="698"/>
      <c r="R318" s="698"/>
    </row>
    <row r="319">
      <c r="M319" s="698"/>
      <c r="R319" s="698"/>
    </row>
    <row r="320">
      <c r="M320" s="698"/>
      <c r="R320" s="698"/>
    </row>
    <row r="321">
      <c r="M321" s="698"/>
      <c r="R321" s="698"/>
    </row>
    <row r="322">
      <c r="M322" s="698"/>
      <c r="R322" s="698"/>
    </row>
    <row r="323">
      <c r="M323" s="698"/>
      <c r="R323" s="698"/>
    </row>
    <row r="324">
      <c r="M324" s="698"/>
      <c r="R324" s="698"/>
    </row>
    <row r="325">
      <c r="M325" s="698"/>
      <c r="R325" s="698"/>
    </row>
    <row r="326">
      <c r="M326" s="698"/>
      <c r="R326" s="698"/>
    </row>
    <row r="327">
      <c r="M327" s="698"/>
      <c r="R327" s="698"/>
    </row>
    <row r="328">
      <c r="M328" s="698"/>
      <c r="R328" s="698"/>
    </row>
    <row r="329">
      <c r="M329" s="698"/>
      <c r="R329" s="698"/>
    </row>
    <row r="330">
      <c r="M330" s="698"/>
      <c r="R330" s="698"/>
    </row>
    <row r="331">
      <c r="M331" s="698"/>
      <c r="R331" s="698"/>
    </row>
    <row r="332">
      <c r="M332" s="698"/>
      <c r="R332" s="698"/>
    </row>
    <row r="333">
      <c r="M333" s="698"/>
      <c r="R333" s="698"/>
    </row>
    <row r="334">
      <c r="M334" s="698"/>
      <c r="R334" s="698"/>
    </row>
    <row r="335">
      <c r="M335" s="698"/>
      <c r="R335" s="698"/>
    </row>
    <row r="336">
      <c r="M336" s="698"/>
      <c r="R336" s="698"/>
    </row>
    <row r="337">
      <c r="M337" s="698"/>
      <c r="R337" s="698"/>
    </row>
    <row r="338">
      <c r="M338" s="698"/>
      <c r="R338" s="698"/>
    </row>
    <row r="339">
      <c r="M339" s="698"/>
      <c r="R339" s="698"/>
    </row>
    <row r="340">
      <c r="M340" s="698"/>
      <c r="R340" s="698"/>
    </row>
    <row r="341">
      <c r="M341" s="698"/>
      <c r="R341" s="698"/>
    </row>
    <row r="342">
      <c r="M342" s="698"/>
      <c r="R342" s="698"/>
    </row>
    <row r="343">
      <c r="M343" s="698"/>
      <c r="R343" s="698"/>
    </row>
    <row r="344">
      <c r="M344" s="698"/>
      <c r="R344" s="698"/>
    </row>
    <row r="345">
      <c r="M345" s="698"/>
      <c r="R345" s="698"/>
    </row>
    <row r="346">
      <c r="M346" s="698"/>
      <c r="R346" s="698"/>
    </row>
    <row r="347">
      <c r="M347" s="698"/>
      <c r="R347" s="698"/>
    </row>
    <row r="348">
      <c r="M348" s="698"/>
      <c r="R348" s="698"/>
    </row>
    <row r="349">
      <c r="M349" s="698"/>
      <c r="R349" s="698"/>
    </row>
    <row r="350">
      <c r="M350" s="698"/>
      <c r="R350" s="698"/>
    </row>
    <row r="351">
      <c r="M351" s="698"/>
      <c r="R351" s="698"/>
    </row>
    <row r="352">
      <c r="M352" s="698"/>
      <c r="R352" s="698"/>
    </row>
    <row r="353">
      <c r="M353" s="698"/>
      <c r="R353" s="698"/>
    </row>
    <row r="354">
      <c r="M354" s="698"/>
      <c r="R354" s="698"/>
    </row>
    <row r="355">
      <c r="M355" s="698"/>
      <c r="R355" s="698"/>
    </row>
    <row r="356">
      <c r="M356" s="698"/>
      <c r="R356" s="698"/>
    </row>
    <row r="357">
      <c r="M357" s="698"/>
      <c r="R357" s="698"/>
    </row>
    <row r="358">
      <c r="M358" s="698"/>
      <c r="R358" s="698"/>
    </row>
    <row r="359">
      <c r="M359" s="698"/>
      <c r="R359" s="698"/>
    </row>
    <row r="360">
      <c r="M360" s="698"/>
      <c r="R360" s="698"/>
    </row>
    <row r="361">
      <c r="M361" s="698"/>
      <c r="R361" s="698"/>
    </row>
    <row r="362">
      <c r="M362" s="698"/>
      <c r="R362" s="698"/>
    </row>
    <row r="363">
      <c r="M363" s="698"/>
      <c r="R363" s="698"/>
    </row>
    <row r="364">
      <c r="M364" s="698"/>
      <c r="R364" s="698"/>
    </row>
    <row r="365">
      <c r="M365" s="698"/>
      <c r="R365" s="698"/>
    </row>
    <row r="366">
      <c r="M366" s="698"/>
      <c r="R366" s="698"/>
    </row>
    <row r="367">
      <c r="M367" s="698"/>
      <c r="R367" s="698"/>
    </row>
    <row r="368">
      <c r="M368" s="698"/>
      <c r="R368" s="698"/>
    </row>
    <row r="369">
      <c r="M369" s="698"/>
      <c r="R369" s="698"/>
    </row>
    <row r="370">
      <c r="M370" s="698"/>
      <c r="R370" s="698"/>
    </row>
    <row r="371">
      <c r="M371" s="698"/>
      <c r="R371" s="698"/>
    </row>
    <row r="372">
      <c r="M372" s="698"/>
      <c r="R372" s="698"/>
    </row>
    <row r="373">
      <c r="M373" s="698"/>
      <c r="R373" s="698"/>
    </row>
    <row r="374">
      <c r="M374" s="698"/>
      <c r="R374" s="698"/>
    </row>
    <row r="375">
      <c r="M375" s="698"/>
      <c r="R375" s="698"/>
    </row>
    <row r="376">
      <c r="M376" s="698"/>
      <c r="R376" s="698"/>
    </row>
    <row r="377">
      <c r="M377" s="698"/>
      <c r="R377" s="698"/>
    </row>
    <row r="378">
      <c r="M378" s="698"/>
      <c r="R378" s="698"/>
    </row>
    <row r="379">
      <c r="M379" s="698"/>
      <c r="R379" s="698"/>
    </row>
    <row r="380">
      <c r="M380" s="698"/>
      <c r="R380" s="698"/>
    </row>
    <row r="381">
      <c r="M381" s="698"/>
      <c r="R381" s="698"/>
    </row>
    <row r="382">
      <c r="M382" s="698"/>
      <c r="R382" s="698"/>
    </row>
    <row r="383">
      <c r="M383" s="698"/>
      <c r="R383" s="698"/>
    </row>
    <row r="384">
      <c r="M384" s="698"/>
      <c r="R384" s="698"/>
    </row>
    <row r="385">
      <c r="M385" s="698"/>
      <c r="R385" s="698"/>
    </row>
    <row r="386">
      <c r="M386" s="698"/>
      <c r="R386" s="698"/>
    </row>
    <row r="387">
      <c r="M387" s="698"/>
      <c r="R387" s="698"/>
    </row>
    <row r="388">
      <c r="M388" s="698"/>
      <c r="R388" s="698"/>
    </row>
    <row r="389">
      <c r="M389" s="698"/>
      <c r="R389" s="698"/>
    </row>
    <row r="390">
      <c r="M390" s="698"/>
      <c r="R390" s="698"/>
    </row>
    <row r="391">
      <c r="M391" s="698"/>
      <c r="R391" s="698"/>
    </row>
    <row r="392">
      <c r="M392" s="698"/>
      <c r="R392" s="698"/>
    </row>
    <row r="393">
      <c r="M393" s="698"/>
      <c r="R393" s="698"/>
    </row>
    <row r="394">
      <c r="M394" s="698"/>
      <c r="R394" s="698"/>
    </row>
    <row r="395">
      <c r="M395" s="698"/>
      <c r="R395" s="698"/>
    </row>
    <row r="396">
      <c r="M396" s="698"/>
      <c r="R396" s="698"/>
    </row>
    <row r="397">
      <c r="M397" s="698"/>
      <c r="R397" s="698"/>
    </row>
    <row r="398">
      <c r="M398" s="698"/>
      <c r="R398" s="698"/>
    </row>
    <row r="399">
      <c r="M399" s="698"/>
      <c r="R399" s="698"/>
    </row>
    <row r="400">
      <c r="M400" s="698"/>
      <c r="R400" s="698"/>
    </row>
    <row r="401">
      <c r="M401" s="698"/>
      <c r="R401" s="698"/>
    </row>
    <row r="402">
      <c r="M402" s="698"/>
      <c r="R402" s="698"/>
    </row>
    <row r="403">
      <c r="M403" s="698"/>
      <c r="R403" s="698"/>
    </row>
    <row r="404">
      <c r="M404" s="698"/>
      <c r="R404" s="698"/>
    </row>
    <row r="405">
      <c r="M405" s="698"/>
      <c r="R405" s="698"/>
    </row>
    <row r="406">
      <c r="M406" s="698"/>
      <c r="R406" s="698"/>
    </row>
    <row r="407">
      <c r="M407" s="698"/>
      <c r="R407" s="698"/>
    </row>
    <row r="408">
      <c r="M408" s="698"/>
      <c r="R408" s="698"/>
    </row>
    <row r="409">
      <c r="M409" s="698"/>
      <c r="R409" s="698"/>
    </row>
    <row r="410">
      <c r="M410" s="698"/>
      <c r="R410" s="698"/>
    </row>
    <row r="411">
      <c r="M411" s="698"/>
      <c r="R411" s="698"/>
    </row>
    <row r="412">
      <c r="M412" s="698"/>
      <c r="R412" s="698"/>
    </row>
    <row r="413">
      <c r="M413" s="698"/>
      <c r="R413" s="698"/>
    </row>
    <row r="414">
      <c r="M414" s="698"/>
      <c r="R414" s="698"/>
    </row>
    <row r="415">
      <c r="M415" s="698"/>
      <c r="R415" s="698"/>
    </row>
    <row r="416">
      <c r="M416" s="698"/>
      <c r="R416" s="698"/>
    </row>
    <row r="417">
      <c r="M417" s="698"/>
      <c r="R417" s="698"/>
    </row>
    <row r="418">
      <c r="M418" s="698"/>
      <c r="R418" s="698"/>
    </row>
    <row r="419">
      <c r="M419" s="698"/>
      <c r="R419" s="698"/>
    </row>
    <row r="420">
      <c r="M420" s="698"/>
      <c r="R420" s="698"/>
    </row>
    <row r="421">
      <c r="M421" s="698"/>
      <c r="R421" s="698"/>
    </row>
    <row r="422">
      <c r="M422" s="698"/>
      <c r="R422" s="698"/>
    </row>
    <row r="423">
      <c r="M423" s="698"/>
      <c r="R423" s="698"/>
    </row>
    <row r="424">
      <c r="M424" s="698"/>
      <c r="R424" s="698"/>
    </row>
    <row r="425">
      <c r="M425" s="698"/>
      <c r="R425" s="698"/>
    </row>
    <row r="426">
      <c r="M426" s="698"/>
      <c r="R426" s="698"/>
    </row>
    <row r="427">
      <c r="M427" s="698"/>
      <c r="R427" s="698"/>
    </row>
    <row r="428">
      <c r="M428" s="698"/>
      <c r="R428" s="698"/>
    </row>
    <row r="429">
      <c r="M429" s="698"/>
      <c r="R429" s="698"/>
    </row>
    <row r="430">
      <c r="M430" s="698"/>
      <c r="R430" s="698"/>
    </row>
    <row r="431">
      <c r="M431" s="698"/>
      <c r="R431" s="698"/>
    </row>
    <row r="432">
      <c r="M432" s="698"/>
      <c r="R432" s="698"/>
    </row>
    <row r="433">
      <c r="M433" s="698"/>
      <c r="R433" s="698"/>
    </row>
    <row r="434">
      <c r="M434" s="698"/>
      <c r="R434" s="698"/>
    </row>
    <row r="435">
      <c r="M435" s="698"/>
      <c r="R435" s="698"/>
    </row>
    <row r="436">
      <c r="M436" s="698"/>
      <c r="R436" s="698"/>
    </row>
    <row r="437">
      <c r="M437" s="698"/>
      <c r="R437" s="698"/>
    </row>
    <row r="438">
      <c r="M438" s="698"/>
      <c r="R438" s="698"/>
    </row>
    <row r="439">
      <c r="M439" s="698"/>
      <c r="R439" s="698"/>
    </row>
    <row r="440">
      <c r="M440" s="698"/>
      <c r="R440" s="698"/>
    </row>
    <row r="441">
      <c r="M441" s="698"/>
      <c r="R441" s="698"/>
    </row>
    <row r="442">
      <c r="M442" s="698"/>
      <c r="R442" s="698"/>
    </row>
    <row r="443">
      <c r="M443" s="698"/>
      <c r="R443" s="698"/>
    </row>
    <row r="444">
      <c r="M444" s="698"/>
      <c r="R444" s="698"/>
    </row>
    <row r="445">
      <c r="M445" s="698"/>
      <c r="R445" s="698"/>
    </row>
    <row r="446">
      <c r="M446" s="698"/>
      <c r="R446" s="698"/>
    </row>
    <row r="447">
      <c r="M447" s="698"/>
      <c r="R447" s="698"/>
    </row>
    <row r="448">
      <c r="M448" s="698"/>
      <c r="R448" s="698"/>
    </row>
    <row r="449">
      <c r="M449" s="698"/>
      <c r="R449" s="698"/>
    </row>
    <row r="450">
      <c r="M450" s="698"/>
      <c r="R450" s="698"/>
    </row>
    <row r="451">
      <c r="M451" s="698"/>
      <c r="R451" s="698"/>
    </row>
    <row r="452">
      <c r="M452" s="698"/>
      <c r="R452" s="698"/>
    </row>
    <row r="453">
      <c r="M453" s="698"/>
      <c r="R453" s="698"/>
    </row>
    <row r="454">
      <c r="M454" s="698"/>
      <c r="R454" s="698"/>
    </row>
    <row r="455">
      <c r="M455" s="698"/>
      <c r="R455" s="698"/>
    </row>
    <row r="456">
      <c r="M456" s="698"/>
      <c r="R456" s="698"/>
    </row>
    <row r="457">
      <c r="M457" s="698"/>
      <c r="R457" s="698"/>
    </row>
    <row r="458">
      <c r="M458" s="698"/>
      <c r="R458" s="698"/>
    </row>
    <row r="459">
      <c r="M459" s="698"/>
      <c r="R459" s="698"/>
    </row>
    <row r="460">
      <c r="M460" s="698"/>
      <c r="R460" s="698"/>
    </row>
    <row r="461">
      <c r="M461" s="698"/>
      <c r="R461" s="698"/>
    </row>
    <row r="462">
      <c r="M462" s="698"/>
      <c r="R462" s="698"/>
    </row>
    <row r="463">
      <c r="M463" s="698"/>
      <c r="R463" s="698"/>
    </row>
    <row r="464">
      <c r="M464" s="698"/>
      <c r="R464" s="698"/>
    </row>
    <row r="465">
      <c r="M465" s="698"/>
      <c r="R465" s="698"/>
    </row>
    <row r="466">
      <c r="M466" s="698"/>
      <c r="R466" s="698"/>
    </row>
    <row r="467">
      <c r="M467" s="698"/>
      <c r="R467" s="698"/>
    </row>
    <row r="468">
      <c r="M468" s="698"/>
      <c r="R468" s="698"/>
    </row>
    <row r="469">
      <c r="M469" s="698"/>
      <c r="R469" s="698"/>
    </row>
    <row r="470">
      <c r="M470" s="698"/>
      <c r="R470" s="698"/>
    </row>
    <row r="471">
      <c r="M471" s="698"/>
      <c r="R471" s="698"/>
    </row>
    <row r="472">
      <c r="M472" s="698"/>
      <c r="R472" s="698"/>
    </row>
    <row r="473">
      <c r="M473" s="698"/>
      <c r="R473" s="698"/>
    </row>
    <row r="474">
      <c r="M474" s="698"/>
      <c r="R474" s="698"/>
    </row>
    <row r="475">
      <c r="M475" s="698"/>
      <c r="R475" s="698"/>
    </row>
    <row r="476">
      <c r="M476" s="698"/>
      <c r="R476" s="698"/>
    </row>
    <row r="477">
      <c r="M477" s="698"/>
      <c r="R477" s="698"/>
    </row>
    <row r="478">
      <c r="M478" s="698"/>
      <c r="R478" s="698"/>
    </row>
    <row r="479">
      <c r="M479" s="698"/>
      <c r="R479" s="698"/>
    </row>
    <row r="480">
      <c r="M480" s="698"/>
      <c r="R480" s="698"/>
    </row>
    <row r="481">
      <c r="M481" s="698"/>
      <c r="R481" s="698"/>
    </row>
    <row r="482">
      <c r="M482" s="698"/>
      <c r="R482" s="698"/>
    </row>
    <row r="483">
      <c r="M483" s="698"/>
      <c r="R483" s="698"/>
    </row>
    <row r="484">
      <c r="M484" s="698"/>
      <c r="R484" s="698"/>
    </row>
    <row r="485">
      <c r="M485" s="698"/>
      <c r="R485" s="698"/>
    </row>
    <row r="486">
      <c r="M486" s="698"/>
      <c r="R486" s="698"/>
    </row>
    <row r="487">
      <c r="M487" s="698"/>
      <c r="R487" s="698"/>
    </row>
    <row r="488">
      <c r="M488" s="698"/>
      <c r="R488" s="698"/>
    </row>
    <row r="489">
      <c r="M489" s="698"/>
      <c r="R489" s="698"/>
    </row>
    <row r="490">
      <c r="M490" s="698"/>
      <c r="R490" s="698"/>
    </row>
    <row r="491">
      <c r="M491" s="698"/>
      <c r="R491" s="698"/>
    </row>
    <row r="492">
      <c r="M492" s="698"/>
      <c r="R492" s="698"/>
    </row>
    <row r="493">
      <c r="M493" s="698"/>
      <c r="R493" s="698"/>
    </row>
    <row r="494">
      <c r="M494" s="698"/>
      <c r="R494" s="698"/>
    </row>
    <row r="495">
      <c r="M495" s="698"/>
      <c r="R495" s="698"/>
    </row>
    <row r="496">
      <c r="M496" s="698"/>
      <c r="R496" s="698"/>
    </row>
    <row r="497">
      <c r="M497" s="698"/>
      <c r="R497" s="698"/>
    </row>
    <row r="498">
      <c r="M498" s="698"/>
      <c r="R498" s="698"/>
    </row>
    <row r="499">
      <c r="M499" s="698"/>
      <c r="R499" s="698"/>
    </row>
    <row r="500">
      <c r="M500" s="698"/>
      <c r="R500" s="698"/>
    </row>
    <row r="501">
      <c r="M501" s="698"/>
      <c r="R501" s="698"/>
    </row>
    <row r="502">
      <c r="M502" s="698"/>
      <c r="R502" s="698"/>
    </row>
    <row r="503">
      <c r="M503" s="698"/>
      <c r="R503" s="698"/>
    </row>
    <row r="504">
      <c r="M504" s="698"/>
      <c r="R504" s="698"/>
    </row>
    <row r="505">
      <c r="M505" s="698"/>
      <c r="R505" s="698"/>
    </row>
    <row r="506">
      <c r="M506" s="698"/>
      <c r="R506" s="698"/>
    </row>
    <row r="507">
      <c r="M507" s="698"/>
      <c r="R507" s="698"/>
    </row>
    <row r="508">
      <c r="M508" s="698"/>
      <c r="R508" s="698"/>
    </row>
    <row r="509">
      <c r="M509" s="698"/>
      <c r="R509" s="698"/>
    </row>
    <row r="510">
      <c r="M510" s="698"/>
      <c r="R510" s="698"/>
    </row>
    <row r="511">
      <c r="M511" s="698"/>
      <c r="R511" s="698"/>
    </row>
    <row r="512">
      <c r="M512" s="698"/>
      <c r="R512" s="698"/>
    </row>
    <row r="513">
      <c r="M513" s="698"/>
      <c r="R513" s="698"/>
    </row>
    <row r="514">
      <c r="M514" s="698"/>
      <c r="R514" s="698"/>
    </row>
    <row r="515">
      <c r="M515" s="698"/>
      <c r="R515" s="698"/>
    </row>
    <row r="516">
      <c r="M516" s="698"/>
      <c r="R516" s="698"/>
    </row>
    <row r="517">
      <c r="M517" s="698"/>
      <c r="R517" s="698"/>
    </row>
    <row r="518">
      <c r="M518" s="698"/>
      <c r="R518" s="698"/>
    </row>
    <row r="519">
      <c r="M519" s="698"/>
      <c r="R519" s="698"/>
    </row>
    <row r="520">
      <c r="M520" s="698"/>
      <c r="R520" s="698"/>
    </row>
    <row r="521">
      <c r="M521" s="698"/>
      <c r="R521" s="698"/>
    </row>
    <row r="522">
      <c r="M522" s="698"/>
      <c r="R522" s="698"/>
    </row>
    <row r="523">
      <c r="M523" s="698"/>
      <c r="R523" s="698"/>
    </row>
    <row r="524">
      <c r="M524" s="698"/>
      <c r="R524" s="698"/>
    </row>
    <row r="525">
      <c r="M525" s="698"/>
      <c r="R525" s="698"/>
    </row>
    <row r="526">
      <c r="M526" s="698"/>
      <c r="R526" s="698"/>
    </row>
    <row r="527">
      <c r="M527" s="698"/>
      <c r="R527" s="698"/>
    </row>
    <row r="528">
      <c r="M528" s="698"/>
      <c r="R528" s="698"/>
    </row>
    <row r="529">
      <c r="M529" s="698"/>
      <c r="R529" s="698"/>
    </row>
    <row r="530">
      <c r="M530" s="698"/>
      <c r="R530" s="698"/>
    </row>
    <row r="531">
      <c r="M531" s="698"/>
      <c r="R531" s="698"/>
    </row>
    <row r="532">
      <c r="M532" s="698"/>
      <c r="R532" s="698"/>
    </row>
    <row r="533">
      <c r="M533" s="698"/>
      <c r="R533" s="698"/>
    </row>
    <row r="534">
      <c r="M534" s="698"/>
      <c r="R534" s="698"/>
    </row>
    <row r="535">
      <c r="M535" s="698"/>
      <c r="R535" s="698"/>
    </row>
    <row r="536">
      <c r="M536" s="698"/>
      <c r="R536" s="698"/>
    </row>
    <row r="537">
      <c r="M537" s="698"/>
      <c r="R537" s="698"/>
    </row>
    <row r="538">
      <c r="M538" s="698"/>
      <c r="R538" s="698"/>
    </row>
    <row r="539">
      <c r="M539" s="698"/>
      <c r="R539" s="698"/>
    </row>
    <row r="540">
      <c r="M540" s="698"/>
      <c r="R540" s="698"/>
    </row>
    <row r="541">
      <c r="M541" s="698"/>
      <c r="R541" s="698"/>
    </row>
    <row r="542">
      <c r="M542" s="698"/>
      <c r="R542" s="698"/>
    </row>
    <row r="543">
      <c r="M543" s="698"/>
      <c r="R543" s="698"/>
    </row>
    <row r="544">
      <c r="M544" s="698"/>
      <c r="R544" s="698"/>
    </row>
    <row r="545">
      <c r="M545" s="698"/>
      <c r="R545" s="698"/>
    </row>
    <row r="546">
      <c r="M546" s="698"/>
      <c r="R546" s="698"/>
    </row>
    <row r="547">
      <c r="M547" s="698"/>
      <c r="R547" s="698"/>
    </row>
    <row r="548">
      <c r="M548" s="698"/>
      <c r="R548" s="698"/>
    </row>
    <row r="549">
      <c r="M549" s="698"/>
      <c r="R549" s="698"/>
    </row>
    <row r="550">
      <c r="M550" s="698"/>
      <c r="R550" s="698"/>
    </row>
    <row r="551">
      <c r="M551" s="698"/>
      <c r="R551" s="698"/>
    </row>
    <row r="552">
      <c r="M552" s="698"/>
      <c r="R552" s="698"/>
    </row>
    <row r="553">
      <c r="M553" s="698"/>
      <c r="R553" s="698"/>
    </row>
    <row r="554">
      <c r="M554" s="698"/>
      <c r="R554" s="698"/>
    </row>
    <row r="555">
      <c r="M555" s="698"/>
      <c r="R555" s="698"/>
    </row>
    <row r="556">
      <c r="M556" s="698"/>
      <c r="R556" s="698"/>
    </row>
    <row r="557">
      <c r="M557" s="698"/>
      <c r="R557" s="698"/>
    </row>
    <row r="558">
      <c r="M558" s="698"/>
      <c r="R558" s="698"/>
    </row>
    <row r="559">
      <c r="M559" s="698"/>
      <c r="R559" s="698"/>
    </row>
    <row r="560">
      <c r="M560" s="698"/>
      <c r="R560" s="698"/>
    </row>
    <row r="561">
      <c r="M561" s="698"/>
      <c r="R561" s="698"/>
    </row>
    <row r="562">
      <c r="M562" s="698"/>
      <c r="R562" s="698"/>
    </row>
    <row r="563">
      <c r="M563" s="698"/>
      <c r="R563" s="698"/>
    </row>
    <row r="564">
      <c r="M564" s="698"/>
      <c r="R564" s="698"/>
    </row>
    <row r="565">
      <c r="M565" s="698"/>
      <c r="R565" s="698"/>
    </row>
    <row r="566">
      <c r="M566" s="698"/>
      <c r="R566" s="698"/>
    </row>
    <row r="567">
      <c r="M567" s="698"/>
      <c r="R567" s="698"/>
    </row>
    <row r="568">
      <c r="M568" s="698"/>
      <c r="R568" s="698"/>
    </row>
    <row r="569">
      <c r="M569" s="698"/>
      <c r="R569" s="698"/>
    </row>
    <row r="570">
      <c r="M570" s="698"/>
      <c r="R570" s="698"/>
    </row>
    <row r="571">
      <c r="M571" s="698"/>
      <c r="R571" s="698"/>
    </row>
    <row r="572">
      <c r="M572" s="698"/>
      <c r="R572" s="698"/>
    </row>
    <row r="573">
      <c r="M573" s="698"/>
      <c r="R573" s="698"/>
    </row>
    <row r="574">
      <c r="M574" s="698"/>
      <c r="R574" s="698"/>
    </row>
    <row r="575">
      <c r="M575" s="698"/>
      <c r="R575" s="698"/>
    </row>
    <row r="576">
      <c r="M576" s="698"/>
      <c r="R576" s="698"/>
    </row>
    <row r="577">
      <c r="M577" s="698"/>
      <c r="R577" s="698"/>
    </row>
    <row r="578">
      <c r="M578" s="698"/>
      <c r="R578" s="698"/>
    </row>
    <row r="579">
      <c r="M579" s="698"/>
      <c r="R579" s="698"/>
    </row>
    <row r="580">
      <c r="M580" s="698"/>
      <c r="R580" s="698"/>
    </row>
    <row r="581">
      <c r="M581" s="698"/>
      <c r="R581" s="698"/>
    </row>
    <row r="582">
      <c r="M582" s="698"/>
      <c r="R582" s="698"/>
    </row>
    <row r="583">
      <c r="M583" s="698"/>
      <c r="R583" s="698"/>
    </row>
    <row r="584">
      <c r="M584" s="698"/>
      <c r="R584" s="698"/>
    </row>
    <row r="585">
      <c r="M585" s="698"/>
      <c r="R585" s="698"/>
    </row>
    <row r="586">
      <c r="M586" s="698"/>
      <c r="R586" s="698"/>
    </row>
    <row r="587">
      <c r="M587" s="698"/>
      <c r="R587" s="698"/>
    </row>
    <row r="588">
      <c r="M588" s="698"/>
      <c r="R588" s="698"/>
    </row>
    <row r="589">
      <c r="M589" s="698"/>
      <c r="R589" s="698"/>
    </row>
    <row r="590">
      <c r="M590" s="698"/>
      <c r="R590" s="698"/>
    </row>
    <row r="591">
      <c r="M591" s="698"/>
      <c r="R591" s="698"/>
    </row>
    <row r="592">
      <c r="M592" s="698"/>
      <c r="R592" s="698"/>
    </row>
    <row r="593">
      <c r="M593" s="698"/>
      <c r="R593" s="698"/>
    </row>
    <row r="594">
      <c r="M594" s="698"/>
      <c r="R594" s="698"/>
    </row>
    <row r="595">
      <c r="M595" s="698"/>
      <c r="R595" s="698"/>
    </row>
    <row r="596">
      <c r="M596" s="698"/>
      <c r="R596" s="698"/>
    </row>
    <row r="597">
      <c r="M597" s="698"/>
      <c r="R597" s="698"/>
    </row>
    <row r="598">
      <c r="M598" s="698"/>
      <c r="R598" s="698"/>
    </row>
    <row r="599">
      <c r="M599" s="698"/>
      <c r="R599" s="698"/>
    </row>
    <row r="600">
      <c r="M600" s="698"/>
      <c r="R600" s="698"/>
    </row>
    <row r="601">
      <c r="M601" s="698"/>
      <c r="R601" s="698"/>
    </row>
    <row r="602">
      <c r="M602" s="698"/>
      <c r="R602" s="698"/>
    </row>
    <row r="603">
      <c r="M603" s="698"/>
      <c r="R603" s="698"/>
    </row>
    <row r="604">
      <c r="M604" s="698"/>
      <c r="R604" s="698"/>
    </row>
    <row r="605">
      <c r="M605" s="698"/>
      <c r="R605" s="698"/>
    </row>
    <row r="606">
      <c r="M606" s="698"/>
      <c r="R606" s="698"/>
    </row>
    <row r="607">
      <c r="M607" s="698"/>
      <c r="R607" s="698"/>
    </row>
    <row r="608">
      <c r="M608" s="698"/>
      <c r="R608" s="698"/>
    </row>
    <row r="609">
      <c r="M609" s="698"/>
      <c r="R609" s="698"/>
    </row>
    <row r="610">
      <c r="M610" s="698"/>
      <c r="R610" s="698"/>
    </row>
    <row r="611">
      <c r="M611" s="698"/>
      <c r="R611" s="698"/>
    </row>
    <row r="612">
      <c r="M612" s="698"/>
      <c r="R612" s="698"/>
    </row>
    <row r="613">
      <c r="M613" s="698"/>
      <c r="R613" s="698"/>
    </row>
    <row r="614">
      <c r="M614" s="698"/>
      <c r="R614" s="698"/>
    </row>
    <row r="615">
      <c r="M615" s="698"/>
      <c r="R615" s="698"/>
    </row>
    <row r="616">
      <c r="M616" s="698"/>
      <c r="R616" s="698"/>
    </row>
    <row r="617">
      <c r="M617" s="698"/>
      <c r="R617" s="698"/>
    </row>
    <row r="618">
      <c r="M618" s="698"/>
      <c r="R618" s="698"/>
    </row>
    <row r="619">
      <c r="M619" s="698"/>
      <c r="R619" s="698"/>
    </row>
    <row r="620">
      <c r="M620" s="698"/>
      <c r="R620" s="698"/>
    </row>
    <row r="621">
      <c r="M621" s="698"/>
      <c r="R621" s="698"/>
    </row>
    <row r="622">
      <c r="M622" s="698"/>
      <c r="R622" s="698"/>
    </row>
    <row r="623">
      <c r="M623" s="698"/>
      <c r="R623" s="698"/>
    </row>
    <row r="624">
      <c r="M624" s="698"/>
      <c r="R624" s="698"/>
    </row>
    <row r="625">
      <c r="M625" s="698"/>
      <c r="R625" s="698"/>
    </row>
    <row r="626">
      <c r="M626" s="698"/>
      <c r="R626" s="698"/>
    </row>
    <row r="627">
      <c r="M627" s="698"/>
      <c r="R627" s="698"/>
    </row>
    <row r="628">
      <c r="M628" s="698"/>
      <c r="R628" s="698"/>
    </row>
    <row r="629">
      <c r="M629" s="698"/>
      <c r="R629" s="698"/>
    </row>
    <row r="630">
      <c r="M630" s="698"/>
      <c r="R630" s="698"/>
    </row>
    <row r="631">
      <c r="M631" s="698"/>
      <c r="R631" s="698"/>
    </row>
    <row r="632">
      <c r="M632" s="698"/>
      <c r="R632" s="698"/>
    </row>
    <row r="633">
      <c r="M633" s="698"/>
      <c r="R633" s="698"/>
    </row>
    <row r="634">
      <c r="M634" s="698"/>
      <c r="R634" s="698"/>
    </row>
    <row r="635">
      <c r="M635" s="698"/>
      <c r="R635" s="698"/>
    </row>
    <row r="636">
      <c r="M636" s="698"/>
      <c r="R636" s="698"/>
    </row>
    <row r="637">
      <c r="M637" s="698"/>
      <c r="R637" s="698"/>
    </row>
    <row r="638">
      <c r="M638" s="698"/>
      <c r="R638" s="698"/>
    </row>
    <row r="639">
      <c r="M639" s="698"/>
      <c r="R639" s="698"/>
    </row>
    <row r="640">
      <c r="M640" s="698"/>
      <c r="R640" s="698"/>
    </row>
    <row r="641">
      <c r="M641" s="698"/>
      <c r="R641" s="698"/>
    </row>
    <row r="642">
      <c r="M642" s="698"/>
      <c r="R642" s="698"/>
    </row>
    <row r="643">
      <c r="M643" s="698"/>
      <c r="R643" s="698"/>
    </row>
    <row r="644">
      <c r="M644" s="698"/>
      <c r="R644" s="698"/>
    </row>
    <row r="645">
      <c r="M645" s="698"/>
      <c r="R645" s="698"/>
    </row>
    <row r="646">
      <c r="M646" s="698"/>
      <c r="R646" s="698"/>
    </row>
    <row r="647">
      <c r="M647" s="698"/>
      <c r="R647" s="698"/>
    </row>
    <row r="648">
      <c r="M648" s="698"/>
      <c r="R648" s="698"/>
    </row>
    <row r="649">
      <c r="M649" s="698"/>
      <c r="R649" s="698"/>
    </row>
    <row r="650">
      <c r="M650" s="698"/>
      <c r="R650" s="698"/>
    </row>
    <row r="651">
      <c r="M651" s="698"/>
      <c r="R651" s="698"/>
    </row>
    <row r="652">
      <c r="M652" s="698"/>
      <c r="R652" s="698"/>
    </row>
    <row r="653">
      <c r="M653" s="698"/>
      <c r="R653" s="698"/>
    </row>
    <row r="654">
      <c r="M654" s="698"/>
      <c r="R654" s="698"/>
    </row>
    <row r="655">
      <c r="M655" s="698"/>
      <c r="R655" s="698"/>
    </row>
    <row r="656">
      <c r="M656" s="698"/>
      <c r="R656" s="698"/>
    </row>
    <row r="657">
      <c r="M657" s="698"/>
      <c r="R657" s="698"/>
    </row>
    <row r="658">
      <c r="M658" s="698"/>
      <c r="R658" s="698"/>
    </row>
    <row r="659">
      <c r="M659" s="698"/>
      <c r="R659" s="698"/>
    </row>
    <row r="660">
      <c r="M660" s="698"/>
      <c r="R660" s="698"/>
    </row>
    <row r="661">
      <c r="M661" s="698"/>
      <c r="R661" s="698"/>
    </row>
    <row r="662">
      <c r="M662" s="698"/>
      <c r="R662" s="698"/>
    </row>
    <row r="663">
      <c r="M663" s="698"/>
      <c r="R663" s="698"/>
    </row>
    <row r="664">
      <c r="M664" s="698"/>
      <c r="R664" s="698"/>
    </row>
    <row r="665">
      <c r="M665" s="698"/>
      <c r="R665" s="698"/>
    </row>
    <row r="666">
      <c r="M666" s="698"/>
      <c r="R666" s="698"/>
    </row>
    <row r="667">
      <c r="M667" s="698"/>
      <c r="R667" s="698"/>
    </row>
    <row r="668">
      <c r="M668" s="698"/>
      <c r="R668" s="698"/>
    </row>
    <row r="669">
      <c r="M669" s="698"/>
      <c r="R669" s="698"/>
    </row>
    <row r="670">
      <c r="M670" s="698"/>
      <c r="R670" s="698"/>
    </row>
    <row r="671">
      <c r="M671" s="698"/>
      <c r="R671" s="698"/>
    </row>
    <row r="672">
      <c r="M672" s="698"/>
      <c r="R672" s="698"/>
    </row>
    <row r="673">
      <c r="M673" s="698"/>
      <c r="R673" s="698"/>
    </row>
    <row r="674">
      <c r="M674" s="698"/>
      <c r="R674" s="698"/>
    </row>
    <row r="675">
      <c r="M675" s="698"/>
      <c r="R675" s="698"/>
    </row>
    <row r="676">
      <c r="M676" s="698"/>
      <c r="R676" s="698"/>
    </row>
    <row r="677">
      <c r="M677" s="698"/>
      <c r="R677" s="698"/>
    </row>
    <row r="678">
      <c r="M678" s="698"/>
      <c r="R678" s="698"/>
    </row>
    <row r="679">
      <c r="M679" s="698"/>
      <c r="R679" s="698"/>
    </row>
    <row r="680">
      <c r="M680" s="698"/>
      <c r="R680" s="698"/>
    </row>
    <row r="681">
      <c r="M681" s="698"/>
      <c r="R681" s="698"/>
    </row>
    <row r="682">
      <c r="M682" s="698"/>
      <c r="R682" s="698"/>
    </row>
    <row r="683">
      <c r="M683" s="698"/>
      <c r="R683" s="698"/>
    </row>
    <row r="684">
      <c r="M684" s="698"/>
      <c r="R684" s="698"/>
    </row>
    <row r="685">
      <c r="M685" s="698"/>
      <c r="R685" s="698"/>
    </row>
    <row r="686">
      <c r="M686" s="698"/>
      <c r="R686" s="698"/>
    </row>
    <row r="687">
      <c r="M687" s="698"/>
      <c r="R687" s="698"/>
    </row>
    <row r="688">
      <c r="M688" s="698"/>
      <c r="R688" s="698"/>
    </row>
    <row r="689">
      <c r="M689" s="698"/>
      <c r="R689" s="698"/>
    </row>
    <row r="690">
      <c r="M690" s="698"/>
      <c r="R690" s="698"/>
    </row>
    <row r="691">
      <c r="M691" s="698"/>
      <c r="R691" s="698"/>
    </row>
    <row r="692">
      <c r="M692" s="698"/>
      <c r="R692" s="698"/>
    </row>
    <row r="693">
      <c r="M693" s="698"/>
      <c r="R693" s="698"/>
    </row>
    <row r="694">
      <c r="M694" s="698"/>
      <c r="R694" s="698"/>
    </row>
    <row r="695">
      <c r="M695" s="698"/>
      <c r="R695" s="698"/>
    </row>
    <row r="696">
      <c r="M696" s="698"/>
      <c r="R696" s="698"/>
    </row>
    <row r="697">
      <c r="M697" s="698"/>
      <c r="R697" s="698"/>
    </row>
    <row r="698">
      <c r="M698" s="698"/>
      <c r="R698" s="698"/>
    </row>
    <row r="699">
      <c r="M699" s="698"/>
      <c r="R699" s="698"/>
    </row>
    <row r="700">
      <c r="M700" s="698"/>
      <c r="R700" s="698"/>
    </row>
    <row r="701">
      <c r="M701" s="698"/>
      <c r="R701" s="698"/>
    </row>
    <row r="702">
      <c r="M702" s="698"/>
      <c r="R702" s="698"/>
    </row>
    <row r="703">
      <c r="M703" s="698"/>
      <c r="R703" s="698"/>
    </row>
    <row r="704">
      <c r="M704" s="698"/>
      <c r="R704" s="698"/>
    </row>
    <row r="705">
      <c r="M705" s="698"/>
      <c r="R705" s="698"/>
    </row>
    <row r="706">
      <c r="M706" s="698"/>
      <c r="R706" s="698"/>
    </row>
    <row r="707">
      <c r="M707" s="698"/>
      <c r="R707" s="698"/>
    </row>
    <row r="708">
      <c r="M708" s="698"/>
      <c r="R708" s="698"/>
    </row>
    <row r="709">
      <c r="M709" s="698"/>
      <c r="R709" s="698"/>
    </row>
    <row r="710">
      <c r="M710" s="698"/>
      <c r="R710" s="698"/>
    </row>
    <row r="711">
      <c r="M711" s="698"/>
      <c r="R711" s="698"/>
    </row>
    <row r="712">
      <c r="M712" s="698"/>
      <c r="R712" s="698"/>
    </row>
    <row r="713">
      <c r="M713" s="698"/>
      <c r="R713" s="698"/>
    </row>
    <row r="714">
      <c r="M714" s="698"/>
      <c r="R714" s="698"/>
    </row>
    <row r="715">
      <c r="M715" s="698"/>
      <c r="R715" s="698"/>
    </row>
    <row r="716">
      <c r="M716" s="698"/>
      <c r="R716" s="698"/>
    </row>
    <row r="717">
      <c r="M717" s="698"/>
      <c r="R717" s="698"/>
    </row>
    <row r="718">
      <c r="M718" s="698"/>
      <c r="R718" s="698"/>
    </row>
    <row r="719">
      <c r="M719" s="698"/>
      <c r="R719" s="698"/>
    </row>
    <row r="720">
      <c r="M720" s="698"/>
      <c r="R720" s="698"/>
    </row>
    <row r="721">
      <c r="M721" s="698"/>
      <c r="R721" s="698"/>
    </row>
    <row r="722">
      <c r="M722" s="698"/>
      <c r="R722" s="698"/>
    </row>
    <row r="723">
      <c r="M723" s="698"/>
      <c r="R723" s="698"/>
    </row>
    <row r="724">
      <c r="M724" s="698"/>
      <c r="R724" s="698"/>
    </row>
    <row r="725">
      <c r="M725" s="698"/>
      <c r="R725" s="698"/>
    </row>
    <row r="726">
      <c r="M726" s="698"/>
      <c r="R726" s="698"/>
    </row>
    <row r="727">
      <c r="M727" s="698"/>
      <c r="R727" s="698"/>
    </row>
    <row r="728">
      <c r="M728" s="698"/>
      <c r="R728" s="698"/>
    </row>
    <row r="729">
      <c r="M729" s="698"/>
      <c r="R729" s="698"/>
    </row>
    <row r="730">
      <c r="M730" s="698"/>
      <c r="R730" s="698"/>
    </row>
    <row r="731">
      <c r="M731" s="698"/>
      <c r="R731" s="698"/>
    </row>
    <row r="732">
      <c r="M732" s="698"/>
      <c r="R732" s="698"/>
    </row>
    <row r="733">
      <c r="M733" s="698"/>
      <c r="R733" s="698"/>
    </row>
    <row r="734">
      <c r="M734" s="698"/>
      <c r="R734" s="698"/>
    </row>
    <row r="735">
      <c r="M735" s="698"/>
      <c r="R735" s="698"/>
    </row>
    <row r="736">
      <c r="M736" s="698"/>
      <c r="R736" s="698"/>
    </row>
    <row r="737">
      <c r="M737" s="698"/>
      <c r="R737" s="698"/>
    </row>
    <row r="738">
      <c r="M738" s="698"/>
      <c r="R738" s="698"/>
    </row>
    <row r="739">
      <c r="M739" s="698"/>
      <c r="R739" s="698"/>
    </row>
    <row r="740">
      <c r="M740" s="698"/>
      <c r="R740" s="698"/>
    </row>
    <row r="741">
      <c r="M741" s="698"/>
      <c r="R741" s="698"/>
    </row>
    <row r="742">
      <c r="M742" s="698"/>
      <c r="R742" s="698"/>
    </row>
    <row r="743">
      <c r="M743" s="698"/>
      <c r="R743" s="698"/>
    </row>
    <row r="744">
      <c r="M744" s="698"/>
      <c r="R744" s="698"/>
    </row>
    <row r="745">
      <c r="M745" s="698"/>
      <c r="R745" s="698"/>
    </row>
    <row r="746">
      <c r="M746" s="698"/>
      <c r="R746" s="698"/>
    </row>
    <row r="747">
      <c r="M747" s="698"/>
      <c r="R747" s="698"/>
    </row>
    <row r="748">
      <c r="M748" s="698"/>
      <c r="R748" s="698"/>
    </row>
    <row r="749">
      <c r="M749" s="698"/>
      <c r="R749" s="698"/>
    </row>
    <row r="750">
      <c r="M750" s="698"/>
      <c r="R750" s="698"/>
    </row>
    <row r="751">
      <c r="M751" s="698"/>
      <c r="R751" s="698"/>
    </row>
    <row r="752">
      <c r="M752" s="698"/>
      <c r="R752" s="698"/>
    </row>
    <row r="753">
      <c r="M753" s="698"/>
      <c r="R753" s="698"/>
    </row>
    <row r="754">
      <c r="M754" s="698"/>
      <c r="R754" s="698"/>
    </row>
    <row r="755">
      <c r="M755" s="698"/>
      <c r="R755" s="698"/>
    </row>
    <row r="756">
      <c r="M756" s="698"/>
      <c r="R756" s="698"/>
    </row>
    <row r="757">
      <c r="M757" s="698"/>
      <c r="R757" s="698"/>
    </row>
    <row r="758">
      <c r="M758" s="698"/>
      <c r="R758" s="698"/>
    </row>
    <row r="759">
      <c r="M759" s="698"/>
      <c r="R759" s="698"/>
    </row>
    <row r="760">
      <c r="M760" s="698"/>
      <c r="R760" s="698"/>
    </row>
    <row r="761">
      <c r="M761" s="698"/>
      <c r="R761" s="698"/>
    </row>
    <row r="762">
      <c r="M762" s="698"/>
      <c r="R762" s="698"/>
    </row>
    <row r="763">
      <c r="M763" s="698"/>
      <c r="R763" s="698"/>
    </row>
    <row r="764">
      <c r="M764" s="698"/>
      <c r="R764" s="698"/>
    </row>
    <row r="765">
      <c r="M765" s="698"/>
      <c r="R765" s="698"/>
    </row>
    <row r="766">
      <c r="M766" s="698"/>
      <c r="R766" s="698"/>
    </row>
    <row r="767">
      <c r="M767" s="698"/>
      <c r="R767" s="698"/>
    </row>
    <row r="768">
      <c r="M768" s="698"/>
      <c r="R768" s="698"/>
    </row>
    <row r="769">
      <c r="M769" s="698"/>
      <c r="R769" s="698"/>
    </row>
    <row r="770">
      <c r="M770" s="698"/>
      <c r="R770" s="698"/>
    </row>
    <row r="771">
      <c r="M771" s="698"/>
      <c r="R771" s="698"/>
    </row>
    <row r="772">
      <c r="M772" s="698"/>
      <c r="R772" s="698"/>
    </row>
    <row r="773">
      <c r="M773" s="698"/>
      <c r="R773" s="698"/>
    </row>
    <row r="774">
      <c r="M774" s="698"/>
      <c r="R774" s="698"/>
    </row>
    <row r="775">
      <c r="M775" s="698"/>
      <c r="R775" s="698"/>
    </row>
    <row r="776">
      <c r="M776" s="698"/>
      <c r="R776" s="698"/>
    </row>
    <row r="777">
      <c r="M777" s="698"/>
      <c r="R777" s="698"/>
    </row>
    <row r="778">
      <c r="M778" s="698"/>
      <c r="R778" s="698"/>
    </row>
    <row r="779">
      <c r="M779" s="698"/>
      <c r="R779" s="698"/>
    </row>
    <row r="780">
      <c r="M780" s="698"/>
      <c r="R780" s="698"/>
    </row>
    <row r="781">
      <c r="M781" s="698"/>
      <c r="R781" s="698"/>
    </row>
    <row r="782">
      <c r="M782" s="698"/>
      <c r="R782" s="698"/>
    </row>
    <row r="783">
      <c r="M783" s="698"/>
      <c r="R783" s="698"/>
    </row>
    <row r="784">
      <c r="M784" s="698"/>
      <c r="R784" s="698"/>
    </row>
    <row r="785">
      <c r="M785" s="698"/>
      <c r="R785" s="698"/>
    </row>
    <row r="786">
      <c r="M786" s="698"/>
      <c r="R786" s="698"/>
    </row>
    <row r="787">
      <c r="M787" s="698"/>
      <c r="R787" s="698"/>
    </row>
    <row r="788">
      <c r="M788" s="698"/>
      <c r="R788" s="698"/>
    </row>
    <row r="789">
      <c r="M789" s="698"/>
      <c r="R789" s="698"/>
    </row>
    <row r="790">
      <c r="M790" s="698"/>
      <c r="R790" s="698"/>
    </row>
    <row r="791">
      <c r="M791" s="698"/>
      <c r="R791" s="698"/>
    </row>
    <row r="792">
      <c r="M792" s="698"/>
      <c r="R792" s="698"/>
    </row>
    <row r="793">
      <c r="M793" s="698"/>
      <c r="R793" s="698"/>
    </row>
    <row r="794">
      <c r="M794" s="698"/>
      <c r="R794" s="698"/>
    </row>
    <row r="795">
      <c r="M795" s="698"/>
      <c r="R795" s="698"/>
    </row>
    <row r="796">
      <c r="M796" s="698"/>
      <c r="R796" s="698"/>
    </row>
    <row r="797">
      <c r="M797" s="698"/>
      <c r="R797" s="698"/>
    </row>
    <row r="798">
      <c r="M798" s="698"/>
      <c r="R798" s="698"/>
    </row>
    <row r="799">
      <c r="M799" s="698"/>
      <c r="R799" s="698"/>
    </row>
    <row r="800">
      <c r="M800" s="698"/>
      <c r="R800" s="698"/>
    </row>
    <row r="801">
      <c r="M801" s="698"/>
      <c r="R801" s="698"/>
    </row>
    <row r="802">
      <c r="M802" s="698"/>
      <c r="R802" s="698"/>
    </row>
    <row r="803">
      <c r="M803" s="698"/>
      <c r="R803" s="698"/>
    </row>
    <row r="804">
      <c r="M804" s="698"/>
      <c r="R804" s="698"/>
    </row>
    <row r="805">
      <c r="M805" s="698"/>
      <c r="R805" s="698"/>
    </row>
    <row r="806">
      <c r="M806" s="698"/>
      <c r="R806" s="698"/>
    </row>
    <row r="807">
      <c r="M807" s="698"/>
      <c r="R807" s="698"/>
    </row>
    <row r="808">
      <c r="M808" s="698"/>
      <c r="R808" s="698"/>
    </row>
    <row r="809">
      <c r="M809" s="698"/>
      <c r="R809" s="698"/>
    </row>
    <row r="810">
      <c r="M810" s="698"/>
      <c r="R810" s="698"/>
    </row>
    <row r="811">
      <c r="M811" s="698"/>
      <c r="R811" s="698"/>
    </row>
    <row r="812">
      <c r="M812" s="698"/>
      <c r="R812" s="698"/>
    </row>
    <row r="813">
      <c r="M813" s="698"/>
      <c r="R813" s="698"/>
    </row>
    <row r="814">
      <c r="M814" s="698"/>
      <c r="R814" s="698"/>
    </row>
    <row r="815">
      <c r="M815" s="698"/>
      <c r="R815" s="698"/>
    </row>
    <row r="816">
      <c r="M816" s="698"/>
      <c r="R816" s="698"/>
    </row>
    <row r="817">
      <c r="M817" s="698"/>
      <c r="R817" s="698"/>
    </row>
    <row r="818">
      <c r="M818" s="698"/>
      <c r="R818" s="698"/>
    </row>
    <row r="819">
      <c r="M819" s="698"/>
      <c r="R819" s="698"/>
    </row>
    <row r="820">
      <c r="M820" s="698"/>
      <c r="R820" s="698"/>
    </row>
    <row r="821">
      <c r="M821" s="698"/>
      <c r="R821" s="698"/>
    </row>
    <row r="822">
      <c r="M822" s="698"/>
      <c r="R822" s="698"/>
    </row>
    <row r="823">
      <c r="M823" s="698"/>
      <c r="R823" s="698"/>
    </row>
    <row r="824">
      <c r="M824" s="698"/>
      <c r="R824" s="698"/>
    </row>
    <row r="825">
      <c r="M825" s="698"/>
      <c r="R825" s="698"/>
    </row>
    <row r="826">
      <c r="M826" s="698"/>
      <c r="R826" s="698"/>
    </row>
    <row r="827">
      <c r="M827" s="698"/>
      <c r="R827" s="698"/>
    </row>
    <row r="828">
      <c r="M828" s="698"/>
      <c r="R828" s="698"/>
    </row>
    <row r="829">
      <c r="M829" s="698"/>
      <c r="R829" s="698"/>
    </row>
    <row r="830">
      <c r="M830" s="698"/>
      <c r="R830" s="698"/>
    </row>
    <row r="831">
      <c r="M831" s="698"/>
      <c r="R831" s="698"/>
    </row>
    <row r="832">
      <c r="M832" s="698"/>
      <c r="R832" s="698"/>
    </row>
    <row r="833">
      <c r="M833" s="698"/>
      <c r="R833" s="698"/>
    </row>
    <row r="834">
      <c r="M834" s="698"/>
      <c r="R834" s="698"/>
    </row>
    <row r="835">
      <c r="M835" s="698"/>
      <c r="R835" s="698"/>
    </row>
    <row r="836">
      <c r="M836" s="698"/>
      <c r="R836" s="698"/>
    </row>
    <row r="837">
      <c r="M837" s="698"/>
      <c r="R837" s="698"/>
    </row>
    <row r="838">
      <c r="M838" s="698"/>
      <c r="R838" s="698"/>
    </row>
    <row r="839">
      <c r="M839" s="698"/>
      <c r="R839" s="698"/>
    </row>
    <row r="840">
      <c r="M840" s="698"/>
      <c r="R840" s="698"/>
    </row>
    <row r="841">
      <c r="M841" s="698"/>
      <c r="R841" s="698"/>
    </row>
    <row r="842">
      <c r="M842" s="698"/>
      <c r="R842" s="698"/>
    </row>
    <row r="843">
      <c r="M843" s="698"/>
      <c r="R843" s="698"/>
    </row>
    <row r="844">
      <c r="M844" s="698"/>
      <c r="R844" s="698"/>
    </row>
    <row r="845">
      <c r="M845" s="698"/>
      <c r="R845" s="698"/>
    </row>
    <row r="846">
      <c r="M846" s="698"/>
      <c r="R846" s="698"/>
    </row>
    <row r="847">
      <c r="M847" s="698"/>
      <c r="R847" s="698"/>
    </row>
    <row r="848">
      <c r="M848" s="698"/>
      <c r="R848" s="698"/>
    </row>
    <row r="849">
      <c r="M849" s="698"/>
      <c r="R849" s="698"/>
    </row>
    <row r="850">
      <c r="M850" s="698"/>
      <c r="R850" s="698"/>
    </row>
    <row r="851">
      <c r="M851" s="698"/>
      <c r="R851" s="698"/>
    </row>
    <row r="852">
      <c r="M852" s="698"/>
      <c r="R852" s="698"/>
    </row>
    <row r="853">
      <c r="M853" s="698"/>
      <c r="R853" s="698"/>
    </row>
    <row r="854">
      <c r="M854" s="698"/>
      <c r="R854" s="698"/>
    </row>
    <row r="855">
      <c r="M855" s="698"/>
      <c r="R855" s="698"/>
    </row>
    <row r="856">
      <c r="M856" s="698"/>
      <c r="R856" s="698"/>
    </row>
    <row r="857">
      <c r="M857" s="698"/>
      <c r="R857" s="698"/>
    </row>
    <row r="858">
      <c r="M858" s="698"/>
      <c r="R858" s="698"/>
    </row>
    <row r="859">
      <c r="M859" s="698"/>
      <c r="R859" s="698"/>
    </row>
    <row r="860">
      <c r="M860" s="698"/>
      <c r="R860" s="698"/>
    </row>
    <row r="861">
      <c r="M861" s="698"/>
      <c r="R861" s="698"/>
    </row>
    <row r="862">
      <c r="M862" s="698"/>
      <c r="R862" s="698"/>
    </row>
    <row r="863">
      <c r="M863" s="698"/>
      <c r="R863" s="698"/>
    </row>
    <row r="864">
      <c r="M864" s="698"/>
      <c r="R864" s="698"/>
    </row>
    <row r="865">
      <c r="M865" s="698"/>
      <c r="R865" s="698"/>
    </row>
    <row r="866">
      <c r="M866" s="698"/>
      <c r="R866" s="698"/>
    </row>
    <row r="867">
      <c r="M867" s="698"/>
      <c r="R867" s="698"/>
    </row>
    <row r="868">
      <c r="M868" s="698"/>
      <c r="R868" s="698"/>
    </row>
    <row r="869">
      <c r="M869" s="698"/>
      <c r="R869" s="698"/>
    </row>
    <row r="870">
      <c r="M870" s="698"/>
      <c r="R870" s="698"/>
    </row>
    <row r="871">
      <c r="M871" s="698"/>
      <c r="R871" s="698"/>
    </row>
    <row r="872">
      <c r="M872" s="698"/>
      <c r="R872" s="698"/>
    </row>
    <row r="873">
      <c r="M873" s="698"/>
      <c r="R873" s="698"/>
    </row>
    <row r="874">
      <c r="M874" s="698"/>
      <c r="R874" s="698"/>
    </row>
    <row r="875">
      <c r="M875" s="698"/>
      <c r="R875" s="698"/>
    </row>
    <row r="876">
      <c r="M876" s="698"/>
      <c r="R876" s="698"/>
    </row>
    <row r="877">
      <c r="M877" s="698"/>
      <c r="R877" s="698"/>
    </row>
    <row r="878">
      <c r="M878" s="698"/>
      <c r="R878" s="698"/>
    </row>
    <row r="879">
      <c r="M879" s="698"/>
      <c r="R879" s="698"/>
    </row>
    <row r="880">
      <c r="M880" s="698"/>
      <c r="R880" s="698"/>
    </row>
    <row r="881">
      <c r="M881" s="698"/>
      <c r="R881" s="698"/>
    </row>
    <row r="882">
      <c r="M882" s="698"/>
      <c r="R882" s="698"/>
    </row>
    <row r="883">
      <c r="M883" s="698"/>
      <c r="R883" s="698"/>
    </row>
    <row r="884">
      <c r="M884" s="698"/>
      <c r="R884" s="698"/>
    </row>
    <row r="885">
      <c r="M885" s="698"/>
      <c r="R885" s="698"/>
    </row>
    <row r="886">
      <c r="M886" s="698"/>
      <c r="R886" s="698"/>
    </row>
    <row r="887">
      <c r="M887" s="698"/>
      <c r="R887" s="698"/>
    </row>
    <row r="888">
      <c r="M888" s="698"/>
      <c r="R888" s="698"/>
    </row>
    <row r="889">
      <c r="M889" s="698"/>
      <c r="R889" s="698"/>
    </row>
    <row r="890">
      <c r="M890" s="698"/>
      <c r="R890" s="698"/>
    </row>
    <row r="891">
      <c r="M891" s="698"/>
      <c r="R891" s="698"/>
    </row>
    <row r="892">
      <c r="M892" s="698"/>
      <c r="R892" s="698"/>
    </row>
    <row r="893">
      <c r="M893" s="698"/>
      <c r="R893" s="698"/>
    </row>
    <row r="894">
      <c r="M894" s="698"/>
      <c r="R894" s="698"/>
    </row>
    <row r="895">
      <c r="M895" s="698"/>
      <c r="R895" s="698"/>
    </row>
    <row r="896">
      <c r="M896" s="698"/>
      <c r="R896" s="698"/>
    </row>
    <row r="897">
      <c r="M897" s="698"/>
      <c r="R897" s="698"/>
    </row>
    <row r="898">
      <c r="M898" s="698"/>
      <c r="R898" s="698"/>
    </row>
    <row r="899">
      <c r="M899" s="698"/>
      <c r="R899" s="698"/>
    </row>
    <row r="900">
      <c r="M900" s="698"/>
      <c r="R900" s="698"/>
    </row>
    <row r="901">
      <c r="M901" s="698"/>
      <c r="R901" s="698"/>
    </row>
    <row r="902">
      <c r="M902" s="698"/>
      <c r="R902" s="698"/>
    </row>
    <row r="903">
      <c r="M903" s="698"/>
      <c r="R903" s="698"/>
    </row>
    <row r="904">
      <c r="M904" s="698"/>
      <c r="R904" s="698"/>
    </row>
    <row r="905">
      <c r="M905" s="698"/>
      <c r="R905" s="698"/>
    </row>
    <row r="906">
      <c r="M906" s="698"/>
      <c r="R906" s="698"/>
    </row>
    <row r="907">
      <c r="M907" s="698"/>
      <c r="R907" s="698"/>
    </row>
    <row r="908">
      <c r="M908" s="698"/>
      <c r="R908" s="698"/>
    </row>
    <row r="909">
      <c r="M909" s="698"/>
      <c r="R909" s="698"/>
    </row>
    <row r="910">
      <c r="M910" s="698"/>
      <c r="R910" s="698"/>
    </row>
    <row r="911">
      <c r="M911" s="698"/>
      <c r="R911" s="698"/>
    </row>
    <row r="912">
      <c r="M912" s="698"/>
      <c r="R912" s="698"/>
    </row>
    <row r="913">
      <c r="M913" s="698"/>
      <c r="R913" s="698"/>
    </row>
    <row r="914">
      <c r="M914" s="698"/>
      <c r="R914" s="698"/>
    </row>
    <row r="915">
      <c r="M915" s="698"/>
      <c r="R915" s="698"/>
    </row>
    <row r="916">
      <c r="M916" s="698"/>
      <c r="R916" s="698"/>
    </row>
    <row r="917">
      <c r="M917" s="698"/>
      <c r="R917" s="698"/>
    </row>
    <row r="918">
      <c r="M918" s="698"/>
      <c r="R918" s="698"/>
    </row>
    <row r="919">
      <c r="M919" s="698"/>
      <c r="R919" s="698"/>
    </row>
    <row r="920">
      <c r="M920" s="698"/>
      <c r="R920" s="698"/>
    </row>
    <row r="921">
      <c r="M921" s="698"/>
      <c r="R921" s="698"/>
    </row>
    <row r="922">
      <c r="M922" s="698"/>
      <c r="R922" s="698"/>
    </row>
    <row r="923">
      <c r="M923" s="698"/>
      <c r="R923" s="698"/>
    </row>
    <row r="924">
      <c r="M924" s="698"/>
      <c r="R924" s="698"/>
    </row>
    <row r="925">
      <c r="M925" s="698"/>
      <c r="R925" s="698"/>
    </row>
    <row r="926">
      <c r="M926" s="698"/>
      <c r="R926" s="698"/>
    </row>
    <row r="927">
      <c r="M927" s="698"/>
      <c r="R927" s="698"/>
    </row>
    <row r="928">
      <c r="M928" s="698"/>
      <c r="R928" s="698"/>
    </row>
    <row r="929">
      <c r="M929" s="698"/>
      <c r="R929" s="698"/>
    </row>
    <row r="930">
      <c r="M930" s="698"/>
      <c r="R930" s="698"/>
    </row>
    <row r="931">
      <c r="M931" s="698"/>
      <c r="R931" s="698"/>
    </row>
    <row r="932">
      <c r="M932" s="698"/>
      <c r="R932" s="698"/>
    </row>
    <row r="933">
      <c r="M933" s="698"/>
      <c r="R933" s="698"/>
    </row>
    <row r="934">
      <c r="M934" s="698"/>
      <c r="R934" s="698"/>
    </row>
    <row r="935">
      <c r="M935" s="698"/>
      <c r="R935" s="698"/>
    </row>
    <row r="936">
      <c r="M936" s="698"/>
      <c r="R936" s="698"/>
    </row>
    <row r="937">
      <c r="M937" s="698"/>
      <c r="R937" s="698"/>
    </row>
    <row r="938">
      <c r="M938" s="698"/>
      <c r="R938" s="698"/>
    </row>
    <row r="939">
      <c r="M939" s="698"/>
      <c r="R939" s="698"/>
    </row>
    <row r="940">
      <c r="M940" s="698"/>
      <c r="R940" s="698"/>
    </row>
    <row r="941">
      <c r="M941" s="698"/>
      <c r="R941" s="698"/>
    </row>
    <row r="942">
      <c r="M942" s="698"/>
      <c r="R942" s="698"/>
    </row>
    <row r="943">
      <c r="M943" s="698"/>
      <c r="R943" s="698"/>
    </row>
    <row r="944">
      <c r="M944" s="698"/>
      <c r="R944" s="698"/>
    </row>
    <row r="945">
      <c r="M945" s="698"/>
      <c r="R945" s="698"/>
    </row>
    <row r="946">
      <c r="M946" s="698"/>
      <c r="R946" s="698"/>
    </row>
    <row r="947">
      <c r="M947" s="698"/>
      <c r="R947" s="698"/>
    </row>
    <row r="948">
      <c r="M948" s="698"/>
      <c r="R948" s="698"/>
    </row>
    <row r="949">
      <c r="M949" s="698"/>
      <c r="R949" s="698"/>
    </row>
    <row r="950">
      <c r="M950" s="698"/>
      <c r="R950" s="698"/>
    </row>
    <row r="951">
      <c r="M951" s="698"/>
      <c r="R951" s="698"/>
    </row>
    <row r="952">
      <c r="M952" s="698"/>
      <c r="R952" s="698"/>
    </row>
    <row r="953">
      <c r="M953" s="698"/>
      <c r="R953" s="698"/>
    </row>
    <row r="954">
      <c r="M954" s="698"/>
      <c r="R954" s="698"/>
    </row>
    <row r="955">
      <c r="M955" s="698"/>
      <c r="R955" s="698"/>
    </row>
    <row r="956">
      <c r="M956" s="698"/>
      <c r="R956" s="698"/>
    </row>
    <row r="957">
      <c r="M957" s="698"/>
      <c r="R957" s="698"/>
    </row>
    <row r="958">
      <c r="M958" s="698"/>
      <c r="R958" s="698"/>
    </row>
    <row r="959">
      <c r="M959" s="698"/>
      <c r="R959" s="698"/>
    </row>
    <row r="960">
      <c r="M960" s="698"/>
      <c r="R960" s="698"/>
    </row>
    <row r="961">
      <c r="M961" s="698"/>
      <c r="R961" s="698"/>
    </row>
    <row r="962">
      <c r="M962" s="698"/>
      <c r="R962" s="698"/>
    </row>
    <row r="963">
      <c r="M963" s="698"/>
      <c r="R963" s="698"/>
    </row>
    <row r="964">
      <c r="M964" s="698"/>
      <c r="R964" s="698"/>
    </row>
    <row r="965">
      <c r="M965" s="698"/>
      <c r="R965" s="698"/>
    </row>
    <row r="966">
      <c r="M966" s="698"/>
      <c r="R966" s="698"/>
    </row>
    <row r="967">
      <c r="M967" s="698"/>
      <c r="R967" s="698"/>
    </row>
    <row r="968">
      <c r="M968" s="698"/>
      <c r="R968" s="698"/>
    </row>
    <row r="969">
      <c r="M969" s="698"/>
      <c r="R969" s="698"/>
    </row>
    <row r="970">
      <c r="M970" s="698"/>
      <c r="R970" s="698"/>
    </row>
    <row r="971">
      <c r="M971" s="698"/>
      <c r="R971" s="698"/>
    </row>
    <row r="972">
      <c r="M972" s="698"/>
      <c r="R972" s="698"/>
    </row>
    <row r="973">
      <c r="M973" s="698"/>
      <c r="R973" s="698"/>
    </row>
    <row r="974">
      <c r="M974" s="698"/>
      <c r="R974" s="698"/>
    </row>
    <row r="975">
      <c r="M975" s="698"/>
      <c r="R975" s="698"/>
    </row>
    <row r="976">
      <c r="M976" s="698"/>
      <c r="R976" s="698"/>
    </row>
    <row r="977">
      <c r="M977" s="698"/>
      <c r="R977" s="698"/>
    </row>
    <row r="978">
      <c r="M978" s="698"/>
      <c r="R978" s="698"/>
    </row>
    <row r="979">
      <c r="M979" s="698"/>
      <c r="R979" s="698"/>
    </row>
    <row r="980">
      <c r="M980" s="698"/>
      <c r="R980" s="698"/>
    </row>
    <row r="981">
      <c r="M981" s="698"/>
      <c r="R981" s="698"/>
    </row>
    <row r="982">
      <c r="M982" s="698"/>
      <c r="R982" s="698"/>
    </row>
    <row r="983">
      <c r="M983" s="698"/>
      <c r="R983" s="698"/>
    </row>
    <row r="984">
      <c r="M984" s="698"/>
      <c r="R984" s="698"/>
    </row>
    <row r="985">
      <c r="M985" s="698"/>
      <c r="R985" s="698"/>
    </row>
    <row r="986">
      <c r="M986" s="698"/>
      <c r="R986" s="698"/>
    </row>
    <row r="987">
      <c r="M987" s="698"/>
      <c r="R987" s="698"/>
    </row>
    <row r="988">
      <c r="M988" s="698"/>
      <c r="R988" s="698"/>
    </row>
    <row r="989">
      <c r="M989" s="698"/>
      <c r="R989" s="698"/>
    </row>
    <row r="990">
      <c r="M990" s="698"/>
      <c r="R990" s="698"/>
    </row>
    <row r="991">
      <c r="M991" s="698"/>
      <c r="R991" s="698"/>
    </row>
    <row r="992">
      <c r="M992" s="698"/>
      <c r="R992" s="698"/>
    </row>
    <row r="993">
      <c r="M993" s="698"/>
      <c r="R993" s="698"/>
    </row>
    <row r="994">
      <c r="M994" s="698"/>
      <c r="R994" s="698"/>
    </row>
    <row r="995">
      <c r="M995" s="698"/>
      <c r="R995" s="698"/>
    </row>
    <row r="996">
      <c r="M996" s="698"/>
      <c r="R996" s="698"/>
    </row>
    <row r="997">
      <c r="M997" s="698"/>
      <c r="R997" s="698"/>
    </row>
    <row r="998">
      <c r="M998" s="698"/>
      <c r="R998" s="698"/>
    </row>
    <row r="999">
      <c r="M999" s="698"/>
      <c r="R999" s="698"/>
    </row>
    <row r="1000">
      <c r="M1000" s="698"/>
      <c r="R1000" s="698"/>
    </row>
  </sheetData>
  <customSheetViews>
    <customSheetView guid="{2F19E93E-B2C0-4AB2-8F1C-EB721562D28D}" filter="1" showAutoFilter="1">
      <autoFilter ref="$A$1:$S$1000">
        <filterColumn colId="16">
          <filters blank="1"/>
        </filterColumn>
      </autoFilter>
    </customSheetView>
    <customSheetView guid="{7A84FBA6-27E8-4412-99CF-49ADC8AEBC27}" filter="1" showAutoFilter="1">
      <autoFilter ref="$A$1:$S$1000">
        <filterColumn colId="16">
          <filters blank="1"/>
        </filterColumn>
      </autoFilter>
    </customSheetView>
    <customSheetView guid="{9E811A48-C3E3-4F30-80ED-825CFE84A008}" filter="1" showAutoFilter="1">
      <autoFilter ref="$A$1:$S$1000">
        <filterColumn colId="16">
          <filters blank="1">
            <filter val="Pass"/>
          </filters>
        </filterColumn>
      </autoFilter>
    </customSheetView>
    <customSheetView guid="{765B0A27-960D-4C8D-94E2-1035F77422DE}" filter="1" showAutoFilter="1">
      <autoFilter ref="$A$1:$S$1000">
        <filterColumn colId="16">
          <filters blank="1"/>
        </filterColumn>
      </autoFilter>
    </customSheetView>
    <customSheetView guid="{F3606F98-A720-4C0C-867F-6272E1163452}" filter="1" showAutoFilter="1">
      <autoFilter ref="$A$1:$S$1000">
        <filterColumn colId="16">
          <filters blank="1"/>
        </filterColumn>
      </autoFilter>
    </customSheetView>
    <customSheetView guid="{BF1A60A3-266E-49C5-992A-6E5B61B0C431}" filter="1" showAutoFilter="1">
      <autoFilter ref="$A$1:$S$1000">
        <filterColumn colId="16">
          <filters blank="1"/>
        </filterColumn>
      </autoFilter>
    </customSheetView>
  </customSheetViews>
  <dataValidations>
    <dataValidation type="list" allowBlank="1" showErrorMessage="1" sqref="S2:S111">
      <formula1>"Deprecated,Known Bug"</formula1>
    </dataValidation>
    <dataValidation type="list" allowBlank="1" showErrorMessage="1" sqref="H2:H111">
      <formula1>"CC,ETB,TPD,UO"</formula1>
    </dataValidation>
    <dataValidation type="list" allowBlank="1" showErrorMessage="1" sqref="D2:D111">
      <formula1>"Reference Learning Mobile App"</formula1>
    </dataValidation>
    <dataValidation type="list" allowBlank="1" showErrorMessage="1" sqref="F2:F111">
      <formula1>"P1,P2"</formula1>
    </dataValidation>
    <dataValidation type="list" allowBlank="1" showErrorMessage="1" sqref="G2:G111">
      <formula1>"Already Automated,Cannot be automated,To be automated"</formula1>
    </dataValidation>
    <dataValidation type="list" allowBlank="1" showErrorMessage="1" sqref="Q2:Q111">
      <formula1>"Pass,Fail,NA,Blocked"</formula1>
    </dataValidation>
    <dataValidation type="list" allowBlank="1" showErrorMessage="1" sqref="P2:P111">
      <formula1>"Automation Execution 1,Automation Execution 2,Manjula,Namrata,Naveen,Poornima,Priya,Raghavendira"</formula1>
    </dataValidation>
    <dataValidation type="list" allowBlank="1" showErrorMessage="1" sqref="O2:O111">
      <formula1>"23/04/2024,24/04/2024,30/04/2024,02/05/2024,03/05/2024,08/05/2024,09/05/2024,10/05/2024,13/05/2024"</formula1>
    </dataValidation>
  </dataValidations>
  <hyperlinks>
    <hyperlink r:id="rId1" ref="B10"/>
    <hyperlink r:id="rId2" ref="B65"/>
    <hyperlink r:id="rId3" ref="B66"/>
    <hyperlink r:id="rId4" ref="R88"/>
  </hyperlinks>
  <drawing r:id="rId5"/>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0.0"/>
    <col customWidth="1" min="4" max="4" width="13.88"/>
    <col customWidth="1" min="9" max="9" width="27.5"/>
    <col customWidth="1" min="10" max="10" width="17.25"/>
    <col customWidth="1" min="11" max="11" width="24.63"/>
    <col customWidth="1" min="12" max="13" width="26.63"/>
  </cols>
  <sheetData>
    <row r="1">
      <c r="A1" s="511" t="s">
        <v>2236</v>
      </c>
      <c r="B1" s="511" t="s">
        <v>2237</v>
      </c>
      <c r="C1" s="511" t="s">
        <v>2238</v>
      </c>
      <c r="D1" s="511" t="s">
        <v>2239</v>
      </c>
      <c r="E1" s="511" t="s">
        <v>2240</v>
      </c>
      <c r="F1" s="511" t="s">
        <v>2241</v>
      </c>
      <c r="G1" s="511" t="s">
        <v>451</v>
      </c>
      <c r="H1" s="511" t="s">
        <v>2243</v>
      </c>
      <c r="I1" s="511" t="s">
        <v>2244</v>
      </c>
      <c r="J1" s="511" t="s">
        <v>2245</v>
      </c>
      <c r="K1" s="511" t="s">
        <v>454</v>
      </c>
      <c r="L1" s="511" t="s">
        <v>2246</v>
      </c>
      <c r="M1" s="511" t="s">
        <v>2247</v>
      </c>
      <c r="N1" s="511" t="s">
        <v>456</v>
      </c>
      <c r="O1" s="511" t="s">
        <v>457</v>
      </c>
      <c r="P1" s="511" t="s">
        <v>458</v>
      </c>
      <c r="Q1" s="511" t="s">
        <v>78</v>
      </c>
      <c r="R1" s="511" t="s">
        <v>460</v>
      </c>
      <c r="S1" s="511" t="s">
        <v>462</v>
      </c>
    </row>
    <row r="2">
      <c r="A2" s="514" t="s">
        <v>1412</v>
      </c>
      <c r="B2" s="514" t="s">
        <v>14469</v>
      </c>
      <c r="C2" s="514" t="s">
        <v>6865</v>
      </c>
      <c r="D2" s="514" t="s">
        <v>303</v>
      </c>
      <c r="E2" s="514" t="s">
        <v>14470</v>
      </c>
      <c r="F2" s="514" t="s">
        <v>12</v>
      </c>
      <c r="G2" s="514" t="s">
        <v>465</v>
      </c>
      <c r="H2" s="514" t="s">
        <v>739</v>
      </c>
      <c r="I2" s="514" t="s">
        <v>14471</v>
      </c>
      <c r="J2" s="514"/>
      <c r="K2" s="514" t="s">
        <v>14472</v>
      </c>
      <c r="L2" s="514" t="s">
        <v>14473</v>
      </c>
      <c r="M2" s="514"/>
      <c r="N2" s="514" t="s">
        <v>14474</v>
      </c>
      <c r="O2" s="612" t="s">
        <v>1541</v>
      </c>
      <c r="P2" s="612" t="s">
        <v>331</v>
      </c>
      <c r="Q2" s="612" t="s">
        <v>95</v>
      </c>
      <c r="R2" s="608"/>
      <c r="S2" s="608"/>
    </row>
    <row r="3">
      <c r="A3" s="514" t="s">
        <v>1418</v>
      </c>
      <c r="B3" s="514" t="s">
        <v>2206</v>
      </c>
      <c r="C3" s="514" t="s">
        <v>5058</v>
      </c>
      <c r="D3" s="514" t="s">
        <v>303</v>
      </c>
      <c r="E3" s="514" t="s">
        <v>14475</v>
      </c>
      <c r="F3" s="514" t="s">
        <v>12</v>
      </c>
      <c r="G3" s="514" t="s">
        <v>465</v>
      </c>
      <c r="H3" s="514" t="s">
        <v>1646</v>
      </c>
      <c r="I3" s="514" t="s">
        <v>14476</v>
      </c>
      <c r="J3" s="514"/>
      <c r="K3" s="514" t="s">
        <v>14477</v>
      </c>
      <c r="L3" s="514" t="s">
        <v>14476</v>
      </c>
      <c r="M3" s="514"/>
      <c r="N3" s="514" t="s">
        <v>14478</v>
      </c>
      <c r="O3" s="612" t="s">
        <v>1541</v>
      </c>
      <c r="P3" s="612" t="s">
        <v>331</v>
      </c>
      <c r="Q3" s="612" t="s">
        <v>95</v>
      </c>
      <c r="R3" s="608"/>
      <c r="S3" s="608"/>
    </row>
    <row r="4">
      <c r="A4" s="514" t="s">
        <v>1424</v>
      </c>
      <c r="B4" s="514" t="s">
        <v>2206</v>
      </c>
      <c r="C4" s="514" t="s">
        <v>5058</v>
      </c>
      <c r="D4" s="514" t="s">
        <v>303</v>
      </c>
      <c r="E4" s="514" t="s">
        <v>14475</v>
      </c>
      <c r="F4" s="514" t="s">
        <v>12</v>
      </c>
      <c r="G4" s="514" t="s">
        <v>545</v>
      </c>
      <c r="H4" s="514" t="s">
        <v>1646</v>
      </c>
      <c r="I4" s="514" t="s">
        <v>14479</v>
      </c>
      <c r="J4" s="514"/>
      <c r="K4" s="514" t="s">
        <v>14480</v>
      </c>
      <c r="L4" s="514" t="s">
        <v>14481</v>
      </c>
      <c r="M4" s="514"/>
      <c r="N4" s="514"/>
      <c r="O4" s="612" t="s">
        <v>1541</v>
      </c>
      <c r="P4" s="612" t="s">
        <v>331</v>
      </c>
      <c r="Q4" s="612" t="s">
        <v>95</v>
      </c>
      <c r="R4" s="608"/>
      <c r="S4" s="608"/>
    </row>
    <row r="5">
      <c r="A5" s="514" t="s">
        <v>1429</v>
      </c>
      <c r="B5" s="514" t="s">
        <v>2206</v>
      </c>
      <c r="C5" s="514" t="s">
        <v>5058</v>
      </c>
      <c r="D5" s="514" t="s">
        <v>303</v>
      </c>
      <c r="E5" s="514" t="s">
        <v>14475</v>
      </c>
      <c r="F5" s="514" t="s">
        <v>12</v>
      </c>
      <c r="G5" s="514" t="s">
        <v>465</v>
      </c>
      <c r="H5" s="514" t="s">
        <v>1646</v>
      </c>
      <c r="I5" s="514" t="s">
        <v>14482</v>
      </c>
      <c r="J5" s="514"/>
      <c r="K5" s="514" t="s">
        <v>14483</v>
      </c>
      <c r="L5" s="514" t="s">
        <v>14484</v>
      </c>
      <c r="M5" s="514"/>
      <c r="N5" s="514" t="s">
        <v>14485</v>
      </c>
      <c r="O5" s="612" t="s">
        <v>517</v>
      </c>
      <c r="P5" s="612" t="s">
        <v>331</v>
      </c>
      <c r="Q5" s="612" t="s">
        <v>95</v>
      </c>
      <c r="R5" s="615" t="s">
        <v>14486</v>
      </c>
      <c r="S5" s="608"/>
    </row>
    <row r="6">
      <c r="A6" s="514" t="s">
        <v>1435</v>
      </c>
      <c r="B6" s="514" t="s">
        <v>2206</v>
      </c>
      <c r="C6" s="514" t="s">
        <v>5058</v>
      </c>
      <c r="D6" s="514" t="s">
        <v>303</v>
      </c>
      <c r="E6" s="514" t="s">
        <v>14475</v>
      </c>
      <c r="F6" s="514" t="s">
        <v>12</v>
      </c>
      <c r="G6" s="514" t="s">
        <v>465</v>
      </c>
      <c r="H6" s="514" t="s">
        <v>1646</v>
      </c>
      <c r="I6" s="514" t="s">
        <v>14487</v>
      </c>
      <c r="J6" s="514" t="s">
        <v>14488</v>
      </c>
      <c r="K6" s="514" t="s">
        <v>14477</v>
      </c>
      <c r="L6" s="514" t="s">
        <v>14489</v>
      </c>
      <c r="M6" s="514"/>
      <c r="N6" s="514" t="s">
        <v>14490</v>
      </c>
      <c r="O6" s="612" t="s">
        <v>1541</v>
      </c>
      <c r="P6" s="612" t="s">
        <v>331</v>
      </c>
      <c r="Q6" s="612" t="s">
        <v>95</v>
      </c>
      <c r="R6" s="608"/>
      <c r="S6" s="608"/>
    </row>
    <row r="7">
      <c r="A7" s="514" t="s">
        <v>1440</v>
      </c>
      <c r="B7" s="514" t="s">
        <v>2206</v>
      </c>
      <c r="C7" s="514" t="s">
        <v>5058</v>
      </c>
      <c r="D7" s="514" t="s">
        <v>303</v>
      </c>
      <c r="E7" s="514" t="s">
        <v>14475</v>
      </c>
      <c r="F7" s="514" t="s">
        <v>12</v>
      </c>
      <c r="G7" s="514" t="s">
        <v>545</v>
      </c>
      <c r="H7" s="514" t="s">
        <v>1646</v>
      </c>
      <c r="I7" s="514" t="s">
        <v>14491</v>
      </c>
      <c r="J7" s="514"/>
      <c r="K7" s="514" t="s">
        <v>14492</v>
      </c>
      <c r="L7" s="514" t="s">
        <v>14493</v>
      </c>
      <c r="M7" s="514"/>
      <c r="N7" s="514"/>
      <c r="O7" s="612" t="s">
        <v>517</v>
      </c>
      <c r="P7" s="612" t="s">
        <v>331</v>
      </c>
      <c r="Q7" s="612" t="s">
        <v>95</v>
      </c>
      <c r="R7" s="615" t="s">
        <v>14486</v>
      </c>
      <c r="S7" s="608"/>
    </row>
    <row r="8">
      <c r="A8" s="514" t="s">
        <v>1446</v>
      </c>
      <c r="B8" s="522" t="s">
        <v>14494</v>
      </c>
      <c r="C8" s="514"/>
      <c r="D8" s="514" t="s">
        <v>303</v>
      </c>
      <c r="E8" s="514" t="s">
        <v>14475</v>
      </c>
      <c r="F8" s="514" t="s">
        <v>12</v>
      </c>
      <c r="G8" s="514" t="s">
        <v>465</v>
      </c>
      <c r="H8" s="514" t="s">
        <v>1646</v>
      </c>
      <c r="I8" s="514" t="s">
        <v>14495</v>
      </c>
      <c r="J8" s="514"/>
      <c r="K8" s="514" t="s">
        <v>14496</v>
      </c>
      <c r="L8" s="514" t="s">
        <v>14497</v>
      </c>
      <c r="M8" s="514"/>
      <c r="N8" s="514" t="s">
        <v>14498</v>
      </c>
      <c r="O8" s="612" t="s">
        <v>479</v>
      </c>
      <c r="P8" s="612" t="s">
        <v>331</v>
      </c>
      <c r="Q8" s="612" t="s">
        <v>95</v>
      </c>
      <c r="R8" s="615" t="s">
        <v>14486</v>
      </c>
      <c r="S8" s="608"/>
    </row>
    <row r="9">
      <c r="A9" s="514" t="s">
        <v>1451</v>
      </c>
      <c r="B9" s="514" t="s">
        <v>14499</v>
      </c>
      <c r="C9" s="514" t="s">
        <v>5885</v>
      </c>
      <c r="D9" s="514" t="s">
        <v>303</v>
      </c>
      <c r="E9" s="514" t="s">
        <v>14475</v>
      </c>
      <c r="F9" s="514" t="s">
        <v>12</v>
      </c>
      <c r="G9" s="514" t="s">
        <v>465</v>
      </c>
      <c r="H9" s="514" t="s">
        <v>1646</v>
      </c>
      <c r="I9" s="514" t="s">
        <v>14500</v>
      </c>
      <c r="J9" s="514"/>
      <c r="K9" s="514" t="s">
        <v>14501</v>
      </c>
      <c r="L9" s="514" t="s">
        <v>14502</v>
      </c>
      <c r="M9" s="514"/>
      <c r="N9" s="514" t="s">
        <v>14503</v>
      </c>
      <c r="O9" s="612" t="s">
        <v>1541</v>
      </c>
      <c r="P9" s="612" t="s">
        <v>331</v>
      </c>
      <c r="Q9" s="612" t="s">
        <v>95</v>
      </c>
      <c r="R9" s="608"/>
      <c r="S9" s="608"/>
    </row>
    <row r="10">
      <c r="A10" s="514" t="s">
        <v>1454</v>
      </c>
      <c r="B10" s="522" t="s">
        <v>5841</v>
      </c>
      <c r="C10" s="514"/>
      <c r="D10" s="514" t="s">
        <v>303</v>
      </c>
      <c r="E10" s="514" t="s">
        <v>14475</v>
      </c>
      <c r="F10" s="514" t="s">
        <v>12</v>
      </c>
      <c r="G10" s="514" t="s">
        <v>465</v>
      </c>
      <c r="H10" s="514" t="s">
        <v>1646</v>
      </c>
      <c r="I10" s="514" t="s">
        <v>14504</v>
      </c>
      <c r="J10" s="514"/>
      <c r="K10" s="514" t="s">
        <v>14505</v>
      </c>
      <c r="L10" s="514" t="s">
        <v>14506</v>
      </c>
      <c r="M10" s="514"/>
      <c r="N10" s="514" t="s">
        <v>14507</v>
      </c>
      <c r="O10" s="612" t="s">
        <v>479</v>
      </c>
      <c r="P10" s="612" t="s">
        <v>331</v>
      </c>
      <c r="Q10" s="612" t="s">
        <v>95</v>
      </c>
      <c r="R10" s="615" t="s">
        <v>14486</v>
      </c>
      <c r="S10" s="608"/>
    </row>
    <row r="11">
      <c r="A11" s="514" t="s">
        <v>1459</v>
      </c>
      <c r="B11" s="514" t="s">
        <v>14508</v>
      </c>
      <c r="C11" s="514" t="s">
        <v>7844</v>
      </c>
      <c r="D11" s="514" t="s">
        <v>303</v>
      </c>
      <c r="E11" s="514" t="s">
        <v>14509</v>
      </c>
      <c r="F11" s="514" t="s">
        <v>12</v>
      </c>
      <c r="G11" s="514" t="s">
        <v>465</v>
      </c>
      <c r="H11" s="514" t="s">
        <v>739</v>
      </c>
      <c r="I11" s="514" t="s">
        <v>14510</v>
      </c>
      <c r="J11" s="514"/>
      <c r="K11" s="514" t="s">
        <v>14511</v>
      </c>
      <c r="L11" s="514" t="s">
        <v>14512</v>
      </c>
      <c r="M11" s="514"/>
      <c r="N11" s="514" t="s">
        <v>14513</v>
      </c>
      <c r="O11" s="612" t="s">
        <v>1541</v>
      </c>
      <c r="P11" s="612" t="s">
        <v>331</v>
      </c>
      <c r="Q11" s="612" t="s">
        <v>95</v>
      </c>
      <c r="R11" s="608"/>
      <c r="S11" s="608"/>
    </row>
    <row r="12">
      <c r="A12" s="514" t="s">
        <v>1464</v>
      </c>
      <c r="B12" s="514"/>
      <c r="C12" s="514"/>
      <c r="D12" s="514" t="s">
        <v>303</v>
      </c>
      <c r="E12" s="514" t="s">
        <v>14514</v>
      </c>
      <c r="F12" s="514" t="s">
        <v>12</v>
      </c>
      <c r="G12" s="514" t="s">
        <v>465</v>
      </c>
      <c r="H12" s="514" t="s">
        <v>1646</v>
      </c>
      <c r="I12" s="514" t="s">
        <v>14515</v>
      </c>
      <c r="J12" s="514"/>
      <c r="K12" s="514" t="s">
        <v>14516</v>
      </c>
      <c r="L12" s="514" t="s">
        <v>14517</v>
      </c>
      <c r="M12" s="514"/>
      <c r="N12" s="514" t="s">
        <v>14518</v>
      </c>
      <c r="O12" s="612" t="s">
        <v>1541</v>
      </c>
      <c r="P12" s="612" t="s">
        <v>331</v>
      </c>
      <c r="Q12" s="612" t="s">
        <v>95</v>
      </c>
      <c r="R12" s="608"/>
      <c r="S12" s="608"/>
    </row>
    <row r="13">
      <c r="A13" s="514" t="s">
        <v>1469</v>
      </c>
      <c r="B13" s="514" t="s">
        <v>5895</v>
      </c>
      <c r="C13" s="514" t="s">
        <v>5885</v>
      </c>
      <c r="D13" s="514" t="s">
        <v>303</v>
      </c>
      <c r="E13" s="514" t="s">
        <v>14514</v>
      </c>
      <c r="F13" s="514" t="s">
        <v>12</v>
      </c>
      <c r="G13" s="514" t="s">
        <v>465</v>
      </c>
      <c r="H13" s="514" t="s">
        <v>1646</v>
      </c>
      <c r="I13" s="514" t="s">
        <v>14519</v>
      </c>
      <c r="J13" s="514"/>
      <c r="K13" s="514" t="s">
        <v>14520</v>
      </c>
      <c r="L13" s="514" t="s">
        <v>14521</v>
      </c>
      <c r="M13" s="514"/>
      <c r="N13" s="514" t="s">
        <v>14522</v>
      </c>
      <c r="O13" s="612" t="s">
        <v>1541</v>
      </c>
      <c r="P13" s="612" t="s">
        <v>331</v>
      </c>
      <c r="Q13" s="612" t="s">
        <v>95</v>
      </c>
      <c r="R13" s="608"/>
      <c r="S13" s="608"/>
    </row>
    <row r="14">
      <c r="A14" s="514" t="s">
        <v>1474</v>
      </c>
      <c r="B14" s="514"/>
      <c r="C14" s="538">
        <v>3.7</v>
      </c>
      <c r="D14" s="514" t="s">
        <v>303</v>
      </c>
      <c r="E14" s="514" t="s">
        <v>14509</v>
      </c>
      <c r="F14" s="514" t="s">
        <v>12</v>
      </c>
      <c r="G14" s="514" t="s">
        <v>465</v>
      </c>
      <c r="H14" s="514" t="s">
        <v>847</v>
      </c>
      <c r="I14" s="514" t="s">
        <v>14523</v>
      </c>
      <c r="J14" s="514"/>
      <c r="K14" s="514" t="s">
        <v>14524</v>
      </c>
      <c r="L14" s="514" t="s">
        <v>14525</v>
      </c>
      <c r="M14" s="514"/>
      <c r="N14" s="514" t="s">
        <v>14526</v>
      </c>
      <c r="O14" s="612" t="s">
        <v>1541</v>
      </c>
      <c r="P14" s="612" t="s">
        <v>331</v>
      </c>
      <c r="Q14" s="612" t="s">
        <v>95</v>
      </c>
      <c r="R14" s="608"/>
      <c r="S14" s="608"/>
    </row>
    <row r="15">
      <c r="A15" s="514" t="s">
        <v>1479</v>
      </c>
      <c r="B15" s="514"/>
      <c r="C15" s="514"/>
      <c r="D15" s="514" t="s">
        <v>303</v>
      </c>
      <c r="E15" s="514" t="s">
        <v>14509</v>
      </c>
      <c r="F15" s="514" t="s">
        <v>12</v>
      </c>
      <c r="G15" s="514" t="s">
        <v>465</v>
      </c>
      <c r="H15" s="514" t="s">
        <v>739</v>
      </c>
      <c r="I15" s="514" t="s">
        <v>14527</v>
      </c>
      <c r="J15" s="514"/>
      <c r="K15" s="514" t="s">
        <v>14528</v>
      </c>
      <c r="L15" s="514" t="s">
        <v>14529</v>
      </c>
      <c r="M15" s="514"/>
      <c r="N15" s="514" t="s">
        <v>14530</v>
      </c>
      <c r="O15" s="612" t="s">
        <v>1541</v>
      </c>
      <c r="P15" s="612" t="s">
        <v>331</v>
      </c>
      <c r="Q15" s="612" t="s">
        <v>95</v>
      </c>
      <c r="R15" s="608"/>
      <c r="S15" s="608"/>
    </row>
    <row r="16">
      <c r="A16" s="514" t="s">
        <v>1485</v>
      </c>
      <c r="B16" s="514"/>
      <c r="C16" s="514"/>
      <c r="D16" s="514" t="s">
        <v>303</v>
      </c>
      <c r="E16" s="514"/>
      <c r="F16" s="514" t="s">
        <v>12</v>
      </c>
      <c r="G16" s="514" t="s">
        <v>545</v>
      </c>
      <c r="H16" s="514" t="s">
        <v>2267</v>
      </c>
      <c r="I16" s="514" t="s">
        <v>14531</v>
      </c>
      <c r="J16" s="514" t="s">
        <v>14532</v>
      </c>
      <c r="K16" s="514" t="s">
        <v>14533</v>
      </c>
      <c r="L16" s="514" t="s">
        <v>14534</v>
      </c>
      <c r="M16" s="514"/>
      <c r="N16" s="514"/>
      <c r="O16" s="612" t="s">
        <v>1541</v>
      </c>
      <c r="P16" s="612" t="s">
        <v>331</v>
      </c>
      <c r="Q16" s="612" t="s">
        <v>95</v>
      </c>
      <c r="R16" s="608"/>
      <c r="S16" s="608"/>
    </row>
    <row r="17">
      <c r="A17" s="514" t="s">
        <v>1491</v>
      </c>
      <c r="B17" s="514"/>
      <c r="C17" s="514"/>
      <c r="D17" s="514" t="s">
        <v>303</v>
      </c>
      <c r="E17" s="514"/>
      <c r="F17" s="514" t="s">
        <v>12</v>
      </c>
      <c r="G17" s="514" t="s">
        <v>545</v>
      </c>
      <c r="H17" s="514" t="s">
        <v>2267</v>
      </c>
      <c r="I17" s="514" t="s">
        <v>14535</v>
      </c>
      <c r="J17" s="514"/>
      <c r="K17" s="514" t="s">
        <v>6158</v>
      </c>
      <c r="L17" s="514" t="s">
        <v>14536</v>
      </c>
      <c r="M17" s="514"/>
      <c r="N17" s="514"/>
      <c r="O17" s="608"/>
      <c r="P17" s="612" t="s">
        <v>94</v>
      </c>
      <c r="Q17" s="612" t="s">
        <v>95</v>
      </c>
      <c r="R17" s="608"/>
      <c r="S17" s="608"/>
    </row>
    <row r="18">
      <c r="A18" s="514" t="s">
        <v>1497</v>
      </c>
      <c r="B18" s="515" t="s">
        <v>14537</v>
      </c>
      <c r="C18" s="514"/>
      <c r="D18" s="514" t="s">
        <v>303</v>
      </c>
      <c r="E18" s="514"/>
      <c r="F18" s="514" t="s">
        <v>12</v>
      </c>
      <c r="G18" s="514" t="s">
        <v>545</v>
      </c>
      <c r="H18" s="514" t="s">
        <v>2267</v>
      </c>
      <c r="I18" s="514" t="s">
        <v>14538</v>
      </c>
      <c r="J18" s="514" t="s">
        <v>10350</v>
      </c>
      <c r="K18" s="514" t="s">
        <v>14539</v>
      </c>
      <c r="L18" s="514" t="s">
        <v>14540</v>
      </c>
      <c r="M18" s="514"/>
      <c r="N18" s="514"/>
      <c r="O18" s="611">
        <v>45540.0</v>
      </c>
      <c r="P18" s="612" t="s">
        <v>215</v>
      </c>
      <c r="Q18" s="612" t="s">
        <v>95</v>
      </c>
      <c r="R18" s="608"/>
      <c r="S18" s="608"/>
    </row>
    <row r="19">
      <c r="A19" s="514" t="s">
        <v>1504</v>
      </c>
      <c r="B19" s="514"/>
      <c r="C19" s="514"/>
      <c r="D19" s="514" t="s">
        <v>303</v>
      </c>
      <c r="E19" s="514"/>
      <c r="F19" s="514" t="s">
        <v>12</v>
      </c>
      <c r="G19" s="514" t="s">
        <v>545</v>
      </c>
      <c r="H19" s="514" t="s">
        <v>739</v>
      </c>
      <c r="I19" s="514" t="s">
        <v>14541</v>
      </c>
      <c r="J19" s="514" t="s">
        <v>14542</v>
      </c>
      <c r="K19" s="514" t="s">
        <v>14543</v>
      </c>
      <c r="L19" s="514" t="s">
        <v>14544</v>
      </c>
      <c r="M19" s="514"/>
      <c r="N19" s="514"/>
      <c r="O19" s="611">
        <v>45540.0</v>
      </c>
      <c r="P19" s="612" t="s">
        <v>215</v>
      </c>
      <c r="Q19" s="612" t="s">
        <v>95</v>
      </c>
      <c r="R19" s="608"/>
      <c r="S19" s="608"/>
    </row>
    <row r="20">
      <c r="A20" s="514" t="s">
        <v>1511</v>
      </c>
      <c r="B20" s="608" t="s">
        <v>7260</v>
      </c>
      <c r="C20" s="514" t="s">
        <v>7261</v>
      </c>
      <c r="D20" s="514" t="s">
        <v>303</v>
      </c>
      <c r="E20" s="514"/>
      <c r="F20" s="514" t="s">
        <v>11</v>
      </c>
      <c r="G20" s="514" t="s">
        <v>545</v>
      </c>
      <c r="H20" s="514"/>
      <c r="I20" s="514" t="s">
        <v>14545</v>
      </c>
      <c r="J20" s="514" t="s">
        <v>7263</v>
      </c>
      <c r="K20" s="514" t="s">
        <v>14546</v>
      </c>
      <c r="L20" s="514" t="s">
        <v>14547</v>
      </c>
      <c r="M20" s="514"/>
      <c r="N20" s="514"/>
      <c r="O20" s="612" t="s">
        <v>1555</v>
      </c>
      <c r="P20" s="612" t="s">
        <v>280</v>
      </c>
      <c r="Q20" s="612" t="s">
        <v>95</v>
      </c>
      <c r="R20" s="608"/>
      <c r="S20" s="608"/>
    </row>
    <row r="21">
      <c r="A21" s="514" t="s">
        <v>1517</v>
      </c>
      <c r="B21" s="608" t="s">
        <v>7260</v>
      </c>
      <c r="C21" s="514" t="s">
        <v>7261</v>
      </c>
      <c r="D21" s="514" t="s">
        <v>303</v>
      </c>
      <c r="E21" s="514"/>
      <c r="F21" s="514" t="s">
        <v>11</v>
      </c>
      <c r="G21" s="514" t="s">
        <v>545</v>
      </c>
      <c r="H21" s="514"/>
      <c r="I21" s="514" t="s">
        <v>14548</v>
      </c>
      <c r="J21" s="514" t="s">
        <v>7263</v>
      </c>
      <c r="K21" s="514" t="s">
        <v>14549</v>
      </c>
      <c r="L21" s="514" t="s">
        <v>14550</v>
      </c>
      <c r="M21" s="514"/>
      <c r="N21" s="514"/>
      <c r="O21" s="612" t="s">
        <v>1555</v>
      </c>
      <c r="P21" s="612" t="s">
        <v>280</v>
      </c>
      <c r="Q21" s="612" t="s">
        <v>620</v>
      </c>
      <c r="R21" s="608"/>
      <c r="S21" s="608"/>
    </row>
    <row r="22">
      <c r="A22" s="514" t="s">
        <v>1523</v>
      </c>
      <c r="B22" s="608" t="s">
        <v>7260</v>
      </c>
      <c r="C22" s="514" t="s">
        <v>7261</v>
      </c>
      <c r="D22" s="514" t="s">
        <v>303</v>
      </c>
      <c r="E22" s="514"/>
      <c r="F22" s="514" t="s">
        <v>11</v>
      </c>
      <c r="G22" s="514" t="s">
        <v>545</v>
      </c>
      <c r="H22" s="514"/>
      <c r="I22" s="514" t="s">
        <v>14551</v>
      </c>
      <c r="J22" s="514" t="s">
        <v>7263</v>
      </c>
      <c r="K22" s="514" t="s">
        <v>14552</v>
      </c>
      <c r="L22" s="514" t="s">
        <v>14553</v>
      </c>
      <c r="M22" s="514"/>
      <c r="N22" s="514"/>
      <c r="O22" s="612" t="s">
        <v>1555</v>
      </c>
      <c r="P22" s="612" t="s">
        <v>280</v>
      </c>
      <c r="Q22" s="612" t="s">
        <v>95</v>
      </c>
      <c r="R22" s="608"/>
      <c r="S22" s="608"/>
    </row>
    <row r="23">
      <c r="A23" s="514" t="s">
        <v>1530</v>
      </c>
      <c r="B23" s="608" t="s">
        <v>7260</v>
      </c>
      <c r="C23" s="514" t="s">
        <v>7261</v>
      </c>
      <c r="D23" s="514" t="s">
        <v>303</v>
      </c>
      <c r="E23" s="514"/>
      <c r="F23" s="514" t="s">
        <v>11</v>
      </c>
      <c r="G23" s="514" t="s">
        <v>545</v>
      </c>
      <c r="H23" s="514"/>
      <c r="I23" s="514" t="s">
        <v>14554</v>
      </c>
      <c r="J23" s="514" t="s">
        <v>7263</v>
      </c>
      <c r="K23" s="514" t="s">
        <v>14555</v>
      </c>
      <c r="L23" s="514" t="s">
        <v>14556</v>
      </c>
      <c r="M23" s="514"/>
      <c r="N23" s="514"/>
      <c r="O23" s="612" t="s">
        <v>1555</v>
      </c>
      <c r="P23" s="612" t="s">
        <v>280</v>
      </c>
      <c r="Q23" s="612" t="s">
        <v>95</v>
      </c>
      <c r="R23" s="608"/>
      <c r="S23" s="608"/>
    </row>
    <row r="24">
      <c r="A24" s="514" t="s">
        <v>1536</v>
      </c>
      <c r="B24" s="608" t="s">
        <v>7260</v>
      </c>
      <c r="C24" s="514" t="s">
        <v>7261</v>
      </c>
      <c r="D24" s="514" t="s">
        <v>303</v>
      </c>
      <c r="E24" s="514"/>
      <c r="F24" s="514" t="s">
        <v>11</v>
      </c>
      <c r="G24" s="514" t="s">
        <v>545</v>
      </c>
      <c r="H24" s="514"/>
      <c r="I24" s="514" t="s">
        <v>14557</v>
      </c>
      <c r="J24" s="514" t="s">
        <v>7263</v>
      </c>
      <c r="K24" s="514" t="s">
        <v>14558</v>
      </c>
      <c r="L24" s="514" t="s">
        <v>14559</v>
      </c>
      <c r="M24" s="514"/>
      <c r="N24" s="514"/>
      <c r="O24" s="612" t="s">
        <v>1555</v>
      </c>
      <c r="P24" s="612" t="s">
        <v>280</v>
      </c>
      <c r="Q24" s="612" t="s">
        <v>95</v>
      </c>
      <c r="R24" s="608"/>
      <c r="S24" s="608"/>
    </row>
    <row r="25">
      <c r="A25" s="514" t="s">
        <v>1542</v>
      </c>
      <c r="B25" s="608" t="s">
        <v>7260</v>
      </c>
      <c r="C25" s="514" t="s">
        <v>7261</v>
      </c>
      <c r="D25" s="514" t="s">
        <v>303</v>
      </c>
      <c r="E25" s="514"/>
      <c r="F25" s="514" t="s">
        <v>11</v>
      </c>
      <c r="G25" s="514" t="s">
        <v>545</v>
      </c>
      <c r="H25" s="514"/>
      <c r="I25" s="514" t="s">
        <v>14560</v>
      </c>
      <c r="J25" s="514" t="s">
        <v>7263</v>
      </c>
      <c r="K25" s="514" t="s">
        <v>14561</v>
      </c>
      <c r="L25" s="514" t="s">
        <v>14562</v>
      </c>
      <c r="M25" s="514"/>
      <c r="N25" s="514"/>
      <c r="O25" s="612" t="s">
        <v>1555</v>
      </c>
      <c r="P25" s="612" t="s">
        <v>280</v>
      </c>
      <c r="Q25" s="612" t="s">
        <v>95</v>
      </c>
      <c r="R25" s="608"/>
      <c r="S25" s="608"/>
    </row>
    <row r="26">
      <c r="A26" s="514" t="s">
        <v>1549</v>
      </c>
      <c r="B26" s="608" t="s">
        <v>7260</v>
      </c>
      <c r="C26" s="514" t="s">
        <v>7261</v>
      </c>
      <c r="D26" s="514" t="s">
        <v>303</v>
      </c>
      <c r="E26" s="514"/>
      <c r="F26" s="514" t="s">
        <v>11</v>
      </c>
      <c r="G26" s="514" t="s">
        <v>545</v>
      </c>
      <c r="H26" s="514"/>
      <c r="I26" s="514" t="s">
        <v>14563</v>
      </c>
      <c r="J26" s="514" t="s">
        <v>7263</v>
      </c>
      <c r="K26" s="514" t="s">
        <v>14564</v>
      </c>
      <c r="L26" s="514" t="s">
        <v>14565</v>
      </c>
      <c r="M26" s="514"/>
      <c r="N26" s="514"/>
      <c r="O26" s="612" t="s">
        <v>1555</v>
      </c>
      <c r="P26" s="612" t="s">
        <v>280</v>
      </c>
      <c r="Q26" s="612" t="s">
        <v>95</v>
      </c>
      <c r="R26" s="608"/>
      <c r="S26" s="608"/>
    </row>
    <row r="27">
      <c r="A27" s="514" t="s">
        <v>1557</v>
      </c>
      <c r="B27" s="608" t="s">
        <v>7260</v>
      </c>
      <c r="C27" s="514" t="s">
        <v>7261</v>
      </c>
      <c r="D27" s="514" t="s">
        <v>303</v>
      </c>
      <c r="E27" s="514"/>
      <c r="F27" s="514" t="s">
        <v>11</v>
      </c>
      <c r="G27" s="514" t="s">
        <v>545</v>
      </c>
      <c r="H27" s="514"/>
      <c r="I27" s="514" t="s">
        <v>14566</v>
      </c>
      <c r="J27" s="514" t="s">
        <v>7263</v>
      </c>
      <c r="K27" s="514" t="s">
        <v>14567</v>
      </c>
      <c r="L27" s="514" t="s">
        <v>14568</v>
      </c>
      <c r="M27" s="514"/>
      <c r="N27" s="514"/>
      <c r="O27" s="612" t="s">
        <v>1555</v>
      </c>
      <c r="P27" s="612" t="s">
        <v>280</v>
      </c>
      <c r="Q27" s="612" t="s">
        <v>95</v>
      </c>
      <c r="R27" s="608"/>
      <c r="S27" s="608"/>
    </row>
    <row r="28">
      <c r="A28" s="514" t="s">
        <v>1562</v>
      </c>
      <c r="B28" s="608" t="s">
        <v>7260</v>
      </c>
      <c r="C28" s="514" t="s">
        <v>7261</v>
      </c>
      <c r="D28" s="514" t="s">
        <v>303</v>
      </c>
      <c r="E28" s="514"/>
      <c r="F28" s="514" t="s">
        <v>11</v>
      </c>
      <c r="G28" s="514" t="s">
        <v>545</v>
      </c>
      <c r="H28" s="514"/>
      <c r="I28" s="514" t="s">
        <v>14569</v>
      </c>
      <c r="J28" s="514" t="s">
        <v>7263</v>
      </c>
      <c r="K28" s="514" t="s">
        <v>14570</v>
      </c>
      <c r="L28" s="514" t="s">
        <v>14571</v>
      </c>
      <c r="M28" s="514"/>
      <c r="N28" s="514"/>
      <c r="O28" s="612" t="s">
        <v>1555</v>
      </c>
      <c r="P28" s="612" t="s">
        <v>280</v>
      </c>
      <c r="Q28" s="612" t="s">
        <v>95</v>
      </c>
      <c r="R28" s="608"/>
      <c r="S28" s="608"/>
    </row>
    <row r="29">
      <c r="A29" s="514" t="s">
        <v>1568</v>
      </c>
      <c r="B29" s="608" t="s">
        <v>7260</v>
      </c>
      <c r="C29" s="514" t="s">
        <v>7261</v>
      </c>
      <c r="D29" s="514" t="s">
        <v>303</v>
      </c>
      <c r="E29" s="514"/>
      <c r="F29" s="514" t="s">
        <v>11</v>
      </c>
      <c r="G29" s="514" t="s">
        <v>545</v>
      </c>
      <c r="H29" s="514"/>
      <c r="I29" s="514" t="s">
        <v>14572</v>
      </c>
      <c r="J29" s="514" t="s">
        <v>7263</v>
      </c>
      <c r="K29" s="514" t="s">
        <v>14573</v>
      </c>
      <c r="L29" s="514" t="s">
        <v>14574</v>
      </c>
      <c r="M29" s="514"/>
      <c r="N29" s="514"/>
      <c r="O29" s="612" t="s">
        <v>1555</v>
      </c>
      <c r="P29" s="612" t="s">
        <v>280</v>
      </c>
      <c r="Q29" s="612" t="s">
        <v>95</v>
      </c>
      <c r="R29" s="608"/>
      <c r="S29" s="608"/>
    </row>
    <row r="30">
      <c r="A30" s="514" t="s">
        <v>1574</v>
      </c>
      <c r="B30" s="608" t="s">
        <v>7260</v>
      </c>
      <c r="C30" s="514" t="s">
        <v>7261</v>
      </c>
      <c r="D30" s="514" t="s">
        <v>303</v>
      </c>
      <c r="E30" s="514"/>
      <c r="F30" s="514" t="s">
        <v>11</v>
      </c>
      <c r="G30" s="514" t="s">
        <v>545</v>
      </c>
      <c r="H30" s="514"/>
      <c r="I30" s="514" t="s">
        <v>14575</v>
      </c>
      <c r="J30" s="514" t="s">
        <v>7263</v>
      </c>
      <c r="K30" s="514" t="s">
        <v>14570</v>
      </c>
      <c r="L30" s="514" t="s">
        <v>14576</v>
      </c>
      <c r="M30" s="514"/>
      <c r="N30" s="514"/>
      <c r="O30" s="608"/>
      <c r="P30" s="608"/>
      <c r="Q30" s="612" t="s">
        <v>620</v>
      </c>
      <c r="R30" s="608"/>
      <c r="S30" s="608"/>
    </row>
    <row r="31">
      <c r="A31" s="514" t="s">
        <v>1580</v>
      </c>
      <c r="B31" s="608"/>
      <c r="C31" s="514"/>
      <c r="D31" s="514" t="s">
        <v>303</v>
      </c>
      <c r="E31" s="514"/>
      <c r="F31" s="514" t="s">
        <v>12</v>
      </c>
      <c r="G31" s="514" t="s">
        <v>12978</v>
      </c>
      <c r="H31" s="514" t="s">
        <v>2267</v>
      </c>
      <c r="I31" s="514" t="s">
        <v>14577</v>
      </c>
      <c r="J31" s="514" t="s">
        <v>14578</v>
      </c>
      <c r="K31" s="514" t="s">
        <v>14579</v>
      </c>
      <c r="L31" s="514" t="s">
        <v>14580</v>
      </c>
      <c r="M31" s="514"/>
      <c r="N31" s="514"/>
      <c r="O31" s="611">
        <v>45540.0</v>
      </c>
      <c r="P31" s="612" t="s">
        <v>215</v>
      </c>
      <c r="Q31" s="612" t="s">
        <v>95</v>
      </c>
      <c r="R31" s="608"/>
      <c r="S31" s="608"/>
    </row>
    <row r="32">
      <c r="A32" s="514" t="s">
        <v>1586</v>
      </c>
      <c r="B32" s="514"/>
      <c r="C32" s="514"/>
      <c r="D32" s="514" t="s">
        <v>303</v>
      </c>
      <c r="E32" s="514" t="s">
        <v>14509</v>
      </c>
      <c r="F32" s="514" t="s">
        <v>12</v>
      </c>
      <c r="G32" s="514" t="s">
        <v>545</v>
      </c>
      <c r="H32" s="514" t="s">
        <v>739</v>
      </c>
      <c r="I32" s="514" t="s">
        <v>14581</v>
      </c>
      <c r="J32" s="514" t="s">
        <v>6162</v>
      </c>
      <c r="K32" s="514" t="s">
        <v>14582</v>
      </c>
      <c r="L32" s="514" t="s">
        <v>14583</v>
      </c>
      <c r="M32" s="612" t="s">
        <v>14584</v>
      </c>
      <c r="N32" s="608"/>
      <c r="O32" s="699" t="s">
        <v>1541</v>
      </c>
      <c r="P32" s="612" t="s">
        <v>331</v>
      </c>
      <c r="Q32" s="612" t="s">
        <v>95</v>
      </c>
      <c r="R32" s="608"/>
      <c r="S32" s="608"/>
    </row>
    <row r="33">
      <c r="A33" s="514" t="s">
        <v>1592</v>
      </c>
      <c r="B33" s="514"/>
      <c r="C33" s="514"/>
      <c r="D33" s="514" t="s">
        <v>303</v>
      </c>
      <c r="E33" s="514" t="s">
        <v>14509</v>
      </c>
      <c r="F33" s="514" t="s">
        <v>12</v>
      </c>
      <c r="G33" s="514" t="s">
        <v>545</v>
      </c>
      <c r="H33" s="514" t="s">
        <v>739</v>
      </c>
      <c r="I33" s="514" t="s">
        <v>14585</v>
      </c>
      <c r="J33" s="514" t="s">
        <v>6162</v>
      </c>
      <c r="K33" s="514" t="s">
        <v>14586</v>
      </c>
      <c r="L33" s="514" t="s">
        <v>14587</v>
      </c>
      <c r="M33" s="612" t="s">
        <v>14588</v>
      </c>
      <c r="N33" s="608"/>
      <c r="O33" s="699" t="s">
        <v>1541</v>
      </c>
      <c r="P33" s="612" t="s">
        <v>331</v>
      </c>
      <c r="Q33" s="612" t="s">
        <v>95</v>
      </c>
      <c r="R33" s="608"/>
      <c r="S33" s="608"/>
    </row>
    <row r="34">
      <c r="A34" s="514" t="s">
        <v>1598</v>
      </c>
      <c r="B34" s="514"/>
      <c r="C34" s="514"/>
      <c r="D34" s="514" t="s">
        <v>303</v>
      </c>
      <c r="E34" s="514" t="s">
        <v>14509</v>
      </c>
      <c r="F34" s="514" t="s">
        <v>12</v>
      </c>
      <c r="G34" s="514" t="s">
        <v>545</v>
      </c>
      <c r="H34" s="514" t="s">
        <v>739</v>
      </c>
      <c r="I34" s="514" t="s">
        <v>14589</v>
      </c>
      <c r="J34" s="514" t="s">
        <v>6162</v>
      </c>
      <c r="K34" s="514" t="s">
        <v>14590</v>
      </c>
      <c r="L34" s="514" t="s">
        <v>14591</v>
      </c>
      <c r="M34" s="612" t="s">
        <v>14592</v>
      </c>
      <c r="N34" s="608"/>
      <c r="O34" s="699" t="s">
        <v>1541</v>
      </c>
      <c r="P34" s="612" t="s">
        <v>331</v>
      </c>
      <c r="Q34" s="612" t="s">
        <v>95</v>
      </c>
      <c r="R34" s="608"/>
      <c r="S34" s="608"/>
    </row>
    <row r="35">
      <c r="A35" s="514" t="s">
        <v>1603</v>
      </c>
      <c r="B35" s="514"/>
      <c r="C35" s="514"/>
      <c r="D35" s="514" t="s">
        <v>303</v>
      </c>
      <c r="E35" s="514" t="s">
        <v>14509</v>
      </c>
      <c r="F35" s="514" t="s">
        <v>12</v>
      </c>
      <c r="G35" s="514" t="s">
        <v>465</v>
      </c>
      <c r="H35" s="514" t="s">
        <v>739</v>
      </c>
      <c r="I35" s="514" t="s">
        <v>14593</v>
      </c>
      <c r="J35" s="514"/>
      <c r="K35" s="514" t="s">
        <v>14594</v>
      </c>
      <c r="L35" s="514"/>
      <c r="M35" s="514"/>
      <c r="N35" s="514" t="s">
        <v>14595</v>
      </c>
      <c r="O35" s="612" t="s">
        <v>1541</v>
      </c>
      <c r="P35" s="612" t="s">
        <v>331</v>
      </c>
      <c r="Q35" s="612" t="s">
        <v>95</v>
      </c>
      <c r="R35" s="608"/>
      <c r="S35" s="608"/>
    </row>
    <row r="36">
      <c r="A36" s="514" t="s">
        <v>1608</v>
      </c>
      <c r="B36" s="514"/>
      <c r="C36" s="514"/>
      <c r="D36" s="514" t="s">
        <v>303</v>
      </c>
      <c r="E36" s="514" t="s">
        <v>14509</v>
      </c>
      <c r="F36" s="514" t="s">
        <v>12</v>
      </c>
      <c r="G36" s="514" t="s">
        <v>545</v>
      </c>
      <c r="H36" s="514" t="s">
        <v>739</v>
      </c>
      <c r="I36" s="514" t="s">
        <v>14596</v>
      </c>
      <c r="J36" s="514" t="s">
        <v>6162</v>
      </c>
      <c r="K36" s="514" t="s">
        <v>14597</v>
      </c>
      <c r="L36" s="514" t="s">
        <v>14598</v>
      </c>
      <c r="M36" s="612" t="s">
        <v>14599</v>
      </c>
      <c r="N36" s="608"/>
      <c r="O36" s="699" t="s">
        <v>1541</v>
      </c>
      <c r="P36" s="612" t="s">
        <v>331</v>
      </c>
      <c r="Q36" s="612" t="s">
        <v>95</v>
      </c>
      <c r="R36" s="608"/>
      <c r="S36" s="608"/>
    </row>
    <row r="37">
      <c r="A37" s="514" t="s">
        <v>1613</v>
      </c>
      <c r="B37" s="514"/>
      <c r="C37" s="514"/>
      <c r="D37" s="514" t="s">
        <v>303</v>
      </c>
      <c r="E37" s="514" t="s">
        <v>14509</v>
      </c>
      <c r="F37" s="514" t="s">
        <v>11</v>
      </c>
      <c r="G37" s="514" t="s">
        <v>465</v>
      </c>
      <c r="H37" s="514" t="s">
        <v>739</v>
      </c>
      <c r="I37" s="514" t="s">
        <v>14600</v>
      </c>
      <c r="J37" s="514"/>
      <c r="K37" s="514" t="s">
        <v>14601</v>
      </c>
      <c r="L37" s="514" t="s">
        <v>14602</v>
      </c>
      <c r="M37" s="514"/>
      <c r="N37" s="514" t="s">
        <v>14603</v>
      </c>
      <c r="O37" s="612" t="s">
        <v>1541</v>
      </c>
      <c r="P37" s="612" t="s">
        <v>331</v>
      </c>
      <c r="Q37" s="612" t="s">
        <v>95</v>
      </c>
      <c r="R37" s="608"/>
      <c r="S37" s="608"/>
    </row>
    <row r="38">
      <c r="A38" s="514" t="s">
        <v>1617</v>
      </c>
      <c r="B38" s="514"/>
      <c r="C38" s="514"/>
      <c r="D38" s="514" t="s">
        <v>303</v>
      </c>
      <c r="E38" s="514" t="s">
        <v>14509</v>
      </c>
      <c r="F38" s="514" t="s">
        <v>12</v>
      </c>
      <c r="G38" s="514" t="s">
        <v>545</v>
      </c>
      <c r="H38" s="514" t="s">
        <v>739</v>
      </c>
      <c r="I38" s="514" t="s">
        <v>14604</v>
      </c>
      <c r="J38" s="514" t="s">
        <v>6162</v>
      </c>
      <c r="K38" s="514" t="s">
        <v>14605</v>
      </c>
      <c r="L38" s="514" t="s">
        <v>14606</v>
      </c>
      <c r="M38" s="612" t="s">
        <v>14607</v>
      </c>
      <c r="N38" s="608"/>
      <c r="O38" s="699" t="s">
        <v>1541</v>
      </c>
      <c r="P38" s="612" t="s">
        <v>331</v>
      </c>
      <c r="Q38" s="612" t="s">
        <v>95</v>
      </c>
      <c r="R38" s="608"/>
      <c r="S38" s="608"/>
    </row>
    <row r="39">
      <c r="A39" s="514" t="s">
        <v>1621</v>
      </c>
      <c r="B39" s="514"/>
      <c r="C39" s="514"/>
      <c r="D39" s="514" t="s">
        <v>303</v>
      </c>
      <c r="E39" s="514" t="s">
        <v>14509</v>
      </c>
      <c r="F39" s="514" t="s">
        <v>11</v>
      </c>
      <c r="G39" s="514" t="s">
        <v>545</v>
      </c>
      <c r="H39" s="514" t="s">
        <v>739</v>
      </c>
      <c r="I39" s="514" t="s">
        <v>14608</v>
      </c>
      <c r="J39" s="514" t="s">
        <v>6162</v>
      </c>
      <c r="K39" s="514" t="s">
        <v>14609</v>
      </c>
      <c r="L39" s="514" t="s">
        <v>14610</v>
      </c>
      <c r="M39" s="612" t="s">
        <v>14611</v>
      </c>
      <c r="N39" s="608"/>
      <c r="O39" s="699" t="s">
        <v>1541</v>
      </c>
      <c r="P39" s="612" t="s">
        <v>331</v>
      </c>
      <c r="Q39" s="612" t="s">
        <v>95</v>
      </c>
      <c r="R39" s="608"/>
      <c r="S39" s="608"/>
    </row>
    <row r="40">
      <c r="A40" s="514" t="s">
        <v>1628</v>
      </c>
      <c r="B40" s="514"/>
      <c r="C40" s="514"/>
      <c r="D40" s="514" t="s">
        <v>303</v>
      </c>
      <c r="E40" s="514" t="s">
        <v>14509</v>
      </c>
      <c r="F40" s="514" t="s">
        <v>11</v>
      </c>
      <c r="G40" s="514" t="s">
        <v>545</v>
      </c>
      <c r="H40" s="514" t="s">
        <v>739</v>
      </c>
      <c r="I40" s="514" t="s">
        <v>14612</v>
      </c>
      <c r="J40" s="514" t="s">
        <v>6162</v>
      </c>
      <c r="K40" s="514" t="s">
        <v>14613</v>
      </c>
      <c r="L40" s="514" t="s">
        <v>14614</v>
      </c>
      <c r="M40" s="612" t="s">
        <v>14615</v>
      </c>
      <c r="N40" s="608"/>
      <c r="O40" s="699" t="s">
        <v>1541</v>
      </c>
      <c r="P40" s="612" t="s">
        <v>331</v>
      </c>
      <c r="Q40" s="612" t="s">
        <v>95</v>
      </c>
      <c r="R40" s="608"/>
      <c r="S40" s="608"/>
    </row>
    <row r="41">
      <c r="A41" s="514" t="s">
        <v>1633</v>
      </c>
      <c r="B41" s="514"/>
      <c r="C41" s="514"/>
      <c r="D41" s="514" t="s">
        <v>303</v>
      </c>
      <c r="E41" s="514" t="s">
        <v>14509</v>
      </c>
      <c r="F41" s="514" t="s">
        <v>11</v>
      </c>
      <c r="G41" s="514" t="s">
        <v>545</v>
      </c>
      <c r="H41" s="514" t="s">
        <v>739</v>
      </c>
      <c r="I41" s="514" t="s">
        <v>14616</v>
      </c>
      <c r="J41" s="514" t="s">
        <v>6162</v>
      </c>
      <c r="K41" s="514" t="s">
        <v>14617</v>
      </c>
      <c r="L41" s="514" t="s">
        <v>14618</v>
      </c>
      <c r="M41" s="612" t="s">
        <v>14619</v>
      </c>
      <c r="N41" s="608"/>
      <c r="O41" s="699" t="s">
        <v>1541</v>
      </c>
      <c r="P41" s="612" t="s">
        <v>331</v>
      </c>
      <c r="Q41" s="612" t="s">
        <v>95</v>
      </c>
      <c r="R41" s="608"/>
      <c r="S41" s="608"/>
    </row>
    <row r="42">
      <c r="A42" s="514" t="s">
        <v>1639</v>
      </c>
      <c r="B42" s="514"/>
      <c r="C42" s="514"/>
      <c r="D42" s="514" t="s">
        <v>303</v>
      </c>
      <c r="E42" s="514" t="s">
        <v>14509</v>
      </c>
      <c r="F42" s="514" t="s">
        <v>11</v>
      </c>
      <c r="G42" s="514" t="s">
        <v>545</v>
      </c>
      <c r="H42" s="514" t="s">
        <v>739</v>
      </c>
      <c r="I42" s="514" t="s">
        <v>14620</v>
      </c>
      <c r="J42" s="514" t="s">
        <v>6162</v>
      </c>
      <c r="K42" s="514" t="s">
        <v>14621</v>
      </c>
      <c r="L42" s="514" t="s">
        <v>14622</v>
      </c>
      <c r="M42" s="612" t="s">
        <v>14623</v>
      </c>
      <c r="N42" s="608"/>
      <c r="O42" s="699" t="s">
        <v>1541</v>
      </c>
      <c r="P42" s="612" t="s">
        <v>331</v>
      </c>
      <c r="Q42" s="612" t="s">
        <v>95</v>
      </c>
      <c r="R42" s="608"/>
      <c r="S42" s="608"/>
    </row>
    <row r="43">
      <c r="A43" s="514" t="s">
        <v>1645</v>
      </c>
      <c r="B43" s="514"/>
      <c r="C43" s="514"/>
      <c r="D43" s="514" t="s">
        <v>303</v>
      </c>
      <c r="E43" s="514" t="s">
        <v>14509</v>
      </c>
      <c r="F43" s="514" t="s">
        <v>11</v>
      </c>
      <c r="G43" s="514" t="s">
        <v>545</v>
      </c>
      <c r="H43" s="514" t="s">
        <v>739</v>
      </c>
      <c r="I43" s="514" t="s">
        <v>14624</v>
      </c>
      <c r="J43" s="514" t="s">
        <v>6162</v>
      </c>
      <c r="K43" s="514" t="s">
        <v>14625</v>
      </c>
      <c r="L43" s="514" t="s">
        <v>14626</v>
      </c>
      <c r="M43" s="612" t="s">
        <v>14627</v>
      </c>
      <c r="N43" s="608"/>
      <c r="O43" s="699" t="s">
        <v>1541</v>
      </c>
      <c r="P43" s="612" t="s">
        <v>331</v>
      </c>
      <c r="Q43" s="612" t="s">
        <v>95</v>
      </c>
      <c r="R43" s="608"/>
      <c r="S43" s="608"/>
    </row>
    <row r="44">
      <c r="A44" s="514" t="s">
        <v>1650</v>
      </c>
      <c r="B44" s="514"/>
      <c r="C44" s="514"/>
      <c r="D44" s="514" t="s">
        <v>303</v>
      </c>
      <c r="E44" s="514" t="s">
        <v>14509</v>
      </c>
      <c r="F44" s="514" t="s">
        <v>11</v>
      </c>
      <c r="G44" s="514" t="s">
        <v>545</v>
      </c>
      <c r="H44" s="514" t="s">
        <v>739</v>
      </c>
      <c r="I44" s="514" t="s">
        <v>14628</v>
      </c>
      <c r="J44" s="514" t="s">
        <v>6162</v>
      </c>
      <c r="K44" s="514" t="s">
        <v>14629</v>
      </c>
      <c r="L44" s="514" t="s">
        <v>14630</v>
      </c>
      <c r="M44" s="612" t="s">
        <v>14631</v>
      </c>
      <c r="N44" s="608"/>
      <c r="O44" s="699" t="s">
        <v>1541</v>
      </c>
      <c r="P44" s="612" t="s">
        <v>331</v>
      </c>
      <c r="Q44" s="612" t="s">
        <v>95</v>
      </c>
      <c r="R44" s="608"/>
      <c r="S44" s="608"/>
    </row>
    <row r="45">
      <c r="A45" s="514" t="s">
        <v>1654</v>
      </c>
      <c r="B45" s="514"/>
      <c r="C45" s="514"/>
      <c r="D45" s="514" t="s">
        <v>303</v>
      </c>
      <c r="E45" s="514" t="s">
        <v>14509</v>
      </c>
      <c r="F45" s="514" t="s">
        <v>11</v>
      </c>
      <c r="G45" s="514" t="s">
        <v>545</v>
      </c>
      <c r="H45" s="514" t="s">
        <v>739</v>
      </c>
      <c r="I45" s="514" t="s">
        <v>14632</v>
      </c>
      <c r="J45" s="514" t="s">
        <v>6162</v>
      </c>
      <c r="K45" s="514" t="s">
        <v>14633</v>
      </c>
      <c r="L45" s="514" t="s">
        <v>14634</v>
      </c>
      <c r="M45" s="612" t="s">
        <v>14635</v>
      </c>
      <c r="N45" s="608"/>
      <c r="O45" s="699" t="s">
        <v>1541</v>
      </c>
      <c r="P45" s="612" t="s">
        <v>331</v>
      </c>
      <c r="Q45" s="612" t="s">
        <v>95</v>
      </c>
      <c r="R45" s="608"/>
      <c r="S45" s="608"/>
    </row>
    <row r="46">
      <c r="A46" s="514" t="s">
        <v>1661</v>
      </c>
      <c r="B46" s="514"/>
      <c r="C46" s="514"/>
      <c r="D46" s="514" t="s">
        <v>303</v>
      </c>
      <c r="E46" s="514" t="s">
        <v>14509</v>
      </c>
      <c r="F46" s="514" t="s">
        <v>12</v>
      </c>
      <c r="G46" s="514" t="s">
        <v>545</v>
      </c>
      <c r="H46" s="514" t="s">
        <v>739</v>
      </c>
      <c r="I46" s="514" t="s">
        <v>14636</v>
      </c>
      <c r="J46" s="514" t="s">
        <v>6162</v>
      </c>
      <c r="K46" s="514" t="s">
        <v>14637</v>
      </c>
      <c r="L46" s="514" t="s">
        <v>14638</v>
      </c>
      <c r="M46" s="612" t="s">
        <v>14639</v>
      </c>
      <c r="N46" s="608"/>
      <c r="O46" s="699" t="s">
        <v>1541</v>
      </c>
      <c r="P46" s="612" t="s">
        <v>331</v>
      </c>
      <c r="Q46" s="612" t="s">
        <v>95</v>
      </c>
      <c r="R46" s="608"/>
      <c r="S46" s="608"/>
    </row>
    <row r="47">
      <c r="A47" s="514" t="s">
        <v>1666</v>
      </c>
      <c r="B47" s="514"/>
      <c r="C47" s="514"/>
      <c r="D47" s="514" t="s">
        <v>303</v>
      </c>
      <c r="E47" s="514" t="s">
        <v>14509</v>
      </c>
      <c r="F47" s="514" t="s">
        <v>12</v>
      </c>
      <c r="G47" s="514" t="s">
        <v>465</v>
      </c>
      <c r="H47" s="514" t="s">
        <v>739</v>
      </c>
      <c r="I47" s="514" t="s">
        <v>14640</v>
      </c>
      <c r="J47" s="514"/>
      <c r="K47" s="514" t="s">
        <v>14641</v>
      </c>
      <c r="L47" s="514" t="s">
        <v>14642</v>
      </c>
      <c r="M47" s="514"/>
      <c r="N47" s="514" t="s">
        <v>14643</v>
      </c>
      <c r="O47" s="612" t="s">
        <v>1541</v>
      </c>
      <c r="P47" s="612" t="s">
        <v>331</v>
      </c>
      <c r="Q47" s="612" t="s">
        <v>95</v>
      </c>
      <c r="R47" s="608"/>
      <c r="S47" s="608"/>
    </row>
    <row r="48">
      <c r="A48" s="514" t="s">
        <v>1672</v>
      </c>
      <c r="B48" s="514"/>
      <c r="C48" s="514"/>
      <c r="D48" s="514" t="s">
        <v>303</v>
      </c>
      <c r="E48" s="514" t="s">
        <v>14509</v>
      </c>
      <c r="F48" s="514" t="s">
        <v>12</v>
      </c>
      <c r="G48" s="514" t="s">
        <v>545</v>
      </c>
      <c r="H48" s="514" t="s">
        <v>739</v>
      </c>
      <c r="I48" s="514" t="s">
        <v>14644</v>
      </c>
      <c r="J48" s="514" t="s">
        <v>6162</v>
      </c>
      <c r="K48" s="514" t="s">
        <v>14645</v>
      </c>
      <c r="L48" s="514" t="s">
        <v>14646</v>
      </c>
      <c r="M48" s="612" t="s">
        <v>14647</v>
      </c>
      <c r="N48" s="608"/>
      <c r="O48" s="699" t="s">
        <v>1541</v>
      </c>
      <c r="P48" s="612" t="s">
        <v>331</v>
      </c>
      <c r="Q48" s="612" t="s">
        <v>95</v>
      </c>
      <c r="R48" s="608"/>
      <c r="S48" s="608"/>
    </row>
    <row r="49">
      <c r="A49" s="514" t="s">
        <v>1678</v>
      </c>
      <c r="B49" s="514"/>
      <c r="C49" s="514"/>
      <c r="D49" s="514" t="s">
        <v>303</v>
      </c>
      <c r="E49" s="514" t="s">
        <v>14509</v>
      </c>
      <c r="F49" s="514" t="s">
        <v>12</v>
      </c>
      <c r="G49" s="514" t="s">
        <v>545</v>
      </c>
      <c r="H49" s="514" t="s">
        <v>739</v>
      </c>
      <c r="I49" s="514" t="s">
        <v>14648</v>
      </c>
      <c r="J49" s="514" t="s">
        <v>6162</v>
      </c>
      <c r="K49" s="514" t="s">
        <v>14649</v>
      </c>
      <c r="L49" s="514" t="s">
        <v>14650</v>
      </c>
      <c r="M49" s="612" t="s">
        <v>14651</v>
      </c>
      <c r="N49" s="608"/>
      <c r="O49" s="699" t="s">
        <v>1541</v>
      </c>
      <c r="P49" s="612" t="s">
        <v>331</v>
      </c>
      <c r="Q49" s="612" t="s">
        <v>95</v>
      </c>
      <c r="R49" s="608"/>
      <c r="S49" s="608"/>
    </row>
    <row r="50">
      <c r="A50" s="514" t="s">
        <v>1684</v>
      </c>
      <c r="B50" s="514"/>
      <c r="C50" s="514"/>
      <c r="D50" s="514" t="s">
        <v>303</v>
      </c>
      <c r="E50" s="514" t="s">
        <v>14509</v>
      </c>
      <c r="F50" s="514" t="s">
        <v>11</v>
      </c>
      <c r="G50" s="514" t="s">
        <v>545</v>
      </c>
      <c r="H50" s="514" t="s">
        <v>739</v>
      </c>
      <c r="I50" s="514" t="s">
        <v>14652</v>
      </c>
      <c r="J50" s="514" t="s">
        <v>6162</v>
      </c>
      <c r="K50" s="514" t="s">
        <v>14653</v>
      </c>
      <c r="L50" s="514" t="s">
        <v>14654</v>
      </c>
      <c r="M50" s="612" t="s">
        <v>14655</v>
      </c>
      <c r="N50" s="608"/>
      <c r="O50" s="699" t="s">
        <v>1541</v>
      </c>
      <c r="P50" s="612" t="s">
        <v>331</v>
      </c>
      <c r="Q50" s="612" t="s">
        <v>95</v>
      </c>
      <c r="R50" s="608"/>
      <c r="S50" s="608"/>
    </row>
    <row r="51">
      <c r="A51" s="514" t="s">
        <v>1689</v>
      </c>
      <c r="B51" s="514"/>
      <c r="C51" s="514"/>
      <c r="D51" s="514" t="s">
        <v>303</v>
      </c>
      <c r="E51" s="514" t="s">
        <v>14509</v>
      </c>
      <c r="F51" s="514" t="s">
        <v>11</v>
      </c>
      <c r="G51" s="514" t="s">
        <v>545</v>
      </c>
      <c r="H51" s="514" t="s">
        <v>739</v>
      </c>
      <c r="I51" s="514" t="s">
        <v>14656</v>
      </c>
      <c r="J51" s="514" t="s">
        <v>6162</v>
      </c>
      <c r="K51" s="514" t="s">
        <v>14657</v>
      </c>
      <c r="L51" s="514" t="s">
        <v>14658</v>
      </c>
      <c r="M51" s="612" t="s">
        <v>14659</v>
      </c>
      <c r="N51" s="608"/>
      <c r="O51" s="699" t="s">
        <v>1541</v>
      </c>
      <c r="P51" s="612" t="s">
        <v>331</v>
      </c>
      <c r="Q51" s="612" t="s">
        <v>95</v>
      </c>
      <c r="R51" s="608"/>
      <c r="S51" s="608"/>
    </row>
    <row r="52">
      <c r="A52" s="514" t="s">
        <v>1694</v>
      </c>
      <c r="B52" s="514"/>
      <c r="C52" s="514"/>
      <c r="D52" s="514" t="s">
        <v>303</v>
      </c>
      <c r="E52" s="514" t="s">
        <v>14509</v>
      </c>
      <c r="F52" s="514" t="s">
        <v>11</v>
      </c>
      <c r="G52" s="514" t="s">
        <v>545</v>
      </c>
      <c r="H52" s="514" t="s">
        <v>739</v>
      </c>
      <c r="I52" s="514" t="s">
        <v>14660</v>
      </c>
      <c r="J52" s="514" t="s">
        <v>6162</v>
      </c>
      <c r="K52" s="514" t="s">
        <v>14661</v>
      </c>
      <c r="L52" s="514" t="s">
        <v>14662</v>
      </c>
      <c r="M52" s="612" t="s">
        <v>14663</v>
      </c>
      <c r="N52" s="608"/>
      <c r="O52" s="699" t="s">
        <v>1541</v>
      </c>
      <c r="P52" s="612" t="s">
        <v>331</v>
      </c>
      <c r="Q52" s="612" t="s">
        <v>95</v>
      </c>
      <c r="R52" s="608"/>
      <c r="S52" s="608"/>
    </row>
    <row r="53">
      <c r="A53" s="514" t="s">
        <v>1700</v>
      </c>
      <c r="B53" s="514"/>
      <c r="C53" s="514"/>
      <c r="D53" s="514" t="s">
        <v>303</v>
      </c>
      <c r="E53" s="514" t="s">
        <v>14509</v>
      </c>
      <c r="F53" s="514" t="s">
        <v>12</v>
      </c>
      <c r="G53" s="514" t="s">
        <v>545</v>
      </c>
      <c r="H53" s="514" t="s">
        <v>739</v>
      </c>
      <c r="I53" s="514" t="s">
        <v>14664</v>
      </c>
      <c r="J53" s="514" t="s">
        <v>6162</v>
      </c>
      <c r="K53" s="514" t="s">
        <v>14665</v>
      </c>
      <c r="L53" s="514" t="s">
        <v>14666</v>
      </c>
      <c r="M53" s="612" t="s">
        <v>14667</v>
      </c>
      <c r="N53" s="608"/>
      <c r="O53" s="699" t="s">
        <v>1541</v>
      </c>
      <c r="P53" s="612" t="s">
        <v>331</v>
      </c>
      <c r="Q53" s="612" t="s">
        <v>95</v>
      </c>
      <c r="R53" s="608"/>
      <c r="S53" s="608"/>
    </row>
    <row r="54">
      <c r="A54" s="514" t="s">
        <v>1706</v>
      </c>
      <c r="B54" s="514"/>
      <c r="C54" s="514"/>
      <c r="D54" s="514" t="s">
        <v>303</v>
      </c>
      <c r="E54" s="514" t="s">
        <v>14475</v>
      </c>
      <c r="F54" s="514" t="s">
        <v>12</v>
      </c>
      <c r="G54" s="514" t="s">
        <v>545</v>
      </c>
      <c r="H54" s="514" t="s">
        <v>739</v>
      </c>
      <c r="I54" s="514" t="s">
        <v>14668</v>
      </c>
      <c r="J54" s="514" t="s">
        <v>6162</v>
      </c>
      <c r="K54" s="514" t="s">
        <v>14669</v>
      </c>
      <c r="L54" s="514" t="s">
        <v>14670</v>
      </c>
      <c r="M54" s="612" t="s">
        <v>14671</v>
      </c>
      <c r="N54" s="608"/>
      <c r="O54" s="699" t="s">
        <v>1541</v>
      </c>
      <c r="P54" s="612" t="s">
        <v>331</v>
      </c>
      <c r="Q54" s="612" t="s">
        <v>95</v>
      </c>
      <c r="R54" s="608"/>
      <c r="S54" s="608"/>
    </row>
    <row r="55">
      <c r="A55" s="514" t="s">
        <v>1711</v>
      </c>
      <c r="B55" s="514"/>
      <c r="C55" s="514"/>
      <c r="D55" s="514" t="s">
        <v>303</v>
      </c>
      <c r="E55" s="514" t="s">
        <v>14475</v>
      </c>
      <c r="F55" s="514" t="s">
        <v>12</v>
      </c>
      <c r="G55" s="514" t="s">
        <v>545</v>
      </c>
      <c r="H55" s="514" t="s">
        <v>739</v>
      </c>
      <c r="I55" s="514" t="s">
        <v>14672</v>
      </c>
      <c r="J55" s="514" t="s">
        <v>6162</v>
      </c>
      <c r="K55" s="514" t="s">
        <v>14673</v>
      </c>
      <c r="L55" s="514" t="s">
        <v>14674</v>
      </c>
      <c r="M55" s="612" t="s">
        <v>14675</v>
      </c>
      <c r="N55" s="608"/>
      <c r="O55" s="699" t="s">
        <v>1541</v>
      </c>
      <c r="P55" s="612" t="s">
        <v>331</v>
      </c>
      <c r="Q55" s="612" t="s">
        <v>95</v>
      </c>
      <c r="R55" s="608"/>
      <c r="S55" s="608"/>
    </row>
    <row r="56">
      <c r="A56" s="514" t="s">
        <v>1714</v>
      </c>
      <c r="B56" s="514" t="s">
        <v>14676</v>
      </c>
      <c r="C56" s="514" t="s">
        <v>5885</v>
      </c>
      <c r="D56" s="514" t="s">
        <v>303</v>
      </c>
      <c r="E56" s="514" t="s">
        <v>14475</v>
      </c>
      <c r="F56" s="514" t="s">
        <v>12</v>
      </c>
      <c r="G56" s="514" t="s">
        <v>545</v>
      </c>
      <c r="H56" s="514" t="s">
        <v>847</v>
      </c>
      <c r="I56" s="514" t="s">
        <v>14677</v>
      </c>
      <c r="J56" s="514" t="s">
        <v>6162</v>
      </c>
      <c r="K56" s="514" t="s">
        <v>14678</v>
      </c>
      <c r="L56" s="514" t="s">
        <v>14679</v>
      </c>
      <c r="M56" s="608"/>
      <c r="N56" s="608"/>
      <c r="O56" s="612" t="s">
        <v>479</v>
      </c>
      <c r="P56" s="612" t="s">
        <v>331</v>
      </c>
      <c r="Q56" s="612" t="s">
        <v>95</v>
      </c>
      <c r="R56" s="615" t="s">
        <v>14486</v>
      </c>
      <c r="S56" s="608"/>
    </row>
    <row r="57">
      <c r="A57" s="514" t="s">
        <v>1720</v>
      </c>
      <c r="B57" s="514" t="s">
        <v>2206</v>
      </c>
      <c r="C57" s="514" t="s">
        <v>5058</v>
      </c>
      <c r="D57" s="514" t="s">
        <v>303</v>
      </c>
      <c r="E57" s="514"/>
      <c r="F57" s="514" t="s">
        <v>11</v>
      </c>
      <c r="G57" s="514" t="s">
        <v>545</v>
      </c>
      <c r="H57" s="514" t="s">
        <v>739</v>
      </c>
      <c r="I57" s="514" t="s">
        <v>14680</v>
      </c>
      <c r="J57" s="514" t="s">
        <v>6162</v>
      </c>
      <c r="K57" s="514" t="s">
        <v>14681</v>
      </c>
      <c r="L57" s="539" t="s">
        <v>14682</v>
      </c>
      <c r="M57" s="700" t="s">
        <v>14683</v>
      </c>
      <c r="N57" s="608"/>
      <c r="O57" s="612" t="s">
        <v>479</v>
      </c>
      <c r="P57" s="612" t="s">
        <v>331</v>
      </c>
      <c r="Q57" s="612" t="s">
        <v>95</v>
      </c>
      <c r="R57" s="615" t="s">
        <v>14486</v>
      </c>
      <c r="S57" s="608"/>
    </row>
    <row r="58">
      <c r="A58" s="514" t="s">
        <v>1725</v>
      </c>
      <c r="B58" s="514"/>
      <c r="C58" s="514"/>
      <c r="D58" s="514" t="s">
        <v>303</v>
      </c>
      <c r="E58" s="514" t="s">
        <v>14475</v>
      </c>
      <c r="F58" s="514" t="s">
        <v>12</v>
      </c>
      <c r="G58" s="514" t="s">
        <v>545</v>
      </c>
      <c r="H58" s="514" t="s">
        <v>739</v>
      </c>
      <c r="I58" s="514" t="s">
        <v>14684</v>
      </c>
      <c r="J58" s="514" t="s">
        <v>6162</v>
      </c>
      <c r="K58" s="514" t="s">
        <v>14685</v>
      </c>
      <c r="L58" s="539" t="s">
        <v>14686</v>
      </c>
      <c r="M58" s="612" t="s">
        <v>14687</v>
      </c>
      <c r="N58" s="608"/>
      <c r="O58" s="699" t="s">
        <v>1541</v>
      </c>
      <c r="P58" s="612" t="s">
        <v>331</v>
      </c>
      <c r="Q58" s="612" t="s">
        <v>95</v>
      </c>
      <c r="R58" s="608"/>
      <c r="S58" s="608"/>
    </row>
    <row r="59">
      <c r="A59" s="514" t="s">
        <v>1731</v>
      </c>
      <c r="B59" s="514"/>
      <c r="C59" s="514"/>
      <c r="D59" s="514" t="s">
        <v>303</v>
      </c>
      <c r="E59" s="514" t="s">
        <v>14475</v>
      </c>
      <c r="F59" s="514" t="s">
        <v>12</v>
      </c>
      <c r="G59" s="514" t="s">
        <v>545</v>
      </c>
      <c r="H59" s="514" t="s">
        <v>739</v>
      </c>
      <c r="I59" s="514" t="s">
        <v>14688</v>
      </c>
      <c r="J59" s="514" t="s">
        <v>6162</v>
      </c>
      <c r="K59" s="514" t="s">
        <v>14689</v>
      </c>
      <c r="L59" s="514" t="s">
        <v>14690</v>
      </c>
      <c r="M59" s="612" t="s">
        <v>14691</v>
      </c>
      <c r="N59" s="608"/>
      <c r="O59" s="612" t="s">
        <v>479</v>
      </c>
      <c r="P59" s="612" t="s">
        <v>331</v>
      </c>
      <c r="Q59" s="612" t="s">
        <v>95</v>
      </c>
      <c r="R59" s="615" t="s">
        <v>14692</v>
      </c>
      <c r="S59" s="608"/>
    </row>
    <row r="60">
      <c r="A60" s="514" t="s">
        <v>1738</v>
      </c>
      <c r="B60" s="514"/>
      <c r="C60" s="514"/>
      <c r="D60" s="514" t="s">
        <v>303</v>
      </c>
      <c r="E60" s="514" t="s">
        <v>14475</v>
      </c>
      <c r="F60" s="514" t="s">
        <v>12</v>
      </c>
      <c r="G60" s="514" t="s">
        <v>545</v>
      </c>
      <c r="H60" s="514" t="s">
        <v>739</v>
      </c>
      <c r="I60" s="514" t="s">
        <v>14693</v>
      </c>
      <c r="J60" s="514" t="s">
        <v>6162</v>
      </c>
      <c r="K60" s="514" t="s">
        <v>14694</v>
      </c>
      <c r="L60" s="514" t="s">
        <v>14695</v>
      </c>
      <c r="M60" s="612" t="s">
        <v>14696</v>
      </c>
      <c r="N60" s="608"/>
      <c r="O60" s="612" t="s">
        <v>479</v>
      </c>
      <c r="P60" s="612" t="s">
        <v>331</v>
      </c>
      <c r="Q60" s="612" t="s">
        <v>95</v>
      </c>
      <c r="R60" s="615" t="s">
        <v>14692</v>
      </c>
      <c r="S60" s="608"/>
    </row>
    <row r="61">
      <c r="A61" s="514" t="s">
        <v>1744</v>
      </c>
      <c r="B61" s="514"/>
      <c r="C61" s="514"/>
      <c r="D61" s="514" t="s">
        <v>303</v>
      </c>
      <c r="E61" s="514" t="s">
        <v>14475</v>
      </c>
      <c r="F61" s="514" t="s">
        <v>12</v>
      </c>
      <c r="G61" s="514" t="s">
        <v>545</v>
      </c>
      <c r="H61" s="514" t="s">
        <v>739</v>
      </c>
      <c r="I61" s="514" t="s">
        <v>14697</v>
      </c>
      <c r="J61" s="514" t="s">
        <v>6162</v>
      </c>
      <c r="K61" s="514" t="s">
        <v>14698</v>
      </c>
      <c r="L61" s="514" t="s">
        <v>14699</v>
      </c>
      <c r="M61" s="612" t="s">
        <v>14700</v>
      </c>
      <c r="N61" s="608"/>
      <c r="O61" s="612" t="s">
        <v>479</v>
      </c>
      <c r="P61" s="612" t="s">
        <v>331</v>
      </c>
      <c r="Q61" s="612" t="s">
        <v>95</v>
      </c>
      <c r="R61" s="615" t="s">
        <v>14692</v>
      </c>
      <c r="S61" s="608"/>
    </row>
    <row r="62">
      <c r="A62" s="514" t="s">
        <v>1750</v>
      </c>
      <c r="B62" s="514"/>
      <c r="C62" s="514"/>
      <c r="D62" s="514" t="s">
        <v>303</v>
      </c>
      <c r="E62" s="514" t="s">
        <v>14475</v>
      </c>
      <c r="F62" s="514" t="s">
        <v>12</v>
      </c>
      <c r="G62" s="514" t="s">
        <v>545</v>
      </c>
      <c r="H62" s="514" t="s">
        <v>739</v>
      </c>
      <c r="I62" s="514" t="s">
        <v>14701</v>
      </c>
      <c r="J62" s="514" t="s">
        <v>6162</v>
      </c>
      <c r="K62" s="514" t="s">
        <v>14702</v>
      </c>
      <c r="L62" s="514" t="s">
        <v>14703</v>
      </c>
      <c r="M62" s="612" t="s">
        <v>14704</v>
      </c>
      <c r="N62" s="608"/>
      <c r="O62" s="612" t="s">
        <v>479</v>
      </c>
      <c r="P62" s="612" t="s">
        <v>331</v>
      </c>
      <c r="Q62" s="612" t="s">
        <v>95</v>
      </c>
      <c r="R62" s="615" t="s">
        <v>14692</v>
      </c>
      <c r="S62" s="608"/>
    </row>
    <row r="63">
      <c r="A63" s="514" t="s">
        <v>1755</v>
      </c>
      <c r="B63" s="514"/>
      <c r="C63" s="514"/>
      <c r="D63" s="514" t="s">
        <v>303</v>
      </c>
      <c r="E63" s="514" t="s">
        <v>14509</v>
      </c>
      <c r="F63" s="514" t="s">
        <v>11</v>
      </c>
      <c r="G63" s="514" t="s">
        <v>545</v>
      </c>
      <c r="H63" s="514" t="s">
        <v>739</v>
      </c>
      <c r="I63" s="514" t="s">
        <v>14705</v>
      </c>
      <c r="J63" s="514" t="s">
        <v>6162</v>
      </c>
      <c r="K63" s="514" t="s">
        <v>14706</v>
      </c>
      <c r="L63" s="514" t="s">
        <v>14707</v>
      </c>
      <c r="M63" s="612" t="s">
        <v>14708</v>
      </c>
      <c r="N63" s="608"/>
      <c r="O63" s="697">
        <v>45509.0</v>
      </c>
      <c r="P63" s="612" t="s">
        <v>331</v>
      </c>
      <c r="Q63" s="612" t="s">
        <v>95</v>
      </c>
      <c r="R63" s="608"/>
      <c r="S63" s="608"/>
    </row>
    <row r="64">
      <c r="A64" s="514" t="s">
        <v>1761</v>
      </c>
      <c r="B64" s="514" t="s">
        <v>7034</v>
      </c>
      <c r="C64" s="514"/>
      <c r="D64" s="514" t="s">
        <v>303</v>
      </c>
      <c r="E64" s="514"/>
      <c r="F64" s="514" t="s">
        <v>11</v>
      </c>
      <c r="G64" s="514" t="s">
        <v>545</v>
      </c>
      <c r="H64" s="514" t="s">
        <v>739</v>
      </c>
      <c r="I64" s="514" t="s">
        <v>14709</v>
      </c>
      <c r="J64" s="514" t="s">
        <v>6162</v>
      </c>
      <c r="K64" s="514" t="s">
        <v>14710</v>
      </c>
      <c r="L64" s="514" t="s">
        <v>14711</v>
      </c>
      <c r="M64" s="612" t="s">
        <v>14712</v>
      </c>
      <c r="N64" s="608"/>
      <c r="O64" s="699" t="s">
        <v>1541</v>
      </c>
      <c r="P64" s="612" t="s">
        <v>331</v>
      </c>
      <c r="Q64" s="612" t="s">
        <v>95</v>
      </c>
      <c r="R64" s="608"/>
      <c r="S64" s="608"/>
    </row>
    <row r="65">
      <c r="A65" s="514" t="s">
        <v>1766</v>
      </c>
      <c r="B65" s="608"/>
      <c r="C65" s="514"/>
      <c r="D65" s="514" t="s">
        <v>303</v>
      </c>
      <c r="E65" s="608"/>
      <c r="F65" s="514" t="s">
        <v>11</v>
      </c>
      <c r="G65" s="514" t="s">
        <v>545</v>
      </c>
      <c r="H65" s="514" t="s">
        <v>739</v>
      </c>
      <c r="I65" s="514" t="s">
        <v>14713</v>
      </c>
      <c r="J65" s="514" t="s">
        <v>6162</v>
      </c>
      <c r="K65" s="514" t="s">
        <v>14714</v>
      </c>
      <c r="L65" s="514" t="s">
        <v>14715</v>
      </c>
      <c r="M65" s="515" t="s">
        <v>14716</v>
      </c>
      <c r="N65" s="608"/>
      <c r="O65" s="611">
        <v>45540.0</v>
      </c>
      <c r="P65" s="612" t="s">
        <v>215</v>
      </c>
      <c r="Q65" s="612" t="s">
        <v>95</v>
      </c>
      <c r="R65" s="608"/>
      <c r="S65" s="608"/>
    </row>
    <row r="66">
      <c r="A66" s="514" t="s">
        <v>1771</v>
      </c>
      <c r="B66" s="608"/>
      <c r="C66" s="514"/>
      <c r="D66" s="514" t="s">
        <v>303</v>
      </c>
      <c r="E66" s="608"/>
      <c r="F66" s="514" t="s">
        <v>12</v>
      </c>
      <c r="G66" s="514" t="s">
        <v>545</v>
      </c>
      <c r="H66" s="514" t="s">
        <v>2267</v>
      </c>
      <c r="I66" s="514" t="s">
        <v>14717</v>
      </c>
      <c r="J66" s="514" t="s">
        <v>6162</v>
      </c>
      <c r="K66" s="514" t="s">
        <v>14718</v>
      </c>
      <c r="L66" s="514" t="s">
        <v>14719</v>
      </c>
      <c r="M66" s="515" t="s">
        <v>14720</v>
      </c>
      <c r="N66" s="608"/>
      <c r="O66" s="611">
        <v>45540.0</v>
      </c>
      <c r="P66" s="612" t="s">
        <v>215</v>
      </c>
      <c r="Q66" s="612" t="s">
        <v>95</v>
      </c>
      <c r="R66" s="608"/>
      <c r="S66" s="608"/>
    </row>
    <row r="67">
      <c r="A67" s="514" t="s">
        <v>1775</v>
      </c>
      <c r="B67" s="608"/>
      <c r="C67" s="514"/>
      <c r="D67" s="514" t="s">
        <v>303</v>
      </c>
      <c r="E67" s="608"/>
      <c r="F67" s="514" t="s">
        <v>11</v>
      </c>
      <c r="G67" s="514" t="s">
        <v>545</v>
      </c>
      <c r="H67" s="514" t="s">
        <v>739</v>
      </c>
      <c r="I67" s="514" t="s">
        <v>14721</v>
      </c>
      <c r="J67" s="514" t="s">
        <v>6162</v>
      </c>
      <c r="K67" s="527" t="s">
        <v>14722</v>
      </c>
      <c r="L67" s="534" t="s">
        <v>14723</v>
      </c>
      <c r="M67" s="515"/>
      <c r="N67" s="608"/>
      <c r="O67" s="612" t="s">
        <v>517</v>
      </c>
      <c r="P67" s="612" t="s">
        <v>94</v>
      </c>
      <c r="Q67" s="612" t="s">
        <v>95</v>
      </c>
      <c r="R67" s="608"/>
      <c r="S67" s="608"/>
    </row>
    <row r="68">
      <c r="A68" s="514" t="s">
        <v>1781</v>
      </c>
      <c r="B68" s="608"/>
      <c r="C68" s="514"/>
      <c r="D68" s="514" t="s">
        <v>303</v>
      </c>
      <c r="E68" s="608"/>
      <c r="F68" s="514" t="s">
        <v>11</v>
      </c>
      <c r="G68" s="514" t="s">
        <v>545</v>
      </c>
      <c r="H68" s="514" t="s">
        <v>2267</v>
      </c>
      <c r="I68" s="514" t="s">
        <v>14724</v>
      </c>
      <c r="J68" s="514" t="s">
        <v>6162</v>
      </c>
      <c r="K68" s="514" t="s">
        <v>14725</v>
      </c>
      <c r="L68" s="539" t="s">
        <v>14726</v>
      </c>
      <c r="M68" s="514" t="s">
        <v>14727</v>
      </c>
      <c r="N68" s="608"/>
      <c r="O68" s="611">
        <v>45540.0</v>
      </c>
      <c r="P68" s="612" t="s">
        <v>215</v>
      </c>
      <c r="Q68" s="612" t="s">
        <v>95</v>
      </c>
      <c r="R68" s="608"/>
      <c r="S68" s="608"/>
    </row>
    <row r="69">
      <c r="A69" s="514" t="s">
        <v>1787</v>
      </c>
      <c r="B69" s="608"/>
      <c r="C69" s="514"/>
      <c r="D69" s="514" t="s">
        <v>303</v>
      </c>
      <c r="E69" s="608"/>
      <c r="F69" s="514" t="s">
        <v>11</v>
      </c>
      <c r="G69" s="514" t="s">
        <v>545</v>
      </c>
      <c r="H69" s="514" t="s">
        <v>739</v>
      </c>
      <c r="I69" s="514" t="s">
        <v>14728</v>
      </c>
      <c r="J69" s="514" t="s">
        <v>6162</v>
      </c>
      <c r="K69" s="514" t="s">
        <v>14729</v>
      </c>
      <c r="L69" s="514" t="s">
        <v>14730</v>
      </c>
      <c r="M69" s="534" t="s">
        <v>14731</v>
      </c>
      <c r="N69" s="608"/>
      <c r="O69" s="612" t="s">
        <v>517</v>
      </c>
      <c r="P69" s="612" t="s">
        <v>94</v>
      </c>
      <c r="Q69" s="612" t="s">
        <v>95</v>
      </c>
      <c r="R69" s="608"/>
      <c r="S69" s="608"/>
    </row>
    <row r="70">
      <c r="A70" s="514" t="s">
        <v>1792</v>
      </c>
      <c r="B70" s="608"/>
      <c r="C70" s="514"/>
      <c r="D70" s="514" t="s">
        <v>303</v>
      </c>
      <c r="E70" s="608"/>
      <c r="F70" s="514" t="s">
        <v>11</v>
      </c>
      <c r="G70" s="514" t="s">
        <v>545</v>
      </c>
      <c r="H70" s="514" t="s">
        <v>739</v>
      </c>
      <c r="I70" s="514" t="s">
        <v>14732</v>
      </c>
      <c r="J70" s="514" t="s">
        <v>6162</v>
      </c>
      <c r="K70" s="514" t="s">
        <v>14733</v>
      </c>
      <c r="L70" s="515" t="s">
        <v>14734</v>
      </c>
      <c r="M70" s="514" t="s">
        <v>14735</v>
      </c>
      <c r="N70" s="608"/>
      <c r="O70" s="611">
        <v>45540.0</v>
      </c>
      <c r="P70" s="612" t="s">
        <v>215</v>
      </c>
      <c r="Q70" s="612" t="s">
        <v>95</v>
      </c>
      <c r="R70" s="608"/>
      <c r="S70" s="608"/>
    </row>
    <row r="71">
      <c r="A71" s="514" t="s">
        <v>1798</v>
      </c>
      <c r="B71" s="608"/>
      <c r="C71" s="514"/>
      <c r="D71" s="514" t="s">
        <v>303</v>
      </c>
      <c r="E71" s="608"/>
      <c r="F71" s="514" t="s">
        <v>11</v>
      </c>
      <c r="G71" s="514" t="s">
        <v>545</v>
      </c>
      <c r="H71" s="514" t="s">
        <v>2267</v>
      </c>
      <c r="I71" s="514" t="s">
        <v>14736</v>
      </c>
      <c r="J71" s="514" t="s">
        <v>6162</v>
      </c>
      <c r="K71" s="527" t="s">
        <v>14737</v>
      </c>
      <c r="L71" s="514" t="s">
        <v>14738</v>
      </c>
      <c r="M71" s="514" t="s">
        <v>14739</v>
      </c>
      <c r="N71" s="608"/>
      <c r="O71" s="611">
        <v>45540.0</v>
      </c>
      <c r="P71" s="612" t="s">
        <v>215</v>
      </c>
      <c r="Q71" s="612" t="s">
        <v>95</v>
      </c>
      <c r="R71" s="608"/>
      <c r="S71" s="608" t="s">
        <v>58</v>
      </c>
    </row>
    <row r="72">
      <c r="A72" s="514" t="s">
        <v>1804</v>
      </c>
      <c r="B72" s="608"/>
      <c r="C72" s="514"/>
      <c r="D72" s="514" t="s">
        <v>303</v>
      </c>
      <c r="E72" s="608"/>
      <c r="F72" s="514" t="s">
        <v>11</v>
      </c>
      <c r="G72" s="514" t="s">
        <v>545</v>
      </c>
      <c r="H72" s="514" t="s">
        <v>739</v>
      </c>
      <c r="I72" s="514" t="s">
        <v>14740</v>
      </c>
      <c r="J72" s="514" t="s">
        <v>6162</v>
      </c>
      <c r="K72" s="514" t="s">
        <v>14741</v>
      </c>
      <c r="L72" s="514" t="s">
        <v>14742</v>
      </c>
      <c r="M72" s="515" t="s">
        <v>14743</v>
      </c>
      <c r="N72" s="608"/>
      <c r="O72" s="611">
        <v>45540.0</v>
      </c>
      <c r="P72" s="612" t="s">
        <v>215</v>
      </c>
      <c r="Q72" s="612" t="s">
        <v>95</v>
      </c>
      <c r="R72" s="608"/>
      <c r="S72" s="608"/>
    </row>
    <row r="73">
      <c r="R73" s="698"/>
    </row>
    <row r="74">
      <c r="R74" s="698"/>
    </row>
    <row r="75">
      <c r="R75" s="698"/>
    </row>
    <row r="76">
      <c r="R76" s="698"/>
    </row>
    <row r="77">
      <c r="R77" s="698"/>
    </row>
    <row r="78">
      <c r="R78" s="698"/>
    </row>
    <row r="79">
      <c r="R79" s="698"/>
    </row>
    <row r="80">
      <c r="R80" s="698"/>
    </row>
    <row r="81">
      <c r="R81" s="698"/>
    </row>
    <row r="82">
      <c r="R82" s="698"/>
    </row>
    <row r="83">
      <c r="R83" s="698"/>
    </row>
    <row r="84">
      <c r="R84" s="698"/>
    </row>
    <row r="85">
      <c r="R85" s="698"/>
    </row>
    <row r="86">
      <c r="R86" s="698"/>
    </row>
    <row r="87">
      <c r="R87" s="698"/>
    </row>
    <row r="88">
      <c r="R88" s="698"/>
    </row>
    <row r="89">
      <c r="R89" s="698"/>
    </row>
    <row r="90">
      <c r="R90" s="698"/>
    </row>
    <row r="91">
      <c r="R91" s="698"/>
    </row>
    <row r="92">
      <c r="R92" s="698"/>
    </row>
    <row r="93">
      <c r="R93" s="698"/>
    </row>
    <row r="94">
      <c r="R94" s="698"/>
    </row>
    <row r="95">
      <c r="R95" s="698"/>
    </row>
    <row r="96">
      <c r="R96" s="698"/>
    </row>
    <row r="97">
      <c r="R97" s="698"/>
    </row>
    <row r="98">
      <c r="R98" s="698"/>
    </row>
    <row r="99">
      <c r="R99" s="698"/>
    </row>
    <row r="100">
      <c r="R100" s="698"/>
    </row>
    <row r="101">
      <c r="R101" s="698"/>
    </row>
    <row r="102">
      <c r="R102" s="698"/>
    </row>
    <row r="103">
      <c r="R103" s="698"/>
    </row>
    <row r="104">
      <c r="R104" s="698"/>
    </row>
    <row r="105">
      <c r="R105" s="698"/>
    </row>
    <row r="106">
      <c r="R106" s="698"/>
    </row>
    <row r="107">
      <c r="R107" s="698"/>
    </row>
    <row r="108">
      <c r="R108" s="698"/>
    </row>
    <row r="109">
      <c r="R109" s="698"/>
    </row>
    <row r="110">
      <c r="R110" s="698"/>
    </row>
    <row r="111">
      <c r="R111" s="698"/>
    </row>
    <row r="112">
      <c r="R112" s="698"/>
    </row>
    <row r="113">
      <c r="R113" s="698"/>
    </row>
    <row r="114">
      <c r="R114" s="698"/>
    </row>
    <row r="115">
      <c r="R115" s="698"/>
    </row>
    <row r="116">
      <c r="R116" s="698"/>
    </row>
    <row r="117">
      <c r="R117" s="698"/>
    </row>
    <row r="118">
      <c r="R118" s="698"/>
    </row>
    <row r="119">
      <c r="R119" s="698"/>
    </row>
    <row r="120">
      <c r="R120" s="698"/>
    </row>
    <row r="121">
      <c r="R121" s="698"/>
    </row>
    <row r="122">
      <c r="R122" s="698"/>
    </row>
    <row r="123">
      <c r="R123" s="698"/>
    </row>
    <row r="124">
      <c r="R124" s="698"/>
    </row>
    <row r="125">
      <c r="R125" s="698"/>
    </row>
    <row r="126">
      <c r="R126" s="698"/>
    </row>
    <row r="127">
      <c r="R127" s="698"/>
    </row>
    <row r="128">
      <c r="R128" s="698"/>
    </row>
    <row r="129">
      <c r="R129" s="698"/>
    </row>
    <row r="130">
      <c r="R130" s="698"/>
    </row>
    <row r="131">
      <c r="R131" s="698"/>
    </row>
    <row r="132">
      <c r="R132" s="698"/>
    </row>
    <row r="133">
      <c r="R133" s="698"/>
    </row>
    <row r="134">
      <c r="R134" s="698"/>
    </row>
    <row r="135">
      <c r="R135" s="698"/>
    </row>
    <row r="136">
      <c r="R136" s="698"/>
    </row>
    <row r="137">
      <c r="R137" s="698"/>
    </row>
    <row r="138">
      <c r="R138" s="698"/>
    </row>
    <row r="139">
      <c r="R139" s="698"/>
    </row>
    <row r="140">
      <c r="R140" s="698"/>
    </row>
    <row r="141">
      <c r="R141" s="698"/>
    </row>
    <row r="142">
      <c r="R142" s="698"/>
    </row>
    <row r="143">
      <c r="R143" s="698"/>
    </row>
    <row r="144">
      <c r="R144" s="698"/>
    </row>
    <row r="145">
      <c r="R145" s="698"/>
    </row>
    <row r="146">
      <c r="R146" s="698"/>
    </row>
    <row r="147">
      <c r="R147" s="698"/>
    </row>
    <row r="148">
      <c r="R148" s="698"/>
    </row>
    <row r="149">
      <c r="R149" s="698"/>
    </row>
    <row r="150">
      <c r="R150" s="698"/>
    </row>
    <row r="151">
      <c r="R151" s="698"/>
    </row>
    <row r="152">
      <c r="R152" s="698"/>
    </row>
    <row r="153">
      <c r="R153" s="698"/>
    </row>
    <row r="154">
      <c r="R154" s="698"/>
    </row>
    <row r="155">
      <c r="R155" s="698"/>
    </row>
    <row r="156">
      <c r="R156" s="698"/>
    </row>
    <row r="157">
      <c r="R157" s="698"/>
    </row>
    <row r="158">
      <c r="R158" s="698"/>
    </row>
    <row r="159">
      <c r="R159" s="698"/>
    </row>
    <row r="160">
      <c r="R160" s="698"/>
    </row>
    <row r="161">
      <c r="R161" s="698"/>
    </row>
    <row r="162">
      <c r="R162" s="698"/>
    </row>
    <row r="163">
      <c r="R163" s="698"/>
    </row>
    <row r="164">
      <c r="R164" s="698"/>
    </row>
    <row r="165">
      <c r="R165" s="698"/>
    </row>
    <row r="166">
      <c r="R166" s="698"/>
    </row>
    <row r="167">
      <c r="R167" s="698"/>
    </row>
    <row r="168">
      <c r="R168" s="698"/>
    </row>
    <row r="169">
      <c r="R169" s="698"/>
    </row>
    <row r="170">
      <c r="R170" s="698"/>
    </row>
    <row r="171">
      <c r="R171" s="698"/>
    </row>
    <row r="172">
      <c r="R172" s="698"/>
    </row>
    <row r="173">
      <c r="R173" s="698"/>
    </row>
    <row r="174">
      <c r="R174" s="698"/>
    </row>
    <row r="175">
      <c r="R175" s="698"/>
    </row>
    <row r="176">
      <c r="R176" s="698"/>
    </row>
    <row r="177">
      <c r="R177" s="698"/>
    </row>
    <row r="178">
      <c r="R178" s="698"/>
    </row>
    <row r="179">
      <c r="R179" s="698"/>
    </row>
    <row r="180">
      <c r="R180" s="698"/>
    </row>
    <row r="181">
      <c r="R181" s="698"/>
    </row>
    <row r="182">
      <c r="R182" s="698"/>
    </row>
    <row r="183">
      <c r="R183" s="698"/>
    </row>
    <row r="184">
      <c r="R184" s="698"/>
    </row>
    <row r="185">
      <c r="R185" s="698"/>
    </row>
    <row r="186">
      <c r="R186" s="698"/>
    </row>
    <row r="187">
      <c r="R187" s="698"/>
    </row>
    <row r="188">
      <c r="R188" s="698"/>
    </row>
    <row r="189">
      <c r="R189" s="698"/>
    </row>
    <row r="190">
      <c r="R190" s="698"/>
    </row>
    <row r="191">
      <c r="R191" s="698"/>
    </row>
    <row r="192">
      <c r="R192" s="698"/>
    </row>
    <row r="193">
      <c r="R193" s="698"/>
    </row>
    <row r="194">
      <c r="R194" s="698"/>
    </row>
    <row r="195">
      <c r="R195" s="698"/>
    </row>
    <row r="196">
      <c r="R196" s="698"/>
    </row>
    <row r="197">
      <c r="R197" s="698"/>
    </row>
    <row r="198">
      <c r="R198" s="698"/>
    </row>
    <row r="199">
      <c r="R199" s="698"/>
    </row>
    <row r="200">
      <c r="R200" s="698"/>
    </row>
    <row r="201">
      <c r="R201" s="698"/>
    </row>
    <row r="202">
      <c r="R202" s="698"/>
    </row>
    <row r="203">
      <c r="R203" s="698"/>
    </row>
    <row r="204">
      <c r="R204" s="698"/>
    </row>
    <row r="205">
      <c r="R205" s="698"/>
    </row>
    <row r="206">
      <c r="R206" s="698"/>
    </row>
    <row r="207">
      <c r="R207" s="698"/>
    </row>
    <row r="208">
      <c r="R208" s="698"/>
    </row>
    <row r="209">
      <c r="R209" s="698"/>
    </row>
    <row r="210">
      <c r="R210" s="698"/>
    </row>
    <row r="211">
      <c r="R211" s="698"/>
    </row>
    <row r="212">
      <c r="R212" s="698"/>
    </row>
    <row r="213">
      <c r="R213" s="698"/>
    </row>
    <row r="214">
      <c r="R214" s="698"/>
    </row>
    <row r="215">
      <c r="R215" s="698"/>
    </row>
    <row r="216">
      <c r="R216" s="698"/>
    </row>
    <row r="217">
      <c r="R217" s="698"/>
    </row>
    <row r="218">
      <c r="R218" s="698"/>
    </row>
    <row r="219">
      <c r="R219" s="698"/>
    </row>
    <row r="220">
      <c r="R220" s="698"/>
    </row>
    <row r="221">
      <c r="R221" s="698"/>
    </row>
    <row r="222">
      <c r="R222" s="698"/>
    </row>
    <row r="223">
      <c r="R223" s="698"/>
    </row>
    <row r="224">
      <c r="R224" s="698"/>
    </row>
    <row r="225">
      <c r="R225" s="698"/>
    </row>
    <row r="226">
      <c r="R226" s="698"/>
    </row>
    <row r="227">
      <c r="R227" s="698"/>
    </row>
    <row r="228">
      <c r="R228" s="698"/>
    </row>
    <row r="229">
      <c r="R229" s="698"/>
    </row>
    <row r="230">
      <c r="R230" s="698"/>
    </row>
    <row r="231">
      <c r="R231" s="698"/>
    </row>
    <row r="232">
      <c r="R232" s="698"/>
    </row>
    <row r="233">
      <c r="R233" s="698"/>
    </row>
    <row r="234">
      <c r="R234" s="698"/>
    </row>
    <row r="235">
      <c r="R235" s="698"/>
    </row>
    <row r="236">
      <c r="R236" s="698"/>
    </row>
    <row r="237">
      <c r="R237" s="698"/>
    </row>
    <row r="238">
      <c r="R238" s="698"/>
    </row>
    <row r="239">
      <c r="R239" s="698"/>
    </row>
    <row r="240">
      <c r="R240" s="698"/>
    </row>
    <row r="241">
      <c r="R241" s="698"/>
    </row>
    <row r="242">
      <c r="R242" s="698"/>
    </row>
    <row r="243">
      <c r="R243" s="698"/>
    </row>
    <row r="244">
      <c r="R244" s="698"/>
    </row>
    <row r="245">
      <c r="R245" s="698"/>
    </row>
    <row r="246">
      <c r="R246" s="698"/>
    </row>
    <row r="247">
      <c r="R247" s="698"/>
    </row>
    <row r="248">
      <c r="R248" s="698"/>
    </row>
    <row r="249">
      <c r="R249" s="698"/>
    </row>
    <row r="250">
      <c r="R250" s="698"/>
    </row>
    <row r="251">
      <c r="R251" s="698"/>
    </row>
    <row r="252">
      <c r="R252" s="698"/>
    </row>
    <row r="253">
      <c r="R253" s="698"/>
    </row>
    <row r="254">
      <c r="R254" s="698"/>
    </row>
    <row r="255">
      <c r="R255" s="698"/>
    </row>
    <row r="256">
      <c r="R256" s="698"/>
    </row>
    <row r="257">
      <c r="R257" s="698"/>
    </row>
    <row r="258">
      <c r="R258" s="698"/>
    </row>
    <row r="259">
      <c r="R259" s="698"/>
    </row>
    <row r="260">
      <c r="R260" s="698"/>
    </row>
    <row r="261">
      <c r="R261" s="698"/>
    </row>
    <row r="262">
      <c r="R262" s="698"/>
    </row>
    <row r="263">
      <c r="R263" s="698"/>
    </row>
    <row r="264">
      <c r="R264" s="698"/>
    </row>
    <row r="265">
      <c r="R265" s="698"/>
    </row>
    <row r="266">
      <c r="R266" s="698"/>
    </row>
    <row r="267">
      <c r="R267" s="698"/>
    </row>
    <row r="268">
      <c r="R268" s="698"/>
    </row>
    <row r="269">
      <c r="R269" s="698"/>
    </row>
    <row r="270">
      <c r="R270" s="698"/>
    </row>
    <row r="271">
      <c r="R271" s="698"/>
    </row>
    <row r="272">
      <c r="R272" s="698"/>
    </row>
    <row r="273">
      <c r="R273" s="698"/>
    </row>
    <row r="274">
      <c r="R274" s="698"/>
    </row>
    <row r="275">
      <c r="R275" s="698"/>
    </row>
    <row r="276">
      <c r="R276" s="698"/>
    </row>
    <row r="277">
      <c r="R277" s="698"/>
    </row>
    <row r="278">
      <c r="R278" s="698"/>
    </row>
    <row r="279">
      <c r="R279" s="698"/>
    </row>
    <row r="280">
      <c r="R280" s="698"/>
    </row>
    <row r="281">
      <c r="R281" s="698"/>
    </row>
    <row r="282">
      <c r="R282" s="698"/>
    </row>
    <row r="283">
      <c r="R283" s="698"/>
    </row>
    <row r="284">
      <c r="R284" s="698"/>
    </row>
    <row r="285">
      <c r="R285" s="698"/>
    </row>
    <row r="286">
      <c r="R286" s="698"/>
    </row>
    <row r="287">
      <c r="R287" s="698"/>
    </row>
    <row r="288">
      <c r="R288" s="698"/>
    </row>
    <row r="289">
      <c r="R289" s="698"/>
    </row>
    <row r="290">
      <c r="R290" s="698"/>
    </row>
    <row r="291">
      <c r="R291" s="698"/>
    </row>
    <row r="292">
      <c r="R292" s="698"/>
    </row>
    <row r="293">
      <c r="R293" s="698"/>
    </row>
    <row r="294">
      <c r="R294" s="698"/>
    </row>
    <row r="295">
      <c r="R295" s="698"/>
    </row>
    <row r="296">
      <c r="R296" s="698"/>
    </row>
    <row r="297">
      <c r="R297" s="698"/>
    </row>
    <row r="298">
      <c r="R298" s="698"/>
    </row>
    <row r="299">
      <c r="R299" s="698"/>
    </row>
    <row r="300">
      <c r="R300" s="698"/>
    </row>
    <row r="301">
      <c r="R301" s="698"/>
    </row>
    <row r="302">
      <c r="R302" s="698"/>
    </row>
    <row r="303">
      <c r="R303" s="698"/>
    </row>
    <row r="304">
      <c r="R304" s="698"/>
    </row>
    <row r="305">
      <c r="R305" s="698"/>
    </row>
    <row r="306">
      <c r="R306" s="698"/>
    </row>
    <row r="307">
      <c r="R307" s="698"/>
    </row>
    <row r="308">
      <c r="R308" s="698"/>
    </row>
    <row r="309">
      <c r="R309" s="698"/>
    </row>
    <row r="310">
      <c r="R310" s="698"/>
    </row>
    <row r="311">
      <c r="R311" s="698"/>
    </row>
    <row r="312">
      <c r="R312" s="698"/>
    </row>
    <row r="313">
      <c r="R313" s="698"/>
    </row>
    <row r="314">
      <c r="R314" s="698"/>
    </row>
    <row r="315">
      <c r="R315" s="698"/>
    </row>
    <row r="316">
      <c r="R316" s="698"/>
    </row>
    <row r="317">
      <c r="R317" s="698"/>
    </row>
    <row r="318">
      <c r="R318" s="698"/>
    </row>
    <row r="319">
      <c r="R319" s="698"/>
    </row>
    <row r="320">
      <c r="R320" s="698"/>
    </row>
    <row r="321">
      <c r="R321" s="698"/>
    </row>
    <row r="322">
      <c r="R322" s="698"/>
    </row>
    <row r="323">
      <c r="R323" s="698"/>
    </row>
    <row r="324">
      <c r="R324" s="698"/>
    </row>
    <row r="325">
      <c r="R325" s="698"/>
    </row>
    <row r="326">
      <c r="R326" s="698"/>
    </row>
    <row r="327">
      <c r="R327" s="698"/>
    </row>
    <row r="328">
      <c r="R328" s="698"/>
    </row>
    <row r="329">
      <c r="R329" s="698"/>
    </row>
    <row r="330">
      <c r="R330" s="698"/>
    </row>
    <row r="331">
      <c r="R331" s="698"/>
    </row>
    <row r="332">
      <c r="R332" s="698"/>
    </row>
    <row r="333">
      <c r="R333" s="698"/>
    </row>
    <row r="334">
      <c r="R334" s="698"/>
    </row>
    <row r="335">
      <c r="R335" s="698"/>
    </row>
    <row r="336">
      <c r="R336" s="698"/>
    </row>
    <row r="337">
      <c r="R337" s="698"/>
    </row>
    <row r="338">
      <c r="R338" s="698"/>
    </row>
    <row r="339">
      <c r="R339" s="698"/>
    </row>
    <row r="340">
      <c r="R340" s="698"/>
    </row>
    <row r="341">
      <c r="R341" s="698"/>
    </row>
    <row r="342">
      <c r="R342" s="698"/>
    </row>
    <row r="343">
      <c r="R343" s="698"/>
    </row>
    <row r="344">
      <c r="R344" s="698"/>
    </row>
    <row r="345">
      <c r="R345" s="698"/>
    </row>
    <row r="346">
      <c r="R346" s="698"/>
    </row>
    <row r="347">
      <c r="R347" s="698"/>
    </row>
    <row r="348">
      <c r="R348" s="698"/>
    </row>
    <row r="349">
      <c r="R349" s="698"/>
    </row>
    <row r="350">
      <c r="R350" s="698"/>
    </row>
    <row r="351">
      <c r="R351" s="698"/>
    </row>
    <row r="352">
      <c r="R352" s="698"/>
    </row>
    <row r="353">
      <c r="R353" s="698"/>
    </row>
    <row r="354">
      <c r="R354" s="698"/>
    </row>
    <row r="355">
      <c r="R355" s="698"/>
    </row>
    <row r="356">
      <c r="R356" s="698"/>
    </row>
    <row r="357">
      <c r="R357" s="698"/>
    </row>
    <row r="358">
      <c r="R358" s="698"/>
    </row>
    <row r="359">
      <c r="R359" s="698"/>
    </row>
    <row r="360">
      <c r="R360" s="698"/>
    </row>
    <row r="361">
      <c r="R361" s="698"/>
    </row>
    <row r="362">
      <c r="R362" s="698"/>
    </row>
    <row r="363">
      <c r="R363" s="698"/>
    </row>
    <row r="364">
      <c r="R364" s="698"/>
    </row>
    <row r="365">
      <c r="R365" s="698"/>
    </row>
    <row r="366">
      <c r="R366" s="698"/>
    </row>
    <row r="367">
      <c r="R367" s="698"/>
    </row>
    <row r="368">
      <c r="R368" s="698"/>
    </row>
    <row r="369">
      <c r="R369" s="698"/>
    </row>
    <row r="370">
      <c r="R370" s="698"/>
    </row>
    <row r="371">
      <c r="R371" s="698"/>
    </row>
    <row r="372">
      <c r="R372" s="698"/>
    </row>
    <row r="373">
      <c r="R373" s="698"/>
    </row>
    <row r="374">
      <c r="R374" s="698"/>
    </row>
    <row r="375">
      <c r="R375" s="698"/>
    </row>
    <row r="376">
      <c r="R376" s="698"/>
    </row>
    <row r="377">
      <c r="R377" s="698"/>
    </row>
    <row r="378">
      <c r="R378" s="698"/>
    </row>
    <row r="379">
      <c r="R379" s="698"/>
    </row>
    <row r="380">
      <c r="R380" s="698"/>
    </row>
    <row r="381">
      <c r="R381" s="698"/>
    </row>
    <row r="382">
      <c r="R382" s="698"/>
    </row>
    <row r="383">
      <c r="R383" s="698"/>
    </row>
    <row r="384">
      <c r="R384" s="698"/>
    </row>
    <row r="385">
      <c r="R385" s="698"/>
    </row>
    <row r="386">
      <c r="R386" s="698"/>
    </row>
    <row r="387">
      <c r="R387" s="698"/>
    </row>
    <row r="388">
      <c r="R388" s="698"/>
    </row>
    <row r="389">
      <c r="R389" s="698"/>
    </row>
    <row r="390">
      <c r="R390" s="698"/>
    </row>
    <row r="391">
      <c r="R391" s="698"/>
    </row>
    <row r="392">
      <c r="R392" s="698"/>
    </row>
    <row r="393">
      <c r="R393" s="698"/>
    </row>
    <row r="394">
      <c r="R394" s="698"/>
    </row>
    <row r="395">
      <c r="R395" s="698"/>
    </row>
    <row r="396">
      <c r="R396" s="698"/>
    </row>
    <row r="397">
      <c r="R397" s="698"/>
    </row>
    <row r="398">
      <c r="R398" s="698"/>
    </row>
    <row r="399">
      <c r="R399" s="698"/>
    </row>
    <row r="400">
      <c r="R400" s="698"/>
    </row>
    <row r="401">
      <c r="R401" s="698"/>
    </row>
    <row r="402">
      <c r="R402" s="698"/>
    </row>
    <row r="403">
      <c r="R403" s="698"/>
    </row>
    <row r="404">
      <c r="R404" s="698"/>
    </row>
    <row r="405">
      <c r="R405" s="698"/>
    </row>
    <row r="406">
      <c r="R406" s="698"/>
    </row>
    <row r="407">
      <c r="R407" s="698"/>
    </row>
    <row r="408">
      <c r="R408" s="698"/>
    </row>
    <row r="409">
      <c r="R409" s="698"/>
    </row>
    <row r="410">
      <c r="R410" s="698"/>
    </row>
    <row r="411">
      <c r="R411" s="698"/>
    </row>
    <row r="412">
      <c r="R412" s="698"/>
    </row>
    <row r="413">
      <c r="R413" s="698"/>
    </row>
    <row r="414">
      <c r="R414" s="698"/>
    </row>
    <row r="415">
      <c r="R415" s="698"/>
    </row>
    <row r="416">
      <c r="R416" s="698"/>
    </row>
    <row r="417">
      <c r="R417" s="698"/>
    </row>
    <row r="418">
      <c r="R418" s="698"/>
    </row>
    <row r="419">
      <c r="R419" s="698"/>
    </row>
    <row r="420">
      <c r="R420" s="698"/>
    </row>
    <row r="421">
      <c r="R421" s="698"/>
    </row>
    <row r="422">
      <c r="R422" s="698"/>
    </row>
    <row r="423">
      <c r="R423" s="698"/>
    </row>
    <row r="424">
      <c r="R424" s="698"/>
    </row>
    <row r="425">
      <c r="R425" s="698"/>
    </row>
    <row r="426">
      <c r="R426" s="698"/>
    </row>
    <row r="427">
      <c r="R427" s="698"/>
    </row>
    <row r="428">
      <c r="R428" s="698"/>
    </row>
    <row r="429">
      <c r="R429" s="698"/>
    </row>
    <row r="430">
      <c r="R430" s="698"/>
    </row>
    <row r="431">
      <c r="R431" s="698"/>
    </row>
    <row r="432">
      <c r="R432" s="698"/>
    </row>
    <row r="433">
      <c r="R433" s="698"/>
    </row>
    <row r="434">
      <c r="R434" s="698"/>
    </row>
    <row r="435">
      <c r="R435" s="698"/>
    </row>
    <row r="436">
      <c r="R436" s="698"/>
    </row>
    <row r="437">
      <c r="R437" s="698"/>
    </row>
    <row r="438">
      <c r="R438" s="698"/>
    </row>
    <row r="439">
      <c r="R439" s="698"/>
    </row>
    <row r="440">
      <c r="R440" s="698"/>
    </row>
    <row r="441">
      <c r="R441" s="698"/>
    </row>
    <row r="442">
      <c r="R442" s="698"/>
    </row>
    <row r="443">
      <c r="R443" s="698"/>
    </row>
    <row r="444">
      <c r="R444" s="698"/>
    </row>
    <row r="445">
      <c r="R445" s="698"/>
    </row>
    <row r="446">
      <c r="R446" s="698"/>
    </row>
    <row r="447">
      <c r="R447" s="698"/>
    </row>
    <row r="448">
      <c r="R448" s="698"/>
    </row>
    <row r="449">
      <c r="R449" s="698"/>
    </row>
    <row r="450">
      <c r="R450" s="698"/>
    </row>
    <row r="451">
      <c r="R451" s="698"/>
    </row>
    <row r="452">
      <c r="R452" s="698"/>
    </row>
    <row r="453">
      <c r="R453" s="698"/>
    </row>
    <row r="454">
      <c r="R454" s="698"/>
    </row>
    <row r="455">
      <c r="R455" s="698"/>
    </row>
    <row r="456">
      <c r="R456" s="698"/>
    </row>
    <row r="457">
      <c r="R457" s="698"/>
    </row>
    <row r="458">
      <c r="R458" s="698"/>
    </row>
    <row r="459">
      <c r="R459" s="698"/>
    </row>
    <row r="460">
      <c r="R460" s="698"/>
    </row>
    <row r="461">
      <c r="R461" s="698"/>
    </row>
    <row r="462">
      <c r="R462" s="698"/>
    </row>
    <row r="463">
      <c r="R463" s="698"/>
    </row>
    <row r="464">
      <c r="R464" s="698"/>
    </row>
    <row r="465">
      <c r="R465" s="698"/>
    </row>
    <row r="466">
      <c r="R466" s="698"/>
    </row>
    <row r="467">
      <c r="R467" s="698"/>
    </row>
    <row r="468">
      <c r="R468" s="698"/>
    </row>
    <row r="469">
      <c r="R469" s="698"/>
    </row>
    <row r="470">
      <c r="R470" s="698"/>
    </row>
    <row r="471">
      <c r="R471" s="698"/>
    </row>
    <row r="472">
      <c r="R472" s="698"/>
    </row>
    <row r="473">
      <c r="R473" s="698"/>
    </row>
    <row r="474">
      <c r="R474" s="698"/>
    </row>
    <row r="475">
      <c r="R475" s="698"/>
    </row>
    <row r="476">
      <c r="R476" s="698"/>
    </row>
    <row r="477">
      <c r="R477" s="698"/>
    </row>
    <row r="478">
      <c r="R478" s="698"/>
    </row>
    <row r="479">
      <c r="R479" s="698"/>
    </row>
    <row r="480">
      <c r="R480" s="698"/>
    </row>
    <row r="481">
      <c r="R481" s="698"/>
    </row>
    <row r="482">
      <c r="R482" s="698"/>
    </row>
    <row r="483">
      <c r="R483" s="698"/>
    </row>
    <row r="484">
      <c r="R484" s="698"/>
    </row>
    <row r="485">
      <c r="R485" s="698"/>
    </row>
    <row r="486">
      <c r="R486" s="698"/>
    </row>
    <row r="487">
      <c r="R487" s="698"/>
    </row>
    <row r="488">
      <c r="R488" s="698"/>
    </row>
    <row r="489">
      <c r="R489" s="698"/>
    </row>
    <row r="490">
      <c r="R490" s="698"/>
    </row>
    <row r="491">
      <c r="R491" s="698"/>
    </row>
    <row r="492">
      <c r="R492" s="698"/>
    </row>
    <row r="493">
      <c r="R493" s="698"/>
    </row>
    <row r="494">
      <c r="R494" s="698"/>
    </row>
    <row r="495">
      <c r="R495" s="698"/>
    </row>
    <row r="496">
      <c r="R496" s="698"/>
    </row>
    <row r="497">
      <c r="R497" s="698"/>
    </row>
    <row r="498">
      <c r="R498" s="698"/>
    </row>
    <row r="499">
      <c r="R499" s="698"/>
    </row>
    <row r="500">
      <c r="R500" s="698"/>
    </row>
    <row r="501">
      <c r="R501" s="698"/>
    </row>
    <row r="502">
      <c r="R502" s="698"/>
    </row>
    <row r="503">
      <c r="R503" s="698"/>
    </row>
    <row r="504">
      <c r="R504" s="698"/>
    </row>
    <row r="505">
      <c r="R505" s="698"/>
    </row>
    <row r="506">
      <c r="R506" s="698"/>
    </row>
    <row r="507">
      <c r="R507" s="698"/>
    </row>
    <row r="508">
      <c r="R508" s="698"/>
    </row>
    <row r="509">
      <c r="R509" s="698"/>
    </row>
    <row r="510">
      <c r="R510" s="698"/>
    </row>
    <row r="511">
      <c r="R511" s="698"/>
    </row>
    <row r="512">
      <c r="R512" s="698"/>
    </row>
    <row r="513">
      <c r="R513" s="698"/>
    </row>
    <row r="514">
      <c r="R514" s="698"/>
    </row>
    <row r="515">
      <c r="R515" s="698"/>
    </row>
    <row r="516">
      <c r="R516" s="698"/>
    </row>
    <row r="517">
      <c r="R517" s="698"/>
    </row>
    <row r="518">
      <c r="R518" s="698"/>
    </row>
    <row r="519">
      <c r="R519" s="698"/>
    </row>
    <row r="520">
      <c r="R520" s="698"/>
    </row>
    <row r="521">
      <c r="R521" s="698"/>
    </row>
    <row r="522">
      <c r="R522" s="698"/>
    </row>
    <row r="523">
      <c r="R523" s="698"/>
    </row>
    <row r="524">
      <c r="R524" s="698"/>
    </row>
    <row r="525">
      <c r="R525" s="698"/>
    </row>
    <row r="526">
      <c r="R526" s="698"/>
    </row>
    <row r="527">
      <c r="R527" s="698"/>
    </row>
    <row r="528">
      <c r="R528" s="698"/>
    </row>
    <row r="529">
      <c r="R529" s="698"/>
    </row>
    <row r="530">
      <c r="R530" s="698"/>
    </row>
    <row r="531">
      <c r="R531" s="698"/>
    </row>
    <row r="532">
      <c r="R532" s="698"/>
    </row>
    <row r="533">
      <c r="R533" s="698"/>
    </row>
    <row r="534">
      <c r="R534" s="698"/>
    </row>
    <row r="535">
      <c r="R535" s="698"/>
    </row>
    <row r="536">
      <c r="R536" s="698"/>
    </row>
    <row r="537">
      <c r="R537" s="698"/>
    </row>
    <row r="538">
      <c r="R538" s="698"/>
    </row>
    <row r="539">
      <c r="R539" s="698"/>
    </row>
    <row r="540">
      <c r="R540" s="698"/>
    </row>
    <row r="541">
      <c r="R541" s="698"/>
    </row>
    <row r="542">
      <c r="R542" s="698"/>
    </row>
    <row r="543">
      <c r="R543" s="698"/>
    </row>
    <row r="544">
      <c r="R544" s="698"/>
    </row>
    <row r="545">
      <c r="R545" s="698"/>
    </row>
    <row r="546">
      <c r="R546" s="698"/>
    </row>
    <row r="547">
      <c r="R547" s="698"/>
    </row>
    <row r="548">
      <c r="R548" s="698"/>
    </row>
    <row r="549">
      <c r="R549" s="698"/>
    </row>
    <row r="550">
      <c r="R550" s="698"/>
    </row>
    <row r="551">
      <c r="R551" s="698"/>
    </row>
    <row r="552">
      <c r="R552" s="698"/>
    </row>
    <row r="553">
      <c r="R553" s="698"/>
    </row>
    <row r="554">
      <c r="R554" s="698"/>
    </row>
    <row r="555">
      <c r="R555" s="698"/>
    </row>
    <row r="556">
      <c r="R556" s="698"/>
    </row>
    <row r="557">
      <c r="R557" s="698"/>
    </row>
    <row r="558">
      <c r="R558" s="698"/>
    </row>
    <row r="559">
      <c r="R559" s="698"/>
    </row>
    <row r="560">
      <c r="R560" s="698"/>
    </row>
    <row r="561">
      <c r="R561" s="698"/>
    </row>
    <row r="562">
      <c r="R562" s="698"/>
    </row>
    <row r="563">
      <c r="R563" s="698"/>
    </row>
    <row r="564">
      <c r="R564" s="698"/>
    </row>
    <row r="565">
      <c r="R565" s="698"/>
    </row>
    <row r="566">
      <c r="R566" s="698"/>
    </row>
    <row r="567">
      <c r="R567" s="698"/>
    </row>
    <row r="568">
      <c r="R568" s="698"/>
    </row>
    <row r="569">
      <c r="R569" s="698"/>
    </row>
    <row r="570">
      <c r="R570" s="698"/>
    </row>
    <row r="571">
      <c r="R571" s="698"/>
    </row>
    <row r="572">
      <c r="R572" s="698"/>
    </row>
    <row r="573">
      <c r="R573" s="698"/>
    </row>
    <row r="574">
      <c r="R574" s="698"/>
    </row>
    <row r="575">
      <c r="R575" s="698"/>
    </row>
    <row r="576">
      <c r="R576" s="698"/>
    </row>
    <row r="577">
      <c r="R577" s="698"/>
    </row>
    <row r="578">
      <c r="R578" s="698"/>
    </row>
    <row r="579">
      <c r="R579" s="698"/>
    </row>
    <row r="580">
      <c r="R580" s="698"/>
    </row>
    <row r="581">
      <c r="R581" s="698"/>
    </row>
    <row r="582">
      <c r="R582" s="698"/>
    </row>
    <row r="583">
      <c r="R583" s="698"/>
    </row>
    <row r="584">
      <c r="R584" s="698"/>
    </row>
    <row r="585">
      <c r="R585" s="698"/>
    </row>
    <row r="586">
      <c r="R586" s="698"/>
    </row>
    <row r="587">
      <c r="R587" s="698"/>
    </row>
    <row r="588">
      <c r="R588" s="698"/>
    </row>
    <row r="589">
      <c r="R589" s="698"/>
    </row>
    <row r="590">
      <c r="R590" s="698"/>
    </row>
    <row r="591">
      <c r="R591" s="698"/>
    </row>
    <row r="592">
      <c r="R592" s="698"/>
    </row>
    <row r="593">
      <c r="R593" s="698"/>
    </row>
    <row r="594">
      <c r="R594" s="698"/>
    </row>
    <row r="595">
      <c r="R595" s="698"/>
    </row>
    <row r="596">
      <c r="R596" s="698"/>
    </row>
    <row r="597">
      <c r="R597" s="698"/>
    </row>
    <row r="598">
      <c r="R598" s="698"/>
    </row>
    <row r="599">
      <c r="R599" s="698"/>
    </row>
    <row r="600">
      <c r="R600" s="698"/>
    </row>
    <row r="601">
      <c r="R601" s="698"/>
    </row>
    <row r="602">
      <c r="R602" s="698"/>
    </row>
    <row r="603">
      <c r="R603" s="698"/>
    </row>
    <row r="604">
      <c r="R604" s="698"/>
    </row>
    <row r="605">
      <c r="R605" s="698"/>
    </row>
    <row r="606">
      <c r="R606" s="698"/>
    </row>
    <row r="607">
      <c r="R607" s="698"/>
    </row>
    <row r="608">
      <c r="R608" s="698"/>
    </row>
    <row r="609">
      <c r="R609" s="698"/>
    </row>
    <row r="610">
      <c r="R610" s="698"/>
    </row>
    <row r="611">
      <c r="R611" s="698"/>
    </row>
    <row r="612">
      <c r="R612" s="698"/>
    </row>
    <row r="613">
      <c r="R613" s="698"/>
    </row>
    <row r="614">
      <c r="R614" s="698"/>
    </row>
    <row r="615">
      <c r="R615" s="698"/>
    </row>
    <row r="616">
      <c r="R616" s="698"/>
    </row>
    <row r="617">
      <c r="R617" s="698"/>
    </row>
    <row r="618">
      <c r="R618" s="698"/>
    </row>
    <row r="619">
      <c r="R619" s="698"/>
    </row>
    <row r="620">
      <c r="R620" s="698"/>
    </row>
    <row r="621">
      <c r="R621" s="698"/>
    </row>
    <row r="622">
      <c r="R622" s="698"/>
    </row>
    <row r="623">
      <c r="R623" s="698"/>
    </row>
    <row r="624">
      <c r="R624" s="698"/>
    </row>
    <row r="625">
      <c r="R625" s="698"/>
    </row>
    <row r="626">
      <c r="R626" s="698"/>
    </row>
    <row r="627">
      <c r="R627" s="698"/>
    </row>
    <row r="628">
      <c r="R628" s="698"/>
    </row>
    <row r="629">
      <c r="R629" s="698"/>
    </row>
    <row r="630">
      <c r="R630" s="698"/>
    </row>
    <row r="631">
      <c r="R631" s="698"/>
    </row>
    <row r="632">
      <c r="R632" s="698"/>
    </row>
    <row r="633">
      <c r="R633" s="698"/>
    </row>
    <row r="634">
      <c r="R634" s="698"/>
    </row>
    <row r="635">
      <c r="R635" s="698"/>
    </row>
    <row r="636">
      <c r="R636" s="698"/>
    </row>
    <row r="637">
      <c r="R637" s="698"/>
    </row>
    <row r="638">
      <c r="R638" s="698"/>
    </row>
    <row r="639">
      <c r="R639" s="698"/>
    </row>
    <row r="640">
      <c r="R640" s="698"/>
    </row>
    <row r="641">
      <c r="R641" s="698"/>
    </row>
    <row r="642">
      <c r="R642" s="698"/>
    </row>
    <row r="643">
      <c r="R643" s="698"/>
    </row>
    <row r="644">
      <c r="R644" s="698"/>
    </row>
    <row r="645">
      <c r="R645" s="698"/>
    </row>
    <row r="646">
      <c r="R646" s="698"/>
    </row>
    <row r="647">
      <c r="R647" s="698"/>
    </row>
    <row r="648">
      <c r="R648" s="698"/>
    </row>
    <row r="649">
      <c r="R649" s="698"/>
    </row>
    <row r="650">
      <c r="R650" s="698"/>
    </row>
    <row r="651">
      <c r="R651" s="698"/>
    </row>
    <row r="652">
      <c r="R652" s="698"/>
    </row>
    <row r="653">
      <c r="R653" s="698"/>
    </row>
    <row r="654">
      <c r="R654" s="698"/>
    </row>
    <row r="655">
      <c r="R655" s="698"/>
    </row>
    <row r="656">
      <c r="R656" s="698"/>
    </row>
    <row r="657">
      <c r="R657" s="698"/>
    </row>
    <row r="658">
      <c r="R658" s="698"/>
    </row>
    <row r="659">
      <c r="R659" s="698"/>
    </row>
    <row r="660">
      <c r="R660" s="698"/>
    </row>
    <row r="661">
      <c r="R661" s="698"/>
    </row>
    <row r="662">
      <c r="R662" s="698"/>
    </row>
    <row r="663">
      <c r="R663" s="698"/>
    </row>
    <row r="664">
      <c r="R664" s="698"/>
    </row>
    <row r="665">
      <c r="R665" s="698"/>
    </row>
    <row r="666">
      <c r="R666" s="698"/>
    </row>
    <row r="667">
      <c r="R667" s="698"/>
    </row>
    <row r="668">
      <c r="R668" s="698"/>
    </row>
    <row r="669">
      <c r="R669" s="698"/>
    </row>
    <row r="670">
      <c r="R670" s="698"/>
    </row>
    <row r="671">
      <c r="R671" s="698"/>
    </row>
    <row r="672">
      <c r="R672" s="698"/>
    </row>
    <row r="673">
      <c r="R673" s="698"/>
    </row>
    <row r="674">
      <c r="R674" s="698"/>
    </row>
    <row r="675">
      <c r="R675" s="698"/>
    </row>
    <row r="676">
      <c r="R676" s="698"/>
    </row>
    <row r="677">
      <c r="R677" s="698"/>
    </row>
    <row r="678">
      <c r="R678" s="698"/>
    </row>
    <row r="679">
      <c r="R679" s="698"/>
    </row>
    <row r="680">
      <c r="R680" s="698"/>
    </row>
    <row r="681">
      <c r="R681" s="698"/>
    </row>
    <row r="682">
      <c r="R682" s="698"/>
    </row>
    <row r="683">
      <c r="R683" s="698"/>
    </row>
    <row r="684">
      <c r="R684" s="698"/>
    </row>
    <row r="685">
      <c r="R685" s="698"/>
    </row>
    <row r="686">
      <c r="R686" s="698"/>
    </row>
    <row r="687">
      <c r="R687" s="698"/>
    </row>
    <row r="688">
      <c r="R688" s="698"/>
    </row>
    <row r="689">
      <c r="R689" s="698"/>
    </row>
    <row r="690">
      <c r="R690" s="698"/>
    </row>
    <row r="691">
      <c r="R691" s="698"/>
    </row>
    <row r="692">
      <c r="R692" s="698"/>
    </row>
    <row r="693">
      <c r="R693" s="698"/>
    </row>
    <row r="694">
      <c r="R694" s="698"/>
    </row>
    <row r="695">
      <c r="R695" s="698"/>
    </row>
    <row r="696">
      <c r="R696" s="698"/>
    </row>
    <row r="697">
      <c r="R697" s="698"/>
    </row>
    <row r="698">
      <c r="R698" s="698"/>
    </row>
    <row r="699">
      <c r="R699" s="698"/>
    </row>
    <row r="700">
      <c r="R700" s="698"/>
    </row>
    <row r="701">
      <c r="R701" s="698"/>
    </row>
    <row r="702">
      <c r="R702" s="698"/>
    </row>
    <row r="703">
      <c r="R703" s="698"/>
    </row>
    <row r="704">
      <c r="R704" s="698"/>
    </row>
    <row r="705">
      <c r="R705" s="698"/>
    </row>
    <row r="706">
      <c r="R706" s="698"/>
    </row>
    <row r="707">
      <c r="R707" s="698"/>
    </row>
    <row r="708">
      <c r="R708" s="698"/>
    </row>
    <row r="709">
      <c r="R709" s="698"/>
    </row>
    <row r="710">
      <c r="R710" s="698"/>
    </row>
    <row r="711">
      <c r="R711" s="698"/>
    </row>
    <row r="712">
      <c r="R712" s="698"/>
    </row>
    <row r="713">
      <c r="R713" s="698"/>
    </row>
    <row r="714">
      <c r="R714" s="698"/>
    </row>
    <row r="715">
      <c r="R715" s="698"/>
    </row>
    <row r="716">
      <c r="R716" s="698"/>
    </row>
    <row r="717">
      <c r="R717" s="698"/>
    </row>
    <row r="718">
      <c r="R718" s="698"/>
    </row>
    <row r="719">
      <c r="R719" s="698"/>
    </row>
    <row r="720">
      <c r="R720" s="698"/>
    </row>
    <row r="721">
      <c r="R721" s="698"/>
    </row>
    <row r="722">
      <c r="R722" s="698"/>
    </row>
    <row r="723">
      <c r="R723" s="698"/>
    </row>
    <row r="724">
      <c r="R724" s="698"/>
    </row>
    <row r="725">
      <c r="R725" s="698"/>
    </row>
    <row r="726">
      <c r="R726" s="698"/>
    </row>
    <row r="727">
      <c r="R727" s="698"/>
    </row>
    <row r="728">
      <c r="R728" s="698"/>
    </row>
    <row r="729">
      <c r="R729" s="698"/>
    </row>
    <row r="730">
      <c r="R730" s="698"/>
    </row>
    <row r="731">
      <c r="R731" s="698"/>
    </row>
    <row r="732">
      <c r="R732" s="698"/>
    </row>
    <row r="733">
      <c r="R733" s="698"/>
    </row>
    <row r="734">
      <c r="R734" s="698"/>
    </row>
    <row r="735">
      <c r="R735" s="698"/>
    </row>
    <row r="736">
      <c r="R736" s="698"/>
    </row>
    <row r="737">
      <c r="R737" s="698"/>
    </row>
    <row r="738">
      <c r="R738" s="698"/>
    </row>
    <row r="739">
      <c r="R739" s="698"/>
    </row>
    <row r="740">
      <c r="R740" s="698"/>
    </row>
    <row r="741">
      <c r="R741" s="698"/>
    </row>
    <row r="742">
      <c r="R742" s="698"/>
    </row>
    <row r="743">
      <c r="R743" s="698"/>
    </row>
    <row r="744">
      <c r="R744" s="698"/>
    </row>
    <row r="745">
      <c r="R745" s="698"/>
    </row>
    <row r="746">
      <c r="R746" s="698"/>
    </row>
    <row r="747">
      <c r="R747" s="698"/>
    </row>
    <row r="748">
      <c r="R748" s="698"/>
    </row>
    <row r="749">
      <c r="R749" s="698"/>
    </row>
    <row r="750">
      <c r="R750" s="698"/>
    </row>
    <row r="751">
      <c r="R751" s="698"/>
    </row>
    <row r="752">
      <c r="R752" s="698"/>
    </row>
    <row r="753">
      <c r="R753" s="698"/>
    </row>
    <row r="754">
      <c r="R754" s="698"/>
    </row>
    <row r="755">
      <c r="R755" s="698"/>
    </row>
    <row r="756">
      <c r="R756" s="698"/>
    </row>
    <row r="757">
      <c r="R757" s="698"/>
    </row>
    <row r="758">
      <c r="R758" s="698"/>
    </row>
    <row r="759">
      <c r="R759" s="698"/>
    </row>
    <row r="760">
      <c r="R760" s="698"/>
    </row>
    <row r="761">
      <c r="R761" s="698"/>
    </row>
    <row r="762">
      <c r="R762" s="698"/>
    </row>
    <row r="763">
      <c r="R763" s="698"/>
    </row>
    <row r="764">
      <c r="R764" s="698"/>
    </row>
    <row r="765">
      <c r="R765" s="698"/>
    </row>
    <row r="766">
      <c r="R766" s="698"/>
    </row>
    <row r="767">
      <c r="R767" s="698"/>
    </row>
    <row r="768">
      <c r="R768" s="698"/>
    </row>
    <row r="769">
      <c r="R769" s="698"/>
    </row>
    <row r="770">
      <c r="R770" s="698"/>
    </row>
    <row r="771">
      <c r="R771" s="698"/>
    </row>
    <row r="772">
      <c r="R772" s="698"/>
    </row>
    <row r="773">
      <c r="R773" s="698"/>
    </row>
    <row r="774">
      <c r="R774" s="698"/>
    </row>
    <row r="775">
      <c r="R775" s="698"/>
    </row>
    <row r="776">
      <c r="R776" s="698"/>
    </row>
    <row r="777">
      <c r="R777" s="698"/>
    </row>
    <row r="778">
      <c r="R778" s="698"/>
    </row>
    <row r="779">
      <c r="R779" s="698"/>
    </row>
    <row r="780">
      <c r="R780" s="698"/>
    </row>
    <row r="781">
      <c r="R781" s="698"/>
    </row>
    <row r="782">
      <c r="R782" s="698"/>
    </row>
    <row r="783">
      <c r="R783" s="698"/>
    </row>
    <row r="784">
      <c r="R784" s="698"/>
    </row>
    <row r="785">
      <c r="R785" s="698"/>
    </row>
    <row r="786">
      <c r="R786" s="698"/>
    </row>
    <row r="787">
      <c r="R787" s="698"/>
    </row>
    <row r="788">
      <c r="R788" s="698"/>
    </row>
    <row r="789">
      <c r="R789" s="698"/>
    </row>
    <row r="790">
      <c r="R790" s="698"/>
    </row>
    <row r="791">
      <c r="R791" s="698"/>
    </row>
    <row r="792">
      <c r="R792" s="698"/>
    </row>
    <row r="793">
      <c r="R793" s="698"/>
    </row>
    <row r="794">
      <c r="R794" s="698"/>
    </row>
    <row r="795">
      <c r="R795" s="698"/>
    </row>
    <row r="796">
      <c r="R796" s="698"/>
    </row>
    <row r="797">
      <c r="R797" s="698"/>
    </row>
    <row r="798">
      <c r="R798" s="698"/>
    </row>
    <row r="799">
      <c r="R799" s="698"/>
    </row>
    <row r="800">
      <c r="R800" s="698"/>
    </row>
    <row r="801">
      <c r="R801" s="698"/>
    </row>
    <row r="802">
      <c r="R802" s="698"/>
    </row>
    <row r="803">
      <c r="R803" s="698"/>
    </row>
    <row r="804">
      <c r="R804" s="698"/>
    </row>
    <row r="805">
      <c r="R805" s="698"/>
    </row>
    <row r="806">
      <c r="R806" s="698"/>
    </row>
    <row r="807">
      <c r="R807" s="698"/>
    </row>
    <row r="808">
      <c r="R808" s="698"/>
    </row>
    <row r="809">
      <c r="R809" s="698"/>
    </row>
    <row r="810">
      <c r="R810" s="698"/>
    </row>
    <row r="811">
      <c r="R811" s="698"/>
    </row>
    <row r="812">
      <c r="R812" s="698"/>
    </row>
    <row r="813">
      <c r="R813" s="698"/>
    </row>
    <row r="814">
      <c r="R814" s="698"/>
    </row>
    <row r="815">
      <c r="R815" s="698"/>
    </row>
    <row r="816">
      <c r="R816" s="698"/>
    </row>
    <row r="817">
      <c r="R817" s="698"/>
    </row>
    <row r="818">
      <c r="R818" s="698"/>
    </row>
    <row r="819">
      <c r="R819" s="698"/>
    </row>
    <row r="820">
      <c r="R820" s="698"/>
    </row>
    <row r="821">
      <c r="R821" s="698"/>
    </row>
    <row r="822">
      <c r="R822" s="698"/>
    </row>
    <row r="823">
      <c r="R823" s="698"/>
    </row>
    <row r="824">
      <c r="R824" s="698"/>
    </row>
    <row r="825">
      <c r="R825" s="698"/>
    </row>
    <row r="826">
      <c r="R826" s="698"/>
    </row>
    <row r="827">
      <c r="R827" s="698"/>
    </row>
    <row r="828">
      <c r="R828" s="698"/>
    </row>
    <row r="829">
      <c r="R829" s="698"/>
    </row>
    <row r="830">
      <c r="R830" s="698"/>
    </row>
    <row r="831">
      <c r="R831" s="698"/>
    </row>
    <row r="832">
      <c r="R832" s="698"/>
    </row>
    <row r="833">
      <c r="R833" s="698"/>
    </row>
    <row r="834">
      <c r="R834" s="698"/>
    </row>
    <row r="835">
      <c r="R835" s="698"/>
    </row>
    <row r="836">
      <c r="R836" s="698"/>
    </row>
    <row r="837">
      <c r="R837" s="698"/>
    </row>
    <row r="838">
      <c r="R838" s="698"/>
    </row>
    <row r="839">
      <c r="R839" s="698"/>
    </row>
    <row r="840">
      <c r="R840" s="698"/>
    </row>
    <row r="841">
      <c r="R841" s="698"/>
    </row>
    <row r="842">
      <c r="R842" s="698"/>
    </row>
    <row r="843">
      <c r="R843" s="698"/>
    </row>
    <row r="844">
      <c r="R844" s="698"/>
    </row>
    <row r="845">
      <c r="R845" s="698"/>
    </row>
    <row r="846">
      <c r="R846" s="698"/>
    </row>
    <row r="847">
      <c r="R847" s="698"/>
    </row>
    <row r="848">
      <c r="R848" s="698"/>
    </row>
    <row r="849">
      <c r="R849" s="698"/>
    </row>
    <row r="850">
      <c r="R850" s="698"/>
    </row>
    <row r="851">
      <c r="R851" s="698"/>
    </row>
    <row r="852">
      <c r="R852" s="698"/>
    </row>
    <row r="853">
      <c r="R853" s="698"/>
    </row>
    <row r="854">
      <c r="R854" s="698"/>
    </row>
    <row r="855">
      <c r="R855" s="698"/>
    </row>
    <row r="856">
      <c r="R856" s="698"/>
    </row>
    <row r="857">
      <c r="R857" s="698"/>
    </row>
    <row r="858">
      <c r="R858" s="698"/>
    </row>
    <row r="859">
      <c r="R859" s="698"/>
    </row>
    <row r="860">
      <c r="R860" s="698"/>
    </row>
    <row r="861">
      <c r="R861" s="698"/>
    </row>
    <row r="862">
      <c r="R862" s="698"/>
    </row>
    <row r="863">
      <c r="R863" s="698"/>
    </row>
    <row r="864">
      <c r="R864" s="698"/>
    </row>
    <row r="865">
      <c r="R865" s="698"/>
    </row>
    <row r="866">
      <c r="R866" s="698"/>
    </row>
    <row r="867">
      <c r="R867" s="698"/>
    </row>
    <row r="868">
      <c r="R868" s="698"/>
    </row>
    <row r="869">
      <c r="R869" s="698"/>
    </row>
    <row r="870">
      <c r="R870" s="698"/>
    </row>
    <row r="871">
      <c r="R871" s="698"/>
    </row>
    <row r="872">
      <c r="R872" s="698"/>
    </row>
    <row r="873">
      <c r="R873" s="698"/>
    </row>
    <row r="874">
      <c r="R874" s="698"/>
    </row>
    <row r="875">
      <c r="R875" s="698"/>
    </row>
    <row r="876">
      <c r="R876" s="698"/>
    </row>
    <row r="877">
      <c r="R877" s="698"/>
    </row>
    <row r="878">
      <c r="R878" s="698"/>
    </row>
    <row r="879">
      <c r="R879" s="698"/>
    </row>
    <row r="880">
      <c r="R880" s="698"/>
    </row>
    <row r="881">
      <c r="R881" s="698"/>
    </row>
    <row r="882">
      <c r="R882" s="698"/>
    </row>
    <row r="883">
      <c r="R883" s="698"/>
    </row>
    <row r="884">
      <c r="R884" s="698"/>
    </row>
    <row r="885">
      <c r="R885" s="698"/>
    </row>
    <row r="886">
      <c r="R886" s="698"/>
    </row>
    <row r="887">
      <c r="R887" s="698"/>
    </row>
    <row r="888">
      <c r="R888" s="698"/>
    </row>
    <row r="889">
      <c r="R889" s="698"/>
    </row>
    <row r="890">
      <c r="R890" s="698"/>
    </row>
    <row r="891">
      <c r="R891" s="698"/>
    </row>
    <row r="892">
      <c r="R892" s="698"/>
    </row>
    <row r="893">
      <c r="R893" s="698"/>
    </row>
    <row r="894">
      <c r="R894" s="698"/>
    </row>
    <row r="895">
      <c r="R895" s="698"/>
    </row>
    <row r="896">
      <c r="R896" s="698"/>
    </row>
    <row r="897">
      <c r="R897" s="698"/>
    </row>
    <row r="898">
      <c r="R898" s="698"/>
    </row>
    <row r="899">
      <c r="R899" s="698"/>
    </row>
    <row r="900">
      <c r="R900" s="698"/>
    </row>
    <row r="901">
      <c r="R901" s="698"/>
    </row>
    <row r="902">
      <c r="R902" s="698"/>
    </row>
    <row r="903">
      <c r="R903" s="698"/>
    </row>
    <row r="904">
      <c r="R904" s="698"/>
    </row>
    <row r="905">
      <c r="R905" s="698"/>
    </row>
    <row r="906">
      <c r="R906" s="698"/>
    </row>
    <row r="907">
      <c r="R907" s="698"/>
    </row>
    <row r="908">
      <c r="R908" s="698"/>
    </row>
    <row r="909">
      <c r="R909" s="698"/>
    </row>
    <row r="910">
      <c r="R910" s="698"/>
    </row>
    <row r="911">
      <c r="R911" s="698"/>
    </row>
    <row r="912">
      <c r="R912" s="698"/>
    </row>
    <row r="913">
      <c r="R913" s="698"/>
    </row>
    <row r="914">
      <c r="R914" s="698"/>
    </row>
    <row r="915">
      <c r="R915" s="698"/>
    </row>
    <row r="916">
      <c r="R916" s="698"/>
    </row>
    <row r="917">
      <c r="R917" s="698"/>
    </row>
    <row r="918">
      <c r="R918" s="698"/>
    </row>
    <row r="919">
      <c r="R919" s="698"/>
    </row>
    <row r="920">
      <c r="R920" s="698"/>
    </row>
    <row r="921">
      <c r="R921" s="698"/>
    </row>
    <row r="922">
      <c r="R922" s="698"/>
    </row>
    <row r="923">
      <c r="R923" s="698"/>
    </row>
    <row r="924">
      <c r="R924" s="698"/>
    </row>
    <row r="925">
      <c r="R925" s="698"/>
    </row>
    <row r="926">
      <c r="R926" s="698"/>
    </row>
    <row r="927">
      <c r="R927" s="698"/>
    </row>
    <row r="928">
      <c r="R928" s="698"/>
    </row>
    <row r="929">
      <c r="R929" s="698"/>
    </row>
    <row r="930">
      <c r="R930" s="698"/>
    </row>
    <row r="931">
      <c r="R931" s="698"/>
    </row>
    <row r="932">
      <c r="R932" s="698"/>
    </row>
    <row r="933">
      <c r="R933" s="698"/>
    </row>
    <row r="934">
      <c r="R934" s="698"/>
    </row>
    <row r="935">
      <c r="R935" s="698"/>
    </row>
    <row r="936">
      <c r="R936" s="698"/>
    </row>
    <row r="937">
      <c r="R937" s="698"/>
    </row>
    <row r="938">
      <c r="R938" s="698"/>
    </row>
    <row r="939">
      <c r="R939" s="698"/>
    </row>
    <row r="940">
      <c r="R940" s="698"/>
    </row>
    <row r="941">
      <c r="R941" s="698"/>
    </row>
    <row r="942">
      <c r="R942" s="698"/>
    </row>
    <row r="943">
      <c r="R943" s="698"/>
    </row>
    <row r="944">
      <c r="R944" s="698"/>
    </row>
    <row r="945">
      <c r="R945" s="698"/>
    </row>
    <row r="946">
      <c r="R946" s="698"/>
    </row>
    <row r="947">
      <c r="R947" s="698"/>
    </row>
    <row r="948">
      <c r="R948" s="698"/>
    </row>
    <row r="949">
      <c r="R949" s="698"/>
    </row>
    <row r="950">
      <c r="R950" s="698"/>
    </row>
    <row r="951">
      <c r="R951" s="698"/>
    </row>
    <row r="952">
      <c r="R952" s="698"/>
    </row>
    <row r="953">
      <c r="R953" s="698"/>
    </row>
    <row r="954">
      <c r="R954" s="698"/>
    </row>
    <row r="955">
      <c r="R955" s="698"/>
    </row>
    <row r="956">
      <c r="R956" s="698"/>
    </row>
    <row r="957">
      <c r="R957" s="698"/>
    </row>
    <row r="958">
      <c r="R958" s="698"/>
    </row>
    <row r="959">
      <c r="R959" s="698"/>
    </row>
    <row r="960">
      <c r="R960" s="698"/>
    </row>
    <row r="961">
      <c r="R961" s="698"/>
    </row>
    <row r="962">
      <c r="R962" s="698"/>
    </row>
    <row r="963">
      <c r="R963" s="698"/>
    </row>
    <row r="964">
      <c r="R964" s="698"/>
    </row>
    <row r="965">
      <c r="R965" s="698"/>
    </row>
    <row r="966">
      <c r="R966" s="698"/>
    </row>
    <row r="967">
      <c r="R967" s="698"/>
    </row>
    <row r="968">
      <c r="R968" s="698"/>
    </row>
    <row r="969">
      <c r="R969" s="698"/>
    </row>
    <row r="970">
      <c r="R970" s="698"/>
    </row>
    <row r="971">
      <c r="R971" s="698"/>
    </row>
    <row r="972">
      <c r="R972" s="698"/>
    </row>
    <row r="973">
      <c r="R973" s="698"/>
    </row>
    <row r="974">
      <c r="R974" s="698"/>
    </row>
    <row r="975">
      <c r="R975" s="698"/>
    </row>
    <row r="976">
      <c r="R976" s="698"/>
    </row>
    <row r="977">
      <c r="R977" s="698"/>
    </row>
    <row r="978">
      <c r="R978" s="698"/>
    </row>
    <row r="979">
      <c r="R979" s="698"/>
    </row>
    <row r="980">
      <c r="R980" s="698"/>
    </row>
    <row r="981">
      <c r="R981" s="698"/>
    </row>
    <row r="982">
      <c r="R982" s="698"/>
    </row>
    <row r="983">
      <c r="R983" s="698"/>
    </row>
    <row r="984">
      <c r="R984" s="698"/>
    </row>
    <row r="985">
      <c r="R985" s="698"/>
    </row>
    <row r="986">
      <c r="R986" s="698"/>
    </row>
    <row r="987">
      <c r="R987" s="698"/>
    </row>
    <row r="988">
      <c r="R988" s="698"/>
    </row>
    <row r="989">
      <c r="R989" s="698"/>
    </row>
    <row r="990">
      <c r="R990" s="698"/>
    </row>
    <row r="991">
      <c r="R991" s="698"/>
    </row>
    <row r="992">
      <c r="R992" s="698"/>
    </row>
    <row r="993">
      <c r="R993" s="698"/>
    </row>
    <row r="994">
      <c r="R994" s="698"/>
    </row>
    <row r="995">
      <c r="R995" s="698"/>
    </row>
    <row r="996">
      <c r="R996" s="698"/>
    </row>
    <row r="997">
      <c r="R997" s="698"/>
    </row>
    <row r="998">
      <c r="R998" s="698"/>
    </row>
    <row r="999">
      <c r="R999" s="698"/>
    </row>
    <row r="1000">
      <c r="R1000" s="698"/>
    </row>
  </sheetData>
  <customSheetViews>
    <customSheetView guid="{BF1A60A3-266E-49C5-992A-6E5B61B0C431}" filter="1" showAutoFilter="1">
      <autoFilter ref="$A$1:$S$1000">
        <filterColumn colId="16">
          <filters blank="1">
            <filter val="NA"/>
          </filters>
        </filterColumn>
      </autoFilter>
    </customSheetView>
    <customSheetView guid="{71623A15-00CB-4385-B295-F9950A45FB02}" filter="1" showAutoFilter="1">
      <autoFilter ref="$A$1:$S$1000">
        <filterColumn colId="16">
          <filters blank="1">
            <filter val="NA"/>
          </filters>
        </filterColumn>
      </autoFilter>
    </customSheetView>
    <customSheetView guid="{9E811A48-C3E3-4F30-80ED-825CFE84A008}" filter="1" showAutoFilter="1">
      <autoFilter ref="$A$1:$S$1000"/>
    </customSheetView>
    <customSheetView guid="{2F19E93E-B2C0-4AB2-8F1C-EB721562D28D}" filter="1" showAutoFilter="1">
      <autoFilter ref="$A$1:$S$1000">
        <filterColumn colId="16">
          <filters>
            <filter val="NA"/>
          </filters>
        </filterColumn>
      </autoFilter>
    </customSheetView>
    <customSheetView guid="{765B0A27-960D-4C8D-94E2-1035F77422DE}" filter="1" showAutoFilter="1">
      <autoFilter ref="$A$1:$S$1000">
        <filterColumn colId="16">
          <filters blank="1">
            <filter val="NA"/>
          </filters>
        </filterColumn>
      </autoFilter>
    </customSheetView>
    <customSheetView guid="{7A84FBA6-27E8-4412-99CF-49ADC8AEBC27}" filter="1" showAutoFilter="1">
      <autoFilter ref="$A$1:$S$1000">
        <filterColumn colId="16">
          <filters blank="1">
            <filter val="NA"/>
          </filters>
        </filterColumn>
      </autoFilter>
    </customSheetView>
    <customSheetView guid="{F3606F98-A720-4C0C-867F-6272E1163452}" filter="1" showAutoFilter="1">
      <autoFilter ref="$A$1:$S$1000">
        <filterColumn colId="16">
          <filters blank="1">
            <filter val="NA"/>
          </filters>
        </filterColumn>
      </autoFilter>
    </customSheetView>
  </customSheetViews>
  <dataValidations>
    <dataValidation type="list" allowBlank="1" showErrorMessage="1" sqref="G2:G72">
      <formula1>"Already Automated,Cannot be automated,CAnnot be automated"</formula1>
    </dataValidation>
    <dataValidation type="list" allowBlank="1" showErrorMessage="1" sqref="H2:H72">
      <formula1>"CC,ETB,TPD,UO"</formula1>
    </dataValidation>
    <dataValidation type="list" allowBlank="1" showErrorMessage="1" sqref="D2:D72">
      <formula1>"Reference Learning Mobile App"</formula1>
    </dataValidation>
    <dataValidation type="list" allowBlank="1" showErrorMessage="1" sqref="F2:F72">
      <formula1>"P1,P2"</formula1>
    </dataValidation>
    <dataValidation type="list" allowBlank="1" showErrorMessage="1" sqref="O2:O72">
      <formula1>"23/04/2024,24/04/2024,02/05/2024,03/05/2024,08/05/2024,09/05/2024,10/05/2024,13/05/2024,15/05/2024"</formula1>
    </dataValidation>
    <dataValidation type="list" allowBlank="1" showErrorMessage="1" sqref="Q2:Q72">
      <formula1>"Pass,Fail,NA,Blocked"</formula1>
    </dataValidation>
    <dataValidation type="list" allowBlank="1" showErrorMessage="1" sqref="P2:P72">
      <formula1>"Automation Execution 1,Automation Execution 2,Manjula,Namrata,Naveen,Poornima,Priya,Raghavendira"</formula1>
    </dataValidation>
    <dataValidation type="list" allowBlank="1" showErrorMessage="1" sqref="S2:S72">
      <formula1>"Deprecated,Known Bug,Hawkeye"</formula1>
    </dataValidation>
  </dataValidations>
  <hyperlinks>
    <hyperlink r:id="rId1" ref="R5"/>
    <hyperlink r:id="rId2" ref="R7"/>
    <hyperlink r:id="rId3" ref="B8"/>
    <hyperlink r:id="rId4" ref="R8"/>
    <hyperlink r:id="rId5" ref="B10"/>
    <hyperlink r:id="rId6" ref="R10"/>
    <hyperlink r:id="rId7" ref="R56"/>
    <hyperlink r:id="rId8" ref="R57"/>
    <hyperlink r:id="rId9" ref="R59"/>
    <hyperlink r:id="rId10" ref="R60"/>
    <hyperlink r:id="rId11" ref="R61"/>
    <hyperlink r:id="rId12" ref="R62"/>
    <hyperlink r:id="rId13" ref="K67"/>
    <hyperlink r:id="rId14" ref="K71"/>
  </hyperlinks>
  <drawing r:id="rId15"/>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9.5"/>
    <col customWidth="1" min="4" max="4" width="14.38"/>
    <col customWidth="1" min="7" max="7" width="13.75"/>
    <col customWidth="1" min="9" max="9" width="29.38"/>
    <col customWidth="1" min="10" max="10" width="24.38"/>
    <col customWidth="1" min="11" max="11" width="30.0"/>
    <col customWidth="1" min="12" max="12" width="32.0"/>
    <col customWidth="1" min="13" max="13" width="25.63"/>
  </cols>
  <sheetData>
    <row r="1">
      <c r="A1" s="701" t="s">
        <v>2236</v>
      </c>
      <c r="B1" s="701" t="s">
        <v>2237</v>
      </c>
      <c r="C1" s="701" t="s">
        <v>2238</v>
      </c>
      <c r="D1" s="701" t="s">
        <v>2239</v>
      </c>
      <c r="E1" s="701" t="s">
        <v>2240</v>
      </c>
      <c r="F1" s="701" t="s">
        <v>2241</v>
      </c>
      <c r="G1" s="701" t="s">
        <v>451</v>
      </c>
      <c r="H1" s="701" t="s">
        <v>2243</v>
      </c>
      <c r="I1" s="701" t="s">
        <v>2244</v>
      </c>
      <c r="J1" s="701" t="s">
        <v>2245</v>
      </c>
      <c r="K1" s="701" t="s">
        <v>454</v>
      </c>
      <c r="L1" s="701" t="s">
        <v>2246</v>
      </c>
      <c r="M1" s="701" t="s">
        <v>2247</v>
      </c>
      <c r="N1" s="701" t="s">
        <v>456</v>
      </c>
      <c r="O1" s="701" t="s">
        <v>457</v>
      </c>
      <c r="P1" s="701" t="s">
        <v>458</v>
      </c>
      <c r="Q1" s="701" t="s">
        <v>78</v>
      </c>
      <c r="R1" s="701" t="s">
        <v>460</v>
      </c>
      <c r="S1" s="701" t="s">
        <v>462</v>
      </c>
      <c r="T1" s="701" t="s">
        <v>2546</v>
      </c>
    </row>
    <row r="2">
      <c r="A2" s="533" t="s">
        <v>1412</v>
      </c>
      <c r="B2" s="550"/>
      <c r="C2" s="550"/>
      <c r="D2" s="513" t="s">
        <v>296</v>
      </c>
      <c r="E2" s="550"/>
      <c r="F2" s="513" t="s">
        <v>11</v>
      </c>
      <c r="G2" s="514" t="s">
        <v>465</v>
      </c>
      <c r="H2" s="513" t="s">
        <v>1646</v>
      </c>
      <c r="I2" s="514" t="s">
        <v>14744</v>
      </c>
      <c r="J2" s="550"/>
      <c r="K2" s="514" t="s">
        <v>14745</v>
      </c>
      <c r="L2" s="514" t="s">
        <v>14746</v>
      </c>
      <c r="M2" s="550"/>
      <c r="N2" s="542" t="s">
        <v>14747</v>
      </c>
      <c r="O2" s="702" t="s">
        <v>950</v>
      </c>
      <c r="P2" s="515" t="s">
        <v>490</v>
      </c>
      <c r="Q2" s="515" t="s">
        <v>95</v>
      </c>
      <c r="R2" s="550"/>
      <c r="S2" s="550"/>
      <c r="T2" s="550"/>
    </row>
    <row r="3">
      <c r="A3" s="533" t="s">
        <v>1418</v>
      </c>
      <c r="B3" s="513" t="s">
        <v>14748</v>
      </c>
      <c r="C3" s="513" t="s">
        <v>8557</v>
      </c>
      <c r="D3" s="513" t="s">
        <v>296</v>
      </c>
      <c r="E3" s="513" t="s">
        <v>5475</v>
      </c>
      <c r="F3" s="513" t="s">
        <v>12</v>
      </c>
      <c r="G3" s="514" t="s">
        <v>465</v>
      </c>
      <c r="H3" s="513" t="s">
        <v>1646</v>
      </c>
      <c r="I3" s="514" t="s">
        <v>14749</v>
      </c>
      <c r="J3" s="550"/>
      <c r="K3" s="514" t="s">
        <v>14750</v>
      </c>
      <c r="L3" s="514" t="s">
        <v>14751</v>
      </c>
      <c r="M3" s="550"/>
      <c r="N3" s="514" t="s">
        <v>14752</v>
      </c>
      <c r="O3" s="702" t="s">
        <v>950</v>
      </c>
      <c r="P3" s="515" t="s">
        <v>490</v>
      </c>
      <c r="Q3" s="515" t="s">
        <v>95</v>
      </c>
      <c r="R3" s="550"/>
      <c r="S3" s="550"/>
      <c r="T3" s="550"/>
    </row>
    <row r="4">
      <c r="A4" s="533" t="s">
        <v>1424</v>
      </c>
      <c r="B4" s="513" t="s">
        <v>14748</v>
      </c>
      <c r="C4" s="513" t="s">
        <v>8557</v>
      </c>
      <c r="D4" s="513" t="s">
        <v>296</v>
      </c>
      <c r="E4" s="513" t="s">
        <v>5475</v>
      </c>
      <c r="F4" s="513" t="s">
        <v>11</v>
      </c>
      <c r="G4" s="514" t="s">
        <v>465</v>
      </c>
      <c r="H4" s="513" t="s">
        <v>1646</v>
      </c>
      <c r="I4" s="514" t="s">
        <v>14753</v>
      </c>
      <c r="J4" s="550"/>
      <c r="K4" s="514" t="s">
        <v>14754</v>
      </c>
      <c r="L4" s="514" t="s">
        <v>14755</v>
      </c>
      <c r="M4" s="550"/>
      <c r="N4" s="514" t="s">
        <v>14756</v>
      </c>
      <c r="O4" s="702" t="s">
        <v>950</v>
      </c>
      <c r="P4" s="515" t="s">
        <v>490</v>
      </c>
      <c r="Q4" s="515" t="s">
        <v>95</v>
      </c>
      <c r="R4" s="550"/>
      <c r="S4" s="550"/>
      <c r="T4" s="550" t="s">
        <v>2546</v>
      </c>
    </row>
    <row r="5">
      <c r="A5" s="533" t="s">
        <v>1429</v>
      </c>
      <c r="B5" s="513" t="s">
        <v>14748</v>
      </c>
      <c r="C5" s="513" t="s">
        <v>8557</v>
      </c>
      <c r="D5" s="513" t="s">
        <v>296</v>
      </c>
      <c r="E5" s="513" t="s">
        <v>5475</v>
      </c>
      <c r="F5" s="513" t="s">
        <v>11</v>
      </c>
      <c r="G5" s="515" t="s">
        <v>588</v>
      </c>
      <c r="H5" s="513" t="s">
        <v>1646</v>
      </c>
      <c r="I5" s="514" t="s">
        <v>14757</v>
      </c>
      <c r="J5" s="550"/>
      <c r="K5" s="514" t="s">
        <v>14758</v>
      </c>
      <c r="L5" s="514" t="s">
        <v>14759</v>
      </c>
      <c r="M5" s="550"/>
      <c r="N5" s="550"/>
      <c r="O5" s="702" t="s">
        <v>950</v>
      </c>
      <c r="P5" s="515" t="s">
        <v>490</v>
      </c>
      <c r="Q5" s="515" t="s">
        <v>95</v>
      </c>
      <c r="R5" s="522"/>
      <c r="S5" s="550"/>
      <c r="T5" s="550" t="s">
        <v>2546</v>
      </c>
    </row>
    <row r="6">
      <c r="A6" s="533" t="s">
        <v>1435</v>
      </c>
      <c r="B6" s="513" t="s">
        <v>14748</v>
      </c>
      <c r="C6" s="513" t="s">
        <v>8557</v>
      </c>
      <c r="D6" s="513" t="s">
        <v>296</v>
      </c>
      <c r="E6" s="513" t="s">
        <v>5475</v>
      </c>
      <c r="F6" s="513" t="s">
        <v>12</v>
      </c>
      <c r="G6" s="515" t="s">
        <v>588</v>
      </c>
      <c r="H6" s="513" t="s">
        <v>1646</v>
      </c>
      <c r="I6" s="514" t="s">
        <v>14760</v>
      </c>
      <c r="J6" s="550"/>
      <c r="K6" s="514" t="s">
        <v>14761</v>
      </c>
      <c r="L6" s="514" t="s">
        <v>14762</v>
      </c>
      <c r="M6" s="550"/>
      <c r="N6" s="550"/>
      <c r="O6" s="702" t="s">
        <v>950</v>
      </c>
      <c r="P6" s="515" t="s">
        <v>490</v>
      </c>
      <c r="Q6" s="515" t="s">
        <v>95</v>
      </c>
      <c r="R6" s="550"/>
      <c r="S6" s="550"/>
      <c r="T6" s="550" t="s">
        <v>2546</v>
      </c>
    </row>
    <row r="7">
      <c r="A7" s="533" t="s">
        <v>1440</v>
      </c>
      <c r="B7" s="513" t="s">
        <v>14748</v>
      </c>
      <c r="C7" s="513" t="s">
        <v>8557</v>
      </c>
      <c r="D7" s="513" t="s">
        <v>296</v>
      </c>
      <c r="E7" s="513" t="s">
        <v>5475</v>
      </c>
      <c r="F7" s="513" t="s">
        <v>11</v>
      </c>
      <c r="G7" s="515" t="s">
        <v>588</v>
      </c>
      <c r="H7" s="513" t="s">
        <v>1646</v>
      </c>
      <c r="I7" s="514" t="s">
        <v>14763</v>
      </c>
      <c r="J7" s="550"/>
      <c r="K7" s="514" t="s">
        <v>14764</v>
      </c>
      <c r="L7" s="514" t="s">
        <v>14765</v>
      </c>
      <c r="M7" s="550"/>
      <c r="N7" s="550"/>
      <c r="O7" s="702" t="s">
        <v>950</v>
      </c>
      <c r="P7" s="515" t="s">
        <v>490</v>
      </c>
      <c r="Q7" s="515" t="s">
        <v>95</v>
      </c>
      <c r="R7" s="550"/>
      <c r="S7" s="550"/>
      <c r="T7" s="550" t="s">
        <v>2546</v>
      </c>
    </row>
    <row r="8">
      <c r="A8" s="533" t="s">
        <v>1446</v>
      </c>
      <c r="B8" s="513" t="s">
        <v>14748</v>
      </c>
      <c r="C8" s="513" t="s">
        <v>8557</v>
      </c>
      <c r="D8" s="513" t="s">
        <v>296</v>
      </c>
      <c r="E8" s="513" t="s">
        <v>5475</v>
      </c>
      <c r="F8" s="513" t="s">
        <v>12</v>
      </c>
      <c r="G8" s="515" t="s">
        <v>588</v>
      </c>
      <c r="H8" s="513" t="s">
        <v>1646</v>
      </c>
      <c r="I8" s="514" t="s">
        <v>14766</v>
      </c>
      <c r="J8" s="550"/>
      <c r="K8" s="514" t="s">
        <v>14761</v>
      </c>
      <c r="L8" s="514" t="s">
        <v>14767</v>
      </c>
      <c r="M8" s="550"/>
      <c r="N8" s="550"/>
      <c r="O8" s="702" t="s">
        <v>950</v>
      </c>
      <c r="P8" s="515" t="s">
        <v>490</v>
      </c>
      <c r="Q8" s="515" t="s">
        <v>95</v>
      </c>
      <c r="R8" s="550"/>
      <c r="S8" s="550"/>
      <c r="T8" s="550" t="s">
        <v>2546</v>
      </c>
    </row>
    <row r="9">
      <c r="A9" s="533" t="s">
        <v>1451</v>
      </c>
      <c r="B9" s="513" t="s">
        <v>14768</v>
      </c>
      <c r="C9" s="550"/>
      <c r="D9" s="513" t="s">
        <v>296</v>
      </c>
      <c r="E9" s="513" t="s">
        <v>28</v>
      </c>
      <c r="F9" s="513" t="s">
        <v>12</v>
      </c>
      <c r="G9" s="514" t="s">
        <v>465</v>
      </c>
      <c r="H9" s="513" t="s">
        <v>1413</v>
      </c>
      <c r="I9" s="514" t="s">
        <v>14769</v>
      </c>
      <c r="J9" s="550"/>
      <c r="K9" s="514" t="s">
        <v>14770</v>
      </c>
      <c r="L9" s="514" t="s">
        <v>14771</v>
      </c>
      <c r="M9" s="550"/>
      <c r="N9" s="542" t="s">
        <v>14772</v>
      </c>
      <c r="O9" s="703">
        <v>45540.0</v>
      </c>
      <c r="P9" s="515" t="s">
        <v>490</v>
      </c>
      <c r="Q9" s="515" t="s">
        <v>95</v>
      </c>
      <c r="R9" s="550"/>
      <c r="S9" s="513" t="str">
        <f>VLOOKUP(M9,Automation_Results!$A$3:$C$991,3,FALSE)</f>
        <v>#REF!</v>
      </c>
      <c r="T9" s="550"/>
    </row>
    <row r="10">
      <c r="A10" s="533" t="s">
        <v>1454</v>
      </c>
      <c r="B10" s="513" t="s">
        <v>14768</v>
      </c>
      <c r="C10" s="550"/>
      <c r="D10" s="513" t="s">
        <v>296</v>
      </c>
      <c r="E10" s="513" t="s">
        <v>28</v>
      </c>
      <c r="F10" s="513" t="s">
        <v>11</v>
      </c>
      <c r="G10" s="515" t="s">
        <v>588</v>
      </c>
      <c r="H10" s="513" t="s">
        <v>1413</v>
      </c>
      <c r="I10" s="514" t="s">
        <v>14773</v>
      </c>
      <c r="J10" s="550"/>
      <c r="K10" s="514" t="s">
        <v>14774</v>
      </c>
      <c r="L10" s="514" t="s">
        <v>14775</v>
      </c>
      <c r="M10" s="550"/>
      <c r="N10" s="550"/>
      <c r="O10" s="704">
        <v>45570.0</v>
      </c>
      <c r="P10" s="515" t="s">
        <v>490</v>
      </c>
      <c r="Q10" s="515" t="s">
        <v>95</v>
      </c>
      <c r="R10" s="514"/>
      <c r="S10" s="550"/>
      <c r="T10" s="550"/>
    </row>
    <row r="11">
      <c r="A11" s="533" t="s">
        <v>1459</v>
      </c>
      <c r="B11" s="513" t="s">
        <v>14768</v>
      </c>
      <c r="C11" s="550"/>
      <c r="D11" s="513" t="s">
        <v>296</v>
      </c>
      <c r="E11" s="513" t="s">
        <v>28</v>
      </c>
      <c r="F11" s="513" t="s">
        <v>12</v>
      </c>
      <c r="G11" s="514" t="s">
        <v>465</v>
      </c>
      <c r="H11" s="513" t="s">
        <v>1413</v>
      </c>
      <c r="I11" s="514" t="s">
        <v>14776</v>
      </c>
      <c r="J11" s="550"/>
      <c r="K11" s="514" t="s">
        <v>14777</v>
      </c>
      <c r="L11" s="514" t="s">
        <v>14778</v>
      </c>
      <c r="M11" s="550"/>
      <c r="N11" s="514" t="s">
        <v>14779</v>
      </c>
      <c r="O11" s="703">
        <v>45540.0</v>
      </c>
      <c r="P11" s="515" t="s">
        <v>490</v>
      </c>
      <c r="Q11" s="515" t="s">
        <v>95</v>
      </c>
      <c r="R11" s="550"/>
      <c r="S11" s="513" t="str">
        <f t="shared" ref="S11:S12" si="1">VLOOKUP(M11,Automation_Results!$A$3:$C$991,3,FALSE)</f>
        <v>#REF!</v>
      </c>
      <c r="T11" s="550"/>
    </row>
    <row r="12">
      <c r="A12" s="533" t="s">
        <v>1464</v>
      </c>
      <c r="B12" s="513" t="s">
        <v>14768</v>
      </c>
      <c r="C12" s="550"/>
      <c r="D12" s="513" t="s">
        <v>296</v>
      </c>
      <c r="E12" s="513" t="s">
        <v>28</v>
      </c>
      <c r="F12" s="513" t="s">
        <v>11</v>
      </c>
      <c r="G12" s="514" t="s">
        <v>465</v>
      </c>
      <c r="H12" s="513" t="s">
        <v>1413</v>
      </c>
      <c r="I12" s="514" t="s">
        <v>14780</v>
      </c>
      <c r="J12" s="550"/>
      <c r="K12" s="514" t="s">
        <v>14781</v>
      </c>
      <c r="L12" s="514" t="s">
        <v>14782</v>
      </c>
      <c r="M12" s="550"/>
      <c r="N12" s="514" t="s">
        <v>14772</v>
      </c>
      <c r="O12" s="703">
        <v>45540.0</v>
      </c>
      <c r="P12" s="515" t="s">
        <v>490</v>
      </c>
      <c r="Q12" s="515" t="s">
        <v>95</v>
      </c>
      <c r="R12" s="514"/>
      <c r="S12" s="513" t="str">
        <f t="shared" si="1"/>
        <v>#REF!</v>
      </c>
      <c r="T12" s="550"/>
    </row>
    <row r="13">
      <c r="A13" s="533" t="s">
        <v>1469</v>
      </c>
      <c r="B13" s="513" t="s">
        <v>14</v>
      </c>
      <c r="C13" s="513" t="s">
        <v>14783</v>
      </c>
      <c r="D13" s="514" t="s">
        <v>296</v>
      </c>
      <c r="E13" s="513" t="s">
        <v>14784</v>
      </c>
      <c r="F13" s="513" t="s">
        <v>11</v>
      </c>
      <c r="G13" s="533" t="s">
        <v>10364</v>
      </c>
      <c r="H13" s="513" t="s">
        <v>1646</v>
      </c>
      <c r="I13" s="513" t="s">
        <v>14785</v>
      </c>
      <c r="J13" s="513" t="s">
        <v>14786</v>
      </c>
      <c r="K13" s="514" t="s">
        <v>14787</v>
      </c>
      <c r="L13" s="513" t="s">
        <v>14788</v>
      </c>
      <c r="M13" s="550"/>
      <c r="N13" s="550"/>
      <c r="O13" s="703">
        <v>45570.0</v>
      </c>
      <c r="P13" s="552" t="s">
        <v>490</v>
      </c>
      <c r="Q13" s="552" t="s">
        <v>95</v>
      </c>
      <c r="R13" s="550"/>
      <c r="S13" s="605"/>
      <c r="T13" s="550"/>
    </row>
    <row r="14">
      <c r="A14" s="533" t="s">
        <v>1474</v>
      </c>
      <c r="B14" s="513" t="s">
        <v>14</v>
      </c>
      <c r="C14" s="513" t="s">
        <v>9888</v>
      </c>
      <c r="D14" s="514" t="s">
        <v>296</v>
      </c>
      <c r="E14" s="513" t="s">
        <v>14784</v>
      </c>
      <c r="F14" s="513" t="s">
        <v>11</v>
      </c>
      <c r="G14" s="533" t="s">
        <v>10364</v>
      </c>
      <c r="H14" s="513" t="s">
        <v>1646</v>
      </c>
      <c r="I14" s="513" t="s">
        <v>14789</v>
      </c>
      <c r="J14" s="513" t="s">
        <v>14786</v>
      </c>
      <c r="K14" s="514" t="s">
        <v>14787</v>
      </c>
      <c r="L14" s="513" t="s">
        <v>14790</v>
      </c>
      <c r="M14" s="550"/>
      <c r="N14" s="550"/>
      <c r="O14" s="703">
        <v>45570.0</v>
      </c>
      <c r="P14" s="552" t="s">
        <v>490</v>
      </c>
      <c r="Q14" s="552" t="s">
        <v>95</v>
      </c>
      <c r="R14" s="619"/>
      <c r="S14" s="605"/>
      <c r="T14" s="550"/>
    </row>
    <row r="15">
      <c r="A15" s="533" t="s">
        <v>1479</v>
      </c>
      <c r="B15" s="513" t="s">
        <v>14791</v>
      </c>
      <c r="C15" s="513" t="s">
        <v>5481</v>
      </c>
      <c r="D15" s="513" t="s">
        <v>296</v>
      </c>
      <c r="E15" s="513" t="s">
        <v>14784</v>
      </c>
      <c r="F15" s="513" t="s">
        <v>11</v>
      </c>
      <c r="G15" s="533" t="s">
        <v>10364</v>
      </c>
      <c r="H15" s="513" t="s">
        <v>1646</v>
      </c>
      <c r="I15" s="513" t="s">
        <v>14792</v>
      </c>
      <c r="J15" s="513" t="s">
        <v>14786</v>
      </c>
      <c r="K15" s="514" t="s">
        <v>14787</v>
      </c>
      <c r="L15" s="513" t="s">
        <v>14793</v>
      </c>
      <c r="M15" s="550"/>
      <c r="N15" s="550"/>
      <c r="O15" s="705">
        <v>45570.0</v>
      </c>
      <c r="P15" s="515" t="s">
        <v>490</v>
      </c>
      <c r="Q15" s="533" t="s">
        <v>95</v>
      </c>
      <c r="R15" s="619"/>
      <c r="S15" s="550"/>
      <c r="T15" s="550"/>
    </row>
    <row r="16">
      <c r="A16" s="533" t="s">
        <v>1485</v>
      </c>
      <c r="B16" s="513" t="s">
        <v>14</v>
      </c>
      <c r="C16" s="550"/>
      <c r="D16" s="513" t="s">
        <v>296</v>
      </c>
      <c r="E16" s="513" t="s">
        <v>14784</v>
      </c>
      <c r="F16" s="513" t="s">
        <v>11</v>
      </c>
      <c r="G16" s="533" t="s">
        <v>10364</v>
      </c>
      <c r="H16" s="513" t="s">
        <v>1646</v>
      </c>
      <c r="I16" s="513" t="s">
        <v>14794</v>
      </c>
      <c r="J16" s="513" t="s">
        <v>14786</v>
      </c>
      <c r="K16" s="514" t="s">
        <v>14787</v>
      </c>
      <c r="L16" s="513" t="s">
        <v>14795</v>
      </c>
      <c r="M16" s="550"/>
      <c r="N16" s="550"/>
      <c r="O16" s="706"/>
      <c r="P16" s="550"/>
      <c r="Q16" s="513" t="s">
        <v>620</v>
      </c>
      <c r="R16" s="619" t="s">
        <v>1407</v>
      </c>
      <c r="S16" s="513" t="s">
        <v>58</v>
      </c>
      <c r="T16" s="550"/>
    </row>
    <row r="17">
      <c r="A17" s="533" t="s">
        <v>1491</v>
      </c>
      <c r="B17" s="513" t="s">
        <v>14783</v>
      </c>
      <c r="C17" s="513" t="s">
        <v>9888</v>
      </c>
      <c r="D17" s="513" t="s">
        <v>296</v>
      </c>
      <c r="E17" s="513" t="s">
        <v>14784</v>
      </c>
      <c r="F17" s="513" t="s">
        <v>11</v>
      </c>
      <c r="G17" s="533" t="s">
        <v>10364</v>
      </c>
      <c r="H17" s="513" t="s">
        <v>1646</v>
      </c>
      <c r="I17" s="513" t="s">
        <v>14796</v>
      </c>
      <c r="J17" s="513" t="s">
        <v>14786</v>
      </c>
      <c r="K17" s="514" t="s">
        <v>14787</v>
      </c>
      <c r="L17" s="513" t="s">
        <v>14797</v>
      </c>
      <c r="M17" s="550"/>
      <c r="N17" s="550"/>
      <c r="O17" s="705">
        <v>45570.0</v>
      </c>
      <c r="P17" s="515" t="s">
        <v>490</v>
      </c>
      <c r="Q17" s="533" t="s">
        <v>95</v>
      </c>
      <c r="R17" s="619"/>
      <c r="S17" s="550"/>
      <c r="T17" s="550"/>
    </row>
    <row r="18">
      <c r="A18" s="533" t="s">
        <v>1497</v>
      </c>
      <c r="B18" s="513" t="s">
        <v>5473</v>
      </c>
      <c r="C18" s="513" t="s">
        <v>5474</v>
      </c>
      <c r="D18" s="513" t="s">
        <v>296</v>
      </c>
      <c r="E18" s="513" t="s">
        <v>14784</v>
      </c>
      <c r="F18" s="513" t="s">
        <v>11</v>
      </c>
      <c r="G18" s="533" t="s">
        <v>10364</v>
      </c>
      <c r="H18" s="513" t="s">
        <v>1646</v>
      </c>
      <c r="I18" s="513" t="s">
        <v>14798</v>
      </c>
      <c r="J18" s="513" t="s">
        <v>14799</v>
      </c>
      <c r="K18" s="514" t="s">
        <v>14800</v>
      </c>
      <c r="L18" s="513" t="s">
        <v>14801</v>
      </c>
      <c r="M18" s="550"/>
      <c r="N18" s="550"/>
      <c r="O18" s="705">
        <v>45570.0</v>
      </c>
      <c r="P18" s="515" t="s">
        <v>490</v>
      </c>
      <c r="Q18" s="533" t="s">
        <v>95</v>
      </c>
      <c r="R18" s="619"/>
      <c r="S18" s="550"/>
      <c r="T18" s="550"/>
    </row>
    <row r="19">
      <c r="A19" s="533" t="s">
        <v>1504</v>
      </c>
      <c r="B19" s="513" t="s">
        <v>5473</v>
      </c>
      <c r="C19" s="513" t="s">
        <v>5474</v>
      </c>
      <c r="D19" s="513" t="s">
        <v>296</v>
      </c>
      <c r="E19" s="513" t="s">
        <v>14784</v>
      </c>
      <c r="F19" s="513" t="s">
        <v>11</v>
      </c>
      <c r="G19" s="533" t="s">
        <v>10364</v>
      </c>
      <c r="H19" s="513" t="s">
        <v>1646</v>
      </c>
      <c r="I19" s="513" t="s">
        <v>14802</v>
      </c>
      <c r="J19" s="513" t="s">
        <v>14799</v>
      </c>
      <c r="K19" s="514" t="s">
        <v>14800</v>
      </c>
      <c r="L19" s="513" t="s">
        <v>14803</v>
      </c>
      <c r="M19" s="550"/>
      <c r="N19" s="550"/>
      <c r="O19" s="705">
        <v>45570.0</v>
      </c>
      <c r="P19" s="515" t="s">
        <v>490</v>
      </c>
      <c r="Q19" s="533" t="s">
        <v>95</v>
      </c>
      <c r="R19" s="619"/>
      <c r="S19" s="550"/>
      <c r="T19" s="550"/>
    </row>
    <row r="20">
      <c r="A20" s="533" t="s">
        <v>1511</v>
      </c>
      <c r="B20" s="513" t="s">
        <v>14791</v>
      </c>
      <c r="C20" s="513" t="s">
        <v>5481</v>
      </c>
      <c r="D20" s="513" t="s">
        <v>296</v>
      </c>
      <c r="E20" s="513" t="s">
        <v>14784</v>
      </c>
      <c r="F20" s="513" t="s">
        <v>11</v>
      </c>
      <c r="G20" s="533" t="s">
        <v>10364</v>
      </c>
      <c r="H20" s="513" t="s">
        <v>1646</v>
      </c>
      <c r="I20" s="513" t="s">
        <v>14804</v>
      </c>
      <c r="J20" s="513" t="s">
        <v>14805</v>
      </c>
      <c r="K20" s="514" t="s">
        <v>14806</v>
      </c>
      <c r="L20" s="513" t="s">
        <v>14807</v>
      </c>
      <c r="M20" s="550"/>
      <c r="N20" s="550"/>
      <c r="O20" s="705">
        <v>45570.0</v>
      </c>
      <c r="P20" s="515" t="s">
        <v>490</v>
      </c>
      <c r="Q20" s="533" t="s">
        <v>95</v>
      </c>
      <c r="R20" s="619"/>
      <c r="S20" s="550"/>
      <c r="T20" s="550"/>
    </row>
    <row r="21">
      <c r="A21" s="533" t="s">
        <v>1517</v>
      </c>
      <c r="B21" s="513" t="s">
        <v>14808</v>
      </c>
      <c r="C21" s="513" t="s">
        <v>8416</v>
      </c>
      <c r="D21" s="513" t="s">
        <v>296</v>
      </c>
      <c r="E21" s="550"/>
      <c r="F21" s="513" t="s">
        <v>11</v>
      </c>
      <c r="G21" s="514" t="s">
        <v>465</v>
      </c>
      <c r="H21" s="513" t="s">
        <v>2267</v>
      </c>
      <c r="I21" s="514" t="s">
        <v>14809</v>
      </c>
      <c r="J21" s="550"/>
      <c r="K21" s="514" t="s">
        <v>14810</v>
      </c>
      <c r="L21" s="514" t="s">
        <v>14811</v>
      </c>
      <c r="M21" s="550"/>
      <c r="N21" s="514" t="s">
        <v>14812</v>
      </c>
      <c r="O21" s="703">
        <v>45570.0</v>
      </c>
      <c r="P21" s="552" t="s">
        <v>490</v>
      </c>
      <c r="Q21" s="552" t="s">
        <v>95</v>
      </c>
      <c r="R21" s="605"/>
      <c r="S21" s="513" t="str">
        <f t="shared" ref="S21:S30" si="2">VLOOKUP(M21,Automation_Results!$A$3:$C$991,3,FALSE)</f>
        <v>#REF!</v>
      </c>
      <c r="T21" s="550"/>
    </row>
    <row r="22">
      <c r="A22" s="533" t="s">
        <v>1523</v>
      </c>
      <c r="B22" s="513" t="s">
        <v>14808</v>
      </c>
      <c r="C22" s="513" t="s">
        <v>8416</v>
      </c>
      <c r="D22" s="513" t="s">
        <v>296</v>
      </c>
      <c r="E22" s="550"/>
      <c r="F22" s="513" t="s">
        <v>11</v>
      </c>
      <c r="G22" s="514" t="s">
        <v>465</v>
      </c>
      <c r="H22" s="513" t="s">
        <v>2267</v>
      </c>
      <c r="I22" s="514" t="s">
        <v>14813</v>
      </c>
      <c r="J22" s="550"/>
      <c r="K22" s="514" t="s">
        <v>14814</v>
      </c>
      <c r="L22" s="514" t="s">
        <v>14815</v>
      </c>
      <c r="M22" s="550"/>
      <c r="N22" s="514" t="s">
        <v>14816</v>
      </c>
      <c r="O22" s="703">
        <v>45570.0</v>
      </c>
      <c r="P22" s="552" t="s">
        <v>490</v>
      </c>
      <c r="Q22" s="552" t="s">
        <v>95</v>
      </c>
      <c r="R22" s="550"/>
      <c r="S22" s="513" t="str">
        <f t="shared" si="2"/>
        <v>#REF!</v>
      </c>
      <c r="T22" s="550"/>
    </row>
    <row r="23">
      <c r="A23" s="533" t="s">
        <v>1530</v>
      </c>
      <c r="B23" s="544" t="s">
        <v>7034</v>
      </c>
      <c r="C23" s="550"/>
      <c r="D23" s="513" t="s">
        <v>296</v>
      </c>
      <c r="E23" s="513" t="s">
        <v>28</v>
      </c>
      <c r="F23" s="513" t="s">
        <v>11</v>
      </c>
      <c r="G23" s="514" t="s">
        <v>465</v>
      </c>
      <c r="H23" s="513" t="s">
        <v>1413</v>
      </c>
      <c r="I23" s="514" t="s">
        <v>7035</v>
      </c>
      <c r="J23" s="514" t="s">
        <v>7036</v>
      </c>
      <c r="K23" s="514" t="s">
        <v>7037</v>
      </c>
      <c r="L23" s="514" t="s">
        <v>7038</v>
      </c>
      <c r="M23" s="550"/>
      <c r="N23" s="557" t="s">
        <v>6852</v>
      </c>
      <c r="O23" s="702" t="s">
        <v>950</v>
      </c>
      <c r="P23" s="515" t="s">
        <v>490</v>
      </c>
      <c r="Q23" s="515" t="s">
        <v>95</v>
      </c>
      <c r="R23" s="550"/>
      <c r="S23" s="513" t="str">
        <f t="shared" si="2"/>
        <v>#REF!</v>
      </c>
      <c r="T23" s="550"/>
    </row>
    <row r="24">
      <c r="A24" s="533" t="s">
        <v>1536</v>
      </c>
      <c r="B24" s="513" t="s">
        <v>14808</v>
      </c>
      <c r="C24" s="513" t="s">
        <v>8416</v>
      </c>
      <c r="D24" s="513" t="s">
        <v>296</v>
      </c>
      <c r="E24" s="550"/>
      <c r="F24" s="513" t="s">
        <v>11</v>
      </c>
      <c r="G24" s="514" t="s">
        <v>465</v>
      </c>
      <c r="H24" s="513" t="s">
        <v>2267</v>
      </c>
      <c r="I24" s="514" t="s">
        <v>14817</v>
      </c>
      <c r="J24" s="550"/>
      <c r="K24" s="514" t="s">
        <v>14818</v>
      </c>
      <c r="L24" s="514" t="s">
        <v>14819</v>
      </c>
      <c r="M24" s="550"/>
      <c r="N24" s="514" t="s">
        <v>14816</v>
      </c>
      <c r="O24" s="702" t="s">
        <v>950</v>
      </c>
      <c r="P24" s="515" t="s">
        <v>490</v>
      </c>
      <c r="Q24" s="515" t="s">
        <v>95</v>
      </c>
      <c r="R24" s="550"/>
      <c r="S24" s="513" t="str">
        <f t="shared" si="2"/>
        <v>#REF!</v>
      </c>
      <c r="T24" s="550"/>
    </row>
    <row r="25">
      <c r="A25" s="533" t="s">
        <v>1542</v>
      </c>
      <c r="B25" s="516" t="s">
        <v>14808</v>
      </c>
      <c r="C25" s="513" t="s">
        <v>8416</v>
      </c>
      <c r="D25" s="513" t="s">
        <v>296</v>
      </c>
      <c r="E25" s="550"/>
      <c r="F25" s="513" t="s">
        <v>11</v>
      </c>
      <c r="G25" s="514" t="s">
        <v>465</v>
      </c>
      <c r="H25" s="513" t="s">
        <v>2267</v>
      </c>
      <c r="I25" s="514" t="s">
        <v>14820</v>
      </c>
      <c r="J25" s="550"/>
      <c r="K25" s="514" t="s">
        <v>14821</v>
      </c>
      <c r="L25" s="514" t="s">
        <v>14822</v>
      </c>
      <c r="M25" s="550"/>
      <c r="N25" s="514" t="s">
        <v>14823</v>
      </c>
      <c r="O25" s="702" t="s">
        <v>950</v>
      </c>
      <c r="P25" s="515" t="s">
        <v>490</v>
      </c>
      <c r="Q25" s="515" t="s">
        <v>95</v>
      </c>
      <c r="R25" s="550"/>
      <c r="S25" s="513" t="str">
        <f t="shared" si="2"/>
        <v>#REF!</v>
      </c>
      <c r="T25" s="550" t="s">
        <v>2491</v>
      </c>
    </row>
    <row r="26">
      <c r="A26" s="533" t="s">
        <v>1549</v>
      </c>
      <c r="B26" s="513" t="s">
        <v>14808</v>
      </c>
      <c r="C26" s="513" t="s">
        <v>8416</v>
      </c>
      <c r="D26" s="513" t="s">
        <v>296</v>
      </c>
      <c r="E26" s="550"/>
      <c r="F26" s="513" t="s">
        <v>11</v>
      </c>
      <c r="G26" s="515" t="s">
        <v>465</v>
      </c>
      <c r="H26" s="513" t="s">
        <v>2267</v>
      </c>
      <c r="I26" s="514" t="s">
        <v>14824</v>
      </c>
      <c r="J26" s="550"/>
      <c r="K26" s="514" t="s">
        <v>14825</v>
      </c>
      <c r="L26" s="514" t="s">
        <v>14826</v>
      </c>
      <c r="M26" s="550"/>
      <c r="N26" s="514" t="s">
        <v>14816</v>
      </c>
      <c r="O26" s="702" t="s">
        <v>950</v>
      </c>
      <c r="P26" s="515" t="s">
        <v>490</v>
      </c>
      <c r="Q26" s="515" t="s">
        <v>95</v>
      </c>
      <c r="R26" s="550"/>
      <c r="S26" s="513" t="str">
        <f t="shared" si="2"/>
        <v>#REF!</v>
      </c>
      <c r="T26" s="550"/>
    </row>
    <row r="27">
      <c r="A27" s="533" t="s">
        <v>1557</v>
      </c>
      <c r="B27" s="513" t="s">
        <v>14808</v>
      </c>
      <c r="C27" s="513" t="s">
        <v>8416</v>
      </c>
      <c r="D27" s="513" t="s">
        <v>296</v>
      </c>
      <c r="E27" s="550"/>
      <c r="F27" s="513" t="s">
        <v>11</v>
      </c>
      <c r="G27" s="514" t="s">
        <v>465</v>
      </c>
      <c r="H27" s="513" t="s">
        <v>2267</v>
      </c>
      <c r="I27" s="514" t="s">
        <v>14827</v>
      </c>
      <c r="J27" s="550"/>
      <c r="K27" s="514" t="s">
        <v>14828</v>
      </c>
      <c r="L27" s="514" t="s">
        <v>14829</v>
      </c>
      <c r="M27" s="550"/>
      <c r="N27" s="514" t="s">
        <v>14812</v>
      </c>
      <c r="O27" s="702" t="s">
        <v>950</v>
      </c>
      <c r="P27" s="515" t="s">
        <v>490</v>
      </c>
      <c r="Q27" s="515" t="s">
        <v>95</v>
      </c>
      <c r="R27" s="550"/>
      <c r="S27" s="513" t="str">
        <f t="shared" si="2"/>
        <v>#REF!</v>
      </c>
      <c r="T27" s="550"/>
    </row>
    <row r="28">
      <c r="A28" s="533" t="s">
        <v>1562</v>
      </c>
      <c r="B28" s="513" t="s">
        <v>14808</v>
      </c>
      <c r="C28" s="513" t="s">
        <v>8416</v>
      </c>
      <c r="D28" s="513" t="s">
        <v>296</v>
      </c>
      <c r="E28" s="550"/>
      <c r="F28" s="513" t="s">
        <v>11</v>
      </c>
      <c r="G28" s="514" t="s">
        <v>465</v>
      </c>
      <c r="H28" s="513" t="s">
        <v>2267</v>
      </c>
      <c r="I28" s="514" t="s">
        <v>14830</v>
      </c>
      <c r="J28" s="550"/>
      <c r="K28" s="514" t="s">
        <v>14831</v>
      </c>
      <c r="L28" s="514" t="s">
        <v>14832</v>
      </c>
      <c r="M28" s="550"/>
      <c r="N28" s="514" t="s">
        <v>14823</v>
      </c>
      <c r="O28" s="702" t="s">
        <v>950</v>
      </c>
      <c r="P28" s="515" t="s">
        <v>490</v>
      </c>
      <c r="Q28" s="515" t="s">
        <v>95</v>
      </c>
      <c r="R28" s="550"/>
      <c r="S28" s="513" t="str">
        <f t="shared" si="2"/>
        <v>#REF!</v>
      </c>
      <c r="T28" s="550"/>
    </row>
    <row r="29">
      <c r="A29" s="533" t="s">
        <v>1568</v>
      </c>
      <c r="B29" s="513" t="s">
        <v>14808</v>
      </c>
      <c r="C29" s="513" t="s">
        <v>8416</v>
      </c>
      <c r="D29" s="513" t="s">
        <v>296</v>
      </c>
      <c r="E29" s="550"/>
      <c r="F29" s="513" t="s">
        <v>11</v>
      </c>
      <c r="G29" s="514" t="s">
        <v>465</v>
      </c>
      <c r="H29" s="513" t="s">
        <v>2267</v>
      </c>
      <c r="I29" s="514" t="s">
        <v>14833</v>
      </c>
      <c r="J29" s="550"/>
      <c r="K29" s="514" t="s">
        <v>14834</v>
      </c>
      <c r="L29" s="514" t="s">
        <v>14835</v>
      </c>
      <c r="M29" s="550"/>
      <c r="N29" s="514" t="s">
        <v>14823</v>
      </c>
      <c r="O29" s="702" t="s">
        <v>950</v>
      </c>
      <c r="P29" s="515" t="s">
        <v>490</v>
      </c>
      <c r="Q29" s="515" t="s">
        <v>95</v>
      </c>
      <c r="R29" s="514"/>
      <c r="S29" s="513" t="str">
        <f t="shared" si="2"/>
        <v>#REF!</v>
      </c>
      <c r="T29" s="550"/>
    </row>
    <row r="30">
      <c r="A30" s="533" t="s">
        <v>1574</v>
      </c>
      <c r="B30" s="513" t="s">
        <v>14808</v>
      </c>
      <c r="C30" s="513" t="s">
        <v>8416</v>
      </c>
      <c r="D30" s="513" t="s">
        <v>296</v>
      </c>
      <c r="E30" s="550"/>
      <c r="F30" s="513" t="s">
        <v>11</v>
      </c>
      <c r="G30" s="514" t="s">
        <v>465</v>
      </c>
      <c r="H30" s="513" t="s">
        <v>2267</v>
      </c>
      <c r="I30" s="514" t="s">
        <v>14836</v>
      </c>
      <c r="J30" s="550"/>
      <c r="K30" s="514" t="s">
        <v>14837</v>
      </c>
      <c r="L30" s="514" t="s">
        <v>14838</v>
      </c>
      <c r="M30" s="550"/>
      <c r="N30" s="514" t="s">
        <v>14823</v>
      </c>
      <c r="O30" s="702" t="s">
        <v>950</v>
      </c>
      <c r="P30" s="515" t="s">
        <v>490</v>
      </c>
      <c r="Q30" s="515" t="s">
        <v>95</v>
      </c>
      <c r="R30" s="550"/>
      <c r="S30" s="513" t="str">
        <f t="shared" si="2"/>
        <v>#REF!</v>
      </c>
      <c r="T30" s="550"/>
    </row>
    <row r="31">
      <c r="A31" s="533" t="s">
        <v>1580</v>
      </c>
      <c r="B31" s="513" t="s">
        <v>14808</v>
      </c>
      <c r="C31" s="513" t="s">
        <v>8416</v>
      </c>
      <c r="D31" s="513" t="s">
        <v>296</v>
      </c>
      <c r="E31" s="550"/>
      <c r="F31" s="513" t="s">
        <v>11</v>
      </c>
      <c r="G31" s="533" t="s">
        <v>10364</v>
      </c>
      <c r="H31" s="513" t="s">
        <v>2267</v>
      </c>
      <c r="I31" s="514" t="s">
        <v>14839</v>
      </c>
      <c r="J31" s="550"/>
      <c r="K31" s="514" t="s">
        <v>14840</v>
      </c>
      <c r="L31" s="514" t="s">
        <v>14841</v>
      </c>
      <c r="M31" s="550"/>
      <c r="N31" s="550"/>
      <c r="O31" s="703">
        <v>45570.0</v>
      </c>
      <c r="P31" s="552" t="s">
        <v>490</v>
      </c>
      <c r="Q31" s="552" t="s">
        <v>95</v>
      </c>
      <c r="R31" s="619"/>
      <c r="S31" s="550"/>
      <c r="T31" s="550"/>
    </row>
    <row r="32">
      <c r="A32" s="533" t="s">
        <v>1586</v>
      </c>
      <c r="B32" s="513" t="s">
        <v>14808</v>
      </c>
      <c r="C32" s="513" t="s">
        <v>8416</v>
      </c>
      <c r="D32" s="513" t="s">
        <v>296</v>
      </c>
      <c r="E32" s="550"/>
      <c r="F32" s="513" t="s">
        <v>11</v>
      </c>
      <c r="G32" s="514" t="s">
        <v>465</v>
      </c>
      <c r="H32" s="513" t="s">
        <v>2267</v>
      </c>
      <c r="I32" s="514" t="s">
        <v>14809</v>
      </c>
      <c r="J32" s="550"/>
      <c r="K32" s="514" t="s">
        <v>14842</v>
      </c>
      <c r="L32" s="514" t="s">
        <v>14811</v>
      </c>
      <c r="M32" s="550"/>
      <c r="N32" s="514" t="s">
        <v>14812</v>
      </c>
      <c r="O32" s="703">
        <v>45570.0</v>
      </c>
      <c r="P32" s="552" t="s">
        <v>490</v>
      </c>
      <c r="Q32" s="552" t="s">
        <v>95</v>
      </c>
      <c r="R32" s="605"/>
      <c r="S32" s="513" t="str">
        <f t="shared" ref="S32:S34" si="3">VLOOKUP(M32,Automation_Results!$A$3:$C$991,3,FALSE)</f>
        <v>#REF!</v>
      </c>
      <c r="T32" s="550"/>
    </row>
    <row r="33">
      <c r="A33" s="533" t="s">
        <v>1592</v>
      </c>
      <c r="B33" s="513" t="s">
        <v>14808</v>
      </c>
      <c r="C33" s="513" t="s">
        <v>8416</v>
      </c>
      <c r="D33" s="513" t="s">
        <v>296</v>
      </c>
      <c r="E33" s="550"/>
      <c r="F33" s="513" t="s">
        <v>11</v>
      </c>
      <c r="G33" s="514" t="s">
        <v>465</v>
      </c>
      <c r="H33" s="513" t="s">
        <v>2267</v>
      </c>
      <c r="I33" s="514" t="s">
        <v>14813</v>
      </c>
      <c r="J33" s="550"/>
      <c r="K33" s="514" t="s">
        <v>14843</v>
      </c>
      <c r="L33" s="514" t="s">
        <v>14815</v>
      </c>
      <c r="M33" s="550"/>
      <c r="N33" s="514" t="s">
        <v>14816</v>
      </c>
      <c r="O33" s="703">
        <v>45570.0</v>
      </c>
      <c r="P33" s="552" t="s">
        <v>490</v>
      </c>
      <c r="Q33" s="552" t="s">
        <v>95</v>
      </c>
      <c r="R33" s="550"/>
      <c r="S33" s="513" t="str">
        <f t="shared" si="3"/>
        <v>#REF!</v>
      </c>
      <c r="T33" s="550"/>
    </row>
    <row r="34">
      <c r="A34" s="533" t="s">
        <v>1598</v>
      </c>
      <c r="B34" s="513" t="s">
        <v>14808</v>
      </c>
      <c r="C34" s="513" t="s">
        <v>8416</v>
      </c>
      <c r="D34" s="513" t="s">
        <v>296</v>
      </c>
      <c r="E34" s="550"/>
      <c r="F34" s="513" t="s">
        <v>11</v>
      </c>
      <c r="G34" s="514" t="s">
        <v>465</v>
      </c>
      <c r="H34" s="513" t="s">
        <v>2267</v>
      </c>
      <c r="I34" s="514" t="s">
        <v>14817</v>
      </c>
      <c r="J34" s="550"/>
      <c r="K34" s="514" t="s">
        <v>14844</v>
      </c>
      <c r="L34" s="514" t="s">
        <v>14819</v>
      </c>
      <c r="M34" s="550"/>
      <c r="N34" s="514" t="s">
        <v>14816</v>
      </c>
      <c r="O34" s="703">
        <v>45570.0</v>
      </c>
      <c r="P34" s="552" t="s">
        <v>490</v>
      </c>
      <c r="Q34" s="552" t="s">
        <v>95</v>
      </c>
      <c r="R34" s="550"/>
      <c r="S34" s="513" t="str">
        <f t="shared" si="3"/>
        <v>#REF!</v>
      </c>
      <c r="T34" s="550"/>
    </row>
    <row r="35">
      <c r="A35" s="533" t="s">
        <v>1603</v>
      </c>
      <c r="B35" s="513" t="s">
        <v>14</v>
      </c>
      <c r="C35" s="513" t="s">
        <v>14748</v>
      </c>
      <c r="D35" s="513" t="s">
        <v>296</v>
      </c>
      <c r="E35" s="513" t="s">
        <v>8557</v>
      </c>
      <c r="F35" s="513" t="s">
        <v>12</v>
      </c>
      <c r="G35" s="533" t="s">
        <v>588</v>
      </c>
      <c r="H35" s="513" t="s">
        <v>1646</v>
      </c>
      <c r="I35" s="514" t="s">
        <v>14845</v>
      </c>
      <c r="J35" s="550"/>
      <c r="K35" s="514" t="s">
        <v>14846</v>
      </c>
      <c r="L35" s="514" t="s">
        <v>14847</v>
      </c>
      <c r="M35" s="550"/>
      <c r="N35" s="550"/>
      <c r="O35" s="703">
        <v>45570.0</v>
      </c>
      <c r="P35" s="552" t="s">
        <v>490</v>
      </c>
      <c r="Q35" s="552" t="s">
        <v>95</v>
      </c>
      <c r="R35" s="550"/>
      <c r="S35" s="550"/>
      <c r="T35" s="550"/>
    </row>
    <row r="36">
      <c r="A36" s="533" t="s">
        <v>1608</v>
      </c>
      <c r="B36" s="544" t="s">
        <v>14848</v>
      </c>
      <c r="C36" s="550"/>
      <c r="D36" s="513" t="s">
        <v>296</v>
      </c>
      <c r="E36" s="513" t="s">
        <v>5121</v>
      </c>
      <c r="F36" s="513" t="s">
        <v>12</v>
      </c>
      <c r="G36" s="514" t="s">
        <v>465</v>
      </c>
      <c r="H36" s="513" t="s">
        <v>1413</v>
      </c>
      <c r="I36" s="514" t="s">
        <v>14849</v>
      </c>
      <c r="J36" s="514" t="s">
        <v>14850</v>
      </c>
      <c r="K36" s="514" t="s">
        <v>14851</v>
      </c>
      <c r="L36" s="514" t="s">
        <v>14852</v>
      </c>
      <c r="M36" s="550"/>
      <c r="N36" s="514" t="s">
        <v>14853</v>
      </c>
      <c r="O36" s="702" t="s">
        <v>950</v>
      </c>
      <c r="P36" s="515" t="s">
        <v>490</v>
      </c>
      <c r="Q36" s="515" t="s">
        <v>95</v>
      </c>
      <c r="R36" s="550"/>
      <c r="S36" s="513" t="str">
        <f>VLOOKUP(M36,Automation_Results!$A$3:$C$991,3,FALSE)</f>
        <v>#REF!</v>
      </c>
      <c r="T36" s="550"/>
    </row>
    <row r="37">
      <c r="A37" s="533" t="s">
        <v>1613</v>
      </c>
      <c r="B37" s="544" t="s">
        <v>14848</v>
      </c>
      <c r="C37" s="550"/>
      <c r="D37" s="513" t="s">
        <v>296</v>
      </c>
      <c r="E37" s="513" t="s">
        <v>5121</v>
      </c>
      <c r="F37" s="513" t="s">
        <v>12</v>
      </c>
      <c r="G37" s="514" t="s">
        <v>465</v>
      </c>
      <c r="H37" s="513" t="s">
        <v>1413</v>
      </c>
      <c r="I37" s="514" t="s">
        <v>14854</v>
      </c>
      <c r="J37" s="514" t="s">
        <v>14850</v>
      </c>
      <c r="K37" s="514" t="s">
        <v>14855</v>
      </c>
      <c r="L37" s="514" t="s">
        <v>14856</v>
      </c>
      <c r="M37" s="550"/>
      <c r="N37" s="514" t="s">
        <v>14857</v>
      </c>
      <c r="O37" s="707"/>
      <c r="P37" s="514"/>
      <c r="Q37" s="514" t="s">
        <v>620</v>
      </c>
      <c r="R37" s="522" t="s">
        <v>14858</v>
      </c>
      <c r="S37" s="514" t="s">
        <v>58</v>
      </c>
      <c r="T37" s="550"/>
    </row>
    <row r="38">
      <c r="A38" s="533" t="s">
        <v>1617</v>
      </c>
      <c r="B38" s="513" t="s">
        <v>11710</v>
      </c>
      <c r="C38" s="513" t="s">
        <v>5487</v>
      </c>
      <c r="D38" s="513" t="s">
        <v>296</v>
      </c>
      <c r="E38" s="550"/>
      <c r="F38" s="513" t="s">
        <v>11</v>
      </c>
      <c r="G38" s="533" t="s">
        <v>10364</v>
      </c>
      <c r="H38" s="513" t="s">
        <v>5311</v>
      </c>
      <c r="I38" s="514" t="s">
        <v>14859</v>
      </c>
      <c r="J38" s="514" t="s">
        <v>14860</v>
      </c>
      <c r="K38" s="514" t="s">
        <v>14861</v>
      </c>
      <c r="L38" s="514" t="s">
        <v>14862</v>
      </c>
      <c r="M38" s="550"/>
      <c r="N38" s="550"/>
      <c r="O38" s="705">
        <v>45570.0</v>
      </c>
      <c r="P38" s="515" t="s">
        <v>490</v>
      </c>
      <c r="Q38" s="533" t="s">
        <v>95</v>
      </c>
      <c r="R38" s="619"/>
      <c r="S38" s="550"/>
      <c r="T38" s="550"/>
    </row>
    <row r="39">
      <c r="A39" s="533" t="s">
        <v>1621</v>
      </c>
      <c r="B39" s="513" t="s">
        <v>11710</v>
      </c>
      <c r="C39" s="513" t="s">
        <v>5487</v>
      </c>
      <c r="D39" s="513" t="s">
        <v>296</v>
      </c>
      <c r="E39" s="550"/>
      <c r="F39" s="513" t="s">
        <v>11</v>
      </c>
      <c r="G39" s="533" t="s">
        <v>10364</v>
      </c>
      <c r="H39" s="513" t="s">
        <v>5311</v>
      </c>
      <c r="I39" s="514" t="s">
        <v>14863</v>
      </c>
      <c r="J39" s="514" t="s">
        <v>14860</v>
      </c>
      <c r="K39" s="514" t="s">
        <v>14864</v>
      </c>
      <c r="L39" s="514" t="s">
        <v>14865</v>
      </c>
      <c r="M39" s="550"/>
      <c r="N39" s="550"/>
      <c r="O39" s="705">
        <v>45570.0</v>
      </c>
      <c r="P39" s="515" t="s">
        <v>490</v>
      </c>
      <c r="Q39" s="533" t="s">
        <v>95</v>
      </c>
      <c r="R39" s="619"/>
      <c r="S39" s="550"/>
      <c r="T39" s="550"/>
    </row>
    <row r="40">
      <c r="A40" s="533" t="s">
        <v>1628</v>
      </c>
      <c r="B40" s="513" t="s">
        <v>11710</v>
      </c>
      <c r="C40" s="513" t="s">
        <v>5487</v>
      </c>
      <c r="D40" s="513" t="s">
        <v>296</v>
      </c>
      <c r="E40" s="550"/>
      <c r="F40" s="513" t="s">
        <v>11</v>
      </c>
      <c r="G40" s="533" t="s">
        <v>10364</v>
      </c>
      <c r="H40" s="513" t="s">
        <v>5311</v>
      </c>
      <c r="I40" s="514" t="s">
        <v>14866</v>
      </c>
      <c r="J40" s="514" t="s">
        <v>14860</v>
      </c>
      <c r="K40" s="514" t="s">
        <v>14864</v>
      </c>
      <c r="L40" s="514" t="s">
        <v>14867</v>
      </c>
      <c r="M40" s="550"/>
      <c r="N40" s="550"/>
      <c r="O40" s="705">
        <v>45570.0</v>
      </c>
      <c r="P40" s="515" t="s">
        <v>490</v>
      </c>
      <c r="Q40" s="533" t="s">
        <v>95</v>
      </c>
      <c r="R40" s="619"/>
      <c r="S40" s="550"/>
      <c r="T40" s="550"/>
    </row>
    <row r="41">
      <c r="A41" s="533" t="s">
        <v>1633</v>
      </c>
      <c r="B41" s="513" t="s">
        <v>11710</v>
      </c>
      <c r="C41" s="513" t="s">
        <v>5487</v>
      </c>
      <c r="D41" s="513" t="s">
        <v>296</v>
      </c>
      <c r="E41" s="550"/>
      <c r="F41" s="513" t="s">
        <v>11</v>
      </c>
      <c r="G41" s="533" t="s">
        <v>10364</v>
      </c>
      <c r="H41" s="513" t="s">
        <v>5311</v>
      </c>
      <c r="I41" s="514" t="s">
        <v>14868</v>
      </c>
      <c r="J41" s="514" t="s">
        <v>14860</v>
      </c>
      <c r="K41" s="514" t="s">
        <v>14861</v>
      </c>
      <c r="L41" s="514" t="s">
        <v>14869</v>
      </c>
      <c r="M41" s="550"/>
      <c r="N41" s="550"/>
      <c r="O41" s="705">
        <v>45570.0</v>
      </c>
      <c r="P41" s="515" t="s">
        <v>490</v>
      </c>
      <c r="Q41" s="533" t="s">
        <v>95</v>
      </c>
      <c r="R41" s="619"/>
      <c r="S41" s="550"/>
      <c r="T41" s="550"/>
    </row>
    <row r="42">
      <c r="A42" s="533" t="s">
        <v>1639</v>
      </c>
      <c r="B42" s="513" t="s">
        <v>11710</v>
      </c>
      <c r="C42" s="513" t="s">
        <v>5487</v>
      </c>
      <c r="D42" s="513" t="s">
        <v>296</v>
      </c>
      <c r="E42" s="550"/>
      <c r="F42" s="513" t="s">
        <v>11</v>
      </c>
      <c r="G42" s="533" t="s">
        <v>10364</v>
      </c>
      <c r="H42" s="513" t="s">
        <v>5311</v>
      </c>
      <c r="I42" s="514" t="s">
        <v>14870</v>
      </c>
      <c r="J42" s="514" t="s">
        <v>14860</v>
      </c>
      <c r="K42" s="514" t="s">
        <v>14871</v>
      </c>
      <c r="L42" s="514" t="s">
        <v>14872</v>
      </c>
      <c r="M42" s="550"/>
      <c r="N42" s="550"/>
      <c r="O42" s="705">
        <v>45570.0</v>
      </c>
      <c r="P42" s="515" t="s">
        <v>490</v>
      </c>
      <c r="Q42" s="533" t="s">
        <v>95</v>
      </c>
      <c r="R42" s="619"/>
      <c r="S42" s="550"/>
      <c r="T42" s="550"/>
    </row>
    <row r="43">
      <c r="A43" s="533" t="s">
        <v>1645</v>
      </c>
      <c r="B43" s="513" t="s">
        <v>14873</v>
      </c>
      <c r="C43" s="513" t="s">
        <v>6450</v>
      </c>
      <c r="D43" s="513" t="s">
        <v>296</v>
      </c>
      <c r="E43" s="550"/>
      <c r="F43" s="513" t="s">
        <v>11</v>
      </c>
      <c r="G43" s="514" t="s">
        <v>465</v>
      </c>
      <c r="H43" s="513" t="s">
        <v>5311</v>
      </c>
      <c r="I43" s="514" t="s">
        <v>14874</v>
      </c>
      <c r="J43" s="514" t="s">
        <v>14875</v>
      </c>
      <c r="K43" s="514" t="s">
        <v>14876</v>
      </c>
      <c r="L43" s="514" t="s">
        <v>14877</v>
      </c>
      <c r="M43" s="550"/>
      <c r="N43" s="514" t="s">
        <v>14878</v>
      </c>
      <c r="O43" s="705">
        <v>45570.0</v>
      </c>
      <c r="P43" s="515" t="s">
        <v>490</v>
      </c>
      <c r="Q43" s="533" t="s">
        <v>95</v>
      </c>
      <c r="R43" s="550"/>
      <c r="S43" s="550"/>
      <c r="T43" s="550"/>
    </row>
    <row r="44">
      <c r="A44" s="533" t="s">
        <v>1650</v>
      </c>
      <c r="B44" s="516" t="s">
        <v>14873</v>
      </c>
      <c r="C44" s="513" t="s">
        <v>6450</v>
      </c>
      <c r="D44" s="513" t="s">
        <v>296</v>
      </c>
      <c r="E44" s="550"/>
      <c r="F44" s="513" t="s">
        <v>11</v>
      </c>
      <c r="G44" s="514" t="s">
        <v>465</v>
      </c>
      <c r="H44" s="513" t="s">
        <v>5311</v>
      </c>
      <c r="I44" s="514" t="s">
        <v>14879</v>
      </c>
      <c r="J44" s="514" t="s">
        <v>14875</v>
      </c>
      <c r="K44" s="514" t="s">
        <v>14880</v>
      </c>
      <c r="L44" s="514" t="s">
        <v>14881</v>
      </c>
      <c r="M44" s="550"/>
      <c r="N44" s="514" t="s">
        <v>14878</v>
      </c>
      <c r="O44" s="705">
        <v>45570.0</v>
      </c>
      <c r="P44" s="515" t="s">
        <v>490</v>
      </c>
      <c r="Q44" s="533" t="s">
        <v>95</v>
      </c>
      <c r="R44" s="550"/>
      <c r="S44" s="550"/>
      <c r="T44" s="550"/>
    </row>
    <row r="45">
      <c r="A45" s="533" t="s">
        <v>1654</v>
      </c>
      <c r="B45" s="516" t="s">
        <v>14873</v>
      </c>
      <c r="C45" s="513" t="s">
        <v>6450</v>
      </c>
      <c r="D45" s="513" t="s">
        <v>296</v>
      </c>
      <c r="E45" s="550"/>
      <c r="F45" s="513" t="s">
        <v>11</v>
      </c>
      <c r="G45" s="514" t="s">
        <v>465</v>
      </c>
      <c r="H45" s="513" t="s">
        <v>5311</v>
      </c>
      <c r="I45" s="514" t="s">
        <v>14882</v>
      </c>
      <c r="J45" s="514" t="s">
        <v>14875</v>
      </c>
      <c r="K45" s="514" t="s">
        <v>14883</v>
      </c>
      <c r="L45" s="514" t="s">
        <v>14884</v>
      </c>
      <c r="M45" s="550"/>
      <c r="N45" s="514" t="s">
        <v>14878</v>
      </c>
      <c r="O45" s="705">
        <v>45570.0</v>
      </c>
      <c r="P45" s="515" t="s">
        <v>490</v>
      </c>
      <c r="Q45" s="533" t="s">
        <v>95</v>
      </c>
      <c r="R45" s="550"/>
      <c r="S45" s="550"/>
      <c r="T45" s="550"/>
    </row>
    <row r="46">
      <c r="A46" s="533" t="s">
        <v>1661</v>
      </c>
      <c r="B46" s="513" t="s">
        <v>14873</v>
      </c>
      <c r="C46" s="513" t="s">
        <v>6450</v>
      </c>
      <c r="D46" s="513" t="s">
        <v>296</v>
      </c>
      <c r="E46" s="550"/>
      <c r="F46" s="513" t="s">
        <v>11</v>
      </c>
      <c r="G46" s="533" t="s">
        <v>10364</v>
      </c>
      <c r="H46" s="513" t="s">
        <v>5311</v>
      </c>
      <c r="I46" s="514" t="s">
        <v>14885</v>
      </c>
      <c r="J46" s="514" t="s">
        <v>14875</v>
      </c>
      <c r="K46" s="514" t="s">
        <v>14886</v>
      </c>
      <c r="L46" s="514" t="s">
        <v>14887</v>
      </c>
      <c r="M46" s="550"/>
      <c r="N46" s="550"/>
      <c r="O46" s="705">
        <v>45570.0</v>
      </c>
      <c r="P46" s="515" t="s">
        <v>490</v>
      </c>
      <c r="Q46" s="533" t="s">
        <v>95</v>
      </c>
      <c r="R46" s="619"/>
      <c r="S46" s="550"/>
      <c r="T46" s="550"/>
    </row>
    <row r="47">
      <c r="A47" s="533" t="s">
        <v>1666</v>
      </c>
      <c r="B47" s="513" t="s">
        <v>14873</v>
      </c>
      <c r="C47" s="513" t="s">
        <v>6450</v>
      </c>
      <c r="D47" s="513" t="s">
        <v>296</v>
      </c>
      <c r="E47" s="550"/>
      <c r="F47" s="513" t="s">
        <v>11</v>
      </c>
      <c r="G47" s="514" t="s">
        <v>465</v>
      </c>
      <c r="H47" s="513" t="s">
        <v>5311</v>
      </c>
      <c r="I47" s="514" t="s">
        <v>14888</v>
      </c>
      <c r="J47" s="514" t="s">
        <v>14875</v>
      </c>
      <c r="K47" s="514" t="s">
        <v>14889</v>
      </c>
      <c r="L47" s="514" t="s">
        <v>14890</v>
      </c>
      <c r="M47" s="550"/>
      <c r="N47" s="514" t="s">
        <v>14891</v>
      </c>
      <c r="O47" s="704">
        <v>45570.0</v>
      </c>
      <c r="P47" s="515" t="s">
        <v>490</v>
      </c>
      <c r="Q47" s="515" t="s">
        <v>95</v>
      </c>
      <c r="R47" s="550"/>
      <c r="S47" s="550"/>
      <c r="T47" s="550"/>
    </row>
    <row r="48">
      <c r="A48" s="533" t="s">
        <v>1672</v>
      </c>
      <c r="B48" s="513" t="s">
        <v>14873</v>
      </c>
      <c r="C48" s="513" t="s">
        <v>6450</v>
      </c>
      <c r="D48" s="513" t="s">
        <v>296</v>
      </c>
      <c r="E48" s="550"/>
      <c r="F48" s="513" t="s">
        <v>12</v>
      </c>
      <c r="G48" s="514" t="s">
        <v>465</v>
      </c>
      <c r="H48" s="513" t="s">
        <v>5311</v>
      </c>
      <c r="I48" s="514" t="s">
        <v>14892</v>
      </c>
      <c r="J48" s="514" t="s">
        <v>14875</v>
      </c>
      <c r="K48" s="514" t="s">
        <v>14893</v>
      </c>
      <c r="L48" s="514" t="s">
        <v>14894</v>
      </c>
      <c r="M48" s="550"/>
      <c r="N48" s="514" t="s">
        <v>14891</v>
      </c>
      <c r="O48" s="528">
        <v>45570.0</v>
      </c>
      <c r="P48" s="515" t="s">
        <v>490</v>
      </c>
      <c r="Q48" s="515" t="s">
        <v>95</v>
      </c>
      <c r="R48" s="550"/>
      <c r="S48" s="550"/>
      <c r="T48" s="550"/>
    </row>
    <row r="49">
      <c r="A49" s="533" t="s">
        <v>1678</v>
      </c>
      <c r="B49" s="516" t="s">
        <v>14873</v>
      </c>
      <c r="C49" s="513" t="s">
        <v>6450</v>
      </c>
      <c r="D49" s="513" t="s">
        <v>296</v>
      </c>
      <c r="E49" s="550"/>
      <c r="F49" s="513" t="s">
        <v>11</v>
      </c>
      <c r="G49" s="514" t="s">
        <v>465</v>
      </c>
      <c r="H49" s="513" t="s">
        <v>5311</v>
      </c>
      <c r="I49" s="514" t="s">
        <v>14895</v>
      </c>
      <c r="J49" s="514" t="s">
        <v>14875</v>
      </c>
      <c r="K49" s="514" t="s">
        <v>14896</v>
      </c>
      <c r="L49" s="514" t="s">
        <v>14897</v>
      </c>
      <c r="M49" s="550"/>
      <c r="N49" s="514" t="s">
        <v>14891</v>
      </c>
      <c r="O49" s="705">
        <v>45570.0</v>
      </c>
      <c r="P49" s="515" t="s">
        <v>490</v>
      </c>
      <c r="Q49" s="533" t="s">
        <v>95</v>
      </c>
      <c r="R49" s="550"/>
      <c r="S49" s="550"/>
      <c r="T49" s="550"/>
    </row>
    <row r="50">
      <c r="A50" s="533" t="s">
        <v>1684</v>
      </c>
      <c r="B50" s="516" t="s">
        <v>14873</v>
      </c>
      <c r="C50" s="513" t="s">
        <v>6450</v>
      </c>
      <c r="D50" s="513" t="s">
        <v>296</v>
      </c>
      <c r="E50" s="550"/>
      <c r="F50" s="513" t="s">
        <v>11</v>
      </c>
      <c r="G50" s="533" t="s">
        <v>10364</v>
      </c>
      <c r="H50" s="513" t="s">
        <v>5311</v>
      </c>
      <c r="I50" s="514" t="s">
        <v>14898</v>
      </c>
      <c r="J50" s="514" t="s">
        <v>14875</v>
      </c>
      <c r="K50" s="514" t="s">
        <v>14899</v>
      </c>
      <c r="L50" s="514" t="s">
        <v>14900</v>
      </c>
      <c r="M50" s="550"/>
      <c r="N50" s="550"/>
      <c r="O50" s="707"/>
      <c r="P50" s="514"/>
      <c r="Q50" s="514" t="s">
        <v>620</v>
      </c>
      <c r="R50" s="514" t="s">
        <v>14901</v>
      </c>
      <c r="S50" s="514" t="s">
        <v>58</v>
      </c>
      <c r="T50" s="550"/>
    </row>
    <row r="51">
      <c r="A51" s="533" t="s">
        <v>1689</v>
      </c>
      <c r="B51" s="513" t="s">
        <v>14748</v>
      </c>
      <c r="C51" s="513" t="s">
        <v>8557</v>
      </c>
      <c r="D51" s="513" t="s">
        <v>296</v>
      </c>
      <c r="E51" s="513" t="s">
        <v>5475</v>
      </c>
      <c r="F51" s="513" t="s">
        <v>12</v>
      </c>
      <c r="G51" s="533" t="s">
        <v>10364</v>
      </c>
      <c r="H51" s="513" t="s">
        <v>1646</v>
      </c>
      <c r="I51" s="514" t="s">
        <v>14902</v>
      </c>
      <c r="J51" s="550"/>
      <c r="K51" s="514" t="s">
        <v>14903</v>
      </c>
      <c r="L51" s="514" t="s">
        <v>14904</v>
      </c>
      <c r="M51" s="550"/>
      <c r="N51" s="550"/>
      <c r="O51" s="548" t="s">
        <v>950</v>
      </c>
      <c r="P51" s="515" t="s">
        <v>490</v>
      </c>
      <c r="Q51" s="515" t="s">
        <v>95</v>
      </c>
      <c r="R51" s="550"/>
      <c r="S51" s="550"/>
      <c r="T51" s="550"/>
    </row>
    <row r="52">
      <c r="A52" s="533" t="s">
        <v>1694</v>
      </c>
      <c r="B52" s="550"/>
      <c r="C52" s="550"/>
      <c r="D52" s="513" t="s">
        <v>296</v>
      </c>
      <c r="E52" s="513" t="s">
        <v>14905</v>
      </c>
      <c r="F52" s="513" t="s">
        <v>11</v>
      </c>
      <c r="G52" s="533" t="s">
        <v>588</v>
      </c>
      <c r="H52" s="513" t="s">
        <v>1646</v>
      </c>
      <c r="I52" s="514" t="s">
        <v>14906</v>
      </c>
      <c r="J52" s="513" t="s">
        <v>14907</v>
      </c>
      <c r="K52" s="514" t="s">
        <v>14908</v>
      </c>
      <c r="L52" s="514" t="s">
        <v>14909</v>
      </c>
      <c r="M52" s="550"/>
      <c r="N52" s="550"/>
      <c r="O52" s="548" t="s">
        <v>950</v>
      </c>
      <c r="P52" s="515" t="s">
        <v>490</v>
      </c>
      <c r="Q52" s="515" t="s">
        <v>95</v>
      </c>
      <c r="R52" s="550"/>
      <c r="S52" s="550"/>
      <c r="T52" s="550"/>
    </row>
    <row r="53">
      <c r="A53" s="533" t="s">
        <v>1700</v>
      </c>
      <c r="B53" s="550"/>
      <c r="C53" s="550"/>
      <c r="D53" s="513" t="s">
        <v>296</v>
      </c>
      <c r="E53" s="513" t="s">
        <v>14905</v>
      </c>
      <c r="F53" s="513" t="s">
        <v>11</v>
      </c>
      <c r="G53" s="533" t="s">
        <v>588</v>
      </c>
      <c r="H53" s="513" t="s">
        <v>1646</v>
      </c>
      <c r="I53" s="513" t="s">
        <v>14910</v>
      </c>
      <c r="J53" s="513" t="s">
        <v>14907</v>
      </c>
      <c r="K53" s="514" t="s">
        <v>14911</v>
      </c>
      <c r="L53" s="513" t="s">
        <v>14912</v>
      </c>
      <c r="M53" s="550"/>
      <c r="N53" s="550"/>
      <c r="O53" s="548" t="s">
        <v>950</v>
      </c>
      <c r="P53" s="515" t="s">
        <v>490</v>
      </c>
      <c r="Q53" s="515" t="s">
        <v>95</v>
      </c>
      <c r="R53" s="550"/>
      <c r="S53" s="550"/>
      <c r="T53" s="550"/>
    </row>
    <row r="54">
      <c r="A54" s="533" t="s">
        <v>1706</v>
      </c>
      <c r="B54" s="513" t="s">
        <v>14913</v>
      </c>
      <c r="C54" s="550"/>
      <c r="D54" s="513" t="s">
        <v>296</v>
      </c>
      <c r="E54" s="513" t="s">
        <v>14914</v>
      </c>
      <c r="F54" s="560" t="s">
        <v>11</v>
      </c>
      <c r="G54" s="533" t="s">
        <v>10364</v>
      </c>
      <c r="H54" s="560" t="s">
        <v>14915</v>
      </c>
      <c r="I54" s="514" t="s">
        <v>14916</v>
      </c>
      <c r="J54" s="514" t="s">
        <v>14917</v>
      </c>
      <c r="K54" s="514" t="s">
        <v>14918</v>
      </c>
      <c r="L54" s="514" t="s">
        <v>14919</v>
      </c>
      <c r="M54" s="550"/>
      <c r="N54" s="550"/>
      <c r="O54" s="548" t="s">
        <v>950</v>
      </c>
      <c r="P54" s="515" t="s">
        <v>490</v>
      </c>
      <c r="Q54" s="515" t="s">
        <v>95</v>
      </c>
      <c r="R54" s="619"/>
      <c r="S54" s="550"/>
      <c r="T54" s="550"/>
    </row>
    <row r="55">
      <c r="A55" s="533" t="s">
        <v>1711</v>
      </c>
      <c r="B55" s="513" t="s">
        <v>14913</v>
      </c>
      <c r="C55" s="550"/>
      <c r="D55" s="513" t="s">
        <v>296</v>
      </c>
      <c r="E55" s="513" t="s">
        <v>14914</v>
      </c>
      <c r="F55" s="560" t="s">
        <v>11</v>
      </c>
      <c r="G55" s="533" t="s">
        <v>10364</v>
      </c>
      <c r="H55" s="560" t="s">
        <v>14915</v>
      </c>
      <c r="I55" s="514" t="s">
        <v>14920</v>
      </c>
      <c r="J55" s="514" t="s">
        <v>14917</v>
      </c>
      <c r="K55" s="514" t="s">
        <v>14921</v>
      </c>
      <c r="L55" s="514" t="s">
        <v>14922</v>
      </c>
      <c r="M55" s="550"/>
      <c r="N55" s="550"/>
      <c r="O55" s="548" t="s">
        <v>950</v>
      </c>
      <c r="P55" s="515" t="s">
        <v>490</v>
      </c>
      <c r="Q55" s="515" t="s">
        <v>95</v>
      </c>
      <c r="R55" s="619"/>
      <c r="S55" s="550"/>
      <c r="T55" s="550"/>
    </row>
    <row r="56">
      <c r="A56" s="533" t="s">
        <v>1714</v>
      </c>
      <c r="B56" s="513" t="s">
        <v>14913</v>
      </c>
      <c r="C56" s="550"/>
      <c r="D56" s="513" t="s">
        <v>296</v>
      </c>
      <c r="E56" s="513" t="s">
        <v>14914</v>
      </c>
      <c r="F56" s="560" t="s">
        <v>11</v>
      </c>
      <c r="G56" s="533" t="s">
        <v>10364</v>
      </c>
      <c r="H56" s="560" t="s">
        <v>14915</v>
      </c>
      <c r="I56" s="514" t="s">
        <v>14923</v>
      </c>
      <c r="J56" s="514" t="s">
        <v>14917</v>
      </c>
      <c r="K56" s="514" t="s">
        <v>14924</v>
      </c>
      <c r="L56" s="514" t="s">
        <v>14925</v>
      </c>
      <c r="M56" s="550"/>
      <c r="N56" s="550"/>
      <c r="O56" s="548" t="s">
        <v>950</v>
      </c>
      <c r="P56" s="515" t="s">
        <v>490</v>
      </c>
      <c r="Q56" s="515" t="s">
        <v>95</v>
      </c>
      <c r="R56" s="619"/>
      <c r="S56" s="550"/>
      <c r="T56" s="550"/>
    </row>
    <row r="57">
      <c r="A57" s="533" t="s">
        <v>1720</v>
      </c>
      <c r="B57" s="513" t="s">
        <v>14913</v>
      </c>
      <c r="C57" s="550"/>
      <c r="D57" s="513" t="s">
        <v>296</v>
      </c>
      <c r="E57" s="513" t="s">
        <v>14914</v>
      </c>
      <c r="F57" s="560" t="s">
        <v>11</v>
      </c>
      <c r="G57" s="533" t="s">
        <v>10364</v>
      </c>
      <c r="H57" s="560" t="s">
        <v>14915</v>
      </c>
      <c r="I57" s="514" t="s">
        <v>14926</v>
      </c>
      <c r="J57" s="514" t="s">
        <v>14917</v>
      </c>
      <c r="K57" s="514" t="s">
        <v>14927</v>
      </c>
      <c r="L57" s="514" t="s">
        <v>14928</v>
      </c>
      <c r="M57" s="550"/>
      <c r="N57" s="550"/>
      <c r="O57" s="703">
        <v>45540.0</v>
      </c>
      <c r="P57" s="552" t="s">
        <v>490</v>
      </c>
      <c r="Q57" s="552" t="s">
        <v>95</v>
      </c>
      <c r="R57" s="619"/>
      <c r="S57" s="550"/>
      <c r="T57" s="550"/>
    </row>
    <row r="58">
      <c r="A58" s="533" t="s">
        <v>1725</v>
      </c>
      <c r="B58" s="513" t="s">
        <v>14913</v>
      </c>
      <c r="C58" s="550"/>
      <c r="D58" s="513" t="s">
        <v>296</v>
      </c>
      <c r="E58" s="513" t="s">
        <v>14914</v>
      </c>
      <c r="F58" s="560" t="s">
        <v>11</v>
      </c>
      <c r="G58" s="533" t="s">
        <v>10364</v>
      </c>
      <c r="H58" s="560" t="s">
        <v>14915</v>
      </c>
      <c r="I58" s="514" t="s">
        <v>14929</v>
      </c>
      <c r="J58" s="514" t="s">
        <v>14917</v>
      </c>
      <c r="K58" s="514" t="s">
        <v>14930</v>
      </c>
      <c r="L58" s="514" t="s">
        <v>14931</v>
      </c>
      <c r="M58" s="550"/>
      <c r="N58" s="550"/>
      <c r="O58" s="703">
        <v>45540.0</v>
      </c>
      <c r="P58" s="552" t="s">
        <v>490</v>
      </c>
      <c r="Q58" s="552" t="s">
        <v>95</v>
      </c>
      <c r="R58" s="619"/>
      <c r="S58" s="550"/>
      <c r="T58" s="550"/>
    </row>
    <row r="59">
      <c r="A59" s="533" t="s">
        <v>1731</v>
      </c>
      <c r="B59" s="513" t="s">
        <v>14913</v>
      </c>
      <c r="C59" s="550"/>
      <c r="D59" s="513" t="s">
        <v>296</v>
      </c>
      <c r="E59" s="513" t="s">
        <v>14914</v>
      </c>
      <c r="F59" s="560" t="s">
        <v>11</v>
      </c>
      <c r="G59" s="533" t="s">
        <v>10364</v>
      </c>
      <c r="H59" s="560" t="s">
        <v>14915</v>
      </c>
      <c r="I59" s="514" t="s">
        <v>14932</v>
      </c>
      <c r="J59" s="514" t="s">
        <v>14917</v>
      </c>
      <c r="K59" s="514" t="s">
        <v>14933</v>
      </c>
      <c r="L59" s="514" t="s">
        <v>14934</v>
      </c>
      <c r="M59" s="550"/>
      <c r="N59" s="550"/>
      <c r="O59" s="703">
        <v>45540.0</v>
      </c>
      <c r="P59" s="552" t="s">
        <v>490</v>
      </c>
      <c r="Q59" s="552" t="s">
        <v>95</v>
      </c>
      <c r="R59" s="550"/>
      <c r="S59" s="550"/>
      <c r="T59" s="550"/>
    </row>
    <row r="60">
      <c r="A60" s="533" t="s">
        <v>1738</v>
      </c>
      <c r="B60" s="513" t="s">
        <v>14913</v>
      </c>
      <c r="C60" s="550"/>
      <c r="D60" s="513" t="s">
        <v>296</v>
      </c>
      <c r="E60" s="513" t="s">
        <v>14914</v>
      </c>
      <c r="F60" s="560" t="s">
        <v>11</v>
      </c>
      <c r="G60" s="533" t="s">
        <v>10364</v>
      </c>
      <c r="H60" s="560" t="s">
        <v>14915</v>
      </c>
      <c r="I60" s="514" t="s">
        <v>14935</v>
      </c>
      <c r="J60" s="514" t="s">
        <v>14917</v>
      </c>
      <c r="K60" s="514" t="s">
        <v>14936</v>
      </c>
      <c r="L60" s="514" t="s">
        <v>14937</v>
      </c>
      <c r="M60" s="550"/>
      <c r="N60" s="550"/>
      <c r="O60" s="703">
        <v>45540.0</v>
      </c>
      <c r="P60" s="552" t="s">
        <v>490</v>
      </c>
      <c r="Q60" s="552" t="s">
        <v>95</v>
      </c>
      <c r="R60" s="619"/>
      <c r="S60" s="550"/>
      <c r="T60" s="550"/>
    </row>
    <row r="61">
      <c r="A61" s="533" t="s">
        <v>1744</v>
      </c>
      <c r="B61" s="513" t="s">
        <v>14913</v>
      </c>
      <c r="C61" s="550"/>
      <c r="D61" s="513" t="s">
        <v>296</v>
      </c>
      <c r="E61" s="513" t="s">
        <v>14914</v>
      </c>
      <c r="F61" s="560" t="s">
        <v>11</v>
      </c>
      <c r="G61" s="533" t="s">
        <v>10364</v>
      </c>
      <c r="H61" s="560" t="s">
        <v>14915</v>
      </c>
      <c r="I61" s="514" t="s">
        <v>14938</v>
      </c>
      <c r="J61" s="514" t="s">
        <v>14917</v>
      </c>
      <c r="K61" s="514" t="s">
        <v>14939</v>
      </c>
      <c r="L61" s="514" t="s">
        <v>14940</v>
      </c>
      <c r="M61" s="550"/>
      <c r="N61" s="550"/>
      <c r="O61" s="703">
        <v>45540.0</v>
      </c>
      <c r="P61" s="552" t="s">
        <v>490</v>
      </c>
      <c r="Q61" s="552" t="s">
        <v>95</v>
      </c>
      <c r="R61" s="619"/>
      <c r="S61" s="550"/>
      <c r="T61" s="550"/>
    </row>
    <row r="62">
      <c r="A62" s="533" t="s">
        <v>1750</v>
      </c>
      <c r="B62" s="513" t="s">
        <v>14913</v>
      </c>
      <c r="C62" s="550"/>
      <c r="D62" s="513" t="s">
        <v>296</v>
      </c>
      <c r="E62" s="513" t="s">
        <v>14914</v>
      </c>
      <c r="F62" s="560" t="s">
        <v>11</v>
      </c>
      <c r="G62" s="533" t="s">
        <v>10364</v>
      </c>
      <c r="H62" s="560" t="s">
        <v>14915</v>
      </c>
      <c r="I62" s="514" t="s">
        <v>14941</v>
      </c>
      <c r="J62" s="514" t="s">
        <v>14917</v>
      </c>
      <c r="K62" s="514" t="s">
        <v>14942</v>
      </c>
      <c r="L62" s="514" t="s">
        <v>14943</v>
      </c>
      <c r="M62" s="550"/>
      <c r="N62" s="550"/>
      <c r="O62" s="703">
        <v>45540.0</v>
      </c>
      <c r="P62" s="552" t="s">
        <v>490</v>
      </c>
      <c r="Q62" s="552" t="s">
        <v>95</v>
      </c>
      <c r="R62" s="619"/>
      <c r="S62" s="550"/>
      <c r="T62" s="550"/>
    </row>
    <row r="63">
      <c r="A63" s="533" t="s">
        <v>1755</v>
      </c>
      <c r="B63" s="513" t="s">
        <v>14913</v>
      </c>
      <c r="C63" s="550"/>
      <c r="D63" s="513" t="s">
        <v>296</v>
      </c>
      <c r="E63" s="513" t="s">
        <v>14914</v>
      </c>
      <c r="F63" s="560" t="s">
        <v>11</v>
      </c>
      <c r="G63" s="533" t="s">
        <v>10364</v>
      </c>
      <c r="H63" s="560" t="s">
        <v>14915</v>
      </c>
      <c r="I63" s="514" t="s">
        <v>14944</v>
      </c>
      <c r="J63" s="514" t="s">
        <v>14917</v>
      </c>
      <c r="K63" s="514" t="s">
        <v>14945</v>
      </c>
      <c r="L63" s="514" t="s">
        <v>14946</v>
      </c>
      <c r="M63" s="550"/>
      <c r="N63" s="550"/>
      <c r="O63" s="703">
        <v>45540.0</v>
      </c>
      <c r="P63" s="552" t="s">
        <v>490</v>
      </c>
      <c r="Q63" s="552" t="s">
        <v>95</v>
      </c>
      <c r="R63" s="619"/>
      <c r="S63" s="550"/>
      <c r="T63" s="550"/>
    </row>
    <row r="64">
      <c r="A64" s="533" t="s">
        <v>1761</v>
      </c>
      <c r="B64" s="513" t="s">
        <v>14913</v>
      </c>
      <c r="C64" s="550"/>
      <c r="D64" s="513" t="s">
        <v>296</v>
      </c>
      <c r="E64" s="513" t="s">
        <v>14914</v>
      </c>
      <c r="F64" s="560" t="s">
        <v>11</v>
      </c>
      <c r="G64" s="533" t="s">
        <v>10364</v>
      </c>
      <c r="H64" s="560" t="s">
        <v>14915</v>
      </c>
      <c r="I64" s="514" t="s">
        <v>14947</v>
      </c>
      <c r="J64" s="514" t="s">
        <v>14917</v>
      </c>
      <c r="K64" s="514" t="s">
        <v>14948</v>
      </c>
      <c r="L64" s="514" t="s">
        <v>14949</v>
      </c>
      <c r="M64" s="550"/>
      <c r="N64" s="550"/>
      <c r="O64" s="703">
        <v>45540.0</v>
      </c>
      <c r="P64" s="552" t="s">
        <v>490</v>
      </c>
      <c r="Q64" s="552" t="s">
        <v>95</v>
      </c>
      <c r="R64" s="708"/>
      <c r="S64" s="550"/>
      <c r="T64" s="550"/>
    </row>
    <row r="65">
      <c r="A65" s="533" t="s">
        <v>1766</v>
      </c>
      <c r="B65" s="513" t="s">
        <v>14913</v>
      </c>
      <c r="C65" s="550"/>
      <c r="D65" s="513" t="s">
        <v>296</v>
      </c>
      <c r="E65" s="513" t="s">
        <v>14914</v>
      </c>
      <c r="F65" s="560" t="s">
        <v>11</v>
      </c>
      <c r="G65" s="533" t="s">
        <v>10364</v>
      </c>
      <c r="H65" s="560" t="s">
        <v>14915</v>
      </c>
      <c r="I65" s="514" t="s">
        <v>14950</v>
      </c>
      <c r="J65" s="514" t="s">
        <v>14917</v>
      </c>
      <c r="K65" s="514" t="s">
        <v>14951</v>
      </c>
      <c r="L65" s="514" t="s">
        <v>14952</v>
      </c>
      <c r="M65" s="550"/>
      <c r="N65" s="550"/>
      <c r="O65" s="703">
        <v>45540.0</v>
      </c>
      <c r="P65" s="552" t="s">
        <v>490</v>
      </c>
      <c r="Q65" s="552" t="s">
        <v>95</v>
      </c>
      <c r="R65" s="619"/>
      <c r="S65" s="550"/>
      <c r="T65" s="550"/>
    </row>
    <row r="66">
      <c r="A66" s="533" t="s">
        <v>1771</v>
      </c>
      <c r="B66" s="513" t="s">
        <v>14913</v>
      </c>
      <c r="C66" s="550"/>
      <c r="D66" s="513" t="s">
        <v>296</v>
      </c>
      <c r="E66" s="513" t="s">
        <v>14914</v>
      </c>
      <c r="F66" s="560" t="s">
        <v>11</v>
      </c>
      <c r="G66" s="533" t="s">
        <v>10364</v>
      </c>
      <c r="H66" s="560" t="s">
        <v>14915</v>
      </c>
      <c r="I66" s="514" t="s">
        <v>14953</v>
      </c>
      <c r="J66" s="514" t="s">
        <v>14917</v>
      </c>
      <c r="K66" s="514" t="s">
        <v>14954</v>
      </c>
      <c r="L66" s="514" t="s">
        <v>14955</v>
      </c>
      <c r="M66" s="550"/>
      <c r="N66" s="550"/>
      <c r="O66" s="703">
        <v>45540.0</v>
      </c>
      <c r="P66" s="552" t="s">
        <v>490</v>
      </c>
      <c r="Q66" s="552" t="s">
        <v>95</v>
      </c>
      <c r="R66" s="568"/>
      <c r="S66" s="550"/>
      <c r="T66" s="550"/>
    </row>
    <row r="67">
      <c r="A67" s="533" t="s">
        <v>1775</v>
      </c>
      <c r="B67" s="513" t="s">
        <v>14913</v>
      </c>
      <c r="C67" s="550"/>
      <c r="D67" s="513" t="s">
        <v>296</v>
      </c>
      <c r="E67" s="513" t="s">
        <v>14914</v>
      </c>
      <c r="F67" s="560" t="s">
        <v>12</v>
      </c>
      <c r="G67" s="533" t="s">
        <v>10364</v>
      </c>
      <c r="H67" s="560" t="s">
        <v>14915</v>
      </c>
      <c r="I67" s="514" t="s">
        <v>14956</v>
      </c>
      <c r="J67" s="514" t="s">
        <v>14917</v>
      </c>
      <c r="K67" s="514" t="s">
        <v>14957</v>
      </c>
      <c r="L67" s="514" t="s">
        <v>14958</v>
      </c>
      <c r="M67" s="550"/>
      <c r="N67" s="550"/>
      <c r="O67" s="703">
        <v>45540.0</v>
      </c>
      <c r="P67" s="552" t="s">
        <v>490</v>
      </c>
      <c r="Q67" s="552" t="s">
        <v>95</v>
      </c>
      <c r="R67" s="568"/>
      <c r="S67" s="550"/>
      <c r="T67" s="550"/>
    </row>
    <row r="68">
      <c r="A68" s="533" t="s">
        <v>1781</v>
      </c>
      <c r="B68" s="513" t="s">
        <v>14913</v>
      </c>
      <c r="C68" s="550"/>
      <c r="D68" s="513" t="s">
        <v>296</v>
      </c>
      <c r="E68" s="513" t="s">
        <v>14914</v>
      </c>
      <c r="F68" s="560" t="s">
        <v>12</v>
      </c>
      <c r="G68" s="533" t="s">
        <v>10364</v>
      </c>
      <c r="H68" s="560" t="s">
        <v>14915</v>
      </c>
      <c r="I68" s="514" t="s">
        <v>14959</v>
      </c>
      <c r="J68" s="514" t="s">
        <v>14917</v>
      </c>
      <c r="K68" s="514" t="s">
        <v>14960</v>
      </c>
      <c r="L68" s="514" t="s">
        <v>14961</v>
      </c>
      <c r="M68" s="550"/>
      <c r="N68" s="550"/>
      <c r="O68" s="703">
        <v>45540.0</v>
      </c>
      <c r="P68" s="552" t="s">
        <v>490</v>
      </c>
      <c r="Q68" s="552" t="s">
        <v>95</v>
      </c>
      <c r="R68" s="550"/>
      <c r="S68" s="550"/>
      <c r="T68" s="550"/>
    </row>
    <row r="69">
      <c r="A69" s="533" t="s">
        <v>1787</v>
      </c>
      <c r="B69" s="513" t="s">
        <v>14913</v>
      </c>
      <c r="C69" s="550"/>
      <c r="D69" s="513" t="s">
        <v>296</v>
      </c>
      <c r="E69" s="513" t="s">
        <v>14914</v>
      </c>
      <c r="F69" s="560" t="s">
        <v>11</v>
      </c>
      <c r="G69" s="533" t="s">
        <v>10364</v>
      </c>
      <c r="H69" s="560" t="s">
        <v>14915</v>
      </c>
      <c r="I69" s="514" t="s">
        <v>14962</v>
      </c>
      <c r="J69" s="514" t="s">
        <v>14917</v>
      </c>
      <c r="K69" s="514" t="s">
        <v>14963</v>
      </c>
      <c r="L69" s="514" t="s">
        <v>14964</v>
      </c>
      <c r="M69" s="550"/>
      <c r="N69" s="550"/>
      <c r="O69" s="703">
        <v>45540.0</v>
      </c>
      <c r="P69" s="552" t="s">
        <v>490</v>
      </c>
      <c r="Q69" s="552" t="s">
        <v>95</v>
      </c>
      <c r="R69" s="619"/>
      <c r="S69" s="550"/>
      <c r="T69" s="550"/>
    </row>
    <row r="70">
      <c r="A70" s="533" t="s">
        <v>1792</v>
      </c>
      <c r="B70" s="513" t="s">
        <v>14913</v>
      </c>
      <c r="C70" s="550"/>
      <c r="D70" s="513" t="s">
        <v>296</v>
      </c>
      <c r="E70" s="513" t="s">
        <v>14914</v>
      </c>
      <c r="F70" s="560" t="s">
        <v>12</v>
      </c>
      <c r="G70" s="533" t="s">
        <v>10364</v>
      </c>
      <c r="H70" s="560" t="s">
        <v>14915</v>
      </c>
      <c r="I70" s="514" t="s">
        <v>14965</v>
      </c>
      <c r="J70" s="514" t="s">
        <v>14917</v>
      </c>
      <c r="K70" s="514" t="s">
        <v>14966</v>
      </c>
      <c r="L70" s="514" t="s">
        <v>14967</v>
      </c>
      <c r="M70" s="550"/>
      <c r="N70" s="550"/>
      <c r="O70" s="548" t="s">
        <v>950</v>
      </c>
      <c r="P70" s="515" t="s">
        <v>490</v>
      </c>
      <c r="Q70" s="515" t="s">
        <v>95</v>
      </c>
      <c r="R70" s="619"/>
      <c r="S70" s="550"/>
      <c r="T70" s="550"/>
    </row>
    <row r="71">
      <c r="A71" s="533" t="s">
        <v>1798</v>
      </c>
      <c r="B71" s="513" t="s">
        <v>14913</v>
      </c>
      <c r="C71" s="550"/>
      <c r="D71" s="513" t="s">
        <v>296</v>
      </c>
      <c r="E71" s="513" t="s">
        <v>14914</v>
      </c>
      <c r="F71" s="560" t="s">
        <v>12</v>
      </c>
      <c r="G71" s="533" t="s">
        <v>10364</v>
      </c>
      <c r="H71" s="560" t="s">
        <v>14915</v>
      </c>
      <c r="I71" s="514" t="s">
        <v>14968</v>
      </c>
      <c r="J71" s="514" t="s">
        <v>14917</v>
      </c>
      <c r="K71" s="514" t="s">
        <v>14969</v>
      </c>
      <c r="L71" s="514" t="s">
        <v>14970</v>
      </c>
      <c r="M71" s="550"/>
      <c r="N71" s="550"/>
      <c r="O71" s="548" t="s">
        <v>950</v>
      </c>
      <c r="P71" s="515" t="s">
        <v>490</v>
      </c>
      <c r="Q71" s="515" t="s">
        <v>95</v>
      </c>
      <c r="R71" s="619"/>
      <c r="S71" s="550"/>
      <c r="T71" s="550"/>
    </row>
    <row r="72">
      <c r="A72" s="533" t="s">
        <v>1804</v>
      </c>
      <c r="B72" s="513" t="s">
        <v>14913</v>
      </c>
      <c r="C72" s="550"/>
      <c r="D72" s="513" t="s">
        <v>296</v>
      </c>
      <c r="E72" s="513" t="s">
        <v>14914</v>
      </c>
      <c r="F72" s="560" t="s">
        <v>12</v>
      </c>
      <c r="G72" s="533" t="s">
        <v>10364</v>
      </c>
      <c r="H72" s="560" t="s">
        <v>14915</v>
      </c>
      <c r="I72" s="514" t="s">
        <v>14971</v>
      </c>
      <c r="J72" s="514" t="s">
        <v>14917</v>
      </c>
      <c r="K72" s="514" t="s">
        <v>14972</v>
      </c>
      <c r="L72" s="514" t="s">
        <v>14973</v>
      </c>
      <c r="M72" s="550"/>
      <c r="N72" s="550"/>
      <c r="O72" s="703">
        <v>45540.0</v>
      </c>
      <c r="P72" s="552" t="s">
        <v>490</v>
      </c>
      <c r="Q72" s="552" t="s">
        <v>95</v>
      </c>
      <c r="R72" s="619"/>
      <c r="S72" s="550"/>
      <c r="T72" s="550"/>
    </row>
    <row r="73">
      <c r="A73" s="533" t="s">
        <v>1810</v>
      </c>
      <c r="B73" s="513" t="s">
        <v>14913</v>
      </c>
      <c r="C73" s="550"/>
      <c r="D73" s="513" t="s">
        <v>296</v>
      </c>
      <c r="E73" s="513" t="s">
        <v>14914</v>
      </c>
      <c r="F73" s="560" t="s">
        <v>12</v>
      </c>
      <c r="G73" s="533" t="s">
        <v>10364</v>
      </c>
      <c r="H73" s="560" t="s">
        <v>14915</v>
      </c>
      <c r="I73" s="514" t="s">
        <v>14974</v>
      </c>
      <c r="J73" s="514" t="s">
        <v>14917</v>
      </c>
      <c r="K73" s="514" t="s">
        <v>14975</v>
      </c>
      <c r="L73" s="514" t="s">
        <v>14976</v>
      </c>
      <c r="M73" s="550"/>
      <c r="N73" s="550"/>
      <c r="O73" s="703">
        <v>45540.0</v>
      </c>
      <c r="P73" s="552" t="s">
        <v>490</v>
      </c>
      <c r="Q73" s="552" t="s">
        <v>95</v>
      </c>
      <c r="R73" s="619"/>
      <c r="S73" s="550"/>
      <c r="T73" s="550"/>
    </row>
    <row r="74">
      <c r="A74" s="533" t="s">
        <v>1815</v>
      </c>
      <c r="B74" s="513" t="s">
        <v>14913</v>
      </c>
      <c r="C74" s="550"/>
      <c r="D74" s="513" t="s">
        <v>296</v>
      </c>
      <c r="E74" s="513" t="s">
        <v>14914</v>
      </c>
      <c r="F74" s="560" t="s">
        <v>12</v>
      </c>
      <c r="G74" s="533" t="s">
        <v>10364</v>
      </c>
      <c r="H74" s="560" t="s">
        <v>14915</v>
      </c>
      <c r="I74" s="514" t="s">
        <v>14977</v>
      </c>
      <c r="J74" s="514" t="s">
        <v>14917</v>
      </c>
      <c r="K74" s="514" t="s">
        <v>14978</v>
      </c>
      <c r="L74" s="514" t="s">
        <v>14979</v>
      </c>
      <c r="M74" s="550"/>
      <c r="N74" s="550"/>
      <c r="O74" s="703">
        <v>45540.0</v>
      </c>
      <c r="P74" s="515" t="s">
        <v>490</v>
      </c>
      <c r="Q74" s="515" t="s">
        <v>95</v>
      </c>
      <c r="R74" s="619"/>
      <c r="S74" s="550"/>
      <c r="T74" s="550"/>
    </row>
    <row r="75">
      <c r="A75" s="533" t="s">
        <v>1821</v>
      </c>
      <c r="B75" s="513" t="s">
        <v>14913</v>
      </c>
      <c r="C75" s="550"/>
      <c r="D75" s="513" t="s">
        <v>296</v>
      </c>
      <c r="E75" s="513" t="s">
        <v>14914</v>
      </c>
      <c r="F75" s="560" t="s">
        <v>11</v>
      </c>
      <c r="G75" s="533" t="s">
        <v>10364</v>
      </c>
      <c r="H75" s="560" t="s">
        <v>14915</v>
      </c>
      <c r="I75" s="514" t="s">
        <v>14980</v>
      </c>
      <c r="J75" s="514" t="s">
        <v>14917</v>
      </c>
      <c r="K75" s="514" t="s">
        <v>14981</v>
      </c>
      <c r="L75" s="514" t="s">
        <v>14982</v>
      </c>
      <c r="M75" s="550"/>
      <c r="N75" s="550"/>
      <c r="O75" s="709"/>
      <c r="P75" s="550"/>
      <c r="Q75" s="550" t="s">
        <v>620</v>
      </c>
      <c r="R75" s="619" t="s">
        <v>14983</v>
      </c>
      <c r="S75" s="514" t="s">
        <v>58</v>
      </c>
      <c r="T75" s="550"/>
    </row>
    <row r="76">
      <c r="A76" s="533" t="s">
        <v>1827</v>
      </c>
      <c r="B76" s="513" t="s">
        <v>14913</v>
      </c>
      <c r="C76" s="550"/>
      <c r="D76" s="513" t="s">
        <v>296</v>
      </c>
      <c r="E76" s="513" t="s">
        <v>14914</v>
      </c>
      <c r="F76" s="560" t="s">
        <v>11</v>
      </c>
      <c r="G76" s="533" t="s">
        <v>10364</v>
      </c>
      <c r="H76" s="560" t="s">
        <v>14915</v>
      </c>
      <c r="I76" s="514" t="s">
        <v>14984</v>
      </c>
      <c r="J76" s="514" t="s">
        <v>14917</v>
      </c>
      <c r="K76" s="514" t="s">
        <v>14985</v>
      </c>
      <c r="L76" s="514" t="s">
        <v>14986</v>
      </c>
      <c r="M76" s="550"/>
      <c r="N76" s="550"/>
      <c r="O76" s="703">
        <v>45540.0</v>
      </c>
      <c r="P76" s="515" t="s">
        <v>490</v>
      </c>
      <c r="Q76" s="515" t="s">
        <v>95</v>
      </c>
      <c r="R76" s="710"/>
      <c r="S76" s="550"/>
      <c r="T76" s="550"/>
    </row>
    <row r="77">
      <c r="A77" s="533" t="s">
        <v>1833</v>
      </c>
      <c r="B77" s="513" t="s">
        <v>14913</v>
      </c>
      <c r="C77" s="550"/>
      <c r="D77" s="513" t="s">
        <v>296</v>
      </c>
      <c r="E77" s="513" t="s">
        <v>14914</v>
      </c>
      <c r="F77" s="560" t="s">
        <v>11</v>
      </c>
      <c r="G77" s="533" t="s">
        <v>10364</v>
      </c>
      <c r="H77" s="560" t="s">
        <v>14915</v>
      </c>
      <c r="I77" s="514" t="s">
        <v>14987</v>
      </c>
      <c r="J77" s="514" t="s">
        <v>14988</v>
      </c>
      <c r="K77" s="514" t="s">
        <v>14989</v>
      </c>
      <c r="L77" s="514" t="s">
        <v>14990</v>
      </c>
      <c r="M77" s="550"/>
      <c r="N77" s="550"/>
      <c r="O77" s="703">
        <v>45540.0</v>
      </c>
      <c r="P77" s="515" t="s">
        <v>490</v>
      </c>
      <c r="Q77" s="515" t="s">
        <v>95</v>
      </c>
      <c r="R77" s="619"/>
      <c r="S77" s="550"/>
      <c r="T77" s="550"/>
    </row>
    <row r="78">
      <c r="A78" s="533" t="s">
        <v>1838</v>
      </c>
      <c r="B78" s="513" t="s">
        <v>14913</v>
      </c>
      <c r="C78" s="550"/>
      <c r="D78" s="513" t="s">
        <v>296</v>
      </c>
      <c r="E78" s="513" t="s">
        <v>14914</v>
      </c>
      <c r="F78" s="560" t="s">
        <v>11</v>
      </c>
      <c r="G78" s="533" t="s">
        <v>10364</v>
      </c>
      <c r="H78" s="560" t="s">
        <v>14915</v>
      </c>
      <c r="I78" s="514" t="s">
        <v>14991</v>
      </c>
      <c r="J78" s="514" t="s">
        <v>14988</v>
      </c>
      <c r="K78" s="514" t="s">
        <v>14992</v>
      </c>
      <c r="L78" s="514" t="s">
        <v>14993</v>
      </c>
      <c r="M78" s="550"/>
      <c r="N78" s="550"/>
      <c r="O78" s="711" t="s">
        <v>14994</v>
      </c>
      <c r="P78" s="515" t="s">
        <v>490</v>
      </c>
      <c r="Q78" s="515" t="s">
        <v>95</v>
      </c>
      <c r="R78" s="521" t="s">
        <v>14995</v>
      </c>
      <c r="S78" s="550"/>
      <c r="T78" s="550"/>
    </row>
    <row r="79">
      <c r="A79" s="533" t="s">
        <v>1843</v>
      </c>
      <c r="B79" s="513" t="s">
        <v>14913</v>
      </c>
      <c r="C79" s="550"/>
      <c r="D79" s="513" t="s">
        <v>296</v>
      </c>
      <c r="E79" s="513" t="s">
        <v>14914</v>
      </c>
      <c r="F79" s="560" t="s">
        <v>11</v>
      </c>
      <c r="G79" s="533" t="s">
        <v>10364</v>
      </c>
      <c r="H79" s="560" t="s">
        <v>14915</v>
      </c>
      <c r="I79" s="514" t="s">
        <v>14996</v>
      </c>
      <c r="J79" s="514" t="s">
        <v>14988</v>
      </c>
      <c r="K79" s="514" t="s">
        <v>14997</v>
      </c>
      <c r="L79" s="514" t="s">
        <v>14998</v>
      </c>
      <c r="M79" s="550"/>
      <c r="N79" s="550"/>
      <c r="O79" s="711" t="s">
        <v>14994</v>
      </c>
      <c r="P79" s="515" t="s">
        <v>490</v>
      </c>
      <c r="Q79" s="515" t="s">
        <v>95</v>
      </c>
      <c r="R79" s="521" t="s">
        <v>14995</v>
      </c>
      <c r="S79" s="550"/>
      <c r="T79" s="550"/>
    </row>
    <row r="80">
      <c r="A80" s="533" t="s">
        <v>1848</v>
      </c>
      <c r="B80" s="513" t="s">
        <v>14913</v>
      </c>
      <c r="C80" s="550"/>
      <c r="D80" s="513" t="s">
        <v>296</v>
      </c>
      <c r="E80" s="513" t="s">
        <v>14914</v>
      </c>
      <c r="F80" s="560" t="s">
        <v>11</v>
      </c>
      <c r="G80" s="533" t="s">
        <v>10364</v>
      </c>
      <c r="H80" s="560" t="s">
        <v>14915</v>
      </c>
      <c r="I80" s="514" t="s">
        <v>14999</v>
      </c>
      <c r="J80" s="514" t="s">
        <v>14988</v>
      </c>
      <c r="K80" s="514" t="s">
        <v>15000</v>
      </c>
      <c r="L80" s="514" t="s">
        <v>15001</v>
      </c>
      <c r="M80" s="550"/>
      <c r="N80" s="550"/>
      <c r="O80" s="711" t="s">
        <v>14994</v>
      </c>
      <c r="P80" s="515" t="s">
        <v>490</v>
      </c>
      <c r="Q80" s="515" t="s">
        <v>95</v>
      </c>
      <c r="R80" s="521" t="s">
        <v>14995</v>
      </c>
      <c r="S80" s="550"/>
      <c r="T80" s="550"/>
    </row>
    <row r="81">
      <c r="A81" s="533" t="s">
        <v>1853</v>
      </c>
      <c r="B81" s="513" t="s">
        <v>14913</v>
      </c>
      <c r="C81" s="550"/>
      <c r="D81" s="513" t="s">
        <v>296</v>
      </c>
      <c r="E81" s="513" t="s">
        <v>14914</v>
      </c>
      <c r="F81" s="560" t="s">
        <v>11</v>
      </c>
      <c r="G81" s="533" t="s">
        <v>10364</v>
      </c>
      <c r="H81" s="560" t="s">
        <v>14915</v>
      </c>
      <c r="I81" s="514" t="s">
        <v>15002</v>
      </c>
      <c r="J81" s="514" t="s">
        <v>14988</v>
      </c>
      <c r="K81" s="514" t="s">
        <v>15003</v>
      </c>
      <c r="L81" s="514" t="s">
        <v>15004</v>
      </c>
      <c r="M81" s="550"/>
      <c r="N81" s="550"/>
      <c r="O81" s="703">
        <v>45570.0</v>
      </c>
      <c r="P81" s="515" t="s">
        <v>490</v>
      </c>
      <c r="Q81" s="515" t="s">
        <v>620</v>
      </c>
      <c r="R81" s="712" t="s">
        <v>14995</v>
      </c>
      <c r="S81" s="514" t="s">
        <v>58</v>
      </c>
      <c r="T81" s="550"/>
    </row>
    <row r="82">
      <c r="A82" s="533" t="s">
        <v>1858</v>
      </c>
      <c r="B82" s="513" t="s">
        <v>14913</v>
      </c>
      <c r="C82" s="550"/>
      <c r="D82" s="513" t="s">
        <v>296</v>
      </c>
      <c r="E82" s="513" t="s">
        <v>14914</v>
      </c>
      <c r="F82" s="560" t="s">
        <v>11</v>
      </c>
      <c r="G82" s="533" t="s">
        <v>10364</v>
      </c>
      <c r="H82" s="560" t="s">
        <v>14915</v>
      </c>
      <c r="I82" s="514" t="s">
        <v>15005</v>
      </c>
      <c r="J82" s="514" t="s">
        <v>15006</v>
      </c>
      <c r="K82" s="514" t="s">
        <v>15007</v>
      </c>
      <c r="L82" s="514" t="s">
        <v>15008</v>
      </c>
      <c r="M82" s="550"/>
      <c r="N82" s="550"/>
      <c r="O82" s="711" t="s">
        <v>14994</v>
      </c>
      <c r="P82" s="515" t="s">
        <v>490</v>
      </c>
      <c r="Q82" s="515" t="s">
        <v>95</v>
      </c>
      <c r="R82" s="521" t="s">
        <v>14995</v>
      </c>
      <c r="S82" s="550"/>
      <c r="T82" s="550"/>
    </row>
    <row r="83">
      <c r="A83" s="533" t="s">
        <v>1863</v>
      </c>
      <c r="B83" s="513" t="s">
        <v>14913</v>
      </c>
      <c r="C83" s="550"/>
      <c r="D83" s="513" t="s">
        <v>296</v>
      </c>
      <c r="E83" s="513" t="s">
        <v>14914</v>
      </c>
      <c r="F83" s="560" t="s">
        <v>11</v>
      </c>
      <c r="G83" s="533" t="s">
        <v>465</v>
      </c>
      <c r="H83" s="560" t="s">
        <v>14915</v>
      </c>
      <c r="I83" s="514" t="s">
        <v>15009</v>
      </c>
      <c r="J83" s="514" t="s">
        <v>14988</v>
      </c>
      <c r="K83" s="514" t="s">
        <v>15010</v>
      </c>
      <c r="L83" s="514" t="s">
        <v>15011</v>
      </c>
      <c r="M83" s="550"/>
      <c r="N83" s="513" t="s">
        <v>5172</v>
      </c>
      <c r="O83" s="703">
        <v>45570.0</v>
      </c>
      <c r="P83" s="515" t="s">
        <v>490</v>
      </c>
      <c r="Q83" s="515" t="s">
        <v>620</v>
      </c>
      <c r="R83" s="691" t="s">
        <v>14995</v>
      </c>
      <c r="S83" s="514"/>
      <c r="T83" s="550"/>
    </row>
    <row r="84">
      <c r="A84" s="533" t="s">
        <v>1869</v>
      </c>
      <c r="B84" s="513" t="s">
        <v>14913</v>
      </c>
      <c r="C84" s="550"/>
      <c r="D84" s="513" t="s">
        <v>296</v>
      </c>
      <c r="E84" s="513" t="s">
        <v>14914</v>
      </c>
      <c r="F84" s="560" t="s">
        <v>11</v>
      </c>
      <c r="G84" s="533" t="s">
        <v>465</v>
      </c>
      <c r="H84" s="560" t="s">
        <v>14915</v>
      </c>
      <c r="I84" s="514" t="s">
        <v>15012</v>
      </c>
      <c r="J84" s="514" t="s">
        <v>14988</v>
      </c>
      <c r="K84" s="514" t="s">
        <v>15013</v>
      </c>
      <c r="L84" s="514" t="s">
        <v>15014</v>
      </c>
      <c r="M84" s="550"/>
      <c r="N84" s="513" t="s">
        <v>5172</v>
      </c>
      <c r="O84" s="703">
        <v>45540.0</v>
      </c>
      <c r="P84" s="515" t="s">
        <v>490</v>
      </c>
      <c r="Q84" s="515" t="s">
        <v>95</v>
      </c>
      <c r="R84" s="514"/>
      <c r="S84" s="550"/>
      <c r="T84" s="550"/>
    </row>
    <row r="85">
      <c r="A85" s="533" t="s">
        <v>1875</v>
      </c>
      <c r="B85" s="513" t="s">
        <v>14913</v>
      </c>
      <c r="C85" s="550"/>
      <c r="D85" s="513" t="s">
        <v>296</v>
      </c>
      <c r="E85" s="513" t="s">
        <v>14914</v>
      </c>
      <c r="F85" s="560" t="s">
        <v>12</v>
      </c>
      <c r="G85" s="533" t="s">
        <v>465</v>
      </c>
      <c r="H85" s="560" t="s">
        <v>14915</v>
      </c>
      <c r="I85" s="514" t="s">
        <v>15015</v>
      </c>
      <c r="J85" s="514" t="s">
        <v>14988</v>
      </c>
      <c r="K85" s="514" t="s">
        <v>15016</v>
      </c>
      <c r="L85" s="514" t="s">
        <v>15017</v>
      </c>
      <c r="M85" s="550"/>
      <c r="N85" s="514" t="s">
        <v>15018</v>
      </c>
      <c r="O85" s="703">
        <v>45540.0</v>
      </c>
      <c r="P85" s="515" t="s">
        <v>490</v>
      </c>
      <c r="Q85" s="515" t="s">
        <v>95</v>
      </c>
      <c r="R85" s="514"/>
      <c r="S85" s="550"/>
      <c r="T85" s="550"/>
    </row>
    <row r="86">
      <c r="A86" s="533" t="s">
        <v>1878</v>
      </c>
      <c r="B86" s="513" t="s">
        <v>14913</v>
      </c>
      <c r="C86" s="550"/>
      <c r="D86" s="513" t="s">
        <v>296</v>
      </c>
      <c r="E86" s="513" t="s">
        <v>14914</v>
      </c>
      <c r="F86" s="560" t="s">
        <v>12</v>
      </c>
      <c r="G86" s="533" t="s">
        <v>10364</v>
      </c>
      <c r="H86" s="560" t="s">
        <v>14915</v>
      </c>
      <c r="I86" s="514" t="s">
        <v>15019</v>
      </c>
      <c r="J86" s="514" t="s">
        <v>14988</v>
      </c>
      <c r="K86" s="514" t="s">
        <v>15020</v>
      </c>
      <c r="L86" s="514" t="s">
        <v>15021</v>
      </c>
      <c r="M86" s="550"/>
      <c r="N86" s="550"/>
      <c r="O86" s="703">
        <v>45540.0</v>
      </c>
      <c r="P86" s="515" t="s">
        <v>490</v>
      </c>
      <c r="Q86" s="515" t="s">
        <v>95</v>
      </c>
      <c r="R86" s="619"/>
      <c r="S86" s="550"/>
      <c r="T86" s="550"/>
    </row>
    <row r="87">
      <c r="A87" s="533" t="s">
        <v>1884</v>
      </c>
      <c r="B87" s="513" t="s">
        <v>14913</v>
      </c>
      <c r="C87" s="550"/>
      <c r="D87" s="513" t="s">
        <v>296</v>
      </c>
      <c r="E87" s="513" t="s">
        <v>14914</v>
      </c>
      <c r="F87" s="560" t="s">
        <v>12</v>
      </c>
      <c r="G87" s="533" t="s">
        <v>465</v>
      </c>
      <c r="H87" s="560" t="s">
        <v>14915</v>
      </c>
      <c r="I87" s="514" t="s">
        <v>15022</v>
      </c>
      <c r="J87" s="514" t="s">
        <v>14988</v>
      </c>
      <c r="K87" s="514" t="s">
        <v>15023</v>
      </c>
      <c r="L87" s="514" t="s">
        <v>15024</v>
      </c>
      <c r="M87" s="550"/>
      <c r="N87" s="513" t="s">
        <v>15025</v>
      </c>
      <c r="O87" s="703">
        <v>45540.0</v>
      </c>
      <c r="P87" s="515" t="s">
        <v>490</v>
      </c>
      <c r="Q87" s="515" t="s">
        <v>95</v>
      </c>
      <c r="R87" s="514"/>
      <c r="S87" s="550"/>
      <c r="T87" s="550"/>
    </row>
    <row r="88">
      <c r="A88" s="533" t="s">
        <v>1889</v>
      </c>
      <c r="B88" s="513" t="s">
        <v>14913</v>
      </c>
      <c r="C88" s="550"/>
      <c r="D88" s="513" t="s">
        <v>296</v>
      </c>
      <c r="E88" s="513" t="s">
        <v>14914</v>
      </c>
      <c r="F88" s="560" t="s">
        <v>12</v>
      </c>
      <c r="G88" s="533" t="s">
        <v>10364</v>
      </c>
      <c r="H88" s="560" t="s">
        <v>14915</v>
      </c>
      <c r="I88" s="514" t="s">
        <v>15026</v>
      </c>
      <c r="J88" s="514" t="s">
        <v>14988</v>
      </c>
      <c r="K88" s="514" t="s">
        <v>15027</v>
      </c>
      <c r="L88" s="514" t="s">
        <v>15028</v>
      </c>
      <c r="M88" s="550"/>
      <c r="N88" s="550"/>
      <c r="O88" s="703">
        <v>45540.0</v>
      </c>
      <c r="P88" s="515" t="s">
        <v>490</v>
      </c>
      <c r="Q88" s="515" t="s">
        <v>95</v>
      </c>
      <c r="R88" s="619"/>
      <c r="S88" s="550"/>
      <c r="T88" s="550"/>
    </row>
    <row r="89">
      <c r="A89" s="533" t="s">
        <v>1895</v>
      </c>
      <c r="B89" s="513" t="s">
        <v>15029</v>
      </c>
      <c r="C89" s="550"/>
      <c r="D89" s="513" t="s">
        <v>296</v>
      </c>
      <c r="E89" s="513" t="s">
        <v>14914</v>
      </c>
      <c r="F89" s="513" t="s">
        <v>11</v>
      </c>
      <c r="G89" s="513" t="s">
        <v>10364</v>
      </c>
      <c r="H89" s="560" t="s">
        <v>14915</v>
      </c>
      <c r="I89" s="514" t="s">
        <v>15030</v>
      </c>
      <c r="J89" s="550"/>
      <c r="K89" s="514" t="s">
        <v>15031</v>
      </c>
      <c r="L89" s="514" t="s">
        <v>15032</v>
      </c>
      <c r="M89" s="550"/>
      <c r="N89" s="550"/>
      <c r="O89" s="703">
        <v>45540.0</v>
      </c>
      <c r="P89" s="515" t="s">
        <v>490</v>
      </c>
      <c r="Q89" s="515" t="s">
        <v>95</v>
      </c>
      <c r="R89" s="619"/>
      <c r="S89" s="550"/>
      <c r="T89" s="550"/>
    </row>
    <row r="90">
      <c r="A90" s="533" t="s">
        <v>1897</v>
      </c>
      <c r="B90" s="550"/>
      <c r="C90" s="550"/>
      <c r="D90" s="514" t="s">
        <v>303</v>
      </c>
      <c r="E90" s="514" t="s">
        <v>11823</v>
      </c>
      <c r="F90" s="514" t="s">
        <v>12</v>
      </c>
      <c r="G90" s="533" t="s">
        <v>10364</v>
      </c>
      <c r="H90" s="514" t="s">
        <v>11793</v>
      </c>
      <c r="I90" s="514" t="s">
        <v>15033</v>
      </c>
      <c r="J90" s="514" t="s">
        <v>15034</v>
      </c>
      <c r="K90" s="514" t="s">
        <v>15035</v>
      </c>
      <c r="L90" s="514" t="s">
        <v>15036</v>
      </c>
      <c r="M90" s="550"/>
      <c r="N90" s="550"/>
      <c r="O90" s="548" t="s">
        <v>950</v>
      </c>
      <c r="P90" s="515" t="s">
        <v>490</v>
      </c>
      <c r="Q90" s="515" t="s">
        <v>95</v>
      </c>
      <c r="R90" s="514"/>
      <c r="S90" s="550"/>
      <c r="T90" s="550"/>
    </row>
    <row r="91">
      <c r="A91" s="533" t="s">
        <v>1901</v>
      </c>
      <c r="B91" s="550"/>
      <c r="C91" s="550"/>
      <c r="D91" s="514" t="s">
        <v>303</v>
      </c>
      <c r="E91" s="514" t="s">
        <v>11823</v>
      </c>
      <c r="F91" s="514" t="s">
        <v>12</v>
      </c>
      <c r="G91" s="533" t="s">
        <v>10364</v>
      </c>
      <c r="H91" s="514" t="s">
        <v>11793</v>
      </c>
      <c r="I91" s="514" t="s">
        <v>15037</v>
      </c>
      <c r="J91" s="514" t="s">
        <v>15038</v>
      </c>
      <c r="K91" s="514" t="s">
        <v>15039</v>
      </c>
      <c r="L91" s="514" t="s">
        <v>15040</v>
      </c>
      <c r="M91" s="550"/>
      <c r="N91" s="550"/>
      <c r="O91" s="548" t="s">
        <v>950</v>
      </c>
      <c r="P91" s="515" t="s">
        <v>490</v>
      </c>
      <c r="Q91" s="515" t="s">
        <v>95</v>
      </c>
      <c r="R91" s="514"/>
      <c r="S91" s="550"/>
      <c r="T91" s="550"/>
    </row>
    <row r="92">
      <c r="A92" s="533" t="s">
        <v>1905</v>
      </c>
      <c r="B92" s="550"/>
      <c r="C92" s="550"/>
      <c r="D92" s="514" t="s">
        <v>303</v>
      </c>
      <c r="E92" s="514" t="s">
        <v>11823</v>
      </c>
      <c r="F92" s="514" t="s">
        <v>12</v>
      </c>
      <c r="G92" s="533" t="s">
        <v>10364</v>
      </c>
      <c r="H92" s="514" t="s">
        <v>11793</v>
      </c>
      <c r="I92" s="514" t="s">
        <v>15041</v>
      </c>
      <c r="J92" s="514" t="s">
        <v>15042</v>
      </c>
      <c r="K92" s="514" t="s">
        <v>15043</v>
      </c>
      <c r="L92" s="514" t="s">
        <v>15044</v>
      </c>
      <c r="M92" s="550"/>
      <c r="N92" s="550"/>
      <c r="O92" s="548" t="s">
        <v>950</v>
      </c>
      <c r="P92" s="515" t="s">
        <v>490</v>
      </c>
      <c r="Q92" s="515" t="s">
        <v>95</v>
      </c>
      <c r="R92" s="514"/>
      <c r="S92" s="550"/>
      <c r="T92" s="550"/>
    </row>
    <row r="93">
      <c r="A93" s="533" t="s">
        <v>1910</v>
      </c>
      <c r="B93" s="550"/>
      <c r="C93" s="550"/>
      <c r="D93" s="514" t="s">
        <v>303</v>
      </c>
      <c r="E93" s="514" t="s">
        <v>11823</v>
      </c>
      <c r="F93" s="514" t="s">
        <v>12</v>
      </c>
      <c r="G93" s="533" t="s">
        <v>10364</v>
      </c>
      <c r="H93" s="514" t="s">
        <v>11793</v>
      </c>
      <c r="I93" s="514" t="s">
        <v>15045</v>
      </c>
      <c r="J93" s="514" t="s">
        <v>15038</v>
      </c>
      <c r="K93" s="514" t="s">
        <v>15035</v>
      </c>
      <c r="L93" s="514" t="s">
        <v>15046</v>
      </c>
      <c r="M93" s="550"/>
      <c r="N93" s="550"/>
      <c r="O93" s="548" t="s">
        <v>950</v>
      </c>
      <c r="P93" s="515" t="s">
        <v>490</v>
      </c>
      <c r="Q93" s="515" t="s">
        <v>95</v>
      </c>
      <c r="R93" s="514"/>
      <c r="S93" s="550"/>
      <c r="T93" s="550"/>
    </row>
    <row r="94">
      <c r="A94" s="533" t="s">
        <v>1915</v>
      </c>
      <c r="B94" s="550"/>
      <c r="C94" s="550"/>
      <c r="D94" s="514" t="s">
        <v>303</v>
      </c>
      <c r="E94" s="514" t="s">
        <v>11823</v>
      </c>
      <c r="F94" s="514" t="s">
        <v>12</v>
      </c>
      <c r="G94" s="533" t="s">
        <v>10364</v>
      </c>
      <c r="H94" s="514" t="s">
        <v>11793</v>
      </c>
      <c r="I94" s="514" t="s">
        <v>15047</v>
      </c>
      <c r="J94" s="514" t="s">
        <v>15048</v>
      </c>
      <c r="K94" s="514" t="s">
        <v>15049</v>
      </c>
      <c r="L94" s="514" t="s">
        <v>15050</v>
      </c>
      <c r="M94" s="550"/>
      <c r="N94" s="550"/>
      <c r="O94" s="548" t="s">
        <v>950</v>
      </c>
      <c r="P94" s="515" t="s">
        <v>490</v>
      </c>
      <c r="Q94" s="515" t="s">
        <v>95</v>
      </c>
      <c r="R94" s="514"/>
      <c r="S94" s="550"/>
      <c r="T94" s="550"/>
    </row>
    <row r="95">
      <c r="A95" s="533" t="s">
        <v>1920</v>
      </c>
      <c r="B95" s="550"/>
      <c r="C95" s="550"/>
      <c r="D95" s="513" t="s">
        <v>296</v>
      </c>
      <c r="E95" s="550"/>
      <c r="F95" s="513" t="s">
        <v>12</v>
      </c>
      <c r="G95" s="514" t="s">
        <v>10364</v>
      </c>
      <c r="H95" s="513" t="s">
        <v>1413</v>
      </c>
      <c r="I95" s="514" t="s">
        <v>15051</v>
      </c>
      <c r="J95" s="536" t="s">
        <v>15052</v>
      </c>
      <c r="K95" s="514" t="s">
        <v>15053</v>
      </c>
      <c r="L95" s="514" t="s">
        <v>15054</v>
      </c>
      <c r="M95" s="514" t="s">
        <v>15055</v>
      </c>
      <c r="N95" s="550"/>
      <c r="O95" s="548" t="s">
        <v>950</v>
      </c>
      <c r="P95" s="515" t="s">
        <v>490</v>
      </c>
      <c r="Q95" s="515" t="s">
        <v>95</v>
      </c>
      <c r="R95" s="550"/>
      <c r="S95" s="550"/>
      <c r="T95" s="550"/>
    </row>
    <row r="96">
      <c r="A96" s="533" t="s">
        <v>1927</v>
      </c>
      <c r="B96" s="513" t="s">
        <v>14768</v>
      </c>
      <c r="C96" s="513" t="s">
        <v>9834</v>
      </c>
      <c r="D96" s="513" t="s">
        <v>296</v>
      </c>
      <c r="E96" s="550"/>
      <c r="F96" s="513" t="s">
        <v>12</v>
      </c>
      <c r="G96" s="514" t="s">
        <v>10364</v>
      </c>
      <c r="H96" s="513" t="s">
        <v>1413</v>
      </c>
      <c r="I96" s="514" t="s">
        <v>15056</v>
      </c>
      <c r="J96" s="594"/>
      <c r="K96" s="514" t="s">
        <v>15057</v>
      </c>
      <c r="L96" s="514" t="s">
        <v>15058</v>
      </c>
      <c r="M96" s="514" t="s">
        <v>15059</v>
      </c>
      <c r="N96" s="550"/>
      <c r="O96" s="704">
        <v>45570.0</v>
      </c>
      <c r="P96" s="515" t="s">
        <v>490</v>
      </c>
      <c r="Q96" s="552" t="s">
        <v>95</v>
      </c>
      <c r="R96" s="514"/>
      <c r="S96" s="550"/>
      <c r="T96" s="550"/>
    </row>
    <row r="97">
      <c r="A97" s="533" t="s">
        <v>1933</v>
      </c>
      <c r="B97" s="550"/>
      <c r="C97" s="550"/>
      <c r="D97" s="513" t="s">
        <v>296</v>
      </c>
      <c r="E97" s="550"/>
      <c r="F97" s="513" t="s">
        <v>12</v>
      </c>
      <c r="G97" s="514" t="s">
        <v>10364</v>
      </c>
      <c r="H97" s="550"/>
      <c r="I97" s="514" t="s">
        <v>15060</v>
      </c>
      <c r="J97" s="550"/>
      <c r="K97" s="514" t="s">
        <v>15061</v>
      </c>
      <c r="L97" s="514" t="s">
        <v>15062</v>
      </c>
      <c r="M97" s="514" t="s">
        <v>15063</v>
      </c>
      <c r="N97" s="550"/>
      <c r="O97" s="703">
        <v>45540.0</v>
      </c>
      <c r="P97" s="515" t="s">
        <v>490</v>
      </c>
      <c r="Q97" s="515" t="s">
        <v>95</v>
      </c>
      <c r="R97" s="710"/>
      <c r="S97" s="550"/>
      <c r="T97" s="550"/>
    </row>
    <row r="98">
      <c r="A98" s="533" t="s">
        <v>1939</v>
      </c>
      <c r="B98" s="550"/>
      <c r="C98" s="550"/>
      <c r="D98" s="513" t="s">
        <v>296</v>
      </c>
      <c r="E98" s="550"/>
      <c r="F98" s="513" t="s">
        <v>11</v>
      </c>
      <c r="G98" s="550" t="s">
        <v>10364</v>
      </c>
      <c r="H98" s="513" t="s">
        <v>15064</v>
      </c>
      <c r="I98" s="514" t="s">
        <v>15065</v>
      </c>
      <c r="J98" s="514" t="s">
        <v>15066</v>
      </c>
      <c r="K98" s="514" t="s">
        <v>15067</v>
      </c>
      <c r="L98" s="514" t="s">
        <v>15068</v>
      </c>
      <c r="M98" s="514" t="s">
        <v>15069</v>
      </c>
      <c r="N98" s="550"/>
      <c r="O98" s="703">
        <v>45540.0</v>
      </c>
      <c r="P98" s="515" t="s">
        <v>490</v>
      </c>
      <c r="Q98" s="515" t="s">
        <v>95</v>
      </c>
      <c r="R98" s="710"/>
      <c r="S98" s="550"/>
      <c r="T98" s="550"/>
    </row>
    <row r="99">
      <c r="A99" s="533" t="s">
        <v>1945</v>
      </c>
      <c r="B99" s="550"/>
      <c r="C99" s="550"/>
      <c r="D99" s="513" t="s">
        <v>296</v>
      </c>
      <c r="E99" s="550"/>
      <c r="F99" s="513" t="s">
        <v>11</v>
      </c>
      <c r="G99" s="550" t="s">
        <v>10364</v>
      </c>
      <c r="H99" s="513" t="s">
        <v>15064</v>
      </c>
      <c r="I99" s="514" t="s">
        <v>15070</v>
      </c>
      <c r="J99" s="514" t="s">
        <v>15066</v>
      </c>
      <c r="K99" s="514" t="s">
        <v>15071</v>
      </c>
      <c r="L99" s="514" t="s">
        <v>15072</v>
      </c>
      <c r="M99" s="514" t="s">
        <v>15073</v>
      </c>
      <c r="N99" s="550"/>
      <c r="O99" s="703">
        <v>45540.0</v>
      </c>
      <c r="P99" s="515" t="s">
        <v>490</v>
      </c>
      <c r="Q99" s="515" t="s">
        <v>95</v>
      </c>
      <c r="R99" s="710"/>
      <c r="S99" s="550"/>
      <c r="T99" s="550"/>
    </row>
    <row r="100">
      <c r="A100" s="533" t="s">
        <v>1951</v>
      </c>
      <c r="B100" s="550"/>
      <c r="C100" s="550"/>
      <c r="D100" s="513" t="s">
        <v>296</v>
      </c>
      <c r="E100" s="550"/>
      <c r="F100" s="513" t="s">
        <v>12</v>
      </c>
      <c r="G100" s="550" t="s">
        <v>10364</v>
      </c>
      <c r="H100" s="513" t="s">
        <v>15064</v>
      </c>
      <c r="I100" s="514" t="s">
        <v>15074</v>
      </c>
      <c r="J100" s="514" t="s">
        <v>15075</v>
      </c>
      <c r="K100" s="514" t="s">
        <v>15076</v>
      </c>
      <c r="L100" s="514" t="s">
        <v>15077</v>
      </c>
      <c r="M100" s="514" t="s">
        <v>15078</v>
      </c>
      <c r="N100" s="550"/>
      <c r="O100" s="703">
        <v>45540.0</v>
      </c>
      <c r="P100" s="515" t="s">
        <v>490</v>
      </c>
      <c r="Q100" s="515" t="s">
        <v>95</v>
      </c>
      <c r="R100" s="710"/>
      <c r="S100" s="550"/>
      <c r="T100" s="550"/>
    </row>
    <row r="101">
      <c r="A101" s="533" t="s">
        <v>1957</v>
      </c>
      <c r="B101" s="550"/>
      <c r="C101" s="550"/>
      <c r="D101" s="513" t="s">
        <v>296</v>
      </c>
      <c r="E101" s="550"/>
      <c r="F101" s="513" t="s">
        <v>12</v>
      </c>
      <c r="G101" s="550" t="s">
        <v>10364</v>
      </c>
      <c r="H101" s="513" t="s">
        <v>15064</v>
      </c>
      <c r="I101" s="514" t="s">
        <v>15079</v>
      </c>
      <c r="J101" s="514" t="s">
        <v>15080</v>
      </c>
      <c r="K101" s="514" t="s">
        <v>15081</v>
      </c>
      <c r="L101" s="514" t="s">
        <v>15082</v>
      </c>
      <c r="M101" s="514" t="s">
        <v>15083</v>
      </c>
      <c r="N101" s="550"/>
      <c r="O101" s="703">
        <v>45540.0</v>
      </c>
      <c r="P101" s="515" t="s">
        <v>490</v>
      </c>
      <c r="Q101" s="515" t="s">
        <v>95</v>
      </c>
      <c r="R101" s="710"/>
      <c r="S101" s="550"/>
      <c r="T101" s="550"/>
    </row>
    <row r="102">
      <c r="A102" s="460"/>
      <c r="B102" s="460"/>
      <c r="C102" s="460"/>
      <c r="D102" s="460"/>
      <c r="E102" s="460"/>
      <c r="F102" s="460"/>
      <c r="G102" s="460"/>
      <c r="H102" s="460"/>
      <c r="I102" s="460"/>
      <c r="J102" s="460"/>
      <c r="K102" s="460"/>
      <c r="L102" s="460"/>
      <c r="M102" s="460"/>
      <c r="N102" s="460"/>
      <c r="O102" s="713"/>
      <c r="P102" s="460"/>
      <c r="Q102" s="460"/>
      <c r="R102" s="460"/>
      <c r="S102" s="460"/>
      <c r="T102" s="460"/>
    </row>
    <row r="103">
      <c r="A103" s="460"/>
      <c r="B103" s="460"/>
      <c r="C103" s="460"/>
      <c r="D103" s="460"/>
      <c r="E103" s="460"/>
      <c r="F103" s="460"/>
      <c r="G103" s="460"/>
      <c r="H103" s="460"/>
      <c r="I103" s="460"/>
      <c r="J103" s="460"/>
      <c r="K103" s="460"/>
      <c r="L103" s="460"/>
      <c r="M103" s="460"/>
      <c r="N103" s="460"/>
      <c r="O103" s="713"/>
      <c r="P103" s="460"/>
      <c r="Q103" s="460"/>
      <c r="R103" s="460"/>
      <c r="S103" s="460"/>
      <c r="T103" s="460"/>
    </row>
    <row r="104">
      <c r="A104" s="460"/>
      <c r="B104" s="460"/>
      <c r="C104" s="460"/>
      <c r="D104" s="460"/>
      <c r="E104" s="460"/>
      <c r="F104" s="460"/>
      <c r="G104" s="460"/>
      <c r="H104" s="460"/>
      <c r="I104" s="460"/>
      <c r="J104" s="460"/>
      <c r="K104" s="460"/>
      <c r="L104" s="460"/>
      <c r="M104" s="460"/>
      <c r="N104" s="460"/>
      <c r="O104" s="713"/>
      <c r="P104" s="460"/>
      <c r="Q104" s="460"/>
      <c r="R104" s="460"/>
      <c r="S104" s="460"/>
      <c r="T104" s="460"/>
    </row>
    <row r="105">
      <c r="A105" s="460"/>
      <c r="B105" s="460"/>
      <c r="C105" s="460"/>
      <c r="D105" s="460"/>
      <c r="E105" s="460"/>
      <c r="F105" s="460"/>
      <c r="G105" s="460"/>
      <c r="H105" s="460"/>
      <c r="I105" s="460"/>
      <c r="J105" s="460"/>
      <c r="K105" s="460"/>
      <c r="L105" s="460"/>
      <c r="M105" s="460"/>
      <c r="N105" s="460"/>
      <c r="O105" s="713"/>
      <c r="P105" s="460"/>
      <c r="Q105" s="460"/>
      <c r="R105" s="460"/>
      <c r="S105" s="460"/>
      <c r="T105" s="460"/>
    </row>
    <row r="106">
      <c r="A106" s="460"/>
      <c r="B106" s="460"/>
      <c r="C106" s="460"/>
      <c r="D106" s="460"/>
      <c r="E106" s="460"/>
      <c r="F106" s="460"/>
      <c r="G106" s="460"/>
      <c r="H106" s="460"/>
      <c r="I106" s="460"/>
      <c r="J106" s="460"/>
      <c r="K106" s="460"/>
      <c r="L106" s="460"/>
      <c r="M106" s="460"/>
      <c r="N106" s="460"/>
      <c r="O106" s="713"/>
      <c r="P106" s="460"/>
      <c r="Q106" s="460"/>
      <c r="R106" s="460"/>
      <c r="S106" s="460"/>
      <c r="T106" s="460"/>
    </row>
    <row r="107">
      <c r="A107" s="460"/>
      <c r="B107" s="460"/>
      <c r="C107" s="460"/>
      <c r="D107" s="460"/>
      <c r="E107" s="460"/>
      <c r="F107" s="460"/>
      <c r="G107" s="460"/>
      <c r="H107" s="460"/>
      <c r="I107" s="460"/>
      <c r="J107" s="460"/>
      <c r="K107" s="460"/>
      <c r="L107" s="460"/>
      <c r="M107" s="460"/>
      <c r="N107" s="460"/>
      <c r="O107" s="713"/>
      <c r="P107" s="460"/>
      <c r="Q107" s="460"/>
      <c r="R107" s="460"/>
      <c r="S107" s="460"/>
      <c r="T107" s="460"/>
    </row>
    <row r="108">
      <c r="A108" s="460"/>
      <c r="B108" s="460"/>
      <c r="C108" s="460"/>
      <c r="D108" s="460"/>
      <c r="E108" s="460"/>
      <c r="F108" s="460"/>
      <c r="G108" s="460"/>
      <c r="H108" s="460"/>
      <c r="I108" s="460"/>
      <c r="J108" s="460"/>
      <c r="K108" s="460"/>
      <c r="L108" s="460"/>
      <c r="M108" s="460"/>
      <c r="N108" s="460"/>
      <c r="O108" s="713"/>
      <c r="P108" s="460"/>
      <c r="Q108" s="460"/>
      <c r="R108" s="460"/>
      <c r="S108" s="460"/>
      <c r="T108" s="460"/>
    </row>
    <row r="109">
      <c r="A109" s="460"/>
      <c r="B109" s="460"/>
      <c r="C109" s="460"/>
      <c r="D109" s="460"/>
      <c r="E109" s="460"/>
      <c r="F109" s="460"/>
      <c r="G109" s="460"/>
      <c r="H109" s="460"/>
      <c r="I109" s="460"/>
      <c r="J109" s="460"/>
      <c r="K109" s="460"/>
      <c r="L109" s="460"/>
      <c r="M109" s="460"/>
      <c r="N109" s="460"/>
      <c r="O109" s="713"/>
      <c r="P109" s="460"/>
      <c r="Q109" s="460"/>
      <c r="R109" s="460"/>
      <c r="S109" s="460"/>
      <c r="T109" s="460"/>
    </row>
    <row r="110">
      <c r="A110" s="460"/>
      <c r="B110" s="460"/>
      <c r="C110" s="460"/>
      <c r="D110" s="460"/>
      <c r="E110" s="460"/>
      <c r="F110" s="460"/>
      <c r="G110" s="460"/>
      <c r="H110" s="460"/>
      <c r="I110" s="460"/>
      <c r="J110" s="460"/>
      <c r="K110" s="460"/>
      <c r="L110" s="460"/>
      <c r="M110" s="460"/>
      <c r="N110" s="460"/>
      <c r="O110" s="713"/>
      <c r="P110" s="460"/>
      <c r="Q110" s="460"/>
      <c r="R110" s="460"/>
      <c r="S110" s="460"/>
      <c r="T110" s="460"/>
    </row>
    <row r="111">
      <c r="A111" s="460"/>
      <c r="B111" s="460"/>
      <c r="C111" s="460"/>
      <c r="D111" s="460"/>
      <c r="E111" s="460"/>
      <c r="F111" s="460"/>
      <c r="G111" s="460"/>
      <c r="H111" s="460"/>
      <c r="I111" s="460"/>
      <c r="J111" s="460"/>
      <c r="K111" s="460"/>
      <c r="L111" s="460"/>
      <c r="M111" s="460"/>
      <c r="N111" s="460"/>
      <c r="O111" s="713"/>
      <c r="P111" s="460"/>
      <c r="Q111" s="460"/>
      <c r="R111" s="460"/>
      <c r="S111" s="460"/>
      <c r="T111" s="460"/>
    </row>
    <row r="112">
      <c r="A112" s="460"/>
      <c r="B112" s="460"/>
      <c r="C112" s="460"/>
      <c r="D112" s="460"/>
      <c r="E112" s="460"/>
      <c r="F112" s="460"/>
      <c r="G112" s="460"/>
      <c r="H112" s="460"/>
      <c r="I112" s="460"/>
      <c r="J112" s="460"/>
      <c r="K112" s="460"/>
      <c r="L112" s="460"/>
      <c r="M112" s="460"/>
      <c r="N112" s="460"/>
      <c r="O112" s="713"/>
      <c r="P112" s="460"/>
      <c r="Q112" s="460"/>
      <c r="R112" s="460"/>
      <c r="S112" s="460"/>
      <c r="T112" s="460"/>
    </row>
    <row r="113">
      <c r="A113" s="460"/>
      <c r="B113" s="460"/>
      <c r="C113" s="460"/>
      <c r="D113" s="460"/>
      <c r="E113" s="460"/>
      <c r="F113" s="460"/>
      <c r="G113" s="460"/>
      <c r="H113" s="460"/>
      <c r="I113" s="460"/>
      <c r="J113" s="460"/>
      <c r="K113" s="460"/>
      <c r="L113" s="460"/>
      <c r="M113" s="460"/>
      <c r="N113" s="460"/>
      <c r="O113" s="713"/>
      <c r="P113" s="460"/>
      <c r="Q113" s="460"/>
      <c r="R113" s="460"/>
      <c r="S113" s="460"/>
      <c r="T113" s="460"/>
    </row>
    <row r="114">
      <c r="A114" s="460"/>
      <c r="B114" s="460"/>
      <c r="C114" s="460"/>
      <c r="D114" s="460"/>
      <c r="E114" s="460"/>
      <c r="F114" s="460"/>
      <c r="G114" s="460"/>
      <c r="H114" s="460"/>
      <c r="I114" s="460"/>
      <c r="J114" s="460"/>
      <c r="K114" s="460"/>
      <c r="L114" s="460"/>
      <c r="M114" s="460"/>
      <c r="N114" s="460"/>
      <c r="O114" s="713"/>
      <c r="P114" s="460"/>
      <c r="Q114" s="460"/>
      <c r="R114" s="460"/>
      <c r="S114" s="460"/>
      <c r="T114" s="460"/>
    </row>
    <row r="115">
      <c r="A115" s="460"/>
      <c r="B115" s="460"/>
      <c r="C115" s="460"/>
      <c r="D115" s="460"/>
      <c r="E115" s="460"/>
      <c r="F115" s="460"/>
      <c r="G115" s="460"/>
      <c r="H115" s="460"/>
      <c r="I115" s="460"/>
      <c r="J115" s="460"/>
      <c r="K115" s="460"/>
      <c r="L115" s="460"/>
      <c r="M115" s="460"/>
      <c r="N115" s="460"/>
      <c r="O115" s="713"/>
      <c r="P115" s="460"/>
      <c r="Q115" s="460"/>
      <c r="R115" s="460"/>
      <c r="S115" s="460"/>
      <c r="T115" s="460"/>
    </row>
    <row r="116">
      <c r="A116" s="460"/>
      <c r="B116" s="460"/>
      <c r="C116" s="460"/>
      <c r="D116" s="460"/>
      <c r="E116" s="460"/>
      <c r="F116" s="460"/>
      <c r="G116" s="460"/>
      <c r="H116" s="460"/>
      <c r="I116" s="460"/>
      <c r="J116" s="460"/>
      <c r="K116" s="460"/>
      <c r="L116" s="460"/>
      <c r="M116" s="460"/>
      <c r="N116" s="460"/>
      <c r="O116" s="713"/>
      <c r="P116" s="460"/>
      <c r="Q116" s="460"/>
      <c r="R116" s="460"/>
      <c r="S116" s="460"/>
      <c r="T116" s="460"/>
    </row>
    <row r="117">
      <c r="A117" s="460"/>
      <c r="B117" s="460"/>
      <c r="C117" s="460"/>
      <c r="D117" s="460"/>
      <c r="E117" s="460"/>
      <c r="F117" s="460"/>
      <c r="G117" s="460"/>
      <c r="H117" s="460"/>
      <c r="I117" s="460"/>
      <c r="J117" s="460"/>
      <c r="K117" s="460"/>
      <c r="L117" s="460"/>
      <c r="M117" s="460"/>
      <c r="N117" s="460"/>
      <c r="O117" s="713"/>
      <c r="P117" s="460"/>
      <c r="Q117" s="460"/>
      <c r="R117" s="460"/>
      <c r="S117" s="460"/>
      <c r="T117" s="460"/>
    </row>
    <row r="118">
      <c r="A118" s="460"/>
      <c r="B118" s="460"/>
      <c r="C118" s="460"/>
      <c r="D118" s="460"/>
      <c r="E118" s="460"/>
      <c r="F118" s="460"/>
      <c r="G118" s="460"/>
      <c r="H118" s="460"/>
      <c r="I118" s="460"/>
      <c r="J118" s="460"/>
      <c r="K118" s="460"/>
      <c r="L118" s="460"/>
      <c r="M118" s="460"/>
      <c r="N118" s="460"/>
      <c r="O118" s="713"/>
      <c r="P118" s="460"/>
      <c r="Q118" s="460"/>
      <c r="R118" s="460"/>
      <c r="S118" s="460"/>
      <c r="T118" s="460"/>
    </row>
    <row r="119">
      <c r="A119" s="460"/>
      <c r="B119" s="460"/>
      <c r="C119" s="460"/>
      <c r="D119" s="460"/>
      <c r="E119" s="460"/>
      <c r="F119" s="460"/>
      <c r="G119" s="460"/>
      <c r="H119" s="460"/>
      <c r="I119" s="460"/>
      <c r="J119" s="460"/>
      <c r="K119" s="460"/>
      <c r="L119" s="460"/>
      <c r="M119" s="460"/>
      <c r="N119" s="460"/>
      <c r="O119" s="713"/>
      <c r="P119" s="460"/>
      <c r="Q119" s="460"/>
      <c r="R119" s="460"/>
      <c r="S119" s="460"/>
      <c r="T119" s="460"/>
    </row>
    <row r="120">
      <c r="A120" s="460"/>
      <c r="B120" s="460"/>
      <c r="C120" s="460"/>
      <c r="D120" s="460"/>
      <c r="E120" s="460"/>
      <c r="F120" s="460"/>
      <c r="G120" s="460"/>
      <c r="H120" s="460"/>
      <c r="I120" s="460"/>
      <c r="J120" s="460"/>
      <c r="K120" s="460"/>
      <c r="L120" s="460"/>
      <c r="M120" s="460"/>
      <c r="N120" s="460"/>
      <c r="O120" s="713"/>
      <c r="P120" s="460"/>
      <c r="Q120" s="460"/>
      <c r="R120" s="460"/>
      <c r="S120" s="460"/>
      <c r="T120" s="460"/>
    </row>
    <row r="121">
      <c r="A121" s="460"/>
      <c r="B121" s="460"/>
      <c r="C121" s="460"/>
      <c r="D121" s="460"/>
      <c r="E121" s="460"/>
      <c r="F121" s="460"/>
      <c r="G121" s="460"/>
      <c r="H121" s="460"/>
      <c r="I121" s="460"/>
      <c r="J121" s="460"/>
      <c r="K121" s="460"/>
      <c r="L121" s="460"/>
      <c r="M121" s="460"/>
      <c r="N121" s="460"/>
      <c r="O121" s="713"/>
      <c r="P121" s="460"/>
      <c r="Q121" s="460"/>
      <c r="R121" s="460"/>
      <c r="S121" s="460"/>
      <c r="T121" s="460"/>
    </row>
    <row r="122">
      <c r="A122" s="460"/>
      <c r="B122" s="460"/>
      <c r="C122" s="460"/>
      <c r="D122" s="460"/>
      <c r="E122" s="460"/>
      <c r="F122" s="460"/>
      <c r="G122" s="460"/>
      <c r="H122" s="460"/>
      <c r="I122" s="460"/>
      <c r="J122" s="460"/>
      <c r="K122" s="460"/>
      <c r="L122" s="460"/>
      <c r="M122" s="460"/>
      <c r="N122" s="460"/>
      <c r="O122" s="713"/>
      <c r="P122" s="460"/>
      <c r="Q122" s="460"/>
      <c r="R122" s="460"/>
      <c r="S122" s="460"/>
      <c r="T122" s="460"/>
    </row>
    <row r="123">
      <c r="A123" s="460"/>
      <c r="B123" s="460"/>
      <c r="C123" s="460"/>
      <c r="D123" s="460"/>
      <c r="E123" s="460"/>
      <c r="F123" s="460"/>
      <c r="G123" s="460"/>
      <c r="H123" s="460"/>
      <c r="I123" s="460"/>
      <c r="J123" s="460"/>
      <c r="K123" s="460"/>
      <c r="L123" s="460"/>
      <c r="M123" s="460"/>
      <c r="N123" s="460"/>
      <c r="O123" s="713"/>
      <c r="P123" s="460"/>
      <c r="Q123" s="460"/>
      <c r="R123" s="460"/>
      <c r="S123" s="460"/>
      <c r="T123" s="460"/>
    </row>
    <row r="124">
      <c r="A124" s="460"/>
      <c r="B124" s="460"/>
      <c r="C124" s="460"/>
      <c r="D124" s="460"/>
      <c r="E124" s="460"/>
      <c r="F124" s="460"/>
      <c r="G124" s="460"/>
      <c r="H124" s="460"/>
      <c r="I124" s="460"/>
      <c r="J124" s="460"/>
      <c r="K124" s="460"/>
      <c r="L124" s="460"/>
      <c r="M124" s="460"/>
      <c r="N124" s="460"/>
      <c r="O124" s="713"/>
      <c r="P124" s="460"/>
      <c r="Q124" s="460"/>
      <c r="R124" s="460"/>
      <c r="S124" s="460"/>
      <c r="T124" s="460"/>
    </row>
    <row r="125">
      <c r="A125" s="460"/>
      <c r="B125" s="460"/>
      <c r="C125" s="460"/>
      <c r="D125" s="460"/>
      <c r="E125" s="460"/>
      <c r="F125" s="460"/>
      <c r="G125" s="460"/>
      <c r="H125" s="460"/>
      <c r="I125" s="460"/>
      <c r="J125" s="460"/>
      <c r="K125" s="460"/>
      <c r="L125" s="460"/>
      <c r="M125" s="460"/>
      <c r="N125" s="460"/>
      <c r="O125" s="713"/>
      <c r="P125" s="460"/>
      <c r="Q125" s="460"/>
      <c r="R125" s="460"/>
      <c r="S125" s="460"/>
      <c r="T125" s="460"/>
    </row>
    <row r="126">
      <c r="A126" s="460"/>
      <c r="B126" s="460"/>
      <c r="C126" s="460"/>
      <c r="D126" s="460"/>
      <c r="E126" s="460"/>
      <c r="F126" s="460"/>
      <c r="G126" s="460"/>
      <c r="H126" s="460"/>
      <c r="I126" s="460"/>
      <c r="J126" s="460"/>
      <c r="K126" s="460"/>
      <c r="L126" s="460"/>
      <c r="M126" s="460"/>
      <c r="N126" s="460"/>
      <c r="O126" s="713"/>
      <c r="P126" s="460"/>
      <c r="Q126" s="460"/>
      <c r="R126" s="460"/>
      <c r="S126" s="460"/>
      <c r="T126" s="460"/>
    </row>
    <row r="127">
      <c r="A127" s="460"/>
      <c r="B127" s="460"/>
      <c r="C127" s="460"/>
      <c r="D127" s="460"/>
      <c r="E127" s="460"/>
      <c r="F127" s="460"/>
      <c r="G127" s="460"/>
      <c r="H127" s="460"/>
      <c r="I127" s="460"/>
      <c r="J127" s="460"/>
      <c r="K127" s="460"/>
      <c r="L127" s="460"/>
      <c r="M127" s="460"/>
      <c r="N127" s="460"/>
      <c r="O127" s="713"/>
      <c r="P127" s="460"/>
      <c r="Q127" s="460"/>
      <c r="R127" s="460"/>
      <c r="S127" s="460"/>
      <c r="T127" s="460"/>
    </row>
    <row r="128">
      <c r="A128" s="460"/>
      <c r="B128" s="460"/>
      <c r="C128" s="460"/>
      <c r="D128" s="460"/>
      <c r="E128" s="460"/>
      <c r="F128" s="460"/>
      <c r="G128" s="460"/>
      <c r="H128" s="460"/>
      <c r="I128" s="460"/>
      <c r="J128" s="460"/>
      <c r="K128" s="460"/>
      <c r="L128" s="460"/>
      <c r="M128" s="460"/>
      <c r="N128" s="460"/>
      <c r="O128" s="713"/>
      <c r="P128" s="460"/>
      <c r="Q128" s="460"/>
      <c r="R128" s="460"/>
      <c r="S128" s="460"/>
      <c r="T128" s="460"/>
    </row>
    <row r="129">
      <c r="A129" s="460"/>
      <c r="B129" s="460"/>
      <c r="C129" s="460"/>
      <c r="D129" s="460"/>
      <c r="E129" s="460"/>
      <c r="F129" s="460"/>
      <c r="G129" s="460"/>
      <c r="H129" s="460"/>
      <c r="I129" s="460"/>
      <c r="J129" s="460"/>
      <c r="K129" s="460"/>
      <c r="L129" s="460"/>
      <c r="M129" s="460"/>
      <c r="N129" s="460"/>
      <c r="O129" s="713"/>
      <c r="P129" s="460"/>
      <c r="Q129" s="460"/>
      <c r="R129" s="460"/>
      <c r="S129" s="460"/>
      <c r="T129" s="460"/>
    </row>
    <row r="130">
      <c r="A130" s="460"/>
      <c r="B130" s="460"/>
      <c r="C130" s="460"/>
      <c r="D130" s="460"/>
      <c r="E130" s="460"/>
      <c r="F130" s="460"/>
      <c r="G130" s="460"/>
      <c r="H130" s="460"/>
      <c r="I130" s="460"/>
      <c r="J130" s="460"/>
      <c r="K130" s="460"/>
      <c r="L130" s="460"/>
      <c r="M130" s="460"/>
      <c r="N130" s="460"/>
      <c r="O130" s="713"/>
      <c r="P130" s="460"/>
      <c r="Q130" s="460"/>
      <c r="R130" s="460"/>
      <c r="S130" s="460"/>
      <c r="T130" s="460"/>
    </row>
    <row r="131">
      <c r="A131" s="460"/>
      <c r="B131" s="460"/>
      <c r="C131" s="460"/>
      <c r="D131" s="460"/>
      <c r="E131" s="460"/>
      <c r="F131" s="460"/>
      <c r="G131" s="460"/>
      <c r="H131" s="460"/>
      <c r="I131" s="460"/>
      <c r="J131" s="460"/>
      <c r="K131" s="460"/>
      <c r="L131" s="460"/>
      <c r="M131" s="460"/>
      <c r="N131" s="460"/>
      <c r="O131" s="713"/>
      <c r="P131" s="460"/>
      <c r="Q131" s="460"/>
      <c r="R131" s="460"/>
      <c r="S131" s="460"/>
      <c r="T131" s="460"/>
    </row>
    <row r="132">
      <c r="A132" s="460"/>
      <c r="B132" s="460"/>
      <c r="C132" s="460"/>
      <c r="D132" s="460"/>
      <c r="E132" s="460"/>
      <c r="F132" s="460"/>
      <c r="G132" s="460"/>
      <c r="H132" s="460"/>
      <c r="I132" s="460"/>
      <c r="J132" s="460"/>
      <c r="K132" s="460"/>
      <c r="L132" s="460"/>
      <c r="M132" s="460"/>
      <c r="N132" s="460"/>
      <c r="O132" s="713"/>
      <c r="P132" s="460"/>
      <c r="Q132" s="460"/>
      <c r="R132" s="460"/>
      <c r="S132" s="460"/>
      <c r="T132" s="460"/>
    </row>
    <row r="133">
      <c r="A133" s="460"/>
      <c r="B133" s="460"/>
      <c r="C133" s="460"/>
      <c r="D133" s="460"/>
      <c r="E133" s="460"/>
      <c r="F133" s="460"/>
      <c r="G133" s="460"/>
      <c r="H133" s="460"/>
      <c r="I133" s="460"/>
      <c r="J133" s="460"/>
      <c r="K133" s="460"/>
      <c r="L133" s="460"/>
      <c r="M133" s="460"/>
      <c r="N133" s="460"/>
      <c r="O133" s="713"/>
      <c r="P133" s="460"/>
      <c r="Q133" s="460"/>
      <c r="R133" s="460"/>
      <c r="S133" s="460"/>
      <c r="T133" s="460"/>
    </row>
    <row r="134">
      <c r="A134" s="460"/>
      <c r="B134" s="460"/>
      <c r="C134" s="460"/>
      <c r="D134" s="460"/>
      <c r="E134" s="460"/>
      <c r="F134" s="460"/>
      <c r="G134" s="460"/>
      <c r="H134" s="460"/>
      <c r="I134" s="460"/>
      <c r="J134" s="460"/>
      <c r="K134" s="460"/>
      <c r="L134" s="460"/>
      <c r="M134" s="460"/>
      <c r="N134" s="460"/>
      <c r="O134" s="713"/>
      <c r="P134" s="460"/>
      <c r="Q134" s="460"/>
      <c r="R134" s="460"/>
      <c r="S134" s="460"/>
      <c r="T134" s="460"/>
    </row>
    <row r="135">
      <c r="A135" s="460"/>
      <c r="B135" s="460"/>
      <c r="C135" s="460"/>
      <c r="D135" s="460"/>
      <c r="E135" s="460"/>
      <c r="F135" s="460"/>
      <c r="G135" s="460"/>
      <c r="H135" s="460"/>
      <c r="I135" s="460"/>
      <c r="J135" s="460"/>
      <c r="K135" s="460"/>
      <c r="L135" s="460"/>
      <c r="M135" s="460"/>
      <c r="N135" s="460"/>
      <c r="O135" s="713"/>
      <c r="P135" s="460"/>
      <c r="Q135" s="460"/>
      <c r="R135" s="460"/>
      <c r="S135" s="460"/>
      <c r="T135" s="460"/>
    </row>
    <row r="136">
      <c r="A136" s="460"/>
      <c r="B136" s="460"/>
      <c r="C136" s="460"/>
      <c r="D136" s="460"/>
      <c r="E136" s="460"/>
      <c r="F136" s="460"/>
      <c r="G136" s="460"/>
      <c r="H136" s="460"/>
      <c r="I136" s="460"/>
      <c r="J136" s="460"/>
      <c r="K136" s="460"/>
      <c r="L136" s="460"/>
      <c r="M136" s="460"/>
      <c r="N136" s="460"/>
      <c r="O136" s="713"/>
      <c r="P136" s="460"/>
      <c r="Q136" s="460"/>
      <c r="R136" s="460"/>
      <c r="S136" s="460"/>
      <c r="T136" s="460"/>
    </row>
    <row r="137">
      <c r="A137" s="460"/>
      <c r="B137" s="460"/>
      <c r="C137" s="460"/>
      <c r="D137" s="460"/>
      <c r="E137" s="460"/>
      <c r="F137" s="460"/>
      <c r="G137" s="460"/>
      <c r="H137" s="460"/>
      <c r="I137" s="460"/>
      <c r="J137" s="460"/>
      <c r="K137" s="460"/>
      <c r="L137" s="460"/>
      <c r="M137" s="460"/>
      <c r="N137" s="460"/>
      <c r="O137" s="713"/>
      <c r="P137" s="460"/>
      <c r="Q137" s="460"/>
      <c r="R137" s="460"/>
      <c r="S137" s="460"/>
      <c r="T137" s="460"/>
    </row>
    <row r="138">
      <c r="A138" s="460"/>
      <c r="B138" s="460"/>
      <c r="C138" s="460"/>
      <c r="D138" s="460"/>
      <c r="E138" s="460"/>
      <c r="F138" s="460"/>
      <c r="G138" s="460"/>
      <c r="H138" s="460"/>
      <c r="I138" s="460"/>
      <c r="J138" s="460"/>
      <c r="K138" s="460"/>
      <c r="L138" s="460"/>
      <c r="M138" s="460"/>
      <c r="N138" s="460"/>
      <c r="O138" s="713"/>
      <c r="P138" s="460"/>
      <c r="Q138" s="460"/>
      <c r="R138" s="460"/>
      <c r="S138" s="460"/>
      <c r="T138" s="460"/>
    </row>
    <row r="139">
      <c r="A139" s="460"/>
      <c r="B139" s="460"/>
      <c r="C139" s="460"/>
      <c r="D139" s="460"/>
      <c r="E139" s="460"/>
      <c r="F139" s="460"/>
      <c r="G139" s="460"/>
      <c r="H139" s="460"/>
      <c r="I139" s="460"/>
      <c r="J139" s="460"/>
      <c r="K139" s="460"/>
      <c r="L139" s="460"/>
      <c r="M139" s="460"/>
      <c r="N139" s="460"/>
      <c r="O139" s="713"/>
      <c r="P139" s="460"/>
      <c r="Q139" s="460"/>
      <c r="R139" s="460"/>
      <c r="S139" s="460"/>
      <c r="T139" s="460"/>
    </row>
    <row r="140">
      <c r="A140" s="460"/>
      <c r="B140" s="460"/>
      <c r="C140" s="460"/>
      <c r="D140" s="460"/>
      <c r="E140" s="460"/>
      <c r="F140" s="460"/>
      <c r="G140" s="460"/>
      <c r="H140" s="460"/>
      <c r="I140" s="460"/>
      <c r="J140" s="460"/>
      <c r="K140" s="460"/>
      <c r="L140" s="460"/>
      <c r="M140" s="460"/>
      <c r="N140" s="460"/>
      <c r="O140" s="713"/>
      <c r="P140" s="460"/>
      <c r="Q140" s="460"/>
      <c r="R140" s="460"/>
      <c r="S140" s="460"/>
      <c r="T140" s="460"/>
    </row>
    <row r="141">
      <c r="A141" s="460"/>
      <c r="B141" s="460"/>
      <c r="C141" s="460"/>
      <c r="D141" s="460"/>
      <c r="E141" s="460"/>
      <c r="F141" s="460"/>
      <c r="G141" s="460"/>
      <c r="H141" s="460"/>
      <c r="I141" s="460"/>
      <c r="J141" s="460"/>
      <c r="K141" s="460"/>
      <c r="L141" s="460"/>
      <c r="M141" s="460"/>
      <c r="N141" s="460"/>
      <c r="O141" s="713"/>
      <c r="P141" s="460"/>
      <c r="Q141" s="460"/>
      <c r="R141" s="460"/>
      <c r="S141" s="460"/>
      <c r="T141" s="460"/>
    </row>
    <row r="142">
      <c r="A142" s="460"/>
      <c r="B142" s="460"/>
      <c r="C142" s="460"/>
      <c r="D142" s="460"/>
      <c r="E142" s="460"/>
      <c r="F142" s="460"/>
      <c r="G142" s="460"/>
      <c r="H142" s="460"/>
      <c r="I142" s="460"/>
      <c r="J142" s="460"/>
      <c r="K142" s="460"/>
      <c r="L142" s="460"/>
      <c r="M142" s="460"/>
      <c r="N142" s="460"/>
      <c r="O142" s="713"/>
      <c r="P142" s="460"/>
      <c r="Q142" s="460"/>
      <c r="R142" s="460"/>
      <c r="S142" s="460"/>
      <c r="T142" s="460"/>
    </row>
    <row r="143">
      <c r="A143" s="460"/>
      <c r="B143" s="460"/>
      <c r="C143" s="460"/>
      <c r="D143" s="460"/>
      <c r="E143" s="460"/>
      <c r="F143" s="460"/>
      <c r="G143" s="460"/>
      <c r="H143" s="460"/>
      <c r="I143" s="460"/>
      <c r="J143" s="460"/>
      <c r="K143" s="460"/>
      <c r="L143" s="460"/>
      <c r="M143" s="460"/>
      <c r="N143" s="460"/>
      <c r="O143" s="713"/>
      <c r="P143" s="460"/>
      <c r="Q143" s="460"/>
      <c r="R143" s="460"/>
      <c r="S143" s="460"/>
      <c r="T143" s="460"/>
    </row>
    <row r="144">
      <c r="A144" s="460"/>
      <c r="B144" s="460"/>
      <c r="C144" s="460"/>
      <c r="D144" s="460"/>
      <c r="E144" s="460"/>
      <c r="F144" s="460"/>
      <c r="G144" s="460"/>
      <c r="H144" s="460"/>
      <c r="I144" s="460"/>
      <c r="J144" s="460"/>
      <c r="K144" s="460"/>
      <c r="L144" s="460"/>
      <c r="M144" s="460"/>
      <c r="N144" s="460"/>
      <c r="O144" s="713"/>
      <c r="P144" s="460"/>
      <c r="Q144" s="460"/>
      <c r="R144" s="460"/>
      <c r="S144" s="460"/>
      <c r="T144" s="460"/>
    </row>
    <row r="145">
      <c r="A145" s="460"/>
      <c r="B145" s="460"/>
      <c r="C145" s="460"/>
      <c r="D145" s="460"/>
      <c r="E145" s="460"/>
      <c r="F145" s="460"/>
      <c r="G145" s="460"/>
      <c r="H145" s="460"/>
      <c r="I145" s="460"/>
      <c r="J145" s="460"/>
      <c r="K145" s="460"/>
      <c r="L145" s="460"/>
      <c r="M145" s="460"/>
      <c r="N145" s="460"/>
      <c r="O145" s="713"/>
      <c r="P145" s="460"/>
      <c r="Q145" s="460"/>
      <c r="R145" s="460"/>
      <c r="S145" s="460"/>
      <c r="T145" s="460"/>
    </row>
    <row r="146">
      <c r="A146" s="460"/>
      <c r="B146" s="460"/>
      <c r="C146" s="460"/>
      <c r="D146" s="460"/>
      <c r="E146" s="460"/>
      <c r="F146" s="460"/>
      <c r="G146" s="460"/>
      <c r="H146" s="460"/>
      <c r="I146" s="460"/>
      <c r="J146" s="460"/>
      <c r="K146" s="460"/>
      <c r="L146" s="460"/>
      <c r="M146" s="460"/>
      <c r="N146" s="460"/>
      <c r="O146" s="713"/>
      <c r="P146" s="460"/>
      <c r="Q146" s="460"/>
      <c r="R146" s="460"/>
      <c r="S146" s="460"/>
      <c r="T146" s="460"/>
    </row>
    <row r="147">
      <c r="A147" s="460"/>
      <c r="B147" s="460"/>
      <c r="C147" s="460"/>
      <c r="D147" s="460"/>
      <c r="E147" s="460"/>
      <c r="F147" s="460"/>
      <c r="G147" s="460"/>
      <c r="H147" s="460"/>
      <c r="I147" s="460"/>
      <c r="J147" s="460"/>
      <c r="K147" s="460"/>
      <c r="L147" s="460"/>
      <c r="M147" s="460"/>
      <c r="N147" s="460"/>
      <c r="O147" s="713"/>
      <c r="P147" s="460"/>
      <c r="Q147" s="460"/>
      <c r="R147" s="460"/>
      <c r="S147" s="460"/>
      <c r="T147" s="460"/>
    </row>
    <row r="148">
      <c r="A148" s="460"/>
      <c r="B148" s="460"/>
      <c r="C148" s="460"/>
      <c r="D148" s="460"/>
      <c r="E148" s="460"/>
      <c r="F148" s="460"/>
      <c r="G148" s="460"/>
      <c r="H148" s="460"/>
      <c r="I148" s="460"/>
      <c r="J148" s="460"/>
      <c r="K148" s="460"/>
      <c r="L148" s="460"/>
      <c r="M148" s="460"/>
      <c r="N148" s="460"/>
      <c r="O148" s="713"/>
      <c r="P148" s="460"/>
      <c r="Q148" s="460"/>
      <c r="R148" s="460"/>
      <c r="S148" s="460"/>
      <c r="T148" s="460"/>
    </row>
    <row r="149">
      <c r="A149" s="460"/>
      <c r="B149" s="460"/>
      <c r="C149" s="460"/>
      <c r="D149" s="460"/>
      <c r="E149" s="460"/>
      <c r="F149" s="460"/>
      <c r="G149" s="460"/>
      <c r="H149" s="460"/>
      <c r="I149" s="460"/>
      <c r="J149" s="460"/>
      <c r="K149" s="460"/>
      <c r="L149" s="460"/>
      <c r="M149" s="460"/>
      <c r="N149" s="460"/>
      <c r="O149" s="713"/>
      <c r="P149" s="460"/>
      <c r="Q149" s="460"/>
      <c r="R149" s="460"/>
      <c r="S149" s="460"/>
      <c r="T149" s="460"/>
    </row>
    <row r="150">
      <c r="A150" s="460"/>
      <c r="B150" s="460"/>
      <c r="C150" s="460"/>
      <c r="D150" s="460"/>
      <c r="E150" s="460"/>
      <c r="F150" s="460"/>
      <c r="G150" s="460"/>
      <c r="H150" s="460"/>
      <c r="I150" s="460"/>
      <c r="J150" s="460"/>
      <c r="K150" s="460"/>
      <c r="L150" s="460"/>
      <c r="M150" s="460"/>
      <c r="N150" s="460"/>
      <c r="O150" s="713"/>
      <c r="P150" s="460"/>
      <c r="Q150" s="460"/>
      <c r="R150" s="460"/>
      <c r="S150" s="460"/>
      <c r="T150" s="460"/>
    </row>
    <row r="151">
      <c r="A151" s="460"/>
      <c r="B151" s="460"/>
      <c r="C151" s="460"/>
      <c r="D151" s="460"/>
      <c r="E151" s="460"/>
      <c r="F151" s="460"/>
      <c r="G151" s="460"/>
      <c r="H151" s="460"/>
      <c r="I151" s="460"/>
      <c r="J151" s="460"/>
      <c r="K151" s="460"/>
      <c r="L151" s="460"/>
      <c r="M151" s="460"/>
      <c r="N151" s="460"/>
      <c r="O151" s="713"/>
      <c r="P151" s="460"/>
      <c r="Q151" s="460"/>
      <c r="R151" s="460"/>
      <c r="S151" s="460"/>
      <c r="T151" s="460"/>
    </row>
    <row r="152">
      <c r="A152" s="460"/>
      <c r="B152" s="460"/>
      <c r="C152" s="460"/>
      <c r="D152" s="460"/>
      <c r="E152" s="460"/>
      <c r="F152" s="460"/>
      <c r="G152" s="460"/>
      <c r="H152" s="460"/>
      <c r="I152" s="460"/>
      <c r="J152" s="460"/>
      <c r="K152" s="460"/>
      <c r="L152" s="460"/>
      <c r="M152" s="460"/>
      <c r="N152" s="460"/>
      <c r="O152" s="713"/>
      <c r="P152" s="460"/>
      <c r="Q152" s="460"/>
      <c r="R152" s="460"/>
      <c r="S152" s="460"/>
      <c r="T152" s="460"/>
    </row>
    <row r="153">
      <c r="A153" s="460"/>
      <c r="B153" s="460"/>
      <c r="C153" s="460"/>
      <c r="D153" s="460"/>
      <c r="E153" s="460"/>
      <c r="F153" s="460"/>
      <c r="G153" s="460"/>
      <c r="H153" s="460"/>
      <c r="I153" s="460"/>
      <c r="J153" s="460"/>
      <c r="K153" s="460"/>
      <c r="L153" s="460"/>
      <c r="M153" s="460"/>
      <c r="N153" s="460"/>
      <c r="O153" s="713"/>
      <c r="P153" s="460"/>
      <c r="Q153" s="460"/>
      <c r="R153" s="460"/>
      <c r="S153" s="460"/>
      <c r="T153" s="460"/>
    </row>
    <row r="154">
      <c r="A154" s="460"/>
      <c r="B154" s="460"/>
      <c r="C154" s="460"/>
      <c r="D154" s="460"/>
      <c r="E154" s="460"/>
      <c r="F154" s="460"/>
      <c r="G154" s="460"/>
      <c r="H154" s="460"/>
      <c r="I154" s="460"/>
      <c r="J154" s="460"/>
      <c r="K154" s="460"/>
      <c r="L154" s="460"/>
      <c r="M154" s="460"/>
      <c r="N154" s="460"/>
      <c r="O154" s="713"/>
      <c r="P154" s="460"/>
      <c r="Q154" s="460"/>
      <c r="R154" s="460"/>
      <c r="S154" s="460"/>
      <c r="T154" s="460"/>
    </row>
    <row r="155">
      <c r="A155" s="460"/>
      <c r="B155" s="460"/>
      <c r="C155" s="460"/>
      <c r="D155" s="460"/>
      <c r="E155" s="460"/>
      <c r="F155" s="460"/>
      <c r="G155" s="460"/>
      <c r="H155" s="460"/>
      <c r="I155" s="460"/>
      <c r="J155" s="460"/>
      <c r="K155" s="460"/>
      <c r="L155" s="460"/>
      <c r="M155" s="460"/>
      <c r="N155" s="460"/>
      <c r="O155" s="713"/>
      <c r="P155" s="460"/>
      <c r="Q155" s="460"/>
      <c r="R155" s="460"/>
      <c r="S155" s="460"/>
      <c r="T155" s="460"/>
    </row>
    <row r="156">
      <c r="A156" s="460"/>
      <c r="B156" s="460"/>
      <c r="C156" s="460"/>
      <c r="D156" s="460"/>
      <c r="E156" s="460"/>
      <c r="F156" s="460"/>
      <c r="G156" s="460"/>
      <c r="H156" s="460"/>
      <c r="I156" s="460"/>
      <c r="J156" s="460"/>
      <c r="K156" s="460"/>
      <c r="L156" s="460"/>
      <c r="M156" s="460"/>
      <c r="N156" s="460"/>
      <c r="O156" s="713"/>
      <c r="P156" s="460"/>
      <c r="Q156" s="460"/>
      <c r="R156" s="460"/>
      <c r="S156" s="460"/>
      <c r="T156" s="460"/>
    </row>
    <row r="157">
      <c r="A157" s="460"/>
      <c r="B157" s="460"/>
      <c r="C157" s="460"/>
      <c r="D157" s="460"/>
      <c r="E157" s="460"/>
      <c r="F157" s="460"/>
      <c r="G157" s="460"/>
      <c r="H157" s="460"/>
      <c r="I157" s="460"/>
      <c r="J157" s="460"/>
      <c r="K157" s="460"/>
      <c r="L157" s="460"/>
      <c r="M157" s="460"/>
      <c r="N157" s="460"/>
      <c r="O157" s="713"/>
      <c r="P157" s="460"/>
      <c r="Q157" s="460"/>
      <c r="R157" s="460"/>
      <c r="S157" s="460"/>
      <c r="T157" s="460"/>
    </row>
    <row r="158">
      <c r="A158" s="460"/>
      <c r="B158" s="460"/>
      <c r="C158" s="460"/>
      <c r="D158" s="460"/>
      <c r="E158" s="460"/>
      <c r="F158" s="460"/>
      <c r="G158" s="460"/>
      <c r="H158" s="460"/>
      <c r="I158" s="460"/>
      <c r="J158" s="460"/>
      <c r="K158" s="460"/>
      <c r="L158" s="460"/>
      <c r="M158" s="460"/>
      <c r="N158" s="460"/>
      <c r="O158" s="713"/>
      <c r="P158" s="460"/>
      <c r="Q158" s="460"/>
      <c r="R158" s="460"/>
      <c r="S158" s="460"/>
      <c r="T158" s="460"/>
    </row>
    <row r="159">
      <c r="A159" s="460"/>
      <c r="B159" s="460"/>
      <c r="C159" s="460"/>
      <c r="D159" s="460"/>
      <c r="E159" s="460"/>
      <c r="F159" s="460"/>
      <c r="G159" s="460"/>
      <c r="H159" s="460"/>
      <c r="I159" s="460"/>
      <c r="J159" s="460"/>
      <c r="K159" s="460"/>
      <c r="L159" s="460"/>
      <c r="M159" s="460"/>
      <c r="N159" s="460"/>
      <c r="O159" s="713"/>
      <c r="P159" s="460"/>
      <c r="Q159" s="460"/>
      <c r="R159" s="460"/>
      <c r="S159" s="460"/>
      <c r="T159" s="460"/>
    </row>
    <row r="160">
      <c r="A160" s="460"/>
      <c r="B160" s="460"/>
      <c r="C160" s="460"/>
      <c r="D160" s="460"/>
      <c r="E160" s="460"/>
      <c r="F160" s="460"/>
      <c r="G160" s="460"/>
      <c r="H160" s="460"/>
      <c r="I160" s="460"/>
      <c r="J160" s="460"/>
      <c r="K160" s="460"/>
      <c r="L160" s="460"/>
      <c r="M160" s="460"/>
      <c r="N160" s="460"/>
      <c r="O160" s="713"/>
      <c r="P160" s="460"/>
      <c r="Q160" s="460"/>
      <c r="R160" s="460"/>
      <c r="S160" s="460"/>
      <c r="T160" s="460"/>
    </row>
    <row r="161">
      <c r="A161" s="460"/>
      <c r="B161" s="460"/>
      <c r="C161" s="460"/>
      <c r="D161" s="460"/>
      <c r="E161" s="460"/>
      <c r="F161" s="460"/>
      <c r="G161" s="460"/>
      <c r="H161" s="460"/>
      <c r="I161" s="460"/>
      <c r="J161" s="460"/>
      <c r="K161" s="460"/>
      <c r="L161" s="460"/>
      <c r="M161" s="460"/>
      <c r="N161" s="460"/>
      <c r="O161" s="713"/>
      <c r="P161" s="460"/>
      <c r="Q161" s="460"/>
      <c r="R161" s="460"/>
      <c r="S161" s="460"/>
      <c r="T161" s="460"/>
    </row>
    <row r="162">
      <c r="A162" s="460"/>
      <c r="B162" s="460"/>
      <c r="C162" s="460"/>
      <c r="D162" s="460"/>
      <c r="E162" s="460"/>
      <c r="F162" s="460"/>
      <c r="G162" s="460"/>
      <c r="H162" s="460"/>
      <c r="I162" s="460"/>
      <c r="J162" s="460"/>
      <c r="K162" s="460"/>
      <c r="L162" s="460"/>
      <c r="M162" s="460"/>
      <c r="N162" s="460"/>
      <c r="O162" s="713"/>
      <c r="P162" s="460"/>
      <c r="Q162" s="460"/>
      <c r="R162" s="460"/>
      <c r="S162" s="460"/>
      <c r="T162" s="460"/>
    </row>
    <row r="163">
      <c r="A163" s="460"/>
      <c r="B163" s="460"/>
      <c r="C163" s="460"/>
      <c r="D163" s="460"/>
      <c r="E163" s="460"/>
      <c r="F163" s="460"/>
      <c r="G163" s="460"/>
      <c r="H163" s="460"/>
      <c r="I163" s="460"/>
      <c r="J163" s="460"/>
      <c r="K163" s="460"/>
      <c r="L163" s="460"/>
      <c r="M163" s="460"/>
      <c r="N163" s="460"/>
      <c r="O163" s="713"/>
      <c r="P163" s="460"/>
      <c r="Q163" s="460"/>
      <c r="R163" s="460"/>
      <c r="S163" s="460"/>
      <c r="T163" s="460"/>
    </row>
    <row r="164">
      <c r="A164" s="460"/>
      <c r="B164" s="460"/>
      <c r="C164" s="460"/>
      <c r="D164" s="460"/>
      <c r="E164" s="460"/>
      <c r="F164" s="460"/>
      <c r="G164" s="460"/>
      <c r="H164" s="460"/>
      <c r="I164" s="460"/>
      <c r="J164" s="460"/>
      <c r="K164" s="460"/>
      <c r="L164" s="460"/>
      <c r="M164" s="460"/>
      <c r="N164" s="460"/>
      <c r="O164" s="713"/>
      <c r="P164" s="460"/>
      <c r="Q164" s="460"/>
      <c r="R164" s="460"/>
      <c r="S164" s="460"/>
      <c r="T164" s="460"/>
    </row>
    <row r="165">
      <c r="A165" s="460"/>
      <c r="B165" s="460"/>
      <c r="C165" s="460"/>
      <c r="D165" s="460"/>
      <c r="E165" s="460"/>
      <c r="F165" s="460"/>
      <c r="G165" s="460"/>
      <c r="H165" s="460"/>
      <c r="I165" s="460"/>
      <c r="J165" s="460"/>
      <c r="K165" s="460"/>
      <c r="L165" s="460"/>
      <c r="M165" s="460"/>
      <c r="N165" s="460"/>
      <c r="O165" s="713"/>
      <c r="P165" s="460"/>
      <c r="Q165" s="460"/>
      <c r="R165" s="460"/>
      <c r="S165" s="460"/>
      <c r="T165" s="460"/>
    </row>
    <row r="166">
      <c r="A166" s="460"/>
      <c r="B166" s="460"/>
      <c r="C166" s="460"/>
      <c r="D166" s="460"/>
      <c r="E166" s="460"/>
      <c r="F166" s="460"/>
      <c r="G166" s="460"/>
      <c r="H166" s="460"/>
      <c r="I166" s="460"/>
      <c r="J166" s="460"/>
      <c r="K166" s="460"/>
      <c r="L166" s="460"/>
      <c r="M166" s="460"/>
      <c r="N166" s="460"/>
      <c r="O166" s="713"/>
      <c r="P166" s="460"/>
      <c r="Q166" s="460"/>
      <c r="R166" s="460"/>
      <c r="S166" s="460"/>
      <c r="T166" s="460"/>
    </row>
    <row r="167">
      <c r="A167" s="460"/>
      <c r="B167" s="460"/>
      <c r="C167" s="460"/>
      <c r="D167" s="460"/>
      <c r="E167" s="460"/>
      <c r="F167" s="460"/>
      <c r="G167" s="460"/>
      <c r="H167" s="460"/>
      <c r="I167" s="460"/>
      <c r="J167" s="460"/>
      <c r="K167" s="460"/>
      <c r="L167" s="460"/>
      <c r="M167" s="460"/>
      <c r="N167" s="460"/>
      <c r="O167" s="713"/>
      <c r="P167" s="460"/>
      <c r="Q167" s="460"/>
      <c r="R167" s="460"/>
      <c r="S167" s="460"/>
      <c r="T167" s="460"/>
    </row>
    <row r="168">
      <c r="A168" s="460"/>
      <c r="B168" s="460"/>
      <c r="C168" s="460"/>
      <c r="D168" s="460"/>
      <c r="E168" s="460"/>
      <c r="F168" s="460"/>
      <c r="G168" s="460"/>
      <c r="H168" s="460"/>
      <c r="I168" s="460"/>
      <c r="J168" s="460"/>
      <c r="K168" s="460"/>
      <c r="L168" s="460"/>
      <c r="M168" s="460"/>
      <c r="N168" s="460"/>
      <c r="O168" s="713"/>
      <c r="P168" s="460"/>
      <c r="Q168" s="460"/>
      <c r="R168" s="460"/>
      <c r="S168" s="460"/>
      <c r="T168" s="460"/>
    </row>
    <row r="169">
      <c r="A169" s="460"/>
      <c r="B169" s="460"/>
      <c r="C169" s="460"/>
      <c r="D169" s="460"/>
      <c r="E169" s="460"/>
      <c r="F169" s="460"/>
      <c r="G169" s="460"/>
      <c r="H169" s="460"/>
      <c r="I169" s="460"/>
      <c r="J169" s="460"/>
      <c r="K169" s="460"/>
      <c r="L169" s="460"/>
      <c r="M169" s="460"/>
      <c r="N169" s="460"/>
      <c r="O169" s="713"/>
      <c r="P169" s="460"/>
      <c r="Q169" s="460"/>
      <c r="R169" s="460"/>
      <c r="S169" s="460"/>
      <c r="T169" s="460"/>
    </row>
    <row r="170">
      <c r="A170" s="460"/>
      <c r="B170" s="460"/>
      <c r="C170" s="460"/>
      <c r="D170" s="460"/>
      <c r="E170" s="460"/>
      <c r="F170" s="460"/>
      <c r="G170" s="460"/>
      <c r="H170" s="460"/>
      <c r="I170" s="460"/>
      <c r="J170" s="460"/>
      <c r="K170" s="460"/>
      <c r="L170" s="460"/>
      <c r="M170" s="460"/>
      <c r="N170" s="460"/>
      <c r="O170" s="713"/>
      <c r="P170" s="460"/>
      <c r="Q170" s="460"/>
      <c r="R170" s="460"/>
      <c r="S170" s="460"/>
      <c r="T170" s="460"/>
    </row>
    <row r="171">
      <c r="A171" s="460"/>
      <c r="B171" s="460"/>
      <c r="C171" s="460"/>
      <c r="D171" s="460"/>
      <c r="E171" s="460"/>
      <c r="F171" s="460"/>
      <c r="G171" s="460"/>
      <c r="H171" s="460"/>
      <c r="I171" s="460"/>
      <c r="J171" s="460"/>
      <c r="K171" s="460"/>
      <c r="L171" s="460"/>
      <c r="M171" s="460"/>
      <c r="N171" s="460"/>
      <c r="O171" s="713"/>
      <c r="P171" s="460"/>
      <c r="Q171" s="460"/>
      <c r="R171" s="460"/>
      <c r="S171" s="460"/>
      <c r="T171" s="460"/>
    </row>
    <row r="172">
      <c r="A172" s="460"/>
      <c r="B172" s="460"/>
      <c r="C172" s="460"/>
      <c r="D172" s="460"/>
      <c r="E172" s="460"/>
      <c r="F172" s="460"/>
      <c r="G172" s="460"/>
      <c r="H172" s="460"/>
      <c r="I172" s="460"/>
      <c r="J172" s="460"/>
      <c r="K172" s="460"/>
      <c r="L172" s="460"/>
      <c r="M172" s="460"/>
      <c r="N172" s="460"/>
      <c r="O172" s="713"/>
      <c r="P172" s="460"/>
      <c r="Q172" s="460"/>
      <c r="R172" s="460"/>
      <c r="S172" s="460"/>
      <c r="T172" s="460"/>
    </row>
    <row r="173">
      <c r="A173" s="460"/>
      <c r="B173" s="460"/>
      <c r="C173" s="460"/>
      <c r="D173" s="460"/>
      <c r="E173" s="460"/>
      <c r="F173" s="460"/>
      <c r="G173" s="460"/>
      <c r="H173" s="460"/>
      <c r="I173" s="460"/>
      <c r="J173" s="460"/>
      <c r="K173" s="460"/>
      <c r="L173" s="460"/>
      <c r="M173" s="460"/>
      <c r="N173" s="460"/>
      <c r="O173" s="713"/>
      <c r="P173" s="460"/>
      <c r="Q173" s="460"/>
      <c r="R173" s="460"/>
      <c r="S173" s="460"/>
      <c r="T173" s="460"/>
    </row>
    <row r="174">
      <c r="A174" s="460"/>
      <c r="B174" s="460"/>
      <c r="C174" s="460"/>
      <c r="D174" s="460"/>
      <c r="E174" s="460"/>
      <c r="F174" s="460"/>
      <c r="G174" s="460"/>
      <c r="H174" s="460"/>
      <c r="I174" s="460"/>
      <c r="J174" s="460"/>
      <c r="K174" s="460"/>
      <c r="L174" s="460"/>
      <c r="M174" s="460"/>
      <c r="N174" s="460"/>
      <c r="O174" s="713"/>
      <c r="P174" s="460"/>
      <c r="Q174" s="460"/>
      <c r="R174" s="460"/>
      <c r="S174" s="460"/>
      <c r="T174" s="460"/>
    </row>
    <row r="175">
      <c r="A175" s="460"/>
      <c r="B175" s="460"/>
      <c r="C175" s="460"/>
      <c r="D175" s="460"/>
      <c r="E175" s="460"/>
      <c r="F175" s="460"/>
      <c r="G175" s="460"/>
      <c r="H175" s="460"/>
      <c r="I175" s="460"/>
      <c r="J175" s="460"/>
      <c r="K175" s="460"/>
      <c r="L175" s="460"/>
      <c r="M175" s="460"/>
      <c r="N175" s="460"/>
      <c r="O175" s="713"/>
      <c r="P175" s="460"/>
      <c r="Q175" s="460"/>
      <c r="R175" s="460"/>
      <c r="S175" s="460"/>
      <c r="T175" s="460"/>
    </row>
    <row r="176">
      <c r="A176" s="460"/>
      <c r="B176" s="460"/>
      <c r="C176" s="460"/>
      <c r="D176" s="460"/>
      <c r="E176" s="460"/>
      <c r="F176" s="460"/>
      <c r="G176" s="460"/>
      <c r="H176" s="460"/>
      <c r="I176" s="460"/>
      <c r="J176" s="460"/>
      <c r="K176" s="460"/>
      <c r="L176" s="460"/>
      <c r="M176" s="460"/>
      <c r="N176" s="460"/>
      <c r="O176" s="713"/>
      <c r="P176" s="460"/>
      <c r="Q176" s="460"/>
      <c r="R176" s="460"/>
      <c r="S176" s="460"/>
      <c r="T176" s="460"/>
    </row>
    <row r="177">
      <c r="A177" s="460"/>
      <c r="B177" s="460"/>
      <c r="C177" s="460"/>
      <c r="D177" s="460"/>
      <c r="E177" s="460"/>
      <c r="F177" s="460"/>
      <c r="G177" s="460"/>
      <c r="H177" s="460"/>
      <c r="I177" s="460"/>
      <c r="J177" s="460"/>
      <c r="K177" s="460"/>
      <c r="L177" s="460"/>
      <c r="M177" s="460"/>
      <c r="N177" s="460"/>
      <c r="O177" s="713"/>
      <c r="P177" s="460"/>
      <c r="Q177" s="460"/>
      <c r="R177" s="460"/>
      <c r="S177" s="460"/>
      <c r="T177" s="460"/>
    </row>
    <row r="178">
      <c r="A178" s="460"/>
      <c r="B178" s="460"/>
      <c r="C178" s="460"/>
      <c r="D178" s="460"/>
      <c r="E178" s="460"/>
      <c r="F178" s="460"/>
      <c r="G178" s="460"/>
      <c r="H178" s="460"/>
      <c r="I178" s="460"/>
      <c r="J178" s="460"/>
      <c r="K178" s="460"/>
      <c r="L178" s="460"/>
      <c r="M178" s="460"/>
      <c r="N178" s="460"/>
      <c r="O178" s="713"/>
      <c r="P178" s="460"/>
      <c r="Q178" s="460"/>
      <c r="R178" s="460"/>
      <c r="S178" s="460"/>
      <c r="T178" s="460"/>
    </row>
    <row r="179">
      <c r="A179" s="460"/>
      <c r="B179" s="460"/>
      <c r="C179" s="460"/>
      <c r="D179" s="460"/>
      <c r="E179" s="460"/>
      <c r="F179" s="460"/>
      <c r="G179" s="460"/>
      <c r="H179" s="460"/>
      <c r="I179" s="460"/>
      <c r="J179" s="460"/>
      <c r="K179" s="460"/>
      <c r="L179" s="460"/>
      <c r="M179" s="460"/>
      <c r="N179" s="460"/>
      <c r="O179" s="713"/>
      <c r="P179" s="460"/>
      <c r="Q179" s="460"/>
      <c r="R179" s="460"/>
      <c r="S179" s="460"/>
      <c r="T179" s="460"/>
    </row>
    <row r="180">
      <c r="A180" s="460"/>
      <c r="B180" s="460"/>
      <c r="C180" s="460"/>
      <c r="D180" s="460"/>
      <c r="E180" s="460"/>
      <c r="F180" s="460"/>
      <c r="G180" s="460"/>
      <c r="H180" s="460"/>
      <c r="I180" s="460"/>
      <c r="J180" s="460"/>
      <c r="K180" s="460"/>
      <c r="L180" s="460"/>
      <c r="M180" s="460"/>
      <c r="N180" s="460"/>
      <c r="O180" s="713"/>
      <c r="P180" s="460"/>
      <c r="Q180" s="460"/>
      <c r="R180" s="460"/>
      <c r="S180" s="460"/>
      <c r="T180" s="460"/>
    </row>
    <row r="181">
      <c r="A181" s="460"/>
      <c r="B181" s="460"/>
      <c r="C181" s="460"/>
      <c r="D181" s="460"/>
      <c r="E181" s="460"/>
      <c r="F181" s="460"/>
      <c r="G181" s="460"/>
      <c r="H181" s="460"/>
      <c r="I181" s="460"/>
      <c r="J181" s="460"/>
      <c r="K181" s="460"/>
      <c r="L181" s="460"/>
      <c r="M181" s="460"/>
      <c r="N181" s="460"/>
      <c r="O181" s="713"/>
      <c r="P181" s="460"/>
      <c r="Q181" s="460"/>
      <c r="R181" s="460"/>
      <c r="S181" s="460"/>
      <c r="T181" s="460"/>
    </row>
    <row r="182">
      <c r="A182" s="460"/>
      <c r="B182" s="460"/>
      <c r="C182" s="460"/>
      <c r="D182" s="460"/>
      <c r="E182" s="460"/>
      <c r="F182" s="460"/>
      <c r="G182" s="460"/>
      <c r="H182" s="460"/>
      <c r="I182" s="460"/>
      <c r="J182" s="460"/>
      <c r="K182" s="460"/>
      <c r="L182" s="460"/>
      <c r="M182" s="460"/>
      <c r="N182" s="460"/>
      <c r="O182" s="713"/>
      <c r="P182" s="460"/>
      <c r="Q182" s="460"/>
      <c r="R182" s="460"/>
      <c r="S182" s="460"/>
      <c r="T182" s="460"/>
    </row>
    <row r="183">
      <c r="A183" s="460"/>
      <c r="B183" s="460"/>
      <c r="C183" s="460"/>
      <c r="D183" s="460"/>
      <c r="E183" s="460"/>
      <c r="F183" s="460"/>
      <c r="G183" s="460"/>
      <c r="H183" s="460"/>
      <c r="I183" s="460"/>
      <c r="J183" s="460"/>
      <c r="K183" s="460"/>
      <c r="L183" s="460"/>
      <c r="M183" s="460"/>
      <c r="N183" s="460"/>
      <c r="O183" s="713"/>
      <c r="P183" s="460"/>
      <c r="Q183" s="460"/>
      <c r="R183" s="460"/>
      <c r="S183" s="460"/>
      <c r="T183" s="460"/>
    </row>
    <row r="184">
      <c r="A184" s="460"/>
      <c r="B184" s="460"/>
      <c r="C184" s="460"/>
      <c r="D184" s="460"/>
      <c r="E184" s="460"/>
      <c r="F184" s="460"/>
      <c r="G184" s="460"/>
      <c r="H184" s="460"/>
      <c r="I184" s="460"/>
      <c r="J184" s="460"/>
      <c r="K184" s="460"/>
      <c r="L184" s="460"/>
      <c r="M184" s="460"/>
      <c r="N184" s="460"/>
      <c r="O184" s="713"/>
      <c r="P184" s="460"/>
      <c r="Q184" s="460"/>
      <c r="R184" s="460"/>
      <c r="S184" s="460"/>
      <c r="T184" s="460"/>
    </row>
    <row r="185">
      <c r="A185" s="460"/>
      <c r="B185" s="460"/>
      <c r="C185" s="460"/>
      <c r="D185" s="460"/>
      <c r="E185" s="460"/>
      <c r="F185" s="460"/>
      <c r="G185" s="460"/>
      <c r="H185" s="460"/>
      <c r="I185" s="460"/>
      <c r="J185" s="460"/>
      <c r="K185" s="460"/>
      <c r="L185" s="460"/>
      <c r="M185" s="460"/>
      <c r="N185" s="460"/>
      <c r="O185" s="713"/>
      <c r="P185" s="460"/>
      <c r="Q185" s="460"/>
      <c r="R185" s="460"/>
      <c r="S185" s="460"/>
      <c r="T185" s="460"/>
    </row>
    <row r="186">
      <c r="A186" s="460"/>
      <c r="B186" s="460"/>
      <c r="C186" s="460"/>
      <c r="D186" s="460"/>
      <c r="E186" s="460"/>
      <c r="F186" s="460"/>
      <c r="G186" s="460"/>
      <c r="H186" s="460"/>
      <c r="I186" s="460"/>
      <c r="J186" s="460"/>
      <c r="K186" s="460"/>
      <c r="L186" s="460"/>
      <c r="M186" s="460"/>
      <c r="N186" s="460"/>
      <c r="O186" s="713"/>
      <c r="P186" s="460"/>
      <c r="Q186" s="460"/>
      <c r="R186" s="460"/>
      <c r="S186" s="460"/>
      <c r="T186" s="460"/>
    </row>
    <row r="187">
      <c r="A187" s="460"/>
      <c r="B187" s="460"/>
      <c r="C187" s="460"/>
      <c r="D187" s="460"/>
      <c r="E187" s="460"/>
      <c r="F187" s="460"/>
      <c r="G187" s="460"/>
      <c r="H187" s="460"/>
      <c r="I187" s="460"/>
      <c r="J187" s="460"/>
      <c r="K187" s="460"/>
      <c r="L187" s="460"/>
      <c r="M187" s="460"/>
      <c r="N187" s="460"/>
      <c r="O187" s="713"/>
      <c r="P187" s="460"/>
      <c r="Q187" s="460"/>
      <c r="R187" s="460"/>
      <c r="S187" s="460"/>
      <c r="T187" s="460"/>
    </row>
    <row r="188">
      <c r="A188" s="460"/>
      <c r="B188" s="460"/>
      <c r="C188" s="460"/>
      <c r="D188" s="460"/>
      <c r="E188" s="460"/>
      <c r="F188" s="460"/>
      <c r="G188" s="460"/>
      <c r="H188" s="460"/>
      <c r="I188" s="460"/>
      <c r="J188" s="460"/>
      <c r="K188" s="460"/>
      <c r="L188" s="460"/>
      <c r="M188" s="460"/>
      <c r="N188" s="460"/>
      <c r="O188" s="713"/>
      <c r="P188" s="460"/>
      <c r="Q188" s="460"/>
      <c r="R188" s="460"/>
      <c r="S188" s="460"/>
      <c r="T188" s="460"/>
    </row>
    <row r="189">
      <c r="A189" s="460"/>
      <c r="B189" s="460"/>
      <c r="C189" s="460"/>
      <c r="D189" s="460"/>
      <c r="E189" s="460"/>
      <c r="F189" s="460"/>
      <c r="G189" s="460"/>
      <c r="H189" s="460"/>
      <c r="I189" s="460"/>
      <c r="J189" s="460"/>
      <c r="K189" s="460"/>
      <c r="L189" s="460"/>
      <c r="M189" s="460"/>
      <c r="N189" s="460"/>
      <c r="O189" s="713"/>
      <c r="P189" s="460"/>
      <c r="Q189" s="460"/>
      <c r="R189" s="460"/>
      <c r="S189" s="460"/>
      <c r="T189" s="460"/>
    </row>
    <row r="190">
      <c r="A190" s="460"/>
      <c r="B190" s="460"/>
      <c r="C190" s="460"/>
      <c r="D190" s="460"/>
      <c r="E190" s="460"/>
      <c r="F190" s="460"/>
      <c r="G190" s="460"/>
      <c r="H190" s="460"/>
      <c r="I190" s="460"/>
      <c r="J190" s="460"/>
      <c r="K190" s="460"/>
      <c r="L190" s="460"/>
      <c r="M190" s="460"/>
      <c r="N190" s="460"/>
      <c r="O190" s="713"/>
      <c r="P190" s="460"/>
      <c r="Q190" s="460"/>
      <c r="R190" s="460"/>
      <c r="S190" s="460"/>
      <c r="T190" s="460"/>
    </row>
    <row r="191">
      <c r="A191" s="460"/>
      <c r="B191" s="460"/>
      <c r="C191" s="460"/>
      <c r="D191" s="460"/>
      <c r="E191" s="460"/>
      <c r="F191" s="460"/>
      <c r="G191" s="460"/>
      <c r="H191" s="460"/>
      <c r="I191" s="460"/>
      <c r="J191" s="460"/>
      <c r="K191" s="460"/>
      <c r="L191" s="460"/>
      <c r="M191" s="460"/>
      <c r="N191" s="460"/>
      <c r="O191" s="713"/>
      <c r="P191" s="460"/>
      <c r="Q191" s="460"/>
      <c r="R191" s="460"/>
      <c r="S191" s="460"/>
      <c r="T191" s="460"/>
    </row>
    <row r="192">
      <c r="A192" s="460"/>
      <c r="B192" s="460"/>
      <c r="C192" s="460"/>
      <c r="D192" s="460"/>
      <c r="E192" s="460"/>
      <c r="F192" s="460"/>
      <c r="G192" s="460"/>
      <c r="H192" s="460"/>
      <c r="I192" s="460"/>
      <c r="J192" s="460"/>
      <c r="K192" s="460"/>
      <c r="L192" s="460"/>
      <c r="M192" s="460"/>
      <c r="N192" s="460"/>
      <c r="O192" s="713"/>
      <c r="P192" s="460"/>
      <c r="Q192" s="460"/>
      <c r="R192" s="460"/>
      <c r="S192" s="460"/>
      <c r="T192" s="460"/>
    </row>
    <row r="193">
      <c r="A193" s="460"/>
      <c r="B193" s="460"/>
      <c r="C193" s="460"/>
      <c r="D193" s="460"/>
      <c r="E193" s="460"/>
      <c r="F193" s="460"/>
      <c r="G193" s="460"/>
      <c r="H193" s="460"/>
      <c r="I193" s="460"/>
      <c r="J193" s="460"/>
      <c r="K193" s="460"/>
      <c r="L193" s="460"/>
      <c r="M193" s="460"/>
      <c r="N193" s="460"/>
      <c r="O193" s="713"/>
      <c r="P193" s="460"/>
      <c r="Q193" s="460"/>
      <c r="R193" s="460"/>
      <c r="S193" s="460"/>
      <c r="T193" s="460"/>
    </row>
    <row r="194">
      <c r="A194" s="460"/>
      <c r="B194" s="460"/>
      <c r="C194" s="460"/>
      <c r="D194" s="460"/>
      <c r="E194" s="460"/>
      <c r="F194" s="460"/>
      <c r="G194" s="460"/>
      <c r="H194" s="460"/>
      <c r="I194" s="460"/>
      <c r="J194" s="460"/>
      <c r="K194" s="460"/>
      <c r="L194" s="460"/>
      <c r="M194" s="460"/>
      <c r="N194" s="460"/>
      <c r="O194" s="713"/>
      <c r="P194" s="460"/>
      <c r="Q194" s="460"/>
      <c r="R194" s="460"/>
      <c r="S194" s="460"/>
      <c r="T194" s="460"/>
    </row>
    <row r="195">
      <c r="A195" s="460"/>
      <c r="B195" s="460"/>
      <c r="C195" s="460"/>
      <c r="D195" s="460"/>
      <c r="E195" s="460"/>
      <c r="F195" s="460"/>
      <c r="G195" s="460"/>
      <c r="H195" s="460"/>
      <c r="I195" s="460"/>
      <c r="J195" s="460"/>
      <c r="K195" s="460"/>
      <c r="L195" s="460"/>
      <c r="M195" s="460"/>
      <c r="N195" s="460"/>
      <c r="O195" s="713"/>
      <c r="P195" s="460"/>
      <c r="Q195" s="460"/>
      <c r="R195" s="460"/>
      <c r="S195" s="460"/>
      <c r="T195" s="460"/>
    </row>
    <row r="196">
      <c r="A196" s="460"/>
      <c r="B196" s="460"/>
      <c r="C196" s="460"/>
      <c r="D196" s="460"/>
      <c r="E196" s="460"/>
      <c r="F196" s="460"/>
      <c r="G196" s="460"/>
      <c r="H196" s="460"/>
      <c r="I196" s="460"/>
      <c r="J196" s="460"/>
      <c r="K196" s="460"/>
      <c r="L196" s="460"/>
      <c r="M196" s="460"/>
      <c r="N196" s="460"/>
      <c r="O196" s="713"/>
      <c r="P196" s="460"/>
      <c r="Q196" s="460"/>
      <c r="R196" s="460"/>
      <c r="S196" s="460"/>
      <c r="T196" s="460"/>
    </row>
    <row r="197">
      <c r="A197" s="460"/>
      <c r="B197" s="460"/>
      <c r="C197" s="460"/>
      <c r="D197" s="460"/>
      <c r="E197" s="460"/>
      <c r="F197" s="460"/>
      <c r="G197" s="460"/>
      <c r="H197" s="460"/>
      <c r="I197" s="460"/>
      <c r="J197" s="460"/>
      <c r="K197" s="460"/>
      <c r="L197" s="460"/>
      <c r="M197" s="460"/>
      <c r="N197" s="460"/>
      <c r="O197" s="713"/>
      <c r="P197" s="460"/>
      <c r="Q197" s="460"/>
      <c r="R197" s="460"/>
      <c r="S197" s="460"/>
      <c r="T197" s="460"/>
    </row>
    <row r="198">
      <c r="A198" s="460"/>
      <c r="B198" s="460"/>
      <c r="C198" s="460"/>
      <c r="D198" s="460"/>
      <c r="E198" s="460"/>
      <c r="F198" s="460"/>
      <c r="G198" s="460"/>
      <c r="H198" s="460"/>
      <c r="I198" s="460"/>
      <c r="J198" s="460"/>
      <c r="K198" s="460"/>
      <c r="L198" s="460"/>
      <c r="M198" s="460"/>
      <c r="N198" s="460"/>
      <c r="O198" s="713"/>
      <c r="P198" s="460"/>
      <c r="Q198" s="460"/>
      <c r="R198" s="460"/>
      <c r="S198" s="460"/>
      <c r="T198" s="460"/>
    </row>
    <row r="199">
      <c r="A199" s="460"/>
      <c r="B199" s="460"/>
      <c r="C199" s="460"/>
      <c r="D199" s="460"/>
      <c r="E199" s="460"/>
      <c r="F199" s="460"/>
      <c r="G199" s="460"/>
      <c r="H199" s="460"/>
      <c r="I199" s="460"/>
      <c r="J199" s="460"/>
      <c r="K199" s="460"/>
      <c r="L199" s="460"/>
      <c r="M199" s="460"/>
      <c r="N199" s="460"/>
      <c r="O199" s="713"/>
      <c r="P199" s="460"/>
      <c r="Q199" s="460"/>
      <c r="R199" s="460"/>
      <c r="S199" s="460"/>
      <c r="T199" s="460"/>
    </row>
    <row r="200">
      <c r="A200" s="460"/>
      <c r="B200" s="460"/>
      <c r="C200" s="460"/>
      <c r="D200" s="460"/>
      <c r="E200" s="460"/>
      <c r="F200" s="460"/>
      <c r="G200" s="460"/>
      <c r="H200" s="460"/>
      <c r="I200" s="460"/>
      <c r="J200" s="460"/>
      <c r="K200" s="460"/>
      <c r="L200" s="460"/>
      <c r="M200" s="460"/>
      <c r="N200" s="460"/>
      <c r="O200" s="713"/>
      <c r="P200" s="460"/>
      <c r="Q200" s="460"/>
      <c r="R200" s="460"/>
      <c r="S200" s="460"/>
      <c r="T200" s="460"/>
    </row>
    <row r="201">
      <c r="A201" s="460"/>
      <c r="B201" s="460"/>
      <c r="C201" s="460"/>
      <c r="D201" s="460"/>
      <c r="E201" s="460"/>
      <c r="F201" s="460"/>
      <c r="G201" s="460"/>
      <c r="H201" s="460"/>
      <c r="I201" s="460"/>
      <c r="J201" s="460"/>
      <c r="K201" s="460"/>
      <c r="L201" s="460"/>
      <c r="M201" s="460"/>
      <c r="N201" s="460"/>
      <c r="O201" s="713"/>
      <c r="P201" s="460"/>
      <c r="Q201" s="460"/>
      <c r="R201" s="460"/>
      <c r="S201" s="460"/>
      <c r="T201" s="460"/>
    </row>
    <row r="202">
      <c r="A202" s="460"/>
      <c r="B202" s="460"/>
      <c r="C202" s="460"/>
      <c r="D202" s="460"/>
      <c r="E202" s="460"/>
      <c r="F202" s="460"/>
      <c r="G202" s="460"/>
      <c r="H202" s="460"/>
      <c r="I202" s="460"/>
      <c r="J202" s="460"/>
      <c r="K202" s="460"/>
      <c r="L202" s="460"/>
      <c r="M202" s="460"/>
      <c r="N202" s="460"/>
      <c r="O202" s="713"/>
      <c r="P202" s="460"/>
      <c r="Q202" s="460"/>
      <c r="R202" s="460"/>
      <c r="S202" s="460"/>
      <c r="T202" s="460"/>
    </row>
    <row r="203">
      <c r="A203" s="460"/>
      <c r="B203" s="460"/>
      <c r="C203" s="460"/>
      <c r="D203" s="460"/>
      <c r="E203" s="460"/>
      <c r="F203" s="460"/>
      <c r="G203" s="460"/>
      <c r="H203" s="460"/>
      <c r="I203" s="460"/>
      <c r="J203" s="460"/>
      <c r="K203" s="460"/>
      <c r="L203" s="460"/>
      <c r="M203" s="460"/>
      <c r="N203" s="460"/>
      <c r="O203" s="713"/>
      <c r="P203" s="460"/>
      <c r="Q203" s="460"/>
      <c r="R203" s="460"/>
      <c r="S203" s="460"/>
      <c r="T203" s="460"/>
    </row>
    <row r="204">
      <c r="A204" s="460"/>
      <c r="B204" s="460"/>
      <c r="C204" s="460"/>
      <c r="D204" s="460"/>
      <c r="E204" s="460"/>
      <c r="F204" s="460"/>
      <c r="G204" s="460"/>
      <c r="H204" s="460"/>
      <c r="I204" s="460"/>
      <c r="J204" s="460"/>
      <c r="K204" s="460"/>
      <c r="L204" s="460"/>
      <c r="M204" s="460"/>
      <c r="N204" s="460"/>
      <c r="O204" s="713"/>
      <c r="P204" s="460"/>
      <c r="Q204" s="460"/>
      <c r="R204" s="460"/>
      <c r="S204" s="460"/>
      <c r="T204" s="460"/>
    </row>
    <row r="205">
      <c r="A205" s="460"/>
      <c r="B205" s="460"/>
      <c r="C205" s="460"/>
      <c r="D205" s="460"/>
      <c r="E205" s="460"/>
      <c r="F205" s="460"/>
      <c r="G205" s="460"/>
      <c r="H205" s="460"/>
      <c r="I205" s="460"/>
      <c r="J205" s="460"/>
      <c r="K205" s="460"/>
      <c r="L205" s="460"/>
      <c r="M205" s="460"/>
      <c r="N205" s="460"/>
      <c r="O205" s="713"/>
      <c r="P205" s="460"/>
      <c r="Q205" s="460"/>
      <c r="R205" s="460"/>
      <c r="S205" s="460"/>
      <c r="T205" s="460"/>
    </row>
    <row r="206">
      <c r="A206" s="460"/>
      <c r="B206" s="460"/>
      <c r="C206" s="460"/>
      <c r="D206" s="460"/>
      <c r="E206" s="460"/>
      <c r="F206" s="460"/>
      <c r="G206" s="460"/>
      <c r="H206" s="460"/>
      <c r="I206" s="460"/>
      <c r="J206" s="460"/>
      <c r="K206" s="460"/>
      <c r="L206" s="460"/>
      <c r="M206" s="460"/>
      <c r="N206" s="460"/>
      <c r="O206" s="713"/>
      <c r="P206" s="460"/>
      <c r="Q206" s="460"/>
      <c r="R206" s="460"/>
      <c r="S206" s="460"/>
      <c r="T206" s="460"/>
    </row>
    <row r="207">
      <c r="A207" s="460"/>
      <c r="B207" s="460"/>
      <c r="C207" s="460"/>
      <c r="D207" s="460"/>
      <c r="E207" s="460"/>
      <c r="F207" s="460"/>
      <c r="G207" s="460"/>
      <c r="H207" s="460"/>
      <c r="I207" s="460"/>
      <c r="J207" s="460"/>
      <c r="K207" s="460"/>
      <c r="L207" s="460"/>
      <c r="M207" s="460"/>
      <c r="N207" s="460"/>
      <c r="O207" s="713"/>
      <c r="P207" s="460"/>
      <c r="Q207" s="460"/>
      <c r="R207" s="460"/>
      <c r="S207" s="460"/>
      <c r="T207" s="460"/>
    </row>
    <row r="208">
      <c r="A208" s="460"/>
      <c r="B208" s="460"/>
      <c r="C208" s="460"/>
      <c r="D208" s="460"/>
      <c r="E208" s="460"/>
      <c r="F208" s="460"/>
      <c r="G208" s="460"/>
      <c r="H208" s="460"/>
      <c r="I208" s="460"/>
      <c r="J208" s="460"/>
      <c r="K208" s="460"/>
      <c r="L208" s="460"/>
      <c r="M208" s="460"/>
      <c r="N208" s="460"/>
      <c r="O208" s="713"/>
      <c r="P208" s="460"/>
      <c r="Q208" s="460"/>
      <c r="R208" s="460"/>
      <c r="S208" s="460"/>
      <c r="T208" s="460"/>
    </row>
    <row r="209">
      <c r="A209" s="460"/>
      <c r="B209" s="460"/>
      <c r="C209" s="460"/>
      <c r="D209" s="460"/>
      <c r="E209" s="460"/>
      <c r="F209" s="460"/>
      <c r="G209" s="460"/>
      <c r="H209" s="460"/>
      <c r="I209" s="460"/>
      <c r="J209" s="460"/>
      <c r="K209" s="460"/>
      <c r="L209" s="460"/>
      <c r="M209" s="460"/>
      <c r="N209" s="460"/>
      <c r="O209" s="713"/>
      <c r="P209" s="460"/>
      <c r="Q209" s="460"/>
      <c r="R209" s="460"/>
      <c r="S209" s="460"/>
      <c r="T209" s="460"/>
    </row>
    <row r="210">
      <c r="A210" s="460"/>
      <c r="B210" s="460"/>
      <c r="C210" s="460"/>
      <c r="D210" s="460"/>
      <c r="E210" s="460"/>
      <c r="F210" s="460"/>
      <c r="G210" s="460"/>
      <c r="H210" s="460"/>
      <c r="I210" s="460"/>
      <c r="J210" s="460"/>
      <c r="K210" s="460"/>
      <c r="L210" s="460"/>
      <c r="M210" s="460"/>
      <c r="N210" s="460"/>
      <c r="O210" s="713"/>
      <c r="P210" s="460"/>
      <c r="Q210" s="460"/>
      <c r="R210" s="460"/>
      <c r="S210" s="460"/>
      <c r="T210" s="460"/>
    </row>
    <row r="211">
      <c r="A211" s="460"/>
      <c r="B211" s="460"/>
      <c r="C211" s="460"/>
      <c r="D211" s="460"/>
      <c r="E211" s="460"/>
      <c r="F211" s="460"/>
      <c r="G211" s="460"/>
      <c r="H211" s="460"/>
      <c r="I211" s="460"/>
      <c r="J211" s="460"/>
      <c r="K211" s="460"/>
      <c r="L211" s="460"/>
      <c r="M211" s="460"/>
      <c r="N211" s="460"/>
      <c r="O211" s="713"/>
      <c r="P211" s="460"/>
      <c r="Q211" s="460"/>
      <c r="R211" s="460"/>
      <c r="S211" s="460"/>
      <c r="T211" s="460"/>
    </row>
    <row r="212">
      <c r="A212" s="460"/>
      <c r="B212" s="460"/>
      <c r="C212" s="460"/>
      <c r="D212" s="460"/>
      <c r="E212" s="460"/>
      <c r="F212" s="460"/>
      <c r="G212" s="460"/>
      <c r="H212" s="460"/>
      <c r="I212" s="460"/>
      <c r="J212" s="460"/>
      <c r="K212" s="460"/>
      <c r="L212" s="460"/>
      <c r="M212" s="460"/>
      <c r="N212" s="460"/>
      <c r="O212" s="713"/>
      <c r="P212" s="460"/>
      <c r="Q212" s="460"/>
      <c r="R212" s="460"/>
      <c r="S212" s="460"/>
      <c r="T212" s="460"/>
    </row>
    <row r="213">
      <c r="A213" s="460"/>
      <c r="B213" s="460"/>
      <c r="C213" s="460"/>
      <c r="D213" s="460"/>
      <c r="E213" s="460"/>
      <c r="F213" s="460"/>
      <c r="G213" s="460"/>
      <c r="H213" s="460"/>
      <c r="I213" s="460"/>
      <c r="J213" s="460"/>
      <c r="K213" s="460"/>
      <c r="L213" s="460"/>
      <c r="M213" s="460"/>
      <c r="N213" s="460"/>
      <c r="O213" s="713"/>
      <c r="P213" s="460"/>
      <c r="Q213" s="460"/>
      <c r="R213" s="460"/>
      <c r="S213" s="460"/>
      <c r="T213" s="460"/>
    </row>
    <row r="214">
      <c r="A214" s="460"/>
      <c r="B214" s="460"/>
      <c r="C214" s="460"/>
      <c r="D214" s="460"/>
      <c r="E214" s="460"/>
      <c r="F214" s="460"/>
      <c r="G214" s="460"/>
      <c r="H214" s="460"/>
      <c r="I214" s="460"/>
      <c r="J214" s="460"/>
      <c r="K214" s="460"/>
      <c r="L214" s="460"/>
      <c r="M214" s="460"/>
      <c r="N214" s="460"/>
      <c r="O214" s="713"/>
      <c r="P214" s="460"/>
      <c r="Q214" s="460"/>
      <c r="R214" s="460"/>
      <c r="S214" s="460"/>
      <c r="T214" s="460"/>
    </row>
    <row r="215">
      <c r="A215" s="460"/>
      <c r="B215" s="460"/>
      <c r="C215" s="460"/>
      <c r="D215" s="460"/>
      <c r="E215" s="460"/>
      <c r="F215" s="460"/>
      <c r="G215" s="460"/>
      <c r="H215" s="460"/>
      <c r="I215" s="460"/>
      <c r="J215" s="460"/>
      <c r="K215" s="460"/>
      <c r="L215" s="460"/>
      <c r="M215" s="460"/>
      <c r="N215" s="460"/>
      <c r="O215" s="713"/>
      <c r="P215" s="460"/>
      <c r="Q215" s="460"/>
      <c r="R215" s="460"/>
      <c r="S215" s="460"/>
      <c r="T215" s="460"/>
    </row>
    <row r="216">
      <c r="A216" s="460"/>
      <c r="B216" s="460"/>
      <c r="C216" s="460"/>
      <c r="D216" s="460"/>
      <c r="E216" s="460"/>
      <c r="F216" s="460"/>
      <c r="G216" s="460"/>
      <c r="H216" s="460"/>
      <c r="I216" s="460"/>
      <c r="J216" s="460"/>
      <c r="K216" s="460"/>
      <c r="L216" s="460"/>
      <c r="M216" s="460"/>
      <c r="N216" s="460"/>
      <c r="O216" s="713"/>
      <c r="P216" s="460"/>
      <c r="Q216" s="460"/>
      <c r="R216" s="460"/>
      <c r="S216" s="460"/>
      <c r="T216" s="460"/>
    </row>
    <row r="217">
      <c r="A217" s="460"/>
      <c r="B217" s="460"/>
      <c r="C217" s="460"/>
      <c r="D217" s="460"/>
      <c r="E217" s="460"/>
      <c r="F217" s="460"/>
      <c r="G217" s="460"/>
      <c r="H217" s="460"/>
      <c r="I217" s="460"/>
      <c r="J217" s="460"/>
      <c r="K217" s="460"/>
      <c r="L217" s="460"/>
      <c r="M217" s="460"/>
      <c r="N217" s="460"/>
      <c r="O217" s="713"/>
      <c r="P217" s="460"/>
      <c r="Q217" s="460"/>
      <c r="R217" s="460"/>
      <c r="S217" s="460"/>
      <c r="T217" s="460"/>
    </row>
    <row r="218">
      <c r="A218" s="460"/>
      <c r="B218" s="460"/>
      <c r="C218" s="460"/>
      <c r="D218" s="460"/>
      <c r="E218" s="460"/>
      <c r="F218" s="460"/>
      <c r="G218" s="460"/>
      <c r="H218" s="460"/>
      <c r="I218" s="460"/>
      <c r="J218" s="460"/>
      <c r="K218" s="460"/>
      <c r="L218" s="460"/>
      <c r="M218" s="460"/>
      <c r="N218" s="460"/>
      <c r="O218" s="713"/>
      <c r="P218" s="460"/>
      <c r="Q218" s="460"/>
      <c r="R218" s="460"/>
      <c r="S218" s="460"/>
      <c r="T218" s="460"/>
    </row>
    <row r="219">
      <c r="A219" s="460"/>
      <c r="B219" s="460"/>
      <c r="C219" s="460"/>
      <c r="D219" s="460"/>
      <c r="E219" s="460"/>
      <c r="F219" s="460"/>
      <c r="G219" s="460"/>
      <c r="H219" s="460"/>
      <c r="I219" s="460"/>
      <c r="J219" s="460"/>
      <c r="K219" s="460"/>
      <c r="L219" s="460"/>
      <c r="M219" s="460"/>
      <c r="N219" s="460"/>
      <c r="O219" s="713"/>
      <c r="P219" s="460"/>
      <c r="Q219" s="460"/>
      <c r="R219" s="460"/>
      <c r="S219" s="460"/>
      <c r="T219" s="460"/>
    </row>
    <row r="220">
      <c r="A220" s="460"/>
      <c r="B220" s="460"/>
      <c r="C220" s="460"/>
      <c r="D220" s="460"/>
      <c r="E220" s="460"/>
      <c r="F220" s="460"/>
      <c r="G220" s="460"/>
      <c r="H220" s="460"/>
      <c r="I220" s="460"/>
      <c r="J220" s="460"/>
      <c r="K220" s="460"/>
      <c r="L220" s="460"/>
      <c r="M220" s="460"/>
      <c r="N220" s="460"/>
      <c r="O220" s="713"/>
      <c r="P220" s="460"/>
      <c r="Q220" s="460"/>
      <c r="R220" s="460"/>
      <c r="S220" s="460"/>
      <c r="T220" s="460"/>
    </row>
    <row r="221">
      <c r="A221" s="460"/>
      <c r="B221" s="460"/>
      <c r="C221" s="460"/>
      <c r="D221" s="460"/>
      <c r="E221" s="460"/>
      <c r="F221" s="460"/>
      <c r="G221" s="460"/>
      <c r="H221" s="460"/>
      <c r="I221" s="460"/>
      <c r="J221" s="460"/>
      <c r="K221" s="460"/>
      <c r="L221" s="460"/>
      <c r="M221" s="460"/>
      <c r="N221" s="460"/>
      <c r="O221" s="713"/>
      <c r="P221" s="460"/>
      <c r="Q221" s="460"/>
      <c r="R221" s="460"/>
      <c r="S221" s="460"/>
      <c r="T221" s="460"/>
    </row>
    <row r="222">
      <c r="A222" s="460"/>
      <c r="B222" s="460"/>
      <c r="C222" s="460"/>
      <c r="D222" s="460"/>
      <c r="E222" s="460"/>
      <c r="F222" s="460"/>
      <c r="G222" s="460"/>
      <c r="H222" s="460"/>
      <c r="I222" s="460"/>
      <c r="J222" s="460"/>
      <c r="K222" s="460"/>
      <c r="L222" s="460"/>
      <c r="M222" s="460"/>
      <c r="N222" s="460"/>
      <c r="O222" s="713"/>
      <c r="P222" s="460"/>
      <c r="Q222" s="460"/>
      <c r="R222" s="460"/>
      <c r="S222" s="460"/>
      <c r="T222" s="460"/>
    </row>
    <row r="223">
      <c r="A223" s="460"/>
      <c r="B223" s="460"/>
      <c r="C223" s="460"/>
      <c r="D223" s="460"/>
      <c r="E223" s="460"/>
      <c r="F223" s="460"/>
      <c r="G223" s="460"/>
      <c r="H223" s="460"/>
      <c r="I223" s="460"/>
      <c r="J223" s="460"/>
      <c r="K223" s="460"/>
      <c r="L223" s="460"/>
      <c r="M223" s="460"/>
      <c r="N223" s="460"/>
      <c r="O223" s="713"/>
      <c r="P223" s="460"/>
      <c r="Q223" s="460"/>
      <c r="R223" s="460"/>
      <c r="S223" s="460"/>
      <c r="T223" s="460"/>
    </row>
    <row r="224">
      <c r="A224" s="460"/>
      <c r="B224" s="460"/>
      <c r="C224" s="460"/>
      <c r="D224" s="460"/>
      <c r="E224" s="460"/>
      <c r="F224" s="460"/>
      <c r="G224" s="460"/>
      <c r="H224" s="460"/>
      <c r="I224" s="460"/>
      <c r="J224" s="460"/>
      <c r="K224" s="460"/>
      <c r="L224" s="460"/>
      <c r="M224" s="460"/>
      <c r="N224" s="460"/>
      <c r="O224" s="713"/>
      <c r="P224" s="460"/>
      <c r="Q224" s="460"/>
      <c r="R224" s="460"/>
      <c r="S224" s="460"/>
      <c r="T224" s="460"/>
    </row>
    <row r="225">
      <c r="A225" s="460"/>
      <c r="B225" s="460"/>
      <c r="C225" s="460"/>
      <c r="D225" s="460"/>
      <c r="E225" s="460"/>
      <c r="F225" s="460"/>
      <c r="G225" s="460"/>
      <c r="H225" s="460"/>
      <c r="I225" s="460"/>
      <c r="J225" s="460"/>
      <c r="K225" s="460"/>
      <c r="L225" s="460"/>
      <c r="M225" s="460"/>
      <c r="N225" s="460"/>
      <c r="O225" s="713"/>
      <c r="P225" s="460"/>
      <c r="Q225" s="460"/>
      <c r="R225" s="460"/>
      <c r="S225" s="460"/>
      <c r="T225" s="460"/>
    </row>
    <row r="226">
      <c r="A226" s="460"/>
      <c r="B226" s="460"/>
      <c r="C226" s="460"/>
      <c r="D226" s="460"/>
      <c r="E226" s="460"/>
      <c r="F226" s="460"/>
      <c r="G226" s="460"/>
      <c r="H226" s="460"/>
      <c r="I226" s="460"/>
      <c r="J226" s="460"/>
      <c r="K226" s="460"/>
      <c r="L226" s="460"/>
      <c r="M226" s="460"/>
      <c r="N226" s="460"/>
      <c r="O226" s="713"/>
      <c r="P226" s="460"/>
      <c r="Q226" s="460"/>
      <c r="R226" s="460"/>
      <c r="S226" s="460"/>
      <c r="T226" s="460"/>
    </row>
    <row r="227">
      <c r="A227" s="460"/>
      <c r="B227" s="460"/>
      <c r="C227" s="460"/>
      <c r="D227" s="460"/>
      <c r="E227" s="460"/>
      <c r="F227" s="460"/>
      <c r="G227" s="460"/>
      <c r="H227" s="460"/>
      <c r="I227" s="460"/>
      <c r="J227" s="460"/>
      <c r="K227" s="460"/>
      <c r="L227" s="460"/>
      <c r="M227" s="460"/>
      <c r="N227" s="460"/>
      <c r="O227" s="713"/>
      <c r="P227" s="460"/>
      <c r="Q227" s="460"/>
      <c r="R227" s="460"/>
      <c r="S227" s="460"/>
      <c r="T227" s="460"/>
    </row>
    <row r="228">
      <c r="A228" s="460"/>
      <c r="B228" s="460"/>
      <c r="C228" s="460"/>
      <c r="D228" s="460"/>
      <c r="E228" s="460"/>
      <c r="F228" s="460"/>
      <c r="G228" s="460"/>
      <c r="H228" s="460"/>
      <c r="I228" s="460"/>
      <c r="J228" s="460"/>
      <c r="K228" s="460"/>
      <c r="L228" s="460"/>
      <c r="M228" s="460"/>
      <c r="N228" s="460"/>
      <c r="O228" s="713"/>
      <c r="P228" s="460"/>
      <c r="Q228" s="460"/>
      <c r="R228" s="460"/>
      <c r="S228" s="460"/>
      <c r="T228" s="460"/>
    </row>
    <row r="229">
      <c r="A229" s="460"/>
      <c r="B229" s="460"/>
      <c r="C229" s="460"/>
      <c r="D229" s="460"/>
      <c r="E229" s="460"/>
      <c r="F229" s="460"/>
      <c r="G229" s="460"/>
      <c r="H229" s="460"/>
      <c r="I229" s="460"/>
      <c r="J229" s="460"/>
      <c r="K229" s="460"/>
      <c r="L229" s="460"/>
      <c r="M229" s="460"/>
      <c r="N229" s="460"/>
      <c r="O229" s="713"/>
      <c r="P229" s="460"/>
      <c r="Q229" s="460"/>
      <c r="R229" s="460"/>
      <c r="S229" s="460"/>
      <c r="T229" s="460"/>
    </row>
    <row r="230">
      <c r="A230" s="460"/>
      <c r="B230" s="460"/>
      <c r="C230" s="460"/>
      <c r="D230" s="460"/>
      <c r="E230" s="460"/>
      <c r="F230" s="460"/>
      <c r="G230" s="460"/>
      <c r="H230" s="460"/>
      <c r="I230" s="460"/>
      <c r="J230" s="460"/>
      <c r="K230" s="460"/>
      <c r="L230" s="460"/>
      <c r="M230" s="460"/>
      <c r="N230" s="460"/>
      <c r="O230" s="713"/>
      <c r="P230" s="460"/>
      <c r="Q230" s="460"/>
      <c r="R230" s="460"/>
      <c r="S230" s="460"/>
      <c r="T230" s="460"/>
    </row>
    <row r="231">
      <c r="A231" s="460"/>
      <c r="B231" s="460"/>
      <c r="C231" s="460"/>
      <c r="D231" s="460"/>
      <c r="E231" s="460"/>
      <c r="F231" s="460"/>
      <c r="G231" s="460"/>
      <c r="H231" s="460"/>
      <c r="I231" s="460"/>
      <c r="J231" s="460"/>
      <c r="K231" s="460"/>
      <c r="L231" s="460"/>
      <c r="M231" s="460"/>
      <c r="N231" s="460"/>
      <c r="O231" s="713"/>
      <c r="P231" s="460"/>
      <c r="Q231" s="460"/>
      <c r="R231" s="460"/>
      <c r="S231" s="460"/>
      <c r="T231" s="460"/>
    </row>
    <row r="232">
      <c r="A232" s="460"/>
      <c r="B232" s="460"/>
      <c r="C232" s="460"/>
      <c r="D232" s="460"/>
      <c r="E232" s="460"/>
      <c r="F232" s="460"/>
      <c r="G232" s="460"/>
      <c r="H232" s="460"/>
      <c r="I232" s="460"/>
      <c r="J232" s="460"/>
      <c r="K232" s="460"/>
      <c r="L232" s="460"/>
      <c r="M232" s="460"/>
      <c r="N232" s="460"/>
      <c r="O232" s="713"/>
      <c r="P232" s="460"/>
      <c r="Q232" s="460"/>
      <c r="R232" s="460"/>
      <c r="S232" s="460"/>
      <c r="T232" s="460"/>
    </row>
    <row r="233">
      <c r="A233" s="460"/>
      <c r="B233" s="460"/>
      <c r="C233" s="460"/>
      <c r="D233" s="460"/>
      <c r="E233" s="460"/>
      <c r="F233" s="460"/>
      <c r="G233" s="460"/>
      <c r="H233" s="460"/>
      <c r="I233" s="460"/>
      <c r="J233" s="460"/>
      <c r="K233" s="460"/>
      <c r="L233" s="460"/>
      <c r="M233" s="460"/>
      <c r="N233" s="460"/>
      <c r="O233" s="713"/>
      <c r="P233" s="460"/>
      <c r="Q233" s="460"/>
      <c r="R233" s="460"/>
      <c r="S233" s="460"/>
      <c r="T233" s="460"/>
    </row>
    <row r="234">
      <c r="A234" s="460"/>
      <c r="B234" s="460"/>
      <c r="C234" s="460"/>
      <c r="D234" s="460"/>
      <c r="E234" s="460"/>
      <c r="F234" s="460"/>
      <c r="G234" s="460"/>
      <c r="H234" s="460"/>
      <c r="I234" s="460"/>
      <c r="J234" s="460"/>
      <c r="K234" s="460"/>
      <c r="L234" s="460"/>
      <c r="M234" s="460"/>
      <c r="N234" s="460"/>
      <c r="O234" s="713"/>
      <c r="P234" s="460"/>
      <c r="Q234" s="460"/>
      <c r="R234" s="460"/>
      <c r="S234" s="460"/>
      <c r="T234" s="460"/>
    </row>
    <row r="235">
      <c r="A235" s="460"/>
      <c r="B235" s="460"/>
      <c r="C235" s="460"/>
      <c r="D235" s="460"/>
      <c r="E235" s="460"/>
      <c r="F235" s="460"/>
      <c r="G235" s="460"/>
      <c r="H235" s="460"/>
      <c r="I235" s="460"/>
      <c r="J235" s="460"/>
      <c r="K235" s="460"/>
      <c r="L235" s="460"/>
      <c r="M235" s="460"/>
      <c r="N235" s="460"/>
      <c r="O235" s="713"/>
      <c r="P235" s="460"/>
      <c r="Q235" s="460"/>
      <c r="R235" s="460"/>
      <c r="S235" s="460"/>
      <c r="T235" s="460"/>
    </row>
    <row r="236">
      <c r="A236" s="460"/>
      <c r="B236" s="460"/>
      <c r="C236" s="460"/>
      <c r="D236" s="460"/>
      <c r="E236" s="460"/>
      <c r="F236" s="460"/>
      <c r="G236" s="460"/>
      <c r="H236" s="460"/>
      <c r="I236" s="460"/>
      <c r="J236" s="460"/>
      <c r="K236" s="460"/>
      <c r="L236" s="460"/>
      <c r="M236" s="460"/>
      <c r="N236" s="460"/>
      <c r="O236" s="713"/>
      <c r="P236" s="460"/>
      <c r="Q236" s="460"/>
      <c r="R236" s="460"/>
      <c r="S236" s="460"/>
      <c r="T236" s="460"/>
    </row>
    <row r="237">
      <c r="A237" s="460"/>
      <c r="B237" s="460"/>
      <c r="C237" s="460"/>
      <c r="D237" s="460"/>
      <c r="E237" s="460"/>
      <c r="F237" s="460"/>
      <c r="G237" s="460"/>
      <c r="H237" s="460"/>
      <c r="I237" s="460"/>
      <c r="J237" s="460"/>
      <c r="K237" s="460"/>
      <c r="L237" s="460"/>
      <c r="M237" s="460"/>
      <c r="N237" s="460"/>
      <c r="O237" s="713"/>
      <c r="P237" s="460"/>
      <c r="Q237" s="460"/>
      <c r="R237" s="460"/>
      <c r="S237" s="460"/>
      <c r="T237" s="460"/>
    </row>
    <row r="238">
      <c r="A238" s="460"/>
      <c r="B238" s="460"/>
      <c r="C238" s="460"/>
      <c r="D238" s="460"/>
      <c r="E238" s="460"/>
      <c r="F238" s="460"/>
      <c r="G238" s="460"/>
      <c r="H238" s="460"/>
      <c r="I238" s="460"/>
      <c r="J238" s="460"/>
      <c r="K238" s="460"/>
      <c r="L238" s="460"/>
      <c r="M238" s="460"/>
      <c r="N238" s="460"/>
      <c r="O238" s="713"/>
      <c r="P238" s="460"/>
      <c r="Q238" s="460"/>
      <c r="R238" s="460"/>
      <c r="S238" s="460"/>
      <c r="T238" s="460"/>
    </row>
    <row r="239">
      <c r="A239" s="460"/>
      <c r="B239" s="460"/>
      <c r="C239" s="460"/>
      <c r="D239" s="460"/>
      <c r="E239" s="460"/>
      <c r="F239" s="460"/>
      <c r="G239" s="460"/>
      <c r="H239" s="460"/>
      <c r="I239" s="460"/>
      <c r="J239" s="460"/>
      <c r="K239" s="460"/>
      <c r="L239" s="460"/>
      <c r="M239" s="460"/>
      <c r="N239" s="460"/>
      <c r="O239" s="713"/>
      <c r="P239" s="460"/>
      <c r="Q239" s="460"/>
      <c r="R239" s="460"/>
      <c r="S239" s="460"/>
      <c r="T239" s="460"/>
    </row>
    <row r="240">
      <c r="A240" s="460"/>
      <c r="B240" s="460"/>
      <c r="C240" s="460"/>
      <c r="D240" s="460"/>
      <c r="E240" s="460"/>
      <c r="F240" s="460"/>
      <c r="G240" s="460"/>
      <c r="H240" s="460"/>
      <c r="I240" s="460"/>
      <c r="J240" s="460"/>
      <c r="K240" s="460"/>
      <c r="L240" s="460"/>
      <c r="M240" s="460"/>
      <c r="N240" s="460"/>
      <c r="O240" s="713"/>
      <c r="P240" s="460"/>
      <c r="Q240" s="460"/>
      <c r="R240" s="460"/>
      <c r="S240" s="460"/>
      <c r="T240" s="460"/>
    </row>
    <row r="241">
      <c r="A241" s="460"/>
      <c r="B241" s="460"/>
      <c r="C241" s="460"/>
      <c r="D241" s="460"/>
      <c r="E241" s="460"/>
      <c r="F241" s="460"/>
      <c r="G241" s="460"/>
      <c r="H241" s="460"/>
      <c r="I241" s="460"/>
      <c r="J241" s="460"/>
      <c r="K241" s="460"/>
      <c r="L241" s="460"/>
      <c r="M241" s="460"/>
      <c r="N241" s="460"/>
      <c r="O241" s="713"/>
      <c r="P241" s="460"/>
      <c r="Q241" s="460"/>
      <c r="R241" s="460"/>
      <c r="S241" s="460"/>
      <c r="T241" s="460"/>
    </row>
    <row r="242">
      <c r="A242" s="460"/>
      <c r="B242" s="460"/>
      <c r="C242" s="460"/>
      <c r="D242" s="460"/>
      <c r="E242" s="460"/>
      <c r="F242" s="460"/>
      <c r="G242" s="460"/>
      <c r="H242" s="460"/>
      <c r="I242" s="460"/>
      <c r="J242" s="460"/>
      <c r="K242" s="460"/>
      <c r="L242" s="460"/>
      <c r="M242" s="460"/>
      <c r="N242" s="460"/>
      <c r="O242" s="713"/>
      <c r="P242" s="460"/>
      <c r="Q242" s="460"/>
      <c r="R242" s="460"/>
      <c r="S242" s="460"/>
      <c r="T242" s="460"/>
    </row>
    <row r="243">
      <c r="A243" s="460"/>
      <c r="B243" s="460"/>
      <c r="C243" s="460"/>
      <c r="D243" s="460"/>
      <c r="E243" s="460"/>
      <c r="F243" s="460"/>
      <c r="G243" s="460"/>
      <c r="H243" s="460"/>
      <c r="I243" s="460"/>
      <c r="J243" s="460"/>
      <c r="K243" s="460"/>
      <c r="L243" s="460"/>
      <c r="M243" s="460"/>
      <c r="N243" s="460"/>
      <c r="O243" s="713"/>
      <c r="P243" s="460"/>
      <c r="Q243" s="460"/>
      <c r="R243" s="460"/>
      <c r="S243" s="460"/>
      <c r="T243" s="460"/>
    </row>
    <row r="244">
      <c r="A244" s="460"/>
      <c r="B244" s="460"/>
      <c r="C244" s="460"/>
      <c r="D244" s="460"/>
      <c r="E244" s="460"/>
      <c r="F244" s="460"/>
      <c r="G244" s="460"/>
      <c r="H244" s="460"/>
      <c r="I244" s="460"/>
      <c r="J244" s="460"/>
      <c r="K244" s="460"/>
      <c r="L244" s="460"/>
      <c r="M244" s="460"/>
      <c r="N244" s="460"/>
      <c r="O244" s="713"/>
      <c r="P244" s="460"/>
      <c r="Q244" s="460"/>
      <c r="R244" s="460"/>
      <c r="S244" s="460"/>
      <c r="T244" s="460"/>
    </row>
    <row r="245">
      <c r="A245" s="460"/>
      <c r="B245" s="460"/>
      <c r="C245" s="460"/>
      <c r="D245" s="460"/>
      <c r="E245" s="460"/>
      <c r="F245" s="460"/>
      <c r="G245" s="460"/>
      <c r="H245" s="460"/>
      <c r="I245" s="460"/>
      <c r="J245" s="460"/>
      <c r="K245" s="460"/>
      <c r="L245" s="460"/>
      <c r="M245" s="460"/>
      <c r="N245" s="460"/>
      <c r="O245" s="713"/>
      <c r="P245" s="460"/>
      <c r="Q245" s="460"/>
      <c r="R245" s="460"/>
      <c r="S245" s="460"/>
      <c r="T245" s="460"/>
    </row>
    <row r="246">
      <c r="A246" s="460"/>
      <c r="B246" s="460"/>
      <c r="C246" s="460"/>
      <c r="D246" s="460"/>
      <c r="E246" s="460"/>
      <c r="F246" s="460"/>
      <c r="G246" s="460"/>
      <c r="H246" s="460"/>
      <c r="I246" s="460"/>
      <c r="J246" s="460"/>
      <c r="K246" s="460"/>
      <c r="L246" s="460"/>
      <c r="M246" s="460"/>
      <c r="N246" s="460"/>
      <c r="O246" s="713"/>
      <c r="P246" s="460"/>
      <c r="Q246" s="460"/>
      <c r="R246" s="460"/>
      <c r="S246" s="460"/>
      <c r="T246" s="460"/>
    </row>
    <row r="247">
      <c r="A247" s="460"/>
      <c r="B247" s="460"/>
      <c r="C247" s="460"/>
      <c r="D247" s="460"/>
      <c r="E247" s="460"/>
      <c r="F247" s="460"/>
      <c r="G247" s="460"/>
      <c r="H247" s="460"/>
      <c r="I247" s="460"/>
      <c r="J247" s="460"/>
      <c r="K247" s="460"/>
      <c r="L247" s="460"/>
      <c r="M247" s="460"/>
      <c r="N247" s="460"/>
      <c r="O247" s="713"/>
      <c r="P247" s="460"/>
      <c r="Q247" s="460"/>
      <c r="R247" s="460"/>
      <c r="S247" s="460"/>
      <c r="T247" s="460"/>
    </row>
    <row r="248">
      <c r="A248" s="460"/>
      <c r="B248" s="460"/>
      <c r="C248" s="460"/>
      <c r="D248" s="460"/>
      <c r="E248" s="460"/>
      <c r="F248" s="460"/>
      <c r="G248" s="460"/>
      <c r="H248" s="460"/>
      <c r="I248" s="460"/>
      <c r="J248" s="460"/>
      <c r="K248" s="460"/>
      <c r="L248" s="460"/>
      <c r="M248" s="460"/>
      <c r="N248" s="460"/>
      <c r="O248" s="713"/>
      <c r="P248" s="460"/>
      <c r="Q248" s="460"/>
      <c r="R248" s="460"/>
      <c r="S248" s="460"/>
      <c r="T248" s="460"/>
    </row>
    <row r="249">
      <c r="A249" s="460"/>
      <c r="B249" s="460"/>
      <c r="C249" s="460"/>
      <c r="D249" s="460"/>
      <c r="E249" s="460"/>
      <c r="F249" s="460"/>
      <c r="G249" s="460"/>
      <c r="H249" s="460"/>
      <c r="I249" s="460"/>
      <c r="J249" s="460"/>
      <c r="K249" s="460"/>
      <c r="L249" s="460"/>
      <c r="M249" s="460"/>
      <c r="N249" s="460"/>
      <c r="O249" s="713"/>
      <c r="P249" s="460"/>
      <c r="Q249" s="460"/>
      <c r="R249" s="460"/>
      <c r="S249" s="460"/>
      <c r="T249" s="460"/>
    </row>
    <row r="250">
      <c r="A250" s="460"/>
      <c r="B250" s="460"/>
      <c r="C250" s="460"/>
      <c r="D250" s="460"/>
      <c r="E250" s="460"/>
      <c r="F250" s="460"/>
      <c r="G250" s="460"/>
      <c r="H250" s="460"/>
      <c r="I250" s="460"/>
      <c r="J250" s="460"/>
      <c r="K250" s="460"/>
      <c r="L250" s="460"/>
      <c r="M250" s="460"/>
      <c r="N250" s="460"/>
      <c r="O250" s="713"/>
      <c r="P250" s="460"/>
      <c r="Q250" s="460"/>
      <c r="R250" s="460"/>
      <c r="S250" s="460"/>
      <c r="T250" s="460"/>
    </row>
    <row r="251">
      <c r="A251" s="460"/>
      <c r="B251" s="460"/>
      <c r="C251" s="460"/>
      <c r="D251" s="460"/>
      <c r="E251" s="460"/>
      <c r="F251" s="460"/>
      <c r="G251" s="460"/>
      <c r="H251" s="460"/>
      <c r="I251" s="460"/>
      <c r="J251" s="460"/>
      <c r="K251" s="460"/>
      <c r="L251" s="460"/>
      <c r="M251" s="460"/>
      <c r="N251" s="460"/>
      <c r="O251" s="713"/>
      <c r="P251" s="460"/>
      <c r="Q251" s="460"/>
      <c r="R251" s="460"/>
      <c r="S251" s="460"/>
      <c r="T251" s="460"/>
    </row>
    <row r="252">
      <c r="A252" s="460"/>
      <c r="B252" s="460"/>
      <c r="C252" s="460"/>
      <c r="D252" s="460"/>
      <c r="E252" s="460"/>
      <c r="F252" s="460"/>
      <c r="G252" s="460"/>
      <c r="H252" s="460"/>
      <c r="I252" s="460"/>
      <c r="J252" s="460"/>
      <c r="K252" s="460"/>
      <c r="L252" s="460"/>
      <c r="M252" s="460"/>
      <c r="N252" s="460"/>
      <c r="O252" s="713"/>
      <c r="P252" s="460"/>
      <c r="Q252" s="460"/>
      <c r="R252" s="460"/>
      <c r="S252" s="460"/>
      <c r="T252" s="460"/>
    </row>
    <row r="253">
      <c r="A253" s="460"/>
      <c r="B253" s="460"/>
      <c r="C253" s="460"/>
      <c r="D253" s="460"/>
      <c r="E253" s="460"/>
      <c r="F253" s="460"/>
      <c r="G253" s="460"/>
      <c r="H253" s="460"/>
      <c r="I253" s="460"/>
      <c r="J253" s="460"/>
      <c r="K253" s="460"/>
      <c r="L253" s="460"/>
      <c r="M253" s="460"/>
      <c r="N253" s="460"/>
      <c r="O253" s="713"/>
      <c r="P253" s="460"/>
      <c r="Q253" s="460"/>
      <c r="R253" s="460"/>
      <c r="S253" s="460"/>
      <c r="T253" s="460"/>
    </row>
    <row r="254">
      <c r="A254" s="460"/>
      <c r="B254" s="460"/>
      <c r="C254" s="460"/>
      <c r="D254" s="460"/>
      <c r="E254" s="460"/>
      <c r="F254" s="460"/>
      <c r="G254" s="460"/>
      <c r="H254" s="460"/>
      <c r="I254" s="460"/>
      <c r="J254" s="460"/>
      <c r="K254" s="460"/>
      <c r="L254" s="460"/>
      <c r="M254" s="460"/>
      <c r="N254" s="460"/>
      <c r="O254" s="713"/>
      <c r="P254" s="460"/>
      <c r="Q254" s="460"/>
      <c r="R254" s="460"/>
      <c r="S254" s="460"/>
      <c r="T254" s="460"/>
    </row>
    <row r="255">
      <c r="A255" s="460"/>
      <c r="B255" s="460"/>
      <c r="C255" s="460"/>
      <c r="D255" s="460"/>
      <c r="E255" s="460"/>
      <c r="F255" s="460"/>
      <c r="G255" s="460"/>
      <c r="H255" s="460"/>
      <c r="I255" s="460"/>
      <c r="J255" s="460"/>
      <c r="K255" s="460"/>
      <c r="L255" s="460"/>
      <c r="M255" s="460"/>
      <c r="N255" s="460"/>
      <c r="O255" s="713"/>
      <c r="P255" s="460"/>
      <c r="Q255" s="460"/>
      <c r="R255" s="460"/>
      <c r="S255" s="460"/>
      <c r="T255" s="460"/>
    </row>
    <row r="256">
      <c r="A256" s="460"/>
      <c r="B256" s="460"/>
      <c r="C256" s="460"/>
      <c r="D256" s="460"/>
      <c r="E256" s="460"/>
      <c r="F256" s="460"/>
      <c r="G256" s="460"/>
      <c r="H256" s="460"/>
      <c r="I256" s="460"/>
      <c r="J256" s="460"/>
      <c r="K256" s="460"/>
      <c r="L256" s="460"/>
      <c r="M256" s="460"/>
      <c r="N256" s="460"/>
      <c r="O256" s="713"/>
      <c r="P256" s="460"/>
      <c r="Q256" s="460"/>
      <c r="R256" s="460"/>
      <c r="S256" s="460"/>
      <c r="T256" s="460"/>
    </row>
    <row r="257">
      <c r="A257" s="460"/>
      <c r="B257" s="460"/>
      <c r="C257" s="460"/>
      <c r="D257" s="460"/>
      <c r="E257" s="460"/>
      <c r="F257" s="460"/>
      <c r="G257" s="460"/>
      <c r="H257" s="460"/>
      <c r="I257" s="460"/>
      <c r="J257" s="460"/>
      <c r="K257" s="460"/>
      <c r="L257" s="460"/>
      <c r="M257" s="460"/>
      <c r="N257" s="460"/>
      <c r="O257" s="713"/>
      <c r="P257" s="460"/>
      <c r="Q257" s="460"/>
      <c r="R257" s="460"/>
      <c r="S257" s="460"/>
      <c r="T257" s="460"/>
    </row>
    <row r="258">
      <c r="A258" s="460"/>
      <c r="B258" s="460"/>
      <c r="C258" s="460"/>
      <c r="D258" s="460"/>
      <c r="E258" s="460"/>
      <c r="F258" s="460"/>
      <c r="G258" s="460"/>
      <c r="H258" s="460"/>
      <c r="I258" s="460"/>
      <c r="J258" s="460"/>
      <c r="K258" s="460"/>
      <c r="L258" s="460"/>
      <c r="M258" s="460"/>
      <c r="N258" s="460"/>
      <c r="O258" s="713"/>
      <c r="P258" s="460"/>
      <c r="Q258" s="460"/>
      <c r="R258" s="460"/>
      <c r="S258" s="460"/>
      <c r="T258" s="460"/>
    </row>
    <row r="259">
      <c r="A259" s="460"/>
      <c r="B259" s="460"/>
      <c r="C259" s="460"/>
      <c r="D259" s="460"/>
      <c r="E259" s="460"/>
      <c r="F259" s="460"/>
      <c r="G259" s="460"/>
      <c r="H259" s="460"/>
      <c r="I259" s="460"/>
      <c r="J259" s="460"/>
      <c r="K259" s="460"/>
      <c r="L259" s="460"/>
      <c r="M259" s="460"/>
      <c r="N259" s="460"/>
      <c r="O259" s="713"/>
      <c r="P259" s="460"/>
      <c r="Q259" s="460"/>
      <c r="R259" s="460"/>
      <c r="S259" s="460"/>
      <c r="T259" s="460"/>
    </row>
    <row r="260">
      <c r="A260" s="460"/>
      <c r="B260" s="460"/>
      <c r="C260" s="460"/>
      <c r="D260" s="460"/>
      <c r="E260" s="460"/>
      <c r="F260" s="460"/>
      <c r="G260" s="460"/>
      <c r="H260" s="460"/>
      <c r="I260" s="460"/>
      <c r="J260" s="460"/>
      <c r="K260" s="460"/>
      <c r="L260" s="460"/>
      <c r="M260" s="460"/>
      <c r="N260" s="460"/>
      <c r="O260" s="713"/>
      <c r="P260" s="460"/>
      <c r="Q260" s="460"/>
      <c r="R260" s="460"/>
      <c r="S260" s="460"/>
      <c r="T260" s="460"/>
    </row>
    <row r="261">
      <c r="A261" s="460"/>
      <c r="B261" s="460"/>
      <c r="C261" s="460"/>
      <c r="D261" s="460"/>
      <c r="E261" s="460"/>
      <c r="F261" s="460"/>
      <c r="G261" s="460"/>
      <c r="H261" s="460"/>
      <c r="I261" s="460"/>
      <c r="J261" s="460"/>
      <c r="K261" s="460"/>
      <c r="L261" s="460"/>
      <c r="M261" s="460"/>
      <c r="N261" s="460"/>
      <c r="O261" s="713"/>
      <c r="P261" s="460"/>
      <c r="Q261" s="460"/>
      <c r="R261" s="460"/>
      <c r="S261" s="460"/>
      <c r="T261" s="460"/>
    </row>
    <row r="262">
      <c r="A262" s="460"/>
      <c r="B262" s="460"/>
      <c r="C262" s="460"/>
      <c r="D262" s="460"/>
      <c r="E262" s="460"/>
      <c r="F262" s="460"/>
      <c r="G262" s="460"/>
      <c r="H262" s="460"/>
      <c r="I262" s="460"/>
      <c r="J262" s="460"/>
      <c r="K262" s="460"/>
      <c r="L262" s="460"/>
      <c r="M262" s="460"/>
      <c r="N262" s="460"/>
      <c r="O262" s="713"/>
      <c r="P262" s="460"/>
      <c r="Q262" s="460"/>
      <c r="R262" s="460"/>
      <c r="S262" s="460"/>
      <c r="T262" s="460"/>
    </row>
    <row r="263">
      <c r="A263" s="460"/>
      <c r="B263" s="460"/>
      <c r="C263" s="460"/>
      <c r="D263" s="460"/>
      <c r="E263" s="460"/>
      <c r="F263" s="460"/>
      <c r="G263" s="460"/>
      <c r="H263" s="460"/>
      <c r="I263" s="460"/>
      <c r="J263" s="460"/>
      <c r="K263" s="460"/>
      <c r="L263" s="460"/>
      <c r="M263" s="460"/>
      <c r="N263" s="460"/>
      <c r="O263" s="713"/>
      <c r="P263" s="460"/>
      <c r="Q263" s="460"/>
      <c r="R263" s="460"/>
      <c r="S263" s="460"/>
      <c r="T263" s="460"/>
    </row>
    <row r="264">
      <c r="A264" s="460"/>
      <c r="B264" s="460"/>
      <c r="C264" s="460"/>
      <c r="D264" s="460"/>
      <c r="E264" s="460"/>
      <c r="F264" s="460"/>
      <c r="G264" s="460"/>
      <c r="H264" s="460"/>
      <c r="I264" s="460"/>
      <c r="J264" s="460"/>
      <c r="K264" s="460"/>
      <c r="L264" s="460"/>
      <c r="M264" s="460"/>
      <c r="N264" s="460"/>
      <c r="O264" s="713"/>
      <c r="P264" s="460"/>
      <c r="Q264" s="460"/>
      <c r="R264" s="460"/>
      <c r="S264" s="460"/>
      <c r="T264" s="460"/>
    </row>
    <row r="265">
      <c r="A265" s="460"/>
      <c r="B265" s="460"/>
      <c r="C265" s="460"/>
      <c r="D265" s="460"/>
      <c r="E265" s="460"/>
      <c r="F265" s="460"/>
      <c r="G265" s="460"/>
      <c r="H265" s="460"/>
      <c r="I265" s="460"/>
      <c r="J265" s="460"/>
      <c r="K265" s="460"/>
      <c r="L265" s="460"/>
      <c r="M265" s="460"/>
      <c r="N265" s="460"/>
      <c r="O265" s="713"/>
      <c r="P265" s="460"/>
      <c r="Q265" s="460"/>
      <c r="R265" s="460"/>
      <c r="S265" s="460"/>
      <c r="T265" s="460"/>
    </row>
    <row r="266">
      <c r="A266" s="460"/>
      <c r="B266" s="460"/>
      <c r="C266" s="460"/>
      <c r="D266" s="460"/>
      <c r="E266" s="460"/>
      <c r="F266" s="460"/>
      <c r="G266" s="460"/>
      <c r="H266" s="460"/>
      <c r="I266" s="460"/>
      <c r="J266" s="460"/>
      <c r="K266" s="460"/>
      <c r="L266" s="460"/>
      <c r="M266" s="460"/>
      <c r="N266" s="460"/>
      <c r="O266" s="713"/>
      <c r="P266" s="460"/>
      <c r="Q266" s="460"/>
      <c r="R266" s="460"/>
      <c r="S266" s="460"/>
      <c r="T266" s="460"/>
    </row>
    <row r="267">
      <c r="A267" s="460"/>
      <c r="B267" s="460"/>
      <c r="C267" s="460"/>
      <c r="D267" s="460"/>
      <c r="E267" s="460"/>
      <c r="F267" s="460"/>
      <c r="G267" s="460"/>
      <c r="H267" s="460"/>
      <c r="I267" s="460"/>
      <c r="J267" s="460"/>
      <c r="K267" s="460"/>
      <c r="L267" s="460"/>
      <c r="M267" s="460"/>
      <c r="N267" s="460"/>
      <c r="O267" s="713"/>
      <c r="P267" s="460"/>
      <c r="Q267" s="460"/>
      <c r="R267" s="460"/>
      <c r="S267" s="460"/>
      <c r="T267" s="460"/>
    </row>
    <row r="268">
      <c r="A268" s="460"/>
      <c r="B268" s="460"/>
      <c r="C268" s="460"/>
      <c r="D268" s="460"/>
      <c r="E268" s="460"/>
      <c r="F268" s="460"/>
      <c r="G268" s="460"/>
      <c r="H268" s="460"/>
      <c r="I268" s="460"/>
      <c r="J268" s="460"/>
      <c r="K268" s="460"/>
      <c r="L268" s="460"/>
      <c r="M268" s="460"/>
      <c r="N268" s="460"/>
      <c r="O268" s="713"/>
      <c r="P268" s="460"/>
      <c r="Q268" s="460"/>
      <c r="R268" s="460"/>
      <c r="S268" s="460"/>
      <c r="T268" s="460"/>
    </row>
    <row r="269">
      <c r="A269" s="460"/>
      <c r="B269" s="460"/>
      <c r="C269" s="460"/>
      <c r="D269" s="460"/>
      <c r="E269" s="460"/>
      <c r="F269" s="460"/>
      <c r="G269" s="460"/>
      <c r="H269" s="460"/>
      <c r="I269" s="460"/>
      <c r="J269" s="460"/>
      <c r="K269" s="460"/>
      <c r="L269" s="460"/>
      <c r="M269" s="460"/>
      <c r="N269" s="460"/>
      <c r="O269" s="713"/>
      <c r="P269" s="460"/>
      <c r="Q269" s="460"/>
      <c r="R269" s="460"/>
      <c r="S269" s="460"/>
      <c r="T269" s="460"/>
    </row>
    <row r="270">
      <c r="A270" s="460"/>
      <c r="B270" s="460"/>
      <c r="C270" s="460"/>
      <c r="D270" s="460"/>
      <c r="E270" s="460"/>
      <c r="F270" s="460"/>
      <c r="G270" s="460"/>
      <c r="H270" s="460"/>
      <c r="I270" s="460"/>
      <c r="J270" s="460"/>
      <c r="K270" s="460"/>
      <c r="L270" s="460"/>
      <c r="M270" s="460"/>
      <c r="N270" s="460"/>
      <c r="O270" s="713"/>
      <c r="P270" s="460"/>
      <c r="Q270" s="460"/>
      <c r="R270" s="460"/>
      <c r="S270" s="460"/>
      <c r="T270" s="460"/>
    </row>
    <row r="271">
      <c r="A271" s="460"/>
      <c r="B271" s="460"/>
      <c r="C271" s="460"/>
      <c r="D271" s="460"/>
      <c r="E271" s="460"/>
      <c r="F271" s="460"/>
      <c r="G271" s="460"/>
      <c r="H271" s="460"/>
      <c r="I271" s="460"/>
      <c r="J271" s="460"/>
      <c r="K271" s="460"/>
      <c r="L271" s="460"/>
      <c r="M271" s="460"/>
      <c r="N271" s="460"/>
      <c r="O271" s="713"/>
      <c r="P271" s="460"/>
      <c r="Q271" s="460"/>
      <c r="R271" s="460"/>
      <c r="S271" s="460"/>
      <c r="T271" s="460"/>
    </row>
    <row r="272">
      <c r="A272" s="460"/>
      <c r="B272" s="460"/>
      <c r="C272" s="460"/>
      <c r="D272" s="460"/>
      <c r="E272" s="460"/>
      <c r="F272" s="460"/>
      <c r="G272" s="460"/>
      <c r="H272" s="460"/>
      <c r="I272" s="460"/>
      <c r="J272" s="460"/>
      <c r="K272" s="460"/>
      <c r="L272" s="460"/>
      <c r="M272" s="460"/>
      <c r="N272" s="460"/>
      <c r="O272" s="713"/>
      <c r="P272" s="460"/>
      <c r="Q272" s="460"/>
      <c r="R272" s="460"/>
      <c r="S272" s="460"/>
      <c r="T272" s="460"/>
    </row>
    <row r="273">
      <c r="A273" s="460"/>
      <c r="B273" s="460"/>
      <c r="C273" s="460"/>
      <c r="D273" s="460"/>
      <c r="E273" s="460"/>
      <c r="F273" s="460"/>
      <c r="G273" s="460"/>
      <c r="H273" s="460"/>
      <c r="I273" s="460"/>
      <c r="J273" s="460"/>
      <c r="K273" s="460"/>
      <c r="L273" s="460"/>
      <c r="M273" s="460"/>
      <c r="N273" s="460"/>
      <c r="O273" s="713"/>
      <c r="P273" s="460"/>
      <c r="Q273" s="460"/>
      <c r="R273" s="460"/>
      <c r="S273" s="460"/>
      <c r="T273" s="460"/>
    </row>
    <row r="274">
      <c r="A274" s="460"/>
      <c r="B274" s="460"/>
      <c r="C274" s="460"/>
      <c r="D274" s="460"/>
      <c r="E274" s="460"/>
      <c r="F274" s="460"/>
      <c r="G274" s="460"/>
      <c r="H274" s="460"/>
      <c r="I274" s="460"/>
      <c r="J274" s="460"/>
      <c r="K274" s="460"/>
      <c r="L274" s="460"/>
      <c r="M274" s="460"/>
      <c r="N274" s="460"/>
      <c r="O274" s="713"/>
      <c r="P274" s="460"/>
      <c r="Q274" s="460"/>
      <c r="R274" s="460"/>
      <c r="S274" s="460"/>
      <c r="T274" s="460"/>
    </row>
    <row r="275">
      <c r="A275" s="460"/>
      <c r="B275" s="460"/>
      <c r="C275" s="460"/>
      <c r="D275" s="460"/>
      <c r="E275" s="460"/>
      <c r="F275" s="460"/>
      <c r="G275" s="460"/>
      <c r="H275" s="460"/>
      <c r="I275" s="460"/>
      <c r="J275" s="460"/>
      <c r="K275" s="460"/>
      <c r="L275" s="460"/>
      <c r="M275" s="460"/>
      <c r="N275" s="460"/>
      <c r="O275" s="713"/>
      <c r="P275" s="460"/>
      <c r="Q275" s="460"/>
      <c r="R275" s="460"/>
      <c r="S275" s="460"/>
      <c r="T275" s="460"/>
    </row>
    <row r="276">
      <c r="A276" s="460"/>
      <c r="B276" s="460"/>
      <c r="C276" s="460"/>
      <c r="D276" s="460"/>
      <c r="E276" s="460"/>
      <c r="F276" s="460"/>
      <c r="G276" s="460"/>
      <c r="H276" s="460"/>
      <c r="I276" s="460"/>
      <c r="J276" s="460"/>
      <c r="K276" s="460"/>
      <c r="L276" s="460"/>
      <c r="M276" s="460"/>
      <c r="N276" s="460"/>
      <c r="O276" s="713"/>
      <c r="P276" s="460"/>
      <c r="Q276" s="460"/>
      <c r="R276" s="460"/>
      <c r="S276" s="460"/>
      <c r="T276" s="460"/>
    </row>
    <row r="277">
      <c r="A277" s="460"/>
      <c r="B277" s="460"/>
      <c r="C277" s="460"/>
      <c r="D277" s="460"/>
      <c r="E277" s="460"/>
      <c r="F277" s="460"/>
      <c r="G277" s="460"/>
      <c r="H277" s="460"/>
      <c r="I277" s="460"/>
      <c r="J277" s="460"/>
      <c r="K277" s="460"/>
      <c r="L277" s="460"/>
      <c r="M277" s="460"/>
      <c r="N277" s="460"/>
      <c r="O277" s="713"/>
      <c r="P277" s="460"/>
      <c r="Q277" s="460"/>
      <c r="R277" s="460"/>
      <c r="S277" s="460"/>
      <c r="T277" s="460"/>
    </row>
    <row r="278">
      <c r="A278" s="460"/>
      <c r="B278" s="460"/>
      <c r="C278" s="460"/>
      <c r="D278" s="460"/>
      <c r="E278" s="460"/>
      <c r="F278" s="460"/>
      <c r="G278" s="460"/>
      <c r="H278" s="460"/>
      <c r="I278" s="460"/>
      <c r="J278" s="460"/>
      <c r="K278" s="460"/>
      <c r="L278" s="460"/>
      <c r="M278" s="460"/>
      <c r="N278" s="460"/>
      <c r="O278" s="713"/>
      <c r="P278" s="460"/>
      <c r="Q278" s="460"/>
      <c r="R278" s="460"/>
      <c r="S278" s="460"/>
      <c r="T278" s="460"/>
    </row>
    <row r="279">
      <c r="A279" s="460"/>
      <c r="B279" s="460"/>
      <c r="C279" s="460"/>
      <c r="D279" s="460"/>
      <c r="E279" s="460"/>
      <c r="F279" s="460"/>
      <c r="G279" s="460"/>
      <c r="H279" s="460"/>
      <c r="I279" s="460"/>
      <c r="J279" s="460"/>
      <c r="K279" s="460"/>
      <c r="L279" s="460"/>
      <c r="M279" s="460"/>
      <c r="N279" s="460"/>
      <c r="O279" s="713"/>
      <c r="P279" s="460"/>
      <c r="Q279" s="460"/>
      <c r="R279" s="460"/>
      <c r="S279" s="460"/>
      <c r="T279" s="460"/>
    </row>
    <row r="280">
      <c r="A280" s="460"/>
      <c r="B280" s="460"/>
      <c r="C280" s="460"/>
      <c r="D280" s="460"/>
      <c r="E280" s="460"/>
      <c r="F280" s="460"/>
      <c r="G280" s="460"/>
      <c r="H280" s="460"/>
      <c r="I280" s="460"/>
      <c r="J280" s="460"/>
      <c r="K280" s="460"/>
      <c r="L280" s="460"/>
      <c r="M280" s="460"/>
      <c r="N280" s="460"/>
      <c r="O280" s="713"/>
      <c r="P280" s="460"/>
      <c r="Q280" s="460"/>
      <c r="R280" s="460"/>
      <c r="S280" s="460"/>
      <c r="T280" s="460"/>
    </row>
    <row r="281">
      <c r="A281" s="460"/>
      <c r="B281" s="460"/>
      <c r="C281" s="460"/>
      <c r="D281" s="460"/>
      <c r="E281" s="460"/>
      <c r="F281" s="460"/>
      <c r="G281" s="460"/>
      <c r="H281" s="460"/>
      <c r="I281" s="460"/>
      <c r="J281" s="460"/>
      <c r="K281" s="460"/>
      <c r="L281" s="460"/>
      <c r="M281" s="460"/>
      <c r="N281" s="460"/>
      <c r="O281" s="713"/>
      <c r="P281" s="460"/>
      <c r="Q281" s="460"/>
      <c r="R281" s="460"/>
      <c r="S281" s="460"/>
      <c r="T281" s="460"/>
    </row>
    <row r="282">
      <c r="A282" s="460"/>
      <c r="B282" s="460"/>
      <c r="C282" s="460"/>
      <c r="D282" s="460"/>
      <c r="E282" s="460"/>
      <c r="F282" s="460"/>
      <c r="G282" s="460"/>
      <c r="H282" s="460"/>
      <c r="I282" s="460"/>
      <c r="J282" s="460"/>
      <c r="K282" s="460"/>
      <c r="L282" s="460"/>
      <c r="M282" s="460"/>
      <c r="N282" s="460"/>
      <c r="O282" s="713"/>
      <c r="P282" s="460"/>
      <c r="Q282" s="460"/>
      <c r="R282" s="460"/>
      <c r="S282" s="460"/>
      <c r="T282" s="460"/>
    </row>
    <row r="283">
      <c r="A283" s="460"/>
      <c r="B283" s="460"/>
      <c r="C283" s="460"/>
      <c r="D283" s="460"/>
      <c r="E283" s="460"/>
      <c r="F283" s="460"/>
      <c r="G283" s="460"/>
      <c r="H283" s="460"/>
      <c r="I283" s="460"/>
      <c r="J283" s="460"/>
      <c r="K283" s="460"/>
      <c r="L283" s="460"/>
      <c r="M283" s="460"/>
      <c r="N283" s="460"/>
      <c r="O283" s="713"/>
      <c r="P283" s="460"/>
      <c r="Q283" s="460"/>
      <c r="R283" s="460"/>
      <c r="S283" s="460"/>
      <c r="T283" s="460"/>
    </row>
    <row r="284">
      <c r="A284" s="460"/>
      <c r="B284" s="460"/>
      <c r="C284" s="460"/>
      <c r="D284" s="460"/>
      <c r="E284" s="460"/>
      <c r="F284" s="460"/>
      <c r="G284" s="460"/>
      <c r="H284" s="460"/>
      <c r="I284" s="460"/>
      <c r="J284" s="460"/>
      <c r="K284" s="460"/>
      <c r="L284" s="460"/>
      <c r="M284" s="460"/>
      <c r="N284" s="460"/>
      <c r="O284" s="713"/>
      <c r="P284" s="460"/>
      <c r="Q284" s="460"/>
      <c r="R284" s="460"/>
      <c r="S284" s="460"/>
      <c r="T284" s="460"/>
    </row>
    <row r="285">
      <c r="A285" s="460"/>
      <c r="B285" s="460"/>
      <c r="C285" s="460"/>
      <c r="D285" s="460"/>
      <c r="E285" s="460"/>
      <c r="F285" s="460"/>
      <c r="G285" s="460"/>
      <c r="H285" s="460"/>
      <c r="I285" s="460"/>
      <c r="J285" s="460"/>
      <c r="K285" s="460"/>
      <c r="L285" s="460"/>
      <c r="M285" s="460"/>
      <c r="N285" s="460"/>
      <c r="O285" s="713"/>
      <c r="P285" s="460"/>
      <c r="Q285" s="460"/>
      <c r="R285" s="460"/>
      <c r="S285" s="460"/>
      <c r="T285" s="460"/>
    </row>
    <row r="286">
      <c r="A286" s="460"/>
      <c r="B286" s="460"/>
      <c r="C286" s="460"/>
      <c r="D286" s="460"/>
      <c r="E286" s="460"/>
      <c r="F286" s="460"/>
      <c r="G286" s="460"/>
      <c r="H286" s="460"/>
      <c r="I286" s="460"/>
      <c r="J286" s="460"/>
      <c r="K286" s="460"/>
      <c r="L286" s="460"/>
      <c r="M286" s="460"/>
      <c r="N286" s="460"/>
      <c r="O286" s="713"/>
      <c r="P286" s="460"/>
      <c r="Q286" s="460"/>
      <c r="R286" s="460"/>
      <c r="S286" s="460"/>
      <c r="T286" s="460"/>
    </row>
    <row r="287">
      <c r="A287" s="460"/>
      <c r="B287" s="460"/>
      <c r="C287" s="460"/>
      <c r="D287" s="460"/>
      <c r="E287" s="460"/>
      <c r="F287" s="460"/>
      <c r="G287" s="460"/>
      <c r="H287" s="460"/>
      <c r="I287" s="460"/>
      <c r="J287" s="460"/>
      <c r="K287" s="460"/>
      <c r="L287" s="460"/>
      <c r="M287" s="460"/>
      <c r="N287" s="460"/>
      <c r="O287" s="713"/>
      <c r="P287" s="460"/>
      <c r="Q287" s="460"/>
      <c r="R287" s="460"/>
      <c r="S287" s="460"/>
      <c r="T287" s="460"/>
    </row>
    <row r="288">
      <c r="A288" s="460"/>
      <c r="B288" s="460"/>
      <c r="C288" s="460"/>
      <c r="D288" s="460"/>
      <c r="E288" s="460"/>
      <c r="F288" s="460"/>
      <c r="G288" s="460"/>
      <c r="H288" s="460"/>
      <c r="I288" s="460"/>
      <c r="J288" s="460"/>
      <c r="K288" s="460"/>
      <c r="L288" s="460"/>
      <c r="M288" s="460"/>
      <c r="N288" s="460"/>
      <c r="O288" s="713"/>
      <c r="P288" s="460"/>
      <c r="Q288" s="460"/>
      <c r="R288" s="460"/>
      <c r="S288" s="460"/>
      <c r="T288" s="460"/>
    </row>
    <row r="289">
      <c r="A289" s="460"/>
      <c r="B289" s="460"/>
      <c r="C289" s="460"/>
      <c r="D289" s="460"/>
      <c r="E289" s="460"/>
      <c r="F289" s="460"/>
      <c r="G289" s="460"/>
      <c r="H289" s="460"/>
      <c r="I289" s="460"/>
      <c r="J289" s="460"/>
      <c r="K289" s="460"/>
      <c r="L289" s="460"/>
      <c r="M289" s="460"/>
      <c r="N289" s="460"/>
      <c r="O289" s="713"/>
      <c r="P289" s="460"/>
      <c r="Q289" s="460"/>
      <c r="R289" s="460"/>
      <c r="S289" s="460"/>
      <c r="T289" s="460"/>
    </row>
    <row r="290">
      <c r="A290" s="460"/>
      <c r="B290" s="460"/>
      <c r="C290" s="460"/>
      <c r="D290" s="460"/>
      <c r="E290" s="460"/>
      <c r="F290" s="460"/>
      <c r="G290" s="460"/>
      <c r="H290" s="460"/>
      <c r="I290" s="460"/>
      <c r="J290" s="460"/>
      <c r="K290" s="460"/>
      <c r="L290" s="460"/>
      <c r="M290" s="460"/>
      <c r="N290" s="460"/>
      <c r="O290" s="713"/>
      <c r="P290" s="460"/>
      <c r="Q290" s="460"/>
      <c r="R290" s="460"/>
      <c r="S290" s="460"/>
      <c r="T290" s="460"/>
    </row>
    <row r="291">
      <c r="A291" s="460"/>
      <c r="B291" s="460"/>
      <c r="C291" s="460"/>
      <c r="D291" s="460"/>
      <c r="E291" s="460"/>
      <c r="F291" s="460"/>
      <c r="G291" s="460"/>
      <c r="H291" s="460"/>
      <c r="I291" s="460"/>
      <c r="J291" s="460"/>
      <c r="K291" s="460"/>
      <c r="L291" s="460"/>
      <c r="M291" s="460"/>
      <c r="N291" s="460"/>
      <c r="O291" s="713"/>
      <c r="P291" s="460"/>
      <c r="Q291" s="460"/>
      <c r="R291" s="460"/>
      <c r="S291" s="460"/>
      <c r="T291" s="460"/>
    </row>
    <row r="292">
      <c r="A292" s="460"/>
      <c r="B292" s="460"/>
      <c r="C292" s="460"/>
      <c r="D292" s="460"/>
      <c r="E292" s="460"/>
      <c r="F292" s="460"/>
      <c r="G292" s="460"/>
      <c r="H292" s="460"/>
      <c r="I292" s="460"/>
      <c r="J292" s="460"/>
      <c r="K292" s="460"/>
      <c r="L292" s="460"/>
      <c r="M292" s="460"/>
      <c r="N292" s="460"/>
      <c r="O292" s="713"/>
      <c r="P292" s="460"/>
      <c r="Q292" s="460"/>
      <c r="R292" s="460"/>
      <c r="S292" s="460"/>
      <c r="T292" s="460"/>
    </row>
    <row r="293">
      <c r="A293" s="460"/>
      <c r="B293" s="460"/>
      <c r="C293" s="460"/>
      <c r="D293" s="460"/>
      <c r="E293" s="460"/>
      <c r="F293" s="460"/>
      <c r="G293" s="460"/>
      <c r="H293" s="460"/>
      <c r="I293" s="460"/>
      <c r="J293" s="460"/>
      <c r="K293" s="460"/>
      <c r="L293" s="460"/>
      <c r="M293" s="460"/>
      <c r="N293" s="460"/>
      <c r="O293" s="713"/>
      <c r="P293" s="460"/>
      <c r="Q293" s="460"/>
      <c r="R293" s="460"/>
      <c r="S293" s="460"/>
      <c r="T293" s="460"/>
    </row>
    <row r="294">
      <c r="A294" s="460"/>
      <c r="B294" s="460"/>
      <c r="C294" s="460"/>
      <c r="D294" s="460"/>
      <c r="E294" s="460"/>
      <c r="F294" s="460"/>
      <c r="G294" s="460"/>
      <c r="H294" s="460"/>
      <c r="I294" s="460"/>
      <c r="J294" s="460"/>
      <c r="K294" s="460"/>
      <c r="L294" s="460"/>
      <c r="M294" s="460"/>
      <c r="N294" s="460"/>
      <c r="O294" s="713"/>
      <c r="P294" s="460"/>
      <c r="Q294" s="460"/>
      <c r="R294" s="460"/>
      <c r="S294" s="460"/>
      <c r="T294" s="460"/>
    </row>
    <row r="295">
      <c r="A295" s="460"/>
      <c r="B295" s="460"/>
      <c r="C295" s="460"/>
      <c r="D295" s="460"/>
      <c r="E295" s="460"/>
      <c r="F295" s="460"/>
      <c r="G295" s="460"/>
      <c r="H295" s="460"/>
      <c r="I295" s="460"/>
      <c r="J295" s="460"/>
      <c r="K295" s="460"/>
      <c r="L295" s="460"/>
      <c r="M295" s="460"/>
      <c r="N295" s="460"/>
      <c r="O295" s="713"/>
      <c r="P295" s="460"/>
      <c r="Q295" s="460"/>
      <c r="R295" s="460"/>
      <c r="S295" s="460"/>
      <c r="T295" s="460"/>
    </row>
    <row r="296">
      <c r="A296" s="460"/>
      <c r="B296" s="460"/>
      <c r="C296" s="460"/>
      <c r="D296" s="460"/>
      <c r="E296" s="460"/>
      <c r="F296" s="460"/>
      <c r="G296" s="460"/>
      <c r="H296" s="460"/>
      <c r="I296" s="460"/>
      <c r="J296" s="460"/>
      <c r="K296" s="460"/>
      <c r="L296" s="460"/>
      <c r="M296" s="460"/>
      <c r="N296" s="460"/>
      <c r="O296" s="713"/>
      <c r="P296" s="460"/>
      <c r="Q296" s="460"/>
      <c r="R296" s="460"/>
      <c r="S296" s="460"/>
      <c r="T296" s="460"/>
    </row>
    <row r="297">
      <c r="A297" s="460"/>
      <c r="B297" s="460"/>
      <c r="C297" s="460"/>
      <c r="D297" s="460"/>
      <c r="E297" s="460"/>
      <c r="F297" s="460"/>
      <c r="G297" s="460"/>
      <c r="H297" s="460"/>
      <c r="I297" s="460"/>
      <c r="J297" s="460"/>
      <c r="K297" s="460"/>
      <c r="L297" s="460"/>
      <c r="M297" s="460"/>
      <c r="N297" s="460"/>
      <c r="O297" s="713"/>
      <c r="P297" s="460"/>
      <c r="Q297" s="460"/>
      <c r="R297" s="460"/>
      <c r="S297" s="460"/>
      <c r="T297" s="460"/>
    </row>
    <row r="298">
      <c r="A298" s="460"/>
      <c r="B298" s="460"/>
      <c r="C298" s="460"/>
      <c r="D298" s="460"/>
      <c r="E298" s="460"/>
      <c r="F298" s="460"/>
      <c r="G298" s="460"/>
      <c r="H298" s="460"/>
      <c r="I298" s="460"/>
      <c r="J298" s="460"/>
      <c r="K298" s="460"/>
      <c r="L298" s="460"/>
      <c r="M298" s="460"/>
      <c r="N298" s="460"/>
      <c r="O298" s="713"/>
      <c r="P298" s="460"/>
      <c r="Q298" s="460"/>
      <c r="R298" s="460"/>
      <c r="S298" s="460"/>
      <c r="T298" s="460"/>
    </row>
    <row r="299">
      <c r="A299" s="460"/>
      <c r="B299" s="460"/>
      <c r="C299" s="460"/>
      <c r="D299" s="460"/>
      <c r="E299" s="460"/>
      <c r="F299" s="460"/>
      <c r="G299" s="460"/>
      <c r="H299" s="460"/>
      <c r="I299" s="460"/>
      <c r="J299" s="460"/>
      <c r="K299" s="460"/>
      <c r="L299" s="460"/>
      <c r="M299" s="460"/>
      <c r="N299" s="460"/>
      <c r="O299" s="713"/>
      <c r="P299" s="460"/>
      <c r="Q299" s="460"/>
      <c r="R299" s="460"/>
      <c r="S299" s="460"/>
      <c r="T299" s="460"/>
    </row>
    <row r="300">
      <c r="A300" s="460"/>
      <c r="B300" s="460"/>
      <c r="C300" s="460"/>
      <c r="D300" s="460"/>
      <c r="E300" s="460"/>
      <c r="F300" s="460"/>
      <c r="G300" s="460"/>
      <c r="H300" s="460"/>
      <c r="I300" s="460"/>
      <c r="J300" s="460"/>
      <c r="K300" s="460"/>
      <c r="L300" s="460"/>
      <c r="M300" s="460"/>
      <c r="N300" s="460"/>
      <c r="O300" s="713"/>
      <c r="P300" s="460"/>
      <c r="Q300" s="460"/>
      <c r="R300" s="460"/>
      <c r="S300" s="460"/>
      <c r="T300" s="460"/>
    </row>
    <row r="301">
      <c r="A301" s="460"/>
      <c r="B301" s="460"/>
      <c r="C301" s="460"/>
      <c r="D301" s="460"/>
      <c r="E301" s="460"/>
      <c r="F301" s="460"/>
      <c r="G301" s="460"/>
      <c r="H301" s="460"/>
      <c r="I301" s="460"/>
      <c r="J301" s="460"/>
      <c r="K301" s="460"/>
      <c r="L301" s="460"/>
      <c r="M301" s="460"/>
      <c r="N301" s="460"/>
      <c r="O301" s="713"/>
      <c r="P301" s="460"/>
      <c r="Q301" s="460"/>
      <c r="R301" s="460"/>
      <c r="S301" s="460"/>
      <c r="T301" s="460"/>
    </row>
    <row r="302">
      <c r="A302" s="460"/>
      <c r="B302" s="460"/>
      <c r="C302" s="460"/>
      <c r="D302" s="460"/>
      <c r="E302" s="460"/>
      <c r="F302" s="460"/>
      <c r="G302" s="460"/>
      <c r="H302" s="460"/>
      <c r="I302" s="460"/>
      <c r="J302" s="460"/>
      <c r="K302" s="460"/>
      <c r="L302" s="460"/>
      <c r="M302" s="460"/>
      <c r="N302" s="460"/>
      <c r="O302" s="713"/>
      <c r="P302" s="460"/>
      <c r="Q302" s="460"/>
      <c r="R302" s="460"/>
      <c r="S302" s="460"/>
      <c r="T302" s="460"/>
    </row>
    <row r="303">
      <c r="A303" s="460"/>
      <c r="B303" s="460"/>
      <c r="C303" s="460"/>
      <c r="D303" s="460"/>
      <c r="E303" s="460"/>
      <c r="F303" s="460"/>
      <c r="G303" s="460"/>
      <c r="H303" s="460"/>
      <c r="I303" s="460"/>
      <c r="J303" s="460"/>
      <c r="K303" s="460"/>
      <c r="L303" s="460"/>
      <c r="M303" s="460"/>
      <c r="N303" s="460"/>
      <c r="O303" s="713"/>
      <c r="P303" s="460"/>
      <c r="Q303" s="460"/>
      <c r="R303" s="460"/>
      <c r="S303" s="460"/>
      <c r="T303" s="460"/>
    </row>
    <row r="304">
      <c r="A304" s="460"/>
      <c r="B304" s="460"/>
      <c r="C304" s="460"/>
      <c r="D304" s="460"/>
      <c r="E304" s="460"/>
      <c r="F304" s="460"/>
      <c r="G304" s="460"/>
      <c r="H304" s="460"/>
      <c r="I304" s="460"/>
      <c r="J304" s="460"/>
      <c r="K304" s="460"/>
      <c r="L304" s="460"/>
      <c r="M304" s="460"/>
      <c r="N304" s="460"/>
      <c r="O304" s="713"/>
      <c r="P304" s="460"/>
      <c r="Q304" s="460"/>
      <c r="R304" s="460"/>
      <c r="S304" s="460"/>
      <c r="T304" s="460"/>
    </row>
    <row r="305">
      <c r="A305" s="460"/>
      <c r="B305" s="460"/>
      <c r="C305" s="460"/>
      <c r="D305" s="460"/>
      <c r="E305" s="460"/>
      <c r="F305" s="460"/>
      <c r="G305" s="460"/>
      <c r="H305" s="460"/>
      <c r="I305" s="460"/>
      <c r="J305" s="460"/>
      <c r="K305" s="460"/>
      <c r="L305" s="460"/>
      <c r="M305" s="460"/>
      <c r="N305" s="460"/>
      <c r="O305" s="713"/>
      <c r="P305" s="460"/>
      <c r="Q305" s="460"/>
      <c r="R305" s="460"/>
      <c r="S305" s="460"/>
      <c r="T305" s="460"/>
    </row>
    <row r="306">
      <c r="A306" s="460"/>
      <c r="B306" s="460"/>
      <c r="C306" s="460"/>
      <c r="D306" s="460"/>
      <c r="E306" s="460"/>
      <c r="F306" s="460"/>
      <c r="G306" s="460"/>
      <c r="H306" s="460"/>
      <c r="I306" s="460"/>
      <c r="J306" s="460"/>
      <c r="K306" s="460"/>
      <c r="L306" s="460"/>
      <c r="M306" s="460"/>
      <c r="N306" s="460"/>
      <c r="O306" s="713"/>
      <c r="P306" s="460"/>
      <c r="Q306" s="460"/>
      <c r="R306" s="460"/>
      <c r="S306" s="460"/>
      <c r="T306" s="460"/>
    </row>
    <row r="307">
      <c r="A307" s="460"/>
      <c r="B307" s="460"/>
      <c r="C307" s="460"/>
      <c r="D307" s="460"/>
      <c r="E307" s="460"/>
      <c r="F307" s="460"/>
      <c r="G307" s="460"/>
      <c r="H307" s="460"/>
      <c r="I307" s="460"/>
      <c r="J307" s="460"/>
      <c r="K307" s="460"/>
      <c r="L307" s="460"/>
      <c r="M307" s="460"/>
      <c r="N307" s="460"/>
      <c r="O307" s="713"/>
      <c r="P307" s="460"/>
      <c r="Q307" s="460"/>
      <c r="R307" s="460"/>
      <c r="S307" s="460"/>
      <c r="T307" s="460"/>
    </row>
    <row r="308">
      <c r="A308" s="460"/>
      <c r="B308" s="460"/>
      <c r="C308" s="460"/>
      <c r="D308" s="460"/>
      <c r="E308" s="460"/>
      <c r="F308" s="460"/>
      <c r="G308" s="460"/>
      <c r="H308" s="460"/>
      <c r="I308" s="460"/>
      <c r="J308" s="460"/>
      <c r="K308" s="460"/>
      <c r="L308" s="460"/>
      <c r="M308" s="460"/>
      <c r="N308" s="460"/>
      <c r="O308" s="713"/>
      <c r="P308" s="460"/>
      <c r="Q308" s="460"/>
      <c r="R308" s="460"/>
      <c r="S308" s="460"/>
      <c r="T308" s="460"/>
    </row>
    <row r="309">
      <c r="A309" s="460"/>
      <c r="B309" s="460"/>
      <c r="C309" s="460"/>
      <c r="D309" s="460"/>
      <c r="E309" s="460"/>
      <c r="F309" s="460"/>
      <c r="G309" s="460"/>
      <c r="H309" s="460"/>
      <c r="I309" s="460"/>
      <c r="J309" s="460"/>
      <c r="K309" s="460"/>
      <c r="L309" s="460"/>
      <c r="M309" s="460"/>
      <c r="N309" s="460"/>
      <c r="O309" s="713"/>
      <c r="P309" s="460"/>
      <c r="Q309" s="460"/>
      <c r="R309" s="460"/>
      <c r="S309" s="460"/>
      <c r="T309" s="460"/>
    </row>
    <row r="310">
      <c r="A310" s="460"/>
      <c r="B310" s="460"/>
      <c r="C310" s="460"/>
      <c r="D310" s="460"/>
      <c r="E310" s="460"/>
      <c r="F310" s="460"/>
      <c r="G310" s="460"/>
      <c r="H310" s="460"/>
      <c r="I310" s="460"/>
      <c r="J310" s="460"/>
      <c r="K310" s="460"/>
      <c r="L310" s="460"/>
      <c r="M310" s="460"/>
      <c r="N310" s="460"/>
      <c r="O310" s="713"/>
      <c r="P310" s="460"/>
      <c r="Q310" s="460"/>
      <c r="R310" s="460"/>
      <c r="S310" s="460"/>
      <c r="T310" s="460"/>
    </row>
    <row r="311">
      <c r="A311" s="460"/>
      <c r="B311" s="460"/>
      <c r="C311" s="460"/>
      <c r="D311" s="460"/>
      <c r="E311" s="460"/>
      <c r="F311" s="460"/>
      <c r="G311" s="460"/>
      <c r="H311" s="460"/>
      <c r="I311" s="460"/>
      <c r="J311" s="460"/>
      <c r="K311" s="460"/>
      <c r="L311" s="460"/>
      <c r="M311" s="460"/>
      <c r="N311" s="460"/>
      <c r="O311" s="713"/>
      <c r="P311" s="460"/>
      <c r="Q311" s="460"/>
      <c r="R311" s="460"/>
      <c r="S311" s="460"/>
      <c r="T311" s="460"/>
    </row>
    <row r="312">
      <c r="A312" s="460"/>
      <c r="B312" s="460"/>
      <c r="C312" s="460"/>
      <c r="D312" s="460"/>
      <c r="E312" s="460"/>
      <c r="F312" s="460"/>
      <c r="G312" s="460"/>
      <c r="H312" s="460"/>
      <c r="I312" s="460"/>
      <c r="J312" s="460"/>
      <c r="K312" s="460"/>
      <c r="L312" s="460"/>
      <c r="M312" s="460"/>
      <c r="N312" s="460"/>
      <c r="O312" s="713"/>
      <c r="P312" s="460"/>
      <c r="Q312" s="460"/>
      <c r="R312" s="460"/>
      <c r="S312" s="460"/>
      <c r="T312" s="460"/>
    </row>
    <row r="313">
      <c r="A313" s="460"/>
      <c r="B313" s="460"/>
      <c r="C313" s="460"/>
      <c r="D313" s="460"/>
      <c r="E313" s="460"/>
      <c r="F313" s="460"/>
      <c r="G313" s="460"/>
      <c r="H313" s="460"/>
      <c r="I313" s="460"/>
      <c r="J313" s="460"/>
      <c r="K313" s="460"/>
      <c r="L313" s="460"/>
      <c r="M313" s="460"/>
      <c r="N313" s="460"/>
      <c r="O313" s="713"/>
      <c r="P313" s="460"/>
      <c r="Q313" s="460"/>
      <c r="R313" s="460"/>
      <c r="S313" s="460"/>
      <c r="T313" s="460"/>
    </row>
    <row r="314">
      <c r="A314" s="460"/>
      <c r="B314" s="460"/>
      <c r="C314" s="460"/>
      <c r="D314" s="460"/>
      <c r="E314" s="460"/>
      <c r="F314" s="460"/>
      <c r="G314" s="460"/>
      <c r="H314" s="460"/>
      <c r="I314" s="460"/>
      <c r="J314" s="460"/>
      <c r="K314" s="460"/>
      <c r="L314" s="460"/>
      <c r="M314" s="460"/>
      <c r="N314" s="460"/>
      <c r="O314" s="713"/>
      <c r="P314" s="460"/>
      <c r="Q314" s="460"/>
      <c r="R314" s="460"/>
      <c r="S314" s="460"/>
      <c r="T314" s="460"/>
    </row>
    <row r="315">
      <c r="A315" s="460"/>
      <c r="B315" s="460"/>
      <c r="C315" s="460"/>
      <c r="D315" s="460"/>
      <c r="E315" s="460"/>
      <c r="F315" s="460"/>
      <c r="G315" s="460"/>
      <c r="H315" s="460"/>
      <c r="I315" s="460"/>
      <c r="J315" s="460"/>
      <c r="K315" s="460"/>
      <c r="L315" s="460"/>
      <c r="M315" s="460"/>
      <c r="N315" s="460"/>
      <c r="O315" s="713"/>
      <c r="P315" s="460"/>
      <c r="Q315" s="460"/>
      <c r="R315" s="460"/>
      <c r="S315" s="460"/>
      <c r="T315" s="460"/>
    </row>
    <row r="316">
      <c r="A316" s="460"/>
      <c r="B316" s="460"/>
      <c r="C316" s="460"/>
      <c r="D316" s="460"/>
      <c r="E316" s="460"/>
      <c r="F316" s="460"/>
      <c r="G316" s="460"/>
      <c r="H316" s="460"/>
      <c r="I316" s="460"/>
      <c r="J316" s="460"/>
      <c r="K316" s="460"/>
      <c r="L316" s="460"/>
      <c r="M316" s="460"/>
      <c r="N316" s="460"/>
      <c r="O316" s="713"/>
      <c r="P316" s="460"/>
      <c r="Q316" s="460"/>
      <c r="R316" s="460"/>
      <c r="S316" s="460"/>
      <c r="T316" s="460"/>
    </row>
    <row r="317">
      <c r="A317" s="460"/>
      <c r="B317" s="460"/>
      <c r="C317" s="460"/>
      <c r="D317" s="460"/>
      <c r="E317" s="460"/>
      <c r="F317" s="460"/>
      <c r="G317" s="460"/>
      <c r="H317" s="460"/>
      <c r="I317" s="460"/>
      <c r="J317" s="460"/>
      <c r="K317" s="460"/>
      <c r="L317" s="460"/>
      <c r="M317" s="460"/>
      <c r="N317" s="460"/>
      <c r="O317" s="713"/>
      <c r="P317" s="460"/>
      <c r="Q317" s="460"/>
      <c r="R317" s="460"/>
      <c r="S317" s="460"/>
      <c r="T317" s="460"/>
    </row>
    <row r="318">
      <c r="A318" s="460"/>
      <c r="B318" s="460"/>
      <c r="C318" s="460"/>
      <c r="D318" s="460"/>
      <c r="E318" s="460"/>
      <c r="F318" s="460"/>
      <c r="G318" s="460"/>
      <c r="H318" s="460"/>
      <c r="I318" s="460"/>
      <c r="J318" s="460"/>
      <c r="K318" s="460"/>
      <c r="L318" s="460"/>
      <c r="M318" s="460"/>
      <c r="N318" s="460"/>
      <c r="O318" s="713"/>
      <c r="P318" s="460"/>
      <c r="Q318" s="460"/>
      <c r="R318" s="460"/>
      <c r="S318" s="460"/>
      <c r="T318" s="460"/>
    </row>
    <row r="319">
      <c r="A319" s="460"/>
      <c r="B319" s="460"/>
      <c r="C319" s="460"/>
      <c r="D319" s="460"/>
      <c r="E319" s="460"/>
      <c r="F319" s="460"/>
      <c r="G319" s="460"/>
      <c r="H319" s="460"/>
      <c r="I319" s="460"/>
      <c r="J319" s="460"/>
      <c r="K319" s="460"/>
      <c r="L319" s="460"/>
      <c r="M319" s="460"/>
      <c r="N319" s="460"/>
      <c r="O319" s="713"/>
      <c r="P319" s="460"/>
      <c r="Q319" s="460"/>
      <c r="R319" s="460"/>
      <c r="S319" s="460"/>
      <c r="T319" s="460"/>
    </row>
    <row r="320">
      <c r="A320" s="460"/>
      <c r="B320" s="460"/>
      <c r="C320" s="460"/>
      <c r="D320" s="460"/>
      <c r="E320" s="460"/>
      <c r="F320" s="460"/>
      <c r="G320" s="460"/>
      <c r="H320" s="460"/>
      <c r="I320" s="460"/>
      <c r="J320" s="460"/>
      <c r="K320" s="460"/>
      <c r="L320" s="460"/>
      <c r="M320" s="460"/>
      <c r="N320" s="460"/>
      <c r="O320" s="713"/>
      <c r="P320" s="460"/>
      <c r="Q320" s="460"/>
      <c r="R320" s="460"/>
      <c r="S320" s="460"/>
      <c r="T320" s="460"/>
    </row>
    <row r="321">
      <c r="A321" s="460"/>
      <c r="B321" s="460"/>
      <c r="C321" s="460"/>
      <c r="D321" s="460"/>
      <c r="E321" s="460"/>
      <c r="F321" s="460"/>
      <c r="G321" s="460"/>
      <c r="H321" s="460"/>
      <c r="I321" s="460"/>
      <c r="J321" s="460"/>
      <c r="K321" s="460"/>
      <c r="L321" s="460"/>
      <c r="M321" s="460"/>
      <c r="N321" s="460"/>
      <c r="O321" s="713"/>
      <c r="P321" s="460"/>
      <c r="Q321" s="460"/>
      <c r="R321" s="460"/>
      <c r="S321" s="460"/>
      <c r="T321" s="460"/>
    </row>
    <row r="322">
      <c r="A322" s="460"/>
      <c r="B322" s="460"/>
      <c r="C322" s="460"/>
      <c r="D322" s="460"/>
      <c r="E322" s="460"/>
      <c r="F322" s="460"/>
      <c r="G322" s="460"/>
      <c r="H322" s="460"/>
      <c r="I322" s="460"/>
      <c r="J322" s="460"/>
      <c r="K322" s="460"/>
      <c r="L322" s="460"/>
      <c r="M322" s="460"/>
      <c r="N322" s="460"/>
      <c r="O322" s="713"/>
      <c r="P322" s="460"/>
      <c r="Q322" s="460"/>
      <c r="R322" s="460"/>
      <c r="S322" s="460"/>
      <c r="T322" s="460"/>
    </row>
    <row r="323">
      <c r="A323" s="460"/>
      <c r="B323" s="460"/>
      <c r="C323" s="460"/>
      <c r="D323" s="460"/>
      <c r="E323" s="460"/>
      <c r="F323" s="460"/>
      <c r="G323" s="460"/>
      <c r="H323" s="460"/>
      <c r="I323" s="460"/>
      <c r="J323" s="460"/>
      <c r="K323" s="460"/>
      <c r="L323" s="460"/>
      <c r="M323" s="460"/>
      <c r="N323" s="460"/>
      <c r="O323" s="713"/>
      <c r="P323" s="460"/>
      <c r="Q323" s="460"/>
      <c r="R323" s="460"/>
      <c r="S323" s="460"/>
      <c r="T323" s="460"/>
    </row>
    <row r="324">
      <c r="A324" s="460"/>
      <c r="B324" s="460"/>
      <c r="C324" s="460"/>
      <c r="D324" s="460"/>
      <c r="E324" s="460"/>
      <c r="F324" s="460"/>
      <c r="G324" s="460"/>
      <c r="H324" s="460"/>
      <c r="I324" s="460"/>
      <c r="J324" s="460"/>
      <c r="K324" s="460"/>
      <c r="L324" s="460"/>
      <c r="M324" s="460"/>
      <c r="N324" s="460"/>
      <c r="O324" s="713"/>
      <c r="P324" s="460"/>
      <c r="Q324" s="460"/>
      <c r="R324" s="460"/>
      <c r="S324" s="460"/>
      <c r="T324" s="460"/>
    </row>
    <row r="325">
      <c r="A325" s="460"/>
      <c r="B325" s="460"/>
      <c r="C325" s="460"/>
      <c r="D325" s="460"/>
      <c r="E325" s="460"/>
      <c r="F325" s="460"/>
      <c r="G325" s="460"/>
      <c r="H325" s="460"/>
      <c r="I325" s="460"/>
      <c r="J325" s="460"/>
      <c r="K325" s="460"/>
      <c r="L325" s="460"/>
      <c r="M325" s="460"/>
      <c r="N325" s="460"/>
      <c r="O325" s="713"/>
      <c r="P325" s="460"/>
      <c r="Q325" s="460"/>
      <c r="R325" s="460"/>
      <c r="S325" s="460"/>
      <c r="T325" s="460"/>
    </row>
    <row r="326">
      <c r="A326" s="460"/>
      <c r="B326" s="460"/>
      <c r="C326" s="460"/>
      <c r="D326" s="460"/>
      <c r="E326" s="460"/>
      <c r="F326" s="460"/>
      <c r="G326" s="460"/>
      <c r="H326" s="460"/>
      <c r="I326" s="460"/>
      <c r="J326" s="460"/>
      <c r="K326" s="460"/>
      <c r="L326" s="460"/>
      <c r="M326" s="460"/>
      <c r="N326" s="460"/>
      <c r="O326" s="713"/>
      <c r="P326" s="460"/>
      <c r="Q326" s="460"/>
      <c r="R326" s="460"/>
      <c r="S326" s="460"/>
      <c r="T326" s="460"/>
    </row>
    <row r="327">
      <c r="A327" s="460"/>
      <c r="B327" s="460"/>
      <c r="C327" s="460"/>
      <c r="D327" s="460"/>
      <c r="E327" s="460"/>
      <c r="F327" s="460"/>
      <c r="G327" s="460"/>
      <c r="H327" s="460"/>
      <c r="I327" s="460"/>
      <c r="J327" s="460"/>
      <c r="K327" s="460"/>
      <c r="L327" s="460"/>
      <c r="M327" s="460"/>
      <c r="N327" s="460"/>
      <c r="O327" s="713"/>
      <c r="P327" s="460"/>
      <c r="Q327" s="460"/>
      <c r="R327" s="460"/>
      <c r="S327" s="460"/>
      <c r="T327" s="460"/>
    </row>
    <row r="328">
      <c r="A328" s="460"/>
      <c r="B328" s="460"/>
      <c r="C328" s="460"/>
      <c r="D328" s="460"/>
      <c r="E328" s="460"/>
      <c r="F328" s="460"/>
      <c r="G328" s="460"/>
      <c r="H328" s="460"/>
      <c r="I328" s="460"/>
      <c r="J328" s="460"/>
      <c r="K328" s="460"/>
      <c r="L328" s="460"/>
      <c r="M328" s="460"/>
      <c r="N328" s="460"/>
      <c r="O328" s="713"/>
      <c r="P328" s="460"/>
      <c r="Q328" s="460"/>
      <c r="R328" s="460"/>
      <c r="S328" s="460"/>
      <c r="T328" s="460"/>
    </row>
    <row r="329">
      <c r="A329" s="460"/>
      <c r="B329" s="460"/>
      <c r="C329" s="460"/>
      <c r="D329" s="460"/>
      <c r="E329" s="460"/>
      <c r="F329" s="460"/>
      <c r="G329" s="460"/>
      <c r="H329" s="460"/>
      <c r="I329" s="460"/>
      <c r="J329" s="460"/>
      <c r="K329" s="460"/>
      <c r="L329" s="460"/>
      <c r="M329" s="460"/>
      <c r="N329" s="460"/>
      <c r="O329" s="713"/>
      <c r="P329" s="460"/>
      <c r="Q329" s="460"/>
      <c r="R329" s="460"/>
      <c r="S329" s="460"/>
      <c r="T329" s="460"/>
    </row>
    <row r="330">
      <c r="A330" s="460"/>
      <c r="B330" s="460"/>
      <c r="C330" s="460"/>
      <c r="D330" s="460"/>
      <c r="E330" s="460"/>
      <c r="F330" s="460"/>
      <c r="G330" s="460"/>
      <c r="H330" s="460"/>
      <c r="I330" s="460"/>
      <c r="J330" s="460"/>
      <c r="K330" s="460"/>
      <c r="L330" s="460"/>
      <c r="M330" s="460"/>
      <c r="N330" s="460"/>
      <c r="O330" s="713"/>
      <c r="P330" s="460"/>
      <c r="Q330" s="460"/>
      <c r="R330" s="460"/>
      <c r="S330" s="460"/>
      <c r="T330" s="460"/>
    </row>
    <row r="331">
      <c r="A331" s="460"/>
      <c r="B331" s="460"/>
      <c r="C331" s="460"/>
      <c r="D331" s="460"/>
      <c r="E331" s="460"/>
      <c r="F331" s="460"/>
      <c r="G331" s="460"/>
      <c r="H331" s="460"/>
      <c r="I331" s="460"/>
      <c r="J331" s="460"/>
      <c r="K331" s="460"/>
      <c r="L331" s="460"/>
      <c r="M331" s="460"/>
      <c r="N331" s="460"/>
      <c r="O331" s="713"/>
      <c r="P331" s="460"/>
      <c r="Q331" s="460"/>
      <c r="R331" s="460"/>
      <c r="S331" s="460"/>
      <c r="T331" s="460"/>
    </row>
    <row r="332">
      <c r="A332" s="460"/>
      <c r="B332" s="460"/>
      <c r="C332" s="460"/>
      <c r="D332" s="460"/>
      <c r="E332" s="460"/>
      <c r="F332" s="460"/>
      <c r="G332" s="460"/>
      <c r="H332" s="460"/>
      <c r="I332" s="460"/>
      <c r="J332" s="460"/>
      <c r="K332" s="460"/>
      <c r="L332" s="460"/>
      <c r="M332" s="460"/>
      <c r="N332" s="460"/>
      <c r="O332" s="713"/>
      <c r="P332" s="460"/>
      <c r="Q332" s="460"/>
      <c r="R332" s="460"/>
      <c r="S332" s="460"/>
      <c r="T332" s="460"/>
    </row>
    <row r="333">
      <c r="A333" s="460"/>
      <c r="B333" s="460"/>
      <c r="C333" s="460"/>
      <c r="D333" s="460"/>
      <c r="E333" s="460"/>
      <c r="F333" s="460"/>
      <c r="G333" s="460"/>
      <c r="H333" s="460"/>
      <c r="I333" s="460"/>
      <c r="J333" s="460"/>
      <c r="K333" s="460"/>
      <c r="L333" s="460"/>
      <c r="M333" s="460"/>
      <c r="N333" s="460"/>
      <c r="O333" s="713"/>
      <c r="P333" s="460"/>
      <c r="Q333" s="460"/>
      <c r="R333" s="460"/>
      <c r="S333" s="460"/>
      <c r="T333" s="460"/>
    </row>
    <row r="334">
      <c r="A334" s="460"/>
      <c r="B334" s="460"/>
      <c r="C334" s="460"/>
      <c r="D334" s="460"/>
      <c r="E334" s="460"/>
      <c r="F334" s="460"/>
      <c r="G334" s="460"/>
      <c r="H334" s="460"/>
      <c r="I334" s="460"/>
      <c r="J334" s="460"/>
      <c r="K334" s="460"/>
      <c r="L334" s="460"/>
      <c r="M334" s="460"/>
      <c r="N334" s="460"/>
      <c r="O334" s="713"/>
      <c r="P334" s="460"/>
      <c r="Q334" s="460"/>
      <c r="R334" s="460"/>
      <c r="S334" s="460"/>
      <c r="T334" s="460"/>
    </row>
    <row r="335">
      <c r="A335" s="460"/>
      <c r="B335" s="460"/>
      <c r="C335" s="460"/>
      <c r="D335" s="460"/>
      <c r="E335" s="460"/>
      <c r="F335" s="460"/>
      <c r="G335" s="460"/>
      <c r="H335" s="460"/>
      <c r="I335" s="460"/>
      <c r="J335" s="460"/>
      <c r="K335" s="460"/>
      <c r="L335" s="460"/>
      <c r="M335" s="460"/>
      <c r="N335" s="460"/>
      <c r="O335" s="713"/>
      <c r="P335" s="460"/>
      <c r="Q335" s="460"/>
      <c r="R335" s="460"/>
      <c r="S335" s="460"/>
      <c r="T335" s="460"/>
    </row>
    <row r="336">
      <c r="A336" s="460"/>
      <c r="B336" s="460"/>
      <c r="C336" s="460"/>
      <c r="D336" s="460"/>
      <c r="E336" s="460"/>
      <c r="F336" s="460"/>
      <c r="G336" s="460"/>
      <c r="H336" s="460"/>
      <c r="I336" s="460"/>
      <c r="J336" s="460"/>
      <c r="K336" s="460"/>
      <c r="L336" s="460"/>
      <c r="M336" s="460"/>
      <c r="N336" s="460"/>
      <c r="O336" s="713"/>
      <c r="P336" s="460"/>
      <c r="Q336" s="460"/>
      <c r="R336" s="460"/>
      <c r="S336" s="460"/>
      <c r="T336" s="460"/>
    </row>
    <row r="337">
      <c r="A337" s="460"/>
      <c r="B337" s="460"/>
      <c r="C337" s="460"/>
      <c r="D337" s="460"/>
      <c r="E337" s="460"/>
      <c r="F337" s="460"/>
      <c r="G337" s="460"/>
      <c r="H337" s="460"/>
      <c r="I337" s="460"/>
      <c r="J337" s="460"/>
      <c r="K337" s="460"/>
      <c r="L337" s="460"/>
      <c r="M337" s="460"/>
      <c r="N337" s="460"/>
      <c r="O337" s="713"/>
      <c r="P337" s="460"/>
      <c r="Q337" s="460"/>
      <c r="R337" s="460"/>
      <c r="S337" s="460"/>
      <c r="T337" s="460"/>
    </row>
    <row r="338">
      <c r="A338" s="460"/>
      <c r="B338" s="460"/>
      <c r="C338" s="460"/>
      <c r="D338" s="460"/>
      <c r="E338" s="460"/>
      <c r="F338" s="460"/>
      <c r="G338" s="460"/>
      <c r="H338" s="460"/>
      <c r="I338" s="460"/>
      <c r="J338" s="460"/>
      <c r="K338" s="460"/>
      <c r="L338" s="460"/>
      <c r="M338" s="460"/>
      <c r="N338" s="460"/>
      <c r="O338" s="713"/>
      <c r="P338" s="460"/>
      <c r="Q338" s="460"/>
      <c r="R338" s="460"/>
      <c r="S338" s="460"/>
      <c r="T338" s="460"/>
    </row>
    <row r="339">
      <c r="A339" s="460"/>
      <c r="B339" s="460"/>
      <c r="C339" s="460"/>
      <c r="D339" s="460"/>
      <c r="E339" s="460"/>
      <c r="F339" s="460"/>
      <c r="G339" s="460"/>
      <c r="H339" s="460"/>
      <c r="I339" s="460"/>
      <c r="J339" s="460"/>
      <c r="K339" s="460"/>
      <c r="L339" s="460"/>
      <c r="M339" s="460"/>
      <c r="N339" s="460"/>
      <c r="O339" s="713"/>
      <c r="P339" s="460"/>
      <c r="Q339" s="460"/>
      <c r="R339" s="460"/>
      <c r="S339" s="460"/>
      <c r="T339" s="460"/>
    </row>
    <row r="340">
      <c r="A340" s="460"/>
      <c r="B340" s="460"/>
      <c r="C340" s="460"/>
      <c r="D340" s="460"/>
      <c r="E340" s="460"/>
      <c r="F340" s="460"/>
      <c r="G340" s="460"/>
      <c r="H340" s="460"/>
      <c r="I340" s="460"/>
      <c r="J340" s="460"/>
      <c r="K340" s="460"/>
      <c r="L340" s="460"/>
      <c r="M340" s="460"/>
      <c r="N340" s="460"/>
      <c r="O340" s="713"/>
      <c r="P340" s="460"/>
      <c r="Q340" s="460"/>
      <c r="R340" s="460"/>
      <c r="S340" s="460"/>
      <c r="T340" s="460"/>
    </row>
    <row r="341">
      <c r="A341" s="460"/>
      <c r="B341" s="460"/>
      <c r="C341" s="460"/>
      <c r="D341" s="460"/>
      <c r="E341" s="460"/>
      <c r="F341" s="460"/>
      <c r="G341" s="460"/>
      <c r="H341" s="460"/>
      <c r="I341" s="460"/>
      <c r="J341" s="460"/>
      <c r="K341" s="460"/>
      <c r="L341" s="460"/>
      <c r="M341" s="460"/>
      <c r="N341" s="460"/>
      <c r="O341" s="713"/>
      <c r="P341" s="460"/>
      <c r="Q341" s="460"/>
      <c r="R341" s="460"/>
      <c r="S341" s="460"/>
      <c r="T341" s="460"/>
    </row>
    <row r="342">
      <c r="A342" s="460"/>
      <c r="B342" s="460"/>
      <c r="C342" s="460"/>
      <c r="D342" s="460"/>
      <c r="E342" s="460"/>
      <c r="F342" s="460"/>
      <c r="G342" s="460"/>
      <c r="H342" s="460"/>
      <c r="I342" s="460"/>
      <c r="J342" s="460"/>
      <c r="K342" s="460"/>
      <c r="L342" s="460"/>
      <c r="M342" s="460"/>
      <c r="N342" s="460"/>
      <c r="O342" s="713"/>
      <c r="P342" s="460"/>
      <c r="Q342" s="460"/>
      <c r="R342" s="460"/>
      <c r="S342" s="460"/>
      <c r="T342" s="460"/>
    </row>
    <row r="343">
      <c r="A343" s="460"/>
      <c r="B343" s="460"/>
      <c r="C343" s="460"/>
      <c r="D343" s="460"/>
      <c r="E343" s="460"/>
      <c r="F343" s="460"/>
      <c r="G343" s="460"/>
      <c r="H343" s="460"/>
      <c r="I343" s="460"/>
      <c r="J343" s="460"/>
      <c r="K343" s="460"/>
      <c r="L343" s="460"/>
      <c r="M343" s="460"/>
      <c r="N343" s="460"/>
      <c r="O343" s="713"/>
      <c r="P343" s="460"/>
      <c r="Q343" s="460"/>
      <c r="R343" s="460"/>
      <c r="S343" s="460"/>
      <c r="T343" s="460"/>
    </row>
    <row r="344">
      <c r="A344" s="460"/>
      <c r="B344" s="460"/>
      <c r="C344" s="460"/>
      <c r="D344" s="460"/>
      <c r="E344" s="460"/>
      <c r="F344" s="460"/>
      <c r="G344" s="460"/>
      <c r="H344" s="460"/>
      <c r="I344" s="460"/>
      <c r="J344" s="460"/>
      <c r="K344" s="460"/>
      <c r="L344" s="460"/>
      <c r="M344" s="460"/>
      <c r="N344" s="460"/>
      <c r="O344" s="713"/>
      <c r="P344" s="460"/>
      <c r="Q344" s="460"/>
      <c r="R344" s="460"/>
      <c r="S344" s="460"/>
      <c r="T344" s="460"/>
    </row>
    <row r="345">
      <c r="A345" s="460"/>
      <c r="B345" s="460"/>
      <c r="C345" s="460"/>
      <c r="D345" s="460"/>
      <c r="E345" s="460"/>
      <c r="F345" s="460"/>
      <c r="G345" s="460"/>
      <c r="H345" s="460"/>
      <c r="I345" s="460"/>
      <c r="J345" s="460"/>
      <c r="K345" s="460"/>
      <c r="L345" s="460"/>
      <c r="M345" s="460"/>
      <c r="N345" s="460"/>
      <c r="O345" s="713"/>
      <c r="P345" s="460"/>
      <c r="Q345" s="460"/>
      <c r="R345" s="460"/>
      <c r="S345" s="460"/>
      <c r="T345" s="460"/>
    </row>
    <row r="346">
      <c r="A346" s="460"/>
      <c r="B346" s="460"/>
      <c r="C346" s="460"/>
      <c r="D346" s="460"/>
      <c r="E346" s="460"/>
      <c r="F346" s="460"/>
      <c r="G346" s="460"/>
      <c r="H346" s="460"/>
      <c r="I346" s="460"/>
      <c r="J346" s="460"/>
      <c r="K346" s="460"/>
      <c r="L346" s="460"/>
      <c r="M346" s="460"/>
      <c r="N346" s="460"/>
      <c r="O346" s="713"/>
      <c r="P346" s="460"/>
      <c r="Q346" s="460"/>
      <c r="R346" s="460"/>
      <c r="S346" s="460"/>
      <c r="T346" s="460"/>
    </row>
    <row r="347">
      <c r="A347" s="460"/>
      <c r="B347" s="460"/>
      <c r="C347" s="460"/>
      <c r="D347" s="460"/>
      <c r="E347" s="460"/>
      <c r="F347" s="460"/>
      <c r="G347" s="460"/>
      <c r="H347" s="460"/>
      <c r="I347" s="460"/>
      <c r="J347" s="460"/>
      <c r="K347" s="460"/>
      <c r="L347" s="460"/>
      <c r="M347" s="460"/>
      <c r="N347" s="460"/>
      <c r="O347" s="713"/>
      <c r="P347" s="460"/>
      <c r="Q347" s="460"/>
      <c r="R347" s="460"/>
      <c r="S347" s="460"/>
      <c r="T347" s="460"/>
    </row>
    <row r="348">
      <c r="A348" s="460"/>
      <c r="B348" s="460"/>
      <c r="C348" s="460"/>
      <c r="D348" s="460"/>
      <c r="E348" s="460"/>
      <c r="F348" s="460"/>
      <c r="G348" s="460"/>
      <c r="H348" s="460"/>
      <c r="I348" s="460"/>
      <c r="J348" s="460"/>
      <c r="K348" s="460"/>
      <c r="L348" s="460"/>
      <c r="M348" s="460"/>
      <c r="N348" s="460"/>
      <c r="O348" s="713"/>
      <c r="P348" s="460"/>
      <c r="Q348" s="460"/>
      <c r="R348" s="460"/>
      <c r="S348" s="460"/>
      <c r="T348" s="460"/>
    </row>
    <row r="349">
      <c r="A349" s="460"/>
      <c r="B349" s="460"/>
      <c r="C349" s="460"/>
      <c r="D349" s="460"/>
      <c r="E349" s="460"/>
      <c r="F349" s="460"/>
      <c r="G349" s="460"/>
      <c r="H349" s="460"/>
      <c r="I349" s="460"/>
      <c r="J349" s="460"/>
      <c r="K349" s="460"/>
      <c r="L349" s="460"/>
      <c r="M349" s="460"/>
      <c r="N349" s="460"/>
      <c r="O349" s="713"/>
      <c r="P349" s="460"/>
      <c r="Q349" s="460"/>
      <c r="R349" s="460"/>
      <c r="S349" s="460"/>
      <c r="T349" s="460"/>
    </row>
    <row r="350">
      <c r="A350" s="460"/>
      <c r="B350" s="460"/>
      <c r="C350" s="460"/>
      <c r="D350" s="460"/>
      <c r="E350" s="460"/>
      <c r="F350" s="460"/>
      <c r="G350" s="460"/>
      <c r="H350" s="460"/>
      <c r="I350" s="460"/>
      <c r="J350" s="460"/>
      <c r="K350" s="460"/>
      <c r="L350" s="460"/>
      <c r="M350" s="460"/>
      <c r="N350" s="460"/>
      <c r="O350" s="713"/>
      <c r="P350" s="460"/>
      <c r="Q350" s="460"/>
      <c r="R350" s="460"/>
      <c r="S350" s="460"/>
      <c r="T350" s="460"/>
    </row>
    <row r="351">
      <c r="A351" s="460"/>
      <c r="B351" s="460"/>
      <c r="C351" s="460"/>
      <c r="D351" s="460"/>
      <c r="E351" s="460"/>
      <c r="F351" s="460"/>
      <c r="G351" s="460"/>
      <c r="H351" s="460"/>
      <c r="I351" s="460"/>
      <c r="J351" s="460"/>
      <c r="K351" s="460"/>
      <c r="L351" s="460"/>
      <c r="M351" s="460"/>
      <c r="N351" s="460"/>
      <c r="O351" s="713"/>
      <c r="P351" s="460"/>
      <c r="Q351" s="460"/>
      <c r="R351" s="460"/>
      <c r="S351" s="460"/>
      <c r="T351" s="460"/>
    </row>
    <row r="352">
      <c r="A352" s="460"/>
      <c r="B352" s="460"/>
      <c r="C352" s="460"/>
      <c r="D352" s="460"/>
      <c r="E352" s="460"/>
      <c r="F352" s="460"/>
      <c r="G352" s="460"/>
      <c r="H352" s="460"/>
      <c r="I352" s="460"/>
      <c r="J352" s="460"/>
      <c r="K352" s="460"/>
      <c r="L352" s="460"/>
      <c r="M352" s="460"/>
      <c r="N352" s="460"/>
      <c r="O352" s="713"/>
      <c r="P352" s="460"/>
      <c r="Q352" s="460"/>
      <c r="R352" s="460"/>
      <c r="S352" s="460"/>
      <c r="T352" s="460"/>
    </row>
    <row r="353">
      <c r="A353" s="460"/>
      <c r="B353" s="460"/>
      <c r="C353" s="460"/>
      <c r="D353" s="460"/>
      <c r="E353" s="460"/>
      <c r="F353" s="460"/>
      <c r="G353" s="460"/>
      <c r="H353" s="460"/>
      <c r="I353" s="460"/>
      <c r="J353" s="460"/>
      <c r="K353" s="460"/>
      <c r="L353" s="460"/>
      <c r="M353" s="460"/>
      <c r="N353" s="460"/>
      <c r="O353" s="713"/>
      <c r="P353" s="460"/>
      <c r="Q353" s="460"/>
      <c r="R353" s="460"/>
      <c r="S353" s="460"/>
      <c r="T353" s="460"/>
    </row>
    <row r="354">
      <c r="A354" s="460"/>
      <c r="B354" s="460"/>
      <c r="C354" s="460"/>
      <c r="D354" s="460"/>
      <c r="E354" s="460"/>
      <c r="F354" s="460"/>
      <c r="G354" s="460"/>
      <c r="H354" s="460"/>
      <c r="I354" s="460"/>
      <c r="J354" s="460"/>
      <c r="K354" s="460"/>
      <c r="L354" s="460"/>
      <c r="M354" s="460"/>
      <c r="N354" s="460"/>
      <c r="O354" s="713"/>
      <c r="P354" s="460"/>
      <c r="Q354" s="460"/>
      <c r="R354" s="460"/>
      <c r="S354" s="460"/>
      <c r="T354" s="460"/>
    </row>
    <row r="355">
      <c r="A355" s="460"/>
      <c r="B355" s="460"/>
      <c r="C355" s="460"/>
      <c r="D355" s="460"/>
      <c r="E355" s="460"/>
      <c r="F355" s="460"/>
      <c r="G355" s="460"/>
      <c r="H355" s="460"/>
      <c r="I355" s="460"/>
      <c r="J355" s="460"/>
      <c r="K355" s="460"/>
      <c r="L355" s="460"/>
      <c r="M355" s="460"/>
      <c r="N355" s="460"/>
      <c r="O355" s="713"/>
      <c r="P355" s="460"/>
      <c r="Q355" s="460"/>
      <c r="R355" s="460"/>
      <c r="S355" s="460"/>
      <c r="T355" s="460"/>
    </row>
    <row r="356">
      <c r="A356" s="460"/>
      <c r="B356" s="460"/>
      <c r="C356" s="460"/>
      <c r="D356" s="460"/>
      <c r="E356" s="460"/>
      <c r="F356" s="460"/>
      <c r="G356" s="460"/>
      <c r="H356" s="460"/>
      <c r="I356" s="460"/>
      <c r="J356" s="460"/>
      <c r="K356" s="460"/>
      <c r="L356" s="460"/>
      <c r="M356" s="460"/>
      <c r="N356" s="460"/>
      <c r="O356" s="713"/>
      <c r="P356" s="460"/>
      <c r="Q356" s="460"/>
      <c r="R356" s="460"/>
      <c r="S356" s="460"/>
      <c r="T356" s="460"/>
    </row>
    <row r="357">
      <c r="A357" s="460"/>
      <c r="B357" s="460"/>
      <c r="C357" s="460"/>
      <c r="D357" s="460"/>
      <c r="E357" s="460"/>
      <c r="F357" s="460"/>
      <c r="G357" s="460"/>
      <c r="H357" s="460"/>
      <c r="I357" s="460"/>
      <c r="J357" s="460"/>
      <c r="K357" s="460"/>
      <c r="L357" s="460"/>
      <c r="M357" s="460"/>
      <c r="N357" s="460"/>
      <c r="O357" s="713"/>
      <c r="P357" s="460"/>
      <c r="Q357" s="460"/>
      <c r="R357" s="460"/>
      <c r="S357" s="460"/>
      <c r="T357" s="460"/>
    </row>
    <row r="358">
      <c r="A358" s="460"/>
      <c r="B358" s="460"/>
      <c r="C358" s="460"/>
      <c r="D358" s="460"/>
      <c r="E358" s="460"/>
      <c r="F358" s="460"/>
      <c r="G358" s="460"/>
      <c r="H358" s="460"/>
      <c r="I358" s="460"/>
      <c r="J358" s="460"/>
      <c r="K358" s="460"/>
      <c r="L358" s="460"/>
      <c r="M358" s="460"/>
      <c r="N358" s="460"/>
      <c r="O358" s="713"/>
      <c r="P358" s="460"/>
      <c r="Q358" s="460"/>
      <c r="R358" s="460"/>
      <c r="S358" s="460"/>
      <c r="T358" s="460"/>
    </row>
    <row r="359">
      <c r="A359" s="460"/>
      <c r="B359" s="460"/>
      <c r="C359" s="460"/>
      <c r="D359" s="460"/>
      <c r="E359" s="460"/>
      <c r="F359" s="460"/>
      <c r="G359" s="460"/>
      <c r="H359" s="460"/>
      <c r="I359" s="460"/>
      <c r="J359" s="460"/>
      <c r="K359" s="460"/>
      <c r="L359" s="460"/>
      <c r="M359" s="460"/>
      <c r="N359" s="460"/>
      <c r="O359" s="713"/>
      <c r="P359" s="460"/>
      <c r="Q359" s="460"/>
      <c r="R359" s="460"/>
      <c r="S359" s="460"/>
      <c r="T359" s="460"/>
    </row>
    <row r="360">
      <c r="A360" s="460"/>
      <c r="B360" s="460"/>
      <c r="C360" s="460"/>
      <c r="D360" s="460"/>
      <c r="E360" s="460"/>
      <c r="F360" s="460"/>
      <c r="G360" s="460"/>
      <c r="H360" s="460"/>
      <c r="I360" s="460"/>
      <c r="J360" s="460"/>
      <c r="K360" s="460"/>
      <c r="L360" s="460"/>
      <c r="M360" s="460"/>
      <c r="N360" s="460"/>
      <c r="O360" s="713"/>
      <c r="P360" s="460"/>
      <c r="Q360" s="460"/>
      <c r="R360" s="460"/>
      <c r="S360" s="460"/>
      <c r="T360" s="460"/>
    </row>
    <row r="361">
      <c r="A361" s="460"/>
      <c r="B361" s="460"/>
      <c r="C361" s="460"/>
      <c r="D361" s="460"/>
      <c r="E361" s="460"/>
      <c r="F361" s="460"/>
      <c r="G361" s="460"/>
      <c r="H361" s="460"/>
      <c r="I361" s="460"/>
      <c r="J361" s="460"/>
      <c r="K361" s="460"/>
      <c r="L361" s="460"/>
      <c r="M361" s="460"/>
      <c r="N361" s="460"/>
      <c r="O361" s="713"/>
      <c r="P361" s="460"/>
      <c r="Q361" s="460"/>
      <c r="R361" s="460"/>
      <c r="S361" s="460"/>
      <c r="T361" s="460"/>
    </row>
    <row r="362">
      <c r="A362" s="460"/>
      <c r="B362" s="460"/>
      <c r="C362" s="460"/>
      <c r="D362" s="460"/>
      <c r="E362" s="460"/>
      <c r="F362" s="460"/>
      <c r="G362" s="460"/>
      <c r="H362" s="460"/>
      <c r="I362" s="460"/>
      <c r="J362" s="460"/>
      <c r="K362" s="460"/>
      <c r="L362" s="460"/>
      <c r="M362" s="460"/>
      <c r="N362" s="460"/>
      <c r="O362" s="713"/>
      <c r="P362" s="460"/>
      <c r="Q362" s="460"/>
      <c r="R362" s="460"/>
      <c r="S362" s="460"/>
      <c r="T362" s="460"/>
    </row>
    <row r="363">
      <c r="A363" s="460"/>
      <c r="B363" s="460"/>
      <c r="C363" s="460"/>
      <c r="D363" s="460"/>
      <c r="E363" s="460"/>
      <c r="F363" s="460"/>
      <c r="G363" s="460"/>
      <c r="H363" s="460"/>
      <c r="I363" s="460"/>
      <c r="J363" s="460"/>
      <c r="K363" s="460"/>
      <c r="L363" s="460"/>
      <c r="M363" s="460"/>
      <c r="N363" s="460"/>
      <c r="O363" s="713"/>
      <c r="P363" s="460"/>
      <c r="Q363" s="460"/>
      <c r="R363" s="460"/>
      <c r="S363" s="460"/>
      <c r="T363" s="460"/>
    </row>
    <row r="364">
      <c r="A364" s="460"/>
      <c r="B364" s="460"/>
      <c r="C364" s="460"/>
      <c r="D364" s="460"/>
      <c r="E364" s="460"/>
      <c r="F364" s="460"/>
      <c r="G364" s="460"/>
      <c r="H364" s="460"/>
      <c r="I364" s="460"/>
      <c r="J364" s="460"/>
      <c r="K364" s="460"/>
      <c r="L364" s="460"/>
      <c r="M364" s="460"/>
      <c r="N364" s="460"/>
      <c r="O364" s="713"/>
      <c r="P364" s="460"/>
      <c r="Q364" s="460"/>
      <c r="R364" s="460"/>
      <c r="S364" s="460"/>
      <c r="T364" s="460"/>
    </row>
    <row r="365">
      <c r="A365" s="460"/>
      <c r="B365" s="460"/>
      <c r="C365" s="460"/>
      <c r="D365" s="460"/>
      <c r="E365" s="460"/>
      <c r="F365" s="460"/>
      <c r="G365" s="460"/>
      <c r="H365" s="460"/>
      <c r="I365" s="460"/>
      <c r="J365" s="460"/>
      <c r="K365" s="460"/>
      <c r="L365" s="460"/>
      <c r="M365" s="460"/>
      <c r="N365" s="460"/>
      <c r="O365" s="713"/>
      <c r="P365" s="460"/>
      <c r="Q365" s="460"/>
      <c r="R365" s="460"/>
      <c r="S365" s="460"/>
      <c r="T365" s="460"/>
    </row>
    <row r="366">
      <c r="A366" s="460"/>
      <c r="B366" s="460"/>
      <c r="C366" s="460"/>
      <c r="D366" s="460"/>
      <c r="E366" s="460"/>
      <c r="F366" s="460"/>
      <c r="G366" s="460"/>
      <c r="H366" s="460"/>
      <c r="I366" s="460"/>
      <c r="J366" s="460"/>
      <c r="K366" s="460"/>
      <c r="L366" s="460"/>
      <c r="M366" s="460"/>
      <c r="N366" s="460"/>
      <c r="O366" s="713"/>
      <c r="P366" s="460"/>
      <c r="Q366" s="460"/>
      <c r="R366" s="460"/>
      <c r="S366" s="460"/>
      <c r="T366" s="460"/>
    </row>
    <row r="367">
      <c r="A367" s="460"/>
      <c r="B367" s="460"/>
      <c r="C367" s="460"/>
      <c r="D367" s="460"/>
      <c r="E367" s="460"/>
      <c r="F367" s="460"/>
      <c r="G367" s="460"/>
      <c r="H367" s="460"/>
      <c r="I367" s="460"/>
      <c r="J367" s="460"/>
      <c r="K367" s="460"/>
      <c r="L367" s="460"/>
      <c r="M367" s="460"/>
      <c r="N367" s="460"/>
      <c r="O367" s="713"/>
      <c r="P367" s="460"/>
      <c r="Q367" s="460"/>
      <c r="R367" s="460"/>
      <c r="S367" s="460"/>
      <c r="T367" s="460"/>
    </row>
    <row r="368">
      <c r="A368" s="460"/>
      <c r="B368" s="460"/>
      <c r="C368" s="460"/>
      <c r="D368" s="460"/>
      <c r="E368" s="460"/>
      <c r="F368" s="460"/>
      <c r="G368" s="460"/>
      <c r="H368" s="460"/>
      <c r="I368" s="460"/>
      <c r="J368" s="460"/>
      <c r="K368" s="460"/>
      <c r="L368" s="460"/>
      <c r="M368" s="460"/>
      <c r="N368" s="460"/>
      <c r="O368" s="713"/>
      <c r="P368" s="460"/>
      <c r="Q368" s="460"/>
      <c r="R368" s="460"/>
      <c r="S368" s="460"/>
      <c r="T368" s="460"/>
    </row>
    <row r="369">
      <c r="A369" s="460"/>
      <c r="B369" s="460"/>
      <c r="C369" s="460"/>
      <c r="D369" s="460"/>
      <c r="E369" s="460"/>
      <c r="F369" s="460"/>
      <c r="G369" s="460"/>
      <c r="H369" s="460"/>
      <c r="I369" s="460"/>
      <c r="J369" s="460"/>
      <c r="K369" s="460"/>
      <c r="L369" s="460"/>
      <c r="M369" s="460"/>
      <c r="N369" s="460"/>
      <c r="O369" s="713"/>
      <c r="P369" s="460"/>
      <c r="Q369" s="460"/>
      <c r="R369" s="460"/>
      <c r="S369" s="460"/>
      <c r="T369" s="460"/>
    </row>
    <row r="370">
      <c r="A370" s="460"/>
      <c r="B370" s="460"/>
      <c r="C370" s="460"/>
      <c r="D370" s="460"/>
      <c r="E370" s="460"/>
      <c r="F370" s="460"/>
      <c r="G370" s="460"/>
      <c r="H370" s="460"/>
      <c r="I370" s="460"/>
      <c r="J370" s="460"/>
      <c r="K370" s="460"/>
      <c r="L370" s="460"/>
      <c r="M370" s="460"/>
      <c r="N370" s="460"/>
      <c r="O370" s="713"/>
      <c r="P370" s="460"/>
      <c r="Q370" s="460"/>
      <c r="R370" s="460"/>
      <c r="S370" s="460"/>
      <c r="T370" s="460"/>
    </row>
    <row r="371">
      <c r="A371" s="460"/>
      <c r="B371" s="460"/>
      <c r="C371" s="460"/>
      <c r="D371" s="460"/>
      <c r="E371" s="460"/>
      <c r="F371" s="460"/>
      <c r="G371" s="460"/>
      <c r="H371" s="460"/>
      <c r="I371" s="460"/>
      <c r="J371" s="460"/>
      <c r="K371" s="460"/>
      <c r="L371" s="460"/>
      <c r="M371" s="460"/>
      <c r="N371" s="460"/>
      <c r="O371" s="713"/>
      <c r="P371" s="460"/>
      <c r="Q371" s="460"/>
      <c r="R371" s="460"/>
      <c r="S371" s="460"/>
      <c r="T371" s="460"/>
    </row>
    <row r="372">
      <c r="A372" s="460"/>
      <c r="B372" s="460"/>
      <c r="C372" s="460"/>
      <c r="D372" s="460"/>
      <c r="E372" s="460"/>
      <c r="F372" s="460"/>
      <c r="G372" s="460"/>
      <c r="H372" s="460"/>
      <c r="I372" s="460"/>
      <c r="J372" s="460"/>
      <c r="K372" s="460"/>
      <c r="L372" s="460"/>
      <c r="M372" s="460"/>
      <c r="N372" s="460"/>
      <c r="O372" s="713"/>
      <c r="P372" s="460"/>
      <c r="Q372" s="460"/>
      <c r="R372" s="460"/>
      <c r="S372" s="460"/>
      <c r="T372" s="460"/>
    </row>
    <row r="373">
      <c r="A373" s="460"/>
      <c r="B373" s="460"/>
      <c r="C373" s="460"/>
      <c r="D373" s="460"/>
      <c r="E373" s="460"/>
      <c r="F373" s="460"/>
      <c r="G373" s="460"/>
      <c r="H373" s="460"/>
      <c r="I373" s="460"/>
      <c r="J373" s="460"/>
      <c r="K373" s="460"/>
      <c r="L373" s="460"/>
      <c r="M373" s="460"/>
      <c r="N373" s="460"/>
      <c r="O373" s="713"/>
      <c r="P373" s="460"/>
      <c r="Q373" s="460"/>
      <c r="R373" s="460"/>
      <c r="S373" s="460"/>
      <c r="T373" s="460"/>
    </row>
    <row r="374">
      <c r="A374" s="460"/>
      <c r="B374" s="460"/>
      <c r="C374" s="460"/>
      <c r="D374" s="460"/>
      <c r="E374" s="460"/>
      <c r="F374" s="460"/>
      <c r="G374" s="460"/>
      <c r="H374" s="460"/>
      <c r="I374" s="460"/>
      <c r="J374" s="460"/>
      <c r="K374" s="460"/>
      <c r="L374" s="460"/>
      <c r="M374" s="460"/>
      <c r="N374" s="460"/>
      <c r="O374" s="713"/>
      <c r="P374" s="460"/>
      <c r="Q374" s="460"/>
      <c r="R374" s="460"/>
      <c r="S374" s="460"/>
      <c r="T374" s="460"/>
    </row>
    <row r="375">
      <c r="A375" s="460"/>
      <c r="B375" s="460"/>
      <c r="C375" s="460"/>
      <c r="D375" s="460"/>
      <c r="E375" s="460"/>
      <c r="F375" s="460"/>
      <c r="G375" s="460"/>
      <c r="H375" s="460"/>
      <c r="I375" s="460"/>
      <c r="J375" s="460"/>
      <c r="K375" s="460"/>
      <c r="L375" s="460"/>
      <c r="M375" s="460"/>
      <c r="N375" s="460"/>
      <c r="O375" s="713"/>
      <c r="P375" s="460"/>
      <c r="Q375" s="460"/>
      <c r="R375" s="460"/>
      <c r="S375" s="460"/>
      <c r="T375" s="460"/>
    </row>
    <row r="376">
      <c r="A376" s="460"/>
      <c r="B376" s="460"/>
      <c r="C376" s="460"/>
      <c r="D376" s="460"/>
      <c r="E376" s="460"/>
      <c r="F376" s="460"/>
      <c r="G376" s="460"/>
      <c r="H376" s="460"/>
      <c r="I376" s="460"/>
      <c r="J376" s="460"/>
      <c r="K376" s="460"/>
      <c r="L376" s="460"/>
      <c r="M376" s="460"/>
      <c r="N376" s="460"/>
      <c r="O376" s="713"/>
      <c r="P376" s="460"/>
      <c r="Q376" s="460"/>
      <c r="R376" s="460"/>
      <c r="S376" s="460"/>
      <c r="T376" s="460"/>
    </row>
    <row r="377">
      <c r="A377" s="460"/>
      <c r="B377" s="460"/>
      <c r="C377" s="460"/>
      <c r="D377" s="460"/>
      <c r="E377" s="460"/>
      <c r="F377" s="460"/>
      <c r="G377" s="460"/>
      <c r="H377" s="460"/>
      <c r="I377" s="460"/>
      <c r="J377" s="460"/>
      <c r="K377" s="460"/>
      <c r="L377" s="460"/>
      <c r="M377" s="460"/>
      <c r="N377" s="460"/>
      <c r="O377" s="713"/>
      <c r="P377" s="460"/>
      <c r="Q377" s="460"/>
      <c r="R377" s="460"/>
      <c r="S377" s="460"/>
      <c r="T377" s="460"/>
    </row>
    <row r="378">
      <c r="A378" s="460"/>
      <c r="B378" s="460"/>
      <c r="C378" s="460"/>
      <c r="D378" s="460"/>
      <c r="E378" s="460"/>
      <c r="F378" s="460"/>
      <c r="G378" s="460"/>
      <c r="H378" s="460"/>
      <c r="I378" s="460"/>
      <c r="J378" s="460"/>
      <c r="K378" s="460"/>
      <c r="L378" s="460"/>
      <c r="M378" s="460"/>
      <c r="N378" s="460"/>
      <c r="O378" s="713"/>
      <c r="P378" s="460"/>
      <c r="Q378" s="460"/>
      <c r="R378" s="460"/>
      <c r="S378" s="460"/>
      <c r="T378" s="460"/>
    </row>
    <row r="379">
      <c r="A379" s="460"/>
      <c r="B379" s="460"/>
      <c r="C379" s="460"/>
      <c r="D379" s="460"/>
      <c r="E379" s="460"/>
      <c r="F379" s="460"/>
      <c r="G379" s="460"/>
      <c r="H379" s="460"/>
      <c r="I379" s="460"/>
      <c r="J379" s="460"/>
      <c r="K379" s="460"/>
      <c r="L379" s="460"/>
      <c r="M379" s="460"/>
      <c r="N379" s="460"/>
      <c r="O379" s="713"/>
      <c r="P379" s="460"/>
      <c r="Q379" s="460"/>
      <c r="R379" s="460"/>
      <c r="S379" s="460"/>
      <c r="T379" s="460"/>
    </row>
    <row r="380">
      <c r="A380" s="460"/>
      <c r="B380" s="460"/>
      <c r="C380" s="460"/>
      <c r="D380" s="460"/>
      <c r="E380" s="460"/>
      <c r="F380" s="460"/>
      <c r="G380" s="460"/>
      <c r="H380" s="460"/>
      <c r="I380" s="460"/>
      <c r="J380" s="460"/>
      <c r="K380" s="460"/>
      <c r="L380" s="460"/>
      <c r="M380" s="460"/>
      <c r="N380" s="460"/>
      <c r="O380" s="713"/>
      <c r="P380" s="460"/>
      <c r="Q380" s="460"/>
      <c r="R380" s="460"/>
      <c r="S380" s="460"/>
      <c r="T380" s="460"/>
    </row>
    <row r="381">
      <c r="A381" s="460"/>
      <c r="B381" s="460"/>
      <c r="C381" s="460"/>
      <c r="D381" s="460"/>
      <c r="E381" s="460"/>
      <c r="F381" s="460"/>
      <c r="G381" s="460"/>
      <c r="H381" s="460"/>
      <c r="I381" s="460"/>
      <c r="J381" s="460"/>
      <c r="K381" s="460"/>
      <c r="L381" s="460"/>
      <c r="M381" s="460"/>
      <c r="N381" s="460"/>
      <c r="O381" s="713"/>
      <c r="P381" s="460"/>
      <c r="Q381" s="460"/>
      <c r="R381" s="460"/>
      <c r="S381" s="460"/>
      <c r="T381" s="460"/>
    </row>
    <row r="382">
      <c r="A382" s="460"/>
      <c r="B382" s="460"/>
      <c r="C382" s="460"/>
      <c r="D382" s="460"/>
      <c r="E382" s="460"/>
      <c r="F382" s="460"/>
      <c r="G382" s="460"/>
      <c r="H382" s="460"/>
      <c r="I382" s="460"/>
      <c r="J382" s="460"/>
      <c r="K382" s="460"/>
      <c r="L382" s="460"/>
      <c r="M382" s="460"/>
      <c r="N382" s="460"/>
      <c r="O382" s="713"/>
      <c r="P382" s="460"/>
      <c r="Q382" s="460"/>
      <c r="R382" s="460"/>
      <c r="S382" s="460"/>
      <c r="T382" s="460"/>
    </row>
    <row r="383">
      <c r="A383" s="460"/>
      <c r="B383" s="460"/>
      <c r="C383" s="460"/>
      <c r="D383" s="460"/>
      <c r="E383" s="460"/>
      <c r="F383" s="460"/>
      <c r="G383" s="460"/>
      <c r="H383" s="460"/>
      <c r="I383" s="460"/>
      <c r="J383" s="460"/>
      <c r="K383" s="460"/>
      <c r="L383" s="460"/>
      <c r="M383" s="460"/>
      <c r="N383" s="460"/>
      <c r="O383" s="713"/>
      <c r="P383" s="460"/>
      <c r="Q383" s="460"/>
      <c r="R383" s="460"/>
      <c r="S383" s="460"/>
      <c r="T383" s="460"/>
    </row>
    <row r="384">
      <c r="A384" s="460"/>
      <c r="B384" s="460"/>
      <c r="C384" s="460"/>
      <c r="D384" s="460"/>
      <c r="E384" s="460"/>
      <c r="F384" s="460"/>
      <c r="G384" s="460"/>
      <c r="H384" s="460"/>
      <c r="I384" s="460"/>
      <c r="J384" s="460"/>
      <c r="K384" s="460"/>
      <c r="L384" s="460"/>
      <c r="M384" s="460"/>
      <c r="N384" s="460"/>
      <c r="O384" s="713"/>
      <c r="P384" s="460"/>
      <c r="Q384" s="460"/>
      <c r="R384" s="460"/>
      <c r="S384" s="460"/>
      <c r="T384" s="460"/>
    </row>
    <row r="385">
      <c r="A385" s="460"/>
      <c r="B385" s="460"/>
      <c r="C385" s="460"/>
      <c r="D385" s="460"/>
      <c r="E385" s="460"/>
      <c r="F385" s="460"/>
      <c r="G385" s="460"/>
      <c r="H385" s="460"/>
      <c r="I385" s="460"/>
      <c r="J385" s="460"/>
      <c r="K385" s="460"/>
      <c r="L385" s="460"/>
      <c r="M385" s="460"/>
      <c r="N385" s="460"/>
      <c r="O385" s="713"/>
      <c r="P385" s="460"/>
      <c r="Q385" s="460"/>
      <c r="R385" s="460"/>
      <c r="S385" s="460"/>
      <c r="T385" s="460"/>
    </row>
    <row r="386">
      <c r="A386" s="460"/>
      <c r="B386" s="460"/>
      <c r="C386" s="460"/>
      <c r="D386" s="460"/>
      <c r="E386" s="460"/>
      <c r="F386" s="460"/>
      <c r="G386" s="460"/>
      <c r="H386" s="460"/>
      <c r="I386" s="460"/>
      <c r="J386" s="460"/>
      <c r="K386" s="460"/>
      <c r="L386" s="460"/>
      <c r="M386" s="460"/>
      <c r="N386" s="460"/>
      <c r="O386" s="713"/>
      <c r="P386" s="460"/>
      <c r="Q386" s="460"/>
      <c r="R386" s="460"/>
      <c r="S386" s="460"/>
      <c r="T386" s="460"/>
    </row>
    <row r="387">
      <c r="A387" s="460"/>
      <c r="B387" s="460"/>
      <c r="C387" s="460"/>
      <c r="D387" s="460"/>
      <c r="E387" s="460"/>
      <c r="F387" s="460"/>
      <c r="G387" s="460"/>
      <c r="H387" s="460"/>
      <c r="I387" s="460"/>
      <c r="J387" s="460"/>
      <c r="K387" s="460"/>
      <c r="L387" s="460"/>
      <c r="M387" s="460"/>
      <c r="N387" s="460"/>
      <c r="O387" s="713"/>
      <c r="P387" s="460"/>
      <c r="Q387" s="460"/>
      <c r="R387" s="460"/>
      <c r="S387" s="460"/>
      <c r="T387" s="460"/>
    </row>
    <row r="388">
      <c r="A388" s="460"/>
      <c r="B388" s="460"/>
      <c r="C388" s="460"/>
      <c r="D388" s="460"/>
      <c r="E388" s="460"/>
      <c r="F388" s="460"/>
      <c r="G388" s="460"/>
      <c r="H388" s="460"/>
      <c r="I388" s="460"/>
      <c r="J388" s="460"/>
      <c r="K388" s="460"/>
      <c r="L388" s="460"/>
      <c r="M388" s="460"/>
      <c r="N388" s="460"/>
      <c r="O388" s="713"/>
      <c r="P388" s="460"/>
      <c r="Q388" s="460"/>
      <c r="R388" s="460"/>
      <c r="S388" s="460"/>
      <c r="T388" s="460"/>
    </row>
    <row r="389">
      <c r="A389" s="460"/>
      <c r="B389" s="460"/>
      <c r="C389" s="460"/>
      <c r="D389" s="460"/>
      <c r="E389" s="460"/>
      <c r="F389" s="460"/>
      <c r="G389" s="460"/>
      <c r="H389" s="460"/>
      <c r="I389" s="460"/>
      <c r="J389" s="460"/>
      <c r="K389" s="460"/>
      <c r="L389" s="460"/>
      <c r="M389" s="460"/>
      <c r="N389" s="460"/>
      <c r="O389" s="713"/>
      <c r="P389" s="460"/>
      <c r="Q389" s="460"/>
      <c r="R389" s="460"/>
      <c r="S389" s="460"/>
      <c r="T389" s="460"/>
    </row>
    <row r="390">
      <c r="A390" s="460"/>
      <c r="B390" s="460"/>
      <c r="C390" s="460"/>
      <c r="D390" s="460"/>
      <c r="E390" s="460"/>
      <c r="F390" s="460"/>
      <c r="G390" s="460"/>
      <c r="H390" s="460"/>
      <c r="I390" s="460"/>
      <c r="J390" s="460"/>
      <c r="K390" s="460"/>
      <c r="L390" s="460"/>
      <c r="M390" s="460"/>
      <c r="N390" s="460"/>
      <c r="O390" s="713"/>
      <c r="P390" s="460"/>
      <c r="Q390" s="460"/>
      <c r="R390" s="460"/>
      <c r="S390" s="460"/>
      <c r="T390" s="460"/>
    </row>
    <row r="391">
      <c r="A391" s="460"/>
      <c r="B391" s="460"/>
      <c r="C391" s="460"/>
      <c r="D391" s="460"/>
      <c r="E391" s="460"/>
      <c r="F391" s="460"/>
      <c r="G391" s="460"/>
      <c r="H391" s="460"/>
      <c r="I391" s="460"/>
      <c r="J391" s="460"/>
      <c r="K391" s="460"/>
      <c r="L391" s="460"/>
      <c r="M391" s="460"/>
      <c r="N391" s="460"/>
      <c r="O391" s="713"/>
      <c r="P391" s="460"/>
      <c r="Q391" s="460"/>
      <c r="R391" s="460"/>
      <c r="S391" s="460"/>
      <c r="T391" s="460"/>
    </row>
    <row r="392">
      <c r="A392" s="460"/>
      <c r="B392" s="460"/>
      <c r="C392" s="460"/>
      <c r="D392" s="460"/>
      <c r="E392" s="460"/>
      <c r="F392" s="460"/>
      <c r="G392" s="460"/>
      <c r="H392" s="460"/>
      <c r="I392" s="460"/>
      <c r="J392" s="460"/>
      <c r="K392" s="460"/>
      <c r="L392" s="460"/>
      <c r="M392" s="460"/>
      <c r="N392" s="460"/>
      <c r="O392" s="713"/>
      <c r="P392" s="460"/>
      <c r="Q392" s="460"/>
      <c r="R392" s="460"/>
      <c r="S392" s="460"/>
      <c r="T392" s="460"/>
    </row>
    <row r="393">
      <c r="A393" s="460"/>
      <c r="B393" s="460"/>
      <c r="C393" s="460"/>
      <c r="D393" s="460"/>
      <c r="E393" s="460"/>
      <c r="F393" s="460"/>
      <c r="G393" s="460"/>
      <c r="H393" s="460"/>
      <c r="I393" s="460"/>
      <c r="J393" s="460"/>
      <c r="K393" s="460"/>
      <c r="L393" s="460"/>
      <c r="M393" s="460"/>
      <c r="N393" s="460"/>
      <c r="O393" s="713"/>
      <c r="P393" s="460"/>
      <c r="Q393" s="460"/>
      <c r="R393" s="460"/>
      <c r="S393" s="460"/>
      <c r="T393" s="460"/>
    </row>
    <row r="394">
      <c r="A394" s="460"/>
      <c r="B394" s="460"/>
      <c r="C394" s="460"/>
      <c r="D394" s="460"/>
      <c r="E394" s="460"/>
      <c r="F394" s="460"/>
      <c r="G394" s="460"/>
      <c r="H394" s="460"/>
      <c r="I394" s="460"/>
      <c r="J394" s="460"/>
      <c r="K394" s="460"/>
      <c r="L394" s="460"/>
      <c r="M394" s="460"/>
      <c r="N394" s="460"/>
      <c r="O394" s="713"/>
      <c r="P394" s="460"/>
      <c r="Q394" s="460"/>
      <c r="R394" s="460"/>
      <c r="S394" s="460"/>
      <c r="T394" s="460"/>
    </row>
    <row r="395">
      <c r="A395" s="460"/>
      <c r="B395" s="460"/>
      <c r="C395" s="460"/>
      <c r="D395" s="460"/>
      <c r="E395" s="460"/>
      <c r="F395" s="460"/>
      <c r="G395" s="460"/>
      <c r="H395" s="460"/>
      <c r="I395" s="460"/>
      <c r="J395" s="460"/>
      <c r="K395" s="460"/>
      <c r="L395" s="460"/>
      <c r="M395" s="460"/>
      <c r="N395" s="460"/>
      <c r="O395" s="713"/>
      <c r="P395" s="460"/>
      <c r="Q395" s="460"/>
      <c r="R395" s="460"/>
      <c r="S395" s="460"/>
      <c r="T395" s="460"/>
    </row>
    <row r="396">
      <c r="A396" s="460"/>
      <c r="B396" s="460"/>
      <c r="C396" s="460"/>
      <c r="D396" s="460"/>
      <c r="E396" s="460"/>
      <c r="F396" s="460"/>
      <c r="G396" s="460"/>
      <c r="H396" s="460"/>
      <c r="I396" s="460"/>
      <c r="J396" s="460"/>
      <c r="K396" s="460"/>
      <c r="L396" s="460"/>
      <c r="M396" s="460"/>
      <c r="N396" s="460"/>
      <c r="O396" s="713"/>
      <c r="P396" s="460"/>
      <c r="Q396" s="460"/>
      <c r="R396" s="460"/>
      <c r="S396" s="460"/>
      <c r="T396" s="460"/>
    </row>
    <row r="397">
      <c r="A397" s="460"/>
      <c r="B397" s="460"/>
      <c r="C397" s="460"/>
      <c r="D397" s="460"/>
      <c r="E397" s="460"/>
      <c r="F397" s="460"/>
      <c r="G397" s="460"/>
      <c r="H397" s="460"/>
      <c r="I397" s="460"/>
      <c r="J397" s="460"/>
      <c r="K397" s="460"/>
      <c r="L397" s="460"/>
      <c r="M397" s="460"/>
      <c r="N397" s="460"/>
      <c r="O397" s="713"/>
      <c r="P397" s="460"/>
      <c r="Q397" s="460"/>
      <c r="R397" s="460"/>
      <c r="S397" s="460"/>
      <c r="T397" s="460"/>
    </row>
    <row r="398">
      <c r="A398" s="460"/>
      <c r="B398" s="460"/>
      <c r="C398" s="460"/>
      <c r="D398" s="460"/>
      <c r="E398" s="460"/>
      <c r="F398" s="460"/>
      <c r="G398" s="460"/>
      <c r="H398" s="460"/>
      <c r="I398" s="460"/>
      <c r="J398" s="460"/>
      <c r="K398" s="460"/>
      <c r="L398" s="460"/>
      <c r="M398" s="460"/>
      <c r="N398" s="460"/>
      <c r="O398" s="713"/>
      <c r="P398" s="460"/>
      <c r="Q398" s="460"/>
      <c r="R398" s="460"/>
      <c r="S398" s="460"/>
      <c r="T398" s="460"/>
    </row>
    <row r="399">
      <c r="A399" s="460"/>
      <c r="B399" s="460"/>
      <c r="C399" s="460"/>
      <c r="D399" s="460"/>
      <c r="E399" s="460"/>
      <c r="F399" s="460"/>
      <c r="G399" s="460"/>
      <c r="H399" s="460"/>
      <c r="I399" s="460"/>
      <c r="J399" s="460"/>
      <c r="K399" s="460"/>
      <c r="L399" s="460"/>
      <c r="M399" s="460"/>
      <c r="N399" s="460"/>
      <c r="O399" s="713"/>
      <c r="P399" s="460"/>
      <c r="Q399" s="460"/>
      <c r="R399" s="460"/>
      <c r="S399" s="460"/>
      <c r="T399" s="460"/>
    </row>
    <row r="400">
      <c r="A400" s="460"/>
      <c r="B400" s="460"/>
      <c r="C400" s="460"/>
      <c r="D400" s="460"/>
      <c r="E400" s="460"/>
      <c r="F400" s="460"/>
      <c r="G400" s="460"/>
      <c r="H400" s="460"/>
      <c r="I400" s="460"/>
      <c r="J400" s="460"/>
      <c r="K400" s="460"/>
      <c r="L400" s="460"/>
      <c r="M400" s="460"/>
      <c r="N400" s="460"/>
      <c r="O400" s="713"/>
      <c r="P400" s="460"/>
      <c r="Q400" s="460"/>
      <c r="R400" s="460"/>
      <c r="S400" s="460"/>
      <c r="T400" s="460"/>
    </row>
    <row r="401">
      <c r="A401" s="460"/>
      <c r="B401" s="460"/>
      <c r="C401" s="460"/>
      <c r="D401" s="460"/>
      <c r="E401" s="460"/>
      <c r="F401" s="460"/>
      <c r="G401" s="460"/>
      <c r="H401" s="460"/>
      <c r="I401" s="460"/>
      <c r="J401" s="460"/>
      <c r="K401" s="460"/>
      <c r="L401" s="460"/>
      <c r="M401" s="460"/>
      <c r="N401" s="460"/>
      <c r="O401" s="713"/>
      <c r="P401" s="460"/>
      <c r="Q401" s="460"/>
      <c r="R401" s="460"/>
      <c r="S401" s="460"/>
      <c r="T401" s="460"/>
    </row>
    <row r="402">
      <c r="A402" s="460"/>
      <c r="B402" s="460"/>
      <c r="C402" s="460"/>
      <c r="D402" s="460"/>
      <c r="E402" s="460"/>
      <c r="F402" s="460"/>
      <c r="G402" s="460"/>
      <c r="H402" s="460"/>
      <c r="I402" s="460"/>
      <c r="J402" s="460"/>
      <c r="K402" s="460"/>
      <c r="L402" s="460"/>
      <c r="M402" s="460"/>
      <c r="N402" s="460"/>
      <c r="O402" s="713"/>
      <c r="P402" s="460"/>
      <c r="Q402" s="460"/>
      <c r="R402" s="460"/>
      <c r="S402" s="460"/>
      <c r="T402" s="460"/>
    </row>
    <row r="403">
      <c r="A403" s="460"/>
      <c r="B403" s="460"/>
      <c r="C403" s="460"/>
      <c r="D403" s="460"/>
      <c r="E403" s="460"/>
      <c r="F403" s="460"/>
      <c r="G403" s="460"/>
      <c r="H403" s="460"/>
      <c r="I403" s="460"/>
      <c r="J403" s="460"/>
      <c r="K403" s="460"/>
      <c r="L403" s="460"/>
      <c r="M403" s="460"/>
      <c r="N403" s="460"/>
      <c r="O403" s="713"/>
      <c r="P403" s="460"/>
      <c r="Q403" s="460"/>
      <c r="R403" s="460"/>
      <c r="S403" s="460"/>
      <c r="T403" s="460"/>
    </row>
    <row r="404">
      <c r="A404" s="460"/>
      <c r="B404" s="460"/>
      <c r="C404" s="460"/>
      <c r="D404" s="460"/>
      <c r="E404" s="460"/>
      <c r="F404" s="460"/>
      <c r="G404" s="460"/>
      <c r="H404" s="460"/>
      <c r="I404" s="460"/>
      <c r="J404" s="460"/>
      <c r="K404" s="460"/>
      <c r="L404" s="460"/>
      <c r="M404" s="460"/>
      <c r="N404" s="460"/>
      <c r="O404" s="713"/>
      <c r="P404" s="460"/>
      <c r="Q404" s="460"/>
      <c r="R404" s="460"/>
      <c r="S404" s="460"/>
      <c r="T404" s="460"/>
    </row>
    <row r="405">
      <c r="A405" s="460"/>
      <c r="B405" s="460"/>
      <c r="C405" s="460"/>
      <c r="D405" s="460"/>
      <c r="E405" s="460"/>
      <c r="F405" s="460"/>
      <c r="G405" s="460"/>
      <c r="H405" s="460"/>
      <c r="I405" s="460"/>
      <c r="J405" s="460"/>
      <c r="K405" s="460"/>
      <c r="L405" s="460"/>
      <c r="M405" s="460"/>
      <c r="N405" s="460"/>
      <c r="O405" s="713"/>
      <c r="P405" s="460"/>
      <c r="Q405" s="460"/>
      <c r="R405" s="460"/>
      <c r="S405" s="460"/>
      <c r="T405" s="460"/>
    </row>
    <row r="406">
      <c r="A406" s="460"/>
      <c r="B406" s="460"/>
      <c r="C406" s="460"/>
      <c r="D406" s="460"/>
      <c r="E406" s="460"/>
      <c r="F406" s="460"/>
      <c r="G406" s="460"/>
      <c r="H406" s="460"/>
      <c r="I406" s="460"/>
      <c r="J406" s="460"/>
      <c r="K406" s="460"/>
      <c r="L406" s="460"/>
      <c r="M406" s="460"/>
      <c r="N406" s="460"/>
      <c r="O406" s="713"/>
      <c r="P406" s="460"/>
      <c r="Q406" s="460"/>
      <c r="R406" s="460"/>
      <c r="S406" s="460"/>
      <c r="T406" s="460"/>
    </row>
    <row r="407">
      <c r="A407" s="460"/>
      <c r="B407" s="460"/>
      <c r="C407" s="460"/>
      <c r="D407" s="460"/>
      <c r="E407" s="460"/>
      <c r="F407" s="460"/>
      <c r="G407" s="460"/>
      <c r="H407" s="460"/>
      <c r="I407" s="460"/>
      <c r="J407" s="460"/>
      <c r="K407" s="460"/>
      <c r="L407" s="460"/>
      <c r="M407" s="460"/>
      <c r="N407" s="460"/>
      <c r="O407" s="713"/>
      <c r="P407" s="460"/>
      <c r="Q407" s="460"/>
      <c r="R407" s="460"/>
      <c r="S407" s="460"/>
      <c r="T407" s="460"/>
    </row>
    <row r="408">
      <c r="A408" s="460"/>
      <c r="B408" s="460"/>
      <c r="C408" s="460"/>
      <c r="D408" s="460"/>
      <c r="E408" s="460"/>
      <c r="F408" s="460"/>
      <c r="G408" s="460"/>
      <c r="H408" s="460"/>
      <c r="I408" s="460"/>
      <c r="J408" s="460"/>
      <c r="K408" s="460"/>
      <c r="L408" s="460"/>
      <c r="M408" s="460"/>
      <c r="N408" s="460"/>
      <c r="O408" s="713"/>
      <c r="P408" s="460"/>
      <c r="Q408" s="460"/>
      <c r="R408" s="460"/>
      <c r="S408" s="460"/>
      <c r="T408" s="460"/>
    </row>
    <row r="409">
      <c r="A409" s="460"/>
      <c r="B409" s="460"/>
      <c r="C409" s="460"/>
      <c r="D409" s="460"/>
      <c r="E409" s="460"/>
      <c r="F409" s="460"/>
      <c r="G409" s="460"/>
      <c r="H409" s="460"/>
      <c r="I409" s="460"/>
      <c r="J409" s="460"/>
      <c r="K409" s="460"/>
      <c r="L409" s="460"/>
      <c r="M409" s="460"/>
      <c r="N409" s="460"/>
      <c r="O409" s="713"/>
      <c r="P409" s="460"/>
      <c r="Q409" s="460"/>
      <c r="R409" s="460"/>
      <c r="S409" s="460"/>
      <c r="T409" s="460"/>
    </row>
    <row r="410">
      <c r="A410" s="460"/>
      <c r="B410" s="460"/>
      <c r="C410" s="460"/>
      <c r="D410" s="460"/>
      <c r="E410" s="460"/>
      <c r="F410" s="460"/>
      <c r="G410" s="460"/>
      <c r="H410" s="460"/>
      <c r="I410" s="460"/>
      <c r="J410" s="460"/>
      <c r="K410" s="460"/>
      <c r="L410" s="460"/>
      <c r="M410" s="460"/>
      <c r="N410" s="460"/>
      <c r="O410" s="713"/>
      <c r="P410" s="460"/>
      <c r="Q410" s="460"/>
      <c r="R410" s="460"/>
      <c r="S410" s="460"/>
      <c r="T410" s="460"/>
    </row>
    <row r="411">
      <c r="A411" s="460"/>
      <c r="B411" s="460"/>
      <c r="C411" s="460"/>
      <c r="D411" s="460"/>
      <c r="E411" s="460"/>
      <c r="F411" s="460"/>
      <c r="G411" s="460"/>
      <c r="H411" s="460"/>
      <c r="I411" s="460"/>
      <c r="J411" s="460"/>
      <c r="K411" s="460"/>
      <c r="L411" s="460"/>
      <c r="M411" s="460"/>
      <c r="N411" s="460"/>
      <c r="O411" s="713"/>
      <c r="P411" s="460"/>
      <c r="Q411" s="460"/>
      <c r="R411" s="460"/>
      <c r="S411" s="460"/>
      <c r="T411" s="460"/>
    </row>
    <row r="412">
      <c r="A412" s="460"/>
      <c r="B412" s="460"/>
      <c r="C412" s="460"/>
      <c r="D412" s="460"/>
      <c r="E412" s="460"/>
      <c r="F412" s="460"/>
      <c r="G412" s="460"/>
      <c r="H412" s="460"/>
      <c r="I412" s="460"/>
      <c r="J412" s="460"/>
      <c r="K412" s="460"/>
      <c r="L412" s="460"/>
      <c r="M412" s="460"/>
      <c r="N412" s="460"/>
      <c r="O412" s="713"/>
      <c r="P412" s="460"/>
      <c r="Q412" s="460"/>
      <c r="R412" s="460"/>
      <c r="S412" s="460"/>
      <c r="T412" s="460"/>
    </row>
    <row r="413">
      <c r="A413" s="460"/>
      <c r="B413" s="460"/>
      <c r="C413" s="460"/>
      <c r="D413" s="460"/>
      <c r="E413" s="460"/>
      <c r="F413" s="460"/>
      <c r="G413" s="460"/>
      <c r="H413" s="460"/>
      <c r="I413" s="460"/>
      <c r="J413" s="460"/>
      <c r="K413" s="460"/>
      <c r="L413" s="460"/>
      <c r="M413" s="460"/>
      <c r="N413" s="460"/>
      <c r="O413" s="713"/>
      <c r="P413" s="460"/>
      <c r="Q413" s="460"/>
      <c r="R413" s="460"/>
      <c r="S413" s="460"/>
      <c r="T413" s="460"/>
    </row>
    <row r="414">
      <c r="A414" s="460"/>
      <c r="B414" s="460"/>
      <c r="C414" s="460"/>
      <c r="D414" s="460"/>
      <c r="E414" s="460"/>
      <c r="F414" s="460"/>
      <c r="G414" s="460"/>
      <c r="H414" s="460"/>
      <c r="I414" s="460"/>
      <c r="J414" s="460"/>
      <c r="K414" s="460"/>
      <c r="L414" s="460"/>
      <c r="M414" s="460"/>
      <c r="N414" s="460"/>
      <c r="O414" s="713"/>
      <c r="P414" s="460"/>
      <c r="Q414" s="460"/>
      <c r="R414" s="460"/>
      <c r="S414" s="460"/>
      <c r="T414" s="460"/>
    </row>
    <row r="415">
      <c r="A415" s="460"/>
      <c r="B415" s="460"/>
      <c r="C415" s="460"/>
      <c r="D415" s="460"/>
      <c r="E415" s="460"/>
      <c r="F415" s="460"/>
      <c r="G415" s="460"/>
      <c r="H415" s="460"/>
      <c r="I415" s="460"/>
      <c r="J415" s="460"/>
      <c r="K415" s="460"/>
      <c r="L415" s="460"/>
      <c r="M415" s="460"/>
      <c r="N415" s="460"/>
      <c r="O415" s="713"/>
      <c r="P415" s="460"/>
      <c r="Q415" s="460"/>
      <c r="R415" s="460"/>
      <c r="S415" s="460"/>
      <c r="T415" s="460"/>
    </row>
    <row r="416">
      <c r="A416" s="460"/>
      <c r="B416" s="460"/>
      <c r="C416" s="460"/>
      <c r="D416" s="460"/>
      <c r="E416" s="460"/>
      <c r="F416" s="460"/>
      <c r="G416" s="460"/>
      <c r="H416" s="460"/>
      <c r="I416" s="460"/>
      <c r="J416" s="460"/>
      <c r="K416" s="460"/>
      <c r="L416" s="460"/>
      <c r="M416" s="460"/>
      <c r="N416" s="460"/>
      <c r="O416" s="713"/>
      <c r="P416" s="460"/>
      <c r="Q416" s="460"/>
      <c r="R416" s="460"/>
      <c r="S416" s="460"/>
      <c r="T416" s="460"/>
    </row>
    <row r="417">
      <c r="A417" s="460"/>
      <c r="B417" s="460"/>
      <c r="C417" s="460"/>
      <c r="D417" s="460"/>
      <c r="E417" s="460"/>
      <c r="F417" s="460"/>
      <c r="G417" s="460"/>
      <c r="H417" s="460"/>
      <c r="I417" s="460"/>
      <c r="J417" s="460"/>
      <c r="K417" s="460"/>
      <c r="L417" s="460"/>
      <c r="M417" s="460"/>
      <c r="N417" s="460"/>
      <c r="O417" s="713"/>
      <c r="P417" s="460"/>
      <c r="Q417" s="460"/>
      <c r="R417" s="460"/>
      <c r="S417" s="460"/>
      <c r="T417" s="460"/>
    </row>
    <row r="418">
      <c r="A418" s="460"/>
      <c r="B418" s="460"/>
      <c r="C418" s="460"/>
      <c r="D418" s="460"/>
      <c r="E418" s="460"/>
      <c r="F418" s="460"/>
      <c r="G418" s="460"/>
      <c r="H418" s="460"/>
      <c r="I418" s="460"/>
      <c r="J418" s="460"/>
      <c r="K418" s="460"/>
      <c r="L418" s="460"/>
      <c r="M418" s="460"/>
      <c r="N418" s="460"/>
      <c r="O418" s="713"/>
      <c r="P418" s="460"/>
      <c r="Q418" s="460"/>
      <c r="R418" s="460"/>
      <c r="S418" s="460"/>
      <c r="T418" s="460"/>
    </row>
    <row r="419">
      <c r="A419" s="460"/>
      <c r="B419" s="460"/>
      <c r="C419" s="460"/>
      <c r="D419" s="460"/>
      <c r="E419" s="460"/>
      <c r="F419" s="460"/>
      <c r="G419" s="460"/>
      <c r="H419" s="460"/>
      <c r="I419" s="460"/>
      <c r="J419" s="460"/>
      <c r="K419" s="460"/>
      <c r="L419" s="460"/>
      <c r="M419" s="460"/>
      <c r="N419" s="460"/>
      <c r="O419" s="713"/>
      <c r="P419" s="460"/>
      <c r="Q419" s="460"/>
      <c r="R419" s="460"/>
      <c r="S419" s="460"/>
      <c r="T419" s="460"/>
    </row>
    <row r="420">
      <c r="A420" s="460"/>
      <c r="B420" s="460"/>
      <c r="C420" s="460"/>
      <c r="D420" s="460"/>
      <c r="E420" s="460"/>
      <c r="F420" s="460"/>
      <c r="G420" s="460"/>
      <c r="H420" s="460"/>
      <c r="I420" s="460"/>
      <c r="J420" s="460"/>
      <c r="K420" s="460"/>
      <c r="L420" s="460"/>
      <c r="M420" s="460"/>
      <c r="N420" s="460"/>
      <c r="O420" s="713"/>
      <c r="P420" s="460"/>
      <c r="Q420" s="460"/>
      <c r="R420" s="460"/>
      <c r="S420" s="460"/>
      <c r="T420" s="460"/>
    </row>
    <row r="421">
      <c r="A421" s="460"/>
      <c r="B421" s="460"/>
      <c r="C421" s="460"/>
      <c r="D421" s="460"/>
      <c r="E421" s="460"/>
      <c r="F421" s="460"/>
      <c r="G421" s="460"/>
      <c r="H421" s="460"/>
      <c r="I421" s="460"/>
      <c r="J421" s="460"/>
      <c r="K421" s="460"/>
      <c r="L421" s="460"/>
      <c r="M421" s="460"/>
      <c r="N421" s="460"/>
      <c r="O421" s="713"/>
      <c r="P421" s="460"/>
      <c r="Q421" s="460"/>
      <c r="R421" s="460"/>
      <c r="S421" s="460"/>
      <c r="T421" s="460"/>
    </row>
    <row r="422">
      <c r="A422" s="460"/>
      <c r="B422" s="460"/>
      <c r="C422" s="460"/>
      <c r="D422" s="460"/>
      <c r="E422" s="460"/>
      <c r="F422" s="460"/>
      <c r="G422" s="460"/>
      <c r="H422" s="460"/>
      <c r="I422" s="460"/>
      <c r="J422" s="460"/>
      <c r="K422" s="460"/>
      <c r="L422" s="460"/>
      <c r="M422" s="460"/>
      <c r="N422" s="460"/>
      <c r="O422" s="713"/>
      <c r="P422" s="460"/>
      <c r="Q422" s="460"/>
      <c r="R422" s="460"/>
      <c r="S422" s="460"/>
      <c r="T422" s="460"/>
    </row>
    <row r="423">
      <c r="A423" s="460"/>
      <c r="B423" s="460"/>
      <c r="C423" s="460"/>
      <c r="D423" s="460"/>
      <c r="E423" s="460"/>
      <c r="F423" s="460"/>
      <c r="G423" s="460"/>
      <c r="H423" s="460"/>
      <c r="I423" s="460"/>
      <c r="J423" s="460"/>
      <c r="K423" s="460"/>
      <c r="L423" s="460"/>
      <c r="M423" s="460"/>
      <c r="N423" s="460"/>
      <c r="O423" s="713"/>
      <c r="P423" s="460"/>
      <c r="Q423" s="460"/>
      <c r="R423" s="460"/>
      <c r="S423" s="460"/>
      <c r="T423" s="460"/>
    </row>
    <row r="424">
      <c r="A424" s="460"/>
      <c r="B424" s="460"/>
      <c r="C424" s="460"/>
      <c r="D424" s="460"/>
      <c r="E424" s="460"/>
      <c r="F424" s="460"/>
      <c r="G424" s="460"/>
      <c r="H424" s="460"/>
      <c r="I424" s="460"/>
      <c r="J424" s="460"/>
      <c r="K424" s="460"/>
      <c r="L424" s="460"/>
      <c r="M424" s="460"/>
      <c r="N424" s="460"/>
      <c r="O424" s="713"/>
      <c r="P424" s="460"/>
      <c r="Q424" s="460"/>
      <c r="R424" s="460"/>
      <c r="S424" s="460"/>
      <c r="T424" s="460"/>
    </row>
    <row r="425">
      <c r="A425" s="460"/>
      <c r="B425" s="460"/>
      <c r="C425" s="460"/>
      <c r="D425" s="460"/>
      <c r="E425" s="460"/>
      <c r="F425" s="460"/>
      <c r="G425" s="460"/>
      <c r="H425" s="460"/>
      <c r="I425" s="460"/>
      <c r="J425" s="460"/>
      <c r="K425" s="460"/>
      <c r="L425" s="460"/>
      <c r="M425" s="460"/>
      <c r="N425" s="460"/>
      <c r="O425" s="713"/>
      <c r="P425" s="460"/>
      <c r="Q425" s="460"/>
      <c r="R425" s="460"/>
      <c r="S425" s="460"/>
      <c r="T425" s="460"/>
    </row>
    <row r="426">
      <c r="A426" s="460"/>
      <c r="B426" s="460"/>
      <c r="C426" s="460"/>
      <c r="D426" s="460"/>
      <c r="E426" s="460"/>
      <c r="F426" s="460"/>
      <c r="G426" s="460"/>
      <c r="H426" s="460"/>
      <c r="I426" s="460"/>
      <c r="J426" s="460"/>
      <c r="K426" s="460"/>
      <c r="L426" s="460"/>
      <c r="M426" s="460"/>
      <c r="N426" s="460"/>
      <c r="O426" s="713"/>
      <c r="P426" s="460"/>
      <c r="Q426" s="460"/>
      <c r="R426" s="460"/>
      <c r="S426" s="460"/>
      <c r="T426" s="460"/>
    </row>
    <row r="427">
      <c r="A427" s="460"/>
      <c r="B427" s="460"/>
      <c r="C427" s="460"/>
      <c r="D427" s="460"/>
      <c r="E427" s="460"/>
      <c r="F427" s="460"/>
      <c r="G427" s="460"/>
      <c r="H427" s="460"/>
      <c r="I427" s="460"/>
      <c r="J427" s="460"/>
      <c r="K427" s="460"/>
      <c r="L427" s="460"/>
      <c r="M427" s="460"/>
      <c r="N427" s="460"/>
      <c r="O427" s="713"/>
      <c r="P427" s="460"/>
      <c r="Q427" s="460"/>
      <c r="R427" s="460"/>
      <c r="S427" s="460"/>
      <c r="T427" s="460"/>
    </row>
    <row r="428">
      <c r="A428" s="460"/>
      <c r="B428" s="460"/>
      <c r="C428" s="460"/>
      <c r="D428" s="460"/>
      <c r="E428" s="460"/>
      <c r="F428" s="460"/>
      <c r="G428" s="460"/>
      <c r="H428" s="460"/>
      <c r="I428" s="460"/>
      <c r="J428" s="460"/>
      <c r="K428" s="460"/>
      <c r="L428" s="460"/>
      <c r="M428" s="460"/>
      <c r="N428" s="460"/>
      <c r="O428" s="713"/>
      <c r="P428" s="460"/>
      <c r="Q428" s="460"/>
      <c r="R428" s="460"/>
      <c r="S428" s="460"/>
      <c r="T428" s="460"/>
    </row>
    <row r="429">
      <c r="A429" s="460"/>
      <c r="B429" s="460"/>
      <c r="C429" s="460"/>
      <c r="D429" s="460"/>
      <c r="E429" s="460"/>
      <c r="F429" s="460"/>
      <c r="G429" s="460"/>
      <c r="H429" s="460"/>
      <c r="I429" s="460"/>
      <c r="J429" s="460"/>
      <c r="K429" s="460"/>
      <c r="L429" s="460"/>
      <c r="M429" s="460"/>
      <c r="N429" s="460"/>
      <c r="O429" s="713"/>
      <c r="P429" s="460"/>
      <c r="Q429" s="460"/>
      <c r="R429" s="460"/>
      <c r="S429" s="460"/>
      <c r="T429" s="460"/>
    </row>
    <row r="430">
      <c r="A430" s="460"/>
      <c r="B430" s="460"/>
      <c r="C430" s="460"/>
      <c r="D430" s="460"/>
      <c r="E430" s="460"/>
      <c r="F430" s="460"/>
      <c r="G430" s="460"/>
      <c r="H430" s="460"/>
      <c r="I430" s="460"/>
      <c r="J430" s="460"/>
      <c r="K430" s="460"/>
      <c r="L430" s="460"/>
      <c r="M430" s="460"/>
      <c r="N430" s="460"/>
      <c r="O430" s="713"/>
      <c r="P430" s="460"/>
      <c r="Q430" s="460"/>
      <c r="R430" s="460"/>
      <c r="S430" s="460"/>
      <c r="T430" s="460"/>
    </row>
    <row r="431">
      <c r="A431" s="460"/>
      <c r="B431" s="460"/>
      <c r="C431" s="460"/>
      <c r="D431" s="460"/>
      <c r="E431" s="460"/>
      <c r="F431" s="460"/>
      <c r="G431" s="460"/>
      <c r="H431" s="460"/>
      <c r="I431" s="460"/>
      <c r="J431" s="460"/>
      <c r="K431" s="460"/>
      <c r="L431" s="460"/>
      <c r="M431" s="460"/>
      <c r="N431" s="460"/>
      <c r="O431" s="713"/>
      <c r="P431" s="460"/>
      <c r="Q431" s="460"/>
      <c r="R431" s="460"/>
      <c r="S431" s="460"/>
      <c r="T431" s="460"/>
    </row>
    <row r="432">
      <c r="A432" s="460"/>
      <c r="B432" s="460"/>
      <c r="C432" s="460"/>
      <c r="D432" s="460"/>
      <c r="E432" s="460"/>
      <c r="F432" s="460"/>
      <c r="G432" s="460"/>
      <c r="H432" s="460"/>
      <c r="I432" s="460"/>
      <c r="J432" s="460"/>
      <c r="K432" s="460"/>
      <c r="L432" s="460"/>
      <c r="M432" s="460"/>
      <c r="N432" s="460"/>
      <c r="O432" s="713"/>
      <c r="P432" s="460"/>
      <c r="Q432" s="460"/>
      <c r="R432" s="460"/>
      <c r="S432" s="460"/>
      <c r="T432" s="460"/>
    </row>
    <row r="433">
      <c r="A433" s="460"/>
      <c r="B433" s="460"/>
      <c r="C433" s="460"/>
      <c r="D433" s="460"/>
      <c r="E433" s="460"/>
      <c r="F433" s="460"/>
      <c r="G433" s="460"/>
      <c r="H433" s="460"/>
      <c r="I433" s="460"/>
      <c r="J433" s="460"/>
      <c r="K433" s="460"/>
      <c r="L433" s="460"/>
      <c r="M433" s="460"/>
      <c r="N433" s="460"/>
      <c r="O433" s="713"/>
      <c r="P433" s="460"/>
      <c r="Q433" s="460"/>
      <c r="R433" s="460"/>
      <c r="S433" s="460"/>
      <c r="T433" s="460"/>
    </row>
    <row r="434">
      <c r="A434" s="460"/>
      <c r="B434" s="460"/>
      <c r="C434" s="460"/>
      <c r="D434" s="460"/>
      <c r="E434" s="460"/>
      <c r="F434" s="460"/>
      <c r="G434" s="460"/>
      <c r="H434" s="460"/>
      <c r="I434" s="460"/>
      <c r="J434" s="460"/>
      <c r="K434" s="460"/>
      <c r="L434" s="460"/>
      <c r="M434" s="460"/>
      <c r="N434" s="460"/>
      <c r="O434" s="713"/>
      <c r="P434" s="460"/>
      <c r="Q434" s="460"/>
      <c r="R434" s="460"/>
      <c r="S434" s="460"/>
      <c r="T434" s="460"/>
    </row>
    <row r="435">
      <c r="A435" s="460"/>
      <c r="B435" s="460"/>
      <c r="C435" s="460"/>
      <c r="D435" s="460"/>
      <c r="E435" s="460"/>
      <c r="F435" s="460"/>
      <c r="G435" s="460"/>
      <c r="H435" s="460"/>
      <c r="I435" s="460"/>
      <c r="J435" s="460"/>
      <c r="K435" s="460"/>
      <c r="L435" s="460"/>
      <c r="M435" s="460"/>
      <c r="N435" s="460"/>
      <c r="O435" s="713"/>
      <c r="P435" s="460"/>
      <c r="Q435" s="460"/>
      <c r="R435" s="460"/>
      <c r="S435" s="460"/>
      <c r="T435" s="460"/>
    </row>
    <row r="436">
      <c r="A436" s="460"/>
      <c r="B436" s="460"/>
      <c r="C436" s="460"/>
      <c r="D436" s="460"/>
      <c r="E436" s="460"/>
      <c r="F436" s="460"/>
      <c r="G436" s="460"/>
      <c r="H436" s="460"/>
      <c r="I436" s="460"/>
      <c r="J436" s="460"/>
      <c r="K436" s="460"/>
      <c r="L436" s="460"/>
      <c r="M436" s="460"/>
      <c r="N436" s="460"/>
      <c r="O436" s="713"/>
      <c r="P436" s="460"/>
      <c r="Q436" s="460"/>
      <c r="R436" s="460"/>
      <c r="S436" s="460"/>
      <c r="T436" s="460"/>
    </row>
    <row r="437">
      <c r="A437" s="460"/>
      <c r="B437" s="460"/>
      <c r="C437" s="460"/>
      <c r="D437" s="460"/>
      <c r="E437" s="460"/>
      <c r="F437" s="460"/>
      <c r="G437" s="460"/>
      <c r="H437" s="460"/>
      <c r="I437" s="460"/>
      <c r="J437" s="460"/>
      <c r="K437" s="460"/>
      <c r="L437" s="460"/>
      <c r="M437" s="460"/>
      <c r="N437" s="460"/>
      <c r="O437" s="713"/>
      <c r="P437" s="460"/>
      <c r="Q437" s="460"/>
      <c r="R437" s="460"/>
      <c r="S437" s="460"/>
      <c r="T437" s="460"/>
    </row>
    <row r="438">
      <c r="A438" s="460"/>
      <c r="B438" s="460"/>
      <c r="C438" s="460"/>
      <c r="D438" s="460"/>
      <c r="E438" s="460"/>
      <c r="F438" s="460"/>
      <c r="G438" s="460"/>
      <c r="H438" s="460"/>
      <c r="I438" s="460"/>
      <c r="J438" s="460"/>
      <c r="K438" s="460"/>
      <c r="L438" s="460"/>
      <c r="M438" s="460"/>
      <c r="N438" s="460"/>
      <c r="O438" s="713"/>
      <c r="P438" s="460"/>
      <c r="Q438" s="460"/>
      <c r="R438" s="460"/>
      <c r="S438" s="460"/>
      <c r="T438" s="460"/>
    </row>
    <row r="439">
      <c r="A439" s="460"/>
      <c r="B439" s="460"/>
      <c r="C439" s="460"/>
      <c r="D439" s="460"/>
      <c r="E439" s="460"/>
      <c r="F439" s="460"/>
      <c r="G439" s="460"/>
      <c r="H439" s="460"/>
      <c r="I439" s="460"/>
      <c r="J439" s="460"/>
      <c r="K439" s="460"/>
      <c r="L439" s="460"/>
      <c r="M439" s="460"/>
      <c r="N439" s="460"/>
      <c r="O439" s="713"/>
      <c r="P439" s="460"/>
      <c r="Q439" s="460"/>
      <c r="R439" s="460"/>
      <c r="S439" s="460"/>
      <c r="T439" s="460"/>
    </row>
    <row r="440">
      <c r="A440" s="460"/>
      <c r="B440" s="460"/>
      <c r="C440" s="460"/>
      <c r="D440" s="460"/>
      <c r="E440" s="460"/>
      <c r="F440" s="460"/>
      <c r="G440" s="460"/>
      <c r="H440" s="460"/>
      <c r="I440" s="460"/>
      <c r="J440" s="460"/>
      <c r="K440" s="460"/>
      <c r="L440" s="460"/>
      <c r="M440" s="460"/>
      <c r="N440" s="460"/>
      <c r="O440" s="713"/>
      <c r="P440" s="460"/>
      <c r="Q440" s="460"/>
      <c r="R440" s="460"/>
      <c r="S440" s="460"/>
      <c r="T440" s="460"/>
    </row>
    <row r="441">
      <c r="A441" s="460"/>
      <c r="B441" s="460"/>
      <c r="C441" s="460"/>
      <c r="D441" s="460"/>
      <c r="E441" s="460"/>
      <c r="F441" s="460"/>
      <c r="G441" s="460"/>
      <c r="H441" s="460"/>
      <c r="I441" s="460"/>
      <c r="J441" s="460"/>
      <c r="K441" s="460"/>
      <c r="L441" s="460"/>
      <c r="M441" s="460"/>
      <c r="N441" s="460"/>
      <c r="O441" s="713"/>
      <c r="P441" s="460"/>
      <c r="Q441" s="460"/>
      <c r="R441" s="460"/>
      <c r="S441" s="460"/>
      <c r="T441" s="460"/>
    </row>
    <row r="442">
      <c r="A442" s="460"/>
      <c r="B442" s="460"/>
      <c r="C442" s="460"/>
      <c r="D442" s="460"/>
      <c r="E442" s="460"/>
      <c r="F442" s="460"/>
      <c r="G442" s="460"/>
      <c r="H442" s="460"/>
      <c r="I442" s="460"/>
      <c r="J442" s="460"/>
      <c r="K442" s="460"/>
      <c r="L442" s="460"/>
      <c r="M442" s="460"/>
      <c r="N442" s="460"/>
      <c r="O442" s="713"/>
      <c r="P442" s="460"/>
      <c r="Q442" s="460"/>
      <c r="R442" s="460"/>
      <c r="S442" s="460"/>
      <c r="T442" s="460"/>
    </row>
    <row r="443">
      <c r="A443" s="460"/>
      <c r="B443" s="460"/>
      <c r="C443" s="460"/>
      <c r="D443" s="460"/>
      <c r="E443" s="460"/>
      <c r="F443" s="460"/>
      <c r="G443" s="460"/>
      <c r="H443" s="460"/>
      <c r="I443" s="460"/>
      <c r="J443" s="460"/>
      <c r="K443" s="460"/>
      <c r="L443" s="460"/>
      <c r="M443" s="460"/>
      <c r="N443" s="460"/>
      <c r="O443" s="713"/>
      <c r="P443" s="460"/>
      <c r="Q443" s="460"/>
      <c r="R443" s="460"/>
      <c r="S443" s="460"/>
      <c r="T443" s="460"/>
    </row>
    <row r="444">
      <c r="A444" s="460"/>
      <c r="B444" s="460"/>
      <c r="C444" s="460"/>
      <c r="D444" s="460"/>
      <c r="E444" s="460"/>
      <c r="F444" s="460"/>
      <c r="G444" s="460"/>
      <c r="H444" s="460"/>
      <c r="I444" s="460"/>
      <c r="J444" s="460"/>
      <c r="K444" s="460"/>
      <c r="L444" s="460"/>
      <c r="M444" s="460"/>
      <c r="N444" s="460"/>
      <c r="O444" s="713"/>
      <c r="P444" s="460"/>
      <c r="Q444" s="460"/>
      <c r="R444" s="460"/>
      <c r="S444" s="460"/>
      <c r="T444" s="460"/>
    </row>
    <row r="445">
      <c r="A445" s="460"/>
      <c r="B445" s="460"/>
      <c r="C445" s="460"/>
      <c r="D445" s="460"/>
      <c r="E445" s="460"/>
      <c r="F445" s="460"/>
      <c r="G445" s="460"/>
      <c r="H445" s="460"/>
      <c r="I445" s="460"/>
      <c r="J445" s="460"/>
      <c r="K445" s="460"/>
      <c r="L445" s="460"/>
      <c r="M445" s="460"/>
      <c r="N445" s="460"/>
      <c r="O445" s="713"/>
      <c r="P445" s="460"/>
      <c r="Q445" s="460"/>
      <c r="R445" s="460"/>
      <c r="S445" s="460"/>
      <c r="T445" s="460"/>
    </row>
    <row r="446">
      <c r="A446" s="460"/>
      <c r="B446" s="460"/>
      <c r="C446" s="460"/>
      <c r="D446" s="460"/>
      <c r="E446" s="460"/>
      <c r="F446" s="460"/>
      <c r="G446" s="460"/>
      <c r="H446" s="460"/>
      <c r="I446" s="460"/>
      <c r="J446" s="460"/>
      <c r="K446" s="460"/>
      <c r="L446" s="460"/>
      <c r="M446" s="460"/>
      <c r="N446" s="460"/>
      <c r="O446" s="713"/>
      <c r="P446" s="460"/>
      <c r="Q446" s="460"/>
      <c r="R446" s="460"/>
      <c r="S446" s="460"/>
      <c r="T446" s="460"/>
    </row>
    <row r="447">
      <c r="A447" s="460"/>
      <c r="B447" s="460"/>
      <c r="C447" s="460"/>
      <c r="D447" s="460"/>
      <c r="E447" s="460"/>
      <c r="F447" s="460"/>
      <c r="G447" s="460"/>
      <c r="H447" s="460"/>
      <c r="I447" s="460"/>
      <c r="J447" s="460"/>
      <c r="K447" s="460"/>
      <c r="L447" s="460"/>
      <c r="M447" s="460"/>
      <c r="N447" s="460"/>
      <c r="O447" s="713"/>
      <c r="P447" s="460"/>
      <c r="Q447" s="460"/>
      <c r="R447" s="460"/>
      <c r="S447" s="460"/>
      <c r="T447" s="460"/>
    </row>
    <row r="448">
      <c r="A448" s="460"/>
      <c r="B448" s="460"/>
      <c r="C448" s="460"/>
      <c r="D448" s="460"/>
      <c r="E448" s="460"/>
      <c r="F448" s="460"/>
      <c r="G448" s="460"/>
      <c r="H448" s="460"/>
      <c r="I448" s="460"/>
      <c r="J448" s="460"/>
      <c r="K448" s="460"/>
      <c r="L448" s="460"/>
      <c r="M448" s="460"/>
      <c r="N448" s="460"/>
      <c r="O448" s="713"/>
      <c r="P448" s="460"/>
      <c r="Q448" s="460"/>
      <c r="R448" s="460"/>
      <c r="S448" s="460"/>
      <c r="T448" s="460"/>
    </row>
    <row r="449">
      <c r="A449" s="460"/>
      <c r="B449" s="460"/>
      <c r="C449" s="460"/>
      <c r="D449" s="460"/>
      <c r="E449" s="460"/>
      <c r="F449" s="460"/>
      <c r="G449" s="460"/>
      <c r="H449" s="460"/>
      <c r="I449" s="460"/>
      <c r="J449" s="460"/>
      <c r="K449" s="460"/>
      <c r="L449" s="460"/>
      <c r="M449" s="460"/>
      <c r="N449" s="460"/>
      <c r="O449" s="713"/>
      <c r="P449" s="460"/>
      <c r="Q449" s="460"/>
      <c r="R449" s="460"/>
      <c r="S449" s="460"/>
      <c r="T449" s="460"/>
    </row>
    <row r="450">
      <c r="A450" s="460"/>
      <c r="B450" s="460"/>
      <c r="C450" s="460"/>
      <c r="D450" s="460"/>
      <c r="E450" s="460"/>
      <c r="F450" s="460"/>
      <c r="G450" s="460"/>
      <c r="H450" s="460"/>
      <c r="I450" s="460"/>
      <c r="J450" s="460"/>
      <c r="K450" s="460"/>
      <c r="L450" s="460"/>
      <c r="M450" s="460"/>
      <c r="N450" s="460"/>
      <c r="O450" s="713"/>
      <c r="P450" s="460"/>
      <c r="Q450" s="460"/>
      <c r="R450" s="460"/>
      <c r="S450" s="460"/>
      <c r="T450" s="460"/>
    </row>
    <row r="451">
      <c r="A451" s="460"/>
      <c r="B451" s="460"/>
      <c r="C451" s="460"/>
      <c r="D451" s="460"/>
      <c r="E451" s="460"/>
      <c r="F451" s="460"/>
      <c r="G451" s="460"/>
      <c r="H451" s="460"/>
      <c r="I451" s="460"/>
      <c r="J451" s="460"/>
      <c r="K451" s="460"/>
      <c r="L451" s="460"/>
      <c r="M451" s="460"/>
      <c r="N451" s="460"/>
      <c r="O451" s="713"/>
      <c r="P451" s="460"/>
      <c r="Q451" s="460"/>
      <c r="R451" s="460"/>
      <c r="S451" s="460"/>
      <c r="T451" s="460"/>
    </row>
    <row r="452">
      <c r="A452" s="460"/>
      <c r="B452" s="460"/>
      <c r="C452" s="460"/>
      <c r="D452" s="460"/>
      <c r="E452" s="460"/>
      <c r="F452" s="460"/>
      <c r="G452" s="460"/>
      <c r="H452" s="460"/>
      <c r="I452" s="460"/>
      <c r="J452" s="460"/>
      <c r="K452" s="460"/>
      <c r="L452" s="460"/>
      <c r="M452" s="460"/>
      <c r="N452" s="460"/>
      <c r="O452" s="713"/>
      <c r="P452" s="460"/>
      <c r="Q452" s="460"/>
      <c r="R452" s="460"/>
      <c r="S452" s="460"/>
      <c r="T452" s="460"/>
    </row>
    <row r="453">
      <c r="A453" s="460"/>
      <c r="B453" s="460"/>
      <c r="C453" s="460"/>
      <c r="D453" s="460"/>
      <c r="E453" s="460"/>
      <c r="F453" s="460"/>
      <c r="G453" s="460"/>
      <c r="H453" s="460"/>
      <c r="I453" s="460"/>
      <c r="J453" s="460"/>
      <c r="K453" s="460"/>
      <c r="L453" s="460"/>
      <c r="M453" s="460"/>
      <c r="N453" s="460"/>
      <c r="O453" s="713"/>
      <c r="P453" s="460"/>
      <c r="Q453" s="460"/>
      <c r="R453" s="460"/>
      <c r="S453" s="460"/>
      <c r="T453" s="460"/>
    </row>
    <row r="454">
      <c r="A454" s="460"/>
      <c r="B454" s="460"/>
      <c r="C454" s="460"/>
      <c r="D454" s="460"/>
      <c r="E454" s="460"/>
      <c r="F454" s="460"/>
      <c r="G454" s="460"/>
      <c r="H454" s="460"/>
      <c r="I454" s="460"/>
      <c r="J454" s="460"/>
      <c r="K454" s="460"/>
      <c r="L454" s="460"/>
      <c r="M454" s="460"/>
      <c r="N454" s="460"/>
      <c r="O454" s="713"/>
      <c r="P454" s="460"/>
      <c r="Q454" s="460"/>
      <c r="R454" s="460"/>
      <c r="S454" s="460"/>
      <c r="T454" s="460"/>
    </row>
    <row r="455">
      <c r="A455" s="460"/>
      <c r="B455" s="460"/>
      <c r="C455" s="460"/>
      <c r="D455" s="460"/>
      <c r="E455" s="460"/>
      <c r="F455" s="460"/>
      <c r="G455" s="460"/>
      <c r="H455" s="460"/>
      <c r="I455" s="460"/>
      <c r="J455" s="460"/>
      <c r="K455" s="460"/>
      <c r="L455" s="460"/>
      <c r="M455" s="460"/>
      <c r="N455" s="460"/>
      <c r="O455" s="713"/>
      <c r="P455" s="460"/>
      <c r="Q455" s="460"/>
      <c r="R455" s="460"/>
      <c r="S455" s="460"/>
      <c r="T455" s="460"/>
    </row>
    <row r="456">
      <c r="A456" s="460"/>
      <c r="B456" s="460"/>
      <c r="C456" s="460"/>
      <c r="D456" s="460"/>
      <c r="E456" s="460"/>
      <c r="F456" s="460"/>
      <c r="G456" s="460"/>
      <c r="H456" s="460"/>
      <c r="I456" s="460"/>
      <c r="J456" s="460"/>
      <c r="K456" s="460"/>
      <c r="L456" s="460"/>
      <c r="M456" s="460"/>
      <c r="N456" s="460"/>
      <c r="O456" s="713"/>
      <c r="P456" s="460"/>
      <c r="Q456" s="460"/>
      <c r="R456" s="460"/>
      <c r="S456" s="460"/>
      <c r="T456" s="460"/>
    </row>
    <row r="457">
      <c r="A457" s="460"/>
      <c r="B457" s="460"/>
      <c r="C457" s="460"/>
      <c r="D457" s="460"/>
      <c r="E457" s="460"/>
      <c r="F457" s="460"/>
      <c r="G457" s="460"/>
      <c r="H457" s="460"/>
      <c r="I457" s="460"/>
      <c r="J457" s="460"/>
      <c r="K457" s="460"/>
      <c r="L457" s="460"/>
      <c r="M457" s="460"/>
      <c r="N457" s="460"/>
      <c r="O457" s="713"/>
      <c r="P457" s="460"/>
      <c r="Q457" s="460"/>
      <c r="R457" s="460"/>
      <c r="S457" s="460"/>
      <c r="T457" s="460"/>
    </row>
    <row r="458">
      <c r="A458" s="460"/>
      <c r="B458" s="460"/>
      <c r="C458" s="460"/>
      <c r="D458" s="460"/>
      <c r="E458" s="460"/>
      <c r="F458" s="460"/>
      <c r="G458" s="460"/>
      <c r="H458" s="460"/>
      <c r="I458" s="460"/>
      <c r="J458" s="460"/>
      <c r="K458" s="460"/>
      <c r="L458" s="460"/>
      <c r="M458" s="460"/>
      <c r="N458" s="460"/>
      <c r="O458" s="713"/>
      <c r="P458" s="460"/>
      <c r="Q458" s="460"/>
      <c r="R458" s="460"/>
      <c r="S458" s="460"/>
      <c r="T458" s="460"/>
    </row>
    <row r="459">
      <c r="A459" s="460"/>
      <c r="B459" s="460"/>
      <c r="C459" s="460"/>
      <c r="D459" s="460"/>
      <c r="E459" s="460"/>
      <c r="F459" s="460"/>
      <c r="G459" s="460"/>
      <c r="H459" s="460"/>
      <c r="I459" s="460"/>
      <c r="J459" s="460"/>
      <c r="K459" s="460"/>
      <c r="L459" s="460"/>
      <c r="M459" s="460"/>
      <c r="N459" s="460"/>
      <c r="O459" s="713"/>
      <c r="P459" s="460"/>
      <c r="Q459" s="460"/>
      <c r="R459" s="460"/>
      <c r="S459" s="460"/>
      <c r="T459" s="460"/>
    </row>
    <row r="460">
      <c r="A460" s="460"/>
      <c r="B460" s="460"/>
      <c r="C460" s="460"/>
      <c r="D460" s="460"/>
      <c r="E460" s="460"/>
      <c r="F460" s="460"/>
      <c r="G460" s="460"/>
      <c r="H460" s="460"/>
      <c r="I460" s="460"/>
      <c r="J460" s="460"/>
      <c r="K460" s="460"/>
      <c r="L460" s="460"/>
      <c r="M460" s="460"/>
      <c r="N460" s="460"/>
      <c r="O460" s="713"/>
      <c r="P460" s="460"/>
      <c r="Q460" s="460"/>
      <c r="R460" s="460"/>
      <c r="S460" s="460"/>
      <c r="T460" s="460"/>
    </row>
    <row r="461">
      <c r="A461" s="460"/>
      <c r="B461" s="460"/>
      <c r="C461" s="460"/>
      <c r="D461" s="460"/>
      <c r="E461" s="460"/>
      <c r="F461" s="460"/>
      <c r="G461" s="460"/>
      <c r="H461" s="460"/>
      <c r="I461" s="460"/>
      <c r="J461" s="460"/>
      <c r="K461" s="460"/>
      <c r="L461" s="460"/>
      <c r="M461" s="460"/>
      <c r="N461" s="460"/>
      <c r="O461" s="713"/>
      <c r="P461" s="460"/>
      <c r="Q461" s="460"/>
      <c r="R461" s="460"/>
      <c r="S461" s="460"/>
      <c r="T461" s="460"/>
    </row>
    <row r="462">
      <c r="A462" s="460"/>
      <c r="B462" s="460"/>
      <c r="C462" s="460"/>
      <c r="D462" s="460"/>
      <c r="E462" s="460"/>
      <c r="F462" s="460"/>
      <c r="G462" s="460"/>
      <c r="H462" s="460"/>
      <c r="I462" s="460"/>
      <c r="J462" s="460"/>
      <c r="K462" s="460"/>
      <c r="L462" s="460"/>
      <c r="M462" s="460"/>
      <c r="N462" s="460"/>
      <c r="O462" s="713"/>
      <c r="P462" s="460"/>
      <c r="Q462" s="460"/>
      <c r="R462" s="460"/>
      <c r="S462" s="460"/>
      <c r="T462" s="460"/>
    </row>
    <row r="463">
      <c r="A463" s="460"/>
      <c r="B463" s="460"/>
      <c r="C463" s="460"/>
      <c r="D463" s="460"/>
      <c r="E463" s="460"/>
      <c r="F463" s="460"/>
      <c r="G463" s="460"/>
      <c r="H463" s="460"/>
      <c r="I463" s="460"/>
      <c r="J463" s="460"/>
      <c r="K463" s="460"/>
      <c r="L463" s="460"/>
      <c r="M463" s="460"/>
      <c r="N463" s="460"/>
      <c r="O463" s="713"/>
      <c r="P463" s="460"/>
      <c r="Q463" s="460"/>
      <c r="R463" s="460"/>
      <c r="S463" s="460"/>
      <c r="T463" s="460"/>
    </row>
    <row r="464">
      <c r="A464" s="460"/>
      <c r="B464" s="460"/>
      <c r="C464" s="460"/>
      <c r="D464" s="460"/>
      <c r="E464" s="460"/>
      <c r="F464" s="460"/>
      <c r="G464" s="460"/>
      <c r="H464" s="460"/>
      <c r="I464" s="460"/>
      <c r="J464" s="460"/>
      <c r="K464" s="460"/>
      <c r="L464" s="460"/>
      <c r="M464" s="460"/>
      <c r="N464" s="460"/>
      <c r="O464" s="713"/>
      <c r="P464" s="460"/>
      <c r="Q464" s="460"/>
      <c r="R464" s="460"/>
      <c r="S464" s="460"/>
      <c r="T464" s="460"/>
    </row>
    <row r="465">
      <c r="A465" s="460"/>
      <c r="B465" s="460"/>
      <c r="C465" s="460"/>
      <c r="D465" s="460"/>
      <c r="E465" s="460"/>
      <c r="F465" s="460"/>
      <c r="G465" s="460"/>
      <c r="H465" s="460"/>
      <c r="I465" s="460"/>
      <c r="J465" s="460"/>
      <c r="K465" s="460"/>
      <c r="L465" s="460"/>
      <c r="M465" s="460"/>
      <c r="N465" s="460"/>
      <c r="O465" s="713"/>
      <c r="P465" s="460"/>
      <c r="Q465" s="460"/>
      <c r="R465" s="460"/>
      <c r="S465" s="460"/>
      <c r="T465" s="460"/>
    </row>
    <row r="466">
      <c r="A466" s="460"/>
      <c r="B466" s="460"/>
      <c r="C466" s="460"/>
      <c r="D466" s="460"/>
      <c r="E466" s="460"/>
      <c r="F466" s="460"/>
      <c r="G466" s="460"/>
      <c r="H466" s="460"/>
      <c r="I466" s="460"/>
      <c r="J466" s="460"/>
      <c r="K466" s="460"/>
      <c r="L466" s="460"/>
      <c r="M466" s="460"/>
      <c r="N466" s="460"/>
      <c r="O466" s="713"/>
      <c r="P466" s="460"/>
      <c r="Q466" s="460"/>
      <c r="R466" s="460"/>
      <c r="S466" s="460"/>
      <c r="T466" s="460"/>
    </row>
    <row r="467">
      <c r="A467" s="460"/>
      <c r="B467" s="460"/>
      <c r="C467" s="460"/>
      <c r="D467" s="460"/>
      <c r="E467" s="460"/>
      <c r="F467" s="460"/>
      <c r="G467" s="460"/>
      <c r="H467" s="460"/>
      <c r="I467" s="460"/>
      <c r="J467" s="460"/>
      <c r="K467" s="460"/>
      <c r="L467" s="460"/>
      <c r="M467" s="460"/>
      <c r="N467" s="460"/>
      <c r="O467" s="713"/>
      <c r="P467" s="460"/>
      <c r="Q467" s="460"/>
      <c r="R467" s="460"/>
      <c r="S467" s="460"/>
      <c r="T467" s="460"/>
    </row>
    <row r="468">
      <c r="A468" s="460"/>
      <c r="B468" s="460"/>
      <c r="C468" s="460"/>
      <c r="D468" s="460"/>
      <c r="E468" s="460"/>
      <c r="F468" s="460"/>
      <c r="G468" s="460"/>
      <c r="H468" s="460"/>
      <c r="I468" s="460"/>
      <c r="J468" s="460"/>
      <c r="K468" s="460"/>
      <c r="L468" s="460"/>
      <c r="M468" s="460"/>
      <c r="N468" s="460"/>
      <c r="O468" s="713"/>
      <c r="P468" s="460"/>
      <c r="Q468" s="460"/>
      <c r="R468" s="460"/>
      <c r="S468" s="460"/>
      <c r="T468" s="460"/>
    </row>
    <row r="469">
      <c r="A469" s="460"/>
      <c r="B469" s="460"/>
      <c r="C469" s="460"/>
      <c r="D469" s="460"/>
      <c r="E469" s="460"/>
      <c r="F469" s="460"/>
      <c r="G469" s="460"/>
      <c r="H469" s="460"/>
      <c r="I469" s="460"/>
      <c r="J469" s="460"/>
      <c r="K469" s="460"/>
      <c r="L469" s="460"/>
      <c r="M469" s="460"/>
      <c r="N469" s="460"/>
      <c r="O469" s="713"/>
      <c r="P469" s="460"/>
      <c r="Q469" s="460"/>
      <c r="R469" s="460"/>
      <c r="S469" s="460"/>
      <c r="T469" s="460"/>
    </row>
    <row r="470">
      <c r="A470" s="460"/>
      <c r="B470" s="460"/>
      <c r="C470" s="460"/>
      <c r="D470" s="460"/>
      <c r="E470" s="460"/>
      <c r="F470" s="460"/>
      <c r="G470" s="460"/>
      <c r="H470" s="460"/>
      <c r="I470" s="460"/>
      <c r="J470" s="460"/>
      <c r="K470" s="460"/>
      <c r="L470" s="460"/>
      <c r="M470" s="460"/>
      <c r="N470" s="460"/>
      <c r="O470" s="713"/>
      <c r="P470" s="460"/>
      <c r="Q470" s="460"/>
      <c r="R470" s="460"/>
      <c r="S470" s="460"/>
      <c r="T470" s="460"/>
    </row>
    <row r="471">
      <c r="A471" s="460"/>
      <c r="B471" s="460"/>
      <c r="C471" s="460"/>
      <c r="D471" s="460"/>
      <c r="E471" s="460"/>
      <c r="F471" s="460"/>
      <c r="G471" s="460"/>
      <c r="H471" s="460"/>
      <c r="I471" s="460"/>
      <c r="J471" s="460"/>
      <c r="K471" s="460"/>
      <c r="L471" s="460"/>
      <c r="M471" s="460"/>
      <c r="N471" s="460"/>
      <c r="O471" s="713"/>
      <c r="P471" s="460"/>
      <c r="Q471" s="460"/>
      <c r="R471" s="460"/>
      <c r="S471" s="460"/>
      <c r="T471" s="460"/>
    </row>
    <row r="472">
      <c r="A472" s="460"/>
      <c r="B472" s="460"/>
      <c r="C472" s="460"/>
      <c r="D472" s="460"/>
      <c r="E472" s="460"/>
      <c r="F472" s="460"/>
      <c r="G472" s="460"/>
      <c r="H472" s="460"/>
      <c r="I472" s="460"/>
      <c r="J472" s="460"/>
      <c r="K472" s="460"/>
      <c r="L472" s="460"/>
      <c r="M472" s="460"/>
      <c r="N472" s="460"/>
      <c r="O472" s="713"/>
      <c r="P472" s="460"/>
      <c r="Q472" s="460"/>
      <c r="R472" s="460"/>
      <c r="S472" s="460"/>
      <c r="T472" s="460"/>
    </row>
    <row r="473">
      <c r="A473" s="460"/>
      <c r="B473" s="460"/>
      <c r="C473" s="460"/>
      <c r="D473" s="460"/>
      <c r="E473" s="460"/>
      <c r="F473" s="460"/>
      <c r="G473" s="460"/>
      <c r="H473" s="460"/>
      <c r="I473" s="460"/>
      <c r="J473" s="460"/>
      <c r="K473" s="460"/>
      <c r="L473" s="460"/>
      <c r="M473" s="460"/>
      <c r="N473" s="460"/>
      <c r="O473" s="713"/>
      <c r="P473" s="460"/>
      <c r="Q473" s="460"/>
      <c r="R473" s="460"/>
      <c r="S473" s="460"/>
      <c r="T473" s="460"/>
    </row>
    <row r="474">
      <c r="A474" s="460"/>
      <c r="B474" s="460"/>
      <c r="C474" s="460"/>
      <c r="D474" s="460"/>
      <c r="E474" s="460"/>
      <c r="F474" s="460"/>
      <c r="G474" s="460"/>
      <c r="H474" s="460"/>
      <c r="I474" s="460"/>
      <c r="J474" s="460"/>
      <c r="K474" s="460"/>
      <c r="L474" s="460"/>
      <c r="M474" s="460"/>
      <c r="N474" s="460"/>
      <c r="O474" s="713"/>
      <c r="P474" s="460"/>
      <c r="Q474" s="460"/>
      <c r="R474" s="460"/>
      <c r="S474" s="460"/>
      <c r="T474" s="460"/>
    </row>
    <row r="475">
      <c r="A475" s="460"/>
      <c r="B475" s="460"/>
      <c r="C475" s="460"/>
      <c r="D475" s="460"/>
      <c r="E475" s="460"/>
      <c r="F475" s="460"/>
      <c r="G475" s="460"/>
      <c r="H475" s="460"/>
      <c r="I475" s="460"/>
      <c r="J475" s="460"/>
      <c r="K475" s="460"/>
      <c r="L475" s="460"/>
      <c r="M475" s="460"/>
      <c r="N475" s="460"/>
      <c r="O475" s="713"/>
      <c r="P475" s="460"/>
      <c r="Q475" s="460"/>
      <c r="R475" s="460"/>
      <c r="S475" s="460"/>
      <c r="T475" s="460"/>
    </row>
    <row r="476">
      <c r="A476" s="460"/>
      <c r="B476" s="460"/>
      <c r="C476" s="460"/>
      <c r="D476" s="460"/>
      <c r="E476" s="460"/>
      <c r="F476" s="460"/>
      <c r="G476" s="460"/>
      <c r="H476" s="460"/>
      <c r="I476" s="460"/>
      <c r="J476" s="460"/>
      <c r="K476" s="460"/>
      <c r="L476" s="460"/>
      <c r="M476" s="460"/>
      <c r="N476" s="460"/>
      <c r="O476" s="713"/>
      <c r="P476" s="460"/>
      <c r="Q476" s="460"/>
      <c r="R476" s="460"/>
      <c r="S476" s="460"/>
      <c r="T476" s="460"/>
    </row>
    <row r="477">
      <c r="A477" s="460"/>
      <c r="B477" s="460"/>
      <c r="C477" s="460"/>
      <c r="D477" s="460"/>
      <c r="E477" s="460"/>
      <c r="F477" s="460"/>
      <c r="G477" s="460"/>
      <c r="H477" s="460"/>
      <c r="I477" s="460"/>
      <c r="J477" s="460"/>
      <c r="K477" s="460"/>
      <c r="L477" s="460"/>
      <c r="M477" s="460"/>
      <c r="N477" s="460"/>
      <c r="O477" s="713"/>
      <c r="P477" s="460"/>
      <c r="Q477" s="460"/>
      <c r="R477" s="460"/>
      <c r="S477" s="460"/>
      <c r="T477" s="460"/>
    </row>
    <row r="478">
      <c r="A478" s="460"/>
      <c r="B478" s="460"/>
      <c r="C478" s="460"/>
      <c r="D478" s="460"/>
      <c r="E478" s="460"/>
      <c r="F478" s="460"/>
      <c r="G478" s="460"/>
      <c r="H478" s="460"/>
      <c r="I478" s="460"/>
      <c r="J478" s="460"/>
      <c r="K478" s="460"/>
      <c r="L478" s="460"/>
      <c r="M478" s="460"/>
      <c r="N478" s="460"/>
      <c r="O478" s="713"/>
      <c r="P478" s="460"/>
      <c r="Q478" s="460"/>
      <c r="R478" s="460"/>
      <c r="S478" s="460"/>
      <c r="T478" s="460"/>
    </row>
    <row r="479">
      <c r="A479" s="460"/>
      <c r="B479" s="460"/>
      <c r="C479" s="460"/>
      <c r="D479" s="460"/>
      <c r="E479" s="460"/>
      <c r="F479" s="460"/>
      <c r="G479" s="460"/>
      <c r="H479" s="460"/>
      <c r="I479" s="460"/>
      <c r="J479" s="460"/>
      <c r="K479" s="460"/>
      <c r="L479" s="460"/>
      <c r="M479" s="460"/>
      <c r="N479" s="460"/>
      <c r="O479" s="713"/>
      <c r="P479" s="460"/>
      <c r="Q479" s="460"/>
      <c r="R479" s="460"/>
      <c r="S479" s="460"/>
      <c r="T479" s="460"/>
    </row>
    <row r="480">
      <c r="A480" s="460"/>
      <c r="B480" s="460"/>
      <c r="C480" s="460"/>
      <c r="D480" s="460"/>
      <c r="E480" s="460"/>
      <c r="F480" s="460"/>
      <c r="G480" s="460"/>
      <c r="H480" s="460"/>
      <c r="I480" s="460"/>
      <c r="J480" s="460"/>
      <c r="K480" s="460"/>
      <c r="L480" s="460"/>
      <c r="M480" s="460"/>
      <c r="N480" s="460"/>
      <c r="O480" s="713"/>
      <c r="P480" s="460"/>
      <c r="Q480" s="460"/>
      <c r="R480" s="460"/>
      <c r="S480" s="460"/>
      <c r="T480" s="460"/>
    </row>
    <row r="481">
      <c r="A481" s="460"/>
      <c r="B481" s="460"/>
      <c r="C481" s="460"/>
      <c r="D481" s="460"/>
      <c r="E481" s="460"/>
      <c r="F481" s="460"/>
      <c r="G481" s="460"/>
      <c r="H481" s="460"/>
      <c r="I481" s="460"/>
      <c r="J481" s="460"/>
      <c r="K481" s="460"/>
      <c r="L481" s="460"/>
      <c r="M481" s="460"/>
      <c r="N481" s="460"/>
      <c r="O481" s="713"/>
      <c r="P481" s="460"/>
      <c r="Q481" s="460"/>
      <c r="R481" s="460"/>
      <c r="S481" s="460"/>
      <c r="T481" s="460"/>
    </row>
    <row r="482">
      <c r="A482" s="460"/>
      <c r="B482" s="460"/>
      <c r="C482" s="460"/>
      <c r="D482" s="460"/>
      <c r="E482" s="460"/>
      <c r="F482" s="460"/>
      <c r="G482" s="460"/>
      <c r="H482" s="460"/>
      <c r="I482" s="460"/>
      <c r="J482" s="460"/>
      <c r="K482" s="460"/>
      <c r="L482" s="460"/>
      <c r="M482" s="460"/>
      <c r="N482" s="460"/>
      <c r="O482" s="713"/>
      <c r="P482" s="460"/>
      <c r="Q482" s="460"/>
      <c r="R482" s="460"/>
      <c r="S482" s="460"/>
      <c r="T482" s="460"/>
    </row>
    <row r="483">
      <c r="A483" s="460"/>
      <c r="B483" s="460"/>
      <c r="C483" s="460"/>
      <c r="D483" s="460"/>
      <c r="E483" s="460"/>
      <c r="F483" s="460"/>
      <c r="G483" s="460"/>
      <c r="H483" s="460"/>
      <c r="I483" s="460"/>
      <c r="J483" s="460"/>
      <c r="K483" s="460"/>
      <c r="L483" s="460"/>
      <c r="M483" s="460"/>
      <c r="N483" s="460"/>
      <c r="O483" s="713"/>
      <c r="P483" s="460"/>
      <c r="Q483" s="460"/>
      <c r="R483" s="460"/>
      <c r="S483" s="460"/>
      <c r="T483" s="460"/>
    </row>
    <row r="484">
      <c r="A484" s="460"/>
      <c r="B484" s="460"/>
      <c r="C484" s="460"/>
      <c r="D484" s="460"/>
      <c r="E484" s="460"/>
      <c r="F484" s="460"/>
      <c r="G484" s="460"/>
      <c r="H484" s="460"/>
      <c r="I484" s="460"/>
      <c r="J484" s="460"/>
      <c r="K484" s="460"/>
      <c r="L484" s="460"/>
      <c r="M484" s="460"/>
      <c r="N484" s="460"/>
      <c r="O484" s="713"/>
      <c r="P484" s="460"/>
      <c r="Q484" s="460"/>
      <c r="R484" s="460"/>
      <c r="S484" s="460"/>
      <c r="T484" s="460"/>
    </row>
    <row r="485">
      <c r="A485" s="460"/>
      <c r="B485" s="460"/>
      <c r="C485" s="460"/>
      <c r="D485" s="460"/>
      <c r="E485" s="460"/>
      <c r="F485" s="460"/>
      <c r="G485" s="460"/>
      <c r="H485" s="460"/>
      <c r="I485" s="460"/>
      <c r="J485" s="460"/>
      <c r="K485" s="460"/>
      <c r="L485" s="460"/>
      <c r="M485" s="460"/>
      <c r="N485" s="460"/>
      <c r="O485" s="713"/>
      <c r="P485" s="460"/>
      <c r="Q485" s="460"/>
      <c r="R485" s="460"/>
      <c r="S485" s="460"/>
      <c r="T485" s="460"/>
    </row>
    <row r="486">
      <c r="A486" s="460"/>
      <c r="B486" s="460"/>
      <c r="C486" s="460"/>
      <c r="D486" s="460"/>
      <c r="E486" s="460"/>
      <c r="F486" s="460"/>
      <c r="G486" s="460"/>
      <c r="H486" s="460"/>
      <c r="I486" s="460"/>
      <c r="J486" s="460"/>
      <c r="K486" s="460"/>
      <c r="L486" s="460"/>
      <c r="M486" s="460"/>
      <c r="N486" s="460"/>
      <c r="O486" s="713"/>
      <c r="P486" s="460"/>
      <c r="Q486" s="460"/>
      <c r="R486" s="460"/>
      <c r="S486" s="460"/>
      <c r="T486" s="460"/>
    </row>
    <row r="487">
      <c r="A487" s="460"/>
      <c r="B487" s="460"/>
      <c r="C487" s="460"/>
      <c r="D487" s="460"/>
      <c r="E487" s="460"/>
      <c r="F487" s="460"/>
      <c r="G487" s="460"/>
      <c r="H487" s="460"/>
      <c r="I487" s="460"/>
      <c r="J487" s="460"/>
      <c r="K487" s="460"/>
      <c r="L487" s="460"/>
      <c r="M487" s="460"/>
      <c r="N487" s="460"/>
      <c r="O487" s="713"/>
      <c r="P487" s="460"/>
      <c r="Q487" s="460"/>
      <c r="R487" s="460"/>
      <c r="S487" s="460"/>
      <c r="T487" s="460"/>
    </row>
    <row r="488">
      <c r="A488" s="460"/>
      <c r="B488" s="460"/>
      <c r="C488" s="460"/>
      <c r="D488" s="460"/>
      <c r="E488" s="460"/>
      <c r="F488" s="460"/>
      <c r="G488" s="460"/>
      <c r="H488" s="460"/>
      <c r="I488" s="460"/>
      <c r="J488" s="460"/>
      <c r="K488" s="460"/>
      <c r="L488" s="460"/>
      <c r="M488" s="460"/>
      <c r="N488" s="460"/>
      <c r="O488" s="713"/>
      <c r="P488" s="460"/>
      <c r="Q488" s="460"/>
      <c r="R488" s="460"/>
      <c r="S488" s="460"/>
      <c r="T488" s="460"/>
    </row>
    <row r="489">
      <c r="A489" s="460"/>
      <c r="B489" s="460"/>
      <c r="C489" s="460"/>
      <c r="D489" s="460"/>
      <c r="E489" s="460"/>
      <c r="F489" s="460"/>
      <c r="G489" s="460"/>
      <c r="H489" s="460"/>
      <c r="I489" s="460"/>
      <c r="J489" s="460"/>
      <c r="K489" s="460"/>
      <c r="L489" s="460"/>
      <c r="M489" s="460"/>
      <c r="N489" s="460"/>
      <c r="O489" s="713"/>
      <c r="P489" s="460"/>
      <c r="Q489" s="460"/>
      <c r="R489" s="460"/>
      <c r="S489" s="460"/>
      <c r="T489" s="460"/>
    </row>
    <row r="490">
      <c r="A490" s="460"/>
      <c r="B490" s="460"/>
      <c r="C490" s="460"/>
      <c r="D490" s="460"/>
      <c r="E490" s="460"/>
      <c r="F490" s="460"/>
      <c r="G490" s="460"/>
      <c r="H490" s="460"/>
      <c r="I490" s="460"/>
      <c r="J490" s="460"/>
      <c r="K490" s="460"/>
      <c r="L490" s="460"/>
      <c r="M490" s="460"/>
      <c r="N490" s="460"/>
      <c r="O490" s="713"/>
      <c r="P490" s="460"/>
      <c r="Q490" s="460"/>
      <c r="R490" s="460"/>
      <c r="S490" s="460"/>
      <c r="T490" s="460"/>
    </row>
    <row r="491">
      <c r="A491" s="460"/>
      <c r="B491" s="460"/>
      <c r="C491" s="460"/>
      <c r="D491" s="460"/>
      <c r="E491" s="460"/>
      <c r="F491" s="460"/>
      <c r="G491" s="460"/>
      <c r="H491" s="460"/>
      <c r="I491" s="460"/>
      <c r="J491" s="460"/>
      <c r="K491" s="460"/>
      <c r="L491" s="460"/>
      <c r="M491" s="460"/>
      <c r="N491" s="460"/>
      <c r="O491" s="713"/>
      <c r="P491" s="460"/>
      <c r="Q491" s="460"/>
      <c r="R491" s="460"/>
      <c r="S491" s="460"/>
      <c r="T491" s="460"/>
    </row>
    <row r="492">
      <c r="A492" s="460"/>
      <c r="B492" s="460"/>
      <c r="C492" s="460"/>
      <c r="D492" s="460"/>
      <c r="E492" s="460"/>
      <c r="F492" s="460"/>
      <c r="G492" s="460"/>
      <c r="H492" s="460"/>
      <c r="I492" s="460"/>
      <c r="J492" s="460"/>
      <c r="K492" s="460"/>
      <c r="L492" s="460"/>
      <c r="M492" s="460"/>
      <c r="N492" s="460"/>
      <c r="O492" s="713"/>
      <c r="P492" s="460"/>
      <c r="Q492" s="460"/>
      <c r="R492" s="460"/>
      <c r="S492" s="460"/>
      <c r="T492" s="460"/>
    </row>
    <row r="493">
      <c r="A493" s="460"/>
      <c r="B493" s="460"/>
      <c r="C493" s="460"/>
      <c r="D493" s="460"/>
      <c r="E493" s="460"/>
      <c r="F493" s="460"/>
      <c r="G493" s="460"/>
      <c r="H493" s="460"/>
      <c r="I493" s="460"/>
      <c r="J493" s="460"/>
      <c r="K493" s="460"/>
      <c r="L493" s="460"/>
      <c r="M493" s="460"/>
      <c r="N493" s="460"/>
      <c r="O493" s="713"/>
      <c r="P493" s="460"/>
      <c r="Q493" s="460"/>
      <c r="R493" s="460"/>
      <c r="S493" s="460"/>
      <c r="T493" s="460"/>
    </row>
    <row r="494">
      <c r="A494" s="460"/>
      <c r="B494" s="460"/>
      <c r="C494" s="460"/>
      <c r="D494" s="460"/>
      <c r="E494" s="460"/>
      <c r="F494" s="460"/>
      <c r="G494" s="460"/>
      <c r="H494" s="460"/>
      <c r="I494" s="460"/>
      <c r="J494" s="460"/>
      <c r="K494" s="460"/>
      <c r="L494" s="460"/>
      <c r="M494" s="460"/>
      <c r="N494" s="460"/>
      <c r="O494" s="713"/>
      <c r="P494" s="460"/>
      <c r="Q494" s="460"/>
      <c r="R494" s="460"/>
      <c r="S494" s="460"/>
      <c r="T494" s="460"/>
    </row>
    <row r="495">
      <c r="A495" s="460"/>
      <c r="B495" s="460"/>
      <c r="C495" s="460"/>
      <c r="D495" s="460"/>
      <c r="E495" s="460"/>
      <c r="F495" s="460"/>
      <c r="G495" s="460"/>
      <c r="H495" s="460"/>
      <c r="I495" s="460"/>
      <c r="J495" s="460"/>
      <c r="K495" s="460"/>
      <c r="L495" s="460"/>
      <c r="M495" s="460"/>
      <c r="N495" s="460"/>
      <c r="O495" s="713"/>
      <c r="P495" s="460"/>
      <c r="Q495" s="460"/>
      <c r="R495" s="460"/>
      <c r="S495" s="460"/>
      <c r="T495" s="460"/>
    </row>
    <row r="496">
      <c r="A496" s="460"/>
      <c r="B496" s="460"/>
      <c r="C496" s="460"/>
      <c r="D496" s="460"/>
      <c r="E496" s="460"/>
      <c r="F496" s="460"/>
      <c r="G496" s="460"/>
      <c r="H496" s="460"/>
      <c r="I496" s="460"/>
      <c r="J496" s="460"/>
      <c r="K496" s="460"/>
      <c r="L496" s="460"/>
      <c r="M496" s="460"/>
      <c r="N496" s="460"/>
      <c r="O496" s="713"/>
      <c r="P496" s="460"/>
      <c r="Q496" s="460"/>
      <c r="R496" s="460"/>
      <c r="S496" s="460"/>
      <c r="T496" s="460"/>
    </row>
    <row r="497">
      <c r="A497" s="460"/>
      <c r="B497" s="460"/>
      <c r="C497" s="460"/>
      <c r="D497" s="460"/>
      <c r="E497" s="460"/>
      <c r="F497" s="460"/>
      <c r="G497" s="460"/>
      <c r="H497" s="460"/>
      <c r="I497" s="460"/>
      <c r="J497" s="460"/>
      <c r="K497" s="460"/>
      <c r="L497" s="460"/>
      <c r="M497" s="460"/>
      <c r="N497" s="460"/>
      <c r="O497" s="713"/>
      <c r="P497" s="460"/>
      <c r="Q497" s="460"/>
      <c r="R497" s="460"/>
      <c r="S497" s="460"/>
      <c r="T497" s="460"/>
    </row>
    <row r="498">
      <c r="A498" s="460"/>
      <c r="B498" s="460"/>
      <c r="C498" s="460"/>
      <c r="D498" s="460"/>
      <c r="E498" s="460"/>
      <c r="F498" s="460"/>
      <c r="G498" s="460"/>
      <c r="H498" s="460"/>
      <c r="I498" s="460"/>
      <c r="J498" s="460"/>
      <c r="K498" s="460"/>
      <c r="L498" s="460"/>
      <c r="M498" s="460"/>
      <c r="N498" s="460"/>
      <c r="O498" s="713"/>
      <c r="P498" s="460"/>
      <c r="Q498" s="460"/>
      <c r="R498" s="460"/>
      <c r="S498" s="460"/>
      <c r="T498" s="460"/>
    </row>
    <row r="499">
      <c r="A499" s="460"/>
      <c r="B499" s="460"/>
      <c r="C499" s="460"/>
      <c r="D499" s="460"/>
      <c r="E499" s="460"/>
      <c r="F499" s="460"/>
      <c r="G499" s="460"/>
      <c r="H499" s="460"/>
      <c r="I499" s="460"/>
      <c r="J499" s="460"/>
      <c r="K499" s="460"/>
      <c r="L499" s="460"/>
      <c r="M499" s="460"/>
      <c r="N499" s="460"/>
      <c r="O499" s="713"/>
      <c r="P499" s="460"/>
      <c r="Q499" s="460"/>
      <c r="R499" s="460"/>
      <c r="S499" s="460"/>
      <c r="T499" s="460"/>
    </row>
    <row r="500">
      <c r="A500" s="460"/>
      <c r="B500" s="460"/>
      <c r="C500" s="460"/>
      <c r="D500" s="460"/>
      <c r="E500" s="460"/>
      <c r="F500" s="460"/>
      <c r="G500" s="460"/>
      <c r="H500" s="460"/>
      <c r="I500" s="460"/>
      <c r="J500" s="460"/>
      <c r="K500" s="460"/>
      <c r="L500" s="460"/>
      <c r="M500" s="460"/>
      <c r="N500" s="460"/>
      <c r="O500" s="713"/>
      <c r="P500" s="460"/>
      <c r="Q500" s="460"/>
      <c r="R500" s="460"/>
      <c r="S500" s="460"/>
      <c r="T500" s="460"/>
    </row>
    <row r="501">
      <c r="A501" s="460"/>
      <c r="B501" s="460"/>
      <c r="C501" s="460"/>
      <c r="D501" s="460"/>
      <c r="E501" s="460"/>
      <c r="F501" s="460"/>
      <c r="G501" s="460"/>
      <c r="H501" s="460"/>
      <c r="I501" s="460"/>
      <c r="J501" s="460"/>
      <c r="K501" s="460"/>
      <c r="L501" s="460"/>
      <c r="M501" s="460"/>
      <c r="N501" s="460"/>
      <c r="O501" s="713"/>
      <c r="P501" s="460"/>
      <c r="Q501" s="460"/>
      <c r="R501" s="460"/>
      <c r="S501" s="460"/>
      <c r="T501" s="460"/>
    </row>
    <row r="502">
      <c r="A502" s="460"/>
      <c r="B502" s="460"/>
      <c r="C502" s="460"/>
      <c r="D502" s="460"/>
      <c r="E502" s="460"/>
      <c r="F502" s="460"/>
      <c r="G502" s="460"/>
      <c r="H502" s="460"/>
      <c r="I502" s="460"/>
      <c r="J502" s="460"/>
      <c r="K502" s="460"/>
      <c r="L502" s="460"/>
      <c r="M502" s="460"/>
      <c r="N502" s="460"/>
      <c r="O502" s="713"/>
      <c r="P502" s="460"/>
      <c r="Q502" s="460"/>
      <c r="R502" s="460"/>
      <c r="S502" s="460"/>
      <c r="T502" s="460"/>
    </row>
    <row r="503">
      <c r="A503" s="460"/>
      <c r="B503" s="460"/>
      <c r="C503" s="460"/>
      <c r="D503" s="460"/>
      <c r="E503" s="460"/>
      <c r="F503" s="460"/>
      <c r="G503" s="460"/>
      <c r="H503" s="460"/>
      <c r="I503" s="460"/>
      <c r="J503" s="460"/>
      <c r="K503" s="460"/>
      <c r="L503" s="460"/>
      <c r="M503" s="460"/>
      <c r="N503" s="460"/>
      <c r="O503" s="713"/>
      <c r="P503" s="460"/>
      <c r="Q503" s="460"/>
      <c r="R503" s="460"/>
      <c r="S503" s="460"/>
      <c r="T503" s="460"/>
    </row>
    <row r="504">
      <c r="A504" s="460"/>
      <c r="B504" s="460"/>
      <c r="C504" s="460"/>
      <c r="D504" s="460"/>
      <c r="E504" s="460"/>
      <c r="F504" s="460"/>
      <c r="G504" s="460"/>
      <c r="H504" s="460"/>
      <c r="I504" s="460"/>
      <c r="J504" s="460"/>
      <c r="K504" s="460"/>
      <c r="L504" s="460"/>
      <c r="M504" s="460"/>
      <c r="N504" s="460"/>
      <c r="O504" s="713"/>
      <c r="P504" s="460"/>
      <c r="Q504" s="460"/>
      <c r="R504" s="460"/>
      <c r="S504" s="460"/>
      <c r="T504" s="460"/>
    </row>
    <row r="505">
      <c r="A505" s="460"/>
      <c r="B505" s="460"/>
      <c r="C505" s="460"/>
      <c r="D505" s="460"/>
      <c r="E505" s="460"/>
      <c r="F505" s="460"/>
      <c r="G505" s="460"/>
      <c r="H505" s="460"/>
      <c r="I505" s="460"/>
      <c r="J505" s="460"/>
      <c r="K505" s="460"/>
      <c r="L505" s="460"/>
      <c r="M505" s="460"/>
      <c r="N505" s="460"/>
      <c r="O505" s="713"/>
      <c r="P505" s="460"/>
      <c r="Q505" s="460"/>
      <c r="R505" s="460"/>
      <c r="S505" s="460"/>
      <c r="T505" s="460"/>
    </row>
    <row r="506">
      <c r="A506" s="460"/>
      <c r="B506" s="460"/>
      <c r="C506" s="460"/>
      <c r="D506" s="460"/>
      <c r="E506" s="460"/>
      <c r="F506" s="460"/>
      <c r="G506" s="460"/>
      <c r="H506" s="460"/>
      <c r="I506" s="460"/>
      <c r="J506" s="460"/>
      <c r="K506" s="460"/>
      <c r="L506" s="460"/>
      <c r="M506" s="460"/>
      <c r="N506" s="460"/>
      <c r="O506" s="713"/>
      <c r="P506" s="460"/>
      <c r="Q506" s="460"/>
      <c r="R506" s="460"/>
      <c r="S506" s="460"/>
      <c r="T506" s="460"/>
    </row>
    <row r="507">
      <c r="A507" s="460"/>
      <c r="B507" s="460"/>
      <c r="C507" s="460"/>
      <c r="D507" s="460"/>
      <c r="E507" s="460"/>
      <c r="F507" s="460"/>
      <c r="G507" s="460"/>
      <c r="H507" s="460"/>
      <c r="I507" s="460"/>
      <c r="J507" s="460"/>
      <c r="K507" s="460"/>
      <c r="L507" s="460"/>
      <c r="M507" s="460"/>
      <c r="N507" s="460"/>
      <c r="O507" s="713"/>
      <c r="P507" s="460"/>
      <c r="Q507" s="460"/>
      <c r="R507" s="460"/>
      <c r="S507" s="460"/>
      <c r="T507" s="460"/>
    </row>
    <row r="508">
      <c r="A508" s="460"/>
      <c r="B508" s="460"/>
      <c r="C508" s="460"/>
      <c r="D508" s="460"/>
      <c r="E508" s="460"/>
      <c r="F508" s="460"/>
      <c r="G508" s="460"/>
      <c r="H508" s="460"/>
      <c r="I508" s="460"/>
      <c r="J508" s="460"/>
      <c r="K508" s="460"/>
      <c r="L508" s="460"/>
      <c r="M508" s="460"/>
      <c r="N508" s="460"/>
      <c r="O508" s="713"/>
      <c r="P508" s="460"/>
      <c r="Q508" s="460"/>
      <c r="R508" s="460"/>
      <c r="S508" s="460"/>
      <c r="T508" s="460"/>
    </row>
    <row r="509">
      <c r="A509" s="460"/>
      <c r="B509" s="460"/>
      <c r="C509" s="460"/>
      <c r="D509" s="460"/>
      <c r="E509" s="460"/>
      <c r="F509" s="460"/>
      <c r="G509" s="460"/>
      <c r="H509" s="460"/>
      <c r="I509" s="460"/>
      <c r="J509" s="460"/>
      <c r="K509" s="460"/>
      <c r="L509" s="460"/>
      <c r="M509" s="460"/>
      <c r="N509" s="460"/>
      <c r="O509" s="713"/>
      <c r="P509" s="460"/>
      <c r="Q509" s="460"/>
      <c r="R509" s="460"/>
      <c r="S509" s="460"/>
      <c r="T509" s="460"/>
    </row>
    <row r="510">
      <c r="A510" s="460"/>
      <c r="B510" s="460"/>
      <c r="C510" s="460"/>
      <c r="D510" s="460"/>
      <c r="E510" s="460"/>
      <c r="F510" s="460"/>
      <c r="G510" s="460"/>
      <c r="H510" s="460"/>
      <c r="I510" s="460"/>
      <c r="J510" s="460"/>
      <c r="K510" s="460"/>
      <c r="L510" s="460"/>
      <c r="M510" s="460"/>
      <c r="N510" s="460"/>
      <c r="O510" s="713"/>
      <c r="P510" s="460"/>
      <c r="Q510" s="460"/>
      <c r="R510" s="460"/>
      <c r="S510" s="460"/>
      <c r="T510" s="460"/>
    </row>
    <row r="511">
      <c r="A511" s="460"/>
      <c r="B511" s="460"/>
      <c r="C511" s="460"/>
      <c r="D511" s="460"/>
      <c r="E511" s="460"/>
      <c r="F511" s="460"/>
      <c r="G511" s="460"/>
      <c r="H511" s="460"/>
      <c r="I511" s="460"/>
      <c r="J511" s="460"/>
      <c r="K511" s="460"/>
      <c r="L511" s="460"/>
      <c r="M511" s="460"/>
      <c r="N511" s="460"/>
      <c r="O511" s="713"/>
      <c r="P511" s="460"/>
      <c r="Q511" s="460"/>
      <c r="R511" s="460"/>
      <c r="S511" s="460"/>
      <c r="T511" s="460"/>
    </row>
    <row r="512">
      <c r="A512" s="460"/>
      <c r="B512" s="460"/>
      <c r="C512" s="460"/>
      <c r="D512" s="460"/>
      <c r="E512" s="460"/>
      <c r="F512" s="460"/>
      <c r="G512" s="460"/>
      <c r="H512" s="460"/>
      <c r="I512" s="460"/>
      <c r="J512" s="460"/>
      <c r="K512" s="460"/>
      <c r="L512" s="460"/>
      <c r="M512" s="460"/>
      <c r="N512" s="460"/>
      <c r="O512" s="713"/>
      <c r="P512" s="460"/>
      <c r="Q512" s="460"/>
      <c r="R512" s="460"/>
      <c r="S512" s="460"/>
      <c r="T512" s="460"/>
    </row>
    <row r="513">
      <c r="A513" s="460"/>
      <c r="B513" s="460"/>
      <c r="C513" s="460"/>
      <c r="D513" s="460"/>
      <c r="E513" s="460"/>
      <c r="F513" s="460"/>
      <c r="G513" s="460"/>
      <c r="H513" s="460"/>
      <c r="I513" s="460"/>
      <c r="J513" s="460"/>
      <c r="K513" s="460"/>
      <c r="L513" s="460"/>
      <c r="M513" s="460"/>
      <c r="N513" s="460"/>
      <c r="O513" s="713"/>
      <c r="P513" s="460"/>
      <c r="Q513" s="460"/>
      <c r="R513" s="460"/>
      <c r="S513" s="460"/>
      <c r="T513" s="460"/>
    </row>
    <row r="514">
      <c r="A514" s="460"/>
      <c r="B514" s="460"/>
      <c r="C514" s="460"/>
      <c r="D514" s="460"/>
      <c r="E514" s="460"/>
      <c r="F514" s="460"/>
      <c r="G514" s="460"/>
      <c r="H514" s="460"/>
      <c r="I514" s="460"/>
      <c r="J514" s="460"/>
      <c r="K514" s="460"/>
      <c r="L514" s="460"/>
      <c r="M514" s="460"/>
      <c r="N514" s="460"/>
      <c r="O514" s="713"/>
      <c r="P514" s="460"/>
      <c r="Q514" s="460"/>
      <c r="R514" s="460"/>
      <c r="S514" s="460"/>
      <c r="T514" s="460"/>
    </row>
    <row r="515">
      <c r="A515" s="460"/>
      <c r="B515" s="460"/>
      <c r="C515" s="460"/>
      <c r="D515" s="460"/>
      <c r="E515" s="460"/>
      <c r="F515" s="460"/>
      <c r="G515" s="460"/>
      <c r="H515" s="460"/>
      <c r="I515" s="460"/>
      <c r="J515" s="460"/>
      <c r="K515" s="460"/>
      <c r="L515" s="460"/>
      <c r="M515" s="460"/>
      <c r="N515" s="460"/>
      <c r="O515" s="713"/>
      <c r="P515" s="460"/>
      <c r="Q515" s="460"/>
      <c r="R515" s="460"/>
      <c r="S515" s="460"/>
      <c r="T515" s="460"/>
    </row>
    <row r="516">
      <c r="A516" s="460"/>
      <c r="B516" s="460"/>
      <c r="C516" s="460"/>
      <c r="D516" s="460"/>
      <c r="E516" s="460"/>
      <c r="F516" s="460"/>
      <c r="G516" s="460"/>
      <c r="H516" s="460"/>
      <c r="I516" s="460"/>
      <c r="J516" s="460"/>
      <c r="K516" s="460"/>
      <c r="L516" s="460"/>
      <c r="M516" s="460"/>
      <c r="N516" s="460"/>
      <c r="O516" s="713"/>
      <c r="P516" s="460"/>
      <c r="Q516" s="460"/>
      <c r="R516" s="460"/>
      <c r="S516" s="460"/>
      <c r="T516" s="460"/>
    </row>
    <row r="517">
      <c r="A517" s="460"/>
      <c r="B517" s="460"/>
      <c r="C517" s="460"/>
      <c r="D517" s="460"/>
      <c r="E517" s="460"/>
      <c r="F517" s="460"/>
      <c r="G517" s="460"/>
      <c r="H517" s="460"/>
      <c r="I517" s="460"/>
      <c r="J517" s="460"/>
      <c r="K517" s="460"/>
      <c r="L517" s="460"/>
      <c r="M517" s="460"/>
      <c r="N517" s="460"/>
      <c r="O517" s="713"/>
      <c r="P517" s="460"/>
      <c r="Q517" s="460"/>
      <c r="R517" s="460"/>
      <c r="S517" s="460"/>
      <c r="T517" s="460"/>
    </row>
    <row r="518">
      <c r="A518" s="460"/>
      <c r="B518" s="460"/>
      <c r="C518" s="460"/>
      <c r="D518" s="460"/>
      <c r="E518" s="460"/>
      <c r="F518" s="460"/>
      <c r="G518" s="460"/>
      <c r="H518" s="460"/>
      <c r="I518" s="460"/>
      <c r="J518" s="460"/>
      <c r="K518" s="460"/>
      <c r="L518" s="460"/>
      <c r="M518" s="460"/>
      <c r="N518" s="460"/>
      <c r="O518" s="713"/>
      <c r="P518" s="460"/>
      <c r="Q518" s="460"/>
      <c r="R518" s="460"/>
      <c r="S518" s="460"/>
      <c r="T518" s="460"/>
    </row>
    <row r="519">
      <c r="A519" s="460"/>
      <c r="B519" s="460"/>
      <c r="C519" s="460"/>
      <c r="D519" s="460"/>
      <c r="E519" s="460"/>
      <c r="F519" s="460"/>
      <c r="G519" s="460"/>
      <c r="H519" s="460"/>
      <c r="I519" s="460"/>
      <c r="J519" s="460"/>
      <c r="K519" s="460"/>
      <c r="L519" s="460"/>
      <c r="M519" s="460"/>
      <c r="N519" s="460"/>
      <c r="O519" s="713"/>
      <c r="P519" s="460"/>
      <c r="Q519" s="460"/>
      <c r="R519" s="460"/>
      <c r="S519" s="460"/>
      <c r="T519" s="460"/>
    </row>
    <row r="520">
      <c r="A520" s="460"/>
      <c r="B520" s="460"/>
      <c r="C520" s="460"/>
      <c r="D520" s="460"/>
      <c r="E520" s="460"/>
      <c r="F520" s="460"/>
      <c r="G520" s="460"/>
      <c r="H520" s="460"/>
      <c r="I520" s="460"/>
      <c r="J520" s="460"/>
      <c r="K520" s="460"/>
      <c r="L520" s="460"/>
      <c r="M520" s="460"/>
      <c r="N520" s="460"/>
      <c r="O520" s="713"/>
      <c r="P520" s="460"/>
      <c r="Q520" s="460"/>
      <c r="R520" s="460"/>
      <c r="S520" s="460"/>
      <c r="T520" s="460"/>
    </row>
    <row r="521">
      <c r="A521" s="460"/>
      <c r="B521" s="460"/>
      <c r="C521" s="460"/>
      <c r="D521" s="460"/>
      <c r="E521" s="460"/>
      <c r="F521" s="460"/>
      <c r="G521" s="460"/>
      <c r="H521" s="460"/>
      <c r="I521" s="460"/>
      <c r="J521" s="460"/>
      <c r="K521" s="460"/>
      <c r="L521" s="460"/>
      <c r="M521" s="460"/>
      <c r="N521" s="460"/>
      <c r="O521" s="713"/>
      <c r="P521" s="460"/>
      <c r="Q521" s="460"/>
      <c r="R521" s="460"/>
      <c r="S521" s="460"/>
      <c r="T521" s="460"/>
    </row>
    <row r="522">
      <c r="A522" s="460"/>
      <c r="B522" s="460"/>
      <c r="C522" s="460"/>
      <c r="D522" s="460"/>
      <c r="E522" s="460"/>
      <c r="F522" s="460"/>
      <c r="G522" s="460"/>
      <c r="H522" s="460"/>
      <c r="I522" s="460"/>
      <c r="J522" s="460"/>
      <c r="K522" s="460"/>
      <c r="L522" s="460"/>
      <c r="M522" s="460"/>
      <c r="N522" s="460"/>
      <c r="O522" s="713"/>
      <c r="P522" s="460"/>
      <c r="Q522" s="460"/>
      <c r="R522" s="460"/>
      <c r="S522" s="460"/>
      <c r="T522" s="460"/>
    </row>
    <row r="523">
      <c r="A523" s="460"/>
      <c r="B523" s="460"/>
      <c r="C523" s="460"/>
      <c r="D523" s="460"/>
      <c r="E523" s="460"/>
      <c r="F523" s="460"/>
      <c r="G523" s="460"/>
      <c r="H523" s="460"/>
      <c r="I523" s="460"/>
      <c r="J523" s="460"/>
      <c r="K523" s="460"/>
      <c r="L523" s="460"/>
      <c r="M523" s="460"/>
      <c r="N523" s="460"/>
      <c r="O523" s="713"/>
      <c r="P523" s="460"/>
      <c r="Q523" s="460"/>
      <c r="R523" s="460"/>
      <c r="S523" s="460"/>
      <c r="T523" s="460"/>
    </row>
    <row r="524">
      <c r="A524" s="460"/>
      <c r="B524" s="460"/>
      <c r="C524" s="460"/>
      <c r="D524" s="460"/>
      <c r="E524" s="460"/>
      <c r="F524" s="460"/>
      <c r="G524" s="460"/>
      <c r="H524" s="460"/>
      <c r="I524" s="460"/>
      <c r="J524" s="460"/>
      <c r="K524" s="460"/>
      <c r="L524" s="460"/>
      <c r="M524" s="460"/>
      <c r="N524" s="460"/>
      <c r="O524" s="713"/>
      <c r="P524" s="460"/>
      <c r="Q524" s="460"/>
      <c r="R524" s="460"/>
      <c r="S524" s="460"/>
      <c r="T524" s="460"/>
    </row>
    <row r="525">
      <c r="A525" s="460"/>
      <c r="B525" s="460"/>
      <c r="C525" s="460"/>
      <c r="D525" s="460"/>
      <c r="E525" s="460"/>
      <c r="F525" s="460"/>
      <c r="G525" s="460"/>
      <c r="H525" s="460"/>
      <c r="I525" s="460"/>
      <c r="J525" s="460"/>
      <c r="K525" s="460"/>
      <c r="L525" s="460"/>
      <c r="M525" s="460"/>
      <c r="N525" s="460"/>
      <c r="O525" s="713"/>
      <c r="P525" s="460"/>
      <c r="Q525" s="460"/>
      <c r="R525" s="460"/>
      <c r="S525" s="460"/>
      <c r="T525" s="460"/>
    </row>
    <row r="526">
      <c r="A526" s="460"/>
      <c r="B526" s="460"/>
      <c r="C526" s="460"/>
      <c r="D526" s="460"/>
      <c r="E526" s="460"/>
      <c r="F526" s="460"/>
      <c r="G526" s="460"/>
      <c r="H526" s="460"/>
      <c r="I526" s="460"/>
      <c r="J526" s="460"/>
      <c r="K526" s="460"/>
      <c r="L526" s="460"/>
      <c r="M526" s="460"/>
      <c r="N526" s="460"/>
      <c r="O526" s="713"/>
      <c r="P526" s="460"/>
      <c r="Q526" s="460"/>
      <c r="R526" s="460"/>
      <c r="S526" s="460"/>
      <c r="T526" s="460"/>
    </row>
    <row r="527">
      <c r="A527" s="460"/>
      <c r="B527" s="460"/>
      <c r="C527" s="460"/>
      <c r="D527" s="460"/>
      <c r="E527" s="460"/>
      <c r="F527" s="460"/>
      <c r="G527" s="460"/>
      <c r="H527" s="460"/>
      <c r="I527" s="460"/>
      <c r="J527" s="460"/>
      <c r="K527" s="460"/>
      <c r="L527" s="460"/>
      <c r="M527" s="460"/>
      <c r="N527" s="460"/>
      <c r="O527" s="713"/>
      <c r="P527" s="460"/>
      <c r="Q527" s="460"/>
      <c r="R527" s="460"/>
      <c r="S527" s="460"/>
      <c r="T527" s="460"/>
    </row>
    <row r="528">
      <c r="A528" s="460"/>
      <c r="B528" s="460"/>
      <c r="C528" s="460"/>
      <c r="D528" s="460"/>
      <c r="E528" s="460"/>
      <c r="F528" s="460"/>
      <c r="G528" s="460"/>
      <c r="H528" s="460"/>
      <c r="I528" s="460"/>
      <c r="J528" s="460"/>
      <c r="K528" s="460"/>
      <c r="L528" s="460"/>
      <c r="M528" s="460"/>
      <c r="N528" s="460"/>
      <c r="O528" s="713"/>
      <c r="P528" s="460"/>
      <c r="Q528" s="460"/>
      <c r="R528" s="460"/>
      <c r="S528" s="460"/>
      <c r="T528" s="460"/>
    </row>
    <row r="529">
      <c r="A529" s="460"/>
      <c r="B529" s="460"/>
      <c r="C529" s="460"/>
      <c r="D529" s="460"/>
      <c r="E529" s="460"/>
      <c r="F529" s="460"/>
      <c r="G529" s="460"/>
      <c r="H529" s="460"/>
      <c r="I529" s="460"/>
      <c r="J529" s="460"/>
      <c r="K529" s="460"/>
      <c r="L529" s="460"/>
      <c r="M529" s="460"/>
      <c r="N529" s="460"/>
      <c r="O529" s="713"/>
      <c r="P529" s="460"/>
      <c r="Q529" s="460"/>
      <c r="R529" s="460"/>
      <c r="S529" s="460"/>
      <c r="T529" s="460"/>
    </row>
    <row r="530">
      <c r="A530" s="460"/>
      <c r="B530" s="460"/>
      <c r="C530" s="460"/>
      <c r="D530" s="460"/>
      <c r="E530" s="460"/>
      <c r="F530" s="460"/>
      <c r="G530" s="460"/>
      <c r="H530" s="460"/>
      <c r="I530" s="460"/>
      <c r="J530" s="460"/>
      <c r="K530" s="460"/>
      <c r="L530" s="460"/>
      <c r="M530" s="460"/>
      <c r="N530" s="460"/>
      <c r="O530" s="713"/>
      <c r="P530" s="460"/>
      <c r="Q530" s="460"/>
      <c r="R530" s="460"/>
      <c r="S530" s="460"/>
      <c r="T530" s="460"/>
    </row>
    <row r="531">
      <c r="A531" s="460"/>
      <c r="B531" s="460"/>
      <c r="C531" s="460"/>
      <c r="D531" s="460"/>
      <c r="E531" s="460"/>
      <c r="F531" s="460"/>
      <c r="G531" s="460"/>
      <c r="H531" s="460"/>
      <c r="I531" s="460"/>
      <c r="J531" s="460"/>
      <c r="K531" s="460"/>
      <c r="L531" s="460"/>
      <c r="M531" s="460"/>
      <c r="N531" s="460"/>
      <c r="O531" s="713"/>
      <c r="P531" s="460"/>
      <c r="Q531" s="460"/>
      <c r="R531" s="460"/>
      <c r="S531" s="460"/>
      <c r="T531" s="460"/>
    </row>
    <row r="532">
      <c r="A532" s="460"/>
      <c r="B532" s="460"/>
      <c r="C532" s="460"/>
      <c r="D532" s="460"/>
      <c r="E532" s="460"/>
      <c r="F532" s="460"/>
      <c r="G532" s="460"/>
      <c r="H532" s="460"/>
      <c r="I532" s="460"/>
      <c r="J532" s="460"/>
      <c r="K532" s="460"/>
      <c r="L532" s="460"/>
      <c r="M532" s="460"/>
      <c r="N532" s="460"/>
      <c r="O532" s="713"/>
      <c r="P532" s="460"/>
      <c r="Q532" s="460"/>
      <c r="R532" s="460"/>
      <c r="S532" s="460"/>
      <c r="T532" s="460"/>
    </row>
    <row r="533">
      <c r="A533" s="460"/>
      <c r="B533" s="460"/>
      <c r="C533" s="460"/>
      <c r="D533" s="460"/>
      <c r="E533" s="460"/>
      <c r="F533" s="460"/>
      <c r="G533" s="460"/>
      <c r="H533" s="460"/>
      <c r="I533" s="460"/>
      <c r="J533" s="460"/>
      <c r="K533" s="460"/>
      <c r="L533" s="460"/>
      <c r="M533" s="460"/>
      <c r="N533" s="460"/>
      <c r="O533" s="713"/>
      <c r="P533" s="460"/>
      <c r="Q533" s="460"/>
      <c r="R533" s="460"/>
      <c r="S533" s="460"/>
      <c r="T533" s="460"/>
    </row>
    <row r="534">
      <c r="A534" s="460"/>
      <c r="B534" s="460"/>
      <c r="C534" s="460"/>
      <c r="D534" s="460"/>
      <c r="E534" s="460"/>
      <c r="F534" s="460"/>
      <c r="G534" s="460"/>
      <c r="H534" s="460"/>
      <c r="I534" s="460"/>
      <c r="J534" s="460"/>
      <c r="K534" s="460"/>
      <c r="L534" s="460"/>
      <c r="M534" s="460"/>
      <c r="N534" s="460"/>
      <c r="O534" s="713"/>
      <c r="P534" s="460"/>
      <c r="Q534" s="460"/>
      <c r="R534" s="460"/>
      <c r="S534" s="460"/>
      <c r="T534" s="460"/>
    </row>
    <row r="535">
      <c r="A535" s="460"/>
      <c r="B535" s="460"/>
      <c r="C535" s="460"/>
      <c r="D535" s="460"/>
      <c r="E535" s="460"/>
      <c r="F535" s="460"/>
      <c r="G535" s="460"/>
      <c r="H535" s="460"/>
      <c r="I535" s="460"/>
      <c r="J535" s="460"/>
      <c r="K535" s="460"/>
      <c r="L535" s="460"/>
      <c r="M535" s="460"/>
      <c r="N535" s="460"/>
      <c r="O535" s="713"/>
      <c r="P535" s="460"/>
      <c r="Q535" s="460"/>
      <c r="R535" s="460"/>
      <c r="S535" s="460"/>
      <c r="T535" s="460"/>
    </row>
    <row r="536">
      <c r="A536" s="460"/>
      <c r="B536" s="460"/>
      <c r="C536" s="460"/>
      <c r="D536" s="460"/>
      <c r="E536" s="460"/>
      <c r="F536" s="460"/>
      <c r="G536" s="460"/>
      <c r="H536" s="460"/>
      <c r="I536" s="460"/>
      <c r="J536" s="460"/>
      <c r="K536" s="460"/>
      <c r="L536" s="460"/>
      <c r="M536" s="460"/>
      <c r="N536" s="460"/>
      <c r="O536" s="713"/>
      <c r="P536" s="460"/>
      <c r="Q536" s="460"/>
      <c r="R536" s="460"/>
      <c r="S536" s="460"/>
      <c r="T536" s="460"/>
    </row>
    <row r="537">
      <c r="A537" s="460"/>
      <c r="B537" s="460"/>
      <c r="C537" s="460"/>
      <c r="D537" s="460"/>
      <c r="E537" s="460"/>
      <c r="F537" s="460"/>
      <c r="G537" s="460"/>
      <c r="H537" s="460"/>
      <c r="I537" s="460"/>
      <c r="J537" s="460"/>
      <c r="K537" s="460"/>
      <c r="L537" s="460"/>
      <c r="M537" s="460"/>
      <c r="N537" s="460"/>
      <c r="O537" s="713"/>
      <c r="P537" s="460"/>
      <c r="Q537" s="460"/>
      <c r="R537" s="460"/>
      <c r="S537" s="460"/>
      <c r="T537" s="460"/>
    </row>
    <row r="538">
      <c r="A538" s="460"/>
      <c r="B538" s="460"/>
      <c r="C538" s="460"/>
      <c r="D538" s="460"/>
      <c r="E538" s="460"/>
      <c r="F538" s="460"/>
      <c r="G538" s="460"/>
      <c r="H538" s="460"/>
      <c r="I538" s="460"/>
      <c r="J538" s="460"/>
      <c r="K538" s="460"/>
      <c r="L538" s="460"/>
      <c r="M538" s="460"/>
      <c r="N538" s="460"/>
      <c r="O538" s="713"/>
      <c r="P538" s="460"/>
      <c r="Q538" s="460"/>
      <c r="R538" s="460"/>
      <c r="S538" s="460"/>
      <c r="T538" s="460"/>
    </row>
    <row r="539">
      <c r="A539" s="460"/>
      <c r="B539" s="460"/>
      <c r="C539" s="460"/>
      <c r="D539" s="460"/>
      <c r="E539" s="460"/>
      <c r="F539" s="460"/>
      <c r="G539" s="460"/>
      <c r="H539" s="460"/>
      <c r="I539" s="460"/>
      <c r="J539" s="460"/>
      <c r="K539" s="460"/>
      <c r="L539" s="460"/>
      <c r="M539" s="460"/>
      <c r="N539" s="460"/>
      <c r="O539" s="713"/>
      <c r="P539" s="460"/>
      <c r="Q539" s="460"/>
      <c r="R539" s="460"/>
      <c r="S539" s="460"/>
      <c r="T539" s="460"/>
    </row>
    <row r="540">
      <c r="A540" s="460"/>
      <c r="B540" s="460"/>
      <c r="C540" s="460"/>
      <c r="D540" s="460"/>
      <c r="E540" s="460"/>
      <c r="F540" s="460"/>
      <c r="G540" s="460"/>
      <c r="H540" s="460"/>
      <c r="I540" s="460"/>
      <c r="J540" s="460"/>
      <c r="K540" s="460"/>
      <c r="L540" s="460"/>
      <c r="M540" s="460"/>
      <c r="N540" s="460"/>
      <c r="O540" s="713"/>
      <c r="P540" s="460"/>
      <c r="Q540" s="460"/>
      <c r="R540" s="460"/>
      <c r="S540" s="460"/>
      <c r="T540" s="460"/>
    </row>
    <row r="541">
      <c r="A541" s="460"/>
      <c r="B541" s="460"/>
      <c r="C541" s="460"/>
      <c r="D541" s="460"/>
      <c r="E541" s="460"/>
      <c r="F541" s="460"/>
      <c r="G541" s="460"/>
      <c r="H541" s="460"/>
      <c r="I541" s="460"/>
      <c r="J541" s="460"/>
      <c r="K541" s="460"/>
      <c r="L541" s="460"/>
      <c r="M541" s="460"/>
      <c r="N541" s="460"/>
      <c r="O541" s="713"/>
      <c r="P541" s="460"/>
      <c r="Q541" s="460"/>
      <c r="R541" s="460"/>
      <c r="S541" s="460"/>
      <c r="T541" s="460"/>
    </row>
    <row r="542">
      <c r="A542" s="460"/>
      <c r="B542" s="460"/>
      <c r="C542" s="460"/>
      <c r="D542" s="460"/>
      <c r="E542" s="460"/>
      <c r="F542" s="460"/>
      <c r="G542" s="460"/>
      <c r="H542" s="460"/>
      <c r="I542" s="460"/>
      <c r="J542" s="460"/>
      <c r="K542" s="460"/>
      <c r="L542" s="460"/>
      <c r="M542" s="460"/>
      <c r="N542" s="460"/>
      <c r="O542" s="713"/>
      <c r="P542" s="460"/>
      <c r="Q542" s="460"/>
      <c r="R542" s="460"/>
      <c r="S542" s="460"/>
      <c r="T542" s="460"/>
    </row>
    <row r="543">
      <c r="A543" s="460"/>
      <c r="B543" s="460"/>
      <c r="C543" s="460"/>
      <c r="D543" s="460"/>
      <c r="E543" s="460"/>
      <c r="F543" s="460"/>
      <c r="G543" s="460"/>
      <c r="H543" s="460"/>
      <c r="I543" s="460"/>
      <c r="J543" s="460"/>
      <c r="K543" s="460"/>
      <c r="L543" s="460"/>
      <c r="M543" s="460"/>
      <c r="N543" s="460"/>
      <c r="O543" s="713"/>
      <c r="P543" s="460"/>
      <c r="Q543" s="460"/>
      <c r="R543" s="460"/>
      <c r="S543" s="460"/>
      <c r="T543" s="460"/>
    </row>
    <row r="544">
      <c r="A544" s="460"/>
      <c r="B544" s="460"/>
      <c r="C544" s="460"/>
      <c r="D544" s="460"/>
      <c r="E544" s="460"/>
      <c r="F544" s="460"/>
      <c r="G544" s="460"/>
      <c r="H544" s="460"/>
      <c r="I544" s="460"/>
      <c r="J544" s="460"/>
      <c r="K544" s="460"/>
      <c r="L544" s="460"/>
      <c r="M544" s="460"/>
      <c r="N544" s="460"/>
      <c r="O544" s="713"/>
      <c r="P544" s="460"/>
      <c r="Q544" s="460"/>
      <c r="R544" s="460"/>
      <c r="S544" s="460"/>
      <c r="T544" s="460"/>
    </row>
    <row r="545">
      <c r="A545" s="460"/>
      <c r="B545" s="460"/>
      <c r="C545" s="460"/>
      <c r="D545" s="460"/>
      <c r="E545" s="460"/>
      <c r="F545" s="460"/>
      <c r="G545" s="460"/>
      <c r="H545" s="460"/>
      <c r="I545" s="460"/>
      <c r="J545" s="460"/>
      <c r="K545" s="460"/>
      <c r="L545" s="460"/>
      <c r="M545" s="460"/>
      <c r="N545" s="460"/>
      <c r="O545" s="713"/>
      <c r="P545" s="460"/>
      <c r="Q545" s="460"/>
      <c r="R545" s="460"/>
      <c r="S545" s="460"/>
      <c r="T545" s="460"/>
    </row>
    <row r="546">
      <c r="A546" s="460"/>
      <c r="B546" s="460"/>
      <c r="C546" s="460"/>
      <c r="D546" s="460"/>
      <c r="E546" s="460"/>
      <c r="F546" s="460"/>
      <c r="G546" s="460"/>
      <c r="H546" s="460"/>
      <c r="I546" s="460"/>
      <c r="J546" s="460"/>
      <c r="K546" s="460"/>
      <c r="L546" s="460"/>
      <c r="M546" s="460"/>
      <c r="N546" s="460"/>
      <c r="O546" s="713"/>
      <c r="P546" s="460"/>
      <c r="Q546" s="460"/>
      <c r="R546" s="460"/>
      <c r="S546" s="460"/>
      <c r="T546" s="460"/>
    </row>
    <row r="547">
      <c r="A547" s="460"/>
      <c r="B547" s="460"/>
      <c r="C547" s="460"/>
      <c r="D547" s="460"/>
      <c r="E547" s="460"/>
      <c r="F547" s="460"/>
      <c r="G547" s="460"/>
      <c r="H547" s="460"/>
      <c r="I547" s="460"/>
      <c r="J547" s="460"/>
      <c r="K547" s="460"/>
      <c r="L547" s="460"/>
      <c r="M547" s="460"/>
      <c r="N547" s="460"/>
      <c r="O547" s="713"/>
      <c r="P547" s="460"/>
      <c r="Q547" s="460"/>
      <c r="R547" s="460"/>
      <c r="S547" s="460"/>
      <c r="T547" s="460"/>
    </row>
    <row r="548">
      <c r="A548" s="460"/>
      <c r="B548" s="460"/>
      <c r="C548" s="460"/>
      <c r="D548" s="460"/>
      <c r="E548" s="460"/>
      <c r="F548" s="460"/>
      <c r="G548" s="460"/>
      <c r="H548" s="460"/>
      <c r="I548" s="460"/>
      <c r="J548" s="460"/>
      <c r="K548" s="460"/>
      <c r="L548" s="460"/>
      <c r="M548" s="460"/>
      <c r="N548" s="460"/>
      <c r="O548" s="713"/>
      <c r="P548" s="460"/>
      <c r="Q548" s="460"/>
      <c r="R548" s="460"/>
      <c r="S548" s="460"/>
      <c r="T548" s="460"/>
    </row>
    <row r="549">
      <c r="A549" s="460"/>
      <c r="B549" s="460"/>
      <c r="C549" s="460"/>
      <c r="D549" s="460"/>
      <c r="E549" s="460"/>
      <c r="F549" s="460"/>
      <c r="G549" s="460"/>
      <c r="H549" s="460"/>
      <c r="I549" s="460"/>
      <c r="J549" s="460"/>
      <c r="K549" s="460"/>
      <c r="L549" s="460"/>
      <c r="M549" s="460"/>
      <c r="N549" s="460"/>
      <c r="O549" s="713"/>
      <c r="P549" s="460"/>
      <c r="Q549" s="460"/>
      <c r="R549" s="460"/>
      <c r="S549" s="460"/>
      <c r="T549" s="460"/>
    </row>
    <row r="550">
      <c r="A550" s="460"/>
      <c r="B550" s="460"/>
      <c r="C550" s="460"/>
      <c r="D550" s="460"/>
      <c r="E550" s="460"/>
      <c r="F550" s="460"/>
      <c r="G550" s="460"/>
      <c r="H550" s="460"/>
      <c r="I550" s="460"/>
      <c r="J550" s="460"/>
      <c r="K550" s="460"/>
      <c r="L550" s="460"/>
      <c r="M550" s="460"/>
      <c r="N550" s="460"/>
      <c r="O550" s="713"/>
      <c r="P550" s="460"/>
      <c r="Q550" s="460"/>
      <c r="R550" s="460"/>
      <c r="S550" s="460"/>
      <c r="T550" s="460"/>
    </row>
    <row r="551">
      <c r="A551" s="460"/>
      <c r="B551" s="460"/>
      <c r="C551" s="460"/>
      <c r="D551" s="460"/>
      <c r="E551" s="460"/>
      <c r="F551" s="460"/>
      <c r="G551" s="460"/>
      <c r="H551" s="460"/>
      <c r="I551" s="460"/>
      <c r="J551" s="460"/>
      <c r="K551" s="460"/>
      <c r="L551" s="460"/>
      <c r="M551" s="460"/>
      <c r="N551" s="460"/>
      <c r="O551" s="713"/>
      <c r="P551" s="460"/>
      <c r="Q551" s="460"/>
      <c r="R551" s="460"/>
      <c r="S551" s="460"/>
      <c r="T551" s="460"/>
    </row>
    <row r="552">
      <c r="A552" s="460"/>
      <c r="B552" s="460"/>
      <c r="C552" s="460"/>
      <c r="D552" s="460"/>
      <c r="E552" s="460"/>
      <c r="F552" s="460"/>
      <c r="G552" s="460"/>
      <c r="H552" s="460"/>
      <c r="I552" s="460"/>
      <c r="J552" s="460"/>
      <c r="K552" s="460"/>
      <c r="L552" s="460"/>
      <c r="M552" s="460"/>
      <c r="N552" s="460"/>
      <c r="O552" s="713"/>
      <c r="P552" s="460"/>
      <c r="Q552" s="460"/>
      <c r="R552" s="460"/>
      <c r="S552" s="460"/>
      <c r="T552" s="460"/>
    </row>
    <row r="553">
      <c r="A553" s="460"/>
      <c r="B553" s="460"/>
      <c r="C553" s="460"/>
      <c r="D553" s="460"/>
      <c r="E553" s="460"/>
      <c r="F553" s="460"/>
      <c r="G553" s="460"/>
      <c r="H553" s="460"/>
      <c r="I553" s="460"/>
      <c r="J553" s="460"/>
      <c r="K553" s="460"/>
      <c r="L553" s="460"/>
      <c r="M553" s="460"/>
      <c r="N553" s="460"/>
      <c r="O553" s="713"/>
      <c r="P553" s="460"/>
      <c r="Q553" s="460"/>
      <c r="R553" s="460"/>
      <c r="S553" s="460"/>
      <c r="T553" s="460"/>
    </row>
    <row r="554">
      <c r="A554" s="460"/>
      <c r="B554" s="460"/>
      <c r="C554" s="460"/>
      <c r="D554" s="460"/>
      <c r="E554" s="460"/>
      <c r="F554" s="460"/>
      <c r="G554" s="460"/>
      <c r="H554" s="460"/>
      <c r="I554" s="460"/>
      <c r="J554" s="460"/>
      <c r="K554" s="460"/>
      <c r="L554" s="460"/>
      <c r="M554" s="460"/>
      <c r="N554" s="460"/>
      <c r="O554" s="713"/>
      <c r="P554" s="460"/>
      <c r="Q554" s="460"/>
      <c r="R554" s="460"/>
      <c r="S554" s="460"/>
      <c r="T554" s="460"/>
    </row>
    <row r="555">
      <c r="A555" s="460"/>
      <c r="B555" s="460"/>
      <c r="C555" s="460"/>
      <c r="D555" s="460"/>
      <c r="E555" s="460"/>
      <c r="F555" s="460"/>
      <c r="G555" s="460"/>
      <c r="H555" s="460"/>
      <c r="I555" s="460"/>
      <c r="J555" s="460"/>
      <c r="K555" s="460"/>
      <c r="L555" s="460"/>
      <c r="M555" s="460"/>
      <c r="N555" s="460"/>
      <c r="O555" s="713"/>
      <c r="P555" s="460"/>
      <c r="Q555" s="460"/>
      <c r="R555" s="460"/>
      <c r="S555" s="460"/>
      <c r="T555" s="460"/>
    </row>
    <row r="556">
      <c r="A556" s="460"/>
      <c r="B556" s="460"/>
      <c r="C556" s="460"/>
      <c r="D556" s="460"/>
      <c r="E556" s="460"/>
      <c r="F556" s="460"/>
      <c r="G556" s="460"/>
      <c r="H556" s="460"/>
      <c r="I556" s="460"/>
      <c r="J556" s="460"/>
      <c r="K556" s="460"/>
      <c r="L556" s="460"/>
      <c r="M556" s="460"/>
      <c r="N556" s="460"/>
      <c r="O556" s="713"/>
      <c r="P556" s="460"/>
      <c r="Q556" s="460"/>
      <c r="R556" s="460"/>
      <c r="S556" s="460"/>
      <c r="T556" s="460"/>
    </row>
    <row r="557">
      <c r="A557" s="460"/>
      <c r="B557" s="460"/>
      <c r="C557" s="460"/>
      <c r="D557" s="460"/>
      <c r="E557" s="460"/>
      <c r="F557" s="460"/>
      <c r="G557" s="460"/>
      <c r="H557" s="460"/>
      <c r="I557" s="460"/>
      <c r="J557" s="460"/>
      <c r="K557" s="460"/>
      <c r="L557" s="460"/>
      <c r="M557" s="460"/>
      <c r="N557" s="460"/>
      <c r="O557" s="713"/>
      <c r="P557" s="460"/>
      <c r="Q557" s="460"/>
      <c r="R557" s="460"/>
      <c r="S557" s="460"/>
      <c r="T557" s="460"/>
    </row>
    <row r="558">
      <c r="A558" s="460"/>
      <c r="B558" s="460"/>
      <c r="C558" s="460"/>
      <c r="D558" s="460"/>
      <c r="E558" s="460"/>
      <c r="F558" s="460"/>
      <c r="G558" s="460"/>
      <c r="H558" s="460"/>
      <c r="I558" s="460"/>
      <c r="J558" s="460"/>
      <c r="K558" s="460"/>
      <c r="L558" s="460"/>
      <c r="M558" s="460"/>
      <c r="N558" s="460"/>
      <c r="O558" s="713"/>
      <c r="P558" s="460"/>
      <c r="Q558" s="460"/>
      <c r="R558" s="460"/>
      <c r="S558" s="460"/>
      <c r="T558" s="460"/>
    </row>
    <row r="559">
      <c r="A559" s="460"/>
      <c r="B559" s="460"/>
      <c r="C559" s="460"/>
      <c r="D559" s="460"/>
      <c r="E559" s="460"/>
      <c r="F559" s="460"/>
      <c r="G559" s="460"/>
      <c r="H559" s="460"/>
      <c r="I559" s="460"/>
      <c r="J559" s="460"/>
      <c r="K559" s="460"/>
      <c r="L559" s="460"/>
      <c r="M559" s="460"/>
      <c r="N559" s="460"/>
      <c r="O559" s="713"/>
      <c r="P559" s="460"/>
      <c r="Q559" s="460"/>
      <c r="R559" s="460"/>
      <c r="S559" s="460"/>
      <c r="T559" s="460"/>
    </row>
    <row r="560">
      <c r="A560" s="460"/>
      <c r="B560" s="460"/>
      <c r="C560" s="460"/>
      <c r="D560" s="460"/>
      <c r="E560" s="460"/>
      <c r="F560" s="460"/>
      <c r="G560" s="460"/>
      <c r="H560" s="460"/>
      <c r="I560" s="460"/>
      <c r="J560" s="460"/>
      <c r="K560" s="460"/>
      <c r="L560" s="460"/>
      <c r="M560" s="460"/>
      <c r="N560" s="460"/>
      <c r="O560" s="713"/>
      <c r="P560" s="460"/>
      <c r="Q560" s="460"/>
      <c r="R560" s="460"/>
      <c r="S560" s="460"/>
      <c r="T560" s="460"/>
    </row>
    <row r="561">
      <c r="A561" s="460"/>
      <c r="B561" s="460"/>
      <c r="C561" s="460"/>
      <c r="D561" s="460"/>
      <c r="E561" s="460"/>
      <c r="F561" s="460"/>
      <c r="G561" s="460"/>
      <c r="H561" s="460"/>
      <c r="I561" s="460"/>
      <c r="J561" s="460"/>
      <c r="K561" s="460"/>
      <c r="L561" s="460"/>
      <c r="M561" s="460"/>
      <c r="N561" s="460"/>
      <c r="O561" s="713"/>
      <c r="P561" s="460"/>
      <c r="Q561" s="460"/>
      <c r="R561" s="460"/>
      <c r="S561" s="460"/>
      <c r="T561" s="460"/>
    </row>
    <row r="562">
      <c r="A562" s="460"/>
      <c r="B562" s="460"/>
      <c r="C562" s="460"/>
      <c r="D562" s="460"/>
      <c r="E562" s="460"/>
      <c r="F562" s="460"/>
      <c r="G562" s="460"/>
      <c r="H562" s="460"/>
      <c r="I562" s="460"/>
      <c r="J562" s="460"/>
      <c r="K562" s="460"/>
      <c r="L562" s="460"/>
      <c r="M562" s="460"/>
      <c r="N562" s="460"/>
      <c r="O562" s="713"/>
      <c r="P562" s="460"/>
      <c r="Q562" s="460"/>
      <c r="R562" s="460"/>
      <c r="S562" s="460"/>
      <c r="T562" s="460"/>
    </row>
    <row r="563">
      <c r="A563" s="460"/>
      <c r="B563" s="460"/>
      <c r="C563" s="460"/>
      <c r="D563" s="460"/>
      <c r="E563" s="460"/>
      <c r="F563" s="460"/>
      <c r="G563" s="460"/>
      <c r="H563" s="460"/>
      <c r="I563" s="460"/>
      <c r="J563" s="460"/>
      <c r="K563" s="460"/>
      <c r="L563" s="460"/>
      <c r="M563" s="460"/>
      <c r="N563" s="460"/>
      <c r="O563" s="713"/>
      <c r="P563" s="460"/>
      <c r="Q563" s="460"/>
      <c r="R563" s="460"/>
      <c r="S563" s="460"/>
      <c r="T563" s="460"/>
    </row>
    <row r="564">
      <c r="A564" s="460"/>
      <c r="B564" s="460"/>
      <c r="C564" s="460"/>
      <c r="D564" s="460"/>
      <c r="E564" s="460"/>
      <c r="F564" s="460"/>
      <c r="G564" s="460"/>
      <c r="H564" s="460"/>
      <c r="I564" s="460"/>
      <c r="J564" s="460"/>
      <c r="K564" s="460"/>
      <c r="L564" s="460"/>
      <c r="M564" s="460"/>
      <c r="N564" s="460"/>
      <c r="O564" s="713"/>
      <c r="P564" s="460"/>
      <c r="Q564" s="460"/>
      <c r="R564" s="460"/>
      <c r="S564" s="460"/>
      <c r="T564" s="460"/>
    </row>
    <row r="565">
      <c r="A565" s="460"/>
      <c r="B565" s="460"/>
      <c r="C565" s="460"/>
      <c r="D565" s="460"/>
      <c r="E565" s="460"/>
      <c r="F565" s="460"/>
      <c r="G565" s="460"/>
      <c r="H565" s="460"/>
      <c r="I565" s="460"/>
      <c r="J565" s="460"/>
      <c r="K565" s="460"/>
      <c r="L565" s="460"/>
      <c r="M565" s="460"/>
      <c r="N565" s="460"/>
      <c r="O565" s="713"/>
      <c r="P565" s="460"/>
      <c r="Q565" s="460"/>
      <c r="R565" s="460"/>
      <c r="S565" s="460"/>
      <c r="T565" s="460"/>
    </row>
    <row r="566">
      <c r="A566" s="460"/>
      <c r="B566" s="460"/>
      <c r="C566" s="460"/>
      <c r="D566" s="460"/>
      <c r="E566" s="460"/>
      <c r="F566" s="460"/>
      <c r="G566" s="460"/>
      <c r="H566" s="460"/>
      <c r="I566" s="460"/>
      <c r="J566" s="460"/>
      <c r="K566" s="460"/>
      <c r="L566" s="460"/>
      <c r="M566" s="460"/>
      <c r="N566" s="460"/>
      <c r="O566" s="713"/>
      <c r="P566" s="460"/>
      <c r="Q566" s="460"/>
      <c r="R566" s="460"/>
      <c r="S566" s="460"/>
      <c r="T566" s="460"/>
    </row>
    <row r="567">
      <c r="A567" s="460"/>
      <c r="B567" s="460"/>
      <c r="C567" s="460"/>
      <c r="D567" s="460"/>
      <c r="E567" s="460"/>
      <c r="F567" s="460"/>
      <c r="G567" s="460"/>
      <c r="H567" s="460"/>
      <c r="I567" s="460"/>
      <c r="J567" s="460"/>
      <c r="K567" s="460"/>
      <c r="L567" s="460"/>
      <c r="M567" s="460"/>
      <c r="N567" s="460"/>
      <c r="O567" s="713"/>
      <c r="P567" s="460"/>
      <c r="Q567" s="460"/>
      <c r="R567" s="460"/>
      <c r="S567" s="460"/>
      <c r="T567" s="460"/>
    </row>
    <row r="568">
      <c r="A568" s="460"/>
      <c r="B568" s="460"/>
      <c r="C568" s="460"/>
      <c r="D568" s="460"/>
      <c r="E568" s="460"/>
      <c r="F568" s="460"/>
      <c r="G568" s="460"/>
      <c r="H568" s="460"/>
      <c r="I568" s="460"/>
      <c r="J568" s="460"/>
      <c r="K568" s="460"/>
      <c r="L568" s="460"/>
      <c r="M568" s="460"/>
      <c r="N568" s="460"/>
      <c r="O568" s="713"/>
      <c r="P568" s="460"/>
      <c r="Q568" s="460"/>
      <c r="R568" s="460"/>
      <c r="S568" s="460"/>
      <c r="T568" s="460"/>
    </row>
    <row r="569">
      <c r="A569" s="460"/>
      <c r="B569" s="460"/>
      <c r="C569" s="460"/>
      <c r="D569" s="460"/>
      <c r="E569" s="460"/>
      <c r="F569" s="460"/>
      <c r="G569" s="460"/>
      <c r="H569" s="460"/>
      <c r="I569" s="460"/>
      <c r="J569" s="460"/>
      <c r="K569" s="460"/>
      <c r="L569" s="460"/>
      <c r="M569" s="460"/>
      <c r="N569" s="460"/>
      <c r="O569" s="713"/>
      <c r="P569" s="460"/>
      <c r="Q569" s="460"/>
      <c r="R569" s="460"/>
      <c r="S569" s="460"/>
      <c r="T569" s="460"/>
    </row>
    <row r="570">
      <c r="A570" s="460"/>
      <c r="B570" s="460"/>
      <c r="C570" s="460"/>
      <c r="D570" s="460"/>
      <c r="E570" s="460"/>
      <c r="F570" s="460"/>
      <c r="G570" s="460"/>
      <c r="H570" s="460"/>
      <c r="I570" s="460"/>
      <c r="J570" s="460"/>
      <c r="K570" s="460"/>
      <c r="L570" s="460"/>
      <c r="M570" s="460"/>
      <c r="N570" s="460"/>
      <c r="O570" s="713"/>
      <c r="P570" s="460"/>
      <c r="Q570" s="460"/>
      <c r="R570" s="460"/>
      <c r="S570" s="460"/>
      <c r="T570" s="460"/>
    </row>
    <row r="571">
      <c r="A571" s="460"/>
      <c r="B571" s="460"/>
      <c r="C571" s="460"/>
      <c r="D571" s="460"/>
      <c r="E571" s="460"/>
      <c r="F571" s="460"/>
      <c r="G571" s="460"/>
      <c r="H571" s="460"/>
      <c r="I571" s="460"/>
      <c r="J571" s="460"/>
      <c r="K571" s="460"/>
      <c r="L571" s="460"/>
      <c r="M571" s="460"/>
      <c r="N571" s="460"/>
      <c r="O571" s="713"/>
      <c r="P571" s="460"/>
      <c r="Q571" s="460"/>
      <c r="R571" s="460"/>
      <c r="S571" s="460"/>
      <c r="T571" s="460"/>
    </row>
    <row r="572">
      <c r="A572" s="460"/>
      <c r="B572" s="460"/>
      <c r="C572" s="460"/>
      <c r="D572" s="460"/>
      <c r="E572" s="460"/>
      <c r="F572" s="460"/>
      <c r="G572" s="460"/>
      <c r="H572" s="460"/>
      <c r="I572" s="460"/>
      <c r="J572" s="460"/>
      <c r="K572" s="460"/>
      <c r="L572" s="460"/>
      <c r="M572" s="460"/>
      <c r="N572" s="460"/>
      <c r="O572" s="713"/>
      <c r="P572" s="460"/>
      <c r="Q572" s="460"/>
      <c r="R572" s="460"/>
      <c r="S572" s="460"/>
      <c r="T572" s="460"/>
    </row>
    <row r="573">
      <c r="A573" s="460"/>
      <c r="B573" s="460"/>
      <c r="C573" s="460"/>
      <c r="D573" s="460"/>
      <c r="E573" s="460"/>
      <c r="F573" s="460"/>
      <c r="G573" s="460"/>
      <c r="H573" s="460"/>
      <c r="I573" s="460"/>
      <c r="J573" s="460"/>
      <c r="K573" s="460"/>
      <c r="L573" s="460"/>
      <c r="M573" s="460"/>
      <c r="N573" s="460"/>
      <c r="O573" s="713"/>
      <c r="P573" s="460"/>
      <c r="Q573" s="460"/>
      <c r="R573" s="460"/>
      <c r="S573" s="460"/>
      <c r="T573" s="460"/>
    </row>
    <row r="574">
      <c r="A574" s="460"/>
      <c r="B574" s="460"/>
      <c r="C574" s="460"/>
      <c r="D574" s="460"/>
      <c r="E574" s="460"/>
      <c r="F574" s="460"/>
      <c r="G574" s="460"/>
      <c r="H574" s="460"/>
      <c r="I574" s="460"/>
      <c r="J574" s="460"/>
      <c r="K574" s="460"/>
      <c r="L574" s="460"/>
      <c r="M574" s="460"/>
      <c r="N574" s="460"/>
      <c r="O574" s="713"/>
      <c r="P574" s="460"/>
      <c r="Q574" s="460"/>
      <c r="R574" s="460"/>
      <c r="S574" s="460"/>
      <c r="T574" s="460"/>
    </row>
    <row r="575">
      <c r="A575" s="460"/>
      <c r="B575" s="460"/>
      <c r="C575" s="460"/>
      <c r="D575" s="460"/>
      <c r="E575" s="460"/>
      <c r="F575" s="460"/>
      <c r="G575" s="460"/>
      <c r="H575" s="460"/>
      <c r="I575" s="460"/>
      <c r="J575" s="460"/>
      <c r="K575" s="460"/>
      <c r="L575" s="460"/>
      <c r="M575" s="460"/>
      <c r="N575" s="460"/>
      <c r="O575" s="713"/>
      <c r="P575" s="460"/>
      <c r="Q575" s="460"/>
      <c r="R575" s="460"/>
      <c r="S575" s="460"/>
      <c r="T575" s="460"/>
    </row>
    <row r="576">
      <c r="A576" s="460"/>
      <c r="B576" s="460"/>
      <c r="C576" s="460"/>
      <c r="D576" s="460"/>
      <c r="E576" s="460"/>
      <c r="F576" s="460"/>
      <c r="G576" s="460"/>
      <c r="H576" s="460"/>
      <c r="I576" s="460"/>
      <c r="J576" s="460"/>
      <c r="K576" s="460"/>
      <c r="L576" s="460"/>
      <c r="M576" s="460"/>
      <c r="N576" s="460"/>
      <c r="O576" s="713"/>
      <c r="P576" s="460"/>
      <c r="Q576" s="460"/>
      <c r="R576" s="460"/>
      <c r="S576" s="460"/>
      <c r="T576" s="460"/>
    </row>
    <row r="577">
      <c r="A577" s="460"/>
      <c r="B577" s="460"/>
      <c r="C577" s="460"/>
      <c r="D577" s="460"/>
      <c r="E577" s="460"/>
      <c r="F577" s="460"/>
      <c r="G577" s="460"/>
      <c r="H577" s="460"/>
      <c r="I577" s="460"/>
      <c r="J577" s="460"/>
      <c r="K577" s="460"/>
      <c r="L577" s="460"/>
      <c r="M577" s="460"/>
      <c r="N577" s="460"/>
      <c r="O577" s="713"/>
      <c r="P577" s="460"/>
      <c r="Q577" s="460"/>
      <c r="R577" s="460"/>
      <c r="S577" s="460"/>
      <c r="T577" s="460"/>
    </row>
    <row r="578">
      <c r="A578" s="460"/>
      <c r="B578" s="460"/>
      <c r="C578" s="460"/>
      <c r="D578" s="460"/>
      <c r="E578" s="460"/>
      <c r="F578" s="460"/>
      <c r="G578" s="460"/>
      <c r="H578" s="460"/>
      <c r="I578" s="460"/>
      <c r="J578" s="460"/>
      <c r="K578" s="460"/>
      <c r="L578" s="460"/>
      <c r="M578" s="460"/>
      <c r="N578" s="460"/>
      <c r="O578" s="713"/>
      <c r="P578" s="460"/>
      <c r="Q578" s="460"/>
      <c r="R578" s="460"/>
      <c r="S578" s="460"/>
      <c r="T578" s="460"/>
    </row>
    <row r="579">
      <c r="A579" s="460"/>
      <c r="B579" s="460"/>
      <c r="C579" s="460"/>
      <c r="D579" s="460"/>
      <c r="E579" s="460"/>
      <c r="F579" s="460"/>
      <c r="G579" s="460"/>
      <c r="H579" s="460"/>
      <c r="I579" s="460"/>
      <c r="J579" s="460"/>
      <c r="K579" s="460"/>
      <c r="L579" s="460"/>
      <c r="M579" s="460"/>
      <c r="N579" s="460"/>
      <c r="O579" s="713"/>
      <c r="P579" s="460"/>
      <c r="Q579" s="460"/>
      <c r="R579" s="460"/>
      <c r="S579" s="460"/>
      <c r="T579" s="460"/>
    </row>
    <row r="580">
      <c r="A580" s="460"/>
      <c r="B580" s="460"/>
      <c r="C580" s="460"/>
      <c r="D580" s="460"/>
      <c r="E580" s="460"/>
      <c r="F580" s="460"/>
      <c r="G580" s="460"/>
      <c r="H580" s="460"/>
      <c r="I580" s="460"/>
      <c r="J580" s="460"/>
      <c r="K580" s="460"/>
      <c r="L580" s="460"/>
      <c r="M580" s="460"/>
      <c r="N580" s="460"/>
      <c r="O580" s="713"/>
      <c r="P580" s="460"/>
      <c r="Q580" s="460"/>
      <c r="R580" s="460"/>
      <c r="S580" s="460"/>
      <c r="T580" s="460"/>
    </row>
    <row r="581">
      <c r="A581" s="460"/>
      <c r="B581" s="460"/>
      <c r="C581" s="460"/>
      <c r="D581" s="460"/>
      <c r="E581" s="460"/>
      <c r="F581" s="460"/>
      <c r="G581" s="460"/>
      <c r="H581" s="460"/>
      <c r="I581" s="460"/>
      <c r="J581" s="460"/>
      <c r="K581" s="460"/>
      <c r="L581" s="460"/>
      <c r="M581" s="460"/>
      <c r="N581" s="460"/>
      <c r="O581" s="713"/>
      <c r="P581" s="460"/>
      <c r="Q581" s="460"/>
      <c r="R581" s="460"/>
      <c r="S581" s="460"/>
      <c r="T581" s="460"/>
    </row>
    <row r="582">
      <c r="A582" s="460"/>
      <c r="B582" s="460"/>
      <c r="C582" s="460"/>
      <c r="D582" s="460"/>
      <c r="E582" s="460"/>
      <c r="F582" s="460"/>
      <c r="G582" s="460"/>
      <c r="H582" s="460"/>
      <c r="I582" s="460"/>
      <c r="J582" s="460"/>
      <c r="K582" s="460"/>
      <c r="L582" s="460"/>
      <c r="M582" s="460"/>
      <c r="N582" s="460"/>
      <c r="O582" s="713"/>
      <c r="P582" s="460"/>
      <c r="Q582" s="460"/>
      <c r="R582" s="460"/>
      <c r="S582" s="460"/>
      <c r="T582" s="460"/>
    </row>
    <row r="583">
      <c r="A583" s="460"/>
      <c r="B583" s="460"/>
      <c r="C583" s="460"/>
      <c r="D583" s="460"/>
      <c r="E583" s="460"/>
      <c r="F583" s="460"/>
      <c r="G583" s="460"/>
      <c r="H583" s="460"/>
      <c r="I583" s="460"/>
      <c r="J583" s="460"/>
      <c r="K583" s="460"/>
      <c r="L583" s="460"/>
      <c r="M583" s="460"/>
      <c r="N583" s="460"/>
      <c r="O583" s="713"/>
      <c r="P583" s="460"/>
      <c r="Q583" s="460"/>
      <c r="R583" s="460"/>
      <c r="S583" s="460"/>
      <c r="T583" s="460"/>
    </row>
    <row r="584">
      <c r="A584" s="460"/>
      <c r="B584" s="460"/>
      <c r="C584" s="460"/>
      <c r="D584" s="460"/>
      <c r="E584" s="460"/>
      <c r="F584" s="460"/>
      <c r="G584" s="460"/>
      <c r="H584" s="460"/>
      <c r="I584" s="460"/>
      <c r="J584" s="460"/>
      <c r="K584" s="460"/>
      <c r="L584" s="460"/>
      <c r="M584" s="460"/>
      <c r="N584" s="460"/>
      <c r="O584" s="713"/>
      <c r="P584" s="460"/>
      <c r="Q584" s="460"/>
      <c r="R584" s="460"/>
      <c r="S584" s="460"/>
      <c r="T584" s="460"/>
    </row>
    <row r="585">
      <c r="A585" s="460"/>
      <c r="B585" s="460"/>
      <c r="C585" s="460"/>
      <c r="D585" s="460"/>
      <c r="E585" s="460"/>
      <c r="F585" s="460"/>
      <c r="G585" s="460"/>
      <c r="H585" s="460"/>
      <c r="I585" s="460"/>
      <c r="J585" s="460"/>
      <c r="K585" s="460"/>
      <c r="L585" s="460"/>
      <c r="M585" s="460"/>
      <c r="N585" s="460"/>
      <c r="O585" s="713"/>
      <c r="P585" s="460"/>
      <c r="Q585" s="460"/>
      <c r="R585" s="460"/>
      <c r="S585" s="460"/>
      <c r="T585" s="460"/>
    </row>
    <row r="586">
      <c r="A586" s="460"/>
      <c r="B586" s="460"/>
      <c r="C586" s="460"/>
      <c r="D586" s="460"/>
      <c r="E586" s="460"/>
      <c r="F586" s="460"/>
      <c r="G586" s="460"/>
      <c r="H586" s="460"/>
      <c r="I586" s="460"/>
      <c r="J586" s="460"/>
      <c r="K586" s="460"/>
      <c r="L586" s="460"/>
      <c r="M586" s="460"/>
      <c r="N586" s="460"/>
      <c r="O586" s="713"/>
      <c r="P586" s="460"/>
      <c r="Q586" s="460"/>
      <c r="R586" s="460"/>
      <c r="S586" s="460"/>
      <c r="T586" s="460"/>
    </row>
    <row r="587">
      <c r="A587" s="460"/>
      <c r="B587" s="460"/>
      <c r="C587" s="460"/>
      <c r="D587" s="460"/>
      <c r="E587" s="460"/>
      <c r="F587" s="460"/>
      <c r="G587" s="460"/>
      <c r="H587" s="460"/>
      <c r="I587" s="460"/>
      <c r="J587" s="460"/>
      <c r="K587" s="460"/>
      <c r="L587" s="460"/>
      <c r="M587" s="460"/>
      <c r="N587" s="460"/>
      <c r="O587" s="713"/>
      <c r="P587" s="460"/>
      <c r="Q587" s="460"/>
      <c r="R587" s="460"/>
      <c r="S587" s="460"/>
      <c r="T587" s="460"/>
    </row>
    <row r="588">
      <c r="A588" s="460"/>
      <c r="B588" s="460"/>
      <c r="C588" s="460"/>
      <c r="D588" s="460"/>
      <c r="E588" s="460"/>
      <c r="F588" s="460"/>
      <c r="G588" s="460"/>
      <c r="H588" s="460"/>
      <c r="I588" s="460"/>
      <c r="J588" s="460"/>
      <c r="K588" s="460"/>
      <c r="L588" s="460"/>
      <c r="M588" s="460"/>
      <c r="N588" s="460"/>
      <c r="O588" s="713"/>
      <c r="P588" s="460"/>
      <c r="Q588" s="460"/>
      <c r="R588" s="460"/>
      <c r="S588" s="460"/>
      <c r="T588" s="460"/>
    </row>
    <row r="589">
      <c r="A589" s="460"/>
      <c r="B589" s="460"/>
      <c r="C589" s="460"/>
      <c r="D589" s="460"/>
      <c r="E589" s="460"/>
      <c r="F589" s="460"/>
      <c r="G589" s="460"/>
      <c r="H589" s="460"/>
      <c r="I589" s="460"/>
      <c r="J589" s="460"/>
      <c r="K589" s="460"/>
      <c r="L589" s="460"/>
      <c r="M589" s="460"/>
      <c r="N589" s="460"/>
      <c r="O589" s="713"/>
      <c r="P589" s="460"/>
      <c r="Q589" s="460"/>
      <c r="R589" s="460"/>
      <c r="S589" s="460"/>
      <c r="T589" s="460"/>
    </row>
    <row r="590">
      <c r="A590" s="460"/>
      <c r="B590" s="460"/>
      <c r="C590" s="460"/>
      <c r="D590" s="460"/>
      <c r="E590" s="460"/>
      <c r="F590" s="460"/>
      <c r="G590" s="460"/>
      <c r="H590" s="460"/>
      <c r="I590" s="460"/>
      <c r="J590" s="460"/>
      <c r="K590" s="460"/>
      <c r="L590" s="460"/>
      <c r="M590" s="460"/>
      <c r="N590" s="460"/>
      <c r="O590" s="713"/>
      <c r="P590" s="460"/>
      <c r="Q590" s="460"/>
      <c r="R590" s="460"/>
      <c r="S590" s="460"/>
      <c r="T590" s="460"/>
    </row>
    <row r="591">
      <c r="A591" s="460"/>
      <c r="B591" s="460"/>
      <c r="C591" s="460"/>
      <c r="D591" s="460"/>
      <c r="E591" s="460"/>
      <c r="F591" s="460"/>
      <c r="G591" s="460"/>
      <c r="H591" s="460"/>
      <c r="I591" s="460"/>
      <c r="J591" s="460"/>
      <c r="K591" s="460"/>
      <c r="L591" s="460"/>
      <c r="M591" s="460"/>
      <c r="N591" s="460"/>
      <c r="O591" s="713"/>
      <c r="P591" s="460"/>
      <c r="Q591" s="460"/>
      <c r="R591" s="460"/>
      <c r="S591" s="460"/>
      <c r="T591" s="460"/>
    </row>
    <row r="592">
      <c r="A592" s="460"/>
      <c r="B592" s="460"/>
      <c r="C592" s="460"/>
      <c r="D592" s="460"/>
      <c r="E592" s="460"/>
      <c r="F592" s="460"/>
      <c r="G592" s="460"/>
      <c r="H592" s="460"/>
      <c r="I592" s="460"/>
      <c r="J592" s="460"/>
      <c r="K592" s="460"/>
      <c r="L592" s="460"/>
      <c r="M592" s="460"/>
      <c r="N592" s="460"/>
      <c r="O592" s="713"/>
      <c r="P592" s="460"/>
      <c r="Q592" s="460"/>
      <c r="R592" s="460"/>
      <c r="S592" s="460"/>
      <c r="T592" s="460"/>
    </row>
    <row r="593">
      <c r="A593" s="460"/>
      <c r="B593" s="460"/>
      <c r="C593" s="460"/>
      <c r="D593" s="460"/>
      <c r="E593" s="460"/>
      <c r="F593" s="460"/>
      <c r="G593" s="460"/>
      <c r="H593" s="460"/>
      <c r="I593" s="460"/>
      <c r="J593" s="460"/>
      <c r="K593" s="460"/>
      <c r="L593" s="460"/>
      <c r="M593" s="460"/>
      <c r="N593" s="460"/>
      <c r="O593" s="713"/>
      <c r="P593" s="460"/>
      <c r="Q593" s="460"/>
      <c r="R593" s="460"/>
      <c r="S593" s="460"/>
      <c r="T593" s="460"/>
    </row>
    <row r="594">
      <c r="A594" s="460"/>
      <c r="B594" s="460"/>
      <c r="C594" s="460"/>
      <c r="D594" s="460"/>
      <c r="E594" s="460"/>
      <c r="F594" s="460"/>
      <c r="G594" s="460"/>
      <c r="H594" s="460"/>
      <c r="I594" s="460"/>
      <c r="J594" s="460"/>
      <c r="K594" s="460"/>
      <c r="L594" s="460"/>
      <c r="M594" s="460"/>
      <c r="N594" s="460"/>
      <c r="O594" s="713"/>
      <c r="P594" s="460"/>
      <c r="Q594" s="460"/>
      <c r="R594" s="460"/>
      <c r="S594" s="460"/>
      <c r="T594" s="460"/>
    </row>
    <row r="595">
      <c r="A595" s="460"/>
      <c r="B595" s="460"/>
      <c r="C595" s="460"/>
      <c r="D595" s="460"/>
      <c r="E595" s="460"/>
      <c r="F595" s="460"/>
      <c r="G595" s="460"/>
      <c r="H595" s="460"/>
      <c r="I595" s="460"/>
      <c r="J595" s="460"/>
      <c r="K595" s="460"/>
      <c r="L595" s="460"/>
      <c r="M595" s="460"/>
      <c r="N595" s="460"/>
      <c r="O595" s="713"/>
      <c r="P595" s="460"/>
      <c r="Q595" s="460"/>
      <c r="R595" s="460"/>
      <c r="S595" s="460"/>
      <c r="T595" s="460"/>
    </row>
    <row r="596">
      <c r="A596" s="460"/>
      <c r="B596" s="460"/>
      <c r="C596" s="460"/>
      <c r="D596" s="460"/>
      <c r="E596" s="460"/>
      <c r="F596" s="460"/>
      <c r="G596" s="460"/>
      <c r="H596" s="460"/>
      <c r="I596" s="460"/>
      <c r="J596" s="460"/>
      <c r="K596" s="460"/>
      <c r="L596" s="460"/>
      <c r="M596" s="460"/>
      <c r="N596" s="460"/>
      <c r="O596" s="713"/>
      <c r="P596" s="460"/>
      <c r="Q596" s="460"/>
      <c r="R596" s="460"/>
      <c r="S596" s="460"/>
      <c r="T596" s="460"/>
    </row>
    <row r="597">
      <c r="A597" s="460"/>
      <c r="B597" s="460"/>
      <c r="C597" s="460"/>
      <c r="D597" s="460"/>
      <c r="E597" s="460"/>
      <c r="F597" s="460"/>
      <c r="G597" s="460"/>
      <c r="H597" s="460"/>
      <c r="I597" s="460"/>
      <c r="J597" s="460"/>
      <c r="K597" s="460"/>
      <c r="L597" s="460"/>
      <c r="M597" s="460"/>
      <c r="N597" s="460"/>
      <c r="O597" s="713"/>
      <c r="P597" s="460"/>
      <c r="Q597" s="460"/>
      <c r="R597" s="460"/>
      <c r="S597" s="460"/>
      <c r="T597" s="460"/>
    </row>
    <row r="598">
      <c r="A598" s="460"/>
      <c r="B598" s="460"/>
      <c r="C598" s="460"/>
      <c r="D598" s="460"/>
      <c r="E598" s="460"/>
      <c r="F598" s="460"/>
      <c r="G598" s="460"/>
      <c r="H598" s="460"/>
      <c r="I598" s="460"/>
      <c r="J598" s="460"/>
      <c r="K598" s="460"/>
      <c r="L598" s="460"/>
      <c r="M598" s="460"/>
      <c r="N598" s="460"/>
      <c r="O598" s="713"/>
      <c r="P598" s="460"/>
      <c r="Q598" s="460"/>
      <c r="R598" s="460"/>
      <c r="S598" s="460"/>
      <c r="T598" s="460"/>
    </row>
    <row r="599">
      <c r="A599" s="460"/>
      <c r="B599" s="460"/>
      <c r="C599" s="460"/>
      <c r="D599" s="460"/>
      <c r="E599" s="460"/>
      <c r="F599" s="460"/>
      <c r="G599" s="460"/>
      <c r="H599" s="460"/>
      <c r="I599" s="460"/>
      <c r="J599" s="460"/>
      <c r="K599" s="460"/>
      <c r="L599" s="460"/>
      <c r="M599" s="460"/>
      <c r="N599" s="460"/>
      <c r="O599" s="713"/>
      <c r="P599" s="460"/>
      <c r="Q599" s="460"/>
      <c r="R599" s="460"/>
      <c r="S599" s="460"/>
      <c r="T599" s="460"/>
    </row>
    <row r="600">
      <c r="A600" s="460"/>
      <c r="B600" s="460"/>
      <c r="C600" s="460"/>
      <c r="D600" s="460"/>
      <c r="E600" s="460"/>
      <c r="F600" s="460"/>
      <c r="G600" s="460"/>
      <c r="H600" s="460"/>
      <c r="I600" s="460"/>
      <c r="J600" s="460"/>
      <c r="K600" s="460"/>
      <c r="L600" s="460"/>
      <c r="M600" s="460"/>
      <c r="N600" s="460"/>
      <c r="O600" s="713"/>
      <c r="P600" s="460"/>
      <c r="Q600" s="460"/>
      <c r="R600" s="460"/>
      <c r="S600" s="460"/>
      <c r="T600" s="460"/>
    </row>
    <row r="601">
      <c r="A601" s="460"/>
      <c r="B601" s="460"/>
      <c r="C601" s="460"/>
      <c r="D601" s="460"/>
      <c r="E601" s="460"/>
      <c r="F601" s="460"/>
      <c r="G601" s="460"/>
      <c r="H601" s="460"/>
      <c r="I601" s="460"/>
      <c r="J601" s="460"/>
      <c r="K601" s="460"/>
      <c r="L601" s="460"/>
      <c r="M601" s="460"/>
      <c r="N601" s="460"/>
      <c r="O601" s="713"/>
      <c r="P601" s="460"/>
      <c r="Q601" s="460"/>
      <c r="R601" s="460"/>
      <c r="S601" s="460"/>
      <c r="T601" s="460"/>
    </row>
    <row r="602">
      <c r="A602" s="460"/>
      <c r="B602" s="460"/>
      <c r="C602" s="460"/>
      <c r="D602" s="460"/>
      <c r="E602" s="460"/>
      <c r="F602" s="460"/>
      <c r="G602" s="460"/>
      <c r="H602" s="460"/>
      <c r="I602" s="460"/>
      <c r="J602" s="460"/>
      <c r="K602" s="460"/>
      <c r="L602" s="460"/>
      <c r="M602" s="460"/>
      <c r="N602" s="460"/>
      <c r="O602" s="713"/>
      <c r="P602" s="460"/>
      <c r="Q602" s="460"/>
      <c r="R602" s="460"/>
      <c r="S602" s="460"/>
      <c r="T602" s="460"/>
    </row>
    <row r="603">
      <c r="A603" s="460"/>
      <c r="B603" s="460"/>
      <c r="C603" s="460"/>
      <c r="D603" s="460"/>
      <c r="E603" s="460"/>
      <c r="F603" s="460"/>
      <c r="G603" s="460"/>
      <c r="H603" s="460"/>
      <c r="I603" s="460"/>
      <c r="J603" s="460"/>
      <c r="K603" s="460"/>
      <c r="L603" s="460"/>
      <c r="M603" s="460"/>
      <c r="N603" s="460"/>
      <c r="O603" s="713"/>
      <c r="P603" s="460"/>
      <c r="Q603" s="460"/>
      <c r="R603" s="460"/>
      <c r="S603" s="460"/>
      <c r="T603" s="460"/>
    </row>
    <row r="604">
      <c r="A604" s="460"/>
      <c r="B604" s="460"/>
      <c r="C604" s="460"/>
      <c r="D604" s="460"/>
      <c r="E604" s="460"/>
      <c r="F604" s="460"/>
      <c r="G604" s="460"/>
      <c r="H604" s="460"/>
      <c r="I604" s="460"/>
      <c r="J604" s="460"/>
      <c r="K604" s="460"/>
      <c r="L604" s="460"/>
      <c r="M604" s="460"/>
      <c r="N604" s="460"/>
      <c r="O604" s="713"/>
      <c r="P604" s="460"/>
      <c r="Q604" s="460"/>
      <c r="R604" s="460"/>
      <c r="S604" s="460"/>
      <c r="T604" s="460"/>
    </row>
    <row r="605">
      <c r="A605" s="460"/>
      <c r="B605" s="460"/>
      <c r="C605" s="460"/>
      <c r="D605" s="460"/>
      <c r="E605" s="460"/>
      <c r="F605" s="460"/>
      <c r="G605" s="460"/>
      <c r="H605" s="460"/>
      <c r="I605" s="460"/>
      <c r="J605" s="460"/>
      <c r="K605" s="460"/>
      <c r="L605" s="460"/>
      <c r="M605" s="460"/>
      <c r="N605" s="460"/>
      <c r="O605" s="713"/>
      <c r="P605" s="460"/>
      <c r="Q605" s="460"/>
      <c r="R605" s="460"/>
      <c r="S605" s="460"/>
      <c r="T605" s="460"/>
    </row>
    <row r="606">
      <c r="A606" s="460"/>
      <c r="B606" s="460"/>
      <c r="C606" s="460"/>
      <c r="D606" s="460"/>
      <c r="E606" s="460"/>
      <c r="F606" s="460"/>
      <c r="G606" s="460"/>
      <c r="H606" s="460"/>
      <c r="I606" s="460"/>
      <c r="J606" s="460"/>
      <c r="K606" s="460"/>
      <c r="L606" s="460"/>
      <c r="M606" s="460"/>
      <c r="N606" s="460"/>
      <c r="O606" s="713"/>
      <c r="P606" s="460"/>
      <c r="Q606" s="460"/>
      <c r="R606" s="460"/>
      <c r="S606" s="460"/>
      <c r="T606" s="460"/>
    </row>
    <row r="607">
      <c r="A607" s="460"/>
      <c r="B607" s="460"/>
      <c r="C607" s="460"/>
      <c r="D607" s="460"/>
      <c r="E607" s="460"/>
      <c r="F607" s="460"/>
      <c r="G607" s="460"/>
      <c r="H607" s="460"/>
      <c r="I607" s="460"/>
      <c r="J607" s="460"/>
      <c r="K607" s="460"/>
      <c r="L607" s="460"/>
      <c r="M607" s="460"/>
      <c r="N607" s="460"/>
      <c r="O607" s="713"/>
      <c r="P607" s="460"/>
      <c r="Q607" s="460"/>
      <c r="R607" s="460"/>
      <c r="S607" s="460"/>
      <c r="T607" s="460"/>
    </row>
    <row r="608">
      <c r="A608" s="460"/>
      <c r="B608" s="460"/>
      <c r="C608" s="460"/>
      <c r="D608" s="460"/>
      <c r="E608" s="460"/>
      <c r="F608" s="460"/>
      <c r="G608" s="460"/>
      <c r="H608" s="460"/>
      <c r="I608" s="460"/>
      <c r="J608" s="460"/>
      <c r="K608" s="460"/>
      <c r="L608" s="460"/>
      <c r="M608" s="460"/>
      <c r="N608" s="460"/>
      <c r="O608" s="713"/>
      <c r="P608" s="460"/>
      <c r="Q608" s="460"/>
      <c r="R608" s="460"/>
      <c r="S608" s="460"/>
      <c r="T608" s="460"/>
    </row>
    <row r="609">
      <c r="A609" s="460"/>
      <c r="B609" s="460"/>
      <c r="C609" s="460"/>
      <c r="D609" s="460"/>
      <c r="E609" s="460"/>
      <c r="F609" s="460"/>
      <c r="G609" s="460"/>
      <c r="H609" s="460"/>
      <c r="I609" s="460"/>
      <c r="J609" s="460"/>
      <c r="K609" s="460"/>
      <c r="L609" s="460"/>
      <c r="M609" s="460"/>
      <c r="N609" s="460"/>
      <c r="O609" s="713"/>
      <c r="P609" s="460"/>
      <c r="Q609" s="460"/>
      <c r="R609" s="460"/>
      <c r="S609" s="460"/>
      <c r="T609" s="460"/>
    </row>
    <row r="610">
      <c r="A610" s="460"/>
      <c r="B610" s="460"/>
      <c r="C610" s="460"/>
      <c r="D610" s="460"/>
      <c r="E610" s="460"/>
      <c r="F610" s="460"/>
      <c r="G610" s="460"/>
      <c r="H610" s="460"/>
      <c r="I610" s="460"/>
      <c r="J610" s="460"/>
      <c r="K610" s="460"/>
      <c r="L610" s="460"/>
      <c r="M610" s="460"/>
      <c r="N610" s="460"/>
      <c r="O610" s="713"/>
      <c r="P610" s="460"/>
      <c r="Q610" s="460"/>
      <c r="R610" s="460"/>
      <c r="S610" s="460"/>
      <c r="T610" s="460"/>
    </row>
    <row r="611">
      <c r="A611" s="460"/>
      <c r="B611" s="460"/>
      <c r="C611" s="460"/>
      <c r="D611" s="460"/>
      <c r="E611" s="460"/>
      <c r="F611" s="460"/>
      <c r="G611" s="460"/>
      <c r="H611" s="460"/>
      <c r="I611" s="460"/>
      <c r="J611" s="460"/>
      <c r="K611" s="460"/>
      <c r="L611" s="460"/>
      <c r="M611" s="460"/>
      <c r="N611" s="460"/>
      <c r="O611" s="713"/>
      <c r="P611" s="460"/>
      <c r="Q611" s="460"/>
      <c r="R611" s="460"/>
      <c r="S611" s="460"/>
      <c r="T611" s="460"/>
    </row>
    <row r="612">
      <c r="A612" s="460"/>
      <c r="B612" s="460"/>
      <c r="C612" s="460"/>
      <c r="D612" s="460"/>
      <c r="E612" s="460"/>
      <c r="F612" s="460"/>
      <c r="G612" s="460"/>
      <c r="H612" s="460"/>
      <c r="I612" s="460"/>
      <c r="J612" s="460"/>
      <c r="K612" s="460"/>
      <c r="L612" s="460"/>
      <c r="M612" s="460"/>
      <c r="N612" s="460"/>
      <c r="O612" s="713"/>
      <c r="P612" s="460"/>
      <c r="Q612" s="460"/>
      <c r="R612" s="460"/>
      <c r="S612" s="460"/>
      <c r="T612" s="460"/>
    </row>
    <row r="613">
      <c r="A613" s="460"/>
      <c r="B613" s="460"/>
      <c r="C613" s="460"/>
      <c r="D613" s="460"/>
      <c r="E613" s="460"/>
      <c r="F613" s="460"/>
      <c r="G613" s="460"/>
      <c r="H613" s="460"/>
      <c r="I613" s="460"/>
      <c r="J613" s="460"/>
      <c r="K613" s="460"/>
      <c r="L613" s="460"/>
      <c r="M613" s="460"/>
      <c r="N613" s="460"/>
      <c r="O613" s="713"/>
      <c r="P613" s="460"/>
      <c r="Q613" s="460"/>
      <c r="R613" s="460"/>
      <c r="S613" s="460"/>
      <c r="T613" s="460"/>
    </row>
    <row r="614">
      <c r="A614" s="460"/>
      <c r="B614" s="460"/>
      <c r="C614" s="460"/>
      <c r="D614" s="460"/>
      <c r="E614" s="460"/>
      <c r="F614" s="460"/>
      <c r="G614" s="460"/>
      <c r="H614" s="460"/>
      <c r="I614" s="460"/>
      <c r="J614" s="460"/>
      <c r="K614" s="460"/>
      <c r="L614" s="460"/>
      <c r="M614" s="460"/>
      <c r="N614" s="460"/>
      <c r="O614" s="713"/>
      <c r="P614" s="460"/>
      <c r="Q614" s="460"/>
      <c r="R614" s="460"/>
      <c r="S614" s="460"/>
      <c r="T614" s="460"/>
    </row>
    <row r="615">
      <c r="A615" s="460"/>
      <c r="B615" s="460"/>
      <c r="C615" s="460"/>
      <c r="D615" s="460"/>
      <c r="E615" s="460"/>
      <c r="F615" s="460"/>
      <c r="G615" s="460"/>
      <c r="H615" s="460"/>
      <c r="I615" s="460"/>
      <c r="J615" s="460"/>
      <c r="K615" s="460"/>
      <c r="L615" s="460"/>
      <c r="M615" s="460"/>
      <c r="N615" s="460"/>
      <c r="O615" s="713"/>
      <c r="P615" s="460"/>
      <c r="Q615" s="460"/>
      <c r="R615" s="460"/>
      <c r="S615" s="460"/>
      <c r="T615" s="460"/>
    </row>
    <row r="616">
      <c r="A616" s="460"/>
      <c r="B616" s="460"/>
      <c r="C616" s="460"/>
      <c r="D616" s="460"/>
      <c r="E616" s="460"/>
      <c r="F616" s="460"/>
      <c r="G616" s="460"/>
      <c r="H616" s="460"/>
      <c r="I616" s="460"/>
      <c r="J616" s="460"/>
      <c r="K616" s="460"/>
      <c r="L616" s="460"/>
      <c r="M616" s="460"/>
      <c r="N616" s="460"/>
      <c r="O616" s="713"/>
      <c r="P616" s="460"/>
      <c r="Q616" s="460"/>
      <c r="R616" s="460"/>
      <c r="S616" s="460"/>
      <c r="T616" s="460"/>
    </row>
    <row r="617">
      <c r="A617" s="460"/>
      <c r="B617" s="460"/>
      <c r="C617" s="460"/>
      <c r="D617" s="460"/>
      <c r="E617" s="460"/>
      <c r="F617" s="460"/>
      <c r="G617" s="460"/>
      <c r="H617" s="460"/>
      <c r="I617" s="460"/>
      <c r="J617" s="460"/>
      <c r="K617" s="460"/>
      <c r="L617" s="460"/>
      <c r="M617" s="460"/>
      <c r="N617" s="460"/>
      <c r="O617" s="713"/>
      <c r="P617" s="460"/>
      <c r="Q617" s="460"/>
      <c r="R617" s="460"/>
      <c r="S617" s="460"/>
      <c r="T617" s="460"/>
    </row>
    <row r="618">
      <c r="A618" s="460"/>
      <c r="B618" s="460"/>
      <c r="C618" s="460"/>
      <c r="D618" s="460"/>
      <c r="E618" s="460"/>
      <c r="F618" s="460"/>
      <c r="G618" s="460"/>
      <c r="H618" s="460"/>
      <c r="I618" s="460"/>
      <c r="J618" s="460"/>
      <c r="K618" s="460"/>
      <c r="L618" s="460"/>
      <c r="M618" s="460"/>
      <c r="N618" s="460"/>
      <c r="O618" s="713"/>
      <c r="P618" s="460"/>
      <c r="Q618" s="460"/>
      <c r="R618" s="460"/>
      <c r="S618" s="460"/>
      <c r="T618" s="460"/>
    </row>
    <row r="619">
      <c r="A619" s="460"/>
      <c r="B619" s="460"/>
      <c r="C619" s="460"/>
      <c r="D619" s="460"/>
      <c r="E619" s="460"/>
      <c r="F619" s="460"/>
      <c r="G619" s="460"/>
      <c r="H619" s="460"/>
      <c r="I619" s="460"/>
      <c r="J619" s="460"/>
      <c r="K619" s="460"/>
      <c r="L619" s="460"/>
      <c r="M619" s="460"/>
      <c r="N619" s="460"/>
      <c r="O619" s="713"/>
      <c r="P619" s="460"/>
      <c r="Q619" s="460"/>
      <c r="R619" s="460"/>
      <c r="S619" s="460"/>
      <c r="T619" s="460"/>
    </row>
    <row r="620">
      <c r="A620" s="460"/>
      <c r="B620" s="460"/>
      <c r="C620" s="460"/>
      <c r="D620" s="460"/>
      <c r="E620" s="460"/>
      <c r="F620" s="460"/>
      <c r="G620" s="460"/>
      <c r="H620" s="460"/>
      <c r="I620" s="460"/>
      <c r="J620" s="460"/>
      <c r="K620" s="460"/>
      <c r="L620" s="460"/>
      <c r="M620" s="460"/>
      <c r="N620" s="460"/>
      <c r="O620" s="713"/>
      <c r="P620" s="460"/>
      <c r="Q620" s="460"/>
      <c r="R620" s="460"/>
      <c r="S620" s="460"/>
      <c r="T620" s="460"/>
    </row>
    <row r="621">
      <c r="A621" s="460"/>
      <c r="B621" s="460"/>
      <c r="C621" s="460"/>
      <c r="D621" s="460"/>
      <c r="E621" s="460"/>
      <c r="F621" s="460"/>
      <c r="G621" s="460"/>
      <c r="H621" s="460"/>
      <c r="I621" s="460"/>
      <c r="J621" s="460"/>
      <c r="K621" s="460"/>
      <c r="L621" s="460"/>
      <c r="M621" s="460"/>
      <c r="N621" s="460"/>
      <c r="O621" s="713"/>
      <c r="P621" s="460"/>
      <c r="Q621" s="460"/>
      <c r="R621" s="460"/>
      <c r="S621" s="460"/>
      <c r="T621" s="460"/>
    </row>
    <row r="622">
      <c r="A622" s="460"/>
      <c r="B622" s="460"/>
      <c r="C622" s="460"/>
      <c r="D622" s="460"/>
      <c r="E622" s="460"/>
      <c r="F622" s="460"/>
      <c r="G622" s="460"/>
      <c r="H622" s="460"/>
      <c r="I622" s="460"/>
      <c r="J622" s="460"/>
      <c r="K622" s="460"/>
      <c r="L622" s="460"/>
      <c r="M622" s="460"/>
      <c r="N622" s="460"/>
      <c r="O622" s="713"/>
      <c r="P622" s="460"/>
      <c r="Q622" s="460"/>
      <c r="R622" s="460"/>
      <c r="S622" s="460"/>
      <c r="T622" s="460"/>
    </row>
    <row r="623">
      <c r="A623" s="460"/>
      <c r="B623" s="460"/>
      <c r="C623" s="460"/>
      <c r="D623" s="460"/>
      <c r="E623" s="460"/>
      <c r="F623" s="460"/>
      <c r="G623" s="460"/>
      <c r="H623" s="460"/>
      <c r="I623" s="460"/>
      <c r="J623" s="460"/>
      <c r="K623" s="460"/>
      <c r="L623" s="460"/>
      <c r="M623" s="460"/>
      <c r="N623" s="460"/>
      <c r="O623" s="713"/>
      <c r="P623" s="460"/>
      <c r="Q623" s="460"/>
      <c r="R623" s="460"/>
      <c r="S623" s="460"/>
      <c r="T623" s="460"/>
    </row>
    <row r="624">
      <c r="A624" s="460"/>
      <c r="B624" s="460"/>
      <c r="C624" s="460"/>
      <c r="D624" s="460"/>
      <c r="E624" s="460"/>
      <c r="F624" s="460"/>
      <c r="G624" s="460"/>
      <c r="H624" s="460"/>
      <c r="I624" s="460"/>
      <c r="J624" s="460"/>
      <c r="K624" s="460"/>
      <c r="L624" s="460"/>
      <c r="M624" s="460"/>
      <c r="N624" s="460"/>
      <c r="O624" s="713"/>
      <c r="P624" s="460"/>
      <c r="Q624" s="460"/>
      <c r="R624" s="460"/>
      <c r="S624" s="460"/>
      <c r="T624" s="460"/>
    </row>
    <row r="625">
      <c r="A625" s="460"/>
      <c r="B625" s="460"/>
      <c r="C625" s="460"/>
      <c r="D625" s="460"/>
      <c r="E625" s="460"/>
      <c r="F625" s="460"/>
      <c r="G625" s="460"/>
      <c r="H625" s="460"/>
      <c r="I625" s="460"/>
      <c r="J625" s="460"/>
      <c r="K625" s="460"/>
      <c r="L625" s="460"/>
      <c r="M625" s="460"/>
      <c r="N625" s="460"/>
      <c r="O625" s="713"/>
      <c r="P625" s="460"/>
      <c r="Q625" s="460"/>
      <c r="R625" s="460"/>
      <c r="S625" s="460"/>
      <c r="T625" s="460"/>
    </row>
    <row r="626">
      <c r="A626" s="460"/>
      <c r="B626" s="460"/>
      <c r="C626" s="460"/>
      <c r="D626" s="460"/>
      <c r="E626" s="460"/>
      <c r="F626" s="460"/>
      <c r="G626" s="460"/>
      <c r="H626" s="460"/>
      <c r="I626" s="460"/>
      <c r="J626" s="460"/>
      <c r="K626" s="460"/>
      <c r="L626" s="460"/>
      <c r="M626" s="460"/>
      <c r="N626" s="460"/>
      <c r="O626" s="713"/>
      <c r="P626" s="460"/>
      <c r="Q626" s="460"/>
      <c r="R626" s="460"/>
      <c r="S626" s="460"/>
      <c r="T626" s="460"/>
    </row>
    <row r="627">
      <c r="A627" s="460"/>
      <c r="B627" s="460"/>
      <c r="C627" s="460"/>
      <c r="D627" s="460"/>
      <c r="E627" s="460"/>
      <c r="F627" s="460"/>
      <c r="G627" s="460"/>
      <c r="H627" s="460"/>
      <c r="I627" s="460"/>
      <c r="J627" s="460"/>
      <c r="K627" s="460"/>
      <c r="L627" s="460"/>
      <c r="M627" s="460"/>
      <c r="N627" s="460"/>
      <c r="O627" s="713"/>
      <c r="P627" s="460"/>
      <c r="Q627" s="460"/>
      <c r="R627" s="460"/>
      <c r="S627" s="460"/>
      <c r="T627" s="460"/>
    </row>
    <row r="628">
      <c r="A628" s="460"/>
      <c r="B628" s="460"/>
      <c r="C628" s="460"/>
      <c r="D628" s="460"/>
      <c r="E628" s="460"/>
      <c r="F628" s="460"/>
      <c r="G628" s="460"/>
      <c r="H628" s="460"/>
      <c r="I628" s="460"/>
      <c r="J628" s="460"/>
      <c r="K628" s="460"/>
      <c r="L628" s="460"/>
      <c r="M628" s="460"/>
      <c r="N628" s="460"/>
      <c r="O628" s="713"/>
      <c r="P628" s="460"/>
      <c r="Q628" s="460"/>
      <c r="R628" s="460"/>
      <c r="S628" s="460"/>
      <c r="T628" s="460"/>
    </row>
    <row r="629">
      <c r="A629" s="460"/>
      <c r="B629" s="460"/>
      <c r="C629" s="460"/>
      <c r="D629" s="460"/>
      <c r="E629" s="460"/>
      <c r="F629" s="460"/>
      <c r="G629" s="460"/>
      <c r="H629" s="460"/>
      <c r="I629" s="460"/>
      <c r="J629" s="460"/>
      <c r="K629" s="460"/>
      <c r="L629" s="460"/>
      <c r="M629" s="460"/>
      <c r="N629" s="460"/>
      <c r="O629" s="713"/>
      <c r="P629" s="460"/>
      <c r="Q629" s="460"/>
      <c r="R629" s="460"/>
      <c r="S629" s="460"/>
      <c r="T629" s="460"/>
    </row>
    <row r="630">
      <c r="A630" s="460"/>
      <c r="B630" s="460"/>
      <c r="C630" s="460"/>
      <c r="D630" s="460"/>
      <c r="E630" s="460"/>
      <c r="F630" s="460"/>
      <c r="G630" s="460"/>
      <c r="H630" s="460"/>
      <c r="I630" s="460"/>
      <c r="J630" s="460"/>
      <c r="K630" s="460"/>
      <c r="L630" s="460"/>
      <c r="M630" s="460"/>
      <c r="N630" s="460"/>
      <c r="O630" s="713"/>
      <c r="P630" s="460"/>
      <c r="Q630" s="460"/>
      <c r="R630" s="460"/>
      <c r="S630" s="460"/>
      <c r="T630" s="460"/>
    </row>
    <row r="631">
      <c r="A631" s="460"/>
      <c r="B631" s="460"/>
      <c r="C631" s="460"/>
      <c r="D631" s="460"/>
      <c r="E631" s="460"/>
      <c r="F631" s="460"/>
      <c r="G631" s="460"/>
      <c r="H631" s="460"/>
      <c r="I631" s="460"/>
      <c r="J631" s="460"/>
      <c r="K631" s="460"/>
      <c r="L631" s="460"/>
      <c r="M631" s="460"/>
      <c r="N631" s="460"/>
      <c r="O631" s="713"/>
      <c r="P631" s="460"/>
      <c r="Q631" s="460"/>
      <c r="R631" s="460"/>
      <c r="S631" s="460"/>
      <c r="T631" s="460"/>
    </row>
    <row r="632">
      <c r="A632" s="460"/>
      <c r="B632" s="460"/>
      <c r="C632" s="460"/>
      <c r="D632" s="460"/>
      <c r="E632" s="460"/>
      <c r="F632" s="460"/>
      <c r="G632" s="460"/>
      <c r="H632" s="460"/>
      <c r="I632" s="460"/>
      <c r="J632" s="460"/>
      <c r="K632" s="460"/>
      <c r="L632" s="460"/>
      <c r="M632" s="460"/>
      <c r="N632" s="460"/>
      <c r="O632" s="713"/>
      <c r="P632" s="460"/>
      <c r="Q632" s="460"/>
      <c r="R632" s="460"/>
      <c r="S632" s="460"/>
      <c r="T632" s="460"/>
    </row>
    <row r="633">
      <c r="A633" s="460"/>
      <c r="B633" s="460"/>
      <c r="C633" s="460"/>
      <c r="D633" s="460"/>
      <c r="E633" s="460"/>
      <c r="F633" s="460"/>
      <c r="G633" s="460"/>
      <c r="H633" s="460"/>
      <c r="I633" s="460"/>
      <c r="J633" s="460"/>
      <c r="K633" s="460"/>
      <c r="L633" s="460"/>
      <c r="M633" s="460"/>
      <c r="N633" s="460"/>
      <c r="O633" s="713"/>
      <c r="P633" s="460"/>
      <c r="Q633" s="460"/>
      <c r="R633" s="460"/>
      <c r="S633" s="460"/>
      <c r="T633" s="460"/>
    </row>
    <row r="634">
      <c r="A634" s="460"/>
      <c r="B634" s="460"/>
      <c r="C634" s="460"/>
      <c r="D634" s="460"/>
      <c r="E634" s="460"/>
      <c r="F634" s="460"/>
      <c r="G634" s="460"/>
      <c r="H634" s="460"/>
      <c r="I634" s="460"/>
      <c r="J634" s="460"/>
      <c r="K634" s="460"/>
      <c r="L634" s="460"/>
      <c r="M634" s="460"/>
      <c r="N634" s="460"/>
      <c r="O634" s="713"/>
      <c r="P634" s="460"/>
      <c r="Q634" s="460"/>
      <c r="R634" s="460"/>
      <c r="S634" s="460"/>
      <c r="T634" s="460"/>
    </row>
    <row r="635">
      <c r="A635" s="460"/>
      <c r="B635" s="460"/>
      <c r="C635" s="460"/>
      <c r="D635" s="460"/>
      <c r="E635" s="460"/>
      <c r="F635" s="460"/>
      <c r="G635" s="460"/>
      <c r="H635" s="460"/>
      <c r="I635" s="460"/>
      <c r="J635" s="460"/>
      <c r="K635" s="460"/>
      <c r="L635" s="460"/>
      <c r="M635" s="460"/>
      <c r="N635" s="460"/>
      <c r="O635" s="713"/>
      <c r="P635" s="460"/>
      <c r="Q635" s="460"/>
      <c r="R635" s="460"/>
      <c r="S635" s="460"/>
      <c r="T635" s="460"/>
    </row>
    <row r="636">
      <c r="A636" s="460"/>
      <c r="B636" s="460"/>
      <c r="C636" s="460"/>
      <c r="D636" s="460"/>
      <c r="E636" s="460"/>
      <c r="F636" s="460"/>
      <c r="G636" s="460"/>
      <c r="H636" s="460"/>
      <c r="I636" s="460"/>
      <c r="J636" s="460"/>
      <c r="K636" s="460"/>
      <c r="L636" s="460"/>
      <c r="M636" s="460"/>
      <c r="N636" s="460"/>
      <c r="O636" s="713"/>
      <c r="P636" s="460"/>
      <c r="Q636" s="460"/>
      <c r="R636" s="460"/>
      <c r="S636" s="460"/>
      <c r="T636" s="460"/>
    </row>
    <row r="637">
      <c r="A637" s="460"/>
      <c r="B637" s="460"/>
      <c r="C637" s="460"/>
      <c r="D637" s="460"/>
      <c r="E637" s="460"/>
      <c r="F637" s="460"/>
      <c r="G637" s="460"/>
      <c r="H637" s="460"/>
      <c r="I637" s="460"/>
      <c r="J637" s="460"/>
      <c r="K637" s="460"/>
      <c r="L637" s="460"/>
      <c r="M637" s="460"/>
      <c r="N637" s="460"/>
      <c r="O637" s="713"/>
      <c r="P637" s="460"/>
      <c r="Q637" s="460"/>
      <c r="R637" s="460"/>
      <c r="S637" s="460"/>
      <c r="T637" s="460"/>
    </row>
    <row r="638">
      <c r="A638" s="460"/>
      <c r="B638" s="460"/>
      <c r="C638" s="460"/>
      <c r="D638" s="460"/>
      <c r="E638" s="460"/>
      <c r="F638" s="460"/>
      <c r="G638" s="460"/>
      <c r="H638" s="460"/>
      <c r="I638" s="460"/>
      <c r="J638" s="460"/>
      <c r="K638" s="460"/>
      <c r="L638" s="460"/>
      <c r="M638" s="460"/>
      <c r="N638" s="460"/>
      <c r="O638" s="713"/>
      <c r="P638" s="460"/>
      <c r="Q638" s="460"/>
      <c r="R638" s="460"/>
      <c r="S638" s="460"/>
      <c r="T638" s="460"/>
    </row>
    <row r="639">
      <c r="A639" s="460"/>
      <c r="B639" s="460"/>
      <c r="C639" s="460"/>
      <c r="D639" s="460"/>
      <c r="E639" s="460"/>
      <c r="F639" s="460"/>
      <c r="G639" s="460"/>
      <c r="H639" s="460"/>
      <c r="I639" s="460"/>
      <c r="J639" s="460"/>
      <c r="K639" s="460"/>
      <c r="L639" s="460"/>
      <c r="M639" s="460"/>
      <c r="N639" s="460"/>
      <c r="O639" s="713"/>
      <c r="P639" s="460"/>
      <c r="Q639" s="460"/>
      <c r="R639" s="460"/>
      <c r="S639" s="460"/>
      <c r="T639" s="460"/>
    </row>
    <row r="640">
      <c r="A640" s="460"/>
      <c r="B640" s="460"/>
      <c r="C640" s="460"/>
      <c r="D640" s="460"/>
      <c r="E640" s="460"/>
      <c r="F640" s="460"/>
      <c r="G640" s="460"/>
      <c r="H640" s="460"/>
      <c r="I640" s="460"/>
      <c r="J640" s="460"/>
      <c r="K640" s="460"/>
      <c r="L640" s="460"/>
      <c r="M640" s="460"/>
      <c r="N640" s="460"/>
      <c r="O640" s="713"/>
      <c r="P640" s="460"/>
      <c r="Q640" s="460"/>
      <c r="R640" s="460"/>
      <c r="S640" s="460"/>
      <c r="T640" s="460"/>
    </row>
    <row r="641">
      <c r="A641" s="460"/>
      <c r="B641" s="460"/>
      <c r="C641" s="460"/>
      <c r="D641" s="460"/>
      <c r="E641" s="460"/>
      <c r="F641" s="460"/>
      <c r="G641" s="460"/>
      <c r="H641" s="460"/>
      <c r="I641" s="460"/>
      <c r="J641" s="460"/>
      <c r="K641" s="460"/>
      <c r="L641" s="460"/>
      <c r="M641" s="460"/>
      <c r="N641" s="460"/>
      <c r="O641" s="713"/>
      <c r="P641" s="460"/>
      <c r="Q641" s="460"/>
      <c r="R641" s="460"/>
      <c r="S641" s="460"/>
      <c r="T641" s="460"/>
    </row>
    <row r="642">
      <c r="A642" s="460"/>
      <c r="B642" s="460"/>
      <c r="C642" s="460"/>
      <c r="D642" s="460"/>
      <c r="E642" s="460"/>
      <c r="F642" s="460"/>
      <c r="G642" s="460"/>
      <c r="H642" s="460"/>
      <c r="I642" s="460"/>
      <c r="J642" s="460"/>
      <c r="K642" s="460"/>
      <c r="L642" s="460"/>
      <c r="M642" s="460"/>
      <c r="N642" s="460"/>
      <c r="O642" s="713"/>
      <c r="P642" s="460"/>
      <c r="Q642" s="460"/>
      <c r="R642" s="460"/>
      <c r="S642" s="460"/>
      <c r="T642" s="460"/>
    </row>
    <row r="643">
      <c r="A643" s="460"/>
      <c r="B643" s="460"/>
      <c r="C643" s="460"/>
      <c r="D643" s="460"/>
      <c r="E643" s="460"/>
      <c r="F643" s="460"/>
      <c r="G643" s="460"/>
      <c r="H643" s="460"/>
      <c r="I643" s="460"/>
      <c r="J643" s="460"/>
      <c r="K643" s="460"/>
      <c r="L643" s="460"/>
      <c r="M643" s="460"/>
      <c r="N643" s="460"/>
      <c r="O643" s="713"/>
      <c r="P643" s="460"/>
      <c r="Q643" s="460"/>
      <c r="R643" s="460"/>
      <c r="S643" s="460"/>
      <c r="T643" s="460"/>
    </row>
    <row r="644">
      <c r="A644" s="460"/>
      <c r="B644" s="460"/>
      <c r="C644" s="460"/>
      <c r="D644" s="460"/>
      <c r="E644" s="460"/>
      <c r="F644" s="460"/>
      <c r="G644" s="460"/>
      <c r="H644" s="460"/>
      <c r="I644" s="460"/>
      <c r="J644" s="460"/>
      <c r="K644" s="460"/>
      <c r="L644" s="460"/>
      <c r="M644" s="460"/>
      <c r="N644" s="460"/>
      <c r="O644" s="713"/>
      <c r="P644" s="460"/>
      <c r="Q644" s="460"/>
      <c r="R644" s="460"/>
      <c r="S644" s="460"/>
      <c r="T644" s="460"/>
    </row>
    <row r="645">
      <c r="A645" s="460"/>
      <c r="B645" s="460"/>
      <c r="C645" s="460"/>
      <c r="D645" s="460"/>
      <c r="E645" s="460"/>
      <c r="F645" s="460"/>
      <c r="G645" s="460"/>
      <c r="H645" s="460"/>
      <c r="I645" s="460"/>
      <c r="J645" s="460"/>
      <c r="K645" s="460"/>
      <c r="L645" s="460"/>
      <c r="M645" s="460"/>
      <c r="N645" s="460"/>
      <c r="O645" s="713"/>
      <c r="P645" s="460"/>
      <c r="Q645" s="460"/>
      <c r="R645" s="460"/>
      <c r="S645" s="460"/>
      <c r="T645" s="460"/>
    </row>
    <row r="646">
      <c r="A646" s="460"/>
      <c r="B646" s="460"/>
      <c r="C646" s="460"/>
      <c r="D646" s="460"/>
      <c r="E646" s="460"/>
      <c r="F646" s="460"/>
      <c r="G646" s="460"/>
      <c r="H646" s="460"/>
      <c r="I646" s="460"/>
      <c r="J646" s="460"/>
      <c r="K646" s="460"/>
      <c r="L646" s="460"/>
      <c r="M646" s="460"/>
      <c r="N646" s="460"/>
      <c r="O646" s="713"/>
      <c r="P646" s="460"/>
      <c r="Q646" s="460"/>
      <c r="R646" s="460"/>
      <c r="S646" s="460"/>
      <c r="T646" s="460"/>
    </row>
    <row r="647">
      <c r="A647" s="460"/>
      <c r="B647" s="460"/>
      <c r="C647" s="460"/>
      <c r="D647" s="460"/>
      <c r="E647" s="460"/>
      <c r="F647" s="460"/>
      <c r="G647" s="460"/>
      <c r="H647" s="460"/>
      <c r="I647" s="460"/>
      <c r="J647" s="460"/>
      <c r="K647" s="460"/>
      <c r="L647" s="460"/>
      <c r="M647" s="460"/>
      <c r="N647" s="460"/>
      <c r="O647" s="713"/>
      <c r="P647" s="460"/>
      <c r="Q647" s="460"/>
      <c r="R647" s="460"/>
      <c r="S647" s="460"/>
      <c r="T647" s="460"/>
    </row>
    <row r="648">
      <c r="A648" s="460"/>
      <c r="B648" s="460"/>
      <c r="C648" s="460"/>
      <c r="D648" s="460"/>
      <c r="E648" s="460"/>
      <c r="F648" s="460"/>
      <c r="G648" s="460"/>
      <c r="H648" s="460"/>
      <c r="I648" s="460"/>
      <c r="J648" s="460"/>
      <c r="K648" s="460"/>
      <c r="L648" s="460"/>
      <c r="M648" s="460"/>
      <c r="N648" s="460"/>
      <c r="O648" s="713"/>
      <c r="P648" s="460"/>
      <c r="Q648" s="460"/>
      <c r="R648" s="460"/>
      <c r="S648" s="460"/>
      <c r="T648" s="460"/>
    </row>
    <row r="649">
      <c r="A649" s="460"/>
      <c r="B649" s="460"/>
      <c r="C649" s="460"/>
      <c r="D649" s="460"/>
      <c r="E649" s="460"/>
      <c r="F649" s="460"/>
      <c r="G649" s="460"/>
      <c r="H649" s="460"/>
      <c r="I649" s="460"/>
      <c r="J649" s="460"/>
      <c r="K649" s="460"/>
      <c r="L649" s="460"/>
      <c r="M649" s="460"/>
      <c r="N649" s="460"/>
      <c r="O649" s="713"/>
      <c r="P649" s="460"/>
      <c r="Q649" s="460"/>
      <c r="R649" s="460"/>
      <c r="S649" s="460"/>
      <c r="T649" s="460"/>
    </row>
    <row r="650">
      <c r="A650" s="460"/>
      <c r="B650" s="460"/>
      <c r="C650" s="460"/>
      <c r="D650" s="460"/>
      <c r="E650" s="460"/>
      <c r="F650" s="460"/>
      <c r="G650" s="460"/>
      <c r="H650" s="460"/>
      <c r="I650" s="460"/>
      <c r="J650" s="460"/>
      <c r="K650" s="460"/>
      <c r="L650" s="460"/>
      <c r="M650" s="460"/>
      <c r="N650" s="460"/>
      <c r="O650" s="713"/>
      <c r="P650" s="460"/>
      <c r="Q650" s="460"/>
      <c r="R650" s="460"/>
      <c r="S650" s="460"/>
      <c r="T650" s="460"/>
    </row>
    <row r="651">
      <c r="A651" s="460"/>
      <c r="B651" s="460"/>
      <c r="C651" s="460"/>
      <c r="D651" s="460"/>
      <c r="E651" s="460"/>
      <c r="F651" s="460"/>
      <c r="G651" s="460"/>
      <c r="H651" s="460"/>
      <c r="I651" s="460"/>
      <c r="J651" s="460"/>
      <c r="K651" s="460"/>
      <c r="L651" s="460"/>
      <c r="M651" s="460"/>
      <c r="N651" s="460"/>
      <c r="O651" s="713"/>
      <c r="P651" s="460"/>
      <c r="Q651" s="460"/>
      <c r="R651" s="460"/>
      <c r="S651" s="460"/>
      <c r="T651" s="460"/>
    </row>
    <row r="652">
      <c r="A652" s="460"/>
      <c r="B652" s="460"/>
      <c r="C652" s="460"/>
      <c r="D652" s="460"/>
      <c r="E652" s="460"/>
      <c r="F652" s="460"/>
      <c r="G652" s="460"/>
      <c r="H652" s="460"/>
      <c r="I652" s="460"/>
      <c r="J652" s="460"/>
      <c r="K652" s="460"/>
      <c r="L652" s="460"/>
      <c r="M652" s="460"/>
      <c r="N652" s="460"/>
      <c r="O652" s="713"/>
      <c r="P652" s="460"/>
      <c r="Q652" s="460"/>
      <c r="R652" s="460"/>
      <c r="S652" s="460"/>
      <c r="T652" s="460"/>
    </row>
    <row r="653">
      <c r="A653" s="460"/>
      <c r="B653" s="460"/>
      <c r="C653" s="460"/>
      <c r="D653" s="460"/>
      <c r="E653" s="460"/>
      <c r="F653" s="460"/>
      <c r="G653" s="460"/>
      <c r="H653" s="460"/>
      <c r="I653" s="460"/>
      <c r="J653" s="460"/>
      <c r="K653" s="460"/>
      <c r="L653" s="460"/>
      <c r="M653" s="460"/>
      <c r="N653" s="460"/>
      <c r="O653" s="713"/>
      <c r="P653" s="460"/>
      <c r="Q653" s="460"/>
      <c r="R653" s="460"/>
      <c r="S653" s="460"/>
      <c r="T653" s="460"/>
    </row>
    <row r="654">
      <c r="A654" s="460"/>
      <c r="B654" s="460"/>
      <c r="C654" s="460"/>
      <c r="D654" s="460"/>
      <c r="E654" s="460"/>
      <c r="F654" s="460"/>
      <c r="G654" s="460"/>
      <c r="H654" s="460"/>
      <c r="I654" s="460"/>
      <c r="J654" s="460"/>
      <c r="K654" s="460"/>
      <c r="L654" s="460"/>
      <c r="M654" s="460"/>
      <c r="N654" s="460"/>
      <c r="O654" s="713"/>
      <c r="P654" s="460"/>
      <c r="Q654" s="460"/>
      <c r="R654" s="460"/>
      <c r="S654" s="460"/>
      <c r="T654" s="460"/>
    </row>
    <row r="655">
      <c r="A655" s="460"/>
      <c r="B655" s="460"/>
      <c r="C655" s="460"/>
      <c r="D655" s="460"/>
      <c r="E655" s="460"/>
      <c r="F655" s="460"/>
      <c r="G655" s="460"/>
      <c r="H655" s="460"/>
      <c r="I655" s="460"/>
      <c r="J655" s="460"/>
      <c r="K655" s="460"/>
      <c r="L655" s="460"/>
      <c r="M655" s="460"/>
      <c r="N655" s="460"/>
      <c r="O655" s="713"/>
      <c r="P655" s="460"/>
      <c r="Q655" s="460"/>
      <c r="R655" s="460"/>
      <c r="S655" s="460"/>
      <c r="T655" s="460"/>
    </row>
    <row r="656">
      <c r="A656" s="460"/>
      <c r="B656" s="460"/>
      <c r="C656" s="460"/>
      <c r="D656" s="460"/>
      <c r="E656" s="460"/>
      <c r="F656" s="460"/>
      <c r="G656" s="460"/>
      <c r="H656" s="460"/>
      <c r="I656" s="460"/>
      <c r="J656" s="460"/>
      <c r="K656" s="460"/>
      <c r="L656" s="460"/>
      <c r="M656" s="460"/>
      <c r="N656" s="460"/>
      <c r="O656" s="713"/>
      <c r="P656" s="460"/>
      <c r="Q656" s="460"/>
      <c r="R656" s="460"/>
      <c r="S656" s="460"/>
      <c r="T656" s="460"/>
    </row>
    <row r="657">
      <c r="A657" s="460"/>
      <c r="B657" s="460"/>
      <c r="C657" s="460"/>
      <c r="D657" s="460"/>
      <c r="E657" s="460"/>
      <c r="F657" s="460"/>
      <c r="G657" s="460"/>
      <c r="H657" s="460"/>
      <c r="I657" s="460"/>
      <c r="J657" s="460"/>
      <c r="K657" s="460"/>
      <c r="L657" s="460"/>
      <c r="M657" s="460"/>
      <c r="N657" s="460"/>
      <c r="O657" s="713"/>
      <c r="P657" s="460"/>
      <c r="Q657" s="460"/>
      <c r="R657" s="460"/>
      <c r="S657" s="460"/>
      <c r="T657" s="460"/>
    </row>
    <row r="658">
      <c r="A658" s="460"/>
      <c r="B658" s="460"/>
      <c r="C658" s="460"/>
      <c r="D658" s="460"/>
      <c r="E658" s="460"/>
      <c r="F658" s="460"/>
      <c r="G658" s="460"/>
      <c r="H658" s="460"/>
      <c r="I658" s="460"/>
      <c r="J658" s="460"/>
      <c r="K658" s="460"/>
      <c r="L658" s="460"/>
      <c r="M658" s="460"/>
      <c r="N658" s="460"/>
      <c r="O658" s="713"/>
      <c r="P658" s="460"/>
      <c r="Q658" s="460"/>
      <c r="R658" s="460"/>
      <c r="S658" s="460"/>
      <c r="T658" s="460"/>
    </row>
    <row r="659">
      <c r="A659" s="460"/>
      <c r="B659" s="460"/>
      <c r="C659" s="460"/>
      <c r="D659" s="460"/>
      <c r="E659" s="460"/>
      <c r="F659" s="460"/>
      <c r="G659" s="460"/>
      <c r="H659" s="460"/>
      <c r="I659" s="460"/>
      <c r="J659" s="460"/>
      <c r="K659" s="460"/>
      <c r="L659" s="460"/>
      <c r="M659" s="460"/>
      <c r="N659" s="460"/>
      <c r="O659" s="713"/>
      <c r="P659" s="460"/>
      <c r="Q659" s="460"/>
      <c r="R659" s="460"/>
      <c r="S659" s="460"/>
      <c r="T659" s="460"/>
    </row>
    <row r="660">
      <c r="A660" s="460"/>
      <c r="B660" s="460"/>
      <c r="C660" s="460"/>
      <c r="D660" s="460"/>
      <c r="E660" s="460"/>
      <c r="F660" s="460"/>
      <c r="G660" s="460"/>
      <c r="H660" s="460"/>
      <c r="I660" s="460"/>
      <c r="J660" s="460"/>
      <c r="K660" s="460"/>
      <c r="L660" s="460"/>
      <c r="M660" s="460"/>
      <c r="N660" s="460"/>
      <c r="O660" s="713"/>
      <c r="P660" s="460"/>
      <c r="Q660" s="460"/>
      <c r="R660" s="460"/>
      <c r="S660" s="460"/>
      <c r="T660" s="460"/>
    </row>
    <row r="661">
      <c r="A661" s="460"/>
      <c r="B661" s="460"/>
      <c r="C661" s="460"/>
      <c r="D661" s="460"/>
      <c r="E661" s="460"/>
      <c r="F661" s="460"/>
      <c r="G661" s="460"/>
      <c r="H661" s="460"/>
      <c r="I661" s="460"/>
      <c r="J661" s="460"/>
      <c r="K661" s="460"/>
      <c r="L661" s="460"/>
      <c r="M661" s="460"/>
      <c r="N661" s="460"/>
      <c r="O661" s="713"/>
      <c r="P661" s="460"/>
      <c r="Q661" s="460"/>
      <c r="R661" s="460"/>
      <c r="S661" s="460"/>
      <c r="T661" s="460"/>
    </row>
    <row r="662">
      <c r="A662" s="460"/>
      <c r="B662" s="460"/>
      <c r="C662" s="460"/>
      <c r="D662" s="460"/>
      <c r="E662" s="460"/>
      <c r="F662" s="460"/>
      <c r="G662" s="460"/>
      <c r="H662" s="460"/>
      <c r="I662" s="460"/>
      <c r="J662" s="460"/>
      <c r="K662" s="460"/>
      <c r="L662" s="460"/>
      <c r="M662" s="460"/>
      <c r="N662" s="460"/>
      <c r="O662" s="713"/>
      <c r="P662" s="460"/>
      <c r="Q662" s="460"/>
      <c r="R662" s="460"/>
      <c r="S662" s="460"/>
      <c r="T662" s="460"/>
    </row>
    <row r="663">
      <c r="A663" s="460"/>
      <c r="B663" s="460"/>
      <c r="C663" s="460"/>
      <c r="D663" s="460"/>
      <c r="E663" s="460"/>
      <c r="F663" s="460"/>
      <c r="G663" s="460"/>
      <c r="H663" s="460"/>
      <c r="I663" s="460"/>
      <c r="J663" s="460"/>
      <c r="K663" s="460"/>
      <c r="L663" s="460"/>
      <c r="M663" s="460"/>
      <c r="N663" s="460"/>
      <c r="O663" s="713"/>
      <c r="P663" s="460"/>
      <c r="Q663" s="460"/>
      <c r="R663" s="460"/>
      <c r="S663" s="460"/>
      <c r="T663" s="460"/>
    </row>
    <row r="664">
      <c r="A664" s="460"/>
      <c r="B664" s="460"/>
      <c r="C664" s="460"/>
      <c r="D664" s="460"/>
      <c r="E664" s="460"/>
      <c r="F664" s="460"/>
      <c r="G664" s="460"/>
      <c r="H664" s="460"/>
      <c r="I664" s="460"/>
      <c r="J664" s="460"/>
      <c r="K664" s="460"/>
      <c r="L664" s="460"/>
      <c r="M664" s="460"/>
      <c r="N664" s="460"/>
      <c r="O664" s="713"/>
      <c r="P664" s="460"/>
      <c r="Q664" s="460"/>
      <c r="R664" s="460"/>
      <c r="S664" s="460"/>
      <c r="T664" s="460"/>
    </row>
    <row r="665">
      <c r="A665" s="460"/>
      <c r="B665" s="460"/>
      <c r="C665" s="460"/>
      <c r="D665" s="460"/>
      <c r="E665" s="460"/>
      <c r="F665" s="460"/>
      <c r="G665" s="460"/>
      <c r="H665" s="460"/>
      <c r="I665" s="460"/>
      <c r="J665" s="460"/>
      <c r="K665" s="460"/>
      <c r="L665" s="460"/>
      <c r="M665" s="460"/>
      <c r="N665" s="460"/>
      <c r="O665" s="713"/>
      <c r="P665" s="460"/>
      <c r="Q665" s="460"/>
      <c r="R665" s="460"/>
      <c r="S665" s="460"/>
      <c r="T665" s="460"/>
    </row>
    <row r="666">
      <c r="A666" s="460"/>
      <c r="B666" s="460"/>
      <c r="C666" s="460"/>
      <c r="D666" s="460"/>
      <c r="E666" s="460"/>
      <c r="F666" s="460"/>
      <c r="G666" s="460"/>
      <c r="H666" s="460"/>
      <c r="I666" s="460"/>
      <c r="J666" s="460"/>
      <c r="K666" s="460"/>
      <c r="L666" s="460"/>
      <c r="M666" s="460"/>
      <c r="N666" s="460"/>
      <c r="O666" s="713"/>
      <c r="P666" s="460"/>
      <c r="Q666" s="460"/>
      <c r="R666" s="460"/>
      <c r="S666" s="460"/>
      <c r="T666" s="460"/>
    </row>
    <row r="667">
      <c r="A667" s="460"/>
      <c r="B667" s="460"/>
      <c r="C667" s="460"/>
      <c r="D667" s="460"/>
      <c r="E667" s="460"/>
      <c r="F667" s="460"/>
      <c r="G667" s="460"/>
      <c r="H667" s="460"/>
      <c r="I667" s="460"/>
      <c r="J667" s="460"/>
      <c r="K667" s="460"/>
      <c r="L667" s="460"/>
      <c r="M667" s="460"/>
      <c r="N667" s="460"/>
      <c r="O667" s="713"/>
      <c r="P667" s="460"/>
      <c r="Q667" s="460"/>
      <c r="R667" s="460"/>
      <c r="S667" s="460"/>
      <c r="T667" s="460"/>
    </row>
    <row r="668">
      <c r="A668" s="460"/>
      <c r="B668" s="460"/>
      <c r="C668" s="460"/>
      <c r="D668" s="460"/>
      <c r="E668" s="460"/>
      <c r="F668" s="460"/>
      <c r="G668" s="460"/>
      <c r="H668" s="460"/>
      <c r="I668" s="460"/>
      <c r="J668" s="460"/>
      <c r="K668" s="460"/>
      <c r="L668" s="460"/>
      <c r="M668" s="460"/>
      <c r="N668" s="460"/>
      <c r="O668" s="713"/>
      <c r="P668" s="460"/>
      <c r="Q668" s="460"/>
      <c r="R668" s="460"/>
      <c r="S668" s="460"/>
      <c r="T668" s="460"/>
    </row>
    <row r="669">
      <c r="A669" s="460"/>
      <c r="B669" s="460"/>
      <c r="C669" s="460"/>
      <c r="D669" s="460"/>
      <c r="E669" s="460"/>
      <c r="F669" s="460"/>
      <c r="G669" s="460"/>
      <c r="H669" s="460"/>
      <c r="I669" s="460"/>
      <c r="J669" s="460"/>
      <c r="K669" s="460"/>
      <c r="L669" s="460"/>
      <c r="M669" s="460"/>
      <c r="N669" s="460"/>
      <c r="O669" s="713"/>
      <c r="P669" s="460"/>
      <c r="Q669" s="460"/>
      <c r="R669" s="460"/>
      <c r="S669" s="460"/>
      <c r="T669" s="460"/>
    </row>
    <row r="670">
      <c r="A670" s="460"/>
      <c r="B670" s="460"/>
      <c r="C670" s="460"/>
      <c r="D670" s="460"/>
      <c r="E670" s="460"/>
      <c r="F670" s="460"/>
      <c r="G670" s="460"/>
      <c r="H670" s="460"/>
      <c r="I670" s="460"/>
      <c r="J670" s="460"/>
      <c r="K670" s="460"/>
      <c r="L670" s="460"/>
      <c r="M670" s="460"/>
      <c r="N670" s="460"/>
      <c r="O670" s="713"/>
      <c r="P670" s="460"/>
      <c r="Q670" s="460"/>
      <c r="R670" s="460"/>
      <c r="S670" s="460"/>
      <c r="T670" s="460"/>
    </row>
    <row r="671">
      <c r="A671" s="460"/>
      <c r="B671" s="460"/>
      <c r="C671" s="460"/>
      <c r="D671" s="460"/>
      <c r="E671" s="460"/>
      <c r="F671" s="460"/>
      <c r="G671" s="460"/>
      <c r="H671" s="460"/>
      <c r="I671" s="460"/>
      <c r="J671" s="460"/>
      <c r="K671" s="460"/>
      <c r="L671" s="460"/>
      <c r="M671" s="460"/>
      <c r="N671" s="460"/>
      <c r="O671" s="713"/>
      <c r="P671" s="460"/>
      <c r="Q671" s="460"/>
      <c r="R671" s="460"/>
      <c r="S671" s="460"/>
      <c r="T671" s="460"/>
    </row>
    <row r="672">
      <c r="A672" s="460"/>
      <c r="B672" s="460"/>
      <c r="C672" s="460"/>
      <c r="D672" s="460"/>
      <c r="E672" s="460"/>
      <c r="F672" s="460"/>
      <c r="G672" s="460"/>
      <c r="H672" s="460"/>
      <c r="I672" s="460"/>
      <c r="J672" s="460"/>
      <c r="K672" s="460"/>
      <c r="L672" s="460"/>
      <c r="M672" s="460"/>
      <c r="N672" s="460"/>
      <c r="O672" s="713"/>
      <c r="P672" s="460"/>
      <c r="Q672" s="460"/>
      <c r="R672" s="460"/>
      <c r="S672" s="460"/>
      <c r="T672" s="460"/>
    </row>
    <row r="673">
      <c r="A673" s="460"/>
      <c r="B673" s="460"/>
      <c r="C673" s="460"/>
      <c r="D673" s="460"/>
      <c r="E673" s="460"/>
      <c r="F673" s="460"/>
      <c r="G673" s="460"/>
      <c r="H673" s="460"/>
      <c r="I673" s="460"/>
      <c r="J673" s="460"/>
      <c r="K673" s="460"/>
      <c r="L673" s="460"/>
      <c r="M673" s="460"/>
      <c r="N673" s="460"/>
      <c r="O673" s="713"/>
      <c r="P673" s="460"/>
      <c r="Q673" s="460"/>
      <c r="R673" s="460"/>
      <c r="S673" s="460"/>
      <c r="T673" s="460"/>
    </row>
    <row r="674">
      <c r="A674" s="460"/>
      <c r="B674" s="460"/>
      <c r="C674" s="460"/>
      <c r="D674" s="460"/>
      <c r="E674" s="460"/>
      <c r="F674" s="460"/>
      <c r="G674" s="460"/>
      <c r="H674" s="460"/>
      <c r="I674" s="460"/>
      <c r="J674" s="460"/>
      <c r="K674" s="460"/>
      <c r="L674" s="460"/>
      <c r="M674" s="460"/>
      <c r="N674" s="460"/>
      <c r="O674" s="713"/>
      <c r="P674" s="460"/>
      <c r="Q674" s="460"/>
      <c r="R674" s="460"/>
      <c r="S674" s="460"/>
      <c r="T674" s="460"/>
    </row>
    <row r="675">
      <c r="A675" s="460"/>
      <c r="B675" s="460"/>
      <c r="C675" s="460"/>
      <c r="D675" s="460"/>
      <c r="E675" s="460"/>
      <c r="F675" s="460"/>
      <c r="G675" s="460"/>
      <c r="H675" s="460"/>
      <c r="I675" s="460"/>
      <c r="J675" s="460"/>
      <c r="K675" s="460"/>
      <c r="L675" s="460"/>
      <c r="M675" s="460"/>
      <c r="N675" s="460"/>
      <c r="O675" s="713"/>
      <c r="P675" s="460"/>
      <c r="Q675" s="460"/>
      <c r="R675" s="460"/>
      <c r="S675" s="460"/>
      <c r="T675" s="460"/>
    </row>
    <row r="676">
      <c r="A676" s="460"/>
      <c r="B676" s="460"/>
      <c r="C676" s="460"/>
      <c r="D676" s="460"/>
      <c r="E676" s="460"/>
      <c r="F676" s="460"/>
      <c r="G676" s="460"/>
      <c r="H676" s="460"/>
      <c r="I676" s="460"/>
      <c r="J676" s="460"/>
      <c r="K676" s="460"/>
      <c r="L676" s="460"/>
      <c r="M676" s="460"/>
      <c r="N676" s="460"/>
      <c r="O676" s="713"/>
      <c r="P676" s="460"/>
      <c r="Q676" s="460"/>
      <c r="R676" s="460"/>
      <c r="S676" s="460"/>
      <c r="T676" s="460"/>
    </row>
    <row r="677">
      <c r="A677" s="460"/>
      <c r="B677" s="460"/>
      <c r="C677" s="460"/>
      <c r="D677" s="460"/>
      <c r="E677" s="460"/>
      <c r="F677" s="460"/>
      <c r="G677" s="460"/>
      <c r="H677" s="460"/>
      <c r="I677" s="460"/>
      <c r="J677" s="460"/>
      <c r="K677" s="460"/>
      <c r="L677" s="460"/>
      <c r="M677" s="460"/>
      <c r="N677" s="460"/>
      <c r="O677" s="713"/>
      <c r="P677" s="460"/>
      <c r="Q677" s="460"/>
      <c r="R677" s="460"/>
      <c r="S677" s="460"/>
      <c r="T677" s="460"/>
    </row>
    <row r="678">
      <c r="A678" s="460"/>
      <c r="B678" s="460"/>
      <c r="C678" s="460"/>
      <c r="D678" s="460"/>
      <c r="E678" s="460"/>
      <c r="F678" s="460"/>
      <c r="G678" s="460"/>
      <c r="H678" s="460"/>
      <c r="I678" s="460"/>
      <c r="J678" s="460"/>
      <c r="K678" s="460"/>
      <c r="L678" s="460"/>
      <c r="M678" s="460"/>
      <c r="N678" s="460"/>
      <c r="O678" s="713"/>
      <c r="P678" s="460"/>
      <c r="Q678" s="460"/>
      <c r="R678" s="460"/>
      <c r="S678" s="460"/>
      <c r="T678" s="460"/>
    </row>
    <row r="679">
      <c r="A679" s="460"/>
      <c r="B679" s="460"/>
      <c r="C679" s="460"/>
      <c r="D679" s="460"/>
      <c r="E679" s="460"/>
      <c r="F679" s="460"/>
      <c r="G679" s="460"/>
      <c r="H679" s="460"/>
      <c r="I679" s="460"/>
      <c r="J679" s="460"/>
      <c r="K679" s="460"/>
      <c r="L679" s="460"/>
      <c r="M679" s="460"/>
      <c r="N679" s="460"/>
      <c r="O679" s="713"/>
      <c r="P679" s="460"/>
      <c r="Q679" s="460"/>
      <c r="R679" s="460"/>
      <c r="S679" s="460"/>
      <c r="T679" s="460"/>
    </row>
    <row r="680">
      <c r="A680" s="460"/>
      <c r="B680" s="460"/>
      <c r="C680" s="460"/>
      <c r="D680" s="460"/>
      <c r="E680" s="460"/>
      <c r="F680" s="460"/>
      <c r="G680" s="460"/>
      <c r="H680" s="460"/>
      <c r="I680" s="460"/>
      <c r="J680" s="460"/>
      <c r="K680" s="460"/>
      <c r="L680" s="460"/>
      <c r="M680" s="460"/>
      <c r="N680" s="460"/>
      <c r="O680" s="713"/>
      <c r="P680" s="460"/>
      <c r="Q680" s="460"/>
      <c r="R680" s="460"/>
      <c r="S680" s="460"/>
      <c r="T680" s="460"/>
    </row>
    <row r="681">
      <c r="A681" s="460"/>
      <c r="B681" s="460"/>
      <c r="C681" s="460"/>
      <c r="D681" s="460"/>
      <c r="E681" s="460"/>
      <c r="F681" s="460"/>
      <c r="G681" s="460"/>
      <c r="H681" s="460"/>
      <c r="I681" s="460"/>
      <c r="J681" s="460"/>
      <c r="K681" s="460"/>
      <c r="L681" s="460"/>
      <c r="M681" s="460"/>
      <c r="N681" s="460"/>
      <c r="O681" s="713"/>
      <c r="P681" s="460"/>
      <c r="Q681" s="460"/>
      <c r="R681" s="460"/>
      <c r="S681" s="460"/>
      <c r="T681" s="460"/>
    </row>
    <row r="682">
      <c r="A682" s="460"/>
      <c r="B682" s="460"/>
      <c r="C682" s="460"/>
      <c r="D682" s="460"/>
      <c r="E682" s="460"/>
      <c r="F682" s="460"/>
      <c r="G682" s="460"/>
      <c r="H682" s="460"/>
      <c r="I682" s="460"/>
      <c r="J682" s="460"/>
      <c r="K682" s="460"/>
      <c r="L682" s="460"/>
      <c r="M682" s="460"/>
      <c r="N682" s="460"/>
      <c r="O682" s="713"/>
      <c r="P682" s="460"/>
      <c r="Q682" s="460"/>
      <c r="R682" s="460"/>
      <c r="S682" s="460"/>
      <c r="T682" s="460"/>
    </row>
    <row r="683">
      <c r="A683" s="460"/>
      <c r="B683" s="460"/>
      <c r="C683" s="460"/>
      <c r="D683" s="460"/>
      <c r="E683" s="460"/>
      <c r="F683" s="460"/>
      <c r="G683" s="460"/>
      <c r="H683" s="460"/>
      <c r="I683" s="460"/>
      <c r="J683" s="460"/>
      <c r="K683" s="460"/>
      <c r="L683" s="460"/>
      <c r="M683" s="460"/>
      <c r="N683" s="460"/>
      <c r="O683" s="713"/>
      <c r="P683" s="460"/>
      <c r="Q683" s="460"/>
      <c r="R683" s="460"/>
      <c r="S683" s="460"/>
      <c r="T683" s="460"/>
    </row>
    <row r="684">
      <c r="A684" s="460"/>
      <c r="B684" s="460"/>
      <c r="C684" s="460"/>
      <c r="D684" s="460"/>
      <c r="E684" s="460"/>
      <c r="F684" s="460"/>
      <c r="G684" s="460"/>
      <c r="H684" s="460"/>
      <c r="I684" s="460"/>
      <c r="J684" s="460"/>
      <c r="K684" s="460"/>
      <c r="L684" s="460"/>
      <c r="M684" s="460"/>
      <c r="N684" s="460"/>
      <c r="O684" s="713"/>
      <c r="P684" s="460"/>
      <c r="Q684" s="460"/>
      <c r="R684" s="460"/>
      <c r="S684" s="460"/>
      <c r="T684" s="460"/>
    </row>
    <row r="685">
      <c r="A685" s="460"/>
      <c r="B685" s="460"/>
      <c r="C685" s="460"/>
      <c r="D685" s="460"/>
      <c r="E685" s="460"/>
      <c r="F685" s="460"/>
      <c r="G685" s="460"/>
      <c r="H685" s="460"/>
      <c r="I685" s="460"/>
      <c r="J685" s="460"/>
      <c r="K685" s="460"/>
      <c r="L685" s="460"/>
      <c r="M685" s="460"/>
      <c r="N685" s="460"/>
      <c r="O685" s="713"/>
      <c r="P685" s="460"/>
      <c r="Q685" s="460"/>
      <c r="R685" s="460"/>
      <c r="S685" s="460"/>
      <c r="T685" s="460"/>
    </row>
    <row r="686">
      <c r="A686" s="460"/>
      <c r="B686" s="460"/>
      <c r="C686" s="460"/>
      <c r="D686" s="460"/>
      <c r="E686" s="460"/>
      <c r="F686" s="460"/>
      <c r="G686" s="460"/>
      <c r="H686" s="460"/>
      <c r="I686" s="460"/>
      <c r="J686" s="460"/>
      <c r="K686" s="460"/>
      <c r="L686" s="460"/>
      <c r="M686" s="460"/>
      <c r="N686" s="460"/>
      <c r="O686" s="713"/>
      <c r="P686" s="460"/>
      <c r="Q686" s="460"/>
      <c r="R686" s="460"/>
      <c r="S686" s="460"/>
      <c r="T686" s="460"/>
    </row>
    <row r="687">
      <c r="A687" s="460"/>
      <c r="B687" s="460"/>
      <c r="C687" s="460"/>
      <c r="D687" s="460"/>
      <c r="E687" s="460"/>
      <c r="F687" s="460"/>
      <c r="G687" s="460"/>
      <c r="H687" s="460"/>
      <c r="I687" s="460"/>
      <c r="J687" s="460"/>
      <c r="K687" s="460"/>
      <c r="L687" s="460"/>
      <c r="M687" s="460"/>
      <c r="N687" s="460"/>
      <c r="O687" s="713"/>
      <c r="P687" s="460"/>
      <c r="Q687" s="460"/>
      <c r="R687" s="460"/>
      <c r="S687" s="460"/>
      <c r="T687" s="460"/>
    </row>
    <row r="688">
      <c r="A688" s="460"/>
      <c r="B688" s="460"/>
      <c r="C688" s="460"/>
      <c r="D688" s="460"/>
      <c r="E688" s="460"/>
      <c r="F688" s="460"/>
      <c r="G688" s="460"/>
      <c r="H688" s="460"/>
      <c r="I688" s="460"/>
      <c r="J688" s="460"/>
      <c r="K688" s="460"/>
      <c r="L688" s="460"/>
      <c r="M688" s="460"/>
      <c r="N688" s="460"/>
      <c r="O688" s="713"/>
      <c r="P688" s="460"/>
      <c r="Q688" s="460"/>
      <c r="R688" s="460"/>
      <c r="S688" s="460"/>
      <c r="T688" s="460"/>
    </row>
    <row r="689">
      <c r="A689" s="460"/>
      <c r="B689" s="460"/>
      <c r="C689" s="460"/>
      <c r="D689" s="460"/>
      <c r="E689" s="460"/>
      <c r="F689" s="460"/>
      <c r="G689" s="460"/>
      <c r="H689" s="460"/>
      <c r="I689" s="460"/>
      <c r="J689" s="460"/>
      <c r="K689" s="460"/>
      <c r="L689" s="460"/>
      <c r="M689" s="460"/>
      <c r="N689" s="460"/>
      <c r="O689" s="713"/>
      <c r="P689" s="460"/>
      <c r="Q689" s="460"/>
      <c r="R689" s="460"/>
      <c r="S689" s="460"/>
      <c r="T689" s="460"/>
    </row>
    <row r="690">
      <c r="A690" s="460"/>
      <c r="B690" s="460"/>
      <c r="C690" s="460"/>
      <c r="D690" s="460"/>
      <c r="E690" s="460"/>
      <c r="F690" s="460"/>
      <c r="G690" s="460"/>
      <c r="H690" s="460"/>
      <c r="I690" s="460"/>
      <c r="J690" s="460"/>
      <c r="K690" s="460"/>
      <c r="L690" s="460"/>
      <c r="M690" s="460"/>
      <c r="N690" s="460"/>
      <c r="O690" s="713"/>
      <c r="P690" s="460"/>
      <c r="Q690" s="460"/>
      <c r="R690" s="460"/>
      <c r="S690" s="460"/>
      <c r="T690" s="460"/>
    </row>
    <row r="691">
      <c r="A691" s="460"/>
      <c r="B691" s="460"/>
      <c r="C691" s="460"/>
      <c r="D691" s="460"/>
      <c r="E691" s="460"/>
      <c r="F691" s="460"/>
      <c r="G691" s="460"/>
      <c r="H691" s="460"/>
      <c r="I691" s="460"/>
      <c r="J691" s="460"/>
      <c r="K691" s="460"/>
      <c r="L691" s="460"/>
      <c r="M691" s="460"/>
      <c r="N691" s="460"/>
      <c r="O691" s="713"/>
      <c r="P691" s="460"/>
      <c r="Q691" s="460"/>
      <c r="R691" s="460"/>
      <c r="S691" s="460"/>
      <c r="T691" s="460"/>
    </row>
    <row r="692">
      <c r="A692" s="460"/>
      <c r="B692" s="460"/>
      <c r="C692" s="460"/>
      <c r="D692" s="460"/>
      <c r="E692" s="460"/>
      <c r="F692" s="460"/>
      <c r="G692" s="460"/>
      <c r="H692" s="460"/>
      <c r="I692" s="460"/>
      <c r="J692" s="460"/>
      <c r="K692" s="460"/>
      <c r="L692" s="460"/>
      <c r="M692" s="460"/>
      <c r="N692" s="460"/>
      <c r="O692" s="713"/>
      <c r="P692" s="460"/>
      <c r="Q692" s="460"/>
      <c r="R692" s="460"/>
      <c r="S692" s="460"/>
      <c r="T692" s="460"/>
    </row>
    <row r="693">
      <c r="A693" s="460"/>
      <c r="B693" s="460"/>
      <c r="C693" s="460"/>
      <c r="D693" s="460"/>
      <c r="E693" s="460"/>
      <c r="F693" s="460"/>
      <c r="G693" s="460"/>
      <c r="H693" s="460"/>
      <c r="I693" s="460"/>
      <c r="J693" s="460"/>
      <c r="K693" s="460"/>
      <c r="L693" s="460"/>
      <c r="M693" s="460"/>
      <c r="N693" s="460"/>
      <c r="O693" s="713"/>
      <c r="P693" s="460"/>
      <c r="Q693" s="460"/>
      <c r="R693" s="460"/>
      <c r="S693" s="460"/>
      <c r="T693" s="460"/>
    </row>
    <row r="694">
      <c r="A694" s="460"/>
      <c r="B694" s="460"/>
      <c r="C694" s="460"/>
      <c r="D694" s="460"/>
      <c r="E694" s="460"/>
      <c r="F694" s="460"/>
      <c r="G694" s="460"/>
      <c r="H694" s="460"/>
      <c r="I694" s="460"/>
      <c r="J694" s="460"/>
      <c r="K694" s="460"/>
      <c r="L694" s="460"/>
      <c r="M694" s="460"/>
      <c r="N694" s="460"/>
      <c r="O694" s="713"/>
      <c r="P694" s="460"/>
      <c r="Q694" s="460"/>
      <c r="R694" s="460"/>
      <c r="S694" s="460"/>
      <c r="T694" s="460"/>
    </row>
    <row r="695">
      <c r="A695" s="460"/>
      <c r="B695" s="460"/>
      <c r="C695" s="460"/>
      <c r="D695" s="460"/>
      <c r="E695" s="460"/>
      <c r="F695" s="460"/>
      <c r="G695" s="460"/>
      <c r="H695" s="460"/>
      <c r="I695" s="460"/>
      <c r="J695" s="460"/>
      <c r="K695" s="460"/>
      <c r="L695" s="460"/>
      <c r="M695" s="460"/>
      <c r="N695" s="460"/>
      <c r="O695" s="713"/>
      <c r="P695" s="460"/>
      <c r="Q695" s="460"/>
      <c r="R695" s="460"/>
      <c r="S695" s="460"/>
      <c r="T695" s="460"/>
    </row>
    <row r="696">
      <c r="A696" s="460"/>
      <c r="B696" s="460"/>
      <c r="C696" s="460"/>
      <c r="D696" s="460"/>
      <c r="E696" s="460"/>
      <c r="F696" s="460"/>
      <c r="G696" s="460"/>
      <c r="H696" s="460"/>
      <c r="I696" s="460"/>
      <c r="J696" s="460"/>
      <c r="K696" s="460"/>
      <c r="L696" s="460"/>
      <c r="M696" s="460"/>
      <c r="N696" s="460"/>
      <c r="O696" s="713"/>
      <c r="P696" s="460"/>
      <c r="Q696" s="460"/>
      <c r="R696" s="460"/>
      <c r="S696" s="460"/>
      <c r="T696" s="460"/>
    </row>
    <row r="697">
      <c r="A697" s="460"/>
      <c r="B697" s="460"/>
      <c r="C697" s="460"/>
      <c r="D697" s="460"/>
      <c r="E697" s="460"/>
      <c r="F697" s="460"/>
      <c r="G697" s="460"/>
      <c r="H697" s="460"/>
      <c r="I697" s="460"/>
      <c r="J697" s="460"/>
      <c r="K697" s="460"/>
      <c r="L697" s="460"/>
      <c r="M697" s="460"/>
      <c r="N697" s="460"/>
      <c r="O697" s="713"/>
      <c r="P697" s="460"/>
      <c r="Q697" s="460"/>
      <c r="R697" s="460"/>
      <c r="S697" s="460"/>
      <c r="T697" s="460"/>
    </row>
    <row r="698">
      <c r="A698" s="460"/>
      <c r="B698" s="460"/>
      <c r="C698" s="460"/>
      <c r="D698" s="460"/>
      <c r="E698" s="460"/>
      <c r="F698" s="460"/>
      <c r="G698" s="460"/>
      <c r="H698" s="460"/>
      <c r="I698" s="460"/>
      <c r="J698" s="460"/>
      <c r="K698" s="460"/>
      <c r="L698" s="460"/>
      <c r="M698" s="460"/>
      <c r="N698" s="460"/>
      <c r="O698" s="713"/>
      <c r="P698" s="460"/>
      <c r="Q698" s="460"/>
      <c r="R698" s="460"/>
      <c r="S698" s="460"/>
      <c r="T698" s="460"/>
    </row>
    <row r="699">
      <c r="A699" s="460"/>
      <c r="B699" s="460"/>
      <c r="C699" s="460"/>
      <c r="D699" s="460"/>
      <c r="E699" s="460"/>
      <c r="F699" s="460"/>
      <c r="G699" s="460"/>
      <c r="H699" s="460"/>
      <c r="I699" s="460"/>
      <c r="J699" s="460"/>
      <c r="K699" s="460"/>
      <c r="L699" s="460"/>
      <c r="M699" s="460"/>
      <c r="N699" s="460"/>
      <c r="O699" s="713"/>
      <c r="P699" s="460"/>
      <c r="Q699" s="460"/>
      <c r="R699" s="460"/>
      <c r="S699" s="460"/>
      <c r="T699" s="460"/>
    </row>
    <row r="700">
      <c r="A700" s="460"/>
      <c r="B700" s="460"/>
      <c r="C700" s="460"/>
      <c r="D700" s="460"/>
      <c r="E700" s="460"/>
      <c r="F700" s="460"/>
      <c r="G700" s="460"/>
      <c r="H700" s="460"/>
      <c r="I700" s="460"/>
      <c r="J700" s="460"/>
      <c r="K700" s="460"/>
      <c r="L700" s="460"/>
      <c r="M700" s="460"/>
      <c r="N700" s="460"/>
      <c r="O700" s="713"/>
      <c r="P700" s="460"/>
      <c r="Q700" s="460"/>
      <c r="R700" s="460"/>
      <c r="S700" s="460"/>
      <c r="T700" s="460"/>
    </row>
    <row r="701">
      <c r="A701" s="460"/>
      <c r="B701" s="460"/>
      <c r="C701" s="460"/>
      <c r="D701" s="460"/>
      <c r="E701" s="460"/>
      <c r="F701" s="460"/>
      <c r="G701" s="460"/>
      <c r="H701" s="460"/>
      <c r="I701" s="460"/>
      <c r="J701" s="460"/>
      <c r="K701" s="460"/>
      <c r="L701" s="460"/>
      <c r="M701" s="460"/>
      <c r="N701" s="460"/>
      <c r="O701" s="713"/>
      <c r="P701" s="460"/>
      <c r="Q701" s="460"/>
      <c r="R701" s="460"/>
      <c r="S701" s="460"/>
      <c r="T701" s="460"/>
    </row>
    <row r="702">
      <c r="A702" s="460"/>
      <c r="B702" s="460"/>
      <c r="C702" s="460"/>
      <c r="D702" s="460"/>
      <c r="E702" s="460"/>
      <c r="F702" s="460"/>
      <c r="G702" s="460"/>
      <c r="H702" s="460"/>
      <c r="I702" s="460"/>
      <c r="J702" s="460"/>
      <c r="K702" s="460"/>
      <c r="L702" s="460"/>
      <c r="M702" s="460"/>
      <c r="N702" s="460"/>
      <c r="O702" s="713"/>
      <c r="P702" s="460"/>
      <c r="Q702" s="460"/>
      <c r="R702" s="460"/>
      <c r="S702" s="460"/>
      <c r="T702" s="460"/>
    </row>
    <row r="703">
      <c r="A703" s="460"/>
      <c r="B703" s="460"/>
      <c r="C703" s="460"/>
      <c r="D703" s="460"/>
      <c r="E703" s="460"/>
      <c r="F703" s="460"/>
      <c r="G703" s="460"/>
      <c r="H703" s="460"/>
      <c r="I703" s="460"/>
      <c r="J703" s="460"/>
      <c r="K703" s="460"/>
      <c r="L703" s="460"/>
      <c r="M703" s="460"/>
      <c r="N703" s="460"/>
      <c r="O703" s="713"/>
      <c r="P703" s="460"/>
      <c r="Q703" s="460"/>
      <c r="R703" s="460"/>
      <c r="S703" s="460"/>
      <c r="T703" s="460"/>
    </row>
    <row r="704">
      <c r="A704" s="460"/>
      <c r="B704" s="460"/>
      <c r="C704" s="460"/>
      <c r="D704" s="460"/>
      <c r="E704" s="460"/>
      <c r="F704" s="460"/>
      <c r="G704" s="460"/>
      <c r="H704" s="460"/>
      <c r="I704" s="460"/>
      <c r="J704" s="460"/>
      <c r="K704" s="460"/>
      <c r="L704" s="460"/>
      <c r="M704" s="460"/>
      <c r="N704" s="460"/>
      <c r="O704" s="713"/>
      <c r="P704" s="460"/>
      <c r="Q704" s="460"/>
      <c r="R704" s="460"/>
      <c r="S704" s="460"/>
      <c r="T704" s="460"/>
    </row>
    <row r="705">
      <c r="A705" s="460"/>
      <c r="B705" s="460"/>
      <c r="C705" s="460"/>
      <c r="D705" s="460"/>
      <c r="E705" s="460"/>
      <c r="F705" s="460"/>
      <c r="G705" s="460"/>
      <c r="H705" s="460"/>
      <c r="I705" s="460"/>
      <c r="J705" s="460"/>
      <c r="K705" s="460"/>
      <c r="L705" s="460"/>
      <c r="M705" s="460"/>
      <c r="N705" s="460"/>
      <c r="O705" s="713"/>
      <c r="P705" s="460"/>
      <c r="Q705" s="460"/>
      <c r="R705" s="460"/>
      <c r="S705" s="460"/>
      <c r="T705" s="460"/>
    </row>
    <row r="706">
      <c r="A706" s="460"/>
      <c r="B706" s="460"/>
      <c r="C706" s="460"/>
      <c r="D706" s="460"/>
      <c r="E706" s="460"/>
      <c r="F706" s="460"/>
      <c r="G706" s="460"/>
      <c r="H706" s="460"/>
      <c r="I706" s="460"/>
      <c r="J706" s="460"/>
      <c r="K706" s="460"/>
      <c r="L706" s="460"/>
      <c r="M706" s="460"/>
      <c r="N706" s="460"/>
      <c r="O706" s="713"/>
      <c r="P706" s="460"/>
      <c r="Q706" s="460"/>
      <c r="R706" s="460"/>
      <c r="S706" s="460"/>
      <c r="T706" s="460"/>
    </row>
    <row r="707">
      <c r="A707" s="460"/>
      <c r="B707" s="460"/>
      <c r="C707" s="460"/>
      <c r="D707" s="460"/>
      <c r="E707" s="460"/>
      <c r="F707" s="460"/>
      <c r="G707" s="460"/>
      <c r="H707" s="460"/>
      <c r="I707" s="460"/>
      <c r="J707" s="460"/>
      <c r="K707" s="460"/>
      <c r="L707" s="460"/>
      <c r="M707" s="460"/>
      <c r="N707" s="460"/>
      <c r="O707" s="713"/>
      <c r="P707" s="460"/>
      <c r="Q707" s="460"/>
      <c r="R707" s="460"/>
      <c r="S707" s="460"/>
      <c r="T707" s="460"/>
    </row>
    <row r="708">
      <c r="A708" s="460"/>
      <c r="B708" s="460"/>
      <c r="C708" s="460"/>
      <c r="D708" s="460"/>
      <c r="E708" s="460"/>
      <c r="F708" s="460"/>
      <c r="G708" s="460"/>
      <c r="H708" s="460"/>
      <c r="I708" s="460"/>
      <c r="J708" s="460"/>
      <c r="K708" s="460"/>
      <c r="L708" s="460"/>
      <c r="M708" s="460"/>
      <c r="N708" s="460"/>
      <c r="O708" s="713"/>
      <c r="P708" s="460"/>
      <c r="Q708" s="460"/>
      <c r="R708" s="460"/>
      <c r="S708" s="460"/>
      <c r="T708" s="460"/>
    </row>
    <row r="709">
      <c r="A709" s="460"/>
      <c r="B709" s="460"/>
      <c r="C709" s="460"/>
      <c r="D709" s="460"/>
      <c r="E709" s="460"/>
      <c r="F709" s="460"/>
      <c r="G709" s="460"/>
      <c r="H709" s="460"/>
      <c r="I709" s="460"/>
      <c r="J709" s="460"/>
      <c r="K709" s="460"/>
      <c r="L709" s="460"/>
      <c r="M709" s="460"/>
      <c r="N709" s="460"/>
      <c r="O709" s="713"/>
      <c r="P709" s="460"/>
      <c r="Q709" s="460"/>
      <c r="R709" s="460"/>
      <c r="S709" s="460"/>
      <c r="T709" s="460"/>
    </row>
    <row r="710">
      <c r="A710" s="460"/>
      <c r="B710" s="460"/>
      <c r="C710" s="460"/>
      <c r="D710" s="460"/>
      <c r="E710" s="460"/>
      <c r="F710" s="460"/>
      <c r="G710" s="460"/>
      <c r="H710" s="460"/>
      <c r="I710" s="460"/>
      <c r="J710" s="460"/>
      <c r="K710" s="460"/>
      <c r="L710" s="460"/>
      <c r="M710" s="460"/>
      <c r="N710" s="460"/>
      <c r="O710" s="713"/>
      <c r="P710" s="460"/>
      <c r="Q710" s="460"/>
      <c r="R710" s="460"/>
      <c r="S710" s="460"/>
      <c r="T710" s="460"/>
    </row>
    <row r="711">
      <c r="A711" s="460"/>
      <c r="B711" s="460"/>
      <c r="C711" s="460"/>
      <c r="D711" s="460"/>
      <c r="E711" s="460"/>
      <c r="F711" s="460"/>
      <c r="G711" s="460"/>
      <c r="H711" s="460"/>
      <c r="I711" s="460"/>
      <c r="J711" s="460"/>
      <c r="K711" s="460"/>
      <c r="L711" s="460"/>
      <c r="M711" s="460"/>
      <c r="N711" s="460"/>
      <c r="O711" s="713"/>
      <c r="P711" s="460"/>
      <c r="Q711" s="460"/>
      <c r="R711" s="460"/>
      <c r="S711" s="460"/>
      <c r="T711" s="460"/>
    </row>
    <row r="712">
      <c r="A712" s="460"/>
      <c r="B712" s="460"/>
      <c r="C712" s="460"/>
      <c r="D712" s="460"/>
      <c r="E712" s="460"/>
      <c r="F712" s="460"/>
      <c r="G712" s="460"/>
      <c r="H712" s="460"/>
      <c r="I712" s="460"/>
      <c r="J712" s="460"/>
      <c r="K712" s="460"/>
      <c r="L712" s="460"/>
      <c r="M712" s="460"/>
      <c r="N712" s="460"/>
      <c r="O712" s="713"/>
      <c r="P712" s="460"/>
      <c r="Q712" s="460"/>
      <c r="R712" s="460"/>
      <c r="S712" s="460"/>
      <c r="T712" s="460"/>
    </row>
    <row r="713">
      <c r="A713" s="460"/>
      <c r="B713" s="460"/>
      <c r="C713" s="460"/>
      <c r="D713" s="460"/>
      <c r="E713" s="460"/>
      <c r="F713" s="460"/>
      <c r="G713" s="460"/>
      <c r="H713" s="460"/>
      <c r="I713" s="460"/>
      <c r="J713" s="460"/>
      <c r="K713" s="460"/>
      <c r="L713" s="460"/>
      <c r="M713" s="460"/>
      <c r="N713" s="460"/>
      <c r="O713" s="713"/>
      <c r="P713" s="460"/>
      <c r="Q713" s="460"/>
      <c r="R713" s="460"/>
      <c r="S713" s="460"/>
      <c r="T713" s="460"/>
    </row>
    <row r="714">
      <c r="A714" s="460"/>
      <c r="B714" s="460"/>
      <c r="C714" s="460"/>
      <c r="D714" s="460"/>
      <c r="E714" s="460"/>
      <c r="F714" s="460"/>
      <c r="G714" s="460"/>
      <c r="H714" s="460"/>
      <c r="I714" s="460"/>
      <c r="J714" s="460"/>
      <c r="K714" s="460"/>
      <c r="L714" s="460"/>
      <c r="M714" s="460"/>
      <c r="N714" s="460"/>
      <c r="O714" s="713"/>
      <c r="P714" s="460"/>
      <c r="Q714" s="460"/>
      <c r="R714" s="460"/>
      <c r="S714" s="460"/>
      <c r="T714" s="460"/>
    </row>
    <row r="715">
      <c r="A715" s="460"/>
      <c r="B715" s="460"/>
      <c r="C715" s="460"/>
      <c r="D715" s="460"/>
      <c r="E715" s="460"/>
      <c r="F715" s="460"/>
      <c r="G715" s="460"/>
      <c r="H715" s="460"/>
      <c r="I715" s="460"/>
      <c r="J715" s="460"/>
      <c r="K715" s="460"/>
      <c r="L715" s="460"/>
      <c r="M715" s="460"/>
      <c r="N715" s="460"/>
      <c r="O715" s="713"/>
      <c r="P715" s="460"/>
      <c r="Q715" s="460"/>
      <c r="R715" s="460"/>
      <c r="S715" s="460"/>
      <c r="T715" s="460"/>
    </row>
    <row r="716">
      <c r="A716" s="460"/>
      <c r="B716" s="460"/>
      <c r="C716" s="460"/>
      <c r="D716" s="460"/>
      <c r="E716" s="460"/>
      <c r="F716" s="460"/>
      <c r="G716" s="460"/>
      <c r="H716" s="460"/>
      <c r="I716" s="460"/>
      <c r="J716" s="460"/>
      <c r="K716" s="460"/>
      <c r="L716" s="460"/>
      <c r="M716" s="460"/>
      <c r="N716" s="460"/>
      <c r="O716" s="713"/>
      <c r="P716" s="460"/>
      <c r="Q716" s="460"/>
      <c r="R716" s="460"/>
      <c r="S716" s="460"/>
      <c r="T716" s="460"/>
    </row>
    <row r="717">
      <c r="A717" s="460"/>
      <c r="B717" s="460"/>
      <c r="C717" s="460"/>
      <c r="D717" s="460"/>
      <c r="E717" s="460"/>
      <c r="F717" s="460"/>
      <c r="G717" s="460"/>
      <c r="H717" s="460"/>
      <c r="I717" s="460"/>
      <c r="J717" s="460"/>
      <c r="K717" s="460"/>
      <c r="L717" s="460"/>
      <c r="M717" s="460"/>
      <c r="N717" s="460"/>
      <c r="O717" s="713"/>
      <c r="P717" s="460"/>
      <c r="Q717" s="460"/>
      <c r="R717" s="460"/>
      <c r="S717" s="460"/>
      <c r="T717" s="460"/>
    </row>
    <row r="718">
      <c r="A718" s="460"/>
      <c r="B718" s="460"/>
      <c r="C718" s="460"/>
      <c r="D718" s="460"/>
      <c r="E718" s="460"/>
      <c r="F718" s="460"/>
      <c r="G718" s="460"/>
      <c r="H718" s="460"/>
      <c r="I718" s="460"/>
      <c r="J718" s="460"/>
      <c r="K718" s="460"/>
      <c r="L718" s="460"/>
      <c r="M718" s="460"/>
      <c r="N718" s="460"/>
      <c r="O718" s="713"/>
      <c r="P718" s="460"/>
      <c r="Q718" s="460"/>
      <c r="R718" s="460"/>
      <c r="S718" s="460"/>
      <c r="T718" s="460"/>
    </row>
    <row r="719">
      <c r="A719" s="460"/>
      <c r="B719" s="460"/>
      <c r="C719" s="460"/>
      <c r="D719" s="460"/>
      <c r="E719" s="460"/>
      <c r="F719" s="460"/>
      <c r="G719" s="460"/>
      <c r="H719" s="460"/>
      <c r="I719" s="460"/>
      <c r="J719" s="460"/>
      <c r="K719" s="460"/>
      <c r="L719" s="460"/>
      <c r="M719" s="460"/>
      <c r="N719" s="460"/>
      <c r="O719" s="713"/>
      <c r="P719" s="460"/>
      <c r="Q719" s="460"/>
      <c r="R719" s="460"/>
      <c r="S719" s="460"/>
      <c r="T719" s="460"/>
    </row>
    <row r="720">
      <c r="A720" s="460"/>
      <c r="B720" s="460"/>
      <c r="C720" s="460"/>
      <c r="D720" s="460"/>
      <c r="E720" s="460"/>
      <c r="F720" s="460"/>
      <c r="G720" s="460"/>
      <c r="H720" s="460"/>
      <c r="I720" s="460"/>
      <c r="J720" s="460"/>
      <c r="K720" s="460"/>
      <c r="L720" s="460"/>
      <c r="M720" s="460"/>
      <c r="N720" s="460"/>
      <c r="O720" s="713"/>
      <c r="P720" s="460"/>
      <c r="Q720" s="460"/>
      <c r="R720" s="460"/>
      <c r="S720" s="460"/>
      <c r="T720" s="460"/>
    </row>
    <row r="721">
      <c r="A721" s="460"/>
      <c r="B721" s="460"/>
      <c r="C721" s="460"/>
      <c r="D721" s="460"/>
      <c r="E721" s="460"/>
      <c r="F721" s="460"/>
      <c r="G721" s="460"/>
      <c r="H721" s="460"/>
      <c r="I721" s="460"/>
      <c r="J721" s="460"/>
      <c r="K721" s="460"/>
      <c r="L721" s="460"/>
      <c r="M721" s="460"/>
      <c r="N721" s="460"/>
      <c r="O721" s="713"/>
      <c r="P721" s="460"/>
      <c r="Q721" s="460"/>
      <c r="R721" s="460"/>
      <c r="S721" s="460"/>
      <c r="T721" s="460"/>
    </row>
    <row r="722">
      <c r="A722" s="460"/>
      <c r="B722" s="460"/>
      <c r="C722" s="460"/>
      <c r="D722" s="460"/>
      <c r="E722" s="460"/>
      <c r="F722" s="460"/>
      <c r="G722" s="460"/>
      <c r="H722" s="460"/>
      <c r="I722" s="460"/>
      <c r="J722" s="460"/>
      <c r="K722" s="460"/>
      <c r="L722" s="460"/>
      <c r="M722" s="460"/>
      <c r="N722" s="460"/>
      <c r="O722" s="713"/>
      <c r="P722" s="460"/>
      <c r="Q722" s="460"/>
      <c r="R722" s="460"/>
      <c r="S722" s="460"/>
      <c r="T722" s="460"/>
    </row>
    <row r="723">
      <c r="A723" s="460"/>
      <c r="B723" s="460"/>
      <c r="C723" s="460"/>
      <c r="D723" s="460"/>
      <c r="E723" s="460"/>
      <c r="F723" s="460"/>
      <c r="G723" s="460"/>
      <c r="H723" s="460"/>
      <c r="I723" s="460"/>
      <c r="J723" s="460"/>
      <c r="K723" s="460"/>
      <c r="L723" s="460"/>
      <c r="M723" s="460"/>
      <c r="N723" s="460"/>
      <c r="O723" s="713"/>
      <c r="P723" s="460"/>
      <c r="Q723" s="460"/>
      <c r="R723" s="460"/>
      <c r="S723" s="460"/>
      <c r="T723" s="460"/>
    </row>
    <row r="724">
      <c r="A724" s="460"/>
      <c r="B724" s="460"/>
      <c r="C724" s="460"/>
      <c r="D724" s="460"/>
      <c r="E724" s="460"/>
      <c r="F724" s="460"/>
      <c r="G724" s="460"/>
      <c r="H724" s="460"/>
      <c r="I724" s="460"/>
      <c r="J724" s="460"/>
      <c r="K724" s="460"/>
      <c r="L724" s="460"/>
      <c r="M724" s="460"/>
      <c r="N724" s="460"/>
      <c r="O724" s="713"/>
      <c r="P724" s="460"/>
      <c r="Q724" s="460"/>
      <c r="R724" s="460"/>
      <c r="S724" s="460"/>
      <c r="T724" s="460"/>
    </row>
    <row r="725">
      <c r="A725" s="460"/>
      <c r="B725" s="460"/>
      <c r="C725" s="460"/>
      <c r="D725" s="460"/>
      <c r="E725" s="460"/>
      <c r="F725" s="460"/>
      <c r="G725" s="460"/>
      <c r="H725" s="460"/>
      <c r="I725" s="460"/>
      <c r="J725" s="460"/>
      <c r="K725" s="460"/>
      <c r="L725" s="460"/>
      <c r="M725" s="460"/>
      <c r="N725" s="460"/>
      <c r="O725" s="713"/>
      <c r="P725" s="460"/>
      <c r="Q725" s="460"/>
      <c r="R725" s="460"/>
      <c r="S725" s="460"/>
      <c r="T725" s="460"/>
    </row>
    <row r="726">
      <c r="A726" s="460"/>
      <c r="B726" s="460"/>
      <c r="C726" s="460"/>
      <c r="D726" s="460"/>
      <c r="E726" s="460"/>
      <c r="F726" s="460"/>
      <c r="G726" s="460"/>
      <c r="H726" s="460"/>
      <c r="I726" s="460"/>
      <c r="J726" s="460"/>
      <c r="K726" s="460"/>
      <c r="L726" s="460"/>
      <c r="M726" s="460"/>
      <c r="N726" s="460"/>
      <c r="O726" s="713"/>
      <c r="P726" s="460"/>
      <c r="Q726" s="460"/>
      <c r="R726" s="460"/>
      <c r="S726" s="460"/>
      <c r="T726" s="460"/>
    </row>
    <row r="727">
      <c r="A727" s="460"/>
      <c r="B727" s="460"/>
      <c r="C727" s="460"/>
      <c r="D727" s="460"/>
      <c r="E727" s="460"/>
      <c r="F727" s="460"/>
      <c r="G727" s="460"/>
      <c r="H727" s="460"/>
      <c r="I727" s="460"/>
      <c r="J727" s="460"/>
      <c r="K727" s="460"/>
      <c r="L727" s="460"/>
      <c r="M727" s="460"/>
      <c r="N727" s="460"/>
      <c r="O727" s="713"/>
      <c r="P727" s="460"/>
      <c r="Q727" s="460"/>
      <c r="R727" s="460"/>
      <c r="S727" s="460"/>
      <c r="T727" s="460"/>
    </row>
    <row r="728">
      <c r="A728" s="460"/>
      <c r="B728" s="460"/>
      <c r="C728" s="460"/>
      <c r="D728" s="460"/>
      <c r="E728" s="460"/>
      <c r="F728" s="460"/>
      <c r="G728" s="460"/>
      <c r="H728" s="460"/>
      <c r="I728" s="460"/>
      <c r="J728" s="460"/>
      <c r="K728" s="460"/>
      <c r="L728" s="460"/>
      <c r="M728" s="460"/>
      <c r="N728" s="460"/>
      <c r="O728" s="713"/>
      <c r="P728" s="460"/>
      <c r="Q728" s="460"/>
      <c r="R728" s="460"/>
      <c r="S728" s="460"/>
      <c r="T728" s="460"/>
    </row>
    <row r="729">
      <c r="A729" s="460"/>
      <c r="B729" s="460"/>
      <c r="C729" s="460"/>
      <c r="D729" s="460"/>
      <c r="E729" s="460"/>
      <c r="F729" s="460"/>
      <c r="G729" s="460"/>
      <c r="H729" s="460"/>
      <c r="I729" s="460"/>
      <c r="J729" s="460"/>
      <c r="K729" s="460"/>
      <c r="L729" s="460"/>
      <c r="M729" s="460"/>
      <c r="N729" s="460"/>
      <c r="O729" s="713"/>
      <c r="P729" s="460"/>
      <c r="Q729" s="460"/>
      <c r="R729" s="460"/>
      <c r="S729" s="460"/>
      <c r="T729" s="460"/>
    </row>
    <row r="730">
      <c r="A730" s="460"/>
      <c r="B730" s="460"/>
      <c r="C730" s="460"/>
      <c r="D730" s="460"/>
      <c r="E730" s="460"/>
      <c r="F730" s="460"/>
      <c r="G730" s="460"/>
      <c r="H730" s="460"/>
      <c r="I730" s="460"/>
      <c r="J730" s="460"/>
      <c r="K730" s="460"/>
      <c r="L730" s="460"/>
      <c r="M730" s="460"/>
      <c r="N730" s="460"/>
      <c r="O730" s="713"/>
      <c r="P730" s="460"/>
      <c r="Q730" s="460"/>
      <c r="R730" s="460"/>
      <c r="S730" s="460"/>
      <c r="T730" s="460"/>
    </row>
    <row r="731">
      <c r="A731" s="460"/>
      <c r="B731" s="460"/>
      <c r="C731" s="460"/>
      <c r="D731" s="460"/>
      <c r="E731" s="460"/>
      <c r="F731" s="460"/>
      <c r="G731" s="460"/>
      <c r="H731" s="460"/>
      <c r="I731" s="460"/>
      <c r="J731" s="460"/>
      <c r="K731" s="460"/>
      <c r="L731" s="460"/>
      <c r="M731" s="460"/>
      <c r="N731" s="460"/>
      <c r="O731" s="713"/>
      <c r="P731" s="460"/>
      <c r="Q731" s="460"/>
      <c r="R731" s="460"/>
      <c r="S731" s="460"/>
      <c r="T731" s="460"/>
    </row>
    <row r="732">
      <c r="A732" s="460"/>
      <c r="B732" s="460"/>
      <c r="C732" s="460"/>
      <c r="D732" s="460"/>
      <c r="E732" s="460"/>
      <c r="F732" s="460"/>
      <c r="G732" s="460"/>
      <c r="H732" s="460"/>
      <c r="I732" s="460"/>
      <c r="J732" s="460"/>
      <c r="K732" s="460"/>
      <c r="L732" s="460"/>
      <c r="M732" s="460"/>
      <c r="N732" s="460"/>
      <c r="O732" s="713"/>
      <c r="P732" s="460"/>
      <c r="Q732" s="460"/>
      <c r="R732" s="460"/>
      <c r="S732" s="460"/>
      <c r="T732" s="460"/>
    </row>
    <row r="733">
      <c r="A733" s="460"/>
      <c r="B733" s="460"/>
      <c r="C733" s="460"/>
      <c r="D733" s="460"/>
      <c r="E733" s="460"/>
      <c r="F733" s="460"/>
      <c r="G733" s="460"/>
      <c r="H733" s="460"/>
      <c r="I733" s="460"/>
      <c r="J733" s="460"/>
      <c r="K733" s="460"/>
      <c r="L733" s="460"/>
      <c r="M733" s="460"/>
      <c r="N733" s="460"/>
      <c r="O733" s="713"/>
      <c r="P733" s="460"/>
      <c r="Q733" s="460"/>
      <c r="R733" s="460"/>
      <c r="S733" s="460"/>
      <c r="T733" s="460"/>
    </row>
    <row r="734">
      <c r="A734" s="460"/>
      <c r="B734" s="460"/>
      <c r="C734" s="460"/>
      <c r="D734" s="460"/>
      <c r="E734" s="460"/>
      <c r="F734" s="460"/>
      <c r="G734" s="460"/>
      <c r="H734" s="460"/>
      <c r="I734" s="460"/>
      <c r="J734" s="460"/>
      <c r="K734" s="460"/>
      <c r="L734" s="460"/>
      <c r="M734" s="460"/>
      <c r="N734" s="460"/>
      <c r="O734" s="713"/>
      <c r="P734" s="460"/>
      <c r="Q734" s="460"/>
      <c r="R734" s="460"/>
      <c r="S734" s="460"/>
      <c r="T734" s="460"/>
    </row>
    <row r="735">
      <c r="A735" s="460"/>
      <c r="B735" s="460"/>
      <c r="C735" s="460"/>
      <c r="D735" s="460"/>
      <c r="E735" s="460"/>
      <c r="F735" s="460"/>
      <c r="G735" s="460"/>
      <c r="H735" s="460"/>
      <c r="I735" s="460"/>
      <c r="J735" s="460"/>
      <c r="K735" s="460"/>
      <c r="L735" s="460"/>
      <c r="M735" s="460"/>
      <c r="N735" s="460"/>
      <c r="O735" s="713"/>
      <c r="P735" s="460"/>
      <c r="Q735" s="460"/>
      <c r="R735" s="460"/>
      <c r="S735" s="460"/>
      <c r="T735" s="460"/>
    </row>
    <row r="736">
      <c r="A736" s="460"/>
      <c r="B736" s="460"/>
      <c r="C736" s="460"/>
      <c r="D736" s="460"/>
      <c r="E736" s="460"/>
      <c r="F736" s="460"/>
      <c r="G736" s="460"/>
      <c r="H736" s="460"/>
      <c r="I736" s="460"/>
      <c r="J736" s="460"/>
      <c r="K736" s="460"/>
      <c r="L736" s="460"/>
      <c r="M736" s="460"/>
      <c r="N736" s="460"/>
      <c r="O736" s="713"/>
      <c r="P736" s="460"/>
      <c r="Q736" s="460"/>
      <c r="R736" s="460"/>
      <c r="S736" s="460"/>
      <c r="T736" s="460"/>
    </row>
    <row r="737">
      <c r="A737" s="460"/>
      <c r="B737" s="460"/>
      <c r="C737" s="460"/>
      <c r="D737" s="460"/>
      <c r="E737" s="460"/>
      <c r="F737" s="460"/>
      <c r="G737" s="460"/>
      <c r="H737" s="460"/>
      <c r="I737" s="460"/>
      <c r="J737" s="460"/>
      <c r="K737" s="460"/>
      <c r="L737" s="460"/>
      <c r="M737" s="460"/>
      <c r="N737" s="460"/>
      <c r="O737" s="713"/>
      <c r="P737" s="460"/>
      <c r="Q737" s="460"/>
      <c r="R737" s="460"/>
      <c r="S737" s="460"/>
      <c r="T737" s="460"/>
    </row>
    <row r="738">
      <c r="A738" s="460"/>
      <c r="B738" s="460"/>
      <c r="C738" s="460"/>
      <c r="D738" s="460"/>
      <c r="E738" s="460"/>
      <c r="F738" s="460"/>
      <c r="G738" s="460"/>
      <c r="H738" s="460"/>
      <c r="I738" s="460"/>
      <c r="J738" s="460"/>
      <c r="K738" s="460"/>
      <c r="L738" s="460"/>
      <c r="M738" s="460"/>
      <c r="N738" s="460"/>
      <c r="O738" s="713"/>
      <c r="P738" s="460"/>
      <c r="Q738" s="460"/>
      <c r="R738" s="460"/>
      <c r="S738" s="460"/>
      <c r="T738" s="460"/>
    </row>
    <row r="739">
      <c r="A739" s="460"/>
      <c r="B739" s="460"/>
      <c r="C739" s="460"/>
      <c r="D739" s="460"/>
      <c r="E739" s="460"/>
      <c r="F739" s="460"/>
      <c r="G739" s="460"/>
      <c r="H739" s="460"/>
      <c r="I739" s="460"/>
      <c r="J739" s="460"/>
      <c r="K739" s="460"/>
      <c r="L739" s="460"/>
      <c r="M739" s="460"/>
      <c r="N739" s="460"/>
      <c r="O739" s="713"/>
      <c r="P739" s="460"/>
      <c r="Q739" s="460"/>
      <c r="R739" s="460"/>
      <c r="S739" s="460"/>
      <c r="T739" s="460"/>
    </row>
    <row r="740">
      <c r="A740" s="460"/>
      <c r="B740" s="460"/>
      <c r="C740" s="460"/>
      <c r="D740" s="460"/>
      <c r="E740" s="460"/>
      <c r="F740" s="460"/>
      <c r="G740" s="460"/>
      <c r="H740" s="460"/>
      <c r="I740" s="460"/>
      <c r="J740" s="460"/>
      <c r="K740" s="460"/>
      <c r="L740" s="460"/>
      <c r="M740" s="460"/>
      <c r="N740" s="460"/>
      <c r="O740" s="713"/>
      <c r="P740" s="460"/>
      <c r="Q740" s="460"/>
      <c r="R740" s="460"/>
      <c r="S740" s="460"/>
      <c r="T740" s="460"/>
    </row>
    <row r="741">
      <c r="A741" s="460"/>
      <c r="B741" s="460"/>
      <c r="C741" s="460"/>
      <c r="D741" s="460"/>
      <c r="E741" s="460"/>
      <c r="F741" s="460"/>
      <c r="G741" s="460"/>
      <c r="H741" s="460"/>
      <c r="I741" s="460"/>
      <c r="J741" s="460"/>
      <c r="K741" s="460"/>
      <c r="L741" s="460"/>
      <c r="M741" s="460"/>
      <c r="N741" s="460"/>
      <c r="O741" s="713"/>
      <c r="P741" s="460"/>
      <c r="Q741" s="460"/>
      <c r="R741" s="460"/>
      <c r="S741" s="460"/>
      <c r="T741" s="460"/>
    </row>
    <row r="742">
      <c r="A742" s="460"/>
      <c r="B742" s="460"/>
      <c r="C742" s="460"/>
      <c r="D742" s="460"/>
      <c r="E742" s="460"/>
      <c r="F742" s="460"/>
      <c r="G742" s="460"/>
      <c r="H742" s="460"/>
      <c r="I742" s="460"/>
      <c r="J742" s="460"/>
      <c r="K742" s="460"/>
      <c r="L742" s="460"/>
      <c r="M742" s="460"/>
      <c r="N742" s="460"/>
      <c r="O742" s="713"/>
      <c r="P742" s="460"/>
      <c r="Q742" s="460"/>
      <c r="R742" s="460"/>
      <c r="S742" s="460"/>
      <c r="T742" s="460"/>
    </row>
    <row r="743">
      <c r="A743" s="460"/>
      <c r="B743" s="460"/>
      <c r="C743" s="460"/>
      <c r="D743" s="460"/>
      <c r="E743" s="460"/>
      <c r="F743" s="460"/>
      <c r="G743" s="460"/>
      <c r="H743" s="460"/>
      <c r="I743" s="460"/>
      <c r="J743" s="460"/>
      <c r="K743" s="460"/>
      <c r="L743" s="460"/>
      <c r="M743" s="460"/>
      <c r="N743" s="460"/>
      <c r="O743" s="713"/>
      <c r="P743" s="460"/>
      <c r="Q743" s="460"/>
      <c r="R743" s="460"/>
      <c r="S743" s="460"/>
      <c r="T743" s="460"/>
    </row>
    <row r="744">
      <c r="A744" s="460"/>
      <c r="B744" s="460"/>
      <c r="C744" s="460"/>
      <c r="D744" s="460"/>
      <c r="E744" s="460"/>
      <c r="F744" s="460"/>
      <c r="G744" s="460"/>
      <c r="H744" s="460"/>
      <c r="I744" s="460"/>
      <c r="J744" s="460"/>
      <c r="K744" s="460"/>
      <c r="L744" s="460"/>
      <c r="M744" s="460"/>
      <c r="N744" s="460"/>
      <c r="O744" s="713"/>
      <c r="P744" s="460"/>
      <c r="Q744" s="460"/>
      <c r="R744" s="460"/>
      <c r="S744" s="460"/>
      <c r="T744" s="460"/>
    </row>
    <row r="745">
      <c r="A745" s="460"/>
      <c r="B745" s="460"/>
      <c r="C745" s="460"/>
      <c r="D745" s="460"/>
      <c r="E745" s="460"/>
      <c r="F745" s="460"/>
      <c r="G745" s="460"/>
      <c r="H745" s="460"/>
      <c r="I745" s="460"/>
      <c r="J745" s="460"/>
      <c r="K745" s="460"/>
      <c r="L745" s="460"/>
      <c r="M745" s="460"/>
      <c r="N745" s="460"/>
      <c r="O745" s="713"/>
      <c r="P745" s="460"/>
      <c r="Q745" s="460"/>
      <c r="R745" s="460"/>
      <c r="S745" s="460"/>
      <c r="T745" s="460"/>
    </row>
    <row r="746">
      <c r="A746" s="460"/>
      <c r="B746" s="460"/>
      <c r="C746" s="460"/>
      <c r="D746" s="460"/>
      <c r="E746" s="460"/>
      <c r="F746" s="460"/>
      <c r="G746" s="460"/>
      <c r="H746" s="460"/>
      <c r="I746" s="460"/>
      <c r="J746" s="460"/>
      <c r="K746" s="460"/>
      <c r="L746" s="460"/>
      <c r="M746" s="460"/>
      <c r="N746" s="460"/>
      <c r="O746" s="713"/>
      <c r="P746" s="460"/>
      <c r="Q746" s="460"/>
      <c r="R746" s="460"/>
      <c r="S746" s="460"/>
      <c r="T746" s="460"/>
    </row>
    <row r="747">
      <c r="A747" s="460"/>
      <c r="B747" s="460"/>
      <c r="C747" s="460"/>
      <c r="D747" s="460"/>
      <c r="E747" s="460"/>
      <c r="F747" s="460"/>
      <c r="G747" s="460"/>
      <c r="H747" s="460"/>
      <c r="I747" s="460"/>
      <c r="J747" s="460"/>
      <c r="K747" s="460"/>
      <c r="L747" s="460"/>
      <c r="M747" s="460"/>
      <c r="N747" s="460"/>
      <c r="O747" s="713"/>
      <c r="P747" s="460"/>
      <c r="Q747" s="460"/>
      <c r="R747" s="460"/>
      <c r="S747" s="460"/>
      <c r="T747" s="460"/>
    </row>
    <row r="748">
      <c r="A748" s="460"/>
      <c r="B748" s="460"/>
      <c r="C748" s="460"/>
      <c r="D748" s="460"/>
      <c r="E748" s="460"/>
      <c r="F748" s="460"/>
      <c r="G748" s="460"/>
      <c r="H748" s="460"/>
      <c r="I748" s="460"/>
      <c r="J748" s="460"/>
      <c r="K748" s="460"/>
      <c r="L748" s="460"/>
      <c r="M748" s="460"/>
      <c r="N748" s="460"/>
      <c r="O748" s="713"/>
      <c r="P748" s="460"/>
      <c r="Q748" s="460"/>
      <c r="R748" s="460"/>
      <c r="S748" s="460"/>
      <c r="T748" s="460"/>
    </row>
    <row r="749">
      <c r="A749" s="460"/>
      <c r="B749" s="460"/>
      <c r="C749" s="460"/>
      <c r="D749" s="460"/>
      <c r="E749" s="460"/>
      <c r="F749" s="460"/>
      <c r="G749" s="460"/>
      <c r="H749" s="460"/>
      <c r="I749" s="460"/>
      <c r="J749" s="460"/>
      <c r="K749" s="460"/>
      <c r="L749" s="460"/>
      <c r="M749" s="460"/>
      <c r="N749" s="460"/>
      <c r="O749" s="713"/>
      <c r="P749" s="460"/>
      <c r="Q749" s="460"/>
      <c r="R749" s="460"/>
      <c r="S749" s="460"/>
      <c r="T749" s="460"/>
    </row>
    <row r="750">
      <c r="A750" s="460"/>
      <c r="B750" s="460"/>
      <c r="C750" s="460"/>
      <c r="D750" s="460"/>
      <c r="E750" s="460"/>
      <c r="F750" s="460"/>
      <c r="G750" s="460"/>
      <c r="H750" s="460"/>
      <c r="I750" s="460"/>
      <c r="J750" s="460"/>
      <c r="K750" s="460"/>
      <c r="L750" s="460"/>
      <c r="M750" s="460"/>
      <c r="N750" s="460"/>
      <c r="O750" s="713"/>
      <c r="P750" s="460"/>
      <c r="Q750" s="460"/>
      <c r="R750" s="460"/>
      <c r="S750" s="460"/>
      <c r="T750" s="460"/>
    </row>
    <row r="751">
      <c r="A751" s="460"/>
      <c r="B751" s="460"/>
      <c r="C751" s="460"/>
      <c r="D751" s="460"/>
      <c r="E751" s="460"/>
      <c r="F751" s="460"/>
      <c r="G751" s="460"/>
      <c r="H751" s="460"/>
      <c r="I751" s="460"/>
      <c r="J751" s="460"/>
      <c r="K751" s="460"/>
      <c r="L751" s="460"/>
      <c r="M751" s="460"/>
      <c r="N751" s="460"/>
      <c r="O751" s="713"/>
      <c r="P751" s="460"/>
      <c r="Q751" s="460"/>
      <c r="R751" s="460"/>
      <c r="S751" s="460"/>
      <c r="T751" s="460"/>
    </row>
    <row r="752">
      <c r="A752" s="460"/>
      <c r="B752" s="460"/>
      <c r="C752" s="460"/>
      <c r="D752" s="460"/>
      <c r="E752" s="460"/>
      <c r="F752" s="460"/>
      <c r="G752" s="460"/>
      <c r="H752" s="460"/>
      <c r="I752" s="460"/>
      <c r="J752" s="460"/>
      <c r="K752" s="460"/>
      <c r="L752" s="460"/>
      <c r="M752" s="460"/>
      <c r="N752" s="460"/>
      <c r="O752" s="713"/>
      <c r="P752" s="460"/>
      <c r="Q752" s="460"/>
      <c r="R752" s="460"/>
      <c r="S752" s="460"/>
      <c r="T752" s="460"/>
    </row>
    <row r="753">
      <c r="A753" s="460"/>
      <c r="B753" s="460"/>
      <c r="C753" s="460"/>
      <c r="D753" s="460"/>
      <c r="E753" s="460"/>
      <c r="F753" s="460"/>
      <c r="G753" s="460"/>
      <c r="H753" s="460"/>
      <c r="I753" s="460"/>
      <c r="J753" s="460"/>
      <c r="K753" s="460"/>
      <c r="L753" s="460"/>
      <c r="M753" s="460"/>
      <c r="N753" s="460"/>
      <c r="O753" s="713"/>
      <c r="P753" s="460"/>
      <c r="Q753" s="460"/>
      <c r="R753" s="460"/>
      <c r="S753" s="460"/>
      <c r="T753" s="460"/>
    </row>
    <row r="754">
      <c r="A754" s="460"/>
      <c r="B754" s="460"/>
      <c r="C754" s="460"/>
      <c r="D754" s="460"/>
      <c r="E754" s="460"/>
      <c r="F754" s="460"/>
      <c r="G754" s="460"/>
      <c r="H754" s="460"/>
      <c r="I754" s="460"/>
      <c r="J754" s="460"/>
      <c r="K754" s="460"/>
      <c r="L754" s="460"/>
      <c r="M754" s="460"/>
      <c r="N754" s="460"/>
      <c r="O754" s="713"/>
      <c r="P754" s="460"/>
      <c r="Q754" s="460"/>
      <c r="R754" s="460"/>
      <c r="S754" s="460"/>
      <c r="T754" s="460"/>
    </row>
    <row r="755">
      <c r="A755" s="460"/>
      <c r="B755" s="460"/>
      <c r="C755" s="460"/>
      <c r="D755" s="460"/>
      <c r="E755" s="460"/>
      <c r="F755" s="460"/>
      <c r="G755" s="460"/>
      <c r="H755" s="460"/>
      <c r="I755" s="460"/>
      <c r="J755" s="460"/>
      <c r="K755" s="460"/>
      <c r="L755" s="460"/>
      <c r="M755" s="460"/>
      <c r="N755" s="460"/>
      <c r="O755" s="713"/>
      <c r="P755" s="460"/>
      <c r="Q755" s="460"/>
      <c r="R755" s="460"/>
      <c r="S755" s="460"/>
      <c r="T755" s="460"/>
    </row>
    <row r="756">
      <c r="A756" s="460"/>
      <c r="B756" s="460"/>
      <c r="C756" s="460"/>
      <c r="D756" s="460"/>
      <c r="E756" s="460"/>
      <c r="F756" s="460"/>
      <c r="G756" s="460"/>
      <c r="H756" s="460"/>
      <c r="I756" s="460"/>
      <c r="J756" s="460"/>
      <c r="K756" s="460"/>
      <c r="L756" s="460"/>
      <c r="M756" s="460"/>
      <c r="N756" s="460"/>
      <c r="O756" s="713"/>
      <c r="P756" s="460"/>
      <c r="Q756" s="460"/>
      <c r="R756" s="460"/>
      <c r="S756" s="460"/>
      <c r="T756" s="460"/>
    </row>
    <row r="757">
      <c r="A757" s="460"/>
      <c r="B757" s="460"/>
      <c r="C757" s="460"/>
      <c r="D757" s="460"/>
      <c r="E757" s="460"/>
      <c r="F757" s="460"/>
      <c r="G757" s="460"/>
      <c r="H757" s="460"/>
      <c r="I757" s="460"/>
      <c r="J757" s="460"/>
      <c r="K757" s="460"/>
      <c r="L757" s="460"/>
      <c r="M757" s="460"/>
      <c r="N757" s="460"/>
      <c r="O757" s="713"/>
      <c r="P757" s="460"/>
      <c r="Q757" s="460"/>
      <c r="R757" s="460"/>
      <c r="S757" s="460"/>
      <c r="T757" s="460"/>
    </row>
    <row r="758">
      <c r="A758" s="460"/>
      <c r="B758" s="460"/>
      <c r="C758" s="460"/>
      <c r="D758" s="460"/>
      <c r="E758" s="460"/>
      <c r="F758" s="460"/>
      <c r="G758" s="460"/>
      <c r="H758" s="460"/>
      <c r="I758" s="460"/>
      <c r="J758" s="460"/>
      <c r="K758" s="460"/>
      <c r="L758" s="460"/>
      <c r="M758" s="460"/>
      <c r="N758" s="460"/>
      <c r="O758" s="713"/>
      <c r="P758" s="460"/>
      <c r="Q758" s="460"/>
      <c r="R758" s="460"/>
      <c r="S758" s="460"/>
      <c r="T758" s="460"/>
    </row>
    <row r="759">
      <c r="A759" s="460"/>
      <c r="B759" s="460"/>
      <c r="C759" s="460"/>
      <c r="D759" s="460"/>
      <c r="E759" s="460"/>
      <c r="F759" s="460"/>
      <c r="G759" s="460"/>
      <c r="H759" s="460"/>
      <c r="I759" s="460"/>
      <c r="J759" s="460"/>
      <c r="K759" s="460"/>
      <c r="L759" s="460"/>
      <c r="M759" s="460"/>
      <c r="N759" s="460"/>
      <c r="O759" s="713"/>
      <c r="P759" s="460"/>
      <c r="Q759" s="460"/>
      <c r="R759" s="460"/>
      <c r="S759" s="460"/>
      <c r="T759" s="460"/>
    </row>
    <row r="760">
      <c r="A760" s="460"/>
      <c r="B760" s="460"/>
      <c r="C760" s="460"/>
      <c r="D760" s="460"/>
      <c r="E760" s="460"/>
      <c r="F760" s="460"/>
      <c r="G760" s="460"/>
      <c r="H760" s="460"/>
      <c r="I760" s="460"/>
      <c r="J760" s="460"/>
      <c r="K760" s="460"/>
      <c r="L760" s="460"/>
      <c r="M760" s="460"/>
      <c r="N760" s="460"/>
      <c r="O760" s="713"/>
      <c r="P760" s="460"/>
      <c r="Q760" s="460"/>
      <c r="R760" s="460"/>
      <c r="S760" s="460"/>
      <c r="T760" s="460"/>
    </row>
    <row r="761">
      <c r="A761" s="460"/>
      <c r="B761" s="460"/>
      <c r="C761" s="460"/>
      <c r="D761" s="460"/>
      <c r="E761" s="460"/>
      <c r="F761" s="460"/>
      <c r="G761" s="460"/>
      <c r="H761" s="460"/>
      <c r="I761" s="460"/>
      <c r="J761" s="460"/>
      <c r="K761" s="460"/>
      <c r="L761" s="460"/>
      <c r="M761" s="460"/>
      <c r="N761" s="460"/>
      <c r="O761" s="713"/>
      <c r="P761" s="460"/>
      <c r="Q761" s="460"/>
      <c r="R761" s="460"/>
      <c r="S761" s="460"/>
      <c r="T761" s="460"/>
    </row>
    <row r="762">
      <c r="A762" s="460"/>
      <c r="B762" s="460"/>
      <c r="C762" s="460"/>
      <c r="D762" s="460"/>
      <c r="E762" s="460"/>
      <c r="F762" s="460"/>
      <c r="G762" s="460"/>
      <c r="H762" s="460"/>
      <c r="I762" s="460"/>
      <c r="J762" s="460"/>
      <c r="K762" s="460"/>
      <c r="L762" s="460"/>
      <c r="M762" s="460"/>
      <c r="N762" s="460"/>
      <c r="O762" s="713"/>
      <c r="P762" s="460"/>
      <c r="Q762" s="460"/>
      <c r="R762" s="460"/>
      <c r="S762" s="460"/>
      <c r="T762" s="460"/>
    </row>
    <row r="763">
      <c r="A763" s="460"/>
      <c r="B763" s="460"/>
      <c r="C763" s="460"/>
      <c r="D763" s="460"/>
      <c r="E763" s="460"/>
      <c r="F763" s="460"/>
      <c r="G763" s="460"/>
      <c r="H763" s="460"/>
      <c r="I763" s="460"/>
      <c r="J763" s="460"/>
      <c r="K763" s="460"/>
      <c r="L763" s="460"/>
      <c r="M763" s="460"/>
      <c r="N763" s="460"/>
      <c r="O763" s="713"/>
      <c r="P763" s="460"/>
      <c r="Q763" s="460"/>
      <c r="R763" s="460"/>
      <c r="S763" s="460"/>
      <c r="T763" s="460"/>
    </row>
    <row r="764">
      <c r="A764" s="460"/>
      <c r="B764" s="460"/>
      <c r="C764" s="460"/>
      <c r="D764" s="460"/>
      <c r="E764" s="460"/>
      <c r="F764" s="460"/>
      <c r="G764" s="460"/>
      <c r="H764" s="460"/>
      <c r="I764" s="460"/>
      <c r="J764" s="460"/>
      <c r="K764" s="460"/>
      <c r="L764" s="460"/>
      <c r="M764" s="460"/>
      <c r="N764" s="460"/>
      <c r="O764" s="713"/>
      <c r="P764" s="460"/>
      <c r="Q764" s="460"/>
      <c r="R764" s="460"/>
      <c r="S764" s="460"/>
      <c r="T764" s="460"/>
    </row>
    <row r="765">
      <c r="A765" s="460"/>
      <c r="B765" s="460"/>
      <c r="C765" s="460"/>
      <c r="D765" s="460"/>
      <c r="E765" s="460"/>
      <c r="F765" s="460"/>
      <c r="G765" s="460"/>
      <c r="H765" s="460"/>
      <c r="I765" s="460"/>
      <c r="J765" s="460"/>
      <c r="K765" s="460"/>
      <c r="L765" s="460"/>
      <c r="M765" s="460"/>
      <c r="N765" s="460"/>
      <c r="O765" s="713"/>
      <c r="P765" s="460"/>
      <c r="Q765" s="460"/>
      <c r="R765" s="460"/>
      <c r="S765" s="460"/>
      <c r="T765" s="460"/>
    </row>
    <row r="766">
      <c r="A766" s="460"/>
      <c r="B766" s="460"/>
      <c r="C766" s="460"/>
      <c r="D766" s="460"/>
      <c r="E766" s="460"/>
      <c r="F766" s="460"/>
      <c r="G766" s="460"/>
      <c r="H766" s="460"/>
      <c r="I766" s="460"/>
      <c r="J766" s="460"/>
      <c r="K766" s="460"/>
      <c r="L766" s="460"/>
      <c r="M766" s="460"/>
      <c r="N766" s="460"/>
      <c r="O766" s="713"/>
      <c r="P766" s="460"/>
      <c r="Q766" s="460"/>
      <c r="R766" s="460"/>
      <c r="S766" s="460"/>
      <c r="T766" s="460"/>
    </row>
    <row r="767">
      <c r="A767" s="460"/>
      <c r="B767" s="460"/>
      <c r="C767" s="460"/>
      <c r="D767" s="460"/>
      <c r="E767" s="460"/>
      <c r="F767" s="460"/>
      <c r="G767" s="460"/>
      <c r="H767" s="460"/>
      <c r="I767" s="460"/>
      <c r="J767" s="460"/>
      <c r="K767" s="460"/>
      <c r="L767" s="460"/>
      <c r="M767" s="460"/>
      <c r="N767" s="460"/>
      <c r="O767" s="713"/>
      <c r="P767" s="460"/>
      <c r="Q767" s="460"/>
      <c r="R767" s="460"/>
      <c r="S767" s="460"/>
      <c r="T767" s="460"/>
    </row>
    <row r="768">
      <c r="A768" s="460"/>
      <c r="B768" s="460"/>
      <c r="C768" s="460"/>
      <c r="D768" s="460"/>
      <c r="E768" s="460"/>
      <c r="F768" s="460"/>
      <c r="G768" s="460"/>
      <c r="H768" s="460"/>
      <c r="I768" s="460"/>
      <c r="J768" s="460"/>
      <c r="K768" s="460"/>
      <c r="L768" s="460"/>
      <c r="M768" s="460"/>
      <c r="N768" s="460"/>
      <c r="O768" s="713"/>
      <c r="P768" s="460"/>
      <c r="Q768" s="460"/>
      <c r="R768" s="460"/>
      <c r="S768" s="460"/>
      <c r="T768" s="460"/>
    </row>
    <row r="769">
      <c r="A769" s="460"/>
      <c r="B769" s="460"/>
      <c r="C769" s="460"/>
      <c r="D769" s="460"/>
      <c r="E769" s="460"/>
      <c r="F769" s="460"/>
      <c r="G769" s="460"/>
      <c r="H769" s="460"/>
      <c r="I769" s="460"/>
      <c r="J769" s="460"/>
      <c r="K769" s="460"/>
      <c r="L769" s="460"/>
      <c r="M769" s="460"/>
      <c r="N769" s="460"/>
      <c r="O769" s="713"/>
      <c r="P769" s="460"/>
      <c r="Q769" s="460"/>
      <c r="R769" s="460"/>
      <c r="S769" s="460"/>
      <c r="T769" s="460"/>
    </row>
    <row r="770">
      <c r="A770" s="460"/>
      <c r="B770" s="460"/>
      <c r="C770" s="460"/>
      <c r="D770" s="460"/>
      <c r="E770" s="460"/>
      <c r="F770" s="460"/>
      <c r="G770" s="460"/>
      <c r="H770" s="460"/>
      <c r="I770" s="460"/>
      <c r="J770" s="460"/>
      <c r="K770" s="460"/>
      <c r="L770" s="460"/>
      <c r="M770" s="460"/>
      <c r="N770" s="460"/>
      <c r="O770" s="713"/>
      <c r="P770" s="460"/>
      <c r="Q770" s="460"/>
      <c r="R770" s="460"/>
      <c r="S770" s="460"/>
      <c r="T770" s="460"/>
    </row>
    <row r="771">
      <c r="A771" s="460"/>
      <c r="B771" s="460"/>
      <c r="C771" s="460"/>
      <c r="D771" s="460"/>
      <c r="E771" s="460"/>
      <c r="F771" s="460"/>
      <c r="G771" s="460"/>
      <c r="H771" s="460"/>
      <c r="I771" s="460"/>
      <c r="J771" s="460"/>
      <c r="K771" s="460"/>
      <c r="L771" s="460"/>
      <c r="M771" s="460"/>
      <c r="N771" s="460"/>
      <c r="O771" s="713"/>
      <c r="P771" s="460"/>
      <c r="Q771" s="460"/>
      <c r="R771" s="460"/>
      <c r="S771" s="460"/>
      <c r="T771" s="460"/>
    </row>
    <row r="772">
      <c r="A772" s="460"/>
      <c r="B772" s="460"/>
      <c r="C772" s="460"/>
      <c r="D772" s="460"/>
      <c r="E772" s="460"/>
      <c r="F772" s="460"/>
      <c r="G772" s="460"/>
      <c r="H772" s="460"/>
      <c r="I772" s="460"/>
      <c r="J772" s="460"/>
      <c r="K772" s="460"/>
      <c r="L772" s="460"/>
      <c r="M772" s="460"/>
      <c r="N772" s="460"/>
      <c r="O772" s="713"/>
      <c r="P772" s="460"/>
      <c r="Q772" s="460"/>
      <c r="R772" s="460"/>
      <c r="S772" s="460"/>
      <c r="T772" s="460"/>
    </row>
    <row r="773">
      <c r="A773" s="460"/>
      <c r="B773" s="460"/>
      <c r="C773" s="460"/>
      <c r="D773" s="460"/>
      <c r="E773" s="460"/>
      <c r="F773" s="460"/>
      <c r="G773" s="460"/>
      <c r="H773" s="460"/>
      <c r="I773" s="460"/>
      <c r="J773" s="460"/>
      <c r="K773" s="460"/>
      <c r="L773" s="460"/>
      <c r="M773" s="460"/>
      <c r="N773" s="460"/>
      <c r="O773" s="713"/>
      <c r="P773" s="460"/>
      <c r="Q773" s="460"/>
      <c r="R773" s="460"/>
      <c r="S773" s="460"/>
      <c r="T773" s="460"/>
    </row>
    <row r="774">
      <c r="A774" s="460"/>
      <c r="B774" s="460"/>
      <c r="C774" s="460"/>
      <c r="D774" s="460"/>
      <c r="E774" s="460"/>
      <c r="F774" s="460"/>
      <c r="G774" s="460"/>
      <c r="H774" s="460"/>
      <c r="I774" s="460"/>
      <c r="J774" s="460"/>
      <c r="K774" s="460"/>
      <c r="L774" s="460"/>
      <c r="M774" s="460"/>
      <c r="N774" s="460"/>
      <c r="O774" s="713"/>
      <c r="P774" s="460"/>
      <c r="Q774" s="460"/>
      <c r="R774" s="460"/>
      <c r="S774" s="460"/>
      <c r="T774" s="460"/>
    </row>
    <row r="775">
      <c r="A775" s="460"/>
      <c r="B775" s="460"/>
      <c r="C775" s="460"/>
      <c r="D775" s="460"/>
      <c r="E775" s="460"/>
      <c r="F775" s="460"/>
      <c r="G775" s="460"/>
      <c r="H775" s="460"/>
      <c r="I775" s="460"/>
      <c r="J775" s="460"/>
      <c r="K775" s="460"/>
      <c r="L775" s="460"/>
      <c r="M775" s="460"/>
      <c r="N775" s="460"/>
      <c r="O775" s="713"/>
      <c r="P775" s="460"/>
      <c r="Q775" s="460"/>
      <c r="R775" s="460"/>
      <c r="S775" s="460"/>
      <c r="T775" s="460"/>
    </row>
    <row r="776">
      <c r="A776" s="460"/>
      <c r="B776" s="460"/>
      <c r="C776" s="460"/>
      <c r="D776" s="460"/>
      <c r="E776" s="460"/>
      <c r="F776" s="460"/>
      <c r="G776" s="460"/>
      <c r="H776" s="460"/>
      <c r="I776" s="460"/>
      <c r="J776" s="460"/>
      <c r="K776" s="460"/>
      <c r="L776" s="460"/>
      <c r="M776" s="460"/>
      <c r="N776" s="460"/>
      <c r="O776" s="713"/>
      <c r="P776" s="460"/>
      <c r="Q776" s="460"/>
      <c r="R776" s="460"/>
      <c r="S776" s="460"/>
      <c r="T776" s="460"/>
    </row>
    <row r="777">
      <c r="A777" s="460"/>
      <c r="B777" s="460"/>
      <c r="C777" s="460"/>
      <c r="D777" s="460"/>
      <c r="E777" s="460"/>
      <c r="F777" s="460"/>
      <c r="G777" s="460"/>
      <c r="H777" s="460"/>
      <c r="I777" s="460"/>
      <c r="J777" s="460"/>
      <c r="K777" s="460"/>
      <c r="L777" s="460"/>
      <c r="M777" s="460"/>
      <c r="N777" s="460"/>
      <c r="O777" s="713"/>
      <c r="P777" s="460"/>
      <c r="Q777" s="460"/>
      <c r="R777" s="460"/>
      <c r="S777" s="460"/>
      <c r="T777" s="460"/>
    </row>
    <row r="778">
      <c r="A778" s="460"/>
      <c r="B778" s="460"/>
      <c r="C778" s="460"/>
      <c r="D778" s="460"/>
      <c r="E778" s="460"/>
      <c r="F778" s="460"/>
      <c r="G778" s="460"/>
      <c r="H778" s="460"/>
      <c r="I778" s="460"/>
      <c r="J778" s="460"/>
      <c r="K778" s="460"/>
      <c r="L778" s="460"/>
      <c r="M778" s="460"/>
      <c r="N778" s="460"/>
      <c r="O778" s="713"/>
      <c r="P778" s="460"/>
      <c r="Q778" s="460"/>
      <c r="R778" s="460"/>
      <c r="S778" s="460"/>
      <c r="T778" s="460"/>
    </row>
    <row r="779">
      <c r="A779" s="460"/>
      <c r="B779" s="460"/>
      <c r="C779" s="460"/>
      <c r="D779" s="460"/>
      <c r="E779" s="460"/>
      <c r="F779" s="460"/>
      <c r="G779" s="460"/>
      <c r="H779" s="460"/>
      <c r="I779" s="460"/>
      <c r="J779" s="460"/>
      <c r="K779" s="460"/>
      <c r="L779" s="460"/>
      <c r="M779" s="460"/>
      <c r="N779" s="460"/>
      <c r="O779" s="713"/>
      <c r="P779" s="460"/>
      <c r="Q779" s="460"/>
      <c r="R779" s="460"/>
      <c r="S779" s="460"/>
      <c r="T779" s="460"/>
    </row>
    <row r="780">
      <c r="A780" s="460"/>
      <c r="B780" s="460"/>
      <c r="C780" s="460"/>
      <c r="D780" s="460"/>
      <c r="E780" s="460"/>
      <c r="F780" s="460"/>
      <c r="G780" s="460"/>
      <c r="H780" s="460"/>
      <c r="I780" s="460"/>
      <c r="J780" s="460"/>
      <c r="K780" s="460"/>
      <c r="L780" s="460"/>
      <c r="M780" s="460"/>
      <c r="N780" s="460"/>
      <c r="O780" s="713"/>
      <c r="P780" s="460"/>
      <c r="Q780" s="460"/>
      <c r="R780" s="460"/>
      <c r="S780" s="460"/>
      <c r="T780" s="460"/>
    </row>
    <row r="781">
      <c r="A781" s="460"/>
      <c r="B781" s="460"/>
      <c r="C781" s="460"/>
      <c r="D781" s="460"/>
      <c r="E781" s="460"/>
      <c r="F781" s="460"/>
      <c r="G781" s="460"/>
      <c r="H781" s="460"/>
      <c r="I781" s="460"/>
      <c r="J781" s="460"/>
      <c r="K781" s="460"/>
      <c r="L781" s="460"/>
      <c r="M781" s="460"/>
      <c r="N781" s="460"/>
      <c r="O781" s="713"/>
      <c r="P781" s="460"/>
      <c r="Q781" s="460"/>
      <c r="R781" s="460"/>
      <c r="S781" s="460"/>
      <c r="T781" s="460"/>
    </row>
    <row r="782">
      <c r="A782" s="460"/>
      <c r="B782" s="460"/>
      <c r="C782" s="460"/>
      <c r="D782" s="460"/>
      <c r="E782" s="460"/>
      <c r="F782" s="460"/>
      <c r="G782" s="460"/>
      <c r="H782" s="460"/>
      <c r="I782" s="460"/>
      <c r="J782" s="460"/>
      <c r="K782" s="460"/>
      <c r="L782" s="460"/>
      <c r="M782" s="460"/>
      <c r="N782" s="460"/>
      <c r="O782" s="713"/>
      <c r="P782" s="460"/>
      <c r="Q782" s="460"/>
      <c r="R782" s="460"/>
      <c r="S782" s="460"/>
      <c r="T782" s="460"/>
    </row>
    <row r="783">
      <c r="A783" s="460"/>
      <c r="B783" s="460"/>
      <c r="C783" s="460"/>
      <c r="D783" s="460"/>
      <c r="E783" s="460"/>
      <c r="F783" s="460"/>
      <c r="G783" s="460"/>
      <c r="H783" s="460"/>
      <c r="I783" s="460"/>
      <c r="J783" s="460"/>
      <c r="K783" s="460"/>
      <c r="L783" s="460"/>
      <c r="M783" s="460"/>
      <c r="N783" s="460"/>
      <c r="O783" s="713"/>
      <c r="P783" s="460"/>
      <c r="Q783" s="460"/>
      <c r="R783" s="460"/>
      <c r="S783" s="460"/>
      <c r="T783" s="460"/>
    </row>
    <row r="784">
      <c r="A784" s="460"/>
      <c r="B784" s="460"/>
      <c r="C784" s="460"/>
      <c r="D784" s="460"/>
      <c r="E784" s="460"/>
      <c r="F784" s="460"/>
      <c r="G784" s="460"/>
      <c r="H784" s="460"/>
      <c r="I784" s="460"/>
      <c r="J784" s="460"/>
      <c r="K784" s="460"/>
      <c r="L784" s="460"/>
      <c r="M784" s="460"/>
      <c r="N784" s="460"/>
      <c r="O784" s="713"/>
      <c r="P784" s="460"/>
      <c r="Q784" s="460"/>
      <c r="R784" s="460"/>
      <c r="S784" s="460"/>
      <c r="T784" s="460"/>
    </row>
    <row r="785">
      <c r="A785" s="460"/>
      <c r="B785" s="460"/>
      <c r="C785" s="460"/>
      <c r="D785" s="460"/>
      <c r="E785" s="460"/>
      <c r="F785" s="460"/>
      <c r="G785" s="460"/>
      <c r="H785" s="460"/>
      <c r="I785" s="460"/>
      <c r="J785" s="460"/>
      <c r="K785" s="460"/>
      <c r="L785" s="460"/>
      <c r="M785" s="460"/>
      <c r="N785" s="460"/>
      <c r="O785" s="713"/>
      <c r="P785" s="460"/>
      <c r="Q785" s="460"/>
      <c r="R785" s="460"/>
      <c r="S785" s="460"/>
      <c r="T785" s="460"/>
    </row>
    <row r="786">
      <c r="A786" s="460"/>
      <c r="B786" s="460"/>
      <c r="C786" s="460"/>
      <c r="D786" s="460"/>
      <c r="E786" s="460"/>
      <c r="F786" s="460"/>
      <c r="G786" s="460"/>
      <c r="H786" s="460"/>
      <c r="I786" s="460"/>
      <c r="J786" s="460"/>
      <c r="K786" s="460"/>
      <c r="L786" s="460"/>
      <c r="M786" s="460"/>
      <c r="N786" s="460"/>
      <c r="O786" s="713"/>
      <c r="P786" s="460"/>
      <c r="Q786" s="460"/>
      <c r="R786" s="460"/>
      <c r="S786" s="460"/>
      <c r="T786" s="460"/>
    </row>
    <row r="787">
      <c r="A787" s="460"/>
      <c r="B787" s="460"/>
      <c r="C787" s="460"/>
      <c r="D787" s="460"/>
      <c r="E787" s="460"/>
      <c r="F787" s="460"/>
      <c r="G787" s="460"/>
      <c r="H787" s="460"/>
      <c r="I787" s="460"/>
      <c r="J787" s="460"/>
      <c r="K787" s="460"/>
      <c r="L787" s="460"/>
      <c r="M787" s="460"/>
      <c r="N787" s="460"/>
      <c r="O787" s="713"/>
      <c r="P787" s="460"/>
      <c r="Q787" s="460"/>
      <c r="R787" s="460"/>
      <c r="S787" s="460"/>
      <c r="T787" s="460"/>
    </row>
    <row r="788">
      <c r="A788" s="460"/>
      <c r="B788" s="460"/>
      <c r="C788" s="460"/>
      <c r="D788" s="460"/>
      <c r="E788" s="460"/>
      <c r="F788" s="460"/>
      <c r="G788" s="460"/>
      <c r="H788" s="460"/>
      <c r="I788" s="460"/>
      <c r="J788" s="460"/>
      <c r="K788" s="460"/>
      <c r="L788" s="460"/>
      <c r="M788" s="460"/>
      <c r="N788" s="460"/>
      <c r="O788" s="713"/>
      <c r="P788" s="460"/>
      <c r="Q788" s="460"/>
      <c r="R788" s="460"/>
      <c r="S788" s="460"/>
      <c r="T788" s="460"/>
    </row>
    <row r="789">
      <c r="A789" s="460"/>
      <c r="B789" s="460"/>
      <c r="C789" s="460"/>
      <c r="D789" s="460"/>
      <c r="E789" s="460"/>
      <c r="F789" s="460"/>
      <c r="G789" s="460"/>
      <c r="H789" s="460"/>
      <c r="I789" s="460"/>
      <c r="J789" s="460"/>
      <c r="K789" s="460"/>
      <c r="L789" s="460"/>
      <c r="M789" s="460"/>
      <c r="N789" s="460"/>
      <c r="O789" s="713"/>
      <c r="P789" s="460"/>
      <c r="Q789" s="460"/>
      <c r="R789" s="460"/>
      <c r="S789" s="460"/>
      <c r="T789" s="460"/>
    </row>
    <row r="790">
      <c r="A790" s="460"/>
      <c r="B790" s="460"/>
      <c r="C790" s="460"/>
      <c r="D790" s="460"/>
      <c r="E790" s="460"/>
      <c r="F790" s="460"/>
      <c r="G790" s="460"/>
      <c r="H790" s="460"/>
      <c r="I790" s="460"/>
      <c r="J790" s="460"/>
      <c r="K790" s="460"/>
      <c r="L790" s="460"/>
      <c r="M790" s="460"/>
      <c r="N790" s="460"/>
      <c r="O790" s="713"/>
      <c r="P790" s="460"/>
      <c r="Q790" s="460"/>
      <c r="R790" s="460"/>
      <c r="S790" s="460"/>
      <c r="T790" s="460"/>
    </row>
    <row r="791">
      <c r="A791" s="460"/>
      <c r="B791" s="460"/>
      <c r="C791" s="460"/>
      <c r="D791" s="460"/>
      <c r="E791" s="460"/>
      <c r="F791" s="460"/>
      <c r="G791" s="460"/>
      <c r="H791" s="460"/>
      <c r="I791" s="460"/>
      <c r="J791" s="460"/>
      <c r="K791" s="460"/>
      <c r="L791" s="460"/>
      <c r="M791" s="460"/>
      <c r="N791" s="460"/>
      <c r="O791" s="713"/>
      <c r="P791" s="460"/>
      <c r="Q791" s="460"/>
      <c r="R791" s="460"/>
      <c r="S791" s="460"/>
      <c r="T791" s="460"/>
    </row>
    <row r="792">
      <c r="A792" s="460"/>
      <c r="B792" s="460"/>
      <c r="C792" s="460"/>
      <c r="D792" s="460"/>
      <c r="E792" s="460"/>
      <c r="F792" s="460"/>
      <c r="G792" s="460"/>
      <c r="H792" s="460"/>
      <c r="I792" s="460"/>
      <c r="J792" s="460"/>
      <c r="K792" s="460"/>
      <c r="L792" s="460"/>
      <c r="M792" s="460"/>
      <c r="N792" s="460"/>
      <c r="O792" s="713"/>
      <c r="P792" s="460"/>
      <c r="Q792" s="460"/>
      <c r="R792" s="460"/>
      <c r="S792" s="460"/>
      <c r="T792" s="460"/>
    </row>
    <row r="793">
      <c r="A793" s="460"/>
      <c r="B793" s="460"/>
      <c r="C793" s="460"/>
      <c r="D793" s="460"/>
      <c r="E793" s="460"/>
      <c r="F793" s="460"/>
      <c r="G793" s="460"/>
      <c r="H793" s="460"/>
      <c r="I793" s="460"/>
      <c r="J793" s="460"/>
      <c r="K793" s="460"/>
      <c r="L793" s="460"/>
      <c r="M793" s="460"/>
      <c r="N793" s="460"/>
      <c r="O793" s="713"/>
      <c r="P793" s="460"/>
      <c r="Q793" s="460"/>
      <c r="R793" s="460"/>
      <c r="S793" s="460"/>
      <c r="T793" s="460"/>
    </row>
    <row r="794">
      <c r="A794" s="460"/>
      <c r="B794" s="460"/>
      <c r="C794" s="460"/>
      <c r="D794" s="460"/>
      <c r="E794" s="460"/>
      <c r="F794" s="460"/>
      <c r="G794" s="460"/>
      <c r="H794" s="460"/>
      <c r="I794" s="460"/>
      <c r="J794" s="460"/>
      <c r="K794" s="460"/>
      <c r="L794" s="460"/>
      <c r="M794" s="460"/>
      <c r="N794" s="460"/>
      <c r="O794" s="713"/>
      <c r="P794" s="460"/>
      <c r="Q794" s="460"/>
      <c r="R794" s="460"/>
      <c r="S794" s="460"/>
      <c r="T794" s="460"/>
    </row>
    <row r="795">
      <c r="A795" s="460"/>
      <c r="B795" s="460"/>
      <c r="C795" s="460"/>
      <c r="D795" s="460"/>
      <c r="E795" s="460"/>
      <c r="F795" s="460"/>
      <c r="G795" s="460"/>
      <c r="H795" s="460"/>
      <c r="I795" s="460"/>
      <c r="J795" s="460"/>
      <c r="K795" s="460"/>
      <c r="L795" s="460"/>
      <c r="M795" s="460"/>
      <c r="N795" s="460"/>
      <c r="O795" s="713"/>
      <c r="P795" s="460"/>
      <c r="Q795" s="460"/>
      <c r="R795" s="460"/>
      <c r="S795" s="460"/>
      <c r="T795" s="460"/>
    </row>
    <row r="796">
      <c r="A796" s="460"/>
      <c r="B796" s="460"/>
      <c r="C796" s="460"/>
      <c r="D796" s="460"/>
      <c r="E796" s="460"/>
      <c r="F796" s="460"/>
      <c r="G796" s="460"/>
      <c r="H796" s="460"/>
      <c r="I796" s="460"/>
      <c r="J796" s="460"/>
      <c r="K796" s="460"/>
      <c r="L796" s="460"/>
      <c r="M796" s="460"/>
      <c r="N796" s="460"/>
      <c r="O796" s="713"/>
      <c r="P796" s="460"/>
      <c r="Q796" s="460"/>
      <c r="R796" s="460"/>
      <c r="S796" s="460"/>
      <c r="T796" s="460"/>
    </row>
    <row r="797">
      <c r="A797" s="460"/>
      <c r="B797" s="460"/>
      <c r="C797" s="460"/>
      <c r="D797" s="460"/>
      <c r="E797" s="460"/>
      <c r="F797" s="460"/>
      <c r="G797" s="460"/>
      <c r="H797" s="460"/>
      <c r="I797" s="460"/>
      <c r="J797" s="460"/>
      <c r="K797" s="460"/>
      <c r="L797" s="460"/>
      <c r="M797" s="460"/>
      <c r="N797" s="460"/>
      <c r="O797" s="713"/>
      <c r="P797" s="460"/>
      <c r="Q797" s="460"/>
      <c r="R797" s="460"/>
      <c r="S797" s="460"/>
      <c r="T797" s="460"/>
    </row>
    <row r="798">
      <c r="A798" s="460"/>
      <c r="B798" s="460"/>
      <c r="C798" s="460"/>
      <c r="D798" s="460"/>
      <c r="E798" s="460"/>
      <c r="F798" s="460"/>
      <c r="G798" s="460"/>
      <c r="H798" s="460"/>
      <c r="I798" s="460"/>
      <c r="J798" s="460"/>
      <c r="K798" s="460"/>
      <c r="L798" s="460"/>
      <c r="M798" s="460"/>
      <c r="N798" s="460"/>
      <c r="O798" s="713"/>
      <c r="P798" s="460"/>
      <c r="Q798" s="460"/>
      <c r="R798" s="460"/>
      <c r="S798" s="460"/>
      <c r="T798" s="460"/>
    </row>
    <row r="799">
      <c r="A799" s="460"/>
      <c r="B799" s="460"/>
      <c r="C799" s="460"/>
      <c r="D799" s="460"/>
      <c r="E799" s="460"/>
      <c r="F799" s="460"/>
      <c r="G799" s="460"/>
      <c r="H799" s="460"/>
      <c r="I799" s="460"/>
      <c r="J799" s="460"/>
      <c r="K799" s="460"/>
      <c r="L799" s="460"/>
      <c r="M799" s="460"/>
      <c r="N799" s="460"/>
      <c r="O799" s="713"/>
      <c r="P799" s="460"/>
      <c r="Q799" s="460"/>
      <c r="R799" s="460"/>
      <c r="S799" s="460"/>
      <c r="T799" s="460"/>
    </row>
    <row r="800">
      <c r="A800" s="460"/>
      <c r="B800" s="460"/>
      <c r="C800" s="460"/>
      <c r="D800" s="460"/>
      <c r="E800" s="460"/>
      <c r="F800" s="460"/>
      <c r="G800" s="460"/>
      <c r="H800" s="460"/>
      <c r="I800" s="460"/>
      <c r="J800" s="460"/>
      <c r="K800" s="460"/>
      <c r="L800" s="460"/>
      <c r="M800" s="460"/>
      <c r="N800" s="460"/>
      <c r="O800" s="713"/>
      <c r="P800" s="460"/>
      <c r="Q800" s="460"/>
      <c r="R800" s="460"/>
      <c r="S800" s="460"/>
      <c r="T800" s="460"/>
    </row>
    <row r="801">
      <c r="A801" s="460"/>
      <c r="B801" s="460"/>
      <c r="C801" s="460"/>
      <c r="D801" s="460"/>
      <c r="E801" s="460"/>
      <c r="F801" s="460"/>
      <c r="G801" s="460"/>
      <c r="H801" s="460"/>
      <c r="I801" s="460"/>
      <c r="J801" s="460"/>
      <c r="K801" s="460"/>
      <c r="L801" s="460"/>
      <c r="M801" s="460"/>
      <c r="N801" s="460"/>
      <c r="O801" s="713"/>
      <c r="P801" s="460"/>
      <c r="Q801" s="460"/>
      <c r="R801" s="460"/>
      <c r="S801" s="460"/>
      <c r="T801" s="460"/>
    </row>
    <row r="802">
      <c r="A802" s="460"/>
      <c r="B802" s="460"/>
      <c r="C802" s="460"/>
      <c r="D802" s="460"/>
      <c r="E802" s="460"/>
      <c r="F802" s="460"/>
      <c r="G802" s="460"/>
      <c r="H802" s="460"/>
      <c r="I802" s="460"/>
      <c r="J802" s="460"/>
      <c r="K802" s="460"/>
      <c r="L802" s="460"/>
      <c r="M802" s="460"/>
      <c r="N802" s="460"/>
      <c r="O802" s="713"/>
      <c r="P802" s="460"/>
      <c r="Q802" s="460"/>
      <c r="R802" s="460"/>
      <c r="S802" s="460"/>
      <c r="T802" s="460"/>
    </row>
    <row r="803">
      <c r="A803" s="460"/>
      <c r="B803" s="460"/>
      <c r="C803" s="460"/>
      <c r="D803" s="460"/>
      <c r="E803" s="460"/>
      <c r="F803" s="460"/>
      <c r="G803" s="460"/>
      <c r="H803" s="460"/>
      <c r="I803" s="460"/>
      <c r="J803" s="460"/>
      <c r="K803" s="460"/>
      <c r="L803" s="460"/>
      <c r="M803" s="460"/>
      <c r="N803" s="460"/>
      <c r="O803" s="713"/>
      <c r="P803" s="460"/>
      <c r="Q803" s="460"/>
      <c r="R803" s="460"/>
      <c r="S803" s="460"/>
      <c r="T803" s="460"/>
    </row>
    <row r="804">
      <c r="A804" s="460"/>
      <c r="B804" s="460"/>
      <c r="C804" s="460"/>
      <c r="D804" s="460"/>
      <c r="E804" s="460"/>
      <c r="F804" s="460"/>
      <c r="G804" s="460"/>
      <c r="H804" s="460"/>
      <c r="I804" s="460"/>
      <c r="J804" s="460"/>
      <c r="K804" s="460"/>
      <c r="L804" s="460"/>
      <c r="M804" s="460"/>
      <c r="N804" s="460"/>
      <c r="O804" s="713"/>
      <c r="P804" s="460"/>
      <c r="Q804" s="460"/>
      <c r="R804" s="460"/>
      <c r="S804" s="460"/>
      <c r="T804" s="460"/>
    </row>
    <row r="805">
      <c r="A805" s="460"/>
      <c r="B805" s="460"/>
      <c r="C805" s="460"/>
      <c r="D805" s="460"/>
      <c r="E805" s="460"/>
      <c r="F805" s="460"/>
      <c r="G805" s="460"/>
      <c r="H805" s="460"/>
      <c r="I805" s="460"/>
      <c r="J805" s="460"/>
      <c r="K805" s="460"/>
      <c r="L805" s="460"/>
      <c r="M805" s="460"/>
      <c r="N805" s="460"/>
      <c r="O805" s="713"/>
      <c r="P805" s="460"/>
      <c r="Q805" s="460"/>
      <c r="R805" s="460"/>
      <c r="S805" s="460"/>
      <c r="T805" s="460"/>
    </row>
    <row r="806">
      <c r="A806" s="460"/>
      <c r="B806" s="460"/>
      <c r="C806" s="460"/>
      <c r="D806" s="460"/>
      <c r="E806" s="460"/>
      <c r="F806" s="460"/>
      <c r="G806" s="460"/>
      <c r="H806" s="460"/>
      <c r="I806" s="460"/>
      <c r="J806" s="460"/>
      <c r="K806" s="460"/>
      <c r="L806" s="460"/>
      <c r="M806" s="460"/>
      <c r="N806" s="460"/>
      <c r="O806" s="713"/>
      <c r="P806" s="460"/>
      <c r="Q806" s="460"/>
      <c r="R806" s="460"/>
      <c r="S806" s="460"/>
      <c r="T806" s="460"/>
    </row>
    <row r="807">
      <c r="A807" s="460"/>
      <c r="B807" s="460"/>
      <c r="C807" s="460"/>
      <c r="D807" s="460"/>
      <c r="E807" s="460"/>
      <c r="F807" s="460"/>
      <c r="G807" s="460"/>
      <c r="H807" s="460"/>
      <c r="I807" s="460"/>
      <c r="J807" s="460"/>
      <c r="K807" s="460"/>
      <c r="L807" s="460"/>
      <c r="M807" s="460"/>
      <c r="N807" s="460"/>
      <c r="O807" s="713"/>
      <c r="P807" s="460"/>
      <c r="Q807" s="460"/>
      <c r="R807" s="460"/>
      <c r="S807" s="460"/>
      <c r="T807" s="460"/>
    </row>
    <row r="808">
      <c r="A808" s="460"/>
      <c r="B808" s="460"/>
      <c r="C808" s="460"/>
      <c r="D808" s="460"/>
      <c r="E808" s="460"/>
      <c r="F808" s="460"/>
      <c r="G808" s="460"/>
      <c r="H808" s="460"/>
      <c r="I808" s="460"/>
      <c r="J808" s="460"/>
      <c r="K808" s="460"/>
      <c r="L808" s="460"/>
      <c r="M808" s="460"/>
      <c r="N808" s="460"/>
      <c r="O808" s="713"/>
      <c r="P808" s="460"/>
      <c r="Q808" s="460"/>
      <c r="R808" s="460"/>
      <c r="S808" s="460"/>
      <c r="T808" s="460"/>
    </row>
    <row r="809">
      <c r="A809" s="460"/>
      <c r="B809" s="460"/>
      <c r="C809" s="460"/>
      <c r="D809" s="460"/>
      <c r="E809" s="460"/>
      <c r="F809" s="460"/>
      <c r="G809" s="460"/>
      <c r="H809" s="460"/>
      <c r="I809" s="460"/>
      <c r="J809" s="460"/>
      <c r="K809" s="460"/>
      <c r="L809" s="460"/>
      <c r="M809" s="460"/>
      <c r="N809" s="460"/>
      <c r="O809" s="713"/>
      <c r="P809" s="460"/>
      <c r="Q809" s="460"/>
      <c r="R809" s="460"/>
      <c r="S809" s="460"/>
      <c r="T809" s="460"/>
    </row>
    <row r="810">
      <c r="A810" s="460"/>
      <c r="B810" s="460"/>
      <c r="C810" s="460"/>
      <c r="D810" s="460"/>
      <c r="E810" s="460"/>
      <c r="F810" s="460"/>
      <c r="G810" s="460"/>
      <c r="H810" s="460"/>
      <c r="I810" s="460"/>
      <c r="J810" s="460"/>
      <c r="K810" s="460"/>
      <c r="L810" s="460"/>
      <c r="M810" s="460"/>
      <c r="N810" s="460"/>
      <c r="O810" s="713"/>
      <c r="P810" s="460"/>
      <c r="Q810" s="460"/>
      <c r="R810" s="460"/>
      <c r="S810" s="460"/>
      <c r="T810" s="460"/>
    </row>
    <row r="811">
      <c r="A811" s="460"/>
      <c r="B811" s="460"/>
      <c r="C811" s="460"/>
      <c r="D811" s="460"/>
      <c r="E811" s="460"/>
      <c r="F811" s="460"/>
      <c r="G811" s="460"/>
      <c r="H811" s="460"/>
      <c r="I811" s="460"/>
      <c r="J811" s="460"/>
      <c r="K811" s="460"/>
      <c r="L811" s="460"/>
      <c r="M811" s="460"/>
      <c r="N811" s="460"/>
      <c r="O811" s="713"/>
      <c r="P811" s="460"/>
      <c r="Q811" s="460"/>
      <c r="R811" s="460"/>
      <c r="S811" s="460"/>
      <c r="T811" s="460"/>
    </row>
    <row r="812">
      <c r="A812" s="460"/>
      <c r="B812" s="460"/>
      <c r="C812" s="460"/>
      <c r="D812" s="460"/>
      <c r="E812" s="460"/>
      <c r="F812" s="460"/>
      <c r="G812" s="460"/>
      <c r="H812" s="460"/>
      <c r="I812" s="460"/>
      <c r="J812" s="460"/>
      <c r="K812" s="460"/>
      <c r="L812" s="460"/>
      <c r="M812" s="460"/>
      <c r="N812" s="460"/>
      <c r="O812" s="713"/>
      <c r="P812" s="460"/>
      <c r="Q812" s="460"/>
      <c r="R812" s="460"/>
      <c r="S812" s="460"/>
      <c r="T812" s="460"/>
    </row>
    <row r="813">
      <c r="A813" s="460"/>
      <c r="B813" s="460"/>
      <c r="C813" s="460"/>
      <c r="D813" s="460"/>
      <c r="E813" s="460"/>
      <c r="F813" s="460"/>
      <c r="G813" s="460"/>
      <c r="H813" s="460"/>
      <c r="I813" s="460"/>
      <c r="J813" s="460"/>
      <c r="K813" s="460"/>
      <c r="L813" s="460"/>
      <c r="M813" s="460"/>
      <c r="N813" s="460"/>
      <c r="O813" s="713"/>
      <c r="P813" s="460"/>
      <c r="Q813" s="460"/>
      <c r="R813" s="460"/>
      <c r="S813" s="460"/>
      <c r="T813" s="460"/>
    </row>
    <row r="814">
      <c r="A814" s="460"/>
      <c r="B814" s="460"/>
      <c r="C814" s="460"/>
      <c r="D814" s="460"/>
      <c r="E814" s="460"/>
      <c r="F814" s="460"/>
      <c r="G814" s="460"/>
      <c r="H814" s="460"/>
      <c r="I814" s="460"/>
      <c r="J814" s="460"/>
      <c r="K814" s="460"/>
      <c r="L814" s="460"/>
      <c r="M814" s="460"/>
      <c r="N814" s="460"/>
      <c r="O814" s="713"/>
      <c r="P814" s="460"/>
      <c r="Q814" s="460"/>
      <c r="R814" s="460"/>
      <c r="S814" s="460"/>
      <c r="T814" s="460"/>
    </row>
    <row r="815">
      <c r="A815" s="460"/>
      <c r="B815" s="460"/>
      <c r="C815" s="460"/>
      <c r="D815" s="460"/>
      <c r="E815" s="460"/>
      <c r="F815" s="460"/>
      <c r="G815" s="460"/>
      <c r="H815" s="460"/>
      <c r="I815" s="460"/>
      <c r="J815" s="460"/>
      <c r="K815" s="460"/>
      <c r="L815" s="460"/>
      <c r="M815" s="460"/>
      <c r="N815" s="460"/>
      <c r="O815" s="713"/>
      <c r="P815" s="460"/>
      <c r="Q815" s="460"/>
      <c r="R815" s="460"/>
      <c r="S815" s="460"/>
      <c r="T815" s="460"/>
    </row>
    <row r="816">
      <c r="A816" s="460"/>
      <c r="B816" s="460"/>
      <c r="C816" s="460"/>
      <c r="D816" s="460"/>
      <c r="E816" s="460"/>
      <c r="F816" s="460"/>
      <c r="G816" s="460"/>
      <c r="H816" s="460"/>
      <c r="I816" s="460"/>
      <c r="J816" s="460"/>
      <c r="K816" s="460"/>
      <c r="L816" s="460"/>
      <c r="M816" s="460"/>
      <c r="N816" s="460"/>
      <c r="O816" s="713"/>
      <c r="P816" s="460"/>
      <c r="Q816" s="460"/>
      <c r="R816" s="460"/>
      <c r="S816" s="460"/>
      <c r="T816" s="460"/>
    </row>
    <row r="817">
      <c r="A817" s="460"/>
      <c r="B817" s="460"/>
      <c r="C817" s="460"/>
      <c r="D817" s="460"/>
      <c r="E817" s="460"/>
      <c r="F817" s="460"/>
      <c r="G817" s="460"/>
      <c r="H817" s="460"/>
      <c r="I817" s="460"/>
      <c r="J817" s="460"/>
      <c r="K817" s="460"/>
      <c r="L817" s="460"/>
      <c r="M817" s="460"/>
      <c r="N817" s="460"/>
      <c r="O817" s="713"/>
      <c r="P817" s="460"/>
      <c r="Q817" s="460"/>
      <c r="R817" s="460"/>
      <c r="S817" s="460"/>
      <c r="T817" s="460"/>
    </row>
    <row r="818">
      <c r="A818" s="460"/>
      <c r="B818" s="460"/>
      <c r="C818" s="460"/>
      <c r="D818" s="460"/>
      <c r="E818" s="460"/>
      <c r="F818" s="460"/>
      <c r="G818" s="460"/>
      <c r="H818" s="460"/>
      <c r="I818" s="460"/>
      <c r="J818" s="460"/>
      <c r="K818" s="460"/>
      <c r="L818" s="460"/>
      <c r="M818" s="460"/>
      <c r="N818" s="460"/>
      <c r="O818" s="713"/>
      <c r="P818" s="460"/>
      <c r="Q818" s="460"/>
      <c r="R818" s="460"/>
      <c r="S818" s="460"/>
      <c r="T818" s="460"/>
    </row>
    <row r="819">
      <c r="A819" s="460"/>
      <c r="B819" s="460"/>
      <c r="C819" s="460"/>
      <c r="D819" s="460"/>
      <c r="E819" s="460"/>
      <c r="F819" s="460"/>
      <c r="G819" s="460"/>
      <c r="H819" s="460"/>
      <c r="I819" s="460"/>
      <c r="J819" s="460"/>
      <c r="K819" s="460"/>
      <c r="L819" s="460"/>
      <c r="M819" s="460"/>
      <c r="N819" s="460"/>
      <c r="O819" s="713"/>
      <c r="P819" s="460"/>
      <c r="Q819" s="460"/>
      <c r="R819" s="460"/>
      <c r="S819" s="460"/>
      <c r="T819" s="460"/>
    </row>
    <row r="820">
      <c r="A820" s="460"/>
      <c r="B820" s="460"/>
      <c r="C820" s="460"/>
      <c r="D820" s="460"/>
      <c r="E820" s="460"/>
      <c r="F820" s="460"/>
      <c r="G820" s="460"/>
      <c r="H820" s="460"/>
      <c r="I820" s="460"/>
      <c r="J820" s="460"/>
      <c r="K820" s="460"/>
      <c r="L820" s="460"/>
      <c r="M820" s="460"/>
      <c r="N820" s="460"/>
      <c r="O820" s="713"/>
      <c r="P820" s="460"/>
      <c r="Q820" s="460"/>
      <c r="R820" s="460"/>
      <c r="S820" s="460"/>
      <c r="T820" s="460"/>
    </row>
    <row r="821">
      <c r="A821" s="460"/>
      <c r="B821" s="460"/>
      <c r="C821" s="460"/>
      <c r="D821" s="460"/>
      <c r="E821" s="460"/>
      <c r="F821" s="460"/>
      <c r="G821" s="460"/>
      <c r="H821" s="460"/>
      <c r="I821" s="460"/>
      <c r="J821" s="460"/>
      <c r="K821" s="460"/>
      <c r="L821" s="460"/>
      <c r="M821" s="460"/>
      <c r="N821" s="460"/>
      <c r="O821" s="713"/>
      <c r="P821" s="460"/>
      <c r="Q821" s="460"/>
      <c r="R821" s="460"/>
      <c r="S821" s="460"/>
      <c r="T821" s="460"/>
    </row>
    <row r="822">
      <c r="A822" s="460"/>
      <c r="B822" s="460"/>
      <c r="C822" s="460"/>
      <c r="D822" s="460"/>
      <c r="E822" s="460"/>
      <c r="F822" s="460"/>
      <c r="G822" s="460"/>
      <c r="H822" s="460"/>
      <c r="I822" s="460"/>
      <c r="J822" s="460"/>
      <c r="K822" s="460"/>
      <c r="L822" s="460"/>
      <c r="M822" s="460"/>
      <c r="N822" s="460"/>
      <c r="O822" s="713"/>
      <c r="P822" s="460"/>
      <c r="Q822" s="460"/>
      <c r="R822" s="460"/>
      <c r="S822" s="460"/>
      <c r="T822" s="460"/>
    </row>
    <row r="823">
      <c r="A823" s="460"/>
      <c r="B823" s="460"/>
      <c r="C823" s="460"/>
      <c r="D823" s="460"/>
      <c r="E823" s="460"/>
      <c r="F823" s="460"/>
      <c r="G823" s="460"/>
      <c r="H823" s="460"/>
      <c r="I823" s="460"/>
      <c r="J823" s="460"/>
      <c r="K823" s="460"/>
      <c r="L823" s="460"/>
      <c r="M823" s="460"/>
      <c r="N823" s="460"/>
      <c r="O823" s="713"/>
      <c r="P823" s="460"/>
      <c r="Q823" s="460"/>
      <c r="R823" s="460"/>
      <c r="S823" s="460"/>
      <c r="T823" s="460"/>
    </row>
    <row r="824">
      <c r="A824" s="460"/>
      <c r="B824" s="460"/>
      <c r="C824" s="460"/>
      <c r="D824" s="460"/>
      <c r="E824" s="460"/>
      <c r="F824" s="460"/>
      <c r="G824" s="460"/>
      <c r="H824" s="460"/>
      <c r="I824" s="460"/>
      <c r="J824" s="460"/>
      <c r="K824" s="460"/>
      <c r="L824" s="460"/>
      <c r="M824" s="460"/>
      <c r="N824" s="460"/>
      <c r="O824" s="713"/>
      <c r="P824" s="460"/>
      <c r="Q824" s="460"/>
      <c r="R824" s="460"/>
      <c r="S824" s="460"/>
      <c r="T824" s="460"/>
    </row>
    <row r="825">
      <c r="A825" s="460"/>
      <c r="B825" s="460"/>
      <c r="C825" s="460"/>
      <c r="D825" s="460"/>
      <c r="E825" s="460"/>
      <c r="F825" s="460"/>
      <c r="G825" s="460"/>
      <c r="H825" s="460"/>
      <c r="I825" s="460"/>
      <c r="J825" s="460"/>
      <c r="K825" s="460"/>
      <c r="L825" s="460"/>
      <c r="M825" s="460"/>
      <c r="N825" s="460"/>
      <c r="O825" s="713"/>
      <c r="P825" s="460"/>
      <c r="Q825" s="460"/>
      <c r="R825" s="460"/>
      <c r="S825" s="460"/>
      <c r="T825" s="460"/>
    </row>
    <row r="826">
      <c r="A826" s="460"/>
      <c r="B826" s="460"/>
      <c r="C826" s="460"/>
      <c r="D826" s="460"/>
      <c r="E826" s="460"/>
      <c r="F826" s="460"/>
      <c r="G826" s="460"/>
      <c r="H826" s="460"/>
      <c r="I826" s="460"/>
      <c r="J826" s="460"/>
      <c r="K826" s="460"/>
      <c r="L826" s="460"/>
      <c r="M826" s="460"/>
      <c r="N826" s="460"/>
      <c r="O826" s="713"/>
      <c r="P826" s="460"/>
      <c r="Q826" s="460"/>
      <c r="R826" s="460"/>
      <c r="S826" s="460"/>
      <c r="T826" s="460"/>
    </row>
    <row r="827">
      <c r="A827" s="460"/>
      <c r="B827" s="460"/>
      <c r="C827" s="460"/>
      <c r="D827" s="460"/>
      <c r="E827" s="460"/>
      <c r="F827" s="460"/>
      <c r="G827" s="460"/>
      <c r="H827" s="460"/>
      <c r="I827" s="460"/>
      <c r="J827" s="460"/>
      <c r="K827" s="460"/>
      <c r="L827" s="460"/>
      <c r="M827" s="460"/>
      <c r="N827" s="460"/>
      <c r="O827" s="713"/>
      <c r="P827" s="460"/>
      <c r="Q827" s="460"/>
      <c r="R827" s="460"/>
      <c r="S827" s="460"/>
      <c r="T827" s="460"/>
    </row>
    <row r="828">
      <c r="A828" s="460"/>
      <c r="B828" s="460"/>
      <c r="C828" s="460"/>
      <c r="D828" s="460"/>
      <c r="E828" s="460"/>
      <c r="F828" s="460"/>
      <c r="G828" s="460"/>
      <c r="H828" s="460"/>
      <c r="I828" s="460"/>
      <c r="J828" s="460"/>
      <c r="K828" s="460"/>
      <c r="L828" s="460"/>
      <c r="M828" s="460"/>
      <c r="N828" s="460"/>
      <c r="O828" s="713"/>
      <c r="P828" s="460"/>
      <c r="Q828" s="460"/>
      <c r="R828" s="460"/>
      <c r="S828" s="460"/>
      <c r="T828" s="460"/>
    </row>
    <row r="829">
      <c r="A829" s="460"/>
      <c r="B829" s="460"/>
      <c r="C829" s="460"/>
      <c r="D829" s="460"/>
      <c r="E829" s="460"/>
      <c r="F829" s="460"/>
      <c r="G829" s="460"/>
      <c r="H829" s="460"/>
      <c r="I829" s="460"/>
      <c r="J829" s="460"/>
      <c r="K829" s="460"/>
      <c r="L829" s="460"/>
      <c r="M829" s="460"/>
      <c r="N829" s="460"/>
      <c r="O829" s="713"/>
      <c r="P829" s="460"/>
      <c r="Q829" s="460"/>
      <c r="R829" s="460"/>
      <c r="S829" s="460"/>
      <c r="T829" s="460"/>
    </row>
    <row r="830">
      <c r="A830" s="460"/>
      <c r="B830" s="460"/>
      <c r="C830" s="460"/>
      <c r="D830" s="460"/>
      <c r="E830" s="460"/>
      <c r="F830" s="460"/>
      <c r="G830" s="460"/>
      <c r="H830" s="460"/>
      <c r="I830" s="460"/>
      <c r="J830" s="460"/>
      <c r="K830" s="460"/>
      <c r="L830" s="460"/>
      <c r="M830" s="460"/>
      <c r="N830" s="460"/>
      <c r="O830" s="713"/>
      <c r="P830" s="460"/>
      <c r="Q830" s="460"/>
      <c r="R830" s="460"/>
      <c r="S830" s="460"/>
      <c r="T830" s="460"/>
    </row>
    <row r="831">
      <c r="A831" s="460"/>
      <c r="B831" s="460"/>
      <c r="C831" s="460"/>
      <c r="D831" s="460"/>
      <c r="E831" s="460"/>
      <c r="F831" s="460"/>
      <c r="G831" s="460"/>
      <c r="H831" s="460"/>
      <c r="I831" s="460"/>
      <c r="J831" s="460"/>
      <c r="K831" s="460"/>
      <c r="L831" s="460"/>
      <c r="M831" s="460"/>
      <c r="N831" s="460"/>
      <c r="O831" s="713"/>
      <c r="P831" s="460"/>
      <c r="Q831" s="460"/>
      <c r="R831" s="460"/>
      <c r="S831" s="460"/>
      <c r="T831" s="460"/>
    </row>
    <row r="832">
      <c r="A832" s="460"/>
      <c r="B832" s="460"/>
      <c r="C832" s="460"/>
      <c r="D832" s="460"/>
      <c r="E832" s="460"/>
      <c r="F832" s="460"/>
      <c r="G832" s="460"/>
      <c r="H832" s="460"/>
      <c r="I832" s="460"/>
      <c r="J832" s="460"/>
      <c r="K832" s="460"/>
      <c r="L832" s="460"/>
      <c r="M832" s="460"/>
      <c r="N832" s="460"/>
      <c r="O832" s="713"/>
      <c r="P832" s="460"/>
      <c r="Q832" s="460"/>
      <c r="R832" s="460"/>
      <c r="S832" s="460"/>
      <c r="T832" s="460"/>
    </row>
    <row r="833">
      <c r="A833" s="460"/>
      <c r="B833" s="460"/>
      <c r="C833" s="460"/>
      <c r="D833" s="460"/>
      <c r="E833" s="460"/>
      <c r="F833" s="460"/>
      <c r="G833" s="460"/>
      <c r="H833" s="460"/>
      <c r="I833" s="460"/>
      <c r="J833" s="460"/>
      <c r="K833" s="460"/>
      <c r="L833" s="460"/>
      <c r="M833" s="460"/>
      <c r="N833" s="460"/>
      <c r="O833" s="713"/>
      <c r="P833" s="460"/>
      <c r="Q833" s="460"/>
      <c r="R833" s="460"/>
      <c r="S833" s="460"/>
      <c r="T833" s="460"/>
    </row>
    <row r="834">
      <c r="A834" s="460"/>
      <c r="B834" s="460"/>
      <c r="C834" s="460"/>
      <c r="D834" s="460"/>
      <c r="E834" s="460"/>
      <c r="F834" s="460"/>
      <c r="G834" s="460"/>
      <c r="H834" s="460"/>
      <c r="I834" s="460"/>
      <c r="J834" s="460"/>
      <c r="K834" s="460"/>
      <c r="L834" s="460"/>
      <c r="M834" s="460"/>
      <c r="N834" s="460"/>
      <c r="O834" s="713"/>
      <c r="P834" s="460"/>
      <c r="Q834" s="460"/>
      <c r="R834" s="460"/>
      <c r="S834" s="460"/>
      <c r="T834" s="460"/>
    </row>
    <row r="835">
      <c r="A835" s="460"/>
      <c r="B835" s="460"/>
      <c r="C835" s="460"/>
      <c r="D835" s="460"/>
      <c r="E835" s="460"/>
      <c r="F835" s="460"/>
      <c r="G835" s="460"/>
      <c r="H835" s="460"/>
      <c r="I835" s="460"/>
      <c r="J835" s="460"/>
      <c r="K835" s="460"/>
      <c r="L835" s="460"/>
      <c r="M835" s="460"/>
      <c r="N835" s="460"/>
      <c r="O835" s="713"/>
      <c r="P835" s="460"/>
      <c r="Q835" s="460"/>
      <c r="R835" s="460"/>
      <c r="S835" s="460"/>
      <c r="T835" s="460"/>
    </row>
    <row r="836">
      <c r="A836" s="460"/>
      <c r="B836" s="460"/>
      <c r="C836" s="460"/>
      <c r="D836" s="460"/>
      <c r="E836" s="460"/>
      <c r="F836" s="460"/>
      <c r="G836" s="460"/>
      <c r="H836" s="460"/>
      <c r="I836" s="460"/>
      <c r="J836" s="460"/>
      <c r="K836" s="460"/>
      <c r="L836" s="460"/>
      <c r="M836" s="460"/>
      <c r="N836" s="460"/>
      <c r="O836" s="713"/>
      <c r="P836" s="460"/>
      <c r="Q836" s="460"/>
      <c r="R836" s="460"/>
      <c r="S836" s="460"/>
      <c r="T836" s="460"/>
    </row>
    <row r="837">
      <c r="A837" s="460"/>
      <c r="B837" s="460"/>
      <c r="C837" s="460"/>
      <c r="D837" s="460"/>
      <c r="E837" s="460"/>
      <c r="F837" s="460"/>
      <c r="G837" s="460"/>
      <c r="H837" s="460"/>
      <c r="I837" s="460"/>
      <c r="J837" s="460"/>
      <c r="K837" s="460"/>
      <c r="L837" s="460"/>
      <c r="M837" s="460"/>
      <c r="N837" s="460"/>
      <c r="O837" s="713"/>
      <c r="P837" s="460"/>
      <c r="Q837" s="460"/>
      <c r="R837" s="460"/>
      <c r="S837" s="460"/>
      <c r="T837" s="460"/>
    </row>
    <row r="838">
      <c r="A838" s="460"/>
      <c r="B838" s="460"/>
      <c r="C838" s="460"/>
      <c r="D838" s="460"/>
      <c r="E838" s="460"/>
      <c r="F838" s="460"/>
      <c r="G838" s="460"/>
      <c r="H838" s="460"/>
      <c r="I838" s="460"/>
      <c r="J838" s="460"/>
      <c r="K838" s="460"/>
      <c r="L838" s="460"/>
      <c r="M838" s="460"/>
      <c r="N838" s="460"/>
      <c r="O838" s="713"/>
      <c r="P838" s="460"/>
      <c r="Q838" s="460"/>
      <c r="R838" s="460"/>
      <c r="S838" s="460"/>
      <c r="T838" s="460"/>
    </row>
    <row r="839">
      <c r="A839" s="460"/>
      <c r="B839" s="460"/>
      <c r="C839" s="460"/>
      <c r="D839" s="460"/>
      <c r="E839" s="460"/>
      <c r="F839" s="460"/>
      <c r="G839" s="460"/>
      <c r="H839" s="460"/>
      <c r="I839" s="460"/>
      <c r="J839" s="460"/>
      <c r="K839" s="460"/>
      <c r="L839" s="460"/>
      <c r="M839" s="460"/>
      <c r="N839" s="460"/>
      <c r="O839" s="713"/>
      <c r="P839" s="460"/>
      <c r="Q839" s="460"/>
      <c r="R839" s="460"/>
      <c r="S839" s="460"/>
      <c r="T839" s="460"/>
    </row>
    <row r="840">
      <c r="A840" s="460"/>
      <c r="B840" s="460"/>
      <c r="C840" s="460"/>
      <c r="D840" s="460"/>
      <c r="E840" s="460"/>
      <c r="F840" s="460"/>
      <c r="G840" s="460"/>
      <c r="H840" s="460"/>
      <c r="I840" s="460"/>
      <c r="J840" s="460"/>
      <c r="K840" s="460"/>
      <c r="L840" s="460"/>
      <c r="M840" s="460"/>
      <c r="N840" s="460"/>
      <c r="O840" s="713"/>
      <c r="P840" s="460"/>
      <c r="Q840" s="460"/>
      <c r="R840" s="460"/>
      <c r="S840" s="460"/>
      <c r="T840" s="460"/>
    </row>
    <row r="841">
      <c r="A841" s="460"/>
      <c r="B841" s="460"/>
      <c r="C841" s="460"/>
      <c r="D841" s="460"/>
      <c r="E841" s="460"/>
      <c r="F841" s="460"/>
      <c r="G841" s="460"/>
      <c r="H841" s="460"/>
      <c r="I841" s="460"/>
      <c r="J841" s="460"/>
      <c r="K841" s="460"/>
      <c r="L841" s="460"/>
      <c r="M841" s="460"/>
      <c r="N841" s="460"/>
      <c r="O841" s="713"/>
      <c r="P841" s="460"/>
      <c r="Q841" s="460"/>
      <c r="R841" s="460"/>
      <c r="S841" s="460"/>
      <c r="T841" s="460"/>
    </row>
    <row r="842">
      <c r="A842" s="460"/>
      <c r="B842" s="460"/>
      <c r="C842" s="460"/>
      <c r="D842" s="460"/>
      <c r="E842" s="460"/>
      <c r="F842" s="460"/>
      <c r="G842" s="460"/>
      <c r="H842" s="460"/>
      <c r="I842" s="460"/>
      <c r="J842" s="460"/>
      <c r="K842" s="460"/>
      <c r="L842" s="460"/>
      <c r="M842" s="460"/>
      <c r="N842" s="460"/>
      <c r="O842" s="713"/>
      <c r="P842" s="460"/>
      <c r="Q842" s="460"/>
      <c r="R842" s="460"/>
      <c r="S842" s="460"/>
      <c r="T842" s="460"/>
    </row>
    <row r="843">
      <c r="A843" s="460"/>
      <c r="B843" s="460"/>
      <c r="C843" s="460"/>
      <c r="D843" s="460"/>
      <c r="E843" s="460"/>
      <c r="F843" s="460"/>
      <c r="G843" s="460"/>
      <c r="H843" s="460"/>
      <c r="I843" s="460"/>
      <c r="J843" s="460"/>
      <c r="K843" s="460"/>
      <c r="L843" s="460"/>
      <c r="M843" s="460"/>
      <c r="N843" s="460"/>
      <c r="O843" s="713"/>
      <c r="P843" s="460"/>
      <c r="Q843" s="460"/>
      <c r="R843" s="460"/>
      <c r="S843" s="460"/>
      <c r="T843" s="460"/>
    </row>
    <row r="844">
      <c r="A844" s="460"/>
      <c r="B844" s="460"/>
      <c r="C844" s="460"/>
      <c r="D844" s="460"/>
      <c r="E844" s="460"/>
      <c r="F844" s="460"/>
      <c r="G844" s="460"/>
      <c r="H844" s="460"/>
      <c r="I844" s="460"/>
      <c r="J844" s="460"/>
      <c r="K844" s="460"/>
      <c r="L844" s="460"/>
      <c r="M844" s="460"/>
      <c r="N844" s="460"/>
      <c r="O844" s="713"/>
      <c r="P844" s="460"/>
      <c r="Q844" s="460"/>
      <c r="R844" s="460"/>
      <c r="S844" s="460"/>
      <c r="T844" s="460"/>
    </row>
    <row r="845">
      <c r="A845" s="460"/>
      <c r="B845" s="460"/>
      <c r="C845" s="460"/>
      <c r="D845" s="460"/>
      <c r="E845" s="460"/>
      <c r="F845" s="460"/>
      <c r="G845" s="460"/>
      <c r="H845" s="460"/>
      <c r="I845" s="460"/>
      <c r="J845" s="460"/>
      <c r="K845" s="460"/>
      <c r="L845" s="460"/>
      <c r="M845" s="460"/>
      <c r="N845" s="460"/>
      <c r="O845" s="713"/>
      <c r="P845" s="460"/>
      <c r="Q845" s="460"/>
      <c r="R845" s="460"/>
      <c r="S845" s="460"/>
      <c r="T845" s="460"/>
    </row>
    <row r="846">
      <c r="A846" s="460"/>
      <c r="B846" s="460"/>
      <c r="C846" s="460"/>
      <c r="D846" s="460"/>
      <c r="E846" s="460"/>
      <c r="F846" s="460"/>
      <c r="G846" s="460"/>
      <c r="H846" s="460"/>
      <c r="I846" s="460"/>
      <c r="J846" s="460"/>
      <c r="K846" s="460"/>
      <c r="L846" s="460"/>
      <c r="M846" s="460"/>
      <c r="N846" s="460"/>
      <c r="O846" s="713"/>
      <c r="P846" s="460"/>
      <c r="Q846" s="460"/>
      <c r="R846" s="460"/>
      <c r="S846" s="460"/>
      <c r="T846" s="460"/>
    </row>
    <row r="847">
      <c r="A847" s="460"/>
      <c r="B847" s="460"/>
      <c r="C847" s="460"/>
      <c r="D847" s="460"/>
      <c r="E847" s="460"/>
      <c r="F847" s="460"/>
      <c r="G847" s="460"/>
      <c r="H847" s="460"/>
      <c r="I847" s="460"/>
      <c r="J847" s="460"/>
      <c r="K847" s="460"/>
      <c r="L847" s="460"/>
      <c r="M847" s="460"/>
      <c r="N847" s="460"/>
      <c r="O847" s="713"/>
      <c r="P847" s="460"/>
      <c r="Q847" s="460"/>
      <c r="R847" s="460"/>
      <c r="S847" s="460"/>
      <c r="T847" s="460"/>
    </row>
    <row r="848">
      <c r="A848" s="460"/>
      <c r="B848" s="460"/>
      <c r="C848" s="460"/>
      <c r="D848" s="460"/>
      <c r="E848" s="460"/>
      <c r="F848" s="460"/>
      <c r="G848" s="460"/>
      <c r="H848" s="460"/>
      <c r="I848" s="460"/>
      <c r="J848" s="460"/>
      <c r="K848" s="460"/>
      <c r="L848" s="460"/>
      <c r="M848" s="460"/>
      <c r="N848" s="460"/>
      <c r="O848" s="713"/>
      <c r="P848" s="460"/>
      <c r="Q848" s="460"/>
      <c r="R848" s="460"/>
      <c r="S848" s="460"/>
      <c r="T848" s="460"/>
    </row>
    <row r="849">
      <c r="A849" s="460"/>
      <c r="B849" s="460"/>
      <c r="C849" s="460"/>
      <c r="D849" s="460"/>
      <c r="E849" s="460"/>
      <c r="F849" s="460"/>
      <c r="G849" s="460"/>
      <c r="H849" s="460"/>
      <c r="I849" s="460"/>
      <c r="J849" s="460"/>
      <c r="K849" s="460"/>
      <c r="L849" s="460"/>
      <c r="M849" s="460"/>
      <c r="N849" s="460"/>
      <c r="O849" s="713"/>
      <c r="P849" s="460"/>
      <c r="Q849" s="460"/>
      <c r="R849" s="460"/>
      <c r="S849" s="460"/>
      <c r="T849" s="460"/>
    </row>
    <row r="850">
      <c r="A850" s="460"/>
      <c r="B850" s="460"/>
      <c r="C850" s="460"/>
      <c r="D850" s="460"/>
      <c r="E850" s="460"/>
      <c r="F850" s="460"/>
      <c r="G850" s="460"/>
      <c r="H850" s="460"/>
      <c r="I850" s="460"/>
      <c r="J850" s="460"/>
      <c r="K850" s="460"/>
      <c r="L850" s="460"/>
      <c r="M850" s="460"/>
      <c r="N850" s="460"/>
      <c r="O850" s="713"/>
      <c r="P850" s="460"/>
      <c r="Q850" s="460"/>
      <c r="R850" s="460"/>
      <c r="S850" s="460"/>
      <c r="T850" s="460"/>
    </row>
    <row r="851">
      <c r="A851" s="460"/>
      <c r="B851" s="460"/>
      <c r="C851" s="460"/>
      <c r="D851" s="460"/>
      <c r="E851" s="460"/>
      <c r="F851" s="460"/>
      <c r="G851" s="460"/>
      <c r="H851" s="460"/>
      <c r="I851" s="460"/>
      <c r="J851" s="460"/>
      <c r="K851" s="460"/>
      <c r="L851" s="460"/>
      <c r="M851" s="460"/>
      <c r="N851" s="460"/>
      <c r="O851" s="713"/>
      <c r="P851" s="460"/>
      <c r="Q851" s="460"/>
      <c r="R851" s="460"/>
      <c r="S851" s="460"/>
      <c r="T851" s="460"/>
    </row>
    <row r="852">
      <c r="A852" s="460"/>
      <c r="B852" s="460"/>
      <c r="C852" s="460"/>
      <c r="D852" s="460"/>
      <c r="E852" s="460"/>
      <c r="F852" s="460"/>
      <c r="G852" s="460"/>
      <c r="H852" s="460"/>
      <c r="I852" s="460"/>
      <c r="J852" s="460"/>
      <c r="K852" s="460"/>
      <c r="L852" s="460"/>
      <c r="M852" s="460"/>
      <c r="N852" s="460"/>
      <c r="O852" s="713"/>
      <c r="P852" s="460"/>
      <c r="Q852" s="460"/>
      <c r="R852" s="460"/>
      <c r="S852" s="460"/>
      <c r="T852" s="460"/>
    </row>
    <row r="853">
      <c r="A853" s="460"/>
      <c r="B853" s="460"/>
      <c r="C853" s="460"/>
      <c r="D853" s="460"/>
      <c r="E853" s="460"/>
      <c r="F853" s="460"/>
      <c r="G853" s="460"/>
      <c r="H853" s="460"/>
      <c r="I853" s="460"/>
      <c r="J853" s="460"/>
      <c r="K853" s="460"/>
      <c r="L853" s="460"/>
      <c r="M853" s="460"/>
      <c r="N853" s="460"/>
      <c r="O853" s="713"/>
      <c r="P853" s="460"/>
      <c r="Q853" s="460"/>
      <c r="R853" s="460"/>
      <c r="S853" s="460"/>
      <c r="T853" s="460"/>
    </row>
    <row r="854">
      <c r="A854" s="460"/>
      <c r="B854" s="460"/>
      <c r="C854" s="460"/>
      <c r="D854" s="460"/>
      <c r="E854" s="460"/>
      <c r="F854" s="460"/>
      <c r="G854" s="460"/>
      <c r="H854" s="460"/>
      <c r="I854" s="460"/>
      <c r="J854" s="460"/>
      <c r="K854" s="460"/>
      <c r="L854" s="460"/>
      <c r="M854" s="460"/>
      <c r="N854" s="460"/>
      <c r="O854" s="713"/>
      <c r="P854" s="460"/>
      <c r="Q854" s="460"/>
      <c r="R854" s="460"/>
      <c r="S854" s="460"/>
      <c r="T854" s="460"/>
    </row>
    <row r="855">
      <c r="A855" s="460"/>
      <c r="B855" s="460"/>
      <c r="C855" s="460"/>
      <c r="D855" s="460"/>
      <c r="E855" s="460"/>
      <c r="F855" s="460"/>
      <c r="G855" s="460"/>
      <c r="H855" s="460"/>
      <c r="I855" s="460"/>
      <c r="J855" s="460"/>
      <c r="K855" s="460"/>
      <c r="L855" s="460"/>
      <c r="M855" s="460"/>
      <c r="N855" s="460"/>
      <c r="O855" s="713"/>
      <c r="P855" s="460"/>
      <c r="Q855" s="460"/>
      <c r="R855" s="460"/>
      <c r="S855" s="460"/>
      <c r="T855" s="460"/>
    </row>
    <row r="856">
      <c r="A856" s="460"/>
      <c r="B856" s="460"/>
      <c r="C856" s="460"/>
      <c r="D856" s="460"/>
      <c r="E856" s="460"/>
      <c r="F856" s="460"/>
      <c r="G856" s="460"/>
      <c r="H856" s="460"/>
      <c r="I856" s="460"/>
      <c r="J856" s="460"/>
      <c r="K856" s="460"/>
      <c r="L856" s="460"/>
      <c r="M856" s="460"/>
      <c r="N856" s="460"/>
      <c r="O856" s="713"/>
      <c r="P856" s="460"/>
      <c r="Q856" s="460"/>
      <c r="R856" s="460"/>
      <c r="S856" s="460"/>
      <c r="T856" s="460"/>
    </row>
    <row r="857">
      <c r="A857" s="460"/>
      <c r="B857" s="460"/>
      <c r="C857" s="460"/>
      <c r="D857" s="460"/>
      <c r="E857" s="460"/>
      <c r="F857" s="460"/>
      <c r="G857" s="460"/>
      <c r="H857" s="460"/>
      <c r="I857" s="460"/>
      <c r="J857" s="460"/>
      <c r="K857" s="460"/>
      <c r="L857" s="460"/>
      <c r="M857" s="460"/>
      <c r="N857" s="460"/>
      <c r="O857" s="713"/>
      <c r="P857" s="460"/>
      <c r="Q857" s="460"/>
      <c r="R857" s="460"/>
      <c r="S857" s="460"/>
      <c r="T857" s="460"/>
    </row>
    <row r="858">
      <c r="A858" s="460"/>
      <c r="B858" s="460"/>
      <c r="C858" s="460"/>
      <c r="D858" s="460"/>
      <c r="E858" s="460"/>
      <c r="F858" s="460"/>
      <c r="G858" s="460"/>
      <c r="H858" s="460"/>
      <c r="I858" s="460"/>
      <c r="J858" s="460"/>
      <c r="K858" s="460"/>
      <c r="L858" s="460"/>
      <c r="M858" s="460"/>
      <c r="N858" s="460"/>
      <c r="O858" s="713"/>
      <c r="P858" s="460"/>
      <c r="Q858" s="460"/>
      <c r="R858" s="460"/>
      <c r="S858" s="460"/>
      <c r="T858" s="460"/>
    </row>
    <row r="859">
      <c r="A859" s="460"/>
      <c r="B859" s="460"/>
      <c r="C859" s="460"/>
      <c r="D859" s="460"/>
      <c r="E859" s="460"/>
      <c r="F859" s="460"/>
      <c r="G859" s="460"/>
      <c r="H859" s="460"/>
      <c r="I859" s="460"/>
      <c r="J859" s="460"/>
      <c r="K859" s="460"/>
      <c r="L859" s="460"/>
      <c r="M859" s="460"/>
      <c r="N859" s="460"/>
      <c r="O859" s="713"/>
      <c r="P859" s="460"/>
      <c r="Q859" s="460"/>
      <c r="R859" s="460"/>
      <c r="S859" s="460"/>
      <c r="T859" s="460"/>
    </row>
    <row r="860">
      <c r="A860" s="460"/>
      <c r="B860" s="460"/>
      <c r="C860" s="460"/>
      <c r="D860" s="460"/>
      <c r="E860" s="460"/>
      <c r="F860" s="460"/>
      <c r="G860" s="460"/>
      <c r="H860" s="460"/>
      <c r="I860" s="460"/>
      <c r="J860" s="460"/>
      <c r="K860" s="460"/>
      <c r="L860" s="460"/>
      <c r="M860" s="460"/>
      <c r="N860" s="460"/>
      <c r="O860" s="713"/>
      <c r="P860" s="460"/>
      <c r="Q860" s="460"/>
      <c r="R860" s="460"/>
      <c r="S860" s="460"/>
      <c r="T860" s="460"/>
    </row>
    <row r="861">
      <c r="A861" s="460"/>
      <c r="B861" s="460"/>
      <c r="C861" s="460"/>
      <c r="D861" s="460"/>
      <c r="E861" s="460"/>
      <c r="F861" s="460"/>
      <c r="G861" s="460"/>
      <c r="H861" s="460"/>
      <c r="I861" s="460"/>
      <c r="J861" s="460"/>
      <c r="K861" s="460"/>
      <c r="L861" s="460"/>
      <c r="M861" s="460"/>
      <c r="N861" s="460"/>
      <c r="O861" s="713"/>
      <c r="P861" s="460"/>
      <c r="Q861" s="460"/>
      <c r="R861" s="460"/>
      <c r="S861" s="460"/>
      <c r="T861" s="460"/>
    </row>
    <row r="862">
      <c r="A862" s="460"/>
      <c r="B862" s="460"/>
      <c r="C862" s="460"/>
      <c r="D862" s="460"/>
      <c r="E862" s="460"/>
      <c r="F862" s="460"/>
      <c r="G862" s="460"/>
      <c r="H862" s="460"/>
      <c r="I862" s="460"/>
      <c r="J862" s="460"/>
      <c r="K862" s="460"/>
      <c r="L862" s="460"/>
      <c r="M862" s="460"/>
      <c r="N862" s="460"/>
      <c r="O862" s="713"/>
      <c r="P862" s="460"/>
      <c r="Q862" s="460"/>
      <c r="R862" s="460"/>
      <c r="S862" s="460"/>
      <c r="T862" s="460"/>
    </row>
    <row r="863">
      <c r="A863" s="460"/>
      <c r="B863" s="460"/>
      <c r="C863" s="460"/>
      <c r="D863" s="460"/>
      <c r="E863" s="460"/>
      <c r="F863" s="460"/>
      <c r="G863" s="460"/>
      <c r="H863" s="460"/>
      <c r="I863" s="460"/>
      <c r="J863" s="460"/>
      <c r="K863" s="460"/>
      <c r="L863" s="460"/>
      <c r="M863" s="460"/>
      <c r="N863" s="460"/>
      <c r="O863" s="713"/>
      <c r="P863" s="460"/>
      <c r="Q863" s="460"/>
      <c r="R863" s="460"/>
      <c r="S863" s="460"/>
      <c r="T863" s="460"/>
    </row>
    <row r="864">
      <c r="A864" s="460"/>
      <c r="B864" s="460"/>
      <c r="C864" s="460"/>
      <c r="D864" s="460"/>
      <c r="E864" s="460"/>
      <c r="F864" s="460"/>
      <c r="G864" s="460"/>
      <c r="H864" s="460"/>
      <c r="I864" s="460"/>
      <c r="J864" s="460"/>
      <c r="K864" s="460"/>
      <c r="L864" s="460"/>
      <c r="M864" s="460"/>
      <c r="N864" s="460"/>
      <c r="O864" s="713"/>
      <c r="P864" s="460"/>
      <c r="Q864" s="460"/>
      <c r="R864" s="460"/>
      <c r="S864" s="460"/>
      <c r="T864" s="460"/>
    </row>
    <row r="865">
      <c r="A865" s="460"/>
      <c r="B865" s="460"/>
      <c r="C865" s="460"/>
      <c r="D865" s="460"/>
      <c r="E865" s="460"/>
      <c r="F865" s="460"/>
      <c r="G865" s="460"/>
      <c r="H865" s="460"/>
      <c r="I865" s="460"/>
      <c r="J865" s="460"/>
      <c r="K865" s="460"/>
      <c r="L865" s="460"/>
      <c r="M865" s="460"/>
      <c r="N865" s="460"/>
      <c r="O865" s="713"/>
      <c r="P865" s="460"/>
      <c r="Q865" s="460"/>
      <c r="R865" s="460"/>
      <c r="S865" s="460"/>
      <c r="T865" s="460"/>
    </row>
    <row r="866">
      <c r="A866" s="460"/>
      <c r="B866" s="460"/>
      <c r="C866" s="460"/>
      <c r="D866" s="460"/>
      <c r="E866" s="460"/>
      <c r="F866" s="460"/>
      <c r="G866" s="460"/>
      <c r="H866" s="460"/>
      <c r="I866" s="460"/>
      <c r="J866" s="460"/>
      <c r="K866" s="460"/>
      <c r="L866" s="460"/>
      <c r="M866" s="460"/>
      <c r="N866" s="460"/>
      <c r="O866" s="713"/>
      <c r="P866" s="460"/>
      <c r="Q866" s="460"/>
      <c r="R866" s="460"/>
      <c r="S866" s="460"/>
      <c r="T866" s="460"/>
    </row>
    <row r="867">
      <c r="A867" s="460"/>
      <c r="B867" s="460"/>
      <c r="C867" s="460"/>
      <c r="D867" s="460"/>
      <c r="E867" s="460"/>
      <c r="F867" s="460"/>
      <c r="G867" s="460"/>
      <c r="H867" s="460"/>
      <c r="I867" s="460"/>
      <c r="J867" s="460"/>
      <c r="K867" s="460"/>
      <c r="L867" s="460"/>
      <c r="M867" s="460"/>
      <c r="N867" s="460"/>
      <c r="O867" s="713"/>
      <c r="P867" s="460"/>
      <c r="Q867" s="460"/>
      <c r="R867" s="460"/>
      <c r="S867" s="460"/>
      <c r="T867" s="460"/>
    </row>
    <row r="868">
      <c r="A868" s="460"/>
      <c r="B868" s="460"/>
      <c r="C868" s="460"/>
      <c r="D868" s="460"/>
      <c r="E868" s="460"/>
      <c r="F868" s="460"/>
      <c r="G868" s="460"/>
      <c r="H868" s="460"/>
      <c r="I868" s="460"/>
      <c r="J868" s="460"/>
      <c r="K868" s="460"/>
      <c r="L868" s="460"/>
      <c r="M868" s="460"/>
      <c r="N868" s="460"/>
      <c r="O868" s="713"/>
      <c r="P868" s="460"/>
      <c r="Q868" s="460"/>
      <c r="R868" s="460"/>
      <c r="S868" s="460"/>
      <c r="T868" s="460"/>
    </row>
    <row r="869">
      <c r="A869" s="460"/>
      <c r="B869" s="460"/>
      <c r="C869" s="460"/>
      <c r="D869" s="460"/>
      <c r="E869" s="460"/>
      <c r="F869" s="460"/>
      <c r="G869" s="460"/>
      <c r="H869" s="460"/>
      <c r="I869" s="460"/>
      <c r="J869" s="460"/>
      <c r="K869" s="460"/>
      <c r="L869" s="460"/>
      <c r="M869" s="460"/>
      <c r="N869" s="460"/>
      <c r="O869" s="713"/>
      <c r="P869" s="460"/>
      <c r="Q869" s="460"/>
      <c r="R869" s="460"/>
      <c r="S869" s="460"/>
      <c r="T869" s="460"/>
    </row>
    <row r="870">
      <c r="A870" s="460"/>
      <c r="B870" s="460"/>
      <c r="C870" s="460"/>
      <c r="D870" s="460"/>
      <c r="E870" s="460"/>
      <c r="F870" s="460"/>
      <c r="G870" s="460"/>
      <c r="H870" s="460"/>
      <c r="I870" s="460"/>
      <c r="J870" s="460"/>
      <c r="K870" s="460"/>
      <c r="L870" s="460"/>
      <c r="M870" s="460"/>
      <c r="N870" s="460"/>
      <c r="O870" s="713"/>
      <c r="P870" s="460"/>
      <c r="Q870" s="460"/>
      <c r="R870" s="460"/>
      <c r="S870" s="460"/>
      <c r="T870" s="460"/>
    </row>
    <row r="871">
      <c r="A871" s="460"/>
      <c r="B871" s="460"/>
      <c r="C871" s="460"/>
      <c r="D871" s="460"/>
      <c r="E871" s="460"/>
      <c r="F871" s="460"/>
      <c r="G871" s="460"/>
      <c r="H871" s="460"/>
      <c r="I871" s="460"/>
      <c r="J871" s="460"/>
      <c r="K871" s="460"/>
      <c r="L871" s="460"/>
      <c r="M871" s="460"/>
      <c r="N871" s="460"/>
      <c r="O871" s="713"/>
      <c r="P871" s="460"/>
      <c r="Q871" s="460"/>
      <c r="R871" s="460"/>
      <c r="S871" s="460"/>
      <c r="T871" s="460"/>
    </row>
    <row r="872">
      <c r="A872" s="460"/>
      <c r="B872" s="460"/>
      <c r="C872" s="460"/>
      <c r="D872" s="460"/>
      <c r="E872" s="460"/>
      <c r="F872" s="460"/>
      <c r="G872" s="460"/>
      <c r="H872" s="460"/>
      <c r="I872" s="460"/>
      <c r="J872" s="460"/>
      <c r="K872" s="460"/>
      <c r="L872" s="460"/>
      <c r="M872" s="460"/>
      <c r="N872" s="460"/>
      <c r="O872" s="713"/>
      <c r="P872" s="460"/>
      <c r="Q872" s="460"/>
      <c r="R872" s="460"/>
      <c r="S872" s="460"/>
      <c r="T872" s="460"/>
    </row>
    <row r="873">
      <c r="A873" s="460"/>
      <c r="B873" s="460"/>
      <c r="C873" s="460"/>
      <c r="D873" s="460"/>
      <c r="E873" s="460"/>
      <c r="F873" s="460"/>
      <c r="G873" s="460"/>
      <c r="H873" s="460"/>
      <c r="I873" s="460"/>
      <c r="J873" s="460"/>
      <c r="K873" s="460"/>
      <c r="L873" s="460"/>
      <c r="M873" s="460"/>
      <c r="N873" s="460"/>
      <c r="O873" s="713"/>
      <c r="P873" s="460"/>
      <c r="Q873" s="460"/>
      <c r="R873" s="460"/>
      <c r="S873" s="460"/>
      <c r="T873" s="460"/>
    </row>
    <row r="874">
      <c r="A874" s="460"/>
      <c r="B874" s="460"/>
      <c r="C874" s="460"/>
      <c r="D874" s="460"/>
      <c r="E874" s="460"/>
      <c r="F874" s="460"/>
      <c r="G874" s="460"/>
      <c r="H874" s="460"/>
      <c r="I874" s="460"/>
      <c r="J874" s="460"/>
      <c r="K874" s="460"/>
      <c r="L874" s="460"/>
      <c r="M874" s="460"/>
      <c r="N874" s="460"/>
      <c r="O874" s="713"/>
      <c r="P874" s="460"/>
      <c r="Q874" s="460"/>
      <c r="R874" s="460"/>
      <c r="S874" s="460"/>
      <c r="T874" s="460"/>
    </row>
    <row r="875">
      <c r="A875" s="460"/>
      <c r="B875" s="460"/>
      <c r="C875" s="460"/>
      <c r="D875" s="460"/>
      <c r="E875" s="460"/>
      <c r="F875" s="460"/>
      <c r="G875" s="460"/>
      <c r="H875" s="460"/>
      <c r="I875" s="460"/>
      <c r="J875" s="460"/>
      <c r="K875" s="460"/>
      <c r="L875" s="460"/>
      <c r="M875" s="460"/>
      <c r="N875" s="460"/>
      <c r="O875" s="713"/>
      <c r="P875" s="460"/>
      <c r="Q875" s="460"/>
      <c r="R875" s="460"/>
      <c r="S875" s="460"/>
      <c r="T875" s="460"/>
    </row>
    <row r="876">
      <c r="A876" s="460"/>
      <c r="B876" s="460"/>
      <c r="C876" s="460"/>
      <c r="D876" s="460"/>
      <c r="E876" s="460"/>
      <c r="F876" s="460"/>
      <c r="G876" s="460"/>
      <c r="H876" s="460"/>
      <c r="I876" s="460"/>
      <c r="J876" s="460"/>
      <c r="K876" s="460"/>
      <c r="L876" s="460"/>
      <c r="M876" s="460"/>
      <c r="N876" s="460"/>
      <c r="O876" s="713"/>
      <c r="P876" s="460"/>
      <c r="Q876" s="460"/>
      <c r="R876" s="460"/>
      <c r="S876" s="460"/>
      <c r="T876" s="460"/>
    </row>
    <row r="877">
      <c r="A877" s="460"/>
      <c r="B877" s="460"/>
      <c r="C877" s="460"/>
      <c r="D877" s="460"/>
      <c r="E877" s="460"/>
      <c r="F877" s="460"/>
      <c r="G877" s="460"/>
      <c r="H877" s="460"/>
      <c r="I877" s="460"/>
      <c r="J877" s="460"/>
      <c r="K877" s="460"/>
      <c r="L877" s="460"/>
      <c r="M877" s="460"/>
      <c r="N877" s="460"/>
      <c r="O877" s="713"/>
      <c r="P877" s="460"/>
      <c r="Q877" s="460"/>
      <c r="R877" s="460"/>
      <c r="S877" s="460"/>
      <c r="T877" s="460"/>
    </row>
    <row r="878">
      <c r="A878" s="460"/>
      <c r="B878" s="460"/>
      <c r="C878" s="460"/>
      <c r="D878" s="460"/>
      <c r="E878" s="460"/>
      <c r="F878" s="460"/>
      <c r="G878" s="460"/>
      <c r="H878" s="460"/>
      <c r="I878" s="460"/>
      <c r="J878" s="460"/>
      <c r="K878" s="460"/>
      <c r="L878" s="460"/>
      <c r="M878" s="460"/>
      <c r="N878" s="460"/>
      <c r="O878" s="713"/>
      <c r="P878" s="460"/>
      <c r="Q878" s="460"/>
      <c r="R878" s="460"/>
      <c r="S878" s="460"/>
      <c r="T878" s="460"/>
    </row>
    <row r="879">
      <c r="A879" s="460"/>
      <c r="B879" s="460"/>
      <c r="C879" s="460"/>
      <c r="D879" s="460"/>
      <c r="E879" s="460"/>
      <c r="F879" s="460"/>
      <c r="G879" s="460"/>
      <c r="H879" s="460"/>
      <c r="I879" s="460"/>
      <c r="J879" s="460"/>
      <c r="K879" s="460"/>
      <c r="L879" s="460"/>
      <c r="M879" s="460"/>
      <c r="N879" s="460"/>
      <c r="O879" s="713"/>
      <c r="P879" s="460"/>
      <c r="Q879" s="460"/>
      <c r="R879" s="460"/>
      <c r="S879" s="460"/>
      <c r="T879" s="460"/>
    </row>
    <row r="880">
      <c r="A880" s="460"/>
      <c r="B880" s="460"/>
      <c r="C880" s="460"/>
      <c r="D880" s="460"/>
      <c r="E880" s="460"/>
      <c r="F880" s="460"/>
      <c r="G880" s="460"/>
      <c r="H880" s="460"/>
      <c r="I880" s="460"/>
      <c r="J880" s="460"/>
      <c r="K880" s="460"/>
      <c r="L880" s="460"/>
      <c r="M880" s="460"/>
      <c r="N880" s="460"/>
      <c r="O880" s="713"/>
      <c r="P880" s="460"/>
      <c r="Q880" s="460"/>
      <c r="R880" s="460"/>
      <c r="S880" s="460"/>
      <c r="T880" s="460"/>
    </row>
    <row r="881">
      <c r="A881" s="460"/>
      <c r="B881" s="460"/>
      <c r="C881" s="460"/>
      <c r="D881" s="460"/>
      <c r="E881" s="460"/>
      <c r="F881" s="460"/>
      <c r="G881" s="460"/>
      <c r="H881" s="460"/>
      <c r="I881" s="460"/>
      <c r="J881" s="460"/>
      <c r="K881" s="460"/>
      <c r="L881" s="460"/>
      <c r="M881" s="460"/>
      <c r="N881" s="460"/>
      <c r="O881" s="713"/>
      <c r="P881" s="460"/>
      <c r="Q881" s="460"/>
      <c r="R881" s="460"/>
      <c r="S881" s="460"/>
      <c r="T881" s="460"/>
    </row>
    <row r="882">
      <c r="A882" s="460"/>
      <c r="B882" s="460"/>
      <c r="C882" s="460"/>
      <c r="D882" s="460"/>
      <c r="E882" s="460"/>
      <c r="F882" s="460"/>
      <c r="G882" s="460"/>
      <c r="H882" s="460"/>
      <c r="I882" s="460"/>
      <c r="J882" s="460"/>
      <c r="K882" s="460"/>
      <c r="L882" s="460"/>
      <c r="M882" s="460"/>
      <c r="N882" s="460"/>
      <c r="O882" s="713"/>
      <c r="P882" s="460"/>
      <c r="Q882" s="460"/>
      <c r="R882" s="460"/>
      <c r="S882" s="460"/>
      <c r="T882" s="460"/>
    </row>
    <row r="883">
      <c r="A883" s="460"/>
      <c r="B883" s="460"/>
      <c r="C883" s="460"/>
      <c r="D883" s="460"/>
      <c r="E883" s="460"/>
      <c r="F883" s="460"/>
      <c r="G883" s="460"/>
      <c r="H883" s="460"/>
      <c r="I883" s="460"/>
      <c r="J883" s="460"/>
      <c r="K883" s="460"/>
      <c r="L883" s="460"/>
      <c r="M883" s="460"/>
      <c r="N883" s="460"/>
      <c r="O883" s="713"/>
      <c r="P883" s="460"/>
      <c r="Q883" s="460"/>
      <c r="R883" s="460"/>
      <c r="S883" s="460"/>
      <c r="T883" s="460"/>
    </row>
    <row r="884">
      <c r="A884" s="460"/>
      <c r="B884" s="460"/>
      <c r="C884" s="460"/>
      <c r="D884" s="460"/>
      <c r="E884" s="460"/>
      <c r="F884" s="460"/>
      <c r="G884" s="460"/>
      <c r="H884" s="460"/>
      <c r="I884" s="460"/>
      <c r="J884" s="460"/>
      <c r="K884" s="460"/>
      <c r="L884" s="460"/>
      <c r="M884" s="460"/>
      <c r="N884" s="460"/>
      <c r="O884" s="713"/>
      <c r="P884" s="460"/>
      <c r="Q884" s="460"/>
      <c r="R884" s="460"/>
      <c r="S884" s="460"/>
      <c r="T884" s="460"/>
    </row>
    <row r="885">
      <c r="A885" s="460"/>
      <c r="B885" s="460"/>
      <c r="C885" s="460"/>
      <c r="D885" s="460"/>
      <c r="E885" s="460"/>
      <c r="F885" s="460"/>
      <c r="G885" s="460"/>
      <c r="H885" s="460"/>
      <c r="I885" s="460"/>
      <c r="J885" s="460"/>
      <c r="K885" s="460"/>
      <c r="L885" s="460"/>
      <c r="M885" s="460"/>
      <c r="N885" s="460"/>
      <c r="O885" s="713"/>
      <c r="P885" s="460"/>
      <c r="Q885" s="460"/>
      <c r="R885" s="460"/>
      <c r="S885" s="460"/>
      <c r="T885" s="460"/>
    </row>
    <row r="886">
      <c r="A886" s="460"/>
      <c r="B886" s="460"/>
      <c r="C886" s="460"/>
      <c r="D886" s="460"/>
      <c r="E886" s="460"/>
      <c r="F886" s="460"/>
      <c r="G886" s="460"/>
      <c r="H886" s="460"/>
      <c r="I886" s="460"/>
      <c r="J886" s="460"/>
      <c r="K886" s="460"/>
      <c r="L886" s="460"/>
      <c r="M886" s="460"/>
      <c r="N886" s="460"/>
      <c r="O886" s="713"/>
      <c r="P886" s="460"/>
      <c r="Q886" s="460"/>
      <c r="R886" s="460"/>
      <c r="S886" s="460"/>
      <c r="T886" s="460"/>
    </row>
    <row r="887">
      <c r="A887" s="460"/>
      <c r="B887" s="460"/>
      <c r="C887" s="460"/>
      <c r="D887" s="460"/>
      <c r="E887" s="460"/>
      <c r="F887" s="460"/>
      <c r="G887" s="460"/>
      <c r="H887" s="460"/>
      <c r="I887" s="460"/>
      <c r="J887" s="460"/>
      <c r="K887" s="460"/>
      <c r="L887" s="460"/>
      <c r="M887" s="460"/>
      <c r="N887" s="460"/>
      <c r="O887" s="713"/>
      <c r="P887" s="460"/>
      <c r="Q887" s="460"/>
      <c r="R887" s="460"/>
      <c r="S887" s="460"/>
      <c r="T887" s="460"/>
    </row>
    <row r="888">
      <c r="A888" s="460"/>
      <c r="B888" s="460"/>
      <c r="C888" s="460"/>
      <c r="D888" s="460"/>
      <c r="E888" s="460"/>
      <c r="F888" s="460"/>
      <c r="G888" s="460"/>
      <c r="H888" s="460"/>
      <c r="I888" s="460"/>
      <c r="J888" s="460"/>
      <c r="K888" s="460"/>
      <c r="L888" s="460"/>
      <c r="M888" s="460"/>
      <c r="N888" s="460"/>
      <c r="O888" s="713"/>
      <c r="P888" s="460"/>
      <c r="Q888" s="460"/>
      <c r="R888" s="460"/>
      <c r="S888" s="460"/>
      <c r="T888" s="460"/>
    </row>
    <row r="889">
      <c r="A889" s="460"/>
      <c r="B889" s="460"/>
      <c r="C889" s="460"/>
      <c r="D889" s="460"/>
      <c r="E889" s="460"/>
      <c r="F889" s="460"/>
      <c r="G889" s="460"/>
      <c r="H889" s="460"/>
      <c r="I889" s="460"/>
      <c r="J889" s="460"/>
      <c r="K889" s="460"/>
      <c r="L889" s="460"/>
      <c r="M889" s="460"/>
      <c r="N889" s="460"/>
      <c r="O889" s="713"/>
      <c r="P889" s="460"/>
      <c r="Q889" s="460"/>
      <c r="R889" s="460"/>
      <c r="S889" s="460"/>
      <c r="T889" s="460"/>
    </row>
    <row r="890">
      <c r="A890" s="460"/>
      <c r="B890" s="460"/>
      <c r="C890" s="460"/>
      <c r="D890" s="460"/>
      <c r="E890" s="460"/>
      <c r="F890" s="460"/>
      <c r="G890" s="460"/>
      <c r="H890" s="460"/>
      <c r="I890" s="460"/>
      <c r="J890" s="460"/>
      <c r="K890" s="460"/>
      <c r="L890" s="460"/>
      <c r="M890" s="460"/>
      <c r="N890" s="460"/>
      <c r="O890" s="713"/>
      <c r="P890" s="460"/>
      <c r="Q890" s="460"/>
      <c r="R890" s="460"/>
      <c r="S890" s="460"/>
      <c r="T890" s="460"/>
    </row>
    <row r="891">
      <c r="A891" s="460"/>
      <c r="B891" s="460"/>
      <c r="C891" s="460"/>
      <c r="D891" s="460"/>
      <c r="E891" s="460"/>
      <c r="F891" s="460"/>
      <c r="G891" s="460"/>
      <c r="H891" s="460"/>
      <c r="I891" s="460"/>
      <c r="J891" s="460"/>
      <c r="K891" s="460"/>
      <c r="L891" s="460"/>
      <c r="M891" s="460"/>
      <c r="N891" s="460"/>
      <c r="O891" s="713"/>
      <c r="P891" s="460"/>
      <c r="Q891" s="460"/>
      <c r="R891" s="460"/>
      <c r="S891" s="460"/>
      <c r="T891" s="460"/>
    </row>
    <row r="892">
      <c r="A892" s="460"/>
      <c r="B892" s="460"/>
      <c r="C892" s="460"/>
      <c r="D892" s="460"/>
      <c r="E892" s="460"/>
      <c r="F892" s="460"/>
      <c r="G892" s="460"/>
      <c r="H892" s="460"/>
      <c r="I892" s="460"/>
      <c r="J892" s="460"/>
      <c r="K892" s="460"/>
      <c r="L892" s="460"/>
      <c r="M892" s="460"/>
      <c r="N892" s="460"/>
      <c r="O892" s="713"/>
      <c r="P892" s="460"/>
      <c r="Q892" s="460"/>
      <c r="R892" s="460"/>
      <c r="S892" s="460"/>
      <c r="T892" s="460"/>
    </row>
    <row r="893">
      <c r="A893" s="460"/>
      <c r="B893" s="460"/>
      <c r="C893" s="460"/>
      <c r="D893" s="460"/>
      <c r="E893" s="460"/>
      <c r="F893" s="460"/>
      <c r="G893" s="460"/>
      <c r="H893" s="460"/>
      <c r="I893" s="460"/>
      <c r="J893" s="460"/>
      <c r="K893" s="460"/>
      <c r="L893" s="460"/>
      <c r="M893" s="460"/>
      <c r="N893" s="460"/>
      <c r="O893" s="713"/>
      <c r="P893" s="460"/>
      <c r="Q893" s="460"/>
      <c r="R893" s="460"/>
      <c r="S893" s="460"/>
      <c r="T893" s="460"/>
    </row>
    <row r="894">
      <c r="A894" s="460"/>
      <c r="B894" s="460"/>
      <c r="C894" s="460"/>
      <c r="D894" s="460"/>
      <c r="E894" s="460"/>
      <c r="F894" s="460"/>
      <c r="G894" s="460"/>
      <c r="H894" s="460"/>
      <c r="I894" s="460"/>
      <c r="J894" s="460"/>
      <c r="K894" s="460"/>
      <c r="L894" s="460"/>
      <c r="M894" s="460"/>
      <c r="N894" s="460"/>
      <c r="O894" s="713"/>
      <c r="P894" s="460"/>
      <c r="Q894" s="460"/>
      <c r="R894" s="460"/>
      <c r="S894" s="460"/>
      <c r="T894" s="460"/>
    </row>
    <row r="895">
      <c r="A895" s="460"/>
      <c r="B895" s="460"/>
      <c r="C895" s="460"/>
      <c r="D895" s="460"/>
      <c r="E895" s="460"/>
      <c r="F895" s="460"/>
      <c r="G895" s="460"/>
      <c r="H895" s="460"/>
      <c r="I895" s="460"/>
      <c r="J895" s="460"/>
      <c r="K895" s="460"/>
      <c r="L895" s="460"/>
      <c r="M895" s="460"/>
      <c r="N895" s="460"/>
      <c r="O895" s="713"/>
      <c r="P895" s="460"/>
      <c r="Q895" s="460"/>
      <c r="R895" s="460"/>
      <c r="S895" s="460"/>
      <c r="T895" s="460"/>
    </row>
    <row r="896">
      <c r="A896" s="460"/>
      <c r="B896" s="460"/>
      <c r="C896" s="460"/>
      <c r="D896" s="460"/>
      <c r="E896" s="460"/>
      <c r="F896" s="460"/>
      <c r="G896" s="460"/>
      <c r="H896" s="460"/>
      <c r="I896" s="460"/>
      <c r="J896" s="460"/>
      <c r="K896" s="460"/>
      <c r="L896" s="460"/>
      <c r="M896" s="460"/>
      <c r="N896" s="460"/>
      <c r="O896" s="713"/>
      <c r="P896" s="460"/>
      <c r="Q896" s="460"/>
      <c r="R896" s="460"/>
      <c r="S896" s="460"/>
      <c r="T896" s="460"/>
    </row>
    <row r="897">
      <c r="A897" s="460"/>
      <c r="B897" s="460"/>
      <c r="C897" s="460"/>
      <c r="D897" s="460"/>
      <c r="E897" s="460"/>
      <c r="F897" s="460"/>
      <c r="G897" s="460"/>
      <c r="H897" s="460"/>
      <c r="I897" s="460"/>
      <c r="J897" s="460"/>
      <c r="K897" s="460"/>
      <c r="L897" s="460"/>
      <c r="M897" s="460"/>
      <c r="N897" s="460"/>
      <c r="O897" s="713"/>
      <c r="P897" s="460"/>
      <c r="Q897" s="460"/>
      <c r="R897" s="460"/>
      <c r="S897" s="460"/>
      <c r="T897" s="460"/>
    </row>
    <row r="898">
      <c r="A898" s="460"/>
      <c r="B898" s="460"/>
      <c r="C898" s="460"/>
      <c r="D898" s="460"/>
      <c r="E898" s="460"/>
      <c r="F898" s="460"/>
      <c r="G898" s="460"/>
      <c r="H898" s="460"/>
      <c r="I898" s="460"/>
      <c r="J898" s="460"/>
      <c r="K898" s="460"/>
      <c r="L898" s="460"/>
      <c r="M898" s="460"/>
      <c r="N898" s="460"/>
      <c r="O898" s="713"/>
      <c r="P898" s="460"/>
      <c r="Q898" s="460"/>
      <c r="R898" s="460"/>
      <c r="S898" s="460"/>
      <c r="T898" s="460"/>
    </row>
    <row r="899">
      <c r="A899" s="460"/>
      <c r="B899" s="460"/>
      <c r="C899" s="460"/>
      <c r="D899" s="460"/>
      <c r="E899" s="460"/>
      <c r="F899" s="460"/>
      <c r="G899" s="460"/>
      <c r="H899" s="460"/>
      <c r="I899" s="460"/>
      <c r="J899" s="460"/>
      <c r="K899" s="460"/>
      <c r="L899" s="460"/>
      <c r="M899" s="460"/>
      <c r="N899" s="460"/>
      <c r="O899" s="713"/>
      <c r="P899" s="460"/>
      <c r="Q899" s="460"/>
      <c r="R899" s="460"/>
      <c r="S899" s="460"/>
      <c r="T899" s="460"/>
    </row>
    <row r="900">
      <c r="A900" s="460"/>
      <c r="B900" s="460"/>
      <c r="C900" s="460"/>
      <c r="D900" s="460"/>
      <c r="E900" s="460"/>
      <c r="F900" s="460"/>
      <c r="G900" s="460"/>
      <c r="H900" s="460"/>
      <c r="I900" s="460"/>
      <c r="J900" s="460"/>
      <c r="K900" s="460"/>
      <c r="L900" s="460"/>
      <c r="M900" s="460"/>
      <c r="N900" s="460"/>
      <c r="O900" s="713"/>
      <c r="P900" s="460"/>
      <c r="Q900" s="460"/>
      <c r="R900" s="460"/>
      <c r="S900" s="460"/>
      <c r="T900" s="460"/>
    </row>
    <row r="901">
      <c r="A901" s="460"/>
      <c r="B901" s="460"/>
      <c r="C901" s="460"/>
      <c r="D901" s="460"/>
      <c r="E901" s="460"/>
      <c r="F901" s="460"/>
      <c r="G901" s="460"/>
      <c r="H901" s="460"/>
      <c r="I901" s="460"/>
      <c r="J901" s="460"/>
      <c r="K901" s="460"/>
      <c r="L901" s="460"/>
      <c r="M901" s="460"/>
      <c r="N901" s="460"/>
      <c r="O901" s="713"/>
      <c r="P901" s="460"/>
      <c r="Q901" s="460"/>
      <c r="R901" s="460"/>
      <c r="S901" s="460"/>
      <c r="T901" s="460"/>
    </row>
    <row r="902">
      <c r="A902" s="460"/>
      <c r="B902" s="460"/>
      <c r="C902" s="460"/>
      <c r="D902" s="460"/>
      <c r="E902" s="460"/>
      <c r="F902" s="460"/>
      <c r="G902" s="460"/>
      <c r="H902" s="460"/>
      <c r="I902" s="460"/>
      <c r="J902" s="460"/>
      <c r="K902" s="460"/>
      <c r="L902" s="460"/>
      <c r="M902" s="460"/>
      <c r="N902" s="460"/>
      <c r="O902" s="713"/>
      <c r="P902" s="460"/>
      <c r="Q902" s="460"/>
      <c r="R902" s="460"/>
      <c r="S902" s="460"/>
      <c r="T902" s="460"/>
    </row>
    <row r="903">
      <c r="A903" s="460"/>
      <c r="B903" s="460"/>
      <c r="C903" s="460"/>
      <c r="D903" s="460"/>
      <c r="E903" s="460"/>
      <c r="F903" s="460"/>
      <c r="G903" s="460"/>
      <c r="H903" s="460"/>
      <c r="I903" s="460"/>
      <c r="J903" s="460"/>
      <c r="K903" s="460"/>
      <c r="L903" s="460"/>
      <c r="M903" s="460"/>
      <c r="N903" s="460"/>
      <c r="O903" s="713"/>
      <c r="P903" s="460"/>
      <c r="Q903" s="460"/>
      <c r="R903" s="460"/>
      <c r="S903" s="460"/>
      <c r="T903" s="460"/>
    </row>
    <row r="904">
      <c r="A904" s="460"/>
      <c r="B904" s="460"/>
      <c r="C904" s="460"/>
      <c r="D904" s="460"/>
      <c r="E904" s="460"/>
      <c r="F904" s="460"/>
      <c r="G904" s="460"/>
      <c r="H904" s="460"/>
      <c r="I904" s="460"/>
      <c r="J904" s="460"/>
      <c r="K904" s="460"/>
      <c r="L904" s="460"/>
      <c r="M904" s="460"/>
      <c r="N904" s="460"/>
      <c r="O904" s="713"/>
      <c r="P904" s="460"/>
      <c r="Q904" s="460"/>
      <c r="R904" s="460"/>
      <c r="S904" s="460"/>
      <c r="T904" s="460"/>
    </row>
    <row r="905">
      <c r="A905" s="460"/>
      <c r="B905" s="460"/>
      <c r="C905" s="460"/>
      <c r="D905" s="460"/>
      <c r="E905" s="460"/>
      <c r="F905" s="460"/>
      <c r="G905" s="460"/>
      <c r="H905" s="460"/>
      <c r="I905" s="460"/>
      <c r="J905" s="460"/>
      <c r="K905" s="460"/>
      <c r="L905" s="460"/>
      <c r="M905" s="460"/>
      <c r="N905" s="460"/>
      <c r="O905" s="713"/>
      <c r="P905" s="460"/>
      <c r="Q905" s="460"/>
      <c r="R905" s="460"/>
      <c r="S905" s="460"/>
      <c r="T905" s="460"/>
    </row>
    <row r="906">
      <c r="A906" s="460"/>
      <c r="B906" s="460"/>
      <c r="C906" s="460"/>
      <c r="D906" s="460"/>
      <c r="E906" s="460"/>
      <c r="F906" s="460"/>
      <c r="G906" s="460"/>
      <c r="H906" s="460"/>
      <c r="I906" s="460"/>
      <c r="J906" s="460"/>
      <c r="K906" s="460"/>
      <c r="L906" s="460"/>
      <c r="M906" s="460"/>
      <c r="N906" s="460"/>
      <c r="O906" s="713"/>
      <c r="P906" s="460"/>
      <c r="Q906" s="460"/>
      <c r="R906" s="460"/>
      <c r="S906" s="460"/>
      <c r="T906" s="460"/>
    </row>
    <row r="907">
      <c r="A907" s="460"/>
      <c r="B907" s="460"/>
      <c r="C907" s="460"/>
      <c r="D907" s="460"/>
      <c r="E907" s="460"/>
      <c r="F907" s="460"/>
      <c r="G907" s="460"/>
      <c r="H907" s="460"/>
      <c r="I907" s="460"/>
      <c r="J907" s="460"/>
      <c r="K907" s="460"/>
      <c r="L907" s="460"/>
      <c r="M907" s="460"/>
      <c r="N907" s="460"/>
      <c r="O907" s="713"/>
      <c r="P907" s="460"/>
      <c r="Q907" s="460"/>
      <c r="R907" s="460"/>
      <c r="S907" s="460"/>
      <c r="T907" s="460"/>
    </row>
    <row r="908">
      <c r="A908" s="460"/>
      <c r="B908" s="460"/>
      <c r="C908" s="460"/>
      <c r="D908" s="460"/>
      <c r="E908" s="460"/>
      <c r="F908" s="460"/>
      <c r="G908" s="460"/>
      <c r="H908" s="460"/>
      <c r="I908" s="460"/>
      <c r="J908" s="460"/>
      <c r="K908" s="460"/>
      <c r="L908" s="460"/>
      <c r="M908" s="460"/>
      <c r="N908" s="460"/>
      <c r="O908" s="713"/>
      <c r="P908" s="460"/>
      <c r="Q908" s="460"/>
      <c r="R908" s="460"/>
      <c r="S908" s="460"/>
      <c r="T908" s="460"/>
    </row>
    <row r="909">
      <c r="A909" s="460"/>
      <c r="B909" s="460"/>
      <c r="C909" s="460"/>
      <c r="D909" s="460"/>
      <c r="E909" s="460"/>
      <c r="F909" s="460"/>
      <c r="G909" s="460"/>
      <c r="H909" s="460"/>
      <c r="I909" s="460"/>
      <c r="J909" s="460"/>
      <c r="K909" s="460"/>
      <c r="L909" s="460"/>
      <c r="M909" s="460"/>
      <c r="N909" s="460"/>
      <c r="O909" s="713"/>
      <c r="P909" s="460"/>
      <c r="Q909" s="460"/>
      <c r="R909" s="460"/>
      <c r="S909" s="460"/>
      <c r="T909" s="460"/>
    </row>
    <row r="910">
      <c r="A910" s="460"/>
      <c r="B910" s="460"/>
      <c r="C910" s="460"/>
      <c r="D910" s="460"/>
      <c r="E910" s="460"/>
      <c r="F910" s="460"/>
      <c r="G910" s="460"/>
      <c r="H910" s="460"/>
      <c r="I910" s="460"/>
      <c r="J910" s="460"/>
      <c r="K910" s="460"/>
      <c r="L910" s="460"/>
      <c r="M910" s="460"/>
      <c r="N910" s="460"/>
      <c r="O910" s="713"/>
      <c r="P910" s="460"/>
      <c r="Q910" s="460"/>
      <c r="R910" s="460"/>
      <c r="S910" s="460"/>
      <c r="T910" s="460"/>
    </row>
    <row r="911">
      <c r="A911" s="460"/>
      <c r="B911" s="460"/>
      <c r="C911" s="460"/>
      <c r="D911" s="460"/>
      <c r="E911" s="460"/>
      <c r="F911" s="460"/>
      <c r="G911" s="460"/>
      <c r="H911" s="460"/>
      <c r="I911" s="460"/>
      <c r="J911" s="460"/>
      <c r="K911" s="460"/>
      <c r="L911" s="460"/>
      <c r="M911" s="460"/>
      <c r="N911" s="460"/>
      <c r="O911" s="713"/>
      <c r="P911" s="460"/>
      <c r="Q911" s="460"/>
      <c r="R911" s="460"/>
      <c r="S911" s="460"/>
      <c r="T911" s="460"/>
    </row>
    <row r="912">
      <c r="A912" s="460"/>
      <c r="B912" s="460"/>
      <c r="C912" s="460"/>
      <c r="D912" s="460"/>
      <c r="E912" s="460"/>
      <c r="F912" s="460"/>
      <c r="G912" s="460"/>
      <c r="H912" s="460"/>
      <c r="I912" s="460"/>
      <c r="J912" s="460"/>
      <c r="K912" s="460"/>
      <c r="L912" s="460"/>
      <c r="M912" s="460"/>
      <c r="N912" s="460"/>
      <c r="O912" s="713"/>
      <c r="P912" s="460"/>
      <c r="Q912" s="460"/>
      <c r="R912" s="460"/>
      <c r="S912" s="460"/>
      <c r="T912" s="460"/>
    </row>
    <row r="913">
      <c r="A913" s="460"/>
      <c r="B913" s="460"/>
      <c r="C913" s="460"/>
      <c r="D913" s="460"/>
      <c r="E913" s="460"/>
      <c r="F913" s="460"/>
      <c r="G913" s="460"/>
      <c r="H913" s="460"/>
      <c r="I913" s="460"/>
      <c r="J913" s="460"/>
      <c r="K913" s="460"/>
      <c r="L913" s="460"/>
      <c r="M913" s="460"/>
      <c r="N913" s="460"/>
      <c r="O913" s="713"/>
      <c r="P913" s="460"/>
      <c r="Q913" s="460"/>
      <c r="R913" s="460"/>
      <c r="S913" s="460"/>
      <c r="T913" s="460"/>
    </row>
    <row r="914">
      <c r="A914" s="460"/>
      <c r="B914" s="460"/>
      <c r="C914" s="460"/>
      <c r="D914" s="460"/>
      <c r="E914" s="460"/>
      <c r="F914" s="460"/>
      <c r="G914" s="460"/>
      <c r="H914" s="460"/>
      <c r="I914" s="460"/>
      <c r="J914" s="460"/>
      <c r="K914" s="460"/>
      <c r="L914" s="460"/>
      <c r="M914" s="460"/>
      <c r="N914" s="460"/>
      <c r="O914" s="713"/>
      <c r="P914" s="460"/>
      <c r="Q914" s="460"/>
      <c r="R914" s="460"/>
      <c r="S914" s="460"/>
      <c r="T914" s="460"/>
    </row>
    <row r="915">
      <c r="A915" s="460"/>
      <c r="B915" s="460"/>
      <c r="C915" s="460"/>
      <c r="D915" s="460"/>
      <c r="E915" s="460"/>
      <c r="F915" s="460"/>
      <c r="G915" s="460"/>
      <c r="H915" s="460"/>
      <c r="I915" s="460"/>
      <c r="J915" s="460"/>
      <c r="K915" s="460"/>
      <c r="L915" s="460"/>
      <c r="M915" s="460"/>
      <c r="N915" s="460"/>
      <c r="O915" s="713"/>
      <c r="P915" s="460"/>
      <c r="Q915" s="460"/>
      <c r="R915" s="460"/>
      <c r="S915" s="460"/>
      <c r="T915" s="460"/>
    </row>
    <row r="916">
      <c r="A916" s="460"/>
      <c r="B916" s="460"/>
      <c r="C916" s="460"/>
      <c r="D916" s="460"/>
      <c r="E916" s="460"/>
      <c r="F916" s="460"/>
      <c r="G916" s="460"/>
      <c r="H916" s="460"/>
      <c r="I916" s="460"/>
      <c r="J916" s="460"/>
      <c r="K916" s="460"/>
      <c r="L916" s="460"/>
      <c r="M916" s="460"/>
      <c r="N916" s="460"/>
      <c r="O916" s="713"/>
      <c r="P916" s="460"/>
      <c r="Q916" s="460"/>
      <c r="R916" s="460"/>
      <c r="S916" s="460"/>
      <c r="T916" s="460"/>
    </row>
    <row r="917">
      <c r="A917" s="460"/>
      <c r="B917" s="460"/>
      <c r="C917" s="460"/>
      <c r="D917" s="460"/>
      <c r="E917" s="460"/>
      <c r="F917" s="460"/>
      <c r="G917" s="460"/>
      <c r="H917" s="460"/>
      <c r="I917" s="460"/>
      <c r="J917" s="460"/>
      <c r="K917" s="460"/>
      <c r="L917" s="460"/>
      <c r="M917" s="460"/>
      <c r="N917" s="460"/>
      <c r="O917" s="713"/>
      <c r="P917" s="460"/>
      <c r="Q917" s="460"/>
      <c r="R917" s="460"/>
      <c r="S917" s="460"/>
      <c r="T917" s="460"/>
    </row>
    <row r="918">
      <c r="A918" s="460"/>
      <c r="B918" s="460"/>
      <c r="C918" s="460"/>
      <c r="D918" s="460"/>
      <c r="E918" s="460"/>
      <c r="F918" s="460"/>
      <c r="G918" s="460"/>
      <c r="H918" s="460"/>
      <c r="I918" s="460"/>
      <c r="J918" s="460"/>
      <c r="K918" s="460"/>
      <c r="L918" s="460"/>
      <c r="M918" s="460"/>
      <c r="N918" s="460"/>
      <c r="O918" s="713"/>
      <c r="P918" s="460"/>
      <c r="Q918" s="460"/>
      <c r="R918" s="460"/>
      <c r="S918" s="460"/>
      <c r="T918" s="460"/>
    </row>
    <row r="919">
      <c r="A919" s="460"/>
      <c r="B919" s="460"/>
      <c r="C919" s="460"/>
      <c r="D919" s="460"/>
      <c r="E919" s="460"/>
      <c r="F919" s="460"/>
      <c r="G919" s="460"/>
      <c r="H919" s="460"/>
      <c r="I919" s="460"/>
      <c r="J919" s="460"/>
      <c r="K919" s="460"/>
      <c r="L919" s="460"/>
      <c r="M919" s="460"/>
      <c r="N919" s="460"/>
      <c r="O919" s="713"/>
      <c r="P919" s="460"/>
      <c r="Q919" s="460"/>
      <c r="R919" s="460"/>
      <c r="S919" s="460"/>
      <c r="T919" s="460"/>
    </row>
    <row r="920">
      <c r="A920" s="460"/>
      <c r="B920" s="460"/>
      <c r="C920" s="460"/>
      <c r="D920" s="460"/>
      <c r="E920" s="460"/>
      <c r="F920" s="460"/>
      <c r="G920" s="460"/>
      <c r="H920" s="460"/>
      <c r="I920" s="460"/>
      <c r="J920" s="460"/>
      <c r="K920" s="460"/>
      <c r="L920" s="460"/>
      <c r="M920" s="460"/>
      <c r="N920" s="460"/>
      <c r="O920" s="713"/>
      <c r="P920" s="460"/>
      <c r="Q920" s="460"/>
      <c r="R920" s="460"/>
      <c r="S920" s="460"/>
      <c r="T920" s="460"/>
    </row>
    <row r="921">
      <c r="A921" s="460"/>
      <c r="B921" s="460"/>
      <c r="C921" s="460"/>
      <c r="D921" s="460"/>
      <c r="E921" s="460"/>
      <c r="F921" s="460"/>
      <c r="G921" s="460"/>
      <c r="H921" s="460"/>
      <c r="I921" s="460"/>
      <c r="J921" s="460"/>
      <c r="K921" s="460"/>
      <c r="L921" s="460"/>
      <c r="M921" s="460"/>
      <c r="N921" s="460"/>
      <c r="O921" s="713"/>
      <c r="P921" s="460"/>
      <c r="Q921" s="460"/>
      <c r="R921" s="460"/>
      <c r="S921" s="460"/>
      <c r="T921" s="460"/>
    </row>
    <row r="922">
      <c r="A922" s="460"/>
      <c r="B922" s="460"/>
      <c r="C922" s="460"/>
      <c r="D922" s="460"/>
      <c r="E922" s="460"/>
      <c r="F922" s="460"/>
      <c r="G922" s="460"/>
      <c r="H922" s="460"/>
      <c r="I922" s="460"/>
      <c r="J922" s="460"/>
      <c r="K922" s="460"/>
      <c r="L922" s="460"/>
      <c r="M922" s="460"/>
      <c r="N922" s="460"/>
      <c r="O922" s="713"/>
      <c r="P922" s="460"/>
      <c r="Q922" s="460"/>
      <c r="R922" s="460"/>
      <c r="S922" s="460"/>
      <c r="T922" s="460"/>
    </row>
    <row r="923">
      <c r="A923" s="460"/>
      <c r="B923" s="460"/>
      <c r="C923" s="460"/>
      <c r="D923" s="460"/>
      <c r="E923" s="460"/>
      <c r="F923" s="460"/>
      <c r="G923" s="460"/>
      <c r="H923" s="460"/>
      <c r="I923" s="460"/>
      <c r="J923" s="460"/>
      <c r="K923" s="460"/>
      <c r="L923" s="460"/>
      <c r="M923" s="460"/>
      <c r="N923" s="460"/>
      <c r="O923" s="713"/>
      <c r="P923" s="460"/>
      <c r="Q923" s="460"/>
      <c r="R923" s="460"/>
      <c r="S923" s="460"/>
      <c r="T923" s="460"/>
    </row>
    <row r="924">
      <c r="A924" s="460"/>
      <c r="B924" s="460"/>
      <c r="C924" s="460"/>
      <c r="D924" s="460"/>
      <c r="E924" s="460"/>
      <c r="F924" s="460"/>
      <c r="G924" s="460"/>
      <c r="H924" s="460"/>
      <c r="I924" s="460"/>
      <c r="J924" s="460"/>
      <c r="K924" s="460"/>
      <c r="L924" s="460"/>
      <c r="M924" s="460"/>
      <c r="N924" s="460"/>
      <c r="O924" s="713"/>
      <c r="P924" s="460"/>
      <c r="Q924" s="460"/>
      <c r="R924" s="460"/>
      <c r="S924" s="460"/>
      <c r="T924" s="460"/>
    </row>
    <row r="925">
      <c r="A925" s="460"/>
      <c r="B925" s="460"/>
      <c r="C925" s="460"/>
      <c r="D925" s="460"/>
      <c r="E925" s="460"/>
      <c r="F925" s="460"/>
      <c r="G925" s="460"/>
      <c r="H925" s="460"/>
      <c r="I925" s="460"/>
      <c r="J925" s="460"/>
      <c r="K925" s="460"/>
      <c r="L925" s="460"/>
      <c r="M925" s="460"/>
      <c r="N925" s="460"/>
      <c r="O925" s="713"/>
      <c r="P925" s="460"/>
      <c r="Q925" s="460"/>
      <c r="R925" s="460"/>
      <c r="S925" s="460"/>
      <c r="T925" s="460"/>
    </row>
    <row r="926">
      <c r="A926" s="460"/>
      <c r="B926" s="460"/>
      <c r="C926" s="460"/>
      <c r="D926" s="460"/>
      <c r="E926" s="460"/>
      <c r="F926" s="460"/>
      <c r="G926" s="460"/>
      <c r="H926" s="460"/>
      <c r="I926" s="460"/>
      <c r="J926" s="460"/>
      <c r="K926" s="460"/>
      <c r="L926" s="460"/>
      <c r="M926" s="460"/>
      <c r="N926" s="460"/>
      <c r="O926" s="713"/>
      <c r="P926" s="460"/>
      <c r="Q926" s="460"/>
      <c r="R926" s="460"/>
      <c r="S926" s="460"/>
      <c r="T926" s="460"/>
    </row>
    <row r="927">
      <c r="A927" s="460"/>
      <c r="B927" s="460"/>
      <c r="C927" s="460"/>
      <c r="D927" s="460"/>
      <c r="E927" s="460"/>
      <c r="F927" s="460"/>
      <c r="G927" s="460"/>
      <c r="H927" s="460"/>
      <c r="I927" s="460"/>
      <c r="J927" s="460"/>
      <c r="K927" s="460"/>
      <c r="L927" s="460"/>
      <c r="M927" s="460"/>
      <c r="N927" s="460"/>
      <c r="O927" s="713"/>
      <c r="P927" s="460"/>
      <c r="Q927" s="460"/>
      <c r="R927" s="460"/>
      <c r="S927" s="460"/>
      <c r="T927" s="460"/>
    </row>
    <row r="928">
      <c r="A928" s="460"/>
      <c r="B928" s="460"/>
      <c r="C928" s="460"/>
      <c r="D928" s="460"/>
      <c r="E928" s="460"/>
      <c r="F928" s="460"/>
      <c r="G928" s="460"/>
      <c r="H928" s="460"/>
      <c r="I928" s="460"/>
      <c r="J928" s="460"/>
      <c r="K928" s="460"/>
      <c r="L928" s="460"/>
      <c r="M928" s="460"/>
      <c r="N928" s="460"/>
      <c r="O928" s="713"/>
      <c r="P928" s="460"/>
      <c r="Q928" s="460"/>
      <c r="R928" s="460"/>
      <c r="S928" s="460"/>
      <c r="T928" s="460"/>
    </row>
    <row r="929">
      <c r="A929" s="460"/>
      <c r="B929" s="460"/>
      <c r="C929" s="460"/>
      <c r="D929" s="460"/>
      <c r="E929" s="460"/>
      <c r="F929" s="460"/>
      <c r="G929" s="460"/>
      <c r="H929" s="460"/>
      <c r="I929" s="460"/>
      <c r="J929" s="460"/>
      <c r="K929" s="460"/>
      <c r="L929" s="460"/>
      <c r="M929" s="460"/>
      <c r="N929" s="460"/>
      <c r="O929" s="713"/>
      <c r="P929" s="460"/>
      <c r="Q929" s="460"/>
      <c r="R929" s="460"/>
      <c r="S929" s="460"/>
      <c r="T929" s="460"/>
    </row>
    <row r="930">
      <c r="A930" s="460"/>
      <c r="B930" s="460"/>
      <c r="C930" s="460"/>
      <c r="D930" s="460"/>
      <c r="E930" s="460"/>
      <c r="F930" s="460"/>
      <c r="G930" s="460"/>
      <c r="H930" s="460"/>
      <c r="I930" s="460"/>
      <c r="J930" s="460"/>
      <c r="K930" s="460"/>
      <c r="L930" s="460"/>
      <c r="M930" s="460"/>
      <c r="N930" s="460"/>
      <c r="O930" s="713"/>
      <c r="P930" s="460"/>
      <c r="Q930" s="460"/>
      <c r="R930" s="460"/>
      <c r="S930" s="460"/>
      <c r="T930" s="460"/>
    </row>
    <row r="931">
      <c r="A931" s="460"/>
      <c r="B931" s="460"/>
      <c r="C931" s="460"/>
      <c r="D931" s="460"/>
      <c r="E931" s="460"/>
      <c r="F931" s="460"/>
      <c r="G931" s="460"/>
      <c r="H931" s="460"/>
      <c r="I931" s="460"/>
      <c r="J931" s="460"/>
      <c r="K931" s="460"/>
      <c r="L931" s="460"/>
      <c r="M931" s="460"/>
      <c r="N931" s="460"/>
      <c r="O931" s="713"/>
      <c r="P931" s="460"/>
      <c r="Q931" s="460"/>
      <c r="R931" s="460"/>
      <c r="S931" s="460"/>
      <c r="T931" s="460"/>
    </row>
    <row r="932">
      <c r="A932" s="460"/>
      <c r="B932" s="460"/>
      <c r="C932" s="460"/>
      <c r="D932" s="460"/>
      <c r="E932" s="460"/>
      <c r="F932" s="460"/>
      <c r="G932" s="460"/>
      <c r="H932" s="460"/>
      <c r="I932" s="460"/>
      <c r="J932" s="460"/>
      <c r="K932" s="460"/>
      <c r="L932" s="460"/>
      <c r="M932" s="460"/>
      <c r="N932" s="460"/>
      <c r="O932" s="713"/>
      <c r="P932" s="460"/>
      <c r="Q932" s="460"/>
      <c r="R932" s="460"/>
      <c r="S932" s="460"/>
      <c r="T932" s="460"/>
    </row>
    <row r="933">
      <c r="A933" s="460"/>
      <c r="B933" s="460"/>
      <c r="C933" s="460"/>
      <c r="D933" s="460"/>
      <c r="E933" s="460"/>
      <c r="F933" s="460"/>
      <c r="G933" s="460"/>
      <c r="H933" s="460"/>
      <c r="I933" s="460"/>
      <c r="J933" s="460"/>
      <c r="K933" s="460"/>
      <c r="L933" s="460"/>
      <c r="M933" s="460"/>
      <c r="N933" s="460"/>
      <c r="O933" s="713"/>
      <c r="P933" s="460"/>
      <c r="Q933" s="460"/>
      <c r="R933" s="460"/>
      <c r="S933" s="460"/>
      <c r="T933" s="460"/>
    </row>
    <row r="934">
      <c r="A934" s="460"/>
      <c r="B934" s="460"/>
      <c r="C934" s="460"/>
      <c r="D934" s="460"/>
      <c r="E934" s="460"/>
      <c r="F934" s="460"/>
      <c r="G934" s="460"/>
      <c r="H934" s="460"/>
      <c r="I934" s="460"/>
      <c r="J934" s="460"/>
      <c r="K934" s="460"/>
      <c r="L934" s="460"/>
      <c r="M934" s="460"/>
      <c r="N934" s="460"/>
      <c r="O934" s="713"/>
      <c r="P934" s="460"/>
      <c r="Q934" s="460"/>
      <c r="R934" s="460"/>
      <c r="S934" s="460"/>
      <c r="T934" s="460"/>
    </row>
    <row r="935">
      <c r="A935" s="460"/>
      <c r="B935" s="460"/>
      <c r="C935" s="460"/>
      <c r="D935" s="460"/>
      <c r="E935" s="460"/>
      <c r="F935" s="460"/>
      <c r="G935" s="460"/>
      <c r="H935" s="460"/>
      <c r="I935" s="460"/>
      <c r="J935" s="460"/>
      <c r="K935" s="460"/>
      <c r="L935" s="460"/>
      <c r="M935" s="460"/>
      <c r="N935" s="460"/>
      <c r="O935" s="713"/>
      <c r="P935" s="460"/>
      <c r="Q935" s="460"/>
      <c r="R935" s="460"/>
      <c r="S935" s="460"/>
      <c r="T935" s="460"/>
    </row>
    <row r="936">
      <c r="A936" s="460"/>
      <c r="B936" s="460"/>
      <c r="C936" s="460"/>
      <c r="D936" s="460"/>
      <c r="E936" s="460"/>
      <c r="F936" s="460"/>
      <c r="G936" s="460"/>
      <c r="H936" s="460"/>
      <c r="I936" s="460"/>
      <c r="J936" s="460"/>
      <c r="K936" s="460"/>
      <c r="L936" s="460"/>
      <c r="M936" s="460"/>
      <c r="N936" s="460"/>
      <c r="O936" s="713"/>
      <c r="P936" s="460"/>
      <c r="Q936" s="460"/>
      <c r="R936" s="460"/>
      <c r="S936" s="460"/>
      <c r="T936" s="460"/>
    </row>
    <row r="937">
      <c r="A937" s="460"/>
      <c r="B937" s="460"/>
      <c r="C937" s="460"/>
      <c r="D937" s="460"/>
      <c r="E937" s="460"/>
      <c r="F937" s="460"/>
      <c r="G937" s="460"/>
      <c r="H937" s="460"/>
      <c r="I937" s="460"/>
      <c r="J937" s="460"/>
      <c r="K937" s="460"/>
      <c r="L937" s="460"/>
      <c r="M937" s="460"/>
      <c r="N937" s="460"/>
      <c r="O937" s="713"/>
      <c r="P937" s="460"/>
      <c r="Q937" s="460"/>
      <c r="R937" s="460"/>
      <c r="S937" s="460"/>
      <c r="T937" s="460"/>
    </row>
    <row r="938">
      <c r="A938" s="460"/>
      <c r="B938" s="460"/>
      <c r="C938" s="460"/>
      <c r="D938" s="460"/>
      <c r="E938" s="460"/>
      <c r="F938" s="460"/>
      <c r="G938" s="460"/>
      <c r="H938" s="460"/>
      <c r="I938" s="460"/>
      <c r="J938" s="460"/>
      <c r="K938" s="460"/>
      <c r="L938" s="460"/>
      <c r="M938" s="460"/>
      <c r="N938" s="460"/>
      <c r="O938" s="713"/>
      <c r="P938" s="460"/>
      <c r="Q938" s="460"/>
      <c r="R938" s="460"/>
      <c r="S938" s="460"/>
      <c r="T938" s="460"/>
    </row>
    <row r="939">
      <c r="A939" s="460"/>
      <c r="B939" s="460"/>
      <c r="C939" s="460"/>
      <c r="D939" s="460"/>
      <c r="E939" s="460"/>
      <c r="F939" s="460"/>
      <c r="G939" s="460"/>
      <c r="H939" s="460"/>
      <c r="I939" s="460"/>
      <c r="J939" s="460"/>
      <c r="K939" s="460"/>
      <c r="L939" s="460"/>
      <c r="M939" s="460"/>
      <c r="N939" s="460"/>
      <c r="O939" s="713"/>
      <c r="P939" s="460"/>
      <c r="Q939" s="460"/>
      <c r="R939" s="460"/>
      <c r="S939" s="460"/>
      <c r="T939" s="460"/>
    </row>
    <row r="940">
      <c r="A940" s="460"/>
      <c r="B940" s="460"/>
      <c r="C940" s="460"/>
      <c r="D940" s="460"/>
      <c r="E940" s="460"/>
      <c r="F940" s="460"/>
      <c r="G940" s="460"/>
      <c r="H940" s="460"/>
      <c r="I940" s="460"/>
      <c r="J940" s="460"/>
      <c r="K940" s="460"/>
      <c r="L940" s="460"/>
      <c r="M940" s="460"/>
      <c r="N940" s="460"/>
      <c r="O940" s="713"/>
      <c r="P940" s="460"/>
      <c r="Q940" s="460"/>
      <c r="R940" s="460"/>
      <c r="S940" s="460"/>
      <c r="T940" s="460"/>
    </row>
    <row r="941">
      <c r="A941" s="460"/>
      <c r="B941" s="460"/>
      <c r="C941" s="460"/>
      <c r="D941" s="460"/>
      <c r="E941" s="460"/>
      <c r="F941" s="460"/>
      <c r="G941" s="460"/>
      <c r="H941" s="460"/>
      <c r="I941" s="460"/>
      <c r="J941" s="460"/>
      <c r="K941" s="460"/>
      <c r="L941" s="460"/>
      <c r="M941" s="460"/>
      <c r="N941" s="460"/>
      <c r="O941" s="713"/>
      <c r="P941" s="460"/>
      <c r="Q941" s="460"/>
      <c r="R941" s="460"/>
      <c r="S941" s="460"/>
      <c r="T941" s="460"/>
    </row>
    <row r="942">
      <c r="A942" s="460"/>
      <c r="B942" s="460"/>
      <c r="C942" s="460"/>
      <c r="D942" s="460"/>
      <c r="E942" s="460"/>
      <c r="F942" s="460"/>
      <c r="G942" s="460"/>
      <c r="H942" s="460"/>
      <c r="I942" s="460"/>
      <c r="J942" s="460"/>
      <c r="K942" s="460"/>
      <c r="L942" s="460"/>
      <c r="M942" s="460"/>
      <c r="N942" s="460"/>
      <c r="O942" s="713"/>
      <c r="P942" s="460"/>
      <c r="Q942" s="460"/>
      <c r="R942" s="460"/>
      <c r="S942" s="460"/>
      <c r="T942" s="460"/>
    </row>
    <row r="943">
      <c r="A943" s="460"/>
      <c r="B943" s="460"/>
      <c r="C943" s="460"/>
      <c r="D943" s="460"/>
      <c r="E943" s="460"/>
      <c r="F943" s="460"/>
      <c r="G943" s="460"/>
      <c r="H943" s="460"/>
      <c r="I943" s="460"/>
      <c r="J943" s="460"/>
      <c r="K943" s="460"/>
      <c r="L943" s="460"/>
      <c r="M943" s="460"/>
      <c r="N943" s="460"/>
      <c r="O943" s="713"/>
      <c r="P943" s="460"/>
      <c r="Q943" s="460"/>
      <c r="R943" s="460"/>
      <c r="S943" s="460"/>
      <c r="T943" s="460"/>
    </row>
    <row r="944">
      <c r="A944" s="460"/>
      <c r="B944" s="460"/>
      <c r="C944" s="460"/>
      <c r="D944" s="460"/>
      <c r="E944" s="460"/>
      <c r="F944" s="460"/>
      <c r="G944" s="460"/>
      <c r="H944" s="460"/>
      <c r="I944" s="460"/>
      <c r="J944" s="460"/>
      <c r="K944" s="460"/>
      <c r="L944" s="460"/>
      <c r="M944" s="460"/>
      <c r="N944" s="460"/>
      <c r="O944" s="713"/>
      <c r="P944" s="460"/>
      <c r="Q944" s="460"/>
      <c r="R944" s="460"/>
      <c r="S944" s="460"/>
      <c r="T944" s="460"/>
    </row>
    <row r="945">
      <c r="A945" s="460"/>
      <c r="B945" s="460"/>
      <c r="C945" s="460"/>
      <c r="D945" s="460"/>
      <c r="E945" s="460"/>
      <c r="F945" s="460"/>
      <c r="G945" s="460"/>
      <c r="H945" s="460"/>
      <c r="I945" s="460"/>
      <c r="J945" s="460"/>
      <c r="K945" s="460"/>
      <c r="L945" s="460"/>
      <c r="M945" s="460"/>
      <c r="N945" s="460"/>
      <c r="O945" s="713"/>
      <c r="P945" s="460"/>
      <c r="Q945" s="460"/>
      <c r="R945" s="460"/>
      <c r="S945" s="460"/>
      <c r="T945" s="460"/>
    </row>
    <row r="946">
      <c r="A946" s="460"/>
      <c r="B946" s="460"/>
      <c r="C946" s="460"/>
      <c r="D946" s="460"/>
      <c r="E946" s="460"/>
      <c r="F946" s="460"/>
      <c r="G946" s="460"/>
      <c r="H946" s="460"/>
      <c r="I946" s="460"/>
      <c r="J946" s="460"/>
      <c r="K946" s="460"/>
      <c r="L946" s="460"/>
      <c r="M946" s="460"/>
      <c r="N946" s="460"/>
      <c r="O946" s="713"/>
      <c r="P946" s="460"/>
      <c r="Q946" s="460"/>
      <c r="R946" s="460"/>
      <c r="S946" s="460"/>
      <c r="T946" s="460"/>
    </row>
    <row r="947">
      <c r="A947" s="460"/>
      <c r="B947" s="460"/>
      <c r="C947" s="460"/>
      <c r="D947" s="460"/>
      <c r="E947" s="460"/>
      <c r="F947" s="460"/>
      <c r="G947" s="460"/>
      <c r="H947" s="460"/>
      <c r="I947" s="460"/>
      <c r="J947" s="460"/>
      <c r="K947" s="460"/>
      <c r="L947" s="460"/>
      <c r="M947" s="460"/>
      <c r="N947" s="460"/>
      <c r="O947" s="713"/>
      <c r="P947" s="460"/>
      <c r="Q947" s="460"/>
      <c r="R947" s="460"/>
      <c r="S947" s="460"/>
      <c r="T947" s="460"/>
    </row>
    <row r="948">
      <c r="A948" s="460"/>
      <c r="B948" s="460"/>
      <c r="C948" s="460"/>
      <c r="D948" s="460"/>
      <c r="E948" s="460"/>
      <c r="F948" s="460"/>
      <c r="G948" s="460"/>
      <c r="H948" s="460"/>
      <c r="I948" s="460"/>
      <c r="J948" s="460"/>
      <c r="K948" s="460"/>
      <c r="L948" s="460"/>
      <c r="M948" s="460"/>
      <c r="N948" s="460"/>
      <c r="O948" s="713"/>
      <c r="P948" s="460"/>
      <c r="Q948" s="460"/>
      <c r="R948" s="460"/>
      <c r="S948" s="460"/>
      <c r="T948" s="460"/>
    </row>
    <row r="949">
      <c r="A949" s="460"/>
      <c r="B949" s="460"/>
      <c r="C949" s="460"/>
      <c r="D949" s="460"/>
      <c r="E949" s="460"/>
      <c r="F949" s="460"/>
      <c r="G949" s="460"/>
      <c r="H949" s="460"/>
      <c r="I949" s="460"/>
      <c r="J949" s="460"/>
      <c r="K949" s="460"/>
      <c r="L949" s="460"/>
      <c r="M949" s="460"/>
      <c r="N949" s="460"/>
      <c r="O949" s="713"/>
      <c r="P949" s="460"/>
      <c r="Q949" s="460"/>
      <c r="R949" s="460"/>
      <c r="S949" s="460"/>
      <c r="T949" s="460"/>
    </row>
    <row r="950">
      <c r="A950" s="460"/>
      <c r="B950" s="460"/>
      <c r="C950" s="460"/>
      <c r="D950" s="460"/>
      <c r="E950" s="460"/>
      <c r="F950" s="460"/>
      <c r="G950" s="460"/>
      <c r="H950" s="460"/>
      <c r="I950" s="460"/>
      <c r="J950" s="460"/>
      <c r="K950" s="460"/>
      <c r="L950" s="460"/>
      <c r="M950" s="460"/>
      <c r="N950" s="460"/>
      <c r="O950" s="713"/>
      <c r="P950" s="460"/>
      <c r="Q950" s="460"/>
      <c r="R950" s="460"/>
      <c r="S950" s="460"/>
      <c r="T950" s="460"/>
    </row>
    <row r="951">
      <c r="A951" s="460"/>
      <c r="B951" s="460"/>
      <c r="C951" s="460"/>
      <c r="D951" s="460"/>
      <c r="E951" s="460"/>
      <c r="F951" s="460"/>
      <c r="G951" s="460"/>
      <c r="H951" s="460"/>
      <c r="I951" s="460"/>
      <c r="J951" s="460"/>
      <c r="K951" s="460"/>
      <c r="L951" s="460"/>
      <c r="M951" s="460"/>
      <c r="N951" s="460"/>
      <c r="O951" s="713"/>
      <c r="P951" s="460"/>
      <c r="Q951" s="460"/>
      <c r="R951" s="460"/>
      <c r="S951" s="460"/>
      <c r="T951" s="460"/>
    </row>
    <row r="952">
      <c r="A952" s="460"/>
      <c r="B952" s="460"/>
      <c r="C952" s="460"/>
      <c r="D952" s="460"/>
      <c r="E952" s="460"/>
      <c r="F952" s="460"/>
      <c r="G952" s="460"/>
      <c r="H952" s="460"/>
      <c r="I952" s="460"/>
      <c r="J952" s="460"/>
      <c r="K952" s="460"/>
      <c r="L952" s="460"/>
      <c r="M952" s="460"/>
      <c r="N952" s="460"/>
      <c r="O952" s="713"/>
      <c r="P952" s="460"/>
      <c r="Q952" s="460"/>
      <c r="R952" s="460"/>
      <c r="S952" s="460"/>
      <c r="T952" s="460"/>
    </row>
    <row r="953">
      <c r="A953" s="460"/>
      <c r="B953" s="460"/>
      <c r="C953" s="460"/>
      <c r="D953" s="460"/>
      <c r="E953" s="460"/>
      <c r="F953" s="460"/>
      <c r="G953" s="460"/>
      <c r="H953" s="460"/>
      <c r="I953" s="460"/>
      <c r="J953" s="460"/>
      <c r="K953" s="460"/>
      <c r="L953" s="460"/>
      <c r="M953" s="460"/>
      <c r="N953" s="460"/>
      <c r="O953" s="713"/>
      <c r="P953" s="460"/>
      <c r="Q953" s="460"/>
      <c r="R953" s="460"/>
      <c r="S953" s="460"/>
      <c r="T953" s="460"/>
    </row>
    <row r="954">
      <c r="A954" s="460"/>
      <c r="B954" s="460"/>
      <c r="C954" s="460"/>
      <c r="D954" s="460"/>
      <c r="E954" s="460"/>
      <c r="F954" s="460"/>
      <c r="G954" s="460"/>
      <c r="H954" s="460"/>
      <c r="I954" s="460"/>
      <c r="J954" s="460"/>
      <c r="K954" s="460"/>
      <c r="L954" s="460"/>
      <c r="M954" s="460"/>
      <c r="N954" s="460"/>
      <c r="O954" s="713"/>
      <c r="P954" s="460"/>
      <c r="Q954" s="460"/>
      <c r="R954" s="460"/>
      <c r="S954" s="460"/>
      <c r="T954" s="460"/>
    </row>
    <row r="955">
      <c r="A955" s="460"/>
      <c r="B955" s="460"/>
      <c r="C955" s="460"/>
      <c r="D955" s="460"/>
      <c r="E955" s="460"/>
      <c r="F955" s="460"/>
      <c r="G955" s="460"/>
      <c r="H955" s="460"/>
      <c r="I955" s="460"/>
      <c r="J955" s="460"/>
      <c r="K955" s="460"/>
      <c r="L955" s="460"/>
      <c r="M955" s="460"/>
      <c r="N955" s="460"/>
      <c r="O955" s="713"/>
      <c r="P955" s="460"/>
      <c r="Q955" s="460"/>
      <c r="R955" s="460"/>
      <c r="S955" s="460"/>
      <c r="T955" s="460"/>
    </row>
    <row r="956">
      <c r="A956" s="460"/>
      <c r="B956" s="460"/>
      <c r="C956" s="460"/>
      <c r="D956" s="460"/>
      <c r="E956" s="460"/>
      <c r="F956" s="460"/>
      <c r="G956" s="460"/>
      <c r="H956" s="460"/>
      <c r="I956" s="460"/>
      <c r="J956" s="460"/>
      <c r="K956" s="460"/>
      <c r="L956" s="460"/>
      <c r="M956" s="460"/>
      <c r="N956" s="460"/>
      <c r="O956" s="713"/>
      <c r="P956" s="460"/>
      <c r="Q956" s="460"/>
      <c r="R956" s="460"/>
      <c r="S956" s="460"/>
      <c r="T956" s="460"/>
    </row>
    <row r="957">
      <c r="A957" s="460"/>
      <c r="B957" s="460"/>
      <c r="C957" s="460"/>
      <c r="D957" s="460"/>
      <c r="E957" s="460"/>
      <c r="F957" s="460"/>
      <c r="G957" s="460"/>
      <c r="H957" s="460"/>
      <c r="I957" s="460"/>
      <c r="J957" s="460"/>
      <c r="K957" s="460"/>
      <c r="L957" s="460"/>
      <c r="M957" s="460"/>
      <c r="N957" s="460"/>
      <c r="O957" s="713"/>
      <c r="P957" s="460"/>
      <c r="Q957" s="460"/>
      <c r="R957" s="460"/>
      <c r="S957" s="460"/>
      <c r="T957" s="460"/>
    </row>
    <row r="958">
      <c r="A958" s="460"/>
      <c r="B958" s="460"/>
      <c r="C958" s="460"/>
      <c r="D958" s="460"/>
      <c r="E958" s="460"/>
      <c r="F958" s="460"/>
      <c r="G958" s="460"/>
      <c r="H958" s="460"/>
      <c r="I958" s="460"/>
      <c r="J958" s="460"/>
      <c r="K958" s="460"/>
      <c r="L958" s="460"/>
      <c r="M958" s="460"/>
      <c r="N958" s="460"/>
      <c r="O958" s="713"/>
      <c r="P958" s="460"/>
      <c r="Q958" s="460"/>
      <c r="R958" s="460"/>
      <c r="S958" s="460"/>
      <c r="T958" s="460"/>
    </row>
    <row r="959">
      <c r="A959" s="460"/>
      <c r="B959" s="460"/>
      <c r="C959" s="460"/>
      <c r="D959" s="460"/>
      <c r="E959" s="460"/>
      <c r="F959" s="460"/>
      <c r="G959" s="460"/>
      <c r="H959" s="460"/>
      <c r="I959" s="460"/>
      <c r="J959" s="460"/>
      <c r="K959" s="460"/>
      <c r="L959" s="460"/>
      <c r="M959" s="460"/>
      <c r="N959" s="460"/>
      <c r="O959" s="713"/>
      <c r="P959" s="460"/>
      <c r="Q959" s="460"/>
      <c r="R959" s="460"/>
      <c r="S959" s="460"/>
      <c r="T959" s="460"/>
    </row>
    <row r="960">
      <c r="A960" s="460"/>
      <c r="B960" s="460"/>
      <c r="C960" s="460"/>
      <c r="D960" s="460"/>
      <c r="E960" s="460"/>
      <c r="F960" s="460"/>
      <c r="G960" s="460"/>
      <c r="H960" s="460"/>
      <c r="I960" s="460"/>
      <c r="J960" s="460"/>
      <c r="K960" s="460"/>
      <c r="L960" s="460"/>
      <c r="M960" s="460"/>
      <c r="N960" s="460"/>
      <c r="O960" s="713"/>
      <c r="P960" s="460"/>
      <c r="Q960" s="460"/>
      <c r="R960" s="460"/>
      <c r="S960" s="460"/>
      <c r="T960" s="460"/>
    </row>
    <row r="961">
      <c r="A961" s="460"/>
      <c r="B961" s="460"/>
      <c r="C961" s="460"/>
      <c r="D961" s="460"/>
      <c r="E961" s="460"/>
      <c r="F961" s="460"/>
      <c r="G961" s="460"/>
      <c r="H961" s="460"/>
      <c r="I961" s="460"/>
      <c r="J961" s="460"/>
      <c r="K961" s="460"/>
      <c r="L961" s="460"/>
      <c r="M961" s="460"/>
      <c r="N961" s="460"/>
      <c r="O961" s="713"/>
      <c r="P961" s="460"/>
      <c r="Q961" s="460"/>
      <c r="R961" s="460"/>
      <c r="S961" s="460"/>
      <c r="T961" s="460"/>
    </row>
    <row r="962">
      <c r="A962" s="460"/>
      <c r="B962" s="460"/>
      <c r="C962" s="460"/>
      <c r="D962" s="460"/>
      <c r="E962" s="460"/>
      <c r="F962" s="460"/>
      <c r="G962" s="460"/>
      <c r="H962" s="460"/>
      <c r="I962" s="460"/>
      <c r="J962" s="460"/>
      <c r="K962" s="460"/>
      <c r="L962" s="460"/>
      <c r="M962" s="460"/>
      <c r="N962" s="460"/>
      <c r="O962" s="713"/>
      <c r="P962" s="460"/>
      <c r="Q962" s="460"/>
      <c r="R962" s="460"/>
      <c r="S962" s="460"/>
      <c r="T962" s="460"/>
    </row>
    <row r="963">
      <c r="A963" s="460"/>
      <c r="B963" s="460"/>
      <c r="C963" s="460"/>
      <c r="D963" s="460"/>
      <c r="E963" s="460"/>
      <c r="F963" s="460"/>
      <c r="G963" s="460"/>
      <c r="H963" s="460"/>
      <c r="I963" s="460"/>
      <c r="J963" s="460"/>
      <c r="K963" s="460"/>
      <c r="L963" s="460"/>
      <c r="M963" s="460"/>
      <c r="N963" s="460"/>
      <c r="O963" s="713"/>
      <c r="P963" s="460"/>
      <c r="Q963" s="460"/>
      <c r="R963" s="460"/>
      <c r="S963" s="460"/>
      <c r="T963" s="460"/>
    </row>
    <row r="964">
      <c r="A964" s="460"/>
      <c r="B964" s="460"/>
      <c r="C964" s="460"/>
      <c r="D964" s="460"/>
      <c r="E964" s="460"/>
      <c r="F964" s="460"/>
      <c r="G964" s="460"/>
      <c r="H964" s="460"/>
      <c r="I964" s="460"/>
      <c r="J964" s="460"/>
      <c r="K964" s="460"/>
      <c r="L964" s="460"/>
      <c r="M964" s="460"/>
      <c r="N964" s="460"/>
      <c r="O964" s="713"/>
      <c r="P964" s="460"/>
      <c r="Q964" s="460"/>
      <c r="R964" s="460"/>
      <c r="S964" s="460"/>
      <c r="T964" s="460"/>
    </row>
    <row r="965">
      <c r="A965" s="460"/>
      <c r="B965" s="460"/>
      <c r="C965" s="460"/>
      <c r="D965" s="460"/>
      <c r="E965" s="460"/>
      <c r="F965" s="460"/>
      <c r="G965" s="460"/>
      <c r="H965" s="460"/>
      <c r="I965" s="460"/>
      <c r="J965" s="460"/>
      <c r="K965" s="460"/>
      <c r="L965" s="460"/>
      <c r="M965" s="460"/>
      <c r="N965" s="460"/>
      <c r="O965" s="713"/>
      <c r="P965" s="460"/>
      <c r="Q965" s="460"/>
      <c r="R965" s="460"/>
      <c r="S965" s="460"/>
      <c r="T965" s="460"/>
    </row>
    <row r="966">
      <c r="A966" s="460"/>
      <c r="B966" s="460"/>
      <c r="C966" s="460"/>
      <c r="D966" s="460"/>
      <c r="E966" s="460"/>
      <c r="F966" s="460"/>
      <c r="G966" s="460"/>
      <c r="H966" s="460"/>
      <c r="I966" s="460"/>
      <c r="J966" s="460"/>
      <c r="K966" s="460"/>
      <c r="L966" s="460"/>
      <c r="M966" s="460"/>
      <c r="N966" s="460"/>
      <c r="O966" s="713"/>
      <c r="P966" s="460"/>
      <c r="Q966" s="460"/>
      <c r="R966" s="460"/>
      <c r="S966" s="460"/>
      <c r="T966" s="460"/>
    </row>
    <row r="967">
      <c r="A967" s="460"/>
      <c r="B967" s="460"/>
      <c r="C967" s="460"/>
      <c r="D967" s="460"/>
      <c r="E967" s="460"/>
      <c r="F967" s="460"/>
      <c r="G967" s="460"/>
      <c r="H967" s="460"/>
      <c r="I967" s="460"/>
      <c r="J967" s="460"/>
      <c r="K967" s="460"/>
      <c r="L967" s="460"/>
      <c r="M967" s="460"/>
      <c r="N967" s="460"/>
      <c r="O967" s="713"/>
      <c r="P967" s="460"/>
      <c r="Q967" s="460"/>
      <c r="R967" s="460"/>
      <c r="S967" s="460"/>
      <c r="T967" s="460"/>
    </row>
    <row r="968">
      <c r="A968" s="460"/>
      <c r="B968" s="460"/>
      <c r="C968" s="460"/>
      <c r="D968" s="460"/>
      <c r="E968" s="460"/>
      <c r="F968" s="460"/>
      <c r="G968" s="460"/>
      <c r="H968" s="460"/>
      <c r="I968" s="460"/>
      <c r="J968" s="460"/>
      <c r="K968" s="460"/>
      <c r="L968" s="460"/>
      <c r="M968" s="460"/>
      <c r="N968" s="460"/>
      <c r="O968" s="713"/>
      <c r="P968" s="460"/>
      <c r="Q968" s="460"/>
      <c r="R968" s="460"/>
      <c r="S968" s="460"/>
      <c r="T968" s="460"/>
    </row>
    <row r="969">
      <c r="A969" s="460"/>
      <c r="B969" s="460"/>
      <c r="C969" s="460"/>
      <c r="D969" s="460"/>
      <c r="E969" s="460"/>
      <c r="F969" s="460"/>
      <c r="G969" s="460"/>
      <c r="H969" s="460"/>
      <c r="I969" s="460"/>
      <c r="J969" s="460"/>
      <c r="K969" s="460"/>
      <c r="L969" s="460"/>
      <c r="M969" s="460"/>
      <c r="N969" s="460"/>
      <c r="O969" s="713"/>
      <c r="P969" s="460"/>
      <c r="Q969" s="460"/>
      <c r="R969" s="460"/>
      <c r="S969" s="460"/>
      <c r="T969" s="460"/>
    </row>
    <row r="970">
      <c r="A970" s="460"/>
      <c r="B970" s="460"/>
      <c r="C970" s="460"/>
      <c r="D970" s="460"/>
      <c r="E970" s="460"/>
      <c r="F970" s="460"/>
      <c r="G970" s="460"/>
      <c r="H970" s="460"/>
      <c r="I970" s="460"/>
      <c r="J970" s="460"/>
      <c r="K970" s="460"/>
      <c r="L970" s="460"/>
      <c r="M970" s="460"/>
      <c r="N970" s="460"/>
      <c r="O970" s="713"/>
      <c r="P970" s="460"/>
      <c r="Q970" s="460"/>
      <c r="R970" s="460"/>
      <c r="S970" s="460"/>
      <c r="T970" s="460"/>
    </row>
    <row r="971">
      <c r="A971" s="460"/>
      <c r="B971" s="460"/>
      <c r="C971" s="460"/>
      <c r="D971" s="460"/>
      <c r="E971" s="460"/>
      <c r="F971" s="460"/>
      <c r="G971" s="460"/>
      <c r="H971" s="460"/>
      <c r="I971" s="460"/>
      <c r="J971" s="460"/>
      <c r="K971" s="460"/>
      <c r="L971" s="460"/>
      <c r="M971" s="460"/>
      <c r="N971" s="460"/>
      <c r="O971" s="713"/>
      <c r="P971" s="460"/>
      <c r="Q971" s="460"/>
      <c r="R971" s="460"/>
      <c r="S971" s="460"/>
      <c r="T971" s="460"/>
    </row>
    <row r="972">
      <c r="A972" s="460"/>
      <c r="B972" s="460"/>
      <c r="C972" s="460"/>
      <c r="D972" s="460"/>
      <c r="E972" s="460"/>
      <c r="F972" s="460"/>
      <c r="G972" s="460"/>
      <c r="H972" s="460"/>
      <c r="I972" s="460"/>
      <c r="J972" s="460"/>
      <c r="K972" s="460"/>
      <c r="L972" s="460"/>
      <c r="M972" s="460"/>
      <c r="N972" s="460"/>
      <c r="O972" s="713"/>
      <c r="P972" s="460"/>
      <c r="Q972" s="460"/>
      <c r="R972" s="460"/>
      <c r="S972" s="460"/>
      <c r="T972" s="460"/>
    </row>
    <row r="973">
      <c r="A973" s="460"/>
      <c r="B973" s="460"/>
      <c r="C973" s="460"/>
      <c r="D973" s="460"/>
      <c r="E973" s="460"/>
      <c r="F973" s="460"/>
      <c r="G973" s="460"/>
      <c r="H973" s="460"/>
      <c r="I973" s="460"/>
      <c r="J973" s="460"/>
      <c r="K973" s="460"/>
      <c r="L973" s="460"/>
      <c r="M973" s="460"/>
      <c r="N973" s="460"/>
      <c r="O973" s="713"/>
      <c r="P973" s="460"/>
      <c r="Q973" s="460"/>
      <c r="R973" s="460"/>
      <c r="S973" s="460"/>
      <c r="T973" s="460"/>
    </row>
    <row r="974">
      <c r="A974" s="460"/>
      <c r="B974" s="460"/>
      <c r="C974" s="460"/>
      <c r="D974" s="460"/>
      <c r="E974" s="460"/>
      <c r="F974" s="460"/>
      <c r="G974" s="460"/>
      <c r="H974" s="460"/>
      <c r="I974" s="460"/>
      <c r="J974" s="460"/>
      <c r="K974" s="460"/>
      <c r="L974" s="460"/>
      <c r="M974" s="460"/>
      <c r="N974" s="460"/>
      <c r="O974" s="713"/>
      <c r="P974" s="460"/>
      <c r="Q974" s="460"/>
      <c r="R974" s="460"/>
      <c r="S974" s="460"/>
      <c r="T974" s="460"/>
    </row>
    <row r="975">
      <c r="A975" s="460"/>
      <c r="B975" s="460"/>
      <c r="C975" s="460"/>
      <c r="D975" s="460"/>
      <c r="E975" s="460"/>
      <c r="F975" s="460"/>
      <c r="G975" s="460"/>
      <c r="H975" s="460"/>
      <c r="I975" s="460"/>
      <c r="J975" s="460"/>
      <c r="K975" s="460"/>
      <c r="L975" s="460"/>
      <c r="M975" s="460"/>
      <c r="N975" s="460"/>
      <c r="O975" s="713"/>
      <c r="P975" s="460"/>
      <c r="Q975" s="460"/>
      <c r="R975" s="460"/>
      <c r="S975" s="460"/>
      <c r="T975" s="460"/>
    </row>
    <row r="976">
      <c r="A976" s="460"/>
      <c r="B976" s="460"/>
      <c r="C976" s="460"/>
      <c r="D976" s="460"/>
      <c r="E976" s="460"/>
      <c r="F976" s="460"/>
      <c r="G976" s="460"/>
      <c r="H976" s="460"/>
      <c r="I976" s="460"/>
      <c r="J976" s="460"/>
      <c r="K976" s="460"/>
      <c r="L976" s="460"/>
      <c r="M976" s="460"/>
      <c r="N976" s="460"/>
      <c r="O976" s="713"/>
      <c r="P976" s="460"/>
      <c r="Q976" s="460"/>
      <c r="R976" s="460"/>
      <c r="S976" s="460"/>
      <c r="T976" s="460"/>
    </row>
    <row r="977">
      <c r="A977" s="460"/>
      <c r="B977" s="460"/>
      <c r="C977" s="460"/>
      <c r="D977" s="460"/>
      <c r="E977" s="460"/>
      <c r="F977" s="460"/>
      <c r="G977" s="460"/>
      <c r="H977" s="460"/>
      <c r="I977" s="460"/>
      <c r="J977" s="460"/>
      <c r="K977" s="460"/>
      <c r="L977" s="460"/>
      <c r="M977" s="460"/>
      <c r="N977" s="460"/>
      <c r="O977" s="713"/>
      <c r="P977" s="460"/>
      <c r="Q977" s="460"/>
      <c r="R977" s="460"/>
      <c r="S977" s="460"/>
      <c r="T977" s="460"/>
    </row>
    <row r="978">
      <c r="A978" s="460"/>
      <c r="B978" s="460"/>
      <c r="C978" s="460"/>
      <c r="D978" s="460"/>
      <c r="E978" s="460"/>
      <c r="F978" s="460"/>
      <c r="G978" s="460"/>
      <c r="H978" s="460"/>
      <c r="I978" s="460"/>
      <c r="J978" s="460"/>
      <c r="K978" s="460"/>
      <c r="L978" s="460"/>
      <c r="M978" s="460"/>
      <c r="N978" s="460"/>
      <c r="O978" s="713"/>
      <c r="P978" s="460"/>
      <c r="Q978" s="460"/>
      <c r="R978" s="460"/>
      <c r="S978" s="460"/>
      <c r="T978" s="460"/>
    </row>
    <row r="979">
      <c r="A979" s="460"/>
      <c r="B979" s="460"/>
      <c r="C979" s="460"/>
      <c r="D979" s="460"/>
      <c r="E979" s="460"/>
      <c r="F979" s="460"/>
      <c r="G979" s="460"/>
      <c r="H979" s="460"/>
      <c r="I979" s="460"/>
      <c r="J979" s="460"/>
      <c r="K979" s="460"/>
      <c r="L979" s="460"/>
      <c r="M979" s="460"/>
      <c r="N979" s="460"/>
      <c r="O979" s="713"/>
      <c r="P979" s="460"/>
      <c r="Q979" s="460"/>
      <c r="R979" s="460"/>
      <c r="S979" s="460"/>
      <c r="T979" s="460"/>
    </row>
    <row r="980">
      <c r="A980" s="460"/>
      <c r="B980" s="460"/>
      <c r="C980" s="460"/>
      <c r="D980" s="460"/>
      <c r="E980" s="460"/>
      <c r="F980" s="460"/>
      <c r="G980" s="460"/>
      <c r="H980" s="460"/>
      <c r="I980" s="460"/>
      <c r="J980" s="460"/>
      <c r="K980" s="460"/>
      <c r="L980" s="460"/>
      <c r="M980" s="460"/>
      <c r="N980" s="460"/>
      <c r="O980" s="713"/>
      <c r="P980" s="460"/>
      <c r="Q980" s="460"/>
      <c r="R980" s="460"/>
      <c r="S980" s="460"/>
      <c r="T980" s="460"/>
    </row>
    <row r="981">
      <c r="A981" s="460"/>
      <c r="B981" s="460"/>
      <c r="C981" s="460"/>
      <c r="D981" s="460"/>
      <c r="E981" s="460"/>
      <c r="F981" s="460"/>
      <c r="G981" s="460"/>
      <c r="H981" s="460"/>
      <c r="I981" s="460"/>
      <c r="J981" s="460"/>
      <c r="K981" s="460"/>
      <c r="L981" s="460"/>
      <c r="M981" s="460"/>
      <c r="N981" s="460"/>
      <c r="O981" s="713"/>
      <c r="P981" s="460"/>
      <c r="Q981" s="460"/>
      <c r="R981" s="460"/>
      <c r="S981" s="460"/>
      <c r="T981" s="460"/>
    </row>
    <row r="982">
      <c r="A982" s="460"/>
      <c r="B982" s="460"/>
      <c r="C982" s="460"/>
      <c r="D982" s="460"/>
      <c r="E982" s="460"/>
      <c r="F982" s="460"/>
      <c r="G982" s="460"/>
      <c r="H982" s="460"/>
      <c r="I982" s="460"/>
      <c r="J982" s="460"/>
      <c r="K982" s="460"/>
      <c r="L982" s="460"/>
      <c r="M982" s="460"/>
      <c r="N982" s="460"/>
      <c r="O982" s="713"/>
      <c r="P982" s="460"/>
      <c r="Q982" s="460"/>
      <c r="R982" s="460"/>
      <c r="S982" s="460"/>
      <c r="T982" s="460"/>
    </row>
    <row r="983">
      <c r="A983" s="460"/>
      <c r="B983" s="460"/>
      <c r="C983" s="460"/>
      <c r="D983" s="460"/>
      <c r="E983" s="460"/>
      <c r="F983" s="460"/>
      <c r="G983" s="460"/>
      <c r="H983" s="460"/>
      <c r="I983" s="460"/>
      <c r="J983" s="460"/>
      <c r="K983" s="460"/>
      <c r="L983" s="460"/>
      <c r="M983" s="460"/>
      <c r="N983" s="460"/>
      <c r="O983" s="713"/>
      <c r="P983" s="460"/>
      <c r="Q983" s="460"/>
      <c r="R983" s="460"/>
      <c r="S983" s="460"/>
      <c r="T983" s="460"/>
    </row>
    <row r="984">
      <c r="A984" s="460"/>
      <c r="B984" s="460"/>
      <c r="C984" s="460"/>
      <c r="D984" s="460"/>
      <c r="E984" s="460"/>
      <c r="F984" s="460"/>
      <c r="G984" s="460"/>
      <c r="H984" s="460"/>
      <c r="I984" s="460"/>
      <c r="J984" s="460"/>
      <c r="K984" s="460"/>
      <c r="L984" s="460"/>
      <c r="M984" s="460"/>
      <c r="N984" s="460"/>
      <c r="O984" s="713"/>
      <c r="P984" s="460"/>
      <c r="Q984" s="460"/>
      <c r="R984" s="460"/>
      <c r="S984" s="460"/>
      <c r="T984" s="460"/>
    </row>
    <row r="985">
      <c r="A985" s="460"/>
      <c r="B985" s="460"/>
      <c r="C985" s="460"/>
      <c r="D985" s="460"/>
      <c r="E985" s="460"/>
      <c r="F985" s="460"/>
      <c r="G985" s="460"/>
      <c r="H985" s="460"/>
      <c r="I985" s="460"/>
      <c r="J985" s="460"/>
      <c r="K985" s="460"/>
      <c r="L985" s="460"/>
      <c r="M985" s="460"/>
      <c r="N985" s="460"/>
      <c r="O985" s="713"/>
      <c r="P985" s="460"/>
      <c r="Q985" s="460"/>
      <c r="R985" s="460"/>
      <c r="S985" s="460"/>
      <c r="T985" s="460"/>
    </row>
    <row r="986">
      <c r="A986" s="460"/>
      <c r="B986" s="460"/>
      <c r="C986" s="460"/>
      <c r="D986" s="460"/>
      <c r="E986" s="460"/>
      <c r="F986" s="460"/>
      <c r="G986" s="460"/>
      <c r="H986" s="460"/>
      <c r="I986" s="460"/>
      <c r="J986" s="460"/>
      <c r="K986" s="460"/>
      <c r="L986" s="460"/>
      <c r="M986" s="460"/>
      <c r="N986" s="460"/>
      <c r="O986" s="713"/>
      <c r="P986" s="460"/>
      <c r="Q986" s="460"/>
      <c r="R986" s="460"/>
      <c r="S986" s="460"/>
      <c r="T986" s="460"/>
    </row>
    <row r="987">
      <c r="A987" s="460"/>
      <c r="B987" s="460"/>
      <c r="C987" s="460"/>
      <c r="D987" s="460"/>
      <c r="E987" s="460"/>
      <c r="F987" s="460"/>
      <c r="G987" s="460"/>
      <c r="H987" s="460"/>
      <c r="I987" s="460"/>
      <c r="J987" s="460"/>
      <c r="K987" s="460"/>
      <c r="L987" s="460"/>
      <c r="M987" s="460"/>
      <c r="N987" s="460"/>
      <c r="O987" s="713"/>
      <c r="P987" s="460"/>
      <c r="Q987" s="460"/>
      <c r="R987" s="460"/>
      <c r="S987" s="460"/>
      <c r="T987" s="460"/>
    </row>
    <row r="988">
      <c r="A988" s="460"/>
      <c r="B988" s="460"/>
      <c r="C988" s="460"/>
      <c r="D988" s="460"/>
      <c r="E988" s="460"/>
      <c r="F988" s="460"/>
      <c r="G988" s="460"/>
      <c r="H988" s="460"/>
      <c r="I988" s="460"/>
      <c r="J988" s="460"/>
      <c r="K988" s="460"/>
      <c r="L988" s="460"/>
      <c r="M988" s="460"/>
      <c r="N988" s="460"/>
      <c r="O988" s="713"/>
      <c r="P988" s="460"/>
      <c r="Q988" s="460"/>
      <c r="R988" s="460"/>
      <c r="S988" s="460"/>
      <c r="T988" s="460"/>
    </row>
    <row r="989">
      <c r="A989" s="460"/>
      <c r="B989" s="460"/>
      <c r="C989" s="460"/>
      <c r="D989" s="460"/>
      <c r="E989" s="460"/>
      <c r="F989" s="460"/>
      <c r="G989" s="460"/>
      <c r="H989" s="460"/>
      <c r="I989" s="460"/>
      <c r="J989" s="460"/>
      <c r="K989" s="460"/>
      <c r="L989" s="460"/>
      <c r="M989" s="460"/>
      <c r="N989" s="460"/>
      <c r="O989" s="713"/>
      <c r="P989" s="460"/>
      <c r="Q989" s="460"/>
      <c r="R989" s="460"/>
      <c r="S989" s="460"/>
      <c r="T989" s="460"/>
    </row>
    <row r="990">
      <c r="A990" s="460"/>
      <c r="B990" s="460"/>
      <c r="C990" s="460"/>
      <c r="D990" s="460"/>
      <c r="E990" s="460"/>
      <c r="F990" s="460"/>
      <c r="G990" s="460"/>
      <c r="H990" s="460"/>
      <c r="I990" s="460"/>
      <c r="J990" s="460"/>
      <c r="K990" s="460"/>
      <c r="L990" s="460"/>
      <c r="M990" s="460"/>
      <c r="N990" s="460"/>
      <c r="O990" s="713"/>
      <c r="P990" s="460"/>
      <c r="Q990" s="460"/>
      <c r="R990" s="460"/>
      <c r="S990" s="460"/>
      <c r="T990" s="460"/>
    </row>
    <row r="991">
      <c r="A991" s="460"/>
      <c r="B991" s="460"/>
      <c r="C991" s="460"/>
      <c r="D991" s="460"/>
      <c r="E991" s="460"/>
      <c r="F991" s="460"/>
      <c r="G991" s="460"/>
      <c r="H991" s="460"/>
      <c r="I991" s="460"/>
      <c r="J991" s="460"/>
      <c r="K991" s="460"/>
      <c r="L991" s="460"/>
      <c r="M991" s="460"/>
      <c r="N991" s="460"/>
      <c r="O991" s="713"/>
      <c r="P991" s="460"/>
      <c r="Q991" s="460"/>
      <c r="R991" s="460"/>
      <c r="S991" s="460"/>
      <c r="T991" s="460"/>
    </row>
    <row r="992">
      <c r="A992" s="460"/>
      <c r="B992" s="460"/>
      <c r="C992" s="460"/>
      <c r="D992" s="460"/>
      <c r="E992" s="460"/>
      <c r="F992" s="460"/>
      <c r="G992" s="460"/>
      <c r="H992" s="460"/>
      <c r="I992" s="460"/>
      <c r="J992" s="460"/>
      <c r="K992" s="460"/>
      <c r="L992" s="460"/>
      <c r="M992" s="460"/>
      <c r="N992" s="460"/>
      <c r="O992" s="713"/>
      <c r="P992" s="460"/>
      <c r="Q992" s="460"/>
      <c r="R992" s="460"/>
      <c r="S992" s="460"/>
      <c r="T992" s="460"/>
    </row>
    <row r="993">
      <c r="A993" s="460"/>
      <c r="B993" s="460"/>
      <c r="C993" s="460"/>
      <c r="D993" s="460"/>
      <c r="E993" s="460"/>
      <c r="F993" s="460"/>
      <c r="G993" s="460"/>
      <c r="H993" s="460"/>
      <c r="I993" s="460"/>
      <c r="J993" s="460"/>
      <c r="K993" s="460"/>
      <c r="L993" s="460"/>
      <c r="M993" s="460"/>
      <c r="N993" s="460"/>
      <c r="O993" s="713"/>
      <c r="P993" s="460"/>
      <c r="Q993" s="460"/>
      <c r="R993" s="460"/>
      <c r="S993" s="460"/>
      <c r="T993" s="460"/>
    </row>
    <row r="994">
      <c r="A994" s="460"/>
      <c r="B994" s="460"/>
      <c r="C994" s="460"/>
      <c r="D994" s="460"/>
      <c r="E994" s="460"/>
      <c r="F994" s="460"/>
      <c r="G994" s="460"/>
      <c r="H994" s="460"/>
      <c r="I994" s="460"/>
      <c r="J994" s="460"/>
      <c r="K994" s="460"/>
      <c r="L994" s="460"/>
      <c r="M994" s="460"/>
      <c r="N994" s="460"/>
      <c r="O994" s="713"/>
      <c r="P994" s="460"/>
      <c r="Q994" s="460"/>
      <c r="R994" s="460"/>
      <c r="S994" s="460"/>
      <c r="T994" s="460"/>
    </row>
    <row r="995">
      <c r="A995" s="460"/>
      <c r="B995" s="460"/>
      <c r="C995" s="460"/>
      <c r="D995" s="460"/>
      <c r="E995" s="460"/>
      <c r="F995" s="460"/>
      <c r="G995" s="460"/>
      <c r="H995" s="460"/>
      <c r="I995" s="460"/>
      <c r="J995" s="460"/>
      <c r="K995" s="460"/>
      <c r="L995" s="460"/>
      <c r="M995" s="460"/>
      <c r="N995" s="460"/>
      <c r="O995" s="713"/>
      <c r="P995" s="460"/>
      <c r="Q995" s="460"/>
      <c r="R995" s="460"/>
      <c r="S995" s="460"/>
      <c r="T995" s="460"/>
    </row>
    <row r="996">
      <c r="A996" s="460"/>
      <c r="B996" s="460"/>
      <c r="C996" s="460"/>
      <c r="D996" s="460"/>
      <c r="E996" s="460"/>
      <c r="F996" s="460"/>
      <c r="G996" s="460"/>
      <c r="H996" s="460"/>
      <c r="I996" s="460"/>
      <c r="J996" s="460"/>
      <c r="K996" s="460"/>
      <c r="L996" s="460"/>
      <c r="M996" s="460"/>
      <c r="N996" s="460"/>
      <c r="O996" s="713"/>
      <c r="P996" s="460"/>
      <c r="Q996" s="460"/>
      <c r="R996" s="460"/>
      <c r="S996" s="460"/>
      <c r="T996" s="460"/>
    </row>
    <row r="997">
      <c r="A997" s="460"/>
      <c r="B997" s="460"/>
      <c r="C997" s="460"/>
      <c r="D997" s="460"/>
      <c r="E997" s="460"/>
      <c r="F997" s="460"/>
      <c r="G997" s="460"/>
      <c r="H997" s="460"/>
      <c r="I997" s="460"/>
      <c r="J997" s="460"/>
      <c r="K997" s="460"/>
      <c r="L997" s="460"/>
      <c r="M997" s="460"/>
      <c r="N997" s="460"/>
      <c r="O997" s="713"/>
      <c r="P997" s="460"/>
      <c r="Q997" s="460"/>
      <c r="R997" s="460"/>
      <c r="S997" s="460"/>
      <c r="T997" s="460"/>
    </row>
    <row r="998">
      <c r="A998" s="460"/>
      <c r="B998" s="460"/>
      <c r="C998" s="460"/>
      <c r="D998" s="460"/>
      <c r="E998" s="460"/>
      <c r="F998" s="460"/>
      <c r="G998" s="460"/>
      <c r="H998" s="460"/>
      <c r="I998" s="460"/>
      <c r="J998" s="460"/>
      <c r="K998" s="460"/>
      <c r="L998" s="460"/>
      <c r="M998" s="460"/>
      <c r="N998" s="460"/>
      <c r="O998" s="713"/>
      <c r="P998" s="460"/>
      <c r="Q998" s="460"/>
      <c r="R998" s="460"/>
      <c r="S998" s="460"/>
      <c r="T998" s="460"/>
    </row>
    <row r="999">
      <c r="A999" s="460"/>
      <c r="B999" s="460"/>
      <c r="C999" s="460"/>
      <c r="D999" s="460"/>
      <c r="E999" s="460"/>
      <c r="F999" s="460"/>
      <c r="G999" s="460"/>
      <c r="H999" s="460"/>
      <c r="I999" s="460"/>
      <c r="J999" s="460"/>
      <c r="K999" s="460"/>
      <c r="L999" s="460"/>
      <c r="M999" s="460"/>
      <c r="N999" s="460"/>
      <c r="O999" s="713"/>
      <c r="P999" s="460"/>
      <c r="Q999" s="460"/>
      <c r="R999" s="460"/>
      <c r="S999" s="460"/>
      <c r="T999" s="460"/>
    </row>
    <row r="1000">
      <c r="A1000" s="460"/>
      <c r="B1000" s="460"/>
      <c r="C1000" s="460"/>
      <c r="D1000" s="460"/>
      <c r="E1000" s="460"/>
      <c r="F1000" s="460"/>
      <c r="G1000" s="460"/>
      <c r="H1000" s="460"/>
      <c r="I1000" s="460"/>
      <c r="J1000" s="460"/>
      <c r="K1000" s="460"/>
      <c r="L1000" s="460"/>
      <c r="M1000" s="460"/>
      <c r="N1000" s="460"/>
      <c r="O1000" s="713"/>
      <c r="P1000" s="460"/>
      <c r="Q1000" s="460"/>
      <c r="R1000" s="460"/>
      <c r="S1000" s="460"/>
      <c r="T1000" s="460"/>
    </row>
  </sheetData>
  <customSheetViews>
    <customSheetView guid="{BF1A60A3-266E-49C5-992A-6E5B61B0C431}" filter="1" showAutoFilter="1">
      <autoFilter ref="$A$1:$T$101">
        <filterColumn colId="16">
          <filters/>
        </filterColumn>
      </autoFilter>
    </customSheetView>
    <customSheetView guid="{9E811A48-C3E3-4F30-80ED-825CFE84A008}" filter="1" showAutoFilter="1">
      <autoFilter ref="$A$1:$T$1000">
        <filterColumn colId="16">
          <filters blank="1">
            <filter val="Pass"/>
          </filters>
        </filterColumn>
      </autoFilter>
    </customSheetView>
    <customSheetView guid="{2F19E93E-B2C0-4AB2-8F1C-EB721562D28D}" filter="1" showAutoFilter="1">
      <autoFilter ref="$A$1:$T$1000">
        <filterColumn colId="14">
          <filters>
            <filter val="09/05/2024"/>
            <filter val="23/05/2024"/>
            <filter val="10/05/2024"/>
          </filters>
        </filterColumn>
      </autoFilter>
    </customSheetView>
    <customSheetView guid="{765B0A27-960D-4C8D-94E2-1035F77422DE}" filter="1" showAutoFilter="1">
      <autoFilter ref="$A$1:$T$101">
        <filterColumn colId="16">
          <filters/>
        </filterColumn>
      </autoFilter>
    </customSheetView>
  </customSheetViews>
  <dataValidations>
    <dataValidation type="list" allowBlank="1" showErrorMessage="1" sqref="G2:G101">
      <formula1>"Already Automated,Cannot be Automated,To be automated"</formula1>
    </dataValidation>
    <dataValidation type="list" allowBlank="1" showErrorMessage="1" sqref="S2:S101">
      <formula1>"Deprecated,Known Bug"</formula1>
    </dataValidation>
    <dataValidation type="list" allowBlank="1" showErrorMessage="1" sqref="D2:D101">
      <formula1>"Reference Learning Mobile App,Reference Learning Web App"</formula1>
    </dataValidation>
    <dataValidation type="list" allowBlank="1" showErrorMessage="1" sqref="H2:H101">
      <formula1>"CC,Exhaust report,Hawkeye report,UO"</formula1>
    </dataValidation>
    <dataValidation type="list" allowBlank="1" showErrorMessage="1" sqref="O48">
      <formula1>"19/04/2024,22/04/2024,23/04/2024,24/04/2024,25/04/2024,29/04/2024,30/04/2024,02/05/2024,03/05/2024,06/05/2024,7/05/2024,08/05/2024,09/05/2024,10/05/2024"</formula1>
    </dataValidation>
    <dataValidation type="list" allowBlank="1" showErrorMessage="1" sqref="F2:F101">
      <formula1>"P1,P2"</formula1>
    </dataValidation>
    <dataValidation type="list" allowBlank="1" showErrorMessage="1" sqref="Q2:Q101">
      <formula1>"Pass,Fail,NA,Blocked"</formula1>
    </dataValidation>
    <dataValidation type="list" allowBlank="1" showErrorMessage="1" sqref="P2:P101">
      <formula1>"Automation Execution 1,Automation Execution 2,Manjula,Namrata,Naveen,Poornima,Priya,Raghavendira"</formula1>
    </dataValidation>
    <dataValidation type="list" allowBlank="1" showErrorMessage="1" sqref="O2:O47 O49:O101">
      <formula1>"25/04/2024,02/05/2024,03/05/2024,08/05/2024,09/05/2024,10/05/2024,23/05/2024"</formula1>
    </dataValidation>
  </dataValidations>
  <hyperlinks>
    <hyperlink r:id="rId1" ref="R16"/>
    <hyperlink r:id="rId2" ref="B23"/>
    <hyperlink r:id="rId3" ref="B25"/>
    <hyperlink r:id="rId4" ref="B36"/>
    <hyperlink r:id="rId5" ref="B37"/>
    <hyperlink r:id="rId6" ref="R37"/>
    <hyperlink r:id="rId7" ref="B44"/>
    <hyperlink r:id="rId8" ref="B45"/>
    <hyperlink r:id="rId9" ref="B49"/>
    <hyperlink r:id="rId10" ref="B50"/>
    <hyperlink r:id="rId11" ref="R75"/>
    <hyperlink r:id="rId12" ref="R78"/>
    <hyperlink r:id="rId13" ref="R79"/>
    <hyperlink r:id="rId14" ref="R80"/>
    <hyperlink r:id="rId15" ref="R81"/>
    <hyperlink r:id="rId16" ref="R82"/>
    <hyperlink r:id="rId17" ref="R83"/>
  </hyperlinks>
  <drawing r:id="rId18"/>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0" max="10" width="29.63"/>
    <col customWidth="1" min="11" max="11" width="21.38"/>
    <col customWidth="1" min="12" max="12" width="27.25"/>
    <col customWidth="1" min="13" max="13" width="25.38"/>
    <col customWidth="1" min="14" max="14" width="26.13"/>
  </cols>
  <sheetData>
    <row r="1">
      <c r="A1" s="714" t="s">
        <v>2236</v>
      </c>
      <c r="B1" s="715" t="s">
        <v>2237</v>
      </c>
      <c r="C1" s="715" t="s">
        <v>2238</v>
      </c>
      <c r="D1" s="715" t="s">
        <v>2239</v>
      </c>
      <c r="E1" s="715" t="s">
        <v>2240</v>
      </c>
      <c r="F1" s="715" t="s">
        <v>2241</v>
      </c>
      <c r="G1" s="715" t="s">
        <v>451</v>
      </c>
      <c r="H1" s="715" t="s">
        <v>2242</v>
      </c>
      <c r="I1" s="715" t="s">
        <v>2243</v>
      </c>
      <c r="J1" s="715" t="s">
        <v>2244</v>
      </c>
      <c r="K1" s="715" t="s">
        <v>2245</v>
      </c>
      <c r="L1" s="715" t="s">
        <v>454</v>
      </c>
      <c r="M1" s="715" t="s">
        <v>455</v>
      </c>
      <c r="N1" s="715" t="s">
        <v>2247</v>
      </c>
      <c r="O1" s="715" t="s">
        <v>456</v>
      </c>
      <c r="P1" s="716" t="s">
        <v>457</v>
      </c>
      <c r="Q1" s="715" t="s">
        <v>458</v>
      </c>
      <c r="R1" s="715" t="s">
        <v>78</v>
      </c>
      <c r="S1" s="715" t="s">
        <v>460</v>
      </c>
      <c r="T1" s="715" t="s">
        <v>462</v>
      </c>
    </row>
    <row r="2">
      <c r="A2" s="717" t="s">
        <v>1412</v>
      </c>
      <c r="B2" s="717" t="s">
        <v>4769</v>
      </c>
      <c r="C2" s="717" t="s">
        <v>4770</v>
      </c>
      <c r="D2" s="441" t="s">
        <v>296</v>
      </c>
      <c r="E2" s="287"/>
      <c r="F2" s="717" t="s">
        <v>11</v>
      </c>
      <c r="G2" s="717" t="s">
        <v>465</v>
      </c>
      <c r="H2" s="717" t="s">
        <v>2252</v>
      </c>
      <c r="I2" s="717" t="s">
        <v>739</v>
      </c>
      <c r="J2" s="441" t="s">
        <v>15084</v>
      </c>
      <c r="K2" s="287"/>
      <c r="L2" s="441" t="s">
        <v>15085</v>
      </c>
      <c r="M2" s="441" t="s">
        <v>15086</v>
      </c>
      <c r="N2" s="287"/>
      <c r="O2" s="441" t="s">
        <v>15087</v>
      </c>
      <c r="P2" s="355" t="s">
        <v>504</v>
      </c>
      <c r="Q2" s="482" t="s">
        <v>215</v>
      </c>
      <c r="R2" s="482" t="s">
        <v>95</v>
      </c>
      <c r="S2" s="287"/>
      <c r="T2" s="287"/>
    </row>
    <row r="3">
      <c r="A3" s="717" t="s">
        <v>1418</v>
      </c>
      <c r="B3" s="287"/>
      <c r="C3" s="287"/>
      <c r="D3" s="441" t="s">
        <v>296</v>
      </c>
      <c r="E3" s="717" t="s">
        <v>5026</v>
      </c>
      <c r="F3" s="717" t="s">
        <v>11</v>
      </c>
      <c r="G3" s="717" t="s">
        <v>465</v>
      </c>
      <c r="H3" s="717" t="s">
        <v>2252</v>
      </c>
      <c r="I3" s="717" t="s">
        <v>739</v>
      </c>
      <c r="J3" s="441" t="s">
        <v>15088</v>
      </c>
      <c r="K3" s="441" t="s">
        <v>15089</v>
      </c>
      <c r="L3" s="441" t="s">
        <v>15090</v>
      </c>
      <c r="M3" s="441" t="s">
        <v>15091</v>
      </c>
      <c r="N3" s="287"/>
      <c r="O3" s="718" t="s">
        <v>2565</v>
      </c>
      <c r="P3" s="355" t="s">
        <v>504</v>
      </c>
      <c r="Q3" s="482" t="s">
        <v>215</v>
      </c>
      <c r="R3" s="482" t="s">
        <v>95</v>
      </c>
      <c r="T3" s="287"/>
    </row>
    <row r="4">
      <c r="A4" s="717" t="s">
        <v>1424</v>
      </c>
      <c r="B4" s="287"/>
      <c r="C4" s="287"/>
      <c r="D4" s="441" t="s">
        <v>296</v>
      </c>
      <c r="E4" s="717" t="s">
        <v>5026</v>
      </c>
      <c r="F4" s="717" t="s">
        <v>11</v>
      </c>
      <c r="G4" s="717" t="s">
        <v>465</v>
      </c>
      <c r="H4" s="717" t="s">
        <v>2252</v>
      </c>
      <c r="I4" s="717" t="s">
        <v>739</v>
      </c>
      <c r="J4" s="441" t="s">
        <v>15092</v>
      </c>
      <c r="K4" s="441" t="s">
        <v>2618</v>
      </c>
      <c r="L4" s="482" t="s">
        <v>15093</v>
      </c>
      <c r="M4" s="441" t="s">
        <v>15094</v>
      </c>
      <c r="N4" s="287"/>
      <c r="O4" s="718" t="s">
        <v>15095</v>
      </c>
      <c r="P4" s="355" t="s">
        <v>504</v>
      </c>
      <c r="Q4" s="482" t="s">
        <v>215</v>
      </c>
      <c r="R4" s="482" t="s">
        <v>95</v>
      </c>
      <c r="T4" s="287"/>
    </row>
    <row r="5">
      <c r="A5" s="717" t="s">
        <v>1429</v>
      </c>
      <c r="B5" s="287"/>
      <c r="C5" s="287"/>
      <c r="D5" s="441" t="s">
        <v>296</v>
      </c>
      <c r="E5" s="717" t="s">
        <v>5026</v>
      </c>
      <c r="F5" s="717" t="s">
        <v>11</v>
      </c>
      <c r="G5" s="717" t="s">
        <v>465</v>
      </c>
      <c r="H5" s="717" t="s">
        <v>2252</v>
      </c>
      <c r="I5" s="717" t="s">
        <v>739</v>
      </c>
      <c r="J5" s="441" t="s">
        <v>15096</v>
      </c>
      <c r="K5" s="441" t="s">
        <v>2618</v>
      </c>
      <c r="L5" s="441" t="s">
        <v>15097</v>
      </c>
      <c r="M5" s="441" t="s">
        <v>15098</v>
      </c>
      <c r="N5" s="287"/>
      <c r="O5" s="441" t="s">
        <v>2565</v>
      </c>
      <c r="P5" s="355" t="s">
        <v>504</v>
      </c>
      <c r="Q5" s="482" t="s">
        <v>215</v>
      </c>
      <c r="R5" s="482" t="s">
        <v>95</v>
      </c>
      <c r="T5" s="287"/>
    </row>
    <row r="6">
      <c r="A6" s="717" t="s">
        <v>1435</v>
      </c>
      <c r="B6" s="287"/>
      <c r="C6" s="287"/>
      <c r="D6" s="441" t="s">
        <v>296</v>
      </c>
      <c r="E6" s="717" t="s">
        <v>5026</v>
      </c>
      <c r="F6" s="717" t="s">
        <v>11</v>
      </c>
      <c r="G6" s="717" t="s">
        <v>465</v>
      </c>
      <c r="H6" s="717" t="s">
        <v>2252</v>
      </c>
      <c r="I6" s="717" t="s">
        <v>739</v>
      </c>
      <c r="J6" s="441" t="s">
        <v>15099</v>
      </c>
      <c r="K6" s="441" t="s">
        <v>2618</v>
      </c>
      <c r="L6" s="719" t="s">
        <v>15100</v>
      </c>
      <c r="M6" s="719" t="s">
        <v>15101</v>
      </c>
      <c r="N6" s="287"/>
      <c r="O6" s="441" t="s">
        <v>15102</v>
      </c>
      <c r="P6" s="355" t="s">
        <v>504</v>
      </c>
      <c r="Q6" s="482" t="s">
        <v>215</v>
      </c>
      <c r="R6" s="482" t="s">
        <v>95</v>
      </c>
      <c r="S6" s="287"/>
      <c r="T6" s="287"/>
    </row>
    <row r="7">
      <c r="A7" s="717" t="s">
        <v>1440</v>
      </c>
      <c r="B7" s="287"/>
      <c r="C7" s="287"/>
      <c r="D7" s="441" t="s">
        <v>296</v>
      </c>
      <c r="E7" s="717" t="s">
        <v>5026</v>
      </c>
      <c r="F7" s="717" t="s">
        <v>11</v>
      </c>
      <c r="G7" s="717" t="s">
        <v>465</v>
      </c>
      <c r="H7" s="717" t="s">
        <v>2252</v>
      </c>
      <c r="I7" s="717" t="s">
        <v>739</v>
      </c>
      <c r="J7" s="441" t="s">
        <v>15103</v>
      </c>
      <c r="K7" s="441" t="s">
        <v>2618</v>
      </c>
      <c r="L7" s="441" t="s">
        <v>15104</v>
      </c>
      <c r="M7" s="441" t="s">
        <v>15105</v>
      </c>
      <c r="N7" s="287"/>
      <c r="O7" s="441" t="s">
        <v>15106</v>
      </c>
      <c r="P7" s="355" t="s">
        <v>504</v>
      </c>
      <c r="Q7" s="482" t="s">
        <v>215</v>
      </c>
      <c r="R7" s="482" t="s">
        <v>95</v>
      </c>
      <c r="S7" s="287"/>
      <c r="T7" s="287"/>
    </row>
    <row r="8">
      <c r="A8" s="717" t="s">
        <v>1446</v>
      </c>
      <c r="B8" s="287"/>
      <c r="C8" s="287"/>
      <c r="D8" s="441" t="s">
        <v>296</v>
      </c>
      <c r="E8" s="717" t="s">
        <v>5026</v>
      </c>
      <c r="F8" s="717" t="s">
        <v>12</v>
      </c>
      <c r="G8" s="717" t="s">
        <v>465</v>
      </c>
      <c r="H8" s="717" t="s">
        <v>2252</v>
      </c>
      <c r="I8" s="717" t="s">
        <v>739</v>
      </c>
      <c r="J8" s="441" t="s">
        <v>15107</v>
      </c>
      <c r="K8" s="441" t="s">
        <v>2618</v>
      </c>
      <c r="L8" s="441" t="s">
        <v>15108</v>
      </c>
      <c r="M8" s="441" t="s">
        <v>15109</v>
      </c>
      <c r="N8" s="287"/>
      <c r="O8" s="718" t="s">
        <v>15110</v>
      </c>
      <c r="P8" s="355" t="s">
        <v>1541</v>
      </c>
      <c r="Q8" s="482" t="s">
        <v>215</v>
      </c>
      <c r="R8" s="482" t="s">
        <v>95</v>
      </c>
      <c r="S8" s="287"/>
      <c r="T8" s="287"/>
    </row>
    <row r="9">
      <c r="A9" s="717" t="s">
        <v>1451</v>
      </c>
      <c r="B9" s="287"/>
      <c r="C9" s="287"/>
      <c r="D9" s="441" t="s">
        <v>296</v>
      </c>
      <c r="E9" s="717" t="s">
        <v>5026</v>
      </c>
      <c r="F9" s="717" t="s">
        <v>12</v>
      </c>
      <c r="G9" s="717" t="s">
        <v>465</v>
      </c>
      <c r="H9" s="717" t="s">
        <v>2252</v>
      </c>
      <c r="I9" s="717" t="s">
        <v>739</v>
      </c>
      <c r="J9" s="441" t="s">
        <v>15111</v>
      </c>
      <c r="K9" s="441" t="s">
        <v>2618</v>
      </c>
      <c r="L9" s="441" t="s">
        <v>15112</v>
      </c>
      <c r="M9" s="441" t="s">
        <v>15113</v>
      </c>
      <c r="N9" s="287"/>
      <c r="O9" s="718" t="s">
        <v>15114</v>
      </c>
      <c r="P9" s="355" t="s">
        <v>1541</v>
      </c>
      <c r="Q9" s="482" t="s">
        <v>215</v>
      </c>
      <c r="R9" s="482" t="s">
        <v>95</v>
      </c>
      <c r="S9" s="287"/>
      <c r="T9" s="287"/>
    </row>
    <row r="10">
      <c r="A10" s="717" t="s">
        <v>1454</v>
      </c>
      <c r="B10" s="287"/>
      <c r="C10" s="287"/>
      <c r="D10" s="441" t="s">
        <v>296</v>
      </c>
      <c r="E10" s="717" t="s">
        <v>5026</v>
      </c>
      <c r="F10" s="717" t="s">
        <v>11</v>
      </c>
      <c r="G10" s="717" t="s">
        <v>465</v>
      </c>
      <c r="H10" s="717" t="s">
        <v>2252</v>
      </c>
      <c r="I10" s="717" t="s">
        <v>739</v>
      </c>
      <c r="J10" s="441" t="s">
        <v>15115</v>
      </c>
      <c r="K10" s="441" t="s">
        <v>2618</v>
      </c>
      <c r="L10" s="441" t="s">
        <v>15116</v>
      </c>
      <c r="M10" s="441" t="s">
        <v>15117</v>
      </c>
      <c r="N10" s="287"/>
      <c r="O10" s="441" t="s">
        <v>15118</v>
      </c>
      <c r="P10" s="355" t="s">
        <v>1541</v>
      </c>
      <c r="Q10" s="482" t="s">
        <v>215</v>
      </c>
      <c r="R10" s="482" t="s">
        <v>95</v>
      </c>
      <c r="S10" s="287"/>
      <c r="T10" s="287"/>
    </row>
    <row r="11">
      <c r="A11" s="717" t="s">
        <v>1459</v>
      </c>
      <c r="B11" s="287"/>
      <c r="C11" s="287"/>
      <c r="D11" s="441" t="s">
        <v>296</v>
      </c>
      <c r="E11" s="717" t="s">
        <v>5026</v>
      </c>
      <c r="F11" s="717" t="s">
        <v>11</v>
      </c>
      <c r="G11" s="717" t="s">
        <v>465</v>
      </c>
      <c r="H11" s="717" t="s">
        <v>2252</v>
      </c>
      <c r="I11" s="717" t="s">
        <v>739</v>
      </c>
      <c r="J11" s="441" t="s">
        <v>15119</v>
      </c>
      <c r="K11" s="441" t="s">
        <v>2618</v>
      </c>
      <c r="L11" s="441" t="s">
        <v>15120</v>
      </c>
      <c r="M11" s="441" t="s">
        <v>15121</v>
      </c>
      <c r="N11" s="287"/>
      <c r="O11" s="441" t="s">
        <v>15122</v>
      </c>
      <c r="P11" s="355" t="s">
        <v>1541</v>
      </c>
      <c r="Q11" s="482" t="s">
        <v>215</v>
      </c>
      <c r="R11" s="482" t="s">
        <v>95</v>
      </c>
      <c r="S11" s="287"/>
      <c r="T11" s="287"/>
    </row>
    <row r="12">
      <c r="A12" s="717" t="s">
        <v>1464</v>
      </c>
      <c r="B12" s="287"/>
      <c r="C12" s="287"/>
      <c r="D12" s="441" t="s">
        <v>296</v>
      </c>
      <c r="E12" s="717" t="s">
        <v>5026</v>
      </c>
      <c r="F12" s="717" t="s">
        <v>11</v>
      </c>
      <c r="G12" s="717" t="s">
        <v>465</v>
      </c>
      <c r="H12" s="717" t="s">
        <v>2252</v>
      </c>
      <c r="I12" s="717" t="s">
        <v>739</v>
      </c>
      <c r="J12" s="441" t="s">
        <v>15119</v>
      </c>
      <c r="K12" s="441" t="s">
        <v>2618</v>
      </c>
      <c r="L12" s="441" t="s">
        <v>15123</v>
      </c>
      <c r="M12" s="441" t="s">
        <v>15121</v>
      </c>
      <c r="N12" s="287"/>
      <c r="O12" s="441" t="s">
        <v>15124</v>
      </c>
      <c r="P12" s="355" t="s">
        <v>1541</v>
      </c>
      <c r="Q12" s="482" t="s">
        <v>215</v>
      </c>
      <c r="R12" s="482" t="s">
        <v>95</v>
      </c>
      <c r="S12" s="287"/>
      <c r="T12" s="287"/>
    </row>
    <row r="13">
      <c r="A13" s="717" t="s">
        <v>1469</v>
      </c>
      <c r="B13" s="287"/>
      <c r="C13" s="287"/>
      <c r="D13" s="441" t="s">
        <v>296</v>
      </c>
      <c r="E13" s="717" t="s">
        <v>8462</v>
      </c>
      <c r="F13" s="717" t="s">
        <v>11</v>
      </c>
      <c r="G13" s="717" t="s">
        <v>465</v>
      </c>
      <c r="H13" s="717" t="s">
        <v>2252</v>
      </c>
      <c r="I13" s="717" t="s">
        <v>739</v>
      </c>
      <c r="J13" s="441" t="s">
        <v>15125</v>
      </c>
      <c r="K13" s="287"/>
      <c r="L13" s="441" t="s">
        <v>15126</v>
      </c>
      <c r="M13" s="441" t="s">
        <v>15127</v>
      </c>
      <c r="N13" s="287"/>
      <c r="O13" s="720" t="s">
        <v>15118</v>
      </c>
      <c r="P13" s="355" t="s">
        <v>1541</v>
      </c>
      <c r="Q13" s="482" t="s">
        <v>215</v>
      </c>
      <c r="R13" s="482" t="s">
        <v>95</v>
      </c>
      <c r="S13" s="287"/>
      <c r="T13" s="287"/>
    </row>
    <row r="14">
      <c r="A14" s="717" t="s">
        <v>1474</v>
      </c>
      <c r="B14" s="287"/>
      <c r="C14" s="287"/>
      <c r="D14" s="441" t="s">
        <v>296</v>
      </c>
      <c r="E14" s="717" t="s">
        <v>5026</v>
      </c>
      <c r="F14" s="717" t="s">
        <v>12</v>
      </c>
      <c r="G14" s="717" t="s">
        <v>465</v>
      </c>
      <c r="H14" s="717" t="s">
        <v>2252</v>
      </c>
      <c r="I14" s="717" t="s">
        <v>739</v>
      </c>
      <c r="J14" s="441" t="s">
        <v>15128</v>
      </c>
      <c r="K14" s="441" t="s">
        <v>2661</v>
      </c>
      <c r="L14" s="441" t="s">
        <v>15129</v>
      </c>
      <c r="M14" s="441" t="s">
        <v>15130</v>
      </c>
      <c r="N14" s="287"/>
      <c r="O14" s="441" t="s">
        <v>2731</v>
      </c>
      <c r="P14" s="300" t="s">
        <v>3569</v>
      </c>
      <c r="Q14" s="482" t="s">
        <v>215</v>
      </c>
      <c r="R14" s="482" t="s">
        <v>95</v>
      </c>
      <c r="S14" s="287"/>
      <c r="T14" s="287"/>
    </row>
    <row r="15">
      <c r="A15" s="717" t="s">
        <v>1479</v>
      </c>
      <c r="B15" s="287"/>
      <c r="C15" s="287"/>
      <c r="D15" s="441" t="s">
        <v>296</v>
      </c>
      <c r="E15" s="717" t="s">
        <v>6753</v>
      </c>
      <c r="F15" s="717" t="s">
        <v>11</v>
      </c>
      <c r="G15" s="717" t="s">
        <v>465</v>
      </c>
      <c r="H15" s="717" t="s">
        <v>2252</v>
      </c>
      <c r="I15" s="717" t="s">
        <v>739</v>
      </c>
      <c r="J15" s="441" t="s">
        <v>15131</v>
      </c>
      <c r="K15" s="287"/>
      <c r="L15" s="441" t="s">
        <v>15132</v>
      </c>
      <c r="M15" s="441" t="s">
        <v>15133</v>
      </c>
      <c r="N15" s="287"/>
      <c r="O15" s="441" t="s">
        <v>2680</v>
      </c>
      <c r="P15" s="300" t="s">
        <v>6455</v>
      </c>
      <c r="Q15" s="482" t="s">
        <v>490</v>
      </c>
      <c r="R15" s="482" t="s">
        <v>95</v>
      </c>
      <c r="S15" s="287"/>
      <c r="T15" s="287"/>
    </row>
    <row r="16">
      <c r="A16" s="717" t="s">
        <v>1485</v>
      </c>
      <c r="B16" s="287"/>
      <c r="C16" s="287"/>
      <c r="D16" s="441" t="s">
        <v>296</v>
      </c>
      <c r="E16" s="717" t="s">
        <v>5026</v>
      </c>
      <c r="F16" s="717" t="s">
        <v>11</v>
      </c>
      <c r="G16" s="717" t="s">
        <v>465</v>
      </c>
      <c r="H16" s="717" t="s">
        <v>2252</v>
      </c>
      <c r="I16" s="717" t="s">
        <v>739</v>
      </c>
      <c r="J16" s="441" t="s">
        <v>15134</v>
      </c>
      <c r="K16" s="441" t="s">
        <v>2720</v>
      </c>
      <c r="L16" s="441" t="s">
        <v>15135</v>
      </c>
      <c r="M16" s="441" t="s">
        <v>15136</v>
      </c>
      <c r="N16" s="287"/>
      <c r="O16" s="718" t="s">
        <v>15137</v>
      </c>
      <c r="P16" s="300" t="s">
        <v>3569</v>
      </c>
      <c r="Q16" s="482" t="s">
        <v>215</v>
      </c>
      <c r="R16" s="482" t="s">
        <v>95</v>
      </c>
      <c r="S16" s="287"/>
      <c r="T16" s="287"/>
    </row>
    <row r="17">
      <c r="A17" s="717" t="s">
        <v>1491</v>
      </c>
      <c r="B17" s="287"/>
      <c r="C17" s="287"/>
      <c r="D17" s="441" t="s">
        <v>296</v>
      </c>
      <c r="E17" s="717" t="s">
        <v>5026</v>
      </c>
      <c r="F17" s="717" t="s">
        <v>11</v>
      </c>
      <c r="G17" s="717" t="s">
        <v>465</v>
      </c>
      <c r="H17" s="717" t="s">
        <v>2252</v>
      </c>
      <c r="I17" s="717" t="s">
        <v>739</v>
      </c>
      <c r="J17" s="441" t="s">
        <v>15138</v>
      </c>
      <c r="K17" s="441" t="s">
        <v>2720</v>
      </c>
      <c r="L17" s="441" t="s">
        <v>15139</v>
      </c>
      <c r="M17" s="441" t="s">
        <v>15140</v>
      </c>
      <c r="N17" s="287"/>
      <c r="O17" s="721" t="s">
        <v>15141</v>
      </c>
      <c r="P17" s="355" t="s">
        <v>1541</v>
      </c>
      <c r="Q17" s="482" t="s">
        <v>215</v>
      </c>
      <c r="R17" s="482" t="s">
        <v>95</v>
      </c>
      <c r="S17" s="287"/>
      <c r="T17" s="287"/>
    </row>
    <row r="18">
      <c r="A18" s="717" t="s">
        <v>1497</v>
      </c>
      <c r="B18" s="287"/>
      <c r="C18" s="287"/>
      <c r="D18" s="441" t="s">
        <v>296</v>
      </c>
      <c r="E18" s="717" t="s">
        <v>5026</v>
      </c>
      <c r="F18" s="717" t="s">
        <v>11</v>
      </c>
      <c r="G18" s="717" t="s">
        <v>588</v>
      </c>
      <c r="H18" s="717" t="s">
        <v>2252</v>
      </c>
      <c r="I18" s="717" t="s">
        <v>739</v>
      </c>
      <c r="J18" s="441" t="s">
        <v>15142</v>
      </c>
      <c r="K18" s="441" t="s">
        <v>2720</v>
      </c>
      <c r="L18" s="441" t="s">
        <v>15143</v>
      </c>
      <c r="M18" s="441" t="s">
        <v>15144</v>
      </c>
      <c r="N18" s="287"/>
      <c r="O18" s="287"/>
      <c r="P18" s="355" t="s">
        <v>1541</v>
      </c>
      <c r="Q18" s="482" t="s">
        <v>215</v>
      </c>
      <c r="R18" s="482" t="s">
        <v>95</v>
      </c>
      <c r="S18" s="441"/>
      <c r="T18" s="287"/>
    </row>
    <row r="19">
      <c r="A19" s="717" t="s">
        <v>1504</v>
      </c>
      <c r="B19" s="287"/>
      <c r="C19" s="287"/>
      <c r="D19" s="441" t="s">
        <v>296</v>
      </c>
      <c r="E19" s="717" t="s">
        <v>5026</v>
      </c>
      <c r="F19" s="717" t="s">
        <v>12</v>
      </c>
      <c r="G19" s="717" t="s">
        <v>465</v>
      </c>
      <c r="H19" s="717" t="s">
        <v>2252</v>
      </c>
      <c r="I19" s="717" t="s">
        <v>739</v>
      </c>
      <c r="J19" s="441" t="s">
        <v>15145</v>
      </c>
      <c r="K19" s="287"/>
      <c r="L19" s="441" t="s">
        <v>15146</v>
      </c>
      <c r="M19" s="441" t="s">
        <v>15147</v>
      </c>
      <c r="N19" s="287"/>
      <c r="O19" s="718" t="s">
        <v>2727</v>
      </c>
      <c r="P19" s="355" t="s">
        <v>1541</v>
      </c>
      <c r="Q19" s="482" t="s">
        <v>215</v>
      </c>
      <c r="R19" s="482" t="s">
        <v>95</v>
      </c>
      <c r="S19" s="287"/>
      <c r="T19" s="287"/>
    </row>
    <row r="20">
      <c r="A20" s="717" t="s">
        <v>1511</v>
      </c>
      <c r="B20" s="287"/>
      <c r="C20" s="287"/>
      <c r="D20" s="441" t="s">
        <v>296</v>
      </c>
      <c r="E20" s="717" t="s">
        <v>5026</v>
      </c>
      <c r="F20" s="717" t="s">
        <v>12</v>
      </c>
      <c r="G20" s="717" t="s">
        <v>588</v>
      </c>
      <c r="H20" s="717" t="s">
        <v>2252</v>
      </c>
      <c r="I20" s="717" t="s">
        <v>739</v>
      </c>
      <c r="J20" s="482" t="s">
        <v>15148</v>
      </c>
      <c r="K20" s="287"/>
      <c r="L20" s="441" t="s">
        <v>3113</v>
      </c>
      <c r="M20" s="441" t="s">
        <v>15149</v>
      </c>
      <c r="N20" s="287"/>
      <c r="O20" s="287"/>
      <c r="P20" s="355" t="s">
        <v>1541</v>
      </c>
      <c r="Q20" s="482" t="s">
        <v>215</v>
      </c>
      <c r="R20" s="482" t="s">
        <v>95</v>
      </c>
      <c r="S20" s="482" t="s">
        <v>95</v>
      </c>
      <c r="T20" s="287"/>
    </row>
    <row r="21">
      <c r="A21" s="717" t="s">
        <v>1517</v>
      </c>
      <c r="B21" s="287"/>
      <c r="C21" s="287"/>
      <c r="D21" s="441" t="s">
        <v>296</v>
      </c>
      <c r="E21" s="717" t="s">
        <v>5026</v>
      </c>
      <c r="F21" s="717" t="s">
        <v>11</v>
      </c>
      <c r="G21" s="717" t="s">
        <v>465</v>
      </c>
      <c r="H21" s="717" t="s">
        <v>2252</v>
      </c>
      <c r="I21" s="717" t="s">
        <v>739</v>
      </c>
      <c r="J21" s="441" t="s">
        <v>15150</v>
      </c>
      <c r="K21" s="287"/>
      <c r="L21" s="441" t="s">
        <v>15151</v>
      </c>
      <c r="M21" s="441" t="s">
        <v>15152</v>
      </c>
      <c r="N21" s="287"/>
      <c r="O21" s="441" t="s">
        <v>15153</v>
      </c>
      <c r="P21" s="355" t="s">
        <v>1541</v>
      </c>
      <c r="Q21" s="482" t="s">
        <v>215</v>
      </c>
      <c r="R21" s="482" t="s">
        <v>95</v>
      </c>
      <c r="S21" s="287"/>
      <c r="T21" s="287"/>
    </row>
    <row r="22">
      <c r="A22" s="717" t="s">
        <v>1523</v>
      </c>
      <c r="B22" s="287"/>
      <c r="C22" s="287"/>
      <c r="D22" s="441" t="s">
        <v>296</v>
      </c>
      <c r="E22" s="717" t="s">
        <v>5026</v>
      </c>
      <c r="F22" s="717" t="s">
        <v>11</v>
      </c>
      <c r="G22" s="717" t="s">
        <v>465</v>
      </c>
      <c r="H22" s="717" t="s">
        <v>2252</v>
      </c>
      <c r="I22" s="717" t="s">
        <v>739</v>
      </c>
      <c r="J22" s="441" t="s">
        <v>15154</v>
      </c>
      <c r="K22" s="287"/>
      <c r="L22" s="441" t="s">
        <v>15155</v>
      </c>
      <c r="M22" s="441" t="s">
        <v>15156</v>
      </c>
      <c r="N22" s="287"/>
      <c r="O22" s="720" t="s">
        <v>15157</v>
      </c>
      <c r="P22" s="355" t="s">
        <v>1541</v>
      </c>
      <c r="Q22" s="482" t="s">
        <v>215</v>
      </c>
      <c r="R22" s="482" t="s">
        <v>95</v>
      </c>
      <c r="S22" s="287"/>
      <c r="T22" s="287"/>
    </row>
    <row r="23">
      <c r="A23" s="717" t="s">
        <v>1530</v>
      </c>
      <c r="B23" s="287"/>
      <c r="C23" s="287"/>
      <c r="D23" s="441" t="s">
        <v>296</v>
      </c>
      <c r="E23" s="717" t="s">
        <v>5026</v>
      </c>
      <c r="F23" s="717" t="s">
        <v>11</v>
      </c>
      <c r="G23" s="717" t="s">
        <v>588</v>
      </c>
      <c r="H23" s="717" t="s">
        <v>2252</v>
      </c>
      <c r="I23" s="717" t="s">
        <v>739</v>
      </c>
      <c r="J23" s="441" t="s">
        <v>15158</v>
      </c>
      <c r="K23" s="287"/>
      <c r="L23" s="441" t="s">
        <v>15159</v>
      </c>
      <c r="M23" s="441" t="s">
        <v>15160</v>
      </c>
      <c r="N23" s="287"/>
      <c r="O23" s="287"/>
      <c r="P23" s="355" t="s">
        <v>1541</v>
      </c>
      <c r="Q23" s="482" t="s">
        <v>215</v>
      </c>
      <c r="R23" s="482" t="s">
        <v>95</v>
      </c>
      <c r="S23" s="287"/>
      <c r="T23" s="287"/>
    </row>
    <row r="24">
      <c r="A24" s="717" t="s">
        <v>1536</v>
      </c>
      <c r="B24" s="287"/>
      <c r="C24" s="287"/>
      <c r="D24" s="441" t="s">
        <v>296</v>
      </c>
      <c r="E24" s="717" t="s">
        <v>5026</v>
      </c>
      <c r="F24" s="717" t="s">
        <v>11</v>
      </c>
      <c r="G24" s="717" t="s">
        <v>465</v>
      </c>
      <c r="H24" s="717" t="s">
        <v>2252</v>
      </c>
      <c r="I24" s="717" t="s">
        <v>739</v>
      </c>
      <c r="J24" s="441" t="s">
        <v>15161</v>
      </c>
      <c r="K24" s="287"/>
      <c r="L24" s="441" t="s">
        <v>15162</v>
      </c>
      <c r="M24" s="441" t="s">
        <v>15163</v>
      </c>
      <c r="N24" s="287"/>
      <c r="O24" s="720" t="s">
        <v>15164</v>
      </c>
      <c r="P24" s="355" t="s">
        <v>1541</v>
      </c>
      <c r="Q24" s="482" t="s">
        <v>215</v>
      </c>
      <c r="R24" s="482" t="s">
        <v>95</v>
      </c>
      <c r="S24" s="287"/>
      <c r="T24" s="287"/>
    </row>
    <row r="25">
      <c r="A25" s="717" t="s">
        <v>1542</v>
      </c>
      <c r="B25" s="287"/>
      <c r="C25" s="287"/>
      <c r="D25" s="441" t="s">
        <v>296</v>
      </c>
      <c r="E25" s="717" t="s">
        <v>5026</v>
      </c>
      <c r="F25" s="717" t="s">
        <v>11</v>
      </c>
      <c r="G25" s="717" t="s">
        <v>465</v>
      </c>
      <c r="H25" s="717" t="s">
        <v>2252</v>
      </c>
      <c r="I25" s="717" t="s">
        <v>739</v>
      </c>
      <c r="J25" s="441" t="s">
        <v>15165</v>
      </c>
      <c r="K25" s="441" t="s">
        <v>15166</v>
      </c>
      <c r="L25" s="441" t="s">
        <v>15167</v>
      </c>
      <c r="M25" s="441" t="s">
        <v>15168</v>
      </c>
      <c r="N25" s="287"/>
      <c r="O25" s="441" t="s">
        <v>15118</v>
      </c>
      <c r="P25" s="313" t="s">
        <v>3569</v>
      </c>
      <c r="Q25" s="283" t="s">
        <v>215</v>
      </c>
      <c r="R25" s="283" t="s">
        <v>95</v>
      </c>
      <c r="S25" s="287"/>
      <c r="T25" s="287"/>
    </row>
    <row r="26">
      <c r="A26" s="717" t="s">
        <v>1549</v>
      </c>
      <c r="B26" s="287"/>
      <c r="C26" s="287"/>
      <c r="D26" s="441" t="s">
        <v>296</v>
      </c>
      <c r="E26" s="717" t="s">
        <v>5026</v>
      </c>
      <c r="F26" s="717" t="s">
        <v>11</v>
      </c>
      <c r="G26" s="717" t="s">
        <v>465</v>
      </c>
      <c r="H26" s="717" t="s">
        <v>2252</v>
      </c>
      <c r="I26" s="717" t="s">
        <v>739</v>
      </c>
      <c r="J26" s="441" t="s">
        <v>15169</v>
      </c>
      <c r="K26" s="287"/>
      <c r="L26" s="441" t="s">
        <v>15170</v>
      </c>
      <c r="M26" s="441" t="s">
        <v>15171</v>
      </c>
      <c r="N26" s="287"/>
      <c r="O26" s="720" t="s">
        <v>15157</v>
      </c>
      <c r="P26" s="355" t="s">
        <v>1541</v>
      </c>
      <c r="Q26" s="482" t="s">
        <v>215</v>
      </c>
      <c r="R26" s="482" t="s">
        <v>95</v>
      </c>
      <c r="S26" s="287"/>
      <c r="T26" s="287"/>
    </row>
    <row r="27">
      <c r="A27" s="717" t="s">
        <v>1557</v>
      </c>
      <c r="B27" s="717" t="s">
        <v>4769</v>
      </c>
      <c r="C27" s="717" t="s">
        <v>4770</v>
      </c>
      <c r="D27" s="441" t="s">
        <v>296</v>
      </c>
      <c r="E27" s="287"/>
      <c r="F27" s="717" t="s">
        <v>11</v>
      </c>
      <c r="G27" s="717" t="s">
        <v>545</v>
      </c>
      <c r="H27" s="717" t="s">
        <v>2252</v>
      </c>
      <c r="I27" s="717" t="s">
        <v>739</v>
      </c>
      <c r="J27" s="441" t="s">
        <v>15172</v>
      </c>
      <c r="K27" s="287"/>
      <c r="L27" s="441" t="s">
        <v>15173</v>
      </c>
      <c r="M27" s="441" t="s">
        <v>15174</v>
      </c>
      <c r="N27" s="287"/>
      <c r="O27" s="287"/>
      <c r="P27" s="355" t="s">
        <v>1541</v>
      </c>
      <c r="Q27" s="482" t="s">
        <v>215</v>
      </c>
      <c r="R27" s="482" t="s">
        <v>95</v>
      </c>
      <c r="S27" s="287"/>
      <c r="T27" s="287"/>
    </row>
    <row r="28">
      <c r="A28" s="717" t="s">
        <v>1562</v>
      </c>
      <c r="B28" s="717" t="s">
        <v>4769</v>
      </c>
      <c r="C28" s="717" t="s">
        <v>4770</v>
      </c>
      <c r="D28" s="441" t="s">
        <v>296</v>
      </c>
      <c r="E28" s="287"/>
      <c r="F28" s="717" t="s">
        <v>11</v>
      </c>
      <c r="G28" s="717" t="s">
        <v>465</v>
      </c>
      <c r="H28" s="717" t="s">
        <v>2252</v>
      </c>
      <c r="I28" s="717" t="s">
        <v>739</v>
      </c>
      <c r="J28" s="441" t="s">
        <v>15175</v>
      </c>
      <c r="K28" s="287"/>
      <c r="L28" s="441" t="s">
        <v>15176</v>
      </c>
      <c r="M28" s="441" t="s">
        <v>15177</v>
      </c>
      <c r="N28" s="287"/>
      <c r="O28" s="441" t="s">
        <v>823</v>
      </c>
      <c r="P28" s="313" t="s">
        <v>3569</v>
      </c>
      <c r="Q28" s="283" t="s">
        <v>215</v>
      </c>
      <c r="R28" s="283" t="s">
        <v>95</v>
      </c>
      <c r="S28" s="287"/>
      <c r="T28" s="287"/>
    </row>
    <row r="29">
      <c r="A29" s="717" t="s">
        <v>1568</v>
      </c>
      <c r="B29" s="717" t="s">
        <v>4769</v>
      </c>
      <c r="C29" s="717" t="s">
        <v>4770</v>
      </c>
      <c r="D29" s="441" t="s">
        <v>303</v>
      </c>
      <c r="E29" s="287"/>
      <c r="F29" s="717" t="s">
        <v>11</v>
      </c>
      <c r="G29" s="717" t="s">
        <v>545</v>
      </c>
      <c r="H29" s="717" t="s">
        <v>2252</v>
      </c>
      <c r="I29" s="717" t="s">
        <v>739</v>
      </c>
      <c r="J29" s="441" t="s">
        <v>15178</v>
      </c>
      <c r="K29" s="287"/>
      <c r="L29" s="441" t="s">
        <v>15179</v>
      </c>
      <c r="M29" s="441" t="s">
        <v>15180</v>
      </c>
      <c r="N29" s="287"/>
      <c r="O29" s="287"/>
      <c r="P29" s="355" t="s">
        <v>1541</v>
      </c>
      <c r="Q29" s="482" t="s">
        <v>215</v>
      </c>
      <c r="R29" s="482" t="s">
        <v>95</v>
      </c>
      <c r="S29" s="287"/>
      <c r="T29" s="287"/>
    </row>
    <row r="30">
      <c r="A30" s="717" t="s">
        <v>1574</v>
      </c>
      <c r="B30" s="717" t="s">
        <v>4769</v>
      </c>
      <c r="C30" s="717" t="s">
        <v>4770</v>
      </c>
      <c r="D30" s="441" t="s">
        <v>303</v>
      </c>
      <c r="E30" s="287"/>
      <c r="F30" s="717" t="s">
        <v>11</v>
      </c>
      <c r="G30" s="717" t="s">
        <v>545</v>
      </c>
      <c r="H30" s="717" t="s">
        <v>2252</v>
      </c>
      <c r="I30" s="717" t="s">
        <v>739</v>
      </c>
      <c r="J30" s="441" t="s">
        <v>15181</v>
      </c>
      <c r="K30" s="287"/>
      <c r="L30" s="441" t="s">
        <v>15179</v>
      </c>
      <c r="M30" s="441" t="s">
        <v>15182</v>
      </c>
      <c r="N30" s="287"/>
      <c r="O30" s="287"/>
      <c r="P30" s="365">
        <v>45448.0</v>
      </c>
      <c r="Q30" s="722" t="s">
        <v>215</v>
      </c>
      <c r="R30" s="722" t="s">
        <v>95</v>
      </c>
      <c r="S30" s="287"/>
      <c r="T30" s="287"/>
    </row>
    <row r="31">
      <c r="A31" s="717" t="s">
        <v>1580</v>
      </c>
      <c r="B31" s="717" t="s">
        <v>4769</v>
      </c>
      <c r="C31" s="717" t="s">
        <v>4770</v>
      </c>
      <c r="D31" s="441" t="s">
        <v>303</v>
      </c>
      <c r="E31" s="287"/>
      <c r="F31" s="717" t="s">
        <v>11</v>
      </c>
      <c r="G31" s="717" t="s">
        <v>545</v>
      </c>
      <c r="H31" s="717" t="s">
        <v>2252</v>
      </c>
      <c r="I31" s="717" t="s">
        <v>739</v>
      </c>
      <c r="J31" s="441" t="s">
        <v>15183</v>
      </c>
      <c r="K31" s="287"/>
      <c r="L31" s="441" t="s">
        <v>15179</v>
      </c>
      <c r="M31" s="441" t="s">
        <v>15184</v>
      </c>
      <c r="N31" s="287"/>
      <c r="O31" s="287"/>
      <c r="P31" s="365">
        <v>45448.0</v>
      </c>
      <c r="Q31" s="722" t="s">
        <v>215</v>
      </c>
      <c r="R31" s="722" t="s">
        <v>95</v>
      </c>
      <c r="S31" s="287"/>
      <c r="T31" s="287"/>
    </row>
    <row r="32">
      <c r="A32" s="717" t="s">
        <v>1586</v>
      </c>
      <c r="B32" s="717" t="s">
        <v>4769</v>
      </c>
      <c r="C32" s="717" t="s">
        <v>4770</v>
      </c>
      <c r="D32" s="441" t="s">
        <v>296</v>
      </c>
      <c r="E32" s="287"/>
      <c r="F32" s="717" t="s">
        <v>11</v>
      </c>
      <c r="G32" s="717" t="s">
        <v>465</v>
      </c>
      <c r="H32" s="717" t="s">
        <v>2252</v>
      </c>
      <c r="I32" s="717" t="s">
        <v>847</v>
      </c>
      <c r="J32" s="441" t="s">
        <v>15185</v>
      </c>
      <c r="K32" s="441" t="s">
        <v>15186</v>
      </c>
      <c r="L32" s="441" t="s">
        <v>15187</v>
      </c>
      <c r="M32" s="441" t="s">
        <v>15188</v>
      </c>
      <c r="N32" s="287"/>
      <c r="O32" s="441" t="s">
        <v>15189</v>
      </c>
      <c r="P32" s="351">
        <v>45478.0</v>
      </c>
      <c r="Q32" s="482" t="s">
        <v>215</v>
      </c>
      <c r="R32" s="482" t="s">
        <v>95</v>
      </c>
      <c r="S32" s="287"/>
      <c r="T32" s="441" t="s">
        <v>58</v>
      </c>
    </row>
    <row r="33">
      <c r="A33" s="717" t="s">
        <v>1592</v>
      </c>
      <c r="B33" s="717" t="s">
        <v>4769</v>
      </c>
      <c r="C33" s="717" t="s">
        <v>4770</v>
      </c>
      <c r="D33" s="441" t="s">
        <v>296</v>
      </c>
      <c r="E33" s="287"/>
      <c r="F33" s="717" t="s">
        <v>11</v>
      </c>
      <c r="G33" s="717" t="s">
        <v>545</v>
      </c>
      <c r="H33" s="717" t="s">
        <v>2252</v>
      </c>
      <c r="I33" s="717" t="s">
        <v>847</v>
      </c>
      <c r="J33" s="441" t="s">
        <v>15190</v>
      </c>
      <c r="K33" s="287"/>
      <c r="L33" s="441" t="s">
        <v>15191</v>
      </c>
      <c r="M33" s="441" t="s">
        <v>15192</v>
      </c>
      <c r="N33" s="287"/>
      <c r="O33" s="287"/>
      <c r="P33" s="351">
        <v>45478.0</v>
      </c>
      <c r="Q33" s="482" t="s">
        <v>215</v>
      </c>
      <c r="R33" s="482" t="s">
        <v>95</v>
      </c>
      <c r="S33" s="441"/>
      <c r="T33" s="441" t="s">
        <v>58</v>
      </c>
    </row>
    <row r="34">
      <c r="A34" s="717" t="s">
        <v>1598</v>
      </c>
      <c r="B34" s="287"/>
      <c r="C34" s="287"/>
      <c r="D34" s="441" t="s">
        <v>296</v>
      </c>
      <c r="E34" s="717" t="s">
        <v>5026</v>
      </c>
      <c r="F34" s="717" t="s">
        <v>11</v>
      </c>
      <c r="G34" s="717" t="s">
        <v>465</v>
      </c>
      <c r="H34" s="717" t="s">
        <v>2252</v>
      </c>
      <c r="I34" s="717" t="s">
        <v>847</v>
      </c>
      <c r="J34" s="441" t="s">
        <v>15193</v>
      </c>
      <c r="K34" s="441" t="s">
        <v>15194</v>
      </c>
      <c r="L34" s="441" t="s">
        <v>15195</v>
      </c>
      <c r="M34" s="441" t="s">
        <v>15196</v>
      </c>
      <c r="N34" s="287"/>
      <c r="O34" s="441" t="s">
        <v>8970</v>
      </c>
      <c r="P34" s="723"/>
      <c r="Q34" s="441"/>
      <c r="R34" s="441" t="s">
        <v>620</v>
      </c>
      <c r="S34" s="441" t="s">
        <v>15197</v>
      </c>
      <c r="T34" s="441" t="s">
        <v>57</v>
      </c>
    </row>
    <row r="35">
      <c r="A35" s="717" t="s">
        <v>1603</v>
      </c>
      <c r="B35" s="717" t="s">
        <v>3198</v>
      </c>
      <c r="C35" s="717">
        <v>4.2</v>
      </c>
      <c r="D35" s="441" t="s">
        <v>296</v>
      </c>
      <c r="E35" s="287"/>
      <c r="F35" s="717" t="s">
        <v>12</v>
      </c>
      <c r="G35" s="717" t="s">
        <v>465</v>
      </c>
      <c r="H35" s="717" t="s">
        <v>2252</v>
      </c>
      <c r="I35" s="717" t="s">
        <v>2267</v>
      </c>
      <c r="J35" s="724" t="s">
        <v>15198</v>
      </c>
      <c r="K35" s="441" t="s">
        <v>15199</v>
      </c>
      <c r="L35" s="441" t="s">
        <v>15200</v>
      </c>
      <c r="M35" s="724" t="s">
        <v>15201</v>
      </c>
      <c r="N35" s="287"/>
      <c r="O35" s="441" t="s">
        <v>15202</v>
      </c>
      <c r="P35" s="313" t="s">
        <v>3569</v>
      </c>
      <c r="Q35" s="283" t="s">
        <v>215</v>
      </c>
      <c r="R35" s="283" t="s">
        <v>95</v>
      </c>
      <c r="S35" s="287"/>
      <c r="T35" s="287"/>
    </row>
    <row r="36">
      <c r="A36" s="717" t="s">
        <v>1608</v>
      </c>
      <c r="B36" s="717" t="s">
        <v>4769</v>
      </c>
      <c r="C36" s="717" t="s">
        <v>4770</v>
      </c>
      <c r="D36" s="441" t="s">
        <v>296</v>
      </c>
      <c r="E36" s="287"/>
      <c r="F36" s="717" t="s">
        <v>11</v>
      </c>
      <c r="G36" s="717" t="s">
        <v>545</v>
      </c>
      <c r="H36" s="717" t="s">
        <v>2252</v>
      </c>
      <c r="I36" s="717" t="s">
        <v>847</v>
      </c>
      <c r="J36" s="725" t="s">
        <v>15203</v>
      </c>
      <c r="K36" s="441" t="s">
        <v>15204</v>
      </c>
      <c r="L36" s="441" t="s">
        <v>15205</v>
      </c>
      <c r="M36" s="441" t="s">
        <v>15206</v>
      </c>
      <c r="N36" s="287"/>
      <c r="O36" s="287"/>
      <c r="P36" s="726">
        <v>45448.0</v>
      </c>
      <c r="Q36" s="482" t="s">
        <v>215</v>
      </c>
      <c r="R36" s="482" t="s">
        <v>95</v>
      </c>
      <c r="S36" s="441"/>
      <c r="T36" s="287"/>
    </row>
    <row r="37">
      <c r="A37" s="717" t="s">
        <v>1613</v>
      </c>
      <c r="B37" s="287"/>
      <c r="C37" s="287"/>
      <c r="D37" s="441" t="s">
        <v>296</v>
      </c>
      <c r="E37" s="717" t="s">
        <v>5026</v>
      </c>
      <c r="F37" s="717" t="s">
        <v>11</v>
      </c>
      <c r="G37" s="717" t="s">
        <v>545</v>
      </c>
      <c r="H37" s="717" t="s">
        <v>2252</v>
      </c>
      <c r="I37" s="717" t="s">
        <v>739</v>
      </c>
      <c r="J37" s="441" t="s">
        <v>15207</v>
      </c>
      <c r="K37" s="287"/>
      <c r="L37" s="441" t="s">
        <v>15208</v>
      </c>
      <c r="M37" s="441" t="s">
        <v>15209</v>
      </c>
      <c r="N37" s="287"/>
      <c r="O37" s="287"/>
      <c r="P37" s="313" t="s">
        <v>3569</v>
      </c>
      <c r="Q37" s="283" t="s">
        <v>215</v>
      </c>
      <c r="R37" s="283" t="s">
        <v>95</v>
      </c>
      <c r="S37" s="287"/>
      <c r="T37" s="287"/>
    </row>
    <row r="38">
      <c r="A38" s="717" t="s">
        <v>1617</v>
      </c>
      <c r="B38" s="717" t="s">
        <v>4769</v>
      </c>
      <c r="C38" s="717" t="s">
        <v>4770</v>
      </c>
      <c r="D38" s="441" t="s">
        <v>303</v>
      </c>
      <c r="E38" s="287"/>
      <c r="F38" s="717" t="s">
        <v>11</v>
      </c>
      <c r="G38" s="717" t="s">
        <v>545</v>
      </c>
      <c r="H38" s="717" t="s">
        <v>2252</v>
      </c>
      <c r="I38" s="717" t="s">
        <v>847</v>
      </c>
      <c r="J38" s="441" t="s">
        <v>15210</v>
      </c>
      <c r="K38" s="287"/>
      <c r="L38" s="441" t="s">
        <v>15211</v>
      </c>
      <c r="M38" s="441" t="s">
        <v>15212</v>
      </c>
      <c r="N38" s="287"/>
      <c r="O38" s="287"/>
      <c r="P38" s="726">
        <v>45448.0</v>
      </c>
      <c r="Q38" s="482" t="s">
        <v>215</v>
      </c>
      <c r="R38" s="482" t="s">
        <v>95</v>
      </c>
      <c r="S38" s="441"/>
      <c r="T38" s="287"/>
    </row>
    <row r="39">
      <c r="A39" s="717" t="s">
        <v>1621</v>
      </c>
      <c r="B39" s="717" t="s">
        <v>4769</v>
      </c>
      <c r="C39" s="717" t="s">
        <v>4770</v>
      </c>
      <c r="D39" s="441" t="s">
        <v>303</v>
      </c>
      <c r="E39" s="287"/>
      <c r="F39" s="717" t="s">
        <v>11</v>
      </c>
      <c r="G39" s="717" t="s">
        <v>545</v>
      </c>
      <c r="H39" s="717" t="s">
        <v>2252</v>
      </c>
      <c r="I39" s="717" t="s">
        <v>847</v>
      </c>
      <c r="J39" s="441" t="s">
        <v>15181</v>
      </c>
      <c r="K39" s="287"/>
      <c r="L39" s="441" t="s">
        <v>15211</v>
      </c>
      <c r="M39" s="441" t="s">
        <v>15213</v>
      </c>
      <c r="N39" s="287"/>
      <c r="O39" s="287"/>
      <c r="P39" s="365">
        <v>45448.0</v>
      </c>
      <c r="Q39" s="722" t="s">
        <v>215</v>
      </c>
      <c r="R39" s="722" t="s">
        <v>95</v>
      </c>
      <c r="S39" s="441"/>
      <c r="T39" s="287"/>
    </row>
    <row r="40">
      <c r="A40" s="441" t="s">
        <v>1694</v>
      </c>
      <c r="B40" s="287"/>
      <c r="C40" s="287"/>
      <c r="D40" s="441" t="s">
        <v>296</v>
      </c>
      <c r="E40" s="441" t="s">
        <v>8959</v>
      </c>
      <c r="F40" s="441" t="s">
        <v>11</v>
      </c>
      <c r="G40" s="717" t="s">
        <v>465</v>
      </c>
      <c r="H40" s="240"/>
      <c r="I40" s="441" t="s">
        <v>2267</v>
      </c>
      <c r="J40" s="441" t="s">
        <v>15214</v>
      </c>
      <c r="K40" s="441" t="s">
        <v>9002</v>
      </c>
      <c r="L40" s="441" t="s">
        <v>15215</v>
      </c>
      <c r="M40" s="441" t="s">
        <v>15216</v>
      </c>
      <c r="N40" s="727"/>
      <c r="O40" s="718" t="s">
        <v>15217</v>
      </c>
      <c r="P40" s="300" t="s">
        <v>6455</v>
      </c>
      <c r="Q40" s="482" t="s">
        <v>490</v>
      </c>
      <c r="R40" s="482" t="s">
        <v>95</v>
      </c>
      <c r="S40" s="287"/>
      <c r="T40" s="287"/>
    </row>
    <row r="41">
      <c r="A41" s="717" t="s">
        <v>1628</v>
      </c>
      <c r="B41" s="717" t="s">
        <v>4769</v>
      </c>
      <c r="C41" s="717" t="s">
        <v>4770</v>
      </c>
      <c r="D41" s="441" t="s">
        <v>303</v>
      </c>
      <c r="E41" s="287"/>
      <c r="F41" s="717" t="s">
        <v>11</v>
      </c>
      <c r="G41" s="717" t="s">
        <v>545</v>
      </c>
      <c r="H41" s="717" t="s">
        <v>2252</v>
      </c>
      <c r="I41" s="717" t="s">
        <v>847</v>
      </c>
      <c r="J41" s="441" t="s">
        <v>15218</v>
      </c>
      <c r="K41" s="287"/>
      <c r="L41" s="441" t="s">
        <v>15211</v>
      </c>
      <c r="M41" s="441" t="s">
        <v>15219</v>
      </c>
      <c r="N41" s="287"/>
      <c r="O41" s="287"/>
      <c r="P41" s="726">
        <v>45448.0</v>
      </c>
      <c r="Q41" s="482" t="s">
        <v>215</v>
      </c>
      <c r="R41" s="482" t="s">
        <v>95</v>
      </c>
      <c r="S41" s="441"/>
      <c r="T41" s="287"/>
    </row>
    <row r="42">
      <c r="A42" s="717" t="s">
        <v>1633</v>
      </c>
      <c r="B42" s="717" t="s">
        <v>4769</v>
      </c>
      <c r="C42" s="717" t="s">
        <v>4770</v>
      </c>
      <c r="D42" s="441" t="s">
        <v>303</v>
      </c>
      <c r="E42" s="287"/>
      <c r="F42" s="717" t="s">
        <v>11</v>
      </c>
      <c r="G42" s="717" t="s">
        <v>545</v>
      </c>
      <c r="H42" s="717" t="s">
        <v>2252</v>
      </c>
      <c r="I42" s="717" t="s">
        <v>847</v>
      </c>
      <c r="J42" s="441" t="s">
        <v>15220</v>
      </c>
      <c r="K42" s="287"/>
      <c r="L42" s="441" t="s">
        <v>15211</v>
      </c>
      <c r="M42" s="441" t="s">
        <v>15221</v>
      </c>
      <c r="N42" s="287"/>
      <c r="O42" s="287"/>
      <c r="P42" s="726">
        <v>45448.0</v>
      </c>
      <c r="Q42" s="482" t="s">
        <v>215</v>
      </c>
      <c r="R42" s="482" t="s">
        <v>95</v>
      </c>
      <c r="S42" s="441"/>
      <c r="T42" s="287"/>
    </row>
    <row r="43">
      <c r="A43" s="717" t="s">
        <v>1639</v>
      </c>
      <c r="B43" s="717" t="s">
        <v>3198</v>
      </c>
      <c r="C43" s="717">
        <v>4.2</v>
      </c>
      <c r="D43" s="441" t="s">
        <v>296</v>
      </c>
      <c r="E43" s="287"/>
      <c r="F43" s="717" t="s">
        <v>11</v>
      </c>
      <c r="G43" s="717" t="s">
        <v>465</v>
      </c>
      <c r="H43" s="717" t="s">
        <v>2252</v>
      </c>
      <c r="I43" s="717" t="s">
        <v>2267</v>
      </c>
      <c r="J43" s="724" t="s">
        <v>15222</v>
      </c>
      <c r="K43" s="287"/>
      <c r="L43" s="441" t="s">
        <v>15223</v>
      </c>
      <c r="M43" s="724" t="s">
        <v>15224</v>
      </c>
      <c r="N43" s="287"/>
      <c r="O43" s="728" t="s">
        <v>15225</v>
      </c>
      <c r="P43" s="313" t="s">
        <v>3569</v>
      </c>
      <c r="Q43" s="283" t="s">
        <v>215</v>
      </c>
      <c r="R43" s="283" t="s">
        <v>95</v>
      </c>
      <c r="S43" s="287"/>
      <c r="T43" s="717" t="str">
        <f>VLOOKUP(O43,Automation_Results!$I$3:$K$991,3,FALSE)</f>
        <v>#REF!</v>
      </c>
    </row>
    <row r="44">
      <c r="A44" s="717" t="s">
        <v>1645</v>
      </c>
      <c r="B44" s="717" t="s">
        <v>3198</v>
      </c>
      <c r="C44" s="717">
        <v>4.2</v>
      </c>
      <c r="D44" s="441" t="s">
        <v>296</v>
      </c>
      <c r="E44" s="287"/>
      <c r="F44" s="717" t="s">
        <v>11</v>
      </c>
      <c r="G44" s="717" t="s">
        <v>465</v>
      </c>
      <c r="H44" s="717" t="s">
        <v>2252</v>
      </c>
      <c r="I44" s="717" t="s">
        <v>2267</v>
      </c>
      <c r="J44" s="724" t="s">
        <v>15226</v>
      </c>
      <c r="K44" s="287"/>
      <c r="L44" s="441" t="s">
        <v>15227</v>
      </c>
      <c r="M44" s="724" t="s">
        <v>15228</v>
      </c>
      <c r="N44" s="287"/>
      <c r="O44" s="717" t="s">
        <v>15225</v>
      </c>
      <c r="P44" s="313" t="s">
        <v>3569</v>
      </c>
      <c r="Q44" s="283" t="s">
        <v>215</v>
      </c>
      <c r="R44" s="283" t="s">
        <v>95</v>
      </c>
      <c r="S44" s="287"/>
      <c r="T44" s="287"/>
    </row>
    <row r="45">
      <c r="A45" s="717" t="s">
        <v>1650</v>
      </c>
      <c r="B45" s="717" t="s">
        <v>15229</v>
      </c>
      <c r="C45" s="717" t="s">
        <v>4770</v>
      </c>
      <c r="D45" s="441" t="s">
        <v>296</v>
      </c>
      <c r="E45" s="287"/>
      <c r="F45" s="717" t="s">
        <v>11</v>
      </c>
      <c r="G45" s="717" t="s">
        <v>545</v>
      </c>
      <c r="H45" s="717" t="s">
        <v>15230</v>
      </c>
      <c r="I45" s="717" t="s">
        <v>739</v>
      </c>
      <c r="J45" s="441" t="s">
        <v>15231</v>
      </c>
      <c r="K45" s="441" t="s">
        <v>15232</v>
      </c>
      <c r="L45" s="441" t="s">
        <v>15233</v>
      </c>
      <c r="M45" s="441" t="s">
        <v>15234</v>
      </c>
      <c r="N45" s="443" t="s">
        <v>15235</v>
      </c>
      <c r="O45" s="287"/>
      <c r="P45" s="313" t="s">
        <v>3569</v>
      </c>
      <c r="Q45" s="283" t="s">
        <v>215</v>
      </c>
      <c r="R45" s="283" t="s">
        <v>95</v>
      </c>
      <c r="S45" s="287"/>
      <c r="T45" s="287"/>
    </row>
    <row r="46">
      <c r="A46" s="717" t="s">
        <v>1654</v>
      </c>
      <c r="B46" s="717" t="s">
        <v>15229</v>
      </c>
      <c r="C46" s="717" t="s">
        <v>4770</v>
      </c>
      <c r="D46" s="441" t="s">
        <v>296</v>
      </c>
      <c r="E46" s="287"/>
      <c r="F46" s="717" t="s">
        <v>11</v>
      </c>
      <c r="G46" s="717" t="s">
        <v>545</v>
      </c>
      <c r="H46" s="717" t="s">
        <v>15230</v>
      </c>
      <c r="I46" s="717" t="s">
        <v>739</v>
      </c>
      <c r="J46" s="441" t="s">
        <v>15236</v>
      </c>
      <c r="K46" s="287"/>
      <c r="L46" s="441" t="s">
        <v>15237</v>
      </c>
      <c r="M46" s="441" t="s">
        <v>15238</v>
      </c>
      <c r="N46" s="482" t="s">
        <v>15239</v>
      </c>
      <c r="O46" s="287"/>
      <c r="P46" s="729" t="s">
        <v>3569</v>
      </c>
      <c r="Q46" s="482" t="s">
        <v>215</v>
      </c>
      <c r="R46" s="482" t="s">
        <v>95</v>
      </c>
      <c r="S46" s="730"/>
      <c r="T46" s="287"/>
    </row>
    <row r="47">
      <c r="A47" s="717" t="s">
        <v>1661</v>
      </c>
      <c r="B47" s="717" t="s">
        <v>15229</v>
      </c>
      <c r="C47" s="717" t="s">
        <v>4770</v>
      </c>
      <c r="D47" s="441" t="s">
        <v>296</v>
      </c>
      <c r="E47" s="287"/>
      <c r="F47" s="717" t="s">
        <v>11</v>
      </c>
      <c r="G47" s="717" t="s">
        <v>545</v>
      </c>
      <c r="H47" s="717" t="s">
        <v>15230</v>
      </c>
      <c r="I47" s="717" t="s">
        <v>739</v>
      </c>
      <c r="J47" s="441" t="s">
        <v>15240</v>
      </c>
      <c r="K47" s="287"/>
      <c r="L47" s="441" t="s">
        <v>15241</v>
      </c>
      <c r="M47" s="441" t="s">
        <v>15242</v>
      </c>
      <c r="N47" s="287"/>
      <c r="O47" s="287"/>
      <c r="P47" s="729" t="s">
        <v>3569</v>
      </c>
      <c r="Q47" s="482" t="s">
        <v>215</v>
      </c>
      <c r="R47" s="482" t="s">
        <v>95</v>
      </c>
      <c r="S47" s="730"/>
      <c r="T47" s="287"/>
    </row>
    <row r="48">
      <c r="A48" s="717" t="s">
        <v>1666</v>
      </c>
      <c r="B48" s="717" t="s">
        <v>15229</v>
      </c>
      <c r="C48" s="717" t="s">
        <v>4770</v>
      </c>
      <c r="D48" s="441" t="s">
        <v>296</v>
      </c>
      <c r="E48" s="287"/>
      <c r="F48" s="717" t="s">
        <v>11</v>
      </c>
      <c r="G48" s="717" t="s">
        <v>545</v>
      </c>
      <c r="H48" s="717" t="s">
        <v>15230</v>
      </c>
      <c r="I48" s="717" t="s">
        <v>739</v>
      </c>
      <c r="J48" s="441" t="s">
        <v>15243</v>
      </c>
      <c r="K48" s="287"/>
      <c r="L48" s="441" t="s">
        <v>15244</v>
      </c>
      <c r="M48" s="441" t="s">
        <v>15245</v>
      </c>
      <c r="N48" s="287"/>
      <c r="O48" s="287"/>
      <c r="P48" s="729" t="s">
        <v>3569</v>
      </c>
      <c r="Q48" s="482" t="s">
        <v>215</v>
      </c>
      <c r="R48" s="482" t="s">
        <v>95</v>
      </c>
      <c r="S48" s="730"/>
      <c r="T48" s="287"/>
    </row>
    <row r="49">
      <c r="A49" s="717" t="s">
        <v>1672</v>
      </c>
      <c r="B49" s="717" t="s">
        <v>15229</v>
      </c>
      <c r="C49" s="717" t="s">
        <v>4770</v>
      </c>
      <c r="D49" s="441" t="s">
        <v>296</v>
      </c>
      <c r="E49" s="287"/>
      <c r="F49" s="717" t="s">
        <v>11</v>
      </c>
      <c r="G49" s="717" t="s">
        <v>545</v>
      </c>
      <c r="H49" s="717" t="s">
        <v>15230</v>
      </c>
      <c r="I49" s="717" t="s">
        <v>739</v>
      </c>
      <c r="J49" s="441" t="s">
        <v>15246</v>
      </c>
      <c r="K49" s="287"/>
      <c r="L49" s="441" t="s">
        <v>15247</v>
      </c>
      <c r="M49" s="441" t="s">
        <v>15248</v>
      </c>
      <c r="N49" s="287"/>
      <c r="O49" s="287"/>
      <c r="P49" s="729" t="s">
        <v>3569</v>
      </c>
      <c r="Q49" s="482" t="s">
        <v>215</v>
      </c>
      <c r="R49" s="482" t="s">
        <v>95</v>
      </c>
      <c r="S49" s="730"/>
      <c r="T49" s="287"/>
    </row>
    <row r="50">
      <c r="A50" s="717" t="s">
        <v>1678</v>
      </c>
      <c r="B50" s="717" t="s">
        <v>15229</v>
      </c>
      <c r="C50" s="717" t="s">
        <v>4770</v>
      </c>
      <c r="D50" s="441" t="s">
        <v>296</v>
      </c>
      <c r="E50" s="287"/>
      <c r="F50" s="717" t="s">
        <v>11</v>
      </c>
      <c r="G50" s="717" t="s">
        <v>545</v>
      </c>
      <c r="H50" s="717" t="s">
        <v>15230</v>
      </c>
      <c r="I50" s="717" t="s">
        <v>739</v>
      </c>
      <c r="J50" s="441" t="s">
        <v>15249</v>
      </c>
      <c r="K50" s="287"/>
      <c r="L50" s="441" t="s">
        <v>15250</v>
      </c>
      <c r="M50" s="441" t="s">
        <v>15251</v>
      </c>
      <c r="N50" s="287"/>
      <c r="O50" s="287"/>
      <c r="P50" s="729" t="s">
        <v>3569</v>
      </c>
      <c r="Q50" s="482" t="s">
        <v>215</v>
      </c>
      <c r="R50" s="482" t="s">
        <v>95</v>
      </c>
      <c r="S50" s="730"/>
      <c r="T50" s="287"/>
    </row>
    <row r="51">
      <c r="A51" s="717" t="s">
        <v>1684</v>
      </c>
      <c r="B51" s="717" t="s">
        <v>15229</v>
      </c>
      <c r="C51" s="717" t="s">
        <v>4770</v>
      </c>
      <c r="D51" s="441" t="s">
        <v>296</v>
      </c>
      <c r="E51" s="287"/>
      <c r="F51" s="717" t="s">
        <v>11</v>
      </c>
      <c r="G51" s="717" t="s">
        <v>545</v>
      </c>
      <c r="H51" s="717" t="s">
        <v>15230</v>
      </c>
      <c r="I51" s="717" t="s">
        <v>739</v>
      </c>
      <c r="J51" s="441" t="s">
        <v>15252</v>
      </c>
      <c r="K51" s="287"/>
      <c r="L51" s="441" t="s">
        <v>15253</v>
      </c>
      <c r="M51" s="441" t="s">
        <v>15245</v>
      </c>
      <c r="N51" s="287"/>
      <c r="O51" s="287"/>
      <c r="P51" s="729" t="s">
        <v>3569</v>
      </c>
      <c r="Q51" s="482" t="s">
        <v>215</v>
      </c>
      <c r="R51" s="482" t="s">
        <v>95</v>
      </c>
      <c r="S51" s="730"/>
      <c r="T51" s="287"/>
    </row>
    <row r="52">
      <c r="A52" s="717" t="s">
        <v>1689</v>
      </c>
      <c r="B52" s="717" t="s">
        <v>15254</v>
      </c>
      <c r="C52" s="717" t="s">
        <v>4770</v>
      </c>
      <c r="D52" s="441" t="s">
        <v>296</v>
      </c>
      <c r="E52" s="287"/>
      <c r="F52" s="717" t="s">
        <v>11</v>
      </c>
      <c r="G52" s="717" t="s">
        <v>545</v>
      </c>
      <c r="H52" s="717" t="s">
        <v>15230</v>
      </c>
      <c r="I52" s="717" t="s">
        <v>739</v>
      </c>
      <c r="J52" s="441" t="s">
        <v>15255</v>
      </c>
      <c r="K52" s="287"/>
      <c r="L52" s="441" t="s">
        <v>15237</v>
      </c>
      <c r="M52" s="441" t="s">
        <v>15256</v>
      </c>
      <c r="N52" s="287"/>
      <c r="O52" s="287"/>
      <c r="P52" s="729" t="s">
        <v>3569</v>
      </c>
      <c r="Q52" s="482" t="s">
        <v>215</v>
      </c>
      <c r="R52" s="482" t="s">
        <v>95</v>
      </c>
      <c r="S52" s="730"/>
      <c r="T52" s="287"/>
    </row>
    <row r="53">
      <c r="A53" s="717" t="s">
        <v>1694</v>
      </c>
      <c r="B53" s="717" t="s">
        <v>15254</v>
      </c>
      <c r="C53" s="717" t="s">
        <v>4770</v>
      </c>
      <c r="D53" s="441" t="s">
        <v>296</v>
      </c>
      <c r="E53" s="287"/>
      <c r="F53" s="717" t="s">
        <v>11</v>
      </c>
      <c r="G53" s="717" t="s">
        <v>545</v>
      </c>
      <c r="H53" s="717" t="s">
        <v>15230</v>
      </c>
      <c r="I53" s="717" t="s">
        <v>739</v>
      </c>
      <c r="J53" s="441" t="s">
        <v>15257</v>
      </c>
      <c r="K53" s="441" t="s">
        <v>15258</v>
      </c>
      <c r="L53" s="441" t="s">
        <v>15259</v>
      </c>
      <c r="M53" s="725" t="s">
        <v>15260</v>
      </c>
      <c r="N53" s="287"/>
      <c r="O53" s="287"/>
      <c r="P53" s="729" t="s">
        <v>3569</v>
      </c>
      <c r="Q53" s="482" t="s">
        <v>215</v>
      </c>
      <c r="R53" s="482" t="s">
        <v>95</v>
      </c>
      <c r="S53" s="730"/>
      <c r="T53" s="287"/>
    </row>
    <row r="54">
      <c r="A54" s="717" t="s">
        <v>1700</v>
      </c>
      <c r="B54" s="717" t="s">
        <v>15254</v>
      </c>
      <c r="C54" s="717" t="s">
        <v>4770</v>
      </c>
      <c r="D54" s="441" t="s">
        <v>296</v>
      </c>
      <c r="E54" s="287"/>
      <c r="F54" s="717" t="s">
        <v>11</v>
      </c>
      <c r="G54" s="717" t="s">
        <v>545</v>
      </c>
      <c r="H54" s="717" t="s">
        <v>15230</v>
      </c>
      <c r="I54" s="717" t="s">
        <v>739</v>
      </c>
      <c r="J54" s="441" t="s">
        <v>15261</v>
      </c>
      <c r="K54" s="441" t="s">
        <v>15262</v>
      </c>
      <c r="L54" s="441" t="s">
        <v>15263</v>
      </c>
      <c r="M54" s="441" t="s">
        <v>15264</v>
      </c>
      <c r="N54" s="287"/>
      <c r="O54" s="287"/>
      <c r="P54" s="729" t="s">
        <v>3569</v>
      </c>
      <c r="Q54" s="482" t="s">
        <v>215</v>
      </c>
      <c r="R54" s="482" t="s">
        <v>95</v>
      </c>
      <c r="S54" s="730"/>
      <c r="T54" s="287"/>
    </row>
    <row r="55">
      <c r="A55" s="717" t="s">
        <v>1706</v>
      </c>
      <c r="B55" s="717" t="s">
        <v>15254</v>
      </c>
      <c r="C55" s="717" t="s">
        <v>4770</v>
      </c>
      <c r="D55" s="441" t="s">
        <v>303</v>
      </c>
      <c r="E55" s="287"/>
      <c r="F55" s="717" t="s">
        <v>11</v>
      </c>
      <c r="G55" s="717" t="s">
        <v>545</v>
      </c>
      <c r="H55" s="717" t="s">
        <v>2252</v>
      </c>
      <c r="I55" s="717" t="s">
        <v>739</v>
      </c>
      <c r="J55" s="441" t="s">
        <v>15265</v>
      </c>
      <c r="K55" s="287"/>
      <c r="L55" s="441" t="s">
        <v>15179</v>
      </c>
      <c r="M55" s="441" t="s">
        <v>15266</v>
      </c>
      <c r="N55" s="287"/>
      <c r="O55" s="287"/>
      <c r="P55" s="729" t="s">
        <v>3569</v>
      </c>
      <c r="Q55" s="482" t="s">
        <v>215</v>
      </c>
      <c r="R55" s="482" t="s">
        <v>95</v>
      </c>
      <c r="S55" s="730"/>
      <c r="T55" s="287"/>
    </row>
    <row r="56">
      <c r="A56" s="717" t="s">
        <v>1711</v>
      </c>
      <c r="B56" s="717" t="s">
        <v>15267</v>
      </c>
      <c r="C56" s="717" t="s">
        <v>3353</v>
      </c>
      <c r="D56" s="441" t="s">
        <v>296</v>
      </c>
      <c r="E56" s="287"/>
      <c r="F56" s="717" t="s">
        <v>12</v>
      </c>
      <c r="G56" s="717" t="s">
        <v>545</v>
      </c>
      <c r="H56" s="717" t="s">
        <v>3096</v>
      </c>
      <c r="I56" s="717" t="s">
        <v>739</v>
      </c>
      <c r="J56" s="441" t="s">
        <v>15268</v>
      </c>
      <c r="K56" s="441" t="s">
        <v>15269</v>
      </c>
      <c r="L56" s="441" t="s">
        <v>15270</v>
      </c>
      <c r="M56" s="441" t="s">
        <v>15271</v>
      </c>
      <c r="N56" s="287"/>
      <c r="O56" s="287"/>
      <c r="P56" s="313"/>
      <c r="Q56" s="441"/>
      <c r="R56" s="441" t="s">
        <v>620</v>
      </c>
      <c r="S56" s="443" t="s">
        <v>15272</v>
      </c>
      <c r="T56" s="441" t="s">
        <v>15273</v>
      </c>
    </row>
    <row r="57">
      <c r="A57" s="717" t="s">
        <v>1714</v>
      </c>
      <c r="B57" s="717" t="s">
        <v>15267</v>
      </c>
      <c r="C57" s="717" t="s">
        <v>3353</v>
      </c>
      <c r="D57" s="441" t="s">
        <v>296</v>
      </c>
      <c r="E57" s="287"/>
      <c r="F57" s="717" t="s">
        <v>12</v>
      </c>
      <c r="G57" s="717" t="s">
        <v>545</v>
      </c>
      <c r="H57" s="717" t="s">
        <v>3096</v>
      </c>
      <c r="I57" s="717" t="s">
        <v>739</v>
      </c>
      <c r="J57" s="441" t="s">
        <v>15274</v>
      </c>
      <c r="K57" s="287"/>
      <c r="L57" s="441" t="s">
        <v>15270</v>
      </c>
      <c r="M57" s="441" t="s">
        <v>15275</v>
      </c>
      <c r="N57" s="287"/>
      <c r="O57" s="287"/>
      <c r="P57" s="366"/>
      <c r="Q57" s="441"/>
      <c r="R57" s="441" t="s">
        <v>620</v>
      </c>
      <c r="S57" s="443" t="s">
        <v>15272</v>
      </c>
      <c r="T57" s="441" t="s">
        <v>15273</v>
      </c>
    </row>
    <row r="58">
      <c r="A58" s="717" t="s">
        <v>1720</v>
      </c>
      <c r="B58" s="717" t="s">
        <v>15267</v>
      </c>
      <c r="C58" s="717" t="s">
        <v>3353</v>
      </c>
      <c r="D58" s="441" t="s">
        <v>296</v>
      </c>
      <c r="E58" s="287"/>
      <c r="F58" s="717" t="s">
        <v>11</v>
      </c>
      <c r="G58" s="717" t="s">
        <v>545</v>
      </c>
      <c r="H58" s="717" t="s">
        <v>3096</v>
      </c>
      <c r="I58" s="717" t="s">
        <v>739</v>
      </c>
      <c r="J58" s="441" t="s">
        <v>15276</v>
      </c>
      <c r="K58" s="287"/>
      <c r="L58" s="441" t="s">
        <v>15277</v>
      </c>
      <c r="M58" s="441" t="s">
        <v>15278</v>
      </c>
      <c r="N58" s="287"/>
      <c r="O58" s="287"/>
      <c r="P58" s="729" t="s">
        <v>3569</v>
      </c>
      <c r="Q58" s="482" t="s">
        <v>215</v>
      </c>
      <c r="R58" s="482" t="s">
        <v>95</v>
      </c>
      <c r="S58" s="730"/>
      <c r="T58" s="287"/>
    </row>
    <row r="59">
      <c r="A59" s="717" t="s">
        <v>1725</v>
      </c>
      <c r="B59" s="717" t="s">
        <v>15267</v>
      </c>
      <c r="C59" s="717" t="s">
        <v>3353</v>
      </c>
      <c r="D59" s="441" t="s">
        <v>296</v>
      </c>
      <c r="E59" s="287"/>
      <c r="F59" s="717" t="s">
        <v>12</v>
      </c>
      <c r="G59" s="717" t="s">
        <v>545</v>
      </c>
      <c r="H59" s="717" t="s">
        <v>3096</v>
      </c>
      <c r="I59" s="717" t="s">
        <v>739</v>
      </c>
      <c r="J59" s="441" t="s">
        <v>15279</v>
      </c>
      <c r="K59" s="287"/>
      <c r="L59" s="441" t="s">
        <v>15280</v>
      </c>
      <c r="M59" s="441" t="s">
        <v>15281</v>
      </c>
      <c r="N59" s="287"/>
      <c r="O59" s="287"/>
      <c r="P59" s="729" t="s">
        <v>3569</v>
      </c>
      <c r="Q59" s="482" t="s">
        <v>215</v>
      </c>
      <c r="R59" s="482" t="s">
        <v>95</v>
      </c>
      <c r="S59" s="730"/>
      <c r="T59" s="287"/>
    </row>
    <row r="60">
      <c r="A60" s="717" t="s">
        <v>1731</v>
      </c>
      <c r="B60" s="717" t="s">
        <v>15282</v>
      </c>
      <c r="C60" s="717" t="s">
        <v>12034</v>
      </c>
      <c r="D60" s="441" t="s">
        <v>296</v>
      </c>
      <c r="E60" s="287"/>
      <c r="F60" s="717" t="s">
        <v>11</v>
      </c>
      <c r="G60" s="717" t="s">
        <v>545</v>
      </c>
      <c r="H60" s="717" t="s">
        <v>15230</v>
      </c>
      <c r="I60" s="287"/>
      <c r="J60" s="441" t="s">
        <v>15283</v>
      </c>
      <c r="K60" s="287"/>
      <c r="L60" s="725" t="s">
        <v>15284</v>
      </c>
      <c r="M60" s="441" t="s">
        <v>15285</v>
      </c>
      <c r="N60" s="287"/>
      <c r="O60" s="287"/>
      <c r="P60" s="726">
        <v>45448.0</v>
      </c>
      <c r="Q60" s="482" t="s">
        <v>215</v>
      </c>
      <c r="R60" s="482" t="s">
        <v>95</v>
      </c>
      <c r="S60" s="730"/>
      <c r="T60" s="287"/>
    </row>
    <row r="61">
      <c r="A61" s="717" t="s">
        <v>1738</v>
      </c>
      <c r="B61" s="717" t="s">
        <v>15282</v>
      </c>
      <c r="C61" s="717" t="s">
        <v>12034</v>
      </c>
      <c r="D61" s="441" t="s">
        <v>296</v>
      </c>
      <c r="E61" s="287"/>
      <c r="F61" s="717" t="s">
        <v>11</v>
      </c>
      <c r="G61" s="717" t="s">
        <v>545</v>
      </c>
      <c r="H61" s="717" t="s">
        <v>15230</v>
      </c>
      <c r="I61" s="287"/>
      <c r="J61" s="441" t="s">
        <v>15286</v>
      </c>
      <c r="K61" s="287"/>
      <c r="L61" s="725" t="s">
        <v>15287</v>
      </c>
      <c r="M61" s="441" t="s">
        <v>15288</v>
      </c>
      <c r="N61" s="287"/>
      <c r="O61" s="287"/>
      <c r="P61" s="726">
        <v>45448.0</v>
      </c>
      <c r="Q61" s="482" t="s">
        <v>215</v>
      </c>
      <c r="R61" s="482" t="s">
        <v>95</v>
      </c>
      <c r="S61" s="730"/>
      <c r="T61" s="287"/>
    </row>
    <row r="62">
      <c r="A62" s="717" t="s">
        <v>1744</v>
      </c>
      <c r="B62" s="717" t="s">
        <v>15282</v>
      </c>
      <c r="C62" s="717" t="s">
        <v>12034</v>
      </c>
      <c r="D62" s="441" t="s">
        <v>296</v>
      </c>
      <c r="E62" s="287"/>
      <c r="F62" s="717" t="s">
        <v>11</v>
      </c>
      <c r="G62" s="717" t="s">
        <v>545</v>
      </c>
      <c r="H62" s="717" t="s">
        <v>15230</v>
      </c>
      <c r="I62" s="287"/>
      <c r="J62" s="441" t="s">
        <v>15289</v>
      </c>
      <c r="K62" s="287"/>
      <c r="L62" s="725" t="s">
        <v>15290</v>
      </c>
      <c r="M62" s="441" t="s">
        <v>15288</v>
      </c>
      <c r="N62" s="287"/>
      <c r="O62" s="287"/>
      <c r="P62" s="726">
        <v>45448.0</v>
      </c>
      <c r="Q62" s="482" t="s">
        <v>215</v>
      </c>
      <c r="R62" s="482" t="s">
        <v>95</v>
      </c>
      <c r="S62" s="730" t="s">
        <v>15291</v>
      </c>
      <c r="T62" s="287"/>
    </row>
    <row r="63">
      <c r="A63" s="717" t="s">
        <v>1750</v>
      </c>
      <c r="B63" s="717" t="s">
        <v>15282</v>
      </c>
      <c r="C63" s="717" t="s">
        <v>12034</v>
      </c>
      <c r="D63" s="441" t="s">
        <v>296</v>
      </c>
      <c r="E63" s="287"/>
      <c r="F63" s="717" t="s">
        <v>11</v>
      </c>
      <c r="G63" s="717" t="s">
        <v>545</v>
      </c>
      <c r="H63" s="717" t="s">
        <v>15230</v>
      </c>
      <c r="I63" s="287"/>
      <c r="J63" s="441" t="s">
        <v>15292</v>
      </c>
      <c r="K63" s="287"/>
      <c r="L63" s="725" t="s">
        <v>15293</v>
      </c>
      <c r="M63" s="441" t="s">
        <v>15288</v>
      </c>
      <c r="N63" s="287"/>
      <c r="O63" s="287"/>
      <c r="P63" s="726">
        <v>45448.0</v>
      </c>
      <c r="Q63" s="482" t="s">
        <v>215</v>
      </c>
      <c r="R63" s="482" t="s">
        <v>95</v>
      </c>
      <c r="S63" s="730" t="s">
        <v>15291</v>
      </c>
      <c r="T63" s="287"/>
    </row>
    <row r="64">
      <c r="A64" s="717" t="s">
        <v>1755</v>
      </c>
      <c r="B64" s="717" t="s">
        <v>15282</v>
      </c>
      <c r="C64" s="717" t="s">
        <v>12034</v>
      </c>
      <c r="D64" s="441" t="s">
        <v>296</v>
      </c>
      <c r="E64" s="287"/>
      <c r="F64" s="717" t="s">
        <v>11</v>
      </c>
      <c r="G64" s="717" t="s">
        <v>545</v>
      </c>
      <c r="H64" s="717" t="s">
        <v>15230</v>
      </c>
      <c r="I64" s="287"/>
      <c r="J64" s="441" t="s">
        <v>15294</v>
      </c>
      <c r="K64" s="287"/>
      <c r="L64" s="725" t="s">
        <v>15295</v>
      </c>
      <c r="M64" s="441" t="s">
        <v>15296</v>
      </c>
      <c r="N64" s="287"/>
      <c r="O64" s="287"/>
      <c r="P64" s="726">
        <v>45448.0</v>
      </c>
      <c r="Q64" s="482" t="s">
        <v>215</v>
      </c>
      <c r="R64" s="482" t="s">
        <v>95</v>
      </c>
      <c r="S64" s="730" t="s">
        <v>15291</v>
      </c>
      <c r="T64" s="287"/>
    </row>
    <row r="65">
      <c r="A65" s="717" t="s">
        <v>1761</v>
      </c>
      <c r="B65" s="717" t="s">
        <v>15282</v>
      </c>
      <c r="C65" s="717" t="s">
        <v>12034</v>
      </c>
      <c r="D65" s="441" t="s">
        <v>296</v>
      </c>
      <c r="E65" s="287"/>
      <c r="F65" s="717" t="s">
        <v>11</v>
      </c>
      <c r="G65" s="717" t="s">
        <v>545</v>
      </c>
      <c r="H65" s="717" t="s">
        <v>15230</v>
      </c>
      <c r="I65" s="287"/>
      <c r="J65" s="441" t="s">
        <v>15297</v>
      </c>
      <c r="K65" s="287"/>
      <c r="L65" s="725" t="s">
        <v>15298</v>
      </c>
      <c r="M65" s="441" t="s">
        <v>15288</v>
      </c>
      <c r="N65" s="287"/>
      <c r="O65" s="287"/>
      <c r="P65" s="726">
        <v>45448.0</v>
      </c>
      <c r="Q65" s="482" t="s">
        <v>215</v>
      </c>
      <c r="R65" s="482" t="s">
        <v>95</v>
      </c>
      <c r="S65" s="730" t="s">
        <v>15291</v>
      </c>
      <c r="T65" s="287"/>
    </row>
    <row r="66">
      <c r="A66" s="717" t="s">
        <v>1766</v>
      </c>
      <c r="B66" s="717" t="s">
        <v>15282</v>
      </c>
      <c r="C66" s="717" t="s">
        <v>12034</v>
      </c>
      <c r="D66" s="441" t="s">
        <v>296</v>
      </c>
      <c r="E66" s="287"/>
      <c r="F66" s="717" t="s">
        <v>11</v>
      </c>
      <c r="G66" s="717" t="s">
        <v>545</v>
      </c>
      <c r="H66" s="717" t="s">
        <v>15230</v>
      </c>
      <c r="I66" s="287"/>
      <c r="J66" s="441" t="s">
        <v>15299</v>
      </c>
      <c r="K66" s="287"/>
      <c r="L66" s="725" t="s">
        <v>15300</v>
      </c>
      <c r="M66" s="441" t="s">
        <v>15296</v>
      </c>
      <c r="N66" s="287"/>
      <c r="O66" s="287"/>
      <c r="P66" s="726">
        <v>45448.0</v>
      </c>
      <c r="Q66" s="482" t="s">
        <v>215</v>
      </c>
      <c r="R66" s="482" t="s">
        <v>95</v>
      </c>
      <c r="S66" s="730" t="s">
        <v>15291</v>
      </c>
      <c r="T66" s="287"/>
    </row>
    <row r="67">
      <c r="A67" s="717" t="s">
        <v>1771</v>
      </c>
      <c r="B67" s="717" t="s">
        <v>15282</v>
      </c>
      <c r="C67" s="717" t="s">
        <v>12034</v>
      </c>
      <c r="D67" s="441" t="s">
        <v>296</v>
      </c>
      <c r="E67" s="287"/>
      <c r="F67" s="717" t="s">
        <v>12</v>
      </c>
      <c r="G67" s="717" t="s">
        <v>545</v>
      </c>
      <c r="H67" s="717" t="s">
        <v>15230</v>
      </c>
      <c r="I67" s="287"/>
      <c r="J67" s="441" t="s">
        <v>15301</v>
      </c>
      <c r="K67" s="441" t="s">
        <v>15302</v>
      </c>
      <c r="L67" s="725" t="s">
        <v>15303</v>
      </c>
      <c r="M67" s="441" t="s">
        <v>15288</v>
      </c>
      <c r="N67" s="287"/>
      <c r="O67" s="287"/>
      <c r="P67" s="366"/>
      <c r="Q67" s="441"/>
      <c r="R67" s="441" t="s">
        <v>620</v>
      </c>
      <c r="S67" s="443" t="s">
        <v>15304</v>
      </c>
      <c r="T67" s="441" t="s">
        <v>15273</v>
      </c>
    </row>
    <row r="68">
      <c r="A68" s="717" t="s">
        <v>1775</v>
      </c>
      <c r="B68" s="717" t="s">
        <v>15282</v>
      </c>
      <c r="C68" s="717" t="s">
        <v>12034</v>
      </c>
      <c r="D68" s="441" t="s">
        <v>296</v>
      </c>
      <c r="E68" s="287"/>
      <c r="F68" s="717" t="s">
        <v>11</v>
      </c>
      <c r="G68" s="717" t="s">
        <v>545</v>
      </c>
      <c r="H68" s="717" t="s">
        <v>15230</v>
      </c>
      <c r="I68" s="287"/>
      <c r="J68" s="441" t="s">
        <v>15305</v>
      </c>
      <c r="K68" s="441" t="s">
        <v>15302</v>
      </c>
      <c r="L68" s="725" t="s">
        <v>15306</v>
      </c>
      <c r="M68" s="441" t="s">
        <v>15288</v>
      </c>
      <c r="N68" s="287"/>
      <c r="O68" s="287"/>
      <c r="P68" s="366"/>
      <c r="Q68" s="441"/>
      <c r="R68" s="441" t="s">
        <v>620</v>
      </c>
      <c r="S68" s="443" t="s">
        <v>15304</v>
      </c>
      <c r="T68" s="441" t="s">
        <v>15273</v>
      </c>
    </row>
    <row r="69">
      <c r="A69" s="717" t="s">
        <v>1781</v>
      </c>
      <c r="B69" s="717" t="s">
        <v>15282</v>
      </c>
      <c r="C69" s="717" t="s">
        <v>12034</v>
      </c>
      <c r="D69" s="441" t="s">
        <v>296</v>
      </c>
      <c r="E69" s="287"/>
      <c r="F69" s="717" t="s">
        <v>11</v>
      </c>
      <c r="G69" s="717" t="s">
        <v>545</v>
      </c>
      <c r="H69" s="717" t="s">
        <v>15230</v>
      </c>
      <c r="I69" s="287"/>
      <c r="J69" s="441" t="s">
        <v>15307</v>
      </c>
      <c r="K69" s="287"/>
      <c r="L69" s="725" t="s">
        <v>15308</v>
      </c>
      <c r="M69" s="441" t="s">
        <v>15288</v>
      </c>
      <c r="N69" s="287"/>
      <c r="O69" s="287"/>
      <c r="P69" s="726">
        <v>45448.0</v>
      </c>
      <c r="Q69" s="482" t="s">
        <v>215</v>
      </c>
      <c r="R69" s="482" t="s">
        <v>95</v>
      </c>
      <c r="S69" s="730" t="s">
        <v>15291</v>
      </c>
      <c r="T69" s="287"/>
    </row>
    <row r="70">
      <c r="A70" s="717" t="s">
        <v>1787</v>
      </c>
      <c r="B70" s="717" t="s">
        <v>15282</v>
      </c>
      <c r="C70" s="717" t="s">
        <v>12034</v>
      </c>
      <c r="D70" s="441" t="s">
        <v>296</v>
      </c>
      <c r="E70" s="287"/>
      <c r="F70" s="717" t="s">
        <v>11</v>
      </c>
      <c r="G70" s="717" t="s">
        <v>545</v>
      </c>
      <c r="H70" s="717" t="s">
        <v>15230</v>
      </c>
      <c r="I70" s="287"/>
      <c r="J70" s="441" t="s">
        <v>15309</v>
      </c>
      <c r="K70" s="287"/>
      <c r="L70" s="725" t="s">
        <v>15310</v>
      </c>
      <c r="M70" s="441" t="s">
        <v>15288</v>
      </c>
      <c r="N70" s="287"/>
      <c r="O70" s="287"/>
      <c r="P70" s="726">
        <v>45448.0</v>
      </c>
      <c r="Q70" s="482" t="s">
        <v>215</v>
      </c>
      <c r="R70" s="482" t="s">
        <v>95</v>
      </c>
      <c r="S70" s="730" t="s">
        <v>15291</v>
      </c>
      <c r="T70" s="287"/>
    </row>
    <row r="71">
      <c r="A71" s="717" t="s">
        <v>1792</v>
      </c>
      <c r="B71" s="717" t="s">
        <v>15282</v>
      </c>
      <c r="C71" s="717" t="s">
        <v>12034</v>
      </c>
      <c r="D71" s="441" t="s">
        <v>296</v>
      </c>
      <c r="E71" s="287"/>
      <c r="F71" s="717" t="s">
        <v>11</v>
      </c>
      <c r="G71" s="717" t="s">
        <v>545</v>
      </c>
      <c r="H71" s="717" t="s">
        <v>15230</v>
      </c>
      <c r="I71" s="287"/>
      <c r="J71" s="441" t="s">
        <v>15311</v>
      </c>
      <c r="K71" s="287"/>
      <c r="L71" s="725" t="s">
        <v>15312</v>
      </c>
      <c r="M71" s="441" t="s">
        <v>15288</v>
      </c>
      <c r="N71" s="287"/>
      <c r="O71" s="287"/>
      <c r="P71" s="726">
        <v>45448.0</v>
      </c>
      <c r="Q71" s="482" t="s">
        <v>215</v>
      </c>
      <c r="R71" s="482" t="s">
        <v>95</v>
      </c>
      <c r="S71" s="730" t="s">
        <v>15291</v>
      </c>
      <c r="T71" s="287"/>
    </row>
    <row r="72">
      <c r="A72" s="717" t="s">
        <v>1798</v>
      </c>
      <c r="B72" s="717" t="s">
        <v>15282</v>
      </c>
      <c r="C72" s="717" t="s">
        <v>12034</v>
      </c>
      <c r="D72" s="441" t="s">
        <v>296</v>
      </c>
      <c r="E72" s="287"/>
      <c r="F72" s="717" t="s">
        <v>11</v>
      </c>
      <c r="G72" s="717" t="s">
        <v>545</v>
      </c>
      <c r="H72" s="717" t="s">
        <v>15230</v>
      </c>
      <c r="I72" s="287"/>
      <c r="J72" s="441" t="s">
        <v>15313</v>
      </c>
      <c r="K72" s="287"/>
      <c r="L72" s="725" t="s">
        <v>15314</v>
      </c>
      <c r="M72" s="441" t="s">
        <v>15288</v>
      </c>
      <c r="N72" s="287"/>
      <c r="O72" s="287"/>
      <c r="P72" s="726">
        <v>45448.0</v>
      </c>
      <c r="Q72" s="482" t="s">
        <v>215</v>
      </c>
      <c r="R72" s="482" t="s">
        <v>95</v>
      </c>
      <c r="S72" s="730" t="s">
        <v>15291</v>
      </c>
      <c r="T72" s="287"/>
    </row>
    <row r="73">
      <c r="A73" s="717" t="s">
        <v>1804</v>
      </c>
      <c r="B73" s="717" t="s">
        <v>15282</v>
      </c>
      <c r="C73" s="717" t="s">
        <v>12034</v>
      </c>
      <c r="D73" s="441" t="s">
        <v>296</v>
      </c>
      <c r="E73" s="287"/>
      <c r="F73" s="717" t="s">
        <v>11</v>
      </c>
      <c r="G73" s="717" t="s">
        <v>545</v>
      </c>
      <c r="H73" s="717" t="s">
        <v>15230</v>
      </c>
      <c r="I73" s="287"/>
      <c r="J73" s="441" t="s">
        <v>15315</v>
      </c>
      <c r="K73" s="287"/>
      <c r="L73" s="725" t="s">
        <v>15316</v>
      </c>
      <c r="M73" s="441" t="s">
        <v>15296</v>
      </c>
      <c r="N73" s="287"/>
      <c r="O73" s="287"/>
      <c r="P73" s="726">
        <v>45448.0</v>
      </c>
      <c r="Q73" s="482" t="s">
        <v>215</v>
      </c>
      <c r="R73" s="482" t="s">
        <v>95</v>
      </c>
      <c r="S73" s="730" t="s">
        <v>15291</v>
      </c>
      <c r="T73" s="287"/>
    </row>
    <row r="74">
      <c r="A74" s="717" t="s">
        <v>1810</v>
      </c>
      <c r="B74" s="717" t="s">
        <v>15282</v>
      </c>
      <c r="C74" s="717" t="s">
        <v>12034</v>
      </c>
      <c r="D74" s="441" t="s">
        <v>296</v>
      </c>
      <c r="E74" s="287"/>
      <c r="F74" s="717" t="s">
        <v>11</v>
      </c>
      <c r="G74" s="717" t="s">
        <v>545</v>
      </c>
      <c r="H74" s="717" t="s">
        <v>15230</v>
      </c>
      <c r="I74" s="287"/>
      <c r="J74" s="441" t="s">
        <v>15317</v>
      </c>
      <c r="K74" s="287"/>
      <c r="L74" s="725" t="s">
        <v>15318</v>
      </c>
      <c r="M74" s="441" t="s">
        <v>15288</v>
      </c>
      <c r="N74" s="287"/>
      <c r="O74" s="287"/>
      <c r="P74" s="731"/>
      <c r="Q74" s="441"/>
      <c r="R74" s="441" t="s">
        <v>620</v>
      </c>
      <c r="S74" s="287"/>
      <c r="T74" s="287"/>
    </row>
    <row r="75">
      <c r="A75" s="717" t="s">
        <v>1815</v>
      </c>
      <c r="B75" s="717" t="s">
        <v>15282</v>
      </c>
      <c r="C75" s="717" t="s">
        <v>12034</v>
      </c>
      <c r="D75" s="441" t="s">
        <v>296</v>
      </c>
      <c r="E75" s="287"/>
      <c r="F75" s="717" t="s">
        <v>11</v>
      </c>
      <c r="G75" s="717" t="s">
        <v>545</v>
      </c>
      <c r="H75" s="717" t="s">
        <v>15230</v>
      </c>
      <c r="I75" s="287"/>
      <c r="J75" s="441" t="s">
        <v>15319</v>
      </c>
      <c r="K75" s="287"/>
      <c r="L75" s="725" t="s">
        <v>15320</v>
      </c>
      <c r="M75" s="441" t="s">
        <v>15296</v>
      </c>
      <c r="N75" s="287"/>
      <c r="O75" s="287"/>
      <c r="P75" s="726">
        <v>45448.0</v>
      </c>
      <c r="Q75" s="482" t="s">
        <v>215</v>
      </c>
      <c r="R75" s="482" t="s">
        <v>95</v>
      </c>
      <c r="S75" s="730" t="s">
        <v>15291</v>
      </c>
      <c r="T75" s="287"/>
    </row>
    <row r="76">
      <c r="A76" s="717" t="s">
        <v>1821</v>
      </c>
      <c r="B76" s="717" t="s">
        <v>15282</v>
      </c>
      <c r="C76" s="717" t="s">
        <v>12034</v>
      </c>
      <c r="D76" s="441" t="s">
        <v>296</v>
      </c>
      <c r="E76" s="287"/>
      <c r="F76" s="717" t="s">
        <v>11</v>
      </c>
      <c r="G76" s="717" t="s">
        <v>545</v>
      </c>
      <c r="H76" s="717" t="s">
        <v>15230</v>
      </c>
      <c r="I76" s="287"/>
      <c r="J76" s="441" t="s">
        <v>15321</v>
      </c>
      <c r="K76" s="441" t="s">
        <v>15322</v>
      </c>
      <c r="L76" s="441" t="s">
        <v>15323</v>
      </c>
      <c r="M76" s="287"/>
      <c r="N76" s="287"/>
      <c r="O76" s="287"/>
      <c r="P76" s="366"/>
      <c r="Q76" s="441"/>
      <c r="R76" s="441" t="s">
        <v>620</v>
      </c>
      <c r="S76" s="287"/>
      <c r="T76" s="441" t="s">
        <v>15273</v>
      </c>
    </row>
    <row r="77">
      <c r="A77" s="717" t="s">
        <v>1833</v>
      </c>
      <c r="B77" s="717" t="s">
        <v>15282</v>
      </c>
      <c r="C77" s="717" t="s">
        <v>12034</v>
      </c>
      <c r="D77" s="441" t="s">
        <v>296</v>
      </c>
      <c r="E77" s="287"/>
      <c r="F77" s="717" t="s">
        <v>11</v>
      </c>
      <c r="G77" s="717" t="s">
        <v>545</v>
      </c>
      <c r="H77" s="717" t="s">
        <v>15230</v>
      </c>
      <c r="I77" s="287"/>
      <c r="J77" s="441" t="s">
        <v>15324</v>
      </c>
      <c r="K77" s="287"/>
      <c r="L77" s="725" t="s">
        <v>15325</v>
      </c>
      <c r="M77" s="441" t="s">
        <v>15326</v>
      </c>
      <c r="N77" s="287"/>
      <c r="O77" s="287"/>
      <c r="P77" s="726">
        <v>45448.0</v>
      </c>
      <c r="Q77" s="482" t="s">
        <v>215</v>
      </c>
      <c r="R77" s="482" t="s">
        <v>95</v>
      </c>
      <c r="S77" s="730" t="s">
        <v>15291</v>
      </c>
      <c r="T77" s="441" t="s">
        <v>15273</v>
      </c>
    </row>
    <row r="78">
      <c r="A78" s="717" t="s">
        <v>1838</v>
      </c>
      <c r="B78" s="717" t="s">
        <v>15282</v>
      </c>
      <c r="C78" s="717" t="s">
        <v>12034</v>
      </c>
      <c r="D78" s="441" t="s">
        <v>296</v>
      </c>
      <c r="E78" s="287"/>
      <c r="F78" s="717" t="s">
        <v>11</v>
      </c>
      <c r="G78" s="717" t="s">
        <v>545</v>
      </c>
      <c r="H78" s="717" t="s">
        <v>15230</v>
      </c>
      <c r="I78" s="287"/>
      <c r="J78" s="441" t="s">
        <v>15327</v>
      </c>
      <c r="K78" s="287"/>
      <c r="L78" s="725" t="s">
        <v>15328</v>
      </c>
      <c r="M78" s="441" t="s">
        <v>15326</v>
      </c>
      <c r="N78" s="287"/>
      <c r="O78" s="287"/>
      <c r="P78" s="366"/>
      <c r="Q78" s="441"/>
      <c r="R78" s="441" t="s">
        <v>620</v>
      </c>
      <c r="S78" s="287"/>
      <c r="T78" s="441" t="s">
        <v>15273</v>
      </c>
    </row>
    <row r="79">
      <c r="A79" s="717" t="s">
        <v>1843</v>
      </c>
      <c r="B79" s="717" t="s">
        <v>15282</v>
      </c>
      <c r="C79" s="717" t="s">
        <v>12034</v>
      </c>
      <c r="D79" s="441" t="s">
        <v>296</v>
      </c>
      <c r="E79" s="287"/>
      <c r="F79" s="717" t="s">
        <v>11</v>
      </c>
      <c r="G79" s="717" t="s">
        <v>545</v>
      </c>
      <c r="H79" s="717" t="s">
        <v>15230</v>
      </c>
      <c r="I79" s="287"/>
      <c r="J79" s="441" t="s">
        <v>15329</v>
      </c>
      <c r="K79" s="287"/>
      <c r="L79" s="725" t="s">
        <v>15330</v>
      </c>
      <c r="M79" s="441" t="s">
        <v>15331</v>
      </c>
      <c r="N79" s="287"/>
      <c r="O79" s="287"/>
      <c r="P79" s="726">
        <v>45448.0</v>
      </c>
      <c r="Q79" s="482" t="s">
        <v>215</v>
      </c>
      <c r="R79" s="482" t="s">
        <v>95</v>
      </c>
      <c r="S79" s="730" t="s">
        <v>15291</v>
      </c>
      <c r="T79" s="287"/>
    </row>
    <row r="80">
      <c r="A80" s="717" t="s">
        <v>1848</v>
      </c>
      <c r="B80" s="717" t="s">
        <v>15282</v>
      </c>
      <c r="C80" s="717" t="s">
        <v>12034</v>
      </c>
      <c r="D80" s="441" t="s">
        <v>296</v>
      </c>
      <c r="E80" s="287"/>
      <c r="F80" s="717" t="s">
        <v>11</v>
      </c>
      <c r="G80" s="717" t="s">
        <v>545</v>
      </c>
      <c r="H80" s="717" t="s">
        <v>15230</v>
      </c>
      <c r="I80" s="287"/>
      <c r="J80" s="441" t="s">
        <v>15332</v>
      </c>
      <c r="K80" s="287"/>
      <c r="L80" s="725" t="s">
        <v>15333</v>
      </c>
      <c r="M80" s="441" t="s">
        <v>15288</v>
      </c>
      <c r="N80" s="287"/>
      <c r="O80" s="287"/>
      <c r="P80" s="726">
        <v>45448.0</v>
      </c>
      <c r="Q80" s="482" t="s">
        <v>215</v>
      </c>
      <c r="R80" s="482" t="s">
        <v>95</v>
      </c>
      <c r="S80" s="730" t="s">
        <v>15291</v>
      </c>
      <c r="T80" s="287"/>
    </row>
    <row r="81">
      <c r="A81" s="717" t="s">
        <v>1853</v>
      </c>
      <c r="B81" s="717" t="s">
        <v>15334</v>
      </c>
      <c r="C81" s="717" t="s">
        <v>12034</v>
      </c>
      <c r="D81" s="441" t="s">
        <v>296</v>
      </c>
      <c r="E81" s="287"/>
      <c r="F81" s="717" t="s">
        <v>11</v>
      </c>
      <c r="G81" s="717" t="s">
        <v>545</v>
      </c>
      <c r="H81" s="717" t="s">
        <v>15230</v>
      </c>
      <c r="I81" s="287"/>
      <c r="J81" s="441" t="s">
        <v>15335</v>
      </c>
      <c r="K81" s="287"/>
      <c r="L81" s="725" t="s">
        <v>15336</v>
      </c>
      <c r="M81" s="482" t="s">
        <v>15337</v>
      </c>
      <c r="N81" s="287"/>
      <c r="O81" s="287"/>
      <c r="P81" s="726">
        <v>45448.0</v>
      </c>
      <c r="Q81" s="482" t="s">
        <v>215</v>
      </c>
      <c r="R81" s="482" t="s">
        <v>95</v>
      </c>
      <c r="S81" s="730" t="s">
        <v>15291</v>
      </c>
      <c r="T81" s="287"/>
    </row>
    <row r="82">
      <c r="A82" s="717" t="s">
        <v>1858</v>
      </c>
      <c r="B82" s="717" t="s">
        <v>15334</v>
      </c>
      <c r="C82" s="717" t="s">
        <v>12034</v>
      </c>
      <c r="D82" s="441" t="s">
        <v>296</v>
      </c>
      <c r="E82" s="287"/>
      <c r="F82" s="717" t="s">
        <v>12</v>
      </c>
      <c r="G82" s="717" t="s">
        <v>545</v>
      </c>
      <c r="H82" s="717" t="s">
        <v>15230</v>
      </c>
      <c r="I82" s="287"/>
      <c r="J82" s="441" t="s">
        <v>15338</v>
      </c>
      <c r="K82" s="287"/>
      <c r="L82" s="725" t="s">
        <v>15339</v>
      </c>
      <c r="M82" s="287"/>
      <c r="N82" s="287"/>
      <c r="O82" s="287"/>
      <c r="P82" s="366"/>
      <c r="Q82" s="441"/>
      <c r="R82" s="441" t="s">
        <v>620</v>
      </c>
      <c r="S82" s="443" t="s">
        <v>15272</v>
      </c>
      <c r="T82" s="441" t="s">
        <v>15273</v>
      </c>
    </row>
    <row r="83">
      <c r="A83" s="717" t="s">
        <v>1863</v>
      </c>
      <c r="B83" s="717" t="s">
        <v>15334</v>
      </c>
      <c r="C83" s="717" t="s">
        <v>12034</v>
      </c>
      <c r="D83" s="441" t="s">
        <v>296</v>
      </c>
      <c r="E83" s="287"/>
      <c r="F83" s="717" t="s">
        <v>11</v>
      </c>
      <c r="G83" s="717" t="s">
        <v>545</v>
      </c>
      <c r="H83" s="717" t="s">
        <v>15230</v>
      </c>
      <c r="I83" s="287"/>
      <c r="J83" s="441" t="s">
        <v>15340</v>
      </c>
      <c r="K83" s="287"/>
      <c r="L83" s="725" t="s">
        <v>15341</v>
      </c>
      <c r="M83" s="287"/>
      <c r="N83" s="287"/>
      <c r="O83" s="287"/>
      <c r="P83" s="726">
        <v>45448.0</v>
      </c>
      <c r="Q83" s="482" t="s">
        <v>215</v>
      </c>
      <c r="R83" s="482" t="s">
        <v>95</v>
      </c>
      <c r="S83" s="730" t="s">
        <v>15291</v>
      </c>
      <c r="T83" s="287"/>
    </row>
    <row r="84">
      <c r="A84" s="441" t="s">
        <v>1424</v>
      </c>
      <c r="B84" s="287"/>
      <c r="C84" s="287"/>
      <c r="D84" s="441" t="s">
        <v>296</v>
      </c>
      <c r="E84" s="441" t="s">
        <v>28</v>
      </c>
      <c r="F84" s="441" t="s">
        <v>12</v>
      </c>
      <c r="G84" s="717" t="s">
        <v>465</v>
      </c>
      <c r="H84" s="287"/>
      <c r="I84" s="441" t="s">
        <v>1413</v>
      </c>
      <c r="J84" s="441" t="s">
        <v>15342</v>
      </c>
      <c r="K84" s="441" t="s">
        <v>15343</v>
      </c>
      <c r="L84" s="441" t="s">
        <v>15344</v>
      </c>
      <c r="M84" s="441" t="s">
        <v>15345</v>
      </c>
      <c r="N84" s="287"/>
      <c r="O84" s="732" t="s">
        <v>15346</v>
      </c>
      <c r="P84" s="300" t="s">
        <v>6455</v>
      </c>
      <c r="Q84" s="482" t="s">
        <v>490</v>
      </c>
      <c r="R84" s="482" t="s">
        <v>95</v>
      </c>
      <c r="S84" s="287"/>
      <c r="T84" s="287"/>
    </row>
    <row r="85">
      <c r="A85" s="441" t="s">
        <v>1429</v>
      </c>
      <c r="B85" s="287"/>
      <c r="C85" s="287"/>
      <c r="D85" s="441" t="s">
        <v>296</v>
      </c>
      <c r="E85" s="441" t="s">
        <v>447</v>
      </c>
      <c r="F85" s="441" t="s">
        <v>12</v>
      </c>
      <c r="G85" s="717" t="s">
        <v>465</v>
      </c>
      <c r="H85" s="287"/>
      <c r="I85" s="441" t="s">
        <v>1413</v>
      </c>
      <c r="J85" s="441" t="s">
        <v>15347</v>
      </c>
      <c r="K85" s="441" t="s">
        <v>15348</v>
      </c>
      <c r="L85" s="441" t="s">
        <v>15349</v>
      </c>
      <c r="M85" s="441" t="s">
        <v>15350</v>
      </c>
      <c r="N85" s="287"/>
      <c r="O85" s="732" t="s">
        <v>15351</v>
      </c>
      <c r="P85" s="365">
        <v>45327.0</v>
      </c>
      <c r="Q85" s="482" t="s">
        <v>490</v>
      </c>
      <c r="R85" s="482" t="s">
        <v>95</v>
      </c>
      <c r="S85" s="287"/>
      <c r="T85" s="287"/>
    </row>
    <row r="86">
      <c r="A86" s="441" t="s">
        <v>1451</v>
      </c>
      <c r="B86" s="287"/>
      <c r="C86" s="287"/>
      <c r="D86" s="441" t="s">
        <v>296</v>
      </c>
      <c r="E86" s="287"/>
      <c r="F86" s="441" t="s">
        <v>12</v>
      </c>
      <c r="G86" s="717" t="s">
        <v>545</v>
      </c>
      <c r="H86" s="240"/>
      <c r="I86" s="441" t="s">
        <v>739</v>
      </c>
      <c r="J86" s="441" t="s">
        <v>15352</v>
      </c>
      <c r="K86" s="287"/>
      <c r="L86" s="441" t="s">
        <v>15353</v>
      </c>
      <c r="M86" s="441" t="s">
        <v>15354</v>
      </c>
      <c r="N86" s="287"/>
      <c r="O86" s="287"/>
      <c r="P86" s="365">
        <v>45448.0</v>
      </c>
      <c r="Q86" s="722" t="s">
        <v>215</v>
      </c>
      <c r="R86" s="722" t="s">
        <v>95</v>
      </c>
      <c r="S86" s="287"/>
      <c r="T86" s="287"/>
    </row>
    <row r="87">
      <c r="A87" s="441" t="s">
        <v>1459</v>
      </c>
      <c r="B87" s="287"/>
      <c r="C87" s="287"/>
      <c r="D87" s="441" t="s">
        <v>296</v>
      </c>
      <c r="E87" s="287"/>
      <c r="F87" s="441" t="s">
        <v>11</v>
      </c>
      <c r="G87" s="717" t="s">
        <v>465</v>
      </c>
      <c r="H87" s="240"/>
      <c r="I87" s="441" t="s">
        <v>739</v>
      </c>
      <c r="J87" s="441" t="s">
        <v>15355</v>
      </c>
      <c r="K87" s="287"/>
      <c r="L87" s="441" t="s">
        <v>15356</v>
      </c>
      <c r="M87" s="441" t="s">
        <v>15357</v>
      </c>
      <c r="N87" s="287"/>
      <c r="O87" s="441" t="s">
        <v>8977</v>
      </c>
      <c r="P87" s="365">
        <v>45448.0</v>
      </c>
      <c r="Q87" s="482" t="s">
        <v>215</v>
      </c>
      <c r="R87" s="482" t="s">
        <v>95</v>
      </c>
      <c r="S87" s="287"/>
      <c r="T87" s="287"/>
    </row>
    <row r="88">
      <c r="A88" s="441" t="s">
        <v>1464</v>
      </c>
      <c r="B88" s="287"/>
      <c r="C88" s="287"/>
      <c r="D88" s="441" t="s">
        <v>296</v>
      </c>
      <c r="E88" s="287"/>
      <c r="F88" s="441" t="s">
        <v>12</v>
      </c>
      <c r="G88" s="441" t="s">
        <v>545</v>
      </c>
      <c r="H88" s="240"/>
      <c r="I88" s="441" t="s">
        <v>739</v>
      </c>
      <c r="J88" s="441" t="s">
        <v>15358</v>
      </c>
      <c r="K88" s="287"/>
      <c r="L88" s="441" t="s">
        <v>15359</v>
      </c>
      <c r="M88" s="441" t="s">
        <v>15360</v>
      </c>
      <c r="N88" s="287"/>
      <c r="O88" s="287"/>
      <c r="P88" s="365">
        <v>45448.0</v>
      </c>
      <c r="Q88" s="482" t="s">
        <v>215</v>
      </c>
      <c r="R88" s="482" t="s">
        <v>95</v>
      </c>
      <c r="S88" s="287"/>
      <c r="T88" s="287"/>
    </row>
    <row r="89">
      <c r="A89" s="441" t="s">
        <v>1469</v>
      </c>
      <c r="B89" s="287"/>
      <c r="C89" s="287"/>
      <c r="D89" s="441" t="s">
        <v>296</v>
      </c>
      <c r="E89" s="287"/>
      <c r="F89" s="441" t="s">
        <v>11</v>
      </c>
      <c r="G89" s="717" t="s">
        <v>465</v>
      </c>
      <c r="H89" s="240"/>
      <c r="I89" s="441" t="s">
        <v>739</v>
      </c>
      <c r="J89" s="441" t="s">
        <v>15361</v>
      </c>
      <c r="K89" s="441" t="s">
        <v>15362</v>
      </c>
      <c r="L89" s="441" t="s">
        <v>15363</v>
      </c>
      <c r="M89" s="441" t="s">
        <v>15364</v>
      </c>
      <c r="N89" s="287"/>
      <c r="O89" s="441" t="s">
        <v>6431</v>
      </c>
      <c r="P89" s="726">
        <v>45448.0</v>
      </c>
      <c r="Q89" s="482" t="s">
        <v>215</v>
      </c>
      <c r="R89" s="482" t="s">
        <v>95</v>
      </c>
      <c r="S89" s="287"/>
      <c r="T89" s="287"/>
    </row>
    <row r="90">
      <c r="A90" s="441" t="s">
        <v>1504</v>
      </c>
      <c r="B90" s="441" t="s">
        <v>6999</v>
      </c>
      <c r="C90" s="287"/>
      <c r="D90" s="441" t="s">
        <v>296</v>
      </c>
      <c r="E90" s="441" t="s">
        <v>6444</v>
      </c>
      <c r="F90" s="441" t="s">
        <v>11</v>
      </c>
      <c r="G90" s="717" t="s">
        <v>545</v>
      </c>
      <c r="H90" s="240"/>
      <c r="I90" s="441" t="s">
        <v>847</v>
      </c>
      <c r="J90" s="441" t="s">
        <v>15365</v>
      </c>
      <c r="K90" s="441" t="s">
        <v>15366</v>
      </c>
      <c r="L90" s="441" t="s">
        <v>15367</v>
      </c>
      <c r="M90" s="441" t="s">
        <v>15368</v>
      </c>
      <c r="N90" s="287"/>
      <c r="O90" s="287"/>
      <c r="P90" s="365">
        <v>45478.0</v>
      </c>
      <c r="Q90" s="482" t="s">
        <v>215</v>
      </c>
      <c r="R90" s="482" t="s">
        <v>95</v>
      </c>
      <c r="S90" s="287"/>
      <c r="T90" s="287"/>
    </row>
    <row r="91">
      <c r="A91" s="441" t="s">
        <v>1511</v>
      </c>
      <c r="B91" s="287"/>
      <c r="C91" s="287"/>
      <c r="D91" s="441" t="s">
        <v>296</v>
      </c>
      <c r="E91" s="287"/>
      <c r="F91" s="441" t="s">
        <v>11</v>
      </c>
      <c r="G91" s="717" t="s">
        <v>588</v>
      </c>
      <c r="H91" s="240"/>
      <c r="I91" s="441" t="s">
        <v>739</v>
      </c>
      <c r="J91" s="441" t="s">
        <v>15369</v>
      </c>
      <c r="K91" s="441" t="s">
        <v>15370</v>
      </c>
      <c r="L91" s="441" t="s">
        <v>15371</v>
      </c>
      <c r="M91" s="441" t="s">
        <v>15372</v>
      </c>
      <c r="N91" s="287"/>
      <c r="O91" s="287"/>
      <c r="P91" s="300" t="s">
        <v>3569</v>
      </c>
      <c r="Q91" s="482" t="s">
        <v>215</v>
      </c>
      <c r="R91" s="482" t="s">
        <v>95</v>
      </c>
      <c r="S91" s="733"/>
      <c r="T91" s="287"/>
    </row>
    <row r="92">
      <c r="A92" s="441" t="s">
        <v>1523</v>
      </c>
      <c r="B92" s="287"/>
      <c r="C92" s="287"/>
      <c r="D92" s="441" t="s">
        <v>296</v>
      </c>
      <c r="E92" s="287"/>
      <c r="F92" s="441" t="s">
        <v>12</v>
      </c>
      <c r="G92" s="441" t="s">
        <v>545</v>
      </c>
      <c r="H92" s="240"/>
      <c r="I92" s="441" t="s">
        <v>739</v>
      </c>
      <c r="J92" s="441" t="s">
        <v>15373</v>
      </c>
      <c r="K92" s="287"/>
      <c r="L92" s="441" t="s">
        <v>15374</v>
      </c>
      <c r="M92" s="441" t="s">
        <v>15375</v>
      </c>
      <c r="N92" s="287"/>
      <c r="O92" s="287"/>
      <c r="P92" s="365">
        <v>45448.0</v>
      </c>
      <c r="Q92" s="482" t="s">
        <v>215</v>
      </c>
      <c r="R92" s="482" t="s">
        <v>95</v>
      </c>
      <c r="S92" s="287"/>
      <c r="T92" s="287"/>
    </row>
    <row r="93">
      <c r="A93" s="441" t="s">
        <v>1542</v>
      </c>
      <c r="B93" s="287"/>
      <c r="C93" s="287"/>
      <c r="D93" s="441" t="s">
        <v>296</v>
      </c>
      <c r="E93" s="441" t="s">
        <v>8954</v>
      </c>
      <c r="F93" s="441" t="s">
        <v>11</v>
      </c>
      <c r="G93" s="717" t="s">
        <v>465</v>
      </c>
      <c r="H93" s="240"/>
      <c r="I93" s="441" t="s">
        <v>739</v>
      </c>
      <c r="J93" s="441" t="s">
        <v>15376</v>
      </c>
      <c r="K93" s="287"/>
      <c r="L93" s="441" t="s">
        <v>15377</v>
      </c>
      <c r="M93" s="441" t="s">
        <v>15378</v>
      </c>
      <c r="N93" s="287"/>
      <c r="O93" s="441" t="s">
        <v>15118</v>
      </c>
      <c r="P93" s="365">
        <v>45327.0</v>
      </c>
      <c r="Q93" s="482" t="s">
        <v>490</v>
      </c>
      <c r="R93" s="482" t="s">
        <v>95</v>
      </c>
      <c r="S93" s="287"/>
      <c r="T93" s="287"/>
    </row>
    <row r="94">
      <c r="A94" s="441" t="s">
        <v>1549</v>
      </c>
      <c r="B94" s="287"/>
      <c r="C94" s="287"/>
      <c r="D94" s="441" t="s">
        <v>296</v>
      </c>
      <c r="E94" s="441" t="s">
        <v>8954</v>
      </c>
      <c r="F94" s="441" t="s">
        <v>12</v>
      </c>
      <c r="G94" s="717" t="s">
        <v>465</v>
      </c>
      <c r="H94" s="240"/>
      <c r="I94" s="441" t="s">
        <v>739</v>
      </c>
      <c r="J94" s="441" t="s">
        <v>15379</v>
      </c>
      <c r="K94" s="287"/>
      <c r="L94" s="441" t="s">
        <v>15380</v>
      </c>
      <c r="M94" s="441" t="s">
        <v>15381</v>
      </c>
      <c r="N94" s="287"/>
      <c r="O94" s="441" t="s">
        <v>15118</v>
      </c>
      <c r="P94" s="365">
        <v>45327.0</v>
      </c>
      <c r="Q94" s="482" t="s">
        <v>490</v>
      </c>
      <c r="R94" s="482" t="s">
        <v>95</v>
      </c>
      <c r="S94" s="287"/>
      <c r="T94" s="287"/>
    </row>
    <row r="95">
      <c r="A95" s="441" t="s">
        <v>1574</v>
      </c>
      <c r="B95" s="725" t="s">
        <v>3198</v>
      </c>
      <c r="C95" s="441">
        <v>4.2</v>
      </c>
      <c r="D95" s="441" t="s">
        <v>296</v>
      </c>
      <c r="E95" s="441" t="s">
        <v>8959</v>
      </c>
      <c r="F95" s="441" t="s">
        <v>11</v>
      </c>
      <c r="G95" s="717" t="s">
        <v>465</v>
      </c>
      <c r="H95" s="240"/>
      <c r="I95" s="441" t="s">
        <v>2267</v>
      </c>
      <c r="J95" s="441" t="s">
        <v>15382</v>
      </c>
      <c r="K95" s="287"/>
      <c r="L95" s="441" t="s">
        <v>15383</v>
      </c>
      <c r="M95" s="441" t="s">
        <v>15384</v>
      </c>
      <c r="N95" s="287"/>
      <c r="O95" s="441" t="s">
        <v>9112</v>
      </c>
      <c r="P95" s="365">
        <v>45448.0</v>
      </c>
      <c r="Q95" s="482" t="s">
        <v>215</v>
      </c>
      <c r="R95" s="482" t="s">
        <v>95</v>
      </c>
      <c r="S95" s="287"/>
      <c r="T95" s="287"/>
    </row>
    <row r="96">
      <c r="A96" s="441" t="s">
        <v>1621</v>
      </c>
      <c r="B96" s="287"/>
      <c r="C96" s="287"/>
      <c r="D96" s="441" t="s">
        <v>296</v>
      </c>
      <c r="E96" s="441" t="s">
        <v>5186</v>
      </c>
      <c r="F96" s="441" t="s">
        <v>11</v>
      </c>
      <c r="G96" s="717" t="s">
        <v>465</v>
      </c>
      <c r="H96" s="240"/>
      <c r="I96" s="441" t="s">
        <v>739</v>
      </c>
      <c r="J96" s="441" t="s">
        <v>15385</v>
      </c>
      <c r="K96" s="287"/>
      <c r="L96" s="441" t="s">
        <v>15386</v>
      </c>
      <c r="M96" s="441" t="s">
        <v>15387</v>
      </c>
      <c r="N96" s="287"/>
      <c r="O96" s="441" t="s">
        <v>8970</v>
      </c>
      <c r="P96" s="355" t="s">
        <v>3569</v>
      </c>
      <c r="Q96" s="482" t="s">
        <v>215</v>
      </c>
      <c r="R96" s="482" t="s">
        <v>95</v>
      </c>
      <c r="S96" s="287"/>
      <c r="T96" s="287"/>
    </row>
    <row r="97">
      <c r="A97" s="441" t="s">
        <v>1628</v>
      </c>
      <c r="B97" s="287"/>
      <c r="C97" s="287"/>
      <c r="D97" s="441" t="s">
        <v>296</v>
      </c>
      <c r="E97" s="441" t="s">
        <v>447</v>
      </c>
      <c r="F97" s="441" t="s">
        <v>12</v>
      </c>
      <c r="G97" s="717" t="s">
        <v>465</v>
      </c>
      <c r="H97" s="240"/>
      <c r="I97" s="441" t="s">
        <v>739</v>
      </c>
      <c r="J97" s="441" t="s">
        <v>15388</v>
      </c>
      <c r="K97" s="287"/>
      <c r="L97" s="441" t="s">
        <v>15389</v>
      </c>
      <c r="M97" s="441" t="s">
        <v>15390</v>
      </c>
      <c r="N97" s="287"/>
      <c r="O97" s="441" t="s">
        <v>15391</v>
      </c>
      <c r="P97" s="365">
        <v>45448.0</v>
      </c>
      <c r="Q97" s="482" t="s">
        <v>215</v>
      </c>
      <c r="R97" s="482" t="s">
        <v>95</v>
      </c>
      <c r="S97" s="287"/>
      <c r="T97" s="287"/>
    </row>
    <row r="98">
      <c r="A98" s="441" t="s">
        <v>1650</v>
      </c>
      <c r="B98" s="287"/>
      <c r="C98" s="287"/>
      <c r="D98" s="441" t="s">
        <v>296</v>
      </c>
      <c r="E98" s="287"/>
      <c r="F98" s="441" t="s">
        <v>11</v>
      </c>
      <c r="G98" s="717" t="s">
        <v>465</v>
      </c>
      <c r="H98" s="240"/>
      <c r="I98" s="441" t="s">
        <v>739</v>
      </c>
      <c r="J98" s="441" t="s">
        <v>15392</v>
      </c>
      <c r="K98" s="287"/>
      <c r="L98" s="441" t="s">
        <v>15393</v>
      </c>
      <c r="M98" s="441" t="s">
        <v>15394</v>
      </c>
      <c r="N98" s="287"/>
      <c r="O98" s="441" t="s">
        <v>8977</v>
      </c>
      <c r="P98" s="365">
        <v>45448.0</v>
      </c>
      <c r="Q98" s="482" t="s">
        <v>215</v>
      </c>
      <c r="R98" s="482" t="s">
        <v>95</v>
      </c>
      <c r="S98" s="287"/>
      <c r="T98" s="287"/>
    </row>
    <row r="99">
      <c r="A99" s="717" t="s">
        <v>1895</v>
      </c>
      <c r="B99" s="717" t="s">
        <v>15395</v>
      </c>
      <c r="C99" s="734" t="s">
        <v>2525</v>
      </c>
      <c r="D99" s="441" t="s">
        <v>296</v>
      </c>
      <c r="E99" s="287"/>
      <c r="F99" s="717" t="s">
        <v>11</v>
      </c>
      <c r="G99" s="717" t="s">
        <v>545</v>
      </c>
      <c r="H99" s="717" t="s">
        <v>2252</v>
      </c>
      <c r="I99" s="287"/>
      <c r="J99" s="441" t="s">
        <v>15396</v>
      </c>
      <c r="K99" s="441" t="s">
        <v>15397</v>
      </c>
      <c r="L99" s="441" t="s">
        <v>15398</v>
      </c>
      <c r="M99" s="441" t="s">
        <v>15399</v>
      </c>
      <c r="N99" s="287"/>
      <c r="O99" s="287"/>
      <c r="P99" s="300" t="s">
        <v>3569</v>
      </c>
      <c r="Q99" s="482" t="s">
        <v>215</v>
      </c>
      <c r="R99" s="482" t="s">
        <v>95</v>
      </c>
      <c r="S99" s="287"/>
      <c r="T99" s="287"/>
    </row>
    <row r="100">
      <c r="A100" s="717" t="s">
        <v>1897</v>
      </c>
      <c r="B100" s="717" t="s">
        <v>15395</v>
      </c>
      <c r="C100" s="734" t="s">
        <v>2525</v>
      </c>
      <c r="D100" s="441" t="s">
        <v>296</v>
      </c>
      <c r="E100" s="287"/>
      <c r="F100" s="717" t="s">
        <v>11</v>
      </c>
      <c r="G100" s="717" t="s">
        <v>545</v>
      </c>
      <c r="H100" s="717" t="s">
        <v>2252</v>
      </c>
      <c r="I100" s="287"/>
      <c r="J100" s="441" t="s">
        <v>15400</v>
      </c>
      <c r="K100" s="441" t="s">
        <v>15401</v>
      </c>
      <c r="L100" s="441" t="s">
        <v>15402</v>
      </c>
      <c r="M100" s="441" t="s">
        <v>15403</v>
      </c>
      <c r="N100" s="287"/>
      <c r="O100" s="287"/>
      <c r="P100" s="300" t="s">
        <v>3569</v>
      </c>
      <c r="Q100" s="482" t="s">
        <v>215</v>
      </c>
      <c r="R100" s="482" t="s">
        <v>95</v>
      </c>
      <c r="S100" s="287"/>
      <c r="T100" s="287"/>
    </row>
    <row r="101">
      <c r="A101" s="717" t="s">
        <v>1901</v>
      </c>
      <c r="B101" s="717" t="s">
        <v>15395</v>
      </c>
      <c r="C101" s="734" t="s">
        <v>2525</v>
      </c>
      <c r="D101" s="441" t="s">
        <v>296</v>
      </c>
      <c r="E101" s="287"/>
      <c r="F101" s="717" t="s">
        <v>11</v>
      </c>
      <c r="G101" s="717" t="s">
        <v>545</v>
      </c>
      <c r="H101" s="717" t="s">
        <v>2252</v>
      </c>
      <c r="I101" s="287"/>
      <c r="J101" s="441" t="s">
        <v>15404</v>
      </c>
      <c r="K101" s="441" t="s">
        <v>15405</v>
      </c>
      <c r="L101" s="441" t="s">
        <v>15406</v>
      </c>
      <c r="M101" s="441" t="s">
        <v>15407</v>
      </c>
      <c r="N101" s="287"/>
      <c r="O101" s="287"/>
      <c r="P101" s="300" t="s">
        <v>3569</v>
      </c>
      <c r="Q101" s="482" t="s">
        <v>215</v>
      </c>
      <c r="R101" s="482" t="s">
        <v>95</v>
      </c>
      <c r="S101" s="287"/>
      <c r="T101" s="287"/>
    </row>
    <row r="102">
      <c r="A102" s="717" t="s">
        <v>1905</v>
      </c>
      <c r="B102" s="717" t="s">
        <v>15395</v>
      </c>
      <c r="C102" s="734" t="s">
        <v>2525</v>
      </c>
      <c r="D102" s="441" t="s">
        <v>296</v>
      </c>
      <c r="E102" s="287"/>
      <c r="F102" s="717" t="s">
        <v>11</v>
      </c>
      <c r="G102" s="717" t="s">
        <v>545</v>
      </c>
      <c r="H102" s="717" t="s">
        <v>2252</v>
      </c>
      <c r="I102" s="287"/>
      <c r="J102" s="441" t="s">
        <v>15408</v>
      </c>
      <c r="K102" s="441" t="s">
        <v>15409</v>
      </c>
      <c r="L102" s="441" t="s">
        <v>15410</v>
      </c>
      <c r="M102" s="441" t="s">
        <v>15407</v>
      </c>
      <c r="N102" s="287"/>
      <c r="O102" s="287"/>
      <c r="P102" s="365">
        <v>45448.0</v>
      </c>
      <c r="Q102" s="482" t="s">
        <v>215</v>
      </c>
      <c r="R102" s="482" t="s">
        <v>95</v>
      </c>
      <c r="S102" s="287"/>
      <c r="T102" s="287"/>
    </row>
    <row r="103">
      <c r="A103" s="717" t="s">
        <v>1910</v>
      </c>
      <c r="B103" s="717" t="s">
        <v>15395</v>
      </c>
      <c r="C103" s="734" t="s">
        <v>2525</v>
      </c>
      <c r="D103" s="441" t="s">
        <v>296</v>
      </c>
      <c r="E103" s="287"/>
      <c r="F103" s="717" t="s">
        <v>11</v>
      </c>
      <c r="G103" s="717" t="s">
        <v>545</v>
      </c>
      <c r="H103" s="717" t="s">
        <v>2252</v>
      </c>
      <c r="I103" s="287"/>
      <c r="J103" s="441" t="s">
        <v>15411</v>
      </c>
      <c r="K103" s="441" t="s">
        <v>15409</v>
      </c>
      <c r="L103" s="441" t="s">
        <v>15412</v>
      </c>
      <c r="M103" s="441" t="s">
        <v>15413</v>
      </c>
      <c r="N103" s="287"/>
      <c r="O103" s="287"/>
      <c r="P103" s="365">
        <v>45448.0</v>
      </c>
      <c r="Q103" s="482" t="s">
        <v>215</v>
      </c>
      <c r="R103" s="482" t="s">
        <v>95</v>
      </c>
      <c r="S103" s="287"/>
      <c r="T103" s="287"/>
    </row>
    <row r="104">
      <c r="A104" s="717" t="s">
        <v>1915</v>
      </c>
      <c r="B104" s="717" t="s">
        <v>15395</v>
      </c>
      <c r="C104" s="734" t="s">
        <v>2525</v>
      </c>
      <c r="D104" s="441" t="s">
        <v>296</v>
      </c>
      <c r="E104" s="287"/>
      <c r="F104" s="717" t="s">
        <v>11</v>
      </c>
      <c r="G104" s="717" t="s">
        <v>545</v>
      </c>
      <c r="H104" s="717" t="s">
        <v>2252</v>
      </c>
      <c r="I104" s="287"/>
      <c r="J104" s="441" t="s">
        <v>15414</v>
      </c>
      <c r="K104" s="441" t="s">
        <v>15415</v>
      </c>
      <c r="L104" s="441" t="s">
        <v>15416</v>
      </c>
      <c r="M104" s="441" t="s">
        <v>15417</v>
      </c>
      <c r="N104" s="287"/>
      <c r="O104" s="287"/>
      <c r="P104" s="365">
        <v>45448.0</v>
      </c>
      <c r="Q104" s="482" t="s">
        <v>215</v>
      </c>
      <c r="R104" s="482" t="s">
        <v>95</v>
      </c>
      <c r="S104" s="287"/>
      <c r="T104" s="287"/>
    </row>
    <row r="105">
      <c r="A105" s="717" t="s">
        <v>1920</v>
      </c>
      <c r="B105" s="717" t="s">
        <v>15395</v>
      </c>
      <c r="C105" s="734" t="s">
        <v>2525</v>
      </c>
      <c r="D105" s="441" t="s">
        <v>296</v>
      </c>
      <c r="E105" s="287"/>
      <c r="F105" s="717" t="s">
        <v>11</v>
      </c>
      <c r="G105" s="717" t="s">
        <v>545</v>
      </c>
      <c r="H105" s="717" t="s">
        <v>2252</v>
      </c>
      <c r="I105" s="287"/>
      <c r="J105" s="441" t="s">
        <v>15418</v>
      </c>
      <c r="K105" s="441" t="s">
        <v>15409</v>
      </c>
      <c r="L105" s="441" t="s">
        <v>15419</v>
      </c>
      <c r="M105" s="441" t="s">
        <v>15420</v>
      </c>
      <c r="N105" s="287"/>
      <c r="O105" s="287"/>
      <c r="P105" s="365">
        <v>45448.0</v>
      </c>
      <c r="Q105" s="482" t="s">
        <v>215</v>
      </c>
      <c r="R105" s="482" t="s">
        <v>95</v>
      </c>
      <c r="S105" s="287"/>
      <c r="T105" s="287"/>
    </row>
    <row r="106">
      <c r="A106" s="717" t="s">
        <v>1927</v>
      </c>
      <c r="B106" s="287"/>
      <c r="C106" s="287"/>
      <c r="D106" s="441" t="s">
        <v>303</v>
      </c>
      <c r="E106" s="441" t="s">
        <v>15421</v>
      </c>
      <c r="F106" s="441" t="s">
        <v>12</v>
      </c>
      <c r="G106" s="717" t="s">
        <v>545</v>
      </c>
      <c r="H106" s="240"/>
      <c r="I106" s="441" t="s">
        <v>847</v>
      </c>
      <c r="J106" s="441" t="s">
        <v>15422</v>
      </c>
      <c r="K106" s="441" t="s">
        <v>15423</v>
      </c>
      <c r="L106" s="441" t="s">
        <v>15424</v>
      </c>
      <c r="M106" s="441" t="s">
        <v>15425</v>
      </c>
      <c r="N106" s="287"/>
      <c r="O106" s="240"/>
      <c r="P106" s="365">
        <v>45478.0</v>
      </c>
      <c r="Q106" s="482" t="s">
        <v>215</v>
      </c>
      <c r="R106" s="482" t="s">
        <v>95</v>
      </c>
      <c r="S106" s="475"/>
      <c r="T106" s="240"/>
    </row>
    <row r="107">
      <c r="A107" s="717" t="s">
        <v>1933</v>
      </c>
      <c r="B107" s="287"/>
      <c r="C107" s="287"/>
      <c r="D107" s="441" t="s">
        <v>303</v>
      </c>
      <c r="E107" s="441" t="s">
        <v>447</v>
      </c>
      <c r="F107" s="441" t="s">
        <v>12</v>
      </c>
      <c r="G107" s="717" t="s">
        <v>545</v>
      </c>
      <c r="H107" s="240"/>
      <c r="I107" s="441" t="s">
        <v>847</v>
      </c>
      <c r="J107" s="441" t="s">
        <v>15426</v>
      </c>
      <c r="K107" s="287"/>
      <c r="L107" s="441" t="s">
        <v>15427</v>
      </c>
      <c r="M107" s="441" t="s">
        <v>15428</v>
      </c>
      <c r="N107" s="287"/>
      <c r="O107" s="240"/>
      <c r="P107" s="348">
        <v>45540.0</v>
      </c>
      <c r="Q107" s="735" t="s">
        <v>215</v>
      </c>
      <c r="R107" s="735" t="s">
        <v>620</v>
      </c>
      <c r="S107" s="735"/>
      <c r="T107" s="736" t="s">
        <v>58</v>
      </c>
    </row>
    <row r="108">
      <c r="A108" s="717" t="s">
        <v>1939</v>
      </c>
      <c r="B108" s="287"/>
      <c r="C108" s="287"/>
      <c r="D108" s="441" t="s">
        <v>303</v>
      </c>
      <c r="E108" s="441" t="s">
        <v>447</v>
      </c>
      <c r="F108" s="441" t="s">
        <v>12</v>
      </c>
      <c r="G108" s="717" t="s">
        <v>545</v>
      </c>
      <c r="H108" s="240"/>
      <c r="I108" s="441" t="s">
        <v>7438</v>
      </c>
      <c r="J108" s="441" t="s">
        <v>15429</v>
      </c>
      <c r="K108" s="287"/>
      <c r="L108" s="441" t="s">
        <v>15430</v>
      </c>
      <c r="M108" s="441" t="s">
        <v>15431</v>
      </c>
      <c r="N108" s="287"/>
      <c r="O108" s="240"/>
      <c r="P108" s="348">
        <v>45540.0</v>
      </c>
      <c r="Q108" s="735" t="s">
        <v>215</v>
      </c>
      <c r="R108" s="735" t="s">
        <v>620</v>
      </c>
      <c r="S108" s="735"/>
      <c r="T108" s="736" t="s">
        <v>58</v>
      </c>
    </row>
    <row r="109">
      <c r="A109" s="717" t="s">
        <v>1945</v>
      </c>
      <c r="B109" s="441" t="s">
        <v>7017</v>
      </c>
      <c r="C109" s="441" t="s">
        <v>6976</v>
      </c>
      <c r="D109" s="441" t="s">
        <v>303</v>
      </c>
      <c r="E109" s="441" t="s">
        <v>447</v>
      </c>
      <c r="F109" s="441" t="s">
        <v>11</v>
      </c>
      <c r="G109" s="717" t="s">
        <v>545</v>
      </c>
      <c r="H109" s="240"/>
      <c r="I109" s="441" t="s">
        <v>7438</v>
      </c>
      <c r="J109" s="441" t="s">
        <v>15432</v>
      </c>
      <c r="K109" s="287"/>
      <c r="L109" s="441" t="s">
        <v>15433</v>
      </c>
      <c r="M109" s="441" t="s">
        <v>15434</v>
      </c>
      <c r="N109" s="287"/>
      <c r="O109" s="287"/>
      <c r="P109" s="305"/>
      <c r="Q109" s="475"/>
      <c r="R109" s="735" t="s">
        <v>620</v>
      </c>
      <c r="S109" s="475"/>
      <c r="T109" s="475" t="s">
        <v>58</v>
      </c>
    </row>
    <row r="110">
      <c r="A110" s="717" t="s">
        <v>1951</v>
      </c>
      <c r="B110" s="441" t="s">
        <v>7017</v>
      </c>
      <c r="C110" s="441" t="s">
        <v>6976</v>
      </c>
      <c r="D110" s="441" t="s">
        <v>303</v>
      </c>
      <c r="E110" s="441" t="s">
        <v>447</v>
      </c>
      <c r="F110" s="441" t="s">
        <v>11</v>
      </c>
      <c r="G110" s="717" t="s">
        <v>545</v>
      </c>
      <c r="H110" s="240"/>
      <c r="I110" s="441" t="s">
        <v>7438</v>
      </c>
      <c r="J110" s="441" t="s">
        <v>15435</v>
      </c>
      <c r="K110" s="287"/>
      <c r="L110" s="441" t="s">
        <v>15436</v>
      </c>
      <c r="M110" s="441" t="s">
        <v>15437</v>
      </c>
      <c r="N110" s="287"/>
      <c r="O110" s="240"/>
      <c r="P110" s="305"/>
      <c r="Q110" s="475"/>
      <c r="R110" s="735" t="s">
        <v>620</v>
      </c>
      <c r="S110" s="475"/>
      <c r="T110" s="475" t="s">
        <v>58</v>
      </c>
    </row>
    <row r="111">
      <c r="A111" s="717" t="s">
        <v>1957</v>
      </c>
      <c r="B111" s="441" t="s">
        <v>7017</v>
      </c>
      <c r="C111" s="441" t="s">
        <v>6976</v>
      </c>
      <c r="D111" s="441" t="s">
        <v>303</v>
      </c>
      <c r="E111" s="441" t="s">
        <v>447</v>
      </c>
      <c r="F111" s="441" t="s">
        <v>11</v>
      </c>
      <c r="G111" s="717" t="s">
        <v>545</v>
      </c>
      <c r="H111" s="240"/>
      <c r="I111" s="441" t="s">
        <v>7438</v>
      </c>
      <c r="J111" s="441" t="s">
        <v>15438</v>
      </c>
      <c r="K111" s="287"/>
      <c r="L111" s="441" t="s">
        <v>15439</v>
      </c>
      <c r="M111" s="441" t="s">
        <v>15440</v>
      </c>
      <c r="N111" s="287"/>
      <c r="O111" s="240"/>
      <c r="P111" s="305"/>
      <c r="Q111" s="475"/>
      <c r="R111" s="735" t="s">
        <v>620</v>
      </c>
      <c r="S111" s="475"/>
      <c r="T111" s="475" t="s">
        <v>58</v>
      </c>
    </row>
    <row r="112">
      <c r="A112" s="717" t="s">
        <v>1962</v>
      </c>
      <c r="B112" s="441" t="s">
        <v>7017</v>
      </c>
      <c r="C112" s="441" t="s">
        <v>6976</v>
      </c>
      <c r="D112" s="441" t="s">
        <v>303</v>
      </c>
      <c r="E112" s="441" t="s">
        <v>447</v>
      </c>
      <c r="F112" s="441" t="s">
        <v>11</v>
      </c>
      <c r="G112" s="717" t="s">
        <v>545</v>
      </c>
      <c r="H112" s="240"/>
      <c r="I112" s="441" t="s">
        <v>7438</v>
      </c>
      <c r="J112" s="441" t="s">
        <v>15441</v>
      </c>
      <c r="K112" s="287"/>
      <c r="L112" s="441" t="s">
        <v>15439</v>
      </c>
      <c r="M112" s="441" t="s">
        <v>15442</v>
      </c>
      <c r="N112" s="287"/>
      <c r="O112" s="240"/>
      <c r="P112" s="305"/>
      <c r="Q112" s="475"/>
      <c r="R112" s="735" t="s">
        <v>620</v>
      </c>
      <c r="S112" s="475"/>
      <c r="T112" s="475" t="s">
        <v>58</v>
      </c>
    </row>
    <row r="113">
      <c r="A113" s="717" t="s">
        <v>1974</v>
      </c>
      <c r="B113" s="441" t="s">
        <v>7017</v>
      </c>
      <c r="C113" s="441" t="s">
        <v>6976</v>
      </c>
      <c r="D113" s="441" t="s">
        <v>303</v>
      </c>
      <c r="E113" s="441" t="s">
        <v>447</v>
      </c>
      <c r="F113" s="441" t="s">
        <v>11</v>
      </c>
      <c r="G113" s="717" t="s">
        <v>545</v>
      </c>
      <c r="H113" s="240"/>
      <c r="I113" s="441" t="s">
        <v>7438</v>
      </c>
      <c r="J113" s="441" t="s">
        <v>15438</v>
      </c>
      <c r="K113" s="287"/>
      <c r="L113" s="441" t="s">
        <v>15439</v>
      </c>
      <c r="M113" s="441" t="s">
        <v>15440</v>
      </c>
      <c r="N113" s="287"/>
      <c r="O113" s="240"/>
      <c r="P113" s="305"/>
      <c r="Q113" s="475"/>
      <c r="R113" s="735" t="s">
        <v>620</v>
      </c>
      <c r="S113" s="475"/>
      <c r="T113" s="475" t="s">
        <v>58</v>
      </c>
    </row>
    <row r="114">
      <c r="A114" s="717" t="s">
        <v>1980</v>
      </c>
      <c r="B114" s="441" t="s">
        <v>7017</v>
      </c>
      <c r="C114" s="441" t="s">
        <v>6976</v>
      </c>
      <c r="D114" s="441" t="s">
        <v>303</v>
      </c>
      <c r="E114" s="441" t="s">
        <v>447</v>
      </c>
      <c r="F114" s="441" t="s">
        <v>11</v>
      </c>
      <c r="G114" s="717" t="s">
        <v>545</v>
      </c>
      <c r="H114" s="240"/>
      <c r="I114" s="441" t="s">
        <v>7438</v>
      </c>
      <c r="J114" s="441" t="s">
        <v>15441</v>
      </c>
      <c r="K114" s="287"/>
      <c r="L114" s="441" t="s">
        <v>15439</v>
      </c>
      <c r="M114" s="441" t="s">
        <v>15442</v>
      </c>
      <c r="N114" s="287"/>
      <c r="O114" s="240"/>
      <c r="P114" s="348">
        <v>45540.0</v>
      </c>
      <c r="Q114" s="735" t="s">
        <v>215</v>
      </c>
      <c r="R114" s="735" t="s">
        <v>95</v>
      </c>
      <c r="S114" s="735"/>
      <c r="T114" s="240"/>
    </row>
    <row r="115">
      <c r="A115" s="717" t="s">
        <v>1985</v>
      </c>
      <c r="B115" s="287"/>
      <c r="C115" s="287"/>
      <c r="D115" s="441" t="s">
        <v>303</v>
      </c>
      <c r="E115" s="441" t="s">
        <v>6223</v>
      </c>
      <c r="F115" s="441" t="s">
        <v>12</v>
      </c>
      <c r="G115" s="717" t="s">
        <v>545</v>
      </c>
      <c r="H115" s="240"/>
      <c r="I115" s="441" t="s">
        <v>7438</v>
      </c>
      <c r="J115" s="441" t="s">
        <v>15443</v>
      </c>
      <c r="K115" s="441" t="s">
        <v>15444</v>
      </c>
      <c r="L115" s="441" t="s">
        <v>15445</v>
      </c>
      <c r="M115" s="441" t="s">
        <v>15446</v>
      </c>
      <c r="N115" s="287"/>
      <c r="O115" s="240"/>
      <c r="P115" s="348">
        <v>45540.0</v>
      </c>
      <c r="Q115" s="735" t="s">
        <v>215</v>
      </c>
      <c r="R115" s="735" t="s">
        <v>95</v>
      </c>
      <c r="S115" s="735"/>
      <c r="T115" s="240"/>
    </row>
    <row r="116">
      <c r="A116" s="717" t="s">
        <v>1990</v>
      </c>
      <c r="B116" s="287"/>
      <c r="C116" s="287"/>
      <c r="D116" s="441" t="s">
        <v>303</v>
      </c>
      <c r="E116" s="441" t="s">
        <v>6223</v>
      </c>
      <c r="F116" s="441" t="s">
        <v>12</v>
      </c>
      <c r="G116" s="717" t="s">
        <v>545</v>
      </c>
      <c r="H116" s="240"/>
      <c r="I116" s="441" t="s">
        <v>847</v>
      </c>
      <c r="J116" s="441" t="s">
        <v>15447</v>
      </c>
      <c r="K116" s="441" t="s">
        <v>15448</v>
      </c>
      <c r="L116" s="441" t="s">
        <v>15449</v>
      </c>
      <c r="M116" s="441" t="s">
        <v>15450</v>
      </c>
      <c r="N116" s="287"/>
      <c r="O116" s="240"/>
      <c r="P116" s="348">
        <v>45540.0</v>
      </c>
      <c r="Q116" s="735" t="s">
        <v>215</v>
      </c>
      <c r="R116" s="735" t="s">
        <v>95</v>
      </c>
      <c r="S116" s="475"/>
      <c r="T116" s="240"/>
    </row>
    <row r="117">
      <c r="A117" s="717" t="s">
        <v>1997</v>
      </c>
      <c r="B117" s="737"/>
      <c r="C117" s="737"/>
      <c r="D117" s="738" t="s">
        <v>303</v>
      </c>
      <c r="E117" s="738" t="s">
        <v>447</v>
      </c>
      <c r="F117" s="738" t="s">
        <v>12</v>
      </c>
      <c r="G117" s="717" t="s">
        <v>545</v>
      </c>
      <c r="H117" s="240"/>
      <c r="I117" s="738" t="s">
        <v>7438</v>
      </c>
      <c r="J117" s="738" t="s">
        <v>15451</v>
      </c>
      <c r="K117" s="738" t="s">
        <v>15452</v>
      </c>
      <c r="L117" s="738" t="s">
        <v>15453</v>
      </c>
      <c r="M117" s="738" t="s">
        <v>15454</v>
      </c>
      <c r="N117" s="737"/>
      <c r="O117" s="240"/>
      <c r="P117" s="305"/>
      <c r="Q117" s="475"/>
      <c r="R117" s="475" t="s">
        <v>620</v>
      </c>
      <c r="S117" s="240"/>
      <c r="T117" s="441" t="s">
        <v>15273</v>
      </c>
    </row>
    <row r="118">
      <c r="A118" s="717" t="s">
        <v>2003</v>
      </c>
      <c r="B118" s="287"/>
      <c r="C118" s="287"/>
      <c r="D118" s="441" t="s">
        <v>303</v>
      </c>
      <c r="E118" s="441" t="s">
        <v>34</v>
      </c>
      <c r="F118" s="441" t="s">
        <v>12</v>
      </c>
      <c r="G118" s="717" t="s">
        <v>545</v>
      </c>
      <c r="H118" s="240"/>
      <c r="I118" s="441" t="s">
        <v>15455</v>
      </c>
      <c r="J118" s="441" t="s">
        <v>15456</v>
      </c>
      <c r="K118" s="441" t="s">
        <v>9002</v>
      </c>
      <c r="L118" s="441" t="s">
        <v>15457</v>
      </c>
      <c r="M118" s="441" t="s">
        <v>15458</v>
      </c>
      <c r="N118" s="739"/>
      <c r="O118" s="240"/>
      <c r="P118" s="348">
        <v>45540.0</v>
      </c>
      <c r="Q118" s="735" t="s">
        <v>215</v>
      </c>
      <c r="R118" s="735" t="s">
        <v>95</v>
      </c>
      <c r="S118" s="240"/>
      <c r="T118" s="240"/>
    </row>
    <row r="119">
      <c r="A119" s="717" t="s">
        <v>2009</v>
      </c>
      <c r="B119" s="443" t="s">
        <v>9301</v>
      </c>
      <c r="C119" s="287"/>
      <c r="D119" s="441" t="s">
        <v>303</v>
      </c>
      <c r="E119" s="441" t="s">
        <v>6223</v>
      </c>
      <c r="F119" s="441" t="s">
        <v>12</v>
      </c>
      <c r="G119" s="717" t="s">
        <v>545</v>
      </c>
      <c r="H119" s="240"/>
      <c r="I119" s="441" t="s">
        <v>2267</v>
      </c>
      <c r="J119" s="441" t="s">
        <v>15459</v>
      </c>
      <c r="K119" s="287"/>
      <c r="L119" s="441" t="s">
        <v>15460</v>
      </c>
      <c r="M119" s="441" t="s">
        <v>10222</v>
      </c>
      <c r="N119" s="287"/>
      <c r="O119" s="240"/>
      <c r="P119" s="726">
        <v>45448.0</v>
      </c>
      <c r="Q119" s="482" t="s">
        <v>215</v>
      </c>
      <c r="R119" s="482" t="s">
        <v>95</v>
      </c>
      <c r="S119" s="240"/>
      <c r="T119" s="240"/>
    </row>
    <row r="120">
      <c r="A120" s="717" t="s">
        <v>2013</v>
      </c>
      <c r="B120" s="287"/>
      <c r="C120" s="287"/>
      <c r="D120" s="441" t="s">
        <v>303</v>
      </c>
      <c r="E120" s="441" t="s">
        <v>6223</v>
      </c>
      <c r="F120" s="441" t="s">
        <v>12</v>
      </c>
      <c r="G120" s="717" t="s">
        <v>545</v>
      </c>
      <c r="H120" s="240"/>
      <c r="I120" s="441" t="s">
        <v>2267</v>
      </c>
      <c r="J120" s="441" t="s">
        <v>15461</v>
      </c>
      <c r="K120" s="441" t="s">
        <v>15462</v>
      </c>
      <c r="L120" s="441" t="s">
        <v>15463</v>
      </c>
      <c r="M120" s="441" t="s">
        <v>15464</v>
      </c>
      <c r="N120" s="287"/>
      <c r="O120" s="240"/>
      <c r="P120" s="726">
        <v>45448.0</v>
      </c>
      <c r="Q120" s="482" t="s">
        <v>215</v>
      </c>
      <c r="R120" s="482" t="s">
        <v>95</v>
      </c>
      <c r="S120" s="240"/>
      <c r="T120" s="240"/>
    </row>
    <row r="121">
      <c r="A121" s="717" t="s">
        <v>2017</v>
      </c>
      <c r="B121" s="287"/>
      <c r="C121" s="287"/>
      <c r="D121" s="441" t="s">
        <v>303</v>
      </c>
      <c r="E121" s="441" t="s">
        <v>15465</v>
      </c>
      <c r="F121" s="441" t="s">
        <v>12</v>
      </c>
      <c r="G121" s="717" t="s">
        <v>545</v>
      </c>
      <c r="H121" s="240"/>
      <c r="I121" s="441" t="s">
        <v>739</v>
      </c>
      <c r="J121" s="441" t="s">
        <v>15466</v>
      </c>
      <c r="K121" s="287"/>
      <c r="L121" s="441" t="s">
        <v>15467</v>
      </c>
      <c r="M121" s="441" t="s">
        <v>15466</v>
      </c>
      <c r="N121" s="287"/>
      <c r="O121" s="240"/>
      <c r="P121" s="726">
        <v>45448.0</v>
      </c>
      <c r="Q121" s="482" t="s">
        <v>215</v>
      </c>
      <c r="R121" s="482" t="s">
        <v>95</v>
      </c>
      <c r="S121" s="240"/>
      <c r="T121" s="240"/>
    </row>
    <row r="122">
      <c r="A122" s="717" t="s">
        <v>2767</v>
      </c>
      <c r="B122" s="287"/>
      <c r="C122" s="287"/>
      <c r="D122" s="441" t="s">
        <v>303</v>
      </c>
      <c r="E122" s="441" t="s">
        <v>15465</v>
      </c>
      <c r="F122" s="441" t="s">
        <v>12</v>
      </c>
      <c r="G122" s="717" t="s">
        <v>545</v>
      </c>
      <c r="H122" s="240"/>
      <c r="I122" s="441" t="s">
        <v>739</v>
      </c>
      <c r="J122" s="441" t="s">
        <v>15468</v>
      </c>
      <c r="K122" s="287"/>
      <c r="L122" s="441" t="s">
        <v>15469</v>
      </c>
      <c r="M122" s="441" t="s">
        <v>15470</v>
      </c>
      <c r="N122" s="287"/>
      <c r="O122" s="240"/>
      <c r="P122" s="726">
        <v>45448.0</v>
      </c>
      <c r="Q122" s="482" t="s">
        <v>215</v>
      </c>
      <c r="R122" s="482" t="s">
        <v>95</v>
      </c>
      <c r="S122" s="240"/>
      <c r="T122" s="240"/>
    </row>
    <row r="123">
      <c r="A123" s="717" t="s">
        <v>2771</v>
      </c>
      <c r="B123" s="287"/>
      <c r="C123" s="287"/>
      <c r="D123" s="441" t="s">
        <v>303</v>
      </c>
      <c r="E123" s="441" t="s">
        <v>6223</v>
      </c>
      <c r="F123" s="441" t="s">
        <v>12</v>
      </c>
      <c r="G123" s="717" t="s">
        <v>545</v>
      </c>
      <c r="H123" s="240"/>
      <c r="I123" s="441" t="s">
        <v>739</v>
      </c>
      <c r="J123" s="441" t="s">
        <v>15471</v>
      </c>
      <c r="K123" s="441" t="s">
        <v>15472</v>
      </c>
      <c r="L123" s="441" t="s">
        <v>15473</v>
      </c>
      <c r="M123" s="441" t="s">
        <v>15474</v>
      </c>
      <c r="N123" s="287"/>
      <c r="O123" s="240"/>
      <c r="P123" s="348"/>
      <c r="Q123" s="735"/>
      <c r="R123" s="482" t="s">
        <v>620</v>
      </c>
      <c r="S123" s="736" t="s">
        <v>8045</v>
      </c>
      <c r="T123" s="736" t="s">
        <v>58</v>
      </c>
    </row>
    <row r="124">
      <c r="A124" s="717" t="s">
        <v>2776</v>
      </c>
      <c r="B124" s="441" t="s">
        <v>15475</v>
      </c>
      <c r="C124" s="441" t="s">
        <v>6865</v>
      </c>
      <c r="D124" s="441" t="s">
        <v>303</v>
      </c>
      <c r="E124" s="441" t="s">
        <v>6223</v>
      </c>
      <c r="F124" s="441" t="s">
        <v>12</v>
      </c>
      <c r="G124" s="717" t="s">
        <v>545</v>
      </c>
      <c r="H124" s="240"/>
      <c r="I124" s="441" t="s">
        <v>739</v>
      </c>
      <c r="J124" s="441" t="s">
        <v>15476</v>
      </c>
      <c r="K124" s="287"/>
      <c r="L124" s="441" t="s">
        <v>15477</v>
      </c>
      <c r="M124" s="441" t="s">
        <v>15478</v>
      </c>
      <c r="N124" s="287"/>
      <c r="O124" s="240"/>
      <c r="P124" s="348">
        <v>45478.0</v>
      </c>
      <c r="Q124" s="735" t="s">
        <v>215</v>
      </c>
      <c r="R124" s="735" t="s">
        <v>95</v>
      </c>
      <c r="S124" s="240"/>
      <c r="T124" s="240"/>
    </row>
    <row r="125">
      <c r="A125" s="717" t="s">
        <v>2781</v>
      </c>
      <c r="B125" s="287"/>
      <c r="C125" s="287"/>
      <c r="D125" s="441" t="s">
        <v>303</v>
      </c>
      <c r="E125" s="441" t="s">
        <v>15465</v>
      </c>
      <c r="F125" s="441" t="s">
        <v>12</v>
      </c>
      <c r="G125" s="717" t="s">
        <v>545</v>
      </c>
      <c r="H125" s="240"/>
      <c r="I125" s="441" t="s">
        <v>739</v>
      </c>
      <c r="J125" s="441" t="s">
        <v>15479</v>
      </c>
      <c r="K125" s="287"/>
      <c r="L125" s="441" t="s">
        <v>15480</v>
      </c>
      <c r="M125" s="441" t="s">
        <v>15481</v>
      </c>
      <c r="N125" s="287"/>
      <c r="O125" s="240"/>
      <c r="P125" s="726">
        <v>45448.0</v>
      </c>
      <c r="Q125" s="482" t="s">
        <v>215</v>
      </c>
      <c r="R125" s="482" t="s">
        <v>95</v>
      </c>
      <c r="S125" s="240"/>
      <c r="T125" s="240"/>
    </row>
    <row r="126">
      <c r="A126" s="717" t="s">
        <v>2785</v>
      </c>
      <c r="B126" s="287"/>
      <c r="C126" s="287"/>
      <c r="D126" s="441" t="s">
        <v>303</v>
      </c>
      <c r="E126" s="441" t="s">
        <v>15482</v>
      </c>
      <c r="F126" s="441" t="s">
        <v>12</v>
      </c>
      <c r="G126" s="717" t="s">
        <v>545</v>
      </c>
      <c r="H126" s="240"/>
      <c r="I126" s="441" t="s">
        <v>847</v>
      </c>
      <c r="J126" s="441" t="s">
        <v>15483</v>
      </c>
      <c r="K126" s="441" t="s">
        <v>15484</v>
      </c>
      <c r="L126" s="441" t="s">
        <v>15485</v>
      </c>
      <c r="M126" s="441" t="s">
        <v>15486</v>
      </c>
      <c r="N126" s="287"/>
      <c r="O126" s="240"/>
      <c r="P126" s="726">
        <v>45448.0</v>
      </c>
      <c r="Q126" s="482" t="s">
        <v>215</v>
      </c>
      <c r="R126" s="482" t="s">
        <v>95</v>
      </c>
      <c r="S126" s="475"/>
      <c r="T126" s="240"/>
    </row>
    <row r="127">
      <c r="A127" s="717" t="s">
        <v>2789</v>
      </c>
      <c r="B127" s="287"/>
      <c r="C127" s="287"/>
      <c r="D127" s="441" t="s">
        <v>303</v>
      </c>
      <c r="E127" s="441" t="s">
        <v>15465</v>
      </c>
      <c r="F127" s="441" t="s">
        <v>12</v>
      </c>
      <c r="G127" s="717" t="s">
        <v>545</v>
      </c>
      <c r="H127" s="240"/>
      <c r="I127" s="441" t="s">
        <v>739</v>
      </c>
      <c r="J127" s="441" t="s">
        <v>15487</v>
      </c>
      <c r="K127" s="441" t="s">
        <v>15488</v>
      </c>
      <c r="L127" s="441" t="s">
        <v>15489</v>
      </c>
      <c r="M127" s="441" t="s">
        <v>15490</v>
      </c>
      <c r="N127" s="287"/>
      <c r="O127" s="240"/>
      <c r="P127" s="348">
        <v>45478.0</v>
      </c>
      <c r="Q127" s="735" t="s">
        <v>215</v>
      </c>
      <c r="R127" s="735" t="s">
        <v>95</v>
      </c>
      <c r="S127" s="240"/>
      <c r="T127" s="240"/>
    </row>
    <row r="128">
      <c r="A128" s="717" t="s">
        <v>5583</v>
      </c>
      <c r="B128" s="287"/>
      <c r="C128" s="287"/>
      <c r="D128" s="441" t="s">
        <v>303</v>
      </c>
      <c r="E128" s="441" t="s">
        <v>6223</v>
      </c>
      <c r="F128" s="441" t="s">
        <v>12</v>
      </c>
      <c r="G128" s="717" t="s">
        <v>545</v>
      </c>
      <c r="H128" s="240"/>
      <c r="I128" s="441" t="s">
        <v>1646</v>
      </c>
      <c r="J128" s="441" t="s">
        <v>15491</v>
      </c>
      <c r="K128" s="287"/>
      <c r="L128" s="441" t="s">
        <v>15492</v>
      </c>
      <c r="M128" s="441" t="s">
        <v>15493</v>
      </c>
      <c r="N128" s="287"/>
      <c r="O128" s="240"/>
      <c r="P128" s="348">
        <v>45478.0</v>
      </c>
      <c r="Q128" s="735" t="s">
        <v>215</v>
      </c>
      <c r="R128" s="735" t="s">
        <v>95</v>
      </c>
      <c r="S128" s="240"/>
      <c r="T128" s="240"/>
    </row>
    <row r="129">
      <c r="A129" s="717" t="s">
        <v>2793</v>
      </c>
      <c r="B129" s="287"/>
      <c r="C129" s="287"/>
      <c r="D129" s="441" t="s">
        <v>303</v>
      </c>
      <c r="E129" s="441" t="s">
        <v>15465</v>
      </c>
      <c r="F129" s="441" t="s">
        <v>12</v>
      </c>
      <c r="G129" s="717" t="s">
        <v>545</v>
      </c>
      <c r="H129" s="240"/>
      <c r="I129" s="441" t="s">
        <v>739</v>
      </c>
      <c r="J129" s="441" t="s">
        <v>15494</v>
      </c>
      <c r="K129" s="441" t="s">
        <v>15495</v>
      </c>
      <c r="L129" s="441" t="s">
        <v>15496</v>
      </c>
      <c r="M129" s="441" t="s">
        <v>15497</v>
      </c>
      <c r="N129" s="287"/>
      <c r="O129" s="240"/>
      <c r="P129" s="726">
        <v>45448.0</v>
      </c>
      <c r="Q129" s="482" t="s">
        <v>215</v>
      </c>
      <c r="R129" s="482" t="s">
        <v>95</v>
      </c>
      <c r="S129" s="240"/>
      <c r="T129" s="240"/>
    </row>
    <row r="130">
      <c r="A130" s="717" t="s">
        <v>2802</v>
      </c>
      <c r="B130" s="287"/>
      <c r="C130" s="740">
        <v>3.7</v>
      </c>
      <c r="D130" s="441" t="s">
        <v>303</v>
      </c>
      <c r="E130" s="441" t="s">
        <v>6223</v>
      </c>
      <c r="F130" s="441" t="s">
        <v>12</v>
      </c>
      <c r="G130" s="717" t="s">
        <v>588</v>
      </c>
      <c r="H130" s="240"/>
      <c r="I130" s="441" t="s">
        <v>1646</v>
      </c>
      <c r="J130" s="441" t="s">
        <v>15498</v>
      </c>
      <c r="K130" s="287"/>
      <c r="L130" s="441" t="s">
        <v>15499</v>
      </c>
      <c r="M130" s="441" t="s">
        <v>15500</v>
      </c>
      <c r="N130" s="287"/>
      <c r="O130" s="240"/>
      <c r="P130" s="348">
        <v>45478.0</v>
      </c>
      <c r="Q130" s="735" t="s">
        <v>215</v>
      </c>
      <c r="R130" s="735" t="s">
        <v>95</v>
      </c>
      <c r="S130" s="240"/>
      <c r="T130" s="240"/>
    </row>
    <row r="131">
      <c r="A131" s="717" t="s">
        <v>2808</v>
      </c>
      <c r="B131" s="287"/>
      <c r="C131" s="287"/>
      <c r="D131" s="441" t="s">
        <v>303</v>
      </c>
      <c r="E131" s="441" t="s">
        <v>6223</v>
      </c>
      <c r="F131" s="441" t="s">
        <v>12</v>
      </c>
      <c r="G131" s="717" t="s">
        <v>545</v>
      </c>
      <c r="H131" s="240"/>
      <c r="I131" s="441" t="s">
        <v>739</v>
      </c>
      <c r="J131" s="441" t="s">
        <v>15501</v>
      </c>
      <c r="K131" s="441" t="s">
        <v>15502</v>
      </c>
      <c r="L131" s="441" t="s">
        <v>15503</v>
      </c>
      <c r="M131" s="441" t="s">
        <v>15504</v>
      </c>
      <c r="N131" s="287"/>
      <c r="O131" s="240"/>
      <c r="P131" s="726">
        <v>45448.0</v>
      </c>
      <c r="Q131" s="482" t="s">
        <v>215</v>
      </c>
      <c r="R131" s="482" t="s">
        <v>95</v>
      </c>
      <c r="S131" s="240"/>
      <c r="T131" s="240"/>
    </row>
    <row r="132">
      <c r="A132" s="717" t="s">
        <v>2814</v>
      </c>
      <c r="B132" s="287"/>
      <c r="C132" s="287"/>
      <c r="D132" s="441" t="s">
        <v>303</v>
      </c>
      <c r="E132" s="441" t="s">
        <v>6223</v>
      </c>
      <c r="F132" s="441" t="s">
        <v>12</v>
      </c>
      <c r="G132" s="717" t="s">
        <v>545</v>
      </c>
      <c r="H132" s="240"/>
      <c r="I132" s="441" t="s">
        <v>739</v>
      </c>
      <c r="J132" s="441" t="s">
        <v>15505</v>
      </c>
      <c r="K132" s="287"/>
      <c r="L132" s="441" t="s">
        <v>15506</v>
      </c>
      <c r="M132" s="441" t="s">
        <v>15507</v>
      </c>
      <c r="N132" s="287"/>
      <c r="O132" s="240"/>
      <c r="P132" s="726">
        <v>45448.0</v>
      </c>
      <c r="Q132" s="482" t="s">
        <v>215</v>
      </c>
      <c r="R132" s="482" t="s">
        <v>95</v>
      </c>
      <c r="S132" s="240"/>
      <c r="T132" s="240"/>
    </row>
    <row r="133">
      <c r="A133" s="717" t="s">
        <v>2817</v>
      </c>
      <c r="B133" s="287"/>
      <c r="C133" s="287"/>
      <c r="D133" s="441" t="s">
        <v>303</v>
      </c>
      <c r="E133" s="441" t="s">
        <v>6223</v>
      </c>
      <c r="F133" s="441" t="s">
        <v>12</v>
      </c>
      <c r="G133" s="717" t="s">
        <v>545</v>
      </c>
      <c r="H133" s="240"/>
      <c r="I133" s="441" t="s">
        <v>739</v>
      </c>
      <c r="J133" s="441" t="s">
        <v>15508</v>
      </c>
      <c r="K133" s="441" t="s">
        <v>15509</v>
      </c>
      <c r="L133" s="441" t="s">
        <v>15510</v>
      </c>
      <c r="M133" s="441" t="s">
        <v>15511</v>
      </c>
      <c r="N133" s="287"/>
      <c r="O133" s="240"/>
      <c r="P133" s="741">
        <v>45478.0</v>
      </c>
      <c r="Q133" s="735" t="s">
        <v>215</v>
      </c>
      <c r="R133" s="735" t="s">
        <v>95</v>
      </c>
      <c r="S133" s="240"/>
      <c r="T133" s="240"/>
    </row>
    <row r="134">
      <c r="A134" s="717" t="s">
        <v>2821</v>
      </c>
      <c r="B134" s="287"/>
      <c r="C134" s="287"/>
      <c r="D134" s="441" t="s">
        <v>303</v>
      </c>
      <c r="E134" s="441" t="s">
        <v>6223</v>
      </c>
      <c r="F134" s="441" t="s">
        <v>12</v>
      </c>
      <c r="G134" s="717" t="s">
        <v>545</v>
      </c>
      <c r="H134" s="240"/>
      <c r="I134" s="441" t="s">
        <v>739</v>
      </c>
      <c r="J134" s="441" t="s">
        <v>15512</v>
      </c>
      <c r="K134" s="441" t="s">
        <v>15509</v>
      </c>
      <c r="L134" s="441" t="s">
        <v>15513</v>
      </c>
      <c r="M134" s="441" t="s">
        <v>15514</v>
      </c>
      <c r="N134" s="287"/>
      <c r="O134" s="240"/>
      <c r="P134" s="348">
        <v>45478.0</v>
      </c>
      <c r="Q134" s="735" t="s">
        <v>215</v>
      </c>
      <c r="R134" s="735" t="s">
        <v>95</v>
      </c>
      <c r="S134" s="240"/>
      <c r="T134" s="240"/>
    </row>
    <row r="135">
      <c r="A135" s="717" t="s">
        <v>2826</v>
      </c>
      <c r="B135" s="287"/>
      <c r="C135" s="287"/>
      <c r="D135" s="441" t="s">
        <v>303</v>
      </c>
      <c r="E135" s="441" t="s">
        <v>6223</v>
      </c>
      <c r="F135" s="441" t="s">
        <v>12</v>
      </c>
      <c r="G135" s="717" t="s">
        <v>545</v>
      </c>
      <c r="H135" s="240"/>
      <c r="I135" s="441" t="s">
        <v>739</v>
      </c>
      <c r="J135" s="441" t="s">
        <v>15515</v>
      </c>
      <c r="K135" s="441" t="s">
        <v>15516</v>
      </c>
      <c r="L135" s="441" t="s">
        <v>15517</v>
      </c>
      <c r="M135" s="441" t="s">
        <v>15518</v>
      </c>
      <c r="N135" s="287"/>
      <c r="O135" s="240"/>
      <c r="P135" s="348">
        <v>45478.0</v>
      </c>
      <c r="Q135" s="735" t="s">
        <v>215</v>
      </c>
      <c r="R135" s="735" t="s">
        <v>95</v>
      </c>
      <c r="S135" s="240"/>
      <c r="T135" s="240"/>
    </row>
    <row r="136">
      <c r="A136" s="717" t="s">
        <v>2831</v>
      </c>
      <c r="B136" s="287"/>
      <c r="C136" s="287"/>
      <c r="D136" s="441" t="s">
        <v>303</v>
      </c>
      <c r="E136" s="441" t="s">
        <v>6223</v>
      </c>
      <c r="F136" s="441" t="s">
        <v>12</v>
      </c>
      <c r="G136" s="717" t="s">
        <v>545</v>
      </c>
      <c r="H136" s="240"/>
      <c r="I136" s="441" t="s">
        <v>739</v>
      </c>
      <c r="J136" s="441" t="s">
        <v>15519</v>
      </c>
      <c r="K136" s="441" t="s">
        <v>15520</v>
      </c>
      <c r="L136" s="441" t="s">
        <v>15521</v>
      </c>
      <c r="M136" s="441" t="s">
        <v>15522</v>
      </c>
      <c r="N136" s="287"/>
      <c r="O136" s="240"/>
      <c r="P136" s="348">
        <v>45540.0</v>
      </c>
      <c r="Q136" s="735" t="s">
        <v>215</v>
      </c>
      <c r="R136" s="735" t="s">
        <v>95</v>
      </c>
      <c r="S136" s="240"/>
      <c r="T136" s="240"/>
    </row>
    <row r="137">
      <c r="A137" s="717" t="s">
        <v>2836</v>
      </c>
      <c r="B137" s="287"/>
      <c r="C137" s="287"/>
      <c r="D137" s="441" t="s">
        <v>303</v>
      </c>
      <c r="E137" s="441" t="s">
        <v>6223</v>
      </c>
      <c r="F137" s="441" t="s">
        <v>12</v>
      </c>
      <c r="G137" s="717" t="s">
        <v>545</v>
      </c>
      <c r="H137" s="240"/>
      <c r="I137" s="441" t="s">
        <v>739</v>
      </c>
      <c r="J137" s="441" t="s">
        <v>15523</v>
      </c>
      <c r="K137" s="287"/>
      <c r="L137" s="441" t="s">
        <v>15524</v>
      </c>
      <c r="M137" s="441" t="s">
        <v>15525</v>
      </c>
      <c r="N137" s="287"/>
      <c r="O137" s="240"/>
      <c r="P137" s="348">
        <v>45540.0</v>
      </c>
      <c r="Q137" s="735" t="s">
        <v>215</v>
      </c>
      <c r="R137" s="735" t="s">
        <v>95</v>
      </c>
      <c r="S137" s="240"/>
      <c r="T137" s="240"/>
    </row>
    <row r="138">
      <c r="A138" s="717" t="s">
        <v>2840</v>
      </c>
      <c r="B138" s="287"/>
      <c r="C138" s="287"/>
      <c r="D138" s="441" t="s">
        <v>303</v>
      </c>
      <c r="E138" s="441" t="s">
        <v>15526</v>
      </c>
      <c r="F138" s="441" t="s">
        <v>12</v>
      </c>
      <c r="G138" s="717" t="s">
        <v>545</v>
      </c>
      <c r="H138" s="240"/>
      <c r="I138" s="441" t="s">
        <v>739</v>
      </c>
      <c r="J138" s="441" t="s">
        <v>15527</v>
      </c>
      <c r="K138" s="287"/>
      <c r="L138" s="441" t="s">
        <v>15528</v>
      </c>
      <c r="M138" s="441" t="s">
        <v>15529</v>
      </c>
      <c r="N138" s="287"/>
      <c r="O138" s="287"/>
      <c r="P138" s="348">
        <v>45540.0</v>
      </c>
      <c r="Q138" s="735" t="s">
        <v>215</v>
      </c>
      <c r="R138" s="735" t="s">
        <v>95</v>
      </c>
      <c r="S138" s="240"/>
      <c r="T138" s="240"/>
    </row>
    <row r="139">
      <c r="A139" s="717" t="s">
        <v>2844</v>
      </c>
      <c r="B139" s="287"/>
      <c r="C139" s="287"/>
      <c r="D139" s="441" t="s">
        <v>303</v>
      </c>
      <c r="E139" s="441" t="s">
        <v>34</v>
      </c>
      <c r="F139" s="441" t="s">
        <v>11</v>
      </c>
      <c r="G139" s="717" t="s">
        <v>545</v>
      </c>
      <c r="H139" s="240"/>
      <c r="I139" s="441" t="s">
        <v>739</v>
      </c>
      <c r="J139" s="441" t="s">
        <v>15530</v>
      </c>
      <c r="K139" s="441" t="s">
        <v>6162</v>
      </c>
      <c r="L139" s="441" t="s">
        <v>15531</v>
      </c>
      <c r="M139" s="441" t="s">
        <v>15532</v>
      </c>
      <c r="N139" s="441" t="s">
        <v>15533</v>
      </c>
      <c r="O139" s="240"/>
      <c r="P139" s="348">
        <v>45540.0</v>
      </c>
      <c r="Q139" s="735" t="s">
        <v>215</v>
      </c>
      <c r="R139" s="735" t="s">
        <v>95</v>
      </c>
      <c r="S139" s="733"/>
      <c r="T139" s="240"/>
    </row>
    <row r="140">
      <c r="A140" s="717" t="s">
        <v>2848</v>
      </c>
      <c r="B140" s="287"/>
      <c r="C140" s="287"/>
      <c r="D140" s="441" t="s">
        <v>303</v>
      </c>
      <c r="E140" s="441" t="s">
        <v>34</v>
      </c>
      <c r="F140" s="441" t="s">
        <v>12</v>
      </c>
      <c r="G140" s="717" t="s">
        <v>545</v>
      </c>
      <c r="H140" s="240"/>
      <c r="I140" s="441" t="s">
        <v>739</v>
      </c>
      <c r="J140" s="441" t="s">
        <v>15534</v>
      </c>
      <c r="K140" s="441" t="s">
        <v>6162</v>
      </c>
      <c r="L140" s="441" t="s">
        <v>15535</v>
      </c>
      <c r="M140" s="742" t="s">
        <v>15536</v>
      </c>
      <c r="N140" s="441" t="s">
        <v>15537</v>
      </c>
      <c r="O140" s="240"/>
      <c r="P140" s="348">
        <v>45540.0</v>
      </c>
      <c r="Q140" s="735" t="s">
        <v>215</v>
      </c>
      <c r="R140" s="735" t="s">
        <v>95</v>
      </c>
      <c r="S140" s="240"/>
      <c r="T140" s="240"/>
    </row>
    <row r="141">
      <c r="A141" s="717" t="s">
        <v>2853</v>
      </c>
      <c r="B141" s="287"/>
      <c r="C141" s="287"/>
      <c r="D141" s="441" t="s">
        <v>303</v>
      </c>
      <c r="E141" s="441" t="s">
        <v>6223</v>
      </c>
      <c r="F141" s="441" t="s">
        <v>12</v>
      </c>
      <c r="G141" s="717" t="s">
        <v>545</v>
      </c>
      <c r="H141" s="240"/>
      <c r="I141" s="441" t="s">
        <v>739</v>
      </c>
      <c r="J141" s="441" t="s">
        <v>15538</v>
      </c>
      <c r="K141" s="441" t="s">
        <v>6162</v>
      </c>
      <c r="L141" s="441" t="s">
        <v>15539</v>
      </c>
      <c r="M141" s="742" t="s">
        <v>15540</v>
      </c>
      <c r="N141" s="482" t="s">
        <v>15541</v>
      </c>
      <c r="O141" s="240"/>
      <c r="P141" s="348">
        <v>45540.0</v>
      </c>
      <c r="Q141" s="735" t="s">
        <v>215</v>
      </c>
      <c r="R141" s="735" t="s">
        <v>95</v>
      </c>
      <c r="S141" s="240"/>
      <c r="T141" s="240"/>
    </row>
    <row r="142">
      <c r="A142" s="717" t="s">
        <v>2859</v>
      </c>
      <c r="B142" s="287"/>
      <c r="C142" s="287"/>
      <c r="D142" s="441" t="s">
        <v>303</v>
      </c>
      <c r="E142" s="441" t="s">
        <v>15542</v>
      </c>
      <c r="F142" s="441" t="s">
        <v>12</v>
      </c>
      <c r="G142" s="717" t="s">
        <v>545</v>
      </c>
      <c r="H142" s="240"/>
      <c r="I142" s="441" t="s">
        <v>739</v>
      </c>
      <c r="J142" s="441" t="s">
        <v>15543</v>
      </c>
      <c r="K142" s="441" t="s">
        <v>6162</v>
      </c>
      <c r="L142" s="441" t="s">
        <v>15544</v>
      </c>
      <c r="M142" s="742" t="s">
        <v>15545</v>
      </c>
      <c r="N142" s="441" t="s">
        <v>15546</v>
      </c>
      <c r="O142" s="240"/>
      <c r="P142" s="348">
        <v>45540.0</v>
      </c>
      <c r="Q142" s="735" t="s">
        <v>215</v>
      </c>
      <c r="R142" s="735" t="s">
        <v>95</v>
      </c>
      <c r="S142" s="240"/>
      <c r="T142" s="240"/>
    </row>
    <row r="143">
      <c r="A143" s="717" t="s">
        <v>2864</v>
      </c>
      <c r="B143" s="287"/>
      <c r="C143" s="287"/>
      <c r="D143" s="441" t="s">
        <v>303</v>
      </c>
      <c r="E143" s="441" t="s">
        <v>34</v>
      </c>
      <c r="F143" s="441" t="s">
        <v>12</v>
      </c>
      <c r="G143" s="717" t="s">
        <v>545</v>
      </c>
      <c r="H143" s="240"/>
      <c r="I143" s="441" t="s">
        <v>739</v>
      </c>
      <c r="J143" s="441" t="s">
        <v>15547</v>
      </c>
      <c r="K143" s="441" t="s">
        <v>6162</v>
      </c>
      <c r="L143" s="441" t="s">
        <v>15548</v>
      </c>
      <c r="M143" s="441" t="s">
        <v>15549</v>
      </c>
      <c r="N143" s="441" t="s">
        <v>15550</v>
      </c>
      <c r="O143" s="240"/>
      <c r="P143" s="348">
        <v>45540.0</v>
      </c>
      <c r="Q143" s="735" t="s">
        <v>215</v>
      </c>
      <c r="R143" s="735" t="s">
        <v>95</v>
      </c>
      <c r="S143" s="240"/>
      <c r="T143" s="240"/>
    </row>
    <row r="144">
      <c r="A144" s="717" t="s">
        <v>2870</v>
      </c>
      <c r="B144" s="287"/>
      <c r="C144" s="287"/>
      <c r="D144" s="441" t="s">
        <v>303</v>
      </c>
      <c r="E144" s="441" t="s">
        <v>34</v>
      </c>
      <c r="F144" s="441" t="s">
        <v>12</v>
      </c>
      <c r="G144" s="717" t="s">
        <v>545</v>
      </c>
      <c r="H144" s="240"/>
      <c r="I144" s="441" t="s">
        <v>739</v>
      </c>
      <c r="J144" s="441" t="s">
        <v>15551</v>
      </c>
      <c r="K144" s="441" t="s">
        <v>6162</v>
      </c>
      <c r="L144" s="441" t="s">
        <v>15552</v>
      </c>
      <c r="M144" s="743" t="s">
        <v>15553</v>
      </c>
      <c r="N144" s="441" t="s">
        <v>15554</v>
      </c>
      <c r="O144" s="240"/>
      <c r="P144" s="304" t="s">
        <v>1555</v>
      </c>
      <c r="Q144" s="735" t="s">
        <v>215</v>
      </c>
      <c r="R144" s="735" t="s">
        <v>95</v>
      </c>
      <c r="S144" s="240"/>
      <c r="T144" s="240"/>
    </row>
    <row r="145">
      <c r="A145" s="717" t="s">
        <v>2875</v>
      </c>
      <c r="B145" s="287"/>
      <c r="C145" s="287"/>
      <c r="D145" s="441" t="s">
        <v>303</v>
      </c>
      <c r="E145" s="441" t="s">
        <v>9232</v>
      </c>
      <c r="F145" s="441" t="s">
        <v>12</v>
      </c>
      <c r="G145" s="717" t="s">
        <v>545</v>
      </c>
      <c r="H145" s="240"/>
      <c r="I145" s="441" t="s">
        <v>739</v>
      </c>
      <c r="J145" s="441" t="s">
        <v>15555</v>
      </c>
      <c r="K145" s="441" t="s">
        <v>6162</v>
      </c>
      <c r="L145" s="441" t="s">
        <v>15556</v>
      </c>
      <c r="M145" s="482" t="s">
        <v>15557</v>
      </c>
      <c r="N145" s="441" t="s">
        <v>15558</v>
      </c>
      <c r="O145" s="240"/>
      <c r="P145" s="348">
        <v>45540.0</v>
      </c>
      <c r="Q145" s="735" t="s">
        <v>215</v>
      </c>
      <c r="R145" s="735" t="s">
        <v>95</v>
      </c>
      <c r="S145" s="240"/>
      <c r="T145" s="240"/>
    </row>
    <row r="146">
      <c r="A146" s="717" t="s">
        <v>2880</v>
      </c>
      <c r="B146" s="287"/>
      <c r="C146" s="287"/>
      <c r="D146" s="441" t="s">
        <v>303</v>
      </c>
      <c r="E146" s="441" t="s">
        <v>9462</v>
      </c>
      <c r="F146" s="441" t="s">
        <v>12</v>
      </c>
      <c r="G146" s="717" t="s">
        <v>545</v>
      </c>
      <c r="H146" s="240"/>
      <c r="I146" s="441" t="s">
        <v>739</v>
      </c>
      <c r="J146" s="441" t="s">
        <v>15559</v>
      </c>
      <c r="K146" s="441" t="s">
        <v>6162</v>
      </c>
      <c r="L146" s="441" t="s">
        <v>15560</v>
      </c>
      <c r="M146" s="441" t="s">
        <v>15561</v>
      </c>
      <c r="N146" s="482" t="s">
        <v>15562</v>
      </c>
      <c r="O146" s="240"/>
      <c r="P146" s="348">
        <v>45540.0</v>
      </c>
      <c r="Q146" s="735" t="s">
        <v>215</v>
      </c>
      <c r="R146" s="735" t="s">
        <v>95</v>
      </c>
      <c r="S146" s="240"/>
      <c r="T146" s="240"/>
    </row>
    <row r="147">
      <c r="A147" s="717" t="s">
        <v>2886</v>
      </c>
      <c r="B147" s="287"/>
      <c r="C147" s="287"/>
      <c r="D147" s="441" t="s">
        <v>303</v>
      </c>
      <c r="E147" s="441" t="s">
        <v>9232</v>
      </c>
      <c r="F147" s="441" t="s">
        <v>11</v>
      </c>
      <c r="G147" s="717" t="s">
        <v>545</v>
      </c>
      <c r="H147" s="240"/>
      <c r="I147" s="441" t="s">
        <v>739</v>
      </c>
      <c r="J147" s="441" t="s">
        <v>15563</v>
      </c>
      <c r="K147" s="441" t="s">
        <v>6162</v>
      </c>
      <c r="L147" s="441" t="s">
        <v>15564</v>
      </c>
      <c r="M147" s="441" t="s">
        <v>15565</v>
      </c>
      <c r="N147" s="482" t="s">
        <v>15566</v>
      </c>
      <c r="O147" s="240"/>
      <c r="P147" s="348">
        <v>45540.0</v>
      </c>
      <c r="Q147" s="735" t="s">
        <v>215</v>
      </c>
      <c r="R147" s="735" t="s">
        <v>95</v>
      </c>
      <c r="S147" s="733"/>
      <c r="T147" s="240"/>
    </row>
    <row r="148">
      <c r="A148" s="717" t="s">
        <v>2892</v>
      </c>
      <c r="B148" s="287"/>
      <c r="C148" s="287"/>
      <c r="D148" s="441" t="s">
        <v>303</v>
      </c>
      <c r="E148" s="441" t="s">
        <v>34</v>
      </c>
      <c r="F148" s="441" t="s">
        <v>11</v>
      </c>
      <c r="G148" s="717" t="s">
        <v>545</v>
      </c>
      <c r="H148" s="240"/>
      <c r="I148" s="441" t="s">
        <v>739</v>
      </c>
      <c r="J148" s="441" t="s">
        <v>15567</v>
      </c>
      <c r="K148" s="441" t="s">
        <v>6162</v>
      </c>
      <c r="L148" s="441" t="s">
        <v>15568</v>
      </c>
      <c r="M148" s="441" t="s">
        <v>15569</v>
      </c>
      <c r="N148" s="482" t="s">
        <v>15570</v>
      </c>
      <c r="O148" s="240"/>
      <c r="P148" s="348">
        <v>45540.0</v>
      </c>
      <c r="Q148" s="735" t="s">
        <v>215</v>
      </c>
      <c r="R148" s="735" t="s">
        <v>95</v>
      </c>
      <c r="S148" s="240"/>
      <c r="T148" s="240"/>
    </row>
    <row r="149">
      <c r="A149" s="717" t="s">
        <v>2896</v>
      </c>
      <c r="B149" s="287"/>
      <c r="C149" s="287"/>
      <c r="D149" s="441" t="s">
        <v>303</v>
      </c>
      <c r="E149" s="441" t="s">
        <v>34</v>
      </c>
      <c r="F149" s="441" t="s">
        <v>12</v>
      </c>
      <c r="G149" s="717" t="s">
        <v>545</v>
      </c>
      <c r="H149" s="240"/>
      <c r="I149" s="441" t="s">
        <v>739</v>
      </c>
      <c r="J149" s="441" t="s">
        <v>15571</v>
      </c>
      <c r="K149" s="441" t="s">
        <v>6162</v>
      </c>
      <c r="L149" s="441" t="s">
        <v>15572</v>
      </c>
      <c r="M149" s="742" t="s">
        <v>15573</v>
      </c>
      <c r="N149" s="441" t="s">
        <v>15574</v>
      </c>
      <c r="O149" s="240"/>
      <c r="P149" s="348">
        <v>45540.0</v>
      </c>
      <c r="Q149" s="735" t="s">
        <v>215</v>
      </c>
      <c r="R149" s="735" t="s">
        <v>95</v>
      </c>
      <c r="S149" s="240"/>
      <c r="T149" s="240"/>
    </row>
    <row r="150">
      <c r="A150" s="717" t="s">
        <v>2901</v>
      </c>
      <c r="B150" s="287"/>
      <c r="C150" s="287"/>
      <c r="D150" s="441" t="s">
        <v>303</v>
      </c>
      <c r="E150" s="441" t="s">
        <v>34</v>
      </c>
      <c r="F150" s="441" t="s">
        <v>12</v>
      </c>
      <c r="G150" s="717" t="s">
        <v>545</v>
      </c>
      <c r="H150" s="240"/>
      <c r="I150" s="441" t="s">
        <v>739</v>
      </c>
      <c r="J150" s="441" t="s">
        <v>15575</v>
      </c>
      <c r="K150" s="441" t="s">
        <v>6162</v>
      </c>
      <c r="L150" s="441" t="s">
        <v>15576</v>
      </c>
      <c r="M150" s="441" t="s">
        <v>15577</v>
      </c>
      <c r="N150" s="482" t="s">
        <v>15578</v>
      </c>
      <c r="O150" s="240"/>
      <c r="P150" s="348">
        <v>45540.0</v>
      </c>
      <c r="Q150" s="735" t="s">
        <v>215</v>
      </c>
      <c r="R150" s="735" t="s">
        <v>95</v>
      </c>
      <c r="S150" s="240"/>
      <c r="T150" s="240"/>
    </row>
    <row r="151">
      <c r="A151" s="717" t="s">
        <v>2905</v>
      </c>
      <c r="B151" s="287"/>
      <c r="C151" s="287"/>
      <c r="D151" s="441" t="s">
        <v>303</v>
      </c>
      <c r="E151" s="441" t="s">
        <v>34</v>
      </c>
      <c r="F151" s="441" t="s">
        <v>11</v>
      </c>
      <c r="G151" s="717" t="s">
        <v>545</v>
      </c>
      <c r="H151" s="240"/>
      <c r="I151" s="441" t="s">
        <v>739</v>
      </c>
      <c r="J151" s="441" t="s">
        <v>15579</v>
      </c>
      <c r="K151" s="441" t="s">
        <v>6162</v>
      </c>
      <c r="L151" s="441" t="s">
        <v>15580</v>
      </c>
      <c r="M151" s="742" t="s">
        <v>15581</v>
      </c>
      <c r="N151" s="742" t="s">
        <v>15582</v>
      </c>
      <c r="O151" s="240"/>
      <c r="P151" s="348">
        <v>45540.0</v>
      </c>
      <c r="Q151" s="735" t="s">
        <v>215</v>
      </c>
      <c r="R151" s="735" t="s">
        <v>95</v>
      </c>
      <c r="S151" s="287"/>
      <c r="T151" s="240"/>
    </row>
    <row r="152">
      <c r="A152" s="717" t="s">
        <v>2908</v>
      </c>
      <c r="B152" s="287"/>
      <c r="C152" s="287"/>
      <c r="D152" s="441" t="s">
        <v>303</v>
      </c>
      <c r="E152" s="441" t="s">
        <v>34</v>
      </c>
      <c r="F152" s="441" t="s">
        <v>12</v>
      </c>
      <c r="G152" s="717" t="s">
        <v>545</v>
      </c>
      <c r="H152" s="240"/>
      <c r="I152" s="441" t="s">
        <v>739</v>
      </c>
      <c r="J152" s="441" t="s">
        <v>15583</v>
      </c>
      <c r="K152" s="441" t="s">
        <v>6162</v>
      </c>
      <c r="L152" s="441" t="s">
        <v>15584</v>
      </c>
      <c r="M152" s="742" t="s">
        <v>15585</v>
      </c>
      <c r="N152" s="287"/>
      <c r="O152" s="240"/>
      <c r="P152" s="348">
        <v>45540.0</v>
      </c>
      <c r="Q152" s="735" t="s">
        <v>215</v>
      </c>
      <c r="R152" s="735" t="s">
        <v>95</v>
      </c>
      <c r="S152" s="240"/>
      <c r="T152" s="240"/>
    </row>
    <row r="153">
      <c r="A153" s="717" t="s">
        <v>2913</v>
      </c>
      <c r="B153" s="287"/>
      <c r="C153" s="287"/>
      <c r="D153" s="441" t="s">
        <v>303</v>
      </c>
      <c r="E153" s="441" t="s">
        <v>6223</v>
      </c>
      <c r="F153" s="441" t="s">
        <v>12</v>
      </c>
      <c r="G153" s="717" t="s">
        <v>545</v>
      </c>
      <c r="H153" s="240"/>
      <c r="I153" s="441" t="s">
        <v>739</v>
      </c>
      <c r="J153" s="441" t="s">
        <v>15586</v>
      </c>
      <c r="K153" s="441" t="s">
        <v>6162</v>
      </c>
      <c r="L153" s="441" t="s">
        <v>15587</v>
      </c>
      <c r="M153" s="742" t="s">
        <v>15588</v>
      </c>
      <c r="N153" s="482" t="s">
        <v>15589</v>
      </c>
      <c r="O153" s="240"/>
      <c r="P153" s="348">
        <v>45540.0</v>
      </c>
      <c r="Q153" s="735" t="s">
        <v>215</v>
      </c>
      <c r="R153" s="735" t="s">
        <v>95</v>
      </c>
      <c r="S153" s="240"/>
      <c r="T153" s="240"/>
    </row>
    <row r="154">
      <c r="A154" s="717" t="s">
        <v>2917</v>
      </c>
      <c r="B154" s="287"/>
      <c r="C154" s="287"/>
      <c r="D154" s="441" t="s">
        <v>303</v>
      </c>
      <c r="E154" s="441" t="s">
        <v>6223</v>
      </c>
      <c r="F154" s="441" t="s">
        <v>12</v>
      </c>
      <c r="G154" s="717" t="s">
        <v>545</v>
      </c>
      <c r="H154" s="240"/>
      <c r="I154" s="441" t="s">
        <v>739</v>
      </c>
      <c r="J154" s="441" t="s">
        <v>15590</v>
      </c>
      <c r="K154" s="441" t="s">
        <v>6162</v>
      </c>
      <c r="L154" s="441" t="s">
        <v>15591</v>
      </c>
      <c r="M154" s="441" t="s">
        <v>15592</v>
      </c>
      <c r="N154" s="441" t="s">
        <v>15593</v>
      </c>
      <c r="O154" s="240"/>
      <c r="P154" s="348">
        <v>45540.0</v>
      </c>
      <c r="Q154" s="735" t="s">
        <v>215</v>
      </c>
      <c r="R154" s="735" t="s">
        <v>95</v>
      </c>
      <c r="S154" s="240"/>
      <c r="T154" s="240"/>
    </row>
    <row r="155">
      <c r="A155" s="717" t="s">
        <v>2922</v>
      </c>
      <c r="B155" s="287"/>
      <c r="C155" s="287"/>
      <c r="D155" s="441" t="s">
        <v>303</v>
      </c>
      <c r="E155" s="441" t="s">
        <v>6223</v>
      </c>
      <c r="F155" s="441" t="s">
        <v>11</v>
      </c>
      <c r="G155" s="717" t="s">
        <v>545</v>
      </c>
      <c r="H155" s="240"/>
      <c r="I155" s="441" t="s">
        <v>739</v>
      </c>
      <c r="J155" s="441" t="s">
        <v>15594</v>
      </c>
      <c r="K155" s="441" t="s">
        <v>6162</v>
      </c>
      <c r="L155" s="441" t="s">
        <v>15595</v>
      </c>
      <c r="M155" s="441" t="s">
        <v>15596</v>
      </c>
      <c r="N155" s="742" t="s">
        <v>15597</v>
      </c>
      <c r="O155" s="240"/>
      <c r="P155" s="348">
        <v>45540.0</v>
      </c>
      <c r="Q155" s="735" t="s">
        <v>215</v>
      </c>
      <c r="R155" s="735" t="s">
        <v>95</v>
      </c>
      <c r="S155" s="240"/>
      <c r="T155" s="240"/>
    </row>
    <row r="156">
      <c r="A156" s="717" t="s">
        <v>2927</v>
      </c>
      <c r="B156" s="287"/>
      <c r="C156" s="287"/>
      <c r="D156" s="441" t="s">
        <v>303</v>
      </c>
      <c r="E156" s="441" t="s">
        <v>6223</v>
      </c>
      <c r="F156" s="441" t="s">
        <v>11</v>
      </c>
      <c r="G156" s="717" t="s">
        <v>545</v>
      </c>
      <c r="H156" s="240"/>
      <c r="I156" s="441" t="s">
        <v>7438</v>
      </c>
      <c r="J156" s="482" t="s">
        <v>15598</v>
      </c>
      <c r="K156" s="441" t="s">
        <v>6162</v>
      </c>
      <c r="L156" s="482" t="s">
        <v>15599</v>
      </c>
      <c r="M156" s="441" t="s">
        <v>15600</v>
      </c>
      <c r="N156" s="742" t="s">
        <v>15601</v>
      </c>
      <c r="O156" s="240"/>
      <c r="P156" s="348">
        <v>45540.0</v>
      </c>
      <c r="Q156" s="735" t="s">
        <v>215</v>
      </c>
      <c r="R156" s="735" t="s">
        <v>95</v>
      </c>
      <c r="S156" s="735"/>
      <c r="T156" s="240"/>
    </row>
    <row r="157">
      <c r="A157" s="717" t="s">
        <v>2932</v>
      </c>
      <c r="B157" s="287"/>
      <c r="C157" s="287"/>
      <c r="D157" s="441" t="s">
        <v>303</v>
      </c>
      <c r="E157" s="441" t="s">
        <v>6223</v>
      </c>
      <c r="F157" s="441" t="s">
        <v>12</v>
      </c>
      <c r="G157" s="717" t="s">
        <v>545</v>
      </c>
      <c r="H157" s="240"/>
      <c r="I157" s="441" t="s">
        <v>7438</v>
      </c>
      <c r="J157" s="441" t="s">
        <v>15602</v>
      </c>
      <c r="K157" s="441" t="s">
        <v>15603</v>
      </c>
      <c r="L157" s="441" t="s">
        <v>15604</v>
      </c>
      <c r="M157" s="441" t="s">
        <v>15605</v>
      </c>
      <c r="N157" s="475" t="s">
        <v>15606</v>
      </c>
      <c r="O157" s="240"/>
      <c r="P157" s="348">
        <v>45540.0</v>
      </c>
      <c r="Q157" s="735" t="s">
        <v>215</v>
      </c>
      <c r="R157" s="735" t="s">
        <v>620</v>
      </c>
      <c r="S157" s="735"/>
      <c r="T157" s="736" t="s">
        <v>58</v>
      </c>
    </row>
    <row r="158">
      <c r="A158" s="717" t="s">
        <v>2942</v>
      </c>
      <c r="B158" s="287"/>
      <c r="C158" s="287"/>
      <c r="D158" s="441" t="s">
        <v>303</v>
      </c>
      <c r="E158" s="441" t="s">
        <v>34</v>
      </c>
      <c r="F158" s="441" t="s">
        <v>11</v>
      </c>
      <c r="G158" s="717" t="s">
        <v>545</v>
      </c>
      <c r="H158" s="240"/>
      <c r="I158" s="441" t="s">
        <v>739</v>
      </c>
      <c r="J158" s="441" t="s">
        <v>15607</v>
      </c>
      <c r="K158" s="441" t="s">
        <v>6162</v>
      </c>
      <c r="L158" s="441" t="s">
        <v>15608</v>
      </c>
      <c r="M158" s="725" t="s">
        <v>15609</v>
      </c>
      <c r="N158" s="441" t="s">
        <v>15610</v>
      </c>
      <c r="O158" s="240"/>
      <c r="P158" s="348">
        <v>45540.0</v>
      </c>
      <c r="Q158" s="735" t="s">
        <v>215</v>
      </c>
      <c r="R158" s="735" t="s">
        <v>95</v>
      </c>
      <c r="S158" s="240"/>
      <c r="T158" s="240"/>
    </row>
    <row r="159">
      <c r="A159" s="441" t="s">
        <v>3026</v>
      </c>
      <c r="B159" s="441" t="s">
        <v>9481</v>
      </c>
      <c r="C159" s="441" t="s">
        <v>9482</v>
      </c>
      <c r="D159" s="441" t="s">
        <v>338</v>
      </c>
      <c r="E159" s="441" t="s">
        <v>23</v>
      </c>
      <c r="F159" s="441" t="s">
        <v>12</v>
      </c>
      <c r="G159" s="441" t="s">
        <v>2023</v>
      </c>
      <c r="H159" s="287"/>
      <c r="I159" s="727"/>
      <c r="J159" s="441" t="s">
        <v>15611</v>
      </c>
      <c r="K159" s="287"/>
      <c r="L159" s="441" t="s">
        <v>15612</v>
      </c>
      <c r="M159" s="441" t="s">
        <v>15613</v>
      </c>
      <c r="N159" s="287"/>
      <c r="O159" s="287"/>
      <c r="P159" s="365">
        <v>45448.0</v>
      </c>
      <c r="Q159" s="482" t="s">
        <v>215</v>
      </c>
      <c r="R159" s="482" t="s">
        <v>95</v>
      </c>
      <c r="S159" s="287"/>
      <c r="T159" s="287"/>
    </row>
    <row r="160">
      <c r="A160" s="441" t="s">
        <v>3030</v>
      </c>
      <c r="B160" s="744" t="s">
        <v>15614</v>
      </c>
      <c r="C160" s="744" t="s">
        <v>10776</v>
      </c>
      <c r="D160" s="744" t="s">
        <v>342</v>
      </c>
      <c r="E160" s="430" t="s">
        <v>15615</v>
      </c>
      <c r="F160" s="287" t="s">
        <v>11</v>
      </c>
      <c r="G160" s="287" t="s">
        <v>545</v>
      </c>
      <c r="H160" s="430" t="s">
        <v>15616</v>
      </c>
      <c r="I160" s="481" t="s">
        <v>34</v>
      </c>
      <c r="J160" s="745" t="s">
        <v>15617</v>
      </c>
      <c r="K160" s="287" t="s">
        <v>15618</v>
      </c>
      <c r="L160" s="746" t="s">
        <v>15619</v>
      </c>
      <c r="M160" s="484" t="s">
        <v>15620</v>
      </c>
      <c r="N160" s="489"/>
      <c r="O160" s="489"/>
      <c r="P160" s="363" t="s">
        <v>3569</v>
      </c>
      <c r="Q160" s="430" t="s">
        <v>215</v>
      </c>
      <c r="R160" s="430" t="s">
        <v>95</v>
      </c>
      <c r="S160" s="747"/>
      <c r="T160" s="489"/>
    </row>
    <row r="161">
      <c r="A161" s="441" t="s">
        <v>3034</v>
      </c>
      <c r="B161" s="744" t="s">
        <v>15614</v>
      </c>
      <c r="C161" s="744" t="s">
        <v>10776</v>
      </c>
      <c r="D161" s="744" t="s">
        <v>342</v>
      </c>
      <c r="E161" s="430" t="s">
        <v>15615</v>
      </c>
      <c r="F161" s="287" t="s">
        <v>11</v>
      </c>
      <c r="G161" s="287" t="s">
        <v>545</v>
      </c>
      <c r="H161" s="430" t="s">
        <v>15616</v>
      </c>
      <c r="I161" s="481" t="s">
        <v>34</v>
      </c>
      <c r="J161" s="745" t="s">
        <v>15621</v>
      </c>
      <c r="K161" s="287" t="s">
        <v>15618</v>
      </c>
      <c r="L161" s="287" t="s">
        <v>15622</v>
      </c>
      <c r="M161" s="484" t="s">
        <v>15623</v>
      </c>
      <c r="N161" s="489"/>
      <c r="O161" s="489"/>
      <c r="P161" s="363" t="s">
        <v>3569</v>
      </c>
      <c r="Q161" s="430" t="s">
        <v>215</v>
      </c>
      <c r="R161" s="430" t="s">
        <v>95</v>
      </c>
      <c r="S161" s="747"/>
      <c r="T161" s="489"/>
    </row>
    <row r="162">
      <c r="A162" s="441" t="s">
        <v>3038</v>
      </c>
      <c r="B162" s="744" t="s">
        <v>15614</v>
      </c>
      <c r="C162" s="744" t="s">
        <v>10776</v>
      </c>
      <c r="D162" s="744" t="s">
        <v>342</v>
      </c>
      <c r="E162" s="430" t="s">
        <v>15615</v>
      </c>
      <c r="F162" s="287" t="s">
        <v>11</v>
      </c>
      <c r="G162" s="287" t="s">
        <v>545</v>
      </c>
      <c r="H162" s="430" t="s">
        <v>15616</v>
      </c>
      <c r="I162" s="481" t="s">
        <v>34</v>
      </c>
      <c r="J162" s="745" t="s">
        <v>15624</v>
      </c>
      <c r="K162" s="287" t="s">
        <v>15625</v>
      </c>
      <c r="L162" s="287" t="s">
        <v>15622</v>
      </c>
      <c r="M162" s="484" t="s">
        <v>15623</v>
      </c>
      <c r="N162" s="489"/>
      <c r="O162" s="489"/>
      <c r="P162" s="363" t="s">
        <v>3569</v>
      </c>
      <c r="Q162" s="430" t="s">
        <v>215</v>
      </c>
      <c r="R162" s="430" t="s">
        <v>95</v>
      </c>
      <c r="S162" s="747"/>
      <c r="T162" s="489"/>
    </row>
    <row r="163">
      <c r="A163" s="441" t="s">
        <v>3043</v>
      </c>
      <c r="B163" s="744" t="s">
        <v>15614</v>
      </c>
      <c r="C163" s="744" t="s">
        <v>10776</v>
      </c>
      <c r="D163" s="744" t="s">
        <v>342</v>
      </c>
      <c r="E163" s="430" t="s">
        <v>15615</v>
      </c>
      <c r="F163" s="287" t="s">
        <v>11</v>
      </c>
      <c r="G163" s="287" t="s">
        <v>545</v>
      </c>
      <c r="H163" s="430" t="s">
        <v>15616</v>
      </c>
      <c r="I163" s="481" t="s">
        <v>34</v>
      </c>
      <c r="J163" s="748" t="s">
        <v>15626</v>
      </c>
      <c r="K163" s="287" t="s">
        <v>15625</v>
      </c>
      <c r="L163" s="287" t="s">
        <v>15622</v>
      </c>
      <c r="M163" s="484" t="s">
        <v>15623</v>
      </c>
      <c r="N163" s="489"/>
      <c r="O163" s="489"/>
      <c r="P163" s="363" t="s">
        <v>3569</v>
      </c>
      <c r="Q163" s="430" t="s">
        <v>215</v>
      </c>
      <c r="R163" s="430" t="s">
        <v>95</v>
      </c>
      <c r="S163" s="747"/>
      <c r="T163" s="489"/>
    </row>
    <row r="164">
      <c r="A164" s="441" t="s">
        <v>3048</v>
      </c>
      <c r="B164" s="744" t="s">
        <v>15614</v>
      </c>
      <c r="C164" s="744" t="s">
        <v>10776</v>
      </c>
      <c r="D164" s="744" t="s">
        <v>342</v>
      </c>
      <c r="E164" s="430" t="s">
        <v>15615</v>
      </c>
      <c r="F164" s="287" t="s">
        <v>11</v>
      </c>
      <c r="G164" s="287" t="s">
        <v>545</v>
      </c>
      <c r="H164" s="430" t="s">
        <v>15616</v>
      </c>
      <c r="I164" s="481" t="s">
        <v>34</v>
      </c>
      <c r="J164" s="745" t="s">
        <v>15627</v>
      </c>
      <c r="K164" s="287" t="s">
        <v>15628</v>
      </c>
      <c r="L164" s="287" t="s">
        <v>15622</v>
      </c>
      <c r="M164" s="484" t="s">
        <v>15629</v>
      </c>
      <c r="N164" s="489"/>
      <c r="O164" s="489"/>
      <c r="P164" s="363" t="s">
        <v>3569</v>
      </c>
      <c r="Q164" s="430" t="s">
        <v>215</v>
      </c>
      <c r="R164" s="430" t="s">
        <v>620</v>
      </c>
      <c r="S164" s="749" t="s">
        <v>15630</v>
      </c>
      <c r="T164" s="430" t="s">
        <v>57</v>
      </c>
    </row>
    <row r="165">
      <c r="A165" s="441" t="s">
        <v>3052</v>
      </c>
      <c r="B165" s="744" t="s">
        <v>15614</v>
      </c>
      <c r="C165" s="744" t="s">
        <v>10776</v>
      </c>
      <c r="D165" s="744" t="s">
        <v>342</v>
      </c>
      <c r="E165" s="430" t="s">
        <v>15615</v>
      </c>
      <c r="F165" s="287" t="s">
        <v>11</v>
      </c>
      <c r="G165" s="287" t="s">
        <v>545</v>
      </c>
      <c r="H165" s="430" t="s">
        <v>15616</v>
      </c>
      <c r="I165" s="481" t="s">
        <v>34</v>
      </c>
      <c r="J165" s="745" t="s">
        <v>15631</v>
      </c>
      <c r="K165" s="287" t="s">
        <v>15628</v>
      </c>
      <c r="L165" s="287" t="s">
        <v>15622</v>
      </c>
      <c r="M165" s="719" t="s">
        <v>15629</v>
      </c>
      <c r="N165" s="489"/>
      <c r="O165" s="489"/>
      <c r="P165" s="363" t="s">
        <v>3569</v>
      </c>
      <c r="Q165" s="430" t="s">
        <v>215</v>
      </c>
      <c r="R165" s="430" t="s">
        <v>620</v>
      </c>
      <c r="S165" s="749" t="s">
        <v>15630</v>
      </c>
      <c r="T165" s="430" t="s">
        <v>57</v>
      </c>
    </row>
    <row r="166">
      <c r="A166" s="441" t="s">
        <v>3056</v>
      </c>
      <c r="B166" s="744" t="s">
        <v>15614</v>
      </c>
      <c r="C166" s="744" t="s">
        <v>10776</v>
      </c>
      <c r="D166" s="744" t="s">
        <v>342</v>
      </c>
      <c r="E166" s="430" t="s">
        <v>15615</v>
      </c>
      <c r="F166" s="287" t="s">
        <v>12</v>
      </c>
      <c r="G166" s="287" t="s">
        <v>545</v>
      </c>
      <c r="H166" s="430" t="s">
        <v>15616</v>
      </c>
      <c r="I166" s="481" t="s">
        <v>34</v>
      </c>
      <c r="J166" s="748" t="s">
        <v>15632</v>
      </c>
      <c r="K166" s="287"/>
      <c r="L166" s="287" t="s">
        <v>15633</v>
      </c>
      <c r="M166" s="484" t="s">
        <v>15634</v>
      </c>
      <c r="N166" s="489"/>
      <c r="O166" s="489"/>
      <c r="P166" s="363" t="s">
        <v>3569</v>
      </c>
      <c r="Q166" s="430" t="s">
        <v>215</v>
      </c>
      <c r="R166" s="430" t="s">
        <v>95</v>
      </c>
      <c r="S166" s="747"/>
      <c r="T166" s="489"/>
    </row>
    <row r="167">
      <c r="A167" s="441" t="s">
        <v>3061</v>
      </c>
      <c r="B167" s="744" t="s">
        <v>15614</v>
      </c>
      <c r="C167" s="744" t="s">
        <v>10776</v>
      </c>
      <c r="D167" s="744" t="s">
        <v>342</v>
      </c>
      <c r="E167" s="430" t="s">
        <v>15615</v>
      </c>
      <c r="F167" s="287" t="s">
        <v>12</v>
      </c>
      <c r="G167" s="287" t="s">
        <v>545</v>
      </c>
      <c r="H167" s="430" t="s">
        <v>15616</v>
      </c>
      <c r="I167" s="481" t="s">
        <v>34</v>
      </c>
      <c r="J167" s="748" t="s">
        <v>15635</v>
      </c>
      <c r="K167" s="287"/>
      <c r="L167" s="287" t="s">
        <v>15636</v>
      </c>
      <c r="M167" s="484" t="s">
        <v>15637</v>
      </c>
      <c r="N167" s="750" t="s">
        <v>15638</v>
      </c>
      <c r="O167" s="489"/>
      <c r="P167" s="363" t="s">
        <v>3569</v>
      </c>
      <c r="Q167" s="430" t="s">
        <v>215</v>
      </c>
      <c r="R167" s="430" t="s">
        <v>95</v>
      </c>
      <c r="S167" s="747"/>
      <c r="T167" s="489"/>
    </row>
    <row r="168">
      <c r="A168" s="441" t="s">
        <v>3066</v>
      </c>
      <c r="B168" s="744" t="s">
        <v>15614</v>
      </c>
      <c r="C168" s="744" t="s">
        <v>10776</v>
      </c>
      <c r="D168" s="744" t="s">
        <v>342</v>
      </c>
      <c r="E168" s="430" t="s">
        <v>15615</v>
      </c>
      <c r="F168" s="287" t="s">
        <v>11</v>
      </c>
      <c r="G168" s="287" t="s">
        <v>545</v>
      </c>
      <c r="H168" s="430" t="s">
        <v>15616</v>
      </c>
      <c r="I168" s="481" t="s">
        <v>34</v>
      </c>
      <c r="J168" s="748" t="s">
        <v>15639</v>
      </c>
      <c r="K168" s="287" t="s">
        <v>15625</v>
      </c>
      <c r="L168" s="287" t="s">
        <v>15640</v>
      </c>
      <c r="M168" s="484" t="s">
        <v>15641</v>
      </c>
      <c r="N168" s="489"/>
      <c r="O168" s="489"/>
      <c r="P168" s="751"/>
      <c r="Q168" s="747"/>
      <c r="R168" s="430" t="s">
        <v>620</v>
      </c>
      <c r="S168" s="749" t="s">
        <v>15630</v>
      </c>
      <c r="T168" s="430" t="s">
        <v>57</v>
      </c>
    </row>
    <row r="169">
      <c r="E169" s="460"/>
      <c r="H169" s="460"/>
      <c r="P169" s="752"/>
      <c r="Q169" s="460"/>
      <c r="R169" s="460"/>
      <c r="S169" s="460"/>
    </row>
    <row r="170">
      <c r="E170" s="460"/>
      <c r="H170" s="460"/>
      <c r="P170" s="752"/>
      <c r="Q170" s="460"/>
      <c r="R170" s="460"/>
      <c r="S170" s="460"/>
    </row>
    <row r="171">
      <c r="E171" s="460"/>
      <c r="H171" s="460"/>
      <c r="P171" s="752"/>
      <c r="Q171" s="460"/>
      <c r="R171" s="460"/>
      <c r="S171" s="460"/>
    </row>
    <row r="172">
      <c r="E172" s="460"/>
      <c r="H172" s="460"/>
      <c r="P172" s="752"/>
      <c r="Q172" s="460"/>
      <c r="R172" s="460"/>
      <c r="S172" s="460"/>
    </row>
    <row r="173">
      <c r="E173" s="460"/>
      <c r="H173" s="460"/>
      <c r="P173" s="752"/>
      <c r="Q173" s="460"/>
      <c r="R173" s="460"/>
      <c r="S173" s="460"/>
    </row>
    <row r="174">
      <c r="E174" s="460"/>
      <c r="H174" s="460"/>
      <c r="P174" s="752"/>
      <c r="Q174" s="460"/>
      <c r="R174" s="460"/>
      <c r="S174" s="460"/>
    </row>
    <row r="175">
      <c r="E175" s="460"/>
      <c r="H175" s="460"/>
      <c r="P175" s="752"/>
      <c r="Q175" s="460"/>
      <c r="R175" s="460"/>
      <c r="S175" s="460"/>
    </row>
    <row r="176">
      <c r="E176" s="460"/>
      <c r="H176" s="460"/>
      <c r="P176" s="752"/>
      <c r="Q176" s="460"/>
      <c r="R176" s="460"/>
      <c r="S176" s="460"/>
    </row>
    <row r="177">
      <c r="E177" s="460"/>
      <c r="H177" s="460"/>
      <c r="P177" s="752"/>
      <c r="Q177" s="460"/>
      <c r="R177" s="460"/>
      <c r="S177" s="460"/>
    </row>
    <row r="178">
      <c r="E178" s="460"/>
      <c r="H178" s="460"/>
      <c r="P178" s="752"/>
      <c r="Q178" s="460"/>
      <c r="R178" s="460"/>
      <c r="S178" s="460"/>
    </row>
    <row r="179">
      <c r="E179" s="460"/>
      <c r="H179" s="460"/>
      <c r="P179" s="752"/>
      <c r="Q179" s="460"/>
      <c r="R179" s="460"/>
      <c r="S179" s="460"/>
    </row>
    <row r="180">
      <c r="E180" s="460"/>
      <c r="H180" s="460"/>
      <c r="P180" s="752"/>
      <c r="Q180" s="460"/>
      <c r="R180" s="460"/>
      <c r="S180" s="460"/>
    </row>
    <row r="181">
      <c r="E181" s="460"/>
      <c r="H181" s="460"/>
      <c r="P181" s="752"/>
      <c r="Q181" s="460"/>
      <c r="R181" s="460"/>
      <c r="S181" s="460"/>
    </row>
    <row r="182">
      <c r="E182" s="460"/>
      <c r="H182" s="460"/>
      <c r="P182" s="752"/>
      <c r="Q182" s="460"/>
      <c r="R182" s="460"/>
      <c r="S182" s="460"/>
    </row>
    <row r="183">
      <c r="E183" s="460"/>
      <c r="H183" s="460"/>
      <c r="P183" s="752"/>
      <c r="Q183" s="460"/>
      <c r="R183" s="460"/>
      <c r="S183" s="460"/>
    </row>
    <row r="184">
      <c r="E184" s="460"/>
      <c r="H184" s="460"/>
      <c r="P184" s="752"/>
      <c r="Q184" s="460"/>
      <c r="R184" s="460"/>
      <c r="S184" s="460"/>
    </row>
    <row r="185">
      <c r="E185" s="460"/>
      <c r="H185" s="460"/>
      <c r="P185" s="752"/>
      <c r="Q185" s="460"/>
      <c r="R185" s="460"/>
      <c r="S185" s="460"/>
    </row>
    <row r="186">
      <c r="E186" s="460"/>
      <c r="H186" s="460"/>
      <c r="P186" s="752"/>
      <c r="Q186" s="460"/>
      <c r="R186" s="460"/>
      <c r="S186" s="460"/>
    </row>
    <row r="187">
      <c r="E187" s="460"/>
      <c r="H187" s="460"/>
      <c r="P187" s="752"/>
      <c r="Q187" s="460"/>
      <c r="R187" s="460"/>
      <c r="S187" s="460"/>
    </row>
    <row r="188">
      <c r="E188" s="460"/>
      <c r="H188" s="460"/>
      <c r="P188" s="752"/>
      <c r="Q188" s="460"/>
      <c r="R188" s="460"/>
      <c r="S188" s="460"/>
    </row>
    <row r="189">
      <c r="E189" s="460"/>
      <c r="H189" s="460"/>
      <c r="P189" s="752"/>
      <c r="Q189" s="460"/>
      <c r="R189" s="460"/>
      <c r="S189" s="460"/>
    </row>
    <row r="190">
      <c r="E190" s="460"/>
      <c r="H190" s="460"/>
      <c r="P190" s="752"/>
      <c r="Q190" s="460"/>
      <c r="R190" s="460"/>
      <c r="S190" s="460"/>
    </row>
    <row r="191">
      <c r="E191" s="460"/>
      <c r="H191" s="460"/>
      <c r="P191" s="752"/>
      <c r="Q191" s="460"/>
      <c r="R191" s="460"/>
      <c r="S191" s="460"/>
    </row>
    <row r="192">
      <c r="E192" s="460"/>
      <c r="H192" s="460"/>
      <c r="P192" s="752"/>
      <c r="Q192" s="460"/>
      <c r="R192" s="460"/>
      <c r="S192" s="460"/>
    </row>
    <row r="193">
      <c r="E193" s="460"/>
      <c r="H193" s="460"/>
      <c r="P193" s="752"/>
      <c r="Q193" s="460"/>
      <c r="R193" s="460"/>
      <c r="S193" s="460"/>
    </row>
    <row r="194">
      <c r="E194" s="460"/>
      <c r="H194" s="460"/>
      <c r="P194" s="752"/>
      <c r="Q194" s="460"/>
      <c r="R194" s="460"/>
      <c r="S194" s="460"/>
    </row>
    <row r="195">
      <c r="E195" s="460"/>
      <c r="H195" s="460"/>
      <c r="P195" s="752"/>
      <c r="Q195" s="460"/>
      <c r="R195" s="460"/>
      <c r="S195" s="460"/>
    </row>
    <row r="196">
      <c r="E196" s="460"/>
      <c r="H196" s="460"/>
      <c r="P196" s="752"/>
      <c r="Q196" s="460"/>
      <c r="R196" s="460"/>
      <c r="S196" s="460"/>
    </row>
    <row r="197">
      <c r="E197" s="460"/>
      <c r="H197" s="460"/>
      <c r="P197" s="752"/>
      <c r="Q197" s="460"/>
      <c r="R197" s="460"/>
      <c r="S197" s="460"/>
    </row>
    <row r="198">
      <c r="E198" s="460"/>
      <c r="H198" s="460"/>
      <c r="P198" s="752"/>
      <c r="Q198" s="460"/>
      <c r="R198" s="460"/>
      <c r="S198" s="460"/>
    </row>
    <row r="199">
      <c r="E199" s="460"/>
      <c r="H199" s="460"/>
      <c r="P199" s="752"/>
      <c r="Q199" s="460"/>
      <c r="R199" s="460"/>
      <c r="S199" s="460"/>
    </row>
    <row r="200">
      <c r="E200" s="460"/>
      <c r="H200" s="460"/>
      <c r="P200" s="752"/>
      <c r="Q200" s="460"/>
      <c r="R200" s="460"/>
      <c r="S200" s="460"/>
    </row>
    <row r="201">
      <c r="E201" s="460"/>
      <c r="H201" s="460"/>
      <c r="P201" s="752"/>
      <c r="Q201" s="460"/>
      <c r="R201" s="460"/>
      <c r="S201" s="460"/>
    </row>
    <row r="202">
      <c r="E202" s="460"/>
      <c r="H202" s="460"/>
      <c r="P202" s="752"/>
      <c r="Q202" s="460"/>
      <c r="R202" s="460"/>
      <c r="S202" s="460"/>
    </row>
    <row r="203">
      <c r="E203" s="460"/>
      <c r="H203" s="460"/>
      <c r="P203" s="752"/>
      <c r="Q203" s="460"/>
      <c r="R203" s="460"/>
      <c r="S203" s="460"/>
    </row>
    <row r="204">
      <c r="E204" s="460"/>
      <c r="H204" s="460"/>
      <c r="P204" s="752"/>
      <c r="Q204" s="460"/>
      <c r="R204" s="460"/>
      <c r="S204" s="460"/>
    </row>
    <row r="205">
      <c r="E205" s="460"/>
      <c r="H205" s="460"/>
      <c r="P205" s="752"/>
      <c r="Q205" s="460"/>
      <c r="R205" s="460"/>
      <c r="S205" s="460"/>
    </row>
    <row r="206">
      <c r="E206" s="460"/>
      <c r="H206" s="460"/>
      <c r="P206" s="752"/>
      <c r="Q206" s="460"/>
      <c r="R206" s="460"/>
      <c r="S206" s="460"/>
    </row>
    <row r="207">
      <c r="E207" s="460"/>
      <c r="H207" s="460"/>
      <c r="P207" s="752"/>
      <c r="Q207" s="460"/>
      <c r="R207" s="460"/>
      <c r="S207" s="460"/>
    </row>
    <row r="208">
      <c r="E208" s="460"/>
      <c r="H208" s="460"/>
      <c r="P208" s="752"/>
      <c r="Q208" s="460"/>
      <c r="R208" s="460"/>
      <c r="S208" s="460"/>
    </row>
    <row r="209">
      <c r="E209" s="460"/>
      <c r="H209" s="460"/>
      <c r="P209" s="752"/>
      <c r="Q209" s="460"/>
      <c r="R209" s="460"/>
      <c r="S209" s="460"/>
    </row>
    <row r="210">
      <c r="E210" s="460"/>
      <c r="H210" s="460"/>
      <c r="P210" s="752"/>
      <c r="Q210" s="460"/>
      <c r="R210" s="460"/>
      <c r="S210" s="460"/>
    </row>
    <row r="211">
      <c r="E211" s="460"/>
      <c r="H211" s="460"/>
      <c r="P211" s="752"/>
      <c r="Q211" s="460"/>
      <c r="R211" s="460"/>
      <c r="S211" s="460"/>
    </row>
    <row r="212">
      <c r="E212" s="460"/>
      <c r="H212" s="460"/>
      <c r="P212" s="752"/>
      <c r="Q212" s="460"/>
      <c r="R212" s="460"/>
      <c r="S212" s="460"/>
    </row>
    <row r="213">
      <c r="E213" s="460"/>
      <c r="H213" s="460"/>
      <c r="P213" s="752"/>
      <c r="Q213" s="460"/>
      <c r="R213" s="460"/>
      <c r="S213" s="460"/>
    </row>
    <row r="214">
      <c r="E214" s="460"/>
      <c r="H214" s="460"/>
      <c r="P214" s="752"/>
      <c r="Q214" s="460"/>
      <c r="R214" s="460"/>
      <c r="S214" s="460"/>
    </row>
    <row r="215">
      <c r="E215" s="460"/>
      <c r="H215" s="460"/>
      <c r="P215" s="752"/>
      <c r="Q215" s="460"/>
      <c r="R215" s="460"/>
      <c r="S215" s="460"/>
    </row>
    <row r="216">
      <c r="E216" s="460"/>
      <c r="H216" s="460"/>
      <c r="P216" s="752"/>
      <c r="Q216" s="460"/>
      <c r="R216" s="460"/>
      <c r="S216" s="460"/>
    </row>
    <row r="217">
      <c r="E217" s="460"/>
      <c r="H217" s="460"/>
      <c r="P217" s="752"/>
      <c r="Q217" s="460"/>
      <c r="R217" s="460"/>
      <c r="S217" s="460"/>
    </row>
    <row r="218">
      <c r="E218" s="460"/>
      <c r="H218" s="460"/>
      <c r="P218" s="752"/>
      <c r="Q218" s="460"/>
      <c r="R218" s="460"/>
      <c r="S218" s="460"/>
    </row>
    <row r="219">
      <c r="E219" s="460"/>
      <c r="H219" s="460"/>
      <c r="P219" s="752"/>
      <c r="Q219" s="460"/>
      <c r="R219" s="460"/>
      <c r="S219" s="460"/>
    </row>
    <row r="220">
      <c r="E220" s="460"/>
      <c r="H220" s="460"/>
      <c r="P220" s="752"/>
      <c r="Q220" s="460"/>
      <c r="R220" s="460"/>
      <c r="S220" s="460"/>
    </row>
    <row r="221">
      <c r="E221" s="460"/>
      <c r="H221" s="460"/>
      <c r="P221" s="752"/>
      <c r="Q221" s="460"/>
      <c r="R221" s="460"/>
      <c r="S221" s="460"/>
    </row>
    <row r="222">
      <c r="E222" s="460"/>
      <c r="H222" s="460"/>
      <c r="P222" s="752"/>
      <c r="Q222" s="460"/>
      <c r="R222" s="460"/>
      <c r="S222" s="460"/>
    </row>
    <row r="223">
      <c r="E223" s="460"/>
      <c r="H223" s="460"/>
      <c r="P223" s="752"/>
      <c r="Q223" s="460"/>
      <c r="R223" s="460"/>
      <c r="S223" s="460"/>
    </row>
    <row r="224">
      <c r="E224" s="460"/>
      <c r="H224" s="460"/>
      <c r="P224" s="752"/>
      <c r="Q224" s="460"/>
      <c r="R224" s="460"/>
      <c r="S224" s="460"/>
    </row>
    <row r="225">
      <c r="E225" s="460"/>
      <c r="H225" s="460"/>
      <c r="P225" s="752"/>
      <c r="Q225" s="460"/>
      <c r="R225" s="460"/>
      <c r="S225" s="460"/>
    </row>
    <row r="226">
      <c r="E226" s="460"/>
      <c r="H226" s="460"/>
      <c r="P226" s="752"/>
      <c r="Q226" s="460"/>
      <c r="R226" s="460"/>
      <c r="S226" s="460"/>
    </row>
    <row r="227">
      <c r="E227" s="460"/>
      <c r="H227" s="460"/>
      <c r="P227" s="752"/>
      <c r="Q227" s="460"/>
      <c r="R227" s="460"/>
      <c r="S227" s="460"/>
    </row>
    <row r="228">
      <c r="E228" s="460"/>
      <c r="H228" s="460"/>
      <c r="P228" s="752"/>
      <c r="Q228" s="460"/>
      <c r="R228" s="460"/>
      <c r="S228" s="460"/>
    </row>
    <row r="229">
      <c r="E229" s="460"/>
      <c r="H229" s="460"/>
      <c r="P229" s="752"/>
      <c r="Q229" s="460"/>
      <c r="R229" s="460"/>
      <c r="S229" s="460"/>
    </row>
    <row r="230">
      <c r="E230" s="460"/>
      <c r="H230" s="460"/>
      <c r="P230" s="752"/>
      <c r="Q230" s="460"/>
      <c r="R230" s="460"/>
      <c r="S230" s="460"/>
    </row>
    <row r="231">
      <c r="E231" s="460"/>
      <c r="H231" s="460"/>
      <c r="P231" s="752"/>
      <c r="Q231" s="460"/>
      <c r="R231" s="460"/>
      <c r="S231" s="460"/>
    </row>
    <row r="232">
      <c r="E232" s="460"/>
      <c r="H232" s="460"/>
      <c r="P232" s="752"/>
      <c r="Q232" s="460"/>
      <c r="R232" s="460"/>
      <c r="S232" s="460"/>
    </row>
    <row r="233">
      <c r="E233" s="460"/>
      <c r="H233" s="460"/>
      <c r="P233" s="752"/>
      <c r="Q233" s="460"/>
      <c r="R233" s="460"/>
      <c r="S233" s="460"/>
    </row>
    <row r="234">
      <c r="E234" s="460"/>
      <c r="H234" s="460"/>
      <c r="P234" s="752"/>
      <c r="Q234" s="460"/>
      <c r="R234" s="460"/>
      <c r="S234" s="460"/>
    </row>
    <row r="235">
      <c r="E235" s="460"/>
      <c r="H235" s="460"/>
      <c r="P235" s="752"/>
      <c r="Q235" s="460"/>
      <c r="R235" s="460"/>
      <c r="S235" s="460"/>
    </row>
    <row r="236">
      <c r="E236" s="460"/>
      <c r="H236" s="460"/>
      <c r="P236" s="752"/>
      <c r="Q236" s="460"/>
      <c r="R236" s="460"/>
      <c r="S236" s="460"/>
    </row>
    <row r="237">
      <c r="E237" s="460"/>
      <c r="H237" s="460"/>
      <c r="P237" s="752"/>
      <c r="Q237" s="460"/>
      <c r="R237" s="460"/>
      <c r="S237" s="460"/>
    </row>
    <row r="238">
      <c r="E238" s="460"/>
      <c r="H238" s="460"/>
      <c r="P238" s="752"/>
      <c r="Q238" s="460"/>
      <c r="R238" s="460"/>
      <c r="S238" s="460"/>
    </row>
    <row r="239">
      <c r="E239" s="460"/>
      <c r="H239" s="460"/>
      <c r="P239" s="752"/>
      <c r="Q239" s="460"/>
      <c r="R239" s="460"/>
      <c r="S239" s="460"/>
    </row>
    <row r="240">
      <c r="E240" s="460"/>
      <c r="H240" s="460"/>
      <c r="P240" s="752"/>
      <c r="Q240" s="460"/>
      <c r="R240" s="460"/>
      <c r="S240" s="460"/>
    </row>
    <row r="241">
      <c r="E241" s="460"/>
      <c r="H241" s="460"/>
      <c r="P241" s="752"/>
      <c r="Q241" s="460"/>
      <c r="R241" s="460"/>
      <c r="S241" s="460"/>
    </row>
    <row r="242">
      <c r="E242" s="460"/>
      <c r="H242" s="460"/>
      <c r="P242" s="752"/>
      <c r="Q242" s="460"/>
      <c r="R242" s="460"/>
      <c r="S242" s="460"/>
    </row>
    <row r="243">
      <c r="E243" s="460"/>
      <c r="H243" s="460"/>
      <c r="P243" s="752"/>
      <c r="Q243" s="460"/>
      <c r="R243" s="460"/>
      <c r="S243" s="460"/>
    </row>
    <row r="244">
      <c r="E244" s="460"/>
      <c r="H244" s="460"/>
      <c r="P244" s="752"/>
      <c r="Q244" s="460"/>
      <c r="R244" s="460"/>
      <c r="S244" s="460"/>
    </row>
    <row r="245">
      <c r="E245" s="460"/>
      <c r="H245" s="460"/>
      <c r="P245" s="752"/>
      <c r="Q245" s="460"/>
      <c r="R245" s="460"/>
      <c r="S245" s="460"/>
    </row>
    <row r="246">
      <c r="E246" s="460"/>
      <c r="H246" s="460"/>
      <c r="P246" s="752"/>
      <c r="Q246" s="460"/>
      <c r="R246" s="460"/>
      <c r="S246" s="460"/>
    </row>
    <row r="247">
      <c r="E247" s="460"/>
      <c r="H247" s="460"/>
      <c r="P247" s="752"/>
      <c r="Q247" s="460"/>
      <c r="R247" s="460"/>
      <c r="S247" s="460"/>
    </row>
    <row r="248">
      <c r="E248" s="460"/>
      <c r="H248" s="460"/>
      <c r="P248" s="752"/>
      <c r="Q248" s="460"/>
      <c r="R248" s="460"/>
      <c r="S248" s="460"/>
    </row>
    <row r="249">
      <c r="E249" s="460"/>
      <c r="H249" s="460"/>
      <c r="P249" s="752"/>
      <c r="Q249" s="460"/>
      <c r="R249" s="460"/>
      <c r="S249" s="460"/>
    </row>
    <row r="250">
      <c r="E250" s="460"/>
      <c r="H250" s="460"/>
      <c r="P250" s="752"/>
      <c r="Q250" s="460"/>
      <c r="R250" s="460"/>
      <c r="S250" s="460"/>
    </row>
    <row r="251">
      <c r="E251" s="460"/>
      <c r="H251" s="460"/>
      <c r="P251" s="752"/>
      <c r="Q251" s="460"/>
      <c r="R251" s="460"/>
      <c r="S251" s="460"/>
    </row>
    <row r="252">
      <c r="E252" s="460"/>
      <c r="H252" s="460"/>
      <c r="P252" s="752"/>
      <c r="Q252" s="460"/>
      <c r="R252" s="460"/>
      <c r="S252" s="460"/>
    </row>
    <row r="253">
      <c r="E253" s="460"/>
      <c r="H253" s="460"/>
      <c r="P253" s="752"/>
      <c r="Q253" s="460"/>
      <c r="R253" s="460"/>
      <c r="S253" s="460"/>
    </row>
    <row r="254">
      <c r="E254" s="460"/>
      <c r="H254" s="460"/>
      <c r="P254" s="752"/>
      <c r="Q254" s="460"/>
      <c r="R254" s="460"/>
      <c r="S254" s="460"/>
    </row>
    <row r="255">
      <c r="E255" s="460"/>
      <c r="H255" s="460"/>
      <c r="P255" s="752"/>
      <c r="Q255" s="460"/>
      <c r="R255" s="460"/>
      <c r="S255" s="460"/>
    </row>
    <row r="256">
      <c r="E256" s="460"/>
      <c r="H256" s="460"/>
      <c r="P256" s="752"/>
      <c r="Q256" s="460"/>
      <c r="R256" s="460"/>
      <c r="S256" s="460"/>
    </row>
    <row r="257">
      <c r="E257" s="460"/>
      <c r="H257" s="460"/>
      <c r="P257" s="752"/>
      <c r="Q257" s="460"/>
      <c r="R257" s="460"/>
      <c r="S257" s="460"/>
    </row>
    <row r="258">
      <c r="E258" s="460"/>
      <c r="H258" s="460"/>
      <c r="P258" s="752"/>
      <c r="Q258" s="460"/>
      <c r="R258" s="460"/>
      <c r="S258" s="460"/>
    </row>
    <row r="259">
      <c r="E259" s="460"/>
      <c r="H259" s="460"/>
      <c r="P259" s="752"/>
      <c r="Q259" s="460"/>
      <c r="R259" s="460"/>
      <c r="S259" s="460"/>
    </row>
    <row r="260">
      <c r="E260" s="460"/>
      <c r="H260" s="460"/>
      <c r="P260" s="752"/>
      <c r="Q260" s="460"/>
      <c r="R260" s="460"/>
      <c r="S260" s="460"/>
    </row>
    <row r="261">
      <c r="E261" s="460"/>
      <c r="H261" s="460"/>
      <c r="P261" s="752"/>
      <c r="Q261" s="460"/>
      <c r="R261" s="460"/>
      <c r="S261" s="460"/>
    </row>
    <row r="262">
      <c r="E262" s="460"/>
      <c r="H262" s="460"/>
      <c r="P262" s="752"/>
      <c r="Q262" s="460"/>
      <c r="R262" s="460"/>
      <c r="S262" s="460"/>
    </row>
    <row r="263">
      <c r="E263" s="460"/>
      <c r="H263" s="460"/>
      <c r="P263" s="752"/>
      <c r="Q263" s="460"/>
      <c r="R263" s="460"/>
      <c r="S263" s="460"/>
    </row>
    <row r="264">
      <c r="E264" s="460"/>
      <c r="H264" s="460"/>
      <c r="P264" s="752"/>
      <c r="Q264" s="460"/>
      <c r="R264" s="460"/>
      <c r="S264" s="460"/>
    </row>
    <row r="265">
      <c r="E265" s="460"/>
      <c r="H265" s="460"/>
      <c r="P265" s="752"/>
      <c r="Q265" s="460"/>
      <c r="R265" s="460"/>
      <c r="S265" s="460"/>
    </row>
    <row r="266">
      <c r="E266" s="460"/>
      <c r="H266" s="460"/>
      <c r="P266" s="752"/>
      <c r="Q266" s="460"/>
      <c r="R266" s="460"/>
      <c r="S266" s="460"/>
    </row>
    <row r="267">
      <c r="E267" s="460"/>
      <c r="H267" s="460"/>
      <c r="P267" s="752"/>
      <c r="Q267" s="460"/>
      <c r="R267" s="460"/>
      <c r="S267" s="460"/>
    </row>
    <row r="268">
      <c r="E268" s="460"/>
      <c r="H268" s="460"/>
      <c r="P268" s="752"/>
      <c r="Q268" s="460"/>
      <c r="R268" s="460"/>
      <c r="S268" s="460"/>
    </row>
    <row r="269">
      <c r="E269" s="460"/>
      <c r="H269" s="460"/>
      <c r="P269" s="752"/>
      <c r="Q269" s="460"/>
      <c r="R269" s="460"/>
      <c r="S269" s="460"/>
    </row>
    <row r="270">
      <c r="E270" s="460"/>
      <c r="H270" s="460"/>
      <c r="P270" s="752"/>
      <c r="Q270" s="460"/>
      <c r="R270" s="460"/>
      <c r="S270" s="460"/>
    </row>
    <row r="271">
      <c r="E271" s="460"/>
      <c r="H271" s="460"/>
      <c r="P271" s="752"/>
      <c r="Q271" s="460"/>
      <c r="R271" s="460"/>
      <c r="S271" s="460"/>
    </row>
    <row r="272">
      <c r="E272" s="460"/>
      <c r="H272" s="460"/>
      <c r="P272" s="752"/>
      <c r="Q272" s="460"/>
      <c r="R272" s="460"/>
      <c r="S272" s="460"/>
    </row>
    <row r="273">
      <c r="E273" s="460"/>
      <c r="H273" s="460"/>
      <c r="P273" s="752"/>
      <c r="Q273" s="460"/>
      <c r="R273" s="460"/>
      <c r="S273" s="460"/>
    </row>
    <row r="274">
      <c r="E274" s="460"/>
      <c r="H274" s="460"/>
      <c r="P274" s="752"/>
      <c r="Q274" s="460"/>
      <c r="R274" s="460"/>
      <c r="S274" s="460"/>
    </row>
    <row r="275">
      <c r="E275" s="460"/>
      <c r="H275" s="460"/>
      <c r="P275" s="752"/>
      <c r="Q275" s="460"/>
      <c r="R275" s="460"/>
      <c r="S275" s="460"/>
    </row>
    <row r="276">
      <c r="E276" s="460"/>
      <c r="H276" s="460"/>
      <c r="P276" s="752"/>
      <c r="Q276" s="460"/>
      <c r="R276" s="460"/>
      <c r="S276" s="460"/>
    </row>
    <row r="277">
      <c r="E277" s="460"/>
      <c r="H277" s="460"/>
      <c r="P277" s="752"/>
      <c r="Q277" s="460"/>
      <c r="R277" s="460"/>
      <c r="S277" s="460"/>
    </row>
    <row r="278">
      <c r="E278" s="460"/>
      <c r="H278" s="460"/>
      <c r="P278" s="752"/>
      <c r="Q278" s="460"/>
      <c r="R278" s="460"/>
      <c r="S278" s="460"/>
    </row>
    <row r="279">
      <c r="E279" s="460"/>
      <c r="H279" s="460"/>
      <c r="P279" s="752"/>
      <c r="Q279" s="460"/>
      <c r="R279" s="460"/>
      <c r="S279" s="460"/>
    </row>
    <row r="280">
      <c r="E280" s="460"/>
      <c r="H280" s="460"/>
      <c r="P280" s="752"/>
      <c r="Q280" s="460"/>
      <c r="R280" s="460"/>
      <c r="S280" s="460"/>
    </row>
    <row r="281">
      <c r="E281" s="460"/>
      <c r="H281" s="460"/>
      <c r="P281" s="752"/>
      <c r="Q281" s="460"/>
      <c r="R281" s="460"/>
      <c r="S281" s="460"/>
    </row>
    <row r="282">
      <c r="E282" s="460"/>
      <c r="H282" s="460"/>
      <c r="P282" s="752"/>
      <c r="Q282" s="460"/>
      <c r="R282" s="460"/>
      <c r="S282" s="460"/>
    </row>
    <row r="283">
      <c r="E283" s="460"/>
      <c r="H283" s="460"/>
      <c r="P283" s="752"/>
      <c r="Q283" s="460"/>
      <c r="R283" s="460"/>
      <c r="S283" s="460"/>
    </row>
    <row r="284">
      <c r="E284" s="460"/>
      <c r="H284" s="460"/>
      <c r="P284" s="752"/>
      <c r="Q284" s="460"/>
      <c r="R284" s="460"/>
      <c r="S284" s="460"/>
    </row>
    <row r="285">
      <c r="E285" s="460"/>
      <c r="H285" s="460"/>
      <c r="P285" s="752"/>
      <c r="Q285" s="460"/>
      <c r="R285" s="460"/>
      <c r="S285" s="460"/>
    </row>
    <row r="286">
      <c r="E286" s="460"/>
      <c r="H286" s="460"/>
      <c r="P286" s="752"/>
      <c r="Q286" s="460"/>
      <c r="R286" s="460"/>
      <c r="S286" s="460"/>
    </row>
    <row r="287">
      <c r="E287" s="460"/>
      <c r="H287" s="460"/>
      <c r="P287" s="752"/>
      <c r="Q287" s="460"/>
      <c r="R287" s="460"/>
      <c r="S287" s="460"/>
    </row>
    <row r="288">
      <c r="E288" s="460"/>
      <c r="H288" s="460"/>
      <c r="P288" s="752"/>
      <c r="Q288" s="460"/>
      <c r="R288" s="460"/>
      <c r="S288" s="460"/>
    </row>
    <row r="289">
      <c r="E289" s="460"/>
      <c r="H289" s="460"/>
      <c r="P289" s="752"/>
      <c r="Q289" s="460"/>
      <c r="R289" s="460"/>
      <c r="S289" s="460"/>
    </row>
    <row r="290">
      <c r="E290" s="460"/>
      <c r="H290" s="460"/>
      <c r="P290" s="752"/>
      <c r="Q290" s="460"/>
      <c r="R290" s="460"/>
      <c r="S290" s="460"/>
    </row>
    <row r="291">
      <c r="E291" s="460"/>
      <c r="H291" s="460"/>
      <c r="P291" s="752"/>
      <c r="Q291" s="460"/>
      <c r="R291" s="460"/>
      <c r="S291" s="460"/>
    </row>
    <row r="292">
      <c r="E292" s="460"/>
      <c r="H292" s="460"/>
      <c r="P292" s="752"/>
      <c r="Q292" s="460"/>
      <c r="R292" s="460"/>
      <c r="S292" s="460"/>
    </row>
    <row r="293">
      <c r="E293" s="460"/>
      <c r="H293" s="460"/>
      <c r="P293" s="752"/>
      <c r="Q293" s="460"/>
      <c r="R293" s="460"/>
      <c r="S293" s="460"/>
    </row>
    <row r="294">
      <c r="E294" s="460"/>
      <c r="H294" s="460"/>
      <c r="P294" s="752"/>
      <c r="Q294" s="460"/>
      <c r="R294" s="460"/>
      <c r="S294" s="460"/>
    </row>
    <row r="295">
      <c r="E295" s="460"/>
      <c r="H295" s="460"/>
      <c r="P295" s="752"/>
      <c r="Q295" s="460"/>
      <c r="R295" s="460"/>
      <c r="S295" s="460"/>
    </row>
    <row r="296">
      <c r="E296" s="460"/>
      <c r="H296" s="460"/>
      <c r="P296" s="752"/>
      <c r="Q296" s="460"/>
      <c r="R296" s="460"/>
      <c r="S296" s="460"/>
    </row>
    <row r="297">
      <c r="E297" s="460"/>
      <c r="H297" s="460"/>
      <c r="P297" s="752"/>
      <c r="Q297" s="460"/>
      <c r="R297" s="460"/>
      <c r="S297" s="460"/>
    </row>
    <row r="298">
      <c r="E298" s="460"/>
      <c r="H298" s="460"/>
      <c r="P298" s="752"/>
      <c r="Q298" s="460"/>
      <c r="R298" s="460"/>
      <c r="S298" s="460"/>
    </row>
    <row r="299">
      <c r="E299" s="460"/>
      <c r="H299" s="460"/>
      <c r="P299" s="752"/>
      <c r="Q299" s="460"/>
      <c r="R299" s="460"/>
      <c r="S299" s="460"/>
    </row>
    <row r="300">
      <c r="E300" s="460"/>
      <c r="H300" s="460"/>
      <c r="P300" s="752"/>
      <c r="Q300" s="460"/>
      <c r="R300" s="460"/>
      <c r="S300" s="460"/>
    </row>
    <row r="301">
      <c r="E301" s="460"/>
      <c r="H301" s="460"/>
      <c r="P301" s="752"/>
      <c r="Q301" s="460"/>
      <c r="R301" s="460"/>
      <c r="S301" s="460"/>
    </row>
    <row r="302">
      <c r="E302" s="460"/>
      <c r="H302" s="460"/>
      <c r="P302" s="752"/>
      <c r="Q302" s="460"/>
      <c r="R302" s="460"/>
      <c r="S302" s="460"/>
    </row>
    <row r="303">
      <c r="E303" s="460"/>
      <c r="H303" s="460"/>
      <c r="P303" s="752"/>
      <c r="Q303" s="460"/>
      <c r="R303" s="460"/>
      <c r="S303" s="460"/>
    </row>
    <row r="304">
      <c r="E304" s="460"/>
      <c r="H304" s="460"/>
      <c r="P304" s="752"/>
      <c r="Q304" s="460"/>
      <c r="R304" s="460"/>
      <c r="S304" s="460"/>
    </row>
    <row r="305">
      <c r="E305" s="460"/>
      <c r="H305" s="460"/>
      <c r="P305" s="752"/>
      <c r="Q305" s="460"/>
      <c r="R305" s="460"/>
      <c r="S305" s="460"/>
    </row>
    <row r="306">
      <c r="E306" s="460"/>
      <c r="H306" s="460"/>
      <c r="P306" s="752"/>
      <c r="Q306" s="460"/>
      <c r="R306" s="460"/>
      <c r="S306" s="460"/>
    </row>
    <row r="307">
      <c r="E307" s="460"/>
      <c r="H307" s="460"/>
      <c r="P307" s="752"/>
      <c r="Q307" s="460"/>
      <c r="R307" s="460"/>
      <c r="S307" s="460"/>
    </row>
    <row r="308">
      <c r="E308" s="460"/>
      <c r="H308" s="460"/>
      <c r="P308" s="752"/>
      <c r="Q308" s="460"/>
      <c r="R308" s="460"/>
      <c r="S308" s="460"/>
    </row>
    <row r="309">
      <c r="E309" s="460"/>
      <c r="H309" s="460"/>
      <c r="P309" s="752"/>
      <c r="Q309" s="460"/>
      <c r="R309" s="460"/>
      <c r="S309" s="460"/>
    </row>
    <row r="310">
      <c r="E310" s="460"/>
      <c r="H310" s="460"/>
      <c r="P310" s="752"/>
      <c r="Q310" s="460"/>
      <c r="R310" s="460"/>
      <c r="S310" s="460"/>
    </row>
    <row r="311">
      <c r="E311" s="460"/>
      <c r="H311" s="460"/>
      <c r="P311" s="752"/>
      <c r="Q311" s="460"/>
      <c r="R311" s="460"/>
      <c r="S311" s="460"/>
    </row>
    <row r="312">
      <c r="E312" s="460"/>
      <c r="H312" s="460"/>
      <c r="P312" s="752"/>
      <c r="Q312" s="460"/>
      <c r="R312" s="460"/>
      <c r="S312" s="460"/>
    </row>
    <row r="313">
      <c r="E313" s="460"/>
      <c r="H313" s="460"/>
      <c r="P313" s="752"/>
      <c r="Q313" s="460"/>
      <c r="R313" s="460"/>
      <c r="S313" s="460"/>
    </row>
    <row r="314">
      <c r="E314" s="460"/>
      <c r="H314" s="460"/>
      <c r="P314" s="752"/>
      <c r="Q314" s="460"/>
      <c r="R314" s="460"/>
      <c r="S314" s="460"/>
    </row>
    <row r="315">
      <c r="E315" s="460"/>
      <c r="H315" s="460"/>
      <c r="P315" s="752"/>
      <c r="Q315" s="460"/>
      <c r="R315" s="460"/>
      <c r="S315" s="460"/>
    </row>
    <row r="316">
      <c r="E316" s="460"/>
      <c r="H316" s="460"/>
      <c r="P316" s="752"/>
      <c r="Q316" s="460"/>
      <c r="R316" s="460"/>
      <c r="S316" s="460"/>
    </row>
    <row r="317">
      <c r="E317" s="460"/>
      <c r="H317" s="460"/>
      <c r="P317" s="752"/>
      <c r="Q317" s="460"/>
      <c r="R317" s="460"/>
      <c r="S317" s="460"/>
    </row>
    <row r="318">
      <c r="E318" s="460"/>
      <c r="H318" s="460"/>
      <c r="P318" s="752"/>
      <c r="Q318" s="460"/>
      <c r="R318" s="460"/>
      <c r="S318" s="460"/>
    </row>
    <row r="319">
      <c r="E319" s="460"/>
      <c r="H319" s="460"/>
      <c r="P319" s="752"/>
      <c r="Q319" s="460"/>
      <c r="R319" s="460"/>
      <c r="S319" s="460"/>
    </row>
    <row r="320">
      <c r="E320" s="460"/>
      <c r="H320" s="460"/>
      <c r="P320" s="752"/>
      <c r="Q320" s="460"/>
      <c r="R320" s="460"/>
      <c r="S320" s="460"/>
    </row>
    <row r="321">
      <c r="E321" s="460"/>
      <c r="H321" s="460"/>
      <c r="P321" s="752"/>
      <c r="Q321" s="460"/>
      <c r="R321" s="460"/>
      <c r="S321" s="460"/>
    </row>
    <row r="322">
      <c r="E322" s="460"/>
      <c r="H322" s="460"/>
      <c r="P322" s="752"/>
      <c r="Q322" s="460"/>
      <c r="R322" s="460"/>
      <c r="S322" s="460"/>
    </row>
    <row r="323">
      <c r="E323" s="460"/>
      <c r="H323" s="460"/>
      <c r="P323" s="752"/>
      <c r="Q323" s="460"/>
      <c r="R323" s="460"/>
      <c r="S323" s="460"/>
    </row>
    <row r="324">
      <c r="E324" s="460"/>
      <c r="H324" s="460"/>
      <c r="P324" s="752"/>
      <c r="Q324" s="460"/>
      <c r="R324" s="460"/>
      <c r="S324" s="460"/>
    </row>
    <row r="325">
      <c r="E325" s="460"/>
      <c r="H325" s="460"/>
      <c r="P325" s="752"/>
      <c r="Q325" s="460"/>
      <c r="R325" s="460"/>
      <c r="S325" s="460"/>
    </row>
    <row r="326">
      <c r="E326" s="460"/>
      <c r="H326" s="460"/>
      <c r="P326" s="752"/>
      <c r="Q326" s="460"/>
      <c r="R326" s="460"/>
      <c r="S326" s="460"/>
    </row>
    <row r="327">
      <c r="E327" s="460"/>
      <c r="H327" s="460"/>
      <c r="P327" s="752"/>
      <c r="Q327" s="460"/>
      <c r="R327" s="460"/>
      <c r="S327" s="460"/>
    </row>
    <row r="328">
      <c r="E328" s="460"/>
      <c r="H328" s="460"/>
      <c r="P328" s="752"/>
      <c r="Q328" s="460"/>
      <c r="R328" s="460"/>
      <c r="S328" s="460"/>
    </row>
    <row r="329">
      <c r="E329" s="460"/>
      <c r="H329" s="460"/>
      <c r="P329" s="752"/>
      <c r="Q329" s="460"/>
      <c r="R329" s="460"/>
      <c r="S329" s="460"/>
    </row>
    <row r="330">
      <c r="E330" s="460"/>
      <c r="H330" s="460"/>
      <c r="P330" s="752"/>
      <c r="Q330" s="460"/>
      <c r="R330" s="460"/>
      <c r="S330" s="460"/>
    </row>
    <row r="331">
      <c r="E331" s="460"/>
      <c r="H331" s="460"/>
      <c r="P331" s="752"/>
      <c r="Q331" s="460"/>
      <c r="R331" s="460"/>
      <c r="S331" s="460"/>
    </row>
    <row r="332">
      <c r="E332" s="460"/>
      <c r="H332" s="460"/>
      <c r="P332" s="752"/>
      <c r="Q332" s="460"/>
      <c r="R332" s="460"/>
      <c r="S332" s="460"/>
    </row>
    <row r="333">
      <c r="E333" s="460"/>
      <c r="H333" s="460"/>
      <c r="P333" s="752"/>
      <c r="Q333" s="460"/>
      <c r="R333" s="460"/>
      <c r="S333" s="460"/>
    </row>
    <row r="334">
      <c r="E334" s="460"/>
      <c r="H334" s="460"/>
      <c r="P334" s="752"/>
      <c r="Q334" s="460"/>
      <c r="R334" s="460"/>
      <c r="S334" s="460"/>
    </row>
    <row r="335">
      <c r="E335" s="460"/>
      <c r="H335" s="460"/>
      <c r="P335" s="752"/>
      <c r="Q335" s="460"/>
      <c r="R335" s="460"/>
      <c r="S335" s="460"/>
    </row>
    <row r="336">
      <c r="E336" s="460"/>
      <c r="H336" s="460"/>
      <c r="P336" s="752"/>
      <c r="Q336" s="460"/>
      <c r="R336" s="460"/>
      <c r="S336" s="460"/>
    </row>
    <row r="337">
      <c r="E337" s="460"/>
      <c r="H337" s="460"/>
      <c r="P337" s="752"/>
      <c r="Q337" s="460"/>
      <c r="R337" s="460"/>
      <c r="S337" s="460"/>
    </row>
    <row r="338">
      <c r="E338" s="460"/>
      <c r="H338" s="460"/>
      <c r="P338" s="752"/>
      <c r="Q338" s="460"/>
      <c r="R338" s="460"/>
      <c r="S338" s="460"/>
    </row>
    <row r="339">
      <c r="E339" s="460"/>
      <c r="H339" s="460"/>
      <c r="P339" s="752"/>
      <c r="Q339" s="460"/>
      <c r="R339" s="460"/>
      <c r="S339" s="460"/>
    </row>
    <row r="340">
      <c r="E340" s="460"/>
      <c r="H340" s="460"/>
      <c r="P340" s="752"/>
      <c r="Q340" s="460"/>
      <c r="R340" s="460"/>
      <c r="S340" s="460"/>
    </row>
    <row r="341">
      <c r="E341" s="460"/>
      <c r="H341" s="460"/>
      <c r="P341" s="752"/>
      <c r="Q341" s="460"/>
      <c r="R341" s="460"/>
      <c r="S341" s="460"/>
    </row>
    <row r="342">
      <c r="E342" s="460"/>
      <c r="H342" s="460"/>
      <c r="P342" s="752"/>
      <c r="Q342" s="460"/>
      <c r="R342" s="460"/>
      <c r="S342" s="460"/>
    </row>
    <row r="343">
      <c r="E343" s="460"/>
      <c r="H343" s="460"/>
      <c r="P343" s="752"/>
      <c r="Q343" s="460"/>
      <c r="R343" s="460"/>
      <c r="S343" s="460"/>
    </row>
    <row r="344">
      <c r="E344" s="460"/>
      <c r="H344" s="460"/>
      <c r="P344" s="752"/>
      <c r="Q344" s="460"/>
      <c r="R344" s="460"/>
      <c r="S344" s="460"/>
    </row>
    <row r="345">
      <c r="E345" s="460"/>
      <c r="H345" s="460"/>
      <c r="P345" s="752"/>
      <c r="Q345" s="460"/>
      <c r="R345" s="460"/>
      <c r="S345" s="460"/>
    </row>
    <row r="346">
      <c r="E346" s="460"/>
      <c r="H346" s="460"/>
      <c r="P346" s="752"/>
      <c r="Q346" s="460"/>
      <c r="R346" s="460"/>
      <c r="S346" s="460"/>
    </row>
    <row r="347">
      <c r="E347" s="460"/>
      <c r="H347" s="460"/>
      <c r="P347" s="752"/>
      <c r="Q347" s="460"/>
      <c r="R347" s="460"/>
      <c r="S347" s="460"/>
    </row>
    <row r="348">
      <c r="E348" s="460"/>
      <c r="H348" s="460"/>
      <c r="P348" s="752"/>
      <c r="Q348" s="460"/>
      <c r="R348" s="460"/>
      <c r="S348" s="460"/>
    </row>
    <row r="349">
      <c r="E349" s="460"/>
      <c r="H349" s="460"/>
      <c r="P349" s="752"/>
      <c r="Q349" s="460"/>
      <c r="R349" s="460"/>
      <c r="S349" s="460"/>
    </row>
    <row r="350">
      <c r="E350" s="460"/>
      <c r="H350" s="460"/>
      <c r="P350" s="752"/>
      <c r="Q350" s="460"/>
      <c r="R350" s="460"/>
      <c r="S350" s="460"/>
    </row>
    <row r="351">
      <c r="E351" s="460"/>
      <c r="H351" s="460"/>
      <c r="P351" s="752"/>
      <c r="Q351" s="460"/>
      <c r="R351" s="460"/>
      <c r="S351" s="460"/>
    </row>
    <row r="352">
      <c r="E352" s="460"/>
      <c r="H352" s="460"/>
      <c r="P352" s="752"/>
      <c r="Q352" s="460"/>
      <c r="R352" s="460"/>
      <c r="S352" s="460"/>
    </row>
    <row r="353">
      <c r="E353" s="460"/>
      <c r="H353" s="460"/>
      <c r="P353" s="752"/>
      <c r="Q353" s="460"/>
      <c r="R353" s="460"/>
      <c r="S353" s="460"/>
    </row>
    <row r="354">
      <c r="E354" s="460"/>
      <c r="H354" s="460"/>
      <c r="P354" s="752"/>
      <c r="Q354" s="460"/>
      <c r="R354" s="460"/>
      <c r="S354" s="460"/>
    </row>
    <row r="355">
      <c r="E355" s="460"/>
      <c r="H355" s="460"/>
      <c r="P355" s="752"/>
      <c r="Q355" s="460"/>
      <c r="R355" s="460"/>
      <c r="S355" s="460"/>
    </row>
    <row r="356">
      <c r="E356" s="460"/>
      <c r="H356" s="460"/>
      <c r="P356" s="752"/>
      <c r="Q356" s="460"/>
      <c r="R356" s="460"/>
      <c r="S356" s="460"/>
    </row>
    <row r="357">
      <c r="E357" s="460"/>
      <c r="H357" s="460"/>
      <c r="P357" s="752"/>
      <c r="Q357" s="460"/>
      <c r="R357" s="460"/>
      <c r="S357" s="460"/>
    </row>
    <row r="358">
      <c r="E358" s="460"/>
      <c r="H358" s="460"/>
      <c r="P358" s="752"/>
      <c r="Q358" s="460"/>
      <c r="R358" s="460"/>
      <c r="S358" s="460"/>
    </row>
    <row r="359">
      <c r="E359" s="460"/>
      <c r="H359" s="460"/>
      <c r="P359" s="752"/>
      <c r="Q359" s="460"/>
      <c r="R359" s="460"/>
      <c r="S359" s="460"/>
    </row>
    <row r="360">
      <c r="E360" s="460"/>
      <c r="H360" s="460"/>
      <c r="P360" s="752"/>
      <c r="Q360" s="460"/>
      <c r="R360" s="460"/>
      <c r="S360" s="460"/>
    </row>
    <row r="361">
      <c r="E361" s="460"/>
      <c r="H361" s="460"/>
      <c r="P361" s="752"/>
      <c r="Q361" s="460"/>
      <c r="R361" s="460"/>
      <c r="S361" s="460"/>
    </row>
    <row r="362">
      <c r="E362" s="460"/>
      <c r="H362" s="460"/>
      <c r="P362" s="752"/>
      <c r="Q362" s="460"/>
      <c r="R362" s="460"/>
      <c r="S362" s="460"/>
    </row>
    <row r="363">
      <c r="E363" s="460"/>
      <c r="H363" s="460"/>
      <c r="P363" s="752"/>
      <c r="Q363" s="460"/>
      <c r="R363" s="460"/>
      <c r="S363" s="460"/>
    </row>
    <row r="364">
      <c r="E364" s="460"/>
      <c r="H364" s="460"/>
      <c r="P364" s="752"/>
      <c r="Q364" s="460"/>
      <c r="R364" s="460"/>
      <c r="S364" s="460"/>
    </row>
    <row r="365">
      <c r="E365" s="460"/>
      <c r="H365" s="460"/>
      <c r="P365" s="752"/>
      <c r="Q365" s="460"/>
      <c r="R365" s="460"/>
      <c r="S365" s="460"/>
    </row>
    <row r="366">
      <c r="E366" s="460"/>
      <c r="H366" s="460"/>
      <c r="P366" s="752"/>
      <c r="Q366" s="460"/>
      <c r="R366" s="460"/>
      <c r="S366" s="460"/>
    </row>
    <row r="367">
      <c r="E367" s="460"/>
      <c r="H367" s="460"/>
      <c r="P367" s="752"/>
      <c r="Q367" s="460"/>
      <c r="R367" s="460"/>
      <c r="S367" s="460"/>
    </row>
    <row r="368">
      <c r="E368" s="460"/>
      <c r="H368" s="460"/>
      <c r="P368" s="752"/>
      <c r="Q368" s="460"/>
      <c r="R368" s="460"/>
      <c r="S368" s="460"/>
    </row>
    <row r="369">
      <c r="E369" s="460"/>
      <c r="H369" s="460"/>
      <c r="P369" s="752"/>
      <c r="Q369" s="460"/>
      <c r="R369" s="460"/>
      <c r="S369" s="460"/>
    </row>
    <row r="370">
      <c r="E370" s="460"/>
      <c r="H370" s="460"/>
      <c r="P370" s="752"/>
      <c r="Q370" s="460"/>
      <c r="R370" s="460"/>
      <c r="S370" s="460"/>
    </row>
    <row r="371">
      <c r="E371" s="460"/>
      <c r="H371" s="460"/>
      <c r="P371" s="752"/>
      <c r="Q371" s="460"/>
      <c r="R371" s="460"/>
      <c r="S371" s="460"/>
    </row>
    <row r="372">
      <c r="E372" s="460"/>
      <c r="H372" s="460"/>
      <c r="P372" s="752"/>
      <c r="Q372" s="460"/>
      <c r="R372" s="460"/>
      <c r="S372" s="460"/>
    </row>
    <row r="373">
      <c r="E373" s="460"/>
      <c r="H373" s="460"/>
      <c r="P373" s="752"/>
      <c r="Q373" s="460"/>
      <c r="R373" s="460"/>
      <c r="S373" s="460"/>
    </row>
    <row r="374">
      <c r="E374" s="460"/>
      <c r="H374" s="460"/>
      <c r="P374" s="752"/>
      <c r="Q374" s="460"/>
      <c r="R374" s="460"/>
      <c r="S374" s="460"/>
    </row>
    <row r="375">
      <c r="E375" s="460"/>
      <c r="H375" s="460"/>
      <c r="P375" s="752"/>
      <c r="Q375" s="460"/>
      <c r="R375" s="460"/>
      <c r="S375" s="460"/>
    </row>
    <row r="376">
      <c r="E376" s="460"/>
      <c r="H376" s="460"/>
      <c r="P376" s="752"/>
      <c r="Q376" s="460"/>
      <c r="R376" s="460"/>
      <c r="S376" s="460"/>
    </row>
    <row r="377">
      <c r="E377" s="460"/>
      <c r="H377" s="460"/>
      <c r="P377" s="752"/>
      <c r="Q377" s="460"/>
      <c r="R377" s="460"/>
      <c r="S377" s="460"/>
    </row>
    <row r="378">
      <c r="E378" s="460"/>
      <c r="H378" s="460"/>
      <c r="P378" s="752"/>
      <c r="Q378" s="460"/>
      <c r="R378" s="460"/>
      <c r="S378" s="460"/>
    </row>
    <row r="379">
      <c r="E379" s="460"/>
      <c r="H379" s="460"/>
      <c r="P379" s="752"/>
      <c r="Q379" s="460"/>
      <c r="R379" s="460"/>
      <c r="S379" s="460"/>
    </row>
    <row r="380">
      <c r="E380" s="460"/>
      <c r="H380" s="460"/>
      <c r="P380" s="752"/>
      <c r="Q380" s="460"/>
      <c r="R380" s="460"/>
      <c r="S380" s="460"/>
    </row>
    <row r="381">
      <c r="E381" s="460"/>
      <c r="H381" s="460"/>
      <c r="P381" s="752"/>
      <c r="Q381" s="460"/>
      <c r="R381" s="460"/>
      <c r="S381" s="460"/>
    </row>
    <row r="382">
      <c r="E382" s="460"/>
      <c r="H382" s="460"/>
      <c r="P382" s="752"/>
      <c r="Q382" s="460"/>
      <c r="R382" s="460"/>
      <c r="S382" s="460"/>
    </row>
    <row r="383">
      <c r="E383" s="460"/>
      <c r="H383" s="460"/>
      <c r="P383" s="752"/>
      <c r="Q383" s="460"/>
      <c r="R383" s="460"/>
      <c r="S383" s="460"/>
    </row>
    <row r="384">
      <c r="E384" s="460"/>
      <c r="H384" s="460"/>
      <c r="P384" s="752"/>
      <c r="Q384" s="460"/>
      <c r="R384" s="460"/>
      <c r="S384" s="460"/>
    </row>
    <row r="385">
      <c r="E385" s="460"/>
      <c r="H385" s="460"/>
      <c r="P385" s="752"/>
      <c r="Q385" s="460"/>
      <c r="R385" s="460"/>
      <c r="S385" s="460"/>
    </row>
    <row r="386">
      <c r="E386" s="460"/>
      <c r="H386" s="460"/>
      <c r="P386" s="752"/>
      <c r="Q386" s="460"/>
      <c r="R386" s="460"/>
      <c r="S386" s="460"/>
    </row>
    <row r="387">
      <c r="E387" s="460"/>
      <c r="H387" s="460"/>
      <c r="P387" s="752"/>
      <c r="Q387" s="460"/>
      <c r="R387" s="460"/>
      <c r="S387" s="460"/>
    </row>
    <row r="388">
      <c r="E388" s="460"/>
      <c r="H388" s="460"/>
      <c r="P388" s="752"/>
      <c r="Q388" s="460"/>
      <c r="R388" s="460"/>
      <c r="S388" s="460"/>
    </row>
    <row r="389">
      <c r="E389" s="460"/>
      <c r="H389" s="460"/>
      <c r="P389" s="752"/>
      <c r="Q389" s="460"/>
      <c r="R389" s="460"/>
      <c r="S389" s="460"/>
    </row>
    <row r="390">
      <c r="E390" s="460"/>
      <c r="H390" s="460"/>
      <c r="P390" s="752"/>
      <c r="Q390" s="460"/>
      <c r="R390" s="460"/>
      <c r="S390" s="460"/>
    </row>
    <row r="391">
      <c r="E391" s="460"/>
      <c r="H391" s="460"/>
      <c r="P391" s="752"/>
      <c r="Q391" s="460"/>
      <c r="R391" s="460"/>
      <c r="S391" s="460"/>
    </row>
    <row r="392">
      <c r="E392" s="460"/>
      <c r="H392" s="460"/>
      <c r="P392" s="752"/>
      <c r="Q392" s="460"/>
      <c r="R392" s="460"/>
      <c r="S392" s="460"/>
    </row>
    <row r="393">
      <c r="E393" s="460"/>
      <c r="H393" s="460"/>
      <c r="P393" s="752"/>
      <c r="Q393" s="460"/>
      <c r="R393" s="460"/>
      <c r="S393" s="460"/>
    </row>
    <row r="394">
      <c r="E394" s="460"/>
      <c r="H394" s="460"/>
      <c r="P394" s="752"/>
      <c r="Q394" s="460"/>
      <c r="R394" s="460"/>
      <c r="S394" s="460"/>
    </row>
    <row r="395">
      <c r="E395" s="460"/>
      <c r="H395" s="460"/>
      <c r="P395" s="752"/>
      <c r="Q395" s="460"/>
      <c r="R395" s="460"/>
      <c r="S395" s="460"/>
    </row>
    <row r="396">
      <c r="E396" s="460"/>
      <c r="H396" s="460"/>
      <c r="P396" s="752"/>
      <c r="Q396" s="460"/>
      <c r="R396" s="460"/>
      <c r="S396" s="460"/>
    </row>
    <row r="397">
      <c r="E397" s="460"/>
      <c r="H397" s="460"/>
      <c r="P397" s="752"/>
      <c r="Q397" s="460"/>
      <c r="R397" s="460"/>
      <c r="S397" s="460"/>
    </row>
    <row r="398">
      <c r="E398" s="460"/>
      <c r="H398" s="460"/>
      <c r="P398" s="752"/>
      <c r="Q398" s="460"/>
      <c r="R398" s="460"/>
      <c r="S398" s="460"/>
    </row>
    <row r="399">
      <c r="E399" s="460"/>
      <c r="H399" s="460"/>
      <c r="P399" s="752"/>
      <c r="Q399" s="460"/>
      <c r="R399" s="460"/>
      <c r="S399" s="460"/>
    </row>
    <row r="400">
      <c r="E400" s="460"/>
      <c r="H400" s="460"/>
      <c r="P400" s="752"/>
      <c r="Q400" s="460"/>
      <c r="R400" s="460"/>
      <c r="S400" s="460"/>
    </row>
    <row r="401">
      <c r="E401" s="460"/>
      <c r="H401" s="460"/>
      <c r="P401" s="752"/>
      <c r="Q401" s="460"/>
      <c r="R401" s="460"/>
      <c r="S401" s="460"/>
    </row>
    <row r="402">
      <c r="E402" s="460"/>
      <c r="H402" s="460"/>
      <c r="P402" s="752"/>
      <c r="Q402" s="460"/>
      <c r="R402" s="460"/>
      <c r="S402" s="460"/>
    </row>
    <row r="403">
      <c r="E403" s="460"/>
      <c r="H403" s="460"/>
      <c r="P403" s="752"/>
      <c r="Q403" s="460"/>
      <c r="R403" s="460"/>
      <c r="S403" s="460"/>
    </row>
    <row r="404">
      <c r="E404" s="460"/>
      <c r="H404" s="460"/>
      <c r="P404" s="752"/>
      <c r="Q404" s="460"/>
      <c r="R404" s="460"/>
      <c r="S404" s="460"/>
    </row>
    <row r="405">
      <c r="E405" s="460"/>
      <c r="H405" s="460"/>
      <c r="P405" s="752"/>
      <c r="Q405" s="460"/>
      <c r="R405" s="460"/>
      <c r="S405" s="460"/>
    </row>
    <row r="406">
      <c r="E406" s="460"/>
      <c r="H406" s="460"/>
      <c r="P406" s="752"/>
      <c r="Q406" s="460"/>
      <c r="R406" s="460"/>
      <c r="S406" s="460"/>
    </row>
    <row r="407">
      <c r="E407" s="460"/>
      <c r="H407" s="460"/>
      <c r="P407" s="752"/>
      <c r="Q407" s="460"/>
      <c r="R407" s="460"/>
      <c r="S407" s="460"/>
    </row>
    <row r="408">
      <c r="E408" s="460"/>
      <c r="H408" s="460"/>
      <c r="P408" s="752"/>
      <c r="Q408" s="460"/>
      <c r="R408" s="460"/>
      <c r="S408" s="460"/>
    </row>
    <row r="409">
      <c r="E409" s="460"/>
      <c r="H409" s="460"/>
      <c r="P409" s="752"/>
      <c r="Q409" s="460"/>
      <c r="R409" s="460"/>
      <c r="S409" s="460"/>
    </row>
    <row r="410">
      <c r="E410" s="460"/>
      <c r="H410" s="460"/>
      <c r="P410" s="752"/>
      <c r="Q410" s="460"/>
      <c r="R410" s="460"/>
      <c r="S410" s="460"/>
    </row>
    <row r="411">
      <c r="E411" s="460"/>
      <c r="H411" s="460"/>
      <c r="P411" s="752"/>
      <c r="Q411" s="460"/>
      <c r="R411" s="460"/>
      <c r="S411" s="460"/>
    </row>
    <row r="412">
      <c r="E412" s="460"/>
      <c r="H412" s="460"/>
      <c r="P412" s="752"/>
      <c r="Q412" s="460"/>
      <c r="R412" s="460"/>
      <c r="S412" s="460"/>
    </row>
    <row r="413">
      <c r="E413" s="460"/>
      <c r="H413" s="460"/>
      <c r="P413" s="752"/>
      <c r="Q413" s="460"/>
      <c r="R413" s="460"/>
      <c r="S413" s="460"/>
    </row>
    <row r="414">
      <c r="E414" s="460"/>
      <c r="H414" s="460"/>
      <c r="P414" s="752"/>
      <c r="Q414" s="460"/>
      <c r="R414" s="460"/>
      <c r="S414" s="460"/>
    </row>
    <row r="415">
      <c r="E415" s="460"/>
      <c r="H415" s="460"/>
      <c r="P415" s="752"/>
      <c r="Q415" s="460"/>
      <c r="R415" s="460"/>
      <c r="S415" s="460"/>
    </row>
    <row r="416">
      <c r="E416" s="460"/>
      <c r="H416" s="460"/>
      <c r="P416" s="752"/>
      <c r="Q416" s="460"/>
      <c r="R416" s="460"/>
      <c r="S416" s="460"/>
    </row>
    <row r="417">
      <c r="E417" s="460"/>
      <c r="H417" s="460"/>
      <c r="P417" s="752"/>
      <c r="Q417" s="460"/>
      <c r="R417" s="460"/>
      <c r="S417" s="460"/>
    </row>
    <row r="418">
      <c r="E418" s="460"/>
      <c r="H418" s="460"/>
      <c r="P418" s="752"/>
      <c r="Q418" s="460"/>
      <c r="R418" s="460"/>
      <c r="S418" s="460"/>
    </row>
    <row r="419">
      <c r="E419" s="460"/>
      <c r="H419" s="460"/>
      <c r="P419" s="752"/>
      <c r="Q419" s="460"/>
      <c r="R419" s="460"/>
      <c r="S419" s="460"/>
    </row>
    <row r="420">
      <c r="E420" s="460"/>
      <c r="H420" s="460"/>
      <c r="P420" s="752"/>
      <c r="Q420" s="460"/>
      <c r="R420" s="460"/>
      <c r="S420" s="460"/>
    </row>
    <row r="421">
      <c r="E421" s="460"/>
      <c r="H421" s="460"/>
      <c r="P421" s="752"/>
      <c r="Q421" s="460"/>
      <c r="R421" s="460"/>
      <c r="S421" s="460"/>
    </row>
    <row r="422">
      <c r="E422" s="460"/>
      <c r="H422" s="460"/>
      <c r="P422" s="752"/>
      <c r="Q422" s="460"/>
      <c r="R422" s="460"/>
      <c r="S422" s="460"/>
    </row>
    <row r="423">
      <c r="E423" s="460"/>
      <c r="H423" s="460"/>
      <c r="P423" s="752"/>
      <c r="Q423" s="460"/>
      <c r="R423" s="460"/>
      <c r="S423" s="460"/>
    </row>
    <row r="424">
      <c r="E424" s="460"/>
      <c r="H424" s="460"/>
      <c r="P424" s="752"/>
      <c r="Q424" s="460"/>
      <c r="R424" s="460"/>
      <c r="S424" s="460"/>
    </row>
    <row r="425">
      <c r="E425" s="460"/>
      <c r="H425" s="460"/>
      <c r="P425" s="752"/>
      <c r="Q425" s="460"/>
      <c r="R425" s="460"/>
      <c r="S425" s="460"/>
    </row>
    <row r="426">
      <c r="E426" s="460"/>
      <c r="H426" s="460"/>
      <c r="P426" s="752"/>
      <c r="Q426" s="460"/>
      <c r="R426" s="460"/>
      <c r="S426" s="460"/>
    </row>
    <row r="427">
      <c r="E427" s="460"/>
      <c r="H427" s="460"/>
      <c r="P427" s="752"/>
      <c r="Q427" s="460"/>
      <c r="R427" s="460"/>
      <c r="S427" s="460"/>
    </row>
    <row r="428">
      <c r="E428" s="460"/>
      <c r="H428" s="460"/>
      <c r="P428" s="752"/>
      <c r="Q428" s="460"/>
      <c r="R428" s="460"/>
      <c r="S428" s="460"/>
    </row>
    <row r="429">
      <c r="E429" s="460"/>
      <c r="H429" s="460"/>
      <c r="P429" s="752"/>
      <c r="Q429" s="460"/>
      <c r="R429" s="460"/>
      <c r="S429" s="460"/>
    </row>
    <row r="430">
      <c r="E430" s="460"/>
      <c r="H430" s="460"/>
      <c r="P430" s="752"/>
      <c r="Q430" s="460"/>
      <c r="R430" s="460"/>
      <c r="S430" s="460"/>
    </row>
    <row r="431">
      <c r="E431" s="460"/>
      <c r="H431" s="460"/>
      <c r="P431" s="752"/>
      <c r="Q431" s="460"/>
      <c r="R431" s="460"/>
      <c r="S431" s="460"/>
    </row>
    <row r="432">
      <c r="E432" s="460"/>
      <c r="H432" s="460"/>
      <c r="P432" s="752"/>
      <c r="Q432" s="460"/>
      <c r="R432" s="460"/>
      <c r="S432" s="460"/>
    </row>
    <row r="433">
      <c r="E433" s="460"/>
      <c r="H433" s="460"/>
      <c r="P433" s="752"/>
      <c r="Q433" s="460"/>
      <c r="R433" s="460"/>
      <c r="S433" s="460"/>
    </row>
    <row r="434">
      <c r="E434" s="460"/>
      <c r="H434" s="460"/>
      <c r="P434" s="752"/>
      <c r="Q434" s="460"/>
      <c r="R434" s="460"/>
      <c r="S434" s="460"/>
    </row>
    <row r="435">
      <c r="E435" s="460"/>
      <c r="H435" s="460"/>
      <c r="P435" s="752"/>
      <c r="Q435" s="460"/>
      <c r="R435" s="460"/>
      <c r="S435" s="460"/>
    </row>
    <row r="436">
      <c r="E436" s="460"/>
      <c r="H436" s="460"/>
      <c r="P436" s="752"/>
      <c r="Q436" s="460"/>
      <c r="R436" s="460"/>
      <c r="S436" s="460"/>
    </row>
    <row r="437">
      <c r="E437" s="460"/>
      <c r="H437" s="460"/>
      <c r="P437" s="752"/>
      <c r="Q437" s="460"/>
      <c r="R437" s="460"/>
      <c r="S437" s="460"/>
    </row>
    <row r="438">
      <c r="E438" s="460"/>
      <c r="H438" s="460"/>
      <c r="P438" s="752"/>
      <c r="Q438" s="460"/>
      <c r="R438" s="460"/>
      <c r="S438" s="460"/>
    </row>
    <row r="439">
      <c r="E439" s="460"/>
      <c r="H439" s="460"/>
      <c r="P439" s="752"/>
      <c r="Q439" s="460"/>
      <c r="R439" s="460"/>
      <c r="S439" s="460"/>
    </row>
    <row r="440">
      <c r="E440" s="460"/>
      <c r="H440" s="460"/>
      <c r="P440" s="752"/>
      <c r="Q440" s="460"/>
      <c r="R440" s="460"/>
      <c r="S440" s="460"/>
    </row>
    <row r="441">
      <c r="E441" s="460"/>
      <c r="H441" s="460"/>
      <c r="P441" s="752"/>
      <c r="Q441" s="460"/>
      <c r="R441" s="460"/>
      <c r="S441" s="460"/>
    </row>
    <row r="442">
      <c r="E442" s="460"/>
      <c r="H442" s="460"/>
      <c r="P442" s="752"/>
      <c r="Q442" s="460"/>
      <c r="R442" s="460"/>
      <c r="S442" s="460"/>
    </row>
    <row r="443">
      <c r="E443" s="460"/>
      <c r="H443" s="460"/>
      <c r="P443" s="752"/>
      <c r="Q443" s="460"/>
      <c r="R443" s="460"/>
      <c r="S443" s="460"/>
    </row>
    <row r="444">
      <c r="E444" s="460"/>
      <c r="H444" s="460"/>
      <c r="P444" s="752"/>
      <c r="Q444" s="460"/>
      <c r="R444" s="460"/>
      <c r="S444" s="460"/>
    </row>
    <row r="445">
      <c r="E445" s="460"/>
      <c r="H445" s="460"/>
      <c r="P445" s="752"/>
      <c r="Q445" s="460"/>
      <c r="R445" s="460"/>
      <c r="S445" s="460"/>
    </row>
    <row r="446">
      <c r="E446" s="460"/>
      <c r="H446" s="460"/>
      <c r="P446" s="752"/>
      <c r="Q446" s="460"/>
      <c r="R446" s="460"/>
      <c r="S446" s="460"/>
    </row>
    <row r="447">
      <c r="E447" s="460"/>
      <c r="H447" s="460"/>
      <c r="P447" s="752"/>
      <c r="Q447" s="460"/>
      <c r="R447" s="460"/>
      <c r="S447" s="460"/>
    </row>
    <row r="448">
      <c r="E448" s="460"/>
      <c r="H448" s="460"/>
      <c r="P448" s="752"/>
      <c r="Q448" s="460"/>
      <c r="R448" s="460"/>
      <c r="S448" s="460"/>
    </row>
    <row r="449">
      <c r="E449" s="460"/>
      <c r="H449" s="460"/>
      <c r="P449" s="752"/>
      <c r="Q449" s="460"/>
      <c r="R449" s="460"/>
      <c r="S449" s="460"/>
    </row>
    <row r="450">
      <c r="E450" s="460"/>
      <c r="H450" s="460"/>
      <c r="P450" s="752"/>
      <c r="Q450" s="460"/>
      <c r="R450" s="460"/>
      <c r="S450" s="460"/>
    </row>
    <row r="451">
      <c r="E451" s="460"/>
      <c r="H451" s="460"/>
      <c r="P451" s="752"/>
      <c r="Q451" s="460"/>
      <c r="R451" s="460"/>
      <c r="S451" s="460"/>
    </row>
    <row r="452">
      <c r="E452" s="460"/>
      <c r="H452" s="460"/>
      <c r="P452" s="752"/>
      <c r="Q452" s="460"/>
      <c r="R452" s="460"/>
      <c r="S452" s="460"/>
    </row>
    <row r="453">
      <c r="E453" s="460"/>
      <c r="H453" s="460"/>
      <c r="P453" s="752"/>
      <c r="Q453" s="460"/>
      <c r="R453" s="460"/>
      <c r="S453" s="460"/>
    </row>
    <row r="454">
      <c r="E454" s="460"/>
      <c r="H454" s="460"/>
      <c r="P454" s="752"/>
      <c r="Q454" s="460"/>
      <c r="R454" s="460"/>
      <c r="S454" s="460"/>
    </row>
    <row r="455">
      <c r="E455" s="460"/>
      <c r="H455" s="460"/>
      <c r="P455" s="752"/>
      <c r="Q455" s="460"/>
      <c r="R455" s="460"/>
      <c r="S455" s="460"/>
    </row>
    <row r="456">
      <c r="E456" s="460"/>
      <c r="H456" s="460"/>
      <c r="P456" s="752"/>
      <c r="Q456" s="460"/>
      <c r="R456" s="460"/>
      <c r="S456" s="460"/>
    </row>
    <row r="457">
      <c r="E457" s="460"/>
      <c r="H457" s="460"/>
      <c r="P457" s="752"/>
      <c r="Q457" s="460"/>
      <c r="R457" s="460"/>
      <c r="S457" s="460"/>
    </row>
    <row r="458">
      <c r="E458" s="460"/>
      <c r="H458" s="460"/>
      <c r="P458" s="752"/>
      <c r="Q458" s="460"/>
      <c r="R458" s="460"/>
      <c r="S458" s="460"/>
    </row>
    <row r="459">
      <c r="E459" s="460"/>
      <c r="H459" s="460"/>
      <c r="P459" s="752"/>
      <c r="Q459" s="460"/>
      <c r="R459" s="460"/>
      <c r="S459" s="460"/>
    </row>
    <row r="460">
      <c r="E460" s="460"/>
      <c r="H460" s="460"/>
      <c r="P460" s="752"/>
      <c r="Q460" s="460"/>
      <c r="R460" s="460"/>
      <c r="S460" s="460"/>
    </row>
    <row r="461">
      <c r="E461" s="460"/>
      <c r="H461" s="460"/>
      <c r="P461" s="752"/>
      <c r="Q461" s="460"/>
      <c r="R461" s="460"/>
      <c r="S461" s="460"/>
    </row>
    <row r="462">
      <c r="E462" s="460"/>
      <c r="H462" s="460"/>
      <c r="P462" s="752"/>
      <c r="Q462" s="460"/>
      <c r="R462" s="460"/>
      <c r="S462" s="460"/>
    </row>
    <row r="463">
      <c r="E463" s="460"/>
      <c r="H463" s="460"/>
      <c r="P463" s="752"/>
      <c r="Q463" s="460"/>
      <c r="R463" s="460"/>
      <c r="S463" s="460"/>
    </row>
    <row r="464">
      <c r="E464" s="460"/>
      <c r="H464" s="460"/>
      <c r="P464" s="752"/>
      <c r="Q464" s="460"/>
      <c r="R464" s="460"/>
      <c r="S464" s="460"/>
    </row>
    <row r="465">
      <c r="E465" s="460"/>
      <c r="H465" s="460"/>
      <c r="P465" s="752"/>
      <c r="Q465" s="460"/>
      <c r="R465" s="460"/>
      <c r="S465" s="460"/>
    </row>
    <row r="466">
      <c r="E466" s="460"/>
      <c r="H466" s="460"/>
      <c r="P466" s="752"/>
      <c r="Q466" s="460"/>
      <c r="R466" s="460"/>
      <c r="S466" s="460"/>
    </row>
    <row r="467">
      <c r="E467" s="460"/>
      <c r="H467" s="460"/>
      <c r="P467" s="752"/>
      <c r="Q467" s="460"/>
      <c r="R467" s="460"/>
      <c r="S467" s="460"/>
    </row>
    <row r="468">
      <c r="E468" s="460"/>
      <c r="H468" s="460"/>
      <c r="P468" s="752"/>
      <c r="Q468" s="460"/>
      <c r="R468" s="460"/>
      <c r="S468" s="460"/>
    </row>
    <row r="469">
      <c r="E469" s="460"/>
      <c r="H469" s="460"/>
      <c r="P469" s="752"/>
      <c r="Q469" s="460"/>
      <c r="R469" s="460"/>
      <c r="S469" s="460"/>
    </row>
    <row r="470">
      <c r="E470" s="460"/>
      <c r="H470" s="460"/>
      <c r="P470" s="752"/>
      <c r="Q470" s="460"/>
      <c r="R470" s="460"/>
      <c r="S470" s="460"/>
    </row>
    <row r="471">
      <c r="E471" s="460"/>
      <c r="H471" s="460"/>
      <c r="P471" s="752"/>
      <c r="Q471" s="460"/>
      <c r="R471" s="460"/>
      <c r="S471" s="460"/>
    </row>
    <row r="472">
      <c r="E472" s="460"/>
      <c r="H472" s="460"/>
      <c r="P472" s="752"/>
      <c r="Q472" s="460"/>
      <c r="R472" s="460"/>
      <c r="S472" s="460"/>
    </row>
    <row r="473">
      <c r="E473" s="460"/>
      <c r="H473" s="460"/>
      <c r="P473" s="752"/>
      <c r="Q473" s="460"/>
      <c r="R473" s="460"/>
      <c r="S473" s="460"/>
    </row>
    <row r="474">
      <c r="E474" s="460"/>
      <c r="H474" s="460"/>
      <c r="P474" s="752"/>
      <c r="Q474" s="460"/>
      <c r="R474" s="460"/>
      <c r="S474" s="460"/>
    </row>
    <row r="475">
      <c r="E475" s="460"/>
      <c r="H475" s="460"/>
      <c r="P475" s="752"/>
      <c r="Q475" s="460"/>
      <c r="R475" s="460"/>
      <c r="S475" s="460"/>
    </row>
    <row r="476">
      <c r="E476" s="460"/>
      <c r="H476" s="460"/>
      <c r="P476" s="752"/>
      <c r="Q476" s="460"/>
      <c r="R476" s="460"/>
      <c r="S476" s="460"/>
    </row>
    <row r="477">
      <c r="E477" s="460"/>
      <c r="H477" s="460"/>
      <c r="P477" s="752"/>
      <c r="Q477" s="460"/>
      <c r="R477" s="460"/>
      <c r="S477" s="460"/>
    </row>
    <row r="478">
      <c r="E478" s="460"/>
      <c r="H478" s="460"/>
      <c r="P478" s="752"/>
      <c r="Q478" s="460"/>
      <c r="R478" s="460"/>
      <c r="S478" s="460"/>
    </row>
    <row r="479">
      <c r="E479" s="460"/>
      <c r="H479" s="460"/>
      <c r="P479" s="752"/>
      <c r="Q479" s="460"/>
      <c r="R479" s="460"/>
      <c r="S479" s="460"/>
    </row>
    <row r="480">
      <c r="E480" s="460"/>
      <c r="H480" s="460"/>
      <c r="P480" s="752"/>
      <c r="Q480" s="460"/>
      <c r="R480" s="460"/>
      <c r="S480" s="460"/>
    </row>
    <row r="481">
      <c r="E481" s="460"/>
      <c r="H481" s="460"/>
      <c r="P481" s="752"/>
      <c r="Q481" s="460"/>
      <c r="R481" s="460"/>
      <c r="S481" s="460"/>
    </row>
    <row r="482">
      <c r="E482" s="460"/>
      <c r="H482" s="460"/>
      <c r="P482" s="752"/>
      <c r="Q482" s="460"/>
      <c r="R482" s="460"/>
      <c r="S482" s="460"/>
    </row>
    <row r="483">
      <c r="E483" s="460"/>
      <c r="H483" s="460"/>
      <c r="P483" s="752"/>
      <c r="Q483" s="460"/>
      <c r="R483" s="460"/>
      <c r="S483" s="460"/>
    </row>
    <row r="484">
      <c r="E484" s="460"/>
      <c r="H484" s="460"/>
      <c r="P484" s="752"/>
      <c r="Q484" s="460"/>
      <c r="R484" s="460"/>
      <c r="S484" s="460"/>
    </row>
    <row r="485">
      <c r="E485" s="460"/>
      <c r="H485" s="460"/>
      <c r="P485" s="752"/>
      <c r="Q485" s="460"/>
      <c r="R485" s="460"/>
      <c r="S485" s="460"/>
    </row>
    <row r="486">
      <c r="E486" s="460"/>
      <c r="H486" s="460"/>
      <c r="P486" s="752"/>
      <c r="Q486" s="460"/>
      <c r="R486" s="460"/>
      <c r="S486" s="460"/>
    </row>
    <row r="487">
      <c r="E487" s="460"/>
      <c r="H487" s="460"/>
      <c r="P487" s="752"/>
      <c r="Q487" s="460"/>
      <c r="R487" s="460"/>
      <c r="S487" s="460"/>
    </row>
    <row r="488">
      <c r="E488" s="460"/>
      <c r="H488" s="460"/>
      <c r="P488" s="752"/>
      <c r="Q488" s="460"/>
      <c r="R488" s="460"/>
      <c r="S488" s="460"/>
    </row>
    <row r="489">
      <c r="E489" s="460"/>
      <c r="H489" s="460"/>
      <c r="P489" s="752"/>
      <c r="Q489" s="460"/>
      <c r="R489" s="460"/>
      <c r="S489" s="460"/>
    </row>
    <row r="490">
      <c r="E490" s="460"/>
      <c r="H490" s="460"/>
      <c r="P490" s="752"/>
      <c r="Q490" s="460"/>
      <c r="R490" s="460"/>
      <c r="S490" s="460"/>
    </row>
    <row r="491">
      <c r="E491" s="460"/>
      <c r="H491" s="460"/>
      <c r="P491" s="752"/>
      <c r="Q491" s="460"/>
      <c r="R491" s="460"/>
      <c r="S491" s="460"/>
    </row>
    <row r="492">
      <c r="E492" s="460"/>
      <c r="H492" s="460"/>
      <c r="P492" s="752"/>
      <c r="Q492" s="460"/>
      <c r="R492" s="460"/>
      <c r="S492" s="460"/>
    </row>
    <row r="493">
      <c r="E493" s="460"/>
      <c r="H493" s="460"/>
      <c r="P493" s="752"/>
      <c r="Q493" s="460"/>
      <c r="R493" s="460"/>
      <c r="S493" s="460"/>
    </row>
    <row r="494">
      <c r="E494" s="460"/>
      <c r="H494" s="460"/>
      <c r="P494" s="752"/>
      <c r="Q494" s="460"/>
      <c r="R494" s="460"/>
      <c r="S494" s="460"/>
    </row>
    <row r="495">
      <c r="E495" s="460"/>
      <c r="H495" s="460"/>
      <c r="P495" s="752"/>
      <c r="Q495" s="460"/>
      <c r="R495" s="460"/>
      <c r="S495" s="460"/>
    </row>
    <row r="496">
      <c r="E496" s="460"/>
      <c r="H496" s="460"/>
      <c r="P496" s="752"/>
      <c r="Q496" s="460"/>
      <c r="R496" s="460"/>
      <c r="S496" s="460"/>
    </row>
    <row r="497">
      <c r="E497" s="460"/>
      <c r="H497" s="460"/>
      <c r="P497" s="752"/>
      <c r="Q497" s="460"/>
      <c r="R497" s="460"/>
      <c r="S497" s="460"/>
    </row>
    <row r="498">
      <c r="E498" s="460"/>
      <c r="H498" s="460"/>
      <c r="P498" s="752"/>
      <c r="Q498" s="460"/>
      <c r="R498" s="460"/>
      <c r="S498" s="460"/>
    </row>
    <row r="499">
      <c r="E499" s="460"/>
      <c r="H499" s="460"/>
      <c r="P499" s="752"/>
      <c r="Q499" s="460"/>
      <c r="R499" s="460"/>
      <c r="S499" s="460"/>
    </row>
    <row r="500">
      <c r="E500" s="460"/>
      <c r="H500" s="460"/>
      <c r="P500" s="752"/>
      <c r="Q500" s="460"/>
      <c r="R500" s="460"/>
      <c r="S500" s="460"/>
    </row>
    <row r="501">
      <c r="E501" s="460"/>
      <c r="H501" s="460"/>
      <c r="P501" s="752"/>
      <c r="Q501" s="460"/>
      <c r="R501" s="460"/>
      <c r="S501" s="460"/>
    </row>
    <row r="502">
      <c r="E502" s="460"/>
      <c r="H502" s="460"/>
      <c r="P502" s="752"/>
      <c r="Q502" s="460"/>
      <c r="R502" s="460"/>
      <c r="S502" s="460"/>
    </row>
    <row r="503">
      <c r="E503" s="460"/>
      <c r="H503" s="460"/>
      <c r="P503" s="752"/>
      <c r="Q503" s="460"/>
      <c r="R503" s="460"/>
      <c r="S503" s="460"/>
    </row>
    <row r="504">
      <c r="E504" s="460"/>
      <c r="H504" s="460"/>
      <c r="P504" s="752"/>
      <c r="Q504" s="460"/>
      <c r="R504" s="460"/>
      <c r="S504" s="460"/>
    </row>
    <row r="505">
      <c r="E505" s="460"/>
      <c r="H505" s="460"/>
      <c r="P505" s="752"/>
      <c r="Q505" s="460"/>
      <c r="R505" s="460"/>
      <c r="S505" s="460"/>
    </row>
    <row r="506">
      <c r="E506" s="460"/>
      <c r="H506" s="460"/>
      <c r="P506" s="752"/>
      <c r="Q506" s="460"/>
      <c r="R506" s="460"/>
      <c r="S506" s="460"/>
    </row>
    <row r="507">
      <c r="E507" s="460"/>
      <c r="H507" s="460"/>
      <c r="P507" s="752"/>
      <c r="Q507" s="460"/>
      <c r="R507" s="460"/>
      <c r="S507" s="460"/>
    </row>
    <row r="508">
      <c r="E508" s="460"/>
      <c r="H508" s="460"/>
      <c r="P508" s="752"/>
      <c r="Q508" s="460"/>
      <c r="R508" s="460"/>
      <c r="S508" s="460"/>
    </row>
    <row r="509">
      <c r="E509" s="460"/>
      <c r="H509" s="460"/>
      <c r="P509" s="752"/>
      <c r="Q509" s="460"/>
      <c r="R509" s="460"/>
      <c r="S509" s="460"/>
    </row>
    <row r="510">
      <c r="E510" s="460"/>
      <c r="H510" s="460"/>
      <c r="P510" s="752"/>
      <c r="Q510" s="460"/>
      <c r="R510" s="460"/>
      <c r="S510" s="460"/>
    </row>
    <row r="511">
      <c r="E511" s="460"/>
      <c r="H511" s="460"/>
      <c r="P511" s="752"/>
      <c r="Q511" s="460"/>
      <c r="R511" s="460"/>
      <c r="S511" s="460"/>
    </row>
    <row r="512">
      <c r="E512" s="460"/>
      <c r="H512" s="460"/>
      <c r="P512" s="752"/>
      <c r="Q512" s="460"/>
      <c r="R512" s="460"/>
      <c r="S512" s="460"/>
    </row>
    <row r="513">
      <c r="E513" s="460"/>
      <c r="H513" s="460"/>
      <c r="P513" s="752"/>
      <c r="Q513" s="460"/>
      <c r="R513" s="460"/>
      <c r="S513" s="460"/>
    </row>
    <row r="514">
      <c r="E514" s="460"/>
      <c r="H514" s="460"/>
      <c r="P514" s="752"/>
      <c r="Q514" s="460"/>
      <c r="R514" s="460"/>
      <c r="S514" s="460"/>
    </row>
    <row r="515">
      <c r="E515" s="460"/>
      <c r="H515" s="460"/>
      <c r="P515" s="752"/>
      <c r="Q515" s="460"/>
      <c r="R515" s="460"/>
      <c r="S515" s="460"/>
    </row>
    <row r="516">
      <c r="E516" s="460"/>
      <c r="H516" s="460"/>
      <c r="P516" s="752"/>
      <c r="Q516" s="460"/>
      <c r="R516" s="460"/>
      <c r="S516" s="460"/>
    </row>
    <row r="517">
      <c r="E517" s="460"/>
      <c r="H517" s="460"/>
      <c r="P517" s="752"/>
      <c r="Q517" s="460"/>
      <c r="R517" s="460"/>
      <c r="S517" s="460"/>
    </row>
    <row r="518">
      <c r="E518" s="460"/>
      <c r="H518" s="460"/>
      <c r="P518" s="752"/>
      <c r="Q518" s="460"/>
      <c r="R518" s="460"/>
      <c r="S518" s="460"/>
    </row>
    <row r="519">
      <c r="E519" s="460"/>
      <c r="H519" s="460"/>
      <c r="P519" s="752"/>
      <c r="Q519" s="460"/>
      <c r="R519" s="460"/>
      <c r="S519" s="460"/>
    </row>
    <row r="520">
      <c r="E520" s="460"/>
      <c r="H520" s="460"/>
      <c r="P520" s="752"/>
      <c r="Q520" s="460"/>
      <c r="R520" s="460"/>
      <c r="S520" s="460"/>
    </row>
    <row r="521">
      <c r="E521" s="460"/>
      <c r="H521" s="460"/>
      <c r="P521" s="752"/>
      <c r="Q521" s="460"/>
      <c r="R521" s="460"/>
      <c r="S521" s="460"/>
    </row>
    <row r="522">
      <c r="E522" s="460"/>
      <c r="H522" s="460"/>
      <c r="P522" s="752"/>
      <c r="Q522" s="460"/>
      <c r="R522" s="460"/>
      <c r="S522" s="460"/>
    </row>
    <row r="523">
      <c r="E523" s="460"/>
      <c r="H523" s="460"/>
      <c r="P523" s="752"/>
      <c r="Q523" s="460"/>
      <c r="R523" s="460"/>
      <c r="S523" s="460"/>
    </row>
    <row r="524">
      <c r="E524" s="460"/>
      <c r="H524" s="460"/>
      <c r="P524" s="752"/>
      <c r="Q524" s="460"/>
      <c r="R524" s="460"/>
      <c r="S524" s="460"/>
    </row>
    <row r="525">
      <c r="E525" s="460"/>
      <c r="H525" s="460"/>
      <c r="P525" s="752"/>
      <c r="Q525" s="460"/>
      <c r="R525" s="460"/>
      <c r="S525" s="460"/>
    </row>
    <row r="526">
      <c r="E526" s="460"/>
      <c r="H526" s="460"/>
      <c r="P526" s="752"/>
      <c r="Q526" s="460"/>
      <c r="R526" s="460"/>
      <c r="S526" s="460"/>
    </row>
    <row r="527">
      <c r="E527" s="460"/>
      <c r="H527" s="460"/>
      <c r="P527" s="752"/>
      <c r="Q527" s="460"/>
      <c r="R527" s="460"/>
      <c r="S527" s="460"/>
    </row>
    <row r="528">
      <c r="E528" s="460"/>
      <c r="H528" s="460"/>
      <c r="P528" s="752"/>
      <c r="Q528" s="460"/>
      <c r="R528" s="460"/>
      <c r="S528" s="460"/>
    </row>
    <row r="529">
      <c r="E529" s="460"/>
      <c r="H529" s="460"/>
      <c r="P529" s="752"/>
      <c r="Q529" s="460"/>
      <c r="R529" s="460"/>
      <c r="S529" s="460"/>
    </row>
    <row r="530">
      <c r="E530" s="460"/>
      <c r="H530" s="460"/>
      <c r="P530" s="752"/>
      <c r="Q530" s="460"/>
      <c r="R530" s="460"/>
      <c r="S530" s="460"/>
    </row>
    <row r="531">
      <c r="E531" s="460"/>
      <c r="H531" s="460"/>
      <c r="P531" s="752"/>
      <c r="Q531" s="460"/>
      <c r="R531" s="460"/>
      <c r="S531" s="460"/>
    </row>
    <row r="532">
      <c r="E532" s="460"/>
      <c r="H532" s="460"/>
      <c r="P532" s="752"/>
      <c r="Q532" s="460"/>
      <c r="R532" s="460"/>
      <c r="S532" s="460"/>
    </row>
    <row r="533">
      <c r="E533" s="460"/>
      <c r="H533" s="460"/>
      <c r="P533" s="752"/>
      <c r="Q533" s="460"/>
      <c r="R533" s="460"/>
      <c r="S533" s="460"/>
    </row>
    <row r="534">
      <c r="E534" s="460"/>
      <c r="H534" s="460"/>
      <c r="P534" s="752"/>
      <c r="Q534" s="460"/>
      <c r="R534" s="460"/>
      <c r="S534" s="460"/>
    </row>
    <row r="535">
      <c r="E535" s="460"/>
      <c r="H535" s="460"/>
      <c r="P535" s="752"/>
      <c r="Q535" s="460"/>
      <c r="R535" s="460"/>
      <c r="S535" s="460"/>
    </row>
    <row r="536">
      <c r="E536" s="460"/>
      <c r="H536" s="460"/>
      <c r="P536" s="752"/>
      <c r="Q536" s="460"/>
      <c r="R536" s="460"/>
      <c r="S536" s="460"/>
    </row>
    <row r="537">
      <c r="E537" s="460"/>
      <c r="H537" s="460"/>
      <c r="P537" s="752"/>
      <c r="Q537" s="460"/>
      <c r="R537" s="460"/>
      <c r="S537" s="460"/>
    </row>
    <row r="538">
      <c r="E538" s="460"/>
      <c r="H538" s="460"/>
      <c r="P538" s="752"/>
      <c r="Q538" s="460"/>
      <c r="R538" s="460"/>
      <c r="S538" s="460"/>
    </row>
    <row r="539">
      <c r="E539" s="460"/>
      <c r="H539" s="460"/>
      <c r="P539" s="752"/>
      <c r="Q539" s="460"/>
      <c r="R539" s="460"/>
      <c r="S539" s="460"/>
    </row>
    <row r="540">
      <c r="E540" s="460"/>
      <c r="H540" s="460"/>
      <c r="P540" s="752"/>
      <c r="Q540" s="460"/>
      <c r="R540" s="460"/>
      <c r="S540" s="460"/>
    </row>
    <row r="541">
      <c r="E541" s="460"/>
      <c r="H541" s="460"/>
      <c r="P541" s="752"/>
      <c r="Q541" s="460"/>
      <c r="R541" s="460"/>
      <c r="S541" s="460"/>
    </row>
    <row r="542">
      <c r="E542" s="460"/>
      <c r="H542" s="460"/>
      <c r="P542" s="752"/>
      <c r="Q542" s="460"/>
      <c r="R542" s="460"/>
      <c r="S542" s="460"/>
    </row>
    <row r="543">
      <c r="E543" s="460"/>
      <c r="H543" s="460"/>
      <c r="P543" s="752"/>
      <c r="Q543" s="460"/>
      <c r="R543" s="460"/>
      <c r="S543" s="460"/>
    </row>
    <row r="544">
      <c r="E544" s="460"/>
      <c r="H544" s="460"/>
      <c r="P544" s="752"/>
      <c r="Q544" s="460"/>
      <c r="R544" s="460"/>
      <c r="S544" s="460"/>
    </row>
    <row r="545">
      <c r="E545" s="460"/>
      <c r="H545" s="460"/>
      <c r="P545" s="752"/>
      <c r="Q545" s="460"/>
      <c r="R545" s="460"/>
      <c r="S545" s="460"/>
    </row>
    <row r="546">
      <c r="E546" s="460"/>
      <c r="H546" s="460"/>
      <c r="P546" s="752"/>
      <c r="Q546" s="460"/>
      <c r="R546" s="460"/>
      <c r="S546" s="460"/>
    </row>
    <row r="547">
      <c r="E547" s="460"/>
      <c r="H547" s="460"/>
      <c r="P547" s="752"/>
      <c r="Q547" s="460"/>
      <c r="R547" s="460"/>
      <c r="S547" s="460"/>
    </row>
    <row r="548">
      <c r="E548" s="460"/>
      <c r="H548" s="460"/>
      <c r="P548" s="752"/>
      <c r="Q548" s="460"/>
      <c r="R548" s="460"/>
      <c r="S548" s="460"/>
    </row>
    <row r="549">
      <c r="E549" s="460"/>
      <c r="H549" s="460"/>
      <c r="P549" s="752"/>
      <c r="Q549" s="460"/>
      <c r="R549" s="460"/>
      <c r="S549" s="460"/>
    </row>
    <row r="550">
      <c r="E550" s="460"/>
      <c r="H550" s="460"/>
      <c r="P550" s="752"/>
      <c r="Q550" s="460"/>
      <c r="R550" s="460"/>
      <c r="S550" s="460"/>
    </row>
    <row r="551">
      <c r="E551" s="460"/>
      <c r="H551" s="460"/>
      <c r="P551" s="752"/>
      <c r="Q551" s="460"/>
      <c r="R551" s="460"/>
      <c r="S551" s="460"/>
    </row>
    <row r="552">
      <c r="E552" s="460"/>
      <c r="H552" s="460"/>
      <c r="P552" s="752"/>
      <c r="Q552" s="460"/>
      <c r="R552" s="460"/>
      <c r="S552" s="460"/>
    </row>
    <row r="553">
      <c r="E553" s="460"/>
      <c r="H553" s="460"/>
      <c r="P553" s="752"/>
      <c r="Q553" s="460"/>
      <c r="R553" s="460"/>
      <c r="S553" s="460"/>
    </row>
    <row r="554">
      <c r="E554" s="460"/>
      <c r="H554" s="460"/>
      <c r="P554" s="752"/>
      <c r="Q554" s="460"/>
      <c r="R554" s="460"/>
      <c r="S554" s="460"/>
    </row>
    <row r="555">
      <c r="E555" s="460"/>
      <c r="H555" s="460"/>
      <c r="P555" s="752"/>
      <c r="Q555" s="460"/>
      <c r="R555" s="460"/>
      <c r="S555" s="460"/>
    </row>
    <row r="556">
      <c r="E556" s="460"/>
      <c r="H556" s="460"/>
      <c r="P556" s="752"/>
      <c r="Q556" s="460"/>
      <c r="R556" s="460"/>
      <c r="S556" s="460"/>
    </row>
    <row r="557">
      <c r="E557" s="460"/>
      <c r="H557" s="460"/>
      <c r="P557" s="752"/>
      <c r="Q557" s="460"/>
      <c r="R557" s="460"/>
      <c r="S557" s="460"/>
    </row>
    <row r="558">
      <c r="E558" s="460"/>
      <c r="H558" s="460"/>
      <c r="P558" s="752"/>
      <c r="Q558" s="460"/>
      <c r="R558" s="460"/>
      <c r="S558" s="460"/>
    </row>
    <row r="559">
      <c r="E559" s="460"/>
      <c r="H559" s="460"/>
      <c r="P559" s="752"/>
      <c r="Q559" s="460"/>
      <c r="R559" s="460"/>
      <c r="S559" s="460"/>
    </row>
    <row r="560">
      <c r="E560" s="460"/>
      <c r="H560" s="460"/>
      <c r="P560" s="752"/>
      <c r="Q560" s="460"/>
      <c r="R560" s="460"/>
      <c r="S560" s="460"/>
    </row>
    <row r="561">
      <c r="E561" s="460"/>
      <c r="H561" s="460"/>
      <c r="P561" s="752"/>
      <c r="Q561" s="460"/>
      <c r="R561" s="460"/>
      <c r="S561" s="460"/>
    </row>
    <row r="562">
      <c r="E562" s="460"/>
      <c r="H562" s="460"/>
      <c r="P562" s="752"/>
      <c r="Q562" s="460"/>
      <c r="R562" s="460"/>
      <c r="S562" s="460"/>
    </row>
    <row r="563">
      <c r="E563" s="460"/>
      <c r="H563" s="460"/>
      <c r="P563" s="752"/>
      <c r="Q563" s="460"/>
      <c r="R563" s="460"/>
      <c r="S563" s="460"/>
    </row>
    <row r="564">
      <c r="E564" s="460"/>
      <c r="H564" s="460"/>
      <c r="P564" s="752"/>
      <c r="Q564" s="460"/>
      <c r="R564" s="460"/>
      <c r="S564" s="460"/>
    </row>
    <row r="565">
      <c r="E565" s="460"/>
      <c r="H565" s="460"/>
      <c r="P565" s="752"/>
      <c r="Q565" s="460"/>
      <c r="R565" s="460"/>
      <c r="S565" s="460"/>
    </row>
    <row r="566">
      <c r="E566" s="460"/>
      <c r="H566" s="460"/>
      <c r="P566" s="752"/>
      <c r="Q566" s="460"/>
      <c r="R566" s="460"/>
      <c r="S566" s="460"/>
    </row>
    <row r="567">
      <c r="E567" s="460"/>
      <c r="H567" s="460"/>
      <c r="P567" s="752"/>
      <c r="Q567" s="460"/>
      <c r="R567" s="460"/>
      <c r="S567" s="460"/>
    </row>
    <row r="568">
      <c r="E568" s="460"/>
      <c r="H568" s="460"/>
      <c r="P568" s="752"/>
      <c r="Q568" s="460"/>
      <c r="R568" s="460"/>
      <c r="S568" s="460"/>
    </row>
    <row r="569">
      <c r="E569" s="460"/>
      <c r="H569" s="460"/>
      <c r="P569" s="752"/>
      <c r="Q569" s="460"/>
      <c r="R569" s="460"/>
      <c r="S569" s="460"/>
    </row>
    <row r="570">
      <c r="E570" s="460"/>
      <c r="H570" s="460"/>
      <c r="P570" s="752"/>
      <c r="Q570" s="460"/>
      <c r="R570" s="460"/>
      <c r="S570" s="460"/>
    </row>
    <row r="571">
      <c r="E571" s="460"/>
      <c r="H571" s="460"/>
      <c r="P571" s="752"/>
      <c r="Q571" s="460"/>
      <c r="R571" s="460"/>
      <c r="S571" s="460"/>
    </row>
    <row r="572">
      <c r="E572" s="460"/>
      <c r="H572" s="460"/>
      <c r="P572" s="752"/>
      <c r="Q572" s="460"/>
      <c r="R572" s="460"/>
      <c r="S572" s="460"/>
    </row>
    <row r="573">
      <c r="E573" s="460"/>
      <c r="H573" s="460"/>
      <c r="P573" s="752"/>
      <c r="Q573" s="460"/>
      <c r="R573" s="460"/>
      <c r="S573" s="460"/>
    </row>
    <row r="574">
      <c r="E574" s="460"/>
      <c r="H574" s="460"/>
      <c r="P574" s="752"/>
      <c r="Q574" s="460"/>
      <c r="R574" s="460"/>
      <c r="S574" s="460"/>
    </row>
    <row r="575">
      <c r="E575" s="460"/>
      <c r="H575" s="460"/>
      <c r="P575" s="752"/>
      <c r="Q575" s="460"/>
      <c r="R575" s="460"/>
      <c r="S575" s="460"/>
    </row>
    <row r="576">
      <c r="E576" s="460"/>
      <c r="H576" s="460"/>
      <c r="P576" s="752"/>
      <c r="Q576" s="460"/>
      <c r="R576" s="460"/>
      <c r="S576" s="460"/>
    </row>
    <row r="577">
      <c r="E577" s="460"/>
      <c r="H577" s="460"/>
      <c r="P577" s="752"/>
      <c r="Q577" s="460"/>
      <c r="R577" s="460"/>
      <c r="S577" s="460"/>
    </row>
    <row r="578">
      <c r="E578" s="460"/>
      <c r="H578" s="460"/>
      <c r="P578" s="752"/>
      <c r="Q578" s="460"/>
      <c r="R578" s="460"/>
      <c r="S578" s="460"/>
    </row>
    <row r="579">
      <c r="E579" s="460"/>
      <c r="H579" s="460"/>
      <c r="P579" s="752"/>
      <c r="Q579" s="460"/>
      <c r="R579" s="460"/>
      <c r="S579" s="460"/>
    </row>
    <row r="580">
      <c r="E580" s="460"/>
      <c r="H580" s="460"/>
      <c r="P580" s="752"/>
      <c r="Q580" s="460"/>
      <c r="R580" s="460"/>
      <c r="S580" s="460"/>
    </row>
    <row r="581">
      <c r="E581" s="460"/>
      <c r="H581" s="460"/>
      <c r="P581" s="752"/>
      <c r="Q581" s="460"/>
      <c r="R581" s="460"/>
      <c r="S581" s="460"/>
    </row>
    <row r="582">
      <c r="E582" s="460"/>
      <c r="H582" s="460"/>
      <c r="P582" s="752"/>
      <c r="Q582" s="460"/>
      <c r="R582" s="460"/>
      <c r="S582" s="460"/>
    </row>
    <row r="583">
      <c r="E583" s="460"/>
      <c r="H583" s="460"/>
      <c r="P583" s="752"/>
      <c r="Q583" s="460"/>
      <c r="R583" s="460"/>
      <c r="S583" s="460"/>
    </row>
    <row r="584">
      <c r="E584" s="460"/>
      <c r="H584" s="460"/>
      <c r="P584" s="752"/>
      <c r="Q584" s="460"/>
      <c r="R584" s="460"/>
      <c r="S584" s="460"/>
    </row>
    <row r="585">
      <c r="E585" s="460"/>
      <c r="H585" s="460"/>
      <c r="P585" s="752"/>
      <c r="Q585" s="460"/>
      <c r="R585" s="460"/>
      <c r="S585" s="460"/>
    </row>
    <row r="586">
      <c r="E586" s="460"/>
      <c r="H586" s="460"/>
      <c r="P586" s="752"/>
      <c r="Q586" s="460"/>
      <c r="R586" s="460"/>
      <c r="S586" s="460"/>
    </row>
    <row r="587">
      <c r="E587" s="460"/>
      <c r="H587" s="460"/>
      <c r="P587" s="752"/>
      <c r="Q587" s="460"/>
      <c r="R587" s="460"/>
      <c r="S587" s="460"/>
    </row>
    <row r="588">
      <c r="E588" s="460"/>
      <c r="H588" s="460"/>
      <c r="P588" s="752"/>
      <c r="Q588" s="460"/>
      <c r="R588" s="460"/>
      <c r="S588" s="460"/>
    </row>
    <row r="589">
      <c r="E589" s="460"/>
      <c r="H589" s="460"/>
      <c r="P589" s="752"/>
      <c r="Q589" s="460"/>
      <c r="R589" s="460"/>
      <c r="S589" s="460"/>
    </row>
    <row r="590">
      <c r="E590" s="460"/>
      <c r="H590" s="460"/>
      <c r="P590" s="752"/>
      <c r="Q590" s="460"/>
      <c r="R590" s="460"/>
      <c r="S590" s="460"/>
    </row>
    <row r="591">
      <c r="E591" s="460"/>
      <c r="H591" s="460"/>
      <c r="P591" s="752"/>
      <c r="Q591" s="460"/>
      <c r="R591" s="460"/>
      <c r="S591" s="460"/>
    </row>
    <row r="592">
      <c r="E592" s="460"/>
      <c r="H592" s="460"/>
      <c r="P592" s="752"/>
      <c r="Q592" s="460"/>
      <c r="R592" s="460"/>
      <c r="S592" s="460"/>
    </row>
    <row r="593">
      <c r="E593" s="460"/>
      <c r="H593" s="460"/>
      <c r="P593" s="752"/>
      <c r="Q593" s="460"/>
      <c r="R593" s="460"/>
      <c r="S593" s="460"/>
    </row>
    <row r="594">
      <c r="E594" s="460"/>
      <c r="H594" s="460"/>
      <c r="P594" s="752"/>
      <c r="Q594" s="460"/>
      <c r="R594" s="460"/>
      <c r="S594" s="460"/>
    </row>
    <row r="595">
      <c r="E595" s="460"/>
      <c r="H595" s="460"/>
      <c r="P595" s="752"/>
      <c r="Q595" s="460"/>
      <c r="R595" s="460"/>
      <c r="S595" s="460"/>
    </row>
    <row r="596">
      <c r="E596" s="460"/>
      <c r="H596" s="460"/>
      <c r="P596" s="752"/>
      <c r="Q596" s="460"/>
      <c r="R596" s="460"/>
      <c r="S596" s="460"/>
    </row>
    <row r="597">
      <c r="E597" s="460"/>
      <c r="H597" s="460"/>
      <c r="P597" s="752"/>
      <c r="Q597" s="460"/>
      <c r="R597" s="460"/>
      <c r="S597" s="460"/>
    </row>
    <row r="598">
      <c r="E598" s="460"/>
      <c r="H598" s="460"/>
      <c r="P598" s="752"/>
      <c r="Q598" s="460"/>
      <c r="R598" s="460"/>
      <c r="S598" s="460"/>
    </row>
    <row r="599">
      <c r="E599" s="460"/>
      <c r="H599" s="460"/>
      <c r="P599" s="752"/>
      <c r="Q599" s="460"/>
      <c r="R599" s="460"/>
      <c r="S599" s="460"/>
    </row>
    <row r="600">
      <c r="E600" s="460"/>
      <c r="H600" s="460"/>
      <c r="P600" s="752"/>
      <c r="Q600" s="460"/>
      <c r="R600" s="460"/>
      <c r="S600" s="460"/>
    </row>
    <row r="601">
      <c r="E601" s="460"/>
      <c r="H601" s="460"/>
      <c r="P601" s="752"/>
      <c r="Q601" s="460"/>
      <c r="R601" s="460"/>
      <c r="S601" s="460"/>
    </row>
    <row r="602">
      <c r="E602" s="460"/>
      <c r="H602" s="460"/>
      <c r="P602" s="752"/>
      <c r="Q602" s="460"/>
      <c r="R602" s="460"/>
      <c r="S602" s="460"/>
    </row>
    <row r="603">
      <c r="E603" s="460"/>
      <c r="H603" s="460"/>
      <c r="P603" s="752"/>
      <c r="Q603" s="460"/>
      <c r="R603" s="460"/>
      <c r="S603" s="460"/>
    </row>
    <row r="604">
      <c r="E604" s="460"/>
      <c r="H604" s="460"/>
      <c r="P604" s="752"/>
      <c r="Q604" s="460"/>
      <c r="R604" s="460"/>
      <c r="S604" s="460"/>
    </row>
    <row r="605">
      <c r="E605" s="460"/>
      <c r="H605" s="460"/>
      <c r="P605" s="752"/>
      <c r="Q605" s="460"/>
      <c r="R605" s="460"/>
      <c r="S605" s="460"/>
    </row>
    <row r="606">
      <c r="E606" s="460"/>
      <c r="H606" s="460"/>
      <c r="P606" s="752"/>
      <c r="Q606" s="460"/>
      <c r="R606" s="460"/>
      <c r="S606" s="460"/>
    </row>
    <row r="607">
      <c r="E607" s="460"/>
      <c r="H607" s="460"/>
      <c r="P607" s="752"/>
      <c r="Q607" s="460"/>
      <c r="R607" s="460"/>
      <c r="S607" s="460"/>
    </row>
    <row r="608">
      <c r="E608" s="460"/>
      <c r="H608" s="460"/>
      <c r="P608" s="752"/>
      <c r="Q608" s="460"/>
      <c r="R608" s="460"/>
      <c r="S608" s="460"/>
    </row>
    <row r="609">
      <c r="E609" s="460"/>
      <c r="H609" s="460"/>
      <c r="P609" s="752"/>
      <c r="Q609" s="460"/>
      <c r="R609" s="460"/>
      <c r="S609" s="460"/>
    </row>
    <row r="610">
      <c r="E610" s="460"/>
      <c r="H610" s="460"/>
      <c r="P610" s="752"/>
      <c r="Q610" s="460"/>
      <c r="R610" s="460"/>
      <c r="S610" s="460"/>
    </row>
    <row r="611">
      <c r="E611" s="460"/>
      <c r="H611" s="460"/>
      <c r="P611" s="752"/>
      <c r="Q611" s="460"/>
      <c r="R611" s="460"/>
      <c r="S611" s="460"/>
    </row>
    <row r="612">
      <c r="E612" s="460"/>
      <c r="H612" s="460"/>
      <c r="P612" s="752"/>
      <c r="Q612" s="460"/>
      <c r="R612" s="460"/>
      <c r="S612" s="460"/>
    </row>
    <row r="613">
      <c r="E613" s="460"/>
      <c r="H613" s="460"/>
      <c r="P613" s="752"/>
      <c r="Q613" s="460"/>
      <c r="R613" s="460"/>
      <c r="S613" s="460"/>
    </row>
    <row r="614">
      <c r="E614" s="460"/>
      <c r="H614" s="460"/>
      <c r="P614" s="752"/>
      <c r="Q614" s="460"/>
      <c r="R614" s="460"/>
      <c r="S614" s="460"/>
    </row>
    <row r="615">
      <c r="E615" s="460"/>
      <c r="H615" s="460"/>
      <c r="P615" s="752"/>
      <c r="Q615" s="460"/>
      <c r="R615" s="460"/>
      <c r="S615" s="460"/>
    </row>
    <row r="616">
      <c r="E616" s="460"/>
      <c r="H616" s="460"/>
      <c r="P616" s="752"/>
      <c r="Q616" s="460"/>
      <c r="R616" s="460"/>
      <c r="S616" s="460"/>
    </row>
    <row r="617">
      <c r="E617" s="460"/>
      <c r="H617" s="460"/>
      <c r="P617" s="752"/>
      <c r="Q617" s="460"/>
      <c r="R617" s="460"/>
      <c r="S617" s="460"/>
    </row>
    <row r="618">
      <c r="E618" s="460"/>
      <c r="H618" s="460"/>
      <c r="P618" s="752"/>
      <c r="Q618" s="460"/>
      <c r="R618" s="460"/>
      <c r="S618" s="460"/>
    </row>
    <row r="619">
      <c r="E619" s="460"/>
      <c r="H619" s="460"/>
      <c r="P619" s="752"/>
      <c r="Q619" s="460"/>
      <c r="R619" s="460"/>
      <c r="S619" s="460"/>
    </row>
    <row r="620">
      <c r="E620" s="460"/>
      <c r="H620" s="460"/>
      <c r="P620" s="752"/>
      <c r="Q620" s="460"/>
      <c r="R620" s="460"/>
      <c r="S620" s="460"/>
    </row>
    <row r="621">
      <c r="E621" s="460"/>
      <c r="H621" s="460"/>
      <c r="P621" s="752"/>
      <c r="Q621" s="460"/>
      <c r="R621" s="460"/>
      <c r="S621" s="460"/>
    </row>
    <row r="622">
      <c r="E622" s="460"/>
      <c r="H622" s="460"/>
      <c r="P622" s="752"/>
      <c r="Q622" s="460"/>
      <c r="R622" s="460"/>
      <c r="S622" s="460"/>
    </row>
    <row r="623">
      <c r="E623" s="460"/>
      <c r="H623" s="460"/>
      <c r="P623" s="752"/>
      <c r="Q623" s="460"/>
      <c r="R623" s="460"/>
      <c r="S623" s="460"/>
    </row>
    <row r="624">
      <c r="E624" s="460"/>
      <c r="H624" s="460"/>
      <c r="P624" s="752"/>
      <c r="Q624" s="460"/>
      <c r="R624" s="460"/>
      <c r="S624" s="460"/>
    </row>
    <row r="625">
      <c r="E625" s="460"/>
      <c r="H625" s="460"/>
      <c r="P625" s="752"/>
      <c r="Q625" s="460"/>
      <c r="R625" s="460"/>
      <c r="S625" s="460"/>
    </row>
    <row r="626">
      <c r="E626" s="460"/>
      <c r="H626" s="460"/>
      <c r="P626" s="752"/>
      <c r="Q626" s="460"/>
      <c r="R626" s="460"/>
      <c r="S626" s="460"/>
    </row>
    <row r="627">
      <c r="E627" s="460"/>
      <c r="H627" s="460"/>
      <c r="P627" s="752"/>
      <c r="Q627" s="460"/>
      <c r="R627" s="460"/>
      <c r="S627" s="460"/>
    </row>
    <row r="628">
      <c r="E628" s="460"/>
      <c r="H628" s="460"/>
      <c r="P628" s="752"/>
      <c r="Q628" s="460"/>
      <c r="R628" s="460"/>
      <c r="S628" s="460"/>
    </row>
    <row r="629">
      <c r="E629" s="460"/>
      <c r="H629" s="460"/>
      <c r="P629" s="752"/>
      <c r="Q629" s="460"/>
      <c r="R629" s="460"/>
      <c r="S629" s="460"/>
    </row>
    <row r="630">
      <c r="E630" s="460"/>
      <c r="H630" s="460"/>
      <c r="P630" s="752"/>
      <c r="Q630" s="460"/>
      <c r="R630" s="460"/>
      <c r="S630" s="460"/>
    </row>
    <row r="631">
      <c r="E631" s="460"/>
      <c r="H631" s="460"/>
      <c r="P631" s="752"/>
      <c r="Q631" s="460"/>
      <c r="R631" s="460"/>
      <c r="S631" s="460"/>
    </row>
    <row r="632">
      <c r="E632" s="460"/>
      <c r="H632" s="460"/>
      <c r="P632" s="752"/>
      <c r="Q632" s="460"/>
      <c r="R632" s="460"/>
      <c r="S632" s="460"/>
    </row>
    <row r="633">
      <c r="E633" s="460"/>
      <c r="H633" s="460"/>
      <c r="P633" s="752"/>
      <c r="Q633" s="460"/>
      <c r="R633" s="460"/>
      <c r="S633" s="460"/>
    </row>
    <row r="634">
      <c r="E634" s="460"/>
      <c r="H634" s="460"/>
      <c r="P634" s="752"/>
      <c r="Q634" s="460"/>
      <c r="R634" s="460"/>
      <c r="S634" s="460"/>
    </row>
    <row r="635">
      <c r="E635" s="460"/>
      <c r="H635" s="460"/>
      <c r="P635" s="752"/>
      <c r="Q635" s="460"/>
      <c r="R635" s="460"/>
      <c r="S635" s="460"/>
    </row>
    <row r="636">
      <c r="E636" s="460"/>
      <c r="H636" s="460"/>
      <c r="P636" s="752"/>
      <c r="Q636" s="460"/>
      <c r="R636" s="460"/>
      <c r="S636" s="460"/>
    </row>
    <row r="637">
      <c r="E637" s="460"/>
      <c r="H637" s="460"/>
      <c r="P637" s="752"/>
      <c r="Q637" s="460"/>
      <c r="R637" s="460"/>
      <c r="S637" s="460"/>
    </row>
    <row r="638">
      <c r="E638" s="460"/>
      <c r="H638" s="460"/>
      <c r="P638" s="752"/>
      <c r="Q638" s="460"/>
      <c r="R638" s="460"/>
      <c r="S638" s="460"/>
    </row>
    <row r="639">
      <c r="E639" s="460"/>
      <c r="H639" s="460"/>
      <c r="P639" s="752"/>
      <c r="Q639" s="460"/>
      <c r="R639" s="460"/>
      <c r="S639" s="460"/>
    </row>
    <row r="640">
      <c r="E640" s="460"/>
      <c r="H640" s="460"/>
      <c r="P640" s="752"/>
      <c r="Q640" s="460"/>
      <c r="R640" s="460"/>
      <c r="S640" s="460"/>
    </row>
    <row r="641">
      <c r="E641" s="460"/>
      <c r="H641" s="460"/>
      <c r="P641" s="752"/>
      <c r="Q641" s="460"/>
      <c r="R641" s="460"/>
      <c r="S641" s="460"/>
    </row>
    <row r="642">
      <c r="E642" s="460"/>
      <c r="H642" s="460"/>
      <c r="P642" s="752"/>
      <c r="Q642" s="460"/>
      <c r="R642" s="460"/>
      <c r="S642" s="460"/>
    </row>
    <row r="643">
      <c r="E643" s="460"/>
      <c r="H643" s="460"/>
      <c r="P643" s="752"/>
      <c r="Q643" s="460"/>
      <c r="R643" s="460"/>
      <c r="S643" s="460"/>
    </row>
    <row r="644">
      <c r="E644" s="460"/>
      <c r="H644" s="460"/>
      <c r="P644" s="752"/>
      <c r="Q644" s="460"/>
      <c r="R644" s="460"/>
      <c r="S644" s="460"/>
    </row>
    <row r="645">
      <c r="E645" s="460"/>
      <c r="H645" s="460"/>
      <c r="P645" s="752"/>
      <c r="Q645" s="460"/>
      <c r="R645" s="460"/>
      <c r="S645" s="460"/>
    </row>
    <row r="646">
      <c r="E646" s="460"/>
      <c r="H646" s="460"/>
      <c r="P646" s="752"/>
      <c r="Q646" s="460"/>
      <c r="R646" s="460"/>
      <c r="S646" s="460"/>
    </row>
    <row r="647">
      <c r="E647" s="460"/>
      <c r="H647" s="460"/>
      <c r="P647" s="752"/>
      <c r="Q647" s="460"/>
      <c r="R647" s="460"/>
      <c r="S647" s="460"/>
    </row>
    <row r="648">
      <c r="E648" s="460"/>
      <c r="H648" s="460"/>
      <c r="P648" s="752"/>
      <c r="Q648" s="460"/>
      <c r="R648" s="460"/>
      <c r="S648" s="460"/>
    </row>
    <row r="649">
      <c r="E649" s="460"/>
      <c r="H649" s="460"/>
      <c r="P649" s="752"/>
      <c r="Q649" s="460"/>
      <c r="R649" s="460"/>
      <c r="S649" s="460"/>
    </row>
    <row r="650">
      <c r="E650" s="460"/>
      <c r="H650" s="460"/>
      <c r="P650" s="752"/>
      <c r="Q650" s="460"/>
      <c r="R650" s="460"/>
      <c r="S650" s="460"/>
    </row>
    <row r="651">
      <c r="E651" s="460"/>
      <c r="H651" s="460"/>
      <c r="P651" s="752"/>
      <c r="Q651" s="460"/>
      <c r="R651" s="460"/>
      <c r="S651" s="460"/>
    </row>
    <row r="652">
      <c r="E652" s="460"/>
      <c r="H652" s="460"/>
      <c r="P652" s="752"/>
      <c r="Q652" s="460"/>
      <c r="R652" s="460"/>
      <c r="S652" s="460"/>
    </row>
    <row r="653">
      <c r="E653" s="460"/>
      <c r="H653" s="460"/>
      <c r="P653" s="752"/>
      <c r="Q653" s="460"/>
      <c r="R653" s="460"/>
      <c r="S653" s="460"/>
    </row>
    <row r="654">
      <c r="E654" s="460"/>
      <c r="H654" s="460"/>
      <c r="P654" s="752"/>
      <c r="Q654" s="460"/>
      <c r="R654" s="460"/>
      <c r="S654" s="460"/>
    </row>
    <row r="655">
      <c r="E655" s="460"/>
      <c r="H655" s="460"/>
      <c r="P655" s="752"/>
      <c r="Q655" s="460"/>
      <c r="R655" s="460"/>
      <c r="S655" s="460"/>
    </row>
    <row r="656">
      <c r="E656" s="460"/>
      <c r="H656" s="460"/>
      <c r="P656" s="752"/>
      <c r="Q656" s="460"/>
      <c r="R656" s="460"/>
      <c r="S656" s="460"/>
    </row>
    <row r="657">
      <c r="E657" s="460"/>
      <c r="H657" s="460"/>
      <c r="P657" s="752"/>
      <c r="Q657" s="460"/>
      <c r="R657" s="460"/>
      <c r="S657" s="460"/>
    </row>
    <row r="658">
      <c r="E658" s="460"/>
      <c r="H658" s="460"/>
      <c r="P658" s="752"/>
      <c r="Q658" s="460"/>
      <c r="R658" s="460"/>
      <c r="S658" s="460"/>
    </row>
    <row r="659">
      <c r="E659" s="460"/>
      <c r="H659" s="460"/>
      <c r="P659" s="752"/>
      <c r="Q659" s="460"/>
      <c r="R659" s="460"/>
      <c r="S659" s="460"/>
    </row>
    <row r="660">
      <c r="E660" s="460"/>
      <c r="H660" s="460"/>
      <c r="P660" s="752"/>
      <c r="Q660" s="460"/>
      <c r="R660" s="460"/>
      <c r="S660" s="460"/>
    </row>
    <row r="661">
      <c r="E661" s="460"/>
      <c r="H661" s="460"/>
      <c r="P661" s="752"/>
      <c r="Q661" s="460"/>
      <c r="R661" s="460"/>
      <c r="S661" s="460"/>
    </row>
    <row r="662">
      <c r="E662" s="460"/>
      <c r="H662" s="460"/>
      <c r="P662" s="752"/>
      <c r="Q662" s="460"/>
      <c r="R662" s="460"/>
      <c r="S662" s="460"/>
    </row>
    <row r="663">
      <c r="E663" s="460"/>
      <c r="H663" s="460"/>
      <c r="P663" s="752"/>
      <c r="Q663" s="460"/>
      <c r="R663" s="460"/>
      <c r="S663" s="460"/>
    </row>
    <row r="664">
      <c r="E664" s="460"/>
      <c r="H664" s="460"/>
      <c r="P664" s="752"/>
      <c r="Q664" s="460"/>
      <c r="R664" s="460"/>
      <c r="S664" s="460"/>
    </row>
    <row r="665">
      <c r="E665" s="460"/>
      <c r="H665" s="460"/>
      <c r="P665" s="752"/>
      <c r="Q665" s="460"/>
      <c r="R665" s="460"/>
      <c r="S665" s="460"/>
    </row>
    <row r="666">
      <c r="E666" s="460"/>
      <c r="H666" s="460"/>
      <c r="P666" s="752"/>
      <c r="Q666" s="460"/>
      <c r="R666" s="460"/>
      <c r="S666" s="460"/>
    </row>
    <row r="667">
      <c r="E667" s="460"/>
      <c r="H667" s="460"/>
      <c r="P667" s="752"/>
      <c r="Q667" s="460"/>
      <c r="R667" s="460"/>
      <c r="S667" s="460"/>
    </row>
    <row r="668">
      <c r="E668" s="460"/>
      <c r="H668" s="460"/>
      <c r="P668" s="752"/>
      <c r="Q668" s="460"/>
      <c r="R668" s="460"/>
      <c r="S668" s="460"/>
    </row>
    <row r="669">
      <c r="E669" s="460"/>
      <c r="H669" s="460"/>
      <c r="P669" s="752"/>
      <c r="Q669" s="460"/>
      <c r="R669" s="460"/>
      <c r="S669" s="460"/>
    </row>
    <row r="670">
      <c r="E670" s="460"/>
      <c r="H670" s="460"/>
      <c r="P670" s="752"/>
      <c r="Q670" s="460"/>
      <c r="R670" s="460"/>
      <c r="S670" s="460"/>
    </row>
    <row r="671">
      <c r="E671" s="460"/>
      <c r="H671" s="460"/>
      <c r="P671" s="752"/>
      <c r="Q671" s="460"/>
      <c r="R671" s="460"/>
      <c r="S671" s="460"/>
    </row>
    <row r="672">
      <c r="E672" s="460"/>
      <c r="H672" s="460"/>
      <c r="P672" s="752"/>
      <c r="Q672" s="460"/>
      <c r="R672" s="460"/>
      <c r="S672" s="460"/>
    </row>
    <row r="673">
      <c r="E673" s="460"/>
      <c r="H673" s="460"/>
      <c r="P673" s="752"/>
      <c r="Q673" s="460"/>
      <c r="R673" s="460"/>
      <c r="S673" s="460"/>
    </row>
    <row r="674">
      <c r="E674" s="460"/>
      <c r="H674" s="460"/>
      <c r="P674" s="752"/>
      <c r="Q674" s="460"/>
      <c r="R674" s="460"/>
      <c r="S674" s="460"/>
    </row>
    <row r="675">
      <c r="E675" s="460"/>
      <c r="H675" s="460"/>
      <c r="P675" s="752"/>
      <c r="Q675" s="460"/>
      <c r="R675" s="460"/>
      <c r="S675" s="460"/>
    </row>
    <row r="676">
      <c r="E676" s="460"/>
      <c r="H676" s="460"/>
      <c r="P676" s="752"/>
      <c r="Q676" s="460"/>
      <c r="R676" s="460"/>
      <c r="S676" s="460"/>
    </row>
    <row r="677">
      <c r="E677" s="460"/>
      <c r="H677" s="460"/>
      <c r="P677" s="752"/>
      <c r="Q677" s="460"/>
      <c r="R677" s="460"/>
      <c r="S677" s="460"/>
    </row>
    <row r="678">
      <c r="E678" s="460"/>
      <c r="H678" s="460"/>
      <c r="P678" s="752"/>
      <c r="Q678" s="460"/>
      <c r="R678" s="460"/>
      <c r="S678" s="460"/>
    </row>
    <row r="679">
      <c r="E679" s="460"/>
      <c r="H679" s="460"/>
      <c r="P679" s="752"/>
      <c r="Q679" s="460"/>
      <c r="R679" s="460"/>
      <c r="S679" s="460"/>
    </row>
    <row r="680">
      <c r="E680" s="460"/>
      <c r="H680" s="460"/>
      <c r="P680" s="752"/>
      <c r="Q680" s="460"/>
      <c r="R680" s="460"/>
      <c r="S680" s="460"/>
    </row>
    <row r="681">
      <c r="E681" s="460"/>
      <c r="H681" s="460"/>
      <c r="P681" s="752"/>
      <c r="Q681" s="460"/>
      <c r="R681" s="460"/>
      <c r="S681" s="460"/>
    </row>
    <row r="682">
      <c r="E682" s="460"/>
      <c r="H682" s="460"/>
      <c r="P682" s="752"/>
      <c r="Q682" s="460"/>
      <c r="R682" s="460"/>
      <c r="S682" s="460"/>
    </row>
    <row r="683">
      <c r="E683" s="460"/>
      <c r="H683" s="460"/>
      <c r="P683" s="752"/>
      <c r="Q683" s="460"/>
      <c r="R683" s="460"/>
      <c r="S683" s="460"/>
    </row>
    <row r="684">
      <c r="E684" s="460"/>
      <c r="H684" s="460"/>
      <c r="P684" s="752"/>
      <c r="Q684" s="460"/>
      <c r="R684" s="460"/>
      <c r="S684" s="460"/>
    </row>
    <row r="685">
      <c r="E685" s="460"/>
      <c r="H685" s="460"/>
      <c r="P685" s="752"/>
      <c r="Q685" s="460"/>
      <c r="R685" s="460"/>
      <c r="S685" s="460"/>
    </row>
    <row r="686">
      <c r="E686" s="460"/>
      <c r="H686" s="460"/>
      <c r="P686" s="752"/>
      <c r="Q686" s="460"/>
      <c r="R686" s="460"/>
      <c r="S686" s="460"/>
    </row>
    <row r="687">
      <c r="E687" s="460"/>
      <c r="H687" s="460"/>
      <c r="P687" s="752"/>
      <c r="Q687" s="460"/>
      <c r="R687" s="460"/>
      <c r="S687" s="460"/>
    </row>
    <row r="688">
      <c r="E688" s="460"/>
      <c r="H688" s="460"/>
      <c r="P688" s="752"/>
      <c r="Q688" s="460"/>
      <c r="R688" s="460"/>
      <c r="S688" s="460"/>
    </row>
    <row r="689">
      <c r="E689" s="460"/>
      <c r="H689" s="460"/>
      <c r="P689" s="752"/>
      <c r="Q689" s="460"/>
      <c r="R689" s="460"/>
      <c r="S689" s="460"/>
    </row>
    <row r="690">
      <c r="E690" s="460"/>
      <c r="H690" s="460"/>
      <c r="P690" s="752"/>
      <c r="Q690" s="460"/>
      <c r="R690" s="460"/>
      <c r="S690" s="460"/>
    </row>
    <row r="691">
      <c r="E691" s="460"/>
      <c r="H691" s="460"/>
      <c r="P691" s="752"/>
      <c r="Q691" s="460"/>
      <c r="R691" s="460"/>
      <c r="S691" s="460"/>
    </row>
    <row r="692">
      <c r="E692" s="460"/>
      <c r="H692" s="460"/>
      <c r="P692" s="752"/>
      <c r="Q692" s="460"/>
      <c r="R692" s="460"/>
      <c r="S692" s="460"/>
    </row>
    <row r="693">
      <c r="E693" s="460"/>
      <c r="H693" s="460"/>
      <c r="P693" s="752"/>
      <c r="Q693" s="460"/>
      <c r="R693" s="460"/>
      <c r="S693" s="460"/>
    </row>
    <row r="694">
      <c r="E694" s="460"/>
      <c r="H694" s="460"/>
      <c r="P694" s="752"/>
      <c r="Q694" s="460"/>
      <c r="R694" s="460"/>
      <c r="S694" s="460"/>
    </row>
    <row r="695">
      <c r="E695" s="460"/>
      <c r="H695" s="460"/>
      <c r="P695" s="752"/>
      <c r="Q695" s="460"/>
      <c r="R695" s="460"/>
      <c r="S695" s="460"/>
    </row>
    <row r="696">
      <c r="E696" s="460"/>
      <c r="H696" s="460"/>
      <c r="P696" s="752"/>
      <c r="Q696" s="460"/>
      <c r="R696" s="460"/>
      <c r="S696" s="460"/>
    </row>
    <row r="697">
      <c r="E697" s="460"/>
      <c r="H697" s="460"/>
      <c r="P697" s="752"/>
      <c r="Q697" s="460"/>
      <c r="R697" s="460"/>
      <c r="S697" s="460"/>
    </row>
    <row r="698">
      <c r="E698" s="460"/>
      <c r="H698" s="460"/>
      <c r="P698" s="752"/>
      <c r="Q698" s="460"/>
      <c r="R698" s="460"/>
      <c r="S698" s="460"/>
    </row>
    <row r="699">
      <c r="E699" s="460"/>
      <c r="H699" s="460"/>
      <c r="P699" s="752"/>
      <c r="Q699" s="460"/>
      <c r="R699" s="460"/>
      <c r="S699" s="460"/>
    </row>
    <row r="700">
      <c r="E700" s="460"/>
      <c r="H700" s="460"/>
      <c r="P700" s="752"/>
      <c r="Q700" s="460"/>
      <c r="R700" s="460"/>
      <c r="S700" s="460"/>
    </row>
    <row r="701">
      <c r="E701" s="460"/>
      <c r="H701" s="460"/>
      <c r="P701" s="752"/>
      <c r="Q701" s="460"/>
      <c r="R701" s="460"/>
      <c r="S701" s="460"/>
    </row>
    <row r="702">
      <c r="E702" s="460"/>
      <c r="H702" s="460"/>
      <c r="P702" s="752"/>
      <c r="Q702" s="460"/>
      <c r="R702" s="460"/>
      <c r="S702" s="460"/>
    </row>
    <row r="703">
      <c r="E703" s="460"/>
      <c r="H703" s="460"/>
      <c r="P703" s="752"/>
      <c r="Q703" s="460"/>
      <c r="R703" s="460"/>
      <c r="S703" s="460"/>
    </row>
    <row r="704">
      <c r="E704" s="460"/>
      <c r="H704" s="460"/>
      <c r="P704" s="752"/>
      <c r="Q704" s="460"/>
      <c r="R704" s="460"/>
      <c r="S704" s="460"/>
    </row>
    <row r="705">
      <c r="E705" s="460"/>
      <c r="H705" s="460"/>
      <c r="P705" s="752"/>
      <c r="Q705" s="460"/>
      <c r="R705" s="460"/>
      <c r="S705" s="460"/>
    </row>
    <row r="706">
      <c r="E706" s="460"/>
      <c r="H706" s="460"/>
      <c r="P706" s="752"/>
      <c r="Q706" s="460"/>
      <c r="R706" s="460"/>
      <c r="S706" s="460"/>
    </row>
    <row r="707">
      <c r="E707" s="460"/>
      <c r="H707" s="460"/>
      <c r="P707" s="752"/>
      <c r="Q707" s="460"/>
      <c r="R707" s="460"/>
      <c r="S707" s="460"/>
    </row>
    <row r="708">
      <c r="E708" s="460"/>
      <c r="H708" s="460"/>
      <c r="P708" s="752"/>
      <c r="Q708" s="460"/>
      <c r="R708" s="460"/>
      <c r="S708" s="460"/>
    </row>
    <row r="709">
      <c r="E709" s="460"/>
      <c r="H709" s="460"/>
      <c r="P709" s="752"/>
      <c r="Q709" s="460"/>
      <c r="R709" s="460"/>
      <c r="S709" s="460"/>
    </row>
    <row r="710">
      <c r="E710" s="460"/>
      <c r="H710" s="460"/>
      <c r="P710" s="752"/>
      <c r="Q710" s="460"/>
      <c r="R710" s="460"/>
      <c r="S710" s="460"/>
    </row>
    <row r="711">
      <c r="E711" s="460"/>
      <c r="H711" s="460"/>
      <c r="P711" s="752"/>
      <c r="Q711" s="460"/>
      <c r="R711" s="460"/>
      <c r="S711" s="460"/>
    </row>
    <row r="712">
      <c r="E712" s="460"/>
      <c r="H712" s="460"/>
      <c r="P712" s="752"/>
      <c r="Q712" s="460"/>
      <c r="R712" s="460"/>
      <c r="S712" s="460"/>
    </row>
    <row r="713">
      <c r="E713" s="460"/>
      <c r="H713" s="460"/>
      <c r="P713" s="752"/>
      <c r="Q713" s="460"/>
      <c r="R713" s="460"/>
      <c r="S713" s="460"/>
    </row>
    <row r="714">
      <c r="E714" s="460"/>
      <c r="H714" s="460"/>
      <c r="P714" s="752"/>
      <c r="Q714" s="460"/>
      <c r="R714" s="460"/>
      <c r="S714" s="460"/>
    </row>
    <row r="715">
      <c r="E715" s="460"/>
      <c r="H715" s="460"/>
      <c r="P715" s="752"/>
      <c r="Q715" s="460"/>
      <c r="R715" s="460"/>
      <c r="S715" s="460"/>
    </row>
    <row r="716">
      <c r="E716" s="460"/>
      <c r="H716" s="460"/>
      <c r="P716" s="752"/>
      <c r="Q716" s="460"/>
      <c r="R716" s="460"/>
      <c r="S716" s="460"/>
    </row>
    <row r="717">
      <c r="E717" s="460"/>
      <c r="H717" s="460"/>
      <c r="P717" s="752"/>
      <c r="Q717" s="460"/>
      <c r="R717" s="460"/>
      <c r="S717" s="460"/>
    </row>
    <row r="718">
      <c r="E718" s="460"/>
      <c r="H718" s="460"/>
      <c r="P718" s="752"/>
      <c r="Q718" s="460"/>
      <c r="R718" s="460"/>
      <c r="S718" s="460"/>
    </row>
    <row r="719">
      <c r="E719" s="460"/>
      <c r="H719" s="460"/>
      <c r="P719" s="752"/>
      <c r="Q719" s="460"/>
      <c r="R719" s="460"/>
      <c r="S719" s="460"/>
    </row>
    <row r="720">
      <c r="E720" s="460"/>
      <c r="H720" s="460"/>
      <c r="P720" s="752"/>
      <c r="Q720" s="460"/>
      <c r="R720" s="460"/>
      <c r="S720" s="460"/>
    </row>
    <row r="721">
      <c r="E721" s="460"/>
      <c r="H721" s="460"/>
      <c r="P721" s="752"/>
      <c r="Q721" s="460"/>
      <c r="R721" s="460"/>
      <c r="S721" s="460"/>
    </row>
    <row r="722">
      <c r="E722" s="460"/>
      <c r="H722" s="460"/>
      <c r="P722" s="752"/>
      <c r="Q722" s="460"/>
      <c r="R722" s="460"/>
      <c r="S722" s="460"/>
    </row>
    <row r="723">
      <c r="E723" s="460"/>
      <c r="H723" s="460"/>
      <c r="P723" s="752"/>
      <c r="Q723" s="460"/>
      <c r="R723" s="460"/>
      <c r="S723" s="460"/>
    </row>
    <row r="724">
      <c r="E724" s="460"/>
      <c r="H724" s="460"/>
      <c r="P724" s="752"/>
      <c r="Q724" s="460"/>
      <c r="R724" s="460"/>
      <c r="S724" s="460"/>
    </row>
    <row r="725">
      <c r="E725" s="460"/>
      <c r="H725" s="460"/>
      <c r="P725" s="752"/>
      <c r="Q725" s="460"/>
      <c r="R725" s="460"/>
      <c r="S725" s="460"/>
    </row>
    <row r="726">
      <c r="E726" s="460"/>
      <c r="H726" s="460"/>
      <c r="P726" s="752"/>
      <c r="Q726" s="460"/>
      <c r="R726" s="460"/>
      <c r="S726" s="460"/>
    </row>
    <row r="727">
      <c r="E727" s="460"/>
      <c r="H727" s="460"/>
      <c r="P727" s="752"/>
      <c r="Q727" s="460"/>
      <c r="R727" s="460"/>
      <c r="S727" s="460"/>
    </row>
    <row r="728">
      <c r="E728" s="460"/>
      <c r="H728" s="460"/>
      <c r="P728" s="752"/>
      <c r="Q728" s="460"/>
      <c r="R728" s="460"/>
      <c r="S728" s="460"/>
    </row>
    <row r="729">
      <c r="E729" s="460"/>
      <c r="H729" s="460"/>
      <c r="P729" s="752"/>
      <c r="Q729" s="460"/>
      <c r="R729" s="460"/>
      <c r="S729" s="460"/>
    </row>
    <row r="730">
      <c r="E730" s="460"/>
      <c r="H730" s="460"/>
      <c r="P730" s="752"/>
      <c r="Q730" s="460"/>
      <c r="R730" s="460"/>
      <c r="S730" s="460"/>
    </row>
    <row r="731">
      <c r="E731" s="460"/>
      <c r="H731" s="460"/>
      <c r="P731" s="752"/>
      <c r="Q731" s="460"/>
      <c r="R731" s="460"/>
      <c r="S731" s="460"/>
    </row>
    <row r="732">
      <c r="E732" s="460"/>
      <c r="H732" s="460"/>
      <c r="P732" s="752"/>
      <c r="Q732" s="460"/>
      <c r="R732" s="460"/>
      <c r="S732" s="460"/>
    </row>
    <row r="733">
      <c r="E733" s="460"/>
      <c r="H733" s="460"/>
      <c r="P733" s="752"/>
      <c r="Q733" s="460"/>
      <c r="R733" s="460"/>
      <c r="S733" s="460"/>
    </row>
    <row r="734">
      <c r="E734" s="460"/>
      <c r="H734" s="460"/>
      <c r="P734" s="752"/>
      <c r="Q734" s="460"/>
      <c r="R734" s="460"/>
      <c r="S734" s="460"/>
    </row>
    <row r="735">
      <c r="E735" s="460"/>
      <c r="H735" s="460"/>
      <c r="P735" s="752"/>
      <c r="Q735" s="460"/>
      <c r="R735" s="460"/>
      <c r="S735" s="460"/>
    </row>
    <row r="736">
      <c r="E736" s="460"/>
      <c r="H736" s="460"/>
      <c r="P736" s="752"/>
      <c r="Q736" s="460"/>
      <c r="R736" s="460"/>
      <c r="S736" s="460"/>
    </row>
    <row r="737">
      <c r="E737" s="460"/>
      <c r="H737" s="460"/>
      <c r="P737" s="752"/>
      <c r="Q737" s="460"/>
      <c r="R737" s="460"/>
      <c r="S737" s="460"/>
    </row>
    <row r="738">
      <c r="E738" s="460"/>
      <c r="H738" s="460"/>
      <c r="P738" s="752"/>
      <c r="Q738" s="460"/>
      <c r="R738" s="460"/>
      <c r="S738" s="460"/>
    </row>
    <row r="739">
      <c r="E739" s="460"/>
      <c r="H739" s="460"/>
      <c r="P739" s="752"/>
      <c r="Q739" s="460"/>
      <c r="R739" s="460"/>
      <c r="S739" s="460"/>
    </row>
    <row r="740">
      <c r="E740" s="460"/>
      <c r="H740" s="460"/>
      <c r="P740" s="752"/>
      <c r="Q740" s="460"/>
      <c r="R740" s="460"/>
      <c r="S740" s="460"/>
    </row>
    <row r="741">
      <c r="E741" s="460"/>
      <c r="H741" s="460"/>
      <c r="P741" s="752"/>
      <c r="Q741" s="460"/>
      <c r="R741" s="460"/>
      <c r="S741" s="460"/>
    </row>
    <row r="742">
      <c r="E742" s="460"/>
      <c r="H742" s="460"/>
      <c r="P742" s="752"/>
      <c r="Q742" s="460"/>
      <c r="R742" s="460"/>
      <c r="S742" s="460"/>
    </row>
    <row r="743">
      <c r="E743" s="460"/>
      <c r="H743" s="460"/>
      <c r="P743" s="752"/>
      <c r="Q743" s="460"/>
      <c r="R743" s="460"/>
      <c r="S743" s="460"/>
    </row>
    <row r="744">
      <c r="E744" s="460"/>
      <c r="H744" s="460"/>
      <c r="P744" s="752"/>
      <c r="Q744" s="460"/>
      <c r="R744" s="460"/>
      <c r="S744" s="460"/>
    </row>
    <row r="745">
      <c r="E745" s="460"/>
      <c r="H745" s="460"/>
      <c r="P745" s="752"/>
      <c r="Q745" s="460"/>
      <c r="R745" s="460"/>
      <c r="S745" s="460"/>
    </row>
    <row r="746">
      <c r="E746" s="460"/>
      <c r="H746" s="460"/>
      <c r="P746" s="752"/>
      <c r="Q746" s="460"/>
      <c r="R746" s="460"/>
      <c r="S746" s="460"/>
    </row>
    <row r="747">
      <c r="E747" s="460"/>
      <c r="H747" s="460"/>
      <c r="P747" s="752"/>
      <c r="Q747" s="460"/>
      <c r="R747" s="460"/>
      <c r="S747" s="460"/>
    </row>
    <row r="748">
      <c r="E748" s="460"/>
      <c r="H748" s="460"/>
      <c r="P748" s="752"/>
      <c r="Q748" s="460"/>
      <c r="R748" s="460"/>
      <c r="S748" s="460"/>
    </row>
    <row r="749">
      <c r="E749" s="460"/>
      <c r="H749" s="460"/>
      <c r="P749" s="752"/>
      <c r="Q749" s="460"/>
      <c r="R749" s="460"/>
      <c r="S749" s="460"/>
    </row>
    <row r="750">
      <c r="E750" s="460"/>
      <c r="H750" s="460"/>
      <c r="P750" s="752"/>
      <c r="Q750" s="460"/>
      <c r="R750" s="460"/>
      <c r="S750" s="460"/>
    </row>
    <row r="751">
      <c r="E751" s="460"/>
      <c r="H751" s="460"/>
      <c r="P751" s="752"/>
      <c r="Q751" s="460"/>
      <c r="R751" s="460"/>
      <c r="S751" s="460"/>
    </row>
    <row r="752">
      <c r="E752" s="460"/>
      <c r="H752" s="460"/>
      <c r="P752" s="752"/>
      <c r="Q752" s="460"/>
      <c r="R752" s="460"/>
      <c r="S752" s="460"/>
    </row>
    <row r="753">
      <c r="E753" s="460"/>
      <c r="H753" s="460"/>
      <c r="P753" s="752"/>
      <c r="Q753" s="460"/>
      <c r="R753" s="460"/>
      <c r="S753" s="460"/>
    </row>
    <row r="754">
      <c r="E754" s="460"/>
      <c r="H754" s="460"/>
      <c r="P754" s="752"/>
      <c r="Q754" s="460"/>
      <c r="R754" s="460"/>
      <c r="S754" s="460"/>
    </row>
    <row r="755">
      <c r="E755" s="460"/>
      <c r="H755" s="460"/>
      <c r="P755" s="752"/>
      <c r="Q755" s="460"/>
      <c r="R755" s="460"/>
      <c r="S755" s="460"/>
    </row>
    <row r="756">
      <c r="E756" s="460"/>
      <c r="H756" s="460"/>
      <c r="P756" s="752"/>
      <c r="Q756" s="460"/>
      <c r="R756" s="460"/>
      <c r="S756" s="460"/>
    </row>
    <row r="757">
      <c r="E757" s="460"/>
      <c r="H757" s="460"/>
      <c r="P757" s="752"/>
      <c r="Q757" s="460"/>
      <c r="R757" s="460"/>
      <c r="S757" s="460"/>
    </row>
    <row r="758">
      <c r="E758" s="460"/>
      <c r="H758" s="460"/>
      <c r="P758" s="752"/>
      <c r="Q758" s="460"/>
      <c r="R758" s="460"/>
      <c r="S758" s="460"/>
    </row>
    <row r="759">
      <c r="E759" s="460"/>
      <c r="H759" s="460"/>
      <c r="P759" s="752"/>
      <c r="Q759" s="460"/>
      <c r="R759" s="460"/>
      <c r="S759" s="460"/>
    </row>
    <row r="760">
      <c r="E760" s="460"/>
      <c r="H760" s="460"/>
      <c r="P760" s="752"/>
      <c r="Q760" s="460"/>
      <c r="R760" s="460"/>
      <c r="S760" s="460"/>
    </row>
    <row r="761">
      <c r="E761" s="460"/>
      <c r="H761" s="460"/>
      <c r="P761" s="752"/>
      <c r="Q761" s="460"/>
      <c r="R761" s="460"/>
      <c r="S761" s="460"/>
    </row>
    <row r="762">
      <c r="E762" s="460"/>
      <c r="H762" s="460"/>
      <c r="P762" s="752"/>
      <c r="Q762" s="460"/>
      <c r="R762" s="460"/>
      <c r="S762" s="460"/>
    </row>
    <row r="763">
      <c r="E763" s="460"/>
      <c r="H763" s="460"/>
      <c r="P763" s="752"/>
      <c r="Q763" s="460"/>
      <c r="R763" s="460"/>
      <c r="S763" s="460"/>
    </row>
    <row r="764">
      <c r="E764" s="460"/>
      <c r="H764" s="460"/>
      <c r="P764" s="752"/>
      <c r="Q764" s="460"/>
      <c r="R764" s="460"/>
      <c r="S764" s="460"/>
    </row>
    <row r="765">
      <c r="E765" s="460"/>
      <c r="H765" s="460"/>
      <c r="P765" s="752"/>
      <c r="Q765" s="460"/>
      <c r="R765" s="460"/>
      <c r="S765" s="460"/>
    </row>
    <row r="766">
      <c r="E766" s="460"/>
      <c r="H766" s="460"/>
      <c r="P766" s="752"/>
      <c r="Q766" s="460"/>
      <c r="R766" s="460"/>
      <c r="S766" s="460"/>
    </row>
    <row r="767">
      <c r="E767" s="460"/>
      <c r="H767" s="460"/>
      <c r="P767" s="752"/>
      <c r="Q767" s="460"/>
      <c r="R767" s="460"/>
      <c r="S767" s="460"/>
    </row>
    <row r="768">
      <c r="E768" s="460"/>
      <c r="H768" s="460"/>
      <c r="P768" s="752"/>
      <c r="Q768" s="460"/>
      <c r="R768" s="460"/>
      <c r="S768" s="460"/>
    </row>
    <row r="769">
      <c r="E769" s="460"/>
      <c r="H769" s="460"/>
      <c r="P769" s="752"/>
      <c r="Q769" s="460"/>
      <c r="R769" s="460"/>
      <c r="S769" s="460"/>
    </row>
    <row r="770">
      <c r="E770" s="460"/>
      <c r="H770" s="460"/>
      <c r="P770" s="752"/>
      <c r="Q770" s="460"/>
      <c r="R770" s="460"/>
      <c r="S770" s="460"/>
    </row>
    <row r="771">
      <c r="E771" s="460"/>
      <c r="H771" s="460"/>
      <c r="P771" s="752"/>
      <c r="Q771" s="460"/>
      <c r="R771" s="460"/>
      <c r="S771" s="460"/>
    </row>
    <row r="772">
      <c r="E772" s="460"/>
      <c r="H772" s="460"/>
      <c r="P772" s="752"/>
      <c r="Q772" s="460"/>
      <c r="R772" s="460"/>
      <c r="S772" s="460"/>
    </row>
    <row r="773">
      <c r="E773" s="460"/>
      <c r="H773" s="460"/>
      <c r="P773" s="752"/>
      <c r="Q773" s="460"/>
      <c r="R773" s="460"/>
      <c r="S773" s="460"/>
    </row>
    <row r="774">
      <c r="E774" s="460"/>
      <c r="H774" s="460"/>
      <c r="P774" s="752"/>
      <c r="Q774" s="460"/>
      <c r="R774" s="460"/>
      <c r="S774" s="460"/>
    </row>
    <row r="775">
      <c r="E775" s="460"/>
      <c r="H775" s="460"/>
      <c r="P775" s="752"/>
      <c r="Q775" s="460"/>
      <c r="R775" s="460"/>
      <c r="S775" s="460"/>
    </row>
    <row r="776">
      <c r="E776" s="460"/>
      <c r="H776" s="460"/>
      <c r="P776" s="752"/>
      <c r="Q776" s="460"/>
      <c r="R776" s="460"/>
      <c r="S776" s="460"/>
    </row>
    <row r="777">
      <c r="E777" s="460"/>
      <c r="H777" s="460"/>
      <c r="P777" s="752"/>
      <c r="Q777" s="460"/>
      <c r="R777" s="460"/>
      <c r="S777" s="460"/>
    </row>
    <row r="778">
      <c r="E778" s="460"/>
      <c r="H778" s="460"/>
      <c r="P778" s="752"/>
      <c r="Q778" s="460"/>
      <c r="R778" s="460"/>
      <c r="S778" s="460"/>
    </row>
    <row r="779">
      <c r="E779" s="460"/>
      <c r="H779" s="460"/>
      <c r="P779" s="752"/>
      <c r="Q779" s="460"/>
      <c r="R779" s="460"/>
      <c r="S779" s="460"/>
    </row>
    <row r="780">
      <c r="E780" s="460"/>
      <c r="H780" s="460"/>
      <c r="P780" s="752"/>
      <c r="Q780" s="460"/>
      <c r="R780" s="460"/>
      <c r="S780" s="460"/>
    </row>
    <row r="781">
      <c r="E781" s="460"/>
      <c r="H781" s="460"/>
      <c r="P781" s="752"/>
      <c r="Q781" s="460"/>
      <c r="R781" s="460"/>
      <c r="S781" s="460"/>
    </row>
    <row r="782">
      <c r="E782" s="460"/>
      <c r="H782" s="460"/>
      <c r="P782" s="752"/>
      <c r="Q782" s="460"/>
      <c r="R782" s="460"/>
      <c r="S782" s="460"/>
    </row>
    <row r="783">
      <c r="E783" s="460"/>
      <c r="H783" s="460"/>
      <c r="P783" s="752"/>
      <c r="Q783" s="460"/>
      <c r="R783" s="460"/>
      <c r="S783" s="460"/>
    </row>
    <row r="784">
      <c r="E784" s="460"/>
      <c r="H784" s="460"/>
      <c r="P784" s="752"/>
      <c r="Q784" s="460"/>
      <c r="R784" s="460"/>
      <c r="S784" s="460"/>
    </row>
    <row r="785">
      <c r="E785" s="460"/>
      <c r="H785" s="460"/>
      <c r="P785" s="752"/>
      <c r="Q785" s="460"/>
      <c r="R785" s="460"/>
      <c r="S785" s="460"/>
    </row>
    <row r="786">
      <c r="E786" s="460"/>
      <c r="H786" s="460"/>
      <c r="P786" s="752"/>
      <c r="Q786" s="460"/>
      <c r="R786" s="460"/>
      <c r="S786" s="460"/>
    </row>
    <row r="787">
      <c r="E787" s="460"/>
      <c r="H787" s="460"/>
      <c r="P787" s="752"/>
      <c r="Q787" s="460"/>
      <c r="R787" s="460"/>
      <c r="S787" s="460"/>
    </row>
    <row r="788">
      <c r="E788" s="460"/>
      <c r="H788" s="460"/>
      <c r="P788" s="752"/>
      <c r="Q788" s="460"/>
      <c r="R788" s="460"/>
      <c r="S788" s="460"/>
    </row>
    <row r="789">
      <c r="E789" s="460"/>
      <c r="H789" s="460"/>
      <c r="P789" s="752"/>
      <c r="Q789" s="460"/>
      <c r="R789" s="460"/>
      <c r="S789" s="460"/>
    </row>
    <row r="790">
      <c r="E790" s="460"/>
      <c r="H790" s="460"/>
      <c r="P790" s="752"/>
      <c r="Q790" s="460"/>
      <c r="R790" s="460"/>
      <c r="S790" s="460"/>
    </row>
    <row r="791">
      <c r="E791" s="460"/>
      <c r="H791" s="460"/>
      <c r="P791" s="752"/>
      <c r="Q791" s="460"/>
      <c r="R791" s="460"/>
      <c r="S791" s="460"/>
    </row>
    <row r="792">
      <c r="E792" s="460"/>
      <c r="H792" s="460"/>
      <c r="P792" s="752"/>
      <c r="Q792" s="460"/>
      <c r="R792" s="460"/>
      <c r="S792" s="460"/>
    </row>
    <row r="793">
      <c r="E793" s="460"/>
      <c r="H793" s="460"/>
      <c r="P793" s="752"/>
      <c r="Q793" s="460"/>
      <c r="R793" s="460"/>
      <c r="S793" s="460"/>
    </row>
    <row r="794">
      <c r="E794" s="460"/>
      <c r="H794" s="460"/>
      <c r="P794" s="752"/>
      <c r="Q794" s="460"/>
      <c r="R794" s="460"/>
      <c r="S794" s="460"/>
    </row>
    <row r="795">
      <c r="E795" s="460"/>
      <c r="H795" s="460"/>
      <c r="P795" s="752"/>
      <c r="Q795" s="460"/>
      <c r="R795" s="460"/>
      <c r="S795" s="460"/>
    </row>
    <row r="796">
      <c r="E796" s="460"/>
      <c r="H796" s="460"/>
      <c r="P796" s="752"/>
      <c r="Q796" s="460"/>
      <c r="R796" s="460"/>
      <c r="S796" s="460"/>
    </row>
    <row r="797">
      <c r="E797" s="460"/>
      <c r="H797" s="460"/>
      <c r="P797" s="752"/>
      <c r="Q797" s="460"/>
      <c r="R797" s="460"/>
      <c r="S797" s="460"/>
    </row>
    <row r="798">
      <c r="E798" s="460"/>
      <c r="H798" s="460"/>
      <c r="P798" s="752"/>
      <c r="Q798" s="460"/>
      <c r="R798" s="460"/>
      <c r="S798" s="460"/>
    </row>
    <row r="799">
      <c r="E799" s="460"/>
      <c r="H799" s="460"/>
      <c r="P799" s="752"/>
      <c r="Q799" s="460"/>
      <c r="R799" s="460"/>
      <c r="S799" s="460"/>
    </row>
    <row r="800">
      <c r="E800" s="460"/>
      <c r="H800" s="460"/>
      <c r="P800" s="752"/>
      <c r="Q800" s="460"/>
      <c r="R800" s="460"/>
      <c r="S800" s="460"/>
    </row>
    <row r="801">
      <c r="E801" s="460"/>
      <c r="H801" s="460"/>
      <c r="P801" s="752"/>
      <c r="Q801" s="460"/>
      <c r="R801" s="460"/>
      <c r="S801" s="460"/>
    </row>
    <row r="802">
      <c r="E802" s="460"/>
      <c r="H802" s="460"/>
      <c r="P802" s="752"/>
      <c r="Q802" s="460"/>
      <c r="R802" s="460"/>
      <c r="S802" s="460"/>
    </row>
    <row r="803">
      <c r="E803" s="460"/>
      <c r="H803" s="460"/>
      <c r="P803" s="752"/>
      <c r="Q803" s="460"/>
      <c r="R803" s="460"/>
      <c r="S803" s="460"/>
    </row>
    <row r="804">
      <c r="E804" s="460"/>
      <c r="H804" s="460"/>
      <c r="P804" s="752"/>
      <c r="Q804" s="460"/>
      <c r="R804" s="460"/>
      <c r="S804" s="460"/>
    </row>
    <row r="805">
      <c r="E805" s="460"/>
      <c r="H805" s="460"/>
      <c r="P805" s="752"/>
      <c r="Q805" s="460"/>
      <c r="R805" s="460"/>
      <c r="S805" s="460"/>
    </row>
    <row r="806">
      <c r="E806" s="460"/>
      <c r="H806" s="460"/>
      <c r="P806" s="752"/>
      <c r="Q806" s="460"/>
      <c r="R806" s="460"/>
      <c r="S806" s="460"/>
    </row>
    <row r="807">
      <c r="E807" s="460"/>
      <c r="H807" s="460"/>
      <c r="P807" s="752"/>
      <c r="Q807" s="460"/>
      <c r="R807" s="460"/>
      <c r="S807" s="460"/>
    </row>
    <row r="808">
      <c r="E808" s="460"/>
      <c r="H808" s="460"/>
      <c r="P808" s="752"/>
      <c r="Q808" s="460"/>
      <c r="R808" s="460"/>
      <c r="S808" s="460"/>
    </row>
    <row r="809">
      <c r="E809" s="460"/>
      <c r="H809" s="460"/>
      <c r="P809" s="752"/>
      <c r="Q809" s="460"/>
      <c r="R809" s="460"/>
      <c r="S809" s="460"/>
    </row>
    <row r="810">
      <c r="E810" s="460"/>
      <c r="H810" s="460"/>
      <c r="P810" s="752"/>
      <c r="Q810" s="460"/>
      <c r="R810" s="460"/>
      <c r="S810" s="460"/>
    </row>
    <row r="811">
      <c r="E811" s="460"/>
      <c r="H811" s="460"/>
      <c r="P811" s="752"/>
      <c r="Q811" s="460"/>
      <c r="R811" s="460"/>
      <c r="S811" s="460"/>
    </row>
    <row r="812">
      <c r="E812" s="460"/>
      <c r="H812" s="460"/>
      <c r="P812" s="752"/>
      <c r="Q812" s="460"/>
      <c r="R812" s="460"/>
      <c r="S812" s="460"/>
    </row>
    <row r="813">
      <c r="E813" s="460"/>
      <c r="H813" s="460"/>
      <c r="P813" s="752"/>
      <c r="Q813" s="460"/>
      <c r="R813" s="460"/>
      <c r="S813" s="460"/>
    </row>
    <row r="814">
      <c r="E814" s="460"/>
      <c r="H814" s="460"/>
      <c r="P814" s="752"/>
      <c r="Q814" s="460"/>
      <c r="R814" s="460"/>
      <c r="S814" s="460"/>
    </row>
    <row r="815">
      <c r="E815" s="460"/>
      <c r="H815" s="460"/>
      <c r="P815" s="752"/>
      <c r="Q815" s="460"/>
      <c r="R815" s="460"/>
      <c r="S815" s="460"/>
    </row>
    <row r="816">
      <c r="E816" s="460"/>
      <c r="H816" s="460"/>
      <c r="P816" s="752"/>
      <c r="Q816" s="460"/>
      <c r="R816" s="460"/>
      <c r="S816" s="460"/>
    </row>
    <row r="817">
      <c r="E817" s="460"/>
      <c r="H817" s="460"/>
      <c r="P817" s="752"/>
      <c r="Q817" s="460"/>
      <c r="R817" s="460"/>
      <c r="S817" s="460"/>
    </row>
    <row r="818">
      <c r="E818" s="460"/>
      <c r="H818" s="460"/>
      <c r="P818" s="752"/>
      <c r="Q818" s="460"/>
      <c r="R818" s="460"/>
      <c r="S818" s="460"/>
    </row>
    <row r="819">
      <c r="E819" s="460"/>
      <c r="H819" s="460"/>
      <c r="P819" s="752"/>
      <c r="Q819" s="460"/>
      <c r="R819" s="460"/>
      <c r="S819" s="460"/>
    </row>
    <row r="820">
      <c r="E820" s="460"/>
      <c r="H820" s="460"/>
      <c r="P820" s="752"/>
      <c r="Q820" s="460"/>
      <c r="R820" s="460"/>
      <c r="S820" s="460"/>
    </row>
    <row r="821">
      <c r="E821" s="460"/>
      <c r="H821" s="460"/>
      <c r="P821" s="752"/>
      <c r="Q821" s="460"/>
      <c r="R821" s="460"/>
      <c r="S821" s="460"/>
    </row>
    <row r="822">
      <c r="E822" s="460"/>
      <c r="H822" s="460"/>
      <c r="P822" s="752"/>
      <c r="Q822" s="460"/>
      <c r="R822" s="460"/>
      <c r="S822" s="460"/>
    </row>
    <row r="823">
      <c r="E823" s="460"/>
      <c r="H823" s="460"/>
      <c r="P823" s="752"/>
      <c r="Q823" s="460"/>
      <c r="R823" s="460"/>
      <c r="S823" s="460"/>
    </row>
    <row r="824">
      <c r="E824" s="460"/>
      <c r="H824" s="460"/>
      <c r="P824" s="752"/>
      <c r="Q824" s="460"/>
      <c r="R824" s="460"/>
      <c r="S824" s="460"/>
    </row>
    <row r="825">
      <c r="E825" s="460"/>
      <c r="H825" s="460"/>
      <c r="P825" s="752"/>
      <c r="Q825" s="460"/>
      <c r="R825" s="460"/>
      <c r="S825" s="460"/>
    </row>
    <row r="826">
      <c r="E826" s="460"/>
      <c r="H826" s="460"/>
      <c r="P826" s="752"/>
      <c r="Q826" s="460"/>
      <c r="R826" s="460"/>
      <c r="S826" s="460"/>
    </row>
    <row r="827">
      <c r="E827" s="460"/>
      <c r="H827" s="460"/>
      <c r="P827" s="752"/>
      <c r="Q827" s="460"/>
      <c r="R827" s="460"/>
      <c r="S827" s="460"/>
    </row>
    <row r="828">
      <c r="E828" s="460"/>
      <c r="H828" s="460"/>
      <c r="P828" s="752"/>
      <c r="Q828" s="460"/>
      <c r="R828" s="460"/>
      <c r="S828" s="460"/>
    </row>
    <row r="829">
      <c r="E829" s="460"/>
      <c r="H829" s="460"/>
      <c r="P829" s="752"/>
      <c r="Q829" s="460"/>
      <c r="R829" s="460"/>
      <c r="S829" s="460"/>
    </row>
    <row r="830">
      <c r="E830" s="460"/>
      <c r="H830" s="460"/>
      <c r="P830" s="752"/>
      <c r="Q830" s="460"/>
      <c r="R830" s="460"/>
      <c r="S830" s="460"/>
    </row>
    <row r="831">
      <c r="E831" s="460"/>
      <c r="H831" s="460"/>
      <c r="P831" s="752"/>
      <c r="Q831" s="460"/>
      <c r="R831" s="460"/>
      <c r="S831" s="460"/>
    </row>
    <row r="832">
      <c r="E832" s="460"/>
      <c r="H832" s="460"/>
      <c r="P832" s="752"/>
      <c r="Q832" s="460"/>
      <c r="R832" s="460"/>
      <c r="S832" s="460"/>
    </row>
    <row r="833">
      <c r="E833" s="460"/>
      <c r="H833" s="460"/>
      <c r="P833" s="752"/>
      <c r="Q833" s="460"/>
      <c r="R833" s="460"/>
      <c r="S833" s="460"/>
    </row>
    <row r="834">
      <c r="E834" s="460"/>
      <c r="H834" s="460"/>
      <c r="P834" s="752"/>
      <c r="Q834" s="460"/>
      <c r="R834" s="460"/>
      <c r="S834" s="460"/>
    </row>
    <row r="835">
      <c r="E835" s="460"/>
      <c r="H835" s="460"/>
      <c r="P835" s="752"/>
      <c r="Q835" s="460"/>
      <c r="R835" s="460"/>
      <c r="S835" s="460"/>
    </row>
    <row r="836">
      <c r="E836" s="460"/>
      <c r="H836" s="460"/>
      <c r="P836" s="752"/>
      <c r="Q836" s="460"/>
      <c r="R836" s="460"/>
      <c r="S836" s="460"/>
    </row>
    <row r="837">
      <c r="E837" s="460"/>
      <c r="H837" s="460"/>
      <c r="P837" s="752"/>
      <c r="Q837" s="460"/>
      <c r="R837" s="460"/>
      <c r="S837" s="460"/>
    </row>
    <row r="838">
      <c r="E838" s="460"/>
      <c r="H838" s="460"/>
      <c r="P838" s="752"/>
      <c r="Q838" s="460"/>
      <c r="R838" s="460"/>
      <c r="S838" s="460"/>
    </row>
    <row r="839">
      <c r="E839" s="460"/>
      <c r="H839" s="460"/>
      <c r="P839" s="752"/>
      <c r="Q839" s="460"/>
      <c r="R839" s="460"/>
      <c r="S839" s="460"/>
    </row>
    <row r="840">
      <c r="E840" s="460"/>
      <c r="H840" s="460"/>
      <c r="P840" s="752"/>
      <c r="Q840" s="460"/>
      <c r="R840" s="460"/>
      <c r="S840" s="460"/>
    </row>
    <row r="841">
      <c r="E841" s="460"/>
      <c r="H841" s="460"/>
      <c r="P841" s="752"/>
      <c r="Q841" s="460"/>
      <c r="R841" s="460"/>
      <c r="S841" s="460"/>
    </row>
    <row r="842">
      <c r="E842" s="460"/>
      <c r="H842" s="460"/>
      <c r="P842" s="752"/>
      <c r="Q842" s="460"/>
      <c r="R842" s="460"/>
      <c r="S842" s="460"/>
    </row>
    <row r="843">
      <c r="E843" s="460"/>
      <c r="H843" s="460"/>
      <c r="P843" s="752"/>
      <c r="Q843" s="460"/>
      <c r="R843" s="460"/>
      <c r="S843" s="460"/>
    </row>
    <row r="844">
      <c r="E844" s="460"/>
      <c r="H844" s="460"/>
      <c r="P844" s="752"/>
      <c r="Q844" s="460"/>
      <c r="R844" s="460"/>
      <c r="S844" s="460"/>
    </row>
    <row r="845">
      <c r="E845" s="460"/>
      <c r="H845" s="460"/>
      <c r="P845" s="752"/>
      <c r="Q845" s="460"/>
      <c r="R845" s="460"/>
      <c r="S845" s="460"/>
    </row>
    <row r="846">
      <c r="E846" s="460"/>
      <c r="H846" s="460"/>
      <c r="P846" s="752"/>
      <c r="Q846" s="460"/>
      <c r="R846" s="460"/>
      <c r="S846" s="460"/>
    </row>
    <row r="847">
      <c r="E847" s="460"/>
      <c r="H847" s="460"/>
      <c r="P847" s="752"/>
      <c r="Q847" s="460"/>
      <c r="R847" s="460"/>
      <c r="S847" s="460"/>
    </row>
    <row r="848">
      <c r="E848" s="460"/>
      <c r="H848" s="460"/>
      <c r="P848" s="752"/>
      <c r="Q848" s="460"/>
      <c r="R848" s="460"/>
      <c r="S848" s="460"/>
    </row>
    <row r="849">
      <c r="E849" s="460"/>
      <c r="H849" s="460"/>
      <c r="P849" s="752"/>
      <c r="Q849" s="460"/>
      <c r="R849" s="460"/>
      <c r="S849" s="460"/>
    </row>
    <row r="850">
      <c r="E850" s="460"/>
      <c r="H850" s="460"/>
      <c r="P850" s="752"/>
      <c r="Q850" s="460"/>
      <c r="R850" s="460"/>
      <c r="S850" s="460"/>
    </row>
    <row r="851">
      <c r="E851" s="460"/>
      <c r="H851" s="460"/>
      <c r="P851" s="752"/>
      <c r="Q851" s="460"/>
      <c r="R851" s="460"/>
      <c r="S851" s="460"/>
    </row>
    <row r="852">
      <c r="E852" s="460"/>
      <c r="H852" s="460"/>
      <c r="P852" s="752"/>
      <c r="Q852" s="460"/>
      <c r="R852" s="460"/>
      <c r="S852" s="460"/>
    </row>
    <row r="853">
      <c r="E853" s="460"/>
      <c r="H853" s="460"/>
      <c r="P853" s="752"/>
      <c r="Q853" s="460"/>
      <c r="R853" s="460"/>
      <c r="S853" s="460"/>
    </row>
    <row r="854">
      <c r="E854" s="460"/>
      <c r="H854" s="460"/>
      <c r="P854" s="752"/>
      <c r="Q854" s="460"/>
      <c r="R854" s="460"/>
      <c r="S854" s="460"/>
    </row>
    <row r="855">
      <c r="E855" s="460"/>
      <c r="H855" s="460"/>
      <c r="P855" s="752"/>
      <c r="Q855" s="460"/>
      <c r="R855" s="460"/>
      <c r="S855" s="460"/>
    </row>
    <row r="856">
      <c r="E856" s="460"/>
      <c r="H856" s="460"/>
      <c r="P856" s="752"/>
      <c r="Q856" s="460"/>
      <c r="R856" s="460"/>
      <c r="S856" s="460"/>
    </row>
    <row r="857">
      <c r="E857" s="460"/>
      <c r="H857" s="460"/>
      <c r="P857" s="752"/>
      <c r="Q857" s="460"/>
      <c r="R857" s="460"/>
      <c r="S857" s="460"/>
    </row>
    <row r="858">
      <c r="E858" s="460"/>
      <c r="H858" s="460"/>
      <c r="P858" s="752"/>
      <c r="Q858" s="460"/>
      <c r="R858" s="460"/>
      <c r="S858" s="460"/>
    </row>
    <row r="859">
      <c r="E859" s="460"/>
      <c r="H859" s="460"/>
      <c r="P859" s="752"/>
      <c r="Q859" s="460"/>
      <c r="R859" s="460"/>
      <c r="S859" s="460"/>
    </row>
    <row r="860">
      <c r="E860" s="460"/>
      <c r="H860" s="460"/>
      <c r="P860" s="752"/>
      <c r="Q860" s="460"/>
      <c r="R860" s="460"/>
      <c r="S860" s="460"/>
    </row>
    <row r="861">
      <c r="E861" s="460"/>
      <c r="H861" s="460"/>
      <c r="P861" s="752"/>
      <c r="Q861" s="460"/>
      <c r="R861" s="460"/>
      <c r="S861" s="460"/>
    </row>
    <row r="862">
      <c r="E862" s="460"/>
      <c r="H862" s="460"/>
      <c r="P862" s="752"/>
      <c r="Q862" s="460"/>
      <c r="R862" s="460"/>
      <c r="S862" s="460"/>
    </row>
    <row r="863">
      <c r="E863" s="460"/>
      <c r="H863" s="460"/>
      <c r="P863" s="752"/>
      <c r="Q863" s="460"/>
      <c r="R863" s="460"/>
      <c r="S863" s="460"/>
    </row>
    <row r="864">
      <c r="E864" s="460"/>
      <c r="H864" s="460"/>
      <c r="P864" s="752"/>
      <c r="Q864" s="460"/>
      <c r="R864" s="460"/>
      <c r="S864" s="460"/>
    </row>
    <row r="865">
      <c r="E865" s="460"/>
      <c r="H865" s="460"/>
      <c r="P865" s="752"/>
      <c r="Q865" s="460"/>
      <c r="R865" s="460"/>
      <c r="S865" s="460"/>
    </row>
    <row r="866">
      <c r="E866" s="460"/>
      <c r="H866" s="460"/>
      <c r="P866" s="752"/>
      <c r="Q866" s="460"/>
      <c r="R866" s="460"/>
      <c r="S866" s="460"/>
    </row>
    <row r="867">
      <c r="E867" s="460"/>
      <c r="H867" s="460"/>
      <c r="P867" s="752"/>
      <c r="Q867" s="460"/>
      <c r="R867" s="460"/>
      <c r="S867" s="460"/>
    </row>
    <row r="868">
      <c r="E868" s="460"/>
      <c r="H868" s="460"/>
      <c r="P868" s="752"/>
      <c r="Q868" s="460"/>
      <c r="R868" s="460"/>
      <c r="S868" s="460"/>
    </row>
    <row r="869">
      <c r="E869" s="460"/>
      <c r="H869" s="460"/>
      <c r="P869" s="752"/>
      <c r="Q869" s="460"/>
      <c r="R869" s="460"/>
      <c r="S869" s="460"/>
    </row>
    <row r="870">
      <c r="E870" s="460"/>
      <c r="H870" s="460"/>
      <c r="P870" s="752"/>
      <c r="Q870" s="460"/>
      <c r="R870" s="460"/>
      <c r="S870" s="460"/>
    </row>
    <row r="871">
      <c r="E871" s="460"/>
      <c r="H871" s="460"/>
      <c r="P871" s="752"/>
      <c r="Q871" s="460"/>
      <c r="R871" s="460"/>
      <c r="S871" s="460"/>
    </row>
    <row r="872">
      <c r="E872" s="460"/>
      <c r="H872" s="460"/>
      <c r="P872" s="752"/>
      <c r="Q872" s="460"/>
      <c r="R872" s="460"/>
      <c r="S872" s="460"/>
    </row>
    <row r="873">
      <c r="E873" s="460"/>
      <c r="H873" s="460"/>
      <c r="P873" s="752"/>
      <c r="Q873" s="460"/>
      <c r="R873" s="460"/>
      <c r="S873" s="460"/>
    </row>
    <row r="874">
      <c r="E874" s="460"/>
      <c r="H874" s="460"/>
      <c r="P874" s="752"/>
      <c r="Q874" s="460"/>
      <c r="R874" s="460"/>
      <c r="S874" s="460"/>
    </row>
    <row r="875">
      <c r="E875" s="460"/>
      <c r="H875" s="460"/>
      <c r="P875" s="752"/>
      <c r="Q875" s="460"/>
      <c r="R875" s="460"/>
      <c r="S875" s="460"/>
    </row>
    <row r="876">
      <c r="E876" s="460"/>
      <c r="H876" s="460"/>
      <c r="P876" s="752"/>
      <c r="Q876" s="460"/>
      <c r="R876" s="460"/>
      <c r="S876" s="460"/>
    </row>
    <row r="877">
      <c r="E877" s="460"/>
      <c r="H877" s="460"/>
      <c r="P877" s="752"/>
      <c r="Q877" s="460"/>
      <c r="R877" s="460"/>
      <c r="S877" s="460"/>
    </row>
    <row r="878">
      <c r="E878" s="460"/>
      <c r="H878" s="460"/>
      <c r="P878" s="752"/>
      <c r="Q878" s="460"/>
      <c r="R878" s="460"/>
      <c r="S878" s="460"/>
    </row>
    <row r="879">
      <c r="E879" s="460"/>
      <c r="H879" s="460"/>
      <c r="P879" s="752"/>
      <c r="Q879" s="460"/>
      <c r="R879" s="460"/>
      <c r="S879" s="460"/>
    </row>
    <row r="880">
      <c r="E880" s="460"/>
      <c r="H880" s="460"/>
      <c r="P880" s="752"/>
      <c r="Q880" s="460"/>
      <c r="R880" s="460"/>
      <c r="S880" s="460"/>
    </row>
    <row r="881">
      <c r="E881" s="460"/>
      <c r="H881" s="460"/>
      <c r="P881" s="752"/>
      <c r="Q881" s="460"/>
      <c r="R881" s="460"/>
      <c r="S881" s="460"/>
    </row>
    <row r="882">
      <c r="E882" s="460"/>
      <c r="H882" s="460"/>
      <c r="P882" s="752"/>
      <c r="Q882" s="460"/>
      <c r="R882" s="460"/>
      <c r="S882" s="460"/>
    </row>
    <row r="883">
      <c r="E883" s="460"/>
      <c r="H883" s="460"/>
      <c r="P883" s="752"/>
      <c r="Q883" s="460"/>
      <c r="R883" s="460"/>
      <c r="S883" s="460"/>
    </row>
    <row r="884">
      <c r="E884" s="460"/>
      <c r="H884" s="460"/>
      <c r="P884" s="752"/>
      <c r="Q884" s="460"/>
      <c r="R884" s="460"/>
      <c r="S884" s="460"/>
    </row>
    <row r="885">
      <c r="E885" s="460"/>
      <c r="H885" s="460"/>
      <c r="P885" s="752"/>
      <c r="Q885" s="460"/>
      <c r="R885" s="460"/>
      <c r="S885" s="460"/>
    </row>
    <row r="886">
      <c r="E886" s="460"/>
      <c r="H886" s="460"/>
      <c r="P886" s="752"/>
      <c r="Q886" s="460"/>
      <c r="R886" s="460"/>
      <c r="S886" s="460"/>
    </row>
    <row r="887">
      <c r="E887" s="460"/>
      <c r="H887" s="460"/>
      <c r="P887" s="752"/>
      <c r="Q887" s="460"/>
      <c r="R887" s="460"/>
      <c r="S887" s="460"/>
    </row>
    <row r="888">
      <c r="E888" s="460"/>
      <c r="H888" s="460"/>
      <c r="P888" s="752"/>
      <c r="Q888" s="460"/>
      <c r="R888" s="460"/>
      <c r="S888" s="460"/>
    </row>
    <row r="889">
      <c r="E889" s="460"/>
      <c r="H889" s="460"/>
      <c r="P889" s="752"/>
      <c r="Q889" s="460"/>
      <c r="R889" s="460"/>
      <c r="S889" s="460"/>
    </row>
    <row r="890">
      <c r="E890" s="460"/>
      <c r="H890" s="460"/>
      <c r="P890" s="752"/>
      <c r="Q890" s="460"/>
      <c r="R890" s="460"/>
      <c r="S890" s="460"/>
    </row>
    <row r="891">
      <c r="E891" s="460"/>
      <c r="H891" s="460"/>
      <c r="P891" s="752"/>
      <c r="Q891" s="460"/>
      <c r="R891" s="460"/>
      <c r="S891" s="460"/>
    </row>
    <row r="892">
      <c r="E892" s="460"/>
      <c r="H892" s="460"/>
      <c r="P892" s="752"/>
      <c r="Q892" s="460"/>
      <c r="R892" s="460"/>
      <c r="S892" s="460"/>
    </row>
    <row r="893">
      <c r="E893" s="460"/>
      <c r="H893" s="460"/>
      <c r="P893" s="752"/>
      <c r="Q893" s="460"/>
      <c r="R893" s="460"/>
      <c r="S893" s="460"/>
    </row>
    <row r="894">
      <c r="E894" s="460"/>
      <c r="H894" s="460"/>
      <c r="P894" s="752"/>
      <c r="Q894" s="460"/>
      <c r="R894" s="460"/>
      <c r="S894" s="460"/>
    </row>
    <row r="895">
      <c r="E895" s="460"/>
      <c r="H895" s="460"/>
      <c r="P895" s="752"/>
      <c r="Q895" s="460"/>
      <c r="R895" s="460"/>
      <c r="S895" s="460"/>
    </row>
    <row r="896">
      <c r="E896" s="460"/>
      <c r="H896" s="460"/>
      <c r="P896" s="752"/>
      <c r="Q896" s="460"/>
      <c r="R896" s="460"/>
      <c r="S896" s="460"/>
    </row>
    <row r="897">
      <c r="E897" s="460"/>
      <c r="H897" s="460"/>
      <c r="P897" s="752"/>
      <c r="Q897" s="460"/>
      <c r="R897" s="460"/>
      <c r="S897" s="460"/>
    </row>
    <row r="898">
      <c r="E898" s="460"/>
      <c r="H898" s="460"/>
      <c r="P898" s="752"/>
      <c r="Q898" s="460"/>
      <c r="R898" s="460"/>
      <c r="S898" s="460"/>
    </row>
    <row r="899">
      <c r="E899" s="460"/>
      <c r="H899" s="460"/>
      <c r="P899" s="752"/>
      <c r="Q899" s="460"/>
      <c r="R899" s="460"/>
      <c r="S899" s="460"/>
    </row>
    <row r="900">
      <c r="E900" s="460"/>
      <c r="H900" s="460"/>
      <c r="P900" s="752"/>
      <c r="Q900" s="460"/>
      <c r="R900" s="460"/>
      <c r="S900" s="460"/>
    </row>
    <row r="901">
      <c r="E901" s="460"/>
      <c r="H901" s="460"/>
      <c r="P901" s="752"/>
      <c r="Q901" s="460"/>
      <c r="R901" s="460"/>
      <c r="S901" s="460"/>
    </row>
    <row r="902">
      <c r="E902" s="460"/>
      <c r="H902" s="460"/>
      <c r="P902" s="752"/>
      <c r="Q902" s="460"/>
      <c r="R902" s="460"/>
      <c r="S902" s="460"/>
    </row>
    <row r="903">
      <c r="E903" s="460"/>
      <c r="H903" s="460"/>
      <c r="P903" s="752"/>
      <c r="Q903" s="460"/>
      <c r="R903" s="460"/>
      <c r="S903" s="460"/>
    </row>
    <row r="904">
      <c r="E904" s="460"/>
      <c r="H904" s="460"/>
      <c r="P904" s="752"/>
      <c r="Q904" s="460"/>
      <c r="R904" s="460"/>
      <c r="S904" s="460"/>
    </row>
    <row r="905">
      <c r="E905" s="460"/>
      <c r="H905" s="460"/>
      <c r="P905" s="752"/>
      <c r="Q905" s="460"/>
      <c r="R905" s="460"/>
      <c r="S905" s="460"/>
    </row>
    <row r="906">
      <c r="E906" s="460"/>
      <c r="H906" s="460"/>
      <c r="P906" s="752"/>
      <c r="Q906" s="460"/>
      <c r="R906" s="460"/>
      <c r="S906" s="460"/>
    </row>
    <row r="907">
      <c r="E907" s="460"/>
      <c r="H907" s="460"/>
      <c r="P907" s="752"/>
      <c r="Q907" s="460"/>
      <c r="R907" s="460"/>
      <c r="S907" s="460"/>
    </row>
    <row r="908">
      <c r="E908" s="460"/>
      <c r="H908" s="460"/>
      <c r="P908" s="752"/>
      <c r="Q908" s="460"/>
      <c r="R908" s="460"/>
      <c r="S908" s="460"/>
    </row>
    <row r="909">
      <c r="E909" s="460"/>
      <c r="H909" s="460"/>
      <c r="P909" s="752"/>
      <c r="Q909" s="460"/>
      <c r="R909" s="460"/>
      <c r="S909" s="460"/>
    </row>
    <row r="910">
      <c r="E910" s="460"/>
      <c r="H910" s="460"/>
      <c r="P910" s="752"/>
      <c r="Q910" s="460"/>
      <c r="R910" s="460"/>
      <c r="S910" s="460"/>
    </row>
    <row r="911">
      <c r="E911" s="460"/>
      <c r="H911" s="460"/>
      <c r="P911" s="752"/>
      <c r="Q911" s="460"/>
      <c r="R911" s="460"/>
      <c r="S911" s="460"/>
    </row>
    <row r="912">
      <c r="E912" s="460"/>
      <c r="H912" s="460"/>
      <c r="P912" s="752"/>
      <c r="Q912" s="460"/>
      <c r="R912" s="460"/>
      <c r="S912" s="460"/>
    </row>
    <row r="913">
      <c r="E913" s="460"/>
      <c r="H913" s="460"/>
      <c r="P913" s="752"/>
      <c r="Q913" s="460"/>
      <c r="R913" s="460"/>
      <c r="S913" s="460"/>
    </row>
    <row r="914">
      <c r="E914" s="460"/>
      <c r="H914" s="460"/>
      <c r="P914" s="752"/>
      <c r="Q914" s="460"/>
      <c r="R914" s="460"/>
      <c r="S914" s="460"/>
    </row>
    <row r="915">
      <c r="E915" s="460"/>
      <c r="H915" s="460"/>
      <c r="P915" s="752"/>
      <c r="Q915" s="460"/>
      <c r="R915" s="460"/>
      <c r="S915" s="460"/>
    </row>
    <row r="916">
      <c r="E916" s="460"/>
      <c r="H916" s="460"/>
      <c r="P916" s="752"/>
      <c r="Q916" s="460"/>
      <c r="R916" s="460"/>
      <c r="S916" s="460"/>
    </row>
    <row r="917">
      <c r="E917" s="460"/>
      <c r="H917" s="460"/>
      <c r="P917" s="752"/>
      <c r="Q917" s="460"/>
      <c r="R917" s="460"/>
      <c r="S917" s="460"/>
    </row>
    <row r="918">
      <c r="E918" s="460"/>
      <c r="H918" s="460"/>
      <c r="P918" s="752"/>
      <c r="Q918" s="460"/>
      <c r="R918" s="460"/>
      <c r="S918" s="460"/>
    </row>
    <row r="919">
      <c r="E919" s="460"/>
      <c r="H919" s="460"/>
      <c r="P919" s="752"/>
      <c r="Q919" s="460"/>
      <c r="R919" s="460"/>
      <c r="S919" s="460"/>
    </row>
    <row r="920">
      <c r="E920" s="460"/>
      <c r="H920" s="460"/>
      <c r="P920" s="752"/>
      <c r="Q920" s="460"/>
      <c r="R920" s="460"/>
      <c r="S920" s="460"/>
    </row>
    <row r="921">
      <c r="E921" s="460"/>
      <c r="H921" s="460"/>
      <c r="P921" s="752"/>
      <c r="Q921" s="460"/>
      <c r="R921" s="460"/>
      <c r="S921" s="460"/>
    </row>
    <row r="922">
      <c r="E922" s="460"/>
      <c r="H922" s="460"/>
      <c r="P922" s="752"/>
      <c r="Q922" s="460"/>
      <c r="R922" s="460"/>
      <c r="S922" s="460"/>
    </row>
    <row r="923">
      <c r="E923" s="460"/>
      <c r="H923" s="460"/>
      <c r="P923" s="752"/>
      <c r="Q923" s="460"/>
      <c r="R923" s="460"/>
      <c r="S923" s="460"/>
    </row>
    <row r="924">
      <c r="E924" s="460"/>
      <c r="H924" s="460"/>
      <c r="P924" s="752"/>
      <c r="Q924" s="460"/>
      <c r="R924" s="460"/>
      <c r="S924" s="460"/>
    </row>
    <row r="925">
      <c r="E925" s="460"/>
      <c r="H925" s="460"/>
      <c r="P925" s="752"/>
      <c r="Q925" s="460"/>
      <c r="R925" s="460"/>
      <c r="S925" s="460"/>
    </row>
    <row r="926">
      <c r="E926" s="460"/>
      <c r="H926" s="460"/>
      <c r="P926" s="752"/>
      <c r="Q926" s="460"/>
      <c r="R926" s="460"/>
      <c r="S926" s="460"/>
    </row>
    <row r="927">
      <c r="E927" s="460"/>
      <c r="H927" s="460"/>
      <c r="P927" s="752"/>
      <c r="Q927" s="460"/>
      <c r="R927" s="460"/>
      <c r="S927" s="460"/>
    </row>
    <row r="928">
      <c r="E928" s="460"/>
      <c r="H928" s="460"/>
      <c r="P928" s="752"/>
      <c r="Q928" s="460"/>
      <c r="R928" s="460"/>
      <c r="S928" s="460"/>
    </row>
    <row r="929">
      <c r="E929" s="460"/>
      <c r="H929" s="460"/>
      <c r="P929" s="752"/>
      <c r="Q929" s="460"/>
      <c r="R929" s="460"/>
      <c r="S929" s="460"/>
    </row>
    <row r="930">
      <c r="E930" s="460"/>
      <c r="H930" s="460"/>
      <c r="P930" s="752"/>
      <c r="Q930" s="460"/>
      <c r="R930" s="460"/>
      <c r="S930" s="460"/>
    </row>
    <row r="931">
      <c r="E931" s="460"/>
      <c r="H931" s="460"/>
      <c r="P931" s="752"/>
      <c r="Q931" s="460"/>
      <c r="R931" s="460"/>
      <c r="S931" s="460"/>
    </row>
    <row r="932">
      <c r="E932" s="460"/>
      <c r="H932" s="460"/>
      <c r="P932" s="752"/>
      <c r="Q932" s="460"/>
      <c r="R932" s="460"/>
      <c r="S932" s="460"/>
    </row>
    <row r="933">
      <c r="E933" s="460"/>
      <c r="H933" s="460"/>
      <c r="P933" s="752"/>
      <c r="Q933" s="460"/>
      <c r="R933" s="460"/>
      <c r="S933" s="460"/>
    </row>
    <row r="934">
      <c r="E934" s="460"/>
      <c r="H934" s="460"/>
      <c r="P934" s="752"/>
      <c r="Q934" s="460"/>
      <c r="R934" s="460"/>
      <c r="S934" s="460"/>
    </row>
    <row r="935">
      <c r="E935" s="460"/>
      <c r="H935" s="460"/>
      <c r="P935" s="752"/>
      <c r="Q935" s="460"/>
      <c r="R935" s="460"/>
      <c r="S935" s="460"/>
    </row>
    <row r="936">
      <c r="E936" s="460"/>
      <c r="H936" s="460"/>
      <c r="P936" s="752"/>
      <c r="Q936" s="460"/>
      <c r="R936" s="460"/>
      <c r="S936" s="460"/>
    </row>
    <row r="937">
      <c r="E937" s="460"/>
      <c r="H937" s="460"/>
      <c r="P937" s="752"/>
      <c r="Q937" s="460"/>
      <c r="R937" s="460"/>
      <c r="S937" s="460"/>
    </row>
    <row r="938">
      <c r="E938" s="460"/>
      <c r="H938" s="460"/>
      <c r="P938" s="752"/>
      <c r="Q938" s="460"/>
      <c r="R938" s="460"/>
      <c r="S938" s="460"/>
    </row>
    <row r="939">
      <c r="E939" s="460"/>
      <c r="H939" s="460"/>
      <c r="P939" s="752"/>
      <c r="Q939" s="460"/>
      <c r="R939" s="460"/>
      <c r="S939" s="460"/>
    </row>
    <row r="940">
      <c r="E940" s="460"/>
      <c r="H940" s="460"/>
      <c r="P940" s="752"/>
      <c r="Q940" s="460"/>
      <c r="R940" s="460"/>
      <c r="S940" s="460"/>
    </row>
    <row r="941">
      <c r="E941" s="460"/>
      <c r="H941" s="460"/>
      <c r="P941" s="752"/>
      <c r="Q941" s="460"/>
      <c r="R941" s="460"/>
      <c r="S941" s="460"/>
    </row>
    <row r="942">
      <c r="E942" s="460"/>
      <c r="H942" s="460"/>
      <c r="P942" s="752"/>
      <c r="Q942" s="460"/>
      <c r="R942" s="460"/>
      <c r="S942" s="460"/>
    </row>
    <row r="943">
      <c r="E943" s="460"/>
      <c r="H943" s="460"/>
      <c r="P943" s="752"/>
      <c r="Q943" s="460"/>
      <c r="R943" s="460"/>
      <c r="S943" s="460"/>
    </row>
    <row r="944">
      <c r="E944" s="460"/>
      <c r="H944" s="460"/>
      <c r="P944" s="752"/>
      <c r="Q944" s="460"/>
      <c r="R944" s="460"/>
      <c r="S944" s="460"/>
    </row>
    <row r="945">
      <c r="E945" s="460"/>
      <c r="H945" s="460"/>
      <c r="P945" s="752"/>
      <c r="Q945" s="460"/>
      <c r="R945" s="460"/>
      <c r="S945" s="460"/>
    </row>
    <row r="946">
      <c r="E946" s="460"/>
      <c r="H946" s="460"/>
      <c r="P946" s="752"/>
      <c r="Q946" s="460"/>
      <c r="R946" s="460"/>
      <c r="S946" s="460"/>
    </row>
    <row r="947">
      <c r="E947" s="460"/>
      <c r="H947" s="460"/>
      <c r="P947" s="752"/>
      <c r="Q947" s="460"/>
      <c r="R947" s="460"/>
      <c r="S947" s="460"/>
    </row>
    <row r="948">
      <c r="E948" s="460"/>
      <c r="H948" s="460"/>
      <c r="P948" s="752"/>
      <c r="Q948" s="460"/>
      <c r="R948" s="460"/>
      <c r="S948" s="460"/>
    </row>
    <row r="949">
      <c r="E949" s="460"/>
      <c r="H949" s="460"/>
      <c r="P949" s="752"/>
      <c r="Q949" s="460"/>
      <c r="R949" s="460"/>
      <c r="S949" s="460"/>
    </row>
    <row r="950">
      <c r="E950" s="460"/>
      <c r="H950" s="460"/>
      <c r="P950" s="752"/>
      <c r="Q950" s="460"/>
      <c r="R950" s="460"/>
      <c r="S950" s="460"/>
    </row>
    <row r="951">
      <c r="E951" s="460"/>
      <c r="H951" s="460"/>
      <c r="P951" s="752"/>
      <c r="Q951" s="460"/>
      <c r="R951" s="460"/>
      <c r="S951" s="460"/>
    </row>
    <row r="952">
      <c r="E952" s="460"/>
      <c r="H952" s="460"/>
      <c r="P952" s="752"/>
      <c r="Q952" s="460"/>
      <c r="R952" s="460"/>
      <c r="S952" s="460"/>
    </row>
    <row r="953">
      <c r="E953" s="460"/>
      <c r="H953" s="460"/>
      <c r="P953" s="752"/>
      <c r="Q953" s="460"/>
      <c r="R953" s="460"/>
      <c r="S953" s="460"/>
    </row>
    <row r="954">
      <c r="E954" s="460"/>
      <c r="H954" s="460"/>
      <c r="P954" s="752"/>
      <c r="Q954" s="460"/>
      <c r="R954" s="460"/>
      <c r="S954" s="460"/>
    </row>
    <row r="955">
      <c r="E955" s="460"/>
      <c r="H955" s="460"/>
      <c r="P955" s="752"/>
      <c r="Q955" s="460"/>
      <c r="R955" s="460"/>
      <c r="S955" s="460"/>
    </row>
    <row r="956">
      <c r="E956" s="460"/>
      <c r="H956" s="460"/>
      <c r="P956" s="752"/>
      <c r="Q956" s="460"/>
      <c r="R956" s="460"/>
      <c r="S956" s="460"/>
    </row>
    <row r="957">
      <c r="E957" s="460"/>
      <c r="H957" s="460"/>
      <c r="P957" s="752"/>
      <c r="Q957" s="460"/>
      <c r="R957" s="460"/>
      <c r="S957" s="460"/>
    </row>
    <row r="958">
      <c r="E958" s="460"/>
      <c r="H958" s="460"/>
      <c r="P958" s="752"/>
      <c r="Q958" s="460"/>
      <c r="R958" s="460"/>
      <c r="S958" s="460"/>
    </row>
    <row r="959">
      <c r="E959" s="460"/>
      <c r="H959" s="460"/>
      <c r="P959" s="752"/>
      <c r="Q959" s="460"/>
      <c r="R959" s="460"/>
      <c r="S959" s="460"/>
    </row>
    <row r="960">
      <c r="E960" s="460"/>
      <c r="H960" s="460"/>
      <c r="P960" s="752"/>
      <c r="Q960" s="460"/>
      <c r="R960" s="460"/>
      <c r="S960" s="460"/>
    </row>
    <row r="961">
      <c r="E961" s="460"/>
      <c r="H961" s="460"/>
      <c r="P961" s="752"/>
      <c r="Q961" s="460"/>
      <c r="R961" s="460"/>
      <c r="S961" s="460"/>
    </row>
    <row r="962">
      <c r="E962" s="460"/>
      <c r="H962" s="460"/>
      <c r="P962" s="752"/>
      <c r="Q962" s="460"/>
      <c r="R962" s="460"/>
      <c r="S962" s="460"/>
    </row>
    <row r="963">
      <c r="E963" s="460"/>
      <c r="H963" s="460"/>
      <c r="P963" s="752"/>
      <c r="Q963" s="460"/>
      <c r="R963" s="460"/>
      <c r="S963" s="460"/>
    </row>
    <row r="964">
      <c r="E964" s="460"/>
      <c r="H964" s="460"/>
      <c r="P964" s="752"/>
      <c r="Q964" s="460"/>
      <c r="R964" s="460"/>
      <c r="S964" s="460"/>
    </row>
    <row r="965">
      <c r="E965" s="460"/>
      <c r="H965" s="460"/>
      <c r="P965" s="752"/>
      <c r="Q965" s="460"/>
      <c r="R965" s="460"/>
      <c r="S965" s="460"/>
    </row>
    <row r="966">
      <c r="E966" s="460"/>
      <c r="H966" s="460"/>
      <c r="P966" s="752"/>
      <c r="Q966" s="460"/>
      <c r="R966" s="460"/>
      <c r="S966" s="460"/>
    </row>
    <row r="967">
      <c r="E967" s="460"/>
      <c r="H967" s="460"/>
      <c r="P967" s="752"/>
      <c r="Q967" s="460"/>
      <c r="R967" s="460"/>
      <c r="S967" s="460"/>
    </row>
    <row r="968">
      <c r="E968" s="460"/>
      <c r="H968" s="460"/>
      <c r="P968" s="752"/>
      <c r="Q968" s="460"/>
      <c r="R968" s="460"/>
      <c r="S968" s="460"/>
    </row>
    <row r="969">
      <c r="E969" s="460"/>
      <c r="H969" s="460"/>
      <c r="P969" s="752"/>
      <c r="Q969" s="460"/>
      <c r="R969" s="460"/>
      <c r="S969" s="460"/>
    </row>
    <row r="970">
      <c r="E970" s="460"/>
      <c r="H970" s="460"/>
      <c r="P970" s="752"/>
      <c r="Q970" s="460"/>
      <c r="R970" s="460"/>
      <c r="S970" s="460"/>
    </row>
    <row r="971">
      <c r="E971" s="460"/>
      <c r="H971" s="460"/>
      <c r="P971" s="752"/>
      <c r="Q971" s="460"/>
      <c r="R971" s="460"/>
      <c r="S971" s="460"/>
    </row>
    <row r="972">
      <c r="E972" s="460"/>
      <c r="H972" s="460"/>
      <c r="P972" s="752"/>
      <c r="Q972" s="460"/>
      <c r="R972" s="460"/>
      <c r="S972" s="460"/>
    </row>
    <row r="973">
      <c r="E973" s="460"/>
      <c r="H973" s="460"/>
      <c r="P973" s="752"/>
      <c r="Q973" s="460"/>
      <c r="R973" s="460"/>
      <c r="S973" s="460"/>
    </row>
    <row r="974">
      <c r="E974" s="460"/>
      <c r="H974" s="460"/>
      <c r="P974" s="752"/>
      <c r="Q974" s="460"/>
      <c r="R974" s="460"/>
      <c r="S974" s="460"/>
    </row>
    <row r="975">
      <c r="E975" s="460"/>
      <c r="H975" s="460"/>
      <c r="P975" s="752"/>
      <c r="Q975" s="460"/>
      <c r="R975" s="460"/>
      <c r="S975" s="460"/>
    </row>
    <row r="976">
      <c r="E976" s="460"/>
      <c r="H976" s="460"/>
      <c r="P976" s="752"/>
      <c r="Q976" s="460"/>
      <c r="R976" s="460"/>
      <c r="S976" s="460"/>
    </row>
    <row r="977">
      <c r="E977" s="460"/>
      <c r="H977" s="460"/>
      <c r="P977" s="752"/>
      <c r="Q977" s="460"/>
      <c r="R977" s="460"/>
      <c r="S977" s="460"/>
    </row>
    <row r="978">
      <c r="E978" s="460"/>
      <c r="H978" s="460"/>
      <c r="P978" s="752"/>
      <c r="Q978" s="460"/>
      <c r="R978" s="460"/>
      <c r="S978" s="460"/>
    </row>
    <row r="979">
      <c r="E979" s="460"/>
      <c r="H979" s="460"/>
      <c r="P979" s="752"/>
      <c r="Q979" s="460"/>
      <c r="R979" s="460"/>
      <c r="S979" s="460"/>
    </row>
    <row r="980">
      <c r="E980" s="460"/>
      <c r="H980" s="460"/>
      <c r="P980" s="752"/>
      <c r="Q980" s="460"/>
      <c r="R980" s="460"/>
      <c r="S980" s="460"/>
    </row>
    <row r="981">
      <c r="E981" s="460"/>
      <c r="H981" s="460"/>
      <c r="P981" s="752"/>
      <c r="Q981" s="460"/>
      <c r="R981" s="460"/>
      <c r="S981" s="460"/>
    </row>
    <row r="982">
      <c r="E982" s="460"/>
      <c r="H982" s="460"/>
      <c r="P982" s="752"/>
      <c r="Q982" s="460"/>
      <c r="R982" s="460"/>
      <c r="S982" s="460"/>
    </row>
    <row r="983">
      <c r="E983" s="460"/>
      <c r="H983" s="460"/>
      <c r="P983" s="752"/>
      <c r="Q983" s="460"/>
      <c r="R983" s="460"/>
      <c r="S983" s="460"/>
    </row>
    <row r="984">
      <c r="E984" s="460"/>
      <c r="H984" s="460"/>
      <c r="P984" s="752"/>
      <c r="Q984" s="460"/>
      <c r="R984" s="460"/>
      <c r="S984" s="460"/>
    </row>
    <row r="985">
      <c r="E985" s="460"/>
      <c r="H985" s="460"/>
      <c r="P985" s="752"/>
      <c r="Q985" s="460"/>
      <c r="R985" s="460"/>
      <c r="S985" s="460"/>
    </row>
    <row r="986">
      <c r="E986" s="460"/>
      <c r="H986" s="460"/>
      <c r="P986" s="752"/>
      <c r="Q986" s="460"/>
      <c r="R986" s="460"/>
      <c r="S986" s="460"/>
    </row>
    <row r="987">
      <c r="E987" s="460"/>
      <c r="H987" s="460"/>
      <c r="P987" s="752"/>
      <c r="Q987" s="460"/>
      <c r="R987" s="460"/>
      <c r="S987" s="460"/>
    </row>
    <row r="988">
      <c r="E988" s="460"/>
      <c r="H988" s="460"/>
      <c r="P988" s="752"/>
      <c r="Q988" s="460"/>
      <c r="R988" s="460"/>
      <c r="S988" s="460"/>
    </row>
    <row r="989">
      <c r="E989" s="460"/>
      <c r="H989" s="460"/>
      <c r="P989" s="752"/>
      <c r="Q989" s="460"/>
      <c r="R989" s="460"/>
      <c r="S989" s="460"/>
    </row>
    <row r="990">
      <c r="E990" s="460"/>
      <c r="H990" s="460"/>
      <c r="P990" s="752"/>
      <c r="Q990" s="460"/>
      <c r="R990" s="460"/>
      <c r="S990" s="460"/>
    </row>
    <row r="991">
      <c r="E991" s="460"/>
      <c r="H991" s="460"/>
      <c r="P991" s="752"/>
      <c r="Q991" s="460"/>
      <c r="R991" s="460"/>
      <c r="S991" s="460"/>
    </row>
    <row r="992">
      <c r="E992" s="460"/>
      <c r="H992" s="460"/>
      <c r="P992" s="752"/>
      <c r="Q992" s="460"/>
      <c r="R992" s="460"/>
      <c r="S992" s="460"/>
    </row>
    <row r="993">
      <c r="E993" s="460"/>
      <c r="H993" s="460"/>
      <c r="P993" s="752"/>
      <c r="Q993" s="460"/>
      <c r="R993" s="460"/>
      <c r="S993" s="460"/>
    </row>
    <row r="994">
      <c r="E994" s="460"/>
      <c r="H994" s="460"/>
      <c r="P994" s="752"/>
      <c r="Q994" s="460"/>
      <c r="R994" s="460"/>
      <c r="S994" s="460"/>
    </row>
    <row r="995">
      <c r="E995" s="460"/>
      <c r="H995" s="460"/>
      <c r="P995" s="752"/>
      <c r="Q995" s="460"/>
      <c r="R995" s="460"/>
      <c r="S995" s="460"/>
    </row>
    <row r="996">
      <c r="E996" s="460"/>
      <c r="H996" s="460"/>
      <c r="P996" s="752"/>
      <c r="Q996" s="460"/>
      <c r="R996" s="460"/>
      <c r="S996" s="460"/>
    </row>
    <row r="997">
      <c r="E997" s="460"/>
      <c r="H997" s="460"/>
      <c r="P997" s="752"/>
      <c r="Q997" s="460"/>
      <c r="R997" s="460"/>
      <c r="S997" s="460"/>
    </row>
    <row r="998">
      <c r="E998" s="460"/>
      <c r="H998" s="460"/>
      <c r="P998" s="752"/>
      <c r="Q998" s="460"/>
      <c r="R998" s="460"/>
      <c r="S998" s="460"/>
    </row>
    <row r="999">
      <c r="E999" s="460"/>
      <c r="H999" s="460"/>
      <c r="P999" s="752"/>
      <c r="Q999" s="460"/>
      <c r="R999" s="460"/>
      <c r="S999" s="460"/>
    </row>
  </sheetData>
  <customSheetViews>
    <customSheetView guid="{9E811A48-C3E3-4F30-80ED-825CFE84A008}" filter="1" showAutoFilter="1">
      <autoFilter ref="$A$1:$T$999">
        <filterColumn colId="17">
          <filters blank="1"/>
        </filterColumn>
      </autoFilter>
    </customSheetView>
    <customSheetView guid="{71623A15-00CB-4385-B295-F9950A45FB02}" filter="1" showAutoFilter="1">
      <autoFilter ref="$A$1:$T$168">
        <filterColumn colId="17">
          <filters/>
        </filterColumn>
      </autoFilter>
    </customSheetView>
    <customSheetView guid="{BF1A60A3-266E-49C5-992A-6E5B61B0C431}" filter="1" showAutoFilter="1">
      <autoFilter ref="$A$1:$T$999">
        <filterColumn colId="17">
          <filters blank="1"/>
        </filterColumn>
        <filterColumn colId="18">
          <filters blank="1">
            <filter val="CO-474"/>
            <filter val="Pass"/>
            <filter val="https://project-sunbird.atlassian.net/browse/ED-3552"/>
            <filter val="https://project-sunbird.atlassian.net/browse/ED-3551"/>
            <filter val="Diksha Specific"/>
            <filter val="https://project-sunbird.atlassian.net/browse/ED-4181"/>
          </filters>
        </filterColumn>
      </autoFilter>
    </customSheetView>
    <customSheetView guid="{765B0A27-960D-4C8D-94E2-1035F77422DE}" filter="1" showAutoFilter="1">
      <autoFilter ref="$A$1:$T$168">
        <filterColumn colId="3">
          <filters>
            <filter val="Reference Sourcing Web App"/>
            <filter val="Reference Learning Web App"/>
          </filters>
        </filterColumn>
        <filterColumn colId="17">
          <filters/>
        </filterColumn>
      </autoFilter>
    </customSheetView>
    <customSheetView guid="{F3606F98-A720-4C0C-867F-6272E1163452}" filter="1" showAutoFilter="1">
      <autoFilter ref="$A$1:$T$168">
        <filterColumn colId="3">
          <filters>
            <filter val="Reference Sourcing Web App"/>
            <filter val="Reference Learning Web App"/>
          </filters>
        </filterColumn>
        <filterColumn colId="17">
          <filters/>
        </filterColumn>
      </autoFilter>
    </customSheetView>
    <customSheetView guid="{7A84FBA6-27E8-4412-99CF-49ADC8AEBC27}" filter="1" showAutoFilter="1">
      <autoFilter ref="$A$1:$T$168">
        <filterColumn colId="3">
          <filters>
            <filter val="Reference Learning Desktop App"/>
            <filter val="Reference Learning Web App"/>
          </filters>
        </filterColumn>
        <filterColumn colId="17">
          <filters/>
        </filterColumn>
      </autoFilter>
    </customSheetView>
    <customSheetView guid="{2F19E93E-B2C0-4AB2-8F1C-EB721562D28D}" filter="1" showAutoFilter="1">
      <autoFilter ref="$A$1:$T$999">
        <filterColumn colId="17">
          <filters blank="1">
            <filter val="Pass"/>
          </filters>
        </filterColumn>
      </autoFilter>
    </customSheetView>
  </customSheetViews>
  <dataValidations>
    <dataValidation type="list" allowBlank="1" showErrorMessage="1" sqref="T2:T168">
      <formula1>"Deprecated,Known Bug"</formula1>
    </dataValidation>
    <dataValidation type="list" allowBlank="1" showErrorMessage="1" sqref="P2:P168">
      <formula1>"19/04/2024,22/04/2024,23/04/2024,24/04/2024,25/04/2024,29/04/2024,30/04/2024,02/05/2024,03/05/2024,06/05/2024,07/05/2024,08/05/2024,09/05/2024,10/05/2024,13/05/2024"</formula1>
    </dataValidation>
    <dataValidation type="list" allowBlank="1" showErrorMessage="1" sqref="D160:D168">
      <formula1>"Viewer Service,User &amp; Org Service,Telemetry Service,Taxonomy Service,Sunbird ED DevOps,Summariser,Sourcing Data Products,Report Service,Report Configurator,Reference Sourcing Web App,Reference Learning Web App,Reference Learning Mobile App,Reference Learn"&amp;"ing Desktop App,Question Set Player (QuML),Question Set Editor,Question and Question Set Service,Notification Service,Knowledge Platform Data Products,Interactive Content Editor (ECML),Groups UX Tool,Group Service,Discussion forum UX Tool,Discussion Forum"&amp;" Service,DIAL Service,Batch Service,Collection Editor,Collection Player,Collection &amp; Question Set Editor,Collection Service,Content Player V1 - ECML and others,Content Player V2 - PDF,Content Player V2 - Video,Content Service,Content Upload Editor,Contrib"&amp;"ution Registry,Contribution Service,Data Pipeline,Data Service,Asset Category Service,Asset Search Service,Mobile,Mobile &amp; Portal,Portal"</formula1>
    </dataValidation>
    <dataValidation type="list" allowBlank="1" showErrorMessage="1" sqref="R2:R168">
      <formula1>"Pass,Fail,NA,Blocked"</formula1>
    </dataValidation>
    <dataValidation type="list" allowBlank="1" showErrorMessage="1" sqref="Q2:Q168">
      <formula1>"Automation Execution 1,Automation Execution 2,Manjula,Namrata,Naveen,Poornima,Priya,Raghavendira"</formula1>
    </dataValidation>
  </dataValidations>
  <hyperlinks>
    <hyperlink r:id="rId1" ref="J36"/>
    <hyperlink r:id="rId2" ref="N45"/>
    <hyperlink r:id="rId3" ref="M53"/>
    <hyperlink r:id="rId4" ref="S56"/>
    <hyperlink r:id="rId5" ref="S57"/>
    <hyperlink r:id="rId6" ref="L60"/>
    <hyperlink r:id="rId7" ref="L61"/>
    <hyperlink r:id="rId8" ref="L62"/>
    <hyperlink r:id="rId9" ref="S62"/>
    <hyperlink r:id="rId10" ref="L63"/>
    <hyperlink r:id="rId11" ref="S63"/>
    <hyperlink r:id="rId12" ref="L64"/>
    <hyperlink r:id="rId13" ref="S64"/>
    <hyperlink r:id="rId14" ref="L65"/>
    <hyperlink r:id="rId15" ref="S65"/>
    <hyperlink r:id="rId16" ref="L66"/>
    <hyperlink r:id="rId17" ref="S66"/>
    <hyperlink r:id="rId18" ref="L67"/>
    <hyperlink r:id="rId19" ref="S67"/>
    <hyperlink r:id="rId20" ref="L68"/>
    <hyperlink r:id="rId21" ref="S68"/>
    <hyperlink r:id="rId22" ref="L69"/>
    <hyperlink r:id="rId23" ref="S69"/>
    <hyperlink r:id="rId24" ref="L70"/>
    <hyperlink r:id="rId25" ref="S70"/>
    <hyperlink r:id="rId26" ref="L71"/>
    <hyperlink r:id="rId27" ref="S71"/>
    <hyperlink r:id="rId28" ref="L72"/>
    <hyperlink r:id="rId29" ref="S72"/>
    <hyperlink r:id="rId30" ref="L73"/>
    <hyperlink r:id="rId31" ref="S73"/>
    <hyperlink r:id="rId32" ref="L74"/>
    <hyperlink r:id="rId33" ref="L75"/>
    <hyperlink r:id="rId34" ref="S75"/>
    <hyperlink r:id="rId35" ref="L77"/>
    <hyperlink r:id="rId36" ref="S77"/>
    <hyperlink r:id="rId37" ref="L78"/>
    <hyperlink r:id="rId38" ref="L79"/>
    <hyperlink r:id="rId39" ref="S79"/>
    <hyperlink r:id="rId40" ref="L80"/>
    <hyperlink r:id="rId41" ref="S80"/>
    <hyperlink r:id="rId42" ref="L81"/>
    <hyperlink r:id="rId43" ref="S81"/>
    <hyperlink r:id="rId44" ref="L82"/>
    <hyperlink r:id="rId45" ref="S82"/>
    <hyperlink r:id="rId46" ref="L83"/>
    <hyperlink r:id="rId47" ref="S83"/>
    <hyperlink r:id="rId48" ref="B95"/>
    <hyperlink r:id="rId49" ref="B119"/>
    <hyperlink r:id="rId50" ref="M144"/>
    <hyperlink r:id="rId51" ref="M158"/>
    <hyperlink r:id="rId52" ref="L160"/>
    <hyperlink r:id="rId53" ref="S164"/>
    <hyperlink r:id="rId54" ref="S165"/>
    <hyperlink r:id="rId55" ref="S168"/>
  </hyperlinks>
  <drawing r:id="rId56"/>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9" max="9" width="33.38"/>
    <col customWidth="1" min="10" max="10" width="22.0"/>
    <col customWidth="1" min="11" max="11" width="25.63"/>
    <col customWidth="1" min="12" max="12" width="27.88"/>
    <col customWidth="1" min="13" max="13" width="24.0"/>
  </cols>
  <sheetData>
    <row r="1">
      <c r="A1" s="753" t="s">
        <v>2236</v>
      </c>
      <c r="B1" s="753" t="s">
        <v>2237</v>
      </c>
      <c r="C1" s="753" t="s">
        <v>2238</v>
      </c>
      <c r="D1" s="753" t="s">
        <v>2239</v>
      </c>
      <c r="E1" s="753" t="s">
        <v>2240</v>
      </c>
      <c r="F1" s="754" t="s">
        <v>2241</v>
      </c>
      <c r="G1" s="753" t="s">
        <v>451</v>
      </c>
      <c r="H1" s="753" t="s">
        <v>2243</v>
      </c>
      <c r="I1" s="753" t="s">
        <v>2244</v>
      </c>
      <c r="J1" s="753" t="s">
        <v>2245</v>
      </c>
      <c r="K1" s="753" t="s">
        <v>454</v>
      </c>
      <c r="L1" s="753" t="s">
        <v>2246</v>
      </c>
      <c r="M1" s="753" t="s">
        <v>2247</v>
      </c>
      <c r="N1" s="753" t="s">
        <v>456</v>
      </c>
      <c r="O1" s="753" t="s">
        <v>457</v>
      </c>
      <c r="P1" s="753" t="s">
        <v>458</v>
      </c>
      <c r="Q1" s="753" t="s">
        <v>78</v>
      </c>
      <c r="R1" s="753" t="s">
        <v>460</v>
      </c>
      <c r="S1" s="753" t="s">
        <v>462</v>
      </c>
    </row>
    <row r="2">
      <c r="A2" s="717" t="s">
        <v>1412</v>
      </c>
      <c r="B2" s="717" t="s">
        <v>8583</v>
      </c>
      <c r="C2" s="717" t="s">
        <v>6457</v>
      </c>
      <c r="D2" s="717" t="s">
        <v>296</v>
      </c>
      <c r="E2" s="717" t="s">
        <v>5186</v>
      </c>
      <c r="F2" s="441" t="s">
        <v>12</v>
      </c>
      <c r="G2" s="441" t="s">
        <v>465</v>
      </c>
      <c r="H2" s="717" t="s">
        <v>739</v>
      </c>
      <c r="I2" s="441" t="s">
        <v>15642</v>
      </c>
      <c r="J2" s="287"/>
      <c r="K2" s="441" t="s">
        <v>15643</v>
      </c>
      <c r="L2" s="441" t="s">
        <v>15644</v>
      </c>
      <c r="M2" s="287"/>
      <c r="N2" s="755" t="s">
        <v>15645</v>
      </c>
      <c r="O2" s="356" t="s">
        <v>10771</v>
      </c>
      <c r="P2" s="356" t="s">
        <v>471</v>
      </c>
      <c r="Q2" s="356" t="s">
        <v>95</v>
      </c>
      <c r="R2" s="287"/>
      <c r="S2" s="287"/>
    </row>
    <row r="3">
      <c r="A3" s="441" t="s">
        <v>1459</v>
      </c>
      <c r="B3" s="441" t="s">
        <v>8583</v>
      </c>
      <c r="C3" s="441" t="s">
        <v>6457</v>
      </c>
      <c r="D3" s="441" t="s">
        <v>296</v>
      </c>
      <c r="E3" s="441" t="s">
        <v>5186</v>
      </c>
      <c r="F3" s="441" t="s">
        <v>11</v>
      </c>
      <c r="G3" s="441" t="s">
        <v>465</v>
      </c>
      <c r="H3" s="441" t="s">
        <v>739</v>
      </c>
      <c r="I3" s="441" t="s">
        <v>15646</v>
      </c>
      <c r="J3" s="287"/>
      <c r="K3" s="441" t="s">
        <v>15643</v>
      </c>
      <c r="L3" s="441" t="s">
        <v>15647</v>
      </c>
      <c r="M3" s="287"/>
      <c r="N3" s="755" t="s">
        <v>15645</v>
      </c>
      <c r="O3" s="756">
        <v>45478.0</v>
      </c>
      <c r="P3" s="356" t="s">
        <v>471</v>
      </c>
      <c r="Q3" s="757" t="s">
        <v>95</v>
      </c>
      <c r="R3" s="287"/>
      <c r="S3" s="287"/>
    </row>
    <row r="4">
      <c r="A4" s="441" t="s">
        <v>1464</v>
      </c>
      <c r="B4" s="441" t="s">
        <v>8583</v>
      </c>
      <c r="C4" s="441" t="s">
        <v>6457</v>
      </c>
      <c r="D4" s="441" t="s">
        <v>296</v>
      </c>
      <c r="E4" s="441" t="s">
        <v>5186</v>
      </c>
      <c r="F4" s="441" t="s">
        <v>12</v>
      </c>
      <c r="G4" s="441" t="s">
        <v>465</v>
      </c>
      <c r="H4" s="441" t="s">
        <v>6311</v>
      </c>
      <c r="I4" s="441" t="s">
        <v>15648</v>
      </c>
      <c r="J4" s="287"/>
      <c r="K4" s="441" t="s">
        <v>15649</v>
      </c>
      <c r="L4" s="441" t="s">
        <v>15650</v>
      </c>
      <c r="M4" s="287"/>
      <c r="N4" s="755" t="s">
        <v>15645</v>
      </c>
      <c r="O4" s="756">
        <v>45478.0</v>
      </c>
      <c r="P4" s="356" t="s">
        <v>471</v>
      </c>
      <c r="Q4" s="757" t="s">
        <v>95</v>
      </c>
      <c r="R4" s="287"/>
      <c r="S4" s="287"/>
    </row>
    <row r="5">
      <c r="A5" s="441" t="s">
        <v>1469</v>
      </c>
      <c r="B5" s="441" t="s">
        <v>15651</v>
      </c>
      <c r="C5" s="441" t="s">
        <v>14216</v>
      </c>
      <c r="D5" s="441" t="s">
        <v>296</v>
      </c>
      <c r="E5" s="441" t="s">
        <v>14</v>
      </c>
      <c r="F5" s="441" t="s">
        <v>11</v>
      </c>
      <c r="G5" s="441" t="s">
        <v>465</v>
      </c>
      <c r="H5" s="441" t="s">
        <v>739</v>
      </c>
      <c r="I5" s="724" t="s">
        <v>15652</v>
      </c>
      <c r="J5" s="287"/>
      <c r="K5" s="441" t="s">
        <v>15653</v>
      </c>
      <c r="L5" s="441" t="s">
        <v>15654</v>
      </c>
      <c r="M5" s="287"/>
      <c r="N5" s="755" t="s">
        <v>15645</v>
      </c>
      <c r="O5" s="756">
        <v>45478.0</v>
      </c>
      <c r="P5" s="356" t="s">
        <v>471</v>
      </c>
      <c r="Q5" s="757" t="s">
        <v>95</v>
      </c>
      <c r="R5" s="287"/>
      <c r="S5" s="287"/>
    </row>
    <row r="6">
      <c r="A6" s="717" t="s">
        <v>1418</v>
      </c>
      <c r="B6" s="717" t="s">
        <v>15651</v>
      </c>
      <c r="C6" s="717" t="s">
        <v>14216</v>
      </c>
      <c r="D6" s="717" t="s">
        <v>296</v>
      </c>
      <c r="E6" s="717" t="s">
        <v>14</v>
      </c>
      <c r="F6" s="441" t="s">
        <v>12</v>
      </c>
      <c r="G6" s="441" t="s">
        <v>465</v>
      </c>
      <c r="H6" s="717" t="s">
        <v>739</v>
      </c>
      <c r="I6" s="724" t="s">
        <v>15655</v>
      </c>
      <c r="J6" s="441" t="s">
        <v>15656</v>
      </c>
      <c r="K6" s="441" t="s">
        <v>15657</v>
      </c>
      <c r="L6" s="724" t="s">
        <v>15658</v>
      </c>
      <c r="M6" s="287"/>
      <c r="N6" s="755" t="s">
        <v>15645</v>
      </c>
      <c r="O6" s="756">
        <v>45478.0</v>
      </c>
      <c r="P6" s="356" t="s">
        <v>471</v>
      </c>
      <c r="Q6" s="757" t="s">
        <v>95</v>
      </c>
      <c r="R6" s="287"/>
      <c r="S6" s="287"/>
    </row>
    <row r="7">
      <c r="A7" s="717" t="s">
        <v>1424</v>
      </c>
      <c r="B7" s="717" t="s">
        <v>14141</v>
      </c>
      <c r="C7" s="717" t="s">
        <v>5493</v>
      </c>
      <c r="D7" s="717" t="s">
        <v>296</v>
      </c>
      <c r="E7" s="287"/>
      <c r="F7" s="441" t="s">
        <v>11</v>
      </c>
      <c r="G7" s="717" t="s">
        <v>545</v>
      </c>
      <c r="H7" s="717" t="s">
        <v>847</v>
      </c>
      <c r="I7" s="441" t="s">
        <v>15659</v>
      </c>
      <c r="J7" s="758" t="s">
        <v>15660</v>
      </c>
      <c r="K7" s="240" t="s">
        <v>15661</v>
      </c>
      <c r="L7" s="441" t="s">
        <v>15662</v>
      </c>
      <c r="M7" s="287"/>
      <c r="N7" s="287"/>
      <c r="O7" s="759">
        <v>45570.0</v>
      </c>
      <c r="P7" s="356" t="s">
        <v>471</v>
      </c>
      <c r="Q7" s="482" t="s">
        <v>95</v>
      </c>
      <c r="R7" s="287"/>
      <c r="S7" s="287"/>
    </row>
    <row r="8">
      <c r="A8" s="717" t="s">
        <v>1424</v>
      </c>
      <c r="B8" s="717" t="s">
        <v>14141</v>
      </c>
      <c r="C8" s="717" t="s">
        <v>5493</v>
      </c>
      <c r="D8" s="717" t="s">
        <v>338</v>
      </c>
      <c r="E8" s="287"/>
      <c r="F8" s="441" t="s">
        <v>11</v>
      </c>
      <c r="G8" s="441" t="s">
        <v>2023</v>
      </c>
      <c r="H8" s="717" t="s">
        <v>847</v>
      </c>
      <c r="I8" s="441" t="s">
        <v>15663</v>
      </c>
      <c r="J8" s="758" t="s">
        <v>15664</v>
      </c>
      <c r="K8" s="240" t="s">
        <v>15661</v>
      </c>
      <c r="L8" s="441" t="s">
        <v>15662</v>
      </c>
      <c r="M8" s="287"/>
      <c r="N8" s="287"/>
      <c r="O8" s="759">
        <v>45570.0</v>
      </c>
      <c r="P8" s="356" t="s">
        <v>471</v>
      </c>
      <c r="Q8" s="482" t="s">
        <v>95</v>
      </c>
      <c r="R8" s="287"/>
      <c r="S8" s="287"/>
    </row>
    <row r="9">
      <c r="A9" s="717" t="s">
        <v>1429</v>
      </c>
      <c r="B9" s="717" t="s">
        <v>9521</v>
      </c>
      <c r="C9" s="717" t="s">
        <v>11920</v>
      </c>
      <c r="D9" s="717" t="s">
        <v>296</v>
      </c>
      <c r="E9" s="287"/>
      <c r="F9" s="441" t="s">
        <v>12</v>
      </c>
      <c r="G9" s="441" t="s">
        <v>465</v>
      </c>
      <c r="H9" s="717" t="s">
        <v>847</v>
      </c>
      <c r="I9" s="441" t="s">
        <v>15665</v>
      </c>
      <c r="J9" s="441" t="s">
        <v>15666</v>
      </c>
      <c r="K9" s="441" t="s">
        <v>15667</v>
      </c>
      <c r="L9" s="441" t="s">
        <v>15668</v>
      </c>
      <c r="M9" s="287"/>
      <c r="N9" s="718" t="s">
        <v>15669</v>
      </c>
      <c r="O9" s="760"/>
      <c r="P9" s="760"/>
      <c r="Q9" s="760" t="s">
        <v>620</v>
      </c>
      <c r="R9" s="287"/>
      <c r="S9" s="760" t="s">
        <v>57</v>
      </c>
    </row>
    <row r="10">
      <c r="A10" s="717" t="s">
        <v>1435</v>
      </c>
      <c r="B10" s="717" t="s">
        <v>8330</v>
      </c>
      <c r="C10" s="717" t="s">
        <v>10074</v>
      </c>
      <c r="D10" s="717" t="s">
        <v>296</v>
      </c>
      <c r="E10" s="287"/>
      <c r="F10" s="441" t="s">
        <v>11</v>
      </c>
      <c r="G10" s="717" t="s">
        <v>588</v>
      </c>
      <c r="H10" s="717" t="s">
        <v>2267</v>
      </c>
      <c r="I10" s="441" t="s">
        <v>15670</v>
      </c>
      <c r="J10" s="287"/>
      <c r="K10" s="441" t="s">
        <v>15671</v>
      </c>
      <c r="L10" s="441" t="s">
        <v>15672</v>
      </c>
      <c r="M10" s="287"/>
      <c r="N10" s="287"/>
      <c r="O10" s="756">
        <v>45478.0</v>
      </c>
      <c r="P10" s="356" t="s">
        <v>471</v>
      </c>
      <c r="Q10" s="757" t="s">
        <v>95</v>
      </c>
      <c r="R10" s="287"/>
      <c r="S10" s="287"/>
    </row>
    <row r="11">
      <c r="A11" s="717" t="s">
        <v>1440</v>
      </c>
      <c r="B11" s="717" t="s">
        <v>8330</v>
      </c>
      <c r="C11" s="717" t="s">
        <v>10074</v>
      </c>
      <c r="D11" s="717" t="s">
        <v>296</v>
      </c>
      <c r="E11" s="287"/>
      <c r="F11" s="441" t="s">
        <v>11</v>
      </c>
      <c r="G11" s="441" t="s">
        <v>465</v>
      </c>
      <c r="H11" s="717" t="s">
        <v>2267</v>
      </c>
      <c r="I11" s="441" t="s">
        <v>15673</v>
      </c>
      <c r="J11" s="287"/>
      <c r="K11" s="441" t="s">
        <v>15674</v>
      </c>
      <c r="L11" s="441" t="s">
        <v>15675</v>
      </c>
      <c r="M11" s="287"/>
      <c r="N11" s="718" t="s">
        <v>15676</v>
      </c>
      <c r="O11" s="756">
        <v>45478.0</v>
      </c>
      <c r="P11" s="356" t="s">
        <v>471</v>
      </c>
      <c r="Q11" s="757" t="s">
        <v>95</v>
      </c>
      <c r="R11" s="287"/>
      <c r="S11" s="287"/>
    </row>
    <row r="12">
      <c r="A12" s="717" t="s">
        <v>1446</v>
      </c>
      <c r="B12" s="717" t="s">
        <v>8330</v>
      </c>
      <c r="C12" s="717" t="s">
        <v>10074</v>
      </c>
      <c r="D12" s="717" t="s">
        <v>296</v>
      </c>
      <c r="E12" s="287"/>
      <c r="F12" s="441" t="s">
        <v>11</v>
      </c>
      <c r="G12" s="441" t="s">
        <v>545</v>
      </c>
      <c r="H12" s="717" t="s">
        <v>2267</v>
      </c>
      <c r="I12" s="441" t="s">
        <v>8376</v>
      </c>
      <c r="J12" s="287"/>
      <c r="K12" s="441" t="s">
        <v>15677</v>
      </c>
      <c r="L12" s="441" t="s">
        <v>15678</v>
      </c>
      <c r="M12" s="287"/>
      <c r="N12" s="287"/>
      <c r="O12" s="756">
        <v>45478.0</v>
      </c>
      <c r="P12" s="356" t="s">
        <v>471</v>
      </c>
      <c r="Q12" s="757" t="s">
        <v>95</v>
      </c>
      <c r="R12" s="287"/>
      <c r="S12" s="287"/>
    </row>
    <row r="13">
      <c r="A13" s="717" t="s">
        <v>1451</v>
      </c>
      <c r="B13" s="717" t="s">
        <v>15679</v>
      </c>
      <c r="C13" s="717" t="s">
        <v>5067</v>
      </c>
      <c r="D13" s="717" t="s">
        <v>296</v>
      </c>
      <c r="E13" s="717" t="s">
        <v>14</v>
      </c>
      <c r="F13" s="441" t="s">
        <v>11</v>
      </c>
      <c r="G13" s="441" t="s">
        <v>465</v>
      </c>
      <c r="H13" s="717" t="s">
        <v>2267</v>
      </c>
      <c r="I13" s="724" t="s">
        <v>15680</v>
      </c>
      <c r="J13" s="441" t="s">
        <v>15681</v>
      </c>
      <c r="K13" s="441" t="s">
        <v>15682</v>
      </c>
      <c r="L13" s="724" t="s">
        <v>15683</v>
      </c>
      <c r="M13" s="287"/>
      <c r="N13" s="441" t="s">
        <v>15684</v>
      </c>
      <c r="O13" s="756">
        <v>45478.0</v>
      </c>
      <c r="P13" s="356" t="s">
        <v>471</v>
      </c>
      <c r="Q13" s="757" t="s">
        <v>95</v>
      </c>
      <c r="R13" s="287"/>
      <c r="S13" s="287"/>
    </row>
    <row r="14">
      <c r="A14" s="717" t="s">
        <v>1454</v>
      </c>
      <c r="B14" s="717" t="s">
        <v>15679</v>
      </c>
      <c r="C14" s="717" t="s">
        <v>5067</v>
      </c>
      <c r="D14" s="717" t="s">
        <v>296</v>
      </c>
      <c r="E14" s="717" t="s">
        <v>8372</v>
      </c>
      <c r="F14" s="441" t="s">
        <v>12</v>
      </c>
      <c r="G14" s="441" t="s">
        <v>545</v>
      </c>
      <c r="H14" s="717" t="s">
        <v>2267</v>
      </c>
      <c r="I14" s="724" t="s">
        <v>15685</v>
      </c>
      <c r="J14" s="441" t="s">
        <v>15681</v>
      </c>
      <c r="K14" s="441" t="s">
        <v>15686</v>
      </c>
      <c r="L14" s="724" t="s">
        <v>15687</v>
      </c>
      <c r="M14" s="287"/>
      <c r="N14" s="287"/>
      <c r="O14" s="756">
        <v>45478.0</v>
      </c>
      <c r="P14" s="356" t="s">
        <v>471</v>
      </c>
      <c r="Q14" s="757" t="s">
        <v>95</v>
      </c>
      <c r="R14" s="287"/>
      <c r="S14" s="287"/>
    </row>
    <row r="15">
      <c r="A15" s="717" t="s">
        <v>1459</v>
      </c>
      <c r="B15" s="717" t="s">
        <v>15679</v>
      </c>
      <c r="C15" s="717" t="s">
        <v>5067</v>
      </c>
      <c r="D15" s="717" t="s">
        <v>296</v>
      </c>
      <c r="E15" s="717" t="s">
        <v>14</v>
      </c>
      <c r="F15" s="441" t="s">
        <v>11</v>
      </c>
      <c r="G15" s="441" t="s">
        <v>588</v>
      </c>
      <c r="H15" s="717" t="s">
        <v>2267</v>
      </c>
      <c r="I15" s="724" t="s">
        <v>15688</v>
      </c>
      <c r="J15" s="441" t="s">
        <v>15689</v>
      </c>
      <c r="K15" s="441" t="s">
        <v>15690</v>
      </c>
      <c r="L15" s="724" t="s">
        <v>15691</v>
      </c>
      <c r="M15" s="287"/>
      <c r="N15" s="287"/>
      <c r="O15" s="756">
        <v>45478.0</v>
      </c>
      <c r="P15" s="356" t="s">
        <v>471</v>
      </c>
      <c r="Q15" s="757" t="s">
        <v>95</v>
      </c>
      <c r="R15" s="287"/>
      <c r="S15" s="287"/>
    </row>
    <row r="16">
      <c r="A16" s="717" t="s">
        <v>1464</v>
      </c>
      <c r="B16" s="287"/>
      <c r="C16" s="287"/>
      <c r="D16" s="717" t="s">
        <v>296</v>
      </c>
      <c r="E16" s="287"/>
      <c r="F16" s="441" t="s">
        <v>11</v>
      </c>
      <c r="G16" s="441" t="s">
        <v>465</v>
      </c>
      <c r="H16" s="717" t="s">
        <v>15692</v>
      </c>
      <c r="I16" s="441" t="s">
        <v>15693</v>
      </c>
      <c r="J16" s="441" t="s">
        <v>15694</v>
      </c>
      <c r="K16" s="441" t="s">
        <v>15695</v>
      </c>
      <c r="L16" s="441" t="s">
        <v>15696</v>
      </c>
      <c r="M16" s="287"/>
      <c r="N16" s="720" t="s">
        <v>15697</v>
      </c>
      <c r="O16" s="756">
        <v>45478.0</v>
      </c>
      <c r="P16" s="356" t="s">
        <v>471</v>
      </c>
      <c r="Q16" s="757" t="s">
        <v>95</v>
      </c>
      <c r="R16" s="287"/>
      <c r="S16" s="287"/>
    </row>
    <row r="17">
      <c r="A17" s="717" t="s">
        <v>1479</v>
      </c>
      <c r="B17" s="717" t="s">
        <v>15698</v>
      </c>
      <c r="C17" s="717" t="s">
        <v>9310</v>
      </c>
      <c r="D17" s="717" t="s">
        <v>296</v>
      </c>
      <c r="E17" s="287"/>
      <c r="F17" s="441" t="s">
        <v>11</v>
      </c>
      <c r="G17" s="441" t="s">
        <v>465</v>
      </c>
      <c r="H17" s="717" t="s">
        <v>11793</v>
      </c>
      <c r="I17" s="441" t="s">
        <v>15699</v>
      </c>
      <c r="J17" s="441" t="s">
        <v>15700</v>
      </c>
      <c r="K17" s="441" t="s">
        <v>15701</v>
      </c>
      <c r="L17" s="441" t="s">
        <v>15699</v>
      </c>
      <c r="M17" s="287"/>
      <c r="N17" s="441" t="s">
        <v>15702</v>
      </c>
      <c r="O17" s="756">
        <v>45540.0</v>
      </c>
      <c r="P17" s="482" t="s">
        <v>490</v>
      </c>
      <c r="Q17" s="482" t="s">
        <v>95</v>
      </c>
      <c r="R17" s="443"/>
      <c r="S17" s="287"/>
    </row>
    <row r="18">
      <c r="A18" s="717" t="s">
        <v>1485</v>
      </c>
      <c r="B18" s="717" t="s">
        <v>15698</v>
      </c>
      <c r="C18" s="717" t="s">
        <v>9310</v>
      </c>
      <c r="D18" s="717" t="s">
        <v>296</v>
      </c>
      <c r="E18" s="287"/>
      <c r="F18" s="441" t="s">
        <v>11</v>
      </c>
      <c r="G18" s="441" t="s">
        <v>465</v>
      </c>
      <c r="H18" s="717" t="s">
        <v>11793</v>
      </c>
      <c r="I18" s="441" t="s">
        <v>15703</v>
      </c>
      <c r="J18" s="441" t="s">
        <v>15700</v>
      </c>
      <c r="K18" s="441" t="s">
        <v>15704</v>
      </c>
      <c r="L18" s="441" t="s">
        <v>15705</v>
      </c>
      <c r="M18" s="287"/>
      <c r="N18" s="441" t="s">
        <v>15702</v>
      </c>
      <c r="O18" s="756">
        <v>45540.0</v>
      </c>
      <c r="P18" s="482" t="s">
        <v>490</v>
      </c>
      <c r="Q18" s="482" t="s">
        <v>95</v>
      </c>
      <c r="R18" s="730" t="s">
        <v>14995</v>
      </c>
      <c r="S18" s="287"/>
    </row>
    <row r="19">
      <c r="A19" s="717" t="s">
        <v>1491</v>
      </c>
      <c r="B19" s="717" t="s">
        <v>15698</v>
      </c>
      <c r="C19" s="717" t="s">
        <v>9310</v>
      </c>
      <c r="D19" s="717" t="s">
        <v>296</v>
      </c>
      <c r="E19" s="287"/>
      <c r="F19" s="441" t="s">
        <v>11</v>
      </c>
      <c r="G19" s="441" t="s">
        <v>465</v>
      </c>
      <c r="H19" s="717" t="s">
        <v>11793</v>
      </c>
      <c r="I19" s="441" t="s">
        <v>15706</v>
      </c>
      <c r="J19" s="441" t="s">
        <v>15700</v>
      </c>
      <c r="K19" s="441" t="s">
        <v>15707</v>
      </c>
      <c r="L19" s="441" t="s">
        <v>15708</v>
      </c>
      <c r="M19" s="287"/>
      <c r="N19" s="441" t="s">
        <v>15702</v>
      </c>
      <c r="O19" s="756">
        <v>45540.0</v>
      </c>
      <c r="P19" s="482" t="s">
        <v>490</v>
      </c>
      <c r="Q19" s="482" t="s">
        <v>95</v>
      </c>
      <c r="R19" s="730" t="s">
        <v>14995</v>
      </c>
      <c r="S19" s="287"/>
    </row>
    <row r="20">
      <c r="A20" s="717" t="s">
        <v>1497</v>
      </c>
      <c r="B20" s="761" t="s">
        <v>15698</v>
      </c>
      <c r="C20" s="717" t="s">
        <v>9310</v>
      </c>
      <c r="D20" s="717" t="s">
        <v>296</v>
      </c>
      <c r="E20" s="287"/>
      <c r="F20" s="441" t="s">
        <v>11</v>
      </c>
      <c r="G20" s="441" t="s">
        <v>465</v>
      </c>
      <c r="H20" s="717" t="s">
        <v>11793</v>
      </c>
      <c r="I20" s="441" t="s">
        <v>15709</v>
      </c>
      <c r="J20" s="441" t="s">
        <v>15700</v>
      </c>
      <c r="K20" s="441" t="s">
        <v>15707</v>
      </c>
      <c r="L20" s="441" t="s">
        <v>15710</v>
      </c>
      <c r="M20" s="287"/>
      <c r="N20" s="441" t="s">
        <v>15711</v>
      </c>
      <c r="O20" s="356" t="s">
        <v>15712</v>
      </c>
      <c r="P20" s="482" t="s">
        <v>490</v>
      </c>
      <c r="Q20" s="482" t="s">
        <v>95</v>
      </c>
      <c r="R20" s="730" t="s">
        <v>14995</v>
      </c>
      <c r="S20" s="287"/>
    </row>
    <row r="21">
      <c r="A21" s="717" t="s">
        <v>1504</v>
      </c>
      <c r="B21" s="717" t="s">
        <v>15698</v>
      </c>
      <c r="C21" s="717" t="s">
        <v>9310</v>
      </c>
      <c r="D21" s="717" t="s">
        <v>296</v>
      </c>
      <c r="E21" s="287"/>
      <c r="F21" s="441" t="s">
        <v>11</v>
      </c>
      <c r="G21" s="441" t="s">
        <v>11047</v>
      </c>
      <c r="H21" s="717" t="s">
        <v>11793</v>
      </c>
      <c r="I21" s="441" t="s">
        <v>15713</v>
      </c>
      <c r="J21" s="441" t="s">
        <v>15700</v>
      </c>
      <c r="K21" s="441" t="s">
        <v>15714</v>
      </c>
      <c r="L21" s="441" t="s">
        <v>15715</v>
      </c>
      <c r="M21" s="287"/>
      <c r="N21" s="287"/>
      <c r="O21" s="356" t="s">
        <v>15712</v>
      </c>
      <c r="P21" s="482" t="s">
        <v>490</v>
      </c>
      <c r="Q21" s="482" t="s">
        <v>95</v>
      </c>
      <c r="R21" s="730" t="s">
        <v>14995</v>
      </c>
      <c r="S21" s="287"/>
    </row>
    <row r="22">
      <c r="A22" s="717" t="s">
        <v>1511</v>
      </c>
      <c r="B22" s="717" t="s">
        <v>15698</v>
      </c>
      <c r="C22" s="717" t="s">
        <v>9310</v>
      </c>
      <c r="D22" s="717" t="s">
        <v>296</v>
      </c>
      <c r="E22" s="287"/>
      <c r="F22" s="441" t="s">
        <v>11</v>
      </c>
      <c r="G22" s="441" t="s">
        <v>465</v>
      </c>
      <c r="H22" s="717" t="s">
        <v>11793</v>
      </c>
      <c r="I22" s="441" t="s">
        <v>15716</v>
      </c>
      <c r="J22" s="441" t="s">
        <v>15700</v>
      </c>
      <c r="K22" s="441" t="s">
        <v>15707</v>
      </c>
      <c r="L22" s="441" t="s">
        <v>15717</v>
      </c>
      <c r="M22" s="287"/>
      <c r="N22" s="441" t="s">
        <v>15711</v>
      </c>
      <c r="O22" s="482" t="s">
        <v>15718</v>
      </c>
      <c r="P22" s="762" t="s">
        <v>490</v>
      </c>
      <c r="Q22" s="482" t="s">
        <v>620</v>
      </c>
      <c r="R22" s="730" t="s">
        <v>15719</v>
      </c>
      <c r="S22" s="287"/>
    </row>
    <row r="23">
      <c r="A23" s="717" t="s">
        <v>1517</v>
      </c>
      <c r="B23" s="717" t="s">
        <v>15698</v>
      </c>
      <c r="C23" s="717" t="s">
        <v>9310</v>
      </c>
      <c r="D23" s="717" t="s">
        <v>296</v>
      </c>
      <c r="E23" s="287"/>
      <c r="F23" s="441" t="s">
        <v>11</v>
      </c>
      <c r="G23" s="441" t="s">
        <v>545</v>
      </c>
      <c r="H23" s="287"/>
      <c r="I23" s="441" t="s">
        <v>15720</v>
      </c>
      <c r="J23" s="441" t="s">
        <v>15700</v>
      </c>
      <c r="K23" s="441" t="s">
        <v>15721</v>
      </c>
      <c r="L23" s="441" t="s">
        <v>15722</v>
      </c>
      <c r="M23" s="287"/>
      <c r="N23" s="287"/>
      <c r="O23" s="482" t="s">
        <v>15718</v>
      </c>
      <c r="P23" s="762" t="s">
        <v>490</v>
      </c>
      <c r="Q23" s="482" t="s">
        <v>620</v>
      </c>
      <c r="R23" s="730" t="s">
        <v>15719</v>
      </c>
      <c r="S23" s="287"/>
    </row>
    <row r="24">
      <c r="A24" s="717" t="s">
        <v>1523</v>
      </c>
      <c r="B24" s="717" t="s">
        <v>15723</v>
      </c>
      <c r="C24" s="717" t="s">
        <v>5724</v>
      </c>
      <c r="D24" s="717" t="s">
        <v>296</v>
      </c>
      <c r="E24" s="717" t="s">
        <v>5059</v>
      </c>
      <c r="F24" s="441" t="s">
        <v>12</v>
      </c>
      <c r="G24" s="441" t="s">
        <v>11047</v>
      </c>
      <c r="H24" s="287"/>
      <c r="I24" s="755" t="s">
        <v>15724</v>
      </c>
      <c r="J24" s="755" t="s">
        <v>15725</v>
      </c>
      <c r="K24" s="441" t="s">
        <v>15726</v>
      </c>
      <c r="L24" s="755" t="s">
        <v>15727</v>
      </c>
      <c r="M24" s="287"/>
      <c r="N24" s="287"/>
      <c r="O24" s="759">
        <v>45570.0</v>
      </c>
      <c r="P24" s="356" t="s">
        <v>471</v>
      </c>
      <c r="Q24" s="482" t="s">
        <v>95</v>
      </c>
      <c r="R24" s="287"/>
      <c r="S24" s="287"/>
    </row>
    <row r="25">
      <c r="A25" s="717" t="s">
        <v>1530</v>
      </c>
      <c r="B25" s="287"/>
      <c r="C25" s="287"/>
      <c r="D25" s="717" t="s">
        <v>296</v>
      </c>
      <c r="E25" s="287"/>
      <c r="F25" s="441" t="s">
        <v>11</v>
      </c>
      <c r="G25" s="441" t="s">
        <v>465</v>
      </c>
      <c r="H25" s="287"/>
      <c r="I25" s="441" t="s">
        <v>15728</v>
      </c>
      <c r="J25" s="441" t="s">
        <v>15694</v>
      </c>
      <c r="K25" s="441" t="s">
        <v>15729</v>
      </c>
      <c r="L25" s="441" t="s">
        <v>15730</v>
      </c>
      <c r="M25" s="287"/>
      <c r="N25" s="720" t="s">
        <v>15697</v>
      </c>
      <c r="O25" s="756">
        <v>45478.0</v>
      </c>
      <c r="P25" s="356" t="s">
        <v>471</v>
      </c>
      <c r="Q25" s="757" t="s">
        <v>95</v>
      </c>
      <c r="R25" s="287"/>
      <c r="S25" s="287"/>
    </row>
    <row r="26">
      <c r="A26" s="717" t="s">
        <v>1542</v>
      </c>
      <c r="B26" s="763" t="s">
        <v>8515</v>
      </c>
      <c r="C26" s="764" t="s">
        <v>3756</v>
      </c>
      <c r="D26" s="717" t="s">
        <v>296</v>
      </c>
      <c r="E26" s="287"/>
      <c r="F26" s="764" t="s">
        <v>12</v>
      </c>
      <c r="G26" s="441" t="s">
        <v>545</v>
      </c>
      <c r="H26" s="765" t="s">
        <v>2267</v>
      </c>
      <c r="I26" s="764" t="s">
        <v>15731</v>
      </c>
      <c r="J26" s="764" t="s">
        <v>15732</v>
      </c>
      <c r="K26" s="764" t="s">
        <v>15733</v>
      </c>
      <c r="L26" s="764" t="s">
        <v>15734</v>
      </c>
      <c r="M26" s="240"/>
      <c r="N26" s="287"/>
      <c r="O26" s="756">
        <v>45478.0</v>
      </c>
      <c r="P26" s="356" t="s">
        <v>471</v>
      </c>
      <c r="Q26" s="757" t="s">
        <v>95</v>
      </c>
      <c r="R26" s="287"/>
      <c r="S26" s="287"/>
    </row>
    <row r="27">
      <c r="A27" s="717" t="s">
        <v>1549</v>
      </c>
      <c r="B27" s="765" t="s">
        <v>8515</v>
      </c>
      <c r="C27" s="766" t="s">
        <v>3756</v>
      </c>
      <c r="D27" s="717" t="s">
        <v>296</v>
      </c>
      <c r="E27" s="287"/>
      <c r="F27" s="766" t="s">
        <v>12</v>
      </c>
      <c r="G27" s="441" t="s">
        <v>545</v>
      </c>
      <c r="H27" s="765" t="s">
        <v>2267</v>
      </c>
      <c r="I27" s="766" t="s">
        <v>15735</v>
      </c>
      <c r="J27" s="287"/>
      <c r="K27" s="766" t="s">
        <v>15736</v>
      </c>
      <c r="L27" s="766" t="s">
        <v>15737</v>
      </c>
      <c r="M27" s="287"/>
      <c r="N27" s="287"/>
      <c r="O27" s="756">
        <v>45478.0</v>
      </c>
      <c r="P27" s="356" t="s">
        <v>471</v>
      </c>
      <c r="Q27" s="757" t="s">
        <v>95</v>
      </c>
      <c r="R27" s="287"/>
      <c r="S27" s="287"/>
    </row>
    <row r="28">
      <c r="A28" s="717" t="s">
        <v>1549</v>
      </c>
      <c r="B28" s="765" t="s">
        <v>8515</v>
      </c>
      <c r="C28" s="766" t="s">
        <v>3756</v>
      </c>
      <c r="D28" s="717" t="s">
        <v>338</v>
      </c>
      <c r="E28" s="287"/>
      <c r="F28" s="766" t="s">
        <v>12</v>
      </c>
      <c r="G28" s="441" t="s">
        <v>2023</v>
      </c>
      <c r="H28" s="765" t="s">
        <v>2267</v>
      </c>
      <c r="I28" s="766" t="s">
        <v>15738</v>
      </c>
      <c r="J28" s="287"/>
      <c r="K28" s="766" t="s">
        <v>15739</v>
      </c>
      <c r="L28" s="766" t="s">
        <v>15737</v>
      </c>
      <c r="M28" s="287"/>
      <c r="N28" s="287"/>
      <c r="O28" s="759">
        <v>45570.0</v>
      </c>
      <c r="P28" s="356" t="s">
        <v>471</v>
      </c>
      <c r="Q28" s="482" t="s">
        <v>95</v>
      </c>
      <c r="R28" s="287"/>
      <c r="S28" s="287"/>
    </row>
    <row r="29">
      <c r="A29" s="767" t="s">
        <v>1557</v>
      </c>
      <c r="B29" s="768" t="s">
        <v>8515</v>
      </c>
      <c r="C29" s="769" t="s">
        <v>3756</v>
      </c>
      <c r="D29" s="767" t="s">
        <v>296</v>
      </c>
      <c r="E29" s="770"/>
      <c r="F29" s="769" t="s">
        <v>12</v>
      </c>
      <c r="G29" s="441" t="s">
        <v>545</v>
      </c>
      <c r="H29" s="768" t="s">
        <v>2267</v>
      </c>
      <c r="I29" s="769" t="s">
        <v>15740</v>
      </c>
      <c r="J29" s="770"/>
      <c r="K29" s="769" t="s">
        <v>15741</v>
      </c>
      <c r="L29" s="769" t="s">
        <v>15742</v>
      </c>
      <c r="M29" s="770"/>
      <c r="N29" s="770"/>
      <c r="O29" s="759">
        <v>45570.0</v>
      </c>
      <c r="P29" s="356" t="s">
        <v>471</v>
      </c>
      <c r="Q29" s="482" t="s">
        <v>95</v>
      </c>
      <c r="R29" s="770"/>
      <c r="S29" s="770"/>
    </row>
    <row r="30">
      <c r="A30" s="767" t="s">
        <v>1557</v>
      </c>
      <c r="B30" s="768" t="s">
        <v>8515</v>
      </c>
      <c r="C30" s="769" t="s">
        <v>3756</v>
      </c>
      <c r="D30" s="767" t="s">
        <v>338</v>
      </c>
      <c r="E30" s="770"/>
      <c r="F30" s="769" t="s">
        <v>12</v>
      </c>
      <c r="G30" s="441" t="s">
        <v>2023</v>
      </c>
      <c r="H30" s="768" t="s">
        <v>2267</v>
      </c>
      <c r="I30" s="769" t="s">
        <v>15743</v>
      </c>
      <c r="J30" s="770"/>
      <c r="K30" s="769" t="s">
        <v>15744</v>
      </c>
      <c r="L30" s="769" t="s">
        <v>15742</v>
      </c>
      <c r="M30" s="770"/>
      <c r="N30" s="770"/>
      <c r="O30" s="759">
        <v>45570.0</v>
      </c>
      <c r="P30" s="356" t="s">
        <v>471</v>
      </c>
      <c r="Q30" s="482" t="s">
        <v>95</v>
      </c>
      <c r="R30" s="770"/>
      <c r="S30" s="770"/>
    </row>
    <row r="31">
      <c r="A31" s="767" t="s">
        <v>1562</v>
      </c>
      <c r="B31" s="768" t="s">
        <v>8515</v>
      </c>
      <c r="C31" s="769" t="s">
        <v>3756</v>
      </c>
      <c r="D31" s="767" t="s">
        <v>296</v>
      </c>
      <c r="E31" s="770"/>
      <c r="F31" s="769" t="s">
        <v>12</v>
      </c>
      <c r="G31" s="441" t="s">
        <v>545</v>
      </c>
      <c r="H31" s="768" t="s">
        <v>2267</v>
      </c>
      <c r="I31" s="769" t="s">
        <v>15745</v>
      </c>
      <c r="J31" s="770"/>
      <c r="K31" s="769" t="s">
        <v>15746</v>
      </c>
      <c r="L31" s="769" t="s">
        <v>15747</v>
      </c>
      <c r="M31" s="770"/>
      <c r="N31" s="770"/>
      <c r="O31" s="756">
        <v>45478.0</v>
      </c>
      <c r="P31" s="356" t="s">
        <v>471</v>
      </c>
      <c r="Q31" s="757" t="s">
        <v>95</v>
      </c>
      <c r="R31" s="770"/>
      <c r="S31" s="770"/>
    </row>
    <row r="32">
      <c r="A32" s="767" t="s">
        <v>1562</v>
      </c>
      <c r="B32" s="768" t="s">
        <v>8515</v>
      </c>
      <c r="C32" s="769" t="s">
        <v>3756</v>
      </c>
      <c r="D32" s="767" t="s">
        <v>338</v>
      </c>
      <c r="E32" s="770"/>
      <c r="F32" s="769" t="s">
        <v>12</v>
      </c>
      <c r="G32" s="441" t="s">
        <v>2023</v>
      </c>
      <c r="H32" s="768" t="s">
        <v>2267</v>
      </c>
      <c r="I32" s="771" t="s">
        <v>15748</v>
      </c>
      <c r="J32" s="770"/>
      <c r="K32" s="770" t="s">
        <v>15749</v>
      </c>
      <c r="L32" s="769" t="s">
        <v>15747</v>
      </c>
      <c r="M32" s="770"/>
      <c r="N32" s="770"/>
      <c r="O32" s="759">
        <v>45570.0</v>
      </c>
      <c r="P32" s="356" t="s">
        <v>471</v>
      </c>
      <c r="Q32" s="482" t="s">
        <v>95</v>
      </c>
      <c r="R32" s="770"/>
      <c r="S32" s="770"/>
    </row>
    <row r="33">
      <c r="A33" s="767" t="s">
        <v>1568</v>
      </c>
      <c r="B33" s="768" t="s">
        <v>8515</v>
      </c>
      <c r="C33" s="769" t="s">
        <v>3756</v>
      </c>
      <c r="D33" s="767" t="s">
        <v>296</v>
      </c>
      <c r="E33" s="770"/>
      <c r="F33" s="769" t="s">
        <v>12</v>
      </c>
      <c r="G33" s="441" t="s">
        <v>588</v>
      </c>
      <c r="H33" s="768" t="s">
        <v>2267</v>
      </c>
      <c r="I33" s="769" t="s">
        <v>15750</v>
      </c>
      <c r="J33" s="770"/>
      <c r="K33" s="769" t="s">
        <v>15751</v>
      </c>
      <c r="L33" s="769" t="s">
        <v>15752</v>
      </c>
      <c r="M33" s="770"/>
      <c r="N33" s="770"/>
      <c r="O33" s="772">
        <v>45570.0</v>
      </c>
      <c r="P33" s="773" t="s">
        <v>471</v>
      </c>
      <c r="Q33" s="773" t="s">
        <v>95</v>
      </c>
      <c r="R33" s="770"/>
      <c r="S33" s="770"/>
    </row>
    <row r="34">
      <c r="A34" s="767" t="s">
        <v>1568</v>
      </c>
      <c r="B34" s="768" t="s">
        <v>8515</v>
      </c>
      <c r="C34" s="769" t="s">
        <v>3756</v>
      </c>
      <c r="D34" s="767" t="s">
        <v>338</v>
      </c>
      <c r="E34" s="770"/>
      <c r="F34" s="769" t="s">
        <v>12</v>
      </c>
      <c r="G34" s="441" t="s">
        <v>2023</v>
      </c>
      <c r="H34" s="768" t="s">
        <v>2267</v>
      </c>
      <c r="I34" s="769" t="s">
        <v>15750</v>
      </c>
      <c r="J34" s="770"/>
      <c r="K34" s="769" t="s">
        <v>15753</v>
      </c>
      <c r="L34" s="769" t="s">
        <v>15752</v>
      </c>
      <c r="M34" s="770"/>
      <c r="N34" s="770"/>
      <c r="O34" s="756">
        <v>45478.0</v>
      </c>
      <c r="P34" s="356" t="s">
        <v>471</v>
      </c>
      <c r="Q34" s="757" t="s">
        <v>95</v>
      </c>
      <c r="R34" s="770"/>
      <c r="S34" s="770"/>
    </row>
    <row r="35">
      <c r="A35" s="767" t="s">
        <v>1574</v>
      </c>
      <c r="B35" s="768" t="s">
        <v>8515</v>
      </c>
      <c r="C35" s="769" t="s">
        <v>3756</v>
      </c>
      <c r="D35" s="767" t="s">
        <v>296</v>
      </c>
      <c r="E35" s="770"/>
      <c r="F35" s="769" t="s">
        <v>12</v>
      </c>
      <c r="G35" s="441" t="s">
        <v>588</v>
      </c>
      <c r="H35" s="768" t="s">
        <v>2267</v>
      </c>
      <c r="I35" s="769" t="s">
        <v>8516</v>
      </c>
      <c r="J35" s="770"/>
      <c r="K35" s="769" t="s">
        <v>15754</v>
      </c>
      <c r="L35" s="769" t="s">
        <v>8518</v>
      </c>
      <c r="M35" s="770"/>
      <c r="N35" s="770"/>
      <c r="O35" s="759">
        <v>45570.0</v>
      </c>
      <c r="P35" s="356" t="s">
        <v>471</v>
      </c>
      <c r="Q35" s="482" t="s">
        <v>95</v>
      </c>
      <c r="R35" s="770"/>
      <c r="S35" s="770"/>
    </row>
    <row r="36">
      <c r="A36" s="717" t="s">
        <v>1580</v>
      </c>
      <c r="B36" s="765" t="s">
        <v>8515</v>
      </c>
      <c r="C36" s="766" t="s">
        <v>3756</v>
      </c>
      <c r="D36" s="765" t="s">
        <v>296</v>
      </c>
      <c r="E36" s="287"/>
      <c r="F36" s="766" t="s">
        <v>12</v>
      </c>
      <c r="G36" s="441" t="s">
        <v>545</v>
      </c>
      <c r="H36" s="765" t="s">
        <v>2267</v>
      </c>
      <c r="I36" s="766" t="s">
        <v>15755</v>
      </c>
      <c r="J36" s="287"/>
      <c r="K36" s="766" t="s">
        <v>15751</v>
      </c>
      <c r="L36" s="766" t="s">
        <v>15756</v>
      </c>
      <c r="M36" s="287"/>
      <c r="N36" s="287"/>
      <c r="O36" s="759">
        <v>45570.0</v>
      </c>
      <c r="P36" s="356" t="s">
        <v>471</v>
      </c>
      <c r="Q36" s="482" t="s">
        <v>95</v>
      </c>
      <c r="R36" s="287"/>
      <c r="S36" s="287"/>
    </row>
    <row r="37">
      <c r="A37" s="717" t="s">
        <v>1586</v>
      </c>
      <c r="B37" s="287"/>
      <c r="C37" s="287"/>
      <c r="D37" s="717" t="s">
        <v>296</v>
      </c>
      <c r="E37" s="717" t="s">
        <v>8462</v>
      </c>
      <c r="F37" s="441" t="s">
        <v>12</v>
      </c>
      <c r="G37" s="441" t="s">
        <v>465</v>
      </c>
      <c r="H37" s="287"/>
      <c r="I37" s="441" t="s">
        <v>15757</v>
      </c>
      <c r="J37" s="287"/>
      <c r="K37" s="760" t="s">
        <v>15758</v>
      </c>
      <c r="L37" s="441" t="s">
        <v>15759</v>
      </c>
      <c r="M37" s="287"/>
      <c r="N37" s="720" t="s">
        <v>15697</v>
      </c>
      <c r="O37" s="756">
        <v>45478.0</v>
      </c>
      <c r="P37" s="356" t="s">
        <v>471</v>
      </c>
      <c r="Q37" s="757" t="s">
        <v>95</v>
      </c>
      <c r="R37" s="287"/>
      <c r="S37" s="287"/>
    </row>
    <row r="38">
      <c r="A38" s="717" t="s">
        <v>1592</v>
      </c>
      <c r="B38" s="287"/>
      <c r="C38" s="287"/>
      <c r="D38" s="717" t="s">
        <v>296</v>
      </c>
      <c r="E38" s="717" t="s">
        <v>8462</v>
      </c>
      <c r="F38" s="441" t="s">
        <v>11</v>
      </c>
      <c r="G38" s="441" t="s">
        <v>465</v>
      </c>
      <c r="H38" s="287"/>
      <c r="I38" s="441" t="s">
        <v>15760</v>
      </c>
      <c r="J38" s="287"/>
      <c r="K38" s="760" t="s">
        <v>15761</v>
      </c>
      <c r="L38" s="441" t="s">
        <v>15762</v>
      </c>
      <c r="M38" s="287"/>
      <c r="N38" s="720" t="s">
        <v>15697</v>
      </c>
      <c r="O38" s="756">
        <v>45478.0</v>
      </c>
      <c r="P38" s="356" t="s">
        <v>471</v>
      </c>
      <c r="Q38" s="757" t="s">
        <v>95</v>
      </c>
      <c r="R38" s="287"/>
      <c r="S38" s="287"/>
    </row>
    <row r="39">
      <c r="A39" s="717" t="s">
        <v>1598</v>
      </c>
      <c r="B39" s="287"/>
      <c r="C39" s="287"/>
      <c r="D39" s="717" t="s">
        <v>296</v>
      </c>
      <c r="E39" s="287"/>
      <c r="F39" s="441" t="s">
        <v>11</v>
      </c>
      <c r="G39" s="441" t="s">
        <v>465</v>
      </c>
      <c r="H39" s="287"/>
      <c r="I39" s="441" t="s">
        <v>15763</v>
      </c>
      <c r="J39" s="287"/>
      <c r="K39" s="441" t="s">
        <v>15764</v>
      </c>
      <c r="L39" s="441" t="s">
        <v>15765</v>
      </c>
      <c r="M39" s="287"/>
      <c r="N39" s="720" t="s">
        <v>15697</v>
      </c>
      <c r="O39" s="759">
        <v>45570.0</v>
      </c>
      <c r="P39" s="356" t="s">
        <v>471</v>
      </c>
      <c r="Q39" s="482" t="s">
        <v>95</v>
      </c>
      <c r="R39" s="287"/>
      <c r="S39" s="287"/>
    </row>
    <row r="40">
      <c r="A40" s="717" t="s">
        <v>1603</v>
      </c>
      <c r="B40" s="717" t="s">
        <v>5469</v>
      </c>
      <c r="C40" s="287"/>
      <c r="D40" s="717" t="s">
        <v>296</v>
      </c>
      <c r="E40" s="717" t="s">
        <v>28</v>
      </c>
      <c r="F40" s="441" t="s">
        <v>11</v>
      </c>
      <c r="G40" s="441" t="s">
        <v>588</v>
      </c>
      <c r="H40" s="717" t="s">
        <v>1413</v>
      </c>
      <c r="I40" s="441" t="s">
        <v>15766</v>
      </c>
      <c r="J40" s="287"/>
      <c r="K40" s="760" t="s">
        <v>15767</v>
      </c>
      <c r="L40" s="441" t="s">
        <v>15768</v>
      </c>
      <c r="M40" s="287"/>
      <c r="N40" s="287"/>
      <c r="O40" s="759">
        <v>45570.0</v>
      </c>
      <c r="P40" s="356" t="s">
        <v>471</v>
      </c>
      <c r="Q40" s="482" t="s">
        <v>95</v>
      </c>
      <c r="R40" s="287"/>
      <c r="S40" s="287"/>
    </row>
    <row r="41">
      <c r="A41" s="717" t="s">
        <v>1608</v>
      </c>
      <c r="B41" s="717" t="s">
        <v>11126</v>
      </c>
      <c r="C41" s="717" t="s">
        <v>2315</v>
      </c>
      <c r="D41" s="717" t="s">
        <v>296</v>
      </c>
      <c r="E41" s="717" t="s">
        <v>14</v>
      </c>
      <c r="F41" s="441" t="s">
        <v>11</v>
      </c>
      <c r="G41" s="441" t="s">
        <v>465</v>
      </c>
      <c r="H41" s="717" t="s">
        <v>1646</v>
      </c>
      <c r="I41" s="441" t="s">
        <v>15769</v>
      </c>
      <c r="J41" s="287"/>
      <c r="K41" s="441" t="s">
        <v>15770</v>
      </c>
      <c r="L41" s="441" t="s">
        <v>15769</v>
      </c>
      <c r="M41" s="287"/>
      <c r="N41" s="755" t="s">
        <v>15771</v>
      </c>
      <c r="O41" s="756">
        <v>45478.0</v>
      </c>
      <c r="P41" s="356" t="s">
        <v>471</v>
      </c>
      <c r="Q41" s="757" t="s">
        <v>95</v>
      </c>
      <c r="R41" s="287"/>
      <c r="S41" s="287"/>
    </row>
    <row r="42">
      <c r="A42" s="717" t="s">
        <v>1613</v>
      </c>
      <c r="B42" s="287"/>
      <c r="C42" s="287"/>
      <c r="D42" s="717" t="s">
        <v>296</v>
      </c>
      <c r="E42" s="717" t="s">
        <v>8954</v>
      </c>
      <c r="F42" s="441" t="s">
        <v>11</v>
      </c>
      <c r="G42" s="441" t="s">
        <v>545</v>
      </c>
      <c r="H42" s="717" t="s">
        <v>739</v>
      </c>
      <c r="I42" s="441" t="s">
        <v>15772</v>
      </c>
      <c r="J42" s="760" t="s">
        <v>9002</v>
      </c>
      <c r="K42" s="441" t="s">
        <v>15773</v>
      </c>
      <c r="L42" s="441" t="s">
        <v>15774</v>
      </c>
      <c r="M42" s="287"/>
      <c r="N42" s="287"/>
      <c r="O42" s="759">
        <v>45570.0</v>
      </c>
      <c r="P42" s="356" t="s">
        <v>471</v>
      </c>
      <c r="Q42" s="482" t="s">
        <v>95</v>
      </c>
      <c r="R42" s="240"/>
      <c r="S42" s="287"/>
    </row>
    <row r="43">
      <c r="A43" s="717" t="s">
        <v>1617</v>
      </c>
      <c r="B43" s="287"/>
      <c r="C43" s="287"/>
      <c r="D43" s="717" t="s">
        <v>296</v>
      </c>
      <c r="E43" s="717" t="s">
        <v>5186</v>
      </c>
      <c r="F43" s="441" t="s">
        <v>11</v>
      </c>
      <c r="G43" s="441" t="s">
        <v>465</v>
      </c>
      <c r="H43" s="717" t="s">
        <v>739</v>
      </c>
      <c r="I43" s="441" t="s">
        <v>15775</v>
      </c>
      <c r="J43" s="287"/>
      <c r="K43" s="441" t="s">
        <v>15776</v>
      </c>
      <c r="L43" s="441" t="s">
        <v>15775</v>
      </c>
      <c r="M43" s="287"/>
      <c r="N43" s="718" t="s">
        <v>15777</v>
      </c>
      <c r="O43" s="756">
        <v>45356.0</v>
      </c>
      <c r="P43" s="356" t="s">
        <v>490</v>
      </c>
      <c r="Q43" s="356" t="s">
        <v>95</v>
      </c>
      <c r="R43" s="287"/>
      <c r="S43" s="287"/>
    </row>
    <row r="44">
      <c r="A44" s="717" t="s">
        <v>1621</v>
      </c>
      <c r="B44" s="287"/>
      <c r="C44" s="287"/>
      <c r="D44" s="717" t="s">
        <v>296</v>
      </c>
      <c r="E44" s="717" t="s">
        <v>8954</v>
      </c>
      <c r="F44" s="441" t="s">
        <v>11</v>
      </c>
      <c r="G44" s="441" t="s">
        <v>465</v>
      </c>
      <c r="H44" s="717" t="s">
        <v>739</v>
      </c>
      <c r="I44" s="441" t="s">
        <v>15778</v>
      </c>
      <c r="J44" s="287"/>
      <c r="K44" s="441" t="s">
        <v>15779</v>
      </c>
      <c r="L44" s="441" t="s">
        <v>15780</v>
      </c>
      <c r="M44" s="287"/>
      <c r="N44" s="718" t="s">
        <v>15781</v>
      </c>
      <c r="O44" s="756">
        <v>45356.0</v>
      </c>
      <c r="P44" s="356" t="s">
        <v>490</v>
      </c>
      <c r="Q44" s="356" t="s">
        <v>95</v>
      </c>
      <c r="R44" s="287"/>
      <c r="S44" s="287"/>
    </row>
    <row r="45">
      <c r="A45" s="717" t="s">
        <v>1628</v>
      </c>
      <c r="B45" s="774" t="str">
        <f t="shared" ref="B45:B46" si="1">HYPERLINK("https://project-sunbird.atlassian.net/browse/SB-18758","SB-18758")</f>
        <v>SB-18758</v>
      </c>
      <c r="C45" s="287"/>
      <c r="D45" s="717" t="s">
        <v>296</v>
      </c>
      <c r="E45" s="717" t="s">
        <v>5186</v>
      </c>
      <c r="F45" s="441" t="s">
        <v>12</v>
      </c>
      <c r="G45" s="441" t="s">
        <v>465</v>
      </c>
      <c r="H45" s="717" t="s">
        <v>1413</v>
      </c>
      <c r="I45" s="441" t="s">
        <v>15782</v>
      </c>
      <c r="J45" s="441" t="s">
        <v>5144</v>
      </c>
      <c r="K45" s="441" t="s">
        <v>15783</v>
      </c>
      <c r="L45" s="755" t="s">
        <v>15784</v>
      </c>
      <c r="M45" s="775"/>
      <c r="N45" s="718" t="s">
        <v>15697</v>
      </c>
      <c r="O45" s="756">
        <v>45356.0</v>
      </c>
      <c r="P45" s="356" t="s">
        <v>490</v>
      </c>
      <c r="Q45" s="356" t="s">
        <v>95</v>
      </c>
      <c r="R45" s="287"/>
      <c r="S45" s="287"/>
    </row>
    <row r="46">
      <c r="A46" s="717" t="s">
        <v>1633</v>
      </c>
      <c r="B46" s="774" t="str">
        <f t="shared" si="1"/>
        <v>SB-18758</v>
      </c>
      <c r="C46" s="287"/>
      <c r="D46" s="717" t="s">
        <v>296</v>
      </c>
      <c r="E46" s="717" t="s">
        <v>5186</v>
      </c>
      <c r="F46" s="441" t="s">
        <v>12</v>
      </c>
      <c r="G46" s="441" t="s">
        <v>465</v>
      </c>
      <c r="H46" s="717" t="s">
        <v>1413</v>
      </c>
      <c r="I46" s="441" t="s">
        <v>15785</v>
      </c>
      <c r="J46" s="441" t="s">
        <v>5144</v>
      </c>
      <c r="K46" s="441" t="s">
        <v>15786</v>
      </c>
      <c r="L46" s="441" t="s">
        <v>15787</v>
      </c>
      <c r="M46" s="775"/>
      <c r="N46" s="441" t="s">
        <v>5172</v>
      </c>
      <c r="O46" s="756">
        <v>45356.0</v>
      </c>
      <c r="P46" s="356" t="s">
        <v>490</v>
      </c>
      <c r="Q46" s="356" t="s">
        <v>95</v>
      </c>
      <c r="R46" s="287"/>
      <c r="S46" s="287"/>
    </row>
    <row r="47">
      <c r="A47" s="717" t="s">
        <v>1639</v>
      </c>
      <c r="B47" s="287"/>
      <c r="C47" s="287"/>
      <c r="D47" s="717" t="s">
        <v>296</v>
      </c>
      <c r="E47" s="717" t="s">
        <v>5186</v>
      </c>
      <c r="F47" s="441" t="s">
        <v>11</v>
      </c>
      <c r="G47" s="441" t="s">
        <v>465</v>
      </c>
      <c r="H47" s="717" t="s">
        <v>739</v>
      </c>
      <c r="I47" s="441" t="s">
        <v>15788</v>
      </c>
      <c r="J47" s="287"/>
      <c r="K47" s="441" t="s">
        <v>15789</v>
      </c>
      <c r="L47" s="441" t="s">
        <v>15790</v>
      </c>
      <c r="M47" s="287"/>
      <c r="N47" s="755" t="s">
        <v>15791</v>
      </c>
      <c r="O47" s="756">
        <v>45356.0</v>
      </c>
      <c r="P47" s="356" t="s">
        <v>490</v>
      </c>
      <c r="Q47" s="356" t="s">
        <v>95</v>
      </c>
      <c r="R47" s="287"/>
      <c r="S47" s="287"/>
    </row>
    <row r="48">
      <c r="A48" s="717" t="s">
        <v>1645</v>
      </c>
      <c r="B48" s="717" t="s">
        <v>14141</v>
      </c>
      <c r="C48" s="717" t="s">
        <v>5493</v>
      </c>
      <c r="D48" s="717" t="s">
        <v>296</v>
      </c>
      <c r="E48" s="287"/>
      <c r="F48" s="441" t="s">
        <v>11</v>
      </c>
      <c r="G48" s="441" t="s">
        <v>465</v>
      </c>
      <c r="H48" s="717" t="s">
        <v>847</v>
      </c>
      <c r="I48" s="441" t="s">
        <v>15792</v>
      </c>
      <c r="J48" s="287"/>
      <c r="K48" s="441" t="s">
        <v>15793</v>
      </c>
      <c r="L48" s="441" t="s">
        <v>15794</v>
      </c>
      <c r="M48" s="287"/>
      <c r="N48" s="718" t="s">
        <v>15795</v>
      </c>
      <c r="O48" s="756">
        <v>45356.0</v>
      </c>
      <c r="P48" s="356" t="s">
        <v>490</v>
      </c>
      <c r="Q48" s="356" t="s">
        <v>95</v>
      </c>
      <c r="R48" s="287"/>
      <c r="S48" s="287"/>
    </row>
    <row r="49">
      <c r="A49" s="717" t="s">
        <v>1650</v>
      </c>
      <c r="B49" s="717" t="s">
        <v>14141</v>
      </c>
      <c r="C49" s="717" t="s">
        <v>5493</v>
      </c>
      <c r="D49" s="717" t="s">
        <v>296</v>
      </c>
      <c r="E49" s="287"/>
      <c r="F49" s="441" t="s">
        <v>11</v>
      </c>
      <c r="G49" s="441" t="s">
        <v>465</v>
      </c>
      <c r="H49" s="717" t="s">
        <v>847</v>
      </c>
      <c r="I49" s="441" t="s">
        <v>15796</v>
      </c>
      <c r="J49" s="287"/>
      <c r="K49" s="441" t="s">
        <v>15793</v>
      </c>
      <c r="L49" s="441" t="s">
        <v>15797</v>
      </c>
      <c r="M49" s="287"/>
      <c r="N49" s="718" t="s">
        <v>15798</v>
      </c>
      <c r="O49" s="776">
        <v>45570.0</v>
      </c>
      <c r="P49" s="762" t="s">
        <v>490</v>
      </c>
      <c r="Q49" s="777" t="s">
        <v>95</v>
      </c>
      <c r="R49" s="287"/>
      <c r="S49" s="287"/>
    </row>
    <row r="50">
      <c r="A50" s="717" t="s">
        <v>1654</v>
      </c>
      <c r="B50" s="717" t="s">
        <v>6449</v>
      </c>
      <c r="C50" s="717" t="s">
        <v>6450</v>
      </c>
      <c r="D50" s="717" t="s">
        <v>296</v>
      </c>
      <c r="E50" s="287"/>
      <c r="F50" s="441" t="s">
        <v>11</v>
      </c>
      <c r="G50" s="441" t="s">
        <v>465</v>
      </c>
      <c r="H50" s="717" t="s">
        <v>847</v>
      </c>
      <c r="I50" s="441" t="s">
        <v>15799</v>
      </c>
      <c r="J50" s="287"/>
      <c r="K50" s="441" t="s">
        <v>15800</v>
      </c>
      <c r="L50" s="441" t="s">
        <v>15801</v>
      </c>
      <c r="M50" s="287"/>
      <c r="N50" s="441" t="s">
        <v>15802</v>
      </c>
      <c r="O50" s="778">
        <v>45570.0</v>
      </c>
      <c r="P50" s="481" t="s">
        <v>471</v>
      </c>
      <c r="Q50" s="481" t="s">
        <v>95</v>
      </c>
      <c r="R50" s="287"/>
      <c r="S50" s="287"/>
    </row>
    <row r="51">
      <c r="A51" s="717" t="s">
        <v>1666</v>
      </c>
      <c r="B51" s="717" t="s">
        <v>6449</v>
      </c>
      <c r="C51" s="717" t="s">
        <v>6450</v>
      </c>
      <c r="D51" s="717" t="s">
        <v>296</v>
      </c>
      <c r="E51" s="287"/>
      <c r="F51" s="441" t="s">
        <v>11</v>
      </c>
      <c r="G51" s="441" t="s">
        <v>588</v>
      </c>
      <c r="H51" s="717" t="s">
        <v>847</v>
      </c>
      <c r="I51" s="441" t="s">
        <v>15803</v>
      </c>
      <c r="J51" s="441" t="s">
        <v>15804</v>
      </c>
      <c r="K51" s="441" t="s">
        <v>15805</v>
      </c>
      <c r="L51" s="441" t="s">
        <v>15806</v>
      </c>
      <c r="M51" s="287"/>
      <c r="N51" s="287"/>
      <c r="O51" s="756">
        <v>45570.0</v>
      </c>
      <c r="P51" s="356" t="s">
        <v>471</v>
      </c>
      <c r="Q51" s="356" t="s">
        <v>95</v>
      </c>
      <c r="R51" s="287"/>
      <c r="S51" s="287"/>
    </row>
    <row r="52">
      <c r="A52" s="717" t="s">
        <v>1678</v>
      </c>
      <c r="B52" s="717" t="s">
        <v>6463</v>
      </c>
      <c r="C52" s="717" t="s">
        <v>5263</v>
      </c>
      <c r="D52" s="717" t="s">
        <v>296</v>
      </c>
      <c r="E52" s="717" t="s">
        <v>5475</v>
      </c>
      <c r="F52" s="441" t="s">
        <v>12</v>
      </c>
      <c r="G52" s="441" t="s">
        <v>11047</v>
      </c>
      <c r="H52" s="717" t="s">
        <v>847</v>
      </c>
      <c r="I52" s="441" t="s">
        <v>15807</v>
      </c>
      <c r="J52" s="441" t="s">
        <v>6465</v>
      </c>
      <c r="K52" s="779" t="s">
        <v>15808</v>
      </c>
      <c r="L52" s="441" t="s">
        <v>15809</v>
      </c>
      <c r="M52" s="287"/>
      <c r="N52" s="287"/>
      <c r="O52" s="776">
        <v>45570.0</v>
      </c>
      <c r="P52" s="482" t="s">
        <v>471</v>
      </c>
      <c r="Q52" s="356" t="s">
        <v>95</v>
      </c>
      <c r="R52" s="287"/>
      <c r="S52" s="287"/>
    </row>
    <row r="53">
      <c r="A53" s="717" t="s">
        <v>1684</v>
      </c>
      <c r="B53" s="717" t="s">
        <v>6463</v>
      </c>
      <c r="C53" s="717" t="s">
        <v>5263</v>
      </c>
      <c r="D53" s="717" t="s">
        <v>296</v>
      </c>
      <c r="E53" s="717" t="s">
        <v>5475</v>
      </c>
      <c r="F53" s="441" t="s">
        <v>12</v>
      </c>
      <c r="G53" s="441" t="s">
        <v>11047</v>
      </c>
      <c r="H53" s="717" t="s">
        <v>847</v>
      </c>
      <c r="I53" s="441" t="s">
        <v>15810</v>
      </c>
      <c r="J53" s="441" t="s">
        <v>6465</v>
      </c>
      <c r="K53" s="441" t="s">
        <v>15811</v>
      </c>
      <c r="L53" s="441" t="s">
        <v>15812</v>
      </c>
      <c r="M53" s="287"/>
      <c r="N53" s="287"/>
      <c r="O53" s="776">
        <v>45570.0</v>
      </c>
      <c r="P53" s="482" t="s">
        <v>471</v>
      </c>
      <c r="Q53" s="356" t="s">
        <v>95</v>
      </c>
      <c r="R53" s="287"/>
      <c r="S53" s="287"/>
    </row>
    <row r="54">
      <c r="A54" s="717" t="s">
        <v>1689</v>
      </c>
      <c r="B54" s="717" t="s">
        <v>6463</v>
      </c>
      <c r="C54" s="717" t="s">
        <v>5263</v>
      </c>
      <c r="D54" s="717" t="s">
        <v>296</v>
      </c>
      <c r="E54" s="717" t="s">
        <v>5475</v>
      </c>
      <c r="F54" s="441" t="s">
        <v>12</v>
      </c>
      <c r="G54" s="441" t="s">
        <v>545</v>
      </c>
      <c r="H54" s="717" t="s">
        <v>847</v>
      </c>
      <c r="I54" s="441" t="s">
        <v>15813</v>
      </c>
      <c r="J54" s="441" t="s">
        <v>6465</v>
      </c>
      <c r="K54" s="441" t="s">
        <v>6466</v>
      </c>
      <c r="L54" s="441" t="s">
        <v>15814</v>
      </c>
      <c r="M54" s="287"/>
      <c r="N54" s="287"/>
      <c r="O54" s="776">
        <v>45570.0</v>
      </c>
      <c r="P54" s="482" t="s">
        <v>471</v>
      </c>
      <c r="Q54" s="356" t="s">
        <v>95</v>
      </c>
      <c r="R54" s="287"/>
      <c r="S54" s="287"/>
    </row>
    <row r="55">
      <c r="A55" s="717" t="s">
        <v>1694</v>
      </c>
      <c r="B55" s="717" t="s">
        <v>9514</v>
      </c>
      <c r="C55" s="717" t="s">
        <v>6450</v>
      </c>
      <c r="D55" s="717" t="s">
        <v>296</v>
      </c>
      <c r="E55" s="287"/>
      <c r="F55" s="441" t="s">
        <v>11</v>
      </c>
      <c r="G55" s="441" t="s">
        <v>588</v>
      </c>
      <c r="H55" s="717" t="s">
        <v>2267</v>
      </c>
      <c r="I55" s="441" t="s">
        <v>15815</v>
      </c>
      <c r="J55" s="287"/>
      <c r="K55" s="441" t="s">
        <v>15816</v>
      </c>
      <c r="L55" s="441" t="s">
        <v>15817</v>
      </c>
      <c r="M55" s="287"/>
      <c r="N55" s="287"/>
      <c r="O55" s="776">
        <v>45570.0</v>
      </c>
      <c r="P55" s="482" t="s">
        <v>471</v>
      </c>
      <c r="Q55" s="482" t="s">
        <v>95</v>
      </c>
      <c r="R55" s="287"/>
      <c r="S55" s="287"/>
    </row>
    <row r="56">
      <c r="A56" s="717" t="s">
        <v>1700</v>
      </c>
      <c r="B56" s="717" t="s">
        <v>8466</v>
      </c>
      <c r="C56" s="717" t="s">
        <v>8416</v>
      </c>
      <c r="D56" s="717" t="s">
        <v>296</v>
      </c>
      <c r="E56" s="441" t="s">
        <v>11564</v>
      </c>
      <c r="F56" s="441" t="s">
        <v>11</v>
      </c>
      <c r="G56" s="441" t="s">
        <v>465</v>
      </c>
      <c r="H56" s="717" t="s">
        <v>2267</v>
      </c>
      <c r="I56" s="441" t="s">
        <v>15818</v>
      </c>
      <c r="J56" s="441" t="s">
        <v>15819</v>
      </c>
      <c r="K56" s="441" t="s">
        <v>15820</v>
      </c>
      <c r="L56" s="441" t="s">
        <v>15821</v>
      </c>
      <c r="M56" s="287"/>
      <c r="N56" s="441" t="s">
        <v>15822</v>
      </c>
      <c r="O56" s="780">
        <v>45570.0</v>
      </c>
      <c r="P56" s="230" t="s">
        <v>490</v>
      </c>
      <c r="Q56" s="230" t="s">
        <v>95</v>
      </c>
      <c r="R56" s="287"/>
      <c r="S56" s="287"/>
    </row>
    <row r="57">
      <c r="A57" s="717" t="s">
        <v>1706</v>
      </c>
      <c r="B57" s="287"/>
      <c r="C57" s="287"/>
      <c r="D57" s="717" t="s">
        <v>296</v>
      </c>
      <c r="E57" s="287"/>
      <c r="F57" s="441" t="s">
        <v>11</v>
      </c>
      <c r="G57" s="441" t="s">
        <v>465</v>
      </c>
      <c r="H57" s="717" t="s">
        <v>2267</v>
      </c>
      <c r="I57" s="441" t="s">
        <v>15823</v>
      </c>
      <c r="J57" s="287"/>
      <c r="K57" s="441" t="s">
        <v>15824</v>
      </c>
      <c r="L57" s="482" t="s">
        <v>15825</v>
      </c>
      <c r="M57" s="287"/>
      <c r="N57" s="441" t="s">
        <v>9063</v>
      </c>
      <c r="O57" s="776">
        <v>45570.0</v>
      </c>
      <c r="P57" s="482" t="s">
        <v>471</v>
      </c>
      <c r="Q57" s="482" t="s">
        <v>95</v>
      </c>
      <c r="R57" s="287"/>
      <c r="S57" s="287"/>
    </row>
    <row r="58">
      <c r="A58" s="717" t="s">
        <v>1738</v>
      </c>
      <c r="B58" s="774" t="s">
        <v>3095</v>
      </c>
      <c r="C58" s="287"/>
      <c r="D58" s="717" t="s">
        <v>296</v>
      </c>
      <c r="E58" s="287"/>
      <c r="F58" s="441" t="s">
        <v>12</v>
      </c>
      <c r="G58" s="717" t="s">
        <v>11047</v>
      </c>
      <c r="H58" s="717" t="s">
        <v>3096</v>
      </c>
      <c r="I58" s="441" t="s">
        <v>15826</v>
      </c>
      <c r="J58" s="287"/>
      <c r="K58" s="441" t="s">
        <v>15827</v>
      </c>
      <c r="L58" s="441" t="s">
        <v>15828</v>
      </c>
      <c r="M58" s="287"/>
      <c r="N58" s="287"/>
      <c r="O58" s="776">
        <v>45570.0</v>
      </c>
      <c r="P58" s="482" t="s">
        <v>471</v>
      </c>
      <c r="Q58" s="482" t="s">
        <v>95</v>
      </c>
      <c r="R58" s="287"/>
      <c r="S58" s="287"/>
    </row>
    <row r="59">
      <c r="A59" s="717" t="s">
        <v>1744</v>
      </c>
      <c r="B59" s="774" t="s">
        <v>3095</v>
      </c>
      <c r="C59" s="287"/>
      <c r="D59" s="717" t="s">
        <v>296</v>
      </c>
      <c r="E59" s="287"/>
      <c r="F59" s="441" t="s">
        <v>12</v>
      </c>
      <c r="G59" s="717" t="s">
        <v>11047</v>
      </c>
      <c r="H59" s="717" t="s">
        <v>3096</v>
      </c>
      <c r="I59" s="441" t="s">
        <v>15829</v>
      </c>
      <c r="J59" s="287"/>
      <c r="K59" s="441" t="s">
        <v>15830</v>
      </c>
      <c r="L59" s="441" t="s">
        <v>15831</v>
      </c>
      <c r="M59" s="287"/>
      <c r="N59" s="287"/>
      <c r="O59" s="776">
        <v>45570.0</v>
      </c>
      <c r="P59" s="482" t="s">
        <v>471</v>
      </c>
      <c r="Q59" s="482" t="s">
        <v>95</v>
      </c>
      <c r="R59" s="287"/>
      <c r="S59" s="287"/>
    </row>
    <row r="60">
      <c r="A60" s="717" t="s">
        <v>1750</v>
      </c>
      <c r="B60" s="781" t="s">
        <v>8817</v>
      </c>
      <c r="C60" s="781" t="s">
        <v>2315</v>
      </c>
      <c r="D60" s="781" t="s">
        <v>296</v>
      </c>
      <c r="E60" s="781" t="s">
        <v>5028</v>
      </c>
      <c r="F60" s="441" t="s">
        <v>11</v>
      </c>
      <c r="G60" s="782" t="s">
        <v>11564</v>
      </c>
      <c r="H60" s="781" t="s">
        <v>847</v>
      </c>
      <c r="I60" s="782" t="s">
        <v>15832</v>
      </c>
      <c r="J60" s="782" t="s">
        <v>15833</v>
      </c>
      <c r="K60" s="782" t="s">
        <v>15834</v>
      </c>
      <c r="L60" s="782" t="s">
        <v>15835</v>
      </c>
      <c r="M60" s="287"/>
      <c r="N60" s="287"/>
      <c r="O60" s="776">
        <v>45570.0</v>
      </c>
      <c r="P60" s="762" t="s">
        <v>490</v>
      </c>
      <c r="Q60" s="777" t="s">
        <v>95</v>
      </c>
      <c r="R60" s="287"/>
      <c r="S60" s="287"/>
    </row>
    <row r="61">
      <c r="A61" s="717" t="s">
        <v>1766</v>
      </c>
      <c r="B61" s="717" t="s">
        <v>8330</v>
      </c>
      <c r="C61" s="717" t="s">
        <v>6450</v>
      </c>
      <c r="D61" s="441" t="s">
        <v>338</v>
      </c>
      <c r="E61" s="717" t="s">
        <v>6311</v>
      </c>
      <c r="F61" s="441" t="s">
        <v>12</v>
      </c>
      <c r="G61" s="441" t="s">
        <v>2023</v>
      </c>
      <c r="H61" s="717" t="s">
        <v>739</v>
      </c>
      <c r="I61" s="441" t="s">
        <v>8373</v>
      </c>
      <c r="J61" s="480" t="s">
        <v>15836</v>
      </c>
      <c r="K61" s="441" t="s">
        <v>8374</v>
      </c>
      <c r="L61" s="441" t="s">
        <v>8375</v>
      </c>
      <c r="M61" s="287"/>
      <c r="N61" s="287"/>
      <c r="O61" s="759">
        <v>45570.0</v>
      </c>
      <c r="P61" s="356" t="s">
        <v>471</v>
      </c>
      <c r="Q61" s="482" t="s">
        <v>95</v>
      </c>
      <c r="R61" s="287"/>
      <c r="S61" s="287"/>
    </row>
    <row r="62">
      <c r="A62" s="767" t="s">
        <v>1771</v>
      </c>
      <c r="B62" s="767" t="s">
        <v>8330</v>
      </c>
      <c r="C62" s="767" t="s">
        <v>6450</v>
      </c>
      <c r="D62" s="783" t="s">
        <v>338</v>
      </c>
      <c r="E62" s="767" t="s">
        <v>6311</v>
      </c>
      <c r="F62" s="783" t="s">
        <v>12</v>
      </c>
      <c r="G62" s="441" t="s">
        <v>2023</v>
      </c>
      <c r="H62" s="767" t="s">
        <v>739</v>
      </c>
      <c r="I62" s="783" t="s">
        <v>8376</v>
      </c>
      <c r="J62" s="784" t="s">
        <v>15836</v>
      </c>
      <c r="K62" s="783" t="s">
        <v>8377</v>
      </c>
      <c r="L62" s="783" t="s">
        <v>8378</v>
      </c>
      <c r="M62" s="770"/>
      <c r="N62" s="770"/>
      <c r="O62" s="785">
        <v>45570.0</v>
      </c>
      <c r="P62" s="786" t="s">
        <v>490</v>
      </c>
      <c r="Q62" s="787" t="s">
        <v>95</v>
      </c>
      <c r="R62" s="770"/>
      <c r="S62" s="770"/>
    </row>
    <row r="63">
      <c r="A63" s="717" t="s">
        <v>1775</v>
      </c>
      <c r="B63" s="485" t="s">
        <v>15679</v>
      </c>
      <c r="C63" s="717" t="s">
        <v>5067</v>
      </c>
      <c r="D63" s="717" t="s">
        <v>296</v>
      </c>
      <c r="E63" s="717" t="s">
        <v>6311</v>
      </c>
      <c r="F63" s="441" t="s">
        <v>11</v>
      </c>
      <c r="G63" s="441" t="s">
        <v>545</v>
      </c>
      <c r="H63" s="717" t="s">
        <v>739</v>
      </c>
      <c r="I63" s="441" t="s">
        <v>15837</v>
      </c>
      <c r="J63" s="287"/>
      <c r="K63" s="441" t="s">
        <v>15838</v>
      </c>
      <c r="L63" s="441" t="s">
        <v>15839</v>
      </c>
      <c r="M63" s="240"/>
      <c r="N63" s="287"/>
      <c r="O63" s="759">
        <v>45570.0</v>
      </c>
      <c r="P63" s="356" t="s">
        <v>471</v>
      </c>
      <c r="Q63" s="482" t="s">
        <v>95</v>
      </c>
      <c r="R63" s="287"/>
      <c r="S63" s="287"/>
    </row>
    <row r="64">
      <c r="A64" s="717" t="s">
        <v>1781</v>
      </c>
      <c r="B64" s="485" t="s">
        <v>15679</v>
      </c>
      <c r="C64" s="717" t="s">
        <v>5067</v>
      </c>
      <c r="D64" s="717" t="s">
        <v>338</v>
      </c>
      <c r="E64" s="717" t="s">
        <v>6311</v>
      </c>
      <c r="F64" s="441" t="s">
        <v>12</v>
      </c>
      <c r="G64" s="441" t="s">
        <v>545</v>
      </c>
      <c r="H64" s="717" t="s">
        <v>739</v>
      </c>
      <c r="I64" s="441" t="s">
        <v>15840</v>
      </c>
      <c r="J64" s="287"/>
      <c r="K64" s="441" t="s">
        <v>15841</v>
      </c>
      <c r="L64" s="441" t="s">
        <v>15842</v>
      </c>
      <c r="M64" s="287"/>
      <c r="N64" s="240"/>
      <c r="O64" s="759">
        <v>45570.0</v>
      </c>
      <c r="P64" s="356" t="s">
        <v>471</v>
      </c>
      <c r="Q64" s="482" t="s">
        <v>95</v>
      </c>
      <c r="R64" s="287"/>
      <c r="S64" s="287"/>
    </row>
    <row r="65">
      <c r="A65" s="717" t="s">
        <v>1787</v>
      </c>
      <c r="B65" s="717" t="s">
        <v>6432</v>
      </c>
      <c r="C65" s="480" t="s">
        <v>8438</v>
      </c>
      <c r="D65" s="717" t="s">
        <v>15843</v>
      </c>
      <c r="E65" s="717" t="s">
        <v>6311</v>
      </c>
      <c r="F65" s="441" t="s">
        <v>12</v>
      </c>
      <c r="G65" s="441" t="s">
        <v>545</v>
      </c>
      <c r="H65" s="717" t="s">
        <v>739</v>
      </c>
      <c r="I65" s="441" t="s">
        <v>15844</v>
      </c>
      <c r="J65" s="287"/>
      <c r="K65" s="441" t="s">
        <v>15845</v>
      </c>
      <c r="L65" s="441" t="s">
        <v>15846</v>
      </c>
      <c r="M65" s="287"/>
      <c r="N65" s="287"/>
      <c r="O65" s="759">
        <v>45570.0</v>
      </c>
      <c r="P65" s="356" t="s">
        <v>471</v>
      </c>
      <c r="Q65" s="482" t="s">
        <v>95</v>
      </c>
      <c r="R65" s="287"/>
      <c r="S65" s="287"/>
    </row>
    <row r="66">
      <c r="A66" s="717" t="s">
        <v>1792</v>
      </c>
      <c r="B66" s="788" t="s">
        <v>8496</v>
      </c>
      <c r="C66" s="717" t="s">
        <v>5769</v>
      </c>
      <c r="D66" s="441" t="s">
        <v>338</v>
      </c>
      <c r="E66" s="287"/>
      <c r="F66" s="480" t="s">
        <v>11</v>
      </c>
      <c r="G66" s="441" t="s">
        <v>2023</v>
      </c>
      <c r="H66" s="480" t="s">
        <v>2267</v>
      </c>
      <c r="I66" s="441" t="s">
        <v>8497</v>
      </c>
      <c r="J66" s="441" t="s">
        <v>15847</v>
      </c>
      <c r="K66" s="441" t="s">
        <v>8498</v>
      </c>
      <c r="L66" s="441" t="s">
        <v>8499</v>
      </c>
      <c r="M66" s="240"/>
      <c r="N66" s="287"/>
      <c r="O66" s="759">
        <v>45570.0</v>
      </c>
      <c r="P66" s="356" t="s">
        <v>471</v>
      </c>
      <c r="Q66" s="482" t="s">
        <v>95</v>
      </c>
      <c r="R66" s="287"/>
      <c r="S66" s="287"/>
    </row>
    <row r="67">
      <c r="A67" s="717" t="s">
        <v>1798</v>
      </c>
      <c r="B67" s="788" t="s">
        <v>8496</v>
      </c>
      <c r="C67" s="717" t="s">
        <v>5769</v>
      </c>
      <c r="D67" s="441" t="s">
        <v>338</v>
      </c>
      <c r="E67" s="287"/>
      <c r="F67" s="480" t="s">
        <v>11</v>
      </c>
      <c r="G67" s="441" t="s">
        <v>2023</v>
      </c>
      <c r="H67" s="480" t="s">
        <v>2267</v>
      </c>
      <c r="I67" s="441" t="s">
        <v>8500</v>
      </c>
      <c r="J67" s="441" t="s">
        <v>15847</v>
      </c>
      <c r="K67" s="441" t="s">
        <v>8501</v>
      </c>
      <c r="L67" s="789" t="s">
        <v>8502</v>
      </c>
      <c r="M67" s="240"/>
      <c r="N67" s="287"/>
      <c r="O67" s="759">
        <v>45570.0</v>
      </c>
      <c r="P67" s="356" t="s">
        <v>471</v>
      </c>
      <c r="Q67" s="482" t="s">
        <v>95</v>
      </c>
      <c r="R67" s="287"/>
      <c r="S67" s="287"/>
    </row>
    <row r="68">
      <c r="A68" s="767" t="s">
        <v>1804</v>
      </c>
      <c r="B68" s="767" t="s">
        <v>15848</v>
      </c>
      <c r="C68" s="767" t="s">
        <v>5769</v>
      </c>
      <c r="D68" s="783" t="s">
        <v>338</v>
      </c>
      <c r="E68" s="770"/>
      <c r="F68" s="783" t="s">
        <v>12</v>
      </c>
      <c r="G68" s="441" t="s">
        <v>2023</v>
      </c>
      <c r="H68" s="770"/>
      <c r="I68" s="783" t="s">
        <v>15849</v>
      </c>
      <c r="J68" s="784" t="s">
        <v>15850</v>
      </c>
      <c r="K68" s="783" t="s">
        <v>15851</v>
      </c>
      <c r="L68" s="783" t="s">
        <v>15852</v>
      </c>
      <c r="M68" s="770"/>
      <c r="N68" s="770"/>
      <c r="O68" s="757" t="s">
        <v>10771</v>
      </c>
      <c r="P68" s="356" t="s">
        <v>471</v>
      </c>
      <c r="Q68" s="482" t="s">
        <v>95</v>
      </c>
      <c r="R68" s="770"/>
      <c r="S68" s="770"/>
    </row>
    <row r="69">
      <c r="A69" s="717" t="s">
        <v>1810</v>
      </c>
      <c r="B69" s="485" t="s">
        <v>15723</v>
      </c>
      <c r="C69" s="441" t="s">
        <v>5724</v>
      </c>
      <c r="D69" s="441" t="s">
        <v>338</v>
      </c>
      <c r="E69" s="287"/>
      <c r="F69" s="441" t="s">
        <v>12</v>
      </c>
      <c r="G69" s="441" t="s">
        <v>2023</v>
      </c>
      <c r="H69" s="287"/>
      <c r="I69" s="441" t="s">
        <v>15853</v>
      </c>
      <c r="J69" s="480" t="s">
        <v>15854</v>
      </c>
      <c r="K69" s="480" t="s">
        <v>15855</v>
      </c>
      <c r="L69" s="441" t="s">
        <v>15856</v>
      </c>
      <c r="M69" s="287"/>
      <c r="N69" s="287"/>
      <c r="O69" s="759">
        <v>45570.0</v>
      </c>
      <c r="P69" s="356" t="s">
        <v>471</v>
      </c>
      <c r="Q69" s="482" t="s">
        <v>95</v>
      </c>
      <c r="R69" s="287"/>
      <c r="S69" s="287"/>
    </row>
    <row r="70">
      <c r="A70" s="717" t="s">
        <v>1827</v>
      </c>
      <c r="B70" s="287"/>
      <c r="C70" s="287"/>
      <c r="D70" s="717" t="s">
        <v>296</v>
      </c>
      <c r="E70" s="717" t="s">
        <v>8954</v>
      </c>
      <c r="F70" s="441" t="s">
        <v>11</v>
      </c>
      <c r="G70" s="441" t="s">
        <v>465</v>
      </c>
      <c r="H70" s="717" t="s">
        <v>8372</v>
      </c>
      <c r="I70" s="441" t="s">
        <v>15857</v>
      </c>
      <c r="J70" s="287"/>
      <c r="K70" s="441" t="s">
        <v>15858</v>
      </c>
      <c r="L70" s="441" t="s">
        <v>15859</v>
      </c>
      <c r="M70" s="287"/>
      <c r="N70" s="718" t="s">
        <v>15860</v>
      </c>
      <c r="O70" s="756">
        <v>45356.0</v>
      </c>
      <c r="P70" s="356" t="s">
        <v>490</v>
      </c>
      <c r="Q70" s="356" t="s">
        <v>95</v>
      </c>
      <c r="R70" s="287"/>
      <c r="S70" s="287"/>
    </row>
    <row r="71">
      <c r="A71" s="717" t="s">
        <v>15861</v>
      </c>
      <c r="B71" s="717" t="s">
        <v>8583</v>
      </c>
      <c r="C71" s="717" t="s">
        <v>6457</v>
      </c>
      <c r="D71" s="717" t="s">
        <v>296</v>
      </c>
      <c r="E71" s="717" t="s">
        <v>2301</v>
      </c>
      <c r="F71" s="717" t="s">
        <v>12</v>
      </c>
      <c r="G71" s="441" t="s">
        <v>545</v>
      </c>
      <c r="H71" s="717" t="s">
        <v>739</v>
      </c>
      <c r="I71" s="441" t="s">
        <v>15862</v>
      </c>
      <c r="J71" s="441" t="s">
        <v>8585</v>
      </c>
      <c r="K71" s="441" t="s">
        <v>8586</v>
      </c>
      <c r="L71" s="441" t="s">
        <v>15863</v>
      </c>
      <c r="M71" s="757" t="s">
        <v>15864</v>
      </c>
      <c r="N71" s="287"/>
      <c r="O71" s="757" t="s">
        <v>10771</v>
      </c>
      <c r="P71" s="356" t="s">
        <v>471</v>
      </c>
      <c r="Q71" s="482" t="s">
        <v>95</v>
      </c>
      <c r="R71" s="287"/>
      <c r="S71" s="287"/>
    </row>
    <row r="72">
      <c r="A72" s="441" t="s">
        <v>1787</v>
      </c>
      <c r="B72" s="441" t="s">
        <v>8583</v>
      </c>
      <c r="C72" s="441" t="s">
        <v>6457</v>
      </c>
      <c r="D72" s="441" t="s">
        <v>296</v>
      </c>
      <c r="E72" s="287"/>
      <c r="F72" s="441" t="s">
        <v>12</v>
      </c>
      <c r="G72" s="441" t="s">
        <v>545</v>
      </c>
      <c r="H72" s="441" t="s">
        <v>739</v>
      </c>
      <c r="I72" s="441" t="s">
        <v>15865</v>
      </c>
      <c r="J72" s="441" t="s">
        <v>15866</v>
      </c>
      <c r="K72" s="441" t="s">
        <v>15867</v>
      </c>
      <c r="L72" s="441" t="s">
        <v>15868</v>
      </c>
      <c r="M72" s="757" t="s">
        <v>15869</v>
      </c>
      <c r="N72" s="287"/>
      <c r="O72" s="757" t="s">
        <v>10771</v>
      </c>
      <c r="P72" s="356" t="s">
        <v>471</v>
      </c>
      <c r="Q72" s="757" t="s">
        <v>95</v>
      </c>
      <c r="R72" s="287"/>
      <c r="S72" s="287"/>
    </row>
    <row r="73">
      <c r="A73" s="441" t="s">
        <v>1792</v>
      </c>
      <c r="B73" s="441" t="s">
        <v>15651</v>
      </c>
      <c r="C73" s="441" t="s">
        <v>14216</v>
      </c>
      <c r="D73" s="441" t="s">
        <v>296</v>
      </c>
      <c r="E73" s="287"/>
      <c r="F73" s="441" t="s">
        <v>12</v>
      </c>
      <c r="G73" s="441" t="s">
        <v>545</v>
      </c>
      <c r="H73" s="441" t="s">
        <v>739</v>
      </c>
      <c r="I73" s="724" t="s">
        <v>15870</v>
      </c>
      <c r="J73" s="441" t="s">
        <v>15871</v>
      </c>
      <c r="K73" s="441" t="s">
        <v>15872</v>
      </c>
      <c r="L73" s="441" t="s">
        <v>15873</v>
      </c>
      <c r="M73" s="755" t="s">
        <v>15874</v>
      </c>
      <c r="N73" s="287"/>
      <c r="O73" s="482" t="s">
        <v>1555</v>
      </c>
      <c r="P73" s="757" t="s">
        <v>490</v>
      </c>
      <c r="Q73" s="757" t="s">
        <v>95</v>
      </c>
      <c r="R73" s="287"/>
      <c r="S73" s="287"/>
    </row>
    <row r="74">
      <c r="A74" s="441" t="s">
        <v>1798</v>
      </c>
      <c r="B74" s="441" t="s">
        <v>15651</v>
      </c>
      <c r="C74" s="441" t="s">
        <v>14216</v>
      </c>
      <c r="D74" s="441" t="s">
        <v>296</v>
      </c>
      <c r="E74" s="287"/>
      <c r="F74" s="441" t="s">
        <v>12</v>
      </c>
      <c r="G74" s="441" t="s">
        <v>545</v>
      </c>
      <c r="H74" s="441" t="s">
        <v>739</v>
      </c>
      <c r="I74" s="724" t="s">
        <v>15875</v>
      </c>
      <c r="J74" s="441" t="s">
        <v>15866</v>
      </c>
      <c r="K74" s="441" t="s">
        <v>15876</v>
      </c>
      <c r="L74" s="724" t="s">
        <v>15877</v>
      </c>
      <c r="M74" s="757" t="s">
        <v>15878</v>
      </c>
      <c r="N74" s="287"/>
      <c r="O74" s="757" t="s">
        <v>517</v>
      </c>
      <c r="P74" s="356" t="s">
        <v>471</v>
      </c>
      <c r="Q74" s="757" t="s">
        <v>95</v>
      </c>
      <c r="R74" s="287"/>
      <c r="S74" s="287"/>
    </row>
    <row r="75">
      <c r="A75" s="240"/>
      <c r="B75" s="240"/>
      <c r="C75" s="240"/>
      <c r="D75" s="441" t="s">
        <v>296</v>
      </c>
      <c r="E75" s="240" t="s">
        <v>438</v>
      </c>
      <c r="F75" s="240" t="s">
        <v>11</v>
      </c>
      <c r="G75" s="441" t="s">
        <v>545</v>
      </c>
      <c r="H75" s="240" t="s">
        <v>6311</v>
      </c>
      <c r="I75" s="469" t="s">
        <v>15879</v>
      </c>
      <c r="J75" s="758" t="s">
        <v>15880</v>
      </c>
      <c r="K75" s="240" t="s">
        <v>15661</v>
      </c>
      <c r="L75" s="469" t="s">
        <v>15879</v>
      </c>
      <c r="M75" s="240"/>
      <c r="N75" s="240"/>
      <c r="O75" s="759">
        <v>45570.0</v>
      </c>
      <c r="P75" s="356" t="s">
        <v>471</v>
      </c>
      <c r="Q75" s="482" t="s">
        <v>95</v>
      </c>
      <c r="R75" s="240"/>
      <c r="S75" s="240"/>
    </row>
    <row r="76">
      <c r="A76" s="240"/>
      <c r="B76" s="240"/>
      <c r="C76" s="240"/>
      <c r="D76" s="441" t="s">
        <v>338</v>
      </c>
      <c r="E76" s="240" t="s">
        <v>438</v>
      </c>
      <c r="F76" s="240" t="s">
        <v>11</v>
      </c>
      <c r="G76" s="441" t="s">
        <v>2023</v>
      </c>
      <c r="H76" s="240" t="s">
        <v>6311</v>
      </c>
      <c r="I76" s="469" t="s">
        <v>15879</v>
      </c>
      <c r="J76" s="758" t="s">
        <v>15881</v>
      </c>
      <c r="K76" s="240" t="s">
        <v>15661</v>
      </c>
      <c r="L76" s="469" t="s">
        <v>15879</v>
      </c>
      <c r="M76" s="240"/>
      <c r="N76" s="240"/>
      <c r="O76" s="759">
        <v>45570.0</v>
      </c>
      <c r="P76" s="356" t="s">
        <v>471</v>
      </c>
      <c r="Q76" s="482" t="s">
        <v>95</v>
      </c>
      <c r="R76" s="240"/>
      <c r="S76" s="240"/>
    </row>
    <row r="77">
      <c r="O77" s="293"/>
    </row>
    <row r="78">
      <c r="O78" s="293"/>
    </row>
    <row r="79">
      <c r="O79" s="293"/>
    </row>
    <row r="80">
      <c r="O80" s="293"/>
    </row>
    <row r="81">
      <c r="O81" s="293"/>
    </row>
    <row r="82">
      <c r="O82" s="293"/>
    </row>
    <row r="83">
      <c r="O83" s="293"/>
    </row>
    <row r="84">
      <c r="O84" s="293"/>
    </row>
    <row r="85">
      <c r="O85" s="293"/>
    </row>
    <row r="86">
      <c r="O86" s="293"/>
    </row>
    <row r="87">
      <c r="O87" s="293"/>
    </row>
    <row r="88">
      <c r="O88" s="293"/>
    </row>
    <row r="89">
      <c r="O89" s="293"/>
    </row>
    <row r="90">
      <c r="O90" s="293"/>
    </row>
    <row r="91">
      <c r="O91" s="293"/>
    </row>
    <row r="92">
      <c r="O92" s="293"/>
    </row>
    <row r="93">
      <c r="O93" s="293"/>
    </row>
    <row r="94">
      <c r="O94" s="293"/>
    </row>
    <row r="95">
      <c r="O95" s="293"/>
    </row>
    <row r="96">
      <c r="O96" s="293"/>
    </row>
    <row r="97">
      <c r="O97" s="293"/>
    </row>
    <row r="98">
      <c r="O98" s="293"/>
    </row>
    <row r="99">
      <c r="O99" s="293"/>
    </row>
    <row r="100">
      <c r="O100" s="293"/>
    </row>
    <row r="101">
      <c r="O101" s="293"/>
    </row>
    <row r="102">
      <c r="O102" s="293"/>
    </row>
    <row r="103">
      <c r="O103" s="293"/>
    </row>
    <row r="104">
      <c r="O104" s="293"/>
    </row>
    <row r="105">
      <c r="O105" s="293"/>
    </row>
    <row r="106">
      <c r="O106" s="293"/>
    </row>
    <row r="107">
      <c r="O107" s="293"/>
    </row>
    <row r="108">
      <c r="O108" s="293"/>
    </row>
  </sheetData>
  <customSheetViews>
    <customSheetView guid="{2F19E93E-B2C0-4AB2-8F1C-EB721562D28D}" filter="1" showAutoFilter="1">
      <autoFilter ref="$A$1:$S$76"/>
    </customSheetView>
    <customSheetView guid="{9E811A48-C3E3-4F30-80ED-825CFE84A008}" filter="1" showAutoFilter="1">
      <autoFilter ref="$A$1:$S$1000">
        <filterColumn colId="16">
          <filters blank="1">
            <filter val="Pass"/>
          </filters>
        </filterColumn>
      </autoFilter>
    </customSheetView>
  </customSheetViews>
  <dataValidations>
    <dataValidation type="list" allowBlank="1" showErrorMessage="1" sqref="S2:S76">
      <formula1>"Deprecated,Known Bug"</formula1>
    </dataValidation>
    <dataValidation type="list" allowBlank="1" showErrorMessage="1" sqref="O56">
      <formula1>"22/04/2024,23/04/2024,24/04/2024,25/04/2024,29/04/2024,30/04/2024,02/05/2024,03/05/2024,06/05/2024,09/05/2024,10/05/2024"</formula1>
    </dataValidation>
    <dataValidation type="list" allowBlank="1" showErrorMessage="1" sqref="O2:O55 O57:O108">
      <formula1>"02/05/2024,03/05/2024,07/05/2024,08/05/2024,09/05/2024,10/05/2024,13/05/2024,14/05/2024,15/05/2024,20/06/2024,27/06/2024"</formula1>
    </dataValidation>
    <dataValidation type="list" allowBlank="1" showErrorMessage="1" sqref="P2:P55 P57:P76">
      <formula1>"Aparna,Manjula,Naveen,Poornima,Priya,Raghavendira"</formula1>
    </dataValidation>
    <dataValidation type="list" allowBlank="1" showErrorMessage="1" sqref="Q2:Q76">
      <formula1>"Pass,Fail,NA,Blocked"</formula1>
    </dataValidation>
    <dataValidation type="list" allowBlank="1" showErrorMessage="1" sqref="P56">
      <formula1>"Automation Execution 1,Automation Execution 2,Manjula,Namrata,Naveen,Poornima,Priya,Raghavendira"</formula1>
    </dataValidation>
  </dataValidations>
  <hyperlinks>
    <hyperlink r:id="rId1" ref="J7"/>
    <hyperlink r:id="rId2" ref="J8"/>
    <hyperlink r:id="rId3" ref="R18"/>
    <hyperlink r:id="rId4" ref="R19"/>
    <hyperlink r:id="rId5" ref="B20"/>
    <hyperlink r:id="rId6" ref="R20"/>
    <hyperlink r:id="rId7" ref="R21"/>
    <hyperlink r:id="rId8" ref="R22"/>
    <hyperlink r:id="rId9" ref="R23"/>
    <hyperlink r:id="rId10" ref="B58"/>
    <hyperlink r:id="rId11" ref="B59"/>
    <hyperlink r:id="rId12" ref="J75"/>
    <hyperlink r:id="rId13" ref="J76"/>
  </hyperlinks>
  <drawing r:id="rId14"/>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0" max="10" width="33.5"/>
    <col customWidth="1" min="11" max="11" width="24.0"/>
    <col customWidth="1" min="12" max="12" width="28.25"/>
    <col customWidth="1" min="13" max="13" width="32.75"/>
  </cols>
  <sheetData>
    <row r="1">
      <c r="A1" s="790" t="s">
        <v>2236</v>
      </c>
      <c r="B1" s="791" t="s">
        <v>2237</v>
      </c>
      <c r="C1" s="791" t="s">
        <v>2238</v>
      </c>
      <c r="D1" s="791" t="s">
        <v>6418</v>
      </c>
      <c r="E1" s="791" t="s">
        <v>2240</v>
      </c>
      <c r="F1" s="791" t="s">
        <v>2241</v>
      </c>
      <c r="G1" s="791" t="s">
        <v>451</v>
      </c>
      <c r="H1" s="791" t="s">
        <v>2242</v>
      </c>
      <c r="I1" s="791" t="s">
        <v>2243</v>
      </c>
      <c r="J1" s="791" t="s">
        <v>2244</v>
      </c>
      <c r="K1" s="791" t="s">
        <v>2245</v>
      </c>
      <c r="L1" s="791" t="s">
        <v>454</v>
      </c>
      <c r="M1" s="791" t="s">
        <v>2246</v>
      </c>
      <c r="N1" s="791" t="s">
        <v>2247</v>
      </c>
      <c r="O1" s="791" t="s">
        <v>456</v>
      </c>
      <c r="P1" s="791" t="s">
        <v>457</v>
      </c>
      <c r="Q1" s="791" t="s">
        <v>458</v>
      </c>
      <c r="R1" s="791" t="s">
        <v>78</v>
      </c>
      <c r="S1" s="791" t="s">
        <v>460</v>
      </c>
      <c r="T1" s="791" t="s">
        <v>462</v>
      </c>
    </row>
    <row r="2">
      <c r="A2" s="792" t="s">
        <v>1412</v>
      </c>
      <c r="B2" s="238"/>
      <c r="C2" s="238"/>
      <c r="D2" s="590" t="s">
        <v>15882</v>
      </c>
      <c r="E2" s="590" t="s">
        <v>8954</v>
      </c>
      <c r="F2" s="590" t="s">
        <v>11</v>
      </c>
      <c r="G2" s="590" t="s">
        <v>465</v>
      </c>
      <c r="H2" s="590" t="s">
        <v>2252</v>
      </c>
      <c r="I2" s="590" t="s">
        <v>15883</v>
      </c>
      <c r="J2" s="229" t="s">
        <v>15884</v>
      </c>
      <c r="K2" s="238"/>
      <c r="L2" s="229" t="s">
        <v>15885</v>
      </c>
      <c r="M2" s="229" t="s">
        <v>15886</v>
      </c>
      <c r="N2" s="238"/>
      <c r="O2" s="793" t="s">
        <v>15887</v>
      </c>
      <c r="P2" s="238"/>
      <c r="Q2" s="229"/>
      <c r="R2" s="230" t="s">
        <v>620</v>
      </c>
      <c r="S2" s="238"/>
      <c r="T2" s="238"/>
    </row>
    <row r="3">
      <c r="A3" s="792" t="s">
        <v>1418</v>
      </c>
      <c r="B3" s="238"/>
      <c r="C3" s="238"/>
      <c r="D3" s="590" t="s">
        <v>15882</v>
      </c>
      <c r="E3" s="590" t="s">
        <v>8954</v>
      </c>
      <c r="F3" s="590" t="s">
        <v>11</v>
      </c>
      <c r="G3" s="590" t="s">
        <v>465</v>
      </c>
      <c r="H3" s="590" t="s">
        <v>2252</v>
      </c>
      <c r="I3" s="590" t="s">
        <v>15883</v>
      </c>
      <c r="J3" s="229" t="s">
        <v>15888</v>
      </c>
      <c r="K3" s="238"/>
      <c r="L3" s="229" t="s">
        <v>15885</v>
      </c>
      <c r="M3" s="794" t="s">
        <v>15889</v>
      </c>
      <c r="N3" s="238"/>
      <c r="O3" s="793" t="s">
        <v>15887</v>
      </c>
      <c r="P3" s="238"/>
      <c r="Q3" s="229"/>
      <c r="R3" s="230" t="s">
        <v>620</v>
      </c>
      <c r="S3" s="238"/>
      <c r="T3" s="238"/>
    </row>
    <row r="4">
      <c r="A4" s="792" t="s">
        <v>1424</v>
      </c>
      <c r="B4" s="238"/>
      <c r="C4" s="238"/>
      <c r="D4" s="590" t="s">
        <v>15882</v>
      </c>
      <c r="E4" s="590" t="s">
        <v>8954</v>
      </c>
      <c r="F4" s="590" t="s">
        <v>11</v>
      </c>
      <c r="G4" s="590" t="s">
        <v>465</v>
      </c>
      <c r="H4" s="590" t="s">
        <v>2252</v>
      </c>
      <c r="I4" s="590" t="s">
        <v>15883</v>
      </c>
      <c r="J4" s="794" t="s">
        <v>15890</v>
      </c>
      <c r="K4" s="238"/>
      <c r="L4" s="229" t="s">
        <v>15891</v>
      </c>
      <c r="M4" s="229" t="s">
        <v>15892</v>
      </c>
      <c r="N4" s="238"/>
      <c r="O4" s="793" t="s">
        <v>15887</v>
      </c>
      <c r="P4" s="238"/>
      <c r="Q4" s="229"/>
      <c r="R4" s="230" t="s">
        <v>620</v>
      </c>
      <c r="S4" s="238"/>
      <c r="T4" s="238"/>
    </row>
    <row r="5">
      <c r="A5" s="792" t="s">
        <v>1429</v>
      </c>
      <c r="B5" s="590" t="s">
        <v>15893</v>
      </c>
      <c r="C5" s="238"/>
      <c r="D5" s="590" t="s">
        <v>15882</v>
      </c>
      <c r="E5" s="590" t="s">
        <v>15894</v>
      </c>
      <c r="F5" s="590" t="s">
        <v>11</v>
      </c>
      <c r="G5" s="590" t="s">
        <v>465</v>
      </c>
      <c r="H5" s="590" t="s">
        <v>2252</v>
      </c>
      <c r="I5" s="590" t="s">
        <v>15883</v>
      </c>
      <c r="J5" s="229" t="s">
        <v>15895</v>
      </c>
      <c r="K5" s="238"/>
      <c r="L5" s="229" t="s">
        <v>15896</v>
      </c>
      <c r="M5" s="229" t="s">
        <v>15897</v>
      </c>
      <c r="N5" s="238"/>
      <c r="O5" s="229" t="s">
        <v>15898</v>
      </c>
      <c r="P5" s="238"/>
      <c r="Q5" s="229"/>
      <c r="R5" s="230" t="s">
        <v>620</v>
      </c>
      <c r="S5" s="238"/>
      <c r="T5" s="238"/>
    </row>
    <row r="6">
      <c r="A6" s="792" t="s">
        <v>1435</v>
      </c>
      <c r="B6" s="590" t="s">
        <v>15899</v>
      </c>
      <c r="C6" s="590" t="s">
        <v>6457</v>
      </c>
      <c r="D6" s="590" t="s">
        <v>15900</v>
      </c>
      <c r="E6" s="238"/>
      <c r="F6" s="590" t="s">
        <v>12</v>
      </c>
      <c r="G6" s="590" t="s">
        <v>545</v>
      </c>
      <c r="H6" s="590" t="s">
        <v>2252</v>
      </c>
      <c r="I6" s="238"/>
      <c r="J6" s="229" t="s">
        <v>15901</v>
      </c>
      <c r="K6" s="229" t="s">
        <v>15902</v>
      </c>
      <c r="L6" s="229" t="s">
        <v>15903</v>
      </c>
      <c r="M6" s="229" t="s">
        <v>15904</v>
      </c>
      <c r="N6" s="238"/>
      <c r="O6" s="238"/>
      <c r="P6" s="229"/>
      <c r="Q6" s="229"/>
      <c r="R6" s="230" t="s">
        <v>620</v>
      </c>
      <c r="S6" s="284"/>
      <c r="T6" s="229" t="s">
        <v>15905</v>
      </c>
    </row>
    <row r="7">
      <c r="A7" s="792" t="s">
        <v>1440</v>
      </c>
      <c r="B7" s="590" t="s">
        <v>15899</v>
      </c>
      <c r="C7" s="590" t="s">
        <v>6457</v>
      </c>
      <c r="D7" s="590" t="s">
        <v>15900</v>
      </c>
      <c r="E7" s="238"/>
      <c r="F7" s="590" t="s">
        <v>12</v>
      </c>
      <c r="G7" s="590" t="s">
        <v>545</v>
      </c>
      <c r="H7" s="590" t="s">
        <v>2252</v>
      </c>
      <c r="I7" s="590" t="s">
        <v>15883</v>
      </c>
      <c r="J7" s="794" t="s">
        <v>15906</v>
      </c>
      <c r="K7" s="229" t="s">
        <v>15902</v>
      </c>
      <c r="L7" s="229" t="s">
        <v>15903</v>
      </c>
      <c r="M7" s="229" t="s">
        <v>15907</v>
      </c>
      <c r="N7" s="238"/>
      <c r="O7" s="238"/>
      <c r="P7" s="229"/>
      <c r="Q7" s="229"/>
      <c r="R7" s="230" t="s">
        <v>620</v>
      </c>
      <c r="S7" s="238"/>
      <c r="T7" s="229" t="s">
        <v>15905</v>
      </c>
    </row>
    <row r="8">
      <c r="A8" s="792" t="s">
        <v>1446</v>
      </c>
      <c r="B8" s="590" t="s">
        <v>15899</v>
      </c>
      <c r="C8" s="590" t="s">
        <v>6457</v>
      </c>
      <c r="D8" s="590" t="s">
        <v>15882</v>
      </c>
      <c r="E8" s="238"/>
      <c r="F8" s="590" t="s">
        <v>12</v>
      </c>
      <c r="G8" s="590" t="s">
        <v>545</v>
      </c>
      <c r="H8" s="590" t="s">
        <v>2252</v>
      </c>
      <c r="I8" s="590" t="s">
        <v>15883</v>
      </c>
      <c r="J8" s="794" t="s">
        <v>15908</v>
      </c>
      <c r="K8" s="229" t="s">
        <v>15909</v>
      </c>
      <c r="L8" s="229" t="s">
        <v>15910</v>
      </c>
      <c r="M8" s="229" t="s">
        <v>15911</v>
      </c>
      <c r="N8" s="238"/>
      <c r="O8" s="238"/>
      <c r="P8" s="229"/>
      <c r="Q8" s="229"/>
      <c r="R8" s="230" t="s">
        <v>620</v>
      </c>
      <c r="S8" s="238"/>
      <c r="T8" s="229" t="s">
        <v>15905</v>
      </c>
    </row>
    <row r="9">
      <c r="A9" s="792" t="s">
        <v>1451</v>
      </c>
      <c r="B9" s="590" t="s">
        <v>15899</v>
      </c>
      <c r="C9" s="590" t="s">
        <v>6457</v>
      </c>
      <c r="D9" s="590" t="s">
        <v>15900</v>
      </c>
      <c r="E9" s="238"/>
      <c r="F9" s="590" t="s">
        <v>12</v>
      </c>
      <c r="G9" s="590" t="s">
        <v>545</v>
      </c>
      <c r="H9" s="590" t="s">
        <v>2252</v>
      </c>
      <c r="I9" s="590" t="s">
        <v>15883</v>
      </c>
      <c r="J9" s="794" t="s">
        <v>15912</v>
      </c>
      <c r="K9" s="229" t="s">
        <v>15902</v>
      </c>
      <c r="L9" s="229" t="s">
        <v>15913</v>
      </c>
      <c r="M9" s="229" t="s">
        <v>15914</v>
      </c>
      <c r="N9" s="238"/>
      <c r="O9" s="238"/>
      <c r="P9" s="229"/>
      <c r="Q9" s="229"/>
      <c r="R9" s="230" t="s">
        <v>620</v>
      </c>
      <c r="S9" s="238"/>
      <c r="T9" s="229" t="s">
        <v>15905</v>
      </c>
    </row>
    <row r="10">
      <c r="A10" s="792" t="s">
        <v>1454</v>
      </c>
      <c r="B10" s="590" t="s">
        <v>15899</v>
      </c>
      <c r="C10" s="590" t="s">
        <v>6457</v>
      </c>
      <c r="D10" s="590" t="s">
        <v>15882</v>
      </c>
      <c r="E10" s="238"/>
      <c r="F10" s="590" t="s">
        <v>12</v>
      </c>
      <c r="G10" s="590" t="s">
        <v>545</v>
      </c>
      <c r="H10" s="590" t="s">
        <v>2252</v>
      </c>
      <c r="I10" s="590" t="s">
        <v>15883</v>
      </c>
      <c r="J10" s="794" t="s">
        <v>15915</v>
      </c>
      <c r="K10" s="229" t="s">
        <v>15909</v>
      </c>
      <c r="L10" s="229" t="s">
        <v>15916</v>
      </c>
      <c r="M10" s="229" t="s">
        <v>15917</v>
      </c>
      <c r="N10" s="238"/>
      <c r="O10" s="238"/>
      <c r="P10" s="229"/>
      <c r="Q10" s="229"/>
      <c r="R10" s="230" t="s">
        <v>620</v>
      </c>
      <c r="S10" s="238"/>
      <c r="T10" s="229" t="s">
        <v>15905</v>
      </c>
    </row>
    <row r="11">
      <c r="A11" s="792" t="s">
        <v>1459</v>
      </c>
      <c r="B11" s="590" t="s">
        <v>15899</v>
      </c>
      <c r="C11" s="590" t="s">
        <v>6457</v>
      </c>
      <c r="D11" s="590" t="s">
        <v>15900</v>
      </c>
      <c r="E11" s="238"/>
      <c r="F11" s="590" t="s">
        <v>12</v>
      </c>
      <c r="G11" s="590" t="s">
        <v>545</v>
      </c>
      <c r="H11" s="590" t="s">
        <v>2252</v>
      </c>
      <c r="I11" s="590" t="s">
        <v>15883</v>
      </c>
      <c r="J11" s="794" t="s">
        <v>15918</v>
      </c>
      <c r="K11" s="229" t="s">
        <v>15919</v>
      </c>
      <c r="L11" s="229" t="s">
        <v>15920</v>
      </c>
      <c r="M11" s="229" t="s">
        <v>15921</v>
      </c>
      <c r="N11" s="238"/>
      <c r="O11" s="238"/>
      <c r="P11" s="229"/>
      <c r="Q11" s="229"/>
      <c r="R11" s="230" t="s">
        <v>620</v>
      </c>
      <c r="S11" s="238"/>
      <c r="T11" s="229" t="s">
        <v>15905</v>
      </c>
    </row>
    <row r="12">
      <c r="A12" s="792" t="s">
        <v>1464</v>
      </c>
      <c r="B12" s="590" t="s">
        <v>15899</v>
      </c>
      <c r="C12" s="590" t="s">
        <v>6457</v>
      </c>
      <c r="D12" s="590" t="s">
        <v>15882</v>
      </c>
      <c r="E12" s="238"/>
      <c r="F12" s="590" t="s">
        <v>12</v>
      </c>
      <c r="G12" s="590" t="s">
        <v>545</v>
      </c>
      <c r="H12" s="590" t="s">
        <v>2252</v>
      </c>
      <c r="I12" s="590" t="s">
        <v>15883</v>
      </c>
      <c r="J12" s="794" t="s">
        <v>15922</v>
      </c>
      <c r="K12" s="229" t="s">
        <v>15923</v>
      </c>
      <c r="L12" s="229" t="s">
        <v>15924</v>
      </c>
      <c r="M12" s="229" t="s">
        <v>15925</v>
      </c>
      <c r="N12" s="238"/>
      <c r="O12" s="238"/>
      <c r="P12" s="229"/>
      <c r="Q12" s="229"/>
      <c r="R12" s="230" t="s">
        <v>620</v>
      </c>
      <c r="S12" s="238"/>
      <c r="T12" s="229" t="s">
        <v>15905</v>
      </c>
    </row>
    <row r="13">
      <c r="A13" s="792" t="s">
        <v>1469</v>
      </c>
      <c r="B13" s="590" t="s">
        <v>15899</v>
      </c>
      <c r="C13" s="590" t="s">
        <v>6457</v>
      </c>
      <c r="D13" s="590" t="s">
        <v>15900</v>
      </c>
      <c r="E13" s="238"/>
      <c r="F13" s="590" t="s">
        <v>12</v>
      </c>
      <c r="G13" s="590" t="s">
        <v>545</v>
      </c>
      <c r="H13" s="590" t="s">
        <v>2252</v>
      </c>
      <c r="I13" s="590" t="s">
        <v>15883</v>
      </c>
      <c r="J13" s="794" t="s">
        <v>15926</v>
      </c>
      <c r="K13" s="229" t="s">
        <v>15919</v>
      </c>
      <c r="L13" s="229" t="s">
        <v>15927</v>
      </c>
      <c r="M13" s="229" t="s">
        <v>15928</v>
      </c>
      <c r="N13" s="238"/>
      <c r="O13" s="238"/>
      <c r="P13" s="229"/>
      <c r="Q13" s="229"/>
      <c r="R13" s="230" t="s">
        <v>620</v>
      </c>
      <c r="S13" s="238"/>
      <c r="T13" s="229" t="s">
        <v>15905</v>
      </c>
    </row>
    <row r="14">
      <c r="A14" s="792" t="s">
        <v>1474</v>
      </c>
      <c r="B14" s="590" t="s">
        <v>15899</v>
      </c>
      <c r="C14" s="590" t="s">
        <v>6457</v>
      </c>
      <c r="D14" s="590" t="s">
        <v>15882</v>
      </c>
      <c r="E14" s="238"/>
      <c r="F14" s="590" t="s">
        <v>12</v>
      </c>
      <c r="G14" s="590" t="s">
        <v>545</v>
      </c>
      <c r="H14" s="590" t="s">
        <v>2252</v>
      </c>
      <c r="I14" s="590" t="s">
        <v>15883</v>
      </c>
      <c r="J14" s="794" t="s">
        <v>15929</v>
      </c>
      <c r="K14" s="229" t="s">
        <v>15923</v>
      </c>
      <c r="L14" s="229" t="s">
        <v>15930</v>
      </c>
      <c r="M14" s="229" t="s">
        <v>15931</v>
      </c>
      <c r="N14" s="238"/>
      <c r="O14" s="238"/>
      <c r="P14" s="229"/>
      <c r="Q14" s="229"/>
      <c r="R14" s="230" t="s">
        <v>620</v>
      </c>
      <c r="S14" s="238"/>
      <c r="T14" s="229" t="s">
        <v>15905</v>
      </c>
    </row>
    <row r="15">
      <c r="A15" s="792" t="s">
        <v>1479</v>
      </c>
      <c r="B15" s="590" t="s">
        <v>15932</v>
      </c>
      <c r="C15" s="590">
        <v>4.3</v>
      </c>
      <c r="D15" s="590" t="s">
        <v>15882</v>
      </c>
      <c r="E15" s="238"/>
      <c r="F15" s="590" t="s">
        <v>11</v>
      </c>
      <c r="G15" s="590" t="s">
        <v>465</v>
      </c>
      <c r="H15" s="590" t="s">
        <v>2252</v>
      </c>
      <c r="I15" s="590" t="s">
        <v>15883</v>
      </c>
      <c r="J15" s="229" t="s">
        <v>15933</v>
      </c>
      <c r="K15" s="229" t="s">
        <v>15934</v>
      </c>
      <c r="L15" s="229" t="s">
        <v>15935</v>
      </c>
      <c r="M15" s="229" t="s">
        <v>15936</v>
      </c>
      <c r="N15" s="238"/>
      <c r="O15" s="590" t="s">
        <v>15937</v>
      </c>
      <c r="P15" s="238"/>
      <c r="Q15" s="229"/>
      <c r="R15" s="230" t="s">
        <v>620</v>
      </c>
      <c r="S15" s="238"/>
      <c r="T15" s="238"/>
    </row>
    <row r="16">
      <c r="A16" s="792" t="s">
        <v>1485</v>
      </c>
      <c r="B16" s="795" t="s">
        <v>15938</v>
      </c>
      <c r="C16" s="590" t="s">
        <v>5481</v>
      </c>
      <c r="D16" s="590" t="s">
        <v>15882</v>
      </c>
      <c r="E16" s="238"/>
      <c r="F16" s="590" t="s">
        <v>11</v>
      </c>
      <c r="G16" s="590" t="s">
        <v>465</v>
      </c>
      <c r="H16" s="590" t="s">
        <v>2252</v>
      </c>
      <c r="I16" s="590" t="s">
        <v>15883</v>
      </c>
      <c r="J16" s="229" t="s">
        <v>15939</v>
      </c>
      <c r="K16" s="229" t="s">
        <v>15940</v>
      </c>
      <c r="L16" s="229" t="s">
        <v>15941</v>
      </c>
      <c r="M16" s="229" t="s">
        <v>15942</v>
      </c>
      <c r="N16" s="238"/>
      <c r="O16" s="229" t="s">
        <v>15943</v>
      </c>
      <c r="P16" s="238"/>
      <c r="Q16" s="229"/>
      <c r="R16" s="230" t="s">
        <v>620</v>
      </c>
      <c r="S16" s="238"/>
      <c r="T16" s="238"/>
    </row>
    <row r="17">
      <c r="A17" s="792" t="s">
        <v>1491</v>
      </c>
      <c r="B17" s="795" t="s">
        <v>15944</v>
      </c>
      <c r="C17" s="590">
        <v>4.4</v>
      </c>
      <c r="D17" s="590" t="s">
        <v>15882</v>
      </c>
      <c r="E17" s="238"/>
      <c r="F17" s="590" t="s">
        <v>11</v>
      </c>
      <c r="G17" s="590" t="s">
        <v>465</v>
      </c>
      <c r="H17" s="590" t="s">
        <v>2252</v>
      </c>
      <c r="I17" s="590" t="s">
        <v>15883</v>
      </c>
      <c r="J17" s="229" t="s">
        <v>15945</v>
      </c>
      <c r="K17" s="229" t="s">
        <v>15940</v>
      </c>
      <c r="L17" s="229" t="s">
        <v>15946</v>
      </c>
      <c r="M17" s="229" t="s">
        <v>15947</v>
      </c>
      <c r="N17" s="238"/>
      <c r="O17" s="590" t="s">
        <v>15948</v>
      </c>
      <c r="P17" s="238"/>
      <c r="Q17" s="229"/>
      <c r="R17" s="230" t="s">
        <v>620</v>
      </c>
      <c r="S17" s="238"/>
      <c r="T17" s="238"/>
    </row>
    <row r="18">
      <c r="A18" s="792" t="s">
        <v>1497</v>
      </c>
      <c r="B18" s="795" t="s">
        <v>15944</v>
      </c>
      <c r="C18" s="590">
        <v>4.4</v>
      </c>
      <c r="D18" s="590" t="s">
        <v>15882</v>
      </c>
      <c r="E18" s="238"/>
      <c r="F18" s="590" t="s">
        <v>12</v>
      </c>
      <c r="G18" s="590" t="s">
        <v>465</v>
      </c>
      <c r="H18" s="590" t="s">
        <v>2252</v>
      </c>
      <c r="I18" s="590" t="s">
        <v>15883</v>
      </c>
      <c r="J18" s="229" t="s">
        <v>15949</v>
      </c>
      <c r="K18" s="229" t="s">
        <v>15940</v>
      </c>
      <c r="L18" s="229" t="s">
        <v>15950</v>
      </c>
      <c r="M18" s="229" t="s">
        <v>15951</v>
      </c>
      <c r="N18" s="238"/>
      <c r="O18" s="590" t="s">
        <v>15952</v>
      </c>
      <c r="P18" s="238"/>
      <c r="Q18" s="229"/>
      <c r="R18" s="230" t="s">
        <v>620</v>
      </c>
      <c r="S18" s="238"/>
      <c r="T18" s="238"/>
    </row>
    <row r="19">
      <c r="A19" s="792" t="s">
        <v>1504</v>
      </c>
      <c r="B19" s="795" t="s">
        <v>15944</v>
      </c>
      <c r="C19" s="590">
        <v>4.4</v>
      </c>
      <c r="D19" s="590" t="s">
        <v>15882</v>
      </c>
      <c r="E19" s="238"/>
      <c r="F19" s="590" t="s">
        <v>12</v>
      </c>
      <c r="G19" s="590" t="s">
        <v>465</v>
      </c>
      <c r="H19" s="590" t="s">
        <v>2252</v>
      </c>
      <c r="I19" s="590" t="s">
        <v>15883</v>
      </c>
      <c r="J19" s="229" t="s">
        <v>15953</v>
      </c>
      <c r="K19" s="229" t="s">
        <v>15940</v>
      </c>
      <c r="L19" s="229" t="s">
        <v>15954</v>
      </c>
      <c r="M19" s="229" t="s">
        <v>15955</v>
      </c>
      <c r="N19" s="238"/>
      <c r="O19" s="590" t="s">
        <v>15956</v>
      </c>
      <c r="P19" s="238"/>
      <c r="Q19" s="229"/>
      <c r="R19" s="230" t="s">
        <v>620</v>
      </c>
      <c r="S19" s="238"/>
      <c r="T19" s="238"/>
    </row>
    <row r="20">
      <c r="A20" s="792" t="s">
        <v>1511</v>
      </c>
      <c r="B20" s="795" t="s">
        <v>15944</v>
      </c>
      <c r="C20" s="590">
        <v>4.4</v>
      </c>
      <c r="D20" s="590" t="s">
        <v>15882</v>
      </c>
      <c r="E20" s="238"/>
      <c r="F20" s="590" t="s">
        <v>12</v>
      </c>
      <c r="G20" s="590" t="s">
        <v>465</v>
      </c>
      <c r="H20" s="590" t="s">
        <v>2252</v>
      </c>
      <c r="I20" s="590" t="s">
        <v>15883</v>
      </c>
      <c r="J20" s="229" t="s">
        <v>15957</v>
      </c>
      <c r="K20" s="229" t="s">
        <v>15940</v>
      </c>
      <c r="L20" s="229" t="s">
        <v>15958</v>
      </c>
      <c r="M20" s="229" t="s">
        <v>15959</v>
      </c>
      <c r="N20" s="238"/>
      <c r="O20" s="590" t="s">
        <v>15960</v>
      </c>
      <c r="P20" s="238"/>
      <c r="Q20" s="229"/>
      <c r="R20" s="230" t="s">
        <v>620</v>
      </c>
      <c r="S20" s="238"/>
      <c r="T20" s="238"/>
    </row>
    <row r="21">
      <c r="A21" s="792" t="s">
        <v>1517</v>
      </c>
      <c r="B21" s="795" t="s">
        <v>15944</v>
      </c>
      <c r="C21" s="590" t="s">
        <v>5481</v>
      </c>
      <c r="D21" s="590" t="s">
        <v>15882</v>
      </c>
      <c r="E21" s="238"/>
      <c r="F21" s="590" t="s">
        <v>12</v>
      </c>
      <c r="G21" s="590" t="s">
        <v>465</v>
      </c>
      <c r="H21" s="590" t="s">
        <v>2252</v>
      </c>
      <c r="I21" s="590" t="s">
        <v>15883</v>
      </c>
      <c r="J21" s="229" t="s">
        <v>15961</v>
      </c>
      <c r="K21" s="229" t="s">
        <v>15940</v>
      </c>
      <c r="L21" s="229" t="s">
        <v>15962</v>
      </c>
      <c r="M21" s="229" t="s">
        <v>15963</v>
      </c>
      <c r="N21" s="238"/>
      <c r="O21" s="229" t="s">
        <v>15964</v>
      </c>
      <c r="P21" s="238"/>
      <c r="Q21" s="229"/>
      <c r="R21" s="230" t="s">
        <v>620</v>
      </c>
      <c r="S21" s="238"/>
      <c r="T21" s="238"/>
    </row>
    <row r="22">
      <c r="A22" s="792" t="s">
        <v>1523</v>
      </c>
      <c r="B22" s="795" t="s">
        <v>15944</v>
      </c>
      <c r="C22" s="590">
        <v>4.4</v>
      </c>
      <c r="D22" s="590" t="s">
        <v>15882</v>
      </c>
      <c r="E22" s="238"/>
      <c r="F22" s="590" t="s">
        <v>12</v>
      </c>
      <c r="G22" s="590" t="s">
        <v>465</v>
      </c>
      <c r="H22" s="590" t="s">
        <v>2252</v>
      </c>
      <c r="I22" s="590" t="s">
        <v>15883</v>
      </c>
      <c r="J22" s="229" t="s">
        <v>15965</v>
      </c>
      <c r="K22" s="229" t="s">
        <v>15940</v>
      </c>
      <c r="L22" s="229" t="s">
        <v>15966</v>
      </c>
      <c r="M22" s="229" t="s">
        <v>15967</v>
      </c>
      <c r="N22" s="238"/>
      <c r="O22" s="590" t="s">
        <v>15968</v>
      </c>
      <c r="P22" s="229"/>
      <c r="Q22" s="229"/>
      <c r="R22" s="230" t="s">
        <v>620</v>
      </c>
      <c r="S22" s="229"/>
      <c r="T22" s="238"/>
    </row>
    <row r="23">
      <c r="A23" s="792" t="s">
        <v>1530</v>
      </c>
      <c r="B23" s="795" t="s">
        <v>15944</v>
      </c>
      <c r="C23" s="590">
        <v>4.4</v>
      </c>
      <c r="D23" s="590" t="s">
        <v>15882</v>
      </c>
      <c r="E23" s="238"/>
      <c r="F23" s="590" t="s">
        <v>12</v>
      </c>
      <c r="G23" s="590" t="s">
        <v>465</v>
      </c>
      <c r="H23" s="590" t="s">
        <v>2252</v>
      </c>
      <c r="I23" s="590" t="s">
        <v>15883</v>
      </c>
      <c r="J23" s="229" t="s">
        <v>15969</v>
      </c>
      <c r="K23" s="229" t="s">
        <v>15940</v>
      </c>
      <c r="L23" s="229" t="s">
        <v>15970</v>
      </c>
      <c r="M23" s="229" t="s">
        <v>15971</v>
      </c>
      <c r="N23" s="238"/>
      <c r="O23" s="590" t="s">
        <v>15972</v>
      </c>
      <c r="P23" s="229"/>
      <c r="Q23" s="229"/>
      <c r="R23" s="230" t="s">
        <v>620</v>
      </c>
      <c r="S23" s="229"/>
      <c r="T23" s="238"/>
    </row>
    <row r="24">
      <c r="A24" s="792" t="s">
        <v>1536</v>
      </c>
      <c r="B24" s="795" t="s">
        <v>15944</v>
      </c>
      <c r="C24" s="590">
        <v>4.4</v>
      </c>
      <c r="D24" s="590" t="s">
        <v>15882</v>
      </c>
      <c r="E24" s="238"/>
      <c r="F24" s="590" t="s">
        <v>12</v>
      </c>
      <c r="G24" s="590" t="s">
        <v>465</v>
      </c>
      <c r="H24" s="590" t="s">
        <v>2252</v>
      </c>
      <c r="I24" s="590" t="s">
        <v>15883</v>
      </c>
      <c r="J24" s="229" t="s">
        <v>15973</v>
      </c>
      <c r="K24" s="229" t="s">
        <v>15940</v>
      </c>
      <c r="L24" s="229" t="s">
        <v>15974</v>
      </c>
      <c r="M24" s="229" t="s">
        <v>15975</v>
      </c>
      <c r="N24" s="229" t="s">
        <v>15976</v>
      </c>
      <c r="O24" s="590" t="s">
        <v>15977</v>
      </c>
      <c r="P24" s="229"/>
      <c r="Q24" s="229"/>
      <c r="R24" s="230" t="s">
        <v>620</v>
      </c>
      <c r="S24" s="229" t="s">
        <v>15978</v>
      </c>
      <c r="T24" s="229" t="s">
        <v>57</v>
      </c>
    </row>
    <row r="25">
      <c r="A25" s="792" t="s">
        <v>1542</v>
      </c>
      <c r="B25" s="795" t="s">
        <v>15944</v>
      </c>
      <c r="C25" s="590">
        <v>4.4</v>
      </c>
      <c r="D25" s="590" t="s">
        <v>15882</v>
      </c>
      <c r="E25" s="238"/>
      <c r="F25" s="590" t="s">
        <v>12</v>
      </c>
      <c r="G25" s="590" t="s">
        <v>465</v>
      </c>
      <c r="H25" s="590" t="s">
        <v>2252</v>
      </c>
      <c r="I25" s="590" t="s">
        <v>15883</v>
      </c>
      <c r="J25" s="229" t="s">
        <v>15979</v>
      </c>
      <c r="K25" s="229" t="s">
        <v>15940</v>
      </c>
      <c r="L25" s="229" t="s">
        <v>15980</v>
      </c>
      <c r="M25" s="229" t="s">
        <v>15981</v>
      </c>
      <c r="N25" s="238"/>
      <c r="O25" s="590" t="s">
        <v>15982</v>
      </c>
      <c r="P25" s="238"/>
      <c r="Q25" s="229"/>
      <c r="R25" s="230" t="s">
        <v>620</v>
      </c>
      <c r="S25" s="238"/>
      <c r="T25" s="238"/>
    </row>
    <row r="26">
      <c r="A26" s="792" t="s">
        <v>1549</v>
      </c>
      <c r="B26" s="795" t="s">
        <v>15944</v>
      </c>
      <c r="C26" s="590">
        <v>4.4</v>
      </c>
      <c r="D26" s="590" t="s">
        <v>15882</v>
      </c>
      <c r="E26" s="238"/>
      <c r="F26" s="590" t="s">
        <v>11</v>
      </c>
      <c r="G26" s="590" t="s">
        <v>465</v>
      </c>
      <c r="H26" s="590" t="s">
        <v>2252</v>
      </c>
      <c r="I26" s="590" t="s">
        <v>15883</v>
      </c>
      <c r="J26" s="229" t="s">
        <v>15983</v>
      </c>
      <c r="K26" s="229" t="s">
        <v>15940</v>
      </c>
      <c r="L26" s="229" t="s">
        <v>15984</v>
      </c>
      <c r="M26" s="229" t="s">
        <v>15985</v>
      </c>
      <c r="N26" s="238"/>
      <c r="O26" s="590" t="s">
        <v>15986</v>
      </c>
      <c r="P26" s="229"/>
      <c r="Q26" s="229"/>
      <c r="R26" s="230" t="s">
        <v>620</v>
      </c>
      <c r="S26" s="229"/>
      <c r="T26" s="238"/>
    </row>
    <row r="27">
      <c r="A27" s="792" t="s">
        <v>1557</v>
      </c>
      <c r="B27" s="795" t="s">
        <v>15944</v>
      </c>
      <c r="C27" s="590">
        <v>4.4</v>
      </c>
      <c r="D27" s="590" t="s">
        <v>15882</v>
      </c>
      <c r="E27" s="238"/>
      <c r="F27" s="590" t="s">
        <v>11</v>
      </c>
      <c r="G27" s="590" t="s">
        <v>465</v>
      </c>
      <c r="H27" s="590" t="s">
        <v>2252</v>
      </c>
      <c r="I27" s="590" t="s">
        <v>15883</v>
      </c>
      <c r="J27" s="229" t="s">
        <v>15987</v>
      </c>
      <c r="K27" s="229" t="s">
        <v>15940</v>
      </c>
      <c r="L27" s="229" t="s">
        <v>15988</v>
      </c>
      <c r="M27" s="229" t="s">
        <v>15989</v>
      </c>
      <c r="N27" s="238"/>
      <c r="O27" s="590" t="s">
        <v>15990</v>
      </c>
      <c r="P27" s="229"/>
      <c r="Q27" s="229"/>
      <c r="R27" s="230" t="s">
        <v>620</v>
      </c>
      <c r="S27" s="229"/>
      <c r="T27" s="238"/>
    </row>
    <row r="28">
      <c r="A28" s="792" t="s">
        <v>1562</v>
      </c>
      <c r="B28" s="795" t="s">
        <v>15944</v>
      </c>
      <c r="C28" s="590" t="s">
        <v>5481</v>
      </c>
      <c r="D28" s="590" t="s">
        <v>15882</v>
      </c>
      <c r="E28" s="238"/>
      <c r="F28" s="590" t="s">
        <v>11</v>
      </c>
      <c r="G28" s="590" t="s">
        <v>588</v>
      </c>
      <c r="H28" s="590" t="s">
        <v>2252</v>
      </c>
      <c r="I28" s="590" t="s">
        <v>15883</v>
      </c>
      <c r="J28" s="229" t="s">
        <v>15991</v>
      </c>
      <c r="K28" s="229" t="s">
        <v>15940</v>
      </c>
      <c r="L28" s="796" t="s">
        <v>15992</v>
      </c>
      <c r="M28" s="229" t="s">
        <v>15993</v>
      </c>
      <c r="N28" s="238"/>
      <c r="O28" s="284"/>
      <c r="P28" s="229"/>
      <c r="Q28" s="229"/>
      <c r="R28" s="230" t="s">
        <v>620</v>
      </c>
      <c r="S28" s="242"/>
      <c r="T28" s="238"/>
    </row>
    <row r="29">
      <c r="A29" s="792" t="s">
        <v>1568</v>
      </c>
      <c r="B29" s="795" t="s">
        <v>15944</v>
      </c>
      <c r="C29" s="590" t="s">
        <v>5481</v>
      </c>
      <c r="D29" s="590" t="s">
        <v>15882</v>
      </c>
      <c r="E29" s="238"/>
      <c r="F29" s="590" t="s">
        <v>12</v>
      </c>
      <c r="G29" s="590" t="s">
        <v>465</v>
      </c>
      <c r="H29" s="590" t="s">
        <v>2252</v>
      </c>
      <c r="I29" s="590" t="s">
        <v>15883</v>
      </c>
      <c r="J29" s="229" t="s">
        <v>15994</v>
      </c>
      <c r="K29" s="229" t="s">
        <v>15940</v>
      </c>
      <c r="L29" s="229" t="s">
        <v>15995</v>
      </c>
      <c r="M29" s="229" t="s">
        <v>15996</v>
      </c>
      <c r="N29" s="229" t="s">
        <v>15997</v>
      </c>
      <c r="O29" s="229" t="s">
        <v>15998</v>
      </c>
      <c r="P29" s="229"/>
      <c r="Q29" s="229"/>
      <c r="R29" s="230" t="s">
        <v>620</v>
      </c>
      <c r="S29" s="238"/>
      <c r="T29" s="238"/>
    </row>
    <row r="30">
      <c r="A30" s="792" t="s">
        <v>1574</v>
      </c>
      <c r="B30" s="795" t="s">
        <v>15944</v>
      </c>
      <c r="C30" s="590" t="s">
        <v>5481</v>
      </c>
      <c r="D30" s="590" t="s">
        <v>15882</v>
      </c>
      <c r="E30" s="238"/>
      <c r="F30" s="590" t="s">
        <v>12</v>
      </c>
      <c r="G30" s="590" t="s">
        <v>588</v>
      </c>
      <c r="H30" s="590" t="s">
        <v>2252</v>
      </c>
      <c r="I30" s="590" t="s">
        <v>15883</v>
      </c>
      <c r="J30" s="229" t="s">
        <v>15999</v>
      </c>
      <c r="K30" s="229" t="s">
        <v>15940</v>
      </c>
      <c r="L30" s="229" t="s">
        <v>16000</v>
      </c>
      <c r="M30" s="229" t="s">
        <v>16001</v>
      </c>
      <c r="N30" s="238"/>
      <c r="O30" s="238"/>
      <c r="P30" s="229"/>
      <c r="Q30" s="229"/>
      <c r="R30" s="230" t="s">
        <v>620</v>
      </c>
      <c r="S30" s="242"/>
      <c r="T30" s="238"/>
    </row>
    <row r="31">
      <c r="A31" s="792" t="s">
        <v>1580</v>
      </c>
      <c r="B31" s="795" t="s">
        <v>15944</v>
      </c>
      <c r="C31" s="590" t="s">
        <v>5481</v>
      </c>
      <c r="D31" s="590" t="s">
        <v>15882</v>
      </c>
      <c r="E31" s="238"/>
      <c r="F31" s="590" t="s">
        <v>12</v>
      </c>
      <c r="G31" s="590" t="s">
        <v>588</v>
      </c>
      <c r="H31" s="590" t="s">
        <v>2252</v>
      </c>
      <c r="I31" s="590" t="s">
        <v>15883</v>
      </c>
      <c r="J31" s="229" t="s">
        <v>16002</v>
      </c>
      <c r="K31" s="229" t="s">
        <v>15940</v>
      </c>
      <c r="L31" s="229" t="s">
        <v>16003</v>
      </c>
      <c r="M31" s="229" t="s">
        <v>16004</v>
      </c>
      <c r="N31" s="238"/>
      <c r="O31" s="238"/>
      <c r="P31" s="229"/>
      <c r="Q31" s="229"/>
      <c r="R31" s="230" t="s">
        <v>620</v>
      </c>
      <c r="S31" s="242"/>
      <c r="T31" s="238"/>
    </row>
    <row r="32">
      <c r="A32" s="792" t="s">
        <v>1586</v>
      </c>
      <c r="B32" s="795" t="s">
        <v>15944</v>
      </c>
      <c r="C32" s="590" t="s">
        <v>5481</v>
      </c>
      <c r="D32" s="590" t="s">
        <v>15882</v>
      </c>
      <c r="E32" s="238"/>
      <c r="F32" s="590" t="s">
        <v>12</v>
      </c>
      <c r="G32" s="590" t="s">
        <v>465</v>
      </c>
      <c r="H32" s="590" t="s">
        <v>2252</v>
      </c>
      <c r="I32" s="590" t="s">
        <v>15883</v>
      </c>
      <c r="J32" s="229" t="s">
        <v>16002</v>
      </c>
      <c r="K32" s="229" t="s">
        <v>15940</v>
      </c>
      <c r="L32" s="229" t="s">
        <v>16005</v>
      </c>
      <c r="M32" s="229" t="s">
        <v>16006</v>
      </c>
      <c r="N32" s="238"/>
      <c r="O32" s="229" t="s">
        <v>16007</v>
      </c>
      <c r="P32" s="229"/>
      <c r="Q32" s="229"/>
      <c r="R32" s="230" t="s">
        <v>620</v>
      </c>
      <c r="S32" s="229"/>
      <c r="T32" s="238"/>
    </row>
    <row r="33">
      <c r="A33" s="792" t="s">
        <v>1592</v>
      </c>
      <c r="B33" s="795" t="s">
        <v>15944</v>
      </c>
      <c r="C33" s="590" t="s">
        <v>5481</v>
      </c>
      <c r="D33" s="590" t="s">
        <v>15882</v>
      </c>
      <c r="E33" s="238"/>
      <c r="F33" s="590" t="s">
        <v>12</v>
      </c>
      <c r="G33" s="590" t="s">
        <v>465</v>
      </c>
      <c r="H33" s="590" t="s">
        <v>2252</v>
      </c>
      <c r="I33" s="590" t="s">
        <v>15883</v>
      </c>
      <c r="J33" s="229" t="s">
        <v>16008</v>
      </c>
      <c r="K33" s="229" t="s">
        <v>15940</v>
      </c>
      <c r="L33" s="229" t="s">
        <v>16009</v>
      </c>
      <c r="M33" s="229" t="s">
        <v>16010</v>
      </c>
      <c r="N33" s="238"/>
      <c r="O33" s="229" t="s">
        <v>16007</v>
      </c>
      <c r="P33" s="229"/>
      <c r="Q33" s="229"/>
      <c r="R33" s="230" t="s">
        <v>620</v>
      </c>
      <c r="S33" s="229"/>
      <c r="T33" s="238"/>
    </row>
    <row r="34">
      <c r="A34" s="792" t="s">
        <v>1598</v>
      </c>
      <c r="B34" s="795" t="s">
        <v>15944</v>
      </c>
      <c r="C34" s="590" t="s">
        <v>5481</v>
      </c>
      <c r="D34" s="590" t="s">
        <v>15882</v>
      </c>
      <c r="E34" s="238"/>
      <c r="F34" s="590" t="s">
        <v>12</v>
      </c>
      <c r="G34" s="590" t="s">
        <v>588</v>
      </c>
      <c r="H34" s="590" t="s">
        <v>2252</v>
      </c>
      <c r="I34" s="590" t="s">
        <v>15883</v>
      </c>
      <c r="J34" s="229" t="s">
        <v>16008</v>
      </c>
      <c r="K34" s="229" t="s">
        <v>15940</v>
      </c>
      <c r="L34" s="229" t="s">
        <v>16011</v>
      </c>
      <c r="M34" s="229" t="s">
        <v>16012</v>
      </c>
      <c r="N34" s="238"/>
      <c r="O34" s="238"/>
      <c r="P34" s="229"/>
      <c r="Q34" s="229"/>
      <c r="R34" s="230" t="s">
        <v>620</v>
      </c>
      <c r="S34" s="242"/>
      <c r="T34" s="238"/>
    </row>
    <row r="35">
      <c r="A35" s="792" t="s">
        <v>1603</v>
      </c>
      <c r="B35" s="795" t="s">
        <v>15944</v>
      </c>
      <c r="C35" s="590">
        <v>4.4</v>
      </c>
      <c r="D35" s="590" t="s">
        <v>15882</v>
      </c>
      <c r="E35" s="238"/>
      <c r="F35" s="590" t="s">
        <v>12</v>
      </c>
      <c r="G35" s="590" t="s">
        <v>465</v>
      </c>
      <c r="H35" s="590" t="s">
        <v>2252</v>
      </c>
      <c r="I35" s="590" t="s">
        <v>15883</v>
      </c>
      <c r="J35" s="229" t="s">
        <v>16013</v>
      </c>
      <c r="K35" s="229" t="s">
        <v>15940</v>
      </c>
      <c r="L35" s="229" t="s">
        <v>16014</v>
      </c>
      <c r="M35" s="229" t="s">
        <v>16015</v>
      </c>
      <c r="N35" s="238"/>
      <c r="O35" s="590" t="s">
        <v>16016</v>
      </c>
      <c r="P35" s="229"/>
      <c r="Q35" s="229"/>
      <c r="R35" s="230" t="s">
        <v>620</v>
      </c>
      <c r="S35" s="238"/>
      <c r="T35" s="238"/>
    </row>
    <row r="36">
      <c r="A36" s="792" t="s">
        <v>1608</v>
      </c>
      <c r="B36" s="795" t="s">
        <v>15944</v>
      </c>
      <c r="C36" s="590" t="s">
        <v>5481</v>
      </c>
      <c r="D36" s="590" t="s">
        <v>15882</v>
      </c>
      <c r="E36" s="238"/>
      <c r="F36" s="590" t="s">
        <v>12</v>
      </c>
      <c r="G36" s="590" t="s">
        <v>588</v>
      </c>
      <c r="H36" s="590" t="s">
        <v>2252</v>
      </c>
      <c r="I36" s="590" t="s">
        <v>15883</v>
      </c>
      <c r="J36" s="229" t="s">
        <v>16017</v>
      </c>
      <c r="K36" s="229" t="s">
        <v>15940</v>
      </c>
      <c r="L36" s="229" t="s">
        <v>16018</v>
      </c>
      <c r="M36" s="229" t="s">
        <v>16019</v>
      </c>
      <c r="N36" s="238"/>
      <c r="O36" s="238"/>
      <c r="P36" s="229"/>
      <c r="Q36" s="229"/>
      <c r="R36" s="230" t="s">
        <v>620</v>
      </c>
      <c r="S36" s="242"/>
      <c r="T36" s="238"/>
    </row>
    <row r="37">
      <c r="A37" s="792" t="s">
        <v>1613</v>
      </c>
      <c r="B37" s="795" t="s">
        <v>15944</v>
      </c>
      <c r="C37" s="590" t="s">
        <v>5481</v>
      </c>
      <c r="D37" s="590" t="s">
        <v>15882</v>
      </c>
      <c r="E37" s="238"/>
      <c r="F37" s="590" t="s">
        <v>11</v>
      </c>
      <c r="G37" s="590" t="s">
        <v>588</v>
      </c>
      <c r="H37" s="590" t="s">
        <v>2252</v>
      </c>
      <c r="I37" s="590" t="s">
        <v>15883</v>
      </c>
      <c r="J37" s="229" t="s">
        <v>16020</v>
      </c>
      <c r="K37" s="229" t="s">
        <v>16021</v>
      </c>
      <c r="L37" s="229" t="s">
        <v>16022</v>
      </c>
      <c r="M37" s="229" t="s">
        <v>16023</v>
      </c>
      <c r="N37" s="238"/>
      <c r="O37" s="238"/>
      <c r="P37" s="229"/>
      <c r="Q37" s="229"/>
      <c r="R37" s="230" t="s">
        <v>620</v>
      </c>
      <c r="S37" s="242"/>
      <c r="T37" s="238"/>
    </row>
    <row r="38">
      <c r="A38" s="792" t="s">
        <v>1617</v>
      </c>
      <c r="B38" s="590" t="s">
        <v>16024</v>
      </c>
      <c r="C38" s="590" t="s">
        <v>5481</v>
      </c>
      <c r="D38" s="590" t="s">
        <v>15882</v>
      </c>
      <c r="E38" s="238"/>
      <c r="F38" s="590" t="s">
        <v>11</v>
      </c>
      <c r="G38" s="590" t="s">
        <v>465</v>
      </c>
      <c r="H38" s="590" t="s">
        <v>2252</v>
      </c>
      <c r="I38" s="590" t="s">
        <v>15883</v>
      </c>
      <c r="J38" s="229" t="s">
        <v>16025</v>
      </c>
      <c r="K38" s="229" t="s">
        <v>15940</v>
      </c>
      <c r="L38" s="229" t="s">
        <v>16026</v>
      </c>
      <c r="M38" s="229" t="s">
        <v>16027</v>
      </c>
      <c r="N38" s="229" t="s">
        <v>16028</v>
      </c>
      <c r="O38" s="229" t="s">
        <v>16029</v>
      </c>
      <c r="P38" s="238"/>
      <c r="Q38" s="229"/>
      <c r="R38" s="230" t="s">
        <v>620</v>
      </c>
      <c r="S38" s="238"/>
      <c r="T38" s="238"/>
    </row>
    <row r="39">
      <c r="A39" s="792" t="s">
        <v>1621</v>
      </c>
      <c r="B39" s="590" t="s">
        <v>15932</v>
      </c>
      <c r="C39" s="590">
        <v>4.4</v>
      </c>
      <c r="D39" s="590" t="s">
        <v>15882</v>
      </c>
      <c r="E39" s="238"/>
      <c r="F39" s="590" t="s">
        <v>11</v>
      </c>
      <c r="G39" s="590" t="s">
        <v>465</v>
      </c>
      <c r="H39" s="590" t="s">
        <v>2252</v>
      </c>
      <c r="I39" s="590" t="s">
        <v>15883</v>
      </c>
      <c r="J39" s="229" t="s">
        <v>16030</v>
      </c>
      <c r="K39" s="229" t="s">
        <v>15940</v>
      </c>
      <c r="L39" s="229" t="s">
        <v>16031</v>
      </c>
      <c r="M39" s="229" t="s">
        <v>16032</v>
      </c>
      <c r="N39" s="238"/>
      <c r="O39" s="590" t="s">
        <v>16033</v>
      </c>
      <c r="P39" s="238"/>
      <c r="Q39" s="229"/>
      <c r="R39" s="230" t="s">
        <v>620</v>
      </c>
      <c r="S39" s="238"/>
      <c r="T39" s="238"/>
    </row>
    <row r="40">
      <c r="A40" s="792" t="s">
        <v>1628</v>
      </c>
      <c r="B40" s="590" t="s">
        <v>16034</v>
      </c>
      <c r="C40" s="590">
        <v>4.4</v>
      </c>
      <c r="D40" s="590" t="s">
        <v>16035</v>
      </c>
      <c r="E40" s="238"/>
      <c r="F40" s="590" t="s">
        <v>11</v>
      </c>
      <c r="G40" s="590" t="s">
        <v>2023</v>
      </c>
      <c r="H40" s="590" t="s">
        <v>2252</v>
      </c>
      <c r="I40" s="590" t="s">
        <v>15883</v>
      </c>
      <c r="J40" s="229" t="s">
        <v>16036</v>
      </c>
      <c r="K40" s="796" t="s">
        <v>16037</v>
      </c>
      <c r="L40" s="229" t="s">
        <v>16038</v>
      </c>
      <c r="M40" s="229" t="s">
        <v>16039</v>
      </c>
      <c r="N40" s="238"/>
      <c r="O40" s="238"/>
      <c r="P40" s="229"/>
      <c r="Q40" s="229"/>
      <c r="R40" s="230" t="s">
        <v>620</v>
      </c>
      <c r="S40" s="229"/>
      <c r="T40" s="238"/>
    </row>
    <row r="41">
      <c r="A41" s="792" t="s">
        <v>1633</v>
      </c>
      <c r="B41" s="590" t="s">
        <v>16034</v>
      </c>
      <c r="C41" s="590">
        <v>4.4</v>
      </c>
      <c r="D41" s="590" t="s">
        <v>16035</v>
      </c>
      <c r="E41" s="238"/>
      <c r="F41" s="590" t="s">
        <v>11</v>
      </c>
      <c r="G41" s="590" t="s">
        <v>2023</v>
      </c>
      <c r="H41" s="590" t="s">
        <v>2252</v>
      </c>
      <c r="I41" s="590" t="s">
        <v>15883</v>
      </c>
      <c r="J41" s="229" t="s">
        <v>16040</v>
      </c>
      <c r="K41" s="796" t="s">
        <v>16041</v>
      </c>
      <c r="L41" s="229" t="s">
        <v>16042</v>
      </c>
      <c r="M41" s="229" t="s">
        <v>16043</v>
      </c>
      <c r="N41" s="238"/>
      <c r="O41" s="238"/>
      <c r="P41" s="229"/>
      <c r="Q41" s="229"/>
      <c r="R41" s="230" t="s">
        <v>620</v>
      </c>
      <c r="S41" s="229"/>
      <c r="T41" s="238"/>
    </row>
    <row r="42">
      <c r="A42" s="792" t="s">
        <v>1639</v>
      </c>
      <c r="B42" s="590" t="s">
        <v>16034</v>
      </c>
      <c r="C42" s="590">
        <v>4.4</v>
      </c>
      <c r="D42" s="590" t="s">
        <v>16035</v>
      </c>
      <c r="E42" s="238"/>
      <c r="F42" s="590" t="s">
        <v>11</v>
      </c>
      <c r="G42" s="590" t="s">
        <v>2023</v>
      </c>
      <c r="H42" s="590" t="s">
        <v>2252</v>
      </c>
      <c r="I42" s="590" t="s">
        <v>15883</v>
      </c>
      <c r="J42" s="229" t="s">
        <v>16044</v>
      </c>
      <c r="K42" s="796" t="s">
        <v>16045</v>
      </c>
      <c r="L42" s="229" t="s">
        <v>16046</v>
      </c>
      <c r="M42" s="229" t="s">
        <v>16047</v>
      </c>
      <c r="N42" s="238"/>
      <c r="O42" s="238"/>
      <c r="P42" s="229"/>
      <c r="Q42" s="229"/>
      <c r="R42" s="230" t="s">
        <v>620</v>
      </c>
      <c r="S42" s="229"/>
      <c r="T42" s="238"/>
    </row>
    <row r="43">
      <c r="A43" s="792" t="s">
        <v>1645</v>
      </c>
      <c r="B43" s="590" t="s">
        <v>16034</v>
      </c>
      <c r="C43" s="590">
        <v>4.4</v>
      </c>
      <c r="D43" s="590" t="s">
        <v>16035</v>
      </c>
      <c r="E43" s="238"/>
      <c r="F43" s="590" t="s">
        <v>11</v>
      </c>
      <c r="G43" s="590" t="s">
        <v>2023</v>
      </c>
      <c r="H43" s="590" t="s">
        <v>2252</v>
      </c>
      <c r="I43" s="590" t="s">
        <v>15883</v>
      </c>
      <c r="J43" s="229" t="s">
        <v>16048</v>
      </c>
      <c r="K43" s="796" t="s">
        <v>16049</v>
      </c>
      <c r="L43" s="229" t="s">
        <v>16050</v>
      </c>
      <c r="M43" s="229" t="s">
        <v>16051</v>
      </c>
      <c r="N43" s="238"/>
      <c r="O43" s="238"/>
      <c r="P43" s="229"/>
      <c r="Q43" s="229"/>
      <c r="R43" s="230" t="s">
        <v>620</v>
      </c>
      <c r="S43" s="229"/>
      <c r="T43" s="238"/>
    </row>
    <row r="44">
      <c r="A44" s="792" t="s">
        <v>1650</v>
      </c>
      <c r="B44" s="590" t="s">
        <v>16034</v>
      </c>
      <c r="C44" s="590">
        <v>4.4</v>
      </c>
      <c r="D44" s="590" t="s">
        <v>16035</v>
      </c>
      <c r="E44" s="238"/>
      <c r="F44" s="590" t="s">
        <v>11</v>
      </c>
      <c r="G44" s="590" t="s">
        <v>2023</v>
      </c>
      <c r="H44" s="590" t="s">
        <v>2252</v>
      </c>
      <c r="I44" s="590" t="s">
        <v>15883</v>
      </c>
      <c r="J44" s="229" t="s">
        <v>16052</v>
      </c>
      <c r="K44" s="796" t="s">
        <v>16053</v>
      </c>
      <c r="L44" s="229" t="s">
        <v>16054</v>
      </c>
      <c r="M44" s="229" t="s">
        <v>16055</v>
      </c>
      <c r="N44" s="238"/>
      <c r="O44" s="238"/>
      <c r="P44" s="229"/>
      <c r="Q44" s="229"/>
      <c r="R44" s="230" t="s">
        <v>620</v>
      </c>
      <c r="S44" s="229"/>
      <c r="T44" s="238"/>
    </row>
    <row r="45">
      <c r="A45" s="792" t="s">
        <v>1654</v>
      </c>
      <c r="B45" s="590" t="s">
        <v>16034</v>
      </c>
      <c r="C45" s="590">
        <v>4.4</v>
      </c>
      <c r="D45" s="590" t="s">
        <v>16035</v>
      </c>
      <c r="E45" s="238"/>
      <c r="F45" s="590" t="s">
        <v>11</v>
      </c>
      <c r="G45" s="590" t="s">
        <v>2023</v>
      </c>
      <c r="H45" s="590" t="s">
        <v>2252</v>
      </c>
      <c r="I45" s="590" t="s">
        <v>15883</v>
      </c>
      <c r="J45" s="229" t="s">
        <v>16056</v>
      </c>
      <c r="K45" s="796" t="s">
        <v>16057</v>
      </c>
      <c r="L45" s="229" t="s">
        <v>16058</v>
      </c>
      <c r="M45" s="229" t="s">
        <v>16059</v>
      </c>
      <c r="N45" s="238"/>
      <c r="O45" s="238"/>
      <c r="P45" s="229"/>
      <c r="Q45" s="229"/>
      <c r="R45" s="230" t="s">
        <v>620</v>
      </c>
      <c r="S45" s="229"/>
      <c r="T45" s="238"/>
    </row>
    <row r="46">
      <c r="A46" s="792" t="s">
        <v>1661</v>
      </c>
      <c r="B46" s="590" t="s">
        <v>16034</v>
      </c>
      <c r="C46" s="590">
        <v>4.4</v>
      </c>
      <c r="D46" s="590" t="s">
        <v>16035</v>
      </c>
      <c r="E46" s="238"/>
      <c r="F46" s="590" t="s">
        <v>11</v>
      </c>
      <c r="G46" s="590" t="s">
        <v>2023</v>
      </c>
      <c r="H46" s="590" t="s">
        <v>2252</v>
      </c>
      <c r="I46" s="590" t="s">
        <v>15883</v>
      </c>
      <c r="J46" s="229" t="s">
        <v>16060</v>
      </c>
      <c r="K46" s="796" t="s">
        <v>16061</v>
      </c>
      <c r="L46" s="229" t="s">
        <v>16062</v>
      </c>
      <c r="M46" s="229" t="s">
        <v>16063</v>
      </c>
      <c r="N46" s="238"/>
      <c r="O46" s="238"/>
      <c r="P46" s="229"/>
      <c r="Q46" s="229"/>
      <c r="R46" s="230" t="s">
        <v>620</v>
      </c>
      <c r="S46" s="229"/>
      <c r="T46" s="238"/>
    </row>
    <row r="47">
      <c r="A47" s="792" t="s">
        <v>1666</v>
      </c>
      <c r="B47" s="590" t="s">
        <v>16034</v>
      </c>
      <c r="C47" s="590">
        <v>4.4</v>
      </c>
      <c r="D47" s="590" t="s">
        <v>16035</v>
      </c>
      <c r="E47" s="238"/>
      <c r="F47" s="590" t="s">
        <v>11</v>
      </c>
      <c r="G47" s="590" t="s">
        <v>2023</v>
      </c>
      <c r="H47" s="590" t="s">
        <v>2252</v>
      </c>
      <c r="I47" s="590" t="s">
        <v>15883</v>
      </c>
      <c r="J47" s="229" t="s">
        <v>16064</v>
      </c>
      <c r="K47" s="796" t="s">
        <v>16065</v>
      </c>
      <c r="L47" s="229" t="s">
        <v>16066</v>
      </c>
      <c r="M47" s="229" t="s">
        <v>16067</v>
      </c>
      <c r="N47" s="238"/>
      <c r="O47" s="238"/>
      <c r="P47" s="229"/>
      <c r="Q47" s="229"/>
      <c r="R47" s="230" t="s">
        <v>620</v>
      </c>
      <c r="S47" s="229"/>
      <c r="T47" s="238"/>
    </row>
    <row r="48">
      <c r="A48" s="792" t="s">
        <v>1672</v>
      </c>
      <c r="B48" s="590" t="s">
        <v>16034</v>
      </c>
      <c r="C48" s="590">
        <v>4.4</v>
      </c>
      <c r="D48" s="590" t="s">
        <v>16035</v>
      </c>
      <c r="E48" s="238"/>
      <c r="F48" s="590" t="s">
        <v>11</v>
      </c>
      <c r="G48" s="590" t="s">
        <v>2023</v>
      </c>
      <c r="H48" s="590" t="s">
        <v>2252</v>
      </c>
      <c r="I48" s="590" t="s">
        <v>15883</v>
      </c>
      <c r="J48" s="229" t="s">
        <v>16068</v>
      </c>
      <c r="K48" s="796" t="s">
        <v>16069</v>
      </c>
      <c r="L48" s="229" t="s">
        <v>16070</v>
      </c>
      <c r="M48" s="229" t="s">
        <v>16071</v>
      </c>
      <c r="N48" s="238"/>
      <c r="O48" s="238"/>
      <c r="P48" s="229"/>
      <c r="Q48" s="229"/>
      <c r="R48" s="230" t="s">
        <v>620</v>
      </c>
      <c r="S48" s="229"/>
      <c r="T48" s="238"/>
    </row>
    <row r="49">
      <c r="A49" s="792" t="s">
        <v>1678</v>
      </c>
      <c r="B49" s="590" t="s">
        <v>16034</v>
      </c>
      <c r="C49" s="590">
        <v>4.4</v>
      </c>
      <c r="D49" s="590" t="s">
        <v>16035</v>
      </c>
      <c r="E49" s="238"/>
      <c r="F49" s="590" t="s">
        <v>11</v>
      </c>
      <c r="G49" s="590" t="s">
        <v>2023</v>
      </c>
      <c r="H49" s="590" t="s">
        <v>2252</v>
      </c>
      <c r="I49" s="590" t="s">
        <v>15883</v>
      </c>
      <c r="J49" s="229" t="s">
        <v>16072</v>
      </c>
      <c r="K49" s="796" t="s">
        <v>16073</v>
      </c>
      <c r="L49" s="229" t="s">
        <v>16070</v>
      </c>
      <c r="M49" s="229" t="s">
        <v>16074</v>
      </c>
      <c r="N49" s="238"/>
      <c r="O49" s="238"/>
      <c r="P49" s="229"/>
      <c r="Q49" s="229"/>
      <c r="R49" s="230" t="s">
        <v>620</v>
      </c>
      <c r="S49" s="229"/>
      <c r="T49" s="238"/>
    </row>
    <row r="50">
      <c r="A50" s="792" t="s">
        <v>1684</v>
      </c>
      <c r="B50" s="590" t="s">
        <v>16034</v>
      </c>
      <c r="C50" s="590">
        <v>4.4</v>
      </c>
      <c r="D50" s="590" t="s">
        <v>16035</v>
      </c>
      <c r="E50" s="238"/>
      <c r="F50" s="590" t="s">
        <v>11</v>
      </c>
      <c r="G50" s="590" t="s">
        <v>2023</v>
      </c>
      <c r="H50" s="590" t="s">
        <v>2252</v>
      </c>
      <c r="I50" s="590" t="s">
        <v>15883</v>
      </c>
      <c r="J50" s="229" t="s">
        <v>16075</v>
      </c>
      <c r="K50" s="796" t="s">
        <v>16076</v>
      </c>
      <c r="L50" s="229" t="s">
        <v>16077</v>
      </c>
      <c r="M50" s="229" t="s">
        <v>16078</v>
      </c>
      <c r="N50" s="238"/>
      <c r="O50" s="238"/>
      <c r="P50" s="229"/>
      <c r="Q50" s="229"/>
      <c r="R50" s="230" t="s">
        <v>620</v>
      </c>
      <c r="S50" s="229"/>
      <c r="T50" s="238"/>
    </row>
    <row r="51">
      <c r="A51" s="792" t="s">
        <v>1689</v>
      </c>
      <c r="B51" s="590" t="s">
        <v>16034</v>
      </c>
      <c r="C51" s="590">
        <v>4.4</v>
      </c>
      <c r="D51" s="590" t="s">
        <v>16035</v>
      </c>
      <c r="E51" s="238"/>
      <c r="F51" s="590" t="s">
        <v>11</v>
      </c>
      <c r="G51" s="590" t="s">
        <v>2023</v>
      </c>
      <c r="H51" s="590" t="s">
        <v>2252</v>
      </c>
      <c r="I51" s="590" t="s">
        <v>15883</v>
      </c>
      <c r="J51" s="229" t="s">
        <v>16079</v>
      </c>
      <c r="K51" s="796" t="s">
        <v>16080</v>
      </c>
      <c r="L51" s="229" t="s">
        <v>16070</v>
      </c>
      <c r="M51" s="229" t="s">
        <v>16081</v>
      </c>
      <c r="N51" s="238"/>
      <c r="O51" s="238"/>
      <c r="P51" s="229"/>
      <c r="Q51" s="229"/>
      <c r="R51" s="230" t="s">
        <v>620</v>
      </c>
      <c r="S51" s="229"/>
      <c r="T51" s="238"/>
    </row>
    <row r="52">
      <c r="A52" s="792" t="s">
        <v>1694</v>
      </c>
      <c r="B52" s="590" t="s">
        <v>16034</v>
      </c>
      <c r="C52" s="590">
        <v>4.4</v>
      </c>
      <c r="D52" s="590" t="s">
        <v>16035</v>
      </c>
      <c r="E52" s="238"/>
      <c r="F52" s="590" t="s">
        <v>11</v>
      </c>
      <c r="G52" s="590" t="s">
        <v>2023</v>
      </c>
      <c r="H52" s="590" t="s">
        <v>2252</v>
      </c>
      <c r="I52" s="590" t="s">
        <v>15883</v>
      </c>
      <c r="J52" s="229" t="s">
        <v>16068</v>
      </c>
      <c r="K52" s="796" t="s">
        <v>16082</v>
      </c>
      <c r="L52" s="229" t="s">
        <v>16070</v>
      </c>
      <c r="M52" s="229" t="s">
        <v>16071</v>
      </c>
      <c r="N52" s="238"/>
      <c r="O52" s="238"/>
      <c r="P52" s="229"/>
      <c r="Q52" s="229"/>
      <c r="R52" s="230" t="s">
        <v>620</v>
      </c>
      <c r="S52" s="229"/>
      <c r="T52" s="238"/>
    </row>
    <row r="53">
      <c r="A53" s="792" t="s">
        <v>1700</v>
      </c>
      <c r="B53" s="590" t="s">
        <v>16034</v>
      </c>
      <c r="C53" s="590">
        <v>4.4</v>
      </c>
      <c r="D53" s="590" t="s">
        <v>16035</v>
      </c>
      <c r="E53" s="238"/>
      <c r="F53" s="590" t="s">
        <v>11</v>
      </c>
      <c r="G53" s="590" t="s">
        <v>2023</v>
      </c>
      <c r="H53" s="590" t="s">
        <v>2252</v>
      </c>
      <c r="I53" s="590" t="s">
        <v>15883</v>
      </c>
      <c r="J53" s="229" t="s">
        <v>16072</v>
      </c>
      <c r="K53" s="796" t="s">
        <v>16083</v>
      </c>
      <c r="L53" s="229" t="s">
        <v>16070</v>
      </c>
      <c r="M53" s="229" t="s">
        <v>16074</v>
      </c>
      <c r="N53" s="229" t="s">
        <v>5132</v>
      </c>
      <c r="O53" s="238"/>
      <c r="P53" s="229"/>
      <c r="Q53" s="229"/>
      <c r="R53" s="230" t="s">
        <v>620</v>
      </c>
      <c r="S53" s="229"/>
      <c r="T53" s="238"/>
    </row>
    <row r="54">
      <c r="A54" s="792" t="s">
        <v>1706</v>
      </c>
      <c r="B54" s="590" t="s">
        <v>16034</v>
      </c>
      <c r="C54" s="590">
        <v>4.4</v>
      </c>
      <c r="D54" s="590" t="s">
        <v>16035</v>
      </c>
      <c r="E54" s="238"/>
      <c r="F54" s="590" t="s">
        <v>11</v>
      </c>
      <c r="G54" s="590" t="s">
        <v>2023</v>
      </c>
      <c r="H54" s="590" t="s">
        <v>2252</v>
      </c>
      <c r="I54" s="590" t="s">
        <v>15883</v>
      </c>
      <c r="J54" s="229" t="s">
        <v>16084</v>
      </c>
      <c r="K54" s="796" t="s">
        <v>16085</v>
      </c>
      <c r="L54" s="229" t="s">
        <v>16070</v>
      </c>
      <c r="M54" s="229" t="s">
        <v>16086</v>
      </c>
      <c r="N54" s="238"/>
      <c r="O54" s="238"/>
      <c r="P54" s="229"/>
      <c r="Q54" s="229"/>
      <c r="R54" s="230" t="s">
        <v>620</v>
      </c>
      <c r="S54" s="229"/>
      <c r="T54" s="238"/>
    </row>
    <row r="55">
      <c r="A55" s="792" t="s">
        <v>1711</v>
      </c>
      <c r="B55" s="590" t="s">
        <v>16034</v>
      </c>
      <c r="C55" s="590">
        <v>4.4</v>
      </c>
      <c r="D55" s="590" t="s">
        <v>16035</v>
      </c>
      <c r="E55" s="238"/>
      <c r="F55" s="590" t="s">
        <v>11</v>
      </c>
      <c r="G55" s="590" t="s">
        <v>2023</v>
      </c>
      <c r="H55" s="590" t="s">
        <v>2252</v>
      </c>
      <c r="I55" s="590" t="s">
        <v>15883</v>
      </c>
      <c r="J55" s="229" t="s">
        <v>16087</v>
      </c>
      <c r="K55" s="796" t="s">
        <v>16088</v>
      </c>
      <c r="L55" s="229" t="s">
        <v>16070</v>
      </c>
      <c r="M55" s="229" t="s">
        <v>16089</v>
      </c>
      <c r="N55" s="238"/>
      <c r="O55" s="238"/>
      <c r="P55" s="229"/>
      <c r="Q55" s="229"/>
      <c r="R55" s="230" t="s">
        <v>620</v>
      </c>
      <c r="S55" s="229"/>
      <c r="T55" s="238"/>
    </row>
    <row r="56">
      <c r="A56" s="792" t="s">
        <v>1714</v>
      </c>
      <c r="B56" s="590" t="s">
        <v>16034</v>
      </c>
      <c r="C56" s="590">
        <v>4.4</v>
      </c>
      <c r="D56" s="590" t="s">
        <v>16035</v>
      </c>
      <c r="E56" s="238"/>
      <c r="F56" s="590" t="s">
        <v>11</v>
      </c>
      <c r="G56" s="590" t="s">
        <v>2023</v>
      </c>
      <c r="H56" s="590" t="s">
        <v>2252</v>
      </c>
      <c r="I56" s="590" t="s">
        <v>15883</v>
      </c>
      <c r="J56" s="229" t="s">
        <v>16090</v>
      </c>
      <c r="K56" s="796" t="s">
        <v>16091</v>
      </c>
      <c r="L56" s="229" t="s">
        <v>16092</v>
      </c>
      <c r="M56" s="229" t="s">
        <v>16093</v>
      </c>
      <c r="N56" s="238"/>
      <c r="O56" s="238"/>
      <c r="P56" s="229"/>
      <c r="Q56" s="229"/>
      <c r="R56" s="230" t="s">
        <v>620</v>
      </c>
      <c r="S56" s="229"/>
      <c r="T56" s="238"/>
    </row>
    <row r="57">
      <c r="A57" s="792" t="s">
        <v>1720</v>
      </c>
      <c r="B57" s="590" t="s">
        <v>16034</v>
      </c>
      <c r="C57" s="590">
        <v>4.4</v>
      </c>
      <c r="D57" s="590" t="s">
        <v>16035</v>
      </c>
      <c r="E57" s="238"/>
      <c r="F57" s="590" t="s">
        <v>11</v>
      </c>
      <c r="G57" s="590" t="s">
        <v>2023</v>
      </c>
      <c r="H57" s="590" t="s">
        <v>2252</v>
      </c>
      <c r="I57" s="590" t="s">
        <v>15883</v>
      </c>
      <c r="J57" s="229" t="s">
        <v>16094</v>
      </c>
      <c r="K57" s="796" t="s">
        <v>16095</v>
      </c>
      <c r="L57" s="229" t="s">
        <v>16096</v>
      </c>
      <c r="M57" s="229" t="s">
        <v>16097</v>
      </c>
      <c r="N57" s="238"/>
      <c r="O57" s="238"/>
      <c r="P57" s="229"/>
      <c r="Q57" s="229"/>
      <c r="R57" s="230" t="s">
        <v>620</v>
      </c>
      <c r="S57" s="229"/>
      <c r="T57" s="238"/>
    </row>
    <row r="58">
      <c r="A58" s="792" t="s">
        <v>1725</v>
      </c>
      <c r="B58" s="590" t="s">
        <v>16034</v>
      </c>
      <c r="C58" s="590">
        <v>4.4</v>
      </c>
      <c r="D58" s="590" t="s">
        <v>16035</v>
      </c>
      <c r="E58" s="238"/>
      <c r="F58" s="590" t="s">
        <v>11</v>
      </c>
      <c r="G58" s="590" t="s">
        <v>2023</v>
      </c>
      <c r="H58" s="590" t="s">
        <v>2252</v>
      </c>
      <c r="I58" s="590" t="s">
        <v>15883</v>
      </c>
      <c r="J58" s="229" t="s">
        <v>16098</v>
      </c>
      <c r="K58" s="796" t="s">
        <v>16099</v>
      </c>
      <c r="L58" s="229" t="s">
        <v>16100</v>
      </c>
      <c r="M58" s="229" t="s">
        <v>16101</v>
      </c>
      <c r="N58" s="238"/>
      <c r="O58" s="238"/>
      <c r="P58" s="229"/>
      <c r="Q58" s="229"/>
      <c r="R58" s="230" t="s">
        <v>620</v>
      </c>
      <c r="S58" s="229"/>
      <c r="T58" s="238"/>
    </row>
    <row r="59">
      <c r="A59" s="792" t="s">
        <v>1731</v>
      </c>
      <c r="B59" s="590" t="s">
        <v>16034</v>
      </c>
      <c r="C59" s="590">
        <v>4.4</v>
      </c>
      <c r="D59" s="590" t="s">
        <v>16035</v>
      </c>
      <c r="E59" s="238"/>
      <c r="F59" s="590" t="s">
        <v>11</v>
      </c>
      <c r="G59" s="590" t="s">
        <v>2023</v>
      </c>
      <c r="H59" s="590" t="s">
        <v>2252</v>
      </c>
      <c r="I59" s="590" t="s">
        <v>15883</v>
      </c>
      <c r="J59" s="229" t="s">
        <v>16102</v>
      </c>
      <c r="K59" s="796" t="s">
        <v>16103</v>
      </c>
      <c r="L59" s="229" t="s">
        <v>16104</v>
      </c>
      <c r="M59" s="229" t="s">
        <v>16105</v>
      </c>
      <c r="N59" s="238"/>
      <c r="O59" s="238"/>
      <c r="P59" s="229"/>
      <c r="Q59" s="229"/>
      <c r="R59" s="230" t="s">
        <v>620</v>
      </c>
      <c r="S59" s="229"/>
      <c r="T59" s="238"/>
    </row>
    <row r="60">
      <c r="A60" s="792" t="s">
        <v>1738</v>
      </c>
      <c r="B60" s="590" t="s">
        <v>16034</v>
      </c>
      <c r="C60" s="590">
        <v>4.4</v>
      </c>
      <c r="D60" s="590" t="s">
        <v>16035</v>
      </c>
      <c r="E60" s="238"/>
      <c r="F60" s="590" t="s">
        <v>11</v>
      </c>
      <c r="G60" s="590" t="s">
        <v>2023</v>
      </c>
      <c r="H60" s="590" t="s">
        <v>2252</v>
      </c>
      <c r="I60" s="590" t="s">
        <v>15883</v>
      </c>
      <c r="J60" s="229" t="s">
        <v>16106</v>
      </c>
      <c r="K60" s="796" t="s">
        <v>16107</v>
      </c>
      <c r="L60" s="229" t="s">
        <v>16108</v>
      </c>
      <c r="M60" s="229" t="s">
        <v>16109</v>
      </c>
      <c r="N60" s="238"/>
      <c r="O60" s="238"/>
      <c r="P60" s="229"/>
      <c r="Q60" s="229"/>
      <c r="R60" s="230" t="s">
        <v>620</v>
      </c>
      <c r="S60" s="229"/>
      <c r="T60" s="238"/>
    </row>
    <row r="61">
      <c r="A61" s="792" t="s">
        <v>1744</v>
      </c>
      <c r="B61" s="590" t="s">
        <v>16034</v>
      </c>
      <c r="C61" s="590">
        <v>4.4</v>
      </c>
      <c r="D61" s="590" t="s">
        <v>16035</v>
      </c>
      <c r="E61" s="238"/>
      <c r="F61" s="590" t="s">
        <v>11</v>
      </c>
      <c r="G61" s="590" t="s">
        <v>2023</v>
      </c>
      <c r="H61" s="590" t="s">
        <v>2252</v>
      </c>
      <c r="I61" s="590" t="s">
        <v>15883</v>
      </c>
      <c r="J61" s="229" t="s">
        <v>16110</v>
      </c>
      <c r="K61" s="796" t="s">
        <v>16111</v>
      </c>
      <c r="L61" s="229" t="s">
        <v>16112</v>
      </c>
      <c r="M61" s="229" t="s">
        <v>16113</v>
      </c>
      <c r="N61" s="238"/>
      <c r="O61" s="238"/>
      <c r="P61" s="229"/>
      <c r="Q61" s="229"/>
      <c r="R61" s="230" t="s">
        <v>620</v>
      </c>
      <c r="S61" s="229"/>
      <c r="T61" s="238"/>
    </row>
    <row r="62">
      <c r="A62" s="792" t="s">
        <v>1750</v>
      </c>
      <c r="B62" s="590" t="s">
        <v>16034</v>
      </c>
      <c r="C62" s="590">
        <v>4.4</v>
      </c>
      <c r="D62" s="590" t="s">
        <v>16035</v>
      </c>
      <c r="E62" s="238"/>
      <c r="F62" s="590" t="s">
        <v>11</v>
      </c>
      <c r="G62" s="590" t="s">
        <v>2023</v>
      </c>
      <c r="H62" s="590" t="s">
        <v>2252</v>
      </c>
      <c r="I62" s="590" t="s">
        <v>15883</v>
      </c>
      <c r="J62" s="229" t="s">
        <v>16114</v>
      </c>
      <c r="K62" s="796" t="s">
        <v>16115</v>
      </c>
      <c r="L62" s="229" t="s">
        <v>16116</v>
      </c>
      <c r="M62" s="229" t="s">
        <v>16117</v>
      </c>
      <c r="N62" s="238"/>
      <c r="O62" s="238"/>
      <c r="P62" s="229"/>
      <c r="Q62" s="229"/>
      <c r="R62" s="230" t="s">
        <v>620</v>
      </c>
      <c r="S62" s="229"/>
      <c r="T62" s="238"/>
    </row>
    <row r="63">
      <c r="A63" s="792" t="s">
        <v>1755</v>
      </c>
      <c r="B63" s="590" t="s">
        <v>16034</v>
      </c>
      <c r="C63" s="590">
        <v>4.4</v>
      </c>
      <c r="D63" s="590" t="s">
        <v>16035</v>
      </c>
      <c r="E63" s="238"/>
      <c r="F63" s="590" t="s">
        <v>11</v>
      </c>
      <c r="G63" s="590" t="s">
        <v>2023</v>
      </c>
      <c r="H63" s="590" t="s">
        <v>2252</v>
      </c>
      <c r="I63" s="590" t="s">
        <v>15883</v>
      </c>
      <c r="J63" s="229" t="s">
        <v>16118</v>
      </c>
      <c r="K63" s="796" t="s">
        <v>16119</v>
      </c>
      <c r="L63" s="229" t="s">
        <v>16120</v>
      </c>
      <c r="M63" s="229" t="s">
        <v>16121</v>
      </c>
      <c r="N63" s="238"/>
      <c r="O63" s="238"/>
      <c r="P63" s="229"/>
      <c r="Q63" s="229"/>
      <c r="R63" s="230" t="s">
        <v>620</v>
      </c>
      <c r="S63" s="238"/>
      <c r="T63" s="229" t="s">
        <v>57</v>
      </c>
    </row>
    <row r="64">
      <c r="A64" s="792" t="s">
        <v>1761</v>
      </c>
      <c r="B64" s="590" t="s">
        <v>16034</v>
      </c>
      <c r="C64" s="590">
        <v>4.4</v>
      </c>
      <c r="D64" s="590" t="s">
        <v>16035</v>
      </c>
      <c r="E64" s="238"/>
      <c r="F64" s="590" t="s">
        <v>11</v>
      </c>
      <c r="G64" s="590" t="s">
        <v>2023</v>
      </c>
      <c r="H64" s="590" t="s">
        <v>2252</v>
      </c>
      <c r="I64" s="590" t="s">
        <v>15883</v>
      </c>
      <c r="J64" s="229" t="s">
        <v>16122</v>
      </c>
      <c r="K64" s="796" t="s">
        <v>16123</v>
      </c>
      <c r="L64" s="229" t="s">
        <v>16124</v>
      </c>
      <c r="M64" s="229" t="s">
        <v>16125</v>
      </c>
      <c r="N64" s="238"/>
      <c r="O64" s="238"/>
      <c r="P64" s="229"/>
      <c r="Q64" s="229"/>
      <c r="R64" s="230" t="s">
        <v>620</v>
      </c>
      <c r="S64" s="229"/>
      <c r="T64" s="238"/>
    </row>
    <row r="65">
      <c r="A65" s="792" t="s">
        <v>1766</v>
      </c>
      <c r="B65" s="590" t="s">
        <v>16126</v>
      </c>
      <c r="C65" s="590" t="s">
        <v>16127</v>
      </c>
      <c r="D65" s="590" t="s">
        <v>15882</v>
      </c>
      <c r="E65" s="238"/>
      <c r="F65" s="590" t="s">
        <v>11</v>
      </c>
      <c r="G65" s="590" t="s">
        <v>545</v>
      </c>
      <c r="H65" s="590" t="s">
        <v>2252</v>
      </c>
      <c r="I65" s="590" t="s">
        <v>15883</v>
      </c>
      <c r="J65" s="229" t="s">
        <v>16128</v>
      </c>
      <c r="K65" s="229" t="s">
        <v>16129</v>
      </c>
      <c r="L65" s="229" t="s">
        <v>16130</v>
      </c>
      <c r="M65" s="229" t="s">
        <v>16131</v>
      </c>
      <c r="N65" s="238"/>
      <c r="O65" s="238"/>
      <c r="P65" s="229"/>
      <c r="Q65" s="229"/>
      <c r="R65" s="230" t="s">
        <v>620</v>
      </c>
      <c r="S65" s="229"/>
      <c r="T65" s="238"/>
    </row>
    <row r="66">
      <c r="A66" s="792" t="s">
        <v>1771</v>
      </c>
      <c r="B66" s="795" t="s">
        <v>16132</v>
      </c>
      <c r="C66" s="590" t="s">
        <v>5263</v>
      </c>
      <c r="D66" s="590" t="s">
        <v>15882</v>
      </c>
      <c r="E66" s="238"/>
      <c r="F66" s="590" t="s">
        <v>11</v>
      </c>
      <c r="G66" s="590" t="s">
        <v>465</v>
      </c>
      <c r="H66" s="590" t="s">
        <v>2252</v>
      </c>
      <c r="I66" s="590" t="s">
        <v>15883</v>
      </c>
      <c r="J66" s="229" t="s">
        <v>16133</v>
      </c>
      <c r="K66" s="229" t="s">
        <v>15940</v>
      </c>
      <c r="L66" s="229" t="s">
        <v>16134</v>
      </c>
      <c r="M66" s="229" t="s">
        <v>16135</v>
      </c>
      <c r="N66" s="238"/>
      <c r="O66" s="229" t="s">
        <v>16136</v>
      </c>
      <c r="P66" s="229"/>
      <c r="Q66" s="229"/>
      <c r="R66" s="230" t="s">
        <v>620</v>
      </c>
      <c r="S66" s="229"/>
      <c r="T66" s="238"/>
    </row>
    <row r="67">
      <c r="A67" s="792" t="s">
        <v>1775</v>
      </c>
      <c r="B67" s="795" t="s">
        <v>16132</v>
      </c>
      <c r="C67" s="590" t="s">
        <v>5263</v>
      </c>
      <c r="D67" s="590" t="s">
        <v>15882</v>
      </c>
      <c r="E67" s="238"/>
      <c r="F67" s="590" t="s">
        <v>11</v>
      </c>
      <c r="G67" s="590" t="s">
        <v>465</v>
      </c>
      <c r="H67" s="590" t="s">
        <v>2252</v>
      </c>
      <c r="I67" s="590" t="s">
        <v>15883</v>
      </c>
      <c r="J67" s="229" t="s">
        <v>16137</v>
      </c>
      <c r="K67" s="229" t="s">
        <v>15940</v>
      </c>
      <c r="L67" s="229" t="s">
        <v>16134</v>
      </c>
      <c r="M67" s="229" t="s">
        <v>16138</v>
      </c>
      <c r="N67" s="238"/>
      <c r="O67" s="229" t="s">
        <v>16139</v>
      </c>
      <c r="P67" s="229"/>
      <c r="Q67" s="229"/>
      <c r="R67" s="230" t="s">
        <v>620</v>
      </c>
      <c r="S67" s="229"/>
      <c r="T67" s="238"/>
    </row>
    <row r="68">
      <c r="A68" s="792" t="s">
        <v>1781</v>
      </c>
      <c r="B68" s="795" t="s">
        <v>16132</v>
      </c>
      <c r="C68" s="590" t="s">
        <v>5263</v>
      </c>
      <c r="D68" s="590" t="s">
        <v>15882</v>
      </c>
      <c r="E68" s="238"/>
      <c r="F68" s="590" t="s">
        <v>11</v>
      </c>
      <c r="G68" s="590" t="s">
        <v>465</v>
      </c>
      <c r="H68" s="590" t="s">
        <v>2252</v>
      </c>
      <c r="I68" s="590" t="s">
        <v>15883</v>
      </c>
      <c r="J68" s="229" t="s">
        <v>16140</v>
      </c>
      <c r="K68" s="229" t="s">
        <v>15940</v>
      </c>
      <c r="L68" s="229" t="s">
        <v>16141</v>
      </c>
      <c r="M68" s="229" t="s">
        <v>16142</v>
      </c>
      <c r="N68" s="238"/>
      <c r="O68" s="229" t="s">
        <v>16139</v>
      </c>
      <c r="P68" s="229"/>
      <c r="Q68" s="229"/>
      <c r="R68" s="230" t="s">
        <v>620</v>
      </c>
      <c r="S68" s="229"/>
      <c r="T68" s="238"/>
    </row>
    <row r="69">
      <c r="A69" s="792" t="s">
        <v>1787</v>
      </c>
      <c r="B69" s="795" t="s">
        <v>16132</v>
      </c>
      <c r="C69" s="590" t="s">
        <v>5263</v>
      </c>
      <c r="D69" s="590" t="s">
        <v>15882</v>
      </c>
      <c r="E69" s="238"/>
      <c r="F69" s="590" t="s">
        <v>11</v>
      </c>
      <c r="G69" s="590" t="s">
        <v>465</v>
      </c>
      <c r="H69" s="590" t="s">
        <v>2252</v>
      </c>
      <c r="I69" s="590" t="s">
        <v>15883</v>
      </c>
      <c r="J69" s="229" t="s">
        <v>16143</v>
      </c>
      <c r="K69" s="229" t="s">
        <v>15940</v>
      </c>
      <c r="L69" s="229" t="s">
        <v>16144</v>
      </c>
      <c r="M69" s="229" t="s">
        <v>16145</v>
      </c>
      <c r="N69" s="238"/>
      <c r="O69" s="590" t="s">
        <v>16146</v>
      </c>
      <c r="P69" s="229"/>
      <c r="Q69" s="229"/>
      <c r="R69" s="230" t="s">
        <v>620</v>
      </c>
      <c r="S69" s="229"/>
      <c r="T69" s="238"/>
    </row>
    <row r="70">
      <c r="A70" s="792" t="s">
        <v>1792</v>
      </c>
      <c r="B70" s="795" t="s">
        <v>16132</v>
      </c>
      <c r="C70" s="590" t="s">
        <v>5263</v>
      </c>
      <c r="D70" s="590" t="s">
        <v>15882</v>
      </c>
      <c r="E70" s="238"/>
      <c r="F70" s="590" t="s">
        <v>11</v>
      </c>
      <c r="G70" s="590" t="s">
        <v>465</v>
      </c>
      <c r="H70" s="590" t="s">
        <v>2252</v>
      </c>
      <c r="I70" s="590" t="s">
        <v>15883</v>
      </c>
      <c r="J70" s="229" t="s">
        <v>16147</v>
      </c>
      <c r="K70" s="229" t="s">
        <v>15940</v>
      </c>
      <c r="L70" s="229" t="s">
        <v>16148</v>
      </c>
      <c r="M70" s="229" t="s">
        <v>16149</v>
      </c>
      <c r="N70" s="238"/>
      <c r="O70" s="229" t="s">
        <v>16139</v>
      </c>
      <c r="P70" s="229"/>
      <c r="Q70" s="229"/>
      <c r="R70" s="230" t="s">
        <v>620</v>
      </c>
      <c r="S70" s="229"/>
      <c r="T70" s="238"/>
    </row>
    <row r="71">
      <c r="A71" s="792" t="s">
        <v>1798</v>
      </c>
      <c r="B71" s="795" t="s">
        <v>16132</v>
      </c>
      <c r="C71" s="590" t="s">
        <v>5263</v>
      </c>
      <c r="D71" s="590" t="s">
        <v>16035</v>
      </c>
      <c r="E71" s="238"/>
      <c r="F71" s="590" t="s">
        <v>11</v>
      </c>
      <c r="G71" s="590" t="s">
        <v>2023</v>
      </c>
      <c r="H71" s="590" t="s">
        <v>2252</v>
      </c>
      <c r="I71" s="590" t="s">
        <v>15883</v>
      </c>
      <c r="J71" s="229" t="s">
        <v>16150</v>
      </c>
      <c r="K71" s="229" t="s">
        <v>60</v>
      </c>
      <c r="L71" s="229" t="s">
        <v>16151</v>
      </c>
      <c r="M71" s="229" t="s">
        <v>16152</v>
      </c>
      <c r="N71" s="238"/>
      <c r="O71" s="238"/>
      <c r="P71" s="229"/>
      <c r="Q71" s="229"/>
      <c r="R71" s="230" t="s">
        <v>620</v>
      </c>
      <c r="S71" s="229"/>
      <c r="T71" s="238"/>
    </row>
    <row r="72">
      <c r="A72" s="792" t="s">
        <v>1804</v>
      </c>
      <c r="B72" s="795" t="s">
        <v>16132</v>
      </c>
      <c r="C72" s="590" t="s">
        <v>5263</v>
      </c>
      <c r="D72" s="590" t="s">
        <v>16035</v>
      </c>
      <c r="E72" s="238"/>
      <c r="F72" s="590" t="s">
        <v>11</v>
      </c>
      <c r="G72" s="590" t="s">
        <v>2023</v>
      </c>
      <c r="H72" s="590" t="s">
        <v>2252</v>
      </c>
      <c r="I72" s="590" t="s">
        <v>15883</v>
      </c>
      <c r="J72" s="229" t="s">
        <v>16153</v>
      </c>
      <c r="K72" s="229" t="s">
        <v>60</v>
      </c>
      <c r="L72" s="229" t="s">
        <v>16154</v>
      </c>
      <c r="M72" s="229" t="s">
        <v>16155</v>
      </c>
      <c r="N72" s="238"/>
      <c r="O72" s="238"/>
      <c r="P72" s="229"/>
      <c r="Q72" s="229"/>
      <c r="R72" s="230" t="s">
        <v>620</v>
      </c>
      <c r="S72" s="229"/>
      <c r="T72" s="238"/>
    </row>
    <row r="73">
      <c r="A73" s="792" t="s">
        <v>1810</v>
      </c>
      <c r="B73" s="795" t="s">
        <v>16132</v>
      </c>
      <c r="C73" s="590" t="s">
        <v>5263</v>
      </c>
      <c r="D73" s="590" t="s">
        <v>16035</v>
      </c>
      <c r="E73" s="238"/>
      <c r="F73" s="590" t="s">
        <v>11</v>
      </c>
      <c r="G73" s="590" t="s">
        <v>2023</v>
      </c>
      <c r="H73" s="590" t="s">
        <v>2252</v>
      </c>
      <c r="I73" s="590" t="s">
        <v>15883</v>
      </c>
      <c r="J73" s="229" t="s">
        <v>16156</v>
      </c>
      <c r="K73" s="229" t="s">
        <v>60</v>
      </c>
      <c r="L73" s="229" t="s">
        <v>16157</v>
      </c>
      <c r="M73" s="229" t="s">
        <v>16158</v>
      </c>
      <c r="N73" s="238"/>
      <c r="O73" s="238"/>
      <c r="P73" s="229"/>
      <c r="Q73" s="229"/>
      <c r="R73" s="230" t="s">
        <v>620</v>
      </c>
      <c r="S73" s="229"/>
      <c r="T73" s="238"/>
    </row>
    <row r="74">
      <c r="A74" s="792" t="s">
        <v>1815</v>
      </c>
      <c r="B74" s="795" t="s">
        <v>16132</v>
      </c>
      <c r="C74" s="590" t="s">
        <v>5263</v>
      </c>
      <c r="D74" s="590" t="s">
        <v>16035</v>
      </c>
      <c r="E74" s="238"/>
      <c r="F74" s="590" t="s">
        <v>11</v>
      </c>
      <c r="G74" s="590" t="s">
        <v>2023</v>
      </c>
      <c r="H74" s="590" t="s">
        <v>2252</v>
      </c>
      <c r="I74" s="590" t="s">
        <v>15883</v>
      </c>
      <c r="J74" s="229" t="s">
        <v>16159</v>
      </c>
      <c r="K74" s="229" t="s">
        <v>16160</v>
      </c>
      <c r="L74" s="229" t="s">
        <v>16161</v>
      </c>
      <c r="M74" s="229" t="s">
        <v>16162</v>
      </c>
      <c r="N74" s="238"/>
      <c r="O74" s="238"/>
      <c r="P74" s="229"/>
      <c r="Q74" s="229"/>
      <c r="R74" s="230" t="s">
        <v>620</v>
      </c>
      <c r="S74" s="229"/>
      <c r="T74" s="238"/>
    </row>
    <row r="75">
      <c r="A75" s="792" t="s">
        <v>1821</v>
      </c>
      <c r="B75" s="795" t="s">
        <v>16163</v>
      </c>
      <c r="C75" s="590" t="s">
        <v>5263</v>
      </c>
      <c r="D75" s="590" t="s">
        <v>16035</v>
      </c>
      <c r="E75" s="238"/>
      <c r="F75" s="590" t="s">
        <v>11</v>
      </c>
      <c r="G75" s="590" t="s">
        <v>2023</v>
      </c>
      <c r="H75" s="590" t="s">
        <v>2252</v>
      </c>
      <c r="I75" s="590" t="s">
        <v>15883</v>
      </c>
      <c r="J75" s="229" t="s">
        <v>16164</v>
      </c>
      <c r="K75" s="229" t="s">
        <v>16165</v>
      </c>
      <c r="L75" s="229" t="s">
        <v>16166</v>
      </c>
      <c r="M75" s="229" t="s">
        <v>16167</v>
      </c>
      <c r="N75" s="238"/>
      <c r="O75" s="238"/>
      <c r="P75" s="229"/>
      <c r="Q75" s="229"/>
      <c r="R75" s="230" t="s">
        <v>620</v>
      </c>
      <c r="S75" s="229"/>
      <c r="T75" s="238"/>
    </row>
    <row r="76">
      <c r="A76" s="792" t="s">
        <v>1827</v>
      </c>
      <c r="B76" s="795" t="s">
        <v>16163</v>
      </c>
      <c r="C76" s="590" t="s">
        <v>5263</v>
      </c>
      <c r="D76" s="590" t="s">
        <v>16035</v>
      </c>
      <c r="E76" s="238"/>
      <c r="F76" s="590" t="s">
        <v>11</v>
      </c>
      <c r="G76" s="590" t="s">
        <v>2023</v>
      </c>
      <c r="H76" s="590" t="s">
        <v>2252</v>
      </c>
      <c r="I76" s="590" t="s">
        <v>15883</v>
      </c>
      <c r="J76" s="229" t="s">
        <v>16168</v>
      </c>
      <c r="K76" s="229" t="s">
        <v>16165</v>
      </c>
      <c r="L76" s="229" t="s">
        <v>16169</v>
      </c>
      <c r="M76" s="229" t="s">
        <v>16170</v>
      </c>
      <c r="N76" s="238"/>
      <c r="O76" s="238"/>
      <c r="P76" s="229"/>
      <c r="Q76" s="229"/>
      <c r="R76" s="230" t="s">
        <v>620</v>
      </c>
      <c r="S76" s="229"/>
      <c r="T76" s="238"/>
    </row>
    <row r="77">
      <c r="A77" s="792" t="s">
        <v>1833</v>
      </c>
      <c r="B77" s="795" t="s">
        <v>16163</v>
      </c>
      <c r="C77" s="590" t="s">
        <v>5263</v>
      </c>
      <c r="D77" s="590" t="s">
        <v>16035</v>
      </c>
      <c r="E77" s="238"/>
      <c r="F77" s="590" t="s">
        <v>11</v>
      </c>
      <c r="G77" s="590" t="s">
        <v>2023</v>
      </c>
      <c r="H77" s="590" t="s">
        <v>2252</v>
      </c>
      <c r="I77" s="590" t="s">
        <v>15883</v>
      </c>
      <c r="J77" s="229" t="s">
        <v>16171</v>
      </c>
      <c r="K77" s="796" t="s">
        <v>16172</v>
      </c>
      <c r="L77" s="229" t="s">
        <v>16173</v>
      </c>
      <c r="M77" s="229" t="s">
        <v>16174</v>
      </c>
      <c r="N77" s="238"/>
      <c r="O77" s="238"/>
      <c r="P77" s="229"/>
      <c r="Q77" s="229"/>
      <c r="R77" s="230" t="s">
        <v>620</v>
      </c>
      <c r="S77" s="229"/>
      <c r="T77" s="238"/>
    </row>
    <row r="78">
      <c r="A78" s="792" t="s">
        <v>1838</v>
      </c>
      <c r="B78" s="795" t="s">
        <v>16163</v>
      </c>
      <c r="C78" s="590" t="s">
        <v>5263</v>
      </c>
      <c r="D78" s="590" t="s">
        <v>16035</v>
      </c>
      <c r="E78" s="238"/>
      <c r="F78" s="590" t="s">
        <v>11</v>
      </c>
      <c r="G78" s="590" t="s">
        <v>2023</v>
      </c>
      <c r="H78" s="590" t="s">
        <v>2252</v>
      </c>
      <c r="I78" s="590" t="s">
        <v>15883</v>
      </c>
      <c r="J78" s="229" t="s">
        <v>16175</v>
      </c>
      <c r="K78" s="796" t="s">
        <v>16176</v>
      </c>
      <c r="L78" s="229" t="s">
        <v>16177</v>
      </c>
      <c r="M78" s="229" t="s">
        <v>16170</v>
      </c>
      <c r="N78" s="238"/>
      <c r="O78" s="238"/>
      <c r="P78" s="229"/>
      <c r="Q78" s="229"/>
      <c r="R78" s="230" t="s">
        <v>620</v>
      </c>
      <c r="S78" s="229"/>
      <c r="T78" s="238"/>
    </row>
    <row r="79">
      <c r="A79" s="792" t="s">
        <v>1843</v>
      </c>
      <c r="B79" s="795" t="s">
        <v>16178</v>
      </c>
      <c r="C79" s="590" t="s">
        <v>8438</v>
      </c>
      <c r="D79" s="590" t="s">
        <v>15882</v>
      </c>
      <c r="E79" s="238"/>
      <c r="F79" s="590" t="s">
        <v>11</v>
      </c>
      <c r="G79" s="590" t="s">
        <v>588</v>
      </c>
      <c r="H79" s="590" t="s">
        <v>2252</v>
      </c>
      <c r="I79" s="590" t="s">
        <v>15883</v>
      </c>
      <c r="J79" s="229" t="s">
        <v>16179</v>
      </c>
      <c r="K79" s="229" t="s">
        <v>16180</v>
      </c>
      <c r="L79" s="229" t="s">
        <v>16181</v>
      </c>
      <c r="M79" s="229" t="s">
        <v>16182</v>
      </c>
      <c r="N79" s="229" t="s">
        <v>16183</v>
      </c>
      <c r="O79" s="238"/>
      <c r="P79" s="229"/>
      <c r="Q79" s="229"/>
      <c r="R79" s="230" t="s">
        <v>620</v>
      </c>
      <c r="S79" s="229"/>
      <c r="T79" s="238"/>
    </row>
    <row r="80">
      <c r="A80" s="792" t="s">
        <v>1848</v>
      </c>
      <c r="B80" s="795" t="s">
        <v>16184</v>
      </c>
      <c r="C80" s="590" t="s">
        <v>8438</v>
      </c>
      <c r="D80" s="590" t="s">
        <v>15900</v>
      </c>
      <c r="E80" s="238"/>
      <c r="F80" s="590" t="s">
        <v>11</v>
      </c>
      <c r="G80" s="590" t="s">
        <v>545</v>
      </c>
      <c r="H80" s="590" t="s">
        <v>2252</v>
      </c>
      <c r="I80" s="590" t="s">
        <v>15883</v>
      </c>
      <c r="J80" s="229" t="s">
        <v>16185</v>
      </c>
      <c r="K80" s="229" t="s">
        <v>16186</v>
      </c>
      <c r="L80" s="796" t="s">
        <v>16187</v>
      </c>
      <c r="M80" s="229" t="s">
        <v>16188</v>
      </c>
      <c r="N80" s="238"/>
      <c r="O80" s="238"/>
      <c r="P80" s="229"/>
      <c r="Q80" s="229"/>
      <c r="R80" s="230" t="s">
        <v>620</v>
      </c>
      <c r="S80" s="229"/>
      <c r="T80" s="238"/>
    </row>
    <row r="81">
      <c r="A81" s="792" t="s">
        <v>1853</v>
      </c>
      <c r="B81" s="795" t="s">
        <v>16189</v>
      </c>
      <c r="C81" s="590" t="s">
        <v>8438</v>
      </c>
      <c r="D81" s="590" t="s">
        <v>16035</v>
      </c>
      <c r="E81" s="238"/>
      <c r="F81" s="590" t="s">
        <v>11</v>
      </c>
      <c r="G81" s="590" t="s">
        <v>2023</v>
      </c>
      <c r="H81" s="590" t="s">
        <v>2252</v>
      </c>
      <c r="I81" s="590" t="s">
        <v>15883</v>
      </c>
      <c r="J81" s="229" t="s">
        <v>16190</v>
      </c>
      <c r="K81" s="796" t="s">
        <v>16191</v>
      </c>
      <c r="L81" s="229" t="s">
        <v>16192</v>
      </c>
      <c r="M81" s="229" t="s">
        <v>16193</v>
      </c>
      <c r="N81" s="238"/>
      <c r="O81" s="238"/>
      <c r="P81" s="229"/>
      <c r="Q81" s="229"/>
      <c r="R81" s="230" t="s">
        <v>620</v>
      </c>
      <c r="S81" s="229"/>
      <c r="T81" s="238"/>
    </row>
    <row r="82">
      <c r="A82" s="792" t="s">
        <v>1858</v>
      </c>
      <c r="B82" s="795" t="s">
        <v>16189</v>
      </c>
      <c r="C82" s="590" t="s">
        <v>8438</v>
      </c>
      <c r="D82" s="590" t="s">
        <v>16035</v>
      </c>
      <c r="E82" s="238"/>
      <c r="F82" s="590" t="s">
        <v>11</v>
      </c>
      <c r="G82" s="590" t="s">
        <v>2023</v>
      </c>
      <c r="H82" s="590" t="s">
        <v>2252</v>
      </c>
      <c r="I82" s="590" t="s">
        <v>15883</v>
      </c>
      <c r="J82" s="229" t="s">
        <v>16194</v>
      </c>
      <c r="K82" s="796" t="s">
        <v>16195</v>
      </c>
      <c r="L82" s="229" t="s">
        <v>16196</v>
      </c>
      <c r="M82" s="229" t="s">
        <v>16197</v>
      </c>
      <c r="N82" s="238"/>
      <c r="O82" s="238"/>
      <c r="P82" s="229"/>
      <c r="Q82" s="229"/>
      <c r="R82" s="230" t="s">
        <v>620</v>
      </c>
      <c r="S82" s="229"/>
      <c r="T82" s="238"/>
    </row>
    <row r="83">
      <c r="A83" s="792" t="s">
        <v>1863</v>
      </c>
      <c r="B83" s="795" t="s">
        <v>16189</v>
      </c>
      <c r="C83" s="590" t="s">
        <v>8438</v>
      </c>
      <c r="D83" s="590" t="s">
        <v>16035</v>
      </c>
      <c r="E83" s="238"/>
      <c r="F83" s="590" t="s">
        <v>11</v>
      </c>
      <c r="G83" s="590" t="s">
        <v>2023</v>
      </c>
      <c r="H83" s="590" t="s">
        <v>2252</v>
      </c>
      <c r="I83" s="590" t="s">
        <v>15883</v>
      </c>
      <c r="J83" s="229" t="s">
        <v>16198</v>
      </c>
      <c r="K83" s="796" t="s">
        <v>16199</v>
      </c>
      <c r="L83" s="229" t="s">
        <v>16200</v>
      </c>
      <c r="M83" s="229" t="s">
        <v>16201</v>
      </c>
      <c r="N83" s="238"/>
      <c r="O83" s="238"/>
      <c r="P83" s="229"/>
      <c r="Q83" s="229"/>
      <c r="R83" s="230" t="s">
        <v>620</v>
      </c>
      <c r="S83" s="229"/>
      <c r="T83" s="238"/>
    </row>
    <row r="84">
      <c r="A84" s="792" t="s">
        <v>1869</v>
      </c>
      <c r="B84" s="795" t="s">
        <v>16189</v>
      </c>
      <c r="C84" s="590" t="s">
        <v>8438</v>
      </c>
      <c r="D84" s="590" t="s">
        <v>16035</v>
      </c>
      <c r="E84" s="238"/>
      <c r="F84" s="590" t="s">
        <v>11</v>
      </c>
      <c r="G84" s="590" t="s">
        <v>2023</v>
      </c>
      <c r="H84" s="590" t="s">
        <v>2252</v>
      </c>
      <c r="I84" s="590" t="s">
        <v>15883</v>
      </c>
      <c r="J84" s="229" t="s">
        <v>16202</v>
      </c>
      <c r="K84" s="796" t="s">
        <v>16203</v>
      </c>
      <c r="L84" s="229" t="s">
        <v>16204</v>
      </c>
      <c r="M84" s="229" t="s">
        <v>16205</v>
      </c>
      <c r="N84" s="238"/>
      <c r="O84" s="238"/>
      <c r="P84" s="229"/>
      <c r="Q84" s="229"/>
      <c r="R84" s="230" t="s">
        <v>620</v>
      </c>
      <c r="S84" s="229"/>
      <c r="T84" s="238"/>
    </row>
    <row r="85">
      <c r="A85" s="792" t="s">
        <v>1875</v>
      </c>
      <c r="B85" s="795" t="s">
        <v>16189</v>
      </c>
      <c r="C85" s="590" t="s">
        <v>8438</v>
      </c>
      <c r="D85" s="590" t="s">
        <v>16035</v>
      </c>
      <c r="E85" s="238"/>
      <c r="F85" s="590" t="s">
        <v>11</v>
      </c>
      <c r="G85" s="590" t="s">
        <v>2023</v>
      </c>
      <c r="H85" s="590" t="s">
        <v>2252</v>
      </c>
      <c r="I85" s="590" t="s">
        <v>15883</v>
      </c>
      <c r="J85" s="229" t="s">
        <v>16206</v>
      </c>
      <c r="K85" s="796" t="s">
        <v>16207</v>
      </c>
      <c r="L85" s="229" t="s">
        <v>16208</v>
      </c>
      <c r="M85" s="229" t="s">
        <v>16209</v>
      </c>
      <c r="N85" s="238"/>
      <c r="O85" s="238"/>
      <c r="P85" s="229"/>
      <c r="Q85" s="229"/>
      <c r="R85" s="230" t="s">
        <v>620</v>
      </c>
      <c r="S85" s="229"/>
      <c r="T85" s="238"/>
    </row>
    <row r="86">
      <c r="A86" s="792" t="s">
        <v>1878</v>
      </c>
      <c r="B86" s="795" t="s">
        <v>16189</v>
      </c>
      <c r="C86" s="590" t="s">
        <v>8438</v>
      </c>
      <c r="D86" s="590" t="s">
        <v>16035</v>
      </c>
      <c r="E86" s="238"/>
      <c r="F86" s="590" t="s">
        <v>11</v>
      </c>
      <c r="G86" s="590" t="s">
        <v>2023</v>
      </c>
      <c r="H86" s="590" t="s">
        <v>2252</v>
      </c>
      <c r="I86" s="590" t="s">
        <v>15883</v>
      </c>
      <c r="J86" s="229" t="s">
        <v>16210</v>
      </c>
      <c r="K86" s="796" t="s">
        <v>16211</v>
      </c>
      <c r="L86" s="229" t="s">
        <v>16212</v>
      </c>
      <c r="M86" s="229" t="s">
        <v>16213</v>
      </c>
      <c r="N86" s="238"/>
      <c r="O86" s="238"/>
      <c r="P86" s="229"/>
      <c r="Q86" s="229"/>
      <c r="R86" s="230" t="s">
        <v>620</v>
      </c>
      <c r="S86" s="229"/>
      <c r="T86" s="238"/>
    </row>
    <row r="87">
      <c r="A87" s="792" t="s">
        <v>1884</v>
      </c>
      <c r="B87" s="795" t="s">
        <v>16189</v>
      </c>
      <c r="C87" s="590" t="s">
        <v>8438</v>
      </c>
      <c r="D87" s="590" t="s">
        <v>16035</v>
      </c>
      <c r="E87" s="238"/>
      <c r="F87" s="590" t="s">
        <v>11</v>
      </c>
      <c r="G87" s="590" t="s">
        <v>2023</v>
      </c>
      <c r="H87" s="590" t="s">
        <v>2252</v>
      </c>
      <c r="I87" s="590" t="s">
        <v>15883</v>
      </c>
      <c r="J87" s="229" t="s">
        <v>16214</v>
      </c>
      <c r="K87" s="796" t="s">
        <v>16215</v>
      </c>
      <c r="L87" s="229" t="s">
        <v>16216</v>
      </c>
      <c r="M87" s="229" t="s">
        <v>16217</v>
      </c>
      <c r="N87" s="238"/>
      <c r="O87" s="238"/>
      <c r="P87" s="229"/>
      <c r="Q87" s="229"/>
      <c r="R87" s="230" t="s">
        <v>620</v>
      </c>
      <c r="S87" s="229"/>
      <c r="T87" s="238"/>
    </row>
    <row r="88">
      <c r="A88" s="792" t="s">
        <v>1889</v>
      </c>
      <c r="B88" s="590" t="s">
        <v>8466</v>
      </c>
      <c r="C88" s="590" t="s">
        <v>8416</v>
      </c>
      <c r="D88" s="590" t="s">
        <v>15882</v>
      </c>
      <c r="E88" s="590" t="s">
        <v>16218</v>
      </c>
      <c r="F88" s="590" t="s">
        <v>11</v>
      </c>
      <c r="G88" s="590" t="s">
        <v>465</v>
      </c>
      <c r="H88" s="590" t="s">
        <v>2252</v>
      </c>
      <c r="I88" s="590" t="s">
        <v>2267</v>
      </c>
      <c r="J88" s="229" t="s">
        <v>16219</v>
      </c>
      <c r="K88" s="238"/>
      <c r="L88" s="229" t="s">
        <v>16220</v>
      </c>
      <c r="M88" s="229" t="s">
        <v>16221</v>
      </c>
      <c r="N88" s="238"/>
      <c r="O88" s="229" t="s">
        <v>16222</v>
      </c>
      <c r="P88" s="229"/>
      <c r="Q88" s="229"/>
      <c r="R88" s="230" t="s">
        <v>620</v>
      </c>
      <c r="S88" s="229"/>
      <c r="T88" s="238"/>
    </row>
    <row r="89">
      <c r="A89" s="792" t="s">
        <v>1889</v>
      </c>
      <c r="B89" s="795" t="s">
        <v>16223</v>
      </c>
      <c r="C89" s="590" t="s">
        <v>8438</v>
      </c>
      <c r="D89" s="590" t="s">
        <v>15882</v>
      </c>
      <c r="E89" s="238"/>
      <c r="F89" s="590" t="s">
        <v>12</v>
      </c>
      <c r="G89" s="590" t="s">
        <v>465</v>
      </c>
      <c r="H89" s="590" t="s">
        <v>2252</v>
      </c>
      <c r="I89" s="590" t="s">
        <v>15883</v>
      </c>
      <c r="J89" s="229" t="s">
        <v>16224</v>
      </c>
      <c r="K89" s="229" t="s">
        <v>16180</v>
      </c>
      <c r="L89" s="229" t="s">
        <v>16225</v>
      </c>
      <c r="M89" s="229" t="s">
        <v>16226</v>
      </c>
      <c r="N89" s="238"/>
      <c r="O89" s="229" t="s">
        <v>16227</v>
      </c>
      <c r="P89" s="229"/>
      <c r="Q89" s="229"/>
      <c r="R89" s="230" t="s">
        <v>620</v>
      </c>
      <c r="S89" s="229"/>
      <c r="T89" s="238"/>
    </row>
  </sheetData>
  <customSheetViews>
    <customSheetView guid="{9E811A48-C3E3-4F30-80ED-825CFE84A008}" filter="1" showAutoFilter="1">
      <autoFilter ref="$A$1:$T$1000">
        <filterColumn colId="17">
          <filters blank="1"/>
        </filterColumn>
      </autoFilter>
    </customSheetView>
    <customSheetView guid="{2F19E93E-B2C0-4AB2-8F1C-EB721562D28D}" filter="1" showAutoFilter="1">
      <autoFilter ref="$A$1:$T$1000">
        <filterColumn colId="17">
          <filters>
            <filter val="NA"/>
          </filters>
        </filterColumn>
      </autoFilter>
    </customSheetView>
  </customSheetViews>
  <dataValidations>
    <dataValidation type="list" allowBlank="1" showErrorMessage="1" sqref="T2:T89">
      <formula1>"Deprecated,Known Bug"</formula1>
    </dataValidation>
    <dataValidation type="list" allowBlank="1" showErrorMessage="1" sqref="Q2:Q89">
      <formula1>"Manjula,Namrata,Naveen,Poornima,Priya,Raghavendira,Automation Execution 1,Automation Execution 2"</formula1>
    </dataValidation>
    <dataValidation type="list" allowBlank="1" showErrorMessage="1" sqref="R2:R89">
      <formula1>"Pass,Fail,NA,Blocked"</formula1>
    </dataValidation>
  </dataValidations>
  <hyperlinks>
    <hyperlink r:id="rId1" ref="B16"/>
    <hyperlink r:id="rId2" ref="B17"/>
    <hyperlink r:id="rId3" ref="B18"/>
    <hyperlink r:id="rId4" ref="B19"/>
    <hyperlink r:id="rId5" ref="B20"/>
    <hyperlink r:id="rId6" ref="B21"/>
    <hyperlink r:id="rId7" ref="B22"/>
    <hyperlink r:id="rId8" ref="B23"/>
    <hyperlink r:id="rId9" ref="B24"/>
    <hyperlink r:id="rId10" ref="B25"/>
    <hyperlink r:id="rId11" ref="B26"/>
    <hyperlink r:id="rId12" ref="B27"/>
    <hyperlink r:id="rId13" ref="B28"/>
    <hyperlink r:id="rId14" ref="L28"/>
    <hyperlink r:id="rId15" ref="B29"/>
    <hyperlink r:id="rId16" ref="B30"/>
    <hyperlink r:id="rId17" ref="B31"/>
    <hyperlink r:id="rId18" ref="B32"/>
    <hyperlink r:id="rId19" ref="B33"/>
    <hyperlink r:id="rId20" ref="B34"/>
    <hyperlink r:id="rId21" ref="B35"/>
    <hyperlink r:id="rId22" ref="B36"/>
    <hyperlink r:id="rId23" ref="B37"/>
    <hyperlink r:id="rId24" ref="K40"/>
    <hyperlink r:id="rId25" ref="K41"/>
    <hyperlink r:id="rId26" ref="K42"/>
    <hyperlink r:id="rId27" ref="K43"/>
    <hyperlink r:id="rId28" ref="K44"/>
    <hyperlink r:id="rId29" ref="K45"/>
    <hyperlink r:id="rId30" ref="K46"/>
    <hyperlink r:id="rId31" ref="K47"/>
    <hyperlink r:id="rId32" ref="K48"/>
    <hyperlink r:id="rId33" ref="K49"/>
    <hyperlink r:id="rId34" ref="K50"/>
    <hyperlink r:id="rId35" ref="K51"/>
    <hyperlink r:id="rId36" ref="K52"/>
    <hyperlink r:id="rId37" ref="K53"/>
    <hyperlink r:id="rId38" ref="K54"/>
    <hyperlink r:id="rId39" ref="K55"/>
    <hyperlink r:id="rId40" ref="K56"/>
    <hyperlink r:id="rId41" ref="K57"/>
    <hyperlink r:id="rId42" ref="K58"/>
    <hyperlink r:id="rId43" ref="K59"/>
    <hyperlink r:id="rId44" ref="K60"/>
    <hyperlink r:id="rId45" ref="K61"/>
    <hyperlink r:id="rId46" ref="K62"/>
    <hyperlink r:id="rId47" ref="K63"/>
    <hyperlink r:id="rId48" ref="K64"/>
    <hyperlink r:id="rId49" ref="B66"/>
    <hyperlink r:id="rId50" ref="B67"/>
    <hyperlink r:id="rId51" ref="B68"/>
    <hyperlink r:id="rId52" ref="B69"/>
    <hyperlink r:id="rId53" ref="B70"/>
    <hyperlink r:id="rId54" ref="B71"/>
    <hyperlink r:id="rId55" ref="B72"/>
    <hyperlink r:id="rId56" ref="B73"/>
    <hyperlink r:id="rId57" ref="B74"/>
    <hyperlink r:id="rId58" ref="B75"/>
    <hyperlink r:id="rId59" ref="B76"/>
    <hyperlink r:id="rId60" ref="B77"/>
    <hyperlink r:id="rId61" ref="K77"/>
    <hyperlink r:id="rId62" ref="B78"/>
    <hyperlink r:id="rId63" ref="K78"/>
    <hyperlink r:id="rId64" ref="B79"/>
    <hyperlink r:id="rId65" ref="B80"/>
    <hyperlink r:id="rId66" ref="L80"/>
    <hyperlink r:id="rId67" ref="B81"/>
    <hyperlink r:id="rId68" ref="K81"/>
    <hyperlink r:id="rId69" ref="B82"/>
    <hyperlink r:id="rId70" ref="K82"/>
    <hyperlink r:id="rId71" ref="B83"/>
    <hyperlink r:id="rId72" ref="K83"/>
    <hyperlink r:id="rId73" ref="B84"/>
    <hyperlink r:id="rId74" ref="K84"/>
    <hyperlink r:id="rId75" ref="B85"/>
    <hyperlink r:id="rId76" ref="K85"/>
    <hyperlink r:id="rId77" ref="B86"/>
    <hyperlink r:id="rId78" ref="K86"/>
    <hyperlink r:id="rId79" ref="B87"/>
    <hyperlink r:id="rId80" ref="K87"/>
    <hyperlink r:id="rId81" ref="B89"/>
  </hyperlinks>
  <drawing r:id="rId82"/>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9" max="9" width="29.75"/>
    <col customWidth="1" min="10" max="10" width="26.38"/>
    <col customWidth="1" min="11" max="11" width="29.0"/>
    <col customWidth="1" min="12" max="12" width="31.88"/>
    <col customWidth="1" min="13" max="13" width="34.13"/>
  </cols>
  <sheetData>
    <row r="1">
      <c r="A1" s="797" t="s">
        <v>2236</v>
      </c>
      <c r="B1" s="798" t="s">
        <v>2237</v>
      </c>
      <c r="C1" s="798" t="s">
        <v>2238</v>
      </c>
      <c r="D1" s="798" t="s">
        <v>2239</v>
      </c>
      <c r="E1" s="798" t="s">
        <v>2240</v>
      </c>
      <c r="F1" s="798" t="s">
        <v>2241</v>
      </c>
      <c r="G1" s="798" t="s">
        <v>451</v>
      </c>
      <c r="H1" s="798" t="s">
        <v>2243</v>
      </c>
      <c r="I1" s="798" t="s">
        <v>2244</v>
      </c>
      <c r="J1" s="798" t="s">
        <v>2245</v>
      </c>
      <c r="K1" s="798" t="s">
        <v>454</v>
      </c>
      <c r="L1" s="798" t="s">
        <v>2246</v>
      </c>
      <c r="M1" s="798" t="s">
        <v>2247</v>
      </c>
      <c r="N1" s="798" t="s">
        <v>456</v>
      </c>
      <c r="O1" s="798" t="s">
        <v>457</v>
      </c>
      <c r="P1" s="798" t="s">
        <v>458</v>
      </c>
      <c r="Q1" s="798" t="s">
        <v>78</v>
      </c>
      <c r="R1" s="799" t="s">
        <v>460</v>
      </c>
      <c r="S1" s="798" t="s">
        <v>462</v>
      </c>
    </row>
    <row r="2">
      <c r="A2" s="228" t="s">
        <v>1412</v>
      </c>
      <c r="B2" s="229" t="s">
        <v>16228</v>
      </c>
      <c r="C2" s="238"/>
      <c r="D2" s="229" t="s">
        <v>296</v>
      </c>
      <c r="E2" s="238"/>
      <c r="F2" s="229" t="s">
        <v>12</v>
      </c>
      <c r="G2" s="229" t="s">
        <v>465</v>
      </c>
      <c r="H2" s="229" t="s">
        <v>38</v>
      </c>
      <c r="I2" s="229" t="s">
        <v>16229</v>
      </c>
      <c r="J2" s="229" t="s">
        <v>16230</v>
      </c>
      <c r="K2" s="229" t="s">
        <v>16231</v>
      </c>
      <c r="L2" s="229" t="s">
        <v>16232</v>
      </c>
      <c r="M2" s="238"/>
      <c r="N2" s="229" t="s">
        <v>16233</v>
      </c>
      <c r="O2" s="231">
        <v>45327.0</v>
      </c>
      <c r="P2" s="230" t="s">
        <v>94</v>
      </c>
      <c r="Q2" s="230" t="s">
        <v>95</v>
      </c>
      <c r="R2" s="238"/>
      <c r="S2" s="238"/>
    </row>
    <row r="3">
      <c r="A3" s="228" t="s">
        <v>1418</v>
      </c>
      <c r="B3" s="229" t="s">
        <v>16234</v>
      </c>
      <c r="C3" s="238"/>
      <c r="D3" s="229" t="s">
        <v>296</v>
      </c>
      <c r="E3" s="238"/>
      <c r="F3" s="229" t="s">
        <v>11</v>
      </c>
      <c r="G3" s="229" t="s">
        <v>465</v>
      </c>
      <c r="H3" s="229" t="s">
        <v>38</v>
      </c>
      <c r="I3" s="229" t="s">
        <v>16235</v>
      </c>
      <c r="J3" s="229" t="s">
        <v>16230</v>
      </c>
      <c r="K3" s="229" t="s">
        <v>16236</v>
      </c>
      <c r="L3" s="229" t="s">
        <v>16237</v>
      </c>
      <c r="M3" s="238"/>
      <c r="N3" s="229" t="s">
        <v>16238</v>
      </c>
      <c r="O3" s="578" t="s">
        <v>3569</v>
      </c>
      <c r="P3" s="578" t="s">
        <v>471</v>
      </c>
      <c r="Q3" s="578" t="s">
        <v>95</v>
      </c>
      <c r="R3" s="578"/>
      <c r="S3" s="238"/>
    </row>
    <row r="4">
      <c r="A4" s="228" t="s">
        <v>1424</v>
      </c>
      <c r="B4" s="229" t="s">
        <v>16234</v>
      </c>
      <c r="C4" s="238"/>
      <c r="D4" s="229" t="s">
        <v>296</v>
      </c>
      <c r="E4" s="238"/>
      <c r="F4" s="229" t="s">
        <v>11</v>
      </c>
      <c r="G4" s="229" t="s">
        <v>465</v>
      </c>
      <c r="H4" s="229" t="s">
        <v>38</v>
      </c>
      <c r="I4" s="229" t="s">
        <v>16239</v>
      </c>
      <c r="J4" s="229" t="s">
        <v>16230</v>
      </c>
      <c r="K4" s="229" t="s">
        <v>16240</v>
      </c>
      <c r="L4" s="229" t="s">
        <v>16241</v>
      </c>
      <c r="M4" s="238"/>
      <c r="N4" s="229" t="s">
        <v>1032</v>
      </c>
      <c r="O4" s="578" t="s">
        <v>3569</v>
      </c>
      <c r="P4" s="578" t="s">
        <v>471</v>
      </c>
      <c r="Q4" s="578" t="s">
        <v>95</v>
      </c>
      <c r="R4" s="578"/>
      <c r="S4" s="238"/>
    </row>
    <row r="5">
      <c r="A5" s="228" t="s">
        <v>1429</v>
      </c>
      <c r="B5" s="229" t="s">
        <v>16234</v>
      </c>
      <c r="C5" s="238"/>
      <c r="D5" s="229" t="s">
        <v>296</v>
      </c>
      <c r="E5" s="238"/>
      <c r="F5" s="229" t="s">
        <v>11</v>
      </c>
      <c r="G5" s="229" t="s">
        <v>465</v>
      </c>
      <c r="H5" s="229" t="s">
        <v>38</v>
      </c>
      <c r="I5" s="229" t="s">
        <v>16242</v>
      </c>
      <c r="J5" s="238"/>
      <c r="K5" s="229" t="s">
        <v>16243</v>
      </c>
      <c r="L5" s="229" t="s">
        <v>16244</v>
      </c>
      <c r="M5" s="238"/>
      <c r="N5" s="229" t="s">
        <v>1032</v>
      </c>
      <c r="O5" s="578" t="s">
        <v>3569</v>
      </c>
      <c r="P5" s="578" t="s">
        <v>471</v>
      </c>
      <c r="Q5" s="578" t="s">
        <v>95</v>
      </c>
      <c r="R5" s="238"/>
      <c r="S5" s="238"/>
    </row>
    <row r="6">
      <c r="A6" s="228" t="s">
        <v>1435</v>
      </c>
      <c r="B6" s="229" t="s">
        <v>16234</v>
      </c>
      <c r="C6" s="238"/>
      <c r="D6" s="229" t="s">
        <v>296</v>
      </c>
      <c r="E6" s="238"/>
      <c r="F6" s="229" t="s">
        <v>11</v>
      </c>
      <c r="G6" s="229" t="s">
        <v>465</v>
      </c>
      <c r="H6" s="229" t="s">
        <v>38</v>
      </c>
      <c r="I6" s="229" t="s">
        <v>16245</v>
      </c>
      <c r="J6" s="238"/>
      <c r="K6" s="229" t="s">
        <v>16246</v>
      </c>
      <c r="L6" s="229" t="s">
        <v>16247</v>
      </c>
      <c r="M6" s="238"/>
      <c r="N6" s="229" t="s">
        <v>1032</v>
      </c>
      <c r="O6" s="578" t="s">
        <v>3569</v>
      </c>
      <c r="P6" s="578" t="s">
        <v>471</v>
      </c>
      <c r="Q6" s="578" t="s">
        <v>95</v>
      </c>
      <c r="R6" s="238"/>
      <c r="S6" s="238"/>
    </row>
    <row r="7">
      <c r="A7" s="228" t="s">
        <v>1440</v>
      </c>
      <c r="B7" s="229" t="s">
        <v>16248</v>
      </c>
      <c r="C7" s="238"/>
      <c r="D7" s="229" t="s">
        <v>296</v>
      </c>
      <c r="E7" s="238"/>
      <c r="F7" s="229" t="s">
        <v>11</v>
      </c>
      <c r="G7" s="229" t="s">
        <v>465</v>
      </c>
      <c r="H7" s="229" t="s">
        <v>38</v>
      </c>
      <c r="I7" s="229" t="s">
        <v>16249</v>
      </c>
      <c r="J7" s="238"/>
      <c r="K7" s="229" t="s">
        <v>16250</v>
      </c>
      <c r="L7" s="229" t="s">
        <v>16251</v>
      </c>
      <c r="M7" s="238"/>
      <c r="N7" s="229" t="s">
        <v>1032</v>
      </c>
      <c r="O7" s="578" t="s">
        <v>3569</v>
      </c>
      <c r="P7" s="578" t="s">
        <v>471</v>
      </c>
      <c r="Q7" s="578" t="s">
        <v>95</v>
      </c>
      <c r="R7" s="238"/>
      <c r="S7" s="238"/>
    </row>
    <row r="8">
      <c r="A8" s="228" t="s">
        <v>1446</v>
      </c>
      <c r="B8" s="229" t="s">
        <v>16248</v>
      </c>
      <c r="C8" s="238"/>
      <c r="D8" s="229" t="s">
        <v>296</v>
      </c>
      <c r="E8" s="238"/>
      <c r="F8" s="229" t="s">
        <v>11</v>
      </c>
      <c r="G8" s="229" t="s">
        <v>465</v>
      </c>
      <c r="H8" s="229" t="s">
        <v>38</v>
      </c>
      <c r="I8" s="229" t="s">
        <v>16252</v>
      </c>
      <c r="J8" s="238"/>
      <c r="K8" s="229" t="s">
        <v>16253</v>
      </c>
      <c r="L8" s="229" t="s">
        <v>16254</v>
      </c>
      <c r="M8" s="238"/>
      <c r="N8" s="229" t="s">
        <v>1032</v>
      </c>
      <c r="O8" s="231">
        <v>45356.0</v>
      </c>
      <c r="P8" s="230" t="s">
        <v>94</v>
      </c>
      <c r="Q8" s="230" t="s">
        <v>95</v>
      </c>
      <c r="R8" s="238"/>
      <c r="S8" s="239"/>
    </row>
    <row r="9">
      <c r="A9" s="228" t="s">
        <v>1451</v>
      </c>
      <c r="B9" s="229" t="s">
        <v>16248</v>
      </c>
      <c r="C9" s="238"/>
      <c r="D9" s="229" t="s">
        <v>296</v>
      </c>
      <c r="E9" s="238"/>
      <c r="F9" s="229" t="s">
        <v>11</v>
      </c>
      <c r="G9" s="229" t="s">
        <v>465</v>
      </c>
      <c r="H9" s="229" t="s">
        <v>38</v>
      </c>
      <c r="I9" s="229" t="s">
        <v>16255</v>
      </c>
      <c r="J9" s="238"/>
      <c r="K9" s="229" t="s">
        <v>16256</v>
      </c>
      <c r="L9" s="229" t="s">
        <v>16257</v>
      </c>
      <c r="M9" s="238"/>
      <c r="N9" s="229" t="s">
        <v>1032</v>
      </c>
      <c r="O9" s="578" t="s">
        <v>3569</v>
      </c>
      <c r="P9" s="578" t="s">
        <v>471</v>
      </c>
      <c r="Q9" s="578" t="s">
        <v>95</v>
      </c>
      <c r="R9" s="238"/>
      <c r="S9" s="238"/>
    </row>
    <row r="10">
      <c r="A10" s="228" t="s">
        <v>1454</v>
      </c>
      <c r="B10" s="229" t="s">
        <v>6488</v>
      </c>
      <c r="C10" s="238"/>
      <c r="D10" s="229" t="s">
        <v>296</v>
      </c>
      <c r="E10" s="238"/>
      <c r="F10" s="229" t="s">
        <v>12</v>
      </c>
      <c r="G10" s="229" t="s">
        <v>465</v>
      </c>
      <c r="H10" s="229" t="s">
        <v>847</v>
      </c>
      <c r="I10" s="229" t="s">
        <v>16258</v>
      </c>
      <c r="J10" s="229" t="s">
        <v>16259</v>
      </c>
      <c r="K10" s="229" t="s">
        <v>16260</v>
      </c>
      <c r="L10" s="229" t="s">
        <v>16261</v>
      </c>
      <c r="M10" s="238"/>
      <c r="N10" s="229" t="s">
        <v>16262</v>
      </c>
      <c r="O10" s="230" t="s">
        <v>6455</v>
      </c>
      <c r="P10" s="230" t="s">
        <v>490</v>
      </c>
      <c r="Q10" s="230" t="s">
        <v>95</v>
      </c>
      <c r="R10" s="238"/>
      <c r="S10" s="238"/>
    </row>
    <row r="11">
      <c r="A11" s="228" t="s">
        <v>1459</v>
      </c>
      <c r="B11" s="229" t="s">
        <v>16263</v>
      </c>
      <c r="C11" s="800">
        <v>3.7</v>
      </c>
      <c r="D11" s="229" t="s">
        <v>296</v>
      </c>
      <c r="E11" s="238"/>
      <c r="F11" s="229" t="s">
        <v>11</v>
      </c>
      <c r="G11" s="229" t="s">
        <v>465</v>
      </c>
      <c r="H11" s="229" t="s">
        <v>847</v>
      </c>
      <c r="I11" s="229" t="s">
        <v>16264</v>
      </c>
      <c r="J11" s="230" t="s">
        <v>16265</v>
      </c>
      <c r="K11" s="229" t="s">
        <v>16266</v>
      </c>
      <c r="L11" s="229" t="s">
        <v>16267</v>
      </c>
      <c r="M11" s="238"/>
      <c r="N11" s="229" t="s">
        <v>16268</v>
      </c>
      <c r="O11" s="578" t="s">
        <v>3569</v>
      </c>
      <c r="P11" s="578" t="s">
        <v>471</v>
      </c>
      <c r="Q11" s="578" t="s">
        <v>95</v>
      </c>
      <c r="R11" s="238"/>
      <c r="S11" s="238"/>
    </row>
    <row r="12">
      <c r="A12" s="228" t="s">
        <v>1464</v>
      </c>
      <c r="B12" s="795" t="s">
        <v>6488</v>
      </c>
      <c r="C12" s="238"/>
      <c r="D12" s="590" t="s">
        <v>296</v>
      </c>
      <c r="E12" s="238"/>
      <c r="F12" s="590" t="s">
        <v>11</v>
      </c>
      <c r="G12" s="229" t="s">
        <v>465</v>
      </c>
      <c r="H12" s="590" t="s">
        <v>847</v>
      </c>
      <c r="I12" s="229" t="s">
        <v>16269</v>
      </c>
      <c r="J12" s="230" t="s">
        <v>16270</v>
      </c>
      <c r="K12" s="229" t="s">
        <v>16271</v>
      </c>
      <c r="L12" s="229" t="s">
        <v>16272</v>
      </c>
      <c r="M12" s="238"/>
      <c r="N12" s="801" t="s">
        <v>16273</v>
      </c>
      <c r="O12" s="578" t="s">
        <v>3569</v>
      </c>
      <c r="P12" s="578" t="s">
        <v>471</v>
      </c>
      <c r="Q12" s="578" t="s">
        <v>95</v>
      </c>
      <c r="R12" s="238"/>
      <c r="S12" s="238"/>
    </row>
    <row r="13">
      <c r="A13" s="228" t="s">
        <v>1469</v>
      </c>
      <c r="B13" s="229" t="s">
        <v>16274</v>
      </c>
      <c r="C13" s="238"/>
      <c r="D13" s="229" t="s">
        <v>296</v>
      </c>
      <c r="E13" s="238"/>
      <c r="F13" s="229" t="s">
        <v>11</v>
      </c>
      <c r="G13" s="229" t="s">
        <v>465</v>
      </c>
      <c r="H13" s="229" t="s">
        <v>38</v>
      </c>
      <c r="I13" s="229" t="s">
        <v>16275</v>
      </c>
      <c r="J13" s="229" t="s">
        <v>16276</v>
      </c>
      <c r="K13" s="229" t="s">
        <v>16277</v>
      </c>
      <c r="L13" s="229" t="s">
        <v>16278</v>
      </c>
      <c r="M13" s="238"/>
      <c r="N13" s="229" t="s">
        <v>16279</v>
      </c>
      <c r="O13" s="578" t="s">
        <v>3569</v>
      </c>
      <c r="P13" s="578" t="s">
        <v>471</v>
      </c>
      <c r="Q13" s="578" t="s">
        <v>95</v>
      </c>
      <c r="R13" s="238"/>
      <c r="S13" s="238"/>
    </row>
    <row r="14">
      <c r="A14" s="228" t="s">
        <v>1474</v>
      </c>
      <c r="B14" s="590" t="s">
        <v>16280</v>
      </c>
      <c r="C14" s="590" t="s">
        <v>6457</v>
      </c>
      <c r="D14" s="590" t="s">
        <v>296</v>
      </c>
      <c r="E14" s="238"/>
      <c r="F14" s="590" t="s">
        <v>12</v>
      </c>
      <c r="G14" s="229" t="s">
        <v>465</v>
      </c>
      <c r="H14" s="590" t="s">
        <v>38</v>
      </c>
      <c r="I14" s="229" t="s">
        <v>16281</v>
      </c>
      <c r="J14" s="229" t="s">
        <v>16282</v>
      </c>
      <c r="K14" s="229" t="s">
        <v>16283</v>
      </c>
      <c r="L14" s="229" t="s">
        <v>16284</v>
      </c>
      <c r="M14" s="238"/>
      <c r="N14" s="229" t="s">
        <v>16285</v>
      </c>
      <c r="O14" s="230" t="s">
        <v>6455</v>
      </c>
      <c r="P14" s="230" t="s">
        <v>490</v>
      </c>
      <c r="Q14" s="230" t="s">
        <v>95</v>
      </c>
      <c r="R14" s="238"/>
      <c r="S14" s="238"/>
    </row>
    <row r="15">
      <c r="A15" s="228" t="s">
        <v>1479</v>
      </c>
      <c r="B15" s="229" t="s">
        <v>16286</v>
      </c>
      <c r="C15" s="229" t="s">
        <v>5474</v>
      </c>
      <c r="D15" s="229" t="s">
        <v>296</v>
      </c>
      <c r="E15" s="238"/>
      <c r="F15" s="229" t="s">
        <v>11</v>
      </c>
      <c r="G15" s="229" t="s">
        <v>465</v>
      </c>
      <c r="H15" s="229" t="s">
        <v>16287</v>
      </c>
      <c r="I15" s="229" t="s">
        <v>16288</v>
      </c>
      <c r="J15" s="229" t="s">
        <v>16289</v>
      </c>
      <c r="K15" s="229" t="s">
        <v>16290</v>
      </c>
      <c r="L15" s="229" t="s">
        <v>16291</v>
      </c>
      <c r="M15" s="238"/>
      <c r="N15" s="229" t="s">
        <v>16292</v>
      </c>
      <c r="O15" s="578" t="s">
        <v>3569</v>
      </c>
      <c r="P15" s="578" t="s">
        <v>471</v>
      </c>
      <c r="Q15" s="578" t="s">
        <v>95</v>
      </c>
      <c r="R15" s="238"/>
      <c r="S15" s="238"/>
    </row>
    <row r="16">
      <c r="A16" s="228" t="s">
        <v>1485</v>
      </c>
      <c r="B16" s="229" t="s">
        <v>16293</v>
      </c>
      <c r="C16" s="229" t="s">
        <v>16127</v>
      </c>
      <c r="D16" s="229" t="s">
        <v>296</v>
      </c>
      <c r="E16" s="238"/>
      <c r="F16" s="229" t="s">
        <v>11</v>
      </c>
      <c r="G16" s="229" t="s">
        <v>465</v>
      </c>
      <c r="H16" s="229" t="s">
        <v>847</v>
      </c>
      <c r="I16" s="229" t="s">
        <v>16294</v>
      </c>
      <c r="J16" s="229" t="s">
        <v>16295</v>
      </c>
      <c r="K16" s="229" t="s">
        <v>16296</v>
      </c>
      <c r="L16" s="229" t="s">
        <v>16297</v>
      </c>
      <c r="M16" s="238"/>
      <c r="N16" s="229" t="s">
        <v>16298</v>
      </c>
      <c r="O16" s="578" t="s">
        <v>3569</v>
      </c>
      <c r="P16" s="578" t="s">
        <v>471</v>
      </c>
      <c r="Q16" s="578" t="s">
        <v>95</v>
      </c>
      <c r="R16" s="238"/>
      <c r="S16" s="238"/>
    </row>
    <row r="17">
      <c r="A17" s="228" t="s">
        <v>1491</v>
      </c>
      <c r="B17" s="238"/>
      <c r="C17" s="238"/>
      <c r="D17" s="229" t="s">
        <v>296</v>
      </c>
      <c r="E17" s="238"/>
      <c r="F17" s="229" t="s">
        <v>11</v>
      </c>
      <c r="G17" s="229" t="s">
        <v>465</v>
      </c>
      <c r="H17" s="229" t="s">
        <v>847</v>
      </c>
      <c r="I17" s="229" t="s">
        <v>16299</v>
      </c>
      <c r="J17" s="229" t="s">
        <v>16295</v>
      </c>
      <c r="K17" s="229" t="s">
        <v>16300</v>
      </c>
      <c r="L17" s="229" t="s">
        <v>16301</v>
      </c>
      <c r="M17" s="238"/>
      <c r="N17" s="229" t="s">
        <v>16302</v>
      </c>
      <c r="O17" s="263">
        <v>45540.0</v>
      </c>
      <c r="P17" s="230" t="s">
        <v>94</v>
      </c>
      <c r="Q17" s="230" t="s">
        <v>95</v>
      </c>
      <c r="R17" s="229"/>
      <c r="S17" s="238"/>
    </row>
    <row r="18">
      <c r="A18" s="228" t="s">
        <v>1497</v>
      </c>
      <c r="B18" s="229" t="s">
        <v>16303</v>
      </c>
      <c r="C18" s="238"/>
      <c r="D18" s="229" t="s">
        <v>296</v>
      </c>
      <c r="E18" s="238"/>
      <c r="F18" s="229" t="s">
        <v>12</v>
      </c>
      <c r="G18" s="229" t="s">
        <v>465</v>
      </c>
      <c r="H18" s="229" t="s">
        <v>847</v>
      </c>
      <c r="I18" s="229" t="s">
        <v>16304</v>
      </c>
      <c r="J18" s="229" t="s">
        <v>16305</v>
      </c>
      <c r="K18" s="229" t="s">
        <v>16306</v>
      </c>
      <c r="L18" s="229" t="s">
        <v>16307</v>
      </c>
      <c r="M18" s="238"/>
      <c r="N18" s="229" t="s">
        <v>16308</v>
      </c>
      <c r="O18" s="578" t="s">
        <v>3569</v>
      </c>
      <c r="P18" s="578" t="s">
        <v>471</v>
      </c>
      <c r="Q18" s="578" t="s">
        <v>95</v>
      </c>
      <c r="R18" s="238"/>
      <c r="S18" s="238"/>
    </row>
    <row r="19">
      <c r="A19" s="228" t="s">
        <v>1504</v>
      </c>
      <c r="B19" s="229" t="s">
        <v>16286</v>
      </c>
      <c r="C19" s="229" t="s">
        <v>5474</v>
      </c>
      <c r="D19" s="229" t="s">
        <v>296</v>
      </c>
      <c r="E19" s="238"/>
      <c r="F19" s="229" t="s">
        <v>11</v>
      </c>
      <c r="G19" s="229" t="s">
        <v>465</v>
      </c>
      <c r="H19" s="229" t="s">
        <v>16287</v>
      </c>
      <c r="I19" s="229" t="s">
        <v>16309</v>
      </c>
      <c r="J19" s="229" t="s">
        <v>16305</v>
      </c>
      <c r="K19" s="229" t="s">
        <v>16310</v>
      </c>
      <c r="L19" s="229" t="s">
        <v>16311</v>
      </c>
      <c r="M19" s="284"/>
      <c r="N19" s="229" t="s">
        <v>16292</v>
      </c>
      <c r="O19" s="802">
        <v>45327.0</v>
      </c>
      <c r="P19" s="230" t="s">
        <v>94</v>
      </c>
      <c r="Q19" s="230" t="s">
        <v>95</v>
      </c>
      <c r="R19" s="229"/>
      <c r="S19" s="238"/>
    </row>
    <row r="20">
      <c r="A20" s="228" t="s">
        <v>1511</v>
      </c>
      <c r="B20" s="229" t="s">
        <v>16312</v>
      </c>
      <c r="C20" s="238"/>
      <c r="D20" s="229" t="s">
        <v>296</v>
      </c>
      <c r="E20" s="238"/>
      <c r="F20" s="229" t="s">
        <v>11</v>
      </c>
      <c r="G20" s="229" t="s">
        <v>545</v>
      </c>
      <c r="H20" s="229" t="s">
        <v>38</v>
      </c>
      <c r="I20" s="229" t="s">
        <v>16313</v>
      </c>
      <c r="J20" s="229" t="s">
        <v>16259</v>
      </c>
      <c r="K20" s="229" t="s">
        <v>16314</v>
      </c>
      <c r="L20" s="229" t="s">
        <v>16315</v>
      </c>
      <c r="M20" s="238"/>
      <c r="N20" s="238"/>
      <c r="O20" s="578" t="s">
        <v>3569</v>
      </c>
      <c r="P20" s="578" t="s">
        <v>471</v>
      </c>
      <c r="Q20" s="578" t="s">
        <v>95</v>
      </c>
      <c r="R20" s="242"/>
      <c r="S20" s="238"/>
    </row>
    <row r="21">
      <c r="A21" s="228" t="s">
        <v>1517</v>
      </c>
      <c r="B21" s="229" t="s">
        <v>16316</v>
      </c>
      <c r="C21" s="238"/>
      <c r="D21" s="229" t="s">
        <v>296</v>
      </c>
      <c r="E21" s="238"/>
      <c r="F21" s="229" t="s">
        <v>12</v>
      </c>
      <c r="G21" s="229" t="s">
        <v>465</v>
      </c>
      <c r="H21" s="229" t="s">
        <v>38</v>
      </c>
      <c r="I21" s="229" t="s">
        <v>16317</v>
      </c>
      <c r="J21" s="229" t="s">
        <v>16318</v>
      </c>
      <c r="K21" s="229" t="s">
        <v>16319</v>
      </c>
      <c r="L21" s="229" t="s">
        <v>16320</v>
      </c>
      <c r="M21" s="238"/>
      <c r="N21" s="229" t="s">
        <v>16321</v>
      </c>
      <c r="O21" s="578" t="s">
        <v>3569</v>
      </c>
      <c r="P21" s="578" t="s">
        <v>471</v>
      </c>
      <c r="Q21" s="578" t="s">
        <v>95</v>
      </c>
      <c r="R21" s="238"/>
      <c r="S21" s="238"/>
    </row>
    <row r="22">
      <c r="A22" s="228" t="s">
        <v>1523</v>
      </c>
      <c r="B22" s="229" t="s">
        <v>16322</v>
      </c>
      <c r="C22" s="229" t="s">
        <v>16323</v>
      </c>
      <c r="D22" s="229" t="s">
        <v>296</v>
      </c>
      <c r="E22" s="238"/>
      <c r="F22" s="229" t="s">
        <v>12</v>
      </c>
      <c r="G22" s="229" t="s">
        <v>465</v>
      </c>
      <c r="H22" s="229" t="s">
        <v>38</v>
      </c>
      <c r="I22" s="229" t="s">
        <v>16324</v>
      </c>
      <c r="J22" s="229" t="s">
        <v>16325</v>
      </c>
      <c r="K22" s="229" t="s">
        <v>16326</v>
      </c>
      <c r="L22" s="229" t="s">
        <v>16327</v>
      </c>
      <c r="M22" s="238"/>
      <c r="N22" s="229" t="s">
        <v>16328</v>
      </c>
      <c r="O22" s="578" t="s">
        <v>3569</v>
      </c>
      <c r="P22" s="578" t="s">
        <v>471</v>
      </c>
      <c r="Q22" s="578" t="s">
        <v>95</v>
      </c>
      <c r="R22" s="238"/>
      <c r="S22" s="238"/>
    </row>
    <row r="23">
      <c r="A23" s="228" t="s">
        <v>1530</v>
      </c>
      <c r="B23" s="229" t="s">
        <v>16322</v>
      </c>
      <c r="C23" s="229" t="s">
        <v>16323</v>
      </c>
      <c r="D23" s="229" t="s">
        <v>296</v>
      </c>
      <c r="E23" s="238"/>
      <c r="F23" s="229" t="s">
        <v>12</v>
      </c>
      <c r="G23" s="229" t="s">
        <v>465</v>
      </c>
      <c r="H23" s="229" t="s">
        <v>38</v>
      </c>
      <c r="I23" s="229" t="s">
        <v>16329</v>
      </c>
      <c r="J23" s="229" t="s">
        <v>16325</v>
      </c>
      <c r="K23" s="229" t="s">
        <v>16330</v>
      </c>
      <c r="L23" s="229" t="s">
        <v>16331</v>
      </c>
      <c r="M23" s="238"/>
      <c r="N23" s="229" t="s">
        <v>16328</v>
      </c>
      <c r="O23" s="578" t="s">
        <v>3569</v>
      </c>
      <c r="P23" s="578" t="s">
        <v>471</v>
      </c>
      <c r="Q23" s="578" t="s">
        <v>95</v>
      </c>
      <c r="R23" s="238"/>
      <c r="S23" s="238"/>
    </row>
    <row r="24">
      <c r="A24" s="228" t="s">
        <v>1536</v>
      </c>
      <c r="B24" s="229" t="s">
        <v>16322</v>
      </c>
      <c r="C24" s="229" t="s">
        <v>16323</v>
      </c>
      <c r="D24" s="229" t="s">
        <v>296</v>
      </c>
      <c r="E24" s="238"/>
      <c r="F24" s="229" t="s">
        <v>12</v>
      </c>
      <c r="G24" s="229" t="s">
        <v>465</v>
      </c>
      <c r="H24" s="229" t="s">
        <v>38</v>
      </c>
      <c r="I24" s="229" t="s">
        <v>16332</v>
      </c>
      <c r="J24" s="229" t="s">
        <v>16325</v>
      </c>
      <c r="K24" s="229" t="s">
        <v>16333</v>
      </c>
      <c r="L24" s="229" t="s">
        <v>16334</v>
      </c>
      <c r="M24" s="238"/>
      <c r="N24" s="229" t="s">
        <v>16335</v>
      </c>
      <c r="O24" s="230" t="s">
        <v>6455</v>
      </c>
      <c r="P24" s="230" t="s">
        <v>490</v>
      </c>
      <c r="Q24" s="230" t="s">
        <v>95</v>
      </c>
      <c r="R24" s="238"/>
      <c r="S24" s="238"/>
    </row>
    <row r="25">
      <c r="A25" s="228" t="s">
        <v>1542</v>
      </c>
      <c r="B25" s="229" t="s">
        <v>16322</v>
      </c>
      <c r="C25" s="229" t="s">
        <v>16323</v>
      </c>
      <c r="D25" s="229" t="s">
        <v>296</v>
      </c>
      <c r="E25" s="238"/>
      <c r="F25" s="229" t="s">
        <v>12</v>
      </c>
      <c r="G25" s="229" t="s">
        <v>465</v>
      </c>
      <c r="H25" s="229" t="s">
        <v>38</v>
      </c>
      <c r="I25" s="229" t="s">
        <v>16336</v>
      </c>
      <c r="J25" s="229" t="s">
        <v>16325</v>
      </c>
      <c r="K25" s="229" t="s">
        <v>16337</v>
      </c>
      <c r="L25" s="229" t="s">
        <v>16338</v>
      </c>
      <c r="M25" s="238"/>
      <c r="N25" s="229" t="s">
        <v>16339</v>
      </c>
      <c r="O25" s="230" t="s">
        <v>6455</v>
      </c>
      <c r="P25" s="230" t="s">
        <v>490</v>
      </c>
      <c r="Q25" s="230" t="s">
        <v>95</v>
      </c>
      <c r="R25" s="238"/>
      <c r="S25" s="238"/>
    </row>
    <row r="26">
      <c r="A26" s="228" t="s">
        <v>1549</v>
      </c>
      <c r="B26" s="229" t="s">
        <v>16322</v>
      </c>
      <c r="C26" s="229" t="s">
        <v>16323</v>
      </c>
      <c r="D26" s="229" t="s">
        <v>296</v>
      </c>
      <c r="E26" s="238"/>
      <c r="F26" s="229" t="s">
        <v>12</v>
      </c>
      <c r="G26" s="229" t="s">
        <v>465</v>
      </c>
      <c r="H26" s="229" t="s">
        <v>38</v>
      </c>
      <c r="I26" s="229" t="s">
        <v>16340</v>
      </c>
      <c r="J26" s="229" t="s">
        <v>16325</v>
      </c>
      <c r="K26" s="229" t="s">
        <v>16341</v>
      </c>
      <c r="L26" s="229" t="s">
        <v>16342</v>
      </c>
      <c r="M26" s="238"/>
      <c r="N26" s="229" t="s">
        <v>16343</v>
      </c>
      <c r="O26" s="230" t="s">
        <v>6455</v>
      </c>
      <c r="P26" s="230" t="s">
        <v>490</v>
      </c>
      <c r="Q26" s="230" t="s">
        <v>95</v>
      </c>
      <c r="R26" s="238"/>
      <c r="S26" s="238"/>
    </row>
    <row r="27">
      <c r="A27" s="228" t="s">
        <v>1557</v>
      </c>
      <c r="B27" s="229" t="s">
        <v>16274</v>
      </c>
      <c r="C27" s="238"/>
      <c r="D27" s="229" t="s">
        <v>296</v>
      </c>
      <c r="E27" s="238"/>
      <c r="F27" s="229" t="s">
        <v>11</v>
      </c>
      <c r="G27" s="229" t="s">
        <v>465</v>
      </c>
      <c r="H27" s="229" t="s">
        <v>38</v>
      </c>
      <c r="I27" s="229" t="s">
        <v>16344</v>
      </c>
      <c r="J27" s="229" t="s">
        <v>16345</v>
      </c>
      <c r="K27" s="229" t="s">
        <v>16346</v>
      </c>
      <c r="L27" s="229" t="s">
        <v>16347</v>
      </c>
      <c r="M27" s="238"/>
      <c r="N27" s="229" t="s">
        <v>16348</v>
      </c>
      <c r="O27" s="230" t="s">
        <v>6455</v>
      </c>
      <c r="P27" s="230" t="s">
        <v>490</v>
      </c>
      <c r="Q27" s="230" t="s">
        <v>95</v>
      </c>
      <c r="R27" s="238"/>
      <c r="S27" s="238"/>
    </row>
    <row r="28">
      <c r="A28" s="228" t="s">
        <v>1562</v>
      </c>
      <c r="B28" s="229" t="s">
        <v>16274</v>
      </c>
      <c r="C28" s="238"/>
      <c r="D28" s="229" t="s">
        <v>296</v>
      </c>
      <c r="E28" s="238"/>
      <c r="F28" s="229" t="s">
        <v>12</v>
      </c>
      <c r="G28" s="229" t="s">
        <v>465</v>
      </c>
      <c r="H28" s="229" t="s">
        <v>38</v>
      </c>
      <c r="I28" s="229" t="s">
        <v>16349</v>
      </c>
      <c r="J28" s="229" t="s">
        <v>16350</v>
      </c>
      <c r="K28" s="229" t="s">
        <v>16351</v>
      </c>
      <c r="L28" s="229" t="s">
        <v>16352</v>
      </c>
      <c r="M28" s="238"/>
      <c r="N28" s="229" t="s">
        <v>16353</v>
      </c>
      <c r="O28" s="263">
        <v>45327.0</v>
      </c>
      <c r="P28" s="230" t="s">
        <v>94</v>
      </c>
      <c r="Q28" s="230" t="s">
        <v>95</v>
      </c>
      <c r="R28" s="238"/>
      <c r="S28" s="238"/>
    </row>
    <row r="29">
      <c r="A29" s="228" t="s">
        <v>1568</v>
      </c>
      <c r="B29" s="229" t="s">
        <v>16274</v>
      </c>
      <c r="C29" s="238"/>
      <c r="D29" s="229" t="s">
        <v>296</v>
      </c>
      <c r="E29" s="238"/>
      <c r="F29" s="229" t="s">
        <v>12</v>
      </c>
      <c r="G29" s="229" t="s">
        <v>465</v>
      </c>
      <c r="H29" s="229" t="s">
        <v>38</v>
      </c>
      <c r="I29" s="229" t="s">
        <v>16354</v>
      </c>
      <c r="J29" s="229" t="s">
        <v>16350</v>
      </c>
      <c r="K29" s="229" t="s">
        <v>16355</v>
      </c>
      <c r="L29" s="229" t="s">
        <v>16356</v>
      </c>
      <c r="M29" s="238"/>
      <c r="N29" s="229" t="s">
        <v>16357</v>
      </c>
      <c r="O29" s="263">
        <v>45327.0</v>
      </c>
      <c r="P29" s="230" t="s">
        <v>94</v>
      </c>
      <c r="Q29" s="230" t="s">
        <v>95</v>
      </c>
      <c r="R29" s="238"/>
      <c r="S29" s="238"/>
    </row>
    <row r="30">
      <c r="A30" s="228" t="s">
        <v>1574</v>
      </c>
      <c r="B30" s="229" t="s">
        <v>16358</v>
      </c>
      <c r="C30" s="238"/>
      <c r="D30" s="229" t="s">
        <v>296</v>
      </c>
      <c r="E30" s="238"/>
      <c r="F30" s="229" t="s">
        <v>12</v>
      </c>
      <c r="G30" s="229" t="s">
        <v>465</v>
      </c>
      <c r="H30" s="229" t="s">
        <v>38</v>
      </c>
      <c r="I30" s="229" t="s">
        <v>16359</v>
      </c>
      <c r="J30" s="229" t="s">
        <v>16325</v>
      </c>
      <c r="K30" s="229" t="s">
        <v>16360</v>
      </c>
      <c r="L30" s="229" t="s">
        <v>16361</v>
      </c>
      <c r="M30" s="238"/>
      <c r="N30" s="229" t="s">
        <v>16362</v>
      </c>
      <c r="O30" s="578" t="s">
        <v>3569</v>
      </c>
      <c r="P30" s="578" t="s">
        <v>471</v>
      </c>
      <c r="Q30" s="578" t="s">
        <v>95</v>
      </c>
      <c r="R30" s="238"/>
      <c r="S30" s="238"/>
    </row>
    <row r="31">
      <c r="A31" s="228" t="s">
        <v>1580</v>
      </c>
      <c r="B31" s="229" t="s">
        <v>16274</v>
      </c>
      <c r="C31" s="238"/>
      <c r="D31" s="229" t="s">
        <v>296</v>
      </c>
      <c r="E31" s="238"/>
      <c r="F31" s="229" t="s">
        <v>12</v>
      </c>
      <c r="G31" s="229" t="s">
        <v>465</v>
      </c>
      <c r="H31" s="229" t="s">
        <v>38</v>
      </c>
      <c r="I31" s="229" t="s">
        <v>16363</v>
      </c>
      <c r="J31" s="229" t="s">
        <v>16364</v>
      </c>
      <c r="K31" s="229" t="s">
        <v>16365</v>
      </c>
      <c r="L31" s="229" t="s">
        <v>16366</v>
      </c>
      <c r="M31" s="238"/>
      <c r="N31" s="229" t="s">
        <v>16279</v>
      </c>
      <c r="O31" s="578" t="s">
        <v>3569</v>
      </c>
      <c r="P31" s="578" t="s">
        <v>471</v>
      </c>
      <c r="Q31" s="578" t="s">
        <v>95</v>
      </c>
      <c r="R31" s="238"/>
      <c r="S31" s="238"/>
    </row>
    <row r="32">
      <c r="A32" s="228" t="s">
        <v>1586</v>
      </c>
      <c r="B32" s="229" t="s">
        <v>16274</v>
      </c>
      <c r="C32" s="238"/>
      <c r="D32" s="229" t="s">
        <v>296</v>
      </c>
      <c r="E32" s="238"/>
      <c r="F32" s="229" t="s">
        <v>11</v>
      </c>
      <c r="G32" s="229" t="s">
        <v>465</v>
      </c>
      <c r="H32" s="229" t="s">
        <v>38</v>
      </c>
      <c r="I32" s="229" t="s">
        <v>16367</v>
      </c>
      <c r="J32" s="229" t="s">
        <v>16368</v>
      </c>
      <c r="K32" s="229" t="s">
        <v>16369</v>
      </c>
      <c r="L32" s="229" t="s">
        <v>16370</v>
      </c>
      <c r="M32" s="238"/>
      <c r="N32" s="229" t="s">
        <v>16279</v>
      </c>
      <c r="O32" s="263">
        <v>45327.0</v>
      </c>
      <c r="P32" s="230" t="s">
        <v>490</v>
      </c>
      <c r="Q32" s="230" t="s">
        <v>95</v>
      </c>
      <c r="R32" s="238"/>
      <c r="S32" s="238"/>
    </row>
    <row r="33">
      <c r="A33" s="228" t="s">
        <v>1592</v>
      </c>
      <c r="B33" s="229" t="s">
        <v>16274</v>
      </c>
      <c r="C33" s="238"/>
      <c r="D33" s="229" t="s">
        <v>296</v>
      </c>
      <c r="E33" s="238"/>
      <c r="F33" s="229" t="s">
        <v>12</v>
      </c>
      <c r="G33" s="229" t="s">
        <v>465</v>
      </c>
      <c r="H33" s="229" t="s">
        <v>38</v>
      </c>
      <c r="I33" s="229" t="s">
        <v>16371</v>
      </c>
      <c r="J33" s="229" t="s">
        <v>16372</v>
      </c>
      <c r="K33" s="229" t="s">
        <v>16373</v>
      </c>
      <c r="L33" s="229" t="s">
        <v>16374</v>
      </c>
      <c r="M33" s="238"/>
      <c r="N33" s="229" t="s">
        <v>16375</v>
      </c>
      <c r="O33" s="263">
        <v>45327.0</v>
      </c>
      <c r="P33" s="230" t="s">
        <v>94</v>
      </c>
      <c r="Q33" s="230" t="s">
        <v>95</v>
      </c>
      <c r="R33" s="238"/>
      <c r="S33" s="238"/>
    </row>
    <row r="34">
      <c r="A34" s="228" t="s">
        <v>1598</v>
      </c>
      <c r="B34" s="229" t="s">
        <v>16303</v>
      </c>
      <c r="C34" s="238"/>
      <c r="D34" s="229" t="s">
        <v>296</v>
      </c>
      <c r="E34" s="238"/>
      <c r="F34" s="229" t="s">
        <v>12</v>
      </c>
      <c r="G34" s="229" t="s">
        <v>465</v>
      </c>
      <c r="H34" s="229" t="s">
        <v>847</v>
      </c>
      <c r="I34" s="229" t="s">
        <v>16376</v>
      </c>
      <c r="J34" s="229" t="s">
        <v>16377</v>
      </c>
      <c r="K34" s="229" t="s">
        <v>16378</v>
      </c>
      <c r="L34" s="229" t="s">
        <v>16379</v>
      </c>
      <c r="M34" s="238"/>
      <c r="N34" s="229" t="s">
        <v>16380</v>
      </c>
      <c r="O34" s="802">
        <v>45327.0</v>
      </c>
      <c r="P34" s="230" t="s">
        <v>94</v>
      </c>
      <c r="Q34" s="230" t="s">
        <v>95</v>
      </c>
      <c r="R34" s="238"/>
      <c r="S34" s="238"/>
    </row>
    <row r="35">
      <c r="A35" s="228" t="s">
        <v>1603</v>
      </c>
      <c r="B35" s="229" t="s">
        <v>16303</v>
      </c>
      <c r="C35" s="238"/>
      <c r="D35" s="229" t="s">
        <v>296</v>
      </c>
      <c r="E35" s="238"/>
      <c r="F35" s="229" t="s">
        <v>11</v>
      </c>
      <c r="G35" s="229" t="s">
        <v>465</v>
      </c>
      <c r="H35" s="229" t="s">
        <v>847</v>
      </c>
      <c r="I35" s="229" t="s">
        <v>16381</v>
      </c>
      <c r="J35" s="229" t="s">
        <v>16382</v>
      </c>
      <c r="K35" s="229" t="s">
        <v>16383</v>
      </c>
      <c r="L35" s="229" t="s">
        <v>16384</v>
      </c>
      <c r="M35" s="238"/>
      <c r="N35" s="229" t="s">
        <v>16308</v>
      </c>
      <c r="O35" s="802">
        <v>45327.0</v>
      </c>
      <c r="P35" s="230" t="s">
        <v>94</v>
      </c>
      <c r="Q35" s="230" t="s">
        <v>95</v>
      </c>
      <c r="R35" s="238"/>
      <c r="S35" s="238"/>
    </row>
    <row r="36">
      <c r="A36" s="228" t="s">
        <v>1608</v>
      </c>
      <c r="B36" s="229" t="s">
        <v>16303</v>
      </c>
      <c r="C36" s="238"/>
      <c r="D36" s="229" t="s">
        <v>296</v>
      </c>
      <c r="E36" s="238"/>
      <c r="F36" s="229" t="s">
        <v>12</v>
      </c>
      <c r="G36" s="229" t="s">
        <v>465</v>
      </c>
      <c r="H36" s="229" t="s">
        <v>847</v>
      </c>
      <c r="I36" s="229" t="s">
        <v>16385</v>
      </c>
      <c r="J36" s="229" t="s">
        <v>16386</v>
      </c>
      <c r="K36" s="229" t="s">
        <v>16387</v>
      </c>
      <c r="L36" s="229" t="s">
        <v>16388</v>
      </c>
      <c r="M36" s="238"/>
      <c r="N36" s="229" t="s">
        <v>16389</v>
      </c>
      <c r="O36" s="802">
        <v>45327.0</v>
      </c>
      <c r="P36" s="230" t="s">
        <v>94</v>
      </c>
      <c r="Q36" s="230" t="s">
        <v>95</v>
      </c>
      <c r="R36" s="238"/>
      <c r="S36" s="238"/>
    </row>
    <row r="37">
      <c r="A37" s="228" t="s">
        <v>1613</v>
      </c>
      <c r="B37" s="229" t="s">
        <v>16303</v>
      </c>
      <c r="C37" s="238"/>
      <c r="D37" s="229" t="s">
        <v>296</v>
      </c>
      <c r="E37" s="238"/>
      <c r="F37" s="229" t="s">
        <v>11</v>
      </c>
      <c r="G37" s="229" t="s">
        <v>465</v>
      </c>
      <c r="H37" s="229" t="s">
        <v>847</v>
      </c>
      <c r="I37" s="229" t="s">
        <v>16390</v>
      </c>
      <c r="J37" s="229" t="s">
        <v>16386</v>
      </c>
      <c r="K37" s="229" t="s">
        <v>16391</v>
      </c>
      <c r="L37" s="229" t="s">
        <v>16392</v>
      </c>
      <c r="M37" s="238"/>
      <c r="N37" s="229" t="s">
        <v>16393</v>
      </c>
      <c r="O37" s="263">
        <v>45327.0</v>
      </c>
      <c r="P37" s="230" t="s">
        <v>94</v>
      </c>
      <c r="Q37" s="230" t="s">
        <v>95</v>
      </c>
      <c r="R37" s="238"/>
      <c r="S37" s="238"/>
    </row>
    <row r="38">
      <c r="A38" s="228" t="s">
        <v>1617</v>
      </c>
      <c r="B38" s="229" t="s">
        <v>16303</v>
      </c>
      <c r="C38" s="238"/>
      <c r="D38" s="229" t="s">
        <v>296</v>
      </c>
      <c r="E38" s="238"/>
      <c r="F38" s="229" t="s">
        <v>12</v>
      </c>
      <c r="G38" s="229" t="s">
        <v>465</v>
      </c>
      <c r="H38" s="229" t="s">
        <v>847</v>
      </c>
      <c r="I38" s="229" t="s">
        <v>16394</v>
      </c>
      <c r="J38" s="229" t="s">
        <v>16395</v>
      </c>
      <c r="K38" s="229" t="s">
        <v>16396</v>
      </c>
      <c r="L38" s="229" t="s">
        <v>16397</v>
      </c>
      <c r="M38" s="238"/>
      <c r="N38" s="229" t="s">
        <v>16398</v>
      </c>
      <c r="O38" s="263">
        <v>45327.0</v>
      </c>
      <c r="P38" s="230" t="s">
        <v>94</v>
      </c>
      <c r="Q38" s="230" t="s">
        <v>95</v>
      </c>
      <c r="R38" s="238"/>
      <c r="S38" s="238"/>
    </row>
    <row r="39">
      <c r="A39" s="228" t="s">
        <v>1621</v>
      </c>
      <c r="B39" s="229" t="s">
        <v>16303</v>
      </c>
      <c r="C39" s="238"/>
      <c r="D39" s="229" t="s">
        <v>296</v>
      </c>
      <c r="E39" s="238"/>
      <c r="F39" s="229" t="s">
        <v>11</v>
      </c>
      <c r="G39" s="229" t="s">
        <v>465</v>
      </c>
      <c r="H39" s="229" t="s">
        <v>847</v>
      </c>
      <c r="I39" s="229" t="s">
        <v>16399</v>
      </c>
      <c r="J39" s="229" t="s">
        <v>16295</v>
      </c>
      <c r="K39" s="229" t="s">
        <v>16400</v>
      </c>
      <c r="L39" s="229" t="s">
        <v>16401</v>
      </c>
      <c r="M39" s="238"/>
      <c r="N39" s="229" t="s">
        <v>16402</v>
      </c>
      <c r="O39" s="263">
        <v>45327.0</v>
      </c>
      <c r="P39" s="230" t="s">
        <v>94</v>
      </c>
      <c r="Q39" s="230" t="s">
        <v>95</v>
      </c>
      <c r="R39" s="238"/>
      <c r="S39" s="238"/>
    </row>
    <row r="40">
      <c r="A40" s="228" t="s">
        <v>1633</v>
      </c>
      <c r="B40" s="590" t="s">
        <v>16403</v>
      </c>
      <c r="C40" s="590" t="s">
        <v>2315</v>
      </c>
      <c r="D40" s="590" t="s">
        <v>296</v>
      </c>
      <c r="E40" s="238"/>
      <c r="F40" s="590" t="s">
        <v>11</v>
      </c>
      <c r="G40" s="229" t="s">
        <v>465</v>
      </c>
      <c r="H40" s="590" t="s">
        <v>847</v>
      </c>
      <c r="I40" s="229" t="s">
        <v>16404</v>
      </c>
      <c r="J40" s="238"/>
      <c r="K40" s="229" t="s">
        <v>16405</v>
      </c>
      <c r="L40" s="229" t="s">
        <v>16406</v>
      </c>
      <c r="M40" s="238"/>
      <c r="N40" s="229" t="s">
        <v>16407</v>
      </c>
      <c r="O40" s="263">
        <v>45356.0</v>
      </c>
      <c r="P40" s="230" t="s">
        <v>490</v>
      </c>
      <c r="Q40" s="230" t="s">
        <v>95</v>
      </c>
      <c r="R40" s="238"/>
      <c r="S40" s="238"/>
    </row>
    <row r="41">
      <c r="A41" s="228" t="s">
        <v>1639</v>
      </c>
      <c r="B41" s="229" t="s">
        <v>16408</v>
      </c>
      <c r="C41" s="229" t="s">
        <v>16409</v>
      </c>
      <c r="D41" s="229" t="s">
        <v>296</v>
      </c>
      <c r="E41" s="238"/>
      <c r="F41" s="229" t="s">
        <v>11</v>
      </c>
      <c r="G41" s="229" t="s">
        <v>588</v>
      </c>
      <c r="H41" s="229" t="s">
        <v>847</v>
      </c>
      <c r="I41" s="229" t="s">
        <v>16410</v>
      </c>
      <c r="J41" s="230" t="s">
        <v>16411</v>
      </c>
      <c r="K41" s="229" t="s">
        <v>16412</v>
      </c>
      <c r="L41" s="229" t="s">
        <v>16413</v>
      </c>
      <c r="M41" s="238"/>
      <c r="N41" s="238"/>
      <c r="O41" s="802">
        <v>45327.0</v>
      </c>
      <c r="P41" s="230" t="s">
        <v>490</v>
      </c>
      <c r="Q41" s="230" t="s">
        <v>95</v>
      </c>
      <c r="R41" s="238"/>
      <c r="S41" s="238"/>
    </row>
    <row r="42">
      <c r="A42" s="228" t="s">
        <v>1645</v>
      </c>
      <c r="B42" s="229" t="s">
        <v>16414</v>
      </c>
      <c r="C42" s="229" t="s">
        <v>2315</v>
      </c>
      <c r="D42" s="229" t="s">
        <v>296</v>
      </c>
      <c r="E42" s="238"/>
      <c r="F42" s="229" t="s">
        <v>11</v>
      </c>
      <c r="G42" s="229" t="s">
        <v>465</v>
      </c>
      <c r="H42" s="229" t="s">
        <v>16287</v>
      </c>
      <c r="I42" s="229" t="s">
        <v>16415</v>
      </c>
      <c r="J42" s="229" t="s">
        <v>16382</v>
      </c>
      <c r="K42" s="229" t="s">
        <v>16416</v>
      </c>
      <c r="L42" s="229" t="s">
        <v>16417</v>
      </c>
      <c r="M42" s="238"/>
      <c r="N42" s="229" t="s">
        <v>16418</v>
      </c>
      <c r="O42" s="802">
        <v>45327.0</v>
      </c>
      <c r="P42" s="230" t="s">
        <v>94</v>
      </c>
      <c r="Q42" s="230" t="s">
        <v>95</v>
      </c>
      <c r="R42" s="238"/>
      <c r="S42" s="238"/>
    </row>
    <row r="43">
      <c r="A43" s="228" t="s">
        <v>1650</v>
      </c>
      <c r="B43" s="229" t="s">
        <v>16322</v>
      </c>
      <c r="C43" s="229" t="s">
        <v>16323</v>
      </c>
      <c r="D43" s="229" t="s">
        <v>296</v>
      </c>
      <c r="E43" s="238"/>
      <c r="F43" s="229" t="s">
        <v>12</v>
      </c>
      <c r="G43" s="229" t="s">
        <v>465</v>
      </c>
      <c r="H43" s="229" t="s">
        <v>38</v>
      </c>
      <c r="I43" s="229" t="s">
        <v>16419</v>
      </c>
      <c r="J43" s="229" t="s">
        <v>16382</v>
      </c>
      <c r="K43" s="229" t="s">
        <v>16420</v>
      </c>
      <c r="L43" s="229" t="s">
        <v>16421</v>
      </c>
      <c r="M43" s="238"/>
      <c r="N43" s="229" t="s">
        <v>16422</v>
      </c>
      <c r="O43" s="802">
        <v>45327.0</v>
      </c>
      <c r="P43" s="230" t="s">
        <v>490</v>
      </c>
      <c r="Q43" s="230" t="s">
        <v>95</v>
      </c>
      <c r="R43" s="238"/>
      <c r="S43" s="238"/>
    </row>
    <row r="44">
      <c r="A44" s="228" t="s">
        <v>1654</v>
      </c>
      <c r="B44" s="229" t="s">
        <v>16408</v>
      </c>
      <c r="C44" s="229" t="s">
        <v>16409</v>
      </c>
      <c r="D44" s="229" t="s">
        <v>296</v>
      </c>
      <c r="E44" s="238"/>
      <c r="F44" s="229" t="s">
        <v>11</v>
      </c>
      <c r="G44" s="229" t="s">
        <v>465</v>
      </c>
      <c r="H44" s="229" t="s">
        <v>38</v>
      </c>
      <c r="I44" s="229" t="s">
        <v>16423</v>
      </c>
      <c r="J44" s="230" t="s">
        <v>16424</v>
      </c>
      <c r="K44" s="229" t="s">
        <v>16425</v>
      </c>
      <c r="L44" s="229" t="s">
        <v>16426</v>
      </c>
      <c r="M44" s="238"/>
      <c r="N44" s="229" t="s">
        <v>16393</v>
      </c>
      <c r="O44" s="230" t="s">
        <v>6455</v>
      </c>
      <c r="P44" s="230" t="s">
        <v>490</v>
      </c>
      <c r="Q44" s="230" t="s">
        <v>95</v>
      </c>
      <c r="R44" s="238"/>
      <c r="S44" s="238"/>
    </row>
    <row r="45">
      <c r="A45" s="228" t="s">
        <v>1661</v>
      </c>
      <c r="B45" s="229" t="s">
        <v>16408</v>
      </c>
      <c r="C45" s="229" t="s">
        <v>16409</v>
      </c>
      <c r="D45" s="229" t="s">
        <v>296</v>
      </c>
      <c r="E45" s="238"/>
      <c r="F45" s="229" t="s">
        <v>11</v>
      </c>
      <c r="G45" s="229" t="s">
        <v>465</v>
      </c>
      <c r="H45" s="229" t="s">
        <v>38</v>
      </c>
      <c r="I45" s="229" t="s">
        <v>16427</v>
      </c>
      <c r="J45" s="230" t="s">
        <v>16424</v>
      </c>
      <c r="K45" s="229" t="s">
        <v>16428</v>
      </c>
      <c r="L45" s="229" t="s">
        <v>16429</v>
      </c>
      <c r="M45" s="238"/>
      <c r="N45" s="229" t="s">
        <v>16418</v>
      </c>
      <c r="O45" s="802">
        <v>45327.0</v>
      </c>
      <c r="P45" s="230" t="s">
        <v>94</v>
      </c>
      <c r="Q45" s="230" t="s">
        <v>95</v>
      </c>
      <c r="R45" s="238"/>
      <c r="S45" s="238"/>
    </row>
    <row r="46">
      <c r="A46" s="228" t="s">
        <v>1666</v>
      </c>
      <c r="B46" s="229" t="s">
        <v>16430</v>
      </c>
      <c r="C46" s="229" t="s">
        <v>16409</v>
      </c>
      <c r="D46" s="229" t="s">
        <v>296</v>
      </c>
      <c r="E46" s="238"/>
      <c r="F46" s="229" t="s">
        <v>11</v>
      </c>
      <c r="G46" s="229" t="s">
        <v>465</v>
      </c>
      <c r="H46" s="229" t="s">
        <v>38</v>
      </c>
      <c r="I46" s="229" t="s">
        <v>16431</v>
      </c>
      <c r="J46" s="238"/>
      <c r="K46" s="229" t="s">
        <v>16432</v>
      </c>
      <c r="L46" s="229" t="s">
        <v>16433</v>
      </c>
      <c r="M46" s="238"/>
      <c r="N46" s="229" t="s">
        <v>16434</v>
      </c>
      <c r="O46" s="578" t="s">
        <v>3569</v>
      </c>
      <c r="P46" s="578" t="s">
        <v>471</v>
      </c>
      <c r="Q46" s="578" t="s">
        <v>95</v>
      </c>
      <c r="R46" s="238"/>
      <c r="S46" s="238"/>
    </row>
    <row r="47">
      <c r="A47" s="228" t="s">
        <v>1672</v>
      </c>
      <c r="B47" s="229" t="s">
        <v>16430</v>
      </c>
      <c r="C47" s="229" t="s">
        <v>16409</v>
      </c>
      <c r="D47" s="229" t="s">
        <v>296</v>
      </c>
      <c r="E47" s="238"/>
      <c r="F47" s="229" t="s">
        <v>11</v>
      </c>
      <c r="G47" s="229" t="s">
        <v>465</v>
      </c>
      <c r="H47" s="229" t="s">
        <v>38</v>
      </c>
      <c r="I47" s="229" t="s">
        <v>16435</v>
      </c>
      <c r="J47" s="244" t="s">
        <v>16436</v>
      </c>
      <c r="K47" s="229" t="s">
        <v>16437</v>
      </c>
      <c r="L47" s="229" t="s">
        <v>16438</v>
      </c>
      <c r="M47" s="238"/>
      <c r="N47" s="229" t="s">
        <v>16439</v>
      </c>
      <c r="O47" s="578" t="s">
        <v>3569</v>
      </c>
      <c r="P47" s="578" t="s">
        <v>471</v>
      </c>
      <c r="Q47" s="578" t="s">
        <v>95</v>
      </c>
      <c r="R47" s="238"/>
      <c r="S47" s="238"/>
    </row>
    <row r="48">
      <c r="A48" s="228" t="s">
        <v>1678</v>
      </c>
      <c r="B48" s="229" t="s">
        <v>16293</v>
      </c>
      <c r="C48" s="229" t="s">
        <v>16127</v>
      </c>
      <c r="D48" s="229" t="s">
        <v>296</v>
      </c>
      <c r="E48" s="238"/>
      <c r="F48" s="229" t="s">
        <v>12</v>
      </c>
      <c r="G48" s="229" t="s">
        <v>465</v>
      </c>
      <c r="H48" s="229" t="s">
        <v>38</v>
      </c>
      <c r="I48" s="229" t="s">
        <v>16440</v>
      </c>
      <c r="J48" s="229" t="s">
        <v>16441</v>
      </c>
      <c r="K48" s="229" t="s">
        <v>16442</v>
      </c>
      <c r="L48" s="229" t="s">
        <v>16443</v>
      </c>
      <c r="M48" s="238"/>
      <c r="N48" s="229" t="s">
        <v>16444</v>
      </c>
      <c r="O48" s="230" t="s">
        <v>6455</v>
      </c>
      <c r="P48" s="230" t="s">
        <v>490</v>
      </c>
      <c r="Q48" s="230" t="s">
        <v>95</v>
      </c>
      <c r="R48" s="238"/>
      <c r="S48" s="238"/>
    </row>
    <row r="49">
      <c r="A49" s="228" t="s">
        <v>1684</v>
      </c>
      <c r="B49" s="229" t="s">
        <v>16293</v>
      </c>
      <c r="C49" s="229" t="s">
        <v>16127</v>
      </c>
      <c r="D49" s="229" t="s">
        <v>296</v>
      </c>
      <c r="E49" s="238"/>
      <c r="F49" s="229" t="s">
        <v>12</v>
      </c>
      <c r="G49" s="229" t="s">
        <v>465</v>
      </c>
      <c r="H49" s="229" t="s">
        <v>38</v>
      </c>
      <c r="I49" s="229" t="s">
        <v>16445</v>
      </c>
      <c r="J49" s="230" t="s">
        <v>16446</v>
      </c>
      <c r="K49" s="229" t="s">
        <v>16447</v>
      </c>
      <c r="L49" s="229" t="s">
        <v>16448</v>
      </c>
      <c r="M49" s="238"/>
      <c r="N49" s="229" t="s">
        <v>16449</v>
      </c>
      <c r="O49" s="802">
        <v>45327.0</v>
      </c>
      <c r="P49" s="230" t="s">
        <v>94</v>
      </c>
      <c r="Q49" s="230" t="s">
        <v>95</v>
      </c>
      <c r="R49" s="238"/>
      <c r="S49" s="238"/>
    </row>
    <row r="50">
      <c r="A50" s="228" t="s">
        <v>1689</v>
      </c>
      <c r="B50" s="229" t="s">
        <v>16293</v>
      </c>
      <c r="C50" s="229" t="s">
        <v>16127</v>
      </c>
      <c r="D50" s="229" t="s">
        <v>296</v>
      </c>
      <c r="E50" s="238"/>
      <c r="F50" s="229" t="s">
        <v>11</v>
      </c>
      <c r="G50" s="229" t="s">
        <v>465</v>
      </c>
      <c r="H50" s="229" t="s">
        <v>38</v>
      </c>
      <c r="I50" s="229" t="s">
        <v>16450</v>
      </c>
      <c r="J50" s="230" t="s">
        <v>16451</v>
      </c>
      <c r="K50" s="229" t="s">
        <v>16452</v>
      </c>
      <c r="L50" s="229" t="s">
        <v>16453</v>
      </c>
      <c r="M50" s="238"/>
      <c r="N50" s="229" t="s">
        <v>16454</v>
      </c>
      <c r="O50" s="578" t="s">
        <v>3569</v>
      </c>
      <c r="P50" s="578" t="s">
        <v>471</v>
      </c>
      <c r="Q50" s="578" t="s">
        <v>95</v>
      </c>
      <c r="R50" s="238"/>
      <c r="S50" s="238"/>
    </row>
    <row r="51">
      <c r="A51" s="228" t="s">
        <v>1694</v>
      </c>
      <c r="B51" s="229" t="s">
        <v>16293</v>
      </c>
      <c r="C51" s="229" t="s">
        <v>16127</v>
      </c>
      <c r="D51" s="229" t="s">
        <v>296</v>
      </c>
      <c r="E51" s="238"/>
      <c r="F51" s="229" t="s">
        <v>12</v>
      </c>
      <c r="G51" s="229" t="s">
        <v>465</v>
      </c>
      <c r="H51" s="229" t="s">
        <v>38</v>
      </c>
      <c r="I51" s="229" t="s">
        <v>16440</v>
      </c>
      <c r="J51" s="230" t="s">
        <v>16451</v>
      </c>
      <c r="K51" s="229" t="s">
        <v>16455</v>
      </c>
      <c r="L51" s="229" t="s">
        <v>16443</v>
      </c>
      <c r="M51" s="238"/>
      <c r="N51" s="229" t="s">
        <v>16454</v>
      </c>
      <c r="O51" s="802">
        <v>45327.0</v>
      </c>
      <c r="P51" s="230" t="s">
        <v>94</v>
      </c>
      <c r="Q51" s="230" t="s">
        <v>95</v>
      </c>
      <c r="R51" s="238"/>
      <c r="S51" s="238"/>
    </row>
    <row r="52">
      <c r="A52" s="228" t="s">
        <v>1700</v>
      </c>
      <c r="B52" s="229" t="s">
        <v>16293</v>
      </c>
      <c r="C52" s="229" t="s">
        <v>16127</v>
      </c>
      <c r="D52" s="229" t="s">
        <v>296</v>
      </c>
      <c r="E52" s="238"/>
      <c r="F52" s="229" t="s">
        <v>12</v>
      </c>
      <c r="G52" s="229" t="s">
        <v>465</v>
      </c>
      <c r="H52" s="229" t="s">
        <v>16456</v>
      </c>
      <c r="I52" s="229" t="s">
        <v>16457</v>
      </c>
      <c r="J52" s="230" t="s">
        <v>16458</v>
      </c>
      <c r="K52" s="229" t="s">
        <v>16459</v>
      </c>
      <c r="L52" s="229" t="s">
        <v>16460</v>
      </c>
      <c r="M52" s="238"/>
      <c r="N52" s="229" t="s">
        <v>16449</v>
      </c>
      <c r="O52" s="802">
        <v>45327.0</v>
      </c>
      <c r="P52" s="230" t="s">
        <v>94</v>
      </c>
      <c r="Q52" s="230" t="s">
        <v>95</v>
      </c>
      <c r="R52" s="238"/>
      <c r="S52" s="238"/>
    </row>
    <row r="53">
      <c r="A53" s="228" t="s">
        <v>1706</v>
      </c>
      <c r="B53" s="229" t="s">
        <v>16461</v>
      </c>
      <c r="C53" s="229" t="s">
        <v>16127</v>
      </c>
      <c r="D53" s="229" t="s">
        <v>296</v>
      </c>
      <c r="E53" s="238"/>
      <c r="F53" s="229" t="s">
        <v>11</v>
      </c>
      <c r="G53" s="229" t="s">
        <v>465</v>
      </c>
      <c r="H53" s="229" t="s">
        <v>38</v>
      </c>
      <c r="I53" s="229" t="s">
        <v>16462</v>
      </c>
      <c r="J53" s="230" t="s">
        <v>16463</v>
      </c>
      <c r="K53" s="229" t="s">
        <v>16464</v>
      </c>
      <c r="L53" s="229" t="s">
        <v>16465</v>
      </c>
      <c r="M53" s="238"/>
      <c r="N53" s="229" t="s">
        <v>16466</v>
      </c>
      <c r="O53" s="578" t="s">
        <v>3569</v>
      </c>
      <c r="P53" s="578" t="s">
        <v>471</v>
      </c>
      <c r="Q53" s="578" t="s">
        <v>95</v>
      </c>
      <c r="R53" s="238"/>
      <c r="S53" s="238"/>
    </row>
    <row r="54">
      <c r="A54" s="228" t="s">
        <v>1711</v>
      </c>
      <c r="B54" s="229" t="s">
        <v>16467</v>
      </c>
      <c r="C54" s="229" t="s">
        <v>2315</v>
      </c>
      <c r="D54" s="229" t="s">
        <v>296</v>
      </c>
      <c r="E54" s="238"/>
      <c r="F54" s="229" t="s">
        <v>11</v>
      </c>
      <c r="G54" s="229" t="s">
        <v>465</v>
      </c>
      <c r="H54" s="229" t="s">
        <v>38</v>
      </c>
      <c r="I54" s="229" t="s">
        <v>16468</v>
      </c>
      <c r="J54" s="229" t="s">
        <v>16382</v>
      </c>
      <c r="K54" s="229" t="s">
        <v>16469</v>
      </c>
      <c r="L54" s="229" t="s">
        <v>16470</v>
      </c>
      <c r="M54" s="238"/>
      <c r="N54" s="229" t="s">
        <v>16471</v>
      </c>
      <c r="O54" s="578" t="s">
        <v>3569</v>
      </c>
      <c r="P54" s="578" t="s">
        <v>471</v>
      </c>
      <c r="Q54" s="578" t="s">
        <v>95</v>
      </c>
      <c r="R54" s="238"/>
      <c r="S54" s="238"/>
    </row>
    <row r="55">
      <c r="A55" s="228" t="s">
        <v>1714</v>
      </c>
      <c r="B55" s="229" t="s">
        <v>16467</v>
      </c>
      <c r="C55" s="229" t="s">
        <v>2315</v>
      </c>
      <c r="D55" s="229" t="s">
        <v>296</v>
      </c>
      <c r="E55" s="238"/>
      <c r="F55" s="229" t="s">
        <v>11</v>
      </c>
      <c r="G55" s="229" t="s">
        <v>465</v>
      </c>
      <c r="H55" s="229" t="s">
        <v>38</v>
      </c>
      <c r="I55" s="229" t="s">
        <v>16472</v>
      </c>
      <c r="J55" s="230" t="s">
        <v>16463</v>
      </c>
      <c r="K55" s="229" t="s">
        <v>16473</v>
      </c>
      <c r="L55" s="229" t="s">
        <v>16474</v>
      </c>
      <c r="M55" s="238"/>
      <c r="N55" s="229" t="s">
        <v>16475</v>
      </c>
      <c r="O55" s="802">
        <v>45327.0</v>
      </c>
      <c r="P55" s="230" t="s">
        <v>94</v>
      </c>
      <c r="Q55" s="230" t="s">
        <v>95</v>
      </c>
      <c r="R55" s="238"/>
      <c r="S55" s="238"/>
    </row>
    <row r="56">
      <c r="A56" s="228" t="s">
        <v>1720</v>
      </c>
      <c r="B56" s="229" t="s">
        <v>16467</v>
      </c>
      <c r="C56" s="229" t="s">
        <v>2315</v>
      </c>
      <c r="D56" s="229" t="s">
        <v>296</v>
      </c>
      <c r="E56" s="238"/>
      <c r="F56" s="229" t="s">
        <v>12</v>
      </c>
      <c r="G56" s="229" t="s">
        <v>465</v>
      </c>
      <c r="H56" s="229" t="s">
        <v>38</v>
      </c>
      <c r="I56" s="229" t="s">
        <v>16476</v>
      </c>
      <c r="J56" s="230" t="s">
        <v>16463</v>
      </c>
      <c r="K56" s="229" t="s">
        <v>16477</v>
      </c>
      <c r="L56" s="229" t="s">
        <v>16478</v>
      </c>
      <c r="M56" s="238"/>
      <c r="N56" s="229" t="s">
        <v>16479</v>
      </c>
      <c r="O56" s="578" t="s">
        <v>3569</v>
      </c>
      <c r="P56" s="578" t="s">
        <v>471</v>
      </c>
      <c r="Q56" s="578" t="s">
        <v>95</v>
      </c>
      <c r="R56" s="238"/>
      <c r="S56" s="238"/>
    </row>
    <row r="57">
      <c r="A57" s="228" t="s">
        <v>1725</v>
      </c>
      <c r="B57" s="229" t="s">
        <v>16480</v>
      </c>
      <c r="C57" s="229" t="s">
        <v>6457</v>
      </c>
      <c r="D57" s="229" t="s">
        <v>296</v>
      </c>
      <c r="E57" s="238"/>
      <c r="F57" s="229" t="s">
        <v>12</v>
      </c>
      <c r="G57" s="229" t="s">
        <v>465</v>
      </c>
      <c r="H57" s="229" t="s">
        <v>38</v>
      </c>
      <c r="I57" s="229" t="s">
        <v>16481</v>
      </c>
      <c r="J57" s="230" t="s">
        <v>16463</v>
      </c>
      <c r="K57" s="229" t="s">
        <v>16482</v>
      </c>
      <c r="L57" s="229" t="s">
        <v>16483</v>
      </c>
      <c r="M57" s="238"/>
      <c r="N57" s="229" t="s">
        <v>16268</v>
      </c>
      <c r="O57" s="263">
        <v>45327.0</v>
      </c>
      <c r="P57" s="230" t="s">
        <v>94</v>
      </c>
      <c r="Q57" s="230" t="s">
        <v>95</v>
      </c>
      <c r="R57" s="238"/>
      <c r="S57" s="238"/>
    </row>
    <row r="58">
      <c r="A58" s="228" t="s">
        <v>1731</v>
      </c>
      <c r="B58" s="229" t="s">
        <v>16480</v>
      </c>
      <c r="C58" s="229" t="s">
        <v>6457</v>
      </c>
      <c r="D58" s="229" t="s">
        <v>296</v>
      </c>
      <c r="E58" s="238"/>
      <c r="F58" s="229" t="s">
        <v>12</v>
      </c>
      <c r="G58" s="229" t="s">
        <v>465</v>
      </c>
      <c r="H58" s="229" t="s">
        <v>38</v>
      </c>
      <c r="I58" s="229" t="s">
        <v>16484</v>
      </c>
      <c r="J58" s="230" t="s">
        <v>16463</v>
      </c>
      <c r="K58" s="229" t="s">
        <v>16485</v>
      </c>
      <c r="L58" s="229" t="s">
        <v>16486</v>
      </c>
      <c r="M58" s="238"/>
      <c r="N58" s="229" t="s">
        <v>16487</v>
      </c>
      <c r="O58" s="263">
        <v>45327.0</v>
      </c>
      <c r="P58" s="230" t="s">
        <v>94</v>
      </c>
      <c r="Q58" s="230" t="s">
        <v>95</v>
      </c>
      <c r="R58" s="238"/>
      <c r="S58" s="238"/>
    </row>
    <row r="59">
      <c r="A59" s="228" t="s">
        <v>1738</v>
      </c>
      <c r="B59" s="229" t="s">
        <v>16488</v>
      </c>
      <c r="C59" s="229" t="s">
        <v>6457</v>
      </c>
      <c r="D59" s="229" t="s">
        <v>296</v>
      </c>
      <c r="E59" s="238"/>
      <c r="F59" s="229" t="s">
        <v>12</v>
      </c>
      <c r="G59" s="229" t="s">
        <v>465</v>
      </c>
      <c r="H59" s="229" t="s">
        <v>38</v>
      </c>
      <c r="I59" s="229" t="s">
        <v>16489</v>
      </c>
      <c r="J59" s="229" t="s">
        <v>16382</v>
      </c>
      <c r="K59" s="229" t="s">
        <v>16490</v>
      </c>
      <c r="L59" s="229" t="s">
        <v>16491</v>
      </c>
      <c r="M59" s="238"/>
      <c r="N59" s="229" t="s">
        <v>16492</v>
      </c>
      <c r="O59" s="578" t="s">
        <v>3569</v>
      </c>
      <c r="P59" s="578" t="s">
        <v>471</v>
      </c>
      <c r="Q59" s="578" t="s">
        <v>95</v>
      </c>
      <c r="R59" s="238"/>
      <c r="S59" s="238"/>
    </row>
    <row r="60">
      <c r="A60" s="228" t="s">
        <v>1744</v>
      </c>
      <c r="B60" s="229" t="s">
        <v>16488</v>
      </c>
      <c r="C60" s="229" t="s">
        <v>6457</v>
      </c>
      <c r="D60" s="229" t="s">
        <v>296</v>
      </c>
      <c r="E60" s="238"/>
      <c r="F60" s="229" t="s">
        <v>12</v>
      </c>
      <c r="G60" s="229" t="s">
        <v>465</v>
      </c>
      <c r="H60" s="229" t="s">
        <v>38</v>
      </c>
      <c r="I60" s="229" t="s">
        <v>16493</v>
      </c>
      <c r="J60" s="229" t="s">
        <v>16382</v>
      </c>
      <c r="K60" s="229" t="s">
        <v>16494</v>
      </c>
      <c r="L60" s="229" t="s">
        <v>16495</v>
      </c>
      <c r="M60" s="238"/>
      <c r="N60" s="229" t="s">
        <v>16496</v>
      </c>
      <c r="O60" s="578" t="s">
        <v>3569</v>
      </c>
      <c r="P60" s="578" t="s">
        <v>471</v>
      </c>
      <c r="Q60" s="578" t="s">
        <v>95</v>
      </c>
      <c r="R60" s="238"/>
      <c r="S60" s="238"/>
    </row>
    <row r="61">
      <c r="A61" s="228" t="s">
        <v>1750</v>
      </c>
      <c r="B61" s="229" t="s">
        <v>16497</v>
      </c>
      <c r="C61" s="238"/>
      <c r="D61" s="229" t="s">
        <v>296</v>
      </c>
      <c r="E61" s="238"/>
      <c r="F61" s="229" t="s">
        <v>11</v>
      </c>
      <c r="G61" s="229" t="s">
        <v>465</v>
      </c>
      <c r="H61" s="229" t="s">
        <v>38</v>
      </c>
      <c r="I61" s="229" t="s">
        <v>16498</v>
      </c>
      <c r="J61" s="229" t="s">
        <v>16499</v>
      </c>
      <c r="K61" s="229" t="s">
        <v>16500</v>
      </c>
      <c r="L61" s="229" t="s">
        <v>16501</v>
      </c>
      <c r="M61" s="238"/>
      <c r="N61" s="229" t="s">
        <v>16502</v>
      </c>
      <c r="O61" s="578" t="s">
        <v>3569</v>
      </c>
      <c r="P61" s="578" t="s">
        <v>471</v>
      </c>
      <c r="Q61" s="578" t="s">
        <v>95</v>
      </c>
      <c r="R61" s="238"/>
      <c r="S61" s="238"/>
    </row>
    <row r="62">
      <c r="A62" s="228" t="s">
        <v>1755</v>
      </c>
      <c r="B62" s="229" t="s">
        <v>16497</v>
      </c>
      <c r="C62" s="238"/>
      <c r="D62" s="229" t="s">
        <v>296</v>
      </c>
      <c r="E62" s="238"/>
      <c r="F62" s="229" t="s">
        <v>12</v>
      </c>
      <c r="G62" s="229" t="s">
        <v>465</v>
      </c>
      <c r="H62" s="229" t="s">
        <v>38</v>
      </c>
      <c r="I62" s="229" t="s">
        <v>16503</v>
      </c>
      <c r="J62" s="229" t="s">
        <v>16504</v>
      </c>
      <c r="K62" s="229" t="s">
        <v>16505</v>
      </c>
      <c r="L62" s="229" t="s">
        <v>16506</v>
      </c>
      <c r="M62" s="238"/>
      <c r="N62" s="229" t="s">
        <v>16507</v>
      </c>
      <c r="O62" s="802">
        <v>45327.0</v>
      </c>
      <c r="P62" s="230" t="s">
        <v>94</v>
      </c>
      <c r="Q62" s="230" t="s">
        <v>95</v>
      </c>
      <c r="R62" s="238"/>
      <c r="S62" s="238"/>
    </row>
    <row r="63">
      <c r="A63" s="228" t="s">
        <v>1761</v>
      </c>
      <c r="B63" s="229" t="s">
        <v>16497</v>
      </c>
      <c r="C63" s="238"/>
      <c r="D63" s="229" t="s">
        <v>296</v>
      </c>
      <c r="E63" s="238"/>
      <c r="F63" s="229" t="s">
        <v>12</v>
      </c>
      <c r="G63" s="229" t="s">
        <v>465</v>
      </c>
      <c r="H63" s="229" t="s">
        <v>38</v>
      </c>
      <c r="I63" s="229" t="s">
        <v>16508</v>
      </c>
      <c r="J63" s="229" t="s">
        <v>16509</v>
      </c>
      <c r="K63" s="229" t="s">
        <v>16510</v>
      </c>
      <c r="L63" s="229" t="s">
        <v>16511</v>
      </c>
      <c r="M63" s="238"/>
      <c r="N63" s="229" t="s">
        <v>16512</v>
      </c>
      <c r="O63" s="802">
        <v>45327.0</v>
      </c>
      <c r="P63" s="230" t="s">
        <v>94</v>
      </c>
      <c r="Q63" s="230" t="s">
        <v>95</v>
      </c>
      <c r="R63" s="238"/>
      <c r="S63" s="238"/>
    </row>
    <row r="64">
      <c r="A64" s="228" t="s">
        <v>1766</v>
      </c>
      <c r="B64" s="229" t="s">
        <v>16316</v>
      </c>
      <c r="C64" s="238"/>
      <c r="D64" s="229" t="s">
        <v>296</v>
      </c>
      <c r="E64" s="238"/>
      <c r="F64" s="229" t="s">
        <v>11</v>
      </c>
      <c r="G64" s="229" t="s">
        <v>465</v>
      </c>
      <c r="H64" s="229" t="s">
        <v>38</v>
      </c>
      <c r="I64" s="229" t="s">
        <v>16513</v>
      </c>
      <c r="J64" s="229" t="s">
        <v>16305</v>
      </c>
      <c r="K64" s="229" t="s">
        <v>16514</v>
      </c>
      <c r="L64" s="229" t="s">
        <v>16515</v>
      </c>
      <c r="M64" s="238"/>
      <c r="N64" s="229" t="s">
        <v>16516</v>
      </c>
      <c r="O64" s="578" t="s">
        <v>3569</v>
      </c>
      <c r="P64" s="578" t="s">
        <v>471</v>
      </c>
      <c r="Q64" s="578" t="s">
        <v>95</v>
      </c>
      <c r="R64" s="238"/>
      <c r="S64" s="238"/>
    </row>
    <row r="65">
      <c r="A65" s="228" t="s">
        <v>1771</v>
      </c>
      <c r="B65" s="229" t="s">
        <v>16316</v>
      </c>
      <c r="C65" s="238"/>
      <c r="D65" s="229" t="s">
        <v>296</v>
      </c>
      <c r="E65" s="238"/>
      <c r="F65" s="229" t="s">
        <v>12</v>
      </c>
      <c r="G65" s="229" t="s">
        <v>465</v>
      </c>
      <c r="H65" s="229" t="s">
        <v>38</v>
      </c>
      <c r="I65" s="229" t="s">
        <v>16517</v>
      </c>
      <c r="J65" s="229" t="s">
        <v>16305</v>
      </c>
      <c r="K65" s="229" t="s">
        <v>16518</v>
      </c>
      <c r="L65" s="229" t="s">
        <v>16519</v>
      </c>
      <c r="M65" s="238"/>
      <c r="N65" s="229" t="s">
        <v>16520</v>
      </c>
      <c r="O65" s="231">
        <v>45356.0</v>
      </c>
      <c r="P65" s="230" t="s">
        <v>490</v>
      </c>
      <c r="Q65" s="230" t="s">
        <v>95</v>
      </c>
      <c r="R65" s="238"/>
      <c r="S65" s="238"/>
    </row>
    <row r="66">
      <c r="A66" s="228" t="s">
        <v>1775</v>
      </c>
      <c r="B66" s="229" t="s">
        <v>16303</v>
      </c>
      <c r="C66" s="238"/>
      <c r="D66" s="229" t="s">
        <v>296</v>
      </c>
      <c r="E66" s="238"/>
      <c r="F66" s="229" t="s">
        <v>12</v>
      </c>
      <c r="G66" s="229" t="s">
        <v>465</v>
      </c>
      <c r="H66" s="229" t="s">
        <v>38</v>
      </c>
      <c r="I66" s="229" t="s">
        <v>16521</v>
      </c>
      <c r="J66" s="229" t="s">
        <v>16295</v>
      </c>
      <c r="K66" s="229" t="s">
        <v>16522</v>
      </c>
      <c r="L66" s="229" t="s">
        <v>16523</v>
      </c>
      <c r="M66" s="238"/>
      <c r="N66" s="229" t="s">
        <v>16524</v>
      </c>
      <c r="O66" s="578" t="s">
        <v>3569</v>
      </c>
      <c r="P66" s="578" t="s">
        <v>471</v>
      </c>
      <c r="Q66" s="578" t="s">
        <v>95</v>
      </c>
      <c r="R66" s="238"/>
      <c r="S66" s="238"/>
    </row>
    <row r="67">
      <c r="A67" s="228" t="s">
        <v>1781</v>
      </c>
      <c r="B67" s="229" t="s">
        <v>16525</v>
      </c>
      <c r="C67" s="238"/>
      <c r="D67" s="229" t="s">
        <v>296</v>
      </c>
      <c r="E67" s="238"/>
      <c r="F67" s="229" t="s">
        <v>11</v>
      </c>
      <c r="G67" s="229" t="s">
        <v>465</v>
      </c>
      <c r="H67" s="229" t="s">
        <v>38</v>
      </c>
      <c r="I67" s="229" t="s">
        <v>16526</v>
      </c>
      <c r="J67" s="230" t="s">
        <v>16527</v>
      </c>
      <c r="K67" s="229" t="s">
        <v>16528</v>
      </c>
      <c r="L67" s="229" t="s">
        <v>16529</v>
      </c>
      <c r="M67" s="238"/>
      <c r="N67" s="229" t="s">
        <v>16530</v>
      </c>
      <c r="O67" s="578" t="s">
        <v>3569</v>
      </c>
      <c r="P67" s="578" t="s">
        <v>471</v>
      </c>
      <c r="Q67" s="578" t="s">
        <v>95</v>
      </c>
      <c r="R67" s="238"/>
      <c r="S67" s="238"/>
    </row>
    <row r="68">
      <c r="A68" s="228" t="s">
        <v>1787</v>
      </c>
      <c r="B68" s="229" t="s">
        <v>16525</v>
      </c>
      <c r="C68" s="238"/>
      <c r="D68" s="229" t="s">
        <v>296</v>
      </c>
      <c r="E68" s="238"/>
      <c r="F68" s="229" t="s">
        <v>12</v>
      </c>
      <c r="G68" s="229" t="s">
        <v>465</v>
      </c>
      <c r="H68" s="229" t="s">
        <v>38</v>
      </c>
      <c r="I68" s="229" t="s">
        <v>16531</v>
      </c>
      <c r="J68" s="229" t="s">
        <v>16295</v>
      </c>
      <c r="K68" s="229" t="s">
        <v>16532</v>
      </c>
      <c r="L68" s="229" t="s">
        <v>16533</v>
      </c>
      <c r="M68" s="238"/>
      <c r="N68" s="229" t="s">
        <v>16534</v>
      </c>
      <c r="O68" s="578" t="s">
        <v>3569</v>
      </c>
      <c r="P68" s="578" t="s">
        <v>471</v>
      </c>
      <c r="Q68" s="578" t="s">
        <v>95</v>
      </c>
      <c r="R68" s="238"/>
      <c r="S68" s="238"/>
    </row>
    <row r="69">
      <c r="A69" s="228" t="s">
        <v>1792</v>
      </c>
      <c r="B69" s="229" t="s">
        <v>16535</v>
      </c>
      <c r="C69" s="238"/>
      <c r="D69" s="229" t="s">
        <v>296</v>
      </c>
      <c r="E69" s="238"/>
      <c r="F69" s="229" t="s">
        <v>11</v>
      </c>
      <c r="G69" s="229" t="s">
        <v>465</v>
      </c>
      <c r="H69" s="229" t="s">
        <v>38</v>
      </c>
      <c r="I69" s="229" t="s">
        <v>16536</v>
      </c>
      <c r="J69" s="229" t="s">
        <v>16295</v>
      </c>
      <c r="K69" s="229" t="s">
        <v>16537</v>
      </c>
      <c r="L69" s="229" t="s">
        <v>16538</v>
      </c>
      <c r="M69" s="238"/>
      <c r="N69" s="229" t="s">
        <v>16539</v>
      </c>
      <c r="O69" s="578" t="s">
        <v>3569</v>
      </c>
      <c r="P69" s="578" t="s">
        <v>471</v>
      </c>
      <c r="Q69" s="578" t="s">
        <v>95</v>
      </c>
      <c r="R69" s="238"/>
      <c r="S69" s="238"/>
    </row>
    <row r="70">
      <c r="A70" s="228" t="s">
        <v>1798</v>
      </c>
      <c r="B70" s="229" t="s">
        <v>16535</v>
      </c>
      <c r="C70" s="238"/>
      <c r="D70" s="229" t="s">
        <v>296</v>
      </c>
      <c r="E70" s="238"/>
      <c r="F70" s="229" t="s">
        <v>11</v>
      </c>
      <c r="G70" s="229" t="s">
        <v>465</v>
      </c>
      <c r="H70" s="229" t="s">
        <v>38</v>
      </c>
      <c r="I70" s="229" t="s">
        <v>16540</v>
      </c>
      <c r="J70" s="229" t="s">
        <v>16295</v>
      </c>
      <c r="K70" s="229" t="s">
        <v>16541</v>
      </c>
      <c r="L70" s="229" t="s">
        <v>16542</v>
      </c>
      <c r="M70" s="238"/>
      <c r="N70" s="229" t="s">
        <v>16539</v>
      </c>
      <c r="O70" s="578" t="s">
        <v>3569</v>
      </c>
      <c r="P70" s="578" t="s">
        <v>471</v>
      </c>
      <c r="Q70" s="578" t="s">
        <v>95</v>
      </c>
      <c r="R70" s="238"/>
      <c r="S70" s="238"/>
    </row>
    <row r="71">
      <c r="A71" s="228" t="s">
        <v>1804</v>
      </c>
      <c r="B71" s="229" t="s">
        <v>16535</v>
      </c>
      <c r="C71" s="238"/>
      <c r="D71" s="229" t="s">
        <v>296</v>
      </c>
      <c r="E71" s="238"/>
      <c r="F71" s="229" t="s">
        <v>11</v>
      </c>
      <c r="G71" s="229" t="s">
        <v>465</v>
      </c>
      <c r="H71" s="229" t="s">
        <v>38</v>
      </c>
      <c r="I71" s="229" t="s">
        <v>16543</v>
      </c>
      <c r="J71" s="229" t="s">
        <v>16544</v>
      </c>
      <c r="K71" s="229" t="s">
        <v>16545</v>
      </c>
      <c r="L71" s="229" t="s">
        <v>16546</v>
      </c>
      <c r="M71" s="238"/>
      <c r="N71" s="229" t="s">
        <v>16547</v>
      </c>
      <c r="O71" s="578" t="s">
        <v>3569</v>
      </c>
      <c r="P71" s="578" t="s">
        <v>471</v>
      </c>
      <c r="Q71" s="578" t="s">
        <v>95</v>
      </c>
      <c r="R71" s="238"/>
      <c r="S71" s="238"/>
    </row>
    <row r="72">
      <c r="A72" s="228" t="s">
        <v>1810</v>
      </c>
      <c r="B72" s="229" t="s">
        <v>16535</v>
      </c>
      <c r="C72" s="238"/>
      <c r="D72" s="229" t="s">
        <v>296</v>
      </c>
      <c r="E72" s="238"/>
      <c r="F72" s="229" t="s">
        <v>11</v>
      </c>
      <c r="G72" s="229" t="s">
        <v>465</v>
      </c>
      <c r="H72" s="229" t="s">
        <v>38</v>
      </c>
      <c r="I72" s="229" t="s">
        <v>16548</v>
      </c>
      <c r="J72" s="229" t="s">
        <v>16549</v>
      </c>
      <c r="K72" s="229" t="s">
        <v>16550</v>
      </c>
      <c r="L72" s="229" t="s">
        <v>16551</v>
      </c>
      <c r="M72" s="238"/>
      <c r="N72" s="229" t="s">
        <v>16552</v>
      </c>
      <c r="O72" s="578" t="s">
        <v>3569</v>
      </c>
      <c r="P72" s="578" t="s">
        <v>471</v>
      </c>
      <c r="Q72" s="578" t="s">
        <v>95</v>
      </c>
      <c r="R72" s="238"/>
      <c r="S72" s="238"/>
    </row>
    <row r="73">
      <c r="A73" s="228" t="s">
        <v>1815</v>
      </c>
      <c r="B73" s="229" t="s">
        <v>16553</v>
      </c>
      <c r="C73" s="238"/>
      <c r="D73" s="229" t="s">
        <v>296</v>
      </c>
      <c r="E73" s="238"/>
      <c r="F73" s="229" t="s">
        <v>12</v>
      </c>
      <c r="G73" s="229" t="s">
        <v>465</v>
      </c>
      <c r="H73" s="229" t="s">
        <v>38</v>
      </c>
      <c r="I73" s="229" t="s">
        <v>16554</v>
      </c>
      <c r="J73" s="229" t="s">
        <v>16259</v>
      </c>
      <c r="K73" s="229" t="s">
        <v>16555</v>
      </c>
      <c r="L73" s="229" t="s">
        <v>16556</v>
      </c>
      <c r="M73" s="238"/>
      <c r="N73" s="229" t="s">
        <v>16557</v>
      </c>
      <c r="O73" s="578" t="s">
        <v>3569</v>
      </c>
      <c r="P73" s="578" t="s">
        <v>471</v>
      </c>
      <c r="Q73" s="578" t="s">
        <v>95</v>
      </c>
      <c r="R73" s="238"/>
      <c r="S73" s="238"/>
    </row>
    <row r="74">
      <c r="A74" s="228" t="s">
        <v>1821</v>
      </c>
      <c r="B74" s="229" t="s">
        <v>16553</v>
      </c>
      <c r="C74" s="238"/>
      <c r="D74" s="229" t="s">
        <v>296</v>
      </c>
      <c r="E74" s="238"/>
      <c r="F74" s="229" t="s">
        <v>12</v>
      </c>
      <c r="G74" s="229" t="s">
        <v>465</v>
      </c>
      <c r="H74" s="229" t="s">
        <v>38</v>
      </c>
      <c r="I74" s="229" t="s">
        <v>16558</v>
      </c>
      <c r="J74" s="229" t="s">
        <v>16559</v>
      </c>
      <c r="K74" s="229" t="s">
        <v>16560</v>
      </c>
      <c r="L74" s="229" t="s">
        <v>16561</v>
      </c>
      <c r="M74" s="238"/>
      <c r="N74" s="229" t="s">
        <v>16562</v>
      </c>
      <c r="O74" s="263">
        <v>45327.0</v>
      </c>
      <c r="P74" s="230" t="s">
        <v>94</v>
      </c>
      <c r="Q74" s="230" t="s">
        <v>95</v>
      </c>
      <c r="R74" s="238"/>
      <c r="S74" s="238"/>
    </row>
    <row r="75">
      <c r="A75" s="228" t="s">
        <v>1827</v>
      </c>
      <c r="B75" s="229" t="s">
        <v>16553</v>
      </c>
      <c r="C75" s="238"/>
      <c r="D75" s="229" t="s">
        <v>296</v>
      </c>
      <c r="E75" s="238"/>
      <c r="F75" s="229" t="s">
        <v>12</v>
      </c>
      <c r="G75" s="229" t="s">
        <v>465</v>
      </c>
      <c r="H75" s="229" t="s">
        <v>38</v>
      </c>
      <c r="I75" s="229" t="s">
        <v>16563</v>
      </c>
      <c r="J75" s="229" t="s">
        <v>16564</v>
      </c>
      <c r="K75" s="229" t="s">
        <v>16565</v>
      </c>
      <c r="L75" s="229" t="s">
        <v>16566</v>
      </c>
      <c r="M75" s="238"/>
      <c r="N75" s="229" t="s">
        <v>16567</v>
      </c>
      <c r="O75" s="578" t="s">
        <v>3569</v>
      </c>
      <c r="P75" s="578" t="s">
        <v>471</v>
      </c>
      <c r="Q75" s="578" t="s">
        <v>95</v>
      </c>
      <c r="R75" s="238"/>
      <c r="S75" s="238"/>
    </row>
    <row r="76">
      <c r="A76" s="228" t="s">
        <v>1833</v>
      </c>
      <c r="B76" s="229" t="s">
        <v>6488</v>
      </c>
      <c r="C76" s="238"/>
      <c r="D76" s="229" t="s">
        <v>296</v>
      </c>
      <c r="E76" s="238"/>
      <c r="F76" s="229" t="s">
        <v>12</v>
      </c>
      <c r="G76" s="229" t="s">
        <v>465</v>
      </c>
      <c r="H76" s="229" t="s">
        <v>38</v>
      </c>
      <c r="I76" s="229" t="s">
        <v>16568</v>
      </c>
      <c r="J76" s="230" t="s">
        <v>16569</v>
      </c>
      <c r="K76" s="229" t="s">
        <v>16570</v>
      </c>
      <c r="L76" s="229" t="s">
        <v>16571</v>
      </c>
      <c r="M76" s="238"/>
      <c r="N76" s="229" t="s">
        <v>16572</v>
      </c>
      <c r="O76" s="578" t="s">
        <v>3569</v>
      </c>
      <c r="P76" s="578" t="s">
        <v>471</v>
      </c>
      <c r="Q76" s="578" t="s">
        <v>95</v>
      </c>
      <c r="R76" s="238"/>
      <c r="S76" s="238"/>
    </row>
    <row r="77">
      <c r="A77" s="228" t="s">
        <v>1838</v>
      </c>
      <c r="B77" s="229" t="s">
        <v>16573</v>
      </c>
      <c r="C77" s="238"/>
      <c r="D77" s="229" t="s">
        <v>296</v>
      </c>
      <c r="E77" s="238"/>
      <c r="F77" s="229" t="s">
        <v>11</v>
      </c>
      <c r="G77" s="229" t="s">
        <v>465</v>
      </c>
      <c r="H77" s="229" t="s">
        <v>38</v>
      </c>
      <c r="I77" s="229" t="s">
        <v>16574</v>
      </c>
      <c r="J77" s="229" t="s">
        <v>16575</v>
      </c>
      <c r="K77" s="229" t="s">
        <v>16576</v>
      </c>
      <c r="L77" s="229" t="s">
        <v>16577</v>
      </c>
      <c r="M77" s="238"/>
      <c r="N77" s="229" t="s">
        <v>16578</v>
      </c>
      <c r="O77" s="578" t="s">
        <v>3569</v>
      </c>
      <c r="P77" s="578" t="s">
        <v>471</v>
      </c>
      <c r="Q77" s="578" t="s">
        <v>95</v>
      </c>
      <c r="R77" s="238"/>
      <c r="S77" s="238"/>
    </row>
    <row r="78">
      <c r="A78" s="228" t="s">
        <v>1843</v>
      </c>
      <c r="B78" s="229" t="s">
        <v>16573</v>
      </c>
      <c r="C78" s="238"/>
      <c r="D78" s="229" t="s">
        <v>296</v>
      </c>
      <c r="E78" s="238"/>
      <c r="F78" s="229" t="s">
        <v>12</v>
      </c>
      <c r="G78" s="229" t="s">
        <v>465</v>
      </c>
      <c r="H78" s="229" t="s">
        <v>38</v>
      </c>
      <c r="I78" s="229" t="s">
        <v>16579</v>
      </c>
      <c r="J78" s="229" t="s">
        <v>16580</v>
      </c>
      <c r="K78" s="229" t="s">
        <v>16581</v>
      </c>
      <c r="L78" s="229" t="s">
        <v>16582</v>
      </c>
      <c r="M78" s="238"/>
      <c r="N78" s="229" t="s">
        <v>16583</v>
      </c>
      <c r="O78" s="578" t="s">
        <v>3569</v>
      </c>
      <c r="P78" s="578" t="s">
        <v>471</v>
      </c>
      <c r="Q78" s="578" t="s">
        <v>95</v>
      </c>
      <c r="R78" s="238"/>
      <c r="S78" s="238"/>
    </row>
    <row r="79">
      <c r="A79" s="228" t="s">
        <v>1848</v>
      </c>
      <c r="B79" s="229" t="s">
        <v>16573</v>
      </c>
      <c r="C79" s="238"/>
      <c r="D79" s="229" t="s">
        <v>296</v>
      </c>
      <c r="E79" s="238"/>
      <c r="F79" s="229" t="s">
        <v>11</v>
      </c>
      <c r="G79" s="229" t="s">
        <v>465</v>
      </c>
      <c r="H79" s="229" t="s">
        <v>38</v>
      </c>
      <c r="I79" s="229" t="s">
        <v>16584</v>
      </c>
      <c r="J79" s="229" t="s">
        <v>16585</v>
      </c>
      <c r="K79" s="229" t="s">
        <v>16586</v>
      </c>
      <c r="L79" s="229" t="s">
        <v>16587</v>
      </c>
      <c r="M79" s="238"/>
      <c r="N79" s="229" t="s">
        <v>16588</v>
      </c>
      <c r="O79" s="578" t="s">
        <v>3569</v>
      </c>
      <c r="P79" s="578" t="s">
        <v>471</v>
      </c>
      <c r="Q79" s="578" t="s">
        <v>95</v>
      </c>
      <c r="R79" s="238"/>
      <c r="S79" s="238"/>
    </row>
    <row r="80">
      <c r="A80" s="228" t="s">
        <v>1853</v>
      </c>
      <c r="B80" s="229" t="s">
        <v>16589</v>
      </c>
      <c r="C80" s="800">
        <v>3.7</v>
      </c>
      <c r="D80" s="229" t="s">
        <v>296</v>
      </c>
      <c r="E80" s="238"/>
      <c r="F80" s="229" t="s">
        <v>11</v>
      </c>
      <c r="G80" s="229" t="s">
        <v>465</v>
      </c>
      <c r="H80" s="229" t="s">
        <v>38</v>
      </c>
      <c r="I80" s="229" t="s">
        <v>16590</v>
      </c>
      <c r="J80" s="229" t="s">
        <v>16591</v>
      </c>
      <c r="K80" s="229" t="s">
        <v>16592</v>
      </c>
      <c r="L80" s="229" t="s">
        <v>16593</v>
      </c>
      <c r="M80" s="238"/>
      <c r="N80" s="229" t="s">
        <v>16594</v>
      </c>
      <c r="O80" s="263">
        <v>45327.0</v>
      </c>
      <c r="P80" s="230" t="s">
        <v>94</v>
      </c>
      <c r="Q80" s="230" t="s">
        <v>95</v>
      </c>
      <c r="R80" s="238"/>
      <c r="S80" s="238"/>
    </row>
    <row r="81">
      <c r="A81" s="228" t="s">
        <v>1858</v>
      </c>
      <c r="B81" s="229" t="s">
        <v>16595</v>
      </c>
      <c r="C81" s="800">
        <v>3.8</v>
      </c>
      <c r="D81" s="229" t="s">
        <v>296</v>
      </c>
      <c r="E81" s="238"/>
      <c r="F81" s="229" t="s">
        <v>12</v>
      </c>
      <c r="G81" s="229" t="s">
        <v>465</v>
      </c>
      <c r="H81" s="229" t="s">
        <v>16456</v>
      </c>
      <c r="I81" s="229" t="s">
        <v>16596</v>
      </c>
      <c r="J81" s="229" t="s">
        <v>16597</v>
      </c>
      <c r="K81" s="229" t="s">
        <v>16598</v>
      </c>
      <c r="L81" s="229" t="s">
        <v>16599</v>
      </c>
      <c r="M81" s="238"/>
      <c r="N81" s="229" t="s">
        <v>16600</v>
      </c>
      <c r="O81" s="263">
        <v>45327.0</v>
      </c>
      <c r="P81" s="230" t="s">
        <v>94</v>
      </c>
      <c r="Q81" s="230" t="s">
        <v>95</v>
      </c>
      <c r="R81" s="238"/>
      <c r="S81" s="238"/>
    </row>
    <row r="82">
      <c r="A82" s="228" t="s">
        <v>1863</v>
      </c>
      <c r="B82" s="229" t="s">
        <v>16601</v>
      </c>
      <c r="C82" s="800">
        <v>3.9</v>
      </c>
      <c r="D82" s="229" t="s">
        <v>296</v>
      </c>
      <c r="E82" s="238"/>
      <c r="F82" s="229" t="s">
        <v>11</v>
      </c>
      <c r="G82" s="229" t="s">
        <v>465</v>
      </c>
      <c r="H82" s="229" t="s">
        <v>38</v>
      </c>
      <c r="I82" s="229" t="s">
        <v>16602</v>
      </c>
      <c r="J82" s="229" t="s">
        <v>16603</v>
      </c>
      <c r="K82" s="229" t="s">
        <v>16604</v>
      </c>
      <c r="L82" s="229" t="s">
        <v>16605</v>
      </c>
      <c r="M82" s="238"/>
      <c r="N82" s="229" t="s">
        <v>16606</v>
      </c>
      <c r="O82" s="578" t="s">
        <v>3569</v>
      </c>
      <c r="P82" s="578" t="s">
        <v>471</v>
      </c>
      <c r="Q82" s="578" t="s">
        <v>95</v>
      </c>
      <c r="R82" s="238"/>
      <c r="S82" s="238"/>
    </row>
    <row r="83">
      <c r="A83" s="228" t="s">
        <v>1869</v>
      </c>
      <c r="B83" s="229" t="s">
        <v>16607</v>
      </c>
      <c r="C83" s="229" t="s">
        <v>5474</v>
      </c>
      <c r="D83" s="229" t="s">
        <v>296</v>
      </c>
      <c r="E83" s="238"/>
      <c r="F83" s="229" t="s">
        <v>11</v>
      </c>
      <c r="G83" s="229" t="s">
        <v>465</v>
      </c>
      <c r="H83" s="229" t="s">
        <v>38</v>
      </c>
      <c r="I83" s="229" t="s">
        <v>16608</v>
      </c>
      <c r="J83" s="229" t="s">
        <v>16609</v>
      </c>
      <c r="K83" s="229" t="s">
        <v>16610</v>
      </c>
      <c r="L83" s="229" t="s">
        <v>16611</v>
      </c>
      <c r="M83" s="238"/>
      <c r="N83" s="229" t="s">
        <v>16612</v>
      </c>
      <c r="O83" s="578" t="s">
        <v>3569</v>
      </c>
      <c r="P83" s="578" t="s">
        <v>471</v>
      </c>
      <c r="Q83" s="578" t="s">
        <v>95</v>
      </c>
      <c r="R83" s="238"/>
      <c r="S83" s="238"/>
    </row>
    <row r="84">
      <c r="A84" s="228" t="s">
        <v>1875</v>
      </c>
      <c r="B84" s="229" t="s">
        <v>16607</v>
      </c>
      <c r="C84" s="229" t="s">
        <v>5474</v>
      </c>
      <c r="D84" s="229" t="s">
        <v>296</v>
      </c>
      <c r="E84" s="238"/>
      <c r="F84" s="229" t="s">
        <v>11</v>
      </c>
      <c r="G84" s="229" t="s">
        <v>465</v>
      </c>
      <c r="H84" s="229" t="s">
        <v>38</v>
      </c>
      <c r="I84" s="229" t="s">
        <v>16613</v>
      </c>
      <c r="J84" s="229" t="s">
        <v>16609</v>
      </c>
      <c r="K84" s="229" t="s">
        <v>16614</v>
      </c>
      <c r="L84" s="229" t="s">
        <v>16615</v>
      </c>
      <c r="M84" s="238"/>
      <c r="N84" s="229" t="s">
        <v>16616</v>
      </c>
      <c r="O84" s="578" t="s">
        <v>3569</v>
      </c>
      <c r="P84" s="578" t="s">
        <v>471</v>
      </c>
      <c r="Q84" s="578" t="s">
        <v>95</v>
      </c>
      <c r="R84" s="238"/>
      <c r="S84" s="238"/>
    </row>
    <row r="85">
      <c r="A85" s="228" t="s">
        <v>1878</v>
      </c>
      <c r="B85" s="229" t="s">
        <v>16607</v>
      </c>
      <c r="C85" s="229" t="s">
        <v>5474</v>
      </c>
      <c r="D85" s="229" t="s">
        <v>296</v>
      </c>
      <c r="E85" s="238"/>
      <c r="F85" s="229" t="s">
        <v>11</v>
      </c>
      <c r="G85" s="229" t="s">
        <v>465</v>
      </c>
      <c r="H85" s="229" t="s">
        <v>38</v>
      </c>
      <c r="I85" s="229" t="s">
        <v>16617</v>
      </c>
      <c r="J85" s="229" t="s">
        <v>16609</v>
      </c>
      <c r="K85" s="229" t="s">
        <v>16618</v>
      </c>
      <c r="L85" s="229" t="s">
        <v>16619</v>
      </c>
      <c r="M85" s="238"/>
      <c r="N85" s="229" t="s">
        <v>16620</v>
      </c>
      <c r="O85" s="578" t="s">
        <v>3569</v>
      </c>
      <c r="P85" s="578" t="s">
        <v>471</v>
      </c>
      <c r="Q85" s="578" t="s">
        <v>95</v>
      </c>
      <c r="R85" s="238"/>
      <c r="S85" s="238"/>
    </row>
    <row r="86">
      <c r="A86" s="228" t="s">
        <v>1884</v>
      </c>
      <c r="B86" s="229" t="s">
        <v>16621</v>
      </c>
      <c r="C86" s="800">
        <v>3.7</v>
      </c>
      <c r="D86" s="229" t="s">
        <v>296</v>
      </c>
      <c r="E86" s="238"/>
      <c r="F86" s="229" t="s">
        <v>11</v>
      </c>
      <c r="G86" s="229" t="s">
        <v>465</v>
      </c>
      <c r="H86" s="229" t="s">
        <v>6912</v>
      </c>
      <c r="I86" s="229" t="s">
        <v>16622</v>
      </c>
      <c r="J86" s="229" t="s">
        <v>16623</v>
      </c>
      <c r="K86" s="229" t="s">
        <v>16624</v>
      </c>
      <c r="L86" s="229" t="s">
        <v>16625</v>
      </c>
      <c r="M86" s="238"/>
      <c r="N86" s="229" t="s">
        <v>16626</v>
      </c>
      <c r="O86" s="578" t="s">
        <v>3569</v>
      </c>
      <c r="P86" s="578" t="s">
        <v>471</v>
      </c>
      <c r="Q86" s="578" t="s">
        <v>95</v>
      </c>
      <c r="R86" s="242"/>
      <c r="S86" s="238"/>
    </row>
    <row r="87">
      <c r="A87" s="228" t="s">
        <v>1889</v>
      </c>
      <c r="B87" s="229" t="s">
        <v>16627</v>
      </c>
      <c r="C87" s="800">
        <v>3.7</v>
      </c>
      <c r="D87" s="229" t="s">
        <v>296</v>
      </c>
      <c r="E87" s="238"/>
      <c r="F87" s="229" t="s">
        <v>11</v>
      </c>
      <c r="G87" s="229" t="s">
        <v>465</v>
      </c>
      <c r="H87" s="229" t="s">
        <v>6912</v>
      </c>
      <c r="I87" s="229" t="s">
        <v>16628</v>
      </c>
      <c r="J87" s="229" t="s">
        <v>16629</v>
      </c>
      <c r="K87" s="229" t="s">
        <v>16630</v>
      </c>
      <c r="L87" s="229" t="s">
        <v>16631</v>
      </c>
      <c r="M87" s="238"/>
      <c r="N87" s="229" t="s">
        <v>16632</v>
      </c>
      <c r="O87" s="578" t="s">
        <v>3569</v>
      </c>
      <c r="P87" s="578" t="s">
        <v>471</v>
      </c>
      <c r="Q87" s="578" t="s">
        <v>95</v>
      </c>
      <c r="R87" s="238"/>
      <c r="S87" s="238"/>
    </row>
    <row r="88">
      <c r="A88" s="228" t="s">
        <v>1895</v>
      </c>
      <c r="B88" s="229" t="s">
        <v>16627</v>
      </c>
      <c r="C88" s="800">
        <v>3.7</v>
      </c>
      <c r="D88" s="229" t="s">
        <v>296</v>
      </c>
      <c r="E88" s="238"/>
      <c r="F88" s="229" t="s">
        <v>11</v>
      </c>
      <c r="G88" s="229" t="s">
        <v>465</v>
      </c>
      <c r="H88" s="229" t="s">
        <v>6912</v>
      </c>
      <c r="I88" s="229" t="s">
        <v>16633</v>
      </c>
      <c r="J88" s="229" t="s">
        <v>16634</v>
      </c>
      <c r="K88" s="229" t="s">
        <v>16635</v>
      </c>
      <c r="L88" s="229" t="s">
        <v>16636</v>
      </c>
      <c r="M88" s="238"/>
      <c r="N88" s="229" t="s">
        <v>16632</v>
      </c>
      <c r="O88" s="578" t="s">
        <v>3569</v>
      </c>
      <c r="P88" s="578" t="s">
        <v>471</v>
      </c>
      <c r="Q88" s="578" t="s">
        <v>95</v>
      </c>
      <c r="R88" s="238"/>
      <c r="S88" s="238"/>
    </row>
    <row r="89">
      <c r="A89" s="228" t="s">
        <v>1897</v>
      </c>
      <c r="B89" s="229" t="s">
        <v>16589</v>
      </c>
      <c r="C89" s="800">
        <v>3.7</v>
      </c>
      <c r="D89" s="229" t="s">
        <v>296</v>
      </c>
      <c r="E89" s="238"/>
      <c r="F89" s="229" t="s">
        <v>11</v>
      </c>
      <c r="G89" s="229" t="s">
        <v>465</v>
      </c>
      <c r="H89" s="229" t="s">
        <v>6912</v>
      </c>
      <c r="I89" s="229" t="s">
        <v>16637</v>
      </c>
      <c r="J89" s="229" t="s">
        <v>16638</v>
      </c>
      <c r="K89" s="229" t="s">
        <v>16639</v>
      </c>
      <c r="L89" s="229" t="s">
        <v>16640</v>
      </c>
      <c r="M89" s="238"/>
      <c r="N89" s="229" t="s">
        <v>16594</v>
      </c>
      <c r="O89" s="578" t="s">
        <v>3569</v>
      </c>
      <c r="P89" s="578" t="s">
        <v>471</v>
      </c>
      <c r="Q89" s="578" t="s">
        <v>95</v>
      </c>
      <c r="R89" s="238"/>
      <c r="S89" s="238"/>
    </row>
    <row r="90">
      <c r="A90" s="228" t="s">
        <v>1901</v>
      </c>
      <c r="B90" s="229" t="s">
        <v>16589</v>
      </c>
      <c r="C90" s="800">
        <v>3.7</v>
      </c>
      <c r="D90" s="229" t="s">
        <v>296</v>
      </c>
      <c r="E90" s="238"/>
      <c r="F90" s="229" t="s">
        <v>11</v>
      </c>
      <c r="G90" s="229" t="s">
        <v>465</v>
      </c>
      <c r="H90" s="229" t="s">
        <v>6912</v>
      </c>
      <c r="I90" s="229" t="s">
        <v>16641</v>
      </c>
      <c r="J90" s="229" t="s">
        <v>16642</v>
      </c>
      <c r="K90" s="229" t="s">
        <v>16643</v>
      </c>
      <c r="L90" s="229" t="s">
        <v>16644</v>
      </c>
      <c r="M90" s="238"/>
      <c r="N90" s="229" t="s">
        <v>16594</v>
      </c>
      <c r="O90" s="578" t="s">
        <v>3569</v>
      </c>
      <c r="P90" s="578" t="s">
        <v>471</v>
      </c>
      <c r="Q90" s="578" t="s">
        <v>95</v>
      </c>
      <c r="R90" s="238"/>
      <c r="S90" s="238"/>
    </row>
    <row r="91">
      <c r="A91" s="228" t="s">
        <v>1905</v>
      </c>
      <c r="B91" s="229" t="s">
        <v>16595</v>
      </c>
      <c r="C91" s="800">
        <v>3.8</v>
      </c>
      <c r="D91" s="229" t="s">
        <v>296</v>
      </c>
      <c r="E91" s="238"/>
      <c r="F91" s="229" t="s">
        <v>11</v>
      </c>
      <c r="G91" s="229" t="s">
        <v>465</v>
      </c>
      <c r="H91" s="229" t="s">
        <v>6912</v>
      </c>
      <c r="I91" s="229" t="s">
        <v>16645</v>
      </c>
      <c r="J91" s="229" t="s">
        <v>16646</v>
      </c>
      <c r="K91" s="229" t="s">
        <v>16647</v>
      </c>
      <c r="L91" s="229" t="s">
        <v>16648</v>
      </c>
      <c r="M91" s="238"/>
      <c r="N91" s="229" t="s">
        <v>16649</v>
      </c>
      <c r="O91" s="578" t="s">
        <v>3569</v>
      </c>
      <c r="P91" s="578" t="s">
        <v>471</v>
      </c>
      <c r="Q91" s="578" t="s">
        <v>95</v>
      </c>
      <c r="R91" s="229"/>
      <c r="S91" s="238"/>
    </row>
    <row r="92">
      <c r="A92" s="228" t="s">
        <v>1910</v>
      </c>
      <c r="B92" s="238"/>
      <c r="C92" s="238"/>
      <c r="D92" s="229" t="s">
        <v>296</v>
      </c>
      <c r="E92" s="238"/>
      <c r="F92" s="229" t="s">
        <v>11</v>
      </c>
      <c r="G92" s="229" t="s">
        <v>465</v>
      </c>
      <c r="H92" s="229" t="s">
        <v>6912</v>
      </c>
      <c r="I92" s="229" t="s">
        <v>16650</v>
      </c>
      <c r="J92" s="229" t="s">
        <v>16646</v>
      </c>
      <c r="K92" s="229" t="s">
        <v>16651</v>
      </c>
      <c r="L92" s="229" t="s">
        <v>16652</v>
      </c>
      <c r="M92" s="238"/>
      <c r="N92" s="229" t="s">
        <v>16653</v>
      </c>
      <c r="O92" s="578" t="s">
        <v>3569</v>
      </c>
      <c r="P92" s="578" t="s">
        <v>471</v>
      </c>
      <c r="Q92" s="578" t="s">
        <v>95</v>
      </c>
      <c r="R92" s="242"/>
      <c r="S92" s="238"/>
    </row>
    <row r="93">
      <c r="A93" s="228" t="s">
        <v>1915</v>
      </c>
      <c r="B93" s="229" t="s">
        <v>16595</v>
      </c>
      <c r="C93" s="800">
        <v>3.8</v>
      </c>
      <c r="D93" s="229" t="s">
        <v>296</v>
      </c>
      <c r="E93" s="238"/>
      <c r="F93" s="229" t="s">
        <v>12</v>
      </c>
      <c r="G93" s="229" t="s">
        <v>465</v>
      </c>
      <c r="H93" s="229" t="s">
        <v>6912</v>
      </c>
      <c r="I93" s="229" t="s">
        <v>16654</v>
      </c>
      <c r="J93" s="229" t="s">
        <v>16655</v>
      </c>
      <c r="K93" s="229" t="s">
        <v>16656</v>
      </c>
      <c r="L93" s="229" t="s">
        <v>16657</v>
      </c>
      <c r="M93" s="238"/>
      <c r="N93" s="229" t="s">
        <v>16600</v>
      </c>
      <c r="O93" s="578" t="s">
        <v>3569</v>
      </c>
      <c r="P93" s="578" t="s">
        <v>471</v>
      </c>
      <c r="Q93" s="578" t="s">
        <v>95</v>
      </c>
      <c r="R93" s="242"/>
      <c r="S93" s="238"/>
    </row>
    <row r="94">
      <c r="A94" s="228" t="s">
        <v>1920</v>
      </c>
      <c r="B94" s="229" t="s">
        <v>16658</v>
      </c>
      <c r="C94" s="800">
        <v>3.8</v>
      </c>
      <c r="D94" s="229" t="s">
        <v>296</v>
      </c>
      <c r="E94" s="238"/>
      <c r="F94" s="229" t="s">
        <v>12</v>
      </c>
      <c r="G94" s="229" t="s">
        <v>465</v>
      </c>
      <c r="H94" s="229" t="s">
        <v>6912</v>
      </c>
      <c r="I94" s="229" t="s">
        <v>16659</v>
      </c>
      <c r="J94" s="229" t="s">
        <v>16660</v>
      </c>
      <c r="K94" s="229" t="s">
        <v>16661</v>
      </c>
      <c r="L94" s="229" t="s">
        <v>16662</v>
      </c>
      <c r="M94" s="238"/>
      <c r="N94" s="229" t="s">
        <v>16649</v>
      </c>
      <c r="O94" s="578" t="s">
        <v>3569</v>
      </c>
      <c r="P94" s="578" t="s">
        <v>471</v>
      </c>
      <c r="Q94" s="578" t="s">
        <v>95</v>
      </c>
      <c r="R94" s="242"/>
      <c r="S94" s="238"/>
    </row>
    <row r="95">
      <c r="A95" s="228" t="s">
        <v>1927</v>
      </c>
      <c r="B95" s="229" t="s">
        <v>16658</v>
      </c>
      <c r="C95" s="800">
        <v>3.8</v>
      </c>
      <c r="D95" s="229" t="s">
        <v>296</v>
      </c>
      <c r="E95" s="238"/>
      <c r="F95" s="229" t="s">
        <v>11</v>
      </c>
      <c r="G95" s="229" t="s">
        <v>465</v>
      </c>
      <c r="H95" s="229" t="s">
        <v>6912</v>
      </c>
      <c r="I95" s="229" t="s">
        <v>16663</v>
      </c>
      <c r="J95" s="229" t="s">
        <v>16660</v>
      </c>
      <c r="K95" s="229" t="s">
        <v>16664</v>
      </c>
      <c r="L95" s="229" t="s">
        <v>16665</v>
      </c>
      <c r="M95" s="238"/>
      <c r="N95" s="229" t="s">
        <v>16600</v>
      </c>
      <c r="O95" s="578" t="s">
        <v>3569</v>
      </c>
      <c r="P95" s="578" t="s">
        <v>471</v>
      </c>
      <c r="Q95" s="578" t="s">
        <v>95</v>
      </c>
      <c r="R95" s="242"/>
      <c r="S95" s="238"/>
    </row>
    <row r="96">
      <c r="A96" s="228" t="s">
        <v>1933</v>
      </c>
      <c r="B96" s="229" t="s">
        <v>16666</v>
      </c>
      <c r="C96" s="800">
        <v>3.8</v>
      </c>
      <c r="D96" s="229" t="s">
        <v>296</v>
      </c>
      <c r="E96" s="238"/>
      <c r="F96" s="229" t="s">
        <v>12</v>
      </c>
      <c r="G96" s="229" t="s">
        <v>465</v>
      </c>
      <c r="H96" s="229" t="s">
        <v>6912</v>
      </c>
      <c r="I96" s="229" t="s">
        <v>16667</v>
      </c>
      <c r="J96" s="229" t="s">
        <v>16668</v>
      </c>
      <c r="K96" s="229" t="s">
        <v>16669</v>
      </c>
      <c r="L96" s="229" t="s">
        <v>16670</v>
      </c>
      <c r="M96" s="238"/>
      <c r="N96" s="229" t="s">
        <v>16600</v>
      </c>
      <c r="O96" s="578" t="s">
        <v>3569</v>
      </c>
      <c r="P96" s="578" t="s">
        <v>471</v>
      </c>
      <c r="Q96" s="578" t="s">
        <v>95</v>
      </c>
      <c r="R96" s="238"/>
      <c r="S96" s="238"/>
    </row>
    <row r="97">
      <c r="A97" s="228" t="s">
        <v>1939</v>
      </c>
      <c r="B97" s="229" t="s">
        <v>16671</v>
      </c>
      <c r="C97" s="800">
        <v>3.9</v>
      </c>
      <c r="D97" s="229" t="s">
        <v>296</v>
      </c>
      <c r="E97" s="238"/>
      <c r="F97" s="229" t="s">
        <v>12</v>
      </c>
      <c r="G97" s="229" t="s">
        <v>465</v>
      </c>
      <c r="H97" s="229" t="s">
        <v>6912</v>
      </c>
      <c r="I97" s="229" t="s">
        <v>16672</v>
      </c>
      <c r="J97" s="229" t="s">
        <v>16673</v>
      </c>
      <c r="K97" s="229" t="s">
        <v>16674</v>
      </c>
      <c r="L97" s="229" t="s">
        <v>16675</v>
      </c>
      <c r="M97" s="238"/>
      <c r="N97" s="229" t="s">
        <v>16676</v>
      </c>
      <c r="O97" s="263">
        <v>45327.0</v>
      </c>
      <c r="P97" s="230" t="s">
        <v>94</v>
      </c>
      <c r="Q97" s="230" t="s">
        <v>95</v>
      </c>
      <c r="R97" s="242"/>
      <c r="S97" s="238"/>
    </row>
    <row r="98">
      <c r="A98" s="228" t="s">
        <v>1945</v>
      </c>
      <c r="B98" s="229" t="s">
        <v>16677</v>
      </c>
      <c r="C98" s="800">
        <v>4.4</v>
      </c>
      <c r="D98" s="229" t="s">
        <v>296</v>
      </c>
      <c r="E98" s="238"/>
      <c r="F98" s="229" t="s">
        <v>11</v>
      </c>
      <c r="G98" s="229" t="s">
        <v>465</v>
      </c>
      <c r="H98" s="229" t="s">
        <v>6912</v>
      </c>
      <c r="I98" s="229" t="s">
        <v>16678</v>
      </c>
      <c r="J98" s="229" t="s">
        <v>16679</v>
      </c>
      <c r="K98" s="229" t="s">
        <v>16680</v>
      </c>
      <c r="L98" s="229" t="s">
        <v>16681</v>
      </c>
      <c r="M98" s="238"/>
      <c r="N98" s="229" t="s">
        <v>16682</v>
      </c>
      <c r="O98" s="578" t="s">
        <v>3569</v>
      </c>
      <c r="P98" s="578" t="s">
        <v>471</v>
      </c>
      <c r="Q98" s="578" t="s">
        <v>95</v>
      </c>
      <c r="R98" s="242"/>
      <c r="S98" s="238"/>
    </row>
    <row r="99">
      <c r="A99" s="228" t="s">
        <v>1951</v>
      </c>
      <c r="B99" s="229" t="s">
        <v>16607</v>
      </c>
      <c r="C99" s="229" t="s">
        <v>5474</v>
      </c>
      <c r="D99" s="229" t="s">
        <v>296</v>
      </c>
      <c r="E99" s="238"/>
      <c r="F99" s="229" t="s">
        <v>11</v>
      </c>
      <c r="G99" s="229" t="s">
        <v>465</v>
      </c>
      <c r="H99" s="229" t="s">
        <v>6912</v>
      </c>
      <c r="I99" s="229" t="s">
        <v>16683</v>
      </c>
      <c r="J99" s="229" t="s">
        <v>16684</v>
      </c>
      <c r="K99" s="229" t="s">
        <v>16685</v>
      </c>
      <c r="L99" s="229" t="s">
        <v>16686</v>
      </c>
      <c r="M99" s="238"/>
      <c r="N99" s="229" t="s">
        <v>16687</v>
      </c>
      <c r="O99" s="578" t="s">
        <v>3569</v>
      </c>
      <c r="P99" s="578" t="s">
        <v>471</v>
      </c>
      <c r="Q99" s="578" t="s">
        <v>95</v>
      </c>
      <c r="R99" s="242"/>
      <c r="S99" s="238"/>
    </row>
    <row r="100">
      <c r="A100" s="228" t="s">
        <v>1957</v>
      </c>
      <c r="B100" s="229" t="s">
        <v>16607</v>
      </c>
      <c r="C100" s="229" t="s">
        <v>5474</v>
      </c>
      <c r="D100" s="229" t="s">
        <v>296</v>
      </c>
      <c r="E100" s="238"/>
      <c r="F100" s="229" t="s">
        <v>11</v>
      </c>
      <c r="G100" s="229" t="s">
        <v>465</v>
      </c>
      <c r="H100" s="229" t="s">
        <v>6912</v>
      </c>
      <c r="I100" s="229" t="s">
        <v>16688</v>
      </c>
      <c r="J100" s="229" t="s">
        <v>16684</v>
      </c>
      <c r="K100" s="229" t="s">
        <v>16689</v>
      </c>
      <c r="L100" s="229" t="s">
        <v>16690</v>
      </c>
      <c r="M100" s="238"/>
      <c r="N100" s="229" t="s">
        <v>16691</v>
      </c>
      <c r="O100" s="578" t="s">
        <v>3569</v>
      </c>
      <c r="P100" s="578" t="s">
        <v>471</v>
      </c>
      <c r="Q100" s="578" t="s">
        <v>95</v>
      </c>
      <c r="R100" s="242"/>
      <c r="S100" s="238"/>
    </row>
    <row r="101">
      <c r="A101" s="228" t="s">
        <v>1962</v>
      </c>
      <c r="B101" s="229" t="s">
        <v>16607</v>
      </c>
      <c r="C101" s="229" t="s">
        <v>5474</v>
      </c>
      <c r="D101" s="229" t="s">
        <v>296</v>
      </c>
      <c r="E101" s="238"/>
      <c r="F101" s="229" t="s">
        <v>11</v>
      </c>
      <c r="G101" s="229" t="s">
        <v>465</v>
      </c>
      <c r="H101" s="229" t="s">
        <v>6912</v>
      </c>
      <c r="I101" s="229" t="s">
        <v>16692</v>
      </c>
      <c r="J101" s="229" t="s">
        <v>16684</v>
      </c>
      <c r="K101" s="229" t="s">
        <v>16693</v>
      </c>
      <c r="L101" s="229" t="s">
        <v>16694</v>
      </c>
      <c r="M101" s="238"/>
      <c r="N101" s="229" t="s">
        <v>16695</v>
      </c>
      <c r="O101" s="578" t="s">
        <v>3569</v>
      </c>
      <c r="P101" s="578" t="s">
        <v>471</v>
      </c>
      <c r="Q101" s="578" t="s">
        <v>95</v>
      </c>
      <c r="R101" s="242"/>
      <c r="S101" s="238"/>
    </row>
    <row r="102">
      <c r="A102" s="228" t="s">
        <v>1968</v>
      </c>
      <c r="B102" s="229" t="s">
        <v>16607</v>
      </c>
      <c r="C102" s="229" t="s">
        <v>5474</v>
      </c>
      <c r="D102" s="229" t="s">
        <v>296</v>
      </c>
      <c r="E102" s="238"/>
      <c r="F102" s="229" t="s">
        <v>11</v>
      </c>
      <c r="G102" s="229" t="s">
        <v>465</v>
      </c>
      <c r="H102" s="229" t="s">
        <v>6912</v>
      </c>
      <c r="I102" s="229" t="s">
        <v>16696</v>
      </c>
      <c r="J102" s="229" t="s">
        <v>16660</v>
      </c>
      <c r="K102" s="229" t="s">
        <v>16697</v>
      </c>
      <c r="L102" s="229" t="s">
        <v>16698</v>
      </c>
      <c r="M102" s="238"/>
      <c r="N102" s="229" t="s">
        <v>16616</v>
      </c>
      <c r="O102" s="578" t="s">
        <v>3569</v>
      </c>
      <c r="P102" s="578" t="s">
        <v>471</v>
      </c>
      <c r="Q102" s="578" t="s">
        <v>95</v>
      </c>
      <c r="R102" s="238"/>
      <c r="S102" s="238"/>
    </row>
    <row r="103">
      <c r="A103" s="228" t="s">
        <v>1974</v>
      </c>
      <c r="B103" s="229" t="s">
        <v>16607</v>
      </c>
      <c r="C103" s="229" t="s">
        <v>5474</v>
      </c>
      <c r="D103" s="229" t="s">
        <v>296</v>
      </c>
      <c r="E103" s="238"/>
      <c r="F103" s="229" t="s">
        <v>11</v>
      </c>
      <c r="G103" s="229" t="s">
        <v>465</v>
      </c>
      <c r="H103" s="229" t="s">
        <v>6912</v>
      </c>
      <c r="I103" s="229" t="s">
        <v>16699</v>
      </c>
      <c r="J103" s="229" t="s">
        <v>16660</v>
      </c>
      <c r="K103" s="229" t="s">
        <v>16700</v>
      </c>
      <c r="L103" s="229" t="s">
        <v>16701</v>
      </c>
      <c r="M103" s="238"/>
      <c r="N103" s="229" t="s">
        <v>16702</v>
      </c>
      <c r="O103" s="578" t="s">
        <v>3569</v>
      </c>
      <c r="P103" s="578" t="s">
        <v>471</v>
      </c>
      <c r="Q103" s="578" t="s">
        <v>95</v>
      </c>
      <c r="R103" s="242"/>
      <c r="S103" s="238"/>
    </row>
    <row r="104">
      <c r="A104" s="228" t="s">
        <v>1980</v>
      </c>
      <c r="B104" s="229" t="s">
        <v>16703</v>
      </c>
      <c r="C104" s="229" t="s">
        <v>5474</v>
      </c>
      <c r="D104" s="229" t="s">
        <v>296</v>
      </c>
      <c r="E104" s="238"/>
      <c r="F104" s="229" t="s">
        <v>11</v>
      </c>
      <c r="G104" s="229" t="s">
        <v>588</v>
      </c>
      <c r="H104" s="229" t="s">
        <v>6912</v>
      </c>
      <c r="I104" s="229" t="s">
        <v>16704</v>
      </c>
      <c r="J104" s="229" t="s">
        <v>16705</v>
      </c>
      <c r="K104" s="229" t="s">
        <v>16706</v>
      </c>
      <c r="L104" s="229" t="s">
        <v>16707</v>
      </c>
      <c r="M104" s="238"/>
      <c r="N104" s="238"/>
      <c r="O104" s="263">
        <v>45327.0</v>
      </c>
      <c r="P104" s="230" t="s">
        <v>94</v>
      </c>
      <c r="Q104" s="230" t="s">
        <v>95</v>
      </c>
      <c r="R104" s="238"/>
      <c r="S104" s="238"/>
    </row>
    <row r="105">
      <c r="A105" s="228" t="s">
        <v>1985</v>
      </c>
      <c r="B105" s="229" t="s">
        <v>16703</v>
      </c>
      <c r="C105" s="229" t="s">
        <v>5474</v>
      </c>
      <c r="D105" s="229" t="s">
        <v>296</v>
      </c>
      <c r="E105" s="238"/>
      <c r="F105" s="229" t="s">
        <v>11</v>
      </c>
      <c r="G105" s="229" t="s">
        <v>465</v>
      </c>
      <c r="H105" s="229" t="s">
        <v>6912</v>
      </c>
      <c r="I105" s="229" t="s">
        <v>16708</v>
      </c>
      <c r="J105" s="229" t="s">
        <v>16705</v>
      </c>
      <c r="K105" s="229" t="s">
        <v>16709</v>
      </c>
      <c r="L105" s="229" t="s">
        <v>16710</v>
      </c>
      <c r="M105" s="238"/>
      <c r="N105" s="229" t="s">
        <v>16711</v>
      </c>
      <c r="O105" s="263">
        <v>45327.0</v>
      </c>
      <c r="P105" s="230" t="s">
        <v>94</v>
      </c>
      <c r="Q105" s="230" t="s">
        <v>95</v>
      </c>
      <c r="R105" s="242"/>
      <c r="S105" s="238"/>
    </row>
    <row r="106">
      <c r="A106" s="228" t="s">
        <v>1990</v>
      </c>
      <c r="B106" s="229" t="s">
        <v>16712</v>
      </c>
      <c r="C106" s="229" t="s">
        <v>5474</v>
      </c>
      <c r="D106" s="229" t="s">
        <v>296</v>
      </c>
      <c r="E106" s="238"/>
      <c r="F106" s="229" t="s">
        <v>12</v>
      </c>
      <c r="G106" s="229" t="s">
        <v>465</v>
      </c>
      <c r="H106" s="229" t="s">
        <v>6912</v>
      </c>
      <c r="I106" s="229" t="s">
        <v>16713</v>
      </c>
      <c r="J106" s="229" t="s">
        <v>16684</v>
      </c>
      <c r="K106" s="229" t="s">
        <v>16714</v>
      </c>
      <c r="L106" s="229" t="s">
        <v>16715</v>
      </c>
      <c r="M106" s="238"/>
      <c r="N106" s="229" t="s">
        <v>16716</v>
      </c>
      <c r="O106" s="578" t="s">
        <v>3569</v>
      </c>
      <c r="P106" s="578" t="s">
        <v>471</v>
      </c>
      <c r="Q106" s="578" t="s">
        <v>95</v>
      </c>
      <c r="R106" s="238"/>
      <c r="S106" s="238"/>
    </row>
    <row r="107">
      <c r="A107" s="228" t="s">
        <v>1997</v>
      </c>
      <c r="B107" s="229" t="s">
        <v>16712</v>
      </c>
      <c r="C107" s="229" t="s">
        <v>5474</v>
      </c>
      <c r="D107" s="229" t="s">
        <v>296</v>
      </c>
      <c r="E107" s="238"/>
      <c r="F107" s="229" t="s">
        <v>12</v>
      </c>
      <c r="G107" s="229" t="s">
        <v>465</v>
      </c>
      <c r="H107" s="229" t="s">
        <v>6912</v>
      </c>
      <c r="I107" s="229" t="s">
        <v>16717</v>
      </c>
      <c r="J107" s="229" t="s">
        <v>16684</v>
      </c>
      <c r="K107" s="229" t="s">
        <v>16718</v>
      </c>
      <c r="L107" s="229" t="s">
        <v>16719</v>
      </c>
      <c r="M107" s="238"/>
      <c r="N107" s="229" t="s">
        <v>16720</v>
      </c>
      <c r="O107" s="578" t="s">
        <v>3569</v>
      </c>
      <c r="P107" s="578" t="s">
        <v>471</v>
      </c>
      <c r="Q107" s="578" t="s">
        <v>95</v>
      </c>
      <c r="R107" s="238"/>
      <c r="S107" s="238"/>
    </row>
    <row r="108">
      <c r="A108" s="228" t="s">
        <v>2003</v>
      </c>
      <c r="B108" s="229" t="s">
        <v>16712</v>
      </c>
      <c r="C108" s="229" t="s">
        <v>5474</v>
      </c>
      <c r="D108" s="229" t="s">
        <v>296</v>
      </c>
      <c r="E108" s="238"/>
      <c r="F108" s="229" t="s">
        <v>12</v>
      </c>
      <c r="G108" s="229" t="s">
        <v>465</v>
      </c>
      <c r="H108" s="229" t="s">
        <v>6912</v>
      </c>
      <c r="I108" s="229" t="s">
        <v>16721</v>
      </c>
      <c r="J108" s="229" t="s">
        <v>16684</v>
      </c>
      <c r="K108" s="229" t="s">
        <v>16722</v>
      </c>
      <c r="L108" s="229" t="s">
        <v>16719</v>
      </c>
      <c r="M108" s="238"/>
      <c r="N108" s="229" t="s">
        <v>16723</v>
      </c>
      <c r="O108" s="578" t="s">
        <v>3569</v>
      </c>
      <c r="P108" s="578" t="s">
        <v>471</v>
      </c>
      <c r="Q108" s="578" t="s">
        <v>95</v>
      </c>
      <c r="R108" s="238"/>
      <c r="S108" s="238"/>
    </row>
    <row r="109">
      <c r="A109" s="228" t="s">
        <v>2009</v>
      </c>
      <c r="B109" s="229" t="s">
        <v>16724</v>
      </c>
      <c r="C109" s="229" t="s">
        <v>5481</v>
      </c>
      <c r="D109" s="229" t="s">
        <v>296</v>
      </c>
      <c r="E109" s="238"/>
      <c r="F109" s="229" t="s">
        <v>11</v>
      </c>
      <c r="G109" s="229" t="s">
        <v>465</v>
      </c>
      <c r="H109" s="229" t="s">
        <v>6912</v>
      </c>
      <c r="I109" s="229" t="s">
        <v>16725</v>
      </c>
      <c r="J109" s="229" t="s">
        <v>16726</v>
      </c>
      <c r="K109" s="229" t="s">
        <v>16727</v>
      </c>
      <c r="L109" s="229" t="s">
        <v>16728</v>
      </c>
      <c r="M109" s="238"/>
      <c r="N109" s="229" t="s">
        <v>16594</v>
      </c>
      <c r="O109" s="578" t="s">
        <v>3569</v>
      </c>
      <c r="P109" s="578" t="s">
        <v>471</v>
      </c>
      <c r="Q109" s="578" t="s">
        <v>95</v>
      </c>
      <c r="R109" s="238"/>
      <c r="S109" s="238"/>
    </row>
    <row r="110">
      <c r="A110" s="228" t="s">
        <v>2013</v>
      </c>
      <c r="B110" s="229" t="s">
        <v>16724</v>
      </c>
      <c r="C110" s="229" t="s">
        <v>5481</v>
      </c>
      <c r="D110" s="229" t="s">
        <v>296</v>
      </c>
      <c r="E110" s="238"/>
      <c r="F110" s="229" t="s">
        <v>11</v>
      </c>
      <c r="G110" s="229" t="s">
        <v>465</v>
      </c>
      <c r="H110" s="229" t="s">
        <v>6912</v>
      </c>
      <c r="I110" s="229" t="s">
        <v>16729</v>
      </c>
      <c r="J110" s="229" t="s">
        <v>16684</v>
      </c>
      <c r="K110" s="229" t="s">
        <v>16730</v>
      </c>
      <c r="L110" s="229" t="s">
        <v>16731</v>
      </c>
      <c r="M110" s="238"/>
      <c r="N110" s="229" t="s">
        <v>16732</v>
      </c>
      <c r="O110" s="263">
        <v>45327.0</v>
      </c>
      <c r="P110" s="230" t="s">
        <v>94</v>
      </c>
      <c r="Q110" s="230" t="s">
        <v>95</v>
      </c>
      <c r="R110" s="238"/>
      <c r="S110" s="238"/>
    </row>
    <row r="111">
      <c r="A111" s="228" t="s">
        <v>2017</v>
      </c>
      <c r="B111" s="229" t="s">
        <v>16724</v>
      </c>
      <c r="C111" s="229" t="s">
        <v>5481</v>
      </c>
      <c r="D111" s="229" t="s">
        <v>296</v>
      </c>
      <c r="E111" s="238"/>
      <c r="F111" s="229" t="s">
        <v>11</v>
      </c>
      <c r="G111" s="229" t="s">
        <v>465</v>
      </c>
      <c r="H111" s="229" t="s">
        <v>6912</v>
      </c>
      <c r="I111" s="229" t="s">
        <v>16733</v>
      </c>
      <c r="J111" s="229" t="s">
        <v>16684</v>
      </c>
      <c r="K111" s="229" t="s">
        <v>16734</v>
      </c>
      <c r="L111" s="229" t="s">
        <v>16735</v>
      </c>
      <c r="M111" s="238"/>
      <c r="N111" s="229" t="s">
        <v>16594</v>
      </c>
      <c r="O111" s="578" t="s">
        <v>3569</v>
      </c>
      <c r="P111" s="578" t="s">
        <v>471</v>
      </c>
      <c r="Q111" s="578" t="s">
        <v>95</v>
      </c>
      <c r="R111" s="242"/>
      <c r="S111" s="238"/>
    </row>
    <row r="112">
      <c r="A112" s="228" t="s">
        <v>2767</v>
      </c>
      <c r="B112" s="229" t="s">
        <v>16724</v>
      </c>
      <c r="C112" s="229" t="s">
        <v>5481</v>
      </c>
      <c r="D112" s="229" t="s">
        <v>296</v>
      </c>
      <c r="E112" s="238"/>
      <c r="F112" s="229" t="s">
        <v>11</v>
      </c>
      <c r="G112" s="229" t="s">
        <v>465</v>
      </c>
      <c r="H112" s="229" t="s">
        <v>6912</v>
      </c>
      <c r="I112" s="229" t="s">
        <v>16736</v>
      </c>
      <c r="J112" s="229" t="s">
        <v>16684</v>
      </c>
      <c r="K112" s="229" t="s">
        <v>16737</v>
      </c>
      <c r="L112" s="229" t="s">
        <v>16738</v>
      </c>
      <c r="M112" s="238"/>
      <c r="N112" s="229" t="s">
        <v>16732</v>
      </c>
      <c r="O112" s="578" t="s">
        <v>3569</v>
      </c>
      <c r="P112" s="578" t="s">
        <v>471</v>
      </c>
      <c r="Q112" s="578" t="s">
        <v>95</v>
      </c>
      <c r="R112" s="242"/>
      <c r="S112" s="238"/>
    </row>
    <row r="113">
      <c r="A113" s="228" t="s">
        <v>2771</v>
      </c>
      <c r="B113" s="229" t="s">
        <v>16724</v>
      </c>
      <c r="C113" s="229" t="s">
        <v>5481</v>
      </c>
      <c r="D113" s="229" t="s">
        <v>296</v>
      </c>
      <c r="E113" s="238"/>
      <c r="F113" s="229" t="s">
        <v>11</v>
      </c>
      <c r="G113" s="229" t="s">
        <v>465</v>
      </c>
      <c r="H113" s="229" t="s">
        <v>6912</v>
      </c>
      <c r="I113" s="229" t="s">
        <v>16739</v>
      </c>
      <c r="J113" s="229" t="s">
        <v>16684</v>
      </c>
      <c r="K113" s="229" t="s">
        <v>16740</v>
      </c>
      <c r="L113" s="229" t="s">
        <v>16741</v>
      </c>
      <c r="M113" s="238"/>
      <c r="N113" s="229" t="s">
        <v>16732</v>
      </c>
      <c r="O113" s="578" t="s">
        <v>3569</v>
      </c>
      <c r="P113" s="578" t="s">
        <v>471</v>
      </c>
      <c r="Q113" s="578" t="s">
        <v>95</v>
      </c>
      <c r="R113" s="242"/>
      <c r="S113" s="238"/>
    </row>
    <row r="114">
      <c r="A114" s="228" t="s">
        <v>2776</v>
      </c>
      <c r="B114" s="229" t="s">
        <v>16724</v>
      </c>
      <c r="C114" s="229" t="s">
        <v>5481</v>
      </c>
      <c r="D114" s="229" t="s">
        <v>296</v>
      </c>
      <c r="E114" s="238"/>
      <c r="F114" s="229" t="s">
        <v>11</v>
      </c>
      <c r="G114" s="229" t="s">
        <v>465</v>
      </c>
      <c r="H114" s="229" t="s">
        <v>6912</v>
      </c>
      <c r="I114" s="229" t="s">
        <v>16742</v>
      </c>
      <c r="J114" s="229" t="s">
        <v>16684</v>
      </c>
      <c r="K114" s="229" t="s">
        <v>16743</v>
      </c>
      <c r="L114" s="229" t="s">
        <v>16744</v>
      </c>
      <c r="M114" s="238"/>
      <c r="N114" s="229" t="s">
        <v>6927</v>
      </c>
      <c r="O114" s="578" t="s">
        <v>3569</v>
      </c>
      <c r="P114" s="578" t="s">
        <v>471</v>
      </c>
      <c r="Q114" s="578" t="s">
        <v>95</v>
      </c>
      <c r="R114" s="242"/>
      <c r="S114" s="238"/>
    </row>
    <row r="115">
      <c r="A115" s="228" t="s">
        <v>2781</v>
      </c>
      <c r="B115" s="229" t="s">
        <v>16724</v>
      </c>
      <c r="C115" s="229" t="s">
        <v>5481</v>
      </c>
      <c r="D115" s="229" t="s">
        <v>296</v>
      </c>
      <c r="E115" s="238"/>
      <c r="F115" s="229" t="s">
        <v>11</v>
      </c>
      <c r="G115" s="229" t="s">
        <v>465</v>
      </c>
      <c r="H115" s="229" t="s">
        <v>6912</v>
      </c>
      <c r="I115" s="229" t="s">
        <v>16745</v>
      </c>
      <c r="J115" s="229" t="s">
        <v>16746</v>
      </c>
      <c r="K115" s="229" t="s">
        <v>16747</v>
      </c>
      <c r="L115" s="229" t="s">
        <v>16748</v>
      </c>
      <c r="M115" s="238"/>
      <c r="N115" s="229" t="s">
        <v>16749</v>
      </c>
      <c r="O115" s="578" t="s">
        <v>3569</v>
      </c>
      <c r="P115" s="578" t="s">
        <v>471</v>
      </c>
      <c r="Q115" s="578" t="s">
        <v>95</v>
      </c>
      <c r="R115" s="242"/>
      <c r="S115" s="238"/>
    </row>
    <row r="116">
      <c r="A116" s="228" t="s">
        <v>2785</v>
      </c>
      <c r="B116" s="229" t="s">
        <v>16724</v>
      </c>
      <c r="C116" s="229" t="s">
        <v>5481</v>
      </c>
      <c r="D116" s="229" t="s">
        <v>296</v>
      </c>
      <c r="E116" s="238"/>
      <c r="F116" s="229" t="s">
        <v>11</v>
      </c>
      <c r="G116" s="229" t="s">
        <v>465</v>
      </c>
      <c r="H116" s="229" t="s">
        <v>6912</v>
      </c>
      <c r="I116" s="229" t="s">
        <v>16750</v>
      </c>
      <c r="J116" s="229" t="s">
        <v>16751</v>
      </c>
      <c r="K116" s="229" t="s">
        <v>16752</v>
      </c>
      <c r="L116" s="229" t="s">
        <v>16753</v>
      </c>
      <c r="M116" s="238"/>
      <c r="N116" s="229" t="s">
        <v>16749</v>
      </c>
      <c r="O116" s="263">
        <v>45327.0</v>
      </c>
      <c r="P116" s="230" t="s">
        <v>94</v>
      </c>
      <c r="Q116" s="230" t="s">
        <v>95</v>
      </c>
      <c r="R116" s="242"/>
      <c r="S116" s="238"/>
    </row>
    <row r="117">
      <c r="A117" s="228" t="s">
        <v>2789</v>
      </c>
      <c r="B117" s="229" t="s">
        <v>16724</v>
      </c>
      <c r="C117" s="229" t="s">
        <v>5481</v>
      </c>
      <c r="D117" s="229" t="s">
        <v>296</v>
      </c>
      <c r="E117" s="238"/>
      <c r="F117" s="229" t="s">
        <v>11</v>
      </c>
      <c r="G117" s="229" t="s">
        <v>465</v>
      </c>
      <c r="H117" s="229" t="s">
        <v>6912</v>
      </c>
      <c r="I117" s="229" t="s">
        <v>16754</v>
      </c>
      <c r="J117" s="229" t="s">
        <v>16751</v>
      </c>
      <c r="K117" s="229" t="s">
        <v>16755</v>
      </c>
      <c r="L117" s="229" t="s">
        <v>16756</v>
      </c>
      <c r="M117" s="238"/>
      <c r="N117" s="229" t="s">
        <v>1048</v>
      </c>
      <c r="O117" s="578" t="s">
        <v>3569</v>
      </c>
      <c r="P117" s="578" t="s">
        <v>471</v>
      </c>
      <c r="Q117" s="578" t="s">
        <v>95</v>
      </c>
      <c r="R117" s="238"/>
      <c r="S117" s="238"/>
    </row>
    <row r="118">
      <c r="A118" s="228" t="s">
        <v>5583</v>
      </c>
      <c r="B118" s="229" t="s">
        <v>16724</v>
      </c>
      <c r="C118" s="229" t="s">
        <v>5481</v>
      </c>
      <c r="D118" s="229" t="s">
        <v>296</v>
      </c>
      <c r="E118" s="238"/>
      <c r="F118" s="229" t="s">
        <v>11</v>
      </c>
      <c r="G118" s="229" t="s">
        <v>465</v>
      </c>
      <c r="H118" s="229" t="s">
        <v>6912</v>
      </c>
      <c r="I118" s="229" t="s">
        <v>16757</v>
      </c>
      <c r="J118" s="229" t="s">
        <v>16751</v>
      </c>
      <c r="K118" s="229" t="s">
        <v>16758</v>
      </c>
      <c r="L118" s="229" t="s">
        <v>16759</v>
      </c>
      <c r="M118" s="238"/>
      <c r="N118" s="229" t="s">
        <v>16732</v>
      </c>
      <c r="O118" s="578" t="s">
        <v>3569</v>
      </c>
      <c r="P118" s="578" t="s">
        <v>471</v>
      </c>
      <c r="Q118" s="578" t="s">
        <v>95</v>
      </c>
      <c r="R118" s="238"/>
      <c r="S118" s="238"/>
    </row>
    <row r="119">
      <c r="A119" s="228" t="s">
        <v>2793</v>
      </c>
      <c r="B119" s="229" t="s">
        <v>16724</v>
      </c>
      <c r="C119" s="229" t="s">
        <v>5481</v>
      </c>
      <c r="D119" s="229" t="s">
        <v>296</v>
      </c>
      <c r="E119" s="238"/>
      <c r="F119" s="229" t="s">
        <v>11</v>
      </c>
      <c r="G119" s="229" t="s">
        <v>465</v>
      </c>
      <c r="H119" s="229" t="s">
        <v>6912</v>
      </c>
      <c r="I119" s="229" t="s">
        <v>16760</v>
      </c>
      <c r="J119" s="229" t="s">
        <v>16751</v>
      </c>
      <c r="K119" s="229" t="s">
        <v>16761</v>
      </c>
      <c r="L119" s="229" t="s">
        <v>16762</v>
      </c>
      <c r="M119" s="238"/>
      <c r="N119" s="229" t="s">
        <v>16732</v>
      </c>
      <c r="O119" s="578" t="s">
        <v>3569</v>
      </c>
      <c r="P119" s="578" t="s">
        <v>471</v>
      </c>
      <c r="Q119" s="578" t="s">
        <v>95</v>
      </c>
      <c r="R119" s="238"/>
      <c r="S119" s="238"/>
    </row>
    <row r="120">
      <c r="A120" s="228" t="s">
        <v>2802</v>
      </c>
      <c r="B120" s="229" t="s">
        <v>16724</v>
      </c>
      <c r="C120" s="229" t="s">
        <v>5481</v>
      </c>
      <c r="D120" s="229" t="s">
        <v>296</v>
      </c>
      <c r="E120" s="238"/>
      <c r="F120" s="229" t="s">
        <v>11</v>
      </c>
      <c r="G120" s="229" t="s">
        <v>465</v>
      </c>
      <c r="H120" s="229" t="s">
        <v>6912</v>
      </c>
      <c r="I120" s="229" t="s">
        <v>16763</v>
      </c>
      <c r="J120" s="229" t="s">
        <v>16764</v>
      </c>
      <c r="K120" s="229" t="s">
        <v>16765</v>
      </c>
      <c r="L120" s="229" t="s">
        <v>16766</v>
      </c>
      <c r="M120" s="238"/>
      <c r="N120" s="229" t="s">
        <v>1048</v>
      </c>
      <c r="O120" s="263">
        <v>45327.0</v>
      </c>
      <c r="P120" s="230" t="s">
        <v>94</v>
      </c>
      <c r="Q120" s="230" t="s">
        <v>95</v>
      </c>
      <c r="R120" s="238"/>
      <c r="S120" s="238"/>
    </row>
    <row r="121">
      <c r="A121" s="228" t="s">
        <v>2808</v>
      </c>
      <c r="B121" s="229" t="s">
        <v>16658</v>
      </c>
      <c r="C121" s="238"/>
      <c r="D121" s="229" t="s">
        <v>296</v>
      </c>
      <c r="E121" s="238"/>
      <c r="F121" s="229" t="s">
        <v>11</v>
      </c>
      <c r="G121" s="229" t="s">
        <v>465</v>
      </c>
      <c r="H121" s="229" t="s">
        <v>6912</v>
      </c>
      <c r="I121" s="229" t="s">
        <v>16767</v>
      </c>
      <c r="J121" s="229" t="s">
        <v>16768</v>
      </c>
      <c r="K121" s="229" t="s">
        <v>16769</v>
      </c>
      <c r="L121" s="229" t="s">
        <v>16770</v>
      </c>
      <c r="M121" s="238"/>
      <c r="N121" s="229" t="s">
        <v>16600</v>
      </c>
      <c r="O121" s="263">
        <v>45327.0</v>
      </c>
      <c r="P121" s="230" t="s">
        <v>94</v>
      </c>
      <c r="Q121" s="230" t="s">
        <v>95</v>
      </c>
      <c r="R121" s="242"/>
      <c r="S121" s="238"/>
    </row>
    <row r="122">
      <c r="A122" s="228" t="s">
        <v>2817</v>
      </c>
      <c r="B122" s="590" t="s">
        <v>16771</v>
      </c>
      <c r="C122" s="590" t="s">
        <v>16323</v>
      </c>
      <c r="D122" s="590" t="s">
        <v>296</v>
      </c>
      <c r="E122" s="238"/>
      <c r="F122" s="590" t="s">
        <v>11</v>
      </c>
      <c r="G122" s="590" t="s">
        <v>545</v>
      </c>
      <c r="H122" s="590" t="s">
        <v>38</v>
      </c>
      <c r="I122" s="590" t="s">
        <v>16772</v>
      </c>
      <c r="J122" s="590" t="s">
        <v>16773</v>
      </c>
      <c r="K122" s="590" t="s">
        <v>16774</v>
      </c>
      <c r="L122" s="590" t="s">
        <v>16775</v>
      </c>
      <c r="M122" s="238"/>
      <c r="N122" s="238"/>
      <c r="O122" s="802">
        <v>45540.0</v>
      </c>
      <c r="P122" s="230" t="s">
        <v>94</v>
      </c>
      <c r="Q122" s="230" t="s">
        <v>95</v>
      </c>
      <c r="R122" s="238"/>
      <c r="S122" s="238"/>
    </row>
    <row r="123">
      <c r="A123" s="228" t="s">
        <v>2821</v>
      </c>
      <c r="B123" s="590" t="s">
        <v>16776</v>
      </c>
      <c r="C123" s="590" t="s">
        <v>16127</v>
      </c>
      <c r="D123" s="590" t="s">
        <v>296</v>
      </c>
      <c r="E123" s="590" t="s">
        <v>38</v>
      </c>
      <c r="F123" s="590" t="s">
        <v>12</v>
      </c>
      <c r="G123" s="229" t="s">
        <v>545</v>
      </c>
      <c r="H123" s="590" t="s">
        <v>847</v>
      </c>
      <c r="I123" s="229" t="s">
        <v>16777</v>
      </c>
      <c r="J123" s="229" t="s">
        <v>16778</v>
      </c>
      <c r="K123" s="229" t="s">
        <v>16779</v>
      </c>
      <c r="L123" s="229" t="s">
        <v>16780</v>
      </c>
      <c r="M123" s="238"/>
      <c r="N123" s="238"/>
      <c r="O123" s="263">
        <v>45327.0</v>
      </c>
      <c r="P123" s="230" t="s">
        <v>94</v>
      </c>
      <c r="Q123" s="230" t="s">
        <v>95</v>
      </c>
      <c r="R123" s="238"/>
      <c r="S123" s="238"/>
    </row>
    <row r="124">
      <c r="A124" s="228" t="s">
        <v>2826</v>
      </c>
      <c r="B124" s="590" t="s">
        <v>16776</v>
      </c>
      <c r="C124" s="590" t="s">
        <v>16127</v>
      </c>
      <c r="D124" s="590" t="s">
        <v>296</v>
      </c>
      <c r="E124" s="590" t="s">
        <v>38</v>
      </c>
      <c r="F124" s="590" t="s">
        <v>12</v>
      </c>
      <c r="G124" s="229" t="s">
        <v>545</v>
      </c>
      <c r="H124" s="229" t="s">
        <v>6912</v>
      </c>
      <c r="I124" s="229" t="s">
        <v>16781</v>
      </c>
      <c r="J124" s="229" t="s">
        <v>16782</v>
      </c>
      <c r="K124" s="229" t="s">
        <v>16783</v>
      </c>
      <c r="L124" s="229" t="s">
        <v>16784</v>
      </c>
      <c r="M124" s="238"/>
      <c r="N124" s="238"/>
      <c r="O124" s="263">
        <v>45327.0</v>
      </c>
      <c r="P124" s="230" t="s">
        <v>94</v>
      </c>
      <c r="Q124" s="230" t="s">
        <v>95</v>
      </c>
      <c r="R124" s="238"/>
      <c r="S124" s="238"/>
    </row>
    <row r="125">
      <c r="A125" s="228" t="s">
        <v>2831</v>
      </c>
      <c r="B125" s="803" t="s">
        <v>16776</v>
      </c>
      <c r="C125" s="590" t="s">
        <v>16127</v>
      </c>
      <c r="D125" s="590" t="s">
        <v>296</v>
      </c>
      <c r="E125" s="590" t="s">
        <v>38</v>
      </c>
      <c r="F125" s="590" t="s">
        <v>12</v>
      </c>
      <c r="G125" s="229" t="s">
        <v>545</v>
      </c>
      <c r="H125" s="229" t="s">
        <v>6912</v>
      </c>
      <c r="I125" s="229" t="s">
        <v>16785</v>
      </c>
      <c r="J125" s="229" t="s">
        <v>16786</v>
      </c>
      <c r="K125" s="229" t="s">
        <v>16787</v>
      </c>
      <c r="L125" s="229" t="s">
        <v>16788</v>
      </c>
      <c r="M125" s="238"/>
      <c r="N125" s="238"/>
      <c r="O125" s="263">
        <v>45327.0</v>
      </c>
      <c r="P125" s="230" t="s">
        <v>94</v>
      </c>
      <c r="Q125" s="230" t="s">
        <v>95</v>
      </c>
      <c r="R125" s="229"/>
      <c r="S125" s="238"/>
    </row>
    <row r="126">
      <c r="A126" s="228" t="s">
        <v>2836</v>
      </c>
      <c r="B126" s="803" t="s">
        <v>16776</v>
      </c>
      <c r="C126" s="590" t="s">
        <v>16127</v>
      </c>
      <c r="D126" s="590" t="s">
        <v>296</v>
      </c>
      <c r="E126" s="590" t="s">
        <v>38</v>
      </c>
      <c r="F126" s="590" t="s">
        <v>12</v>
      </c>
      <c r="G126" s="229" t="s">
        <v>545</v>
      </c>
      <c r="H126" s="229" t="s">
        <v>6912</v>
      </c>
      <c r="I126" s="229" t="s">
        <v>16789</v>
      </c>
      <c r="J126" s="229" t="s">
        <v>16790</v>
      </c>
      <c r="K126" s="229" t="s">
        <v>16791</v>
      </c>
      <c r="L126" s="229" t="s">
        <v>16792</v>
      </c>
      <c r="M126" s="238"/>
      <c r="N126" s="238"/>
      <c r="O126" s="263">
        <v>45327.0</v>
      </c>
      <c r="P126" s="230" t="s">
        <v>94</v>
      </c>
      <c r="Q126" s="230" t="s">
        <v>95</v>
      </c>
      <c r="R126" s="229"/>
      <c r="S126" s="238"/>
    </row>
    <row r="127">
      <c r="A127" s="228" t="s">
        <v>2840</v>
      </c>
      <c r="B127" s="803" t="s">
        <v>16776</v>
      </c>
      <c r="C127" s="590" t="s">
        <v>16127</v>
      </c>
      <c r="D127" s="590" t="s">
        <v>296</v>
      </c>
      <c r="E127" s="590" t="s">
        <v>38</v>
      </c>
      <c r="F127" s="590" t="s">
        <v>12</v>
      </c>
      <c r="G127" s="229" t="s">
        <v>545</v>
      </c>
      <c r="H127" s="229" t="s">
        <v>6912</v>
      </c>
      <c r="I127" s="229" t="s">
        <v>16793</v>
      </c>
      <c r="J127" s="229" t="s">
        <v>16786</v>
      </c>
      <c r="K127" s="229" t="s">
        <v>16794</v>
      </c>
      <c r="L127" s="229" t="s">
        <v>16795</v>
      </c>
      <c r="M127" s="238"/>
      <c r="N127" s="238"/>
      <c r="O127" s="263">
        <v>45327.0</v>
      </c>
      <c r="P127" s="230" t="s">
        <v>94</v>
      </c>
      <c r="Q127" s="230" t="s">
        <v>95</v>
      </c>
      <c r="R127" s="229"/>
      <c r="S127" s="238"/>
    </row>
    <row r="128">
      <c r="A128" s="228" t="s">
        <v>2844</v>
      </c>
      <c r="B128" s="590" t="s">
        <v>16776</v>
      </c>
      <c r="C128" s="590" t="s">
        <v>16127</v>
      </c>
      <c r="D128" s="590" t="s">
        <v>296</v>
      </c>
      <c r="E128" s="590" t="s">
        <v>38</v>
      </c>
      <c r="F128" s="590" t="s">
        <v>12</v>
      </c>
      <c r="G128" s="229" t="s">
        <v>545</v>
      </c>
      <c r="H128" s="229" t="s">
        <v>6912</v>
      </c>
      <c r="I128" s="229" t="s">
        <v>16796</v>
      </c>
      <c r="J128" s="229" t="s">
        <v>16790</v>
      </c>
      <c r="K128" s="229" t="s">
        <v>16797</v>
      </c>
      <c r="L128" s="229" t="s">
        <v>16798</v>
      </c>
      <c r="M128" s="238"/>
      <c r="N128" s="238"/>
      <c r="O128" s="263">
        <v>45327.0</v>
      </c>
      <c r="P128" s="230" t="s">
        <v>94</v>
      </c>
      <c r="Q128" s="230" t="s">
        <v>95</v>
      </c>
      <c r="R128" s="229"/>
      <c r="S128" s="238"/>
    </row>
    <row r="129">
      <c r="A129" s="228" t="s">
        <v>2848</v>
      </c>
      <c r="B129" s="238"/>
      <c r="C129" s="238"/>
      <c r="D129" s="229" t="s">
        <v>303</v>
      </c>
      <c r="E129" s="238"/>
      <c r="F129" s="229" t="s">
        <v>12</v>
      </c>
      <c r="G129" s="229" t="s">
        <v>465</v>
      </c>
      <c r="H129" s="229" t="s">
        <v>38</v>
      </c>
      <c r="I129" s="229" t="s">
        <v>16799</v>
      </c>
      <c r="J129" s="238"/>
      <c r="K129" s="229" t="s">
        <v>16800</v>
      </c>
      <c r="L129" s="229" t="s">
        <v>16801</v>
      </c>
      <c r="M129" s="238"/>
      <c r="N129" s="229" t="s">
        <v>16802</v>
      </c>
      <c r="O129" s="263">
        <v>45327.0</v>
      </c>
      <c r="P129" s="230" t="s">
        <v>331</v>
      </c>
      <c r="Q129" s="230" t="s">
        <v>95</v>
      </c>
      <c r="R129" s="238"/>
      <c r="S129" s="238"/>
    </row>
    <row r="130">
      <c r="A130" s="228" t="s">
        <v>2853</v>
      </c>
      <c r="B130" s="238"/>
      <c r="C130" s="238"/>
      <c r="D130" s="229" t="s">
        <v>303</v>
      </c>
      <c r="E130" s="238"/>
      <c r="F130" s="229" t="s">
        <v>12</v>
      </c>
      <c r="G130" s="229" t="s">
        <v>465</v>
      </c>
      <c r="H130" s="229" t="s">
        <v>38</v>
      </c>
      <c r="I130" s="229" t="s">
        <v>16803</v>
      </c>
      <c r="J130" s="238"/>
      <c r="K130" s="229" t="s">
        <v>16804</v>
      </c>
      <c r="L130" s="229" t="s">
        <v>16805</v>
      </c>
      <c r="M130" s="238"/>
      <c r="N130" s="229" t="s">
        <v>1380</v>
      </c>
      <c r="O130" s="231">
        <v>45327.0</v>
      </c>
      <c r="P130" s="230" t="s">
        <v>331</v>
      </c>
      <c r="Q130" s="230" t="s">
        <v>95</v>
      </c>
      <c r="R130" s="238"/>
      <c r="S130" s="238"/>
    </row>
    <row r="131">
      <c r="A131" s="228" t="s">
        <v>2859</v>
      </c>
      <c r="B131" s="238"/>
      <c r="C131" s="238"/>
      <c r="D131" s="229" t="s">
        <v>303</v>
      </c>
      <c r="E131" s="238"/>
      <c r="F131" s="229" t="s">
        <v>12</v>
      </c>
      <c r="G131" s="229" t="s">
        <v>465</v>
      </c>
      <c r="H131" s="229" t="s">
        <v>38</v>
      </c>
      <c r="I131" s="229" t="s">
        <v>16806</v>
      </c>
      <c r="J131" s="229" t="s">
        <v>16807</v>
      </c>
      <c r="K131" s="229" t="s">
        <v>16808</v>
      </c>
      <c r="L131" s="229" t="s">
        <v>16809</v>
      </c>
      <c r="M131" s="238"/>
      <c r="N131" s="229" t="s">
        <v>1380</v>
      </c>
      <c r="O131" s="231">
        <v>45327.0</v>
      </c>
      <c r="P131" s="230" t="s">
        <v>331</v>
      </c>
      <c r="Q131" s="230" t="s">
        <v>95</v>
      </c>
      <c r="R131" s="238"/>
      <c r="S131" s="238"/>
    </row>
    <row r="132">
      <c r="A132" s="228" t="s">
        <v>2864</v>
      </c>
      <c r="B132" s="242" t="s">
        <v>16810</v>
      </c>
      <c r="C132" s="238"/>
      <c r="D132" s="229" t="s">
        <v>303</v>
      </c>
      <c r="E132" s="238"/>
      <c r="F132" s="229" t="s">
        <v>12</v>
      </c>
      <c r="G132" s="229" t="s">
        <v>465</v>
      </c>
      <c r="H132" s="229" t="s">
        <v>38</v>
      </c>
      <c r="I132" s="230" t="s">
        <v>16811</v>
      </c>
      <c r="J132" s="238"/>
      <c r="K132" s="229" t="s">
        <v>16812</v>
      </c>
      <c r="L132" s="230" t="s">
        <v>16813</v>
      </c>
      <c r="M132" s="238"/>
      <c r="N132" s="229" t="s">
        <v>16814</v>
      </c>
      <c r="O132" s="231">
        <v>45327.0</v>
      </c>
      <c r="P132" s="230" t="s">
        <v>331</v>
      </c>
      <c r="Q132" s="230" t="s">
        <v>95</v>
      </c>
      <c r="R132" s="238"/>
      <c r="S132" s="238"/>
    </row>
    <row r="133">
      <c r="A133" s="228" t="s">
        <v>2870</v>
      </c>
      <c r="B133" s="238"/>
      <c r="C133" s="238"/>
      <c r="D133" s="229" t="s">
        <v>303</v>
      </c>
      <c r="E133" s="238"/>
      <c r="F133" s="229" t="s">
        <v>12</v>
      </c>
      <c r="G133" s="229" t="s">
        <v>465</v>
      </c>
      <c r="H133" s="229" t="s">
        <v>38</v>
      </c>
      <c r="I133" s="229" t="s">
        <v>16815</v>
      </c>
      <c r="J133" s="229" t="s">
        <v>16816</v>
      </c>
      <c r="K133" s="229" t="s">
        <v>16817</v>
      </c>
      <c r="L133" s="229" t="s">
        <v>16818</v>
      </c>
      <c r="M133" s="238"/>
      <c r="N133" s="229" t="s">
        <v>1380</v>
      </c>
      <c r="O133" s="231">
        <v>45327.0</v>
      </c>
      <c r="P133" s="230" t="s">
        <v>331</v>
      </c>
      <c r="Q133" s="230" t="s">
        <v>95</v>
      </c>
      <c r="R133" s="238"/>
      <c r="S133" s="238"/>
    </row>
    <row r="134">
      <c r="A134" s="228" t="s">
        <v>2875</v>
      </c>
      <c r="B134" s="242" t="s">
        <v>16819</v>
      </c>
      <c r="C134" s="238"/>
      <c r="D134" s="229" t="s">
        <v>303</v>
      </c>
      <c r="E134" s="238"/>
      <c r="F134" s="229" t="s">
        <v>12</v>
      </c>
      <c r="G134" s="229" t="s">
        <v>465</v>
      </c>
      <c r="H134" s="229" t="s">
        <v>847</v>
      </c>
      <c r="I134" s="229" t="s">
        <v>16820</v>
      </c>
      <c r="J134" s="229" t="s">
        <v>16726</v>
      </c>
      <c r="K134" s="229" t="s">
        <v>16821</v>
      </c>
      <c r="L134" s="229" t="s">
        <v>16822</v>
      </c>
      <c r="M134" s="238"/>
      <c r="N134" s="229" t="s">
        <v>16823</v>
      </c>
      <c r="O134" s="263">
        <v>45356.0</v>
      </c>
      <c r="P134" s="230" t="s">
        <v>490</v>
      </c>
      <c r="Q134" s="230" t="s">
        <v>95</v>
      </c>
      <c r="R134" s="238"/>
      <c r="S134" s="238"/>
    </row>
    <row r="135">
      <c r="A135" s="228" t="s">
        <v>2880</v>
      </c>
      <c r="B135" s="238"/>
      <c r="C135" s="238"/>
      <c r="D135" s="229" t="s">
        <v>303</v>
      </c>
      <c r="E135" s="238"/>
      <c r="F135" s="229" t="s">
        <v>12</v>
      </c>
      <c r="G135" s="229" t="s">
        <v>465</v>
      </c>
      <c r="H135" s="229" t="s">
        <v>38</v>
      </c>
      <c r="I135" s="229" t="s">
        <v>16824</v>
      </c>
      <c r="J135" s="229" t="s">
        <v>16825</v>
      </c>
      <c r="K135" s="229" t="s">
        <v>16826</v>
      </c>
      <c r="L135" s="229" t="s">
        <v>16827</v>
      </c>
      <c r="M135" s="238"/>
      <c r="N135" s="229" t="s">
        <v>16828</v>
      </c>
      <c r="O135" s="231">
        <v>45327.0</v>
      </c>
      <c r="P135" s="230" t="s">
        <v>331</v>
      </c>
      <c r="Q135" s="230" t="s">
        <v>95</v>
      </c>
      <c r="R135" s="238"/>
      <c r="S135" s="238"/>
    </row>
    <row r="136">
      <c r="A136" s="228" t="s">
        <v>2886</v>
      </c>
      <c r="B136" s="229" t="s">
        <v>16829</v>
      </c>
      <c r="C136" s="229" t="s">
        <v>5474</v>
      </c>
      <c r="D136" s="229" t="s">
        <v>303</v>
      </c>
      <c r="E136" s="238"/>
      <c r="F136" s="229" t="s">
        <v>11</v>
      </c>
      <c r="G136" s="229" t="s">
        <v>465</v>
      </c>
      <c r="H136" s="229" t="s">
        <v>847</v>
      </c>
      <c r="I136" s="229" t="s">
        <v>16830</v>
      </c>
      <c r="J136" s="229" t="s">
        <v>16831</v>
      </c>
      <c r="K136" s="229" t="s">
        <v>16832</v>
      </c>
      <c r="L136" s="229" t="s">
        <v>16833</v>
      </c>
      <c r="M136" s="238"/>
      <c r="N136" s="229" t="s">
        <v>16834</v>
      </c>
      <c r="O136" s="263">
        <v>45356.0</v>
      </c>
      <c r="P136" s="230" t="s">
        <v>490</v>
      </c>
      <c r="Q136" s="230" t="s">
        <v>95</v>
      </c>
      <c r="R136" s="238"/>
      <c r="S136" s="238"/>
    </row>
    <row r="137">
      <c r="A137" s="228" t="s">
        <v>2892</v>
      </c>
      <c r="B137" s="229" t="s">
        <v>16829</v>
      </c>
      <c r="C137" s="229" t="s">
        <v>5474</v>
      </c>
      <c r="D137" s="229" t="s">
        <v>303</v>
      </c>
      <c r="E137" s="238"/>
      <c r="F137" s="229" t="s">
        <v>11</v>
      </c>
      <c r="G137" s="229" t="s">
        <v>465</v>
      </c>
      <c r="H137" s="229" t="s">
        <v>847</v>
      </c>
      <c r="I137" s="229" t="s">
        <v>16835</v>
      </c>
      <c r="J137" s="229" t="s">
        <v>16825</v>
      </c>
      <c r="K137" s="229" t="s">
        <v>16836</v>
      </c>
      <c r="L137" s="229" t="s">
        <v>16837</v>
      </c>
      <c r="M137" s="238"/>
      <c r="N137" s="229" t="s">
        <v>16292</v>
      </c>
      <c r="O137" s="231">
        <v>45327.0</v>
      </c>
      <c r="P137" s="230" t="s">
        <v>331</v>
      </c>
      <c r="Q137" s="230" t="s">
        <v>95</v>
      </c>
      <c r="R137" s="238"/>
      <c r="S137" s="238"/>
    </row>
    <row r="138">
      <c r="A138" s="228" t="s">
        <v>2896</v>
      </c>
      <c r="B138" s="229" t="s">
        <v>16838</v>
      </c>
      <c r="C138" s="800">
        <v>4.3</v>
      </c>
      <c r="D138" s="229" t="s">
        <v>303</v>
      </c>
      <c r="E138" s="238"/>
      <c r="F138" s="229" t="s">
        <v>12</v>
      </c>
      <c r="G138" s="229" t="s">
        <v>465</v>
      </c>
      <c r="H138" s="229" t="s">
        <v>847</v>
      </c>
      <c r="I138" s="229" t="s">
        <v>16839</v>
      </c>
      <c r="J138" s="229" t="s">
        <v>16840</v>
      </c>
      <c r="K138" s="229" t="s">
        <v>16841</v>
      </c>
      <c r="L138" s="229" t="s">
        <v>16842</v>
      </c>
      <c r="M138" s="238"/>
      <c r="N138" s="229" t="s">
        <v>16843</v>
      </c>
      <c r="O138" s="263">
        <v>45356.0</v>
      </c>
      <c r="P138" s="230" t="s">
        <v>490</v>
      </c>
      <c r="Q138" s="230" t="s">
        <v>95</v>
      </c>
      <c r="R138" s="238"/>
      <c r="S138" s="238"/>
    </row>
    <row r="139">
      <c r="A139" s="228" t="s">
        <v>2901</v>
      </c>
      <c r="B139" s="229" t="s">
        <v>16838</v>
      </c>
      <c r="C139" s="800">
        <v>4.3</v>
      </c>
      <c r="D139" s="229" t="s">
        <v>303</v>
      </c>
      <c r="E139" s="238"/>
      <c r="F139" s="229" t="s">
        <v>12</v>
      </c>
      <c r="G139" s="229" t="s">
        <v>465</v>
      </c>
      <c r="H139" s="229" t="s">
        <v>847</v>
      </c>
      <c r="I139" s="229" t="s">
        <v>16844</v>
      </c>
      <c r="J139" s="229" t="s">
        <v>16845</v>
      </c>
      <c r="K139" s="229" t="s">
        <v>16846</v>
      </c>
      <c r="L139" s="229" t="s">
        <v>16847</v>
      </c>
      <c r="M139" s="238"/>
      <c r="N139" s="229" t="s">
        <v>16843</v>
      </c>
      <c r="O139" s="229"/>
      <c r="P139" s="229"/>
      <c r="Q139" s="229" t="s">
        <v>620</v>
      </c>
      <c r="R139" s="242" t="s">
        <v>16848</v>
      </c>
      <c r="S139" s="229" t="s">
        <v>57</v>
      </c>
    </row>
    <row r="140">
      <c r="A140" s="228" t="s">
        <v>2905</v>
      </c>
      <c r="B140" s="229" t="s">
        <v>16849</v>
      </c>
      <c r="C140" s="800">
        <v>4.4</v>
      </c>
      <c r="D140" s="229" t="s">
        <v>303</v>
      </c>
      <c r="E140" s="238"/>
      <c r="F140" s="229" t="s">
        <v>11</v>
      </c>
      <c r="G140" s="229" t="s">
        <v>465</v>
      </c>
      <c r="H140" s="229" t="s">
        <v>7438</v>
      </c>
      <c r="I140" s="229" t="s">
        <v>16850</v>
      </c>
      <c r="J140" s="229" t="s">
        <v>16851</v>
      </c>
      <c r="K140" s="229" t="s">
        <v>16852</v>
      </c>
      <c r="L140" s="229" t="s">
        <v>16853</v>
      </c>
      <c r="M140" s="238"/>
      <c r="N140" s="229" t="s">
        <v>16854</v>
      </c>
      <c r="O140" s="263">
        <v>45356.0</v>
      </c>
      <c r="P140" s="230" t="s">
        <v>490</v>
      </c>
      <c r="Q140" s="230" t="s">
        <v>95</v>
      </c>
      <c r="R140" s="238"/>
      <c r="S140" s="238"/>
    </row>
    <row r="141">
      <c r="A141" s="228" t="s">
        <v>2908</v>
      </c>
      <c r="B141" s="229" t="s">
        <v>16849</v>
      </c>
      <c r="C141" s="800">
        <v>4.4</v>
      </c>
      <c r="D141" s="229" t="s">
        <v>303</v>
      </c>
      <c r="E141" s="238"/>
      <c r="F141" s="229" t="s">
        <v>11</v>
      </c>
      <c r="G141" s="229" t="s">
        <v>465</v>
      </c>
      <c r="H141" s="229" t="s">
        <v>7438</v>
      </c>
      <c r="I141" s="229" t="s">
        <v>16855</v>
      </c>
      <c r="J141" s="229" t="s">
        <v>16856</v>
      </c>
      <c r="K141" s="229" t="s">
        <v>16857</v>
      </c>
      <c r="L141" s="229" t="s">
        <v>16858</v>
      </c>
      <c r="M141" s="229" t="s">
        <v>16859</v>
      </c>
      <c r="N141" s="284"/>
      <c r="O141" s="263">
        <v>45356.0</v>
      </c>
      <c r="P141" s="230" t="s">
        <v>490</v>
      </c>
      <c r="Q141" s="230" t="s">
        <v>95</v>
      </c>
      <c r="R141" s="242"/>
      <c r="S141" s="238"/>
    </row>
    <row r="142">
      <c r="A142" s="228" t="s">
        <v>2913</v>
      </c>
      <c r="B142" s="229" t="s">
        <v>16849</v>
      </c>
      <c r="C142" s="800">
        <v>4.4</v>
      </c>
      <c r="D142" s="229" t="s">
        <v>303</v>
      </c>
      <c r="E142" s="238"/>
      <c r="F142" s="229" t="s">
        <v>11</v>
      </c>
      <c r="G142" s="229" t="s">
        <v>465</v>
      </c>
      <c r="H142" s="229" t="s">
        <v>847</v>
      </c>
      <c r="I142" s="229" t="s">
        <v>16860</v>
      </c>
      <c r="J142" s="229" t="s">
        <v>16856</v>
      </c>
      <c r="K142" s="229" t="s">
        <v>16861</v>
      </c>
      <c r="L142" s="229" t="s">
        <v>16862</v>
      </c>
      <c r="M142" s="804"/>
      <c r="N142" s="229" t="s">
        <v>16863</v>
      </c>
      <c r="O142" s="263">
        <v>45570.0</v>
      </c>
      <c r="P142" s="230" t="s">
        <v>94</v>
      </c>
      <c r="Q142" s="230" t="s">
        <v>95</v>
      </c>
      <c r="R142" s="284"/>
      <c r="S142" s="238"/>
    </row>
    <row r="143">
      <c r="A143" s="228" t="s">
        <v>2917</v>
      </c>
      <c r="B143" s="238"/>
      <c r="C143" s="238"/>
      <c r="D143" s="229" t="s">
        <v>303</v>
      </c>
      <c r="E143" s="238"/>
      <c r="F143" s="229" t="s">
        <v>12</v>
      </c>
      <c r="G143" s="229" t="s">
        <v>465</v>
      </c>
      <c r="H143" s="229" t="s">
        <v>38</v>
      </c>
      <c r="I143" s="229" t="s">
        <v>16864</v>
      </c>
      <c r="J143" s="229" t="s">
        <v>16865</v>
      </c>
      <c r="K143" s="229" t="s">
        <v>16866</v>
      </c>
      <c r="L143" s="229" t="s">
        <v>16867</v>
      </c>
      <c r="M143" s="238"/>
      <c r="N143" s="229" t="s">
        <v>16868</v>
      </c>
      <c r="O143" s="231">
        <v>45327.0</v>
      </c>
      <c r="P143" s="230" t="s">
        <v>331</v>
      </c>
      <c r="Q143" s="230" t="s">
        <v>95</v>
      </c>
      <c r="R143" s="238"/>
      <c r="S143" s="238"/>
    </row>
    <row r="144">
      <c r="A144" s="228" t="s">
        <v>2922</v>
      </c>
      <c r="B144" s="229" t="s">
        <v>16869</v>
      </c>
      <c r="C144" s="229" t="s">
        <v>16323</v>
      </c>
      <c r="D144" s="229" t="s">
        <v>303</v>
      </c>
      <c r="E144" s="238"/>
      <c r="F144" s="229" t="s">
        <v>11</v>
      </c>
      <c r="G144" s="229" t="s">
        <v>465</v>
      </c>
      <c r="H144" s="229" t="s">
        <v>38</v>
      </c>
      <c r="I144" s="229" t="s">
        <v>16870</v>
      </c>
      <c r="J144" s="229" t="s">
        <v>16871</v>
      </c>
      <c r="K144" s="229" t="s">
        <v>16872</v>
      </c>
      <c r="L144" s="229" t="s">
        <v>16873</v>
      </c>
      <c r="M144" s="238"/>
      <c r="N144" s="229" t="s">
        <v>16874</v>
      </c>
      <c r="O144" s="231">
        <v>45327.0</v>
      </c>
      <c r="P144" s="230" t="s">
        <v>331</v>
      </c>
      <c r="Q144" s="230" t="s">
        <v>95</v>
      </c>
      <c r="R144" s="238"/>
      <c r="S144" s="238"/>
    </row>
    <row r="145">
      <c r="A145" s="228" t="s">
        <v>2927</v>
      </c>
      <c r="B145" s="238"/>
      <c r="C145" s="238"/>
      <c r="D145" s="229" t="s">
        <v>303</v>
      </c>
      <c r="E145" s="238"/>
      <c r="F145" s="229" t="s">
        <v>12</v>
      </c>
      <c r="G145" s="229" t="s">
        <v>465</v>
      </c>
      <c r="H145" s="229" t="s">
        <v>38</v>
      </c>
      <c r="I145" s="229" t="s">
        <v>16875</v>
      </c>
      <c r="J145" s="229" t="s">
        <v>16726</v>
      </c>
      <c r="K145" s="229" t="s">
        <v>16876</v>
      </c>
      <c r="L145" s="229" t="s">
        <v>16877</v>
      </c>
      <c r="M145" s="238"/>
      <c r="N145" s="229" t="s">
        <v>1380</v>
      </c>
      <c r="O145" s="231">
        <v>45327.0</v>
      </c>
      <c r="P145" s="230" t="s">
        <v>331</v>
      </c>
      <c r="Q145" s="230" t="s">
        <v>95</v>
      </c>
      <c r="R145" s="238"/>
      <c r="S145" s="238"/>
    </row>
    <row r="146">
      <c r="A146" s="228" t="s">
        <v>2932</v>
      </c>
      <c r="B146" s="238"/>
      <c r="C146" s="238"/>
      <c r="D146" s="229" t="s">
        <v>303</v>
      </c>
      <c r="E146" s="238"/>
      <c r="F146" s="229" t="s">
        <v>12</v>
      </c>
      <c r="G146" s="229" t="s">
        <v>465</v>
      </c>
      <c r="H146" s="229" t="s">
        <v>38</v>
      </c>
      <c r="I146" s="229" t="s">
        <v>16878</v>
      </c>
      <c r="J146" s="229" t="s">
        <v>16879</v>
      </c>
      <c r="K146" s="229" t="s">
        <v>16880</v>
      </c>
      <c r="L146" s="229" t="s">
        <v>16881</v>
      </c>
      <c r="M146" s="238"/>
      <c r="N146" s="229" t="s">
        <v>16868</v>
      </c>
      <c r="O146" s="231">
        <v>45327.0</v>
      </c>
      <c r="P146" s="230" t="s">
        <v>331</v>
      </c>
      <c r="Q146" s="230" t="s">
        <v>95</v>
      </c>
      <c r="R146" s="238"/>
      <c r="S146" s="238"/>
    </row>
    <row r="147">
      <c r="A147" s="228" t="s">
        <v>2937</v>
      </c>
      <c r="B147" s="238"/>
      <c r="C147" s="238"/>
      <c r="D147" s="229" t="s">
        <v>303</v>
      </c>
      <c r="E147" s="238"/>
      <c r="F147" s="229" t="s">
        <v>11</v>
      </c>
      <c r="G147" s="229" t="s">
        <v>465</v>
      </c>
      <c r="H147" s="229" t="s">
        <v>38</v>
      </c>
      <c r="I147" s="229" t="s">
        <v>16882</v>
      </c>
      <c r="J147" s="229" t="s">
        <v>16726</v>
      </c>
      <c r="K147" s="229" t="s">
        <v>16883</v>
      </c>
      <c r="L147" s="229" t="s">
        <v>16884</v>
      </c>
      <c r="M147" s="238"/>
      <c r="N147" s="229" t="s">
        <v>16868</v>
      </c>
      <c r="O147" s="231">
        <v>45327.0</v>
      </c>
      <c r="P147" s="230" t="s">
        <v>331</v>
      </c>
      <c r="Q147" s="230" t="s">
        <v>95</v>
      </c>
      <c r="R147" s="238"/>
      <c r="S147" s="238"/>
    </row>
    <row r="148">
      <c r="A148" s="228" t="s">
        <v>2942</v>
      </c>
      <c r="B148" s="238"/>
      <c r="C148" s="238"/>
      <c r="D148" s="229" t="s">
        <v>303</v>
      </c>
      <c r="E148" s="238"/>
      <c r="F148" s="229" t="s">
        <v>12</v>
      </c>
      <c r="G148" s="229" t="s">
        <v>465</v>
      </c>
      <c r="H148" s="229" t="s">
        <v>38</v>
      </c>
      <c r="I148" s="229" t="s">
        <v>16885</v>
      </c>
      <c r="J148" s="229" t="s">
        <v>16886</v>
      </c>
      <c r="K148" s="229" t="s">
        <v>16887</v>
      </c>
      <c r="L148" s="229" t="s">
        <v>16888</v>
      </c>
      <c r="M148" s="238"/>
      <c r="N148" s="229" t="s">
        <v>16868</v>
      </c>
      <c r="O148" s="231">
        <v>45327.0</v>
      </c>
      <c r="P148" s="230" t="s">
        <v>331</v>
      </c>
      <c r="Q148" s="230" t="s">
        <v>95</v>
      </c>
      <c r="R148" s="238"/>
      <c r="S148" s="238"/>
    </row>
    <row r="149">
      <c r="A149" s="228" t="s">
        <v>2947</v>
      </c>
      <c r="B149" s="238"/>
      <c r="C149" s="238"/>
      <c r="D149" s="229" t="s">
        <v>303</v>
      </c>
      <c r="E149" s="238"/>
      <c r="F149" s="229" t="s">
        <v>12</v>
      </c>
      <c r="G149" s="229" t="s">
        <v>465</v>
      </c>
      <c r="H149" s="229" t="s">
        <v>38</v>
      </c>
      <c r="I149" s="229" t="s">
        <v>16889</v>
      </c>
      <c r="J149" s="229" t="s">
        <v>16726</v>
      </c>
      <c r="K149" s="229" t="s">
        <v>16890</v>
      </c>
      <c r="L149" s="229" t="s">
        <v>16891</v>
      </c>
      <c r="M149" s="238"/>
      <c r="N149" s="229" t="s">
        <v>16868</v>
      </c>
      <c r="O149" s="231">
        <v>45327.0</v>
      </c>
      <c r="P149" s="230" t="s">
        <v>331</v>
      </c>
      <c r="Q149" s="230" t="s">
        <v>95</v>
      </c>
      <c r="R149" s="238"/>
      <c r="S149" s="238"/>
    </row>
    <row r="150">
      <c r="A150" s="228" t="s">
        <v>2951</v>
      </c>
      <c r="B150" s="238"/>
      <c r="C150" s="238"/>
      <c r="D150" s="229" t="s">
        <v>303</v>
      </c>
      <c r="E150" s="238"/>
      <c r="F150" s="229" t="s">
        <v>12</v>
      </c>
      <c r="G150" s="229" t="s">
        <v>465</v>
      </c>
      <c r="H150" s="229" t="s">
        <v>38</v>
      </c>
      <c r="I150" s="229" t="s">
        <v>16892</v>
      </c>
      <c r="J150" s="229" t="s">
        <v>16726</v>
      </c>
      <c r="K150" s="229" t="s">
        <v>16893</v>
      </c>
      <c r="L150" s="229" t="s">
        <v>16894</v>
      </c>
      <c r="M150" s="238"/>
      <c r="N150" s="229" t="s">
        <v>16868</v>
      </c>
      <c r="O150" s="231">
        <v>45327.0</v>
      </c>
      <c r="P150" s="230" t="s">
        <v>331</v>
      </c>
      <c r="Q150" s="230" t="s">
        <v>95</v>
      </c>
      <c r="R150" s="238"/>
      <c r="S150" s="238"/>
    </row>
    <row r="151">
      <c r="A151" s="228" t="s">
        <v>2955</v>
      </c>
      <c r="B151" s="238"/>
      <c r="C151" s="238"/>
      <c r="D151" s="229" t="s">
        <v>303</v>
      </c>
      <c r="E151" s="238"/>
      <c r="F151" s="229" t="s">
        <v>12</v>
      </c>
      <c r="G151" s="229" t="s">
        <v>465</v>
      </c>
      <c r="H151" s="229" t="s">
        <v>38</v>
      </c>
      <c r="I151" s="229" t="s">
        <v>16895</v>
      </c>
      <c r="J151" s="229" t="s">
        <v>16896</v>
      </c>
      <c r="K151" s="229" t="s">
        <v>16897</v>
      </c>
      <c r="L151" s="229" t="s">
        <v>16898</v>
      </c>
      <c r="M151" s="238"/>
      <c r="N151" s="229" t="s">
        <v>16868</v>
      </c>
      <c r="O151" s="231">
        <v>45327.0</v>
      </c>
      <c r="P151" s="230" t="s">
        <v>331</v>
      </c>
      <c r="Q151" s="230" t="s">
        <v>95</v>
      </c>
      <c r="R151" s="238"/>
      <c r="S151" s="238"/>
    </row>
    <row r="152">
      <c r="A152" s="228" t="s">
        <v>2959</v>
      </c>
      <c r="B152" s="242" t="s">
        <v>16819</v>
      </c>
      <c r="C152" s="238"/>
      <c r="D152" s="229" t="s">
        <v>303</v>
      </c>
      <c r="E152" s="238"/>
      <c r="F152" s="229" t="s">
        <v>12</v>
      </c>
      <c r="G152" s="229" t="s">
        <v>465</v>
      </c>
      <c r="H152" s="229" t="s">
        <v>847</v>
      </c>
      <c r="I152" s="229" t="s">
        <v>16899</v>
      </c>
      <c r="J152" s="238"/>
      <c r="K152" s="229" t="s">
        <v>16900</v>
      </c>
      <c r="L152" s="229" t="s">
        <v>16901</v>
      </c>
      <c r="M152" s="229" t="s">
        <v>16902</v>
      </c>
      <c r="N152" s="805" t="s">
        <v>16903</v>
      </c>
      <c r="O152" s="263">
        <v>45478.0</v>
      </c>
      <c r="P152" s="230" t="s">
        <v>94</v>
      </c>
      <c r="Q152" s="230" t="s">
        <v>95</v>
      </c>
      <c r="R152" s="238"/>
      <c r="S152" s="238"/>
    </row>
    <row r="153">
      <c r="A153" s="228" t="s">
        <v>2963</v>
      </c>
      <c r="B153" s="238"/>
      <c r="C153" s="238"/>
      <c r="D153" s="229" t="s">
        <v>303</v>
      </c>
      <c r="E153" s="238"/>
      <c r="F153" s="229" t="s">
        <v>12</v>
      </c>
      <c r="G153" s="229" t="s">
        <v>465</v>
      </c>
      <c r="H153" s="229" t="s">
        <v>38</v>
      </c>
      <c r="I153" s="229" t="s">
        <v>16904</v>
      </c>
      <c r="J153" s="229" t="s">
        <v>16905</v>
      </c>
      <c r="K153" s="229" t="s">
        <v>16906</v>
      </c>
      <c r="L153" s="229" t="s">
        <v>16907</v>
      </c>
      <c r="M153" s="238"/>
      <c r="N153" s="229" t="s">
        <v>16908</v>
      </c>
      <c r="O153" s="231">
        <v>45327.0</v>
      </c>
      <c r="P153" s="230" t="s">
        <v>331</v>
      </c>
      <c r="Q153" s="230" t="s">
        <v>95</v>
      </c>
      <c r="R153" s="238"/>
      <c r="S153" s="238"/>
    </row>
    <row r="154">
      <c r="A154" s="228" t="s">
        <v>2967</v>
      </c>
      <c r="B154" s="229" t="s">
        <v>16909</v>
      </c>
      <c r="C154" s="229" t="s">
        <v>16323</v>
      </c>
      <c r="D154" s="229" t="s">
        <v>303</v>
      </c>
      <c r="E154" s="238"/>
      <c r="F154" s="229" t="s">
        <v>11</v>
      </c>
      <c r="G154" s="229" t="s">
        <v>465</v>
      </c>
      <c r="H154" s="229" t="s">
        <v>38</v>
      </c>
      <c r="I154" s="229" t="s">
        <v>16910</v>
      </c>
      <c r="J154" s="229" t="s">
        <v>16911</v>
      </c>
      <c r="K154" s="229" t="s">
        <v>16912</v>
      </c>
      <c r="L154" s="229" t="s">
        <v>16913</v>
      </c>
      <c r="M154" s="238"/>
      <c r="N154" s="229" t="s">
        <v>16914</v>
      </c>
      <c r="O154" s="231">
        <v>45327.0</v>
      </c>
      <c r="P154" s="230" t="s">
        <v>331</v>
      </c>
      <c r="Q154" s="230" t="s">
        <v>95</v>
      </c>
      <c r="R154" s="238"/>
      <c r="S154" s="238"/>
    </row>
    <row r="155">
      <c r="A155" s="228" t="s">
        <v>2972</v>
      </c>
      <c r="B155" s="229" t="s">
        <v>16909</v>
      </c>
      <c r="C155" s="229" t="s">
        <v>16323</v>
      </c>
      <c r="D155" s="229" t="s">
        <v>303</v>
      </c>
      <c r="E155" s="238"/>
      <c r="F155" s="229" t="s">
        <v>11</v>
      </c>
      <c r="G155" s="229" t="s">
        <v>465</v>
      </c>
      <c r="H155" s="229" t="s">
        <v>38</v>
      </c>
      <c r="I155" s="229" t="s">
        <v>16915</v>
      </c>
      <c r="J155" s="229" t="s">
        <v>16911</v>
      </c>
      <c r="K155" s="229" t="s">
        <v>16916</v>
      </c>
      <c r="L155" s="229" t="s">
        <v>16917</v>
      </c>
      <c r="M155" s="238"/>
      <c r="N155" s="229" t="s">
        <v>16874</v>
      </c>
      <c r="O155" s="231">
        <v>45327.0</v>
      </c>
      <c r="P155" s="230" t="s">
        <v>331</v>
      </c>
      <c r="Q155" s="230" t="s">
        <v>95</v>
      </c>
      <c r="R155" s="238"/>
      <c r="S155" s="238"/>
    </row>
    <row r="156">
      <c r="A156" s="228" t="s">
        <v>2976</v>
      </c>
      <c r="B156" s="229" t="s">
        <v>16909</v>
      </c>
      <c r="C156" s="229" t="s">
        <v>16323</v>
      </c>
      <c r="D156" s="229" t="s">
        <v>303</v>
      </c>
      <c r="E156" s="238"/>
      <c r="F156" s="229" t="s">
        <v>12</v>
      </c>
      <c r="G156" s="229" t="s">
        <v>465</v>
      </c>
      <c r="H156" s="229" t="s">
        <v>38</v>
      </c>
      <c r="I156" s="229" t="s">
        <v>16918</v>
      </c>
      <c r="J156" s="229" t="s">
        <v>16911</v>
      </c>
      <c r="K156" s="229" t="s">
        <v>16919</v>
      </c>
      <c r="L156" s="229" t="s">
        <v>16334</v>
      </c>
      <c r="M156" s="238"/>
      <c r="N156" s="229" t="s">
        <v>16920</v>
      </c>
      <c r="O156" s="231">
        <v>45327.0</v>
      </c>
      <c r="P156" s="230" t="s">
        <v>331</v>
      </c>
      <c r="Q156" s="230" t="s">
        <v>95</v>
      </c>
      <c r="R156" s="238"/>
      <c r="S156" s="238"/>
    </row>
    <row r="157">
      <c r="A157" s="228" t="s">
        <v>2981</v>
      </c>
      <c r="B157" s="229" t="s">
        <v>16909</v>
      </c>
      <c r="C157" s="229" t="s">
        <v>16323</v>
      </c>
      <c r="D157" s="229" t="s">
        <v>303</v>
      </c>
      <c r="E157" s="238"/>
      <c r="F157" s="229" t="s">
        <v>12</v>
      </c>
      <c r="G157" s="229" t="s">
        <v>465</v>
      </c>
      <c r="H157" s="229" t="s">
        <v>38</v>
      </c>
      <c r="I157" s="229" t="s">
        <v>16921</v>
      </c>
      <c r="J157" s="229" t="s">
        <v>16922</v>
      </c>
      <c r="K157" s="229" t="s">
        <v>16923</v>
      </c>
      <c r="L157" s="229" t="s">
        <v>16924</v>
      </c>
      <c r="M157" s="238"/>
      <c r="N157" s="229" t="s">
        <v>16920</v>
      </c>
      <c r="O157" s="231">
        <v>45327.0</v>
      </c>
      <c r="P157" s="230" t="s">
        <v>331</v>
      </c>
      <c r="Q157" s="230" t="s">
        <v>95</v>
      </c>
      <c r="R157" s="238"/>
      <c r="S157" s="238"/>
    </row>
    <row r="158">
      <c r="A158" s="228" t="s">
        <v>2985</v>
      </c>
      <c r="B158" s="229" t="s">
        <v>16909</v>
      </c>
      <c r="C158" s="229" t="s">
        <v>16323</v>
      </c>
      <c r="D158" s="229" t="s">
        <v>303</v>
      </c>
      <c r="E158" s="238"/>
      <c r="F158" s="229" t="s">
        <v>11</v>
      </c>
      <c r="G158" s="229" t="s">
        <v>465</v>
      </c>
      <c r="H158" s="229" t="s">
        <v>38</v>
      </c>
      <c r="I158" s="229" t="s">
        <v>16925</v>
      </c>
      <c r="J158" s="229" t="s">
        <v>16922</v>
      </c>
      <c r="K158" s="229" t="s">
        <v>16926</v>
      </c>
      <c r="L158" s="229" t="s">
        <v>16927</v>
      </c>
      <c r="M158" s="238"/>
      <c r="N158" s="229" t="s">
        <v>16928</v>
      </c>
      <c r="O158" s="231">
        <v>45327.0</v>
      </c>
      <c r="P158" s="230" t="s">
        <v>331</v>
      </c>
      <c r="Q158" s="230" t="s">
        <v>95</v>
      </c>
      <c r="R158" s="238"/>
      <c r="S158" s="238"/>
    </row>
    <row r="159">
      <c r="A159" s="228" t="s">
        <v>2990</v>
      </c>
      <c r="B159" s="229" t="s">
        <v>16929</v>
      </c>
      <c r="C159" s="229" t="s">
        <v>2315</v>
      </c>
      <c r="D159" s="229" t="s">
        <v>303</v>
      </c>
      <c r="E159" s="238"/>
      <c r="F159" s="229" t="s">
        <v>11</v>
      </c>
      <c r="G159" s="229" t="s">
        <v>465</v>
      </c>
      <c r="H159" s="229" t="s">
        <v>847</v>
      </c>
      <c r="I159" s="229" t="s">
        <v>16930</v>
      </c>
      <c r="J159" s="229" t="s">
        <v>16931</v>
      </c>
      <c r="K159" s="229" t="s">
        <v>16932</v>
      </c>
      <c r="L159" s="229" t="s">
        <v>16933</v>
      </c>
      <c r="M159" s="238"/>
      <c r="N159" s="229" t="s">
        <v>16934</v>
      </c>
      <c r="O159" s="263">
        <v>45356.0</v>
      </c>
      <c r="P159" s="230" t="s">
        <v>490</v>
      </c>
      <c r="Q159" s="230" t="s">
        <v>95</v>
      </c>
      <c r="R159" s="238"/>
      <c r="S159" s="238"/>
    </row>
    <row r="160">
      <c r="A160" s="228" t="s">
        <v>2994</v>
      </c>
      <c r="B160" s="229" t="s">
        <v>16929</v>
      </c>
      <c r="C160" s="229" t="s">
        <v>2315</v>
      </c>
      <c r="D160" s="229" t="s">
        <v>303</v>
      </c>
      <c r="E160" s="238"/>
      <c r="F160" s="229" t="s">
        <v>12</v>
      </c>
      <c r="G160" s="229" t="s">
        <v>465</v>
      </c>
      <c r="H160" s="229" t="s">
        <v>847</v>
      </c>
      <c r="I160" s="229" t="s">
        <v>16935</v>
      </c>
      <c r="J160" s="229" t="s">
        <v>16936</v>
      </c>
      <c r="K160" s="229" t="s">
        <v>16937</v>
      </c>
      <c r="L160" s="229" t="s">
        <v>16938</v>
      </c>
      <c r="M160" s="804"/>
      <c r="N160" s="229" t="s">
        <v>16934</v>
      </c>
      <c r="O160" s="263">
        <v>45478.0</v>
      </c>
      <c r="P160" s="230" t="s">
        <v>94</v>
      </c>
      <c r="Q160" s="230" t="s">
        <v>95</v>
      </c>
      <c r="R160" s="238"/>
      <c r="S160" s="238"/>
    </row>
    <row r="161">
      <c r="A161" s="228" t="s">
        <v>2999</v>
      </c>
      <c r="B161" s="229" t="s">
        <v>16929</v>
      </c>
      <c r="C161" s="229" t="s">
        <v>2315</v>
      </c>
      <c r="D161" s="229" t="s">
        <v>303</v>
      </c>
      <c r="E161" s="238"/>
      <c r="F161" s="229" t="s">
        <v>12</v>
      </c>
      <c r="G161" s="229" t="s">
        <v>465</v>
      </c>
      <c r="H161" s="229" t="s">
        <v>847</v>
      </c>
      <c r="I161" s="229" t="s">
        <v>16939</v>
      </c>
      <c r="J161" s="229" t="s">
        <v>16940</v>
      </c>
      <c r="K161" s="229" t="s">
        <v>16941</v>
      </c>
      <c r="L161" s="229" t="s">
        <v>16942</v>
      </c>
      <c r="M161" s="804"/>
      <c r="N161" s="229" t="s">
        <v>16943</v>
      </c>
      <c r="O161" s="263">
        <v>45478.0</v>
      </c>
      <c r="P161" s="230" t="s">
        <v>94</v>
      </c>
      <c r="Q161" s="230" t="s">
        <v>95</v>
      </c>
      <c r="R161" s="238"/>
      <c r="S161" s="238"/>
    </row>
    <row r="162">
      <c r="A162" s="228" t="s">
        <v>3003</v>
      </c>
      <c r="B162" s="229" t="s">
        <v>16929</v>
      </c>
      <c r="C162" s="229" t="s">
        <v>2315</v>
      </c>
      <c r="D162" s="229" t="s">
        <v>303</v>
      </c>
      <c r="E162" s="238"/>
      <c r="F162" s="229" t="s">
        <v>11</v>
      </c>
      <c r="G162" s="229" t="s">
        <v>465</v>
      </c>
      <c r="H162" s="229" t="s">
        <v>847</v>
      </c>
      <c r="I162" s="229" t="s">
        <v>16944</v>
      </c>
      <c r="J162" s="229" t="s">
        <v>16945</v>
      </c>
      <c r="K162" s="229" t="s">
        <v>16946</v>
      </c>
      <c r="L162" s="229" t="s">
        <v>16947</v>
      </c>
      <c r="M162" s="804"/>
      <c r="N162" s="229" t="s">
        <v>16934</v>
      </c>
      <c r="O162" s="263">
        <v>45478.0</v>
      </c>
      <c r="P162" s="230" t="s">
        <v>94</v>
      </c>
      <c r="Q162" s="230" t="s">
        <v>95</v>
      </c>
      <c r="R162" s="238"/>
      <c r="S162" s="238"/>
    </row>
    <row r="163">
      <c r="A163" s="228" t="s">
        <v>3008</v>
      </c>
      <c r="B163" s="229" t="s">
        <v>16929</v>
      </c>
      <c r="C163" s="229" t="s">
        <v>2315</v>
      </c>
      <c r="D163" s="229" t="s">
        <v>303</v>
      </c>
      <c r="E163" s="238"/>
      <c r="F163" s="229" t="s">
        <v>11</v>
      </c>
      <c r="G163" s="229" t="s">
        <v>465</v>
      </c>
      <c r="H163" s="229" t="s">
        <v>847</v>
      </c>
      <c r="I163" s="229" t="s">
        <v>16948</v>
      </c>
      <c r="J163" s="229" t="s">
        <v>16949</v>
      </c>
      <c r="K163" s="229" t="s">
        <v>16950</v>
      </c>
      <c r="L163" s="229" t="s">
        <v>16474</v>
      </c>
      <c r="M163" s="238"/>
      <c r="N163" s="229" t="s">
        <v>16934</v>
      </c>
      <c r="O163" s="806">
        <v>45356.0</v>
      </c>
      <c r="P163" s="230" t="s">
        <v>490</v>
      </c>
      <c r="Q163" s="230" t="s">
        <v>95</v>
      </c>
      <c r="R163" s="238"/>
      <c r="S163" s="238"/>
    </row>
    <row r="164">
      <c r="A164" s="228" t="s">
        <v>3013</v>
      </c>
      <c r="B164" s="229" t="s">
        <v>16929</v>
      </c>
      <c r="C164" s="229" t="s">
        <v>2315</v>
      </c>
      <c r="D164" s="229" t="s">
        <v>303</v>
      </c>
      <c r="E164" s="238"/>
      <c r="F164" s="229" t="s">
        <v>11</v>
      </c>
      <c r="G164" s="229" t="s">
        <v>465</v>
      </c>
      <c r="H164" s="229" t="s">
        <v>38</v>
      </c>
      <c r="I164" s="229" t="s">
        <v>16951</v>
      </c>
      <c r="J164" s="229" t="s">
        <v>16952</v>
      </c>
      <c r="K164" s="229" t="s">
        <v>16953</v>
      </c>
      <c r="L164" s="229" t="s">
        <v>16954</v>
      </c>
      <c r="M164" s="238"/>
      <c r="N164" s="229" t="s">
        <v>16955</v>
      </c>
      <c r="O164" s="806">
        <v>45356.0</v>
      </c>
      <c r="P164" s="230" t="s">
        <v>490</v>
      </c>
      <c r="Q164" s="230" t="s">
        <v>95</v>
      </c>
      <c r="R164" s="238"/>
      <c r="S164" s="238"/>
    </row>
    <row r="165">
      <c r="A165" s="228" t="s">
        <v>3018</v>
      </c>
      <c r="B165" s="229" t="s">
        <v>16929</v>
      </c>
      <c r="C165" s="229" t="s">
        <v>2315</v>
      </c>
      <c r="D165" s="229" t="s">
        <v>303</v>
      </c>
      <c r="E165" s="238"/>
      <c r="F165" s="229" t="s">
        <v>11</v>
      </c>
      <c r="G165" s="229" t="s">
        <v>465</v>
      </c>
      <c r="H165" s="229" t="s">
        <v>847</v>
      </c>
      <c r="I165" s="229" t="s">
        <v>16956</v>
      </c>
      <c r="J165" s="229" t="s">
        <v>16957</v>
      </c>
      <c r="K165" s="229" t="s">
        <v>16958</v>
      </c>
      <c r="L165" s="229" t="s">
        <v>16959</v>
      </c>
      <c r="M165" s="804"/>
      <c r="N165" s="229" t="s">
        <v>16943</v>
      </c>
      <c r="O165" s="263">
        <v>45478.0</v>
      </c>
      <c r="P165" s="230" t="s">
        <v>94</v>
      </c>
      <c r="Q165" s="230" t="s">
        <v>95</v>
      </c>
      <c r="R165" s="238"/>
      <c r="S165" s="238"/>
    </row>
    <row r="166">
      <c r="A166" s="228" t="s">
        <v>3022</v>
      </c>
      <c r="B166" s="229" t="s">
        <v>16929</v>
      </c>
      <c r="C166" s="229" t="s">
        <v>2315</v>
      </c>
      <c r="D166" s="229" t="s">
        <v>303</v>
      </c>
      <c r="E166" s="238"/>
      <c r="F166" s="229" t="s">
        <v>12</v>
      </c>
      <c r="G166" s="229" t="s">
        <v>465</v>
      </c>
      <c r="H166" s="229" t="s">
        <v>847</v>
      </c>
      <c r="I166" s="229" t="s">
        <v>16960</v>
      </c>
      <c r="J166" s="229" t="s">
        <v>16961</v>
      </c>
      <c r="K166" s="229" t="s">
        <v>16962</v>
      </c>
      <c r="L166" s="229" t="s">
        <v>16963</v>
      </c>
      <c r="M166" s="804"/>
      <c r="N166" s="229" t="s">
        <v>16943</v>
      </c>
      <c r="O166" s="263">
        <v>45478.0</v>
      </c>
      <c r="P166" s="230" t="s">
        <v>94</v>
      </c>
      <c r="Q166" s="230" t="s">
        <v>95</v>
      </c>
      <c r="R166" s="238"/>
      <c r="S166" s="238"/>
    </row>
    <row r="167">
      <c r="A167" s="228" t="s">
        <v>3026</v>
      </c>
      <c r="B167" s="229" t="s">
        <v>16929</v>
      </c>
      <c r="C167" s="229" t="s">
        <v>2315</v>
      </c>
      <c r="D167" s="229" t="s">
        <v>303</v>
      </c>
      <c r="E167" s="238"/>
      <c r="F167" s="229" t="s">
        <v>12</v>
      </c>
      <c r="G167" s="229" t="s">
        <v>465</v>
      </c>
      <c r="H167" s="229" t="s">
        <v>847</v>
      </c>
      <c r="I167" s="229" t="s">
        <v>16964</v>
      </c>
      <c r="J167" s="229" t="s">
        <v>16965</v>
      </c>
      <c r="K167" s="229" t="s">
        <v>16966</v>
      </c>
      <c r="L167" s="229" t="s">
        <v>16967</v>
      </c>
      <c r="M167" s="238"/>
      <c r="N167" s="229" t="s">
        <v>16968</v>
      </c>
      <c r="O167" s="806">
        <v>45356.0</v>
      </c>
      <c r="P167" s="230" t="s">
        <v>490</v>
      </c>
      <c r="Q167" s="230" t="s">
        <v>95</v>
      </c>
      <c r="R167" s="238"/>
      <c r="S167" s="238"/>
    </row>
    <row r="168">
      <c r="A168" s="228" t="s">
        <v>3030</v>
      </c>
      <c r="B168" s="229" t="s">
        <v>16909</v>
      </c>
      <c r="C168" s="229" t="s">
        <v>16323</v>
      </c>
      <c r="D168" s="229" t="s">
        <v>303</v>
      </c>
      <c r="E168" s="238"/>
      <c r="F168" s="229" t="s">
        <v>12</v>
      </c>
      <c r="G168" s="229" t="s">
        <v>465</v>
      </c>
      <c r="H168" s="229" t="s">
        <v>38</v>
      </c>
      <c r="I168" s="229" t="s">
        <v>16969</v>
      </c>
      <c r="J168" s="229" t="s">
        <v>16970</v>
      </c>
      <c r="K168" s="229" t="s">
        <v>16971</v>
      </c>
      <c r="L168" s="229" t="s">
        <v>16972</v>
      </c>
      <c r="M168" s="238"/>
      <c r="N168" s="229" t="s">
        <v>16874</v>
      </c>
      <c r="O168" s="263">
        <v>45327.0</v>
      </c>
      <c r="P168" s="230" t="s">
        <v>331</v>
      </c>
      <c r="Q168" s="230" t="s">
        <v>95</v>
      </c>
      <c r="R168" s="238"/>
      <c r="S168" s="238"/>
    </row>
    <row r="169">
      <c r="A169" s="228" t="s">
        <v>3034</v>
      </c>
      <c r="B169" s="229" t="s">
        <v>16909</v>
      </c>
      <c r="C169" s="229" t="s">
        <v>16323</v>
      </c>
      <c r="D169" s="229" t="s">
        <v>303</v>
      </c>
      <c r="E169" s="238"/>
      <c r="F169" s="229" t="s">
        <v>12</v>
      </c>
      <c r="G169" s="229" t="s">
        <v>465</v>
      </c>
      <c r="H169" s="229" t="s">
        <v>38</v>
      </c>
      <c r="I169" s="229" t="s">
        <v>16973</v>
      </c>
      <c r="J169" s="229" t="s">
        <v>16970</v>
      </c>
      <c r="K169" s="229" t="s">
        <v>16974</v>
      </c>
      <c r="L169" s="229" t="s">
        <v>16975</v>
      </c>
      <c r="M169" s="238"/>
      <c r="N169" s="229" t="s">
        <v>16874</v>
      </c>
      <c r="O169" s="263">
        <v>45327.0</v>
      </c>
      <c r="P169" s="230" t="s">
        <v>331</v>
      </c>
      <c r="Q169" s="230" t="s">
        <v>95</v>
      </c>
      <c r="R169" s="238"/>
      <c r="S169" s="238"/>
    </row>
    <row r="170">
      <c r="A170" s="228" t="s">
        <v>3038</v>
      </c>
      <c r="B170" s="229" t="s">
        <v>16909</v>
      </c>
      <c r="C170" s="229" t="s">
        <v>16323</v>
      </c>
      <c r="D170" s="229" t="s">
        <v>303</v>
      </c>
      <c r="E170" s="238"/>
      <c r="F170" s="229" t="s">
        <v>12</v>
      </c>
      <c r="G170" s="229" t="s">
        <v>465</v>
      </c>
      <c r="H170" s="229" t="s">
        <v>38</v>
      </c>
      <c r="I170" s="229" t="s">
        <v>16976</v>
      </c>
      <c r="J170" s="229" t="s">
        <v>16970</v>
      </c>
      <c r="K170" s="229" t="s">
        <v>16977</v>
      </c>
      <c r="L170" s="229" t="s">
        <v>16978</v>
      </c>
      <c r="M170" s="238"/>
      <c r="N170" s="229" t="s">
        <v>16874</v>
      </c>
      <c r="O170" s="263">
        <v>45327.0</v>
      </c>
      <c r="P170" s="230" t="s">
        <v>331</v>
      </c>
      <c r="Q170" s="230" t="s">
        <v>95</v>
      </c>
      <c r="R170" s="238"/>
      <c r="S170" s="238"/>
    </row>
    <row r="171">
      <c r="A171" s="228" t="s">
        <v>3043</v>
      </c>
      <c r="B171" s="229" t="s">
        <v>16909</v>
      </c>
      <c r="C171" s="229" t="s">
        <v>16323</v>
      </c>
      <c r="D171" s="229" t="s">
        <v>303</v>
      </c>
      <c r="E171" s="238"/>
      <c r="F171" s="229" t="s">
        <v>12</v>
      </c>
      <c r="G171" s="229" t="s">
        <v>588</v>
      </c>
      <c r="H171" s="229" t="s">
        <v>38</v>
      </c>
      <c r="I171" s="229" t="s">
        <v>16979</v>
      </c>
      <c r="J171" s="229" t="s">
        <v>16980</v>
      </c>
      <c r="K171" s="229" t="s">
        <v>16981</v>
      </c>
      <c r="L171" s="229" t="s">
        <v>16982</v>
      </c>
      <c r="M171" s="804"/>
      <c r="N171" s="238"/>
      <c r="O171" s="802">
        <v>45540.0</v>
      </c>
      <c r="P171" s="230" t="s">
        <v>94</v>
      </c>
      <c r="Q171" s="230" t="s">
        <v>95</v>
      </c>
      <c r="R171" s="242"/>
      <c r="S171" s="238"/>
    </row>
    <row r="172">
      <c r="A172" s="228" t="s">
        <v>3048</v>
      </c>
      <c r="B172" s="229" t="s">
        <v>16869</v>
      </c>
      <c r="C172" s="229" t="s">
        <v>16323</v>
      </c>
      <c r="D172" s="229" t="s">
        <v>303</v>
      </c>
      <c r="E172" s="238"/>
      <c r="F172" s="229" t="s">
        <v>12</v>
      </c>
      <c r="G172" s="229" t="s">
        <v>465</v>
      </c>
      <c r="H172" s="229" t="s">
        <v>38</v>
      </c>
      <c r="I172" s="229" t="s">
        <v>16983</v>
      </c>
      <c r="J172" s="229" t="s">
        <v>16970</v>
      </c>
      <c r="K172" s="229" t="s">
        <v>16984</v>
      </c>
      <c r="L172" s="229" t="s">
        <v>16985</v>
      </c>
      <c r="M172" s="238"/>
      <c r="N172" s="229" t="s">
        <v>16874</v>
      </c>
      <c r="O172" s="263">
        <v>45327.0</v>
      </c>
      <c r="P172" s="230" t="s">
        <v>331</v>
      </c>
      <c r="Q172" s="230" t="s">
        <v>95</v>
      </c>
      <c r="R172" s="238"/>
      <c r="S172" s="238"/>
    </row>
    <row r="173">
      <c r="A173" s="228" t="s">
        <v>3052</v>
      </c>
      <c r="B173" s="238"/>
      <c r="C173" s="238"/>
      <c r="D173" s="229" t="s">
        <v>303</v>
      </c>
      <c r="E173" s="238"/>
      <c r="F173" s="229" t="s">
        <v>12</v>
      </c>
      <c r="G173" s="229" t="s">
        <v>465</v>
      </c>
      <c r="H173" s="229" t="s">
        <v>847</v>
      </c>
      <c r="I173" s="229" t="s">
        <v>16986</v>
      </c>
      <c r="J173" s="239" t="s">
        <v>16436</v>
      </c>
      <c r="K173" s="229" t="s">
        <v>16987</v>
      </c>
      <c r="L173" s="229" t="s">
        <v>16988</v>
      </c>
      <c r="M173" s="238"/>
      <c r="N173" s="229" t="s">
        <v>7305</v>
      </c>
      <c r="O173" s="263">
        <v>45356.0</v>
      </c>
      <c r="P173" s="230" t="s">
        <v>490</v>
      </c>
      <c r="Q173" s="230" t="s">
        <v>95</v>
      </c>
      <c r="R173" s="238"/>
      <c r="S173" s="238"/>
    </row>
    <row r="174">
      <c r="A174" s="228" t="s">
        <v>3056</v>
      </c>
      <c r="B174" s="238"/>
      <c r="C174" s="238"/>
      <c r="D174" s="229" t="s">
        <v>303</v>
      </c>
      <c r="E174" s="238"/>
      <c r="F174" s="229" t="s">
        <v>11</v>
      </c>
      <c r="G174" s="229" t="s">
        <v>465</v>
      </c>
      <c r="H174" s="229" t="s">
        <v>847</v>
      </c>
      <c r="I174" s="229" t="s">
        <v>16989</v>
      </c>
      <c r="J174" s="238"/>
      <c r="K174" s="229" t="s">
        <v>16990</v>
      </c>
      <c r="L174" s="229" t="s">
        <v>16991</v>
      </c>
      <c r="M174" s="804"/>
      <c r="N174" s="229" t="s">
        <v>16992</v>
      </c>
      <c r="O174" s="263">
        <v>45540.0</v>
      </c>
      <c r="P174" s="230" t="s">
        <v>94</v>
      </c>
      <c r="Q174" s="230" t="s">
        <v>95</v>
      </c>
      <c r="R174" s="238"/>
      <c r="S174" s="238"/>
    </row>
    <row r="175">
      <c r="A175" s="228" t="s">
        <v>3061</v>
      </c>
      <c r="B175" s="238"/>
      <c r="C175" s="238"/>
      <c r="D175" s="229" t="s">
        <v>303</v>
      </c>
      <c r="E175" s="238"/>
      <c r="F175" s="229" t="s">
        <v>11</v>
      </c>
      <c r="G175" s="229" t="s">
        <v>465</v>
      </c>
      <c r="H175" s="229" t="s">
        <v>847</v>
      </c>
      <c r="I175" s="229" t="s">
        <v>16993</v>
      </c>
      <c r="J175" s="238"/>
      <c r="K175" s="229" t="s">
        <v>16994</v>
      </c>
      <c r="L175" s="229" t="s">
        <v>16995</v>
      </c>
      <c r="M175" s="229" t="s">
        <v>16996</v>
      </c>
      <c r="N175" s="229" t="s">
        <v>16997</v>
      </c>
      <c r="O175" s="802">
        <v>45478.0</v>
      </c>
      <c r="P175" s="230" t="s">
        <v>94</v>
      </c>
      <c r="Q175" s="230" t="s">
        <v>95</v>
      </c>
      <c r="R175" s="238"/>
      <c r="S175" s="238"/>
    </row>
    <row r="176">
      <c r="A176" s="228" t="s">
        <v>3066</v>
      </c>
      <c r="B176" s="238"/>
      <c r="C176" s="238"/>
      <c r="D176" s="229" t="s">
        <v>303</v>
      </c>
      <c r="E176" s="238"/>
      <c r="F176" s="229" t="s">
        <v>12</v>
      </c>
      <c r="G176" s="229" t="s">
        <v>465</v>
      </c>
      <c r="H176" s="229" t="s">
        <v>38</v>
      </c>
      <c r="I176" s="229" t="s">
        <v>16998</v>
      </c>
      <c r="J176" s="238"/>
      <c r="K176" s="229" t="s">
        <v>16999</v>
      </c>
      <c r="L176" s="229" t="s">
        <v>17000</v>
      </c>
      <c r="M176" s="238"/>
      <c r="N176" s="229" t="s">
        <v>1380</v>
      </c>
      <c r="O176" s="806">
        <v>45356.0</v>
      </c>
      <c r="P176" s="230" t="s">
        <v>490</v>
      </c>
      <c r="Q176" s="230" t="s">
        <v>95</v>
      </c>
      <c r="R176" s="238"/>
      <c r="S176" s="238"/>
    </row>
    <row r="177">
      <c r="A177" s="228" t="s">
        <v>3070</v>
      </c>
      <c r="B177" s="238"/>
      <c r="C177" s="238"/>
      <c r="D177" s="229" t="s">
        <v>303</v>
      </c>
      <c r="E177" s="238"/>
      <c r="F177" s="229" t="s">
        <v>12</v>
      </c>
      <c r="G177" s="229" t="s">
        <v>465</v>
      </c>
      <c r="H177" s="229" t="s">
        <v>38</v>
      </c>
      <c r="I177" s="229" t="s">
        <v>17001</v>
      </c>
      <c r="J177" s="238"/>
      <c r="K177" s="229" t="s">
        <v>17002</v>
      </c>
      <c r="L177" s="229" t="s">
        <v>17003</v>
      </c>
      <c r="M177" s="238"/>
      <c r="N177" s="229" t="s">
        <v>1380</v>
      </c>
      <c r="O177" s="263">
        <v>45327.0</v>
      </c>
      <c r="P177" s="230" t="s">
        <v>331</v>
      </c>
      <c r="Q177" s="230" t="s">
        <v>95</v>
      </c>
      <c r="R177" s="238"/>
      <c r="S177" s="238"/>
    </row>
    <row r="178">
      <c r="A178" s="228" t="s">
        <v>3074</v>
      </c>
      <c r="B178" s="238"/>
      <c r="C178" s="238"/>
      <c r="D178" s="229" t="s">
        <v>303</v>
      </c>
      <c r="E178" s="238"/>
      <c r="F178" s="229" t="s">
        <v>12</v>
      </c>
      <c r="G178" s="229" t="s">
        <v>465</v>
      </c>
      <c r="H178" s="229" t="s">
        <v>38</v>
      </c>
      <c r="I178" s="229" t="s">
        <v>17004</v>
      </c>
      <c r="J178" s="244" t="s">
        <v>16436</v>
      </c>
      <c r="K178" s="229" t="s">
        <v>17005</v>
      </c>
      <c r="L178" s="229" t="s">
        <v>17006</v>
      </c>
      <c r="M178" s="238"/>
      <c r="N178" s="229" t="s">
        <v>7305</v>
      </c>
      <c r="O178" s="263">
        <v>45327.0</v>
      </c>
      <c r="P178" s="230" t="s">
        <v>331</v>
      </c>
      <c r="Q178" s="230" t="s">
        <v>95</v>
      </c>
      <c r="R178" s="238"/>
      <c r="S178" s="238"/>
    </row>
    <row r="179">
      <c r="A179" s="228" t="s">
        <v>3079</v>
      </c>
      <c r="B179" s="242" t="s">
        <v>16819</v>
      </c>
      <c r="C179" s="238"/>
      <c r="D179" s="229" t="s">
        <v>303</v>
      </c>
      <c r="E179" s="238"/>
      <c r="F179" s="229" t="s">
        <v>12</v>
      </c>
      <c r="G179" s="229" t="s">
        <v>465</v>
      </c>
      <c r="H179" s="229" t="s">
        <v>38</v>
      </c>
      <c r="I179" s="229" t="s">
        <v>17007</v>
      </c>
      <c r="J179" s="238"/>
      <c r="K179" s="229" t="s">
        <v>17008</v>
      </c>
      <c r="L179" s="229" t="s">
        <v>17009</v>
      </c>
      <c r="M179" s="238"/>
      <c r="N179" s="229" t="s">
        <v>17010</v>
      </c>
      <c r="O179" s="263">
        <v>45327.0</v>
      </c>
      <c r="P179" s="230" t="s">
        <v>331</v>
      </c>
      <c r="Q179" s="230" t="s">
        <v>95</v>
      </c>
      <c r="R179" s="238"/>
      <c r="S179" s="238"/>
    </row>
    <row r="180">
      <c r="A180" s="228" t="s">
        <v>3084</v>
      </c>
      <c r="B180" s="242" t="s">
        <v>16819</v>
      </c>
      <c r="C180" s="238"/>
      <c r="D180" s="229" t="s">
        <v>303</v>
      </c>
      <c r="E180" s="238"/>
      <c r="F180" s="229" t="s">
        <v>12</v>
      </c>
      <c r="G180" s="229" t="s">
        <v>465</v>
      </c>
      <c r="H180" s="229" t="s">
        <v>38</v>
      </c>
      <c r="I180" s="229" t="s">
        <v>17011</v>
      </c>
      <c r="J180" s="238"/>
      <c r="K180" s="229" t="s">
        <v>17012</v>
      </c>
      <c r="L180" s="229" t="s">
        <v>17013</v>
      </c>
      <c r="M180" s="238"/>
      <c r="N180" s="229" t="s">
        <v>17014</v>
      </c>
      <c r="O180" s="263">
        <v>45327.0</v>
      </c>
      <c r="P180" s="230" t="s">
        <v>331</v>
      </c>
      <c r="Q180" s="230" t="s">
        <v>95</v>
      </c>
      <c r="R180" s="238"/>
      <c r="S180" s="238"/>
    </row>
    <row r="181">
      <c r="A181" s="228" t="s">
        <v>3089</v>
      </c>
      <c r="B181" s="242" t="s">
        <v>16819</v>
      </c>
      <c r="C181" s="238"/>
      <c r="D181" s="229" t="s">
        <v>303</v>
      </c>
      <c r="E181" s="238"/>
      <c r="F181" s="229" t="s">
        <v>12</v>
      </c>
      <c r="G181" s="229" t="s">
        <v>465</v>
      </c>
      <c r="H181" s="229" t="s">
        <v>38</v>
      </c>
      <c r="I181" s="229" t="s">
        <v>17015</v>
      </c>
      <c r="J181" s="238"/>
      <c r="K181" s="229" t="s">
        <v>17016</v>
      </c>
      <c r="L181" s="229" t="s">
        <v>17017</v>
      </c>
      <c r="M181" s="238"/>
      <c r="N181" s="229" t="s">
        <v>17018</v>
      </c>
      <c r="O181" s="263">
        <v>45327.0</v>
      </c>
      <c r="P181" s="230" t="s">
        <v>331</v>
      </c>
      <c r="Q181" s="230" t="s">
        <v>95</v>
      </c>
      <c r="R181" s="238"/>
      <c r="S181" s="238"/>
    </row>
    <row r="182">
      <c r="A182" s="228" t="s">
        <v>3094</v>
      </c>
      <c r="B182" s="242" t="s">
        <v>16819</v>
      </c>
      <c r="C182" s="238"/>
      <c r="D182" s="229" t="s">
        <v>303</v>
      </c>
      <c r="E182" s="238"/>
      <c r="F182" s="229" t="s">
        <v>12</v>
      </c>
      <c r="G182" s="229" t="s">
        <v>465</v>
      </c>
      <c r="H182" s="229" t="s">
        <v>38</v>
      </c>
      <c r="I182" s="229" t="s">
        <v>17019</v>
      </c>
      <c r="J182" s="238"/>
      <c r="K182" s="229" t="s">
        <v>17020</v>
      </c>
      <c r="L182" s="229" t="s">
        <v>17021</v>
      </c>
      <c r="M182" s="238"/>
      <c r="N182" s="229" t="s">
        <v>17010</v>
      </c>
      <c r="O182" s="263">
        <v>45356.0</v>
      </c>
      <c r="P182" s="230" t="s">
        <v>490</v>
      </c>
      <c r="Q182" s="230" t="s">
        <v>95</v>
      </c>
      <c r="R182" s="238"/>
      <c r="S182" s="238"/>
    </row>
    <row r="183">
      <c r="A183" s="228" t="s">
        <v>3100</v>
      </c>
      <c r="B183" s="238"/>
      <c r="C183" s="238"/>
      <c r="D183" s="229" t="s">
        <v>303</v>
      </c>
      <c r="E183" s="238"/>
      <c r="F183" s="229" t="s">
        <v>12</v>
      </c>
      <c r="G183" s="229" t="s">
        <v>465</v>
      </c>
      <c r="H183" s="229" t="s">
        <v>847</v>
      </c>
      <c r="I183" s="229" t="s">
        <v>17022</v>
      </c>
      <c r="J183" s="238"/>
      <c r="K183" s="229" t="s">
        <v>17023</v>
      </c>
      <c r="L183" s="229" t="s">
        <v>17024</v>
      </c>
      <c r="M183" s="804"/>
      <c r="N183" s="229" t="s">
        <v>17025</v>
      </c>
      <c r="O183" s="263">
        <v>45540.0</v>
      </c>
      <c r="P183" s="230" t="s">
        <v>94</v>
      </c>
      <c r="Q183" s="230" t="s">
        <v>620</v>
      </c>
      <c r="R183" s="230" t="s">
        <v>17026</v>
      </c>
      <c r="S183" s="239" t="s">
        <v>57</v>
      </c>
    </row>
    <row r="184">
      <c r="A184" s="228" t="s">
        <v>3106</v>
      </c>
      <c r="B184" s="242" t="s">
        <v>17027</v>
      </c>
      <c r="C184" s="238"/>
      <c r="D184" s="229" t="s">
        <v>303</v>
      </c>
      <c r="E184" s="238"/>
      <c r="F184" s="229" t="s">
        <v>12</v>
      </c>
      <c r="G184" s="229" t="s">
        <v>465</v>
      </c>
      <c r="H184" s="229" t="s">
        <v>38</v>
      </c>
      <c r="I184" s="229" t="s">
        <v>17028</v>
      </c>
      <c r="J184" s="238"/>
      <c r="K184" s="229" t="s">
        <v>17029</v>
      </c>
      <c r="L184" s="229" t="s">
        <v>17030</v>
      </c>
      <c r="M184" s="238"/>
      <c r="N184" s="229" t="s">
        <v>17031</v>
      </c>
      <c r="O184" s="263">
        <v>45356.0</v>
      </c>
      <c r="P184" s="230" t="s">
        <v>490</v>
      </c>
      <c r="Q184" s="230" t="s">
        <v>95</v>
      </c>
      <c r="R184" s="238"/>
      <c r="S184" s="238"/>
    </row>
    <row r="185">
      <c r="A185" s="228" t="s">
        <v>3111</v>
      </c>
      <c r="B185" s="242" t="s">
        <v>16810</v>
      </c>
      <c r="C185" s="238"/>
      <c r="D185" s="229" t="s">
        <v>303</v>
      </c>
      <c r="E185" s="238"/>
      <c r="F185" s="229" t="s">
        <v>12</v>
      </c>
      <c r="G185" s="229" t="s">
        <v>465</v>
      </c>
      <c r="H185" s="229" t="s">
        <v>38</v>
      </c>
      <c r="I185" s="229" t="s">
        <v>17032</v>
      </c>
      <c r="J185" s="238"/>
      <c r="K185" s="229" t="s">
        <v>17033</v>
      </c>
      <c r="L185" s="229" t="s">
        <v>17034</v>
      </c>
      <c r="M185" s="238"/>
      <c r="N185" s="229" t="s">
        <v>17035</v>
      </c>
      <c r="O185" s="263">
        <v>45327.0</v>
      </c>
      <c r="P185" s="230" t="s">
        <v>331</v>
      </c>
      <c r="Q185" s="230" t="s">
        <v>95</v>
      </c>
      <c r="R185" s="238"/>
      <c r="S185" s="238"/>
    </row>
    <row r="186">
      <c r="A186" s="228" t="s">
        <v>3115</v>
      </c>
      <c r="B186" s="229" t="s">
        <v>17036</v>
      </c>
      <c r="C186" s="238"/>
      <c r="D186" s="229" t="s">
        <v>303</v>
      </c>
      <c r="E186" s="238"/>
      <c r="F186" s="229" t="s">
        <v>12</v>
      </c>
      <c r="G186" s="229" t="s">
        <v>465</v>
      </c>
      <c r="H186" s="229" t="s">
        <v>38</v>
      </c>
      <c r="I186" s="229" t="s">
        <v>17037</v>
      </c>
      <c r="J186" s="238"/>
      <c r="K186" s="229" t="s">
        <v>17038</v>
      </c>
      <c r="L186" s="229" t="s">
        <v>17039</v>
      </c>
      <c r="M186" s="238"/>
      <c r="N186" s="229" t="s">
        <v>17035</v>
      </c>
      <c r="O186" s="263">
        <v>45327.0</v>
      </c>
      <c r="P186" s="230" t="s">
        <v>331</v>
      </c>
      <c r="Q186" s="230" t="s">
        <v>95</v>
      </c>
      <c r="R186" s="238"/>
      <c r="S186" s="238"/>
    </row>
    <row r="187">
      <c r="A187" s="228" t="s">
        <v>3120</v>
      </c>
      <c r="B187" s="238"/>
      <c r="C187" s="238"/>
      <c r="D187" s="229" t="s">
        <v>303</v>
      </c>
      <c r="E187" s="238"/>
      <c r="F187" s="229" t="s">
        <v>12</v>
      </c>
      <c r="G187" s="229" t="s">
        <v>465</v>
      </c>
      <c r="H187" s="229" t="s">
        <v>847</v>
      </c>
      <c r="I187" s="229" t="s">
        <v>17040</v>
      </c>
      <c r="J187" s="238"/>
      <c r="K187" s="229" t="s">
        <v>17041</v>
      </c>
      <c r="L187" s="229" t="s">
        <v>17042</v>
      </c>
      <c r="M187" s="804"/>
      <c r="N187" s="229" t="s">
        <v>17043</v>
      </c>
      <c r="O187" s="263">
        <v>45478.0</v>
      </c>
      <c r="P187" s="230" t="s">
        <v>94</v>
      </c>
      <c r="Q187" s="230" t="s">
        <v>95</v>
      </c>
      <c r="R187" s="229"/>
      <c r="S187" s="238"/>
    </row>
    <row r="188">
      <c r="A188" s="228" t="s">
        <v>3126</v>
      </c>
      <c r="B188" s="229" t="s">
        <v>17044</v>
      </c>
      <c r="C188" s="229" t="s">
        <v>5292</v>
      </c>
      <c r="D188" s="229" t="s">
        <v>303</v>
      </c>
      <c r="E188" s="238"/>
      <c r="F188" s="229" t="s">
        <v>12</v>
      </c>
      <c r="G188" s="229" t="s">
        <v>465</v>
      </c>
      <c r="H188" s="229" t="s">
        <v>847</v>
      </c>
      <c r="I188" s="230" t="s">
        <v>17045</v>
      </c>
      <c r="J188" s="238"/>
      <c r="K188" s="229" t="s">
        <v>17046</v>
      </c>
      <c r="L188" s="230" t="s">
        <v>17047</v>
      </c>
      <c r="M188" s="804"/>
      <c r="N188" s="229" t="s">
        <v>17048</v>
      </c>
      <c r="O188" s="263">
        <v>45478.0</v>
      </c>
      <c r="P188" s="230" t="s">
        <v>94</v>
      </c>
      <c r="Q188" s="230" t="s">
        <v>95</v>
      </c>
      <c r="R188" s="238"/>
      <c r="S188" s="238"/>
    </row>
    <row r="189">
      <c r="A189" s="228" t="s">
        <v>3132</v>
      </c>
      <c r="B189" s="242" t="s">
        <v>17027</v>
      </c>
      <c r="C189" s="238"/>
      <c r="D189" s="229" t="s">
        <v>303</v>
      </c>
      <c r="E189" s="238"/>
      <c r="F189" s="229" t="s">
        <v>12</v>
      </c>
      <c r="G189" s="229" t="s">
        <v>465</v>
      </c>
      <c r="H189" s="229" t="s">
        <v>38</v>
      </c>
      <c r="I189" s="229" t="s">
        <v>17049</v>
      </c>
      <c r="J189" s="238"/>
      <c r="K189" s="229" t="s">
        <v>17050</v>
      </c>
      <c r="L189" s="229" t="s">
        <v>17051</v>
      </c>
      <c r="M189" s="238"/>
      <c r="N189" s="229" t="s">
        <v>17052</v>
      </c>
      <c r="O189" s="263">
        <v>45327.0</v>
      </c>
      <c r="P189" s="230" t="s">
        <v>331</v>
      </c>
      <c r="Q189" s="230" t="s">
        <v>95</v>
      </c>
      <c r="R189" s="238"/>
      <c r="S189" s="238"/>
    </row>
    <row r="190">
      <c r="A190" s="228" t="s">
        <v>3137</v>
      </c>
      <c r="B190" s="238"/>
      <c r="C190" s="238"/>
      <c r="D190" s="229" t="s">
        <v>303</v>
      </c>
      <c r="E190" s="238"/>
      <c r="F190" s="229" t="s">
        <v>11</v>
      </c>
      <c r="G190" s="229" t="s">
        <v>465</v>
      </c>
      <c r="H190" s="229" t="s">
        <v>38</v>
      </c>
      <c r="I190" s="229" t="s">
        <v>17053</v>
      </c>
      <c r="J190" s="238"/>
      <c r="K190" s="229" t="s">
        <v>17054</v>
      </c>
      <c r="L190" s="229" t="s">
        <v>17055</v>
      </c>
      <c r="M190" s="238"/>
      <c r="N190" s="229" t="s">
        <v>17056</v>
      </c>
      <c r="O190" s="263">
        <v>45327.0</v>
      </c>
      <c r="P190" s="230" t="s">
        <v>331</v>
      </c>
      <c r="Q190" s="230" t="s">
        <v>95</v>
      </c>
      <c r="R190" s="238"/>
      <c r="S190" s="238"/>
    </row>
    <row r="191">
      <c r="A191" s="228" t="s">
        <v>3142</v>
      </c>
      <c r="B191" s="238"/>
      <c r="C191" s="238"/>
      <c r="D191" s="229" t="s">
        <v>303</v>
      </c>
      <c r="E191" s="238"/>
      <c r="F191" s="229" t="s">
        <v>12</v>
      </c>
      <c r="G191" s="229" t="s">
        <v>465</v>
      </c>
      <c r="H191" s="229" t="s">
        <v>38</v>
      </c>
      <c r="I191" s="229" t="s">
        <v>17057</v>
      </c>
      <c r="J191" s="238"/>
      <c r="K191" s="229" t="s">
        <v>17058</v>
      </c>
      <c r="L191" s="229" t="s">
        <v>17059</v>
      </c>
      <c r="M191" s="238"/>
      <c r="N191" s="229" t="s">
        <v>7305</v>
      </c>
      <c r="O191" s="263">
        <v>45327.0</v>
      </c>
      <c r="P191" s="230" t="s">
        <v>331</v>
      </c>
      <c r="Q191" s="230" t="s">
        <v>95</v>
      </c>
      <c r="R191" s="238"/>
      <c r="S191" s="238"/>
    </row>
    <row r="192">
      <c r="A192" s="228" t="s">
        <v>3149</v>
      </c>
      <c r="B192" s="229" t="s">
        <v>17060</v>
      </c>
      <c r="C192" s="229" t="s">
        <v>6865</v>
      </c>
      <c r="D192" s="229" t="s">
        <v>303</v>
      </c>
      <c r="E192" s="238"/>
      <c r="F192" s="229" t="s">
        <v>12</v>
      </c>
      <c r="G192" s="229" t="s">
        <v>465</v>
      </c>
      <c r="H192" s="229" t="s">
        <v>739</v>
      </c>
      <c r="I192" s="229" t="s">
        <v>17061</v>
      </c>
      <c r="J192" s="238"/>
      <c r="K192" s="229" t="s">
        <v>17062</v>
      </c>
      <c r="L192" s="229" t="s">
        <v>17063</v>
      </c>
      <c r="M192" s="229" t="s">
        <v>17064</v>
      </c>
      <c r="N192" s="807" t="s">
        <v>17065</v>
      </c>
      <c r="O192" s="263">
        <v>45327.0</v>
      </c>
      <c r="P192" s="230" t="s">
        <v>331</v>
      </c>
      <c r="Q192" s="230" t="s">
        <v>95</v>
      </c>
      <c r="R192" s="238"/>
      <c r="S192" s="238"/>
    </row>
    <row r="193">
      <c r="A193" s="228" t="s">
        <v>3154</v>
      </c>
      <c r="B193" s="229" t="s">
        <v>17066</v>
      </c>
      <c r="C193" s="229" t="s">
        <v>5474</v>
      </c>
      <c r="D193" s="229" t="s">
        <v>303</v>
      </c>
      <c r="E193" s="238"/>
      <c r="F193" s="229" t="s">
        <v>11</v>
      </c>
      <c r="G193" s="229" t="s">
        <v>465</v>
      </c>
      <c r="H193" s="229" t="s">
        <v>17067</v>
      </c>
      <c r="I193" s="229" t="s">
        <v>17068</v>
      </c>
      <c r="J193" s="229" t="s">
        <v>17069</v>
      </c>
      <c r="K193" s="229" t="s">
        <v>17070</v>
      </c>
      <c r="L193" s="229" t="s">
        <v>16619</v>
      </c>
      <c r="M193" s="238"/>
      <c r="N193" s="229" t="s">
        <v>17071</v>
      </c>
      <c r="O193" s="806">
        <v>45356.0</v>
      </c>
      <c r="P193" s="230" t="s">
        <v>490</v>
      </c>
      <c r="Q193" s="230" t="s">
        <v>95</v>
      </c>
      <c r="R193" s="238"/>
      <c r="S193" s="238"/>
    </row>
    <row r="194">
      <c r="A194" s="228" t="s">
        <v>3159</v>
      </c>
      <c r="B194" s="229" t="s">
        <v>17072</v>
      </c>
      <c r="C194" s="229" t="s">
        <v>5481</v>
      </c>
      <c r="D194" s="229" t="s">
        <v>303</v>
      </c>
      <c r="E194" s="238"/>
      <c r="F194" s="229" t="s">
        <v>11</v>
      </c>
      <c r="G194" s="229" t="s">
        <v>465</v>
      </c>
      <c r="H194" s="229" t="s">
        <v>17067</v>
      </c>
      <c r="I194" s="229" t="s">
        <v>17073</v>
      </c>
      <c r="J194" s="229" t="s">
        <v>17074</v>
      </c>
      <c r="K194" s="229" t="s">
        <v>17075</v>
      </c>
      <c r="L194" s="229" t="s">
        <v>17076</v>
      </c>
      <c r="M194" s="238"/>
      <c r="N194" s="229" t="s">
        <v>17077</v>
      </c>
      <c r="O194" s="806">
        <v>45356.0</v>
      </c>
      <c r="P194" s="230" t="s">
        <v>490</v>
      </c>
      <c r="Q194" s="230" t="s">
        <v>95</v>
      </c>
      <c r="R194" s="229"/>
      <c r="S194" s="238"/>
    </row>
    <row r="195">
      <c r="A195" s="228" t="s">
        <v>3165</v>
      </c>
      <c r="B195" s="229" t="s">
        <v>17066</v>
      </c>
      <c r="C195" s="229" t="s">
        <v>5474</v>
      </c>
      <c r="D195" s="229" t="s">
        <v>303</v>
      </c>
      <c r="E195" s="238"/>
      <c r="F195" s="229" t="s">
        <v>11</v>
      </c>
      <c r="G195" s="229" t="s">
        <v>465</v>
      </c>
      <c r="H195" s="229" t="s">
        <v>17067</v>
      </c>
      <c r="I195" s="229" t="s">
        <v>17078</v>
      </c>
      <c r="J195" s="229" t="s">
        <v>17069</v>
      </c>
      <c r="K195" s="229" t="s">
        <v>17079</v>
      </c>
      <c r="L195" s="229" t="s">
        <v>16686</v>
      </c>
      <c r="M195" s="238"/>
      <c r="N195" s="229" t="s">
        <v>17080</v>
      </c>
      <c r="O195" s="263">
        <v>45327.0</v>
      </c>
      <c r="P195" s="230" t="s">
        <v>331</v>
      </c>
      <c r="Q195" s="230" t="s">
        <v>95</v>
      </c>
      <c r="R195" s="229"/>
      <c r="S195" s="238"/>
    </row>
    <row r="196">
      <c r="A196" s="228" t="s">
        <v>3170</v>
      </c>
      <c r="B196" s="229" t="s">
        <v>17066</v>
      </c>
      <c r="C196" s="229" t="s">
        <v>5474</v>
      </c>
      <c r="D196" s="229" t="s">
        <v>303</v>
      </c>
      <c r="E196" s="238"/>
      <c r="F196" s="229" t="s">
        <v>11</v>
      </c>
      <c r="G196" s="229" t="s">
        <v>465</v>
      </c>
      <c r="H196" s="229" t="s">
        <v>17067</v>
      </c>
      <c r="I196" s="229" t="s">
        <v>17081</v>
      </c>
      <c r="J196" s="229" t="s">
        <v>17069</v>
      </c>
      <c r="K196" s="229" t="s">
        <v>17082</v>
      </c>
      <c r="L196" s="229" t="s">
        <v>17083</v>
      </c>
      <c r="M196" s="238"/>
      <c r="N196" s="229" t="s">
        <v>17084</v>
      </c>
      <c r="O196" s="263">
        <v>45327.0</v>
      </c>
      <c r="P196" s="230" t="s">
        <v>331</v>
      </c>
      <c r="Q196" s="230" t="s">
        <v>95</v>
      </c>
      <c r="R196" s="229"/>
      <c r="S196" s="238"/>
    </row>
    <row r="197">
      <c r="A197" s="228" t="s">
        <v>3175</v>
      </c>
      <c r="B197" s="229" t="s">
        <v>17066</v>
      </c>
      <c r="C197" s="229" t="s">
        <v>5474</v>
      </c>
      <c r="D197" s="229" t="s">
        <v>303</v>
      </c>
      <c r="E197" s="238"/>
      <c r="F197" s="229" t="s">
        <v>11</v>
      </c>
      <c r="G197" s="229" t="s">
        <v>465</v>
      </c>
      <c r="H197" s="229" t="s">
        <v>17067</v>
      </c>
      <c r="I197" s="229" t="s">
        <v>17085</v>
      </c>
      <c r="J197" s="229" t="s">
        <v>17069</v>
      </c>
      <c r="K197" s="229" t="s">
        <v>17082</v>
      </c>
      <c r="L197" s="229" t="s">
        <v>17086</v>
      </c>
      <c r="M197" s="238"/>
      <c r="N197" s="229" t="s">
        <v>17084</v>
      </c>
      <c r="O197" s="263">
        <v>45327.0</v>
      </c>
      <c r="P197" s="230" t="s">
        <v>331</v>
      </c>
      <c r="Q197" s="230" t="s">
        <v>95</v>
      </c>
      <c r="R197" s="229"/>
      <c r="S197" s="238"/>
    </row>
    <row r="198">
      <c r="A198" s="228" t="s">
        <v>3180</v>
      </c>
      <c r="B198" s="229" t="s">
        <v>17066</v>
      </c>
      <c r="C198" s="229" t="s">
        <v>5474</v>
      </c>
      <c r="D198" s="229" t="s">
        <v>303</v>
      </c>
      <c r="E198" s="238"/>
      <c r="F198" s="229" t="s">
        <v>11</v>
      </c>
      <c r="G198" s="229" t="s">
        <v>465</v>
      </c>
      <c r="H198" s="229" t="s">
        <v>17067</v>
      </c>
      <c r="I198" s="229" t="s">
        <v>17087</v>
      </c>
      <c r="J198" s="229" t="s">
        <v>17069</v>
      </c>
      <c r="K198" s="229" t="s">
        <v>17082</v>
      </c>
      <c r="L198" s="229" t="s">
        <v>16694</v>
      </c>
      <c r="M198" s="238"/>
      <c r="N198" s="229" t="s">
        <v>17080</v>
      </c>
      <c r="O198" s="263">
        <v>45327.0</v>
      </c>
      <c r="P198" s="230" t="s">
        <v>331</v>
      </c>
      <c r="Q198" s="230" t="s">
        <v>95</v>
      </c>
      <c r="R198" s="229"/>
      <c r="S198" s="238"/>
    </row>
    <row r="199">
      <c r="A199" s="228" t="s">
        <v>3186</v>
      </c>
      <c r="B199" s="229" t="s">
        <v>17066</v>
      </c>
      <c r="C199" s="229" t="s">
        <v>5474</v>
      </c>
      <c r="D199" s="229" t="s">
        <v>303</v>
      </c>
      <c r="E199" s="238"/>
      <c r="F199" s="229" t="s">
        <v>12</v>
      </c>
      <c r="G199" s="229" t="s">
        <v>465</v>
      </c>
      <c r="H199" s="229" t="s">
        <v>17067</v>
      </c>
      <c r="I199" s="229" t="s">
        <v>17088</v>
      </c>
      <c r="J199" s="229" t="s">
        <v>17069</v>
      </c>
      <c r="K199" s="229" t="s">
        <v>17089</v>
      </c>
      <c r="L199" s="229" t="s">
        <v>16698</v>
      </c>
      <c r="M199" s="238"/>
      <c r="N199" s="229" t="s">
        <v>17090</v>
      </c>
      <c r="O199" s="806">
        <v>45356.0</v>
      </c>
      <c r="P199" s="230" t="s">
        <v>490</v>
      </c>
      <c r="Q199" s="230" t="s">
        <v>95</v>
      </c>
      <c r="R199" s="238"/>
      <c r="S199" s="238"/>
    </row>
    <row r="200">
      <c r="A200" s="228" t="s">
        <v>3192</v>
      </c>
      <c r="B200" s="229" t="s">
        <v>17066</v>
      </c>
      <c r="C200" s="229" t="s">
        <v>5474</v>
      </c>
      <c r="D200" s="229" t="s">
        <v>303</v>
      </c>
      <c r="E200" s="238"/>
      <c r="F200" s="229" t="s">
        <v>12</v>
      </c>
      <c r="G200" s="229" t="s">
        <v>465</v>
      </c>
      <c r="H200" s="229" t="s">
        <v>17067</v>
      </c>
      <c r="I200" s="229" t="s">
        <v>17091</v>
      </c>
      <c r="J200" s="229" t="s">
        <v>17069</v>
      </c>
      <c r="K200" s="229" t="s">
        <v>17092</v>
      </c>
      <c r="L200" s="229" t="s">
        <v>17093</v>
      </c>
      <c r="M200" s="238"/>
      <c r="N200" s="229" t="s">
        <v>17094</v>
      </c>
      <c r="O200" s="263">
        <v>45327.0</v>
      </c>
      <c r="P200" s="230" t="s">
        <v>331</v>
      </c>
      <c r="Q200" s="230" t="s">
        <v>95</v>
      </c>
      <c r="R200" s="238"/>
      <c r="S200" s="238"/>
    </row>
    <row r="201">
      <c r="A201" s="228" t="s">
        <v>3197</v>
      </c>
      <c r="B201" s="229" t="s">
        <v>17066</v>
      </c>
      <c r="C201" s="229" t="s">
        <v>5474</v>
      </c>
      <c r="D201" s="229" t="s">
        <v>303</v>
      </c>
      <c r="E201" s="238"/>
      <c r="F201" s="229" t="s">
        <v>12</v>
      </c>
      <c r="G201" s="229" t="s">
        <v>465</v>
      </c>
      <c r="H201" s="229" t="s">
        <v>17067</v>
      </c>
      <c r="I201" s="229" t="s">
        <v>17095</v>
      </c>
      <c r="J201" s="229" t="s">
        <v>17069</v>
      </c>
      <c r="K201" s="229" t="s">
        <v>17096</v>
      </c>
      <c r="L201" s="229" t="s">
        <v>16611</v>
      </c>
      <c r="M201" s="804"/>
      <c r="N201" s="229" t="s">
        <v>17097</v>
      </c>
      <c r="O201" s="263">
        <v>45356.0</v>
      </c>
      <c r="P201" s="230" t="s">
        <v>331</v>
      </c>
      <c r="Q201" s="230" t="s">
        <v>95</v>
      </c>
      <c r="R201" s="229"/>
      <c r="S201" s="238"/>
    </row>
    <row r="202">
      <c r="A202" s="228" t="s">
        <v>3204</v>
      </c>
      <c r="B202" s="229" t="s">
        <v>17098</v>
      </c>
      <c r="C202" s="229" t="s">
        <v>5474</v>
      </c>
      <c r="D202" s="229" t="s">
        <v>303</v>
      </c>
      <c r="E202" s="238"/>
      <c r="F202" s="229" t="s">
        <v>11</v>
      </c>
      <c r="G202" s="229" t="s">
        <v>465</v>
      </c>
      <c r="H202" s="229" t="s">
        <v>17067</v>
      </c>
      <c r="I202" s="229" t="s">
        <v>17099</v>
      </c>
      <c r="J202" s="229" t="s">
        <v>17100</v>
      </c>
      <c r="K202" s="229" t="s">
        <v>17101</v>
      </c>
      <c r="L202" s="229" t="s">
        <v>17102</v>
      </c>
      <c r="M202" s="238"/>
      <c r="N202" s="229" t="s">
        <v>17071</v>
      </c>
      <c r="O202" s="806">
        <v>45356.0</v>
      </c>
      <c r="P202" s="230" t="s">
        <v>490</v>
      </c>
      <c r="Q202" s="230" t="s">
        <v>95</v>
      </c>
      <c r="R202" s="229"/>
      <c r="S202" s="238"/>
    </row>
    <row r="203">
      <c r="A203" s="228" t="s">
        <v>3210</v>
      </c>
      <c r="B203" s="229" t="s">
        <v>17098</v>
      </c>
      <c r="C203" s="229" t="s">
        <v>5474</v>
      </c>
      <c r="D203" s="229" t="s">
        <v>303</v>
      </c>
      <c r="E203" s="238"/>
      <c r="F203" s="229" t="s">
        <v>12</v>
      </c>
      <c r="G203" s="229" t="s">
        <v>465</v>
      </c>
      <c r="H203" s="229" t="s">
        <v>17067</v>
      </c>
      <c r="I203" s="229" t="s">
        <v>17103</v>
      </c>
      <c r="J203" s="229" t="s">
        <v>16646</v>
      </c>
      <c r="K203" s="229" t="s">
        <v>17104</v>
      </c>
      <c r="L203" s="229" t="s">
        <v>16707</v>
      </c>
      <c r="M203" s="804"/>
      <c r="N203" s="229" t="s">
        <v>17105</v>
      </c>
      <c r="O203" s="263">
        <v>45478.0</v>
      </c>
      <c r="P203" s="230" t="s">
        <v>94</v>
      </c>
      <c r="Q203" s="230" t="s">
        <v>95</v>
      </c>
      <c r="R203" s="229"/>
      <c r="S203" s="238"/>
    </row>
    <row r="204">
      <c r="A204" s="228" t="s">
        <v>3216</v>
      </c>
      <c r="B204" s="229" t="s">
        <v>17098</v>
      </c>
      <c r="C204" s="229" t="s">
        <v>5474</v>
      </c>
      <c r="D204" s="229" t="s">
        <v>303</v>
      </c>
      <c r="E204" s="238"/>
      <c r="F204" s="229" t="s">
        <v>12</v>
      </c>
      <c r="G204" s="229" t="s">
        <v>465</v>
      </c>
      <c r="H204" s="229" t="s">
        <v>17067</v>
      </c>
      <c r="I204" s="229" t="s">
        <v>17106</v>
      </c>
      <c r="J204" s="229" t="s">
        <v>17100</v>
      </c>
      <c r="K204" s="229" t="s">
        <v>17107</v>
      </c>
      <c r="L204" s="229" t="s">
        <v>17108</v>
      </c>
      <c r="M204" s="804"/>
      <c r="N204" s="229" t="s">
        <v>17105</v>
      </c>
      <c r="O204" s="263">
        <v>45478.0</v>
      </c>
      <c r="P204" s="230" t="s">
        <v>94</v>
      </c>
      <c r="Q204" s="230" t="s">
        <v>95</v>
      </c>
      <c r="R204" s="229"/>
      <c r="S204" s="238"/>
    </row>
    <row r="205">
      <c r="A205" s="228" t="s">
        <v>3222</v>
      </c>
      <c r="B205" s="229" t="s">
        <v>16712</v>
      </c>
      <c r="C205" s="229" t="s">
        <v>5474</v>
      </c>
      <c r="D205" s="229" t="s">
        <v>303</v>
      </c>
      <c r="E205" s="238"/>
      <c r="F205" s="229" t="s">
        <v>12</v>
      </c>
      <c r="G205" s="229" t="s">
        <v>465</v>
      </c>
      <c r="H205" s="229" t="s">
        <v>17067</v>
      </c>
      <c r="I205" s="229" t="s">
        <v>17109</v>
      </c>
      <c r="J205" s="229" t="s">
        <v>17110</v>
      </c>
      <c r="K205" s="229" t="s">
        <v>17111</v>
      </c>
      <c r="L205" s="229" t="s">
        <v>16719</v>
      </c>
      <c r="M205" s="238"/>
      <c r="N205" s="229" t="s">
        <v>17112</v>
      </c>
      <c r="O205" s="263">
        <v>45327.0</v>
      </c>
      <c r="P205" s="230" t="s">
        <v>331</v>
      </c>
      <c r="Q205" s="230" t="s">
        <v>95</v>
      </c>
      <c r="R205" s="238"/>
      <c r="S205" s="238"/>
    </row>
    <row r="206">
      <c r="A206" s="228" t="s">
        <v>3228</v>
      </c>
      <c r="B206" s="229" t="s">
        <v>16712</v>
      </c>
      <c r="C206" s="229" t="s">
        <v>5474</v>
      </c>
      <c r="D206" s="229" t="s">
        <v>303</v>
      </c>
      <c r="E206" s="238"/>
      <c r="F206" s="229" t="s">
        <v>12</v>
      </c>
      <c r="G206" s="229" t="s">
        <v>465</v>
      </c>
      <c r="H206" s="229" t="s">
        <v>17067</v>
      </c>
      <c r="I206" s="229" t="s">
        <v>17113</v>
      </c>
      <c r="J206" s="229" t="s">
        <v>17110</v>
      </c>
      <c r="K206" s="229" t="s">
        <v>17114</v>
      </c>
      <c r="L206" s="229" t="s">
        <v>16719</v>
      </c>
      <c r="M206" s="238"/>
      <c r="N206" s="229" t="s">
        <v>17112</v>
      </c>
      <c r="O206" s="263">
        <v>45327.0</v>
      </c>
      <c r="P206" s="230" t="s">
        <v>331</v>
      </c>
      <c r="Q206" s="230" t="s">
        <v>95</v>
      </c>
      <c r="R206" s="238"/>
      <c r="S206" s="238"/>
    </row>
    <row r="207">
      <c r="A207" s="228" t="s">
        <v>3233</v>
      </c>
      <c r="B207" s="229" t="s">
        <v>16712</v>
      </c>
      <c r="C207" s="229" t="s">
        <v>5474</v>
      </c>
      <c r="D207" s="229" t="s">
        <v>303</v>
      </c>
      <c r="E207" s="238"/>
      <c r="F207" s="229" t="s">
        <v>12</v>
      </c>
      <c r="G207" s="229" t="s">
        <v>465</v>
      </c>
      <c r="H207" s="229" t="s">
        <v>17067</v>
      </c>
      <c r="I207" s="229" t="s">
        <v>17115</v>
      </c>
      <c r="J207" s="229" t="s">
        <v>17110</v>
      </c>
      <c r="K207" s="229" t="s">
        <v>17116</v>
      </c>
      <c r="L207" s="229" t="s">
        <v>16719</v>
      </c>
      <c r="M207" s="238"/>
      <c r="N207" s="229" t="s">
        <v>17112</v>
      </c>
      <c r="O207" s="263">
        <v>45327.0</v>
      </c>
      <c r="P207" s="230" t="s">
        <v>331</v>
      </c>
      <c r="Q207" s="230" t="s">
        <v>95</v>
      </c>
      <c r="R207" s="238"/>
      <c r="S207" s="238"/>
    </row>
    <row r="208">
      <c r="A208" s="228" t="s">
        <v>3239</v>
      </c>
      <c r="B208" s="229" t="s">
        <v>16712</v>
      </c>
      <c r="C208" s="229" t="s">
        <v>5474</v>
      </c>
      <c r="D208" s="229" t="s">
        <v>303</v>
      </c>
      <c r="E208" s="238"/>
      <c r="F208" s="229" t="s">
        <v>12</v>
      </c>
      <c r="G208" s="229" t="s">
        <v>465</v>
      </c>
      <c r="H208" s="229" t="s">
        <v>17067</v>
      </c>
      <c r="I208" s="229" t="s">
        <v>17117</v>
      </c>
      <c r="J208" s="229" t="s">
        <v>17110</v>
      </c>
      <c r="K208" s="229" t="s">
        <v>17118</v>
      </c>
      <c r="L208" s="229" t="s">
        <v>16719</v>
      </c>
      <c r="M208" s="238"/>
      <c r="N208" s="229" t="s">
        <v>17119</v>
      </c>
      <c r="O208" s="263">
        <v>45327.0</v>
      </c>
      <c r="P208" s="230" t="s">
        <v>331</v>
      </c>
      <c r="Q208" s="230" t="s">
        <v>95</v>
      </c>
      <c r="R208" s="238"/>
      <c r="S208" s="238"/>
    </row>
    <row r="209">
      <c r="A209" s="228" t="s">
        <v>3246</v>
      </c>
      <c r="B209" s="229" t="s">
        <v>16712</v>
      </c>
      <c r="C209" s="229" t="s">
        <v>5474</v>
      </c>
      <c r="D209" s="229" t="s">
        <v>303</v>
      </c>
      <c r="E209" s="238"/>
      <c r="F209" s="229" t="s">
        <v>12</v>
      </c>
      <c r="G209" s="229" t="s">
        <v>465</v>
      </c>
      <c r="H209" s="229" t="s">
        <v>17067</v>
      </c>
      <c r="I209" s="229" t="s">
        <v>17120</v>
      </c>
      <c r="J209" s="229" t="s">
        <v>17110</v>
      </c>
      <c r="K209" s="229" t="s">
        <v>17121</v>
      </c>
      <c r="L209" s="229" t="s">
        <v>16719</v>
      </c>
      <c r="M209" s="238"/>
      <c r="N209" s="229" t="s">
        <v>17112</v>
      </c>
      <c r="O209" s="263">
        <v>45327.0</v>
      </c>
      <c r="P209" s="230" t="s">
        <v>331</v>
      </c>
      <c r="Q209" s="230" t="s">
        <v>95</v>
      </c>
      <c r="R209" s="238"/>
      <c r="S209" s="238"/>
    </row>
    <row r="210">
      <c r="A210" s="228" t="s">
        <v>3252</v>
      </c>
      <c r="B210" s="229" t="s">
        <v>16712</v>
      </c>
      <c r="C210" s="229" t="s">
        <v>5474</v>
      </c>
      <c r="D210" s="229" t="s">
        <v>303</v>
      </c>
      <c r="E210" s="238"/>
      <c r="F210" s="229" t="s">
        <v>12</v>
      </c>
      <c r="G210" s="229" t="s">
        <v>465</v>
      </c>
      <c r="H210" s="229" t="s">
        <v>17067</v>
      </c>
      <c r="I210" s="229" t="s">
        <v>17122</v>
      </c>
      <c r="J210" s="229" t="s">
        <v>17110</v>
      </c>
      <c r="K210" s="229" t="s">
        <v>17123</v>
      </c>
      <c r="L210" s="229" t="s">
        <v>16719</v>
      </c>
      <c r="M210" s="238"/>
      <c r="N210" s="229" t="s">
        <v>17112</v>
      </c>
      <c r="O210" s="263">
        <v>45327.0</v>
      </c>
      <c r="P210" s="230" t="s">
        <v>331</v>
      </c>
      <c r="Q210" s="230" t="s">
        <v>95</v>
      </c>
      <c r="R210" s="238"/>
      <c r="S210" s="238"/>
    </row>
    <row r="211">
      <c r="A211" s="228" t="s">
        <v>3257</v>
      </c>
      <c r="B211" s="229" t="s">
        <v>16712</v>
      </c>
      <c r="C211" s="229" t="s">
        <v>5474</v>
      </c>
      <c r="D211" s="229" t="s">
        <v>303</v>
      </c>
      <c r="E211" s="238"/>
      <c r="F211" s="229" t="s">
        <v>12</v>
      </c>
      <c r="G211" s="229" t="s">
        <v>465</v>
      </c>
      <c r="H211" s="229" t="s">
        <v>17067</v>
      </c>
      <c r="I211" s="229" t="s">
        <v>17124</v>
      </c>
      <c r="J211" s="229" t="s">
        <v>17110</v>
      </c>
      <c r="K211" s="229" t="s">
        <v>17125</v>
      </c>
      <c r="L211" s="229" t="s">
        <v>16719</v>
      </c>
      <c r="M211" s="238"/>
      <c r="N211" s="229" t="s">
        <v>17119</v>
      </c>
      <c r="O211" s="263">
        <v>45327.0</v>
      </c>
      <c r="P211" s="230" t="s">
        <v>331</v>
      </c>
      <c r="Q211" s="230" t="s">
        <v>95</v>
      </c>
      <c r="R211" s="238"/>
      <c r="S211" s="238"/>
    </row>
    <row r="212">
      <c r="A212" s="228" t="s">
        <v>3262</v>
      </c>
      <c r="B212" s="229" t="s">
        <v>16712</v>
      </c>
      <c r="C212" s="229" t="s">
        <v>5474</v>
      </c>
      <c r="D212" s="229" t="s">
        <v>303</v>
      </c>
      <c r="E212" s="238"/>
      <c r="F212" s="229" t="s">
        <v>12</v>
      </c>
      <c r="G212" s="229" t="s">
        <v>465</v>
      </c>
      <c r="H212" s="229" t="s">
        <v>17067</v>
      </c>
      <c r="I212" s="229" t="s">
        <v>17126</v>
      </c>
      <c r="J212" s="229" t="s">
        <v>17110</v>
      </c>
      <c r="K212" s="229" t="s">
        <v>17127</v>
      </c>
      <c r="L212" s="229" t="s">
        <v>16719</v>
      </c>
      <c r="M212" s="238"/>
      <c r="N212" s="229" t="s">
        <v>17112</v>
      </c>
      <c r="O212" s="263">
        <v>45327.0</v>
      </c>
      <c r="P212" s="230" t="s">
        <v>331</v>
      </c>
      <c r="Q212" s="230" t="s">
        <v>95</v>
      </c>
      <c r="R212" s="238"/>
      <c r="S212" s="238"/>
    </row>
    <row r="213">
      <c r="A213" s="228" t="s">
        <v>3267</v>
      </c>
      <c r="B213" s="229" t="s">
        <v>16712</v>
      </c>
      <c r="C213" s="229" t="s">
        <v>5474</v>
      </c>
      <c r="D213" s="229" t="s">
        <v>303</v>
      </c>
      <c r="E213" s="238"/>
      <c r="F213" s="229" t="s">
        <v>12</v>
      </c>
      <c r="G213" s="229" t="s">
        <v>465</v>
      </c>
      <c r="H213" s="229" t="s">
        <v>17067</v>
      </c>
      <c r="I213" s="229" t="s">
        <v>17128</v>
      </c>
      <c r="J213" s="229" t="s">
        <v>17110</v>
      </c>
      <c r="K213" s="229" t="s">
        <v>17129</v>
      </c>
      <c r="L213" s="229" t="s">
        <v>16719</v>
      </c>
      <c r="M213" s="238"/>
      <c r="N213" s="229" t="s">
        <v>17112</v>
      </c>
      <c r="O213" s="263">
        <v>45327.0</v>
      </c>
      <c r="P213" s="230" t="s">
        <v>331</v>
      </c>
      <c r="Q213" s="230" t="s">
        <v>95</v>
      </c>
      <c r="R213" s="238"/>
      <c r="S213" s="238"/>
    </row>
    <row r="214">
      <c r="A214" s="228" t="s">
        <v>3271</v>
      </c>
      <c r="B214" s="229" t="s">
        <v>16712</v>
      </c>
      <c r="C214" s="229" t="s">
        <v>5474</v>
      </c>
      <c r="D214" s="229" t="s">
        <v>303</v>
      </c>
      <c r="E214" s="238"/>
      <c r="F214" s="229" t="s">
        <v>12</v>
      </c>
      <c r="G214" s="229" t="s">
        <v>465</v>
      </c>
      <c r="H214" s="229" t="s">
        <v>17067</v>
      </c>
      <c r="I214" s="229" t="s">
        <v>17130</v>
      </c>
      <c r="J214" s="229" t="s">
        <v>17110</v>
      </c>
      <c r="K214" s="229" t="s">
        <v>17131</v>
      </c>
      <c r="L214" s="229" t="s">
        <v>16719</v>
      </c>
      <c r="M214" s="238"/>
      <c r="N214" s="229" t="s">
        <v>17112</v>
      </c>
      <c r="O214" s="263">
        <v>45327.0</v>
      </c>
      <c r="P214" s="230" t="s">
        <v>331</v>
      </c>
      <c r="Q214" s="230" t="s">
        <v>95</v>
      </c>
      <c r="R214" s="238"/>
      <c r="S214" s="238"/>
    </row>
    <row r="215">
      <c r="A215" s="228" t="s">
        <v>3282</v>
      </c>
      <c r="B215" s="229" t="s">
        <v>16712</v>
      </c>
      <c r="C215" s="229" t="s">
        <v>5474</v>
      </c>
      <c r="D215" s="229" t="s">
        <v>303</v>
      </c>
      <c r="E215" s="238"/>
      <c r="F215" s="229" t="s">
        <v>12</v>
      </c>
      <c r="G215" s="229" t="s">
        <v>465</v>
      </c>
      <c r="H215" s="229" t="s">
        <v>17067</v>
      </c>
      <c r="I215" s="229" t="s">
        <v>17132</v>
      </c>
      <c r="J215" s="229" t="s">
        <v>16646</v>
      </c>
      <c r="K215" s="229" t="s">
        <v>17133</v>
      </c>
      <c r="L215" s="229" t="s">
        <v>17134</v>
      </c>
      <c r="M215" s="238"/>
      <c r="N215" s="229" t="s">
        <v>17135</v>
      </c>
      <c r="O215" s="263">
        <v>45327.0</v>
      </c>
      <c r="P215" s="230" t="s">
        <v>331</v>
      </c>
      <c r="Q215" s="230" t="s">
        <v>95</v>
      </c>
      <c r="R215" s="238"/>
      <c r="S215" s="238"/>
    </row>
    <row r="216">
      <c r="A216" s="228" t="s">
        <v>3287</v>
      </c>
      <c r="B216" s="229" t="s">
        <v>16712</v>
      </c>
      <c r="C216" s="229" t="s">
        <v>5474</v>
      </c>
      <c r="D216" s="229" t="s">
        <v>303</v>
      </c>
      <c r="E216" s="238"/>
      <c r="F216" s="229" t="s">
        <v>12</v>
      </c>
      <c r="G216" s="229" t="s">
        <v>465</v>
      </c>
      <c r="H216" s="229" t="s">
        <v>17067</v>
      </c>
      <c r="I216" s="229" t="s">
        <v>17136</v>
      </c>
      <c r="J216" s="229" t="s">
        <v>16646</v>
      </c>
      <c r="K216" s="229" t="s">
        <v>17137</v>
      </c>
      <c r="L216" s="229" t="s">
        <v>16719</v>
      </c>
      <c r="M216" s="238"/>
      <c r="N216" s="229" t="s">
        <v>17135</v>
      </c>
      <c r="O216" s="263">
        <v>45327.0</v>
      </c>
      <c r="P216" s="230" t="s">
        <v>331</v>
      </c>
      <c r="Q216" s="230" t="s">
        <v>95</v>
      </c>
      <c r="R216" s="238"/>
      <c r="S216" s="238"/>
    </row>
    <row r="217">
      <c r="A217" s="228" t="s">
        <v>3292</v>
      </c>
      <c r="B217" s="229" t="s">
        <v>16712</v>
      </c>
      <c r="C217" s="229" t="s">
        <v>5474</v>
      </c>
      <c r="D217" s="229" t="s">
        <v>303</v>
      </c>
      <c r="E217" s="238"/>
      <c r="F217" s="229" t="s">
        <v>12</v>
      </c>
      <c r="G217" s="229" t="s">
        <v>465</v>
      </c>
      <c r="H217" s="229" t="s">
        <v>17067</v>
      </c>
      <c r="I217" s="229" t="s">
        <v>17138</v>
      </c>
      <c r="J217" s="229" t="s">
        <v>16646</v>
      </c>
      <c r="K217" s="230" t="s">
        <v>17139</v>
      </c>
      <c r="L217" s="230" t="s">
        <v>17140</v>
      </c>
      <c r="M217" s="804"/>
      <c r="N217" s="229" t="s">
        <v>17141</v>
      </c>
      <c r="O217" s="263">
        <v>45478.0</v>
      </c>
      <c r="P217" s="230" t="s">
        <v>94</v>
      </c>
      <c r="Q217" s="230" t="s">
        <v>95</v>
      </c>
      <c r="R217" s="238"/>
      <c r="S217" s="238"/>
    </row>
    <row r="218">
      <c r="A218" s="228" t="s">
        <v>3296</v>
      </c>
      <c r="B218" s="229" t="s">
        <v>16712</v>
      </c>
      <c r="C218" s="229" t="s">
        <v>5474</v>
      </c>
      <c r="D218" s="229" t="s">
        <v>303</v>
      </c>
      <c r="E218" s="238"/>
      <c r="F218" s="229" t="s">
        <v>12</v>
      </c>
      <c r="G218" s="229" t="s">
        <v>465</v>
      </c>
      <c r="H218" s="229" t="s">
        <v>17067</v>
      </c>
      <c r="I218" s="229" t="s">
        <v>17142</v>
      </c>
      <c r="J218" s="229" t="s">
        <v>16646</v>
      </c>
      <c r="K218" s="229" t="s">
        <v>17143</v>
      </c>
      <c r="L218" s="230" t="s">
        <v>17140</v>
      </c>
      <c r="M218" s="804"/>
      <c r="N218" s="229" t="s">
        <v>17141</v>
      </c>
      <c r="O218" s="263">
        <v>45478.0</v>
      </c>
      <c r="P218" s="230" t="s">
        <v>94</v>
      </c>
      <c r="Q218" s="230" t="s">
        <v>95</v>
      </c>
      <c r="R218" s="238"/>
      <c r="S218" s="238"/>
    </row>
    <row r="219">
      <c r="A219" s="228" t="s">
        <v>3300</v>
      </c>
      <c r="B219" s="229" t="s">
        <v>16712</v>
      </c>
      <c r="C219" s="229" t="s">
        <v>5474</v>
      </c>
      <c r="D219" s="229" t="s">
        <v>303</v>
      </c>
      <c r="E219" s="238"/>
      <c r="F219" s="229" t="s">
        <v>12</v>
      </c>
      <c r="G219" s="229" t="s">
        <v>465</v>
      </c>
      <c r="H219" s="229" t="s">
        <v>17067</v>
      </c>
      <c r="I219" s="229" t="s">
        <v>17144</v>
      </c>
      <c r="J219" s="229" t="s">
        <v>16646</v>
      </c>
      <c r="K219" s="229" t="s">
        <v>17145</v>
      </c>
      <c r="L219" s="229" t="s">
        <v>16719</v>
      </c>
      <c r="M219" s="238"/>
      <c r="N219" s="229" t="s">
        <v>17146</v>
      </c>
      <c r="O219" s="263">
        <v>45327.0</v>
      </c>
      <c r="P219" s="230" t="s">
        <v>331</v>
      </c>
      <c r="Q219" s="230" t="s">
        <v>95</v>
      </c>
      <c r="R219" s="238"/>
      <c r="S219" s="238"/>
    </row>
    <row r="220">
      <c r="A220" s="228" t="s">
        <v>3305</v>
      </c>
      <c r="B220" s="229" t="s">
        <v>16712</v>
      </c>
      <c r="C220" s="229" t="s">
        <v>5474</v>
      </c>
      <c r="D220" s="229" t="s">
        <v>303</v>
      </c>
      <c r="E220" s="238"/>
      <c r="F220" s="229" t="s">
        <v>12</v>
      </c>
      <c r="G220" s="229" t="s">
        <v>465</v>
      </c>
      <c r="H220" s="229" t="s">
        <v>17067</v>
      </c>
      <c r="I220" s="229" t="s">
        <v>17147</v>
      </c>
      <c r="J220" s="229" t="s">
        <v>16646</v>
      </c>
      <c r="K220" s="229" t="s">
        <v>17148</v>
      </c>
      <c r="L220" s="229" t="s">
        <v>16719</v>
      </c>
      <c r="M220" s="238"/>
      <c r="N220" s="229" t="s">
        <v>17146</v>
      </c>
      <c r="O220" s="263">
        <v>45327.0</v>
      </c>
      <c r="P220" s="230" t="s">
        <v>331</v>
      </c>
      <c r="Q220" s="230" t="s">
        <v>95</v>
      </c>
      <c r="R220" s="238"/>
      <c r="S220" s="238"/>
    </row>
    <row r="221">
      <c r="A221" s="228" t="s">
        <v>3312</v>
      </c>
      <c r="B221" s="229" t="s">
        <v>17072</v>
      </c>
      <c r="C221" s="800">
        <v>4.4</v>
      </c>
      <c r="D221" s="229" t="s">
        <v>303</v>
      </c>
      <c r="E221" s="238"/>
      <c r="F221" s="229" t="s">
        <v>11</v>
      </c>
      <c r="G221" s="229" t="s">
        <v>465</v>
      </c>
      <c r="H221" s="229" t="s">
        <v>17067</v>
      </c>
      <c r="I221" s="229" t="s">
        <v>17149</v>
      </c>
      <c r="J221" s="229" t="s">
        <v>16646</v>
      </c>
      <c r="K221" s="229" t="s">
        <v>17150</v>
      </c>
      <c r="L221" s="229" t="s">
        <v>17151</v>
      </c>
      <c r="M221" s="238"/>
      <c r="N221" s="229" t="s">
        <v>17152</v>
      </c>
      <c r="O221" s="263">
        <v>45356.0</v>
      </c>
      <c r="P221" s="230" t="s">
        <v>490</v>
      </c>
      <c r="Q221" s="230" t="s">
        <v>95</v>
      </c>
      <c r="R221" s="229"/>
      <c r="S221" s="238"/>
    </row>
    <row r="222">
      <c r="A222" s="228" t="s">
        <v>3317</v>
      </c>
      <c r="B222" s="238"/>
      <c r="C222" s="238"/>
      <c r="D222" s="229" t="s">
        <v>303</v>
      </c>
      <c r="E222" s="238"/>
      <c r="F222" s="229" t="s">
        <v>12</v>
      </c>
      <c r="G222" s="229" t="s">
        <v>545</v>
      </c>
      <c r="H222" s="229" t="s">
        <v>38</v>
      </c>
      <c r="I222" s="229" t="s">
        <v>17153</v>
      </c>
      <c r="J222" s="229" t="s">
        <v>17154</v>
      </c>
      <c r="K222" s="229" t="s">
        <v>17155</v>
      </c>
      <c r="L222" s="229" t="s">
        <v>17156</v>
      </c>
      <c r="M222" s="230" t="s">
        <v>17157</v>
      </c>
      <c r="N222" s="238"/>
      <c r="O222" s="802">
        <v>45356.0</v>
      </c>
      <c r="P222" s="230" t="s">
        <v>331</v>
      </c>
      <c r="Q222" s="230" t="s">
        <v>95</v>
      </c>
      <c r="R222" s="238"/>
      <c r="S222" s="238"/>
    </row>
    <row r="223">
      <c r="A223" s="228" t="s">
        <v>3321</v>
      </c>
      <c r="B223" s="229" t="s">
        <v>17158</v>
      </c>
      <c r="C223" s="238"/>
      <c r="D223" s="229" t="s">
        <v>303</v>
      </c>
      <c r="E223" s="238"/>
      <c r="F223" s="229" t="s">
        <v>11</v>
      </c>
      <c r="G223" s="229" t="s">
        <v>545</v>
      </c>
      <c r="H223" s="229" t="s">
        <v>38</v>
      </c>
      <c r="I223" s="229" t="s">
        <v>17159</v>
      </c>
      <c r="J223" s="229" t="s">
        <v>6162</v>
      </c>
      <c r="K223" s="229" t="s">
        <v>17160</v>
      </c>
      <c r="L223" s="229" t="s">
        <v>17161</v>
      </c>
      <c r="M223" s="808" t="s">
        <v>17162</v>
      </c>
      <c r="O223" s="231">
        <v>45356.0</v>
      </c>
      <c r="P223" s="230" t="s">
        <v>331</v>
      </c>
      <c r="Q223" s="230" t="s">
        <v>95</v>
      </c>
      <c r="R223" s="238"/>
      <c r="S223" s="238"/>
    </row>
    <row r="224">
      <c r="A224" s="228" t="s">
        <v>3326</v>
      </c>
      <c r="B224" s="229" t="s">
        <v>17163</v>
      </c>
      <c r="C224" s="238"/>
      <c r="D224" s="229" t="s">
        <v>303</v>
      </c>
      <c r="E224" s="238"/>
      <c r="F224" s="229" t="s">
        <v>12</v>
      </c>
      <c r="G224" s="229" t="s">
        <v>545</v>
      </c>
      <c r="H224" s="229" t="s">
        <v>38</v>
      </c>
      <c r="I224" s="229" t="s">
        <v>17164</v>
      </c>
      <c r="J224" s="229" t="s">
        <v>6162</v>
      </c>
      <c r="K224" s="229" t="s">
        <v>17165</v>
      </c>
      <c r="L224" s="229" t="s">
        <v>17166</v>
      </c>
      <c r="M224" s="230" t="s">
        <v>17167</v>
      </c>
      <c r="N224" s="238"/>
      <c r="O224" s="802">
        <v>45356.0</v>
      </c>
      <c r="P224" s="230" t="s">
        <v>331</v>
      </c>
      <c r="Q224" s="230" t="s">
        <v>95</v>
      </c>
      <c r="R224" s="238"/>
      <c r="S224" s="238"/>
    </row>
    <row r="225">
      <c r="A225" s="228" t="s">
        <v>3331</v>
      </c>
      <c r="B225" s="229" t="s">
        <v>17168</v>
      </c>
      <c r="C225" s="238"/>
      <c r="D225" s="229" t="s">
        <v>303</v>
      </c>
      <c r="E225" s="238"/>
      <c r="F225" s="229" t="s">
        <v>11</v>
      </c>
      <c r="G225" s="229" t="s">
        <v>545</v>
      </c>
      <c r="H225" s="229" t="s">
        <v>38</v>
      </c>
      <c r="I225" s="229" t="s">
        <v>17169</v>
      </c>
      <c r="J225" s="229" t="s">
        <v>6162</v>
      </c>
      <c r="K225" s="229" t="s">
        <v>17170</v>
      </c>
      <c r="L225" s="809" t="s">
        <v>17171</v>
      </c>
      <c r="M225" s="230" t="s">
        <v>17172</v>
      </c>
      <c r="N225" s="238"/>
      <c r="O225" s="802">
        <v>45356.0</v>
      </c>
      <c r="P225" s="230" t="s">
        <v>331</v>
      </c>
      <c r="Q225" s="230" t="s">
        <v>95</v>
      </c>
      <c r="R225" s="238"/>
      <c r="S225" s="238"/>
    </row>
    <row r="226">
      <c r="A226" s="228" t="s">
        <v>3336</v>
      </c>
      <c r="B226" s="229" t="s">
        <v>17158</v>
      </c>
      <c r="C226" s="238"/>
      <c r="D226" s="229" t="s">
        <v>303</v>
      </c>
      <c r="E226" s="238"/>
      <c r="F226" s="229" t="s">
        <v>12</v>
      </c>
      <c r="G226" s="229" t="s">
        <v>545</v>
      </c>
      <c r="H226" s="229" t="s">
        <v>38</v>
      </c>
      <c r="I226" s="229" t="s">
        <v>17173</v>
      </c>
      <c r="J226" s="229" t="s">
        <v>17174</v>
      </c>
      <c r="K226" s="229" t="s">
        <v>17175</v>
      </c>
      <c r="L226" s="229" t="s">
        <v>17176</v>
      </c>
      <c r="M226" s="230" t="s">
        <v>17177</v>
      </c>
      <c r="N226" s="238"/>
      <c r="O226" s="802">
        <v>45509.0</v>
      </c>
      <c r="P226" s="230" t="s">
        <v>331</v>
      </c>
      <c r="Q226" s="230" t="s">
        <v>95</v>
      </c>
      <c r="R226" s="238"/>
      <c r="S226" s="238"/>
    </row>
    <row r="227">
      <c r="A227" s="228" t="s">
        <v>3341</v>
      </c>
      <c r="B227" s="229" t="s">
        <v>17158</v>
      </c>
      <c r="C227" s="238"/>
      <c r="D227" s="229" t="s">
        <v>303</v>
      </c>
      <c r="E227" s="238"/>
      <c r="F227" s="229" t="s">
        <v>12</v>
      </c>
      <c r="G227" s="229" t="s">
        <v>545</v>
      </c>
      <c r="H227" s="229" t="s">
        <v>38</v>
      </c>
      <c r="I227" s="229" t="s">
        <v>17178</v>
      </c>
      <c r="J227" s="229" t="s">
        <v>6162</v>
      </c>
      <c r="K227" s="229" t="s">
        <v>17179</v>
      </c>
      <c r="L227" s="229" t="s">
        <v>17180</v>
      </c>
      <c r="M227" s="230" t="s">
        <v>17181</v>
      </c>
      <c r="N227" s="238"/>
      <c r="O227" s="802">
        <v>45356.0</v>
      </c>
      <c r="P227" s="230" t="s">
        <v>331</v>
      </c>
      <c r="Q227" s="230" t="s">
        <v>95</v>
      </c>
      <c r="R227" s="238"/>
      <c r="S227" s="238"/>
    </row>
    <row r="228">
      <c r="A228" s="228" t="s">
        <v>3345</v>
      </c>
      <c r="B228" s="229" t="s">
        <v>17158</v>
      </c>
      <c r="C228" s="238"/>
      <c r="D228" s="229" t="s">
        <v>303</v>
      </c>
      <c r="E228" s="238"/>
      <c r="F228" s="229" t="s">
        <v>11</v>
      </c>
      <c r="G228" s="229" t="s">
        <v>545</v>
      </c>
      <c r="H228" s="229" t="s">
        <v>38</v>
      </c>
      <c r="I228" s="229" t="s">
        <v>17182</v>
      </c>
      <c r="J228" s="229" t="s">
        <v>17183</v>
      </c>
      <c r="K228" s="229" t="s">
        <v>17184</v>
      </c>
      <c r="L228" s="229" t="s">
        <v>17185</v>
      </c>
      <c r="M228" s="230" t="s">
        <v>17186</v>
      </c>
      <c r="N228" s="238"/>
      <c r="O228" s="802">
        <v>45356.0</v>
      </c>
      <c r="P228" s="230" t="s">
        <v>331</v>
      </c>
      <c r="Q228" s="230" t="s">
        <v>95</v>
      </c>
      <c r="R228" s="238"/>
      <c r="S228" s="238"/>
    </row>
    <row r="229">
      <c r="A229" s="228" t="s">
        <v>3351</v>
      </c>
      <c r="B229" s="229" t="s">
        <v>17158</v>
      </c>
      <c r="C229" s="238"/>
      <c r="D229" s="229" t="s">
        <v>303</v>
      </c>
      <c r="E229" s="238"/>
      <c r="F229" s="229" t="s">
        <v>11</v>
      </c>
      <c r="G229" s="229" t="s">
        <v>545</v>
      </c>
      <c r="H229" s="229" t="s">
        <v>38</v>
      </c>
      <c r="I229" s="229" t="s">
        <v>17187</v>
      </c>
      <c r="J229" s="229" t="s">
        <v>17188</v>
      </c>
      <c r="K229" s="229" t="s">
        <v>17189</v>
      </c>
      <c r="L229" s="229" t="s">
        <v>17190</v>
      </c>
      <c r="M229" s="230" t="s">
        <v>17191</v>
      </c>
      <c r="N229" s="238"/>
      <c r="O229" s="802">
        <v>45356.0</v>
      </c>
      <c r="P229" s="230" t="s">
        <v>331</v>
      </c>
      <c r="Q229" s="230" t="s">
        <v>95</v>
      </c>
      <c r="R229" s="238"/>
      <c r="S229" s="238"/>
    </row>
    <row r="230">
      <c r="A230" s="228" t="s">
        <v>3357</v>
      </c>
      <c r="B230" s="229" t="s">
        <v>17158</v>
      </c>
      <c r="C230" s="238"/>
      <c r="D230" s="229" t="s">
        <v>303</v>
      </c>
      <c r="E230" s="238"/>
      <c r="F230" s="229" t="s">
        <v>11</v>
      </c>
      <c r="G230" s="229" t="s">
        <v>545</v>
      </c>
      <c r="H230" s="229" t="s">
        <v>847</v>
      </c>
      <c r="I230" s="229" t="s">
        <v>17192</v>
      </c>
      <c r="J230" s="229" t="s">
        <v>6162</v>
      </c>
      <c r="K230" s="229" t="s">
        <v>17193</v>
      </c>
      <c r="L230" s="229" t="s">
        <v>17194</v>
      </c>
      <c r="M230" s="230" t="s">
        <v>17195</v>
      </c>
      <c r="N230" s="238"/>
      <c r="O230" s="802">
        <v>45356.0</v>
      </c>
      <c r="P230" s="230" t="s">
        <v>331</v>
      </c>
      <c r="Q230" s="230" t="s">
        <v>95</v>
      </c>
      <c r="R230" s="229"/>
      <c r="S230" s="238"/>
    </row>
    <row r="231">
      <c r="A231" s="228" t="s">
        <v>3362</v>
      </c>
      <c r="B231" s="229" t="s">
        <v>17158</v>
      </c>
      <c r="C231" s="238"/>
      <c r="D231" s="229" t="s">
        <v>303</v>
      </c>
      <c r="E231" s="238"/>
      <c r="F231" s="229" t="s">
        <v>12</v>
      </c>
      <c r="G231" s="229" t="s">
        <v>545</v>
      </c>
      <c r="H231" s="229" t="s">
        <v>847</v>
      </c>
      <c r="I231" s="229" t="s">
        <v>17196</v>
      </c>
      <c r="J231" s="229" t="s">
        <v>17197</v>
      </c>
      <c r="K231" s="229" t="s">
        <v>17198</v>
      </c>
      <c r="L231" s="229" t="s">
        <v>17199</v>
      </c>
      <c r="M231" s="230" t="s">
        <v>17200</v>
      </c>
      <c r="N231" s="238"/>
      <c r="O231" s="802">
        <v>45356.0</v>
      </c>
      <c r="P231" s="230" t="s">
        <v>331</v>
      </c>
      <c r="Q231" s="230" t="s">
        <v>95</v>
      </c>
      <c r="R231" s="238"/>
      <c r="S231" s="238"/>
    </row>
    <row r="232">
      <c r="A232" s="228" t="s">
        <v>3367</v>
      </c>
      <c r="B232" s="229" t="s">
        <v>17158</v>
      </c>
      <c r="C232" s="238"/>
      <c r="D232" s="229" t="s">
        <v>303</v>
      </c>
      <c r="E232" s="238"/>
      <c r="F232" s="229" t="s">
        <v>11</v>
      </c>
      <c r="G232" s="229" t="s">
        <v>545</v>
      </c>
      <c r="H232" s="229" t="s">
        <v>847</v>
      </c>
      <c r="I232" s="229" t="s">
        <v>17201</v>
      </c>
      <c r="J232" s="229" t="s">
        <v>17202</v>
      </c>
      <c r="K232" s="229" t="s">
        <v>17203</v>
      </c>
      <c r="L232" s="229" t="s">
        <v>17204</v>
      </c>
      <c r="M232" s="230" t="s">
        <v>17205</v>
      </c>
      <c r="N232" s="238"/>
      <c r="O232" s="802">
        <v>45356.0</v>
      </c>
      <c r="P232" s="230" t="s">
        <v>331</v>
      </c>
      <c r="Q232" s="230" t="s">
        <v>95</v>
      </c>
      <c r="R232" s="238"/>
      <c r="S232" s="238"/>
    </row>
    <row r="233">
      <c r="A233" s="228" t="s">
        <v>3373</v>
      </c>
      <c r="B233" s="229" t="s">
        <v>17158</v>
      </c>
      <c r="C233" s="238"/>
      <c r="D233" s="229" t="s">
        <v>303</v>
      </c>
      <c r="E233" s="238"/>
      <c r="F233" s="229" t="s">
        <v>12</v>
      </c>
      <c r="G233" s="229" t="s">
        <v>545</v>
      </c>
      <c r="H233" s="229" t="s">
        <v>38</v>
      </c>
      <c r="I233" s="229" t="s">
        <v>17206</v>
      </c>
      <c r="J233" s="229" t="s">
        <v>17183</v>
      </c>
      <c r="K233" s="229" t="s">
        <v>17207</v>
      </c>
      <c r="L233" s="809" t="s">
        <v>17208</v>
      </c>
      <c r="M233" s="810" t="s">
        <v>17209</v>
      </c>
      <c r="N233" s="238"/>
      <c r="O233" s="263">
        <v>45540.0</v>
      </c>
      <c r="P233" s="230" t="s">
        <v>94</v>
      </c>
      <c r="Q233" s="230" t="s">
        <v>95</v>
      </c>
      <c r="R233" s="229"/>
      <c r="S233" s="238"/>
    </row>
    <row r="234">
      <c r="A234" s="228" t="s">
        <v>3378</v>
      </c>
      <c r="B234" s="229" t="s">
        <v>17158</v>
      </c>
      <c r="C234" s="238"/>
      <c r="D234" s="229" t="s">
        <v>303</v>
      </c>
      <c r="E234" s="238"/>
      <c r="F234" s="229" t="s">
        <v>12</v>
      </c>
      <c r="G234" s="229" t="s">
        <v>545</v>
      </c>
      <c r="H234" s="229" t="s">
        <v>38</v>
      </c>
      <c r="I234" s="229" t="s">
        <v>17210</v>
      </c>
      <c r="J234" s="229" t="s">
        <v>17211</v>
      </c>
      <c r="K234" s="229" t="s">
        <v>17212</v>
      </c>
      <c r="L234" s="229" t="s">
        <v>17213</v>
      </c>
      <c r="M234" s="230" t="s">
        <v>17214</v>
      </c>
      <c r="N234" s="238"/>
      <c r="O234" s="802">
        <v>45356.0</v>
      </c>
      <c r="P234" s="230" t="s">
        <v>331</v>
      </c>
      <c r="Q234" s="230" t="s">
        <v>95</v>
      </c>
      <c r="R234" s="238"/>
      <c r="S234" s="238"/>
    </row>
    <row r="235">
      <c r="A235" s="228" t="s">
        <v>3382</v>
      </c>
      <c r="B235" s="229" t="s">
        <v>17215</v>
      </c>
      <c r="C235" s="238"/>
      <c r="D235" s="229" t="s">
        <v>303</v>
      </c>
      <c r="E235" s="238"/>
      <c r="F235" s="229" t="s">
        <v>11</v>
      </c>
      <c r="G235" s="229" t="s">
        <v>545</v>
      </c>
      <c r="H235" s="229" t="s">
        <v>38</v>
      </c>
      <c r="I235" s="229" t="s">
        <v>17216</v>
      </c>
      <c r="J235" s="229" t="s">
        <v>17217</v>
      </c>
      <c r="K235" s="229" t="s">
        <v>17218</v>
      </c>
      <c r="L235" s="229" t="s">
        <v>17219</v>
      </c>
      <c r="M235" s="230" t="s">
        <v>17220</v>
      </c>
      <c r="N235" s="238"/>
      <c r="O235" s="802">
        <v>45356.0</v>
      </c>
      <c r="P235" s="230" t="s">
        <v>331</v>
      </c>
      <c r="Q235" s="230" t="s">
        <v>95</v>
      </c>
      <c r="R235" s="238"/>
      <c r="S235" s="238"/>
    </row>
    <row r="236">
      <c r="A236" s="228" t="s">
        <v>3386</v>
      </c>
      <c r="B236" s="229" t="s">
        <v>17221</v>
      </c>
      <c r="C236" s="800">
        <v>3.8</v>
      </c>
      <c r="D236" s="229" t="s">
        <v>303</v>
      </c>
      <c r="E236" s="238"/>
      <c r="F236" s="229" t="s">
        <v>12</v>
      </c>
      <c r="G236" s="229" t="s">
        <v>545</v>
      </c>
      <c r="H236" s="229" t="s">
        <v>17067</v>
      </c>
      <c r="I236" s="229" t="s">
        <v>17222</v>
      </c>
      <c r="J236" s="229" t="s">
        <v>17223</v>
      </c>
      <c r="K236" s="229" t="s">
        <v>17224</v>
      </c>
      <c r="L236" s="229" t="s">
        <v>17225</v>
      </c>
      <c r="M236" s="230" t="s">
        <v>17226</v>
      </c>
      <c r="N236" s="238"/>
      <c r="O236" s="802">
        <v>45356.0</v>
      </c>
      <c r="P236" s="230" t="s">
        <v>331</v>
      </c>
      <c r="Q236" s="230" t="s">
        <v>95</v>
      </c>
      <c r="R236" s="238"/>
      <c r="S236" s="238"/>
    </row>
    <row r="237">
      <c r="A237" s="228" t="s">
        <v>3390</v>
      </c>
      <c r="B237" s="229" t="s">
        <v>17227</v>
      </c>
      <c r="C237" s="800">
        <v>3.8</v>
      </c>
      <c r="D237" s="229" t="s">
        <v>303</v>
      </c>
      <c r="E237" s="238"/>
      <c r="F237" s="229" t="s">
        <v>11</v>
      </c>
      <c r="G237" s="229" t="s">
        <v>545</v>
      </c>
      <c r="H237" s="229" t="s">
        <v>17067</v>
      </c>
      <c r="I237" s="229" t="s">
        <v>17228</v>
      </c>
      <c r="J237" s="229" t="s">
        <v>17229</v>
      </c>
      <c r="K237" s="229" t="s">
        <v>17230</v>
      </c>
      <c r="L237" s="809" t="s">
        <v>17231</v>
      </c>
      <c r="M237" s="230" t="s">
        <v>17232</v>
      </c>
      <c r="N237" s="238"/>
      <c r="O237" s="802">
        <v>45356.0</v>
      </c>
      <c r="P237" s="230" t="s">
        <v>331</v>
      </c>
      <c r="Q237" s="230" t="s">
        <v>95</v>
      </c>
      <c r="R237" s="238"/>
      <c r="S237" s="238"/>
    </row>
    <row r="238">
      <c r="A238" s="228" t="s">
        <v>3394</v>
      </c>
      <c r="B238" s="238"/>
      <c r="C238" s="238"/>
      <c r="D238" s="229" t="s">
        <v>303</v>
      </c>
      <c r="E238" s="238"/>
      <c r="F238" s="229" t="s">
        <v>12</v>
      </c>
      <c r="G238" s="229" t="s">
        <v>545</v>
      </c>
      <c r="H238" s="229" t="s">
        <v>847</v>
      </c>
      <c r="I238" s="229" t="s">
        <v>17233</v>
      </c>
      <c r="J238" s="229" t="s">
        <v>17234</v>
      </c>
      <c r="K238" s="229" t="s">
        <v>17235</v>
      </c>
      <c r="L238" s="229" t="s">
        <v>17236</v>
      </c>
      <c r="M238" s="230" t="s">
        <v>17237</v>
      </c>
      <c r="N238" s="238"/>
      <c r="O238" s="802">
        <v>45356.0</v>
      </c>
      <c r="P238" s="230" t="s">
        <v>331</v>
      </c>
      <c r="Q238" s="230" t="s">
        <v>95</v>
      </c>
      <c r="R238" s="238"/>
      <c r="S238" s="238"/>
    </row>
    <row r="239">
      <c r="A239" s="228" t="s">
        <v>3401</v>
      </c>
      <c r="B239" s="242" t="s">
        <v>17238</v>
      </c>
      <c r="C239" s="238"/>
      <c r="D239" s="229" t="s">
        <v>303</v>
      </c>
      <c r="E239" s="238"/>
      <c r="F239" s="229" t="s">
        <v>11</v>
      </c>
      <c r="G239" s="229" t="s">
        <v>545</v>
      </c>
      <c r="H239" s="229" t="s">
        <v>38</v>
      </c>
      <c r="I239" s="229" t="s">
        <v>17239</v>
      </c>
      <c r="J239" s="229" t="s">
        <v>17240</v>
      </c>
      <c r="K239" s="229" t="s">
        <v>17241</v>
      </c>
      <c r="L239" s="229" t="s">
        <v>17242</v>
      </c>
      <c r="M239" s="230" t="s">
        <v>17243</v>
      </c>
      <c r="N239" s="238"/>
      <c r="O239" s="802">
        <v>45356.0</v>
      </c>
      <c r="P239" s="230" t="s">
        <v>331</v>
      </c>
      <c r="Q239" s="230" t="s">
        <v>95</v>
      </c>
      <c r="R239" s="238"/>
      <c r="S239" s="238"/>
    </row>
    <row r="240">
      <c r="A240" s="228" t="s">
        <v>3405</v>
      </c>
      <c r="B240" s="238"/>
      <c r="C240" s="238"/>
      <c r="D240" s="229" t="s">
        <v>303</v>
      </c>
      <c r="E240" s="238"/>
      <c r="F240" s="229" t="s">
        <v>12</v>
      </c>
      <c r="G240" s="229" t="s">
        <v>545</v>
      </c>
      <c r="H240" s="229" t="s">
        <v>38</v>
      </c>
      <c r="I240" s="229" t="s">
        <v>17244</v>
      </c>
      <c r="J240" s="229" t="s">
        <v>17245</v>
      </c>
      <c r="K240" s="229" t="s">
        <v>17246</v>
      </c>
      <c r="L240" s="229" t="s">
        <v>17247</v>
      </c>
      <c r="M240" s="810" t="s">
        <v>17248</v>
      </c>
      <c r="N240" s="238"/>
      <c r="O240" s="263">
        <v>45540.0</v>
      </c>
      <c r="P240" s="230" t="s">
        <v>94</v>
      </c>
      <c r="Q240" s="230" t="s">
        <v>95</v>
      </c>
      <c r="R240" s="238"/>
      <c r="S240" s="238"/>
    </row>
    <row r="241">
      <c r="A241" s="228" t="s">
        <v>3410</v>
      </c>
      <c r="B241" s="242" t="s">
        <v>17249</v>
      </c>
      <c r="C241" s="800">
        <v>3.7</v>
      </c>
      <c r="D241" s="229" t="s">
        <v>303</v>
      </c>
      <c r="E241" s="238"/>
      <c r="F241" s="229" t="s">
        <v>12</v>
      </c>
      <c r="G241" s="229" t="s">
        <v>545</v>
      </c>
      <c r="H241" s="229" t="s">
        <v>38</v>
      </c>
      <c r="I241" s="229" t="s">
        <v>17250</v>
      </c>
      <c r="J241" s="229" t="s">
        <v>17251</v>
      </c>
      <c r="K241" s="229" t="s">
        <v>17252</v>
      </c>
      <c r="L241" s="229" t="s">
        <v>17253</v>
      </c>
      <c r="M241" s="230" t="s">
        <v>17254</v>
      </c>
      <c r="N241" s="238"/>
      <c r="O241" s="802">
        <v>45356.0</v>
      </c>
      <c r="P241" s="230" t="s">
        <v>331</v>
      </c>
      <c r="Q241" s="230" t="s">
        <v>95</v>
      </c>
      <c r="R241" s="238"/>
      <c r="S241" s="238"/>
    </row>
    <row r="242">
      <c r="A242" s="228" t="s">
        <v>3414</v>
      </c>
      <c r="B242" s="242" t="s">
        <v>17249</v>
      </c>
      <c r="C242" s="800">
        <v>3.7</v>
      </c>
      <c r="D242" s="229" t="s">
        <v>303</v>
      </c>
      <c r="E242" s="238"/>
      <c r="F242" s="229" t="s">
        <v>12</v>
      </c>
      <c r="G242" s="229" t="s">
        <v>545</v>
      </c>
      <c r="H242" s="229" t="s">
        <v>38</v>
      </c>
      <c r="I242" s="229" t="s">
        <v>17255</v>
      </c>
      <c r="J242" s="229" t="s">
        <v>17256</v>
      </c>
      <c r="K242" s="229" t="s">
        <v>17257</v>
      </c>
      <c r="L242" s="229" t="s">
        <v>17258</v>
      </c>
      <c r="M242" s="230" t="s">
        <v>17259</v>
      </c>
      <c r="N242" s="238"/>
      <c r="O242" s="802">
        <v>45356.0</v>
      </c>
      <c r="P242" s="230" t="s">
        <v>331</v>
      </c>
      <c r="Q242" s="230" t="s">
        <v>95</v>
      </c>
      <c r="R242" s="238"/>
      <c r="S242" s="238"/>
    </row>
    <row r="243">
      <c r="A243" s="228" t="s">
        <v>3418</v>
      </c>
      <c r="B243" s="242" t="s">
        <v>17249</v>
      </c>
      <c r="C243" s="800">
        <v>3.7</v>
      </c>
      <c r="D243" s="229" t="s">
        <v>303</v>
      </c>
      <c r="E243" s="238"/>
      <c r="F243" s="229" t="s">
        <v>12</v>
      </c>
      <c r="G243" s="229" t="s">
        <v>545</v>
      </c>
      <c r="H243" s="229" t="s">
        <v>38</v>
      </c>
      <c r="I243" s="229" t="s">
        <v>17260</v>
      </c>
      <c r="J243" s="229" t="s">
        <v>17261</v>
      </c>
      <c r="K243" s="229" t="s">
        <v>17262</v>
      </c>
      <c r="L243" s="229" t="s">
        <v>17263</v>
      </c>
      <c r="M243" s="810" t="s">
        <v>17264</v>
      </c>
      <c r="N243" s="238"/>
      <c r="O243" s="263">
        <v>45540.0</v>
      </c>
      <c r="P243" s="230" t="s">
        <v>94</v>
      </c>
      <c r="Q243" s="230" t="s">
        <v>95</v>
      </c>
      <c r="R243" s="238"/>
      <c r="S243" s="238"/>
    </row>
    <row r="244">
      <c r="A244" s="228" t="s">
        <v>3422</v>
      </c>
      <c r="B244" s="229" t="s">
        <v>17158</v>
      </c>
      <c r="C244" s="238"/>
      <c r="D244" s="229" t="s">
        <v>303</v>
      </c>
      <c r="E244" s="238"/>
      <c r="F244" s="229" t="s">
        <v>12</v>
      </c>
      <c r="G244" s="229" t="s">
        <v>545</v>
      </c>
      <c r="H244" s="229" t="s">
        <v>38</v>
      </c>
      <c r="I244" s="229" t="s">
        <v>17265</v>
      </c>
      <c r="J244" s="229" t="s">
        <v>17261</v>
      </c>
      <c r="K244" s="229" t="s">
        <v>17266</v>
      </c>
      <c r="L244" s="229" t="s">
        <v>17267</v>
      </c>
      <c r="M244" s="230" t="s">
        <v>17254</v>
      </c>
      <c r="N244" s="238"/>
      <c r="O244" s="802">
        <v>45356.0</v>
      </c>
      <c r="P244" s="230" t="s">
        <v>331</v>
      </c>
      <c r="Q244" s="230" t="s">
        <v>95</v>
      </c>
      <c r="R244" s="238"/>
      <c r="S244" s="238"/>
    </row>
    <row r="245">
      <c r="A245" s="228" t="s">
        <v>3426</v>
      </c>
      <c r="B245" s="229" t="s">
        <v>17158</v>
      </c>
      <c r="C245" s="238"/>
      <c r="D245" s="229" t="s">
        <v>303</v>
      </c>
      <c r="E245" s="238"/>
      <c r="F245" s="229" t="s">
        <v>12</v>
      </c>
      <c r="G245" s="229" t="s">
        <v>545</v>
      </c>
      <c r="H245" s="229" t="s">
        <v>38</v>
      </c>
      <c r="I245" s="229" t="s">
        <v>17268</v>
      </c>
      <c r="J245" s="229" t="s">
        <v>17261</v>
      </c>
      <c r="K245" s="229" t="s">
        <v>17269</v>
      </c>
      <c r="L245" s="229" t="s">
        <v>17270</v>
      </c>
      <c r="M245" s="230" t="s">
        <v>17271</v>
      </c>
      <c r="N245" s="238"/>
      <c r="O245" s="802">
        <v>45356.0</v>
      </c>
      <c r="P245" s="230" t="s">
        <v>331</v>
      </c>
      <c r="Q245" s="230" t="s">
        <v>95</v>
      </c>
      <c r="R245" s="238"/>
      <c r="S245" s="238"/>
    </row>
    <row r="246">
      <c r="A246" s="228" t="s">
        <v>3430</v>
      </c>
      <c r="B246" s="229" t="s">
        <v>17158</v>
      </c>
      <c r="C246" s="238"/>
      <c r="D246" s="229" t="s">
        <v>303</v>
      </c>
      <c r="E246" s="238"/>
      <c r="F246" s="229" t="s">
        <v>11</v>
      </c>
      <c r="G246" s="229" t="s">
        <v>545</v>
      </c>
      <c r="H246" s="229" t="s">
        <v>38</v>
      </c>
      <c r="I246" s="229" t="s">
        <v>17272</v>
      </c>
      <c r="J246" s="229" t="s">
        <v>17261</v>
      </c>
      <c r="K246" s="229" t="s">
        <v>17273</v>
      </c>
      <c r="L246" s="229" t="s">
        <v>17274</v>
      </c>
      <c r="M246" s="230" t="s">
        <v>17275</v>
      </c>
      <c r="N246" s="238"/>
      <c r="O246" s="802">
        <v>45356.0</v>
      </c>
      <c r="P246" s="230" t="s">
        <v>331</v>
      </c>
      <c r="Q246" s="230" t="s">
        <v>95</v>
      </c>
      <c r="R246" s="238"/>
      <c r="S246" s="238"/>
    </row>
    <row r="247">
      <c r="A247" s="228" t="s">
        <v>3439</v>
      </c>
      <c r="B247" s="238"/>
      <c r="C247" s="238"/>
      <c r="D247" s="229" t="s">
        <v>303</v>
      </c>
      <c r="E247" s="238"/>
      <c r="F247" s="229" t="s">
        <v>12</v>
      </c>
      <c r="G247" s="229" t="s">
        <v>545</v>
      </c>
      <c r="H247" s="229" t="s">
        <v>38</v>
      </c>
      <c r="I247" s="229" t="s">
        <v>17276</v>
      </c>
      <c r="J247" s="229" t="s">
        <v>17183</v>
      </c>
      <c r="K247" s="229" t="s">
        <v>17277</v>
      </c>
      <c r="L247" s="229" t="s">
        <v>17278</v>
      </c>
      <c r="M247" s="810" t="s">
        <v>17279</v>
      </c>
      <c r="N247" s="238"/>
      <c r="O247" s="263">
        <v>45540.0</v>
      </c>
      <c r="P247" s="230" t="s">
        <v>94</v>
      </c>
      <c r="Q247" s="230" t="s">
        <v>95</v>
      </c>
      <c r="R247" s="238"/>
      <c r="S247" s="238"/>
    </row>
    <row r="248">
      <c r="A248" s="228" t="s">
        <v>3443</v>
      </c>
      <c r="B248" s="229" t="s">
        <v>17280</v>
      </c>
      <c r="C248" s="238"/>
      <c r="D248" s="229" t="s">
        <v>303</v>
      </c>
      <c r="E248" s="238"/>
      <c r="F248" s="229" t="s">
        <v>12</v>
      </c>
      <c r="G248" s="229" t="s">
        <v>545</v>
      </c>
      <c r="H248" s="229" t="s">
        <v>38</v>
      </c>
      <c r="I248" s="229" t="s">
        <v>17281</v>
      </c>
      <c r="J248" s="229" t="s">
        <v>6162</v>
      </c>
      <c r="K248" s="229" t="s">
        <v>17282</v>
      </c>
      <c r="L248" s="229" t="s">
        <v>17283</v>
      </c>
      <c r="M248" s="230" t="s">
        <v>17284</v>
      </c>
      <c r="N248" s="238"/>
      <c r="O248" s="802">
        <v>45356.0</v>
      </c>
      <c r="P248" s="230" t="s">
        <v>331</v>
      </c>
      <c r="Q248" s="230" t="s">
        <v>95</v>
      </c>
      <c r="R248" s="238"/>
      <c r="S248" s="238"/>
    </row>
    <row r="249">
      <c r="A249" s="228" t="s">
        <v>3448</v>
      </c>
      <c r="B249" s="229" t="s">
        <v>17280</v>
      </c>
      <c r="C249" s="238"/>
      <c r="D249" s="229" t="s">
        <v>303</v>
      </c>
      <c r="E249" s="238"/>
      <c r="F249" s="229" t="s">
        <v>12</v>
      </c>
      <c r="G249" s="229" t="s">
        <v>545</v>
      </c>
      <c r="H249" s="229" t="s">
        <v>38</v>
      </c>
      <c r="I249" s="229" t="s">
        <v>17285</v>
      </c>
      <c r="J249" s="229" t="s">
        <v>6162</v>
      </c>
      <c r="K249" s="229" t="s">
        <v>17286</v>
      </c>
      <c r="L249" s="229" t="s">
        <v>17287</v>
      </c>
      <c r="M249" s="230" t="s">
        <v>17288</v>
      </c>
      <c r="N249" s="238"/>
      <c r="O249" s="802">
        <v>45356.0</v>
      </c>
      <c r="P249" s="230" t="s">
        <v>331</v>
      </c>
      <c r="Q249" s="230" t="s">
        <v>95</v>
      </c>
      <c r="R249" s="238"/>
      <c r="S249" s="238"/>
    </row>
    <row r="250">
      <c r="A250" s="228" t="s">
        <v>3453</v>
      </c>
      <c r="B250" s="229" t="s">
        <v>17280</v>
      </c>
      <c r="C250" s="238"/>
      <c r="D250" s="229" t="s">
        <v>303</v>
      </c>
      <c r="E250" s="238"/>
      <c r="F250" s="229" t="s">
        <v>11</v>
      </c>
      <c r="G250" s="229" t="s">
        <v>545</v>
      </c>
      <c r="H250" s="229" t="s">
        <v>847</v>
      </c>
      <c r="I250" s="229" t="s">
        <v>17289</v>
      </c>
      <c r="J250" s="229" t="s">
        <v>6162</v>
      </c>
      <c r="K250" s="229" t="s">
        <v>17290</v>
      </c>
      <c r="L250" s="229" t="s">
        <v>17291</v>
      </c>
      <c r="M250" s="230" t="s">
        <v>17292</v>
      </c>
      <c r="N250" s="238"/>
      <c r="O250" s="802">
        <v>45356.0</v>
      </c>
      <c r="P250" s="230" t="s">
        <v>331</v>
      </c>
      <c r="Q250" s="230" t="s">
        <v>95</v>
      </c>
      <c r="R250" s="238"/>
      <c r="S250" s="238"/>
    </row>
    <row r="251">
      <c r="A251" s="228" t="s">
        <v>3458</v>
      </c>
      <c r="B251" s="238"/>
      <c r="C251" s="238"/>
      <c r="D251" s="229" t="s">
        <v>303</v>
      </c>
      <c r="E251" s="238"/>
      <c r="F251" s="229" t="s">
        <v>11</v>
      </c>
      <c r="G251" s="229" t="s">
        <v>545</v>
      </c>
      <c r="H251" s="229" t="s">
        <v>38</v>
      </c>
      <c r="I251" s="229" t="s">
        <v>17293</v>
      </c>
      <c r="J251" s="229" t="s">
        <v>6162</v>
      </c>
      <c r="K251" s="229" t="s">
        <v>17294</v>
      </c>
      <c r="L251" s="229" t="s">
        <v>17295</v>
      </c>
      <c r="M251" s="810" t="s">
        <v>17209</v>
      </c>
      <c r="N251" s="238"/>
      <c r="O251" s="263">
        <v>45540.0</v>
      </c>
      <c r="P251" s="230" t="s">
        <v>94</v>
      </c>
      <c r="Q251" s="230" t="s">
        <v>95</v>
      </c>
      <c r="R251" s="229"/>
      <c r="S251" s="238"/>
    </row>
    <row r="252">
      <c r="A252" s="228" t="s">
        <v>3462</v>
      </c>
      <c r="B252" s="238"/>
      <c r="C252" s="238"/>
      <c r="D252" s="229" t="s">
        <v>303</v>
      </c>
      <c r="E252" s="238"/>
      <c r="F252" s="229" t="s">
        <v>12</v>
      </c>
      <c r="G252" s="229" t="s">
        <v>545</v>
      </c>
      <c r="H252" s="229" t="s">
        <v>38</v>
      </c>
      <c r="I252" s="229" t="s">
        <v>17296</v>
      </c>
      <c r="J252" s="229" t="s">
        <v>6162</v>
      </c>
      <c r="K252" s="229" t="s">
        <v>17297</v>
      </c>
      <c r="L252" s="229" t="s">
        <v>17298</v>
      </c>
      <c r="M252" s="811" t="s">
        <v>17299</v>
      </c>
      <c r="N252" s="238"/>
      <c r="O252" s="263">
        <v>45540.0</v>
      </c>
      <c r="P252" s="230" t="s">
        <v>94</v>
      </c>
      <c r="Q252" s="230" t="s">
        <v>95</v>
      </c>
      <c r="R252" s="229"/>
      <c r="S252" s="238"/>
    </row>
    <row r="253">
      <c r="A253" s="228" t="s">
        <v>3466</v>
      </c>
      <c r="B253" s="242" t="s">
        <v>17249</v>
      </c>
      <c r="C253" s="800">
        <v>3.7</v>
      </c>
      <c r="D253" s="229" t="s">
        <v>303</v>
      </c>
      <c r="E253" s="238"/>
      <c r="F253" s="229" t="s">
        <v>11</v>
      </c>
      <c r="G253" s="229" t="s">
        <v>545</v>
      </c>
      <c r="H253" s="229" t="s">
        <v>847</v>
      </c>
      <c r="I253" s="229" t="s">
        <v>17300</v>
      </c>
      <c r="J253" s="229" t="s">
        <v>6162</v>
      </c>
      <c r="K253" s="229" t="s">
        <v>17301</v>
      </c>
      <c r="L253" s="229" t="s">
        <v>17302</v>
      </c>
      <c r="M253" s="810" t="s">
        <v>17303</v>
      </c>
      <c r="N253" s="238"/>
      <c r="O253" s="263">
        <v>45540.0</v>
      </c>
      <c r="P253" s="230" t="s">
        <v>94</v>
      </c>
      <c r="Q253" s="230" t="s">
        <v>95</v>
      </c>
      <c r="R253" s="229"/>
      <c r="S253" s="238"/>
    </row>
    <row r="254">
      <c r="A254" s="228" t="s">
        <v>3472</v>
      </c>
      <c r="B254" s="242" t="s">
        <v>17249</v>
      </c>
      <c r="C254" s="800">
        <v>3.7</v>
      </c>
      <c r="D254" s="229" t="s">
        <v>303</v>
      </c>
      <c r="E254" s="238"/>
      <c r="F254" s="229" t="s">
        <v>11</v>
      </c>
      <c r="G254" s="229" t="s">
        <v>545</v>
      </c>
      <c r="H254" s="229" t="s">
        <v>38</v>
      </c>
      <c r="I254" s="229" t="s">
        <v>17304</v>
      </c>
      <c r="J254" s="229" t="s">
        <v>6162</v>
      </c>
      <c r="K254" s="229" t="s">
        <v>17305</v>
      </c>
      <c r="L254" s="229" t="s">
        <v>17306</v>
      </c>
      <c r="M254" s="230" t="s">
        <v>17307</v>
      </c>
      <c r="N254" s="238"/>
      <c r="O254" s="802">
        <v>45356.0</v>
      </c>
      <c r="P254" s="230" t="s">
        <v>331</v>
      </c>
      <c r="Q254" s="230" t="s">
        <v>95</v>
      </c>
      <c r="R254" s="238"/>
      <c r="S254" s="238"/>
    </row>
    <row r="255">
      <c r="A255" s="228" t="s">
        <v>3477</v>
      </c>
      <c r="B255" s="242" t="s">
        <v>17249</v>
      </c>
      <c r="C255" s="800">
        <v>3.7</v>
      </c>
      <c r="D255" s="229" t="s">
        <v>303</v>
      </c>
      <c r="E255" s="238"/>
      <c r="F255" s="229" t="s">
        <v>11</v>
      </c>
      <c r="G255" s="229" t="s">
        <v>545</v>
      </c>
      <c r="H255" s="229" t="s">
        <v>38</v>
      </c>
      <c r="I255" s="229" t="s">
        <v>17308</v>
      </c>
      <c r="J255" s="229" t="s">
        <v>6162</v>
      </c>
      <c r="K255" s="229" t="s">
        <v>17309</v>
      </c>
      <c r="L255" s="229" t="s">
        <v>17310</v>
      </c>
      <c r="M255" s="230" t="s">
        <v>17311</v>
      </c>
      <c r="N255" s="238"/>
      <c r="O255" s="802">
        <v>45509.0</v>
      </c>
      <c r="P255" s="230" t="s">
        <v>331</v>
      </c>
      <c r="Q255" s="230" t="s">
        <v>95</v>
      </c>
      <c r="R255" s="238"/>
      <c r="S255" s="238"/>
    </row>
    <row r="256">
      <c r="A256" s="228" t="s">
        <v>3481</v>
      </c>
      <c r="B256" s="238"/>
      <c r="C256" s="238"/>
      <c r="D256" s="229" t="s">
        <v>303</v>
      </c>
      <c r="E256" s="238"/>
      <c r="F256" s="229" t="s">
        <v>11</v>
      </c>
      <c r="G256" s="229" t="s">
        <v>465</v>
      </c>
      <c r="H256" s="229" t="s">
        <v>38</v>
      </c>
      <c r="I256" s="229" t="s">
        <v>17312</v>
      </c>
      <c r="J256" s="238"/>
      <c r="K256" s="229" t="s">
        <v>17313</v>
      </c>
      <c r="L256" s="229" t="s">
        <v>17314</v>
      </c>
      <c r="M256" s="238"/>
      <c r="N256" s="229" t="s">
        <v>1380</v>
      </c>
      <c r="O256" s="263">
        <v>45327.0</v>
      </c>
      <c r="P256" s="230" t="s">
        <v>331</v>
      </c>
      <c r="Q256" s="230" t="s">
        <v>95</v>
      </c>
      <c r="R256" s="238"/>
      <c r="S256" s="238"/>
    </row>
    <row r="257">
      <c r="A257" s="228" t="s">
        <v>3486</v>
      </c>
      <c r="B257" s="590" t="s">
        <v>16771</v>
      </c>
      <c r="C257" s="590" t="s">
        <v>16323</v>
      </c>
      <c r="D257" s="590" t="s">
        <v>296</v>
      </c>
      <c r="E257" s="238"/>
      <c r="F257" s="590" t="s">
        <v>11</v>
      </c>
      <c r="G257" s="590" t="s">
        <v>545</v>
      </c>
      <c r="H257" s="590" t="s">
        <v>38</v>
      </c>
      <c r="I257" s="590" t="s">
        <v>17315</v>
      </c>
      <c r="J257" s="590" t="s">
        <v>16773</v>
      </c>
      <c r="K257" s="590" t="s">
        <v>17316</v>
      </c>
      <c r="L257" s="590" t="s">
        <v>17317</v>
      </c>
      <c r="M257" s="238"/>
      <c r="N257" s="238"/>
      <c r="O257" s="230" t="s">
        <v>1555</v>
      </c>
      <c r="P257" s="230" t="s">
        <v>94</v>
      </c>
      <c r="Q257" s="230" t="s">
        <v>95</v>
      </c>
      <c r="R257" s="238"/>
      <c r="S257" s="238"/>
    </row>
    <row r="258">
      <c r="A258" s="228" t="s">
        <v>3491</v>
      </c>
      <c r="B258" s="590" t="s">
        <v>16771</v>
      </c>
      <c r="C258" s="590" t="s">
        <v>16323</v>
      </c>
      <c r="D258" s="590" t="s">
        <v>296</v>
      </c>
      <c r="E258" s="238"/>
      <c r="F258" s="590" t="s">
        <v>11</v>
      </c>
      <c r="G258" s="590" t="s">
        <v>545</v>
      </c>
      <c r="H258" s="590" t="s">
        <v>38</v>
      </c>
      <c r="I258" s="590" t="s">
        <v>17318</v>
      </c>
      <c r="J258" s="590" t="s">
        <v>16773</v>
      </c>
      <c r="K258" s="795" t="s">
        <v>17319</v>
      </c>
      <c r="L258" s="590" t="s">
        <v>17320</v>
      </c>
      <c r="M258" s="238"/>
      <c r="N258" s="238"/>
      <c r="O258" s="230" t="s">
        <v>1555</v>
      </c>
      <c r="P258" s="230" t="s">
        <v>94</v>
      </c>
      <c r="Q258" s="230" t="s">
        <v>95</v>
      </c>
      <c r="R258" s="242"/>
      <c r="S258" s="238"/>
    </row>
    <row r="259">
      <c r="A259" s="228" t="s">
        <v>3496</v>
      </c>
      <c r="B259" s="590" t="s">
        <v>16771</v>
      </c>
      <c r="C259" s="590" t="s">
        <v>16323</v>
      </c>
      <c r="D259" s="590" t="s">
        <v>296</v>
      </c>
      <c r="E259" s="238"/>
      <c r="F259" s="590" t="s">
        <v>11</v>
      </c>
      <c r="G259" s="590" t="s">
        <v>545</v>
      </c>
      <c r="H259" s="590" t="s">
        <v>38</v>
      </c>
      <c r="I259" s="590" t="s">
        <v>17321</v>
      </c>
      <c r="J259" s="590" t="s">
        <v>16773</v>
      </c>
      <c r="K259" s="590" t="s">
        <v>17322</v>
      </c>
      <c r="L259" s="590" t="s">
        <v>17323</v>
      </c>
      <c r="M259" s="238"/>
      <c r="N259" s="238"/>
      <c r="O259" s="230" t="s">
        <v>1555</v>
      </c>
      <c r="P259" s="230" t="s">
        <v>94</v>
      </c>
      <c r="Q259" s="230" t="s">
        <v>95</v>
      </c>
      <c r="R259" s="242"/>
      <c r="S259" s="238"/>
    </row>
    <row r="260">
      <c r="A260" s="228" t="s">
        <v>3501</v>
      </c>
      <c r="B260" s="590" t="s">
        <v>16771</v>
      </c>
      <c r="C260" s="590" t="s">
        <v>16323</v>
      </c>
      <c r="D260" s="590" t="s">
        <v>296</v>
      </c>
      <c r="E260" s="238"/>
      <c r="F260" s="590" t="s">
        <v>11</v>
      </c>
      <c r="G260" s="590" t="s">
        <v>545</v>
      </c>
      <c r="H260" s="590" t="s">
        <v>38</v>
      </c>
      <c r="I260" s="590" t="s">
        <v>17324</v>
      </c>
      <c r="J260" s="590" t="s">
        <v>16773</v>
      </c>
      <c r="K260" s="590" t="s">
        <v>17325</v>
      </c>
      <c r="L260" s="590" t="s">
        <v>17326</v>
      </c>
      <c r="M260" s="238"/>
      <c r="N260" s="238"/>
      <c r="O260" s="802">
        <v>45327.0</v>
      </c>
      <c r="P260" s="230" t="s">
        <v>94</v>
      </c>
      <c r="Q260" s="230" t="s">
        <v>95</v>
      </c>
      <c r="R260" s="238"/>
      <c r="S260" s="238"/>
    </row>
    <row r="261">
      <c r="A261" s="228" t="s">
        <v>3507</v>
      </c>
      <c r="B261" s="590" t="s">
        <v>16771</v>
      </c>
      <c r="C261" s="590" t="s">
        <v>16323</v>
      </c>
      <c r="D261" s="590" t="s">
        <v>296</v>
      </c>
      <c r="E261" s="238"/>
      <c r="F261" s="590" t="s">
        <v>11</v>
      </c>
      <c r="G261" s="590" t="s">
        <v>545</v>
      </c>
      <c r="H261" s="590" t="s">
        <v>38</v>
      </c>
      <c r="I261" s="590" t="s">
        <v>17327</v>
      </c>
      <c r="J261" s="590" t="s">
        <v>16773</v>
      </c>
      <c r="K261" s="590" t="s">
        <v>17328</v>
      </c>
      <c r="L261" s="590" t="s">
        <v>17329</v>
      </c>
      <c r="M261" s="238"/>
      <c r="N261" s="238"/>
      <c r="O261" s="802">
        <v>45327.0</v>
      </c>
      <c r="P261" s="230" t="s">
        <v>94</v>
      </c>
      <c r="Q261" s="230" t="s">
        <v>95</v>
      </c>
      <c r="R261" s="238"/>
      <c r="S261" s="238"/>
    </row>
    <row r="262">
      <c r="A262" s="228" t="s">
        <v>3514</v>
      </c>
      <c r="B262" s="590" t="s">
        <v>16771</v>
      </c>
      <c r="C262" s="590" t="s">
        <v>16323</v>
      </c>
      <c r="D262" s="590" t="s">
        <v>296</v>
      </c>
      <c r="E262" s="238"/>
      <c r="F262" s="590" t="s">
        <v>11</v>
      </c>
      <c r="G262" s="590" t="s">
        <v>545</v>
      </c>
      <c r="H262" s="590" t="s">
        <v>38</v>
      </c>
      <c r="I262" s="590" t="s">
        <v>17330</v>
      </c>
      <c r="J262" s="590" t="s">
        <v>16773</v>
      </c>
      <c r="K262" s="590" t="s">
        <v>17331</v>
      </c>
      <c r="L262" s="590" t="s">
        <v>17332</v>
      </c>
      <c r="M262" s="238"/>
      <c r="N262" s="238"/>
      <c r="O262" s="230" t="s">
        <v>1555</v>
      </c>
      <c r="P262" s="230" t="s">
        <v>94</v>
      </c>
      <c r="Q262" s="230" t="s">
        <v>95</v>
      </c>
      <c r="R262" s="242"/>
      <c r="S262" s="238"/>
    </row>
    <row r="263">
      <c r="A263" s="228" t="s">
        <v>3517</v>
      </c>
      <c r="B263" s="803" t="s">
        <v>17333</v>
      </c>
      <c r="C263" s="238"/>
      <c r="D263" s="590" t="s">
        <v>296</v>
      </c>
      <c r="E263" s="238"/>
      <c r="F263" s="590" t="s">
        <v>11</v>
      </c>
      <c r="G263" s="229" t="s">
        <v>465</v>
      </c>
      <c r="H263" s="590" t="s">
        <v>38</v>
      </c>
      <c r="I263" s="590" t="s">
        <v>17334</v>
      </c>
      <c r="J263" s="238"/>
      <c r="K263" s="590" t="s">
        <v>17335</v>
      </c>
      <c r="L263" s="590" t="s">
        <v>17336</v>
      </c>
      <c r="M263" s="238"/>
      <c r="N263" s="590" t="s">
        <v>17337</v>
      </c>
      <c r="O263" s="802">
        <v>45327.0</v>
      </c>
      <c r="P263" s="230" t="s">
        <v>94</v>
      </c>
      <c r="Q263" s="230" t="s">
        <v>95</v>
      </c>
      <c r="R263" s="238"/>
      <c r="S263" s="238"/>
    </row>
    <row r="264">
      <c r="A264" s="228" t="s">
        <v>3522</v>
      </c>
      <c r="B264" s="803" t="s">
        <v>17333</v>
      </c>
      <c r="C264" s="238"/>
      <c r="D264" s="590" t="s">
        <v>296</v>
      </c>
      <c r="E264" s="238"/>
      <c r="F264" s="590" t="s">
        <v>11</v>
      </c>
      <c r="G264" s="229" t="s">
        <v>465</v>
      </c>
      <c r="H264" s="590" t="s">
        <v>38</v>
      </c>
      <c r="I264" s="590" t="s">
        <v>17338</v>
      </c>
      <c r="J264" s="238"/>
      <c r="K264" s="590" t="s">
        <v>17339</v>
      </c>
      <c r="L264" s="590" t="s">
        <v>17340</v>
      </c>
      <c r="M264" s="238"/>
      <c r="N264" s="590" t="s">
        <v>17341</v>
      </c>
      <c r="O264" s="802">
        <v>45327.0</v>
      </c>
      <c r="P264" s="230" t="s">
        <v>94</v>
      </c>
      <c r="Q264" s="230" t="s">
        <v>95</v>
      </c>
      <c r="R264" s="238"/>
      <c r="S264" s="238"/>
    </row>
    <row r="265">
      <c r="A265" s="228" t="s">
        <v>3527</v>
      </c>
      <c r="B265" s="590" t="s">
        <v>17342</v>
      </c>
      <c r="C265" s="238"/>
      <c r="D265" s="590" t="s">
        <v>296</v>
      </c>
      <c r="E265" s="238"/>
      <c r="F265" s="590" t="s">
        <v>11</v>
      </c>
      <c r="G265" s="229" t="s">
        <v>465</v>
      </c>
      <c r="H265" s="590" t="s">
        <v>38</v>
      </c>
      <c r="I265" s="590" t="s">
        <v>17343</v>
      </c>
      <c r="J265" s="590" t="s">
        <v>17344</v>
      </c>
      <c r="K265" s="590" t="s">
        <v>17345</v>
      </c>
      <c r="L265" s="590" t="s">
        <v>17346</v>
      </c>
      <c r="M265" s="238"/>
      <c r="N265" s="590" t="s">
        <v>16606</v>
      </c>
      <c r="O265" s="802">
        <v>45327.0</v>
      </c>
      <c r="P265" s="230" t="s">
        <v>94</v>
      </c>
      <c r="Q265" s="230" t="s">
        <v>95</v>
      </c>
      <c r="R265" s="238"/>
      <c r="S265" s="238"/>
    </row>
    <row r="266">
      <c r="A266" s="228" t="s">
        <v>3532</v>
      </c>
      <c r="B266" s="590" t="s">
        <v>17342</v>
      </c>
      <c r="C266" s="238"/>
      <c r="D266" s="590" t="s">
        <v>296</v>
      </c>
      <c r="E266" s="238"/>
      <c r="F266" s="590" t="s">
        <v>11</v>
      </c>
      <c r="G266" s="229" t="s">
        <v>465</v>
      </c>
      <c r="H266" s="590" t="s">
        <v>38</v>
      </c>
      <c r="I266" s="590" t="s">
        <v>17347</v>
      </c>
      <c r="J266" s="238"/>
      <c r="K266" s="590" t="s">
        <v>17348</v>
      </c>
      <c r="L266" s="229" t="s">
        <v>17349</v>
      </c>
      <c r="M266" s="238"/>
      <c r="N266" s="590" t="s">
        <v>17350</v>
      </c>
      <c r="O266" s="802">
        <v>45327.0</v>
      </c>
      <c r="P266" s="230" t="s">
        <v>94</v>
      </c>
      <c r="Q266" s="230" t="s">
        <v>95</v>
      </c>
      <c r="R266" s="238"/>
      <c r="S266" s="238"/>
    </row>
    <row r="267">
      <c r="A267" s="228" t="s">
        <v>3537</v>
      </c>
      <c r="B267" s="590" t="s">
        <v>17342</v>
      </c>
      <c r="C267" s="238"/>
      <c r="D267" s="590" t="s">
        <v>296</v>
      </c>
      <c r="E267" s="238"/>
      <c r="F267" s="590" t="s">
        <v>11</v>
      </c>
      <c r="G267" s="229" t="s">
        <v>465</v>
      </c>
      <c r="H267" s="590" t="s">
        <v>38</v>
      </c>
      <c r="I267" s="590" t="s">
        <v>17351</v>
      </c>
      <c r="J267" s="238"/>
      <c r="K267" s="590" t="s">
        <v>17352</v>
      </c>
      <c r="L267" s="229" t="s">
        <v>17353</v>
      </c>
      <c r="M267" s="238"/>
      <c r="N267" s="590" t="s">
        <v>17350</v>
      </c>
      <c r="O267" s="802">
        <v>45327.0</v>
      </c>
      <c r="P267" s="230" t="s">
        <v>94</v>
      </c>
      <c r="Q267" s="230" t="s">
        <v>95</v>
      </c>
      <c r="R267" s="238"/>
      <c r="S267" s="238"/>
    </row>
    <row r="268">
      <c r="A268" s="228" t="s">
        <v>3540</v>
      </c>
      <c r="B268" s="242" t="s">
        <v>17354</v>
      </c>
      <c r="C268" s="238"/>
      <c r="D268" s="229" t="s">
        <v>296</v>
      </c>
      <c r="E268" s="238"/>
      <c r="F268" s="229" t="s">
        <v>11</v>
      </c>
      <c r="G268" s="229" t="s">
        <v>588</v>
      </c>
      <c r="H268" s="229" t="s">
        <v>38</v>
      </c>
      <c r="I268" s="229" t="s">
        <v>17355</v>
      </c>
      <c r="J268" s="229" t="s">
        <v>17356</v>
      </c>
      <c r="K268" s="229" t="s">
        <v>17357</v>
      </c>
      <c r="L268" s="229" t="s">
        <v>17358</v>
      </c>
      <c r="M268" s="238"/>
      <c r="N268" s="238"/>
      <c r="O268" s="231">
        <v>45356.0</v>
      </c>
      <c r="P268" s="230" t="s">
        <v>490</v>
      </c>
      <c r="Q268" s="230" t="s">
        <v>95</v>
      </c>
      <c r="R268" s="229"/>
      <c r="S268" s="238"/>
    </row>
    <row r="269">
      <c r="A269" s="228" t="s">
        <v>3544</v>
      </c>
      <c r="B269" s="238"/>
      <c r="C269" s="238"/>
      <c r="D269" s="590" t="s">
        <v>296</v>
      </c>
      <c r="E269" s="238"/>
      <c r="F269" s="590" t="s">
        <v>11</v>
      </c>
      <c r="G269" s="229" t="s">
        <v>465</v>
      </c>
      <c r="H269" s="590" t="s">
        <v>38</v>
      </c>
      <c r="I269" s="590" t="s">
        <v>6939</v>
      </c>
      <c r="J269" s="238"/>
      <c r="K269" s="590" t="s">
        <v>17359</v>
      </c>
      <c r="L269" s="229" t="s">
        <v>17360</v>
      </c>
      <c r="M269" s="238"/>
      <c r="N269" s="590" t="s">
        <v>6922</v>
      </c>
      <c r="O269" s="802">
        <v>45327.0</v>
      </c>
      <c r="P269" s="230" t="s">
        <v>94</v>
      </c>
      <c r="Q269" s="230" t="s">
        <v>95</v>
      </c>
      <c r="R269" s="238"/>
      <c r="S269" s="238"/>
    </row>
    <row r="270">
      <c r="A270" s="228" t="s">
        <v>3549</v>
      </c>
      <c r="B270" s="803" t="s">
        <v>6488</v>
      </c>
      <c r="C270" s="238"/>
      <c r="D270" s="590" t="s">
        <v>296</v>
      </c>
      <c r="E270" s="238"/>
      <c r="F270" s="590" t="s">
        <v>12</v>
      </c>
      <c r="G270" s="229" t="s">
        <v>545</v>
      </c>
      <c r="H270" s="590" t="s">
        <v>847</v>
      </c>
      <c r="I270" s="229" t="s">
        <v>17361</v>
      </c>
      <c r="J270" s="229" t="s">
        <v>17362</v>
      </c>
      <c r="K270" s="229" t="s">
        <v>17363</v>
      </c>
      <c r="L270" s="229" t="s">
        <v>17364</v>
      </c>
      <c r="M270" s="230" t="s">
        <v>17365</v>
      </c>
      <c r="N270" s="238"/>
      <c r="O270" s="802">
        <v>45356.0</v>
      </c>
      <c r="P270" s="230" t="s">
        <v>94</v>
      </c>
      <c r="Q270" s="230" t="s">
        <v>95</v>
      </c>
      <c r="R270" s="238"/>
      <c r="S270" s="238"/>
    </row>
    <row r="271">
      <c r="A271" s="228" t="s">
        <v>3554</v>
      </c>
      <c r="B271" s="803" t="s">
        <v>6488</v>
      </c>
      <c r="C271" s="238"/>
      <c r="D271" s="590" t="s">
        <v>296</v>
      </c>
      <c r="E271" s="238"/>
      <c r="F271" s="590" t="s">
        <v>12</v>
      </c>
      <c r="G271" s="229" t="s">
        <v>545</v>
      </c>
      <c r="H271" s="590" t="s">
        <v>847</v>
      </c>
      <c r="I271" s="229" t="s">
        <v>17366</v>
      </c>
      <c r="J271" s="229" t="s">
        <v>17362</v>
      </c>
      <c r="K271" s="229" t="s">
        <v>17367</v>
      </c>
      <c r="L271" s="229" t="s">
        <v>17368</v>
      </c>
      <c r="M271" s="230" t="s">
        <v>17369</v>
      </c>
      <c r="N271" s="238"/>
      <c r="O271" s="802">
        <v>45356.0</v>
      </c>
      <c r="P271" s="230" t="s">
        <v>94</v>
      </c>
      <c r="Q271" s="230" t="s">
        <v>95</v>
      </c>
      <c r="R271" s="238"/>
      <c r="S271" s="238"/>
    </row>
    <row r="272">
      <c r="A272" s="228" t="s">
        <v>3560</v>
      </c>
      <c r="B272" s="238"/>
      <c r="C272" s="238"/>
      <c r="D272" s="590" t="s">
        <v>296</v>
      </c>
      <c r="E272" s="238"/>
      <c r="F272" s="590" t="s">
        <v>11</v>
      </c>
      <c r="G272" s="229" t="s">
        <v>545</v>
      </c>
      <c r="H272" s="590" t="s">
        <v>847</v>
      </c>
      <c r="I272" s="229" t="s">
        <v>17370</v>
      </c>
      <c r="J272" s="229" t="s">
        <v>17371</v>
      </c>
      <c r="K272" s="229" t="s">
        <v>17372</v>
      </c>
      <c r="L272" s="229" t="s">
        <v>17373</v>
      </c>
      <c r="M272" s="230" t="s">
        <v>17374</v>
      </c>
      <c r="N272" s="238"/>
      <c r="O272" s="802">
        <v>45356.0</v>
      </c>
      <c r="P272" s="230" t="s">
        <v>94</v>
      </c>
      <c r="Q272" s="230" t="s">
        <v>95</v>
      </c>
      <c r="R272" s="238"/>
      <c r="S272" s="238"/>
    </row>
    <row r="273">
      <c r="A273" s="228" t="s">
        <v>3564</v>
      </c>
      <c r="B273" s="238"/>
      <c r="C273" s="238"/>
      <c r="D273" s="590" t="s">
        <v>296</v>
      </c>
      <c r="E273" s="238"/>
      <c r="F273" s="590" t="s">
        <v>11</v>
      </c>
      <c r="G273" s="229" t="s">
        <v>545</v>
      </c>
      <c r="H273" s="590" t="s">
        <v>847</v>
      </c>
      <c r="I273" s="229" t="s">
        <v>17375</v>
      </c>
      <c r="J273" s="229" t="s">
        <v>17376</v>
      </c>
      <c r="K273" s="229" t="s">
        <v>17377</v>
      </c>
      <c r="L273" s="229" t="s">
        <v>17378</v>
      </c>
      <c r="M273" s="230" t="s">
        <v>17379</v>
      </c>
      <c r="N273" s="238"/>
      <c r="O273" s="802">
        <v>45356.0</v>
      </c>
      <c r="P273" s="230" t="s">
        <v>94</v>
      </c>
      <c r="Q273" s="230" t="s">
        <v>95</v>
      </c>
      <c r="R273" s="229"/>
      <c r="S273" s="238"/>
    </row>
    <row r="274">
      <c r="A274" s="228" t="s">
        <v>3570</v>
      </c>
      <c r="B274" s="803" t="s">
        <v>17354</v>
      </c>
      <c r="C274" s="238"/>
      <c r="D274" s="590" t="s">
        <v>296</v>
      </c>
      <c r="E274" s="238"/>
      <c r="F274" s="229" t="s">
        <v>11</v>
      </c>
      <c r="G274" s="229" t="s">
        <v>465</v>
      </c>
      <c r="H274" s="590" t="s">
        <v>38</v>
      </c>
      <c r="I274" s="229" t="s">
        <v>17380</v>
      </c>
      <c r="J274" s="229" t="s">
        <v>17381</v>
      </c>
      <c r="K274" s="229" t="s">
        <v>17382</v>
      </c>
      <c r="L274" s="229" t="s">
        <v>17383</v>
      </c>
      <c r="M274" s="238"/>
      <c r="N274" s="229" t="s">
        <v>17384</v>
      </c>
      <c r="O274" s="802">
        <v>45356.0</v>
      </c>
      <c r="P274" s="230" t="s">
        <v>94</v>
      </c>
      <c r="Q274" s="230" t="s">
        <v>95</v>
      </c>
      <c r="R274" s="238"/>
      <c r="S274" s="238"/>
    </row>
    <row r="275">
      <c r="A275" s="228" t="s">
        <v>3576</v>
      </c>
      <c r="B275" s="803" t="s">
        <v>16234</v>
      </c>
      <c r="C275" s="238"/>
      <c r="D275" s="590" t="s">
        <v>296</v>
      </c>
      <c r="E275" s="238"/>
      <c r="F275" s="590" t="s">
        <v>11</v>
      </c>
      <c r="G275" s="229" t="s">
        <v>545</v>
      </c>
      <c r="H275" s="590" t="s">
        <v>38</v>
      </c>
      <c r="I275" s="229" t="s">
        <v>17385</v>
      </c>
      <c r="J275" s="238"/>
      <c r="K275" s="229" t="s">
        <v>17386</v>
      </c>
      <c r="L275" s="229" t="s">
        <v>17387</v>
      </c>
      <c r="M275" s="230" t="s">
        <v>17388</v>
      </c>
      <c r="N275" s="238"/>
      <c r="O275" s="802">
        <v>45356.0</v>
      </c>
      <c r="P275" s="230" t="s">
        <v>94</v>
      </c>
      <c r="Q275" s="230" t="s">
        <v>95</v>
      </c>
      <c r="R275" s="238"/>
      <c r="S275" s="238"/>
    </row>
    <row r="276">
      <c r="A276" s="228" t="s">
        <v>3581</v>
      </c>
      <c r="B276" s="803" t="s">
        <v>16248</v>
      </c>
      <c r="C276" s="238"/>
      <c r="D276" s="590" t="s">
        <v>296</v>
      </c>
      <c r="E276" s="238"/>
      <c r="F276" s="590" t="s">
        <v>11</v>
      </c>
      <c r="G276" s="229" t="s">
        <v>545</v>
      </c>
      <c r="H276" s="590" t="s">
        <v>38</v>
      </c>
      <c r="I276" s="229" t="s">
        <v>17389</v>
      </c>
      <c r="J276" s="238"/>
      <c r="K276" s="229" t="s">
        <v>17390</v>
      </c>
      <c r="L276" s="229" t="s">
        <v>17391</v>
      </c>
      <c r="M276" s="230" t="s">
        <v>17392</v>
      </c>
      <c r="N276" s="238"/>
      <c r="O276" s="802">
        <v>45356.0</v>
      </c>
      <c r="P276" s="230" t="s">
        <v>94</v>
      </c>
      <c r="Q276" s="230" t="s">
        <v>95</v>
      </c>
      <c r="R276" s="238"/>
      <c r="S276" s="238"/>
    </row>
    <row r="277">
      <c r="A277" s="228" t="s">
        <v>3586</v>
      </c>
      <c r="B277" s="803" t="s">
        <v>16248</v>
      </c>
      <c r="C277" s="238"/>
      <c r="D277" s="590" t="s">
        <v>296</v>
      </c>
      <c r="E277" s="238"/>
      <c r="F277" s="590" t="s">
        <v>11</v>
      </c>
      <c r="G277" s="229" t="s">
        <v>545</v>
      </c>
      <c r="H277" s="590" t="s">
        <v>38</v>
      </c>
      <c r="I277" s="229" t="s">
        <v>17393</v>
      </c>
      <c r="J277" s="238"/>
      <c r="K277" s="229" t="s">
        <v>17394</v>
      </c>
      <c r="L277" s="229" t="s">
        <v>17395</v>
      </c>
      <c r="M277" s="230" t="s">
        <v>17396</v>
      </c>
      <c r="N277" s="238"/>
      <c r="O277" s="802">
        <v>45356.0</v>
      </c>
      <c r="P277" s="230" t="s">
        <v>94</v>
      </c>
      <c r="Q277" s="230" t="s">
        <v>95</v>
      </c>
      <c r="R277" s="238"/>
      <c r="S277" s="238"/>
    </row>
    <row r="278">
      <c r="A278" s="228" t="s">
        <v>3590</v>
      </c>
      <c r="B278" s="803" t="s">
        <v>16316</v>
      </c>
      <c r="C278" s="238"/>
      <c r="D278" s="590" t="s">
        <v>296</v>
      </c>
      <c r="E278" s="238"/>
      <c r="F278" s="590" t="s">
        <v>11</v>
      </c>
      <c r="G278" s="229" t="s">
        <v>545</v>
      </c>
      <c r="H278" s="590" t="s">
        <v>38</v>
      </c>
      <c r="I278" s="229" t="s">
        <v>17397</v>
      </c>
      <c r="J278" s="229" t="s">
        <v>17362</v>
      </c>
      <c r="K278" s="229" t="s">
        <v>17398</v>
      </c>
      <c r="L278" s="229" t="s">
        <v>17399</v>
      </c>
      <c r="M278" s="230" t="s">
        <v>17400</v>
      </c>
      <c r="N278" s="238"/>
      <c r="O278" s="802">
        <v>45356.0</v>
      </c>
      <c r="P278" s="230" t="s">
        <v>94</v>
      </c>
      <c r="Q278" s="230" t="s">
        <v>95</v>
      </c>
      <c r="R278" s="242"/>
      <c r="S278" s="238"/>
    </row>
    <row r="279">
      <c r="A279" s="228" t="s">
        <v>3595</v>
      </c>
      <c r="B279" s="803" t="s">
        <v>16316</v>
      </c>
      <c r="C279" s="238"/>
      <c r="D279" s="590" t="s">
        <v>296</v>
      </c>
      <c r="E279" s="238"/>
      <c r="F279" s="590" t="s">
        <v>11</v>
      </c>
      <c r="G279" s="229" t="s">
        <v>545</v>
      </c>
      <c r="H279" s="590" t="s">
        <v>16456</v>
      </c>
      <c r="I279" s="229" t="s">
        <v>17401</v>
      </c>
      <c r="J279" s="229" t="s">
        <v>17402</v>
      </c>
      <c r="K279" s="229" t="s">
        <v>17403</v>
      </c>
      <c r="L279" s="229" t="s">
        <v>17404</v>
      </c>
      <c r="M279" s="230" t="s">
        <v>17405</v>
      </c>
      <c r="N279" s="238"/>
      <c r="O279" s="802">
        <v>45356.0</v>
      </c>
      <c r="P279" s="230" t="s">
        <v>94</v>
      </c>
      <c r="Q279" s="230" t="s">
        <v>95</v>
      </c>
      <c r="R279" s="242"/>
      <c r="S279" s="238"/>
    </row>
    <row r="280">
      <c r="A280" s="228" t="s">
        <v>3600</v>
      </c>
      <c r="B280" s="803" t="s">
        <v>17406</v>
      </c>
      <c r="C280" s="238"/>
      <c r="D280" s="590" t="s">
        <v>296</v>
      </c>
      <c r="E280" s="238"/>
      <c r="F280" s="590" t="s">
        <v>11</v>
      </c>
      <c r="G280" s="229" t="s">
        <v>545</v>
      </c>
      <c r="H280" s="590" t="s">
        <v>38</v>
      </c>
      <c r="I280" s="229" t="s">
        <v>17407</v>
      </c>
      <c r="J280" s="229" t="s">
        <v>17362</v>
      </c>
      <c r="K280" s="229" t="s">
        <v>17408</v>
      </c>
      <c r="L280" s="229" t="s">
        <v>17409</v>
      </c>
      <c r="M280" s="230" t="s">
        <v>17410</v>
      </c>
      <c r="N280" s="238"/>
      <c r="O280" s="802">
        <v>45356.0</v>
      </c>
      <c r="P280" s="230" t="s">
        <v>94</v>
      </c>
      <c r="Q280" s="230" t="s">
        <v>95</v>
      </c>
      <c r="R280" s="238"/>
      <c r="S280" s="238"/>
    </row>
    <row r="281">
      <c r="A281" s="228" t="s">
        <v>3605</v>
      </c>
      <c r="B281" s="803" t="s">
        <v>6488</v>
      </c>
      <c r="C281" s="238"/>
      <c r="D281" s="590" t="s">
        <v>296</v>
      </c>
      <c r="E281" s="238"/>
      <c r="F281" s="590" t="s">
        <v>11</v>
      </c>
      <c r="G281" s="229" t="s">
        <v>545</v>
      </c>
      <c r="H281" s="590" t="s">
        <v>38</v>
      </c>
      <c r="I281" s="229" t="s">
        <v>17411</v>
      </c>
      <c r="J281" s="229" t="s">
        <v>17362</v>
      </c>
      <c r="K281" s="229" t="s">
        <v>17412</v>
      </c>
      <c r="L281" s="229" t="s">
        <v>17413</v>
      </c>
      <c r="M281" s="230" t="s">
        <v>17414</v>
      </c>
      <c r="N281" s="238"/>
      <c r="O281" s="802">
        <v>45356.0</v>
      </c>
      <c r="P281" s="230" t="s">
        <v>94</v>
      </c>
      <c r="Q281" s="230" t="s">
        <v>95</v>
      </c>
      <c r="R281" s="238"/>
      <c r="S281" s="238"/>
    </row>
    <row r="282">
      <c r="A282" s="228" t="s">
        <v>3608</v>
      </c>
      <c r="B282" s="803" t="s">
        <v>16274</v>
      </c>
      <c r="C282" s="238"/>
      <c r="D282" s="590" t="s">
        <v>296</v>
      </c>
      <c r="E282" s="238"/>
      <c r="F282" s="590" t="s">
        <v>11</v>
      </c>
      <c r="G282" s="229" t="s">
        <v>545</v>
      </c>
      <c r="H282" s="590" t="s">
        <v>38</v>
      </c>
      <c r="I282" s="229" t="s">
        <v>17415</v>
      </c>
      <c r="J282" s="229" t="s">
        <v>17416</v>
      </c>
      <c r="K282" s="229" t="s">
        <v>17417</v>
      </c>
      <c r="L282" s="229" t="s">
        <v>17418</v>
      </c>
      <c r="M282" s="230" t="s">
        <v>17419</v>
      </c>
      <c r="N282" s="238"/>
      <c r="O282" s="802">
        <v>45356.0</v>
      </c>
      <c r="P282" s="230" t="s">
        <v>94</v>
      </c>
      <c r="Q282" s="230" t="s">
        <v>95</v>
      </c>
      <c r="R282" s="238"/>
      <c r="S282" s="238"/>
    </row>
    <row r="283">
      <c r="A283" s="228" t="s">
        <v>3612</v>
      </c>
      <c r="B283" s="803" t="s">
        <v>16274</v>
      </c>
      <c r="C283" s="238"/>
      <c r="D283" s="590" t="s">
        <v>296</v>
      </c>
      <c r="E283" s="238"/>
      <c r="F283" s="590" t="s">
        <v>12</v>
      </c>
      <c r="G283" s="590" t="s">
        <v>545</v>
      </c>
      <c r="H283" s="590" t="s">
        <v>38</v>
      </c>
      <c r="I283" s="229" t="s">
        <v>17420</v>
      </c>
      <c r="J283" s="229" t="s">
        <v>17421</v>
      </c>
      <c r="K283" s="229" t="s">
        <v>17422</v>
      </c>
      <c r="L283" s="229" t="s">
        <v>17423</v>
      </c>
      <c r="M283" s="230" t="s">
        <v>17424</v>
      </c>
      <c r="N283" s="238"/>
      <c r="O283" s="802">
        <v>45356.0</v>
      </c>
      <c r="P283" s="230" t="s">
        <v>94</v>
      </c>
      <c r="Q283" s="230" t="s">
        <v>95</v>
      </c>
      <c r="R283" s="238"/>
      <c r="S283" s="238"/>
    </row>
    <row r="284">
      <c r="A284" s="228" t="s">
        <v>3617</v>
      </c>
      <c r="B284" s="803" t="s">
        <v>16303</v>
      </c>
      <c r="C284" s="238"/>
      <c r="D284" s="590" t="s">
        <v>296</v>
      </c>
      <c r="E284" s="238"/>
      <c r="F284" s="590" t="s">
        <v>12</v>
      </c>
      <c r="G284" s="590" t="s">
        <v>545</v>
      </c>
      <c r="H284" s="590" t="s">
        <v>38</v>
      </c>
      <c r="I284" s="229" t="s">
        <v>17425</v>
      </c>
      <c r="J284" s="229" t="s">
        <v>17426</v>
      </c>
      <c r="K284" s="229" t="s">
        <v>17427</v>
      </c>
      <c r="L284" s="229" t="s">
        <v>17428</v>
      </c>
      <c r="M284" s="230" t="s">
        <v>17429</v>
      </c>
      <c r="N284" s="238"/>
      <c r="O284" s="802">
        <v>45356.0</v>
      </c>
      <c r="P284" s="230" t="s">
        <v>94</v>
      </c>
      <c r="Q284" s="230" t="s">
        <v>95</v>
      </c>
      <c r="R284" s="238"/>
      <c r="S284" s="238"/>
    </row>
    <row r="285">
      <c r="A285" s="228" t="s">
        <v>3622</v>
      </c>
      <c r="B285" s="803" t="s">
        <v>16228</v>
      </c>
      <c r="C285" s="238"/>
      <c r="D285" s="590" t="s">
        <v>296</v>
      </c>
      <c r="E285" s="238"/>
      <c r="F285" s="590" t="s">
        <v>12</v>
      </c>
      <c r="G285" s="590" t="s">
        <v>545</v>
      </c>
      <c r="H285" s="590" t="s">
        <v>38</v>
      </c>
      <c r="I285" s="229" t="s">
        <v>17430</v>
      </c>
      <c r="J285" s="238"/>
      <c r="K285" s="229" t="s">
        <v>17431</v>
      </c>
      <c r="L285" s="229" t="s">
        <v>17432</v>
      </c>
      <c r="M285" s="229" t="s">
        <v>17433</v>
      </c>
      <c r="N285" s="238"/>
      <c r="O285" s="812" t="s">
        <v>1555</v>
      </c>
      <c r="P285" s="230" t="s">
        <v>490</v>
      </c>
      <c r="Q285" s="230" t="s">
        <v>95</v>
      </c>
      <c r="R285" s="238"/>
      <c r="S285" s="238"/>
    </row>
    <row r="286">
      <c r="A286" s="228" t="s">
        <v>3627</v>
      </c>
      <c r="B286" s="803" t="s">
        <v>16228</v>
      </c>
      <c r="C286" s="238"/>
      <c r="D286" s="590" t="s">
        <v>296</v>
      </c>
      <c r="E286" s="238"/>
      <c r="F286" s="590" t="s">
        <v>12</v>
      </c>
      <c r="G286" s="590" t="s">
        <v>545</v>
      </c>
      <c r="H286" s="590" t="s">
        <v>38</v>
      </c>
      <c r="I286" s="229" t="s">
        <v>17434</v>
      </c>
      <c r="J286" s="238"/>
      <c r="K286" s="229" t="s">
        <v>17435</v>
      </c>
      <c r="L286" s="229" t="s">
        <v>17436</v>
      </c>
      <c r="M286" s="230" t="s">
        <v>17437</v>
      </c>
      <c r="N286" s="238"/>
      <c r="O286" s="802">
        <v>45356.0</v>
      </c>
      <c r="P286" s="230" t="s">
        <v>94</v>
      </c>
      <c r="Q286" s="230" t="s">
        <v>95</v>
      </c>
      <c r="R286" s="238"/>
      <c r="S286" s="238"/>
    </row>
    <row r="287">
      <c r="A287" s="228" t="s">
        <v>3632</v>
      </c>
      <c r="B287" s="590" t="s">
        <v>17342</v>
      </c>
      <c r="C287" s="238"/>
      <c r="D287" s="590" t="s">
        <v>296</v>
      </c>
      <c r="E287" s="238"/>
      <c r="F287" s="590" t="s">
        <v>11</v>
      </c>
      <c r="G287" s="590" t="s">
        <v>545</v>
      </c>
      <c r="H287" s="590" t="s">
        <v>38</v>
      </c>
      <c r="I287" s="229" t="s">
        <v>17438</v>
      </c>
      <c r="J287" s="229" t="s">
        <v>16318</v>
      </c>
      <c r="K287" s="229" t="s">
        <v>17439</v>
      </c>
      <c r="L287" s="229" t="s">
        <v>17440</v>
      </c>
      <c r="M287" s="230" t="s">
        <v>17441</v>
      </c>
      <c r="N287" s="238"/>
      <c r="O287" s="802">
        <v>45356.0</v>
      </c>
      <c r="P287" s="230" t="s">
        <v>94</v>
      </c>
      <c r="Q287" s="230" t="s">
        <v>95</v>
      </c>
      <c r="R287" s="238"/>
      <c r="S287" s="238"/>
    </row>
    <row r="288">
      <c r="A288" s="228" t="s">
        <v>3637</v>
      </c>
      <c r="B288" s="590" t="s">
        <v>17354</v>
      </c>
      <c r="C288" s="238"/>
      <c r="D288" s="590" t="s">
        <v>296</v>
      </c>
      <c r="E288" s="238"/>
      <c r="F288" s="590" t="s">
        <v>11</v>
      </c>
      <c r="G288" s="590" t="s">
        <v>545</v>
      </c>
      <c r="H288" s="590" t="s">
        <v>38</v>
      </c>
      <c r="I288" s="229" t="s">
        <v>17442</v>
      </c>
      <c r="J288" s="229" t="s">
        <v>17443</v>
      </c>
      <c r="K288" s="229" t="s">
        <v>17444</v>
      </c>
      <c r="L288" s="229" t="s">
        <v>17445</v>
      </c>
      <c r="M288" s="230" t="s">
        <v>17446</v>
      </c>
      <c r="N288" s="238"/>
      <c r="O288" s="802">
        <v>45356.0</v>
      </c>
      <c r="P288" s="230" t="s">
        <v>94</v>
      </c>
      <c r="Q288" s="230" t="s">
        <v>95</v>
      </c>
      <c r="R288" s="238"/>
      <c r="S288" s="238"/>
    </row>
    <row r="289">
      <c r="A289" s="228" t="s">
        <v>3641</v>
      </c>
      <c r="B289" s="590" t="s">
        <v>17447</v>
      </c>
      <c r="C289" s="590">
        <v>3.6</v>
      </c>
      <c r="D289" s="590" t="s">
        <v>296</v>
      </c>
      <c r="E289" s="238"/>
      <c r="F289" s="590" t="s">
        <v>11</v>
      </c>
      <c r="G289" s="590" t="s">
        <v>545</v>
      </c>
      <c r="H289" s="590" t="s">
        <v>6912</v>
      </c>
      <c r="I289" s="229" t="s">
        <v>17448</v>
      </c>
      <c r="J289" s="229" t="s">
        <v>17449</v>
      </c>
      <c r="K289" s="229" t="s">
        <v>17450</v>
      </c>
      <c r="L289" s="229" t="s">
        <v>17451</v>
      </c>
      <c r="M289" s="230" t="s">
        <v>17452</v>
      </c>
      <c r="N289" s="238"/>
      <c r="O289" s="802">
        <v>45356.0</v>
      </c>
      <c r="P289" s="230" t="s">
        <v>94</v>
      </c>
      <c r="Q289" s="230" t="s">
        <v>95</v>
      </c>
      <c r="R289" s="242"/>
      <c r="S289" s="238"/>
    </row>
    <row r="290">
      <c r="A290" s="228" t="s">
        <v>3646</v>
      </c>
      <c r="B290" s="590" t="s">
        <v>16627</v>
      </c>
      <c r="C290" s="590">
        <v>3.7</v>
      </c>
      <c r="D290" s="590" t="s">
        <v>296</v>
      </c>
      <c r="E290" s="238"/>
      <c r="F290" s="590" t="s">
        <v>11</v>
      </c>
      <c r="G290" s="590" t="s">
        <v>545</v>
      </c>
      <c r="H290" s="590" t="s">
        <v>6912</v>
      </c>
      <c r="I290" s="813" t="s">
        <v>17453</v>
      </c>
      <c r="J290" s="229" t="s">
        <v>17454</v>
      </c>
      <c r="K290" s="229" t="s">
        <v>17455</v>
      </c>
      <c r="L290" s="229" t="s">
        <v>17456</v>
      </c>
      <c r="M290" s="230" t="s">
        <v>17457</v>
      </c>
      <c r="N290" s="238"/>
      <c r="O290" s="802">
        <v>45356.0</v>
      </c>
      <c r="P290" s="230" t="s">
        <v>94</v>
      </c>
      <c r="Q290" s="230" t="s">
        <v>95</v>
      </c>
      <c r="R290" s="238"/>
      <c r="S290" s="238"/>
    </row>
    <row r="291">
      <c r="A291" s="228" t="s">
        <v>3652</v>
      </c>
      <c r="B291" s="590" t="s">
        <v>16595</v>
      </c>
      <c r="C291" s="590">
        <v>3.8</v>
      </c>
      <c r="D291" s="590" t="s">
        <v>296</v>
      </c>
      <c r="E291" s="238"/>
      <c r="F291" s="590" t="s">
        <v>12</v>
      </c>
      <c r="G291" s="229" t="s">
        <v>545</v>
      </c>
      <c r="H291" s="590" t="s">
        <v>6912</v>
      </c>
      <c r="I291" s="229" t="s">
        <v>17458</v>
      </c>
      <c r="J291" s="229" t="s">
        <v>17459</v>
      </c>
      <c r="K291" s="229" t="s">
        <v>17460</v>
      </c>
      <c r="L291" s="229" t="s">
        <v>17461</v>
      </c>
      <c r="M291" s="230" t="s">
        <v>17462</v>
      </c>
      <c r="N291" s="238"/>
      <c r="O291" s="802">
        <v>45356.0</v>
      </c>
      <c r="P291" s="230" t="s">
        <v>94</v>
      </c>
      <c r="Q291" s="230" t="s">
        <v>95</v>
      </c>
      <c r="R291" s="242"/>
      <c r="S291" s="238"/>
    </row>
    <row r="292">
      <c r="A292" s="228" t="s">
        <v>3656</v>
      </c>
      <c r="B292" s="590" t="s">
        <v>16658</v>
      </c>
      <c r="C292" s="590">
        <v>3.8</v>
      </c>
      <c r="D292" s="590" t="s">
        <v>296</v>
      </c>
      <c r="E292" s="238"/>
      <c r="F292" s="590" t="s">
        <v>11</v>
      </c>
      <c r="G292" s="229" t="s">
        <v>545</v>
      </c>
      <c r="H292" s="590" t="s">
        <v>6912</v>
      </c>
      <c r="I292" s="229" t="s">
        <v>17463</v>
      </c>
      <c r="J292" s="229" t="s">
        <v>17459</v>
      </c>
      <c r="K292" s="229" t="s">
        <v>17464</v>
      </c>
      <c r="L292" s="229" t="s">
        <v>17465</v>
      </c>
      <c r="M292" s="230" t="s">
        <v>17466</v>
      </c>
      <c r="N292" s="238"/>
      <c r="O292" s="802">
        <v>45356.0</v>
      </c>
      <c r="P292" s="230" t="s">
        <v>94</v>
      </c>
      <c r="Q292" s="230" t="s">
        <v>95</v>
      </c>
      <c r="R292" s="242"/>
      <c r="S292" s="238"/>
    </row>
    <row r="293">
      <c r="A293" s="228" t="s">
        <v>3661</v>
      </c>
      <c r="B293" s="590" t="s">
        <v>17467</v>
      </c>
      <c r="C293" s="590">
        <v>3.8</v>
      </c>
      <c r="D293" s="590" t="s">
        <v>296</v>
      </c>
      <c r="E293" s="238"/>
      <c r="F293" s="590" t="s">
        <v>11</v>
      </c>
      <c r="G293" s="590" t="s">
        <v>545</v>
      </c>
      <c r="H293" s="590" t="s">
        <v>6912</v>
      </c>
      <c r="I293" s="813" t="s">
        <v>17468</v>
      </c>
      <c r="J293" s="229" t="s">
        <v>17469</v>
      </c>
      <c r="K293" s="229" t="s">
        <v>17470</v>
      </c>
      <c r="L293" s="229" t="s">
        <v>17471</v>
      </c>
      <c r="M293" s="230" t="s">
        <v>17472</v>
      </c>
      <c r="N293" s="238"/>
      <c r="O293" s="802">
        <v>45356.0</v>
      </c>
      <c r="P293" s="230" t="s">
        <v>94</v>
      </c>
      <c r="Q293" s="230" t="s">
        <v>95</v>
      </c>
      <c r="R293" s="242"/>
      <c r="S293" s="238"/>
    </row>
    <row r="294">
      <c r="A294" s="228" t="s">
        <v>3665</v>
      </c>
      <c r="B294" s="590" t="s">
        <v>17467</v>
      </c>
      <c r="C294" s="590">
        <v>3.8</v>
      </c>
      <c r="D294" s="590" t="s">
        <v>296</v>
      </c>
      <c r="E294" s="238"/>
      <c r="F294" s="590" t="s">
        <v>12</v>
      </c>
      <c r="G294" s="590" t="s">
        <v>545</v>
      </c>
      <c r="H294" s="590" t="s">
        <v>6912</v>
      </c>
      <c r="I294" s="813" t="s">
        <v>17473</v>
      </c>
      <c r="J294" s="229" t="s">
        <v>17459</v>
      </c>
      <c r="K294" s="229" t="s">
        <v>17474</v>
      </c>
      <c r="L294" s="229" t="s">
        <v>17475</v>
      </c>
      <c r="M294" s="230" t="s">
        <v>17476</v>
      </c>
      <c r="N294" s="238"/>
      <c r="O294" s="802">
        <v>45356.0</v>
      </c>
      <c r="P294" s="230" t="s">
        <v>94</v>
      </c>
      <c r="Q294" s="230" t="s">
        <v>95</v>
      </c>
      <c r="R294" s="238"/>
      <c r="S294" s="238"/>
    </row>
    <row r="295">
      <c r="A295" s="228" t="s">
        <v>3670</v>
      </c>
      <c r="B295" s="590" t="s">
        <v>17467</v>
      </c>
      <c r="C295" s="590">
        <v>3.8</v>
      </c>
      <c r="D295" s="590" t="s">
        <v>296</v>
      </c>
      <c r="E295" s="238"/>
      <c r="F295" s="590" t="s">
        <v>12</v>
      </c>
      <c r="G295" s="590" t="s">
        <v>545</v>
      </c>
      <c r="H295" s="590" t="s">
        <v>6912</v>
      </c>
      <c r="I295" s="813" t="s">
        <v>17477</v>
      </c>
      <c r="J295" s="229" t="s">
        <v>17459</v>
      </c>
      <c r="K295" s="229" t="s">
        <v>17478</v>
      </c>
      <c r="L295" s="229" t="s">
        <v>17479</v>
      </c>
      <c r="M295" s="230" t="s">
        <v>17480</v>
      </c>
      <c r="N295" s="238"/>
      <c r="O295" s="802">
        <v>45356.0</v>
      </c>
      <c r="P295" s="230" t="s">
        <v>94</v>
      </c>
      <c r="Q295" s="230" t="s">
        <v>95</v>
      </c>
      <c r="R295" s="242"/>
      <c r="S295" s="238"/>
    </row>
    <row r="296">
      <c r="A296" s="228" t="s">
        <v>3673</v>
      </c>
      <c r="B296" s="590" t="s">
        <v>17467</v>
      </c>
      <c r="C296" s="590">
        <v>3.8</v>
      </c>
      <c r="D296" s="590" t="s">
        <v>296</v>
      </c>
      <c r="E296" s="238"/>
      <c r="F296" s="590" t="s">
        <v>12</v>
      </c>
      <c r="G296" s="590" t="s">
        <v>545</v>
      </c>
      <c r="H296" s="590" t="s">
        <v>6912</v>
      </c>
      <c r="I296" s="813" t="s">
        <v>17481</v>
      </c>
      <c r="J296" s="229" t="s">
        <v>17482</v>
      </c>
      <c r="K296" s="229" t="s">
        <v>17483</v>
      </c>
      <c r="L296" s="229" t="s">
        <v>17484</v>
      </c>
      <c r="M296" s="230" t="s">
        <v>17485</v>
      </c>
      <c r="N296" s="238"/>
      <c r="O296" s="802">
        <v>45356.0</v>
      </c>
      <c r="P296" s="230" t="s">
        <v>94</v>
      </c>
      <c r="Q296" s="230" t="s">
        <v>95</v>
      </c>
      <c r="R296" s="242"/>
      <c r="S296" s="238"/>
    </row>
    <row r="297">
      <c r="A297" s="228" t="s">
        <v>3677</v>
      </c>
      <c r="B297" s="590" t="s">
        <v>17486</v>
      </c>
      <c r="C297" s="590" t="s">
        <v>5481</v>
      </c>
      <c r="D297" s="590" t="s">
        <v>296</v>
      </c>
      <c r="E297" s="238"/>
      <c r="F297" s="590" t="s">
        <v>11</v>
      </c>
      <c r="G297" s="229" t="s">
        <v>545</v>
      </c>
      <c r="H297" s="590" t="s">
        <v>6912</v>
      </c>
      <c r="I297" s="229" t="s">
        <v>17487</v>
      </c>
      <c r="J297" s="229" t="s">
        <v>17488</v>
      </c>
      <c r="K297" s="230" t="s">
        <v>17489</v>
      </c>
      <c r="L297" s="229" t="s">
        <v>17490</v>
      </c>
      <c r="M297" s="230" t="s">
        <v>17491</v>
      </c>
      <c r="N297" s="238"/>
      <c r="O297" s="802">
        <v>45356.0</v>
      </c>
      <c r="P297" s="230" t="s">
        <v>94</v>
      </c>
      <c r="Q297" s="230" t="s">
        <v>95</v>
      </c>
      <c r="R297" s="238"/>
      <c r="S297" s="238"/>
    </row>
    <row r="298">
      <c r="A298" s="228" t="s">
        <v>3682</v>
      </c>
      <c r="B298" s="590" t="s">
        <v>6928</v>
      </c>
      <c r="C298" s="238"/>
      <c r="D298" s="590" t="s">
        <v>296</v>
      </c>
      <c r="E298" s="238"/>
      <c r="F298" s="590" t="s">
        <v>11</v>
      </c>
      <c r="G298" s="590" t="s">
        <v>545</v>
      </c>
      <c r="H298" s="590" t="s">
        <v>6912</v>
      </c>
      <c r="I298" s="229" t="s">
        <v>17492</v>
      </c>
      <c r="J298" s="229" t="s">
        <v>17493</v>
      </c>
      <c r="K298" s="229" t="s">
        <v>17494</v>
      </c>
      <c r="L298" s="229" t="s">
        <v>17495</v>
      </c>
      <c r="M298" s="230" t="s">
        <v>17496</v>
      </c>
      <c r="N298" s="238"/>
      <c r="O298" s="802">
        <v>45356.0</v>
      </c>
      <c r="P298" s="230" t="s">
        <v>94</v>
      </c>
      <c r="Q298" s="230" t="s">
        <v>95</v>
      </c>
      <c r="R298" s="242"/>
      <c r="S298" s="238"/>
    </row>
    <row r="299">
      <c r="A299" s="228" t="s">
        <v>3686</v>
      </c>
      <c r="B299" s="590" t="s">
        <v>17497</v>
      </c>
      <c r="C299" s="238"/>
      <c r="D299" s="590" t="s">
        <v>296</v>
      </c>
      <c r="E299" s="238"/>
      <c r="F299" s="590" t="s">
        <v>11</v>
      </c>
      <c r="G299" s="590" t="s">
        <v>545</v>
      </c>
      <c r="H299" s="590" t="s">
        <v>6912</v>
      </c>
      <c r="I299" s="229" t="s">
        <v>17498</v>
      </c>
      <c r="J299" s="229" t="s">
        <v>17493</v>
      </c>
      <c r="K299" s="229" t="s">
        <v>17499</v>
      </c>
      <c r="L299" s="229" t="s">
        <v>17500</v>
      </c>
      <c r="M299" s="230" t="s">
        <v>17501</v>
      </c>
      <c r="N299" s="238"/>
      <c r="O299" s="802">
        <v>45448.0</v>
      </c>
      <c r="P299" s="230" t="s">
        <v>94</v>
      </c>
      <c r="Q299" s="230" t="s">
        <v>95</v>
      </c>
      <c r="R299" s="242"/>
      <c r="S299" s="238"/>
    </row>
    <row r="300">
      <c r="A300" s="228" t="s">
        <v>3690</v>
      </c>
      <c r="B300" s="238"/>
      <c r="C300" s="238"/>
      <c r="D300" s="590" t="s">
        <v>296</v>
      </c>
      <c r="E300" s="238"/>
      <c r="F300" s="590" t="s">
        <v>12</v>
      </c>
      <c r="G300" s="590" t="s">
        <v>545</v>
      </c>
      <c r="H300" s="590" t="s">
        <v>6912</v>
      </c>
      <c r="I300" s="229" t="s">
        <v>17502</v>
      </c>
      <c r="J300" s="229" t="s">
        <v>17503</v>
      </c>
      <c r="K300" s="229" t="s">
        <v>17504</v>
      </c>
      <c r="L300" s="229" t="s">
        <v>17505</v>
      </c>
      <c r="M300" s="230" t="s">
        <v>17506</v>
      </c>
      <c r="N300" s="238"/>
      <c r="O300" s="802">
        <v>45356.0</v>
      </c>
      <c r="P300" s="230" t="s">
        <v>94</v>
      </c>
      <c r="Q300" s="230" t="s">
        <v>95</v>
      </c>
      <c r="R300" s="229"/>
      <c r="S300" s="238"/>
    </row>
    <row r="301">
      <c r="A301" s="228" t="s">
        <v>3694</v>
      </c>
      <c r="B301" s="803" t="s">
        <v>17507</v>
      </c>
      <c r="C301" s="238"/>
      <c r="D301" s="590" t="s">
        <v>296</v>
      </c>
      <c r="E301" s="238"/>
      <c r="F301" s="590" t="s">
        <v>12</v>
      </c>
      <c r="G301" s="590" t="s">
        <v>545</v>
      </c>
      <c r="H301" s="590" t="s">
        <v>6912</v>
      </c>
      <c r="I301" s="229" t="s">
        <v>17508</v>
      </c>
      <c r="J301" s="229" t="s">
        <v>17509</v>
      </c>
      <c r="K301" s="229" t="s">
        <v>17510</v>
      </c>
      <c r="L301" s="229" t="s">
        <v>17511</v>
      </c>
      <c r="M301" s="230" t="s">
        <v>17512</v>
      </c>
      <c r="N301" s="238"/>
      <c r="O301" s="802">
        <v>45356.0</v>
      </c>
      <c r="P301" s="230" t="s">
        <v>94</v>
      </c>
      <c r="Q301" s="230" t="s">
        <v>95</v>
      </c>
      <c r="R301" s="242"/>
      <c r="S301" s="238"/>
    </row>
    <row r="302">
      <c r="A302" s="228" t="s">
        <v>3698</v>
      </c>
      <c r="B302" s="803" t="s">
        <v>17513</v>
      </c>
      <c r="C302" s="238"/>
      <c r="D302" s="590" t="s">
        <v>296</v>
      </c>
      <c r="E302" s="238"/>
      <c r="F302" s="590" t="s">
        <v>12</v>
      </c>
      <c r="G302" s="590" t="s">
        <v>545</v>
      </c>
      <c r="H302" s="284"/>
      <c r="I302" s="590" t="s">
        <v>847</v>
      </c>
      <c r="J302" s="229" t="s">
        <v>17514</v>
      </c>
      <c r="K302" s="229" t="s">
        <v>17515</v>
      </c>
      <c r="L302" s="229" t="s">
        <v>17516</v>
      </c>
      <c r="M302" s="230" t="s">
        <v>17517</v>
      </c>
      <c r="N302" s="238"/>
      <c r="O302" s="802">
        <v>45356.0</v>
      </c>
      <c r="P302" s="230" t="s">
        <v>94</v>
      </c>
      <c r="Q302" s="230" t="s">
        <v>95</v>
      </c>
      <c r="R302" s="814"/>
      <c r="S302" s="238"/>
    </row>
    <row r="303">
      <c r="A303" s="815"/>
      <c r="B303" s="816"/>
      <c r="C303" s="816"/>
      <c r="D303" s="816"/>
      <c r="E303" s="816"/>
      <c r="F303" s="816"/>
      <c r="G303" s="816"/>
      <c r="H303" s="816"/>
      <c r="I303" s="816"/>
      <c r="J303" s="816"/>
      <c r="K303" s="816"/>
      <c r="L303" s="816"/>
      <c r="M303" s="816"/>
      <c r="N303" s="816"/>
      <c r="O303" s="816"/>
      <c r="P303" s="816"/>
      <c r="Q303" s="816"/>
      <c r="R303" s="816"/>
      <c r="S303" s="817"/>
    </row>
    <row r="304">
      <c r="A304" s="815"/>
      <c r="B304" s="816"/>
      <c r="C304" s="816"/>
      <c r="D304" s="816"/>
      <c r="E304" s="816"/>
      <c r="F304" s="816"/>
      <c r="G304" s="816"/>
      <c r="H304" s="816"/>
      <c r="I304" s="816"/>
      <c r="J304" s="816"/>
      <c r="K304" s="816"/>
      <c r="L304" s="816"/>
      <c r="M304" s="816"/>
      <c r="N304" s="816"/>
      <c r="O304" s="816"/>
      <c r="P304" s="816"/>
      <c r="Q304" s="816"/>
      <c r="R304" s="816"/>
      <c r="S304" s="817"/>
    </row>
    <row r="305">
      <c r="A305" s="815"/>
      <c r="B305" s="816"/>
      <c r="C305" s="816"/>
      <c r="D305" s="816"/>
      <c r="E305" s="816"/>
      <c r="F305" s="816"/>
      <c r="G305" s="816"/>
      <c r="H305" s="816"/>
      <c r="I305" s="816"/>
      <c r="J305" s="816"/>
      <c r="K305" s="816"/>
      <c r="L305" s="816"/>
      <c r="M305" s="816"/>
      <c r="N305" s="816"/>
      <c r="O305" s="816"/>
      <c r="P305" s="816"/>
      <c r="Q305" s="816"/>
      <c r="R305" s="816"/>
      <c r="S305" s="817"/>
    </row>
    <row r="306">
      <c r="A306" s="815"/>
      <c r="B306" s="816"/>
      <c r="C306" s="816"/>
      <c r="D306" s="816"/>
      <c r="E306" s="816"/>
      <c r="F306" s="816"/>
      <c r="G306" s="816"/>
      <c r="H306" s="816"/>
      <c r="I306" s="816"/>
      <c r="J306" s="816"/>
      <c r="K306" s="816"/>
      <c r="L306" s="816"/>
      <c r="M306" s="816"/>
      <c r="N306" s="816"/>
      <c r="O306" s="816"/>
      <c r="P306" s="816"/>
      <c r="Q306" s="816"/>
      <c r="R306" s="816"/>
      <c r="S306" s="817"/>
    </row>
    <row r="307">
      <c r="A307" s="815"/>
      <c r="B307" s="816"/>
      <c r="C307" s="816"/>
      <c r="D307" s="816"/>
      <c r="E307" s="816"/>
      <c r="F307" s="816"/>
      <c r="G307" s="816"/>
      <c r="H307" s="816"/>
      <c r="I307" s="816"/>
      <c r="J307" s="816"/>
      <c r="K307" s="816"/>
      <c r="L307" s="816"/>
      <c r="M307" s="816"/>
      <c r="N307" s="816"/>
      <c r="O307" s="816"/>
      <c r="P307" s="816"/>
      <c r="Q307" s="816"/>
      <c r="R307" s="816"/>
      <c r="S307" s="817"/>
    </row>
    <row r="308">
      <c r="A308" s="815"/>
      <c r="B308" s="816"/>
      <c r="C308" s="816"/>
      <c r="D308" s="816"/>
      <c r="E308" s="816"/>
      <c r="F308" s="816"/>
      <c r="G308" s="816"/>
      <c r="H308" s="816"/>
      <c r="I308" s="816"/>
      <c r="J308" s="816"/>
      <c r="K308" s="816"/>
      <c r="L308" s="816"/>
      <c r="M308" s="816"/>
      <c r="N308" s="816"/>
      <c r="O308" s="816"/>
      <c r="P308" s="816"/>
      <c r="Q308" s="816"/>
      <c r="R308" s="816"/>
      <c r="S308" s="817"/>
    </row>
    <row r="309">
      <c r="A309" s="815"/>
      <c r="B309" s="816"/>
      <c r="C309" s="816"/>
      <c r="D309" s="816"/>
      <c r="E309" s="816"/>
      <c r="F309" s="816"/>
      <c r="G309" s="816"/>
      <c r="H309" s="816"/>
      <c r="I309" s="816"/>
      <c r="J309" s="816"/>
      <c r="K309" s="816"/>
      <c r="L309" s="816"/>
      <c r="M309" s="816"/>
      <c r="N309" s="816"/>
      <c r="O309" s="816"/>
      <c r="P309" s="816"/>
      <c r="Q309" s="816"/>
      <c r="R309" s="816"/>
      <c r="S309" s="817"/>
    </row>
    <row r="310">
      <c r="A310" s="815"/>
      <c r="B310" s="816"/>
      <c r="C310" s="816"/>
      <c r="D310" s="816"/>
      <c r="E310" s="816"/>
      <c r="F310" s="816"/>
      <c r="G310" s="816"/>
      <c r="H310" s="816"/>
      <c r="I310" s="816"/>
      <c r="J310" s="816"/>
      <c r="K310" s="816"/>
      <c r="L310" s="816"/>
      <c r="M310" s="816"/>
      <c r="N310" s="816"/>
      <c r="O310" s="816"/>
      <c r="P310" s="816"/>
      <c r="Q310" s="816"/>
      <c r="R310" s="816"/>
      <c r="S310" s="817"/>
    </row>
    <row r="311">
      <c r="A311" s="815"/>
      <c r="B311" s="816"/>
      <c r="C311" s="816"/>
      <c r="D311" s="816"/>
      <c r="E311" s="816"/>
      <c r="F311" s="816"/>
      <c r="G311" s="816"/>
      <c r="H311" s="816"/>
      <c r="I311" s="816"/>
      <c r="J311" s="816"/>
      <c r="K311" s="816"/>
      <c r="L311" s="816"/>
      <c r="M311" s="816"/>
      <c r="N311" s="816"/>
      <c r="O311" s="816"/>
      <c r="P311" s="816"/>
      <c r="Q311" s="816"/>
      <c r="R311" s="816"/>
      <c r="S311" s="817"/>
    </row>
    <row r="312">
      <c r="A312" s="815"/>
      <c r="B312" s="816"/>
      <c r="C312" s="816"/>
      <c r="D312" s="816"/>
      <c r="E312" s="816"/>
      <c r="F312" s="816"/>
      <c r="G312" s="816"/>
      <c r="H312" s="816"/>
      <c r="I312" s="816"/>
      <c r="J312" s="816"/>
      <c r="K312" s="816"/>
      <c r="L312" s="816"/>
      <c r="M312" s="816"/>
      <c r="N312" s="816"/>
      <c r="O312" s="816"/>
      <c r="P312" s="816"/>
      <c r="Q312" s="816"/>
      <c r="R312" s="816"/>
      <c r="S312" s="817"/>
    </row>
    <row r="313">
      <c r="A313" s="815"/>
      <c r="B313" s="816"/>
      <c r="C313" s="816"/>
      <c r="D313" s="816"/>
      <c r="E313" s="816"/>
      <c r="F313" s="816"/>
      <c r="G313" s="816"/>
      <c r="H313" s="816"/>
      <c r="I313" s="816"/>
      <c r="J313" s="816"/>
      <c r="K313" s="816"/>
      <c r="L313" s="816"/>
      <c r="M313" s="816"/>
      <c r="N313" s="816"/>
      <c r="O313" s="816"/>
      <c r="P313" s="816"/>
      <c r="Q313" s="816"/>
      <c r="R313" s="816"/>
      <c r="S313" s="817"/>
    </row>
    <row r="314">
      <c r="A314" s="815"/>
      <c r="B314" s="816"/>
      <c r="C314" s="816"/>
      <c r="D314" s="816"/>
      <c r="E314" s="816"/>
      <c r="F314" s="816"/>
      <c r="G314" s="816"/>
      <c r="H314" s="816"/>
      <c r="I314" s="816"/>
      <c r="J314" s="816"/>
      <c r="K314" s="816"/>
      <c r="L314" s="816"/>
      <c r="M314" s="816"/>
      <c r="N314" s="816"/>
      <c r="O314" s="816"/>
      <c r="P314" s="816"/>
      <c r="Q314" s="816"/>
      <c r="R314" s="816"/>
      <c r="S314" s="817"/>
    </row>
    <row r="315">
      <c r="A315" s="815"/>
      <c r="B315" s="816"/>
      <c r="C315" s="816"/>
      <c r="D315" s="816"/>
      <c r="E315" s="816"/>
      <c r="F315" s="816"/>
      <c r="G315" s="816"/>
      <c r="H315" s="816"/>
      <c r="I315" s="816"/>
      <c r="J315" s="816"/>
      <c r="K315" s="816"/>
      <c r="L315" s="816"/>
      <c r="M315" s="816"/>
      <c r="N315" s="816"/>
      <c r="O315" s="816"/>
      <c r="P315" s="816"/>
      <c r="Q315" s="816"/>
      <c r="R315" s="816"/>
      <c r="S315" s="817"/>
    </row>
    <row r="316">
      <c r="A316" s="815"/>
      <c r="B316" s="816"/>
      <c r="C316" s="816"/>
      <c r="D316" s="816"/>
      <c r="E316" s="816"/>
      <c r="F316" s="816"/>
      <c r="G316" s="816"/>
      <c r="H316" s="816"/>
      <c r="I316" s="816"/>
      <c r="J316" s="816"/>
      <c r="K316" s="816"/>
      <c r="L316" s="816"/>
      <c r="M316" s="816"/>
      <c r="N316" s="816"/>
      <c r="O316" s="816"/>
      <c r="P316" s="816"/>
      <c r="Q316" s="816"/>
      <c r="R316" s="816"/>
      <c r="S316" s="817"/>
    </row>
    <row r="317">
      <c r="A317" s="815"/>
      <c r="B317" s="816"/>
      <c r="C317" s="816"/>
      <c r="D317" s="816"/>
      <c r="E317" s="816"/>
      <c r="F317" s="816"/>
      <c r="G317" s="816"/>
      <c r="H317" s="816"/>
      <c r="I317" s="816"/>
      <c r="J317" s="816"/>
      <c r="K317" s="816"/>
      <c r="L317" s="816"/>
      <c r="M317" s="816"/>
      <c r="N317" s="816"/>
      <c r="O317" s="816"/>
      <c r="P317" s="816"/>
      <c r="Q317" s="816"/>
      <c r="R317" s="816"/>
      <c r="S317" s="817"/>
    </row>
    <row r="318">
      <c r="A318" s="815"/>
      <c r="B318" s="816"/>
      <c r="C318" s="816"/>
      <c r="D318" s="816"/>
      <c r="E318" s="816"/>
      <c r="F318" s="816"/>
      <c r="G318" s="816"/>
      <c r="H318" s="816"/>
      <c r="I318" s="816"/>
      <c r="J318" s="816"/>
      <c r="K318" s="816"/>
      <c r="L318" s="816"/>
      <c r="M318" s="816"/>
      <c r="N318" s="816"/>
      <c r="O318" s="816"/>
      <c r="P318" s="816"/>
      <c r="Q318" s="816"/>
      <c r="R318" s="816"/>
      <c r="S318" s="817"/>
    </row>
    <row r="319">
      <c r="A319" s="815"/>
      <c r="B319" s="816"/>
      <c r="C319" s="816"/>
      <c r="D319" s="816"/>
      <c r="E319" s="816"/>
      <c r="F319" s="816"/>
      <c r="G319" s="816"/>
      <c r="H319" s="816"/>
      <c r="I319" s="816"/>
      <c r="J319" s="816"/>
      <c r="K319" s="816"/>
      <c r="L319" s="816"/>
      <c r="M319" s="816"/>
      <c r="N319" s="816"/>
      <c r="O319" s="816"/>
      <c r="P319" s="816"/>
      <c r="Q319" s="816"/>
      <c r="R319" s="816"/>
      <c r="S319" s="817"/>
    </row>
    <row r="320">
      <c r="A320" s="815"/>
      <c r="B320" s="816"/>
      <c r="C320" s="816"/>
      <c r="D320" s="816"/>
      <c r="E320" s="816"/>
      <c r="F320" s="816"/>
      <c r="G320" s="816"/>
      <c r="H320" s="816"/>
      <c r="I320" s="816"/>
      <c r="J320" s="816"/>
      <c r="K320" s="816"/>
      <c r="L320" s="816"/>
      <c r="M320" s="816"/>
      <c r="N320" s="816"/>
      <c r="O320" s="816"/>
      <c r="P320" s="816"/>
      <c r="Q320" s="816"/>
      <c r="R320" s="816"/>
      <c r="S320" s="817"/>
    </row>
    <row r="321">
      <c r="A321" s="815"/>
      <c r="B321" s="816"/>
      <c r="C321" s="816"/>
      <c r="D321" s="816"/>
      <c r="E321" s="816"/>
      <c r="F321" s="816"/>
      <c r="G321" s="816"/>
      <c r="H321" s="816"/>
      <c r="I321" s="816"/>
      <c r="J321" s="816"/>
      <c r="K321" s="816"/>
      <c r="L321" s="816"/>
      <c r="M321" s="816"/>
      <c r="N321" s="816"/>
      <c r="O321" s="816"/>
      <c r="P321" s="816"/>
      <c r="Q321" s="816"/>
      <c r="R321" s="816"/>
      <c r="S321" s="817"/>
    </row>
    <row r="322">
      <c r="A322" s="815"/>
      <c r="B322" s="816"/>
      <c r="C322" s="816"/>
      <c r="D322" s="816"/>
      <c r="E322" s="816"/>
      <c r="F322" s="816"/>
      <c r="G322" s="816"/>
      <c r="H322" s="816"/>
      <c r="I322" s="816"/>
      <c r="J322" s="816"/>
      <c r="K322" s="816"/>
      <c r="L322" s="816"/>
      <c r="M322" s="816"/>
      <c r="N322" s="816"/>
      <c r="O322" s="816"/>
      <c r="P322" s="816"/>
      <c r="Q322" s="816"/>
      <c r="R322" s="816"/>
      <c r="S322" s="817"/>
    </row>
    <row r="323">
      <c r="A323" s="815"/>
      <c r="B323" s="816"/>
      <c r="C323" s="816"/>
      <c r="D323" s="816"/>
      <c r="E323" s="816"/>
      <c r="F323" s="816"/>
      <c r="G323" s="816"/>
      <c r="H323" s="816"/>
      <c r="I323" s="816"/>
      <c r="J323" s="816"/>
      <c r="K323" s="816"/>
      <c r="L323" s="816"/>
      <c r="M323" s="816"/>
      <c r="N323" s="816"/>
      <c r="O323" s="816"/>
      <c r="P323" s="816"/>
      <c r="Q323" s="816"/>
      <c r="R323" s="816"/>
      <c r="S323" s="817"/>
    </row>
    <row r="324">
      <c r="A324" s="815"/>
      <c r="B324" s="816"/>
      <c r="C324" s="816"/>
      <c r="D324" s="816"/>
      <c r="E324" s="816"/>
      <c r="F324" s="816"/>
      <c r="G324" s="816"/>
      <c r="H324" s="816"/>
      <c r="I324" s="816"/>
      <c r="J324" s="816"/>
      <c r="K324" s="816"/>
      <c r="L324" s="816"/>
      <c r="M324" s="816"/>
      <c r="N324" s="816"/>
      <c r="O324" s="816"/>
      <c r="P324" s="816"/>
      <c r="Q324" s="816"/>
      <c r="R324" s="816"/>
      <c r="S324" s="817"/>
    </row>
    <row r="325">
      <c r="A325" s="815"/>
      <c r="B325" s="816"/>
      <c r="C325" s="816"/>
      <c r="D325" s="816"/>
      <c r="E325" s="816"/>
      <c r="F325" s="816"/>
      <c r="G325" s="816"/>
      <c r="H325" s="816"/>
      <c r="I325" s="816"/>
      <c r="J325" s="816"/>
      <c r="K325" s="816"/>
      <c r="L325" s="816"/>
      <c r="M325" s="816"/>
      <c r="N325" s="816"/>
      <c r="O325" s="816"/>
      <c r="P325" s="816"/>
      <c r="Q325" s="816"/>
      <c r="R325" s="816"/>
      <c r="S325" s="817"/>
    </row>
    <row r="326">
      <c r="A326" s="815"/>
      <c r="B326" s="816"/>
      <c r="C326" s="816"/>
      <c r="D326" s="816"/>
      <c r="E326" s="816"/>
      <c r="F326" s="816"/>
      <c r="G326" s="816"/>
      <c r="H326" s="816"/>
      <c r="I326" s="816"/>
      <c r="J326" s="816"/>
      <c r="K326" s="816"/>
      <c r="L326" s="816"/>
      <c r="M326" s="816"/>
      <c r="N326" s="816"/>
      <c r="O326" s="816"/>
      <c r="P326" s="816"/>
      <c r="Q326" s="816"/>
      <c r="R326" s="816"/>
      <c r="S326" s="817"/>
    </row>
    <row r="327">
      <c r="A327" s="815"/>
      <c r="B327" s="816"/>
      <c r="C327" s="816"/>
      <c r="D327" s="816"/>
      <c r="E327" s="816"/>
      <c r="F327" s="816"/>
      <c r="G327" s="816"/>
      <c r="H327" s="816"/>
      <c r="I327" s="816"/>
      <c r="J327" s="816"/>
      <c r="K327" s="816"/>
      <c r="L327" s="816"/>
      <c r="M327" s="816"/>
      <c r="N327" s="816"/>
      <c r="O327" s="816"/>
      <c r="P327" s="816"/>
      <c r="Q327" s="816"/>
      <c r="R327" s="816"/>
      <c r="S327" s="817"/>
    </row>
    <row r="328">
      <c r="A328" s="815"/>
      <c r="B328" s="816"/>
      <c r="C328" s="816"/>
      <c r="D328" s="816"/>
      <c r="E328" s="816"/>
      <c r="F328" s="816"/>
      <c r="G328" s="816"/>
      <c r="H328" s="816"/>
      <c r="I328" s="816"/>
      <c r="J328" s="816"/>
      <c r="K328" s="816"/>
      <c r="L328" s="816"/>
      <c r="M328" s="816"/>
      <c r="N328" s="816"/>
      <c r="O328" s="816"/>
      <c r="P328" s="816"/>
      <c r="Q328" s="816"/>
      <c r="R328" s="816"/>
      <c r="S328" s="817"/>
    </row>
    <row r="329">
      <c r="A329" s="815"/>
      <c r="B329" s="816"/>
      <c r="C329" s="816"/>
      <c r="D329" s="816"/>
      <c r="E329" s="816"/>
      <c r="F329" s="816"/>
      <c r="G329" s="816"/>
      <c r="H329" s="816"/>
      <c r="I329" s="816"/>
      <c r="J329" s="816"/>
      <c r="K329" s="816"/>
      <c r="L329" s="816"/>
      <c r="M329" s="816"/>
      <c r="N329" s="816"/>
      <c r="O329" s="816"/>
      <c r="P329" s="816"/>
      <c r="Q329" s="816"/>
      <c r="R329" s="816"/>
      <c r="S329" s="817"/>
    </row>
    <row r="330">
      <c r="A330" s="815"/>
      <c r="B330" s="816"/>
      <c r="C330" s="816"/>
      <c r="D330" s="816"/>
      <c r="E330" s="816"/>
      <c r="F330" s="816"/>
      <c r="G330" s="816"/>
      <c r="H330" s="816"/>
      <c r="I330" s="816"/>
      <c r="J330" s="816"/>
      <c r="K330" s="816"/>
      <c r="L330" s="816"/>
      <c r="M330" s="816"/>
      <c r="N330" s="816"/>
      <c r="O330" s="816"/>
      <c r="P330" s="816"/>
      <c r="Q330" s="816"/>
      <c r="R330" s="816"/>
      <c r="S330" s="817"/>
    </row>
    <row r="331">
      <c r="A331" s="815"/>
      <c r="B331" s="816"/>
      <c r="C331" s="816"/>
      <c r="D331" s="816"/>
      <c r="E331" s="816"/>
      <c r="F331" s="816"/>
      <c r="G331" s="816"/>
      <c r="H331" s="816"/>
      <c r="I331" s="816"/>
      <c r="J331" s="816"/>
      <c r="K331" s="816"/>
      <c r="L331" s="816"/>
      <c r="M331" s="816"/>
      <c r="N331" s="816"/>
      <c r="O331" s="816"/>
      <c r="P331" s="816"/>
      <c r="Q331" s="816"/>
      <c r="R331" s="816"/>
      <c r="S331" s="817"/>
    </row>
    <row r="332">
      <c r="A332" s="815"/>
      <c r="B332" s="816"/>
      <c r="C332" s="816"/>
      <c r="D332" s="816"/>
      <c r="E332" s="816"/>
      <c r="F332" s="816"/>
      <c r="G332" s="816"/>
      <c r="H332" s="816"/>
      <c r="I332" s="816"/>
      <c r="J332" s="816"/>
      <c r="K332" s="816"/>
      <c r="L332" s="816"/>
      <c r="M332" s="816"/>
      <c r="N332" s="816"/>
      <c r="O332" s="816"/>
      <c r="P332" s="816"/>
      <c r="Q332" s="816"/>
      <c r="R332" s="816"/>
      <c r="S332" s="817"/>
    </row>
    <row r="333">
      <c r="A333" s="815"/>
      <c r="B333" s="816"/>
      <c r="C333" s="816"/>
      <c r="D333" s="816"/>
      <c r="E333" s="816"/>
      <c r="F333" s="816"/>
      <c r="G333" s="816"/>
      <c r="H333" s="816"/>
      <c r="I333" s="816"/>
      <c r="J333" s="816"/>
      <c r="K333" s="816"/>
      <c r="L333" s="816"/>
      <c r="M333" s="816"/>
      <c r="N333" s="816"/>
      <c r="O333" s="816"/>
      <c r="P333" s="816"/>
      <c r="Q333" s="816"/>
      <c r="R333" s="816"/>
      <c r="S333" s="817"/>
    </row>
    <row r="334">
      <c r="A334" s="815"/>
      <c r="B334" s="816"/>
      <c r="C334" s="816"/>
      <c r="D334" s="816"/>
      <c r="E334" s="816"/>
      <c r="F334" s="816"/>
      <c r="G334" s="816"/>
      <c r="H334" s="816"/>
      <c r="I334" s="816"/>
      <c r="J334" s="816"/>
      <c r="K334" s="816"/>
      <c r="L334" s="816"/>
      <c r="M334" s="816"/>
      <c r="N334" s="816"/>
      <c r="O334" s="816"/>
      <c r="P334" s="816"/>
      <c r="Q334" s="816"/>
      <c r="R334" s="816"/>
      <c r="S334" s="817"/>
    </row>
    <row r="335">
      <c r="A335" s="815"/>
      <c r="B335" s="816"/>
      <c r="C335" s="816"/>
      <c r="D335" s="816"/>
      <c r="E335" s="816"/>
      <c r="F335" s="816"/>
      <c r="G335" s="816"/>
      <c r="H335" s="816"/>
      <c r="I335" s="816"/>
      <c r="J335" s="816"/>
      <c r="K335" s="816"/>
      <c r="L335" s="816"/>
      <c r="M335" s="816"/>
      <c r="N335" s="816"/>
      <c r="O335" s="816"/>
      <c r="P335" s="816"/>
      <c r="Q335" s="816"/>
      <c r="R335" s="816"/>
      <c r="S335" s="817"/>
    </row>
    <row r="336">
      <c r="A336" s="815"/>
      <c r="B336" s="816"/>
      <c r="C336" s="816"/>
      <c r="D336" s="816"/>
      <c r="E336" s="816"/>
      <c r="F336" s="816"/>
      <c r="G336" s="816"/>
      <c r="H336" s="816"/>
      <c r="I336" s="816"/>
      <c r="J336" s="816"/>
      <c r="K336" s="816"/>
      <c r="L336" s="816"/>
      <c r="M336" s="816"/>
      <c r="N336" s="816"/>
      <c r="O336" s="816"/>
      <c r="P336" s="816"/>
      <c r="Q336" s="816"/>
      <c r="R336" s="816"/>
      <c r="S336" s="817"/>
    </row>
    <row r="337">
      <c r="A337" s="815"/>
      <c r="B337" s="816"/>
      <c r="C337" s="816"/>
      <c r="D337" s="816"/>
      <c r="E337" s="816"/>
      <c r="F337" s="816"/>
      <c r="G337" s="816"/>
      <c r="H337" s="816"/>
      <c r="I337" s="816"/>
      <c r="J337" s="816"/>
      <c r="K337" s="816"/>
      <c r="L337" s="816"/>
      <c r="M337" s="816"/>
      <c r="N337" s="816"/>
      <c r="O337" s="816"/>
      <c r="P337" s="816"/>
      <c r="Q337" s="816"/>
      <c r="R337" s="816"/>
      <c r="S337" s="817"/>
    </row>
    <row r="338">
      <c r="A338" s="815"/>
      <c r="B338" s="816"/>
      <c r="C338" s="816"/>
      <c r="D338" s="816"/>
      <c r="E338" s="816"/>
      <c r="F338" s="816"/>
      <c r="G338" s="816"/>
      <c r="H338" s="816"/>
      <c r="I338" s="816"/>
      <c r="J338" s="816"/>
      <c r="K338" s="816"/>
      <c r="L338" s="816"/>
      <c r="M338" s="816"/>
      <c r="N338" s="816"/>
      <c r="O338" s="816"/>
      <c r="P338" s="816"/>
      <c r="Q338" s="816"/>
      <c r="R338" s="816"/>
      <c r="S338" s="817"/>
    </row>
    <row r="339">
      <c r="A339" s="816"/>
      <c r="B339" s="816"/>
      <c r="C339" s="816"/>
      <c r="D339" s="816"/>
      <c r="E339" s="816"/>
      <c r="F339" s="816"/>
      <c r="G339" s="816"/>
      <c r="H339" s="816"/>
      <c r="I339" s="816"/>
      <c r="J339" s="816"/>
      <c r="K339" s="816"/>
      <c r="L339" s="816"/>
      <c r="M339" s="816"/>
      <c r="N339" s="816"/>
      <c r="O339" s="816"/>
      <c r="P339" s="816"/>
      <c r="Q339" s="816"/>
      <c r="R339" s="816"/>
      <c r="S339" s="817"/>
    </row>
    <row r="340">
      <c r="A340" s="816"/>
      <c r="B340" s="816"/>
      <c r="C340" s="816"/>
      <c r="D340" s="816"/>
      <c r="E340" s="816"/>
      <c r="F340" s="816"/>
      <c r="G340" s="816"/>
      <c r="H340" s="816"/>
      <c r="I340" s="816"/>
      <c r="J340" s="816"/>
      <c r="K340" s="816"/>
      <c r="L340" s="816"/>
      <c r="M340" s="816"/>
      <c r="N340" s="816"/>
      <c r="O340" s="816"/>
      <c r="P340" s="816"/>
      <c r="Q340" s="816"/>
      <c r="R340" s="816"/>
      <c r="S340" s="817"/>
    </row>
    <row r="341">
      <c r="A341" s="816"/>
      <c r="B341" s="816"/>
      <c r="C341" s="816"/>
      <c r="D341" s="816"/>
      <c r="E341" s="816"/>
      <c r="F341" s="816"/>
      <c r="G341" s="816"/>
      <c r="H341" s="816"/>
      <c r="I341" s="816"/>
      <c r="J341" s="816"/>
      <c r="K341" s="816"/>
      <c r="L341" s="816"/>
      <c r="M341" s="816"/>
      <c r="N341" s="816"/>
      <c r="O341" s="816"/>
      <c r="P341" s="816"/>
      <c r="Q341" s="816"/>
      <c r="R341" s="816"/>
      <c r="S341" s="817"/>
    </row>
    <row r="342">
      <c r="A342" s="816"/>
      <c r="B342" s="816"/>
      <c r="C342" s="816"/>
      <c r="D342" s="816"/>
      <c r="E342" s="816"/>
      <c r="F342" s="816"/>
      <c r="G342" s="816"/>
      <c r="H342" s="816"/>
      <c r="I342" s="816"/>
      <c r="J342" s="816"/>
      <c r="K342" s="816"/>
      <c r="L342" s="816"/>
      <c r="M342" s="816"/>
      <c r="N342" s="816"/>
      <c r="O342" s="816"/>
      <c r="P342" s="816"/>
      <c r="Q342" s="816"/>
      <c r="R342" s="816"/>
      <c r="S342" s="817"/>
    </row>
    <row r="343">
      <c r="A343" s="816"/>
      <c r="B343" s="816"/>
      <c r="C343" s="816"/>
      <c r="D343" s="816"/>
      <c r="E343" s="816"/>
      <c r="F343" s="816"/>
      <c r="G343" s="816"/>
      <c r="H343" s="816"/>
      <c r="I343" s="816"/>
      <c r="J343" s="816"/>
      <c r="K343" s="816"/>
      <c r="L343" s="816"/>
      <c r="M343" s="816"/>
      <c r="N343" s="816"/>
      <c r="O343" s="816"/>
      <c r="P343" s="816"/>
      <c r="Q343" s="816"/>
      <c r="R343" s="816"/>
      <c r="S343" s="817"/>
    </row>
    <row r="344">
      <c r="A344" s="816"/>
      <c r="B344" s="816"/>
      <c r="C344" s="816"/>
      <c r="D344" s="816"/>
      <c r="E344" s="816"/>
      <c r="F344" s="816"/>
      <c r="G344" s="816"/>
      <c r="H344" s="816"/>
      <c r="I344" s="816"/>
      <c r="J344" s="816"/>
      <c r="K344" s="816"/>
      <c r="L344" s="816"/>
      <c r="M344" s="816"/>
      <c r="N344" s="816"/>
      <c r="O344" s="816"/>
      <c r="P344" s="816"/>
      <c r="Q344" s="816"/>
      <c r="R344" s="816"/>
      <c r="S344" s="817"/>
    </row>
    <row r="345">
      <c r="A345" s="816"/>
      <c r="B345" s="816"/>
      <c r="C345" s="816"/>
      <c r="D345" s="816"/>
      <c r="E345" s="816"/>
      <c r="F345" s="816"/>
      <c r="G345" s="816"/>
      <c r="H345" s="816"/>
      <c r="I345" s="816"/>
      <c r="J345" s="816"/>
      <c r="K345" s="816"/>
      <c r="L345" s="816"/>
      <c r="M345" s="816"/>
      <c r="N345" s="816"/>
      <c r="O345" s="816"/>
      <c r="P345" s="816"/>
      <c r="Q345" s="816"/>
      <c r="R345" s="816"/>
      <c r="S345" s="817"/>
    </row>
    <row r="346">
      <c r="A346" s="816"/>
      <c r="B346" s="816"/>
      <c r="C346" s="816"/>
      <c r="D346" s="816"/>
      <c r="E346" s="816"/>
      <c r="F346" s="816"/>
      <c r="G346" s="816"/>
      <c r="H346" s="816"/>
      <c r="I346" s="816"/>
      <c r="J346" s="816"/>
      <c r="K346" s="816"/>
      <c r="L346" s="816"/>
      <c r="M346" s="816"/>
      <c r="N346" s="816"/>
      <c r="O346" s="816"/>
      <c r="P346" s="816"/>
      <c r="Q346" s="816"/>
      <c r="R346" s="816"/>
      <c r="S346" s="817"/>
    </row>
    <row r="347">
      <c r="A347" s="816"/>
      <c r="B347" s="816"/>
      <c r="C347" s="816"/>
      <c r="D347" s="816"/>
      <c r="E347" s="816"/>
      <c r="F347" s="816"/>
      <c r="G347" s="816"/>
      <c r="H347" s="816"/>
      <c r="I347" s="816"/>
      <c r="J347" s="816"/>
      <c r="K347" s="816"/>
      <c r="L347" s="816"/>
      <c r="M347" s="816"/>
      <c r="N347" s="816"/>
      <c r="O347" s="816"/>
      <c r="P347" s="816"/>
      <c r="Q347" s="816"/>
      <c r="R347" s="816"/>
      <c r="S347" s="817"/>
    </row>
    <row r="348">
      <c r="A348" s="816"/>
      <c r="B348" s="816"/>
      <c r="C348" s="816"/>
      <c r="D348" s="816"/>
      <c r="E348" s="816"/>
      <c r="F348" s="816"/>
      <c r="G348" s="816"/>
      <c r="H348" s="816"/>
      <c r="I348" s="816"/>
      <c r="J348" s="816"/>
      <c r="K348" s="816"/>
      <c r="L348" s="816"/>
      <c r="M348" s="816"/>
      <c r="N348" s="816"/>
      <c r="O348" s="816"/>
      <c r="P348" s="816"/>
      <c r="Q348" s="816"/>
      <c r="R348" s="816"/>
      <c r="S348" s="817"/>
    </row>
    <row r="349">
      <c r="A349" s="816"/>
      <c r="B349" s="816"/>
      <c r="C349" s="816"/>
      <c r="D349" s="816"/>
      <c r="E349" s="816"/>
      <c r="F349" s="816"/>
      <c r="G349" s="816"/>
      <c r="H349" s="816"/>
      <c r="I349" s="816"/>
      <c r="J349" s="816"/>
      <c r="K349" s="816"/>
      <c r="L349" s="816"/>
      <c r="M349" s="816"/>
      <c r="N349" s="816"/>
      <c r="O349" s="816"/>
      <c r="P349" s="816"/>
      <c r="Q349" s="816"/>
      <c r="R349" s="816"/>
      <c r="S349" s="817"/>
    </row>
    <row r="350">
      <c r="A350" s="816"/>
      <c r="B350" s="816"/>
      <c r="C350" s="816"/>
      <c r="D350" s="816"/>
      <c r="E350" s="816"/>
      <c r="F350" s="816"/>
      <c r="G350" s="816"/>
      <c r="H350" s="816"/>
      <c r="I350" s="816"/>
      <c r="J350" s="816"/>
      <c r="K350" s="816"/>
      <c r="L350" s="816"/>
      <c r="M350" s="816"/>
      <c r="N350" s="816"/>
      <c r="O350" s="816"/>
      <c r="P350" s="816"/>
      <c r="Q350" s="816"/>
      <c r="R350" s="816"/>
      <c r="S350" s="817"/>
    </row>
    <row r="351">
      <c r="A351" s="816"/>
      <c r="B351" s="816"/>
      <c r="C351" s="816"/>
      <c r="D351" s="816"/>
      <c r="E351" s="816"/>
      <c r="F351" s="816"/>
      <c r="G351" s="816"/>
      <c r="H351" s="816"/>
      <c r="I351" s="816"/>
      <c r="J351" s="816"/>
      <c r="K351" s="816"/>
      <c r="L351" s="816"/>
      <c r="M351" s="816"/>
      <c r="N351" s="816"/>
      <c r="O351" s="816"/>
      <c r="P351" s="816"/>
      <c r="Q351" s="816"/>
      <c r="R351" s="816"/>
      <c r="S351" s="817"/>
    </row>
    <row r="352">
      <c r="A352" s="816"/>
      <c r="B352" s="816"/>
      <c r="C352" s="816"/>
      <c r="D352" s="816"/>
      <c r="E352" s="816"/>
      <c r="F352" s="816"/>
      <c r="G352" s="816"/>
      <c r="H352" s="816"/>
      <c r="I352" s="816"/>
      <c r="J352" s="816"/>
      <c r="K352" s="816"/>
      <c r="L352" s="816"/>
      <c r="M352" s="816"/>
      <c r="N352" s="816"/>
      <c r="O352" s="816"/>
      <c r="P352" s="816"/>
      <c r="Q352" s="816"/>
      <c r="R352" s="816"/>
      <c r="S352" s="817"/>
    </row>
    <row r="353">
      <c r="A353" s="816"/>
      <c r="B353" s="816"/>
      <c r="C353" s="816"/>
      <c r="D353" s="816"/>
      <c r="E353" s="816"/>
      <c r="F353" s="816"/>
      <c r="G353" s="816"/>
      <c r="H353" s="816"/>
      <c r="I353" s="816"/>
      <c r="J353" s="816"/>
      <c r="K353" s="816"/>
      <c r="L353" s="816"/>
      <c r="M353" s="816"/>
      <c r="N353" s="816"/>
      <c r="O353" s="816"/>
      <c r="P353" s="816"/>
      <c r="Q353" s="816"/>
      <c r="R353" s="816"/>
      <c r="S353" s="817"/>
    </row>
    <row r="354">
      <c r="A354" s="816"/>
      <c r="B354" s="816"/>
      <c r="C354" s="816"/>
      <c r="D354" s="816"/>
      <c r="E354" s="816"/>
      <c r="F354" s="816"/>
      <c r="G354" s="816"/>
      <c r="H354" s="816"/>
      <c r="I354" s="816"/>
      <c r="J354" s="816"/>
      <c r="K354" s="816"/>
      <c r="L354" s="816"/>
      <c r="M354" s="816"/>
      <c r="N354" s="816"/>
      <c r="O354" s="816"/>
      <c r="P354" s="816"/>
      <c r="Q354" s="816"/>
      <c r="R354" s="816"/>
      <c r="S354" s="817"/>
    </row>
    <row r="355">
      <c r="A355" s="816"/>
      <c r="B355" s="816"/>
      <c r="C355" s="816"/>
      <c r="D355" s="816"/>
      <c r="E355" s="816"/>
      <c r="F355" s="816"/>
      <c r="G355" s="816"/>
      <c r="H355" s="816"/>
      <c r="I355" s="816"/>
      <c r="J355" s="816"/>
      <c r="K355" s="816"/>
      <c r="L355" s="816"/>
      <c r="M355" s="816"/>
      <c r="N355" s="816"/>
      <c r="O355" s="816"/>
      <c r="P355" s="816"/>
      <c r="Q355" s="816"/>
      <c r="R355" s="816"/>
      <c r="S355" s="817"/>
    </row>
    <row r="356">
      <c r="A356" s="816"/>
      <c r="B356" s="816"/>
      <c r="C356" s="816"/>
      <c r="D356" s="816"/>
      <c r="E356" s="816"/>
      <c r="F356" s="816"/>
      <c r="G356" s="816"/>
      <c r="H356" s="816"/>
      <c r="I356" s="816"/>
      <c r="J356" s="816"/>
      <c r="K356" s="816"/>
      <c r="L356" s="816"/>
      <c r="M356" s="816"/>
      <c r="N356" s="816"/>
      <c r="O356" s="816"/>
      <c r="P356" s="816"/>
      <c r="Q356" s="816"/>
      <c r="R356" s="816"/>
      <c r="S356" s="817"/>
    </row>
    <row r="357">
      <c r="A357" s="816"/>
      <c r="B357" s="816"/>
      <c r="C357" s="816"/>
      <c r="D357" s="816"/>
      <c r="E357" s="816"/>
      <c r="F357" s="816"/>
      <c r="G357" s="816"/>
      <c r="H357" s="816"/>
      <c r="I357" s="816"/>
      <c r="J357" s="816"/>
      <c r="K357" s="816"/>
      <c r="L357" s="816"/>
      <c r="M357" s="816"/>
      <c r="N357" s="816"/>
      <c r="O357" s="816"/>
      <c r="P357" s="816"/>
      <c r="Q357" s="816"/>
      <c r="R357" s="816"/>
      <c r="S357" s="817"/>
    </row>
    <row r="358">
      <c r="A358" s="816"/>
      <c r="B358" s="816"/>
      <c r="C358" s="816"/>
      <c r="D358" s="816"/>
      <c r="E358" s="816"/>
      <c r="F358" s="816"/>
      <c r="G358" s="816"/>
      <c r="H358" s="816"/>
      <c r="I358" s="816"/>
      <c r="J358" s="816"/>
      <c r="K358" s="816"/>
      <c r="L358" s="816"/>
      <c r="M358" s="816"/>
      <c r="N358" s="816"/>
      <c r="O358" s="816"/>
      <c r="P358" s="816"/>
      <c r="Q358" s="816"/>
      <c r="R358" s="816"/>
      <c r="S358" s="817"/>
    </row>
    <row r="359">
      <c r="A359" s="816"/>
      <c r="B359" s="816"/>
      <c r="C359" s="816"/>
      <c r="D359" s="816"/>
      <c r="E359" s="816"/>
      <c r="F359" s="816"/>
      <c r="G359" s="816"/>
      <c r="H359" s="816"/>
      <c r="I359" s="816"/>
      <c r="J359" s="816"/>
      <c r="K359" s="816"/>
      <c r="L359" s="816"/>
      <c r="M359" s="816"/>
      <c r="N359" s="816"/>
      <c r="O359" s="816"/>
      <c r="P359" s="816"/>
      <c r="Q359" s="816"/>
      <c r="R359" s="816"/>
      <c r="S359" s="817"/>
    </row>
    <row r="360">
      <c r="A360" s="816"/>
      <c r="B360" s="816"/>
      <c r="C360" s="816"/>
      <c r="D360" s="816"/>
      <c r="E360" s="816"/>
      <c r="F360" s="816"/>
      <c r="G360" s="816"/>
      <c r="H360" s="816"/>
      <c r="I360" s="816"/>
      <c r="J360" s="816"/>
      <c r="K360" s="816"/>
      <c r="L360" s="816"/>
      <c r="M360" s="816"/>
      <c r="N360" s="816"/>
      <c r="O360" s="816"/>
      <c r="P360" s="816"/>
      <c r="Q360" s="816"/>
      <c r="R360" s="816"/>
      <c r="S360" s="817"/>
    </row>
    <row r="361">
      <c r="A361" s="816"/>
      <c r="B361" s="816"/>
      <c r="C361" s="816"/>
      <c r="D361" s="816"/>
      <c r="E361" s="816"/>
      <c r="F361" s="816"/>
      <c r="G361" s="816"/>
      <c r="H361" s="816"/>
      <c r="I361" s="816"/>
      <c r="J361" s="816"/>
      <c r="K361" s="816"/>
      <c r="L361" s="816"/>
      <c r="M361" s="816"/>
      <c r="N361" s="816"/>
      <c r="O361" s="816"/>
      <c r="P361" s="816"/>
      <c r="Q361" s="816"/>
      <c r="R361" s="816"/>
      <c r="S361" s="817"/>
    </row>
    <row r="362">
      <c r="A362" s="816"/>
      <c r="B362" s="816"/>
      <c r="C362" s="816"/>
      <c r="D362" s="816"/>
      <c r="E362" s="816"/>
      <c r="F362" s="816"/>
      <c r="G362" s="816"/>
      <c r="H362" s="816"/>
      <c r="I362" s="816"/>
      <c r="J362" s="816"/>
      <c r="K362" s="816"/>
      <c r="L362" s="816"/>
      <c r="M362" s="816"/>
      <c r="N362" s="816"/>
      <c r="O362" s="816"/>
      <c r="P362" s="816"/>
      <c r="Q362" s="816"/>
      <c r="R362" s="816"/>
      <c r="S362" s="817"/>
    </row>
    <row r="363">
      <c r="A363" s="816"/>
      <c r="B363" s="816"/>
      <c r="C363" s="816"/>
      <c r="D363" s="816"/>
      <c r="E363" s="816"/>
      <c r="F363" s="816"/>
      <c r="G363" s="816"/>
      <c r="H363" s="816"/>
      <c r="I363" s="816"/>
      <c r="J363" s="816"/>
      <c r="K363" s="816"/>
      <c r="L363" s="816"/>
      <c r="M363" s="816"/>
      <c r="N363" s="816"/>
      <c r="O363" s="816"/>
      <c r="P363" s="816"/>
      <c r="Q363" s="816"/>
      <c r="R363" s="816"/>
      <c r="S363" s="817"/>
    </row>
    <row r="364">
      <c r="A364" s="816"/>
      <c r="B364" s="816"/>
      <c r="C364" s="816"/>
      <c r="D364" s="816"/>
      <c r="E364" s="816"/>
      <c r="F364" s="816"/>
      <c r="G364" s="816"/>
      <c r="H364" s="816"/>
      <c r="I364" s="816"/>
      <c r="J364" s="816"/>
      <c r="K364" s="816"/>
      <c r="L364" s="816"/>
      <c r="M364" s="816"/>
      <c r="N364" s="816"/>
      <c r="O364" s="816"/>
      <c r="P364" s="816"/>
      <c r="Q364" s="816"/>
      <c r="R364" s="816"/>
      <c r="S364" s="817"/>
    </row>
    <row r="365">
      <c r="A365" s="816"/>
      <c r="B365" s="816"/>
      <c r="C365" s="816"/>
      <c r="D365" s="816"/>
      <c r="E365" s="816"/>
      <c r="F365" s="816"/>
      <c r="G365" s="816"/>
      <c r="H365" s="816"/>
      <c r="I365" s="816"/>
      <c r="J365" s="816"/>
      <c r="K365" s="816"/>
      <c r="L365" s="816"/>
      <c r="M365" s="816"/>
      <c r="N365" s="816"/>
      <c r="O365" s="816"/>
      <c r="P365" s="816"/>
      <c r="Q365" s="816"/>
      <c r="R365" s="816"/>
      <c r="S365" s="817"/>
    </row>
    <row r="366">
      <c r="A366" s="816"/>
      <c r="B366" s="816"/>
      <c r="C366" s="816"/>
      <c r="D366" s="816"/>
      <c r="E366" s="816"/>
      <c r="F366" s="816"/>
      <c r="G366" s="816"/>
      <c r="H366" s="816"/>
      <c r="I366" s="816"/>
      <c r="J366" s="816"/>
      <c r="K366" s="816"/>
      <c r="L366" s="816"/>
      <c r="M366" s="816"/>
      <c r="N366" s="816"/>
      <c r="O366" s="816"/>
      <c r="P366" s="816"/>
      <c r="Q366" s="816"/>
      <c r="R366" s="816"/>
      <c r="S366" s="817"/>
    </row>
    <row r="367">
      <c r="A367" s="816"/>
      <c r="B367" s="816"/>
      <c r="C367" s="816"/>
      <c r="D367" s="816"/>
      <c r="E367" s="816"/>
      <c r="F367" s="816"/>
      <c r="G367" s="816"/>
      <c r="H367" s="816"/>
      <c r="I367" s="816"/>
      <c r="J367" s="816"/>
      <c r="K367" s="816"/>
      <c r="L367" s="816"/>
      <c r="M367" s="816"/>
      <c r="N367" s="816"/>
      <c r="O367" s="816"/>
      <c r="P367" s="816"/>
      <c r="Q367" s="816"/>
      <c r="R367" s="816"/>
      <c r="S367" s="817"/>
    </row>
    <row r="368">
      <c r="A368" s="816"/>
      <c r="B368" s="816"/>
      <c r="C368" s="816"/>
      <c r="D368" s="816"/>
      <c r="E368" s="816"/>
      <c r="F368" s="816"/>
      <c r="G368" s="816"/>
      <c r="H368" s="816"/>
      <c r="I368" s="816"/>
      <c r="J368" s="816"/>
      <c r="K368" s="816"/>
      <c r="L368" s="816"/>
      <c r="M368" s="816"/>
      <c r="N368" s="816"/>
      <c r="O368" s="816"/>
      <c r="P368" s="816"/>
      <c r="Q368" s="816"/>
      <c r="R368" s="816"/>
      <c r="S368" s="817"/>
    </row>
    <row r="369">
      <c r="A369" s="816"/>
      <c r="B369" s="816"/>
      <c r="C369" s="816"/>
      <c r="D369" s="816"/>
      <c r="E369" s="816"/>
      <c r="F369" s="816"/>
      <c r="G369" s="816"/>
      <c r="H369" s="816"/>
      <c r="I369" s="816"/>
      <c r="J369" s="816"/>
      <c r="K369" s="816"/>
      <c r="L369" s="816"/>
      <c r="M369" s="816"/>
      <c r="N369" s="816"/>
      <c r="O369" s="816"/>
      <c r="P369" s="816"/>
      <c r="Q369" s="816"/>
      <c r="R369" s="816"/>
      <c r="S369" s="817"/>
    </row>
    <row r="370">
      <c r="A370" s="816"/>
      <c r="B370" s="816"/>
      <c r="C370" s="816"/>
      <c r="D370" s="816"/>
      <c r="E370" s="816"/>
      <c r="F370" s="816"/>
      <c r="G370" s="816"/>
      <c r="H370" s="816"/>
      <c r="I370" s="816"/>
      <c r="J370" s="816"/>
      <c r="K370" s="816"/>
      <c r="L370" s="816"/>
      <c r="M370" s="816"/>
      <c r="N370" s="816"/>
      <c r="O370" s="816"/>
      <c r="P370" s="816"/>
      <c r="Q370" s="816"/>
      <c r="R370" s="816"/>
      <c r="S370" s="817"/>
    </row>
    <row r="371">
      <c r="A371" s="816"/>
      <c r="B371" s="816"/>
      <c r="C371" s="816"/>
      <c r="D371" s="816"/>
      <c r="E371" s="816"/>
      <c r="F371" s="816"/>
      <c r="G371" s="816"/>
      <c r="H371" s="816"/>
      <c r="I371" s="816"/>
      <c r="J371" s="816"/>
      <c r="K371" s="816"/>
      <c r="L371" s="816"/>
      <c r="M371" s="816"/>
      <c r="N371" s="816"/>
      <c r="O371" s="816"/>
      <c r="P371" s="816"/>
      <c r="Q371" s="816"/>
      <c r="R371" s="816"/>
      <c r="S371" s="817"/>
    </row>
    <row r="372">
      <c r="A372" s="816"/>
      <c r="B372" s="816"/>
      <c r="C372" s="816"/>
      <c r="D372" s="816"/>
      <c r="E372" s="816"/>
      <c r="F372" s="816"/>
      <c r="G372" s="816"/>
      <c r="H372" s="816"/>
      <c r="I372" s="816"/>
      <c r="J372" s="816"/>
      <c r="K372" s="816"/>
      <c r="L372" s="816"/>
      <c r="M372" s="816"/>
      <c r="N372" s="816"/>
      <c r="O372" s="816"/>
      <c r="P372" s="816"/>
      <c r="Q372" s="816"/>
      <c r="R372" s="816"/>
      <c r="S372" s="817"/>
    </row>
    <row r="373">
      <c r="A373" s="816"/>
      <c r="B373" s="816"/>
      <c r="C373" s="816"/>
      <c r="D373" s="816"/>
      <c r="E373" s="816"/>
      <c r="F373" s="816"/>
      <c r="G373" s="816"/>
      <c r="H373" s="816"/>
      <c r="I373" s="816"/>
      <c r="J373" s="816"/>
      <c r="K373" s="816"/>
      <c r="L373" s="816"/>
      <c r="M373" s="816"/>
      <c r="N373" s="816"/>
      <c r="O373" s="816"/>
      <c r="P373" s="816"/>
      <c r="Q373" s="816"/>
      <c r="R373" s="816"/>
      <c r="S373" s="817"/>
    </row>
    <row r="374">
      <c r="A374" s="816"/>
      <c r="B374" s="816"/>
      <c r="C374" s="816"/>
      <c r="D374" s="816"/>
      <c r="E374" s="816"/>
      <c r="F374" s="816"/>
      <c r="G374" s="816"/>
      <c r="H374" s="816"/>
      <c r="I374" s="816"/>
      <c r="J374" s="816"/>
      <c r="K374" s="816"/>
      <c r="L374" s="816"/>
      <c r="M374" s="816"/>
      <c r="N374" s="816"/>
      <c r="O374" s="816"/>
      <c r="P374" s="816"/>
      <c r="Q374" s="816"/>
      <c r="R374" s="816"/>
      <c r="S374" s="817"/>
    </row>
    <row r="375">
      <c r="A375" s="816"/>
      <c r="B375" s="816"/>
      <c r="C375" s="816"/>
      <c r="D375" s="816"/>
      <c r="E375" s="816"/>
      <c r="F375" s="816"/>
      <c r="G375" s="816"/>
      <c r="H375" s="816"/>
      <c r="I375" s="816"/>
      <c r="J375" s="816"/>
      <c r="K375" s="816"/>
      <c r="L375" s="816"/>
      <c r="M375" s="816"/>
      <c r="N375" s="816"/>
      <c r="O375" s="816"/>
      <c r="P375" s="816"/>
      <c r="Q375" s="816"/>
      <c r="R375" s="816"/>
      <c r="S375" s="817"/>
    </row>
    <row r="376">
      <c r="A376" s="816"/>
      <c r="B376" s="816"/>
      <c r="C376" s="816"/>
      <c r="D376" s="816"/>
      <c r="E376" s="816"/>
      <c r="F376" s="816"/>
      <c r="G376" s="816"/>
      <c r="H376" s="816"/>
      <c r="I376" s="816"/>
      <c r="J376" s="816"/>
      <c r="K376" s="816"/>
      <c r="L376" s="816"/>
      <c r="M376" s="816"/>
      <c r="N376" s="816"/>
      <c r="O376" s="816"/>
      <c r="P376" s="816"/>
      <c r="Q376" s="816"/>
      <c r="R376" s="816"/>
      <c r="S376" s="817"/>
    </row>
    <row r="377">
      <c r="A377" s="816"/>
      <c r="B377" s="816"/>
      <c r="C377" s="816"/>
      <c r="D377" s="816"/>
      <c r="E377" s="816"/>
      <c r="F377" s="816"/>
      <c r="G377" s="816"/>
      <c r="H377" s="816"/>
      <c r="I377" s="816"/>
      <c r="J377" s="816"/>
      <c r="K377" s="816"/>
      <c r="L377" s="816"/>
      <c r="M377" s="816"/>
      <c r="N377" s="816"/>
      <c r="O377" s="816"/>
      <c r="P377" s="816"/>
      <c r="Q377" s="816"/>
      <c r="R377" s="816"/>
      <c r="S377" s="817"/>
    </row>
    <row r="378">
      <c r="A378" s="816"/>
      <c r="B378" s="816"/>
      <c r="C378" s="816"/>
      <c r="D378" s="816"/>
      <c r="E378" s="816"/>
      <c r="F378" s="816"/>
      <c r="G378" s="816"/>
      <c r="H378" s="816"/>
      <c r="I378" s="816"/>
      <c r="J378" s="816"/>
      <c r="K378" s="816"/>
      <c r="L378" s="816"/>
      <c r="M378" s="816"/>
      <c r="N378" s="816"/>
      <c r="O378" s="816"/>
      <c r="P378" s="816"/>
      <c r="Q378" s="816"/>
      <c r="R378" s="816"/>
      <c r="S378" s="817"/>
    </row>
    <row r="379">
      <c r="A379" s="816"/>
      <c r="B379" s="816"/>
      <c r="C379" s="816"/>
      <c r="D379" s="816"/>
      <c r="E379" s="816"/>
      <c r="F379" s="816"/>
      <c r="G379" s="816"/>
      <c r="H379" s="816"/>
      <c r="I379" s="816"/>
      <c r="J379" s="816"/>
      <c r="K379" s="816"/>
      <c r="L379" s="816"/>
      <c r="M379" s="816"/>
      <c r="N379" s="816"/>
      <c r="O379" s="816"/>
      <c r="P379" s="816"/>
      <c r="Q379" s="816"/>
      <c r="R379" s="816"/>
      <c r="S379" s="817"/>
    </row>
    <row r="380">
      <c r="A380" s="816"/>
      <c r="B380" s="816"/>
      <c r="C380" s="816"/>
      <c r="D380" s="816"/>
      <c r="E380" s="816"/>
      <c r="F380" s="816"/>
      <c r="G380" s="816"/>
      <c r="H380" s="816"/>
      <c r="I380" s="816"/>
      <c r="J380" s="816"/>
      <c r="K380" s="816"/>
      <c r="L380" s="816"/>
      <c r="M380" s="816"/>
      <c r="N380" s="816"/>
      <c r="O380" s="816"/>
      <c r="P380" s="816"/>
      <c r="Q380" s="816"/>
      <c r="R380" s="816"/>
      <c r="S380" s="817"/>
    </row>
    <row r="381">
      <c r="A381" s="816"/>
      <c r="B381" s="816"/>
      <c r="C381" s="816"/>
      <c r="D381" s="816"/>
      <c r="E381" s="816"/>
      <c r="F381" s="816"/>
      <c r="G381" s="816"/>
      <c r="H381" s="816"/>
      <c r="I381" s="816"/>
      <c r="J381" s="816"/>
      <c r="K381" s="816"/>
      <c r="L381" s="816"/>
      <c r="M381" s="816"/>
      <c r="N381" s="816"/>
      <c r="O381" s="816"/>
      <c r="P381" s="816"/>
      <c r="Q381" s="816"/>
      <c r="R381" s="816"/>
      <c r="S381" s="817"/>
    </row>
    <row r="382">
      <c r="A382" s="816"/>
      <c r="B382" s="816"/>
      <c r="C382" s="816"/>
      <c r="D382" s="816"/>
      <c r="E382" s="816"/>
      <c r="F382" s="816"/>
      <c r="G382" s="816"/>
      <c r="H382" s="816"/>
      <c r="I382" s="816"/>
      <c r="J382" s="816"/>
      <c r="K382" s="816"/>
      <c r="L382" s="816"/>
      <c r="M382" s="816"/>
      <c r="N382" s="816"/>
      <c r="O382" s="816"/>
      <c r="P382" s="816"/>
      <c r="Q382" s="816"/>
      <c r="R382" s="816"/>
      <c r="S382" s="817"/>
    </row>
    <row r="383">
      <c r="A383" s="816"/>
      <c r="B383" s="816"/>
      <c r="C383" s="816"/>
      <c r="D383" s="816"/>
      <c r="E383" s="816"/>
      <c r="F383" s="816"/>
      <c r="G383" s="816"/>
      <c r="H383" s="816"/>
      <c r="I383" s="816"/>
      <c r="J383" s="816"/>
      <c r="K383" s="816"/>
      <c r="L383" s="816"/>
      <c r="M383" s="816"/>
      <c r="N383" s="816"/>
      <c r="O383" s="816"/>
      <c r="P383" s="816"/>
      <c r="Q383" s="816"/>
      <c r="R383" s="816"/>
      <c r="S383" s="817"/>
    </row>
    <row r="384">
      <c r="A384" s="816"/>
      <c r="B384" s="816"/>
      <c r="C384" s="816"/>
      <c r="D384" s="816"/>
      <c r="E384" s="816"/>
      <c r="F384" s="816"/>
      <c r="G384" s="816"/>
      <c r="H384" s="816"/>
      <c r="I384" s="816"/>
      <c r="J384" s="816"/>
      <c r="K384" s="816"/>
      <c r="L384" s="816"/>
      <c r="M384" s="816"/>
      <c r="N384" s="816"/>
      <c r="O384" s="816"/>
      <c r="P384" s="816"/>
      <c r="Q384" s="816"/>
      <c r="R384" s="816"/>
      <c r="S384" s="817"/>
    </row>
    <row r="385">
      <c r="A385" s="816"/>
      <c r="B385" s="816"/>
      <c r="C385" s="816"/>
      <c r="D385" s="816"/>
      <c r="E385" s="816"/>
      <c r="F385" s="816"/>
      <c r="G385" s="816"/>
      <c r="H385" s="816"/>
      <c r="I385" s="816"/>
      <c r="J385" s="816"/>
      <c r="K385" s="816"/>
      <c r="L385" s="816"/>
      <c r="M385" s="816"/>
      <c r="N385" s="816"/>
      <c r="O385" s="816"/>
      <c r="P385" s="816"/>
      <c r="Q385" s="816"/>
      <c r="R385" s="816"/>
      <c r="S385" s="817"/>
    </row>
    <row r="386">
      <c r="A386" s="816"/>
      <c r="B386" s="816"/>
      <c r="C386" s="816"/>
      <c r="D386" s="816"/>
      <c r="E386" s="816"/>
      <c r="F386" s="816"/>
      <c r="G386" s="816"/>
      <c r="H386" s="816"/>
      <c r="I386" s="816"/>
      <c r="J386" s="816"/>
      <c r="K386" s="816"/>
      <c r="L386" s="816"/>
      <c r="M386" s="816"/>
      <c r="N386" s="816"/>
      <c r="O386" s="816"/>
      <c r="P386" s="816"/>
      <c r="Q386" s="816"/>
      <c r="R386" s="816"/>
      <c r="S386" s="817"/>
    </row>
    <row r="387">
      <c r="A387" s="816"/>
      <c r="B387" s="816"/>
      <c r="C387" s="816"/>
      <c r="D387" s="816"/>
      <c r="E387" s="816"/>
      <c r="F387" s="816"/>
      <c r="G387" s="816"/>
      <c r="H387" s="816"/>
      <c r="I387" s="816"/>
      <c r="J387" s="816"/>
      <c r="K387" s="816"/>
      <c r="L387" s="816"/>
      <c r="M387" s="816"/>
      <c r="N387" s="816"/>
      <c r="O387" s="816"/>
      <c r="P387" s="816"/>
      <c r="Q387" s="816"/>
      <c r="R387" s="816"/>
      <c r="S387" s="817"/>
    </row>
    <row r="388">
      <c r="A388" s="816"/>
      <c r="B388" s="816"/>
      <c r="C388" s="816"/>
      <c r="D388" s="816"/>
      <c r="E388" s="816"/>
      <c r="F388" s="816"/>
      <c r="G388" s="816"/>
      <c r="H388" s="816"/>
      <c r="I388" s="816"/>
      <c r="J388" s="816"/>
      <c r="K388" s="816"/>
      <c r="L388" s="816"/>
      <c r="M388" s="816"/>
      <c r="N388" s="816"/>
      <c r="O388" s="816"/>
      <c r="P388" s="816"/>
      <c r="Q388" s="816"/>
      <c r="R388" s="816"/>
      <c r="S388" s="817"/>
    </row>
    <row r="389">
      <c r="A389" s="816"/>
      <c r="B389" s="816"/>
      <c r="C389" s="816"/>
      <c r="D389" s="816"/>
      <c r="E389" s="816"/>
      <c r="F389" s="816"/>
      <c r="G389" s="816"/>
      <c r="H389" s="816"/>
      <c r="I389" s="816"/>
      <c r="J389" s="816"/>
      <c r="K389" s="816"/>
      <c r="L389" s="816"/>
      <c r="M389" s="816"/>
      <c r="N389" s="816"/>
      <c r="O389" s="816"/>
      <c r="P389" s="816"/>
      <c r="Q389" s="816"/>
      <c r="R389" s="816"/>
      <c r="S389" s="817"/>
    </row>
    <row r="390">
      <c r="A390" s="816"/>
      <c r="B390" s="816"/>
      <c r="C390" s="816"/>
      <c r="D390" s="816"/>
      <c r="E390" s="816"/>
      <c r="F390" s="816"/>
      <c r="G390" s="816"/>
      <c r="H390" s="816"/>
      <c r="I390" s="816"/>
      <c r="J390" s="816"/>
      <c r="K390" s="816"/>
      <c r="L390" s="816"/>
      <c r="M390" s="816"/>
      <c r="N390" s="816"/>
      <c r="O390" s="816"/>
      <c r="P390" s="816"/>
      <c r="Q390" s="816"/>
      <c r="R390" s="816"/>
      <c r="S390" s="817"/>
    </row>
    <row r="391">
      <c r="A391" s="816"/>
      <c r="B391" s="816"/>
      <c r="C391" s="816"/>
      <c r="D391" s="816"/>
      <c r="E391" s="816"/>
      <c r="F391" s="816"/>
      <c r="G391" s="816"/>
      <c r="H391" s="816"/>
      <c r="I391" s="816"/>
      <c r="J391" s="816"/>
      <c r="K391" s="816"/>
      <c r="L391" s="816"/>
      <c r="M391" s="816"/>
      <c r="N391" s="816"/>
      <c r="O391" s="816"/>
      <c r="P391" s="816"/>
      <c r="Q391" s="816"/>
      <c r="R391" s="816"/>
      <c r="S391" s="817"/>
    </row>
    <row r="392">
      <c r="A392" s="816"/>
      <c r="B392" s="816"/>
      <c r="C392" s="816"/>
      <c r="D392" s="816"/>
      <c r="E392" s="816"/>
      <c r="F392" s="816"/>
      <c r="G392" s="816"/>
      <c r="H392" s="816"/>
      <c r="I392" s="816"/>
      <c r="J392" s="816"/>
      <c r="K392" s="816"/>
      <c r="L392" s="816"/>
      <c r="M392" s="816"/>
      <c r="N392" s="816"/>
      <c r="O392" s="816"/>
      <c r="P392" s="816"/>
      <c r="Q392" s="816"/>
      <c r="R392" s="816"/>
      <c r="S392" s="817"/>
    </row>
    <row r="393">
      <c r="A393" s="816"/>
      <c r="B393" s="816"/>
      <c r="C393" s="816"/>
      <c r="D393" s="816"/>
      <c r="E393" s="816"/>
      <c r="F393" s="816"/>
      <c r="G393" s="816"/>
      <c r="H393" s="816"/>
      <c r="I393" s="816"/>
      <c r="J393" s="816"/>
      <c r="K393" s="816"/>
      <c r="L393" s="816"/>
      <c r="M393" s="816"/>
      <c r="N393" s="816"/>
      <c r="O393" s="816"/>
      <c r="P393" s="816"/>
      <c r="Q393" s="816"/>
      <c r="R393" s="816"/>
      <c r="S393" s="817"/>
    </row>
    <row r="394">
      <c r="A394" s="816"/>
      <c r="B394" s="816"/>
      <c r="C394" s="816"/>
      <c r="D394" s="816"/>
      <c r="E394" s="816"/>
      <c r="F394" s="816"/>
      <c r="G394" s="816"/>
      <c r="H394" s="816"/>
      <c r="I394" s="816"/>
      <c r="J394" s="816"/>
      <c r="K394" s="816"/>
      <c r="L394" s="816"/>
      <c r="M394" s="816"/>
      <c r="N394" s="816"/>
      <c r="O394" s="816"/>
      <c r="P394" s="816"/>
      <c r="Q394" s="816"/>
      <c r="R394" s="816"/>
      <c r="S394" s="817"/>
    </row>
    <row r="395">
      <c r="A395" s="816"/>
      <c r="B395" s="816"/>
      <c r="C395" s="816"/>
      <c r="D395" s="816"/>
      <c r="E395" s="816"/>
      <c r="F395" s="816"/>
      <c r="G395" s="816"/>
      <c r="H395" s="816"/>
      <c r="I395" s="816"/>
      <c r="J395" s="816"/>
      <c r="K395" s="816"/>
      <c r="L395" s="816"/>
      <c r="M395" s="816"/>
      <c r="N395" s="816"/>
      <c r="O395" s="816"/>
      <c r="P395" s="816"/>
      <c r="Q395" s="816"/>
      <c r="R395" s="816"/>
      <c r="S395" s="817"/>
    </row>
    <row r="396">
      <c r="A396" s="816"/>
      <c r="B396" s="816"/>
      <c r="C396" s="816"/>
      <c r="D396" s="816"/>
      <c r="E396" s="816"/>
      <c r="F396" s="816"/>
      <c r="G396" s="816"/>
      <c r="H396" s="816"/>
      <c r="I396" s="816"/>
      <c r="J396" s="816"/>
      <c r="K396" s="816"/>
      <c r="L396" s="816"/>
      <c r="M396" s="816"/>
      <c r="N396" s="816"/>
      <c r="O396" s="816"/>
      <c r="P396" s="816"/>
      <c r="Q396" s="816"/>
      <c r="R396" s="816"/>
      <c r="S396" s="817"/>
    </row>
    <row r="397">
      <c r="A397" s="816"/>
      <c r="B397" s="816"/>
      <c r="C397" s="816"/>
      <c r="D397" s="816"/>
      <c r="E397" s="816"/>
      <c r="F397" s="816"/>
      <c r="G397" s="816"/>
      <c r="H397" s="816"/>
      <c r="I397" s="816"/>
      <c r="J397" s="816"/>
      <c r="K397" s="816"/>
      <c r="L397" s="816"/>
      <c r="M397" s="816"/>
      <c r="N397" s="816"/>
      <c r="O397" s="816"/>
      <c r="P397" s="816"/>
      <c r="Q397" s="816"/>
      <c r="R397" s="816"/>
      <c r="S397" s="817"/>
    </row>
    <row r="398">
      <c r="A398" s="816"/>
      <c r="B398" s="816"/>
      <c r="C398" s="816"/>
      <c r="D398" s="816"/>
      <c r="E398" s="816"/>
      <c r="F398" s="816"/>
      <c r="G398" s="816"/>
      <c r="H398" s="816"/>
      <c r="I398" s="816"/>
      <c r="J398" s="816"/>
      <c r="K398" s="816"/>
      <c r="L398" s="816"/>
      <c r="M398" s="816"/>
      <c r="N398" s="816"/>
      <c r="O398" s="816"/>
      <c r="P398" s="816"/>
      <c r="Q398" s="816"/>
      <c r="R398" s="816"/>
      <c r="S398" s="817"/>
    </row>
    <row r="399">
      <c r="A399" s="816"/>
      <c r="B399" s="816"/>
      <c r="C399" s="816"/>
      <c r="D399" s="816"/>
      <c r="E399" s="816"/>
      <c r="F399" s="816"/>
      <c r="G399" s="816"/>
      <c r="H399" s="816"/>
      <c r="I399" s="816"/>
      <c r="J399" s="816"/>
      <c r="K399" s="816"/>
      <c r="L399" s="816"/>
      <c r="M399" s="816"/>
      <c r="N399" s="816"/>
      <c r="O399" s="816"/>
      <c r="P399" s="816"/>
      <c r="Q399" s="816"/>
      <c r="R399" s="816"/>
      <c r="S399" s="817"/>
    </row>
    <row r="400">
      <c r="A400" s="816"/>
      <c r="B400" s="816"/>
      <c r="C400" s="816"/>
      <c r="D400" s="816"/>
      <c r="E400" s="816"/>
      <c r="F400" s="816"/>
      <c r="G400" s="816"/>
      <c r="H400" s="816"/>
      <c r="I400" s="816"/>
      <c r="J400" s="816"/>
      <c r="K400" s="816"/>
      <c r="L400" s="816"/>
      <c r="M400" s="816"/>
      <c r="N400" s="816"/>
      <c r="O400" s="816"/>
      <c r="P400" s="816"/>
      <c r="Q400" s="816"/>
      <c r="R400" s="816"/>
      <c r="S400" s="817"/>
    </row>
    <row r="401">
      <c r="A401" s="816"/>
      <c r="B401" s="816"/>
      <c r="C401" s="816"/>
      <c r="D401" s="816"/>
      <c r="E401" s="816"/>
      <c r="F401" s="816"/>
      <c r="G401" s="816"/>
      <c r="H401" s="816"/>
      <c r="I401" s="816"/>
      <c r="J401" s="816"/>
      <c r="K401" s="816"/>
      <c r="L401" s="816"/>
      <c r="M401" s="816"/>
      <c r="N401" s="816"/>
      <c r="O401" s="816"/>
      <c r="P401" s="816"/>
      <c r="Q401" s="816"/>
      <c r="R401" s="816"/>
      <c r="S401" s="817"/>
    </row>
    <row r="402">
      <c r="A402" s="816"/>
      <c r="B402" s="816"/>
      <c r="C402" s="816"/>
      <c r="D402" s="816"/>
      <c r="E402" s="816"/>
      <c r="F402" s="816"/>
      <c r="G402" s="816"/>
      <c r="H402" s="816"/>
      <c r="I402" s="816"/>
      <c r="J402" s="816"/>
      <c r="K402" s="816"/>
      <c r="L402" s="816"/>
      <c r="M402" s="816"/>
      <c r="N402" s="816"/>
      <c r="O402" s="816"/>
      <c r="P402" s="816"/>
      <c r="Q402" s="816"/>
      <c r="R402" s="816"/>
      <c r="S402" s="817"/>
    </row>
    <row r="403">
      <c r="A403" s="816"/>
      <c r="B403" s="816"/>
      <c r="C403" s="816"/>
      <c r="D403" s="816"/>
      <c r="E403" s="816"/>
      <c r="F403" s="816"/>
      <c r="G403" s="816"/>
      <c r="H403" s="816"/>
      <c r="I403" s="816"/>
      <c r="J403" s="816"/>
      <c r="K403" s="816"/>
      <c r="L403" s="816"/>
      <c r="M403" s="816"/>
      <c r="N403" s="816"/>
      <c r="O403" s="816"/>
      <c r="P403" s="816"/>
      <c r="Q403" s="816"/>
      <c r="R403" s="816"/>
      <c r="S403" s="817"/>
    </row>
    <row r="404">
      <c r="A404" s="816"/>
      <c r="B404" s="816"/>
      <c r="C404" s="816"/>
      <c r="D404" s="816"/>
      <c r="E404" s="816"/>
      <c r="F404" s="816"/>
      <c r="G404" s="816"/>
      <c r="H404" s="816"/>
      <c r="I404" s="816"/>
      <c r="J404" s="816"/>
      <c r="K404" s="816"/>
      <c r="L404" s="816"/>
      <c r="M404" s="816"/>
      <c r="N404" s="816"/>
      <c r="O404" s="816"/>
      <c r="P404" s="816"/>
      <c r="Q404" s="816"/>
      <c r="R404" s="816"/>
      <c r="S404" s="817"/>
    </row>
    <row r="405">
      <c r="A405" s="816"/>
      <c r="B405" s="816"/>
      <c r="C405" s="816"/>
      <c r="D405" s="816"/>
      <c r="E405" s="816"/>
      <c r="F405" s="816"/>
      <c r="G405" s="816"/>
      <c r="H405" s="816"/>
      <c r="I405" s="816"/>
      <c r="J405" s="816"/>
      <c r="K405" s="816"/>
      <c r="L405" s="816"/>
      <c r="M405" s="816"/>
      <c r="N405" s="816"/>
      <c r="O405" s="816"/>
      <c r="P405" s="816"/>
      <c r="Q405" s="816"/>
      <c r="R405" s="816"/>
      <c r="S405" s="817"/>
    </row>
    <row r="406">
      <c r="A406" s="816"/>
      <c r="B406" s="816"/>
      <c r="C406" s="816"/>
      <c r="D406" s="816"/>
      <c r="E406" s="816"/>
      <c r="F406" s="816"/>
      <c r="G406" s="816"/>
      <c r="H406" s="816"/>
      <c r="I406" s="816"/>
      <c r="J406" s="816"/>
      <c r="K406" s="816"/>
      <c r="L406" s="816"/>
      <c r="M406" s="816"/>
      <c r="N406" s="816"/>
      <c r="O406" s="816"/>
      <c r="P406" s="816"/>
      <c r="Q406" s="816"/>
      <c r="R406" s="816"/>
      <c r="S406" s="817"/>
    </row>
    <row r="407">
      <c r="A407" s="816"/>
      <c r="B407" s="816"/>
      <c r="C407" s="816"/>
      <c r="D407" s="816"/>
      <c r="E407" s="816"/>
      <c r="F407" s="816"/>
      <c r="G407" s="816"/>
      <c r="H407" s="816"/>
      <c r="I407" s="816"/>
      <c r="J407" s="816"/>
      <c r="K407" s="816"/>
      <c r="L407" s="816"/>
      <c r="M407" s="816"/>
      <c r="N407" s="816"/>
      <c r="O407" s="816"/>
      <c r="P407" s="816"/>
      <c r="Q407" s="816"/>
      <c r="R407" s="816"/>
      <c r="S407" s="817"/>
    </row>
    <row r="408">
      <c r="A408" s="816"/>
      <c r="B408" s="816"/>
      <c r="C408" s="816"/>
      <c r="D408" s="816"/>
      <c r="E408" s="816"/>
      <c r="F408" s="816"/>
      <c r="G408" s="816"/>
      <c r="H408" s="816"/>
      <c r="I408" s="816"/>
      <c r="J408" s="816"/>
      <c r="K408" s="816"/>
      <c r="L408" s="816"/>
      <c r="M408" s="816"/>
      <c r="N408" s="816"/>
      <c r="O408" s="816"/>
      <c r="P408" s="816"/>
      <c r="Q408" s="816"/>
      <c r="R408" s="816"/>
      <c r="S408" s="817"/>
    </row>
    <row r="409">
      <c r="A409" s="816"/>
      <c r="B409" s="816"/>
      <c r="C409" s="816"/>
      <c r="D409" s="816"/>
      <c r="E409" s="816"/>
      <c r="F409" s="816"/>
      <c r="G409" s="816"/>
      <c r="H409" s="816"/>
      <c r="I409" s="816"/>
      <c r="J409" s="816"/>
      <c r="K409" s="816"/>
      <c r="L409" s="816"/>
      <c r="M409" s="816"/>
      <c r="N409" s="816"/>
      <c r="O409" s="816"/>
      <c r="P409" s="816"/>
      <c r="Q409" s="816"/>
      <c r="R409" s="816"/>
      <c r="S409" s="817"/>
    </row>
    <row r="410">
      <c r="A410" s="816"/>
      <c r="B410" s="816"/>
      <c r="C410" s="816"/>
      <c r="D410" s="816"/>
      <c r="E410" s="816"/>
      <c r="F410" s="816"/>
      <c r="G410" s="816"/>
      <c r="H410" s="816"/>
      <c r="I410" s="816"/>
      <c r="J410" s="816"/>
      <c r="K410" s="816"/>
      <c r="L410" s="816"/>
      <c r="M410" s="816"/>
      <c r="N410" s="816"/>
      <c r="O410" s="816"/>
      <c r="P410" s="816"/>
      <c r="Q410" s="816"/>
      <c r="R410" s="816"/>
      <c r="S410" s="817"/>
    </row>
    <row r="411">
      <c r="A411" s="816"/>
      <c r="B411" s="816"/>
      <c r="C411" s="816"/>
      <c r="D411" s="816"/>
      <c r="E411" s="816"/>
      <c r="F411" s="816"/>
      <c r="G411" s="816"/>
      <c r="H411" s="816"/>
      <c r="I411" s="816"/>
      <c r="J411" s="816"/>
      <c r="K411" s="816"/>
      <c r="L411" s="816"/>
      <c r="M411" s="816"/>
      <c r="N411" s="816"/>
      <c r="O411" s="816"/>
      <c r="P411" s="816"/>
      <c r="Q411" s="816"/>
      <c r="R411" s="816"/>
      <c r="S411" s="817"/>
    </row>
    <row r="412">
      <c r="A412" s="816"/>
      <c r="B412" s="816"/>
      <c r="C412" s="816"/>
      <c r="D412" s="816"/>
      <c r="E412" s="816"/>
      <c r="F412" s="816"/>
      <c r="G412" s="816"/>
      <c r="H412" s="816"/>
      <c r="I412" s="816"/>
      <c r="J412" s="816"/>
      <c r="K412" s="816"/>
      <c r="L412" s="816"/>
      <c r="M412" s="816"/>
      <c r="N412" s="816"/>
      <c r="O412" s="816"/>
      <c r="P412" s="816"/>
      <c r="Q412" s="816"/>
      <c r="R412" s="816"/>
      <c r="S412" s="817"/>
    </row>
    <row r="413">
      <c r="A413" s="816"/>
      <c r="B413" s="816"/>
      <c r="C413" s="816"/>
      <c r="D413" s="816"/>
      <c r="E413" s="816"/>
      <c r="F413" s="816"/>
      <c r="G413" s="816"/>
      <c r="H413" s="816"/>
      <c r="I413" s="816"/>
      <c r="J413" s="816"/>
      <c r="K413" s="816"/>
      <c r="L413" s="816"/>
      <c r="M413" s="816"/>
      <c r="N413" s="816"/>
      <c r="O413" s="816"/>
      <c r="P413" s="816"/>
      <c r="Q413" s="816"/>
      <c r="R413" s="816"/>
      <c r="S413" s="817"/>
    </row>
    <row r="414">
      <c r="A414" s="816"/>
      <c r="B414" s="816"/>
      <c r="C414" s="816"/>
      <c r="D414" s="816"/>
      <c r="E414" s="816"/>
      <c r="F414" s="816"/>
      <c r="G414" s="816"/>
      <c r="H414" s="816"/>
      <c r="I414" s="816"/>
      <c r="J414" s="816"/>
      <c r="K414" s="816"/>
      <c r="L414" s="816"/>
      <c r="M414" s="816"/>
      <c r="N414" s="816"/>
      <c r="O414" s="816"/>
      <c r="P414" s="816"/>
      <c r="Q414" s="816"/>
      <c r="R414" s="816"/>
      <c r="S414" s="817"/>
    </row>
    <row r="415">
      <c r="A415" s="816"/>
      <c r="B415" s="816"/>
      <c r="C415" s="816"/>
      <c r="D415" s="816"/>
      <c r="E415" s="816"/>
      <c r="F415" s="816"/>
      <c r="G415" s="816"/>
      <c r="H415" s="816"/>
      <c r="I415" s="816"/>
      <c r="J415" s="816"/>
      <c r="K415" s="816"/>
      <c r="L415" s="816"/>
      <c r="M415" s="816"/>
      <c r="N415" s="816"/>
      <c r="O415" s="816"/>
      <c r="P415" s="816"/>
      <c r="Q415" s="816"/>
      <c r="R415" s="816"/>
      <c r="S415" s="817"/>
    </row>
    <row r="416">
      <c r="A416" s="816"/>
      <c r="B416" s="816"/>
      <c r="C416" s="816"/>
      <c r="D416" s="816"/>
      <c r="E416" s="816"/>
      <c r="F416" s="816"/>
      <c r="G416" s="816"/>
      <c r="H416" s="816"/>
      <c r="I416" s="816"/>
      <c r="J416" s="816"/>
      <c r="K416" s="816"/>
      <c r="L416" s="816"/>
      <c r="M416" s="816"/>
      <c r="N416" s="816"/>
      <c r="O416" s="816"/>
      <c r="P416" s="816"/>
      <c r="Q416" s="816"/>
      <c r="R416" s="816"/>
      <c r="S416" s="817"/>
    </row>
    <row r="417">
      <c r="A417" s="816"/>
      <c r="B417" s="816"/>
      <c r="C417" s="816"/>
      <c r="D417" s="816"/>
      <c r="E417" s="816"/>
      <c r="F417" s="816"/>
      <c r="G417" s="816"/>
      <c r="H417" s="816"/>
      <c r="I417" s="816"/>
      <c r="J417" s="816"/>
      <c r="K417" s="816"/>
      <c r="L417" s="816"/>
      <c r="M417" s="816"/>
      <c r="N417" s="816"/>
      <c r="O417" s="816"/>
      <c r="P417" s="816"/>
      <c r="Q417" s="816"/>
      <c r="R417" s="816"/>
      <c r="S417" s="817"/>
    </row>
    <row r="418">
      <c r="A418" s="816"/>
      <c r="B418" s="816"/>
      <c r="C418" s="816"/>
      <c r="D418" s="816"/>
      <c r="E418" s="816"/>
      <c r="F418" s="816"/>
      <c r="G418" s="816"/>
      <c r="H418" s="816"/>
      <c r="I418" s="816"/>
      <c r="J418" s="816"/>
      <c r="K418" s="816"/>
      <c r="L418" s="816"/>
      <c r="M418" s="816"/>
      <c r="N418" s="816"/>
      <c r="O418" s="816"/>
      <c r="P418" s="816"/>
      <c r="Q418" s="816"/>
      <c r="R418" s="816"/>
      <c r="S418" s="817"/>
    </row>
    <row r="419">
      <c r="A419" s="816"/>
      <c r="B419" s="816"/>
      <c r="C419" s="816"/>
      <c r="D419" s="816"/>
      <c r="E419" s="816"/>
      <c r="F419" s="816"/>
      <c r="G419" s="816"/>
      <c r="H419" s="816"/>
      <c r="I419" s="816"/>
      <c r="J419" s="816"/>
      <c r="K419" s="816"/>
      <c r="L419" s="816"/>
      <c r="M419" s="816"/>
      <c r="N419" s="816"/>
      <c r="O419" s="816"/>
      <c r="P419" s="816"/>
      <c r="Q419" s="816"/>
      <c r="R419" s="816"/>
      <c r="S419" s="817"/>
    </row>
    <row r="420">
      <c r="A420" s="816"/>
      <c r="B420" s="816"/>
      <c r="C420" s="816"/>
      <c r="D420" s="816"/>
      <c r="E420" s="816"/>
      <c r="F420" s="816"/>
      <c r="G420" s="816"/>
      <c r="H420" s="816"/>
      <c r="I420" s="816"/>
      <c r="J420" s="816"/>
      <c r="K420" s="816"/>
      <c r="L420" s="816"/>
      <c r="M420" s="816"/>
      <c r="N420" s="816"/>
      <c r="O420" s="816"/>
      <c r="P420" s="816"/>
      <c r="Q420" s="816"/>
      <c r="R420" s="816"/>
      <c r="S420" s="817"/>
    </row>
    <row r="421">
      <c r="A421" s="816"/>
      <c r="B421" s="816"/>
      <c r="C421" s="816"/>
      <c r="D421" s="816"/>
      <c r="E421" s="816"/>
      <c r="F421" s="816"/>
      <c r="G421" s="816"/>
      <c r="H421" s="816"/>
      <c r="I421" s="816"/>
      <c r="J421" s="816"/>
      <c r="K421" s="816"/>
      <c r="L421" s="816"/>
      <c r="M421" s="816"/>
      <c r="N421" s="816"/>
      <c r="O421" s="816"/>
      <c r="P421" s="816"/>
      <c r="Q421" s="816"/>
      <c r="R421" s="816"/>
      <c r="S421" s="817"/>
    </row>
    <row r="422">
      <c r="A422" s="816"/>
      <c r="B422" s="816"/>
      <c r="C422" s="816"/>
      <c r="D422" s="816"/>
      <c r="E422" s="816"/>
      <c r="F422" s="816"/>
      <c r="G422" s="816"/>
      <c r="H422" s="816"/>
      <c r="I422" s="816"/>
      <c r="J422" s="816"/>
      <c r="K422" s="816"/>
      <c r="L422" s="816"/>
      <c r="M422" s="816"/>
      <c r="N422" s="816"/>
      <c r="O422" s="816"/>
      <c r="P422" s="816"/>
      <c r="Q422" s="816"/>
      <c r="R422" s="816"/>
      <c r="S422" s="817"/>
    </row>
    <row r="423">
      <c r="A423" s="816"/>
      <c r="B423" s="816"/>
      <c r="C423" s="816"/>
      <c r="D423" s="816"/>
      <c r="E423" s="816"/>
      <c r="F423" s="816"/>
      <c r="G423" s="816"/>
      <c r="H423" s="816"/>
      <c r="I423" s="816"/>
      <c r="J423" s="816"/>
      <c r="K423" s="816"/>
      <c r="L423" s="816"/>
      <c r="M423" s="816"/>
      <c r="N423" s="816"/>
      <c r="O423" s="816"/>
      <c r="P423" s="816"/>
      <c r="Q423" s="816"/>
      <c r="R423" s="816"/>
      <c r="S423" s="817"/>
    </row>
    <row r="424">
      <c r="A424" s="816"/>
      <c r="B424" s="816"/>
      <c r="C424" s="816"/>
      <c r="D424" s="816"/>
      <c r="E424" s="816"/>
      <c r="F424" s="816"/>
      <c r="G424" s="816"/>
      <c r="H424" s="816"/>
      <c r="I424" s="816"/>
      <c r="J424" s="816"/>
      <c r="K424" s="816"/>
      <c r="L424" s="816"/>
      <c r="M424" s="816"/>
      <c r="N424" s="816"/>
      <c r="O424" s="816"/>
      <c r="P424" s="816"/>
      <c r="Q424" s="816"/>
      <c r="R424" s="816"/>
      <c r="S424" s="817"/>
    </row>
    <row r="425">
      <c r="A425" s="816"/>
      <c r="B425" s="816"/>
      <c r="C425" s="816"/>
      <c r="D425" s="816"/>
      <c r="E425" s="816"/>
      <c r="F425" s="816"/>
      <c r="G425" s="816"/>
      <c r="H425" s="816"/>
      <c r="I425" s="816"/>
      <c r="J425" s="816"/>
      <c r="K425" s="816"/>
      <c r="L425" s="816"/>
      <c r="M425" s="816"/>
      <c r="N425" s="816"/>
      <c r="O425" s="816"/>
      <c r="P425" s="816"/>
      <c r="Q425" s="816"/>
      <c r="R425" s="816"/>
      <c r="S425" s="817"/>
    </row>
    <row r="426">
      <c r="A426" s="816"/>
      <c r="B426" s="816"/>
      <c r="C426" s="816"/>
      <c r="D426" s="816"/>
      <c r="E426" s="816"/>
      <c r="F426" s="816"/>
      <c r="G426" s="816"/>
      <c r="H426" s="816"/>
      <c r="I426" s="816"/>
      <c r="J426" s="816"/>
      <c r="K426" s="816"/>
      <c r="L426" s="816"/>
      <c r="M426" s="816"/>
      <c r="N426" s="816"/>
      <c r="O426" s="816"/>
      <c r="P426" s="816"/>
      <c r="Q426" s="816"/>
      <c r="R426" s="816"/>
      <c r="S426" s="817"/>
    </row>
    <row r="427">
      <c r="A427" s="816"/>
      <c r="B427" s="816"/>
      <c r="C427" s="816"/>
      <c r="D427" s="816"/>
      <c r="E427" s="816"/>
      <c r="F427" s="816"/>
      <c r="G427" s="816"/>
      <c r="H427" s="816"/>
      <c r="I427" s="816"/>
      <c r="J427" s="816"/>
      <c r="K427" s="816"/>
      <c r="L427" s="816"/>
      <c r="M427" s="816"/>
      <c r="N427" s="816"/>
      <c r="O427" s="816"/>
      <c r="P427" s="816"/>
      <c r="Q427" s="816"/>
      <c r="R427" s="816"/>
      <c r="S427" s="817"/>
    </row>
    <row r="428">
      <c r="A428" s="816"/>
      <c r="B428" s="816"/>
      <c r="C428" s="816"/>
      <c r="D428" s="816"/>
      <c r="E428" s="816"/>
      <c r="F428" s="816"/>
      <c r="G428" s="816"/>
      <c r="H428" s="816"/>
      <c r="I428" s="816"/>
      <c r="J428" s="816"/>
      <c r="K428" s="816"/>
      <c r="L428" s="816"/>
      <c r="M428" s="816"/>
      <c r="N428" s="816"/>
      <c r="O428" s="816"/>
      <c r="P428" s="816"/>
      <c r="Q428" s="816"/>
      <c r="R428" s="816"/>
      <c r="S428" s="817"/>
    </row>
    <row r="429">
      <c r="A429" s="816"/>
      <c r="B429" s="816"/>
      <c r="C429" s="816"/>
      <c r="D429" s="816"/>
      <c r="E429" s="816"/>
      <c r="F429" s="816"/>
      <c r="G429" s="816"/>
      <c r="H429" s="816"/>
      <c r="I429" s="816"/>
      <c r="J429" s="816"/>
      <c r="K429" s="816"/>
      <c r="L429" s="816"/>
      <c r="M429" s="816"/>
      <c r="N429" s="816"/>
      <c r="O429" s="816"/>
      <c r="P429" s="816"/>
      <c r="Q429" s="816"/>
      <c r="R429" s="816"/>
      <c r="S429" s="817"/>
    </row>
    <row r="430">
      <c r="A430" s="816"/>
      <c r="B430" s="816"/>
      <c r="C430" s="816"/>
      <c r="D430" s="816"/>
      <c r="E430" s="816"/>
      <c r="F430" s="816"/>
      <c r="G430" s="816"/>
      <c r="H430" s="816"/>
      <c r="I430" s="816"/>
      <c r="J430" s="816"/>
      <c r="K430" s="816"/>
      <c r="L430" s="816"/>
      <c r="M430" s="816"/>
      <c r="N430" s="816"/>
      <c r="O430" s="816"/>
      <c r="P430" s="816"/>
      <c r="Q430" s="816"/>
      <c r="R430" s="816"/>
      <c r="S430" s="817"/>
    </row>
    <row r="431">
      <c r="A431" s="816"/>
      <c r="B431" s="816"/>
      <c r="C431" s="816"/>
      <c r="D431" s="816"/>
      <c r="E431" s="816"/>
      <c r="F431" s="816"/>
      <c r="G431" s="816"/>
      <c r="H431" s="816"/>
      <c r="I431" s="816"/>
      <c r="J431" s="816"/>
      <c r="K431" s="816"/>
      <c r="L431" s="816"/>
      <c r="M431" s="816"/>
      <c r="N431" s="816"/>
      <c r="O431" s="816"/>
      <c r="P431" s="816"/>
      <c r="Q431" s="816"/>
      <c r="R431" s="816"/>
      <c r="S431" s="817"/>
    </row>
    <row r="432">
      <c r="A432" s="816"/>
      <c r="B432" s="816"/>
      <c r="C432" s="816"/>
      <c r="D432" s="816"/>
      <c r="E432" s="816"/>
      <c r="F432" s="816"/>
      <c r="G432" s="816"/>
      <c r="H432" s="816"/>
      <c r="I432" s="816"/>
      <c r="J432" s="816"/>
      <c r="K432" s="816"/>
      <c r="L432" s="816"/>
      <c r="M432" s="816"/>
      <c r="N432" s="816"/>
      <c r="O432" s="816"/>
      <c r="P432" s="816"/>
      <c r="Q432" s="816"/>
      <c r="R432" s="816"/>
      <c r="S432" s="817"/>
    </row>
    <row r="433">
      <c r="A433" s="816"/>
      <c r="B433" s="816"/>
      <c r="C433" s="816"/>
      <c r="D433" s="816"/>
      <c r="E433" s="816"/>
      <c r="F433" s="816"/>
      <c r="G433" s="816"/>
      <c r="H433" s="816"/>
      <c r="I433" s="816"/>
      <c r="J433" s="816"/>
      <c r="K433" s="816"/>
      <c r="L433" s="816"/>
      <c r="M433" s="816"/>
      <c r="N433" s="816"/>
      <c r="O433" s="816"/>
      <c r="P433" s="816"/>
      <c r="Q433" s="816"/>
      <c r="R433" s="816"/>
      <c r="S433" s="817"/>
    </row>
    <row r="434">
      <c r="A434" s="816"/>
      <c r="B434" s="816"/>
      <c r="C434" s="816"/>
      <c r="D434" s="816"/>
      <c r="E434" s="816"/>
      <c r="F434" s="816"/>
      <c r="G434" s="816"/>
      <c r="H434" s="816"/>
      <c r="I434" s="816"/>
      <c r="J434" s="816"/>
      <c r="K434" s="816"/>
      <c r="L434" s="816"/>
      <c r="M434" s="816"/>
      <c r="N434" s="816"/>
      <c r="O434" s="816"/>
      <c r="P434" s="816"/>
      <c r="Q434" s="816"/>
      <c r="R434" s="816"/>
      <c r="S434" s="817"/>
    </row>
    <row r="435">
      <c r="A435" s="816"/>
      <c r="B435" s="816"/>
      <c r="C435" s="816"/>
      <c r="D435" s="816"/>
      <c r="E435" s="816"/>
      <c r="F435" s="816"/>
      <c r="G435" s="816"/>
      <c r="H435" s="816"/>
      <c r="I435" s="816"/>
      <c r="J435" s="816"/>
      <c r="K435" s="816"/>
      <c r="L435" s="816"/>
      <c r="M435" s="816"/>
      <c r="N435" s="816"/>
      <c r="O435" s="816"/>
      <c r="P435" s="816"/>
      <c r="Q435" s="816"/>
      <c r="R435" s="816"/>
      <c r="S435" s="817"/>
    </row>
    <row r="436">
      <c r="A436" s="816"/>
      <c r="B436" s="816"/>
      <c r="C436" s="816"/>
      <c r="D436" s="816"/>
      <c r="E436" s="816"/>
      <c r="F436" s="816"/>
      <c r="G436" s="816"/>
      <c r="H436" s="816"/>
      <c r="I436" s="816"/>
      <c r="J436" s="816"/>
      <c r="K436" s="816"/>
      <c r="L436" s="816"/>
      <c r="M436" s="816"/>
      <c r="N436" s="816"/>
      <c r="O436" s="816"/>
      <c r="P436" s="816"/>
      <c r="Q436" s="816"/>
      <c r="R436" s="816"/>
      <c r="S436" s="817"/>
    </row>
    <row r="437">
      <c r="A437" s="816"/>
      <c r="B437" s="816"/>
      <c r="C437" s="816"/>
      <c r="D437" s="816"/>
      <c r="E437" s="816"/>
      <c r="F437" s="816"/>
      <c r="G437" s="816"/>
      <c r="H437" s="816"/>
      <c r="I437" s="816"/>
      <c r="J437" s="816"/>
      <c r="K437" s="816"/>
      <c r="L437" s="816"/>
      <c r="M437" s="816"/>
      <c r="N437" s="816"/>
      <c r="O437" s="816"/>
      <c r="P437" s="816"/>
      <c r="Q437" s="816"/>
      <c r="R437" s="816"/>
      <c r="S437" s="817"/>
    </row>
    <row r="438">
      <c r="A438" s="816"/>
      <c r="B438" s="816"/>
      <c r="C438" s="816"/>
      <c r="D438" s="816"/>
      <c r="E438" s="816"/>
      <c r="F438" s="816"/>
      <c r="G438" s="816"/>
      <c r="H438" s="816"/>
      <c r="I438" s="816"/>
      <c r="J438" s="816"/>
      <c r="K438" s="816"/>
      <c r="L438" s="816"/>
      <c r="M438" s="816"/>
      <c r="N438" s="816"/>
      <c r="O438" s="816"/>
      <c r="P438" s="816"/>
      <c r="Q438" s="816"/>
      <c r="R438" s="816"/>
      <c r="S438" s="817"/>
    </row>
    <row r="439">
      <c r="A439" s="816"/>
      <c r="B439" s="816"/>
      <c r="C439" s="816"/>
      <c r="D439" s="816"/>
      <c r="E439" s="816"/>
      <c r="F439" s="816"/>
      <c r="G439" s="816"/>
      <c r="H439" s="816"/>
      <c r="I439" s="816"/>
      <c r="J439" s="816"/>
      <c r="K439" s="816"/>
      <c r="L439" s="816"/>
      <c r="M439" s="816"/>
      <c r="N439" s="816"/>
      <c r="O439" s="816"/>
      <c r="P439" s="816"/>
      <c r="Q439" s="816"/>
      <c r="R439" s="816"/>
      <c r="S439" s="817"/>
    </row>
    <row r="440">
      <c r="A440" s="816"/>
      <c r="B440" s="816"/>
      <c r="C440" s="816"/>
      <c r="D440" s="816"/>
      <c r="E440" s="816"/>
      <c r="F440" s="816"/>
      <c r="G440" s="816"/>
      <c r="H440" s="816"/>
      <c r="I440" s="816"/>
      <c r="J440" s="816"/>
      <c r="K440" s="816"/>
      <c r="L440" s="816"/>
      <c r="M440" s="816"/>
      <c r="N440" s="816"/>
      <c r="O440" s="816"/>
      <c r="P440" s="816"/>
      <c r="Q440" s="816"/>
      <c r="R440" s="816"/>
      <c r="S440" s="817"/>
    </row>
    <row r="441">
      <c r="A441" s="816"/>
      <c r="B441" s="816"/>
      <c r="C441" s="816"/>
      <c r="D441" s="816"/>
      <c r="E441" s="816"/>
      <c r="F441" s="816"/>
      <c r="G441" s="816"/>
      <c r="H441" s="816"/>
      <c r="I441" s="816"/>
      <c r="J441" s="816"/>
      <c r="K441" s="816"/>
      <c r="L441" s="816"/>
      <c r="M441" s="816"/>
      <c r="N441" s="816"/>
      <c r="O441" s="816"/>
      <c r="P441" s="816"/>
      <c r="Q441" s="816"/>
      <c r="R441" s="816"/>
      <c r="S441" s="817"/>
    </row>
    <row r="442">
      <c r="A442" s="816"/>
      <c r="B442" s="816"/>
      <c r="C442" s="816"/>
      <c r="D442" s="816"/>
      <c r="E442" s="816"/>
      <c r="F442" s="816"/>
      <c r="G442" s="816"/>
      <c r="H442" s="816"/>
      <c r="I442" s="816"/>
      <c r="J442" s="816"/>
      <c r="K442" s="816"/>
      <c r="L442" s="816"/>
      <c r="M442" s="816"/>
      <c r="N442" s="816"/>
      <c r="O442" s="816"/>
      <c r="P442" s="816"/>
      <c r="Q442" s="816"/>
      <c r="R442" s="816"/>
      <c r="S442" s="817"/>
    </row>
    <row r="443">
      <c r="A443" s="816"/>
      <c r="B443" s="816"/>
      <c r="C443" s="816"/>
      <c r="D443" s="816"/>
      <c r="E443" s="816"/>
      <c r="F443" s="816"/>
      <c r="G443" s="816"/>
      <c r="H443" s="816"/>
      <c r="I443" s="816"/>
      <c r="J443" s="816"/>
      <c r="K443" s="816"/>
      <c r="L443" s="816"/>
      <c r="M443" s="816"/>
      <c r="N443" s="816"/>
      <c r="O443" s="816"/>
      <c r="P443" s="816"/>
      <c r="Q443" s="816"/>
      <c r="R443" s="816"/>
      <c r="S443" s="817"/>
    </row>
    <row r="444">
      <c r="A444" s="816"/>
      <c r="B444" s="816"/>
      <c r="C444" s="816"/>
      <c r="D444" s="816"/>
      <c r="E444" s="816"/>
      <c r="F444" s="816"/>
      <c r="G444" s="816"/>
      <c r="H444" s="816"/>
      <c r="I444" s="816"/>
      <c r="J444" s="816"/>
      <c r="K444" s="816"/>
      <c r="L444" s="816"/>
      <c r="M444" s="816"/>
      <c r="N444" s="816"/>
      <c r="O444" s="816"/>
      <c r="P444" s="816"/>
      <c r="Q444" s="816"/>
      <c r="R444" s="816"/>
      <c r="S444" s="817"/>
    </row>
    <row r="445">
      <c r="A445" s="816"/>
      <c r="B445" s="816"/>
      <c r="C445" s="816"/>
      <c r="D445" s="816"/>
      <c r="E445" s="816"/>
      <c r="F445" s="816"/>
      <c r="G445" s="816"/>
      <c r="H445" s="816"/>
      <c r="I445" s="816"/>
      <c r="J445" s="816"/>
      <c r="K445" s="816"/>
      <c r="L445" s="816"/>
      <c r="M445" s="816"/>
      <c r="N445" s="816"/>
      <c r="O445" s="816"/>
      <c r="P445" s="816"/>
      <c r="Q445" s="816"/>
      <c r="R445" s="816"/>
      <c r="S445" s="817"/>
    </row>
    <row r="446">
      <c r="A446" s="816"/>
      <c r="B446" s="816"/>
      <c r="C446" s="816"/>
      <c r="D446" s="816"/>
      <c r="E446" s="816"/>
      <c r="F446" s="816"/>
      <c r="G446" s="816"/>
      <c r="H446" s="816"/>
      <c r="I446" s="816"/>
      <c r="J446" s="816"/>
      <c r="K446" s="816"/>
      <c r="L446" s="816"/>
      <c r="M446" s="816"/>
      <c r="N446" s="816"/>
      <c r="O446" s="816"/>
      <c r="P446" s="816"/>
      <c r="Q446" s="816"/>
      <c r="R446" s="816"/>
      <c r="S446" s="817"/>
    </row>
    <row r="447">
      <c r="A447" s="816"/>
      <c r="B447" s="816"/>
      <c r="C447" s="816"/>
      <c r="D447" s="816"/>
      <c r="E447" s="816"/>
      <c r="F447" s="816"/>
      <c r="G447" s="816"/>
      <c r="H447" s="816"/>
      <c r="I447" s="816"/>
      <c r="J447" s="816"/>
      <c r="K447" s="816"/>
      <c r="L447" s="816"/>
      <c r="M447" s="816"/>
      <c r="N447" s="816"/>
      <c r="O447" s="816"/>
      <c r="P447" s="816"/>
      <c r="Q447" s="816"/>
      <c r="R447" s="816"/>
      <c r="S447" s="817"/>
    </row>
    <row r="448">
      <c r="A448" s="816"/>
      <c r="B448" s="816"/>
      <c r="C448" s="816"/>
      <c r="D448" s="816"/>
      <c r="E448" s="816"/>
      <c r="F448" s="816"/>
      <c r="G448" s="816"/>
      <c r="H448" s="816"/>
      <c r="I448" s="816"/>
      <c r="J448" s="816"/>
      <c r="K448" s="816"/>
      <c r="L448" s="816"/>
      <c r="M448" s="816"/>
      <c r="N448" s="816"/>
      <c r="O448" s="816"/>
      <c r="P448" s="816"/>
      <c r="Q448" s="816"/>
      <c r="R448" s="816"/>
      <c r="S448" s="817"/>
    </row>
    <row r="449">
      <c r="A449" s="816"/>
      <c r="B449" s="816"/>
      <c r="C449" s="816"/>
      <c r="D449" s="816"/>
      <c r="E449" s="816"/>
      <c r="F449" s="816"/>
      <c r="G449" s="816"/>
      <c r="H449" s="816"/>
      <c r="I449" s="816"/>
      <c r="J449" s="816"/>
      <c r="K449" s="816"/>
      <c r="L449" s="816"/>
      <c r="M449" s="816"/>
      <c r="N449" s="816"/>
      <c r="O449" s="816"/>
      <c r="P449" s="816"/>
      <c r="Q449" s="816"/>
      <c r="R449" s="816"/>
      <c r="S449" s="817"/>
    </row>
    <row r="450">
      <c r="A450" s="816"/>
      <c r="B450" s="816"/>
      <c r="C450" s="816"/>
      <c r="D450" s="816"/>
      <c r="E450" s="816"/>
      <c r="F450" s="816"/>
      <c r="G450" s="816"/>
      <c r="H450" s="816"/>
      <c r="I450" s="816"/>
      <c r="J450" s="816"/>
      <c r="K450" s="816"/>
      <c r="L450" s="816"/>
      <c r="M450" s="816"/>
      <c r="N450" s="816"/>
      <c r="O450" s="816"/>
      <c r="P450" s="816"/>
      <c r="Q450" s="816"/>
      <c r="R450" s="816"/>
      <c r="S450" s="817"/>
    </row>
    <row r="451">
      <c r="A451" s="816"/>
      <c r="B451" s="816"/>
      <c r="C451" s="816"/>
      <c r="D451" s="816"/>
      <c r="E451" s="816"/>
      <c r="F451" s="816"/>
      <c r="G451" s="816"/>
      <c r="H451" s="816"/>
      <c r="I451" s="816"/>
      <c r="J451" s="816"/>
      <c r="K451" s="816"/>
      <c r="L451" s="816"/>
      <c r="M451" s="816"/>
      <c r="N451" s="816"/>
      <c r="O451" s="816"/>
      <c r="P451" s="816"/>
      <c r="Q451" s="816"/>
      <c r="R451" s="816"/>
      <c r="S451" s="817"/>
    </row>
    <row r="452">
      <c r="A452" s="816"/>
      <c r="B452" s="816"/>
      <c r="C452" s="816"/>
      <c r="D452" s="816"/>
      <c r="E452" s="816"/>
      <c r="F452" s="816"/>
      <c r="G452" s="816"/>
      <c r="H452" s="816"/>
      <c r="I452" s="816"/>
      <c r="J452" s="816"/>
      <c r="K452" s="816"/>
      <c r="L452" s="816"/>
      <c r="M452" s="816"/>
      <c r="N452" s="816"/>
      <c r="O452" s="816"/>
      <c r="P452" s="816"/>
      <c r="Q452" s="816"/>
      <c r="R452" s="816"/>
      <c r="S452" s="817"/>
    </row>
    <row r="453">
      <c r="A453" s="816"/>
      <c r="B453" s="816"/>
      <c r="C453" s="816"/>
      <c r="D453" s="816"/>
      <c r="E453" s="816"/>
      <c r="F453" s="816"/>
      <c r="G453" s="816"/>
      <c r="H453" s="816"/>
      <c r="I453" s="816"/>
      <c r="J453" s="816"/>
      <c r="K453" s="816"/>
      <c r="L453" s="816"/>
      <c r="M453" s="816"/>
      <c r="N453" s="816"/>
      <c r="O453" s="816"/>
      <c r="P453" s="816"/>
      <c r="Q453" s="816"/>
      <c r="R453" s="816"/>
      <c r="S453" s="817"/>
    </row>
    <row r="454">
      <c r="A454" s="816"/>
      <c r="B454" s="816"/>
      <c r="C454" s="816"/>
      <c r="D454" s="816"/>
      <c r="E454" s="816"/>
      <c r="F454" s="816"/>
      <c r="G454" s="816"/>
      <c r="H454" s="816"/>
      <c r="I454" s="816"/>
      <c r="J454" s="816"/>
      <c r="K454" s="816"/>
      <c r="L454" s="816"/>
      <c r="M454" s="816"/>
      <c r="N454" s="816"/>
      <c r="O454" s="816"/>
      <c r="P454" s="816"/>
      <c r="Q454" s="816"/>
      <c r="R454" s="816"/>
      <c r="S454" s="817"/>
    </row>
    <row r="455">
      <c r="A455" s="816"/>
      <c r="B455" s="816"/>
      <c r="C455" s="816"/>
      <c r="D455" s="816"/>
      <c r="E455" s="816"/>
      <c r="F455" s="816"/>
      <c r="G455" s="816"/>
      <c r="H455" s="816"/>
      <c r="I455" s="816"/>
      <c r="J455" s="816"/>
      <c r="K455" s="816"/>
      <c r="L455" s="816"/>
      <c r="M455" s="816"/>
      <c r="N455" s="816"/>
      <c r="O455" s="816"/>
      <c r="P455" s="816"/>
      <c r="Q455" s="816"/>
      <c r="R455" s="816"/>
      <c r="S455" s="817"/>
    </row>
    <row r="456">
      <c r="A456" s="816"/>
      <c r="B456" s="816"/>
      <c r="C456" s="816"/>
      <c r="D456" s="816"/>
      <c r="E456" s="816"/>
      <c r="F456" s="816"/>
      <c r="G456" s="816"/>
      <c r="H456" s="816"/>
      <c r="I456" s="816"/>
      <c r="J456" s="816"/>
      <c r="K456" s="816"/>
      <c r="L456" s="816"/>
      <c r="M456" s="816"/>
      <c r="N456" s="816"/>
      <c r="O456" s="816"/>
      <c r="P456" s="816"/>
      <c r="Q456" s="816"/>
      <c r="R456" s="816"/>
      <c r="S456" s="817"/>
    </row>
    <row r="457">
      <c r="A457" s="816"/>
      <c r="B457" s="816"/>
      <c r="C457" s="816"/>
      <c r="D457" s="816"/>
      <c r="E457" s="816"/>
      <c r="F457" s="816"/>
      <c r="G457" s="816"/>
      <c r="H457" s="816"/>
      <c r="I457" s="816"/>
      <c r="J457" s="816"/>
      <c r="K457" s="816"/>
      <c r="L457" s="816"/>
      <c r="M457" s="816"/>
      <c r="N457" s="816"/>
      <c r="O457" s="816"/>
      <c r="P457" s="816"/>
      <c r="Q457" s="816"/>
      <c r="R457" s="816"/>
      <c r="S457" s="817"/>
    </row>
    <row r="458">
      <c r="A458" s="816"/>
      <c r="B458" s="816"/>
      <c r="C458" s="816"/>
      <c r="D458" s="816"/>
      <c r="E458" s="816"/>
      <c r="F458" s="816"/>
      <c r="G458" s="816"/>
      <c r="H458" s="816"/>
      <c r="I458" s="816"/>
      <c r="J458" s="816"/>
      <c r="K458" s="816"/>
      <c r="L458" s="816"/>
      <c r="M458" s="816"/>
      <c r="N458" s="816"/>
      <c r="O458" s="816"/>
      <c r="P458" s="816"/>
      <c r="Q458" s="816"/>
      <c r="R458" s="816"/>
      <c r="S458" s="817"/>
    </row>
    <row r="459">
      <c r="A459" s="816"/>
      <c r="B459" s="816"/>
      <c r="C459" s="816"/>
      <c r="D459" s="816"/>
      <c r="E459" s="816"/>
      <c r="F459" s="816"/>
      <c r="G459" s="816"/>
      <c r="H459" s="816"/>
      <c r="I459" s="816"/>
      <c r="J459" s="816"/>
      <c r="K459" s="816"/>
      <c r="L459" s="816"/>
      <c r="M459" s="816"/>
      <c r="N459" s="816"/>
      <c r="O459" s="816"/>
      <c r="P459" s="816"/>
      <c r="Q459" s="816"/>
      <c r="R459" s="816"/>
      <c r="S459" s="817"/>
    </row>
    <row r="460">
      <c r="A460" s="816"/>
      <c r="B460" s="816"/>
      <c r="C460" s="816"/>
      <c r="D460" s="816"/>
      <c r="E460" s="816"/>
      <c r="F460" s="816"/>
      <c r="G460" s="816"/>
      <c r="H460" s="816"/>
      <c r="I460" s="816"/>
      <c r="J460" s="816"/>
      <c r="K460" s="816"/>
      <c r="L460" s="816"/>
      <c r="M460" s="816"/>
      <c r="N460" s="816"/>
      <c r="O460" s="816"/>
      <c r="P460" s="816"/>
      <c r="Q460" s="816"/>
      <c r="R460" s="816"/>
      <c r="S460" s="817"/>
    </row>
    <row r="461">
      <c r="A461" s="816"/>
      <c r="B461" s="816"/>
      <c r="C461" s="816"/>
      <c r="D461" s="816"/>
      <c r="E461" s="816"/>
      <c r="F461" s="816"/>
      <c r="G461" s="816"/>
      <c r="H461" s="816"/>
      <c r="I461" s="816"/>
      <c r="J461" s="816"/>
      <c r="K461" s="816"/>
      <c r="L461" s="816"/>
      <c r="M461" s="816"/>
      <c r="N461" s="816"/>
      <c r="O461" s="816"/>
      <c r="P461" s="816"/>
      <c r="Q461" s="816"/>
      <c r="R461" s="816"/>
      <c r="S461" s="817"/>
    </row>
    <row r="462">
      <c r="A462" s="816"/>
      <c r="B462" s="816"/>
      <c r="C462" s="816"/>
      <c r="D462" s="816"/>
      <c r="E462" s="816"/>
      <c r="F462" s="816"/>
      <c r="G462" s="816"/>
      <c r="H462" s="816"/>
      <c r="I462" s="816"/>
      <c r="J462" s="816"/>
      <c r="K462" s="816"/>
      <c r="L462" s="816"/>
      <c r="M462" s="816"/>
      <c r="N462" s="816"/>
      <c r="O462" s="816"/>
      <c r="P462" s="816"/>
      <c r="Q462" s="816"/>
      <c r="R462" s="816"/>
      <c r="S462" s="817"/>
    </row>
    <row r="463">
      <c r="A463" s="816"/>
      <c r="B463" s="816"/>
      <c r="C463" s="816"/>
      <c r="D463" s="816"/>
      <c r="E463" s="816"/>
      <c r="F463" s="816"/>
      <c r="G463" s="816"/>
      <c r="H463" s="816"/>
      <c r="I463" s="816"/>
      <c r="J463" s="816"/>
      <c r="K463" s="816"/>
      <c r="L463" s="816"/>
      <c r="M463" s="816"/>
      <c r="N463" s="816"/>
      <c r="O463" s="816"/>
      <c r="P463" s="816"/>
      <c r="Q463" s="816"/>
      <c r="R463" s="816"/>
      <c r="S463" s="817"/>
    </row>
    <row r="464">
      <c r="A464" s="816"/>
      <c r="B464" s="816"/>
      <c r="C464" s="816"/>
      <c r="D464" s="816"/>
      <c r="E464" s="816"/>
      <c r="F464" s="816"/>
      <c r="G464" s="816"/>
      <c r="H464" s="816"/>
      <c r="I464" s="816"/>
      <c r="J464" s="816"/>
      <c r="K464" s="816"/>
      <c r="L464" s="816"/>
      <c r="M464" s="816"/>
      <c r="N464" s="816"/>
      <c r="O464" s="816"/>
      <c r="P464" s="816"/>
      <c r="Q464" s="816"/>
      <c r="R464" s="816"/>
      <c r="S464" s="817"/>
    </row>
    <row r="465">
      <c r="A465" s="816"/>
      <c r="B465" s="816"/>
      <c r="C465" s="816"/>
      <c r="D465" s="816"/>
      <c r="E465" s="816"/>
      <c r="F465" s="816"/>
      <c r="G465" s="816"/>
      <c r="H465" s="816"/>
      <c r="I465" s="816"/>
      <c r="J465" s="816"/>
      <c r="K465" s="816"/>
      <c r="L465" s="816"/>
      <c r="M465" s="816"/>
      <c r="N465" s="816"/>
      <c r="O465" s="816"/>
      <c r="P465" s="816"/>
      <c r="Q465" s="816"/>
      <c r="R465" s="816"/>
      <c r="S465" s="817"/>
    </row>
    <row r="466">
      <c r="A466" s="816"/>
      <c r="B466" s="816"/>
      <c r="C466" s="816"/>
      <c r="D466" s="816"/>
      <c r="E466" s="816"/>
      <c r="F466" s="816"/>
      <c r="G466" s="816"/>
      <c r="H466" s="816"/>
      <c r="I466" s="816"/>
      <c r="J466" s="816"/>
      <c r="K466" s="816"/>
      <c r="L466" s="816"/>
      <c r="M466" s="816"/>
      <c r="N466" s="816"/>
      <c r="O466" s="816"/>
      <c r="P466" s="816"/>
      <c r="Q466" s="816"/>
      <c r="R466" s="816"/>
      <c r="S466" s="817"/>
    </row>
    <row r="467">
      <c r="A467" s="816"/>
      <c r="B467" s="816"/>
      <c r="C467" s="816"/>
      <c r="D467" s="816"/>
      <c r="E467" s="816"/>
      <c r="F467" s="816"/>
      <c r="G467" s="816"/>
      <c r="H467" s="816"/>
      <c r="I467" s="816"/>
      <c r="J467" s="816"/>
      <c r="K467" s="816"/>
      <c r="L467" s="816"/>
      <c r="M467" s="816"/>
      <c r="N467" s="816"/>
      <c r="O467" s="816"/>
      <c r="P467" s="816"/>
      <c r="Q467" s="816"/>
      <c r="R467" s="816"/>
      <c r="S467" s="817"/>
    </row>
    <row r="468">
      <c r="A468" s="816"/>
      <c r="B468" s="816"/>
      <c r="C468" s="816"/>
      <c r="D468" s="816"/>
      <c r="E468" s="816"/>
      <c r="F468" s="816"/>
      <c r="G468" s="816"/>
      <c r="H468" s="816"/>
      <c r="I468" s="816"/>
      <c r="J468" s="816"/>
      <c r="K468" s="816"/>
      <c r="L468" s="816"/>
      <c r="M468" s="816"/>
      <c r="N468" s="816"/>
      <c r="O468" s="816"/>
      <c r="P468" s="816"/>
      <c r="Q468" s="816"/>
      <c r="R468" s="816"/>
      <c r="S468" s="817"/>
    </row>
    <row r="469">
      <c r="A469" s="816"/>
      <c r="B469" s="816"/>
      <c r="C469" s="816"/>
      <c r="D469" s="816"/>
      <c r="E469" s="816"/>
      <c r="F469" s="816"/>
      <c r="G469" s="816"/>
      <c r="H469" s="816"/>
      <c r="I469" s="816"/>
      <c r="J469" s="816"/>
      <c r="K469" s="816"/>
      <c r="L469" s="816"/>
      <c r="M469" s="816"/>
      <c r="N469" s="816"/>
      <c r="O469" s="816"/>
      <c r="P469" s="816"/>
      <c r="Q469" s="816"/>
      <c r="R469" s="816"/>
      <c r="S469" s="817"/>
    </row>
    <row r="470">
      <c r="A470" s="816"/>
      <c r="B470" s="816"/>
      <c r="C470" s="816"/>
      <c r="D470" s="816"/>
      <c r="E470" s="816"/>
      <c r="F470" s="816"/>
      <c r="G470" s="816"/>
      <c r="H470" s="816"/>
      <c r="I470" s="816"/>
      <c r="J470" s="816"/>
      <c r="K470" s="816"/>
      <c r="L470" s="816"/>
      <c r="M470" s="816"/>
      <c r="N470" s="816"/>
      <c r="O470" s="816"/>
      <c r="P470" s="816"/>
      <c r="Q470" s="816"/>
      <c r="R470" s="816"/>
      <c r="S470" s="817"/>
    </row>
    <row r="471">
      <c r="A471" s="816"/>
      <c r="B471" s="816"/>
      <c r="C471" s="816"/>
      <c r="D471" s="816"/>
      <c r="E471" s="816"/>
      <c r="F471" s="816"/>
      <c r="G471" s="816"/>
      <c r="H471" s="816"/>
      <c r="I471" s="816"/>
      <c r="J471" s="816"/>
      <c r="K471" s="816"/>
      <c r="L471" s="816"/>
      <c r="M471" s="816"/>
      <c r="N471" s="816"/>
      <c r="O471" s="816"/>
      <c r="P471" s="816"/>
      <c r="Q471" s="816"/>
      <c r="R471" s="816"/>
      <c r="S471" s="817"/>
    </row>
    <row r="472">
      <c r="A472" s="816"/>
      <c r="B472" s="816"/>
      <c r="C472" s="816"/>
      <c r="D472" s="816"/>
      <c r="E472" s="816"/>
      <c r="F472" s="816"/>
      <c r="G472" s="816"/>
      <c r="H472" s="816"/>
      <c r="I472" s="816"/>
      <c r="J472" s="816"/>
      <c r="K472" s="816"/>
      <c r="L472" s="816"/>
      <c r="M472" s="816"/>
      <c r="N472" s="816"/>
      <c r="O472" s="816"/>
      <c r="P472" s="816"/>
      <c r="Q472" s="816"/>
      <c r="R472" s="816"/>
      <c r="S472" s="817"/>
    </row>
    <row r="473">
      <c r="A473" s="816"/>
      <c r="B473" s="816"/>
      <c r="C473" s="816"/>
      <c r="D473" s="816"/>
      <c r="E473" s="816"/>
      <c r="F473" s="816"/>
      <c r="G473" s="816"/>
      <c r="H473" s="816"/>
      <c r="I473" s="816"/>
      <c r="J473" s="816"/>
      <c r="K473" s="816"/>
      <c r="L473" s="816"/>
      <c r="M473" s="816"/>
      <c r="N473" s="816"/>
      <c r="O473" s="816"/>
      <c r="P473" s="816"/>
      <c r="Q473" s="816"/>
      <c r="R473" s="816"/>
      <c r="S473" s="817"/>
    </row>
    <row r="474">
      <c r="A474" s="816"/>
      <c r="B474" s="816"/>
      <c r="C474" s="816"/>
      <c r="D474" s="816"/>
      <c r="E474" s="816"/>
      <c r="F474" s="816"/>
      <c r="G474" s="816"/>
      <c r="H474" s="816"/>
      <c r="I474" s="816"/>
      <c r="J474" s="816"/>
      <c r="K474" s="816"/>
      <c r="L474" s="816"/>
      <c r="M474" s="816"/>
      <c r="N474" s="816"/>
      <c r="O474" s="816"/>
      <c r="P474" s="816"/>
      <c r="Q474" s="816"/>
      <c r="R474" s="816"/>
      <c r="S474" s="817"/>
    </row>
    <row r="475">
      <c r="A475" s="816"/>
      <c r="B475" s="816"/>
      <c r="C475" s="816"/>
      <c r="D475" s="816"/>
      <c r="E475" s="816"/>
      <c r="F475" s="816"/>
      <c r="G475" s="816"/>
      <c r="H475" s="816"/>
      <c r="I475" s="816"/>
      <c r="J475" s="816"/>
      <c r="K475" s="816"/>
      <c r="L475" s="816"/>
      <c r="M475" s="816"/>
      <c r="N475" s="816"/>
      <c r="O475" s="816"/>
      <c r="P475" s="816"/>
      <c r="Q475" s="816"/>
      <c r="R475" s="816"/>
      <c r="S475" s="817"/>
    </row>
    <row r="476">
      <c r="A476" s="816"/>
      <c r="B476" s="816"/>
      <c r="C476" s="816"/>
      <c r="D476" s="816"/>
      <c r="E476" s="816"/>
      <c r="F476" s="816"/>
      <c r="G476" s="816"/>
      <c r="H476" s="816"/>
      <c r="I476" s="816"/>
      <c r="J476" s="816"/>
      <c r="K476" s="816"/>
      <c r="L476" s="816"/>
      <c r="M476" s="816"/>
      <c r="N476" s="816"/>
      <c r="O476" s="816"/>
      <c r="P476" s="816"/>
      <c r="Q476" s="816"/>
      <c r="R476" s="816"/>
      <c r="S476" s="817"/>
    </row>
    <row r="477">
      <c r="A477" s="816"/>
      <c r="B477" s="816"/>
      <c r="C477" s="816"/>
      <c r="D477" s="816"/>
      <c r="E477" s="816"/>
      <c r="F477" s="816"/>
      <c r="G477" s="816"/>
      <c r="H477" s="816"/>
      <c r="I477" s="816"/>
      <c r="J477" s="816"/>
      <c r="K477" s="816"/>
      <c r="L477" s="816"/>
      <c r="M477" s="816"/>
      <c r="N477" s="816"/>
      <c r="O477" s="816"/>
      <c r="P477" s="816"/>
      <c r="Q477" s="816"/>
      <c r="R477" s="816"/>
      <c r="S477" s="817"/>
    </row>
    <row r="478">
      <c r="A478" s="816"/>
      <c r="B478" s="816"/>
      <c r="C478" s="816"/>
      <c r="D478" s="816"/>
      <c r="E478" s="816"/>
      <c r="F478" s="816"/>
      <c r="G478" s="816"/>
      <c r="H478" s="816"/>
      <c r="I478" s="816"/>
      <c r="J478" s="816"/>
      <c r="K478" s="816"/>
      <c r="L478" s="816"/>
      <c r="M478" s="816"/>
      <c r="N478" s="816"/>
      <c r="O478" s="816"/>
      <c r="P478" s="816"/>
      <c r="Q478" s="816"/>
      <c r="R478" s="816"/>
      <c r="S478" s="817"/>
    </row>
    <row r="479">
      <c r="A479" s="816"/>
      <c r="B479" s="816"/>
      <c r="C479" s="816"/>
      <c r="D479" s="816"/>
      <c r="E479" s="816"/>
      <c r="F479" s="816"/>
      <c r="G479" s="816"/>
      <c r="H479" s="816"/>
      <c r="I479" s="816"/>
      <c r="J479" s="816"/>
      <c r="K479" s="816"/>
      <c r="L479" s="816"/>
      <c r="M479" s="816"/>
      <c r="N479" s="816"/>
      <c r="O479" s="816"/>
      <c r="P479" s="816"/>
      <c r="Q479" s="816"/>
      <c r="R479" s="816"/>
      <c r="S479" s="817"/>
    </row>
    <row r="480">
      <c r="A480" s="816"/>
      <c r="B480" s="816"/>
      <c r="C480" s="816"/>
      <c r="D480" s="816"/>
      <c r="E480" s="816"/>
      <c r="F480" s="816"/>
      <c r="G480" s="816"/>
      <c r="H480" s="816"/>
      <c r="I480" s="816"/>
      <c r="J480" s="816"/>
      <c r="K480" s="816"/>
      <c r="L480" s="816"/>
      <c r="M480" s="816"/>
      <c r="N480" s="816"/>
      <c r="O480" s="816"/>
      <c r="P480" s="816"/>
      <c r="Q480" s="816"/>
      <c r="R480" s="816"/>
      <c r="S480" s="817"/>
    </row>
    <row r="481">
      <c r="A481" s="816"/>
      <c r="B481" s="816"/>
      <c r="C481" s="816"/>
      <c r="D481" s="816"/>
      <c r="E481" s="816"/>
      <c r="F481" s="816"/>
      <c r="G481" s="816"/>
      <c r="H481" s="816"/>
      <c r="I481" s="816"/>
      <c r="J481" s="816"/>
      <c r="K481" s="816"/>
      <c r="L481" s="816"/>
      <c r="M481" s="816"/>
      <c r="N481" s="816"/>
      <c r="O481" s="816"/>
      <c r="P481" s="816"/>
      <c r="Q481" s="816"/>
      <c r="R481" s="816"/>
      <c r="S481" s="817"/>
    </row>
    <row r="482">
      <c r="A482" s="816"/>
      <c r="B482" s="816"/>
      <c r="C482" s="816"/>
      <c r="D482" s="816"/>
      <c r="E482" s="816"/>
      <c r="F482" s="816"/>
      <c r="G482" s="816"/>
      <c r="H482" s="816"/>
      <c r="I482" s="816"/>
      <c r="J482" s="816"/>
      <c r="K482" s="816"/>
      <c r="L482" s="816"/>
      <c r="M482" s="816"/>
      <c r="N482" s="816"/>
      <c r="O482" s="816"/>
      <c r="P482" s="816"/>
      <c r="Q482" s="816"/>
      <c r="R482" s="816"/>
      <c r="S482" s="817"/>
    </row>
    <row r="483">
      <c r="A483" s="816"/>
      <c r="B483" s="816"/>
      <c r="C483" s="816"/>
      <c r="D483" s="816"/>
      <c r="E483" s="816"/>
      <c r="F483" s="816"/>
      <c r="G483" s="816"/>
      <c r="H483" s="816"/>
      <c r="I483" s="816"/>
      <c r="J483" s="816"/>
      <c r="K483" s="816"/>
      <c r="L483" s="816"/>
      <c r="M483" s="816"/>
      <c r="N483" s="816"/>
      <c r="O483" s="816"/>
      <c r="P483" s="816"/>
      <c r="Q483" s="816"/>
      <c r="R483" s="816"/>
      <c r="S483" s="817"/>
    </row>
    <row r="484">
      <c r="A484" s="816"/>
      <c r="B484" s="816"/>
      <c r="C484" s="816"/>
      <c r="D484" s="816"/>
      <c r="E484" s="816"/>
      <c r="F484" s="816"/>
      <c r="G484" s="816"/>
      <c r="H484" s="816"/>
      <c r="I484" s="816"/>
      <c r="J484" s="816"/>
      <c r="K484" s="816"/>
      <c r="L484" s="816"/>
      <c r="M484" s="816"/>
      <c r="N484" s="816"/>
      <c r="O484" s="816"/>
      <c r="P484" s="816"/>
      <c r="Q484" s="816"/>
      <c r="R484" s="816"/>
      <c r="S484" s="817"/>
    </row>
    <row r="485">
      <c r="A485" s="816"/>
      <c r="B485" s="816"/>
      <c r="C485" s="816"/>
      <c r="D485" s="816"/>
      <c r="E485" s="816"/>
      <c r="F485" s="816"/>
      <c r="G485" s="816"/>
      <c r="H485" s="816"/>
      <c r="I485" s="816"/>
      <c r="J485" s="816"/>
      <c r="K485" s="816"/>
      <c r="L485" s="816"/>
      <c r="M485" s="816"/>
      <c r="N485" s="816"/>
      <c r="O485" s="816"/>
      <c r="P485" s="816"/>
      <c r="Q485" s="816"/>
      <c r="R485" s="816"/>
      <c r="S485" s="817"/>
    </row>
    <row r="486">
      <c r="A486" s="816"/>
      <c r="B486" s="816"/>
      <c r="C486" s="816"/>
      <c r="D486" s="816"/>
      <c r="E486" s="816"/>
      <c r="F486" s="816"/>
      <c r="G486" s="816"/>
      <c r="H486" s="816"/>
      <c r="I486" s="816"/>
      <c r="J486" s="816"/>
      <c r="K486" s="816"/>
      <c r="L486" s="816"/>
      <c r="M486" s="816"/>
      <c r="N486" s="816"/>
      <c r="O486" s="816"/>
      <c r="P486" s="816"/>
      <c r="Q486" s="816"/>
      <c r="R486" s="816"/>
      <c r="S486" s="817"/>
    </row>
    <row r="487">
      <c r="A487" s="816"/>
      <c r="B487" s="816"/>
      <c r="C487" s="816"/>
      <c r="D487" s="816"/>
      <c r="E487" s="816"/>
      <c r="F487" s="816"/>
      <c r="G487" s="816"/>
      <c r="H487" s="816"/>
      <c r="I487" s="816"/>
      <c r="J487" s="816"/>
      <c r="K487" s="816"/>
      <c r="L487" s="816"/>
      <c r="M487" s="816"/>
      <c r="N487" s="816"/>
      <c r="O487" s="816"/>
      <c r="P487" s="816"/>
      <c r="Q487" s="816"/>
      <c r="R487" s="816"/>
      <c r="S487" s="817"/>
    </row>
    <row r="488">
      <c r="A488" s="816"/>
      <c r="B488" s="816"/>
      <c r="C488" s="816"/>
      <c r="D488" s="816"/>
      <c r="E488" s="816"/>
      <c r="F488" s="816"/>
      <c r="G488" s="816"/>
      <c r="H488" s="816"/>
      <c r="I488" s="816"/>
      <c r="J488" s="816"/>
      <c r="K488" s="816"/>
      <c r="L488" s="816"/>
      <c r="M488" s="816"/>
      <c r="N488" s="816"/>
      <c r="O488" s="816"/>
      <c r="P488" s="816"/>
      <c r="Q488" s="816"/>
      <c r="R488" s="816"/>
      <c r="S488" s="817"/>
    </row>
    <row r="489">
      <c r="A489" s="816"/>
      <c r="B489" s="816"/>
      <c r="C489" s="816"/>
      <c r="D489" s="816"/>
      <c r="E489" s="816"/>
      <c r="F489" s="816"/>
      <c r="G489" s="816"/>
      <c r="H489" s="816"/>
      <c r="I489" s="816"/>
      <c r="J489" s="816"/>
      <c r="K489" s="816"/>
      <c r="L489" s="816"/>
      <c r="M489" s="816"/>
      <c r="N489" s="816"/>
      <c r="O489" s="816"/>
      <c r="P489" s="816"/>
      <c r="Q489" s="816"/>
      <c r="R489" s="816"/>
      <c r="S489" s="817"/>
    </row>
    <row r="490">
      <c r="A490" s="816"/>
      <c r="B490" s="816"/>
      <c r="C490" s="816"/>
      <c r="D490" s="816"/>
      <c r="E490" s="816"/>
      <c r="F490" s="816"/>
      <c r="G490" s="816"/>
      <c r="H490" s="816"/>
      <c r="I490" s="816"/>
      <c r="J490" s="816"/>
      <c r="K490" s="816"/>
      <c r="L490" s="816"/>
      <c r="M490" s="816"/>
      <c r="N490" s="816"/>
      <c r="O490" s="816"/>
      <c r="P490" s="816"/>
      <c r="Q490" s="816"/>
      <c r="R490" s="816"/>
      <c r="S490" s="817"/>
    </row>
    <row r="491">
      <c r="A491" s="816"/>
      <c r="B491" s="816"/>
      <c r="C491" s="816"/>
      <c r="D491" s="816"/>
      <c r="E491" s="816"/>
      <c r="F491" s="816"/>
      <c r="G491" s="816"/>
      <c r="H491" s="816"/>
      <c r="I491" s="816"/>
      <c r="J491" s="816"/>
      <c r="K491" s="816"/>
      <c r="L491" s="816"/>
      <c r="M491" s="816"/>
      <c r="N491" s="816"/>
      <c r="O491" s="816"/>
      <c r="P491" s="816"/>
      <c r="Q491" s="816"/>
      <c r="R491" s="816"/>
      <c r="S491" s="817"/>
    </row>
    <row r="492">
      <c r="A492" s="816"/>
      <c r="B492" s="816"/>
      <c r="C492" s="816"/>
      <c r="D492" s="816"/>
      <c r="E492" s="816"/>
      <c r="F492" s="816"/>
      <c r="G492" s="816"/>
      <c r="H492" s="816"/>
      <c r="I492" s="816"/>
      <c r="J492" s="816"/>
      <c r="K492" s="816"/>
      <c r="L492" s="816"/>
      <c r="M492" s="816"/>
      <c r="N492" s="816"/>
      <c r="O492" s="816"/>
      <c r="P492" s="816"/>
      <c r="Q492" s="816"/>
      <c r="R492" s="816"/>
      <c r="S492" s="817"/>
    </row>
    <row r="493">
      <c r="A493" s="816"/>
      <c r="B493" s="816"/>
      <c r="C493" s="816"/>
      <c r="D493" s="816"/>
      <c r="E493" s="816"/>
      <c r="F493" s="816"/>
      <c r="G493" s="816"/>
      <c r="H493" s="816"/>
      <c r="I493" s="816"/>
      <c r="J493" s="816"/>
      <c r="K493" s="816"/>
      <c r="L493" s="816"/>
      <c r="M493" s="816"/>
      <c r="N493" s="816"/>
      <c r="O493" s="816"/>
      <c r="P493" s="816"/>
      <c r="Q493" s="816"/>
      <c r="R493" s="816"/>
      <c r="S493" s="817"/>
    </row>
    <row r="494">
      <c r="A494" s="816"/>
      <c r="B494" s="816"/>
      <c r="C494" s="816"/>
      <c r="D494" s="816"/>
      <c r="E494" s="816"/>
      <c r="F494" s="816"/>
      <c r="G494" s="816"/>
      <c r="H494" s="816"/>
      <c r="I494" s="816"/>
      <c r="J494" s="816"/>
      <c r="K494" s="816"/>
      <c r="L494" s="816"/>
      <c r="M494" s="816"/>
      <c r="N494" s="816"/>
      <c r="O494" s="816"/>
      <c r="P494" s="816"/>
      <c r="Q494" s="816"/>
      <c r="R494" s="816"/>
      <c r="S494" s="817"/>
    </row>
    <row r="495">
      <c r="A495" s="816"/>
      <c r="B495" s="816"/>
      <c r="C495" s="816"/>
      <c r="D495" s="816"/>
      <c r="E495" s="816"/>
      <c r="F495" s="816"/>
      <c r="G495" s="816"/>
      <c r="H495" s="816"/>
      <c r="I495" s="816"/>
      <c r="J495" s="816"/>
      <c r="K495" s="816"/>
      <c r="L495" s="816"/>
      <c r="M495" s="816"/>
      <c r="N495" s="816"/>
      <c r="O495" s="816"/>
      <c r="P495" s="816"/>
      <c r="Q495" s="816"/>
      <c r="R495" s="816"/>
      <c r="S495" s="817"/>
    </row>
    <row r="496">
      <c r="A496" s="816"/>
      <c r="B496" s="816"/>
      <c r="C496" s="816"/>
      <c r="D496" s="816"/>
      <c r="E496" s="816"/>
      <c r="F496" s="816"/>
      <c r="G496" s="816"/>
      <c r="H496" s="816"/>
      <c r="I496" s="816"/>
      <c r="J496" s="816"/>
      <c r="K496" s="816"/>
      <c r="L496" s="816"/>
      <c r="M496" s="816"/>
      <c r="N496" s="816"/>
      <c r="O496" s="816"/>
      <c r="P496" s="816"/>
      <c r="Q496" s="816"/>
      <c r="R496" s="816"/>
      <c r="S496" s="817"/>
    </row>
    <row r="497">
      <c r="A497" s="816"/>
      <c r="B497" s="816"/>
      <c r="C497" s="816"/>
      <c r="D497" s="816"/>
      <c r="E497" s="816"/>
      <c r="F497" s="816"/>
      <c r="G497" s="816"/>
      <c r="H497" s="816"/>
      <c r="I497" s="816"/>
      <c r="J497" s="816"/>
      <c r="K497" s="816"/>
      <c r="L497" s="816"/>
      <c r="M497" s="816"/>
      <c r="N497" s="816"/>
      <c r="O497" s="816"/>
      <c r="P497" s="816"/>
      <c r="Q497" s="816"/>
      <c r="R497" s="816"/>
      <c r="S497" s="817"/>
    </row>
    <row r="498">
      <c r="A498" s="816"/>
      <c r="B498" s="816"/>
      <c r="C498" s="816"/>
      <c r="D498" s="816"/>
      <c r="E498" s="816"/>
      <c r="F498" s="816"/>
      <c r="G498" s="816"/>
      <c r="H498" s="816"/>
      <c r="I498" s="816"/>
      <c r="J498" s="816"/>
      <c r="K498" s="816"/>
      <c r="L498" s="816"/>
      <c r="M498" s="816"/>
      <c r="N498" s="816"/>
      <c r="O498" s="816"/>
      <c r="P498" s="816"/>
      <c r="Q498" s="816"/>
      <c r="R498" s="816"/>
      <c r="S498" s="817"/>
    </row>
    <row r="499">
      <c r="A499" s="816"/>
      <c r="B499" s="816"/>
      <c r="C499" s="816"/>
      <c r="D499" s="816"/>
      <c r="E499" s="816"/>
      <c r="F499" s="816"/>
      <c r="G499" s="816"/>
      <c r="H499" s="816"/>
      <c r="I499" s="816"/>
      <c r="J499" s="816"/>
      <c r="K499" s="816"/>
      <c r="L499" s="816"/>
      <c r="M499" s="816"/>
      <c r="N499" s="816"/>
      <c r="O499" s="816"/>
      <c r="P499" s="816"/>
      <c r="Q499" s="816"/>
      <c r="R499" s="816"/>
      <c r="S499" s="817"/>
    </row>
    <row r="500">
      <c r="A500" s="816"/>
      <c r="B500" s="816"/>
      <c r="C500" s="816"/>
      <c r="D500" s="816"/>
      <c r="E500" s="816"/>
      <c r="F500" s="816"/>
      <c r="G500" s="816"/>
      <c r="H500" s="816"/>
      <c r="I500" s="816"/>
      <c r="J500" s="816"/>
      <c r="K500" s="816"/>
      <c r="L500" s="816"/>
      <c r="M500" s="816"/>
      <c r="N500" s="816"/>
      <c r="O500" s="816"/>
      <c r="P500" s="816"/>
      <c r="Q500" s="816"/>
      <c r="R500" s="816"/>
      <c r="S500" s="817"/>
    </row>
    <row r="501">
      <c r="A501" s="816"/>
      <c r="B501" s="816"/>
      <c r="C501" s="816"/>
      <c r="D501" s="816"/>
      <c r="E501" s="816"/>
      <c r="F501" s="816"/>
      <c r="G501" s="816"/>
      <c r="H501" s="816"/>
      <c r="I501" s="816"/>
      <c r="J501" s="816"/>
      <c r="K501" s="816"/>
      <c r="L501" s="816"/>
      <c r="M501" s="816"/>
      <c r="N501" s="816"/>
      <c r="O501" s="816"/>
      <c r="P501" s="816"/>
      <c r="Q501" s="816"/>
      <c r="R501" s="816"/>
      <c r="S501" s="817"/>
    </row>
    <row r="502">
      <c r="A502" s="816"/>
      <c r="B502" s="816"/>
      <c r="C502" s="816"/>
      <c r="D502" s="816"/>
      <c r="E502" s="816"/>
      <c r="F502" s="816"/>
      <c r="G502" s="816"/>
      <c r="H502" s="816"/>
      <c r="I502" s="816"/>
      <c r="J502" s="816"/>
      <c r="K502" s="816"/>
      <c r="L502" s="816"/>
      <c r="M502" s="816"/>
      <c r="N502" s="816"/>
      <c r="O502" s="816"/>
      <c r="P502" s="816"/>
      <c r="Q502" s="816"/>
      <c r="R502" s="816"/>
      <c r="S502" s="817"/>
    </row>
    <row r="503">
      <c r="A503" s="816"/>
      <c r="B503" s="816"/>
      <c r="C503" s="816"/>
      <c r="D503" s="816"/>
      <c r="E503" s="816"/>
      <c r="F503" s="816"/>
      <c r="G503" s="816"/>
      <c r="H503" s="816"/>
      <c r="I503" s="816"/>
      <c r="J503" s="816"/>
      <c r="K503" s="816"/>
      <c r="L503" s="816"/>
      <c r="M503" s="816"/>
      <c r="N503" s="816"/>
      <c r="O503" s="816"/>
      <c r="P503" s="816"/>
      <c r="Q503" s="816"/>
      <c r="R503" s="816"/>
      <c r="S503" s="817"/>
    </row>
    <row r="504">
      <c r="A504" s="816"/>
      <c r="B504" s="816"/>
      <c r="C504" s="816"/>
      <c r="D504" s="816"/>
      <c r="E504" s="816"/>
      <c r="F504" s="816"/>
      <c r="G504" s="816"/>
      <c r="H504" s="816"/>
      <c r="I504" s="816"/>
      <c r="J504" s="816"/>
      <c r="K504" s="816"/>
      <c r="L504" s="816"/>
      <c r="M504" s="816"/>
      <c r="N504" s="816"/>
      <c r="O504" s="816"/>
      <c r="P504" s="816"/>
      <c r="Q504" s="816"/>
      <c r="R504" s="816"/>
      <c r="S504" s="817"/>
    </row>
    <row r="505">
      <c r="A505" s="816"/>
      <c r="B505" s="816"/>
      <c r="C505" s="816"/>
      <c r="D505" s="816"/>
      <c r="E505" s="816"/>
      <c r="F505" s="816"/>
      <c r="G505" s="816"/>
      <c r="H505" s="816"/>
      <c r="I505" s="816"/>
      <c r="J505" s="816"/>
      <c r="K505" s="816"/>
      <c r="L505" s="816"/>
      <c r="M505" s="816"/>
      <c r="N505" s="816"/>
      <c r="O505" s="816"/>
      <c r="P505" s="816"/>
      <c r="Q505" s="816"/>
      <c r="R505" s="816"/>
      <c r="S505" s="817"/>
    </row>
    <row r="506">
      <c r="A506" s="816"/>
      <c r="B506" s="816"/>
      <c r="C506" s="816"/>
      <c r="D506" s="816"/>
      <c r="E506" s="816"/>
      <c r="F506" s="816"/>
      <c r="G506" s="816"/>
      <c r="H506" s="816"/>
      <c r="I506" s="816"/>
      <c r="J506" s="816"/>
      <c r="K506" s="816"/>
      <c r="L506" s="816"/>
      <c r="M506" s="816"/>
      <c r="N506" s="816"/>
      <c r="O506" s="816"/>
      <c r="P506" s="816"/>
      <c r="Q506" s="816"/>
      <c r="R506" s="816"/>
      <c r="S506" s="817"/>
    </row>
    <row r="507">
      <c r="A507" s="816"/>
      <c r="B507" s="816"/>
      <c r="C507" s="816"/>
      <c r="D507" s="816"/>
      <c r="E507" s="816"/>
      <c r="F507" s="816"/>
      <c r="G507" s="816"/>
      <c r="H507" s="816"/>
      <c r="I507" s="816"/>
      <c r="J507" s="816"/>
      <c r="K507" s="816"/>
      <c r="L507" s="816"/>
      <c r="M507" s="816"/>
      <c r="N507" s="816"/>
      <c r="O507" s="816"/>
      <c r="P507" s="816"/>
      <c r="Q507" s="816"/>
      <c r="R507" s="816"/>
      <c r="S507" s="817"/>
    </row>
    <row r="508">
      <c r="A508" s="816"/>
      <c r="B508" s="816"/>
      <c r="C508" s="816"/>
      <c r="D508" s="816"/>
      <c r="E508" s="816"/>
      <c r="F508" s="816"/>
      <c r="G508" s="816"/>
      <c r="H508" s="816"/>
      <c r="I508" s="816"/>
      <c r="J508" s="816"/>
      <c r="K508" s="816"/>
      <c r="L508" s="816"/>
      <c r="M508" s="816"/>
      <c r="N508" s="816"/>
      <c r="O508" s="816"/>
      <c r="P508" s="816"/>
      <c r="Q508" s="816"/>
      <c r="R508" s="816"/>
      <c r="S508" s="817"/>
    </row>
    <row r="509">
      <c r="A509" s="816"/>
      <c r="B509" s="816"/>
      <c r="C509" s="816"/>
      <c r="D509" s="816"/>
      <c r="E509" s="816"/>
      <c r="F509" s="816"/>
      <c r="G509" s="816"/>
      <c r="H509" s="816"/>
      <c r="I509" s="816"/>
      <c r="J509" s="816"/>
      <c r="K509" s="816"/>
      <c r="L509" s="816"/>
      <c r="M509" s="816"/>
      <c r="N509" s="816"/>
      <c r="O509" s="816"/>
      <c r="P509" s="816"/>
      <c r="Q509" s="816"/>
      <c r="R509" s="816"/>
      <c r="S509" s="817"/>
    </row>
    <row r="510">
      <c r="A510" s="816"/>
      <c r="B510" s="816"/>
      <c r="C510" s="816"/>
      <c r="D510" s="816"/>
      <c r="E510" s="816"/>
      <c r="F510" s="816"/>
      <c r="G510" s="816"/>
      <c r="H510" s="816"/>
      <c r="I510" s="816"/>
      <c r="J510" s="816"/>
      <c r="K510" s="816"/>
      <c r="L510" s="816"/>
      <c r="M510" s="816"/>
      <c r="N510" s="816"/>
      <c r="O510" s="816"/>
      <c r="P510" s="816"/>
      <c r="Q510" s="816"/>
      <c r="R510" s="816"/>
      <c r="S510" s="817"/>
    </row>
    <row r="511">
      <c r="A511" s="816"/>
      <c r="B511" s="816"/>
      <c r="C511" s="816"/>
      <c r="D511" s="816"/>
      <c r="E511" s="816"/>
      <c r="F511" s="816"/>
      <c r="G511" s="816"/>
      <c r="H511" s="816"/>
      <c r="I511" s="816"/>
      <c r="J511" s="816"/>
      <c r="K511" s="816"/>
      <c r="L511" s="816"/>
      <c r="M511" s="816"/>
      <c r="N511" s="816"/>
      <c r="O511" s="816"/>
      <c r="P511" s="816"/>
      <c r="Q511" s="816"/>
      <c r="R511" s="816"/>
      <c r="S511" s="817"/>
    </row>
    <row r="512">
      <c r="A512" s="816"/>
      <c r="B512" s="816"/>
      <c r="C512" s="816"/>
      <c r="D512" s="816"/>
      <c r="E512" s="816"/>
      <c r="F512" s="816"/>
      <c r="G512" s="816"/>
      <c r="H512" s="816"/>
      <c r="I512" s="816"/>
      <c r="J512" s="816"/>
      <c r="K512" s="816"/>
      <c r="L512" s="816"/>
      <c r="M512" s="816"/>
      <c r="N512" s="816"/>
      <c r="O512" s="816"/>
      <c r="P512" s="816"/>
      <c r="Q512" s="816"/>
      <c r="R512" s="816"/>
      <c r="S512" s="817"/>
    </row>
    <row r="513">
      <c r="A513" s="816"/>
      <c r="B513" s="816"/>
      <c r="C513" s="816"/>
      <c r="D513" s="816"/>
      <c r="E513" s="816"/>
      <c r="F513" s="816"/>
      <c r="G513" s="816"/>
      <c r="H513" s="816"/>
      <c r="I513" s="816"/>
      <c r="J513" s="816"/>
      <c r="K513" s="816"/>
      <c r="L513" s="816"/>
      <c r="M513" s="816"/>
      <c r="N513" s="816"/>
      <c r="O513" s="816"/>
      <c r="P513" s="816"/>
      <c r="Q513" s="816"/>
      <c r="R513" s="816"/>
      <c r="S513" s="817"/>
    </row>
    <row r="514">
      <c r="A514" s="816"/>
      <c r="B514" s="816"/>
      <c r="C514" s="816"/>
      <c r="D514" s="816"/>
      <c r="E514" s="816"/>
      <c r="F514" s="816"/>
      <c r="G514" s="816"/>
      <c r="H514" s="816"/>
      <c r="I514" s="816"/>
      <c r="J514" s="816"/>
      <c r="K514" s="816"/>
      <c r="L514" s="816"/>
      <c r="M514" s="816"/>
      <c r="N514" s="816"/>
      <c r="O514" s="816"/>
      <c r="P514" s="816"/>
      <c r="Q514" s="816"/>
      <c r="R514" s="816"/>
      <c r="S514" s="817"/>
    </row>
    <row r="515">
      <c r="A515" s="816"/>
      <c r="B515" s="816"/>
      <c r="C515" s="816"/>
      <c r="D515" s="816"/>
      <c r="E515" s="816"/>
      <c r="F515" s="816"/>
      <c r="G515" s="816"/>
      <c r="H515" s="816"/>
      <c r="I515" s="816"/>
      <c r="J515" s="816"/>
      <c r="K515" s="816"/>
      <c r="L515" s="816"/>
      <c r="M515" s="816"/>
      <c r="N515" s="816"/>
      <c r="O515" s="816"/>
      <c r="P515" s="816"/>
      <c r="Q515" s="816"/>
      <c r="R515" s="816"/>
      <c r="S515" s="817"/>
    </row>
    <row r="516">
      <c r="A516" s="816"/>
      <c r="B516" s="816"/>
      <c r="C516" s="816"/>
      <c r="D516" s="816"/>
      <c r="E516" s="816"/>
      <c r="F516" s="816"/>
      <c r="G516" s="816"/>
      <c r="H516" s="816"/>
      <c r="I516" s="816"/>
      <c r="J516" s="816"/>
      <c r="K516" s="816"/>
      <c r="L516" s="816"/>
      <c r="M516" s="816"/>
      <c r="N516" s="816"/>
      <c r="O516" s="816"/>
      <c r="P516" s="816"/>
      <c r="Q516" s="816"/>
      <c r="R516" s="816"/>
      <c r="S516" s="817"/>
    </row>
    <row r="517">
      <c r="A517" s="816"/>
      <c r="B517" s="816"/>
      <c r="C517" s="816"/>
      <c r="D517" s="816"/>
      <c r="E517" s="816"/>
      <c r="F517" s="816"/>
      <c r="G517" s="816"/>
      <c r="H517" s="816"/>
      <c r="I517" s="816"/>
      <c r="J517" s="816"/>
      <c r="K517" s="816"/>
      <c r="L517" s="816"/>
      <c r="M517" s="816"/>
      <c r="N517" s="816"/>
      <c r="O517" s="816"/>
      <c r="P517" s="816"/>
      <c r="Q517" s="816"/>
      <c r="R517" s="816"/>
      <c r="S517" s="817"/>
    </row>
    <row r="518">
      <c r="A518" s="816"/>
      <c r="B518" s="816"/>
      <c r="C518" s="816"/>
      <c r="D518" s="816"/>
      <c r="E518" s="816"/>
      <c r="F518" s="816"/>
      <c r="G518" s="816"/>
      <c r="H518" s="816"/>
      <c r="I518" s="816"/>
      <c r="J518" s="816"/>
      <c r="K518" s="816"/>
      <c r="L518" s="816"/>
      <c r="M518" s="816"/>
      <c r="N518" s="816"/>
      <c r="O518" s="816"/>
      <c r="P518" s="816"/>
      <c r="Q518" s="816"/>
      <c r="R518" s="816"/>
      <c r="S518" s="817"/>
    </row>
    <row r="519">
      <c r="A519" s="816"/>
      <c r="B519" s="816"/>
      <c r="C519" s="816"/>
      <c r="D519" s="816"/>
      <c r="E519" s="816"/>
      <c r="F519" s="816"/>
      <c r="G519" s="816"/>
      <c r="H519" s="816"/>
      <c r="I519" s="816"/>
      <c r="J519" s="816"/>
      <c r="K519" s="816"/>
      <c r="L519" s="816"/>
      <c r="M519" s="816"/>
      <c r="N519" s="816"/>
      <c r="O519" s="816"/>
      <c r="P519" s="816"/>
      <c r="Q519" s="816"/>
      <c r="R519" s="816"/>
      <c r="S519" s="817"/>
    </row>
    <row r="520">
      <c r="A520" s="816"/>
      <c r="B520" s="816"/>
      <c r="C520" s="816"/>
      <c r="D520" s="816"/>
      <c r="E520" s="816"/>
      <c r="F520" s="816"/>
      <c r="G520" s="816"/>
      <c r="H520" s="816"/>
      <c r="I520" s="816"/>
      <c r="J520" s="816"/>
      <c r="K520" s="816"/>
      <c r="L520" s="816"/>
      <c r="M520" s="816"/>
      <c r="N520" s="816"/>
      <c r="O520" s="816"/>
      <c r="P520" s="816"/>
      <c r="Q520" s="816"/>
      <c r="R520" s="816"/>
      <c r="S520" s="817"/>
    </row>
    <row r="521">
      <c r="A521" s="816"/>
      <c r="B521" s="816"/>
      <c r="C521" s="816"/>
      <c r="D521" s="816"/>
      <c r="E521" s="816"/>
      <c r="F521" s="816"/>
      <c r="G521" s="816"/>
      <c r="H521" s="816"/>
      <c r="I521" s="816"/>
      <c r="J521" s="816"/>
      <c r="K521" s="816"/>
      <c r="L521" s="816"/>
      <c r="M521" s="816"/>
      <c r="N521" s="816"/>
      <c r="O521" s="816"/>
      <c r="P521" s="816"/>
      <c r="Q521" s="816"/>
      <c r="R521" s="816"/>
      <c r="S521" s="817"/>
    </row>
    <row r="522">
      <c r="A522" s="816"/>
      <c r="B522" s="816"/>
      <c r="C522" s="816"/>
      <c r="D522" s="816"/>
      <c r="E522" s="816"/>
      <c r="F522" s="816"/>
      <c r="G522" s="816"/>
      <c r="H522" s="816"/>
      <c r="I522" s="816"/>
      <c r="J522" s="816"/>
      <c r="K522" s="816"/>
      <c r="L522" s="816"/>
      <c r="M522" s="816"/>
      <c r="N522" s="816"/>
      <c r="O522" s="816"/>
      <c r="P522" s="816"/>
      <c r="Q522" s="816"/>
      <c r="R522" s="816"/>
      <c r="S522" s="817"/>
    </row>
    <row r="523">
      <c r="A523" s="816"/>
      <c r="B523" s="816"/>
      <c r="C523" s="816"/>
      <c r="D523" s="816"/>
      <c r="E523" s="816"/>
      <c r="F523" s="816"/>
      <c r="G523" s="816"/>
      <c r="H523" s="816"/>
      <c r="I523" s="816"/>
      <c r="J523" s="816"/>
      <c r="K523" s="816"/>
      <c r="L523" s="816"/>
      <c r="M523" s="816"/>
      <c r="N523" s="816"/>
      <c r="O523" s="816"/>
      <c r="P523" s="816"/>
      <c r="Q523" s="816"/>
      <c r="R523" s="816"/>
      <c r="S523" s="817"/>
    </row>
    <row r="524">
      <c r="A524" s="816"/>
      <c r="B524" s="816"/>
      <c r="C524" s="816"/>
      <c r="D524" s="816"/>
      <c r="E524" s="816"/>
      <c r="F524" s="816"/>
      <c r="G524" s="816"/>
      <c r="H524" s="816"/>
      <c r="I524" s="816"/>
      <c r="J524" s="816"/>
      <c r="K524" s="816"/>
      <c r="L524" s="816"/>
      <c r="M524" s="816"/>
      <c r="N524" s="816"/>
      <c r="O524" s="816"/>
      <c r="P524" s="816"/>
      <c r="Q524" s="816"/>
      <c r="R524" s="816"/>
      <c r="S524" s="817"/>
    </row>
    <row r="525">
      <c r="A525" s="816"/>
      <c r="B525" s="816"/>
      <c r="C525" s="816"/>
      <c r="D525" s="816"/>
      <c r="E525" s="816"/>
      <c r="F525" s="816"/>
      <c r="G525" s="816"/>
      <c r="H525" s="816"/>
      <c r="I525" s="816"/>
      <c r="J525" s="816"/>
      <c r="K525" s="816"/>
      <c r="L525" s="816"/>
      <c r="M525" s="816"/>
      <c r="N525" s="816"/>
      <c r="O525" s="816"/>
      <c r="P525" s="816"/>
      <c r="Q525" s="816"/>
      <c r="R525" s="816"/>
      <c r="S525" s="817"/>
    </row>
    <row r="526">
      <c r="A526" s="816"/>
      <c r="B526" s="816"/>
      <c r="C526" s="816"/>
      <c r="D526" s="816"/>
      <c r="E526" s="816"/>
      <c r="F526" s="816"/>
      <c r="G526" s="816"/>
      <c r="H526" s="816"/>
      <c r="I526" s="816"/>
      <c r="J526" s="816"/>
      <c r="K526" s="816"/>
      <c r="L526" s="816"/>
      <c r="M526" s="816"/>
      <c r="N526" s="816"/>
      <c r="O526" s="816"/>
      <c r="P526" s="816"/>
      <c r="Q526" s="816"/>
      <c r="R526" s="816"/>
      <c r="S526" s="817"/>
    </row>
    <row r="527">
      <c r="A527" s="816"/>
      <c r="B527" s="816"/>
      <c r="C527" s="816"/>
      <c r="D527" s="816"/>
      <c r="E527" s="816"/>
      <c r="F527" s="816"/>
      <c r="G527" s="816"/>
      <c r="H527" s="816"/>
      <c r="I527" s="816"/>
      <c r="J527" s="816"/>
      <c r="K527" s="816"/>
      <c r="L527" s="816"/>
      <c r="M527" s="816"/>
      <c r="N527" s="816"/>
      <c r="O527" s="816"/>
      <c r="P527" s="816"/>
      <c r="Q527" s="816"/>
      <c r="R527" s="816"/>
      <c r="S527" s="817"/>
    </row>
    <row r="528">
      <c r="A528" s="816"/>
      <c r="B528" s="816"/>
      <c r="C528" s="816"/>
      <c r="D528" s="816"/>
      <c r="E528" s="816"/>
      <c r="F528" s="816"/>
      <c r="G528" s="816"/>
      <c r="H528" s="816"/>
      <c r="I528" s="816"/>
      <c r="J528" s="816"/>
      <c r="K528" s="816"/>
      <c r="L528" s="816"/>
      <c r="M528" s="816"/>
      <c r="N528" s="816"/>
      <c r="O528" s="816"/>
      <c r="P528" s="816"/>
      <c r="Q528" s="816"/>
      <c r="R528" s="816"/>
      <c r="S528" s="817"/>
    </row>
    <row r="529">
      <c r="A529" s="816"/>
      <c r="B529" s="816"/>
      <c r="C529" s="816"/>
      <c r="D529" s="816"/>
      <c r="E529" s="816"/>
      <c r="F529" s="816"/>
      <c r="G529" s="816"/>
      <c r="H529" s="816"/>
      <c r="I529" s="816"/>
      <c r="J529" s="816"/>
      <c r="K529" s="816"/>
      <c r="L529" s="816"/>
      <c r="M529" s="816"/>
      <c r="N529" s="816"/>
      <c r="O529" s="816"/>
      <c r="P529" s="816"/>
      <c r="Q529" s="816"/>
      <c r="R529" s="816"/>
      <c r="S529" s="817"/>
    </row>
    <row r="530">
      <c r="A530" s="816"/>
      <c r="B530" s="816"/>
      <c r="C530" s="816"/>
      <c r="D530" s="816"/>
      <c r="E530" s="816"/>
      <c r="F530" s="816"/>
      <c r="G530" s="816"/>
      <c r="H530" s="816"/>
      <c r="I530" s="816"/>
      <c r="J530" s="816"/>
      <c r="K530" s="816"/>
      <c r="L530" s="816"/>
      <c r="M530" s="816"/>
      <c r="N530" s="816"/>
      <c r="O530" s="816"/>
      <c r="P530" s="816"/>
      <c r="Q530" s="816"/>
      <c r="R530" s="816"/>
      <c r="S530" s="817"/>
    </row>
    <row r="531">
      <c r="A531" s="816"/>
      <c r="B531" s="816"/>
      <c r="C531" s="816"/>
      <c r="D531" s="816"/>
      <c r="E531" s="816"/>
      <c r="F531" s="816"/>
      <c r="G531" s="816"/>
      <c r="H531" s="816"/>
      <c r="I531" s="816"/>
      <c r="J531" s="816"/>
      <c r="K531" s="816"/>
      <c r="L531" s="816"/>
      <c r="M531" s="816"/>
      <c r="N531" s="816"/>
      <c r="O531" s="816"/>
      <c r="P531" s="816"/>
      <c r="Q531" s="816"/>
      <c r="R531" s="816"/>
      <c r="S531" s="817"/>
    </row>
    <row r="532">
      <c r="A532" s="816"/>
      <c r="B532" s="816"/>
      <c r="C532" s="816"/>
      <c r="D532" s="816"/>
      <c r="E532" s="816"/>
      <c r="F532" s="816"/>
      <c r="G532" s="816"/>
      <c r="H532" s="816"/>
      <c r="I532" s="816"/>
      <c r="J532" s="816"/>
      <c r="K532" s="816"/>
      <c r="L532" s="816"/>
      <c r="M532" s="816"/>
      <c r="N532" s="816"/>
      <c r="O532" s="816"/>
      <c r="P532" s="816"/>
      <c r="Q532" s="816"/>
      <c r="R532" s="816"/>
      <c r="S532" s="817"/>
    </row>
    <row r="533">
      <c r="A533" s="816"/>
      <c r="B533" s="816"/>
      <c r="C533" s="816"/>
      <c r="D533" s="816"/>
      <c r="E533" s="816"/>
      <c r="F533" s="816"/>
      <c r="G533" s="816"/>
      <c r="H533" s="816"/>
      <c r="I533" s="816"/>
      <c r="J533" s="816"/>
      <c r="K533" s="816"/>
      <c r="L533" s="816"/>
      <c r="M533" s="816"/>
      <c r="N533" s="816"/>
      <c r="O533" s="816"/>
      <c r="P533" s="816"/>
      <c r="Q533" s="816"/>
      <c r="R533" s="816"/>
      <c r="S533" s="817"/>
    </row>
    <row r="534">
      <c r="A534" s="816"/>
      <c r="B534" s="816"/>
      <c r="C534" s="816"/>
      <c r="D534" s="816"/>
      <c r="E534" s="816"/>
      <c r="F534" s="816"/>
      <c r="G534" s="816"/>
      <c r="H534" s="816"/>
      <c r="I534" s="816"/>
      <c r="J534" s="816"/>
      <c r="K534" s="816"/>
      <c r="L534" s="816"/>
      <c r="M534" s="816"/>
      <c r="N534" s="816"/>
      <c r="O534" s="816"/>
      <c r="P534" s="816"/>
      <c r="Q534" s="816"/>
      <c r="R534" s="816"/>
      <c r="S534" s="817"/>
    </row>
    <row r="535">
      <c r="A535" s="816"/>
      <c r="B535" s="816"/>
      <c r="C535" s="816"/>
      <c r="D535" s="816"/>
      <c r="E535" s="816"/>
      <c r="F535" s="816"/>
      <c r="G535" s="816"/>
      <c r="H535" s="816"/>
      <c r="I535" s="816"/>
      <c r="J535" s="816"/>
      <c r="K535" s="816"/>
      <c r="L535" s="816"/>
      <c r="M535" s="816"/>
      <c r="N535" s="816"/>
      <c r="O535" s="816"/>
      <c r="P535" s="816"/>
      <c r="Q535" s="816"/>
      <c r="R535" s="816"/>
      <c r="S535" s="817"/>
    </row>
    <row r="536">
      <c r="A536" s="816"/>
      <c r="B536" s="816"/>
      <c r="C536" s="816"/>
      <c r="D536" s="816"/>
      <c r="E536" s="816"/>
      <c r="F536" s="816"/>
      <c r="G536" s="816"/>
      <c r="H536" s="816"/>
      <c r="I536" s="816"/>
      <c r="J536" s="816"/>
      <c r="K536" s="816"/>
      <c r="L536" s="816"/>
      <c r="M536" s="816"/>
      <c r="N536" s="816"/>
      <c r="O536" s="816"/>
      <c r="P536" s="816"/>
      <c r="Q536" s="816"/>
      <c r="R536" s="816"/>
      <c r="S536" s="817"/>
    </row>
    <row r="537">
      <c r="A537" s="816"/>
      <c r="B537" s="816"/>
      <c r="C537" s="816"/>
      <c r="D537" s="816"/>
      <c r="E537" s="816"/>
      <c r="F537" s="816"/>
      <c r="G537" s="816"/>
      <c r="H537" s="816"/>
      <c r="I537" s="816"/>
      <c r="J537" s="816"/>
      <c r="K537" s="816"/>
      <c r="L537" s="816"/>
      <c r="M537" s="816"/>
      <c r="N537" s="816"/>
      <c r="O537" s="816"/>
      <c r="P537" s="816"/>
      <c r="Q537" s="816"/>
      <c r="R537" s="816"/>
      <c r="S537" s="817"/>
    </row>
    <row r="538">
      <c r="A538" s="816"/>
      <c r="B538" s="816"/>
      <c r="C538" s="816"/>
      <c r="D538" s="816"/>
      <c r="E538" s="816"/>
      <c r="F538" s="816"/>
      <c r="G538" s="816"/>
      <c r="H538" s="816"/>
      <c r="I538" s="816"/>
      <c r="J538" s="816"/>
      <c r="K538" s="816"/>
      <c r="L538" s="816"/>
      <c r="M538" s="816"/>
      <c r="N538" s="816"/>
      <c r="O538" s="816"/>
      <c r="P538" s="816"/>
      <c r="Q538" s="816"/>
      <c r="R538" s="816"/>
      <c r="S538" s="817"/>
    </row>
    <row r="539">
      <c r="A539" s="816"/>
      <c r="B539" s="816"/>
      <c r="C539" s="816"/>
      <c r="D539" s="816"/>
      <c r="E539" s="816"/>
      <c r="F539" s="816"/>
      <c r="G539" s="816"/>
      <c r="H539" s="816"/>
      <c r="I539" s="816"/>
      <c r="J539" s="816"/>
      <c r="K539" s="816"/>
      <c r="L539" s="816"/>
      <c r="M539" s="816"/>
      <c r="N539" s="816"/>
      <c r="O539" s="816"/>
      <c r="P539" s="816"/>
      <c r="Q539" s="816"/>
      <c r="R539" s="816"/>
      <c r="S539" s="817"/>
    </row>
    <row r="540">
      <c r="A540" s="816"/>
      <c r="B540" s="816"/>
      <c r="C540" s="816"/>
      <c r="D540" s="816"/>
      <c r="E540" s="816"/>
      <c r="F540" s="816"/>
      <c r="G540" s="816"/>
      <c r="H540" s="816"/>
      <c r="I540" s="816"/>
      <c r="J540" s="816"/>
      <c r="K540" s="816"/>
      <c r="L540" s="816"/>
      <c r="M540" s="816"/>
      <c r="N540" s="816"/>
      <c r="O540" s="816"/>
      <c r="P540" s="816"/>
      <c r="Q540" s="816"/>
      <c r="R540" s="816"/>
      <c r="S540" s="817"/>
    </row>
    <row r="541">
      <c r="A541" s="816"/>
      <c r="B541" s="816"/>
      <c r="C541" s="816"/>
      <c r="D541" s="816"/>
      <c r="E541" s="816"/>
      <c r="F541" s="816"/>
      <c r="G541" s="816"/>
      <c r="H541" s="816"/>
      <c r="I541" s="816"/>
      <c r="J541" s="816"/>
      <c r="K541" s="816"/>
      <c r="L541" s="816"/>
      <c r="M541" s="816"/>
      <c r="N541" s="816"/>
      <c r="O541" s="816"/>
      <c r="P541" s="816"/>
      <c r="Q541" s="816"/>
      <c r="R541" s="816"/>
      <c r="S541" s="817"/>
    </row>
    <row r="542">
      <c r="A542" s="816"/>
      <c r="B542" s="816"/>
      <c r="C542" s="816"/>
      <c r="D542" s="816"/>
      <c r="E542" s="816"/>
      <c r="F542" s="816"/>
      <c r="G542" s="816"/>
      <c r="H542" s="816"/>
      <c r="I542" s="816"/>
      <c r="J542" s="816"/>
      <c r="K542" s="816"/>
      <c r="L542" s="816"/>
      <c r="M542" s="816"/>
      <c r="N542" s="816"/>
      <c r="O542" s="816"/>
      <c r="P542" s="816"/>
      <c r="Q542" s="816"/>
      <c r="R542" s="816"/>
      <c r="S542" s="817"/>
    </row>
    <row r="543">
      <c r="A543" s="816"/>
      <c r="B543" s="816"/>
      <c r="C543" s="816"/>
      <c r="D543" s="816"/>
      <c r="E543" s="816"/>
      <c r="F543" s="816"/>
      <c r="G543" s="816"/>
      <c r="H543" s="816"/>
      <c r="I543" s="816"/>
      <c r="J543" s="816"/>
      <c r="K543" s="816"/>
      <c r="L543" s="816"/>
      <c r="M543" s="816"/>
      <c r="N543" s="816"/>
      <c r="O543" s="816"/>
      <c r="P543" s="816"/>
      <c r="Q543" s="816"/>
      <c r="R543" s="816"/>
      <c r="S543" s="817"/>
    </row>
    <row r="544">
      <c r="A544" s="816"/>
      <c r="B544" s="816"/>
      <c r="C544" s="816"/>
      <c r="D544" s="816"/>
      <c r="E544" s="816"/>
      <c r="F544" s="816"/>
      <c r="G544" s="816"/>
      <c r="H544" s="816"/>
      <c r="I544" s="816"/>
      <c r="J544" s="816"/>
      <c r="K544" s="816"/>
      <c r="L544" s="816"/>
      <c r="M544" s="816"/>
      <c r="N544" s="816"/>
      <c r="O544" s="816"/>
      <c r="P544" s="816"/>
      <c r="Q544" s="816"/>
      <c r="R544" s="816"/>
      <c r="S544" s="817"/>
    </row>
    <row r="545">
      <c r="A545" s="816"/>
      <c r="B545" s="816"/>
      <c r="C545" s="816"/>
      <c r="D545" s="816"/>
      <c r="E545" s="816"/>
      <c r="F545" s="816"/>
      <c r="G545" s="816"/>
      <c r="H545" s="816"/>
      <c r="I545" s="816"/>
      <c r="J545" s="816"/>
      <c r="K545" s="816"/>
      <c r="L545" s="816"/>
      <c r="M545" s="816"/>
      <c r="N545" s="816"/>
      <c r="O545" s="816"/>
      <c r="P545" s="816"/>
      <c r="Q545" s="816"/>
      <c r="R545" s="816"/>
      <c r="S545" s="817"/>
    </row>
    <row r="546">
      <c r="A546" s="816"/>
      <c r="B546" s="816"/>
      <c r="C546" s="816"/>
      <c r="D546" s="816"/>
      <c r="E546" s="816"/>
      <c r="F546" s="816"/>
      <c r="G546" s="816"/>
      <c r="H546" s="816"/>
      <c r="I546" s="816"/>
      <c r="J546" s="816"/>
      <c r="K546" s="816"/>
      <c r="L546" s="816"/>
      <c r="M546" s="816"/>
      <c r="N546" s="816"/>
      <c r="O546" s="816"/>
      <c r="P546" s="816"/>
      <c r="Q546" s="816"/>
      <c r="R546" s="816"/>
      <c r="S546" s="817"/>
    </row>
    <row r="547">
      <c r="A547" s="816"/>
      <c r="B547" s="816"/>
      <c r="C547" s="816"/>
      <c r="D547" s="816"/>
      <c r="E547" s="816"/>
      <c r="F547" s="816"/>
      <c r="G547" s="816"/>
      <c r="H547" s="816"/>
      <c r="I547" s="816"/>
      <c r="J547" s="816"/>
      <c r="K547" s="816"/>
      <c r="L547" s="816"/>
      <c r="M547" s="816"/>
      <c r="N547" s="816"/>
      <c r="O547" s="816"/>
      <c r="P547" s="816"/>
      <c r="Q547" s="816"/>
      <c r="R547" s="816"/>
      <c r="S547" s="817"/>
    </row>
    <row r="548">
      <c r="A548" s="816"/>
      <c r="B548" s="816"/>
      <c r="C548" s="816"/>
      <c r="D548" s="816"/>
      <c r="E548" s="816"/>
      <c r="F548" s="816"/>
      <c r="G548" s="816"/>
      <c r="H548" s="816"/>
      <c r="I548" s="816"/>
      <c r="J548" s="816"/>
      <c r="K548" s="816"/>
      <c r="L548" s="816"/>
      <c r="M548" s="816"/>
      <c r="N548" s="816"/>
      <c r="O548" s="816"/>
      <c r="P548" s="816"/>
      <c r="Q548" s="816"/>
      <c r="R548" s="816"/>
      <c r="S548" s="817"/>
    </row>
    <row r="549">
      <c r="A549" s="816"/>
      <c r="B549" s="816"/>
      <c r="C549" s="816"/>
      <c r="D549" s="816"/>
      <c r="E549" s="816"/>
      <c r="F549" s="816"/>
      <c r="G549" s="816"/>
      <c r="H549" s="816"/>
      <c r="I549" s="816"/>
      <c r="J549" s="816"/>
      <c r="K549" s="816"/>
      <c r="L549" s="816"/>
      <c r="M549" s="816"/>
      <c r="N549" s="816"/>
      <c r="O549" s="816"/>
      <c r="P549" s="816"/>
      <c r="Q549" s="816"/>
      <c r="R549" s="816"/>
      <c r="S549" s="817"/>
    </row>
    <row r="550">
      <c r="A550" s="816"/>
      <c r="B550" s="816"/>
      <c r="C550" s="816"/>
      <c r="D550" s="816"/>
      <c r="E550" s="816"/>
      <c r="F550" s="816"/>
      <c r="G550" s="816"/>
      <c r="H550" s="816"/>
      <c r="I550" s="816"/>
      <c r="J550" s="816"/>
      <c r="K550" s="816"/>
      <c r="L550" s="816"/>
      <c r="M550" s="816"/>
      <c r="N550" s="816"/>
      <c r="O550" s="816"/>
      <c r="P550" s="816"/>
      <c r="Q550" s="816"/>
      <c r="R550" s="816"/>
      <c r="S550" s="817"/>
    </row>
    <row r="551">
      <c r="A551" s="816"/>
      <c r="B551" s="816"/>
      <c r="C551" s="816"/>
      <c r="D551" s="816"/>
      <c r="E551" s="816"/>
      <c r="F551" s="816"/>
      <c r="G551" s="816"/>
      <c r="H551" s="816"/>
      <c r="I551" s="816"/>
      <c r="J551" s="816"/>
      <c r="K551" s="816"/>
      <c r="L551" s="816"/>
      <c r="M551" s="816"/>
      <c r="N551" s="816"/>
      <c r="O551" s="816"/>
      <c r="P551" s="816"/>
      <c r="Q551" s="816"/>
      <c r="R551" s="816"/>
      <c r="S551" s="817"/>
    </row>
    <row r="552">
      <c r="A552" s="816"/>
      <c r="B552" s="816"/>
      <c r="C552" s="816"/>
      <c r="D552" s="816"/>
      <c r="E552" s="816"/>
      <c r="F552" s="816"/>
      <c r="G552" s="816"/>
      <c r="H552" s="816"/>
      <c r="I552" s="816"/>
      <c r="J552" s="816"/>
      <c r="K552" s="816"/>
      <c r="L552" s="816"/>
      <c r="M552" s="816"/>
      <c r="N552" s="816"/>
      <c r="O552" s="816"/>
      <c r="P552" s="816"/>
      <c r="Q552" s="816"/>
      <c r="R552" s="816"/>
      <c r="S552" s="817"/>
    </row>
    <row r="553">
      <c r="A553" s="816"/>
      <c r="B553" s="816"/>
      <c r="C553" s="816"/>
      <c r="D553" s="816"/>
      <c r="E553" s="816"/>
      <c r="F553" s="816"/>
      <c r="G553" s="816"/>
      <c r="H553" s="816"/>
      <c r="I553" s="816"/>
      <c r="J553" s="816"/>
      <c r="K553" s="816"/>
      <c r="L553" s="816"/>
      <c r="M553" s="816"/>
      <c r="N553" s="816"/>
      <c r="O553" s="816"/>
      <c r="P553" s="816"/>
      <c r="Q553" s="816"/>
      <c r="R553" s="816"/>
      <c r="S553" s="817"/>
    </row>
    <row r="554">
      <c r="A554" s="816"/>
      <c r="B554" s="816"/>
      <c r="C554" s="816"/>
      <c r="D554" s="816"/>
      <c r="E554" s="816"/>
      <c r="F554" s="816"/>
      <c r="G554" s="816"/>
      <c r="H554" s="816"/>
      <c r="I554" s="816"/>
      <c r="J554" s="816"/>
      <c r="K554" s="816"/>
      <c r="L554" s="816"/>
      <c r="M554" s="816"/>
      <c r="N554" s="816"/>
      <c r="O554" s="816"/>
      <c r="P554" s="816"/>
      <c r="Q554" s="816"/>
      <c r="R554" s="816"/>
      <c r="S554" s="817"/>
    </row>
    <row r="555">
      <c r="A555" s="816"/>
      <c r="B555" s="816"/>
      <c r="C555" s="816"/>
      <c r="D555" s="816"/>
      <c r="E555" s="816"/>
      <c r="F555" s="816"/>
      <c r="G555" s="816"/>
      <c r="H555" s="816"/>
      <c r="I555" s="816"/>
      <c r="J555" s="816"/>
      <c r="K555" s="816"/>
      <c r="L555" s="816"/>
      <c r="M555" s="816"/>
      <c r="N555" s="816"/>
      <c r="O555" s="816"/>
      <c r="P555" s="816"/>
      <c r="Q555" s="816"/>
      <c r="R555" s="816"/>
      <c r="S555" s="817"/>
    </row>
    <row r="556">
      <c r="A556" s="816"/>
      <c r="B556" s="816"/>
      <c r="C556" s="816"/>
      <c r="D556" s="816"/>
      <c r="E556" s="816"/>
      <c r="F556" s="816"/>
      <c r="G556" s="816"/>
      <c r="H556" s="816"/>
      <c r="I556" s="816"/>
      <c r="J556" s="816"/>
      <c r="K556" s="816"/>
      <c r="L556" s="816"/>
      <c r="M556" s="816"/>
      <c r="N556" s="816"/>
      <c r="O556" s="816"/>
      <c r="P556" s="816"/>
      <c r="Q556" s="816"/>
      <c r="R556" s="816"/>
      <c r="S556" s="817"/>
    </row>
    <row r="557">
      <c r="A557" s="816"/>
      <c r="B557" s="816"/>
      <c r="C557" s="816"/>
      <c r="D557" s="816"/>
      <c r="E557" s="816"/>
      <c r="F557" s="816"/>
      <c r="G557" s="816"/>
      <c r="H557" s="816"/>
      <c r="I557" s="816"/>
      <c r="J557" s="816"/>
      <c r="K557" s="816"/>
      <c r="L557" s="816"/>
      <c r="M557" s="816"/>
      <c r="N557" s="816"/>
      <c r="O557" s="816"/>
      <c r="P557" s="816"/>
      <c r="Q557" s="816"/>
      <c r="R557" s="816"/>
      <c r="S557" s="817"/>
    </row>
    <row r="558">
      <c r="A558" s="816"/>
      <c r="B558" s="816"/>
      <c r="C558" s="816"/>
      <c r="D558" s="816"/>
      <c r="E558" s="816"/>
      <c r="F558" s="816"/>
      <c r="G558" s="816"/>
      <c r="H558" s="816"/>
      <c r="I558" s="816"/>
      <c r="J558" s="816"/>
      <c r="K558" s="816"/>
      <c r="L558" s="816"/>
      <c r="M558" s="816"/>
      <c r="N558" s="816"/>
      <c r="O558" s="816"/>
      <c r="P558" s="816"/>
      <c r="Q558" s="816"/>
      <c r="R558" s="816"/>
      <c r="S558" s="817"/>
    </row>
    <row r="559">
      <c r="A559" s="816"/>
      <c r="B559" s="816"/>
      <c r="C559" s="816"/>
      <c r="D559" s="816"/>
      <c r="E559" s="816"/>
      <c r="F559" s="816"/>
      <c r="G559" s="816"/>
      <c r="H559" s="816"/>
      <c r="I559" s="816"/>
      <c r="J559" s="816"/>
      <c r="K559" s="816"/>
      <c r="L559" s="816"/>
      <c r="M559" s="816"/>
      <c r="N559" s="816"/>
      <c r="O559" s="816"/>
      <c r="P559" s="816"/>
      <c r="Q559" s="816"/>
      <c r="R559" s="816"/>
      <c r="S559" s="817"/>
    </row>
    <row r="560">
      <c r="A560" s="816"/>
      <c r="B560" s="816"/>
      <c r="C560" s="816"/>
      <c r="D560" s="816"/>
      <c r="E560" s="816"/>
      <c r="F560" s="816"/>
      <c r="G560" s="816"/>
      <c r="H560" s="816"/>
      <c r="I560" s="816"/>
      <c r="J560" s="816"/>
      <c r="K560" s="816"/>
      <c r="L560" s="816"/>
      <c r="M560" s="816"/>
      <c r="N560" s="816"/>
      <c r="O560" s="816"/>
      <c r="P560" s="816"/>
      <c r="Q560" s="816"/>
      <c r="R560" s="816"/>
      <c r="S560" s="817"/>
    </row>
    <row r="561">
      <c r="A561" s="816"/>
      <c r="B561" s="816"/>
      <c r="C561" s="816"/>
      <c r="D561" s="816"/>
      <c r="E561" s="816"/>
      <c r="F561" s="816"/>
      <c r="G561" s="816"/>
      <c r="H561" s="816"/>
      <c r="I561" s="816"/>
      <c r="J561" s="816"/>
      <c r="K561" s="816"/>
      <c r="L561" s="816"/>
      <c r="M561" s="816"/>
      <c r="N561" s="816"/>
      <c r="O561" s="816"/>
      <c r="P561" s="816"/>
      <c r="Q561" s="816"/>
      <c r="R561" s="816"/>
      <c r="S561" s="817"/>
    </row>
    <row r="562">
      <c r="A562" s="816"/>
      <c r="B562" s="816"/>
      <c r="C562" s="816"/>
      <c r="D562" s="816"/>
      <c r="E562" s="816"/>
      <c r="F562" s="816"/>
      <c r="G562" s="816"/>
      <c r="H562" s="816"/>
      <c r="I562" s="816"/>
      <c r="J562" s="816"/>
      <c r="K562" s="816"/>
      <c r="L562" s="816"/>
      <c r="M562" s="816"/>
      <c r="N562" s="816"/>
      <c r="O562" s="816"/>
      <c r="P562" s="816"/>
      <c r="Q562" s="816"/>
      <c r="R562" s="816"/>
      <c r="S562" s="817"/>
    </row>
    <row r="563">
      <c r="A563" s="816"/>
      <c r="B563" s="816"/>
      <c r="C563" s="816"/>
      <c r="D563" s="816"/>
      <c r="E563" s="816"/>
      <c r="F563" s="816"/>
      <c r="G563" s="816"/>
      <c r="H563" s="816"/>
      <c r="I563" s="816"/>
      <c r="J563" s="816"/>
      <c r="K563" s="816"/>
      <c r="L563" s="816"/>
      <c r="M563" s="816"/>
      <c r="N563" s="816"/>
      <c r="O563" s="816"/>
      <c r="P563" s="816"/>
      <c r="Q563" s="816"/>
      <c r="R563" s="816"/>
      <c r="S563" s="817"/>
    </row>
    <row r="564">
      <c r="A564" s="816"/>
      <c r="B564" s="816"/>
      <c r="C564" s="816"/>
      <c r="D564" s="816"/>
      <c r="E564" s="816"/>
      <c r="F564" s="816"/>
      <c r="G564" s="816"/>
      <c r="H564" s="816"/>
      <c r="I564" s="816"/>
      <c r="J564" s="816"/>
      <c r="K564" s="816"/>
      <c r="L564" s="816"/>
      <c r="M564" s="816"/>
      <c r="N564" s="816"/>
      <c r="O564" s="816"/>
      <c r="P564" s="816"/>
      <c r="Q564" s="816"/>
      <c r="R564" s="816"/>
      <c r="S564" s="817"/>
    </row>
    <row r="565">
      <c r="A565" s="816"/>
      <c r="B565" s="816"/>
      <c r="C565" s="816"/>
      <c r="D565" s="816"/>
      <c r="E565" s="816"/>
      <c r="F565" s="816"/>
      <c r="G565" s="816"/>
      <c r="H565" s="816"/>
      <c r="I565" s="816"/>
      <c r="J565" s="816"/>
      <c r="K565" s="816"/>
      <c r="L565" s="816"/>
      <c r="M565" s="816"/>
      <c r="N565" s="816"/>
      <c r="O565" s="816"/>
      <c r="P565" s="816"/>
      <c r="Q565" s="816"/>
      <c r="R565" s="816"/>
      <c r="S565" s="817"/>
    </row>
    <row r="566">
      <c r="A566" s="816"/>
      <c r="B566" s="816"/>
      <c r="C566" s="816"/>
      <c r="D566" s="816"/>
      <c r="E566" s="816"/>
      <c r="F566" s="816"/>
      <c r="G566" s="816"/>
      <c r="H566" s="816"/>
      <c r="I566" s="816"/>
      <c r="J566" s="816"/>
      <c r="K566" s="816"/>
      <c r="L566" s="816"/>
      <c r="M566" s="816"/>
      <c r="N566" s="816"/>
      <c r="O566" s="816"/>
      <c r="P566" s="816"/>
      <c r="Q566" s="816"/>
      <c r="R566" s="816"/>
      <c r="S566" s="817"/>
    </row>
    <row r="567">
      <c r="A567" s="816"/>
      <c r="B567" s="816"/>
      <c r="C567" s="816"/>
      <c r="D567" s="816"/>
      <c r="E567" s="816"/>
      <c r="F567" s="816"/>
      <c r="G567" s="816"/>
      <c r="H567" s="816"/>
      <c r="I567" s="816"/>
      <c r="J567" s="816"/>
      <c r="K567" s="816"/>
      <c r="L567" s="816"/>
      <c r="M567" s="816"/>
      <c r="N567" s="816"/>
      <c r="O567" s="816"/>
      <c r="P567" s="816"/>
      <c r="Q567" s="816"/>
      <c r="R567" s="816"/>
      <c r="S567" s="817"/>
    </row>
    <row r="568">
      <c r="A568" s="816"/>
      <c r="B568" s="816"/>
      <c r="C568" s="816"/>
      <c r="D568" s="816"/>
      <c r="E568" s="816"/>
      <c r="F568" s="816"/>
      <c r="G568" s="816"/>
      <c r="H568" s="816"/>
      <c r="I568" s="816"/>
      <c r="J568" s="816"/>
      <c r="K568" s="816"/>
      <c r="L568" s="816"/>
      <c r="M568" s="816"/>
      <c r="N568" s="816"/>
      <c r="O568" s="816"/>
      <c r="P568" s="816"/>
      <c r="Q568" s="816"/>
      <c r="R568" s="816"/>
      <c r="S568" s="817"/>
    </row>
    <row r="569">
      <c r="A569" s="816"/>
      <c r="B569" s="816"/>
      <c r="C569" s="816"/>
      <c r="D569" s="816"/>
      <c r="E569" s="816"/>
      <c r="F569" s="816"/>
      <c r="G569" s="816"/>
      <c r="H569" s="816"/>
      <c r="I569" s="816"/>
      <c r="J569" s="816"/>
      <c r="K569" s="816"/>
      <c r="L569" s="816"/>
      <c r="M569" s="816"/>
      <c r="N569" s="816"/>
      <c r="O569" s="816"/>
      <c r="P569" s="816"/>
      <c r="Q569" s="816"/>
      <c r="R569" s="816"/>
      <c r="S569" s="817"/>
    </row>
    <row r="570">
      <c r="A570" s="816"/>
      <c r="B570" s="816"/>
      <c r="C570" s="816"/>
      <c r="D570" s="816"/>
      <c r="E570" s="816"/>
      <c r="F570" s="816"/>
      <c r="G570" s="816"/>
      <c r="H570" s="816"/>
      <c r="I570" s="816"/>
      <c r="J570" s="816"/>
      <c r="K570" s="816"/>
      <c r="L570" s="816"/>
      <c r="M570" s="816"/>
      <c r="N570" s="816"/>
      <c r="O570" s="816"/>
      <c r="P570" s="816"/>
      <c r="Q570" s="816"/>
      <c r="R570" s="816"/>
      <c r="S570" s="817"/>
    </row>
    <row r="571">
      <c r="A571" s="816"/>
      <c r="B571" s="816"/>
      <c r="C571" s="816"/>
      <c r="D571" s="816"/>
      <c r="E571" s="816"/>
      <c r="F571" s="816"/>
      <c r="G571" s="816"/>
      <c r="H571" s="816"/>
      <c r="I571" s="816"/>
      <c r="J571" s="816"/>
      <c r="K571" s="816"/>
      <c r="L571" s="816"/>
      <c r="M571" s="816"/>
      <c r="N571" s="816"/>
      <c r="O571" s="816"/>
      <c r="P571" s="816"/>
      <c r="Q571" s="816"/>
      <c r="R571" s="816"/>
      <c r="S571" s="817"/>
    </row>
    <row r="572">
      <c r="A572" s="816"/>
      <c r="B572" s="816"/>
      <c r="C572" s="816"/>
      <c r="D572" s="816"/>
      <c r="E572" s="816"/>
      <c r="F572" s="816"/>
      <c r="G572" s="816"/>
      <c r="H572" s="816"/>
      <c r="I572" s="816"/>
      <c r="J572" s="816"/>
      <c r="K572" s="816"/>
      <c r="L572" s="816"/>
      <c r="M572" s="816"/>
      <c r="N572" s="816"/>
      <c r="O572" s="816"/>
      <c r="P572" s="816"/>
      <c r="Q572" s="816"/>
      <c r="R572" s="816"/>
      <c r="S572" s="817"/>
    </row>
    <row r="573">
      <c r="A573" s="816"/>
      <c r="B573" s="816"/>
      <c r="C573" s="816"/>
      <c r="D573" s="816"/>
      <c r="E573" s="816"/>
      <c r="F573" s="816"/>
      <c r="G573" s="816"/>
      <c r="H573" s="816"/>
      <c r="I573" s="816"/>
      <c r="J573" s="816"/>
      <c r="K573" s="816"/>
      <c r="L573" s="816"/>
      <c r="M573" s="816"/>
      <c r="N573" s="816"/>
      <c r="O573" s="816"/>
      <c r="P573" s="816"/>
      <c r="Q573" s="816"/>
      <c r="R573" s="816"/>
      <c r="S573" s="817"/>
    </row>
    <row r="574">
      <c r="A574" s="816"/>
      <c r="B574" s="816"/>
      <c r="C574" s="816"/>
      <c r="D574" s="816"/>
      <c r="E574" s="816"/>
      <c r="F574" s="816"/>
      <c r="G574" s="816"/>
      <c r="H574" s="816"/>
      <c r="I574" s="816"/>
      <c r="J574" s="816"/>
      <c r="K574" s="816"/>
      <c r="L574" s="816"/>
      <c r="M574" s="816"/>
      <c r="N574" s="816"/>
      <c r="O574" s="816"/>
      <c r="P574" s="816"/>
      <c r="Q574" s="816"/>
      <c r="R574" s="816"/>
      <c r="S574" s="817"/>
    </row>
    <row r="575">
      <c r="A575" s="816"/>
      <c r="B575" s="816"/>
      <c r="C575" s="816"/>
      <c r="D575" s="816"/>
      <c r="E575" s="816"/>
      <c r="F575" s="816"/>
      <c r="G575" s="816"/>
      <c r="H575" s="816"/>
      <c r="I575" s="816"/>
      <c r="J575" s="816"/>
      <c r="K575" s="816"/>
      <c r="L575" s="816"/>
      <c r="M575" s="816"/>
      <c r="N575" s="816"/>
      <c r="O575" s="816"/>
      <c r="P575" s="816"/>
      <c r="Q575" s="816"/>
      <c r="R575" s="816"/>
      <c r="S575" s="817"/>
    </row>
    <row r="576">
      <c r="A576" s="816"/>
      <c r="B576" s="816"/>
      <c r="C576" s="816"/>
      <c r="D576" s="816"/>
      <c r="E576" s="816"/>
      <c r="F576" s="816"/>
      <c r="G576" s="816"/>
      <c r="H576" s="816"/>
      <c r="I576" s="816"/>
      <c r="J576" s="816"/>
      <c r="K576" s="816"/>
      <c r="L576" s="816"/>
      <c r="M576" s="816"/>
      <c r="N576" s="816"/>
      <c r="O576" s="816"/>
      <c r="P576" s="816"/>
      <c r="Q576" s="816"/>
      <c r="R576" s="816"/>
      <c r="S576" s="817"/>
    </row>
    <row r="577">
      <c r="A577" s="816"/>
      <c r="B577" s="816"/>
      <c r="C577" s="816"/>
      <c r="D577" s="816"/>
      <c r="E577" s="816"/>
      <c r="F577" s="816"/>
      <c r="G577" s="816"/>
      <c r="H577" s="816"/>
      <c r="I577" s="816"/>
      <c r="J577" s="816"/>
      <c r="K577" s="816"/>
      <c r="L577" s="816"/>
      <c r="M577" s="816"/>
      <c r="N577" s="816"/>
      <c r="O577" s="816"/>
      <c r="P577" s="816"/>
      <c r="Q577" s="816"/>
      <c r="R577" s="816"/>
      <c r="S577" s="817"/>
    </row>
    <row r="578">
      <c r="A578" s="816"/>
      <c r="B578" s="816"/>
      <c r="C578" s="816"/>
      <c r="D578" s="816"/>
      <c r="E578" s="816"/>
      <c r="F578" s="816"/>
      <c r="G578" s="816"/>
      <c r="H578" s="816"/>
      <c r="I578" s="816"/>
      <c r="J578" s="816"/>
      <c r="K578" s="816"/>
      <c r="L578" s="816"/>
      <c r="M578" s="816"/>
      <c r="N578" s="816"/>
      <c r="O578" s="816"/>
      <c r="P578" s="816"/>
      <c r="Q578" s="816"/>
      <c r="R578" s="816"/>
      <c r="S578" s="817"/>
    </row>
    <row r="579">
      <c r="A579" s="816"/>
      <c r="B579" s="816"/>
      <c r="C579" s="816"/>
      <c r="D579" s="816"/>
      <c r="E579" s="816"/>
      <c r="F579" s="816"/>
      <c r="G579" s="816"/>
      <c r="H579" s="816"/>
      <c r="I579" s="816"/>
      <c r="J579" s="816"/>
      <c r="K579" s="816"/>
      <c r="L579" s="816"/>
      <c r="M579" s="816"/>
      <c r="N579" s="816"/>
      <c r="O579" s="816"/>
      <c r="P579" s="816"/>
      <c r="Q579" s="816"/>
      <c r="R579" s="816"/>
      <c r="S579" s="817"/>
    </row>
    <row r="580">
      <c r="A580" s="816"/>
      <c r="B580" s="816"/>
      <c r="C580" s="816"/>
      <c r="D580" s="816"/>
      <c r="E580" s="816"/>
      <c r="F580" s="816"/>
      <c r="G580" s="816"/>
      <c r="H580" s="816"/>
      <c r="I580" s="816"/>
      <c r="J580" s="816"/>
      <c r="K580" s="816"/>
      <c r="L580" s="816"/>
      <c r="M580" s="816"/>
      <c r="N580" s="816"/>
      <c r="O580" s="816"/>
      <c r="P580" s="816"/>
      <c r="Q580" s="816"/>
      <c r="R580" s="816"/>
      <c r="S580" s="817"/>
    </row>
    <row r="581">
      <c r="A581" s="816"/>
      <c r="B581" s="816"/>
      <c r="C581" s="816"/>
      <c r="D581" s="816"/>
      <c r="E581" s="816"/>
      <c r="F581" s="816"/>
      <c r="G581" s="816"/>
      <c r="H581" s="816"/>
      <c r="I581" s="816"/>
      <c r="J581" s="816"/>
      <c r="K581" s="816"/>
      <c r="L581" s="816"/>
      <c r="M581" s="816"/>
      <c r="N581" s="816"/>
      <c r="O581" s="816"/>
      <c r="P581" s="816"/>
      <c r="Q581" s="816"/>
      <c r="R581" s="816"/>
      <c r="S581" s="817"/>
    </row>
    <row r="582">
      <c r="A582" s="816"/>
      <c r="B582" s="816"/>
      <c r="C582" s="816"/>
      <c r="D582" s="816"/>
      <c r="E582" s="816"/>
      <c r="F582" s="816"/>
      <c r="G582" s="816"/>
      <c r="H582" s="816"/>
      <c r="I582" s="816"/>
      <c r="J582" s="816"/>
      <c r="K582" s="816"/>
      <c r="L582" s="816"/>
      <c r="M582" s="816"/>
      <c r="N582" s="816"/>
      <c r="O582" s="816"/>
      <c r="P582" s="816"/>
      <c r="Q582" s="816"/>
      <c r="R582" s="816"/>
      <c r="S582" s="817"/>
    </row>
    <row r="583">
      <c r="A583" s="816"/>
      <c r="B583" s="816"/>
      <c r="C583" s="816"/>
      <c r="D583" s="816"/>
      <c r="E583" s="816"/>
      <c r="F583" s="816"/>
      <c r="G583" s="816"/>
      <c r="H583" s="816"/>
      <c r="I583" s="816"/>
      <c r="J583" s="816"/>
      <c r="K583" s="816"/>
      <c r="L583" s="816"/>
      <c r="M583" s="816"/>
      <c r="N583" s="816"/>
      <c r="O583" s="816"/>
      <c r="P583" s="816"/>
      <c r="Q583" s="816"/>
      <c r="R583" s="816"/>
      <c r="S583" s="817"/>
    </row>
    <row r="584">
      <c r="A584" s="816"/>
      <c r="B584" s="816"/>
      <c r="C584" s="816"/>
      <c r="D584" s="816"/>
      <c r="E584" s="816"/>
      <c r="F584" s="816"/>
      <c r="G584" s="816"/>
      <c r="H584" s="816"/>
      <c r="I584" s="816"/>
      <c r="J584" s="816"/>
      <c r="K584" s="816"/>
      <c r="L584" s="816"/>
      <c r="M584" s="816"/>
      <c r="N584" s="816"/>
      <c r="O584" s="816"/>
      <c r="P584" s="816"/>
      <c r="Q584" s="816"/>
      <c r="R584" s="816"/>
      <c r="S584" s="817"/>
    </row>
    <row r="585">
      <c r="A585" s="816"/>
      <c r="B585" s="816"/>
      <c r="C585" s="816"/>
      <c r="D585" s="816"/>
      <c r="E585" s="816"/>
      <c r="F585" s="816"/>
      <c r="G585" s="816"/>
      <c r="H585" s="816"/>
      <c r="I585" s="816"/>
      <c r="J585" s="816"/>
      <c r="K585" s="816"/>
      <c r="L585" s="816"/>
      <c r="M585" s="816"/>
      <c r="N585" s="816"/>
      <c r="O585" s="816"/>
      <c r="P585" s="816"/>
      <c r="Q585" s="816"/>
      <c r="R585" s="816"/>
      <c r="S585" s="817"/>
    </row>
    <row r="586">
      <c r="A586" s="816"/>
      <c r="B586" s="816"/>
      <c r="C586" s="816"/>
      <c r="D586" s="816"/>
      <c r="E586" s="816"/>
      <c r="F586" s="816"/>
      <c r="G586" s="816"/>
      <c r="H586" s="816"/>
      <c r="I586" s="816"/>
      <c r="J586" s="816"/>
      <c r="K586" s="816"/>
      <c r="L586" s="816"/>
      <c r="M586" s="816"/>
      <c r="N586" s="816"/>
      <c r="O586" s="816"/>
      <c r="P586" s="816"/>
      <c r="Q586" s="816"/>
      <c r="R586" s="816"/>
      <c r="S586" s="817"/>
    </row>
    <row r="587">
      <c r="A587" s="816"/>
      <c r="B587" s="816"/>
      <c r="C587" s="816"/>
      <c r="D587" s="816"/>
      <c r="E587" s="816"/>
      <c r="F587" s="816"/>
      <c r="G587" s="816"/>
      <c r="H587" s="816"/>
      <c r="I587" s="816"/>
      <c r="J587" s="816"/>
      <c r="K587" s="816"/>
      <c r="L587" s="816"/>
      <c r="M587" s="816"/>
      <c r="N587" s="816"/>
      <c r="O587" s="816"/>
      <c r="P587" s="816"/>
      <c r="Q587" s="816"/>
      <c r="R587" s="816"/>
      <c r="S587" s="817"/>
    </row>
    <row r="588">
      <c r="A588" s="816"/>
      <c r="B588" s="816"/>
      <c r="C588" s="816"/>
      <c r="D588" s="816"/>
      <c r="E588" s="816"/>
      <c r="F588" s="816"/>
      <c r="G588" s="816"/>
      <c r="H588" s="816"/>
      <c r="I588" s="816"/>
      <c r="J588" s="816"/>
      <c r="K588" s="816"/>
      <c r="L588" s="816"/>
      <c r="M588" s="816"/>
      <c r="N588" s="816"/>
      <c r="O588" s="816"/>
      <c r="P588" s="816"/>
      <c r="Q588" s="816"/>
      <c r="R588" s="816"/>
      <c r="S588" s="817"/>
    </row>
    <row r="589">
      <c r="A589" s="816"/>
      <c r="B589" s="816"/>
      <c r="C589" s="816"/>
      <c r="D589" s="816"/>
      <c r="E589" s="816"/>
      <c r="F589" s="816"/>
      <c r="G589" s="816"/>
      <c r="H589" s="816"/>
      <c r="I589" s="816"/>
      <c r="J589" s="816"/>
      <c r="K589" s="816"/>
      <c r="L589" s="816"/>
      <c r="M589" s="816"/>
      <c r="N589" s="816"/>
      <c r="O589" s="816"/>
      <c r="P589" s="816"/>
      <c r="Q589" s="816"/>
      <c r="R589" s="816"/>
      <c r="S589" s="817"/>
    </row>
    <row r="590">
      <c r="A590" s="816"/>
      <c r="B590" s="816"/>
      <c r="C590" s="816"/>
      <c r="D590" s="816"/>
      <c r="E590" s="816"/>
      <c r="F590" s="816"/>
      <c r="G590" s="816"/>
      <c r="H590" s="816"/>
      <c r="I590" s="816"/>
      <c r="J590" s="816"/>
      <c r="K590" s="816"/>
      <c r="L590" s="816"/>
      <c r="M590" s="816"/>
      <c r="N590" s="816"/>
      <c r="O590" s="816"/>
      <c r="P590" s="816"/>
      <c r="Q590" s="816"/>
      <c r="R590" s="816"/>
      <c r="S590" s="817"/>
    </row>
    <row r="591">
      <c r="A591" s="816"/>
      <c r="B591" s="816"/>
      <c r="C591" s="816"/>
      <c r="D591" s="816"/>
      <c r="E591" s="816"/>
      <c r="F591" s="816"/>
      <c r="G591" s="816"/>
      <c r="H591" s="816"/>
      <c r="I591" s="816"/>
      <c r="J591" s="816"/>
      <c r="K591" s="816"/>
      <c r="L591" s="816"/>
      <c r="M591" s="816"/>
      <c r="N591" s="816"/>
      <c r="O591" s="816"/>
      <c r="P591" s="816"/>
      <c r="Q591" s="816"/>
      <c r="R591" s="816"/>
      <c r="S591" s="817"/>
    </row>
    <row r="592">
      <c r="A592" s="816"/>
      <c r="B592" s="816"/>
      <c r="C592" s="816"/>
      <c r="D592" s="816"/>
      <c r="E592" s="816"/>
      <c r="F592" s="816"/>
      <c r="G592" s="816"/>
      <c r="H592" s="816"/>
      <c r="I592" s="816"/>
      <c r="J592" s="816"/>
      <c r="K592" s="816"/>
      <c r="L592" s="816"/>
      <c r="M592" s="816"/>
      <c r="N592" s="816"/>
      <c r="O592" s="816"/>
      <c r="P592" s="816"/>
      <c r="Q592" s="816"/>
      <c r="R592" s="816"/>
      <c r="S592" s="817"/>
    </row>
    <row r="593">
      <c r="A593" s="816"/>
      <c r="B593" s="816"/>
      <c r="C593" s="816"/>
      <c r="D593" s="816"/>
      <c r="E593" s="816"/>
      <c r="F593" s="816"/>
      <c r="G593" s="816"/>
      <c r="H593" s="816"/>
      <c r="I593" s="816"/>
      <c r="J593" s="816"/>
      <c r="K593" s="816"/>
      <c r="L593" s="816"/>
      <c r="M593" s="816"/>
      <c r="N593" s="816"/>
      <c r="O593" s="816"/>
      <c r="P593" s="816"/>
      <c r="Q593" s="816"/>
      <c r="R593" s="816"/>
      <c r="S593" s="817"/>
    </row>
    <row r="594">
      <c r="A594" s="816"/>
      <c r="B594" s="816"/>
      <c r="C594" s="816"/>
      <c r="D594" s="816"/>
      <c r="E594" s="816"/>
      <c r="F594" s="816"/>
      <c r="G594" s="816"/>
      <c r="H594" s="816"/>
      <c r="I594" s="816"/>
      <c r="J594" s="816"/>
      <c r="K594" s="816"/>
      <c r="L594" s="816"/>
      <c r="M594" s="816"/>
      <c r="N594" s="816"/>
      <c r="O594" s="816"/>
      <c r="P594" s="816"/>
      <c r="Q594" s="816"/>
      <c r="R594" s="816"/>
      <c r="S594" s="817"/>
    </row>
    <row r="595">
      <c r="A595" s="816"/>
      <c r="B595" s="816"/>
      <c r="C595" s="816"/>
      <c r="D595" s="816"/>
      <c r="E595" s="816"/>
      <c r="F595" s="816"/>
      <c r="G595" s="816"/>
      <c r="H595" s="816"/>
      <c r="I595" s="816"/>
      <c r="J595" s="816"/>
      <c r="K595" s="816"/>
      <c r="L595" s="816"/>
      <c r="M595" s="816"/>
      <c r="N595" s="816"/>
      <c r="O595" s="816"/>
      <c r="P595" s="816"/>
      <c r="Q595" s="816"/>
      <c r="R595" s="816"/>
      <c r="S595" s="817"/>
    </row>
    <row r="596">
      <c r="A596" s="816"/>
      <c r="B596" s="816"/>
      <c r="C596" s="816"/>
      <c r="D596" s="816"/>
      <c r="E596" s="816"/>
      <c r="F596" s="816"/>
      <c r="G596" s="816"/>
      <c r="H596" s="816"/>
      <c r="I596" s="816"/>
      <c r="J596" s="816"/>
      <c r="K596" s="816"/>
      <c r="L596" s="816"/>
      <c r="M596" s="816"/>
      <c r="N596" s="816"/>
      <c r="O596" s="816"/>
      <c r="P596" s="816"/>
      <c r="Q596" s="816"/>
      <c r="R596" s="816"/>
      <c r="S596" s="817"/>
    </row>
    <row r="597">
      <c r="A597" s="816"/>
      <c r="B597" s="816"/>
      <c r="C597" s="816"/>
      <c r="D597" s="816"/>
      <c r="E597" s="816"/>
      <c r="F597" s="816"/>
      <c r="G597" s="816"/>
      <c r="H597" s="816"/>
      <c r="I597" s="816"/>
      <c r="J597" s="816"/>
      <c r="K597" s="816"/>
      <c r="L597" s="816"/>
      <c r="M597" s="816"/>
      <c r="N597" s="816"/>
      <c r="O597" s="816"/>
      <c r="P597" s="816"/>
      <c r="Q597" s="816"/>
      <c r="R597" s="816"/>
      <c r="S597" s="817"/>
    </row>
    <row r="598">
      <c r="A598" s="816"/>
      <c r="B598" s="816"/>
      <c r="C598" s="816"/>
      <c r="D598" s="816"/>
      <c r="E598" s="816"/>
      <c r="F598" s="816"/>
      <c r="G598" s="816"/>
      <c r="H598" s="816"/>
      <c r="I598" s="816"/>
      <c r="J598" s="816"/>
      <c r="K598" s="816"/>
      <c r="L598" s="816"/>
      <c r="M598" s="816"/>
      <c r="N598" s="816"/>
      <c r="O598" s="816"/>
      <c r="P598" s="816"/>
      <c r="Q598" s="816"/>
      <c r="R598" s="816"/>
      <c r="S598" s="817"/>
    </row>
    <row r="599">
      <c r="A599" s="816"/>
      <c r="B599" s="816"/>
      <c r="C599" s="816"/>
      <c r="D599" s="816"/>
      <c r="E599" s="816"/>
      <c r="F599" s="816"/>
      <c r="G599" s="816"/>
      <c r="H599" s="816"/>
      <c r="I599" s="816"/>
      <c r="J599" s="816"/>
      <c r="K599" s="816"/>
      <c r="L599" s="816"/>
      <c r="M599" s="816"/>
      <c r="N599" s="816"/>
      <c r="O599" s="816"/>
      <c r="P599" s="816"/>
      <c r="Q599" s="816"/>
      <c r="R599" s="816"/>
      <c r="S599" s="817"/>
    </row>
    <row r="600">
      <c r="A600" s="816"/>
      <c r="B600" s="816"/>
      <c r="C600" s="816"/>
      <c r="D600" s="816"/>
      <c r="E600" s="816"/>
      <c r="F600" s="816"/>
      <c r="G600" s="816"/>
      <c r="H600" s="816"/>
      <c r="I600" s="816"/>
      <c r="J600" s="816"/>
      <c r="K600" s="816"/>
      <c r="L600" s="816"/>
      <c r="M600" s="816"/>
      <c r="N600" s="816"/>
      <c r="O600" s="816"/>
      <c r="P600" s="816"/>
      <c r="Q600" s="816"/>
      <c r="R600" s="816"/>
      <c r="S600" s="817"/>
    </row>
    <row r="601">
      <c r="A601" s="816"/>
      <c r="B601" s="816"/>
      <c r="C601" s="816"/>
      <c r="D601" s="816"/>
      <c r="E601" s="816"/>
      <c r="F601" s="816"/>
      <c r="G601" s="816"/>
      <c r="H601" s="816"/>
      <c r="I601" s="816"/>
      <c r="J601" s="816"/>
      <c r="K601" s="816"/>
      <c r="L601" s="816"/>
      <c r="M601" s="816"/>
      <c r="N601" s="816"/>
      <c r="O601" s="816"/>
      <c r="P601" s="816"/>
      <c r="Q601" s="816"/>
      <c r="R601" s="816"/>
      <c r="S601" s="817"/>
    </row>
    <row r="602">
      <c r="A602" s="816"/>
      <c r="B602" s="816"/>
      <c r="C602" s="816"/>
      <c r="D602" s="816"/>
      <c r="E602" s="816"/>
      <c r="F602" s="816"/>
      <c r="G602" s="816"/>
      <c r="H602" s="816"/>
      <c r="I602" s="816"/>
      <c r="J602" s="816"/>
      <c r="K602" s="816"/>
      <c r="L602" s="816"/>
      <c r="M602" s="816"/>
      <c r="N602" s="816"/>
      <c r="O602" s="816"/>
      <c r="P602" s="816"/>
      <c r="Q602" s="816"/>
      <c r="R602" s="816"/>
      <c r="S602" s="817"/>
    </row>
    <row r="603">
      <c r="A603" s="816"/>
      <c r="B603" s="816"/>
      <c r="C603" s="816"/>
      <c r="D603" s="816"/>
      <c r="E603" s="816"/>
      <c r="F603" s="816"/>
      <c r="G603" s="816"/>
      <c r="H603" s="816"/>
      <c r="I603" s="816"/>
      <c r="J603" s="816"/>
      <c r="K603" s="816"/>
      <c r="L603" s="816"/>
      <c r="M603" s="816"/>
      <c r="N603" s="816"/>
      <c r="O603" s="816"/>
      <c r="P603" s="816"/>
      <c r="Q603" s="816"/>
      <c r="R603" s="816"/>
      <c r="S603" s="817"/>
    </row>
    <row r="604">
      <c r="A604" s="816"/>
      <c r="B604" s="816"/>
      <c r="C604" s="816"/>
      <c r="D604" s="816"/>
      <c r="E604" s="816"/>
      <c r="F604" s="816"/>
      <c r="G604" s="816"/>
      <c r="H604" s="816"/>
      <c r="I604" s="816"/>
      <c r="J604" s="816"/>
      <c r="K604" s="816"/>
      <c r="L604" s="816"/>
      <c r="M604" s="816"/>
      <c r="N604" s="816"/>
      <c r="O604" s="816"/>
      <c r="P604" s="816"/>
      <c r="Q604" s="816"/>
      <c r="R604" s="816"/>
      <c r="S604" s="817"/>
    </row>
    <row r="605">
      <c r="A605" s="816"/>
      <c r="B605" s="816"/>
      <c r="C605" s="816"/>
      <c r="D605" s="816"/>
      <c r="E605" s="816"/>
      <c r="F605" s="816"/>
      <c r="G605" s="816"/>
      <c r="H605" s="816"/>
      <c r="I605" s="816"/>
      <c r="J605" s="816"/>
      <c r="K605" s="816"/>
      <c r="L605" s="816"/>
      <c r="M605" s="816"/>
      <c r="N605" s="816"/>
      <c r="O605" s="816"/>
      <c r="P605" s="816"/>
      <c r="Q605" s="816"/>
      <c r="R605" s="816"/>
      <c r="S605" s="817"/>
    </row>
    <row r="606">
      <c r="A606" s="816"/>
      <c r="B606" s="816"/>
      <c r="C606" s="816"/>
      <c r="D606" s="816"/>
      <c r="E606" s="816"/>
      <c r="F606" s="816"/>
      <c r="G606" s="816"/>
      <c r="H606" s="816"/>
      <c r="I606" s="816"/>
      <c r="J606" s="816"/>
      <c r="K606" s="816"/>
      <c r="L606" s="816"/>
      <c r="M606" s="816"/>
      <c r="N606" s="816"/>
      <c r="O606" s="816"/>
      <c r="P606" s="816"/>
      <c r="Q606" s="816"/>
      <c r="R606" s="816"/>
      <c r="S606" s="817"/>
    </row>
    <row r="607">
      <c r="A607" s="816"/>
      <c r="B607" s="816"/>
      <c r="C607" s="816"/>
      <c r="D607" s="816"/>
      <c r="E607" s="816"/>
      <c r="F607" s="816"/>
      <c r="G607" s="816"/>
      <c r="H607" s="816"/>
      <c r="I607" s="816"/>
      <c r="J607" s="816"/>
      <c r="K607" s="816"/>
      <c r="L607" s="816"/>
      <c r="M607" s="816"/>
      <c r="N607" s="816"/>
      <c r="O607" s="816"/>
      <c r="P607" s="816"/>
      <c r="Q607" s="816"/>
      <c r="R607" s="816"/>
      <c r="S607" s="817"/>
    </row>
    <row r="608">
      <c r="A608" s="816"/>
      <c r="B608" s="816"/>
      <c r="C608" s="816"/>
      <c r="D608" s="816"/>
      <c r="E608" s="816"/>
      <c r="F608" s="816"/>
      <c r="G608" s="816"/>
      <c r="H608" s="816"/>
      <c r="I608" s="816"/>
      <c r="J608" s="816"/>
      <c r="K608" s="816"/>
      <c r="L608" s="816"/>
      <c r="M608" s="816"/>
      <c r="N608" s="816"/>
      <c r="O608" s="816"/>
      <c r="P608" s="816"/>
      <c r="Q608" s="816"/>
      <c r="R608" s="816"/>
      <c r="S608" s="817"/>
    </row>
    <row r="609">
      <c r="A609" s="816"/>
      <c r="B609" s="816"/>
      <c r="C609" s="816"/>
      <c r="D609" s="816"/>
      <c r="E609" s="816"/>
      <c r="F609" s="816"/>
      <c r="G609" s="816"/>
      <c r="H609" s="816"/>
      <c r="I609" s="816"/>
      <c r="J609" s="816"/>
      <c r="K609" s="816"/>
      <c r="L609" s="816"/>
      <c r="M609" s="816"/>
      <c r="N609" s="816"/>
      <c r="O609" s="816"/>
      <c r="P609" s="816"/>
      <c r="Q609" s="816"/>
      <c r="R609" s="816"/>
      <c r="S609" s="817"/>
    </row>
    <row r="610">
      <c r="A610" s="816"/>
      <c r="B610" s="816"/>
      <c r="C610" s="816"/>
      <c r="D610" s="816"/>
      <c r="E610" s="816"/>
      <c r="F610" s="816"/>
      <c r="G610" s="816"/>
      <c r="H610" s="816"/>
      <c r="I610" s="816"/>
      <c r="J610" s="816"/>
      <c r="K610" s="816"/>
      <c r="L610" s="816"/>
      <c r="M610" s="816"/>
      <c r="N610" s="816"/>
      <c r="O610" s="816"/>
      <c r="P610" s="816"/>
      <c r="Q610" s="816"/>
      <c r="R610" s="816"/>
      <c r="S610" s="817"/>
    </row>
    <row r="611">
      <c r="A611" s="816"/>
      <c r="B611" s="816"/>
      <c r="C611" s="816"/>
      <c r="D611" s="816"/>
      <c r="E611" s="816"/>
      <c r="F611" s="816"/>
      <c r="G611" s="816"/>
      <c r="H611" s="816"/>
      <c r="I611" s="816"/>
      <c r="J611" s="816"/>
      <c r="K611" s="816"/>
      <c r="L611" s="816"/>
      <c r="M611" s="816"/>
      <c r="N611" s="816"/>
      <c r="O611" s="816"/>
      <c r="P611" s="816"/>
      <c r="Q611" s="816"/>
      <c r="R611" s="816"/>
      <c r="S611" s="817"/>
    </row>
    <row r="612">
      <c r="A612" s="816"/>
      <c r="B612" s="816"/>
      <c r="C612" s="816"/>
      <c r="D612" s="816"/>
      <c r="E612" s="816"/>
      <c r="F612" s="816"/>
      <c r="G612" s="816"/>
      <c r="H612" s="816"/>
      <c r="I612" s="816"/>
      <c r="J612" s="816"/>
      <c r="K612" s="816"/>
      <c r="L612" s="816"/>
      <c r="M612" s="816"/>
      <c r="N612" s="816"/>
      <c r="O612" s="816"/>
      <c r="P612" s="816"/>
      <c r="Q612" s="816"/>
      <c r="R612" s="816"/>
      <c r="S612" s="817"/>
    </row>
    <row r="613">
      <c r="A613" s="816"/>
      <c r="B613" s="816"/>
      <c r="C613" s="816"/>
      <c r="D613" s="816"/>
      <c r="E613" s="816"/>
      <c r="F613" s="816"/>
      <c r="G613" s="816"/>
      <c r="H613" s="816"/>
      <c r="I613" s="816"/>
      <c r="J613" s="816"/>
      <c r="K613" s="816"/>
      <c r="L613" s="816"/>
      <c r="M613" s="816"/>
      <c r="N613" s="816"/>
      <c r="O613" s="816"/>
      <c r="P613" s="816"/>
      <c r="Q613" s="816"/>
      <c r="R613" s="816"/>
      <c r="S613" s="817"/>
    </row>
    <row r="614">
      <c r="A614" s="816"/>
      <c r="B614" s="816"/>
      <c r="C614" s="816"/>
      <c r="D614" s="816"/>
      <c r="E614" s="816"/>
      <c r="F614" s="816"/>
      <c r="G614" s="816"/>
      <c r="H614" s="816"/>
      <c r="I614" s="816"/>
      <c r="J614" s="816"/>
      <c r="K614" s="816"/>
      <c r="L614" s="816"/>
      <c r="M614" s="816"/>
      <c r="N614" s="816"/>
      <c r="O614" s="816"/>
      <c r="P614" s="816"/>
      <c r="Q614" s="816"/>
      <c r="R614" s="816"/>
      <c r="S614" s="817"/>
    </row>
    <row r="615">
      <c r="A615" s="816"/>
      <c r="B615" s="816"/>
      <c r="C615" s="816"/>
      <c r="D615" s="816"/>
      <c r="E615" s="816"/>
      <c r="F615" s="816"/>
      <c r="G615" s="816"/>
      <c r="H615" s="816"/>
      <c r="I615" s="816"/>
      <c r="J615" s="816"/>
      <c r="K615" s="816"/>
      <c r="L615" s="816"/>
      <c r="M615" s="816"/>
      <c r="N615" s="816"/>
      <c r="O615" s="816"/>
      <c r="P615" s="816"/>
      <c r="Q615" s="816"/>
      <c r="R615" s="816"/>
      <c r="S615" s="817"/>
    </row>
    <row r="616">
      <c r="A616" s="816"/>
      <c r="B616" s="816"/>
      <c r="C616" s="816"/>
      <c r="D616" s="816"/>
      <c r="E616" s="816"/>
      <c r="F616" s="816"/>
      <c r="G616" s="816"/>
      <c r="H616" s="816"/>
      <c r="I616" s="816"/>
      <c r="J616" s="816"/>
      <c r="K616" s="816"/>
      <c r="L616" s="816"/>
      <c r="M616" s="816"/>
      <c r="N616" s="816"/>
      <c r="O616" s="816"/>
      <c r="P616" s="816"/>
      <c r="Q616" s="816"/>
      <c r="R616" s="816"/>
      <c r="S616" s="817"/>
    </row>
    <row r="617">
      <c r="A617" s="816"/>
      <c r="B617" s="816"/>
      <c r="C617" s="816"/>
      <c r="D617" s="816"/>
      <c r="E617" s="816"/>
      <c r="F617" s="816"/>
      <c r="G617" s="816"/>
      <c r="H617" s="816"/>
      <c r="I617" s="816"/>
      <c r="J617" s="816"/>
      <c r="K617" s="816"/>
      <c r="L617" s="816"/>
      <c r="M617" s="816"/>
      <c r="N617" s="816"/>
      <c r="O617" s="816"/>
      <c r="P617" s="816"/>
      <c r="Q617" s="816"/>
      <c r="R617" s="816"/>
      <c r="S617" s="817"/>
    </row>
    <row r="618">
      <c r="A618" s="816"/>
      <c r="B618" s="816"/>
      <c r="C618" s="816"/>
      <c r="D618" s="816"/>
      <c r="E618" s="816"/>
      <c r="F618" s="816"/>
      <c r="G618" s="816"/>
      <c r="H618" s="816"/>
      <c r="I618" s="816"/>
      <c r="J618" s="816"/>
      <c r="K618" s="816"/>
      <c r="L618" s="816"/>
      <c r="M618" s="816"/>
      <c r="N618" s="816"/>
      <c r="O618" s="816"/>
      <c r="P618" s="816"/>
      <c r="Q618" s="816"/>
      <c r="R618" s="816"/>
      <c r="S618" s="817"/>
    </row>
    <row r="619">
      <c r="A619" s="816"/>
      <c r="B619" s="816"/>
      <c r="C619" s="816"/>
      <c r="D619" s="816"/>
      <c r="E619" s="816"/>
      <c r="F619" s="816"/>
      <c r="G619" s="816"/>
      <c r="H619" s="816"/>
      <c r="I619" s="816"/>
      <c r="J619" s="816"/>
      <c r="K619" s="816"/>
      <c r="L619" s="816"/>
      <c r="M619" s="816"/>
      <c r="N619" s="816"/>
      <c r="O619" s="816"/>
      <c r="P619" s="816"/>
      <c r="Q619" s="816"/>
      <c r="R619" s="816"/>
      <c r="S619" s="817"/>
    </row>
    <row r="620">
      <c r="A620" s="816"/>
      <c r="B620" s="816"/>
      <c r="C620" s="816"/>
      <c r="D620" s="816"/>
      <c r="E620" s="816"/>
      <c r="F620" s="816"/>
      <c r="G620" s="816"/>
      <c r="H620" s="816"/>
      <c r="I620" s="816"/>
      <c r="J620" s="816"/>
      <c r="K620" s="816"/>
      <c r="L620" s="816"/>
      <c r="M620" s="816"/>
      <c r="N620" s="816"/>
      <c r="O620" s="816"/>
      <c r="P620" s="816"/>
      <c r="Q620" s="816"/>
      <c r="R620" s="816"/>
      <c r="S620" s="817"/>
    </row>
    <row r="621">
      <c r="A621" s="816"/>
      <c r="B621" s="816"/>
      <c r="C621" s="816"/>
      <c r="D621" s="816"/>
      <c r="E621" s="816"/>
      <c r="F621" s="816"/>
      <c r="G621" s="816"/>
      <c r="H621" s="816"/>
      <c r="I621" s="816"/>
      <c r="J621" s="816"/>
      <c r="K621" s="816"/>
      <c r="L621" s="816"/>
      <c r="M621" s="816"/>
      <c r="N621" s="816"/>
      <c r="O621" s="816"/>
      <c r="P621" s="816"/>
      <c r="Q621" s="816"/>
      <c r="R621" s="816"/>
      <c r="S621" s="817"/>
    </row>
    <row r="622">
      <c r="A622" s="816"/>
      <c r="B622" s="816"/>
      <c r="C622" s="816"/>
      <c r="D622" s="816"/>
      <c r="E622" s="816"/>
      <c r="F622" s="816"/>
      <c r="G622" s="816"/>
      <c r="H622" s="816"/>
      <c r="I622" s="816"/>
      <c r="J622" s="816"/>
      <c r="K622" s="816"/>
      <c r="L622" s="816"/>
      <c r="M622" s="816"/>
      <c r="N622" s="816"/>
      <c r="O622" s="816"/>
      <c r="P622" s="816"/>
      <c r="Q622" s="816"/>
      <c r="R622" s="816"/>
      <c r="S622" s="817"/>
    </row>
    <row r="623">
      <c r="A623" s="816"/>
      <c r="B623" s="816"/>
      <c r="C623" s="816"/>
      <c r="D623" s="816"/>
      <c r="E623" s="816"/>
      <c r="F623" s="816"/>
      <c r="G623" s="816"/>
      <c r="H623" s="816"/>
      <c r="I623" s="816"/>
      <c r="J623" s="816"/>
      <c r="K623" s="816"/>
      <c r="L623" s="816"/>
      <c r="M623" s="816"/>
      <c r="N623" s="816"/>
      <c r="O623" s="816"/>
      <c r="P623" s="816"/>
      <c r="Q623" s="816"/>
      <c r="R623" s="816"/>
      <c r="S623" s="817"/>
    </row>
    <row r="624">
      <c r="A624" s="816"/>
      <c r="B624" s="816"/>
      <c r="C624" s="816"/>
      <c r="D624" s="816"/>
      <c r="E624" s="816"/>
      <c r="F624" s="816"/>
      <c r="G624" s="816"/>
      <c r="H624" s="816"/>
      <c r="I624" s="816"/>
      <c r="J624" s="816"/>
      <c r="K624" s="816"/>
      <c r="L624" s="816"/>
      <c r="M624" s="816"/>
      <c r="N624" s="816"/>
      <c r="O624" s="816"/>
      <c r="P624" s="816"/>
      <c r="Q624" s="816"/>
      <c r="R624" s="816"/>
      <c r="S624" s="817"/>
    </row>
    <row r="625">
      <c r="A625" s="816"/>
      <c r="B625" s="816"/>
      <c r="C625" s="816"/>
      <c r="D625" s="816"/>
      <c r="E625" s="816"/>
      <c r="F625" s="816"/>
      <c r="G625" s="816"/>
      <c r="H625" s="816"/>
      <c r="I625" s="816"/>
      <c r="J625" s="816"/>
      <c r="K625" s="816"/>
      <c r="L625" s="816"/>
      <c r="M625" s="816"/>
      <c r="N625" s="816"/>
      <c r="O625" s="816"/>
      <c r="P625" s="816"/>
      <c r="Q625" s="816"/>
      <c r="R625" s="816"/>
      <c r="S625" s="817"/>
    </row>
    <row r="626">
      <c r="A626" s="816"/>
      <c r="B626" s="816"/>
      <c r="C626" s="816"/>
      <c r="D626" s="816"/>
      <c r="E626" s="816"/>
      <c r="F626" s="816"/>
      <c r="G626" s="816"/>
      <c r="H626" s="816"/>
      <c r="I626" s="816"/>
      <c r="J626" s="816"/>
      <c r="K626" s="816"/>
      <c r="L626" s="816"/>
      <c r="M626" s="816"/>
      <c r="N626" s="816"/>
      <c r="O626" s="816"/>
      <c r="P626" s="816"/>
      <c r="Q626" s="816"/>
      <c r="R626" s="816"/>
      <c r="S626" s="817"/>
    </row>
    <row r="627">
      <c r="A627" s="816"/>
      <c r="B627" s="816"/>
      <c r="C627" s="816"/>
      <c r="D627" s="816"/>
      <c r="E627" s="816"/>
      <c r="F627" s="816"/>
      <c r="G627" s="816"/>
      <c r="H627" s="816"/>
      <c r="I627" s="816"/>
      <c r="J627" s="816"/>
      <c r="K627" s="816"/>
      <c r="L627" s="816"/>
      <c r="M627" s="816"/>
      <c r="N627" s="816"/>
      <c r="O627" s="816"/>
      <c r="P627" s="816"/>
      <c r="Q627" s="816"/>
      <c r="R627" s="816"/>
      <c r="S627" s="817"/>
    </row>
    <row r="628">
      <c r="A628" s="816"/>
      <c r="B628" s="816"/>
      <c r="C628" s="816"/>
      <c r="D628" s="816"/>
      <c r="E628" s="816"/>
      <c r="F628" s="816"/>
      <c r="G628" s="816"/>
      <c r="H628" s="816"/>
      <c r="I628" s="816"/>
      <c r="J628" s="816"/>
      <c r="K628" s="816"/>
      <c r="L628" s="816"/>
      <c r="M628" s="816"/>
      <c r="N628" s="816"/>
      <c r="O628" s="816"/>
      <c r="P628" s="816"/>
      <c r="Q628" s="816"/>
      <c r="R628" s="816"/>
      <c r="S628" s="817"/>
    </row>
    <row r="629">
      <c r="A629" s="816"/>
      <c r="B629" s="816"/>
      <c r="C629" s="816"/>
      <c r="D629" s="816"/>
      <c r="E629" s="816"/>
      <c r="F629" s="816"/>
      <c r="G629" s="816"/>
      <c r="H629" s="816"/>
      <c r="I629" s="816"/>
      <c r="J629" s="816"/>
      <c r="K629" s="816"/>
      <c r="L629" s="816"/>
      <c r="M629" s="816"/>
      <c r="N629" s="816"/>
      <c r="O629" s="816"/>
      <c r="P629" s="816"/>
      <c r="Q629" s="816"/>
      <c r="R629" s="816"/>
      <c r="S629" s="817"/>
    </row>
    <row r="630">
      <c r="A630" s="816"/>
      <c r="B630" s="816"/>
      <c r="C630" s="816"/>
      <c r="D630" s="816"/>
      <c r="E630" s="816"/>
      <c r="F630" s="816"/>
      <c r="G630" s="816"/>
      <c r="H630" s="816"/>
      <c r="I630" s="816"/>
      <c r="J630" s="816"/>
      <c r="K630" s="816"/>
      <c r="L630" s="816"/>
      <c r="M630" s="816"/>
      <c r="N630" s="816"/>
      <c r="O630" s="816"/>
      <c r="P630" s="816"/>
      <c r="Q630" s="816"/>
      <c r="R630" s="816"/>
      <c r="S630" s="817"/>
    </row>
    <row r="631">
      <c r="A631" s="816"/>
      <c r="B631" s="816"/>
      <c r="C631" s="816"/>
      <c r="D631" s="816"/>
      <c r="E631" s="816"/>
      <c r="F631" s="816"/>
      <c r="G631" s="816"/>
      <c r="H631" s="816"/>
      <c r="I631" s="816"/>
      <c r="J631" s="816"/>
      <c r="K631" s="816"/>
      <c r="L631" s="816"/>
      <c r="M631" s="816"/>
      <c r="N631" s="816"/>
      <c r="O631" s="816"/>
      <c r="P631" s="816"/>
      <c r="Q631" s="816"/>
      <c r="R631" s="816"/>
      <c r="S631" s="817"/>
    </row>
    <row r="632">
      <c r="A632" s="816"/>
      <c r="B632" s="816"/>
      <c r="C632" s="816"/>
      <c r="D632" s="816"/>
      <c r="E632" s="816"/>
      <c r="F632" s="816"/>
      <c r="G632" s="816"/>
      <c r="H632" s="816"/>
      <c r="I632" s="816"/>
      <c r="J632" s="816"/>
      <c r="K632" s="816"/>
      <c r="L632" s="816"/>
      <c r="M632" s="816"/>
      <c r="N632" s="816"/>
      <c r="O632" s="816"/>
      <c r="P632" s="816"/>
      <c r="Q632" s="816"/>
      <c r="R632" s="816"/>
      <c r="S632" s="817"/>
    </row>
    <row r="633">
      <c r="A633" s="816"/>
      <c r="B633" s="816"/>
      <c r="C633" s="816"/>
      <c r="D633" s="816"/>
      <c r="E633" s="816"/>
      <c r="F633" s="816"/>
      <c r="G633" s="816"/>
      <c r="H633" s="816"/>
      <c r="I633" s="816"/>
      <c r="J633" s="816"/>
      <c r="K633" s="816"/>
      <c r="L633" s="816"/>
      <c r="M633" s="816"/>
      <c r="N633" s="816"/>
      <c r="O633" s="816"/>
      <c r="P633" s="816"/>
      <c r="Q633" s="816"/>
      <c r="R633" s="816"/>
      <c r="S633" s="817"/>
    </row>
    <row r="634">
      <c r="A634" s="816"/>
      <c r="B634" s="816"/>
      <c r="C634" s="816"/>
      <c r="D634" s="816"/>
      <c r="E634" s="816"/>
      <c r="F634" s="816"/>
      <c r="G634" s="816"/>
      <c r="H634" s="816"/>
      <c r="I634" s="816"/>
      <c r="J634" s="816"/>
      <c r="K634" s="816"/>
      <c r="L634" s="816"/>
      <c r="M634" s="816"/>
      <c r="N634" s="816"/>
      <c r="O634" s="816"/>
      <c r="P634" s="816"/>
      <c r="Q634" s="816"/>
      <c r="R634" s="816"/>
      <c r="S634" s="817"/>
    </row>
    <row r="635">
      <c r="A635" s="816"/>
      <c r="B635" s="816"/>
      <c r="C635" s="816"/>
      <c r="D635" s="816"/>
      <c r="E635" s="816"/>
      <c r="F635" s="816"/>
      <c r="G635" s="816"/>
      <c r="H635" s="816"/>
      <c r="I635" s="816"/>
      <c r="J635" s="816"/>
      <c r="K635" s="816"/>
      <c r="L635" s="816"/>
      <c r="M635" s="816"/>
      <c r="N635" s="816"/>
      <c r="O635" s="816"/>
      <c r="P635" s="816"/>
      <c r="Q635" s="816"/>
      <c r="R635" s="816"/>
      <c r="S635" s="817"/>
    </row>
    <row r="636">
      <c r="A636" s="816"/>
      <c r="B636" s="816"/>
      <c r="C636" s="816"/>
      <c r="D636" s="816"/>
      <c r="E636" s="816"/>
      <c r="F636" s="816"/>
      <c r="G636" s="816"/>
      <c r="H636" s="816"/>
      <c r="I636" s="816"/>
      <c r="J636" s="816"/>
      <c r="K636" s="816"/>
      <c r="L636" s="816"/>
      <c r="M636" s="816"/>
      <c r="N636" s="816"/>
      <c r="O636" s="816"/>
      <c r="P636" s="816"/>
      <c r="Q636" s="816"/>
      <c r="R636" s="816"/>
      <c r="S636" s="817"/>
    </row>
    <row r="637">
      <c r="A637" s="816"/>
      <c r="B637" s="816"/>
      <c r="C637" s="816"/>
      <c r="D637" s="816"/>
      <c r="E637" s="816"/>
      <c r="F637" s="816"/>
      <c r="G637" s="816"/>
      <c r="H637" s="816"/>
      <c r="I637" s="816"/>
      <c r="J637" s="816"/>
      <c r="K637" s="816"/>
      <c r="L637" s="816"/>
      <c r="M637" s="816"/>
      <c r="N637" s="816"/>
      <c r="O637" s="816"/>
      <c r="P637" s="816"/>
      <c r="Q637" s="816"/>
      <c r="R637" s="816"/>
      <c r="S637" s="817"/>
    </row>
    <row r="638">
      <c r="A638" s="816"/>
      <c r="B638" s="816"/>
      <c r="C638" s="816"/>
      <c r="D638" s="816"/>
      <c r="E638" s="816"/>
      <c r="F638" s="816"/>
      <c r="G638" s="816"/>
      <c r="H638" s="816"/>
      <c r="I638" s="816"/>
      <c r="J638" s="816"/>
      <c r="K638" s="816"/>
      <c r="L638" s="816"/>
      <c r="M638" s="816"/>
      <c r="N638" s="816"/>
      <c r="O638" s="816"/>
      <c r="P638" s="816"/>
      <c r="Q638" s="816"/>
      <c r="R638" s="816"/>
      <c r="S638" s="817"/>
    </row>
    <row r="639">
      <c r="A639" s="816"/>
      <c r="B639" s="816"/>
      <c r="C639" s="816"/>
      <c r="D639" s="816"/>
      <c r="E639" s="816"/>
      <c r="F639" s="816"/>
      <c r="G639" s="816"/>
      <c r="H639" s="816"/>
      <c r="I639" s="816"/>
      <c r="J639" s="816"/>
      <c r="K639" s="816"/>
      <c r="L639" s="816"/>
      <c r="M639" s="816"/>
      <c r="N639" s="816"/>
      <c r="O639" s="816"/>
      <c r="P639" s="816"/>
      <c r="Q639" s="816"/>
      <c r="R639" s="816"/>
      <c r="S639" s="817"/>
    </row>
    <row r="640">
      <c r="A640" s="816"/>
      <c r="B640" s="816"/>
      <c r="C640" s="816"/>
      <c r="D640" s="816"/>
      <c r="E640" s="816"/>
      <c r="F640" s="816"/>
      <c r="G640" s="816"/>
      <c r="H640" s="816"/>
      <c r="I640" s="816"/>
      <c r="J640" s="816"/>
      <c r="K640" s="816"/>
      <c r="L640" s="816"/>
      <c r="M640" s="816"/>
      <c r="N640" s="816"/>
      <c r="O640" s="816"/>
      <c r="P640" s="816"/>
      <c r="Q640" s="816"/>
      <c r="R640" s="816"/>
      <c r="S640" s="817"/>
    </row>
    <row r="641">
      <c r="A641" s="816"/>
      <c r="B641" s="816"/>
      <c r="C641" s="816"/>
      <c r="D641" s="816"/>
      <c r="E641" s="816"/>
      <c r="F641" s="816"/>
      <c r="G641" s="816"/>
      <c r="H641" s="816"/>
      <c r="I641" s="816"/>
      <c r="J641" s="816"/>
      <c r="K641" s="816"/>
      <c r="L641" s="816"/>
      <c r="M641" s="816"/>
      <c r="N641" s="816"/>
      <c r="O641" s="816"/>
      <c r="P641" s="816"/>
      <c r="Q641" s="816"/>
      <c r="R641" s="816"/>
      <c r="S641" s="817"/>
    </row>
    <row r="642">
      <c r="A642" s="816"/>
      <c r="B642" s="816"/>
      <c r="C642" s="816"/>
      <c r="D642" s="816"/>
      <c r="E642" s="816"/>
      <c r="F642" s="816"/>
      <c r="G642" s="816"/>
      <c r="H642" s="816"/>
      <c r="I642" s="816"/>
      <c r="J642" s="816"/>
      <c r="K642" s="816"/>
      <c r="L642" s="816"/>
      <c r="M642" s="816"/>
      <c r="N642" s="816"/>
      <c r="O642" s="816"/>
      <c r="P642" s="816"/>
      <c r="Q642" s="816"/>
      <c r="R642" s="816"/>
      <c r="S642" s="817"/>
    </row>
    <row r="643">
      <c r="A643" s="816"/>
      <c r="B643" s="816"/>
      <c r="C643" s="816"/>
      <c r="D643" s="816"/>
      <c r="E643" s="816"/>
      <c r="F643" s="816"/>
      <c r="G643" s="816"/>
      <c r="H643" s="816"/>
      <c r="I643" s="816"/>
      <c r="J643" s="816"/>
      <c r="K643" s="816"/>
      <c r="L643" s="816"/>
      <c r="M643" s="816"/>
      <c r="N643" s="816"/>
      <c r="O643" s="816"/>
      <c r="P643" s="816"/>
      <c r="Q643" s="816"/>
      <c r="R643" s="816"/>
      <c r="S643" s="817"/>
    </row>
    <row r="644">
      <c r="A644" s="816"/>
      <c r="B644" s="816"/>
      <c r="C644" s="816"/>
      <c r="D644" s="816"/>
      <c r="E644" s="816"/>
      <c r="F644" s="816"/>
      <c r="G644" s="816"/>
      <c r="H644" s="816"/>
      <c r="I644" s="816"/>
      <c r="J644" s="816"/>
      <c r="K644" s="816"/>
      <c r="L644" s="816"/>
      <c r="M644" s="816"/>
      <c r="N644" s="816"/>
      <c r="O644" s="816"/>
      <c r="P644" s="816"/>
      <c r="Q644" s="816"/>
      <c r="R644" s="816"/>
      <c r="S644" s="817"/>
    </row>
    <row r="645">
      <c r="A645" s="816"/>
      <c r="B645" s="816"/>
      <c r="C645" s="816"/>
      <c r="D645" s="816"/>
      <c r="E645" s="816"/>
      <c r="F645" s="816"/>
      <c r="G645" s="816"/>
      <c r="H645" s="816"/>
      <c r="I645" s="816"/>
      <c r="J645" s="816"/>
      <c r="K645" s="816"/>
      <c r="L645" s="816"/>
      <c r="M645" s="816"/>
      <c r="N645" s="816"/>
      <c r="O645" s="816"/>
      <c r="P645" s="816"/>
      <c r="Q645" s="816"/>
      <c r="R645" s="816"/>
      <c r="S645" s="817"/>
    </row>
    <row r="646">
      <c r="A646" s="816"/>
      <c r="B646" s="816"/>
      <c r="C646" s="816"/>
      <c r="D646" s="816"/>
      <c r="E646" s="816"/>
      <c r="F646" s="816"/>
      <c r="G646" s="816"/>
      <c r="H646" s="816"/>
      <c r="I646" s="816"/>
      <c r="J646" s="816"/>
      <c r="K646" s="816"/>
      <c r="L646" s="816"/>
      <c r="M646" s="816"/>
      <c r="N646" s="816"/>
      <c r="O646" s="816"/>
      <c r="P646" s="816"/>
      <c r="Q646" s="816"/>
      <c r="R646" s="816"/>
      <c r="S646" s="817"/>
    </row>
    <row r="647">
      <c r="A647" s="816"/>
      <c r="B647" s="816"/>
      <c r="C647" s="816"/>
      <c r="D647" s="816"/>
      <c r="E647" s="816"/>
      <c r="F647" s="816"/>
      <c r="G647" s="816"/>
      <c r="H647" s="816"/>
      <c r="I647" s="816"/>
      <c r="J647" s="816"/>
      <c r="K647" s="816"/>
      <c r="L647" s="816"/>
      <c r="M647" s="816"/>
      <c r="N647" s="816"/>
      <c r="O647" s="816"/>
      <c r="P647" s="816"/>
      <c r="Q647" s="816"/>
      <c r="R647" s="816"/>
      <c r="S647" s="817"/>
    </row>
    <row r="648">
      <c r="A648" s="816"/>
      <c r="B648" s="816"/>
      <c r="C648" s="816"/>
      <c r="D648" s="816"/>
      <c r="E648" s="816"/>
      <c r="F648" s="816"/>
      <c r="G648" s="816"/>
      <c r="H648" s="816"/>
      <c r="I648" s="816"/>
      <c r="J648" s="816"/>
      <c r="K648" s="816"/>
      <c r="L648" s="816"/>
      <c r="M648" s="816"/>
      <c r="N648" s="816"/>
      <c r="O648" s="816"/>
      <c r="P648" s="816"/>
      <c r="Q648" s="816"/>
      <c r="R648" s="816"/>
      <c r="S648" s="817"/>
    </row>
    <row r="649">
      <c r="A649" s="816"/>
      <c r="B649" s="816"/>
      <c r="C649" s="816"/>
      <c r="D649" s="816"/>
      <c r="E649" s="816"/>
      <c r="F649" s="816"/>
      <c r="G649" s="816"/>
      <c r="H649" s="816"/>
      <c r="I649" s="816"/>
      <c r="J649" s="816"/>
      <c r="K649" s="816"/>
      <c r="L649" s="816"/>
      <c r="M649" s="816"/>
      <c r="N649" s="816"/>
      <c r="O649" s="816"/>
      <c r="P649" s="816"/>
      <c r="Q649" s="816"/>
      <c r="R649" s="816"/>
      <c r="S649" s="817"/>
    </row>
    <row r="650">
      <c r="A650" s="816"/>
      <c r="B650" s="816"/>
      <c r="C650" s="816"/>
      <c r="D650" s="816"/>
      <c r="E650" s="816"/>
      <c r="F650" s="816"/>
      <c r="G650" s="816"/>
      <c r="H650" s="816"/>
      <c r="I650" s="816"/>
      <c r="J650" s="816"/>
      <c r="K650" s="816"/>
      <c r="L650" s="816"/>
      <c r="M650" s="816"/>
      <c r="N650" s="816"/>
      <c r="O650" s="816"/>
      <c r="P650" s="816"/>
      <c r="Q650" s="816"/>
      <c r="R650" s="816"/>
      <c r="S650" s="817"/>
    </row>
    <row r="651">
      <c r="A651" s="816"/>
      <c r="B651" s="816"/>
      <c r="C651" s="816"/>
      <c r="D651" s="816"/>
      <c r="E651" s="816"/>
      <c r="F651" s="816"/>
      <c r="G651" s="816"/>
      <c r="H651" s="816"/>
      <c r="I651" s="816"/>
      <c r="J651" s="816"/>
      <c r="K651" s="816"/>
      <c r="L651" s="816"/>
      <c r="M651" s="816"/>
      <c r="N651" s="816"/>
      <c r="O651" s="816"/>
      <c r="P651" s="816"/>
      <c r="Q651" s="816"/>
      <c r="R651" s="816"/>
      <c r="S651" s="817"/>
    </row>
    <row r="652">
      <c r="A652" s="816"/>
      <c r="B652" s="816"/>
      <c r="C652" s="816"/>
      <c r="D652" s="816"/>
      <c r="E652" s="816"/>
      <c r="F652" s="816"/>
      <c r="G652" s="816"/>
      <c r="H652" s="816"/>
      <c r="I652" s="816"/>
      <c r="J652" s="816"/>
      <c r="K652" s="816"/>
      <c r="L652" s="816"/>
      <c r="M652" s="816"/>
      <c r="N652" s="816"/>
      <c r="O652" s="816"/>
      <c r="P652" s="816"/>
      <c r="Q652" s="816"/>
      <c r="R652" s="816"/>
      <c r="S652" s="817"/>
    </row>
    <row r="653">
      <c r="A653" s="816"/>
      <c r="B653" s="816"/>
      <c r="C653" s="816"/>
      <c r="D653" s="816"/>
      <c r="E653" s="816"/>
      <c r="F653" s="816"/>
      <c r="G653" s="816"/>
      <c r="H653" s="816"/>
      <c r="I653" s="816"/>
      <c r="J653" s="816"/>
      <c r="K653" s="816"/>
      <c r="L653" s="816"/>
      <c r="M653" s="816"/>
      <c r="N653" s="816"/>
      <c r="O653" s="816"/>
      <c r="P653" s="816"/>
      <c r="Q653" s="816"/>
      <c r="R653" s="816"/>
      <c r="S653" s="817"/>
    </row>
    <row r="654">
      <c r="A654" s="816"/>
      <c r="B654" s="816"/>
      <c r="C654" s="816"/>
      <c r="D654" s="816"/>
      <c r="E654" s="816"/>
      <c r="F654" s="816"/>
      <c r="G654" s="816"/>
      <c r="H654" s="816"/>
      <c r="I654" s="816"/>
      <c r="J654" s="816"/>
      <c r="K654" s="816"/>
      <c r="L654" s="816"/>
      <c r="M654" s="816"/>
      <c r="N654" s="816"/>
      <c r="O654" s="816"/>
      <c r="P654" s="816"/>
      <c r="Q654" s="816"/>
      <c r="R654" s="816"/>
      <c r="S654" s="817"/>
    </row>
    <row r="655">
      <c r="A655" s="816"/>
      <c r="B655" s="816"/>
      <c r="C655" s="816"/>
      <c r="D655" s="816"/>
      <c r="E655" s="816"/>
      <c r="F655" s="816"/>
      <c r="G655" s="816"/>
      <c r="H655" s="816"/>
      <c r="I655" s="816"/>
      <c r="J655" s="816"/>
      <c r="K655" s="816"/>
      <c r="L655" s="816"/>
      <c r="M655" s="816"/>
      <c r="N655" s="816"/>
      <c r="O655" s="816"/>
      <c r="P655" s="816"/>
      <c r="Q655" s="816"/>
      <c r="R655" s="816"/>
      <c r="S655" s="817"/>
    </row>
    <row r="656">
      <c r="A656" s="816"/>
      <c r="B656" s="816"/>
      <c r="C656" s="816"/>
      <c r="D656" s="816"/>
      <c r="E656" s="816"/>
      <c r="F656" s="816"/>
      <c r="G656" s="816"/>
      <c r="H656" s="816"/>
      <c r="I656" s="816"/>
      <c r="J656" s="816"/>
      <c r="K656" s="816"/>
      <c r="L656" s="816"/>
      <c r="M656" s="816"/>
      <c r="N656" s="816"/>
      <c r="O656" s="816"/>
      <c r="P656" s="816"/>
      <c r="Q656" s="816"/>
      <c r="R656" s="816"/>
      <c r="S656" s="817"/>
    </row>
    <row r="657">
      <c r="A657" s="816"/>
      <c r="B657" s="816"/>
      <c r="C657" s="816"/>
      <c r="D657" s="816"/>
      <c r="E657" s="816"/>
      <c r="F657" s="816"/>
      <c r="G657" s="816"/>
      <c r="H657" s="816"/>
      <c r="I657" s="816"/>
      <c r="J657" s="816"/>
      <c r="K657" s="816"/>
      <c r="L657" s="816"/>
      <c r="M657" s="816"/>
      <c r="N657" s="816"/>
      <c r="O657" s="816"/>
      <c r="P657" s="816"/>
      <c r="Q657" s="816"/>
      <c r="R657" s="816"/>
      <c r="S657" s="817"/>
    </row>
    <row r="658">
      <c r="A658" s="816"/>
      <c r="B658" s="816"/>
      <c r="C658" s="816"/>
      <c r="D658" s="816"/>
      <c r="E658" s="816"/>
      <c r="F658" s="816"/>
      <c r="G658" s="816"/>
      <c r="H658" s="816"/>
      <c r="I658" s="816"/>
      <c r="J658" s="816"/>
      <c r="K658" s="816"/>
      <c r="L658" s="816"/>
      <c r="M658" s="816"/>
      <c r="N658" s="816"/>
      <c r="O658" s="816"/>
      <c r="P658" s="816"/>
      <c r="Q658" s="816"/>
      <c r="R658" s="816"/>
      <c r="S658" s="817"/>
    </row>
    <row r="659">
      <c r="A659" s="816"/>
      <c r="B659" s="816"/>
      <c r="C659" s="816"/>
      <c r="D659" s="816"/>
      <c r="E659" s="816"/>
      <c r="F659" s="816"/>
      <c r="G659" s="816"/>
      <c r="H659" s="816"/>
      <c r="I659" s="816"/>
      <c r="J659" s="816"/>
      <c r="K659" s="816"/>
      <c r="L659" s="816"/>
      <c r="M659" s="816"/>
      <c r="N659" s="816"/>
      <c r="O659" s="816"/>
      <c r="P659" s="816"/>
      <c r="Q659" s="816"/>
      <c r="R659" s="816"/>
      <c r="S659" s="817"/>
    </row>
    <row r="660">
      <c r="A660" s="816"/>
      <c r="B660" s="816"/>
      <c r="C660" s="816"/>
      <c r="D660" s="816"/>
      <c r="E660" s="816"/>
      <c r="F660" s="816"/>
      <c r="G660" s="816"/>
      <c r="H660" s="816"/>
      <c r="I660" s="816"/>
      <c r="J660" s="816"/>
      <c r="K660" s="816"/>
      <c r="L660" s="816"/>
      <c r="M660" s="816"/>
      <c r="N660" s="816"/>
      <c r="O660" s="816"/>
      <c r="P660" s="816"/>
      <c r="Q660" s="816"/>
      <c r="R660" s="816"/>
      <c r="S660" s="817"/>
    </row>
    <row r="661">
      <c r="A661" s="816"/>
      <c r="B661" s="816"/>
      <c r="C661" s="816"/>
      <c r="D661" s="816"/>
      <c r="E661" s="816"/>
      <c r="F661" s="816"/>
      <c r="G661" s="816"/>
      <c r="H661" s="816"/>
      <c r="I661" s="816"/>
      <c r="J661" s="816"/>
      <c r="K661" s="816"/>
      <c r="L661" s="816"/>
      <c r="M661" s="816"/>
      <c r="N661" s="816"/>
      <c r="O661" s="816"/>
      <c r="P661" s="816"/>
      <c r="Q661" s="816"/>
      <c r="R661" s="816"/>
      <c r="S661" s="817"/>
    </row>
    <row r="662">
      <c r="A662" s="816"/>
      <c r="B662" s="816"/>
      <c r="C662" s="816"/>
      <c r="D662" s="816"/>
      <c r="E662" s="816"/>
      <c r="F662" s="816"/>
      <c r="G662" s="816"/>
      <c r="H662" s="816"/>
      <c r="I662" s="816"/>
      <c r="J662" s="816"/>
      <c r="K662" s="816"/>
      <c r="L662" s="816"/>
      <c r="M662" s="816"/>
      <c r="N662" s="816"/>
      <c r="O662" s="816"/>
      <c r="P662" s="816"/>
      <c r="Q662" s="816"/>
      <c r="R662" s="816"/>
      <c r="S662" s="817"/>
    </row>
    <row r="663">
      <c r="A663" s="816"/>
      <c r="B663" s="816"/>
      <c r="C663" s="816"/>
      <c r="D663" s="816"/>
      <c r="E663" s="816"/>
      <c r="F663" s="816"/>
      <c r="G663" s="816"/>
      <c r="H663" s="816"/>
      <c r="I663" s="816"/>
      <c r="J663" s="816"/>
      <c r="K663" s="816"/>
      <c r="L663" s="816"/>
      <c r="M663" s="816"/>
      <c r="N663" s="816"/>
      <c r="O663" s="816"/>
      <c r="P663" s="816"/>
      <c r="Q663" s="816"/>
      <c r="R663" s="816"/>
      <c r="S663" s="817"/>
    </row>
    <row r="664">
      <c r="A664" s="816"/>
      <c r="B664" s="816"/>
      <c r="C664" s="816"/>
      <c r="D664" s="816"/>
      <c r="E664" s="816"/>
      <c r="F664" s="816"/>
      <c r="G664" s="816"/>
      <c r="H664" s="816"/>
      <c r="I664" s="816"/>
      <c r="J664" s="816"/>
      <c r="K664" s="816"/>
      <c r="L664" s="816"/>
      <c r="M664" s="816"/>
      <c r="N664" s="816"/>
      <c r="O664" s="816"/>
      <c r="P664" s="816"/>
      <c r="Q664" s="816"/>
      <c r="R664" s="816"/>
      <c r="S664" s="817"/>
    </row>
    <row r="665">
      <c r="A665" s="816"/>
      <c r="B665" s="816"/>
      <c r="C665" s="816"/>
      <c r="D665" s="816"/>
      <c r="E665" s="816"/>
      <c r="F665" s="816"/>
      <c r="G665" s="816"/>
      <c r="H665" s="816"/>
      <c r="I665" s="816"/>
      <c r="J665" s="816"/>
      <c r="K665" s="816"/>
      <c r="L665" s="816"/>
      <c r="M665" s="816"/>
      <c r="N665" s="816"/>
      <c r="O665" s="816"/>
      <c r="P665" s="816"/>
      <c r="Q665" s="816"/>
      <c r="R665" s="816"/>
      <c r="S665" s="817"/>
    </row>
    <row r="666">
      <c r="A666" s="816"/>
      <c r="B666" s="816"/>
      <c r="C666" s="816"/>
      <c r="D666" s="816"/>
      <c r="E666" s="816"/>
      <c r="F666" s="816"/>
      <c r="G666" s="816"/>
      <c r="H666" s="816"/>
      <c r="I666" s="816"/>
      <c r="J666" s="816"/>
      <c r="K666" s="816"/>
      <c r="L666" s="816"/>
      <c r="M666" s="816"/>
      <c r="N666" s="816"/>
      <c r="O666" s="816"/>
      <c r="P666" s="816"/>
      <c r="Q666" s="816"/>
      <c r="R666" s="816"/>
      <c r="S666" s="817"/>
    </row>
    <row r="667">
      <c r="A667" s="816"/>
      <c r="B667" s="816"/>
      <c r="C667" s="816"/>
      <c r="D667" s="816"/>
      <c r="E667" s="816"/>
      <c r="F667" s="816"/>
      <c r="G667" s="816"/>
      <c r="H667" s="816"/>
      <c r="I667" s="816"/>
      <c r="J667" s="816"/>
      <c r="K667" s="816"/>
      <c r="L667" s="816"/>
      <c r="M667" s="816"/>
      <c r="N667" s="816"/>
      <c r="O667" s="816"/>
      <c r="P667" s="816"/>
      <c r="Q667" s="816"/>
      <c r="R667" s="816"/>
      <c r="S667" s="817"/>
    </row>
    <row r="668">
      <c r="A668" s="816"/>
      <c r="B668" s="816"/>
      <c r="C668" s="816"/>
      <c r="D668" s="816"/>
      <c r="E668" s="816"/>
      <c r="F668" s="816"/>
      <c r="G668" s="816"/>
      <c r="H668" s="816"/>
      <c r="I668" s="816"/>
      <c r="J668" s="816"/>
      <c r="K668" s="816"/>
      <c r="L668" s="816"/>
      <c r="M668" s="816"/>
      <c r="N668" s="816"/>
      <c r="O668" s="816"/>
      <c r="P668" s="816"/>
      <c r="Q668" s="816"/>
      <c r="R668" s="816"/>
      <c r="S668" s="817"/>
    </row>
    <row r="669">
      <c r="A669" s="816"/>
      <c r="B669" s="816"/>
      <c r="C669" s="816"/>
      <c r="D669" s="816"/>
      <c r="E669" s="816"/>
      <c r="F669" s="816"/>
      <c r="G669" s="816"/>
      <c r="H669" s="816"/>
      <c r="I669" s="816"/>
      <c r="J669" s="816"/>
      <c r="K669" s="816"/>
      <c r="L669" s="816"/>
      <c r="M669" s="816"/>
      <c r="N669" s="816"/>
      <c r="O669" s="816"/>
      <c r="P669" s="816"/>
      <c r="Q669" s="816"/>
      <c r="R669" s="816"/>
      <c r="S669" s="817"/>
    </row>
    <row r="670">
      <c r="A670" s="816"/>
      <c r="B670" s="816"/>
      <c r="C670" s="816"/>
      <c r="D670" s="816"/>
      <c r="E670" s="816"/>
      <c r="F670" s="816"/>
      <c r="G670" s="816"/>
      <c r="H670" s="816"/>
      <c r="I670" s="816"/>
      <c r="J670" s="816"/>
      <c r="K670" s="816"/>
      <c r="L670" s="816"/>
      <c r="M670" s="816"/>
      <c r="N670" s="816"/>
      <c r="O670" s="816"/>
      <c r="P670" s="816"/>
      <c r="Q670" s="816"/>
      <c r="R670" s="816"/>
      <c r="S670" s="817"/>
    </row>
    <row r="671">
      <c r="A671" s="816"/>
      <c r="B671" s="816"/>
      <c r="C671" s="816"/>
      <c r="D671" s="816"/>
      <c r="E671" s="816"/>
      <c r="F671" s="816"/>
      <c r="G671" s="816"/>
      <c r="H671" s="816"/>
      <c r="I671" s="816"/>
      <c r="J671" s="816"/>
      <c r="K671" s="816"/>
      <c r="L671" s="816"/>
      <c r="M671" s="816"/>
      <c r="N671" s="816"/>
      <c r="O671" s="816"/>
      <c r="P671" s="816"/>
      <c r="Q671" s="816"/>
      <c r="R671" s="816"/>
      <c r="S671" s="817"/>
    </row>
    <row r="672">
      <c r="A672" s="816"/>
      <c r="B672" s="816"/>
      <c r="C672" s="816"/>
      <c r="D672" s="816"/>
      <c r="E672" s="816"/>
      <c r="F672" s="816"/>
      <c r="G672" s="816"/>
      <c r="H672" s="816"/>
      <c r="I672" s="816"/>
      <c r="J672" s="816"/>
      <c r="K672" s="816"/>
      <c r="L672" s="816"/>
      <c r="M672" s="816"/>
      <c r="N672" s="816"/>
      <c r="O672" s="816"/>
      <c r="P672" s="816"/>
      <c r="Q672" s="816"/>
      <c r="R672" s="816"/>
      <c r="S672" s="817"/>
    </row>
    <row r="673">
      <c r="A673" s="816"/>
      <c r="B673" s="816"/>
      <c r="C673" s="816"/>
      <c r="D673" s="816"/>
      <c r="E673" s="816"/>
      <c r="F673" s="816"/>
      <c r="G673" s="816"/>
      <c r="H673" s="816"/>
      <c r="I673" s="816"/>
      <c r="J673" s="816"/>
      <c r="K673" s="816"/>
      <c r="L673" s="816"/>
      <c r="M673" s="816"/>
      <c r="N673" s="816"/>
      <c r="O673" s="816"/>
      <c r="P673" s="816"/>
      <c r="Q673" s="816"/>
      <c r="R673" s="816"/>
      <c r="S673" s="817"/>
    </row>
    <row r="674">
      <c r="A674" s="816"/>
      <c r="B674" s="816"/>
      <c r="C674" s="816"/>
      <c r="D674" s="816"/>
      <c r="E674" s="816"/>
      <c r="F674" s="816"/>
      <c r="G674" s="816"/>
      <c r="H674" s="816"/>
      <c r="I674" s="816"/>
      <c r="J674" s="816"/>
      <c r="K674" s="816"/>
      <c r="L674" s="816"/>
      <c r="M674" s="816"/>
      <c r="N674" s="816"/>
      <c r="O674" s="816"/>
      <c r="P674" s="816"/>
      <c r="Q674" s="816"/>
      <c r="R674" s="816"/>
      <c r="S674" s="817"/>
    </row>
    <row r="675">
      <c r="A675" s="816"/>
      <c r="B675" s="816"/>
      <c r="C675" s="816"/>
      <c r="D675" s="816"/>
      <c r="E675" s="816"/>
      <c r="F675" s="816"/>
      <c r="G675" s="816"/>
      <c r="H675" s="816"/>
      <c r="I675" s="816"/>
      <c r="J675" s="816"/>
      <c r="K675" s="816"/>
      <c r="L675" s="816"/>
      <c r="M675" s="816"/>
      <c r="N675" s="816"/>
      <c r="O675" s="816"/>
      <c r="P675" s="816"/>
      <c r="Q675" s="816"/>
      <c r="R675" s="816"/>
      <c r="S675" s="817"/>
    </row>
    <row r="676">
      <c r="A676" s="816"/>
      <c r="B676" s="816"/>
      <c r="C676" s="816"/>
      <c r="D676" s="816"/>
      <c r="E676" s="816"/>
      <c r="F676" s="816"/>
      <c r="G676" s="816"/>
      <c r="H676" s="816"/>
      <c r="I676" s="816"/>
      <c r="J676" s="816"/>
      <c r="K676" s="816"/>
      <c r="L676" s="816"/>
      <c r="M676" s="816"/>
      <c r="N676" s="816"/>
      <c r="O676" s="816"/>
      <c r="P676" s="816"/>
      <c r="Q676" s="816"/>
      <c r="R676" s="816"/>
      <c r="S676" s="817"/>
    </row>
    <row r="677">
      <c r="A677" s="816"/>
      <c r="B677" s="816"/>
      <c r="C677" s="816"/>
      <c r="D677" s="816"/>
      <c r="E677" s="816"/>
      <c r="F677" s="816"/>
      <c r="G677" s="816"/>
      <c r="H677" s="816"/>
      <c r="I677" s="816"/>
      <c r="J677" s="816"/>
      <c r="K677" s="816"/>
      <c r="L677" s="816"/>
      <c r="M677" s="816"/>
      <c r="N677" s="816"/>
      <c r="O677" s="816"/>
      <c r="P677" s="816"/>
      <c r="Q677" s="816"/>
      <c r="R677" s="816"/>
      <c r="S677" s="817"/>
    </row>
    <row r="678">
      <c r="A678" s="816"/>
      <c r="B678" s="816"/>
      <c r="C678" s="816"/>
      <c r="D678" s="816"/>
      <c r="E678" s="816"/>
      <c r="F678" s="816"/>
      <c r="G678" s="816"/>
      <c r="H678" s="816"/>
      <c r="I678" s="816"/>
      <c r="J678" s="816"/>
      <c r="K678" s="816"/>
      <c r="L678" s="816"/>
      <c r="M678" s="816"/>
      <c r="N678" s="816"/>
      <c r="O678" s="816"/>
      <c r="P678" s="816"/>
      <c r="Q678" s="816"/>
      <c r="R678" s="816"/>
      <c r="S678" s="817"/>
    </row>
    <row r="679">
      <c r="A679" s="816"/>
      <c r="B679" s="816"/>
      <c r="C679" s="816"/>
      <c r="D679" s="816"/>
      <c r="E679" s="816"/>
      <c r="F679" s="816"/>
      <c r="G679" s="816"/>
      <c r="H679" s="816"/>
      <c r="I679" s="816"/>
      <c r="J679" s="816"/>
      <c r="K679" s="816"/>
      <c r="L679" s="816"/>
      <c r="M679" s="816"/>
      <c r="N679" s="816"/>
      <c r="O679" s="816"/>
      <c r="P679" s="816"/>
      <c r="Q679" s="816"/>
      <c r="R679" s="816"/>
      <c r="S679" s="817"/>
    </row>
    <row r="680">
      <c r="A680" s="816"/>
      <c r="B680" s="816"/>
      <c r="C680" s="816"/>
      <c r="D680" s="816"/>
      <c r="E680" s="816"/>
      <c r="F680" s="816"/>
      <c r="G680" s="816"/>
      <c r="H680" s="816"/>
      <c r="I680" s="816"/>
      <c r="J680" s="816"/>
      <c r="K680" s="816"/>
      <c r="L680" s="816"/>
      <c r="M680" s="816"/>
      <c r="N680" s="816"/>
      <c r="O680" s="816"/>
      <c r="P680" s="816"/>
      <c r="Q680" s="816"/>
      <c r="R680" s="816"/>
      <c r="S680" s="817"/>
    </row>
    <row r="681">
      <c r="A681" s="816"/>
      <c r="B681" s="816"/>
      <c r="C681" s="816"/>
      <c r="D681" s="816"/>
      <c r="E681" s="816"/>
      <c r="F681" s="816"/>
      <c r="G681" s="816"/>
      <c r="H681" s="816"/>
      <c r="I681" s="816"/>
      <c r="J681" s="816"/>
      <c r="K681" s="816"/>
      <c r="L681" s="816"/>
      <c r="M681" s="816"/>
      <c r="N681" s="816"/>
      <c r="O681" s="816"/>
      <c r="P681" s="816"/>
      <c r="Q681" s="816"/>
      <c r="R681" s="816"/>
      <c r="S681" s="817"/>
    </row>
    <row r="682">
      <c r="A682" s="816"/>
      <c r="B682" s="816"/>
      <c r="C682" s="816"/>
      <c r="D682" s="816"/>
      <c r="E682" s="816"/>
      <c r="F682" s="816"/>
      <c r="G682" s="816"/>
      <c r="H682" s="816"/>
      <c r="I682" s="816"/>
      <c r="J682" s="816"/>
      <c r="K682" s="816"/>
      <c r="L682" s="816"/>
      <c r="M682" s="816"/>
      <c r="N682" s="816"/>
      <c r="O682" s="816"/>
      <c r="P682" s="816"/>
      <c r="Q682" s="816"/>
      <c r="R682" s="816"/>
      <c r="S682" s="817"/>
    </row>
    <row r="683">
      <c r="A683" s="816"/>
      <c r="B683" s="816"/>
      <c r="C683" s="816"/>
      <c r="D683" s="816"/>
      <c r="E683" s="816"/>
      <c r="F683" s="816"/>
      <c r="G683" s="816"/>
      <c r="H683" s="816"/>
      <c r="I683" s="816"/>
      <c r="J683" s="816"/>
      <c r="K683" s="816"/>
      <c r="L683" s="816"/>
      <c r="M683" s="816"/>
      <c r="N683" s="816"/>
      <c r="O683" s="816"/>
      <c r="P683" s="816"/>
      <c r="Q683" s="816"/>
      <c r="R683" s="816"/>
      <c r="S683" s="817"/>
    </row>
    <row r="684">
      <c r="A684" s="816"/>
      <c r="B684" s="816"/>
      <c r="C684" s="816"/>
      <c r="D684" s="816"/>
      <c r="E684" s="816"/>
      <c r="F684" s="816"/>
      <c r="G684" s="816"/>
      <c r="H684" s="816"/>
      <c r="I684" s="816"/>
      <c r="J684" s="816"/>
      <c r="K684" s="816"/>
      <c r="L684" s="816"/>
      <c r="M684" s="816"/>
      <c r="N684" s="816"/>
      <c r="O684" s="816"/>
      <c r="P684" s="816"/>
      <c r="Q684" s="816"/>
      <c r="R684" s="816"/>
      <c r="S684" s="817"/>
    </row>
    <row r="685">
      <c r="A685" s="816"/>
      <c r="B685" s="816"/>
      <c r="C685" s="816"/>
      <c r="D685" s="816"/>
      <c r="E685" s="816"/>
      <c r="F685" s="816"/>
      <c r="G685" s="816"/>
      <c r="H685" s="816"/>
      <c r="I685" s="816"/>
      <c r="J685" s="816"/>
      <c r="K685" s="816"/>
      <c r="L685" s="816"/>
      <c r="M685" s="816"/>
      <c r="N685" s="816"/>
      <c r="O685" s="816"/>
      <c r="P685" s="816"/>
      <c r="Q685" s="816"/>
      <c r="R685" s="816"/>
      <c r="S685" s="817"/>
    </row>
    <row r="686">
      <c r="A686" s="816"/>
      <c r="B686" s="816"/>
      <c r="C686" s="816"/>
      <c r="D686" s="816"/>
      <c r="E686" s="816"/>
      <c r="F686" s="816"/>
      <c r="G686" s="816"/>
      <c r="H686" s="816"/>
      <c r="I686" s="816"/>
      <c r="J686" s="816"/>
      <c r="K686" s="816"/>
      <c r="L686" s="816"/>
      <c r="M686" s="816"/>
      <c r="N686" s="816"/>
      <c r="O686" s="816"/>
      <c r="P686" s="816"/>
      <c r="Q686" s="816"/>
      <c r="R686" s="816"/>
      <c r="S686" s="817"/>
    </row>
    <row r="687">
      <c r="A687" s="816"/>
      <c r="B687" s="816"/>
      <c r="C687" s="816"/>
      <c r="D687" s="816"/>
      <c r="E687" s="816"/>
      <c r="F687" s="816"/>
      <c r="G687" s="816"/>
      <c r="H687" s="816"/>
      <c r="I687" s="816"/>
      <c r="J687" s="816"/>
      <c r="K687" s="816"/>
      <c r="L687" s="816"/>
      <c r="M687" s="816"/>
      <c r="N687" s="816"/>
      <c r="O687" s="816"/>
      <c r="P687" s="816"/>
      <c r="Q687" s="816"/>
      <c r="R687" s="816"/>
      <c r="S687" s="817"/>
    </row>
    <row r="688">
      <c r="A688" s="816"/>
      <c r="B688" s="816"/>
      <c r="C688" s="816"/>
      <c r="D688" s="816"/>
      <c r="E688" s="816"/>
      <c r="F688" s="816"/>
      <c r="G688" s="816"/>
      <c r="H688" s="816"/>
      <c r="I688" s="816"/>
      <c r="J688" s="816"/>
      <c r="K688" s="816"/>
      <c r="L688" s="816"/>
      <c r="M688" s="816"/>
      <c r="N688" s="816"/>
      <c r="O688" s="816"/>
      <c r="P688" s="816"/>
      <c r="Q688" s="816"/>
      <c r="R688" s="816"/>
      <c r="S688" s="817"/>
    </row>
    <row r="689">
      <c r="A689" s="816"/>
      <c r="B689" s="816"/>
      <c r="C689" s="816"/>
      <c r="D689" s="816"/>
      <c r="E689" s="816"/>
      <c r="F689" s="816"/>
      <c r="G689" s="816"/>
      <c r="H689" s="816"/>
      <c r="I689" s="816"/>
      <c r="J689" s="816"/>
      <c r="K689" s="816"/>
      <c r="L689" s="816"/>
      <c r="M689" s="816"/>
      <c r="N689" s="816"/>
      <c r="O689" s="816"/>
      <c r="P689" s="816"/>
      <c r="Q689" s="816"/>
      <c r="R689" s="816"/>
      <c r="S689" s="817"/>
    </row>
    <row r="690">
      <c r="A690" s="816"/>
      <c r="B690" s="816"/>
      <c r="C690" s="816"/>
      <c r="D690" s="816"/>
      <c r="E690" s="816"/>
      <c r="F690" s="816"/>
      <c r="G690" s="816"/>
      <c r="H690" s="816"/>
      <c r="I690" s="816"/>
      <c r="J690" s="816"/>
      <c r="K690" s="816"/>
      <c r="L690" s="816"/>
      <c r="M690" s="816"/>
      <c r="N690" s="816"/>
      <c r="O690" s="816"/>
      <c r="P690" s="816"/>
      <c r="Q690" s="816"/>
      <c r="R690" s="816"/>
      <c r="S690" s="817"/>
    </row>
    <row r="691">
      <c r="A691" s="816"/>
      <c r="B691" s="816"/>
      <c r="C691" s="816"/>
      <c r="D691" s="816"/>
      <c r="E691" s="816"/>
      <c r="F691" s="816"/>
      <c r="G691" s="816"/>
      <c r="H691" s="816"/>
      <c r="I691" s="816"/>
      <c r="J691" s="816"/>
      <c r="K691" s="816"/>
      <c r="L691" s="816"/>
      <c r="M691" s="816"/>
      <c r="N691" s="816"/>
      <c r="O691" s="816"/>
      <c r="P691" s="816"/>
      <c r="Q691" s="816"/>
      <c r="R691" s="816"/>
      <c r="S691" s="817"/>
    </row>
    <row r="692">
      <c r="A692" s="816"/>
      <c r="B692" s="816"/>
      <c r="C692" s="816"/>
      <c r="D692" s="816"/>
      <c r="E692" s="816"/>
      <c r="F692" s="816"/>
      <c r="G692" s="816"/>
      <c r="H692" s="816"/>
      <c r="I692" s="816"/>
      <c r="J692" s="816"/>
      <c r="K692" s="816"/>
      <c r="L692" s="816"/>
      <c r="M692" s="816"/>
      <c r="N692" s="816"/>
      <c r="O692" s="816"/>
      <c r="P692" s="816"/>
      <c r="Q692" s="816"/>
      <c r="R692" s="816"/>
      <c r="S692" s="817"/>
    </row>
    <row r="693">
      <c r="A693" s="816"/>
      <c r="B693" s="816"/>
      <c r="C693" s="816"/>
      <c r="D693" s="816"/>
      <c r="E693" s="816"/>
      <c r="F693" s="816"/>
      <c r="G693" s="816"/>
      <c r="H693" s="816"/>
      <c r="I693" s="816"/>
      <c r="J693" s="816"/>
      <c r="K693" s="816"/>
      <c r="L693" s="816"/>
      <c r="M693" s="816"/>
      <c r="N693" s="816"/>
      <c r="O693" s="816"/>
      <c r="P693" s="816"/>
      <c r="Q693" s="816"/>
      <c r="R693" s="816"/>
      <c r="S693" s="817"/>
    </row>
    <row r="694">
      <c r="A694" s="816"/>
      <c r="B694" s="816"/>
      <c r="C694" s="816"/>
      <c r="D694" s="816"/>
      <c r="E694" s="816"/>
      <c r="F694" s="816"/>
      <c r="G694" s="816"/>
      <c r="H694" s="816"/>
      <c r="I694" s="816"/>
      <c r="J694" s="816"/>
      <c r="K694" s="816"/>
      <c r="L694" s="816"/>
      <c r="M694" s="816"/>
      <c r="N694" s="816"/>
      <c r="O694" s="816"/>
      <c r="P694" s="816"/>
      <c r="Q694" s="816"/>
      <c r="R694" s="816"/>
      <c r="S694" s="817"/>
    </row>
    <row r="695">
      <c r="A695" s="816"/>
      <c r="B695" s="816"/>
      <c r="C695" s="816"/>
      <c r="D695" s="816"/>
      <c r="E695" s="816"/>
      <c r="F695" s="816"/>
      <c r="G695" s="816"/>
      <c r="H695" s="816"/>
      <c r="I695" s="816"/>
      <c r="J695" s="816"/>
      <c r="K695" s="816"/>
      <c r="L695" s="816"/>
      <c r="M695" s="816"/>
      <c r="N695" s="816"/>
      <c r="O695" s="816"/>
      <c r="P695" s="816"/>
      <c r="Q695" s="816"/>
      <c r="R695" s="816"/>
      <c r="S695" s="817"/>
    </row>
    <row r="696">
      <c r="A696" s="816"/>
      <c r="B696" s="816"/>
      <c r="C696" s="816"/>
      <c r="D696" s="816"/>
      <c r="E696" s="816"/>
      <c r="F696" s="816"/>
      <c r="G696" s="816"/>
      <c r="H696" s="816"/>
      <c r="I696" s="816"/>
      <c r="J696" s="816"/>
      <c r="K696" s="816"/>
      <c r="L696" s="816"/>
      <c r="M696" s="816"/>
      <c r="N696" s="816"/>
      <c r="O696" s="816"/>
      <c r="P696" s="816"/>
      <c r="Q696" s="816"/>
      <c r="R696" s="816"/>
      <c r="S696" s="817"/>
    </row>
    <row r="697">
      <c r="A697" s="816"/>
      <c r="B697" s="816"/>
      <c r="C697" s="816"/>
      <c r="D697" s="816"/>
      <c r="E697" s="816"/>
      <c r="F697" s="816"/>
      <c r="G697" s="816"/>
      <c r="H697" s="816"/>
      <c r="I697" s="816"/>
      <c r="J697" s="816"/>
      <c r="K697" s="816"/>
      <c r="L697" s="816"/>
      <c r="M697" s="816"/>
      <c r="N697" s="816"/>
      <c r="O697" s="816"/>
      <c r="P697" s="816"/>
      <c r="Q697" s="816"/>
      <c r="R697" s="816"/>
      <c r="S697" s="817"/>
    </row>
    <row r="698">
      <c r="A698" s="816"/>
      <c r="B698" s="816"/>
      <c r="C698" s="816"/>
      <c r="D698" s="816"/>
      <c r="E698" s="816"/>
      <c r="F698" s="816"/>
      <c r="G698" s="816"/>
      <c r="H698" s="816"/>
      <c r="I698" s="816"/>
      <c r="J698" s="816"/>
      <c r="K698" s="816"/>
      <c r="L698" s="816"/>
      <c r="M698" s="816"/>
      <c r="N698" s="816"/>
      <c r="O698" s="816"/>
      <c r="P698" s="816"/>
      <c r="Q698" s="816"/>
      <c r="R698" s="816"/>
      <c r="S698" s="817"/>
    </row>
    <row r="699">
      <c r="A699" s="816"/>
      <c r="B699" s="816"/>
      <c r="C699" s="816"/>
      <c r="D699" s="816"/>
      <c r="E699" s="816"/>
      <c r="F699" s="816"/>
      <c r="G699" s="816"/>
      <c r="H699" s="816"/>
      <c r="I699" s="816"/>
      <c r="J699" s="816"/>
      <c r="K699" s="816"/>
      <c r="L699" s="816"/>
      <c r="M699" s="816"/>
      <c r="N699" s="816"/>
      <c r="O699" s="816"/>
      <c r="P699" s="816"/>
      <c r="Q699" s="816"/>
      <c r="R699" s="816"/>
      <c r="S699" s="817"/>
    </row>
    <row r="700">
      <c r="A700" s="816"/>
      <c r="B700" s="816"/>
      <c r="C700" s="816"/>
      <c r="D700" s="816"/>
      <c r="E700" s="816"/>
      <c r="F700" s="816"/>
      <c r="G700" s="816"/>
      <c r="H700" s="816"/>
      <c r="I700" s="816"/>
      <c r="J700" s="816"/>
      <c r="K700" s="816"/>
      <c r="L700" s="816"/>
      <c r="M700" s="816"/>
      <c r="N700" s="816"/>
      <c r="O700" s="816"/>
      <c r="P700" s="816"/>
      <c r="Q700" s="816"/>
      <c r="R700" s="816"/>
      <c r="S700" s="817"/>
    </row>
    <row r="701">
      <c r="A701" s="816"/>
      <c r="B701" s="816"/>
      <c r="C701" s="816"/>
      <c r="D701" s="816"/>
      <c r="E701" s="816"/>
      <c r="F701" s="816"/>
      <c r="G701" s="816"/>
      <c r="H701" s="816"/>
      <c r="I701" s="816"/>
      <c r="J701" s="816"/>
      <c r="K701" s="816"/>
      <c r="L701" s="816"/>
      <c r="M701" s="816"/>
      <c r="N701" s="816"/>
      <c r="O701" s="816"/>
      <c r="P701" s="816"/>
      <c r="Q701" s="816"/>
      <c r="R701" s="816"/>
      <c r="S701" s="817"/>
    </row>
    <row r="702">
      <c r="A702" s="816"/>
      <c r="B702" s="816"/>
      <c r="C702" s="816"/>
      <c r="D702" s="816"/>
      <c r="E702" s="816"/>
      <c r="F702" s="816"/>
      <c r="G702" s="816"/>
      <c r="H702" s="816"/>
      <c r="I702" s="816"/>
      <c r="J702" s="816"/>
      <c r="K702" s="816"/>
      <c r="L702" s="816"/>
      <c r="M702" s="816"/>
      <c r="N702" s="816"/>
      <c r="O702" s="816"/>
      <c r="P702" s="816"/>
      <c r="Q702" s="816"/>
      <c r="R702" s="816"/>
      <c r="S702" s="817"/>
    </row>
    <row r="703">
      <c r="A703" s="816"/>
      <c r="B703" s="816"/>
      <c r="C703" s="816"/>
      <c r="D703" s="816"/>
      <c r="E703" s="816"/>
      <c r="F703" s="816"/>
      <c r="G703" s="816"/>
      <c r="H703" s="816"/>
      <c r="I703" s="816"/>
      <c r="J703" s="816"/>
      <c r="K703" s="816"/>
      <c r="L703" s="816"/>
      <c r="M703" s="816"/>
      <c r="N703" s="816"/>
      <c r="O703" s="816"/>
      <c r="P703" s="816"/>
      <c r="Q703" s="816"/>
      <c r="R703" s="816"/>
      <c r="S703" s="817"/>
    </row>
    <row r="704">
      <c r="A704" s="816"/>
      <c r="B704" s="816"/>
      <c r="C704" s="816"/>
      <c r="D704" s="816"/>
      <c r="E704" s="816"/>
      <c r="F704" s="816"/>
      <c r="G704" s="816"/>
      <c r="H704" s="816"/>
      <c r="I704" s="816"/>
      <c r="J704" s="816"/>
      <c r="K704" s="816"/>
      <c r="L704" s="816"/>
      <c r="M704" s="816"/>
      <c r="N704" s="816"/>
      <c r="O704" s="816"/>
      <c r="P704" s="816"/>
      <c r="Q704" s="816"/>
      <c r="R704" s="816"/>
      <c r="S704" s="817"/>
    </row>
    <row r="705">
      <c r="A705" s="816"/>
      <c r="B705" s="816"/>
      <c r="C705" s="816"/>
      <c r="D705" s="816"/>
      <c r="E705" s="816"/>
      <c r="F705" s="816"/>
      <c r="G705" s="816"/>
      <c r="H705" s="816"/>
      <c r="I705" s="816"/>
      <c r="J705" s="816"/>
      <c r="K705" s="816"/>
      <c r="L705" s="816"/>
      <c r="M705" s="816"/>
      <c r="N705" s="816"/>
      <c r="O705" s="816"/>
      <c r="P705" s="816"/>
      <c r="Q705" s="816"/>
      <c r="R705" s="816"/>
      <c r="S705" s="817"/>
    </row>
    <row r="706">
      <c r="A706" s="816"/>
      <c r="B706" s="816"/>
      <c r="C706" s="816"/>
      <c r="D706" s="816"/>
      <c r="E706" s="816"/>
      <c r="F706" s="816"/>
      <c r="G706" s="816"/>
      <c r="H706" s="816"/>
      <c r="I706" s="816"/>
      <c r="J706" s="816"/>
      <c r="K706" s="816"/>
      <c r="L706" s="816"/>
      <c r="M706" s="816"/>
      <c r="N706" s="816"/>
      <c r="O706" s="816"/>
      <c r="P706" s="816"/>
      <c r="Q706" s="816"/>
      <c r="R706" s="816"/>
      <c r="S706" s="817"/>
    </row>
    <row r="707">
      <c r="A707" s="816"/>
      <c r="B707" s="816"/>
      <c r="C707" s="816"/>
      <c r="D707" s="816"/>
      <c r="E707" s="816"/>
      <c r="F707" s="816"/>
      <c r="G707" s="816"/>
      <c r="H707" s="816"/>
      <c r="I707" s="816"/>
      <c r="J707" s="816"/>
      <c r="K707" s="816"/>
      <c r="L707" s="816"/>
      <c r="M707" s="816"/>
      <c r="N707" s="816"/>
      <c r="O707" s="816"/>
      <c r="P707" s="816"/>
      <c r="Q707" s="816"/>
      <c r="R707" s="816"/>
      <c r="S707" s="817"/>
    </row>
    <row r="708">
      <c r="A708" s="816"/>
      <c r="B708" s="816"/>
      <c r="C708" s="816"/>
      <c r="D708" s="816"/>
      <c r="E708" s="816"/>
      <c r="F708" s="816"/>
      <c r="G708" s="816"/>
      <c r="H708" s="816"/>
      <c r="I708" s="816"/>
      <c r="J708" s="816"/>
      <c r="K708" s="816"/>
      <c r="L708" s="816"/>
      <c r="M708" s="816"/>
      <c r="N708" s="816"/>
      <c r="O708" s="816"/>
      <c r="P708" s="816"/>
      <c r="Q708" s="816"/>
      <c r="R708" s="816"/>
      <c r="S708" s="817"/>
    </row>
    <row r="709">
      <c r="A709" s="816"/>
      <c r="B709" s="816"/>
      <c r="C709" s="816"/>
      <c r="D709" s="816"/>
      <c r="E709" s="816"/>
      <c r="F709" s="816"/>
      <c r="G709" s="816"/>
      <c r="H709" s="816"/>
      <c r="I709" s="816"/>
      <c r="J709" s="816"/>
      <c r="K709" s="816"/>
      <c r="L709" s="816"/>
      <c r="M709" s="816"/>
      <c r="N709" s="816"/>
      <c r="O709" s="816"/>
      <c r="P709" s="816"/>
      <c r="Q709" s="816"/>
      <c r="R709" s="816"/>
      <c r="S709" s="817"/>
    </row>
    <row r="710">
      <c r="A710" s="816"/>
      <c r="B710" s="816"/>
      <c r="C710" s="816"/>
      <c r="D710" s="816"/>
      <c r="E710" s="816"/>
      <c r="F710" s="816"/>
      <c r="G710" s="816"/>
      <c r="H710" s="816"/>
      <c r="I710" s="816"/>
      <c r="J710" s="816"/>
      <c r="K710" s="816"/>
      <c r="L710" s="816"/>
      <c r="M710" s="816"/>
      <c r="N710" s="816"/>
      <c r="O710" s="816"/>
      <c r="P710" s="816"/>
      <c r="Q710" s="816"/>
      <c r="R710" s="816"/>
      <c r="S710" s="817"/>
    </row>
    <row r="711">
      <c r="A711" s="816"/>
      <c r="B711" s="816"/>
      <c r="C711" s="816"/>
      <c r="D711" s="816"/>
      <c r="E711" s="816"/>
      <c r="F711" s="816"/>
      <c r="G711" s="816"/>
      <c r="H711" s="816"/>
      <c r="I711" s="816"/>
      <c r="J711" s="816"/>
      <c r="K711" s="816"/>
      <c r="L711" s="816"/>
      <c r="M711" s="816"/>
      <c r="N711" s="816"/>
      <c r="O711" s="816"/>
      <c r="P711" s="816"/>
      <c r="Q711" s="816"/>
      <c r="R711" s="816"/>
      <c r="S711" s="817"/>
    </row>
    <row r="712">
      <c r="A712" s="816"/>
      <c r="B712" s="816"/>
      <c r="C712" s="816"/>
      <c r="D712" s="816"/>
      <c r="E712" s="816"/>
      <c r="F712" s="816"/>
      <c r="G712" s="816"/>
      <c r="H712" s="816"/>
      <c r="I712" s="816"/>
      <c r="J712" s="816"/>
      <c r="K712" s="816"/>
      <c r="L712" s="816"/>
      <c r="M712" s="816"/>
      <c r="N712" s="816"/>
      <c r="O712" s="816"/>
      <c r="P712" s="816"/>
      <c r="Q712" s="816"/>
      <c r="R712" s="816"/>
      <c r="S712" s="817"/>
    </row>
    <row r="713">
      <c r="A713" s="816"/>
      <c r="B713" s="816"/>
      <c r="C713" s="816"/>
      <c r="D713" s="816"/>
      <c r="E713" s="816"/>
      <c r="F713" s="816"/>
      <c r="G713" s="816"/>
      <c r="H713" s="816"/>
      <c r="I713" s="816"/>
      <c r="J713" s="816"/>
      <c r="K713" s="816"/>
      <c r="L713" s="816"/>
      <c r="M713" s="816"/>
      <c r="N713" s="816"/>
      <c r="O713" s="816"/>
      <c r="P713" s="816"/>
      <c r="Q713" s="816"/>
      <c r="R713" s="816"/>
      <c r="S713" s="817"/>
    </row>
    <row r="714">
      <c r="A714" s="816"/>
      <c r="B714" s="816"/>
      <c r="C714" s="816"/>
      <c r="D714" s="816"/>
      <c r="E714" s="816"/>
      <c r="F714" s="816"/>
      <c r="G714" s="816"/>
      <c r="H714" s="816"/>
      <c r="I714" s="816"/>
      <c r="J714" s="816"/>
      <c r="K714" s="816"/>
      <c r="L714" s="816"/>
      <c r="M714" s="816"/>
      <c r="N714" s="816"/>
      <c r="O714" s="816"/>
      <c r="P714" s="816"/>
      <c r="Q714" s="816"/>
      <c r="R714" s="816"/>
      <c r="S714" s="817"/>
    </row>
    <row r="715">
      <c r="A715" s="816"/>
      <c r="B715" s="816"/>
      <c r="C715" s="816"/>
      <c r="D715" s="816"/>
      <c r="E715" s="816"/>
      <c r="F715" s="816"/>
      <c r="G715" s="816"/>
      <c r="H715" s="816"/>
      <c r="I715" s="816"/>
      <c r="J715" s="816"/>
      <c r="K715" s="816"/>
      <c r="L715" s="816"/>
      <c r="M715" s="816"/>
      <c r="N715" s="816"/>
      <c r="O715" s="816"/>
      <c r="P715" s="816"/>
      <c r="Q715" s="816"/>
      <c r="R715" s="816"/>
      <c r="S715" s="817"/>
    </row>
    <row r="716">
      <c r="A716" s="816"/>
      <c r="B716" s="816"/>
      <c r="C716" s="816"/>
      <c r="D716" s="816"/>
      <c r="E716" s="816"/>
      <c r="F716" s="816"/>
      <c r="G716" s="816"/>
      <c r="H716" s="816"/>
      <c r="I716" s="816"/>
      <c r="J716" s="816"/>
      <c r="K716" s="816"/>
      <c r="L716" s="816"/>
      <c r="M716" s="816"/>
      <c r="N716" s="816"/>
      <c r="O716" s="816"/>
      <c r="P716" s="816"/>
      <c r="Q716" s="816"/>
      <c r="R716" s="816"/>
      <c r="S716" s="817"/>
    </row>
    <row r="717">
      <c r="A717" s="816"/>
      <c r="B717" s="816"/>
      <c r="C717" s="816"/>
      <c r="D717" s="816"/>
      <c r="E717" s="816"/>
      <c r="F717" s="816"/>
      <c r="G717" s="816"/>
      <c r="H717" s="816"/>
      <c r="I717" s="816"/>
      <c r="J717" s="816"/>
      <c r="K717" s="816"/>
      <c r="L717" s="816"/>
      <c r="M717" s="816"/>
      <c r="N717" s="816"/>
      <c r="O717" s="816"/>
      <c r="P717" s="816"/>
      <c r="Q717" s="816"/>
      <c r="R717" s="816"/>
      <c r="S717" s="817"/>
    </row>
    <row r="718">
      <c r="A718" s="816"/>
      <c r="B718" s="816"/>
      <c r="C718" s="816"/>
      <c r="D718" s="816"/>
      <c r="E718" s="816"/>
      <c r="F718" s="816"/>
      <c r="G718" s="816"/>
      <c r="H718" s="816"/>
      <c r="I718" s="816"/>
      <c r="J718" s="816"/>
      <c r="K718" s="816"/>
      <c r="L718" s="816"/>
      <c r="M718" s="816"/>
      <c r="N718" s="816"/>
      <c r="O718" s="816"/>
      <c r="P718" s="816"/>
      <c r="Q718" s="816"/>
      <c r="R718" s="816"/>
      <c r="S718" s="817"/>
    </row>
    <row r="719">
      <c r="A719" s="816"/>
      <c r="B719" s="816"/>
      <c r="C719" s="816"/>
      <c r="D719" s="816"/>
      <c r="E719" s="816"/>
      <c r="F719" s="816"/>
      <c r="G719" s="816"/>
      <c r="H719" s="816"/>
      <c r="I719" s="816"/>
      <c r="J719" s="816"/>
      <c r="K719" s="816"/>
      <c r="L719" s="816"/>
      <c r="M719" s="816"/>
      <c r="N719" s="816"/>
      <c r="O719" s="816"/>
      <c r="P719" s="816"/>
      <c r="Q719" s="816"/>
      <c r="R719" s="816"/>
      <c r="S719" s="817"/>
    </row>
    <row r="720">
      <c r="A720" s="816"/>
      <c r="B720" s="816"/>
      <c r="C720" s="816"/>
      <c r="D720" s="816"/>
      <c r="E720" s="816"/>
      <c r="F720" s="816"/>
      <c r="G720" s="816"/>
      <c r="H720" s="816"/>
      <c r="I720" s="816"/>
      <c r="J720" s="816"/>
      <c r="K720" s="816"/>
      <c r="L720" s="816"/>
      <c r="M720" s="816"/>
      <c r="N720" s="816"/>
      <c r="O720" s="816"/>
      <c r="P720" s="816"/>
      <c r="Q720" s="816"/>
      <c r="R720" s="816"/>
      <c r="S720" s="817"/>
    </row>
    <row r="721">
      <c r="A721" s="816"/>
      <c r="B721" s="816"/>
      <c r="C721" s="816"/>
      <c r="D721" s="816"/>
      <c r="E721" s="816"/>
      <c r="F721" s="816"/>
      <c r="G721" s="816"/>
      <c r="H721" s="816"/>
      <c r="I721" s="816"/>
      <c r="J721" s="816"/>
      <c r="K721" s="816"/>
      <c r="L721" s="816"/>
      <c r="M721" s="816"/>
      <c r="N721" s="816"/>
      <c r="O721" s="816"/>
      <c r="P721" s="816"/>
      <c r="Q721" s="816"/>
      <c r="R721" s="816"/>
      <c r="S721" s="817"/>
    </row>
    <row r="722">
      <c r="A722" s="816"/>
      <c r="B722" s="816"/>
      <c r="C722" s="816"/>
      <c r="D722" s="816"/>
      <c r="E722" s="816"/>
      <c r="F722" s="816"/>
      <c r="G722" s="816"/>
      <c r="H722" s="816"/>
      <c r="I722" s="816"/>
      <c r="J722" s="816"/>
      <c r="K722" s="816"/>
      <c r="L722" s="816"/>
      <c r="M722" s="816"/>
      <c r="N722" s="816"/>
      <c r="O722" s="816"/>
      <c r="P722" s="816"/>
      <c r="Q722" s="816"/>
      <c r="R722" s="816"/>
      <c r="S722" s="816"/>
    </row>
    <row r="723">
      <c r="A723" s="816"/>
      <c r="B723" s="816"/>
      <c r="C723" s="816"/>
      <c r="D723" s="816"/>
      <c r="E723" s="816"/>
      <c r="F723" s="816"/>
      <c r="G723" s="816"/>
      <c r="H723" s="816"/>
      <c r="I723" s="816"/>
      <c r="J723" s="816"/>
      <c r="K723" s="816"/>
      <c r="L723" s="816"/>
      <c r="M723" s="816"/>
      <c r="N723" s="816"/>
      <c r="O723" s="816"/>
      <c r="P723" s="816"/>
      <c r="Q723" s="816"/>
      <c r="R723" s="816"/>
      <c r="S723" s="816"/>
    </row>
    <row r="724">
      <c r="A724" s="816"/>
      <c r="B724" s="816"/>
      <c r="C724" s="816"/>
      <c r="D724" s="816"/>
      <c r="E724" s="816"/>
      <c r="F724" s="816"/>
      <c r="G724" s="816"/>
      <c r="H724" s="816"/>
      <c r="I724" s="816"/>
      <c r="J724" s="816"/>
      <c r="K724" s="816"/>
      <c r="L724" s="816"/>
      <c r="M724" s="816"/>
      <c r="N724" s="816"/>
      <c r="O724" s="816"/>
      <c r="P724" s="816"/>
      <c r="Q724" s="816"/>
      <c r="R724" s="816"/>
      <c r="S724" s="816"/>
    </row>
    <row r="725">
      <c r="A725" s="816"/>
      <c r="B725" s="816"/>
      <c r="C725" s="816"/>
      <c r="D725" s="816"/>
      <c r="E725" s="816"/>
      <c r="F725" s="816"/>
      <c r="G725" s="816"/>
      <c r="H725" s="816"/>
      <c r="I725" s="816"/>
      <c r="J725" s="816"/>
      <c r="K725" s="816"/>
      <c r="L725" s="816"/>
      <c r="M725" s="816"/>
      <c r="N725" s="816"/>
      <c r="O725" s="816"/>
      <c r="P725" s="816"/>
      <c r="Q725" s="816"/>
      <c r="R725" s="816"/>
      <c r="S725" s="816"/>
    </row>
    <row r="726">
      <c r="A726" s="816"/>
      <c r="B726" s="816"/>
      <c r="C726" s="816"/>
      <c r="D726" s="816"/>
      <c r="E726" s="816"/>
      <c r="F726" s="816"/>
      <c r="G726" s="816"/>
      <c r="H726" s="816"/>
      <c r="I726" s="816"/>
      <c r="J726" s="816"/>
      <c r="K726" s="816"/>
      <c r="L726" s="816"/>
      <c r="M726" s="816"/>
      <c r="N726" s="816"/>
      <c r="O726" s="816"/>
      <c r="P726" s="816"/>
      <c r="Q726" s="816"/>
      <c r="R726" s="816"/>
      <c r="S726" s="816"/>
    </row>
    <row r="727">
      <c r="A727" s="816"/>
      <c r="B727" s="816"/>
      <c r="C727" s="816"/>
      <c r="D727" s="816"/>
      <c r="E727" s="816"/>
      <c r="F727" s="816"/>
      <c r="G727" s="816"/>
      <c r="H727" s="816"/>
      <c r="I727" s="816"/>
      <c r="J727" s="816"/>
      <c r="K727" s="816"/>
      <c r="L727" s="816"/>
      <c r="M727" s="816"/>
      <c r="N727" s="816"/>
      <c r="O727" s="816"/>
      <c r="P727" s="816"/>
      <c r="Q727" s="816"/>
      <c r="R727" s="816"/>
      <c r="S727" s="816"/>
    </row>
    <row r="728">
      <c r="A728" s="816"/>
      <c r="B728" s="816"/>
      <c r="C728" s="816"/>
      <c r="D728" s="816"/>
      <c r="E728" s="816"/>
      <c r="F728" s="816"/>
      <c r="G728" s="816"/>
      <c r="H728" s="816"/>
      <c r="I728" s="816"/>
      <c r="J728" s="816"/>
      <c r="K728" s="816"/>
      <c r="L728" s="816"/>
      <c r="M728" s="816"/>
      <c r="N728" s="816"/>
      <c r="O728" s="816"/>
      <c r="P728" s="816"/>
      <c r="Q728" s="816"/>
      <c r="R728" s="816"/>
      <c r="S728" s="816"/>
    </row>
    <row r="729">
      <c r="A729" s="816"/>
      <c r="B729" s="816"/>
      <c r="C729" s="816"/>
      <c r="D729" s="816"/>
      <c r="E729" s="816"/>
      <c r="F729" s="816"/>
      <c r="G729" s="816"/>
      <c r="H729" s="816"/>
      <c r="I729" s="816"/>
      <c r="J729" s="816"/>
      <c r="K729" s="816"/>
      <c r="L729" s="816"/>
      <c r="M729" s="816"/>
      <c r="N729" s="816"/>
      <c r="O729" s="816"/>
      <c r="P729" s="816"/>
      <c r="Q729" s="816"/>
      <c r="R729" s="816"/>
      <c r="S729" s="816"/>
    </row>
    <row r="730">
      <c r="A730" s="816"/>
      <c r="B730" s="816"/>
      <c r="C730" s="816"/>
      <c r="D730" s="816"/>
      <c r="E730" s="816"/>
      <c r="F730" s="816"/>
      <c r="G730" s="816"/>
      <c r="H730" s="816"/>
      <c r="I730" s="816"/>
      <c r="J730" s="816"/>
      <c r="K730" s="816"/>
      <c r="L730" s="816"/>
      <c r="M730" s="816"/>
      <c r="N730" s="816"/>
      <c r="O730" s="816"/>
      <c r="P730" s="816"/>
      <c r="Q730" s="816"/>
      <c r="R730" s="816"/>
      <c r="S730" s="816"/>
    </row>
    <row r="731">
      <c r="A731" s="816"/>
      <c r="B731" s="816"/>
      <c r="C731" s="816"/>
      <c r="D731" s="816"/>
      <c r="E731" s="816"/>
      <c r="F731" s="816"/>
      <c r="G731" s="816"/>
      <c r="H731" s="816"/>
      <c r="I731" s="816"/>
      <c r="J731" s="816"/>
      <c r="K731" s="816"/>
      <c r="L731" s="816"/>
      <c r="M731" s="816"/>
      <c r="N731" s="816"/>
      <c r="O731" s="816"/>
      <c r="P731" s="816"/>
      <c r="Q731" s="816"/>
      <c r="R731" s="816"/>
      <c r="S731" s="816"/>
    </row>
    <row r="732">
      <c r="A732" s="816"/>
      <c r="B732" s="816"/>
      <c r="C732" s="816"/>
      <c r="D732" s="816"/>
      <c r="E732" s="816"/>
      <c r="F732" s="816"/>
      <c r="G732" s="816"/>
      <c r="H732" s="816"/>
      <c r="I732" s="816"/>
      <c r="J732" s="816"/>
      <c r="K732" s="816"/>
      <c r="L732" s="816"/>
      <c r="M732" s="816"/>
      <c r="N732" s="816"/>
      <c r="O732" s="816"/>
      <c r="P732" s="816"/>
      <c r="Q732" s="816"/>
      <c r="R732" s="816"/>
      <c r="S732" s="816"/>
    </row>
    <row r="733">
      <c r="A733" s="816"/>
      <c r="B733" s="816"/>
      <c r="C733" s="816"/>
      <c r="D733" s="816"/>
      <c r="E733" s="816"/>
      <c r="F733" s="816"/>
      <c r="G733" s="816"/>
      <c r="H733" s="816"/>
      <c r="I733" s="816"/>
      <c r="J733" s="816"/>
      <c r="K733" s="816"/>
      <c r="L733" s="816"/>
      <c r="M733" s="816"/>
      <c r="N733" s="816"/>
      <c r="O733" s="816"/>
      <c r="P733" s="816"/>
      <c r="Q733" s="816"/>
      <c r="R733" s="816"/>
      <c r="S733" s="816"/>
    </row>
    <row r="734">
      <c r="A734" s="816"/>
      <c r="B734" s="816"/>
      <c r="C734" s="816"/>
      <c r="D734" s="816"/>
      <c r="E734" s="816"/>
      <c r="F734" s="816"/>
      <c r="G734" s="816"/>
      <c r="H734" s="816"/>
      <c r="I734" s="816"/>
      <c r="J734" s="816"/>
      <c r="K734" s="816"/>
      <c r="L734" s="816"/>
      <c r="M734" s="816"/>
      <c r="N734" s="816"/>
      <c r="O734" s="816"/>
      <c r="P734" s="816"/>
      <c r="Q734" s="816"/>
      <c r="R734" s="816"/>
      <c r="S734" s="816"/>
    </row>
    <row r="735">
      <c r="A735" s="816"/>
      <c r="B735" s="816"/>
      <c r="C735" s="816"/>
      <c r="D735" s="816"/>
      <c r="E735" s="816"/>
      <c r="F735" s="816"/>
      <c r="G735" s="816"/>
      <c r="H735" s="816"/>
      <c r="I735" s="816"/>
      <c r="J735" s="816"/>
      <c r="K735" s="816"/>
      <c r="L735" s="816"/>
      <c r="M735" s="816"/>
      <c r="N735" s="816"/>
      <c r="O735" s="816"/>
      <c r="P735" s="816"/>
      <c r="Q735" s="816"/>
      <c r="R735" s="816"/>
      <c r="S735" s="816"/>
    </row>
    <row r="736">
      <c r="A736" s="816"/>
      <c r="B736" s="816"/>
      <c r="C736" s="816"/>
      <c r="D736" s="816"/>
      <c r="E736" s="816"/>
      <c r="F736" s="816"/>
      <c r="G736" s="816"/>
      <c r="H736" s="816"/>
      <c r="I736" s="816"/>
      <c r="J736" s="816"/>
      <c r="K736" s="816"/>
      <c r="L736" s="816"/>
      <c r="M736" s="816"/>
      <c r="N736" s="816"/>
      <c r="O736" s="816"/>
      <c r="P736" s="816"/>
      <c r="Q736" s="816"/>
      <c r="R736" s="816"/>
      <c r="S736" s="816"/>
    </row>
    <row r="737">
      <c r="A737" s="816"/>
      <c r="B737" s="816"/>
      <c r="C737" s="816"/>
      <c r="D737" s="816"/>
      <c r="E737" s="816"/>
      <c r="F737" s="816"/>
      <c r="G737" s="816"/>
      <c r="H737" s="816"/>
      <c r="I737" s="816"/>
      <c r="J737" s="816"/>
      <c r="K737" s="816"/>
      <c r="L737" s="816"/>
      <c r="M737" s="816"/>
      <c r="N737" s="816"/>
      <c r="O737" s="816"/>
      <c r="P737" s="816"/>
      <c r="Q737" s="816"/>
      <c r="R737" s="816"/>
      <c r="S737" s="816"/>
    </row>
    <row r="738">
      <c r="A738" s="816"/>
      <c r="B738" s="816"/>
      <c r="C738" s="816"/>
      <c r="D738" s="816"/>
      <c r="E738" s="816"/>
      <c r="F738" s="816"/>
      <c r="G738" s="816"/>
      <c r="H738" s="816"/>
      <c r="I738" s="816"/>
      <c r="J738" s="816"/>
      <c r="K738" s="816"/>
      <c r="L738" s="816"/>
      <c r="M738" s="816"/>
      <c r="N738" s="816"/>
      <c r="O738" s="816"/>
      <c r="P738" s="816"/>
      <c r="Q738" s="816"/>
      <c r="R738" s="816"/>
      <c r="S738" s="816"/>
    </row>
    <row r="739">
      <c r="A739" s="816"/>
      <c r="B739" s="816"/>
      <c r="C739" s="816"/>
      <c r="D739" s="816"/>
      <c r="E739" s="816"/>
      <c r="F739" s="816"/>
      <c r="G739" s="816"/>
      <c r="H739" s="816"/>
      <c r="I739" s="816"/>
      <c r="J739" s="816"/>
      <c r="K739" s="816"/>
      <c r="L739" s="816"/>
      <c r="M739" s="816"/>
      <c r="N739" s="816"/>
      <c r="O739" s="816"/>
      <c r="P739" s="816"/>
      <c r="Q739" s="816"/>
      <c r="R739" s="816"/>
      <c r="S739" s="816"/>
    </row>
    <row r="740">
      <c r="A740" s="816"/>
      <c r="B740" s="816"/>
      <c r="C740" s="816"/>
      <c r="D740" s="816"/>
      <c r="E740" s="816"/>
      <c r="F740" s="816"/>
      <c r="G740" s="816"/>
      <c r="H740" s="816"/>
      <c r="I740" s="816"/>
      <c r="J740" s="816"/>
      <c r="K740" s="816"/>
      <c r="L740" s="816"/>
      <c r="M740" s="816"/>
      <c r="N740" s="816"/>
      <c r="O740" s="816"/>
      <c r="P740" s="816"/>
      <c r="Q740" s="816"/>
      <c r="R740" s="816"/>
      <c r="S740" s="816"/>
    </row>
    <row r="741">
      <c r="A741" s="816"/>
      <c r="B741" s="816"/>
      <c r="C741" s="816"/>
      <c r="D741" s="816"/>
      <c r="E741" s="816"/>
      <c r="F741" s="816"/>
      <c r="G741" s="816"/>
      <c r="H741" s="816"/>
      <c r="I741" s="816"/>
      <c r="J741" s="816"/>
      <c r="K741" s="816"/>
      <c r="L741" s="816"/>
      <c r="M741" s="816"/>
      <c r="N741" s="816"/>
      <c r="O741" s="816"/>
      <c r="P741" s="816"/>
      <c r="Q741" s="816"/>
      <c r="R741" s="816"/>
      <c r="S741" s="816"/>
    </row>
    <row r="742">
      <c r="A742" s="816"/>
      <c r="B742" s="816"/>
      <c r="C742" s="816"/>
      <c r="D742" s="816"/>
      <c r="E742" s="816"/>
      <c r="F742" s="816"/>
      <c r="G742" s="816"/>
      <c r="H742" s="816"/>
      <c r="I742" s="816"/>
      <c r="J742" s="816"/>
      <c r="K742" s="816"/>
      <c r="L742" s="816"/>
      <c r="M742" s="816"/>
      <c r="N742" s="816"/>
      <c r="O742" s="816"/>
      <c r="P742" s="816"/>
      <c r="Q742" s="816"/>
      <c r="R742" s="816"/>
      <c r="S742" s="816"/>
    </row>
    <row r="743">
      <c r="A743" s="816"/>
      <c r="B743" s="816"/>
      <c r="C743" s="816"/>
      <c r="D743" s="816"/>
      <c r="E743" s="816"/>
      <c r="F743" s="816"/>
      <c r="G743" s="816"/>
      <c r="H743" s="816"/>
      <c r="I743" s="816"/>
      <c r="J743" s="816"/>
      <c r="K743" s="816"/>
      <c r="L743" s="816"/>
      <c r="M743" s="816"/>
      <c r="N743" s="816"/>
      <c r="O743" s="816"/>
      <c r="P743" s="816"/>
      <c r="Q743" s="816"/>
      <c r="R743" s="816"/>
      <c r="S743" s="816"/>
    </row>
    <row r="744">
      <c r="A744" s="816"/>
      <c r="B744" s="816"/>
      <c r="C744" s="816"/>
      <c r="D744" s="816"/>
      <c r="E744" s="816"/>
      <c r="F744" s="816"/>
      <c r="G744" s="816"/>
      <c r="H744" s="816"/>
      <c r="I744" s="816"/>
      <c r="J744" s="816"/>
      <c r="K744" s="816"/>
      <c r="L744" s="816"/>
      <c r="M744" s="816"/>
      <c r="N744" s="816"/>
      <c r="O744" s="816"/>
      <c r="P744" s="816"/>
      <c r="Q744" s="816"/>
      <c r="R744" s="816"/>
      <c r="S744" s="816"/>
    </row>
    <row r="745">
      <c r="A745" s="816"/>
      <c r="B745" s="816"/>
      <c r="C745" s="816"/>
      <c r="D745" s="816"/>
      <c r="E745" s="816"/>
      <c r="F745" s="816"/>
      <c r="G745" s="816"/>
      <c r="H745" s="816"/>
      <c r="I745" s="816"/>
      <c r="J745" s="816"/>
      <c r="K745" s="816"/>
      <c r="L745" s="816"/>
      <c r="M745" s="816"/>
      <c r="N745" s="816"/>
      <c r="O745" s="816"/>
      <c r="P745" s="816"/>
      <c r="Q745" s="816"/>
      <c r="R745" s="816"/>
      <c r="S745" s="816"/>
    </row>
    <row r="746">
      <c r="A746" s="816"/>
      <c r="B746" s="816"/>
      <c r="C746" s="816"/>
      <c r="D746" s="816"/>
      <c r="E746" s="816"/>
      <c r="F746" s="816"/>
      <c r="G746" s="816"/>
      <c r="H746" s="816"/>
      <c r="I746" s="816"/>
      <c r="J746" s="816"/>
      <c r="K746" s="816"/>
      <c r="L746" s="816"/>
      <c r="M746" s="816"/>
      <c r="N746" s="816"/>
      <c r="O746" s="816"/>
      <c r="P746" s="816"/>
      <c r="Q746" s="816"/>
      <c r="R746" s="816"/>
      <c r="S746" s="816"/>
    </row>
    <row r="747">
      <c r="A747" s="816"/>
      <c r="B747" s="816"/>
      <c r="C747" s="816"/>
      <c r="D747" s="816"/>
      <c r="E747" s="816"/>
      <c r="F747" s="816"/>
      <c r="G747" s="816"/>
      <c r="H747" s="816"/>
      <c r="I747" s="816"/>
      <c r="J747" s="816"/>
      <c r="K747" s="816"/>
      <c r="L747" s="816"/>
      <c r="M747" s="816"/>
      <c r="N747" s="816"/>
      <c r="O747" s="816"/>
      <c r="P747" s="816"/>
      <c r="Q747" s="816"/>
      <c r="R747" s="816"/>
      <c r="S747" s="816"/>
    </row>
    <row r="748">
      <c r="A748" s="816"/>
      <c r="B748" s="816"/>
      <c r="C748" s="816"/>
      <c r="D748" s="816"/>
      <c r="E748" s="816"/>
      <c r="F748" s="816"/>
      <c r="G748" s="816"/>
      <c r="H748" s="816"/>
      <c r="I748" s="816"/>
      <c r="J748" s="816"/>
      <c r="K748" s="816"/>
      <c r="L748" s="816"/>
      <c r="M748" s="816"/>
      <c r="N748" s="816"/>
      <c r="O748" s="816"/>
      <c r="P748" s="816"/>
      <c r="Q748" s="816"/>
      <c r="R748" s="816"/>
      <c r="S748" s="816"/>
    </row>
    <row r="749">
      <c r="A749" s="816"/>
      <c r="B749" s="816"/>
      <c r="C749" s="816"/>
      <c r="D749" s="816"/>
      <c r="E749" s="816"/>
      <c r="F749" s="816"/>
      <c r="G749" s="816"/>
      <c r="H749" s="816"/>
      <c r="I749" s="816"/>
      <c r="J749" s="816"/>
      <c r="K749" s="816"/>
      <c r="L749" s="816"/>
      <c r="M749" s="816"/>
      <c r="N749" s="816"/>
      <c r="O749" s="816"/>
      <c r="P749" s="816"/>
      <c r="Q749" s="816"/>
      <c r="R749" s="816"/>
      <c r="S749" s="816"/>
    </row>
    <row r="750">
      <c r="A750" s="816"/>
      <c r="B750" s="816"/>
      <c r="C750" s="816"/>
      <c r="D750" s="816"/>
      <c r="E750" s="816"/>
      <c r="F750" s="816"/>
      <c r="G750" s="816"/>
      <c r="H750" s="816"/>
      <c r="I750" s="816"/>
      <c r="J750" s="816"/>
      <c r="K750" s="816"/>
      <c r="L750" s="816"/>
      <c r="M750" s="816"/>
      <c r="N750" s="816"/>
      <c r="O750" s="816"/>
      <c r="P750" s="816"/>
      <c r="Q750" s="816"/>
      <c r="R750" s="816"/>
      <c r="S750" s="816"/>
    </row>
    <row r="751">
      <c r="A751" s="816"/>
      <c r="B751" s="816"/>
      <c r="C751" s="816"/>
      <c r="D751" s="816"/>
      <c r="E751" s="816"/>
      <c r="F751" s="816"/>
      <c r="G751" s="816"/>
      <c r="H751" s="816"/>
      <c r="I751" s="816"/>
      <c r="J751" s="816"/>
      <c r="K751" s="816"/>
      <c r="L751" s="816"/>
      <c r="M751" s="816"/>
      <c r="N751" s="816"/>
      <c r="O751" s="816"/>
      <c r="P751" s="816"/>
      <c r="Q751" s="816"/>
      <c r="R751" s="816"/>
      <c r="S751" s="816"/>
    </row>
    <row r="752">
      <c r="A752" s="816"/>
      <c r="B752" s="816"/>
      <c r="C752" s="816"/>
      <c r="D752" s="816"/>
      <c r="E752" s="816"/>
      <c r="F752" s="816"/>
      <c r="G752" s="816"/>
      <c r="H752" s="816"/>
      <c r="I752" s="816"/>
      <c r="J752" s="816"/>
      <c r="K752" s="816"/>
      <c r="L752" s="816"/>
      <c r="M752" s="816"/>
      <c r="N752" s="816"/>
      <c r="O752" s="816"/>
      <c r="P752" s="816"/>
      <c r="Q752" s="816"/>
      <c r="R752" s="816"/>
      <c r="S752" s="816"/>
    </row>
    <row r="753">
      <c r="A753" s="816"/>
      <c r="B753" s="816"/>
      <c r="C753" s="816"/>
      <c r="D753" s="816"/>
      <c r="E753" s="816"/>
      <c r="F753" s="816"/>
      <c r="G753" s="816"/>
      <c r="H753" s="816"/>
      <c r="I753" s="816"/>
      <c r="J753" s="816"/>
      <c r="K753" s="816"/>
      <c r="L753" s="816"/>
      <c r="M753" s="816"/>
      <c r="N753" s="816"/>
      <c r="O753" s="816"/>
      <c r="P753" s="816"/>
      <c r="Q753" s="816"/>
      <c r="R753" s="816"/>
      <c r="S753" s="816"/>
    </row>
    <row r="754">
      <c r="A754" s="816"/>
      <c r="B754" s="816"/>
      <c r="C754" s="816"/>
      <c r="D754" s="816"/>
      <c r="E754" s="816"/>
      <c r="F754" s="816"/>
      <c r="G754" s="816"/>
      <c r="H754" s="816"/>
      <c r="I754" s="816"/>
      <c r="J754" s="816"/>
      <c r="K754" s="816"/>
      <c r="L754" s="816"/>
      <c r="M754" s="816"/>
      <c r="N754" s="816"/>
      <c r="O754" s="816"/>
      <c r="P754" s="816"/>
      <c r="Q754" s="816"/>
      <c r="R754" s="816"/>
      <c r="S754" s="816"/>
    </row>
    <row r="755">
      <c r="A755" s="816"/>
      <c r="B755" s="816"/>
      <c r="C755" s="816"/>
      <c r="D755" s="816"/>
      <c r="E755" s="816"/>
      <c r="F755" s="816"/>
      <c r="G755" s="816"/>
      <c r="H755" s="816"/>
      <c r="I755" s="816"/>
      <c r="J755" s="816"/>
      <c r="K755" s="816"/>
      <c r="L755" s="816"/>
      <c r="M755" s="816"/>
      <c r="N755" s="816"/>
      <c r="O755" s="816"/>
      <c r="P755" s="816"/>
      <c r="Q755" s="816"/>
      <c r="R755" s="816"/>
      <c r="S755" s="816"/>
    </row>
    <row r="756">
      <c r="A756" s="816"/>
      <c r="B756" s="816"/>
      <c r="C756" s="816"/>
      <c r="D756" s="816"/>
      <c r="E756" s="816"/>
      <c r="F756" s="816"/>
      <c r="G756" s="816"/>
      <c r="H756" s="816"/>
      <c r="I756" s="816"/>
      <c r="J756" s="816"/>
      <c r="K756" s="816"/>
      <c r="L756" s="816"/>
      <c r="M756" s="816"/>
      <c r="N756" s="816"/>
      <c r="O756" s="816"/>
      <c r="P756" s="816"/>
      <c r="Q756" s="816"/>
      <c r="R756" s="816"/>
      <c r="S756" s="816"/>
    </row>
    <row r="757">
      <c r="A757" s="816"/>
      <c r="B757" s="816"/>
      <c r="C757" s="816"/>
      <c r="D757" s="816"/>
      <c r="E757" s="816"/>
      <c r="F757" s="816"/>
      <c r="G757" s="816"/>
      <c r="H757" s="816"/>
      <c r="I757" s="816"/>
      <c r="J757" s="816"/>
      <c r="K757" s="816"/>
      <c r="L757" s="816"/>
      <c r="M757" s="816"/>
      <c r="N757" s="816"/>
      <c r="O757" s="816"/>
      <c r="P757" s="816"/>
      <c r="Q757" s="816"/>
      <c r="R757" s="816"/>
      <c r="S757" s="816"/>
    </row>
    <row r="758">
      <c r="A758" s="816"/>
      <c r="B758" s="816"/>
      <c r="C758" s="816"/>
      <c r="D758" s="816"/>
      <c r="E758" s="816"/>
      <c r="F758" s="816"/>
      <c r="G758" s="816"/>
      <c r="H758" s="816"/>
      <c r="I758" s="816"/>
      <c r="J758" s="816"/>
      <c r="K758" s="816"/>
      <c r="L758" s="816"/>
      <c r="M758" s="816"/>
      <c r="N758" s="816"/>
      <c r="O758" s="816"/>
      <c r="P758" s="816"/>
      <c r="Q758" s="816"/>
      <c r="R758" s="816"/>
      <c r="S758" s="816"/>
    </row>
    <row r="759">
      <c r="A759" s="816"/>
      <c r="B759" s="816"/>
      <c r="C759" s="816"/>
      <c r="D759" s="816"/>
      <c r="E759" s="816"/>
      <c r="F759" s="816"/>
      <c r="G759" s="816"/>
      <c r="H759" s="816"/>
      <c r="I759" s="816"/>
      <c r="J759" s="816"/>
      <c r="K759" s="816"/>
      <c r="L759" s="816"/>
      <c r="M759" s="816"/>
      <c r="N759" s="816"/>
      <c r="O759" s="816"/>
      <c r="P759" s="816"/>
      <c r="Q759" s="816"/>
      <c r="R759" s="816"/>
      <c r="S759" s="816"/>
    </row>
    <row r="760">
      <c r="A760" s="816"/>
      <c r="B760" s="816"/>
      <c r="C760" s="816"/>
      <c r="D760" s="816"/>
      <c r="E760" s="816"/>
      <c r="F760" s="816"/>
      <c r="G760" s="816"/>
      <c r="H760" s="816"/>
      <c r="I760" s="816"/>
      <c r="J760" s="816"/>
      <c r="K760" s="816"/>
      <c r="L760" s="816"/>
      <c r="M760" s="816"/>
      <c r="N760" s="816"/>
      <c r="O760" s="816"/>
      <c r="P760" s="816"/>
      <c r="Q760" s="816"/>
      <c r="R760" s="816"/>
      <c r="S760" s="816"/>
    </row>
    <row r="761">
      <c r="A761" s="816"/>
      <c r="B761" s="816"/>
      <c r="C761" s="816"/>
      <c r="D761" s="816"/>
      <c r="E761" s="816"/>
      <c r="F761" s="816"/>
      <c r="G761" s="816"/>
      <c r="H761" s="816"/>
      <c r="I761" s="816"/>
      <c r="J761" s="816"/>
      <c r="K761" s="816"/>
      <c r="L761" s="816"/>
      <c r="M761" s="816"/>
      <c r="N761" s="816"/>
      <c r="O761" s="816"/>
      <c r="P761" s="816"/>
      <c r="Q761" s="816"/>
      <c r="R761" s="816"/>
      <c r="S761" s="816"/>
    </row>
    <row r="762">
      <c r="A762" s="816"/>
      <c r="B762" s="816"/>
      <c r="C762" s="816"/>
      <c r="D762" s="816"/>
      <c r="E762" s="816"/>
      <c r="F762" s="816"/>
      <c r="G762" s="816"/>
      <c r="H762" s="816"/>
      <c r="I762" s="816"/>
      <c r="J762" s="816"/>
      <c r="K762" s="816"/>
      <c r="L762" s="816"/>
      <c r="M762" s="816"/>
      <c r="N762" s="816"/>
      <c r="O762" s="816"/>
      <c r="P762" s="816"/>
      <c r="Q762" s="816"/>
      <c r="R762" s="816"/>
      <c r="S762" s="816"/>
    </row>
    <row r="763">
      <c r="A763" s="816"/>
      <c r="B763" s="816"/>
      <c r="C763" s="816"/>
      <c r="D763" s="816"/>
      <c r="E763" s="816"/>
      <c r="F763" s="816"/>
      <c r="G763" s="816"/>
      <c r="H763" s="816"/>
      <c r="I763" s="816"/>
      <c r="J763" s="816"/>
      <c r="K763" s="816"/>
      <c r="L763" s="816"/>
      <c r="M763" s="816"/>
      <c r="N763" s="816"/>
      <c r="O763" s="816"/>
      <c r="P763" s="816"/>
      <c r="Q763" s="816"/>
      <c r="R763" s="816"/>
      <c r="S763" s="816"/>
    </row>
    <row r="764">
      <c r="A764" s="816"/>
      <c r="B764" s="816"/>
      <c r="C764" s="816"/>
      <c r="D764" s="816"/>
      <c r="E764" s="816"/>
      <c r="F764" s="816"/>
      <c r="G764" s="816"/>
      <c r="H764" s="816"/>
      <c r="I764" s="816"/>
      <c r="J764" s="816"/>
      <c r="K764" s="816"/>
      <c r="L764" s="816"/>
      <c r="M764" s="816"/>
      <c r="N764" s="816"/>
      <c r="O764" s="816"/>
      <c r="P764" s="816"/>
      <c r="Q764" s="816"/>
      <c r="R764" s="816"/>
      <c r="S764" s="816"/>
    </row>
    <row r="765">
      <c r="A765" s="816"/>
      <c r="B765" s="816"/>
      <c r="C765" s="816"/>
      <c r="D765" s="816"/>
      <c r="E765" s="816"/>
      <c r="F765" s="816"/>
      <c r="G765" s="816"/>
      <c r="H765" s="816"/>
      <c r="I765" s="816"/>
      <c r="J765" s="816"/>
      <c r="K765" s="816"/>
      <c r="L765" s="816"/>
      <c r="M765" s="816"/>
      <c r="N765" s="816"/>
      <c r="O765" s="816"/>
      <c r="P765" s="816"/>
      <c r="Q765" s="816"/>
      <c r="R765" s="816"/>
      <c r="S765" s="816"/>
    </row>
    <row r="766">
      <c r="A766" s="816"/>
      <c r="B766" s="816"/>
      <c r="C766" s="816"/>
      <c r="D766" s="816"/>
      <c r="E766" s="816"/>
      <c r="F766" s="816"/>
      <c r="G766" s="816"/>
      <c r="H766" s="816"/>
      <c r="I766" s="816"/>
      <c r="J766" s="816"/>
      <c r="K766" s="816"/>
      <c r="L766" s="816"/>
      <c r="M766" s="816"/>
      <c r="N766" s="816"/>
      <c r="O766" s="816"/>
      <c r="P766" s="816"/>
      <c r="Q766" s="816"/>
      <c r="R766" s="816"/>
      <c r="S766" s="816"/>
    </row>
    <row r="767">
      <c r="A767" s="816"/>
      <c r="B767" s="816"/>
      <c r="C767" s="816"/>
      <c r="D767" s="816"/>
      <c r="E767" s="816"/>
      <c r="F767" s="816"/>
      <c r="G767" s="816"/>
      <c r="H767" s="816"/>
      <c r="I767" s="816"/>
      <c r="J767" s="816"/>
      <c r="K767" s="816"/>
      <c r="L767" s="816"/>
      <c r="M767" s="816"/>
      <c r="N767" s="816"/>
      <c r="O767" s="816"/>
      <c r="P767" s="816"/>
      <c r="Q767" s="816"/>
      <c r="R767" s="816"/>
      <c r="S767" s="816"/>
    </row>
    <row r="768">
      <c r="A768" s="816"/>
      <c r="B768" s="816"/>
      <c r="C768" s="816"/>
      <c r="D768" s="816"/>
      <c r="E768" s="816"/>
      <c r="F768" s="816"/>
      <c r="G768" s="816"/>
      <c r="H768" s="816"/>
      <c r="I768" s="816"/>
      <c r="J768" s="816"/>
      <c r="K768" s="816"/>
      <c r="L768" s="816"/>
      <c r="M768" s="816"/>
      <c r="N768" s="816"/>
      <c r="O768" s="816"/>
      <c r="P768" s="816"/>
      <c r="Q768" s="816"/>
      <c r="R768" s="816"/>
      <c r="S768" s="816"/>
    </row>
    <row r="769">
      <c r="A769" s="816"/>
      <c r="B769" s="816"/>
      <c r="C769" s="816"/>
      <c r="D769" s="816"/>
      <c r="E769" s="816"/>
      <c r="F769" s="816"/>
      <c r="G769" s="816"/>
      <c r="H769" s="816"/>
      <c r="I769" s="816"/>
      <c r="J769" s="816"/>
      <c r="K769" s="816"/>
      <c r="L769" s="816"/>
      <c r="M769" s="816"/>
      <c r="N769" s="816"/>
      <c r="O769" s="816"/>
      <c r="P769" s="816"/>
      <c r="Q769" s="816"/>
      <c r="R769" s="816"/>
      <c r="S769" s="816"/>
    </row>
    <row r="770">
      <c r="A770" s="816"/>
      <c r="B770" s="816"/>
      <c r="C770" s="816"/>
      <c r="D770" s="816"/>
      <c r="E770" s="816"/>
      <c r="F770" s="816"/>
      <c r="G770" s="816"/>
      <c r="H770" s="816"/>
      <c r="I770" s="816"/>
      <c r="J770" s="816"/>
      <c r="K770" s="816"/>
      <c r="L770" s="816"/>
      <c r="M770" s="816"/>
      <c r="N770" s="816"/>
      <c r="O770" s="816"/>
      <c r="P770" s="816"/>
      <c r="Q770" s="816"/>
      <c r="R770" s="816"/>
      <c r="S770" s="816"/>
    </row>
    <row r="771">
      <c r="A771" s="816"/>
      <c r="B771" s="816"/>
      <c r="C771" s="816"/>
      <c r="D771" s="816"/>
      <c r="E771" s="816"/>
      <c r="F771" s="816"/>
      <c r="G771" s="816"/>
      <c r="H771" s="816"/>
      <c r="I771" s="816"/>
      <c r="J771" s="816"/>
      <c r="K771" s="816"/>
      <c r="L771" s="816"/>
      <c r="M771" s="816"/>
      <c r="N771" s="816"/>
      <c r="O771" s="816"/>
      <c r="P771" s="816"/>
      <c r="Q771" s="816"/>
      <c r="R771" s="816"/>
      <c r="S771" s="816"/>
    </row>
    <row r="772">
      <c r="A772" s="816"/>
      <c r="B772" s="816"/>
      <c r="C772" s="816"/>
      <c r="D772" s="816"/>
      <c r="E772" s="816"/>
      <c r="F772" s="816"/>
      <c r="G772" s="816"/>
      <c r="H772" s="816"/>
      <c r="I772" s="816"/>
      <c r="J772" s="816"/>
      <c r="K772" s="816"/>
      <c r="L772" s="816"/>
      <c r="M772" s="816"/>
      <c r="N772" s="816"/>
      <c r="O772" s="816"/>
      <c r="P772" s="816"/>
      <c r="Q772" s="816"/>
      <c r="R772" s="816"/>
      <c r="S772" s="816"/>
    </row>
    <row r="773">
      <c r="A773" s="816"/>
      <c r="B773" s="816"/>
      <c r="C773" s="816"/>
      <c r="D773" s="816"/>
      <c r="E773" s="816"/>
      <c r="F773" s="816"/>
      <c r="G773" s="816"/>
      <c r="H773" s="816"/>
      <c r="I773" s="816"/>
      <c r="J773" s="816"/>
      <c r="K773" s="816"/>
      <c r="L773" s="816"/>
      <c r="M773" s="816"/>
      <c r="N773" s="816"/>
      <c r="O773" s="816"/>
      <c r="P773" s="816"/>
      <c r="Q773" s="816"/>
      <c r="R773" s="816"/>
      <c r="S773" s="816"/>
    </row>
    <row r="774">
      <c r="A774" s="816"/>
      <c r="B774" s="816"/>
      <c r="C774" s="816"/>
      <c r="D774" s="816"/>
      <c r="E774" s="816"/>
      <c r="F774" s="816"/>
      <c r="G774" s="816"/>
      <c r="H774" s="816"/>
      <c r="I774" s="816"/>
      <c r="J774" s="816"/>
      <c r="K774" s="816"/>
      <c r="L774" s="816"/>
      <c r="M774" s="816"/>
      <c r="N774" s="816"/>
      <c r="O774" s="816"/>
      <c r="P774" s="816"/>
      <c r="Q774" s="816"/>
      <c r="R774" s="816"/>
      <c r="S774" s="816"/>
    </row>
    <row r="775">
      <c r="A775" s="816"/>
      <c r="B775" s="816"/>
      <c r="C775" s="816"/>
      <c r="D775" s="816"/>
      <c r="E775" s="816"/>
      <c r="F775" s="816"/>
      <c r="G775" s="816"/>
      <c r="H775" s="816"/>
      <c r="I775" s="816"/>
      <c r="J775" s="816"/>
      <c r="K775" s="816"/>
      <c r="L775" s="816"/>
      <c r="M775" s="816"/>
      <c r="N775" s="816"/>
      <c r="O775" s="816"/>
      <c r="P775" s="816"/>
      <c r="Q775" s="816"/>
      <c r="R775" s="816"/>
      <c r="S775" s="816"/>
    </row>
    <row r="776">
      <c r="A776" s="816"/>
      <c r="B776" s="816"/>
      <c r="C776" s="816"/>
      <c r="D776" s="816"/>
      <c r="E776" s="816"/>
      <c r="F776" s="816"/>
      <c r="G776" s="816"/>
      <c r="H776" s="816"/>
      <c r="I776" s="816"/>
      <c r="J776" s="816"/>
      <c r="K776" s="816"/>
      <c r="L776" s="816"/>
      <c r="M776" s="816"/>
      <c r="N776" s="816"/>
      <c r="O776" s="816"/>
      <c r="P776" s="816"/>
      <c r="Q776" s="816"/>
      <c r="R776" s="816"/>
      <c r="S776" s="816"/>
    </row>
    <row r="777">
      <c r="A777" s="816"/>
      <c r="B777" s="816"/>
      <c r="C777" s="816"/>
      <c r="D777" s="816"/>
      <c r="E777" s="816"/>
      <c r="F777" s="816"/>
      <c r="G777" s="816"/>
      <c r="H777" s="816"/>
      <c r="I777" s="816"/>
      <c r="J777" s="816"/>
      <c r="K777" s="816"/>
      <c r="L777" s="816"/>
      <c r="M777" s="816"/>
      <c r="N777" s="816"/>
      <c r="O777" s="816"/>
      <c r="P777" s="816"/>
      <c r="Q777" s="816"/>
      <c r="R777" s="816"/>
      <c r="S777" s="816"/>
    </row>
    <row r="778">
      <c r="A778" s="816"/>
      <c r="B778" s="816"/>
      <c r="C778" s="816"/>
      <c r="D778" s="816"/>
      <c r="E778" s="816"/>
      <c r="F778" s="816"/>
      <c r="G778" s="816"/>
      <c r="H778" s="816"/>
      <c r="I778" s="816"/>
      <c r="J778" s="816"/>
      <c r="K778" s="816"/>
      <c r="L778" s="816"/>
      <c r="M778" s="816"/>
      <c r="N778" s="816"/>
      <c r="O778" s="816"/>
      <c r="P778" s="816"/>
      <c r="Q778" s="816"/>
      <c r="R778" s="816"/>
      <c r="S778" s="816"/>
    </row>
    <row r="779">
      <c r="A779" s="816"/>
      <c r="B779" s="816"/>
      <c r="C779" s="816"/>
      <c r="D779" s="816"/>
      <c r="E779" s="816"/>
      <c r="F779" s="816"/>
      <c r="G779" s="816"/>
      <c r="H779" s="816"/>
      <c r="I779" s="816"/>
      <c r="J779" s="816"/>
      <c r="K779" s="816"/>
      <c r="L779" s="816"/>
      <c r="M779" s="816"/>
      <c r="N779" s="816"/>
      <c r="O779" s="816"/>
      <c r="P779" s="816"/>
      <c r="Q779" s="816"/>
      <c r="R779" s="816"/>
      <c r="S779" s="816"/>
    </row>
    <row r="780">
      <c r="A780" s="816"/>
      <c r="B780" s="816"/>
      <c r="C780" s="816"/>
      <c r="D780" s="816"/>
      <c r="E780" s="816"/>
      <c r="F780" s="816"/>
      <c r="G780" s="816"/>
      <c r="H780" s="816"/>
      <c r="I780" s="816"/>
      <c r="J780" s="816"/>
      <c r="K780" s="816"/>
      <c r="L780" s="816"/>
      <c r="M780" s="816"/>
      <c r="N780" s="816"/>
      <c r="O780" s="816"/>
      <c r="P780" s="816"/>
      <c r="Q780" s="816"/>
      <c r="R780" s="816"/>
      <c r="S780" s="816"/>
    </row>
    <row r="781">
      <c r="A781" s="816"/>
      <c r="B781" s="816"/>
      <c r="C781" s="816"/>
      <c r="D781" s="816"/>
      <c r="E781" s="816"/>
      <c r="F781" s="816"/>
      <c r="G781" s="816"/>
      <c r="H781" s="816"/>
      <c r="I781" s="816"/>
      <c r="J781" s="816"/>
      <c r="K781" s="816"/>
      <c r="L781" s="816"/>
      <c r="M781" s="816"/>
      <c r="N781" s="816"/>
      <c r="O781" s="816"/>
      <c r="P781" s="816"/>
      <c r="Q781" s="816"/>
      <c r="R781" s="816"/>
      <c r="S781" s="816"/>
    </row>
    <row r="782">
      <c r="A782" s="816"/>
      <c r="B782" s="816"/>
      <c r="C782" s="816"/>
      <c r="D782" s="816"/>
      <c r="E782" s="816"/>
      <c r="F782" s="816"/>
      <c r="G782" s="816"/>
      <c r="H782" s="816"/>
      <c r="I782" s="816"/>
      <c r="J782" s="816"/>
      <c r="K782" s="816"/>
      <c r="L782" s="816"/>
      <c r="M782" s="816"/>
      <c r="N782" s="816"/>
      <c r="O782" s="816"/>
      <c r="P782" s="816"/>
      <c r="Q782" s="816"/>
      <c r="R782" s="816"/>
      <c r="S782" s="816"/>
    </row>
    <row r="783">
      <c r="A783" s="816"/>
      <c r="B783" s="816"/>
      <c r="C783" s="816"/>
      <c r="D783" s="816"/>
      <c r="E783" s="816"/>
      <c r="F783" s="816"/>
      <c r="G783" s="816"/>
      <c r="H783" s="816"/>
      <c r="I783" s="816"/>
      <c r="J783" s="816"/>
      <c r="K783" s="816"/>
      <c r="L783" s="816"/>
      <c r="M783" s="816"/>
      <c r="N783" s="816"/>
      <c r="O783" s="816"/>
      <c r="P783" s="816"/>
      <c r="Q783" s="816"/>
      <c r="R783" s="816"/>
      <c r="S783" s="816"/>
    </row>
    <row r="784">
      <c r="A784" s="816"/>
      <c r="B784" s="816"/>
      <c r="C784" s="816"/>
      <c r="D784" s="816"/>
      <c r="E784" s="816"/>
      <c r="F784" s="816"/>
      <c r="G784" s="816"/>
      <c r="H784" s="816"/>
      <c r="I784" s="816"/>
      <c r="J784" s="816"/>
      <c r="K784" s="816"/>
      <c r="L784" s="816"/>
      <c r="M784" s="816"/>
      <c r="N784" s="816"/>
      <c r="O784" s="816"/>
      <c r="P784" s="816"/>
      <c r="Q784" s="816"/>
      <c r="R784" s="816"/>
      <c r="S784" s="816"/>
    </row>
    <row r="785">
      <c r="A785" s="816"/>
      <c r="B785" s="816"/>
      <c r="C785" s="816"/>
      <c r="D785" s="816"/>
      <c r="E785" s="816"/>
      <c r="F785" s="816"/>
      <c r="G785" s="816"/>
      <c r="H785" s="816"/>
      <c r="I785" s="816"/>
      <c r="J785" s="816"/>
      <c r="K785" s="816"/>
      <c r="L785" s="816"/>
      <c r="M785" s="816"/>
      <c r="N785" s="816"/>
      <c r="O785" s="816"/>
      <c r="P785" s="816"/>
      <c r="Q785" s="816"/>
      <c r="R785" s="816"/>
      <c r="S785" s="816"/>
    </row>
    <row r="786">
      <c r="A786" s="816"/>
      <c r="B786" s="816"/>
      <c r="C786" s="816"/>
      <c r="D786" s="816"/>
      <c r="E786" s="816"/>
      <c r="F786" s="816"/>
      <c r="G786" s="816"/>
      <c r="H786" s="816"/>
      <c r="I786" s="816"/>
      <c r="J786" s="816"/>
      <c r="K786" s="816"/>
      <c r="L786" s="816"/>
      <c r="M786" s="816"/>
      <c r="N786" s="816"/>
      <c r="O786" s="816"/>
      <c r="P786" s="816"/>
      <c r="Q786" s="816"/>
      <c r="R786" s="816"/>
      <c r="S786" s="816"/>
    </row>
    <row r="787">
      <c r="A787" s="816"/>
      <c r="B787" s="816"/>
      <c r="C787" s="816"/>
      <c r="D787" s="816"/>
      <c r="E787" s="816"/>
      <c r="F787" s="816"/>
      <c r="G787" s="816"/>
      <c r="H787" s="816"/>
      <c r="I787" s="816"/>
      <c r="J787" s="816"/>
      <c r="K787" s="816"/>
      <c r="L787" s="816"/>
      <c r="M787" s="816"/>
      <c r="N787" s="816"/>
      <c r="O787" s="816"/>
      <c r="P787" s="816"/>
      <c r="Q787" s="816"/>
      <c r="R787" s="816"/>
      <c r="S787" s="816"/>
    </row>
    <row r="788">
      <c r="A788" s="816"/>
      <c r="B788" s="816"/>
      <c r="C788" s="816"/>
      <c r="D788" s="816"/>
      <c r="E788" s="816"/>
      <c r="F788" s="816"/>
      <c r="G788" s="816"/>
      <c r="H788" s="816"/>
      <c r="I788" s="816"/>
      <c r="J788" s="816"/>
      <c r="K788" s="816"/>
      <c r="L788" s="816"/>
      <c r="M788" s="816"/>
      <c r="N788" s="816"/>
      <c r="O788" s="816"/>
      <c r="P788" s="816"/>
      <c r="Q788" s="816"/>
      <c r="R788" s="816"/>
      <c r="S788" s="816"/>
    </row>
    <row r="789">
      <c r="A789" s="816"/>
      <c r="B789" s="816"/>
      <c r="C789" s="816"/>
      <c r="D789" s="816"/>
      <c r="E789" s="816"/>
      <c r="F789" s="816"/>
      <c r="G789" s="816"/>
      <c r="H789" s="816"/>
      <c r="I789" s="816"/>
      <c r="J789" s="816"/>
      <c r="K789" s="816"/>
      <c r="L789" s="816"/>
      <c r="M789" s="816"/>
      <c r="N789" s="816"/>
      <c r="O789" s="816"/>
      <c r="P789" s="816"/>
      <c r="Q789" s="816"/>
      <c r="R789" s="816"/>
      <c r="S789" s="816"/>
    </row>
    <row r="790">
      <c r="A790" s="816"/>
      <c r="B790" s="816"/>
      <c r="C790" s="816"/>
      <c r="D790" s="816"/>
      <c r="E790" s="816"/>
      <c r="F790" s="816"/>
      <c r="G790" s="816"/>
      <c r="H790" s="816"/>
      <c r="I790" s="816"/>
      <c r="J790" s="816"/>
      <c r="K790" s="816"/>
      <c r="L790" s="816"/>
      <c r="M790" s="816"/>
      <c r="N790" s="816"/>
      <c r="O790" s="816"/>
      <c r="P790" s="816"/>
      <c r="Q790" s="816"/>
      <c r="R790" s="816"/>
      <c r="S790" s="816"/>
    </row>
    <row r="791">
      <c r="A791" s="816"/>
      <c r="B791" s="816"/>
      <c r="C791" s="816"/>
      <c r="D791" s="816"/>
      <c r="E791" s="816"/>
      <c r="F791" s="816"/>
      <c r="G791" s="816"/>
      <c r="H791" s="816"/>
      <c r="I791" s="816"/>
      <c r="J791" s="816"/>
      <c r="K791" s="816"/>
      <c r="L791" s="816"/>
      <c r="M791" s="816"/>
      <c r="N791" s="816"/>
      <c r="O791" s="816"/>
      <c r="P791" s="816"/>
      <c r="Q791" s="816"/>
      <c r="R791" s="816"/>
      <c r="S791" s="816"/>
    </row>
    <row r="792">
      <c r="A792" s="816"/>
      <c r="B792" s="816"/>
      <c r="C792" s="816"/>
      <c r="D792" s="816"/>
      <c r="E792" s="816"/>
      <c r="F792" s="816"/>
      <c r="G792" s="816"/>
      <c r="H792" s="816"/>
      <c r="I792" s="816"/>
      <c r="J792" s="816"/>
      <c r="K792" s="816"/>
      <c r="L792" s="816"/>
      <c r="M792" s="816"/>
      <c r="N792" s="816"/>
      <c r="O792" s="816"/>
      <c r="P792" s="816"/>
      <c r="Q792" s="816"/>
      <c r="R792" s="816"/>
      <c r="S792" s="816"/>
    </row>
    <row r="793">
      <c r="A793" s="816"/>
      <c r="B793" s="816"/>
      <c r="C793" s="816"/>
      <c r="D793" s="816"/>
      <c r="E793" s="816"/>
      <c r="F793" s="816"/>
      <c r="G793" s="816"/>
      <c r="H793" s="816"/>
      <c r="I793" s="816"/>
      <c r="J793" s="816"/>
      <c r="K793" s="816"/>
      <c r="L793" s="816"/>
      <c r="M793" s="816"/>
      <c r="N793" s="816"/>
      <c r="O793" s="816"/>
      <c r="P793" s="816"/>
      <c r="Q793" s="816"/>
      <c r="R793" s="816"/>
      <c r="S793" s="816"/>
    </row>
    <row r="794">
      <c r="A794" s="816"/>
      <c r="B794" s="816"/>
      <c r="C794" s="816"/>
      <c r="D794" s="816"/>
      <c r="E794" s="816"/>
      <c r="F794" s="816"/>
      <c r="G794" s="816"/>
      <c r="H794" s="816"/>
      <c r="I794" s="816"/>
      <c r="J794" s="816"/>
      <c r="K794" s="816"/>
      <c r="L794" s="816"/>
      <c r="M794" s="816"/>
      <c r="N794" s="816"/>
      <c r="O794" s="816"/>
      <c r="P794" s="816"/>
      <c r="Q794" s="816"/>
      <c r="R794" s="816"/>
      <c r="S794" s="816"/>
    </row>
    <row r="795">
      <c r="A795" s="816"/>
      <c r="B795" s="816"/>
      <c r="C795" s="816"/>
      <c r="D795" s="816"/>
      <c r="E795" s="816"/>
      <c r="F795" s="816"/>
      <c r="G795" s="816"/>
      <c r="H795" s="816"/>
      <c r="I795" s="816"/>
      <c r="J795" s="816"/>
      <c r="K795" s="816"/>
      <c r="L795" s="816"/>
      <c r="M795" s="816"/>
      <c r="N795" s="816"/>
      <c r="O795" s="816"/>
      <c r="P795" s="816"/>
      <c r="Q795" s="816"/>
      <c r="R795" s="816"/>
      <c r="S795" s="816"/>
    </row>
    <row r="796">
      <c r="A796" s="816"/>
      <c r="B796" s="816"/>
      <c r="C796" s="816"/>
      <c r="D796" s="816"/>
      <c r="E796" s="816"/>
      <c r="F796" s="816"/>
      <c r="G796" s="816"/>
      <c r="H796" s="816"/>
      <c r="I796" s="816"/>
      <c r="J796" s="816"/>
      <c r="K796" s="816"/>
      <c r="L796" s="816"/>
      <c r="M796" s="816"/>
      <c r="N796" s="816"/>
      <c r="O796" s="816"/>
      <c r="P796" s="816"/>
      <c r="Q796" s="816"/>
      <c r="R796" s="816"/>
      <c r="S796" s="816"/>
    </row>
    <row r="797">
      <c r="A797" s="816"/>
      <c r="B797" s="816"/>
      <c r="C797" s="816"/>
      <c r="D797" s="816"/>
      <c r="E797" s="816"/>
      <c r="F797" s="816"/>
      <c r="G797" s="816"/>
      <c r="H797" s="816"/>
      <c r="I797" s="816"/>
      <c r="J797" s="816"/>
      <c r="K797" s="816"/>
      <c r="L797" s="816"/>
      <c r="M797" s="816"/>
      <c r="N797" s="816"/>
      <c r="O797" s="816"/>
      <c r="P797" s="816"/>
      <c r="Q797" s="816"/>
      <c r="R797" s="816"/>
      <c r="S797" s="816"/>
    </row>
    <row r="798">
      <c r="A798" s="816"/>
      <c r="B798" s="816"/>
      <c r="C798" s="816"/>
      <c r="D798" s="816"/>
      <c r="E798" s="816"/>
      <c r="F798" s="816"/>
      <c r="G798" s="816"/>
      <c r="H798" s="816"/>
      <c r="I798" s="816"/>
      <c r="J798" s="816"/>
      <c r="K798" s="816"/>
      <c r="L798" s="816"/>
      <c r="M798" s="816"/>
      <c r="N798" s="816"/>
      <c r="O798" s="816"/>
      <c r="P798" s="816"/>
      <c r="Q798" s="816"/>
      <c r="R798" s="816"/>
      <c r="S798" s="816"/>
    </row>
    <row r="799">
      <c r="A799" s="816"/>
      <c r="B799" s="816"/>
      <c r="C799" s="816"/>
      <c r="D799" s="816"/>
      <c r="E799" s="816"/>
      <c r="F799" s="816"/>
      <c r="G799" s="816"/>
      <c r="H799" s="816"/>
      <c r="I799" s="816"/>
      <c r="J799" s="816"/>
      <c r="K799" s="816"/>
      <c r="L799" s="816"/>
      <c r="M799" s="816"/>
      <c r="N799" s="816"/>
      <c r="O799" s="816"/>
      <c r="P799" s="816"/>
      <c r="Q799" s="816"/>
      <c r="R799" s="816"/>
      <c r="S799" s="816"/>
    </row>
    <row r="800">
      <c r="A800" s="816"/>
      <c r="B800" s="816"/>
      <c r="C800" s="816"/>
      <c r="D800" s="816"/>
      <c r="E800" s="816"/>
      <c r="F800" s="816"/>
      <c r="G800" s="816"/>
      <c r="H800" s="816"/>
      <c r="I800" s="816"/>
      <c r="J800" s="816"/>
      <c r="K800" s="816"/>
      <c r="L800" s="816"/>
      <c r="M800" s="816"/>
      <c r="N800" s="816"/>
      <c r="O800" s="816"/>
      <c r="P800" s="816"/>
      <c r="Q800" s="816"/>
      <c r="R800" s="816"/>
      <c r="S800" s="816"/>
    </row>
    <row r="801">
      <c r="A801" s="816"/>
      <c r="B801" s="816"/>
      <c r="C801" s="816"/>
      <c r="D801" s="816"/>
      <c r="E801" s="816"/>
      <c r="F801" s="816"/>
      <c r="G801" s="816"/>
      <c r="H801" s="816"/>
      <c r="I801" s="816"/>
      <c r="J801" s="816"/>
      <c r="K801" s="816"/>
      <c r="L801" s="816"/>
      <c r="M801" s="816"/>
      <c r="N801" s="816"/>
      <c r="O801" s="816"/>
      <c r="P801" s="816"/>
      <c r="Q801" s="816"/>
      <c r="R801" s="816"/>
      <c r="S801" s="816"/>
    </row>
    <row r="802">
      <c r="A802" s="816"/>
      <c r="B802" s="816"/>
      <c r="C802" s="816"/>
      <c r="D802" s="816"/>
      <c r="E802" s="816"/>
      <c r="F802" s="816"/>
      <c r="G802" s="816"/>
      <c r="H802" s="816"/>
      <c r="I802" s="816"/>
      <c r="J802" s="816"/>
      <c r="K802" s="816"/>
      <c r="L802" s="816"/>
      <c r="M802" s="816"/>
      <c r="N802" s="816"/>
      <c r="O802" s="816"/>
      <c r="P802" s="816"/>
      <c r="Q802" s="816"/>
      <c r="R802" s="816"/>
      <c r="S802" s="816"/>
    </row>
    <row r="803">
      <c r="A803" s="816"/>
      <c r="B803" s="816"/>
      <c r="C803" s="816"/>
      <c r="D803" s="816"/>
      <c r="E803" s="816"/>
      <c r="F803" s="816"/>
      <c r="G803" s="816"/>
      <c r="H803" s="816"/>
      <c r="I803" s="816"/>
      <c r="J803" s="816"/>
      <c r="K803" s="816"/>
      <c r="L803" s="816"/>
      <c r="M803" s="816"/>
      <c r="N803" s="816"/>
      <c r="O803" s="816"/>
      <c r="P803" s="816"/>
      <c r="Q803" s="816"/>
      <c r="R803" s="816"/>
      <c r="S803" s="816"/>
    </row>
    <row r="804">
      <c r="A804" s="816"/>
      <c r="B804" s="816"/>
      <c r="C804" s="816"/>
      <c r="D804" s="816"/>
      <c r="E804" s="816"/>
      <c r="F804" s="816"/>
      <c r="G804" s="816"/>
      <c r="H804" s="816"/>
      <c r="I804" s="816"/>
      <c r="J804" s="816"/>
      <c r="K804" s="816"/>
      <c r="L804" s="816"/>
      <c r="M804" s="816"/>
      <c r="N804" s="816"/>
      <c r="O804" s="816"/>
      <c r="P804" s="816"/>
      <c r="Q804" s="816"/>
      <c r="R804" s="816"/>
      <c r="S804" s="816"/>
    </row>
    <row r="805">
      <c r="A805" s="816"/>
      <c r="B805" s="816"/>
      <c r="C805" s="816"/>
      <c r="D805" s="816"/>
      <c r="E805" s="816"/>
      <c r="F805" s="816"/>
      <c r="G805" s="816"/>
      <c r="H805" s="816"/>
      <c r="I805" s="816"/>
      <c r="J805" s="816"/>
      <c r="K805" s="816"/>
      <c r="L805" s="816"/>
      <c r="M805" s="816"/>
      <c r="N805" s="816"/>
      <c r="O805" s="816"/>
      <c r="P805" s="816"/>
      <c r="Q805" s="816"/>
      <c r="R805" s="816"/>
      <c r="S805" s="816"/>
    </row>
    <row r="806">
      <c r="A806" s="816"/>
      <c r="B806" s="816"/>
      <c r="C806" s="816"/>
      <c r="D806" s="816"/>
      <c r="E806" s="816"/>
      <c r="F806" s="816"/>
      <c r="G806" s="816"/>
      <c r="H806" s="816"/>
      <c r="I806" s="816"/>
      <c r="J806" s="816"/>
      <c r="K806" s="816"/>
      <c r="L806" s="816"/>
      <c r="M806" s="816"/>
      <c r="N806" s="816"/>
      <c r="O806" s="816"/>
      <c r="P806" s="816"/>
      <c r="Q806" s="816"/>
      <c r="R806" s="816"/>
      <c r="S806" s="816"/>
    </row>
    <row r="807">
      <c r="A807" s="816"/>
      <c r="B807" s="816"/>
      <c r="C807" s="816"/>
      <c r="D807" s="816"/>
      <c r="E807" s="816"/>
      <c r="F807" s="816"/>
      <c r="G807" s="816"/>
      <c r="H807" s="816"/>
      <c r="I807" s="816"/>
      <c r="J807" s="816"/>
      <c r="K807" s="816"/>
      <c r="L807" s="816"/>
      <c r="M807" s="816"/>
      <c r="N807" s="816"/>
      <c r="O807" s="816"/>
      <c r="P807" s="816"/>
      <c r="Q807" s="816"/>
      <c r="R807" s="816"/>
      <c r="S807" s="816"/>
    </row>
    <row r="808">
      <c r="A808" s="816"/>
      <c r="B808" s="816"/>
      <c r="C808" s="816"/>
      <c r="D808" s="816"/>
      <c r="E808" s="816"/>
      <c r="F808" s="816"/>
      <c r="G808" s="816"/>
      <c r="H808" s="816"/>
      <c r="I808" s="816"/>
      <c r="J808" s="816"/>
      <c r="K808" s="816"/>
      <c r="L808" s="816"/>
      <c r="M808" s="816"/>
      <c r="N808" s="816"/>
      <c r="O808" s="816"/>
      <c r="P808" s="816"/>
      <c r="Q808" s="816"/>
      <c r="R808" s="816"/>
      <c r="S808" s="816"/>
    </row>
    <row r="809">
      <c r="A809" s="816"/>
      <c r="B809" s="816"/>
      <c r="C809" s="816"/>
      <c r="D809" s="816"/>
      <c r="E809" s="816"/>
      <c r="F809" s="816"/>
      <c r="G809" s="816"/>
      <c r="H809" s="816"/>
      <c r="I809" s="816"/>
      <c r="J809" s="816"/>
      <c r="K809" s="816"/>
      <c r="L809" s="816"/>
      <c r="M809" s="816"/>
      <c r="N809" s="816"/>
      <c r="O809" s="816"/>
      <c r="P809" s="816"/>
      <c r="Q809" s="816"/>
      <c r="R809" s="816"/>
      <c r="S809" s="816"/>
    </row>
    <row r="810">
      <c r="A810" s="816"/>
      <c r="B810" s="816"/>
      <c r="C810" s="816"/>
      <c r="D810" s="816"/>
      <c r="E810" s="816"/>
      <c r="F810" s="816"/>
      <c r="G810" s="816"/>
      <c r="H810" s="816"/>
      <c r="I810" s="816"/>
      <c r="J810" s="816"/>
      <c r="K810" s="816"/>
      <c r="L810" s="816"/>
      <c r="M810" s="816"/>
      <c r="N810" s="816"/>
      <c r="O810" s="816"/>
      <c r="P810" s="816"/>
      <c r="Q810" s="816"/>
      <c r="R810" s="816"/>
      <c r="S810" s="816"/>
    </row>
    <row r="811">
      <c r="A811" s="816"/>
      <c r="B811" s="816"/>
      <c r="C811" s="816"/>
      <c r="D811" s="816"/>
      <c r="E811" s="816"/>
      <c r="F811" s="816"/>
      <c r="G811" s="816"/>
      <c r="H811" s="816"/>
      <c r="I811" s="816"/>
      <c r="J811" s="816"/>
      <c r="K811" s="816"/>
      <c r="L811" s="816"/>
      <c r="M811" s="816"/>
      <c r="N811" s="816"/>
      <c r="O811" s="816"/>
      <c r="P811" s="816"/>
      <c r="Q811" s="816"/>
      <c r="R811" s="816"/>
      <c r="S811" s="816"/>
    </row>
    <row r="812">
      <c r="A812" s="816"/>
      <c r="B812" s="816"/>
      <c r="C812" s="816"/>
      <c r="D812" s="816"/>
      <c r="E812" s="816"/>
      <c r="F812" s="816"/>
      <c r="G812" s="816"/>
      <c r="H812" s="816"/>
      <c r="I812" s="816"/>
      <c r="J812" s="816"/>
      <c r="K812" s="816"/>
      <c r="L812" s="816"/>
      <c r="M812" s="816"/>
      <c r="N812" s="816"/>
      <c r="O812" s="816"/>
      <c r="P812" s="816"/>
      <c r="Q812" s="816"/>
      <c r="R812" s="816"/>
      <c r="S812" s="816"/>
    </row>
    <row r="813">
      <c r="A813" s="816"/>
      <c r="B813" s="816"/>
      <c r="C813" s="816"/>
      <c r="D813" s="816"/>
      <c r="E813" s="816"/>
      <c r="F813" s="816"/>
      <c r="G813" s="816"/>
      <c r="H813" s="816"/>
      <c r="I813" s="816"/>
      <c r="J813" s="816"/>
      <c r="K813" s="816"/>
      <c r="L813" s="816"/>
      <c r="M813" s="816"/>
      <c r="N813" s="816"/>
      <c r="O813" s="816"/>
      <c r="P813" s="816"/>
      <c r="Q813" s="816"/>
      <c r="R813" s="816"/>
      <c r="S813" s="816"/>
    </row>
    <row r="814">
      <c r="A814" s="816"/>
      <c r="B814" s="816"/>
      <c r="C814" s="816"/>
      <c r="D814" s="816"/>
      <c r="E814" s="816"/>
      <c r="F814" s="816"/>
      <c r="G814" s="816"/>
      <c r="H814" s="816"/>
      <c r="I814" s="816"/>
      <c r="J814" s="816"/>
      <c r="K814" s="816"/>
      <c r="L814" s="816"/>
      <c r="M814" s="816"/>
      <c r="N814" s="816"/>
      <c r="O814" s="816"/>
      <c r="P814" s="816"/>
      <c r="Q814" s="816"/>
      <c r="R814" s="816"/>
      <c r="S814" s="816"/>
    </row>
    <row r="815">
      <c r="A815" s="816"/>
      <c r="B815" s="816"/>
      <c r="C815" s="816"/>
      <c r="D815" s="816"/>
      <c r="E815" s="816"/>
      <c r="F815" s="816"/>
      <c r="G815" s="816"/>
      <c r="H815" s="816"/>
      <c r="I815" s="816"/>
      <c r="J815" s="816"/>
      <c r="K815" s="816"/>
      <c r="L815" s="816"/>
      <c r="M815" s="816"/>
      <c r="N815" s="816"/>
      <c r="O815" s="816"/>
      <c r="P815" s="816"/>
      <c r="Q815" s="816"/>
      <c r="R815" s="816"/>
      <c r="S815" s="816"/>
    </row>
    <row r="816">
      <c r="A816" s="816"/>
      <c r="B816" s="816"/>
      <c r="C816" s="816"/>
      <c r="D816" s="816"/>
      <c r="E816" s="816"/>
      <c r="F816" s="816"/>
      <c r="G816" s="816"/>
      <c r="H816" s="816"/>
      <c r="I816" s="816"/>
      <c r="J816" s="816"/>
      <c r="K816" s="816"/>
      <c r="L816" s="816"/>
      <c r="M816" s="816"/>
      <c r="N816" s="816"/>
      <c r="O816" s="816"/>
      <c r="P816" s="816"/>
      <c r="Q816" s="816"/>
      <c r="R816" s="816"/>
      <c r="S816" s="816"/>
    </row>
    <row r="817">
      <c r="A817" s="816"/>
      <c r="B817" s="816"/>
      <c r="C817" s="816"/>
      <c r="D817" s="816"/>
      <c r="E817" s="816"/>
      <c r="F817" s="816"/>
      <c r="G817" s="816"/>
      <c r="H817" s="816"/>
      <c r="I817" s="816"/>
      <c r="J817" s="816"/>
      <c r="K817" s="816"/>
      <c r="L817" s="816"/>
      <c r="M817" s="816"/>
      <c r="N817" s="816"/>
      <c r="O817" s="816"/>
      <c r="P817" s="816"/>
      <c r="Q817" s="816"/>
      <c r="R817" s="816"/>
      <c r="S817" s="816"/>
    </row>
    <row r="818">
      <c r="A818" s="816"/>
      <c r="B818" s="816"/>
      <c r="C818" s="816"/>
      <c r="D818" s="816"/>
      <c r="E818" s="816"/>
      <c r="F818" s="816"/>
      <c r="G818" s="816"/>
      <c r="H818" s="816"/>
      <c r="I818" s="816"/>
      <c r="J818" s="816"/>
      <c r="K818" s="816"/>
      <c r="L818" s="816"/>
      <c r="M818" s="816"/>
      <c r="N818" s="816"/>
      <c r="O818" s="816"/>
      <c r="P818" s="816"/>
      <c r="Q818" s="816"/>
      <c r="R818" s="816"/>
      <c r="S818" s="816"/>
    </row>
    <row r="819">
      <c r="A819" s="816"/>
      <c r="B819" s="816"/>
      <c r="C819" s="816"/>
      <c r="D819" s="816"/>
      <c r="E819" s="816"/>
      <c r="F819" s="816"/>
      <c r="G819" s="816"/>
      <c r="H819" s="816"/>
      <c r="I819" s="816"/>
      <c r="J819" s="816"/>
      <c r="K819" s="816"/>
      <c r="L819" s="816"/>
      <c r="M819" s="816"/>
      <c r="N819" s="816"/>
      <c r="O819" s="816"/>
      <c r="P819" s="816"/>
      <c r="Q819" s="816"/>
      <c r="R819" s="816"/>
      <c r="S819" s="816"/>
    </row>
    <row r="820">
      <c r="A820" s="816"/>
      <c r="B820" s="816"/>
      <c r="C820" s="816"/>
      <c r="D820" s="816"/>
      <c r="E820" s="816"/>
      <c r="F820" s="816"/>
      <c r="G820" s="816"/>
      <c r="H820" s="816"/>
      <c r="I820" s="816"/>
      <c r="J820" s="816"/>
      <c r="K820" s="816"/>
      <c r="L820" s="816"/>
      <c r="M820" s="816"/>
      <c r="N820" s="816"/>
      <c r="O820" s="816"/>
      <c r="P820" s="816"/>
      <c r="Q820" s="816"/>
      <c r="R820" s="816"/>
      <c r="S820" s="816"/>
    </row>
    <row r="821">
      <c r="A821" s="816"/>
      <c r="B821" s="816"/>
      <c r="C821" s="816"/>
      <c r="D821" s="816"/>
      <c r="E821" s="816"/>
      <c r="F821" s="816"/>
      <c r="G821" s="816"/>
      <c r="H821" s="816"/>
      <c r="I821" s="816"/>
      <c r="J821" s="816"/>
      <c r="K821" s="816"/>
      <c r="L821" s="816"/>
      <c r="M821" s="816"/>
      <c r="N821" s="816"/>
      <c r="O821" s="816"/>
      <c r="P821" s="816"/>
      <c r="Q821" s="816"/>
      <c r="R821" s="816"/>
      <c r="S821" s="816"/>
    </row>
    <row r="822">
      <c r="A822" s="816"/>
      <c r="B822" s="816"/>
      <c r="C822" s="816"/>
      <c r="D822" s="816"/>
      <c r="E822" s="816"/>
      <c r="F822" s="816"/>
      <c r="G822" s="816"/>
      <c r="H822" s="816"/>
      <c r="I822" s="816"/>
      <c r="J822" s="816"/>
      <c r="K822" s="816"/>
      <c r="L822" s="816"/>
      <c r="M822" s="816"/>
      <c r="N822" s="816"/>
      <c r="O822" s="816"/>
      <c r="P822" s="816"/>
      <c r="Q822" s="816"/>
      <c r="R822" s="816"/>
      <c r="S822" s="816"/>
    </row>
    <row r="823">
      <c r="A823" s="816"/>
      <c r="B823" s="816"/>
      <c r="C823" s="816"/>
      <c r="D823" s="816"/>
      <c r="E823" s="816"/>
      <c r="F823" s="816"/>
      <c r="G823" s="816"/>
      <c r="H823" s="816"/>
      <c r="I823" s="816"/>
      <c r="J823" s="816"/>
      <c r="K823" s="816"/>
      <c r="L823" s="816"/>
      <c r="M823" s="816"/>
      <c r="N823" s="816"/>
      <c r="O823" s="816"/>
      <c r="P823" s="816"/>
      <c r="Q823" s="816"/>
      <c r="R823" s="816"/>
      <c r="S823" s="816"/>
    </row>
    <row r="824">
      <c r="A824" s="816"/>
      <c r="B824" s="816"/>
      <c r="C824" s="816"/>
      <c r="D824" s="816"/>
      <c r="E824" s="816"/>
      <c r="F824" s="816"/>
      <c r="G824" s="816"/>
      <c r="H824" s="816"/>
      <c r="I824" s="816"/>
      <c r="J824" s="816"/>
      <c r="K824" s="816"/>
      <c r="L824" s="816"/>
      <c r="M824" s="816"/>
      <c r="N824" s="816"/>
      <c r="O824" s="816"/>
      <c r="P824" s="816"/>
      <c r="Q824" s="816"/>
      <c r="R824" s="816"/>
      <c r="S824" s="816"/>
    </row>
    <row r="825">
      <c r="A825" s="816"/>
      <c r="B825" s="816"/>
      <c r="C825" s="816"/>
      <c r="D825" s="816"/>
      <c r="E825" s="816"/>
      <c r="F825" s="816"/>
      <c r="G825" s="816"/>
      <c r="H825" s="816"/>
      <c r="I825" s="816"/>
      <c r="J825" s="816"/>
      <c r="K825" s="816"/>
      <c r="L825" s="816"/>
      <c r="M825" s="816"/>
      <c r="N825" s="816"/>
      <c r="O825" s="816"/>
      <c r="P825" s="816"/>
      <c r="Q825" s="816"/>
      <c r="R825" s="816"/>
      <c r="S825" s="816"/>
    </row>
    <row r="826">
      <c r="A826" s="816"/>
      <c r="B826" s="816"/>
      <c r="C826" s="816"/>
      <c r="D826" s="816"/>
      <c r="E826" s="816"/>
      <c r="F826" s="816"/>
      <c r="G826" s="816"/>
      <c r="H826" s="816"/>
      <c r="I826" s="816"/>
      <c r="J826" s="816"/>
      <c r="K826" s="816"/>
      <c r="L826" s="816"/>
      <c r="M826" s="816"/>
      <c r="N826" s="816"/>
      <c r="O826" s="816"/>
      <c r="P826" s="816"/>
      <c r="Q826" s="816"/>
      <c r="R826" s="816"/>
      <c r="S826" s="816"/>
    </row>
    <row r="827">
      <c r="A827" s="816"/>
      <c r="B827" s="816"/>
      <c r="C827" s="816"/>
      <c r="D827" s="816"/>
      <c r="E827" s="816"/>
      <c r="F827" s="816"/>
      <c r="G827" s="816"/>
      <c r="H827" s="816"/>
      <c r="I827" s="816"/>
      <c r="J827" s="816"/>
      <c r="K827" s="816"/>
      <c r="L827" s="816"/>
      <c r="M827" s="816"/>
      <c r="N827" s="816"/>
      <c r="O827" s="816"/>
      <c r="P827" s="816"/>
      <c r="Q827" s="816"/>
      <c r="R827" s="816"/>
      <c r="S827" s="816"/>
    </row>
    <row r="828">
      <c r="A828" s="816"/>
      <c r="B828" s="816"/>
      <c r="C828" s="816"/>
      <c r="D828" s="816"/>
      <c r="E828" s="816"/>
      <c r="F828" s="816"/>
      <c r="G828" s="816"/>
      <c r="H828" s="816"/>
      <c r="I828" s="816"/>
      <c r="J828" s="816"/>
      <c r="K828" s="816"/>
      <c r="L828" s="816"/>
      <c r="M828" s="816"/>
      <c r="N828" s="816"/>
      <c r="O828" s="816"/>
      <c r="P828" s="816"/>
      <c r="Q828" s="816"/>
      <c r="R828" s="816"/>
      <c r="S828" s="816"/>
    </row>
    <row r="829">
      <c r="A829" s="816"/>
      <c r="B829" s="816"/>
      <c r="C829" s="816"/>
      <c r="D829" s="816"/>
      <c r="E829" s="816"/>
      <c r="F829" s="816"/>
      <c r="G829" s="816"/>
      <c r="H829" s="816"/>
      <c r="I829" s="816"/>
      <c r="J829" s="816"/>
      <c r="K829" s="816"/>
      <c r="L829" s="816"/>
      <c r="M829" s="816"/>
      <c r="N829" s="816"/>
      <c r="O829" s="816"/>
      <c r="P829" s="816"/>
      <c r="Q829" s="816"/>
      <c r="R829" s="816"/>
      <c r="S829" s="816"/>
    </row>
    <row r="830">
      <c r="A830" s="816"/>
      <c r="B830" s="816"/>
      <c r="C830" s="816"/>
      <c r="D830" s="816"/>
      <c r="E830" s="816"/>
      <c r="F830" s="816"/>
      <c r="G830" s="816"/>
      <c r="H830" s="816"/>
      <c r="I830" s="816"/>
      <c r="J830" s="816"/>
      <c r="K830" s="816"/>
      <c r="L830" s="816"/>
      <c r="M830" s="816"/>
      <c r="N830" s="816"/>
      <c r="O830" s="816"/>
      <c r="P830" s="816"/>
      <c r="Q830" s="816"/>
      <c r="R830" s="816"/>
      <c r="S830" s="816"/>
    </row>
    <row r="831">
      <c r="A831" s="816"/>
      <c r="B831" s="816"/>
      <c r="C831" s="816"/>
      <c r="D831" s="816"/>
      <c r="E831" s="816"/>
      <c r="F831" s="816"/>
      <c r="G831" s="816"/>
      <c r="H831" s="816"/>
      <c r="I831" s="816"/>
      <c r="J831" s="816"/>
      <c r="K831" s="816"/>
      <c r="L831" s="816"/>
      <c r="M831" s="816"/>
      <c r="N831" s="816"/>
      <c r="O831" s="816"/>
      <c r="P831" s="816"/>
      <c r="Q831" s="816"/>
      <c r="R831" s="816"/>
      <c r="S831" s="816"/>
    </row>
    <row r="832">
      <c r="A832" s="816"/>
      <c r="B832" s="816"/>
      <c r="C832" s="816"/>
      <c r="D832" s="816"/>
      <c r="E832" s="816"/>
      <c r="F832" s="816"/>
      <c r="G832" s="816"/>
      <c r="H832" s="816"/>
      <c r="I832" s="816"/>
      <c r="J832" s="816"/>
      <c r="K832" s="816"/>
      <c r="L832" s="816"/>
      <c r="M832" s="816"/>
      <c r="N832" s="816"/>
      <c r="O832" s="816"/>
      <c r="P832" s="816"/>
      <c r="Q832" s="816"/>
      <c r="R832" s="816"/>
      <c r="S832" s="816"/>
    </row>
    <row r="833">
      <c r="A833" s="816"/>
      <c r="B833" s="816"/>
      <c r="C833" s="816"/>
      <c r="D833" s="816"/>
      <c r="E833" s="816"/>
      <c r="F833" s="816"/>
      <c r="G833" s="816"/>
      <c r="H833" s="816"/>
      <c r="I833" s="816"/>
      <c r="J833" s="816"/>
      <c r="K833" s="816"/>
      <c r="L833" s="816"/>
      <c r="M833" s="816"/>
      <c r="N833" s="816"/>
      <c r="O833" s="816"/>
      <c r="P833" s="816"/>
      <c r="Q833" s="816"/>
      <c r="R833" s="816"/>
      <c r="S833" s="816"/>
    </row>
    <row r="834">
      <c r="A834" s="816"/>
      <c r="B834" s="816"/>
      <c r="C834" s="816"/>
      <c r="D834" s="816"/>
      <c r="E834" s="816"/>
      <c r="F834" s="816"/>
      <c r="G834" s="816"/>
      <c r="H834" s="816"/>
      <c r="I834" s="816"/>
      <c r="J834" s="816"/>
      <c r="K834" s="816"/>
      <c r="L834" s="816"/>
      <c r="M834" s="816"/>
      <c r="N834" s="816"/>
      <c r="O834" s="816"/>
      <c r="P834" s="816"/>
      <c r="Q834" s="816"/>
      <c r="R834" s="816"/>
      <c r="S834" s="816"/>
    </row>
    <row r="835">
      <c r="A835" s="816"/>
      <c r="B835" s="816"/>
      <c r="C835" s="816"/>
      <c r="D835" s="816"/>
      <c r="E835" s="816"/>
      <c r="F835" s="816"/>
      <c r="G835" s="816"/>
      <c r="H835" s="816"/>
      <c r="I835" s="816"/>
      <c r="J835" s="816"/>
      <c r="K835" s="816"/>
      <c r="L835" s="816"/>
      <c r="M835" s="816"/>
      <c r="N835" s="816"/>
      <c r="O835" s="816"/>
      <c r="P835" s="816"/>
      <c r="Q835" s="816"/>
      <c r="R835" s="816"/>
      <c r="S835" s="816"/>
    </row>
    <row r="836">
      <c r="A836" s="816"/>
      <c r="B836" s="816"/>
      <c r="C836" s="816"/>
      <c r="D836" s="816"/>
      <c r="E836" s="816"/>
      <c r="F836" s="816"/>
      <c r="G836" s="816"/>
      <c r="H836" s="816"/>
      <c r="I836" s="816"/>
      <c r="J836" s="816"/>
      <c r="K836" s="816"/>
      <c r="L836" s="816"/>
      <c r="M836" s="816"/>
      <c r="N836" s="816"/>
      <c r="O836" s="816"/>
      <c r="P836" s="816"/>
      <c r="Q836" s="816"/>
      <c r="R836" s="816"/>
      <c r="S836" s="816"/>
    </row>
    <row r="837">
      <c r="A837" s="816"/>
      <c r="B837" s="816"/>
      <c r="C837" s="816"/>
      <c r="D837" s="816"/>
      <c r="E837" s="816"/>
      <c r="F837" s="816"/>
      <c r="G837" s="816"/>
      <c r="H837" s="816"/>
      <c r="I837" s="816"/>
      <c r="J837" s="816"/>
      <c r="K837" s="816"/>
      <c r="L837" s="816"/>
      <c r="M837" s="816"/>
      <c r="N837" s="816"/>
      <c r="O837" s="816"/>
      <c r="P837" s="816"/>
      <c r="Q837" s="816"/>
      <c r="R837" s="816"/>
      <c r="S837" s="816"/>
    </row>
    <row r="838">
      <c r="A838" s="816"/>
      <c r="B838" s="816"/>
      <c r="C838" s="816"/>
      <c r="D838" s="816"/>
      <c r="E838" s="816"/>
      <c r="F838" s="816"/>
      <c r="G838" s="816"/>
      <c r="H838" s="816"/>
      <c r="I838" s="816"/>
      <c r="J838" s="816"/>
      <c r="K838" s="816"/>
      <c r="L838" s="816"/>
      <c r="M838" s="816"/>
      <c r="N838" s="816"/>
      <c r="O838" s="816"/>
      <c r="P838" s="816"/>
      <c r="Q838" s="816"/>
      <c r="R838" s="816"/>
      <c r="S838" s="816"/>
    </row>
    <row r="839">
      <c r="A839" s="816"/>
      <c r="B839" s="816"/>
      <c r="C839" s="816"/>
      <c r="D839" s="816"/>
      <c r="E839" s="816"/>
      <c r="F839" s="816"/>
      <c r="G839" s="816"/>
      <c r="H839" s="816"/>
      <c r="I839" s="816"/>
      <c r="J839" s="816"/>
      <c r="K839" s="816"/>
      <c r="L839" s="816"/>
      <c r="M839" s="816"/>
      <c r="N839" s="816"/>
      <c r="O839" s="816"/>
      <c r="P839" s="816"/>
      <c r="Q839" s="816"/>
      <c r="R839" s="816"/>
      <c r="S839" s="816"/>
    </row>
    <row r="840">
      <c r="A840" s="816"/>
      <c r="B840" s="816"/>
      <c r="C840" s="816"/>
      <c r="D840" s="816"/>
      <c r="E840" s="816"/>
      <c r="F840" s="816"/>
      <c r="G840" s="816"/>
      <c r="H840" s="816"/>
      <c r="I840" s="816"/>
      <c r="J840" s="816"/>
      <c r="K840" s="816"/>
      <c r="L840" s="816"/>
      <c r="M840" s="816"/>
      <c r="N840" s="816"/>
      <c r="O840" s="816"/>
      <c r="P840" s="816"/>
      <c r="Q840" s="816"/>
      <c r="R840" s="816"/>
      <c r="S840" s="816"/>
    </row>
    <row r="841">
      <c r="A841" s="816"/>
      <c r="B841" s="816"/>
      <c r="C841" s="816"/>
      <c r="D841" s="816"/>
      <c r="E841" s="816"/>
      <c r="F841" s="816"/>
      <c r="G841" s="816"/>
      <c r="H841" s="816"/>
      <c r="I841" s="816"/>
      <c r="J841" s="816"/>
      <c r="K841" s="816"/>
      <c r="L841" s="816"/>
      <c r="M841" s="816"/>
      <c r="N841" s="816"/>
      <c r="O841" s="816"/>
      <c r="P841" s="816"/>
      <c r="Q841" s="816"/>
      <c r="R841" s="816"/>
      <c r="S841" s="816"/>
    </row>
    <row r="842">
      <c r="A842" s="816"/>
      <c r="B842" s="816"/>
      <c r="C842" s="816"/>
      <c r="D842" s="816"/>
      <c r="E842" s="816"/>
      <c r="F842" s="816"/>
      <c r="G842" s="816"/>
      <c r="H842" s="816"/>
      <c r="I842" s="816"/>
      <c r="J842" s="816"/>
      <c r="K842" s="816"/>
      <c r="L842" s="816"/>
      <c r="M842" s="816"/>
      <c r="N842" s="816"/>
      <c r="O842" s="816"/>
      <c r="P842" s="816"/>
      <c r="Q842" s="816"/>
      <c r="R842" s="816"/>
      <c r="S842" s="816"/>
    </row>
    <row r="843">
      <c r="A843" s="816"/>
      <c r="B843" s="816"/>
      <c r="C843" s="816"/>
      <c r="D843" s="816"/>
      <c r="E843" s="816"/>
      <c r="F843" s="816"/>
      <c r="G843" s="816"/>
      <c r="H843" s="816"/>
      <c r="I843" s="816"/>
      <c r="J843" s="816"/>
      <c r="K843" s="816"/>
      <c r="L843" s="816"/>
      <c r="M843" s="816"/>
      <c r="N843" s="816"/>
      <c r="O843" s="816"/>
      <c r="P843" s="816"/>
      <c r="Q843" s="816"/>
      <c r="R843" s="816"/>
      <c r="S843" s="816"/>
    </row>
    <row r="844">
      <c r="A844" s="816"/>
      <c r="B844" s="816"/>
      <c r="C844" s="816"/>
      <c r="D844" s="816"/>
      <c r="E844" s="816"/>
      <c r="F844" s="816"/>
      <c r="G844" s="816"/>
      <c r="H844" s="816"/>
      <c r="I844" s="816"/>
      <c r="J844" s="816"/>
      <c r="K844" s="816"/>
      <c r="L844" s="816"/>
      <c r="M844" s="816"/>
      <c r="N844" s="816"/>
      <c r="O844" s="816"/>
      <c r="P844" s="816"/>
      <c r="Q844" s="816"/>
      <c r="R844" s="816"/>
      <c r="S844" s="816"/>
    </row>
    <row r="845">
      <c r="A845" s="816"/>
      <c r="B845" s="816"/>
      <c r="C845" s="816"/>
      <c r="D845" s="816"/>
      <c r="E845" s="816"/>
      <c r="F845" s="816"/>
      <c r="G845" s="816"/>
      <c r="H845" s="816"/>
      <c r="I845" s="816"/>
      <c r="J845" s="816"/>
      <c r="K845" s="816"/>
      <c r="L845" s="816"/>
      <c r="M845" s="816"/>
      <c r="N845" s="816"/>
      <c r="O845" s="816"/>
      <c r="P845" s="816"/>
      <c r="Q845" s="816"/>
      <c r="R845" s="816"/>
      <c r="S845" s="816"/>
    </row>
    <row r="846">
      <c r="A846" s="816"/>
      <c r="B846" s="816"/>
      <c r="C846" s="816"/>
      <c r="D846" s="816"/>
      <c r="E846" s="816"/>
      <c r="F846" s="816"/>
      <c r="G846" s="816"/>
      <c r="H846" s="816"/>
      <c r="I846" s="816"/>
      <c r="J846" s="816"/>
      <c r="K846" s="816"/>
      <c r="L846" s="816"/>
      <c r="M846" s="816"/>
      <c r="N846" s="816"/>
      <c r="O846" s="816"/>
      <c r="P846" s="816"/>
      <c r="Q846" s="816"/>
      <c r="R846" s="816"/>
      <c r="S846" s="816"/>
    </row>
    <row r="847">
      <c r="A847" s="816"/>
      <c r="B847" s="816"/>
      <c r="C847" s="816"/>
      <c r="D847" s="816"/>
      <c r="E847" s="816"/>
      <c r="F847" s="816"/>
      <c r="G847" s="816"/>
      <c r="H847" s="816"/>
      <c r="I847" s="816"/>
      <c r="J847" s="816"/>
      <c r="K847" s="816"/>
      <c r="L847" s="816"/>
      <c r="M847" s="816"/>
      <c r="N847" s="816"/>
      <c r="O847" s="816"/>
      <c r="P847" s="816"/>
      <c r="Q847" s="816"/>
      <c r="R847" s="816"/>
      <c r="S847" s="816"/>
    </row>
    <row r="848">
      <c r="A848" s="816"/>
      <c r="B848" s="816"/>
      <c r="C848" s="816"/>
      <c r="D848" s="816"/>
      <c r="E848" s="816"/>
      <c r="F848" s="816"/>
      <c r="G848" s="816"/>
      <c r="H848" s="816"/>
      <c r="I848" s="816"/>
      <c r="J848" s="816"/>
      <c r="K848" s="816"/>
      <c r="L848" s="816"/>
      <c r="M848" s="816"/>
      <c r="N848" s="816"/>
      <c r="O848" s="816"/>
      <c r="P848" s="816"/>
      <c r="Q848" s="816"/>
      <c r="R848" s="816"/>
      <c r="S848" s="816"/>
    </row>
    <row r="849">
      <c r="A849" s="816"/>
      <c r="B849" s="816"/>
      <c r="C849" s="816"/>
      <c r="D849" s="816"/>
      <c r="E849" s="816"/>
      <c r="F849" s="816"/>
      <c r="G849" s="816"/>
      <c r="H849" s="816"/>
      <c r="I849" s="816"/>
      <c r="J849" s="816"/>
      <c r="K849" s="816"/>
      <c r="L849" s="816"/>
      <c r="M849" s="816"/>
      <c r="N849" s="816"/>
      <c r="O849" s="816"/>
      <c r="P849" s="816"/>
      <c r="Q849" s="816"/>
      <c r="R849" s="816"/>
      <c r="S849" s="816"/>
    </row>
    <row r="850">
      <c r="A850" s="816"/>
      <c r="B850" s="816"/>
      <c r="C850" s="816"/>
      <c r="D850" s="816"/>
      <c r="E850" s="816"/>
      <c r="F850" s="816"/>
      <c r="G850" s="816"/>
      <c r="H850" s="816"/>
      <c r="I850" s="816"/>
      <c r="J850" s="816"/>
      <c r="K850" s="816"/>
      <c r="L850" s="816"/>
      <c r="M850" s="816"/>
      <c r="N850" s="816"/>
      <c r="O850" s="816"/>
      <c r="P850" s="816"/>
      <c r="Q850" s="816"/>
      <c r="R850" s="816"/>
      <c r="S850" s="816"/>
    </row>
    <row r="851">
      <c r="A851" s="816"/>
      <c r="B851" s="816"/>
      <c r="C851" s="816"/>
      <c r="D851" s="816"/>
      <c r="E851" s="816"/>
      <c r="F851" s="816"/>
      <c r="G851" s="816"/>
      <c r="H851" s="816"/>
      <c r="I851" s="816"/>
      <c r="J851" s="816"/>
      <c r="K851" s="816"/>
      <c r="L851" s="816"/>
      <c r="M851" s="816"/>
      <c r="N851" s="816"/>
      <c r="O851" s="816"/>
      <c r="P851" s="816"/>
      <c r="Q851" s="816"/>
      <c r="R851" s="816"/>
      <c r="S851" s="816"/>
    </row>
    <row r="852">
      <c r="A852" s="816"/>
      <c r="B852" s="816"/>
      <c r="C852" s="816"/>
      <c r="D852" s="816"/>
      <c r="E852" s="816"/>
      <c r="F852" s="816"/>
      <c r="G852" s="816"/>
      <c r="H852" s="816"/>
      <c r="I852" s="816"/>
      <c r="J852" s="816"/>
      <c r="K852" s="816"/>
      <c r="L852" s="816"/>
      <c r="M852" s="816"/>
      <c r="N852" s="816"/>
      <c r="O852" s="816"/>
      <c r="P852" s="816"/>
      <c r="Q852" s="816"/>
      <c r="R852" s="816"/>
      <c r="S852" s="816"/>
    </row>
    <row r="853">
      <c r="A853" s="816"/>
      <c r="B853" s="816"/>
      <c r="C853" s="816"/>
      <c r="D853" s="816"/>
      <c r="E853" s="816"/>
      <c r="F853" s="816"/>
      <c r="G853" s="816"/>
      <c r="H853" s="816"/>
      <c r="I853" s="816"/>
      <c r="J853" s="816"/>
      <c r="K853" s="816"/>
      <c r="L853" s="816"/>
      <c r="M853" s="816"/>
      <c r="N853" s="816"/>
      <c r="O853" s="816"/>
      <c r="P853" s="816"/>
      <c r="Q853" s="816"/>
      <c r="R853" s="816"/>
      <c r="S853" s="816"/>
    </row>
    <row r="854">
      <c r="A854" s="816"/>
      <c r="B854" s="816"/>
      <c r="C854" s="816"/>
      <c r="D854" s="816"/>
      <c r="E854" s="816"/>
      <c r="F854" s="816"/>
      <c r="G854" s="816"/>
      <c r="H854" s="816"/>
      <c r="I854" s="816"/>
      <c r="J854" s="816"/>
      <c r="K854" s="816"/>
      <c r="L854" s="816"/>
      <c r="M854" s="816"/>
      <c r="N854" s="816"/>
      <c r="O854" s="816"/>
      <c r="P854" s="816"/>
      <c r="Q854" s="816"/>
      <c r="R854" s="816"/>
      <c r="S854" s="816"/>
    </row>
    <row r="855">
      <c r="A855" s="816"/>
      <c r="B855" s="816"/>
      <c r="C855" s="816"/>
      <c r="D855" s="816"/>
      <c r="E855" s="816"/>
      <c r="F855" s="816"/>
      <c r="G855" s="816"/>
      <c r="H855" s="816"/>
      <c r="I855" s="816"/>
      <c r="J855" s="816"/>
      <c r="K855" s="816"/>
      <c r="L855" s="816"/>
      <c r="M855" s="816"/>
      <c r="N855" s="816"/>
      <c r="O855" s="816"/>
      <c r="P855" s="816"/>
      <c r="Q855" s="816"/>
      <c r="R855" s="816"/>
      <c r="S855" s="816"/>
    </row>
    <row r="856">
      <c r="A856" s="816"/>
      <c r="B856" s="816"/>
      <c r="C856" s="816"/>
      <c r="D856" s="816"/>
      <c r="E856" s="816"/>
      <c r="F856" s="816"/>
      <c r="G856" s="816"/>
      <c r="H856" s="816"/>
      <c r="I856" s="816"/>
      <c r="J856" s="816"/>
      <c r="K856" s="816"/>
      <c r="L856" s="816"/>
      <c r="M856" s="816"/>
      <c r="N856" s="816"/>
      <c r="O856" s="816"/>
      <c r="P856" s="816"/>
      <c r="Q856" s="816"/>
      <c r="R856" s="816"/>
      <c r="S856" s="816"/>
    </row>
    <row r="857">
      <c r="A857" s="816"/>
      <c r="B857" s="816"/>
      <c r="C857" s="816"/>
      <c r="D857" s="816"/>
      <c r="E857" s="816"/>
      <c r="F857" s="816"/>
      <c r="G857" s="816"/>
      <c r="H857" s="816"/>
      <c r="I857" s="816"/>
      <c r="J857" s="816"/>
      <c r="K857" s="816"/>
      <c r="L857" s="816"/>
      <c r="M857" s="816"/>
      <c r="N857" s="816"/>
      <c r="O857" s="816"/>
      <c r="P857" s="816"/>
      <c r="Q857" s="816"/>
      <c r="R857" s="816"/>
      <c r="S857" s="816"/>
    </row>
    <row r="858">
      <c r="A858" s="816"/>
      <c r="B858" s="816"/>
      <c r="C858" s="816"/>
      <c r="D858" s="816"/>
      <c r="E858" s="816"/>
      <c r="F858" s="816"/>
      <c r="G858" s="816"/>
      <c r="H858" s="816"/>
      <c r="I858" s="816"/>
      <c r="J858" s="816"/>
      <c r="K858" s="816"/>
      <c r="L858" s="816"/>
      <c r="M858" s="816"/>
      <c r="N858" s="816"/>
      <c r="O858" s="816"/>
      <c r="P858" s="816"/>
      <c r="Q858" s="816"/>
      <c r="R858" s="816"/>
      <c r="S858" s="816"/>
    </row>
    <row r="859">
      <c r="A859" s="816"/>
      <c r="B859" s="816"/>
      <c r="C859" s="816"/>
      <c r="D859" s="816"/>
      <c r="E859" s="816"/>
      <c r="F859" s="816"/>
      <c r="G859" s="816"/>
      <c r="H859" s="816"/>
      <c r="I859" s="816"/>
      <c r="J859" s="816"/>
      <c r="K859" s="816"/>
      <c r="L859" s="816"/>
      <c r="M859" s="816"/>
      <c r="N859" s="816"/>
      <c r="O859" s="816"/>
      <c r="P859" s="816"/>
      <c r="Q859" s="816"/>
      <c r="R859" s="816"/>
      <c r="S859" s="816"/>
    </row>
    <row r="860">
      <c r="A860" s="816"/>
      <c r="B860" s="816"/>
      <c r="C860" s="816"/>
      <c r="D860" s="816"/>
      <c r="E860" s="816"/>
      <c r="F860" s="816"/>
      <c r="G860" s="816"/>
      <c r="H860" s="816"/>
      <c r="I860" s="816"/>
      <c r="J860" s="816"/>
      <c r="K860" s="816"/>
      <c r="L860" s="816"/>
      <c r="M860" s="816"/>
      <c r="N860" s="816"/>
      <c r="O860" s="816"/>
      <c r="P860" s="816"/>
      <c r="Q860" s="816"/>
      <c r="R860" s="816"/>
      <c r="S860" s="816"/>
    </row>
    <row r="861">
      <c r="A861" s="816"/>
      <c r="B861" s="816"/>
      <c r="C861" s="816"/>
      <c r="D861" s="816"/>
      <c r="E861" s="816"/>
      <c r="F861" s="816"/>
      <c r="G861" s="816"/>
      <c r="H861" s="816"/>
      <c r="I861" s="816"/>
      <c r="J861" s="816"/>
      <c r="K861" s="816"/>
      <c r="L861" s="816"/>
      <c r="M861" s="816"/>
      <c r="N861" s="816"/>
      <c r="O861" s="816"/>
      <c r="P861" s="816"/>
      <c r="Q861" s="816"/>
      <c r="R861" s="816"/>
      <c r="S861" s="816"/>
    </row>
    <row r="862">
      <c r="A862" s="816"/>
      <c r="B862" s="816"/>
      <c r="C862" s="816"/>
      <c r="D862" s="816"/>
      <c r="E862" s="816"/>
      <c r="F862" s="816"/>
      <c r="G862" s="816"/>
      <c r="H862" s="816"/>
      <c r="I862" s="816"/>
      <c r="J862" s="816"/>
      <c r="K862" s="816"/>
      <c r="L862" s="816"/>
      <c r="M862" s="816"/>
      <c r="N862" s="816"/>
      <c r="O862" s="816"/>
      <c r="P862" s="816"/>
      <c r="Q862" s="816"/>
      <c r="R862" s="816"/>
      <c r="S862" s="816"/>
    </row>
    <row r="863">
      <c r="A863" s="816"/>
      <c r="B863" s="816"/>
      <c r="C863" s="816"/>
      <c r="D863" s="816"/>
      <c r="E863" s="816"/>
      <c r="F863" s="816"/>
      <c r="G863" s="816"/>
      <c r="H863" s="816"/>
      <c r="I863" s="816"/>
      <c r="J863" s="816"/>
      <c r="K863" s="816"/>
      <c r="L863" s="816"/>
      <c r="M863" s="816"/>
      <c r="N863" s="816"/>
      <c r="O863" s="816"/>
      <c r="P863" s="816"/>
      <c r="Q863" s="816"/>
      <c r="R863" s="816"/>
      <c r="S863" s="816"/>
    </row>
    <row r="864">
      <c r="A864" s="816"/>
      <c r="B864" s="816"/>
      <c r="C864" s="816"/>
      <c r="D864" s="816"/>
      <c r="E864" s="816"/>
      <c r="F864" s="816"/>
      <c r="G864" s="816"/>
      <c r="H864" s="816"/>
      <c r="I864" s="816"/>
      <c r="J864" s="816"/>
      <c r="K864" s="816"/>
      <c r="L864" s="816"/>
      <c r="M864" s="816"/>
      <c r="N864" s="816"/>
      <c r="O864" s="816"/>
      <c r="P864" s="816"/>
      <c r="Q864" s="816"/>
      <c r="R864" s="816"/>
      <c r="S864" s="816"/>
    </row>
    <row r="865">
      <c r="A865" s="816"/>
      <c r="B865" s="816"/>
      <c r="C865" s="816"/>
      <c r="D865" s="816"/>
      <c r="E865" s="816"/>
      <c r="F865" s="816"/>
      <c r="G865" s="816"/>
      <c r="H865" s="816"/>
      <c r="I865" s="816"/>
      <c r="J865" s="816"/>
      <c r="K865" s="816"/>
      <c r="L865" s="816"/>
      <c r="M865" s="816"/>
      <c r="N865" s="816"/>
      <c r="O865" s="816"/>
      <c r="P865" s="816"/>
      <c r="Q865" s="816"/>
      <c r="R865" s="816"/>
      <c r="S865" s="816"/>
    </row>
    <row r="866">
      <c r="A866" s="816"/>
      <c r="B866" s="816"/>
      <c r="C866" s="816"/>
      <c r="D866" s="816"/>
      <c r="E866" s="816"/>
      <c r="F866" s="816"/>
      <c r="G866" s="816"/>
      <c r="H866" s="816"/>
      <c r="I866" s="816"/>
      <c r="J866" s="816"/>
      <c r="K866" s="816"/>
      <c r="L866" s="816"/>
      <c r="M866" s="816"/>
      <c r="N866" s="816"/>
      <c r="O866" s="816"/>
      <c r="P866" s="816"/>
      <c r="Q866" s="816"/>
      <c r="R866" s="816"/>
      <c r="S866" s="816"/>
    </row>
    <row r="867">
      <c r="A867" s="816"/>
      <c r="B867" s="816"/>
      <c r="C867" s="816"/>
      <c r="D867" s="816"/>
      <c r="E867" s="816"/>
      <c r="F867" s="816"/>
      <c r="G867" s="816"/>
      <c r="H867" s="816"/>
      <c r="I867" s="816"/>
      <c r="J867" s="816"/>
      <c r="K867" s="816"/>
      <c r="L867" s="816"/>
      <c r="M867" s="816"/>
      <c r="N867" s="816"/>
      <c r="O867" s="816"/>
      <c r="P867" s="816"/>
      <c r="Q867" s="816"/>
      <c r="R867" s="816"/>
      <c r="S867" s="816"/>
    </row>
    <row r="868">
      <c r="A868" s="816"/>
      <c r="B868" s="816"/>
      <c r="C868" s="816"/>
      <c r="D868" s="816"/>
      <c r="E868" s="816"/>
      <c r="F868" s="816"/>
      <c r="G868" s="816"/>
      <c r="H868" s="816"/>
      <c r="I868" s="816"/>
      <c r="J868" s="816"/>
      <c r="K868" s="816"/>
      <c r="L868" s="816"/>
      <c r="M868" s="816"/>
      <c r="N868" s="816"/>
      <c r="O868" s="816"/>
      <c r="P868" s="816"/>
      <c r="Q868" s="816"/>
      <c r="R868" s="816"/>
      <c r="S868" s="816"/>
    </row>
    <row r="869">
      <c r="A869" s="816"/>
      <c r="B869" s="816"/>
      <c r="C869" s="816"/>
      <c r="D869" s="816"/>
      <c r="E869" s="816"/>
      <c r="F869" s="816"/>
      <c r="G869" s="816"/>
      <c r="H869" s="816"/>
      <c r="I869" s="816"/>
      <c r="J869" s="816"/>
      <c r="K869" s="816"/>
      <c r="L869" s="816"/>
      <c r="M869" s="816"/>
      <c r="N869" s="816"/>
      <c r="O869" s="816"/>
      <c r="P869" s="816"/>
      <c r="Q869" s="816"/>
      <c r="R869" s="816"/>
      <c r="S869" s="816"/>
    </row>
    <row r="870">
      <c r="A870" s="816"/>
      <c r="B870" s="816"/>
      <c r="C870" s="816"/>
      <c r="D870" s="816"/>
      <c r="E870" s="816"/>
      <c r="F870" s="816"/>
      <c r="G870" s="816"/>
      <c r="H870" s="816"/>
      <c r="I870" s="816"/>
      <c r="J870" s="816"/>
      <c r="K870" s="816"/>
      <c r="L870" s="816"/>
      <c r="M870" s="816"/>
      <c r="N870" s="816"/>
      <c r="O870" s="816"/>
      <c r="P870" s="816"/>
      <c r="Q870" s="816"/>
      <c r="R870" s="816"/>
      <c r="S870" s="816"/>
    </row>
    <row r="871">
      <c r="A871" s="816"/>
      <c r="B871" s="816"/>
      <c r="C871" s="816"/>
      <c r="D871" s="816"/>
      <c r="E871" s="816"/>
      <c r="F871" s="816"/>
      <c r="G871" s="816"/>
      <c r="H871" s="816"/>
      <c r="I871" s="816"/>
      <c r="J871" s="816"/>
      <c r="K871" s="816"/>
      <c r="L871" s="816"/>
      <c r="M871" s="816"/>
      <c r="N871" s="816"/>
      <c r="O871" s="816"/>
      <c r="P871" s="816"/>
      <c r="Q871" s="816"/>
      <c r="R871" s="816"/>
      <c r="S871" s="816"/>
    </row>
    <row r="872">
      <c r="A872" s="816"/>
      <c r="B872" s="816"/>
      <c r="C872" s="816"/>
      <c r="D872" s="816"/>
      <c r="E872" s="816"/>
      <c r="F872" s="816"/>
      <c r="G872" s="816"/>
      <c r="H872" s="816"/>
      <c r="I872" s="816"/>
      <c r="J872" s="816"/>
      <c r="K872" s="816"/>
      <c r="L872" s="816"/>
      <c r="M872" s="816"/>
      <c r="N872" s="816"/>
      <c r="O872" s="816"/>
      <c r="P872" s="816"/>
      <c r="Q872" s="816"/>
      <c r="R872" s="816"/>
      <c r="S872" s="816"/>
    </row>
    <row r="873">
      <c r="A873" s="816"/>
      <c r="B873" s="816"/>
      <c r="C873" s="816"/>
      <c r="D873" s="816"/>
      <c r="E873" s="816"/>
      <c r="F873" s="816"/>
      <c r="G873" s="816"/>
      <c r="H873" s="816"/>
      <c r="I873" s="816"/>
      <c r="J873" s="816"/>
      <c r="K873" s="816"/>
      <c r="L873" s="816"/>
      <c r="M873" s="816"/>
      <c r="N873" s="816"/>
      <c r="O873" s="816"/>
      <c r="P873" s="816"/>
      <c r="Q873" s="816"/>
      <c r="R873" s="816"/>
      <c r="S873" s="816"/>
    </row>
    <row r="874">
      <c r="A874" s="816"/>
      <c r="B874" s="816"/>
      <c r="C874" s="816"/>
      <c r="D874" s="816"/>
      <c r="E874" s="816"/>
      <c r="F874" s="816"/>
      <c r="G874" s="816"/>
      <c r="H874" s="816"/>
      <c r="I874" s="816"/>
      <c r="J874" s="816"/>
      <c r="K874" s="816"/>
      <c r="L874" s="816"/>
      <c r="M874" s="816"/>
      <c r="N874" s="816"/>
      <c r="O874" s="816"/>
      <c r="P874" s="816"/>
      <c r="Q874" s="816"/>
      <c r="R874" s="816"/>
      <c r="S874" s="816"/>
    </row>
    <row r="875">
      <c r="A875" s="816"/>
      <c r="B875" s="816"/>
      <c r="C875" s="816"/>
      <c r="D875" s="816"/>
      <c r="E875" s="816"/>
      <c r="F875" s="816"/>
      <c r="G875" s="816"/>
      <c r="H875" s="816"/>
      <c r="I875" s="816"/>
      <c r="J875" s="816"/>
      <c r="K875" s="816"/>
      <c r="L875" s="816"/>
      <c r="M875" s="816"/>
      <c r="N875" s="816"/>
      <c r="O875" s="816"/>
      <c r="P875" s="816"/>
      <c r="Q875" s="816"/>
      <c r="R875" s="816"/>
      <c r="S875" s="816"/>
    </row>
    <row r="876">
      <c r="A876" s="816"/>
      <c r="B876" s="816"/>
      <c r="C876" s="816"/>
      <c r="D876" s="816"/>
      <c r="E876" s="816"/>
      <c r="F876" s="816"/>
      <c r="G876" s="816"/>
      <c r="H876" s="816"/>
      <c r="I876" s="816"/>
      <c r="J876" s="816"/>
      <c r="K876" s="816"/>
      <c r="L876" s="816"/>
      <c r="M876" s="816"/>
      <c r="N876" s="816"/>
      <c r="O876" s="816"/>
      <c r="P876" s="816"/>
      <c r="Q876" s="816"/>
      <c r="R876" s="816"/>
      <c r="S876" s="816"/>
    </row>
    <row r="877">
      <c r="A877" s="816"/>
      <c r="B877" s="816"/>
      <c r="C877" s="816"/>
      <c r="D877" s="816"/>
      <c r="E877" s="816"/>
      <c r="F877" s="816"/>
      <c r="G877" s="816"/>
      <c r="H877" s="816"/>
      <c r="I877" s="816"/>
      <c r="J877" s="816"/>
      <c r="K877" s="816"/>
      <c r="L877" s="816"/>
      <c r="M877" s="816"/>
      <c r="N877" s="816"/>
      <c r="O877" s="816"/>
      <c r="P877" s="816"/>
      <c r="Q877" s="816"/>
      <c r="R877" s="816"/>
      <c r="S877" s="816"/>
    </row>
    <row r="878">
      <c r="A878" s="816"/>
      <c r="B878" s="816"/>
      <c r="C878" s="816"/>
      <c r="D878" s="816"/>
      <c r="E878" s="816"/>
      <c r="F878" s="816"/>
      <c r="G878" s="816"/>
      <c r="H878" s="816"/>
      <c r="I878" s="816"/>
      <c r="J878" s="816"/>
      <c r="K878" s="816"/>
      <c r="L878" s="816"/>
      <c r="M878" s="816"/>
      <c r="N878" s="816"/>
      <c r="O878" s="816"/>
      <c r="P878" s="816"/>
      <c r="Q878" s="816"/>
      <c r="R878" s="816"/>
      <c r="S878" s="816"/>
    </row>
    <row r="879">
      <c r="A879" s="816"/>
      <c r="B879" s="816"/>
      <c r="C879" s="816"/>
      <c r="D879" s="816"/>
      <c r="E879" s="816"/>
      <c r="F879" s="816"/>
      <c r="G879" s="816"/>
      <c r="H879" s="816"/>
      <c r="I879" s="816"/>
      <c r="J879" s="816"/>
      <c r="K879" s="816"/>
      <c r="L879" s="816"/>
      <c r="M879" s="816"/>
      <c r="N879" s="816"/>
      <c r="O879" s="816"/>
      <c r="P879" s="816"/>
      <c r="Q879" s="816"/>
      <c r="R879" s="816"/>
      <c r="S879" s="816"/>
    </row>
    <row r="880">
      <c r="A880" s="816"/>
      <c r="B880" s="816"/>
      <c r="C880" s="816"/>
      <c r="D880" s="816"/>
      <c r="E880" s="816"/>
      <c r="F880" s="816"/>
      <c r="G880" s="816"/>
      <c r="H880" s="816"/>
      <c r="I880" s="816"/>
      <c r="J880" s="816"/>
      <c r="K880" s="816"/>
      <c r="L880" s="816"/>
      <c r="M880" s="816"/>
      <c r="N880" s="816"/>
      <c r="O880" s="816"/>
      <c r="P880" s="816"/>
      <c r="Q880" s="816"/>
      <c r="R880" s="816"/>
      <c r="S880" s="816"/>
    </row>
    <row r="881">
      <c r="A881" s="816"/>
      <c r="B881" s="816"/>
      <c r="C881" s="816"/>
      <c r="D881" s="816"/>
      <c r="E881" s="816"/>
      <c r="F881" s="816"/>
      <c r="G881" s="816"/>
      <c r="H881" s="816"/>
      <c r="I881" s="816"/>
      <c r="J881" s="816"/>
      <c r="K881" s="816"/>
      <c r="L881" s="816"/>
      <c r="M881" s="816"/>
      <c r="N881" s="816"/>
      <c r="O881" s="816"/>
      <c r="P881" s="816"/>
      <c r="Q881" s="816"/>
      <c r="R881" s="816"/>
      <c r="S881" s="816"/>
    </row>
    <row r="882">
      <c r="A882" s="816"/>
      <c r="B882" s="816"/>
      <c r="C882" s="816"/>
      <c r="D882" s="816"/>
      <c r="E882" s="816"/>
      <c r="F882" s="816"/>
      <c r="G882" s="816"/>
      <c r="H882" s="816"/>
      <c r="I882" s="816"/>
      <c r="J882" s="816"/>
      <c r="K882" s="816"/>
      <c r="L882" s="816"/>
      <c r="M882" s="816"/>
      <c r="N882" s="816"/>
      <c r="O882" s="816"/>
      <c r="P882" s="816"/>
      <c r="Q882" s="816"/>
      <c r="R882" s="816"/>
      <c r="S882" s="816"/>
    </row>
    <row r="883">
      <c r="A883" s="816"/>
      <c r="B883" s="816"/>
      <c r="C883" s="816"/>
      <c r="D883" s="816"/>
      <c r="E883" s="816"/>
      <c r="F883" s="816"/>
      <c r="G883" s="816"/>
      <c r="H883" s="816"/>
      <c r="I883" s="816"/>
      <c r="J883" s="816"/>
      <c r="K883" s="816"/>
      <c r="L883" s="816"/>
      <c r="M883" s="816"/>
      <c r="N883" s="816"/>
      <c r="O883" s="816"/>
      <c r="P883" s="816"/>
      <c r="Q883" s="816"/>
      <c r="R883" s="816"/>
      <c r="S883" s="816"/>
    </row>
    <row r="884">
      <c r="A884" s="816"/>
      <c r="B884" s="816"/>
      <c r="C884" s="816"/>
      <c r="D884" s="816"/>
      <c r="E884" s="816"/>
      <c r="F884" s="816"/>
      <c r="G884" s="816"/>
      <c r="H884" s="816"/>
      <c r="I884" s="816"/>
      <c r="J884" s="816"/>
      <c r="K884" s="816"/>
      <c r="L884" s="816"/>
      <c r="M884" s="816"/>
      <c r="N884" s="816"/>
      <c r="O884" s="816"/>
      <c r="P884" s="816"/>
      <c r="Q884" s="816"/>
      <c r="R884" s="816"/>
      <c r="S884" s="816"/>
    </row>
    <row r="885">
      <c r="A885" s="816"/>
      <c r="B885" s="816"/>
      <c r="C885" s="816"/>
      <c r="D885" s="816"/>
      <c r="E885" s="816"/>
      <c r="F885" s="816"/>
      <c r="G885" s="816"/>
      <c r="H885" s="816"/>
      <c r="I885" s="816"/>
      <c r="J885" s="816"/>
      <c r="K885" s="816"/>
      <c r="L885" s="816"/>
      <c r="M885" s="816"/>
      <c r="N885" s="816"/>
      <c r="O885" s="816"/>
      <c r="P885" s="816"/>
      <c r="Q885" s="816"/>
      <c r="R885" s="816"/>
      <c r="S885" s="816"/>
    </row>
    <row r="886">
      <c r="A886" s="816"/>
      <c r="B886" s="816"/>
      <c r="C886" s="816"/>
      <c r="D886" s="816"/>
      <c r="E886" s="816"/>
      <c r="F886" s="816"/>
      <c r="G886" s="816"/>
      <c r="H886" s="816"/>
      <c r="I886" s="816"/>
      <c r="J886" s="816"/>
      <c r="K886" s="816"/>
      <c r="L886" s="816"/>
      <c r="M886" s="816"/>
      <c r="N886" s="816"/>
      <c r="O886" s="816"/>
      <c r="P886" s="816"/>
      <c r="Q886" s="816"/>
      <c r="R886" s="816"/>
      <c r="S886" s="816"/>
    </row>
    <row r="887">
      <c r="A887" s="816"/>
      <c r="B887" s="816"/>
      <c r="C887" s="816"/>
      <c r="D887" s="816"/>
      <c r="E887" s="816"/>
      <c r="F887" s="816"/>
      <c r="G887" s="816"/>
      <c r="H887" s="816"/>
      <c r="I887" s="816"/>
      <c r="J887" s="816"/>
      <c r="K887" s="816"/>
      <c r="L887" s="816"/>
      <c r="M887" s="816"/>
      <c r="N887" s="816"/>
      <c r="O887" s="816"/>
      <c r="P887" s="816"/>
      <c r="Q887" s="816"/>
      <c r="R887" s="816"/>
      <c r="S887" s="816"/>
    </row>
    <row r="888">
      <c r="A888" s="816"/>
      <c r="B888" s="816"/>
      <c r="C888" s="816"/>
      <c r="D888" s="816"/>
      <c r="E888" s="816"/>
      <c r="F888" s="816"/>
      <c r="G888" s="816"/>
      <c r="H888" s="816"/>
      <c r="I888" s="816"/>
      <c r="J888" s="816"/>
      <c r="K888" s="816"/>
      <c r="L888" s="816"/>
      <c r="M888" s="816"/>
      <c r="N888" s="816"/>
      <c r="O888" s="816"/>
      <c r="P888" s="816"/>
      <c r="Q888" s="816"/>
      <c r="R888" s="816"/>
      <c r="S888" s="816"/>
    </row>
    <row r="889">
      <c r="A889" s="816"/>
      <c r="B889" s="816"/>
      <c r="C889" s="816"/>
      <c r="D889" s="816"/>
      <c r="E889" s="816"/>
      <c r="F889" s="816"/>
      <c r="G889" s="816"/>
      <c r="H889" s="816"/>
      <c r="I889" s="816"/>
      <c r="J889" s="816"/>
      <c r="K889" s="816"/>
      <c r="L889" s="816"/>
      <c r="M889" s="816"/>
      <c r="N889" s="816"/>
      <c r="O889" s="816"/>
      <c r="P889" s="816"/>
      <c r="Q889" s="816"/>
      <c r="R889" s="816"/>
      <c r="S889" s="816"/>
    </row>
    <row r="890">
      <c r="A890" s="816"/>
      <c r="B890" s="816"/>
      <c r="C890" s="816"/>
      <c r="D890" s="816"/>
      <c r="E890" s="816"/>
      <c r="F890" s="816"/>
      <c r="G890" s="816"/>
      <c r="H890" s="816"/>
      <c r="I890" s="816"/>
      <c r="J890" s="816"/>
      <c r="K890" s="816"/>
      <c r="L890" s="816"/>
      <c r="M890" s="816"/>
      <c r="N890" s="816"/>
      <c r="O890" s="816"/>
      <c r="P890" s="816"/>
      <c r="Q890" s="816"/>
      <c r="R890" s="816"/>
      <c r="S890" s="816"/>
    </row>
    <row r="891">
      <c r="A891" s="816"/>
      <c r="B891" s="816"/>
      <c r="C891" s="816"/>
      <c r="D891" s="816"/>
      <c r="E891" s="816"/>
      <c r="F891" s="816"/>
      <c r="G891" s="816"/>
      <c r="H891" s="816"/>
      <c r="I891" s="816"/>
      <c r="J891" s="816"/>
      <c r="K891" s="816"/>
      <c r="L891" s="816"/>
      <c r="M891" s="816"/>
      <c r="N891" s="816"/>
      <c r="O891" s="816"/>
      <c r="P891" s="816"/>
      <c r="Q891" s="816"/>
      <c r="R891" s="816"/>
      <c r="S891" s="816"/>
    </row>
    <row r="892">
      <c r="A892" s="816"/>
      <c r="B892" s="816"/>
      <c r="C892" s="816"/>
      <c r="D892" s="816"/>
      <c r="E892" s="816"/>
      <c r="F892" s="816"/>
      <c r="G892" s="816"/>
      <c r="H892" s="816"/>
      <c r="I892" s="816"/>
      <c r="J892" s="816"/>
      <c r="K892" s="816"/>
      <c r="L892" s="816"/>
      <c r="M892" s="816"/>
      <c r="N892" s="816"/>
      <c r="O892" s="816"/>
      <c r="P892" s="816"/>
      <c r="Q892" s="816"/>
      <c r="R892" s="816"/>
      <c r="S892" s="816"/>
    </row>
    <row r="893">
      <c r="A893" s="816"/>
      <c r="B893" s="816"/>
      <c r="C893" s="816"/>
      <c r="D893" s="816"/>
      <c r="E893" s="816"/>
      <c r="F893" s="816"/>
      <c r="G893" s="816"/>
      <c r="H893" s="816"/>
      <c r="I893" s="816"/>
      <c r="J893" s="816"/>
      <c r="K893" s="816"/>
      <c r="L893" s="816"/>
      <c r="M893" s="816"/>
      <c r="N893" s="816"/>
      <c r="O893" s="816"/>
      <c r="P893" s="816"/>
      <c r="Q893" s="816"/>
      <c r="R893" s="816"/>
      <c r="S893" s="816"/>
    </row>
    <row r="894">
      <c r="A894" s="816"/>
      <c r="B894" s="816"/>
      <c r="C894" s="816"/>
      <c r="D894" s="816"/>
      <c r="E894" s="816"/>
      <c r="F894" s="816"/>
      <c r="G894" s="816"/>
      <c r="H894" s="816"/>
      <c r="I894" s="816"/>
      <c r="J894" s="816"/>
      <c r="K894" s="816"/>
      <c r="L894" s="816"/>
      <c r="M894" s="816"/>
      <c r="N894" s="816"/>
      <c r="O894" s="816"/>
      <c r="P894" s="816"/>
      <c r="Q894" s="816"/>
      <c r="R894" s="816"/>
      <c r="S894" s="816"/>
    </row>
    <row r="895">
      <c r="A895" s="816"/>
      <c r="B895" s="816"/>
      <c r="C895" s="816"/>
      <c r="D895" s="816"/>
      <c r="E895" s="816"/>
      <c r="F895" s="816"/>
      <c r="G895" s="816"/>
      <c r="H895" s="816"/>
      <c r="I895" s="816"/>
      <c r="J895" s="816"/>
      <c r="K895" s="816"/>
      <c r="L895" s="816"/>
      <c r="M895" s="816"/>
      <c r="N895" s="816"/>
      <c r="O895" s="816"/>
      <c r="P895" s="816"/>
      <c r="Q895" s="816"/>
      <c r="R895" s="816"/>
      <c r="S895" s="816"/>
    </row>
    <row r="896">
      <c r="A896" s="816"/>
      <c r="B896" s="816"/>
      <c r="C896" s="816"/>
      <c r="D896" s="816"/>
      <c r="E896" s="816"/>
      <c r="F896" s="816"/>
      <c r="G896" s="816"/>
      <c r="H896" s="816"/>
      <c r="I896" s="816"/>
      <c r="J896" s="816"/>
      <c r="K896" s="816"/>
      <c r="L896" s="816"/>
      <c r="M896" s="816"/>
      <c r="N896" s="816"/>
      <c r="O896" s="816"/>
      <c r="P896" s="816"/>
      <c r="Q896" s="816"/>
      <c r="R896" s="816"/>
      <c r="S896" s="816"/>
    </row>
    <row r="897">
      <c r="A897" s="816"/>
      <c r="B897" s="816"/>
      <c r="C897" s="816"/>
      <c r="D897" s="816"/>
      <c r="E897" s="816"/>
      <c r="F897" s="816"/>
      <c r="G897" s="816"/>
      <c r="H897" s="816"/>
      <c r="I897" s="816"/>
      <c r="J897" s="816"/>
      <c r="K897" s="816"/>
      <c r="L897" s="816"/>
      <c r="M897" s="816"/>
      <c r="N897" s="816"/>
      <c r="O897" s="816"/>
      <c r="P897" s="816"/>
      <c r="Q897" s="816"/>
      <c r="R897" s="816"/>
      <c r="S897" s="816"/>
    </row>
    <row r="898">
      <c r="A898" s="816"/>
      <c r="B898" s="816"/>
      <c r="C898" s="816"/>
      <c r="D898" s="816"/>
      <c r="E898" s="816"/>
      <c r="F898" s="816"/>
      <c r="G898" s="816"/>
      <c r="H898" s="816"/>
      <c r="I898" s="816"/>
      <c r="J898" s="816"/>
      <c r="K898" s="816"/>
      <c r="L898" s="816"/>
      <c r="M898" s="816"/>
      <c r="N898" s="816"/>
      <c r="O898" s="816"/>
      <c r="P898" s="816"/>
      <c r="Q898" s="816"/>
      <c r="R898" s="816"/>
      <c r="S898" s="816"/>
    </row>
    <row r="899">
      <c r="A899" s="816"/>
      <c r="B899" s="816"/>
      <c r="C899" s="816"/>
      <c r="D899" s="816"/>
      <c r="E899" s="816"/>
      <c r="F899" s="816"/>
      <c r="G899" s="816"/>
      <c r="H899" s="816"/>
      <c r="I899" s="816"/>
      <c r="J899" s="816"/>
      <c r="K899" s="816"/>
      <c r="L899" s="816"/>
      <c r="M899" s="816"/>
      <c r="N899" s="816"/>
      <c r="O899" s="816"/>
      <c r="P899" s="816"/>
      <c r="Q899" s="816"/>
      <c r="R899" s="816"/>
      <c r="S899" s="816"/>
    </row>
    <row r="900">
      <c r="A900" s="816"/>
      <c r="B900" s="816"/>
      <c r="C900" s="816"/>
      <c r="D900" s="816"/>
      <c r="E900" s="816"/>
      <c r="F900" s="816"/>
      <c r="G900" s="816"/>
      <c r="H900" s="816"/>
      <c r="I900" s="816"/>
      <c r="J900" s="816"/>
      <c r="K900" s="816"/>
      <c r="L900" s="816"/>
      <c r="M900" s="816"/>
      <c r="N900" s="816"/>
      <c r="O900" s="816"/>
      <c r="P900" s="816"/>
      <c r="Q900" s="816"/>
      <c r="R900" s="816"/>
      <c r="S900" s="816"/>
    </row>
    <row r="901">
      <c r="A901" s="816"/>
      <c r="B901" s="816"/>
      <c r="C901" s="816"/>
      <c r="D901" s="816"/>
      <c r="E901" s="816"/>
      <c r="F901" s="816"/>
      <c r="G901" s="816"/>
      <c r="H901" s="816"/>
      <c r="I901" s="816"/>
      <c r="J901" s="816"/>
      <c r="K901" s="816"/>
      <c r="L901" s="816"/>
      <c r="M901" s="816"/>
      <c r="N901" s="816"/>
      <c r="O901" s="816"/>
      <c r="P901" s="816"/>
      <c r="Q901" s="816"/>
      <c r="R901" s="816"/>
      <c r="S901" s="816"/>
    </row>
    <row r="902">
      <c r="A902" s="816"/>
      <c r="B902" s="816"/>
      <c r="C902" s="816"/>
      <c r="D902" s="816"/>
      <c r="E902" s="816"/>
      <c r="F902" s="816"/>
      <c r="G902" s="816"/>
      <c r="H902" s="816"/>
      <c r="I902" s="816"/>
      <c r="J902" s="816"/>
      <c r="K902" s="816"/>
      <c r="L902" s="816"/>
      <c r="M902" s="816"/>
      <c r="N902" s="816"/>
      <c r="O902" s="816"/>
      <c r="P902" s="816"/>
      <c r="Q902" s="816"/>
      <c r="R902" s="816"/>
      <c r="S902" s="816"/>
    </row>
    <row r="903">
      <c r="A903" s="816"/>
      <c r="B903" s="816"/>
      <c r="C903" s="816"/>
      <c r="D903" s="816"/>
      <c r="E903" s="816"/>
      <c r="F903" s="816"/>
      <c r="G903" s="816"/>
      <c r="H903" s="816"/>
      <c r="I903" s="816"/>
      <c r="J903" s="816"/>
      <c r="K903" s="816"/>
      <c r="L903" s="816"/>
      <c r="M903" s="816"/>
      <c r="N903" s="816"/>
      <c r="O903" s="816"/>
      <c r="P903" s="816"/>
      <c r="Q903" s="816"/>
      <c r="R903" s="816"/>
      <c r="S903" s="816"/>
    </row>
    <row r="904">
      <c r="A904" s="816"/>
      <c r="B904" s="816"/>
      <c r="C904" s="816"/>
      <c r="D904" s="816"/>
      <c r="E904" s="816"/>
      <c r="F904" s="816"/>
      <c r="G904" s="816"/>
      <c r="H904" s="816"/>
      <c r="I904" s="816"/>
      <c r="J904" s="816"/>
      <c r="K904" s="816"/>
      <c r="L904" s="816"/>
      <c r="M904" s="816"/>
      <c r="N904" s="816"/>
      <c r="O904" s="816"/>
      <c r="P904" s="816"/>
      <c r="Q904" s="816"/>
      <c r="R904" s="816"/>
      <c r="S904" s="816"/>
    </row>
    <row r="905">
      <c r="A905" s="816"/>
      <c r="B905" s="816"/>
      <c r="C905" s="816"/>
      <c r="D905" s="816"/>
      <c r="E905" s="816"/>
      <c r="F905" s="816"/>
      <c r="G905" s="816"/>
      <c r="H905" s="816"/>
      <c r="I905" s="816"/>
      <c r="J905" s="816"/>
      <c r="K905" s="816"/>
      <c r="L905" s="816"/>
      <c r="M905" s="816"/>
      <c r="N905" s="816"/>
      <c r="O905" s="816"/>
      <c r="P905" s="816"/>
      <c r="Q905" s="816"/>
      <c r="R905" s="816"/>
      <c r="S905" s="816"/>
    </row>
    <row r="906">
      <c r="A906" s="816"/>
      <c r="B906" s="816"/>
      <c r="C906" s="816"/>
      <c r="D906" s="816"/>
      <c r="E906" s="816"/>
      <c r="F906" s="816"/>
      <c r="G906" s="816"/>
      <c r="H906" s="816"/>
      <c r="I906" s="816"/>
      <c r="J906" s="816"/>
      <c r="K906" s="816"/>
      <c r="L906" s="816"/>
      <c r="M906" s="816"/>
      <c r="N906" s="816"/>
      <c r="O906" s="816"/>
      <c r="P906" s="816"/>
      <c r="Q906" s="816"/>
      <c r="R906" s="816"/>
      <c r="S906" s="816"/>
    </row>
    <row r="907">
      <c r="A907" s="816"/>
      <c r="B907" s="816"/>
      <c r="C907" s="816"/>
      <c r="D907" s="816"/>
      <c r="E907" s="816"/>
      <c r="F907" s="816"/>
      <c r="G907" s="816"/>
      <c r="H907" s="816"/>
      <c r="I907" s="816"/>
      <c r="J907" s="816"/>
      <c r="K907" s="816"/>
      <c r="L907" s="816"/>
      <c r="M907" s="816"/>
      <c r="N907" s="816"/>
      <c r="O907" s="816"/>
      <c r="P907" s="816"/>
      <c r="Q907" s="816"/>
      <c r="R907" s="816"/>
      <c r="S907" s="816"/>
    </row>
    <row r="908">
      <c r="A908" s="816"/>
      <c r="B908" s="816"/>
      <c r="C908" s="816"/>
      <c r="D908" s="816"/>
      <c r="E908" s="816"/>
      <c r="F908" s="816"/>
      <c r="G908" s="816"/>
      <c r="H908" s="816"/>
      <c r="I908" s="816"/>
      <c r="J908" s="816"/>
      <c r="K908" s="816"/>
      <c r="L908" s="816"/>
      <c r="M908" s="816"/>
      <c r="N908" s="816"/>
      <c r="O908" s="816"/>
      <c r="P908" s="816"/>
      <c r="Q908" s="816"/>
      <c r="R908" s="816"/>
      <c r="S908" s="816"/>
    </row>
    <row r="909">
      <c r="A909" s="816"/>
      <c r="B909" s="816"/>
      <c r="C909" s="816"/>
      <c r="D909" s="816"/>
      <c r="E909" s="816"/>
      <c r="F909" s="816"/>
      <c r="G909" s="816"/>
      <c r="H909" s="816"/>
      <c r="I909" s="816"/>
      <c r="J909" s="816"/>
      <c r="K909" s="816"/>
      <c r="L909" s="816"/>
      <c r="M909" s="816"/>
      <c r="N909" s="816"/>
      <c r="O909" s="816"/>
      <c r="P909" s="816"/>
      <c r="Q909" s="816"/>
      <c r="R909" s="816"/>
      <c r="S909" s="816"/>
    </row>
    <row r="910">
      <c r="A910" s="816"/>
      <c r="B910" s="816"/>
      <c r="C910" s="816"/>
      <c r="D910" s="816"/>
      <c r="E910" s="816"/>
      <c r="F910" s="816"/>
      <c r="G910" s="816"/>
      <c r="H910" s="816"/>
      <c r="I910" s="816"/>
      <c r="J910" s="816"/>
      <c r="K910" s="816"/>
      <c r="L910" s="816"/>
      <c r="M910" s="816"/>
      <c r="N910" s="816"/>
      <c r="O910" s="816"/>
      <c r="P910" s="816"/>
      <c r="Q910" s="816"/>
      <c r="R910" s="816"/>
      <c r="S910" s="816"/>
    </row>
    <row r="911">
      <c r="A911" s="816"/>
      <c r="B911" s="816"/>
      <c r="C911" s="816"/>
      <c r="D911" s="816"/>
      <c r="E911" s="816"/>
      <c r="F911" s="816"/>
      <c r="G911" s="816"/>
      <c r="H911" s="816"/>
      <c r="I911" s="816"/>
      <c r="J911" s="816"/>
      <c r="K911" s="816"/>
      <c r="L911" s="816"/>
      <c r="M911" s="816"/>
      <c r="N911" s="816"/>
      <c r="O911" s="816"/>
      <c r="P911" s="816"/>
      <c r="Q911" s="816"/>
      <c r="R911" s="816"/>
      <c r="S911" s="816"/>
    </row>
    <row r="912">
      <c r="A912" s="816"/>
      <c r="B912" s="816"/>
      <c r="C912" s="816"/>
      <c r="D912" s="816"/>
      <c r="E912" s="816"/>
      <c r="F912" s="816"/>
      <c r="G912" s="816"/>
      <c r="H912" s="816"/>
      <c r="I912" s="816"/>
      <c r="J912" s="816"/>
      <c r="K912" s="816"/>
      <c r="L912" s="816"/>
      <c r="M912" s="816"/>
      <c r="N912" s="816"/>
      <c r="O912" s="816"/>
      <c r="P912" s="816"/>
      <c r="Q912" s="816"/>
      <c r="R912" s="816"/>
      <c r="S912" s="816"/>
    </row>
    <row r="913">
      <c r="A913" s="816"/>
      <c r="B913" s="816"/>
      <c r="C913" s="816"/>
      <c r="D913" s="816"/>
      <c r="E913" s="816"/>
      <c r="F913" s="816"/>
      <c r="G913" s="816"/>
      <c r="H913" s="816"/>
      <c r="I913" s="816"/>
      <c r="J913" s="816"/>
      <c r="K913" s="816"/>
      <c r="L913" s="816"/>
      <c r="M913" s="816"/>
      <c r="N913" s="816"/>
      <c r="O913" s="816"/>
      <c r="P913" s="816"/>
      <c r="Q913" s="816"/>
      <c r="R913" s="816"/>
      <c r="S913" s="816"/>
    </row>
    <row r="914">
      <c r="A914" s="816"/>
      <c r="B914" s="816"/>
      <c r="C914" s="816"/>
      <c r="D914" s="816"/>
      <c r="E914" s="816"/>
      <c r="F914" s="816"/>
      <c r="G914" s="816"/>
      <c r="H914" s="816"/>
      <c r="I914" s="816"/>
      <c r="J914" s="816"/>
      <c r="K914" s="816"/>
      <c r="L914" s="816"/>
      <c r="M914" s="816"/>
      <c r="N914" s="816"/>
      <c r="O914" s="816"/>
      <c r="P914" s="816"/>
      <c r="Q914" s="816"/>
      <c r="R914" s="816"/>
      <c r="S914" s="816"/>
    </row>
    <row r="915">
      <c r="A915" s="816"/>
      <c r="B915" s="816"/>
      <c r="C915" s="816"/>
      <c r="D915" s="816"/>
      <c r="E915" s="816"/>
      <c r="F915" s="816"/>
      <c r="G915" s="816"/>
      <c r="H915" s="816"/>
      <c r="I915" s="816"/>
      <c r="J915" s="816"/>
      <c r="K915" s="816"/>
      <c r="L915" s="816"/>
      <c r="M915" s="816"/>
      <c r="N915" s="816"/>
      <c r="O915" s="816"/>
      <c r="P915" s="816"/>
      <c r="Q915" s="816"/>
      <c r="R915" s="816"/>
      <c r="S915" s="816"/>
    </row>
    <row r="916">
      <c r="A916" s="816"/>
      <c r="B916" s="816"/>
      <c r="C916" s="816"/>
      <c r="D916" s="816"/>
      <c r="E916" s="816"/>
      <c r="F916" s="816"/>
      <c r="G916" s="816"/>
      <c r="H916" s="816"/>
      <c r="I916" s="816"/>
      <c r="J916" s="816"/>
      <c r="K916" s="816"/>
      <c r="L916" s="816"/>
      <c r="M916" s="816"/>
      <c r="N916" s="816"/>
      <c r="O916" s="816"/>
      <c r="P916" s="816"/>
      <c r="Q916" s="816"/>
      <c r="R916" s="816"/>
      <c r="S916" s="816"/>
    </row>
    <row r="917">
      <c r="A917" s="816"/>
      <c r="B917" s="816"/>
      <c r="C917" s="816"/>
      <c r="D917" s="816"/>
      <c r="E917" s="816"/>
      <c r="F917" s="816"/>
      <c r="G917" s="816"/>
      <c r="H917" s="816"/>
      <c r="I917" s="816"/>
      <c r="J917" s="816"/>
      <c r="K917" s="816"/>
      <c r="L917" s="816"/>
      <c r="M917" s="816"/>
      <c r="N917" s="816"/>
      <c r="O917" s="816"/>
      <c r="P917" s="816"/>
      <c r="Q917" s="816"/>
      <c r="R917" s="816"/>
      <c r="S917" s="816"/>
    </row>
    <row r="918">
      <c r="A918" s="816"/>
      <c r="B918" s="816"/>
      <c r="C918" s="816"/>
      <c r="D918" s="816"/>
      <c r="E918" s="816"/>
      <c r="F918" s="816"/>
      <c r="G918" s="816"/>
      <c r="H918" s="816"/>
      <c r="I918" s="816"/>
      <c r="J918" s="816"/>
      <c r="K918" s="816"/>
      <c r="L918" s="816"/>
      <c r="M918" s="816"/>
      <c r="N918" s="816"/>
      <c r="O918" s="816"/>
      <c r="P918" s="816"/>
      <c r="Q918" s="816"/>
      <c r="R918" s="816"/>
      <c r="S918" s="816"/>
    </row>
    <row r="919">
      <c r="A919" s="816"/>
      <c r="B919" s="816"/>
      <c r="C919" s="816"/>
      <c r="D919" s="816"/>
      <c r="E919" s="816"/>
      <c r="F919" s="816"/>
      <c r="G919" s="816"/>
      <c r="H919" s="816"/>
      <c r="I919" s="816"/>
      <c r="J919" s="816"/>
      <c r="K919" s="816"/>
      <c r="L919" s="816"/>
      <c r="M919" s="816"/>
      <c r="N919" s="816"/>
      <c r="O919" s="816"/>
      <c r="P919" s="816"/>
      <c r="Q919" s="816"/>
      <c r="R919" s="816"/>
      <c r="S919" s="816"/>
    </row>
    <row r="920">
      <c r="A920" s="816"/>
      <c r="B920" s="816"/>
      <c r="C920" s="816"/>
      <c r="D920" s="816"/>
      <c r="E920" s="816"/>
      <c r="F920" s="816"/>
      <c r="G920" s="816"/>
      <c r="H920" s="816"/>
      <c r="I920" s="816"/>
      <c r="J920" s="816"/>
      <c r="K920" s="816"/>
      <c r="L920" s="816"/>
      <c r="M920" s="816"/>
      <c r="N920" s="816"/>
      <c r="O920" s="816"/>
      <c r="P920" s="816"/>
      <c r="Q920" s="816"/>
      <c r="R920" s="816"/>
      <c r="S920" s="816"/>
    </row>
    <row r="921">
      <c r="A921" s="816"/>
      <c r="B921" s="816"/>
      <c r="C921" s="816"/>
      <c r="D921" s="816"/>
      <c r="E921" s="816"/>
      <c r="F921" s="816"/>
      <c r="G921" s="816"/>
      <c r="H921" s="816"/>
      <c r="I921" s="816"/>
      <c r="J921" s="816"/>
      <c r="K921" s="816"/>
      <c r="L921" s="816"/>
      <c r="M921" s="816"/>
      <c r="N921" s="816"/>
      <c r="O921" s="816"/>
      <c r="P921" s="816"/>
      <c r="Q921" s="816"/>
      <c r="R921" s="816"/>
      <c r="S921" s="816"/>
    </row>
    <row r="922">
      <c r="A922" s="816"/>
      <c r="B922" s="816"/>
      <c r="C922" s="816"/>
      <c r="D922" s="816"/>
      <c r="E922" s="816"/>
      <c r="F922" s="816"/>
      <c r="G922" s="816"/>
      <c r="H922" s="816"/>
      <c r="I922" s="816"/>
      <c r="J922" s="816"/>
      <c r="K922" s="816"/>
      <c r="L922" s="816"/>
      <c r="M922" s="816"/>
      <c r="N922" s="816"/>
      <c r="O922" s="816"/>
      <c r="P922" s="816"/>
      <c r="Q922" s="816"/>
      <c r="R922" s="816"/>
      <c r="S922" s="816"/>
    </row>
    <row r="923">
      <c r="A923" s="816"/>
      <c r="B923" s="816"/>
      <c r="C923" s="816"/>
      <c r="D923" s="816"/>
      <c r="E923" s="816"/>
      <c r="F923" s="816"/>
      <c r="G923" s="816"/>
      <c r="H923" s="816"/>
      <c r="I923" s="816"/>
      <c r="J923" s="816"/>
      <c r="K923" s="816"/>
      <c r="L923" s="816"/>
      <c r="M923" s="816"/>
      <c r="N923" s="816"/>
      <c r="O923" s="816"/>
      <c r="P923" s="816"/>
      <c r="Q923" s="816"/>
      <c r="R923" s="816"/>
      <c r="S923" s="816"/>
    </row>
    <row r="924">
      <c r="A924" s="816"/>
      <c r="B924" s="816"/>
      <c r="C924" s="816"/>
      <c r="D924" s="816"/>
      <c r="E924" s="816"/>
      <c r="F924" s="816"/>
      <c r="G924" s="816"/>
      <c r="H924" s="816"/>
      <c r="I924" s="816"/>
      <c r="J924" s="816"/>
      <c r="K924" s="816"/>
      <c r="L924" s="816"/>
      <c r="M924" s="816"/>
      <c r="N924" s="816"/>
      <c r="O924" s="816"/>
      <c r="P924" s="816"/>
      <c r="Q924" s="816"/>
      <c r="R924" s="816"/>
      <c r="S924" s="816"/>
    </row>
    <row r="925">
      <c r="A925" s="816"/>
      <c r="B925" s="816"/>
      <c r="C925" s="816"/>
      <c r="D925" s="816"/>
      <c r="E925" s="816"/>
      <c r="F925" s="816"/>
      <c r="G925" s="816"/>
      <c r="H925" s="816"/>
      <c r="I925" s="816"/>
      <c r="J925" s="816"/>
      <c r="K925" s="816"/>
      <c r="L925" s="816"/>
      <c r="M925" s="816"/>
      <c r="N925" s="816"/>
      <c r="O925" s="816"/>
      <c r="P925" s="816"/>
      <c r="Q925" s="816"/>
      <c r="R925" s="816"/>
      <c r="S925" s="816"/>
    </row>
    <row r="926">
      <c r="A926" s="816"/>
      <c r="B926" s="816"/>
      <c r="C926" s="816"/>
      <c r="D926" s="816"/>
      <c r="E926" s="816"/>
      <c r="F926" s="816"/>
      <c r="G926" s="816"/>
      <c r="H926" s="816"/>
      <c r="I926" s="816"/>
      <c r="J926" s="816"/>
      <c r="K926" s="816"/>
      <c r="L926" s="816"/>
      <c r="M926" s="816"/>
      <c r="N926" s="816"/>
      <c r="O926" s="816"/>
      <c r="P926" s="816"/>
      <c r="Q926" s="816"/>
      <c r="R926" s="816"/>
      <c r="S926" s="816"/>
    </row>
    <row r="927">
      <c r="A927" s="816"/>
      <c r="B927" s="816"/>
      <c r="C927" s="816"/>
      <c r="D927" s="816"/>
      <c r="E927" s="816"/>
      <c r="F927" s="816"/>
      <c r="G927" s="816"/>
      <c r="H927" s="816"/>
      <c r="I927" s="816"/>
      <c r="J927" s="816"/>
      <c r="K927" s="816"/>
      <c r="L927" s="816"/>
      <c r="M927" s="816"/>
      <c r="N927" s="816"/>
      <c r="O927" s="816"/>
      <c r="P927" s="816"/>
      <c r="Q927" s="816"/>
      <c r="R927" s="816"/>
      <c r="S927" s="816"/>
    </row>
    <row r="928">
      <c r="A928" s="816"/>
      <c r="B928" s="816"/>
      <c r="C928" s="816"/>
      <c r="D928" s="816"/>
      <c r="E928" s="816"/>
      <c r="F928" s="816"/>
      <c r="G928" s="816"/>
      <c r="H928" s="816"/>
      <c r="I928" s="816"/>
      <c r="J928" s="816"/>
      <c r="K928" s="816"/>
      <c r="L928" s="816"/>
      <c r="M928" s="816"/>
      <c r="N928" s="816"/>
      <c r="O928" s="816"/>
      <c r="P928" s="816"/>
      <c r="Q928" s="816"/>
      <c r="R928" s="816"/>
      <c r="S928" s="816"/>
    </row>
    <row r="929">
      <c r="A929" s="816"/>
      <c r="B929" s="816"/>
      <c r="C929" s="816"/>
      <c r="D929" s="816"/>
      <c r="E929" s="816"/>
      <c r="F929" s="816"/>
      <c r="G929" s="816"/>
      <c r="H929" s="816"/>
      <c r="I929" s="816"/>
      <c r="J929" s="816"/>
      <c r="K929" s="816"/>
      <c r="L929" s="816"/>
      <c r="M929" s="816"/>
      <c r="N929" s="816"/>
      <c r="O929" s="816"/>
      <c r="P929" s="816"/>
      <c r="Q929" s="816"/>
      <c r="R929" s="816"/>
      <c r="S929" s="816"/>
    </row>
    <row r="930">
      <c r="A930" s="816"/>
      <c r="B930" s="816"/>
      <c r="C930" s="816"/>
      <c r="D930" s="816"/>
      <c r="E930" s="816"/>
      <c r="F930" s="816"/>
      <c r="G930" s="816"/>
      <c r="H930" s="816"/>
      <c r="I930" s="816"/>
      <c r="J930" s="816"/>
      <c r="K930" s="816"/>
      <c r="L930" s="816"/>
      <c r="M930" s="816"/>
      <c r="N930" s="816"/>
      <c r="O930" s="816"/>
      <c r="P930" s="816"/>
      <c r="Q930" s="816"/>
      <c r="R930" s="816"/>
      <c r="S930" s="816"/>
    </row>
    <row r="931">
      <c r="A931" s="816"/>
      <c r="B931" s="816"/>
      <c r="C931" s="816"/>
      <c r="D931" s="816"/>
      <c r="E931" s="816"/>
      <c r="F931" s="816"/>
      <c r="G931" s="816"/>
      <c r="H931" s="816"/>
      <c r="I931" s="816"/>
      <c r="J931" s="816"/>
      <c r="K931" s="816"/>
      <c r="L931" s="816"/>
      <c r="M931" s="816"/>
      <c r="N931" s="816"/>
      <c r="O931" s="816"/>
      <c r="P931" s="816"/>
      <c r="Q931" s="816"/>
      <c r="R931" s="816"/>
      <c r="S931" s="816"/>
    </row>
    <row r="932">
      <c r="A932" s="816"/>
      <c r="B932" s="816"/>
      <c r="C932" s="816"/>
      <c r="D932" s="816"/>
      <c r="E932" s="816"/>
      <c r="F932" s="816"/>
      <c r="G932" s="816"/>
      <c r="H932" s="816"/>
      <c r="I932" s="816"/>
      <c r="J932" s="816"/>
      <c r="K932" s="816"/>
      <c r="L932" s="816"/>
      <c r="M932" s="816"/>
      <c r="N932" s="816"/>
      <c r="O932" s="816"/>
      <c r="P932" s="816"/>
      <c r="Q932" s="816"/>
      <c r="R932" s="816"/>
      <c r="S932" s="816"/>
    </row>
    <row r="933">
      <c r="A933" s="816"/>
      <c r="B933" s="816"/>
      <c r="C933" s="816"/>
      <c r="D933" s="816"/>
      <c r="E933" s="816"/>
      <c r="F933" s="816"/>
      <c r="G933" s="816"/>
      <c r="H933" s="816"/>
      <c r="I933" s="816"/>
      <c r="J933" s="816"/>
      <c r="K933" s="816"/>
      <c r="L933" s="816"/>
      <c r="M933" s="816"/>
      <c r="N933" s="816"/>
      <c r="O933" s="816"/>
      <c r="P933" s="816"/>
      <c r="Q933" s="816"/>
      <c r="R933" s="816"/>
      <c r="S933" s="816"/>
    </row>
    <row r="934">
      <c r="A934" s="816"/>
      <c r="B934" s="816"/>
      <c r="C934" s="816"/>
      <c r="D934" s="816"/>
      <c r="E934" s="816"/>
      <c r="F934" s="816"/>
      <c r="G934" s="816"/>
      <c r="H934" s="816"/>
      <c r="I934" s="816"/>
      <c r="J934" s="816"/>
      <c r="K934" s="816"/>
      <c r="L934" s="816"/>
      <c r="M934" s="816"/>
      <c r="N934" s="816"/>
      <c r="O934" s="816"/>
      <c r="P934" s="816"/>
      <c r="Q934" s="816"/>
      <c r="R934" s="816"/>
      <c r="S934" s="816"/>
    </row>
    <row r="935">
      <c r="A935" s="816"/>
      <c r="B935" s="816"/>
      <c r="C935" s="816"/>
      <c r="D935" s="816"/>
      <c r="E935" s="816"/>
      <c r="F935" s="816"/>
      <c r="G935" s="816"/>
      <c r="H935" s="816"/>
      <c r="I935" s="816"/>
      <c r="J935" s="816"/>
      <c r="K935" s="816"/>
      <c r="L935" s="816"/>
      <c r="M935" s="816"/>
      <c r="N935" s="816"/>
      <c r="O935" s="816"/>
      <c r="P935" s="816"/>
      <c r="Q935" s="816"/>
      <c r="R935" s="816"/>
      <c r="S935" s="816"/>
    </row>
    <row r="936">
      <c r="A936" s="816"/>
      <c r="B936" s="816"/>
      <c r="C936" s="816"/>
      <c r="D936" s="816"/>
      <c r="E936" s="816"/>
      <c r="F936" s="816"/>
      <c r="G936" s="816"/>
      <c r="H936" s="816"/>
      <c r="I936" s="816"/>
      <c r="J936" s="816"/>
      <c r="K936" s="816"/>
      <c r="L936" s="816"/>
      <c r="M936" s="816"/>
      <c r="N936" s="816"/>
      <c r="O936" s="816"/>
      <c r="P936" s="816"/>
      <c r="Q936" s="816"/>
      <c r="R936" s="816"/>
      <c r="S936" s="816"/>
    </row>
    <row r="937">
      <c r="A937" s="816"/>
      <c r="B937" s="816"/>
      <c r="C937" s="816"/>
      <c r="D937" s="816"/>
      <c r="E937" s="816"/>
      <c r="F937" s="816"/>
      <c r="G937" s="816"/>
      <c r="H937" s="816"/>
      <c r="I937" s="816"/>
      <c r="J937" s="816"/>
      <c r="K937" s="816"/>
      <c r="L937" s="816"/>
      <c r="M937" s="816"/>
      <c r="N937" s="816"/>
      <c r="O937" s="816"/>
      <c r="P937" s="816"/>
      <c r="Q937" s="816"/>
      <c r="R937" s="816"/>
      <c r="S937" s="816"/>
    </row>
    <row r="938">
      <c r="A938" s="816"/>
      <c r="B938" s="816"/>
      <c r="C938" s="816"/>
      <c r="D938" s="816"/>
      <c r="E938" s="816"/>
      <c r="F938" s="816"/>
      <c r="G938" s="816"/>
      <c r="H938" s="816"/>
      <c r="I938" s="816"/>
      <c r="J938" s="816"/>
      <c r="K938" s="816"/>
      <c r="L938" s="816"/>
      <c r="M938" s="816"/>
      <c r="N938" s="816"/>
      <c r="O938" s="816"/>
      <c r="P938" s="816"/>
      <c r="Q938" s="816"/>
      <c r="R938" s="816"/>
      <c r="S938" s="816"/>
    </row>
    <row r="939">
      <c r="A939" s="816"/>
      <c r="B939" s="816"/>
      <c r="C939" s="816"/>
      <c r="D939" s="816"/>
      <c r="E939" s="816"/>
      <c r="F939" s="816"/>
      <c r="G939" s="816"/>
      <c r="H939" s="816"/>
      <c r="I939" s="816"/>
      <c r="J939" s="816"/>
      <c r="K939" s="816"/>
      <c r="L939" s="816"/>
      <c r="M939" s="816"/>
      <c r="N939" s="816"/>
      <c r="O939" s="816"/>
      <c r="P939" s="816"/>
      <c r="Q939" s="816"/>
      <c r="R939" s="816"/>
      <c r="S939" s="816"/>
    </row>
    <row r="940">
      <c r="A940" s="816"/>
      <c r="B940" s="816"/>
      <c r="C940" s="816"/>
      <c r="D940" s="816"/>
      <c r="E940" s="816"/>
      <c r="F940" s="816"/>
      <c r="G940" s="816"/>
      <c r="H940" s="816"/>
      <c r="I940" s="816"/>
      <c r="J940" s="816"/>
      <c r="K940" s="816"/>
      <c r="L940" s="816"/>
      <c r="M940" s="816"/>
      <c r="N940" s="816"/>
      <c r="O940" s="816"/>
      <c r="P940" s="816"/>
      <c r="Q940" s="816"/>
      <c r="R940" s="816"/>
      <c r="S940" s="816"/>
    </row>
    <row r="941">
      <c r="A941" s="816"/>
      <c r="B941" s="816"/>
      <c r="C941" s="816"/>
      <c r="D941" s="816"/>
      <c r="E941" s="816"/>
      <c r="F941" s="816"/>
      <c r="G941" s="816"/>
      <c r="H941" s="816"/>
      <c r="I941" s="816"/>
      <c r="J941" s="816"/>
      <c r="K941" s="816"/>
      <c r="L941" s="816"/>
      <c r="M941" s="816"/>
      <c r="N941" s="816"/>
      <c r="O941" s="816"/>
      <c r="P941" s="816"/>
      <c r="Q941" s="816"/>
      <c r="R941" s="816"/>
      <c r="S941" s="816"/>
    </row>
    <row r="942">
      <c r="A942" s="816"/>
      <c r="B942" s="816"/>
      <c r="C942" s="816"/>
      <c r="D942" s="816"/>
      <c r="E942" s="816"/>
      <c r="F942" s="816"/>
      <c r="G942" s="816"/>
      <c r="H942" s="816"/>
      <c r="I942" s="816"/>
      <c r="J942" s="816"/>
      <c r="K942" s="816"/>
      <c r="L942" s="816"/>
      <c r="M942" s="816"/>
      <c r="N942" s="816"/>
      <c r="O942" s="816"/>
      <c r="P942" s="816"/>
      <c r="Q942" s="816"/>
      <c r="R942" s="816"/>
      <c r="S942" s="816"/>
    </row>
    <row r="943">
      <c r="A943" s="816"/>
      <c r="B943" s="816"/>
      <c r="C943" s="816"/>
      <c r="D943" s="816"/>
      <c r="E943" s="816"/>
      <c r="F943" s="816"/>
      <c r="G943" s="816"/>
      <c r="H943" s="816"/>
      <c r="I943" s="816"/>
      <c r="J943" s="816"/>
      <c r="K943" s="816"/>
      <c r="L943" s="816"/>
      <c r="M943" s="816"/>
      <c r="N943" s="816"/>
      <c r="O943" s="816"/>
      <c r="P943" s="816"/>
      <c r="Q943" s="816"/>
      <c r="R943" s="816"/>
      <c r="S943" s="816"/>
    </row>
    <row r="944">
      <c r="A944" s="816"/>
      <c r="B944" s="816"/>
      <c r="C944" s="816"/>
      <c r="D944" s="816"/>
      <c r="E944" s="816"/>
      <c r="F944" s="816"/>
      <c r="G944" s="816"/>
      <c r="H944" s="816"/>
      <c r="I944" s="816"/>
      <c r="J944" s="816"/>
      <c r="K944" s="816"/>
      <c r="L944" s="816"/>
      <c r="M944" s="816"/>
      <c r="N944" s="816"/>
      <c r="O944" s="816"/>
      <c r="P944" s="816"/>
      <c r="Q944" s="816"/>
      <c r="R944" s="816"/>
      <c r="S944" s="816"/>
    </row>
    <row r="945">
      <c r="A945" s="816"/>
      <c r="B945" s="816"/>
      <c r="C945" s="816"/>
      <c r="D945" s="816"/>
      <c r="E945" s="816"/>
      <c r="F945" s="816"/>
      <c r="G945" s="816"/>
      <c r="H945" s="816"/>
      <c r="I945" s="816"/>
      <c r="J945" s="816"/>
      <c r="K945" s="816"/>
      <c r="L945" s="816"/>
      <c r="M945" s="816"/>
      <c r="N945" s="816"/>
      <c r="O945" s="816"/>
      <c r="P945" s="816"/>
      <c r="Q945" s="816"/>
      <c r="R945" s="816"/>
      <c r="S945" s="816"/>
    </row>
    <row r="946">
      <c r="A946" s="816"/>
      <c r="B946" s="816"/>
      <c r="C946" s="816"/>
      <c r="D946" s="816"/>
      <c r="E946" s="816"/>
      <c r="F946" s="816"/>
      <c r="G946" s="816"/>
      <c r="H946" s="816"/>
      <c r="I946" s="816"/>
      <c r="J946" s="816"/>
      <c r="K946" s="816"/>
      <c r="L946" s="816"/>
      <c r="M946" s="816"/>
      <c r="N946" s="816"/>
      <c r="O946" s="816"/>
      <c r="P946" s="816"/>
      <c r="Q946" s="816"/>
      <c r="R946" s="816"/>
      <c r="S946" s="816"/>
    </row>
    <row r="947">
      <c r="A947" s="816"/>
      <c r="B947" s="816"/>
      <c r="C947" s="816"/>
      <c r="D947" s="816"/>
      <c r="E947" s="816"/>
      <c r="F947" s="816"/>
      <c r="G947" s="816"/>
      <c r="H947" s="816"/>
      <c r="I947" s="816"/>
      <c r="J947" s="816"/>
      <c r="K947" s="816"/>
      <c r="L947" s="816"/>
      <c r="M947" s="816"/>
      <c r="N947" s="816"/>
      <c r="O947" s="816"/>
      <c r="P947" s="816"/>
      <c r="Q947" s="816"/>
      <c r="R947" s="816"/>
      <c r="S947" s="816"/>
    </row>
    <row r="948">
      <c r="A948" s="816"/>
      <c r="B948" s="816"/>
      <c r="C948" s="816"/>
      <c r="D948" s="816"/>
      <c r="E948" s="816"/>
      <c r="F948" s="816"/>
      <c r="G948" s="816"/>
      <c r="H948" s="816"/>
      <c r="I948" s="816"/>
      <c r="J948" s="816"/>
      <c r="K948" s="816"/>
      <c r="L948" s="816"/>
      <c r="M948" s="816"/>
      <c r="N948" s="816"/>
      <c r="O948" s="816"/>
      <c r="P948" s="816"/>
      <c r="Q948" s="816"/>
      <c r="R948" s="816"/>
      <c r="S948" s="816"/>
    </row>
    <row r="949">
      <c r="A949" s="816"/>
      <c r="B949" s="816"/>
      <c r="C949" s="816"/>
      <c r="D949" s="816"/>
      <c r="E949" s="816"/>
      <c r="F949" s="816"/>
      <c r="G949" s="816"/>
      <c r="H949" s="816"/>
      <c r="I949" s="816"/>
      <c r="J949" s="816"/>
      <c r="K949" s="816"/>
      <c r="L949" s="816"/>
      <c r="M949" s="816"/>
      <c r="N949" s="816"/>
      <c r="O949" s="816"/>
      <c r="P949" s="816"/>
      <c r="Q949" s="816"/>
      <c r="R949" s="816"/>
      <c r="S949" s="816"/>
    </row>
    <row r="950">
      <c r="A950" s="816"/>
      <c r="B950" s="816"/>
      <c r="C950" s="816"/>
      <c r="D950" s="816"/>
      <c r="E950" s="816"/>
      <c r="F950" s="816"/>
      <c r="G950" s="816"/>
      <c r="H950" s="816"/>
      <c r="I950" s="816"/>
      <c r="J950" s="816"/>
      <c r="K950" s="816"/>
      <c r="L950" s="816"/>
      <c r="M950" s="816"/>
      <c r="N950" s="816"/>
      <c r="O950" s="816"/>
      <c r="P950" s="816"/>
      <c r="Q950" s="816"/>
      <c r="R950" s="816"/>
      <c r="S950" s="816"/>
    </row>
    <row r="951">
      <c r="A951" s="816"/>
      <c r="B951" s="816"/>
      <c r="C951" s="816"/>
      <c r="D951" s="816"/>
      <c r="E951" s="816"/>
      <c r="F951" s="816"/>
      <c r="G951" s="816"/>
      <c r="H951" s="816"/>
      <c r="I951" s="816"/>
      <c r="J951" s="816"/>
      <c r="K951" s="816"/>
      <c r="L951" s="816"/>
      <c r="M951" s="816"/>
      <c r="N951" s="816"/>
      <c r="O951" s="816"/>
      <c r="P951" s="816"/>
      <c r="Q951" s="816"/>
      <c r="R951" s="816"/>
      <c r="S951" s="816"/>
    </row>
    <row r="952">
      <c r="A952" s="816"/>
      <c r="B952" s="816"/>
      <c r="C952" s="816"/>
      <c r="D952" s="816"/>
      <c r="E952" s="816"/>
      <c r="F952" s="816"/>
      <c r="G952" s="816"/>
      <c r="H952" s="816"/>
      <c r="I952" s="816"/>
      <c r="J952" s="816"/>
      <c r="K952" s="816"/>
      <c r="L952" s="816"/>
      <c r="M952" s="816"/>
      <c r="N952" s="816"/>
      <c r="O952" s="816"/>
      <c r="P952" s="816"/>
      <c r="Q952" s="816"/>
      <c r="R952" s="816"/>
      <c r="S952" s="816"/>
    </row>
    <row r="953">
      <c r="A953" s="816"/>
      <c r="B953" s="816"/>
      <c r="C953" s="816"/>
      <c r="D953" s="816"/>
      <c r="E953" s="816"/>
      <c r="F953" s="816"/>
      <c r="G953" s="816"/>
      <c r="H953" s="816"/>
      <c r="I953" s="816"/>
      <c r="J953" s="816"/>
      <c r="K953" s="816"/>
      <c r="L953" s="816"/>
      <c r="M953" s="816"/>
      <c r="N953" s="816"/>
      <c r="O953" s="816"/>
      <c r="P953" s="816"/>
      <c r="Q953" s="816"/>
      <c r="R953" s="816"/>
      <c r="S953" s="816"/>
    </row>
    <row r="954">
      <c r="A954" s="816"/>
      <c r="B954" s="816"/>
      <c r="C954" s="816"/>
      <c r="D954" s="816"/>
      <c r="E954" s="816"/>
      <c r="F954" s="816"/>
      <c r="G954" s="816"/>
      <c r="H954" s="816"/>
      <c r="I954" s="816"/>
      <c r="J954" s="816"/>
      <c r="K954" s="816"/>
      <c r="L954" s="816"/>
      <c r="M954" s="816"/>
      <c r="N954" s="816"/>
      <c r="O954" s="816"/>
      <c r="P954" s="816"/>
      <c r="Q954" s="816"/>
      <c r="R954" s="816"/>
      <c r="S954" s="816"/>
    </row>
    <row r="955">
      <c r="A955" s="816"/>
      <c r="B955" s="816"/>
      <c r="C955" s="816"/>
      <c r="D955" s="816"/>
      <c r="E955" s="816"/>
      <c r="F955" s="816"/>
      <c r="G955" s="816"/>
      <c r="H955" s="816"/>
      <c r="I955" s="816"/>
      <c r="J955" s="816"/>
      <c r="K955" s="816"/>
      <c r="L955" s="816"/>
      <c r="M955" s="816"/>
      <c r="N955" s="816"/>
      <c r="O955" s="816"/>
      <c r="P955" s="816"/>
      <c r="Q955" s="816"/>
      <c r="R955" s="816"/>
      <c r="S955" s="816"/>
    </row>
    <row r="956">
      <c r="A956" s="816"/>
      <c r="B956" s="816"/>
      <c r="C956" s="816"/>
      <c r="D956" s="816"/>
      <c r="E956" s="816"/>
      <c r="F956" s="816"/>
      <c r="G956" s="816"/>
      <c r="H956" s="816"/>
      <c r="I956" s="816"/>
      <c r="J956" s="816"/>
      <c r="K956" s="816"/>
      <c r="L956" s="816"/>
      <c r="M956" s="816"/>
      <c r="N956" s="816"/>
      <c r="O956" s="816"/>
      <c r="P956" s="816"/>
      <c r="Q956" s="816"/>
      <c r="R956" s="816"/>
      <c r="S956" s="816"/>
    </row>
    <row r="957">
      <c r="A957" s="816"/>
      <c r="B957" s="816"/>
      <c r="C957" s="816"/>
      <c r="D957" s="816"/>
      <c r="E957" s="816"/>
      <c r="F957" s="816"/>
      <c r="G957" s="816"/>
      <c r="H957" s="816"/>
      <c r="I957" s="816"/>
      <c r="J957" s="816"/>
      <c r="K957" s="816"/>
      <c r="L957" s="816"/>
      <c r="M957" s="816"/>
      <c r="N957" s="816"/>
      <c r="O957" s="816"/>
      <c r="P957" s="816"/>
      <c r="Q957" s="816"/>
      <c r="R957" s="816"/>
      <c r="S957" s="816"/>
    </row>
    <row r="958">
      <c r="A958" s="816"/>
      <c r="B958" s="816"/>
      <c r="C958" s="816"/>
      <c r="D958" s="816"/>
      <c r="E958" s="816"/>
      <c r="F958" s="816"/>
      <c r="G958" s="816"/>
      <c r="H958" s="816"/>
      <c r="I958" s="816"/>
      <c r="J958" s="816"/>
      <c r="K958" s="816"/>
      <c r="L958" s="816"/>
      <c r="M958" s="816"/>
      <c r="N958" s="816"/>
      <c r="O958" s="816"/>
      <c r="P958" s="816"/>
      <c r="Q958" s="816"/>
      <c r="R958" s="816"/>
      <c r="S958" s="816"/>
    </row>
    <row r="959">
      <c r="A959" s="816"/>
      <c r="B959" s="816"/>
      <c r="C959" s="816"/>
      <c r="D959" s="816"/>
      <c r="E959" s="816"/>
      <c r="F959" s="816"/>
      <c r="G959" s="816"/>
      <c r="H959" s="816"/>
      <c r="I959" s="816"/>
      <c r="J959" s="816"/>
      <c r="K959" s="816"/>
      <c r="L959" s="816"/>
      <c r="M959" s="816"/>
      <c r="N959" s="816"/>
      <c r="O959" s="816"/>
      <c r="P959" s="816"/>
      <c r="Q959" s="816"/>
      <c r="R959" s="816"/>
      <c r="S959" s="816"/>
    </row>
    <row r="960">
      <c r="A960" s="816"/>
      <c r="B960" s="816"/>
      <c r="C960" s="816"/>
      <c r="D960" s="816"/>
      <c r="E960" s="816"/>
      <c r="F960" s="816"/>
      <c r="G960" s="816"/>
      <c r="H960" s="816"/>
      <c r="I960" s="816"/>
      <c r="J960" s="816"/>
      <c r="K960" s="816"/>
      <c r="L960" s="816"/>
      <c r="M960" s="816"/>
      <c r="N960" s="816"/>
      <c r="O960" s="816"/>
      <c r="P960" s="816"/>
      <c r="Q960" s="816"/>
      <c r="R960" s="816"/>
      <c r="S960" s="816"/>
    </row>
    <row r="961">
      <c r="A961" s="816"/>
      <c r="B961" s="816"/>
      <c r="C961" s="816"/>
      <c r="D961" s="816"/>
      <c r="E961" s="816"/>
      <c r="F961" s="816"/>
      <c r="G961" s="816"/>
      <c r="H961" s="816"/>
      <c r="I961" s="816"/>
      <c r="J961" s="816"/>
      <c r="K961" s="816"/>
      <c r="L961" s="816"/>
      <c r="M961" s="816"/>
      <c r="N961" s="816"/>
      <c r="O961" s="816"/>
      <c r="P961" s="816"/>
      <c r="Q961" s="816"/>
      <c r="R961" s="816"/>
      <c r="S961" s="816"/>
    </row>
    <row r="962">
      <c r="A962" s="816"/>
      <c r="B962" s="816"/>
      <c r="C962" s="816"/>
      <c r="D962" s="816"/>
      <c r="E962" s="816"/>
      <c r="F962" s="816"/>
      <c r="G962" s="816"/>
      <c r="H962" s="816"/>
      <c r="I962" s="816"/>
      <c r="J962" s="816"/>
      <c r="K962" s="816"/>
      <c r="L962" s="816"/>
      <c r="M962" s="816"/>
      <c r="N962" s="816"/>
      <c r="O962" s="816"/>
      <c r="P962" s="816"/>
      <c r="Q962" s="816"/>
      <c r="R962" s="816"/>
      <c r="S962" s="816"/>
    </row>
    <row r="963">
      <c r="A963" s="816"/>
      <c r="B963" s="816"/>
      <c r="C963" s="816"/>
      <c r="D963" s="816"/>
      <c r="E963" s="816"/>
      <c r="F963" s="816"/>
      <c r="G963" s="816"/>
      <c r="H963" s="816"/>
      <c r="I963" s="816"/>
      <c r="J963" s="816"/>
      <c r="K963" s="816"/>
      <c r="L963" s="816"/>
      <c r="M963" s="816"/>
      <c r="N963" s="816"/>
      <c r="O963" s="816"/>
      <c r="P963" s="816"/>
      <c r="Q963" s="816"/>
      <c r="R963" s="816"/>
      <c r="S963" s="816"/>
    </row>
    <row r="964">
      <c r="A964" s="816"/>
      <c r="B964" s="816"/>
      <c r="C964" s="816"/>
      <c r="D964" s="816"/>
      <c r="E964" s="816"/>
      <c r="F964" s="816"/>
      <c r="G964" s="816"/>
      <c r="H964" s="816"/>
      <c r="I964" s="816"/>
      <c r="J964" s="816"/>
      <c r="K964" s="816"/>
      <c r="L964" s="816"/>
      <c r="M964" s="816"/>
      <c r="N964" s="816"/>
      <c r="O964" s="816"/>
      <c r="P964" s="816"/>
      <c r="Q964" s="816"/>
      <c r="R964" s="816"/>
      <c r="S964" s="816"/>
    </row>
    <row r="965">
      <c r="A965" s="816"/>
      <c r="B965" s="816"/>
      <c r="C965" s="816"/>
      <c r="D965" s="816"/>
      <c r="E965" s="816"/>
      <c r="F965" s="816"/>
      <c r="G965" s="816"/>
      <c r="H965" s="816"/>
      <c r="I965" s="816"/>
      <c r="J965" s="816"/>
      <c r="K965" s="816"/>
      <c r="L965" s="816"/>
      <c r="M965" s="816"/>
      <c r="N965" s="816"/>
      <c r="O965" s="816"/>
      <c r="P965" s="816"/>
      <c r="Q965" s="816"/>
      <c r="R965" s="816"/>
      <c r="S965" s="816"/>
    </row>
    <row r="966">
      <c r="A966" s="816"/>
      <c r="B966" s="816"/>
      <c r="C966" s="816"/>
      <c r="D966" s="816"/>
      <c r="E966" s="816"/>
      <c r="F966" s="816"/>
      <c r="G966" s="816"/>
      <c r="H966" s="816"/>
      <c r="I966" s="816"/>
      <c r="J966" s="816"/>
      <c r="K966" s="816"/>
      <c r="L966" s="816"/>
      <c r="M966" s="816"/>
      <c r="N966" s="816"/>
      <c r="O966" s="816"/>
      <c r="P966" s="816"/>
      <c r="Q966" s="816"/>
      <c r="R966" s="816"/>
      <c r="S966" s="816"/>
    </row>
    <row r="967">
      <c r="A967" s="816"/>
      <c r="B967" s="816"/>
      <c r="C967" s="816"/>
      <c r="D967" s="816"/>
      <c r="E967" s="816"/>
      <c r="F967" s="816"/>
      <c r="G967" s="816"/>
      <c r="H967" s="816"/>
      <c r="I967" s="816"/>
      <c r="J967" s="816"/>
      <c r="K967" s="816"/>
      <c r="L967" s="816"/>
      <c r="M967" s="816"/>
      <c r="N967" s="816"/>
      <c r="O967" s="816"/>
      <c r="P967" s="816"/>
      <c r="Q967" s="816"/>
      <c r="R967" s="816"/>
      <c r="S967" s="816"/>
    </row>
    <row r="968">
      <c r="A968" s="816"/>
      <c r="B968" s="816"/>
      <c r="C968" s="816"/>
      <c r="D968" s="816"/>
      <c r="E968" s="816"/>
      <c r="F968" s="816"/>
      <c r="G968" s="816"/>
      <c r="H968" s="816"/>
      <c r="I968" s="816"/>
      <c r="J968" s="816"/>
      <c r="K968" s="816"/>
      <c r="L968" s="816"/>
      <c r="M968" s="816"/>
      <c r="N968" s="816"/>
      <c r="O968" s="816"/>
      <c r="P968" s="816"/>
      <c r="Q968" s="816"/>
      <c r="R968" s="816"/>
      <c r="S968" s="816"/>
    </row>
    <row r="969">
      <c r="A969" s="816"/>
      <c r="B969" s="816"/>
      <c r="C969" s="816"/>
      <c r="D969" s="816"/>
      <c r="E969" s="816"/>
      <c r="F969" s="816"/>
      <c r="G969" s="816"/>
      <c r="H969" s="816"/>
      <c r="I969" s="816"/>
      <c r="J969" s="816"/>
      <c r="K969" s="816"/>
      <c r="L969" s="816"/>
      <c r="M969" s="816"/>
      <c r="N969" s="816"/>
      <c r="O969" s="816"/>
      <c r="P969" s="816"/>
      <c r="Q969" s="816"/>
      <c r="R969" s="816"/>
      <c r="S969" s="816"/>
    </row>
    <row r="970">
      <c r="A970" s="816"/>
      <c r="B970" s="816"/>
      <c r="C970" s="816"/>
      <c r="D970" s="816"/>
      <c r="E970" s="816"/>
      <c r="F970" s="816"/>
      <c r="G970" s="816"/>
      <c r="H970" s="816"/>
      <c r="I970" s="816"/>
      <c r="J970" s="816"/>
      <c r="K970" s="816"/>
      <c r="L970" s="816"/>
      <c r="M970" s="816"/>
      <c r="N970" s="816"/>
      <c r="O970" s="816"/>
      <c r="P970" s="816"/>
      <c r="Q970" s="816"/>
      <c r="R970" s="816"/>
      <c r="S970" s="816"/>
    </row>
    <row r="971">
      <c r="A971" s="816"/>
      <c r="B971" s="816"/>
      <c r="C971" s="816"/>
      <c r="D971" s="816"/>
      <c r="E971" s="816"/>
      <c r="F971" s="816"/>
      <c r="G971" s="816"/>
      <c r="H971" s="816"/>
      <c r="I971" s="816"/>
      <c r="J971" s="816"/>
      <c r="K971" s="816"/>
      <c r="L971" s="816"/>
      <c r="M971" s="816"/>
      <c r="N971" s="816"/>
      <c r="O971" s="816"/>
      <c r="P971" s="816"/>
      <c r="Q971" s="816"/>
      <c r="R971" s="816"/>
      <c r="S971" s="816"/>
    </row>
    <row r="972">
      <c r="A972" s="816"/>
      <c r="B972" s="816"/>
      <c r="C972" s="816"/>
      <c r="D972" s="816"/>
      <c r="E972" s="816"/>
      <c r="F972" s="816"/>
      <c r="G972" s="816"/>
      <c r="H972" s="816"/>
      <c r="I972" s="816"/>
      <c r="J972" s="816"/>
      <c r="K972" s="816"/>
      <c r="L972" s="816"/>
      <c r="M972" s="816"/>
      <c r="N972" s="816"/>
      <c r="O972" s="816"/>
      <c r="P972" s="816"/>
      <c r="Q972" s="816"/>
      <c r="R972" s="816"/>
      <c r="S972" s="816"/>
    </row>
    <row r="973">
      <c r="A973" s="816"/>
      <c r="B973" s="816"/>
      <c r="C973" s="816"/>
      <c r="D973" s="816"/>
      <c r="E973" s="816"/>
      <c r="F973" s="816"/>
      <c r="G973" s="816"/>
      <c r="H973" s="816"/>
      <c r="I973" s="816"/>
      <c r="J973" s="816"/>
      <c r="K973" s="816"/>
      <c r="L973" s="816"/>
      <c r="M973" s="816"/>
      <c r="N973" s="816"/>
      <c r="O973" s="816"/>
      <c r="P973" s="816"/>
      <c r="Q973" s="816"/>
      <c r="R973" s="816"/>
      <c r="S973" s="816"/>
    </row>
    <row r="974">
      <c r="A974" s="816"/>
      <c r="B974" s="816"/>
      <c r="C974" s="816"/>
      <c r="D974" s="816"/>
      <c r="E974" s="816"/>
      <c r="F974" s="816"/>
      <c r="G974" s="816"/>
      <c r="H974" s="816"/>
      <c r="I974" s="816"/>
      <c r="J974" s="816"/>
      <c r="K974" s="816"/>
      <c r="L974" s="816"/>
      <c r="M974" s="816"/>
      <c r="N974" s="816"/>
      <c r="O974" s="816"/>
      <c r="P974" s="816"/>
      <c r="Q974" s="816"/>
      <c r="R974" s="816"/>
      <c r="S974" s="816"/>
    </row>
    <row r="975">
      <c r="A975" s="816"/>
      <c r="B975" s="816"/>
      <c r="C975" s="816"/>
      <c r="D975" s="816"/>
      <c r="E975" s="816"/>
      <c r="F975" s="816"/>
      <c r="G975" s="816"/>
      <c r="H975" s="816"/>
      <c r="I975" s="816"/>
      <c r="J975" s="816"/>
      <c r="K975" s="816"/>
      <c r="L975" s="816"/>
      <c r="M975" s="816"/>
      <c r="N975" s="816"/>
      <c r="O975" s="816"/>
      <c r="P975" s="816"/>
      <c r="Q975" s="816"/>
      <c r="R975" s="816"/>
      <c r="S975" s="816"/>
    </row>
    <row r="976">
      <c r="A976" s="816"/>
      <c r="B976" s="816"/>
      <c r="C976" s="816"/>
      <c r="D976" s="816"/>
      <c r="E976" s="816"/>
      <c r="F976" s="816"/>
      <c r="G976" s="816"/>
      <c r="H976" s="816"/>
      <c r="I976" s="816"/>
      <c r="J976" s="816"/>
      <c r="K976" s="816"/>
      <c r="L976" s="816"/>
      <c r="M976" s="816"/>
      <c r="N976" s="816"/>
      <c r="O976" s="816"/>
      <c r="P976" s="816"/>
      <c r="Q976" s="816"/>
      <c r="R976" s="816"/>
      <c r="S976" s="816"/>
    </row>
    <row r="977">
      <c r="A977" s="816"/>
      <c r="B977" s="816"/>
      <c r="C977" s="816"/>
      <c r="D977" s="816"/>
      <c r="E977" s="816"/>
      <c r="F977" s="816"/>
      <c r="G977" s="816"/>
      <c r="H977" s="816"/>
      <c r="I977" s="816"/>
      <c r="J977" s="816"/>
      <c r="K977" s="816"/>
      <c r="L977" s="816"/>
      <c r="M977" s="816"/>
      <c r="N977" s="816"/>
      <c r="O977" s="816"/>
      <c r="P977" s="816"/>
      <c r="Q977" s="816"/>
      <c r="R977" s="816"/>
      <c r="S977" s="816"/>
    </row>
    <row r="978">
      <c r="A978" s="816"/>
      <c r="B978" s="816"/>
      <c r="C978" s="816"/>
      <c r="D978" s="816"/>
      <c r="E978" s="816"/>
      <c r="F978" s="816"/>
      <c r="G978" s="816"/>
      <c r="H978" s="816"/>
      <c r="I978" s="816"/>
      <c r="J978" s="816"/>
      <c r="K978" s="816"/>
      <c r="L978" s="816"/>
      <c r="M978" s="816"/>
      <c r="N978" s="816"/>
      <c r="O978" s="816"/>
      <c r="P978" s="816"/>
      <c r="Q978" s="816"/>
      <c r="R978" s="816"/>
      <c r="S978" s="816"/>
    </row>
    <row r="979">
      <c r="A979" s="816"/>
      <c r="B979" s="816"/>
      <c r="C979" s="816"/>
      <c r="D979" s="816"/>
      <c r="E979" s="816"/>
      <c r="F979" s="816"/>
      <c r="G979" s="816"/>
      <c r="H979" s="816"/>
      <c r="I979" s="816"/>
      <c r="J979" s="816"/>
      <c r="K979" s="816"/>
      <c r="L979" s="816"/>
      <c r="M979" s="816"/>
      <c r="N979" s="816"/>
      <c r="O979" s="816"/>
      <c r="P979" s="816"/>
      <c r="Q979" s="816"/>
      <c r="R979" s="816"/>
      <c r="S979" s="816"/>
    </row>
    <row r="980">
      <c r="A980" s="816"/>
      <c r="B980" s="816"/>
      <c r="C980" s="816"/>
      <c r="D980" s="816"/>
      <c r="E980" s="816"/>
      <c r="F980" s="816"/>
      <c r="G980" s="816"/>
      <c r="H980" s="816"/>
      <c r="I980" s="816"/>
      <c r="J980" s="816"/>
      <c r="K980" s="816"/>
      <c r="L980" s="816"/>
      <c r="M980" s="816"/>
      <c r="N980" s="816"/>
      <c r="O980" s="816"/>
      <c r="P980" s="816"/>
      <c r="Q980" s="816"/>
      <c r="R980" s="816"/>
      <c r="S980" s="816"/>
    </row>
    <row r="981">
      <c r="A981" s="816"/>
      <c r="B981" s="816"/>
      <c r="C981" s="816"/>
      <c r="D981" s="816"/>
      <c r="E981" s="816"/>
      <c r="F981" s="816"/>
      <c r="G981" s="816"/>
      <c r="H981" s="816"/>
      <c r="I981" s="816"/>
      <c r="J981" s="816"/>
      <c r="K981" s="816"/>
      <c r="L981" s="816"/>
      <c r="M981" s="816"/>
      <c r="N981" s="816"/>
      <c r="O981" s="816"/>
      <c r="P981" s="816"/>
      <c r="Q981" s="816"/>
      <c r="R981" s="816"/>
      <c r="S981" s="816"/>
    </row>
    <row r="982">
      <c r="A982" s="816"/>
      <c r="B982" s="816"/>
      <c r="C982" s="816"/>
      <c r="D982" s="816"/>
      <c r="E982" s="816"/>
      <c r="F982" s="816"/>
      <c r="G982" s="816"/>
      <c r="H982" s="816"/>
      <c r="I982" s="816"/>
      <c r="J982" s="816"/>
      <c r="K982" s="816"/>
      <c r="L982" s="816"/>
      <c r="M982" s="816"/>
      <c r="N982" s="816"/>
      <c r="O982" s="816"/>
      <c r="P982" s="816"/>
      <c r="Q982" s="816"/>
      <c r="R982" s="816"/>
      <c r="S982" s="816"/>
    </row>
    <row r="983">
      <c r="A983" s="816"/>
      <c r="B983" s="816"/>
      <c r="C983" s="816"/>
      <c r="D983" s="816"/>
      <c r="E983" s="816"/>
      <c r="F983" s="816"/>
      <c r="G983" s="816"/>
      <c r="H983" s="816"/>
      <c r="I983" s="816"/>
      <c r="J983" s="816"/>
      <c r="K983" s="816"/>
      <c r="L983" s="816"/>
      <c r="M983" s="816"/>
      <c r="N983" s="816"/>
      <c r="O983" s="816"/>
      <c r="P983" s="816"/>
      <c r="Q983" s="816"/>
      <c r="R983" s="816"/>
      <c r="S983" s="816"/>
    </row>
    <row r="984">
      <c r="A984" s="816"/>
      <c r="B984" s="816"/>
      <c r="C984" s="816"/>
      <c r="D984" s="816"/>
      <c r="E984" s="816"/>
      <c r="F984" s="816"/>
      <c r="G984" s="816"/>
      <c r="H984" s="816"/>
      <c r="I984" s="816"/>
      <c r="J984" s="816"/>
      <c r="K984" s="816"/>
      <c r="L984" s="816"/>
      <c r="M984" s="816"/>
      <c r="N984" s="816"/>
      <c r="O984" s="816"/>
      <c r="P984" s="816"/>
      <c r="Q984" s="816"/>
      <c r="R984" s="816"/>
      <c r="S984" s="816"/>
    </row>
    <row r="985">
      <c r="A985" s="816"/>
      <c r="B985" s="816"/>
      <c r="C985" s="816"/>
      <c r="D985" s="816"/>
      <c r="E985" s="816"/>
      <c r="F985" s="816"/>
      <c r="G985" s="816"/>
      <c r="H985" s="816"/>
      <c r="I985" s="816"/>
      <c r="J985" s="816"/>
      <c r="K985" s="816"/>
      <c r="L985" s="816"/>
      <c r="M985" s="816"/>
      <c r="N985" s="816"/>
      <c r="O985" s="816"/>
      <c r="P985" s="816"/>
      <c r="Q985" s="816"/>
      <c r="R985" s="816"/>
      <c r="S985" s="816"/>
    </row>
    <row r="986">
      <c r="A986" s="816"/>
      <c r="B986" s="816"/>
      <c r="C986" s="816"/>
      <c r="D986" s="816"/>
      <c r="E986" s="816"/>
      <c r="F986" s="816"/>
      <c r="G986" s="816"/>
      <c r="H986" s="816"/>
      <c r="I986" s="816"/>
      <c r="J986" s="816"/>
      <c r="K986" s="816"/>
      <c r="L986" s="816"/>
      <c r="M986" s="816"/>
      <c r="N986" s="816"/>
      <c r="O986" s="816"/>
      <c r="P986" s="816"/>
      <c r="Q986" s="816"/>
      <c r="R986" s="816"/>
      <c r="S986" s="816"/>
    </row>
    <row r="987">
      <c r="A987" s="816"/>
      <c r="B987" s="816"/>
      <c r="C987" s="816"/>
      <c r="D987" s="816"/>
      <c r="E987" s="816"/>
      <c r="F987" s="816"/>
      <c r="G987" s="816"/>
      <c r="H987" s="816"/>
      <c r="I987" s="816"/>
      <c r="J987" s="816"/>
      <c r="K987" s="816"/>
      <c r="L987" s="816"/>
      <c r="M987" s="816"/>
      <c r="N987" s="816"/>
      <c r="O987" s="816"/>
      <c r="P987" s="816"/>
      <c r="Q987" s="816"/>
      <c r="R987" s="816"/>
      <c r="S987" s="816"/>
    </row>
    <row r="988">
      <c r="A988" s="816"/>
      <c r="B988" s="816"/>
      <c r="C988" s="816"/>
      <c r="D988" s="816"/>
      <c r="E988" s="816"/>
      <c r="F988" s="816"/>
      <c r="G988" s="816"/>
      <c r="H988" s="816"/>
      <c r="I988" s="816"/>
      <c r="J988" s="816"/>
      <c r="K988" s="816"/>
      <c r="L988" s="816"/>
      <c r="M988" s="816"/>
      <c r="N988" s="816"/>
      <c r="O988" s="816"/>
      <c r="P988" s="816"/>
      <c r="Q988" s="816"/>
      <c r="R988" s="816"/>
      <c r="S988" s="816"/>
    </row>
    <row r="989">
      <c r="A989" s="816"/>
      <c r="B989" s="816"/>
      <c r="C989" s="816"/>
      <c r="D989" s="816"/>
      <c r="E989" s="816"/>
      <c r="F989" s="816"/>
      <c r="G989" s="816"/>
      <c r="H989" s="816"/>
      <c r="I989" s="816"/>
      <c r="J989" s="816"/>
      <c r="K989" s="816"/>
      <c r="L989" s="816"/>
      <c r="M989" s="816"/>
      <c r="N989" s="816"/>
      <c r="O989" s="816"/>
      <c r="P989" s="816"/>
      <c r="Q989" s="816"/>
      <c r="R989" s="816"/>
      <c r="S989" s="816"/>
    </row>
    <row r="990">
      <c r="A990" s="816"/>
      <c r="B990" s="816"/>
      <c r="C990" s="816"/>
      <c r="D990" s="816"/>
      <c r="E990" s="816"/>
      <c r="F990" s="816"/>
      <c r="G990" s="816"/>
      <c r="H990" s="816"/>
      <c r="I990" s="816"/>
      <c r="J990" s="816"/>
      <c r="K990" s="816"/>
      <c r="L990" s="816"/>
      <c r="M990" s="816"/>
      <c r="N990" s="816"/>
      <c r="O990" s="816"/>
      <c r="P990" s="816"/>
      <c r="Q990" s="816"/>
      <c r="R990" s="816"/>
      <c r="S990" s="816"/>
    </row>
    <row r="991">
      <c r="A991" s="816"/>
      <c r="B991" s="816"/>
      <c r="C991" s="816"/>
      <c r="D991" s="816"/>
      <c r="E991" s="816"/>
      <c r="F991" s="816"/>
      <c r="G991" s="816"/>
      <c r="H991" s="816"/>
      <c r="I991" s="816"/>
      <c r="J991" s="816"/>
      <c r="K991" s="816"/>
      <c r="L991" s="816"/>
      <c r="M991" s="816"/>
      <c r="N991" s="816"/>
      <c r="O991" s="816"/>
      <c r="P991" s="816"/>
      <c r="Q991" s="816"/>
      <c r="R991" s="816"/>
      <c r="S991" s="816"/>
    </row>
    <row r="992">
      <c r="A992" s="816"/>
      <c r="B992" s="816"/>
      <c r="C992" s="816"/>
      <c r="D992" s="816"/>
      <c r="E992" s="816"/>
      <c r="F992" s="816"/>
      <c r="G992" s="816"/>
      <c r="H992" s="816"/>
      <c r="I992" s="816"/>
      <c r="J992" s="816"/>
      <c r="K992" s="816"/>
      <c r="L992" s="816"/>
      <c r="M992" s="816"/>
      <c r="N992" s="816"/>
      <c r="O992" s="816"/>
      <c r="P992" s="816"/>
      <c r="Q992" s="816"/>
      <c r="R992" s="816"/>
      <c r="S992" s="816"/>
    </row>
    <row r="993">
      <c r="A993" s="816"/>
      <c r="B993" s="816"/>
      <c r="C993" s="816"/>
      <c r="D993" s="816"/>
      <c r="E993" s="816"/>
      <c r="F993" s="816"/>
      <c r="G993" s="816"/>
      <c r="H993" s="816"/>
      <c r="I993" s="816"/>
      <c r="J993" s="816"/>
      <c r="K993" s="816"/>
      <c r="L993" s="816"/>
      <c r="M993" s="816"/>
      <c r="N993" s="816"/>
      <c r="O993" s="816"/>
      <c r="P993" s="816"/>
      <c r="Q993" s="816"/>
      <c r="R993" s="816"/>
      <c r="S993" s="816"/>
    </row>
    <row r="994">
      <c r="A994" s="816"/>
      <c r="B994" s="816"/>
      <c r="C994" s="816"/>
      <c r="D994" s="816"/>
      <c r="E994" s="816"/>
      <c r="F994" s="816"/>
      <c r="G994" s="816"/>
      <c r="H994" s="816"/>
      <c r="I994" s="816"/>
      <c r="J994" s="816"/>
      <c r="K994" s="816"/>
      <c r="L994" s="816"/>
      <c r="M994" s="816"/>
      <c r="N994" s="816"/>
      <c r="O994" s="816"/>
      <c r="P994" s="816"/>
      <c r="Q994" s="816"/>
      <c r="R994" s="816"/>
      <c r="S994" s="816"/>
    </row>
    <row r="995">
      <c r="A995" s="816"/>
      <c r="B995" s="816"/>
      <c r="C995" s="816"/>
      <c r="D995" s="816"/>
      <c r="E995" s="816"/>
      <c r="F995" s="816"/>
      <c r="G995" s="816"/>
      <c r="H995" s="816"/>
      <c r="I995" s="816"/>
      <c r="J995" s="816"/>
      <c r="K995" s="816"/>
      <c r="L995" s="816"/>
      <c r="M995" s="816"/>
      <c r="N995" s="816"/>
      <c r="O995" s="816"/>
      <c r="P995" s="816"/>
      <c r="Q995" s="816"/>
      <c r="R995" s="816"/>
      <c r="S995" s="816"/>
    </row>
    <row r="996">
      <c r="A996" s="816"/>
      <c r="B996" s="816"/>
      <c r="C996" s="816"/>
      <c r="D996" s="816"/>
      <c r="E996" s="816"/>
      <c r="F996" s="816"/>
      <c r="G996" s="816"/>
      <c r="H996" s="816"/>
      <c r="I996" s="816"/>
      <c r="J996" s="816"/>
      <c r="K996" s="816"/>
      <c r="L996" s="816"/>
      <c r="M996" s="816"/>
      <c r="N996" s="816"/>
      <c r="O996" s="816"/>
      <c r="P996" s="816"/>
      <c r="Q996" s="816"/>
      <c r="R996" s="816"/>
      <c r="S996" s="816"/>
    </row>
    <row r="997">
      <c r="A997" s="816"/>
      <c r="B997" s="816"/>
      <c r="C997" s="816"/>
      <c r="D997" s="816"/>
      <c r="E997" s="816"/>
      <c r="F997" s="816"/>
      <c r="G997" s="816"/>
      <c r="H997" s="816"/>
      <c r="I997" s="816"/>
      <c r="J997" s="816"/>
      <c r="K997" s="816"/>
      <c r="L997" s="816"/>
      <c r="M997" s="816"/>
      <c r="N997" s="816"/>
      <c r="O997" s="816"/>
      <c r="P997" s="816"/>
      <c r="Q997" s="816"/>
      <c r="R997" s="816"/>
      <c r="S997" s="816"/>
    </row>
    <row r="998">
      <c r="A998" s="816"/>
      <c r="B998" s="816"/>
      <c r="C998" s="816"/>
      <c r="D998" s="816"/>
      <c r="E998" s="816"/>
      <c r="F998" s="816"/>
      <c r="G998" s="816"/>
      <c r="H998" s="816"/>
      <c r="I998" s="816"/>
      <c r="J998" s="816"/>
      <c r="K998" s="816"/>
      <c r="L998" s="816"/>
      <c r="M998" s="816"/>
      <c r="N998" s="816"/>
      <c r="O998" s="816"/>
      <c r="P998" s="816"/>
      <c r="Q998" s="816"/>
      <c r="R998" s="816"/>
      <c r="S998" s="816"/>
    </row>
    <row r="999">
      <c r="A999" s="816"/>
      <c r="B999" s="816"/>
      <c r="C999" s="816"/>
      <c r="D999" s="816"/>
      <c r="E999" s="816"/>
      <c r="F999" s="816"/>
      <c r="G999" s="816"/>
      <c r="H999" s="816"/>
      <c r="I999" s="816"/>
      <c r="J999" s="816"/>
      <c r="K999" s="816"/>
      <c r="L999" s="816"/>
      <c r="M999" s="816"/>
      <c r="N999" s="816"/>
      <c r="O999" s="816"/>
      <c r="P999" s="816"/>
      <c r="Q999" s="816"/>
      <c r="R999" s="816"/>
      <c r="S999" s="816"/>
    </row>
    <row r="1000">
      <c r="A1000" s="816"/>
      <c r="B1000" s="816"/>
      <c r="C1000" s="816"/>
      <c r="D1000" s="816"/>
      <c r="E1000" s="816"/>
      <c r="F1000" s="816"/>
      <c r="G1000" s="816"/>
      <c r="H1000" s="816"/>
      <c r="I1000" s="816"/>
      <c r="J1000" s="816"/>
      <c r="K1000" s="816"/>
      <c r="L1000" s="816"/>
      <c r="M1000" s="816"/>
      <c r="N1000" s="816"/>
      <c r="O1000" s="816"/>
      <c r="P1000" s="816"/>
      <c r="Q1000" s="816"/>
      <c r="R1000" s="816"/>
      <c r="S1000" s="816"/>
    </row>
    <row r="1001">
      <c r="A1001" s="816"/>
      <c r="B1001" s="816"/>
      <c r="C1001" s="816"/>
      <c r="D1001" s="816"/>
      <c r="E1001" s="816"/>
      <c r="F1001" s="816"/>
      <c r="G1001" s="816"/>
      <c r="H1001" s="816"/>
      <c r="I1001" s="816"/>
      <c r="J1001" s="816"/>
      <c r="K1001" s="816"/>
      <c r="L1001" s="816"/>
      <c r="M1001" s="816"/>
      <c r="N1001" s="816"/>
      <c r="O1001" s="816"/>
      <c r="P1001" s="816"/>
      <c r="Q1001" s="816"/>
      <c r="R1001" s="816"/>
      <c r="S1001" s="816"/>
    </row>
    <row r="1002">
      <c r="A1002" s="816"/>
      <c r="B1002" s="816"/>
      <c r="C1002" s="816"/>
      <c r="D1002" s="816"/>
      <c r="E1002" s="816"/>
      <c r="F1002" s="816"/>
      <c r="G1002" s="816"/>
      <c r="H1002" s="816"/>
      <c r="I1002" s="816"/>
      <c r="J1002" s="816"/>
      <c r="K1002" s="816"/>
      <c r="L1002" s="816"/>
      <c r="M1002" s="816"/>
      <c r="N1002" s="816"/>
      <c r="O1002" s="816"/>
      <c r="P1002" s="816"/>
      <c r="Q1002" s="816"/>
      <c r="R1002" s="816"/>
      <c r="S1002" s="816"/>
    </row>
    <row r="1003">
      <c r="A1003" s="816"/>
      <c r="B1003" s="816"/>
      <c r="C1003" s="816"/>
      <c r="D1003" s="816"/>
      <c r="E1003" s="816"/>
      <c r="F1003" s="816"/>
      <c r="G1003" s="816"/>
      <c r="H1003" s="816"/>
      <c r="I1003" s="816"/>
      <c r="J1003" s="816"/>
      <c r="K1003" s="816"/>
      <c r="L1003" s="816"/>
      <c r="M1003" s="816"/>
      <c r="N1003" s="816"/>
      <c r="O1003" s="816"/>
      <c r="P1003" s="816"/>
      <c r="Q1003" s="816"/>
      <c r="R1003" s="816"/>
      <c r="S1003" s="816"/>
    </row>
    <row r="1004">
      <c r="A1004" s="816"/>
      <c r="B1004" s="816"/>
      <c r="C1004" s="816"/>
      <c r="D1004" s="816"/>
      <c r="E1004" s="816"/>
      <c r="F1004" s="816"/>
      <c r="G1004" s="816"/>
      <c r="H1004" s="816"/>
      <c r="I1004" s="816"/>
      <c r="J1004" s="816"/>
      <c r="K1004" s="816"/>
      <c r="L1004" s="816"/>
      <c r="M1004" s="816"/>
      <c r="N1004" s="816"/>
      <c r="O1004" s="816"/>
      <c r="P1004" s="816"/>
      <c r="Q1004" s="816"/>
      <c r="R1004" s="816"/>
      <c r="S1004" s="816"/>
    </row>
    <row r="1005">
      <c r="A1005" s="816"/>
      <c r="B1005" s="816"/>
      <c r="C1005" s="816"/>
      <c r="D1005" s="816"/>
      <c r="E1005" s="816"/>
      <c r="F1005" s="816"/>
      <c r="G1005" s="816"/>
      <c r="H1005" s="816"/>
      <c r="I1005" s="816"/>
      <c r="J1005" s="816"/>
      <c r="K1005" s="816"/>
      <c r="L1005" s="816"/>
      <c r="M1005" s="816"/>
      <c r="N1005" s="816"/>
      <c r="O1005" s="816"/>
      <c r="P1005" s="816"/>
      <c r="Q1005" s="816"/>
      <c r="R1005" s="816"/>
      <c r="S1005" s="816"/>
    </row>
    <row r="1006">
      <c r="A1006" s="816"/>
      <c r="B1006" s="816"/>
      <c r="C1006" s="816"/>
      <c r="D1006" s="816"/>
      <c r="E1006" s="816"/>
      <c r="F1006" s="816"/>
      <c r="G1006" s="816"/>
      <c r="H1006" s="816"/>
      <c r="I1006" s="816"/>
      <c r="J1006" s="816"/>
      <c r="K1006" s="816"/>
      <c r="L1006" s="816"/>
      <c r="M1006" s="816"/>
      <c r="N1006" s="816"/>
      <c r="O1006" s="816"/>
      <c r="P1006" s="816"/>
      <c r="Q1006" s="816"/>
      <c r="R1006" s="816"/>
      <c r="S1006" s="816"/>
    </row>
    <row r="1007">
      <c r="A1007" s="816"/>
      <c r="B1007" s="816"/>
      <c r="C1007" s="816"/>
      <c r="D1007" s="816"/>
      <c r="E1007" s="816"/>
      <c r="F1007" s="816"/>
      <c r="G1007" s="816"/>
      <c r="H1007" s="816"/>
      <c r="I1007" s="816"/>
      <c r="J1007" s="816"/>
      <c r="K1007" s="816"/>
      <c r="L1007" s="816"/>
      <c r="M1007" s="816"/>
      <c r="N1007" s="816"/>
      <c r="O1007" s="816"/>
      <c r="P1007" s="816"/>
      <c r="Q1007" s="816"/>
      <c r="R1007" s="816"/>
      <c r="S1007" s="816"/>
    </row>
    <row r="1008">
      <c r="A1008" s="816"/>
      <c r="B1008" s="816"/>
      <c r="C1008" s="816"/>
      <c r="D1008" s="816"/>
      <c r="E1008" s="816"/>
      <c r="F1008" s="816"/>
      <c r="G1008" s="816"/>
      <c r="H1008" s="816"/>
      <c r="I1008" s="816"/>
      <c r="J1008" s="816"/>
      <c r="K1008" s="816"/>
      <c r="L1008" s="816"/>
      <c r="M1008" s="816"/>
      <c r="N1008" s="816"/>
      <c r="O1008" s="816"/>
      <c r="P1008" s="816"/>
      <c r="Q1008" s="816"/>
      <c r="R1008" s="816"/>
      <c r="S1008" s="816"/>
    </row>
    <row r="1009">
      <c r="A1009" s="816"/>
      <c r="B1009" s="816"/>
      <c r="C1009" s="816"/>
      <c r="D1009" s="816"/>
      <c r="E1009" s="816"/>
      <c r="F1009" s="816"/>
      <c r="G1009" s="816"/>
      <c r="H1009" s="816"/>
      <c r="I1009" s="816"/>
      <c r="J1009" s="816"/>
      <c r="K1009" s="816"/>
      <c r="L1009" s="816"/>
      <c r="M1009" s="816"/>
      <c r="N1009" s="816"/>
      <c r="O1009" s="816"/>
      <c r="P1009" s="816"/>
      <c r="Q1009" s="816"/>
      <c r="R1009" s="816"/>
      <c r="S1009" s="816"/>
    </row>
    <row r="1010">
      <c r="A1010" s="816"/>
      <c r="B1010" s="816"/>
      <c r="C1010" s="816"/>
      <c r="D1010" s="816"/>
      <c r="E1010" s="816"/>
      <c r="F1010" s="816"/>
      <c r="G1010" s="816"/>
      <c r="H1010" s="816"/>
      <c r="I1010" s="816"/>
      <c r="J1010" s="816"/>
      <c r="K1010" s="816"/>
      <c r="L1010" s="816"/>
      <c r="M1010" s="816"/>
      <c r="N1010" s="816"/>
      <c r="O1010" s="816"/>
      <c r="P1010" s="816"/>
      <c r="Q1010" s="816"/>
      <c r="R1010" s="816"/>
      <c r="S1010" s="816"/>
    </row>
    <row r="1011">
      <c r="A1011" s="816"/>
      <c r="B1011" s="816"/>
      <c r="C1011" s="816"/>
      <c r="D1011" s="816"/>
      <c r="E1011" s="816"/>
      <c r="F1011" s="816"/>
      <c r="G1011" s="816"/>
      <c r="H1011" s="816"/>
      <c r="I1011" s="816"/>
      <c r="J1011" s="816"/>
      <c r="K1011" s="816"/>
      <c r="L1011" s="816"/>
      <c r="M1011" s="816"/>
      <c r="N1011" s="816"/>
      <c r="O1011" s="816"/>
      <c r="P1011" s="816"/>
      <c r="Q1011" s="816"/>
      <c r="R1011" s="816"/>
      <c r="S1011" s="816"/>
    </row>
    <row r="1012">
      <c r="A1012" s="816"/>
      <c r="B1012" s="816"/>
      <c r="C1012" s="816"/>
      <c r="D1012" s="816"/>
      <c r="E1012" s="816"/>
      <c r="F1012" s="816"/>
      <c r="G1012" s="816"/>
      <c r="H1012" s="816"/>
      <c r="I1012" s="816"/>
      <c r="J1012" s="816"/>
      <c r="K1012" s="816"/>
      <c r="L1012" s="816"/>
      <c r="M1012" s="816"/>
      <c r="N1012" s="816"/>
      <c r="O1012" s="816"/>
      <c r="P1012" s="816"/>
      <c r="Q1012" s="816"/>
      <c r="R1012" s="816"/>
      <c r="S1012" s="816"/>
    </row>
    <row r="1013">
      <c r="A1013" s="816"/>
      <c r="B1013" s="816"/>
      <c r="C1013" s="816"/>
      <c r="D1013" s="816"/>
      <c r="E1013" s="816"/>
      <c r="F1013" s="816"/>
      <c r="G1013" s="816"/>
      <c r="H1013" s="816"/>
      <c r="I1013" s="816"/>
      <c r="J1013" s="816"/>
      <c r="K1013" s="816"/>
      <c r="L1013" s="816"/>
      <c r="M1013" s="816"/>
      <c r="N1013" s="816"/>
      <c r="O1013" s="816"/>
      <c r="P1013" s="816"/>
      <c r="Q1013" s="816"/>
      <c r="R1013" s="816"/>
      <c r="S1013" s="816"/>
    </row>
    <row r="1014">
      <c r="A1014" s="816"/>
      <c r="B1014" s="816"/>
      <c r="C1014" s="816"/>
      <c r="D1014" s="816"/>
      <c r="E1014" s="816"/>
      <c r="F1014" s="816"/>
      <c r="G1014" s="816"/>
      <c r="H1014" s="816"/>
      <c r="I1014" s="816"/>
      <c r="J1014" s="816"/>
      <c r="K1014" s="816"/>
      <c r="L1014" s="816"/>
      <c r="M1014" s="816"/>
      <c r="N1014" s="816"/>
      <c r="O1014" s="816"/>
      <c r="P1014" s="816"/>
      <c r="Q1014" s="816"/>
      <c r="R1014" s="816"/>
      <c r="S1014" s="816"/>
    </row>
    <row r="1015">
      <c r="A1015" s="816"/>
      <c r="B1015" s="816"/>
      <c r="C1015" s="816"/>
      <c r="D1015" s="816"/>
      <c r="E1015" s="816"/>
      <c r="F1015" s="816"/>
      <c r="G1015" s="816"/>
      <c r="H1015" s="816"/>
      <c r="I1015" s="816"/>
      <c r="J1015" s="816"/>
      <c r="K1015" s="816"/>
      <c r="L1015" s="816"/>
      <c r="M1015" s="816"/>
      <c r="N1015" s="816"/>
      <c r="O1015" s="816"/>
      <c r="P1015" s="816"/>
      <c r="Q1015" s="816"/>
      <c r="R1015" s="816"/>
      <c r="S1015" s="816"/>
    </row>
    <row r="1016">
      <c r="A1016" s="816"/>
      <c r="B1016" s="816"/>
      <c r="C1016" s="816"/>
      <c r="D1016" s="816"/>
      <c r="E1016" s="816"/>
      <c r="F1016" s="816"/>
      <c r="G1016" s="816"/>
      <c r="H1016" s="816"/>
      <c r="I1016" s="816"/>
      <c r="J1016" s="816"/>
      <c r="K1016" s="816"/>
      <c r="L1016" s="816"/>
      <c r="M1016" s="816"/>
      <c r="N1016" s="816"/>
      <c r="O1016" s="816"/>
      <c r="P1016" s="816"/>
      <c r="Q1016" s="816"/>
      <c r="R1016" s="816"/>
      <c r="S1016" s="816"/>
    </row>
    <row r="1017">
      <c r="A1017" s="816"/>
      <c r="B1017" s="816"/>
      <c r="C1017" s="816"/>
      <c r="D1017" s="816"/>
      <c r="E1017" s="816"/>
      <c r="F1017" s="816"/>
      <c r="G1017" s="816"/>
      <c r="H1017" s="816"/>
      <c r="I1017" s="816"/>
      <c r="J1017" s="816"/>
      <c r="K1017" s="816"/>
      <c r="L1017" s="816"/>
      <c r="M1017" s="816"/>
      <c r="N1017" s="816"/>
      <c r="O1017" s="816"/>
      <c r="P1017" s="816"/>
      <c r="Q1017" s="816"/>
      <c r="R1017" s="816"/>
      <c r="S1017" s="816"/>
    </row>
    <row r="1018">
      <c r="A1018" s="816"/>
      <c r="B1018" s="816"/>
      <c r="C1018" s="816"/>
      <c r="D1018" s="816"/>
      <c r="E1018" s="816"/>
      <c r="F1018" s="816"/>
      <c r="G1018" s="816"/>
      <c r="H1018" s="816"/>
      <c r="I1018" s="816"/>
      <c r="J1018" s="816"/>
      <c r="K1018" s="816"/>
      <c r="L1018" s="816"/>
      <c r="M1018" s="816"/>
      <c r="N1018" s="816"/>
      <c r="O1018" s="816"/>
      <c r="P1018" s="816"/>
      <c r="Q1018" s="816"/>
      <c r="R1018" s="816"/>
      <c r="S1018" s="816"/>
    </row>
    <row r="1019">
      <c r="A1019" s="816"/>
      <c r="B1019" s="816"/>
      <c r="C1019" s="816"/>
      <c r="D1019" s="816"/>
      <c r="E1019" s="816"/>
      <c r="F1019" s="816"/>
      <c r="G1019" s="816"/>
      <c r="H1019" s="816"/>
      <c r="I1019" s="816"/>
      <c r="J1019" s="816"/>
      <c r="K1019" s="816"/>
      <c r="L1019" s="816"/>
      <c r="M1019" s="816"/>
      <c r="N1019" s="816"/>
      <c r="O1019" s="816"/>
      <c r="P1019" s="816"/>
      <c r="Q1019" s="816"/>
      <c r="R1019" s="816"/>
      <c r="S1019" s="816"/>
    </row>
    <row r="1020">
      <c r="A1020" s="816"/>
      <c r="B1020" s="816"/>
      <c r="C1020" s="816"/>
      <c r="D1020" s="816"/>
      <c r="E1020" s="816"/>
      <c r="F1020" s="816"/>
      <c r="G1020" s="816"/>
      <c r="H1020" s="816"/>
      <c r="I1020" s="816"/>
      <c r="J1020" s="816"/>
      <c r="K1020" s="816"/>
      <c r="L1020" s="816"/>
      <c r="M1020" s="816"/>
      <c r="N1020" s="816"/>
      <c r="O1020" s="816"/>
      <c r="P1020" s="816"/>
      <c r="Q1020" s="816"/>
      <c r="R1020" s="816"/>
      <c r="S1020" s="816"/>
    </row>
    <row r="1021">
      <c r="A1021" s="816"/>
      <c r="B1021" s="816"/>
      <c r="C1021" s="816"/>
      <c r="D1021" s="816"/>
      <c r="E1021" s="816"/>
      <c r="F1021" s="816"/>
      <c r="G1021" s="816"/>
      <c r="H1021" s="816"/>
      <c r="I1021" s="816"/>
      <c r="J1021" s="816"/>
      <c r="K1021" s="816"/>
      <c r="L1021" s="816"/>
      <c r="M1021" s="816"/>
      <c r="N1021" s="816"/>
      <c r="O1021" s="816"/>
      <c r="P1021" s="816"/>
      <c r="Q1021" s="816"/>
      <c r="R1021" s="816"/>
      <c r="S1021" s="816"/>
    </row>
    <row r="1022">
      <c r="A1022" s="816"/>
      <c r="B1022" s="816"/>
      <c r="C1022" s="816"/>
      <c r="D1022" s="816"/>
      <c r="E1022" s="816"/>
      <c r="F1022" s="816"/>
      <c r="G1022" s="816"/>
      <c r="H1022" s="816"/>
      <c r="I1022" s="816"/>
      <c r="J1022" s="816"/>
      <c r="K1022" s="816"/>
      <c r="L1022" s="816"/>
      <c r="M1022" s="816"/>
      <c r="N1022" s="816"/>
      <c r="O1022" s="816"/>
      <c r="P1022" s="816"/>
      <c r="Q1022" s="816"/>
      <c r="R1022" s="816"/>
      <c r="S1022" s="816"/>
    </row>
    <row r="1023">
      <c r="A1023" s="816"/>
      <c r="B1023" s="816"/>
      <c r="C1023" s="816"/>
      <c r="D1023" s="816"/>
      <c r="E1023" s="816"/>
      <c r="F1023" s="816"/>
      <c r="G1023" s="816"/>
      <c r="H1023" s="816"/>
      <c r="I1023" s="816"/>
      <c r="J1023" s="816"/>
      <c r="K1023" s="816"/>
      <c r="L1023" s="816"/>
      <c r="M1023" s="816"/>
      <c r="N1023" s="816"/>
      <c r="O1023" s="816"/>
      <c r="P1023" s="816"/>
      <c r="Q1023" s="816"/>
      <c r="R1023" s="816"/>
      <c r="S1023" s="816"/>
    </row>
    <row r="1024">
      <c r="A1024" s="816"/>
      <c r="B1024" s="816"/>
      <c r="C1024" s="816"/>
      <c r="D1024" s="816"/>
      <c r="E1024" s="816"/>
      <c r="F1024" s="816"/>
      <c r="G1024" s="816"/>
      <c r="H1024" s="816"/>
      <c r="I1024" s="816"/>
      <c r="J1024" s="816"/>
      <c r="K1024" s="816"/>
      <c r="L1024" s="816"/>
      <c r="M1024" s="816"/>
      <c r="N1024" s="816"/>
      <c r="O1024" s="816"/>
      <c r="P1024" s="816"/>
      <c r="Q1024" s="816"/>
      <c r="R1024" s="816"/>
      <c r="S1024" s="816"/>
    </row>
    <row r="1025">
      <c r="A1025" s="816"/>
      <c r="B1025" s="816"/>
      <c r="C1025" s="816"/>
      <c r="D1025" s="816"/>
      <c r="E1025" s="816"/>
      <c r="F1025" s="816"/>
      <c r="G1025" s="816"/>
      <c r="H1025" s="816"/>
      <c r="I1025" s="816"/>
      <c r="J1025" s="816"/>
      <c r="K1025" s="816"/>
      <c r="L1025" s="816"/>
      <c r="M1025" s="816"/>
      <c r="N1025" s="816"/>
      <c r="O1025" s="816"/>
      <c r="P1025" s="816"/>
      <c r="Q1025" s="816"/>
      <c r="R1025" s="816"/>
      <c r="S1025" s="816"/>
    </row>
    <row r="1026">
      <c r="A1026" s="816"/>
      <c r="B1026" s="816"/>
      <c r="C1026" s="816"/>
      <c r="D1026" s="816"/>
      <c r="E1026" s="816"/>
      <c r="F1026" s="816"/>
      <c r="G1026" s="816"/>
      <c r="H1026" s="816"/>
      <c r="I1026" s="816"/>
      <c r="J1026" s="816"/>
      <c r="K1026" s="816"/>
      <c r="L1026" s="816"/>
      <c r="M1026" s="816"/>
      <c r="N1026" s="816"/>
      <c r="O1026" s="816"/>
      <c r="P1026" s="816"/>
      <c r="Q1026" s="816"/>
      <c r="R1026" s="816"/>
      <c r="S1026" s="816"/>
    </row>
    <row r="1027">
      <c r="A1027" s="816"/>
      <c r="B1027" s="816"/>
      <c r="C1027" s="816"/>
      <c r="D1027" s="816"/>
      <c r="E1027" s="816"/>
      <c r="F1027" s="816"/>
      <c r="G1027" s="816"/>
      <c r="H1027" s="816"/>
      <c r="I1027" s="816"/>
      <c r="J1027" s="816"/>
      <c r="K1027" s="816"/>
      <c r="L1027" s="816"/>
      <c r="M1027" s="816"/>
      <c r="N1027" s="816"/>
      <c r="O1027" s="816"/>
      <c r="P1027" s="816"/>
      <c r="Q1027" s="816"/>
      <c r="R1027" s="816"/>
      <c r="S1027" s="816"/>
    </row>
    <row r="1028">
      <c r="A1028" s="816"/>
      <c r="B1028" s="816"/>
      <c r="C1028" s="816"/>
      <c r="D1028" s="816"/>
      <c r="E1028" s="816"/>
      <c r="F1028" s="816"/>
      <c r="G1028" s="816"/>
      <c r="H1028" s="816"/>
      <c r="I1028" s="816"/>
      <c r="J1028" s="816"/>
      <c r="K1028" s="816"/>
      <c r="L1028" s="816"/>
      <c r="M1028" s="816"/>
      <c r="N1028" s="816"/>
      <c r="O1028" s="816"/>
      <c r="P1028" s="816"/>
      <c r="Q1028" s="816"/>
      <c r="R1028" s="816"/>
      <c r="S1028" s="816"/>
    </row>
    <row r="1029">
      <c r="A1029" s="816"/>
      <c r="B1029" s="816"/>
      <c r="C1029" s="816"/>
      <c r="D1029" s="816"/>
      <c r="E1029" s="816"/>
      <c r="F1029" s="816"/>
      <c r="G1029" s="816"/>
      <c r="H1029" s="816"/>
      <c r="I1029" s="816"/>
      <c r="J1029" s="816"/>
      <c r="K1029" s="816"/>
      <c r="L1029" s="816"/>
      <c r="M1029" s="816"/>
      <c r="N1029" s="816"/>
      <c r="O1029" s="816"/>
      <c r="P1029" s="816"/>
      <c r="Q1029" s="816"/>
      <c r="R1029" s="816"/>
      <c r="S1029" s="816"/>
    </row>
    <row r="1030">
      <c r="A1030" s="816"/>
      <c r="B1030" s="816"/>
      <c r="C1030" s="816"/>
      <c r="D1030" s="816"/>
      <c r="E1030" s="816"/>
      <c r="F1030" s="816"/>
      <c r="G1030" s="816"/>
      <c r="H1030" s="816"/>
      <c r="I1030" s="816"/>
      <c r="J1030" s="816"/>
      <c r="K1030" s="816"/>
      <c r="L1030" s="816"/>
      <c r="M1030" s="816"/>
      <c r="N1030" s="816"/>
      <c r="O1030" s="816"/>
      <c r="P1030" s="816"/>
      <c r="Q1030" s="816"/>
      <c r="R1030" s="816"/>
      <c r="S1030" s="816"/>
    </row>
    <row r="1031">
      <c r="A1031" s="816"/>
      <c r="B1031" s="816"/>
      <c r="C1031" s="816"/>
      <c r="D1031" s="816"/>
      <c r="E1031" s="816"/>
      <c r="F1031" s="816"/>
      <c r="G1031" s="816"/>
      <c r="H1031" s="816"/>
      <c r="I1031" s="816"/>
      <c r="J1031" s="816"/>
      <c r="K1031" s="816"/>
      <c r="L1031" s="816"/>
      <c r="M1031" s="816"/>
      <c r="N1031" s="816"/>
      <c r="O1031" s="816"/>
      <c r="P1031" s="816"/>
      <c r="Q1031" s="816"/>
      <c r="R1031" s="816"/>
      <c r="S1031" s="816"/>
    </row>
    <row r="1032">
      <c r="A1032" s="816"/>
      <c r="B1032" s="816"/>
      <c r="C1032" s="816"/>
      <c r="D1032" s="816"/>
      <c r="E1032" s="816"/>
      <c r="F1032" s="816"/>
      <c r="G1032" s="816"/>
      <c r="H1032" s="816"/>
      <c r="I1032" s="816"/>
      <c r="J1032" s="816"/>
      <c r="K1032" s="816"/>
      <c r="L1032" s="816"/>
      <c r="M1032" s="816"/>
      <c r="N1032" s="816"/>
      <c r="O1032" s="816"/>
      <c r="P1032" s="816"/>
      <c r="Q1032" s="816"/>
      <c r="R1032" s="816"/>
      <c r="S1032" s="816"/>
    </row>
    <row r="1033">
      <c r="A1033" s="816"/>
      <c r="B1033" s="816"/>
      <c r="C1033" s="816"/>
      <c r="D1033" s="816"/>
      <c r="E1033" s="816"/>
      <c r="F1033" s="816"/>
      <c r="G1033" s="816"/>
      <c r="H1033" s="816"/>
      <c r="I1033" s="816"/>
      <c r="J1033" s="816"/>
      <c r="K1033" s="816"/>
      <c r="L1033" s="816"/>
      <c r="M1033" s="816"/>
      <c r="N1033" s="816"/>
      <c r="O1033" s="816"/>
      <c r="P1033" s="816"/>
      <c r="Q1033" s="816"/>
      <c r="R1033" s="816"/>
      <c r="S1033" s="816"/>
    </row>
    <row r="1034">
      <c r="A1034" s="816"/>
      <c r="B1034" s="816"/>
      <c r="C1034" s="816"/>
      <c r="D1034" s="816"/>
      <c r="E1034" s="816"/>
      <c r="F1034" s="816"/>
      <c r="G1034" s="816"/>
      <c r="H1034" s="816"/>
      <c r="I1034" s="816"/>
      <c r="J1034" s="816"/>
      <c r="K1034" s="816"/>
      <c r="L1034" s="816"/>
      <c r="M1034" s="816"/>
      <c r="N1034" s="816"/>
      <c r="O1034" s="816"/>
      <c r="P1034" s="816"/>
      <c r="Q1034" s="816"/>
      <c r="R1034" s="816"/>
      <c r="S1034" s="816"/>
    </row>
    <row r="1035">
      <c r="A1035" s="816"/>
      <c r="B1035" s="816"/>
      <c r="C1035" s="816"/>
      <c r="D1035" s="816"/>
      <c r="E1035" s="816"/>
      <c r="F1035" s="816"/>
      <c r="G1035" s="816"/>
      <c r="H1035" s="816"/>
      <c r="I1035" s="816"/>
      <c r="J1035" s="816"/>
      <c r="K1035" s="816"/>
      <c r="L1035" s="816"/>
      <c r="M1035" s="816"/>
      <c r="N1035" s="816"/>
      <c r="O1035" s="816"/>
      <c r="P1035" s="816"/>
      <c r="Q1035" s="816"/>
      <c r="R1035" s="816"/>
      <c r="S1035" s="816"/>
    </row>
    <row r="1036">
      <c r="A1036" s="816"/>
      <c r="B1036" s="816"/>
      <c r="C1036" s="816"/>
      <c r="D1036" s="816"/>
      <c r="E1036" s="816"/>
      <c r="F1036" s="816"/>
      <c r="G1036" s="816"/>
      <c r="H1036" s="816"/>
      <c r="I1036" s="816"/>
      <c r="J1036" s="816"/>
      <c r="K1036" s="816"/>
      <c r="L1036" s="816"/>
      <c r="M1036" s="816"/>
      <c r="N1036" s="816"/>
      <c r="O1036" s="816"/>
      <c r="P1036" s="816"/>
      <c r="Q1036" s="816"/>
      <c r="R1036" s="816"/>
      <c r="S1036" s="816"/>
    </row>
    <row r="1037">
      <c r="A1037" s="816"/>
      <c r="B1037" s="816"/>
      <c r="C1037" s="816"/>
      <c r="D1037" s="816"/>
      <c r="E1037" s="816"/>
      <c r="F1037" s="816"/>
      <c r="G1037" s="816"/>
      <c r="H1037" s="816"/>
      <c r="I1037" s="816"/>
      <c r="J1037" s="816"/>
      <c r="K1037" s="816"/>
      <c r="L1037" s="816"/>
      <c r="M1037" s="816"/>
      <c r="N1037" s="816"/>
      <c r="O1037" s="816"/>
      <c r="P1037" s="816"/>
      <c r="Q1037" s="816"/>
      <c r="R1037" s="816"/>
      <c r="S1037" s="816"/>
    </row>
    <row r="1038">
      <c r="A1038" s="816"/>
      <c r="B1038" s="816"/>
      <c r="C1038" s="816"/>
      <c r="D1038" s="816"/>
      <c r="E1038" s="816"/>
      <c r="F1038" s="816"/>
      <c r="G1038" s="816"/>
      <c r="H1038" s="816"/>
      <c r="I1038" s="816"/>
      <c r="J1038" s="816"/>
      <c r="K1038" s="816"/>
      <c r="L1038" s="816"/>
      <c r="M1038" s="816"/>
      <c r="N1038" s="816"/>
      <c r="O1038" s="816"/>
      <c r="P1038" s="816"/>
      <c r="Q1038" s="816"/>
      <c r="R1038" s="816"/>
      <c r="S1038" s="816"/>
    </row>
    <row r="1039">
      <c r="A1039" s="816"/>
      <c r="B1039" s="816"/>
      <c r="C1039" s="816"/>
      <c r="D1039" s="816"/>
      <c r="E1039" s="816"/>
      <c r="F1039" s="816"/>
      <c r="G1039" s="816"/>
      <c r="H1039" s="816"/>
      <c r="I1039" s="816"/>
      <c r="J1039" s="816"/>
      <c r="K1039" s="816"/>
      <c r="L1039" s="816"/>
      <c r="M1039" s="816"/>
      <c r="N1039" s="816"/>
      <c r="O1039" s="816"/>
      <c r="P1039" s="816"/>
      <c r="Q1039" s="816"/>
      <c r="R1039" s="816"/>
      <c r="S1039" s="816"/>
    </row>
    <row r="1040">
      <c r="A1040" s="816"/>
      <c r="B1040" s="816"/>
      <c r="C1040" s="816"/>
      <c r="D1040" s="816"/>
      <c r="E1040" s="816"/>
      <c r="F1040" s="816"/>
      <c r="G1040" s="816"/>
      <c r="H1040" s="816"/>
      <c r="I1040" s="816"/>
      <c r="J1040" s="816"/>
      <c r="K1040" s="816"/>
      <c r="L1040" s="816"/>
      <c r="M1040" s="816"/>
      <c r="N1040" s="816"/>
      <c r="O1040" s="816"/>
      <c r="P1040" s="816"/>
      <c r="Q1040" s="816"/>
      <c r="R1040" s="816"/>
      <c r="S1040" s="816"/>
    </row>
    <row r="1041">
      <c r="A1041" s="816"/>
      <c r="B1041" s="816"/>
      <c r="C1041" s="816"/>
      <c r="D1041" s="816"/>
      <c r="E1041" s="816"/>
      <c r="F1041" s="816"/>
      <c r="G1041" s="816"/>
      <c r="H1041" s="816"/>
      <c r="I1041" s="816"/>
      <c r="J1041" s="816"/>
      <c r="K1041" s="816"/>
      <c r="L1041" s="816"/>
      <c r="M1041" s="816"/>
      <c r="N1041" s="816"/>
      <c r="O1041" s="816"/>
      <c r="P1041" s="816"/>
      <c r="Q1041" s="816"/>
      <c r="R1041" s="816"/>
      <c r="S1041" s="816"/>
    </row>
    <row r="1042">
      <c r="A1042" s="816"/>
      <c r="B1042" s="816"/>
      <c r="C1042" s="816"/>
      <c r="D1042" s="816"/>
      <c r="E1042" s="816"/>
      <c r="F1042" s="816"/>
      <c r="G1042" s="816"/>
      <c r="H1042" s="816"/>
      <c r="I1042" s="816"/>
      <c r="J1042" s="816"/>
      <c r="K1042" s="816"/>
      <c r="L1042" s="816"/>
      <c r="M1042" s="816"/>
      <c r="N1042" s="816"/>
      <c r="O1042" s="816"/>
      <c r="P1042" s="816"/>
      <c r="Q1042" s="816"/>
      <c r="R1042" s="816"/>
      <c r="S1042" s="816"/>
    </row>
    <row r="1043">
      <c r="A1043" s="816"/>
      <c r="B1043" s="816"/>
      <c r="C1043" s="816"/>
      <c r="D1043" s="816"/>
      <c r="E1043" s="816"/>
      <c r="F1043" s="816"/>
      <c r="G1043" s="816"/>
      <c r="H1043" s="816"/>
      <c r="I1043" s="816"/>
      <c r="J1043" s="816"/>
      <c r="K1043" s="816"/>
      <c r="L1043" s="816"/>
      <c r="M1043" s="816"/>
      <c r="N1043" s="816"/>
      <c r="O1043" s="816"/>
      <c r="P1043" s="816"/>
      <c r="Q1043" s="816"/>
      <c r="R1043" s="816"/>
      <c r="S1043" s="816"/>
    </row>
    <row r="1044">
      <c r="A1044" s="816"/>
      <c r="B1044" s="816"/>
      <c r="C1044" s="816"/>
      <c r="D1044" s="816"/>
      <c r="E1044" s="816"/>
      <c r="F1044" s="816"/>
      <c r="G1044" s="816"/>
      <c r="H1044" s="816"/>
      <c r="I1044" s="816"/>
      <c r="J1044" s="816"/>
      <c r="K1044" s="816"/>
      <c r="L1044" s="816"/>
      <c r="M1044" s="816"/>
      <c r="N1044" s="816"/>
      <c r="O1044" s="816"/>
      <c r="P1044" s="816"/>
      <c r="Q1044" s="816"/>
      <c r="R1044" s="816"/>
      <c r="S1044" s="816"/>
    </row>
    <row r="1045">
      <c r="A1045" s="816"/>
      <c r="B1045" s="816"/>
      <c r="C1045" s="816"/>
      <c r="D1045" s="816"/>
      <c r="E1045" s="816"/>
      <c r="F1045" s="816"/>
      <c r="G1045" s="816"/>
      <c r="H1045" s="816"/>
      <c r="I1045" s="816"/>
      <c r="J1045" s="816"/>
      <c r="K1045" s="816"/>
      <c r="L1045" s="816"/>
      <c r="M1045" s="816"/>
      <c r="N1045" s="816"/>
      <c r="O1045" s="816"/>
      <c r="P1045" s="816"/>
      <c r="Q1045" s="816"/>
      <c r="R1045" s="816"/>
      <c r="S1045" s="816"/>
    </row>
    <row r="1046">
      <c r="A1046" s="816"/>
      <c r="B1046" s="816"/>
      <c r="C1046" s="816"/>
      <c r="D1046" s="816"/>
      <c r="E1046" s="816"/>
      <c r="F1046" s="816"/>
      <c r="G1046" s="816"/>
      <c r="H1046" s="816"/>
      <c r="I1046" s="816"/>
      <c r="J1046" s="816"/>
      <c r="K1046" s="816"/>
      <c r="L1046" s="816"/>
      <c r="M1046" s="816"/>
      <c r="N1046" s="816"/>
      <c r="O1046" s="816"/>
      <c r="P1046" s="816"/>
      <c r="Q1046" s="816"/>
      <c r="R1046" s="816"/>
      <c r="S1046" s="816"/>
    </row>
    <row r="1047">
      <c r="A1047" s="816"/>
      <c r="B1047" s="816"/>
      <c r="C1047" s="816"/>
      <c r="D1047" s="816"/>
      <c r="E1047" s="816"/>
      <c r="F1047" s="816"/>
      <c r="G1047" s="816"/>
      <c r="H1047" s="816"/>
      <c r="I1047" s="816"/>
      <c r="J1047" s="816"/>
      <c r="K1047" s="816"/>
      <c r="L1047" s="816"/>
      <c r="M1047" s="816"/>
      <c r="N1047" s="816"/>
      <c r="O1047" s="816"/>
      <c r="P1047" s="816"/>
      <c r="Q1047" s="816"/>
      <c r="R1047" s="816"/>
      <c r="S1047" s="816"/>
    </row>
    <row r="1048">
      <c r="A1048" s="816"/>
      <c r="B1048" s="816"/>
      <c r="C1048" s="816"/>
      <c r="D1048" s="816"/>
      <c r="E1048" s="816"/>
      <c r="F1048" s="816"/>
      <c r="G1048" s="816"/>
      <c r="H1048" s="816"/>
      <c r="I1048" s="816"/>
      <c r="J1048" s="816"/>
      <c r="K1048" s="816"/>
      <c r="L1048" s="816"/>
      <c r="M1048" s="816"/>
      <c r="N1048" s="816"/>
      <c r="O1048" s="816"/>
      <c r="P1048" s="816"/>
      <c r="Q1048" s="816"/>
      <c r="R1048" s="816"/>
      <c r="S1048" s="816"/>
    </row>
    <row r="1049">
      <c r="A1049" s="816"/>
      <c r="B1049" s="816"/>
      <c r="C1049" s="816"/>
      <c r="D1049" s="816"/>
      <c r="E1049" s="816"/>
      <c r="F1049" s="816"/>
      <c r="G1049" s="816"/>
      <c r="H1049" s="816"/>
      <c r="I1049" s="816"/>
      <c r="J1049" s="816"/>
      <c r="K1049" s="816"/>
      <c r="L1049" s="816"/>
      <c r="M1049" s="816"/>
      <c r="N1049" s="816"/>
      <c r="O1049" s="816"/>
      <c r="P1049" s="816"/>
      <c r="Q1049" s="816"/>
      <c r="R1049" s="816"/>
      <c r="S1049" s="816"/>
    </row>
    <row r="1050">
      <c r="A1050" s="816"/>
      <c r="B1050" s="816"/>
      <c r="C1050" s="816"/>
      <c r="D1050" s="816"/>
      <c r="E1050" s="816"/>
      <c r="F1050" s="816"/>
      <c r="G1050" s="816"/>
      <c r="H1050" s="816"/>
      <c r="I1050" s="816"/>
      <c r="J1050" s="816"/>
      <c r="K1050" s="816"/>
      <c r="L1050" s="816"/>
      <c r="M1050" s="816"/>
      <c r="N1050" s="816"/>
      <c r="O1050" s="816"/>
      <c r="P1050" s="816"/>
      <c r="Q1050" s="816"/>
      <c r="R1050" s="816"/>
      <c r="S1050" s="816"/>
    </row>
    <row r="1051">
      <c r="A1051" s="816"/>
      <c r="B1051" s="816"/>
      <c r="C1051" s="816"/>
      <c r="D1051" s="816"/>
      <c r="E1051" s="816"/>
      <c r="F1051" s="816"/>
      <c r="G1051" s="816"/>
      <c r="H1051" s="816"/>
      <c r="I1051" s="816"/>
      <c r="J1051" s="816"/>
      <c r="K1051" s="816"/>
      <c r="L1051" s="816"/>
      <c r="M1051" s="816"/>
      <c r="N1051" s="816"/>
      <c r="O1051" s="816"/>
      <c r="P1051" s="816"/>
      <c r="Q1051" s="816"/>
      <c r="R1051" s="816"/>
      <c r="S1051" s="816"/>
    </row>
    <row r="1052">
      <c r="A1052" s="816"/>
      <c r="B1052" s="816"/>
      <c r="C1052" s="816"/>
      <c r="D1052" s="816"/>
      <c r="E1052" s="816"/>
      <c r="F1052" s="816"/>
      <c r="G1052" s="816"/>
      <c r="H1052" s="816"/>
      <c r="I1052" s="816"/>
      <c r="J1052" s="816"/>
      <c r="K1052" s="816"/>
      <c r="L1052" s="816"/>
      <c r="M1052" s="816"/>
      <c r="N1052" s="816"/>
      <c r="O1052" s="816"/>
      <c r="P1052" s="816"/>
      <c r="Q1052" s="816"/>
      <c r="R1052" s="816"/>
      <c r="S1052" s="816"/>
    </row>
    <row r="1053">
      <c r="A1053" s="816"/>
      <c r="B1053" s="816"/>
      <c r="C1053" s="816"/>
      <c r="D1053" s="816"/>
      <c r="E1053" s="816"/>
      <c r="F1053" s="816"/>
      <c r="G1053" s="816"/>
      <c r="H1053" s="816"/>
      <c r="I1053" s="816"/>
      <c r="J1053" s="816"/>
      <c r="K1053" s="816"/>
      <c r="L1053" s="816"/>
      <c r="M1053" s="816"/>
      <c r="N1053" s="816"/>
      <c r="O1053" s="816"/>
      <c r="P1053" s="816"/>
      <c r="Q1053" s="816"/>
      <c r="R1053" s="816"/>
      <c r="S1053" s="816"/>
    </row>
    <row r="1054">
      <c r="A1054" s="816"/>
      <c r="B1054" s="816"/>
      <c r="C1054" s="816"/>
      <c r="D1054" s="816"/>
      <c r="E1054" s="816"/>
      <c r="F1054" s="816"/>
      <c r="G1054" s="816"/>
      <c r="H1054" s="816"/>
      <c r="I1054" s="816"/>
      <c r="J1054" s="816"/>
      <c r="K1054" s="816"/>
      <c r="L1054" s="816"/>
      <c r="M1054" s="816"/>
      <c r="N1054" s="816"/>
      <c r="O1054" s="816"/>
      <c r="P1054" s="816"/>
      <c r="Q1054" s="816"/>
      <c r="R1054" s="816"/>
      <c r="S1054" s="816"/>
    </row>
    <row r="1055">
      <c r="A1055" s="816"/>
      <c r="B1055" s="816"/>
      <c r="C1055" s="816"/>
      <c r="D1055" s="816"/>
      <c r="E1055" s="816"/>
      <c r="F1055" s="816"/>
      <c r="G1055" s="816"/>
      <c r="H1055" s="816"/>
      <c r="I1055" s="816"/>
      <c r="J1055" s="816"/>
      <c r="K1055" s="816"/>
      <c r="L1055" s="816"/>
      <c r="M1055" s="816"/>
      <c r="N1055" s="816"/>
      <c r="O1055" s="816"/>
      <c r="P1055" s="816"/>
      <c r="Q1055" s="816"/>
      <c r="R1055" s="816"/>
      <c r="S1055" s="816"/>
    </row>
    <row r="1056">
      <c r="A1056" s="816"/>
      <c r="B1056" s="816"/>
      <c r="C1056" s="816"/>
      <c r="D1056" s="816"/>
      <c r="E1056" s="816"/>
      <c r="F1056" s="816"/>
      <c r="G1056" s="816"/>
      <c r="H1056" s="816"/>
      <c r="I1056" s="816"/>
      <c r="J1056" s="816"/>
      <c r="K1056" s="816"/>
      <c r="L1056" s="816"/>
      <c r="M1056" s="816"/>
      <c r="N1056" s="816"/>
      <c r="O1056" s="816"/>
      <c r="P1056" s="816"/>
      <c r="Q1056" s="816"/>
      <c r="R1056" s="816"/>
      <c r="S1056" s="816"/>
    </row>
    <row r="1057">
      <c r="A1057" s="816"/>
      <c r="B1057" s="816"/>
      <c r="C1057" s="816"/>
      <c r="D1057" s="816"/>
      <c r="E1057" s="816"/>
      <c r="F1057" s="816"/>
      <c r="G1057" s="816"/>
      <c r="H1057" s="816"/>
      <c r="I1057" s="816"/>
      <c r="J1057" s="816"/>
      <c r="K1057" s="816"/>
      <c r="L1057" s="816"/>
      <c r="M1057" s="816"/>
      <c r="N1057" s="816"/>
      <c r="O1057" s="816"/>
      <c r="P1057" s="816"/>
      <c r="Q1057" s="816"/>
      <c r="R1057" s="816"/>
      <c r="S1057" s="816"/>
    </row>
    <row r="1058">
      <c r="A1058" s="816"/>
      <c r="B1058" s="816"/>
      <c r="C1058" s="816"/>
      <c r="D1058" s="816"/>
      <c r="E1058" s="816"/>
      <c r="F1058" s="816"/>
      <c r="G1058" s="816"/>
      <c r="H1058" s="816"/>
      <c r="I1058" s="816"/>
      <c r="J1058" s="816"/>
      <c r="K1058" s="816"/>
      <c r="L1058" s="816"/>
      <c r="M1058" s="816"/>
      <c r="N1058" s="816"/>
      <c r="O1058" s="816"/>
      <c r="P1058" s="816"/>
      <c r="Q1058" s="816"/>
      <c r="R1058" s="816"/>
      <c r="S1058" s="816"/>
    </row>
    <row r="1059">
      <c r="A1059" s="816"/>
      <c r="B1059" s="816"/>
      <c r="C1059" s="816"/>
      <c r="D1059" s="816"/>
      <c r="E1059" s="816"/>
      <c r="F1059" s="816"/>
      <c r="G1059" s="816"/>
      <c r="H1059" s="816"/>
      <c r="I1059" s="816"/>
      <c r="J1059" s="816"/>
      <c r="K1059" s="816"/>
      <c r="L1059" s="816"/>
      <c r="M1059" s="816"/>
      <c r="N1059" s="816"/>
      <c r="O1059" s="816"/>
      <c r="P1059" s="816"/>
      <c r="Q1059" s="816"/>
      <c r="R1059" s="816"/>
      <c r="S1059" s="816"/>
    </row>
    <row r="1060">
      <c r="A1060" s="816"/>
      <c r="B1060" s="816"/>
      <c r="C1060" s="816"/>
      <c r="D1060" s="816"/>
      <c r="E1060" s="816"/>
      <c r="F1060" s="816"/>
      <c r="G1060" s="816"/>
      <c r="H1060" s="816"/>
      <c r="I1060" s="816"/>
      <c r="J1060" s="816"/>
      <c r="K1060" s="816"/>
      <c r="L1060" s="816"/>
      <c r="M1060" s="816"/>
      <c r="N1060" s="816"/>
      <c r="O1060" s="816"/>
      <c r="P1060" s="816"/>
      <c r="Q1060" s="816"/>
      <c r="R1060" s="816"/>
      <c r="S1060" s="816"/>
    </row>
    <row r="1061">
      <c r="A1061" s="816"/>
      <c r="B1061" s="816"/>
      <c r="C1061" s="816"/>
      <c r="D1061" s="816"/>
      <c r="E1061" s="816"/>
      <c r="F1061" s="816"/>
      <c r="G1061" s="816"/>
      <c r="H1061" s="816"/>
      <c r="I1061" s="816"/>
      <c r="J1061" s="816"/>
      <c r="K1061" s="816"/>
      <c r="L1061" s="816"/>
      <c r="M1061" s="816"/>
      <c r="N1061" s="816"/>
      <c r="O1061" s="816"/>
      <c r="P1061" s="816"/>
      <c r="Q1061" s="816"/>
      <c r="R1061" s="816"/>
      <c r="S1061" s="816"/>
    </row>
    <row r="1062">
      <c r="A1062" s="816"/>
      <c r="B1062" s="816"/>
      <c r="C1062" s="816"/>
      <c r="D1062" s="816"/>
      <c r="E1062" s="816"/>
      <c r="F1062" s="816"/>
      <c r="G1062" s="816"/>
      <c r="H1062" s="816"/>
      <c r="I1062" s="816"/>
      <c r="J1062" s="816"/>
      <c r="K1062" s="816"/>
      <c r="L1062" s="816"/>
      <c r="M1062" s="816"/>
      <c r="N1062" s="816"/>
      <c r="O1062" s="816"/>
      <c r="P1062" s="816"/>
      <c r="Q1062" s="816"/>
      <c r="R1062" s="816"/>
      <c r="S1062" s="816"/>
    </row>
    <row r="1063">
      <c r="A1063" s="816"/>
      <c r="B1063" s="816"/>
      <c r="C1063" s="816"/>
      <c r="D1063" s="816"/>
      <c r="E1063" s="816"/>
      <c r="F1063" s="816"/>
      <c r="G1063" s="816"/>
      <c r="H1063" s="816"/>
      <c r="I1063" s="816"/>
      <c r="J1063" s="816"/>
      <c r="K1063" s="816"/>
      <c r="L1063" s="816"/>
      <c r="M1063" s="816"/>
      <c r="N1063" s="816"/>
      <c r="O1063" s="816"/>
      <c r="P1063" s="816"/>
      <c r="Q1063" s="816"/>
      <c r="R1063" s="816"/>
      <c r="S1063" s="816"/>
    </row>
    <row r="1064">
      <c r="A1064" s="816"/>
      <c r="B1064" s="816"/>
      <c r="C1064" s="816"/>
      <c r="D1064" s="816"/>
      <c r="E1064" s="816"/>
      <c r="F1064" s="816"/>
      <c r="G1064" s="816"/>
      <c r="H1064" s="816"/>
      <c r="I1064" s="816"/>
      <c r="J1064" s="816"/>
      <c r="K1064" s="816"/>
      <c r="L1064" s="816"/>
      <c r="M1064" s="816"/>
      <c r="N1064" s="816"/>
      <c r="O1064" s="816"/>
      <c r="P1064" s="816"/>
      <c r="Q1064" s="816"/>
      <c r="R1064" s="816"/>
      <c r="S1064" s="816"/>
    </row>
    <row r="1065">
      <c r="A1065" s="816"/>
      <c r="B1065" s="816"/>
      <c r="C1065" s="816"/>
      <c r="D1065" s="816"/>
      <c r="E1065" s="816"/>
      <c r="F1065" s="816"/>
      <c r="G1065" s="816"/>
      <c r="H1065" s="816"/>
      <c r="I1065" s="816"/>
      <c r="J1065" s="816"/>
      <c r="K1065" s="816"/>
      <c r="L1065" s="816"/>
      <c r="M1065" s="816"/>
      <c r="N1065" s="816"/>
      <c r="O1065" s="816"/>
      <c r="P1065" s="816"/>
      <c r="Q1065" s="816"/>
      <c r="R1065" s="816"/>
      <c r="S1065" s="816"/>
    </row>
    <row r="1066">
      <c r="A1066" s="816"/>
      <c r="B1066" s="816"/>
      <c r="C1066" s="816"/>
      <c r="D1066" s="816"/>
      <c r="E1066" s="816"/>
      <c r="F1066" s="816"/>
      <c r="G1066" s="816"/>
      <c r="H1066" s="816"/>
      <c r="I1066" s="816"/>
      <c r="J1066" s="816"/>
      <c r="K1066" s="816"/>
      <c r="L1066" s="816"/>
      <c r="M1066" s="816"/>
      <c r="N1066" s="816"/>
      <c r="O1066" s="816"/>
      <c r="P1066" s="816"/>
      <c r="Q1066" s="816"/>
      <c r="R1066" s="816"/>
      <c r="S1066" s="816"/>
    </row>
    <row r="1067">
      <c r="A1067" s="816"/>
      <c r="B1067" s="816"/>
      <c r="C1067" s="816"/>
      <c r="D1067" s="816"/>
      <c r="E1067" s="816"/>
      <c r="F1067" s="816"/>
      <c r="G1067" s="816"/>
      <c r="H1067" s="816"/>
      <c r="I1067" s="816"/>
      <c r="J1067" s="816"/>
      <c r="K1067" s="816"/>
      <c r="L1067" s="816"/>
      <c r="M1067" s="816"/>
      <c r="N1067" s="816"/>
      <c r="O1067" s="816"/>
      <c r="P1067" s="816"/>
      <c r="Q1067" s="816"/>
      <c r="R1067" s="816"/>
      <c r="S1067" s="816"/>
    </row>
    <row r="1068">
      <c r="A1068" s="816"/>
      <c r="B1068" s="816"/>
      <c r="C1068" s="816"/>
      <c r="D1068" s="816"/>
      <c r="E1068" s="816"/>
      <c r="F1068" s="816"/>
      <c r="G1068" s="816"/>
      <c r="H1068" s="816"/>
      <c r="I1068" s="816"/>
      <c r="J1068" s="816"/>
      <c r="K1068" s="816"/>
      <c r="L1068" s="816"/>
      <c r="M1068" s="816"/>
      <c r="N1068" s="816"/>
      <c r="O1068" s="816"/>
      <c r="P1068" s="816"/>
      <c r="Q1068" s="816"/>
      <c r="R1068" s="816"/>
      <c r="S1068" s="816"/>
    </row>
    <row r="1069">
      <c r="A1069" s="816"/>
      <c r="B1069" s="816"/>
      <c r="C1069" s="816"/>
      <c r="D1069" s="816"/>
      <c r="E1069" s="816"/>
      <c r="F1069" s="816"/>
      <c r="G1069" s="816"/>
      <c r="H1069" s="816"/>
      <c r="I1069" s="816"/>
      <c r="J1069" s="816"/>
      <c r="K1069" s="816"/>
      <c r="L1069" s="816"/>
      <c r="M1069" s="816"/>
      <c r="N1069" s="816"/>
      <c r="O1069" s="816"/>
      <c r="P1069" s="816"/>
      <c r="Q1069" s="816"/>
      <c r="R1069" s="816"/>
      <c r="S1069" s="816"/>
    </row>
    <row r="1070">
      <c r="A1070" s="816"/>
      <c r="B1070" s="816"/>
      <c r="C1070" s="816"/>
      <c r="D1070" s="816"/>
      <c r="E1070" s="816"/>
      <c r="F1070" s="816"/>
      <c r="G1070" s="816"/>
      <c r="H1070" s="816"/>
      <c r="I1070" s="816"/>
      <c r="J1070" s="816"/>
      <c r="K1070" s="816"/>
      <c r="L1070" s="816"/>
      <c r="M1070" s="816"/>
      <c r="N1070" s="816"/>
      <c r="O1070" s="816"/>
      <c r="P1070" s="816"/>
      <c r="Q1070" s="816"/>
      <c r="R1070" s="816"/>
      <c r="S1070" s="816"/>
    </row>
    <row r="1071">
      <c r="A1071" s="816"/>
      <c r="B1071" s="816"/>
      <c r="C1071" s="816"/>
      <c r="D1071" s="816"/>
      <c r="E1071" s="816"/>
      <c r="F1071" s="816"/>
      <c r="G1071" s="816"/>
      <c r="H1071" s="816"/>
      <c r="I1071" s="816"/>
      <c r="J1071" s="816"/>
      <c r="K1071" s="816"/>
      <c r="L1071" s="816"/>
      <c r="M1071" s="816"/>
      <c r="N1071" s="816"/>
      <c r="O1071" s="816"/>
      <c r="P1071" s="816"/>
      <c r="Q1071" s="816"/>
      <c r="R1071" s="816"/>
      <c r="S1071" s="816"/>
    </row>
    <row r="1072">
      <c r="A1072" s="816"/>
      <c r="B1072" s="816"/>
      <c r="C1072" s="816"/>
      <c r="D1072" s="816"/>
      <c r="E1072" s="816"/>
      <c r="F1072" s="816"/>
      <c r="G1072" s="816"/>
      <c r="H1072" s="816"/>
      <c r="I1072" s="816"/>
      <c r="J1072" s="816"/>
      <c r="K1072" s="816"/>
      <c r="L1072" s="816"/>
      <c r="M1072" s="816"/>
      <c r="N1072" s="816"/>
      <c r="O1072" s="816"/>
      <c r="P1072" s="816"/>
      <c r="Q1072" s="816"/>
      <c r="R1072" s="816"/>
      <c r="S1072" s="816"/>
    </row>
    <row r="1073">
      <c r="A1073" s="816"/>
      <c r="B1073" s="816"/>
      <c r="C1073" s="816"/>
      <c r="D1073" s="816"/>
      <c r="E1073" s="816"/>
      <c r="F1073" s="816"/>
      <c r="G1073" s="816"/>
      <c r="H1073" s="816"/>
      <c r="I1073" s="816"/>
      <c r="J1073" s="816"/>
      <c r="K1073" s="816"/>
      <c r="L1073" s="816"/>
      <c r="M1073" s="816"/>
      <c r="N1073" s="816"/>
      <c r="O1073" s="816"/>
      <c r="P1073" s="816"/>
      <c r="Q1073" s="816"/>
      <c r="R1073" s="816"/>
      <c r="S1073" s="816"/>
    </row>
    <row r="1074">
      <c r="A1074" s="816"/>
      <c r="B1074" s="816"/>
      <c r="C1074" s="816"/>
      <c r="D1074" s="816"/>
      <c r="E1074" s="816"/>
      <c r="F1074" s="816"/>
      <c r="G1074" s="816"/>
      <c r="H1074" s="816"/>
      <c r="I1074" s="816"/>
      <c r="J1074" s="816"/>
      <c r="K1074" s="816"/>
      <c r="L1074" s="816"/>
      <c r="M1074" s="816"/>
      <c r="N1074" s="816"/>
      <c r="O1074" s="816"/>
      <c r="P1074" s="816"/>
      <c r="Q1074" s="816"/>
      <c r="R1074" s="816"/>
      <c r="S1074" s="816"/>
    </row>
    <row r="1075">
      <c r="A1075" s="816"/>
      <c r="B1075" s="816"/>
      <c r="C1075" s="816"/>
      <c r="D1075" s="816"/>
      <c r="E1075" s="816"/>
      <c r="F1075" s="816"/>
      <c r="G1075" s="816"/>
      <c r="H1075" s="816"/>
      <c r="I1075" s="816"/>
      <c r="J1075" s="816"/>
      <c r="K1075" s="816"/>
      <c r="L1075" s="816"/>
      <c r="M1075" s="816"/>
      <c r="N1075" s="816"/>
      <c r="O1075" s="816"/>
      <c r="P1075" s="816"/>
      <c r="Q1075" s="816"/>
      <c r="R1075" s="816"/>
      <c r="S1075" s="816"/>
    </row>
    <row r="1076">
      <c r="A1076" s="816"/>
      <c r="B1076" s="816"/>
      <c r="C1076" s="816"/>
      <c r="D1076" s="816"/>
      <c r="E1076" s="816"/>
      <c r="F1076" s="816"/>
      <c r="G1076" s="816"/>
      <c r="H1076" s="816"/>
      <c r="I1076" s="816"/>
      <c r="J1076" s="816"/>
      <c r="K1076" s="816"/>
      <c r="L1076" s="816"/>
      <c r="M1076" s="816"/>
      <c r="N1076" s="816"/>
      <c r="O1076" s="816"/>
      <c r="P1076" s="816"/>
      <c r="Q1076" s="816"/>
      <c r="R1076" s="816"/>
      <c r="S1076" s="816"/>
    </row>
    <row r="1077">
      <c r="A1077" s="816"/>
      <c r="B1077" s="816"/>
      <c r="C1077" s="816"/>
      <c r="D1077" s="816"/>
      <c r="E1077" s="816"/>
      <c r="F1077" s="816"/>
      <c r="G1077" s="816"/>
      <c r="H1077" s="816"/>
      <c r="I1077" s="816"/>
      <c r="J1077" s="816"/>
      <c r="K1077" s="816"/>
      <c r="L1077" s="816"/>
      <c r="M1077" s="816"/>
      <c r="N1077" s="816"/>
      <c r="O1077" s="816"/>
      <c r="P1077" s="816"/>
      <c r="Q1077" s="816"/>
      <c r="R1077" s="816"/>
      <c r="S1077" s="816"/>
    </row>
    <row r="1078">
      <c r="A1078" s="816"/>
      <c r="B1078" s="816"/>
      <c r="C1078" s="816"/>
      <c r="D1078" s="816"/>
      <c r="E1078" s="816"/>
      <c r="F1078" s="816"/>
      <c r="G1078" s="816"/>
      <c r="H1078" s="816"/>
      <c r="I1078" s="816"/>
      <c r="J1078" s="816"/>
      <c r="K1078" s="816"/>
      <c r="L1078" s="816"/>
      <c r="M1078" s="816"/>
      <c r="N1078" s="816"/>
      <c r="O1078" s="816"/>
      <c r="P1078" s="816"/>
      <c r="Q1078" s="816"/>
      <c r="R1078" s="816"/>
      <c r="S1078" s="816"/>
    </row>
    <row r="1079">
      <c r="A1079" s="816"/>
      <c r="B1079" s="816"/>
      <c r="C1079" s="816"/>
      <c r="D1079" s="816"/>
      <c r="E1079" s="816"/>
      <c r="F1079" s="816"/>
      <c r="G1079" s="816"/>
      <c r="H1079" s="816"/>
      <c r="I1079" s="816"/>
      <c r="J1079" s="816"/>
      <c r="K1079" s="816"/>
      <c r="L1079" s="816"/>
      <c r="M1079" s="816"/>
      <c r="N1079" s="816"/>
      <c r="O1079" s="816"/>
      <c r="P1079" s="816"/>
      <c r="Q1079" s="816"/>
      <c r="R1079" s="816"/>
      <c r="S1079" s="816"/>
    </row>
    <row r="1080">
      <c r="A1080" s="816"/>
      <c r="B1080" s="816"/>
      <c r="C1080" s="816"/>
      <c r="D1080" s="816"/>
      <c r="E1080" s="816"/>
      <c r="F1080" s="816"/>
      <c r="G1080" s="816"/>
      <c r="H1080" s="816"/>
      <c r="I1080" s="816"/>
      <c r="J1080" s="816"/>
      <c r="K1080" s="816"/>
      <c r="L1080" s="816"/>
      <c r="M1080" s="816"/>
      <c r="N1080" s="816"/>
      <c r="O1080" s="816"/>
      <c r="P1080" s="816"/>
      <c r="Q1080" s="816"/>
      <c r="R1080" s="816"/>
      <c r="S1080" s="816"/>
    </row>
    <row r="1081">
      <c r="A1081" s="816"/>
      <c r="B1081" s="816"/>
      <c r="C1081" s="816"/>
      <c r="D1081" s="816"/>
      <c r="E1081" s="816"/>
      <c r="F1081" s="816"/>
      <c r="G1081" s="816"/>
      <c r="H1081" s="816"/>
      <c r="I1081" s="816"/>
      <c r="J1081" s="816"/>
      <c r="K1081" s="816"/>
      <c r="L1081" s="816"/>
      <c r="M1081" s="816"/>
      <c r="N1081" s="816"/>
      <c r="O1081" s="816"/>
      <c r="P1081" s="816"/>
      <c r="Q1081" s="816"/>
      <c r="R1081" s="816"/>
      <c r="S1081" s="816"/>
    </row>
    <row r="1082">
      <c r="A1082" s="816"/>
      <c r="B1082" s="816"/>
      <c r="C1082" s="816"/>
      <c r="D1082" s="816"/>
      <c r="E1082" s="816"/>
      <c r="F1082" s="816"/>
      <c r="G1082" s="816"/>
      <c r="H1082" s="816"/>
      <c r="I1082" s="816"/>
      <c r="J1082" s="816"/>
      <c r="K1082" s="816"/>
      <c r="L1082" s="816"/>
      <c r="M1082" s="816"/>
      <c r="N1082" s="816"/>
      <c r="O1082" s="816"/>
      <c r="P1082" s="816"/>
      <c r="Q1082" s="816"/>
      <c r="R1082" s="816"/>
      <c r="S1082" s="816"/>
    </row>
    <row r="1083">
      <c r="A1083" s="816"/>
      <c r="B1083" s="816"/>
      <c r="C1083" s="816"/>
      <c r="D1083" s="816"/>
      <c r="E1083" s="816"/>
      <c r="F1083" s="816"/>
      <c r="G1083" s="816"/>
      <c r="H1083" s="816"/>
      <c r="I1083" s="816"/>
      <c r="J1083" s="816"/>
      <c r="K1083" s="816"/>
      <c r="L1083" s="816"/>
      <c r="M1083" s="816"/>
      <c r="N1083" s="816"/>
      <c r="O1083" s="816"/>
      <c r="P1083" s="816"/>
      <c r="Q1083" s="816"/>
      <c r="R1083" s="816"/>
      <c r="S1083" s="816"/>
    </row>
    <row r="1084">
      <c r="A1084" s="816"/>
      <c r="B1084" s="816"/>
      <c r="C1084" s="816"/>
      <c r="D1084" s="816"/>
      <c r="E1084" s="816"/>
      <c r="F1084" s="816"/>
      <c r="G1084" s="816"/>
      <c r="H1084" s="816"/>
      <c r="I1084" s="816"/>
      <c r="J1084" s="816"/>
      <c r="K1084" s="816"/>
      <c r="L1084" s="816"/>
      <c r="M1084" s="816"/>
      <c r="N1084" s="816"/>
      <c r="O1084" s="816"/>
      <c r="P1084" s="816"/>
      <c r="Q1084" s="816"/>
      <c r="R1084" s="816"/>
      <c r="S1084" s="816"/>
    </row>
    <row r="1085">
      <c r="A1085" s="816"/>
      <c r="B1085" s="816"/>
      <c r="C1085" s="816"/>
      <c r="D1085" s="816"/>
      <c r="E1085" s="816"/>
      <c r="F1085" s="816"/>
      <c r="G1085" s="816"/>
      <c r="H1085" s="816"/>
      <c r="I1085" s="816"/>
      <c r="J1085" s="816"/>
      <c r="K1085" s="816"/>
      <c r="L1085" s="816"/>
      <c r="M1085" s="816"/>
      <c r="N1085" s="816"/>
      <c r="O1085" s="816"/>
      <c r="P1085" s="816"/>
      <c r="Q1085" s="816"/>
      <c r="R1085" s="816"/>
      <c r="S1085" s="816"/>
    </row>
    <row r="1086">
      <c r="A1086" s="816"/>
      <c r="B1086" s="816"/>
      <c r="C1086" s="816"/>
      <c r="D1086" s="816"/>
      <c r="E1086" s="816"/>
      <c r="F1086" s="816"/>
      <c r="G1086" s="816"/>
      <c r="H1086" s="816"/>
      <c r="I1086" s="816"/>
      <c r="J1086" s="816"/>
      <c r="K1086" s="816"/>
      <c r="L1086" s="816"/>
      <c r="M1086" s="816"/>
      <c r="N1086" s="816"/>
      <c r="O1086" s="816"/>
      <c r="P1086" s="816"/>
      <c r="Q1086" s="816"/>
      <c r="R1086" s="816"/>
      <c r="S1086" s="816"/>
    </row>
    <row r="1087">
      <c r="A1087" s="816"/>
      <c r="B1087" s="816"/>
      <c r="C1087" s="816"/>
      <c r="D1087" s="816"/>
      <c r="E1087" s="816"/>
      <c r="F1087" s="816"/>
      <c r="G1087" s="816"/>
      <c r="H1087" s="816"/>
      <c r="I1087" s="816"/>
      <c r="J1087" s="816"/>
      <c r="K1087" s="816"/>
      <c r="L1087" s="816"/>
      <c r="M1087" s="816"/>
      <c r="N1087" s="816"/>
      <c r="O1087" s="816"/>
      <c r="P1087" s="816"/>
      <c r="Q1087" s="816"/>
      <c r="R1087" s="816"/>
      <c r="S1087" s="816"/>
    </row>
    <row r="1088">
      <c r="A1088" s="816"/>
      <c r="B1088" s="816"/>
      <c r="C1088" s="816"/>
      <c r="D1088" s="816"/>
      <c r="E1088" s="816"/>
      <c r="F1088" s="816"/>
      <c r="G1088" s="816"/>
      <c r="H1088" s="816"/>
      <c r="I1088" s="816"/>
      <c r="J1088" s="816"/>
      <c r="K1088" s="816"/>
      <c r="L1088" s="816"/>
      <c r="M1088" s="816"/>
      <c r="N1088" s="816"/>
      <c r="O1088" s="816"/>
      <c r="P1088" s="816"/>
      <c r="Q1088" s="816"/>
      <c r="R1088" s="816"/>
      <c r="S1088" s="816"/>
    </row>
    <row r="1089">
      <c r="A1089" s="816"/>
      <c r="B1089" s="816"/>
      <c r="C1089" s="816"/>
      <c r="D1089" s="816"/>
      <c r="E1089" s="816"/>
      <c r="F1089" s="816"/>
      <c r="G1089" s="816"/>
      <c r="H1089" s="816"/>
      <c r="I1089" s="816"/>
      <c r="J1089" s="816"/>
      <c r="K1089" s="816"/>
      <c r="L1089" s="816"/>
      <c r="M1089" s="816"/>
      <c r="N1089" s="816"/>
      <c r="O1089" s="816"/>
      <c r="P1089" s="816"/>
      <c r="Q1089" s="816"/>
      <c r="R1089" s="816"/>
      <c r="S1089" s="816"/>
    </row>
    <row r="1090">
      <c r="A1090" s="816"/>
      <c r="B1090" s="816"/>
      <c r="C1090" s="816"/>
      <c r="D1090" s="816"/>
      <c r="E1090" s="816"/>
      <c r="F1090" s="816"/>
      <c r="G1090" s="816"/>
      <c r="H1090" s="816"/>
      <c r="I1090" s="816"/>
      <c r="J1090" s="816"/>
      <c r="K1090" s="816"/>
      <c r="L1090" s="816"/>
      <c r="M1090" s="816"/>
      <c r="N1090" s="816"/>
      <c r="O1090" s="816"/>
      <c r="P1090" s="816"/>
      <c r="Q1090" s="816"/>
      <c r="R1090" s="816"/>
      <c r="S1090" s="816"/>
    </row>
    <row r="1091">
      <c r="A1091" s="816"/>
      <c r="B1091" s="816"/>
      <c r="C1091" s="816"/>
      <c r="D1091" s="816"/>
      <c r="E1091" s="816"/>
      <c r="F1091" s="816"/>
      <c r="G1091" s="816"/>
      <c r="H1091" s="816"/>
      <c r="I1091" s="816"/>
      <c r="J1091" s="816"/>
      <c r="K1091" s="816"/>
      <c r="L1091" s="816"/>
      <c r="M1091" s="816"/>
      <c r="N1091" s="816"/>
      <c r="O1091" s="816"/>
      <c r="P1091" s="816"/>
      <c r="Q1091" s="816"/>
      <c r="R1091" s="816"/>
      <c r="S1091" s="816"/>
    </row>
    <row r="1092">
      <c r="A1092" s="816"/>
      <c r="B1092" s="816"/>
      <c r="C1092" s="816"/>
      <c r="D1092" s="816"/>
      <c r="E1092" s="816"/>
      <c r="F1092" s="816"/>
      <c r="G1092" s="816"/>
      <c r="H1092" s="816"/>
      <c r="I1092" s="816"/>
      <c r="J1092" s="816"/>
      <c r="K1092" s="816"/>
      <c r="L1092" s="816"/>
      <c r="M1092" s="816"/>
      <c r="N1092" s="816"/>
      <c r="O1092" s="816"/>
      <c r="P1092" s="816"/>
      <c r="Q1092" s="816"/>
      <c r="R1092" s="816"/>
      <c r="S1092" s="816"/>
    </row>
    <row r="1093">
      <c r="A1093" s="816"/>
      <c r="B1093" s="816"/>
      <c r="C1093" s="816"/>
      <c r="D1093" s="816"/>
      <c r="E1093" s="816"/>
      <c r="F1093" s="816"/>
      <c r="G1093" s="816"/>
      <c r="H1093" s="816"/>
      <c r="I1093" s="816"/>
      <c r="J1093" s="816"/>
      <c r="K1093" s="816"/>
      <c r="L1093" s="816"/>
      <c r="M1093" s="816"/>
      <c r="N1093" s="816"/>
      <c r="O1093" s="816"/>
      <c r="P1093" s="816"/>
      <c r="Q1093" s="816"/>
      <c r="R1093" s="816"/>
      <c r="S1093" s="816"/>
    </row>
    <row r="1094">
      <c r="A1094" s="816"/>
      <c r="B1094" s="816"/>
      <c r="C1094" s="816"/>
      <c r="D1094" s="816"/>
      <c r="E1094" s="816"/>
      <c r="F1094" s="816"/>
      <c r="G1094" s="816"/>
      <c r="H1094" s="816"/>
      <c r="I1094" s="816"/>
      <c r="J1094" s="816"/>
      <c r="K1094" s="816"/>
      <c r="L1094" s="816"/>
      <c r="M1094" s="816"/>
      <c r="N1094" s="816"/>
      <c r="O1094" s="816"/>
      <c r="P1094" s="816"/>
      <c r="Q1094" s="816"/>
      <c r="R1094" s="816"/>
      <c r="S1094" s="816"/>
    </row>
    <row r="1095">
      <c r="A1095" s="816"/>
      <c r="B1095" s="816"/>
      <c r="C1095" s="816"/>
      <c r="D1095" s="816"/>
      <c r="E1095" s="816"/>
      <c r="F1095" s="816"/>
      <c r="G1095" s="816"/>
      <c r="H1095" s="816"/>
      <c r="I1095" s="816"/>
      <c r="J1095" s="816"/>
      <c r="K1095" s="816"/>
      <c r="L1095" s="816"/>
      <c r="M1095" s="816"/>
      <c r="N1095" s="816"/>
      <c r="O1095" s="816"/>
      <c r="P1095" s="816"/>
      <c r="Q1095" s="816"/>
      <c r="R1095" s="816"/>
      <c r="S1095" s="816"/>
    </row>
    <row r="1096">
      <c r="A1096" s="816"/>
      <c r="B1096" s="816"/>
      <c r="C1096" s="816"/>
      <c r="D1096" s="816"/>
      <c r="E1096" s="816"/>
      <c r="F1096" s="816"/>
      <c r="G1096" s="816"/>
      <c r="H1096" s="816"/>
      <c r="I1096" s="816"/>
      <c r="J1096" s="816"/>
      <c r="K1096" s="816"/>
      <c r="L1096" s="816"/>
      <c r="M1096" s="816"/>
      <c r="N1096" s="816"/>
      <c r="O1096" s="816"/>
      <c r="P1096" s="816"/>
      <c r="Q1096" s="816"/>
      <c r="R1096" s="816"/>
      <c r="S1096" s="816"/>
    </row>
    <row r="1097">
      <c r="A1097" s="816"/>
      <c r="B1097" s="816"/>
      <c r="C1097" s="816"/>
      <c r="D1097" s="816"/>
      <c r="E1097" s="816"/>
      <c r="F1097" s="816"/>
      <c r="G1097" s="816"/>
      <c r="H1097" s="816"/>
      <c r="I1097" s="816"/>
      <c r="J1097" s="816"/>
      <c r="K1097" s="816"/>
      <c r="L1097" s="816"/>
      <c r="M1097" s="816"/>
      <c r="N1097" s="816"/>
      <c r="O1097" s="816"/>
      <c r="P1097" s="816"/>
      <c r="Q1097" s="816"/>
      <c r="R1097" s="816"/>
      <c r="S1097" s="816"/>
    </row>
    <row r="1098">
      <c r="A1098" s="816"/>
      <c r="B1098" s="816"/>
      <c r="C1098" s="816"/>
      <c r="D1098" s="816"/>
      <c r="E1098" s="816"/>
      <c r="F1098" s="816"/>
      <c r="G1098" s="816"/>
      <c r="H1098" s="816"/>
      <c r="I1098" s="816"/>
      <c r="J1098" s="816"/>
      <c r="K1098" s="816"/>
      <c r="L1098" s="816"/>
      <c r="M1098" s="816"/>
      <c r="N1098" s="816"/>
      <c r="O1098" s="816"/>
      <c r="P1098" s="816"/>
      <c r="Q1098" s="816"/>
      <c r="R1098" s="816"/>
      <c r="S1098" s="816"/>
    </row>
    <row r="1099">
      <c r="A1099" s="816"/>
      <c r="B1099" s="816"/>
      <c r="C1099" s="816"/>
      <c r="D1099" s="816"/>
      <c r="E1099" s="816"/>
      <c r="F1099" s="816"/>
      <c r="G1099" s="816"/>
      <c r="H1099" s="816"/>
      <c r="I1099" s="816"/>
      <c r="J1099" s="816"/>
      <c r="K1099" s="816"/>
      <c r="L1099" s="816"/>
      <c r="M1099" s="816"/>
      <c r="N1099" s="816"/>
      <c r="O1099" s="816"/>
      <c r="P1099" s="816"/>
      <c r="Q1099" s="816"/>
      <c r="R1099" s="816"/>
      <c r="S1099" s="816"/>
    </row>
    <row r="1100">
      <c r="A1100" s="816"/>
      <c r="B1100" s="816"/>
      <c r="C1100" s="816"/>
      <c r="D1100" s="816"/>
      <c r="E1100" s="816"/>
      <c r="F1100" s="816"/>
      <c r="G1100" s="816"/>
      <c r="H1100" s="816"/>
      <c r="I1100" s="816"/>
      <c r="J1100" s="816"/>
      <c r="K1100" s="816"/>
      <c r="L1100" s="816"/>
      <c r="M1100" s="816"/>
      <c r="N1100" s="816"/>
      <c r="O1100" s="816"/>
      <c r="P1100" s="816"/>
      <c r="Q1100" s="816"/>
      <c r="R1100" s="816"/>
      <c r="S1100" s="816"/>
    </row>
    <row r="1101">
      <c r="A1101" s="816"/>
      <c r="B1101" s="816"/>
      <c r="C1101" s="816"/>
      <c r="D1101" s="816"/>
      <c r="E1101" s="816"/>
      <c r="F1101" s="816"/>
      <c r="G1101" s="816"/>
      <c r="H1101" s="816"/>
      <c r="I1101" s="816"/>
      <c r="J1101" s="816"/>
      <c r="K1101" s="816"/>
      <c r="L1101" s="816"/>
      <c r="M1101" s="816"/>
      <c r="N1101" s="816"/>
      <c r="O1101" s="816"/>
      <c r="P1101" s="816"/>
      <c r="Q1101" s="816"/>
      <c r="R1101" s="816"/>
      <c r="S1101" s="816"/>
    </row>
    <row r="1102">
      <c r="A1102" s="816"/>
      <c r="B1102" s="816"/>
      <c r="C1102" s="816"/>
      <c r="D1102" s="816"/>
      <c r="E1102" s="816"/>
      <c r="F1102" s="816"/>
      <c r="G1102" s="816"/>
      <c r="H1102" s="816"/>
      <c r="I1102" s="816"/>
      <c r="J1102" s="816"/>
      <c r="K1102" s="816"/>
      <c r="L1102" s="816"/>
      <c r="M1102" s="816"/>
      <c r="N1102" s="816"/>
      <c r="O1102" s="816"/>
      <c r="P1102" s="816"/>
      <c r="Q1102" s="816"/>
      <c r="R1102" s="816"/>
      <c r="S1102" s="816"/>
    </row>
    <row r="1103">
      <c r="A1103" s="816"/>
      <c r="B1103" s="816"/>
      <c r="C1103" s="816"/>
      <c r="D1103" s="816"/>
      <c r="E1103" s="816"/>
      <c r="F1103" s="816"/>
      <c r="G1103" s="816"/>
      <c r="H1103" s="816"/>
      <c r="I1103" s="816"/>
      <c r="J1103" s="816"/>
      <c r="K1103" s="816"/>
      <c r="L1103" s="816"/>
      <c r="M1103" s="816"/>
      <c r="N1103" s="816"/>
      <c r="O1103" s="816"/>
      <c r="P1103" s="816"/>
      <c r="Q1103" s="816"/>
      <c r="R1103" s="816"/>
      <c r="S1103" s="816"/>
    </row>
    <row r="1104">
      <c r="A1104" s="816"/>
      <c r="B1104" s="816"/>
      <c r="C1104" s="816"/>
      <c r="D1104" s="816"/>
      <c r="E1104" s="816"/>
      <c r="F1104" s="816"/>
      <c r="G1104" s="816"/>
      <c r="H1104" s="816"/>
      <c r="I1104" s="816"/>
      <c r="J1104" s="816"/>
      <c r="K1104" s="816"/>
      <c r="L1104" s="816"/>
      <c r="M1104" s="816"/>
      <c r="N1104" s="816"/>
      <c r="O1104" s="816"/>
      <c r="P1104" s="816"/>
      <c r="Q1104" s="816"/>
      <c r="R1104" s="816"/>
      <c r="S1104" s="816"/>
    </row>
    <row r="1105">
      <c r="A1105" s="816"/>
      <c r="B1105" s="816"/>
      <c r="C1105" s="816"/>
      <c r="D1105" s="816"/>
      <c r="E1105" s="816"/>
      <c r="F1105" s="816"/>
      <c r="G1105" s="816"/>
      <c r="H1105" s="816"/>
      <c r="I1105" s="816"/>
      <c r="J1105" s="816"/>
      <c r="K1105" s="816"/>
      <c r="L1105" s="816"/>
      <c r="M1105" s="816"/>
      <c r="N1105" s="816"/>
      <c r="O1105" s="816"/>
      <c r="P1105" s="816"/>
      <c r="Q1105" s="816"/>
      <c r="R1105" s="816"/>
      <c r="S1105" s="816"/>
    </row>
    <row r="1106">
      <c r="A1106" s="816"/>
      <c r="B1106" s="816"/>
      <c r="C1106" s="816"/>
      <c r="D1106" s="816"/>
      <c r="E1106" s="816"/>
      <c r="F1106" s="816"/>
      <c r="G1106" s="816"/>
      <c r="H1106" s="816"/>
      <c r="I1106" s="816"/>
      <c r="J1106" s="816"/>
      <c r="K1106" s="816"/>
      <c r="L1106" s="816"/>
      <c r="M1106" s="816"/>
      <c r="N1106" s="816"/>
      <c r="O1106" s="816"/>
      <c r="P1106" s="816"/>
      <c r="Q1106" s="816"/>
      <c r="R1106" s="816"/>
      <c r="S1106" s="816"/>
    </row>
    <row r="1107">
      <c r="A1107" s="816"/>
      <c r="B1107" s="816"/>
      <c r="C1107" s="816"/>
      <c r="D1107" s="816"/>
      <c r="E1107" s="816"/>
      <c r="F1107" s="816"/>
      <c r="G1107" s="816"/>
      <c r="H1107" s="816"/>
      <c r="I1107" s="816"/>
      <c r="J1107" s="816"/>
      <c r="K1107" s="816"/>
      <c r="L1107" s="816"/>
      <c r="M1107" s="816"/>
      <c r="N1107" s="816"/>
      <c r="O1107" s="816"/>
      <c r="P1107" s="816"/>
      <c r="Q1107" s="816"/>
      <c r="R1107" s="816"/>
      <c r="S1107" s="816"/>
    </row>
    <row r="1108">
      <c r="A1108" s="816"/>
      <c r="B1108" s="816"/>
      <c r="C1108" s="816"/>
      <c r="D1108" s="816"/>
      <c r="E1108" s="816"/>
      <c r="F1108" s="816"/>
      <c r="G1108" s="816"/>
      <c r="H1108" s="816"/>
      <c r="I1108" s="816"/>
      <c r="J1108" s="816"/>
      <c r="K1108" s="816"/>
      <c r="L1108" s="816"/>
      <c r="M1108" s="816"/>
      <c r="N1108" s="816"/>
      <c r="O1108" s="816"/>
      <c r="P1108" s="816"/>
      <c r="Q1108" s="816"/>
      <c r="R1108" s="816"/>
      <c r="S1108" s="816"/>
    </row>
    <row r="1109">
      <c r="A1109" s="816"/>
      <c r="B1109" s="816"/>
      <c r="C1109" s="816"/>
      <c r="D1109" s="816"/>
      <c r="E1109" s="816"/>
      <c r="F1109" s="816"/>
      <c r="G1109" s="816"/>
      <c r="H1109" s="816"/>
      <c r="I1109" s="816"/>
      <c r="J1109" s="816"/>
      <c r="K1109" s="816"/>
      <c r="L1109" s="816"/>
      <c r="M1109" s="816"/>
      <c r="N1109" s="816"/>
      <c r="O1109" s="816"/>
      <c r="P1109" s="816"/>
      <c r="Q1109" s="816"/>
      <c r="R1109" s="816"/>
      <c r="S1109" s="816"/>
    </row>
    <row r="1110">
      <c r="A1110" s="816"/>
      <c r="B1110" s="816"/>
      <c r="C1110" s="816"/>
      <c r="D1110" s="816"/>
      <c r="E1110" s="816"/>
      <c r="F1110" s="816"/>
      <c r="G1110" s="816"/>
      <c r="H1110" s="816"/>
      <c r="I1110" s="816"/>
      <c r="J1110" s="816"/>
      <c r="K1110" s="816"/>
      <c r="L1110" s="816"/>
      <c r="M1110" s="816"/>
      <c r="N1110" s="816"/>
      <c r="O1110" s="816"/>
      <c r="P1110" s="816"/>
      <c r="Q1110" s="816"/>
      <c r="R1110" s="816"/>
      <c r="S1110" s="816"/>
    </row>
    <row r="1111">
      <c r="A1111" s="816"/>
      <c r="B1111" s="816"/>
      <c r="C1111" s="816"/>
      <c r="D1111" s="816"/>
      <c r="E1111" s="816"/>
      <c r="F1111" s="816"/>
      <c r="G1111" s="816"/>
      <c r="H1111" s="816"/>
      <c r="I1111" s="816"/>
      <c r="J1111" s="816"/>
      <c r="K1111" s="816"/>
      <c r="L1111" s="816"/>
      <c r="M1111" s="816"/>
      <c r="N1111" s="816"/>
      <c r="O1111" s="816"/>
      <c r="P1111" s="816"/>
      <c r="Q1111" s="816"/>
      <c r="R1111" s="816"/>
      <c r="S1111" s="816"/>
    </row>
    <row r="1112">
      <c r="A1112" s="816"/>
      <c r="B1112" s="816"/>
      <c r="C1112" s="816"/>
      <c r="D1112" s="816"/>
      <c r="E1112" s="816"/>
      <c r="F1112" s="816"/>
      <c r="G1112" s="816"/>
      <c r="H1112" s="816"/>
      <c r="I1112" s="816"/>
      <c r="J1112" s="816"/>
      <c r="K1112" s="816"/>
      <c r="L1112" s="816"/>
      <c r="M1112" s="816"/>
      <c r="N1112" s="816"/>
      <c r="O1112" s="816"/>
      <c r="P1112" s="816"/>
      <c r="Q1112" s="816"/>
      <c r="R1112" s="816"/>
      <c r="S1112" s="816"/>
    </row>
    <row r="1113">
      <c r="A1113" s="816"/>
      <c r="B1113" s="816"/>
      <c r="C1113" s="816"/>
      <c r="D1113" s="816"/>
      <c r="E1113" s="816"/>
      <c r="F1113" s="816"/>
      <c r="G1113" s="816"/>
      <c r="H1113" s="816"/>
      <c r="I1113" s="816"/>
      <c r="J1113" s="816"/>
      <c r="K1113" s="816"/>
      <c r="L1113" s="816"/>
      <c r="M1113" s="816"/>
      <c r="N1113" s="816"/>
      <c r="O1113" s="816"/>
      <c r="P1113" s="816"/>
      <c r="Q1113" s="816"/>
      <c r="R1113" s="816"/>
      <c r="S1113" s="816"/>
    </row>
    <row r="1114">
      <c r="A1114" s="816"/>
      <c r="B1114" s="816"/>
      <c r="C1114" s="816"/>
      <c r="D1114" s="816"/>
      <c r="E1114" s="816"/>
      <c r="F1114" s="816"/>
      <c r="G1114" s="816"/>
      <c r="H1114" s="816"/>
      <c r="I1114" s="816"/>
      <c r="J1114" s="816"/>
      <c r="K1114" s="816"/>
      <c r="L1114" s="816"/>
      <c r="M1114" s="816"/>
      <c r="N1114" s="816"/>
      <c r="O1114" s="816"/>
      <c r="P1114" s="816"/>
      <c r="Q1114" s="816"/>
      <c r="R1114" s="816"/>
      <c r="S1114" s="816"/>
    </row>
    <row r="1115">
      <c r="A1115" s="816"/>
      <c r="B1115" s="816"/>
      <c r="C1115" s="816"/>
      <c r="D1115" s="816"/>
      <c r="E1115" s="816"/>
      <c r="F1115" s="816"/>
      <c r="G1115" s="816"/>
      <c r="H1115" s="816"/>
      <c r="I1115" s="816"/>
      <c r="J1115" s="816"/>
      <c r="K1115" s="816"/>
      <c r="L1115" s="816"/>
      <c r="M1115" s="816"/>
      <c r="N1115" s="816"/>
      <c r="O1115" s="816"/>
      <c r="P1115" s="816"/>
      <c r="Q1115" s="816"/>
      <c r="R1115" s="816"/>
      <c r="S1115" s="816"/>
    </row>
    <row r="1116">
      <c r="A1116" s="816"/>
      <c r="B1116" s="816"/>
      <c r="C1116" s="816"/>
      <c r="D1116" s="816"/>
      <c r="E1116" s="816"/>
      <c r="F1116" s="816"/>
      <c r="G1116" s="816"/>
      <c r="H1116" s="816"/>
      <c r="I1116" s="816"/>
      <c r="J1116" s="816"/>
      <c r="K1116" s="816"/>
      <c r="L1116" s="816"/>
      <c r="M1116" s="816"/>
      <c r="N1116" s="816"/>
      <c r="O1116" s="816"/>
      <c r="P1116" s="816"/>
      <c r="Q1116" s="816"/>
      <c r="R1116" s="816"/>
      <c r="S1116" s="816"/>
    </row>
    <row r="1117">
      <c r="A1117" s="816"/>
      <c r="B1117" s="816"/>
      <c r="C1117" s="816"/>
      <c r="D1117" s="816"/>
      <c r="E1117" s="816"/>
      <c r="F1117" s="816"/>
      <c r="G1117" s="816"/>
      <c r="H1117" s="816"/>
      <c r="I1117" s="816"/>
      <c r="J1117" s="816"/>
      <c r="K1117" s="816"/>
      <c r="L1117" s="816"/>
      <c r="M1117" s="816"/>
      <c r="N1117" s="816"/>
      <c r="O1117" s="816"/>
      <c r="P1117" s="816"/>
      <c r="Q1117" s="816"/>
      <c r="R1117" s="816"/>
      <c r="S1117" s="816"/>
    </row>
    <row r="1118">
      <c r="A1118" s="816"/>
      <c r="B1118" s="816"/>
      <c r="C1118" s="816"/>
      <c r="D1118" s="816"/>
      <c r="E1118" s="816"/>
      <c r="F1118" s="816"/>
      <c r="G1118" s="816"/>
      <c r="H1118" s="816"/>
      <c r="I1118" s="816"/>
      <c r="J1118" s="816"/>
      <c r="K1118" s="816"/>
      <c r="L1118" s="816"/>
      <c r="M1118" s="816"/>
      <c r="N1118" s="816"/>
      <c r="O1118" s="816"/>
      <c r="P1118" s="816"/>
      <c r="Q1118" s="816"/>
      <c r="R1118" s="816"/>
      <c r="S1118" s="816"/>
    </row>
    <row r="1119">
      <c r="A1119" s="816"/>
      <c r="B1119" s="816"/>
      <c r="C1119" s="816"/>
      <c r="D1119" s="816"/>
      <c r="E1119" s="816"/>
      <c r="F1119" s="816"/>
      <c r="G1119" s="816"/>
      <c r="H1119" s="816"/>
      <c r="I1119" s="816"/>
      <c r="J1119" s="816"/>
      <c r="K1119" s="816"/>
      <c r="L1119" s="816"/>
      <c r="M1119" s="816"/>
      <c r="N1119" s="816"/>
      <c r="O1119" s="816"/>
      <c r="P1119" s="816"/>
      <c r="Q1119" s="816"/>
      <c r="R1119" s="816"/>
      <c r="S1119" s="816"/>
    </row>
    <row r="1120">
      <c r="A1120" s="816"/>
      <c r="B1120" s="816"/>
      <c r="C1120" s="816"/>
      <c r="D1120" s="816"/>
      <c r="E1120" s="816"/>
      <c r="F1120" s="816"/>
      <c r="G1120" s="816"/>
      <c r="H1120" s="816"/>
      <c r="I1120" s="816"/>
      <c r="J1120" s="816"/>
      <c r="K1120" s="816"/>
      <c r="L1120" s="816"/>
      <c r="M1120" s="816"/>
      <c r="N1120" s="816"/>
      <c r="O1120" s="816"/>
      <c r="P1120" s="816"/>
      <c r="Q1120" s="816"/>
      <c r="R1120" s="816"/>
      <c r="S1120" s="816"/>
    </row>
    <row r="1121">
      <c r="A1121" s="816"/>
      <c r="B1121" s="816"/>
      <c r="C1121" s="816"/>
      <c r="D1121" s="816"/>
      <c r="E1121" s="816"/>
      <c r="F1121" s="816"/>
      <c r="G1121" s="816"/>
      <c r="H1121" s="816"/>
      <c r="I1121" s="816"/>
      <c r="J1121" s="816"/>
      <c r="K1121" s="816"/>
      <c r="L1121" s="816"/>
      <c r="M1121" s="816"/>
      <c r="N1121" s="816"/>
      <c r="O1121" s="816"/>
      <c r="P1121" s="816"/>
      <c r="Q1121" s="816"/>
      <c r="R1121" s="816"/>
      <c r="S1121" s="816"/>
    </row>
    <row r="1122">
      <c r="A1122" s="816"/>
      <c r="B1122" s="816"/>
      <c r="C1122" s="816"/>
      <c r="D1122" s="816"/>
      <c r="E1122" s="816"/>
      <c r="F1122" s="816"/>
      <c r="G1122" s="816"/>
      <c r="H1122" s="816"/>
      <c r="I1122" s="816"/>
      <c r="J1122" s="816"/>
      <c r="K1122" s="816"/>
      <c r="L1122" s="816"/>
      <c r="M1122" s="816"/>
      <c r="N1122" s="816"/>
      <c r="O1122" s="816"/>
      <c r="P1122" s="816"/>
      <c r="Q1122" s="816"/>
      <c r="R1122" s="816"/>
      <c r="S1122" s="816"/>
    </row>
    <row r="1123">
      <c r="A1123" s="816"/>
      <c r="B1123" s="816"/>
      <c r="C1123" s="816"/>
      <c r="D1123" s="816"/>
      <c r="E1123" s="816"/>
      <c r="F1123" s="816"/>
      <c r="G1123" s="816"/>
      <c r="H1123" s="816"/>
      <c r="I1123" s="816"/>
      <c r="J1123" s="816"/>
      <c r="K1123" s="816"/>
      <c r="L1123" s="816"/>
      <c r="M1123" s="816"/>
      <c r="N1123" s="816"/>
      <c r="O1123" s="816"/>
      <c r="P1123" s="816"/>
      <c r="Q1123" s="816"/>
      <c r="R1123" s="816"/>
      <c r="S1123" s="816"/>
    </row>
    <row r="1124">
      <c r="A1124" s="816"/>
      <c r="B1124" s="816"/>
      <c r="C1124" s="816"/>
      <c r="D1124" s="816"/>
      <c r="E1124" s="816"/>
      <c r="F1124" s="816"/>
      <c r="G1124" s="816"/>
      <c r="H1124" s="816"/>
      <c r="I1124" s="816"/>
      <c r="J1124" s="816"/>
      <c r="K1124" s="816"/>
      <c r="L1124" s="816"/>
      <c r="M1124" s="816"/>
      <c r="N1124" s="816"/>
      <c r="O1124" s="816"/>
      <c r="P1124" s="816"/>
      <c r="Q1124" s="816"/>
      <c r="R1124" s="816"/>
      <c r="S1124" s="816"/>
    </row>
    <row r="1125">
      <c r="A1125" s="816"/>
      <c r="B1125" s="816"/>
      <c r="C1125" s="816"/>
      <c r="D1125" s="816"/>
      <c r="E1125" s="816"/>
      <c r="F1125" s="816"/>
      <c r="G1125" s="816"/>
      <c r="H1125" s="816"/>
      <c r="I1125" s="816"/>
      <c r="J1125" s="816"/>
      <c r="K1125" s="816"/>
      <c r="L1125" s="816"/>
      <c r="M1125" s="816"/>
      <c r="N1125" s="816"/>
      <c r="O1125" s="816"/>
      <c r="P1125" s="816"/>
      <c r="Q1125" s="816"/>
      <c r="R1125" s="816"/>
      <c r="S1125" s="816"/>
    </row>
    <row r="1126">
      <c r="A1126" s="816"/>
      <c r="B1126" s="816"/>
      <c r="C1126" s="816"/>
      <c r="D1126" s="816"/>
      <c r="E1126" s="816"/>
      <c r="F1126" s="816"/>
      <c r="G1126" s="816"/>
      <c r="H1126" s="816"/>
      <c r="I1126" s="816"/>
      <c r="J1126" s="816"/>
      <c r="K1126" s="816"/>
      <c r="L1126" s="816"/>
      <c r="M1126" s="816"/>
      <c r="N1126" s="816"/>
      <c r="O1126" s="816"/>
      <c r="P1126" s="816"/>
      <c r="Q1126" s="816"/>
      <c r="R1126" s="816"/>
      <c r="S1126" s="816"/>
    </row>
    <row r="1127">
      <c r="A1127" s="816"/>
      <c r="B1127" s="818"/>
      <c r="C1127" s="818"/>
      <c r="D1127" s="818"/>
      <c r="E1127" s="818"/>
      <c r="F1127" s="818"/>
      <c r="G1127" s="818"/>
      <c r="H1127" s="818"/>
      <c r="I1127" s="818"/>
      <c r="J1127" s="818"/>
      <c r="K1127" s="818"/>
      <c r="L1127" s="818"/>
      <c r="M1127" s="818"/>
      <c r="N1127" s="818"/>
      <c r="O1127" s="816"/>
      <c r="P1127" s="816"/>
      <c r="Q1127" s="816"/>
      <c r="R1127" s="816"/>
      <c r="S1127" s="816"/>
    </row>
    <row r="1128">
      <c r="A1128" s="817"/>
      <c r="B1128" s="238"/>
      <c r="C1128" s="238"/>
      <c r="D1128" s="238"/>
      <c r="E1128" s="238"/>
      <c r="F1128" s="238"/>
      <c r="G1128" s="238"/>
      <c r="H1128" s="238"/>
      <c r="I1128" s="238"/>
      <c r="J1128" s="238"/>
      <c r="K1128" s="238"/>
      <c r="L1128" s="238"/>
      <c r="M1128" s="238"/>
      <c r="N1128" s="238"/>
      <c r="O1128" s="816"/>
      <c r="P1128" s="816"/>
      <c r="Q1128" s="816"/>
      <c r="R1128" s="816"/>
      <c r="S1128" s="816"/>
    </row>
    <row r="1129">
      <c r="A1129" s="817"/>
      <c r="B1129" s="238"/>
      <c r="C1129" s="238"/>
      <c r="D1129" s="238"/>
      <c r="E1129" s="238"/>
      <c r="F1129" s="238"/>
      <c r="G1129" s="238"/>
      <c r="H1129" s="238"/>
      <c r="I1129" s="238"/>
      <c r="J1129" s="238"/>
      <c r="K1129" s="238"/>
      <c r="L1129" s="238"/>
      <c r="M1129" s="238"/>
      <c r="N1129" s="238"/>
      <c r="O1129" s="816"/>
      <c r="P1129" s="816"/>
      <c r="Q1129" s="816"/>
      <c r="R1129" s="816"/>
      <c r="S1129" s="816"/>
    </row>
    <row r="1130">
      <c r="A1130" s="817"/>
      <c r="B1130" s="238"/>
      <c r="C1130" s="238"/>
      <c r="D1130" s="238"/>
      <c r="E1130" s="238"/>
      <c r="F1130" s="238"/>
      <c r="G1130" s="238"/>
      <c r="H1130" s="238"/>
      <c r="I1130" s="238"/>
      <c r="J1130" s="238"/>
      <c r="K1130" s="238"/>
      <c r="L1130" s="238"/>
      <c r="M1130" s="238"/>
      <c r="N1130" s="238"/>
      <c r="O1130" s="816"/>
      <c r="P1130" s="816"/>
      <c r="Q1130" s="816"/>
      <c r="R1130" s="816"/>
      <c r="S1130" s="816"/>
    </row>
    <row r="1131">
      <c r="A1131" s="817"/>
      <c r="B1131" s="238"/>
      <c r="C1131" s="238"/>
      <c r="D1131" s="238"/>
      <c r="E1131" s="238"/>
      <c r="F1131" s="238"/>
      <c r="G1131" s="238"/>
      <c r="H1131" s="238"/>
      <c r="I1131" s="238"/>
      <c r="J1131" s="238"/>
      <c r="K1131" s="238"/>
      <c r="L1131" s="238"/>
      <c r="M1131" s="238"/>
      <c r="N1131" s="238"/>
      <c r="O1131" s="816"/>
      <c r="P1131" s="816"/>
      <c r="Q1131" s="816"/>
      <c r="R1131" s="816"/>
      <c r="S1131" s="816"/>
    </row>
    <row r="1132">
      <c r="A1132" s="817"/>
      <c r="B1132" s="238"/>
      <c r="C1132" s="238"/>
      <c r="D1132" s="238"/>
      <c r="E1132" s="238"/>
      <c r="F1132" s="238"/>
      <c r="G1132" s="238"/>
      <c r="H1132" s="238"/>
      <c r="I1132" s="238"/>
      <c r="J1132" s="238"/>
      <c r="K1132" s="238"/>
      <c r="L1132" s="238"/>
      <c r="M1132" s="238"/>
      <c r="N1132" s="238"/>
      <c r="O1132" s="816"/>
      <c r="P1132" s="816"/>
      <c r="Q1132" s="816"/>
      <c r="R1132" s="816"/>
      <c r="S1132" s="816"/>
    </row>
    <row r="1133">
      <c r="A1133" s="817"/>
      <c r="B1133" s="238"/>
      <c r="C1133" s="238"/>
      <c r="D1133" s="238"/>
      <c r="E1133" s="238"/>
      <c r="F1133" s="238"/>
      <c r="G1133" s="238"/>
      <c r="H1133" s="238"/>
      <c r="I1133" s="238"/>
      <c r="J1133" s="238"/>
      <c r="K1133" s="238"/>
      <c r="L1133" s="238"/>
      <c r="M1133" s="238"/>
      <c r="N1133" s="238"/>
      <c r="O1133" s="816"/>
      <c r="P1133" s="816"/>
      <c r="Q1133" s="816"/>
      <c r="R1133" s="816"/>
      <c r="S1133" s="816"/>
    </row>
    <row r="1134">
      <c r="A1134" s="817"/>
      <c r="B1134" s="238"/>
      <c r="C1134" s="238"/>
      <c r="D1134" s="238"/>
      <c r="E1134" s="238"/>
      <c r="F1134" s="238"/>
      <c r="G1134" s="238"/>
      <c r="H1134" s="238"/>
      <c r="I1134" s="238"/>
      <c r="J1134" s="238"/>
      <c r="K1134" s="238"/>
      <c r="L1134" s="238"/>
      <c r="M1134" s="238"/>
      <c r="N1134" s="238"/>
      <c r="O1134" s="816"/>
      <c r="P1134" s="816"/>
      <c r="Q1134" s="816"/>
      <c r="R1134" s="816"/>
      <c r="S1134" s="816"/>
    </row>
    <row r="1135">
      <c r="A1135" s="817"/>
      <c r="B1135" s="238"/>
      <c r="C1135" s="238"/>
      <c r="D1135" s="238"/>
      <c r="E1135" s="238"/>
      <c r="F1135" s="238"/>
      <c r="G1135" s="238"/>
      <c r="H1135" s="238"/>
      <c r="I1135" s="238"/>
      <c r="J1135" s="238"/>
      <c r="K1135" s="238"/>
      <c r="L1135" s="238"/>
      <c r="M1135" s="238"/>
      <c r="N1135" s="233"/>
      <c r="O1135" s="816"/>
      <c r="P1135" s="816"/>
      <c r="Q1135" s="816"/>
      <c r="R1135" s="816"/>
      <c r="S1135" s="816"/>
    </row>
    <row r="1136">
      <c r="A1136" s="817"/>
      <c r="B1136" s="238"/>
      <c r="C1136" s="238"/>
      <c r="D1136" s="238"/>
      <c r="E1136" s="238"/>
      <c r="F1136" s="238"/>
      <c r="G1136" s="238"/>
      <c r="H1136" s="238"/>
      <c r="I1136" s="238"/>
      <c r="J1136" s="238"/>
      <c r="K1136" s="238"/>
      <c r="L1136" s="238"/>
      <c r="M1136" s="238"/>
      <c r="N1136" s="233"/>
      <c r="O1136" s="816"/>
      <c r="P1136" s="816"/>
      <c r="Q1136" s="816"/>
      <c r="R1136" s="816"/>
      <c r="S1136" s="816"/>
    </row>
    <row r="1137">
      <c r="A1137" s="817"/>
      <c r="B1137" s="238"/>
      <c r="C1137" s="238"/>
      <c r="D1137" s="238"/>
      <c r="E1137" s="238"/>
      <c r="F1137" s="238"/>
      <c r="G1137" s="238"/>
      <c r="H1137" s="238"/>
      <c r="I1137" s="238"/>
      <c r="J1137" s="238"/>
      <c r="K1137" s="238"/>
      <c r="L1137" s="238"/>
      <c r="M1137" s="238"/>
      <c r="N1137" s="238"/>
      <c r="O1137" s="816"/>
      <c r="P1137" s="816"/>
      <c r="Q1137" s="816"/>
      <c r="R1137" s="816"/>
      <c r="S1137" s="816"/>
    </row>
    <row r="1138">
      <c r="A1138" s="817"/>
      <c r="B1138" s="238"/>
      <c r="C1138" s="238"/>
      <c r="D1138" s="238"/>
      <c r="E1138" s="238"/>
      <c r="F1138" s="238"/>
      <c r="G1138" s="238"/>
      <c r="H1138" s="238"/>
      <c r="I1138" s="238"/>
      <c r="J1138" s="238"/>
      <c r="K1138" s="238"/>
      <c r="L1138" s="238"/>
      <c r="M1138" s="238"/>
      <c r="N1138" s="238"/>
      <c r="O1138" s="816"/>
      <c r="P1138" s="816"/>
      <c r="Q1138" s="816"/>
      <c r="R1138" s="816"/>
      <c r="S1138" s="816"/>
    </row>
    <row r="1139">
      <c r="A1139" s="817"/>
      <c r="B1139" s="238"/>
      <c r="C1139" s="238"/>
      <c r="D1139" s="238"/>
      <c r="E1139" s="238"/>
      <c r="F1139" s="238"/>
      <c r="G1139" s="238"/>
      <c r="H1139" s="238"/>
      <c r="I1139" s="238"/>
      <c r="J1139" s="238"/>
      <c r="K1139" s="238"/>
      <c r="L1139" s="238"/>
      <c r="M1139" s="238"/>
      <c r="N1139" s="238"/>
      <c r="O1139" s="816"/>
      <c r="P1139" s="816"/>
      <c r="Q1139" s="816"/>
      <c r="R1139" s="816"/>
      <c r="S1139" s="816"/>
    </row>
    <row r="1140">
      <c r="A1140" s="817"/>
      <c r="B1140" s="238"/>
      <c r="C1140" s="238"/>
      <c r="D1140" s="238"/>
      <c r="E1140" s="238"/>
      <c r="F1140" s="238"/>
      <c r="G1140" s="238"/>
      <c r="H1140" s="238"/>
      <c r="I1140" s="238"/>
      <c r="J1140" s="238"/>
      <c r="K1140" s="238"/>
      <c r="L1140" s="238"/>
      <c r="M1140" s="238"/>
      <c r="N1140" s="238"/>
      <c r="O1140" s="816"/>
      <c r="P1140" s="816"/>
      <c r="Q1140" s="816"/>
      <c r="R1140" s="816"/>
      <c r="S1140" s="816"/>
    </row>
    <row r="1141">
      <c r="A1141" s="816"/>
      <c r="B1141" s="815"/>
      <c r="C1141" s="815"/>
      <c r="D1141" s="815"/>
      <c r="E1141" s="815"/>
      <c r="F1141" s="815"/>
      <c r="G1141" s="815"/>
      <c r="H1141" s="815"/>
      <c r="I1141" s="815"/>
      <c r="J1141" s="815"/>
      <c r="K1141" s="815"/>
      <c r="L1141" s="815"/>
      <c r="M1141" s="815"/>
      <c r="N1141" s="815"/>
      <c r="O1141" s="816"/>
      <c r="P1141" s="816"/>
      <c r="Q1141" s="816"/>
      <c r="R1141" s="816"/>
      <c r="S1141" s="816"/>
    </row>
    <row r="1142">
      <c r="A1142" s="816"/>
      <c r="B1142" s="815"/>
      <c r="C1142" s="815"/>
      <c r="D1142" s="815"/>
      <c r="E1142" s="815"/>
      <c r="F1142" s="815"/>
      <c r="G1142" s="815"/>
      <c r="H1142" s="815"/>
      <c r="I1142" s="815"/>
      <c r="J1142" s="815"/>
      <c r="K1142" s="815"/>
      <c r="L1142" s="815"/>
      <c r="M1142" s="815"/>
      <c r="N1142" s="815"/>
      <c r="O1142" s="816"/>
      <c r="P1142" s="816"/>
      <c r="Q1142" s="816"/>
      <c r="R1142" s="816"/>
      <c r="S1142" s="816"/>
    </row>
    <row r="1143">
      <c r="A1143" s="816"/>
      <c r="B1143" s="815"/>
      <c r="C1143" s="815"/>
      <c r="D1143" s="815"/>
      <c r="E1143" s="815"/>
      <c r="F1143" s="815"/>
      <c r="G1143" s="815"/>
      <c r="H1143" s="815"/>
      <c r="I1143" s="815"/>
      <c r="J1143" s="815"/>
      <c r="K1143" s="815"/>
      <c r="L1143" s="815"/>
      <c r="M1143" s="815"/>
      <c r="N1143" s="815"/>
      <c r="O1143" s="816"/>
      <c r="P1143" s="816"/>
      <c r="Q1143" s="816"/>
      <c r="R1143" s="816"/>
      <c r="S1143" s="816"/>
    </row>
    <row r="1144">
      <c r="A1144" s="816"/>
      <c r="B1144" s="815"/>
      <c r="C1144" s="815"/>
      <c r="D1144" s="815"/>
      <c r="E1144" s="815"/>
      <c r="F1144" s="815"/>
      <c r="G1144" s="815"/>
      <c r="H1144" s="815"/>
      <c r="I1144" s="815"/>
      <c r="J1144" s="815"/>
      <c r="K1144" s="815"/>
      <c r="L1144" s="815"/>
      <c r="M1144" s="815"/>
      <c r="N1144" s="815"/>
      <c r="O1144" s="816"/>
      <c r="P1144" s="816"/>
      <c r="Q1144" s="816"/>
      <c r="R1144" s="816"/>
      <c r="S1144" s="816"/>
    </row>
    <row r="1145">
      <c r="A1145" s="816"/>
      <c r="B1145" s="815"/>
      <c r="C1145" s="815"/>
      <c r="D1145" s="815"/>
      <c r="E1145" s="815"/>
      <c r="F1145" s="815"/>
      <c r="G1145" s="815"/>
      <c r="H1145" s="815"/>
      <c r="I1145" s="815"/>
      <c r="J1145" s="815"/>
      <c r="K1145" s="815"/>
      <c r="L1145" s="815"/>
      <c r="M1145" s="815"/>
      <c r="N1145" s="815"/>
      <c r="O1145" s="816"/>
      <c r="P1145" s="816"/>
      <c r="Q1145" s="816"/>
      <c r="R1145" s="816"/>
      <c r="S1145" s="816"/>
    </row>
    <row r="1146">
      <c r="A1146" s="816"/>
      <c r="B1146" s="815"/>
      <c r="C1146" s="815"/>
      <c r="D1146" s="815"/>
      <c r="E1146" s="815"/>
      <c r="F1146" s="815"/>
      <c r="G1146" s="815"/>
      <c r="H1146" s="815"/>
      <c r="I1146" s="815"/>
      <c r="J1146" s="815"/>
      <c r="K1146" s="815"/>
      <c r="L1146" s="815"/>
      <c r="M1146" s="815"/>
      <c r="N1146" s="815"/>
      <c r="O1146" s="816"/>
      <c r="P1146" s="816"/>
      <c r="Q1146" s="816"/>
      <c r="R1146" s="816"/>
      <c r="S1146" s="816"/>
    </row>
    <row r="1147">
      <c r="A1147" s="816"/>
      <c r="B1147" s="815"/>
      <c r="C1147" s="815"/>
      <c r="D1147" s="815"/>
      <c r="E1147" s="815"/>
      <c r="F1147" s="815"/>
      <c r="G1147" s="815"/>
      <c r="H1147" s="815"/>
      <c r="I1147" s="815"/>
      <c r="J1147" s="815"/>
      <c r="K1147" s="815"/>
      <c r="L1147" s="815"/>
      <c r="M1147" s="815"/>
      <c r="N1147" s="815"/>
      <c r="O1147" s="816"/>
      <c r="P1147" s="816"/>
      <c r="Q1147" s="816"/>
      <c r="R1147" s="816"/>
      <c r="S1147" s="816"/>
    </row>
    <row r="1148">
      <c r="A1148" s="816"/>
      <c r="B1148" s="815"/>
      <c r="C1148" s="815"/>
      <c r="D1148" s="815"/>
      <c r="E1148" s="815"/>
      <c r="F1148" s="815"/>
      <c r="G1148" s="815"/>
      <c r="H1148" s="815"/>
      <c r="I1148" s="815"/>
      <c r="J1148" s="815"/>
      <c r="K1148" s="815"/>
      <c r="L1148" s="815"/>
      <c r="M1148" s="815"/>
      <c r="N1148" s="815"/>
      <c r="O1148" s="816"/>
      <c r="P1148" s="816"/>
      <c r="Q1148" s="816"/>
      <c r="R1148" s="816"/>
      <c r="S1148" s="816"/>
    </row>
    <row r="1149">
      <c r="A1149" s="816"/>
      <c r="B1149" s="815"/>
      <c r="C1149" s="815"/>
      <c r="D1149" s="815"/>
      <c r="E1149" s="815"/>
      <c r="F1149" s="815"/>
      <c r="G1149" s="815"/>
      <c r="H1149" s="815"/>
      <c r="I1149" s="815"/>
      <c r="J1149" s="815"/>
      <c r="K1149" s="815"/>
      <c r="L1149" s="815"/>
      <c r="M1149" s="815"/>
      <c r="N1149" s="815"/>
      <c r="O1149" s="816"/>
      <c r="P1149" s="816"/>
      <c r="Q1149" s="816"/>
      <c r="R1149" s="816"/>
      <c r="S1149" s="816"/>
    </row>
    <row r="1150">
      <c r="A1150" s="816"/>
      <c r="B1150" s="815"/>
      <c r="C1150" s="815"/>
      <c r="D1150" s="815"/>
      <c r="E1150" s="815"/>
      <c r="F1150" s="815"/>
      <c r="G1150" s="815"/>
      <c r="H1150" s="815"/>
      <c r="I1150" s="815"/>
      <c r="J1150" s="815"/>
      <c r="K1150" s="815"/>
      <c r="L1150" s="815"/>
      <c r="M1150" s="815"/>
      <c r="N1150" s="815"/>
      <c r="O1150" s="816"/>
      <c r="P1150" s="816"/>
      <c r="Q1150" s="816"/>
      <c r="R1150" s="816"/>
      <c r="S1150" s="816"/>
    </row>
    <row r="1151">
      <c r="A1151" s="816"/>
      <c r="B1151" s="815"/>
      <c r="C1151" s="815"/>
      <c r="D1151" s="815"/>
      <c r="E1151" s="815"/>
      <c r="F1151" s="815"/>
      <c r="G1151" s="815"/>
      <c r="H1151" s="815"/>
      <c r="I1151" s="815"/>
      <c r="J1151" s="815"/>
      <c r="K1151" s="815"/>
      <c r="L1151" s="815"/>
      <c r="M1151" s="815"/>
      <c r="N1151" s="815"/>
      <c r="O1151" s="816"/>
      <c r="P1151" s="816"/>
      <c r="Q1151" s="816"/>
      <c r="R1151" s="816"/>
      <c r="S1151" s="816"/>
    </row>
    <row r="1152">
      <c r="A1152" s="816"/>
      <c r="B1152" s="815"/>
      <c r="C1152" s="815"/>
      <c r="D1152" s="815"/>
      <c r="E1152" s="815"/>
      <c r="F1152" s="815"/>
      <c r="G1152" s="815"/>
      <c r="H1152" s="815"/>
      <c r="I1152" s="815"/>
      <c r="J1152" s="815"/>
      <c r="K1152" s="815"/>
      <c r="L1152" s="815"/>
      <c r="M1152" s="815"/>
      <c r="N1152" s="815"/>
      <c r="O1152" s="816"/>
      <c r="P1152" s="816"/>
      <c r="Q1152" s="816"/>
      <c r="R1152" s="816"/>
      <c r="S1152" s="816"/>
    </row>
    <row r="1153">
      <c r="A1153" s="816"/>
      <c r="B1153" s="815"/>
      <c r="C1153" s="815"/>
      <c r="D1153" s="815"/>
      <c r="E1153" s="815"/>
      <c r="F1153" s="815"/>
      <c r="G1153" s="815"/>
      <c r="H1153" s="815"/>
      <c r="I1153" s="815"/>
      <c r="J1153" s="815"/>
      <c r="K1153" s="815"/>
      <c r="L1153" s="815"/>
      <c r="M1153" s="815"/>
      <c r="N1153" s="815"/>
      <c r="O1153" s="816"/>
      <c r="P1153" s="816"/>
      <c r="Q1153" s="816"/>
      <c r="R1153" s="816"/>
      <c r="S1153" s="816"/>
    </row>
    <row r="1154">
      <c r="A1154" s="816"/>
      <c r="B1154" s="815"/>
      <c r="C1154" s="815"/>
      <c r="D1154" s="815"/>
      <c r="E1154" s="815"/>
      <c r="F1154" s="815"/>
      <c r="G1154" s="815"/>
      <c r="H1154" s="815"/>
      <c r="I1154" s="815"/>
      <c r="J1154" s="815"/>
      <c r="K1154" s="815"/>
      <c r="L1154" s="815"/>
      <c r="M1154" s="815"/>
      <c r="N1154" s="815"/>
      <c r="O1154" s="816"/>
      <c r="P1154" s="816"/>
      <c r="Q1154" s="816"/>
      <c r="R1154" s="816"/>
      <c r="S1154" s="816"/>
    </row>
    <row r="1155">
      <c r="A1155" s="816"/>
      <c r="B1155" s="815"/>
      <c r="C1155" s="815"/>
      <c r="D1155" s="815"/>
      <c r="E1155" s="815"/>
      <c r="F1155" s="815"/>
      <c r="G1155" s="815"/>
      <c r="H1155" s="815"/>
      <c r="I1155" s="815"/>
      <c r="J1155" s="815"/>
      <c r="K1155" s="815"/>
      <c r="L1155" s="815"/>
      <c r="M1155" s="815"/>
      <c r="N1155" s="815"/>
      <c r="O1155" s="816"/>
      <c r="P1155" s="816"/>
      <c r="Q1155" s="816"/>
      <c r="R1155" s="816"/>
      <c r="S1155" s="816"/>
    </row>
    <row r="1156">
      <c r="A1156" s="816"/>
      <c r="B1156" s="815"/>
      <c r="C1156" s="815"/>
      <c r="D1156" s="815"/>
      <c r="E1156" s="815"/>
      <c r="F1156" s="815"/>
      <c r="G1156" s="815"/>
      <c r="H1156" s="815"/>
      <c r="I1156" s="815"/>
      <c r="J1156" s="815"/>
      <c r="K1156" s="815"/>
      <c r="L1156" s="815"/>
      <c r="M1156" s="815"/>
      <c r="N1156" s="815"/>
      <c r="O1156" s="816"/>
      <c r="P1156" s="816"/>
      <c r="Q1156" s="816"/>
      <c r="R1156" s="816"/>
      <c r="S1156" s="816"/>
    </row>
    <row r="1157">
      <c r="A1157" s="816"/>
      <c r="B1157" s="815"/>
      <c r="C1157" s="815"/>
      <c r="D1157" s="815"/>
      <c r="E1157" s="815"/>
      <c r="F1157" s="815"/>
      <c r="G1157" s="815"/>
      <c r="H1157" s="815"/>
      <c r="I1157" s="815"/>
      <c r="J1157" s="815"/>
      <c r="K1157" s="815"/>
      <c r="L1157" s="815"/>
      <c r="M1157" s="815"/>
      <c r="N1157" s="815"/>
      <c r="O1157" s="816"/>
      <c r="P1157" s="816"/>
      <c r="Q1157" s="816"/>
      <c r="R1157" s="816"/>
      <c r="S1157" s="816"/>
    </row>
    <row r="1158">
      <c r="A1158" s="816"/>
      <c r="B1158" s="815"/>
      <c r="C1158" s="815"/>
      <c r="D1158" s="815"/>
      <c r="E1158" s="815"/>
      <c r="F1158" s="815"/>
      <c r="G1158" s="815"/>
      <c r="H1158" s="815"/>
      <c r="I1158" s="815"/>
      <c r="J1158" s="815"/>
      <c r="K1158" s="815"/>
      <c r="L1158" s="815"/>
      <c r="M1158" s="815"/>
      <c r="N1158" s="815"/>
      <c r="O1158" s="816"/>
      <c r="P1158" s="816"/>
      <c r="Q1158" s="816"/>
      <c r="R1158" s="816"/>
      <c r="S1158" s="816"/>
    </row>
    <row r="1159">
      <c r="A1159" s="816"/>
      <c r="B1159" s="815"/>
      <c r="C1159" s="815"/>
      <c r="D1159" s="815"/>
      <c r="E1159" s="815"/>
      <c r="F1159" s="815"/>
      <c r="G1159" s="815"/>
      <c r="H1159" s="815"/>
      <c r="I1159" s="815"/>
      <c r="J1159" s="815"/>
      <c r="K1159" s="815"/>
      <c r="L1159" s="815"/>
      <c r="M1159" s="815"/>
      <c r="N1159" s="815"/>
      <c r="O1159" s="816"/>
      <c r="P1159" s="816"/>
      <c r="Q1159" s="816"/>
      <c r="R1159" s="816"/>
      <c r="S1159" s="816"/>
    </row>
    <row r="1160">
      <c r="A1160" s="816"/>
      <c r="B1160" s="815"/>
      <c r="C1160" s="815"/>
      <c r="D1160" s="815"/>
      <c r="E1160" s="815"/>
      <c r="F1160" s="815"/>
      <c r="G1160" s="815"/>
      <c r="H1160" s="815"/>
      <c r="I1160" s="815"/>
      <c r="J1160" s="815"/>
      <c r="K1160" s="815"/>
      <c r="L1160" s="815"/>
      <c r="M1160" s="815"/>
      <c r="N1160" s="815"/>
      <c r="O1160" s="816"/>
      <c r="P1160" s="816"/>
      <c r="Q1160" s="816"/>
      <c r="R1160" s="816"/>
      <c r="S1160" s="816"/>
    </row>
    <row r="1161">
      <c r="A1161" s="816"/>
      <c r="B1161" s="815"/>
      <c r="C1161" s="815"/>
      <c r="D1161" s="815"/>
      <c r="E1161" s="815"/>
      <c r="F1161" s="815"/>
      <c r="G1161" s="815"/>
      <c r="H1161" s="815"/>
      <c r="I1161" s="815"/>
      <c r="J1161" s="815"/>
      <c r="K1161" s="815"/>
      <c r="L1161" s="815"/>
      <c r="M1161" s="815"/>
      <c r="N1161" s="815"/>
      <c r="O1161" s="816"/>
      <c r="P1161" s="816"/>
      <c r="Q1161" s="816"/>
      <c r="R1161" s="816"/>
      <c r="S1161" s="816"/>
    </row>
    <row r="1162">
      <c r="A1162" s="816"/>
      <c r="B1162" s="815"/>
      <c r="C1162" s="815"/>
      <c r="D1162" s="815"/>
      <c r="E1162" s="815"/>
      <c r="F1162" s="815"/>
      <c r="G1162" s="815"/>
      <c r="H1162" s="815"/>
      <c r="I1162" s="815"/>
      <c r="J1162" s="815"/>
      <c r="K1162" s="815"/>
      <c r="L1162" s="815"/>
      <c r="M1162" s="815"/>
      <c r="N1162" s="815"/>
      <c r="O1162" s="816"/>
      <c r="P1162" s="816"/>
      <c r="Q1162" s="816"/>
      <c r="R1162" s="816"/>
      <c r="S1162" s="816"/>
    </row>
    <row r="1163">
      <c r="A1163" s="816"/>
      <c r="B1163" s="815"/>
      <c r="C1163" s="815"/>
      <c r="D1163" s="815"/>
      <c r="E1163" s="815"/>
      <c r="F1163" s="815"/>
      <c r="G1163" s="815"/>
      <c r="H1163" s="815"/>
      <c r="I1163" s="815"/>
      <c r="J1163" s="815"/>
      <c r="K1163" s="815"/>
      <c r="L1163" s="815"/>
      <c r="M1163" s="815"/>
      <c r="N1163" s="815"/>
      <c r="O1163" s="816"/>
      <c r="P1163" s="816"/>
      <c r="Q1163" s="816"/>
      <c r="R1163" s="816"/>
      <c r="S1163" s="816"/>
    </row>
    <row r="1164">
      <c r="A1164" s="816"/>
      <c r="B1164" s="815"/>
      <c r="C1164" s="815"/>
      <c r="D1164" s="815"/>
      <c r="E1164" s="815"/>
      <c r="F1164" s="815"/>
      <c r="G1164" s="815"/>
      <c r="H1164" s="815"/>
      <c r="I1164" s="815"/>
      <c r="J1164" s="815"/>
      <c r="K1164" s="815"/>
      <c r="L1164" s="815"/>
      <c r="M1164" s="815"/>
      <c r="N1164" s="815"/>
      <c r="O1164" s="816"/>
      <c r="P1164" s="816"/>
      <c r="Q1164" s="816"/>
      <c r="R1164" s="816"/>
      <c r="S1164" s="816"/>
    </row>
    <row r="1165">
      <c r="A1165" s="816"/>
      <c r="B1165" s="815"/>
      <c r="C1165" s="815"/>
      <c r="D1165" s="815"/>
      <c r="E1165" s="815"/>
      <c r="F1165" s="815"/>
      <c r="G1165" s="815"/>
      <c r="H1165" s="815"/>
      <c r="I1165" s="815"/>
      <c r="J1165" s="815"/>
      <c r="K1165" s="815"/>
      <c r="L1165" s="815"/>
      <c r="M1165" s="815"/>
      <c r="N1165" s="815"/>
      <c r="O1165" s="816"/>
      <c r="P1165" s="816"/>
      <c r="Q1165" s="816"/>
      <c r="R1165" s="816"/>
      <c r="S1165" s="816"/>
    </row>
    <row r="1166">
      <c r="A1166" s="816"/>
      <c r="B1166" s="815"/>
      <c r="C1166" s="815"/>
      <c r="D1166" s="815"/>
      <c r="E1166" s="815"/>
      <c r="F1166" s="815"/>
      <c r="G1166" s="815"/>
      <c r="H1166" s="815"/>
      <c r="I1166" s="815"/>
      <c r="J1166" s="815"/>
      <c r="K1166" s="815"/>
      <c r="L1166" s="815"/>
      <c r="M1166" s="815"/>
      <c r="N1166" s="815"/>
      <c r="O1166" s="816"/>
      <c r="P1166" s="816"/>
      <c r="Q1166" s="816"/>
      <c r="R1166" s="816"/>
      <c r="S1166" s="816"/>
    </row>
    <row r="1167">
      <c r="A1167" s="816"/>
      <c r="B1167" s="815"/>
      <c r="C1167" s="815"/>
      <c r="D1167" s="815"/>
      <c r="E1167" s="815"/>
      <c r="F1167" s="815"/>
      <c r="G1167" s="815"/>
      <c r="H1167" s="815"/>
      <c r="I1167" s="815"/>
      <c r="J1167" s="815"/>
      <c r="K1167" s="815"/>
      <c r="L1167" s="815"/>
      <c r="M1167" s="815"/>
      <c r="N1167" s="815"/>
      <c r="O1167" s="816"/>
      <c r="P1167" s="816"/>
      <c r="Q1167" s="816"/>
      <c r="R1167" s="816"/>
      <c r="S1167" s="816"/>
    </row>
    <row r="1168">
      <c r="A1168" s="816"/>
      <c r="B1168" s="815"/>
      <c r="C1168" s="815"/>
      <c r="D1168" s="815"/>
      <c r="E1168" s="815"/>
      <c r="F1168" s="815"/>
      <c r="G1168" s="815"/>
      <c r="H1168" s="815"/>
      <c r="I1168" s="815"/>
      <c r="J1168" s="815"/>
      <c r="K1168" s="815"/>
      <c r="L1168" s="815"/>
      <c r="M1168" s="815"/>
      <c r="N1168" s="815"/>
      <c r="O1168" s="816"/>
      <c r="P1168" s="816"/>
      <c r="Q1168" s="816"/>
      <c r="R1168" s="816"/>
      <c r="S1168" s="816"/>
    </row>
    <row r="1169">
      <c r="A1169" s="816"/>
      <c r="B1169" s="815"/>
      <c r="C1169" s="815"/>
      <c r="D1169" s="815"/>
      <c r="E1169" s="815"/>
      <c r="F1169" s="815"/>
      <c r="G1169" s="815"/>
      <c r="H1169" s="815"/>
      <c r="I1169" s="815"/>
      <c r="J1169" s="815"/>
      <c r="K1169" s="815"/>
      <c r="L1169" s="815"/>
      <c r="M1169" s="815"/>
      <c r="N1169" s="815"/>
      <c r="O1169" s="816"/>
      <c r="P1169" s="816"/>
      <c r="Q1169" s="816"/>
      <c r="R1169" s="816"/>
      <c r="S1169" s="816"/>
    </row>
    <row r="1170">
      <c r="A1170" s="816"/>
      <c r="B1170" s="815"/>
      <c r="C1170" s="815"/>
      <c r="D1170" s="815"/>
      <c r="E1170" s="815"/>
      <c r="F1170" s="815"/>
      <c r="G1170" s="815"/>
      <c r="H1170" s="815"/>
      <c r="I1170" s="815"/>
      <c r="J1170" s="815"/>
      <c r="K1170" s="815"/>
      <c r="L1170" s="815"/>
      <c r="M1170" s="815"/>
      <c r="N1170" s="815"/>
      <c r="O1170" s="816"/>
      <c r="P1170" s="816"/>
      <c r="Q1170" s="816"/>
      <c r="R1170" s="816"/>
      <c r="S1170" s="816"/>
    </row>
    <row r="1171">
      <c r="A1171" s="816"/>
      <c r="B1171" s="815"/>
      <c r="C1171" s="815"/>
      <c r="D1171" s="815"/>
      <c r="E1171" s="815"/>
      <c r="F1171" s="815"/>
      <c r="G1171" s="815"/>
      <c r="H1171" s="815"/>
      <c r="I1171" s="815"/>
      <c r="J1171" s="815"/>
      <c r="K1171" s="815"/>
      <c r="L1171" s="815"/>
      <c r="M1171" s="815"/>
      <c r="N1171" s="815"/>
      <c r="O1171" s="816"/>
      <c r="P1171" s="816"/>
      <c r="Q1171" s="816"/>
      <c r="R1171" s="816"/>
      <c r="S1171" s="816"/>
    </row>
    <row r="1172">
      <c r="A1172" s="816"/>
      <c r="B1172" s="815"/>
      <c r="C1172" s="815"/>
      <c r="D1172" s="815"/>
      <c r="E1172" s="815"/>
      <c r="F1172" s="815"/>
      <c r="G1172" s="815"/>
      <c r="H1172" s="815"/>
      <c r="I1172" s="815"/>
      <c r="J1172" s="815"/>
      <c r="K1172" s="815"/>
      <c r="L1172" s="815"/>
      <c r="M1172" s="815"/>
      <c r="N1172" s="815"/>
      <c r="O1172" s="816"/>
      <c r="P1172" s="816"/>
      <c r="Q1172" s="816"/>
      <c r="R1172" s="816"/>
      <c r="S1172" s="816"/>
    </row>
    <row r="1173">
      <c r="A1173" s="816"/>
      <c r="B1173" s="815"/>
      <c r="C1173" s="815"/>
      <c r="D1173" s="815"/>
      <c r="E1173" s="815"/>
      <c r="F1173" s="815"/>
      <c r="G1173" s="815"/>
      <c r="H1173" s="815"/>
      <c r="I1173" s="815"/>
      <c r="J1173" s="815"/>
      <c r="K1173" s="815"/>
      <c r="L1173" s="815"/>
      <c r="M1173" s="815"/>
      <c r="N1173" s="815"/>
      <c r="O1173" s="816"/>
      <c r="P1173" s="816"/>
      <c r="Q1173" s="816"/>
      <c r="R1173" s="816"/>
      <c r="S1173" s="816"/>
    </row>
    <row r="1174">
      <c r="A1174" s="816"/>
      <c r="B1174" s="815"/>
      <c r="C1174" s="815"/>
      <c r="D1174" s="815"/>
      <c r="E1174" s="815"/>
      <c r="F1174" s="815"/>
      <c r="G1174" s="815"/>
      <c r="H1174" s="815"/>
      <c r="I1174" s="815"/>
      <c r="J1174" s="815"/>
      <c r="K1174" s="815"/>
      <c r="L1174" s="815"/>
      <c r="M1174" s="815"/>
      <c r="N1174" s="815"/>
      <c r="O1174" s="816"/>
      <c r="P1174" s="816"/>
      <c r="Q1174" s="816"/>
      <c r="R1174" s="816"/>
      <c r="S1174" s="816"/>
    </row>
    <row r="1175">
      <c r="A1175" s="816"/>
      <c r="B1175" s="815"/>
      <c r="C1175" s="815"/>
      <c r="D1175" s="815"/>
      <c r="E1175" s="815"/>
      <c r="F1175" s="815"/>
      <c r="G1175" s="815"/>
      <c r="H1175" s="815"/>
      <c r="I1175" s="815"/>
      <c r="J1175" s="815"/>
      <c r="K1175" s="815"/>
      <c r="L1175" s="815"/>
      <c r="M1175" s="815"/>
      <c r="N1175" s="815"/>
      <c r="O1175" s="816"/>
      <c r="P1175" s="816"/>
      <c r="Q1175" s="816"/>
      <c r="R1175" s="816"/>
      <c r="S1175" s="816"/>
    </row>
    <row r="1176">
      <c r="A1176" s="816"/>
      <c r="B1176" s="815"/>
      <c r="C1176" s="815"/>
      <c r="D1176" s="815"/>
      <c r="E1176" s="815"/>
      <c r="F1176" s="815"/>
      <c r="G1176" s="815"/>
      <c r="H1176" s="815"/>
      <c r="I1176" s="815"/>
      <c r="J1176" s="815"/>
      <c r="K1176" s="815"/>
      <c r="L1176" s="815"/>
      <c r="M1176" s="815"/>
      <c r="N1176" s="815"/>
      <c r="O1176" s="816"/>
      <c r="P1176" s="816"/>
      <c r="Q1176" s="816"/>
      <c r="R1176" s="816"/>
      <c r="S1176" s="816"/>
    </row>
    <row r="1177">
      <c r="A1177" s="816"/>
      <c r="B1177" s="815"/>
      <c r="C1177" s="815"/>
      <c r="D1177" s="815"/>
      <c r="E1177" s="815"/>
      <c r="F1177" s="815"/>
      <c r="G1177" s="815"/>
      <c r="H1177" s="815"/>
      <c r="I1177" s="815"/>
      <c r="J1177" s="815"/>
      <c r="K1177" s="815"/>
      <c r="L1177" s="815"/>
      <c r="M1177" s="815"/>
      <c r="N1177" s="815"/>
      <c r="O1177" s="816"/>
      <c r="P1177" s="816"/>
      <c r="Q1177" s="816"/>
      <c r="R1177" s="816"/>
      <c r="S1177" s="816"/>
    </row>
    <row r="1178">
      <c r="A1178" s="816"/>
      <c r="B1178" s="815"/>
      <c r="C1178" s="815"/>
      <c r="D1178" s="815"/>
      <c r="E1178" s="815"/>
      <c r="F1178" s="815"/>
      <c r="G1178" s="815"/>
      <c r="H1178" s="815"/>
      <c r="I1178" s="815"/>
      <c r="J1178" s="815"/>
      <c r="K1178" s="815"/>
      <c r="L1178" s="815"/>
      <c r="M1178" s="815"/>
      <c r="N1178" s="815"/>
      <c r="O1178" s="816"/>
      <c r="P1178" s="816"/>
      <c r="Q1178" s="816"/>
      <c r="R1178" s="816"/>
      <c r="S1178" s="816"/>
    </row>
    <row r="1179">
      <c r="A1179" s="816"/>
      <c r="B1179" s="815"/>
      <c r="C1179" s="815"/>
      <c r="D1179" s="815"/>
      <c r="E1179" s="815"/>
      <c r="F1179" s="815"/>
      <c r="G1179" s="815"/>
      <c r="H1179" s="815"/>
      <c r="I1179" s="815"/>
      <c r="J1179" s="815"/>
      <c r="K1179" s="815"/>
      <c r="L1179" s="815"/>
      <c r="M1179" s="815"/>
      <c r="N1179" s="815"/>
      <c r="O1179" s="816"/>
      <c r="P1179" s="816"/>
      <c r="Q1179" s="816"/>
      <c r="R1179" s="816"/>
      <c r="S1179" s="816"/>
    </row>
    <row r="1180">
      <c r="A1180" s="816"/>
      <c r="B1180" s="815"/>
      <c r="C1180" s="815"/>
      <c r="D1180" s="815"/>
      <c r="E1180" s="815"/>
      <c r="F1180" s="815"/>
      <c r="G1180" s="815"/>
      <c r="H1180" s="815"/>
      <c r="I1180" s="815"/>
      <c r="J1180" s="815"/>
      <c r="K1180" s="815"/>
      <c r="L1180" s="815"/>
      <c r="M1180" s="815"/>
      <c r="N1180" s="815"/>
      <c r="O1180" s="816"/>
      <c r="P1180" s="816"/>
      <c r="Q1180" s="816"/>
      <c r="R1180" s="816"/>
      <c r="S1180" s="816"/>
    </row>
    <row r="1181">
      <c r="A1181" s="816"/>
      <c r="B1181" s="815"/>
      <c r="C1181" s="815"/>
      <c r="D1181" s="815"/>
      <c r="E1181" s="815"/>
      <c r="F1181" s="815"/>
      <c r="G1181" s="815"/>
      <c r="H1181" s="815"/>
      <c r="I1181" s="815"/>
      <c r="J1181" s="815"/>
      <c r="K1181" s="815"/>
      <c r="L1181" s="815"/>
      <c r="M1181" s="815"/>
      <c r="N1181" s="815"/>
      <c r="O1181" s="816"/>
      <c r="P1181" s="816"/>
      <c r="Q1181" s="816"/>
      <c r="R1181" s="816"/>
      <c r="S1181" s="816"/>
    </row>
    <row r="1182">
      <c r="A1182" s="816"/>
      <c r="B1182" s="815"/>
      <c r="C1182" s="815"/>
      <c r="D1182" s="815"/>
      <c r="E1182" s="815"/>
      <c r="F1182" s="815"/>
      <c r="G1182" s="815"/>
      <c r="H1182" s="815"/>
      <c r="I1182" s="815"/>
      <c r="J1182" s="815"/>
      <c r="K1182" s="815"/>
      <c r="L1182" s="815"/>
      <c r="M1182" s="815"/>
      <c r="N1182" s="815"/>
      <c r="O1182" s="816"/>
      <c r="P1182" s="816"/>
      <c r="Q1182" s="816"/>
      <c r="R1182" s="816"/>
      <c r="S1182" s="816"/>
    </row>
    <row r="1183">
      <c r="A1183" s="816"/>
      <c r="B1183" s="815"/>
      <c r="C1183" s="815"/>
      <c r="D1183" s="815"/>
      <c r="E1183" s="815"/>
      <c r="F1183" s="815"/>
      <c r="G1183" s="815"/>
      <c r="H1183" s="815"/>
      <c r="I1183" s="815"/>
      <c r="J1183" s="815"/>
      <c r="K1183" s="815"/>
      <c r="L1183" s="815"/>
      <c r="M1183" s="815"/>
      <c r="N1183" s="815"/>
      <c r="O1183" s="816"/>
      <c r="P1183" s="816"/>
      <c r="Q1183" s="816"/>
      <c r="R1183" s="816"/>
      <c r="S1183" s="816"/>
    </row>
    <row r="1184">
      <c r="A1184" s="816"/>
      <c r="B1184" s="815"/>
      <c r="C1184" s="815"/>
      <c r="D1184" s="815"/>
      <c r="E1184" s="815"/>
      <c r="F1184" s="815"/>
      <c r="G1184" s="815"/>
      <c r="H1184" s="815"/>
      <c r="I1184" s="815"/>
      <c r="J1184" s="815"/>
      <c r="K1184" s="815"/>
      <c r="L1184" s="815"/>
      <c r="M1184" s="815"/>
      <c r="N1184" s="815"/>
      <c r="O1184" s="816"/>
      <c r="P1184" s="816"/>
      <c r="Q1184" s="816"/>
      <c r="R1184" s="816"/>
      <c r="S1184" s="816"/>
    </row>
    <row r="1185">
      <c r="A1185" s="816"/>
      <c r="B1185" s="815"/>
      <c r="C1185" s="815"/>
      <c r="D1185" s="815"/>
      <c r="E1185" s="815"/>
      <c r="F1185" s="815"/>
      <c r="G1185" s="815"/>
      <c r="H1185" s="815"/>
      <c r="I1185" s="815"/>
      <c r="J1185" s="815"/>
      <c r="K1185" s="815"/>
      <c r="L1185" s="815"/>
      <c r="M1185" s="815"/>
      <c r="N1185" s="815"/>
      <c r="O1185" s="816"/>
      <c r="P1185" s="816"/>
      <c r="Q1185" s="816"/>
      <c r="R1185" s="816"/>
      <c r="S1185" s="816"/>
    </row>
    <row r="1186">
      <c r="A1186" s="816"/>
      <c r="B1186" s="815"/>
      <c r="C1186" s="815"/>
      <c r="D1186" s="815"/>
      <c r="E1186" s="815"/>
      <c r="F1186" s="815"/>
      <c r="G1186" s="815"/>
      <c r="H1186" s="815"/>
      <c r="I1186" s="815"/>
      <c r="J1186" s="815"/>
      <c r="K1186" s="815"/>
      <c r="L1186" s="815"/>
      <c r="M1186" s="815"/>
      <c r="N1186" s="815"/>
      <c r="O1186" s="816"/>
      <c r="P1186" s="816"/>
      <c r="Q1186" s="816"/>
      <c r="R1186" s="816"/>
      <c r="S1186" s="816"/>
    </row>
    <row r="1187">
      <c r="A1187" s="816"/>
      <c r="B1187" s="815"/>
      <c r="C1187" s="815"/>
      <c r="D1187" s="815"/>
      <c r="E1187" s="815"/>
      <c r="F1187" s="815"/>
      <c r="G1187" s="815"/>
      <c r="H1187" s="815"/>
      <c r="I1187" s="815"/>
      <c r="J1187" s="815"/>
      <c r="K1187" s="815"/>
      <c r="L1187" s="815"/>
      <c r="M1187" s="815"/>
      <c r="N1187" s="815"/>
      <c r="O1187" s="816"/>
      <c r="P1187" s="816"/>
      <c r="Q1187" s="816"/>
      <c r="R1187" s="816"/>
      <c r="S1187" s="816"/>
    </row>
    <row r="1188">
      <c r="A1188" s="816"/>
      <c r="B1188" s="815"/>
      <c r="C1188" s="815"/>
      <c r="D1188" s="815"/>
      <c r="E1188" s="815"/>
      <c r="F1188" s="815"/>
      <c r="G1188" s="815"/>
      <c r="H1188" s="815"/>
      <c r="I1188" s="815"/>
      <c r="J1188" s="815"/>
      <c r="K1188" s="815"/>
      <c r="L1188" s="815"/>
      <c r="M1188" s="815"/>
      <c r="N1188" s="815"/>
      <c r="O1188" s="816"/>
      <c r="P1188" s="816"/>
      <c r="Q1188" s="816"/>
      <c r="R1188" s="816"/>
      <c r="S1188" s="816"/>
    </row>
    <row r="1189">
      <c r="A1189" s="816"/>
      <c r="B1189" s="815"/>
      <c r="C1189" s="815"/>
      <c r="D1189" s="815"/>
      <c r="E1189" s="815"/>
      <c r="F1189" s="815"/>
      <c r="G1189" s="815"/>
      <c r="H1189" s="815"/>
      <c r="I1189" s="815"/>
      <c r="J1189" s="815"/>
      <c r="K1189" s="815"/>
      <c r="L1189" s="815"/>
      <c r="M1189" s="815"/>
      <c r="N1189" s="815"/>
      <c r="O1189" s="816"/>
      <c r="P1189" s="816"/>
      <c r="Q1189" s="816"/>
      <c r="R1189" s="816"/>
      <c r="S1189" s="816"/>
    </row>
    <row r="1190">
      <c r="A1190" s="816"/>
      <c r="B1190" s="815"/>
      <c r="C1190" s="815"/>
      <c r="D1190" s="815"/>
      <c r="E1190" s="815"/>
      <c r="F1190" s="815"/>
      <c r="G1190" s="815"/>
      <c r="H1190" s="815"/>
      <c r="I1190" s="815"/>
      <c r="J1190" s="815"/>
      <c r="K1190" s="815"/>
      <c r="L1190" s="815"/>
      <c r="M1190" s="815"/>
      <c r="N1190" s="815"/>
      <c r="O1190" s="816"/>
      <c r="P1190" s="816"/>
      <c r="Q1190" s="816"/>
      <c r="R1190" s="816"/>
      <c r="S1190" s="816"/>
    </row>
    <row r="1191">
      <c r="A1191" s="816"/>
      <c r="B1191" s="815"/>
      <c r="C1191" s="815"/>
      <c r="D1191" s="815"/>
      <c r="E1191" s="815"/>
      <c r="F1191" s="815"/>
      <c r="G1191" s="815"/>
      <c r="H1191" s="815"/>
      <c r="I1191" s="815"/>
      <c r="J1191" s="815"/>
      <c r="K1191" s="815"/>
      <c r="L1191" s="815"/>
      <c r="M1191" s="815"/>
      <c r="N1191" s="815"/>
      <c r="O1191" s="816"/>
      <c r="P1191" s="816"/>
      <c r="Q1191" s="816"/>
      <c r="R1191" s="816"/>
      <c r="S1191" s="816"/>
    </row>
    <row r="1192">
      <c r="A1192" s="816"/>
      <c r="B1192" s="815"/>
      <c r="C1192" s="815"/>
      <c r="D1192" s="815"/>
      <c r="E1192" s="815"/>
      <c r="F1192" s="815"/>
      <c r="G1192" s="815"/>
      <c r="H1192" s="815"/>
      <c r="I1192" s="815"/>
      <c r="J1192" s="815"/>
      <c r="K1192" s="815"/>
      <c r="L1192" s="815"/>
      <c r="M1192" s="815"/>
      <c r="N1192" s="815"/>
      <c r="O1192" s="816"/>
      <c r="P1192" s="816"/>
      <c r="Q1192" s="816"/>
      <c r="R1192" s="816"/>
      <c r="S1192" s="816"/>
    </row>
    <row r="1193">
      <c r="A1193" s="816"/>
      <c r="B1193" s="815"/>
      <c r="C1193" s="815"/>
      <c r="D1193" s="815"/>
      <c r="E1193" s="815"/>
      <c r="F1193" s="815"/>
      <c r="G1193" s="815"/>
      <c r="H1193" s="815"/>
      <c r="I1193" s="815"/>
      <c r="J1193" s="815"/>
      <c r="K1193" s="815"/>
      <c r="L1193" s="815"/>
      <c r="M1193" s="815"/>
      <c r="N1193" s="815"/>
      <c r="O1193" s="816"/>
      <c r="P1193" s="816"/>
      <c r="Q1193" s="816"/>
      <c r="R1193" s="816"/>
      <c r="S1193" s="816"/>
    </row>
    <row r="1194">
      <c r="A1194" s="816"/>
      <c r="B1194" s="815"/>
      <c r="C1194" s="815"/>
      <c r="D1194" s="815"/>
      <c r="E1194" s="815"/>
      <c r="F1194" s="815"/>
      <c r="G1194" s="815"/>
      <c r="H1194" s="815"/>
      <c r="I1194" s="815"/>
      <c r="J1194" s="815"/>
      <c r="K1194" s="815"/>
      <c r="L1194" s="815"/>
      <c r="M1194" s="815"/>
      <c r="N1194" s="815"/>
      <c r="O1194" s="816"/>
      <c r="P1194" s="816"/>
      <c r="Q1194" s="816"/>
      <c r="R1194" s="816"/>
      <c r="S1194" s="816"/>
    </row>
    <row r="1195">
      <c r="A1195" s="816"/>
      <c r="B1195" s="815"/>
      <c r="C1195" s="815"/>
      <c r="D1195" s="815"/>
      <c r="E1195" s="815"/>
      <c r="F1195" s="815"/>
      <c r="G1195" s="815"/>
      <c r="H1195" s="815"/>
      <c r="I1195" s="815"/>
      <c r="J1195" s="815"/>
      <c r="K1195" s="815"/>
      <c r="L1195" s="815"/>
      <c r="M1195" s="815"/>
      <c r="N1195" s="815"/>
      <c r="O1195" s="816"/>
      <c r="P1195" s="816"/>
      <c r="Q1195" s="816"/>
      <c r="R1195" s="816"/>
      <c r="S1195" s="816"/>
    </row>
    <row r="1196">
      <c r="A1196" s="816"/>
      <c r="B1196" s="815"/>
      <c r="C1196" s="815"/>
      <c r="D1196" s="815"/>
      <c r="E1196" s="815"/>
      <c r="F1196" s="815"/>
      <c r="G1196" s="815"/>
      <c r="H1196" s="815"/>
      <c r="I1196" s="815"/>
      <c r="J1196" s="815"/>
      <c r="K1196" s="815"/>
      <c r="L1196" s="815"/>
      <c r="M1196" s="815"/>
      <c r="N1196" s="815"/>
      <c r="O1196" s="816"/>
      <c r="P1196" s="816"/>
      <c r="Q1196" s="816"/>
      <c r="R1196" s="816"/>
      <c r="S1196" s="816"/>
    </row>
    <row r="1197">
      <c r="A1197" s="816"/>
      <c r="B1197" s="815"/>
      <c r="C1197" s="815"/>
      <c r="D1197" s="815"/>
      <c r="E1197" s="815"/>
      <c r="F1197" s="815"/>
      <c r="G1197" s="815"/>
      <c r="H1197" s="815"/>
      <c r="I1197" s="815"/>
      <c r="J1197" s="815"/>
      <c r="K1197" s="815"/>
      <c r="L1197" s="815"/>
      <c r="M1197" s="815"/>
      <c r="N1197" s="815"/>
      <c r="O1197" s="816"/>
      <c r="P1197" s="816"/>
      <c r="Q1197" s="816"/>
      <c r="R1197" s="816"/>
      <c r="S1197" s="816"/>
    </row>
    <row r="1198">
      <c r="A1198" s="816"/>
      <c r="B1198" s="815"/>
      <c r="C1198" s="815"/>
      <c r="D1198" s="815"/>
      <c r="E1198" s="815"/>
      <c r="F1198" s="815"/>
      <c r="G1198" s="815"/>
      <c r="H1198" s="815"/>
      <c r="I1198" s="815"/>
      <c r="J1198" s="815"/>
      <c r="K1198" s="815"/>
      <c r="L1198" s="815"/>
      <c r="M1198" s="815"/>
      <c r="N1198" s="815"/>
      <c r="O1198" s="816"/>
      <c r="P1198" s="816"/>
      <c r="Q1198" s="816"/>
      <c r="R1198" s="816"/>
      <c r="S1198" s="816"/>
    </row>
    <row r="1199">
      <c r="A1199" s="816"/>
      <c r="B1199" s="815"/>
      <c r="C1199" s="815"/>
      <c r="D1199" s="815"/>
      <c r="E1199" s="815"/>
      <c r="F1199" s="815"/>
      <c r="G1199" s="815"/>
      <c r="H1199" s="815"/>
      <c r="I1199" s="815"/>
      <c r="J1199" s="815"/>
      <c r="K1199" s="815"/>
      <c r="L1199" s="815"/>
      <c r="M1199" s="815"/>
      <c r="N1199" s="815"/>
      <c r="O1199" s="816"/>
      <c r="P1199" s="816"/>
      <c r="Q1199" s="816"/>
      <c r="R1199" s="816"/>
      <c r="S1199" s="816"/>
    </row>
    <row r="1200">
      <c r="A1200" s="816"/>
      <c r="B1200" s="815"/>
      <c r="C1200" s="815"/>
      <c r="D1200" s="815"/>
      <c r="E1200" s="815"/>
      <c r="F1200" s="815"/>
      <c r="G1200" s="815"/>
      <c r="H1200" s="815"/>
      <c r="I1200" s="815"/>
      <c r="J1200" s="815"/>
      <c r="K1200" s="815"/>
      <c r="L1200" s="815"/>
      <c r="M1200" s="815"/>
      <c r="N1200" s="815"/>
      <c r="O1200" s="816"/>
      <c r="P1200" s="816"/>
      <c r="Q1200" s="816"/>
      <c r="R1200" s="816"/>
      <c r="S1200" s="816"/>
    </row>
    <row r="1201">
      <c r="A1201" s="816"/>
      <c r="B1201" s="815"/>
      <c r="C1201" s="815"/>
      <c r="D1201" s="815"/>
      <c r="E1201" s="815"/>
      <c r="F1201" s="815"/>
      <c r="G1201" s="815"/>
      <c r="H1201" s="815"/>
      <c r="I1201" s="815"/>
      <c r="J1201" s="815"/>
      <c r="K1201" s="815"/>
      <c r="L1201" s="815"/>
      <c r="M1201" s="815"/>
      <c r="N1201" s="815"/>
      <c r="O1201" s="816"/>
      <c r="P1201" s="816"/>
      <c r="Q1201" s="816"/>
      <c r="R1201" s="816"/>
      <c r="S1201" s="816"/>
    </row>
    <row r="1202">
      <c r="A1202" s="816"/>
      <c r="B1202" s="815"/>
      <c r="C1202" s="815"/>
      <c r="D1202" s="815"/>
      <c r="E1202" s="815"/>
      <c r="F1202" s="815"/>
      <c r="G1202" s="815"/>
      <c r="H1202" s="815"/>
      <c r="I1202" s="815"/>
      <c r="J1202" s="815"/>
      <c r="K1202" s="815"/>
      <c r="L1202" s="815"/>
      <c r="M1202" s="815"/>
      <c r="N1202" s="815"/>
      <c r="O1202" s="816"/>
      <c r="P1202" s="816"/>
      <c r="Q1202" s="816"/>
      <c r="R1202" s="816"/>
      <c r="S1202" s="816"/>
    </row>
    <row r="1203">
      <c r="A1203" s="816"/>
      <c r="B1203" s="815"/>
      <c r="C1203" s="815"/>
      <c r="D1203" s="815"/>
      <c r="E1203" s="815"/>
      <c r="F1203" s="815"/>
      <c r="G1203" s="815"/>
      <c r="H1203" s="815"/>
      <c r="I1203" s="815"/>
      <c r="J1203" s="815"/>
      <c r="K1203" s="815"/>
      <c r="L1203" s="815"/>
      <c r="M1203" s="815"/>
      <c r="N1203" s="815"/>
      <c r="O1203" s="816"/>
      <c r="P1203" s="816"/>
      <c r="Q1203" s="816"/>
      <c r="R1203" s="816"/>
      <c r="S1203" s="816"/>
    </row>
    <row r="1204">
      <c r="A1204" s="816"/>
      <c r="B1204" s="815"/>
      <c r="C1204" s="815"/>
      <c r="D1204" s="815"/>
      <c r="E1204" s="815"/>
      <c r="F1204" s="815"/>
      <c r="G1204" s="815"/>
      <c r="H1204" s="815"/>
      <c r="I1204" s="815"/>
      <c r="J1204" s="815"/>
      <c r="K1204" s="815"/>
      <c r="L1204" s="815"/>
      <c r="M1204" s="815"/>
      <c r="N1204" s="815"/>
      <c r="O1204" s="816"/>
      <c r="P1204" s="816"/>
      <c r="Q1204" s="816"/>
      <c r="R1204" s="816"/>
      <c r="S1204" s="816"/>
    </row>
    <row r="1205">
      <c r="A1205" s="816"/>
      <c r="B1205" s="815"/>
      <c r="C1205" s="815"/>
      <c r="D1205" s="815"/>
      <c r="E1205" s="815"/>
      <c r="F1205" s="815"/>
      <c r="G1205" s="815"/>
      <c r="H1205" s="815"/>
      <c r="I1205" s="815"/>
      <c r="J1205" s="815"/>
      <c r="K1205" s="815"/>
      <c r="L1205" s="815"/>
      <c r="M1205" s="815"/>
      <c r="N1205" s="815"/>
      <c r="O1205" s="816"/>
      <c r="P1205" s="816"/>
      <c r="Q1205" s="816"/>
      <c r="R1205" s="816"/>
      <c r="S1205" s="816"/>
    </row>
    <row r="1206">
      <c r="A1206" s="816"/>
      <c r="B1206" s="815"/>
      <c r="C1206" s="815"/>
      <c r="D1206" s="815"/>
      <c r="E1206" s="815"/>
      <c r="F1206" s="815"/>
      <c r="G1206" s="815"/>
      <c r="H1206" s="815"/>
      <c r="I1206" s="815"/>
      <c r="J1206" s="815"/>
      <c r="K1206" s="815"/>
      <c r="L1206" s="815"/>
      <c r="M1206" s="815"/>
      <c r="N1206" s="815"/>
      <c r="O1206" s="816"/>
      <c r="P1206" s="816"/>
      <c r="Q1206" s="816"/>
      <c r="R1206" s="816"/>
      <c r="S1206" s="816"/>
    </row>
    <row r="1207">
      <c r="A1207" s="816"/>
      <c r="B1207" s="815"/>
      <c r="C1207" s="815"/>
      <c r="D1207" s="815"/>
      <c r="E1207" s="815"/>
      <c r="F1207" s="815"/>
      <c r="G1207" s="815"/>
      <c r="H1207" s="815"/>
      <c r="I1207" s="815"/>
      <c r="J1207" s="815"/>
      <c r="K1207" s="815"/>
      <c r="L1207" s="815"/>
      <c r="M1207" s="815"/>
      <c r="N1207" s="815"/>
      <c r="O1207" s="816"/>
      <c r="P1207" s="816"/>
      <c r="Q1207" s="816"/>
      <c r="R1207" s="816"/>
      <c r="S1207" s="816"/>
    </row>
    <row r="1208">
      <c r="A1208" s="816"/>
      <c r="B1208" s="815"/>
      <c r="C1208" s="815"/>
      <c r="D1208" s="815"/>
      <c r="E1208" s="815"/>
      <c r="F1208" s="815"/>
      <c r="G1208" s="815"/>
      <c r="H1208" s="815"/>
      <c r="I1208" s="815"/>
      <c r="J1208" s="815"/>
      <c r="K1208" s="815"/>
      <c r="L1208" s="815"/>
      <c r="M1208" s="815"/>
      <c r="N1208" s="815"/>
      <c r="O1208" s="816"/>
      <c r="P1208" s="816"/>
      <c r="Q1208" s="816"/>
      <c r="R1208" s="816"/>
      <c r="S1208" s="816"/>
    </row>
    <row r="1209">
      <c r="A1209" s="816"/>
      <c r="B1209" s="815"/>
      <c r="C1209" s="815"/>
      <c r="D1209" s="815"/>
      <c r="E1209" s="815"/>
      <c r="F1209" s="815"/>
      <c r="G1209" s="815"/>
      <c r="H1209" s="815"/>
      <c r="I1209" s="815"/>
      <c r="J1209" s="815"/>
      <c r="K1209" s="815"/>
      <c r="L1209" s="815"/>
      <c r="M1209" s="815"/>
      <c r="N1209" s="815"/>
      <c r="O1209" s="816"/>
      <c r="P1209" s="816"/>
      <c r="Q1209" s="816"/>
      <c r="R1209" s="816"/>
      <c r="S1209" s="816"/>
    </row>
    <row r="1210">
      <c r="A1210" s="816"/>
      <c r="B1210" s="815"/>
      <c r="C1210" s="815"/>
      <c r="D1210" s="815"/>
      <c r="E1210" s="815"/>
      <c r="F1210" s="815"/>
      <c r="G1210" s="815"/>
      <c r="H1210" s="815"/>
      <c r="I1210" s="815"/>
      <c r="J1210" s="815"/>
      <c r="K1210" s="815"/>
      <c r="L1210" s="815"/>
      <c r="M1210" s="815"/>
      <c r="N1210" s="815"/>
      <c r="O1210" s="816"/>
      <c r="P1210" s="816"/>
      <c r="Q1210" s="816"/>
      <c r="R1210" s="816"/>
      <c r="S1210" s="816"/>
    </row>
    <row r="1211">
      <c r="A1211" s="816"/>
      <c r="B1211" s="815"/>
      <c r="C1211" s="815"/>
      <c r="D1211" s="815"/>
      <c r="E1211" s="815"/>
      <c r="F1211" s="815"/>
      <c r="G1211" s="815"/>
      <c r="H1211" s="815"/>
      <c r="I1211" s="815"/>
      <c r="J1211" s="815"/>
      <c r="K1211" s="815"/>
      <c r="L1211" s="815"/>
      <c r="M1211" s="815"/>
      <c r="N1211" s="815"/>
      <c r="O1211" s="816"/>
      <c r="P1211" s="816"/>
      <c r="Q1211" s="816"/>
      <c r="R1211" s="816"/>
      <c r="S1211" s="816"/>
    </row>
    <row r="1212">
      <c r="A1212" s="816"/>
      <c r="B1212" s="815"/>
      <c r="C1212" s="815"/>
      <c r="D1212" s="815"/>
      <c r="E1212" s="815"/>
      <c r="F1212" s="815"/>
      <c r="G1212" s="815"/>
      <c r="H1212" s="815"/>
      <c r="I1212" s="815"/>
      <c r="J1212" s="815"/>
      <c r="K1212" s="815"/>
      <c r="L1212" s="815"/>
      <c r="M1212" s="815"/>
      <c r="N1212" s="815"/>
      <c r="O1212" s="816"/>
      <c r="P1212" s="816"/>
      <c r="Q1212" s="816"/>
      <c r="R1212" s="816"/>
      <c r="S1212" s="816"/>
    </row>
    <row r="1213">
      <c r="A1213" s="816"/>
      <c r="B1213" s="815"/>
      <c r="C1213" s="815"/>
      <c r="D1213" s="815"/>
      <c r="E1213" s="815"/>
      <c r="F1213" s="815"/>
      <c r="G1213" s="815"/>
      <c r="H1213" s="815"/>
      <c r="I1213" s="815"/>
      <c r="J1213" s="815"/>
      <c r="K1213" s="815"/>
      <c r="L1213" s="815"/>
      <c r="M1213" s="815"/>
      <c r="N1213" s="815"/>
      <c r="O1213" s="816"/>
      <c r="P1213" s="816"/>
      <c r="Q1213" s="816"/>
      <c r="R1213" s="816"/>
      <c r="S1213" s="816"/>
    </row>
    <row r="1214">
      <c r="A1214" s="816"/>
      <c r="B1214" s="815"/>
      <c r="C1214" s="815"/>
      <c r="D1214" s="815"/>
      <c r="E1214" s="815"/>
      <c r="F1214" s="815"/>
      <c r="G1214" s="815"/>
      <c r="H1214" s="815"/>
      <c r="I1214" s="815"/>
      <c r="J1214" s="815"/>
      <c r="K1214" s="815"/>
      <c r="L1214" s="815"/>
      <c r="M1214" s="815"/>
      <c r="N1214" s="815"/>
      <c r="O1214" s="816"/>
      <c r="P1214" s="816"/>
      <c r="Q1214" s="816"/>
      <c r="R1214" s="816"/>
      <c r="S1214" s="816"/>
    </row>
    <row r="1215">
      <c r="A1215" s="816"/>
      <c r="B1215" s="815"/>
      <c r="C1215" s="815"/>
      <c r="D1215" s="815"/>
      <c r="E1215" s="815"/>
      <c r="F1215" s="815"/>
      <c r="G1215" s="815"/>
      <c r="H1215" s="815"/>
      <c r="I1215" s="815"/>
      <c r="J1215" s="815"/>
      <c r="K1215" s="815"/>
      <c r="L1215" s="815"/>
      <c r="M1215" s="815"/>
      <c r="N1215" s="815"/>
      <c r="O1215" s="816"/>
      <c r="P1215" s="816"/>
      <c r="Q1215" s="816"/>
      <c r="R1215" s="816"/>
      <c r="S1215" s="816"/>
    </row>
    <row r="1216">
      <c r="A1216" s="816"/>
      <c r="B1216" s="815"/>
      <c r="C1216" s="815"/>
      <c r="D1216" s="815"/>
      <c r="E1216" s="815"/>
      <c r="F1216" s="815"/>
      <c r="G1216" s="815"/>
      <c r="H1216" s="815"/>
      <c r="I1216" s="815"/>
      <c r="J1216" s="815"/>
      <c r="K1216" s="815"/>
      <c r="L1216" s="815"/>
      <c r="M1216" s="815"/>
      <c r="N1216" s="815"/>
      <c r="O1216" s="816"/>
      <c r="P1216" s="816"/>
      <c r="Q1216" s="816"/>
      <c r="R1216" s="816"/>
      <c r="S1216" s="816"/>
    </row>
    <row r="1217">
      <c r="A1217" s="816"/>
      <c r="B1217" s="815"/>
      <c r="C1217" s="815"/>
      <c r="D1217" s="815"/>
      <c r="E1217" s="815"/>
      <c r="F1217" s="815"/>
      <c r="G1217" s="815"/>
      <c r="H1217" s="815"/>
      <c r="I1217" s="815"/>
      <c r="J1217" s="815"/>
      <c r="K1217" s="815"/>
      <c r="L1217" s="815"/>
      <c r="M1217" s="815"/>
      <c r="N1217" s="815"/>
      <c r="O1217" s="816"/>
      <c r="P1217" s="816"/>
      <c r="Q1217" s="816"/>
      <c r="R1217" s="816"/>
      <c r="S1217" s="816"/>
    </row>
    <row r="1218">
      <c r="A1218" s="816"/>
      <c r="B1218" s="815"/>
      <c r="C1218" s="815"/>
      <c r="D1218" s="815"/>
      <c r="E1218" s="815"/>
      <c r="F1218" s="815"/>
      <c r="G1218" s="815"/>
      <c r="H1218" s="815"/>
      <c r="I1218" s="815"/>
      <c r="J1218" s="815"/>
      <c r="K1218" s="815"/>
      <c r="L1218" s="815"/>
      <c r="M1218" s="815"/>
      <c r="N1218" s="815"/>
      <c r="O1218" s="816"/>
      <c r="P1218" s="816"/>
      <c r="Q1218" s="816"/>
      <c r="R1218" s="816"/>
      <c r="S1218" s="816"/>
    </row>
    <row r="1219">
      <c r="A1219" s="816"/>
      <c r="B1219" s="815"/>
      <c r="C1219" s="815"/>
      <c r="D1219" s="815"/>
      <c r="E1219" s="815"/>
      <c r="F1219" s="815"/>
      <c r="G1219" s="815"/>
      <c r="H1219" s="815"/>
      <c r="I1219" s="815"/>
      <c r="J1219" s="815"/>
      <c r="K1219" s="815"/>
      <c r="L1219" s="815"/>
      <c r="M1219" s="815"/>
      <c r="N1219" s="815"/>
      <c r="O1219" s="816"/>
      <c r="P1219" s="816"/>
      <c r="Q1219" s="816"/>
      <c r="R1219" s="816"/>
      <c r="S1219" s="816"/>
    </row>
    <row r="1220">
      <c r="A1220" s="816"/>
      <c r="B1220" s="815"/>
      <c r="C1220" s="815"/>
      <c r="D1220" s="815"/>
      <c r="E1220" s="815"/>
      <c r="F1220" s="815"/>
      <c r="G1220" s="815"/>
      <c r="H1220" s="815"/>
      <c r="I1220" s="815"/>
      <c r="J1220" s="815"/>
      <c r="K1220" s="815"/>
      <c r="L1220" s="815"/>
      <c r="M1220" s="815"/>
      <c r="N1220" s="815"/>
      <c r="O1220" s="816"/>
      <c r="P1220" s="816"/>
      <c r="Q1220" s="816"/>
      <c r="R1220" s="816"/>
      <c r="S1220" s="816"/>
    </row>
    <row r="1221">
      <c r="A1221" s="816"/>
      <c r="B1221" s="815"/>
      <c r="C1221" s="815"/>
      <c r="D1221" s="815"/>
      <c r="E1221" s="815"/>
      <c r="F1221" s="815"/>
      <c r="G1221" s="815"/>
      <c r="H1221" s="815"/>
      <c r="I1221" s="815"/>
      <c r="J1221" s="815"/>
      <c r="K1221" s="815"/>
      <c r="L1221" s="815"/>
      <c r="M1221" s="815"/>
      <c r="N1221" s="815"/>
      <c r="O1221" s="816"/>
      <c r="P1221" s="816"/>
      <c r="Q1221" s="816"/>
      <c r="R1221" s="816"/>
      <c r="S1221" s="816"/>
    </row>
    <row r="1222">
      <c r="A1222" s="816"/>
      <c r="B1222" s="815"/>
      <c r="C1222" s="815"/>
      <c r="D1222" s="815"/>
      <c r="E1222" s="815"/>
      <c r="F1222" s="815"/>
      <c r="G1222" s="815"/>
      <c r="H1222" s="815"/>
      <c r="I1222" s="815"/>
      <c r="J1222" s="815"/>
      <c r="K1222" s="815"/>
      <c r="L1222" s="815"/>
      <c r="M1222" s="815"/>
      <c r="N1222" s="815"/>
      <c r="O1222" s="816"/>
      <c r="P1222" s="816"/>
      <c r="Q1222" s="816"/>
      <c r="R1222" s="816"/>
      <c r="S1222" s="816"/>
    </row>
    <row r="1223">
      <c r="A1223" s="816"/>
      <c r="B1223" s="815"/>
      <c r="C1223" s="815"/>
      <c r="D1223" s="815"/>
      <c r="E1223" s="815"/>
      <c r="F1223" s="815"/>
      <c r="G1223" s="815"/>
      <c r="H1223" s="815"/>
      <c r="I1223" s="815"/>
      <c r="J1223" s="815"/>
      <c r="K1223" s="815"/>
      <c r="L1223" s="815"/>
      <c r="M1223" s="815"/>
      <c r="N1223" s="815"/>
      <c r="O1223" s="816"/>
      <c r="P1223" s="816"/>
      <c r="Q1223" s="816"/>
      <c r="R1223" s="816"/>
      <c r="S1223" s="816"/>
    </row>
    <row r="1224">
      <c r="A1224" s="816"/>
      <c r="B1224" s="815"/>
      <c r="C1224" s="815"/>
      <c r="D1224" s="815"/>
      <c r="E1224" s="815"/>
      <c r="F1224" s="815"/>
      <c r="G1224" s="815"/>
      <c r="H1224" s="815"/>
      <c r="I1224" s="815"/>
      <c r="J1224" s="815"/>
      <c r="K1224" s="815"/>
      <c r="L1224" s="815"/>
      <c r="M1224" s="815"/>
      <c r="N1224" s="815"/>
      <c r="O1224" s="816"/>
      <c r="P1224" s="816"/>
      <c r="Q1224" s="816"/>
      <c r="R1224" s="816"/>
      <c r="S1224" s="816"/>
    </row>
    <row r="1225">
      <c r="A1225" s="816"/>
      <c r="B1225" s="815"/>
      <c r="C1225" s="815"/>
      <c r="D1225" s="815"/>
      <c r="E1225" s="815"/>
      <c r="F1225" s="815"/>
      <c r="G1225" s="815"/>
      <c r="H1225" s="815"/>
      <c r="I1225" s="815"/>
      <c r="J1225" s="815"/>
      <c r="K1225" s="815"/>
      <c r="L1225" s="815"/>
      <c r="M1225" s="815"/>
      <c r="N1225" s="815"/>
      <c r="O1225" s="816"/>
      <c r="P1225" s="816"/>
      <c r="Q1225" s="816"/>
      <c r="R1225" s="816"/>
      <c r="S1225" s="816"/>
    </row>
    <row r="1226">
      <c r="A1226" s="816"/>
      <c r="B1226" s="815"/>
      <c r="C1226" s="815"/>
      <c r="D1226" s="815"/>
      <c r="E1226" s="815"/>
      <c r="F1226" s="815"/>
      <c r="G1226" s="815"/>
      <c r="H1226" s="815"/>
      <c r="I1226" s="815"/>
      <c r="J1226" s="815"/>
      <c r="K1226" s="815"/>
      <c r="L1226" s="815"/>
      <c r="M1226" s="815"/>
      <c r="N1226" s="815"/>
      <c r="O1226" s="816"/>
      <c r="P1226" s="816"/>
      <c r="Q1226" s="816"/>
      <c r="R1226" s="816"/>
      <c r="S1226" s="816"/>
    </row>
    <row r="1227">
      <c r="A1227" s="816"/>
      <c r="B1227" s="815"/>
      <c r="C1227" s="815"/>
      <c r="D1227" s="815"/>
      <c r="E1227" s="815"/>
      <c r="F1227" s="815"/>
      <c r="G1227" s="815"/>
      <c r="H1227" s="815"/>
      <c r="I1227" s="815"/>
      <c r="J1227" s="815"/>
      <c r="K1227" s="815"/>
      <c r="L1227" s="815"/>
      <c r="M1227" s="815"/>
      <c r="N1227" s="815"/>
      <c r="O1227" s="816"/>
      <c r="P1227" s="816"/>
      <c r="Q1227" s="816"/>
      <c r="R1227" s="816"/>
      <c r="S1227" s="816"/>
    </row>
    <row r="1228">
      <c r="A1228" s="816"/>
      <c r="B1228" s="815"/>
      <c r="C1228" s="815"/>
      <c r="D1228" s="815"/>
      <c r="E1228" s="815"/>
      <c r="F1228" s="815"/>
      <c r="G1228" s="815"/>
      <c r="H1228" s="815"/>
      <c r="I1228" s="815"/>
      <c r="J1228" s="815"/>
      <c r="K1228" s="815"/>
      <c r="L1228" s="815"/>
      <c r="M1228" s="815"/>
      <c r="N1228" s="815"/>
      <c r="O1228" s="816"/>
      <c r="P1228" s="816"/>
      <c r="Q1228" s="816"/>
      <c r="R1228" s="816"/>
      <c r="S1228" s="816"/>
    </row>
    <row r="1229">
      <c r="A1229" s="816"/>
      <c r="B1229" s="815"/>
      <c r="C1229" s="815"/>
      <c r="D1229" s="815"/>
      <c r="E1229" s="815"/>
      <c r="F1229" s="815"/>
      <c r="G1229" s="815"/>
      <c r="H1229" s="815"/>
      <c r="I1229" s="815"/>
      <c r="J1229" s="815"/>
      <c r="K1229" s="815"/>
      <c r="L1229" s="815"/>
      <c r="M1229" s="815"/>
      <c r="N1229" s="815"/>
      <c r="O1229" s="816"/>
      <c r="P1229" s="816"/>
      <c r="Q1229" s="816"/>
      <c r="R1229" s="816"/>
      <c r="S1229" s="816"/>
    </row>
    <row r="1230">
      <c r="A1230" s="816"/>
      <c r="B1230" s="815"/>
      <c r="C1230" s="815"/>
      <c r="D1230" s="815"/>
      <c r="E1230" s="815"/>
      <c r="F1230" s="815"/>
      <c r="G1230" s="815"/>
      <c r="H1230" s="815"/>
      <c r="I1230" s="815"/>
      <c r="J1230" s="815"/>
      <c r="K1230" s="815"/>
      <c r="L1230" s="815"/>
      <c r="M1230" s="815"/>
      <c r="N1230" s="815"/>
      <c r="O1230" s="816"/>
      <c r="P1230" s="816"/>
      <c r="Q1230" s="816"/>
      <c r="R1230" s="816"/>
      <c r="S1230" s="816"/>
    </row>
    <row r="1231">
      <c r="A1231" s="816"/>
      <c r="B1231" s="815"/>
      <c r="C1231" s="815"/>
      <c r="D1231" s="815"/>
      <c r="E1231" s="815"/>
      <c r="F1231" s="815"/>
      <c r="G1231" s="815"/>
      <c r="H1231" s="815"/>
      <c r="I1231" s="815"/>
      <c r="J1231" s="815"/>
      <c r="K1231" s="815"/>
      <c r="L1231" s="815"/>
      <c r="M1231" s="815"/>
      <c r="N1231" s="815"/>
      <c r="O1231" s="816"/>
      <c r="P1231" s="816"/>
      <c r="Q1231" s="816"/>
      <c r="R1231" s="816"/>
      <c r="S1231" s="816"/>
    </row>
    <row r="1232">
      <c r="A1232" s="816"/>
      <c r="B1232" s="815"/>
      <c r="C1232" s="815"/>
      <c r="D1232" s="815"/>
      <c r="E1232" s="815"/>
      <c r="F1232" s="815"/>
      <c r="G1232" s="815"/>
      <c r="H1232" s="815"/>
      <c r="I1232" s="815"/>
      <c r="J1232" s="815"/>
      <c r="K1232" s="815"/>
      <c r="L1232" s="815"/>
      <c r="M1232" s="815"/>
      <c r="N1232" s="815"/>
      <c r="O1232" s="816"/>
      <c r="P1232" s="816"/>
      <c r="Q1232" s="816"/>
      <c r="R1232" s="816"/>
      <c r="S1232" s="816"/>
    </row>
    <row r="1233">
      <c r="A1233" s="816"/>
      <c r="B1233" s="815"/>
      <c r="C1233" s="815"/>
      <c r="D1233" s="815"/>
      <c r="E1233" s="815"/>
      <c r="F1233" s="815"/>
      <c r="G1233" s="815"/>
      <c r="H1233" s="815"/>
      <c r="I1233" s="815"/>
      <c r="J1233" s="815"/>
      <c r="K1233" s="815"/>
      <c r="L1233" s="815"/>
      <c r="M1233" s="815"/>
      <c r="N1233" s="815"/>
      <c r="O1233" s="816"/>
      <c r="P1233" s="816"/>
      <c r="Q1233" s="816"/>
      <c r="R1233" s="816"/>
      <c r="S1233" s="816"/>
    </row>
    <row r="1234">
      <c r="A1234" s="816"/>
      <c r="B1234" s="815"/>
      <c r="C1234" s="815"/>
      <c r="D1234" s="815"/>
      <c r="E1234" s="815"/>
      <c r="F1234" s="815"/>
      <c r="G1234" s="815"/>
      <c r="H1234" s="815"/>
      <c r="I1234" s="815"/>
      <c r="J1234" s="815"/>
      <c r="K1234" s="815"/>
      <c r="L1234" s="815"/>
      <c r="M1234" s="815"/>
      <c r="N1234" s="815"/>
      <c r="O1234" s="816"/>
      <c r="P1234" s="816"/>
      <c r="Q1234" s="816"/>
      <c r="R1234" s="816"/>
      <c r="S1234" s="816"/>
    </row>
    <row r="1235">
      <c r="A1235" s="816"/>
      <c r="B1235" s="815"/>
      <c r="C1235" s="815"/>
      <c r="D1235" s="815"/>
      <c r="E1235" s="815"/>
      <c r="F1235" s="815"/>
      <c r="G1235" s="815"/>
      <c r="H1235" s="815"/>
      <c r="I1235" s="815"/>
      <c r="J1235" s="815"/>
      <c r="K1235" s="815"/>
      <c r="L1235" s="815"/>
      <c r="M1235" s="815"/>
      <c r="N1235" s="815"/>
      <c r="O1235" s="816"/>
      <c r="P1235" s="816"/>
      <c r="Q1235" s="816"/>
      <c r="R1235" s="816"/>
      <c r="S1235" s="816"/>
    </row>
    <row r="1236">
      <c r="A1236" s="816"/>
      <c r="B1236" s="815"/>
      <c r="C1236" s="815"/>
      <c r="D1236" s="815"/>
      <c r="E1236" s="815"/>
      <c r="F1236" s="815"/>
      <c r="G1236" s="815"/>
      <c r="H1236" s="815"/>
      <c r="I1236" s="815"/>
      <c r="J1236" s="815"/>
      <c r="K1236" s="815"/>
      <c r="L1236" s="815"/>
      <c r="M1236" s="815"/>
      <c r="N1236" s="815"/>
      <c r="O1236" s="816"/>
      <c r="P1236" s="816"/>
      <c r="Q1236" s="816"/>
      <c r="R1236" s="816"/>
      <c r="S1236" s="816"/>
    </row>
    <row r="1237">
      <c r="A1237" s="816"/>
      <c r="B1237" s="815"/>
      <c r="C1237" s="815"/>
      <c r="D1237" s="815"/>
      <c r="E1237" s="815"/>
      <c r="F1237" s="815"/>
      <c r="G1237" s="815"/>
      <c r="H1237" s="815"/>
      <c r="I1237" s="815"/>
      <c r="J1237" s="815"/>
      <c r="K1237" s="815"/>
      <c r="L1237" s="815"/>
      <c r="M1237" s="815"/>
      <c r="N1237" s="815"/>
      <c r="O1237" s="816"/>
      <c r="P1237" s="816"/>
      <c r="Q1237" s="816"/>
      <c r="R1237" s="816"/>
      <c r="S1237" s="816"/>
    </row>
    <row r="1238">
      <c r="A1238" s="816"/>
      <c r="B1238" s="815"/>
      <c r="C1238" s="815"/>
      <c r="D1238" s="815"/>
      <c r="E1238" s="815"/>
      <c r="F1238" s="815"/>
      <c r="G1238" s="815"/>
      <c r="H1238" s="815"/>
      <c r="I1238" s="815"/>
      <c r="J1238" s="815"/>
      <c r="K1238" s="815"/>
      <c r="L1238" s="815"/>
      <c r="M1238" s="815"/>
      <c r="N1238" s="815"/>
      <c r="O1238" s="816"/>
      <c r="P1238" s="816"/>
      <c r="Q1238" s="816"/>
      <c r="R1238" s="816"/>
      <c r="S1238" s="816"/>
    </row>
    <row r="1239">
      <c r="A1239" s="816"/>
      <c r="B1239" s="815"/>
      <c r="C1239" s="815"/>
      <c r="D1239" s="815"/>
      <c r="E1239" s="815"/>
      <c r="F1239" s="815"/>
      <c r="G1239" s="815"/>
      <c r="H1239" s="815"/>
      <c r="I1239" s="815"/>
      <c r="J1239" s="815"/>
      <c r="K1239" s="815"/>
      <c r="L1239" s="815"/>
      <c r="M1239" s="815"/>
      <c r="N1239" s="815"/>
      <c r="O1239" s="816"/>
      <c r="P1239" s="816"/>
      <c r="Q1239" s="816"/>
      <c r="R1239" s="816"/>
      <c r="S1239" s="816"/>
    </row>
    <row r="1240">
      <c r="A1240" s="816"/>
      <c r="B1240" s="815"/>
      <c r="C1240" s="815"/>
      <c r="D1240" s="815"/>
      <c r="E1240" s="815"/>
      <c r="F1240" s="815"/>
      <c r="G1240" s="815"/>
      <c r="H1240" s="815"/>
      <c r="I1240" s="815"/>
      <c r="J1240" s="815"/>
      <c r="K1240" s="815"/>
      <c r="L1240" s="815"/>
      <c r="M1240" s="815"/>
      <c r="N1240" s="815"/>
      <c r="O1240" s="816"/>
      <c r="P1240" s="816"/>
      <c r="Q1240" s="816"/>
      <c r="R1240" s="816"/>
      <c r="S1240" s="816"/>
    </row>
    <row r="1241">
      <c r="A1241" s="816"/>
      <c r="B1241" s="815"/>
      <c r="C1241" s="815"/>
      <c r="D1241" s="815"/>
      <c r="E1241" s="815"/>
      <c r="F1241" s="815"/>
      <c r="G1241" s="815"/>
      <c r="H1241" s="815"/>
      <c r="I1241" s="815"/>
      <c r="J1241" s="815"/>
      <c r="K1241" s="815"/>
      <c r="L1241" s="815"/>
      <c r="M1241" s="815"/>
      <c r="N1241" s="815"/>
      <c r="O1241" s="816"/>
      <c r="P1241" s="816"/>
      <c r="Q1241" s="816"/>
      <c r="R1241" s="816"/>
      <c r="S1241" s="816"/>
    </row>
    <row r="1242">
      <c r="A1242" s="816"/>
      <c r="B1242" s="815"/>
      <c r="C1242" s="815"/>
      <c r="D1242" s="815"/>
      <c r="E1242" s="815"/>
      <c r="F1242" s="815"/>
      <c r="G1242" s="815"/>
      <c r="H1242" s="815"/>
      <c r="I1242" s="815"/>
      <c r="J1242" s="815"/>
      <c r="K1242" s="815"/>
      <c r="L1242" s="815"/>
      <c r="M1242" s="815"/>
      <c r="N1242" s="815"/>
      <c r="O1242" s="816"/>
      <c r="P1242" s="816"/>
      <c r="Q1242" s="816"/>
      <c r="R1242" s="816"/>
      <c r="S1242" s="816"/>
    </row>
    <row r="1243">
      <c r="A1243" s="816"/>
      <c r="B1243" s="815"/>
      <c r="C1243" s="815"/>
      <c r="D1243" s="815"/>
      <c r="E1243" s="815"/>
      <c r="F1243" s="815"/>
      <c r="G1243" s="815"/>
      <c r="H1243" s="815"/>
      <c r="I1243" s="815"/>
      <c r="J1243" s="815"/>
      <c r="K1243" s="815"/>
      <c r="L1243" s="815"/>
      <c r="M1243" s="815"/>
      <c r="N1243" s="815"/>
      <c r="O1243" s="816"/>
      <c r="P1243" s="816"/>
      <c r="Q1243" s="816"/>
      <c r="R1243" s="816"/>
      <c r="S1243" s="816"/>
    </row>
    <row r="1244">
      <c r="A1244" s="816"/>
      <c r="B1244" s="815"/>
      <c r="C1244" s="815"/>
      <c r="D1244" s="815"/>
      <c r="E1244" s="815"/>
      <c r="F1244" s="815"/>
      <c r="G1244" s="815"/>
      <c r="H1244" s="815"/>
      <c r="I1244" s="815"/>
      <c r="J1244" s="815"/>
      <c r="K1244" s="815"/>
      <c r="L1244" s="815"/>
      <c r="M1244" s="815"/>
      <c r="N1244" s="815"/>
      <c r="O1244" s="816"/>
      <c r="P1244" s="816"/>
      <c r="Q1244" s="816"/>
      <c r="R1244" s="816"/>
      <c r="S1244" s="816"/>
    </row>
    <row r="1245">
      <c r="A1245" s="816"/>
      <c r="B1245" s="815"/>
      <c r="C1245" s="815"/>
      <c r="D1245" s="815"/>
      <c r="E1245" s="815"/>
      <c r="F1245" s="815"/>
      <c r="G1245" s="815"/>
      <c r="H1245" s="815"/>
      <c r="I1245" s="815"/>
      <c r="J1245" s="815"/>
      <c r="K1245" s="815"/>
      <c r="L1245" s="815"/>
      <c r="M1245" s="815"/>
      <c r="N1245" s="815"/>
      <c r="O1245" s="816"/>
      <c r="P1245" s="816"/>
      <c r="Q1245" s="816"/>
      <c r="R1245" s="816"/>
      <c r="S1245" s="816"/>
    </row>
    <row r="1246">
      <c r="A1246" s="816"/>
      <c r="B1246" s="815"/>
      <c r="C1246" s="815"/>
      <c r="D1246" s="815"/>
      <c r="E1246" s="815"/>
      <c r="F1246" s="815"/>
      <c r="G1246" s="815"/>
      <c r="H1246" s="815"/>
      <c r="I1246" s="815"/>
      <c r="J1246" s="815"/>
      <c r="K1246" s="815"/>
      <c r="L1246" s="815"/>
      <c r="M1246" s="815"/>
      <c r="N1246" s="815"/>
      <c r="O1246" s="816"/>
      <c r="P1246" s="816"/>
      <c r="Q1246" s="816"/>
      <c r="R1246" s="816"/>
      <c r="S1246" s="816"/>
    </row>
    <row r="1247">
      <c r="A1247" s="816"/>
      <c r="B1247" s="815"/>
      <c r="C1247" s="815"/>
      <c r="D1247" s="815"/>
      <c r="E1247" s="815"/>
      <c r="F1247" s="815"/>
      <c r="G1247" s="815"/>
      <c r="H1247" s="815"/>
      <c r="I1247" s="815"/>
      <c r="J1247" s="815"/>
      <c r="K1247" s="815"/>
      <c r="L1247" s="815"/>
      <c r="M1247" s="815"/>
      <c r="N1247" s="815"/>
      <c r="O1247" s="816"/>
      <c r="P1247" s="816"/>
      <c r="Q1247" s="816"/>
      <c r="R1247" s="816"/>
      <c r="S1247" s="816"/>
    </row>
    <row r="1248">
      <c r="A1248" s="816"/>
      <c r="B1248" s="815"/>
      <c r="C1248" s="815"/>
      <c r="D1248" s="815"/>
      <c r="E1248" s="815"/>
      <c r="F1248" s="815"/>
      <c r="G1248" s="815"/>
      <c r="H1248" s="815"/>
      <c r="I1248" s="815"/>
      <c r="J1248" s="815"/>
      <c r="K1248" s="815"/>
      <c r="L1248" s="815"/>
      <c r="M1248" s="815"/>
      <c r="N1248" s="815"/>
      <c r="O1248" s="816"/>
      <c r="P1248" s="816"/>
      <c r="Q1248" s="816"/>
      <c r="R1248" s="816"/>
      <c r="S1248" s="816"/>
    </row>
    <row r="1249">
      <c r="A1249" s="816"/>
      <c r="B1249" s="815"/>
      <c r="C1249" s="815"/>
      <c r="D1249" s="815"/>
      <c r="E1249" s="815"/>
      <c r="F1249" s="815"/>
      <c r="G1249" s="815"/>
      <c r="H1249" s="815"/>
      <c r="I1249" s="815"/>
      <c r="J1249" s="815"/>
      <c r="K1249" s="815"/>
      <c r="L1249" s="815"/>
      <c r="M1249" s="815"/>
      <c r="N1249" s="815"/>
      <c r="O1249" s="816"/>
      <c r="P1249" s="816"/>
      <c r="Q1249" s="816"/>
      <c r="R1249" s="816"/>
      <c r="S1249" s="816"/>
    </row>
    <row r="1250">
      <c r="A1250" s="816"/>
      <c r="B1250" s="815"/>
      <c r="C1250" s="815"/>
      <c r="D1250" s="815"/>
      <c r="E1250" s="815"/>
      <c r="F1250" s="815"/>
      <c r="G1250" s="815"/>
      <c r="H1250" s="815"/>
      <c r="I1250" s="815"/>
      <c r="J1250" s="815"/>
      <c r="K1250" s="815"/>
      <c r="L1250" s="815"/>
      <c r="M1250" s="815"/>
      <c r="N1250" s="815"/>
      <c r="O1250" s="816"/>
      <c r="P1250" s="816"/>
      <c r="Q1250" s="816"/>
      <c r="R1250" s="816"/>
      <c r="S1250" s="816"/>
    </row>
    <row r="1251">
      <c r="A1251" s="816"/>
      <c r="B1251" s="815"/>
      <c r="C1251" s="815"/>
      <c r="D1251" s="815"/>
      <c r="E1251" s="815"/>
      <c r="F1251" s="815"/>
      <c r="G1251" s="815"/>
      <c r="H1251" s="815"/>
      <c r="I1251" s="815"/>
      <c r="J1251" s="815"/>
      <c r="K1251" s="815"/>
      <c r="L1251" s="815"/>
      <c r="M1251" s="815"/>
      <c r="N1251" s="815"/>
      <c r="O1251" s="816"/>
      <c r="P1251" s="816"/>
      <c r="Q1251" s="816"/>
      <c r="R1251" s="816"/>
      <c r="S1251" s="816"/>
    </row>
    <row r="1252">
      <c r="A1252" s="816"/>
      <c r="B1252" s="815"/>
      <c r="C1252" s="815"/>
      <c r="D1252" s="815"/>
      <c r="E1252" s="815"/>
      <c r="F1252" s="815"/>
      <c r="G1252" s="815"/>
      <c r="H1252" s="815"/>
      <c r="I1252" s="815"/>
      <c r="J1252" s="815"/>
      <c r="K1252" s="815"/>
      <c r="L1252" s="815"/>
      <c r="M1252" s="815"/>
      <c r="N1252" s="815"/>
      <c r="O1252" s="816"/>
      <c r="P1252" s="816"/>
      <c r="Q1252" s="816"/>
      <c r="R1252" s="816"/>
      <c r="S1252" s="816"/>
    </row>
    <row r="1253">
      <c r="A1253" s="816"/>
      <c r="B1253" s="815"/>
      <c r="C1253" s="815"/>
      <c r="D1253" s="815"/>
      <c r="E1253" s="815"/>
      <c r="F1253" s="815"/>
      <c r="G1253" s="815"/>
      <c r="H1253" s="815"/>
      <c r="I1253" s="815"/>
      <c r="J1253" s="815"/>
      <c r="K1253" s="815"/>
      <c r="L1253" s="815"/>
      <c r="M1253" s="815"/>
      <c r="N1253" s="815"/>
      <c r="O1253" s="816"/>
      <c r="P1253" s="816"/>
      <c r="Q1253" s="816"/>
      <c r="R1253" s="816"/>
      <c r="S1253" s="816"/>
    </row>
    <row r="1254">
      <c r="A1254" s="816"/>
      <c r="B1254" s="815"/>
      <c r="C1254" s="815"/>
      <c r="D1254" s="815"/>
      <c r="E1254" s="815"/>
      <c r="F1254" s="815"/>
      <c r="G1254" s="815"/>
      <c r="H1254" s="815"/>
      <c r="I1254" s="815"/>
      <c r="J1254" s="815"/>
      <c r="K1254" s="815"/>
      <c r="L1254" s="815"/>
      <c r="M1254" s="815"/>
      <c r="N1254" s="815"/>
      <c r="O1254" s="816"/>
      <c r="P1254" s="816"/>
      <c r="Q1254" s="816"/>
      <c r="R1254" s="816"/>
      <c r="S1254" s="816"/>
    </row>
    <row r="1255">
      <c r="A1255" s="816"/>
      <c r="B1255" s="815"/>
      <c r="C1255" s="815"/>
      <c r="D1255" s="815"/>
      <c r="E1255" s="815"/>
      <c r="F1255" s="815"/>
      <c r="G1255" s="815"/>
      <c r="H1255" s="815"/>
      <c r="I1255" s="815"/>
      <c r="J1255" s="815"/>
      <c r="K1255" s="815"/>
      <c r="L1255" s="815"/>
      <c r="M1255" s="815"/>
      <c r="N1255" s="815"/>
      <c r="O1255" s="816"/>
      <c r="P1255" s="816"/>
      <c r="Q1255" s="816"/>
      <c r="R1255" s="816"/>
      <c r="S1255" s="816"/>
    </row>
    <row r="1256">
      <c r="A1256" s="816"/>
      <c r="B1256" s="815"/>
      <c r="C1256" s="815"/>
      <c r="D1256" s="815"/>
      <c r="E1256" s="815"/>
      <c r="F1256" s="815"/>
      <c r="G1256" s="815"/>
      <c r="H1256" s="815"/>
      <c r="I1256" s="815"/>
      <c r="J1256" s="815"/>
      <c r="K1256" s="815"/>
      <c r="L1256" s="815"/>
      <c r="M1256" s="815"/>
      <c r="N1256" s="815"/>
      <c r="O1256" s="816"/>
      <c r="P1256" s="816"/>
      <c r="Q1256" s="816"/>
      <c r="R1256" s="816"/>
      <c r="S1256" s="816"/>
    </row>
    <row r="1257">
      <c r="A1257" s="816"/>
      <c r="B1257" s="815"/>
      <c r="C1257" s="815"/>
      <c r="D1257" s="815"/>
      <c r="E1257" s="815"/>
      <c r="F1257" s="815"/>
      <c r="G1257" s="815"/>
      <c r="H1257" s="815"/>
      <c r="I1257" s="815"/>
      <c r="J1257" s="815"/>
      <c r="K1257" s="815"/>
      <c r="L1257" s="815"/>
      <c r="M1257" s="815"/>
      <c r="N1257" s="815"/>
      <c r="O1257" s="816"/>
      <c r="P1257" s="816"/>
      <c r="Q1257" s="816"/>
      <c r="R1257" s="816"/>
      <c r="S1257" s="816"/>
    </row>
    <row r="1258">
      <c r="A1258" s="816"/>
      <c r="B1258" s="815"/>
      <c r="C1258" s="815"/>
      <c r="D1258" s="815"/>
      <c r="E1258" s="815"/>
      <c r="F1258" s="815"/>
      <c r="G1258" s="815"/>
      <c r="H1258" s="815"/>
      <c r="I1258" s="815"/>
      <c r="J1258" s="815"/>
      <c r="K1258" s="815"/>
      <c r="L1258" s="815"/>
      <c r="M1258" s="815"/>
      <c r="N1258" s="815"/>
      <c r="O1258" s="816"/>
      <c r="P1258" s="816"/>
      <c r="Q1258" s="816"/>
      <c r="R1258" s="816"/>
      <c r="S1258" s="816"/>
    </row>
    <row r="1259">
      <c r="A1259" s="816"/>
      <c r="B1259" s="815"/>
      <c r="C1259" s="815"/>
      <c r="D1259" s="815"/>
      <c r="E1259" s="815"/>
      <c r="F1259" s="815"/>
      <c r="G1259" s="815"/>
      <c r="H1259" s="815"/>
      <c r="I1259" s="815"/>
      <c r="J1259" s="815"/>
      <c r="K1259" s="815"/>
      <c r="L1259" s="815"/>
      <c r="M1259" s="815"/>
      <c r="N1259" s="815"/>
      <c r="O1259" s="816"/>
      <c r="P1259" s="816"/>
      <c r="Q1259" s="816"/>
      <c r="R1259" s="816"/>
      <c r="S1259" s="816"/>
    </row>
    <row r="1260">
      <c r="A1260" s="816"/>
      <c r="B1260" s="815"/>
      <c r="C1260" s="815"/>
      <c r="D1260" s="815"/>
      <c r="E1260" s="815"/>
      <c r="F1260" s="815"/>
      <c r="G1260" s="815"/>
      <c r="H1260" s="815"/>
      <c r="I1260" s="815"/>
      <c r="J1260" s="815"/>
      <c r="K1260" s="815"/>
      <c r="L1260" s="815"/>
      <c r="M1260" s="815"/>
      <c r="N1260" s="815"/>
      <c r="O1260" s="816"/>
      <c r="P1260" s="816"/>
      <c r="Q1260" s="816"/>
      <c r="R1260" s="816"/>
      <c r="S1260" s="816"/>
    </row>
    <row r="1261">
      <c r="A1261" s="816"/>
      <c r="B1261" s="815"/>
      <c r="C1261" s="815"/>
      <c r="D1261" s="815"/>
      <c r="E1261" s="815"/>
      <c r="F1261" s="815"/>
      <c r="G1261" s="815"/>
      <c r="H1261" s="815"/>
      <c r="I1261" s="815"/>
      <c r="J1261" s="815"/>
      <c r="K1261" s="815"/>
      <c r="L1261" s="815"/>
      <c r="M1261" s="815"/>
      <c r="N1261" s="815"/>
      <c r="O1261" s="816"/>
      <c r="P1261" s="816"/>
      <c r="Q1261" s="816"/>
      <c r="R1261" s="816"/>
      <c r="S1261" s="816"/>
    </row>
    <row r="1262">
      <c r="A1262" s="816"/>
      <c r="B1262" s="815"/>
      <c r="C1262" s="815"/>
      <c r="D1262" s="815"/>
      <c r="E1262" s="815"/>
      <c r="F1262" s="815"/>
      <c r="G1262" s="815"/>
      <c r="H1262" s="815"/>
      <c r="I1262" s="815"/>
      <c r="J1262" s="815"/>
      <c r="K1262" s="815"/>
      <c r="L1262" s="815"/>
      <c r="M1262" s="815"/>
      <c r="N1262" s="815"/>
      <c r="O1262" s="816"/>
      <c r="P1262" s="816"/>
      <c r="Q1262" s="816"/>
      <c r="R1262" s="816"/>
      <c r="S1262" s="816"/>
    </row>
    <row r="1263">
      <c r="A1263" s="816"/>
      <c r="B1263" s="815"/>
      <c r="C1263" s="815"/>
      <c r="D1263" s="815"/>
      <c r="E1263" s="815"/>
      <c r="F1263" s="815"/>
      <c r="G1263" s="815"/>
      <c r="H1263" s="815"/>
      <c r="I1263" s="815"/>
      <c r="J1263" s="815"/>
      <c r="K1263" s="815"/>
      <c r="L1263" s="815"/>
      <c r="M1263" s="815"/>
      <c r="N1263" s="815"/>
      <c r="O1263" s="816"/>
      <c r="P1263" s="816"/>
      <c r="Q1263" s="816"/>
      <c r="R1263" s="816"/>
      <c r="S1263" s="816"/>
    </row>
    <row r="1264">
      <c r="A1264" s="816"/>
      <c r="B1264" s="815"/>
      <c r="C1264" s="815"/>
      <c r="D1264" s="815"/>
      <c r="E1264" s="815"/>
      <c r="F1264" s="815"/>
      <c r="G1264" s="815"/>
      <c r="H1264" s="815"/>
      <c r="I1264" s="815"/>
      <c r="J1264" s="815"/>
      <c r="K1264" s="815"/>
      <c r="L1264" s="815"/>
      <c r="M1264" s="815"/>
      <c r="N1264" s="815"/>
      <c r="O1264" s="816"/>
      <c r="P1264" s="816"/>
      <c r="Q1264" s="816"/>
      <c r="R1264" s="816"/>
      <c r="S1264" s="816"/>
    </row>
    <row r="1265">
      <c r="A1265" s="816"/>
      <c r="B1265" s="815"/>
      <c r="C1265" s="815"/>
      <c r="D1265" s="815"/>
      <c r="E1265" s="815"/>
      <c r="F1265" s="815"/>
      <c r="G1265" s="815"/>
      <c r="H1265" s="815"/>
      <c r="I1265" s="815"/>
      <c r="J1265" s="815"/>
      <c r="K1265" s="815"/>
      <c r="L1265" s="815"/>
      <c r="M1265" s="815"/>
      <c r="N1265" s="815"/>
      <c r="O1265" s="816"/>
      <c r="P1265" s="816"/>
      <c r="Q1265" s="816"/>
      <c r="R1265" s="816"/>
      <c r="S1265" s="816"/>
    </row>
    <row r="1266">
      <c r="A1266" s="816"/>
      <c r="B1266" s="815"/>
      <c r="C1266" s="815"/>
      <c r="D1266" s="815"/>
      <c r="E1266" s="815"/>
      <c r="F1266" s="815"/>
      <c r="G1266" s="815"/>
      <c r="H1266" s="815"/>
      <c r="I1266" s="815"/>
      <c r="J1266" s="815"/>
      <c r="K1266" s="815"/>
      <c r="L1266" s="815"/>
      <c r="M1266" s="815"/>
      <c r="N1266" s="815"/>
      <c r="O1266" s="816"/>
      <c r="P1266" s="816"/>
      <c r="Q1266" s="816"/>
      <c r="R1266" s="816"/>
      <c r="S1266" s="816"/>
    </row>
    <row r="1267">
      <c r="A1267" s="816"/>
      <c r="B1267" s="815"/>
      <c r="C1267" s="815"/>
      <c r="D1267" s="815"/>
      <c r="E1267" s="815"/>
      <c r="F1267" s="815"/>
      <c r="G1267" s="815"/>
      <c r="H1267" s="815"/>
      <c r="I1267" s="815"/>
      <c r="J1267" s="815"/>
      <c r="K1267" s="815"/>
      <c r="L1267" s="815"/>
      <c r="M1267" s="815"/>
      <c r="N1267" s="815"/>
      <c r="O1267" s="816"/>
      <c r="P1267" s="816"/>
      <c r="Q1267" s="816"/>
      <c r="R1267" s="816"/>
      <c r="S1267" s="816"/>
    </row>
    <row r="1268">
      <c r="A1268" s="816"/>
      <c r="B1268" s="815"/>
      <c r="C1268" s="815"/>
      <c r="D1268" s="815"/>
      <c r="E1268" s="815"/>
      <c r="F1268" s="815"/>
      <c r="G1268" s="815"/>
      <c r="H1268" s="815"/>
      <c r="I1268" s="815"/>
      <c r="J1268" s="815"/>
      <c r="K1268" s="815"/>
      <c r="L1268" s="815"/>
      <c r="M1268" s="815"/>
      <c r="N1268" s="815"/>
      <c r="O1268" s="816"/>
      <c r="P1268" s="816"/>
      <c r="Q1268" s="816"/>
      <c r="R1268" s="816"/>
      <c r="S1268" s="816"/>
    </row>
    <row r="1269">
      <c r="A1269" s="816"/>
      <c r="B1269" s="815"/>
      <c r="C1269" s="815"/>
      <c r="D1269" s="815"/>
      <c r="E1269" s="815"/>
      <c r="F1269" s="815"/>
      <c r="G1269" s="815"/>
      <c r="H1269" s="815"/>
      <c r="I1269" s="815"/>
      <c r="J1269" s="815"/>
      <c r="K1269" s="815"/>
      <c r="L1269" s="815"/>
      <c r="M1269" s="815"/>
      <c r="N1269" s="815"/>
      <c r="O1269" s="816"/>
      <c r="P1269" s="816"/>
      <c r="Q1269" s="816"/>
      <c r="R1269" s="816"/>
      <c r="S1269" s="816"/>
    </row>
    <row r="1270">
      <c r="A1270" s="816"/>
      <c r="B1270" s="815"/>
      <c r="C1270" s="815"/>
      <c r="D1270" s="815"/>
      <c r="E1270" s="815"/>
      <c r="F1270" s="815"/>
      <c r="G1270" s="815"/>
      <c r="H1270" s="815"/>
      <c r="I1270" s="815"/>
      <c r="J1270" s="815"/>
      <c r="K1270" s="815"/>
      <c r="L1270" s="815"/>
      <c r="M1270" s="815"/>
      <c r="N1270" s="815"/>
      <c r="O1270" s="816"/>
      <c r="P1270" s="816"/>
      <c r="Q1270" s="816"/>
      <c r="R1270" s="816"/>
      <c r="S1270" s="816"/>
    </row>
    <row r="1271">
      <c r="A1271" s="816"/>
      <c r="B1271" s="815"/>
      <c r="C1271" s="815"/>
      <c r="D1271" s="815"/>
      <c r="E1271" s="815"/>
      <c r="F1271" s="815"/>
      <c r="G1271" s="815"/>
      <c r="H1271" s="815"/>
      <c r="I1271" s="815"/>
      <c r="J1271" s="815"/>
      <c r="K1271" s="815"/>
      <c r="L1271" s="815"/>
      <c r="M1271" s="815"/>
      <c r="N1271" s="815"/>
      <c r="O1271" s="816"/>
      <c r="P1271" s="816"/>
      <c r="Q1271" s="816"/>
      <c r="R1271" s="816"/>
      <c r="S1271" s="816"/>
    </row>
    <row r="1272">
      <c r="A1272" s="816"/>
      <c r="B1272" s="815"/>
      <c r="C1272" s="815"/>
      <c r="D1272" s="815"/>
      <c r="E1272" s="815"/>
      <c r="F1272" s="815"/>
      <c r="G1272" s="815"/>
      <c r="H1272" s="815"/>
      <c r="I1272" s="815"/>
      <c r="J1272" s="815"/>
      <c r="K1272" s="815"/>
      <c r="L1272" s="815"/>
      <c r="M1272" s="815"/>
      <c r="N1272" s="815"/>
      <c r="O1272" s="816"/>
      <c r="P1272" s="816"/>
      <c r="Q1272" s="816"/>
      <c r="R1272" s="816"/>
      <c r="S1272" s="816"/>
    </row>
    <row r="1273">
      <c r="A1273" s="816"/>
      <c r="B1273" s="815"/>
      <c r="C1273" s="815"/>
      <c r="D1273" s="815"/>
      <c r="E1273" s="815"/>
      <c r="F1273" s="815"/>
      <c r="G1273" s="815"/>
      <c r="H1273" s="815"/>
      <c r="I1273" s="815"/>
      <c r="J1273" s="815"/>
      <c r="K1273" s="815"/>
      <c r="L1273" s="815"/>
      <c r="M1273" s="815"/>
      <c r="N1273" s="815"/>
      <c r="O1273" s="816"/>
      <c r="P1273" s="816"/>
      <c r="Q1273" s="816"/>
      <c r="R1273" s="816"/>
      <c r="S1273" s="816"/>
    </row>
    <row r="1274">
      <c r="A1274" s="816"/>
      <c r="B1274" s="815"/>
      <c r="C1274" s="815"/>
      <c r="D1274" s="815"/>
      <c r="E1274" s="815"/>
      <c r="F1274" s="815"/>
      <c r="G1274" s="815"/>
      <c r="H1274" s="815"/>
      <c r="I1274" s="815"/>
      <c r="J1274" s="815"/>
      <c r="K1274" s="815"/>
      <c r="L1274" s="815"/>
      <c r="M1274" s="815"/>
      <c r="N1274" s="815"/>
      <c r="O1274" s="816"/>
      <c r="P1274" s="816"/>
      <c r="Q1274" s="816"/>
      <c r="R1274" s="816"/>
      <c r="S1274" s="816"/>
    </row>
    <row r="1275">
      <c r="A1275" s="816"/>
      <c r="B1275" s="815"/>
      <c r="C1275" s="815"/>
      <c r="D1275" s="815"/>
      <c r="E1275" s="815"/>
      <c r="F1275" s="815"/>
      <c r="G1275" s="815"/>
      <c r="H1275" s="815"/>
      <c r="I1275" s="815"/>
      <c r="J1275" s="815"/>
      <c r="K1275" s="815"/>
      <c r="L1275" s="815"/>
      <c r="M1275" s="815"/>
      <c r="N1275" s="815"/>
      <c r="O1275" s="816"/>
      <c r="P1275" s="816"/>
      <c r="Q1275" s="816"/>
      <c r="R1275" s="816"/>
      <c r="S1275" s="816"/>
    </row>
    <row r="1276">
      <c r="A1276" s="816"/>
      <c r="B1276" s="815"/>
      <c r="C1276" s="815"/>
      <c r="D1276" s="815"/>
      <c r="E1276" s="815"/>
      <c r="F1276" s="815"/>
      <c r="G1276" s="815"/>
      <c r="H1276" s="815"/>
      <c r="I1276" s="815"/>
      <c r="J1276" s="815"/>
      <c r="K1276" s="815"/>
      <c r="L1276" s="815"/>
      <c r="M1276" s="815"/>
      <c r="N1276" s="815"/>
      <c r="O1276" s="816"/>
      <c r="P1276" s="816"/>
      <c r="Q1276" s="816"/>
      <c r="R1276" s="816"/>
      <c r="S1276" s="816"/>
    </row>
    <row r="1277">
      <c r="A1277" s="816"/>
      <c r="B1277" s="815"/>
      <c r="C1277" s="815"/>
      <c r="D1277" s="815"/>
      <c r="E1277" s="815"/>
      <c r="F1277" s="815"/>
      <c r="G1277" s="815"/>
      <c r="H1277" s="815"/>
      <c r="I1277" s="815"/>
      <c r="J1277" s="815"/>
      <c r="K1277" s="815"/>
      <c r="L1277" s="815"/>
      <c r="M1277" s="815"/>
      <c r="N1277" s="815"/>
      <c r="O1277" s="816"/>
      <c r="P1277" s="816"/>
      <c r="Q1277" s="816"/>
      <c r="R1277" s="816"/>
      <c r="S1277" s="816"/>
    </row>
    <row r="1278">
      <c r="A1278" s="816"/>
      <c r="B1278" s="815"/>
      <c r="C1278" s="815"/>
      <c r="D1278" s="815"/>
      <c r="E1278" s="815"/>
      <c r="F1278" s="815"/>
      <c r="G1278" s="815"/>
      <c r="H1278" s="815"/>
      <c r="I1278" s="815"/>
      <c r="J1278" s="815"/>
      <c r="K1278" s="815"/>
      <c r="L1278" s="815"/>
      <c r="M1278" s="815"/>
      <c r="N1278" s="815"/>
      <c r="O1278" s="816"/>
      <c r="P1278" s="816"/>
      <c r="Q1278" s="816"/>
      <c r="R1278" s="816"/>
      <c r="S1278" s="816"/>
    </row>
    <row r="1279">
      <c r="A1279" s="816"/>
      <c r="B1279" s="815"/>
      <c r="C1279" s="815"/>
      <c r="D1279" s="815"/>
      <c r="E1279" s="815"/>
      <c r="F1279" s="815"/>
      <c r="G1279" s="815"/>
      <c r="H1279" s="815"/>
      <c r="I1279" s="815"/>
      <c r="J1279" s="815"/>
      <c r="K1279" s="815"/>
      <c r="L1279" s="815"/>
      <c r="M1279" s="815"/>
      <c r="N1279" s="815"/>
      <c r="O1279" s="816"/>
      <c r="P1279" s="816"/>
      <c r="Q1279" s="816"/>
      <c r="R1279" s="816"/>
      <c r="S1279" s="816"/>
    </row>
    <row r="1280">
      <c r="A1280" s="816"/>
      <c r="B1280" s="815"/>
      <c r="C1280" s="815"/>
      <c r="D1280" s="815"/>
      <c r="E1280" s="815"/>
      <c r="F1280" s="815"/>
      <c r="G1280" s="815"/>
      <c r="H1280" s="815"/>
      <c r="I1280" s="815"/>
      <c r="J1280" s="815"/>
      <c r="K1280" s="815"/>
      <c r="L1280" s="815"/>
      <c r="M1280" s="815"/>
      <c r="N1280" s="815"/>
      <c r="O1280" s="816"/>
      <c r="P1280" s="816"/>
      <c r="Q1280" s="816"/>
      <c r="R1280" s="816"/>
      <c r="S1280" s="816"/>
    </row>
    <row r="1281">
      <c r="A1281" s="816"/>
      <c r="B1281" s="815"/>
      <c r="C1281" s="815"/>
      <c r="D1281" s="815"/>
      <c r="E1281" s="815"/>
      <c r="F1281" s="815"/>
      <c r="G1281" s="815"/>
      <c r="H1281" s="815"/>
      <c r="I1281" s="815"/>
      <c r="J1281" s="815"/>
      <c r="K1281" s="815"/>
      <c r="L1281" s="815"/>
      <c r="M1281" s="815"/>
      <c r="N1281" s="815"/>
      <c r="O1281" s="816"/>
      <c r="P1281" s="816"/>
      <c r="Q1281" s="816"/>
      <c r="R1281" s="816"/>
      <c r="S1281" s="816"/>
    </row>
    <row r="1282">
      <c r="A1282" s="816"/>
      <c r="B1282" s="815"/>
      <c r="C1282" s="815"/>
      <c r="D1282" s="815"/>
      <c r="E1282" s="815"/>
      <c r="F1282" s="815"/>
      <c r="G1282" s="815"/>
      <c r="H1282" s="815"/>
      <c r="I1282" s="815"/>
      <c r="J1282" s="815"/>
      <c r="K1282" s="815"/>
      <c r="L1282" s="815"/>
      <c r="M1282" s="815"/>
      <c r="N1282" s="815"/>
      <c r="O1282" s="816"/>
      <c r="P1282" s="816"/>
      <c r="Q1282" s="816"/>
      <c r="R1282" s="816"/>
      <c r="S1282" s="816"/>
    </row>
    <row r="1283">
      <c r="A1283" s="816"/>
      <c r="B1283" s="815"/>
      <c r="C1283" s="815"/>
      <c r="D1283" s="815"/>
      <c r="E1283" s="815"/>
      <c r="F1283" s="815"/>
      <c r="G1283" s="815"/>
      <c r="H1283" s="815"/>
      <c r="I1283" s="815"/>
      <c r="J1283" s="815"/>
      <c r="K1283" s="815"/>
      <c r="L1283" s="815"/>
      <c r="M1283" s="815"/>
      <c r="N1283" s="815"/>
      <c r="O1283" s="816"/>
      <c r="P1283" s="816"/>
      <c r="Q1283" s="816"/>
      <c r="R1283" s="816"/>
      <c r="S1283" s="816"/>
    </row>
    <row r="1284">
      <c r="A1284" s="816"/>
      <c r="B1284" s="815"/>
      <c r="C1284" s="815"/>
      <c r="D1284" s="815"/>
      <c r="E1284" s="815"/>
      <c r="F1284" s="815"/>
      <c r="G1284" s="815"/>
      <c r="H1284" s="815"/>
      <c r="I1284" s="815"/>
      <c r="J1284" s="815"/>
      <c r="K1284" s="815"/>
      <c r="L1284" s="815"/>
      <c r="M1284" s="815"/>
      <c r="N1284" s="815"/>
      <c r="O1284" s="816"/>
      <c r="P1284" s="816"/>
      <c r="Q1284" s="816"/>
      <c r="R1284" s="816"/>
      <c r="S1284" s="816"/>
    </row>
    <row r="1285">
      <c r="A1285" s="816"/>
      <c r="B1285" s="815"/>
      <c r="C1285" s="815"/>
      <c r="D1285" s="815"/>
      <c r="E1285" s="815"/>
      <c r="F1285" s="815"/>
      <c r="G1285" s="815"/>
      <c r="H1285" s="815"/>
      <c r="I1285" s="815"/>
      <c r="J1285" s="815"/>
      <c r="K1285" s="815"/>
      <c r="L1285" s="815"/>
      <c r="M1285" s="815"/>
      <c r="N1285" s="815"/>
      <c r="O1285" s="816"/>
      <c r="P1285" s="816"/>
      <c r="Q1285" s="816"/>
      <c r="R1285" s="816"/>
      <c r="S1285" s="816"/>
    </row>
    <row r="1286">
      <c r="A1286" s="816"/>
      <c r="B1286" s="815"/>
      <c r="C1286" s="815"/>
      <c r="D1286" s="815"/>
      <c r="E1286" s="815"/>
      <c r="F1286" s="815"/>
      <c r="G1286" s="815"/>
      <c r="H1286" s="815"/>
      <c r="I1286" s="815"/>
      <c r="J1286" s="815"/>
      <c r="K1286" s="815"/>
      <c r="L1286" s="815"/>
      <c r="M1286" s="815"/>
      <c r="N1286" s="815"/>
      <c r="O1286" s="816"/>
      <c r="P1286" s="816"/>
      <c r="Q1286" s="816"/>
      <c r="R1286" s="816"/>
      <c r="S1286" s="816"/>
    </row>
    <row r="1287">
      <c r="A1287" s="816"/>
      <c r="B1287" s="815"/>
      <c r="C1287" s="815"/>
      <c r="D1287" s="815"/>
      <c r="E1287" s="815"/>
      <c r="F1287" s="815"/>
      <c r="G1287" s="815"/>
      <c r="H1287" s="815"/>
      <c r="I1287" s="815"/>
      <c r="J1287" s="815"/>
      <c r="K1287" s="815"/>
      <c r="L1287" s="815"/>
      <c r="M1287" s="815"/>
      <c r="N1287" s="815"/>
      <c r="O1287" s="816"/>
      <c r="P1287" s="816"/>
      <c r="Q1287" s="816"/>
      <c r="R1287" s="816"/>
      <c r="S1287" s="816"/>
    </row>
    <row r="1288">
      <c r="A1288" s="816"/>
      <c r="B1288" s="815"/>
      <c r="C1288" s="815"/>
      <c r="D1288" s="815"/>
      <c r="E1288" s="815"/>
      <c r="F1288" s="815"/>
      <c r="G1288" s="815"/>
      <c r="H1288" s="815"/>
      <c r="I1288" s="815"/>
      <c r="J1288" s="815"/>
      <c r="K1288" s="815"/>
      <c r="L1288" s="815"/>
      <c r="M1288" s="815"/>
      <c r="N1288" s="815"/>
      <c r="O1288" s="816"/>
      <c r="P1288" s="816"/>
      <c r="Q1288" s="816"/>
      <c r="R1288" s="816"/>
      <c r="S1288" s="816"/>
    </row>
    <row r="1289">
      <c r="A1289" s="816"/>
      <c r="B1289" s="815"/>
      <c r="C1289" s="815"/>
      <c r="D1289" s="815"/>
      <c r="E1289" s="815"/>
      <c r="F1289" s="815"/>
      <c r="G1289" s="815"/>
      <c r="H1289" s="815"/>
      <c r="I1289" s="815"/>
      <c r="J1289" s="815"/>
      <c r="K1289" s="815"/>
      <c r="L1289" s="815"/>
      <c r="M1289" s="815"/>
      <c r="N1289" s="815"/>
      <c r="O1289" s="816"/>
      <c r="P1289" s="816"/>
      <c r="Q1289" s="816"/>
      <c r="R1289" s="816"/>
      <c r="S1289" s="816"/>
    </row>
    <row r="1290">
      <c r="A1290" s="816"/>
      <c r="B1290" s="815"/>
      <c r="C1290" s="815"/>
      <c r="D1290" s="815"/>
      <c r="E1290" s="815"/>
      <c r="F1290" s="815"/>
      <c r="G1290" s="815"/>
      <c r="H1290" s="815"/>
      <c r="I1290" s="815"/>
      <c r="J1290" s="815"/>
      <c r="K1290" s="815"/>
      <c r="L1290" s="815"/>
      <c r="M1290" s="815"/>
      <c r="N1290" s="815"/>
      <c r="O1290" s="816"/>
      <c r="P1290" s="816"/>
      <c r="Q1290" s="816"/>
      <c r="R1290" s="816"/>
      <c r="S1290" s="816"/>
    </row>
    <row r="1291">
      <c r="A1291" s="816"/>
      <c r="B1291" s="815"/>
      <c r="C1291" s="815"/>
      <c r="D1291" s="815"/>
      <c r="E1291" s="815"/>
      <c r="F1291" s="815"/>
      <c r="G1291" s="815"/>
      <c r="H1291" s="815"/>
      <c r="I1291" s="815"/>
      <c r="J1291" s="815"/>
      <c r="K1291" s="815"/>
      <c r="L1291" s="815"/>
      <c r="M1291" s="815"/>
      <c r="N1291" s="815"/>
      <c r="O1291" s="816"/>
      <c r="P1291" s="816"/>
      <c r="Q1291" s="816"/>
      <c r="R1291" s="816"/>
      <c r="S1291" s="816"/>
    </row>
    <row r="1292">
      <c r="A1292" s="816"/>
      <c r="B1292" s="815"/>
      <c r="C1292" s="815"/>
      <c r="D1292" s="815"/>
      <c r="E1292" s="815"/>
      <c r="F1292" s="815"/>
      <c r="G1292" s="815"/>
      <c r="H1292" s="815"/>
      <c r="I1292" s="815"/>
      <c r="J1292" s="815"/>
      <c r="K1292" s="815"/>
      <c r="L1292" s="815"/>
      <c r="M1292" s="815"/>
      <c r="N1292" s="815"/>
      <c r="O1292" s="816"/>
      <c r="P1292" s="816"/>
      <c r="Q1292" s="816"/>
      <c r="R1292" s="816"/>
      <c r="S1292" s="816"/>
    </row>
    <row r="1293">
      <c r="A1293" s="816"/>
      <c r="B1293" s="815"/>
      <c r="C1293" s="815"/>
      <c r="D1293" s="815"/>
      <c r="E1293" s="815"/>
      <c r="F1293" s="815"/>
      <c r="G1293" s="815"/>
      <c r="H1293" s="815"/>
      <c r="I1293" s="815"/>
      <c r="J1293" s="815"/>
      <c r="K1293" s="815"/>
      <c r="L1293" s="815"/>
      <c r="M1293" s="815"/>
      <c r="N1293" s="815"/>
      <c r="O1293" s="816"/>
      <c r="P1293" s="816"/>
      <c r="Q1293" s="816"/>
      <c r="R1293" s="816"/>
      <c r="S1293" s="816"/>
    </row>
    <row r="1294">
      <c r="A1294" s="816"/>
      <c r="B1294" s="815"/>
      <c r="C1294" s="815"/>
      <c r="D1294" s="815"/>
      <c r="E1294" s="815"/>
      <c r="F1294" s="815"/>
      <c r="G1294" s="815"/>
      <c r="H1294" s="815"/>
      <c r="I1294" s="815"/>
      <c r="J1294" s="815"/>
      <c r="K1294" s="815"/>
      <c r="L1294" s="815"/>
      <c r="M1294" s="815"/>
      <c r="N1294" s="815"/>
      <c r="O1294" s="816"/>
      <c r="P1294" s="816"/>
      <c r="Q1294" s="816"/>
      <c r="R1294" s="816"/>
      <c r="S1294" s="816"/>
    </row>
    <row r="1295">
      <c r="A1295" s="816"/>
      <c r="B1295" s="815"/>
      <c r="C1295" s="815"/>
      <c r="D1295" s="815"/>
      <c r="E1295" s="815"/>
      <c r="F1295" s="815"/>
      <c r="G1295" s="815"/>
      <c r="H1295" s="815"/>
      <c r="I1295" s="815"/>
      <c r="J1295" s="815"/>
      <c r="K1295" s="815"/>
      <c r="L1295" s="815"/>
      <c r="M1295" s="815"/>
      <c r="N1295" s="815"/>
      <c r="O1295" s="816"/>
      <c r="P1295" s="816"/>
      <c r="Q1295" s="816"/>
      <c r="R1295" s="816"/>
      <c r="S1295" s="816"/>
    </row>
    <row r="1296">
      <c r="A1296" s="816"/>
      <c r="B1296" s="815"/>
      <c r="C1296" s="815"/>
      <c r="D1296" s="815"/>
      <c r="E1296" s="815"/>
      <c r="F1296" s="815"/>
      <c r="G1296" s="815"/>
      <c r="H1296" s="815"/>
      <c r="I1296" s="815"/>
      <c r="J1296" s="815"/>
      <c r="K1296" s="815"/>
      <c r="L1296" s="815"/>
      <c r="M1296" s="815"/>
      <c r="N1296" s="815"/>
      <c r="O1296" s="816"/>
      <c r="P1296" s="816"/>
      <c r="Q1296" s="816"/>
      <c r="R1296" s="816"/>
      <c r="S1296" s="816"/>
    </row>
    <row r="1297">
      <c r="A1297" s="816"/>
      <c r="B1297" s="815"/>
      <c r="C1297" s="815"/>
      <c r="D1297" s="815"/>
      <c r="E1297" s="815"/>
      <c r="F1297" s="815"/>
      <c r="G1297" s="815"/>
      <c r="H1297" s="815"/>
      <c r="I1297" s="815"/>
      <c r="J1297" s="815"/>
      <c r="K1297" s="815"/>
      <c r="L1297" s="815"/>
      <c r="M1297" s="815"/>
      <c r="N1297" s="815"/>
      <c r="O1297" s="816"/>
      <c r="P1297" s="816"/>
      <c r="Q1297" s="816"/>
      <c r="R1297" s="816"/>
      <c r="S1297" s="816"/>
    </row>
    <row r="1298">
      <c r="A1298" s="816"/>
      <c r="B1298" s="815"/>
      <c r="C1298" s="815"/>
      <c r="D1298" s="815"/>
      <c r="E1298" s="815"/>
      <c r="F1298" s="815"/>
      <c r="G1298" s="815"/>
      <c r="H1298" s="815"/>
      <c r="I1298" s="815"/>
      <c r="J1298" s="815"/>
      <c r="K1298" s="815"/>
      <c r="L1298" s="815"/>
      <c r="M1298" s="815"/>
      <c r="N1298" s="815"/>
      <c r="O1298" s="816"/>
      <c r="P1298" s="816"/>
      <c r="Q1298" s="816"/>
      <c r="R1298" s="816"/>
      <c r="S1298" s="816"/>
    </row>
    <row r="1299">
      <c r="A1299" s="816"/>
      <c r="B1299" s="815"/>
      <c r="C1299" s="815"/>
      <c r="D1299" s="815"/>
      <c r="E1299" s="815"/>
      <c r="F1299" s="815"/>
      <c r="G1299" s="815"/>
      <c r="H1299" s="815"/>
      <c r="I1299" s="815"/>
      <c r="J1299" s="815"/>
      <c r="K1299" s="815"/>
      <c r="L1299" s="815"/>
      <c r="M1299" s="815"/>
      <c r="N1299" s="815"/>
      <c r="O1299" s="816"/>
      <c r="P1299" s="816"/>
      <c r="Q1299" s="816"/>
      <c r="R1299" s="816"/>
      <c r="S1299" s="816"/>
    </row>
    <row r="1300">
      <c r="A1300" s="816"/>
      <c r="B1300" s="815"/>
      <c r="C1300" s="815"/>
      <c r="D1300" s="815"/>
      <c r="E1300" s="815"/>
      <c r="F1300" s="815"/>
      <c r="G1300" s="815"/>
      <c r="H1300" s="815"/>
      <c r="I1300" s="815"/>
      <c r="J1300" s="815"/>
      <c r="K1300" s="815"/>
      <c r="L1300" s="815"/>
      <c r="M1300" s="815"/>
      <c r="N1300" s="815"/>
      <c r="O1300" s="816"/>
      <c r="P1300" s="816"/>
      <c r="Q1300" s="816"/>
      <c r="R1300" s="816"/>
      <c r="S1300" s="816"/>
    </row>
    <row r="1301">
      <c r="A1301" s="816"/>
      <c r="B1301" s="815"/>
      <c r="C1301" s="815"/>
      <c r="D1301" s="815"/>
      <c r="E1301" s="815"/>
      <c r="F1301" s="815"/>
      <c r="G1301" s="815"/>
      <c r="H1301" s="815"/>
      <c r="I1301" s="815"/>
      <c r="J1301" s="815"/>
      <c r="K1301" s="815"/>
      <c r="L1301" s="815"/>
      <c r="M1301" s="815"/>
      <c r="N1301" s="815"/>
      <c r="O1301" s="816"/>
      <c r="P1301" s="816"/>
      <c r="Q1301" s="816"/>
      <c r="R1301" s="816"/>
      <c r="S1301" s="816"/>
    </row>
    <row r="1302">
      <c r="A1302" s="816"/>
      <c r="B1302" s="815"/>
      <c r="C1302" s="815"/>
      <c r="D1302" s="815"/>
      <c r="E1302" s="815"/>
      <c r="F1302" s="815"/>
      <c r="G1302" s="815"/>
      <c r="H1302" s="815"/>
      <c r="I1302" s="815"/>
      <c r="J1302" s="815"/>
      <c r="K1302" s="815"/>
      <c r="L1302" s="815"/>
      <c r="M1302" s="815"/>
      <c r="N1302" s="815"/>
      <c r="O1302" s="816"/>
      <c r="P1302" s="816"/>
      <c r="Q1302" s="816"/>
      <c r="R1302" s="816"/>
      <c r="S1302" s="816"/>
    </row>
    <row r="1303">
      <c r="A1303" s="816"/>
      <c r="B1303" s="815"/>
      <c r="C1303" s="815"/>
      <c r="D1303" s="815"/>
      <c r="E1303" s="815"/>
      <c r="F1303" s="815"/>
      <c r="G1303" s="815"/>
      <c r="H1303" s="815"/>
      <c r="I1303" s="815"/>
      <c r="J1303" s="815"/>
      <c r="K1303" s="815"/>
      <c r="L1303" s="815"/>
      <c r="M1303" s="815"/>
      <c r="N1303" s="815"/>
      <c r="O1303" s="816"/>
      <c r="P1303" s="816"/>
      <c r="Q1303" s="816"/>
      <c r="R1303" s="816"/>
      <c r="S1303" s="816"/>
    </row>
    <row r="1304">
      <c r="A1304" s="816"/>
      <c r="B1304" s="815"/>
      <c r="C1304" s="815"/>
      <c r="D1304" s="815"/>
      <c r="E1304" s="815"/>
      <c r="F1304" s="815"/>
      <c r="G1304" s="815"/>
      <c r="H1304" s="815"/>
      <c r="I1304" s="815"/>
      <c r="J1304" s="815"/>
      <c r="K1304" s="815"/>
      <c r="L1304" s="815"/>
      <c r="M1304" s="815"/>
      <c r="N1304" s="815"/>
      <c r="O1304" s="816"/>
      <c r="P1304" s="816"/>
      <c r="Q1304" s="816"/>
      <c r="R1304" s="816"/>
      <c r="S1304" s="816"/>
    </row>
    <row r="1305">
      <c r="A1305" s="816"/>
      <c r="B1305" s="815"/>
      <c r="C1305" s="815"/>
      <c r="D1305" s="815"/>
      <c r="E1305" s="815"/>
      <c r="F1305" s="815"/>
      <c r="G1305" s="815"/>
      <c r="H1305" s="815"/>
      <c r="I1305" s="815"/>
      <c r="J1305" s="815"/>
      <c r="K1305" s="815"/>
      <c r="L1305" s="815"/>
      <c r="M1305" s="815"/>
      <c r="N1305" s="815"/>
      <c r="O1305" s="816"/>
      <c r="P1305" s="816"/>
      <c r="Q1305" s="816"/>
      <c r="R1305" s="816"/>
      <c r="S1305" s="816"/>
    </row>
    <row r="1306">
      <c r="A1306" s="816"/>
      <c r="B1306" s="815"/>
      <c r="C1306" s="815"/>
      <c r="D1306" s="815"/>
      <c r="E1306" s="815"/>
      <c r="F1306" s="815"/>
      <c r="G1306" s="815"/>
      <c r="H1306" s="815"/>
      <c r="I1306" s="815"/>
      <c r="J1306" s="815"/>
      <c r="K1306" s="815"/>
      <c r="L1306" s="815"/>
      <c r="M1306" s="815"/>
      <c r="N1306" s="815"/>
      <c r="O1306" s="816"/>
      <c r="P1306" s="816"/>
      <c r="Q1306" s="816"/>
      <c r="R1306" s="816"/>
      <c r="S1306" s="816"/>
    </row>
    <row r="1307">
      <c r="A1307" s="816"/>
      <c r="B1307" s="815"/>
      <c r="C1307" s="815"/>
      <c r="D1307" s="815"/>
      <c r="E1307" s="815"/>
      <c r="F1307" s="815"/>
      <c r="G1307" s="815"/>
      <c r="H1307" s="815"/>
      <c r="I1307" s="815"/>
      <c r="J1307" s="815"/>
      <c r="K1307" s="815"/>
      <c r="L1307" s="815"/>
      <c r="M1307" s="815"/>
      <c r="N1307" s="815"/>
      <c r="O1307" s="816"/>
      <c r="P1307" s="816"/>
      <c r="Q1307" s="816"/>
      <c r="R1307" s="816"/>
      <c r="S1307" s="816"/>
    </row>
    <row r="1308">
      <c r="A1308" s="816"/>
      <c r="B1308" s="815"/>
      <c r="C1308" s="815"/>
      <c r="D1308" s="815"/>
      <c r="E1308" s="815"/>
      <c r="F1308" s="815"/>
      <c r="G1308" s="815"/>
      <c r="H1308" s="815"/>
      <c r="I1308" s="815"/>
      <c r="J1308" s="815"/>
      <c r="K1308" s="815"/>
      <c r="L1308" s="815"/>
      <c r="M1308" s="815"/>
      <c r="N1308" s="815"/>
      <c r="O1308" s="816"/>
      <c r="P1308" s="816"/>
      <c r="Q1308" s="816"/>
      <c r="R1308" s="816"/>
      <c r="S1308" s="816"/>
    </row>
    <row r="1309">
      <c r="A1309" s="816"/>
      <c r="B1309" s="815"/>
      <c r="C1309" s="815"/>
      <c r="D1309" s="815"/>
      <c r="E1309" s="815"/>
      <c r="F1309" s="815"/>
      <c r="G1309" s="815"/>
      <c r="H1309" s="815"/>
      <c r="I1309" s="815"/>
      <c r="J1309" s="815"/>
      <c r="K1309" s="815"/>
      <c r="L1309" s="815"/>
      <c r="M1309" s="815"/>
      <c r="N1309" s="815"/>
      <c r="O1309" s="816"/>
      <c r="P1309" s="816"/>
      <c r="Q1309" s="816"/>
      <c r="R1309" s="816"/>
      <c r="S1309" s="816"/>
    </row>
    <row r="1310">
      <c r="A1310" s="816"/>
      <c r="B1310" s="815"/>
      <c r="C1310" s="815"/>
      <c r="D1310" s="815"/>
      <c r="E1310" s="815"/>
      <c r="F1310" s="815"/>
      <c r="G1310" s="815"/>
      <c r="H1310" s="815"/>
      <c r="I1310" s="815"/>
      <c r="J1310" s="815"/>
      <c r="K1310" s="815"/>
      <c r="L1310" s="815"/>
      <c r="M1310" s="815"/>
      <c r="N1310" s="815"/>
      <c r="O1310" s="816"/>
      <c r="P1310" s="816"/>
      <c r="Q1310" s="816"/>
      <c r="R1310" s="816"/>
      <c r="S1310" s="816"/>
    </row>
    <row r="1311">
      <c r="A1311" s="816"/>
      <c r="B1311" s="815"/>
      <c r="C1311" s="815"/>
      <c r="D1311" s="815"/>
      <c r="E1311" s="815"/>
      <c r="F1311" s="815"/>
      <c r="G1311" s="815"/>
      <c r="H1311" s="815"/>
      <c r="I1311" s="815"/>
      <c r="J1311" s="815"/>
      <c r="K1311" s="815"/>
      <c r="L1311" s="815"/>
      <c r="M1311" s="815"/>
      <c r="N1311" s="815"/>
      <c r="O1311" s="816"/>
      <c r="P1311" s="816"/>
      <c r="Q1311" s="816"/>
      <c r="R1311" s="816"/>
      <c r="S1311" s="816"/>
    </row>
    <row r="1312">
      <c r="A1312" s="816"/>
      <c r="B1312" s="815"/>
      <c r="C1312" s="815"/>
      <c r="D1312" s="815"/>
      <c r="E1312" s="815"/>
      <c r="F1312" s="815"/>
      <c r="G1312" s="815"/>
      <c r="H1312" s="815"/>
      <c r="I1312" s="815"/>
      <c r="J1312" s="815"/>
      <c r="K1312" s="815"/>
      <c r="L1312" s="815"/>
      <c r="M1312" s="815"/>
      <c r="N1312" s="815"/>
      <c r="O1312" s="816"/>
      <c r="P1312" s="816"/>
      <c r="Q1312" s="816"/>
      <c r="R1312" s="816"/>
      <c r="S1312" s="816"/>
    </row>
    <row r="1313">
      <c r="A1313" s="816"/>
      <c r="B1313" s="815"/>
      <c r="C1313" s="815"/>
      <c r="D1313" s="815"/>
      <c r="E1313" s="815"/>
      <c r="F1313" s="815"/>
      <c r="G1313" s="815"/>
      <c r="H1313" s="815"/>
      <c r="I1313" s="815"/>
      <c r="J1313" s="815"/>
      <c r="K1313" s="815"/>
      <c r="L1313" s="815"/>
      <c r="M1313" s="815"/>
      <c r="N1313" s="815"/>
      <c r="O1313" s="816"/>
      <c r="P1313" s="816"/>
      <c r="Q1313" s="816"/>
      <c r="R1313" s="816"/>
      <c r="S1313" s="816"/>
    </row>
    <row r="1314">
      <c r="A1314" s="816"/>
      <c r="B1314" s="815"/>
      <c r="C1314" s="815"/>
      <c r="D1314" s="815"/>
      <c r="E1314" s="815"/>
      <c r="F1314" s="815"/>
      <c r="G1314" s="815"/>
      <c r="H1314" s="815"/>
      <c r="I1314" s="815"/>
      <c r="J1314" s="815"/>
      <c r="K1314" s="815"/>
      <c r="L1314" s="815"/>
      <c r="M1314" s="815"/>
      <c r="N1314" s="815"/>
      <c r="O1314" s="816"/>
      <c r="P1314" s="816"/>
      <c r="Q1314" s="816"/>
      <c r="R1314" s="816"/>
      <c r="S1314" s="816"/>
    </row>
    <row r="1315">
      <c r="A1315" s="816"/>
      <c r="B1315" s="815"/>
      <c r="C1315" s="815"/>
      <c r="D1315" s="815"/>
      <c r="E1315" s="815"/>
      <c r="F1315" s="815"/>
      <c r="G1315" s="815"/>
      <c r="H1315" s="815"/>
      <c r="I1315" s="815"/>
      <c r="J1315" s="815"/>
      <c r="K1315" s="815"/>
      <c r="L1315" s="815"/>
      <c r="M1315" s="815"/>
      <c r="N1315" s="815"/>
      <c r="O1315" s="816"/>
      <c r="P1315" s="816"/>
      <c r="Q1315" s="816"/>
      <c r="R1315" s="816"/>
      <c r="S1315" s="816"/>
    </row>
    <row r="1316">
      <c r="A1316" s="816"/>
      <c r="B1316" s="815"/>
      <c r="C1316" s="815"/>
      <c r="D1316" s="815"/>
      <c r="E1316" s="815"/>
      <c r="F1316" s="815"/>
      <c r="G1316" s="815"/>
      <c r="H1316" s="815"/>
      <c r="I1316" s="815"/>
      <c r="J1316" s="815"/>
      <c r="K1316" s="815"/>
      <c r="L1316" s="815"/>
      <c r="M1316" s="815"/>
      <c r="N1316" s="815"/>
      <c r="O1316" s="816"/>
      <c r="P1316" s="816"/>
      <c r="Q1316" s="816"/>
      <c r="R1316" s="816"/>
      <c r="S1316" s="816"/>
    </row>
    <row r="1317">
      <c r="A1317" s="816"/>
      <c r="B1317" s="815"/>
      <c r="C1317" s="815"/>
      <c r="D1317" s="815"/>
      <c r="E1317" s="815"/>
      <c r="F1317" s="815"/>
      <c r="G1317" s="815"/>
      <c r="H1317" s="815"/>
      <c r="I1317" s="815"/>
      <c r="J1317" s="815"/>
      <c r="K1317" s="815"/>
      <c r="L1317" s="815"/>
      <c r="M1317" s="815"/>
      <c r="N1317" s="815"/>
      <c r="O1317" s="816"/>
      <c r="P1317" s="816"/>
      <c r="Q1317" s="816"/>
      <c r="R1317" s="816"/>
      <c r="S1317" s="816"/>
    </row>
    <row r="1318">
      <c r="A1318" s="816"/>
      <c r="B1318" s="815"/>
      <c r="C1318" s="815"/>
      <c r="D1318" s="815"/>
      <c r="E1318" s="815"/>
      <c r="F1318" s="815"/>
      <c r="G1318" s="815"/>
      <c r="H1318" s="815"/>
      <c r="I1318" s="815"/>
      <c r="J1318" s="815"/>
      <c r="K1318" s="815"/>
      <c r="L1318" s="815"/>
      <c r="M1318" s="815"/>
      <c r="N1318" s="815"/>
      <c r="O1318" s="816"/>
      <c r="P1318" s="816"/>
      <c r="Q1318" s="816"/>
      <c r="R1318" s="816"/>
      <c r="S1318" s="816"/>
    </row>
    <row r="1319">
      <c r="A1319" s="816"/>
      <c r="B1319" s="815"/>
      <c r="C1319" s="815"/>
      <c r="D1319" s="815"/>
      <c r="E1319" s="815"/>
      <c r="F1319" s="815"/>
      <c r="G1319" s="815"/>
      <c r="H1319" s="815"/>
      <c r="I1319" s="815"/>
      <c r="J1319" s="815"/>
      <c r="K1319" s="815"/>
      <c r="L1319" s="815"/>
      <c r="M1319" s="815"/>
      <c r="N1319" s="815"/>
      <c r="O1319" s="816"/>
      <c r="P1319" s="816"/>
      <c r="Q1319" s="816"/>
      <c r="R1319" s="816"/>
      <c r="S1319" s="816"/>
    </row>
    <row r="1320">
      <c r="A1320" s="816"/>
      <c r="B1320" s="815"/>
      <c r="C1320" s="815"/>
      <c r="D1320" s="815"/>
      <c r="E1320" s="815"/>
      <c r="F1320" s="815"/>
      <c r="G1320" s="815"/>
      <c r="H1320" s="815"/>
      <c r="I1320" s="815"/>
      <c r="J1320" s="815"/>
      <c r="K1320" s="815"/>
      <c r="L1320" s="815"/>
      <c r="M1320" s="815"/>
      <c r="N1320" s="815"/>
      <c r="O1320" s="816"/>
      <c r="P1320" s="816"/>
      <c r="Q1320" s="816"/>
      <c r="R1320" s="816"/>
      <c r="S1320" s="816"/>
    </row>
    <row r="1321">
      <c r="A1321" s="816"/>
      <c r="B1321" s="815"/>
      <c r="C1321" s="815"/>
      <c r="D1321" s="815"/>
      <c r="E1321" s="815"/>
      <c r="F1321" s="815"/>
      <c r="G1321" s="815"/>
      <c r="H1321" s="815"/>
      <c r="I1321" s="815"/>
      <c r="J1321" s="815"/>
      <c r="K1321" s="815"/>
      <c r="L1321" s="815"/>
      <c r="M1321" s="815"/>
      <c r="N1321" s="815"/>
      <c r="O1321" s="816"/>
      <c r="P1321" s="816"/>
      <c r="Q1321" s="816"/>
      <c r="R1321" s="816"/>
      <c r="S1321" s="816"/>
    </row>
    <row r="1322">
      <c r="A1322" s="816"/>
      <c r="B1322" s="815"/>
      <c r="C1322" s="815"/>
      <c r="D1322" s="815"/>
      <c r="E1322" s="815"/>
      <c r="F1322" s="815"/>
      <c r="G1322" s="815"/>
      <c r="H1322" s="815"/>
      <c r="I1322" s="815"/>
      <c r="J1322" s="815"/>
      <c r="K1322" s="815"/>
      <c r="L1322" s="815"/>
      <c r="M1322" s="815"/>
      <c r="N1322" s="815"/>
      <c r="O1322" s="816"/>
      <c r="P1322" s="816"/>
      <c r="Q1322" s="816"/>
      <c r="R1322" s="816"/>
      <c r="S1322" s="816"/>
    </row>
    <row r="1323">
      <c r="A1323" s="816"/>
      <c r="B1323" s="815"/>
      <c r="C1323" s="815"/>
      <c r="D1323" s="815"/>
      <c r="E1323" s="815"/>
      <c r="F1323" s="815"/>
      <c r="G1323" s="815"/>
      <c r="H1323" s="815"/>
      <c r="I1323" s="815"/>
      <c r="J1323" s="815"/>
      <c r="K1323" s="815"/>
      <c r="L1323" s="815"/>
      <c r="M1323" s="815"/>
      <c r="N1323" s="815"/>
      <c r="O1323" s="816"/>
      <c r="P1323" s="816"/>
      <c r="Q1323" s="816"/>
      <c r="R1323" s="816"/>
      <c r="S1323" s="816"/>
    </row>
    <row r="1324">
      <c r="A1324" s="816"/>
      <c r="B1324" s="815"/>
      <c r="C1324" s="815"/>
      <c r="D1324" s="815"/>
      <c r="E1324" s="815"/>
      <c r="F1324" s="815"/>
      <c r="G1324" s="815"/>
      <c r="H1324" s="815"/>
      <c r="I1324" s="815"/>
      <c r="J1324" s="815"/>
      <c r="K1324" s="815"/>
      <c r="L1324" s="815"/>
      <c r="M1324" s="815"/>
      <c r="N1324" s="815"/>
      <c r="O1324" s="816"/>
      <c r="P1324" s="816"/>
      <c r="Q1324" s="816"/>
      <c r="R1324" s="816"/>
      <c r="S1324" s="816"/>
    </row>
    <row r="1325">
      <c r="A1325" s="816"/>
      <c r="B1325" s="815"/>
      <c r="C1325" s="815"/>
      <c r="D1325" s="815"/>
      <c r="E1325" s="815"/>
      <c r="F1325" s="815"/>
      <c r="G1325" s="815"/>
      <c r="H1325" s="815"/>
      <c r="I1325" s="815"/>
      <c r="J1325" s="815"/>
      <c r="K1325" s="815"/>
      <c r="L1325" s="815"/>
      <c r="M1325" s="815"/>
      <c r="N1325" s="815"/>
      <c r="O1325" s="816"/>
      <c r="P1325" s="816"/>
      <c r="Q1325" s="816"/>
      <c r="R1325" s="816"/>
      <c r="S1325" s="816"/>
    </row>
    <row r="1326">
      <c r="A1326" s="816"/>
      <c r="B1326" s="815"/>
      <c r="C1326" s="815"/>
      <c r="D1326" s="815"/>
      <c r="E1326" s="815"/>
      <c r="F1326" s="815"/>
      <c r="G1326" s="815"/>
      <c r="H1326" s="815"/>
      <c r="I1326" s="815"/>
      <c r="J1326" s="815"/>
      <c r="K1326" s="815"/>
      <c r="L1326" s="815"/>
      <c r="M1326" s="815"/>
      <c r="N1326" s="815"/>
      <c r="O1326" s="816"/>
      <c r="P1326" s="816"/>
      <c r="Q1326" s="816"/>
      <c r="R1326" s="816"/>
      <c r="S1326" s="816"/>
    </row>
    <row r="1327">
      <c r="A1327" s="816"/>
      <c r="B1327" s="815"/>
      <c r="C1327" s="815"/>
      <c r="D1327" s="815"/>
      <c r="E1327" s="815"/>
      <c r="F1327" s="815"/>
      <c r="G1327" s="815"/>
      <c r="H1327" s="815"/>
      <c r="I1327" s="815"/>
      <c r="J1327" s="815"/>
      <c r="K1327" s="815"/>
      <c r="L1327" s="815"/>
      <c r="M1327" s="815"/>
      <c r="N1327" s="815"/>
      <c r="O1327" s="816"/>
      <c r="P1327" s="816"/>
      <c r="Q1327" s="816"/>
      <c r="R1327" s="816"/>
      <c r="S1327" s="816"/>
    </row>
    <row r="1328">
      <c r="A1328" s="816"/>
      <c r="B1328" s="815"/>
      <c r="C1328" s="815"/>
      <c r="D1328" s="815"/>
      <c r="E1328" s="815"/>
      <c r="F1328" s="815"/>
      <c r="G1328" s="815"/>
      <c r="H1328" s="815"/>
      <c r="I1328" s="815"/>
      <c r="J1328" s="815"/>
      <c r="K1328" s="815"/>
      <c r="L1328" s="815"/>
      <c r="M1328" s="815"/>
      <c r="N1328" s="815"/>
      <c r="O1328" s="816"/>
      <c r="P1328" s="816"/>
      <c r="Q1328" s="816"/>
      <c r="R1328" s="816"/>
      <c r="S1328" s="816"/>
    </row>
    <row r="1329">
      <c r="A1329" s="816"/>
      <c r="B1329" s="815"/>
      <c r="C1329" s="815"/>
      <c r="D1329" s="815"/>
      <c r="E1329" s="815"/>
      <c r="F1329" s="815"/>
      <c r="G1329" s="815"/>
      <c r="H1329" s="815"/>
      <c r="I1329" s="815"/>
      <c r="J1329" s="815"/>
      <c r="K1329" s="815"/>
      <c r="L1329" s="815"/>
      <c r="M1329" s="815"/>
      <c r="N1329" s="815"/>
      <c r="O1329" s="816"/>
      <c r="P1329" s="816"/>
      <c r="Q1329" s="816"/>
      <c r="R1329" s="816"/>
      <c r="S1329" s="816"/>
    </row>
    <row r="1330">
      <c r="A1330" s="816"/>
      <c r="B1330" s="815"/>
      <c r="C1330" s="815"/>
      <c r="D1330" s="815"/>
      <c r="E1330" s="815"/>
      <c r="F1330" s="815"/>
      <c r="G1330" s="815"/>
      <c r="H1330" s="815"/>
      <c r="I1330" s="815"/>
      <c r="J1330" s="815"/>
      <c r="K1330" s="815"/>
      <c r="L1330" s="815"/>
      <c r="M1330" s="815"/>
      <c r="N1330" s="815"/>
      <c r="O1330" s="816"/>
      <c r="P1330" s="816"/>
      <c r="Q1330" s="816"/>
      <c r="R1330" s="816"/>
      <c r="S1330" s="816"/>
    </row>
    <row r="1331">
      <c r="A1331" s="816"/>
      <c r="B1331" s="815"/>
      <c r="C1331" s="815"/>
      <c r="D1331" s="815"/>
      <c r="E1331" s="815"/>
      <c r="F1331" s="815"/>
      <c r="G1331" s="815"/>
      <c r="H1331" s="815"/>
      <c r="I1331" s="815"/>
      <c r="J1331" s="815"/>
      <c r="K1331" s="815"/>
      <c r="L1331" s="815"/>
      <c r="M1331" s="815"/>
      <c r="N1331" s="815"/>
      <c r="O1331" s="816"/>
      <c r="P1331" s="816"/>
      <c r="Q1331" s="816"/>
      <c r="R1331" s="816"/>
      <c r="S1331" s="816"/>
    </row>
    <row r="1332">
      <c r="A1332" s="816"/>
      <c r="B1332" s="815"/>
      <c r="C1332" s="815"/>
      <c r="D1332" s="815"/>
      <c r="E1332" s="815"/>
      <c r="F1332" s="815"/>
      <c r="G1332" s="815"/>
      <c r="H1332" s="815"/>
      <c r="I1332" s="815"/>
      <c r="J1332" s="815"/>
      <c r="K1332" s="815"/>
      <c r="L1332" s="815"/>
      <c r="M1332" s="815"/>
      <c r="N1332" s="815"/>
      <c r="O1332" s="816"/>
      <c r="P1332" s="816"/>
      <c r="Q1332" s="816"/>
      <c r="R1332" s="816"/>
      <c r="S1332" s="816"/>
    </row>
    <row r="1333">
      <c r="A1333" s="816"/>
      <c r="B1333" s="815"/>
      <c r="C1333" s="815"/>
      <c r="D1333" s="815"/>
      <c r="E1333" s="815"/>
      <c r="F1333" s="815"/>
      <c r="G1333" s="815"/>
      <c r="H1333" s="815"/>
      <c r="I1333" s="815"/>
      <c r="J1333" s="815"/>
      <c r="K1333" s="815"/>
      <c r="L1333" s="815"/>
      <c r="M1333" s="815"/>
      <c r="N1333" s="815"/>
      <c r="O1333" s="816"/>
      <c r="P1333" s="816"/>
      <c r="Q1333" s="816"/>
      <c r="R1333" s="816"/>
      <c r="S1333" s="816"/>
    </row>
    <row r="1334">
      <c r="A1334" s="816"/>
      <c r="B1334" s="815"/>
      <c r="C1334" s="815"/>
      <c r="D1334" s="815"/>
      <c r="E1334" s="815"/>
      <c r="F1334" s="815"/>
      <c r="G1334" s="815"/>
      <c r="H1334" s="815"/>
      <c r="I1334" s="815"/>
      <c r="J1334" s="815"/>
      <c r="K1334" s="815"/>
      <c r="L1334" s="815"/>
      <c r="M1334" s="815"/>
      <c r="N1334" s="815"/>
      <c r="O1334" s="816"/>
      <c r="P1334" s="816"/>
      <c r="Q1334" s="816"/>
      <c r="R1334" s="816"/>
      <c r="S1334" s="816"/>
    </row>
    <row r="1335">
      <c r="A1335" s="816"/>
      <c r="B1335" s="815"/>
      <c r="C1335" s="815"/>
      <c r="D1335" s="815"/>
      <c r="E1335" s="815"/>
      <c r="F1335" s="815"/>
      <c r="G1335" s="815"/>
      <c r="H1335" s="815"/>
      <c r="I1335" s="815"/>
      <c r="J1335" s="815"/>
      <c r="K1335" s="815"/>
      <c r="L1335" s="815"/>
      <c r="M1335" s="815"/>
      <c r="N1335" s="815"/>
      <c r="O1335" s="816"/>
      <c r="P1335" s="816"/>
      <c r="Q1335" s="816"/>
      <c r="R1335" s="816"/>
      <c r="S1335" s="816"/>
    </row>
    <row r="1336">
      <c r="A1336" s="816"/>
      <c r="B1336" s="815"/>
      <c r="C1336" s="815"/>
      <c r="D1336" s="815"/>
      <c r="E1336" s="815"/>
      <c r="F1336" s="815"/>
      <c r="G1336" s="815"/>
      <c r="H1336" s="815"/>
      <c r="I1336" s="815"/>
      <c r="J1336" s="815"/>
      <c r="K1336" s="815"/>
      <c r="L1336" s="815"/>
      <c r="M1336" s="815"/>
      <c r="N1336" s="815"/>
      <c r="O1336" s="816"/>
      <c r="P1336" s="816"/>
      <c r="Q1336" s="816"/>
      <c r="R1336" s="816"/>
      <c r="S1336" s="816"/>
    </row>
    <row r="1337">
      <c r="A1337" s="816"/>
      <c r="B1337" s="815"/>
      <c r="C1337" s="815"/>
      <c r="D1337" s="815"/>
      <c r="E1337" s="815"/>
      <c r="F1337" s="815"/>
      <c r="G1337" s="815"/>
      <c r="H1337" s="815"/>
      <c r="I1337" s="815"/>
      <c r="J1337" s="815"/>
      <c r="K1337" s="815"/>
      <c r="L1337" s="815"/>
      <c r="M1337" s="815"/>
      <c r="N1337" s="815"/>
      <c r="O1337" s="816"/>
      <c r="P1337" s="816"/>
      <c r="Q1337" s="816"/>
      <c r="R1337" s="816"/>
      <c r="S1337" s="816"/>
    </row>
    <row r="1338">
      <c r="A1338" s="816"/>
      <c r="B1338" s="815"/>
      <c r="C1338" s="815"/>
      <c r="D1338" s="815"/>
      <c r="E1338" s="815"/>
      <c r="F1338" s="815"/>
      <c r="G1338" s="815"/>
      <c r="H1338" s="815"/>
      <c r="I1338" s="815"/>
      <c r="J1338" s="815"/>
      <c r="K1338" s="815"/>
      <c r="L1338" s="815"/>
      <c r="M1338" s="815"/>
      <c r="N1338" s="815"/>
      <c r="O1338" s="816"/>
      <c r="P1338" s="816"/>
      <c r="Q1338" s="816"/>
      <c r="R1338" s="816"/>
      <c r="S1338" s="816"/>
    </row>
    <row r="1339">
      <c r="A1339" s="816"/>
      <c r="B1339" s="815"/>
      <c r="C1339" s="815"/>
      <c r="D1339" s="815"/>
      <c r="E1339" s="815"/>
      <c r="F1339" s="815"/>
      <c r="G1339" s="815"/>
      <c r="H1339" s="815"/>
      <c r="I1339" s="815"/>
      <c r="J1339" s="815"/>
      <c r="K1339" s="815"/>
      <c r="L1339" s="815"/>
      <c r="M1339" s="815"/>
      <c r="N1339" s="815"/>
      <c r="O1339" s="816"/>
      <c r="P1339" s="816"/>
      <c r="Q1339" s="816"/>
      <c r="R1339" s="816"/>
      <c r="S1339" s="816"/>
    </row>
    <row r="1340">
      <c r="A1340" s="816"/>
      <c r="B1340" s="815"/>
      <c r="C1340" s="815"/>
      <c r="D1340" s="815"/>
      <c r="E1340" s="815"/>
      <c r="F1340" s="815"/>
      <c r="G1340" s="815"/>
      <c r="H1340" s="815"/>
      <c r="I1340" s="815"/>
      <c r="J1340" s="815"/>
      <c r="K1340" s="815"/>
      <c r="L1340" s="815"/>
      <c r="M1340" s="815"/>
      <c r="N1340" s="815"/>
      <c r="O1340" s="816"/>
      <c r="P1340" s="816"/>
      <c r="Q1340" s="816"/>
      <c r="R1340" s="816"/>
      <c r="S1340" s="816"/>
    </row>
    <row r="1341">
      <c r="A1341" s="816"/>
      <c r="B1341" s="815"/>
      <c r="C1341" s="815"/>
      <c r="D1341" s="815"/>
      <c r="E1341" s="815"/>
      <c r="F1341" s="815"/>
      <c r="G1341" s="815"/>
      <c r="H1341" s="815"/>
      <c r="I1341" s="815"/>
      <c r="J1341" s="815"/>
      <c r="K1341" s="815"/>
      <c r="L1341" s="815"/>
      <c r="M1341" s="815"/>
      <c r="N1341" s="815"/>
      <c r="O1341" s="816"/>
      <c r="P1341" s="816"/>
      <c r="Q1341" s="816"/>
      <c r="R1341" s="816"/>
      <c r="S1341" s="816"/>
    </row>
    <row r="1342">
      <c r="A1342" s="816"/>
      <c r="B1342" s="815"/>
      <c r="C1342" s="815"/>
      <c r="D1342" s="815"/>
      <c r="E1342" s="815"/>
      <c r="F1342" s="815"/>
      <c r="G1342" s="815"/>
      <c r="H1342" s="815"/>
      <c r="I1342" s="815"/>
      <c r="J1342" s="815"/>
      <c r="K1342" s="815"/>
      <c r="L1342" s="815"/>
      <c r="M1342" s="815"/>
      <c r="N1342" s="815"/>
      <c r="O1342" s="816"/>
      <c r="P1342" s="816"/>
      <c r="Q1342" s="816"/>
      <c r="R1342" s="816"/>
      <c r="S1342" s="816"/>
    </row>
    <row r="1343">
      <c r="A1343" s="816"/>
      <c r="B1343" s="815"/>
      <c r="C1343" s="815"/>
      <c r="D1343" s="815"/>
      <c r="E1343" s="815"/>
      <c r="F1343" s="815"/>
      <c r="G1343" s="815"/>
      <c r="H1343" s="815"/>
      <c r="I1343" s="815"/>
      <c r="J1343" s="815"/>
      <c r="K1343" s="815"/>
      <c r="L1343" s="815"/>
      <c r="M1343" s="815"/>
      <c r="N1343" s="815"/>
      <c r="O1343" s="816"/>
      <c r="P1343" s="816"/>
      <c r="Q1343" s="816"/>
      <c r="R1343" s="816"/>
      <c r="S1343" s="816"/>
    </row>
    <row r="1344">
      <c r="A1344" s="816"/>
      <c r="B1344" s="815"/>
      <c r="C1344" s="815"/>
      <c r="D1344" s="815"/>
      <c r="E1344" s="815"/>
      <c r="F1344" s="815"/>
      <c r="G1344" s="815"/>
      <c r="H1344" s="815"/>
      <c r="I1344" s="815"/>
      <c r="J1344" s="815"/>
      <c r="K1344" s="815"/>
      <c r="L1344" s="815"/>
      <c r="M1344" s="815"/>
      <c r="N1344" s="815"/>
      <c r="O1344" s="816"/>
      <c r="P1344" s="816"/>
      <c r="Q1344" s="816"/>
      <c r="R1344" s="816"/>
      <c r="S1344" s="816"/>
    </row>
    <row r="1345">
      <c r="A1345" s="816"/>
      <c r="B1345" s="815"/>
      <c r="C1345" s="815"/>
      <c r="D1345" s="815"/>
      <c r="E1345" s="815"/>
      <c r="F1345" s="815"/>
      <c r="G1345" s="815"/>
      <c r="H1345" s="815"/>
      <c r="I1345" s="815"/>
      <c r="J1345" s="815"/>
      <c r="K1345" s="815"/>
      <c r="L1345" s="815"/>
      <c r="M1345" s="815"/>
      <c r="N1345" s="815"/>
      <c r="O1345" s="816"/>
      <c r="P1345" s="816"/>
      <c r="Q1345" s="816"/>
      <c r="R1345" s="816"/>
      <c r="S1345" s="816"/>
    </row>
    <row r="1346">
      <c r="A1346" s="816"/>
      <c r="B1346" s="815"/>
      <c r="C1346" s="815"/>
      <c r="D1346" s="815"/>
      <c r="E1346" s="815"/>
      <c r="F1346" s="815"/>
      <c r="G1346" s="815"/>
      <c r="H1346" s="815"/>
      <c r="I1346" s="815"/>
      <c r="J1346" s="815"/>
      <c r="K1346" s="815"/>
      <c r="L1346" s="815"/>
      <c r="M1346" s="815"/>
      <c r="N1346" s="815"/>
      <c r="O1346" s="816"/>
      <c r="P1346" s="816"/>
      <c r="Q1346" s="816"/>
      <c r="R1346" s="816"/>
      <c r="S1346" s="816"/>
    </row>
    <row r="1347">
      <c r="A1347" s="816"/>
      <c r="B1347" s="815"/>
      <c r="C1347" s="815"/>
      <c r="D1347" s="815"/>
      <c r="E1347" s="815"/>
      <c r="F1347" s="815"/>
      <c r="G1347" s="815"/>
      <c r="H1347" s="815"/>
      <c r="I1347" s="815"/>
      <c r="J1347" s="815"/>
      <c r="K1347" s="815"/>
      <c r="L1347" s="815"/>
      <c r="M1347" s="815"/>
      <c r="N1347" s="815"/>
      <c r="O1347" s="816"/>
      <c r="P1347" s="816"/>
      <c r="Q1347" s="816"/>
      <c r="R1347" s="816"/>
      <c r="S1347" s="816"/>
    </row>
    <row r="1348">
      <c r="A1348" s="816"/>
      <c r="B1348" s="815"/>
      <c r="C1348" s="815"/>
      <c r="D1348" s="815"/>
      <c r="E1348" s="815"/>
      <c r="F1348" s="815"/>
      <c r="G1348" s="815"/>
      <c r="H1348" s="815"/>
      <c r="I1348" s="815"/>
      <c r="J1348" s="815"/>
      <c r="K1348" s="815"/>
      <c r="L1348" s="815"/>
      <c r="M1348" s="815"/>
      <c r="N1348" s="815"/>
      <c r="O1348" s="816"/>
      <c r="P1348" s="816"/>
      <c r="Q1348" s="816"/>
      <c r="R1348" s="816"/>
      <c r="S1348" s="816"/>
    </row>
    <row r="1349">
      <c r="A1349" s="816"/>
      <c r="B1349" s="815"/>
      <c r="C1349" s="815"/>
      <c r="D1349" s="815"/>
      <c r="E1349" s="815"/>
      <c r="F1349" s="815"/>
      <c r="G1349" s="815"/>
      <c r="H1349" s="815"/>
      <c r="I1349" s="815"/>
      <c r="J1349" s="815"/>
      <c r="K1349" s="815"/>
      <c r="L1349" s="815"/>
      <c r="M1349" s="815"/>
      <c r="N1349" s="815"/>
      <c r="O1349" s="816"/>
      <c r="P1349" s="816"/>
      <c r="Q1349" s="816"/>
      <c r="R1349" s="816"/>
      <c r="S1349" s="816"/>
    </row>
    <row r="1350">
      <c r="A1350" s="816"/>
      <c r="B1350" s="815"/>
      <c r="C1350" s="815"/>
      <c r="D1350" s="815"/>
      <c r="E1350" s="815"/>
      <c r="F1350" s="815"/>
      <c r="G1350" s="815"/>
      <c r="H1350" s="815"/>
      <c r="I1350" s="815"/>
      <c r="J1350" s="815"/>
      <c r="K1350" s="815"/>
      <c r="L1350" s="815"/>
      <c r="M1350" s="815"/>
      <c r="N1350" s="815"/>
      <c r="O1350" s="816"/>
      <c r="P1350" s="816"/>
      <c r="Q1350" s="816"/>
      <c r="R1350" s="816"/>
      <c r="S1350" s="816"/>
    </row>
    <row r="1351">
      <c r="A1351" s="816"/>
      <c r="B1351" s="815"/>
      <c r="C1351" s="815"/>
      <c r="D1351" s="815"/>
      <c r="E1351" s="815"/>
      <c r="F1351" s="815"/>
      <c r="G1351" s="815"/>
      <c r="H1351" s="815"/>
      <c r="I1351" s="815"/>
      <c r="J1351" s="815"/>
      <c r="K1351" s="815"/>
      <c r="L1351" s="815"/>
      <c r="M1351" s="815"/>
      <c r="N1351" s="815"/>
      <c r="O1351" s="816"/>
      <c r="P1351" s="816"/>
      <c r="Q1351" s="816"/>
      <c r="R1351" s="816"/>
      <c r="S1351" s="816"/>
    </row>
    <row r="1352">
      <c r="A1352" s="816"/>
      <c r="B1352" s="815"/>
      <c r="C1352" s="815"/>
      <c r="D1352" s="815"/>
      <c r="E1352" s="815"/>
      <c r="F1352" s="815"/>
      <c r="G1352" s="815"/>
      <c r="H1352" s="815"/>
      <c r="I1352" s="815"/>
      <c r="J1352" s="815"/>
      <c r="K1352" s="815"/>
      <c r="L1352" s="815"/>
      <c r="M1352" s="815"/>
      <c r="N1352" s="815"/>
      <c r="O1352" s="816"/>
      <c r="P1352" s="816"/>
      <c r="Q1352" s="816"/>
      <c r="R1352" s="816"/>
      <c r="S1352" s="816"/>
    </row>
    <row r="1353">
      <c r="A1353" s="816"/>
      <c r="B1353" s="815"/>
      <c r="C1353" s="815"/>
      <c r="D1353" s="815"/>
      <c r="E1353" s="815"/>
      <c r="F1353" s="815"/>
      <c r="G1353" s="815"/>
      <c r="H1353" s="815"/>
      <c r="I1353" s="815"/>
      <c r="J1353" s="815"/>
      <c r="K1353" s="815"/>
      <c r="L1353" s="815"/>
      <c r="M1353" s="815"/>
      <c r="N1353" s="815"/>
      <c r="O1353" s="816"/>
      <c r="P1353" s="816"/>
      <c r="Q1353" s="816"/>
      <c r="R1353" s="816"/>
      <c r="S1353" s="816"/>
    </row>
    <row r="1354">
      <c r="A1354" s="816"/>
      <c r="B1354" s="815"/>
      <c r="C1354" s="815"/>
      <c r="D1354" s="815"/>
      <c r="E1354" s="815"/>
      <c r="F1354" s="815"/>
      <c r="G1354" s="815"/>
      <c r="H1354" s="815"/>
      <c r="I1354" s="815"/>
      <c r="J1354" s="815"/>
      <c r="K1354" s="815"/>
      <c r="L1354" s="815"/>
      <c r="M1354" s="815"/>
      <c r="N1354" s="815"/>
      <c r="O1354" s="816"/>
      <c r="P1354" s="816"/>
      <c r="Q1354" s="816"/>
      <c r="R1354" s="816"/>
      <c r="S1354" s="816"/>
    </row>
    <row r="1355">
      <c r="A1355" s="816"/>
      <c r="B1355" s="815"/>
      <c r="C1355" s="815"/>
      <c r="D1355" s="815"/>
      <c r="E1355" s="815"/>
      <c r="F1355" s="815"/>
      <c r="G1355" s="815"/>
      <c r="H1355" s="815"/>
      <c r="I1355" s="815"/>
      <c r="J1355" s="815"/>
      <c r="K1355" s="815"/>
      <c r="L1355" s="815"/>
      <c r="M1355" s="815"/>
      <c r="N1355" s="815"/>
      <c r="O1355" s="816"/>
      <c r="P1355" s="816"/>
      <c r="Q1355" s="816"/>
      <c r="R1355" s="816"/>
      <c r="S1355" s="816"/>
    </row>
    <row r="1356">
      <c r="A1356" s="816"/>
      <c r="B1356" s="815"/>
      <c r="C1356" s="815"/>
      <c r="D1356" s="815"/>
      <c r="E1356" s="815"/>
      <c r="F1356" s="815"/>
      <c r="G1356" s="815"/>
      <c r="H1356" s="815"/>
      <c r="I1356" s="815"/>
      <c r="J1356" s="815"/>
      <c r="K1356" s="815"/>
      <c r="L1356" s="815"/>
      <c r="M1356" s="815"/>
      <c r="N1356" s="815"/>
      <c r="O1356" s="816"/>
      <c r="P1356" s="816"/>
      <c r="Q1356" s="816"/>
      <c r="R1356" s="816"/>
      <c r="S1356" s="816"/>
    </row>
    <row r="1357">
      <c r="A1357" s="816"/>
      <c r="B1357" s="815"/>
      <c r="C1357" s="815"/>
      <c r="D1357" s="815"/>
      <c r="E1357" s="815"/>
      <c r="F1357" s="815"/>
      <c r="G1357" s="815"/>
      <c r="H1357" s="815"/>
      <c r="I1357" s="815"/>
      <c r="J1357" s="815"/>
      <c r="K1357" s="815"/>
      <c r="L1357" s="815"/>
      <c r="M1357" s="815"/>
      <c r="N1357" s="815"/>
      <c r="O1357" s="816"/>
      <c r="P1357" s="816"/>
      <c r="Q1357" s="816"/>
      <c r="R1357" s="816"/>
      <c r="S1357" s="816"/>
    </row>
    <row r="1358">
      <c r="A1358" s="816"/>
      <c r="B1358" s="815"/>
      <c r="C1358" s="815"/>
      <c r="D1358" s="815"/>
      <c r="E1358" s="815"/>
      <c r="F1358" s="815"/>
      <c r="G1358" s="815"/>
      <c r="H1358" s="815"/>
      <c r="I1358" s="815"/>
      <c r="J1358" s="815"/>
      <c r="K1358" s="815"/>
      <c r="L1358" s="815"/>
      <c r="M1358" s="815"/>
      <c r="N1358" s="815"/>
      <c r="O1358" s="816"/>
      <c r="P1358" s="816"/>
      <c r="Q1358" s="816"/>
      <c r="R1358" s="816"/>
      <c r="S1358" s="816"/>
    </row>
    <row r="1359">
      <c r="A1359" s="816"/>
      <c r="B1359" s="815"/>
      <c r="C1359" s="815"/>
      <c r="D1359" s="815"/>
      <c r="E1359" s="815"/>
      <c r="F1359" s="815"/>
      <c r="G1359" s="815"/>
      <c r="H1359" s="815"/>
      <c r="I1359" s="815"/>
      <c r="J1359" s="815"/>
      <c r="K1359" s="815"/>
      <c r="L1359" s="815"/>
      <c r="M1359" s="815"/>
      <c r="N1359" s="815"/>
      <c r="O1359" s="816"/>
      <c r="P1359" s="816"/>
      <c r="Q1359" s="816"/>
      <c r="R1359" s="816"/>
      <c r="S1359" s="816"/>
    </row>
    <row r="1360">
      <c r="A1360" s="816"/>
      <c r="B1360" s="815"/>
      <c r="C1360" s="815"/>
      <c r="D1360" s="815"/>
      <c r="E1360" s="815"/>
      <c r="F1360" s="815"/>
      <c r="G1360" s="815"/>
      <c r="H1360" s="815"/>
      <c r="I1360" s="815"/>
      <c r="J1360" s="815"/>
      <c r="K1360" s="815"/>
      <c r="L1360" s="815"/>
      <c r="M1360" s="815"/>
      <c r="N1360" s="815"/>
      <c r="O1360" s="816"/>
      <c r="P1360" s="816"/>
      <c r="Q1360" s="816"/>
      <c r="R1360" s="816"/>
      <c r="S1360" s="816"/>
    </row>
    <row r="1361">
      <c r="A1361" s="816"/>
      <c r="B1361" s="815"/>
      <c r="C1361" s="815"/>
      <c r="D1361" s="815"/>
      <c r="E1361" s="815"/>
      <c r="F1361" s="815"/>
      <c r="G1361" s="815"/>
      <c r="H1361" s="815"/>
      <c r="I1361" s="815"/>
      <c r="J1361" s="815"/>
      <c r="K1361" s="815"/>
      <c r="L1361" s="815"/>
      <c r="M1361" s="815"/>
      <c r="N1361" s="815"/>
      <c r="O1361" s="816"/>
      <c r="P1361" s="816"/>
      <c r="Q1361" s="816"/>
      <c r="R1361" s="816"/>
      <c r="S1361" s="816"/>
    </row>
    <row r="1362">
      <c r="A1362" s="816"/>
      <c r="B1362" s="815"/>
      <c r="C1362" s="815"/>
      <c r="D1362" s="815"/>
      <c r="E1362" s="815"/>
      <c r="F1362" s="815"/>
      <c r="G1362" s="815"/>
      <c r="H1362" s="815"/>
      <c r="I1362" s="815"/>
      <c r="J1362" s="815"/>
      <c r="K1362" s="815"/>
      <c r="L1362" s="815"/>
      <c r="M1362" s="815"/>
      <c r="N1362" s="815"/>
      <c r="O1362" s="816"/>
      <c r="P1362" s="816"/>
      <c r="Q1362" s="816"/>
      <c r="R1362" s="816"/>
      <c r="S1362" s="816"/>
    </row>
    <row r="1363">
      <c r="A1363" s="816"/>
      <c r="B1363" s="815"/>
      <c r="C1363" s="815"/>
      <c r="D1363" s="815"/>
      <c r="E1363" s="815"/>
      <c r="F1363" s="815"/>
      <c r="G1363" s="815"/>
      <c r="H1363" s="815"/>
      <c r="I1363" s="815"/>
      <c r="J1363" s="815"/>
      <c r="K1363" s="815"/>
      <c r="L1363" s="815"/>
      <c r="M1363" s="815"/>
      <c r="N1363" s="815"/>
      <c r="O1363" s="816"/>
      <c r="P1363" s="816"/>
      <c r="Q1363" s="816"/>
      <c r="R1363" s="816"/>
      <c r="S1363" s="816"/>
    </row>
    <row r="1364">
      <c r="A1364" s="816"/>
      <c r="B1364" s="815"/>
      <c r="C1364" s="815"/>
      <c r="D1364" s="815"/>
      <c r="E1364" s="815"/>
      <c r="F1364" s="815"/>
      <c r="G1364" s="815"/>
      <c r="H1364" s="815"/>
      <c r="I1364" s="815"/>
      <c r="J1364" s="815"/>
      <c r="K1364" s="815"/>
      <c r="L1364" s="815"/>
      <c r="M1364" s="815"/>
      <c r="N1364" s="815"/>
      <c r="O1364" s="816"/>
      <c r="P1364" s="816"/>
      <c r="Q1364" s="816"/>
      <c r="R1364" s="816"/>
      <c r="S1364" s="816"/>
    </row>
    <row r="1365">
      <c r="A1365" s="816"/>
      <c r="B1365" s="815"/>
      <c r="C1365" s="815"/>
      <c r="D1365" s="815"/>
      <c r="E1365" s="815"/>
      <c r="F1365" s="815"/>
      <c r="G1365" s="815"/>
      <c r="H1365" s="815"/>
      <c r="I1365" s="815"/>
      <c r="J1365" s="815"/>
      <c r="K1365" s="815"/>
      <c r="L1365" s="815"/>
      <c r="M1365" s="815"/>
      <c r="N1365" s="815"/>
      <c r="O1365" s="816"/>
      <c r="P1365" s="816"/>
      <c r="Q1365" s="816"/>
      <c r="R1365" s="816"/>
      <c r="S1365" s="816"/>
    </row>
    <row r="1366">
      <c r="A1366" s="816"/>
      <c r="B1366" s="815"/>
      <c r="C1366" s="815"/>
      <c r="D1366" s="815"/>
      <c r="E1366" s="815"/>
      <c r="F1366" s="815"/>
      <c r="G1366" s="815"/>
      <c r="H1366" s="815"/>
      <c r="I1366" s="815"/>
      <c r="J1366" s="815"/>
      <c r="K1366" s="815"/>
      <c r="L1366" s="815"/>
      <c r="M1366" s="815"/>
      <c r="N1366" s="815"/>
      <c r="O1366" s="816"/>
      <c r="P1366" s="816"/>
      <c r="Q1366" s="816"/>
      <c r="R1366" s="816"/>
      <c r="S1366" s="816"/>
    </row>
    <row r="1367">
      <c r="A1367" s="816"/>
      <c r="B1367" s="815"/>
      <c r="C1367" s="815"/>
      <c r="D1367" s="815"/>
      <c r="E1367" s="815"/>
      <c r="F1367" s="815"/>
      <c r="G1367" s="815"/>
      <c r="H1367" s="815"/>
      <c r="I1367" s="815"/>
      <c r="J1367" s="815"/>
      <c r="K1367" s="815"/>
      <c r="L1367" s="815"/>
      <c r="M1367" s="815"/>
      <c r="N1367" s="815"/>
      <c r="O1367" s="816"/>
      <c r="P1367" s="816"/>
      <c r="Q1367" s="816"/>
      <c r="R1367" s="816"/>
      <c r="S1367" s="816"/>
    </row>
    <row r="1368">
      <c r="A1368" s="816"/>
      <c r="B1368" s="815"/>
      <c r="C1368" s="815"/>
      <c r="D1368" s="815"/>
      <c r="E1368" s="815"/>
      <c r="F1368" s="815"/>
      <c r="G1368" s="815"/>
      <c r="H1368" s="815"/>
      <c r="I1368" s="815"/>
      <c r="J1368" s="815"/>
      <c r="K1368" s="815"/>
      <c r="L1368" s="815"/>
      <c r="M1368" s="815"/>
      <c r="N1368" s="815"/>
      <c r="O1368" s="816"/>
      <c r="P1368" s="816"/>
      <c r="Q1368" s="816"/>
      <c r="R1368" s="816"/>
      <c r="S1368" s="816"/>
    </row>
    <row r="1369">
      <c r="A1369" s="816"/>
      <c r="B1369" s="815"/>
      <c r="C1369" s="815"/>
      <c r="D1369" s="815"/>
      <c r="E1369" s="815"/>
      <c r="F1369" s="815"/>
      <c r="G1369" s="815"/>
      <c r="H1369" s="815"/>
      <c r="I1369" s="815"/>
      <c r="J1369" s="815"/>
      <c r="K1369" s="815"/>
      <c r="L1369" s="815"/>
      <c r="M1369" s="815"/>
      <c r="N1369" s="815"/>
      <c r="O1369" s="816"/>
      <c r="P1369" s="816"/>
      <c r="Q1369" s="816"/>
      <c r="R1369" s="816"/>
      <c r="S1369" s="816"/>
    </row>
    <row r="1370">
      <c r="A1370" s="816"/>
      <c r="B1370" s="815"/>
      <c r="C1370" s="815"/>
      <c r="D1370" s="815"/>
      <c r="E1370" s="815"/>
      <c r="F1370" s="815"/>
      <c r="G1370" s="815"/>
      <c r="H1370" s="815"/>
      <c r="I1370" s="815"/>
      <c r="J1370" s="815"/>
      <c r="K1370" s="815"/>
      <c r="L1370" s="815"/>
      <c r="M1370" s="815"/>
      <c r="N1370" s="815"/>
      <c r="O1370" s="816"/>
      <c r="P1370" s="816"/>
      <c r="Q1370" s="816"/>
      <c r="R1370" s="816"/>
      <c r="S1370" s="816"/>
    </row>
    <row r="1371">
      <c r="A1371" s="816"/>
      <c r="B1371" s="815"/>
      <c r="C1371" s="815"/>
      <c r="D1371" s="815"/>
      <c r="E1371" s="815"/>
      <c r="F1371" s="815"/>
      <c r="G1371" s="815"/>
      <c r="H1371" s="815"/>
      <c r="I1371" s="815"/>
      <c r="J1371" s="815"/>
      <c r="K1371" s="815"/>
      <c r="L1371" s="815"/>
      <c r="M1371" s="815"/>
      <c r="N1371" s="815"/>
      <c r="O1371" s="816"/>
      <c r="P1371" s="816"/>
      <c r="Q1371" s="816"/>
      <c r="R1371" s="816"/>
      <c r="S1371" s="816"/>
    </row>
    <row r="1372">
      <c r="A1372" s="816"/>
      <c r="B1372" s="815"/>
      <c r="C1372" s="815"/>
      <c r="D1372" s="815"/>
      <c r="E1372" s="815"/>
      <c r="F1372" s="815"/>
      <c r="G1372" s="815"/>
      <c r="H1372" s="815"/>
      <c r="I1372" s="815"/>
      <c r="J1372" s="815"/>
      <c r="K1372" s="815"/>
      <c r="L1372" s="815"/>
      <c r="M1372" s="815"/>
      <c r="N1372" s="815"/>
      <c r="O1372" s="816"/>
      <c r="P1372" s="816"/>
      <c r="Q1372" s="816"/>
      <c r="R1372" s="816"/>
      <c r="S1372" s="816"/>
    </row>
    <row r="1373">
      <c r="A1373" s="816"/>
      <c r="B1373" s="815"/>
      <c r="C1373" s="815"/>
      <c r="D1373" s="815"/>
      <c r="E1373" s="815"/>
      <c r="F1373" s="815"/>
      <c r="G1373" s="815"/>
      <c r="H1373" s="815"/>
      <c r="I1373" s="815"/>
      <c r="J1373" s="815"/>
      <c r="K1373" s="815"/>
      <c r="L1373" s="815"/>
      <c r="M1373" s="815"/>
      <c r="N1373" s="815"/>
      <c r="O1373" s="816"/>
      <c r="P1373" s="816"/>
      <c r="Q1373" s="816"/>
      <c r="R1373" s="816"/>
      <c r="S1373" s="816"/>
    </row>
    <row r="1374">
      <c r="A1374" s="816"/>
      <c r="B1374" s="815"/>
      <c r="C1374" s="815"/>
      <c r="D1374" s="815"/>
      <c r="E1374" s="815"/>
      <c r="F1374" s="815"/>
      <c r="G1374" s="815"/>
      <c r="H1374" s="815"/>
      <c r="I1374" s="815"/>
      <c r="J1374" s="815"/>
      <c r="K1374" s="815"/>
      <c r="L1374" s="815"/>
      <c r="M1374" s="815"/>
      <c r="N1374" s="815"/>
      <c r="O1374" s="816"/>
      <c r="P1374" s="816"/>
      <c r="Q1374" s="816"/>
      <c r="R1374" s="816"/>
      <c r="S1374" s="816"/>
    </row>
    <row r="1375">
      <c r="A1375" s="816"/>
      <c r="B1375" s="815"/>
      <c r="C1375" s="815"/>
      <c r="D1375" s="815"/>
      <c r="E1375" s="815"/>
      <c r="F1375" s="815"/>
      <c r="G1375" s="815"/>
      <c r="H1375" s="815"/>
      <c r="I1375" s="815"/>
      <c r="J1375" s="815"/>
      <c r="K1375" s="815"/>
      <c r="L1375" s="815"/>
      <c r="M1375" s="815"/>
      <c r="N1375" s="815"/>
      <c r="O1375" s="816"/>
      <c r="P1375" s="816"/>
      <c r="Q1375" s="816"/>
      <c r="R1375" s="816"/>
      <c r="S1375" s="816"/>
    </row>
    <row r="1376">
      <c r="A1376" s="816"/>
      <c r="B1376" s="815"/>
      <c r="C1376" s="815"/>
      <c r="D1376" s="815"/>
      <c r="E1376" s="815"/>
      <c r="F1376" s="815"/>
      <c r="G1376" s="815"/>
      <c r="H1376" s="815"/>
      <c r="I1376" s="815"/>
      <c r="J1376" s="815"/>
      <c r="K1376" s="815"/>
      <c r="L1376" s="815"/>
      <c r="M1376" s="815"/>
      <c r="N1376" s="815"/>
      <c r="O1376" s="816"/>
      <c r="P1376" s="816"/>
      <c r="Q1376" s="816"/>
      <c r="R1376" s="816"/>
      <c r="S1376" s="816"/>
    </row>
    <row r="1377">
      <c r="A1377" s="816"/>
      <c r="B1377" s="815"/>
      <c r="C1377" s="815"/>
      <c r="D1377" s="815"/>
      <c r="E1377" s="815"/>
      <c r="F1377" s="815"/>
      <c r="G1377" s="815"/>
      <c r="H1377" s="815"/>
      <c r="I1377" s="815"/>
      <c r="J1377" s="815"/>
      <c r="K1377" s="815"/>
      <c r="L1377" s="815"/>
      <c r="M1377" s="815"/>
      <c r="N1377" s="815"/>
      <c r="O1377" s="816"/>
      <c r="P1377" s="816"/>
      <c r="Q1377" s="816"/>
      <c r="R1377" s="816"/>
      <c r="S1377" s="816"/>
    </row>
    <row r="1378">
      <c r="A1378" s="816"/>
      <c r="B1378" s="815"/>
      <c r="C1378" s="815"/>
      <c r="D1378" s="815"/>
      <c r="E1378" s="815"/>
      <c r="F1378" s="815"/>
      <c r="G1378" s="815"/>
      <c r="H1378" s="815"/>
      <c r="I1378" s="815"/>
      <c r="J1378" s="815"/>
      <c r="K1378" s="815"/>
      <c r="L1378" s="815"/>
      <c r="M1378" s="815"/>
      <c r="N1378" s="815"/>
      <c r="O1378" s="816"/>
      <c r="P1378" s="816"/>
      <c r="Q1378" s="816"/>
      <c r="R1378" s="816"/>
      <c r="S1378" s="816"/>
    </row>
    <row r="1379">
      <c r="A1379" s="816"/>
      <c r="B1379" s="815"/>
      <c r="C1379" s="815"/>
      <c r="D1379" s="815"/>
      <c r="E1379" s="815"/>
      <c r="F1379" s="815"/>
      <c r="G1379" s="815"/>
      <c r="H1379" s="815"/>
      <c r="I1379" s="815"/>
      <c r="J1379" s="815"/>
      <c r="K1379" s="815"/>
      <c r="L1379" s="815"/>
      <c r="M1379" s="815"/>
      <c r="N1379" s="815"/>
      <c r="O1379" s="816"/>
      <c r="P1379" s="816"/>
      <c r="Q1379" s="816"/>
      <c r="R1379" s="816"/>
      <c r="S1379" s="816"/>
    </row>
    <row r="1380">
      <c r="A1380" s="816"/>
      <c r="B1380" s="815"/>
      <c r="C1380" s="815"/>
      <c r="D1380" s="815"/>
      <c r="E1380" s="815"/>
      <c r="F1380" s="815"/>
      <c r="G1380" s="815"/>
      <c r="H1380" s="815"/>
      <c r="I1380" s="815"/>
      <c r="J1380" s="815"/>
      <c r="K1380" s="815"/>
      <c r="L1380" s="815"/>
      <c r="M1380" s="815"/>
      <c r="N1380" s="815"/>
      <c r="O1380" s="816"/>
      <c r="P1380" s="816"/>
      <c r="Q1380" s="816"/>
      <c r="R1380" s="816"/>
      <c r="S1380" s="816"/>
    </row>
    <row r="1381">
      <c r="A1381" s="816"/>
      <c r="B1381" s="815"/>
      <c r="C1381" s="815"/>
      <c r="D1381" s="815"/>
      <c r="E1381" s="815"/>
      <c r="F1381" s="815"/>
      <c r="G1381" s="815"/>
      <c r="H1381" s="815"/>
      <c r="I1381" s="815"/>
      <c r="J1381" s="815"/>
      <c r="K1381" s="815"/>
      <c r="L1381" s="815"/>
      <c r="M1381" s="815"/>
      <c r="N1381" s="815"/>
      <c r="O1381" s="816"/>
      <c r="P1381" s="816"/>
      <c r="Q1381" s="816"/>
      <c r="R1381" s="816"/>
      <c r="S1381" s="816"/>
    </row>
    <row r="1382">
      <c r="A1382" s="816"/>
      <c r="B1382" s="815"/>
      <c r="C1382" s="815"/>
      <c r="D1382" s="815"/>
      <c r="E1382" s="815"/>
      <c r="F1382" s="815"/>
      <c r="G1382" s="815"/>
      <c r="H1382" s="815"/>
      <c r="I1382" s="815"/>
      <c r="J1382" s="815"/>
      <c r="K1382" s="815"/>
      <c r="L1382" s="815"/>
      <c r="M1382" s="815"/>
      <c r="N1382" s="815"/>
      <c r="O1382" s="816"/>
      <c r="P1382" s="816"/>
      <c r="Q1382" s="816"/>
      <c r="R1382" s="816"/>
      <c r="S1382" s="816"/>
    </row>
    <row r="1383">
      <c r="A1383" s="816"/>
      <c r="B1383" s="815"/>
      <c r="C1383" s="815"/>
      <c r="D1383" s="815"/>
      <c r="E1383" s="815"/>
      <c r="F1383" s="815"/>
      <c r="G1383" s="815"/>
      <c r="H1383" s="815"/>
      <c r="I1383" s="815"/>
      <c r="J1383" s="815"/>
      <c r="K1383" s="815"/>
      <c r="L1383" s="815"/>
      <c r="M1383" s="815"/>
      <c r="N1383" s="815"/>
      <c r="O1383" s="816"/>
      <c r="P1383" s="816"/>
      <c r="Q1383" s="816"/>
      <c r="R1383" s="816"/>
      <c r="S1383" s="816"/>
    </row>
    <row r="1384">
      <c r="A1384" s="816"/>
      <c r="B1384" s="815"/>
      <c r="C1384" s="815"/>
      <c r="D1384" s="815"/>
      <c r="E1384" s="815"/>
      <c r="F1384" s="815"/>
      <c r="G1384" s="815"/>
      <c r="H1384" s="815"/>
      <c r="I1384" s="815"/>
      <c r="J1384" s="815"/>
      <c r="K1384" s="815"/>
      <c r="L1384" s="815"/>
      <c r="M1384" s="815"/>
      <c r="N1384" s="815"/>
      <c r="O1384" s="816"/>
      <c r="P1384" s="816"/>
      <c r="Q1384" s="816"/>
      <c r="R1384" s="816"/>
      <c r="S1384" s="816"/>
    </row>
    <row r="1385">
      <c r="A1385" s="816"/>
      <c r="B1385" s="815"/>
      <c r="C1385" s="815"/>
      <c r="D1385" s="815"/>
      <c r="E1385" s="815"/>
      <c r="F1385" s="815"/>
      <c r="G1385" s="815"/>
      <c r="H1385" s="815"/>
      <c r="I1385" s="815"/>
      <c r="J1385" s="815"/>
      <c r="K1385" s="815"/>
      <c r="L1385" s="815"/>
      <c r="M1385" s="815"/>
      <c r="N1385" s="815"/>
      <c r="O1385" s="816"/>
      <c r="P1385" s="816"/>
      <c r="Q1385" s="816"/>
      <c r="R1385" s="816"/>
      <c r="S1385" s="816"/>
    </row>
    <row r="1386">
      <c r="A1386" s="816"/>
      <c r="B1386" s="815"/>
      <c r="C1386" s="815"/>
      <c r="D1386" s="815"/>
      <c r="E1386" s="815"/>
      <c r="F1386" s="815"/>
      <c r="G1386" s="815"/>
      <c r="H1386" s="815"/>
      <c r="I1386" s="815"/>
      <c r="J1386" s="815"/>
      <c r="K1386" s="815"/>
      <c r="L1386" s="815"/>
      <c r="M1386" s="815"/>
      <c r="N1386" s="815"/>
      <c r="O1386" s="816"/>
      <c r="P1386" s="816"/>
      <c r="Q1386" s="816"/>
      <c r="R1386" s="816"/>
      <c r="S1386" s="816"/>
    </row>
    <row r="1387">
      <c r="A1387" s="816"/>
      <c r="B1387" s="815"/>
      <c r="C1387" s="815"/>
      <c r="D1387" s="815"/>
      <c r="E1387" s="815"/>
      <c r="F1387" s="815"/>
      <c r="G1387" s="815"/>
      <c r="H1387" s="815"/>
      <c r="I1387" s="815"/>
      <c r="J1387" s="815"/>
      <c r="K1387" s="815"/>
      <c r="L1387" s="815"/>
      <c r="M1387" s="815"/>
      <c r="N1387" s="815"/>
      <c r="O1387" s="816"/>
      <c r="P1387" s="816"/>
      <c r="Q1387" s="816"/>
      <c r="R1387" s="816"/>
      <c r="S1387" s="816"/>
    </row>
    <row r="1388">
      <c r="A1388" s="816"/>
      <c r="B1388" s="815"/>
      <c r="C1388" s="815"/>
      <c r="D1388" s="815"/>
      <c r="E1388" s="815"/>
      <c r="F1388" s="815"/>
      <c r="G1388" s="815"/>
      <c r="H1388" s="815"/>
      <c r="I1388" s="815"/>
      <c r="J1388" s="815"/>
      <c r="K1388" s="815"/>
      <c r="L1388" s="815"/>
      <c r="M1388" s="815"/>
      <c r="N1388" s="815"/>
      <c r="O1388" s="816"/>
      <c r="P1388" s="816"/>
      <c r="Q1388" s="816"/>
      <c r="R1388" s="816"/>
      <c r="S1388" s="816"/>
    </row>
    <row r="1389">
      <c r="A1389" s="816"/>
      <c r="B1389" s="815"/>
      <c r="C1389" s="815"/>
      <c r="D1389" s="815"/>
      <c r="E1389" s="815"/>
      <c r="F1389" s="815"/>
      <c r="G1389" s="815"/>
      <c r="H1389" s="815"/>
      <c r="I1389" s="815"/>
      <c r="J1389" s="815"/>
      <c r="K1389" s="815"/>
      <c r="L1389" s="815"/>
      <c r="M1389" s="815"/>
      <c r="N1389" s="815"/>
      <c r="O1389" s="816"/>
      <c r="P1389" s="816"/>
      <c r="Q1389" s="816"/>
      <c r="R1389" s="816"/>
      <c r="S1389" s="816"/>
    </row>
    <row r="1390">
      <c r="A1390" s="816"/>
      <c r="B1390" s="815"/>
      <c r="C1390" s="815"/>
      <c r="D1390" s="815"/>
      <c r="E1390" s="815"/>
      <c r="F1390" s="815"/>
      <c r="G1390" s="815"/>
      <c r="H1390" s="815"/>
      <c r="I1390" s="815"/>
      <c r="J1390" s="815"/>
      <c r="K1390" s="815"/>
      <c r="L1390" s="815"/>
      <c r="M1390" s="815"/>
      <c r="N1390" s="815"/>
      <c r="O1390" s="816"/>
      <c r="P1390" s="816"/>
      <c r="Q1390" s="816"/>
      <c r="R1390" s="816"/>
      <c r="S1390" s="816"/>
    </row>
    <row r="1391">
      <c r="A1391" s="816"/>
      <c r="B1391" s="815"/>
      <c r="C1391" s="815"/>
      <c r="D1391" s="815"/>
      <c r="E1391" s="815"/>
      <c r="F1391" s="815"/>
      <c r="G1391" s="815"/>
      <c r="H1391" s="815"/>
      <c r="I1391" s="815"/>
      <c r="J1391" s="815"/>
      <c r="K1391" s="815"/>
      <c r="L1391" s="815"/>
      <c r="M1391" s="815"/>
      <c r="N1391" s="815"/>
      <c r="O1391" s="816"/>
      <c r="P1391" s="816"/>
      <c r="Q1391" s="816"/>
      <c r="R1391" s="816"/>
      <c r="S1391" s="816"/>
    </row>
    <row r="1392">
      <c r="A1392" s="816"/>
      <c r="B1392" s="815"/>
      <c r="C1392" s="815"/>
      <c r="D1392" s="815"/>
      <c r="E1392" s="815"/>
      <c r="F1392" s="815"/>
      <c r="G1392" s="815"/>
      <c r="H1392" s="815"/>
      <c r="I1392" s="815"/>
      <c r="J1392" s="815"/>
      <c r="K1392" s="815"/>
      <c r="L1392" s="815"/>
      <c r="M1392" s="815"/>
      <c r="N1392" s="815"/>
      <c r="O1392" s="816"/>
      <c r="P1392" s="816"/>
      <c r="Q1392" s="816"/>
      <c r="R1392" s="816"/>
      <c r="S1392" s="816"/>
    </row>
    <row r="1393">
      <c r="A1393" s="816"/>
      <c r="B1393" s="815"/>
      <c r="C1393" s="815"/>
      <c r="D1393" s="815"/>
      <c r="E1393" s="815"/>
      <c r="F1393" s="815"/>
      <c r="G1393" s="815"/>
      <c r="H1393" s="815"/>
      <c r="I1393" s="815"/>
      <c r="J1393" s="815"/>
      <c r="K1393" s="815"/>
      <c r="L1393" s="815"/>
      <c r="M1393" s="815"/>
      <c r="N1393" s="815"/>
      <c r="O1393" s="816"/>
      <c r="P1393" s="816"/>
      <c r="Q1393" s="816"/>
      <c r="R1393" s="816"/>
      <c r="S1393" s="816"/>
    </row>
    <row r="1394">
      <c r="A1394" s="816"/>
      <c r="B1394" s="815"/>
      <c r="C1394" s="815"/>
      <c r="D1394" s="815"/>
      <c r="E1394" s="815"/>
      <c r="F1394" s="815"/>
      <c r="G1394" s="815"/>
      <c r="H1394" s="815"/>
      <c r="I1394" s="815"/>
      <c r="J1394" s="815"/>
      <c r="K1394" s="815"/>
      <c r="L1394" s="815"/>
      <c r="M1394" s="815"/>
      <c r="N1394" s="815"/>
      <c r="O1394" s="816"/>
      <c r="P1394" s="816"/>
      <c r="Q1394" s="816"/>
      <c r="R1394" s="816"/>
      <c r="S1394" s="816"/>
    </row>
    <row r="1395">
      <c r="A1395" s="816"/>
      <c r="B1395" s="815"/>
      <c r="C1395" s="815"/>
      <c r="D1395" s="815"/>
      <c r="E1395" s="815"/>
      <c r="F1395" s="815"/>
      <c r="G1395" s="815"/>
      <c r="H1395" s="815"/>
      <c r="I1395" s="815"/>
      <c r="J1395" s="815"/>
      <c r="K1395" s="815"/>
      <c r="L1395" s="815"/>
      <c r="M1395" s="815"/>
      <c r="N1395" s="815"/>
      <c r="O1395" s="816"/>
      <c r="P1395" s="816"/>
      <c r="Q1395" s="816"/>
      <c r="R1395" s="816"/>
      <c r="S1395" s="816"/>
    </row>
    <row r="1396">
      <c r="A1396" s="816"/>
      <c r="B1396" s="815"/>
      <c r="C1396" s="815"/>
      <c r="D1396" s="815"/>
      <c r="E1396" s="815"/>
      <c r="F1396" s="815"/>
      <c r="G1396" s="815"/>
      <c r="H1396" s="815"/>
      <c r="I1396" s="815"/>
      <c r="J1396" s="815"/>
      <c r="K1396" s="815"/>
      <c r="L1396" s="815"/>
      <c r="M1396" s="815"/>
      <c r="N1396" s="815"/>
      <c r="O1396" s="816"/>
      <c r="P1396" s="816"/>
      <c r="Q1396" s="816"/>
      <c r="R1396" s="816"/>
      <c r="S1396" s="816"/>
    </row>
    <row r="1397">
      <c r="A1397" s="816"/>
      <c r="B1397" s="815"/>
      <c r="C1397" s="815"/>
      <c r="D1397" s="815"/>
      <c r="E1397" s="815"/>
      <c r="F1397" s="815"/>
      <c r="G1397" s="815"/>
      <c r="H1397" s="815"/>
      <c r="I1397" s="815"/>
      <c r="J1397" s="815"/>
      <c r="K1397" s="815"/>
      <c r="L1397" s="815"/>
      <c r="M1397" s="815"/>
      <c r="N1397" s="815"/>
      <c r="O1397" s="816"/>
      <c r="P1397" s="816"/>
      <c r="Q1397" s="816"/>
      <c r="R1397" s="816"/>
      <c r="S1397" s="816"/>
    </row>
    <row r="1398">
      <c r="A1398" s="816"/>
      <c r="B1398" s="815"/>
      <c r="C1398" s="815"/>
      <c r="D1398" s="815"/>
      <c r="E1398" s="815"/>
      <c r="F1398" s="815"/>
      <c r="G1398" s="815"/>
      <c r="H1398" s="815"/>
      <c r="I1398" s="815"/>
      <c r="J1398" s="815"/>
      <c r="K1398" s="815"/>
      <c r="L1398" s="815"/>
      <c r="M1398" s="815"/>
      <c r="N1398" s="815"/>
      <c r="O1398" s="816"/>
      <c r="P1398" s="816"/>
      <c r="Q1398" s="816"/>
      <c r="R1398" s="816"/>
      <c r="S1398" s="816"/>
    </row>
    <row r="1399">
      <c r="A1399" s="816"/>
      <c r="B1399" s="815"/>
      <c r="C1399" s="815"/>
      <c r="D1399" s="815"/>
      <c r="E1399" s="815"/>
      <c r="F1399" s="815"/>
      <c r="G1399" s="815"/>
      <c r="H1399" s="815"/>
      <c r="I1399" s="815"/>
      <c r="J1399" s="815"/>
      <c r="K1399" s="815"/>
      <c r="L1399" s="815"/>
      <c r="M1399" s="815"/>
      <c r="N1399" s="815"/>
      <c r="O1399" s="816"/>
      <c r="P1399" s="816"/>
      <c r="Q1399" s="816"/>
      <c r="R1399" s="816"/>
      <c r="S1399" s="816"/>
    </row>
    <row r="1400">
      <c r="A1400" s="816"/>
      <c r="B1400" s="815"/>
      <c r="C1400" s="815"/>
      <c r="D1400" s="815"/>
      <c r="E1400" s="815"/>
      <c r="F1400" s="815"/>
      <c r="G1400" s="815"/>
      <c r="H1400" s="815"/>
      <c r="I1400" s="815"/>
      <c r="J1400" s="815"/>
      <c r="K1400" s="815"/>
      <c r="L1400" s="815"/>
      <c r="M1400" s="815"/>
      <c r="N1400" s="815"/>
      <c r="O1400" s="816"/>
      <c r="P1400" s="816"/>
      <c r="Q1400" s="816"/>
      <c r="R1400" s="816"/>
      <c r="S1400" s="816"/>
    </row>
    <row r="1401">
      <c r="A1401" s="816"/>
      <c r="B1401" s="815"/>
      <c r="C1401" s="815"/>
      <c r="D1401" s="815"/>
      <c r="E1401" s="815"/>
      <c r="F1401" s="815"/>
      <c r="G1401" s="815"/>
      <c r="H1401" s="815"/>
      <c r="I1401" s="815"/>
      <c r="J1401" s="815"/>
      <c r="K1401" s="815"/>
      <c r="L1401" s="815"/>
      <c r="M1401" s="815"/>
      <c r="N1401" s="815"/>
      <c r="O1401" s="816"/>
      <c r="P1401" s="816"/>
      <c r="Q1401" s="816"/>
      <c r="R1401" s="816"/>
      <c r="S1401" s="816"/>
    </row>
    <row r="1402">
      <c r="A1402" s="816"/>
      <c r="B1402" s="815"/>
      <c r="C1402" s="815"/>
      <c r="D1402" s="815"/>
      <c r="E1402" s="815"/>
      <c r="F1402" s="815"/>
      <c r="G1402" s="815"/>
      <c r="H1402" s="815"/>
      <c r="I1402" s="815"/>
      <c r="J1402" s="815"/>
      <c r="K1402" s="815"/>
      <c r="L1402" s="815"/>
      <c r="M1402" s="815"/>
      <c r="N1402" s="815"/>
      <c r="O1402" s="816"/>
      <c r="P1402" s="816"/>
      <c r="Q1402" s="816"/>
      <c r="R1402" s="816"/>
      <c r="S1402" s="816"/>
    </row>
    <row r="1403">
      <c r="A1403" s="816"/>
      <c r="B1403" s="815"/>
      <c r="C1403" s="815"/>
      <c r="D1403" s="815"/>
      <c r="E1403" s="815"/>
      <c r="F1403" s="815"/>
      <c r="G1403" s="815"/>
      <c r="H1403" s="815"/>
      <c r="I1403" s="815"/>
      <c r="J1403" s="815"/>
      <c r="K1403" s="815"/>
      <c r="L1403" s="815"/>
      <c r="M1403" s="815"/>
      <c r="N1403" s="815"/>
      <c r="O1403" s="816"/>
      <c r="P1403" s="816"/>
      <c r="Q1403" s="816"/>
      <c r="R1403" s="816"/>
      <c r="S1403" s="816"/>
    </row>
    <row r="1404">
      <c r="A1404" s="816"/>
      <c r="B1404" s="815"/>
      <c r="C1404" s="815"/>
      <c r="D1404" s="815"/>
      <c r="E1404" s="815"/>
      <c r="F1404" s="815"/>
      <c r="G1404" s="815"/>
      <c r="H1404" s="815"/>
      <c r="I1404" s="815"/>
      <c r="J1404" s="815"/>
      <c r="K1404" s="815"/>
      <c r="L1404" s="815"/>
      <c r="M1404" s="815"/>
      <c r="N1404" s="815"/>
      <c r="O1404" s="816"/>
      <c r="P1404" s="816"/>
      <c r="Q1404" s="816"/>
      <c r="R1404" s="816"/>
      <c r="S1404" s="816"/>
    </row>
    <row r="1405">
      <c r="A1405" s="816"/>
      <c r="B1405" s="815"/>
      <c r="C1405" s="815"/>
      <c r="D1405" s="815"/>
      <c r="E1405" s="815"/>
      <c r="F1405" s="815"/>
      <c r="G1405" s="815"/>
      <c r="H1405" s="815"/>
      <c r="I1405" s="815"/>
      <c r="J1405" s="815"/>
      <c r="K1405" s="815"/>
      <c r="L1405" s="815"/>
      <c r="M1405" s="815"/>
      <c r="N1405" s="815"/>
      <c r="O1405" s="816"/>
      <c r="P1405" s="816"/>
      <c r="Q1405" s="816"/>
      <c r="R1405" s="816"/>
      <c r="S1405" s="816"/>
    </row>
    <row r="1406">
      <c r="A1406" s="816"/>
      <c r="B1406" s="815"/>
      <c r="C1406" s="815"/>
      <c r="D1406" s="815"/>
      <c r="E1406" s="815"/>
      <c r="F1406" s="815"/>
      <c r="G1406" s="815"/>
      <c r="H1406" s="815"/>
      <c r="I1406" s="815"/>
      <c r="J1406" s="815"/>
      <c r="K1406" s="815"/>
      <c r="L1406" s="815"/>
      <c r="M1406" s="815"/>
      <c r="N1406" s="815"/>
      <c r="O1406" s="816"/>
      <c r="P1406" s="816"/>
      <c r="Q1406" s="816"/>
      <c r="R1406" s="816"/>
      <c r="S1406" s="816"/>
    </row>
    <row r="1407">
      <c r="A1407" s="816"/>
      <c r="B1407" s="815"/>
      <c r="C1407" s="815"/>
      <c r="D1407" s="815"/>
      <c r="E1407" s="815"/>
      <c r="F1407" s="815"/>
      <c r="G1407" s="815"/>
      <c r="H1407" s="815"/>
      <c r="I1407" s="815"/>
      <c r="J1407" s="815"/>
      <c r="K1407" s="815"/>
      <c r="L1407" s="815"/>
      <c r="M1407" s="815"/>
      <c r="N1407" s="815"/>
      <c r="O1407" s="816"/>
      <c r="P1407" s="816"/>
      <c r="Q1407" s="816"/>
      <c r="R1407" s="816"/>
      <c r="S1407" s="816"/>
    </row>
    <row r="1408">
      <c r="A1408" s="816"/>
      <c r="B1408" s="815"/>
      <c r="C1408" s="815"/>
      <c r="D1408" s="815"/>
      <c r="E1408" s="815"/>
      <c r="F1408" s="815"/>
      <c r="G1408" s="815"/>
      <c r="H1408" s="815"/>
      <c r="I1408" s="815"/>
      <c r="J1408" s="815"/>
      <c r="K1408" s="815"/>
      <c r="L1408" s="815"/>
      <c r="M1408" s="815"/>
      <c r="N1408" s="815"/>
      <c r="O1408" s="816"/>
      <c r="P1408" s="816"/>
      <c r="Q1408" s="816"/>
      <c r="R1408" s="816"/>
      <c r="S1408" s="816"/>
    </row>
    <row r="1409">
      <c r="A1409" s="816"/>
      <c r="B1409" s="815"/>
      <c r="C1409" s="815"/>
      <c r="D1409" s="815"/>
      <c r="E1409" s="815"/>
      <c r="F1409" s="815"/>
      <c r="G1409" s="815"/>
      <c r="H1409" s="815"/>
      <c r="I1409" s="815"/>
      <c r="J1409" s="815"/>
      <c r="K1409" s="815"/>
      <c r="L1409" s="815"/>
      <c r="M1409" s="815"/>
      <c r="N1409" s="815"/>
      <c r="O1409" s="816"/>
      <c r="P1409" s="816"/>
      <c r="Q1409" s="816"/>
      <c r="R1409" s="816"/>
      <c r="S1409" s="816"/>
    </row>
    <row r="1410">
      <c r="A1410" s="816"/>
      <c r="B1410" s="815"/>
      <c r="C1410" s="815"/>
      <c r="D1410" s="815"/>
      <c r="E1410" s="815"/>
      <c r="F1410" s="815"/>
      <c r="G1410" s="815"/>
      <c r="H1410" s="815"/>
      <c r="I1410" s="815"/>
      <c r="J1410" s="815"/>
      <c r="K1410" s="815"/>
      <c r="L1410" s="815"/>
      <c r="M1410" s="815"/>
      <c r="N1410" s="815"/>
      <c r="O1410" s="816"/>
      <c r="P1410" s="816"/>
      <c r="Q1410" s="816"/>
      <c r="R1410" s="816"/>
      <c r="S1410" s="816"/>
    </row>
    <row r="1411">
      <c r="A1411" s="816"/>
      <c r="B1411" s="815"/>
      <c r="C1411" s="815"/>
      <c r="D1411" s="815"/>
      <c r="E1411" s="815"/>
      <c r="F1411" s="815"/>
      <c r="G1411" s="815"/>
      <c r="H1411" s="815"/>
      <c r="I1411" s="815"/>
      <c r="J1411" s="815"/>
      <c r="K1411" s="815"/>
      <c r="L1411" s="815"/>
      <c r="M1411" s="815"/>
      <c r="N1411" s="815"/>
      <c r="O1411" s="816"/>
      <c r="P1411" s="816"/>
      <c r="Q1411" s="816"/>
      <c r="R1411" s="816"/>
      <c r="S1411" s="816"/>
    </row>
    <row r="1412">
      <c r="A1412" s="816"/>
      <c r="B1412" s="815"/>
      <c r="C1412" s="815"/>
      <c r="D1412" s="815"/>
      <c r="E1412" s="815"/>
      <c r="F1412" s="815"/>
      <c r="G1412" s="815"/>
      <c r="H1412" s="815"/>
      <c r="I1412" s="815"/>
      <c r="J1412" s="815"/>
      <c r="K1412" s="815"/>
      <c r="L1412" s="815"/>
      <c r="M1412" s="815"/>
      <c r="N1412" s="815"/>
      <c r="O1412" s="816"/>
      <c r="P1412" s="816"/>
      <c r="Q1412" s="816"/>
      <c r="R1412" s="816"/>
      <c r="S1412" s="816"/>
    </row>
    <row r="1413">
      <c r="A1413" s="816"/>
      <c r="B1413" s="815"/>
      <c r="C1413" s="815"/>
      <c r="D1413" s="815"/>
      <c r="E1413" s="815"/>
      <c r="F1413" s="815"/>
      <c r="G1413" s="815"/>
      <c r="H1413" s="815"/>
      <c r="I1413" s="815"/>
      <c r="J1413" s="815"/>
      <c r="K1413" s="815"/>
      <c r="L1413" s="815"/>
      <c r="M1413" s="815"/>
      <c r="N1413" s="815"/>
      <c r="O1413" s="816"/>
      <c r="P1413" s="816"/>
      <c r="Q1413" s="816"/>
      <c r="R1413" s="816"/>
      <c r="S1413" s="816"/>
    </row>
    <row r="1414">
      <c r="A1414" s="816"/>
      <c r="B1414" s="815"/>
      <c r="C1414" s="815"/>
      <c r="D1414" s="815"/>
      <c r="E1414" s="815"/>
      <c r="F1414" s="815"/>
      <c r="G1414" s="815"/>
      <c r="H1414" s="815"/>
      <c r="I1414" s="815"/>
      <c r="J1414" s="815"/>
      <c r="K1414" s="815"/>
      <c r="L1414" s="815"/>
      <c r="M1414" s="815"/>
      <c r="N1414" s="815"/>
      <c r="O1414" s="816"/>
      <c r="P1414" s="816"/>
      <c r="Q1414" s="816"/>
      <c r="R1414" s="816"/>
      <c r="S1414" s="816"/>
    </row>
    <row r="1415">
      <c r="A1415" s="816"/>
      <c r="B1415" s="815"/>
      <c r="C1415" s="815"/>
      <c r="D1415" s="815"/>
      <c r="E1415" s="815"/>
      <c r="F1415" s="815"/>
      <c r="G1415" s="815"/>
      <c r="H1415" s="815"/>
      <c r="I1415" s="815"/>
      <c r="J1415" s="815"/>
      <c r="K1415" s="815"/>
      <c r="L1415" s="815"/>
      <c r="M1415" s="815"/>
      <c r="N1415" s="815"/>
      <c r="O1415" s="816"/>
      <c r="P1415" s="816"/>
      <c r="Q1415" s="816"/>
      <c r="R1415" s="816"/>
      <c r="S1415" s="816"/>
    </row>
    <row r="1416">
      <c r="A1416" s="816"/>
      <c r="B1416" s="815"/>
      <c r="C1416" s="815"/>
      <c r="D1416" s="815"/>
      <c r="E1416" s="815"/>
      <c r="F1416" s="815"/>
      <c r="G1416" s="815"/>
      <c r="H1416" s="815"/>
      <c r="I1416" s="815"/>
      <c r="J1416" s="815"/>
      <c r="K1416" s="815"/>
      <c r="L1416" s="815"/>
      <c r="M1416" s="815"/>
      <c r="N1416" s="815"/>
      <c r="O1416" s="816"/>
      <c r="P1416" s="816"/>
      <c r="Q1416" s="816"/>
      <c r="R1416" s="816"/>
      <c r="S1416" s="816"/>
    </row>
    <row r="1417">
      <c r="A1417" s="816"/>
      <c r="B1417" s="815"/>
      <c r="C1417" s="815"/>
      <c r="D1417" s="815"/>
      <c r="E1417" s="815"/>
      <c r="F1417" s="815"/>
      <c r="G1417" s="815"/>
      <c r="H1417" s="815"/>
      <c r="I1417" s="815"/>
      <c r="J1417" s="815"/>
      <c r="K1417" s="815"/>
      <c r="L1417" s="815"/>
      <c r="M1417" s="815"/>
      <c r="N1417" s="815"/>
      <c r="O1417" s="816"/>
      <c r="P1417" s="816"/>
      <c r="Q1417" s="816"/>
      <c r="R1417" s="816"/>
      <c r="S1417" s="816"/>
    </row>
    <row r="1418">
      <c r="A1418" s="816"/>
      <c r="B1418" s="815"/>
      <c r="C1418" s="815"/>
      <c r="D1418" s="815"/>
      <c r="E1418" s="815"/>
      <c r="F1418" s="815"/>
      <c r="G1418" s="815"/>
      <c r="H1418" s="815"/>
      <c r="I1418" s="815"/>
      <c r="J1418" s="815"/>
      <c r="K1418" s="815"/>
      <c r="L1418" s="815"/>
      <c r="M1418" s="815"/>
      <c r="N1418" s="815"/>
      <c r="O1418" s="816"/>
      <c r="P1418" s="816"/>
      <c r="Q1418" s="816"/>
      <c r="R1418" s="816"/>
      <c r="S1418" s="816"/>
    </row>
    <row r="1419">
      <c r="A1419" s="816"/>
      <c r="B1419" s="815"/>
      <c r="C1419" s="815"/>
      <c r="D1419" s="815"/>
      <c r="E1419" s="815"/>
      <c r="F1419" s="815"/>
      <c r="G1419" s="815"/>
      <c r="H1419" s="815"/>
      <c r="I1419" s="815"/>
      <c r="J1419" s="815"/>
      <c r="K1419" s="815"/>
      <c r="L1419" s="815"/>
      <c r="M1419" s="815"/>
      <c r="N1419" s="815"/>
      <c r="O1419" s="816"/>
      <c r="P1419" s="816"/>
      <c r="Q1419" s="816"/>
      <c r="R1419" s="816"/>
      <c r="S1419" s="816"/>
    </row>
    <row r="1420">
      <c r="A1420" s="816"/>
      <c r="B1420" s="815"/>
      <c r="C1420" s="815"/>
      <c r="D1420" s="815"/>
      <c r="E1420" s="815"/>
      <c r="F1420" s="815"/>
      <c r="G1420" s="815"/>
      <c r="H1420" s="815"/>
      <c r="I1420" s="815"/>
      <c r="J1420" s="815"/>
      <c r="K1420" s="815"/>
      <c r="L1420" s="815"/>
      <c r="M1420" s="815"/>
      <c r="N1420" s="815"/>
      <c r="O1420" s="816"/>
      <c r="P1420" s="816"/>
      <c r="Q1420" s="816"/>
      <c r="R1420" s="816"/>
      <c r="S1420" s="816"/>
    </row>
    <row r="1421">
      <c r="A1421" s="816"/>
      <c r="B1421" s="815"/>
      <c r="C1421" s="815"/>
      <c r="D1421" s="815"/>
      <c r="E1421" s="815"/>
      <c r="F1421" s="815"/>
      <c r="G1421" s="815"/>
      <c r="H1421" s="815"/>
      <c r="I1421" s="815"/>
      <c r="J1421" s="815"/>
      <c r="K1421" s="815"/>
      <c r="L1421" s="815"/>
      <c r="M1421" s="815"/>
      <c r="N1421" s="815"/>
      <c r="O1421" s="816"/>
      <c r="P1421" s="816"/>
      <c r="Q1421" s="816"/>
      <c r="R1421" s="816"/>
      <c r="S1421" s="816"/>
    </row>
    <row r="1422">
      <c r="A1422" s="816"/>
      <c r="B1422" s="815"/>
      <c r="C1422" s="815"/>
      <c r="D1422" s="815"/>
      <c r="E1422" s="815"/>
      <c r="F1422" s="815"/>
      <c r="G1422" s="815"/>
      <c r="H1422" s="815"/>
      <c r="I1422" s="815"/>
      <c r="J1422" s="815"/>
      <c r="K1422" s="815"/>
      <c r="L1422" s="815"/>
      <c r="M1422" s="815"/>
      <c r="N1422" s="815"/>
      <c r="O1422" s="816"/>
      <c r="P1422" s="816"/>
      <c r="Q1422" s="816"/>
      <c r="R1422" s="816"/>
      <c r="S1422" s="816"/>
    </row>
    <row r="1423">
      <c r="A1423" s="816"/>
      <c r="B1423" s="815"/>
      <c r="C1423" s="815"/>
      <c r="D1423" s="815"/>
      <c r="E1423" s="815"/>
      <c r="F1423" s="815"/>
      <c r="G1423" s="815"/>
      <c r="H1423" s="815"/>
      <c r="I1423" s="815"/>
      <c r="J1423" s="815"/>
      <c r="K1423" s="815"/>
      <c r="L1423" s="815"/>
      <c r="M1423" s="815"/>
      <c r="N1423" s="815"/>
      <c r="O1423" s="816"/>
      <c r="P1423" s="816"/>
      <c r="Q1423" s="816"/>
      <c r="R1423" s="816"/>
      <c r="S1423" s="816"/>
    </row>
    <row r="1424">
      <c r="A1424" s="816"/>
      <c r="B1424" s="815"/>
      <c r="C1424" s="815"/>
      <c r="D1424" s="815"/>
      <c r="E1424" s="815"/>
      <c r="F1424" s="815"/>
      <c r="G1424" s="815"/>
      <c r="H1424" s="815"/>
      <c r="I1424" s="815"/>
      <c r="J1424" s="815"/>
      <c r="K1424" s="815"/>
      <c r="L1424" s="815"/>
      <c r="M1424" s="815"/>
      <c r="N1424" s="815"/>
      <c r="O1424" s="816"/>
      <c r="P1424" s="816"/>
      <c r="Q1424" s="816"/>
      <c r="R1424" s="816"/>
      <c r="S1424" s="816"/>
    </row>
    <row r="1425">
      <c r="A1425" s="816"/>
      <c r="B1425" s="815"/>
      <c r="C1425" s="815"/>
      <c r="D1425" s="815"/>
      <c r="E1425" s="815"/>
      <c r="F1425" s="815"/>
      <c r="G1425" s="815"/>
      <c r="H1425" s="815"/>
      <c r="I1425" s="815"/>
      <c r="J1425" s="815"/>
      <c r="K1425" s="815"/>
      <c r="L1425" s="815"/>
      <c r="M1425" s="815"/>
      <c r="N1425" s="815"/>
      <c r="O1425" s="816"/>
      <c r="P1425" s="816"/>
      <c r="Q1425" s="816"/>
      <c r="R1425" s="816"/>
      <c r="S1425" s="816"/>
    </row>
    <row r="1426">
      <c r="A1426" s="816"/>
      <c r="B1426" s="815"/>
      <c r="C1426" s="815"/>
      <c r="D1426" s="815"/>
      <c r="E1426" s="815"/>
      <c r="F1426" s="815"/>
      <c r="G1426" s="815"/>
      <c r="H1426" s="815"/>
      <c r="I1426" s="815"/>
      <c r="J1426" s="815"/>
      <c r="K1426" s="815"/>
      <c r="L1426" s="815"/>
      <c r="M1426" s="815"/>
      <c r="N1426" s="815"/>
      <c r="O1426" s="816"/>
      <c r="P1426" s="816"/>
      <c r="Q1426" s="816"/>
      <c r="R1426" s="816"/>
      <c r="S1426" s="816"/>
    </row>
    <row r="1427">
      <c r="A1427" s="816"/>
      <c r="B1427" s="815"/>
      <c r="C1427" s="815"/>
      <c r="D1427" s="815"/>
      <c r="E1427" s="815"/>
      <c r="F1427" s="815"/>
      <c r="G1427" s="815"/>
      <c r="H1427" s="815"/>
      <c r="I1427" s="815"/>
      <c r="J1427" s="815"/>
      <c r="K1427" s="815"/>
      <c r="L1427" s="815"/>
      <c r="M1427" s="815"/>
      <c r="N1427" s="815"/>
      <c r="O1427" s="816"/>
      <c r="P1427" s="816"/>
      <c r="Q1427" s="816"/>
      <c r="R1427" s="816"/>
      <c r="S1427" s="816"/>
    </row>
    <row r="1428">
      <c r="A1428" s="816"/>
      <c r="B1428" s="815"/>
      <c r="C1428" s="815"/>
      <c r="D1428" s="815"/>
      <c r="E1428" s="815"/>
      <c r="F1428" s="815"/>
      <c r="G1428" s="815"/>
      <c r="H1428" s="815"/>
      <c r="I1428" s="815"/>
      <c r="J1428" s="815"/>
      <c r="K1428" s="815"/>
      <c r="L1428" s="815"/>
      <c r="M1428" s="815"/>
      <c r="N1428" s="815"/>
      <c r="O1428" s="816"/>
      <c r="P1428" s="816"/>
      <c r="Q1428" s="816"/>
      <c r="R1428" s="816"/>
      <c r="S1428" s="816"/>
    </row>
    <row r="1429">
      <c r="A1429" s="816"/>
      <c r="B1429" s="815"/>
      <c r="C1429" s="815"/>
      <c r="D1429" s="815"/>
      <c r="E1429" s="815"/>
      <c r="F1429" s="815"/>
      <c r="G1429" s="815"/>
      <c r="H1429" s="815"/>
      <c r="I1429" s="815"/>
      <c r="J1429" s="815"/>
      <c r="K1429" s="815"/>
      <c r="L1429" s="815"/>
      <c r="M1429" s="815"/>
      <c r="N1429" s="815"/>
      <c r="O1429" s="816"/>
      <c r="P1429" s="816"/>
      <c r="Q1429" s="816"/>
      <c r="R1429" s="816"/>
      <c r="S1429" s="816"/>
    </row>
    <row r="1430">
      <c r="A1430" s="816"/>
      <c r="B1430" s="815"/>
      <c r="C1430" s="815"/>
      <c r="D1430" s="815"/>
      <c r="E1430" s="815"/>
      <c r="F1430" s="815"/>
      <c r="G1430" s="815"/>
      <c r="H1430" s="815"/>
      <c r="I1430" s="815"/>
      <c r="J1430" s="815"/>
      <c r="K1430" s="815"/>
      <c r="L1430" s="815"/>
      <c r="M1430" s="815"/>
      <c r="N1430" s="815"/>
      <c r="O1430" s="816"/>
      <c r="P1430" s="816"/>
      <c r="Q1430" s="816"/>
      <c r="R1430" s="816"/>
      <c r="S1430" s="816"/>
    </row>
    <row r="1431">
      <c r="A1431" s="816"/>
      <c r="B1431" s="815"/>
      <c r="C1431" s="815"/>
      <c r="D1431" s="815"/>
      <c r="E1431" s="815"/>
      <c r="F1431" s="815"/>
      <c r="G1431" s="815"/>
      <c r="H1431" s="815"/>
      <c r="I1431" s="815"/>
      <c r="J1431" s="815"/>
      <c r="K1431" s="815"/>
      <c r="L1431" s="815"/>
      <c r="M1431" s="815"/>
      <c r="N1431" s="815"/>
      <c r="O1431" s="816"/>
      <c r="P1431" s="816"/>
      <c r="Q1431" s="816"/>
      <c r="R1431" s="816"/>
      <c r="S1431" s="816"/>
    </row>
    <row r="1432">
      <c r="A1432" s="816"/>
      <c r="B1432" s="815"/>
      <c r="C1432" s="815"/>
      <c r="D1432" s="815"/>
      <c r="E1432" s="815"/>
      <c r="F1432" s="815"/>
      <c r="G1432" s="815"/>
      <c r="H1432" s="815"/>
      <c r="I1432" s="815"/>
      <c r="J1432" s="815"/>
      <c r="K1432" s="815"/>
      <c r="L1432" s="815"/>
      <c r="M1432" s="815"/>
      <c r="N1432" s="815"/>
      <c r="O1432" s="816"/>
      <c r="P1432" s="816"/>
      <c r="Q1432" s="816"/>
      <c r="R1432" s="816"/>
      <c r="S1432" s="816"/>
    </row>
    <row r="1433">
      <c r="A1433" s="816"/>
      <c r="B1433" s="815"/>
      <c r="C1433" s="815"/>
      <c r="D1433" s="815"/>
      <c r="E1433" s="815"/>
      <c r="F1433" s="815"/>
      <c r="G1433" s="815"/>
      <c r="H1433" s="815"/>
      <c r="I1433" s="815"/>
      <c r="J1433" s="815"/>
      <c r="K1433" s="815"/>
      <c r="L1433" s="815"/>
      <c r="M1433" s="815"/>
      <c r="N1433" s="815"/>
      <c r="O1433" s="816"/>
      <c r="P1433" s="816"/>
      <c r="Q1433" s="816"/>
      <c r="R1433" s="816"/>
      <c r="S1433" s="816"/>
    </row>
    <row r="1434">
      <c r="A1434" s="816"/>
      <c r="B1434" s="815"/>
      <c r="C1434" s="815"/>
      <c r="D1434" s="815"/>
      <c r="E1434" s="815"/>
      <c r="F1434" s="815"/>
      <c r="G1434" s="815"/>
      <c r="H1434" s="815"/>
      <c r="I1434" s="815"/>
      <c r="J1434" s="815"/>
      <c r="K1434" s="815"/>
      <c r="L1434" s="815"/>
      <c r="M1434" s="815"/>
      <c r="N1434" s="815"/>
      <c r="O1434" s="816"/>
      <c r="P1434" s="816"/>
      <c r="Q1434" s="816"/>
      <c r="R1434" s="816"/>
      <c r="S1434" s="816"/>
    </row>
    <row r="1435">
      <c r="A1435" s="816"/>
      <c r="B1435" s="815"/>
      <c r="C1435" s="815"/>
      <c r="D1435" s="815"/>
      <c r="E1435" s="815"/>
      <c r="F1435" s="815"/>
      <c r="G1435" s="815"/>
      <c r="H1435" s="815"/>
      <c r="I1435" s="815"/>
      <c r="J1435" s="815"/>
      <c r="K1435" s="815"/>
      <c r="L1435" s="815"/>
      <c r="M1435" s="815"/>
      <c r="N1435" s="815"/>
      <c r="O1435" s="816"/>
      <c r="P1435" s="816"/>
      <c r="Q1435" s="816"/>
      <c r="R1435" s="816"/>
      <c r="S1435" s="816"/>
    </row>
    <row r="1436">
      <c r="A1436" s="816"/>
      <c r="B1436" s="815"/>
      <c r="C1436" s="815"/>
      <c r="D1436" s="815"/>
      <c r="E1436" s="815"/>
      <c r="F1436" s="815"/>
      <c r="G1436" s="815"/>
      <c r="H1436" s="815"/>
      <c r="I1436" s="815"/>
      <c r="J1436" s="815"/>
      <c r="K1436" s="815"/>
      <c r="L1436" s="815"/>
      <c r="M1436" s="815"/>
      <c r="N1436" s="815"/>
      <c r="O1436" s="816"/>
      <c r="P1436" s="816"/>
      <c r="Q1436" s="816"/>
      <c r="R1436" s="816"/>
      <c r="S1436" s="816"/>
    </row>
    <row r="1437">
      <c r="A1437" s="816"/>
      <c r="B1437" s="815"/>
      <c r="C1437" s="815"/>
      <c r="D1437" s="815"/>
      <c r="E1437" s="815"/>
      <c r="F1437" s="815"/>
      <c r="G1437" s="815"/>
      <c r="H1437" s="815"/>
      <c r="I1437" s="815"/>
      <c r="J1437" s="815"/>
      <c r="K1437" s="815"/>
      <c r="L1437" s="815"/>
      <c r="M1437" s="815"/>
      <c r="N1437" s="815"/>
      <c r="O1437" s="816"/>
      <c r="P1437" s="816"/>
      <c r="Q1437" s="816"/>
      <c r="R1437" s="816"/>
      <c r="S1437" s="816"/>
    </row>
    <row r="1438">
      <c r="A1438" s="816"/>
      <c r="B1438" s="815"/>
      <c r="C1438" s="815"/>
      <c r="D1438" s="815"/>
      <c r="E1438" s="815"/>
      <c r="F1438" s="815"/>
      <c r="G1438" s="815"/>
      <c r="H1438" s="815"/>
      <c r="I1438" s="815"/>
      <c r="J1438" s="815"/>
      <c r="K1438" s="815"/>
      <c r="L1438" s="815"/>
      <c r="M1438" s="815"/>
      <c r="N1438" s="815"/>
      <c r="O1438" s="816"/>
      <c r="P1438" s="816"/>
      <c r="Q1438" s="816"/>
      <c r="R1438" s="816"/>
      <c r="S1438" s="816"/>
    </row>
    <row r="1439">
      <c r="A1439" s="816"/>
      <c r="B1439" s="815"/>
      <c r="C1439" s="815"/>
      <c r="D1439" s="815"/>
      <c r="E1439" s="815"/>
      <c r="F1439" s="815"/>
      <c r="G1439" s="815"/>
      <c r="H1439" s="815"/>
      <c r="I1439" s="815"/>
      <c r="J1439" s="815"/>
      <c r="K1439" s="815"/>
      <c r="L1439" s="815"/>
      <c r="M1439" s="815"/>
      <c r="N1439" s="815"/>
      <c r="O1439" s="816"/>
      <c r="P1439" s="816"/>
      <c r="Q1439" s="816"/>
      <c r="R1439" s="816"/>
      <c r="S1439" s="816"/>
    </row>
    <row r="1440">
      <c r="A1440" s="816"/>
      <c r="B1440" s="815"/>
      <c r="C1440" s="815"/>
      <c r="D1440" s="815"/>
      <c r="E1440" s="815"/>
      <c r="F1440" s="815"/>
      <c r="G1440" s="815"/>
      <c r="H1440" s="815"/>
      <c r="I1440" s="815"/>
      <c r="J1440" s="815"/>
      <c r="K1440" s="815"/>
      <c r="L1440" s="815"/>
      <c r="M1440" s="815"/>
      <c r="N1440" s="815"/>
      <c r="O1440" s="816"/>
      <c r="P1440" s="816"/>
      <c r="Q1440" s="816"/>
      <c r="R1440" s="816"/>
      <c r="S1440" s="816"/>
    </row>
    <row r="1441">
      <c r="A1441" s="816"/>
      <c r="B1441" s="815"/>
      <c r="C1441" s="815"/>
      <c r="D1441" s="815"/>
      <c r="E1441" s="815"/>
      <c r="F1441" s="815"/>
      <c r="G1441" s="815"/>
      <c r="H1441" s="815"/>
      <c r="I1441" s="815"/>
      <c r="J1441" s="815"/>
      <c r="K1441" s="815"/>
      <c r="L1441" s="815"/>
      <c r="M1441" s="815"/>
      <c r="N1441" s="815"/>
      <c r="O1441" s="816"/>
      <c r="P1441" s="816"/>
      <c r="Q1441" s="816"/>
      <c r="R1441" s="816"/>
      <c r="S1441" s="816"/>
    </row>
  </sheetData>
  <customSheetViews>
    <customSheetView guid="{672E6248-8FE7-45E8-9FF7-4289C71F371A}" filter="1" showAutoFilter="1">
      <autoFilter ref="$A$1:$S$302">
        <filterColumn colId="16">
          <filters/>
        </filterColumn>
        <filterColumn colId="3">
          <filters>
            <filter val="Reference Learning Web App"/>
          </filters>
        </filterColumn>
      </autoFilter>
    </customSheetView>
    <customSheetView guid="{8B8A269F-BAF6-48B0-A17F-2AEAD9F8456E}" filter="1" showAutoFilter="1">
      <autoFilter ref="$A$1:$S$302">
        <filterColumn colId="3">
          <filters>
            <filter val="Reference Learning Mobile App"/>
          </filters>
        </filterColumn>
        <filterColumn colId="14">
          <filters blank="1">
            <filter val="29/04/2024"/>
            <filter val="06/05/2024"/>
            <filter val="03/05/2024"/>
            <filter val="09/05/2024"/>
            <filter val="07/05/2024"/>
            <filter val="30/04/2024"/>
            <filter val="13/05/2024"/>
            <filter val="08/05/2024"/>
            <filter val="10/05/2024"/>
          </filters>
        </filterColumn>
      </autoFilter>
    </customSheetView>
    <customSheetView guid="{765B0A27-960D-4C8D-94E2-1035F77422DE}" filter="1" showAutoFilter="1">
      <autoFilter ref="$O$1:$O$1441">
        <filterColumn colId="0">
          <filters>
            <filter val="06/05/2024"/>
            <filter val="03/05/2024"/>
            <filter val="09/05/2024"/>
            <filter val="07/05/2024"/>
            <filter val="13/05/2024"/>
            <filter val="08/05/2024"/>
            <filter val="02/05/2024"/>
            <filter val="10/05/2024"/>
          </filters>
        </filterColumn>
      </autoFilter>
    </customSheetView>
    <customSheetView guid="{3E5BD931-EA7A-44BE-8514-76ACEEB126A5}" filter="1" showAutoFilter="1">
      <autoFilter ref="$A$1:$S$302">
        <filterColumn colId="16">
          <filters/>
        </filterColumn>
      </autoFilter>
    </customSheetView>
    <customSheetView guid="{C8EF618B-0D4B-4E2C-8D18-DB5A72120C6C}" filter="1" showAutoFilter="1">
      <autoFilter ref="$A$1:$S$1441">
        <filterColumn colId="3">
          <filters>
            <filter val="Reference Learning Mobile App"/>
          </filters>
        </filterColumn>
        <filterColumn colId="16">
          <filters blank="1"/>
        </filterColumn>
      </autoFilter>
    </customSheetView>
    <customSheetView guid="{9236D606-6B4E-46C9-A52E-2DFF629BF5D8}" filter="1" showAutoFilter="1">
      <autoFilter ref="$A$1:$S$302">
        <filterColumn colId="16">
          <filters/>
        </filterColumn>
        <filterColumn colId="3">
          <filters>
            <filter val="Reference Learning Mobile App"/>
          </filters>
        </filterColumn>
      </autoFilter>
    </customSheetView>
    <customSheetView guid="{F3606F98-A720-4C0C-867F-6272E1163452}" filter="1" showAutoFilter="1">
      <autoFilter ref="$A$1:$S$302">
        <filterColumn colId="3">
          <filters>
            <filter val="Reference Learning Web App"/>
          </filters>
        </filterColumn>
        <filterColumn colId="16">
          <filters/>
        </filterColumn>
      </autoFilter>
    </customSheetView>
    <customSheetView guid="{71623A15-00CB-4385-B295-F9950A45FB02}" filter="1" showAutoFilter="1">
      <autoFilter ref="$A$1:$S$1441">
        <filterColumn colId="3">
          <filters>
            <filter val="Reference Learning Mobile App"/>
          </filters>
        </filterColumn>
        <filterColumn colId="16">
          <filters blank="1"/>
        </filterColumn>
      </autoFilter>
    </customSheetView>
    <customSheetView guid="{6BDE1F70-F2DA-45AE-A1D2-BA059E32CE2D}" filter="1" showAutoFilter="1">
      <autoFilter ref="$A$1:$S$302">
        <filterColumn colId="3">
          <filters>
            <filter val="Reference Learning Web App"/>
          </filters>
        </filterColumn>
        <filterColumn colId="14">
          <filters blank="1">
            <filter val="06/05/2024"/>
            <filter val="03/05/2024"/>
            <filter val="09/05/2024"/>
            <filter val="07/05/2024"/>
            <filter val="13/05/2024"/>
            <filter val="08/05/2024"/>
            <filter val="10/05/2024"/>
          </filters>
        </filterColumn>
      </autoFilter>
    </customSheetView>
    <customSheetView guid="{BF1A60A3-266E-49C5-992A-6E5B61B0C431}" filter="1" showAutoFilter="1">
      <autoFilter ref="$A$1:$S$302">
        <filterColumn colId="3">
          <filters>
            <filter val="Reference Learning Web App"/>
          </filters>
        </filterColumn>
        <filterColumn colId="16">
          <filters/>
        </filterColumn>
      </autoFilter>
    </customSheetView>
    <customSheetView guid="{E4C229AE-E1FF-4717-B95C-882C9AE147D4}" filter="1" showAutoFilter="1">
      <autoFilter ref="$A$1:$S$302">
        <filterColumn colId="16">
          <filters/>
        </filterColumn>
        <filterColumn colId="3">
          <filters>
            <filter val="Reference Learning Mobile App"/>
          </filters>
        </filterColumn>
      </autoFilter>
    </customSheetView>
    <customSheetView guid="{2F19E93E-B2C0-4AB2-8F1C-EB721562D28D}" filter="1" showAutoFilter="1">
      <autoFilter ref="$A$1:$S$302">
        <filterColumn colId="3">
          <filters>
            <filter val="Reference Learning Web App"/>
          </filters>
        </filterColumn>
        <filterColumn colId="13">
          <filters blank="1">
            <filter val="VerifyUserIsAbleToViewPrimaryAndAdditionalContentProgressIfTheContentIsTrackable"/>
            <filter val="onlyParentCourseProgressIsDisplayedWhenDownloadedAsCSVofANestedCourse"/>
            <filter val="AddActivitsInGroup"/>
            <filter val="verifyAllActivitiesOfGroupDashboard &#10; &#10;verifyNonAdminUnableToViewTheProgressOfOtherMembers"/>
            <filter val="validatetopyellowbarisdisplayed"/>
            <filter val="validateGroupDeletedNotificationMessageInMember"/>
            <filter val="validateLoadingAnimationForDifferentCategoriesOfMyDiscussionToMemberOfGroup"/>
            <filter val="validateLoadingAnimationPostClickingBackAndCloseInDFForMemberOfGroup"/>
            <filter val="verifydownloadprogressreportingroup"/>
            <filter val="verifyActivateAndDeactivateGroupDetails"/>
            <filter val="validateLastUpdatedMessageInActivityDashboard"/>
            <filter val="verifyMyGroupsPage"/>
            <filter val="verifygroupsdescendingorderonrecentactivity"/>
            <filter val="AddMembers"/>
            <filter val="DeleteGroup"/>
            <filter val="validateNoTagsAvailableMessage"/>
            <filter val="validateMinimum10CharactersInTopicReplyForMemberInGroups"/>
            <filter val="verifyCourseDashBoardAndActivityDashboardInGroups"/>
            <filter val="validateMemberRemovedNotificationMessageInMember"/>
            <filter val="validateLoadingAnimationForGeneralCategoryMyDiscussionsAndTapOptionForMemberOfGroup"/>
            <filter val="validateMemberNameAndProgressInDownloadedCSVFileAsExcelFormat"/>
            <filter val="verifyAdminAbleToViewAllMetricsOfDashboard"/>
            <filter val="CreateGroup"/>
            <filter val="verifyUserAbleToConsumeCertificateCourseFromGroupActivity"/>
            <filter val="VerifyProgressIsNotDisplayForNotTrackableContent"/>
            <filter val="RemoveMember"/>
            <filter val="validateMemberAddedNotificationMessageInMember"/>
            <filter val="verifyCategoriesInAddActivityOfAlreadyCreatedGroup"/>
            <filter val="verifyUpdatedUIIsDisplayedToUserInDiscussionForum"/>
            <filter val="validateViewsTextInDiscussionTopicIsInCamelCase"/>
            <filter val="VerifyEnableDiscussionGroup"/>
            <filter val="verifyNATextIsNotDisplayedInDownloadedCSVFileOfActivityDashboard"/>
            <filter val="verifyActiveGroupsFirstAndSuspendedGroupsLastInMyGroups"/>
            <filter val="validateActivityAssignedAndUnassignedToGroupNotificationMsgInMember"/>
            <filter val="verifyStartDiscussionScreen"/>
            <filter val="validateFiftyDiscussionTopicsUnderAnyCategoryOfMyDiscussions"/>
            <filter val="Verifyreceivedcompletioncertificatenotificationforcoursewhichisaddedtogroup"/>
            <filter val="verifyGroupAdminAbleToViewActivityDashBoardOption"/>
            <filter val="verifyMemberAbletoViewPrimaryAndAdditionalCategoryContentInAnAlreadyCreatedGroup"/>
            <filter val="verifyGeneralDiscussionsTopics"/>
            <filter val="validateActivityPageInActivityDashboard"/>
            <filter val="verifyLoadingAnimationInDiscussionForumForLoggedInWithMember"/>
            <filter val="verifyMin8CharactersInDiscussionTopicEditFields"/>
            <filter val="DeleteActivityOfGroup"/>
            <filter val="createGroupAddActivityWithBMCSfilter"/>
            <filter val="validateDikshaGroupGuidelinesWhileCreatingGroup"/>
            <filter val="VerifyMembersNameIsDiplayedInRegionalLanguage"/>
            <filter val="verifyDiscussionForumWorkflowsWorksFine"/>
          </filters>
        </filterColumn>
      </autoFilter>
    </customSheetView>
    <customSheetView guid="{2E4A647F-8EF7-4AC1-A470-93FEF1189896}" filter="1" showAutoFilter="1">
      <autoFilter ref="$A$1:$S$302">
        <filterColumn colId="3">
          <filters>
            <filter val="Reference Learning Web App"/>
          </filters>
        </filterColumn>
        <filterColumn colId="16">
          <filters/>
        </filterColumn>
      </autoFilter>
    </customSheetView>
    <customSheetView guid="{7A84FBA6-27E8-4412-99CF-49ADC8AEBC27}" filter="1" showAutoFilter="1">
      <autoFilter ref="$A$1:$S$302">
        <filterColumn colId="3">
          <filters>
            <filter val="Reference Learning Web App"/>
          </filters>
        </filterColumn>
        <filterColumn colId="16">
          <filters/>
        </filterColumn>
      </autoFilter>
    </customSheetView>
    <customSheetView guid="{9E811A48-C3E3-4F30-80ED-825CFE84A008}" filter="1" showAutoFilter="1">
      <autoFilter ref="$A$1:$S$1441">
        <filterColumn colId="16">
          <filters blank="1">
            <filter val="Pass"/>
          </filters>
        </filterColumn>
      </autoFilter>
    </customSheetView>
    <customSheetView guid="{832DCCDB-70E2-4AC1-96BE-BF5A193CF13A}" filter="1" showAutoFilter="1">
      <autoFilter ref="$A$1:$S$302">
        <filterColumn colId="3">
          <filters>
            <filter val="Reference Learning Web App"/>
          </filters>
        </filterColumn>
        <filterColumn colId="16">
          <filters/>
        </filterColumn>
      </autoFilter>
    </customSheetView>
  </customSheetViews>
  <dataValidations>
    <dataValidation type="list" allowBlank="1" showErrorMessage="1" sqref="S2:S302">
      <formula1>"Deprecated,Known Bug"</formula1>
    </dataValidation>
    <dataValidation type="list" allowBlank="1" showErrorMessage="1" sqref="O2:O302">
      <formula1>"29/04/2024,30/04/2024,02/05/2024,03/05/2024,06/05/2024,07/05/2024,08/05/2024,09/05/2024,10/05/2024,13/05/2024"</formula1>
    </dataValidation>
    <dataValidation type="list" allowBlank="1" showErrorMessage="1" sqref="Q2:Q302">
      <formula1>"Pass,Fail,NA,Blocked"</formula1>
    </dataValidation>
    <dataValidation type="list" allowBlank="1" showErrorMessage="1" sqref="P2:P302">
      <formula1>"Automation Execution 1,Automation Execution 2,Manjula,Namrata,Naveen,Poornima,Priya,Raghavendira"</formula1>
    </dataValidation>
  </dataValidations>
  <hyperlinks>
    <hyperlink r:id="rId1" ref="B12"/>
    <hyperlink r:id="rId2" ref="B125"/>
    <hyperlink r:id="rId3" ref="B126"/>
    <hyperlink r:id="rId4" ref="B127"/>
    <hyperlink r:id="rId5" ref="B132"/>
    <hyperlink r:id="rId6" ref="B134"/>
    <hyperlink r:id="rId7" ref="R139"/>
    <hyperlink r:id="rId8" ref="B152"/>
    <hyperlink r:id="rId9" ref="B179"/>
    <hyperlink r:id="rId10" ref="B180"/>
    <hyperlink r:id="rId11" ref="B181"/>
    <hyperlink r:id="rId12" ref="B182"/>
    <hyperlink r:id="rId13" ref="B184"/>
    <hyperlink r:id="rId14" ref="B185"/>
    <hyperlink r:id="rId15" ref="B189"/>
    <hyperlink r:id="rId16" ref="B239"/>
    <hyperlink r:id="rId17" ref="B241"/>
    <hyperlink r:id="rId18" ref="B242"/>
    <hyperlink r:id="rId19" ref="B243"/>
    <hyperlink r:id="rId20" ref="B253"/>
    <hyperlink r:id="rId21" ref="B254"/>
    <hyperlink r:id="rId22" ref="B255"/>
    <hyperlink r:id="rId23" ref="K258"/>
    <hyperlink r:id="rId24" ref="B263"/>
    <hyperlink r:id="rId25" ref="B264"/>
    <hyperlink r:id="rId26" ref="B268"/>
    <hyperlink r:id="rId27" ref="B270"/>
    <hyperlink r:id="rId28" ref="B271"/>
    <hyperlink r:id="rId29" ref="B274"/>
    <hyperlink r:id="rId30" ref="B275"/>
    <hyperlink r:id="rId31" ref="B276"/>
    <hyperlink r:id="rId32" ref="B277"/>
    <hyperlink r:id="rId33" ref="B278"/>
    <hyperlink r:id="rId34" ref="B279"/>
    <hyperlink r:id="rId35" ref="B280"/>
    <hyperlink r:id="rId36" ref="B281"/>
    <hyperlink r:id="rId37" ref="B282"/>
    <hyperlink r:id="rId38" ref="B283"/>
    <hyperlink r:id="rId39" ref="B284"/>
    <hyperlink r:id="rId40" ref="B285"/>
    <hyperlink r:id="rId41" ref="B286"/>
    <hyperlink r:id="rId42" ref="B301"/>
    <hyperlink r:id="rId43" ref="B302"/>
  </hyperlinks>
  <drawing r:id="rId44"/>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9" max="9" width="27.63"/>
    <col customWidth="1" min="10" max="10" width="28.0"/>
    <col customWidth="1" min="11" max="11" width="24.0"/>
    <col customWidth="1" min="12" max="12" width="27.38"/>
  </cols>
  <sheetData>
    <row r="1">
      <c r="A1" s="753" t="s">
        <v>2236</v>
      </c>
      <c r="B1" s="819" t="s">
        <v>2237</v>
      </c>
      <c r="C1" s="819" t="s">
        <v>2238</v>
      </c>
      <c r="D1" s="819" t="s">
        <v>2239</v>
      </c>
      <c r="E1" s="819" t="s">
        <v>2240</v>
      </c>
      <c r="F1" s="819" t="s">
        <v>2241</v>
      </c>
      <c r="G1" s="819" t="s">
        <v>451</v>
      </c>
      <c r="H1" s="819" t="s">
        <v>2243</v>
      </c>
      <c r="I1" s="819" t="s">
        <v>2244</v>
      </c>
      <c r="J1" s="819" t="s">
        <v>2245</v>
      </c>
      <c r="K1" s="819" t="s">
        <v>454</v>
      </c>
      <c r="L1" s="819" t="s">
        <v>2246</v>
      </c>
      <c r="M1" s="819" t="s">
        <v>2247</v>
      </c>
      <c r="N1" s="819" t="s">
        <v>456</v>
      </c>
      <c r="O1" s="819" t="s">
        <v>457</v>
      </c>
      <c r="P1" s="819" t="s">
        <v>458</v>
      </c>
      <c r="Q1" s="819" t="s">
        <v>78</v>
      </c>
      <c r="R1" s="819" t="s">
        <v>460</v>
      </c>
      <c r="S1" s="819" t="s">
        <v>462</v>
      </c>
    </row>
    <row r="2">
      <c r="A2" s="228" t="s">
        <v>1412</v>
      </c>
      <c r="B2" s="238"/>
      <c r="C2" s="238"/>
      <c r="D2" s="590" t="s">
        <v>296</v>
      </c>
      <c r="E2" s="229" t="s">
        <v>17518</v>
      </c>
      <c r="F2" s="229" t="s">
        <v>11</v>
      </c>
      <c r="G2" s="229" t="s">
        <v>2023</v>
      </c>
      <c r="H2" s="238"/>
      <c r="I2" s="229" t="s">
        <v>17519</v>
      </c>
      <c r="J2" s="229" t="s">
        <v>17520</v>
      </c>
      <c r="K2" s="229" t="s">
        <v>17521</v>
      </c>
      <c r="L2" s="229" t="s">
        <v>17522</v>
      </c>
      <c r="M2" s="238"/>
      <c r="N2" s="238"/>
      <c r="O2" s="230" t="s">
        <v>3569</v>
      </c>
      <c r="P2" s="230" t="s">
        <v>17523</v>
      </c>
      <c r="Q2" s="230" t="s">
        <v>95</v>
      </c>
      <c r="R2" s="238"/>
      <c r="S2" s="238"/>
    </row>
    <row r="3">
      <c r="A3" s="228" t="s">
        <v>1418</v>
      </c>
      <c r="B3" s="238"/>
      <c r="C3" s="238"/>
      <c r="D3" s="590" t="s">
        <v>296</v>
      </c>
      <c r="E3" s="229" t="s">
        <v>17518</v>
      </c>
      <c r="F3" s="229" t="s">
        <v>11</v>
      </c>
      <c r="G3" s="229" t="s">
        <v>2023</v>
      </c>
      <c r="H3" s="238"/>
      <c r="I3" s="229" t="s">
        <v>17524</v>
      </c>
      <c r="J3" s="238"/>
      <c r="K3" s="229" t="s">
        <v>17525</v>
      </c>
      <c r="L3" s="229" t="s">
        <v>17526</v>
      </c>
      <c r="M3" s="265"/>
      <c r="N3" s="238"/>
      <c r="O3" s="263">
        <v>45448.0</v>
      </c>
      <c r="P3" s="230" t="s">
        <v>471</v>
      </c>
      <c r="Q3" s="230" t="s">
        <v>95</v>
      </c>
      <c r="R3" s="238"/>
      <c r="S3" s="238"/>
    </row>
    <row r="4">
      <c r="A4" s="228" t="s">
        <v>1424</v>
      </c>
      <c r="B4" s="238"/>
      <c r="C4" s="238"/>
      <c r="D4" s="590" t="s">
        <v>296</v>
      </c>
      <c r="E4" s="229" t="s">
        <v>17518</v>
      </c>
      <c r="F4" s="229" t="s">
        <v>11</v>
      </c>
      <c r="G4" s="229" t="s">
        <v>2023</v>
      </c>
      <c r="H4" s="238"/>
      <c r="I4" s="229" t="s">
        <v>17527</v>
      </c>
      <c r="J4" s="238"/>
      <c r="K4" s="229" t="s">
        <v>17528</v>
      </c>
      <c r="L4" s="229" t="s">
        <v>17529</v>
      </c>
      <c r="M4" s="265"/>
      <c r="N4" s="238"/>
      <c r="O4" s="263">
        <v>45448.0</v>
      </c>
      <c r="P4" s="230" t="s">
        <v>471</v>
      </c>
      <c r="Q4" s="230" t="s">
        <v>95</v>
      </c>
      <c r="R4" s="238"/>
      <c r="S4" s="238"/>
    </row>
    <row r="5">
      <c r="A5" s="228" t="s">
        <v>1429</v>
      </c>
      <c r="B5" s="238"/>
      <c r="C5" s="238"/>
      <c r="D5" s="590" t="s">
        <v>296</v>
      </c>
      <c r="E5" s="229" t="s">
        <v>17518</v>
      </c>
      <c r="F5" s="229" t="s">
        <v>11</v>
      </c>
      <c r="G5" s="229" t="s">
        <v>2023</v>
      </c>
      <c r="H5" s="238"/>
      <c r="I5" s="229" t="s">
        <v>17530</v>
      </c>
      <c r="J5" s="238"/>
      <c r="K5" s="229" t="s">
        <v>17531</v>
      </c>
      <c r="L5" s="229" t="s">
        <v>17532</v>
      </c>
      <c r="M5" s="265"/>
      <c r="N5" s="238"/>
      <c r="O5" s="263">
        <v>45448.0</v>
      </c>
      <c r="P5" s="230" t="s">
        <v>471</v>
      </c>
      <c r="Q5" s="230" t="s">
        <v>95</v>
      </c>
      <c r="R5" s="238"/>
      <c r="S5" s="238"/>
    </row>
    <row r="6">
      <c r="A6" s="228" t="s">
        <v>1435</v>
      </c>
      <c r="B6" s="238"/>
      <c r="C6" s="238"/>
      <c r="D6" s="590" t="s">
        <v>296</v>
      </c>
      <c r="E6" s="229" t="s">
        <v>17518</v>
      </c>
      <c r="F6" s="229" t="s">
        <v>11</v>
      </c>
      <c r="G6" s="229" t="s">
        <v>2023</v>
      </c>
      <c r="H6" s="238"/>
      <c r="I6" s="229" t="s">
        <v>17533</v>
      </c>
      <c r="J6" s="238"/>
      <c r="K6" s="793" t="s">
        <v>17534</v>
      </c>
      <c r="L6" s="229" t="s">
        <v>17535</v>
      </c>
      <c r="M6" s="238"/>
      <c r="N6" s="238"/>
      <c r="O6" s="263">
        <v>45448.0</v>
      </c>
      <c r="P6" s="230" t="s">
        <v>471</v>
      </c>
      <c r="Q6" s="230" t="s">
        <v>95</v>
      </c>
      <c r="R6" s="238"/>
      <c r="S6" s="238"/>
    </row>
    <row r="7">
      <c r="A7" s="228" t="s">
        <v>1440</v>
      </c>
      <c r="B7" s="238"/>
      <c r="C7" s="238"/>
      <c r="D7" s="590" t="s">
        <v>296</v>
      </c>
      <c r="E7" s="229" t="s">
        <v>17518</v>
      </c>
      <c r="F7" s="229" t="s">
        <v>11</v>
      </c>
      <c r="G7" s="229" t="s">
        <v>2023</v>
      </c>
      <c r="H7" s="238"/>
      <c r="I7" s="229" t="s">
        <v>17536</v>
      </c>
      <c r="J7" s="238"/>
      <c r="K7" s="229" t="s">
        <v>17537</v>
      </c>
      <c r="L7" s="229" t="s">
        <v>17538</v>
      </c>
      <c r="M7" s="238"/>
      <c r="N7" s="238"/>
      <c r="O7" s="263">
        <v>45448.0</v>
      </c>
      <c r="P7" s="230" t="s">
        <v>471</v>
      </c>
      <c r="Q7" s="230" t="s">
        <v>95</v>
      </c>
      <c r="R7" s="238"/>
      <c r="S7" s="238"/>
    </row>
    <row r="8">
      <c r="A8" s="228" t="s">
        <v>1446</v>
      </c>
      <c r="B8" s="238"/>
      <c r="C8" s="238"/>
      <c r="D8" s="590" t="s">
        <v>296</v>
      </c>
      <c r="E8" s="229" t="s">
        <v>17518</v>
      </c>
      <c r="F8" s="229" t="s">
        <v>11</v>
      </c>
      <c r="G8" s="229" t="s">
        <v>2023</v>
      </c>
      <c r="H8" s="238"/>
      <c r="I8" s="229" t="s">
        <v>17539</v>
      </c>
      <c r="J8" s="229" t="s">
        <v>17540</v>
      </c>
      <c r="K8" s="229" t="s">
        <v>17541</v>
      </c>
      <c r="L8" s="229" t="s">
        <v>17542</v>
      </c>
      <c r="M8" s="238"/>
      <c r="N8" s="238"/>
      <c r="O8" s="820">
        <v>45478.0</v>
      </c>
      <c r="P8" s="821" t="s">
        <v>471</v>
      </c>
      <c r="Q8" s="821" t="s">
        <v>95</v>
      </c>
      <c r="R8" s="238"/>
      <c r="S8" s="238"/>
    </row>
    <row r="9">
      <c r="A9" s="228" t="s">
        <v>1451</v>
      </c>
      <c r="B9" s="238"/>
      <c r="C9" s="238"/>
      <c r="D9" s="590" t="s">
        <v>296</v>
      </c>
      <c r="E9" s="229" t="s">
        <v>17518</v>
      </c>
      <c r="F9" s="229" t="s">
        <v>11</v>
      </c>
      <c r="G9" s="229" t="s">
        <v>2023</v>
      </c>
      <c r="H9" s="238"/>
      <c r="I9" s="229" t="s">
        <v>17543</v>
      </c>
      <c r="J9" s="238"/>
      <c r="K9" s="229" t="s">
        <v>17544</v>
      </c>
      <c r="L9" s="229" t="s">
        <v>17545</v>
      </c>
      <c r="M9" s="238"/>
      <c r="N9" s="238"/>
      <c r="O9" s="820">
        <v>45478.0</v>
      </c>
      <c r="P9" s="821" t="s">
        <v>471</v>
      </c>
      <c r="Q9" s="821" t="s">
        <v>95</v>
      </c>
      <c r="R9" s="238"/>
      <c r="S9" s="238"/>
    </row>
    <row r="10">
      <c r="A10" s="228" t="s">
        <v>1454</v>
      </c>
      <c r="B10" s="238"/>
      <c r="C10" s="238"/>
      <c r="D10" s="590" t="s">
        <v>296</v>
      </c>
      <c r="E10" s="229" t="s">
        <v>17546</v>
      </c>
      <c r="F10" s="229" t="s">
        <v>12</v>
      </c>
      <c r="G10" s="229" t="s">
        <v>2023</v>
      </c>
      <c r="H10" s="238"/>
      <c r="I10" s="229" t="s">
        <v>17547</v>
      </c>
      <c r="J10" s="238"/>
      <c r="K10" s="229" t="s">
        <v>17548</v>
      </c>
      <c r="L10" s="229" t="s">
        <v>17549</v>
      </c>
      <c r="M10" s="238"/>
      <c r="N10" s="238"/>
      <c r="O10" s="263">
        <v>45448.0</v>
      </c>
      <c r="P10" s="230" t="s">
        <v>471</v>
      </c>
      <c r="Q10" s="230" t="s">
        <v>95</v>
      </c>
      <c r="R10" s="238"/>
      <c r="S10" s="238"/>
    </row>
    <row r="11">
      <c r="A11" s="228" t="s">
        <v>1459</v>
      </c>
      <c r="B11" s="238"/>
      <c r="C11" s="238"/>
      <c r="D11" s="590" t="s">
        <v>296</v>
      </c>
      <c r="E11" s="229" t="s">
        <v>17546</v>
      </c>
      <c r="F11" s="229" t="s">
        <v>11</v>
      </c>
      <c r="G11" s="229" t="s">
        <v>2023</v>
      </c>
      <c r="H11" s="238"/>
      <c r="I11" s="229" t="s">
        <v>17550</v>
      </c>
      <c r="J11" s="238"/>
      <c r="K11" s="229" t="s">
        <v>17551</v>
      </c>
      <c r="L11" s="229" t="s">
        <v>17552</v>
      </c>
      <c r="M11" s="238"/>
      <c r="N11" s="238"/>
      <c r="O11" s="263">
        <v>45448.0</v>
      </c>
      <c r="P11" s="230" t="s">
        <v>471</v>
      </c>
      <c r="Q11" s="230" t="s">
        <v>95</v>
      </c>
      <c r="R11" s="238"/>
      <c r="S11" s="238"/>
    </row>
    <row r="12">
      <c r="A12" s="228" t="s">
        <v>1464</v>
      </c>
      <c r="B12" s="238"/>
      <c r="C12" s="238"/>
      <c r="D12" s="590" t="s">
        <v>296</v>
      </c>
      <c r="E12" s="229" t="s">
        <v>17546</v>
      </c>
      <c r="F12" s="229" t="s">
        <v>12</v>
      </c>
      <c r="G12" s="229" t="s">
        <v>2023</v>
      </c>
      <c r="H12" s="238"/>
      <c r="I12" s="229" t="s">
        <v>17553</v>
      </c>
      <c r="J12" s="238"/>
      <c r="K12" s="229" t="s">
        <v>17554</v>
      </c>
      <c r="L12" s="229" t="s">
        <v>17555</v>
      </c>
      <c r="M12" s="238"/>
      <c r="N12" s="238"/>
      <c r="O12" s="263">
        <v>45448.0</v>
      </c>
      <c r="P12" s="230" t="s">
        <v>471</v>
      </c>
      <c r="Q12" s="230" t="s">
        <v>95</v>
      </c>
      <c r="R12" s="238"/>
      <c r="S12" s="238"/>
    </row>
    <row r="13">
      <c r="A13" s="228" t="s">
        <v>1469</v>
      </c>
      <c r="B13" s="238"/>
      <c r="C13" s="238"/>
      <c r="D13" s="590" t="s">
        <v>296</v>
      </c>
      <c r="E13" s="229" t="s">
        <v>17546</v>
      </c>
      <c r="F13" s="229" t="s">
        <v>11</v>
      </c>
      <c r="G13" s="229" t="s">
        <v>2023</v>
      </c>
      <c r="H13" s="238"/>
      <c r="I13" s="229" t="s">
        <v>17556</v>
      </c>
      <c r="J13" s="229" t="s">
        <v>17557</v>
      </c>
      <c r="K13" s="229" t="s">
        <v>17558</v>
      </c>
      <c r="L13" s="229" t="s">
        <v>17559</v>
      </c>
      <c r="M13" s="238"/>
      <c r="N13" s="238"/>
      <c r="O13" s="820">
        <v>45478.0</v>
      </c>
      <c r="P13" s="821" t="s">
        <v>471</v>
      </c>
      <c r="Q13" s="821" t="s">
        <v>95</v>
      </c>
      <c r="R13" s="238"/>
      <c r="S13" s="238"/>
    </row>
    <row r="14">
      <c r="A14" s="228" t="s">
        <v>1474</v>
      </c>
      <c r="B14" s="238"/>
      <c r="C14" s="238"/>
      <c r="D14" s="590" t="s">
        <v>338</v>
      </c>
      <c r="E14" s="229" t="s">
        <v>17546</v>
      </c>
      <c r="F14" s="229" t="s">
        <v>12</v>
      </c>
      <c r="G14" s="229" t="s">
        <v>2023</v>
      </c>
      <c r="H14" s="238"/>
      <c r="I14" s="229" t="s">
        <v>17547</v>
      </c>
      <c r="J14" s="238"/>
      <c r="K14" s="229" t="s">
        <v>17560</v>
      </c>
      <c r="L14" s="229" t="s">
        <v>17549</v>
      </c>
      <c r="M14" s="238"/>
      <c r="N14" s="238"/>
      <c r="O14" s="263">
        <v>45448.0</v>
      </c>
      <c r="P14" s="230" t="s">
        <v>471</v>
      </c>
      <c r="Q14" s="230" t="s">
        <v>95</v>
      </c>
      <c r="R14" s="238"/>
      <c r="S14" s="238"/>
    </row>
    <row r="15">
      <c r="A15" s="228" t="s">
        <v>1479</v>
      </c>
      <c r="B15" s="238"/>
      <c r="C15" s="238"/>
      <c r="D15" s="590" t="s">
        <v>338</v>
      </c>
      <c r="E15" s="229" t="s">
        <v>17546</v>
      </c>
      <c r="F15" s="229" t="s">
        <v>11</v>
      </c>
      <c r="G15" s="229" t="s">
        <v>2023</v>
      </c>
      <c r="H15" s="238"/>
      <c r="I15" s="229" t="s">
        <v>17550</v>
      </c>
      <c r="J15" s="238"/>
      <c r="K15" s="229" t="s">
        <v>17561</v>
      </c>
      <c r="L15" s="229" t="s">
        <v>17552</v>
      </c>
      <c r="M15" s="238"/>
      <c r="N15" s="238"/>
      <c r="O15" s="263">
        <v>45448.0</v>
      </c>
      <c r="P15" s="230" t="s">
        <v>471</v>
      </c>
      <c r="Q15" s="230" t="s">
        <v>95</v>
      </c>
      <c r="R15" s="238"/>
      <c r="S15" s="238"/>
    </row>
    <row r="16">
      <c r="A16" s="228" t="s">
        <v>1485</v>
      </c>
      <c r="B16" s="238"/>
      <c r="C16" s="238"/>
      <c r="D16" s="590" t="s">
        <v>296</v>
      </c>
      <c r="E16" s="229" t="s">
        <v>17562</v>
      </c>
      <c r="F16" s="229" t="s">
        <v>11</v>
      </c>
      <c r="G16" s="229" t="s">
        <v>2023</v>
      </c>
      <c r="H16" s="238"/>
      <c r="I16" s="229" t="s">
        <v>17563</v>
      </c>
      <c r="J16" s="238"/>
      <c r="K16" s="229" t="s">
        <v>17564</v>
      </c>
      <c r="L16" s="229" t="s">
        <v>17565</v>
      </c>
      <c r="M16" s="238"/>
      <c r="N16" s="238"/>
      <c r="O16" s="263">
        <v>45448.0</v>
      </c>
      <c r="P16" s="230" t="s">
        <v>471</v>
      </c>
      <c r="Q16" s="230" t="s">
        <v>95</v>
      </c>
      <c r="R16" s="238"/>
      <c r="S16" s="238"/>
    </row>
    <row r="17">
      <c r="A17" s="228" t="s">
        <v>1491</v>
      </c>
      <c r="B17" s="238"/>
      <c r="C17" s="238"/>
      <c r="D17" s="590" t="s">
        <v>338</v>
      </c>
      <c r="E17" s="229" t="s">
        <v>17562</v>
      </c>
      <c r="F17" s="229" t="s">
        <v>11</v>
      </c>
      <c r="G17" s="229" t="s">
        <v>2023</v>
      </c>
      <c r="H17" s="238"/>
      <c r="I17" s="229" t="s">
        <v>17563</v>
      </c>
      <c r="J17" s="238"/>
      <c r="K17" s="229" t="s">
        <v>17566</v>
      </c>
      <c r="L17" s="229" t="s">
        <v>17565</v>
      </c>
      <c r="M17" s="238"/>
      <c r="N17" s="238"/>
      <c r="O17" s="263">
        <v>45448.0</v>
      </c>
      <c r="P17" s="230" t="s">
        <v>471</v>
      </c>
      <c r="Q17" s="230" t="s">
        <v>95</v>
      </c>
      <c r="R17" s="238"/>
      <c r="S17" s="238"/>
    </row>
    <row r="18">
      <c r="A18" s="228" t="s">
        <v>1497</v>
      </c>
      <c r="B18" s="238"/>
      <c r="C18" s="238"/>
      <c r="D18" s="590" t="s">
        <v>338</v>
      </c>
      <c r="E18" s="229" t="s">
        <v>17546</v>
      </c>
      <c r="F18" s="229" t="s">
        <v>12</v>
      </c>
      <c r="G18" s="229" t="s">
        <v>2023</v>
      </c>
      <c r="H18" s="238"/>
      <c r="I18" s="229" t="s">
        <v>17553</v>
      </c>
      <c r="J18" s="238"/>
      <c r="K18" s="229" t="s">
        <v>17567</v>
      </c>
      <c r="L18" s="229" t="s">
        <v>17555</v>
      </c>
      <c r="M18" s="238"/>
      <c r="N18" s="238"/>
      <c r="O18" s="263">
        <v>45448.0</v>
      </c>
      <c r="P18" s="230" t="s">
        <v>471</v>
      </c>
      <c r="Q18" s="230" t="s">
        <v>95</v>
      </c>
      <c r="R18" s="238"/>
      <c r="S18" s="238"/>
    </row>
    <row r="19">
      <c r="A19" s="228" t="s">
        <v>1504</v>
      </c>
      <c r="B19" s="238"/>
      <c r="C19" s="238"/>
      <c r="D19" s="590" t="s">
        <v>338</v>
      </c>
      <c r="E19" s="229" t="s">
        <v>17546</v>
      </c>
      <c r="F19" s="229" t="s">
        <v>11</v>
      </c>
      <c r="G19" s="229" t="s">
        <v>2023</v>
      </c>
      <c r="H19" s="238"/>
      <c r="I19" s="229" t="s">
        <v>17556</v>
      </c>
      <c r="J19" s="229" t="s">
        <v>17557</v>
      </c>
      <c r="K19" s="229" t="s">
        <v>17568</v>
      </c>
      <c r="L19" s="229" t="s">
        <v>17559</v>
      </c>
      <c r="M19" s="238"/>
      <c r="N19" s="238"/>
      <c r="O19" s="820">
        <v>45478.0</v>
      </c>
      <c r="P19" s="821" t="s">
        <v>471</v>
      </c>
      <c r="Q19" s="821" t="s">
        <v>95</v>
      </c>
      <c r="R19" s="238"/>
      <c r="S19" s="238"/>
    </row>
    <row r="20">
      <c r="A20" s="228" t="s">
        <v>1511</v>
      </c>
      <c r="B20" s="238"/>
      <c r="C20" s="238"/>
      <c r="D20" s="590" t="s">
        <v>296</v>
      </c>
      <c r="E20" s="229" t="s">
        <v>17569</v>
      </c>
      <c r="F20" s="229" t="s">
        <v>11</v>
      </c>
      <c r="G20" s="229" t="s">
        <v>2023</v>
      </c>
      <c r="H20" s="238"/>
      <c r="I20" s="229" t="s">
        <v>17570</v>
      </c>
      <c r="J20" s="229" t="s">
        <v>17520</v>
      </c>
      <c r="K20" s="229" t="s">
        <v>17571</v>
      </c>
      <c r="L20" s="229" t="s">
        <v>17572</v>
      </c>
      <c r="M20" s="238"/>
      <c r="N20" s="238"/>
      <c r="O20" s="263">
        <v>45448.0</v>
      </c>
      <c r="P20" s="230" t="s">
        <v>471</v>
      </c>
      <c r="Q20" s="230" t="s">
        <v>95</v>
      </c>
      <c r="R20" s="238"/>
      <c r="S20" s="238"/>
    </row>
    <row r="21">
      <c r="A21" s="228" t="s">
        <v>1517</v>
      </c>
      <c r="B21" s="238"/>
      <c r="C21" s="238"/>
      <c r="D21" s="590" t="s">
        <v>296</v>
      </c>
      <c r="E21" s="229" t="s">
        <v>17569</v>
      </c>
      <c r="F21" s="229" t="s">
        <v>11</v>
      </c>
      <c r="G21" s="229" t="s">
        <v>2023</v>
      </c>
      <c r="H21" s="238"/>
      <c r="I21" s="229" t="s">
        <v>17573</v>
      </c>
      <c r="J21" s="238"/>
      <c r="K21" s="229" t="s">
        <v>17574</v>
      </c>
      <c r="L21" s="229" t="s">
        <v>17575</v>
      </c>
      <c r="M21" s="238"/>
      <c r="N21" s="238"/>
      <c r="O21" s="263">
        <v>45448.0</v>
      </c>
      <c r="P21" s="230" t="s">
        <v>471</v>
      </c>
      <c r="Q21" s="230" t="s">
        <v>95</v>
      </c>
      <c r="R21" s="238"/>
      <c r="S21" s="238"/>
    </row>
    <row r="22">
      <c r="A22" s="228" t="s">
        <v>1523</v>
      </c>
      <c r="B22" s="238"/>
      <c r="C22" s="238"/>
      <c r="D22" s="590" t="s">
        <v>296</v>
      </c>
      <c r="E22" s="229" t="s">
        <v>17569</v>
      </c>
      <c r="F22" s="229" t="s">
        <v>11</v>
      </c>
      <c r="G22" s="229" t="s">
        <v>2023</v>
      </c>
      <c r="H22" s="238"/>
      <c r="I22" s="229" t="s">
        <v>17576</v>
      </c>
      <c r="J22" s="238"/>
      <c r="K22" s="229" t="s">
        <v>17574</v>
      </c>
      <c r="L22" s="229" t="s">
        <v>17577</v>
      </c>
      <c r="M22" s="238"/>
      <c r="N22" s="238"/>
      <c r="O22" s="263">
        <v>45448.0</v>
      </c>
      <c r="P22" s="230" t="s">
        <v>471</v>
      </c>
      <c r="Q22" s="230" t="s">
        <v>95</v>
      </c>
      <c r="R22" s="238"/>
      <c r="S22" s="238"/>
    </row>
    <row r="23">
      <c r="A23" s="228" t="s">
        <v>1530</v>
      </c>
      <c r="B23" s="238"/>
      <c r="C23" s="238"/>
      <c r="D23" s="590" t="s">
        <v>296</v>
      </c>
      <c r="E23" s="229" t="s">
        <v>17569</v>
      </c>
      <c r="F23" s="229" t="s">
        <v>11</v>
      </c>
      <c r="G23" s="229" t="s">
        <v>2023</v>
      </c>
      <c r="H23" s="238"/>
      <c r="I23" s="229" t="s">
        <v>17578</v>
      </c>
      <c r="J23" s="229" t="s">
        <v>17557</v>
      </c>
      <c r="K23" s="229" t="s">
        <v>17579</v>
      </c>
      <c r="L23" s="229" t="s">
        <v>17580</v>
      </c>
      <c r="M23" s="238"/>
      <c r="N23" s="238"/>
      <c r="O23" s="820">
        <v>45478.0</v>
      </c>
      <c r="P23" s="821" t="s">
        <v>471</v>
      </c>
      <c r="Q23" s="821" t="s">
        <v>95</v>
      </c>
      <c r="R23" s="238"/>
      <c r="S23" s="238"/>
    </row>
    <row r="24">
      <c r="A24" s="228" t="s">
        <v>1536</v>
      </c>
      <c r="B24" s="233"/>
      <c r="C24" s="233"/>
      <c r="D24" s="590" t="s">
        <v>296</v>
      </c>
      <c r="E24" s="236" t="s">
        <v>17569</v>
      </c>
      <c r="F24" s="236" t="s">
        <v>12</v>
      </c>
      <c r="G24" s="236" t="s">
        <v>2023</v>
      </c>
      <c r="H24" s="233"/>
      <c r="I24" s="236" t="s">
        <v>17581</v>
      </c>
      <c r="J24" s="233"/>
      <c r="K24" s="236" t="s">
        <v>17582</v>
      </c>
      <c r="L24" s="236" t="s">
        <v>17583</v>
      </c>
      <c r="M24" s="822"/>
      <c r="N24" s="233"/>
      <c r="O24" s="263">
        <v>45448.0</v>
      </c>
      <c r="P24" s="230" t="s">
        <v>471</v>
      </c>
      <c r="Q24" s="230" t="s">
        <v>95</v>
      </c>
      <c r="R24" s="233"/>
      <c r="S24" s="233"/>
    </row>
    <row r="25">
      <c r="A25" s="228" t="s">
        <v>1542</v>
      </c>
      <c r="B25" s="233"/>
      <c r="C25" s="233"/>
      <c r="D25" s="590" t="s">
        <v>296</v>
      </c>
      <c r="E25" s="236" t="s">
        <v>17569</v>
      </c>
      <c r="F25" s="236" t="s">
        <v>12</v>
      </c>
      <c r="G25" s="236" t="s">
        <v>2023</v>
      </c>
      <c r="H25" s="233"/>
      <c r="I25" s="236" t="s">
        <v>17584</v>
      </c>
      <c r="J25" s="233"/>
      <c r="K25" s="236" t="s">
        <v>17585</v>
      </c>
      <c r="L25" s="236" t="s">
        <v>17586</v>
      </c>
      <c r="M25" s="822"/>
      <c r="N25" s="233"/>
      <c r="O25" s="263">
        <v>45448.0</v>
      </c>
      <c r="P25" s="230" t="s">
        <v>471</v>
      </c>
      <c r="Q25" s="230" t="s">
        <v>95</v>
      </c>
      <c r="R25" s="233"/>
      <c r="S25" s="233"/>
    </row>
    <row r="26">
      <c r="A26" s="228" t="s">
        <v>1549</v>
      </c>
      <c r="B26" s="238"/>
      <c r="C26" s="238"/>
      <c r="D26" s="590" t="s">
        <v>296</v>
      </c>
      <c r="E26" s="229" t="s">
        <v>17569</v>
      </c>
      <c r="F26" s="229" t="s">
        <v>11</v>
      </c>
      <c r="G26" s="229" t="s">
        <v>2023</v>
      </c>
      <c r="H26" s="238"/>
      <c r="I26" s="229" t="s">
        <v>17587</v>
      </c>
      <c r="J26" s="238"/>
      <c r="K26" s="229" t="s">
        <v>17588</v>
      </c>
      <c r="L26" s="229" t="s">
        <v>17589</v>
      </c>
      <c r="M26" s="238"/>
      <c r="N26" s="238"/>
      <c r="O26" s="263">
        <v>45448.0</v>
      </c>
      <c r="P26" s="230" t="s">
        <v>471</v>
      </c>
      <c r="Q26" s="230" t="s">
        <v>95</v>
      </c>
      <c r="R26" s="238"/>
      <c r="S26" s="238"/>
    </row>
    <row r="27">
      <c r="A27" s="228" t="s">
        <v>1557</v>
      </c>
      <c r="B27" s="233"/>
      <c r="C27" s="233"/>
      <c r="D27" s="590" t="s">
        <v>296</v>
      </c>
      <c r="E27" s="236" t="s">
        <v>28</v>
      </c>
      <c r="F27" s="236" t="s">
        <v>12</v>
      </c>
      <c r="G27" s="236" t="s">
        <v>2023</v>
      </c>
      <c r="H27" s="233"/>
      <c r="I27" s="236" t="s">
        <v>17590</v>
      </c>
      <c r="J27" s="233"/>
      <c r="K27" s="236" t="s">
        <v>17591</v>
      </c>
      <c r="L27" s="236" t="s">
        <v>17592</v>
      </c>
      <c r="M27" s="822"/>
      <c r="N27" s="233"/>
      <c r="O27" s="263">
        <v>45448.0</v>
      </c>
      <c r="P27" s="230" t="s">
        <v>471</v>
      </c>
      <c r="Q27" s="230" t="s">
        <v>95</v>
      </c>
      <c r="R27" s="233"/>
      <c r="S27" s="233"/>
    </row>
    <row r="28">
      <c r="A28" s="228" t="s">
        <v>1562</v>
      </c>
      <c r="B28" s="238"/>
      <c r="C28" s="238"/>
      <c r="D28" s="590" t="s">
        <v>296</v>
      </c>
      <c r="E28" s="229" t="s">
        <v>28</v>
      </c>
      <c r="F28" s="229" t="s">
        <v>11</v>
      </c>
      <c r="G28" s="229" t="s">
        <v>2023</v>
      </c>
      <c r="H28" s="238"/>
      <c r="I28" s="229" t="s">
        <v>17593</v>
      </c>
      <c r="J28" s="229" t="s">
        <v>17594</v>
      </c>
      <c r="K28" s="229" t="s">
        <v>17595</v>
      </c>
      <c r="L28" s="229" t="s">
        <v>17596</v>
      </c>
      <c r="M28" s="238"/>
      <c r="N28" s="238"/>
      <c r="O28" s="263">
        <v>45448.0</v>
      </c>
      <c r="P28" s="230" t="s">
        <v>471</v>
      </c>
      <c r="Q28" s="230" t="s">
        <v>95</v>
      </c>
      <c r="R28" s="238"/>
      <c r="S28" s="238"/>
    </row>
    <row r="29">
      <c r="A29" s="228" t="s">
        <v>1568</v>
      </c>
      <c r="B29" s="238"/>
      <c r="C29" s="238"/>
      <c r="D29" s="590" t="s">
        <v>296</v>
      </c>
      <c r="E29" s="229" t="s">
        <v>28</v>
      </c>
      <c r="F29" s="229" t="s">
        <v>11</v>
      </c>
      <c r="G29" s="229" t="s">
        <v>2023</v>
      </c>
      <c r="H29" s="238"/>
      <c r="I29" s="229" t="s">
        <v>17597</v>
      </c>
      <c r="J29" s="238"/>
      <c r="K29" s="793" t="s">
        <v>17598</v>
      </c>
      <c r="L29" s="229" t="s">
        <v>17599</v>
      </c>
      <c r="M29" s="238"/>
      <c r="N29" s="238"/>
      <c r="O29" s="263">
        <v>45448.0</v>
      </c>
      <c r="P29" s="230" t="s">
        <v>471</v>
      </c>
      <c r="Q29" s="230" t="s">
        <v>95</v>
      </c>
      <c r="R29" s="238"/>
      <c r="S29" s="238"/>
    </row>
    <row r="30">
      <c r="A30" s="228" t="s">
        <v>1574</v>
      </c>
      <c r="B30" s="233"/>
      <c r="C30" s="233"/>
      <c r="D30" s="590" t="s">
        <v>296</v>
      </c>
      <c r="E30" s="236" t="s">
        <v>28</v>
      </c>
      <c r="F30" s="236" t="s">
        <v>12</v>
      </c>
      <c r="G30" s="236" t="s">
        <v>2023</v>
      </c>
      <c r="H30" s="233"/>
      <c r="I30" s="236" t="s">
        <v>17600</v>
      </c>
      <c r="J30" s="233"/>
      <c r="K30" s="236" t="s">
        <v>17601</v>
      </c>
      <c r="L30" s="236" t="s">
        <v>17602</v>
      </c>
      <c r="M30" s="822"/>
      <c r="N30" s="233"/>
      <c r="O30" s="263">
        <v>45448.0</v>
      </c>
      <c r="P30" s="230" t="s">
        <v>471</v>
      </c>
      <c r="Q30" s="230" t="s">
        <v>95</v>
      </c>
      <c r="R30" s="233"/>
      <c r="S30" s="233"/>
    </row>
    <row r="31">
      <c r="A31" s="228" t="s">
        <v>1580</v>
      </c>
      <c r="B31" s="238"/>
      <c r="C31" s="238"/>
      <c r="D31" s="590" t="s">
        <v>296</v>
      </c>
      <c r="E31" s="229" t="s">
        <v>28</v>
      </c>
      <c r="F31" s="229" t="s">
        <v>12</v>
      </c>
      <c r="G31" s="229" t="s">
        <v>2023</v>
      </c>
      <c r="H31" s="238"/>
      <c r="I31" s="229" t="s">
        <v>17603</v>
      </c>
      <c r="J31" s="238"/>
      <c r="K31" s="229" t="s">
        <v>17604</v>
      </c>
      <c r="L31" s="229" t="s">
        <v>17605</v>
      </c>
      <c r="M31" s="238"/>
      <c r="N31" s="238"/>
      <c r="O31" s="263">
        <v>45448.0</v>
      </c>
      <c r="P31" s="230" t="s">
        <v>471</v>
      </c>
      <c r="Q31" s="230" t="s">
        <v>95</v>
      </c>
      <c r="R31" s="238"/>
      <c r="S31" s="238"/>
    </row>
    <row r="32">
      <c r="A32" s="228" t="s">
        <v>1586</v>
      </c>
      <c r="B32" s="238"/>
      <c r="C32" s="238"/>
      <c r="D32" s="590" t="s">
        <v>296</v>
      </c>
      <c r="E32" s="229" t="s">
        <v>28</v>
      </c>
      <c r="F32" s="229" t="s">
        <v>11</v>
      </c>
      <c r="G32" s="229" t="s">
        <v>2023</v>
      </c>
      <c r="H32" s="238"/>
      <c r="I32" s="229" t="s">
        <v>17606</v>
      </c>
      <c r="J32" s="238"/>
      <c r="K32" s="229" t="s">
        <v>17607</v>
      </c>
      <c r="L32" s="229" t="s">
        <v>17589</v>
      </c>
      <c r="M32" s="238"/>
      <c r="N32" s="238"/>
      <c r="O32" s="263">
        <v>45448.0</v>
      </c>
      <c r="P32" s="230" t="s">
        <v>471</v>
      </c>
      <c r="Q32" s="230" t="s">
        <v>95</v>
      </c>
      <c r="R32" s="238"/>
      <c r="S32" s="238"/>
    </row>
    <row r="33">
      <c r="A33" s="228" t="s">
        <v>1592</v>
      </c>
      <c r="B33" s="233"/>
      <c r="C33" s="233"/>
      <c r="D33" s="590" t="s">
        <v>296</v>
      </c>
      <c r="E33" s="236" t="s">
        <v>28</v>
      </c>
      <c r="F33" s="236" t="s">
        <v>12</v>
      </c>
      <c r="G33" s="236" t="s">
        <v>2023</v>
      </c>
      <c r="H33" s="233"/>
      <c r="I33" s="236" t="s">
        <v>17608</v>
      </c>
      <c r="J33" s="233"/>
      <c r="K33" s="236" t="s">
        <v>17609</v>
      </c>
      <c r="L33" s="236" t="s">
        <v>17610</v>
      </c>
      <c r="M33" s="822"/>
      <c r="N33" s="233"/>
      <c r="O33" s="263">
        <v>45448.0</v>
      </c>
      <c r="P33" s="230" t="s">
        <v>471</v>
      </c>
      <c r="Q33" s="230" t="s">
        <v>95</v>
      </c>
      <c r="R33" s="233"/>
      <c r="S33" s="233"/>
    </row>
    <row r="34">
      <c r="A34" s="228" t="s">
        <v>1598</v>
      </c>
      <c r="B34" s="238"/>
      <c r="C34" s="238"/>
      <c r="D34" s="590" t="s">
        <v>296</v>
      </c>
      <c r="E34" s="229" t="s">
        <v>28</v>
      </c>
      <c r="F34" s="229" t="s">
        <v>11</v>
      </c>
      <c r="G34" s="229" t="s">
        <v>2023</v>
      </c>
      <c r="H34" s="238"/>
      <c r="I34" s="229" t="s">
        <v>17611</v>
      </c>
      <c r="J34" s="229" t="s">
        <v>17540</v>
      </c>
      <c r="K34" s="229" t="s">
        <v>17612</v>
      </c>
      <c r="L34" s="229" t="s">
        <v>17542</v>
      </c>
      <c r="M34" s="238"/>
      <c r="N34" s="238"/>
      <c r="O34" s="820">
        <v>45478.0</v>
      </c>
      <c r="P34" s="821" t="s">
        <v>471</v>
      </c>
      <c r="Q34" s="821" t="s">
        <v>95</v>
      </c>
      <c r="R34" s="238"/>
      <c r="S34" s="238"/>
    </row>
    <row r="35">
      <c r="A35" s="228" t="s">
        <v>1603</v>
      </c>
      <c r="B35" s="238"/>
      <c r="C35" s="238"/>
      <c r="D35" s="590" t="s">
        <v>296</v>
      </c>
      <c r="E35" s="229" t="s">
        <v>28</v>
      </c>
      <c r="F35" s="229" t="s">
        <v>12</v>
      </c>
      <c r="G35" s="229" t="s">
        <v>2023</v>
      </c>
      <c r="H35" s="238"/>
      <c r="I35" s="229" t="s">
        <v>17613</v>
      </c>
      <c r="J35" s="238"/>
      <c r="K35" s="229" t="s">
        <v>17614</v>
      </c>
      <c r="L35" s="229" t="s">
        <v>17545</v>
      </c>
      <c r="M35" s="238"/>
      <c r="N35" s="238"/>
      <c r="O35" s="263">
        <v>45448.0</v>
      </c>
      <c r="P35" s="230" t="s">
        <v>471</v>
      </c>
      <c r="Q35" s="230" t="s">
        <v>95</v>
      </c>
      <c r="R35" s="238"/>
      <c r="S35" s="238"/>
    </row>
    <row r="36">
      <c r="A36" s="228" t="s">
        <v>1608</v>
      </c>
      <c r="B36" s="233"/>
      <c r="C36" s="233"/>
      <c r="D36" s="590" t="s">
        <v>338</v>
      </c>
      <c r="E36" s="236" t="s">
        <v>28</v>
      </c>
      <c r="F36" s="236" t="s">
        <v>12</v>
      </c>
      <c r="G36" s="229" t="s">
        <v>2023</v>
      </c>
      <c r="H36" s="233"/>
      <c r="I36" s="236" t="s">
        <v>17590</v>
      </c>
      <c r="J36" s="233"/>
      <c r="K36" s="236" t="s">
        <v>17615</v>
      </c>
      <c r="L36" s="236" t="s">
        <v>17592</v>
      </c>
      <c r="M36" s="822"/>
      <c r="N36" s="233"/>
      <c r="O36" s="263">
        <v>45448.0</v>
      </c>
      <c r="P36" s="230" t="s">
        <v>471</v>
      </c>
      <c r="Q36" s="230" t="s">
        <v>95</v>
      </c>
      <c r="R36" s="233"/>
      <c r="S36" s="233"/>
    </row>
    <row r="37">
      <c r="A37" s="228" t="s">
        <v>1613</v>
      </c>
      <c r="B37" s="238"/>
      <c r="C37" s="238"/>
      <c r="D37" s="590" t="s">
        <v>338</v>
      </c>
      <c r="E37" s="229" t="s">
        <v>28</v>
      </c>
      <c r="F37" s="229" t="s">
        <v>11</v>
      </c>
      <c r="G37" s="229" t="s">
        <v>2023</v>
      </c>
      <c r="H37" s="238"/>
      <c r="I37" s="229" t="s">
        <v>17593</v>
      </c>
      <c r="J37" s="238"/>
      <c r="K37" s="229" t="s">
        <v>17616</v>
      </c>
      <c r="L37" s="229" t="s">
        <v>17596</v>
      </c>
      <c r="M37" s="238"/>
      <c r="N37" s="238"/>
      <c r="O37" s="263">
        <v>45448.0</v>
      </c>
      <c r="P37" s="230" t="s">
        <v>471</v>
      </c>
      <c r="Q37" s="230" t="s">
        <v>95</v>
      </c>
      <c r="R37" s="238"/>
      <c r="S37" s="238"/>
    </row>
    <row r="38">
      <c r="A38" s="228" t="s">
        <v>1617</v>
      </c>
      <c r="B38" s="238"/>
      <c r="C38" s="238"/>
      <c r="D38" s="590" t="s">
        <v>338</v>
      </c>
      <c r="E38" s="229" t="s">
        <v>28</v>
      </c>
      <c r="F38" s="229" t="s">
        <v>11</v>
      </c>
      <c r="G38" s="229" t="s">
        <v>2023</v>
      </c>
      <c r="H38" s="238"/>
      <c r="I38" s="229" t="s">
        <v>17617</v>
      </c>
      <c r="J38" s="238"/>
      <c r="K38" s="793" t="s">
        <v>17618</v>
      </c>
      <c r="L38" s="229" t="s">
        <v>17599</v>
      </c>
      <c r="M38" s="238"/>
      <c r="N38" s="238"/>
      <c r="O38" s="263">
        <v>45448.0</v>
      </c>
      <c r="P38" s="230" t="s">
        <v>471</v>
      </c>
      <c r="Q38" s="230" t="s">
        <v>95</v>
      </c>
      <c r="R38" s="238"/>
      <c r="S38" s="238"/>
    </row>
    <row r="39">
      <c r="A39" s="228" t="s">
        <v>1621</v>
      </c>
      <c r="B39" s="233"/>
      <c r="C39" s="233"/>
      <c r="D39" s="590" t="s">
        <v>338</v>
      </c>
      <c r="E39" s="236" t="s">
        <v>28</v>
      </c>
      <c r="F39" s="236" t="s">
        <v>12</v>
      </c>
      <c r="G39" s="229" t="s">
        <v>2023</v>
      </c>
      <c r="H39" s="233"/>
      <c r="I39" s="236" t="s">
        <v>17600</v>
      </c>
      <c r="J39" s="233"/>
      <c r="K39" s="236" t="s">
        <v>17619</v>
      </c>
      <c r="L39" s="236" t="s">
        <v>17602</v>
      </c>
      <c r="M39" s="822"/>
      <c r="N39" s="233"/>
      <c r="O39" s="263">
        <v>45448.0</v>
      </c>
      <c r="P39" s="230" t="s">
        <v>471</v>
      </c>
      <c r="Q39" s="230" t="s">
        <v>95</v>
      </c>
      <c r="R39" s="233"/>
      <c r="S39" s="233"/>
    </row>
    <row r="40">
      <c r="A40" s="228" t="s">
        <v>1633</v>
      </c>
      <c r="B40" s="238"/>
      <c r="C40" s="238"/>
      <c r="D40" s="590" t="s">
        <v>338</v>
      </c>
      <c r="E40" s="229" t="s">
        <v>28</v>
      </c>
      <c r="F40" s="229" t="s">
        <v>11</v>
      </c>
      <c r="G40" s="229" t="s">
        <v>2023</v>
      </c>
      <c r="H40" s="238"/>
      <c r="I40" s="229" t="s">
        <v>17606</v>
      </c>
      <c r="J40" s="238"/>
      <c r="K40" s="229" t="s">
        <v>17620</v>
      </c>
      <c r="L40" s="229" t="s">
        <v>17589</v>
      </c>
      <c r="M40" s="238"/>
      <c r="N40" s="238"/>
      <c r="O40" s="263">
        <v>45448.0</v>
      </c>
      <c r="P40" s="230" t="s">
        <v>471</v>
      </c>
      <c r="Q40" s="230" t="s">
        <v>95</v>
      </c>
      <c r="R40" s="238"/>
      <c r="S40" s="238"/>
    </row>
    <row r="41">
      <c r="A41" s="228" t="s">
        <v>1639</v>
      </c>
      <c r="B41" s="233"/>
      <c r="C41" s="233"/>
      <c r="D41" s="590" t="s">
        <v>338</v>
      </c>
      <c r="E41" s="236" t="s">
        <v>28</v>
      </c>
      <c r="F41" s="236" t="s">
        <v>12</v>
      </c>
      <c r="G41" s="229" t="s">
        <v>2023</v>
      </c>
      <c r="H41" s="233"/>
      <c r="I41" s="236" t="s">
        <v>17608</v>
      </c>
      <c r="J41" s="233"/>
      <c r="K41" s="236" t="s">
        <v>17621</v>
      </c>
      <c r="L41" s="236" t="s">
        <v>17610</v>
      </c>
      <c r="M41" s="822"/>
      <c r="N41" s="233"/>
      <c r="O41" s="263">
        <v>45448.0</v>
      </c>
      <c r="P41" s="230" t="s">
        <v>471</v>
      </c>
      <c r="Q41" s="230" t="s">
        <v>95</v>
      </c>
      <c r="R41" s="233"/>
      <c r="S41" s="233"/>
    </row>
    <row r="42">
      <c r="A42" s="228" t="s">
        <v>1645</v>
      </c>
      <c r="B42" s="238"/>
      <c r="C42" s="238"/>
      <c r="D42" s="590" t="s">
        <v>338</v>
      </c>
      <c r="E42" s="229" t="s">
        <v>28</v>
      </c>
      <c r="F42" s="229" t="s">
        <v>11</v>
      </c>
      <c r="G42" s="229" t="s">
        <v>2023</v>
      </c>
      <c r="H42" s="238"/>
      <c r="I42" s="229" t="s">
        <v>17611</v>
      </c>
      <c r="J42" s="229" t="s">
        <v>17540</v>
      </c>
      <c r="K42" s="229" t="s">
        <v>17622</v>
      </c>
      <c r="L42" s="229" t="s">
        <v>17542</v>
      </c>
      <c r="M42" s="238"/>
      <c r="N42" s="238"/>
      <c r="O42" s="820">
        <v>45478.0</v>
      </c>
      <c r="P42" s="821" t="s">
        <v>471</v>
      </c>
      <c r="Q42" s="821" t="s">
        <v>95</v>
      </c>
      <c r="R42" s="238"/>
      <c r="S42" s="238"/>
    </row>
    <row r="43">
      <c r="A43" s="228" t="s">
        <v>1650</v>
      </c>
      <c r="B43" s="238"/>
      <c r="C43" s="238"/>
      <c r="D43" s="590" t="s">
        <v>338</v>
      </c>
      <c r="E43" s="229" t="s">
        <v>28</v>
      </c>
      <c r="F43" s="229" t="s">
        <v>12</v>
      </c>
      <c r="G43" s="229" t="s">
        <v>2023</v>
      </c>
      <c r="H43" s="238"/>
      <c r="I43" s="229" t="s">
        <v>17623</v>
      </c>
      <c r="J43" s="238"/>
      <c r="K43" s="229" t="s">
        <v>17624</v>
      </c>
      <c r="L43" s="229" t="s">
        <v>17545</v>
      </c>
      <c r="M43" s="238"/>
      <c r="N43" s="238"/>
      <c r="O43" s="263">
        <v>45448.0</v>
      </c>
      <c r="P43" s="230" t="s">
        <v>471</v>
      </c>
      <c r="Q43" s="230" t="s">
        <v>95</v>
      </c>
      <c r="R43" s="238"/>
      <c r="S43" s="238"/>
    </row>
    <row r="44">
      <c r="A44" s="228" t="s">
        <v>1654</v>
      </c>
      <c r="B44" s="238"/>
      <c r="C44" s="238"/>
      <c r="D44" s="590" t="s">
        <v>296</v>
      </c>
      <c r="E44" s="229" t="s">
        <v>17625</v>
      </c>
      <c r="F44" s="229" t="s">
        <v>11</v>
      </c>
      <c r="G44" s="229" t="s">
        <v>2023</v>
      </c>
      <c r="H44" s="238"/>
      <c r="I44" s="229" t="s">
        <v>17626</v>
      </c>
      <c r="J44" s="229" t="s">
        <v>17520</v>
      </c>
      <c r="K44" s="229" t="s">
        <v>17627</v>
      </c>
      <c r="L44" s="229" t="s">
        <v>17628</v>
      </c>
      <c r="M44" s="238"/>
      <c r="N44" s="238"/>
      <c r="O44" s="263">
        <v>45448.0</v>
      </c>
      <c r="P44" s="230" t="s">
        <v>471</v>
      </c>
      <c r="Q44" s="230" t="s">
        <v>95</v>
      </c>
      <c r="R44" s="238"/>
      <c r="S44" s="238"/>
    </row>
    <row r="45">
      <c r="A45" s="228" t="s">
        <v>1661</v>
      </c>
      <c r="B45" s="238"/>
      <c r="C45" s="238"/>
      <c r="D45" s="590" t="s">
        <v>296</v>
      </c>
      <c r="E45" s="229" t="s">
        <v>17625</v>
      </c>
      <c r="F45" s="229" t="s">
        <v>11</v>
      </c>
      <c r="G45" s="229" t="s">
        <v>2023</v>
      </c>
      <c r="H45" s="238"/>
      <c r="I45" s="229" t="s">
        <v>17629</v>
      </c>
      <c r="J45" s="238"/>
      <c r="K45" s="229" t="s">
        <v>17630</v>
      </c>
      <c r="L45" s="229" t="s">
        <v>17631</v>
      </c>
      <c r="M45" s="238"/>
      <c r="N45" s="238"/>
      <c r="O45" s="263">
        <v>45448.0</v>
      </c>
      <c r="P45" s="230" t="s">
        <v>471</v>
      </c>
      <c r="Q45" s="230" t="s">
        <v>95</v>
      </c>
      <c r="R45" s="238"/>
      <c r="S45" s="238"/>
    </row>
    <row r="46">
      <c r="A46" s="228" t="s">
        <v>1666</v>
      </c>
      <c r="B46" s="233"/>
      <c r="C46" s="233"/>
      <c r="D46" s="590" t="s">
        <v>296</v>
      </c>
      <c r="E46" s="236" t="s">
        <v>17625</v>
      </c>
      <c r="F46" s="236" t="s">
        <v>11</v>
      </c>
      <c r="G46" s="229" t="s">
        <v>2023</v>
      </c>
      <c r="H46" s="233"/>
      <c r="I46" s="229" t="s">
        <v>17632</v>
      </c>
      <c r="J46" s="233"/>
      <c r="K46" s="236" t="s">
        <v>17633</v>
      </c>
      <c r="L46" s="236" t="s">
        <v>17634</v>
      </c>
      <c r="M46" s="822"/>
      <c r="N46" s="233"/>
      <c r="O46" s="263">
        <v>45448.0</v>
      </c>
      <c r="P46" s="230" t="s">
        <v>471</v>
      </c>
      <c r="Q46" s="230" t="s">
        <v>95</v>
      </c>
      <c r="R46" s="233"/>
      <c r="S46" s="233"/>
    </row>
    <row r="47">
      <c r="A47" s="228" t="s">
        <v>1672</v>
      </c>
      <c r="B47" s="233"/>
      <c r="C47" s="233"/>
      <c r="D47" s="590" t="s">
        <v>296</v>
      </c>
      <c r="E47" s="236" t="s">
        <v>17625</v>
      </c>
      <c r="F47" s="236" t="s">
        <v>11</v>
      </c>
      <c r="G47" s="229" t="s">
        <v>2023</v>
      </c>
      <c r="H47" s="233"/>
      <c r="I47" s="236" t="s">
        <v>17635</v>
      </c>
      <c r="J47" s="233"/>
      <c r="K47" s="236" t="s">
        <v>17636</v>
      </c>
      <c r="L47" s="236" t="s">
        <v>17637</v>
      </c>
      <c r="M47" s="822"/>
      <c r="N47" s="233"/>
      <c r="O47" s="263">
        <v>45448.0</v>
      </c>
      <c r="P47" s="230" t="s">
        <v>471</v>
      </c>
      <c r="Q47" s="230" t="s">
        <v>95</v>
      </c>
      <c r="R47" s="233"/>
      <c r="S47" s="233"/>
    </row>
    <row r="48">
      <c r="A48" s="228" t="s">
        <v>1678</v>
      </c>
      <c r="B48" s="233"/>
      <c r="C48" s="233"/>
      <c r="D48" s="590" t="s">
        <v>296</v>
      </c>
      <c r="E48" s="236" t="s">
        <v>17625</v>
      </c>
      <c r="F48" s="236" t="s">
        <v>11</v>
      </c>
      <c r="G48" s="229" t="s">
        <v>2023</v>
      </c>
      <c r="H48" s="233"/>
      <c r="I48" s="236" t="s">
        <v>17638</v>
      </c>
      <c r="J48" s="233"/>
      <c r="K48" s="236" t="s">
        <v>17639</v>
      </c>
      <c r="L48" s="236" t="s">
        <v>17640</v>
      </c>
      <c r="M48" s="822"/>
      <c r="N48" s="233"/>
      <c r="O48" s="263">
        <v>45448.0</v>
      </c>
      <c r="P48" s="230" t="s">
        <v>471</v>
      </c>
      <c r="Q48" s="230" t="s">
        <v>95</v>
      </c>
      <c r="R48" s="233"/>
      <c r="S48" s="233"/>
    </row>
    <row r="49">
      <c r="A49" s="228" t="s">
        <v>1684</v>
      </c>
      <c r="B49" s="233"/>
      <c r="C49" s="233"/>
      <c r="D49" s="590" t="s">
        <v>296</v>
      </c>
      <c r="E49" s="236" t="s">
        <v>17625</v>
      </c>
      <c r="F49" s="236" t="s">
        <v>11</v>
      </c>
      <c r="G49" s="229" t="s">
        <v>2023</v>
      </c>
      <c r="H49" s="233"/>
      <c r="I49" s="236" t="s">
        <v>17641</v>
      </c>
      <c r="J49" s="233"/>
      <c r="K49" s="236" t="s">
        <v>17642</v>
      </c>
      <c r="L49" s="236" t="s">
        <v>17643</v>
      </c>
      <c r="M49" s="822"/>
      <c r="N49" s="233"/>
      <c r="O49" s="263">
        <v>45448.0</v>
      </c>
      <c r="P49" s="230" t="s">
        <v>471</v>
      </c>
      <c r="Q49" s="230" t="s">
        <v>95</v>
      </c>
      <c r="R49" s="233"/>
      <c r="S49" s="233"/>
    </row>
    <row r="50">
      <c r="A50" s="228" t="s">
        <v>1689</v>
      </c>
      <c r="B50" s="233"/>
      <c r="C50" s="233"/>
      <c r="D50" s="590" t="s">
        <v>296</v>
      </c>
      <c r="E50" s="236" t="s">
        <v>9527</v>
      </c>
      <c r="F50" s="236" t="s">
        <v>12</v>
      </c>
      <c r="G50" s="236" t="s">
        <v>2023</v>
      </c>
      <c r="H50" s="233"/>
      <c r="I50" s="236" t="s">
        <v>17644</v>
      </c>
      <c r="J50" s="233"/>
      <c r="K50" s="229" t="s">
        <v>17645</v>
      </c>
      <c r="L50" s="236" t="s">
        <v>17646</v>
      </c>
      <c r="M50" s="822"/>
      <c r="N50" s="233"/>
      <c r="O50" s="263">
        <v>45448.0</v>
      </c>
      <c r="P50" s="230" t="s">
        <v>471</v>
      </c>
      <c r="Q50" s="230" t="s">
        <v>95</v>
      </c>
      <c r="R50" s="233"/>
      <c r="S50" s="233"/>
    </row>
    <row r="51">
      <c r="A51" s="228" t="s">
        <v>1694</v>
      </c>
      <c r="B51" s="233"/>
      <c r="C51" s="233"/>
      <c r="D51" s="590" t="s">
        <v>296</v>
      </c>
      <c r="E51" s="236" t="s">
        <v>9527</v>
      </c>
      <c r="F51" s="236" t="s">
        <v>12</v>
      </c>
      <c r="G51" s="236" t="s">
        <v>2023</v>
      </c>
      <c r="H51" s="233"/>
      <c r="I51" s="236" t="s">
        <v>17526</v>
      </c>
      <c r="J51" s="233"/>
      <c r="K51" s="236" t="s">
        <v>17647</v>
      </c>
      <c r="L51" s="236" t="s">
        <v>17526</v>
      </c>
      <c r="M51" s="233"/>
      <c r="N51" s="233"/>
      <c r="O51" s="263">
        <v>45448.0</v>
      </c>
      <c r="P51" s="230" t="s">
        <v>471</v>
      </c>
      <c r="Q51" s="230" t="s">
        <v>95</v>
      </c>
      <c r="R51" s="233"/>
      <c r="S51" s="233"/>
    </row>
    <row r="52">
      <c r="A52" s="228" t="s">
        <v>1700</v>
      </c>
      <c r="B52" s="233"/>
      <c r="C52" s="233"/>
      <c r="D52" s="590" t="s">
        <v>296</v>
      </c>
      <c r="E52" s="236" t="s">
        <v>9527</v>
      </c>
      <c r="F52" s="236" t="s">
        <v>12</v>
      </c>
      <c r="G52" s="236" t="s">
        <v>2023</v>
      </c>
      <c r="H52" s="233"/>
      <c r="I52" s="236" t="s">
        <v>17648</v>
      </c>
      <c r="J52" s="233"/>
      <c r="K52" s="236" t="s">
        <v>17649</v>
      </c>
      <c r="L52" s="229" t="s">
        <v>17650</v>
      </c>
      <c r="M52" s="233"/>
      <c r="N52" s="233"/>
      <c r="O52" s="263">
        <v>45448.0</v>
      </c>
      <c r="P52" s="230" t="s">
        <v>471</v>
      </c>
      <c r="Q52" s="230" t="s">
        <v>95</v>
      </c>
      <c r="R52" s="233"/>
      <c r="S52" s="233"/>
    </row>
    <row r="53">
      <c r="A53" s="228" t="s">
        <v>1706</v>
      </c>
      <c r="B53" s="233"/>
      <c r="C53" s="233"/>
      <c r="D53" s="590" t="s">
        <v>296</v>
      </c>
      <c r="E53" s="236" t="s">
        <v>9527</v>
      </c>
      <c r="F53" s="236" t="s">
        <v>12</v>
      </c>
      <c r="G53" s="236" t="s">
        <v>2023</v>
      </c>
      <c r="H53" s="233"/>
      <c r="I53" s="236" t="s">
        <v>17635</v>
      </c>
      <c r="J53" s="233"/>
      <c r="K53" s="236" t="s">
        <v>17649</v>
      </c>
      <c r="L53" s="236" t="s">
        <v>17637</v>
      </c>
      <c r="M53" s="233"/>
      <c r="N53" s="233"/>
      <c r="O53" s="263">
        <v>45448.0</v>
      </c>
      <c r="P53" s="230" t="s">
        <v>471</v>
      </c>
      <c r="Q53" s="230" t="s">
        <v>95</v>
      </c>
      <c r="R53" s="233"/>
      <c r="S53" s="233"/>
    </row>
    <row r="54">
      <c r="A54" s="823" t="s">
        <v>1711</v>
      </c>
      <c r="B54" s="824"/>
      <c r="C54" s="824"/>
      <c r="D54" s="825" t="s">
        <v>296</v>
      </c>
      <c r="E54" s="826" t="s">
        <v>9527</v>
      </c>
      <c r="F54" s="826" t="s">
        <v>12</v>
      </c>
      <c r="G54" s="826" t="s">
        <v>2023</v>
      </c>
      <c r="H54" s="824"/>
      <c r="I54" s="826" t="s">
        <v>17651</v>
      </c>
      <c r="J54" s="824"/>
      <c r="K54" s="826" t="s">
        <v>17652</v>
      </c>
      <c r="L54" s="826" t="s">
        <v>17653</v>
      </c>
      <c r="M54" s="824"/>
      <c r="N54" s="824"/>
      <c r="O54" s="263">
        <v>45448.0</v>
      </c>
      <c r="P54" s="230" t="s">
        <v>471</v>
      </c>
      <c r="Q54" s="230" t="s">
        <v>95</v>
      </c>
      <c r="R54" s="233"/>
      <c r="S54" s="824"/>
    </row>
    <row r="55">
      <c r="A55" s="228" t="s">
        <v>1714</v>
      </c>
      <c r="B55" s="233"/>
      <c r="C55" s="233"/>
      <c r="D55" s="590" t="s">
        <v>296</v>
      </c>
      <c r="E55" s="236" t="s">
        <v>9527</v>
      </c>
      <c r="F55" s="236" t="s">
        <v>12</v>
      </c>
      <c r="G55" s="236" t="s">
        <v>2023</v>
      </c>
      <c r="H55" s="233"/>
      <c r="I55" s="236" t="s">
        <v>17654</v>
      </c>
      <c r="J55" s="233"/>
      <c r="K55" s="229" t="s">
        <v>17655</v>
      </c>
      <c r="L55" s="236" t="s">
        <v>17656</v>
      </c>
      <c r="M55" s="238"/>
      <c r="N55" s="233"/>
      <c r="O55" s="263">
        <v>45448.0</v>
      </c>
      <c r="P55" s="230" t="s">
        <v>471</v>
      </c>
      <c r="Q55" s="230" t="s">
        <v>95</v>
      </c>
      <c r="R55" s="233"/>
      <c r="S55" s="233"/>
    </row>
    <row r="56">
      <c r="A56" s="228" t="s">
        <v>1720</v>
      </c>
      <c r="B56" s="233"/>
      <c r="C56" s="233"/>
      <c r="D56" s="590" t="s">
        <v>338</v>
      </c>
      <c r="E56" s="236" t="s">
        <v>9527</v>
      </c>
      <c r="F56" s="236" t="s">
        <v>12</v>
      </c>
      <c r="G56" s="229" t="s">
        <v>2023</v>
      </c>
      <c r="H56" s="233"/>
      <c r="I56" s="236" t="s">
        <v>17654</v>
      </c>
      <c r="J56" s="233"/>
      <c r="K56" s="236" t="s">
        <v>17657</v>
      </c>
      <c r="L56" s="236" t="s">
        <v>17658</v>
      </c>
      <c r="M56" s="238"/>
      <c r="N56" s="233"/>
      <c r="O56" s="263">
        <v>45448.0</v>
      </c>
      <c r="P56" s="230" t="s">
        <v>471</v>
      </c>
      <c r="Q56" s="230" t="s">
        <v>95</v>
      </c>
      <c r="R56" s="233"/>
      <c r="S56" s="233"/>
    </row>
    <row r="57">
      <c r="A57" s="228" t="s">
        <v>1725</v>
      </c>
      <c r="B57" s="233"/>
      <c r="C57" s="233"/>
      <c r="D57" s="590" t="s">
        <v>296</v>
      </c>
      <c r="E57" s="236" t="s">
        <v>9527</v>
      </c>
      <c r="F57" s="236" t="s">
        <v>11</v>
      </c>
      <c r="G57" s="229" t="s">
        <v>2023</v>
      </c>
      <c r="H57" s="233"/>
      <c r="I57" s="236" t="s">
        <v>17659</v>
      </c>
      <c r="J57" s="233"/>
      <c r="K57" s="236" t="s">
        <v>17660</v>
      </c>
      <c r="L57" s="236" t="s">
        <v>17661</v>
      </c>
      <c r="M57" s="233"/>
      <c r="N57" s="233"/>
      <c r="O57" s="820">
        <v>45478.0</v>
      </c>
      <c r="P57" s="821" t="s">
        <v>471</v>
      </c>
      <c r="Q57" s="821" t="s">
        <v>95</v>
      </c>
      <c r="R57" s="233"/>
      <c r="S57" s="233"/>
    </row>
    <row r="58">
      <c r="A58" s="228" t="s">
        <v>1731</v>
      </c>
      <c r="B58" s="238"/>
      <c r="C58" s="238"/>
      <c r="D58" s="590" t="s">
        <v>296</v>
      </c>
      <c r="E58" s="229" t="s">
        <v>9527</v>
      </c>
      <c r="F58" s="229" t="s">
        <v>11</v>
      </c>
      <c r="G58" s="229" t="s">
        <v>2023</v>
      </c>
      <c r="H58" s="238"/>
      <c r="I58" s="229" t="s">
        <v>17662</v>
      </c>
      <c r="J58" s="238"/>
      <c r="K58" s="229" t="s">
        <v>17663</v>
      </c>
      <c r="L58" s="229" t="s">
        <v>17664</v>
      </c>
      <c r="M58" s="238"/>
      <c r="N58" s="238"/>
      <c r="O58" s="263">
        <v>45448.0</v>
      </c>
      <c r="P58" s="230" t="s">
        <v>471</v>
      </c>
      <c r="Q58" s="230" t="s">
        <v>95</v>
      </c>
      <c r="R58" s="238"/>
      <c r="S58" s="238"/>
    </row>
    <row r="59">
      <c r="A59" s="228" t="s">
        <v>1738</v>
      </c>
      <c r="B59" s="238"/>
      <c r="C59" s="238"/>
      <c r="D59" s="590" t="s">
        <v>296</v>
      </c>
      <c r="E59" s="229" t="s">
        <v>17665</v>
      </c>
      <c r="F59" s="229" t="s">
        <v>12</v>
      </c>
      <c r="G59" s="229" t="s">
        <v>2023</v>
      </c>
      <c r="H59" s="238"/>
      <c r="I59" s="229" t="s">
        <v>17666</v>
      </c>
      <c r="J59" s="238"/>
      <c r="K59" s="229" t="s">
        <v>17667</v>
      </c>
      <c r="L59" s="229" t="s">
        <v>17646</v>
      </c>
      <c r="M59" s="238"/>
      <c r="N59" s="238"/>
      <c r="O59" s="263">
        <v>45448.0</v>
      </c>
      <c r="P59" s="230" t="s">
        <v>471</v>
      </c>
      <c r="Q59" s="230" t="s">
        <v>95</v>
      </c>
      <c r="R59" s="238"/>
      <c r="S59" s="238"/>
    </row>
    <row r="60">
      <c r="A60" s="228" t="s">
        <v>1744</v>
      </c>
      <c r="B60" s="233"/>
      <c r="C60" s="233"/>
      <c r="D60" s="590" t="s">
        <v>296</v>
      </c>
      <c r="E60" s="236" t="s">
        <v>17665</v>
      </c>
      <c r="F60" s="236" t="s">
        <v>11</v>
      </c>
      <c r="G60" s="229" t="s">
        <v>2023</v>
      </c>
      <c r="H60" s="233"/>
      <c r="I60" s="229" t="s">
        <v>17668</v>
      </c>
      <c r="J60" s="233"/>
      <c r="K60" s="236" t="s">
        <v>17669</v>
      </c>
      <c r="L60" s="229" t="s">
        <v>17670</v>
      </c>
      <c r="M60" s="233"/>
      <c r="N60" s="233"/>
      <c r="O60" s="263">
        <v>45448.0</v>
      </c>
      <c r="P60" s="230" t="s">
        <v>471</v>
      </c>
      <c r="Q60" s="230" t="s">
        <v>95</v>
      </c>
      <c r="R60" s="233"/>
      <c r="S60" s="233"/>
    </row>
    <row r="61">
      <c r="A61" s="228" t="s">
        <v>1750</v>
      </c>
      <c r="B61" s="238"/>
      <c r="C61" s="238"/>
      <c r="D61" s="590" t="s">
        <v>296</v>
      </c>
      <c r="E61" s="229" t="s">
        <v>17665</v>
      </c>
      <c r="F61" s="229" t="s">
        <v>11</v>
      </c>
      <c r="G61" s="229" t="s">
        <v>2023</v>
      </c>
      <c r="H61" s="238"/>
      <c r="I61" s="229" t="s">
        <v>17671</v>
      </c>
      <c r="J61" s="238"/>
      <c r="K61" s="229" t="s">
        <v>17672</v>
      </c>
      <c r="L61" s="229" t="s">
        <v>17673</v>
      </c>
      <c r="M61" s="238"/>
      <c r="N61" s="238"/>
      <c r="O61" s="263">
        <v>45448.0</v>
      </c>
      <c r="P61" s="230" t="s">
        <v>471</v>
      </c>
      <c r="Q61" s="230" t="s">
        <v>95</v>
      </c>
      <c r="R61" s="238"/>
      <c r="S61" s="238"/>
    </row>
    <row r="62">
      <c r="A62" s="228" t="s">
        <v>1755</v>
      </c>
      <c r="B62" s="238"/>
      <c r="C62" s="238"/>
      <c r="D62" s="590" t="s">
        <v>296</v>
      </c>
      <c r="E62" s="229" t="s">
        <v>17665</v>
      </c>
      <c r="F62" s="229" t="s">
        <v>12</v>
      </c>
      <c r="G62" s="229" t="s">
        <v>2023</v>
      </c>
      <c r="H62" s="238"/>
      <c r="I62" s="229" t="s">
        <v>17674</v>
      </c>
      <c r="J62" s="238"/>
      <c r="K62" s="229" t="s">
        <v>17675</v>
      </c>
      <c r="L62" s="229" t="s">
        <v>17676</v>
      </c>
      <c r="M62" s="238"/>
      <c r="N62" s="238"/>
      <c r="O62" s="263">
        <v>45448.0</v>
      </c>
      <c r="P62" s="230" t="s">
        <v>471</v>
      </c>
      <c r="Q62" s="230" t="s">
        <v>95</v>
      </c>
      <c r="R62" s="238"/>
      <c r="S62" s="238"/>
    </row>
    <row r="63">
      <c r="A63" s="228" t="s">
        <v>1761</v>
      </c>
      <c r="B63" s="238"/>
      <c r="C63" s="238"/>
      <c r="D63" s="590" t="s">
        <v>296</v>
      </c>
      <c r="E63" s="229" t="s">
        <v>17625</v>
      </c>
      <c r="F63" s="229" t="s">
        <v>11</v>
      </c>
      <c r="G63" s="229" t="s">
        <v>2023</v>
      </c>
      <c r="H63" s="238"/>
      <c r="I63" s="229" t="s">
        <v>17677</v>
      </c>
      <c r="J63" s="238"/>
      <c r="K63" s="793" t="s">
        <v>17678</v>
      </c>
      <c r="L63" s="229" t="s">
        <v>17679</v>
      </c>
      <c r="M63" s="238"/>
      <c r="N63" s="238"/>
      <c r="O63" s="263">
        <v>45448.0</v>
      </c>
      <c r="P63" s="230" t="s">
        <v>471</v>
      </c>
      <c r="Q63" s="230" t="s">
        <v>95</v>
      </c>
      <c r="R63" s="238"/>
      <c r="S63" s="238"/>
    </row>
    <row r="64">
      <c r="A64" s="228" t="s">
        <v>1766</v>
      </c>
      <c r="B64" s="238"/>
      <c r="C64" s="238"/>
      <c r="D64" s="590" t="s">
        <v>296</v>
      </c>
      <c r="E64" s="229" t="s">
        <v>17625</v>
      </c>
      <c r="F64" s="229" t="s">
        <v>11</v>
      </c>
      <c r="G64" s="229" t="s">
        <v>2023</v>
      </c>
      <c r="H64" s="238"/>
      <c r="I64" s="229" t="s">
        <v>17680</v>
      </c>
      <c r="J64" s="238"/>
      <c r="K64" s="229" t="s">
        <v>17681</v>
      </c>
      <c r="L64" s="229" t="s">
        <v>17605</v>
      </c>
      <c r="M64" s="238"/>
      <c r="N64" s="238"/>
      <c r="O64" s="263">
        <v>45448.0</v>
      </c>
      <c r="P64" s="230" t="s">
        <v>471</v>
      </c>
      <c r="Q64" s="230" t="s">
        <v>95</v>
      </c>
      <c r="R64" s="238"/>
      <c r="S64" s="238"/>
    </row>
    <row r="65">
      <c r="A65" s="228" t="s">
        <v>1771</v>
      </c>
      <c r="B65" s="238"/>
      <c r="C65" s="238"/>
      <c r="D65" s="590" t="s">
        <v>296</v>
      </c>
      <c r="E65" s="229" t="s">
        <v>17625</v>
      </c>
      <c r="F65" s="229" t="s">
        <v>11</v>
      </c>
      <c r="G65" s="229" t="s">
        <v>2023</v>
      </c>
      <c r="H65" s="238"/>
      <c r="I65" s="229" t="s">
        <v>17682</v>
      </c>
      <c r="J65" s="238"/>
      <c r="K65" s="229" t="s">
        <v>17683</v>
      </c>
      <c r="L65" s="229" t="s">
        <v>17684</v>
      </c>
      <c r="M65" s="238"/>
      <c r="N65" s="238"/>
      <c r="O65" s="263">
        <v>45448.0</v>
      </c>
      <c r="P65" s="230" t="s">
        <v>471</v>
      </c>
      <c r="Q65" s="230" t="s">
        <v>95</v>
      </c>
      <c r="R65" s="238"/>
      <c r="S65" s="238"/>
    </row>
    <row r="66">
      <c r="A66" s="228" t="s">
        <v>1775</v>
      </c>
      <c r="B66" s="238"/>
      <c r="C66" s="238"/>
      <c r="D66" s="590" t="s">
        <v>338</v>
      </c>
      <c r="E66" s="229" t="s">
        <v>17625</v>
      </c>
      <c r="F66" s="229" t="s">
        <v>11</v>
      </c>
      <c r="G66" s="229" t="s">
        <v>2023</v>
      </c>
      <c r="H66" s="238"/>
      <c r="I66" s="229" t="s">
        <v>17682</v>
      </c>
      <c r="J66" s="238"/>
      <c r="K66" s="229" t="s">
        <v>17685</v>
      </c>
      <c r="L66" s="229" t="s">
        <v>17684</v>
      </c>
      <c r="M66" s="238"/>
      <c r="N66" s="238"/>
      <c r="O66" s="263">
        <v>45448.0</v>
      </c>
      <c r="P66" s="230" t="s">
        <v>471</v>
      </c>
      <c r="Q66" s="230" t="s">
        <v>95</v>
      </c>
      <c r="R66" s="238"/>
      <c r="S66" s="238"/>
    </row>
    <row r="67">
      <c r="A67" s="228" t="s">
        <v>1781</v>
      </c>
      <c r="B67" s="238"/>
      <c r="C67" s="238"/>
      <c r="D67" s="590" t="s">
        <v>296</v>
      </c>
      <c r="E67" s="229" t="s">
        <v>17625</v>
      </c>
      <c r="F67" s="229" t="s">
        <v>11</v>
      </c>
      <c r="G67" s="229" t="s">
        <v>2023</v>
      </c>
      <c r="H67" s="238"/>
      <c r="I67" s="229" t="s">
        <v>17686</v>
      </c>
      <c r="J67" s="229" t="s">
        <v>17540</v>
      </c>
      <c r="K67" s="229" t="s">
        <v>17687</v>
      </c>
      <c r="L67" s="229" t="s">
        <v>17542</v>
      </c>
      <c r="M67" s="238"/>
      <c r="N67" s="238"/>
      <c r="O67" s="820">
        <v>45478.0</v>
      </c>
      <c r="P67" s="821" t="s">
        <v>471</v>
      </c>
      <c r="Q67" s="821" t="s">
        <v>95</v>
      </c>
      <c r="R67" s="238"/>
      <c r="S67" s="238"/>
    </row>
    <row r="68">
      <c r="A68" s="228" t="s">
        <v>1787</v>
      </c>
      <c r="B68" s="238"/>
      <c r="C68" s="238"/>
      <c r="D68" s="590" t="s">
        <v>296</v>
      </c>
      <c r="E68" s="229" t="s">
        <v>17625</v>
      </c>
      <c r="F68" s="229" t="s">
        <v>12</v>
      </c>
      <c r="G68" s="229" t="s">
        <v>2023</v>
      </c>
      <c r="H68" s="238"/>
      <c r="I68" s="229" t="s">
        <v>17688</v>
      </c>
      <c r="J68" s="238"/>
      <c r="K68" s="229" t="s">
        <v>17689</v>
      </c>
      <c r="L68" s="229" t="s">
        <v>17545</v>
      </c>
      <c r="M68" s="238"/>
      <c r="N68" s="238"/>
      <c r="O68" s="263">
        <v>45448.0</v>
      </c>
      <c r="P68" s="230" t="s">
        <v>471</v>
      </c>
      <c r="Q68" s="230" t="s">
        <v>95</v>
      </c>
      <c r="R68" s="238"/>
      <c r="S68" s="238"/>
    </row>
    <row r="69">
      <c r="A69" s="228" t="s">
        <v>1792</v>
      </c>
      <c r="B69" s="229" t="s">
        <v>17690</v>
      </c>
      <c r="C69" s="229" t="s">
        <v>8557</v>
      </c>
      <c r="D69" s="590" t="s">
        <v>296</v>
      </c>
      <c r="E69" s="229" t="s">
        <v>17691</v>
      </c>
      <c r="F69" s="229" t="s">
        <v>12</v>
      </c>
      <c r="G69" s="229" t="s">
        <v>1512</v>
      </c>
      <c r="H69" s="229" t="s">
        <v>847</v>
      </c>
      <c r="I69" s="229" t="s">
        <v>17692</v>
      </c>
      <c r="J69" s="229" t="s">
        <v>17693</v>
      </c>
      <c r="K69" s="229" t="s">
        <v>17694</v>
      </c>
      <c r="L69" s="229" t="s">
        <v>17695</v>
      </c>
      <c r="M69" s="238"/>
      <c r="N69" s="238"/>
      <c r="O69" s="827">
        <v>45478.0</v>
      </c>
      <c r="P69" s="828" t="s">
        <v>471</v>
      </c>
      <c r="Q69" s="828" t="s">
        <v>95</v>
      </c>
      <c r="R69" s="238"/>
      <c r="S69" s="238"/>
    </row>
    <row r="70">
      <c r="A70" s="228" t="s">
        <v>1798</v>
      </c>
      <c r="B70" s="229" t="s">
        <v>17690</v>
      </c>
      <c r="C70" s="229" t="s">
        <v>8557</v>
      </c>
      <c r="D70" s="590" t="s">
        <v>296</v>
      </c>
      <c r="E70" s="229" t="s">
        <v>17691</v>
      </c>
      <c r="F70" s="229" t="s">
        <v>12</v>
      </c>
      <c r="G70" s="229" t="s">
        <v>1512</v>
      </c>
      <c r="H70" s="229" t="s">
        <v>847</v>
      </c>
      <c r="I70" s="229" t="s">
        <v>17696</v>
      </c>
      <c r="J70" s="229" t="s">
        <v>17693</v>
      </c>
      <c r="K70" s="229" t="s">
        <v>17697</v>
      </c>
      <c r="L70" s="229" t="s">
        <v>17698</v>
      </c>
      <c r="M70" s="238"/>
      <c r="N70" s="238"/>
      <c r="O70" s="820">
        <v>45478.0</v>
      </c>
      <c r="P70" s="821" t="s">
        <v>471</v>
      </c>
      <c r="Q70" s="821" t="s">
        <v>95</v>
      </c>
      <c r="R70" s="238"/>
      <c r="S70" s="238"/>
    </row>
    <row r="71">
      <c r="A71" s="228" t="s">
        <v>1804</v>
      </c>
      <c r="B71" s="229" t="s">
        <v>17690</v>
      </c>
      <c r="C71" s="229" t="s">
        <v>8557</v>
      </c>
      <c r="D71" s="590" t="s">
        <v>296</v>
      </c>
      <c r="E71" s="229" t="s">
        <v>17691</v>
      </c>
      <c r="F71" s="229" t="s">
        <v>12</v>
      </c>
      <c r="G71" s="229" t="s">
        <v>2023</v>
      </c>
      <c r="H71" s="229" t="s">
        <v>847</v>
      </c>
      <c r="I71" s="229" t="s">
        <v>17699</v>
      </c>
      <c r="J71" s="229" t="s">
        <v>17693</v>
      </c>
      <c r="K71" s="229" t="s">
        <v>17700</v>
      </c>
      <c r="L71" s="229" t="s">
        <v>17701</v>
      </c>
      <c r="M71" s="238"/>
      <c r="N71" s="238"/>
      <c r="O71" s="820">
        <v>45478.0</v>
      </c>
      <c r="P71" s="821" t="s">
        <v>471</v>
      </c>
      <c r="Q71" s="821" t="s">
        <v>95</v>
      </c>
      <c r="R71" s="238"/>
      <c r="S71" s="238"/>
    </row>
    <row r="72">
      <c r="A72" s="228" t="s">
        <v>1810</v>
      </c>
      <c r="B72" s="229" t="s">
        <v>17690</v>
      </c>
      <c r="C72" s="229" t="s">
        <v>8557</v>
      </c>
      <c r="D72" s="590" t="s">
        <v>296</v>
      </c>
      <c r="E72" s="229" t="s">
        <v>17691</v>
      </c>
      <c r="F72" s="229" t="s">
        <v>12</v>
      </c>
      <c r="G72" s="229" t="s">
        <v>1512</v>
      </c>
      <c r="H72" s="229" t="s">
        <v>847</v>
      </c>
      <c r="I72" s="229" t="s">
        <v>17702</v>
      </c>
      <c r="J72" s="229" t="s">
        <v>17693</v>
      </c>
      <c r="K72" s="229" t="s">
        <v>17703</v>
      </c>
      <c r="L72" s="229" t="s">
        <v>17704</v>
      </c>
      <c r="M72" s="238"/>
      <c r="N72" s="238"/>
      <c r="O72" s="820">
        <v>45478.0</v>
      </c>
      <c r="P72" s="821" t="s">
        <v>471</v>
      </c>
      <c r="Q72" s="821" t="s">
        <v>95</v>
      </c>
      <c r="R72" s="238"/>
      <c r="S72" s="238"/>
    </row>
    <row r="73">
      <c r="A73" s="228" t="s">
        <v>1815</v>
      </c>
      <c r="B73" s="229" t="s">
        <v>17690</v>
      </c>
      <c r="C73" s="229" t="s">
        <v>8557</v>
      </c>
      <c r="D73" s="590" t="s">
        <v>296</v>
      </c>
      <c r="E73" s="229" t="s">
        <v>17691</v>
      </c>
      <c r="F73" s="229" t="s">
        <v>12</v>
      </c>
      <c r="G73" s="229" t="s">
        <v>2023</v>
      </c>
      <c r="H73" s="229" t="s">
        <v>847</v>
      </c>
      <c r="I73" s="229" t="s">
        <v>17705</v>
      </c>
      <c r="J73" s="229" t="s">
        <v>17693</v>
      </c>
      <c r="K73" s="229" t="s">
        <v>17706</v>
      </c>
      <c r="L73" s="229" t="s">
        <v>17707</v>
      </c>
      <c r="M73" s="238"/>
      <c r="N73" s="238"/>
      <c r="O73" s="827">
        <v>45478.0</v>
      </c>
      <c r="P73" s="828" t="s">
        <v>471</v>
      </c>
      <c r="Q73" s="828" t="s">
        <v>95</v>
      </c>
      <c r="R73" s="238"/>
      <c r="S73" s="238"/>
    </row>
    <row r="74">
      <c r="A74" s="228" t="s">
        <v>1821</v>
      </c>
      <c r="B74" s="229" t="s">
        <v>17690</v>
      </c>
      <c r="C74" s="229" t="s">
        <v>8557</v>
      </c>
      <c r="D74" s="590" t="s">
        <v>296</v>
      </c>
      <c r="E74" s="229" t="s">
        <v>17691</v>
      </c>
      <c r="F74" s="229" t="s">
        <v>12</v>
      </c>
      <c r="G74" s="229" t="s">
        <v>1512</v>
      </c>
      <c r="H74" s="229" t="s">
        <v>847</v>
      </c>
      <c r="I74" s="229" t="s">
        <v>17708</v>
      </c>
      <c r="J74" s="229" t="s">
        <v>17693</v>
      </c>
      <c r="K74" s="229" t="s">
        <v>17709</v>
      </c>
      <c r="L74" s="229" t="s">
        <v>17710</v>
      </c>
      <c r="M74" s="238"/>
      <c r="N74" s="238"/>
      <c r="O74" s="827">
        <v>45478.0</v>
      </c>
      <c r="P74" s="828" t="s">
        <v>471</v>
      </c>
      <c r="Q74" s="828" t="s">
        <v>95</v>
      </c>
      <c r="R74" s="238"/>
      <c r="S74" s="238"/>
    </row>
    <row r="75">
      <c r="A75" s="228" t="s">
        <v>1827</v>
      </c>
      <c r="B75" s="229" t="s">
        <v>17690</v>
      </c>
      <c r="C75" s="229" t="s">
        <v>8557</v>
      </c>
      <c r="D75" s="590" t="s">
        <v>296</v>
      </c>
      <c r="E75" s="229" t="s">
        <v>17691</v>
      </c>
      <c r="F75" s="229" t="s">
        <v>12</v>
      </c>
      <c r="G75" s="229" t="s">
        <v>2023</v>
      </c>
      <c r="H75" s="229" t="s">
        <v>847</v>
      </c>
      <c r="I75" s="229" t="s">
        <v>17711</v>
      </c>
      <c r="J75" s="229" t="s">
        <v>17693</v>
      </c>
      <c r="K75" s="229" t="s">
        <v>17712</v>
      </c>
      <c r="L75" s="229" t="s">
        <v>17713</v>
      </c>
      <c r="M75" s="238"/>
      <c r="N75" s="238"/>
      <c r="O75" s="827">
        <v>45478.0</v>
      </c>
      <c r="P75" s="828" t="s">
        <v>471</v>
      </c>
      <c r="Q75" s="828" t="s">
        <v>95</v>
      </c>
      <c r="R75" s="238"/>
      <c r="S75" s="238"/>
    </row>
    <row r="76">
      <c r="A76" s="228" t="s">
        <v>1833</v>
      </c>
      <c r="B76" s="229" t="s">
        <v>17714</v>
      </c>
      <c r="C76" s="229" t="s">
        <v>5481</v>
      </c>
      <c r="D76" s="590" t="s">
        <v>296</v>
      </c>
      <c r="E76" s="229" t="s">
        <v>17691</v>
      </c>
      <c r="F76" s="229" t="s">
        <v>11</v>
      </c>
      <c r="G76" s="229" t="s">
        <v>6364</v>
      </c>
      <c r="H76" s="229" t="s">
        <v>2267</v>
      </c>
      <c r="I76" s="813" t="s">
        <v>17715</v>
      </c>
      <c r="J76" s="229" t="s">
        <v>17693</v>
      </c>
      <c r="K76" s="229" t="s">
        <v>17716</v>
      </c>
      <c r="L76" s="813" t="s">
        <v>17717</v>
      </c>
      <c r="M76" s="238"/>
      <c r="N76" s="238"/>
      <c r="O76" s="827">
        <v>45478.0</v>
      </c>
      <c r="P76" s="828" t="s">
        <v>471</v>
      </c>
      <c r="Q76" s="828" t="s">
        <v>95</v>
      </c>
      <c r="R76" s="238"/>
      <c r="S76" s="238"/>
    </row>
    <row r="77">
      <c r="A77" s="228" t="s">
        <v>1838</v>
      </c>
      <c r="B77" s="229" t="s">
        <v>17714</v>
      </c>
      <c r="C77" s="229" t="s">
        <v>5481</v>
      </c>
      <c r="D77" s="590" t="s">
        <v>296</v>
      </c>
      <c r="E77" s="229" t="s">
        <v>17691</v>
      </c>
      <c r="F77" s="229" t="s">
        <v>11</v>
      </c>
      <c r="G77" s="229" t="s">
        <v>6364</v>
      </c>
      <c r="H77" s="229" t="s">
        <v>2267</v>
      </c>
      <c r="I77" s="813" t="s">
        <v>17718</v>
      </c>
      <c r="J77" s="229" t="s">
        <v>17719</v>
      </c>
      <c r="K77" s="229" t="s">
        <v>17720</v>
      </c>
      <c r="L77" s="813" t="s">
        <v>17721</v>
      </c>
      <c r="M77" s="238"/>
      <c r="N77" s="238"/>
      <c r="O77" s="827">
        <v>45478.0</v>
      </c>
      <c r="P77" s="828" t="s">
        <v>471</v>
      </c>
      <c r="Q77" s="828" t="s">
        <v>95</v>
      </c>
      <c r="R77" s="238"/>
      <c r="S77" s="238"/>
    </row>
    <row r="78">
      <c r="A78" s="228" t="s">
        <v>1843</v>
      </c>
      <c r="B78" s="229" t="s">
        <v>17714</v>
      </c>
      <c r="C78" s="229" t="s">
        <v>5481</v>
      </c>
      <c r="D78" s="590" t="s">
        <v>296</v>
      </c>
      <c r="E78" s="229" t="s">
        <v>17691</v>
      </c>
      <c r="F78" s="229" t="s">
        <v>11</v>
      </c>
      <c r="G78" s="229" t="s">
        <v>6364</v>
      </c>
      <c r="H78" s="229" t="s">
        <v>2267</v>
      </c>
      <c r="I78" s="229" t="s">
        <v>17696</v>
      </c>
      <c r="J78" s="229" t="s">
        <v>17693</v>
      </c>
      <c r="K78" s="229" t="s">
        <v>17722</v>
      </c>
      <c r="L78" s="229" t="s">
        <v>17723</v>
      </c>
      <c r="M78" s="238"/>
      <c r="N78" s="238"/>
      <c r="O78" s="820">
        <v>45478.0</v>
      </c>
      <c r="P78" s="821" t="s">
        <v>471</v>
      </c>
      <c r="Q78" s="821" t="s">
        <v>95</v>
      </c>
      <c r="R78" s="238"/>
      <c r="S78" s="238"/>
    </row>
    <row r="79">
      <c r="A79" s="228" t="s">
        <v>1848</v>
      </c>
      <c r="B79" s="229" t="s">
        <v>17714</v>
      </c>
      <c r="C79" s="229" t="s">
        <v>5481</v>
      </c>
      <c r="D79" s="590" t="s">
        <v>296</v>
      </c>
      <c r="E79" s="229" t="s">
        <v>17691</v>
      </c>
      <c r="F79" s="229" t="s">
        <v>12</v>
      </c>
      <c r="G79" s="229" t="s">
        <v>6364</v>
      </c>
      <c r="H79" s="229" t="s">
        <v>2267</v>
      </c>
      <c r="I79" s="229" t="s">
        <v>17724</v>
      </c>
      <c r="J79" s="229" t="s">
        <v>17719</v>
      </c>
      <c r="K79" s="229" t="s">
        <v>17725</v>
      </c>
      <c r="L79" s="229" t="s">
        <v>17726</v>
      </c>
      <c r="M79" s="238"/>
      <c r="N79" s="238"/>
      <c r="O79" s="820">
        <v>45478.0</v>
      </c>
      <c r="P79" s="821" t="s">
        <v>471</v>
      </c>
      <c r="Q79" s="821" t="s">
        <v>95</v>
      </c>
      <c r="R79" s="238"/>
      <c r="S79" s="238"/>
    </row>
    <row r="80">
      <c r="A80" s="228" t="s">
        <v>1853</v>
      </c>
      <c r="B80" s="229" t="s">
        <v>17714</v>
      </c>
      <c r="C80" s="229" t="s">
        <v>5481</v>
      </c>
      <c r="D80" s="590" t="s">
        <v>296</v>
      </c>
      <c r="E80" s="229" t="s">
        <v>17691</v>
      </c>
      <c r="F80" s="229" t="s">
        <v>12</v>
      </c>
      <c r="G80" s="229" t="s">
        <v>6364</v>
      </c>
      <c r="H80" s="229" t="s">
        <v>2267</v>
      </c>
      <c r="I80" s="229" t="s">
        <v>17727</v>
      </c>
      <c r="J80" s="229" t="s">
        <v>17728</v>
      </c>
      <c r="K80" s="229" t="s">
        <v>17729</v>
      </c>
      <c r="L80" s="229" t="s">
        <v>17730</v>
      </c>
      <c r="M80" s="238"/>
      <c r="N80" s="238"/>
      <c r="O80" s="827">
        <v>45478.0</v>
      </c>
      <c r="P80" s="828" t="s">
        <v>471</v>
      </c>
      <c r="Q80" s="828" t="s">
        <v>95</v>
      </c>
      <c r="R80" s="238"/>
      <c r="S80" s="238"/>
    </row>
    <row r="81">
      <c r="A81" s="228" t="s">
        <v>1858</v>
      </c>
      <c r="B81" s="229" t="s">
        <v>8931</v>
      </c>
      <c r="C81" s="229" t="s">
        <v>3353</v>
      </c>
      <c r="D81" s="590" t="s">
        <v>296</v>
      </c>
      <c r="E81" s="229" t="s">
        <v>6753</v>
      </c>
      <c r="F81" s="229" t="s">
        <v>11</v>
      </c>
      <c r="G81" s="229" t="s">
        <v>1512</v>
      </c>
      <c r="H81" s="229" t="s">
        <v>2267</v>
      </c>
      <c r="I81" s="229" t="s">
        <v>17731</v>
      </c>
      <c r="J81" s="229" t="s">
        <v>17732</v>
      </c>
      <c r="K81" s="229" t="s">
        <v>10807</v>
      </c>
      <c r="L81" s="229" t="s">
        <v>17733</v>
      </c>
      <c r="M81" s="238"/>
      <c r="N81" s="238"/>
      <c r="O81" s="263">
        <v>45448.0</v>
      </c>
      <c r="P81" s="230" t="s">
        <v>471</v>
      </c>
      <c r="Q81" s="230" t="s">
        <v>95</v>
      </c>
      <c r="R81" s="238"/>
      <c r="S81" s="238"/>
    </row>
    <row r="82">
      <c r="A82" s="228" t="s">
        <v>1863</v>
      </c>
      <c r="B82" s="229" t="s">
        <v>8931</v>
      </c>
      <c r="C82" s="229" t="s">
        <v>3353</v>
      </c>
      <c r="D82" s="590" t="s">
        <v>296</v>
      </c>
      <c r="E82" s="229" t="s">
        <v>6753</v>
      </c>
      <c r="F82" s="229" t="s">
        <v>11</v>
      </c>
      <c r="G82" s="229" t="s">
        <v>1512</v>
      </c>
      <c r="H82" s="229" t="s">
        <v>2267</v>
      </c>
      <c r="I82" s="229" t="s">
        <v>17734</v>
      </c>
      <c r="J82" s="238"/>
      <c r="K82" s="229" t="s">
        <v>17735</v>
      </c>
      <c r="L82" s="229" t="s">
        <v>17736</v>
      </c>
      <c r="M82" s="238"/>
      <c r="N82" s="238"/>
      <c r="O82" s="263">
        <v>45448.0</v>
      </c>
      <c r="P82" s="230" t="s">
        <v>471</v>
      </c>
      <c r="Q82" s="230" t="s">
        <v>95</v>
      </c>
      <c r="R82" s="238"/>
      <c r="S82" s="238"/>
    </row>
    <row r="83">
      <c r="A83" s="228" t="s">
        <v>1869</v>
      </c>
      <c r="B83" s="229" t="s">
        <v>8931</v>
      </c>
      <c r="C83" s="229" t="s">
        <v>3353</v>
      </c>
      <c r="D83" s="590" t="s">
        <v>296</v>
      </c>
      <c r="E83" s="229" t="s">
        <v>6753</v>
      </c>
      <c r="F83" s="229" t="s">
        <v>11</v>
      </c>
      <c r="G83" s="229" t="s">
        <v>1512</v>
      </c>
      <c r="H83" s="229" t="s">
        <v>2267</v>
      </c>
      <c r="I83" s="229" t="s">
        <v>17737</v>
      </c>
      <c r="J83" s="229" t="s">
        <v>17738</v>
      </c>
      <c r="K83" s="229" t="s">
        <v>17739</v>
      </c>
      <c r="L83" s="229" t="s">
        <v>17740</v>
      </c>
      <c r="M83" s="238"/>
      <c r="N83" s="238"/>
      <c r="O83" s="263">
        <v>45448.0</v>
      </c>
      <c r="P83" s="230" t="s">
        <v>471</v>
      </c>
      <c r="Q83" s="230" t="s">
        <v>95</v>
      </c>
      <c r="R83" s="238"/>
      <c r="S83" s="238"/>
    </row>
    <row r="84">
      <c r="A84" s="228" t="s">
        <v>1878</v>
      </c>
      <c r="B84" s="229" t="s">
        <v>8931</v>
      </c>
      <c r="C84" s="229" t="s">
        <v>3353</v>
      </c>
      <c r="D84" s="590" t="s">
        <v>296</v>
      </c>
      <c r="E84" s="229" t="s">
        <v>6753</v>
      </c>
      <c r="F84" s="229" t="s">
        <v>11</v>
      </c>
      <c r="G84" s="229" t="s">
        <v>1512</v>
      </c>
      <c r="H84" s="229" t="s">
        <v>847</v>
      </c>
      <c r="I84" s="229" t="s">
        <v>17741</v>
      </c>
      <c r="J84" s="229" t="s">
        <v>17742</v>
      </c>
      <c r="K84" s="229" t="s">
        <v>17743</v>
      </c>
      <c r="L84" s="229" t="s">
        <v>17744</v>
      </c>
      <c r="M84" s="238"/>
      <c r="N84" s="238"/>
      <c r="O84" s="827">
        <v>45478.0</v>
      </c>
      <c r="P84" s="828" t="s">
        <v>471</v>
      </c>
      <c r="Q84" s="828" t="s">
        <v>95</v>
      </c>
      <c r="R84" s="238"/>
      <c r="S84" s="238"/>
    </row>
    <row r="85">
      <c r="A85" s="228" t="s">
        <v>1884</v>
      </c>
      <c r="B85" s="229" t="s">
        <v>8931</v>
      </c>
      <c r="C85" s="229" t="s">
        <v>3353</v>
      </c>
      <c r="D85" s="590" t="s">
        <v>296</v>
      </c>
      <c r="E85" s="229" t="s">
        <v>6753</v>
      </c>
      <c r="F85" s="229" t="s">
        <v>11</v>
      </c>
      <c r="G85" s="229" t="s">
        <v>1512</v>
      </c>
      <c r="H85" s="229" t="s">
        <v>5311</v>
      </c>
      <c r="I85" s="229" t="s">
        <v>17745</v>
      </c>
      <c r="J85" s="229" t="s">
        <v>17742</v>
      </c>
      <c r="K85" s="229" t="s">
        <v>17746</v>
      </c>
      <c r="L85" s="229" t="s">
        <v>17747</v>
      </c>
      <c r="M85" s="238"/>
      <c r="N85" s="238"/>
      <c r="O85" s="263">
        <v>45448.0</v>
      </c>
      <c r="P85" s="230" t="s">
        <v>471</v>
      </c>
      <c r="Q85" s="230" t="s">
        <v>95</v>
      </c>
      <c r="R85" s="238"/>
      <c r="S85" s="238"/>
    </row>
    <row r="86">
      <c r="A86" s="228" t="s">
        <v>1889</v>
      </c>
      <c r="B86" s="229" t="s">
        <v>8931</v>
      </c>
      <c r="C86" s="229" t="s">
        <v>3353</v>
      </c>
      <c r="D86" s="590" t="s">
        <v>296</v>
      </c>
      <c r="E86" s="229" t="s">
        <v>6753</v>
      </c>
      <c r="F86" s="229" t="s">
        <v>11</v>
      </c>
      <c r="G86" s="229" t="s">
        <v>1512</v>
      </c>
      <c r="H86" s="229" t="s">
        <v>5311</v>
      </c>
      <c r="I86" s="229" t="s">
        <v>17748</v>
      </c>
      <c r="J86" s="229" t="s">
        <v>17742</v>
      </c>
      <c r="K86" s="229" t="s">
        <v>17749</v>
      </c>
      <c r="L86" s="229" t="s">
        <v>17750</v>
      </c>
      <c r="M86" s="238"/>
      <c r="N86" s="238"/>
      <c r="O86" s="827">
        <v>45478.0</v>
      </c>
      <c r="P86" s="828" t="s">
        <v>471</v>
      </c>
      <c r="Q86" s="828" t="s">
        <v>95</v>
      </c>
      <c r="R86" s="238"/>
      <c r="S86" s="238"/>
    </row>
    <row r="87">
      <c r="A87" s="228" t="s">
        <v>1895</v>
      </c>
      <c r="B87" s="229" t="s">
        <v>8931</v>
      </c>
      <c r="C87" s="229" t="s">
        <v>3353</v>
      </c>
      <c r="D87" s="590" t="s">
        <v>296</v>
      </c>
      <c r="E87" s="229" t="s">
        <v>6753</v>
      </c>
      <c r="F87" s="229" t="s">
        <v>11</v>
      </c>
      <c r="G87" s="229" t="s">
        <v>1512</v>
      </c>
      <c r="H87" s="229" t="s">
        <v>5311</v>
      </c>
      <c r="I87" s="229" t="s">
        <v>17751</v>
      </c>
      <c r="J87" s="229" t="s">
        <v>17742</v>
      </c>
      <c r="K87" s="229" t="s">
        <v>17752</v>
      </c>
      <c r="L87" s="229" t="s">
        <v>17753</v>
      </c>
      <c r="M87" s="238"/>
      <c r="N87" s="238"/>
      <c r="O87" s="263">
        <v>45448.0</v>
      </c>
      <c r="P87" s="230" t="s">
        <v>471</v>
      </c>
      <c r="Q87" s="230" t="s">
        <v>95</v>
      </c>
      <c r="R87" s="238"/>
      <c r="S87" s="238"/>
    </row>
    <row r="88">
      <c r="A88" s="228" t="s">
        <v>1897</v>
      </c>
      <c r="B88" s="238"/>
      <c r="C88" s="238"/>
      <c r="D88" s="590" t="s">
        <v>296</v>
      </c>
      <c r="E88" s="229" t="s">
        <v>8372</v>
      </c>
      <c r="F88" s="229" t="s">
        <v>11</v>
      </c>
      <c r="G88" s="229" t="s">
        <v>2023</v>
      </c>
      <c r="H88" s="238"/>
      <c r="I88" s="229" t="s">
        <v>17754</v>
      </c>
      <c r="J88" s="238"/>
      <c r="K88" s="229" t="s">
        <v>17755</v>
      </c>
      <c r="L88" s="229" t="s">
        <v>17756</v>
      </c>
      <c r="M88" s="265"/>
      <c r="N88" s="238"/>
      <c r="O88" s="229"/>
      <c r="P88" s="229"/>
      <c r="Q88" s="229" t="s">
        <v>620</v>
      </c>
      <c r="R88" s="829" t="s">
        <v>17757</v>
      </c>
      <c r="S88" s="229" t="s">
        <v>57</v>
      </c>
    </row>
    <row r="89">
      <c r="A89" s="228" t="s">
        <v>1901</v>
      </c>
      <c r="B89" s="238"/>
      <c r="C89" s="238"/>
      <c r="D89" s="590" t="s">
        <v>338</v>
      </c>
      <c r="E89" s="229" t="s">
        <v>8372</v>
      </c>
      <c r="F89" s="229" t="s">
        <v>11</v>
      </c>
      <c r="G89" s="229" t="s">
        <v>2023</v>
      </c>
      <c r="H89" s="238"/>
      <c r="I89" s="229" t="s">
        <v>17754</v>
      </c>
      <c r="J89" s="238"/>
      <c r="K89" s="229" t="s">
        <v>17758</v>
      </c>
      <c r="L89" s="229" t="s">
        <v>17756</v>
      </c>
      <c r="M89" s="265"/>
      <c r="N89" s="238"/>
      <c r="O89" s="590"/>
      <c r="P89" s="590"/>
      <c r="Q89" s="590" t="s">
        <v>620</v>
      </c>
      <c r="R89" s="229" t="s">
        <v>17759</v>
      </c>
      <c r="S89" s="229" t="s">
        <v>57</v>
      </c>
    </row>
    <row r="90">
      <c r="A90" s="228" t="s">
        <v>1905</v>
      </c>
      <c r="B90" s="229" t="s">
        <v>8931</v>
      </c>
      <c r="C90" s="229" t="s">
        <v>3353</v>
      </c>
      <c r="D90" s="590" t="s">
        <v>296</v>
      </c>
      <c r="E90" s="229" t="s">
        <v>6753</v>
      </c>
      <c r="F90" s="229" t="s">
        <v>11</v>
      </c>
      <c r="G90" s="229" t="s">
        <v>1512</v>
      </c>
      <c r="H90" s="229" t="s">
        <v>5311</v>
      </c>
      <c r="I90" s="229" t="s">
        <v>17760</v>
      </c>
      <c r="J90" s="229" t="s">
        <v>17761</v>
      </c>
      <c r="K90" s="229" t="s">
        <v>17762</v>
      </c>
      <c r="L90" s="229" t="s">
        <v>17763</v>
      </c>
      <c r="M90" s="238"/>
      <c r="N90" s="238"/>
      <c r="O90" s="263">
        <v>45448.0</v>
      </c>
      <c r="P90" s="230" t="s">
        <v>471</v>
      </c>
      <c r="Q90" s="230" t="s">
        <v>95</v>
      </c>
      <c r="R90" s="238"/>
      <c r="S90" s="238"/>
    </row>
    <row r="91">
      <c r="A91" s="228" t="s">
        <v>1910</v>
      </c>
      <c r="B91" s="229" t="s">
        <v>8931</v>
      </c>
      <c r="C91" s="229" t="s">
        <v>3353</v>
      </c>
      <c r="D91" s="590" t="s">
        <v>296</v>
      </c>
      <c r="E91" s="229" t="s">
        <v>6753</v>
      </c>
      <c r="F91" s="229" t="s">
        <v>11</v>
      </c>
      <c r="G91" s="229" t="s">
        <v>1512</v>
      </c>
      <c r="H91" s="229" t="s">
        <v>5311</v>
      </c>
      <c r="I91" s="229" t="s">
        <v>17764</v>
      </c>
      <c r="J91" s="229" t="s">
        <v>17742</v>
      </c>
      <c r="K91" s="229" t="s">
        <v>17762</v>
      </c>
      <c r="L91" s="229" t="s">
        <v>17765</v>
      </c>
      <c r="M91" s="238"/>
      <c r="N91" s="238"/>
      <c r="O91" s="827">
        <v>45478.0</v>
      </c>
      <c r="P91" s="828" t="s">
        <v>471</v>
      </c>
      <c r="Q91" s="828" t="s">
        <v>95</v>
      </c>
      <c r="R91" s="238"/>
      <c r="S91" s="238"/>
    </row>
    <row r="92">
      <c r="A92" s="228" t="s">
        <v>1915</v>
      </c>
      <c r="B92" s="229" t="s">
        <v>17766</v>
      </c>
      <c r="C92" s="229" t="s">
        <v>5769</v>
      </c>
      <c r="D92" s="590" t="s">
        <v>296</v>
      </c>
      <c r="E92" s="229" t="s">
        <v>6753</v>
      </c>
      <c r="F92" s="229" t="s">
        <v>11</v>
      </c>
      <c r="G92" s="229" t="s">
        <v>1512</v>
      </c>
      <c r="H92" s="229" t="s">
        <v>2267</v>
      </c>
      <c r="I92" s="229" t="s">
        <v>17767</v>
      </c>
      <c r="J92" s="229" t="s">
        <v>17742</v>
      </c>
      <c r="K92" s="229" t="s">
        <v>17768</v>
      </c>
      <c r="L92" s="813" t="s">
        <v>17769</v>
      </c>
      <c r="M92" s="238"/>
      <c r="N92" s="238"/>
      <c r="O92" s="263">
        <v>45448.0</v>
      </c>
      <c r="P92" s="230" t="s">
        <v>471</v>
      </c>
      <c r="Q92" s="230" t="s">
        <v>95</v>
      </c>
      <c r="R92" s="238"/>
      <c r="S92" s="238"/>
    </row>
    <row r="93">
      <c r="A93" s="228" t="s">
        <v>1920</v>
      </c>
      <c r="B93" s="229" t="s">
        <v>17766</v>
      </c>
      <c r="C93" s="229" t="s">
        <v>5769</v>
      </c>
      <c r="D93" s="590" t="s">
        <v>296</v>
      </c>
      <c r="E93" s="229" t="s">
        <v>6753</v>
      </c>
      <c r="F93" s="229" t="s">
        <v>11</v>
      </c>
      <c r="G93" s="229" t="s">
        <v>1512</v>
      </c>
      <c r="H93" s="229" t="s">
        <v>2267</v>
      </c>
      <c r="I93" s="229" t="s">
        <v>17770</v>
      </c>
      <c r="J93" s="229" t="s">
        <v>17742</v>
      </c>
      <c r="K93" s="229" t="s">
        <v>17768</v>
      </c>
      <c r="L93" s="813" t="s">
        <v>17771</v>
      </c>
      <c r="M93" s="238"/>
      <c r="N93" s="238"/>
      <c r="O93" s="263">
        <v>45448.0</v>
      </c>
      <c r="P93" s="230" t="s">
        <v>471</v>
      </c>
      <c r="Q93" s="230" t="s">
        <v>95</v>
      </c>
      <c r="R93" s="238"/>
      <c r="S93" s="238"/>
    </row>
    <row r="94">
      <c r="A94" s="228" t="s">
        <v>1927</v>
      </c>
      <c r="B94" s="229" t="s">
        <v>17766</v>
      </c>
      <c r="C94" s="229" t="s">
        <v>5769</v>
      </c>
      <c r="D94" s="590" t="s">
        <v>296</v>
      </c>
      <c r="E94" s="229" t="s">
        <v>6753</v>
      </c>
      <c r="F94" s="229" t="s">
        <v>11</v>
      </c>
      <c r="G94" s="229" t="s">
        <v>2023</v>
      </c>
      <c r="H94" s="229" t="s">
        <v>2267</v>
      </c>
      <c r="I94" s="229" t="s">
        <v>17772</v>
      </c>
      <c r="J94" s="229" t="s">
        <v>17742</v>
      </c>
      <c r="K94" s="229" t="s">
        <v>17773</v>
      </c>
      <c r="L94" s="229" t="s">
        <v>17774</v>
      </c>
      <c r="M94" s="238"/>
      <c r="N94" s="238"/>
      <c r="O94" s="263">
        <v>45448.0</v>
      </c>
      <c r="P94" s="230" t="s">
        <v>471</v>
      </c>
      <c r="Q94" s="230" t="s">
        <v>95</v>
      </c>
      <c r="R94" s="238"/>
      <c r="S94" s="238"/>
    </row>
    <row r="95">
      <c r="A95" s="228" t="s">
        <v>1933</v>
      </c>
      <c r="B95" s="229" t="s">
        <v>17766</v>
      </c>
      <c r="C95" s="229" t="s">
        <v>5769</v>
      </c>
      <c r="D95" s="590" t="s">
        <v>296</v>
      </c>
      <c r="E95" s="229" t="s">
        <v>6753</v>
      </c>
      <c r="F95" s="229" t="s">
        <v>11</v>
      </c>
      <c r="G95" s="229" t="s">
        <v>2023</v>
      </c>
      <c r="H95" s="229" t="s">
        <v>2267</v>
      </c>
      <c r="I95" s="229" t="s">
        <v>17775</v>
      </c>
      <c r="J95" s="229" t="s">
        <v>17742</v>
      </c>
      <c r="K95" s="229" t="s">
        <v>17776</v>
      </c>
      <c r="L95" s="229" t="s">
        <v>17777</v>
      </c>
      <c r="M95" s="238"/>
      <c r="N95" s="238"/>
      <c r="O95" s="820">
        <v>45478.0</v>
      </c>
      <c r="P95" s="821" t="s">
        <v>94</v>
      </c>
      <c r="Q95" s="821" t="s">
        <v>95</v>
      </c>
      <c r="R95" s="238"/>
      <c r="S95" s="238"/>
    </row>
    <row r="96">
      <c r="A96" s="228" t="s">
        <v>1939</v>
      </c>
      <c r="B96" s="242" t="s">
        <v>13027</v>
      </c>
      <c r="C96" s="229" t="s">
        <v>8416</v>
      </c>
      <c r="D96" s="590" t="s">
        <v>296</v>
      </c>
      <c r="E96" s="229" t="s">
        <v>6753</v>
      </c>
      <c r="F96" s="229" t="s">
        <v>11</v>
      </c>
      <c r="G96" s="229" t="s">
        <v>6364</v>
      </c>
      <c r="H96" s="229" t="s">
        <v>2267</v>
      </c>
      <c r="I96" s="229" t="s">
        <v>17778</v>
      </c>
      <c r="J96" s="229" t="s">
        <v>17742</v>
      </c>
      <c r="K96" s="229" t="s">
        <v>17779</v>
      </c>
      <c r="L96" s="229" t="s">
        <v>17780</v>
      </c>
      <c r="M96" s="238"/>
      <c r="N96" s="238"/>
      <c r="O96" s="263">
        <v>45448.0</v>
      </c>
      <c r="P96" s="230" t="s">
        <v>471</v>
      </c>
      <c r="Q96" s="230" t="s">
        <v>95</v>
      </c>
      <c r="R96" s="238"/>
      <c r="S96" s="238"/>
    </row>
    <row r="97">
      <c r="A97" s="228" t="s">
        <v>1945</v>
      </c>
      <c r="B97" s="242" t="s">
        <v>13027</v>
      </c>
      <c r="C97" s="229" t="s">
        <v>8416</v>
      </c>
      <c r="D97" s="590" t="s">
        <v>296</v>
      </c>
      <c r="E97" s="229" t="s">
        <v>6753</v>
      </c>
      <c r="F97" s="229" t="s">
        <v>11</v>
      </c>
      <c r="G97" s="229" t="s">
        <v>6364</v>
      </c>
      <c r="H97" s="229" t="s">
        <v>2267</v>
      </c>
      <c r="I97" s="229" t="s">
        <v>12971</v>
      </c>
      <c r="J97" s="229" t="s">
        <v>17742</v>
      </c>
      <c r="K97" s="229" t="s">
        <v>17781</v>
      </c>
      <c r="L97" s="229" t="s">
        <v>17782</v>
      </c>
      <c r="M97" s="238"/>
      <c r="N97" s="238"/>
      <c r="O97" s="820">
        <v>45478.0</v>
      </c>
      <c r="P97" s="821" t="s">
        <v>471</v>
      </c>
      <c r="Q97" s="821" t="s">
        <v>95</v>
      </c>
      <c r="R97" s="229"/>
      <c r="S97" s="238"/>
    </row>
    <row r="98">
      <c r="A98" s="228" t="s">
        <v>1951</v>
      </c>
      <c r="B98" s="242" t="s">
        <v>13027</v>
      </c>
      <c r="C98" s="229" t="s">
        <v>8416</v>
      </c>
      <c r="D98" s="590" t="s">
        <v>296</v>
      </c>
      <c r="E98" s="229" t="s">
        <v>6753</v>
      </c>
      <c r="F98" s="229" t="s">
        <v>11</v>
      </c>
      <c r="G98" s="229" t="s">
        <v>6364</v>
      </c>
      <c r="H98" s="229" t="s">
        <v>2267</v>
      </c>
      <c r="I98" s="229" t="s">
        <v>12975</v>
      </c>
      <c r="J98" s="229" t="s">
        <v>17742</v>
      </c>
      <c r="K98" s="229" t="s">
        <v>17783</v>
      </c>
      <c r="L98" s="229" t="s">
        <v>17784</v>
      </c>
      <c r="M98" s="238"/>
      <c r="N98" s="238"/>
      <c r="O98" s="820">
        <v>45478.0</v>
      </c>
      <c r="P98" s="821" t="s">
        <v>94</v>
      </c>
      <c r="Q98" s="821" t="s">
        <v>95</v>
      </c>
      <c r="R98" s="238"/>
      <c r="S98" s="238"/>
    </row>
    <row r="99">
      <c r="A99" s="228" t="s">
        <v>1957</v>
      </c>
      <c r="B99" s="242" t="s">
        <v>13027</v>
      </c>
      <c r="C99" s="229" t="s">
        <v>8416</v>
      </c>
      <c r="D99" s="590" t="s">
        <v>296</v>
      </c>
      <c r="E99" s="229" t="s">
        <v>6753</v>
      </c>
      <c r="F99" s="229" t="s">
        <v>11</v>
      </c>
      <c r="G99" s="229" t="s">
        <v>6364</v>
      </c>
      <c r="H99" s="229" t="s">
        <v>2267</v>
      </c>
      <c r="I99" s="229" t="s">
        <v>17785</v>
      </c>
      <c r="J99" s="229" t="s">
        <v>17742</v>
      </c>
      <c r="K99" s="229" t="s">
        <v>17786</v>
      </c>
      <c r="L99" s="229" t="s">
        <v>17787</v>
      </c>
      <c r="M99" s="238"/>
      <c r="N99" s="238"/>
      <c r="O99" s="263">
        <v>45448.0</v>
      </c>
      <c r="P99" s="230" t="s">
        <v>471</v>
      </c>
      <c r="Q99" s="230" t="s">
        <v>95</v>
      </c>
      <c r="R99" s="238"/>
      <c r="S99" s="238"/>
    </row>
    <row r="100">
      <c r="A100" s="228" t="s">
        <v>1962</v>
      </c>
      <c r="B100" s="242" t="s">
        <v>13027</v>
      </c>
      <c r="C100" s="229" t="s">
        <v>8416</v>
      </c>
      <c r="D100" s="590" t="s">
        <v>296</v>
      </c>
      <c r="E100" s="229" t="s">
        <v>6753</v>
      </c>
      <c r="F100" s="229" t="s">
        <v>11</v>
      </c>
      <c r="G100" s="229" t="s">
        <v>6364</v>
      </c>
      <c r="H100" s="229" t="s">
        <v>2267</v>
      </c>
      <c r="I100" s="229" t="s">
        <v>12979</v>
      </c>
      <c r="J100" s="229" t="s">
        <v>17788</v>
      </c>
      <c r="K100" s="229" t="s">
        <v>17789</v>
      </c>
      <c r="L100" s="229" t="s">
        <v>12979</v>
      </c>
      <c r="M100" s="238"/>
      <c r="N100" s="238"/>
      <c r="O100" s="820">
        <v>45478.0</v>
      </c>
      <c r="P100" s="821" t="s">
        <v>471</v>
      </c>
      <c r="Q100" s="821" t="s">
        <v>95</v>
      </c>
      <c r="R100" s="238"/>
      <c r="S100" s="238"/>
    </row>
    <row r="101">
      <c r="A101" s="228" t="s">
        <v>1968</v>
      </c>
      <c r="B101" s="229" t="s">
        <v>17790</v>
      </c>
      <c r="C101" s="229" t="s">
        <v>16323</v>
      </c>
      <c r="D101" s="590" t="s">
        <v>296</v>
      </c>
      <c r="E101" s="229" t="s">
        <v>17691</v>
      </c>
      <c r="F101" s="229" t="s">
        <v>11</v>
      </c>
      <c r="G101" s="229" t="s">
        <v>6364</v>
      </c>
      <c r="H101" s="229" t="s">
        <v>847</v>
      </c>
      <c r="I101" s="229" t="s">
        <v>17791</v>
      </c>
      <c r="J101" s="229" t="s">
        <v>17742</v>
      </c>
      <c r="K101" s="229" t="s">
        <v>17792</v>
      </c>
      <c r="L101" s="229" t="s">
        <v>17791</v>
      </c>
      <c r="M101" s="238"/>
      <c r="N101" s="238"/>
      <c r="O101" s="827">
        <v>45478.0</v>
      </c>
      <c r="P101" s="828" t="s">
        <v>471</v>
      </c>
      <c r="Q101" s="828" t="s">
        <v>95</v>
      </c>
      <c r="R101" s="238"/>
      <c r="S101" s="238"/>
    </row>
    <row r="102">
      <c r="A102" s="228" t="s">
        <v>1974</v>
      </c>
      <c r="B102" s="229" t="s">
        <v>17793</v>
      </c>
      <c r="C102" s="229" t="s">
        <v>2315</v>
      </c>
      <c r="D102" s="590" t="s">
        <v>296</v>
      </c>
      <c r="E102" s="229" t="s">
        <v>17794</v>
      </c>
      <c r="F102" s="229" t="s">
        <v>11</v>
      </c>
      <c r="G102" s="229" t="s">
        <v>11564</v>
      </c>
      <c r="H102" s="229" t="s">
        <v>847</v>
      </c>
      <c r="I102" s="229" t="s">
        <v>17795</v>
      </c>
      <c r="J102" s="229" t="s">
        <v>17742</v>
      </c>
      <c r="K102" s="229" t="s">
        <v>17796</v>
      </c>
      <c r="L102" s="229" t="s">
        <v>17797</v>
      </c>
      <c r="M102" s="238"/>
      <c r="N102" s="238"/>
      <c r="O102" s="263">
        <v>45448.0</v>
      </c>
      <c r="P102" s="230" t="s">
        <v>471</v>
      </c>
      <c r="Q102" s="230" t="s">
        <v>95</v>
      </c>
      <c r="R102" s="238"/>
      <c r="S102" s="238"/>
    </row>
    <row r="103">
      <c r="A103" s="228" t="s">
        <v>1980</v>
      </c>
      <c r="B103" s="590" t="s">
        <v>17798</v>
      </c>
      <c r="C103" s="590" t="s">
        <v>5724</v>
      </c>
      <c r="D103" s="590" t="s">
        <v>296</v>
      </c>
      <c r="E103" s="590" t="s">
        <v>6753</v>
      </c>
      <c r="F103" s="590" t="s">
        <v>11</v>
      </c>
      <c r="G103" s="229" t="s">
        <v>2023</v>
      </c>
      <c r="H103" s="233"/>
      <c r="I103" s="229" t="s">
        <v>17799</v>
      </c>
      <c r="J103" s="238"/>
      <c r="K103" s="229" t="s">
        <v>17800</v>
      </c>
      <c r="L103" s="229" t="s">
        <v>17801</v>
      </c>
      <c r="M103" s="238"/>
      <c r="N103" s="238"/>
      <c r="O103" s="263">
        <v>45448.0</v>
      </c>
      <c r="P103" s="230" t="s">
        <v>471</v>
      </c>
      <c r="Q103" s="230" t="s">
        <v>95</v>
      </c>
      <c r="R103" s="238"/>
      <c r="S103" s="238"/>
    </row>
    <row r="104">
      <c r="A104" s="228" t="s">
        <v>1985</v>
      </c>
      <c r="B104" s="590" t="s">
        <v>17798</v>
      </c>
      <c r="C104" s="590" t="s">
        <v>5724</v>
      </c>
      <c r="D104" s="590" t="s">
        <v>296</v>
      </c>
      <c r="E104" s="590" t="s">
        <v>6753</v>
      </c>
      <c r="F104" s="590" t="s">
        <v>11</v>
      </c>
      <c r="G104" s="229" t="s">
        <v>2023</v>
      </c>
      <c r="H104" s="233"/>
      <c r="I104" s="229" t="s">
        <v>17802</v>
      </c>
      <c r="J104" s="238"/>
      <c r="K104" s="229" t="s">
        <v>17803</v>
      </c>
      <c r="L104" s="229" t="s">
        <v>17804</v>
      </c>
      <c r="M104" s="238"/>
      <c r="N104" s="238"/>
      <c r="O104" s="263">
        <v>45448.0</v>
      </c>
      <c r="P104" s="230" t="s">
        <v>471</v>
      </c>
      <c r="Q104" s="230" t="s">
        <v>95</v>
      </c>
      <c r="R104" s="238"/>
      <c r="S104" s="238"/>
    </row>
    <row r="105">
      <c r="A105" s="228" t="s">
        <v>1990</v>
      </c>
      <c r="B105" s="590" t="s">
        <v>17798</v>
      </c>
      <c r="C105" s="590" t="s">
        <v>5724</v>
      </c>
      <c r="D105" s="590" t="s">
        <v>296</v>
      </c>
      <c r="E105" s="590" t="s">
        <v>6753</v>
      </c>
      <c r="F105" s="590" t="s">
        <v>11</v>
      </c>
      <c r="G105" s="229" t="s">
        <v>2023</v>
      </c>
      <c r="H105" s="233"/>
      <c r="I105" s="813" t="s">
        <v>17805</v>
      </c>
      <c r="J105" s="238"/>
      <c r="K105" s="229" t="s">
        <v>17806</v>
      </c>
      <c r="L105" s="813" t="s">
        <v>17807</v>
      </c>
      <c r="M105" s="238"/>
      <c r="N105" s="238"/>
      <c r="O105" s="263">
        <v>45448.0</v>
      </c>
      <c r="P105" s="230" t="s">
        <v>471</v>
      </c>
      <c r="Q105" s="230" t="s">
        <v>95</v>
      </c>
      <c r="R105" s="238"/>
      <c r="S105" s="238"/>
    </row>
    <row r="106">
      <c r="A106" s="228" t="s">
        <v>1997</v>
      </c>
      <c r="B106" s="590" t="s">
        <v>17798</v>
      </c>
      <c r="C106" s="590" t="s">
        <v>5724</v>
      </c>
      <c r="D106" s="590" t="s">
        <v>296</v>
      </c>
      <c r="E106" s="590" t="s">
        <v>6753</v>
      </c>
      <c r="F106" s="590" t="s">
        <v>11</v>
      </c>
      <c r="G106" s="229" t="s">
        <v>2023</v>
      </c>
      <c r="H106" s="233"/>
      <c r="I106" s="229" t="s">
        <v>17808</v>
      </c>
      <c r="J106" s="229" t="s">
        <v>17809</v>
      </c>
      <c r="K106" s="229" t="s">
        <v>17810</v>
      </c>
      <c r="L106" s="229" t="s">
        <v>17811</v>
      </c>
      <c r="M106" s="238"/>
      <c r="N106" s="238"/>
      <c r="O106" s="827">
        <v>45478.0</v>
      </c>
      <c r="P106" s="828" t="s">
        <v>471</v>
      </c>
      <c r="Q106" s="828" t="s">
        <v>95</v>
      </c>
      <c r="R106" s="238"/>
      <c r="S106" s="238"/>
    </row>
    <row r="107">
      <c r="A107" s="228" t="s">
        <v>2003</v>
      </c>
      <c r="B107" s="590" t="s">
        <v>17798</v>
      </c>
      <c r="C107" s="590" t="s">
        <v>5724</v>
      </c>
      <c r="D107" s="590" t="s">
        <v>296</v>
      </c>
      <c r="E107" s="590" t="s">
        <v>6753</v>
      </c>
      <c r="F107" s="590" t="s">
        <v>11</v>
      </c>
      <c r="G107" s="229" t="s">
        <v>2023</v>
      </c>
      <c r="H107" s="238"/>
      <c r="I107" s="813" t="s">
        <v>17812</v>
      </c>
      <c r="J107" s="229" t="s">
        <v>17813</v>
      </c>
      <c r="K107" s="229" t="s">
        <v>17814</v>
      </c>
      <c r="L107" s="813" t="s">
        <v>17815</v>
      </c>
      <c r="M107" s="233"/>
      <c r="N107" s="238"/>
      <c r="O107" s="263">
        <v>45448.0</v>
      </c>
      <c r="P107" s="230" t="s">
        <v>471</v>
      </c>
      <c r="Q107" s="230" t="s">
        <v>95</v>
      </c>
      <c r="R107" s="238"/>
      <c r="S107" s="238"/>
    </row>
    <row r="108">
      <c r="A108" s="228" t="s">
        <v>2009</v>
      </c>
      <c r="B108" s="830" t="s">
        <v>17816</v>
      </c>
      <c r="C108" s="590" t="s">
        <v>5292</v>
      </c>
      <c r="D108" s="590" t="s">
        <v>296</v>
      </c>
      <c r="E108" s="590" t="s">
        <v>6753</v>
      </c>
      <c r="F108" s="590" t="s">
        <v>11</v>
      </c>
      <c r="G108" s="229" t="s">
        <v>2023</v>
      </c>
      <c r="H108" s="590" t="s">
        <v>2267</v>
      </c>
      <c r="I108" s="229" t="s">
        <v>17817</v>
      </c>
      <c r="J108" s="831" t="s">
        <v>17818</v>
      </c>
      <c r="K108" s="229" t="s">
        <v>17819</v>
      </c>
      <c r="L108" s="229" t="s">
        <v>17820</v>
      </c>
      <c r="M108" s="233"/>
      <c r="N108" s="238"/>
      <c r="O108" s="263">
        <v>45448.0</v>
      </c>
      <c r="P108" s="230" t="s">
        <v>471</v>
      </c>
      <c r="Q108" s="230" t="s">
        <v>95</v>
      </c>
      <c r="R108" s="238"/>
      <c r="S108" s="238"/>
    </row>
    <row r="109">
      <c r="A109" s="228" t="s">
        <v>2013</v>
      </c>
      <c r="B109" s="830" t="s">
        <v>17816</v>
      </c>
      <c r="C109" s="590" t="s">
        <v>5292</v>
      </c>
      <c r="D109" s="590" t="s">
        <v>296</v>
      </c>
      <c r="E109" s="590" t="s">
        <v>6753</v>
      </c>
      <c r="F109" s="590" t="s">
        <v>11</v>
      </c>
      <c r="G109" s="229" t="s">
        <v>2023</v>
      </c>
      <c r="H109" s="590" t="s">
        <v>2267</v>
      </c>
      <c r="I109" s="229" t="s">
        <v>17821</v>
      </c>
      <c r="J109" s="831" t="s">
        <v>17822</v>
      </c>
      <c r="K109" s="229" t="s">
        <v>17823</v>
      </c>
      <c r="L109" s="229" t="s">
        <v>17824</v>
      </c>
      <c r="M109" s="233"/>
      <c r="N109" s="238"/>
      <c r="O109" s="263">
        <v>45448.0</v>
      </c>
      <c r="P109" s="230" t="s">
        <v>471</v>
      </c>
      <c r="Q109" s="230" t="s">
        <v>95</v>
      </c>
      <c r="R109" s="238"/>
      <c r="S109" s="238"/>
    </row>
    <row r="110">
      <c r="A110" s="228" t="s">
        <v>2017</v>
      </c>
      <c r="B110" s="803" t="s">
        <v>13027</v>
      </c>
      <c r="C110" s="590" t="s">
        <v>8416</v>
      </c>
      <c r="D110" s="590" t="s">
        <v>296</v>
      </c>
      <c r="E110" s="590" t="s">
        <v>17825</v>
      </c>
      <c r="F110" s="590" t="s">
        <v>11</v>
      </c>
      <c r="G110" s="590" t="s">
        <v>6364</v>
      </c>
      <c r="H110" s="590" t="s">
        <v>2267</v>
      </c>
      <c r="I110" s="229" t="s">
        <v>12979</v>
      </c>
      <c r="J110" s="238"/>
      <c r="K110" s="229" t="s">
        <v>17826</v>
      </c>
      <c r="L110" s="229" t="s">
        <v>17827</v>
      </c>
      <c r="M110" s="238"/>
      <c r="N110" s="238"/>
      <c r="O110" s="827">
        <v>45478.0</v>
      </c>
      <c r="P110" s="828" t="s">
        <v>471</v>
      </c>
      <c r="Q110" s="828" t="s">
        <v>95</v>
      </c>
      <c r="R110" s="238"/>
      <c r="S110" s="238"/>
    </row>
    <row r="111">
      <c r="A111" s="228" t="s">
        <v>2767</v>
      </c>
      <c r="B111" s="803" t="s">
        <v>13027</v>
      </c>
      <c r="C111" s="590" t="s">
        <v>8416</v>
      </c>
      <c r="D111" s="590" t="s">
        <v>338</v>
      </c>
      <c r="E111" s="590" t="s">
        <v>17825</v>
      </c>
      <c r="F111" s="590" t="s">
        <v>11</v>
      </c>
      <c r="G111" s="229" t="s">
        <v>2023</v>
      </c>
      <c r="H111" s="590" t="s">
        <v>2267</v>
      </c>
      <c r="I111" s="229" t="s">
        <v>12979</v>
      </c>
      <c r="J111" s="238"/>
      <c r="K111" s="229" t="s">
        <v>17828</v>
      </c>
      <c r="L111" s="229" t="s">
        <v>17827</v>
      </c>
      <c r="M111" s="238"/>
      <c r="N111" s="238"/>
      <c r="O111" s="820">
        <v>45478.0</v>
      </c>
      <c r="P111" s="821" t="s">
        <v>471</v>
      </c>
      <c r="Q111" s="821" t="s">
        <v>95</v>
      </c>
      <c r="R111" s="238"/>
      <c r="S111" s="238"/>
    </row>
    <row r="112">
      <c r="A112" s="228" t="s">
        <v>2771</v>
      </c>
      <c r="B112" s="590" t="s">
        <v>17793</v>
      </c>
      <c r="C112" s="590" t="s">
        <v>2315</v>
      </c>
      <c r="D112" s="590" t="s">
        <v>296</v>
      </c>
      <c r="E112" s="590" t="s">
        <v>8462</v>
      </c>
      <c r="F112" s="590" t="s">
        <v>11</v>
      </c>
      <c r="G112" s="229" t="s">
        <v>2023</v>
      </c>
      <c r="H112" s="590" t="s">
        <v>1646</v>
      </c>
      <c r="I112" s="229" t="s">
        <v>17829</v>
      </c>
      <c r="J112" s="238"/>
      <c r="K112" s="229" t="s">
        <v>17830</v>
      </c>
      <c r="L112" s="229" t="s">
        <v>17831</v>
      </c>
      <c r="M112" s="238"/>
      <c r="N112" s="238"/>
      <c r="O112" s="263">
        <v>45448.0</v>
      </c>
      <c r="P112" s="230" t="s">
        <v>471</v>
      </c>
      <c r="Q112" s="230" t="s">
        <v>95</v>
      </c>
      <c r="R112" s="238"/>
      <c r="S112" s="233"/>
    </row>
    <row r="113">
      <c r="A113" s="228" t="s">
        <v>2776</v>
      </c>
      <c r="B113" s="590" t="s">
        <v>17793</v>
      </c>
      <c r="C113" s="590" t="s">
        <v>2315</v>
      </c>
      <c r="D113" s="590" t="s">
        <v>338</v>
      </c>
      <c r="E113" s="590" t="s">
        <v>8462</v>
      </c>
      <c r="F113" s="590" t="s">
        <v>11</v>
      </c>
      <c r="G113" s="229" t="s">
        <v>2023</v>
      </c>
      <c r="H113" s="590" t="s">
        <v>1646</v>
      </c>
      <c r="I113" s="229" t="s">
        <v>17832</v>
      </c>
      <c r="J113" s="238"/>
      <c r="K113" s="229" t="s">
        <v>17833</v>
      </c>
      <c r="L113" s="229" t="s">
        <v>17834</v>
      </c>
      <c r="M113" s="238"/>
      <c r="N113" s="238"/>
      <c r="O113" s="263">
        <v>45448.0</v>
      </c>
      <c r="P113" s="230" t="s">
        <v>471</v>
      </c>
      <c r="Q113" s="230" t="s">
        <v>95</v>
      </c>
      <c r="R113" s="238"/>
      <c r="S113" s="233"/>
    </row>
    <row r="114">
      <c r="A114" s="228" t="s">
        <v>2781</v>
      </c>
      <c r="B114" s="590" t="s">
        <v>17793</v>
      </c>
      <c r="C114" s="590" t="s">
        <v>2315</v>
      </c>
      <c r="D114" s="590" t="s">
        <v>296</v>
      </c>
      <c r="E114" s="590" t="s">
        <v>14</v>
      </c>
      <c r="F114" s="590" t="s">
        <v>11</v>
      </c>
      <c r="G114" s="229" t="s">
        <v>17835</v>
      </c>
      <c r="H114" s="590" t="s">
        <v>847</v>
      </c>
      <c r="I114" s="229" t="s">
        <v>17836</v>
      </c>
      <c r="J114" s="238"/>
      <c r="K114" s="229" t="s">
        <v>17837</v>
      </c>
      <c r="L114" s="229" t="s">
        <v>17838</v>
      </c>
      <c r="M114" s="238"/>
      <c r="N114" s="229" t="s">
        <v>17839</v>
      </c>
      <c r="O114" s="263">
        <v>45448.0</v>
      </c>
      <c r="P114" s="230" t="s">
        <v>471</v>
      </c>
      <c r="Q114" s="230" t="s">
        <v>95</v>
      </c>
      <c r="R114" s="238"/>
      <c r="S114" s="238"/>
    </row>
    <row r="115">
      <c r="A115" s="228" t="s">
        <v>2785</v>
      </c>
      <c r="B115" s="590" t="s">
        <v>17793</v>
      </c>
      <c r="C115" s="590" t="s">
        <v>2315</v>
      </c>
      <c r="D115" s="590" t="s">
        <v>296</v>
      </c>
      <c r="E115" s="590" t="s">
        <v>14</v>
      </c>
      <c r="F115" s="590" t="s">
        <v>12</v>
      </c>
      <c r="G115" s="229" t="s">
        <v>17835</v>
      </c>
      <c r="H115" s="590" t="s">
        <v>847</v>
      </c>
      <c r="I115" s="229" t="s">
        <v>17840</v>
      </c>
      <c r="J115" s="238"/>
      <c r="K115" s="229" t="s">
        <v>17841</v>
      </c>
      <c r="L115" s="229" t="s">
        <v>17842</v>
      </c>
      <c r="M115" s="238"/>
      <c r="N115" s="229" t="s">
        <v>17843</v>
      </c>
      <c r="O115" s="263">
        <v>45448.0</v>
      </c>
      <c r="P115" s="230" t="s">
        <v>471</v>
      </c>
      <c r="Q115" s="230" t="s">
        <v>95</v>
      </c>
      <c r="R115" s="238"/>
      <c r="S115" s="238"/>
    </row>
    <row r="116">
      <c r="A116" s="228" t="s">
        <v>2789</v>
      </c>
      <c r="B116" s="590" t="s">
        <v>17793</v>
      </c>
      <c r="C116" s="590" t="s">
        <v>2315</v>
      </c>
      <c r="D116" s="590" t="s">
        <v>296</v>
      </c>
      <c r="E116" s="590" t="s">
        <v>14</v>
      </c>
      <c r="F116" s="590" t="s">
        <v>12</v>
      </c>
      <c r="G116" s="229" t="s">
        <v>17835</v>
      </c>
      <c r="H116" s="590" t="s">
        <v>847</v>
      </c>
      <c r="I116" s="229" t="s">
        <v>17844</v>
      </c>
      <c r="J116" s="238"/>
      <c r="K116" s="229" t="s">
        <v>17845</v>
      </c>
      <c r="L116" s="229" t="s">
        <v>17846</v>
      </c>
      <c r="M116" s="238"/>
      <c r="N116" s="229" t="s">
        <v>17847</v>
      </c>
      <c r="O116" s="263">
        <v>45448.0</v>
      </c>
      <c r="P116" s="230" t="s">
        <v>471</v>
      </c>
      <c r="Q116" s="230" t="s">
        <v>95</v>
      </c>
      <c r="R116" s="284"/>
      <c r="S116" s="238"/>
    </row>
    <row r="117">
      <c r="A117" s="228" t="s">
        <v>5583</v>
      </c>
      <c r="B117" s="590" t="s">
        <v>17793</v>
      </c>
      <c r="C117" s="590" t="s">
        <v>2315</v>
      </c>
      <c r="D117" s="590" t="s">
        <v>296</v>
      </c>
      <c r="E117" s="590" t="s">
        <v>14</v>
      </c>
      <c r="F117" s="590" t="s">
        <v>11</v>
      </c>
      <c r="G117" s="229" t="s">
        <v>17835</v>
      </c>
      <c r="H117" s="590" t="s">
        <v>847</v>
      </c>
      <c r="I117" s="229" t="s">
        <v>17848</v>
      </c>
      <c r="J117" s="238"/>
      <c r="K117" s="229" t="s">
        <v>17849</v>
      </c>
      <c r="L117" s="229" t="s">
        <v>17850</v>
      </c>
      <c r="M117" s="238"/>
      <c r="N117" s="229" t="s">
        <v>17851</v>
      </c>
      <c r="O117" s="263">
        <v>45448.0</v>
      </c>
      <c r="P117" s="230" t="s">
        <v>471</v>
      </c>
      <c r="Q117" s="230" t="s">
        <v>95</v>
      </c>
      <c r="R117" s="238"/>
      <c r="S117" s="238"/>
    </row>
    <row r="118">
      <c r="A118" s="228" t="s">
        <v>2793</v>
      </c>
      <c r="B118" s="590" t="s">
        <v>17793</v>
      </c>
      <c r="C118" s="590" t="s">
        <v>2315</v>
      </c>
      <c r="D118" s="590" t="s">
        <v>296</v>
      </c>
      <c r="E118" s="590" t="s">
        <v>14</v>
      </c>
      <c r="F118" s="590" t="s">
        <v>11</v>
      </c>
      <c r="G118" s="229" t="s">
        <v>17835</v>
      </c>
      <c r="H118" s="590" t="s">
        <v>847</v>
      </c>
      <c r="I118" s="229" t="s">
        <v>17852</v>
      </c>
      <c r="J118" s="238"/>
      <c r="K118" s="229" t="s">
        <v>17849</v>
      </c>
      <c r="L118" s="229" t="s">
        <v>17853</v>
      </c>
      <c r="M118" s="238"/>
      <c r="N118" s="229" t="s">
        <v>17854</v>
      </c>
      <c r="O118" s="827">
        <v>45478.0</v>
      </c>
      <c r="P118" s="828" t="s">
        <v>471</v>
      </c>
      <c r="Q118" s="828" t="s">
        <v>95</v>
      </c>
      <c r="R118" s="238"/>
      <c r="S118" s="238"/>
    </row>
    <row r="119">
      <c r="A119" s="228" t="s">
        <v>2831</v>
      </c>
      <c r="B119" s="233"/>
      <c r="C119" s="233"/>
      <c r="D119" s="590" t="s">
        <v>296</v>
      </c>
      <c r="E119" s="236" t="s">
        <v>17855</v>
      </c>
      <c r="F119" s="236" t="s">
        <v>12</v>
      </c>
      <c r="G119" s="236" t="s">
        <v>2023</v>
      </c>
      <c r="H119" s="233"/>
      <c r="I119" s="236" t="s">
        <v>17856</v>
      </c>
      <c r="J119" s="233"/>
      <c r="K119" s="236" t="s">
        <v>17857</v>
      </c>
      <c r="L119" s="236" t="s">
        <v>17646</v>
      </c>
      <c r="M119" s="233"/>
      <c r="N119" s="233"/>
      <c r="O119" s="827">
        <v>45478.0</v>
      </c>
      <c r="P119" s="828" t="s">
        <v>471</v>
      </c>
      <c r="Q119" s="828" t="s">
        <v>95</v>
      </c>
      <c r="R119" s="233"/>
      <c r="S119" s="233"/>
    </row>
    <row r="120">
      <c r="A120" s="228" t="s">
        <v>2836</v>
      </c>
      <c r="B120" s="233"/>
      <c r="C120" s="233"/>
      <c r="D120" s="590" t="s">
        <v>296</v>
      </c>
      <c r="E120" s="236" t="s">
        <v>17855</v>
      </c>
      <c r="F120" s="236" t="s">
        <v>11</v>
      </c>
      <c r="G120" s="229" t="s">
        <v>2023</v>
      </c>
      <c r="H120" s="233"/>
      <c r="I120" s="236" t="s">
        <v>17526</v>
      </c>
      <c r="J120" s="233"/>
      <c r="K120" s="236" t="s">
        <v>17858</v>
      </c>
      <c r="L120" s="236" t="s">
        <v>17637</v>
      </c>
      <c r="M120" s="233"/>
      <c r="N120" s="233"/>
      <c r="O120" s="827">
        <v>45478.0</v>
      </c>
      <c r="P120" s="828" t="s">
        <v>471</v>
      </c>
      <c r="Q120" s="828" t="s">
        <v>95</v>
      </c>
      <c r="R120" s="233"/>
      <c r="S120" s="233"/>
    </row>
    <row r="121">
      <c r="A121" s="228" t="s">
        <v>2844</v>
      </c>
      <c r="B121" s="238"/>
      <c r="C121" s="238"/>
      <c r="D121" s="590" t="s">
        <v>296</v>
      </c>
      <c r="E121" s="229" t="s">
        <v>17855</v>
      </c>
      <c r="F121" s="229" t="s">
        <v>12</v>
      </c>
      <c r="G121" s="229" t="s">
        <v>2023</v>
      </c>
      <c r="H121" s="238"/>
      <c r="I121" s="229" t="s">
        <v>17859</v>
      </c>
      <c r="J121" s="238"/>
      <c r="K121" s="229" t="s">
        <v>17860</v>
      </c>
      <c r="L121" s="229" t="s">
        <v>17861</v>
      </c>
      <c r="M121" s="238"/>
      <c r="N121" s="238"/>
      <c r="O121" s="827">
        <v>45478.0</v>
      </c>
      <c r="P121" s="828" t="s">
        <v>471</v>
      </c>
      <c r="Q121" s="828" t="s">
        <v>95</v>
      </c>
      <c r="R121" s="238"/>
      <c r="S121" s="238"/>
    </row>
    <row r="122">
      <c r="A122" s="228" t="s">
        <v>2848</v>
      </c>
      <c r="B122" s="233"/>
      <c r="C122" s="233"/>
      <c r="D122" s="590" t="s">
        <v>296</v>
      </c>
      <c r="E122" s="236" t="s">
        <v>17855</v>
      </c>
      <c r="F122" s="236" t="s">
        <v>11</v>
      </c>
      <c r="G122" s="229" t="s">
        <v>2023</v>
      </c>
      <c r="H122" s="233"/>
      <c r="I122" s="229" t="s">
        <v>17862</v>
      </c>
      <c r="J122" s="233"/>
      <c r="K122" s="236" t="s">
        <v>17863</v>
      </c>
      <c r="L122" s="236" t="s">
        <v>17634</v>
      </c>
      <c r="M122" s="233"/>
      <c r="N122" s="233"/>
      <c r="O122" s="827">
        <v>45478.0</v>
      </c>
      <c r="P122" s="828" t="s">
        <v>471</v>
      </c>
      <c r="Q122" s="828" t="s">
        <v>95</v>
      </c>
      <c r="R122" s="233"/>
      <c r="S122" s="233"/>
    </row>
    <row r="123">
      <c r="A123" s="228" t="s">
        <v>2853</v>
      </c>
      <c r="B123" s="233"/>
      <c r="C123" s="233"/>
      <c r="D123" s="590" t="s">
        <v>296</v>
      </c>
      <c r="E123" s="236" t="s">
        <v>17855</v>
      </c>
      <c r="F123" s="236" t="s">
        <v>12</v>
      </c>
      <c r="G123" s="236" t="s">
        <v>2023</v>
      </c>
      <c r="H123" s="233"/>
      <c r="I123" s="236" t="s">
        <v>17637</v>
      </c>
      <c r="J123" s="233"/>
      <c r="K123" s="236" t="s">
        <v>17864</v>
      </c>
      <c r="L123" s="236" t="s">
        <v>17637</v>
      </c>
      <c r="M123" s="233"/>
      <c r="N123" s="233"/>
      <c r="O123" s="827">
        <v>45478.0</v>
      </c>
      <c r="P123" s="828" t="s">
        <v>471</v>
      </c>
      <c r="Q123" s="828" t="s">
        <v>95</v>
      </c>
      <c r="R123" s="233"/>
      <c r="S123" s="233"/>
    </row>
    <row r="124">
      <c r="A124" s="228" t="s">
        <v>2864</v>
      </c>
      <c r="B124" s="233"/>
      <c r="C124" s="233"/>
      <c r="D124" s="590" t="s">
        <v>296</v>
      </c>
      <c r="E124" s="236" t="s">
        <v>17855</v>
      </c>
      <c r="F124" s="236" t="s">
        <v>12</v>
      </c>
      <c r="G124" s="236" t="s">
        <v>2023</v>
      </c>
      <c r="H124" s="233"/>
      <c r="I124" s="236" t="s">
        <v>17674</v>
      </c>
      <c r="J124" s="233"/>
      <c r="K124" s="236" t="s">
        <v>17865</v>
      </c>
      <c r="L124" s="229" t="s">
        <v>17676</v>
      </c>
      <c r="M124" s="233"/>
      <c r="N124" s="233"/>
      <c r="O124" s="827">
        <v>45478.0</v>
      </c>
      <c r="P124" s="828" t="s">
        <v>471</v>
      </c>
      <c r="Q124" s="828" t="s">
        <v>95</v>
      </c>
      <c r="R124" s="233"/>
      <c r="S124" s="233"/>
    </row>
    <row r="125">
      <c r="A125" s="228" t="s">
        <v>2908</v>
      </c>
      <c r="B125" s="233"/>
      <c r="C125" s="233"/>
      <c r="D125" s="590" t="s">
        <v>296</v>
      </c>
      <c r="E125" s="236" t="s">
        <v>17866</v>
      </c>
      <c r="F125" s="236" t="s">
        <v>12</v>
      </c>
      <c r="G125" s="236" t="s">
        <v>2023</v>
      </c>
      <c r="H125" s="233"/>
      <c r="I125" s="236" t="s">
        <v>17867</v>
      </c>
      <c r="J125" s="233"/>
      <c r="K125" s="229" t="s">
        <v>17868</v>
      </c>
      <c r="L125" s="236" t="s">
        <v>17522</v>
      </c>
      <c r="M125" s="233"/>
      <c r="N125" s="233"/>
      <c r="O125" s="832">
        <v>45478.0</v>
      </c>
      <c r="P125" s="230" t="s">
        <v>471</v>
      </c>
      <c r="Q125" s="232" t="s">
        <v>95</v>
      </c>
      <c r="R125" s="233"/>
      <c r="S125" s="233"/>
    </row>
    <row r="126">
      <c r="A126" s="228" t="s">
        <v>2913</v>
      </c>
      <c r="B126" s="233"/>
      <c r="C126" s="233"/>
      <c r="D126" s="590" t="s">
        <v>296</v>
      </c>
      <c r="E126" s="236" t="s">
        <v>17866</v>
      </c>
      <c r="F126" s="236" t="s">
        <v>12</v>
      </c>
      <c r="G126" s="236" t="s">
        <v>2023</v>
      </c>
      <c r="H126" s="233"/>
      <c r="I126" s="229" t="s">
        <v>17869</v>
      </c>
      <c r="J126" s="233"/>
      <c r="K126" s="236" t="s">
        <v>17870</v>
      </c>
      <c r="L126" s="236" t="s">
        <v>17871</v>
      </c>
      <c r="M126" s="233"/>
      <c r="N126" s="233"/>
      <c r="O126" s="832">
        <v>45478.0</v>
      </c>
      <c r="P126" s="230" t="s">
        <v>471</v>
      </c>
      <c r="Q126" s="232" t="s">
        <v>95</v>
      </c>
      <c r="R126" s="233"/>
      <c r="S126" s="233"/>
    </row>
    <row r="127">
      <c r="A127" s="228" t="s">
        <v>2917</v>
      </c>
      <c r="B127" s="233"/>
      <c r="C127" s="233"/>
      <c r="D127" s="590" t="s">
        <v>296</v>
      </c>
      <c r="E127" s="236" t="s">
        <v>17866</v>
      </c>
      <c r="F127" s="236" t="s">
        <v>12</v>
      </c>
      <c r="G127" s="236" t="s">
        <v>2023</v>
      </c>
      <c r="H127" s="233"/>
      <c r="I127" s="236" t="s">
        <v>17872</v>
      </c>
      <c r="J127" s="233"/>
      <c r="K127" s="236" t="s">
        <v>17873</v>
      </c>
      <c r="L127" s="229" t="s">
        <v>17650</v>
      </c>
      <c r="M127" s="233"/>
      <c r="N127" s="233"/>
      <c r="O127" s="832">
        <v>45478.0</v>
      </c>
      <c r="P127" s="230" t="s">
        <v>471</v>
      </c>
      <c r="Q127" s="232" t="s">
        <v>95</v>
      </c>
      <c r="R127" s="233"/>
      <c r="S127" s="233"/>
    </row>
    <row r="128">
      <c r="A128" s="228" t="s">
        <v>2922</v>
      </c>
      <c r="B128" s="233"/>
      <c r="C128" s="233"/>
      <c r="D128" s="590" t="s">
        <v>296</v>
      </c>
      <c r="E128" s="236" t="s">
        <v>17866</v>
      </c>
      <c r="F128" s="236" t="s">
        <v>12</v>
      </c>
      <c r="G128" s="236" t="s">
        <v>2023</v>
      </c>
      <c r="H128" s="233"/>
      <c r="I128" s="236" t="s">
        <v>17635</v>
      </c>
      <c r="J128" s="233"/>
      <c r="K128" s="236" t="s">
        <v>17874</v>
      </c>
      <c r="L128" s="236" t="s">
        <v>17637</v>
      </c>
      <c r="M128" s="233"/>
      <c r="N128" s="233"/>
      <c r="O128" s="832">
        <v>45478.0</v>
      </c>
      <c r="P128" s="230" t="s">
        <v>471</v>
      </c>
      <c r="Q128" s="232" t="s">
        <v>95</v>
      </c>
      <c r="R128" s="284"/>
      <c r="S128" s="233"/>
    </row>
    <row r="129">
      <c r="A129" s="228" t="s">
        <v>2937</v>
      </c>
      <c r="B129" s="233"/>
      <c r="C129" s="233"/>
      <c r="D129" s="590" t="s">
        <v>296</v>
      </c>
      <c r="E129" s="236" t="s">
        <v>17855</v>
      </c>
      <c r="F129" s="236" t="s">
        <v>11</v>
      </c>
      <c r="G129" s="229" t="s">
        <v>2023</v>
      </c>
      <c r="H129" s="233"/>
      <c r="I129" s="236" t="s">
        <v>17539</v>
      </c>
      <c r="J129" s="233"/>
      <c r="K129" s="236" t="s">
        <v>17875</v>
      </c>
      <c r="L129" s="236" t="s">
        <v>17661</v>
      </c>
      <c r="M129" s="233"/>
      <c r="N129" s="233"/>
      <c r="O129" s="827">
        <v>45478.0</v>
      </c>
      <c r="P129" s="828" t="s">
        <v>471</v>
      </c>
      <c r="Q129" s="828" t="s">
        <v>95</v>
      </c>
      <c r="R129" s="233"/>
      <c r="S129" s="233"/>
    </row>
    <row r="130">
      <c r="A130" s="228" t="s">
        <v>2955</v>
      </c>
      <c r="B130" s="229" t="s">
        <v>17793</v>
      </c>
      <c r="C130" s="229" t="s">
        <v>2315</v>
      </c>
      <c r="D130" s="229" t="s">
        <v>338</v>
      </c>
      <c r="E130" s="238"/>
      <c r="F130" s="229" t="s">
        <v>12</v>
      </c>
      <c r="G130" s="229" t="s">
        <v>2023</v>
      </c>
      <c r="H130" s="229" t="s">
        <v>739</v>
      </c>
      <c r="I130" s="229" t="s">
        <v>17876</v>
      </c>
      <c r="J130" s="229" t="s">
        <v>17877</v>
      </c>
      <c r="K130" s="229" t="s">
        <v>17878</v>
      </c>
      <c r="L130" s="229" t="s">
        <v>17879</v>
      </c>
      <c r="M130" s="238"/>
      <c r="N130" s="238"/>
      <c r="O130" s="832">
        <v>45478.0</v>
      </c>
      <c r="P130" s="230" t="s">
        <v>471</v>
      </c>
      <c r="Q130" s="232" t="s">
        <v>95</v>
      </c>
      <c r="R130" s="238"/>
      <c r="S130" s="238"/>
    </row>
    <row r="131">
      <c r="A131" s="228" t="s">
        <v>2959</v>
      </c>
      <c r="B131" s="229" t="s">
        <v>17793</v>
      </c>
      <c r="C131" s="229" t="s">
        <v>2315</v>
      </c>
      <c r="D131" s="229" t="s">
        <v>338</v>
      </c>
      <c r="E131" s="238"/>
      <c r="F131" s="229" t="s">
        <v>12</v>
      </c>
      <c r="G131" s="229" t="s">
        <v>2023</v>
      </c>
      <c r="H131" s="229" t="s">
        <v>17880</v>
      </c>
      <c r="I131" s="229" t="s">
        <v>17881</v>
      </c>
      <c r="J131" s="229" t="s">
        <v>17877</v>
      </c>
      <c r="K131" s="229" t="s">
        <v>17882</v>
      </c>
      <c r="L131" s="229" t="s">
        <v>17883</v>
      </c>
      <c r="M131" s="238"/>
      <c r="N131" s="238"/>
      <c r="O131" s="832">
        <v>45478.0</v>
      </c>
      <c r="P131" s="230" t="s">
        <v>471</v>
      </c>
      <c r="Q131" s="232" t="s">
        <v>95</v>
      </c>
      <c r="R131" s="238"/>
      <c r="S131" s="238"/>
    </row>
    <row r="132">
      <c r="A132" s="228" t="s">
        <v>2963</v>
      </c>
      <c r="B132" s="229" t="s">
        <v>17793</v>
      </c>
      <c r="C132" s="229" t="s">
        <v>2315</v>
      </c>
      <c r="D132" s="229" t="s">
        <v>338</v>
      </c>
      <c r="E132" s="238"/>
      <c r="F132" s="229" t="s">
        <v>12</v>
      </c>
      <c r="G132" s="229" t="s">
        <v>2023</v>
      </c>
      <c r="H132" s="229" t="s">
        <v>17880</v>
      </c>
      <c r="I132" s="229" t="s">
        <v>17884</v>
      </c>
      <c r="J132" s="229" t="s">
        <v>17877</v>
      </c>
      <c r="K132" s="229" t="s">
        <v>17885</v>
      </c>
      <c r="L132" s="229" t="s">
        <v>17886</v>
      </c>
      <c r="M132" s="238"/>
      <c r="N132" s="238"/>
      <c r="O132" s="832">
        <v>45478.0</v>
      </c>
      <c r="P132" s="230" t="s">
        <v>471</v>
      </c>
      <c r="Q132" s="232" t="s">
        <v>95</v>
      </c>
      <c r="R132" s="238"/>
      <c r="S132" s="238"/>
    </row>
    <row r="133">
      <c r="A133" s="228" t="s">
        <v>2967</v>
      </c>
      <c r="B133" s="229" t="s">
        <v>17793</v>
      </c>
      <c r="C133" s="229" t="s">
        <v>2315</v>
      </c>
      <c r="D133" s="229" t="s">
        <v>338</v>
      </c>
      <c r="E133" s="238"/>
      <c r="F133" s="229" t="s">
        <v>12</v>
      </c>
      <c r="G133" s="229" t="s">
        <v>2023</v>
      </c>
      <c r="H133" s="229" t="s">
        <v>2267</v>
      </c>
      <c r="I133" s="229" t="s">
        <v>17887</v>
      </c>
      <c r="J133" s="229" t="s">
        <v>17877</v>
      </c>
      <c r="K133" s="229" t="s">
        <v>17888</v>
      </c>
      <c r="L133" s="229" t="s">
        <v>17889</v>
      </c>
      <c r="M133" s="238"/>
      <c r="N133" s="238"/>
      <c r="O133" s="832">
        <v>45478.0</v>
      </c>
      <c r="P133" s="230" t="s">
        <v>471</v>
      </c>
      <c r="Q133" s="232" t="s">
        <v>95</v>
      </c>
      <c r="R133" s="238"/>
      <c r="S133" s="238"/>
    </row>
    <row r="134">
      <c r="A134" s="228" t="s">
        <v>2972</v>
      </c>
      <c r="B134" s="229" t="s">
        <v>17793</v>
      </c>
      <c r="C134" s="229" t="s">
        <v>2315</v>
      </c>
      <c r="D134" s="229" t="s">
        <v>338</v>
      </c>
      <c r="E134" s="238"/>
      <c r="F134" s="229" t="s">
        <v>12</v>
      </c>
      <c r="G134" s="229" t="s">
        <v>2023</v>
      </c>
      <c r="H134" s="229" t="s">
        <v>2267</v>
      </c>
      <c r="I134" s="229" t="s">
        <v>17890</v>
      </c>
      <c r="J134" s="229" t="s">
        <v>17877</v>
      </c>
      <c r="K134" s="229" t="s">
        <v>17891</v>
      </c>
      <c r="L134" s="229" t="s">
        <v>17892</v>
      </c>
      <c r="M134" s="238"/>
      <c r="N134" s="238"/>
      <c r="O134" s="820">
        <v>45478.0</v>
      </c>
      <c r="P134" s="821" t="s">
        <v>471</v>
      </c>
      <c r="Q134" s="821" t="s">
        <v>95</v>
      </c>
      <c r="R134" s="238"/>
      <c r="S134" s="238"/>
    </row>
    <row r="135">
      <c r="A135" s="228" t="s">
        <v>2976</v>
      </c>
      <c r="B135" s="590" t="s">
        <v>17766</v>
      </c>
      <c r="C135" s="590" t="s">
        <v>5769</v>
      </c>
      <c r="D135" s="229" t="s">
        <v>338</v>
      </c>
      <c r="E135" s="238"/>
      <c r="F135" s="590" t="s">
        <v>11</v>
      </c>
      <c r="G135" s="229" t="s">
        <v>2023</v>
      </c>
      <c r="H135" s="229" t="s">
        <v>1646</v>
      </c>
      <c r="I135" s="229" t="s">
        <v>17893</v>
      </c>
      <c r="J135" s="229" t="s">
        <v>17894</v>
      </c>
      <c r="K135" s="229" t="s">
        <v>17895</v>
      </c>
      <c r="L135" s="229" t="s">
        <v>17896</v>
      </c>
      <c r="M135" s="238"/>
      <c r="N135" s="239"/>
      <c r="O135" s="820">
        <v>45478.0</v>
      </c>
      <c r="P135" s="821" t="s">
        <v>471</v>
      </c>
      <c r="Q135" s="821" t="s">
        <v>95</v>
      </c>
      <c r="R135" s="238"/>
      <c r="S135" s="238"/>
    </row>
    <row r="136">
      <c r="A136" s="228" t="s">
        <v>2981</v>
      </c>
      <c r="B136" s="590" t="s">
        <v>17766</v>
      </c>
      <c r="C136" s="590" t="s">
        <v>5769</v>
      </c>
      <c r="D136" s="229" t="s">
        <v>338</v>
      </c>
      <c r="E136" s="238"/>
      <c r="F136" s="590" t="s">
        <v>11</v>
      </c>
      <c r="G136" s="229" t="s">
        <v>2023</v>
      </c>
      <c r="H136" s="229" t="s">
        <v>1646</v>
      </c>
      <c r="I136" s="229" t="s">
        <v>17770</v>
      </c>
      <c r="J136" s="229" t="s">
        <v>17894</v>
      </c>
      <c r="K136" s="229" t="s">
        <v>17897</v>
      </c>
      <c r="L136" s="229" t="s">
        <v>17770</v>
      </c>
      <c r="M136" s="238"/>
      <c r="N136" s="238"/>
      <c r="O136" s="827">
        <v>45478.0</v>
      </c>
      <c r="P136" s="828" t="s">
        <v>471</v>
      </c>
      <c r="Q136" s="828" t="s">
        <v>95</v>
      </c>
      <c r="R136" s="238"/>
      <c r="S136" s="238"/>
    </row>
    <row r="137">
      <c r="A137" s="228" t="s">
        <v>2985</v>
      </c>
      <c r="B137" s="590" t="s">
        <v>17766</v>
      </c>
      <c r="C137" s="590" t="s">
        <v>5769</v>
      </c>
      <c r="D137" s="229" t="s">
        <v>338</v>
      </c>
      <c r="E137" s="238"/>
      <c r="F137" s="590" t="s">
        <v>11</v>
      </c>
      <c r="G137" s="229" t="s">
        <v>2023</v>
      </c>
      <c r="H137" s="229" t="s">
        <v>739</v>
      </c>
      <c r="I137" s="229" t="s">
        <v>17898</v>
      </c>
      <c r="J137" s="229" t="s">
        <v>17894</v>
      </c>
      <c r="K137" s="229" t="s">
        <v>17899</v>
      </c>
      <c r="L137" s="229" t="s">
        <v>17900</v>
      </c>
      <c r="M137" s="238"/>
      <c r="N137" s="238"/>
      <c r="O137" s="827">
        <v>45478.0</v>
      </c>
      <c r="P137" s="828" t="s">
        <v>471</v>
      </c>
      <c r="Q137" s="828" t="s">
        <v>95</v>
      </c>
      <c r="R137" s="238"/>
      <c r="S137" s="238"/>
    </row>
    <row r="138">
      <c r="A138" s="228" t="s">
        <v>2990</v>
      </c>
      <c r="B138" s="590" t="s">
        <v>17766</v>
      </c>
      <c r="C138" s="590" t="s">
        <v>5769</v>
      </c>
      <c r="D138" s="229" t="s">
        <v>338</v>
      </c>
      <c r="E138" s="238"/>
      <c r="F138" s="590" t="s">
        <v>12</v>
      </c>
      <c r="G138" s="229" t="s">
        <v>2023</v>
      </c>
      <c r="H138" s="229" t="s">
        <v>739</v>
      </c>
      <c r="I138" s="229" t="s">
        <v>17901</v>
      </c>
      <c r="J138" s="229" t="s">
        <v>17894</v>
      </c>
      <c r="K138" s="229" t="s">
        <v>17902</v>
      </c>
      <c r="L138" s="229" t="s">
        <v>17903</v>
      </c>
      <c r="M138" s="238"/>
      <c r="N138" s="238"/>
      <c r="O138" s="827">
        <v>45478.0</v>
      </c>
      <c r="P138" s="828" t="s">
        <v>471</v>
      </c>
      <c r="Q138" s="828" t="s">
        <v>95</v>
      </c>
      <c r="R138" s="238"/>
      <c r="S138" s="238"/>
    </row>
    <row r="139">
      <c r="A139" s="228" t="s">
        <v>2994</v>
      </c>
      <c r="B139" s="236" t="s">
        <v>17904</v>
      </c>
      <c r="C139" s="236" t="s">
        <v>17905</v>
      </c>
      <c r="D139" s="229" t="s">
        <v>17906</v>
      </c>
      <c r="E139" s="238"/>
      <c r="F139" s="229" t="s">
        <v>12</v>
      </c>
      <c r="G139" s="229" t="s">
        <v>2023</v>
      </c>
      <c r="H139" s="229" t="s">
        <v>17907</v>
      </c>
      <c r="I139" s="229" t="s">
        <v>17908</v>
      </c>
      <c r="J139" s="236" t="s">
        <v>17909</v>
      </c>
      <c r="K139" s="229" t="s">
        <v>17910</v>
      </c>
      <c r="L139" s="229" t="s">
        <v>17911</v>
      </c>
      <c r="M139" s="238"/>
      <c r="N139" s="238"/>
      <c r="O139" s="827">
        <v>45478.0</v>
      </c>
      <c r="P139" s="828" t="s">
        <v>471</v>
      </c>
      <c r="Q139" s="828" t="s">
        <v>95</v>
      </c>
      <c r="R139" s="238"/>
      <c r="S139" s="238"/>
    </row>
    <row r="140">
      <c r="A140" s="228" t="s">
        <v>2999</v>
      </c>
      <c r="B140" s="590" t="s">
        <v>6403</v>
      </c>
      <c r="C140" s="229" t="s">
        <v>5474</v>
      </c>
      <c r="D140" s="229" t="s">
        <v>338</v>
      </c>
      <c r="E140" s="238"/>
      <c r="F140" s="590" t="s">
        <v>12</v>
      </c>
      <c r="G140" s="229" t="s">
        <v>2023</v>
      </c>
      <c r="H140" s="590" t="s">
        <v>739</v>
      </c>
      <c r="I140" s="229" t="s">
        <v>17912</v>
      </c>
      <c r="J140" s="238"/>
      <c r="K140" s="229" t="s">
        <v>17913</v>
      </c>
      <c r="L140" s="229" t="s">
        <v>17914</v>
      </c>
      <c r="M140" s="238"/>
      <c r="N140" s="238"/>
      <c r="O140" s="832">
        <v>45478.0</v>
      </c>
      <c r="P140" s="230" t="s">
        <v>471</v>
      </c>
      <c r="Q140" s="232" t="s">
        <v>95</v>
      </c>
      <c r="R140" s="238"/>
      <c r="S140" s="238"/>
    </row>
    <row r="141">
      <c r="A141" s="228" t="s">
        <v>3003</v>
      </c>
      <c r="B141" s="590" t="s">
        <v>12737</v>
      </c>
      <c r="C141" s="229" t="s">
        <v>8438</v>
      </c>
      <c r="D141" s="229" t="s">
        <v>338</v>
      </c>
      <c r="E141" s="238"/>
      <c r="F141" s="590" t="s">
        <v>12</v>
      </c>
      <c r="G141" s="229" t="s">
        <v>2023</v>
      </c>
      <c r="H141" s="590" t="s">
        <v>2267</v>
      </c>
      <c r="I141" s="229" t="s">
        <v>17915</v>
      </c>
      <c r="J141" s="229" t="s">
        <v>17916</v>
      </c>
      <c r="K141" s="229" t="s">
        <v>17917</v>
      </c>
      <c r="L141" s="229" t="s">
        <v>17918</v>
      </c>
      <c r="M141" s="238"/>
      <c r="N141" s="238"/>
      <c r="O141" s="590"/>
      <c r="P141" s="229"/>
      <c r="Q141" s="229" t="s">
        <v>620</v>
      </c>
      <c r="R141" s="803" t="s">
        <v>17919</v>
      </c>
      <c r="S141" s="229" t="s">
        <v>57</v>
      </c>
    </row>
    <row r="142">
      <c r="A142" s="228" t="s">
        <v>17920</v>
      </c>
      <c r="B142" s="238"/>
      <c r="C142" s="238"/>
      <c r="D142" s="229" t="s">
        <v>296</v>
      </c>
      <c r="E142" s="238"/>
      <c r="F142" s="590" t="s">
        <v>12</v>
      </c>
      <c r="G142" s="833" t="s">
        <v>2023</v>
      </c>
      <c r="H142" s="238"/>
      <c r="I142" s="229" t="s">
        <v>17921</v>
      </c>
      <c r="J142" s="229" t="s">
        <v>17922</v>
      </c>
      <c r="K142" s="229" t="s">
        <v>17923</v>
      </c>
      <c r="L142" s="229" t="s">
        <v>17924</v>
      </c>
      <c r="M142" s="238"/>
      <c r="N142" s="265"/>
      <c r="O142" s="834"/>
      <c r="P142" s="229"/>
      <c r="Q142" s="229" t="s">
        <v>620</v>
      </c>
      <c r="R142" s="803" t="s">
        <v>17925</v>
      </c>
      <c r="S142" s="229" t="s">
        <v>57</v>
      </c>
    </row>
    <row r="143">
      <c r="A143" s="228" t="s">
        <v>3008</v>
      </c>
      <c r="B143" s="793" t="s">
        <v>17816</v>
      </c>
      <c r="C143" s="229" t="s">
        <v>5292</v>
      </c>
      <c r="D143" s="229" t="s">
        <v>338</v>
      </c>
      <c r="E143" s="238"/>
      <c r="F143" s="229" t="s">
        <v>11</v>
      </c>
      <c r="G143" s="229" t="s">
        <v>2023</v>
      </c>
      <c r="H143" s="229" t="s">
        <v>2267</v>
      </c>
      <c r="I143" s="229" t="s">
        <v>17817</v>
      </c>
      <c r="J143" s="229" t="s">
        <v>17818</v>
      </c>
      <c r="K143" s="229" t="s">
        <v>17926</v>
      </c>
      <c r="L143" s="229" t="s">
        <v>17820</v>
      </c>
      <c r="M143" s="238"/>
      <c r="N143" s="238"/>
      <c r="O143" s="832">
        <v>45478.0</v>
      </c>
      <c r="P143" s="230" t="s">
        <v>471</v>
      </c>
      <c r="Q143" s="232" t="s">
        <v>95</v>
      </c>
      <c r="R143" s="238"/>
      <c r="S143" s="238"/>
    </row>
    <row r="144">
      <c r="A144" s="228" t="s">
        <v>3013</v>
      </c>
      <c r="B144" s="793" t="s">
        <v>17816</v>
      </c>
      <c r="C144" s="229" t="s">
        <v>5292</v>
      </c>
      <c r="D144" s="229" t="s">
        <v>338</v>
      </c>
      <c r="E144" s="238"/>
      <c r="F144" s="229" t="s">
        <v>11</v>
      </c>
      <c r="G144" s="229" t="s">
        <v>2023</v>
      </c>
      <c r="H144" s="229" t="s">
        <v>2267</v>
      </c>
      <c r="I144" s="229" t="s">
        <v>17821</v>
      </c>
      <c r="J144" s="229" t="s">
        <v>17822</v>
      </c>
      <c r="K144" s="229" t="s">
        <v>17927</v>
      </c>
      <c r="L144" s="229" t="s">
        <v>17928</v>
      </c>
      <c r="M144" s="238"/>
      <c r="N144" s="238"/>
      <c r="O144" s="832">
        <v>45478.0</v>
      </c>
      <c r="P144" s="230" t="s">
        <v>471</v>
      </c>
      <c r="Q144" s="232" t="s">
        <v>95</v>
      </c>
      <c r="R144" s="238"/>
      <c r="S144" s="238"/>
    </row>
    <row r="145">
      <c r="A145" s="228" t="s">
        <v>3018</v>
      </c>
      <c r="B145" s="233"/>
      <c r="C145" s="233"/>
      <c r="D145" s="229" t="s">
        <v>338</v>
      </c>
      <c r="E145" s="236" t="s">
        <v>17929</v>
      </c>
      <c r="F145" s="236" t="s">
        <v>11</v>
      </c>
      <c r="G145" s="229" t="s">
        <v>2023</v>
      </c>
      <c r="H145" s="233"/>
      <c r="I145" s="236" t="s">
        <v>17930</v>
      </c>
      <c r="J145" s="233"/>
      <c r="K145" s="236" t="s">
        <v>17931</v>
      </c>
      <c r="L145" s="236" t="s">
        <v>17932</v>
      </c>
      <c r="M145" s="822"/>
      <c r="N145" s="233"/>
      <c r="O145" s="832">
        <v>45478.0</v>
      </c>
      <c r="P145" s="230" t="s">
        <v>471</v>
      </c>
      <c r="Q145" s="232" t="s">
        <v>95</v>
      </c>
      <c r="R145" s="233"/>
      <c r="S145" s="233"/>
    </row>
    <row r="146">
      <c r="A146" s="228" t="s">
        <v>3022</v>
      </c>
      <c r="B146" s="233"/>
      <c r="C146" s="233"/>
      <c r="D146" s="229" t="s">
        <v>338</v>
      </c>
      <c r="E146" s="236" t="s">
        <v>17929</v>
      </c>
      <c r="F146" s="236" t="s">
        <v>8528</v>
      </c>
      <c r="G146" s="229" t="s">
        <v>2023</v>
      </c>
      <c r="H146" s="233"/>
      <c r="I146" s="236" t="s">
        <v>17933</v>
      </c>
      <c r="J146" s="236" t="s">
        <v>17934</v>
      </c>
      <c r="K146" s="236" t="s">
        <v>17935</v>
      </c>
      <c r="L146" s="233"/>
      <c r="M146" s="822"/>
      <c r="N146" s="233"/>
      <c r="O146" s="832">
        <v>45478.0</v>
      </c>
      <c r="P146" s="230" t="s">
        <v>471</v>
      </c>
      <c r="Q146" s="232" t="s">
        <v>95</v>
      </c>
      <c r="R146" s="233"/>
      <c r="S146" s="233"/>
    </row>
    <row r="147">
      <c r="A147" s="228" t="s">
        <v>3026</v>
      </c>
      <c r="B147" s="590">
        <v>551847.0</v>
      </c>
      <c r="C147" s="238"/>
      <c r="D147" s="229" t="s">
        <v>303</v>
      </c>
      <c r="E147" s="238"/>
      <c r="F147" s="229" t="s">
        <v>11</v>
      </c>
      <c r="G147" s="229" t="s">
        <v>2023</v>
      </c>
      <c r="H147" s="238"/>
      <c r="I147" s="229" t="s">
        <v>17936</v>
      </c>
      <c r="J147" s="229" t="s">
        <v>17937</v>
      </c>
      <c r="K147" s="229" t="s">
        <v>17938</v>
      </c>
      <c r="L147" s="229" t="s">
        <v>17939</v>
      </c>
      <c r="M147" s="238"/>
      <c r="N147" s="238"/>
      <c r="O147" s="802">
        <v>45327.0</v>
      </c>
      <c r="P147" s="230" t="s">
        <v>331</v>
      </c>
      <c r="Q147" s="230" t="s">
        <v>95</v>
      </c>
      <c r="R147" s="238"/>
      <c r="S147" s="238"/>
    </row>
    <row r="148">
      <c r="A148" s="228" t="s">
        <v>3030</v>
      </c>
      <c r="B148" s="590">
        <v>552249.0</v>
      </c>
      <c r="C148" s="238"/>
      <c r="D148" s="229" t="s">
        <v>303</v>
      </c>
      <c r="E148" s="229" t="s">
        <v>5059</v>
      </c>
      <c r="F148" s="229" t="s">
        <v>11</v>
      </c>
      <c r="G148" s="229" t="s">
        <v>2023</v>
      </c>
      <c r="H148" s="238"/>
      <c r="I148" s="229" t="s">
        <v>17940</v>
      </c>
      <c r="J148" s="238"/>
      <c r="K148" s="229" t="s">
        <v>17941</v>
      </c>
      <c r="L148" s="229" t="s">
        <v>17942</v>
      </c>
      <c r="M148" s="238"/>
      <c r="N148" s="238"/>
      <c r="O148" s="802">
        <v>45327.0</v>
      </c>
      <c r="P148" s="230" t="s">
        <v>331</v>
      </c>
      <c r="Q148" s="230" t="s">
        <v>95</v>
      </c>
      <c r="R148" s="238"/>
      <c r="S148" s="238"/>
    </row>
    <row r="149">
      <c r="A149" s="228" t="s">
        <v>3034</v>
      </c>
      <c r="B149" s="229" t="s">
        <v>17943</v>
      </c>
      <c r="C149" s="229" t="s">
        <v>5292</v>
      </c>
      <c r="D149" s="229" t="s">
        <v>303</v>
      </c>
      <c r="E149" s="229" t="s">
        <v>5059</v>
      </c>
      <c r="F149" s="229" t="s">
        <v>12</v>
      </c>
      <c r="G149" s="229" t="s">
        <v>2023</v>
      </c>
      <c r="H149" s="238"/>
      <c r="I149" s="229" t="s">
        <v>17944</v>
      </c>
      <c r="J149" s="229" t="s">
        <v>17945</v>
      </c>
      <c r="K149" s="229" t="s">
        <v>17946</v>
      </c>
      <c r="L149" s="229" t="s">
        <v>17947</v>
      </c>
      <c r="M149" s="238"/>
      <c r="N149" s="238"/>
      <c r="O149" s="820">
        <v>45478.0</v>
      </c>
      <c r="P149" s="821" t="s">
        <v>94</v>
      </c>
      <c r="Q149" s="821" t="s">
        <v>95</v>
      </c>
      <c r="R149" s="238"/>
      <c r="S149" s="238"/>
    </row>
    <row r="150">
      <c r="A150" s="228" t="s">
        <v>3038</v>
      </c>
      <c r="B150" s="835">
        <v>552298.0</v>
      </c>
      <c r="C150" s="238"/>
      <c r="D150" s="229" t="s">
        <v>303</v>
      </c>
      <c r="E150" s="229" t="s">
        <v>5059</v>
      </c>
      <c r="F150" s="229" t="s">
        <v>12</v>
      </c>
      <c r="G150" s="229" t="s">
        <v>2023</v>
      </c>
      <c r="H150" s="238"/>
      <c r="I150" s="229" t="s">
        <v>17948</v>
      </c>
      <c r="J150" s="229" t="s">
        <v>17937</v>
      </c>
      <c r="K150" s="229" t="s">
        <v>17949</v>
      </c>
      <c r="L150" s="229" t="s">
        <v>17950</v>
      </c>
      <c r="M150" s="238"/>
      <c r="N150" s="238"/>
      <c r="O150" s="802">
        <v>45327.0</v>
      </c>
      <c r="P150" s="230" t="s">
        <v>331</v>
      </c>
      <c r="Q150" s="230" t="s">
        <v>95</v>
      </c>
      <c r="R150" s="238"/>
      <c r="S150" s="238"/>
    </row>
    <row r="151">
      <c r="A151" s="228" t="s">
        <v>3043</v>
      </c>
      <c r="B151" s="229" t="s">
        <v>17943</v>
      </c>
      <c r="C151" s="229" t="s">
        <v>5292</v>
      </c>
      <c r="D151" s="229" t="s">
        <v>303</v>
      </c>
      <c r="E151" s="229" t="s">
        <v>5059</v>
      </c>
      <c r="F151" s="229" t="s">
        <v>11</v>
      </c>
      <c r="G151" s="229" t="s">
        <v>2023</v>
      </c>
      <c r="H151" s="238"/>
      <c r="I151" s="229" t="s">
        <v>17951</v>
      </c>
      <c r="J151" s="229" t="s">
        <v>17945</v>
      </c>
      <c r="K151" s="229" t="s">
        <v>17952</v>
      </c>
      <c r="L151" s="229" t="s">
        <v>17953</v>
      </c>
      <c r="M151" s="238"/>
      <c r="N151" s="238"/>
      <c r="O151" s="802">
        <v>45327.0</v>
      </c>
      <c r="P151" s="230" t="s">
        <v>331</v>
      </c>
      <c r="Q151" s="230" t="s">
        <v>95</v>
      </c>
      <c r="R151" s="238"/>
      <c r="S151" s="238"/>
    </row>
    <row r="152">
      <c r="A152" s="228" t="s">
        <v>3048</v>
      </c>
      <c r="B152" s="229" t="s">
        <v>17943</v>
      </c>
      <c r="C152" s="229" t="s">
        <v>5292</v>
      </c>
      <c r="D152" s="229" t="s">
        <v>303</v>
      </c>
      <c r="E152" s="229" t="s">
        <v>5059</v>
      </c>
      <c r="F152" s="229" t="s">
        <v>11</v>
      </c>
      <c r="G152" s="229" t="s">
        <v>2023</v>
      </c>
      <c r="H152" s="238"/>
      <c r="I152" s="229" t="s">
        <v>17954</v>
      </c>
      <c r="J152" s="229" t="s">
        <v>17945</v>
      </c>
      <c r="K152" s="229" t="s">
        <v>17955</v>
      </c>
      <c r="L152" s="229" t="s">
        <v>17956</v>
      </c>
      <c r="M152" s="238"/>
      <c r="N152" s="238"/>
      <c r="O152" s="802">
        <v>45327.0</v>
      </c>
      <c r="P152" s="230" t="s">
        <v>331</v>
      </c>
      <c r="Q152" s="230" t="s">
        <v>95</v>
      </c>
      <c r="R152" s="238"/>
      <c r="S152" s="238"/>
    </row>
    <row r="153">
      <c r="A153" s="228" t="s">
        <v>3052</v>
      </c>
      <c r="B153" s="835">
        <v>552301.0</v>
      </c>
      <c r="C153" s="238"/>
      <c r="D153" s="229" t="s">
        <v>303</v>
      </c>
      <c r="E153" s="229" t="s">
        <v>5059</v>
      </c>
      <c r="F153" s="229" t="s">
        <v>11</v>
      </c>
      <c r="G153" s="229" t="s">
        <v>2023</v>
      </c>
      <c r="H153" s="238"/>
      <c r="I153" s="229" t="s">
        <v>17957</v>
      </c>
      <c r="J153" s="229" t="s">
        <v>17937</v>
      </c>
      <c r="K153" s="229" t="s">
        <v>17958</v>
      </c>
      <c r="L153" s="229" t="s">
        <v>17959</v>
      </c>
      <c r="M153" s="238"/>
      <c r="N153" s="238"/>
      <c r="O153" s="802">
        <v>45327.0</v>
      </c>
      <c r="P153" s="230" t="s">
        <v>331</v>
      </c>
      <c r="Q153" s="230" t="s">
        <v>95</v>
      </c>
      <c r="R153" s="238"/>
      <c r="S153" s="238"/>
    </row>
    <row r="154">
      <c r="A154" s="228" t="s">
        <v>3056</v>
      </c>
      <c r="B154" s="238"/>
      <c r="C154" s="238"/>
      <c r="D154" s="229" t="s">
        <v>303</v>
      </c>
      <c r="E154" s="229" t="s">
        <v>17960</v>
      </c>
      <c r="F154" s="229" t="s">
        <v>11</v>
      </c>
      <c r="G154" s="229" t="s">
        <v>2023</v>
      </c>
      <c r="H154" s="238"/>
      <c r="I154" s="229" t="s">
        <v>17961</v>
      </c>
      <c r="J154" s="229" t="s">
        <v>17962</v>
      </c>
      <c r="K154" s="229" t="s">
        <v>17963</v>
      </c>
      <c r="L154" s="229" t="s">
        <v>17964</v>
      </c>
      <c r="M154" s="238"/>
      <c r="N154" s="238"/>
      <c r="O154" s="802">
        <v>45327.0</v>
      </c>
      <c r="P154" s="230" t="s">
        <v>331</v>
      </c>
      <c r="Q154" s="230" t="s">
        <v>95</v>
      </c>
      <c r="R154" s="238"/>
      <c r="S154" s="238"/>
    </row>
    <row r="155">
      <c r="A155" s="228" t="s">
        <v>3061</v>
      </c>
      <c r="B155" s="238"/>
      <c r="C155" s="238"/>
      <c r="D155" s="229" t="s">
        <v>303</v>
      </c>
      <c r="E155" s="229" t="s">
        <v>17960</v>
      </c>
      <c r="F155" s="229" t="s">
        <v>11</v>
      </c>
      <c r="G155" s="229" t="s">
        <v>2023</v>
      </c>
      <c r="H155" s="238"/>
      <c r="I155" s="229" t="s">
        <v>17965</v>
      </c>
      <c r="J155" s="229" t="s">
        <v>17962</v>
      </c>
      <c r="K155" s="793" t="s">
        <v>17966</v>
      </c>
      <c r="L155" s="229" t="s">
        <v>17967</v>
      </c>
      <c r="M155" s="238"/>
      <c r="N155" s="238"/>
      <c r="O155" s="802">
        <v>45327.0</v>
      </c>
      <c r="P155" s="230" t="s">
        <v>331</v>
      </c>
      <c r="Q155" s="230" t="s">
        <v>95</v>
      </c>
      <c r="R155" s="238"/>
      <c r="S155" s="238"/>
    </row>
    <row r="156">
      <c r="A156" s="228" t="s">
        <v>3066</v>
      </c>
      <c r="B156" s="238"/>
      <c r="C156" s="238"/>
      <c r="D156" s="229" t="s">
        <v>303</v>
      </c>
      <c r="E156" s="229" t="s">
        <v>17960</v>
      </c>
      <c r="F156" s="229" t="s">
        <v>12</v>
      </c>
      <c r="G156" s="229" t="s">
        <v>2023</v>
      </c>
      <c r="H156" s="238"/>
      <c r="I156" s="229" t="s">
        <v>17968</v>
      </c>
      <c r="J156" s="229" t="s">
        <v>17962</v>
      </c>
      <c r="K156" s="229" t="s">
        <v>17969</v>
      </c>
      <c r="L156" s="229" t="s">
        <v>17970</v>
      </c>
      <c r="M156" s="238"/>
      <c r="N156" s="238"/>
      <c r="O156" s="802">
        <v>45327.0</v>
      </c>
      <c r="P156" s="230" t="s">
        <v>331</v>
      </c>
      <c r="Q156" s="230" t="s">
        <v>95</v>
      </c>
      <c r="R156" s="238"/>
      <c r="S156" s="238"/>
    </row>
    <row r="157">
      <c r="A157" s="228" t="s">
        <v>3070</v>
      </c>
      <c r="B157" s="238"/>
      <c r="C157" s="238"/>
      <c r="D157" s="229" t="s">
        <v>303</v>
      </c>
      <c r="E157" s="229" t="s">
        <v>17960</v>
      </c>
      <c r="F157" s="229" t="s">
        <v>11</v>
      </c>
      <c r="G157" s="229" t="s">
        <v>2023</v>
      </c>
      <c r="H157" s="238"/>
      <c r="I157" s="229" t="s">
        <v>17971</v>
      </c>
      <c r="J157" s="229" t="s">
        <v>17972</v>
      </c>
      <c r="K157" s="229" t="s">
        <v>17973</v>
      </c>
      <c r="L157" s="229" t="s">
        <v>17974</v>
      </c>
      <c r="M157" s="238"/>
      <c r="N157" s="238"/>
      <c r="O157" s="802">
        <v>45327.0</v>
      </c>
      <c r="P157" s="230" t="s">
        <v>331</v>
      </c>
      <c r="Q157" s="230" t="s">
        <v>95</v>
      </c>
      <c r="R157" s="238"/>
      <c r="S157" s="238"/>
    </row>
    <row r="158">
      <c r="A158" s="228" t="s">
        <v>3074</v>
      </c>
      <c r="B158" s="238"/>
      <c r="C158" s="238"/>
      <c r="D158" s="229" t="s">
        <v>303</v>
      </c>
      <c r="E158" s="229" t="s">
        <v>17960</v>
      </c>
      <c r="F158" s="229" t="s">
        <v>11</v>
      </c>
      <c r="G158" s="229" t="s">
        <v>2023</v>
      </c>
      <c r="H158" s="238"/>
      <c r="I158" s="229" t="s">
        <v>17975</v>
      </c>
      <c r="J158" s="229" t="s">
        <v>17976</v>
      </c>
      <c r="K158" s="229" t="s">
        <v>17977</v>
      </c>
      <c r="L158" s="229" t="s">
        <v>17978</v>
      </c>
      <c r="M158" s="238"/>
      <c r="N158" s="238"/>
      <c r="O158" s="802">
        <v>45327.0</v>
      </c>
      <c r="P158" s="230" t="s">
        <v>331</v>
      </c>
      <c r="Q158" s="230" t="s">
        <v>95</v>
      </c>
      <c r="R158" s="238"/>
      <c r="S158" s="238"/>
    </row>
    <row r="159">
      <c r="A159" s="228" t="s">
        <v>3079</v>
      </c>
      <c r="B159" s="238"/>
      <c r="C159" s="238"/>
      <c r="D159" s="229" t="s">
        <v>303</v>
      </c>
      <c r="E159" s="229" t="s">
        <v>17960</v>
      </c>
      <c r="F159" s="229" t="s">
        <v>11</v>
      </c>
      <c r="G159" s="229" t="s">
        <v>2023</v>
      </c>
      <c r="H159" s="238"/>
      <c r="I159" s="229" t="s">
        <v>17979</v>
      </c>
      <c r="J159" s="229" t="s">
        <v>17980</v>
      </c>
      <c r="K159" s="229" t="s">
        <v>17981</v>
      </c>
      <c r="L159" s="229" t="s">
        <v>17982</v>
      </c>
      <c r="M159" s="238"/>
      <c r="N159" s="238"/>
      <c r="O159" s="820">
        <v>45478.0</v>
      </c>
      <c r="P159" s="821" t="s">
        <v>94</v>
      </c>
      <c r="Q159" s="821" t="s">
        <v>95</v>
      </c>
      <c r="R159" s="238"/>
      <c r="S159" s="238"/>
    </row>
    <row r="160">
      <c r="A160" s="228" t="s">
        <v>3084</v>
      </c>
      <c r="B160" s="238"/>
      <c r="C160" s="238"/>
      <c r="D160" s="229" t="s">
        <v>303</v>
      </c>
      <c r="E160" s="229" t="s">
        <v>17960</v>
      </c>
      <c r="F160" s="229" t="s">
        <v>11</v>
      </c>
      <c r="G160" s="229" t="s">
        <v>2023</v>
      </c>
      <c r="H160" s="238"/>
      <c r="I160" s="229" t="s">
        <v>17983</v>
      </c>
      <c r="J160" s="229" t="s">
        <v>17980</v>
      </c>
      <c r="K160" s="229" t="s">
        <v>17984</v>
      </c>
      <c r="L160" s="229" t="s">
        <v>17985</v>
      </c>
      <c r="M160" s="238"/>
      <c r="N160" s="238"/>
      <c r="O160" s="802">
        <v>45327.0</v>
      </c>
      <c r="P160" s="230" t="s">
        <v>331</v>
      </c>
      <c r="Q160" s="230" t="s">
        <v>95</v>
      </c>
      <c r="R160" s="238"/>
      <c r="S160" s="238"/>
    </row>
    <row r="161">
      <c r="A161" s="228" t="s">
        <v>3089</v>
      </c>
      <c r="B161" s="238"/>
      <c r="C161" s="238"/>
      <c r="D161" s="229" t="s">
        <v>303</v>
      </c>
      <c r="E161" s="229" t="s">
        <v>17960</v>
      </c>
      <c r="F161" s="229" t="s">
        <v>11</v>
      </c>
      <c r="G161" s="229" t="s">
        <v>2023</v>
      </c>
      <c r="H161" s="238"/>
      <c r="I161" s="229" t="s">
        <v>17986</v>
      </c>
      <c r="J161" s="229" t="s">
        <v>17980</v>
      </c>
      <c r="K161" s="229" t="s">
        <v>17987</v>
      </c>
      <c r="L161" s="229" t="s">
        <v>17988</v>
      </c>
      <c r="M161" s="238"/>
      <c r="N161" s="238"/>
      <c r="O161" s="802">
        <v>45327.0</v>
      </c>
      <c r="P161" s="230" t="s">
        <v>331</v>
      </c>
      <c r="Q161" s="230" t="s">
        <v>95</v>
      </c>
      <c r="R161" s="238"/>
      <c r="S161" s="238"/>
    </row>
    <row r="162">
      <c r="A162" s="228" t="s">
        <v>3094</v>
      </c>
      <c r="B162" s="238"/>
      <c r="C162" s="238"/>
      <c r="D162" s="229" t="s">
        <v>303</v>
      </c>
      <c r="E162" s="229" t="s">
        <v>17960</v>
      </c>
      <c r="F162" s="229" t="s">
        <v>12</v>
      </c>
      <c r="G162" s="229" t="s">
        <v>2023</v>
      </c>
      <c r="H162" s="238"/>
      <c r="I162" s="229" t="s">
        <v>17989</v>
      </c>
      <c r="J162" s="229" t="s">
        <v>17962</v>
      </c>
      <c r="K162" s="229" t="s">
        <v>17990</v>
      </c>
      <c r="L162" s="229" t="s">
        <v>17991</v>
      </c>
      <c r="M162" s="238"/>
      <c r="N162" s="238"/>
      <c r="O162" s="802">
        <v>45327.0</v>
      </c>
      <c r="P162" s="230" t="s">
        <v>331</v>
      </c>
      <c r="Q162" s="230" t="s">
        <v>95</v>
      </c>
      <c r="R162" s="238"/>
      <c r="S162" s="238"/>
    </row>
    <row r="163">
      <c r="A163" s="228" t="s">
        <v>3100</v>
      </c>
      <c r="B163" s="835">
        <v>558338.0</v>
      </c>
      <c r="C163" s="238"/>
      <c r="D163" s="229" t="s">
        <v>303</v>
      </c>
      <c r="E163" s="229" t="s">
        <v>17992</v>
      </c>
      <c r="F163" s="229" t="s">
        <v>11</v>
      </c>
      <c r="G163" s="229" t="s">
        <v>2023</v>
      </c>
      <c r="H163" s="238"/>
      <c r="I163" s="229" t="s">
        <v>17993</v>
      </c>
      <c r="J163" s="229" t="s">
        <v>17937</v>
      </c>
      <c r="K163" s="229" t="s">
        <v>17994</v>
      </c>
      <c r="L163" s="229" t="s">
        <v>17995</v>
      </c>
      <c r="M163" s="238"/>
      <c r="N163" s="238"/>
      <c r="O163" s="802">
        <v>45478.0</v>
      </c>
      <c r="P163" s="230" t="s">
        <v>94</v>
      </c>
      <c r="Q163" s="230" t="s">
        <v>95</v>
      </c>
      <c r="R163" s="238"/>
      <c r="S163" s="238"/>
    </row>
    <row r="164">
      <c r="A164" s="228" t="s">
        <v>3106</v>
      </c>
      <c r="B164" s="238"/>
      <c r="C164" s="238"/>
      <c r="D164" s="229" t="s">
        <v>303</v>
      </c>
      <c r="E164" s="229" t="s">
        <v>17546</v>
      </c>
      <c r="F164" s="229" t="s">
        <v>11</v>
      </c>
      <c r="G164" s="229" t="s">
        <v>2023</v>
      </c>
      <c r="H164" s="238"/>
      <c r="I164" s="229" t="s">
        <v>17996</v>
      </c>
      <c r="J164" s="229" t="s">
        <v>17962</v>
      </c>
      <c r="K164" s="229" t="s">
        <v>17997</v>
      </c>
      <c r="L164" s="229" t="s">
        <v>17998</v>
      </c>
      <c r="M164" s="238"/>
      <c r="N164" s="238"/>
      <c r="O164" s="802">
        <v>45327.0</v>
      </c>
      <c r="P164" s="230" t="s">
        <v>331</v>
      </c>
      <c r="Q164" s="230" t="s">
        <v>95</v>
      </c>
      <c r="R164" s="238"/>
      <c r="S164" s="238"/>
    </row>
    <row r="165">
      <c r="A165" s="228" t="s">
        <v>3111</v>
      </c>
      <c r="B165" s="238"/>
      <c r="C165" s="238"/>
      <c r="D165" s="229" t="s">
        <v>303</v>
      </c>
      <c r="E165" s="229" t="s">
        <v>17546</v>
      </c>
      <c r="F165" s="229" t="s">
        <v>11</v>
      </c>
      <c r="G165" s="229" t="s">
        <v>2023</v>
      </c>
      <c r="H165" s="238"/>
      <c r="I165" s="229" t="s">
        <v>17999</v>
      </c>
      <c r="J165" s="229" t="s">
        <v>17962</v>
      </c>
      <c r="K165" s="229" t="s">
        <v>18000</v>
      </c>
      <c r="L165" s="229" t="s">
        <v>17555</v>
      </c>
      <c r="M165" s="238"/>
      <c r="N165" s="238"/>
      <c r="O165" s="802">
        <v>45327.0</v>
      </c>
      <c r="P165" s="230" t="s">
        <v>331</v>
      </c>
      <c r="Q165" s="230" t="s">
        <v>95</v>
      </c>
      <c r="R165" s="238"/>
      <c r="S165" s="238"/>
    </row>
    <row r="166">
      <c r="A166" s="228" t="s">
        <v>3115</v>
      </c>
      <c r="B166" s="238"/>
      <c r="C166" s="238"/>
      <c r="D166" s="229" t="s">
        <v>303</v>
      </c>
      <c r="E166" s="229" t="s">
        <v>17546</v>
      </c>
      <c r="F166" s="229" t="s">
        <v>11</v>
      </c>
      <c r="G166" s="229" t="s">
        <v>2023</v>
      </c>
      <c r="H166" s="238"/>
      <c r="I166" s="229" t="s">
        <v>18001</v>
      </c>
      <c r="J166" s="229" t="s">
        <v>17980</v>
      </c>
      <c r="K166" s="229" t="s">
        <v>18002</v>
      </c>
      <c r="L166" s="229" t="s">
        <v>18003</v>
      </c>
      <c r="M166" s="238"/>
      <c r="N166" s="238"/>
      <c r="O166" s="802">
        <v>45327.0</v>
      </c>
      <c r="P166" s="230" t="s">
        <v>331</v>
      </c>
      <c r="Q166" s="230" t="s">
        <v>95</v>
      </c>
      <c r="R166" s="238"/>
      <c r="S166" s="238"/>
    </row>
    <row r="167">
      <c r="A167" s="228" t="s">
        <v>3120</v>
      </c>
      <c r="B167" s="238"/>
      <c r="C167" s="238"/>
      <c r="D167" s="229" t="s">
        <v>303</v>
      </c>
      <c r="E167" s="229" t="s">
        <v>17546</v>
      </c>
      <c r="F167" s="229" t="s">
        <v>12</v>
      </c>
      <c r="G167" s="229" t="s">
        <v>2023</v>
      </c>
      <c r="H167" s="238"/>
      <c r="I167" s="229" t="s">
        <v>18004</v>
      </c>
      <c r="J167" s="229" t="s">
        <v>17962</v>
      </c>
      <c r="K167" s="229" t="s">
        <v>18005</v>
      </c>
      <c r="L167" s="229" t="s">
        <v>18006</v>
      </c>
      <c r="M167" s="238"/>
      <c r="N167" s="238"/>
      <c r="O167" s="802">
        <v>45327.0</v>
      </c>
      <c r="P167" s="230" t="s">
        <v>331</v>
      </c>
      <c r="Q167" s="230" t="s">
        <v>95</v>
      </c>
      <c r="R167" s="238"/>
      <c r="S167" s="238"/>
    </row>
    <row r="168">
      <c r="A168" s="228" t="s">
        <v>3126</v>
      </c>
      <c r="B168" s="238"/>
      <c r="C168" s="238"/>
      <c r="D168" s="229" t="s">
        <v>303</v>
      </c>
      <c r="E168" s="229" t="s">
        <v>18007</v>
      </c>
      <c r="F168" s="229" t="s">
        <v>11</v>
      </c>
      <c r="G168" s="229" t="s">
        <v>2023</v>
      </c>
      <c r="H168" s="238"/>
      <c r="I168" s="229" t="s">
        <v>18008</v>
      </c>
      <c r="J168" s="229" t="s">
        <v>17962</v>
      </c>
      <c r="K168" s="229" t="s">
        <v>18009</v>
      </c>
      <c r="L168" s="229" t="s">
        <v>18010</v>
      </c>
      <c r="M168" s="238"/>
      <c r="N168" s="238"/>
      <c r="O168" s="802">
        <v>45540.0</v>
      </c>
      <c r="P168" s="230" t="s">
        <v>331</v>
      </c>
      <c r="Q168" s="230" t="s">
        <v>95</v>
      </c>
      <c r="R168" s="238"/>
      <c r="S168" s="238"/>
    </row>
    <row r="169">
      <c r="A169" s="228" t="s">
        <v>3132</v>
      </c>
      <c r="B169" s="238"/>
      <c r="C169" s="238"/>
      <c r="D169" s="229" t="s">
        <v>303</v>
      </c>
      <c r="E169" s="229" t="s">
        <v>18007</v>
      </c>
      <c r="F169" s="229" t="s">
        <v>11</v>
      </c>
      <c r="G169" s="229" t="s">
        <v>2023</v>
      </c>
      <c r="H169" s="238"/>
      <c r="I169" s="229" t="s">
        <v>18011</v>
      </c>
      <c r="J169" s="229" t="s">
        <v>17962</v>
      </c>
      <c r="K169" s="229" t="s">
        <v>18012</v>
      </c>
      <c r="L169" s="229" t="s">
        <v>17577</v>
      </c>
      <c r="M169" s="238"/>
      <c r="N169" s="238"/>
      <c r="O169" s="802">
        <v>45327.0</v>
      </c>
      <c r="P169" s="230" t="s">
        <v>331</v>
      </c>
      <c r="Q169" s="230" t="s">
        <v>95</v>
      </c>
      <c r="R169" s="238"/>
      <c r="S169" s="238"/>
    </row>
    <row r="170">
      <c r="A170" s="228" t="s">
        <v>3137</v>
      </c>
      <c r="B170" s="238"/>
      <c r="C170" s="238"/>
      <c r="D170" s="229" t="s">
        <v>303</v>
      </c>
      <c r="E170" s="229" t="s">
        <v>18007</v>
      </c>
      <c r="F170" s="229" t="s">
        <v>12</v>
      </c>
      <c r="G170" s="229" t="s">
        <v>2023</v>
      </c>
      <c r="H170" s="238"/>
      <c r="I170" s="229" t="s">
        <v>18013</v>
      </c>
      <c r="J170" s="229" t="s">
        <v>17962</v>
      </c>
      <c r="K170" s="229" t="s">
        <v>18014</v>
      </c>
      <c r="L170" s="229" t="s">
        <v>18015</v>
      </c>
      <c r="M170" s="238"/>
      <c r="N170" s="238"/>
      <c r="O170" s="802">
        <v>45540.0</v>
      </c>
      <c r="P170" s="230" t="s">
        <v>331</v>
      </c>
      <c r="Q170" s="230" t="s">
        <v>95</v>
      </c>
      <c r="R170" s="238"/>
      <c r="S170" s="238"/>
    </row>
    <row r="171">
      <c r="A171" s="228" t="s">
        <v>3142</v>
      </c>
      <c r="B171" s="238"/>
      <c r="C171" s="238"/>
      <c r="D171" s="229" t="s">
        <v>303</v>
      </c>
      <c r="E171" s="229" t="s">
        <v>18007</v>
      </c>
      <c r="F171" s="229" t="s">
        <v>11</v>
      </c>
      <c r="G171" s="229" t="s">
        <v>2023</v>
      </c>
      <c r="H171" s="238"/>
      <c r="I171" s="229" t="s">
        <v>18016</v>
      </c>
      <c r="J171" s="229" t="s">
        <v>17980</v>
      </c>
      <c r="K171" s="229" t="s">
        <v>18017</v>
      </c>
      <c r="L171" s="229" t="s">
        <v>18003</v>
      </c>
      <c r="M171" s="238"/>
      <c r="N171" s="238"/>
      <c r="O171" s="802">
        <v>45540.0</v>
      </c>
      <c r="P171" s="230" t="s">
        <v>331</v>
      </c>
      <c r="Q171" s="230" t="s">
        <v>95</v>
      </c>
      <c r="R171" s="238"/>
      <c r="S171" s="238"/>
    </row>
    <row r="172">
      <c r="A172" s="228" t="s">
        <v>3149</v>
      </c>
      <c r="B172" s="590" t="s">
        <v>18018</v>
      </c>
      <c r="C172" s="238"/>
      <c r="D172" s="229" t="s">
        <v>303</v>
      </c>
      <c r="E172" s="229" t="s">
        <v>28</v>
      </c>
      <c r="F172" s="229" t="s">
        <v>12</v>
      </c>
      <c r="G172" s="229" t="s">
        <v>2023</v>
      </c>
      <c r="H172" s="238"/>
      <c r="I172" s="229" t="s">
        <v>18019</v>
      </c>
      <c r="J172" s="229" t="s">
        <v>17962</v>
      </c>
      <c r="K172" s="229" t="s">
        <v>18020</v>
      </c>
      <c r="L172" s="229" t="s">
        <v>18021</v>
      </c>
      <c r="M172" s="238"/>
      <c r="N172" s="238"/>
      <c r="O172" s="802">
        <v>45540.0</v>
      </c>
      <c r="P172" s="230" t="s">
        <v>331</v>
      </c>
      <c r="Q172" s="230" t="s">
        <v>95</v>
      </c>
      <c r="R172" s="238"/>
      <c r="S172" s="238"/>
    </row>
    <row r="173">
      <c r="A173" s="228" t="s">
        <v>3154</v>
      </c>
      <c r="B173" s="835">
        <v>554361.0</v>
      </c>
      <c r="C173" s="238"/>
      <c r="D173" s="229" t="s">
        <v>303</v>
      </c>
      <c r="E173" s="229" t="s">
        <v>28</v>
      </c>
      <c r="F173" s="229" t="s">
        <v>11</v>
      </c>
      <c r="G173" s="229" t="s">
        <v>2023</v>
      </c>
      <c r="H173" s="238"/>
      <c r="I173" s="229" t="s">
        <v>18022</v>
      </c>
      <c r="J173" s="229" t="s">
        <v>17937</v>
      </c>
      <c r="K173" s="229" t="s">
        <v>18023</v>
      </c>
      <c r="L173" s="229" t="s">
        <v>18024</v>
      </c>
      <c r="M173" s="238"/>
      <c r="N173" s="238"/>
      <c r="O173" s="802">
        <v>45327.0</v>
      </c>
      <c r="P173" s="230" t="s">
        <v>331</v>
      </c>
      <c r="Q173" s="230" t="s">
        <v>95</v>
      </c>
      <c r="R173" s="238"/>
      <c r="S173" s="238"/>
    </row>
    <row r="174">
      <c r="A174" s="228" t="s">
        <v>3159</v>
      </c>
      <c r="B174" s="238"/>
      <c r="C174" s="238"/>
      <c r="D174" s="229" t="s">
        <v>303</v>
      </c>
      <c r="E174" s="229" t="s">
        <v>5639</v>
      </c>
      <c r="F174" s="229" t="s">
        <v>11</v>
      </c>
      <c r="G174" s="229" t="s">
        <v>2023</v>
      </c>
      <c r="H174" s="238"/>
      <c r="I174" s="229" t="s">
        <v>18025</v>
      </c>
      <c r="J174" s="229" t="s">
        <v>17962</v>
      </c>
      <c r="K174" s="229" t="s">
        <v>18026</v>
      </c>
      <c r="L174" s="229" t="s">
        <v>18027</v>
      </c>
      <c r="M174" s="238"/>
      <c r="N174" s="238"/>
      <c r="O174" s="802">
        <v>45327.0</v>
      </c>
      <c r="P174" s="230" t="s">
        <v>331</v>
      </c>
      <c r="Q174" s="230" t="s">
        <v>95</v>
      </c>
      <c r="R174" s="238"/>
      <c r="S174" s="238"/>
    </row>
    <row r="175">
      <c r="A175" s="228" t="s">
        <v>3165</v>
      </c>
      <c r="B175" s="238"/>
      <c r="C175" s="238"/>
      <c r="D175" s="229" t="s">
        <v>303</v>
      </c>
      <c r="E175" s="229" t="s">
        <v>5639</v>
      </c>
      <c r="F175" s="229" t="s">
        <v>11</v>
      </c>
      <c r="G175" s="229" t="s">
        <v>2023</v>
      </c>
      <c r="H175" s="238"/>
      <c r="I175" s="229" t="s">
        <v>18028</v>
      </c>
      <c r="J175" s="238"/>
      <c r="K175" s="793" t="s">
        <v>18029</v>
      </c>
      <c r="L175" s="229" t="s">
        <v>18030</v>
      </c>
      <c r="M175" s="238"/>
      <c r="N175" s="238"/>
      <c r="O175" s="802">
        <v>45327.0</v>
      </c>
      <c r="P175" s="230" t="s">
        <v>331</v>
      </c>
      <c r="Q175" s="230" t="s">
        <v>95</v>
      </c>
      <c r="R175" s="238"/>
      <c r="S175" s="238"/>
    </row>
    <row r="176">
      <c r="A176" s="228" t="s">
        <v>3170</v>
      </c>
      <c r="B176" s="238"/>
      <c r="C176" s="238"/>
      <c r="D176" s="229" t="s">
        <v>303</v>
      </c>
      <c r="E176" s="229" t="s">
        <v>5639</v>
      </c>
      <c r="F176" s="229" t="s">
        <v>11</v>
      </c>
      <c r="G176" s="229" t="s">
        <v>2023</v>
      </c>
      <c r="H176" s="238"/>
      <c r="I176" s="229" t="s">
        <v>18031</v>
      </c>
      <c r="J176" s="229" t="s">
        <v>18032</v>
      </c>
      <c r="K176" s="229" t="s">
        <v>18033</v>
      </c>
      <c r="L176" s="229" t="s">
        <v>18034</v>
      </c>
      <c r="M176" s="238"/>
      <c r="N176" s="238"/>
      <c r="O176" s="802">
        <v>45327.0</v>
      </c>
      <c r="P176" s="230" t="s">
        <v>331</v>
      </c>
      <c r="Q176" s="230" t="s">
        <v>95</v>
      </c>
      <c r="R176" s="238"/>
      <c r="S176" s="238"/>
    </row>
    <row r="177">
      <c r="A177" s="228" t="s">
        <v>3175</v>
      </c>
      <c r="B177" s="238"/>
      <c r="C177" s="238"/>
      <c r="D177" s="229" t="s">
        <v>303</v>
      </c>
      <c r="E177" s="229" t="s">
        <v>5639</v>
      </c>
      <c r="F177" s="229" t="s">
        <v>11</v>
      </c>
      <c r="G177" s="229" t="s">
        <v>2023</v>
      </c>
      <c r="H177" s="238"/>
      <c r="I177" s="229" t="s">
        <v>18035</v>
      </c>
      <c r="J177" s="229" t="s">
        <v>18036</v>
      </c>
      <c r="K177" s="229" t="s">
        <v>18037</v>
      </c>
      <c r="L177" s="229" t="s">
        <v>18038</v>
      </c>
      <c r="M177" s="238"/>
      <c r="N177" s="238"/>
      <c r="O177" s="820">
        <v>45478.0</v>
      </c>
      <c r="P177" s="821" t="s">
        <v>94</v>
      </c>
      <c r="Q177" s="821" t="s">
        <v>95</v>
      </c>
      <c r="R177" s="238"/>
      <c r="S177" s="238"/>
    </row>
    <row r="178">
      <c r="A178" s="228" t="s">
        <v>3180</v>
      </c>
      <c r="B178" s="238"/>
      <c r="C178" s="238"/>
      <c r="D178" s="229" t="s">
        <v>303</v>
      </c>
      <c r="E178" s="229" t="s">
        <v>5639</v>
      </c>
      <c r="F178" s="229" t="s">
        <v>11</v>
      </c>
      <c r="G178" s="229" t="s">
        <v>2023</v>
      </c>
      <c r="H178" s="238"/>
      <c r="I178" s="229" t="s">
        <v>18039</v>
      </c>
      <c r="J178" s="229" t="s">
        <v>18040</v>
      </c>
      <c r="K178" s="229" t="s">
        <v>18041</v>
      </c>
      <c r="L178" s="229" t="s">
        <v>18042</v>
      </c>
      <c r="M178" s="238"/>
      <c r="N178" s="238"/>
      <c r="O178" s="820">
        <v>45478.0</v>
      </c>
      <c r="P178" s="821" t="s">
        <v>94</v>
      </c>
      <c r="Q178" s="821" t="s">
        <v>95</v>
      </c>
      <c r="R178" s="238"/>
      <c r="S178" s="238"/>
    </row>
    <row r="179">
      <c r="A179" s="228" t="s">
        <v>3186</v>
      </c>
      <c r="B179" s="238"/>
      <c r="C179" s="238"/>
      <c r="D179" s="229" t="s">
        <v>303</v>
      </c>
      <c r="E179" s="229" t="s">
        <v>5639</v>
      </c>
      <c r="F179" s="229" t="s">
        <v>11</v>
      </c>
      <c r="G179" s="229" t="s">
        <v>2023</v>
      </c>
      <c r="H179" s="238"/>
      <c r="I179" s="229" t="s">
        <v>18043</v>
      </c>
      <c r="J179" s="229" t="s">
        <v>18044</v>
      </c>
      <c r="K179" s="229" t="s">
        <v>18045</v>
      </c>
      <c r="L179" s="229" t="s">
        <v>18003</v>
      </c>
      <c r="M179" s="238"/>
      <c r="N179" s="238"/>
      <c r="O179" s="802">
        <v>45327.0</v>
      </c>
      <c r="P179" s="230" t="s">
        <v>331</v>
      </c>
      <c r="Q179" s="230" t="s">
        <v>95</v>
      </c>
      <c r="R179" s="238"/>
      <c r="S179" s="238"/>
    </row>
    <row r="180">
      <c r="A180" s="228" t="s">
        <v>3192</v>
      </c>
      <c r="B180" s="238"/>
      <c r="C180" s="238"/>
      <c r="D180" s="229" t="s">
        <v>303</v>
      </c>
      <c r="E180" s="229" t="s">
        <v>5639</v>
      </c>
      <c r="F180" s="229" t="s">
        <v>11</v>
      </c>
      <c r="G180" s="229" t="s">
        <v>2023</v>
      </c>
      <c r="H180" s="238"/>
      <c r="I180" s="229" t="s">
        <v>18043</v>
      </c>
      <c r="J180" s="229" t="s">
        <v>18046</v>
      </c>
      <c r="K180" s="229" t="s">
        <v>18047</v>
      </c>
      <c r="L180" s="229" t="s">
        <v>18048</v>
      </c>
      <c r="M180" s="238"/>
      <c r="N180" s="238"/>
      <c r="O180" s="802">
        <v>45327.0</v>
      </c>
      <c r="P180" s="230" t="s">
        <v>331</v>
      </c>
      <c r="Q180" s="230" t="s">
        <v>95</v>
      </c>
      <c r="R180" s="238"/>
      <c r="S180" s="238"/>
    </row>
    <row r="181">
      <c r="A181" s="228" t="s">
        <v>3197</v>
      </c>
      <c r="B181" s="238"/>
      <c r="C181" s="238"/>
      <c r="D181" s="229" t="s">
        <v>303</v>
      </c>
      <c r="E181" s="229" t="s">
        <v>5639</v>
      </c>
      <c r="F181" s="229" t="s">
        <v>11</v>
      </c>
      <c r="G181" s="229" t="s">
        <v>2023</v>
      </c>
      <c r="H181" s="238"/>
      <c r="I181" s="229" t="s">
        <v>18049</v>
      </c>
      <c r="J181" s="229" t="s">
        <v>18050</v>
      </c>
      <c r="K181" s="229" t="s">
        <v>18051</v>
      </c>
      <c r="L181" s="229" t="s">
        <v>18003</v>
      </c>
      <c r="M181" s="238"/>
      <c r="N181" s="238"/>
      <c r="O181" s="802">
        <v>45327.0</v>
      </c>
      <c r="P181" s="230" t="s">
        <v>331</v>
      </c>
      <c r="Q181" s="230" t="s">
        <v>95</v>
      </c>
      <c r="R181" s="238"/>
      <c r="S181" s="238"/>
    </row>
    <row r="182">
      <c r="A182" s="228" t="s">
        <v>3204</v>
      </c>
      <c r="B182" s="238"/>
      <c r="C182" s="238"/>
      <c r="D182" s="229" t="s">
        <v>303</v>
      </c>
      <c r="E182" s="229" t="s">
        <v>5639</v>
      </c>
      <c r="F182" s="229" t="s">
        <v>11</v>
      </c>
      <c r="G182" s="229" t="s">
        <v>2023</v>
      </c>
      <c r="H182" s="238"/>
      <c r="I182" s="229" t="s">
        <v>18052</v>
      </c>
      <c r="J182" s="229" t="s">
        <v>18053</v>
      </c>
      <c r="K182" s="229" t="s">
        <v>18054</v>
      </c>
      <c r="L182" s="229" t="s">
        <v>18003</v>
      </c>
      <c r="M182" s="238"/>
      <c r="N182" s="238"/>
      <c r="O182" s="820">
        <v>45478.0</v>
      </c>
      <c r="P182" s="821" t="s">
        <v>94</v>
      </c>
      <c r="Q182" s="821" t="s">
        <v>95</v>
      </c>
      <c r="R182" s="238"/>
      <c r="S182" s="238"/>
    </row>
    <row r="183">
      <c r="A183" s="228" t="s">
        <v>3210</v>
      </c>
      <c r="B183" s="238"/>
      <c r="C183" s="238"/>
      <c r="D183" s="229" t="s">
        <v>303</v>
      </c>
      <c r="E183" s="229" t="s">
        <v>5639</v>
      </c>
      <c r="F183" s="229" t="s">
        <v>11</v>
      </c>
      <c r="G183" s="229" t="s">
        <v>2023</v>
      </c>
      <c r="H183" s="238"/>
      <c r="I183" s="229" t="s">
        <v>18055</v>
      </c>
      <c r="J183" s="229" t="s">
        <v>18056</v>
      </c>
      <c r="K183" s="229" t="s">
        <v>18057</v>
      </c>
      <c r="L183" s="229" t="s">
        <v>18058</v>
      </c>
      <c r="M183" s="238"/>
      <c r="N183" s="238"/>
      <c r="O183" s="802">
        <v>45327.0</v>
      </c>
      <c r="P183" s="230" t="s">
        <v>331</v>
      </c>
      <c r="Q183" s="230" t="s">
        <v>95</v>
      </c>
      <c r="R183" s="238"/>
      <c r="S183" s="238"/>
    </row>
    <row r="184">
      <c r="A184" s="228" t="s">
        <v>3216</v>
      </c>
      <c r="B184" s="238"/>
      <c r="C184" s="238"/>
      <c r="D184" s="229" t="s">
        <v>303</v>
      </c>
      <c r="E184" s="229" t="s">
        <v>5639</v>
      </c>
      <c r="F184" s="229" t="s">
        <v>12</v>
      </c>
      <c r="G184" s="229" t="s">
        <v>2023</v>
      </c>
      <c r="H184" s="238"/>
      <c r="I184" s="229" t="s">
        <v>18059</v>
      </c>
      <c r="J184" s="229" t="s">
        <v>18060</v>
      </c>
      <c r="K184" s="229" t="s">
        <v>18061</v>
      </c>
      <c r="L184" s="229" t="s">
        <v>18062</v>
      </c>
      <c r="M184" s="238"/>
      <c r="N184" s="238"/>
      <c r="O184" s="802">
        <v>45540.0</v>
      </c>
      <c r="P184" s="230" t="s">
        <v>331</v>
      </c>
      <c r="Q184" s="230" t="s">
        <v>95</v>
      </c>
      <c r="R184" s="238"/>
      <c r="S184" s="238"/>
    </row>
    <row r="185">
      <c r="A185" s="228" t="s">
        <v>3222</v>
      </c>
      <c r="B185" s="238"/>
      <c r="C185" s="238"/>
      <c r="D185" s="229" t="s">
        <v>303</v>
      </c>
      <c r="E185" s="229" t="s">
        <v>5639</v>
      </c>
      <c r="F185" s="229" t="s">
        <v>12</v>
      </c>
      <c r="G185" s="229" t="s">
        <v>2023</v>
      </c>
      <c r="H185" s="238"/>
      <c r="I185" s="229" t="s">
        <v>18063</v>
      </c>
      <c r="J185" s="229" t="s">
        <v>18060</v>
      </c>
      <c r="K185" s="229" t="s">
        <v>18064</v>
      </c>
      <c r="L185" s="229" t="s">
        <v>17545</v>
      </c>
      <c r="M185" s="238"/>
      <c r="N185" s="238"/>
      <c r="O185" s="821" t="s">
        <v>1555</v>
      </c>
      <c r="P185" s="821" t="s">
        <v>94</v>
      </c>
      <c r="Q185" s="821" t="s">
        <v>95</v>
      </c>
      <c r="R185" s="238"/>
      <c r="S185" s="238"/>
    </row>
    <row r="186">
      <c r="A186" s="228" t="s">
        <v>3228</v>
      </c>
      <c r="B186" s="590">
        <v>556911.0</v>
      </c>
      <c r="C186" s="238"/>
      <c r="D186" s="229" t="s">
        <v>303</v>
      </c>
      <c r="E186" s="229" t="s">
        <v>28</v>
      </c>
      <c r="F186" s="229" t="s">
        <v>11</v>
      </c>
      <c r="G186" s="229" t="s">
        <v>2023</v>
      </c>
      <c r="H186" s="238"/>
      <c r="I186" s="229" t="s">
        <v>18065</v>
      </c>
      <c r="J186" s="229" t="s">
        <v>18066</v>
      </c>
      <c r="K186" s="229" t="s">
        <v>18067</v>
      </c>
      <c r="L186" s="229" t="s">
        <v>18068</v>
      </c>
      <c r="M186" s="238"/>
      <c r="N186" s="238"/>
      <c r="O186" s="820">
        <v>45478.0</v>
      </c>
      <c r="P186" s="821" t="s">
        <v>94</v>
      </c>
      <c r="Q186" s="821" t="s">
        <v>95</v>
      </c>
      <c r="R186" s="238"/>
      <c r="S186" s="238"/>
    </row>
    <row r="187">
      <c r="A187" s="228" t="s">
        <v>3233</v>
      </c>
      <c r="B187" s="590">
        <v>563101.0</v>
      </c>
      <c r="C187" s="238"/>
      <c r="D187" s="229" t="s">
        <v>303</v>
      </c>
      <c r="E187" s="229" t="s">
        <v>28</v>
      </c>
      <c r="F187" s="229" t="s">
        <v>11</v>
      </c>
      <c r="G187" s="229" t="s">
        <v>2023</v>
      </c>
      <c r="H187" s="238"/>
      <c r="I187" s="229" t="s">
        <v>18069</v>
      </c>
      <c r="J187" s="238"/>
      <c r="K187" s="229" t="s">
        <v>18067</v>
      </c>
      <c r="L187" s="229" t="s">
        <v>18070</v>
      </c>
      <c r="M187" s="238"/>
      <c r="N187" s="238"/>
      <c r="O187" s="820">
        <v>45478.0</v>
      </c>
      <c r="P187" s="821" t="s">
        <v>94</v>
      </c>
      <c r="Q187" s="821" t="s">
        <v>95</v>
      </c>
      <c r="R187" s="238"/>
      <c r="S187" s="238"/>
    </row>
    <row r="188">
      <c r="A188" s="228" t="s">
        <v>3239</v>
      </c>
      <c r="B188" s="590">
        <v>563141.0</v>
      </c>
      <c r="C188" s="238"/>
      <c r="D188" s="229" t="s">
        <v>303</v>
      </c>
      <c r="E188" s="229" t="s">
        <v>28</v>
      </c>
      <c r="F188" s="229" t="s">
        <v>11</v>
      </c>
      <c r="G188" s="229" t="s">
        <v>2023</v>
      </c>
      <c r="H188" s="238"/>
      <c r="I188" s="229" t="s">
        <v>18071</v>
      </c>
      <c r="J188" s="238"/>
      <c r="K188" s="229" t="s">
        <v>18072</v>
      </c>
      <c r="L188" s="229" t="s">
        <v>18073</v>
      </c>
      <c r="M188" s="238"/>
      <c r="N188" s="238"/>
      <c r="O188" s="820">
        <v>45478.0</v>
      </c>
      <c r="P188" s="821" t="s">
        <v>94</v>
      </c>
      <c r="Q188" s="821" t="s">
        <v>95</v>
      </c>
      <c r="R188" s="238"/>
      <c r="S188" s="238"/>
    </row>
    <row r="189">
      <c r="A189" s="228" t="s">
        <v>3246</v>
      </c>
      <c r="B189" s="590">
        <v>556916.0</v>
      </c>
      <c r="C189" s="238"/>
      <c r="D189" s="229" t="s">
        <v>303</v>
      </c>
      <c r="E189" s="229" t="s">
        <v>28</v>
      </c>
      <c r="F189" s="229" t="s">
        <v>11</v>
      </c>
      <c r="G189" s="229" t="s">
        <v>2023</v>
      </c>
      <c r="H189" s="238"/>
      <c r="I189" s="229" t="s">
        <v>18074</v>
      </c>
      <c r="J189" s="238"/>
      <c r="K189" s="229" t="s">
        <v>18075</v>
      </c>
      <c r="L189" s="229" t="s">
        <v>18076</v>
      </c>
      <c r="M189" s="238"/>
      <c r="N189" s="238"/>
      <c r="O189" s="820">
        <v>45478.0</v>
      </c>
      <c r="P189" s="821" t="s">
        <v>94</v>
      </c>
      <c r="Q189" s="821" t="s">
        <v>95</v>
      </c>
      <c r="R189" s="238"/>
      <c r="S189" s="238"/>
    </row>
    <row r="190">
      <c r="A190" s="228" t="s">
        <v>3252</v>
      </c>
      <c r="B190" s="835">
        <v>554459.0</v>
      </c>
      <c r="C190" s="238"/>
      <c r="D190" s="229" t="s">
        <v>303</v>
      </c>
      <c r="E190" s="229" t="s">
        <v>28</v>
      </c>
      <c r="F190" s="229" t="s">
        <v>11</v>
      </c>
      <c r="G190" s="229" t="s">
        <v>2023</v>
      </c>
      <c r="H190" s="238"/>
      <c r="I190" s="229" t="s">
        <v>18077</v>
      </c>
      <c r="J190" s="229" t="s">
        <v>17937</v>
      </c>
      <c r="K190" s="229" t="s">
        <v>18078</v>
      </c>
      <c r="L190" s="229" t="s">
        <v>18079</v>
      </c>
      <c r="M190" s="238"/>
      <c r="N190" s="238"/>
      <c r="O190" s="820">
        <v>45478.0</v>
      </c>
      <c r="P190" s="821" t="s">
        <v>94</v>
      </c>
      <c r="Q190" s="821" t="s">
        <v>95</v>
      </c>
      <c r="R190" s="238"/>
      <c r="S190" s="238"/>
    </row>
    <row r="191">
      <c r="A191" s="228" t="s">
        <v>3257</v>
      </c>
      <c r="B191" s="835">
        <v>556953.0</v>
      </c>
      <c r="C191" s="238"/>
      <c r="D191" s="229" t="s">
        <v>303</v>
      </c>
      <c r="E191" s="229" t="s">
        <v>5639</v>
      </c>
      <c r="F191" s="229" t="s">
        <v>11</v>
      </c>
      <c r="G191" s="229" t="s">
        <v>2023</v>
      </c>
      <c r="H191" s="238"/>
      <c r="I191" s="229" t="s">
        <v>18080</v>
      </c>
      <c r="J191" s="229" t="s">
        <v>18081</v>
      </c>
      <c r="K191" s="229" t="s">
        <v>18082</v>
      </c>
      <c r="L191" s="229" t="s">
        <v>18083</v>
      </c>
      <c r="M191" s="238"/>
      <c r="N191" s="238"/>
      <c r="O191" s="820">
        <v>45478.0</v>
      </c>
      <c r="P191" s="821" t="s">
        <v>94</v>
      </c>
      <c r="Q191" s="821" t="s">
        <v>95</v>
      </c>
      <c r="R191" s="238"/>
      <c r="S191" s="238"/>
    </row>
    <row r="192">
      <c r="A192" s="228" t="s">
        <v>3262</v>
      </c>
      <c r="B192" s="590">
        <v>554028.0</v>
      </c>
      <c r="C192" s="238"/>
      <c r="D192" s="229" t="s">
        <v>303</v>
      </c>
      <c r="E192" s="229" t="s">
        <v>9384</v>
      </c>
      <c r="F192" s="229" t="s">
        <v>12</v>
      </c>
      <c r="G192" s="229" t="s">
        <v>2023</v>
      </c>
      <c r="H192" s="238"/>
      <c r="I192" s="229" t="s">
        <v>18084</v>
      </c>
      <c r="J192" s="229" t="s">
        <v>17962</v>
      </c>
      <c r="K192" s="229" t="s">
        <v>18085</v>
      </c>
      <c r="L192" s="229" t="s">
        <v>18086</v>
      </c>
      <c r="M192" s="238"/>
      <c r="N192" s="238"/>
      <c r="O192" s="802">
        <v>45327.0</v>
      </c>
      <c r="P192" s="230" t="s">
        <v>331</v>
      </c>
      <c r="Q192" s="230" t="s">
        <v>95</v>
      </c>
      <c r="R192" s="238"/>
      <c r="S192" s="238"/>
    </row>
    <row r="193">
      <c r="A193" s="228" t="s">
        <v>3267</v>
      </c>
      <c r="B193" s="590">
        <v>558535.0</v>
      </c>
      <c r="C193" s="238"/>
      <c r="D193" s="229" t="s">
        <v>303</v>
      </c>
      <c r="E193" s="229" t="s">
        <v>9384</v>
      </c>
      <c r="F193" s="229" t="s">
        <v>12</v>
      </c>
      <c r="G193" s="229" t="s">
        <v>2023</v>
      </c>
      <c r="H193" s="238"/>
      <c r="I193" s="229" t="s">
        <v>18087</v>
      </c>
      <c r="J193" s="238"/>
      <c r="K193" s="229" t="s">
        <v>18088</v>
      </c>
      <c r="L193" s="229" t="s">
        <v>18089</v>
      </c>
      <c r="M193" s="238"/>
      <c r="N193" s="238"/>
      <c r="O193" s="590"/>
      <c r="P193" s="590"/>
      <c r="Q193" s="821" t="s">
        <v>620</v>
      </c>
      <c r="R193" s="238"/>
      <c r="S193" s="238"/>
    </row>
    <row r="194">
      <c r="A194" s="228" t="s">
        <v>3271</v>
      </c>
      <c r="B194" s="229" t="s">
        <v>17943</v>
      </c>
      <c r="C194" s="229" t="s">
        <v>5292</v>
      </c>
      <c r="D194" s="229" t="s">
        <v>303</v>
      </c>
      <c r="E194" s="229" t="s">
        <v>14111</v>
      </c>
      <c r="F194" s="229" t="s">
        <v>12</v>
      </c>
      <c r="G194" s="229" t="s">
        <v>2023</v>
      </c>
      <c r="H194" s="238"/>
      <c r="I194" s="229" t="s">
        <v>18090</v>
      </c>
      <c r="J194" s="229" t="s">
        <v>17945</v>
      </c>
      <c r="K194" s="229" t="s">
        <v>18091</v>
      </c>
      <c r="L194" s="229" t="s">
        <v>18092</v>
      </c>
      <c r="M194" s="238"/>
      <c r="N194" s="238"/>
      <c r="O194" s="820">
        <v>45478.0</v>
      </c>
      <c r="P194" s="821" t="s">
        <v>94</v>
      </c>
      <c r="Q194" s="821" t="s">
        <v>95</v>
      </c>
      <c r="R194" s="238"/>
      <c r="S194" s="238"/>
    </row>
    <row r="195">
      <c r="A195" s="228" t="s">
        <v>3277</v>
      </c>
      <c r="B195" s="590">
        <v>563162.0</v>
      </c>
      <c r="C195" s="238"/>
      <c r="D195" s="229" t="s">
        <v>303</v>
      </c>
      <c r="E195" s="229" t="s">
        <v>14111</v>
      </c>
      <c r="F195" s="229" t="s">
        <v>11</v>
      </c>
      <c r="G195" s="229" t="s">
        <v>2023</v>
      </c>
      <c r="H195" s="238"/>
      <c r="I195" s="229" t="s">
        <v>18093</v>
      </c>
      <c r="J195" s="238"/>
      <c r="K195" s="793" t="s">
        <v>18094</v>
      </c>
      <c r="L195" s="229" t="s">
        <v>18095</v>
      </c>
      <c r="M195" s="238"/>
      <c r="N195" s="238"/>
      <c r="O195" s="820">
        <v>45478.0</v>
      </c>
      <c r="P195" s="821" t="s">
        <v>94</v>
      </c>
      <c r="Q195" s="821" t="s">
        <v>95</v>
      </c>
      <c r="R195" s="238"/>
      <c r="S195" s="238"/>
    </row>
    <row r="196">
      <c r="A196" s="228" t="s">
        <v>3282</v>
      </c>
      <c r="B196" s="229" t="s">
        <v>17943</v>
      </c>
      <c r="C196" s="229" t="s">
        <v>5292</v>
      </c>
      <c r="D196" s="229" t="s">
        <v>303</v>
      </c>
      <c r="E196" s="229" t="s">
        <v>5115</v>
      </c>
      <c r="F196" s="229" t="s">
        <v>11</v>
      </c>
      <c r="G196" s="229" t="s">
        <v>2023</v>
      </c>
      <c r="H196" s="238"/>
      <c r="I196" s="229" t="s">
        <v>18096</v>
      </c>
      <c r="J196" s="229" t="s">
        <v>17945</v>
      </c>
      <c r="K196" s="229" t="s">
        <v>18097</v>
      </c>
      <c r="L196" s="229" t="s">
        <v>18098</v>
      </c>
      <c r="M196" s="238"/>
      <c r="N196" s="238"/>
      <c r="O196" s="802">
        <v>45540.0</v>
      </c>
      <c r="P196" s="230" t="s">
        <v>331</v>
      </c>
      <c r="Q196" s="230" t="s">
        <v>95</v>
      </c>
      <c r="R196" s="238"/>
      <c r="S196" s="238"/>
    </row>
    <row r="197">
      <c r="A197" s="228" t="s">
        <v>3287</v>
      </c>
      <c r="B197" s="229" t="s">
        <v>16909</v>
      </c>
      <c r="C197" s="229" t="s">
        <v>16323</v>
      </c>
      <c r="D197" s="229" t="s">
        <v>303</v>
      </c>
      <c r="E197" s="229" t="s">
        <v>6823</v>
      </c>
      <c r="F197" s="229" t="s">
        <v>11</v>
      </c>
      <c r="G197" s="229" t="s">
        <v>10364</v>
      </c>
      <c r="H197" s="229" t="s">
        <v>847</v>
      </c>
      <c r="I197" s="229" t="s">
        <v>18099</v>
      </c>
      <c r="J197" s="229" t="s">
        <v>18100</v>
      </c>
      <c r="K197" s="229" t="s">
        <v>18101</v>
      </c>
      <c r="L197" s="229" t="s">
        <v>17791</v>
      </c>
      <c r="M197" s="238"/>
      <c r="N197" s="238"/>
      <c r="O197" s="820">
        <v>45478.0</v>
      </c>
      <c r="P197" s="821" t="s">
        <v>94</v>
      </c>
      <c r="Q197" s="821" t="s">
        <v>95</v>
      </c>
      <c r="R197" s="238"/>
      <c r="S197" s="238"/>
    </row>
    <row r="198">
      <c r="A198" s="228" t="s">
        <v>3292</v>
      </c>
      <c r="B198" s="590">
        <v>559326.0</v>
      </c>
      <c r="C198" s="238"/>
      <c r="D198" s="229" t="s">
        <v>303</v>
      </c>
      <c r="E198" s="229" t="s">
        <v>5115</v>
      </c>
      <c r="F198" s="229" t="s">
        <v>12</v>
      </c>
      <c r="G198" s="229" t="s">
        <v>2023</v>
      </c>
      <c r="H198" s="238"/>
      <c r="I198" s="229" t="s">
        <v>18102</v>
      </c>
      <c r="J198" s="229" t="s">
        <v>17937</v>
      </c>
      <c r="K198" s="229" t="s">
        <v>18103</v>
      </c>
      <c r="L198" s="229" t="s">
        <v>18104</v>
      </c>
      <c r="M198" s="238"/>
      <c r="N198" s="238"/>
      <c r="O198" s="802">
        <v>45540.0</v>
      </c>
      <c r="P198" s="230" t="s">
        <v>331</v>
      </c>
      <c r="Q198" s="230" t="s">
        <v>95</v>
      </c>
      <c r="R198" s="238"/>
      <c r="S198" s="238"/>
    </row>
    <row r="199">
      <c r="A199" s="228" t="s">
        <v>3296</v>
      </c>
      <c r="B199" s="590">
        <v>559194.0</v>
      </c>
      <c r="C199" s="238"/>
      <c r="D199" s="229" t="s">
        <v>303</v>
      </c>
      <c r="E199" s="229" t="s">
        <v>14475</v>
      </c>
      <c r="F199" s="229" t="s">
        <v>12</v>
      </c>
      <c r="G199" s="229" t="s">
        <v>2023</v>
      </c>
      <c r="H199" s="238"/>
      <c r="I199" s="229" t="s">
        <v>18105</v>
      </c>
      <c r="J199" s="238"/>
      <c r="K199" s="229" t="s">
        <v>18106</v>
      </c>
      <c r="L199" s="229" t="s">
        <v>18107</v>
      </c>
      <c r="M199" s="238"/>
      <c r="N199" s="238"/>
      <c r="O199" s="820">
        <v>45478.0</v>
      </c>
      <c r="P199" s="821" t="s">
        <v>94</v>
      </c>
      <c r="Q199" s="821" t="s">
        <v>95</v>
      </c>
      <c r="R199" s="238"/>
      <c r="S199" s="238"/>
    </row>
    <row r="200">
      <c r="A200" s="228" t="s">
        <v>3300</v>
      </c>
      <c r="B200" s="590">
        <v>559196.0</v>
      </c>
      <c r="C200" s="238"/>
      <c r="D200" s="229" t="s">
        <v>303</v>
      </c>
      <c r="E200" s="229" t="s">
        <v>14475</v>
      </c>
      <c r="F200" s="229" t="s">
        <v>12</v>
      </c>
      <c r="G200" s="229" t="s">
        <v>2023</v>
      </c>
      <c r="H200" s="238"/>
      <c r="I200" s="229" t="s">
        <v>18108</v>
      </c>
      <c r="J200" s="229" t="s">
        <v>17937</v>
      </c>
      <c r="K200" s="229" t="s">
        <v>18109</v>
      </c>
      <c r="L200" s="229" t="s">
        <v>18110</v>
      </c>
      <c r="M200" s="238"/>
      <c r="N200" s="238"/>
      <c r="O200" s="820">
        <v>45478.0</v>
      </c>
      <c r="P200" s="821" t="s">
        <v>94</v>
      </c>
      <c r="Q200" s="821" t="s">
        <v>95</v>
      </c>
      <c r="R200" s="238"/>
      <c r="S200" s="238"/>
    </row>
    <row r="201">
      <c r="A201" s="228" t="s">
        <v>3305</v>
      </c>
      <c r="B201" s="590">
        <v>559201.0</v>
      </c>
      <c r="C201" s="238"/>
      <c r="D201" s="229" t="s">
        <v>303</v>
      </c>
      <c r="E201" s="229" t="s">
        <v>14475</v>
      </c>
      <c r="F201" s="229" t="s">
        <v>12</v>
      </c>
      <c r="G201" s="229" t="s">
        <v>2023</v>
      </c>
      <c r="H201" s="238"/>
      <c r="I201" s="229" t="s">
        <v>18111</v>
      </c>
      <c r="J201" s="238"/>
      <c r="K201" s="229" t="s">
        <v>18112</v>
      </c>
      <c r="L201" s="229" t="s">
        <v>18113</v>
      </c>
      <c r="M201" s="238"/>
      <c r="N201" s="238"/>
      <c r="O201" s="820">
        <v>45478.0</v>
      </c>
      <c r="P201" s="821" t="s">
        <v>94</v>
      </c>
      <c r="Q201" s="821" t="s">
        <v>95</v>
      </c>
      <c r="R201" s="238"/>
      <c r="S201" s="238"/>
    </row>
    <row r="202">
      <c r="A202" s="228" t="s">
        <v>3312</v>
      </c>
      <c r="B202" s="590">
        <v>559186.0</v>
      </c>
      <c r="C202" s="238"/>
      <c r="D202" s="229" t="s">
        <v>303</v>
      </c>
      <c r="E202" s="229" t="s">
        <v>14475</v>
      </c>
      <c r="F202" s="229" t="s">
        <v>12</v>
      </c>
      <c r="G202" s="229" t="s">
        <v>2023</v>
      </c>
      <c r="H202" s="238"/>
      <c r="I202" s="229" t="s">
        <v>18114</v>
      </c>
      <c r="J202" s="238"/>
      <c r="K202" s="229" t="s">
        <v>18115</v>
      </c>
      <c r="L202" s="229" t="s">
        <v>18116</v>
      </c>
      <c r="M202" s="238"/>
      <c r="N202" s="238"/>
      <c r="O202" s="820">
        <v>45478.0</v>
      </c>
      <c r="P202" s="821" t="s">
        <v>94</v>
      </c>
      <c r="Q202" s="821" t="s">
        <v>95</v>
      </c>
      <c r="R202" s="238"/>
      <c r="S202" s="238"/>
    </row>
    <row r="203">
      <c r="A203" s="228" t="s">
        <v>3317</v>
      </c>
      <c r="B203" s="229" t="s">
        <v>17943</v>
      </c>
      <c r="C203" s="229" t="s">
        <v>5292</v>
      </c>
      <c r="D203" s="229" t="s">
        <v>303</v>
      </c>
      <c r="E203" s="229" t="s">
        <v>18117</v>
      </c>
      <c r="F203" s="229" t="s">
        <v>12</v>
      </c>
      <c r="G203" s="229" t="s">
        <v>2023</v>
      </c>
      <c r="H203" s="238"/>
      <c r="I203" s="229" t="s">
        <v>18118</v>
      </c>
      <c r="J203" s="229" t="s">
        <v>17945</v>
      </c>
      <c r="K203" s="229" t="s">
        <v>18119</v>
      </c>
      <c r="L203" s="229" t="s">
        <v>18120</v>
      </c>
      <c r="M203" s="238"/>
      <c r="N203" s="238"/>
      <c r="O203" s="802">
        <v>45540.0</v>
      </c>
      <c r="P203" s="230" t="s">
        <v>331</v>
      </c>
      <c r="Q203" s="230" t="s">
        <v>95</v>
      </c>
      <c r="R203" s="238"/>
      <c r="S203" s="238"/>
    </row>
    <row r="204">
      <c r="A204" s="228" t="s">
        <v>3321</v>
      </c>
      <c r="B204" s="229" t="s">
        <v>17943</v>
      </c>
      <c r="C204" s="229" t="s">
        <v>5292</v>
      </c>
      <c r="D204" s="229" t="s">
        <v>303</v>
      </c>
      <c r="E204" s="229" t="s">
        <v>18117</v>
      </c>
      <c r="F204" s="229" t="s">
        <v>12</v>
      </c>
      <c r="G204" s="229" t="s">
        <v>2023</v>
      </c>
      <c r="H204" s="238"/>
      <c r="I204" s="229" t="s">
        <v>18121</v>
      </c>
      <c r="J204" s="229" t="s">
        <v>17945</v>
      </c>
      <c r="K204" s="229" t="s">
        <v>18122</v>
      </c>
      <c r="L204" s="229" t="s">
        <v>18123</v>
      </c>
      <c r="M204" s="238"/>
      <c r="N204" s="238"/>
      <c r="O204" s="802">
        <v>45540.0</v>
      </c>
      <c r="P204" s="230" t="s">
        <v>331</v>
      </c>
      <c r="Q204" s="230" t="s">
        <v>95</v>
      </c>
      <c r="R204" s="238"/>
      <c r="S204" s="238"/>
    </row>
    <row r="205">
      <c r="A205" s="228" t="s">
        <v>3326</v>
      </c>
      <c r="B205" s="590">
        <v>552300.0</v>
      </c>
      <c r="C205" s="238"/>
      <c r="D205" s="229" t="s">
        <v>303</v>
      </c>
      <c r="E205" s="229" t="s">
        <v>34</v>
      </c>
      <c r="F205" s="229" t="s">
        <v>11</v>
      </c>
      <c r="G205" s="229" t="s">
        <v>2023</v>
      </c>
      <c r="H205" s="238"/>
      <c r="I205" s="229" t="s">
        <v>18124</v>
      </c>
      <c r="J205" s="238"/>
      <c r="K205" s="229" t="s">
        <v>18125</v>
      </c>
      <c r="L205" s="229" t="s">
        <v>18126</v>
      </c>
      <c r="M205" s="238"/>
      <c r="N205" s="238"/>
      <c r="O205" s="802">
        <v>45327.0</v>
      </c>
      <c r="P205" s="230" t="s">
        <v>331</v>
      </c>
      <c r="Q205" s="230" t="s">
        <v>95</v>
      </c>
      <c r="R205" s="242" t="s">
        <v>18127</v>
      </c>
      <c r="S205" s="229" t="s">
        <v>57</v>
      </c>
    </row>
    <row r="206">
      <c r="A206" s="228" t="s">
        <v>3331</v>
      </c>
      <c r="B206" s="590">
        <v>552299.0</v>
      </c>
      <c r="C206" s="238"/>
      <c r="D206" s="229" t="s">
        <v>303</v>
      </c>
      <c r="E206" s="229" t="s">
        <v>34</v>
      </c>
      <c r="F206" s="229" t="s">
        <v>12</v>
      </c>
      <c r="G206" s="229" t="s">
        <v>2023</v>
      </c>
      <c r="H206" s="238"/>
      <c r="I206" s="229" t="s">
        <v>18128</v>
      </c>
      <c r="J206" s="229" t="s">
        <v>17962</v>
      </c>
      <c r="K206" s="229" t="s">
        <v>18129</v>
      </c>
      <c r="L206" s="229" t="s">
        <v>18130</v>
      </c>
      <c r="M206" s="238"/>
      <c r="N206" s="238"/>
      <c r="O206" s="802">
        <v>45327.0</v>
      </c>
      <c r="P206" s="230" t="s">
        <v>331</v>
      </c>
      <c r="Q206" s="230" t="s">
        <v>95</v>
      </c>
      <c r="R206" s="238"/>
      <c r="S206" s="238"/>
    </row>
    <row r="207">
      <c r="A207" s="228" t="s">
        <v>3336</v>
      </c>
      <c r="B207" s="590">
        <v>558676.0</v>
      </c>
      <c r="C207" s="238"/>
      <c r="D207" s="229" t="s">
        <v>303</v>
      </c>
      <c r="E207" s="229" t="s">
        <v>5059</v>
      </c>
      <c r="F207" s="229" t="s">
        <v>12</v>
      </c>
      <c r="G207" s="229" t="s">
        <v>2023</v>
      </c>
      <c r="H207" s="238"/>
      <c r="I207" s="229" t="s">
        <v>18131</v>
      </c>
      <c r="J207" s="238"/>
      <c r="K207" s="836" t="s">
        <v>18132</v>
      </c>
      <c r="L207" s="229" t="s">
        <v>18133</v>
      </c>
      <c r="M207" s="238"/>
      <c r="N207" s="238"/>
      <c r="O207" s="820">
        <v>45478.0</v>
      </c>
      <c r="P207" s="821" t="s">
        <v>94</v>
      </c>
      <c r="Q207" s="821" t="s">
        <v>95</v>
      </c>
      <c r="R207" s="238"/>
      <c r="S207" s="238"/>
    </row>
    <row r="208">
      <c r="A208" s="228" t="s">
        <v>3341</v>
      </c>
      <c r="B208" s="590">
        <v>554242.0</v>
      </c>
      <c r="C208" s="238"/>
      <c r="D208" s="229" t="s">
        <v>303</v>
      </c>
      <c r="E208" s="229" t="s">
        <v>18134</v>
      </c>
      <c r="F208" s="229" t="s">
        <v>11</v>
      </c>
      <c r="G208" s="229" t="s">
        <v>2023</v>
      </c>
      <c r="H208" s="238"/>
      <c r="I208" s="229" t="s">
        <v>18135</v>
      </c>
      <c r="J208" s="229" t="s">
        <v>18136</v>
      </c>
      <c r="K208" s="229" t="s">
        <v>18137</v>
      </c>
      <c r="L208" s="229" t="s">
        <v>18138</v>
      </c>
      <c r="M208" s="238"/>
      <c r="N208" s="238"/>
      <c r="O208" s="820">
        <v>45478.0</v>
      </c>
      <c r="P208" s="821" t="s">
        <v>94</v>
      </c>
      <c r="Q208" s="821" t="s">
        <v>95</v>
      </c>
      <c r="R208" s="238"/>
      <c r="S208" s="238"/>
    </row>
    <row r="209">
      <c r="A209" s="228" t="s">
        <v>3345</v>
      </c>
      <c r="B209" s="835">
        <v>553536.0</v>
      </c>
      <c r="C209" s="238"/>
      <c r="D209" s="229" t="s">
        <v>303</v>
      </c>
      <c r="E209" s="229" t="s">
        <v>18134</v>
      </c>
      <c r="F209" s="229" t="s">
        <v>11</v>
      </c>
      <c r="G209" s="229" t="s">
        <v>2023</v>
      </c>
      <c r="H209" s="238"/>
      <c r="I209" s="229" t="s">
        <v>18139</v>
      </c>
      <c r="J209" s="229" t="s">
        <v>18140</v>
      </c>
      <c r="K209" s="229" t="s">
        <v>18141</v>
      </c>
      <c r="L209" s="238"/>
      <c r="M209" s="238"/>
      <c r="N209" s="238"/>
      <c r="O209" s="820">
        <v>45478.0</v>
      </c>
      <c r="P209" s="821" t="s">
        <v>94</v>
      </c>
      <c r="Q209" s="821" t="s">
        <v>95</v>
      </c>
      <c r="R209" s="238"/>
      <c r="S209" s="238"/>
    </row>
    <row r="210">
      <c r="A210" s="228" t="s">
        <v>3351</v>
      </c>
      <c r="B210" s="835">
        <v>558744.0</v>
      </c>
      <c r="C210" s="238"/>
      <c r="D210" s="229" t="s">
        <v>303</v>
      </c>
      <c r="E210" s="229" t="s">
        <v>18142</v>
      </c>
      <c r="F210" s="229" t="s">
        <v>12</v>
      </c>
      <c r="G210" s="229" t="s">
        <v>2023</v>
      </c>
      <c r="H210" s="238"/>
      <c r="I210" s="229" t="s">
        <v>18143</v>
      </c>
      <c r="J210" s="229" t="s">
        <v>17937</v>
      </c>
      <c r="K210" s="229" t="s">
        <v>18144</v>
      </c>
      <c r="L210" s="229" t="s">
        <v>18145</v>
      </c>
      <c r="M210" s="238"/>
      <c r="N210" s="238"/>
      <c r="O210" s="802">
        <v>45327.0</v>
      </c>
      <c r="P210" s="230" t="s">
        <v>331</v>
      </c>
      <c r="Q210" s="230" t="s">
        <v>95</v>
      </c>
      <c r="R210" s="238"/>
      <c r="S210" s="238"/>
    </row>
    <row r="211">
      <c r="A211" s="228" t="s">
        <v>3357</v>
      </c>
      <c r="B211" s="229" t="s">
        <v>18146</v>
      </c>
      <c r="C211" s="229" t="s">
        <v>5769</v>
      </c>
      <c r="D211" s="229" t="s">
        <v>303</v>
      </c>
      <c r="E211" s="229" t="s">
        <v>18142</v>
      </c>
      <c r="F211" s="229" t="s">
        <v>12</v>
      </c>
      <c r="G211" s="229" t="s">
        <v>2023</v>
      </c>
      <c r="H211" s="238"/>
      <c r="I211" s="229" t="s">
        <v>18147</v>
      </c>
      <c r="J211" s="238"/>
      <c r="K211" s="229" t="s">
        <v>18148</v>
      </c>
      <c r="L211" s="229" t="s">
        <v>18149</v>
      </c>
      <c r="M211" s="238"/>
      <c r="N211" s="238"/>
      <c r="O211" s="802">
        <v>45540.0</v>
      </c>
      <c r="P211" s="230" t="s">
        <v>331</v>
      </c>
      <c r="Q211" s="230" t="s">
        <v>95</v>
      </c>
      <c r="R211" s="238"/>
      <c r="S211" s="238"/>
    </row>
    <row r="212">
      <c r="A212" s="228" t="s">
        <v>3362</v>
      </c>
      <c r="B212" s="242" t="s">
        <v>13027</v>
      </c>
      <c r="C212" s="229" t="s">
        <v>8416</v>
      </c>
      <c r="D212" s="229" t="s">
        <v>303</v>
      </c>
      <c r="E212" s="229" t="s">
        <v>8695</v>
      </c>
      <c r="F212" s="229" t="s">
        <v>11</v>
      </c>
      <c r="G212" s="229" t="s">
        <v>6364</v>
      </c>
      <c r="H212" s="229" t="s">
        <v>2267</v>
      </c>
      <c r="I212" s="229" t="s">
        <v>18150</v>
      </c>
      <c r="J212" s="229" t="s">
        <v>18151</v>
      </c>
      <c r="K212" s="230" t="s">
        <v>18152</v>
      </c>
      <c r="L212" s="229" t="s">
        <v>18153</v>
      </c>
      <c r="M212" s="238"/>
      <c r="N212" s="238"/>
      <c r="O212" s="821" t="s">
        <v>1555</v>
      </c>
      <c r="P212" s="821" t="s">
        <v>94</v>
      </c>
      <c r="Q212" s="821" t="s">
        <v>95</v>
      </c>
      <c r="R212" s="238"/>
      <c r="S212" s="238"/>
    </row>
    <row r="213">
      <c r="A213" s="228" t="s">
        <v>3367</v>
      </c>
      <c r="B213" s="590">
        <v>553122.0</v>
      </c>
      <c r="C213" s="238"/>
      <c r="D213" s="229" t="s">
        <v>303</v>
      </c>
      <c r="E213" s="229" t="s">
        <v>8695</v>
      </c>
      <c r="F213" s="229" t="s">
        <v>11</v>
      </c>
      <c r="G213" s="229" t="s">
        <v>2023</v>
      </c>
      <c r="H213" s="238"/>
      <c r="I213" s="229" t="s">
        <v>18154</v>
      </c>
      <c r="J213" s="229" t="s">
        <v>17937</v>
      </c>
      <c r="K213" s="229" t="s">
        <v>18155</v>
      </c>
      <c r="L213" s="229" t="s">
        <v>18156</v>
      </c>
      <c r="M213" s="238"/>
      <c r="N213" s="238"/>
      <c r="O213" s="820"/>
      <c r="P213" s="821"/>
      <c r="Q213" s="821" t="s">
        <v>620</v>
      </c>
      <c r="R213" s="238"/>
      <c r="S213" s="238"/>
    </row>
    <row r="214">
      <c r="A214" s="228" t="s">
        <v>3373</v>
      </c>
      <c r="B214" s="590">
        <v>553539.0</v>
      </c>
      <c r="C214" s="238"/>
      <c r="D214" s="229" t="s">
        <v>303</v>
      </c>
      <c r="E214" s="229" t="s">
        <v>8695</v>
      </c>
      <c r="F214" s="229" t="s">
        <v>12</v>
      </c>
      <c r="G214" s="229" t="s">
        <v>2023</v>
      </c>
      <c r="H214" s="238"/>
      <c r="I214" s="229" t="s">
        <v>18157</v>
      </c>
      <c r="J214" s="229" t="s">
        <v>18158</v>
      </c>
      <c r="K214" s="229" t="s">
        <v>18159</v>
      </c>
      <c r="L214" s="229" t="s">
        <v>18160</v>
      </c>
      <c r="M214" s="238"/>
      <c r="N214" s="238"/>
      <c r="O214" s="820">
        <v>45478.0</v>
      </c>
      <c r="P214" s="821" t="s">
        <v>94</v>
      </c>
      <c r="Q214" s="821" t="s">
        <v>95</v>
      </c>
      <c r="R214" s="238"/>
      <c r="S214" s="238"/>
    </row>
    <row r="215">
      <c r="A215" s="228" t="s">
        <v>3378</v>
      </c>
      <c r="B215" s="229" t="s">
        <v>17943</v>
      </c>
      <c r="C215" s="229" t="s">
        <v>5292</v>
      </c>
      <c r="D215" s="229" t="s">
        <v>303</v>
      </c>
      <c r="E215" s="229" t="s">
        <v>8695</v>
      </c>
      <c r="F215" s="229" t="s">
        <v>11</v>
      </c>
      <c r="G215" s="229" t="s">
        <v>2023</v>
      </c>
      <c r="H215" s="238"/>
      <c r="I215" s="229" t="s">
        <v>18161</v>
      </c>
      <c r="J215" s="229" t="s">
        <v>17945</v>
      </c>
      <c r="K215" s="229" t="s">
        <v>18162</v>
      </c>
      <c r="L215" s="229" t="s">
        <v>18163</v>
      </c>
      <c r="M215" s="238"/>
      <c r="N215" s="238"/>
      <c r="O215" s="820">
        <v>45478.0</v>
      </c>
      <c r="P215" s="821" t="s">
        <v>94</v>
      </c>
      <c r="Q215" s="821" t="s">
        <v>95</v>
      </c>
      <c r="R215" s="238"/>
      <c r="S215" s="238"/>
    </row>
    <row r="216">
      <c r="A216" s="228" t="s">
        <v>3382</v>
      </c>
      <c r="B216" s="229" t="s">
        <v>17943</v>
      </c>
      <c r="C216" s="229" t="s">
        <v>5292</v>
      </c>
      <c r="D216" s="229" t="s">
        <v>303</v>
      </c>
      <c r="E216" s="229" t="s">
        <v>8695</v>
      </c>
      <c r="F216" s="229" t="s">
        <v>12</v>
      </c>
      <c r="G216" s="229" t="s">
        <v>2023</v>
      </c>
      <c r="H216" s="238"/>
      <c r="I216" s="229" t="s">
        <v>18164</v>
      </c>
      <c r="J216" s="229" t="s">
        <v>17945</v>
      </c>
      <c r="K216" s="229" t="s">
        <v>18165</v>
      </c>
      <c r="L216" s="229" t="s">
        <v>18166</v>
      </c>
      <c r="M216" s="238"/>
      <c r="N216" s="238"/>
      <c r="O216" s="802">
        <v>45540.0</v>
      </c>
      <c r="P216" s="230" t="s">
        <v>331</v>
      </c>
      <c r="Q216" s="230" t="s">
        <v>95</v>
      </c>
      <c r="R216" s="238"/>
      <c r="S216" s="238"/>
    </row>
    <row r="217">
      <c r="A217" s="228" t="s">
        <v>3386</v>
      </c>
      <c r="B217" s="242" t="s">
        <v>13027</v>
      </c>
      <c r="C217" s="229" t="s">
        <v>8416</v>
      </c>
      <c r="D217" s="229" t="s">
        <v>303</v>
      </c>
      <c r="E217" s="229" t="s">
        <v>8695</v>
      </c>
      <c r="F217" s="229" t="s">
        <v>12</v>
      </c>
      <c r="G217" s="229" t="s">
        <v>6364</v>
      </c>
      <c r="H217" s="229" t="s">
        <v>2267</v>
      </c>
      <c r="I217" s="229" t="s">
        <v>18167</v>
      </c>
      <c r="J217" s="229" t="s">
        <v>18168</v>
      </c>
      <c r="K217" s="229" t="s">
        <v>18169</v>
      </c>
      <c r="L217" s="229" t="s">
        <v>18170</v>
      </c>
      <c r="M217" s="238"/>
      <c r="N217" s="238"/>
      <c r="O217" s="821" t="s">
        <v>10771</v>
      </c>
      <c r="P217" s="821" t="s">
        <v>94</v>
      </c>
      <c r="Q217" s="821" t="s">
        <v>95</v>
      </c>
      <c r="R217" s="837" t="s">
        <v>1737</v>
      </c>
      <c r="S217" s="238"/>
    </row>
    <row r="218">
      <c r="A218" s="228" t="s">
        <v>3390</v>
      </c>
      <c r="B218" s="238"/>
      <c r="C218" s="238"/>
      <c r="D218" s="229" t="s">
        <v>303</v>
      </c>
      <c r="E218" s="229" t="s">
        <v>18171</v>
      </c>
      <c r="F218" s="229" t="s">
        <v>12</v>
      </c>
      <c r="G218" s="229" t="s">
        <v>2023</v>
      </c>
      <c r="H218" s="238"/>
      <c r="I218" s="229" t="s">
        <v>17688</v>
      </c>
      <c r="J218" s="229" t="s">
        <v>17962</v>
      </c>
      <c r="K218" s="229" t="s">
        <v>18172</v>
      </c>
      <c r="L218" s="229" t="s">
        <v>17545</v>
      </c>
      <c r="M218" s="238"/>
      <c r="N218" s="238"/>
      <c r="O218" s="820">
        <v>45478.0</v>
      </c>
      <c r="P218" s="821" t="s">
        <v>94</v>
      </c>
      <c r="Q218" s="821" t="s">
        <v>95</v>
      </c>
      <c r="R218" s="238"/>
      <c r="S218" s="238"/>
    </row>
    <row r="219">
      <c r="A219" s="228" t="s">
        <v>3394</v>
      </c>
      <c r="B219" s="238"/>
      <c r="C219" s="238"/>
      <c r="D219" s="229" t="s">
        <v>303</v>
      </c>
      <c r="E219" s="229" t="s">
        <v>18171</v>
      </c>
      <c r="F219" s="229" t="s">
        <v>12</v>
      </c>
      <c r="G219" s="229" t="s">
        <v>2023</v>
      </c>
      <c r="H219" s="238"/>
      <c r="I219" s="229" t="s">
        <v>18173</v>
      </c>
      <c r="J219" s="229" t="s">
        <v>17962</v>
      </c>
      <c r="K219" s="229" t="s">
        <v>18174</v>
      </c>
      <c r="L219" s="229" t="s">
        <v>18175</v>
      </c>
      <c r="M219" s="238"/>
      <c r="N219" s="238"/>
      <c r="O219" s="820">
        <v>45478.0</v>
      </c>
      <c r="P219" s="821" t="s">
        <v>94</v>
      </c>
      <c r="Q219" s="821" t="s">
        <v>95</v>
      </c>
      <c r="R219" s="238"/>
      <c r="S219" s="238"/>
    </row>
    <row r="220">
      <c r="A220" s="228" t="s">
        <v>3397</v>
      </c>
      <c r="B220" s="238"/>
      <c r="C220" s="238"/>
      <c r="D220" s="229" t="s">
        <v>303</v>
      </c>
      <c r="E220" s="229" t="s">
        <v>18171</v>
      </c>
      <c r="F220" s="229" t="s">
        <v>11</v>
      </c>
      <c r="G220" s="229" t="s">
        <v>2023</v>
      </c>
      <c r="H220" s="238"/>
      <c r="I220" s="229" t="s">
        <v>18176</v>
      </c>
      <c r="J220" s="229" t="s">
        <v>17962</v>
      </c>
      <c r="K220" s="229" t="s">
        <v>18177</v>
      </c>
      <c r="L220" s="229" t="s">
        <v>18178</v>
      </c>
      <c r="M220" s="238"/>
      <c r="N220" s="238"/>
      <c r="O220" s="820">
        <v>45478.0</v>
      </c>
      <c r="P220" s="821" t="s">
        <v>94</v>
      </c>
      <c r="Q220" s="821" t="s">
        <v>95</v>
      </c>
      <c r="R220" s="238"/>
      <c r="S220" s="238"/>
    </row>
    <row r="221">
      <c r="A221" s="228" t="s">
        <v>3401</v>
      </c>
      <c r="B221" s="238"/>
      <c r="C221" s="238"/>
      <c r="D221" s="229" t="s">
        <v>303</v>
      </c>
      <c r="E221" s="229" t="s">
        <v>18171</v>
      </c>
      <c r="F221" s="229" t="s">
        <v>11</v>
      </c>
      <c r="G221" s="229" t="s">
        <v>2023</v>
      </c>
      <c r="H221" s="238"/>
      <c r="I221" s="229" t="s">
        <v>18179</v>
      </c>
      <c r="J221" s="229" t="s">
        <v>17962</v>
      </c>
      <c r="K221" s="229" t="s">
        <v>18180</v>
      </c>
      <c r="L221" s="229" t="s">
        <v>18181</v>
      </c>
      <c r="M221" s="238"/>
      <c r="N221" s="238"/>
      <c r="O221" s="802">
        <v>45540.0</v>
      </c>
      <c r="P221" s="230" t="s">
        <v>331</v>
      </c>
      <c r="Q221" s="230" t="s">
        <v>95</v>
      </c>
      <c r="R221" s="238"/>
      <c r="S221" s="238"/>
    </row>
    <row r="222">
      <c r="A222" s="228" t="s">
        <v>3405</v>
      </c>
      <c r="B222" s="238"/>
      <c r="C222" s="238"/>
      <c r="D222" s="229" t="s">
        <v>303</v>
      </c>
      <c r="E222" s="229" t="s">
        <v>18171</v>
      </c>
      <c r="F222" s="229" t="s">
        <v>11</v>
      </c>
      <c r="G222" s="229" t="s">
        <v>2023</v>
      </c>
      <c r="H222" s="238"/>
      <c r="I222" s="229" t="s">
        <v>18182</v>
      </c>
      <c r="J222" s="229" t="s">
        <v>17962</v>
      </c>
      <c r="K222" s="229" t="s">
        <v>18180</v>
      </c>
      <c r="L222" s="229" t="s">
        <v>18183</v>
      </c>
      <c r="M222" s="238"/>
      <c r="N222" s="238"/>
      <c r="O222" s="802">
        <v>45540.0</v>
      </c>
      <c r="P222" s="230" t="s">
        <v>331</v>
      </c>
      <c r="Q222" s="230" t="s">
        <v>95</v>
      </c>
      <c r="R222" s="238"/>
      <c r="S222" s="238"/>
    </row>
    <row r="223">
      <c r="A223" s="228" t="s">
        <v>3410</v>
      </c>
      <c r="B223" s="238"/>
      <c r="C223" s="238"/>
      <c r="D223" s="229" t="s">
        <v>303</v>
      </c>
      <c r="E223" s="229" t="s">
        <v>18171</v>
      </c>
      <c r="F223" s="229" t="s">
        <v>11</v>
      </c>
      <c r="G223" s="229" t="s">
        <v>2023</v>
      </c>
      <c r="H223" s="238"/>
      <c r="I223" s="229" t="s">
        <v>18184</v>
      </c>
      <c r="J223" s="229" t="s">
        <v>17962</v>
      </c>
      <c r="K223" s="229" t="s">
        <v>18185</v>
      </c>
      <c r="L223" s="229" t="s">
        <v>18186</v>
      </c>
      <c r="M223" s="238"/>
      <c r="N223" s="238"/>
      <c r="O223" s="820">
        <v>45478.0</v>
      </c>
      <c r="P223" s="821" t="s">
        <v>94</v>
      </c>
      <c r="Q223" s="230" t="s">
        <v>95</v>
      </c>
      <c r="R223" s="238"/>
      <c r="S223" s="238"/>
    </row>
    <row r="224">
      <c r="A224" s="228" t="s">
        <v>3414</v>
      </c>
      <c r="B224" s="590">
        <v>558666.0</v>
      </c>
      <c r="C224" s="238"/>
      <c r="D224" s="229" t="s">
        <v>303</v>
      </c>
      <c r="E224" s="229" t="s">
        <v>6555</v>
      </c>
      <c r="F224" s="229" t="s">
        <v>11</v>
      </c>
      <c r="G224" s="229" t="s">
        <v>2023</v>
      </c>
      <c r="H224" s="238"/>
      <c r="I224" s="229" t="s">
        <v>18187</v>
      </c>
      <c r="J224" s="238"/>
      <c r="K224" s="229" t="s">
        <v>18188</v>
      </c>
      <c r="L224" s="229" t="s">
        <v>18189</v>
      </c>
      <c r="M224" s="238"/>
      <c r="N224" s="238"/>
      <c r="O224" s="821" t="s">
        <v>1555</v>
      </c>
      <c r="P224" s="821" t="s">
        <v>94</v>
      </c>
      <c r="Q224" s="230" t="s">
        <v>95</v>
      </c>
      <c r="R224" s="238"/>
      <c r="S224" s="238"/>
    </row>
    <row r="225">
      <c r="A225" s="228" t="s">
        <v>3418</v>
      </c>
      <c r="B225" s="229" t="s">
        <v>17943</v>
      </c>
      <c r="C225" s="229" t="s">
        <v>5292</v>
      </c>
      <c r="D225" s="229" t="s">
        <v>303</v>
      </c>
      <c r="E225" s="229" t="s">
        <v>6555</v>
      </c>
      <c r="F225" s="229" t="s">
        <v>11</v>
      </c>
      <c r="G225" s="229" t="s">
        <v>2023</v>
      </c>
      <c r="H225" s="238"/>
      <c r="I225" s="229" t="s">
        <v>18190</v>
      </c>
      <c r="J225" s="229" t="s">
        <v>17945</v>
      </c>
      <c r="K225" s="229" t="s">
        <v>18191</v>
      </c>
      <c r="L225" s="229" t="s">
        <v>18192</v>
      </c>
      <c r="M225" s="238"/>
      <c r="N225" s="238"/>
      <c r="O225" s="820">
        <v>45478.0</v>
      </c>
      <c r="P225" s="821" t="s">
        <v>94</v>
      </c>
      <c r="Q225" s="230" t="s">
        <v>95</v>
      </c>
      <c r="R225" s="238"/>
      <c r="S225" s="238"/>
    </row>
    <row r="226">
      <c r="A226" s="228" t="s">
        <v>3422</v>
      </c>
      <c r="B226" s="238"/>
      <c r="C226" s="238"/>
      <c r="D226" s="229" t="s">
        <v>303</v>
      </c>
      <c r="E226" s="229" t="s">
        <v>18171</v>
      </c>
      <c r="F226" s="229" t="s">
        <v>11</v>
      </c>
      <c r="G226" s="229" t="s">
        <v>2023</v>
      </c>
      <c r="H226" s="238"/>
      <c r="I226" s="229" t="s">
        <v>18193</v>
      </c>
      <c r="J226" s="229" t="s">
        <v>17962</v>
      </c>
      <c r="K226" s="229" t="s">
        <v>18194</v>
      </c>
      <c r="L226" s="229" t="s">
        <v>18195</v>
      </c>
      <c r="M226" s="238"/>
      <c r="N226" s="238"/>
      <c r="O226" s="820">
        <v>45478.0</v>
      </c>
      <c r="P226" s="821" t="s">
        <v>94</v>
      </c>
      <c r="Q226" s="230" t="s">
        <v>95</v>
      </c>
      <c r="R226" s="238"/>
      <c r="S226" s="238"/>
    </row>
    <row r="227">
      <c r="A227" s="228" t="s">
        <v>3426</v>
      </c>
      <c r="B227" s="238"/>
      <c r="C227" s="238"/>
      <c r="D227" s="229" t="s">
        <v>303</v>
      </c>
      <c r="E227" s="229" t="s">
        <v>18171</v>
      </c>
      <c r="F227" s="229" t="s">
        <v>11</v>
      </c>
      <c r="G227" s="229" t="s">
        <v>2023</v>
      </c>
      <c r="H227" s="238"/>
      <c r="I227" s="229" t="s">
        <v>18196</v>
      </c>
      <c r="J227" s="229" t="s">
        <v>17962</v>
      </c>
      <c r="K227" s="229" t="s">
        <v>18197</v>
      </c>
      <c r="L227" s="229" t="s">
        <v>18198</v>
      </c>
      <c r="M227" s="238"/>
      <c r="N227" s="238"/>
      <c r="O227" s="820">
        <v>45478.0</v>
      </c>
      <c r="P227" s="821" t="s">
        <v>94</v>
      </c>
      <c r="Q227" s="230" t="s">
        <v>95</v>
      </c>
      <c r="R227" s="838"/>
      <c r="S227" s="238"/>
    </row>
    <row r="228">
      <c r="A228" s="228" t="s">
        <v>3430</v>
      </c>
      <c r="B228" s="238"/>
      <c r="C228" s="238"/>
      <c r="D228" s="229" t="s">
        <v>303</v>
      </c>
      <c r="E228" s="229" t="s">
        <v>18171</v>
      </c>
      <c r="F228" s="229" t="s">
        <v>11</v>
      </c>
      <c r="G228" s="229" t="s">
        <v>2023</v>
      </c>
      <c r="H228" s="238"/>
      <c r="I228" s="229" t="s">
        <v>18199</v>
      </c>
      <c r="J228" s="229" t="s">
        <v>17962</v>
      </c>
      <c r="K228" s="229" t="s">
        <v>18200</v>
      </c>
      <c r="L228" s="229" t="s">
        <v>18201</v>
      </c>
      <c r="M228" s="238"/>
      <c r="N228" s="238"/>
      <c r="O228" s="820">
        <v>45478.0</v>
      </c>
      <c r="P228" s="821" t="s">
        <v>94</v>
      </c>
      <c r="Q228" s="230" t="s">
        <v>95</v>
      </c>
      <c r="R228" s="238"/>
      <c r="S228" s="238"/>
    </row>
    <row r="229">
      <c r="A229" s="228" t="s">
        <v>3439</v>
      </c>
      <c r="B229" s="238"/>
      <c r="C229" s="238"/>
      <c r="D229" s="229" t="s">
        <v>303</v>
      </c>
      <c r="E229" s="229" t="s">
        <v>18171</v>
      </c>
      <c r="F229" s="229" t="s">
        <v>12</v>
      </c>
      <c r="G229" s="229" t="s">
        <v>2023</v>
      </c>
      <c r="H229" s="238"/>
      <c r="I229" s="229" t="s">
        <v>18202</v>
      </c>
      <c r="J229" s="229" t="s">
        <v>18203</v>
      </c>
      <c r="K229" s="229" t="s">
        <v>18204</v>
      </c>
      <c r="L229" s="229" t="s">
        <v>18205</v>
      </c>
      <c r="M229" s="238"/>
      <c r="N229" s="238"/>
      <c r="O229" s="820">
        <v>45478.0</v>
      </c>
      <c r="P229" s="821" t="s">
        <v>94</v>
      </c>
      <c r="Q229" s="230" t="s">
        <v>95</v>
      </c>
      <c r="R229" s="238"/>
      <c r="S229" s="238"/>
    </row>
    <row r="230">
      <c r="A230" s="228" t="s">
        <v>3443</v>
      </c>
      <c r="B230" s="238"/>
      <c r="C230" s="238"/>
      <c r="D230" s="229" t="s">
        <v>303</v>
      </c>
      <c r="E230" s="229" t="s">
        <v>18171</v>
      </c>
      <c r="F230" s="229" t="s">
        <v>11</v>
      </c>
      <c r="G230" s="229" t="s">
        <v>2023</v>
      </c>
      <c r="H230" s="238"/>
      <c r="I230" s="229" t="s">
        <v>18206</v>
      </c>
      <c r="J230" s="229" t="s">
        <v>18207</v>
      </c>
      <c r="K230" s="229" t="s">
        <v>18208</v>
      </c>
      <c r="L230" s="229" t="s">
        <v>18209</v>
      </c>
      <c r="M230" s="238"/>
      <c r="N230" s="238"/>
      <c r="O230" s="820">
        <v>45478.0</v>
      </c>
      <c r="P230" s="821" t="s">
        <v>94</v>
      </c>
      <c r="Q230" s="230" t="s">
        <v>95</v>
      </c>
      <c r="R230" s="238"/>
      <c r="S230" s="238"/>
    </row>
    <row r="231">
      <c r="A231" s="228" t="s">
        <v>3448</v>
      </c>
      <c r="B231" s="238"/>
      <c r="C231" s="238"/>
      <c r="D231" s="229" t="s">
        <v>303</v>
      </c>
      <c r="E231" s="229" t="s">
        <v>18171</v>
      </c>
      <c r="F231" s="229" t="s">
        <v>11</v>
      </c>
      <c r="G231" s="229" t="s">
        <v>2023</v>
      </c>
      <c r="H231" s="238"/>
      <c r="I231" s="229" t="s">
        <v>18210</v>
      </c>
      <c r="J231" s="229" t="s">
        <v>18211</v>
      </c>
      <c r="K231" s="229" t="s">
        <v>18212</v>
      </c>
      <c r="L231" s="229" t="s">
        <v>18213</v>
      </c>
      <c r="M231" s="238"/>
      <c r="N231" s="238"/>
      <c r="O231" s="820">
        <v>45478.0</v>
      </c>
      <c r="P231" s="821" t="s">
        <v>94</v>
      </c>
      <c r="Q231" s="230" t="s">
        <v>95</v>
      </c>
      <c r="R231" s="238"/>
      <c r="S231" s="238"/>
    </row>
    <row r="232">
      <c r="A232" s="228" t="s">
        <v>3453</v>
      </c>
      <c r="B232" s="238"/>
      <c r="C232" s="238"/>
      <c r="D232" s="229" t="s">
        <v>303</v>
      </c>
      <c r="E232" s="229" t="s">
        <v>18171</v>
      </c>
      <c r="F232" s="229" t="s">
        <v>11</v>
      </c>
      <c r="G232" s="229" t="s">
        <v>2023</v>
      </c>
      <c r="H232" s="238"/>
      <c r="I232" s="229" t="s">
        <v>18214</v>
      </c>
      <c r="J232" s="229" t="s">
        <v>18215</v>
      </c>
      <c r="K232" s="229" t="s">
        <v>18216</v>
      </c>
      <c r="L232" s="229" t="s">
        <v>18217</v>
      </c>
      <c r="M232" s="238"/>
      <c r="N232" s="238"/>
      <c r="O232" s="812" t="s">
        <v>10771</v>
      </c>
      <c r="P232" s="230" t="s">
        <v>94</v>
      </c>
      <c r="Q232" s="230" t="s">
        <v>95</v>
      </c>
      <c r="R232" s="238"/>
      <c r="S232" s="238"/>
    </row>
    <row r="233">
      <c r="A233" s="228" t="s">
        <v>3458</v>
      </c>
      <c r="B233" s="238"/>
      <c r="C233" s="238"/>
      <c r="D233" s="229" t="s">
        <v>303</v>
      </c>
      <c r="E233" s="229" t="s">
        <v>18171</v>
      </c>
      <c r="F233" s="229" t="s">
        <v>11</v>
      </c>
      <c r="G233" s="229" t="s">
        <v>2023</v>
      </c>
      <c r="H233" s="238"/>
      <c r="I233" s="229" t="s">
        <v>18218</v>
      </c>
      <c r="J233" s="229" t="s">
        <v>18219</v>
      </c>
      <c r="K233" s="229" t="s">
        <v>18220</v>
      </c>
      <c r="L233" s="229" t="s">
        <v>18221</v>
      </c>
      <c r="M233" s="238"/>
      <c r="N233" s="238"/>
      <c r="O233" s="820">
        <v>45478.0</v>
      </c>
      <c r="P233" s="821" t="s">
        <v>94</v>
      </c>
      <c r="Q233" s="230" t="s">
        <v>95</v>
      </c>
      <c r="R233" s="238"/>
      <c r="S233" s="238"/>
    </row>
    <row r="234">
      <c r="A234" s="228" t="s">
        <v>3462</v>
      </c>
      <c r="B234" s="590">
        <v>558659.0</v>
      </c>
      <c r="C234" s="238"/>
      <c r="D234" s="229" t="s">
        <v>303</v>
      </c>
      <c r="E234" s="229" t="s">
        <v>6555</v>
      </c>
      <c r="F234" s="229" t="s">
        <v>11</v>
      </c>
      <c r="G234" s="229" t="s">
        <v>2023</v>
      </c>
      <c r="H234" s="238"/>
      <c r="I234" s="229" t="s">
        <v>18222</v>
      </c>
      <c r="J234" s="229" t="s">
        <v>18066</v>
      </c>
      <c r="K234" s="229" t="s">
        <v>18223</v>
      </c>
      <c r="L234" s="229" t="s">
        <v>18224</v>
      </c>
      <c r="M234" s="238"/>
      <c r="N234" s="238"/>
      <c r="O234" s="821" t="s">
        <v>1555</v>
      </c>
      <c r="P234" s="821" t="s">
        <v>94</v>
      </c>
      <c r="Q234" s="230" t="s">
        <v>95</v>
      </c>
      <c r="R234" s="238"/>
      <c r="S234" s="238"/>
    </row>
    <row r="235">
      <c r="A235" s="228" t="s">
        <v>3466</v>
      </c>
      <c r="B235" s="835">
        <v>558687.0</v>
      </c>
      <c r="C235" s="238"/>
      <c r="D235" s="229" t="s">
        <v>303</v>
      </c>
      <c r="E235" s="229" t="s">
        <v>6555</v>
      </c>
      <c r="F235" s="229" t="s">
        <v>11</v>
      </c>
      <c r="G235" s="229" t="s">
        <v>2023</v>
      </c>
      <c r="H235" s="238"/>
      <c r="I235" s="229" t="s">
        <v>18225</v>
      </c>
      <c r="J235" s="229" t="s">
        <v>17937</v>
      </c>
      <c r="K235" s="229" t="s">
        <v>18226</v>
      </c>
      <c r="L235" s="229" t="s">
        <v>18227</v>
      </c>
      <c r="M235" s="238"/>
      <c r="N235" s="238"/>
      <c r="O235" s="820">
        <v>45478.0</v>
      </c>
      <c r="P235" s="821" t="s">
        <v>94</v>
      </c>
      <c r="Q235" s="230" t="s">
        <v>95</v>
      </c>
      <c r="R235" s="238"/>
      <c r="S235" s="238"/>
    </row>
    <row r="236">
      <c r="A236" s="228" t="s">
        <v>3472</v>
      </c>
      <c r="B236" s="229" t="s">
        <v>18228</v>
      </c>
      <c r="C236" s="229" t="s">
        <v>4770</v>
      </c>
      <c r="D236" s="229" t="s">
        <v>303</v>
      </c>
      <c r="E236" s="229" t="s">
        <v>18229</v>
      </c>
      <c r="F236" s="229" t="s">
        <v>12</v>
      </c>
      <c r="G236" s="229" t="s">
        <v>10364</v>
      </c>
      <c r="H236" s="229" t="s">
        <v>847</v>
      </c>
      <c r="I236" s="229" t="s">
        <v>18230</v>
      </c>
      <c r="J236" s="238"/>
      <c r="K236" s="229" t="s">
        <v>18231</v>
      </c>
      <c r="L236" s="229" t="s">
        <v>18232</v>
      </c>
      <c r="M236" s="238"/>
      <c r="N236" s="238"/>
      <c r="O236" s="820">
        <v>45478.0</v>
      </c>
      <c r="P236" s="821" t="s">
        <v>94</v>
      </c>
      <c r="Q236" s="230" t="s">
        <v>95</v>
      </c>
      <c r="R236" s="238"/>
      <c r="S236" s="238"/>
    </row>
    <row r="237">
      <c r="A237" s="228" t="s">
        <v>3477</v>
      </c>
      <c r="B237" s="229" t="s">
        <v>18146</v>
      </c>
      <c r="C237" s="229" t="s">
        <v>5769</v>
      </c>
      <c r="D237" s="229" t="s">
        <v>303</v>
      </c>
      <c r="E237" s="229" t="s">
        <v>6555</v>
      </c>
      <c r="F237" s="229" t="s">
        <v>12</v>
      </c>
      <c r="G237" s="229" t="s">
        <v>2023</v>
      </c>
      <c r="H237" s="238"/>
      <c r="I237" s="229" t="s">
        <v>18233</v>
      </c>
      <c r="J237" s="229" t="s">
        <v>18151</v>
      </c>
      <c r="K237" s="229" t="s">
        <v>18234</v>
      </c>
      <c r="L237" s="229" t="s">
        <v>18235</v>
      </c>
      <c r="M237" s="238"/>
      <c r="N237" s="238"/>
      <c r="O237" s="820">
        <v>45478.0</v>
      </c>
      <c r="P237" s="821" t="s">
        <v>94</v>
      </c>
      <c r="Q237" s="230" t="s">
        <v>95</v>
      </c>
      <c r="R237" s="238"/>
      <c r="S237" s="238"/>
    </row>
    <row r="238">
      <c r="A238" s="228" t="s">
        <v>3481</v>
      </c>
      <c r="B238" s="229" t="s">
        <v>18228</v>
      </c>
      <c r="C238" s="229" t="s">
        <v>4770</v>
      </c>
      <c r="D238" s="229" t="s">
        <v>303</v>
      </c>
      <c r="E238" s="229" t="s">
        <v>9349</v>
      </c>
      <c r="F238" s="229" t="s">
        <v>12</v>
      </c>
      <c r="G238" s="229" t="s">
        <v>10364</v>
      </c>
      <c r="H238" s="229" t="s">
        <v>739</v>
      </c>
      <c r="I238" s="229" t="s">
        <v>18236</v>
      </c>
      <c r="J238" s="238"/>
      <c r="K238" s="229" t="s">
        <v>18237</v>
      </c>
      <c r="L238" s="229" t="s">
        <v>18238</v>
      </c>
      <c r="M238" s="238"/>
      <c r="N238" s="238"/>
      <c r="O238" s="820">
        <v>45478.0</v>
      </c>
      <c r="P238" s="821" t="s">
        <v>94</v>
      </c>
      <c r="Q238" s="230" t="s">
        <v>95</v>
      </c>
      <c r="R238" s="238"/>
      <c r="S238" s="238"/>
    </row>
    <row r="239">
      <c r="A239" s="228" t="s">
        <v>3486</v>
      </c>
      <c r="B239" s="590">
        <v>553971.0</v>
      </c>
      <c r="C239" s="238"/>
      <c r="D239" s="229" t="s">
        <v>303</v>
      </c>
      <c r="E239" s="229" t="s">
        <v>9270</v>
      </c>
      <c r="F239" s="229" t="s">
        <v>12</v>
      </c>
      <c r="G239" s="229" t="s">
        <v>2023</v>
      </c>
      <c r="H239" s="238"/>
      <c r="I239" s="229" t="s">
        <v>18239</v>
      </c>
      <c r="J239" s="238"/>
      <c r="K239" s="229" t="s">
        <v>18240</v>
      </c>
      <c r="L239" s="229" t="s">
        <v>18241</v>
      </c>
      <c r="M239" s="238"/>
      <c r="N239" s="238"/>
      <c r="O239" s="820">
        <v>45478.0</v>
      </c>
      <c r="P239" s="821" t="s">
        <v>94</v>
      </c>
      <c r="Q239" s="821" t="s">
        <v>95</v>
      </c>
      <c r="R239" s="238"/>
      <c r="S239" s="238"/>
    </row>
    <row r="240">
      <c r="A240" s="228" t="s">
        <v>3491</v>
      </c>
      <c r="B240" s="835">
        <v>560437.0</v>
      </c>
      <c r="C240" s="238"/>
      <c r="D240" s="229" t="s">
        <v>303</v>
      </c>
      <c r="E240" s="229" t="s">
        <v>1739</v>
      </c>
      <c r="F240" s="229" t="s">
        <v>12</v>
      </c>
      <c r="G240" s="229" t="s">
        <v>2023</v>
      </c>
      <c r="H240" s="238"/>
      <c r="I240" s="229" t="s">
        <v>18242</v>
      </c>
      <c r="J240" s="229" t="s">
        <v>17937</v>
      </c>
      <c r="K240" s="229" t="s">
        <v>18243</v>
      </c>
      <c r="L240" s="229" t="s">
        <v>18244</v>
      </c>
      <c r="M240" s="238"/>
      <c r="N240" s="238"/>
      <c r="O240" s="590"/>
      <c r="P240" s="590"/>
      <c r="Q240" s="590" t="s">
        <v>620</v>
      </c>
      <c r="R240" s="242" t="s">
        <v>18245</v>
      </c>
      <c r="S240" s="229" t="s">
        <v>57</v>
      </c>
    </row>
    <row r="241">
      <c r="A241" s="228" t="s">
        <v>3496</v>
      </c>
      <c r="B241" s="242" t="s">
        <v>13027</v>
      </c>
      <c r="C241" s="229" t="s">
        <v>8416</v>
      </c>
      <c r="D241" s="229" t="s">
        <v>303</v>
      </c>
      <c r="E241" s="229" t="s">
        <v>1739</v>
      </c>
      <c r="F241" s="229" t="s">
        <v>11</v>
      </c>
      <c r="G241" s="229" t="s">
        <v>6364</v>
      </c>
      <c r="H241" s="229" t="s">
        <v>2267</v>
      </c>
      <c r="I241" s="229" t="s">
        <v>18246</v>
      </c>
      <c r="J241" s="238"/>
      <c r="K241" s="229" t="s">
        <v>18247</v>
      </c>
      <c r="L241" s="229" t="s">
        <v>18248</v>
      </c>
      <c r="M241" s="238"/>
      <c r="N241" s="238"/>
      <c r="O241" s="820">
        <v>45478.0</v>
      </c>
      <c r="P241" s="821" t="s">
        <v>94</v>
      </c>
      <c r="Q241" s="821" t="s">
        <v>95</v>
      </c>
      <c r="R241" s="238"/>
      <c r="S241" s="238"/>
    </row>
    <row r="242">
      <c r="A242" s="228" t="s">
        <v>3501</v>
      </c>
      <c r="B242" s="242" t="s">
        <v>13027</v>
      </c>
      <c r="C242" s="229" t="s">
        <v>8416</v>
      </c>
      <c r="D242" s="229" t="s">
        <v>303</v>
      </c>
      <c r="E242" s="229" t="s">
        <v>1739</v>
      </c>
      <c r="F242" s="229" t="s">
        <v>11</v>
      </c>
      <c r="G242" s="229" t="s">
        <v>6364</v>
      </c>
      <c r="H242" s="229" t="s">
        <v>2267</v>
      </c>
      <c r="I242" s="229" t="s">
        <v>18249</v>
      </c>
      <c r="J242" s="229" t="s">
        <v>18151</v>
      </c>
      <c r="K242" s="229" t="s">
        <v>18250</v>
      </c>
      <c r="L242" s="229" t="s">
        <v>18251</v>
      </c>
      <c r="M242" s="238"/>
      <c r="N242" s="238"/>
      <c r="O242" s="820">
        <v>45478.0</v>
      </c>
      <c r="P242" s="821" t="s">
        <v>94</v>
      </c>
      <c r="Q242" s="821" t="s">
        <v>95</v>
      </c>
      <c r="R242" s="238"/>
      <c r="S242" s="238"/>
    </row>
    <row r="243">
      <c r="A243" s="228" t="s">
        <v>3507</v>
      </c>
      <c r="B243" s="835">
        <v>559367.0</v>
      </c>
      <c r="C243" s="238"/>
      <c r="D243" s="229" t="s">
        <v>303</v>
      </c>
      <c r="E243" s="229" t="s">
        <v>38</v>
      </c>
      <c r="F243" s="229" t="s">
        <v>11</v>
      </c>
      <c r="G243" s="229" t="s">
        <v>2023</v>
      </c>
      <c r="H243" s="238"/>
      <c r="I243" s="229" t="s">
        <v>18252</v>
      </c>
      <c r="J243" s="229" t="s">
        <v>17937</v>
      </c>
      <c r="K243" s="229" t="s">
        <v>18253</v>
      </c>
      <c r="L243" s="229" t="s">
        <v>18254</v>
      </c>
      <c r="M243" s="238"/>
      <c r="N243" s="238"/>
      <c r="O243" s="820">
        <v>45478.0</v>
      </c>
      <c r="P243" s="821" t="s">
        <v>94</v>
      </c>
      <c r="Q243" s="821" t="s">
        <v>95</v>
      </c>
      <c r="R243" s="238"/>
      <c r="S243" s="238"/>
    </row>
    <row r="244">
      <c r="A244" s="228" t="s">
        <v>3514</v>
      </c>
      <c r="B244" s="835">
        <v>559378.0</v>
      </c>
      <c r="C244" s="238"/>
      <c r="D244" s="229" t="s">
        <v>303</v>
      </c>
      <c r="E244" s="229" t="s">
        <v>38</v>
      </c>
      <c r="F244" s="229" t="s">
        <v>11</v>
      </c>
      <c r="G244" s="229" t="s">
        <v>2023</v>
      </c>
      <c r="H244" s="238"/>
      <c r="I244" s="229" t="s">
        <v>18255</v>
      </c>
      <c r="J244" s="229" t="s">
        <v>17937</v>
      </c>
      <c r="K244" s="229" t="s">
        <v>18256</v>
      </c>
      <c r="L244" s="229" t="s">
        <v>18257</v>
      </c>
      <c r="M244" s="238"/>
      <c r="N244" s="238"/>
      <c r="O244" s="820">
        <v>45478.0</v>
      </c>
      <c r="P244" s="821" t="s">
        <v>94</v>
      </c>
      <c r="Q244" s="821" t="s">
        <v>95</v>
      </c>
      <c r="R244" s="238"/>
      <c r="S244" s="238"/>
    </row>
    <row r="245">
      <c r="A245" s="228" t="s">
        <v>3517</v>
      </c>
      <c r="B245" s="835">
        <v>559429.0</v>
      </c>
      <c r="C245" s="238"/>
      <c r="D245" s="229" t="s">
        <v>303</v>
      </c>
      <c r="E245" s="229" t="s">
        <v>38</v>
      </c>
      <c r="F245" s="229" t="s">
        <v>12</v>
      </c>
      <c r="G245" s="229" t="s">
        <v>2023</v>
      </c>
      <c r="H245" s="238"/>
      <c r="I245" s="229" t="s">
        <v>18258</v>
      </c>
      <c r="J245" s="229" t="s">
        <v>17937</v>
      </c>
      <c r="K245" s="229" t="s">
        <v>18259</v>
      </c>
      <c r="L245" s="229" t="s">
        <v>18260</v>
      </c>
      <c r="M245" s="238"/>
      <c r="N245" s="238"/>
      <c r="O245" s="820">
        <v>45478.0</v>
      </c>
      <c r="P245" s="821" t="s">
        <v>94</v>
      </c>
      <c r="Q245" s="821" t="s">
        <v>95</v>
      </c>
      <c r="R245" s="238"/>
      <c r="S245" s="238"/>
    </row>
    <row r="246">
      <c r="A246" s="228" t="s">
        <v>3522</v>
      </c>
      <c r="B246" s="590">
        <v>559379.0</v>
      </c>
      <c r="C246" s="238"/>
      <c r="D246" s="229" t="s">
        <v>303</v>
      </c>
      <c r="E246" s="229" t="s">
        <v>38</v>
      </c>
      <c r="F246" s="229" t="s">
        <v>11</v>
      </c>
      <c r="G246" s="229" t="s">
        <v>2023</v>
      </c>
      <c r="H246" s="238"/>
      <c r="I246" s="229" t="s">
        <v>18261</v>
      </c>
      <c r="J246" s="229" t="s">
        <v>18262</v>
      </c>
      <c r="K246" s="793" t="s">
        <v>18263</v>
      </c>
      <c r="L246" s="229" t="s">
        <v>18264</v>
      </c>
      <c r="M246" s="238"/>
      <c r="N246" s="238"/>
      <c r="O246" s="820">
        <v>45478.0</v>
      </c>
      <c r="P246" s="821" t="s">
        <v>94</v>
      </c>
      <c r="Q246" s="821" t="s">
        <v>95</v>
      </c>
      <c r="R246" s="238"/>
      <c r="S246" s="238"/>
    </row>
    <row r="247">
      <c r="A247" s="228" t="s">
        <v>3527</v>
      </c>
      <c r="B247" s="229" t="s">
        <v>18265</v>
      </c>
      <c r="C247" s="229">
        <v>4.4</v>
      </c>
      <c r="D247" s="229" t="s">
        <v>303</v>
      </c>
      <c r="E247" s="229" t="s">
        <v>38</v>
      </c>
      <c r="F247" s="229" t="s">
        <v>12</v>
      </c>
      <c r="G247" s="229" t="s">
        <v>10364</v>
      </c>
      <c r="H247" s="229" t="s">
        <v>847</v>
      </c>
      <c r="I247" s="229" t="s">
        <v>18266</v>
      </c>
      <c r="J247" s="229" t="s">
        <v>18267</v>
      </c>
      <c r="K247" s="229" t="s">
        <v>18268</v>
      </c>
      <c r="L247" s="229" t="s">
        <v>17717</v>
      </c>
      <c r="M247" s="238"/>
      <c r="N247" s="238"/>
      <c r="O247" s="820">
        <v>45478.0</v>
      </c>
      <c r="P247" s="821" t="s">
        <v>94</v>
      </c>
      <c r="Q247" s="821" t="s">
        <v>95</v>
      </c>
      <c r="R247" s="242"/>
      <c r="S247" s="238"/>
    </row>
    <row r="248">
      <c r="A248" s="228" t="s">
        <v>3532</v>
      </c>
      <c r="B248" s="229" t="s">
        <v>18269</v>
      </c>
      <c r="C248" s="229">
        <v>4.4</v>
      </c>
      <c r="D248" s="229" t="s">
        <v>303</v>
      </c>
      <c r="E248" s="229" t="s">
        <v>38</v>
      </c>
      <c r="F248" s="229" t="s">
        <v>12</v>
      </c>
      <c r="G248" s="229" t="s">
        <v>10364</v>
      </c>
      <c r="H248" s="229" t="s">
        <v>847</v>
      </c>
      <c r="I248" s="229" t="s">
        <v>18270</v>
      </c>
      <c r="J248" s="238"/>
      <c r="K248" s="229" t="s">
        <v>18271</v>
      </c>
      <c r="L248" s="229" t="s">
        <v>18272</v>
      </c>
      <c r="M248" s="238"/>
      <c r="N248" s="238"/>
      <c r="O248" s="820">
        <v>45478.0</v>
      </c>
      <c r="P248" s="821" t="s">
        <v>94</v>
      </c>
      <c r="Q248" s="821" t="s">
        <v>95</v>
      </c>
      <c r="R248" s="238"/>
      <c r="S248" s="238"/>
    </row>
    <row r="249">
      <c r="A249" s="228" t="s">
        <v>3537</v>
      </c>
      <c r="B249" s="229" t="s">
        <v>18269</v>
      </c>
      <c r="C249" s="229">
        <v>4.4</v>
      </c>
      <c r="D249" s="229" t="s">
        <v>303</v>
      </c>
      <c r="E249" s="229" t="s">
        <v>38</v>
      </c>
      <c r="F249" s="229" t="s">
        <v>12</v>
      </c>
      <c r="G249" s="229" t="s">
        <v>10364</v>
      </c>
      <c r="H249" s="229" t="s">
        <v>847</v>
      </c>
      <c r="I249" s="229" t="s">
        <v>18273</v>
      </c>
      <c r="J249" s="238"/>
      <c r="K249" s="229" t="s">
        <v>18274</v>
      </c>
      <c r="L249" s="229" t="s">
        <v>17698</v>
      </c>
      <c r="M249" s="238"/>
      <c r="N249" s="238"/>
      <c r="O249" s="820">
        <v>45478.0</v>
      </c>
      <c r="P249" s="821" t="s">
        <v>94</v>
      </c>
      <c r="Q249" s="821" t="s">
        <v>95</v>
      </c>
      <c r="R249" s="238"/>
      <c r="S249" s="238"/>
    </row>
    <row r="250">
      <c r="A250" s="228" t="s">
        <v>3540</v>
      </c>
      <c r="B250" s="229" t="s">
        <v>18265</v>
      </c>
      <c r="C250" s="229">
        <v>4.4</v>
      </c>
      <c r="D250" s="229" t="s">
        <v>303</v>
      </c>
      <c r="E250" s="229" t="s">
        <v>38</v>
      </c>
      <c r="F250" s="229" t="s">
        <v>12</v>
      </c>
      <c r="G250" s="229" t="s">
        <v>10364</v>
      </c>
      <c r="H250" s="229" t="s">
        <v>847</v>
      </c>
      <c r="I250" s="229" t="s">
        <v>18275</v>
      </c>
      <c r="J250" s="238"/>
      <c r="K250" s="229" t="s">
        <v>18276</v>
      </c>
      <c r="L250" s="229" t="s">
        <v>18277</v>
      </c>
      <c r="M250" s="238"/>
      <c r="N250" s="238"/>
      <c r="O250" s="820">
        <v>45478.0</v>
      </c>
      <c r="P250" s="821" t="s">
        <v>94</v>
      </c>
      <c r="Q250" s="821" t="s">
        <v>95</v>
      </c>
      <c r="R250" s="242"/>
      <c r="S250" s="238"/>
    </row>
  </sheetData>
  <customSheetViews>
    <customSheetView guid="{672E6248-8FE7-45E8-9FF7-4289C71F371A}" filter="1" showAutoFilter="1">
      <autoFilter ref="$A$1:$S$250">
        <filterColumn colId="16">
          <filters/>
        </filterColumn>
        <filterColumn colId="3">
          <filters>
            <filter val="Reference Learning Mobile App"/>
            <filter val="Reference learning Desktop app"/>
            <filter val="Reference Learning Web App"/>
          </filters>
        </filterColumn>
      </autoFilter>
    </customSheetView>
    <customSheetView guid="{F3606F98-A720-4C0C-867F-6272E1163452}" filter="1" showAutoFilter="1">
      <autoFilter ref="$A$1:$S$1000">
        <filterColumn colId="3">
          <filters>
            <filter val="Reference Learning Mobile App"/>
            <filter val="Reference learning Desktop app"/>
          </filters>
        </filterColumn>
        <filterColumn colId="16">
          <filters blank="1"/>
        </filterColumn>
      </autoFilter>
    </customSheetView>
    <customSheetView guid="{BF1A60A3-266E-49C5-992A-6E5B61B0C431}" filter="1" showAutoFilter="1">
      <autoFilter ref="$A$1:$S$1000">
        <filterColumn colId="16">
          <filters>
            <filter val="NA"/>
            <filter val="Pass"/>
          </filters>
        </filterColumn>
      </autoFilter>
    </customSheetView>
    <customSheetView guid="{71623A15-00CB-4385-B295-F9950A45FB02}" filter="1" showAutoFilter="1">
      <autoFilter ref="$A$1:$S$250">
        <filterColumn colId="16">
          <filters/>
        </filterColumn>
        <filterColumn colId="15">
          <filters>
            <filter val="Naveen"/>
            <filter val="Poornima"/>
            <filter val="Ashok"/>
          </filters>
        </filterColumn>
      </autoFilter>
    </customSheetView>
    <customSheetView guid="{9E811A48-C3E3-4F30-80ED-825CFE84A008}" filter="1" showAutoFilter="1">
      <autoFilter ref="$A$1:$S$1000">
        <filterColumn colId="16">
          <filters blank="1">
            <filter val="Pass"/>
          </filters>
        </filterColumn>
      </autoFilter>
    </customSheetView>
    <customSheetView guid="{2F19E93E-B2C0-4AB2-8F1C-EB721562D28D}" filter="1" showAutoFilter="1">
      <autoFilter ref="$A$1:$S$1000">
        <filterColumn colId="16">
          <filters>
            <filter val="NA"/>
            <filter val="Pass"/>
          </filters>
        </filterColumn>
      </autoFilter>
    </customSheetView>
    <customSheetView guid="{7A84FBA6-27E8-4412-99CF-49ADC8AEBC27}" filter="1" showAutoFilter="1">
      <autoFilter ref="$A$1:$S$1000">
        <filterColumn colId="3">
          <filters>
            <filter val="Reference learning Desktop app"/>
            <filter val="Reference Learning Desktop App"/>
            <filter val="Reference Learning Web App"/>
          </filters>
        </filterColumn>
        <filterColumn colId="16">
          <filters blank="1"/>
        </filterColumn>
      </autoFilter>
    </customSheetView>
    <customSheetView guid="{765B0A27-960D-4C8D-94E2-1035F77422DE}" filter="1" showAutoFilter="1">
      <autoFilter ref="$A$1:$S$1000">
        <filterColumn colId="3">
          <filters>
            <filter val="Reference Learning Mobile App"/>
            <filter val="Reference learning Desktop app"/>
          </filters>
        </filterColumn>
      </autoFilter>
    </customSheetView>
  </customSheetViews>
  <dataValidations>
    <dataValidation type="list" allowBlank="1" showErrorMessage="1" sqref="S2:S250">
      <formula1>"Deprecated,Known Bug"</formula1>
    </dataValidation>
    <dataValidation type="list" allowBlank="1" showErrorMessage="1" sqref="O2:O250">
      <formula1>"29/04/2024,02/05/2024,03/05/2024,06/05/2024,07/05/2024,08/05/2024,09/05/2024,10/05/2024,13/05/2024,14/05/2024"</formula1>
    </dataValidation>
    <dataValidation type="list" allowBlank="1" showErrorMessage="1" sqref="P2:P250">
      <formula1>"Manjula,Namrata,Naveen,Poornima,Priya,Raghavendira,Ashok"</formula1>
    </dataValidation>
    <dataValidation type="list" allowBlank="1" showErrorMessage="1" sqref="Q2:Q250">
      <formula1>"Pass,Fail,NA,Blocked"</formula1>
    </dataValidation>
  </dataValidations>
  <hyperlinks>
    <hyperlink r:id="rId1" ref="R88"/>
    <hyperlink r:id="rId2" ref="R142"/>
    <hyperlink r:id="rId3" ref="B150"/>
    <hyperlink r:id="rId4" ref="B153"/>
    <hyperlink r:id="rId5" ref="B163"/>
    <hyperlink r:id="rId6" ref="B173"/>
    <hyperlink r:id="rId7" ref="B190"/>
    <hyperlink r:id="rId8" ref="B191"/>
    <hyperlink r:id="rId9" ref="R205"/>
    <hyperlink r:id="rId10" ref="B209"/>
    <hyperlink r:id="rId11" ref="B210"/>
    <hyperlink r:id="rId12" ref="R217"/>
    <hyperlink r:id="rId13" ref="B235"/>
    <hyperlink r:id="rId14" ref="B240"/>
    <hyperlink r:id="rId15" ref="R240"/>
    <hyperlink r:id="rId16" ref="B243"/>
    <hyperlink r:id="rId17" ref="B244"/>
    <hyperlink r:id="rId18" ref="B245"/>
  </hyperlinks>
  <drawing r:id="rId19"/>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38"/>
    <col customWidth="1" min="2" max="2" width="9.63"/>
    <col customWidth="1" min="3" max="3" width="10.88"/>
    <col customWidth="1" min="4" max="4" width="13.38"/>
    <col customWidth="1" min="5" max="6" width="10.25"/>
    <col customWidth="1" min="8" max="8" width="12.25"/>
    <col customWidth="1" min="9" max="9" width="32.75"/>
    <col customWidth="1" min="10" max="10" width="24.38"/>
    <col customWidth="1" min="11" max="11" width="28.13"/>
    <col customWidth="1" min="12" max="12" width="30.5"/>
    <col customWidth="1" min="13" max="13" width="28.13"/>
  </cols>
  <sheetData>
    <row r="1">
      <c r="A1" s="754" t="s">
        <v>2236</v>
      </c>
      <c r="B1" s="839" t="s">
        <v>2237</v>
      </c>
      <c r="C1" s="839" t="s">
        <v>2238</v>
      </c>
      <c r="D1" s="839" t="s">
        <v>2239</v>
      </c>
      <c r="E1" s="839" t="s">
        <v>2240</v>
      </c>
      <c r="F1" s="839" t="s">
        <v>2241</v>
      </c>
      <c r="G1" s="839" t="s">
        <v>451</v>
      </c>
      <c r="H1" s="839" t="s">
        <v>2243</v>
      </c>
      <c r="I1" s="839" t="s">
        <v>2244</v>
      </c>
      <c r="J1" s="839" t="s">
        <v>2245</v>
      </c>
      <c r="K1" s="839" t="s">
        <v>454</v>
      </c>
      <c r="L1" s="839" t="s">
        <v>2246</v>
      </c>
      <c r="M1" s="839" t="s">
        <v>2247</v>
      </c>
      <c r="N1" s="839" t="s">
        <v>456</v>
      </c>
      <c r="O1" s="839" t="s">
        <v>457</v>
      </c>
      <c r="P1" s="839" t="s">
        <v>458</v>
      </c>
      <c r="Q1" s="839" t="s">
        <v>78</v>
      </c>
      <c r="R1" s="839" t="s">
        <v>460</v>
      </c>
      <c r="S1" s="839" t="s">
        <v>462</v>
      </c>
    </row>
    <row r="2">
      <c r="A2" s="792" t="s">
        <v>1412</v>
      </c>
      <c r="B2" s="238"/>
      <c r="C2" s="590" t="s">
        <v>28</v>
      </c>
      <c r="D2" s="229" t="s">
        <v>338</v>
      </c>
      <c r="E2" s="238"/>
      <c r="F2" s="840" t="s">
        <v>12</v>
      </c>
      <c r="G2" s="229" t="s">
        <v>2023</v>
      </c>
      <c r="H2" s="841" t="s">
        <v>2267</v>
      </c>
      <c r="I2" s="229" t="s">
        <v>18278</v>
      </c>
      <c r="J2" s="229" t="s">
        <v>5123</v>
      </c>
      <c r="K2" s="229" t="s">
        <v>18279</v>
      </c>
      <c r="L2" s="590" t="s">
        <v>18280</v>
      </c>
      <c r="M2" s="238"/>
      <c r="N2" s="238"/>
      <c r="O2" s="263">
        <v>45509.0</v>
      </c>
      <c r="P2" s="842" t="s">
        <v>471</v>
      </c>
      <c r="Q2" s="842" t="s">
        <v>95</v>
      </c>
      <c r="R2" s="238"/>
      <c r="S2" s="238"/>
    </row>
    <row r="3">
      <c r="A3" s="792" t="s">
        <v>1418</v>
      </c>
      <c r="B3" s="803" t="s">
        <v>5782</v>
      </c>
      <c r="C3" s="590" t="s">
        <v>2252</v>
      </c>
      <c r="D3" s="229" t="s">
        <v>338</v>
      </c>
      <c r="E3" s="238"/>
      <c r="F3" s="840" t="s">
        <v>11</v>
      </c>
      <c r="G3" s="229" t="s">
        <v>2023</v>
      </c>
      <c r="H3" s="841" t="s">
        <v>1646</v>
      </c>
      <c r="I3" s="229" t="s">
        <v>18281</v>
      </c>
      <c r="J3" s="229" t="s">
        <v>18282</v>
      </c>
      <c r="K3" s="229" t="s">
        <v>18283</v>
      </c>
      <c r="L3" s="229" t="s">
        <v>18284</v>
      </c>
      <c r="M3" s="238"/>
      <c r="N3" s="238"/>
      <c r="O3" s="802">
        <v>45509.0</v>
      </c>
      <c r="P3" s="842" t="s">
        <v>471</v>
      </c>
      <c r="Q3" s="230" t="s">
        <v>95</v>
      </c>
      <c r="R3" s="238"/>
      <c r="S3" s="238"/>
    </row>
    <row r="4">
      <c r="A4" s="792" t="s">
        <v>1424</v>
      </c>
      <c r="B4" s="242" t="s">
        <v>18285</v>
      </c>
      <c r="C4" s="229" t="s">
        <v>9582</v>
      </c>
      <c r="D4" s="229" t="s">
        <v>338</v>
      </c>
      <c r="E4" s="229" t="s">
        <v>6399</v>
      </c>
      <c r="F4" s="840" t="s">
        <v>12</v>
      </c>
      <c r="G4" s="229" t="s">
        <v>2023</v>
      </c>
      <c r="H4" s="841" t="s">
        <v>2267</v>
      </c>
      <c r="I4" s="229" t="s">
        <v>18286</v>
      </c>
      <c r="J4" s="238"/>
      <c r="K4" s="229" t="s">
        <v>18287</v>
      </c>
      <c r="L4" s="229" t="s">
        <v>18288</v>
      </c>
      <c r="M4" s="238"/>
      <c r="N4" s="238"/>
      <c r="O4" s="802">
        <v>45356.0</v>
      </c>
      <c r="P4" s="842" t="s">
        <v>490</v>
      </c>
      <c r="Q4" s="842" t="s">
        <v>95</v>
      </c>
      <c r="R4" s="238"/>
      <c r="S4" s="238"/>
    </row>
    <row r="5">
      <c r="A5" s="792" t="s">
        <v>1429</v>
      </c>
      <c r="B5" s="229" t="s">
        <v>6283</v>
      </c>
      <c r="C5" s="229" t="s">
        <v>9588</v>
      </c>
      <c r="D5" s="229" t="s">
        <v>338</v>
      </c>
      <c r="E5" s="238"/>
      <c r="F5" s="840" t="s">
        <v>12</v>
      </c>
      <c r="G5" s="229" t="s">
        <v>2023</v>
      </c>
      <c r="H5" s="841" t="s">
        <v>847</v>
      </c>
      <c r="I5" s="229" t="s">
        <v>18289</v>
      </c>
      <c r="J5" s="238"/>
      <c r="K5" s="229" t="s">
        <v>18290</v>
      </c>
      <c r="L5" s="229" t="s">
        <v>18291</v>
      </c>
      <c r="M5" s="238"/>
      <c r="N5" s="238"/>
      <c r="O5" s="263">
        <v>45448.0</v>
      </c>
      <c r="P5" s="230" t="s">
        <v>490</v>
      </c>
      <c r="Q5" s="230" t="s">
        <v>95</v>
      </c>
      <c r="R5" s="238"/>
      <c r="S5" s="238"/>
    </row>
    <row r="6">
      <c r="A6" s="792" t="s">
        <v>1435</v>
      </c>
      <c r="B6" s="242" t="s">
        <v>18285</v>
      </c>
      <c r="C6" s="229" t="s">
        <v>9582</v>
      </c>
      <c r="D6" s="229" t="s">
        <v>338</v>
      </c>
      <c r="E6" s="229" t="s">
        <v>6399</v>
      </c>
      <c r="F6" s="840" t="s">
        <v>11</v>
      </c>
      <c r="G6" s="229" t="s">
        <v>2023</v>
      </c>
      <c r="H6" s="841" t="s">
        <v>2267</v>
      </c>
      <c r="I6" s="229" t="s">
        <v>18292</v>
      </c>
      <c r="J6" s="238"/>
      <c r="K6" s="229" t="s">
        <v>18293</v>
      </c>
      <c r="L6" s="229" t="s">
        <v>18294</v>
      </c>
      <c r="M6" s="238"/>
      <c r="N6" s="238"/>
      <c r="O6" s="843">
        <v>45509.0</v>
      </c>
      <c r="P6" s="842" t="s">
        <v>471</v>
      </c>
      <c r="Q6" s="842" t="s">
        <v>95</v>
      </c>
      <c r="R6" s="238"/>
      <c r="S6" s="238"/>
    </row>
    <row r="7">
      <c r="A7" s="792" t="s">
        <v>1440</v>
      </c>
      <c r="B7" s="242" t="s">
        <v>6282</v>
      </c>
      <c r="C7" s="229" t="s">
        <v>6283</v>
      </c>
      <c r="D7" s="229" t="s">
        <v>338</v>
      </c>
      <c r="E7" s="238"/>
      <c r="F7" s="840" t="s">
        <v>12</v>
      </c>
      <c r="G7" s="229" t="s">
        <v>2023</v>
      </c>
      <c r="H7" s="841" t="s">
        <v>2267</v>
      </c>
      <c r="I7" s="229" t="s">
        <v>18295</v>
      </c>
      <c r="J7" s="238"/>
      <c r="K7" s="229" t="s">
        <v>18296</v>
      </c>
      <c r="L7" s="229" t="s">
        <v>18297</v>
      </c>
      <c r="M7" s="238"/>
      <c r="N7" s="238"/>
      <c r="O7" s="843">
        <v>45509.0</v>
      </c>
      <c r="P7" s="842" t="s">
        <v>471</v>
      </c>
      <c r="Q7" s="842" t="s">
        <v>95</v>
      </c>
      <c r="R7" s="238"/>
      <c r="S7" s="238"/>
    </row>
    <row r="8">
      <c r="A8" s="792" t="s">
        <v>1446</v>
      </c>
      <c r="B8" s="242" t="s">
        <v>11597</v>
      </c>
      <c r="C8" s="229" t="s">
        <v>6288</v>
      </c>
      <c r="D8" s="229" t="s">
        <v>338</v>
      </c>
      <c r="E8" s="238"/>
      <c r="F8" s="840" t="s">
        <v>11</v>
      </c>
      <c r="G8" s="229" t="s">
        <v>2023</v>
      </c>
      <c r="H8" s="841" t="s">
        <v>2267</v>
      </c>
      <c r="I8" s="229" t="s">
        <v>18298</v>
      </c>
      <c r="J8" s="238"/>
      <c r="K8" s="229" t="s">
        <v>18299</v>
      </c>
      <c r="L8" s="229" t="s">
        <v>18300</v>
      </c>
      <c r="M8" s="238"/>
      <c r="N8" s="238"/>
      <c r="O8" s="844">
        <v>45266.0</v>
      </c>
      <c r="P8" s="272" t="s">
        <v>490</v>
      </c>
      <c r="Q8" s="272" t="s">
        <v>620</v>
      </c>
      <c r="R8" s="238"/>
      <c r="S8" s="229" t="s">
        <v>58</v>
      </c>
    </row>
    <row r="9">
      <c r="A9" s="792" t="s">
        <v>1451</v>
      </c>
      <c r="B9" s="242" t="s">
        <v>18301</v>
      </c>
      <c r="C9" s="229" t="s">
        <v>6288</v>
      </c>
      <c r="D9" s="229" t="s">
        <v>338</v>
      </c>
      <c r="E9" s="229" t="s">
        <v>18302</v>
      </c>
      <c r="F9" s="840" t="s">
        <v>12</v>
      </c>
      <c r="G9" s="229" t="s">
        <v>2023</v>
      </c>
      <c r="H9" s="841" t="s">
        <v>739</v>
      </c>
      <c r="I9" s="229" t="s">
        <v>18303</v>
      </c>
      <c r="J9" s="238"/>
      <c r="K9" s="229" t="s">
        <v>18304</v>
      </c>
      <c r="L9" s="229" t="s">
        <v>18305</v>
      </c>
      <c r="M9" s="238"/>
      <c r="N9" s="238"/>
      <c r="O9" s="802">
        <v>45356.0</v>
      </c>
      <c r="P9" s="842" t="s">
        <v>490</v>
      </c>
      <c r="Q9" s="842" t="s">
        <v>95</v>
      </c>
      <c r="R9" s="238"/>
      <c r="S9" s="238"/>
    </row>
    <row r="10">
      <c r="A10" s="792" t="s">
        <v>1454</v>
      </c>
      <c r="B10" s="229" t="s">
        <v>8535</v>
      </c>
      <c r="C10" s="229" t="s">
        <v>6310</v>
      </c>
      <c r="D10" s="229" t="s">
        <v>338</v>
      </c>
      <c r="E10" s="229" t="s">
        <v>5657</v>
      </c>
      <c r="F10" s="840" t="s">
        <v>11</v>
      </c>
      <c r="G10" s="229" t="s">
        <v>2023</v>
      </c>
      <c r="H10" s="841" t="s">
        <v>847</v>
      </c>
      <c r="I10" s="229" t="s">
        <v>8536</v>
      </c>
      <c r="J10" s="238"/>
      <c r="K10" s="229" t="s">
        <v>8537</v>
      </c>
      <c r="L10" s="229" t="s">
        <v>8538</v>
      </c>
      <c r="M10" s="238"/>
      <c r="N10" s="238"/>
      <c r="O10" s="806">
        <v>45356.0</v>
      </c>
      <c r="P10" s="230" t="s">
        <v>490</v>
      </c>
      <c r="Q10" s="230" t="s">
        <v>95</v>
      </c>
      <c r="R10" s="272"/>
      <c r="S10" s="238"/>
    </row>
    <row r="11">
      <c r="A11" s="792" t="s">
        <v>1459</v>
      </c>
      <c r="B11" s="229" t="s">
        <v>2181</v>
      </c>
      <c r="C11" s="229" t="s">
        <v>6310</v>
      </c>
      <c r="D11" s="229" t="s">
        <v>338</v>
      </c>
      <c r="E11" s="229" t="s">
        <v>18306</v>
      </c>
      <c r="F11" s="840" t="s">
        <v>11</v>
      </c>
      <c r="G11" s="229" t="s">
        <v>2023</v>
      </c>
      <c r="H11" s="841" t="s">
        <v>847</v>
      </c>
      <c r="I11" s="229" t="s">
        <v>18307</v>
      </c>
      <c r="J11" s="238"/>
      <c r="K11" s="229" t="s">
        <v>18308</v>
      </c>
      <c r="L11" s="229" t="s">
        <v>18309</v>
      </c>
      <c r="M11" s="238"/>
      <c r="N11" s="238"/>
      <c r="O11" s="806">
        <v>45327.0</v>
      </c>
      <c r="P11" s="230" t="s">
        <v>94</v>
      </c>
      <c r="Q11" s="230" t="s">
        <v>95</v>
      </c>
      <c r="R11" s="238"/>
      <c r="S11" s="238"/>
    </row>
    <row r="12">
      <c r="A12" s="792" t="s">
        <v>1464</v>
      </c>
      <c r="B12" s="229" t="s">
        <v>2181</v>
      </c>
      <c r="C12" s="229" t="s">
        <v>6310</v>
      </c>
      <c r="D12" s="229" t="s">
        <v>338</v>
      </c>
      <c r="E12" s="229" t="s">
        <v>18310</v>
      </c>
      <c r="F12" s="840" t="s">
        <v>12</v>
      </c>
      <c r="G12" s="229" t="s">
        <v>2023</v>
      </c>
      <c r="H12" s="841" t="s">
        <v>2267</v>
      </c>
      <c r="I12" s="229" t="s">
        <v>18311</v>
      </c>
      <c r="J12" s="238"/>
      <c r="K12" s="229" t="s">
        <v>18312</v>
      </c>
      <c r="L12" s="229" t="s">
        <v>18313</v>
      </c>
      <c r="M12" s="238"/>
      <c r="N12" s="238"/>
      <c r="O12" s="806">
        <v>45327.0</v>
      </c>
      <c r="P12" s="230" t="s">
        <v>94</v>
      </c>
      <c r="Q12" s="230" t="s">
        <v>95</v>
      </c>
      <c r="R12" s="238"/>
      <c r="S12" s="238"/>
    </row>
    <row r="13">
      <c r="A13" s="792" t="s">
        <v>1469</v>
      </c>
      <c r="B13" s="272" t="s">
        <v>18314</v>
      </c>
      <c r="C13" s="272" t="s">
        <v>11667</v>
      </c>
      <c r="D13" s="229" t="s">
        <v>338</v>
      </c>
      <c r="E13" s="229" t="s">
        <v>9917</v>
      </c>
      <c r="F13" s="840" t="s">
        <v>11</v>
      </c>
      <c r="G13" s="229" t="s">
        <v>2023</v>
      </c>
      <c r="H13" s="841" t="s">
        <v>2267</v>
      </c>
      <c r="I13" s="229" t="s">
        <v>18315</v>
      </c>
      <c r="J13" s="238"/>
      <c r="K13" s="229" t="s">
        <v>18316</v>
      </c>
      <c r="L13" s="229" t="s">
        <v>18317</v>
      </c>
      <c r="M13" s="238"/>
      <c r="N13" s="238"/>
      <c r="O13" s="806">
        <v>45356.0</v>
      </c>
      <c r="P13" s="230" t="s">
        <v>490</v>
      </c>
      <c r="Q13" s="230" t="s">
        <v>95</v>
      </c>
      <c r="R13" s="238"/>
      <c r="S13" s="238"/>
    </row>
    <row r="14">
      <c r="A14" s="792" t="s">
        <v>1474</v>
      </c>
      <c r="B14" s="242" t="s">
        <v>9576</v>
      </c>
      <c r="C14" s="229" t="s">
        <v>9577</v>
      </c>
      <c r="D14" s="229" t="s">
        <v>338</v>
      </c>
      <c r="E14" s="229" t="s">
        <v>8346</v>
      </c>
      <c r="F14" s="840" t="s">
        <v>12</v>
      </c>
      <c r="G14" s="229" t="s">
        <v>2023</v>
      </c>
      <c r="H14" s="841" t="s">
        <v>739</v>
      </c>
      <c r="I14" s="229" t="s">
        <v>18318</v>
      </c>
      <c r="J14" s="841" t="s">
        <v>18319</v>
      </c>
      <c r="K14" s="229" t="s">
        <v>18320</v>
      </c>
      <c r="L14" s="229" t="s">
        <v>18321</v>
      </c>
      <c r="M14" s="238"/>
      <c r="N14" s="238"/>
      <c r="O14" s="263">
        <v>45448.0</v>
      </c>
      <c r="P14" s="230" t="s">
        <v>490</v>
      </c>
      <c r="Q14" s="230" t="s">
        <v>95</v>
      </c>
      <c r="R14" s="238"/>
      <c r="S14" s="238"/>
    </row>
    <row r="15">
      <c r="A15" s="792" t="s">
        <v>1479</v>
      </c>
      <c r="B15" s="272" t="s">
        <v>18314</v>
      </c>
      <c r="C15" s="272" t="s">
        <v>11667</v>
      </c>
      <c r="D15" s="229" t="s">
        <v>338</v>
      </c>
      <c r="E15" s="229" t="s">
        <v>9917</v>
      </c>
      <c r="F15" s="840" t="s">
        <v>12</v>
      </c>
      <c r="G15" s="229" t="s">
        <v>2023</v>
      </c>
      <c r="H15" s="841" t="s">
        <v>847</v>
      </c>
      <c r="I15" s="229" t="s">
        <v>18322</v>
      </c>
      <c r="J15" s="238"/>
      <c r="K15" s="229" t="s">
        <v>18323</v>
      </c>
      <c r="L15" s="229" t="s">
        <v>18324</v>
      </c>
      <c r="M15" s="238"/>
      <c r="N15" s="238"/>
      <c r="O15" s="806">
        <v>45356.0</v>
      </c>
      <c r="P15" s="230" t="s">
        <v>490</v>
      </c>
      <c r="Q15" s="230" t="s">
        <v>95</v>
      </c>
      <c r="R15" s="272"/>
      <c r="S15" s="238"/>
    </row>
    <row r="16">
      <c r="A16" s="792" t="s">
        <v>1485</v>
      </c>
      <c r="B16" s="272" t="s">
        <v>8458</v>
      </c>
      <c r="C16" s="272" t="s">
        <v>8459</v>
      </c>
      <c r="D16" s="229" t="s">
        <v>338</v>
      </c>
      <c r="E16" s="229" t="s">
        <v>6555</v>
      </c>
      <c r="F16" s="840" t="s">
        <v>11</v>
      </c>
      <c r="G16" s="229" t="s">
        <v>2023</v>
      </c>
      <c r="H16" s="841" t="s">
        <v>847</v>
      </c>
      <c r="I16" s="229" t="s">
        <v>18325</v>
      </c>
      <c r="J16" s="238"/>
      <c r="K16" s="229" t="s">
        <v>18326</v>
      </c>
      <c r="L16" s="229" t="s">
        <v>18327</v>
      </c>
      <c r="M16" s="238"/>
      <c r="N16" s="238"/>
      <c r="O16" s="806">
        <v>45356.0</v>
      </c>
      <c r="P16" s="230" t="s">
        <v>490</v>
      </c>
      <c r="Q16" s="230" t="s">
        <v>95</v>
      </c>
      <c r="R16" s="272"/>
      <c r="S16" s="238"/>
    </row>
    <row r="17">
      <c r="A17" s="792" t="s">
        <v>1491</v>
      </c>
      <c r="B17" s="229" t="s">
        <v>18328</v>
      </c>
      <c r="C17" s="229" t="s">
        <v>9482</v>
      </c>
      <c r="D17" s="229" t="s">
        <v>338</v>
      </c>
      <c r="E17" s="229" t="s">
        <v>5639</v>
      </c>
      <c r="F17" s="840" t="s">
        <v>12</v>
      </c>
      <c r="G17" s="229" t="s">
        <v>2023</v>
      </c>
      <c r="H17" s="841" t="s">
        <v>847</v>
      </c>
      <c r="I17" s="229" t="s">
        <v>18329</v>
      </c>
      <c r="J17" s="238"/>
      <c r="K17" s="229" t="s">
        <v>18330</v>
      </c>
      <c r="L17" s="229" t="s">
        <v>18331</v>
      </c>
      <c r="M17" s="238"/>
      <c r="N17" s="238"/>
      <c r="O17" s="806">
        <v>45327.0</v>
      </c>
      <c r="P17" s="230" t="s">
        <v>94</v>
      </c>
      <c r="Q17" s="230" t="s">
        <v>95</v>
      </c>
      <c r="R17" s="238"/>
      <c r="S17" s="238"/>
    </row>
    <row r="18">
      <c r="A18" s="792" t="s">
        <v>1497</v>
      </c>
      <c r="B18" s="229" t="s">
        <v>2181</v>
      </c>
      <c r="C18" s="229" t="s">
        <v>6310</v>
      </c>
      <c r="D18" s="229" t="s">
        <v>338</v>
      </c>
      <c r="E18" s="229" t="s">
        <v>18332</v>
      </c>
      <c r="F18" s="840" t="s">
        <v>11</v>
      </c>
      <c r="G18" s="229" t="s">
        <v>2023</v>
      </c>
      <c r="H18" s="841" t="s">
        <v>847</v>
      </c>
      <c r="I18" s="229" t="s">
        <v>18333</v>
      </c>
      <c r="J18" s="238"/>
      <c r="K18" s="229" t="s">
        <v>18334</v>
      </c>
      <c r="L18" s="229" t="s">
        <v>18335</v>
      </c>
      <c r="M18" s="238"/>
      <c r="N18" s="238"/>
      <c r="O18" s="806">
        <v>45356.0</v>
      </c>
      <c r="P18" s="230" t="s">
        <v>490</v>
      </c>
      <c r="Q18" s="230" t="s">
        <v>95</v>
      </c>
      <c r="R18" s="238"/>
      <c r="S18" s="238"/>
    </row>
    <row r="19">
      <c r="A19" s="792" t="s">
        <v>1504</v>
      </c>
      <c r="B19" s="272" t="s">
        <v>5300</v>
      </c>
      <c r="C19" s="272" t="s">
        <v>6346</v>
      </c>
      <c r="D19" s="229" t="s">
        <v>338</v>
      </c>
      <c r="E19" s="272" t="s">
        <v>6823</v>
      </c>
      <c r="F19" s="840" t="s">
        <v>11</v>
      </c>
      <c r="G19" s="229" t="s">
        <v>2023</v>
      </c>
      <c r="H19" s="841" t="s">
        <v>739</v>
      </c>
      <c r="I19" s="229" t="s">
        <v>18336</v>
      </c>
      <c r="J19" s="238"/>
      <c r="K19" s="229" t="s">
        <v>18337</v>
      </c>
      <c r="L19" s="229" t="s">
        <v>18338</v>
      </c>
      <c r="M19" s="238"/>
      <c r="N19" s="238"/>
      <c r="O19" s="806">
        <v>45327.0</v>
      </c>
      <c r="P19" s="230" t="s">
        <v>94</v>
      </c>
      <c r="Q19" s="230" t="s">
        <v>95</v>
      </c>
      <c r="R19" s="238"/>
      <c r="S19" s="238"/>
    </row>
    <row r="20">
      <c r="A20" s="792" t="s">
        <v>1511</v>
      </c>
      <c r="B20" s="229" t="s">
        <v>2181</v>
      </c>
      <c r="C20" s="229" t="s">
        <v>6310</v>
      </c>
      <c r="D20" s="229" t="s">
        <v>338</v>
      </c>
      <c r="E20" s="229" t="s">
        <v>18332</v>
      </c>
      <c r="F20" s="840" t="s">
        <v>12</v>
      </c>
      <c r="G20" s="229" t="s">
        <v>2023</v>
      </c>
      <c r="H20" s="841" t="s">
        <v>847</v>
      </c>
      <c r="I20" s="229" t="s">
        <v>18339</v>
      </c>
      <c r="J20" s="238"/>
      <c r="K20" s="229" t="s">
        <v>18340</v>
      </c>
      <c r="L20" s="229" t="s">
        <v>18341</v>
      </c>
      <c r="M20" s="238"/>
      <c r="N20" s="238"/>
      <c r="O20" s="806">
        <v>45356.0</v>
      </c>
      <c r="P20" s="230" t="s">
        <v>490</v>
      </c>
      <c r="Q20" s="230" t="s">
        <v>95</v>
      </c>
      <c r="R20" s="238"/>
      <c r="S20" s="238"/>
    </row>
    <row r="21">
      <c r="A21" s="792" t="s">
        <v>1517</v>
      </c>
      <c r="B21" s="590" t="s">
        <v>6482</v>
      </c>
      <c r="C21" s="229" t="s">
        <v>5474</v>
      </c>
      <c r="D21" s="229" t="s">
        <v>338</v>
      </c>
      <c r="E21" s="238"/>
      <c r="F21" s="590" t="s">
        <v>11</v>
      </c>
      <c r="G21" s="229" t="s">
        <v>2023</v>
      </c>
      <c r="H21" s="590" t="s">
        <v>847</v>
      </c>
      <c r="I21" s="229" t="s">
        <v>18342</v>
      </c>
      <c r="J21" s="229" t="s">
        <v>8412</v>
      </c>
      <c r="K21" s="229" t="s">
        <v>8400</v>
      </c>
      <c r="L21" s="229" t="s">
        <v>18343</v>
      </c>
      <c r="M21" s="238"/>
      <c r="N21" s="238"/>
      <c r="O21" s="806">
        <v>45356.0</v>
      </c>
      <c r="P21" s="230" t="s">
        <v>490</v>
      </c>
      <c r="Q21" s="230" t="s">
        <v>95</v>
      </c>
      <c r="R21" s="272"/>
      <c r="S21" s="238"/>
    </row>
    <row r="22">
      <c r="A22" s="792" t="s">
        <v>1523</v>
      </c>
      <c r="B22" s="590" t="s">
        <v>8489</v>
      </c>
      <c r="C22" s="590" t="s">
        <v>3353</v>
      </c>
      <c r="D22" s="229" t="s">
        <v>338</v>
      </c>
      <c r="E22" s="238"/>
      <c r="F22" s="590" t="s">
        <v>12</v>
      </c>
      <c r="G22" s="229" t="s">
        <v>2023</v>
      </c>
      <c r="H22" s="590" t="s">
        <v>739</v>
      </c>
      <c r="I22" s="229" t="s">
        <v>18344</v>
      </c>
      <c r="J22" s="272" t="s">
        <v>14</v>
      </c>
      <c r="K22" s="229" t="s">
        <v>18345</v>
      </c>
      <c r="L22" s="813" t="s">
        <v>18346</v>
      </c>
      <c r="M22" s="238"/>
      <c r="N22" s="238"/>
      <c r="O22" s="806">
        <v>45356.0</v>
      </c>
      <c r="P22" s="230" t="s">
        <v>490</v>
      </c>
      <c r="Q22" s="230" t="s">
        <v>95</v>
      </c>
      <c r="R22" s="238"/>
      <c r="S22" s="238"/>
    </row>
    <row r="23">
      <c r="A23" s="792" t="s">
        <v>1530</v>
      </c>
      <c r="B23" s="845" t="s">
        <v>8496</v>
      </c>
      <c r="C23" s="590" t="s">
        <v>5769</v>
      </c>
      <c r="D23" s="229" t="s">
        <v>338</v>
      </c>
      <c r="E23" s="238"/>
      <c r="F23" s="590" t="s">
        <v>11</v>
      </c>
      <c r="G23" s="229" t="s">
        <v>2023</v>
      </c>
      <c r="H23" s="272" t="s">
        <v>2267</v>
      </c>
      <c r="I23" s="229" t="s">
        <v>8503</v>
      </c>
      <c r="J23" s="229" t="s">
        <v>15847</v>
      </c>
      <c r="K23" s="229" t="s">
        <v>8504</v>
      </c>
      <c r="L23" s="229" t="s">
        <v>8505</v>
      </c>
      <c r="M23" s="238"/>
      <c r="N23" s="238"/>
      <c r="O23" s="843">
        <v>45509.0</v>
      </c>
      <c r="P23" s="842" t="s">
        <v>471</v>
      </c>
      <c r="Q23" s="842" t="s">
        <v>95</v>
      </c>
      <c r="R23" s="238"/>
      <c r="S23" s="238"/>
    </row>
    <row r="24">
      <c r="A24" s="792" t="s">
        <v>1536</v>
      </c>
      <c r="B24" s="229" t="s">
        <v>9482</v>
      </c>
      <c r="C24" s="229" t="s">
        <v>8354</v>
      </c>
      <c r="D24" s="229" t="s">
        <v>338</v>
      </c>
      <c r="E24" s="238"/>
      <c r="F24" s="840" t="s">
        <v>11</v>
      </c>
      <c r="G24" s="229" t="s">
        <v>2023</v>
      </c>
      <c r="H24" s="841" t="s">
        <v>847</v>
      </c>
      <c r="I24" s="229" t="s">
        <v>18347</v>
      </c>
      <c r="J24" s="238"/>
      <c r="K24" s="229" t="s">
        <v>18348</v>
      </c>
      <c r="L24" s="229" t="s">
        <v>18349</v>
      </c>
      <c r="M24" s="238"/>
      <c r="N24" s="238"/>
      <c r="O24" s="806">
        <v>45356.0</v>
      </c>
      <c r="P24" s="230" t="s">
        <v>490</v>
      </c>
      <c r="Q24" s="230" t="s">
        <v>95</v>
      </c>
      <c r="R24" s="272"/>
      <c r="S24" s="238"/>
    </row>
    <row r="25">
      <c r="A25" s="792" t="s">
        <v>1542</v>
      </c>
      <c r="B25" s="845" t="s">
        <v>8496</v>
      </c>
      <c r="C25" s="590" t="s">
        <v>5769</v>
      </c>
      <c r="D25" s="229" t="s">
        <v>338</v>
      </c>
      <c r="E25" s="238"/>
      <c r="F25" s="590" t="s">
        <v>11</v>
      </c>
      <c r="G25" s="229" t="s">
        <v>2023</v>
      </c>
      <c r="H25" s="272" t="s">
        <v>2267</v>
      </c>
      <c r="I25" s="229" t="s">
        <v>18350</v>
      </c>
      <c r="J25" s="229" t="s">
        <v>15847</v>
      </c>
      <c r="K25" s="229" t="s">
        <v>18351</v>
      </c>
      <c r="L25" s="229" t="s">
        <v>18352</v>
      </c>
      <c r="M25" s="238"/>
      <c r="N25" s="238"/>
      <c r="O25" s="843">
        <v>45509.0</v>
      </c>
      <c r="P25" s="842" t="s">
        <v>471</v>
      </c>
      <c r="Q25" s="842" t="s">
        <v>95</v>
      </c>
      <c r="R25" s="272"/>
      <c r="S25" s="238"/>
    </row>
    <row r="26">
      <c r="A26" s="792" t="s">
        <v>1549</v>
      </c>
      <c r="B26" s="590" t="s">
        <v>8489</v>
      </c>
      <c r="C26" s="590" t="s">
        <v>3353</v>
      </c>
      <c r="D26" s="229" t="s">
        <v>338</v>
      </c>
      <c r="E26" s="238"/>
      <c r="F26" s="590" t="s">
        <v>12</v>
      </c>
      <c r="G26" s="229" t="s">
        <v>2023</v>
      </c>
      <c r="H26" s="590" t="s">
        <v>739</v>
      </c>
      <c r="I26" s="229" t="s">
        <v>18353</v>
      </c>
      <c r="J26" s="238"/>
      <c r="K26" s="229" t="s">
        <v>18354</v>
      </c>
      <c r="L26" s="813" t="s">
        <v>18355</v>
      </c>
      <c r="M26" s="238"/>
      <c r="N26" s="238"/>
      <c r="O26" s="806">
        <v>45356.0</v>
      </c>
      <c r="P26" s="230" t="s">
        <v>490</v>
      </c>
      <c r="Q26" s="230" t="s">
        <v>95</v>
      </c>
      <c r="R26" s="238"/>
      <c r="S26" s="238"/>
    </row>
    <row r="27">
      <c r="A27" s="792" t="s">
        <v>1557</v>
      </c>
      <c r="B27" s="272" t="s">
        <v>6892</v>
      </c>
      <c r="C27" s="272" t="s">
        <v>18356</v>
      </c>
      <c r="D27" s="229" t="s">
        <v>338</v>
      </c>
      <c r="E27" s="272" t="s">
        <v>6555</v>
      </c>
      <c r="F27" s="840" t="s">
        <v>11</v>
      </c>
      <c r="G27" s="229" t="s">
        <v>2023</v>
      </c>
      <c r="H27" s="590" t="s">
        <v>2267</v>
      </c>
      <c r="I27" s="229" t="s">
        <v>18357</v>
      </c>
      <c r="J27" s="238"/>
      <c r="K27" s="229" t="s">
        <v>18358</v>
      </c>
      <c r="L27" s="229" t="s">
        <v>18357</v>
      </c>
      <c r="M27" s="238"/>
      <c r="N27" s="238"/>
      <c r="O27" s="263">
        <v>45448.0</v>
      </c>
      <c r="P27" s="230" t="s">
        <v>490</v>
      </c>
      <c r="Q27" s="230" t="s">
        <v>95</v>
      </c>
      <c r="R27" s="272"/>
      <c r="S27" s="238"/>
    </row>
    <row r="28">
      <c r="A28" s="792" t="s">
        <v>1562</v>
      </c>
      <c r="B28" s="846" t="s">
        <v>12623</v>
      </c>
      <c r="C28" s="847" t="s">
        <v>3353</v>
      </c>
      <c r="D28" s="229" t="s">
        <v>338</v>
      </c>
      <c r="E28" s="238"/>
      <c r="F28" s="847" t="s">
        <v>11</v>
      </c>
      <c r="G28" s="229" t="s">
        <v>2023</v>
      </c>
      <c r="H28" s="590" t="s">
        <v>2267</v>
      </c>
      <c r="I28" s="229" t="s">
        <v>12625</v>
      </c>
      <c r="J28" s="229" t="s">
        <v>12624</v>
      </c>
      <c r="K28" s="229" t="s">
        <v>12626</v>
      </c>
      <c r="L28" s="229" t="s">
        <v>12627</v>
      </c>
      <c r="M28" s="238"/>
      <c r="N28" s="238"/>
      <c r="O28" s="843">
        <v>45509.0</v>
      </c>
      <c r="P28" s="842" t="s">
        <v>471</v>
      </c>
      <c r="Q28" s="842" t="s">
        <v>95</v>
      </c>
      <c r="R28" s="238"/>
      <c r="S28" s="238"/>
    </row>
    <row r="29">
      <c r="A29" s="792" t="s">
        <v>1568</v>
      </c>
      <c r="B29" s="846" t="s">
        <v>12623</v>
      </c>
      <c r="C29" s="847" t="s">
        <v>3353</v>
      </c>
      <c r="D29" s="229" t="s">
        <v>338</v>
      </c>
      <c r="E29" s="238"/>
      <c r="F29" s="847" t="s">
        <v>11</v>
      </c>
      <c r="G29" s="229" t="s">
        <v>2023</v>
      </c>
      <c r="H29" s="590" t="s">
        <v>2267</v>
      </c>
      <c r="I29" s="229" t="s">
        <v>12629</v>
      </c>
      <c r="J29" s="229" t="s">
        <v>12628</v>
      </c>
      <c r="K29" s="229" t="s">
        <v>12630</v>
      </c>
      <c r="L29" s="229" t="s">
        <v>12631</v>
      </c>
      <c r="M29" s="238"/>
      <c r="N29" s="238"/>
      <c r="O29" s="843">
        <v>45509.0</v>
      </c>
      <c r="P29" s="842" t="s">
        <v>471</v>
      </c>
      <c r="Q29" s="842" t="s">
        <v>95</v>
      </c>
      <c r="R29" s="238"/>
      <c r="S29" s="238"/>
    </row>
    <row r="30">
      <c r="A30" s="792" t="s">
        <v>1574</v>
      </c>
      <c r="B30" s="846" t="s">
        <v>12623</v>
      </c>
      <c r="C30" s="847" t="s">
        <v>3353</v>
      </c>
      <c r="D30" s="229" t="s">
        <v>338</v>
      </c>
      <c r="E30" s="238"/>
      <c r="F30" s="847" t="s">
        <v>11</v>
      </c>
      <c r="G30" s="229" t="s">
        <v>2023</v>
      </c>
      <c r="H30" s="590" t="s">
        <v>2267</v>
      </c>
      <c r="I30" s="229" t="s">
        <v>12648</v>
      </c>
      <c r="J30" s="229" t="s">
        <v>12649</v>
      </c>
      <c r="K30" s="229" t="s">
        <v>12650</v>
      </c>
      <c r="L30" s="229" t="s">
        <v>12651</v>
      </c>
      <c r="M30" s="238"/>
      <c r="N30" s="238"/>
      <c r="O30" s="843">
        <v>45509.0</v>
      </c>
      <c r="P30" s="842" t="s">
        <v>471</v>
      </c>
      <c r="Q30" s="842" t="s">
        <v>95</v>
      </c>
      <c r="R30" s="238"/>
      <c r="S30" s="238"/>
    </row>
    <row r="31">
      <c r="A31" s="792" t="s">
        <v>1580</v>
      </c>
      <c r="B31" s="846" t="s">
        <v>12623</v>
      </c>
      <c r="C31" s="847" t="s">
        <v>3353</v>
      </c>
      <c r="D31" s="229" t="s">
        <v>338</v>
      </c>
      <c r="E31" s="238"/>
      <c r="F31" s="847" t="s">
        <v>11</v>
      </c>
      <c r="G31" s="229" t="s">
        <v>2023</v>
      </c>
      <c r="H31" s="590" t="s">
        <v>2267</v>
      </c>
      <c r="I31" s="229" t="s">
        <v>18359</v>
      </c>
      <c r="J31" s="229" t="s">
        <v>18360</v>
      </c>
      <c r="K31" s="229" t="s">
        <v>18361</v>
      </c>
      <c r="L31" s="229" t="s">
        <v>18362</v>
      </c>
      <c r="M31" s="238"/>
      <c r="N31" s="238"/>
      <c r="O31" s="843">
        <v>45509.0</v>
      </c>
      <c r="P31" s="842" t="s">
        <v>471</v>
      </c>
      <c r="Q31" s="842" t="s">
        <v>95</v>
      </c>
      <c r="R31" s="238"/>
      <c r="S31" s="238"/>
    </row>
    <row r="32">
      <c r="A32" s="792" t="s">
        <v>1586</v>
      </c>
      <c r="B32" s="846" t="s">
        <v>12623</v>
      </c>
      <c r="C32" s="847" t="s">
        <v>3353</v>
      </c>
      <c r="D32" s="229" t="s">
        <v>338</v>
      </c>
      <c r="E32" s="238"/>
      <c r="F32" s="847" t="s">
        <v>11</v>
      </c>
      <c r="G32" s="229" t="s">
        <v>2023</v>
      </c>
      <c r="H32" s="590" t="s">
        <v>2267</v>
      </c>
      <c r="I32" s="229" t="s">
        <v>18363</v>
      </c>
      <c r="J32" s="229" t="s">
        <v>12653</v>
      </c>
      <c r="K32" s="229" t="s">
        <v>12654</v>
      </c>
      <c r="L32" s="229" t="s">
        <v>12655</v>
      </c>
      <c r="M32" s="238"/>
      <c r="N32" s="238"/>
      <c r="O32" s="843">
        <v>45509.0</v>
      </c>
      <c r="P32" s="842" t="s">
        <v>471</v>
      </c>
      <c r="Q32" s="842" t="s">
        <v>95</v>
      </c>
      <c r="R32" s="238"/>
      <c r="S32" s="238"/>
    </row>
    <row r="33">
      <c r="A33" s="792" t="s">
        <v>1592</v>
      </c>
      <c r="B33" s="846" t="s">
        <v>12623</v>
      </c>
      <c r="C33" s="847" t="s">
        <v>3353</v>
      </c>
      <c r="D33" s="229" t="s">
        <v>338</v>
      </c>
      <c r="E33" s="238"/>
      <c r="F33" s="847" t="s">
        <v>11</v>
      </c>
      <c r="G33" s="229" t="s">
        <v>2023</v>
      </c>
      <c r="H33" s="590" t="s">
        <v>2267</v>
      </c>
      <c r="I33" s="229" t="s">
        <v>18364</v>
      </c>
      <c r="J33" s="229" t="s">
        <v>18365</v>
      </c>
      <c r="K33" s="229" t="s">
        <v>18366</v>
      </c>
      <c r="L33" s="229" t="s">
        <v>18367</v>
      </c>
      <c r="M33" s="238"/>
      <c r="N33" s="238"/>
      <c r="O33" s="843">
        <v>45509.0</v>
      </c>
      <c r="P33" s="842" t="s">
        <v>471</v>
      </c>
      <c r="Q33" s="842" t="s">
        <v>95</v>
      </c>
      <c r="R33" s="238"/>
      <c r="S33" s="238"/>
    </row>
    <row r="34">
      <c r="A34" s="792" t="s">
        <v>1598</v>
      </c>
      <c r="B34" s="846" t="s">
        <v>12623</v>
      </c>
      <c r="C34" s="847" t="s">
        <v>3353</v>
      </c>
      <c r="D34" s="229" t="s">
        <v>338</v>
      </c>
      <c r="E34" s="238"/>
      <c r="F34" s="847" t="s">
        <v>11</v>
      </c>
      <c r="G34" s="229" t="s">
        <v>2023</v>
      </c>
      <c r="H34" s="590" t="s">
        <v>2267</v>
      </c>
      <c r="I34" s="229" t="s">
        <v>18368</v>
      </c>
      <c r="J34" s="229" t="s">
        <v>18369</v>
      </c>
      <c r="K34" s="229" t="s">
        <v>18370</v>
      </c>
      <c r="L34" s="229" t="s">
        <v>18371</v>
      </c>
      <c r="M34" s="238"/>
      <c r="N34" s="238"/>
      <c r="O34" s="843">
        <v>45509.0</v>
      </c>
      <c r="P34" s="842" t="s">
        <v>471</v>
      </c>
      <c r="Q34" s="842" t="s">
        <v>95</v>
      </c>
      <c r="R34" s="238"/>
      <c r="S34" s="238"/>
    </row>
    <row r="35">
      <c r="A35" s="792" t="s">
        <v>1603</v>
      </c>
      <c r="B35" s="846" t="s">
        <v>12623</v>
      </c>
      <c r="C35" s="847" t="s">
        <v>3353</v>
      </c>
      <c r="D35" s="229" t="s">
        <v>338</v>
      </c>
      <c r="E35" s="238"/>
      <c r="F35" s="847" t="s">
        <v>11</v>
      </c>
      <c r="G35" s="229" t="s">
        <v>2023</v>
      </c>
      <c r="H35" s="590" t="s">
        <v>2267</v>
      </c>
      <c r="I35" s="229" t="s">
        <v>18372</v>
      </c>
      <c r="J35" s="229" t="s">
        <v>12653</v>
      </c>
      <c r="K35" s="229" t="s">
        <v>18373</v>
      </c>
      <c r="L35" s="229" t="s">
        <v>18374</v>
      </c>
      <c r="M35" s="238"/>
      <c r="N35" s="238"/>
      <c r="O35" s="843">
        <v>45509.0</v>
      </c>
      <c r="P35" s="842" t="s">
        <v>471</v>
      </c>
      <c r="Q35" s="842" t="s">
        <v>95</v>
      </c>
      <c r="R35" s="238"/>
      <c r="S35" s="238"/>
    </row>
    <row r="36">
      <c r="A36" s="792" t="s">
        <v>1608</v>
      </c>
      <c r="B36" s="590" t="s">
        <v>12737</v>
      </c>
      <c r="C36" s="272" t="s">
        <v>8438</v>
      </c>
      <c r="D36" s="229" t="s">
        <v>338</v>
      </c>
      <c r="E36" s="238"/>
      <c r="F36" s="590" t="s">
        <v>12</v>
      </c>
      <c r="G36" s="229" t="s">
        <v>2023</v>
      </c>
      <c r="H36" s="590" t="s">
        <v>2267</v>
      </c>
      <c r="I36" s="229" t="s">
        <v>18375</v>
      </c>
      <c r="J36" s="272" t="s">
        <v>18376</v>
      </c>
      <c r="K36" s="229" t="s">
        <v>18377</v>
      </c>
      <c r="L36" s="229" t="s">
        <v>18378</v>
      </c>
      <c r="M36" s="238"/>
      <c r="N36" s="238"/>
      <c r="O36" s="843">
        <v>45509.0</v>
      </c>
      <c r="P36" s="842" t="s">
        <v>471</v>
      </c>
      <c r="Q36" s="842" t="s">
        <v>95</v>
      </c>
      <c r="R36" s="238"/>
      <c r="S36" s="238"/>
    </row>
    <row r="37">
      <c r="A37" s="792" t="s">
        <v>1613</v>
      </c>
      <c r="B37" s="590" t="s">
        <v>12737</v>
      </c>
      <c r="C37" s="272" t="s">
        <v>8438</v>
      </c>
      <c r="D37" s="229" t="s">
        <v>338</v>
      </c>
      <c r="E37" s="238"/>
      <c r="F37" s="590" t="s">
        <v>12</v>
      </c>
      <c r="G37" s="229" t="s">
        <v>2023</v>
      </c>
      <c r="H37" s="590" t="s">
        <v>2267</v>
      </c>
      <c r="I37" s="229" t="s">
        <v>18379</v>
      </c>
      <c r="J37" s="272" t="s">
        <v>18380</v>
      </c>
      <c r="K37" s="229" t="s">
        <v>18381</v>
      </c>
      <c r="L37" s="229" t="s">
        <v>18382</v>
      </c>
      <c r="M37" s="238"/>
      <c r="N37" s="238"/>
      <c r="O37" s="843">
        <v>45509.0</v>
      </c>
      <c r="P37" s="842" t="s">
        <v>471</v>
      </c>
      <c r="Q37" s="842" t="s">
        <v>95</v>
      </c>
      <c r="R37" s="238"/>
      <c r="S37" s="238"/>
    </row>
    <row r="38">
      <c r="A38" s="792" t="s">
        <v>1617</v>
      </c>
      <c r="B38" s="590" t="s">
        <v>12737</v>
      </c>
      <c r="C38" s="272" t="s">
        <v>8438</v>
      </c>
      <c r="D38" s="229" t="s">
        <v>338</v>
      </c>
      <c r="E38" s="238"/>
      <c r="F38" s="590" t="s">
        <v>12</v>
      </c>
      <c r="G38" s="229" t="s">
        <v>2023</v>
      </c>
      <c r="H38" s="590" t="s">
        <v>2267</v>
      </c>
      <c r="I38" s="229" t="s">
        <v>18383</v>
      </c>
      <c r="J38" s="272" t="s">
        <v>18376</v>
      </c>
      <c r="K38" s="229" t="s">
        <v>18384</v>
      </c>
      <c r="L38" s="229" t="s">
        <v>18385</v>
      </c>
      <c r="M38" s="238"/>
      <c r="N38" s="238"/>
      <c r="O38" s="843">
        <v>45509.0</v>
      </c>
      <c r="P38" s="842" t="s">
        <v>471</v>
      </c>
      <c r="Q38" s="842" t="s">
        <v>95</v>
      </c>
      <c r="R38" s="238"/>
      <c r="S38" s="238"/>
    </row>
    <row r="39">
      <c r="A39" s="792" t="s">
        <v>1621</v>
      </c>
      <c r="B39" s="590" t="s">
        <v>12737</v>
      </c>
      <c r="C39" s="272" t="s">
        <v>8438</v>
      </c>
      <c r="D39" s="229" t="s">
        <v>338</v>
      </c>
      <c r="E39" s="238"/>
      <c r="F39" s="590" t="s">
        <v>12</v>
      </c>
      <c r="G39" s="229" t="s">
        <v>2023</v>
      </c>
      <c r="H39" s="590" t="s">
        <v>2267</v>
      </c>
      <c r="I39" s="229" t="s">
        <v>18386</v>
      </c>
      <c r="J39" s="272" t="s">
        <v>18376</v>
      </c>
      <c r="K39" s="229" t="s">
        <v>18387</v>
      </c>
      <c r="L39" s="229" t="s">
        <v>18388</v>
      </c>
      <c r="M39" s="238"/>
      <c r="N39" s="238"/>
      <c r="O39" s="843">
        <v>45509.0</v>
      </c>
      <c r="P39" s="842" t="s">
        <v>471</v>
      </c>
      <c r="Q39" s="842" t="s">
        <v>95</v>
      </c>
      <c r="R39" s="238"/>
      <c r="S39" s="238"/>
    </row>
    <row r="40">
      <c r="A40" s="792" t="s">
        <v>1628</v>
      </c>
      <c r="B40" s="590" t="s">
        <v>12737</v>
      </c>
      <c r="C40" s="272" t="s">
        <v>8438</v>
      </c>
      <c r="D40" s="229" t="s">
        <v>338</v>
      </c>
      <c r="E40" s="238"/>
      <c r="F40" s="590" t="s">
        <v>12</v>
      </c>
      <c r="G40" s="229" t="s">
        <v>2023</v>
      </c>
      <c r="H40" s="590" t="s">
        <v>2267</v>
      </c>
      <c r="I40" s="229" t="s">
        <v>18389</v>
      </c>
      <c r="J40" s="272" t="s">
        <v>18376</v>
      </c>
      <c r="K40" s="229" t="s">
        <v>18390</v>
      </c>
      <c r="L40" s="229" t="s">
        <v>18391</v>
      </c>
      <c r="M40" s="238"/>
      <c r="N40" s="238"/>
      <c r="O40" s="843">
        <v>45509.0</v>
      </c>
      <c r="P40" s="842" t="s">
        <v>471</v>
      </c>
      <c r="Q40" s="842" t="s">
        <v>95</v>
      </c>
      <c r="R40" s="238"/>
      <c r="S40" s="238"/>
    </row>
    <row r="41">
      <c r="A41" s="792" t="s">
        <v>1633</v>
      </c>
      <c r="B41" s="590" t="s">
        <v>12737</v>
      </c>
      <c r="C41" s="272" t="s">
        <v>8438</v>
      </c>
      <c r="D41" s="229" t="s">
        <v>338</v>
      </c>
      <c r="E41" s="238"/>
      <c r="F41" s="590" t="s">
        <v>11</v>
      </c>
      <c r="G41" s="229" t="s">
        <v>2023</v>
      </c>
      <c r="H41" s="590" t="s">
        <v>2267</v>
      </c>
      <c r="I41" s="229" t="s">
        <v>18392</v>
      </c>
      <c r="J41" s="272" t="s">
        <v>18376</v>
      </c>
      <c r="K41" s="229" t="s">
        <v>18393</v>
      </c>
      <c r="L41" s="229" t="s">
        <v>18394</v>
      </c>
      <c r="M41" s="238"/>
      <c r="N41" s="238"/>
      <c r="O41" s="843">
        <v>45509.0</v>
      </c>
      <c r="P41" s="842" t="s">
        <v>471</v>
      </c>
      <c r="Q41" s="842" t="s">
        <v>95</v>
      </c>
      <c r="R41" s="238"/>
      <c r="S41" s="238"/>
    </row>
    <row r="42">
      <c r="A42" s="792" t="s">
        <v>1639</v>
      </c>
      <c r="B42" s="590" t="s">
        <v>12737</v>
      </c>
      <c r="C42" s="272" t="s">
        <v>8438</v>
      </c>
      <c r="D42" s="229" t="s">
        <v>338</v>
      </c>
      <c r="E42" s="238"/>
      <c r="F42" s="590" t="s">
        <v>12</v>
      </c>
      <c r="G42" s="229" t="s">
        <v>2023</v>
      </c>
      <c r="H42" s="590" t="s">
        <v>2267</v>
      </c>
      <c r="I42" s="229" t="s">
        <v>12741</v>
      </c>
      <c r="J42" s="272" t="s">
        <v>18376</v>
      </c>
      <c r="K42" s="229" t="s">
        <v>12742</v>
      </c>
      <c r="L42" s="229" t="s">
        <v>12743</v>
      </c>
      <c r="M42" s="238"/>
      <c r="N42" s="238"/>
      <c r="O42" s="843">
        <v>45509.0</v>
      </c>
      <c r="P42" s="842" t="s">
        <v>471</v>
      </c>
      <c r="Q42" s="842" t="s">
        <v>95</v>
      </c>
      <c r="R42" s="238"/>
      <c r="S42" s="238"/>
    </row>
    <row r="43">
      <c r="A43" s="792" t="s">
        <v>1645</v>
      </c>
      <c r="B43" s="590" t="s">
        <v>12737</v>
      </c>
      <c r="C43" s="272" t="s">
        <v>8438</v>
      </c>
      <c r="D43" s="229" t="s">
        <v>338</v>
      </c>
      <c r="E43" s="238"/>
      <c r="F43" s="590" t="s">
        <v>12</v>
      </c>
      <c r="G43" s="229" t="s">
        <v>2023</v>
      </c>
      <c r="H43" s="590" t="s">
        <v>2267</v>
      </c>
      <c r="I43" s="229" t="s">
        <v>18395</v>
      </c>
      <c r="J43" s="272" t="s">
        <v>18396</v>
      </c>
      <c r="K43" s="229" t="s">
        <v>18397</v>
      </c>
      <c r="L43" s="229" t="s">
        <v>18398</v>
      </c>
      <c r="M43" s="230" t="s">
        <v>18399</v>
      </c>
      <c r="N43" s="239" t="s">
        <v>18400</v>
      </c>
      <c r="O43" s="842" t="s">
        <v>1555</v>
      </c>
      <c r="P43" s="842" t="s">
        <v>94</v>
      </c>
      <c r="Q43" s="230" t="s">
        <v>95</v>
      </c>
      <c r="R43" s="239"/>
      <c r="S43" s="238"/>
    </row>
    <row r="44">
      <c r="A44" s="792" t="s">
        <v>1650</v>
      </c>
      <c r="B44" s="238"/>
      <c r="C44" s="238"/>
      <c r="D44" s="229" t="s">
        <v>303</v>
      </c>
      <c r="E44" s="229" t="s">
        <v>18401</v>
      </c>
      <c r="F44" s="590" t="s">
        <v>11</v>
      </c>
      <c r="G44" s="229" t="s">
        <v>18402</v>
      </c>
      <c r="H44" s="229" t="s">
        <v>2267</v>
      </c>
      <c r="I44" s="229" t="s">
        <v>18403</v>
      </c>
      <c r="J44" s="229" t="s">
        <v>18404</v>
      </c>
      <c r="K44" s="229" t="s">
        <v>18405</v>
      </c>
      <c r="L44" s="229" t="s">
        <v>18406</v>
      </c>
      <c r="M44" s="238"/>
      <c r="N44" s="229" t="s">
        <v>18407</v>
      </c>
      <c r="O44" s="234" t="s">
        <v>6455</v>
      </c>
      <c r="P44" s="234" t="s">
        <v>331</v>
      </c>
      <c r="Q44" s="234" t="s">
        <v>95</v>
      </c>
      <c r="R44" s="238"/>
      <c r="S44" s="238"/>
    </row>
    <row r="45">
      <c r="A45" s="792" t="s">
        <v>1654</v>
      </c>
      <c r="B45" s="229" t="s">
        <v>5884</v>
      </c>
      <c r="C45" s="229" t="s">
        <v>5885</v>
      </c>
      <c r="D45" s="229" t="s">
        <v>303</v>
      </c>
      <c r="E45" s="229" t="s">
        <v>18401</v>
      </c>
      <c r="F45" s="590" t="s">
        <v>12</v>
      </c>
      <c r="G45" s="229" t="s">
        <v>18402</v>
      </c>
      <c r="H45" s="229" t="s">
        <v>739</v>
      </c>
      <c r="I45" s="229" t="s">
        <v>18408</v>
      </c>
      <c r="J45" s="238"/>
      <c r="K45" s="229" t="s">
        <v>18409</v>
      </c>
      <c r="L45" s="229" t="s">
        <v>18410</v>
      </c>
      <c r="M45" s="238"/>
      <c r="N45" s="229" t="s">
        <v>18411</v>
      </c>
      <c r="O45" s="234" t="s">
        <v>6455</v>
      </c>
      <c r="P45" s="234" t="s">
        <v>331</v>
      </c>
      <c r="Q45" s="234" t="s">
        <v>95</v>
      </c>
      <c r="R45" s="238"/>
      <c r="S45" s="238"/>
    </row>
    <row r="46">
      <c r="A46" s="792" t="s">
        <v>1661</v>
      </c>
      <c r="B46" s="238"/>
      <c r="C46" s="238"/>
      <c r="D46" s="229" t="s">
        <v>303</v>
      </c>
      <c r="E46" s="229" t="s">
        <v>18401</v>
      </c>
      <c r="F46" s="590" t="s">
        <v>12</v>
      </c>
      <c r="G46" s="229" t="s">
        <v>18402</v>
      </c>
      <c r="H46" s="229" t="s">
        <v>847</v>
      </c>
      <c r="I46" s="229" t="s">
        <v>18412</v>
      </c>
      <c r="J46" s="238"/>
      <c r="K46" s="229" t="s">
        <v>18413</v>
      </c>
      <c r="L46" s="229" t="s">
        <v>18414</v>
      </c>
      <c r="M46" s="238"/>
      <c r="N46" s="229" t="s">
        <v>18415</v>
      </c>
      <c r="O46" s="234" t="s">
        <v>6455</v>
      </c>
      <c r="P46" s="234" t="s">
        <v>331</v>
      </c>
      <c r="Q46" s="234" t="s">
        <v>95</v>
      </c>
      <c r="R46" s="238"/>
      <c r="S46" s="238"/>
    </row>
    <row r="47">
      <c r="A47" s="792" t="s">
        <v>1666</v>
      </c>
      <c r="B47" s="238"/>
      <c r="C47" s="238"/>
      <c r="D47" s="229" t="s">
        <v>303</v>
      </c>
      <c r="E47" s="229" t="s">
        <v>18401</v>
      </c>
      <c r="F47" s="590" t="s">
        <v>11</v>
      </c>
      <c r="G47" s="229" t="s">
        <v>18402</v>
      </c>
      <c r="H47" s="229" t="s">
        <v>847</v>
      </c>
      <c r="I47" s="229" t="s">
        <v>18416</v>
      </c>
      <c r="J47" s="238"/>
      <c r="K47" s="229" t="s">
        <v>18417</v>
      </c>
      <c r="L47" s="229" t="s">
        <v>18418</v>
      </c>
      <c r="M47" s="238"/>
      <c r="N47" s="229" t="s">
        <v>18419</v>
      </c>
      <c r="O47" s="234" t="s">
        <v>6455</v>
      </c>
      <c r="P47" s="234" t="s">
        <v>331</v>
      </c>
      <c r="Q47" s="234" t="s">
        <v>95</v>
      </c>
      <c r="R47" s="238"/>
      <c r="S47" s="238"/>
    </row>
    <row r="48">
      <c r="A48" s="792" t="s">
        <v>1672</v>
      </c>
      <c r="B48" s="229" t="s">
        <v>18420</v>
      </c>
      <c r="C48" s="229" t="s">
        <v>5310</v>
      </c>
      <c r="D48" s="229" t="s">
        <v>303</v>
      </c>
      <c r="E48" s="229" t="s">
        <v>18421</v>
      </c>
      <c r="F48" s="590" t="s">
        <v>12</v>
      </c>
      <c r="G48" s="229" t="s">
        <v>18402</v>
      </c>
      <c r="H48" s="229" t="s">
        <v>739</v>
      </c>
      <c r="I48" s="229" t="s">
        <v>18422</v>
      </c>
      <c r="J48" s="238"/>
      <c r="K48" s="229" t="s">
        <v>18423</v>
      </c>
      <c r="L48" s="229" t="s">
        <v>18424</v>
      </c>
      <c r="M48" s="238"/>
      <c r="N48" s="229" t="s">
        <v>18425</v>
      </c>
      <c r="O48" s="234" t="s">
        <v>6455</v>
      </c>
      <c r="P48" s="234" t="s">
        <v>331</v>
      </c>
      <c r="Q48" s="234" t="s">
        <v>95</v>
      </c>
      <c r="R48" s="238"/>
      <c r="S48" s="238"/>
    </row>
    <row r="49">
      <c r="A49" s="792" t="s">
        <v>1678</v>
      </c>
      <c r="B49" s="238"/>
      <c r="C49" s="238"/>
      <c r="D49" s="229" t="s">
        <v>303</v>
      </c>
      <c r="E49" s="229" t="s">
        <v>18401</v>
      </c>
      <c r="F49" s="590" t="s">
        <v>12</v>
      </c>
      <c r="G49" s="229" t="s">
        <v>18402</v>
      </c>
      <c r="H49" s="229" t="s">
        <v>847</v>
      </c>
      <c r="I49" s="229" t="s">
        <v>18426</v>
      </c>
      <c r="J49" s="238"/>
      <c r="K49" s="229" t="s">
        <v>18427</v>
      </c>
      <c r="L49" s="229" t="s">
        <v>18428</v>
      </c>
      <c r="M49" s="238"/>
      <c r="N49" s="229" t="s">
        <v>18419</v>
      </c>
      <c r="O49" s="239" t="s">
        <v>6455</v>
      </c>
      <c r="P49" s="842" t="s">
        <v>331</v>
      </c>
      <c r="Q49" s="842" t="s">
        <v>95</v>
      </c>
      <c r="R49" s="238"/>
      <c r="S49" s="238"/>
    </row>
    <row r="50">
      <c r="A50" s="792" t="s">
        <v>1684</v>
      </c>
      <c r="B50" s="238"/>
      <c r="C50" s="238"/>
      <c r="D50" s="229" t="s">
        <v>303</v>
      </c>
      <c r="E50" s="229" t="s">
        <v>18401</v>
      </c>
      <c r="F50" s="590" t="s">
        <v>12</v>
      </c>
      <c r="G50" s="229" t="s">
        <v>18402</v>
      </c>
      <c r="H50" s="229" t="s">
        <v>2267</v>
      </c>
      <c r="I50" s="229" t="s">
        <v>18429</v>
      </c>
      <c r="J50" s="229" t="s">
        <v>18430</v>
      </c>
      <c r="K50" s="229" t="s">
        <v>18431</v>
      </c>
      <c r="L50" s="229" t="s">
        <v>18432</v>
      </c>
      <c r="M50" s="238"/>
      <c r="N50" s="229" t="s">
        <v>18433</v>
      </c>
      <c r="O50" s="229"/>
      <c r="P50" s="272"/>
      <c r="Q50" s="272" t="s">
        <v>620</v>
      </c>
      <c r="R50" s="238"/>
      <c r="S50" s="272" t="s">
        <v>57</v>
      </c>
    </row>
    <row r="51">
      <c r="A51" s="792" t="s">
        <v>1694</v>
      </c>
      <c r="B51" s="238"/>
      <c r="C51" s="238"/>
      <c r="D51" s="229" t="s">
        <v>303</v>
      </c>
      <c r="E51" s="272" t="s">
        <v>9319</v>
      </c>
      <c r="F51" s="590" t="s">
        <v>12</v>
      </c>
      <c r="G51" s="229" t="s">
        <v>18402</v>
      </c>
      <c r="H51" s="272" t="s">
        <v>847</v>
      </c>
      <c r="I51" s="229" t="s">
        <v>18434</v>
      </c>
      <c r="J51" s="238"/>
      <c r="K51" s="229" t="s">
        <v>18435</v>
      </c>
      <c r="L51" s="229" t="s">
        <v>18436</v>
      </c>
      <c r="M51" s="238"/>
      <c r="N51" s="229" t="s">
        <v>9375</v>
      </c>
      <c r="O51" s="848">
        <v>45540.0</v>
      </c>
      <c r="P51" s="842" t="s">
        <v>331</v>
      </c>
      <c r="Q51" s="842" t="s">
        <v>620</v>
      </c>
      <c r="R51" s="279" t="s">
        <v>1699</v>
      </c>
      <c r="S51" s="272" t="s">
        <v>57</v>
      </c>
    </row>
    <row r="52">
      <c r="A52" s="792" t="s">
        <v>1700</v>
      </c>
      <c r="B52" s="242" t="s">
        <v>9581</v>
      </c>
      <c r="C52" s="229" t="s">
        <v>9582</v>
      </c>
      <c r="D52" s="229" t="s">
        <v>338</v>
      </c>
      <c r="E52" s="229" t="s">
        <v>6399</v>
      </c>
      <c r="F52" s="840" t="s">
        <v>11</v>
      </c>
      <c r="G52" s="229" t="s">
        <v>2023</v>
      </c>
      <c r="H52" s="841" t="s">
        <v>847</v>
      </c>
      <c r="I52" s="229" t="s">
        <v>18437</v>
      </c>
      <c r="J52" s="238"/>
      <c r="K52" s="229" t="s">
        <v>18438</v>
      </c>
      <c r="L52" s="229" t="s">
        <v>18439</v>
      </c>
      <c r="M52" s="238"/>
      <c r="N52" s="238"/>
      <c r="O52" s="843">
        <v>45509.0</v>
      </c>
      <c r="P52" s="842" t="s">
        <v>471</v>
      </c>
      <c r="Q52" s="842" t="s">
        <v>95</v>
      </c>
      <c r="R52" s="238"/>
      <c r="S52" s="238"/>
    </row>
    <row r="53">
      <c r="A53" s="849"/>
      <c r="B53" s="238"/>
      <c r="C53" s="238"/>
      <c r="D53" s="229" t="s">
        <v>303</v>
      </c>
      <c r="E53" s="238"/>
      <c r="F53" s="229" t="s">
        <v>12</v>
      </c>
      <c r="G53" s="229" t="s">
        <v>545</v>
      </c>
      <c r="H53" s="272" t="s">
        <v>2267</v>
      </c>
      <c r="I53" s="229" t="s">
        <v>18440</v>
      </c>
      <c r="J53" s="238"/>
      <c r="K53" s="229" t="s">
        <v>18441</v>
      </c>
      <c r="L53" s="229" t="s">
        <v>18442</v>
      </c>
      <c r="M53" s="238"/>
      <c r="N53" s="238"/>
      <c r="O53" s="802">
        <v>45356.0</v>
      </c>
      <c r="P53" s="842" t="s">
        <v>331</v>
      </c>
      <c r="Q53" s="842" t="s">
        <v>95</v>
      </c>
      <c r="R53" s="238"/>
      <c r="S53" s="238"/>
    </row>
    <row r="54">
      <c r="A54" s="792" t="s">
        <v>1706</v>
      </c>
      <c r="B54" s="238"/>
      <c r="C54" s="238"/>
      <c r="D54" s="229" t="s">
        <v>303</v>
      </c>
      <c r="E54" s="229" t="s">
        <v>18401</v>
      </c>
      <c r="F54" s="590" t="s">
        <v>12</v>
      </c>
      <c r="G54" s="229" t="s">
        <v>545</v>
      </c>
      <c r="H54" s="229" t="s">
        <v>2267</v>
      </c>
      <c r="I54" s="229" t="s">
        <v>18443</v>
      </c>
      <c r="J54" s="229" t="s">
        <v>6162</v>
      </c>
      <c r="K54" s="229" t="s">
        <v>18444</v>
      </c>
      <c r="L54" s="809" t="s">
        <v>18445</v>
      </c>
      <c r="M54" s="230" t="s">
        <v>18446</v>
      </c>
      <c r="N54" s="238"/>
      <c r="O54" s="802">
        <v>45356.0</v>
      </c>
      <c r="P54" s="842" t="s">
        <v>331</v>
      </c>
      <c r="Q54" s="842" t="s">
        <v>95</v>
      </c>
      <c r="R54" s="238"/>
      <c r="S54" s="238"/>
    </row>
    <row r="55">
      <c r="A55" s="792" t="s">
        <v>1711</v>
      </c>
      <c r="B55" s="238"/>
      <c r="C55" s="238"/>
      <c r="D55" s="229" t="s">
        <v>303</v>
      </c>
      <c r="E55" s="229" t="s">
        <v>18401</v>
      </c>
      <c r="F55" s="590" t="s">
        <v>11</v>
      </c>
      <c r="G55" s="229" t="s">
        <v>545</v>
      </c>
      <c r="H55" s="229" t="s">
        <v>2267</v>
      </c>
      <c r="I55" s="229" t="s">
        <v>18447</v>
      </c>
      <c r="J55" s="229" t="s">
        <v>6162</v>
      </c>
      <c r="K55" s="229" t="s">
        <v>18448</v>
      </c>
      <c r="L55" s="809" t="s">
        <v>18449</v>
      </c>
      <c r="M55" s="230" t="s">
        <v>18450</v>
      </c>
      <c r="N55" s="238"/>
      <c r="O55" s="802">
        <v>45356.0</v>
      </c>
      <c r="P55" s="842" t="s">
        <v>331</v>
      </c>
      <c r="Q55" s="842" t="s">
        <v>95</v>
      </c>
      <c r="R55" s="238"/>
      <c r="S55" s="238"/>
    </row>
    <row r="56">
      <c r="A56" s="792" t="s">
        <v>1714</v>
      </c>
      <c r="B56" s="238"/>
      <c r="C56" s="238"/>
      <c r="D56" s="229" t="s">
        <v>303</v>
      </c>
      <c r="E56" s="229" t="s">
        <v>18401</v>
      </c>
      <c r="F56" s="590" t="s">
        <v>12</v>
      </c>
      <c r="G56" s="229" t="s">
        <v>545</v>
      </c>
      <c r="H56" s="229" t="s">
        <v>2267</v>
      </c>
      <c r="I56" s="229" t="s">
        <v>18451</v>
      </c>
      <c r="J56" s="229" t="s">
        <v>6162</v>
      </c>
      <c r="K56" s="229" t="s">
        <v>18452</v>
      </c>
      <c r="L56" s="809" t="s">
        <v>18453</v>
      </c>
      <c r="M56" s="230" t="s">
        <v>18454</v>
      </c>
      <c r="N56" s="238"/>
      <c r="O56" s="802">
        <v>45356.0</v>
      </c>
      <c r="P56" s="842" t="s">
        <v>331</v>
      </c>
      <c r="Q56" s="842" t="s">
        <v>95</v>
      </c>
      <c r="R56" s="238"/>
      <c r="S56" s="238"/>
    </row>
    <row r="57">
      <c r="A57" s="792" t="s">
        <v>1720</v>
      </c>
      <c r="B57" s="238"/>
      <c r="C57" s="238"/>
      <c r="D57" s="229" t="s">
        <v>303</v>
      </c>
      <c r="E57" s="229" t="s">
        <v>18401</v>
      </c>
      <c r="F57" s="590" t="s">
        <v>11</v>
      </c>
      <c r="G57" s="229" t="s">
        <v>545</v>
      </c>
      <c r="H57" s="229" t="s">
        <v>739</v>
      </c>
      <c r="I57" s="229" t="s">
        <v>18455</v>
      </c>
      <c r="J57" s="229" t="s">
        <v>6162</v>
      </c>
      <c r="K57" s="229" t="s">
        <v>18456</v>
      </c>
      <c r="L57" s="229" t="s">
        <v>18457</v>
      </c>
      <c r="M57" s="230" t="s">
        <v>18458</v>
      </c>
      <c r="N57" s="238"/>
      <c r="O57" s="802">
        <v>45356.0</v>
      </c>
      <c r="P57" s="842" t="s">
        <v>331</v>
      </c>
      <c r="Q57" s="842" t="s">
        <v>95</v>
      </c>
      <c r="R57" s="238"/>
      <c r="S57" s="238"/>
    </row>
    <row r="58">
      <c r="A58" s="792" t="s">
        <v>1725</v>
      </c>
      <c r="B58" s="238"/>
      <c r="C58" s="238"/>
      <c r="D58" s="229" t="s">
        <v>303</v>
      </c>
      <c r="E58" s="229" t="s">
        <v>18401</v>
      </c>
      <c r="F58" s="590" t="s">
        <v>11</v>
      </c>
      <c r="G58" s="229" t="s">
        <v>545</v>
      </c>
      <c r="H58" s="229" t="s">
        <v>739</v>
      </c>
      <c r="I58" s="229" t="s">
        <v>18459</v>
      </c>
      <c r="J58" s="229" t="s">
        <v>6162</v>
      </c>
      <c r="K58" s="229" t="s">
        <v>18460</v>
      </c>
      <c r="L58" s="809" t="s">
        <v>18461</v>
      </c>
      <c r="M58" s="230" t="s">
        <v>18462</v>
      </c>
      <c r="N58" s="238"/>
      <c r="O58" s="802">
        <v>45356.0</v>
      </c>
      <c r="P58" s="842" t="s">
        <v>331</v>
      </c>
      <c r="Q58" s="842" t="s">
        <v>95</v>
      </c>
      <c r="R58" s="238"/>
      <c r="S58" s="238"/>
    </row>
    <row r="59">
      <c r="A59" s="792" t="s">
        <v>1731</v>
      </c>
      <c r="B59" s="238"/>
      <c r="C59" s="238"/>
      <c r="D59" s="229" t="s">
        <v>303</v>
      </c>
      <c r="E59" s="229" t="s">
        <v>18401</v>
      </c>
      <c r="F59" s="590" t="s">
        <v>12</v>
      </c>
      <c r="G59" s="229" t="s">
        <v>545</v>
      </c>
      <c r="H59" s="229" t="s">
        <v>739</v>
      </c>
      <c r="I59" s="229" t="s">
        <v>18463</v>
      </c>
      <c r="J59" s="229" t="s">
        <v>6162</v>
      </c>
      <c r="K59" s="229" t="s">
        <v>18464</v>
      </c>
      <c r="L59" s="229" t="s">
        <v>18465</v>
      </c>
      <c r="M59" s="230" t="s">
        <v>18466</v>
      </c>
      <c r="N59" s="238"/>
      <c r="O59" s="802">
        <v>45356.0</v>
      </c>
      <c r="P59" s="842" t="s">
        <v>331</v>
      </c>
      <c r="Q59" s="842" t="s">
        <v>95</v>
      </c>
      <c r="R59" s="238"/>
      <c r="S59" s="238"/>
    </row>
    <row r="60">
      <c r="A60" s="792" t="s">
        <v>1738</v>
      </c>
      <c r="B60" s="238"/>
      <c r="C60" s="238"/>
      <c r="D60" s="229" t="s">
        <v>303</v>
      </c>
      <c r="E60" s="229" t="s">
        <v>18401</v>
      </c>
      <c r="F60" s="590" t="s">
        <v>12</v>
      </c>
      <c r="G60" s="229" t="s">
        <v>545</v>
      </c>
      <c r="H60" s="229" t="s">
        <v>739</v>
      </c>
      <c r="I60" s="229" t="s">
        <v>18467</v>
      </c>
      <c r="J60" s="229" t="s">
        <v>6162</v>
      </c>
      <c r="K60" s="229" t="s">
        <v>18468</v>
      </c>
      <c r="L60" s="229" t="s">
        <v>18469</v>
      </c>
      <c r="M60" s="238"/>
      <c r="N60" s="238"/>
      <c r="O60" s="238"/>
      <c r="P60" s="238"/>
      <c r="Q60" s="272" t="s">
        <v>620</v>
      </c>
      <c r="R60" s="238"/>
      <c r="S60" s="272" t="s">
        <v>57</v>
      </c>
    </row>
    <row r="61">
      <c r="A61" s="792" t="s">
        <v>1744</v>
      </c>
      <c r="B61" s="238"/>
      <c r="C61" s="238"/>
      <c r="D61" s="229" t="s">
        <v>303</v>
      </c>
      <c r="E61" s="229" t="s">
        <v>18470</v>
      </c>
      <c r="F61" s="590" t="s">
        <v>11</v>
      </c>
      <c r="G61" s="229" t="s">
        <v>545</v>
      </c>
      <c r="H61" s="229" t="s">
        <v>739</v>
      </c>
      <c r="I61" s="229" t="s">
        <v>18471</v>
      </c>
      <c r="J61" s="229" t="s">
        <v>6162</v>
      </c>
      <c r="K61" s="229" t="s">
        <v>18472</v>
      </c>
      <c r="L61" s="809" t="s">
        <v>18473</v>
      </c>
      <c r="M61" s="230" t="s">
        <v>18474</v>
      </c>
      <c r="N61" s="238"/>
      <c r="O61" s="802">
        <v>45356.0</v>
      </c>
      <c r="P61" s="842" t="s">
        <v>331</v>
      </c>
      <c r="Q61" s="842" t="s">
        <v>95</v>
      </c>
      <c r="R61" s="238"/>
      <c r="S61" s="238"/>
    </row>
    <row r="62">
      <c r="A62" s="792" t="s">
        <v>1750</v>
      </c>
      <c r="B62" s="229" t="s">
        <v>9582</v>
      </c>
      <c r="C62" s="229" t="s">
        <v>6399</v>
      </c>
      <c r="D62" s="229" t="s">
        <v>338</v>
      </c>
      <c r="E62" s="238"/>
      <c r="F62" s="847" t="s">
        <v>12</v>
      </c>
      <c r="G62" s="229" t="s">
        <v>2023</v>
      </c>
      <c r="H62" s="238"/>
      <c r="I62" s="229" t="s">
        <v>18475</v>
      </c>
      <c r="J62" s="238"/>
      <c r="K62" s="229" t="s">
        <v>18476</v>
      </c>
      <c r="L62" s="229" t="s">
        <v>18477</v>
      </c>
      <c r="M62" s="238"/>
      <c r="N62" s="238"/>
      <c r="O62" s="843">
        <v>45509.0</v>
      </c>
      <c r="P62" s="842" t="s">
        <v>471</v>
      </c>
      <c r="Q62" s="842" t="s">
        <v>95</v>
      </c>
      <c r="R62" s="242"/>
      <c r="S62" s="229" t="s">
        <v>57</v>
      </c>
    </row>
    <row r="63">
      <c r="A63" s="792" t="s">
        <v>1755</v>
      </c>
      <c r="B63" s="590" t="s">
        <v>12737</v>
      </c>
      <c r="C63" s="272" t="s">
        <v>8438</v>
      </c>
      <c r="D63" s="229" t="s">
        <v>338</v>
      </c>
      <c r="E63" s="238"/>
      <c r="F63" s="590" t="s">
        <v>11</v>
      </c>
      <c r="G63" s="229" t="s">
        <v>2023</v>
      </c>
      <c r="H63" s="590" t="s">
        <v>2267</v>
      </c>
      <c r="I63" s="229" t="s">
        <v>18478</v>
      </c>
      <c r="J63" s="238"/>
      <c r="K63" s="229" t="s">
        <v>18479</v>
      </c>
      <c r="L63" s="229" t="s">
        <v>18480</v>
      </c>
      <c r="M63" s="238"/>
      <c r="N63" s="238"/>
      <c r="O63" s="843">
        <v>45509.0</v>
      </c>
      <c r="P63" s="842" t="s">
        <v>471</v>
      </c>
      <c r="Q63" s="842" t="s">
        <v>95</v>
      </c>
      <c r="R63" s="238"/>
      <c r="S63" s="238"/>
    </row>
    <row r="64">
      <c r="A64" s="792" t="s">
        <v>1761</v>
      </c>
      <c r="B64" s="590" t="s">
        <v>8451</v>
      </c>
      <c r="C64" s="590" t="s">
        <v>5751</v>
      </c>
      <c r="D64" s="229" t="s">
        <v>338</v>
      </c>
      <c r="E64" s="238"/>
      <c r="F64" s="590" t="s">
        <v>11</v>
      </c>
      <c r="G64" s="229" t="s">
        <v>2023</v>
      </c>
      <c r="H64" s="590" t="s">
        <v>2267</v>
      </c>
      <c r="I64" s="229" t="s">
        <v>18481</v>
      </c>
      <c r="J64" s="238"/>
      <c r="K64" s="229" t="s">
        <v>18482</v>
      </c>
      <c r="L64" s="229" t="s">
        <v>18483</v>
      </c>
      <c r="M64" s="238"/>
      <c r="N64" s="238"/>
      <c r="O64" s="843">
        <v>45509.0</v>
      </c>
      <c r="P64" s="842" t="s">
        <v>471</v>
      </c>
      <c r="Q64" s="842" t="s">
        <v>95</v>
      </c>
      <c r="R64" s="238"/>
      <c r="S64" s="238"/>
    </row>
    <row r="65">
      <c r="A65" s="792" t="s">
        <v>1766</v>
      </c>
      <c r="B65" s="272" t="s">
        <v>18484</v>
      </c>
      <c r="C65" s="272" t="s">
        <v>8459</v>
      </c>
      <c r="D65" s="229" t="s">
        <v>338</v>
      </c>
      <c r="E65" s="272" t="s">
        <v>9917</v>
      </c>
      <c r="F65" s="840" t="s">
        <v>11</v>
      </c>
      <c r="G65" s="229" t="s">
        <v>2023</v>
      </c>
      <c r="H65" s="841" t="s">
        <v>2267</v>
      </c>
      <c r="I65" s="229" t="s">
        <v>18485</v>
      </c>
      <c r="J65" s="238"/>
      <c r="K65" s="229" t="s">
        <v>18486</v>
      </c>
      <c r="L65" s="229" t="s">
        <v>18487</v>
      </c>
      <c r="M65" s="238"/>
      <c r="N65" s="238"/>
      <c r="O65" s="843">
        <v>45509.0</v>
      </c>
      <c r="P65" s="842" t="s">
        <v>471</v>
      </c>
      <c r="Q65" s="842" t="s">
        <v>95</v>
      </c>
      <c r="R65" s="238"/>
      <c r="S65" s="238"/>
    </row>
    <row r="66">
      <c r="A66" s="792" t="s">
        <v>1771</v>
      </c>
      <c r="B66" s="242" t="str">
        <f>HYPERLINK("https://project-sunbird.atlassian.net/browse/SB-16400","SB-16400")</f>
        <v>SB-16400</v>
      </c>
      <c r="C66" s="229" t="s">
        <v>9577</v>
      </c>
      <c r="D66" s="229" t="s">
        <v>338</v>
      </c>
      <c r="E66" s="238"/>
      <c r="F66" s="840" t="s">
        <v>12</v>
      </c>
      <c r="G66" s="229" t="s">
        <v>2023</v>
      </c>
      <c r="H66" s="233"/>
      <c r="I66" s="229" t="s">
        <v>18488</v>
      </c>
      <c r="J66" s="238"/>
      <c r="K66" s="229" t="s">
        <v>18489</v>
      </c>
      <c r="L66" s="229" t="s">
        <v>18490</v>
      </c>
      <c r="M66" s="284"/>
      <c r="N66" s="238"/>
      <c r="O66" s="229"/>
      <c r="P66" s="272"/>
      <c r="Q66" s="842" t="s">
        <v>620</v>
      </c>
      <c r="R66" s="242"/>
      <c r="S66" s="229" t="s">
        <v>57</v>
      </c>
    </row>
    <row r="67">
      <c r="A67" s="792" t="s">
        <v>1775</v>
      </c>
      <c r="B67" s="242" t="s">
        <v>18491</v>
      </c>
      <c r="C67" s="238"/>
      <c r="D67" s="229" t="s">
        <v>338</v>
      </c>
      <c r="E67" s="238"/>
      <c r="F67" s="840" t="s">
        <v>11</v>
      </c>
      <c r="G67" s="229" t="s">
        <v>2023</v>
      </c>
      <c r="H67" s="233"/>
      <c r="I67" s="229" t="s">
        <v>18492</v>
      </c>
      <c r="J67" s="238"/>
      <c r="K67" s="229" t="s">
        <v>5132</v>
      </c>
      <c r="L67" s="229" t="s">
        <v>18493</v>
      </c>
      <c r="M67" s="284"/>
      <c r="N67" s="238"/>
      <c r="O67" s="834">
        <v>45266.0</v>
      </c>
      <c r="P67" s="229" t="s">
        <v>471</v>
      </c>
      <c r="Q67" s="272" t="s">
        <v>620</v>
      </c>
      <c r="R67" s="829" t="s">
        <v>18494</v>
      </c>
      <c r="S67" s="229" t="s">
        <v>57</v>
      </c>
    </row>
    <row r="68">
      <c r="A68" s="792" t="s">
        <v>1781</v>
      </c>
      <c r="B68" s="229" t="s">
        <v>6310</v>
      </c>
      <c r="C68" s="229" t="s">
        <v>6823</v>
      </c>
      <c r="D68" s="229" t="s">
        <v>338</v>
      </c>
      <c r="E68" s="238"/>
      <c r="F68" s="850" t="s">
        <v>11</v>
      </c>
      <c r="G68" s="229" t="s">
        <v>2023</v>
      </c>
      <c r="H68" s="284"/>
      <c r="I68" s="229" t="s">
        <v>18495</v>
      </c>
      <c r="J68" s="238"/>
      <c r="K68" s="229" t="s">
        <v>18496</v>
      </c>
      <c r="L68" s="229" t="s">
        <v>18497</v>
      </c>
      <c r="M68" s="238"/>
      <c r="N68" s="238"/>
      <c r="O68" s="806">
        <v>45356.0</v>
      </c>
      <c r="P68" s="230" t="s">
        <v>490</v>
      </c>
      <c r="Q68" s="230" t="s">
        <v>95</v>
      </c>
      <c r="R68" s="238"/>
      <c r="S68" s="238"/>
    </row>
    <row r="69">
      <c r="A69" s="792" t="s">
        <v>1787</v>
      </c>
      <c r="B69" s="272" t="s">
        <v>6346</v>
      </c>
      <c r="C69" s="272" t="s">
        <v>22</v>
      </c>
      <c r="D69" s="229" t="s">
        <v>338</v>
      </c>
      <c r="E69" s="238"/>
      <c r="F69" s="850" t="s">
        <v>11</v>
      </c>
      <c r="G69" s="229" t="s">
        <v>2023</v>
      </c>
      <c r="H69" s="284"/>
      <c r="I69" s="229" t="s">
        <v>18498</v>
      </c>
      <c r="J69" s="238"/>
      <c r="K69" s="229" t="s">
        <v>18499</v>
      </c>
      <c r="L69" s="229" t="s">
        <v>18500</v>
      </c>
      <c r="M69" s="251"/>
      <c r="N69" s="238"/>
      <c r="O69" s="806">
        <v>45356.0</v>
      </c>
      <c r="P69" s="230" t="s">
        <v>490</v>
      </c>
      <c r="Q69" s="230" t="s">
        <v>95</v>
      </c>
      <c r="R69" s="238"/>
      <c r="S69" s="238"/>
    </row>
  </sheetData>
  <customSheetViews>
    <customSheetView guid="{7A84FBA6-27E8-4412-99CF-49ADC8AEBC27}" filter="1" showAutoFilter="1">
      <autoFilter ref="$A$1:$S$69">
        <filterColumn colId="16">
          <filters/>
        </filterColumn>
      </autoFilter>
    </customSheetView>
    <customSheetView guid="{9E811A48-C3E3-4F30-80ED-825CFE84A008}" filter="1" showAutoFilter="1">
      <autoFilter ref="$A$1:$S$1000">
        <filterColumn colId="16">
          <filters blank="1">
            <filter val="Pass"/>
          </filters>
        </filterColumn>
      </autoFilter>
    </customSheetView>
    <customSheetView guid="{F3606F98-A720-4C0C-867F-6272E1163452}" filter="1" showAutoFilter="1">
      <autoFilter ref="$A$1:$S$69">
        <filterColumn colId="3">
          <filters>
            <filter val="Reference Learning Desktop App"/>
          </filters>
        </filterColumn>
        <filterColumn colId="16">
          <filters/>
        </filterColumn>
      </autoFilter>
    </customSheetView>
    <customSheetView guid="{672E6248-8FE7-45E8-9FF7-4289C71F371A}" filter="1" showAutoFilter="1">
      <autoFilter ref="$A$1:$S$1000">
        <filterColumn colId="16">
          <filters blank="1">
            <filter val="NA"/>
          </filters>
        </filterColumn>
      </autoFilter>
    </customSheetView>
    <customSheetView guid="{71623A15-00CB-4385-B295-F9950A45FB02}" filter="1" showAutoFilter="1">
      <autoFilter ref="$A$1:$S$1000">
        <filterColumn colId="3">
          <filters>
            <filter val="Reference Learning Desktop App"/>
          </filters>
        </filterColumn>
        <filterColumn colId="16">
          <filters blank="1"/>
        </filterColumn>
      </autoFilter>
    </customSheetView>
    <customSheetView guid="{BF1A60A3-266E-49C5-992A-6E5B61B0C431}" filter="1" showAutoFilter="1">
      <autoFilter ref="$A$1:$S$1000">
        <filterColumn colId="3">
          <filters>
            <filter val="Reference Learning Mobile App"/>
          </filters>
        </filterColumn>
        <filterColumn colId="16">
          <filters blank="1"/>
        </filterColumn>
      </autoFilter>
    </customSheetView>
    <customSheetView guid="{765B0A27-960D-4C8D-94E2-1035F77422DE}" filter="1" showAutoFilter="1">
      <autoFilter ref="$A$1:$S$69">
        <filterColumn colId="3">
          <filters>
            <filter val="Reference Learning Desktop App"/>
          </filters>
        </filterColumn>
        <filterColumn colId="16">
          <filters/>
        </filterColumn>
      </autoFilter>
    </customSheetView>
    <customSheetView guid="{2F19E93E-B2C0-4AB2-8F1C-EB721562D28D}" filter="1" showAutoFilter="1">
      <autoFilter ref="$A$1:$S$1000">
        <filterColumn colId="3">
          <filters>
            <filter val="Reference Learning Mobile App"/>
          </filters>
        </filterColumn>
        <filterColumn colId="16">
          <filters blank="1"/>
        </filterColumn>
      </autoFilter>
    </customSheetView>
  </customSheetViews>
  <dataValidations>
    <dataValidation type="list" allowBlank="1" showErrorMessage="1" sqref="S2:S69">
      <formula1>"Deprecated,Known Bug"</formula1>
    </dataValidation>
    <dataValidation type="list" allowBlank="1" showErrorMessage="1" sqref="Q2:Q69">
      <formula1>"Pass,Fail,NA,Blocked"</formula1>
    </dataValidation>
    <dataValidation type="list" allowBlank="1" showErrorMessage="1" sqref="P2:P69">
      <formula1>"Automation Execution 1,Automation Execution 2,Manjula,Namrata,Naveen,Poornima,Priya,Raghavendira"</formula1>
    </dataValidation>
    <dataValidation type="list" allowBlank="1" showErrorMessage="1" sqref="O2:O69">
      <formula1>"30/04/2024,02/05/2024,03/05/2024,08/05/2024,09/05/2024,13/05/2024"</formula1>
    </dataValidation>
  </dataValidations>
  <hyperlinks>
    <hyperlink r:id="rId1" ref="B3"/>
    <hyperlink r:id="rId2" ref="B4"/>
    <hyperlink r:id="rId3" ref="B6"/>
    <hyperlink r:id="rId4" ref="B7"/>
    <hyperlink r:id="rId5" ref="B8"/>
    <hyperlink r:id="rId6" ref="B9"/>
    <hyperlink r:id="rId7" ref="B14"/>
    <hyperlink r:id="rId8" ref="B28"/>
    <hyperlink r:id="rId9" ref="B29"/>
    <hyperlink r:id="rId10" ref="B30"/>
    <hyperlink r:id="rId11" ref="B31"/>
    <hyperlink r:id="rId12" ref="B32"/>
    <hyperlink r:id="rId13" ref="B33"/>
    <hyperlink r:id="rId14" ref="B34"/>
    <hyperlink r:id="rId15" ref="B35"/>
    <hyperlink r:id="rId16" ref="R51"/>
    <hyperlink r:id="rId17" ref="B52"/>
    <hyperlink r:id="rId18" ref="B67"/>
    <hyperlink r:id="rId19" ref="R67"/>
  </hyperlinks>
  <drawing r:id="rId20"/>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14.13"/>
    <col customWidth="1" min="9" max="9" width="31.88"/>
    <col customWidth="1" min="10" max="10" width="27.0"/>
    <col customWidth="1" min="11" max="11" width="30.0"/>
    <col customWidth="1" min="12" max="12" width="32.5"/>
    <col customWidth="1" min="13" max="13" width="28.13"/>
  </cols>
  <sheetData>
    <row r="1">
      <c r="A1" s="754" t="s">
        <v>2236</v>
      </c>
      <c r="B1" s="754" t="s">
        <v>2237</v>
      </c>
      <c r="C1" s="754" t="s">
        <v>2238</v>
      </c>
      <c r="D1" s="754" t="s">
        <v>2239</v>
      </c>
      <c r="E1" s="754" t="s">
        <v>2240</v>
      </c>
      <c r="F1" s="754" t="s">
        <v>2241</v>
      </c>
      <c r="G1" s="851" t="s">
        <v>451</v>
      </c>
      <c r="H1" s="754" t="s">
        <v>2243</v>
      </c>
      <c r="I1" s="754" t="s">
        <v>2244</v>
      </c>
      <c r="J1" s="754" t="s">
        <v>2245</v>
      </c>
      <c r="K1" s="754" t="s">
        <v>454</v>
      </c>
      <c r="L1" s="754" t="s">
        <v>2246</v>
      </c>
      <c r="M1" s="754" t="s">
        <v>2247</v>
      </c>
      <c r="N1" s="754" t="s">
        <v>456</v>
      </c>
      <c r="O1" s="754" t="s">
        <v>457</v>
      </c>
      <c r="P1" s="754" t="s">
        <v>458</v>
      </c>
      <c r="Q1" s="754" t="s">
        <v>78</v>
      </c>
      <c r="R1" s="754" t="s">
        <v>460</v>
      </c>
      <c r="S1" s="754" t="s">
        <v>462</v>
      </c>
    </row>
    <row r="2">
      <c r="A2" s="441" t="s">
        <v>1412</v>
      </c>
      <c r="B2" s="725" t="s">
        <v>18501</v>
      </c>
      <c r="C2" s="441" t="s">
        <v>18502</v>
      </c>
      <c r="D2" s="441" t="s">
        <v>296</v>
      </c>
      <c r="E2" s="441" t="s">
        <v>28</v>
      </c>
      <c r="F2" s="441" t="s">
        <v>12</v>
      </c>
      <c r="G2" s="441" t="s">
        <v>465</v>
      </c>
      <c r="H2" s="441" t="s">
        <v>1413</v>
      </c>
      <c r="I2" s="441" t="s">
        <v>18503</v>
      </c>
      <c r="J2" s="441" t="s">
        <v>18504</v>
      </c>
      <c r="K2" s="755" t="s">
        <v>18505</v>
      </c>
      <c r="L2" s="441" t="s">
        <v>18506</v>
      </c>
      <c r="M2" s="484"/>
      <c r="N2" s="441" t="s">
        <v>18507</v>
      </c>
      <c r="O2" s="755" t="s">
        <v>6455</v>
      </c>
      <c r="P2" s="755" t="s">
        <v>471</v>
      </c>
      <c r="Q2" s="755" t="s">
        <v>95</v>
      </c>
      <c r="R2" s="484"/>
      <c r="S2" s="852"/>
    </row>
    <row r="3">
      <c r="A3" s="441" t="s">
        <v>1418</v>
      </c>
      <c r="B3" s="725" t="s">
        <v>18508</v>
      </c>
      <c r="C3" s="441" t="s">
        <v>2274</v>
      </c>
      <c r="D3" s="441" t="s">
        <v>296</v>
      </c>
      <c r="E3" s="441" t="s">
        <v>8462</v>
      </c>
      <c r="F3" s="441" t="s">
        <v>11</v>
      </c>
      <c r="G3" s="441" t="s">
        <v>465</v>
      </c>
      <c r="H3" s="441" t="s">
        <v>1413</v>
      </c>
      <c r="I3" s="441" t="s">
        <v>18509</v>
      </c>
      <c r="J3" s="484"/>
      <c r="K3" s="441" t="s">
        <v>18510</v>
      </c>
      <c r="L3" s="441" t="s">
        <v>18511</v>
      </c>
      <c r="M3" s="484"/>
      <c r="N3" s="441" t="s">
        <v>18512</v>
      </c>
      <c r="O3" s="757" t="s">
        <v>6455</v>
      </c>
      <c r="P3" s="757" t="s">
        <v>471</v>
      </c>
      <c r="Q3" s="757" t="s">
        <v>95</v>
      </c>
      <c r="R3" s="484"/>
      <c r="S3" s="852"/>
    </row>
    <row r="4">
      <c r="A4" s="441" t="s">
        <v>1424</v>
      </c>
      <c r="B4" s="441" t="s">
        <v>5066</v>
      </c>
      <c r="C4" s="441" t="s">
        <v>5067</v>
      </c>
      <c r="D4" s="441" t="s">
        <v>296</v>
      </c>
      <c r="E4" s="441" t="s">
        <v>14</v>
      </c>
      <c r="F4" s="441" t="s">
        <v>11</v>
      </c>
      <c r="G4" s="441" t="s">
        <v>465</v>
      </c>
      <c r="H4" s="441" t="s">
        <v>2267</v>
      </c>
      <c r="I4" s="441" t="s">
        <v>6315</v>
      </c>
      <c r="J4" s="484"/>
      <c r="K4" s="441" t="s">
        <v>18513</v>
      </c>
      <c r="L4" s="441" t="s">
        <v>18514</v>
      </c>
      <c r="M4" s="484"/>
      <c r="N4" s="441" t="s">
        <v>18515</v>
      </c>
      <c r="O4" s="755" t="s">
        <v>6455</v>
      </c>
      <c r="P4" s="755" t="s">
        <v>471</v>
      </c>
      <c r="Q4" s="755" t="s">
        <v>95</v>
      </c>
      <c r="R4" s="484"/>
      <c r="S4" s="484"/>
    </row>
    <row r="5">
      <c r="A5" s="441" t="s">
        <v>1429</v>
      </c>
      <c r="B5" s="441" t="s">
        <v>11055</v>
      </c>
      <c r="C5" s="484"/>
      <c r="D5" s="441" t="s">
        <v>296</v>
      </c>
      <c r="E5" s="441" t="s">
        <v>28</v>
      </c>
      <c r="F5" s="441" t="s">
        <v>12</v>
      </c>
      <c r="G5" s="441" t="s">
        <v>465</v>
      </c>
      <c r="H5" s="441" t="s">
        <v>1413</v>
      </c>
      <c r="I5" s="441" t="s">
        <v>18516</v>
      </c>
      <c r="J5" s="441" t="s">
        <v>11057</v>
      </c>
      <c r="K5" s="441" t="s">
        <v>18517</v>
      </c>
      <c r="L5" s="755" t="s">
        <v>18518</v>
      </c>
      <c r="M5" s="484"/>
      <c r="N5" s="441" t="s">
        <v>18519</v>
      </c>
      <c r="O5" s="757" t="s">
        <v>6455</v>
      </c>
      <c r="P5" s="757" t="s">
        <v>471</v>
      </c>
      <c r="Q5" s="757" t="s">
        <v>95</v>
      </c>
      <c r="R5" s="484"/>
      <c r="S5" s="484"/>
    </row>
    <row r="6">
      <c r="A6" s="441" t="s">
        <v>1435</v>
      </c>
      <c r="B6" s="441" t="s">
        <v>7132</v>
      </c>
      <c r="C6" s="441" t="s">
        <v>2315</v>
      </c>
      <c r="D6" s="441" t="s">
        <v>296</v>
      </c>
      <c r="E6" s="441" t="s">
        <v>14</v>
      </c>
      <c r="F6" s="441" t="s">
        <v>11</v>
      </c>
      <c r="G6" s="441" t="s">
        <v>465</v>
      </c>
      <c r="H6" s="441" t="s">
        <v>1646</v>
      </c>
      <c r="I6" s="441" t="s">
        <v>18520</v>
      </c>
      <c r="J6" s="484"/>
      <c r="K6" s="441" t="s">
        <v>18521</v>
      </c>
      <c r="L6" s="441" t="s">
        <v>18522</v>
      </c>
      <c r="M6" s="484"/>
      <c r="N6" s="755" t="s">
        <v>18523</v>
      </c>
      <c r="O6" s="757" t="s">
        <v>6455</v>
      </c>
      <c r="P6" s="757" t="s">
        <v>471</v>
      </c>
      <c r="Q6" s="757" t="s">
        <v>95</v>
      </c>
      <c r="R6" s="484"/>
      <c r="S6" s="469"/>
    </row>
    <row r="7">
      <c r="A7" s="441" t="s">
        <v>18524</v>
      </c>
      <c r="B7" s="441" t="s">
        <v>7132</v>
      </c>
      <c r="C7" s="441" t="s">
        <v>2315</v>
      </c>
      <c r="D7" s="441" t="s">
        <v>296</v>
      </c>
      <c r="E7" s="441" t="s">
        <v>8462</v>
      </c>
      <c r="F7" s="441" t="s">
        <v>11</v>
      </c>
      <c r="G7" s="441" t="s">
        <v>465</v>
      </c>
      <c r="H7" s="441" t="s">
        <v>1646</v>
      </c>
      <c r="I7" s="441" t="s">
        <v>18525</v>
      </c>
      <c r="J7" s="484"/>
      <c r="K7" s="441" t="s">
        <v>18526</v>
      </c>
      <c r="L7" s="441" t="s">
        <v>18527</v>
      </c>
      <c r="M7" s="484"/>
      <c r="N7" s="755" t="s">
        <v>18528</v>
      </c>
      <c r="O7" s="853" t="s">
        <v>6455</v>
      </c>
      <c r="P7" s="755" t="s">
        <v>471</v>
      </c>
      <c r="Q7" s="755" t="s">
        <v>95</v>
      </c>
      <c r="R7" s="484"/>
      <c r="S7" s="469"/>
    </row>
    <row r="8">
      <c r="A8" s="441" t="s">
        <v>1446</v>
      </c>
      <c r="B8" s="441" t="s">
        <v>18529</v>
      </c>
      <c r="C8" s="441" t="s">
        <v>6457</v>
      </c>
      <c r="D8" s="441" t="s">
        <v>296</v>
      </c>
      <c r="E8" s="441" t="s">
        <v>14</v>
      </c>
      <c r="F8" s="441" t="s">
        <v>12</v>
      </c>
      <c r="G8" s="441" t="s">
        <v>465</v>
      </c>
      <c r="H8" s="441" t="s">
        <v>1646</v>
      </c>
      <c r="I8" s="854" t="s">
        <v>18530</v>
      </c>
      <c r="J8" s="484"/>
      <c r="K8" s="441" t="s">
        <v>18531</v>
      </c>
      <c r="L8" s="441" t="s">
        <v>18532</v>
      </c>
      <c r="M8" s="484"/>
      <c r="N8" s="855" t="s">
        <v>18533</v>
      </c>
      <c r="O8" s="484"/>
      <c r="P8" s="755" t="s">
        <v>18534</v>
      </c>
      <c r="Q8" s="755" t="s">
        <v>620</v>
      </c>
      <c r="R8" s="484"/>
      <c r="S8" s="856" t="s">
        <v>8045</v>
      </c>
    </row>
    <row r="9">
      <c r="A9" s="441" t="s">
        <v>1451</v>
      </c>
      <c r="B9" s="441" t="s">
        <v>18529</v>
      </c>
      <c r="C9" s="441" t="s">
        <v>6457</v>
      </c>
      <c r="D9" s="441" t="s">
        <v>296</v>
      </c>
      <c r="E9" s="441" t="s">
        <v>5186</v>
      </c>
      <c r="F9" s="441" t="s">
        <v>12</v>
      </c>
      <c r="G9" s="441" t="s">
        <v>465</v>
      </c>
      <c r="H9" s="441" t="s">
        <v>1646</v>
      </c>
      <c r="I9" s="441" t="s">
        <v>18535</v>
      </c>
      <c r="J9" s="484"/>
      <c r="K9" s="441" t="s">
        <v>18536</v>
      </c>
      <c r="L9" s="441" t="s">
        <v>18537</v>
      </c>
      <c r="M9" s="484"/>
      <c r="N9" s="755" t="s">
        <v>18538</v>
      </c>
      <c r="O9" s="757" t="s">
        <v>6455</v>
      </c>
      <c r="P9" s="757" t="s">
        <v>471</v>
      </c>
      <c r="Q9" s="757" t="s">
        <v>95</v>
      </c>
      <c r="R9" s="484"/>
      <c r="S9" s="469"/>
    </row>
    <row r="10">
      <c r="A10" s="441" t="s">
        <v>1454</v>
      </c>
      <c r="B10" s="441" t="s">
        <v>10819</v>
      </c>
      <c r="C10" s="441" t="s">
        <v>6450</v>
      </c>
      <c r="D10" s="441" t="s">
        <v>296</v>
      </c>
      <c r="E10" s="484"/>
      <c r="F10" s="441" t="s">
        <v>11</v>
      </c>
      <c r="G10" s="441" t="s">
        <v>545</v>
      </c>
      <c r="H10" s="441" t="s">
        <v>739</v>
      </c>
      <c r="I10" s="441" t="s">
        <v>18539</v>
      </c>
      <c r="J10" s="441" t="s">
        <v>18540</v>
      </c>
      <c r="K10" s="441" t="s">
        <v>18541</v>
      </c>
      <c r="L10" s="441" t="s">
        <v>18542</v>
      </c>
      <c r="M10" s="484"/>
      <c r="N10" s="484"/>
      <c r="O10" s="755" t="s">
        <v>6455</v>
      </c>
      <c r="P10" s="755" t="s">
        <v>471</v>
      </c>
      <c r="Q10" s="755" t="s">
        <v>95</v>
      </c>
      <c r="R10" s="484"/>
      <c r="S10" s="484"/>
    </row>
    <row r="11">
      <c r="A11" s="441" t="s">
        <v>1479</v>
      </c>
      <c r="B11" s="441" t="s">
        <v>7132</v>
      </c>
      <c r="C11" s="441" t="s">
        <v>2315</v>
      </c>
      <c r="D11" s="441" t="s">
        <v>296</v>
      </c>
      <c r="E11" s="441" t="s">
        <v>14</v>
      </c>
      <c r="F11" s="441" t="s">
        <v>11</v>
      </c>
      <c r="G11" s="441" t="s">
        <v>465</v>
      </c>
      <c r="H11" s="441" t="s">
        <v>847</v>
      </c>
      <c r="I11" s="441" t="s">
        <v>18543</v>
      </c>
      <c r="J11" s="484"/>
      <c r="K11" s="441" t="s">
        <v>18544</v>
      </c>
      <c r="L11" s="482" t="s">
        <v>18545</v>
      </c>
      <c r="M11" s="484"/>
      <c r="N11" s="755" t="s">
        <v>18546</v>
      </c>
      <c r="O11" s="757" t="s">
        <v>6455</v>
      </c>
      <c r="P11" s="757" t="s">
        <v>471</v>
      </c>
      <c r="Q11" s="757" t="s">
        <v>95</v>
      </c>
      <c r="R11" s="484"/>
      <c r="S11" s="484"/>
    </row>
    <row r="12">
      <c r="A12" s="441" t="s">
        <v>1485</v>
      </c>
      <c r="B12" s="441" t="s">
        <v>6814</v>
      </c>
      <c r="C12" s="441" t="s">
        <v>6457</v>
      </c>
      <c r="D12" s="441" t="s">
        <v>296</v>
      </c>
      <c r="E12" s="441" t="s">
        <v>5186</v>
      </c>
      <c r="F12" s="441" t="s">
        <v>12</v>
      </c>
      <c r="G12" s="441" t="s">
        <v>465</v>
      </c>
      <c r="H12" s="441" t="s">
        <v>847</v>
      </c>
      <c r="I12" s="441" t="s">
        <v>18547</v>
      </c>
      <c r="J12" s="441" t="s">
        <v>18548</v>
      </c>
      <c r="K12" s="725" t="s">
        <v>18549</v>
      </c>
      <c r="L12" s="441" t="s">
        <v>18550</v>
      </c>
      <c r="M12" s="484"/>
      <c r="N12" s="755" t="s">
        <v>18551</v>
      </c>
      <c r="O12" s="263">
        <v>45478.0</v>
      </c>
      <c r="P12" s="230" t="s">
        <v>490</v>
      </c>
      <c r="Q12" s="230" t="s">
        <v>95</v>
      </c>
      <c r="R12" s="484"/>
      <c r="S12" s="484"/>
    </row>
    <row r="13">
      <c r="A13" s="441" t="s">
        <v>1491</v>
      </c>
      <c r="B13" s="441" t="s">
        <v>6814</v>
      </c>
      <c r="C13" s="441" t="s">
        <v>6457</v>
      </c>
      <c r="D13" s="441" t="s">
        <v>296</v>
      </c>
      <c r="E13" s="441" t="s">
        <v>5186</v>
      </c>
      <c r="F13" s="441" t="s">
        <v>11</v>
      </c>
      <c r="G13" s="441" t="s">
        <v>545</v>
      </c>
      <c r="H13" s="441" t="s">
        <v>847</v>
      </c>
      <c r="I13" s="441" t="s">
        <v>18552</v>
      </c>
      <c r="J13" s="441" t="s">
        <v>18553</v>
      </c>
      <c r="K13" s="441" t="s">
        <v>18554</v>
      </c>
      <c r="L13" s="441" t="s">
        <v>18555</v>
      </c>
      <c r="M13" s="484"/>
      <c r="N13" s="484"/>
      <c r="O13" s="757" t="s">
        <v>6455</v>
      </c>
      <c r="P13" s="757" t="s">
        <v>471</v>
      </c>
      <c r="Q13" s="757" t="s">
        <v>95</v>
      </c>
      <c r="R13" s="484"/>
      <c r="S13" s="484"/>
    </row>
    <row r="14">
      <c r="A14" s="441" t="s">
        <v>1497</v>
      </c>
      <c r="B14" s="441" t="s">
        <v>6814</v>
      </c>
      <c r="C14" s="441" t="s">
        <v>6457</v>
      </c>
      <c r="D14" s="441" t="s">
        <v>296</v>
      </c>
      <c r="E14" s="441" t="s">
        <v>5186</v>
      </c>
      <c r="F14" s="441" t="s">
        <v>11</v>
      </c>
      <c r="G14" s="441" t="s">
        <v>465</v>
      </c>
      <c r="H14" s="441" t="s">
        <v>847</v>
      </c>
      <c r="I14" s="441" t="s">
        <v>18556</v>
      </c>
      <c r="J14" s="484"/>
      <c r="K14" s="441" t="s">
        <v>18557</v>
      </c>
      <c r="L14" s="441" t="s">
        <v>18558</v>
      </c>
      <c r="M14" s="484"/>
      <c r="N14" s="441" t="s">
        <v>18559</v>
      </c>
      <c r="O14" s="757" t="s">
        <v>6455</v>
      </c>
      <c r="P14" s="757" t="s">
        <v>471</v>
      </c>
      <c r="Q14" s="757" t="s">
        <v>95</v>
      </c>
      <c r="R14" s="484"/>
      <c r="S14" s="484"/>
    </row>
    <row r="15">
      <c r="A15" s="441" t="s">
        <v>1504</v>
      </c>
      <c r="B15" s="441" t="s">
        <v>18560</v>
      </c>
      <c r="C15" s="484"/>
      <c r="D15" s="441" t="s">
        <v>296</v>
      </c>
      <c r="E15" s="441" t="s">
        <v>18561</v>
      </c>
      <c r="F15" s="441" t="s">
        <v>11</v>
      </c>
      <c r="G15" s="441" t="s">
        <v>465</v>
      </c>
      <c r="H15" s="441" t="s">
        <v>1646</v>
      </c>
      <c r="I15" s="441" t="s">
        <v>18562</v>
      </c>
      <c r="J15" s="484"/>
      <c r="K15" s="441" t="s">
        <v>18563</v>
      </c>
      <c r="L15" s="441" t="s">
        <v>18564</v>
      </c>
      <c r="M15" s="484"/>
      <c r="N15" s="755" t="s">
        <v>11060</v>
      </c>
      <c r="O15" s="757" t="s">
        <v>6455</v>
      </c>
      <c r="P15" s="757" t="s">
        <v>471</v>
      </c>
      <c r="Q15" s="757" t="s">
        <v>95</v>
      </c>
      <c r="R15" s="484"/>
      <c r="S15" s="469"/>
    </row>
    <row r="16">
      <c r="A16" s="441" t="s">
        <v>1511</v>
      </c>
      <c r="B16" s="441" t="s">
        <v>18560</v>
      </c>
      <c r="C16" s="484"/>
      <c r="D16" s="441" t="s">
        <v>296</v>
      </c>
      <c r="E16" s="441" t="s">
        <v>18561</v>
      </c>
      <c r="F16" s="441" t="s">
        <v>12</v>
      </c>
      <c r="G16" s="441" t="s">
        <v>465</v>
      </c>
      <c r="H16" s="441" t="s">
        <v>1646</v>
      </c>
      <c r="I16" s="441" t="s">
        <v>18565</v>
      </c>
      <c r="J16" s="484"/>
      <c r="K16" s="441" t="s">
        <v>18566</v>
      </c>
      <c r="L16" s="441" t="s">
        <v>18567</v>
      </c>
      <c r="M16" s="484"/>
      <c r="N16" s="755" t="s">
        <v>18568</v>
      </c>
      <c r="O16" s="757" t="s">
        <v>6455</v>
      </c>
      <c r="P16" s="757" t="s">
        <v>471</v>
      </c>
      <c r="Q16" s="757" t="s">
        <v>95</v>
      </c>
      <c r="R16" s="484"/>
      <c r="S16" s="484"/>
    </row>
    <row r="17">
      <c r="A17" s="441" t="s">
        <v>1517</v>
      </c>
      <c r="B17" s="441" t="s">
        <v>18560</v>
      </c>
      <c r="C17" s="484"/>
      <c r="D17" s="441" t="s">
        <v>296</v>
      </c>
      <c r="E17" s="441" t="s">
        <v>18561</v>
      </c>
      <c r="F17" s="441" t="s">
        <v>12</v>
      </c>
      <c r="G17" s="441" t="s">
        <v>465</v>
      </c>
      <c r="H17" s="441" t="s">
        <v>1646</v>
      </c>
      <c r="I17" s="441" t="s">
        <v>18565</v>
      </c>
      <c r="J17" s="484"/>
      <c r="K17" s="441" t="s">
        <v>18566</v>
      </c>
      <c r="L17" s="441" t="s">
        <v>18567</v>
      </c>
      <c r="M17" s="484"/>
      <c r="N17" s="755" t="s">
        <v>18568</v>
      </c>
      <c r="O17" s="757" t="s">
        <v>6455</v>
      </c>
      <c r="P17" s="757" t="s">
        <v>471</v>
      </c>
      <c r="Q17" s="757" t="s">
        <v>95</v>
      </c>
      <c r="R17" s="484"/>
      <c r="S17" s="469"/>
    </row>
    <row r="18">
      <c r="A18" s="441" t="s">
        <v>1523</v>
      </c>
      <c r="B18" s="484"/>
      <c r="C18" s="484"/>
      <c r="D18" s="441" t="s">
        <v>296</v>
      </c>
      <c r="E18" s="441" t="s">
        <v>8462</v>
      </c>
      <c r="F18" s="441" t="s">
        <v>11</v>
      </c>
      <c r="G18" s="441" t="s">
        <v>465</v>
      </c>
      <c r="H18" s="441" t="s">
        <v>739</v>
      </c>
      <c r="I18" s="441" t="s">
        <v>18569</v>
      </c>
      <c r="J18" s="484"/>
      <c r="K18" s="441" t="s">
        <v>18570</v>
      </c>
      <c r="L18" s="441" t="s">
        <v>18571</v>
      </c>
      <c r="M18" s="484"/>
      <c r="N18" s="755" t="s">
        <v>18572</v>
      </c>
      <c r="O18" s="853" t="s">
        <v>6455</v>
      </c>
      <c r="P18" s="755" t="s">
        <v>471</v>
      </c>
      <c r="Q18" s="755" t="s">
        <v>95</v>
      </c>
      <c r="R18" s="484"/>
      <c r="S18" s="484"/>
    </row>
    <row r="19">
      <c r="A19" s="441" t="s">
        <v>1530</v>
      </c>
      <c r="B19" s="484"/>
      <c r="C19" s="484"/>
      <c r="D19" s="441" t="s">
        <v>296</v>
      </c>
      <c r="E19" s="441" t="s">
        <v>8462</v>
      </c>
      <c r="F19" s="441" t="s">
        <v>12</v>
      </c>
      <c r="G19" s="441" t="s">
        <v>465</v>
      </c>
      <c r="H19" s="441" t="s">
        <v>739</v>
      </c>
      <c r="I19" s="441" t="s">
        <v>18573</v>
      </c>
      <c r="J19" s="755" t="s">
        <v>9240</v>
      </c>
      <c r="K19" s="441" t="s">
        <v>18574</v>
      </c>
      <c r="L19" s="441" t="s">
        <v>18575</v>
      </c>
      <c r="M19" s="484"/>
      <c r="N19" s="718" t="s">
        <v>18576</v>
      </c>
      <c r="O19" s="757" t="s">
        <v>6455</v>
      </c>
      <c r="P19" s="757" t="s">
        <v>471</v>
      </c>
      <c r="Q19" s="757" t="s">
        <v>95</v>
      </c>
      <c r="R19" s="484"/>
      <c r="S19" s="484"/>
    </row>
    <row r="20">
      <c r="A20" s="441" t="s">
        <v>1536</v>
      </c>
      <c r="B20" s="441" t="s">
        <v>7132</v>
      </c>
      <c r="C20" s="441" t="s">
        <v>2315</v>
      </c>
      <c r="D20" s="441" t="s">
        <v>296</v>
      </c>
      <c r="E20" s="441" t="s">
        <v>14</v>
      </c>
      <c r="F20" s="441" t="s">
        <v>11</v>
      </c>
      <c r="G20" s="441" t="s">
        <v>465</v>
      </c>
      <c r="H20" s="441" t="s">
        <v>847</v>
      </c>
      <c r="I20" s="441" t="s">
        <v>18577</v>
      </c>
      <c r="J20" s="484"/>
      <c r="K20" s="441" t="s">
        <v>18578</v>
      </c>
      <c r="L20" s="441" t="s">
        <v>18579</v>
      </c>
      <c r="M20" s="484"/>
      <c r="N20" s="857" t="s">
        <v>18580</v>
      </c>
      <c r="O20" s="757" t="s">
        <v>6455</v>
      </c>
      <c r="P20" s="757" t="s">
        <v>471</v>
      </c>
      <c r="Q20" s="757" t="s">
        <v>95</v>
      </c>
      <c r="R20" s="484"/>
      <c r="S20" s="484"/>
    </row>
    <row r="21">
      <c r="A21" s="441" t="s">
        <v>1542</v>
      </c>
      <c r="B21" s="441" t="s">
        <v>7132</v>
      </c>
      <c r="C21" s="441" t="s">
        <v>2315</v>
      </c>
      <c r="D21" s="441" t="s">
        <v>296</v>
      </c>
      <c r="E21" s="441" t="s">
        <v>14</v>
      </c>
      <c r="F21" s="441" t="s">
        <v>11</v>
      </c>
      <c r="G21" s="441" t="s">
        <v>465</v>
      </c>
      <c r="H21" s="441" t="s">
        <v>847</v>
      </c>
      <c r="I21" s="441" t="s">
        <v>18581</v>
      </c>
      <c r="J21" s="484"/>
      <c r="K21" s="441" t="s">
        <v>18582</v>
      </c>
      <c r="L21" s="441" t="s">
        <v>18583</v>
      </c>
      <c r="M21" s="484"/>
      <c r="N21" s="755" t="s">
        <v>18523</v>
      </c>
      <c r="O21" s="757" t="s">
        <v>6455</v>
      </c>
      <c r="P21" s="757" t="s">
        <v>471</v>
      </c>
      <c r="Q21" s="757" t="s">
        <v>95</v>
      </c>
      <c r="R21" s="484"/>
      <c r="S21" s="484"/>
    </row>
    <row r="22">
      <c r="A22" s="441" t="s">
        <v>1549</v>
      </c>
      <c r="B22" s="484"/>
      <c r="C22" s="484"/>
      <c r="D22" s="441" t="s">
        <v>296</v>
      </c>
      <c r="E22" s="441" t="s">
        <v>5186</v>
      </c>
      <c r="F22" s="441" t="s">
        <v>11</v>
      </c>
      <c r="G22" s="441" t="s">
        <v>465</v>
      </c>
      <c r="H22" s="441" t="s">
        <v>847</v>
      </c>
      <c r="I22" s="441" t="s">
        <v>18584</v>
      </c>
      <c r="J22" s="441" t="s">
        <v>18585</v>
      </c>
      <c r="K22" s="441" t="s">
        <v>18586</v>
      </c>
      <c r="L22" s="441" t="s">
        <v>18587</v>
      </c>
      <c r="M22" s="484"/>
      <c r="N22" s="755" t="s">
        <v>18588</v>
      </c>
      <c r="O22" s="263">
        <v>45478.0</v>
      </c>
      <c r="P22" s="230" t="s">
        <v>490</v>
      </c>
      <c r="Q22" s="230" t="s">
        <v>95</v>
      </c>
      <c r="R22" s="484"/>
      <c r="S22" s="484"/>
    </row>
    <row r="23">
      <c r="A23" s="441" t="s">
        <v>1568</v>
      </c>
      <c r="B23" s="441" t="s">
        <v>18589</v>
      </c>
      <c r="C23" s="484"/>
      <c r="D23" s="441" t="s">
        <v>296</v>
      </c>
      <c r="E23" s="441" t="s">
        <v>6444</v>
      </c>
      <c r="F23" s="441" t="s">
        <v>11</v>
      </c>
      <c r="G23" s="441" t="s">
        <v>545</v>
      </c>
      <c r="H23" s="441" t="s">
        <v>847</v>
      </c>
      <c r="I23" s="441" t="s">
        <v>18590</v>
      </c>
      <c r="J23" s="441" t="s">
        <v>18591</v>
      </c>
      <c r="K23" s="441" t="s">
        <v>18592</v>
      </c>
      <c r="L23" s="441" t="s">
        <v>18593</v>
      </c>
      <c r="M23" s="484"/>
      <c r="N23" s="484"/>
      <c r="O23" s="757" t="s">
        <v>6455</v>
      </c>
      <c r="P23" s="757" t="s">
        <v>471</v>
      </c>
      <c r="Q23" s="757" t="s">
        <v>95</v>
      </c>
      <c r="R23" s="484"/>
      <c r="S23" s="484"/>
    </row>
    <row r="24">
      <c r="A24" s="783" t="s">
        <v>1574</v>
      </c>
      <c r="B24" s="858" t="s">
        <v>6549</v>
      </c>
      <c r="C24" s="771"/>
      <c r="D24" s="783" t="s">
        <v>296</v>
      </c>
      <c r="E24" s="783" t="s">
        <v>6444</v>
      </c>
      <c r="F24" s="783" t="s">
        <v>11</v>
      </c>
      <c r="G24" s="441" t="s">
        <v>465</v>
      </c>
      <c r="H24" s="783" t="s">
        <v>847</v>
      </c>
      <c r="I24" s="783" t="s">
        <v>18594</v>
      </c>
      <c r="J24" s="783" t="s">
        <v>18595</v>
      </c>
      <c r="K24" s="783" t="s">
        <v>18596</v>
      </c>
      <c r="L24" s="783" t="s">
        <v>18594</v>
      </c>
      <c r="M24" s="771"/>
      <c r="N24" s="859" t="s">
        <v>6553</v>
      </c>
      <c r="O24" s="263">
        <v>45478.0</v>
      </c>
      <c r="P24" s="230" t="s">
        <v>490</v>
      </c>
      <c r="Q24" s="230" t="s">
        <v>95</v>
      </c>
      <c r="R24" s="771"/>
      <c r="S24" s="771"/>
    </row>
    <row r="25">
      <c r="A25" s="783" t="s">
        <v>1580</v>
      </c>
      <c r="B25" s="858" t="s">
        <v>6549</v>
      </c>
      <c r="C25" s="771"/>
      <c r="D25" s="783" t="s">
        <v>296</v>
      </c>
      <c r="E25" s="783" t="s">
        <v>6444</v>
      </c>
      <c r="F25" s="783" t="s">
        <v>11</v>
      </c>
      <c r="G25" s="441" t="s">
        <v>465</v>
      </c>
      <c r="H25" s="783" t="s">
        <v>847</v>
      </c>
      <c r="I25" s="783" t="s">
        <v>18597</v>
      </c>
      <c r="J25" s="783" t="s">
        <v>5129</v>
      </c>
      <c r="K25" s="783" t="s">
        <v>18598</v>
      </c>
      <c r="L25" s="783" t="s">
        <v>18599</v>
      </c>
      <c r="M25" s="771"/>
      <c r="N25" s="859" t="s">
        <v>6553</v>
      </c>
      <c r="O25" s="263">
        <v>45478.0</v>
      </c>
      <c r="P25" s="230" t="s">
        <v>490</v>
      </c>
      <c r="Q25" s="230" t="s">
        <v>95</v>
      </c>
      <c r="R25" s="771"/>
      <c r="S25" s="771"/>
    </row>
    <row r="26">
      <c r="A26" s="441" t="s">
        <v>1586</v>
      </c>
      <c r="B26" s="484"/>
      <c r="C26" s="484"/>
      <c r="D26" s="441" t="s">
        <v>296</v>
      </c>
      <c r="E26" s="441" t="s">
        <v>5091</v>
      </c>
      <c r="F26" s="441" t="s">
        <v>11</v>
      </c>
      <c r="G26" s="441" t="s">
        <v>465</v>
      </c>
      <c r="H26" s="441" t="s">
        <v>847</v>
      </c>
      <c r="I26" s="441" t="s">
        <v>18600</v>
      </c>
      <c r="J26" s="441" t="s">
        <v>18601</v>
      </c>
      <c r="K26" s="441" t="s">
        <v>18602</v>
      </c>
      <c r="L26" s="441" t="s">
        <v>18603</v>
      </c>
      <c r="M26" s="484"/>
      <c r="N26" s="755" t="s">
        <v>18604</v>
      </c>
      <c r="O26" s="757" t="s">
        <v>6455</v>
      </c>
      <c r="P26" s="757" t="s">
        <v>471</v>
      </c>
      <c r="Q26" s="757" t="s">
        <v>95</v>
      </c>
      <c r="R26" s="484"/>
      <c r="S26" s="484"/>
    </row>
    <row r="27">
      <c r="A27" s="441" t="s">
        <v>1592</v>
      </c>
      <c r="B27" s="443" t="s">
        <v>7030</v>
      </c>
      <c r="C27" s="484"/>
      <c r="D27" s="441" t="s">
        <v>296</v>
      </c>
      <c r="E27" s="441" t="s">
        <v>6980</v>
      </c>
      <c r="F27" s="441" t="s">
        <v>11</v>
      </c>
      <c r="G27" s="441" t="s">
        <v>465</v>
      </c>
      <c r="H27" s="441" t="s">
        <v>847</v>
      </c>
      <c r="I27" s="441" t="s">
        <v>18605</v>
      </c>
      <c r="J27" s="484"/>
      <c r="K27" s="441" t="s">
        <v>18606</v>
      </c>
      <c r="L27" s="441" t="s">
        <v>18607</v>
      </c>
      <c r="M27" s="484"/>
      <c r="N27" s="755" t="s">
        <v>18608</v>
      </c>
      <c r="O27" s="759">
        <v>45478.0</v>
      </c>
      <c r="P27" s="757" t="s">
        <v>471</v>
      </c>
      <c r="Q27" s="757" t="s">
        <v>95</v>
      </c>
      <c r="R27" s="484"/>
      <c r="S27" s="484"/>
    </row>
    <row r="28">
      <c r="A28" s="441" t="s">
        <v>1598</v>
      </c>
      <c r="B28" s="443" t="s">
        <v>10461</v>
      </c>
      <c r="C28" s="484"/>
      <c r="D28" s="441" t="s">
        <v>296</v>
      </c>
      <c r="E28" s="441" t="s">
        <v>5186</v>
      </c>
      <c r="F28" s="441" t="s">
        <v>12</v>
      </c>
      <c r="G28" s="441" t="s">
        <v>465</v>
      </c>
      <c r="H28" s="441" t="s">
        <v>847</v>
      </c>
      <c r="I28" s="441" t="s">
        <v>18609</v>
      </c>
      <c r="J28" s="484"/>
      <c r="K28" s="441" t="s">
        <v>18610</v>
      </c>
      <c r="L28" s="441" t="s">
        <v>18611</v>
      </c>
      <c r="M28" s="484"/>
      <c r="N28" s="441" t="s">
        <v>18612</v>
      </c>
      <c r="O28" s="759">
        <v>45478.0</v>
      </c>
      <c r="P28" s="757" t="s">
        <v>471</v>
      </c>
      <c r="Q28" s="757" t="s">
        <v>95</v>
      </c>
      <c r="R28" s="484"/>
      <c r="S28" s="484"/>
    </row>
    <row r="29">
      <c r="A29" s="783" t="s">
        <v>1603</v>
      </c>
      <c r="B29" s="858" t="s">
        <v>6549</v>
      </c>
      <c r="C29" s="771"/>
      <c r="D29" s="783" t="s">
        <v>296</v>
      </c>
      <c r="E29" s="783" t="s">
        <v>6444</v>
      </c>
      <c r="F29" s="783" t="s">
        <v>11</v>
      </c>
      <c r="G29" s="441" t="s">
        <v>465</v>
      </c>
      <c r="H29" s="783" t="s">
        <v>847</v>
      </c>
      <c r="I29" s="783" t="s">
        <v>18613</v>
      </c>
      <c r="J29" s="783" t="s">
        <v>5129</v>
      </c>
      <c r="K29" s="783" t="s">
        <v>18614</v>
      </c>
      <c r="L29" s="783" t="s">
        <v>18615</v>
      </c>
      <c r="M29" s="771"/>
      <c r="N29" s="859" t="s">
        <v>6553</v>
      </c>
      <c r="O29" s="263">
        <v>45478.0</v>
      </c>
      <c r="P29" s="230" t="s">
        <v>490</v>
      </c>
      <c r="Q29" s="230" t="s">
        <v>95</v>
      </c>
      <c r="R29" s="771"/>
      <c r="S29" s="771"/>
    </row>
    <row r="30">
      <c r="A30" s="441" t="s">
        <v>1608</v>
      </c>
      <c r="B30" s="443" t="s">
        <v>6549</v>
      </c>
      <c r="C30" s="484"/>
      <c r="D30" s="441" t="s">
        <v>296</v>
      </c>
      <c r="E30" s="441" t="s">
        <v>6444</v>
      </c>
      <c r="F30" s="441" t="s">
        <v>11</v>
      </c>
      <c r="G30" s="441" t="s">
        <v>465</v>
      </c>
      <c r="H30" s="441" t="s">
        <v>847</v>
      </c>
      <c r="I30" s="441" t="s">
        <v>18616</v>
      </c>
      <c r="J30" s="484"/>
      <c r="K30" s="441" t="s">
        <v>18617</v>
      </c>
      <c r="L30" s="482" t="s">
        <v>18618</v>
      </c>
      <c r="M30" s="484"/>
      <c r="N30" s="755" t="s">
        <v>18619</v>
      </c>
      <c r="O30" s="757" t="s">
        <v>6455</v>
      </c>
      <c r="P30" s="757" t="s">
        <v>471</v>
      </c>
      <c r="Q30" s="757" t="s">
        <v>95</v>
      </c>
      <c r="R30" s="484"/>
      <c r="S30" s="484"/>
    </row>
    <row r="31">
      <c r="A31" s="441" t="s">
        <v>1613</v>
      </c>
      <c r="B31" s="441" t="s">
        <v>18620</v>
      </c>
      <c r="C31" s="484"/>
      <c r="D31" s="441" t="s">
        <v>296</v>
      </c>
      <c r="E31" s="441" t="s">
        <v>6444</v>
      </c>
      <c r="F31" s="441" t="s">
        <v>11</v>
      </c>
      <c r="G31" s="441" t="s">
        <v>465</v>
      </c>
      <c r="H31" s="441" t="s">
        <v>847</v>
      </c>
      <c r="I31" s="441" t="s">
        <v>18621</v>
      </c>
      <c r="J31" s="441" t="s">
        <v>5191</v>
      </c>
      <c r="K31" s="441" t="s">
        <v>18622</v>
      </c>
      <c r="L31" s="441" t="s">
        <v>18623</v>
      </c>
      <c r="M31" s="484"/>
      <c r="N31" s="755" t="s">
        <v>5064</v>
      </c>
      <c r="O31" s="755" t="s">
        <v>6455</v>
      </c>
      <c r="P31" s="755" t="s">
        <v>471</v>
      </c>
      <c r="Q31" s="755" t="s">
        <v>95</v>
      </c>
      <c r="R31" s="484"/>
      <c r="S31" s="484"/>
    </row>
    <row r="32">
      <c r="A32" s="441" t="s">
        <v>1617</v>
      </c>
      <c r="B32" s="441" t="s">
        <v>18620</v>
      </c>
      <c r="C32" s="484"/>
      <c r="D32" s="441" t="s">
        <v>296</v>
      </c>
      <c r="E32" s="441" t="s">
        <v>6444</v>
      </c>
      <c r="F32" s="441" t="s">
        <v>11</v>
      </c>
      <c r="G32" s="441" t="s">
        <v>465</v>
      </c>
      <c r="H32" s="441" t="s">
        <v>847</v>
      </c>
      <c r="I32" s="441" t="s">
        <v>18624</v>
      </c>
      <c r="J32" s="441" t="s">
        <v>18625</v>
      </c>
      <c r="K32" s="441" t="s">
        <v>18626</v>
      </c>
      <c r="L32" s="441" t="s">
        <v>18627</v>
      </c>
      <c r="M32" s="484"/>
      <c r="N32" s="755" t="s">
        <v>5064</v>
      </c>
      <c r="O32" s="755" t="s">
        <v>6455</v>
      </c>
      <c r="P32" s="755" t="s">
        <v>471</v>
      </c>
      <c r="Q32" s="755" t="s">
        <v>95</v>
      </c>
      <c r="R32" s="484"/>
      <c r="S32" s="484"/>
    </row>
    <row r="33">
      <c r="A33" s="441" t="s">
        <v>1621</v>
      </c>
      <c r="B33" s="443" t="s">
        <v>7030</v>
      </c>
      <c r="C33" s="484"/>
      <c r="D33" s="441" t="s">
        <v>296</v>
      </c>
      <c r="E33" s="441" t="s">
        <v>6980</v>
      </c>
      <c r="F33" s="441" t="s">
        <v>11</v>
      </c>
      <c r="G33" s="441" t="s">
        <v>465</v>
      </c>
      <c r="H33" s="441" t="s">
        <v>847</v>
      </c>
      <c r="I33" s="441" t="s">
        <v>18628</v>
      </c>
      <c r="J33" s="484"/>
      <c r="K33" s="733" t="s">
        <v>18629</v>
      </c>
      <c r="L33" s="441" t="s">
        <v>18630</v>
      </c>
      <c r="M33" s="484"/>
      <c r="N33" s="755" t="s">
        <v>18631</v>
      </c>
      <c r="O33" s="853" t="s">
        <v>6455</v>
      </c>
      <c r="P33" s="755" t="s">
        <v>471</v>
      </c>
      <c r="Q33" s="755" t="s">
        <v>95</v>
      </c>
      <c r="R33" s="484"/>
      <c r="S33" s="484"/>
    </row>
    <row r="34">
      <c r="A34" s="441" t="s">
        <v>1628</v>
      </c>
      <c r="B34" s="441" t="s">
        <v>16322</v>
      </c>
      <c r="C34" s="441" t="s">
        <v>16323</v>
      </c>
      <c r="D34" s="441" t="s">
        <v>296</v>
      </c>
      <c r="E34" s="441" t="s">
        <v>14</v>
      </c>
      <c r="F34" s="441" t="s">
        <v>12</v>
      </c>
      <c r="G34" s="441" t="s">
        <v>465</v>
      </c>
      <c r="H34" s="441" t="s">
        <v>2267</v>
      </c>
      <c r="I34" s="441" t="s">
        <v>18632</v>
      </c>
      <c r="J34" s="441" t="s">
        <v>18633</v>
      </c>
      <c r="K34" s="441" t="s">
        <v>18634</v>
      </c>
      <c r="L34" s="441" t="s">
        <v>16972</v>
      </c>
      <c r="M34" s="484"/>
      <c r="N34" s="718" t="s">
        <v>18635</v>
      </c>
      <c r="O34" s="755" t="s">
        <v>6455</v>
      </c>
      <c r="P34" s="755" t="s">
        <v>471</v>
      </c>
      <c r="Q34" s="755" t="s">
        <v>95</v>
      </c>
      <c r="R34" s="484"/>
      <c r="S34" s="484"/>
    </row>
    <row r="35">
      <c r="A35" s="441" t="s">
        <v>1633</v>
      </c>
      <c r="B35" s="725" t="s">
        <v>16322</v>
      </c>
      <c r="C35" s="441" t="s">
        <v>16323</v>
      </c>
      <c r="D35" s="441" t="s">
        <v>296</v>
      </c>
      <c r="E35" s="441" t="s">
        <v>14</v>
      </c>
      <c r="F35" s="441" t="s">
        <v>12</v>
      </c>
      <c r="G35" s="441" t="s">
        <v>465</v>
      </c>
      <c r="H35" s="441" t="s">
        <v>2267</v>
      </c>
      <c r="I35" s="441" t="s">
        <v>18636</v>
      </c>
      <c r="J35" s="441" t="s">
        <v>18633</v>
      </c>
      <c r="K35" s="441" t="s">
        <v>18637</v>
      </c>
      <c r="L35" s="441" t="s">
        <v>18638</v>
      </c>
      <c r="M35" s="484"/>
      <c r="N35" s="718" t="s">
        <v>18639</v>
      </c>
      <c r="O35" s="755" t="s">
        <v>6455</v>
      </c>
      <c r="P35" s="755" t="s">
        <v>471</v>
      </c>
      <c r="Q35" s="755" t="s">
        <v>95</v>
      </c>
      <c r="R35" s="484"/>
      <c r="S35" s="484"/>
    </row>
    <row r="36">
      <c r="A36" s="441" t="s">
        <v>1639</v>
      </c>
      <c r="B36" s="725" t="s">
        <v>16322</v>
      </c>
      <c r="C36" s="441" t="s">
        <v>16323</v>
      </c>
      <c r="D36" s="441" t="s">
        <v>296</v>
      </c>
      <c r="E36" s="441" t="s">
        <v>14</v>
      </c>
      <c r="F36" s="441" t="s">
        <v>12</v>
      </c>
      <c r="G36" s="441" t="s">
        <v>465</v>
      </c>
      <c r="H36" s="441" t="s">
        <v>2267</v>
      </c>
      <c r="I36" s="441" t="s">
        <v>16976</v>
      </c>
      <c r="J36" s="441" t="s">
        <v>18633</v>
      </c>
      <c r="K36" s="441" t="s">
        <v>18640</v>
      </c>
      <c r="L36" s="441" t="s">
        <v>18641</v>
      </c>
      <c r="M36" s="484"/>
      <c r="N36" s="718" t="s">
        <v>18642</v>
      </c>
      <c r="O36" s="755" t="s">
        <v>6455</v>
      </c>
      <c r="P36" s="755" t="s">
        <v>471</v>
      </c>
      <c r="Q36" s="755" t="s">
        <v>95</v>
      </c>
      <c r="R36" s="484"/>
      <c r="S36" s="484"/>
    </row>
    <row r="37">
      <c r="A37" s="441" t="s">
        <v>1645</v>
      </c>
      <c r="B37" s="441" t="s">
        <v>16322</v>
      </c>
      <c r="C37" s="441" t="s">
        <v>16323</v>
      </c>
      <c r="D37" s="441" t="s">
        <v>296</v>
      </c>
      <c r="E37" s="441" t="s">
        <v>14</v>
      </c>
      <c r="F37" s="441" t="s">
        <v>12</v>
      </c>
      <c r="G37" s="441" t="s">
        <v>588</v>
      </c>
      <c r="H37" s="441" t="s">
        <v>2267</v>
      </c>
      <c r="I37" s="441" t="s">
        <v>18643</v>
      </c>
      <c r="J37" s="441" t="s">
        <v>18644</v>
      </c>
      <c r="K37" s="441" t="s">
        <v>18645</v>
      </c>
      <c r="L37" s="441" t="s">
        <v>16982</v>
      </c>
      <c r="M37" s="484"/>
      <c r="N37" s="484"/>
      <c r="O37" s="759">
        <v>45570.0</v>
      </c>
      <c r="P37" s="482" t="s">
        <v>471</v>
      </c>
      <c r="Q37" s="482" t="s">
        <v>95</v>
      </c>
      <c r="R37" s="484"/>
      <c r="S37" s="484"/>
    </row>
    <row r="38">
      <c r="A38" s="441" t="s">
        <v>1650</v>
      </c>
      <c r="B38" s="441" t="s">
        <v>16322</v>
      </c>
      <c r="C38" s="441" t="s">
        <v>16323</v>
      </c>
      <c r="D38" s="441" t="s">
        <v>296</v>
      </c>
      <c r="E38" s="441" t="s">
        <v>14</v>
      </c>
      <c r="F38" s="441" t="s">
        <v>12</v>
      </c>
      <c r="G38" s="441" t="s">
        <v>465</v>
      </c>
      <c r="H38" s="441" t="s">
        <v>2267</v>
      </c>
      <c r="I38" s="441" t="s">
        <v>18646</v>
      </c>
      <c r="J38" s="441" t="s">
        <v>18633</v>
      </c>
      <c r="K38" s="441" t="s">
        <v>18647</v>
      </c>
      <c r="L38" s="441" t="s">
        <v>18646</v>
      </c>
      <c r="M38" s="484"/>
      <c r="N38" s="441" t="s">
        <v>18648</v>
      </c>
      <c r="O38" s="759">
        <v>45478.0</v>
      </c>
      <c r="P38" s="757" t="s">
        <v>471</v>
      </c>
      <c r="Q38" s="757" t="s">
        <v>95</v>
      </c>
      <c r="R38" s="484"/>
      <c r="S38" s="484"/>
    </row>
    <row r="39">
      <c r="A39" s="441" t="s">
        <v>1654</v>
      </c>
      <c r="B39" s="441" t="s">
        <v>8466</v>
      </c>
      <c r="C39" s="441" t="s">
        <v>8416</v>
      </c>
      <c r="D39" s="441" t="s">
        <v>296</v>
      </c>
      <c r="E39" s="441" t="s">
        <v>5186</v>
      </c>
      <c r="F39" s="441" t="s">
        <v>11</v>
      </c>
      <c r="G39" s="441" t="s">
        <v>465</v>
      </c>
      <c r="H39" s="441" t="s">
        <v>2267</v>
      </c>
      <c r="I39" s="441" t="s">
        <v>18649</v>
      </c>
      <c r="J39" s="484"/>
      <c r="K39" s="441" t="s">
        <v>18650</v>
      </c>
      <c r="L39" s="441" t="s">
        <v>18651</v>
      </c>
      <c r="M39" s="484"/>
      <c r="N39" s="441" t="s">
        <v>18652</v>
      </c>
      <c r="O39" s="263">
        <v>45478.0</v>
      </c>
      <c r="P39" s="230" t="s">
        <v>490</v>
      </c>
      <c r="Q39" s="230" t="s">
        <v>95</v>
      </c>
      <c r="R39" s="484"/>
      <c r="S39" s="484"/>
    </row>
    <row r="40">
      <c r="A40" s="441" t="s">
        <v>1666</v>
      </c>
      <c r="B40" s="441" t="s">
        <v>8466</v>
      </c>
      <c r="C40" s="441" t="s">
        <v>8416</v>
      </c>
      <c r="D40" s="441" t="s">
        <v>296</v>
      </c>
      <c r="E40" s="441" t="s">
        <v>5186</v>
      </c>
      <c r="F40" s="441" t="s">
        <v>11</v>
      </c>
      <c r="G40" s="441" t="s">
        <v>465</v>
      </c>
      <c r="H40" s="441" t="s">
        <v>2267</v>
      </c>
      <c r="I40" s="441" t="s">
        <v>16219</v>
      </c>
      <c r="J40" s="484"/>
      <c r="K40" s="441" t="s">
        <v>18653</v>
      </c>
      <c r="L40" s="441" t="s">
        <v>16221</v>
      </c>
      <c r="M40" s="484"/>
      <c r="N40" s="441" t="s">
        <v>18654</v>
      </c>
      <c r="O40" s="755" t="s">
        <v>6455</v>
      </c>
      <c r="P40" s="755" t="s">
        <v>471</v>
      </c>
      <c r="Q40" s="755" t="s">
        <v>95</v>
      </c>
      <c r="R40" s="484"/>
      <c r="S40" s="484"/>
    </row>
    <row r="41">
      <c r="A41" s="441" t="s">
        <v>1672</v>
      </c>
      <c r="B41" s="725" t="s">
        <v>8466</v>
      </c>
      <c r="C41" s="441" t="s">
        <v>8416</v>
      </c>
      <c r="D41" s="441" t="s">
        <v>296</v>
      </c>
      <c r="E41" s="441" t="s">
        <v>5186</v>
      </c>
      <c r="F41" s="441" t="s">
        <v>11</v>
      </c>
      <c r="G41" s="441" t="s">
        <v>465</v>
      </c>
      <c r="H41" s="441" t="s">
        <v>2267</v>
      </c>
      <c r="I41" s="441" t="s">
        <v>18655</v>
      </c>
      <c r="J41" s="484"/>
      <c r="K41" s="441" t="s">
        <v>18656</v>
      </c>
      <c r="L41" s="441" t="s">
        <v>18657</v>
      </c>
      <c r="M41" s="484"/>
      <c r="N41" s="718" t="s">
        <v>18658</v>
      </c>
      <c r="O41" s="755" t="s">
        <v>6455</v>
      </c>
      <c r="P41" s="755" t="s">
        <v>471</v>
      </c>
      <c r="Q41" s="755" t="s">
        <v>95</v>
      </c>
      <c r="R41" s="484"/>
      <c r="S41" s="484"/>
    </row>
    <row r="42">
      <c r="A42" s="441" t="s">
        <v>1678</v>
      </c>
      <c r="B42" s="441" t="s">
        <v>8466</v>
      </c>
      <c r="C42" s="441" t="s">
        <v>8416</v>
      </c>
      <c r="D42" s="441" t="s">
        <v>296</v>
      </c>
      <c r="E42" s="441" t="s">
        <v>14</v>
      </c>
      <c r="F42" s="441" t="s">
        <v>11</v>
      </c>
      <c r="G42" s="441" t="s">
        <v>545</v>
      </c>
      <c r="H42" s="441" t="s">
        <v>2267</v>
      </c>
      <c r="I42" s="441" t="s">
        <v>8467</v>
      </c>
      <c r="J42" s="484"/>
      <c r="K42" s="441" t="s">
        <v>18659</v>
      </c>
      <c r="L42" s="441" t="s">
        <v>8468</v>
      </c>
      <c r="M42" s="484"/>
      <c r="N42" s="484"/>
      <c r="O42" s="755" t="s">
        <v>6455</v>
      </c>
      <c r="P42" s="755" t="s">
        <v>471</v>
      </c>
      <c r="Q42" s="755" t="s">
        <v>95</v>
      </c>
      <c r="R42" s="484"/>
      <c r="S42" s="484"/>
    </row>
    <row r="43">
      <c r="A43" s="441" t="s">
        <v>1689</v>
      </c>
      <c r="B43" s="441" t="s">
        <v>18660</v>
      </c>
      <c r="C43" s="441" t="s">
        <v>3353</v>
      </c>
      <c r="D43" s="441" t="s">
        <v>296</v>
      </c>
      <c r="E43" s="441" t="s">
        <v>5186</v>
      </c>
      <c r="F43" s="441" t="s">
        <v>11</v>
      </c>
      <c r="G43" s="441" t="s">
        <v>465</v>
      </c>
      <c r="H43" s="441" t="s">
        <v>2267</v>
      </c>
      <c r="I43" s="441" t="s">
        <v>18661</v>
      </c>
      <c r="J43" s="484"/>
      <c r="K43" s="441" t="s">
        <v>18662</v>
      </c>
      <c r="L43" s="441" t="s">
        <v>18663</v>
      </c>
      <c r="M43" s="484"/>
      <c r="N43" s="783" t="s">
        <v>18664</v>
      </c>
      <c r="O43" s="263">
        <v>45478.0</v>
      </c>
      <c r="P43" s="230" t="s">
        <v>490</v>
      </c>
      <c r="Q43" s="230" t="s">
        <v>95</v>
      </c>
      <c r="R43" s="484"/>
      <c r="S43" s="484"/>
    </row>
    <row r="44">
      <c r="A44" s="441" t="s">
        <v>1700</v>
      </c>
      <c r="B44" s="484"/>
      <c r="C44" s="484"/>
      <c r="D44" s="441" t="s">
        <v>296</v>
      </c>
      <c r="E44" s="441" t="s">
        <v>8954</v>
      </c>
      <c r="F44" s="441" t="s">
        <v>11</v>
      </c>
      <c r="G44" s="441" t="s">
        <v>465</v>
      </c>
      <c r="H44" s="441" t="s">
        <v>2267</v>
      </c>
      <c r="I44" s="441" t="s">
        <v>18665</v>
      </c>
      <c r="J44" s="484"/>
      <c r="K44" s="441" t="s">
        <v>18666</v>
      </c>
      <c r="L44" s="441" t="s">
        <v>18667</v>
      </c>
      <c r="M44" s="484"/>
      <c r="N44" s="860" t="s">
        <v>9103</v>
      </c>
      <c r="O44" s="263">
        <v>45478.0</v>
      </c>
      <c r="P44" s="230" t="s">
        <v>490</v>
      </c>
      <c r="Q44" s="230" t="s">
        <v>95</v>
      </c>
      <c r="R44" s="484"/>
      <c r="S44" s="484"/>
    </row>
    <row r="45">
      <c r="A45" s="441" t="s">
        <v>1706</v>
      </c>
      <c r="B45" s="484"/>
      <c r="C45" s="484"/>
      <c r="D45" s="441" t="s">
        <v>296</v>
      </c>
      <c r="E45" s="441" t="s">
        <v>8954</v>
      </c>
      <c r="F45" s="441" t="s">
        <v>11</v>
      </c>
      <c r="G45" s="441" t="s">
        <v>465</v>
      </c>
      <c r="H45" s="441" t="s">
        <v>2267</v>
      </c>
      <c r="I45" s="441" t="s">
        <v>18668</v>
      </c>
      <c r="J45" s="441" t="s">
        <v>2254</v>
      </c>
      <c r="K45" s="441" t="s">
        <v>18669</v>
      </c>
      <c r="L45" s="482" t="s">
        <v>18670</v>
      </c>
      <c r="M45" s="484"/>
      <c r="N45" s="441" t="s">
        <v>18671</v>
      </c>
      <c r="O45" s="263">
        <v>45478.0</v>
      </c>
      <c r="P45" s="482" t="s">
        <v>490</v>
      </c>
      <c r="Q45" s="482" t="s">
        <v>95</v>
      </c>
      <c r="R45" s="484"/>
      <c r="S45" s="484"/>
    </row>
    <row r="46">
      <c r="A46" s="783" t="s">
        <v>1711</v>
      </c>
      <c r="B46" s="771"/>
      <c r="C46" s="771"/>
      <c r="D46" s="783" t="s">
        <v>296</v>
      </c>
      <c r="E46" s="783" t="s">
        <v>8954</v>
      </c>
      <c r="F46" s="783" t="s">
        <v>11</v>
      </c>
      <c r="G46" s="441" t="s">
        <v>465</v>
      </c>
      <c r="H46" s="783" t="s">
        <v>2267</v>
      </c>
      <c r="I46" s="783" t="s">
        <v>18672</v>
      </c>
      <c r="J46" s="771"/>
      <c r="K46" s="783" t="s">
        <v>18673</v>
      </c>
      <c r="L46" s="783" t="s">
        <v>18674</v>
      </c>
      <c r="M46" s="771"/>
      <c r="N46" s="861" t="s">
        <v>18675</v>
      </c>
      <c r="O46" s="853" t="s">
        <v>6455</v>
      </c>
      <c r="P46" s="755" t="s">
        <v>471</v>
      </c>
      <c r="Q46" s="755" t="s">
        <v>95</v>
      </c>
      <c r="R46" s="771"/>
      <c r="S46" s="771"/>
    </row>
    <row r="47">
      <c r="A47" s="783" t="s">
        <v>1714</v>
      </c>
      <c r="B47" s="771"/>
      <c r="C47" s="771"/>
      <c r="D47" s="783" t="s">
        <v>296</v>
      </c>
      <c r="E47" s="783" t="s">
        <v>8954</v>
      </c>
      <c r="F47" s="783" t="s">
        <v>11</v>
      </c>
      <c r="G47" s="441" t="s">
        <v>465</v>
      </c>
      <c r="H47" s="783" t="s">
        <v>2267</v>
      </c>
      <c r="I47" s="783" t="s">
        <v>18676</v>
      </c>
      <c r="J47" s="771"/>
      <c r="K47" s="862" t="s">
        <v>18677</v>
      </c>
      <c r="L47" s="783" t="s">
        <v>18678</v>
      </c>
      <c r="M47" s="771"/>
      <c r="N47" s="861" t="s">
        <v>18675</v>
      </c>
      <c r="O47" s="263">
        <v>45478.0</v>
      </c>
      <c r="P47" s="230" t="s">
        <v>490</v>
      </c>
      <c r="Q47" s="230" t="s">
        <v>95</v>
      </c>
      <c r="R47" s="771"/>
      <c r="S47" s="771"/>
    </row>
    <row r="48">
      <c r="A48" s="783" t="s">
        <v>1720</v>
      </c>
      <c r="B48" s="771"/>
      <c r="C48" s="771"/>
      <c r="D48" s="783" t="s">
        <v>296</v>
      </c>
      <c r="E48" s="783" t="s">
        <v>8954</v>
      </c>
      <c r="F48" s="783" t="s">
        <v>11</v>
      </c>
      <c r="G48" s="441" t="s">
        <v>465</v>
      </c>
      <c r="H48" s="783" t="s">
        <v>2267</v>
      </c>
      <c r="I48" s="783" t="s">
        <v>18679</v>
      </c>
      <c r="J48" s="771"/>
      <c r="K48" s="783" t="s">
        <v>18680</v>
      </c>
      <c r="L48" s="783" t="s">
        <v>18681</v>
      </c>
      <c r="M48" s="771"/>
      <c r="N48" s="861" t="s">
        <v>18682</v>
      </c>
      <c r="O48" s="263">
        <v>45478.0</v>
      </c>
      <c r="P48" s="230" t="s">
        <v>490</v>
      </c>
      <c r="Q48" s="230" t="s">
        <v>95</v>
      </c>
      <c r="R48" s="771"/>
      <c r="S48" s="771"/>
    </row>
    <row r="49">
      <c r="A49" s="783" t="s">
        <v>1725</v>
      </c>
      <c r="B49" s="783" t="s">
        <v>8663</v>
      </c>
      <c r="C49" s="771"/>
      <c r="D49" s="783" t="s">
        <v>296</v>
      </c>
      <c r="E49" s="783" t="s">
        <v>8462</v>
      </c>
      <c r="F49" s="783" t="s">
        <v>11</v>
      </c>
      <c r="G49" s="441" t="s">
        <v>465</v>
      </c>
      <c r="H49" s="783" t="s">
        <v>2267</v>
      </c>
      <c r="I49" s="783" t="s">
        <v>18683</v>
      </c>
      <c r="J49" s="783" t="s">
        <v>18684</v>
      </c>
      <c r="K49" s="783" t="s">
        <v>18685</v>
      </c>
      <c r="L49" s="783" t="s">
        <v>18686</v>
      </c>
      <c r="M49" s="771"/>
      <c r="N49" s="861" t="s">
        <v>9874</v>
      </c>
      <c r="O49" s="263">
        <v>45478.0</v>
      </c>
      <c r="P49" s="230" t="s">
        <v>490</v>
      </c>
      <c r="Q49" s="230" t="s">
        <v>95</v>
      </c>
      <c r="R49" s="771"/>
      <c r="S49" s="771"/>
    </row>
    <row r="50">
      <c r="A50" s="441" t="s">
        <v>1731</v>
      </c>
      <c r="B50" s="441" t="s">
        <v>7879</v>
      </c>
      <c r="C50" s="484"/>
      <c r="D50" s="441" t="s">
        <v>296</v>
      </c>
      <c r="E50" s="441" t="s">
        <v>14</v>
      </c>
      <c r="F50" s="441" t="s">
        <v>12</v>
      </c>
      <c r="G50" s="441" t="s">
        <v>465</v>
      </c>
      <c r="H50" s="441" t="s">
        <v>2267</v>
      </c>
      <c r="I50" s="441" t="s">
        <v>18687</v>
      </c>
      <c r="J50" s="484"/>
      <c r="K50" s="441" t="s">
        <v>18688</v>
      </c>
      <c r="L50" s="441" t="s">
        <v>18689</v>
      </c>
      <c r="M50" s="484"/>
      <c r="N50" s="755" t="s">
        <v>18690</v>
      </c>
      <c r="O50" s="755" t="s">
        <v>6455</v>
      </c>
      <c r="P50" s="755" t="s">
        <v>471</v>
      </c>
      <c r="Q50" s="755" t="s">
        <v>95</v>
      </c>
      <c r="R50" s="484"/>
      <c r="S50" s="484"/>
    </row>
    <row r="51">
      <c r="A51" s="441" t="s">
        <v>1738</v>
      </c>
      <c r="B51" s="484"/>
      <c r="C51" s="484"/>
      <c r="D51" s="441" t="s">
        <v>296</v>
      </c>
      <c r="E51" s="441" t="s">
        <v>8954</v>
      </c>
      <c r="F51" s="441" t="s">
        <v>11</v>
      </c>
      <c r="G51" s="441" t="s">
        <v>465</v>
      </c>
      <c r="H51" s="441" t="s">
        <v>2252</v>
      </c>
      <c r="I51" s="441" t="s">
        <v>18691</v>
      </c>
      <c r="J51" s="484"/>
      <c r="K51" s="441" t="s">
        <v>18692</v>
      </c>
      <c r="L51" s="441" t="s">
        <v>18693</v>
      </c>
      <c r="M51" s="484"/>
      <c r="N51" s="755" t="s">
        <v>18694</v>
      </c>
      <c r="O51" s="755" t="s">
        <v>6455</v>
      </c>
      <c r="P51" s="755" t="s">
        <v>471</v>
      </c>
      <c r="Q51" s="755" t="s">
        <v>95</v>
      </c>
      <c r="R51" s="484"/>
      <c r="S51" s="484"/>
    </row>
    <row r="52">
      <c r="A52" s="441" t="s">
        <v>1744</v>
      </c>
      <c r="B52" s="484"/>
      <c r="C52" s="484"/>
      <c r="D52" s="441" t="s">
        <v>296</v>
      </c>
      <c r="E52" s="441" t="s">
        <v>8954</v>
      </c>
      <c r="F52" s="441" t="s">
        <v>12</v>
      </c>
      <c r="G52" s="441" t="s">
        <v>545</v>
      </c>
      <c r="H52" s="441" t="s">
        <v>2252</v>
      </c>
      <c r="I52" s="441" t="s">
        <v>18695</v>
      </c>
      <c r="J52" s="484"/>
      <c r="K52" s="441" t="s">
        <v>18696</v>
      </c>
      <c r="L52" s="441" t="s">
        <v>18697</v>
      </c>
      <c r="M52" s="484"/>
      <c r="N52" s="484"/>
      <c r="O52" s="863" t="s">
        <v>6455</v>
      </c>
      <c r="P52" s="755" t="s">
        <v>471</v>
      </c>
      <c r="Q52" s="755" t="s">
        <v>95</v>
      </c>
      <c r="R52" s="852"/>
      <c r="S52" s="484"/>
    </row>
    <row r="53">
      <c r="A53" s="441" t="s">
        <v>1750</v>
      </c>
      <c r="B53" s="441" t="s">
        <v>18698</v>
      </c>
      <c r="C53" s="441" t="s">
        <v>6457</v>
      </c>
      <c r="D53" s="441" t="s">
        <v>296</v>
      </c>
      <c r="E53" s="484"/>
      <c r="F53" s="441" t="s">
        <v>12</v>
      </c>
      <c r="G53" s="441" t="s">
        <v>545</v>
      </c>
      <c r="H53" s="484"/>
      <c r="I53" s="441" t="s">
        <v>18699</v>
      </c>
      <c r="J53" s="484"/>
      <c r="K53" s="441" t="s">
        <v>18700</v>
      </c>
      <c r="L53" s="441" t="s">
        <v>18701</v>
      </c>
      <c r="M53" s="484"/>
      <c r="N53" s="484"/>
      <c r="O53" s="864">
        <v>45509.0</v>
      </c>
      <c r="P53" s="283" t="s">
        <v>471</v>
      </c>
      <c r="Q53" s="283" t="s">
        <v>95</v>
      </c>
      <c r="R53" s="484"/>
      <c r="S53" s="484"/>
    </row>
    <row r="54">
      <c r="A54" s="441" t="s">
        <v>1761</v>
      </c>
      <c r="B54" s="443" t="s">
        <v>7030</v>
      </c>
      <c r="C54" s="484"/>
      <c r="D54" s="441" t="s">
        <v>296</v>
      </c>
      <c r="E54" s="441" t="s">
        <v>6823</v>
      </c>
      <c r="F54" s="441" t="s">
        <v>11</v>
      </c>
      <c r="G54" s="441" t="s">
        <v>588</v>
      </c>
      <c r="H54" s="484"/>
      <c r="I54" s="441" t="s">
        <v>18702</v>
      </c>
      <c r="J54" s="484"/>
      <c r="K54" s="441" t="s">
        <v>18703</v>
      </c>
      <c r="L54" s="441" t="s">
        <v>18704</v>
      </c>
      <c r="M54" s="484"/>
      <c r="N54" s="484"/>
      <c r="O54" s="759">
        <v>45478.0</v>
      </c>
      <c r="P54" s="757" t="s">
        <v>471</v>
      </c>
      <c r="Q54" s="757" t="s">
        <v>95</v>
      </c>
      <c r="R54" s="441"/>
      <c r="S54" s="484"/>
    </row>
    <row r="55">
      <c r="A55" s="441" t="s">
        <v>1766</v>
      </c>
      <c r="B55" s="441" t="s">
        <v>8330</v>
      </c>
      <c r="C55" s="441" t="s">
        <v>10074</v>
      </c>
      <c r="D55" s="441" t="s">
        <v>296</v>
      </c>
      <c r="E55" s="484"/>
      <c r="F55" s="441" t="s">
        <v>11</v>
      </c>
      <c r="G55" s="441" t="s">
        <v>465</v>
      </c>
      <c r="H55" s="441" t="s">
        <v>2267</v>
      </c>
      <c r="I55" s="441" t="s">
        <v>18705</v>
      </c>
      <c r="J55" s="484"/>
      <c r="K55" s="441" t="s">
        <v>18706</v>
      </c>
      <c r="L55" s="441" t="s">
        <v>18707</v>
      </c>
      <c r="M55" s="484"/>
      <c r="N55" s="441" t="s">
        <v>18708</v>
      </c>
      <c r="O55" s="755" t="s">
        <v>6455</v>
      </c>
      <c r="P55" s="755" t="s">
        <v>471</v>
      </c>
      <c r="Q55" s="755" t="s">
        <v>95</v>
      </c>
      <c r="R55" s="484"/>
      <c r="S55" s="484"/>
    </row>
    <row r="56">
      <c r="A56" s="441" t="s">
        <v>1771</v>
      </c>
      <c r="B56" s="441" t="s">
        <v>9514</v>
      </c>
      <c r="C56" s="441" t="s">
        <v>6450</v>
      </c>
      <c r="D56" s="441" t="s">
        <v>296</v>
      </c>
      <c r="E56" s="484"/>
      <c r="F56" s="441" t="s">
        <v>12</v>
      </c>
      <c r="G56" s="441" t="s">
        <v>465</v>
      </c>
      <c r="H56" s="441" t="s">
        <v>2267</v>
      </c>
      <c r="I56" s="441" t="s">
        <v>18709</v>
      </c>
      <c r="J56" s="484"/>
      <c r="K56" s="441" t="s">
        <v>18710</v>
      </c>
      <c r="L56" s="441" t="s">
        <v>18711</v>
      </c>
      <c r="M56" s="484"/>
      <c r="N56" s="718" t="s">
        <v>18712</v>
      </c>
      <c r="O56" s="755" t="s">
        <v>6455</v>
      </c>
      <c r="P56" s="755" t="s">
        <v>471</v>
      </c>
      <c r="Q56" s="755" t="s">
        <v>95</v>
      </c>
      <c r="R56" s="484"/>
      <c r="S56" s="484"/>
    </row>
    <row r="57">
      <c r="A57" s="441" t="s">
        <v>1775</v>
      </c>
      <c r="B57" s="441" t="s">
        <v>7879</v>
      </c>
      <c r="C57" s="484"/>
      <c r="D57" s="441" t="s">
        <v>296</v>
      </c>
      <c r="E57" s="441" t="s">
        <v>14</v>
      </c>
      <c r="F57" s="441" t="s">
        <v>11</v>
      </c>
      <c r="G57" s="441" t="s">
        <v>465</v>
      </c>
      <c r="H57" s="441" t="s">
        <v>2267</v>
      </c>
      <c r="I57" s="725" t="s">
        <v>18713</v>
      </c>
      <c r="J57" s="484"/>
      <c r="K57" s="441" t="s">
        <v>18714</v>
      </c>
      <c r="L57" s="441" t="s">
        <v>18715</v>
      </c>
      <c r="M57" s="484"/>
      <c r="N57" s="441" t="s">
        <v>18716</v>
      </c>
      <c r="O57" s="755" t="s">
        <v>6455</v>
      </c>
      <c r="P57" s="755" t="s">
        <v>471</v>
      </c>
      <c r="Q57" s="755" t="s">
        <v>95</v>
      </c>
      <c r="R57" s="484"/>
      <c r="S57" s="484"/>
    </row>
    <row r="58">
      <c r="A58" s="441" t="s">
        <v>1804</v>
      </c>
      <c r="B58" s="441" t="s">
        <v>7132</v>
      </c>
      <c r="C58" s="441" t="s">
        <v>2315</v>
      </c>
      <c r="D58" s="441" t="s">
        <v>296</v>
      </c>
      <c r="E58" s="484"/>
      <c r="F58" s="441" t="s">
        <v>11</v>
      </c>
      <c r="G58" s="441" t="s">
        <v>545</v>
      </c>
      <c r="H58" s="441" t="s">
        <v>847</v>
      </c>
      <c r="I58" s="441" t="s">
        <v>18717</v>
      </c>
      <c r="J58" s="484"/>
      <c r="K58" s="441" t="s">
        <v>7134</v>
      </c>
      <c r="L58" s="441" t="s">
        <v>7135</v>
      </c>
      <c r="M58" s="755" t="s">
        <v>18718</v>
      </c>
      <c r="N58" s="484"/>
      <c r="O58" s="263">
        <v>45478.0</v>
      </c>
      <c r="P58" s="230" t="s">
        <v>490</v>
      </c>
      <c r="Q58" s="230" t="s">
        <v>95</v>
      </c>
      <c r="R58" s="484"/>
      <c r="S58" s="484"/>
    </row>
    <row r="59">
      <c r="A59" s="441" t="s">
        <v>1815</v>
      </c>
      <c r="B59" s="484"/>
      <c r="C59" s="484"/>
      <c r="D59" s="441" t="s">
        <v>296</v>
      </c>
      <c r="E59" s="484"/>
      <c r="F59" s="441" t="s">
        <v>11</v>
      </c>
      <c r="G59" s="441" t="s">
        <v>545</v>
      </c>
      <c r="H59" s="441" t="s">
        <v>847</v>
      </c>
      <c r="I59" s="441" t="s">
        <v>18719</v>
      </c>
      <c r="J59" s="441" t="s">
        <v>18720</v>
      </c>
      <c r="K59" s="441" t="s">
        <v>18721</v>
      </c>
      <c r="L59" s="441" t="s">
        <v>18722</v>
      </c>
      <c r="M59" s="865" t="s">
        <v>18723</v>
      </c>
      <c r="N59" s="866"/>
      <c r="O59" s="759">
        <v>45509.0</v>
      </c>
      <c r="P59" s="757" t="s">
        <v>471</v>
      </c>
      <c r="Q59" s="757" t="s">
        <v>95</v>
      </c>
      <c r="R59" s="755"/>
      <c r="S59" s="484"/>
    </row>
    <row r="60">
      <c r="A60" s="441" t="s">
        <v>1821</v>
      </c>
      <c r="B60" s="441" t="s">
        <v>18724</v>
      </c>
      <c r="C60" s="441">
        <v>3.6</v>
      </c>
      <c r="D60" s="441" t="s">
        <v>296</v>
      </c>
      <c r="E60" s="484"/>
      <c r="F60" s="466" t="s">
        <v>12</v>
      </c>
      <c r="G60" s="441" t="s">
        <v>545</v>
      </c>
      <c r="H60" s="441" t="s">
        <v>2267</v>
      </c>
      <c r="I60" s="441" t="s">
        <v>18725</v>
      </c>
      <c r="J60" s="484"/>
      <c r="K60" s="441" t="s">
        <v>18726</v>
      </c>
      <c r="L60" s="441" t="s">
        <v>18727</v>
      </c>
      <c r="M60" s="441" t="s">
        <v>18728</v>
      </c>
      <c r="N60" s="484"/>
      <c r="O60" s="263">
        <v>45478.0</v>
      </c>
      <c r="P60" s="230" t="s">
        <v>490</v>
      </c>
      <c r="Q60" s="230" t="s">
        <v>95</v>
      </c>
      <c r="R60" s="484"/>
      <c r="S60" s="484"/>
    </row>
    <row r="61">
      <c r="A61" s="441" t="s">
        <v>1827</v>
      </c>
      <c r="B61" s="441" t="s">
        <v>5508</v>
      </c>
      <c r="C61" s="441" t="s">
        <v>5493</v>
      </c>
      <c r="D61" s="441" t="s">
        <v>296</v>
      </c>
      <c r="E61" s="484"/>
      <c r="F61" s="441" t="s">
        <v>12</v>
      </c>
      <c r="G61" s="441" t="s">
        <v>545</v>
      </c>
      <c r="H61" s="441" t="s">
        <v>2267</v>
      </c>
      <c r="I61" s="441" t="s">
        <v>18729</v>
      </c>
      <c r="J61" s="441" t="s">
        <v>8585</v>
      </c>
      <c r="K61" s="441" t="s">
        <v>18730</v>
      </c>
      <c r="L61" s="441" t="s">
        <v>18731</v>
      </c>
      <c r="M61" s="482" t="s">
        <v>9681</v>
      </c>
      <c r="N61" s="484"/>
      <c r="O61" s="759">
        <v>45570.0</v>
      </c>
      <c r="P61" s="482" t="s">
        <v>471</v>
      </c>
      <c r="Q61" s="730" t="s">
        <v>95</v>
      </c>
      <c r="R61" s="484"/>
      <c r="S61" s="484"/>
    </row>
    <row r="62">
      <c r="A62" s="441" t="s">
        <v>1843</v>
      </c>
      <c r="B62" s="441" t="s">
        <v>9514</v>
      </c>
      <c r="C62" s="441" t="s">
        <v>6450</v>
      </c>
      <c r="D62" s="441" t="s">
        <v>296</v>
      </c>
      <c r="E62" s="484"/>
      <c r="F62" s="441" t="s">
        <v>12</v>
      </c>
      <c r="G62" s="441" t="s">
        <v>545</v>
      </c>
      <c r="H62" s="441" t="s">
        <v>2267</v>
      </c>
      <c r="I62" s="441" t="s">
        <v>18732</v>
      </c>
      <c r="J62" s="441" t="s">
        <v>8585</v>
      </c>
      <c r="K62" s="441" t="s">
        <v>18733</v>
      </c>
      <c r="L62" s="441" t="s">
        <v>18734</v>
      </c>
      <c r="M62" s="867" t="s">
        <v>18735</v>
      </c>
      <c r="N62" s="484"/>
      <c r="O62" s="759">
        <v>45570.0</v>
      </c>
      <c r="P62" s="482" t="s">
        <v>471</v>
      </c>
      <c r="Q62" s="482" t="s">
        <v>95</v>
      </c>
      <c r="R62" s="484"/>
      <c r="S62" s="484"/>
    </row>
    <row r="63">
      <c r="A63" s="441" t="s">
        <v>1848</v>
      </c>
      <c r="B63" s="484"/>
      <c r="C63" s="484"/>
      <c r="D63" s="441" t="s">
        <v>296</v>
      </c>
      <c r="E63" s="484"/>
      <c r="F63" s="441" t="s">
        <v>11</v>
      </c>
      <c r="G63" s="441" t="s">
        <v>545</v>
      </c>
      <c r="H63" s="441" t="s">
        <v>2267</v>
      </c>
      <c r="I63" s="441" t="s">
        <v>18736</v>
      </c>
      <c r="J63" s="484"/>
      <c r="K63" s="441" t="s">
        <v>18737</v>
      </c>
      <c r="L63" s="441" t="s">
        <v>18738</v>
      </c>
      <c r="M63" s="868" t="s">
        <v>18739</v>
      </c>
      <c r="N63" s="484"/>
      <c r="O63" s="759">
        <v>45478.0</v>
      </c>
      <c r="P63" s="482" t="s">
        <v>490</v>
      </c>
      <c r="Q63" s="482" t="s">
        <v>95</v>
      </c>
      <c r="R63" s="852"/>
      <c r="S63" s="484"/>
    </row>
    <row r="64">
      <c r="A64" s="441" t="s">
        <v>1853</v>
      </c>
      <c r="B64" s="441" t="s">
        <v>6536</v>
      </c>
      <c r="C64" s="441" t="s">
        <v>5493</v>
      </c>
      <c r="D64" s="441" t="s">
        <v>296</v>
      </c>
      <c r="E64" s="484"/>
      <c r="F64" s="441" t="s">
        <v>12</v>
      </c>
      <c r="G64" s="720" t="s">
        <v>545</v>
      </c>
      <c r="H64" s="441" t="s">
        <v>2267</v>
      </c>
      <c r="I64" s="441" t="s">
        <v>18740</v>
      </c>
      <c r="J64" s="441" t="s">
        <v>8585</v>
      </c>
      <c r="K64" s="441" t="s">
        <v>18741</v>
      </c>
      <c r="L64" s="441" t="s">
        <v>18742</v>
      </c>
      <c r="M64" s="869" t="s">
        <v>18743</v>
      </c>
      <c r="N64" s="484"/>
      <c r="O64" s="757" t="s">
        <v>10771</v>
      </c>
      <c r="P64" s="482" t="s">
        <v>471</v>
      </c>
      <c r="Q64" s="730" t="s">
        <v>95</v>
      </c>
      <c r="R64" s="484"/>
      <c r="S64" s="484"/>
    </row>
    <row r="65">
      <c r="A65" s="441" t="s">
        <v>1858</v>
      </c>
      <c r="B65" s="441" t="s">
        <v>6536</v>
      </c>
      <c r="C65" s="441" t="s">
        <v>5493</v>
      </c>
      <c r="D65" s="441" t="s">
        <v>296</v>
      </c>
      <c r="E65" s="484"/>
      <c r="F65" s="441" t="s">
        <v>12</v>
      </c>
      <c r="G65" s="720" t="s">
        <v>545</v>
      </c>
      <c r="H65" s="441" t="s">
        <v>2267</v>
      </c>
      <c r="I65" s="441" t="s">
        <v>18744</v>
      </c>
      <c r="J65" s="441" t="s">
        <v>8585</v>
      </c>
      <c r="K65" s="441" t="s">
        <v>18745</v>
      </c>
      <c r="L65" s="441" t="s">
        <v>18746</v>
      </c>
      <c r="M65" s="482" t="s">
        <v>18747</v>
      </c>
      <c r="N65" s="484"/>
      <c r="O65" s="759">
        <v>45570.0</v>
      </c>
      <c r="P65" s="482" t="s">
        <v>471</v>
      </c>
      <c r="Q65" s="730" t="s">
        <v>95</v>
      </c>
      <c r="R65" s="484"/>
      <c r="S65" s="484"/>
    </row>
    <row r="66">
      <c r="A66" s="441" t="s">
        <v>1863</v>
      </c>
      <c r="B66" s="441" t="s">
        <v>5508</v>
      </c>
      <c r="C66" s="441" t="s">
        <v>5493</v>
      </c>
      <c r="D66" s="441" t="s">
        <v>296</v>
      </c>
      <c r="E66" s="484"/>
      <c r="F66" s="441" t="s">
        <v>12</v>
      </c>
      <c r="G66" s="720" t="s">
        <v>545</v>
      </c>
      <c r="H66" s="441" t="s">
        <v>2267</v>
      </c>
      <c r="I66" s="441" t="s">
        <v>18748</v>
      </c>
      <c r="J66" s="441" t="s">
        <v>8585</v>
      </c>
      <c r="K66" s="441" t="s">
        <v>18749</v>
      </c>
      <c r="L66" s="441" t="s">
        <v>18750</v>
      </c>
      <c r="M66" s="482" t="s">
        <v>18751</v>
      </c>
      <c r="N66" s="484"/>
      <c r="O66" s="759">
        <v>45570.0</v>
      </c>
      <c r="P66" s="482" t="s">
        <v>471</v>
      </c>
      <c r="Q66" s="730" t="s">
        <v>95</v>
      </c>
      <c r="R66" s="484"/>
      <c r="S66" s="484"/>
    </row>
    <row r="67">
      <c r="A67" s="441" t="s">
        <v>1884</v>
      </c>
      <c r="B67" s="484"/>
      <c r="C67" s="484"/>
      <c r="D67" s="441" t="s">
        <v>296</v>
      </c>
      <c r="E67" s="484"/>
      <c r="F67" s="441" t="s">
        <v>12</v>
      </c>
      <c r="G67" s="720" t="s">
        <v>588</v>
      </c>
      <c r="H67" s="441" t="s">
        <v>8372</v>
      </c>
      <c r="I67" s="441" t="s">
        <v>18752</v>
      </c>
      <c r="J67" s="484"/>
      <c r="K67" s="441" t="s">
        <v>18753</v>
      </c>
      <c r="L67" s="441" t="s">
        <v>18754</v>
      </c>
      <c r="M67" s="484"/>
      <c r="N67" s="484"/>
      <c r="O67" s="759">
        <v>45478.0</v>
      </c>
      <c r="P67" s="482" t="s">
        <v>490</v>
      </c>
      <c r="Q67" s="482" t="s">
        <v>95</v>
      </c>
      <c r="R67" s="484"/>
      <c r="S67" s="484"/>
    </row>
    <row r="68">
      <c r="A68" s="441" t="s">
        <v>1889</v>
      </c>
      <c r="B68" s="484"/>
      <c r="C68" s="484"/>
      <c r="D68" s="441" t="s">
        <v>296</v>
      </c>
      <c r="E68" s="484"/>
      <c r="F68" s="441" t="s">
        <v>12</v>
      </c>
      <c r="G68" s="720" t="s">
        <v>588</v>
      </c>
      <c r="H68" s="441" t="s">
        <v>8372</v>
      </c>
      <c r="I68" s="441" t="s">
        <v>18755</v>
      </c>
      <c r="J68" s="484"/>
      <c r="K68" s="441" t="s">
        <v>18756</v>
      </c>
      <c r="L68" s="441" t="s">
        <v>18757</v>
      </c>
      <c r="M68" s="484"/>
      <c r="N68" s="484"/>
      <c r="O68" s="759">
        <v>45478.0</v>
      </c>
      <c r="P68" s="482" t="s">
        <v>490</v>
      </c>
      <c r="Q68" s="482" t="s">
        <v>95</v>
      </c>
      <c r="R68" s="484"/>
      <c r="S68" s="484"/>
    </row>
    <row r="69">
      <c r="A69" s="441" t="s">
        <v>1895</v>
      </c>
      <c r="B69" s="484"/>
      <c r="C69" s="484"/>
      <c r="D69" s="441" t="s">
        <v>296</v>
      </c>
      <c r="E69" s="484"/>
      <c r="F69" s="441" t="s">
        <v>12</v>
      </c>
      <c r="G69" s="720" t="s">
        <v>588</v>
      </c>
      <c r="H69" s="441" t="s">
        <v>8372</v>
      </c>
      <c r="I69" s="441" t="s">
        <v>18758</v>
      </c>
      <c r="J69" s="484"/>
      <c r="K69" s="441" t="s">
        <v>18759</v>
      </c>
      <c r="L69" s="441" t="s">
        <v>18760</v>
      </c>
      <c r="M69" s="484"/>
      <c r="N69" s="484"/>
      <c r="O69" s="759">
        <v>45478.0</v>
      </c>
      <c r="P69" s="482" t="s">
        <v>490</v>
      </c>
      <c r="Q69" s="482" t="s">
        <v>95</v>
      </c>
      <c r="R69" s="484"/>
      <c r="S69" s="484"/>
    </row>
    <row r="70">
      <c r="A70" s="441" t="s">
        <v>1897</v>
      </c>
      <c r="B70" s="484"/>
      <c r="C70" s="484"/>
      <c r="D70" s="441" t="s">
        <v>296</v>
      </c>
      <c r="E70" s="484"/>
      <c r="F70" s="441" t="s">
        <v>12</v>
      </c>
      <c r="G70" s="720" t="s">
        <v>588</v>
      </c>
      <c r="H70" s="441" t="s">
        <v>8372</v>
      </c>
      <c r="I70" s="441" t="s">
        <v>18761</v>
      </c>
      <c r="J70" s="484"/>
      <c r="K70" s="441" t="s">
        <v>18762</v>
      </c>
      <c r="L70" s="441" t="s">
        <v>18763</v>
      </c>
      <c r="M70" s="484"/>
      <c r="N70" s="484"/>
      <c r="O70" s="759">
        <v>45478.0</v>
      </c>
      <c r="P70" s="482" t="s">
        <v>490</v>
      </c>
      <c r="Q70" s="482" t="s">
        <v>95</v>
      </c>
      <c r="R70" s="484"/>
      <c r="S70" s="484"/>
    </row>
    <row r="71">
      <c r="A71" s="441" t="s">
        <v>1901</v>
      </c>
      <c r="B71" s="484"/>
      <c r="C71" s="484"/>
      <c r="D71" s="441" t="s">
        <v>296</v>
      </c>
      <c r="E71" s="484"/>
      <c r="F71" s="441" t="s">
        <v>12</v>
      </c>
      <c r="G71" s="720" t="s">
        <v>588</v>
      </c>
      <c r="H71" s="441" t="s">
        <v>8372</v>
      </c>
      <c r="I71" s="441" t="s">
        <v>18764</v>
      </c>
      <c r="J71" s="484"/>
      <c r="K71" s="441" t="s">
        <v>18765</v>
      </c>
      <c r="L71" s="441" t="s">
        <v>18766</v>
      </c>
      <c r="M71" s="484"/>
      <c r="N71" s="484"/>
      <c r="O71" s="263">
        <v>45478.0</v>
      </c>
      <c r="P71" s="230" t="s">
        <v>490</v>
      </c>
      <c r="Q71" s="230" t="s">
        <v>95</v>
      </c>
      <c r="R71" s="484"/>
      <c r="S71" s="484"/>
    </row>
    <row r="72">
      <c r="A72" s="441" t="s">
        <v>1905</v>
      </c>
      <c r="B72" s="484"/>
      <c r="C72" s="484"/>
      <c r="D72" s="441" t="s">
        <v>296</v>
      </c>
      <c r="E72" s="484"/>
      <c r="F72" s="441" t="s">
        <v>12</v>
      </c>
      <c r="G72" s="720" t="s">
        <v>588</v>
      </c>
      <c r="H72" s="441" t="s">
        <v>8372</v>
      </c>
      <c r="I72" s="441" t="s">
        <v>18767</v>
      </c>
      <c r="J72" s="484"/>
      <c r="K72" s="441" t="s">
        <v>18768</v>
      </c>
      <c r="L72" s="441" t="s">
        <v>18769</v>
      </c>
      <c r="M72" s="484"/>
      <c r="N72" s="484"/>
      <c r="O72" s="263">
        <v>45478.0</v>
      </c>
      <c r="P72" s="230" t="s">
        <v>490</v>
      </c>
      <c r="Q72" s="230" t="s">
        <v>95</v>
      </c>
      <c r="R72" s="484"/>
      <c r="S72" s="484"/>
    </row>
    <row r="73">
      <c r="A73" s="717" t="s">
        <v>18770</v>
      </c>
      <c r="B73" s="717" t="s">
        <v>10833</v>
      </c>
      <c r="C73" s="717" t="s">
        <v>5058</v>
      </c>
      <c r="D73" s="717" t="s">
        <v>296</v>
      </c>
      <c r="E73" s="484"/>
      <c r="F73" s="717" t="s">
        <v>12</v>
      </c>
      <c r="G73" s="717" t="s">
        <v>55</v>
      </c>
      <c r="H73" s="717" t="s">
        <v>296</v>
      </c>
      <c r="I73" s="441" t="s">
        <v>18771</v>
      </c>
      <c r="J73" s="717" t="s">
        <v>12</v>
      </c>
      <c r="K73" s="441" t="s">
        <v>10835</v>
      </c>
      <c r="L73" s="441" t="s">
        <v>18772</v>
      </c>
      <c r="M73" s="484"/>
      <c r="N73" s="755" t="s">
        <v>10837</v>
      </c>
      <c r="O73" s="263">
        <v>45478.0</v>
      </c>
      <c r="P73" s="230" t="s">
        <v>490</v>
      </c>
      <c r="Q73" s="230" t="s">
        <v>95</v>
      </c>
      <c r="R73" s="484"/>
      <c r="S73" s="484"/>
    </row>
    <row r="74">
      <c r="A74" s="441" t="s">
        <v>1910</v>
      </c>
      <c r="B74" s="725" t="s">
        <v>18773</v>
      </c>
      <c r="C74" s="441" t="s">
        <v>2795</v>
      </c>
      <c r="D74" s="441" t="s">
        <v>296</v>
      </c>
      <c r="E74" s="441" t="s">
        <v>17835</v>
      </c>
      <c r="F74" s="441" t="s">
        <v>12</v>
      </c>
      <c r="G74" s="441" t="s">
        <v>465</v>
      </c>
      <c r="H74" s="441" t="s">
        <v>8372</v>
      </c>
      <c r="I74" s="441" t="s">
        <v>18774</v>
      </c>
      <c r="J74" s="484"/>
      <c r="K74" s="441" t="s">
        <v>18775</v>
      </c>
      <c r="L74" s="441" t="s">
        <v>18776</v>
      </c>
      <c r="M74" s="484"/>
      <c r="N74" s="484"/>
      <c r="O74" s="263">
        <v>45478.0</v>
      </c>
      <c r="P74" s="230" t="s">
        <v>490</v>
      </c>
      <c r="Q74" s="230" t="s">
        <v>95</v>
      </c>
      <c r="R74" s="484"/>
      <c r="S74" s="484"/>
    </row>
    <row r="75">
      <c r="A75" s="441" t="s">
        <v>1920</v>
      </c>
      <c r="B75" s="441" t="s">
        <v>5057</v>
      </c>
      <c r="C75" s="441" t="s">
        <v>6346</v>
      </c>
      <c r="D75" s="441" t="s">
        <v>338</v>
      </c>
      <c r="E75" s="484"/>
      <c r="F75" s="466" t="s">
        <v>12</v>
      </c>
      <c r="G75" s="441" t="s">
        <v>2023</v>
      </c>
      <c r="H75" s="484"/>
      <c r="I75" s="441" t="s">
        <v>18777</v>
      </c>
      <c r="J75" s="466" t="s">
        <v>18778</v>
      </c>
      <c r="K75" s="441" t="s">
        <v>18779</v>
      </c>
      <c r="L75" s="441" t="s">
        <v>18780</v>
      </c>
      <c r="M75" s="484"/>
      <c r="N75" s="484"/>
      <c r="O75" s="864">
        <v>45509.0</v>
      </c>
      <c r="P75" s="283" t="s">
        <v>471</v>
      </c>
      <c r="Q75" s="283" t="s">
        <v>95</v>
      </c>
      <c r="R75" s="484"/>
      <c r="S75" s="484"/>
    </row>
    <row r="76">
      <c r="A76" s="441" t="s">
        <v>1927</v>
      </c>
      <c r="B76" s="443" t="s">
        <v>9581</v>
      </c>
      <c r="C76" s="441" t="s">
        <v>9582</v>
      </c>
      <c r="D76" s="441" t="s">
        <v>338</v>
      </c>
      <c r="E76" s="484"/>
      <c r="F76" s="466" t="s">
        <v>12</v>
      </c>
      <c r="G76" s="441" t="s">
        <v>2023</v>
      </c>
      <c r="H76" s="484"/>
      <c r="I76" s="441" t="s">
        <v>18781</v>
      </c>
      <c r="J76" s="484"/>
      <c r="K76" s="441" t="s">
        <v>18782</v>
      </c>
      <c r="L76" s="441" t="s">
        <v>18783</v>
      </c>
      <c r="M76" s="469"/>
      <c r="N76" s="484"/>
      <c r="O76" s="864">
        <v>45509.0</v>
      </c>
      <c r="P76" s="283" t="s">
        <v>471</v>
      </c>
      <c r="Q76" s="283" t="s">
        <v>95</v>
      </c>
      <c r="R76" s="484"/>
      <c r="S76" s="484"/>
    </row>
    <row r="77">
      <c r="A77" s="717" t="s">
        <v>18770</v>
      </c>
      <c r="B77" s="717" t="s">
        <v>10833</v>
      </c>
      <c r="C77" s="717" t="s">
        <v>5058</v>
      </c>
      <c r="D77" s="717" t="s">
        <v>296</v>
      </c>
      <c r="E77" s="484"/>
      <c r="F77" s="717" t="s">
        <v>12</v>
      </c>
      <c r="G77" s="717" t="s">
        <v>2023</v>
      </c>
      <c r="H77" s="717" t="s">
        <v>296</v>
      </c>
      <c r="I77" s="441" t="s">
        <v>18784</v>
      </c>
      <c r="J77" s="717" t="s">
        <v>12</v>
      </c>
      <c r="K77" s="441" t="s">
        <v>10835</v>
      </c>
      <c r="L77" s="441" t="s">
        <v>18785</v>
      </c>
      <c r="M77" s="484"/>
      <c r="N77" s="755" t="s">
        <v>10837</v>
      </c>
      <c r="O77" s="263">
        <v>45478.0</v>
      </c>
      <c r="P77" s="230" t="s">
        <v>490</v>
      </c>
      <c r="Q77" s="230" t="s">
        <v>95</v>
      </c>
      <c r="R77" s="484"/>
      <c r="S77" s="484"/>
    </row>
    <row r="78">
      <c r="A78" s="441" t="s">
        <v>1933</v>
      </c>
      <c r="B78" s="443" t="s">
        <v>18786</v>
      </c>
      <c r="C78" s="441" t="s">
        <v>9582</v>
      </c>
      <c r="D78" s="441" t="s">
        <v>338</v>
      </c>
      <c r="E78" s="484"/>
      <c r="F78" s="466" t="s">
        <v>12</v>
      </c>
      <c r="G78" s="441" t="s">
        <v>2023</v>
      </c>
      <c r="H78" s="484"/>
      <c r="I78" s="441" t="s">
        <v>18787</v>
      </c>
      <c r="J78" s="484"/>
      <c r="K78" s="441" t="s">
        <v>18788</v>
      </c>
      <c r="L78" s="441" t="s">
        <v>18789</v>
      </c>
      <c r="M78" s="484"/>
      <c r="N78" s="484"/>
      <c r="O78" s="263">
        <v>45478.0</v>
      </c>
      <c r="P78" s="230" t="s">
        <v>490</v>
      </c>
      <c r="Q78" s="230" t="s">
        <v>95</v>
      </c>
      <c r="R78" s="484"/>
      <c r="S78" s="484"/>
    </row>
    <row r="79">
      <c r="A79" s="441" t="s">
        <v>2963</v>
      </c>
      <c r="B79" s="441" t="s">
        <v>6403</v>
      </c>
      <c r="C79" s="441" t="s">
        <v>5474</v>
      </c>
      <c r="D79" s="441" t="s">
        <v>338</v>
      </c>
      <c r="E79" s="484"/>
      <c r="F79" s="441" t="s">
        <v>12</v>
      </c>
      <c r="G79" s="441" t="s">
        <v>2023</v>
      </c>
      <c r="H79" s="441" t="s">
        <v>739</v>
      </c>
      <c r="I79" s="441" t="s">
        <v>18790</v>
      </c>
      <c r="J79" s="484"/>
      <c r="K79" s="441" t="s">
        <v>18791</v>
      </c>
      <c r="L79" s="441" t="s">
        <v>18792</v>
      </c>
      <c r="M79" s="484"/>
      <c r="N79" s="484"/>
      <c r="O79" s="263">
        <v>45478.0</v>
      </c>
      <c r="P79" s="230" t="s">
        <v>490</v>
      </c>
      <c r="Q79" s="230" t="s">
        <v>95</v>
      </c>
      <c r="R79" s="484"/>
      <c r="S79" s="484"/>
    </row>
    <row r="80">
      <c r="A80" s="441" t="s">
        <v>2967</v>
      </c>
      <c r="B80" s="441" t="s">
        <v>6403</v>
      </c>
      <c r="C80" s="441" t="s">
        <v>5474</v>
      </c>
      <c r="D80" s="441" t="s">
        <v>338</v>
      </c>
      <c r="E80" s="484"/>
      <c r="F80" s="441" t="s">
        <v>11</v>
      </c>
      <c r="G80" s="441" t="s">
        <v>2023</v>
      </c>
      <c r="H80" s="441" t="s">
        <v>739</v>
      </c>
      <c r="I80" s="441" t="s">
        <v>18793</v>
      </c>
      <c r="J80" s="484"/>
      <c r="K80" s="441" t="s">
        <v>18794</v>
      </c>
      <c r="L80" s="441" t="s">
        <v>18795</v>
      </c>
      <c r="M80" s="469"/>
      <c r="N80" s="484"/>
      <c r="O80" s="263">
        <v>45478.0</v>
      </c>
      <c r="P80" s="230" t="s">
        <v>490</v>
      </c>
      <c r="Q80" s="230" t="s">
        <v>95</v>
      </c>
      <c r="R80" s="484"/>
      <c r="S80" s="484"/>
    </row>
    <row r="81">
      <c r="A81" s="441" t="s">
        <v>2972</v>
      </c>
      <c r="B81" s="441" t="s">
        <v>6403</v>
      </c>
      <c r="C81" s="441" t="s">
        <v>5474</v>
      </c>
      <c r="D81" s="441" t="s">
        <v>338</v>
      </c>
      <c r="E81" s="484"/>
      <c r="F81" s="441" t="s">
        <v>12</v>
      </c>
      <c r="G81" s="441" t="s">
        <v>2023</v>
      </c>
      <c r="H81" s="441" t="s">
        <v>739</v>
      </c>
      <c r="I81" s="441" t="s">
        <v>18796</v>
      </c>
      <c r="J81" s="484"/>
      <c r="K81" s="441" t="s">
        <v>18797</v>
      </c>
      <c r="L81" s="441" t="s">
        <v>18798</v>
      </c>
      <c r="M81" s="484"/>
      <c r="N81" s="484"/>
      <c r="O81" s="263">
        <v>45478.0</v>
      </c>
      <c r="P81" s="230" t="s">
        <v>490</v>
      </c>
      <c r="Q81" s="230" t="s">
        <v>95</v>
      </c>
      <c r="R81" s="484"/>
      <c r="S81" s="484"/>
    </row>
    <row r="82">
      <c r="A82" s="441" t="s">
        <v>2976</v>
      </c>
      <c r="B82" s="441" t="s">
        <v>10819</v>
      </c>
      <c r="C82" s="441" t="s">
        <v>6450</v>
      </c>
      <c r="D82" s="441" t="s">
        <v>338</v>
      </c>
      <c r="E82" s="484"/>
      <c r="F82" s="441" t="s">
        <v>12</v>
      </c>
      <c r="G82" s="441" t="s">
        <v>2023</v>
      </c>
      <c r="H82" s="441" t="s">
        <v>1646</v>
      </c>
      <c r="I82" s="441" t="s">
        <v>18799</v>
      </c>
      <c r="J82" s="441" t="s">
        <v>18800</v>
      </c>
      <c r="K82" s="441" t="s">
        <v>18801</v>
      </c>
      <c r="L82" s="441" t="s">
        <v>18802</v>
      </c>
      <c r="M82" s="484"/>
      <c r="N82" s="484"/>
      <c r="O82" s="263">
        <v>45478.0</v>
      </c>
      <c r="P82" s="230" t="s">
        <v>490</v>
      </c>
      <c r="Q82" s="230" t="s">
        <v>95</v>
      </c>
      <c r="R82" s="484"/>
      <c r="S82" s="469"/>
    </row>
    <row r="83">
      <c r="A83" s="441" t="s">
        <v>1939</v>
      </c>
      <c r="B83" s="443" t="s">
        <v>18803</v>
      </c>
      <c r="C83" s="441" t="s">
        <v>9582</v>
      </c>
      <c r="D83" s="441" t="s">
        <v>338</v>
      </c>
      <c r="E83" s="441" t="s">
        <v>5588</v>
      </c>
      <c r="F83" s="466" t="s">
        <v>11</v>
      </c>
      <c r="G83" s="441" t="s">
        <v>2023</v>
      </c>
      <c r="H83" s="484"/>
      <c r="I83" s="441" t="s">
        <v>18804</v>
      </c>
      <c r="J83" s="484"/>
      <c r="K83" s="441" t="s">
        <v>18805</v>
      </c>
      <c r="L83" s="441" t="s">
        <v>18806</v>
      </c>
      <c r="M83" s="870" t="s">
        <v>18807</v>
      </c>
      <c r="N83" s="484"/>
      <c r="O83" s="863"/>
      <c r="P83" s="441"/>
      <c r="Q83" s="441" t="s">
        <v>620</v>
      </c>
      <c r="R83" s="484"/>
      <c r="S83" s="441" t="s">
        <v>58</v>
      </c>
    </row>
    <row r="84">
      <c r="A84" s="441" t="s">
        <v>1945</v>
      </c>
      <c r="B84" s="443" t="s">
        <v>18808</v>
      </c>
      <c r="C84" s="441" t="s">
        <v>9582</v>
      </c>
      <c r="D84" s="441" t="s">
        <v>338</v>
      </c>
      <c r="E84" s="441" t="s">
        <v>6399</v>
      </c>
      <c r="F84" s="441" t="s">
        <v>12</v>
      </c>
      <c r="G84" s="441" t="s">
        <v>2023</v>
      </c>
      <c r="H84" s="484"/>
      <c r="I84" s="441" t="s">
        <v>18809</v>
      </c>
      <c r="J84" s="484"/>
      <c r="K84" s="441" t="s">
        <v>18810</v>
      </c>
      <c r="L84" s="441" t="s">
        <v>18811</v>
      </c>
      <c r="M84" s="484"/>
      <c r="N84" s="469"/>
      <c r="O84" s="864">
        <v>45509.0</v>
      </c>
      <c r="P84" s="283" t="s">
        <v>471</v>
      </c>
      <c r="Q84" s="283" t="s">
        <v>95</v>
      </c>
      <c r="R84" s="484"/>
      <c r="S84" s="484"/>
    </row>
    <row r="85">
      <c r="A85" s="441" t="s">
        <v>1951</v>
      </c>
      <c r="B85" s="443" t="s">
        <v>6398</v>
      </c>
      <c r="C85" s="441" t="s">
        <v>6288</v>
      </c>
      <c r="D85" s="441" t="s">
        <v>338</v>
      </c>
      <c r="E85" s="441" t="s">
        <v>6399</v>
      </c>
      <c r="F85" s="441" t="s">
        <v>12</v>
      </c>
      <c r="G85" s="441" t="s">
        <v>2023</v>
      </c>
      <c r="H85" s="484"/>
      <c r="I85" s="441" t="s">
        <v>18812</v>
      </c>
      <c r="J85" s="484"/>
      <c r="K85" s="441" t="s">
        <v>6401</v>
      </c>
      <c r="L85" s="441" t="s">
        <v>18813</v>
      </c>
      <c r="M85" s="484"/>
      <c r="N85" s="469"/>
      <c r="O85" s="759">
        <v>45478.0</v>
      </c>
      <c r="P85" s="482" t="s">
        <v>490</v>
      </c>
      <c r="Q85" s="482" t="s">
        <v>95</v>
      </c>
      <c r="R85" s="484"/>
      <c r="S85" s="484"/>
    </row>
    <row r="86">
      <c r="A86" s="441" t="s">
        <v>1957</v>
      </c>
      <c r="B86" s="443" t="s">
        <v>6398</v>
      </c>
      <c r="C86" s="441" t="s">
        <v>6288</v>
      </c>
      <c r="D86" s="441" t="s">
        <v>338</v>
      </c>
      <c r="E86" s="484"/>
      <c r="F86" s="441" t="s">
        <v>12</v>
      </c>
      <c r="G86" s="441" t="s">
        <v>2023</v>
      </c>
      <c r="H86" s="484"/>
      <c r="I86" s="441" t="s">
        <v>18814</v>
      </c>
      <c r="J86" s="484"/>
      <c r="K86" s="441" t="s">
        <v>18815</v>
      </c>
      <c r="L86" s="441" t="s">
        <v>18814</v>
      </c>
      <c r="M86" s="469"/>
      <c r="N86" s="484"/>
      <c r="O86" s="263">
        <v>45478.0</v>
      </c>
      <c r="P86" s="230" t="s">
        <v>490</v>
      </c>
      <c r="Q86" s="230" t="s">
        <v>95</v>
      </c>
      <c r="R86" s="484"/>
      <c r="S86" s="484"/>
    </row>
    <row r="87">
      <c r="A87" s="441" t="s">
        <v>1968</v>
      </c>
      <c r="B87" s="443" t="s">
        <v>9566</v>
      </c>
      <c r="C87" s="441" t="s">
        <v>6288</v>
      </c>
      <c r="D87" s="441" t="s">
        <v>338</v>
      </c>
      <c r="E87" s="441" t="s">
        <v>9507</v>
      </c>
      <c r="F87" s="441" t="s">
        <v>12</v>
      </c>
      <c r="G87" s="441" t="s">
        <v>2023</v>
      </c>
      <c r="H87" s="484"/>
      <c r="I87" s="441" t="s">
        <v>18816</v>
      </c>
      <c r="J87" s="484"/>
      <c r="K87" s="441" t="s">
        <v>18817</v>
      </c>
      <c r="L87" s="441" t="s">
        <v>18818</v>
      </c>
      <c r="M87" s="469"/>
      <c r="N87" s="484"/>
      <c r="O87" s="263">
        <v>45478.0</v>
      </c>
      <c r="P87" s="230" t="s">
        <v>490</v>
      </c>
      <c r="Q87" s="230" t="s">
        <v>95</v>
      </c>
      <c r="R87" s="484"/>
      <c r="S87" s="484"/>
    </row>
    <row r="88">
      <c r="A88" s="441" t="s">
        <v>1980</v>
      </c>
      <c r="B88" s="443" t="s">
        <v>8340</v>
      </c>
      <c r="C88" s="441" t="s">
        <v>6288</v>
      </c>
      <c r="D88" s="441" t="s">
        <v>338</v>
      </c>
      <c r="E88" s="441" t="s">
        <v>9633</v>
      </c>
      <c r="F88" s="441" t="s">
        <v>11</v>
      </c>
      <c r="G88" s="441" t="s">
        <v>2023</v>
      </c>
      <c r="H88" s="484"/>
      <c r="I88" s="441" t="s">
        <v>18819</v>
      </c>
      <c r="J88" s="484"/>
      <c r="K88" s="441" t="s">
        <v>18820</v>
      </c>
      <c r="L88" s="441" t="s">
        <v>18821</v>
      </c>
      <c r="M88" s="469"/>
      <c r="N88" s="469"/>
      <c r="O88" s="263">
        <v>45478.0</v>
      </c>
      <c r="P88" s="230" t="s">
        <v>490</v>
      </c>
      <c r="Q88" s="230" t="s">
        <v>95</v>
      </c>
      <c r="R88" s="484"/>
      <c r="S88" s="484"/>
    </row>
    <row r="89">
      <c r="A89" s="441" t="s">
        <v>1985</v>
      </c>
      <c r="B89" s="443" t="s">
        <v>8340</v>
      </c>
      <c r="C89" s="441" t="s">
        <v>6288</v>
      </c>
      <c r="D89" s="441" t="s">
        <v>338</v>
      </c>
      <c r="E89" s="441" t="s">
        <v>9633</v>
      </c>
      <c r="F89" s="441" t="s">
        <v>12</v>
      </c>
      <c r="G89" s="441" t="s">
        <v>2023</v>
      </c>
      <c r="H89" s="484"/>
      <c r="I89" s="441" t="s">
        <v>18822</v>
      </c>
      <c r="J89" s="484"/>
      <c r="K89" s="441" t="s">
        <v>18823</v>
      </c>
      <c r="L89" s="441" t="s">
        <v>18824</v>
      </c>
      <c r="M89" s="469"/>
      <c r="N89" s="484"/>
      <c r="O89" s="864">
        <v>45509.0</v>
      </c>
      <c r="P89" s="283" t="s">
        <v>471</v>
      </c>
      <c r="Q89" s="283" t="s">
        <v>95</v>
      </c>
      <c r="R89" s="484"/>
      <c r="S89" s="484"/>
    </row>
    <row r="90">
      <c r="A90" s="441" t="s">
        <v>1990</v>
      </c>
      <c r="B90" s="443" t="s">
        <v>8340</v>
      </c>
      <c r="C90" s="441" t="s">
        <v>6288</v>
      </c>
      <c r="D90" s="441" t="s">
        <v>338</v>
      </c>
      <c r="E90" s="441" t="s">
        <v>9633</v>
      </c>
      <c r="F90" s="441" t="s">
        <v>12</v>
      </c>
      <c r="G90" s="441" t="s">
        <v>2023</v>
      </c>
      <c r="H90" s="484"/>
      <c r="I90" s="441" t="s">
        <v>18825</v>
      </c>
      <c r="J90" s="484"/>
      <c r="K90" s="441" t="s">
        <v>18826</v>
      </c>
      <c r="L90" s="441" t="s">
        <v>18827</v>
      </c>
      <c r="M90" s="469"/>
      <c r="N90" s="484"/>
      <c r="O90" s="263">
        <v>45478.0</v>
      </c>
      <c r="P90" s="230" t="s">
        <v>490</v>
      </c>
      <c r="Q90" s="230" t="s">
        <v>95</v>
      </c>
      <c r="R90" s="484"/>
      <c r="S90" s="484"/>
    </row>
    <row r="91">
      <c r="A91" s="441" t="s">
        <v>2003</v>
      </c>
      <c r="B91" s="443" t="s">
        <v>8340</v>
      </c>
      <c r="C91" s="441" t="s">
        <v>6288</v>
      </c>
      <c r="D91" s="441" t="s">
        <v>338</v>
      </c>
      <c r="E91" s="441" t="s">
        <v>8346</v>
      </c>
      <c r="F91" s="441" t="s">
        <v>11</v>
      </c>
      <c r="G91" s="441" t="s">
        <v>2023</v>
      </c>
      <c r="H91" s="484"/>
      <c r="I91" s="441" t="s">
        <v>18828</v>
      </c>
      <c r="J91" s="484"/>
      <c r="K91" s="441" t="s">
        <v>18829</v>
      </c>
      <c r="L91" s="441" t="s">
        <v>18830</v>
      </c>
      <c r="M91" s="469"/>
      <c r="N91" s="484"/>
      <c r="O91" s="263">
        <v>45478.0</v>
      </c>
      <c r="P91" s="230" t="s">
        <v>490</v>
      </c>
      <c r="Q91" s="230" t="s">
        <v>95</v>
      </c>
      <c r="R91" s="484"/>
      <c r="S91" s="484"/>
    </row>
    <row r="92">
      <c r="A92" s="441" t="s">
        <v>2831</v>
      </c>
      <c r="B92" s="441" t="s">
        <v>18328</v>
      </c>
      <c r="C92" s="441" t="s">
        <v>9482</v>
      </c>
      <c r="D92" s="441" t="s">
        <v>338</v>
      </c>
      <c r="E92" s="441" t="s">
        <v>5639</v>
      </c>
      <c r="F92" s="466" t="s">
        <v>11</v>
      </c>
      <c r="G92" s="441" t="s">
        <v>2023</v>
      </c>
      <c r="H92" s="466" t="s">
        <v>847</v>
      </c>
      <c r="I92" s="441" t="s">
        <v>18831</v>
      </c>
      <c r="J92" s="484"/>
      <c r="K92" s="441" t="s">
        <v>18832</v>
      </c>
      <c r="L92" s="441" t="s">
        <v>18833</v>
      </c>
      <c r="M92" s="469"/>
      <c r="N92" s="484"/>
      <c r="O92" s="864">
        <v>45509.0</v>
      </c>
      <c r="P92" s="283" t="s">
        <v>471</v>
      </c>
      <c r="Q92" s="283" t="s">
        <v>95</v>
      </c>
      <c r="R92" s="484"/>
      <c r="S92" s="484"/>
    </row>
    <row r="93">
      <c r="A93" s="441" t="s">
        <v>2836</v>
      </c>
      <c r="B93" s="441" t="s">
        <v>18328</v>
      </c>
      <c r="C93" s="441" t="s">
        <v>9482</v>
      </c>
      <c r="D93" s="441" t="s">
        <v>338</v>
      </c>
      <c r="E93" s="441" t="s">
        <v>5639</v>
      </c>
      <c r="F93" s="466" t="s">
        <v>11</v>
      </c>
      <c r="G93" s="441" t="s">
        <v>2023</v>
      </c>
      <c r="H93" s="466" t="s">
        <v>847</v>
      </c>
      <c r="I93" s="441" t="s">
        <v>18834</v>
      </c>
      <c r="J93" s="484"/>
      <c r="K93" s="441" t="s">
        <v>18835</v>
      </c>
      <c r="L93" s="441" t="s">
        <v>18836</v>
      </c>
      <c r="M93" s="469"/>
      <c r="N93" s="484"/>
      <c r="O93" s="864">
        <v>45509.0</v>
      </c>
      <c r="P93" s="283" t="s">
        <v>471</v>
      </c>
      <c r="Q93" s="283" t="s">
        <v>95</v>
      </c>
      <c r="R93" s="484"/>
      <c r="S93" s="484"/>
    </row>
    <row r="94">
      <c r="A94" s="441" t="s">
        <v>2840</v>
      </c>
      <c r="B94" s="441" t="s">
        <v>18328</v>
      </c>
      <c r="C94" s="441" t="s">
        <v>9482</v>
      </c>
      <c r="D94" s="441" t="s">
        <v>338</v>
      </c>
      <c r="E94" s="441" t="s">
        <v>9633</v>
      </c>
      <c r="F94" s="466" t="s">
        <v>12</v>
      </c>
      <c r="G94" s="441" t="s">
        <v>2023</v>
      </c>
      <c r="H94" s="466" t="s">
        <v>847</v>
      </c>
      <c r="I94" s="441" t="s">
        <v>18837</v>
      </c>
      <c r="J94" s="484"/>
      <c r="K94" s="441" t="s">
        <v>18838</v>
      </c>
      <c r="L94" s="441" t="s">
        <v>18839</v>
      </c>
      <c r="M94" s="484"/>
      <c r="N94" s="484"/>
      <c r="O94" s="864">
        <v>45509.0</v>
      </c>
      <c r="P94" s="283" t="s">
        <v>471</v>
      </c>
      <c r="Q94" s="283" t="s">
        <v>95</v>
      </c>
      <c r="R94" s="484"/>
      <c r="S94" s="484"/>
    </row>
    <row r="95">
      <c r="A95" s="441" t="s">
        <v>2009</v>
      </c>
      <c r="B95" s="443" t="s">
        <v>18301</v>
      </c>
      <c r="C95" s="441" t="s">
        <v>6288</v>
      </c>
      <c r="D95" s="441" t="s">
        <v>338</v>
      </c>
      <c r="E95" s="441" t="s">
        <v>18302</v>
      </c>
      <c r="F95" s="441" t="s">
        <v>12</v>
      </c>
      <c r="G95" s="441" t="s">
        <v>2023</v>
      </c>
      <c r="H95" s="484"/>
      <c r="I95" s="441" t="s">
        <v>18840</v>
      </c>
      <c r="J95" s="484"/>
      <c r="K95" s="441" t="s">
        <v>18841</v>
      </c>
      <c r="L95" s="441" t="s">
        <v>18842</v>
      </c>
      <c r="M95" s="484"/>
      <c r="N95" s="484"/>
      <c r="O95" s="864">
        <v>45509.0</v>
      </c>
      <c r="P95" s="283" t="s">
        <v>471</v>
      </c>
      <c r="Q95" s="283" t="s">
        <v>95</v>
      </c>
      <c r="R95" s="484"/>
      <c r="S95" s="484"/>
    </row>
    <row r="96">
      <c r="A96" s="441" t="s">
        <v>2013</v>
      </c>
      <c r="B96" s="443" t="s">
        <v>18301</v>
      </c>
      <c r="C96" s="441" t="s">
        <v>6288</v>
      </c>
      <c r="D96" s="441" t="s">
        <v>338</v>
      </c>
      <c r="E96" s="441" t="s">
        <v>18302</v>
      </c>
      <c r="F96" s="441" t="s">
        <v>11</v>
      </c>
      <c r="G96" s="441" t="s">
        <v>2023</v>
      </c>
      <c r="H96" s="484"/>
      <c r="I96" s="441" t="s">
        <v>18843</v>
      </c>
      <c r="J96" s="484"/>
      <c r="K96" s="441" t="s">
        <v>18844</v>
      </c>
      <c r="L96" s="441" t="s">
        <v>18845</v>
      </c>
      <c r="M96" s="871"/>
      <c r="N96" s="484"/>
      <c r="O96" s="864">
        <v>45509.0</v>
      </c>
      <c r="P96" s="283" t="s">
        <v>471</v>
      </c>
      <c r="Q96" s="283" t="s">
        <v>95</v>
      </c>
      <c r="R96" s="484"/>
      <c r="S96" s="484"/>
    </row>
    <row r="97">
      <c r="A97" s="441" t="s">
        <v>2767</v>
      </c>
      <c r="B97" s="443" t="s">
        <v>18301</v>
      </c>
      <c r="C97" s="441" t="s">
        <v>6288</v>
      </c>
      <c r="D97" s="441" t="s">
        <v>338</v>
      </c>
      <c r="E97" s="441" t="s">
        <v>18302</v>
      </c>
      <c r="F97" s="441" t="s">
        <v>12</v>
      </c>
      <c r="G97" s="441" t="s">
        <v>2023</v>
      </c>
      <c r="H97" s="484"/>
      <c r="I97" s="441" t="s">
        <v>18846</v>
      </c>
      <c r="J97" s="484"/>
      <c r="K97" s="441" t="s">
        <v>18847</v>
      </c>
      <c r="L97" s="482" t="s">
        <v>18848</v>
      </c>
      <c r="M97" s="484"/>
      <c r="N97" s="484"/>
      <c r="O97" s="872">
        <v>45509.0</v>
      </c>
      <c r="P97" s="873" t="s">
        <v>471</v>
      </c>
      <c r="Q97" s="873" t="s">
        <v>95</v>
      </c>
      <c r="R97" s="484"/>
      <c r="S97" s="484"/>
    </row>
    <row r="98">
      <c r="A98" s="441" t="s">
        <v>2771</v>
      </c>
      <c r="B98" s="443" t="s">
        <v>18301</v>
      </c>
      <c r="C98" s="441" t="s">
        <v>6288</v>
      </c>
      <c r="D98" s="441" t="s">
        <v>338</v>
      </c>
      <c r="E98" s="441" t="s">
        <v>18302</v>
      </c>
      <c r="F98" s="441" t="s">
        <v>12</v>
      </c>
      <c r="G98" s="441" t="s">
        <v>2023</v>
      </c>
      <c r="H98" s="484"/>
      <c r="I98" s="441" t="s">
        <v>18849</v>
      </c>
      <c r="J98" s="484"/>
      <c r="K98" s="441" t="s">
        <v>18850</v>
      </c>
      <c r="L98" s="441" t="s">
        <v>18851</v>
      </c>
      <c r="M98" s="484"/>
      <c r="N98" s="484"/>
      <c r="O98" s="759">
        <v>45509.0</v>
      </c>
      <c r="P98" s="482" t="s">
        <v>471</v>
      </c>
      <c r="Q98" s="482" t="s">
        <v>95</v>
      </c>
      <c r="R98" s="484"/>
      <c r="S98" s="484"/>
    </row>
    <row r="99">
      <c r="A99" s="441" t="s">
        <v>2776</v>
      </c>
      <c r="B99" s="443" t="s">
        <v>6287</v>
      </c>
      <c r="C99" s="441" t="s">
        <v>6288</v>
      </c>
      <c r="D99" s="441" t="s">
        <v>338</v>
      </c>
      <c r="E99" s="441" t="s">
        <v>18302</v>
      </c>
      <c r="F99" s="441" t="s">
        <v>11</v>
      </c>
      <c r="G99" s="441" t="s">
        <v>2023</v>
      </c>
      <c r="H99" s="484"/>
      <c r="I99" s="441" t="s">
        <v>18852</v>
      </c>
      <c r="J99" s="484"/>
      <c r="K99" s="441" t="s">
        <v>18853</v>
      </c>
      <c r="L99" s="441" t="s">
        <v>18854</v>
      </c>
      <c r="M99" s="469"/>
      <c r="N99" s="484"/>
      <c r="O99" s="872">
        <v>45509.0</v>
      </c>
      <c r="P99" s="873" t="s">
        <v>471</v>
      </c>
      <c r="Q99" s="873" t="s">
        <v>95</v>
      </c>
      <c r="R99" s="484"/>
      <c r="S99" s="484"/>
    </row>
    <row r="100">
      <c r="A100" s="441" t="s">
        <v>2781</v>
      </c>
      <c r="B100" s="443" t="str">
        <f t="shared" ref="B100:B101" si="1">HYPERLINK("https://project-sunbird.atlassian.net/browse/SB-16400","SB-16400")</f>
        <v>SB-16400</v>
      </c>
      <c r="C100" s="441" t="s">
        <v>9577</v>
      </c>
      <c r="D100" s="441" t="s">
        <v>338</v>
      </c>
      <c r="E100" s="441" t="s">
        <v>5639</v>
      </c>
      <c r="F100" s="441" t="s">
        <v>12</v>
      </c>
      <c r="G100" s="441" t="s">
        <v>2023</v>
      </c>
      <c r="H100" s="484"/>
      <c r="I100" s="441" t="s">
        <v>18855</v>
      </c>
      <c r="J100" s="484"/>
      <c r="K100" s="441" t="s">
        <v>18856</v>
      </c>
      <c r="L100" s="441" t="s">
        <v>18857</v>
      </c>
      <c r="M100" s="469"/>
      <c r="N100" s="874"/>
      <c r="O100" s="875"/>
      <c r="P100" s="441"/>
      <c r="Q100" s="441" t="s">
        <v>620</v>
      </c>
      <c r="R100" s="484"/>
      <c r="S100" s="443" t="s">
        <v>58</v>
      </c>
    </row>
    <row r="101">
      <c r="A101" s="441" t="s">
        <v>2785</v>
      </c>
      <c r="B101" s="443" t="str">
        <f t="shared" si="1"/>
        <v>SB-16400</v>
      </c>
      <c r="C101" s="441" t="s">
        <v>9577</v>
      </c>
      <c r="D101" s="441" t="s">
        <v>338</v>
      </c>
      <c r="E101" s="441" t="s">
        <v>5639</v>
      </c>
      <c r="F101" s="441" t="s">
        <v>11</v>
      </c>
      <c r="G101" s="441" t="s">
        <v>2023</v>
      </c>
      <c r="H101" s="484"/>
      <c r="I101" s="441" t="s">
        <v>18858</v>
      </c>
      <c r="J101" s="484"/>
      <c r="K101" s="441" t="s">
        <v>18859</v>
      </c>
      <c r="L101" s="441" t="s">
        <v>18858</v>
      </c>
      <c r="M101" s="469"/>
      <c r="N101" s="874"/>
      <c r="O101" s="875"/>
      <c r="P101" s="441"/>
      <c r="Q101" s="441" t="s">
        <v>620</v>
      </c>
      <c r="R101" s="876" t="s">
        <v>18494</v>
      </c>
      <c r="S101" s="469" t="s">
        <v>57</v>
      </c>
    </row>
    <row r="102">
      <c r="A102" s="441" t="s">
        <v>2817</v>
      </c>
      <c r="B102" s="441" t="s">
        <v>18860</v>
      </c>
      <c r="C102" s="441" t="s">
        <v>9482</v>
      </c>
      <c r="D102" s="441" t="s">
        <v>338</v>
      </c>
      <c r="E102" s="484"/>
      <c r="F102" s="466" t="s">
        <v>12</v>
      </c>
      <c r="G102" s="441" t="s">
        <v>2023</v>
      </c>
      <c r="H102" s="484"/>
      <c r="I102" s="441" t="s">
        <v>18861</v>
      </c>
      <c r="J102" s="484"/>
      <c r="K102" s="441" t="s">
        <v>18862</v>
      </c>
      <c r="L102" s="441" t="s">
        <v>18863</v>
      </c>
      <c r="M102" s="484"/>
      <c r="N102" s="484"/>
      <c r="O102" s="263">
        <v>45478.0</v>
      </c>
      <c r="P102" s="230" t="s">
        <v>490</v>
      </c>
      <c r="Q102" s="230" t="s">
        <v>95</v>
      </c>
      <c r="R102" s="484"/>
      <c r="S102" s="484"/>
    </row>
    <row r="103">
      <c r="A103" s="441" t="s">
        <v>2802</v>
      </c>
      <c r="B103" s="443" t="s">
        <v>18864</v>
      </c>
      <c r="C103" s="484"/>
      <c r="D103" s="441" t="s">
        <v>338</v>
      </c>
      <c r="E103" s="484"/>
      <c r="F103" s="466" t="s">
        <v>12</v>
      </c>
      <c r="G103" s="441" t="s">
        <v>2023</v>
      </c>
      <c r="H103" s="484"/>
      <c r="I103" s="441" t="s">
        <v>18865</v>
      </c>
      <c r="J103" s="484"/>
      <c r="K103" s="441" t="s">
        <v>18866</v>
      </c>
      <c r="L103" s="441" t="s">
        <v>18867</v>
      </c>
      <c r="M103" s="484"/>
      <c r="N103" s="484"/>
      <c r="O103" s="263">
        <v>45478.0</v>
      </c>
      <c r="P103" s="230" t="s">
        <v>490</v>
      </c>
      <c r="Q103" s="230" t="s">
        <v>95</v>
      </c>
      <c r="R103" s="484"/>
      <c r="S103" s="484"/>
    </row>
    <row r="104">
      <c r="A104" s="441" t="s">
        <v>2808</v>
      </c>
      <c r="B104" s="443" t="s">
        <v>18864</v>
      </c>
      <c r="C104" s="484"/>
      <c r="D104" s="441" t="s">
        <v>338</v>
      </c>
      <c r="E104" s="484"/>
      <c r="F104" s="466" t="s">
        <v>12</v>
      </c>
      <c r="G104" s="441" t="s">
        <v>2023</v>
      </c>
      <c r="H104" s="484"/>
      <c r="I104" s="441" t="s">
        <v>18868</v>
      </c>
      <c r="J104" s="484"/>
      <c r="K104" s="441" t="s">
        <v>18869</v>
      </c>
      <c r="L104" s="441" t="s">
        <v>18870</v>
      </c>
      <c r="M104" s="484"/>
      <c r="N104" s="484"/>
      <c r="O104" s="263">
        <v>45478.0</v>
      </c>
      <c r="P104" s="230" t="s">
        <v>490</v>
      </c>
      <c r="Q104" s="230" t="s">
        <v>95</v>
      </c>
      <c r="R104" s="484"/>
      <c r="S104" s="484"/>
    </row>
    <row r="105">
      <c r="A105" s="441" t="s">
        <v>2814</v>
      </c>
      <c r="B105" s="441" t="s">
        <v>18871</v>
      </c>
      <c r="C105" s="441" t="s">
        <v>9482</v>
      </c>
      <c r="D105" s="441" t="s">
        <v>338</v>
      </c>
      <c r="E105" s="441" t="s">
        <v>6399</v>
      </c>
      <c r="F105" s="466" t="s">
        <v>11</v>
      </c>
      <c r="G105" s="441" t="s">
        <v>2023</v>
      </c>
      <c r="H105" s="466" t="s">
        <v>847</v>
      </c>
      <c r="I105" s="441" t="s">
        <v>18872</v>
      </c>
      <c r="J105" s="484"/>
      <c r="K105" s="441" t="s">
        <v>18873</v>
      </c>
      <c r="L105" s="441" t="s">
        <v>18874</v>
      </c>
      <c r="M105" s="870" t="s">
        <v>18875</v>
      </c>
      <c r="N105" s="484"/>
      <c r="O105" s="263">
        <v>45478.0</v>
      </c>
      <c r="P105" s="230" t="s">
        <v>490</v>
      </c>
      <c r="Q105" s="230" t="s">
        <v>95</v>
      </c>
      <c r="R105" s="484"/>
      <c r="S105" s="484"/>
    </row>
    <row r="106">
      <c r="A106" s="441" t="s">
        <v>2821</v>
      </c>
      <c r="B106" s="441" t="s">
        <v>18328</v>
      </c>
      <c r="C106" s="441" t="s">
        <v>9482</v>
      </c>
      <c r="D106" s="441" t="s">
        <v>338</v>
      </c>
      <c r="E106" s="441" t="s">
        <v>5639</v>
      </c>
      <c r="F106" s="466" t="s">
        <v>11</v>
      </c>
      <c r="G106" s="441" t="s">
        <v>2023</v>
      </c>
      <c r="H106" s="466" t="s">
        <v>847</v>
      </c>
      <c r="I106" s="441" t="s">
        <v>18876</v>
      </c>
      <c r="J106" s="484"/>
      <c r="K106" s="441" t="s">
        <v>18877</v>
      </c>
      <c r="L106" s="441" t="s">
        <v>18878</v>
      </c>
      <c r="M106" s="469"/>
      <c r="N106" s="484"/>
      <c r="O106" s="263">
        <v>45478.0</v>
      </c>
      <c r="P106" s="230" t="s">
        <v>490</v>
      </c>
      <c r="Q106" s="230" t="s">
        <v>95</v>
      </c>
      <c r="R106" s="484"/>
      <c r="S106" s="484"/>
    </row>
    <row r="107">
      <c r="A107" s="441" t="s">
        <v>2826</v>
      </c>
      <c r="B107" s="441" t="s">
        <v>9481</v>
      </c>
      <c r="C107" s="441" t="s">
        <v>9482</v>
      </c>
      <c r="D107" s="441" t="s">
        <v>338</v>
      </c>
      <c r="E107" s="441" t="s">
        <v>5639</v>
      </c>
      <c r="F107" s="466" t="s">
        <v>12</v>
      </c>
      <c r="G107" s="441" t="s">
        <v>2023</v>
      </c>
      <c r="H107" s="466" t="s">
        <v>847</v>
      </c>
      <c r="I107" s="441" t="s">
        <v>18879</v>
      </c>
      <c r="J107" s="484"/>
      <c r="K107" s="441" t="s">
        <v>18880</v>
      </c>
      <c r="L107" s="441" t="s">
        <v>18881</v>
      </c>
      <c r="M107" s="484"/>
      <c r="N107" s="874"/>
      <c r="O107" s="875"/>
      <c r="P107" s="469"/>
      <c r="Q107" s="441" t="s">
        <v>620</v>
      </c>
      <c r="R107" s="876" t="s">
        <v>18494</v>
      </c>
      <c r="S107" s="469" t="s">
        <v>57</v>
      </c>
    </row>
    <row r="108">
      <c r="A108" s="441" t="s">
        <v>2844</v>
      </c>
      <c r="B108" s="441" t="s">
        <v>18328</v>
      </c>
      <c r="C108" s="441" t="s">
        <v>9482</v>
      </c>
      <c r="D108" s="441" t="s">
        <v>338</v>
      </c>
      <c r="E108" s="441" t="s">
        <v>5639</v>
      </c>
      <c r="F108" s="466" t="s">
        <v>11</v>
      </c>
      <c r="G108" s="441" t="s">
        <v>2023</v>
      </c>
      <c r="H108" s="466" t="s">
        <v>847</v>
      </c>
      <c r="I108" s="441" t="s">
        <v>18882</v>
      </c>
      <c r="J108" s="484"/>
      <c r="K108" s="441" t="s">
        <v>18883</v>
      </c>
      <c r="L108" s="441" t="s">
        <v>18884</v>
      </c>
      <c r="M108" s="469"/>
      <c r="N108" s="484"/>
      <c r="O108" s="263">
        <v>45478.0</v>
      </c>
      <c r="P108" s="230" t="s">
        <v>490</v>
      </c>
      <c r="Q108" s="230" t="s">
        <v>95</v>
      </c>
      <c r="R108" s="484"/>
      <c r="S108" s="484"/>
    </row>
    <row r="109">
      <c r="A109" s="441" t="s">
        <v>2848</v>
      </c>
      <c r="B109" s="441" t="s">
        <v>18328</v>
      </c>
      <c r="C109" s="441" t="s">
        <v>9482</v>
      </c>
      <c r="D109" s="441" t="s">
        <v>338</v>
      </c>
      <c r="E109" s="441" t="s">
        <v>5639</v>
      </c>
      <c r="F109" s="466" t="s">
        <v>11</v>
      </c>
      <c r="G109" s="441" t="s">
        <v>2023</v>
      </c>
      <c r="H109" s="466" t="s">
        <v>847</v>
      </c>
      <c r="I109" s="441" t="s">
        <v>18885</v>
      </c>
      <c r="J109" s="484"/>
      <c r="K109" s="441" t="s">
        <v>18886</v>
      </c>
      <c r="L109" s="441" t="s">
        <v>18887</v>
      </c>
      <c r="M109" s="469"/>
      <c r="N109" s="484"/>
      <c r="O109" s="872">
        <v>45509.0</v>
      </c>
      <c r="P109" s="873" t="s">
        <v>471</v>
      </c>
      <c r="Q109" s="873" t="s">
        <v>95</v>
      </c>
      <c r="R109" s="484"/>
      <c r="S109" s="484"/>
    </row>
    <row r="110">
      <c r="A110" s="441" t="s">
        <v>2853</v>
      </c>
      <c r="B110" s="441" t="s">
        <v>18328</v>
      </c>
      <c r="C110" s="441" t="s">
        <v>9482</v>
      </c>
      <c r="D110" s="441" t="s">
        <v>338</v>
      </c>
      <c r="E110" s="441" t="s">
        <v>5639</v>
      </c>
      <c r="F110" s="466" t="s">
        <v>11</v>
      </c>
      <c r="G110" s="441" t="s">
        <v>2023</v>
      </c>
      <c r="H110" s="466" t="s">
        <v>847</v>
      </c>
      <c r="I110" s="441" t="s">
        <v>18888</v>
      </c>
      <c r="J110" s="484"/>
      <c r="K110" s="441" t="s">
        <v>18889</v>
      </c>
      <c r="L110" s="441" t="s">
        <v>18890</v>
      </c>
      <c r="M110" s="484"/>
      <c r="N110" s="484"/>
      <c r="O110" s="759">
        <v>45509.0</v>
      </c>
      <c r="P110" s="482" t="s">
        <v>471</v>
      </c>
      <c r="Q110" s="482" t="s">
        <v>95</v>
      </c>
      <c r="R110" s="484"/>
      <c r="S110" s="484"/>
    </row>
    <row r="111">
      <c r="A111" s="441" t="s">
        <v>2859</v>
      </c>
      <c r="B111" s="441" t="s">
        <v>18328</v>
      </c>
      <c r="C111" s="441" t="s">
        <v>9482</v>
      </c>
      <c r="D111" s="441" t="s">
        <v>338</v>
      </c>
      <c r="E111" s="441" t="s">
        <v>5639</v>
      </c>
      <c r="F111" s="466" t="s">
        <v>11</v>
      </c>
      <c r="G111" s="441" t="s">
        <v>2023</v>
      </c>
      <c r="H111" s="466" t="s">
        <v>847</v>
      </c>
      <c r="I111" s="441" t="s">
        <v>18891</v>
      </c>
      <c r="J111" s="484"/>
      <c r="K111" s="441" t="s">
        <v>18892</v>
      </c>
      <c r="L111" s="441" t="s">
        <v>18893</v>
      </c>
      <c r="M111" s="484"/>
      <c r="N111" s="484"/>
      <c r="O111" s="759">
        <v>45509.0</v>
      </c>
      <c r="P111" s="482" t="s">
        <v>471</v>
      </c>
      <c r="Q111" s="482" t="s">
        <v>95</v>
      </c>
      <c r="R111" s="484"/>
      <c r="S111" s="484"/>
    </row>
    <row r="112">
      <c r="A112" s="441" t="s">
        <v>2864</v>
      </c>
      <c r="B112" s="441" t="s">
        <v>18328</v>
      </c>
      <c r="C112" s="441" t="s">
        <v>9482</v>
      </c>
      <c r="D112" s="441" t="s">
        <v>338</v>
      </c>
      <c r="E112" s="441" t="s">
        <v>5639</v>
      </c>
      <c r="F112" s="466" t="s">
        <v>11</v>
      </c>
      <c r="G112" s="441" t="s">
        <v>2023</v>
      </c>
      <c r="H112" s="466" t="s">
        <v>847</v>
      </c>
      <c r="I112" s="441" t="s">
        <v>18894</v>
      </c>
      <c r="J112" s="484"/>
      <c r="K112" s="441" t="s">
        <v>18895</v>
      </c>
      <c r="L112" s="441" t="s">
        <v>18896</v>
      </c>
      <c r="M112" s="484"/>
      <c r="N112" s="484"/>
      <c r="O112" s="759">
        <v>45509.0</v>
      </c>
      <c r="P112" s="482" t="s">
        <v>471</v>
      </c>
      <c r="Q112" s="482" t="s">
        <v>95</v>
      </c>
      <c r="R112" s="484"/>
      <c r="S112" s="484"/>
    </row>
    <row r="113">
      <c r="A113" s="441" t="s">
        <v>2870</v>
      </c>
      <c r="B113" s="441" t="s">
        <v>9481</v>
      </c>
      <c r="C113" s="441" t="s">
        <v>9482</v>
      </c>
      <c r="D113" s="441" t="s">
        <v>338</v>
      </c>
      <c r="E113" s="441" t="s">
        <v>8346</v>
      </c>
      <c r="F113" s="466" t="s">
        <v>12</v>
      </c>
      <c r="G113" s="441" t="s">
        <v>2023</v>
      </c>
      <c r="H113" s="466" t="s">
        <v>847</v>
      </c>
      <c r="I113" s="441" t="s">
        <v>18897</v>
      </c>
      <c r="J113" s="484"/>
      <c r="K113" s="441" t="s">
        <v>18898</v>
      </c>
      <c r="L113" s="441" t="s">
        <v>18899</v>
      </c>
      <c r="M113" s="484"/>
      <c r="N113" s="484"/>
      <c r="O113" s="263">
        <v>45478.0</v>
      </c>
      <c r="P113" s="230" t="s">
        <v>490</v>
      </c>
      <c r="Q113" s="230" t="s">
        <v>95</v>
      </c>
      <c r="R113" s="441"/>
      <c r="S113" s="484"/>
    </row>
    <row r="114">
      <c r="A114" s="441" t="s">
        <v>2875</v>
      </c>
      <c r="B114" s="441" t="s">
        <v>2188</v>
      </c>
      <c r="C114" s="441" t="s">
        <v>6310</v>
      </c>
      <c r="D114" s="441" t="s">
        <v>338</v>
      </c>
      <c r="E114" s="441" t="s">
        <v>18900</v>
      </c>
      <c r="F114" s="466" t="s">
        <v>11</v>
      </c>
      <c r="G114" s="441" t="s">
        <v>2023</v>
      </c>
      <c r="H114" s="466" t="s">
        <v>847</v>
      </c>
      <c r="I114" s="441" t="s">
        <v>18901</v>
      </c>
      <c r="J114" s="484"/>
      <c r="K114" s="441" t="s">
        <v>18902</v>
      </c>
      <c r="L114" s="441" t="s">
        <v>18903</v>
      </c>
      <c r="M114" s="484"/>
      <c r="N114" s="484"/>
      <c r="O114" s="263">
        <v>45478.0</v>
      </c>
      <c r="P114" s="230" t="s">
        <v>490</v>
      </c>
      <c r="Q114" s="230" t="s">
        <v>95</v>
      </c>
      <c r="R114" s="484"/>
      <c r="S114" s="484"/>
    </row>
    <row r="115">
      <c r="A115" s="441" t="s">
        <v>2880</v>
      </c>
      <c r="B115" s="441" t="s">
        <v>2188</v>
      </c>
      <c r="C115" s="441" t="s">
        <v>6310</v>
      </c>
      <c r="D115" s="441" t="s">
        <v>338</v>
      </c>
      <c r="E115" s="441" t="s">
        <v>18900</v>
      </c>
      <c r="F115" s="466" t="s">
        <v>12</v>
      </c>
      <c r="G115" s="441" t="s">
        <v>2023</v>
      </c>
      <c r="H115" s="466" t="s">
        <v>847</v>
      </c>
      <c r="I115" s="441" t="s">
        <v>18904</v>
      </c>
      <c r="J115" s="484"/>
      <c r="K115" s="441" t="s">
        <v>18905</v>
      </c>
      <c r="L115" s="441" t="s">
        <v>18906</v>
      </c>
      <c r="M115" s="484"/>
      <c r="N115" s="484"/>
      <c r="O115" s="263">
        <v>45478.0</v>
      </c>
      <c r="P115" s="230" t="s">
        <v>490</v>
      </c>
      <c r="Q115" s="230" t="s">
        <v>95</v>
      </c>
      <c r="R115" s="484"/>
      <c r="S115" s="484"/>
    </row>
    <row r="116">
      <c r="A116" s="441" t="s">
        <v>2886</v>
      </c>
      <c r="B116" s="441" t="s">
        <v>2188</v>
      </c>
      <c r="C116" s="441" t="s">
        <v>6310</v>
      </c>
      <c r="D116" s="441" t="s">
        <v>338</v>
      </c>
      <c r="E116" s="441" t="s">
        <v>18900</v>
      </c>
      <c r="F116" s="466" t="s">
        <v>11</v>
      </c>
      <c r="G116" s="441" t="s">
        <v>2023</v>
      </c>
      <c r="H116" s="466" t="s">
        <v>847</v>
      </c>
      <c r="I116" s="441" t="s">
        <v>18907</v>
      </c>
      <c r="J116" s="484"/>
      <c r="K116" s="441" t="s">
        <v>18908</v>
      </c>
      <c r="L116" s="441" t="s">
        <v>18909</v>
      </c>
      <c r="M116" s="484"/>
      <c r="N116" s="484"/>
      <c r="O116" s="263">
        <v>45478.0</v>
      </c>
      <c r="P116" s="230" t="s">
        <v>490</v>
      </c>
      <c r="Q116" s="230" t="s">
        <v>95</v>
      </c>
      <c r="R116" s="484"/>
      <c r="S116" s="484"/>
    </row>
    <row r="117">
      <c r="A117" s="441" t="s">
        <v>2892</v>
      </c>
      <c r="B117" s="441" t="s">
        <v>8535</v>
      </c>
      <c r="C117" s="441" t="s">
        <v>6310</v>
      </c>
      <c r="D117" s="441" t="s">
        <v>338</v>
      </c>
      <c r="E117" s="484"/>
      <c r="F117" s="466" t="s">
        <v>12</v>
      </c>
      <c r="G117" s="441" t="s">
        <v>2023</v>
      </c>
      <c r="H117" s="484"/>
      <c r="I117" s="441" t="s">
        <v>18910</v>
      </c>
      <c r="J117" s="484"/>
      <c r="K117" s="441" t="s">
        <v>18911</v>
      </c>
      <c r="L117" s="441" t="s">
        <v>18912</v>
      </c>
      <c r="M117" s="484"/>
      <c r="N117" s="484"/>
      <c r="O117" s="263">
        <v>45478.0</v>
      </c>
      <c r="P117" s="230" t="s">
        <v>490</v>
      </c>
      <c r="Q117" s="230" t="s">
        <v>95</v>
      </c>
      <c r="R117" s="484"/>
      <c r="S117" s="484"/>
    </row>
    <row r="118">
      <c r="A118" s="441" t="s">
        <v>2896</v>
      </c>
      <c r="B118" s="441" t="s">
        <v>2181</v>
      </c>
      <c r="C118" s="441" t="s">
        <v>6310</v>
      </c>
      <c r="D118" s="441" t="s">
        <v>338</v>
      </c>
      <c r="E118" s="441" t="s">
        <v>18913</v>
      </c>
      <c r="F118" s="466" t="s">
        <v>11</v>
      </c>
      <c r="G118" s="441" t="s">
        <v>2023</v>
      </c>
      <c r="H118" s="466" t="s">
        <v>847</v>
      </c>
      <c r="I118" s="441" t="s">
        <v>18914</v>
      </c>
      <c r="J118" s="484"/>
      <c r="K118" s="441" t="s">
        <v>18915</v>
      </c>
      <c r="L118" s="441" t="s">
        <v>18916</v>
      </c>
      <c r="M118" s="484"/>
      <c r="N118" s="484"/>
      <c r="O118" s="263">
        <v>45478.0</v>
      </c>
      <c r="P118" s="230" t="s">
        <v>490</v>
      </c>
      <c r="Q118" s="230" t="s">
        <v>95</v>
      </c>
      <c r="R118" s="484"/>
      <c r="S118" s="484"/>
    </row>
    <row r="119">
      <c r="A119" s="441" t="s">
        <v>2901</v>
      </c>
      <c r="B119" s="441" t="s">
        <v>2181</v>
      </c>
      <c r="C119" s="441" t="s">
        <v>6310</v>
      </c>
      <c r="D119" s="441" t="s">
        <v>338</v>
      </c>
      <c r="E119" s="441" t="s">
        <v>9917</v>
      </c>
      <c r="F119" s="466" t="s">
        <v>11</v>
      </c>
      <c r="G119" s="441" t="s">
        <v>2023</v>
      </c>
      <c r="H119" s="466" t="s">
        <v>847</v>
      </c>
      <c r="I119" s="441" t="s">
        <v>2182</v>
      </c>
      <c r="J119" s="484"/>
      <c r="K119" s="441" t="s">
        <v>18917</v>
      </c>
      <c r="L119" s="441" t="s">
        <v>18918</v>
      </c>
      <c r="M119" s="484"/>
      <c r="N119" s="484"/>
      <c r="O119" s="263">
        <v>45478.0</v>
      </c>
      <c r="P119" s="230" t="s">
        <v>490</v>
      </c>
      <c r="Q119" s="230" t="s">
        <v>95</v>
      </c>
      <c r="R119" s="484"/>
      <c r="S119" s="484"/>
    </row>
    <row r="120">
      <c r="A120" s="441" t="s">
        <v>2905</v>
      </c>
      <c r="B120" s="441" t="s">
        <v>2181</v>
      </c>
      <c r="C120" s="441" t="s">
        <v>6310</v>
      </c>
      <c r="D120" s="441" t="s">
        <v>338</v>
      </c>
      <c r="E120" s="441" t="s">
        <v>9917</v>
      </c>
      <c r="F120" s="466" t="s">
        <v>11</v>
      </c>
      <c r="G120" s="441" t="s">
        <v>2023</v>
      </c>
      <c r="H120" s="484"/>
      <c r="I120" s="441" t="s">
        <v>18919</v>
      </c>
      <c r="J120" s="484"/>
      <c r="K120" s="441" t="s">
        <v>18920</v>
      </c>
      <c r="L120" s="441" t="s">
        <v>18921</v>
      </c>
      <c r="M120" s="484"/>
      <c r="N120" s="484"/>
      <c r="O120" s="263">
        <v>45478.0</v>
      </c>
      <c r="P120" s="230" t="s">
        <v>490</v>
      </c>
      <c r="Q120" s="230" t="s">
        <v>95</v>
      </c>
      <c r="R120" s="484"/>
      <c r="S120" s="484"/>
    </row>
    <row r="121">
      <c r="A121" s="441" t="s">
        <v>2908</v>
      </c>
      <c r="B121" s="441" t="s">
        <v>8458</v>
      </c>
      <c r="C121" s="441" t="s">
        <v>8459</v>
      </c>
      <c r="D121" s="441" t="s">
        <v>338</v>
      </c>
      <c r="E121" s="441" t="s">
        <v>18922</v>
      </c>
      <c r="F121" s="466" t="s">
        <v>11</v>
      </c>
      <c r="G121" s="441" t="s">
        <v>2023</v>
      </c>
      <c r="H121" s="466" t="s">
        <v>847</v>
      </c>
      <c r="I121" s="441" t="s">
        <v>18923</v>
      </c>
      <c r="J121" s="484"/>
      <c r="K121" s="441" t="s">
        <v>18924</v>
      </c>
      <c r="L121" s="441" t="s">
        <v>18925</v>
      </c>
      <c r="M121" s="469"/>
      <c r="N121" s="484"/>
      <c r="O121" s="759">
        <v>45509.0</v>
      </c>
      <c r="P121" s="482" t="s">
        <v>471</v>
      </c>
      <c r="Q121" s="482" t="s">
        <v>95</v>
      </c>
      <c r="R121" s="484"/>
      <c r="S121" s="484"/>
    </row>
    <row r="122">
      <c r="A122" s="441" t="s">
        <v>2913</v>
      </c>
      <c r="B122" s="441" t="s">
        <v>2206</v>
      </c>
      <c r="C122" s="441" t="s">
        <v>6346</v>
      </c>
      <c r="D122" s="441" t="s">
        <v>338</v>
      </c>
      <c r="E122" s="441" t="s">
        <v>18926</v>
      </c>
      <c r="F122" s="466" t="s">
        <v>12</v>
      </c>
      <c r="G122" s="441" t="s">
        <v>2023</v>
      </c>
      <c r="H122" s="466" t="s">
        <v>739</v>
      </c>
      <c r="I122" s="441" t="s">
        <v>18927</v>
      </c>
      <c r="J122" s="484"/>
      <c r="K122" s="441" t="s">
        <v>18928</v>
      </c>
      <c r="L122" s="441" t="s">
        <v>18929</v>
      </c>
      <c r="M122" s="484"/>
      <c r="N122" s="484"/>
      <c r="O122" s="263">
        <v>45478.0</v>
      </c>
      <c r="P122" s="230" t="s">
        <v>490</v>
      </c>
      <c r="Q122" s="230" t="s">
        <v>95</v>
      </c>
      <c r="R122" s="877"/>
      <c r="S122" s="484"/>
    </row>
    <row r="123">
      <c r="A123" s="441" t="s">
        <v>2917</v>
      </c>
      <c r="B123" s="441" t="s">
        <v>5057</v>
      </c>
      <c r="C123" s="441" t="s">
        <v>6346</v>
      </c>
      <c r="D123" s="441" t="s">
        <v>338</v>
      </c>
      <c r="E123" s="441" t="s">
        <v>22</v>
      </c>
      <c r="F123" s="466" t="s">
        <v>12</v>
      </c>
      <c r="G123" s="441" t="s">
        <v>2023</v>
      </c>
      <c r="H123" s="466" t="s">
        <v>1646</v>
      </c>
      <c r="I123" s="441" t="s">
        <v>18930</v>
      </c>
      <c r="J123" s="484"/>
      <c r="K123" s="441" t="s">
        <v>18931</v>
      </c>
      <c r="L123" s="441" t="s">
        <v>18932</v>
      </c>
      <c r="M123" s="484"/>
      <c r="N123" s="484"/>
      <c r="O123" s="263">
        <v>45478.0</v>
      </c>
      <c r="P123" s="230" t="s">
        <v>490</v>
      </c>
      <c r="Q123" s="230" t="s">
        <v>95</v>
      </c>
      <c r="R123" s="484"/>
      <c r="S123" s="484"/>
    </row>
    <row r="124">
      <c r="A124" s="441" t="s">
        <v>2922</v>
      </c>
      <c r="B124" s="441" t="s">
        <v>18871</v>
      </c>
      <c r="C124" s="441" t="s">
        <v>2315</v>
      </c>
      <c r="D124" s="441" t="s">
        <v>338</v>
      </c>
      <c r="E124" s="441" t="s">
        <v>18933</v>
      </c>
      <c r="F124" s="441" t="s">
        <v>11</v>
      </c>
      <c r="G124" s="441" t="s">
        <v>2023</v>
      </c>
      <c r="H124" s="441" t="s">
        <v>2267</v>
      </c>
      <c r="I124" s="724" t="s">
        <v>18934</v>
      </c>
      <c r="J124" s="484"/>
      <c r="K124" s="441" t="s">
        <v>18935</v>
      </c>
      <c r="L124" s="441" t="s">
        <v>18936</v>
      </c>
      <c r="M124" s="484"/>
      <c r="N124" s="484"/>
      <c r="O124" s="759">
        <v>45509.0</v>
      </c>
      <c r="P124" s="482" t="s">
        <v>471</v>
      </c>
      <c r="Q124" s="482" t="s">
        <v>95</v>
      </c>
      <c r="R124" s="484"/>
      <c r="S124" s="484"/>
    </row>
    <row r="125">
      <c r="A125" s="441" t="s">
        <v>2927</v>
      </c>
      <c r="B125" s="441" t="s">
        <v>18871</v>
      </c>
      <c r="C125" s="441" t="s">
        <v>2315</v>
      </c>
      <c r="D125" s="441" t="s">
        <v>338</v>
      </c>
      <c r="E125" s="484"/>
      <c r="F125" s="441" t="s">
        <v>12</v>
      </c>
      <c r="G125" s="441" t="s">
        <v>2023</v>
      </c>
      <c r="H125" s="441" t="s">
        <v>2267</v>
      </c>
      <c r="I125" s="724" t="s">
        <v>18937</v>
      </c>
      <c r="J125" s="484"/>
      <c r="K125" s="441" t="s">
        <v>18938</v>
      </c>
      <c r="L125" s="441" t="s">
        <v>18939</v>
      </c>
      <c r="M125" s="484"/>
      <c r="N125" s="484"/>
      <c r="O125" s="759">
        <v>45509.0</v>
      </c>
      <c r="P125" s="482" t="s">
        <v>471</v>
      </c>
      <c r="Q125" s="482" t="s">
        <v>95</v>
      </c>
      <c r="R125" s="484"/>
      <c r="S125" s="484"/>
    </row>
    <row r="126">
      <c r="A126" s="783" t="s">
        <v>2932</v>
      </c>
      <c r="B126" s="783" t="s">
        <v>18871</v>
      </c>
      <c r="C126" s="783" t="s">
        <v>2315</v>
      </c>
      <c r="D126" s="783" t="s">
        <v>338</v>
      </c>
      <c r="E126" s="771"/>
      <c r="F126" s="783" t="s">
        <v>11</v>
      </c>
      <c r="G126" s="441" t="s">
        <v>2023</v>
      </c>
      <c r="H126" s="783" t="s">
        <v>2267</v>
      </c>
      <c r="I126" s="878" t="s">
        <v>18940</v>
      </c>
      <c r="J126" s="771"/>
      <c r="K126" s="783" t="s">
        <v>18941</v>
      </c>
      <c r="L126" s="783" t="s">
        <v>18942</v>
      </c>
      <c r="M126" s="771"/>
      <c r="N126" s="771"/>
      <c r="O126" s="759">
        <v>45509.0</v>
      </c>
      <c r="P126" s="482" t="s">
        <v>471</v>
      </c>
      <c r="Q126" s="482" t="s">
        <v>95</v>
      </c>
      <c r="R126" s="771"/>
      <c r="S126" s="771"/>
    </row>
    <row r="127">
      <c r="A127" s="441" t="s">
        <v>2937</v>
      </c>
      <c r="B127" s="441" t="s">
        <v>18871</v>
      </c>
      <c r="C127" s="441" t="s">
        <v>2315</v>
      </c>
      <c r="D127" s="441" t="s">
        <v>338</v>
      </c>
      <c r="E127" s="484"/>
      <c r="F127" s="441" t="s">
        <v>12</v>
      </c>
      <c r="G127" s="441" t="s">
        <v>2023</v>
      </c>
      <c r="H127" s="441" t="s">
        <v>2267</v>
      </c>
      <c r="I127" s="724" t="s">
        <v>18943</v>
      </c>
      <c r="J127" s="484"/>
      <c r="K127" s="441" t="s">
        <v>18944</v>
      </c>
      <c r="L127" s="441" t="s">
        <v>18945</v>
      </c>
      <c r="M127" s="484"/>
      <c r="N127" s="484"/>
      <c r="O127" s="759">
        <v>45509.0</v>
      </c>
      <c r="P127" s="482" t="s">
        <v>471</v>
      </c>
      <c r="Q127" s="482" t="s">
        <v>95</v>
      </c>
      <c r="R127" s="484"/>
      <c r="S127" s="484"/>
    </row>
    <row r="128">
      <c r="A128" s="441" t="s">
        <v>2942</v>
      </c>
      <c r="B128" s="441" t="s">
        <v>18871</v>
      </c>
      <c r="C128" s="441" t="s">
        <v>2315</v>
      </c>
      <c r="D128" s="441" t="s">
        <v>338</v>
      </c>
      <c r="E128" s="484"/>
      <c r="F128" s="441" t="s">
        <v>12</v>
      </c>
      <c r="G128" s="441" t="s">
        <v>2023</v>
      </c>
      <c r="H128" s="441" t="s">
        <v>2267</v>
      </c>
      <c r="I128" s="441" t="s">
        <v>18946</v>
      </c>
      <c r="J128" s="484"/>
      <c r="K128" s="441" t="s">
        <v>18947</v>
      </c>
      <c r="L128" s="482" t="s">
        <v>18948</v>
      </c>
      <c r="M128" s="484"/>
      <c r="N128" s="484"/>
      <c r="O128" s="864">
        <v>45509.0</v>
      </c>
      <c r="P128" s="283" t="s">
        <v>471</v>
      </c>
      <c r="Q128" s="283" t="s">
        <v>95</v>
      </c>
      <c r="R128" s="484"/>
      <c r="S128" s="484"/>
    </row>
    <row r="129">
      <c r="A129" s="441" t="s">
        <v>2947</v>
      </c>
      <c r="B129" s="441" t="s">
        <v>18871</v>
      </c>
      <c r="C129" s="441" t="s">
        <v>2315</v>
      </c>
      <c r="D129" s="441" t="s">
        <v>338</v>
      </c>
      <c r="E129" s="484"/>
      <c r="F129" s="441" t="s">
        <v>12</v>
      </c>
      <c r="G129" s="441" t="s">
        <v>2023</v>
      </c>
      <c r="H129" s="441" t="s">
        <v>2267</v>
      </c>
      <c r="I129" s="724" t="s">
        <v>18949</v>
      </c>
      <c r="J129" s="484"/>
      <c r="K129" s="441" t="s">
        <v>18950</v>
      </c>
      <c r="L129" s="441" t="s">
        <v>18951</v>
      </c>
      <c r="M129" s="484"/>
      <c r="N129" s="484"/>
      <c r="O129" s="864">
        <v>45509.0</v>
      </c>
      <c r="P129" s="283" t="s">
        <v>471</v>
      </c>
      <c r="Q129" s="283" t="s">
        <v>95</v>
      </c>
      <c r="R129" s="484"/>
      <c r="S129" s="484"/>
    </row>
    <row r="130">
      <c r="A130" s="783" t="s">
        <v>2951</v>
      </c>
      <c r="B130" s="783" t="s">
        <v>14166</v>
      </c>
      <c r="C130" s="783" t="s">
        <v>5474</v>
      </c>
      <c r="D130" s="783" t="s">
        <v>338</v>
      </c>
      <c r="E130" s="771"/>
      <c r="F130" s="783" t="s">
        <v>11</v>
      </c>
      <c r="G130" s="441" t="s">
        <v>2023</v>
      </c>
      <c r="H130" s="783" t="s">
        <v>739</v>
      </c>
      <c r="I130" s="783" t="s">
        <v>18952</v>
      </c>
      <c r="J130" s="783" t="s">
        <v>2040</v>
      </c>
      <c r="K130" s="783" t="s">
        <v>18953</v>
      </c>
      <c r="L130" s="783" t="s">
        <v>18954</v>
      </c>
      <c r="M130" s="771"/>
      <c r="N130" s="771"/>
      <c r="O130" s="263">
        <v>45478.0</v>
      </c>
      <c r="P130" s="230" t="s">
        <v>490</v>
      </c>
      <c r="Q130" s="230" t="s">
        <v>95</v>
      </c>
      <c r="R130" s="771"/>
      <c r="S130" s="771"/>
    </row>
    <row r="131">
      <c r="A131" s="783" t="s">
        <v>2955</v>
      </c>
      <c r="B131" s="783" t="s">
        <v>14166</v>
      </c>
      <c r="C131" s="783" t="s">
        <v>5474</v>
      </c>
      <c r="D131" s="783" t="s">
        <v>338</v>
      </c>
      <c r="E131" s="771"/>
      <c r="F131" s="783" t="s">
        <v>12</v>
      </c>
      <c r="G131" s="441" t="s">
        <v>2023</v>
      </c>
      <c r="H131" s="783" t="s">
        <v>739</v>
      </c>
      <c r="I131" s="783" t="s">
        <v>18955</v>
      </c>
      <c r="J131" s="783" t="s">
        <v>2040</v>
      </c>
      <c r="K131" s="783" t="s">
        <v>18956</v>
      </c>
      <c r="L131" s="783" t="s">
        <v>18957</v>
      </c>
      <c r="M131" s="771"/>
      <c r="N131" s="771"/>
      <c r="O131" s="263">
        <v>45478.0</v>
      </c>
      <c r="P131" s="230" t="s">
        <v>490</v>
      </c>
      <c r="Q131" s="230" t="s">
        <v>95</v>
      </c>
      <c r="R131" s="771"/>
      <c r="S131" s="771"/>
    </row>
    <row r="132">
      <c r="A132" s="783" t="s">
        <v>2959</v>
      </c>
      <c r="B132" s="783" t="s">
        <v>14166</v>
      </c>
      <c r="C132" s="783" t="s">
        <v>5474</v>
      </c>
      <c r="D132" s="783" t="s">
        <v>338</v>
      </c>
      <c r="E132" s="771"/>
      <c r="F132" s="783" t="s">
        <v>12</v>
      </c>
      <c r="G132" s="441" t="s">
        <v>2023</v>
      </c>
      <c r="H132" s="783" t="s">
        <v>739</v>
      </c>
      <c r="I132" s="783" t="s">
        <v>18958</v>
      </c>
      <c r="J132" s="783" t="s">
        <v>2040</v>
      </c>
      <c r="K132" s="783" t="s">
        <v>18959</v>
      </c>
      <c r="L132" s="783" t="s">
        <v>18960</v>
      </c>
      <c r="M132" s="771"/>
      <c r="N132" s="771"/>
      <c r="O132" s="263">
        <v>45478.0</v>
      </c>
      <c r="P132" s="230" t="s">
        <v>490</v>
      </c>
      <c r="Q132" s="230" t="s">
        <v>95</v>
      </c>
      <c r="R132" s="771"/>
      <c r="S132" s="771"/>
    </row>
    <row r="133">
      <c r="A133" s="441" t="s">
        <v>2981</v>
      </c>
      <c r="B133" s="441" t="s">
        <v>9514</v>
      </c>
      <c r="C133" s="441" t="s">
        <v>6450</v>
      </c>
      <c r="D133" s="441" t="s">
        <v>338</v>
      </c>
      <c r="E133" s="484"/>
      <c r="F133" s="441" t="s">
        <v>12</v>
      </c>
      <c r="G133" s="441" t="s">
        <v>2023</v>
      </c>
      <c r="H133" s="441" t="s">
        <v>2267</v>
      </c>
      <c r="I133" s="441" t="s">
        <v>18961</v>
      </c>
      <c r="J133" s="484"/>
      <c r="K133" s="441" t="s">
        <v>9516</v>
      </c>
      <c r="L133" s="441" t="s">
        <v>18962</v>
      </c>
      <c r="M133" s="484"/>
      <c r="N133" s="484"/>
      <c r="O133" s="263">
        <v>45478.0</v>
      </c>
      <c r="P133" s="230" t="s">
        <v>490</v>
      </c>
      <c r="Q133" s="230" t="s">
        <v>95</v>
      </c>
      <c r="R133" s="484"/>
      <c r="S133" s="484"/>
    </row>
    <row r="134">
      <c r="A134" s="441" t="s">
        <v>2985</v>
      </c>
      <c r="B134" s="441" t="s">
        <v>9514</v>
      </c>
      <c r="C134" s="441" t="s">
        <v>6450</v>
      </c>
      <c r="D134" s="441" t="s">
        <v>338</v>
      </c>
      <c r="E134" s="484"/>
      <c r="F134" s="441" t="s">
        <v>12</v>
      </c>
      <c r="G134" s="441" t="s">
        <v>2023</v>
      </c>
      <c r="H134" s="441" t="s">
        <v>2267</v>
      </c>
      <c r="I134" s="441" t="s">
        <v>18963</v>
      </c>
      <c r="J134" s="441" t="s">
        <v>18964</v>
      </c>
      <c r="K134" s="441" t="s">
        <v>18965</v>
      </c>
      <c r="L134" s="441" t="s">
        <v>18966</v>
      </c>
      <c r="M134" s="482" t="s">
        <v>18967</v>
      </c>
      <c r="N134" s="719"/>
      <c r="O134" s="757" t="s">
        <v>1555</v>
      </c>
      <c r="P134" s="482" t="s">
        <v>94</v>
      </c>
      <c r="Q134" s="482" t="s">
        <v>95</v>
      </c>
      <c r="R134" s="484"/>
      <c r="S134" s="484"/>
    </row>
    <row r="135">
      <c r="A135" s="783" t="s">
        <v>2990</v>
      </c>
      <c r="B135" s="783" t="s">
        <v>8424</v>
      </c>
      <c r="C135" s="783" t="s">
        <v>5487</v>
      </c>
      <c r="D135" s="783" t="s">
        <v>338</v>
      </c>
      <c r="E135" s="771"/>
      <c r="F135" s="783" t="s">
        <v>11</v>
      </c>
      <c r="G135" s="441" t="s">
        <v>2023</v>
      </c>
      <c r="H135" s="783" t="s">
        <v>847</v>
      </c>
      <c r="I135" s="783" t="s">
        <v>18968</v>
      </c>
      <c r="J135" s="771"/>
      <c r="K135" s="783" t="s">
        <v>8426</v>
      </c>
      <c r="L135" s="783" t="s">
        <v>8427</v>
      </c>
      <c r="M135" s="771"/>
      <c r="N135" s="771"/>
      <c r="O135" s="263">
        <v>45478.0</v>
      </c>
      <c r="P135" s="230" t="s">
        <v>490</v>
      </c>
      <c r="Q135" s="230" t="s">
        <v>95</v>
      </c>
      <c r="R135" s="771"/>
      <c r="S135" s="771"/>
    </row>
    <row r="136">
      <c r="A136" s="441" t="s">
        <v>2994</v>
      </c>
      <c r="B136" s="441" t="s">
        <v>8424</v>
      </c>
      <c r="C136" s="441" t="s">
        <v>5487</v>
      </c>
      <c r="D136" s="441" t="s">
        <v>338</v>
      </c>
      <c r="E136" s="484"/>
      <c r="F136" s="441" t="s">
        <v>12</v>
      </c>
      <c r="G136" s="441" t="s">
        <v>2023</v>
      </c>
      <c r="H136" s="441" t="s">
        <v>847</v>
      </c>
      <c r="I136" s="441" t="s">
        <v>8431</v>
      </c>
      <c r="J136" s="484"/>
      <c r="K136" s="441" t="s">
        <v>8432</v>
      </c>
      <c r="L136" s="441" t="s">
        <v>8433</v>
      </c>
      <c r="M136" s="484"/>
      <c r="N136" s="484"/>
      <c r="O136" s="263">
        <v>45478.0</v>
      </c>
      <c r="P136" s="230" t="s">
        <v>490</v>
      </c>
      <c r="Q136" s="230" t="s">
        <v>95</v>
      </c>
      <c r="R136" s="484"/>
      <c r="S136" s="484"/>
    </row>
    <row r="137">
      <c r="A137" s="783" t="s">
        <v>2999</v>
      </c>
      <c r="B137" s="783" t="s">
        <v>8424</v>
      </c>
      <c r="C137" s="783" t="s">
        <v>5487</v>
      </c>
      <c r="D137" s="783" t="s">
        <v>338</v>
      </c>
      <c r="E137" s="771"/>
      <c r="F137" s="783" t="s">
        <v>12</v>
      </c>
      <c r="G137" s="441" t="s">
        <v>2023</v>
      </c>
      <c r="H137" s="783" t="s">
        <v>847</v>
      </c>
      <c r="I137" s="783" t="s">
        <v>18969</v>
      </c>
      <c r="J137" s="771"/>
      <c r="K137" s="783" t="s">
        <v>8435</v>
      </c>
      <c r="L137" s="783" t="s">
        <v>8436</v>
      </c>
      <c r="M137" s="771"/>
      <c r="N137" s="771"/>
      <c r="O137" s="263">
        <v>45478.0</v>
      </c>
      <c r="P137" s="230" t="s">
        <v>490</v>
      </c>
      <c r="Q137" s="230" t="s">
        <v>95</v>
      </c>
      <c r="R137" s="771"/>
      <c r="S137" s="771"/>
    </row>
    <row r="138">
      <c r="A138" s="441" t="s">
        <v>3003</v>
      </c>
      <c r="B138" s="441" t="s">
        <v>8330</v>
      </c>
      <c r="C138" s="441" t="s">
        <v>6450</v>
      </c>
      <c r="D138" s="441" t="s">
        <v>338</v>
      </c>
      <c r="E138" s="484"/>
      <c r="F138" s="441" t="s">
        <v>12</v>
      </c>
      <c r="G138" s="441" t="s">
        <v>2023</v>
      </c>
      <c r="H138" s="441" t="s">
        <v>739</v>
      </c>
      <c r="I138" s="441" t="s">
        <v>18970</v>
      </c>
      <c r="J138" s="484"/>
      <c r="K138" s="441" t="s">
        <v>18971</v>
      </c>
      <c r="L138" s="441" t="s">
        <v>18972</v>
      </c>
      <c r="M138" s="484"/>
      <c r="N138" s="484"/>
      <c r="O138" s="820">
        <v>45540.0</v>
      </c>
      <c r="P138" s="821" t="s">
        <v>490</v>
      </c>
      <c r="Q138" s="821" t="s">
        <v>95</v>
      </c>
      <c r="R138" s="484"/>
      <c r="S138" s="484"/>
    </row>
    <row r="139">
      <c r="A139" s="441" t="s">
        <v>3008</v>
      </c>
      <c r="B139" s="441" t="s">
        <v>8330</v>
      </c>
      <c r="C139" s="441" t="s">
        <v>6450</v>
      </c>
      <c r="D139" s="441" t="s">
        <v>338</v>
      </c>
      <c r="E139" s="484"/>
      <c r="F139" s="441" t="s">
        <v>12</v>
      </c>
      <c r="G139" s="441" t="s">
        <v>2023</v>
      </c>
      <c r="H139" s="441" t="s">
        <v>739</v>
      </c>
      <c r="I139" s="441" t="s">
        <v>18973</v>
      </c>
      <c r="J139" s="484"/>
      <c r="K139" s="441" t="s">
        <v>18974</v>
      </c>
      <c r="L139" s="441" t="s">
        <v>18975</v>
      </c>
      <c r="M139" s="484"/>
      <c r="N139" s="484"/>
      <c r="O139" s="263">
        <v>45478.0</v>
      </c>
      <c r="P139" s="230" t="s">
        <v>490</v>
      </c>
      <c r="Q139" s="230" t="s">
        <v>95</v>
      </c>
      <c r="R139" s="484"/>
      <c r="S139" s="484"/>
    </row>
    <row r="140">
      <c r="A140" s="783" t="s">
        <v>3013</v>
      </c>
      <c r="B140" s="783" t="s">
        <v>8330</v>
      </c>
      <c r="C140" s="783" t="s">
        <v>6450</v>
      </c>
      <c r="D140" s="783" t="s">
        <v>338</v>
      </c>
      <c r="E140" s="771"/>
      <c r="F140" s="783" t="s">
        <v>12</v>
      </c>
      <c r="G140" s="441" t="s">
        <v>2023</v>
      </c>
      <c r="H140" s="783" t="s">
        <v>739</v>
      </c>
      <c r="I140" s="783" t="s">
        <v>18976</v>
      </c>
      <c r="J140" s="771"/>
      <c r="K140" s="783" t="s">
        <v>8369</v>
      </c>
      <c r="L140" s="783" t="s">
        <v>8370</v>
      </c>
      <c r="M140" s="771"/>
      <c r="N140" s="771"/>
      <c r="O140" s="820">
        <v>45509.0</v>
      </c>
      <c r="P140" s="821" t="s">
        <v>490</v>
      </c>
      <c r="Q140" s="821" t="s">
        <v>95</v>
      </c>
      <c r="R140" s="771"/>
      <c r="S140" s="771"/>
    </row>
    <row r="141">
      <c r="A141" s="441" t="s">
        <v>3030</v>
      </c>
      <c r="B141" s="441" t="s">
        <v>8330</v>
      </c>
      <c r="C141" s="441" t="s">
        <v>6450</v>
      </c>
      <c r="D141" s="441" t="s">
        <v>338</v>
      </c>
      <c r="E141" s="484"/>
      <c r="F141" s="441" t="s">
        <v>12</v>
      </c>
      <c r="G141" s="441" t="s">
        <v>2023</v>
      </c>
      <c r="H141" s="441" t="s">
        <v>2267</v>
      </c>
      <c r="I141" s="441" t="s">
        <v>18977</v>
      </c>
      <c r="J141" s="484"/>
      <c r="K141" s="441" t="s">
        <v>18978</v>
      </c>
      <c r="L141" s="441" t="s">
        <v>18979</v>
      </c>
      <c r="M141" s="484"/>
      <c r="N141" s="484"/>
      <c r="O141" s="872">
        <v>45509.0</v>
      </c>
      <c r="P141" s="873" t="s">
        <v>471</v>
      </c>
      <c r="Q141" s="873" t="s">
        <v>95</v>
      </c>
      <c r="R141" s="484"/>
      <c r="S141" s="484"/>
    </row>
    <row r="142">
      <c r="A142" s="441" t="s">
        <v>3034</v>
      </c>
      <c r="B142" s="441" t="s">
        <v>8330</v>
      </c>
      <c r="C142" s="441" t="s">
        <v>6450</v>
      </c>
      <c r="D142" s="441" t="s">
        <v>338</v>
      </c>
      <c r="E142" s="484"/>
      <c r="F142" s="441" t="s">
        <v>12</v>
      </c>
      <c r="G142" s="441" t="s">
        <v>2023</v>
      </c>
      <c r="H142" s="441" t="s">
        <v>847</v>
      </c>
      <c r="I142" s="441" t="s">
        <v>18980</v>
      </c>
      <c r="J142" s="484"/>
      <c r="K142" s="441" t="s">
        <v>18981</v>
      </c>
      <c r="L142" s="441" t="s">
        <v>18982</v>
      </c>
      <c r="M142" s="879" t="s">
        <v>18751</v>
      </c>
      <c r="N142" s="719" t="s">
        <v>18983</v>
      </c>
      <c r="O142" s="757" t="s">
        <v>1555</v>
      </c>
      <c r="P142" s="482" t="s">
        <v>94</v>
      </c>
      <c r="Q142" s="482" t="s">
        <v>95</v>
      </c>
      <c r="R142" s="484"/>
      <c r="S142" s="484"/>
    </row>
    <row r="143">
      <c r="A143" s="441" t="s">
        <v>3038</v>
      </c>
      <c r="B143" s="441" t="s">
        <v>15651</v>
      </c>
      <c r="C143" s="441" t="s">
        <v>14216</v>
      </c>
      <c r="D143" s="441" t="s">
        <v>338</v>
      </c>
      <c r="E143" s="484"/>
      <c r="F143" s="441" t="s">
        <v>12</v>
      </c>
      <c r="G143" s="441" t="s">
        <v>2023</v>
      </c>
      <c r="H143" s="441" t="s">
        <v>739</v>
      </c>
      <c r="I143" s="724" t="s">
        <v>18984</v>
      </c>
      <c r="J143" s="484"/>
      <c r="K143" s="441" t="s">
        <v>18985</v>
      </c>
      <c r="L143" s="724" t="s">
        <v>18986</v>
      </c>
      <c r="M143" s="484"/>
      <c r="N143" s="484"/>
      <c r="O143" s="864">
        <v>45509.0</v>
      </c>
      <c r="P143" s="283" t="s">
        <v>471</v>
      </c>
      <c r="Q143" s="283" t="s">
        <v>95</v>
      </c>
      <c r="R143" s="484"/>
      <c r="S143" s="484"/>
    </row>
    <row r="144">
      <c r="A144" s="441" t="s">
        <v>3043</v>
      </c>
      <c r="B144" s="441" t="s">
        <v>15651</v>
      </c>
      <c r="C144" s="441" t="s">
        <v>14216</v>
      </c>
      <c r="D144" s="441" t="s">
        <v>338</v>
      </c>
      <c r="E144" s="484"/>
      <c r="F144" s="441" t="s">
        <v>12</v>
      </c>
      <c r="G144" s="441" t="s">
        <v>2023</v>
      </c>
      <c r="H144" s="441" t="s">
        <v>739</v>
      </c>
      <c r="I144" s="724" t="s">
        <v>18987</v>
      </c>
      <c r="J144" s="484"/>
      <c r="K144" s="441" t="s">
        <v>18988</v>
      </c>
      <c r="L144" s="724" t="s">
        <v>18989</v>
      </c>
      <c r="M144" s="482" t="s">
        <v>18990</v>
      </c>
      <c r="N144" s="484"/>
      <c r="O144" s="776">
        <v>45509.0</v>
      </c>
      <c r="P144" s="880" t="s">
        <v>471</v>
      </c>
      <c r="Q144" s="482" t="s">
        <v>95</v>
      </c>
      <c r="R144" s="484"/>
      <c r="S144" s="484"/>
    </row>
    <row r="145">
      <c r="A145" s="441" t="s">
        <v>3048</v>
      </c>
      <c r="B145" s="441" t="s">
        <v>15651</v>
      </c>
      <c r="C145" s="441" t="s">
        <v>14216</v>
      </c>
      <c r="D145" s="441" t="s">
        <v>338</v>
      </c>
      <c r="E145" s="484"/>
      <c r="F145" s="441" t="s">
        <v>12</v>
      </c>
      <c r="G145" s="441" t="s">
        <v>2023</v>
      </c>
      <c r="H145" s="441" t="s">
        <v>739</v>
      </c>
      <c r="I145" s="724" t="s">
        <v>18991</v>
      </c>
      <c r="J145" s="441" t="s">
        <v>18992</v>
      </c>
      <c r="K145" s="482" t="s">
        <v>18993</v>
      </c>
      <c r="L145" s="724" t="s">
        <v>18994</v>
      </c>
      <c r="M145" s="879" t="s">
        <v>18995</v>
      </c>
      <c r="N145" s="484"/>
      <c r="O145" s="881" t="s">
        <v>10771</v>
      </c>
      <c r="P145" s="722" t="s">
        <v>471</v>
      </c>
      <c r="Q145" s="722" t="s">
        <v>95</v>
      </c>
      <c r="R145" s="484"/>
      <c r="S145" s="484"/>
    </row>
    <row r="146">
      <c r="A146" s="441" t="s">
        <v>3052</v>
      </c>
      <c r="B146" s="441" t="s">
        <v>8466</v>
      </c>
      <c r="C146" s="441" t="s">
        <v>8416</v>
      </c>
      <c r="D146" s="441" t="s">
        <v>338</v>
      </c>
      <c r="E146" s="484"/>
      <c r="F146" s="441" t="s">
        <v>11</v>
      </c>
      <c r="G146" s="441" t="s">
        <v>2023</v>
      </c>
      <c r="H146" s="441" t="s">
        <v>847</v>
      </c>
      <c r="I146" s="441" t="s">
        <v>18996</v>
      </c>
      <c r="J146" s="484"/>
      <c r="K146" s="441" t="s">
        <v>18997</v>
      </c>
      <c r="L146" s="441" t="s">
        <v>18998</v>
      </c>
      <c r="M146" s="484"/>
      <c r="N146" s="484"/>
      <c r="O146" s="263">
        <v>45478.0</v>
      </c>
      <c r="P146" s="230" t="s">
        <v>490</v>
      </c>
      <c r="Q146" s="230" t="s">
        <v>95</v>
      </c>
      <c r="R146" s="484"/>
      <c r="S146" s="484"/>
    </row>
    <row r="147">
      <c r="A147" s="441" t="s">
        <v>3056</v>
      </c>
      <c r="B147" s="441" t="s">
        <v>8466</v>
      </c>
      <c r="C147" s="441" t="s">
        <v>8416</v>
      </c>
      <c r="D147" s="441" t="s">
        <v>338</v>
      </c>
      <c r="E147" s="484"/>
      <c r="F147" s="441" t="s">
        <v>12</v>
      </c>
      <c r="G147" s="441" t="s">
        <v>2023</v>
      </c>
      <c r="H147" s="441" t="s">
        <v>847</v>
      </c>
      <c r="I147" s="441" t="s">
        <v>18999</v>
      </c>
      <c r="J147" s="484"/>
      <c r="K147" s="441" t="s">
        <v>19000</v>
      </c>
      <c r="L147" s="441" t="s">
        <v>19001</v>
      </c>
      <c r="M147" s="484"/>
      <c r="N147" s="484"/>
      <c r="O147" s="263">
        <v>45478.0</v>
      </c>
      <c r="P147" s="230" t="s">
        <v>490</v>
      </c>
      <c r="Q147" s="230" t="s">
        <v>95</v>
      </c>
      <c r="R147" s="484"/>
      <c r="S147" s="484"/>
    </row>
    <row r="148">
      <c r="A148" s="441" t="s">
        <v>3061</v>
      </c>
      <c r="B148" s="441" t="s">
        <v>8466</v>
      </c>
      <c r="C148" s="441" t="s">
        <v>8416</v>
      </c>
      <c r="D148" s="441" t="s">
        <v>338</v>
      </c>
      <c r="E148" s="484"/>
      <c r="F148" s="441" t="s">
        <v>12</v>
      </c>
      <c r="G148" s="441" t="s">
        <v>2023</v>
      </c>
      <c r="H148" s="441" t="s">
        <v>847</v>
      </c>
      <c r="I148" s="441" t="s">
        <v>19002</v>
      </c>
      <c r="J148" s="484"/>
      <c r="K148" s="441" t="s">
        <v>19003</v>
      </c>
      <c r="L148" s="441" t="s">
        <v>19004</v>
      </c>
      <c r="M148" s="484"/>
      <c r="N148" s="484"/>
      <c r="O148" s="263">
        <v>45478.0</v>
      </c>
      <c r="P148" s="230" t="s">
        <v>490</v>
      </c>
      <c r="Q148" s="230" t="s">
        <v>95</v>
      </c>
      <c r="R148" s="484"/>
      <c r="S148" s="484"/>
    </row>
    <row r="149">
      <c r="A149" s="441" t="s">
        <v>3066</v>
      </c>
      <c r="B149" s="441" t="s">
        <v>8466</v>
      </c>
      <c r="C149" s="441" t="s">
        <v>8416</v>
      </c>
      <c r="D149" s="441" t="s">
        <v>338</v>
      </c>
      <c r="E149" s="484"/>
      <c r="F149" s="441" t="s">
        <v>12</v>
      </c>
      <c r="G149" s="441" t="s">
        <v>2023</v>
      </c>
      <c r="H149" s="441" t="s">
        <v>847</v>
      </c>
      <c r="I149" s="441" t="s">
        <v>19005</v>
      </c>
      <c r="J149" s="484"/>
      <c r="K149" s="441" t="s">
        <v>19006</v>
      </c>
      <c r="L149" s="441" t="s">
        <v>19007</v>
      </c>
      <c r="M149" s="484"/>
      <c r="N149" s="484"/>
      <c r="O149" s="263">
        <v>45478.0</v>
      </c>
      <c r="P149" s="230" t="s">
        <v>490</v>
      </c>
      <c r="Q149" s="230" t="s">
        <v>95</v>
      </c>
      <c r="R149" s="484"/>
      <c r="S149" s="484"/>
    </row>
    <row r="150">
      <c r="A150" s="441" t="s">
        <v>3070</v>
      </c>
      <c r="B150" s="441" t="s">
        <v>19008</v>
      </c>
      <c r="C150" s="441" t="s">
        <v>2795</v>
      </c>
      <c r="D150" s="441" t="s">
        <v>338</v>
      </c>
      <c r="E150" s="484"/>
      <c r="F150" s="441" t="s">
        <v>11</v>
      </c>
      <c r="G150" s="441" t="s">
        <v>2023</v>
      </c>
      <c r="H150" s="441" t="s">
        <v>739</v>
      </c>
      <c r="I150" s="441" t="s">
        <v>19009</v>
      </c>
      <c r="J150" s="441" t="s">
        <v>6316</v>
      </c>
      <c r="K150" s="441" t="s">
        <v>19010</v>
      </c>
      <c r="L150" s="441" t="s">
        <v>19011</v>
      </c>
      <c r="M150" s="870"/>
      <c r="N150" s="484"/>
      <c r="O150" s="864">
        <v>45509.0</v>
      </c>
      <c r="P150" s="283" t="s">
        <v>471</v>
      </c>
      <c r="Q150" s="283" t="s">
        <v>95</v>
      </c>
      <c r="R150" s="484"/>
      <c r="S150" s="484"/>
    </row>
    <row r="151">
      <c r="A151" s="441" t="s">
        <v>3074</v>
      </c>
      <c r="B151" s="441" t="s">
        <v>19008</v>
      </c>
      <c r="C151" s="441" t="s">
        <v>2795</v>
      </c>
      <c r="D151" s="441" t="s">
        <v>338</v>
      </c>
      <c r="E151" s="484"/>
      <c r="F151" s="441" t="s">
        <v>11</v>
      </c>
      <c r="G151" s="441" t="s">
        <v>2023</v>
      </c>
      <c r="H151" s="441" t="s">
        <v>739</v>
      </c>
      <c r="I151" s="441" t="s">
        <v>19012</v>
      </c>
      <c r="J151" s="484"/>
      <c r="K151" s="441" t="s">
        <v>19013</v>
      </c>
      <c r="L151" s="441" t="s">
        <v>19014</v>
      </c>
      <c r="M151" s="870"/>
      <c r="N151" s="484"/>
      <c r="O151" s="864">
        <v>45509.0</v>
      </c>
      <c r="P151" s="283" t="s">
        <v>471</v>
      </c>
      <c r="Q151" s="283" t="s">
        <v>95</v>
      </c>
      <c r="R151" s="484"/>
      <c r="S151" s="484"/>
    </row>
    <row r="152">
      <c r="A152" s="441" t="s">
        <v>3079</v>
      </c>
      <c r="B152" s="441" t="s">
        <v>19008</v>
      </c>
      <c r="C152" s="441" t="s">
        <v>2795</v>
      </c>
      <c r="D152" s="441" t="s">
        <v>338</v>
      </c>
      <c r="E152" s="484"/>
      <c r="F152" s="441" t="s">
        <v>12</v>
      </c>
      <c r="G152" s="441" t="s">
        <v>2023</v>
      </c>
      <c r="H152" s="441" t="s">
        <v>739</v>
      </c>
      <c r="I152" s="441" t="s">
        <v>19015</v>
      </c>
      <c r="J152" s="484"/>
      <c r="K152" s="441" t="s">
        <v>19013</v>
      </c>
      <c r="L152" s="441" t="s">
        <v>19016</v>
      </c>
      <c r="M152" s="484"/>
      <c r="N152" s="484"/>
      <c r="O152" s="864">
        <v>45509.0</v>
      </c>
      <c r="P152" s="283" t="s">
        <v>471</v>
      </c>
      <c r="Q152" s="283" t="s">
        <v>95</v>
      </c>
      <c r="R152" s="484"/>
      <c r="S152" s="484"/>
    </row>
    <row r="153">
      <c r="A153" s="441" t="s">
        <v>3084</v>
      </c>
      <c r="B153" s="441" t="s">
        <v>7849</v>
      </c>
      <c r="C153" s="441" t="s">
        <v>5067</v>
      </c>
      <c r="D153" s="441" t="s">
        <v>338</v>
      </c>
      <c r="E153" s="484"/>
      <c r="F153" s="441" t="s">
        <v>11</v>
      </c>
      <c r="G153" s="441" t="s">
        <v>2023</v>
      </c>
      <c r="H153" s="441" t="s">
        <v>739</v>
      </c>
      <c r="I153" s="441" t="s">
        <v>19017</v>
      </c>
      <c r="J153" s="441" t="s">
        <v>7851</v>
      </c>
      <c r="K153" s="441" t="s">
        <v>8429</v>
      </c>
      <c r="L153" s="441" t="s">
        <v>19018</v>
      </c>
      <c r="M153" s="484"/>
      <c r="N153" s="484"/>
      <c r="O153" s="882"/>
      <c r="P153" s="441"/>
      <c r="Q153" s="441" t="s">
        <v>620</v>
      </c>
      <c r="R153" s="443" t="s">
        <v>19019</v>
      </c>
      <c r="S153" s="443" t="s">
        <v>57</v>
      </c>
    </row>
    <row r="154">
      <c r="A154" s="441" t="s">
        <v>3089</v>
      </c>
      <c r="B154" s="441" t="s">
        <v>9107</v>
      </c>
      <c r="C154" s="441" t="s">
        <v>2795</v>
      </c>
      <c r="D154" s="441" t="s">
        <v>338</v>
      </c>
      <c r="E154" s="484"/>
      <c r="F154" s="441" t="s">
        <v>11</v>
      </c>
      <c r="G154" s="441" t="s">
        <v>2023</v>
      </c>
      <c r="H154" s="441" t="s">
        <v>739</v>
      </c>
      <c r="I154" s="441" t="s">
        <v>9109</v>
      </c>
      <c r="J154" s="484"/>
      <c r="K154" s="441" t="s">
        <v>15841</v>
      </c>
      <c r="L154" s="441" t="s">
        <v>19020</v>
      </c>
      <c r="M154" s="484"/>
      <c r="N154" s="484"/>
      <c r="O154" s="759">
        <v>45478.0</v>
      </c>
      <c r="P154" s="482" t="s">
        <v>490</v>
      </c>
      <c r="Q154" s="482" t="s">
        <v>95</v>
      </c>
      <c r="R154" s="484"/>
      <c r="S154" s="484"/>
    </row>
    <row r="155">
      <c r="A155" s="441" t="s">
        <v>3100</v>
      </c>
      <c r="B155" s="441" t="s">
        <v>6432</v>
      </c>
      <c r="C155" s="441" t="s">
        <v>8438</v>
      </c>
      <c r="D155" s="441" t="s">
        <v>338</v>
      </c>
      <c r="E155" s="484"/>
      <c r="F155" s="441" t="s">
        <v>11</v>
      </c>
      <c r="G155" s="441" t="s">
        <v>2023</v>
      </c>
      <c r="H155" s="441" t="s">
        <v>739</v>
      </c>
      <c r="I155" s="724" t="s">
        <v>19021</v>
      </c>
      <c r="J155" s="484"/>
      <c r="K155" s="441" t="s">
        <v>19022</v>
      </c>
      <c r="L155" s="724" t="s">
        <v>19023</v>
      </c>
      <c r="M155" s="484"/>
      <c r="N155" s="484"/>
      <c r="O155" s="759">
        <v>45478.0</v>
      </c>
      <c r="P155" s="482" t="s">
        <v>490</v>
      </c>
      <c r="Q155" s="482" t="s">
        <v>95</v>
      </c>
      <c r="R155" s="484"/>
      <c r="S155" s="484"/>
    </row>
    <row r="156">
      <c r="A156" s="441" t="s">
        <v>3106</v>
      </c>
      <c r="B156" s="441" t="s">
        <v>6449</v>
      </c>
      <c r="C156" s="441" t="s">
        <v>6450</v>
      </c>
      <c r="D156" s="441" t="s">
        <v>338</v>
      </c>
      <c r="E156" s="484"/>
      <c r="F156" s="441" t="s">
        <v>11</v>
      </c>
      <c r="G156" s="441" t="s">
        <v>2023</v>
      </c>
      <c r="H156" s="441" t="s">
        <v>739</v>
      </c>
      <c r="I156" s="441" t="s">
        <v>19024</v>
      </c>
      <c r="J156" s="484"/>
      <c r="K156" s="441" t="s">
        <v>19025</v>
      </c>
      <c r="L156" s="441" t="s">
        <v>19026</v>
      </c>
      <c r="M156" s="484"/>
      <c r="N156" s="484"/>
      <c r="O156" s="759">
        <v>45478.0</v>
      </c>
      <c r="P156" s="482" t="s">
        <v>490</v>
      </c>
      <c r="Q156" s="482" t="s">
        <v>95</v>
      </c>
      <c r="R156" s="484"/>
      <c r="S156" s="484"/>
    </row>
    <row r="157">
      <c r="A157" s="441" t="s">
        <v>3115</v>
      </c>
      <c r="B157" s="441" t="s">
        <v>6449</v>
      </c>
      <c r="C157" s="441" t="s">
        <v>6450</v>
      </c>
      <c r="D157" s="441" t="s">
        <v>338</v>
      </c>
      <c r="E157" s="484"/>
      <c r="F157" s="441" t="s">
        <v>11</v>
      </c>
      <c r="G157" s="441" t="s">
        <v>2023</v>
      </c>
      <c r="H157" s="441" t="s">
        <v>739</v>
      </c>
      <c r="I157" s="441" t="s">
        <v>19027</v>
      </c>
      <c r="J157" s="484"/>
      <c r="K157" s="441" t="s">
        <v>19028</v>
      </c>
      <c r="L157" s="441" t="s">
        <v>19029</v>
      </c>
      <c r="M157" s="484"/>
      <c r="N157" s="484"/>
      <c r="O157" s="759">
        <v>45478.0</v>
      </c>
      <c r="P157" s="482" t="s">
        <v>490</v>
      </c>
      <c r="Q157" s="482" t="s">
        <v>95</v>
      </c>
      <c r="R157" s="484"/>
      <c r="S157" s="484"/>
    </row>
    <row r="158">
      <c r="A158" s="441" t="s">
        <v>3120</v>
      </c>
      <c r="B158" s="441" t="s">
        <v>6449</v>
      </c>
      <c r="C158" s="441" t="s">
        <v>6450</v>
      </c>
      <c r="D158" s="441" t="s">
        <v>338</v>
      </c>
      <c r="E158" s="484"/>
      <c r="F158" s="441" t="s">
        <v>11</v>
      </c>
      <c r="G158" s="441" t="s">
        <v>2023</v>
      </c>
      <c r="H158" s="441" t="s">
        <v>739</v>
      </c>
      <c r="I158" s="441" t="s">
        <v>19030</v>
      </c>
      <c r="J158" s="484"/>
      <c r="K158" s="441" t="s">
        <v>19028</v>
      </c>
      <c r="L158" s="441" t="s">
        <v>19031</v>
      </c>
      <c r="M158" s="484"/>
      <c r="N158" s="484"/>
      <c r="O158" s="864">
        <v>45509.0</v>
      </c>
      <c r="P158" s="283" t="s">
        <v>471</v>
      </c>
      <c r="Q158" s="283" t="s">
        <v>95</v>
      </c>
      <c r="R158" s="484"/>
      <c r="S158" s="484"/>
    </row>
    <row r="159">
      <c r="A159" s="441" t="s">
        <v>3126</v>
      </c>
      <c r="B159" s="441" t="s">
        <v>9514</v>
      </c>
      <c r="C159" s="441" t="s">
        <v>6450</v>
      </c>
      <c r="D159" s="441" t="s">
        <v>338</v>
      </c>
      <c r="E159" s="484"/>
      <c r="F159" s="441" t="s">
        <v>12</v>
      </c>
      <c r="G159" s="441" t="s">
        <v>2023</v>
      </c>
      <c r="H159" s="441" t="s">
        <v>2267</v>
      </c>
      <c r="I159" s="441" t="s">
        <v>19032</v>
      </c>
      <c r="J159" s="484"/>
      <c r="K159" s="441" t="s">
        <v>19033</v>
      </c>
      <c r="L159" s="441" t="s">
        <v>19034</v>
      </c>
      <c r="M159" s="484"/>
      <c r="N159" s="484"/>
      <c r="O159" s="759">
        <v>45478.0</v>
      </c>
      <c r="P159" s="482" t="s">
        <v>490</v>
      </c>
      <c r="Q159" s="482" t="s">
        <v>95</v>
      </c>
      <c r="R159" s="484"/>
      <c r="S159" s="484"/>
    </row>
    <row r="160">
      <c r="A160" s="441" t="s">
        <v>3132</v>
      </c>
      <c r="B160" s="441" t="s">
        <v>12737</v>
      </c>
      <c r="C160" s="441" t="s">
        <v>8438</v>
      </c>
      <c r="D160" s="441" t="s">
        <v>338</v>
      </c>
      <c r="E160" s="484"/>
      <c r="F160" s="441" t="s">
        <v>12</v>
      </c>
      <c r="G160" s="441" t="s">
        <v>2023</v>
      </c>
      <c r="H160" s="441" t="s">
        <v>2267</v>
      </c>
      <c r="I160" s="441" t="s">
        <v>19035</v>
      </c>
      <c r="J160" s="484"/>
      <c r="K160" s="441" t="s">
        <v>19036</v>
      </c>
      <c r="L160" s="441" t="s">
        <v>19037</v>
      </c>
      <c r="M160" s="484"/>
      <c r="N160" s="484"/>
      <c r="O160" s="864">
        <v>45509.0</v>
      </c>
      <c r="P160" s="283" t="s">
        <v>471</v>
      </c>
      <c r="Q160" s="283" t="s">
        <v>95</v>
      </c>
      <c r="R160" s="484"/>
      <c r="S160" s="484"/>
    </row>
    <row r="161">
      <c r="A161" s="441" t="s">
        <v>3137</v>
      </c>
      <c r="B161" s="441" t="s">
        <v>12737</v>
      </c>
      <c r="C161" s="441" t="s">
        <v>8438</v>
      </c>
      <c r="D161" s="441" t="s">
        <v>338</v>
      </c>
      <c r="E161" s="484"/>
      <c r="F161" s="441" t="s">
        <v>11</v>
      </c>
      <c r="G161" s="441" t="s">
        <v>2023</v>
      </c>
      <c r="H161" s="441" t="s">
        <v>2267</v>
      </c>
      <c r="I161" s="441" t="s">
        <v>19038</v>
      </c>
      <c r="J161" s="484"/>
      <c r="K161" s="441" t="s">
        <v>19039</v>
      </c>
      <c r="L161" s="441" t="s">
        <v>19040</v>
      </c>
      <c r="M161" s="484"/>
      <c r="N161" s="484"/>
      <c r="O161" s="864">
        <v>45509.0</v>
      </c>
      <c r="P161" s="283" t="s">
        <v>471</v>
      </c>
      <c r="Q161" s="283" t="s">
        <v>95</v>
      </c>
      <c r="R161" s="883"/>
      <c r="S161" s="484"/>
    </row>
    <row r="162">
      <c r="A162" s="441" t="s">
        <v>3142</v>
      </c>
      <c r="B162" s="441" t="s">
        <v>12737</v>
      </c>
      <c r="C162" s="441" t="s">
        <v>8438</v>
      </c>
      <c r="D162" s="441" t="s">
        <v>338</v>
      </c>
      <c r="E162" s="484"/>
      <c r="F162" s="441" t="s">
        <v>11</v>
      </c>
      <c r="G162" s="441" t="s">
        <v>2023</v>
      </c>
      <c r="H162" s="441" t="s">
        <v>739</v>
      </c>
      <c r="I162" s="441" t="s">
        <v>12738</v>
      </c>
      <c r="J162" s="441" t="s">
        <v>18376</v>
      </c>
      <c r="K162" s="441" t="s">
        <v>12739</v>
      </c>
      <c r="L162" s="441" t="s">
        <v>12740</v>
      </c>
      <c r="M162" s="484"/>
      <c r="N162" s="484"/>
      <c r="O162" s="864">
        <v>45509.0</v>
      </c>
      <c r="P162" s="283" t="s">
        <v>471</v>
      </c>
      <c r="Q162" s="283" t="s">
        <v>95</v>
      </c>
      <c r="R162" s="441"/>
      <c r="S162" s="484"/>
    </row>
    <row r="163">
      <c r="A163" s="441" t="s">
        <v>3149</v>
      </c>
      <c r="B163" s="884" t="s">
        <v>8496</v>
      </c>
      <c r="C163" s="441" t="s">
        <v>5769</v>
      </c>
      <c r="D163" s="441" t="s">
        <v>338</v>
      </c>
      <c r="E163" s="484"/>
      <c r="F163" s="441" t="s">
        <v>12</v>
      </c>
      <c r="G163" s="441" t="s">
        <v>2023</v>
      </c>
      <c r="H163" s="441" t="s">
        <v>2267</v>
      </c>
      <c r="I163" s="441" t="s">
        <v>19041</v>
      </c>
      <c r="J163" s="441" t="s">
        <v>19042</v>
      </c>
      <c r="K163" s="441" t="s">
        <v>19043</v>
      </c>
      <c r="L163" s="441" t="s">
        <v>19044</v>
      </c>
      <c r="M163" s="879" t="s">
        <v>19045</v>
      </c>
      <c r="N163" s="484"/>
      <c r="O163" s="482" t="s">
        <v>1555</v>
      </c>
      <c r="P163" s="880" t="s">
        <v>94</v>
      </c>
      <c r="Q163" s="482" t="s">
        <v>95</v>
      </c>
      <c r="R163" s="484"/>
      <c r="S163" s="484"/>
    </row>
    <row r="164">
      <c r="A164" s="441" t="s">
        <v>3154</v>
      </c>
      <c r="B164" s="766" t="s">
        <v>8524</v>
      </c>
      <c r="C164" s="764" t="s">
        <v>2552</v>
      </c>
      <c r="D164" s="766" t="s">
        <v>338</v>
      </c>
      <c r="E164" s="484"/>
      <c r="F164" s="766" t="s">
        <v>12</v>
      </c>
      <c r="G164" s="441" t="s">
        <v>2023</v>
      </c>
      <c r="H164" s="484"/>
      <c r="I164" s="766" t="s">
        <v>8525</v>
      </c>
      <c r="J164" s="484"/>
      <c r="K164" s="766" t="s">
        <v>8526</v>
      </c>
      <c r="L164" s="885" t="s">
        <v>8527</v>
      </c>
      <c r="M164" s="469"/>
      <c r="N164" s="484"/>
      <c r="O164" s="759">
        <v>45478.0</v>
      </c>
      <c r="P164" s="482" t="s">
        <v>490</v>
      </c>
      <c r="Q164" s="482" t="s">
        <v>95</v>
      </c>
      <c r="R164" s="484"/>
      <c r="S164" s="484"/>
    </row>
    <row r="165">
      <c r="A165" s="441" t="s">
        <v>3159</v>
      </c>
      <c r="B165" s="441" t="s">
        <v>6536</v>
      </c>
      <c r="C165" s="441" t="s">
        <v>5474</v>
      </c>
      <c r="D165" s="441" t="s">
        <v>338</v>
      </c>
      <c r="E165" s="484"/>
      <c r="F165" s="441" t="s">
        <v>12</v>
      </c>
      <c r="G165" s="441" t="s">
        <v>2023</v>
      </c>
      <c r="H165" s="441" t="s">
        <v>739</v>
      </c>
      <c r="I165" s="441" t="s">
        <v>6541</v>
      </c>
      <c r="J165" s="441" t="s">
        <v>9496</v>
      </c>
      <c r="K165" s="441" t="s">
        <v>9500</v>
      </c>
      <c r="L165" s="441" t="s">
        <v>6542</v>
      </c>
      <c r="M165" s="484"/>
      <c r="N165" s="484"/>
      <c r="O165" s="263">
        <v>45478.0</v>
      </c>
      <c r="P165" s="230" t="s">
        <v>490</v>
      </c>
      <c r="Q165" s="230" t="s">
        <v>95</v>
      </c>
      <c r="R165" s="484"/>
      <c r="S165" s="484"/>
    </row>
    <row r="166">
      <c r="A166" s="441" t="s">
        <v>3165</v>
      </c>
      <c r="B166" s="441" t="s">
        <v>6536</v>
      </c>
      <c r="C166" s="441" t="s">
        <v>5474</v>
      </c>
      <c r="D166" s="441" t="s">
        <v>338</v>
      </c>
      <c r="E166" s="484"/>
      <c r="F166" s="441" t="s">
        <v>12</v>
      </c>
      <c r="G166" s="441" t="s">
        <v>2023</v>
      </c>
      <c r="H166" s="441" t="s">
        <v>739</v>
      </c>
      <c r="I166" s="441" t="s">
        <v>19046</v>
      </c>
      <c r="J166" s="441" t="s">
        <v>9496</v>
      </c>
      <c r="K166" s="441" t="s">
        <v>19047</v>
      </c>
      <c r="L166" s="441" t="s">
        <v>19048</v>
      </c>
      <c r="M166" s="484"/>
      <c r="N166" s="484"/>
      <c r="O166" s="263">
        <v>45478.0</v>
      </c>
      <c r="P166" s="230" t="s">
        <v>490</v>
      </c>
      <c r="Q166" s="230" t="s">
        <v>95</v>
      </c>
      <c r="R166" s="484"/>
      <c r="S166" s="484"/>
    </row>
    <row r="167">
      <c r="A167" s="441" t="s">
        <v>3170</v>
      </c>
      <c r="B167" s="441" t="s">
        <v>6536</v>
      </c>
      <c r="C167" s="441" t="s">
        <v>5474</v>
      </c>
      <c r="D167" s="441" t="s">
        <v>338</v>
      </c>
      <c r="E167" s="484"/>
      <c r="F167" s="441" t="s">
        <v>12</v>
      </c>
      <c r="G167" s="441" t="s">
        <v>2023</v>
      </c>
      <c r="H167" s="441" t="s">
        <v>739</v>
      </c>
      <c r="I167" s="441" t="s">
        <v>19049</v>
      </c>
      <c r="J167" s="441" t="s">
        <v>9496</v>
      </c>
      <c r="K167" s="441" t="s">
        <v>19050</v>
      </c>
      <c r="L167" s="441" t="s">
        <v>19051</v>
      </c>
      <c r="M167" s="484"/>
      <c r="N167" s="484"/>
      <c r="O167" s="263">
        <v>45478.0</v>
      </c>
      <c r="P167" s="230" t="s">
        <v>490</v>
      </c>
      <c r="Q167" s="230" t="s">
        <v>95</v>
      </c>
      <c r="R167" s="484"/>
      <c r="S167" s="484"/>
    </row>
    <row r="168">
      <c r="A168" s="441" t="s">
        <v>3175</v>
      </c>
      <c r="B168" s="441" t="s">
        <v>14141</v>
      </c>
      <c r="C168" s="441" t="s">
        <v>5474</v>
      </c>
      <c r="D168" s="441" t="s">
        <v>338</v>
      </c>
      <c r="E168" s="484"/>
      <c r="F168" s="441" t="s">
        <v>11</v>
      </c>
      <c r="G168" s="441" t="s">
        <v>2023</v>
      </c>
      <c r="H168" s="441" t="s">
        <v>739</v>
      </c>
      <c r="I168" s="441" t="s">
        <v>19052</v>
      </c>
      <c r="J168" s="484"/>
      <c r="K168" s="441" t="s">
        <v>19053</v>
      </c>
      <c r="L168" s="441" t="s">
        <v>19054</v>
      </c>
      <c r="M168" s="484"/>
      <c r="N168" s="484"/>
      <c r="O168" s="759">
        <v>45478.0</v>
      </c>
      <c r="P168" s="482" t="s">
        <v>490</v>
      </c>
      <c r="Q168" s="482" t="s">
        <v>95</v>
      </c>
      <c r="R168" s="484"/>
      <c r="S168" s="484"/>
    </row>
    <row r="169">
      <c r="A169" s="441" t="s">
        <v>3180</v>
      </c>
      <c r="B169" s="441" t="s">
        <v>14141</v>
      </c>
      <c r="C169" s="441" t="s">
        <v>5474</v>
      </c>
      <c r="D169" s="441" t="s">
        <v>338</v>
      </c>
      <c r="E169" s="484"/>
      <c r="F169" s="441" t="s">
        <v>12</v>
      </c>
      <c r="G169" s="441" t="s">
        <v>2023</v>
      </c>
      <c r="H169" s="441" t="s">
        <v>739</v>
      </c>
      <c r="I169" s="441" t="s">
        <v>19055</v>
      </c>
      <c r="J169" s="484"/>
      <c r="K169" s="441" t="s">
        <v>19056</v>
      </c>
      <c r="L169" s="441" t="s">
        <v>19057</v>
      </c>
      <c r="M169" s="484"/>
      <c r="N169" s="484"/>
      <c r="O169" s="759">
        <v>45478.0</v>
      </c>
      <c r="P169" s="482" t="s">
        <v>490</v>
      </c>
      <c r="Q169" s="482" t="s">
        <v>95</v>
      </c>
      <c r="R169" s="484"/>
      <c r="S169" s="484"/>
    </row>
    <row r="170">
      <c r="A170" s="441" t="s">
        <v>3186</v>
      </c>
      <c r="B170" s="441" t="s">
        <v>14141</v>
      </c>
      <c r="C170" s="441" t="s">
        <v>5474</v>
      </c>
      <c r="D170" s="441" t="s">
        <v>338</v>
      </c>
      <c r="E170" s="484"/>
      <c r="F170" s="441" t="s">
        <v>12</v>
      </c>
      <c r="G170" s="441" t="s">
        <v>2023</v>
      </c>
      <c r="H170" s="441" t="s">
        <v>739</v>
      </c>
      <c r="I170" s="441" t="s">
        <v>19058</v>
      </c>
      <c r="J170" s="484"/>
      <c r="K170" s="441" t="s">
        <v>19059</v>
      </c>
      <c r="L170" s="441" t="s">
        <v>19060</v>
      </c>
      <c r="M170" s="484"/>
      <c r="N170" s="484"/>
      <c r="O170" s="759">
        <v>45478.0</v>
      </c>
      <c r="P170" s="482" t="s">
        <v>490</v>
      </c>
      <c r="Q170" s="482" t="s">
        <v>95</v>
      </c>
      <c r="R170" s="484"/>
      <c r="S170" s="484"/>
    </row>
    <row r="171">
      <c r="A171" s="441" t="s">
        <v>3192</v>
      </c>
      <c r="B171" s="441" t="s">
        <v>14141</v>
      </c>
      <c r="C171" s="441" t="s">
        <v>5474</v>
      </c>
      <c r="D171" s="441" t="s">
        <v>338</v>
      </c>
      <c r="E171" s="484"/>
      <c r="F171" s="441" t="s">
        <v>12</v>
      </c>
      <c r="G171" s="441" t="s">
        <v>2023</v>
      </c>
      <c r="H171" s="441" t="s">
        <v>739</v>
      </c>
      <c r="I171" s="441" t="s">
        <v>19061</v>
      </c>
      <c r="J171" s="484"/>
      <c r="K171" s="441" t="s">
        <v>19062</v>
      </c>
      <c r="L171" s="441" t="s">
        <v>19063</v>
      </c>
      <c r="M171" s="484"/>
      <c r="N171" s="484"/>
      <c r="O171" s="759">
        <v>45478.0</v>
      </c>
      <c r="P171" s="482" t="s">
        <v>490</v>
      </c>
      <c r="Q171" s="482" t="s">
        <v>95</v>
      </c>
      <c r="R171" s="484"/>
      <c r="S171" s="484"/>
    </row>
    <row r="172">
      <c r="A172" s="441" t="s">
        <v>3197</v>
      </c>
      <c r="B172" s="484"/>
      <c r="C172" s="484"/>
      <c r="D172" s="441" t="s">
        <v>338</v>
      </c>
      <c r="E172" s="484"/>
      <c r="F172" s="441" t="s">
        <v>12</v>
      </c>
      <c r="G172" s="441" t="s">
        <v>2023</v>
      </c>
      <c r="H172" s="441" t="s">
        <v>8372</v>
      </c>
      <c r="I172" s="441" t="s">
        <v>19064</v>
      </c>
      <c r="J172" s="484"/>
      <c r="K172" s="441" t="s">
        <v>19065</v>
      </c>
      <c r="L172" s="441" t="s">
        <v>19066</v>
      </c>
      <c r="M172" s="484"/>
      <c r="N172" s="484"/>
      <c r="O172" s="864">
        <v>45509.0</v>
      </c>
      <c r="P172" s="283" t="s">
        <v>471</v>
      </c>
      <c r="Q172" s="283" t="s">
        <v>95</v>
      </c>
      <c r="R172" s="484"/>
      <c r="S172" s="484"/>
    </row>
    <row r="173">
      <c r="A173" s="441" t="s">
        <v>3222</v>
      </c>
      <c r="B173" s="484"/>
      <c r="C173" s="484"/>
      <c r="D173" s="441" t="s">
        <v>338</v>
      </c>
      <c r="E173" s="484"/>
      <c r="F173" s="441" t="s">
        <v>12</v>
      </c>
      <c r="G173" s="441" t="s">
        <v>2023</v>
      </c>
      <c r="H173" s="441" t="s">
        <v>8372</v>
      </c>
      <c r="I173" s="441" t="s">
        <v>19067</v>
      </c>
      <c r="J173" s="484"/>
      <c r="K173" s="441" t="s">
        <v>19068</v>
      </c>
      <c r="L173" s="441" t="s">
        <v>18757</v>
      </c>
      <c r="M173" s="484"/>
      <c r="N173" s="484"/>
      <c r="O173" s="759">
        <v>45478.0</v>
      </c>
      <c r="P173" s="482" t="s">
        <v>490</v>
      </c>
      <c r="Q173" s="482" t="s">
        <v>95</v>
      </c>
      <c r="R173" s="484"/>
      <c r="S173" s="484"/>
    </row>
    <row r="174">
      <c r="A174" s="441" t="s">
        <v>3228</v>
      </c>
      <c r="B174" s="484"/>
      <c r="C174" s="484"/>
      <c r="D174" s="441" t="s">
        <v>338</v>
      </c>
      <c r="E174" s="484"/>
      <c r="F174" s="441" t="s">
        <v>12</v>
      </c>
      <c r="G174" s="441" t="s">
        <v>2023</v>
      </c>
      <c r="H174" s="441" t="s">
        <v>8372</v>
      </c>
      <c r="I174" s="441" t="s">
        <v>19069</v>
      </c>
      <c r="J174" s="484"/>
      <c r="K174" s="441" t="s">
        <v>19070</v>
      </c>
      <c r="L174" s="441" t="s">
        <v>18760</v>
      </c>
      <c r="M174" s="484"/>
      <c r="N174" s="484"/>
      <c r="O174" s="759">
        <v>45478.0</v>
      </c>
      <c r="P174" s="482" t="s">
        <v>490</v>
      </c>
      <c r="Q174" s="482" t="s">
        <v>95</v>
      </c>
      <c r="R174" s="484"/>
      <c r="S174" s="484"/>
    </row>
    <row r="175">
      <c r="A175" s="441" t="s">
        <v>3233</v>
      </c>
      <c r="B175" s="484"/>
      <c r="C175" s="484"/>
      <c r="D175" s="441" t="s">
        <v>338</v>
      </c>
      <c r="E175" s="484"/>
      <c r="F175" s="441" t="s">
        <v>12</v>
      </c>
      <c r="G175" s="441" t="s">
        <v>2023</v>
      </c>
      <c r="H175" s="441" t="s">
        <v>8372</v>
      </c>
      <c r="I175" s="441" t="s">
        <v>19071</v>
      </c>
      <c r="J175" s="484"/>
      <c r="K175" s="441" t="s">
        <v>19072</v>
      </c>
      <c r="L175" s="441" t="s">
        <v>18763</v>
      </c>
      <c r="M175" s="484"/>
      <c r="N175" s="484"/>
      <c r="O175" s="759">
        <v>45478.0</v>
      </c>
      <c r="P175" s="482" t="s">
        <v>490</v>
      </c>
      <c r="Q175" s="482" t="s">
        <v>95</v>
      </c>
      <c r="R175" s="484"/>
      <c r="S175" s="484"/>
    </row>
    <row r="176">
      <c r="A176" s="441" t="s">
        <v>3239</v>
      </c>
      <c r="B176" s="484"/>
      <c r="C176" s="484"/>
      <c r="D176" s="441" t="s">
        <v>338</v>
      </c>
      <c r="E176" s="484"/>
      <c r="F176" s="441" t="s">
        <v>12</v>
      </c>
      <c r="G176" s="441" t="s">
        <v>2023</v>
      </c>
      <c r="H176" s="441" t="s">
        <v>8372</v>
      </c>
      <c r="I176" s="441" t="s">
        <v>19073</v>
      </c>
      <c r="J176" s="484"/>
      <c r="K176" s="441" t="s">
        <v>19074</v>
      </c>
      <c r="L176" s="441" t="s">
        <v>18766</v>
      </c>
      <c r="M176" s="484"/>
      <c r="N176" s="484"/>
      <c r="O176" s="759">
        <v>45478.0</v>
      </c>
      <c r="P176" s="482" t="s">
        <v>490</v>
      </c>
      <c r="Q176" s="482" t="s">
        <v>95</v>
      </c>
      <c r="R176" s="484"/>
      <c r="S176" s="484"/>
    </row>
    <row r="177">
      <c r="A177" s="441" t="s">
        <v>3246</v>
      </c>
      <c r="B177" s="484"/>
      <c r="C177" s="484"/>
      <c r="D177" s="441" t="s">
        <v>338</v>
      </c>
      <c r="E177" s="484"/>
      <c r="F177" s="441" t="s">
        <v>12</v>
      </c>
      <c r="G177" s="441" t="s">
        <v>2023</v>
      </c>
      <c r="H177" s="441" t="s">
        <v>8372</v>
      </c>
      <c r="I177" s="441" t="s">
        <v>19075</v>
      </c>
      <c r="J177" s="484"/>
      <c r="K177" s="441" t="s">
        <v>19076</v>
      </c>
      <c r="L177" s="441" t="s">
        <v>18769</v>
      </c>
      <c r="M177" s="484"/>
      <c r="N177" s="484"/>
      <c r="O177" s="759">
        <v>45478.0</v>
      </c>
      <c r="P177" s="482" t="s">
        <v>490</v>
      </c>
      <c r="Q177" s="482" t="s">
        <v>95</v>
      </c>
      <c r="R177" s="484"/>
      <c r="S177" s="484"/>
    </row>
    <row r="178">
      <c r="A178" s="717" t="s">
        <v>1815</v>
      </c>
      <c r="B178" s="441" t="s">
        <v>6276</v>
      </c>
      <c r="C178" s="441" t="s">
        <v>5185</v>
      </c>
      <c r="D178" s="441" t="s">
        <v>338</v>
      </c>
      <c r="E178" s="484"/>
      <c r="F178" s="441" t="s">
        <v>11</v>
      </c>
      <c r="G178" s="441" t="s">
        <v>2023</v>
      </c>
      <c r="H178" s="441" t="s">
        <v>2267</v>
      </c>
      <c r="I178" s="441" t="s">
        <v>19077</v>
      </c>
      <c r="J178" s="441" t="s">
        <v>6279</v>
      </c>
      <c r="K178" s="724" t="s">
        <v>19078</v>
      </c>
      <c r="L178" s="441" t="s">
        <v>19079</v>
      </c>
      <c r="M178" s="886" t="s">
        <v>19080</v>
      </c>
      <c r="N178" s="484"/>
      <c r="O178" s="887"/>
      <c r="P178" s="717"/>
      <c r="Q178" s="441" t="s">
        <v>620</v>
      </c>
      <c r="R178" s="484"/>
      <c r="S178" s="441" t="s">
        <v>58</v>
      </c>
    </row>
    <row r="179">
      <c r="A179" s="717" t="s">
        <v>1821</v>
      </c>
      <c r="B179" s="441" t="s">
        <v>6276</v>
      </c>
      <c r="C179" s="441" t="s">
        <v>5185</v>
      </c>
      <c r="D179" s="441" t="s">
        <v>338</v>
      </c>
      <c r="E179" s="484"/>
      <c r="F179" s="441" t="s">
        <v>8528</v>
      </c>
      <c r="G179" s="441" t="s">
        <v>2023</v>
      </c>
      <c r="H179" s="441" t="s">
        <v>2267</v>
      </c>
      <c r="I179" s="441" t="s">
        <v>19081</v>
      </c>
      <c r="J179" s="441" t="s">
        <v>6279</v>
      </c>
      <c r="K179" s="441" t="s">
        <v>19082</v>
      </c>
      <c r="L179" s="441" t="s">
        <v>19083</v>
      </c>
      <c r="M179" s="888" t="s">
        <v>19084</v>
      </c>
      <c r="N179" s="484"/>
      <c r="O179" s="887"/>
      <c r="P179" s="717"/>
      <c r="Q179" s="441" t="s">
        <v>620</v>
      </c>
      <c r="R179" s="484"/>
      <c r="S179" s="441" t="s">
        <v>58</v>
      </c>
    </row>
    <row r="180">
      <c r="A180" s="441" t="s">
        <v>3252</v>
      </c>
      <c r="B180" s="725" t="s">
        <v>18773</v>
      </c>
      <c r="C180" s="441" t="s">
        <v>2795</v>
      </c>
      <c r="D180" s="441" t="s">
        <v>338</v>
      </c>
      <c r="E180" s="484"/>
      <c r="F180" s="441" t="s">
        <v>12</v>
      </c>
      <c r="G180" s="441" t="s">
        <v>2023</v>
      </c>
      <c r="H180" s="441" t="s">
        <v>8372</v>
      </c>
      <c r="I180" s="441" t="s">
        <v>18776</v>
      </c>
      <c r="J180" s="484"/>
      <c r="K180" s="441" t="s">
        <v>19085</v>
      </c>
      <c r="L180" s="441" t="s">
        <v>18776</v>
      </c>
      <c r="M180" s="484"/>
      <c r="N180" s="484"/>
      <c r="O180" s="759">
        <v>45478.0</v>
      </c>
      <c r="P180" s="482" t="s">
        <v>490</v>
      </c>
      <c r="Q180" s="482" t="s">
        <v>95</v>
      </c>
      <c r="R180" s="484"/>
      <c r="S180" s="484"/>
    </row>
    <row r="181">
      <c r="A181" s="441" t="s">
        <v>2789</v>
      </c>
      <c r="B181" s="443" t="s">
        <v>11769</v>
      </c>
      <c r="C181" s="484"/>
      <c r="D181" s="441" t="s">
        <v>338</v>
      </c>
      <c r="E181" s="484"/>
      <c r="F181" s="441" t="s">
        <v>12</v>
      </c>
      <c r="G181" s="441" t="s">
        <v>545</v>
      </c>
      <c r="H181" s="484"/>
      <c r="I181" s="441" t="s">
        <v>19086</v>
      </c>
      <c r="J181" s="484"/>
      <c r="K181" s="441" t="s">
        <v>19087</v>
      </c>
      <c r="L181" s="441" t="s">
        <v>19088</v>
      </c>
      <c r="M181" s="441" t="s">
        <v>19089</v>
      </c>
      <c r="N181" s="484"/>
      <c r="O181" s="482" t="s">
        <v>1555</v>
      </c>
      <c r="P181" s="880" t="s">
        <v>94</v>
      </c>
      <c r="Q181" s="482" t="s">
        <v>95</v>
      </c>
      <c r="R181" s="484"/>
      <c r="S181" s="484"/>
    </row>
    <row r="182">
      <c r="A182" s="441" t="s">
        <v>5583</v>
      </c>
      <c r="B182" s="443" t="s">
        <v>19090</v>
      </c>
      <c r="C182" s="484"/>
      <c r="D182" s="441" t="s">
        <v>338</v>
      </c>
      <c r="E182" s="484"/>
      <c r="F182" s="466" t="s">
        <v>12</v>
      </c>
      <c r="G182" s="441" t="s">
        <v>545</v>
      </c>
      <c r="H182" s="484"/>
      <c r="I182" s="441" t="s">
        <v>19091</v>
      </c>
      <c r="J182" s="484"/>
      <c r="K182" s="441" t="s">
        <v>19092</v>
      </c>
      <c r="L182" s="441" t="s">
        <v>19093</v>
      </c>
      <c r="M182" s="482" t="s">
        <v>19094</v>
      </c>
      <c r="N182" s="484"/>
      <c r="O182" s="776">
        <v>45509.0</v>
      </c>
      <c r="P182" s="880" t="s">
        <v>471</v>
      </c>
      <c r="Q182" s="482" t="s">
        <v>95</v>
      </c>
      <c r="R182" s="484"/>
      <c r="S182" s="484"/>
    </row>
    <row r="183">
      <c r="A183" s="441" t="s">
        <v>2793</v>
      </c>
      <c r="B183" s="443" t="s">
        <v>19090</v>
      </c>
      <c r="C183" s="484"/>
      <c r="D183" s="441" t="s">
        <v>338</v>
      </c>
      <c r="E183" s="484"/>
      <c r="F183" s="466" t="s">
        <v>12</v>
      </c>
      <c r="G183" s="441" t="s">
        <v>545</v>
      </c>
      <c r="H183" s="484"/>
      <c r="I183" s="441" t="s">
        <v>19095</v>
      </c>
      <c r="J183" s="484"/>
      <c r="K183" s="441" t="s">
        <v>19087</v>
      </c>
      <c r="L183" s="441" t="s">
        <v>19096</v>
      </c>
      <c r="M183" s="441" t="s">
        <v>19097</v>
      </c>
      <c r="N183" s="484"/>
      <c r="O183" s="482" t="s">
        <v>1555</v>
      </c>
      <c r="P183" s="880" t="s">
        <v>94</v>
      </c>
      <c r="Q183" s="482" t="s">
        <v>95</v>
      </c>
      <c r="R183" s="484"/>
      <c r="S183" s="484"/>
    </row>
    <row r="184">
      <c r="A184" s="461"/>
      <c r="B184" s="461"/>
      <c r="C184" s="461"/>
      <c r="D184" s="461"/>
      <c r="E184" s="461"/>
      <c r="F184" s="461"/>
      <c r="G184" s="461"/>
      <c r="H184" s="461"/>
      <c r="I184" s="461"/>
      <c r="J184" s="461"/>
      <c r="K184" s="461"/>
      <c r="L184" s="461"/>
      <c r="M184" s="461"/>
      <c r="N184" s="461"/>
      <c r="O184" s="461"/>
      <c r="P184" s="461"/>
      <c r="Q184" s="461"/>
      <c r="R184" s="461"/>
      <c r="S184" s="461"/>
    </row>
    <row r="185">
      <c r="A185" s="461"/>
      <c r="B185" s="461"/>
      <c r="C185" s="461"/>
      <c r="D185" s="461"/>
      <c r="E185" s="461"/>
      <c r="F185" s="461"/>
      <c r="G185" s="461"/>
      <c r="H185" s="461"/>
      <c r="I185" s="461"/>
      <c r="J185" s="461"/>
      <c r="K185" s="461"/>
      <c r="L185" s="461"/>
      <c r="M185" s="461"/>
      <c r="N185" s="461"/>
      <c r="O185" s="461"/>
      <c r="P185" s="461"/>
      <c r="Q185" s="461"/>
      <c r="R185" s="461"/>
      <c r="S185" s="461"/>
    </row>
    <row r="186">
      <c r="A186" s="461"/>
      <c r="B186" s="461"/>
      <c r="C186" s="461"/>
      <c r="D186" s="461"/>
      <c r="E186" s="461"/>
      <c r="F186" s="461"/>
      <c r="G186" s="461"/>
      <c r="H186" s="461"/>
      <c r="I186" s="461"/>
      <c r="J186" s="461"/>
      <c r="K186" s="461"/>
      <c r="L186" s="461"/>
      <c r="M186" s="461"/>
      <c r="N186" s="461"/>
      <c r="O186" s="461"/>
      <c r="P186" s="461"/>
      <c r="Q186" s="461"/>
      <c r="R186" s="461"/>
      <c r="S186" s="461"/>
    </row>
    <row r="187">
      <c r="A187" s="461"/>
      <c r="B187" s="461"/>
      <c r="C187" s="461"/>
      <c r="D187" s="461"/>
      <c r="E187" s="461"/>
      <c r="F187" s="461"/>
      <c r="G187" s="461"/>
      <c r="H187" s="461"/>
      <c r="I187" s="461"/>
      <c r="J187" s="461"/>
      <c r="K187" s="461"/>
      <c r="L187" s="461"/>
      <c r="M187" s="461"/>
      <c r="N187" s="461"/>
      <c r="O187" s="461"/>
      <c r="P187" s="461"/>
      <c r="Q187" s="461"/>
      <c r="R187" s="461"/>
      <c r="S187" s="461"/>
    </row>
    <row r="188">
      <c r="A188" s="461"/>
      <c r="B188" s="461"/>
      <c r="C188" s="461"/>
      <c r="D188" s="461"/>
      <c r="E188" s="461"/>
      <c r="F188" s="461"/>
      <c r="G188" s="461"/>
      <c r="H188" s="461"/>
      <c r="I188" s="461"/>
      <c r="J188" s="461"/>
      <c r="K188" s="461"/>
      <c r="L188" s="461"/>
      <c r="M188" s="461"/>
      <c r="N188" s="461"/>
      <c r="O188" s="461"/>
      <c r="P188" s="461"/>
      <c r="Q188" s="461"/>
      <c r="R188" s="461"/>
      <c r="S188" s="461"/>
    </row>
    <row r="189">
      <c r="A189" s="461"/>
      <c r="B189" s="461"/>
      <c r="C189" s="461"/>
      <c r="D189" s="461"/>
      <c r="E189" s="461"/>
      <c r="F189" s="461"/>
      <c r="G189" s="461"/>
      <c r="H189" s="461"/>
      <c r="I189" s="461"/>
      <c r="J189" s="461"/>
      <c r="K189" s="461"/>
      <c r="L189" s="461"/>
      <c r="M189" s="461"/>
      <c r="N189" s="461"/>
      <c r="O189" s="461"/>
      <c r="P189" s="461"/>
      <c r="Q189" s="461"/>
      <c r="R189" s="461"/>
      <c r="S189" s="461"/>
    </row>
    <row r="190">
      <c r="A190" s="461"/>
      <c r="B190" s="461"/>
      <c r="C190" s="461"/>
      <c r="D190" s="461"/>
      <c r="E190" s="461"/>
      <c r="F190" s="461"/>
      <c r="G190" s="461"/>
      <c r="H190" s="461"/>
      <c r="I190" s="461"/>
      <c r="J190" s="461"/>
      <c r="K190" s="461"/>
      <c r="L190" s="461"/>
      <c r="M190" s="461"/>
      <c r="N190" s="461"/>
      <c r="O190" s="461"/>
      <c r="P190" s="461"/>
      <c r="Q190" s="461"/>
      <c r="R190" s="461"/>
      <c r="S190" s="461"/>
    </row>
    <row r="191">
      <c r="A191" s="461"/>
      <c r="B191" s="461"/>
      <c r="C191" s="461"/>
      <c r="D191" s="461"/>
      <c r="E191" s="461"/>
      <c r="F191" s="461"/>
      <c r="G191" s="461"/>
      <c r="H191" s="461"/>
      <c r="I191" s="461"/>
      <c r="J191" s="461"/>
      <c r="K191" s="461"/>
      <c r="L191" s="461"/>
      <c r="M191" s="461"/>
      <c r="N191" s="461"/>
      <c r="O191" s="461"/>
      <c r="P191" s="461"/>
      <c r="Q191" s="461"/>
      <c r="R191" s="461"/>
      <c r="S191" s="461"/>
    </row>
    <row r="192">
      <c r="A192" s="461"/>
      <c r="B192" s="461"/>
      <c r="C192" s="461"/>
      <c r="D192" s="461"/>
      <c r="E192" s="461"/>
      <c r="F192" s="461"/>
      <c r="G192" s="461"/>
      <c r="H192" s="461"/>
      <c r="I192" s="461"/>
      <c r="J192" s="461"/>
      <c r="K192" s="461"/>
      <c r="L192" s="461"/>
      <c r="M192" s="461"/>
      <c r="N192" s="461"/>
      <c r="O192" s="461"/>
      <c r="P192" s="461"/>
      <c r="Q192" s="461"/>
      <c r="R192" s="461"/>
      <c r="S192" s="461"/>
    </row>
    <row r="193">
      <c r="A193" s="461"/>
      <c r="B193" s="461"/>
      <c r="C193" s="461"/>
      <c r="D193" s="461"/>
      <c r="E193" s="461"/>
      <c r="F193" s="461"/>
      <c r="G193" s="461"/>
      <c r="H193" s="461"/>
      <c r="I193" s="461"/>
      <c r="J193" s="461"/>
      <c r="K193" s="461"/>
      <c r="L193" s="461"/>
      <c r="M193" s="461"/>
      <c r="N193" s="461"/>
      <c r="O193" s="461"/>
      <c r="P193" s="461"/>
      <c r="Q193" s="461"/>
      <c r="R193" s="461"/>
      <c r="S193" s="461"/>
    </row>
    <row r="194">
      <c r="A194" s="461"/>
      <c r="B194" s="461"/>
      <c r="C194" s="461"/>
      <c r="D194" s="461"/>
      <c r="E194" s="461"/>
      <c r="F194" s="461"/>
      <c r="G194" s="461"/>
      <c r="H194" s="461"/>
      <c r="I194" s="461"/>
      <c r="J194" s="461"/>
      <c r="K194" s="461"/>
      <c r="L194" s="461"/>
      <c r="M194" s="461"/>
      <c r="N194" s="461"/>
      <c r="O194" s="461"/>
      <c r="P194" s="461"/>
      <c r="Q194" s="461"/>
      <c r="R194" s="461"/>
      <c r="S194" s="461"/>
    </row>
    <row r="195">
      <c r="A195" s="461"/>
      <c r="B195" s="461"/>
      <c r="C195" s="461"/>
      <c r="D195" s="461"/>
      <c r="E195" s="461"/>
      <c r="F195" s="461"/>
      <c r="G195" s="461"/>
      <c r="H195" s="461"/>
      <c r="I195" s="461"/>
      <c r="J195" s="461"/>
      <c r="K195" s="461"/>
      <c r="L195" s="461"/>
      <c r="M195" s="461"/>
      <c r="N195" s="461"/>
      <c r="O195" s="461"/>
      <c r="P195" s="461"/>
      <c r="Q195" s="461"/>
      <c r="R195" s="461"/>
      <c r="S195" s="461"/>
    </row>
    <row r="196">
      <c r="A196" s="461"/>
      <c r="B196" s="461"/>
      <c r="C196" s="461"/>
      <c r="D196" s="461"/>
      <c r="E196" s="461"/>
      <c r="F196" s="461"/>
      <c r="G196" s="461"/>
      <c r="H196" s="461"/>
      <c r="I196" s="461"/>
      <c r="J196" s="461"/>
      <c r="K196" s="461"/>
      <c r="L196" s="461"/>
      <c r="M196" s="461"/>
      <c r="N196" s="461"/>
      <c r="O196" s="461"/>
      <c r="P196" s="461"/>
      <c r="Q196" s="461"/>
      <c r="R196" s="461"/>
      <c r="S196" s="461"/>
    </row>
    <row r="197">
      <c r="A197" s="461"/>
      <c r="B197" s="461"/>
      <c r="C197" s="461"/>
      <c r="D197" s="461"/>
      <c r="E197" s="461"/>
      <c r="F197" s="461"/>
      <c r="G197" s="461"/>
      <c r="H197" s="461"/>
      <c r="I197" s="461"/>
      <c r="J197" s="461"/>
      <c r="K197" s="461"/>
      <c r="L197" s="461"/>
      <c r="M197" s="461"/>
      <c r="N197" s="461"/>
      <c r="O197" s="461"/>
      <c r="P197" s="461"/>
      <c r="Q197" s="461"/>
      <c r="R197" s="461"/>
      <c r="S197" s="461"/>
    </row>
    <row r="198">
      <c r="A198" s="461"/>
      <c r="B198" s="461"/>
      <c r="C198" s="461"/>
      <c r="D198" s="461"/>
      <c r="E198" s="461"/>
      <c r="F198" s="461"/>
      <c r="G198" s="461"/>
      <c r="H198" s="461"/>
      <c r="I198" s="461"/>
      <c r="J198" s="461"/>
      <c r="K198" s="461"/>
      <c r="L198" s="461"/>
      <c r="M198" s="461"/>
      <c r="N198" s="461"/>
      <c r="O198" s="461"/>
      <c r="P198" s="461"/>
      <c r="Q198" s="461"/>
      <c r="R198" s="461"/>
      <c r="S198" s="461"/>
    </row>
    <row r="199">
      <c r="A199" s="461"/>
      <c r="B199" s="461"/>
      <c r="C199" s="461"/>
      <c r="D199" s="461"/>
      <c r="E199" s="461"/>
      <c r="F199" s="461"/>
      <c r="G199" s="461"/>
      <c r="H199" s="461"/>
      <c r="I199" s="461"/>
      <c r="J199" s="461"/>
      <c r="K199" s="461"/>
      <c r="L199" s="461"/>
      <c r="M199" s="461"/>
      <c r="N199" s="461"/>
      <c r="O199" s="461"/>
      <c r="P199" s="461"/>
      <c r="Q199" s="461"/>
      <c r="R199" s="461"/>
      <c r="S199" s="461"/>
    </row>
    <row r="200">
      <c r="A200" s="461"/>
      <c r="B200" s="461"/>
      <c r="C200" s="461"/>
      <c r="D200" s="461"/>
      <c r="E200" s="461"/>
      <c r="F200" s="461"/>
      <c r="G200" s="461"/>
      <c r="H200" s="461"/>
      <c r="I200" s="461"/>
      <c r="J200" s="461"/>
      <c r="K200" s="461"/>
      <c r="L200" s="461"/>
      <c r="M200" s="461"/>
      <c r="N200" s="461"/>
      <c r="O200" s="461"/>
      <c r="P200" s="461"/>
      <c r="Q200" s="461"/>
      <c r="R200" s="461"/>
      <c r="S200" s="461"/>
    </row>
    <row r="201">
      <c r="A201" s="461"/>
      <c r="B201" s="461"/>
      <c r="C201" s="461"/>
      <c r="D201" s="461"/>
      <c r="E201" s="461"/>
      <c r="F201" s="461"/>
      <c r="G201" s="461"/>
      <c r="H201" s="461"/>
      <c r="I201" s="461"/>
      <c r="J201" s="461"/>
      <c r="K201" s="461"/>
      <c r="L201" s="461"/>
      <c r="M201" s="461"/>
      <c r="N201" s="461"/>
      <c r="O201" s="461"/>
      <c r="P201" s="461"/>
      <c r="Q201" s="461"/>
      <c r="R201" s="461"/>
      <c r="S201" s="461"/>
    </row>
    <row r="202">
      <c r="A202" s="461"/>
      <c r="B202" s="461"/>
      <c r="C202" s="461"/>
      <c r="D202" s="461"/>
      <c r="E202" s="461"/>
      <c r="F202" s="461"/>
      <c r="G202" s="461"/>
      <c r="H202" s="461"/>
      <c r="I202" s="461"/>
      <c r="J202" s="461"/>
      <c r="K202" s="461"/>
      <c r="L202" s="461"/>
      <c r="M202" s="461"/>
      <c r="N202" s="461"/>
      <c r="O202" s="461"/>
      <c r="P202" s="461"/>
      <c r="Q202" s="461"/>
      <c r="R202" s="461"/>
      <c r="S202" s="461"/>
    </row>
    <row r="203">
      <c r="A203" s="461"/>
      <c r="B203" s="461"/>
      <c r="C203" s="461"/>
      <c r="D203" s="461"/>
      <c r="E203" s="461"/>
      <c r="F203" s="461"/>
      <c r="G203" s="461"/>
      <c r="H203" s="461"/>
      <c r="I203" s="461"/>
      <c r="J203" s="461"/>
      <c r="K203" s="461"/>
      <c r="L203" s="461"/>
      <c r="M203" s="461"/>
      <c r="N203" s="461"/>
      <c r="O203" s="461"/>
      <c r="P203" s="461"/>
      <c r="Q203" s="461"/>
      <c r="R203" s="461"/>
      <c r="S203" s="461"/>
    </row>
    <row r="204">
      <c r="A204" s="461"/>
      <c r="B204" s="461"/>
      <c r="C204" s="461"/>
      <c r="D204" s="461"/>
      <c r="E204" s="461"/>
      <c r="F204" s="461"/>
      <c r="G204" s="461"/>
      <c r="H204" s="461"/>
      <c r="I204" s="461"/>
      <c r="J204" s="461"/>
      <c r="K204" s="461"/>
      <c r="L204" s="461"/>
      <c r="M204" s="461"/>
      <c r="N204" s="461"/>
      <c r="O204" s="461"/>
      <c r="P204" s="461"/>
      <c r="Q204" s="461"/>
      <c r="R204" s="461"/>
      <c r="S204" s="461"/>
    </row>
    <row r="205">
      <c r="A205" s="461"/>
      <c r="B205" s="461"/>
      <c r="C205" s="461"/>
      <c r="D205" s="461"/>
      <c r="E205" s="461"/>
      <c r="F205" s="461"/>
      <c r="G205" s="461"/>
      <c r="H205" s="461"/>
      <c r="I205" s="461"/>
      <c r="J205" s="461"/>
      <c r="K205" s="461"/>
      <c r="L205" s="461"/>
      <c r="M205" s="461"/>
      <c r="N205" s="461"/>
      <c r="O205" s="461"/>
      <c r="P205" s="461"/>
      <c r="Q205" s="461"/>
      <c r="R205" s="461"/>
      <c r="S205" s="461"/>
    </row>
    <row r="206">
      <c r="A206" s="461"/>
      <c r="B206" s="461"/>
      <c r="C206" s="461"/>
      <c r="D206" s="461"/>
      <c r="E206" s="461"/>
      <c r="F206" s="461"/>
      <c r="G206" s="461"/>
      <c r="H206" s="461"/>
      <c r="I206" s="461"/>
      <c r="J206" s="461"/>
      <c r="K206" s="461"/>
      <c r="L206" s="461"/>
      <c r="M206" s="461"/>
      <c r="N206" s="461"/>
      <c r="O206" s="461"/>
      <c r="P206" s="461"/>
      <c r="Q206" s="461"/>
      <c r="R206" s="461"/>
      <c r="S206" s="461"/>
    </row>
    <row r="207">
      <c r="A207" s="461"/>
      <c r="B207" s="461"/>
      <c r="C207" s="461"/>
      <c r="D207" s="461"/>
      <c r="E207" s="461"/>
      <c r="F207" s="461"/>
      <c r="G207" s="461"/>
      <c r="H207" s="461"/>
      <c r="I207" s="461"/>
      <c r="J207" s="461"/>
      <c r="K207" s="461"/>
      <c r="L207" s="461"/>
      <c r="M207" s="461"/>
      <c r="N207" s="461"/>
      <c r="O207" s="461"/>
      <c r="P207" s="461"/>
      <c r="Q207" s="461"/>
      <c r="R207" s="461"/>
      <c r="S207" s="461"/>
    </row>
    <row r="208">
      <c r="A208" s="461"/>
      <c r="B208" s="461"/>
      <c r="C208" s="461"/>
      <c r="D208" s="461"/>
      <c r="E208" s="461"/>
      <c r="F208" s="461"/>
      <c r="G208" s="461"/>
      <c r="H208" s="461"/>
      <c r="I208" s="461"/>
      <c r="J208" s="461"/>
      <c r="K208" s="461"/>
      <c r="L208" s="461"/>
      <c r="M208" s="461"/>
      <c r="N208" s="461"/>
      <c r="O208" s="461"/>
      <c r="P208" s="461"/>
      <c r="Q208" s="461"/>
      <c r="R208" s="461"/>
      <c r="S208" s="461"/>
    </row>
    <row r="209">
      <c r="A209" s="461"/>
      <c r="B209" s="461"/>
      <c r="C209" s="461"/>
      <c r="D209" s="461"/>
      <c r="E209" s="461"/>
      <c r="F209" s="461"/>
      <c r="G209" s="461"/>
      <c r="H209" s="461"/>
      <c r="I209" s="461"/>
      <c r="J209" s="461"/>
      <c r="K209" s="461"/>
      <c r="L209" s="461"/>
      <c r="M209" s="461"/>
      <c r="N209" s="461"/>
      <c r="O209" s="461"/>
      <c r="P209" s="461"/>
      <c r="Q209" s="461"/>
      <c r="R209" s="461"/>
      <c r="S209" s="461"/>
    </row>
    <row r="210">
      <c r="A210" s="461"/>
      <c r="B210" s="461"/>
      <c r="C210" s="461"/>
      <c r="D210" s="461"/>
      <c r="E210" s="461"/>
      <c r="F210" s="461"/>
      <c r="G210" s="461"/>
      <c r="H210" s="461"/>
      <c r="I210" s="461"/>
      <c r="J210" s="461"/>
      <c r="K210" s="461"/>
      <c r="L210" s="461"/>
      <c r="M210" s="461"/>
      <c r="N210" s="461"/>
      <c r="O210" s="461"/>
      <c r="P210" s="461"/>
      <c r="Q210" s="461"/>
      <c r="R210" s="461"/>
      <c r="S210" s="461"/>
    </row>
    <row r="211">
      <c r="A211" s="461"/>
      <c r="B211" s="461"/>
      <c r="C211" s="461"/>
      <c r="D211" s="461"/>
      <c r="E211" s="461"/>
      <c r="F211" s="461"/>
      <c r="G211" s="461"/>
      <c r="H211" s="461"/>
      <c r="I211" s="461"/>
      <c r="J211" s="461"/>
      <c r="K211" s="461"/>
      <c r="L211" s="461"/>
      <c r="M211" s="461"/>
      <c r="N211" s="461"/>
      <c r="O211" s="461"/>
      <c r="P211" s="461"/>
      <c r="Q211" s="461"/>
      <c r="R211" s="461"/>
      <c r="S211" s="461"/>
    </row>
    <row r="212">
      <c r="A212" s="461"/>
      <c r="B212" s="461"/>
      <c r="C212" s="461"/>
      <c r="D212" s="461"/>
      <c r="E212" s="461"/>
      <c r="F212" s="461"/>
      <c r="G212" s="461"/>
      <c r="H212" s="461"/>
      <c r="I212" s="461"/>
      <c r="J212" s="461"/>
      <c r="K212" s="461"/>
      <c r="L212" s="461"/>
      <c r="M212" s="461"/>
      <c r="N212" s="461"/>
      <c r="O212" s="461"/>
      <c r="P212" s="461"/>
      <c r="Q212" s="461"/>
      <c r="R212" s="461"/>
      <c r="S212" s="461"/>
    </row>
    <row r="213">
      <c r="A213" s="461"/>
      <c r="B213" s="461"/>
      <c r="C213" s="461"/>
      <c r="D213" s="461"/>
      <c r="E213" s="461"/>
      <c r="F213" s="461"/>
      <c r="G213" s="461"/>
      <c r="H213" s="461"/>
      <c r="I213" s="461"/>
      <c r="J213" s="461"/>
      <c r="K213" s="461"/>
      <c r="L213" s="461"/>
      <c r="M213" s="461"/>
      <c r="N213" s="461"/>
      <c r="O213" s="461"/>
      <c r="P213" s="461"/>
      <c r="Q213" s="461"/>
      <c r="R213" s="461"/>
      <c r="S213" s="461"/>
    </row>
    <row r="214">
      <c r="A214" s="461"/>
      <c r="B214" s="461"/>
      <c r="C214" s="461"/>
      <c r="D214" s="461"/>
      <c r="E214" s="461"/>
      <c r="F214" s="461"/>
      <c r="G214" s="461"/>
      <c r="H214" s="461"/>
      <c r="I214" s="461"/>
      <c r="J214" s="461"/>
      <c r="K214" s="461"/>
      <c r="L214" s="461"/>
      <c r="M214" s="461"/>
      <c r="N214" s="461"/>
      <c r="O214" s="461"/>
      <c r="P214" s="461"/>
      <c r="Q214" s="461"/>
      <c r="R214" s="461"/>
      <c r="S214" s="461"/>
    </row>
    <row r="215">
      <c r="A215" s="461"/>
      <c r="B215" s="461"/>
      <c r="C215" s="461"/>
      <c r="D215" s="461"/>
      <c r="E215" s="461"/>
      <c r="F215" s="461"/>
      <c r="G215" s="461"/>
      <c r="H215" s="461"/>
      <c r="I215" s="461"/>
      <c r="J215" s="461"/>
      <c r="K215" s="461"/>
      <c r="L215" s="461"/>
      <c r="M215" s="461"/>
      <c r="N215" s="461"/>
      <c r="O215" s="461"/>
      <c r="P215" s="461"/>
      <c r="Q215" s="461"/>
      <c r="R215" s="461"/>
      <c r="S215" s="461"/>
    </row>
    <row r="216">
      <c r="A216" s="461"/>
      <c r="B216" s="461"/>
      <c r="C216" s="461"/>
      <c r="D216" s="461"/>
      <c r="E216" s="461"/>
      <c r="F216" s="461"/>
      <c r="G216" s="461"/>
      <c r="H216" s="461"/>
      <c r="I216" s="461"/>
      <c r="J216" s="461"/>
      <c r="K216" s="461"/>
      <c r="L216" s="461"/>
      <c r="M216" s="461"/>
      <c r="N216" s="461"/>
      <c r="O216" s="461"/>
      <c r="P216" s="461"/>
      <c r="Q216" s="461"/>
      <c r="R216" s="461"/>
      <c r="S216" s="461"/>
    </row>
    <row r="217">
      <c r="A217" s="461"/>
      <c r="B217" s="461"/>
      <c r="C217" s="461"/>
      <c r="D217" s="461"/>
      <c r="E217" s="461"/>
      <c r="F217" s="461"/>
      <c r="G217" s="461"/>
      <c r="H217" s="461"/>
      <c r="I217" s="461"/>
      <c r="J217" s="461"/>
      <c r="K217" s="461"/>
      <c r="L217" s="461"/>
      <c r="M217" s="461"/>
      <c r="N217" s="461"/>
      <c r="O217" s="461"/>
      <c r="P217" s="461"/>
      <c r="Q217" s="461"/>
      <c r="R217" s="461"/>
      <c r="S217" s="461"/>
    </row>
    <row r="218">
      <c r="A218" s="461"/>
      <c r="B218" s="461"/>
      <c r="C218" s="461"/>
      <c r="D218" s="461"/>
      <c r="E218" s="461"/>
      <c r="F218" s="461"/>
      <c r="G218" s="461"/>
      <c r="H218" s="461"/>
      <c r="I218" s="461"/>
      <c r="J218" s="461"/>
      <c r="K218" s="461"/>
      <c r="L218" s="461"/>
      <c r="M218" s="461"/>
      <c r="N218" s="461"/>
      <c r="O218" s="461"/>
      <c r="P218" s="461"/>
      <c r="Q218" s="461"/>
      <c r="R218" s="461"/>
      <c r="S218" s="461"/>
    </row>
    <row r="219">
      <c r="A219" s="461"/>
      <c r="B219" s="461"/>
      <c r="C219" s="461"/>
      <c r="D219" s="461"/>
      <c r="E219" s="461"/>
      <c r="F219" s="461"/>
      <c r="G219" s="461"/>
      <c r="H219" s="461"/>
      <c r="I219" s="461"/>
      <c r="J219" s="461"/>
      <c r="K219" s="461"/>
      <c r="L219" s="461"/>
      <c r="M219" s="461"/>
      <c r="N219" s="461"/>
      <c r="O219" s="461"/>
      <c r="P219" s="461"/>
      <c r="Q219" s="461"/>
      <c r="R219" s="461"/>
      <c r="S219" s="461"/>
    </row>
    <row r="220">
      <c r="A220" s="461"/>
      <c r="B220" s="461"/>
      <c r="C220" s="461"/>
      <c r="D220" s="461"/>
      <c r="E220" s="461"/>
      <c r="F220" s="461"/>
      <c r="G220" s="461"/>
      <c r="H220" s="461"/>
      <c r="I220" s="461"/>
      <c r="J220" s="461"/>
      <c r="K220" s="461"/>
      <c r="L220" s="461"/>
      <c r="M220" s="461"/>
      <c r="N220" s="461"/>
      <c r="O220" s="461"/>
      <c r="P220" s="461"/>
      <c r="Q220" s="461"/>
      <c r="R220" s="461"/>
      <c r="S220" s="461"/>
    </row>
    <row r="221">
      <c r="A221" s="461"/>
      <c r="B221" s="461"/>
      <c r="C221" s="461"/>
      <c r="D221" s="461"/>
      <c r="E221" s="461"/>
      <c r="F221" s="461"/>
      <c r="G221" s="461"/>
      <c r="H221" s="461"/>
      <c r="I221" s="461"/>
      <c r="J221" s="461"/>
      <c r="K221" s="461"/>
      <c r="L221" s="461"/>
      <c r="M221" s="461"/>
      <c r="N221" s="461"/>
      <c r="O221" s="461"/>
      <c r="P221" s="461"/>
      <c r="Q221" s="461"/>
      <c r="R221" s="461"/>
      <c r="S221" s="461"/>
    </row>
    <row r="222">
      <c r="A222" s="461"/>
      <c r="B222" s="461"/>
      <c r="C222" s="461"/>
      <c r="D222" s="461"/>
      <c r="E222" s="461"/>
      <c r="F222" s="461"/>
      <c r="G222" s="461"/>
      <c r="H222" s="461"/>
      <c r="I222" s="461"/>
      <c r="J222" s="461"/>
      <c r="K222" s="461"/>
      <c r="L222" s="461"/>
      <c r="M222" s="461"/>
      <c r="N222" s="461"/>
      <c r="O222" s="461"/>
      <c r="P222" s="461"/>
      <c r="Q222" s="461"/>
      <c r="R222" s="461"/>
      <c r="S222" s="461"/>
    </row>
    <row r="223">
      <c r="A223" s="461"/>
      <c r="B223" s="461"/>
      <c r="C223" s="461"/>
      <c r="D223" s="461"/>
      <c r="E223" s="461"/>
      <c r="F223" s="461"/>
      <c r="G223" s="461"/>
      <c r="H223" s="461"/>
      <c r="I223" s="461"/>
      <c r="J223" s="461"/>
      <c r="K223" s="461"/>
      <c r="L223" s="461"/>
      <c r="M223" s="461"/>
      <c r="N223" s="461"/>
      <c r="O223" s="461"/>
      <c r="P223" s="461"/>
      <c r="Q223" s="461"/>
      <c r="R223" s="461"/>
      <c r="S223" s="461"/>
    </row>
    <row r="224">
      <c r="A224" s="461"/>
      <c r="B224" s="461"/>
      <c r="C224" s="461"/>
      <c r="D224" s="461"/>
      <c r="E224" s="461"/>
      <c r="F224" s="461"/>
      <c r="G224" s="461"/>
      <c r="H224" s="461"/>
      <c r="I224" s="461"/>
      <c r="J224" s="461"/>
      <c r="K224" s="461"/>
      <c r="L224" s="461"/>
      <c r="M224" s="461"/>
      <c r="N224" s="461"/>
      <c r="O224" s="461"/>
      <c r="P224" s="461"/>
      <c r="Q224" s="461"/>
      <c r="R224" s="461"/>
      <c r="S224" s="461"/>
    </row>
    <row r="225">
      <c r="A225" s="461"/>
      <c r="B225" s="461"/>
      <c r="C225" s="461"/>
      <c r="D225" s="461"/>
      <c r="E225" s="461"/>
      <c r="F225" s="461"/>
      <c r="G225" s="461"/>
      <c r="H225" s="461"/>
      <c r="I225" s="461"/>
      <c r="J225" s="461"/>
      <c r="K225" s="461"/>
      <c r="L225" s="461"/>
      <c r="M225" s="461"/>
      <c r="N225" s="461"/>
      <c r="O225" s="461"/>
      <c r="P225" s="461"/>
      <c r="Q225" s="461"/>
      <c r="R225" s="461"/>
      <c r="S225" s="461"/>
    </row>
    <row r="226">
      <c r="A226" s="461"/>
      <c r="B226" s="461"/>
      <c r="C226" s="461"/>
      <c r="D226" s="461"/>
      <c r="E226" s="461"/>
      <c r="F226" s="461"/>
      <c r="G226" s="461"/>
      <c r="H226" s="461"/>
      <c r="I226" s="461"/>
      <c r="J226" s="461"/>
      <c r="K226" s="461"/>
      <c r="L226" s="461"/>
      <c r="M226" s="461"/>
      <c r="N226" s="461"/>
      <c r="O226" s="461"/>
      <c r="P226" s="461"/>
      <c r="Q226" s="461"/>
      <c r="R226" s="461"/>
      <c r="S226" s="461"/>
    </row>
    <row r="227">
      <c r="A227" s="461"/>
      <c r="B227" s="461"/>
      <c r="C227" s="461"/>
      <c r="D227" s="461"/>
      <c r="E227" s="461"/>
      <c r="F227" s="461"/>
      <c r="G227" s="461"/>
      <c r="H227" s="461"/>
      <c r="I227" s="461"/>
      <c r="J227" s="461"/>
      <c r="K227" s="461"/>
      <c r="L227" s="461"/>
      <c r="M227" s="461"/>
      <c r="N227" s="461"/>
      <c r="O227" s="461"/>
      <c r="P227" s="461"/>
      <c r="Q227" s="461"/>
      <c r="R227" s="461"/>
      <c r="S227" s="461"/>
    </row>
    <row r="228">
      <c r="A228" s="461"/>
      <c r="B228" s="461"/>
      <c r="C228" s="461"/>
      <c r="D228" s="461"/>
      <c r="E228" s="461"/>
      <c r="F228" s="461"/>
      <c r="G228" s="461"/>
      <c r="H228" s="461"/>
      <c r="I228" s="461"/>
      <c r="J228" s="461"/>
      <c r="K228" s="461"/>
      <c r="L228" s="461"/>
      <c r="M228" s="461"/>
      <c r="N228" s="461"/>
      <c r="O228" s="461"/>
      <c r="P228" s="461"/>
      <c r="Q228" s="461"/>
      <c r="R228" s="461"/>
      <c r="S228" s="461"/>
    </row>
    <row r="229">
      <c r="A229" s="461"/>
      <c r="B229" s="461"/>
      <c r="C229" s="461"/>
      <c r="D229" s="461"/>
      <c r="E229" s="461"/>
      <c r="F229" s="461"/>
      <c r="G229" s="461"/>
      <c r="H229" s="461"/>
      <c r="I229" s="461"/>
      <c r="J229" s="461"/>
      <c r="K229" s="461"/>
      <c r="L229" s="461"/>
      <c r="M229" s="461"/>
      <c r="N229" s="461"/>
      <c r="O229" s="461"/>
      <c r="P229" s="461"/>
      <c r="Q229" s="461"/>
      <c r="R229" s="461"/>
      <c r="S229" s="461"/>
    </row>
    <row r="230">
      <c r="A230" s="461"/>
      <c r="B230" s="461"/>
      <c r="C230" s="461"/>
      <c r="D230" s="461"/>
      <c r="E230" s="461"/>
      <c r="F230" s="461"/>
      <c r="G230" s="461"/>
      <c r="H230" s="461"/>
      <c r="I230" s="461"/>
      <c r="J230" s="461"/>
      <c r="K230" s="461"/>
      <c r="L230" s="461"/>
      <c r="M230" s="461"/>
      <c r="N230" s="461"/>
      <c r="O230" s="461"/>
      <c r="P230" s="461"/>
      <c r="Q230" s="461"/>
      <c r="R230" s="461"/>
      <c r="S230" s="461"/>
    </row>
    <row r="231">
      <c r="A231" s="461"/>
      <c r="B231" s="461"/>
      <c r="C231" s="461"/>
      <c r="D231" s="461"/>
      <c r="E231" s="461"/>
      <c r="F231" s="461"/>
      <c r="G231" s="461"/>
      <c r="H231" s="461"/>
      <c r="I231" s="461"/>
      <c r="J231" s="461"/>
      <c r="K231" s="461"/>
      <c r="L231" s="461"/>
      <c r="M231" s="461"/>
      <c r="N231" s="461"/>
      <c r="O231" s="461"/>
      <c r="P231" s="461"/>
      <c r="Q231" s="461"/>
      <c r="R231" s="461"/>
      <c r="S231" s="461"/>
    </row>
    <row r="232">
      <c r="A232" s="461"/>
      <c r="B232" s="461"/>
      <c r="C232" s="461"/>
      <c r="D232" s="461"/>
      <c r="E232" s="461"/>
      <c r="F232" s="461"/>
      <c r="G232" s="461"/>
      <c r="H232" s="461"/>
      <c r="I232" s="461"/>
      <c r="J232" s="461"/>
      <c r="K232" s="461"/>
      <c r="L232" s="461"/>
      <c r="M232" s="461"/>
      <c r="N232" s="461"/>
      <c r="O232" s="461"/>
      <c r="P232" s="461"/>
      <c r="Q232" s="461"/>
      <c r="R232" s="461"/>
      <c r="S232" s="461"/>
    </row>
    <row r="233">
      <c r="A233" s="461"/>
      <c r="B233" s="461"/>
      <c r="C233" s="461"/>
      <c r="D233" s="461"/>
      <c r="E233" s="461"/>
      <c r="F233" s="461"/>
      <c r="G233" s="461"/>
      <c r="H233" s="461"/>
      <c r="I233" s="461"/>
      <c r="J233" s="461"/>
      <c r="K233" s="461"/>
      <c r="L233" s="461"/>
      <c r="M233" s="461"/>
      <c r="N233" s="461"/>
      <c r="O233" s="461"/>
      <c r="P233" s="461"/>
      <c r="Q233" s="461"/>
      <c r="R233" s="461"/>
      <c r="S233" s="461"/>
    </row>
    <row r="234">
      <c r="A234" s="461"/>
      <c r="B234" s="461"/>
      <c r="C234" s="461"/>
      <c r="D234" s="461"/>
      <c r="E234" s="461"/>
      <c r="F234" s="461"/>
      <c r="G234" s="461"/>
      <c r="H234" s="461"/>
      <c r="I234" s="461"/>
      <c r="J234" s="461"/>
      <c r="K234" s="461"/>
      <c r="L234" s="461"/>
      <c r="M234" s="461"/>
      <c r="N234" s="461"/>
      <c r="O234" s="461"/>
      <c r="P234" s="461"/>
      <c r="Q234" s="461"/>
      <c r="R234" s="461"/>
      <c r="S234" s="461"/>
    </row>
    <row r="235">
      <c r="A235" s="461"/>
      <c r="B235" s="461"/>
      <c r="C235" s="461"/>
      <c r="D235" s="461"/>
      <c r="E235" s="461"/>
      <c r="F235" s="461"/>
      <c r="G235" s="461"/>
      <c r="H235" s="461"/>
      <c r="I235" s="461"/>
      <c r="J235" s="461"/>
      <c r="K235" s="461"/>
      <c r="L235" s="461"/>
      <c r="M235" s="461"/>
      <c r="N235" s="461"/>
      <c r="O235" s="461"/>
      <c r="P235" s="461"/>
      <c r="Q235" s="461"/>
      <c r="R235" s="461"/>
      <c r="S235" s="461"/>
    </row>
    <row r="236">
      <c r="A236" s="461"/>
      <c r="B236" s="461"/>
      <c r="C236" s="461"/>
      <c r="D236" s="461"/>
      <c r="E236" s="461"/>
      <c r="F236" s="461"/>
      <c r="G236" s="461"/>
      <c r="H236" s="461"/>
      <c r="I236" s="461"/>
      <c r="J236" s="461"/>
      <c r="K236" s="461"/>
      <c r="L236" s="461"/>
      <c r="M236" s="461"/>
      <c r="N236" s="461"/>
      <c r="O236" s="461"/>
      <c r="P236" s="461"/>
      <c r="Q236" s="461"/>
      <c r="R236" s="461"/>
      <c r="S236" s="461"/>
    </row>
    <row r="237">
      <c r="A237" s="461"/>
      <c r="B237" s="461"/>
      <c r="C237" s="461"/>
      <c r="D237" s="461"/>
      <c r="E237" s="461"/>
      <c r="F237" s="461"/>
      <c r="G237" s="461"/>
      <c r="H237" s="461"/>
      <c r="I237" s="461"/>
      <c r="J237" s="461"/>
      <c r="K237" s="461"/>
      <c r="L237" s="461"/>
      <c r="M237" s="461"/>
      <c r="N237" s="461"/>
      <c r="O237" s="461"/>
      <c r="P237" s="461"/>
      <c r="Q237" s="461"/>
      <c r="R237" s="461"/>
      <c r="S237" s="461"/>
    </row>
    <row r="238">
      <c r="A238" s="461"/>
      <c r="B238" s="461"/>
      <c r="C238" s="461"/>
      <c r="D238" s="461"/>
      <c r="E238" s="461"/>
      <c r="F238" s="461"/>
      <c r="G238" s="461"/>
      <c r="H238" s="461"/>
      <c r="I238" s="461"/>
      <c r="J238" s="461"/>
      <c r="K238" s="461"/>
      <c r="L238" s="461"/>
      <c r="M238" s="461"/>
      <c r="N238" s="461"/>
      <c r="O238" s="461"/>
      <c r="P238" s="461"/>
      <c r="Q238" s="461"/>
      <c r="R238" s="461"/>
      <c r="S238" s="461"/>
    </row>
    <row r="239">
      <c r="A239" s="461"/>
      <c r="B239" s="461"/>
      <c r="C239" s="461"/>
      <c r="D239" s="461"/>
      <c r="E239" s="461"/>
      <c r="F239" s="461"/>
      <c r="G239" s="461"/>
      <c r="H239" s="461"/>
      <c r="I239" s="461"/>
      <c r="J239" s="461"/>
      <c r="K239" s="461"/>
      <c r="L239" s="461"/>
      <c r="M239" s="461"/>
      <c r="N239" s="461"/>
      <c r="O239" s="461"/>
      <c r="P239" s="461"/>
      <c r="Q239" s="461"/>
      <c r="R239" s="461"/>
      <c r="S239" s="461"/>
    </row>
    <row r="240">
      <c r="A240" s="461"/>
      <c r="B240" s="461"/>
      <c r="C240" s="461"/>
      <c r="D240" s="461"/>
      <c r="E240" s="461"/>
      <c r="F240" s="461"/>
      <c r="G240" s="461"/>
      <c r="H240" s="461"/>
      <c r="I240" s="461"/>
      <c r="J240" s="461"/>
      <c r="K240" s="461"/>
      <c r="L240" s="461"/>
      <c r="M240" s="461"/>
      <c r="N240" s="461"/>
      <c r="O240" s="461"/>
      <c r="P240" s="461"/>
      <c r="Q240" s="461"/>
      <c r="R240" s="461"/>
      <c r="S240" s="461"/>
    </row>
    <row r="241">
      <c r="A241" s="461"/>
      <c r="B241" s="461"/>
      <c r="C241" s="461"/>
      <c r="D241" s="461"/>
      <c r="E241" s="461"/>
      <c r="F241" s="461"/>
      <c r="G241" s="461"/>
      <c r="H241" s="461"/>
      <c r="I241" s="461"/>
      <c r="J241" s="461"/>
      <c r="K241" s="461"/>
      <c r="L241" s="461"/>
      <c r="M241" s="461"/>
      <c r="N241" s="461"/>
      <c r="O241" s="461"/>
      <c r="P241" s="461"/>
      <c r="Q241" s="461"/>
      <c r="R241" s="461"/>
      <c r="S241" s="461"/>
    </row>
    <row r="242">
      <c r="A242" s="461"/>
      <c r="B242" s="461"/>
      <c r="C242" s="461"/>
      <c r="D242" s="461"/>
      <c r="E242" s="461"/>
      <c r="F242" s="461"/>
      <c r="G242" s="461"/>
      <c r="H242" s="461"/>
      <c r="I242" s="461"/>
      <c r="J242" s="461"/>
      <c r="K242" s="461"/>
      <c r="L242" s="461"/>
      <c r="M242" s="461"/>
      <c r="N242" s="461"/>
      <c r="O242" s="461"/>
      <c r="P242" s="461"/>
      <c r="Q242" s="461"/>
      <c r="R242" s="461"/>
      <c r="S242" s="461"/>
    </row>
    <row r="243">
      <c r="A243" s="461"/>
      <c r="B243" s="461"/>
      <c r="C243" s="461"/>
      <c r="D243" s="461"/>
      <c r="E243" s="461"/>
      <c r="F243" s="461"/>
      <c r="G243" s="461"/>
      <c r="H243" s="461"/>
      <c r="I243" s="461"/>
      <c r="J243" s="461"/>
      <c r="K243" s="461"/>
      <c r="L243" s="461"/>
      <c r="M243" s="461"/>
      <c r="N243" s="461"/>
      <c r="O243" s="461"/>
      <c r="P243" s="461"/>
      <c r="Q243" s="461"/>
      <c r="R243" s="461"/>
      <c r="S243" s="461"/>
    </row>
    <row r="244">
      <c r="A244" s="461"/>
      <c r="B244" s="461"/>
      <c r="C244" s="461"/>
      <c r="D244" s="461"/>
      <c r="E244" s="461"/>
      <c r="F244" s="461"/>
      <c r="G244" s="461"/>
      <c r="H244" s="461"/>
      <c r="I244" s="461"/>
      <c r="J244" s="461"/>
      <c r="K244" s="461"/>
      <c r="L244" s="461"/>
      <c r="M244" s="461"/>
      <c r="N244" s="461"/>
      <c r="O244" s="461"/>
      <c r="P244" s="461"/>
      <c r="Q244" s="461"/>
      <c r="R244" s="461"/>
      <c r="S244" s="461"/>
    </row>
    <row r="245">
      <c r="A245" s="461"/>
      <c r="B245" s="461"/>
      <c r="C245" s="461"/>
      <c r="D245" s="461"/>
      <c r="E245" s="461"/>
      <c r="F245" s="461"/>
      <c r="G245" s="461"/>
      <c r="H245" s="461"/>
      <c r="I245" s="461"/>
      <c r="J245" s="461"/>
      <c r="K245" s="461"/>
      <c r="L245" s="461"/>
      <c r="M245" s="461"/>
      <c r="N245" s="461"/>
      <c r="O245" s="461"/>
      <c r="P245" s="461"/>
      <c r="Q245" s="461"/>
      <c r="R245" s="461"/>
      <c r="S245" s="461"/>
    </row>
    <row r="246">
      <c r="A246" s="461"/>
      <c r="B246" s="461"/>
      <c r="C246" s="461"/>
      <c r="D246" s="461"/>
      <c r="E246" s="461"/>
      <c r="F246" s="461"/>
      <c r="G246" s="461"/>
      <c r="H246" s="461"/>
      <c r="I246" s="461"/>
      <c r="J246" s="461"/>
      <c r="K246" s="461"/>
      <c r="L246" s="461"/>
      <c r="M246" s="461"/>
      <c r="N246" s="461"/>
      <c r="O246" s="461"/>
      <c r="P246" s="461"/>
      <c r="Q246" s="461"/>
      <c r="R246" s="461"/>
      <c r="S246" s="461"/>
    </row>
    <row r="247">
      <c r="A247" s="461"/>
      <c r="B247" s="461"/>
      <c r="C247" s="461"/>
      <c r="D247" s="461"/>
      <c r="E247" s="461"/>
      <c r="F247" s="461"/>
      <c r="G247" s="461"/>
      <c r="H247" s="461"/>
      <c r="I247" s="461"/>
      <c r="J247" s="461"/>
      <c r="K247" s="461"/>
      <c r="L247" s="461"/>
      <c r="M247" s="461"/>
      <c r="N247" s="461"/>
      <c r="O247" s="461"/>
      <c r="P247" s="461"/>
      <c r="Q247" s="461"/>
      <c r="R247" s="461"/>
      <c r="S247" s="461"/>
    </row>
    <row r="248">
      <c r="A248" s="461"/>
      <c r="B248" s="461"/>
      <c r="C248" s="461"/>
      <c r="D248" s="461"/>
      <c r="E248" s="461"/>
      <c r="F248" s="461"/>
      <c r="G248" s="461"/>
      <c r="H248" s="461"/>
      <c r="I248" s="461"/>
      <c r="J248" s="461"/>
      <c r="K248" s="461"/>
      <c r="L248" s="461"/>
      <c r="M248" s="461"/>
      <c r="N248" s="461"/>
      <c r="O248" s="461"/>
      <c r="P248" s="461"/>
      <c r="Q248" s="461"/>
      <c r="R248" s="461"/>
      <c r="S248" s="461"/>
    </row>
    <row r="249">
      <c r="A249" s="461"/>
      <c r="B249" s="461"/>
      <c r="C249" s="461"/>
      <c r="D249" s="461"/>
      <c r="E249" s="461"/>
      <c r="F249" s="461"/>
      <c r="G249" s="461"/>
      <c r="H249" s="461"/>
      <c r="I249" s="461"/>
      <c r="J249" s="461"/>
      <c r="K249" s="461"/>
      <c r="L249" s="461"/>
      <c r="M249" s="461"/>
      <c r="N249" s="461"/>
      <c r="O249" s="461"/>
      <c r="P249" s="461"/>
      <c r="Q249" s="461"/>
      <c r="R249" s="461"/>
      <c r="S249" s="461"/>
    </row>
    <row r="250">
      <c r="A250" s="461"/>
      <c r="B250" s="461"/>
      <c r="C250" s="461"/>
      <c r="D250" s="461"/>
      <c r="E250" s="461"/>
      <c r="F250" s="461"/>
      <c r="G250" s="461"/>
      <c r="H250" s="461"/>
      <c r="I250" s="461"/>
      <c r="J250" s="461"/>
      <c r="K250" s="461"/>
      <c r="L250" s="461"/>
      <c r="M250" s="461"/>
      <c r="N250" s="461"/>
      <c r="O250" s="461"/>
      <c r="P250" s="461"/>
      <c r="Q250" s="461"/>
      <c r="R250" s="461"/>
      <c r="S250" s="461"/>
    </row>
    <row r="251">
      <c r="A251" s="461"/>
      <c r="B251" s="461"/>
      <c r="C251" s="461"/>
      <c r="D251" s="461"/>
      <c r="E251" s="461"/>
      <c r="F251" s="461"/>
      <c r="G251" s="461"/>
      <c r="H251" s="461"/>
      <c r="I251" s="461"/>
      <c r="J251" s="461"/>
      <c r="K251" s="461"/>
      <c r="L251" s="461"/>
      <c r="M251" s="461"/>
      <c r="N251" s="461"/>
      <c r="O251" s="461"/>
      <c r="P251" s="461"/>
      <c r="Q251" s="461"/>
      <c r="R251" s="461"/>
      <c r="S251" s="461"/>
    </row>
    <row r="252">
      <c r="A252" s="461"/>
      <c r="B252" s="461"/>
      <c r="C252" s="461"/>
      <c r="D252" s="461"/>
      <c r="E252" s="461"/>
      <c r="F252" s="461"/>
      <c r="G252" s="461"/>
      <c r="H252" s="461"/>
      <c r="I252" s="461"/>
      <c r="J252" s="461"/>
      <c r="K252" s="461"/>
      <c r="L252" s="461"/>
      <c r="M252" s="461"/>
      <c r="N252" s="461"/>
      <c r="O252" s="461"/>
      <c r="P252" s="461"/>
      <c r="Q252" s="461"/>
      <c r="R252" s="461"/>
      <c r="S252" s="461"/>
    </row>
    <row r="253">
      <c r="A253" s="461"/>
      <c r="B253" s="461"/>
      <c r="C253" s="461"/>
      <c r="D253" s="461"/>
      <c r="E253" s="461"/>
      <c r="F253" s="461"/>
      <c r="G253" s="461"/>
      <c r="H253" s="461"/>
      <c r="I253" s="461"/>
      <c r="J253" s="461"/>
      <c r="K253" s="461"/>
      <c r="L253" s="461"/>
      <c r="M253" s="461"/>
      <c r="N253" s="461"/>
      <c r="O253" s="461"/>
      <c r="P253" s="461"/>
      <c r="Q253" s="461"/>
      <c r="R253" s="461"/>
      <c r="S253" s="461"/>
    </row>
    <row r="254">
      <c r="A254" s="461"/>
      <c r="B254" s="461"/>
      <c r="C254" s="461"/>
      <c r="D254" s="461"/>
      <c r="E254" s="461"/>
      <c r="F254" s="461"/>
      <c r="G254" s="461"/>
      <c r="H254" s="461"/>
      <c r="I254" s="461"/>
      <c r="J254" s="461"/>
      <c r="K254" s="461"/>
      <c r="L254" s="461"/>
      <c r="M254" s="461"/>
      <c r="N254" s="461"/>
      <c r="O254" s="461"/>
      <c r="P254" s="461"/>
      <c r="Q254" s="461"/>
      <c r="R254" s="461"/>
      <c r="S254" s="461"/>
    </row>
    <row r="255">
      <c r="A255" s="461"/>
      <c r="B255" s="461"/>
      <c r="C255" s="461"/>
      <c r="D255" s="461"/>
      <c r="E255" s="461"/>
      <c r="F255" s="461"/>
      <c r="G255" s="461"/>
      <c r="H255" s="461"/>
      <c r="I255" s="461"/>
      <c r="J255" s="461"/>
      <c r="K255" s="461"/>
      <c r="L255" s="461"/>
      <c r="M255" s="461"/>
      <c r="N255" s="461"/>
      <c r="O255" s="461"/>
      <c r="P255" s="461"/>
      <c r="Q255" s="461"/>
      <c r="R255" s="461"/>
      <c r="S255" s="461"/>
    </row>
    <row r="256">
      <c r="A256" s="461"/>
      <c r="B256" s="461"/>
      <c r="C256" s="461"/>
      <c r="D256" s="461"/>
      <c r="E256" s="461"/>
      <c r="F256" s="461"/>
      <c r="G256" s="461"/>
      <c r="H256" s="461"/>
      <c r="I256" s="461"/>
      <c r="J256" s="461"/>
      <c r="K256" s="461"/>
      <c r="L256" s="461"/>
      <c r="M256" s="461"/>
      <c r="N256" s="461"/>
      <c r="O256" s="461"/>
      <c r="P256" s="461"/>
      <c r="Q256" s="461"/>
      <c r="R256" s="461"/>
      <c r="S256" s="461"/>
    </row>
    <row r="257">
      <c r="A257" s="461"/>
      <c r="B257" s="461"/>
      <c r="C257" s="461"/>
      <c r="D257" s="461"/>
      <c r="E257" s="461"/>
      <c r="F257" s="461"/>
      <c r="G257" s="461"/>
      <c r="H257" s="461"/>
      <c r="I257" s="461"/>
      <c r="J257" s="461"/>
      <c r="K257" s="461"/>
      <c r="L257" s="461"/>
      <c r="M257" s="461"/>
      <c r="N257" s="461"/>
      <c r="O257" s="461"/>
      <c r="P257" s="461"/>
      <c r="Q257" s="461"/>
      <c r="R257" s="461"/>
      <c r="S257" s="461"/>
    </row>
    <row r="258">
      <c r="A258" s="461"/>
      <c r="B258" s="461"/>
      <c r="C258" s="461"/>
      <c r="D258" s="461"/>
      <c r="E258" s="461"/>
      <c r="F258" s="461"/>
      <c r="G258" s="461"/>
      <c r="H258" s="461"/>
      <c r="I258" s="461"/>
      <c r="J258" s="461"/>
      <c r="K258" s="461"/>
      <c r="L258" s="461"/>
      <c r="M258" s="461"/>
      <c r="N258" s="461"/>
      <c r="O258" s="461"/>
      <c r="P258" s="461"/>
      <c r="Q258" s="461"/>
      <c r="R258" s="461"/>
      <c r="S258" s="461"/>
    </row>
    <row r="259">
      <c r="A259" s="461"/>
      <c r="B259" s="461"/>
      <c r="C259" s="461"/>
      <c r="D259" s="461"/>
      <c r="E259" s="461"/>
      <c r="F259" s="461"/>
      <c r="G259" s="461"/>
      <c r="H259" s="461"/>
      <c r="I259" s="461"/>
      <c r="J259" s="461"/>
      <c r="K259" s="461"/>
      <c r="L259" s="461"/>
      <c r="M259" s="461"/>
      <c r="N259" s="461"/>
      <c r="O259" s="461"/>
      <c r="P259" s="461"/>
      <c r="Q259" s="461"/>
      <c r="R259" s="461"/>
      <c r="S259" s="461"/>
    </row>
    <row r="260">
      <c r="A260" s="461"/>
      <c r="B260" s="461"/>
      <c r="C260" s="461"/>
      <c r="D260" s="461"/>
      <c r="E260" s="461"/>
      <c r="F260" s="461"/>
      <c r="G260" s="461"/>
      <c r="H260" s="461"/>
      <c r="I260" s="461"/>
      <c r="J260" s="461"/>
      <c r="K260" s="461"/>
      <c r="L260" s="461"/>
      <c r="M260" s="461"/>
      <c r="N260" s="461"/>
      <c r="O260" s="461"/>
      <c r="P260" s="461"/>
      <c r="Q260" s="461"/>
      <c r="R260" s="461"/>
      <c r="S260" s="461"/>
    </row>
    <row r="261">
      <c r="A261" s="461"/>
      <c r="B261" s="461"/>
      <c r="C261" s="461"/>
      <c r="D261" s="461"/>
      <c r="E261" s="461"/>
      <c r="F261" s="461"/>
      <c r="G261" s="461"/>
      <c r="H261" s="461"/>
      <c r="I261" s="461"/>
      <c r="J261" s="461"/>
      <c r="K261" s="461"/>
      <c r="L261" s="461"/>
      <c r="M261" s="461"/>
      <c r="N261" s="461"/>
      <c r="O261" s="461"/>
      <c r="P261" s="461"/>
      <c r="Q261" s="461"/>
      <c r="R261" s="461"/>
      <c r="S261" s="461"/>
    </row>
    <row r="262">
      <c r="A262" s="461"/>
      <c r="B262" s="461"/>
      <c r="C262" s="461"/>
      <c r="D262" s="461"/>
      <c r="E262" s="461"/>
      <c r="F262" s="461"/>
      <c r="G262" s="461"/>
      <c r="H262" s="461"/>
      <c r="I262" s="461"/>
      <c r="J262" s="461"/>
      <c r="K262" s="461"/>
      <c r="L262" s="461"/>
      <c r="M262" s="461"/>
      <c r="N262" s="461"/>
      <c r="O262" s="461"/>
      <c r="P262" s="461"/>
      <c r="Q262" s="461"/>
      <c r="R262" s="461"/>
      <c r="S262" s="461"/>
    </row>
    <row r="263">
      <c r="A263" s="461"/>
      <c r="B263" s="461"/>
      <c r="C263" s="461"/>
      <c r="D263" s="461"/>
      <c r="E263" s="461"/>
      <c r="F263" s="461"/>
      <c r="G263" s="461"/>
      <c r="H263" s="461"/>
      <c r="I263" s="461"/>
      <c r="J263" s="461"/>
      <c r="K263" s="461"/>
      <c r="L263" s="461"/>
      <c r="M263" s="461"/>
      <c r="N263" s="461"/>
      <c r="O263" s="461"/>
      <c r="P263" s="461"/>
      <c r="Q263" s="461"/>
      <c r="R263" s="461"/>
      <c r="S263" s="461"/>
    </row>
    <row r="264">
      <c r="A264" s="461"/>
      <c r="B264" s="461"/>
      <c r="C264" s="461"/>
      <c r="D264" s="461"/>
      <c r="E264" s="461"/>
      <c r="F264" s="461"/>
      <c r="G264" s="461"/>
      <c r="H264" s="461"/>
      <c r="I264" s="461"/>
      <c r="J264" s="461"/>
      <c r="K264" s="461"/>
      <c r="L264" s="461"/>
      <c r="M264" s="461"/>
      <c r="N264" s="461"/>
      <c r="O264" s="461"/>
      <c r="P264" s="461"/>
      <c r="Q264" s="461"/>
      <c r="R264" s="461"/>
      <c r="S264" s="461"/>
    </row>
    <row r="265">
      <c r="A265" s="461"/>
      <c r="B265" s="461"/>
      <c r="C265" s="461"/>
      <c r="D265" s="461"/>
      <c r="E265" s="461"/>
      <c r="F265" s="461"/>
      <c r="G265" s="461"/>
      <c r="H265" s="461"/>
      <c r="I265" s="461"/>
      <c r="J265" s="461"/>
      <c r="K265" s="461"/>
      <c r="L265" s="461"/>
      <c r="M265" s="461"/>
      <c r="N265" s="461"/>
      <c r="O265" s="461"/>
      <c r="P265" s="461"/>
      <c r="Q265" s="461"/>
      <c r="R265" s="461"/>
      <c r="S265" s="461"/>
    </row>
    <row r="266">
      <c r="A266" s="461"/>
      <c r="B266" s="461"/>
      <c r="C266" s="461"/>
      <c r="D266" s="461"/>
      <c r="E266" s="461"/>
      <c r="F266" s="461"/>
      <c r="G266" s="461"/>
      <c r="H266" s="461"/>
      <c r="I266" s="461"/>
      <c r="J266" s="461"/>
      <c r="K266" s="461"/>
      <c r="L266" s="461"/>
      <c r="M266" s="461"/>
      <c r="N266" s="461"/>
      <c r="O266" s="461"/>
      <c r="P266" s="461"/>
      <c r="Q266" s="461"/>
      <c r="R266" s="461"/>
      <c r="S266" s="461"/>
    </row>
    <row r="267">
      <c r="A267" s="461"/>
      <c r="B267" s="461"/>
      <c r="C267" s="461"/>
      <c r="D267" s="461"/>
      <c r="E267" s="461"/>
      <c r="F267" s="461"/>
      <c r="G267" s="461"/>
      <c r="H267" s="461"/>
      <c r="I267" s="461"/>
      <c r="J267" s="461"/>
      <c r="K267" s="461"/>
      <c r="L267" s="461"/>
      <c r="M267" s="461"/>
      <c r="N267" s="461"/>
      <c r="O267" s="461"/>
      <c r="P267" s="461"/>
      <c r="Q267" s="461"/>
      <c r="R267" s="461"/>
      <c r="S267" s="461"/>
    </row>
    <row r="268">
      <c r="A268" s="461"/>
      <c r="B268" s="461"/>
      <c r="C268" s="461"/>
      <c r="D268" s="461"/>
      <c r="E268" s="461"/>
      <c r="F268" s="461"/>
      <c r="G268" s="461"/>
      <c r="H268" s="461"/>
      <c r="I268" s="461"/>
      <c r="J268" s="461"/>
      <c r="K268" s="461"/>
      <c r="L268" s="461"/>
      <c r="M268" s="461"/>
      <c r="N268" s="461"/>
      <c r="O268" s="461"/>
      <c r="P268" s="461"/>
      <c r="Q268" s="461"/>
      <c r="R268" s="461"/>
      <c r="S268" s="461"/>
    </row>
    <row r="269">
      <c r="A269" s="461"/>
      <c r="B269" s="461"/>
      <c r="C269" s="461"/>
      <c r="D269" s="461"/>
      <c r="E269" s="461"/>
      <c r="F269" s="461"/>
      <c r="G269" s="461"/>
      <c r="H269" s="461"/>
      <c r="I269" s="461"/>
      <c r="J269" s="461"/>
      <c r="K269" s="461"/>
      <c r="L269" s="461"/>
      <c r="M269" s="461"/>
      <c r="N269" s="461"/>
      <c r="O269" s="461"/>
      <c r="P269" s="461"/>
      <c r="Q269" s="461"/>
      <c r="R269" s="461"/>
      <c r="S269" s="461"/>
    </row>
    <row r="270">
      <c r="A270" s="461"/>
      <c r="B270" s="461"/>
      <c r="C270" s="461"/>
      <c r="D270" s="461"/>
      <c r="E270" s="461"/>
      <c r="F270" s="461"/>
      <c r="G270" s="461"/>
      <c r="H270" s="461"/>
      <c r="I270" s="461"/>
      <c r="J270" s="461"/>
      <c r="K270" s="461"/>
      <c r="L270" s="461"/>
      <c r="M270" s="461"/>
      <c r="N270" s="461"/>
      <c r="O270" s="461"/>
      <c r="P270" s="461"/>
      <c r="Q270" s="461"/>
      <c r="R270" s="461"/>
      <c r="S270" s="461"/>
    </row>
    <row r="271">
      <c r="A271" s="461"/>
      <c r="B271" s="461"/>
      <c r="C271" s="461"/>
      <c r="D271" s="461"/>
      <c r="E271" s="461"/>
      <c r="F271" s="461"/>
      <c r="G271" s="461"/>
      <c r="H271" s="461"/>
      <c r="I271" s="461"/>
      <c r="J271" s="461"/>
      <c r="K271" s="461"/>
      <c r="L271" s="461"/>
      <c r="M271" s="461"/>
      <c r="N271" s="461"/>
      <c r="O271" s="461"/>
      <c r="P271" s="461"/>
      <c r="Q271" s="461"/>
      <c r="R271" s="461"/>
      <c r="S271" s="461"/>
    </row>
    <row r="272">
      <c r="A272" s="461"/>
      <c r="B272" s="461"/>
      <c r="C272" s="461"/>
      <c r="D272" s="461"/>
      <c r="E272" s="461"/>
      <c r="F272" s="461"/>
      <c r="G272" s="461"/>
      <c r="H272" s="461"/>
      <c r="I272" s="461"/>
      <c r="J272" s="461"/>
      <c r="K272" s="461"/>
      <c r="L272" s="461"/>
      <c r="M272" s="461"/>
      <c r="N272" s="461"/>
      <c r="O272" s="461"/>
      <c r="P272" s="461"/>
      <c r="Q272" s="461"/>
      <c r="R272" s="461"/>
      <c r="S272" s="461"/>
    </row>
    <row r="273">
      <c r="A273" s="461"/>
      <c r="B273" s="461"/>
      <c r="C273" s="461"/>
      <c r="D273" s="461"/>
      <c r="E273" s="461"/>
      <c r="F273" s="461"/>
      <c r="G273" s="461"/>
      <c r="H273" s="461"/>
      <c r="I273" s="461"/>
      <c r="J273" s="461"/>
      <c r="K273" s="461"/>
      <c r="L273" s="461"/>
      <c r="M273" s="461"/>
      <c r="N273" s="461"/>
      <c r="O273" s="461"/>
      <c r="P273" s="461"/>
      <c r="Q273" s="461"/>
      <c r="R273" s="461"/>
      <c r="S273" s="461"/>
    </row>
    <row r="274">
      <c r="A274" s="461"/>
      <c r="B274" s="461"/>
      <c r="C274" s="461"/>
      <c r="D274" s="461"/>
      <c r="E274" s="461"/>
      <c r="F274" s="461"/>
      <c r="G274" s="461"/>
      <c r="H274" s="461"/>
      <c r="I274" s="461"/>
      <c r="J274" s="461"/>
      <c r="K274" s="461"/>
      <c r="L274" s="461"/>
      <c r="M274" s="461"/>
      <c r="N274" s="461"/>
      <c r="O274" s="461"/>
      <c r="P274" s="461"/>
      <c r="Q274" s="461"/>
      <c r="R274" s="461"/>
      <c r="S274" s="461"/>
    </row>
    <row r="275">
      <c r="A275" s="461"/>
      <c r="B275" s="461"/>
      <c r="C275" s="461"/>
      <c r="D275" s="461"/>
      <c r="E275" s="461"/>
      <c r="F275" s="461"/>
      <c r="G275" s="461"/>
      <c r="H275" s="461"/>
      <c r="I275" s="461"/>
      <c r="J275" s="461"/>
      <c r="K275" s="461"/>
      <c r="L275" s="461"/>
      <c r="M275" s="461"/>
      <c r="N275" s="461"/>
      <c r="O275" s="461"/>
      <c r="P275" s="461"/>
      <c r="Q275" s="461"/>
      <c r="R275" s="461"/>
      <c r="S275" s="461"/>
    </row>
    <row r="276">
      <c r="A276" s="461"/>
      <c r="B276" s="461"/>
      <c r="C276" s="461"/>
      <c r="D276" s="461"/>
      <c r="E276" s="461"/>
      <c r="F276" s="461"/>
      <c r="G276" s="461"/>
      <c r="H276" s="461"/>
      <c r="I276" s="461"/>
      <c r="J276" s="461"/>
      <c r="K276" s="461"/>
      <c r="L276" s="461"/>
      <c r="M276" s="461"/>
      <c r="N276" s="461"/>
      <c r="O276" s="461"/>
      <c r="P276" s="461"/>
      <c r="Q276" s="461"/>
      <c r="R276" s="461"/>
      <c r="S276" s="461"/>
    </row>
    <row r="277">
      <c r="A277" s="461"/>
      <c r="B277" s="461"/>
      <c r="C277" s="461"/>
      <c r="D277" s="461"/>
      <c r="E277" s="461"/>
      <c r="F277" s="461"/>
      <c r="G277" s="461"/>
      <c r="H277" s="461"/>
      <c r="I277" s="461"/>
      <c r="J277" s="461"/>
      <c r="K277" s="461"/>
      <c r="L277" s="461"/>
      <c r="M277" s="461"/>
      <c r="N277" s="461"/>
      <c r="O277" s="461"/>
      <c r="P277" s="461"/>
      <c r="Q277" s="461"/>
      <c r="R277" s="461"/>
      <c r="S277" s="461"/>
    </row>
    <row r="278">
      <c r="A278" s="461"/>
      <c r="B278" s="461"/>
      <c r="C278" s="461"/>
      <c r="D278" s="461"/>
      <c r="E278" s="461"/>
      <c r="F278" s="461"/>
      <c r="G278" s="461"/>
      <c r="H278" s="461"/>
      <c r="I278" s="461"/>
      <c r="J278" s="461"/>
      <c r="K278" s="461"/>
      <c r="L278" s="461"/>
      <c r="M278" s="461"/>
      <c r="N278" s="461"/>
      <c r="O278" s="461"/>
      <c r="P278" s="461"/>
      <c r="Q278" s="461"/>
      <c r="R278" s="461"/>
      <c r="S278" s="461"/>
    </row>
    <row r="279">
      <c r="A279" s="461"/>
      <c r="B279" s="461"/>
      <c r="C279" s="461"/>
      <c r="D279" s="461"/>
      <c r="E279" s="461"/>
      <c r="F279" s="461"/>
      <c r="G279" s="461"/>
      <c r="H279" s="461"/>
      <c r="I279" s="461"/>
      <c r="J279" s="461"/>
      <c r="K279" s="461"/>
      <c r="L279" s="461"/>
      <c r="M279" s="461"/>
      <c r="N279" s="461"/>
      <c r="O279" s="461"/>
      <c r="P279" s="461"/>
      <c r="Q279" s="461"/>
      <c r="R279" s="461"/>
      <c r="S279" s="461"/>
    </row>
    <row r="280">
      <c r="A280" s="461"/>
      <c r="B280" s="461"/>
      <c r="C280" s="461"/>
      <c r="D280" s="461"/>
      <c r="E280" s="461"/>
      <c r="F280" s="461"/>
      <c r="G280" s="461"/>
      <c r="H280" s="461"/>
      <c r="I280" s="461"/>
      <c r="J280" s="461"/>
      <c r="K280" s="461"/>
      <c r="L280" s="461"/>
      <c r="M280" s="461"/>
      <c r="N280" s="461"/>
      <c r="O280" s="461"/>
      <c r="P280" s="461"/>
      <c r="Q280" s="461"/>
      <c r="R280" s="461"/>
      <c r="S280" s="461"/>
    </row>
    <row r="281">
      <c r="A281" s="461"/>
      <c r="B281" s="461"/>
      <c r="C281" s="461"/>
      <c r="D281" s="461"/>
      <c r="E281" s="461"/>
      <c r="F281" s="461"/>
      <c r="G281" s="461"/>
      <c r="H281" s="461"/>
      <c r="I281" s="461"/>
      <c r="J281" s="461"/>
      <c r="K281" s="461"/>
      <c r="L281" s="461"/>
      <c r="M281" s="461"/>
      <c r="N281" s="461"/>
      <c r="O281" s="461"/>
      <c r="P281" s="461"/>
      <c r="Q281" s="461"/>
      <c r="R281" s="461"/>
      <c r="S281" s="461"/>
    </row>
    <row r="282">
      <c r="A282" s="461"/>
      <c r="B282" s="461"/>
      <c r="C282" s="461"/>
      <c r="D282" s="461"/>
      <c r="E282" s="461"/>
      <c r="F282" s="461"/>
      <c r="G282" s="461"/>
      <c r="H282" s="461"/>
      <c r="I282" s="461"/>
      <c r="J282" s="461"/>
      <c r="K282" s="461"/>
      <c r="L282" s="461"/>
      <c r="M282" s="461"/>
      <c r="N282" s="461"/>
      <c r="O282" s="461"/>
      <c r="P282" s="461"/>
      <c r="Q282" s="461"/>
      <c r="R282" s="461"/>
      <c r="S282" s="461"/>
    </row>
    <row r="283">
      <c r="A283" s="461"/>
      <c r="B283" s="461"/>
      <c r="C283" s="461"/>
      <c r="D283" s="461"/>
      <c r="E283" s="461"/>
      <c r="F283" s="461"/>
      <c r="G283" s="461"/>
      <c r="H283" s="461"/>
      <c r="I283" s="461"/>
      <c r="J283" s="461"/>
      <c r="K283" s="461"/>
      <c r="L283" s="461"/>
      <c r="M283" s="461"/>
      <c r="N283" s="461"/>
      <c r="O283" s="461"/>
      <c r="P283" s="461"/>
      <c r="Q283" s="461"/>
      <c r="R283" s="461"/>
      <c r="S283" s="461"/>
    </row>
    <row r="284">
      <c r="A284" s="461"/>
      <c r="B284" s="461"/>
      <c r="C284" s="461"/>
      <c r="D284" s="461"/>
      <c r="E284" s="461"/>
      <c r="F284" s="461"/>
      <c r="G284" s="461"/>
      <c r="H284" s="461"/>
      <c r="I284" s="461"/>
      <c r="J284" s="461"/>
      <c r="K284" s="461"/>
      <c r="L284" s="461"/>
      <c r="M284" s="461"/>
      <c r="N284" s="461"/>
      <c r="O284" s="461"/>
      <c r="P284" s="461"/>
      <c r="Q284" s="461"/>
      <c r="R284" s="461"/>
      <c r="S284" s="461"/>
    </row>
    <row r="285">
      <c r="A285" s="461"/>
      <c r="B285" s="461"/>
      <c r="C285" s="461"/>
      <c r="D285" s="461"/>
      <c r="E285" s="461"/>
      <c r="F285" s="461"/>
      <c r="G285" s="461"/>
      <c r="H285" s="461"/>
      <c r="I285" s="461"/>
      <c r="J285" s="461"/>
      <c r="K285" s="461"/>
      <c r="L285" s="461"/>
      <c r="M285" s="461"/>
      <c r="N285" s="461"/>
      <c r="O285" s="461"/>
      <c r="P285" s="461"/>
      <c r="Q285" s="461"/>
      <c r="R285" s="461"/>
      <c r="S285" s="461"/>
    </row>
    <row r="286">
      <c r="A286" s="461"/>
      <c r="B286" s="461"/>
      <c r="C286" s="461"/>
      <c r="D286" s="461"/>
      <c r="E286" s="461"/>
      <c r="F286" s="461"/>
      <c r="G286" s="461"/>
      <c r="H286" s="461"/>
      <c r="I286" s="461"/>
      <c r="J286" s="461"/>
      <c r="K286" s="461"/>
      <c r="L286" s="461"/>
      <c r="M286" s="461"/>
      <c r="N286" s="461"/>
      <c r="O286" s="461"/>
      <c r="P286" s="461"/>
      <c r="Q286" s="461"/>
      <c r="R286" s="461"/>
      <c r="S286" s="461"/>
    </row>
    <row r="287">
      <c r="A287" s="461"/>
      <c r="B287" s="461"/>
      <c r="C287" s="461"/>
      <c r="D287" s="461"/>
      <c r="E287" s="461"/>
      <c r="F287" s="461"/>
      <c r="G287" s="461"/>
      <c r="H287" s="461"/>
      <c r="I287" s="461"/>
      <c r="J287" s="461"/>
      <c r="K287" s="461"/>
      <c r="L287" s="461"/>
      <c r="M287" s="461"/>
      <c r="N287" s="461"/>
      <c r="O287" s="461"/>
      <c r="P287" s="461"/>
      <c r="Q287" s="461"/>
      <c r="R287" s="461"/>
      <c r="S287" s="461"/>
    </row>
    <row r="288">
      <c r="A288" s="461"/>
      <c r="B288" s="461"/>
      <c r="C288" s="461"/>
      <c r="D288" s="461"/>
      <c r="E288" s="461"/>
      <c r="F288" s="461"/>
      <c r="G288" s="461"/>
      <c r="H288" s="461"/>
      <c r="I288" s="461"/>
      <c r="J288" s="461"/>
      <c r="K288" s="461"/>
      <c r="L288" s="461"/>
      <c r="M288" s="461"/>
      <c r="N288" s="461"/>
      <c r="O288" s="461"/>
      <c r="P288" s="461"/>
      <c r="Q288" s="461"/>
      <c r="R288" s="461"/>
      <c r="S288" s="461"/>
    </row>
    <row r="289">
      <c r="A289" s="461"/>
      <c r="B289" s="461"/>
      <c r="C289" s="461"/>
      <c r="D289" s="461"/>
      <c r="E289" s="461"/>
      <c r="F289" s="461"/>
      <c r="G289" s="461"/>
      <c r="H289" s="461"/>
      <c r="I289" s="461"/>
      <c r="J289" s="461"/>
      <c r="K289" s="461"/>
      <c r="L289" s="461"/>
      <c r="M289" s="461"/>
      <c r="N289" s="461"/>
      <c r="O289" s="461"/>
      <c r="P289" s="461"/>
      <c r="Q289" s="461"/>
      <c r="R289" s="461"/>
      <c r="S289" s="461"/>
    </row>
    <row r="290">
      <c r="A290" s="461"/>
      <c r="B290" s="461"/>
      <c r="C290" s="461"/>
      <c r="D290" s="461"/>
      <c r="E290" s="461"/>
      <c r="F290" s="461"/>
      <c r="G290" s="461"/>
      <c r="H290" s="461"/>
      <c r="I290" s="461"/>
      <c r="J290" s="461"/>
      <c r="K290" s="461"/>
      <c r="L290" s="461"/>
      <c r="M290" s="461"/>
      <c r="N290" s="461"/>
      <c r="O290" s="461"/>
      <c r="P290" s="461"/>
      <c r="Q290" s="461"/>
      <c r="R290" s="461"/>
      <c r="S290" s="461"/>
    </row>
    <row r="291">
      <c r="A291" s="461"/>
      <c r="B291" s="461"/>
      <c r="C291" s="461"/>
      <c r="D291" s="461"/>
      <c r="E291" s="461"/>
      <c r="F291" s="461"/>
      <c r="G291" s="461"/>
      <c r="H291" s="461"/>
      <c r="I291" s="461"/>
      <c r="J291" s="461"/>
      <c r="K291" s="461"/>
      <c r="L291" s="461"/>
      <c r="M291" s="461"/>
      <c r="N291" s="461"/>
      <c r="O291" s="461"/>
      <c r="P291" s="461"/>
      <c r="Q291" s="461"/>
      <c r="R291" s="461"/>
      <c r="S291" s="461"/>
    </row>
    <row r="292">
      <c r="A292" s="461"/>
      <c r="B292" s="461"/>
      <c r="C292" s="461"/>
      <c r="D292" s="461"/>
      <c r="E292" s="461"/>
      <c r="F292" s="461"/>
      <c r="G292" s="461"/>
      <c r="H292" s="461"/>
      <c r="I292" s="461"/>
      <c r="J292" s="461"/>
      <c r="K292" s="461"/>
      <c r="L292" s="461"/>
      <c r="M292" s="461"/>
      <c r="N292" s="461"/>
      <c r="O292" s="461"/>
      <c r="P292" s="461"/>
      <c r="Q292" s="461"/>
      <c r="R292" s="461"/>
      <c r="S292" s="461"/>
    </row>
    <row r="293">
      <c r="A293" s="461"/>
      <c r="B293" s="461"/>
      <c r="C293" s="461"/>
      <c r="D293" s="461"/>
      <c r="E293" s="461"/>
      <c r="F293" s="461"/>
      <c r="G293" s="461"/>
      <c r="H293" s="461"/>
      <c r="I293" s="461"/>
      <c r="J293" s="461"/>
      <c r="K293" s="461"/>
      <c r="L293" s="461"/>
      <c r="M293" s="461"/>
      <c r="N293" s="461"/>
      <c r="O293" s="461"/>
      <c r="P293" s="461"/>
      <c r="Q293" s="461"/>
      <c r="R293" s="461"/>
      <c r="S293" s="461"/>
    </row>
    <row r="294">
      <c r="A294" s="461"/>
      <c r="B294" s="461"/>
      <c r="C294" s="461"/>
      <c r="D294" s="461"/>
      <c r="E294" s="461"/>
      <c r="F294" s="461"/>
      <c r="G294" s="461"/>
      <c r="H294" s="461"/>
      <c r="I294" s="461"/>
      <c r="J294" s="461"/>
      <c r="K294" s="461"/>
      <c r="L294" s="461"/>
      <c r="M294" s="461"/>
      <c r="N294" s="461"/>
      <c r="O294" s="461"/>
      <c r="P294" s="461"/>
      <c r="Q294" s="461"/>
      <c r="R294" s="461"/>
      <c r="S294" s="461"/>
    </row>
    <row r="295">
      <c r="A295" s="461"/>
      <c r="B295" s="461"/>
      <c r="C295" s="461"/>
      <c r="D295" s="461"/>
      <c r="E295" s="461"/>
      <c r="F295" s="461"/>
      <c r="G295" s="461"/>
      <c r="H295" s="461"/>
      <c r="I295" s="461"/>
      <c r="J295" s="461"/>
      <c r="K295" s="461"/>
      <c r="L295" s="461"/>
      <c r="M295" s="461"/>
      <c r="N295" s="461"/>
      <c r="O295" s="461"/>
      <c r="P295" s="461"/>
      <c r="Q295" s="461"/>
      <c r="R295" s="461"/>
      <c r="S295" s="461"/>
    </row>
    <row r="296">
      <c r="A296" s="461"/>
      <c r="B296" s="461"/>
      <c r="C296" s="461"/>
      <c r="D296" s="461"/>
      <c r="E296" s="461"/>
      <c r="F296" s="461"/>
      <c r="G296" s="461"/>
      <c r="H296" s="461"/>
      <c r="I296" s="461"/>
      <c r="J296" s="461"/>
      <c r="K296" s="461"/>
      <c r="L296" s="461"/>
      <c r="M296" s="461"/>
      <c r="N296" s="461"/>
      <c r="O296" s="461"/>
      <c r="P296" s="461"/>
      <c r="Q296" s="461"/>
      <c r="R296" s="461"/>
      <c r="S296" s="461"/>
    </row>
    <row r="297">
      <c r="A297" s="461"/>
      <c r="B297" s="461"/>
      <c r="C297" s="461"/>
      <c r="D297" s="461"/>
      <c r="E297" s="461"/>
      <c r="F297" s="461"/>
      <c r="G297" s="461"/>
      <c r="H297" s="461"/>
      <c r="I297" s="461"/>
      <c r="J297" s="461"/>
      <c r="K297" s="461"/>
      <c r="L297" s="461"/>
      <c r="M297" s="461"/>
      <c r="N297" s="461"/>
      <c r="O297" s="461"/>
      <c r="P297" s="461"/>
      <c r="Q297" s="461"/>
      <c r="R297" s="461"/>
      <c r="S297" s="461"/>
    </row>
    <row r="298">
      <c r="A298" s="461"/>
      <c r="B298" s="461"/>
      <c r="C298" s="461"/>
      <c r="D298" s="461"/>
      <c r="E298" s="461"/>
      <c r="F298" s="461"/>
      <c r="G298" s="461"/>
      <c r="H298" s="461"/>
      <c r="I298" s="461"/>
      <c r="J298" s="461"/>
      <c r="K298" s="461"/>
      <c r="L298" s="461"/>
      <c r="M298" s="461"/>
      <c r="N298" s="461"/>
      <c r="O298" s="461"/>
      <c r="P298" s="461"/>
      <c r="Q298" s="461"/>
      <c r="R298" s="461"/>
      <c r="S298" s="461"/>
    </row>
    <row r="299">
      <c r="A299" s="461"/>
      <c r="B299" s="461"/>
      <c r="C299" s="461"/>
      <c r="D299" s="461"/>
      <c r="E299" s="461"/>
      <c r="F299" s="461"/>
      <c r="G299" s="461"/>
      <c r="H299" s="461"/>
      <c r="I299" s="461"/>
      <c r="J299" s="461"/>
      <c r="K299" s="461"/>
      <c r="L299" s="461"/>
      <c r="M299" s="461"/>
      <c r="N299" s="461"/>
      <c r="O299" s="461"/>
      <c r="P299" s="461"/>
      <c r="Q299" s="461"/>
      <c r="R299" s="461"/>
      <c r="S299" s="461"/>
    </row>
    <row r="300">
      <c r="A300" s="461"/>
      <c r="B300" s="461"/>
      <c r="C300" s="461"/>
      <c r="D300" s="461"/>
      <c r="E300" s="461"/>
      <c r="F300" s="461"/>
      <c r="G300" s="461"/>
      <c r="H300" s="461"/>
      <c r="I300" s="461"/>
      <c r="J300" s="461"/>
      <c r="K300" s="461"/>
      <c r="L300" s="461"/>
      <c r="M300" s="461"/>
      <c r="N300" s="461"/>
      <c r="O300" s="461"/>
      <c r="P300" s="461"/>
      <c r="Q300" s="461"/>
      <c r="R300" s="461"/>
      <c r="S300" s="461"/>
    </row>
    <row r="301">
      <c r="A301" s="461"/>
      <c r="B301" s="461"/>
      <c r="C301" s="461"/>
      <c r="D301" s="461"/>
      <c r="E301" s="461"/>
      <c r="F301" s="461"/>
      <c r="G301" s="461"/>
      <c r="H301" s="461"/>
      <c r="I301" s="461"/>
      <c r="J301" s="461"/>
      <c r="K301" s="461"/>
      <c r="L301" s="461"/>
      <c r="M301" s="461"/>
      <c r="N301" s="461"/>
      <c r="O301" s="461"/>
      <c r="P301" s="461"/>
      <c r="Q301" s="461"/>
      <c r="R301" s="461"/>
      <c r="S301" s="461"/>
    </row>
    <row r="302">
      <c r="A302" s="461"/>
      <c r="B302" s="461"/>
      <c r="C302" s="461"/>
      <c r="D302" s="461"/>
      <c r="E302" s="461"/>
      <c r="F302" s="461"/>
      <c r="G302" s="461"/>
      <c r="H302" s="461"/>
      <c r="I302" s="461"/>
      <c r="J302" s="461"/>
      <c r="K302" s="461"/>
      <c r="L302" s="461"/>
      <c r="M302" s="461"/>
      <c r="N302" s="461"/>
      <c r="O302" s="461"/>
      <c r="P302" s="461"/>
      <c r="Q302" s="461"/>
      <c r="R302" s="461"/>
      <c r="S302" s="461"/>
    </row>
    <row r="303">
      <c r="A303" s="461"/>
      <c r="B303" s="461"/>
      <c r="C303" s="461"/>
      <c r="D303" s="461"/>
      <c r="E303" s="461"/>
      <c r="F303" s="461"/>
      <c r="G303" s="461"/>
      <c r="H303" s="461"/>
      <c r="I303" s="461"/>
      <c r="J303" s="461"/>
      <c r="K303" s="461"/>
      <c r="L303" s="461"/>
      <c r="M303" s="461"/>
      <c r="N303" s="461"/>
      <c r="O303" s="461"/>
      <c r="P303" s="461"/>
      <c r="Q303" s="461"/>
      <c r="R303" s="461"/>
      <c r="S303" s="461"/>
    </row>
    <row r="304">
      <c r="A304" s="461"/>
      <c r="B304" s="461"/>
      <c r="C304" s="461"/>
      <c r="D304" s="461"/>
      <c r="E304" s="461"/>
      <c r="F304" s="461"/>
      <c r="G304" s="461"/>
      <c r="H304" s="461"/>
      <c r="I304" s="461"/>
      <c r="J304" s="461"/>
      <c r="K304" s="461"/>
      <c r="L304" s="461"/>
      <c r="M304" s="461"/>
      <c r="N304" s="461"/>
      <c r="O304" s="461"/>
      <c r="P304" s="461"/>
      <c r="Q304" s="461"/>
      <c r="R304" s="461"/>
      <c r="S304" s="461"/>
    </row>
    <row r="305">
      <c r="A305" s="461"/>
      <c r="B305" s="461"/>
      <c r="C305" s="461"/>
      <c r="D305" s="461"/>
      <c r="E305" s="461"/>
      <c r="F305" s="461"/>
      <c r="G305" s="461"/>
      <c r="H305" s="461"/>
      <c r="I305" s="461"/>
      <c r="J305" s="461"/>
      <c r="K305" s="461"/>
      <c r="L305" s="461"/>
      <c r="M305" s="461"/>
      <c r="N305" s="461"/>
      <c r="O305" s="461"/>
      <c r="P305" s="461"/>
      <c r="Q305" s="461"/>
      <c r="R305" s="461"/>
      <c r="S305" s="461"/>
    </row>
    <row r="306">
      <c r="A306" s="461"/>
      <c r="B306" s="461"/>
      <c r="C306" s="461"/>
      <c r="D306" s="461"/>
      <c r="E306" s="461"/>
      <c r="F306" s="461"/>
      <c r="G306" s="461"/>
      <c r="H306" s="461"/>
      <c r="I306" s="461"/>
      <c r="J306" s="461"/>
      <c r="K306" s="461"/>
      <c r="L306" s="461"/>
      <c r="M306" s="461"/>
      <c r="N306" s="461"/>
      <c r="O306" s="461"/>
      <c r="P306" s="461"/>
      <c r="Q306" s="461"/>
      <c r="R306" s="461"/>
      <c r="S306" s="461"/>
    </row>
    <row r="307">
      <c r="A307" s="461"/>
      <c r="B307" s="461"/>
      <c r="C307" s="461"/>
      <c r="D307" s="461"/>
      <c r="E307" s="461"/>
      <c r="F307" s="461"/>
      <c r="G307" s="461"/>
      <c r="H307" s="461"/>
      <c r="I307" s="461"/>
      <c r="J307" s="461"/>
      <c r="K307" s="461"/>
      <c r="L307" s="461"/>
      <c r="M307" s="461"/>
      <c r="N307" s="461"/>
      <c r="O307" s="461"/>
      <c r="P307" s="461"/>
      <c r="Q307" s="461"/>
      <c r="R307" s="461"/>
      <c r="S307" s="461"/>
    </row>
    <row r="308">
      <c r="A308" s="461"/>
      <c r="B308" s="461"/>
      <c r="C308" s="461"/>
      <c r="D308" s="461"/>
      <c r="E308" s="461"/>
      <c r="F308" s="461"/>
      <c r="G308" s="461"/>
      <c r="H308" s="461"/>
      <c r="I308" s="461"/>
      <c r="J308" s="461"/>
      <c r="K308" s="461"/>
      <c r="L308" s="461"/>
      <c r="M308" s="461"/>
      <c r="N308" s="461"/>
      <c r="O308" s="461"/>
      <c r="P308" s="461"/>
      <c r="Q308" s="461"/>
      <c r="R308" s="461"/>
      <c r="S308" s="461"/>
    </row>
    <row r="309">
      <c r="A309" s="461"/>
      <c r="B309" s="461"/>
      <c r="C309" s="461"/>
      <c r="D309" s="461"/>
      <c r="E309" s="461"/>
      <c r="F309" s="461"/>
      <c r="G309" s="461"/>
      <c r="H309" s="461"/>
      <c r="I309" s="461"/>
      <c r="J309" s="461"/>
      <c r="K309" s="461"/>
      <c r="L309" s="461"/>
      <c r="M309" s="461"/>
      <c r="N309" s="461"/>
      <c r="O309" s="461"/>
      <c r="P309" s="461"/>
      <c r="Q309" s="461"/>
      <c r="R309" s="461"/>
      <c r="S309" s="461"/>
    </row>
    <row r="310">
      <c r="A310" s="461"/>
      <c r="B310" s="461"/>
      <c r="C310" s="461"/>
      <c r="D310" s="461"/>
      <c r="E310" s="461"/>
      <c r="F310" s="461"/>
      <c r="G310" s="461"/>
      <c r="H310" s="461"/>
      <c r="I310" s="461"/>
      <c r="J310" s="461"/>
      <c r="K310" s="461"/>
      <c r="L310" s="461"/>
      <c r="M310" s="461"/>
      <c r="N310" s="461"/>
      <c r="O310" s="461"/>
      <c r="P310" s="461"/>
      <c r="Q310" s="461"/>
      <c r="R310" s="461"/>
      <c r="S310" s="461"/>
    </row>
    <row r="311">
      <c r="A311" s="461"/>
      <c r="B311" s="461"/>
      <c r="C311" s="461"/>
      <c r="D311" s="461"/>
      <c r="E311" s="461"/>
      <c r="F311" s="461"/>
      <c r="G311" s="461"/>
      <c r="H311" s="461"/>
      <c r="I311" s="461"/>
      <c r="J311" s="461"/>
      <c r="K311" s="461"/>
      <c r="L311" s="461"/>
      <c r="M311" s="461"/>
      <c r="N311" s="461"/>
      <c r="O311" s="461"/>
      <c r="P311" s="461"/>
      <c r="Q311" s="461"/>
      <c r="R311" s="461"/>
      <c r="S311" s="461"/>
    </row>
    <row r="312">
      <c r="A312" s="461"/>
      <c r="B312" s="461"/>
      <c r="C312" s="461"/>
      <c r="D312" s="461"/>
      <c r="E312" s="461"/>
      <c r="F312" s="461"/>
      <c r="G312" s="461"/>
      <c r="H312" s="461"/>
      <c r="I312" s="461"/>
      <c r="J312" s="461"/>
      <c r="K312" s="461"/>
      <c r="L312" s="461"/>
      <c r="M312" s="461"/>
      <c r="N312" s="461"/>
      <c r="O312" s="461"/>
      <c r="P312" s="461"/>
      <c r="Q312" s="461"/>
      <c r="R312" s="461"/>
      <c r="S312" s="461"/>
    </row>
    <row r="313">
      <c r="A313" s="461"/>
      <c r="B313" s="461"/>
      <c r="C313" s="461"/>
      <c r="D313" s="461"/>
      <c r="E313" s="461"/>
      <c r="F313" s="461"/>
      <c r="G313" s="461"/>
      <c r="H313" s="461"/>
      <c r="I313" s="461"/>
      <c r="J313" s="461"/>
      <c r="K313" s="461"/>
      <c r="L313" s="461"/>
      <c r="M313" s="461"/>
      <c r="N313" s="461"/>
      <c r="O313" s="461"/>
      <c r="P313" s="461"/>
      <c r="Q313" s="461"/>
      <c r="R313" s="461"/>
      <c r="S313" s="461"/>
    </row>
    <row r="314">
      <c r="A314" s="461"/>
      <c r="B314" s="461"/>
      <c r="C314" s="461"/>
      <c r="D314" s="461"/>
      <c r="E314" s="461"/>
      <c r="F314" s="461"/>
      <c r="G314" s="461"/>
      <c r="H314" s="461"/>
      <c r="I314" s="461"/>
      <c r="J314" s="461"/>
      <c r="K314" s="461"/>
      <c r="L314" s="461"/>
      <c r="M314" s="461"/>
      <c r="N314" s="461"/>
      <c r="O314" s="461"/>
      <c r="P314" s="461"/>
      <c r="Q314" s="461"/>
      <c r="R314" s="461"/>
      <c r="S314" s="461"/>
    </row>
    <row r="315">
      <c r="A315" s="461"/>
      <c r="B315" s="461"/>
      <c r="C315" s="461"/>
      <c r="D315" s="461"/>
      <c r="E315" s="461"/>
      <c r="F315" s="461"/>
      <c r="G315" s="461"/>
      <c r="H315" s="461"/>
      <c r="I315" s="461"/>
      <c r="J315" s="461"/>
      <c r="K315" s="461"/>
      <c r="L315" s="461"/>
      <c r="M315" s="461"/>
      <c r="N315" s="461"/>
      <c r="O315" s="461"/>
      <c r="P315" s="461"/>
      <c r="Q315" s="461"/>
      <c r="R315" s="461"/>
      <c r="S315" s="461"/>
    </row>
    <row r="316">
      <c r="A316" s="461"/>
      <c r="B316" s="461"/>
      <c r="C316" s="461"/>
      <c r="D316" s="461"/>
      <c r="E316" s="461"/>
      <c r="F316" s="461"/>
      <c r="G316" s="461"/>
      <c r="H316" s="461"/>
      <c r="I316" s="461"/>
      <c r="J316" s="461"/>
      <c r="K316" s="461"/>
      <c r="L316" s="461"/>
      <c r="M316" s="461"/>
      <c r="N316" s="461"/>
      <c r="O316" s="461"/>
      <c r="P316" s="461"/>
      <c r="Q316" s="461"/>
      <c r="R316" s="461"/>
      <c r="S316" s="461"/>
    </row>
    <row r="317">
      <c r="A317" s="461"/>
      <c r="B317" s="461"/>
      <c r="C317" s="461"/>
      <c r="D317" s="461"/>
      <c r="E317" s="461"/>
      <c r="F317" s="461"/>
      <c r="G317" s="461"/>
      <c r="H317" s="461"/>
      <c r="I317" s="461"/>
      <c r="J317" s="461"/>
      <c r="K317" s="461"/>
      <c r="L317" s="461"/>
      <c r="M317" s="461"/>
      <c r="N317" s="461"/>
      <c r="O317" s="461"/>
      <c r="P317" s="461"/>
      <c r="Q317" s="461"/>
      <c r="R317" s="461"/>
      <c r="S317" s="461"/>
    </row>
    <row r="318">
      <c r="A318" s="461"/>
      <c r="B318" s="461"/>
      <c r="C318" s="461"/>
      <c r="D318" s="461"/>
      <c r="E318" s="461"/>
      <c r="F318" s="461"/>
      <c r="G318" s="461"/>
      <c r="H318" s="461"/>
      <c r="I318" s="461"/>
      <c r="J318" s="461"/>
      <c r="K318" s="461"/>
      <c r="L318" s="461"/>
      <c r="M318" s="461"/>
      <c r="N318" s="461"/>
      <c r="O318" s="461"/>
      <c r="P318" s="461"/>
      <c r="Q318" s="461"/>
      <c r="R318" s="461"/>
      <c r="S318" s="461"/>
    </row>
    <row r="319">
      <c r="A319" s="461"/>
      <c r="B319" s="461"/>
      <c r="C319" s="461"/>
      <c r="D319" s="461"/>
      <c r="E319" s="461"/>
      <c r="F319" s="461"/>
      <c r="G319" s="461"/>
      <c r="H319" s="461"/>
      <c r="I319" s="461"/>
      <c r="J319" s="461"/>
      <c r="K319" s="461"/>
      <c r="L319" s="461"/>
      <c r="M319" s="461"/>
      <c r="N319" s="461"/>
      <c r="O319" s="461"/>
      <c r="P319" s="461"/>
      <c r="Q319" s="461"/>
      <c r="R319" s="461"/>
      <c r="S319" s="461"/>
    </row>
    <row r="320">
      <c r="A320" s="461"/>
      <c r="B320" s="461"/>
      <c r="C320" s="461"/>
      <c r="D320" s="461"/>
      <c r="E320" s="461"/>
      <c r="F320" s="461"/>
      <c r="G320" s="461"/>
      <c r="H320" s="461"/>
      <c r="I320" s="461"/>
      <c r="J320" s="461"/>
      <c r="K320" s="461"/>
      <c r="L320" s="461"/>
      <c r="M320" s="461"/>
      <c r="N320" s="461"/>
      <c r="O320" s="461"/>
      <c r="P320" s="461"/>
      <c r="Q320" s="461"/>
      <c r="R320" s="461"/>
      <c r="S320" s="461"/>
    </row>
    <row r="321">
      <c r="A321" s="461"/>
      <c r="B321" s="461"/>
      <c r="C321" s="461"/>
      <c r="D321" s="461"/>
      <c r="E321" s="461"/>
      <c r="F321" s="461"/>
      <c r="G321" s="461"/>
      <c r="H321" s="461"/>
      <c r="I321" s="461"/>
      <c r="J321" s="461"/>
      <c r="K321" s="461"/>
      <c r="L321" s="461"/>
      <c r="M321" s="461"/>
      <c r="N321" s="461"/>
      <c r="O321" s="461"/>
      <c r="P321" s="461"/>
      <c r="Q321" s="461"/>
      <c r="R321" s="461"/>
      <c r="S321" s="461"/>
    </row>
    <row r="322">
      <c r="A322" s="461"/>
      <c r="B322" s="461"/>
      <c r="C322" s="461"/>
      <c r="D322" s="461"/>
      <c r="E322" s="461"/>
      <c r="F322" s="461"/>
      <c r="G322" s="461"/>
      <c r="H322" s="461"/>
      <c r="I322" s="461"/>
      <c r="J322" s="461"/>
      <c r="K322" s="461"/>
      <c r="L322" s="461"/>
      <c r="M322" s="461"/>
      <c r="N322" s="461"/>
      <c r="O322" s="461"/>
      <c r="P322" s="461"/>
      <c r="Q322" s="461"/>
      <c r="R322" s="461"/>
      <c r="S322" s="461"/>
    </row>
    <row r="323">
      <c r="A323" s="461"/>
      <c r="B323" s="461"/>
      <c r="C323" s="461"/>
      <c r="D323" s="461"/>
      <c r="E323" s="461"/>
      <c r="F323" s="461"/>
      <c r="G323" s="461"/>
      <c r="H323" s="461"/>
      <c r="I323" s="461"/>
      <c r="J323" s="461"/>
      <c r="K323" s="461"/>
      <c r="L323" s="461"/>
      <c r="M323" s="461"/>
      <c r="N323" s="461"/>
      <c r="O323" s="461"/>
      <c r="P323" s="461"/>
      <c r="Q323" s="461"/>
      <c r="R323" s="461"/>
      <c r="S323" s="461"/>
    </row>
    <row r="324">
      <c r="A324" s="461"/>
      <c r="B324" s="461"/>
      <c r="C324" s="461"/>
      <c r="D324" s="461"/>
      <c r="E324" s="461"/>
      <c r="F324" s="461"/>
      <c r="G324" s="461"/>
      <c r="H324" s="461"/>
      <c r="I324" s="461"/>
      <c r="J324" s="461"/>
      <c r="K324" s="461"/>
      <c r="L324" s="461"/>
      <c r="M324" s="461"/>
      <c r="N324" s="461"/>
      <c r="O324" s="461"/>
      <c r="P324" s="461"/>
      <c r="Q324" s="461"/>
      <c r="R324" s="461"/>
      <c r="S324" s="461"/>
    </row>
    <row r="325">
      <c r="A325" s="461"/>
      <c r="B325" s="461"/>
      <c r="C325" s="461"/>
      <c r="D325" s="461"/>
      <c r="E325" s="461"/>
      <c r="F325" s="461"/>
      <c r="G325" s="461"/>
      <c r="H325" s="461"/>
      <c r="I325" s="461"/>
      <c r="J325" s="461"/>
      <c r="K325" s="461"/>
      <c r="L325" s="461"/>
      <c r="M325" s="461"/>
      <c r="N325" s="461"/>
      <c r="O325" s="461"/>
      <c r="P325" s="461"/>
      <c r="Q325" s="461"/>
      <c r="R325" s="461"/>
      <c r="S325" s="461"/>
    </row>
    <row r="326">
      <c r="A326" s="461"/>
      <c r="B326" s="461"/>
      <c r="C326" s="461"/>
      <c r="D326" s="461"/>
      <c r="E326" s="461"/>
      <c r="F326" s="461"/>
      <c r="G326" s="461"/>
      <c r="H326" s="461"/>
      <c r="I326" s="461"/>
      <c r="J326" s="461"/>
      <c r="K326" s="461"/>
      <c r="L326" s="461"/>
      <c r="M326" s="461"/>
      <c r="N326" s="461"/>
      <c r="O326" s="461"/>
      <c r="P326" s="461"/>
      <c r="Q326" s="461"/>
      <c r="R326" s="461"/>
      <c r="S326" s="461"/>
    </row>
    <row r="327">
      <c r="A327" s="461"/>
      <c r="B327" s="461"/>
      <c r="C327" s="461"/>
      <c r="D327" s="461"/>
      <c r="E327" s="461"/>
      <c r="F327" s="461"/>
      <c r="G327" s="461"/>
      <c r="H327" s="461"/>
      <c r="I327" s="461"/>
      <c r="J327" s="461"/>
      <c r="K327" s="461"/>
      <c r="L327" s="461"/>
      <c r="M327" s="461"/>
      <c r="N327" s="461"/>
      <c r="O327" s="461"/>
      <c r="P327" s="461"/>
      <c r="Q327" s="461"/>
      <c r="R327" s="461"/>
      <c r="S327" s="461"/>
    </row>
    <row r="328">
      <c r="A328" s="461"/>
      <c r="B328" s="461"/>
      <c r="C328" s="461"/>
      <c r="D328" s="461"/>
      <c r="E328" s="461"/>
      <c r="F328" s="461"/>
      <c r="G328" s="461"/>
      <c r="H328" s="461"/>
      <c r="I328" s="461"/>
      <c r="J328" s="461"/>
      <c r="K328" s="461"/>
      <c r="L328" s="461"/>
      <c r="M328" s="461"/>
      <c r="N328" s="461"/>
      <c r="O328" s="461"/>
      <c r="P328" s="461"/>
      <c r="Q328" s="461"/>
      <c r="R328" s="461"/>
      <c r="S328" s="461"/>
    </row>
    <row r="329">
      <c r="A329" s="461"/>
      <c r="B329" s="461"/>
      <c r="C329" s="461"/>
      <c r="D329" s="461"/>
      <c r="E329" s="461"/>
      <c r="F329" s="461"/>
      <c r="G329" s="461"/>
      <c r="H329" s="461"/>
      <c r="I329" s="461"/>
      <c r="J329" s="461"/>
      <c r="K329" s="461"/>
      <c r="L329" s="461"/>
      <c r="M329" s="461"/>
      <c r="N329" s="461"/>
      <c r="O329" s="461"/>
      <c r="P329" s="461"/>
      <c r="Q329" s="461"/>
      <c r="R329" s="461"/>
      <c r="S329" s="461"/>
    </row>
    <row r="330">
      <c r="A330" s="461"/>
      <c r="B330" s="461"/>
      <c r="C330" s="461"/>
      <c r="D330" s="461"/>
      <c r="E330" s="461"/>
      <c r="F330" s="461"/>
      <c r="G330" s="461"/>
      <c r="H330" s="461"/>
      <c r="I330" s="461"/>
      <c r="J330" s="461"/>
      <c r="K330" s="461"/>
      <c r="L330" s="461"/>
      <c r="M330" s="461"/>
      <c r="N330" s="461"/>
      <c r="O330" s="461"/>
      <c r="P330" s="461"/>
      <c r="Q330" s="461"/>
      <c r="R330" s="461"/>
      <c r="S330" s="461"/>
    </row>
    <row r="331">
      <c r="A331" s="461"/>
      <c r="B331" s="461"/>
      <c r="C331" s="461"/>
      <c r="D331" s="461"/>
      <c r="E331" s="461"/>
      <c r="F331" s="461"/>
      <c r="G331" s="461"/>
      <c r="H331" s="461"/>
      <c r="I331" s="461"/>
      <c r="J331" s="461"/>
      <c r="K331" s="461"/>
      <c r="L331" s="461"/>
      <c r="M331" s="461"/>
      <c r="N331" s="461"/>
      <c r="O331" s="461"/>
      <c r="P331" s="461"/>
      <c r="Q331" s="461"/>
      <c r="R331" s="461"/>
      <c r="S331" s="461"/>
    </row>
    <row r="332">
      <c r="A332" s="461"/>
      <c r="B332" s="461"/>
      <c r="C332" s="461"/>
      <c r="D332" s="461"/>
      <c r="E332" s="461"/>
      <c r="F332" s="461"/>
      <c r="G332" s="461"/>
      <c r="H332" s="461"/>
      <c r="I332" s="461"/>
      <c r="J332" s="461"/>
      <c r="K332" s="461"/>
      <c r="L332" s="461"/>
      <c r="M332" s="461"/>
      <c r="N332" s="461"/>
      <c r="O332" s="461"/>
      <c r="P332" s="461"/>
      <c r="Q332" s="461"/>
      <c r="R332" s="461"/>
      <c r="S332" s="461"/>
    </row>
    <row r="333">
      <c r="A333" s="461"/>
      <c r="B333" s="461"/>
      <c r="C333" s="461"/>
      <c r="D333" s="461"/>
      <c r="E333" s="461"/>
      <c r="F333" s="461"/>
      <c r="G333" s="461"/>
      <c r="H333" s="461"/>
      <c r="I333" s="461"/>
      <c r="J333" s="461"/>
      <c r="K333" s="461"/>
      <c r="L333" s="461"/>
      <c r="M333" s="461"/>
      <c r="N333" s="461"/>
      <c r="O333" s="461"/>
      <c r="P333" s="461"/>
      <c r="Q333" s="461"/>
      <c r="R333" s="461"/>
      <c r="S333" s="461"/>
    </row>
    <row r="334">
      <c r="A334" s="461"/>
      <c r="B334" s="461"/>
      <c r="C334" s="461"/>
      <c r="D334" s="461"/>
      <c r="E334" s="461"/>
      <c r="F334" s="461"/>
      <c r="G334" s="461"/>
      <c r="H334" s="461"/>
      <c r="I334" s="461"/>
      <c r="J334" s="461"/>
      <c r="K334" s="461"/>
      <c r="L334" s="461"/>
      <c r="M334" s="461"/>
      <c r="N334" s="461"/>
      <c r="O334" s="461"/>
      <c r="P334" s="461"/>
      <c r="Q334" s="461"/>
      <c r="R334" s="461"/>
      <c r="S334" s="461"/>
    </row>
    <row r="335">
      <c r="A335" s="461"/>
      <c r="B335" s="461"/>
      <c r="C335" s="461"/>
      <c r="D335" s="461"/>
      <c r="E335" s="461"/>
      <c r="F335" s="461"/>
      <c r="G335" s="461"/>
      <c r="H335" s="461"/>
      <c r="I335" s="461"/>
      <c r="J335" s="461"/>
      <c r="K335" s="461"/>
      <c r="L335" s="461"/>
      <c r="M335" s="461"/>
      <c r="N335" s="461"/>
      <c r="O335" s="461"/>
      <c r="P335" s="461"/>
      <c r="Q335" s="461"/>
      <c r="R335" s="461"/>
      <c r="S335" s="461"/>
    </row>
    <row r="336">
      <c r="A336" s="461"/>
      <c r="B336" s="461"/>
      <c r="C336" s="461"/>
      <c r="D336" s="461"/>
      <c r="E336" s="461"/>
      <c r="F336" s="461"/>
      <c r="G336" s="461"/>
      <c r="H336" s="461"/>
      <c r="I336" s="461"/>
      <c r="J336" s="461"/>
      <c r="K336" s="461"/>
      <c r="L336" s="461"/>
      <c r="M336" s="461"/>
      <c r="N336" s="461"/>
      <c r="O336" s="461"/>
      <c r="P336" s="461"/>
      <c r="Q336" s="461"/>
      <c r="R336" s="461"/>
      <c r="S336" s="461"/>
    </row>
    <row r="337">
      <c r="A337" s="461"/>
      <c r="B337" s="461"/>
      <c r="C337" s="461"/>
      <c r="D337" s="461"/>
      <c r="E337" s="461"/>
      <c r="F337" s="461"/>
      <c r="G337" s="461"/>
      <c r="H337" s="461"/>
      <c r="I337" s="461"/>
      <c r="J337" s="461"/>
      <c r="K337" s="461"/>
      <c r="L337" s="461"/>
      <c r="M337" s="461"/>
      <c r="N337" s="461"/>
      <c r="O337" s="461"/>
      <c r="P337" s="461"/>
      <c r="Q337" s="461"/>
      <c r="R337" s="461"/>
      <c r="S337" s="461"/>
    </row>
    <row r="338">
      <c r="A338" s="461"/>
      <c r="B338" s="461"/>
      <c r="C338" s="461"/>
      <c r="D338" s="461"/>
      <c r="E338" s="461"/>
      <c r="F338" s="461"/>
      <c r="G338" s="461"/>
      <c r="H338" s="461"/>
      <c r="I338" s="461"/>
      <c r="J338" s="461"/>
      <c r="K338" s="461"/>
      <c r="L338" s="461"/>
      <c r="M338" s="461"/>
      <c r="N338" s="461"/>
      <c r="O338" s="461"/>
      <c r="P338" s="461"/>
      <c r="Q338" s="461"/>
      <c r="R338" s="461"/>
      <c r="S338" s="461"/>
    </row>
    <row r="339">
      <c r="A339" s="461"/>
      <c r="B339" s="461"/>
      <c r="C339" s="461"/>
      <c r="D339" s="461"/>
      <c r="E339" s="461"/>
      <c r="F339" s="461"/>
      <c r="G339" s="461"/>
      <c r="H339" s="461"/>
      <c r="I339" s="461"/>
      <c r="J339" s="461"/>
      <c r="K339" s="461"/>
      <c r="L339" s="461"/>
      <c r="M339" s="461"/>
      <c r="N339" s="461"/>
      <c r="O339" s="461"/>
      <c r="P339" s="461"/>
      <c r="Q339" s="461"/>
      <c r="R339" s="461"/>
      <c r="S339" s="461"/>
    </row>
    <row r="340">
      <c r="A340" s="461"/>
      <c r="B340" s="461"/>
      <c r="C340" s="461"/>
      <c r="D340" s="461"/>
      <c r="E340" s="461"/>
      <c r="F340" s="461"/>
      <c r="G340" s="461"/>
      <c r="H340" s="461"/>
      <c r="I340" s="461"/>
      <c r="J340" s="461"/>
      <c r="K340" s="461"/>
      <c r="L340" s="461"/>
      <c r="M340" s="461"/>
      <c r="N340" s="461"/>
      <c r="O340" s="461"/>
      <c r="P340" s="461"/>
      <c r="Q340" s="461"/>
      <c r="R340" s="461"/>
      <c r="S340" s="461"/>
    </row>
    <row r="341">
      <c r="A341" s="461"/>
      <c r="B341" s="461"/>
      <c r="C341" s="461"/>
      <c r="D341" s="461"/>
      <c r="E341" s="461"/>
      <c r="F341" s="461"/>
      <c r="G341" s="461"/>
      <c r="H341" s="461"/>
      <c r="I341" s="461"/>
      <c r="J341" s="461"/>
      <c r="K341" s="461"/>
      <c r="L341" s="461"/>
      <c r="M341" s="461"/>
      <c r="N341" s="461"/>
      <c r="O341" s="461"/>
      <c r="P341" s="461"/>
      <c r="Q341" s="461"/>
      <c r="R341" s="461"/>
      <c r="S341" s="461"/>
    </row>
    <row r="342">
      <c r="A342" s="461"/>
      <c r="B342" s="461"/>
      <c r="C342" s="461"/>
      <c r="D342" s="461"/>
      <c r="E342" s="461"/>
      <c r="F342" s="461"/>
      <c r="G342" s="461"/>
      <c r="H342" s="461"/>
      <c r="I342" s="461"/>
      <c r="J342" s="461"/>
      <c r="K342" s="461"/>
      <c r="L342" s="461"/>
      <c r="M342" s="461"/>
      <c r="N342" s="461"/>
      <c r="O342" s="461"/>
      <c r="P342" s="461"/>
      <c r="Q342" s="461"/>
      <c r="R342" s="461"/>
      <c r="S342" s="461"/>
    </row>
    <row r="343">
      <c r="A343" s="461"/>
      <c r="B343" s="461"/>
      <c r="C343" s="461"/>
      <c r="D343" s="461"/>
      <c r="E343" s="461"/>
      <c r="F343" s="461"/>
      <c r="G343" s="461"/>
      <c r="H343" s="461"/>
      <c r="I343" s="461"/>
      <c r="J343" s="461"/>
      <c r="K343" s="461"/>
      <c r="L343" s="461"/>
      <c r="M343" s="461"/>
      <c r="N343" s="461"/>
      <c r="O343" s="461"/>
      <c r="P343" s="461"/>
      <c r="Q343" s="461"/>
      <c r="R343" s="461"/>
      <c r="S343" s="461"/>
    </row>
    <row r="344">
      <c r="A344" s="461"/>
      <c r="B344" s="461"/>
      <c r="C344" s="461"/>
      <c r="D344" s="461"/>
      <c r="E344" s="461"/>
      <c r="F344" s="461"/>
      <c r="G344" s="461"/>
      <c r="H344" s="461"/>
      <c r="I344" s="461"/>
      <c r="J344" s="461"/>
      <c r="K344" s="461"/>
      <c r="L344" s="461"/>
      <c r="M344" s="461"/>
      <c r="N344" s="461"/>
      <c r="O344" s="461"/>
      <c r="P344" s="461"/>
      <c r="Q344" s="461"/>
      <c r="R344" s="461"/>
      <c r="S344" s="461"/>
    </row>
    <row r="345">
      <c r="A345" s="461"/>
      <c r="B345" s="461"/>
      <c r="C345" s="461"/>
      <c r="D345" s="461"/>
      <c r="E345" s="461"/>
      <c r="F345" s="461"/>
      <c r="G345" s="461"/>
      <c r="H345" s="461"/>
      <c r="I345" s="461"/>
      <c r="J345" s="461"/>
      <c r="K345" s="461"/>
      <c r="L345" s="461"/>
      <c r="M345" s="461"/>
      <c r="N345" s="461"/>
      <c r="O345" s="461"/>
      <c r="P345" s="461"/>
      <c r="Q345" s="461"/>
      <c r="R345" s="461"/>
      <c r="S345" s="461"/>
    </row>
    <row r="346">
      <c r="A346" s="461"/>
      <c r="B346" s="461"/>
      <c r="C346" s="461"/>
      <c r="D346" s="461"/>
      <c r="E346" s="461"/>
      <c r="F346" s="461"/>
      <c r="G346" s="461"/>
      <c r="H346" s="461"/>
      <c r="I346" s="461"/>
      <c r="J346" s="461"/>
      <c r="K346" s="461"/>
      <c r="L346" s="461"/>
      <c r="M346" s="461"/>
      <c r="N346" s="461"/>
      <c r="O346" s="461"/>
      <c r="P346" s="461"/>
      <c r="Q346" s="461"/>
      <c r="R346" s="461"/>
      <c r="S346" s="461"/>
    </row>
    <row r="347">
      <c r="A347" s="461"/>
      <c r="B347" s="461"/>
      <c r="C347" s="461"/>
      <c r="D347" s="461"/>
      <c r="E347" s="461"/>
      <c r="F347" s="461"/>
      <c r="G347" s="461"/>
      <c r="H347" s="461"/>
      <c r="I347" s="461"/>
      <c r="J347" s="461"/>
      <c r="K347" s="461"/>
      <c r="L347" s="461"/>
      <c r="M347" s="461"/>
      <c r="N347" s="461"/>
      <c r="O347" s="461"/>
      <c r="P347" s="461"/>
      <c r="Q347" s="461"/>
      <c r="R347" s="461"/>
      <c r="S347" s="461"/>
    </row>
    <row r="348">
      <c r="A348" s="461"/>
      <c r="B348" s="461"/>
      <c r="C348" s="461"/>
      <c r="D348" s="461"/>
      <c r="E348" s="461"/>
      <c r="F348" s="461"/>
      <c r="G348" s="461"/>
      <c r="H348" s="461"/>
      <c r="I348" s="461"/>
      <c r="J348" s="461"/>
      <c r="K348" s="461"/>
      <c r="L348" s="461"/>
      <c r="M348" s="461"/>
      <c r="N348" s="461"/>
      <c r="O348" s="461"/>
      <c r="P348" s="461"/>
      <c r="Q348" s="461"/>
      <c r="R348" s="461"/>
      <c r="S348" s="461"/>
    </row>
    <row r="349">
      <c r="A349" s="461"/>
      <c r="B349" s="461"/>
      <c r="C349" s="461"/>
      <c r="D349" s="461"/>
      <c r="E349" s="461"/>
      <c r="F349" s="461"/>
      <c r="G349" s="461"/>
      <c r="H349" s="461"/>
      <c r="I349" s="461"/>
      <c r="J349" s="461"/>
      <c r="K349" s="461"/>
      <c r="L349" s="461"/>
      <c r="M349" s="461"/>
      <c r="N349" s="461"/>
      <c r="O349" s="461"/>
      <c r="P349" s="461"/>
      <c r="Q349" s="461"/>
      <c r="R349" s="461"/>
      <c r="S349" s="461"/>
    </row>
    <row r="350">
      <c r="A350" s="461"/>
      <c r="B350" s="461"/>
      <c r="C350" s="461"/>
      <c r="D350" s="461"/>
      <c r="E350" s="461"/>
      <c r="F350" s="461"/>
      <c r="G350" s="461"/>
      <c r="H350" s="461"/>
      <c r="I350" s="461"/>
      <c r="J350" s="461"/>
      <c r="K350" s="461"/>
      <c r="L350" s="461"/>
      <c r="M350" s="461"/>
      <c r="N350" s="461"/>
      <c r="O350" s="461"/>
      <c r="P350" s="461"/>
      <c r="Q350" s="461"/>
      <c r="R350" s="461"/>
      <c r="S350" s="461"/>
    </row>
    <row r="351">
      <c r="A351" s="461"/>
      <c r="B351" s="461"/>
      <c r="C351" s="461"/>
      <c r="D351" s="461"/>
      <c r="E351" s="461"/>
      <c r="F351" s="461"/>
      <c r="G351" s="461"/>
      <c r="H351" s="461"/>
      <c r="I351" s="461"/>
      <c r="J351" s="461"/>
      <c r="K351" s="461"/>
      <c r="L351" s="461"/>
      <c r="M351" s="461"/>
      <c r="N351" s="461"/>
      <c r="O351" s="461"/>
      <c r="P351" s="461"/>
      <c r="Q351" s="461"/>
      <c r="R351" s="461"/>
      <c r="S351" s="461"/>
    </row>
    <row r="352">
      <c r="A352" s="461"/>
      <c r="B352" s="461"/>
      <c r="C352" s="461"/>
      <c r="D352" s="461"/>
      <c r="E352" s="461"/>
      <c r="F352" s="461"/>
      <c r="G352" s="461"/>
      <c r="H352" s="461"/>
      <c r="I352" s="461"/>
      <c r="J352" s="461"/>
      <c r="K352" s="461"/>
      <c r="L352" s="461"/>
      <c r="M352" s="461"/>
      <c r="N352" s="461"/>
      <c r="O352" s="461"/>
      <c r="P352" s="461"/>
      <c r="Q352" s="461"/>
      <c r="R352" s="461"/>
      <c r="S352" s="461"/>
    </row>
    <row r="353">
      <c r="A353" s="461"/>
      <c r="B353" s="461"/>
      <c r="C353" s="461"/>
      <c r="D353" s="461"/>
      <c r="E353" s="461"/>
      <c r="F353" s="461"/>
      <c r="G353" s="461"/>
      <c r="H353" s="461"/>
      <c r="I353" s="461"/>
      <c r="J353" s="461"/>
      <c r="K353" s="461"/>
      <c r="L353" s="461"/>
      <c r="M353" s="461"/>
      <c r="N353" s="461"/>
      <c r="O353" s="461"/>
      <c r="P353" s="461"/>
      <c r="Q353" s="461"/>
      <c r="R353" s="461"/>
      <c r="S353" s="461"/>
    </row>
    <row r="354">
      <c r="A354" s="461"/>
      <c r="B354" s="461"/>
      <c r="C354" s="461"/>
      <c r="D354" s="461"/>
      <c r="E354" s="461"/>
      <c r="F354" s="461"/>
      <c r="G354" s="461"/>
      <c r="H354" s="461"/>
      <c r="I354" s="461"/>
      <c r="J354" s="461"/>
      <c r="K354" s="461"/>
      <c r="L354" s="461"/>
      <c r="M354" s="461"/>
      <c r="N354" s="461"/>
      <c r="O354" s="461"/>
      <c r="P354" s="461"/>
      <c r="Q354" s="461"/>
      <c r="R354" s="461"/>
      <c r="S354" s="461"/>
    </row>
    <row r="355">
      <c r="A355" s="461"/>
      <c r="B355" s="461"/>
      <c r="C355" s="461"/>
      <c r="D355" s="461"/>
      <c r="E355" s="461"/>
      <c r="F355" s="461"/>
      <c r="G355" s="461"/>
      <c r="H355" s="461"/>
      <c r="I355" s="461"/>
      <c r="J355" s="461"/>
      <c r="K355" s="461"/>
      <c r="L355" s="461"/>
      <c r="M355" s="461"/>
      <c r="N355" s="461"/>
      <c r="O355" s="461"/>
      <c r="P355" s="461"/>
      <c r="Q355" s="461"/>
      <c r="R355" s="461"/>
      <c r="S355" s="461"/>
    </row>
    <row r="356">
      <c r="A356" s="461"/>
      <c r="B356" s="461"/>
      <c r="C356" s="461"/>
      <c r="D356" s="461"/>
      <c r="E356" s="461"/>
      <c r="F356" s="461"/>
      <c r="G356" s="461"/>
      <c r="H356" s="461"/>
      <c r="I356" s="461"/>
      <c r="J356" s="461"/>
      <c r="K356" s="461"/>
      <c r="L356" s="461"/>
      <c r="M356" s="461"/>
      <c r="N356" s="461"/>
      <c r="O356" s="461"/>
      <c r="P356" s="461"/>
      <c r="Q356" s="461"/>
      <c r="R356" s="461"/>
      <c r="S356" s="461"/>
    </row>
    <row r="357">
      <c r="A357" s="461"/>
      <c r="B357" s="461"/>
      <c r="C357" s="461"/>
      <c r="D357" s="461"/>
      <c r="E357" s="461"/>
      <c r="F357" s="461"/>
      <c r="G357" s="461"/>
      <c r="H357" s="461"/>
      <c r="I357" s="461"/>
      <c r="J357" s="461"/>
      <c r="K357" s="461"/>
      <c r="L357" s="461"/>
      <c r="M357" s="461"/>
      <c r="N357" s="461"/>
      <c r="O357" s="461"/>
      <c r="P357" s="461"/>
      <c r="Q357" s="461"/>
      <c r="R357" s="461"/>
      <c r="S357" s="461"/>
    </row>
    <row r="358">
      <c r="A358" s="461"/>
      <c r="B358" s="461"/>
      <c r="C358" s="461"/>
      <c r="D358" s="461"/>
      <c r="E358" s="461"/>
      <c r="F358" s="461"/>
      <c r="G358" s="461"/>
      <c r="H358" s="461"/>
      <c r="I358" s="461"/>
      <c r="J358" s="461"/>
      <c r="K358" s="461"/>
      <c r="L358" s="461"/>
      <c r="M358" s="461"/>
      <c r="N358" s="461"/>
      <c r="O358" s="461"/>
      <c r="P358" s="461"/>
      <c r="Q358" s="461"/>
      <c r="R358" s="461"/>
      <c r="S358" s="461"/>
    </row>
    <row r="359">
      <c r="A359" s="461"/>
      <c r="B359" s="461"/>
      <c r="C359" s="461"/>
      <c r="D359" s="461"/>
      <c r="E359" s="461"/>
      <c r="F359" s="461"/>
      <c r="G359" s="461"/>
      <c r="H359" s="461"/>
      <c r="I359" s="461"/>
      <c r="J359" s="461"/>
      <c r="K359" s="461"/>
      <c r="L359" s="461"/>
      <c r="M359" s="461"/>
      <c r="N359" s="461"/>
      <c r="O359" s="461"/>
      <c r="P359" s="461"/>
      <c r="Q359" s="461"/>
      <c r="R359" s="461"/>
      <c r="S359" s="461"/>
    </row>
    <row r="360">
      <c r="A360" s="461"/>
      <c r="B360" s="461"/>
      <c r="C360" s="461"/>
      <c r="D360" s="461"/>
      <c r="E360" s="461"/>
      <c r="F360" s="461"/>
      <c r="G360" s="461"/>
      <c r="H360" s="461"/>
      <c r="I360" s="461"/>
      <c r="J360" s="461"/>
      <c r="K360" s="461"/>
      <c r="L360" s="461"/>
      <c r="M360" s="461"/>
      <c r="N360" s="461"/>
      <c r="O360" s="461"/>
      <c r="P360" s="461"/>
      <c r="Q360" s="461"/>
      <c r="R360" s="461"/>
      <c r="S360" s="461"/>
    </row>
    <row r="361">
      <c r="A361" s="461"/>
      <c r="B361" s="461"/>
      <c r="C361" s="461"/>
      <c r="D361" s="461"/>
      <c r="E361" s="461"/>
      <c r="F361" s="461"/>
      <c r="G361" s="461"/>
      <c r="H361" s="461"/>
      <c r="I361" s="461"/>
      <c r="J361" s="461"/>
      <c r="K361" s="461"/>
      <c r="L361" s="461"/>
      <c r="M361" s="461"/>
      <c r="N361" s="461"/>
      <c r="O361" s="461"/>
      <c r="P361" s="461"/>
      <c r="Q361" s="461"/>
      <c r="R361" s="461"/>
      <c r="S361" s="461"/>
    </row>
    <row r="362">
      <c r="A362" s="461"/>
      <c r="B362" s="461"/>
      <c r="C362" s="461"/>
      <c r="D362" s="461"/>
      <c r="E362" s="461"/>
      <c r="F362" s="461"/>
      <c r="G362" s="461"/>
      <c r="H362" s="461"/>
      <c r="I362" s="461"/>
      <c r="J362" s="461"/>
      <c r="K362" s="461"/>
      <c r="L362" s="461"/>
      <c r="M362" s="461"/>
      <c r="N362" s="461"/>
      <c r="O362" s="461"/>
      <c r="P362" s="461"/>
      <c r="Q362" s="461"/>
      <c r="R362" s="461"/>
      <c r="S362" s="461"/>
    </row>
    <row r="363">
      <c r="A363" s="461"/>
      <c r="B363" s="461"/>
      <c r="C363" s="461"/>
      <c r="D363" s="461"/>
      <c r="E363" s="461"/>
      <c r="F363" s="461"/>
      <c r="G363" s="461"/>
      <c r="H363" s="461"/>
      <c r="I363" s="461"/>
      <c r="J363" s="461"/>
      <c r="K363" s="461"/>
      <c r="L363" s="461"/>
      <c r="M363" s="461"/>
      <c r="N363" s="461"/>
      <c r="O363" s="461"/>
      <c r="P363" s="461"/>
      <c r="Q363" s="461"/>
      <c r="R363" s="461"/>
      <c r="S363" s="461"/>
    </row>
    <row r="364">
      <c r="A364" s="461"/>
      <c r="B364" s="461"/>
      <c r="C364" s="461"/>
      <c r="D364" s="461"/>
      <c r="E364" s="461"/>
      <c r="F364" s="461"/>
      <c r="G364" s="461"/>
      <c r="H364" s="461"/>
      <c r="I364" s="461"/>
      <c r="J364" s="461"/>
      <c r="K364" s="461"/>
      <c r="L364" s="461"/>
      <c r="M364" s="461"/>
      <c r="N364" s="461"/>
      <c r="O364" s="461"/>
      <c r="P364" s="461"/>
      <c r="Q364" s="461"/>
      <c r="R364" s="461"/>
      <c r="S364" s="461"/>
    </row>
    <row r="365">
      <c r="A365" s="461"/>
      <c r="B365" s="461"/>
      <c r="C365" s="461"/>
      <c r="D365" s="461"/>
      <c r="E365" s="461"/>
      <c r="F365" s="461"/>
      <c r="G365" s="461"/>
      <c r="H365" s="461"/>
      <c r="I365" s="461"/>
      <c r="J365" s="461"/>
      <c r="K365" s="461"/>
      <c r="L365" s="461"/>
      <c r="M365" s="461"/>
      <c r="N365" s="461"/>
      <c r="O365" s="461"/>
      <c r="P365" s="461"/>
      <c r="Q365" s="461"/>
      <c r="R365" s="461"/>
      <c r="S365" s="461"/>
    </row>
    <row r="366">
      <c r="A366" s="461"/>
      <c r="B366" s="461"/>
      <c r="C366" s="461"/>
      <c r="D366" s="461"/>
      <c r="E366" s="461"/>
      <c r="F366" s="461"/>
      <c r="G366" s="461"/>
      <c r="H366" s="461"/>
      <c r="I366" s="461"/>
      <c r="J366" s="461"/>
      <c r="K366" s="461"/>
      <c r="L366" s="461"/>
      <c r="M366" s="461"/>
      <c r="N366" s="461"/>
      <c r="O366" s="461"/>
      <c r="P366" s="461"/>
      <c r="Q366" s="461"/>
      <c r="R366" s="461"/>
      <c r="S366" s="461"/>
    </row>
    <row r="367">
      <c r="A367" s="461"/>
      <c r="B367" s="461"/>
      <c r="C367" s="461"/>
      <c r="D367" s="461"/>
      <c r="E367" s="461"/>
      <c r="F367" s="461"/>
      <c r="G367" s="461"/>
      <c r="H367" s="461"/>
      <c r="I367" s="461"/>
      <c r="J367" s="461"/>
      <c r="K367" s="461"/>
      <c r="L367" s="461"/>
      <c r="M367" s="461"/>
      <c r="N367" s="461"/>
      <c r="O367" s="461"/>
      <c r="P367" s="461"/>
      <c r="Q367" s="461"/>
      <c r="R367" s="461"/>
      <c r="S367" s="461"/>
    </row>
    <row r="368">
      <c r="A368" s="461"/>
      <c r="B368" s="461"/>
      <c r="C368" s="461"/>
      <c r="D368" s="461"/>
      <c r="E368" s="461"/>
      <c r="F368" s="461"/>
      <c r="G368" s="461"/>
      <c r="H368" s="461"/>
      <c r="I368" s="461"/>
      <c r="J368" s="461"/>
      <c r="K368" s="461"/>
      <c r="L368" s="461"/>
      <c r="M368" s="461"/>
      <c r="N368" s="461"/>
      <c r="O368" s="461"/>
      <c r="P368" s="461"/>
      <c r="Q368" s="461"/>
      <c r="R368" s="461"/>
      <c r="S368" s="461"/>
    </row>
    <row r="369">
      <c r="A369" s="461"/>
      <c r="B369" s="461"/>
      <c r="C369" s="461"/>
      <c r="D369" s="461"/>
      <c r="E369" s="461"/>
      <c r="F369" s="461"/>
      <c r="G369" s="461"/>
      <c r="H369" s="461"/>
      <c r="I369" s="461"/>
      <c r="J369" s="461"/>
      <c r="K369" s="461"/>
      <c r="L369" s="461"/>
      <c r="M369" s="461"/>
      <c r="N369" s="461"/>
      <c r="O369" s="461"/>
      <c r="P369" s="461"/>
      <c r="Q369" s="461"/>
      <c r="R369" s="461"/>
      <c r="S369" s="461"/>
    </row>
    <row r="370">
      <c r="A370" s="461"/>
      <c r="B370" s="461"/>
      <c r="C370" s="461"/>
      <c r="D370" s="461"/>
      <c r="E370" s="461"/>
      <c r="F370" s="461"/>
      <c r="G370" s="461"/>
      <c r="H370" s="461"/>
      <c r="I370" s="461"/>
      <c r="J370" s="461"/>
      <c r="K370" s="461"/>
      <c r="L370" s="461"/>
      <c r="M370" s="461"/>
      <c r="N370" s="461"/>
      <c r="O370" s="461"/>
      <c r="P370" s="461"/>
      <c r="Q370" s="461"/>
      <c r="R370" s="461"/>
      <c r="S370" s="461"/>
    </row>
    <row r="371">
      <c r="A371" s="461"/>
      <c r="B371" s="461"/>
      <c r="C371" s="461"/>
      <c r="D371" s="461"/>
      <c r="E371" s="461"/>
      <c r="F371" s="461"/>
      <c r="G371" s="461"/>
      <c r="H371" s="461"/>
      <c r="I371" s="461"/>
      <c r="J371" s="461"/>
      <c r="K371" s="461"/>
      <c r="L371" s="461"/>
      <c r="M371" s="461"/>
      <c r="N371" s="461"/>
      <c r="O371" s="461"/>
      <c r="P371" s="461"/>
      <c r="Q371" s="461"/>
      <c r="R371" s="461"/>
      <c r="S371" s="461"/>
    </row>
    <row r="372">
      <c r="A372" s="461"/>
      <c r="B372" s="461"/>
      <c r="C372" s="461"/>
      <c r="D372" s="461"/>
      <c r="E372" s="461"/>
      <c r="F372" s="461"/>
      <c r="G372" s="461"/>
      <c r="H372" s="461"/>
      <c r="I372" s="461"/>
      <c r="J372" s="461"/>
      <c r="K372" s="461"/>
      <c r="L372" s="461"/>
      <c r="M372" s="461"/>
      <c r="N372" s="461"/>
      <c r="O372" s="461"/>
      <c r="P372" s="461"/>
      <c r="Q372" s="461"/>
      <c r="R372" s="461"/>
      <c r="S372" s="461"/>
    </row>
    <row r="373">
      <c r="A373" s="461"/>
      <c r="B373" s="461"/>
      <c r="C373" s="461"/>
      <c r="D373" s="461"/>
      <c r="E373" s="461"/>
      <c r="F373" s="461"/>
      <c r="G373" s="461"/>
      <c r="H373" s="461"/>
      <c r="I373" s="461"/>
      <c r="J373" s="461"/>
      <c r="K373" s="461"/>
      <c r="L373" s="461"/>
      <c r="M373" s="461"/>
      <c r="N373" s="461"/>
      <c r="O373" s="461"/>
      <c r="P373" s="461"/>
      <c r="Q373" s="461"/>
      <c r="R373" s="461"/>
      <c r="S373" s="461"/>
    </row>
    <row r="374">
      <c r="A374" s="461"/>
      <c r="B374" s="461"/>
      <c r="C374" s="461"/>
      <c r="D374" s="461"/>
      <c r="E374" s="461"/>
      <c r="F374" s="461"/>
      <c r="G374" s="461"/>
      <c r="H374" s="461"/>
      <c r="I374" s="461"/>
      <c r="J374" s="461"/>
      <c r="K374" s="461"/>
      <c r="L374" s="461"/>
      <c r="M374" s="461"/>
      <c r="N374" s="461"/>
      <c r="O374" s="461"/>
      <c r="P374" s="461"/>
      <c r="Q374" s="461"/>
      <c r="R374" s="461"/>
      <c r="S374" s="461"/>
    </row>
    <row r="375">
      <c r="A375" s="461"/>
      <c r="B375" s="461"/>
      <c r="C375" s="461"/>
      <c r="D375" s="461"/>
      <c r="E375" s="461"/>
      <c r="F375" s="461"/>
      <c r="G375" s="461"/>
      <c r="H375" s="461"/>
      <c r="I375" s="461"/>
      <c r="J375" s="461"/>
      <c r="K375" s="461"/>
      <c r="L375" s="461"/>
      <c r="M375" s="461"/>
      <c r="N375" s="461"/>
      <c r="O375" s="461"/>
      <c r="P375" s="461"/>
      <c r="Q375" s="461"/>
      <c r="R375" s="461"/>
      <c r="S375" s="461"/>
    </row>
    <row r="376">
      <c r="A376" s="461"/>
      <c r="B376" s="461"/>
      <c r="C376" s="461"/>
      <c r="D376" s="461"/>
      <c r="E376" s="461"/>
      <c r="F376" s="461"/>
      <c r="G376" s="461"/>
      <c r="H376" s="461"/>
      <c r="I376" s="461"/>
      <c r="J376" s="461"/>
      <c r="K376" s="461"/>
      <c r="L376" s="461"/>
      <c r="M376" s="461"/>
      <c r="N376" s="461"/>
      <c r="O376" s="461"/>
      <c r="P376" s="461"/>
      <c r="Q376" s="461"/>
      <c r="R376" s="461"/>
      <c r="S376" s="461"/>
    </row>
    <row r="377">
      <c r="A377" s="461"/>
      <c r="B377" s="461"/>
      <c r="C377" s="461"/>
      <c r="D377" s="461"/>
      <c r="E377" s="461"/>
      <c r="F377" s="461"/>
      <c r="G377" s="461"/>
      <c r="H377" s="461"/>
      <c r="I377" s="461"/>
      <c r="J377" s="461"/>
      <c r="K377" s="461"/>
      <c r="L377" s="461"/>
      <c r="M377" s="461"/>
      <c r="N377" s="461"/>
      <c r="O377" s="461"/>
      <c r="P377" s="461"/>
      <c r="Q377" s="461"/>
      <c r="R377" s="461"/>
      <c r="S377" s="461"/>
    </row>
    <row r="378">
      <c r="A378" s="461"/>
      <c r="B378" s="461"/>
      <c r="C378" s="461"/>
      <c r="D378" s="461"/>
      <c r="E378" s="461"/>
      <c r="F378" s="461"/>
      <c r="G378" s="461"/>
      <c r="H378" s="461"/>
      <c r="I378" s="461"/>
      <c r="J378" s="461"/>
      <c r="K378" s="461"/>
      <c r="L378" s="461"/>
      <c r="M378" s="461"/>
      <c r="N378" s="461"/>
      <c r="O378" s="461"/>
      <c r="P378" s="461"/>
      <c r="Q378" s="461"/>
      <c r="R378" s="461"/>
      <c r="S378" s="461"/>
    </row>
    <row r="379">
      <c r="A379" s="461"/>
      <c r="B379" s="461"/>
      <c r="C379" s="461"/>
      <c r="D379" s="461"/>
      <c r="E379" s="461"/>
      <c r="F379" s="461"/>
      <c r="G379" s="461"/>
      <c r="H379" s="461"/>
      <c r="I379" s="461"/>
      <c r="J379" s="461"/>
      <c r="K379" s="461"/>
      <c r="L379" s="461"/>
      <c r="M379" s="461"/>
      <c r="N379" s="461"/>
      <c r="O379" s="461"/>
      <c r="P379" s="461"/>
      <c r="Q379" s="461"/>
      <c r="R379" s="461"/>
      <c r="S379" s="461"/>
    </row>
    <row r="380">
      <c r="A380" s="461"/>
      <c r="B380" s="461"/>
      <c r="C380" s="461"/>
      <c r="D380" s="461"/>
      <c r="E380" s="461"/>
      <c r="F380" s="461"/>
      <c r="G380" s="461"/>
      <c r="H380" s="461"/>
      <c r="I380" s="461"/>
      <c r="J380" s="461"/>
      <c r="K380" s="461"/>
      <c r="L380" s="461"/>
      <c r="M380" s="461"/>
      <c r="N380" s="461"/>
      <c r="O380" s="461"/>
      <c r="P380" s="461"/>
      <c r="Q380" s="461"/>
      <c r="R380" s="461"/>
      <c r="S380" s="461"/>
    </row>
    <row r="381">
      <c r="A381" s="461"/>
      <c r="B381" s="461"/>
      <c r="C381" s="461"/>
      <c r="D381" s="461"/>
      <c r="E381" s="461"/>
      <c r="F381" s="461"/>
      <c r="G381" s="461"/>
      <c r="H381" s="461"/>
      <c r="I381" s="461"/>
      <c r="J381" s="461"/>
      <c r="K381" s="461"/>
      <c r="L381" s="461"/>
      <c r="M381" s="461"/>
      <c r="N381" s="461"/>
      <c r="O381" s="461"/>
      <c r="P381" s="461"/>
      <c r="Q381" s="461"/>
      <c r="R381" s="461"/>
      <c r="S381" s="461"/>
    </row>
    <row r="382">
      <c r="A382" s="461"/>
      <c r="B382" s="461"/>
      <c r="C382" s="461"/>
      <c r="D382" s="461"/>
      <c r="E382" s="461"/>
      <c r="F382" s="461"/>
      <c r="G382" s="461"/>
      <c r="H382" s="461"/>
      <c r="I382" s="461"/>
      <c r="J382" s="461"/>
      <c r="K382" s="461"/>
      <c r="L382" s="461"/>
      <c r="M382" s="461"/>
      <c r="N382" s="461"/>
      <c r="O382" s="461"/>
      <c r="P382" s="461"/>
      <c r="Q382" s="461"/>
      <c r="R382" s="461"/>
      <c r="S382" s="461"/>
    </row>
    <row r="383">
      <c r="A383" s="461"/>
      <c r="B383" s="461"/>
      <c r="C383" s="461"/>
      <c r="D383" s="461"/>
      <c r="E383" s="461"/>
      <c r="F383" s="461"/>
      <c r="G383" s="461"/>
      <c r="H383" s="461"/>
      <c r="I383" s="461"/>
      <c r="J383" s="461"/>
      <c r="K383" s="461"/>
      <c r="L383" s="461"/>
      <c r="M383" s="461"/>
      <c r="N383" s="461"/>
      <c r="O383" s="461"/>
      <c r="P383" s="461"/>
      <c r="Q383" s="461"/>
      <c r="R383" s="461"/>
      <c r="S383" s="461"/>
    </row>
    <row r="384">
      <c r="A384" s="461"/>
      <c r="B384" s="461"/>
      <c r="C384" s="461"/>
      <c r="D384" s="461"/>
      <c r="E384" s="461"/>
      <c r="F384" s="461"/>
      <c r="G384" s="461"/>
      <c r="H384" s="461"/>
      <c r="I384" s="461"/>
      <c r="J384" s="461"/>
      <c r="K384" s="461"/>
      <c r="L384" s="461"/>
      <c r="M384" s="461"/>
      <c r="N384" s="461"/>
      <c r="O384" s="461"/>
      <c r="P384" s="461"/>
      <c r="Q384" s="461"/>
      <c r="R384" s="461"/>
      <c r="S384" s="461"/>
    </row>
    <row r="385">
      <c r="A385" s="461"/>
      <c r="B385" s="461"/>
      <c r="C385" s="461"/>
      <c r="D385" s="461"/>
      <c r="E385" s="461"/>
      <c r="F385" s="461"/>
      <c r="G385" s="461"/>
      <c r="H385" s="461"/>
      <c r="I385" s="461"/>
      <c r="J385" s="461"/>
      <c r="K385" s="461"/>
      <c r="L385" s="461"/>
      <c r="M385" s="461"/>
      <c r="N385" s="461"/>
      <c r="O385" s="461"/>
      <c r="P385" s="461"/>
      <c r="Q385" s="461"/>
      <c r="R385" s="461"/>
      <c r="S385" s="461"/>
    </row>
    <row r="386">
      <c r="A386" s="461"/>
      <c r="B386" s="461"/>
      <c r="C386" s="461"/>
      <c r="D386" s="461"/>
      <c r="E386" s="461"/>
      <c r="F386" s="461"/>
      <c r="G386" s="461"/>
      <c r="H386" s="461"/>
      <c r="I386" s="461"/>
      <c r="J386" s="461"/>
      <c r="K386" s="461"/>
      <c r="L386" s="461"/>
      <c r="M386" s="461"/>
      <c r="N386" s="461"/>
      <c r="O386" s="461"/>
      <c r="P386" s="461"/>
      <c r="Q386" s="461"/>
      <c r="R386" s="461"/>
      <c r="S386" s="461"/>
    </row>
    <row r="387">
      <c r="A387" s="461"/>
      <c r="B387" s="461"/>
      <c r="C387" s="461"/>
      <c r="D387" s="461"/>
      <c r="E387" s="461"/>
      <c r="F387" s="461"/>
      <c r="G387" s="461"/>
      <c r="H387" s="461"/>
      <c r="I387" s="461"/>
      <c r="J387" s="461"/>
      <c r="K387" s="461"/>
      <c r="L387" s="461"/>
      <c r="M387" s="461"/>
      <c r="N387" s="461"/>
      <c r="O387" s="461"/>
      <c r="P387" s="461"/>
      <c r="Q387" s="461"/>
      <c r="R387" s="461"/>
      <c r="S387" s="461"/>
    </row>
    <row r="388">
      <c r="A388" s="461"/>
      <c r="B388" s="461"/>
      <c r="C388" s="461"/>
      <c r="D388" s="461"/>
      <c r="E388" s="461"/>
      <c r="F388" s="461"/>
      <c r="G388" s="461"/>
      <c r="H388" s="461"/>
      <c r="I388" s="461"/>
      <c r="J388" s="461"/>
      <c r="K388" s="461"/>
      <c r="L388" s="461"/>
      <c r="M388" s="461"/>
      <c r="N388" s="461"/>
      <c r="O388" s="461"/>
      <c r="P388" s="461"/>
      <c r="Q388" s="461"/>
      <c r="R388" s="461"/>
      <c r="S388" s="461"/>
    </row>
    <row r="389">
      <c r="A389" s="461"/>
      <c r="B389" s="461"/>
      <c r="C389" s="461"/>
      <c r="D389" s="461"/>
      <c r="E389" s="461"/>
      <c r="F389" s="461"/>
      <c r="G389" s="461"/>
      <c r="H389" s="461"/>
      <c r="I389" s="461"/>
      <c r="J389" s="461"/>
      <c r="K389" s="461"/>
      <c r="L389" s="461"/>
      <c r="M389" s="461"/>
      <c r="N389" s="461"/>
      <c r="O389" s="461"/>
      <c r="P389" s="461"/>
      <c r="Q389" s="461"/>
      <c r="R389" s="461"/>
      <c r="S389" s="461"/>
    </row>
    <row r="390">
      <c r="A390" s="461"/>
      <c r="B390" s="461"/>
      <c r="C390" s="461"/>
      <c r="D390" s="461"/>
      <c r="E390" s="461"/>
      <c r="F390" s="461"/>
      <c r="G390" s="461"/>
      <c r="H390" s="461"/>
      <c r="I390" s="461"/>
      <c r="J390" s="461"/>
      <c r="K390" s="461"/>
      <c r="L390" s="461"/>
      <c r="M390" s="461"/>
      <c r="N390" s="461"/>
      <c r="O390" s="461"/>
      <c r="P390" s="461"/>
      <c r="Q390" s="461"/>
      <c r="R390" s="461"/>
      <c r="S390" s="461"/>
    </row>
    <row r="391">
      <c r="A391" s="461"/>
      <c r="B391" s="461"/>
      <c r="C391" s="461"/>
      <c r="D391" s="461"/>
      <c r="E391" s="461"/>
      <c r="F391" s="461"/>
      <c r="G391" s="461"/>
      <c r="H391" s="461"/>
      <c r="I391" s="461"/>
      <c r="J391" s="461"/>
      <c r="K391" s="461"/>
      <c r="L391" s="461"/>
      <c r="M391" s="461"/>
      <c r="N391" s="461"/>
      <c r="O391" s="461"/>
      <c r="P391" s="461"/>
      <c r="Q391" s="461"/>
      <c r="R391" s="461"/>
      <c r="S391" s="461"/>
    </row>
    <row r="392">
      <c r="A392" s="461"/>
      <c r="B392" s="461"/>
      <c r="C392" s="461"/>
      <c r="D392" s="461"/>
      <c r="E392" s="461"/>
      <c r="F392" s="461"/>
      <c r="G392" s="461"/>
      <c r="H392" s="461"/>
      <c r="I392" s="461"/>
      <c r="J392" s="461"/>
      <c r="K392" s="461"/>
      <c r="L392" s="461"/>
      <c r="M392" s="461"/>
      <c r="N392" s="461"/>
      <c r="O392" s="461"/>
      <c r="P392" s="461"/>
      <c r="Q392" s="461"/>
      <c r="R392" s="461"/>
      <c r="S392" s="461"/>
    </row>
    <row r="393">
      <c r="A393" s="461"/>
      <c r="B393" s="461"/>
      <c r="C393" s="461"/>
      <c r="D393" s="461"/>
      <c r="E393" s="461"/>
      <c r="F393" s="461"/>
      <c r="G393" s="461"/>
      <c r="H393" s="461"/>
      <c r="I393" s="461"/>
      <c r="J393" s="461"/>
      <c r="K393" s="461"/>
      <c r="L393" s="461"/>
      <c r="M393" s="461"/>
      <c r="N393" s="461"/>
      <c r="O393" s="461"/>
      <c r="P393" s="461"/>
      <c r="Q393" s="461"/>
      <c r="R393" s="461"/>
      <c r="S393" s="461"/>
    </row>
    <row r="394">
      <c r="A394" s="461"/>
      <c r="B394" s="461"/>
      <c r="C394" s="461"/>
      <c r="D394" s="461"/>
      <c r="E394" s="461"/>
      <c r="F394" s="461"/>
      <c r="G394" s="461"/>
      <c r="H394" s="461"/>
      <c r="I394" s="461"/>
      <c r="J394" s="461"/>
      <c r="K394" s="461"/>
      <c r="L394" s="461"/>
      <c r="M394" s="461"/>
      <c r="N394" s="461"/>
      <c r="O394" s="461"/>
      <c r="P394" s="461"/>
      <c r="Q394" s="461"/>
      <c r="R394" s="461"/>
      <c r="S394" s="461"/>
    </row>
    <row r="395">
      <c r="A395" s="461"/>
      <c r="B395" s="461"/>
      <c r="C395" s="461"/>
      <c r="D395" s="461"/>
      <c r="E395" s="461"/>
      <c r="F395" s="461"/>
      <c r="G395" s="461"/>
      <c r="H395" s="461"/>
      <c r="I395" s="461"/>
      <c r="J395" s="461"/>
      <c r="K395" s="461"/>
      <c r="L395" s="461"/>
      <c r="M395" s="461"/>
      <c r="N395" s="461"/>
      <c r="O395" s="461"/>
      <c r="P395" s="461"/>
      <c r="Q395" s="461"/>
      <c r="R395" s="461"/>
      <c r="S395" s="461"/>
    </row>
    <row r="396">
      <c r="A396" s="461"/>
      <c r="B396" s="461"/>
      <c r="C396" s="461"/>
      <c r="D396" s="461"/>
      <c r="E396" s="461"/>
      <c r="F396" s="461"/>
      <c r="G396" s="461"/>
      <c r="H396" s="461"/>
      <c r="I396" s="461"/>
      <c r="J396" s="461"/>
      <c r="K396" s="461"/>
      <c r="L396" s="461"/>
      <c r="M396" s="461"/>
      <c r="N396" s="461"/>
      <c r="O396" s="461"/>
      <c r="P396" s="461"/>
      <c r="Q396" s="461"/>
      <c r="R396" s="461"/>
      <c r="S396" s="461"/>
    </row>
    <row r="397">
      <c r="A397" s="461"/>
      <c r="B397" s="461"/>
      <c r="C397" s="461"/>
      <c r="D397" s="461"/>
      <c r="E397" s="461"/>
      <c r="F397" s="461"/>
      <c r="G397" s="461"/>
      <c r="H397" s="461"/>
      <c r="I397" s="461"/>
      <c r="J397" s="461"/>
      <c r="K397" s="461"/>
      <c r="L397" s="461"/>
      <c r="M397" s="461"/>
      <c r="N397" s="461"/>
      <c r="O397" s="461"/>
      <c r="P397" s="461"/>
      <c r="Q397" s="461"/>
      <c r="R397" s="461"/>
      <c r="S397" s="461"/>
    </row>
    <row r="398">
      <c r="A398" s="461"/>
      <c r="B398" s="461"/>
      <c r="C398" s="461"/>
      <c r="D398" s="461"/>
      <c r="E398" s="461"/>
      <c r="F398" s="461"/>
      <c r="G398" s="461"/>
      <c r="H398" s="461"/>
      <c r="I398" s="461"/>
      <c r="J398" s="461"/>
      <c r="K398" s="461"/>
      <c r="L398" s="461"/>
      <c r="M398" s="461"/>
      <c r="N398" s="461"/>
      <c r="O398" s="461"/>
      <c r="P398" s="461"/>
      <c r="Q398" s="461"/>
      <c r="R398" s="461"/>
      <c r="S398" s="461"/>
    </row>
    <row r="399">
      <c r="A399" s="461"/>
      <c r="B399" s="461"/>
      <c r="C399" s="461"/>
      <c r="D399" s="461"/>
      <c r="E399" s="461"/>
      <c r="F399" s="461"/>
      <c r="G399" s="461"/>
      <c r="H399" s="461"/>
      <c r="I399" s="461"/>
      <c r="J399" s="461"/>
      <c r="K399" s="461"/>
      <c r="L399" s="461"/>
      <c r="M399" s="461"/>
      <c r="N399" s="461"/>
      <c r="O399" s="461"/>
      <c r="P399" s="461"/>
      <c r="Q399" s="461"/>
      <c r="R399" s="461"/>
      <c r="S399" s="461"/>
    </row>
    <row r="400">
      <c r="A400" s="461"/>
      <c r="B400" s="461"/>
      <c r="C400" s="461"/>
      <c r="D400" s="461"/>
      <c r="E400" s="461"/>
      <c r="F400" s="461"/>
      <c r="G400" s="461"/>
      <c r="H400" s="461"/>
      <c r="I400" s="461"/>
      <c r="J400" s="461"/>
      <c r="K400" s="461"/>
      <c r="L400" s="461"/>
      <c r="M400" s="461"/>
      <c r="N400" s="461"/>
      <c r="O400" s="461"/>
      <c r="P400" s="461"/>
      <c r="Q400" s="461"/>
      <c r="R400" s="461"/>
      <c r="S400" s="461"/>
    </row>
    <row r="401">
      <c r="A401" s="461"/>
      <c r="B401" s="461"/>
      <c r="C401" s="461"/>
      <c r="D401" s="461"/>
      <c r="E401" s="461"/>
      <c r="F401" s="461"/>
      <c r="G401" s="461"/>
      <c r="H401" s="461"/>
      <c r="I401" s="461"/>
      <c r="J401" s="461"/>
      <c r="K401" s="461"/>
      <c r="L401" s="461"/>
      <c r="M401" s="461"/>
      <c r="N401" s="461"/>
      <c r="O401" s="461"/>
      <c r="P401" s="461"/>
      <c r="Q401" s="461"/>
      <c r="R401" s="461"/>
      <c r="S401" s="461"/>
    </row>
    <row r="402">
      <c r="A402" s="461"/>
      <c r="B402" s="461"/>
      <c r="C402" s="461"/>
      <c r="D402" s="461"/>
      <c r="E402" s="461"/>
      <c r="F402" s="461"/>
      <c r="G402" s="461"/>
      <c r="H402" s="461"/>
      <c r="I402" s="461"/>
      <c r="J402" s="461"/>
      <c r="K402" s="461"/>
      <c r="L402" s="461"/>
      <c r="M402" s="461"/>
      <c r="N402" s="461"/>
      <c r="O402" s="461"/>
      <c r="P402" s="461"/>
      <c r="Q402" s="461"/>
      <c r="R402" s="461"/>
      <c r="S402" s="461"/>
    </row>
    <row r="403">
      <c r="A403" s="461"/>
      <c r="B403" s="461"/>
      <c r="C403" s="461"/>
      <c r="D403" s="461"/>
      <c r="E403" s="461"/>
      <c r="F403" s="461"/>
      <c r="G403" s="461"/>
      <c r="H403" s="461"/>
      <c r="I403" s="461"/>
      <c r="J403" s="461"/>
      <c r="K403" s="461"/>
      <c r="L403" s="461"/>
      <c r="M403" s="461"/>
      <c r="N403" s="461"/>
      <c r="O403" s="461"/>
      <c r="P403" s="461"/>
      <c r="Q403" s="461"/>
      <c r="R403" s="461"/>
      <c r="S403" s="461"/>
    </row>
    <row r="404">
      <c r="A404" s="461"/>
      <c r="B404" s="461"/>
      <c r="C404" s="461"/>
      <c r="D404" s="461"/>
      <c r="E404" s="461"/>
      <c r="F404" s="461"/>
      <c r="G404" s="461"/>
      <c r="H404" s="461"/>
      <c r="I404" s="461"/>
      <c r="J404" s="461"/>
      <c r="K404" s="461"/>
      <c r="L404" s="461"/>
      <c r="M404" s="461"/>
      <c r="N404" s="461"/>
      <c r="O404" s="461"/>
      <c r="P404" s="461"/>
      <c r="Q404" s="461"/>
      <c r="R404" s="461"/>
      <c r="S404" s="461"/>
    </row>
    <row r="405">
      <c r="A405" s="461"/>
      <c r="B405" s="461"/>
      <c r="C405" s="461"/>
      <c r="D405" s="461"/>
      <c r="E405" s="461"/>
      <c r="F405" s="461"/>
      <c r="G405" s="461"/>
      <c r="H405" s="461"/>
      <c r="I405" s="461"/>
      <c r="J405" s="461"/>
      <c r="K405" s="461"/>
      <c r="L405" s="461"/>
      <c r="M405" s="461"/>
      <c r="N405" s="461"/>
      <c r="O405" s="461"/>
      <c r="P405" s="461"/>
      <c r="Q405" s="461"/>
      <c r="R405" s="461"/>
      <c r="S405" s="461"/>
    </row>
    <row r="406">
      <c r="A406" s="461"/>
      <c r="B406" s="461"/>
      <c r="C406" s="461"/>
      <c r="D406" s="461"/>
      <c r="E406" s="461"/>
      <c r="F406" s="461"/>
      <c r="G406" s="461"/>
      <c r="H406" s="461"/>
      <c r="I406" s="461"/>
      <c r="J406" s="461"/>
      <c r="K406" s="461"/>
      <c r="L406" s="461"/>
      <c r="M406" s="461"/>
      <c r="N406" s="461"/>
      <c r="O406" s="461"/>
      <c r="P406" s="461"/>
      <c r="Q406" s="461"/>
      <c r="R406" s="461"/>
      <c r="S406" s="461"/>
    </row>
    <row r="407">
      <c r="A407" s="461"/>
      <c r="B407" s="461"/>
      <c r="C407" s="461"/>
      <c r="D407" s="461"/>
      <c r="E407" s="461"/>
      <c r="F407" s="461"/>
      <c r="G407" s="461"/>
      <c r="H407" s="461"/>
      <c r="I407" s="461"/>
      <c r="J407" s="461"/>
      <c r="K407" s="461"/>
      <c r="L407" s="461"/>
      <c r="M407" s="461"/>
      <c r="N407" s="461"/>
      <c r="O407" s="461"/>
      <c r="P407" s="461"/>
      <c r="Q407" s="461"/>
      <c r="R407" s="461"/>
      <c r="S407" s="461"/>
    </row>
    <row r="408">
      <c r="A408" s="461"/>
      <c r="B408" s="461"/>
      <c r="C408" s="461"/>
      <c r="D408" s="461"/>
      <c r="E408" s="461"/>
      <c r="F408" s="461"/>
      <c r="G408" s="461"/>
      <c r="H408" s="461"/>
      <c r="I408" s="461"/>
      <c r="J408" s="461"/>
      <c r="K408" s="461"/>
      <c r="L408" s="461"/>
      <c r="M408" s="461"/>
      <c r="N408" s="461"/>
      <c r="O408" s="461"/>
      <c r="P408" s="461"/>
      <c r="Q408" s="461"/>
      <c r="R408" s="461"/>
      <c r="S408" s="461"/>
    </row>
    <row r="409">
      <c r="A409" s="461"/>
      <c r="B409" s="461"/>
      <c r="C409" s="461"/>
      <c r="D409" s="461"/>
      <c r="E409" s="461"/>
      <c r="F409" s="461"/>
      <c r="G409" s="461"/>
      <c r="H409" s="461"/>
      <c r="I409" s="461"/>
      <c r="J409" s="461"/>
      <c r="K409" s="461"/>
      <c r="L409" s="461"/>
      <c r="M409" s="461"/>
      <c r="N409" s="461"/>
      <c r="O409" s="461"/>
      <c r="P409" s="461"/>
      <c r="Q409" s="461"/>
      <c r="R409" s="461"/>
      <c r="S409" s="461"/>
    </row>
    <row r="410">
      <c r="A410" s="461"/>
      <c r="B410" s="461"/>
      <c r="C410" s="461"/>
      <c r="D410" s="461"/>
      <c r="E410" s="461"/>
      <c r="F410" s="461"/>
      <c r="G410" s="461"/>
      <c r="H410" s="461"/>
      <c r="I410" s="461"/>
      <c r="J410" s="461"/>
      <c r="K410" s="461"/>
      <c r="L410" s="461"/>
      <c r="M410" s="461"/>
      <c r="N410" s="461"/>
      <c r="O410" s="461"/>
      <c r="P410" s="461"/>
      <c r="Q410" s="461"/>
      <c r="R410" s="461"/>
      <c r="S410" s="461"/>
    </row>
    <row r="411">
      <c r="A411" s="461"/>
      <c r="B411" s="461"/>
      <c r="C411" s="461"/>
      <c r="D411" s="461"/>
      <c r="E411" s="461"/>
      <c r="F411" s="461"/>
      <c r="G411" s="461"/>
      <c r="H411" s="461"/>
      <c r="I411" s="461"/>
      <c r="J411" s="461"/>
      <c r="K411" s="461"/>
      <c r="L411" s="461"/>
      <c r="M411" s="461"/>
      <c r="N411" s="461"/>
      <c r="O411" s="461"/>
      <c r="P411" s="461"/>
      <c r="Q411" s="461"/>
      <c r="R411" s="461"/>
      <c r="S411" s="461"/>
    </row>
    <row r="412">
      <c r="A412" s="461"/>
      <c r="B412" s="461"/>
      <c r="C412" s="461"/>
      <c r="D412" s="461"/>
      <c r="E412" s="461"/>
      <c r="F412" s="461"/>
      <c r="G412" s="461"/>
      <c r="H412" s="461"/>
      <c r="I412" s="461"/>
      <c r="J412" s="461"/>
      <c r="K412" s="461"/>
      <c r="L412" s="461"/>
      <c r="M412" s="461"/>
      <c r="N412" s="461"/>
      <c r="O412" s="461"/>
      <c r="P412" s="461"/>
      <c r="Q412" s="461"/>
      <c r="R412" s="461"/>
      <c r="S412" s="461"/>
    </row>
    <row r="413">
      <c r="A413" s="461"/>
      <c r="B413" s="461"/>
      <c r="C413" s="461"/>
      <c r="D413" s="461"/>
      <c r="E413" s="461"/>
      <c r="F413" s="461"/>
      <c r="G413" s="461"/>
      <c r="H413" s="461"/>
      <c r="I413" s="461"/>
      <c r="J413" s="461"/>
      <c r="K413" s="461"/>
      <c r="L413" s="461"/>
      <c r="M413" s="461"/>
      <c r="N413" s="461"/>
      <c r="O413" s="461"/>
      <c r="P413" s="461"/>
      <c r="Q413" s="461"/>
      <c r="R413" s="461"/>
      <c r="S413" s="461"/>
    </row>
    <row r="414">
      <c r="A414" s="461"/>
      <c r="B414" s="461"/>
      <c r="C414" s="461"/>
      <c r="D414" s="461"/>
      <c r="E414" s="461"/>
      <c r="F414" s="461"/>
      <c r="G414" s="461"/>
      <c r="H414" s="461"/>
      <c r="I414" s="461"/>
      <c r="J414" s="461"/>
      <c r="K414" s="461"/>
      <c r="L414" s="461"/>
      <c r="M414" s="461"/>
      <c r="N414" s="461"/>
      <c r="O414" s="461"/>
      <c r="P414" s="461"/>
      <c r="Q414" s="461"/>
      <c r="R414" s="461"/>
      <c r="S414" s="461"/>
    </row>
    <row r="415">
      <c r="A415" s="461"/>
      <c r="B415" s="461"/>
      <c r="C415" s="461"/>
      <c r="D415" s="461"/>
      <c r="E415" s="461"/>
      <c r="F415" s="461"/>
      <c r="G415" s="461"/>
      <c r="H415" s="461"/>
      <c r="I415" s="461"/>
      <c r="J415" s="461"/>
      <c r="K415" s="461"/>
      <c r="L415" s="461"/>
      <c r="M415" s="461"/>
      <c r="N415" s="461"/>
      <c r="O415" s="461"/>
      <c r="P415" s="461"/>
      <c r="Q415" s="461"/>
      <c r="R415" s="461"/>
      <c r="S415" s="461"/>
    </row>
    <row r="416">
      <c r="A416" s="461"/>
      <c r="B416" s="461"/>
      <c r="C416" s="461"/>
      <c r="D416" s="461"/>
      <c r="E416" s="461"/>
      <c r="F416" s="461"/>
      <c r="G416" s="461"/>
      <c r="H416" s="461"/>
      <c r="I416" s="461"/>
      <c r="J416" s="461"/>
      <c r="K416" s="461"/>
      <c r="L416" s="461"/>
      <c r="M416" s="461"/>
      <c r="N416" s="461"/>
      <c r="O416" s="461"/>
      <c r="P416" s="461"/>
      <c r="Q416" s="461"/>
      <c r="R416" s="461"/>
      <c r="S416" s="461"/>
    </row>
    <row r="417">
      <c r="A417" s="461"/>
      <c r="B417" s="461"/>
      <c r="C417" s="461"/>
      <c r="D417" s="461"/>
      <c r="E417" s="461"/>
      <c r="F417" s="461"/>
      <c r="G417" s="461"/>
      <c r="H417" s="461"/>
      <c r="I417" s="461"/>
      <c r="J417" s="461"/>
      <c r="K417" s="461"/>
      <c r="L417" s="461"/>
      <c r="M417" s="461"/>
      <c r="N417" s="461"/>
      <c r="O417" s="461"/>
      <c r="P417" s="461"/>
      <c r="Q417" s="461"/>
      <c r="R417" s="461"/>
      <c r="S417" s="461"/>
    </row>
    <row r="418">
      <c r="A418" s="461"/>
      <c r="B418" s="461"/>
      <c r="C418" s="461"/>
      <c r="D418" s="461"/>
      <c r="E418" s="461"/>
      <c r="F418" s="461"/>
      <c r="G418" s="461"/>
      <c r="H418" s="461"/>
      <c r="I418" s="461"/>
      <c r="J418" s="461"/>
      <c r="K418" s="461"/>
      <c r="L418" s="461"/>
      <c r="M418" s="461"/>
      <c r="N418" s="461"/>
      <c r="O418" s="461"/>
      <c r="P418" s="461"/>
      <c r="Q418" s="461"/>
      <c r="R418" s="461"/>
      <c r="S418" s="461"/>
    </row>
    <row r="419">
      <c r="A419" s="461"/>
      <c r="B419" s="461"/>
      <c r="C419" s="461"/>
      <c r="D419" s="461"/>
      <c r="E419" s="461"/>
      <c r="F419" s="461"/>
      <c r="G419" s="461"/>
      <c r="H419" s="461"/>
      <c r="I419" s="461"/>
      <c r="J419" s="461"/>
      <c r="K419" s="461"/>
      <c r="L419" s="461"/>
      <c r="M419" s="461"/>
      <c r="N419" s="461"/>
      <c r="O419" s="461"/>
      <c r="P419" s="461"/>
      <c r="Q419" s="461"/>
      <c r="R419" s="461"/>
      <c r="S419" s="461"/>
    </row>
    <row r="420">
      <c r="A420" s="461"/>
      <c r="B420" s="461"/>
      <c r="C420" s="461"/>
      <c r="D420" s="461"/>
      <c r="E420" s="461"/>
      <c r="F420" s="461"/>
      <c r="G420" s="461"/>
      <c r="H420" s="461"/>
      <c r="I420" s="461"/>
      <c r="J420" s="461"/>
      <c r="K420" s="461"/>
      <c r="L420" s="461"/>
      <c r="M420" s="461"/>
      <c r="N420" s="461"/>
      <c r="O420" s="461"/>
      <c r="P420" s="461"/>
      <c r="Q420" s="461"/>
      <c r="R420" s="461"/>
      <c r="S420" s="461"/>
    </row>
    <row r="421">
      <c r="A421" s="461"/>
      <c r="B421" s="461"/>
      <c r="C421" s="461"/>
      <c r="D421" s="461"/>
      <c r="E421" s="461"/>
      <c r="F421" s="461"/>
      <c r="G421" s="461"/>
      <c r="H421" s="461"/>
      <c r="I421" s="461"/>
      <c r="J421" s="461"/>
      <c r="K421" s="461"/>
      <c r="L421" s="461"/>
      <c r="M421" s="461"/>
      <c r="N421" s="461"/>
      <c r="O421" s="461"/>
      <c r="P421" s="461"/>
      <c r="Q421" s="461"/>
      <c r="R421" s="461"/>
      <c r="S421" s="461"/>
    </row>
    <row r="422">
      <c r="A422" s="461"/>
      <c r="B422" s="461"/>
      <c r="C422" s="461"/>
      <c r="D422" s="461"/>
      <c r="E422" s="461"/>
      <c r="F422" s="461"/>
      <c r="G422" s="461"/>
      <c r="H422" s="461"/>
      <c r="I422" s="461"/>
      <c r="J422" s="461"/>
      <c r="K422" s="461"/>
      <c r="L422" s="461"/>
      <c r="M422" s="461"/>
      <c r="N422" s="461"/>
      <c r="O422" s="461"/>
      <c r="P422" s="461"/>
      <c r="Q422" s="461"/>
      <c r="R422" s="461"/>
      <c r="S422" s="461"/>
    </row>
    <row r="423">
      <c r="A423" s="461"/>
      <c r="B423" s="461"/>
      <c r="C423" s="461"/>
      <c r="D423" s="461"/>
      <c r="E423" s="461"/>
      <c r="F423" s="461"/>
      <c r="G423" s="461"/>
      <c r="H423" s="461"/>
      <c r="I423" s="461"/>
      <c r="J423" s="461"/>
      <c r="K423" s="461"/>
      <c r="L423" s="461"/>
      <c r="M423" s="461"/>
      <c r="N423" s="461"/>
      <c r="O423" s="461"/>
      <c r="P423" s="461"/>
      <c r="Q423" s="461"/>
      <c r="R423" s="461"/>
      <c r="S423" s="461"/>
    </row>
    <row r="424">
      <c r="A424" s="461"/>
      <c r="B424" s="461"/>
      <c r="C424" s="461"/>
      <c r="D424" s="461"/>
      <c r="E424" s="461"/>
      <c r="F424" s="461"/>
      <c r="G424" s="461"/>
      <c r="H424" s="461"/>
      <c r="I424" s="461"/>
      <c r="J424" s="461"/>
      <c r="K424" s="461"/>
      <c r="L424" s="461"/>
      <c r="M424" s="461"/>
      <c r="N424" s="461"/>
      <c r="O424" s="461"/>
      <c r="P424" s="461"/>
      <c r="Q424" s="461"/>
      <c r="R424" s="461"/>
      <c r="S424" s="461"/>
    </row>
    <row r="425">
      <c r="A425" s="461"/>
      <c r="B425" s="461"/>
      <c r="C425" s="461"/>
      <c r="D425" s="461"/>
      <c r="E425" s="461"/>
      <c r="F425" s="461"/>
      <c r="G425" s="461"/>
      <c r="H425" s="461"/>
      <c r="I425" s="461"/>
      <c r="J425" s="461"/>
      <c r="K425" s="461"/>
      <c r="L425" s="461"/>
      <c r="M425" s="461"/>
      <c r="N425" s="461"/>
      <c r="O425" s="461"/>
      <c r="P425" s="461"/>
      <c r="Q425" s="461"/>
      <c r="R425" s="461"/>
      <c r="S425" s="461"/>
    </row>
    <row r="426">
      <c r="A426" s="461"/>
      <c r="B426" s="461"/>
      <c r="C426" s="461"/>
      <c r="D426" s="461"/>
      <c r="E426" s="461"/>
      <c r="F426" s="461"/>
      <c r="G426" s="461"/>
      <c r="H426" s="461"/>
      <c r="I426" s="461"/>
      <c r="J426" s="461"/>
      <c r="K426" s="461"/>
      <c r="L426" s="461"/>
      <c r="M426" s="461"/>
      <c r="N426" s="461"/>
      <c r="O426" s="461"/>
      <c r="P426" s="461"/>
      <c r="Q426" s="461"/>
      <c r="R426" s="461"/>
      <c r="S426" s="461"/>
    </row>
    <row r="427">
      <c r="A427" s="461"/>
      <c r="B427" s="461"/>
      <c r="C427" s="461"/>
      <c r="D427" s="461"/>
      <c r="E427" s="461"/>
      <c r="F427" s="461"/>
      <c r="G427" s="461"/>
      <c r="H427" s="461"/>
      <c r="I427" s="461"/>
      <c r="J427" s="461"/>
      <c r="K427" s="461"/>
      <c r="L427" s="461"/>
      <c r="M427" s="461"/>
      <c r="N427" s="461"/>
      <c r="O427" s="461"/>
      <c r="P427" s="461"/>
      <c r="Q427" s="461"/>
      <c r="R427" s="461"/>
      <c r="S427" s="461"/>
    </row>
    <row r="428">
      <c r="A428" s="461"/>
      <c r="B428" s="461"/>
      <c r="C428" s="461"/>
      <c r="D428" s="461"/>
      <c r="E428" s="461"/>
      <c r="F428" s="461"/>
      <c r="G428" s="461"/>
      <c r="H428" s="461"/>
      <c r="I428" s="461"/>
      <c r="J428" s="461"/>
      <c r="K428" s="461"/>
      <c r="L428" s="461"/>
      <c r="M428" s="461"/>
      <c r="N428" s="461"/>
      <c r="O428" s="461"/>
      <c r="P428" s="461"/>
      <c r="Q428" s="461"/>
      <c r="R428" s="461"/>
      <c r="S428" s="461"/>
    </row>
    <row r="429">
      <c r="A429" s="461"/>
      <c r="B429" s="461"/>
      <c r="C429" s="461"/>
      <c r="D429" s="461"/>
      <c r="E429" s="461"/>
      <c r="F429" s="461"/>
      <c r="G429" s="461"/>
      <c r="H429" s="461"/>
      <c r="I429" s="461"/>
      <c r="J429" s="461"/>
      <c r="K429" s="461"/>
      <c r="L429" s="461"/>
      <c r="M429" s="461"/>
      <c r="N429" s="461"/>
      <c r="O429" s="461"/>
      <c r="P429" s="461"/>
      <c r="Q429" s="461"/>
      <c r="R429" s="461"/>
      <c r="S429" s="461"/>
    </row>
    <row r="430">
      <c r="A430" s="461"/>
      <c r="B430" s="461"/>
      <c r="C430" s="461"/>
      <c r="D430" s="461"/>
      <c r="E430" s="461"/>
      <c r="F430" s="461"/>
      <c r="G430" s="461"/>
      <c r="H430" s="461"/>
      <c r="I430" s="461"/>
      <c r="J430" s="461"/>
      <c r="K430" s="461"/>
      <c r="L430" s="461"/>
      <c r="M430" s="461"/>
      <c r="N430" s="461"/>
      <c r="O430" s="461"/>
      <c r="P430" s="461"/>
      <c r="Q430" s="461"/>
      <c r="R430" s="461"/>
      <c r="S430" s="461"/>
    </row>
    <row r="431">
      <c r="A431" s="461"/>
      <c r="B431" s="461"/>
      <c r="C431" s="461"/>
      <c r="D431" s="461"/>
      <c r="E431" s="461"/>
      <c r="F431" s="461"/>
      <c r="G431" s="461"/>
      <c r="H431" s="461"/>
      <c r="I431" s="461"/>
      <c r="J431" s="461"/>
      <c r="K431" s="461"/>
      <c r="L431" s="461"/>
      <c r="M431" s="461"/>
      <c r="N431" s="461"/>
      <c r="O431" s="461"/>
      <c r="P431" s="461"/>
      <c r="Q431" s="461"/>
      <c r="R431" s="461"/>
      <c r="S431" s="461"/>
    </row>
    <row r="432">
      <c r="A432" s="461"/>
      <c r="B432" s="461"/>
      <c r="C432" s="461"/>
      <c r="D432" s="461"/>
      <c r="E432" s="461"/>
      <c r="F432" s="461"/>
      <c r="G432" s="461"/>
      <c r="H432" s="461"/>
      <c r="I432" s="461"/>
      <c r="J432" s="461"/>
      <c r="K432" s="461"/>
      <c r="L432" s="461"/>
      <c r="M432" s="461"/>
      <c r="N432" s="461"/>
      <c r="O432" s="461"/>
      <c r="P432" s="461"/>
      <c r="Q432" s="461"/>
      <c r="R432" s="461"/>
      <c r="S432" s="461"/>
    </row>
    <row r="433">
      <c r="A433" s="461"/>
      <c r="B433" s="461"/>
      <c r="C433" s="461"/>
      <c r="D433" s="461"/>
      <c r="E433" s="461"/>
      <c r="F433" s="461"/>
      <c r="G433" s="461"/>
      <c r="H433" s="461"/>
      <c r="I433" s="461"/>
      <c r="J433" s="461"/>
      <c r="K433" s="461"/>
      <c r="L433" s="461"/>
      <c r="M433" s="461"/>
      <c r="N433" s="461"/>
      <c r="O433" s="461"/>
      <c r="P433" s="461"/>
      <c r="Q433" s="461"/>
      <c r="R433" s="461"/>
      <c r="S433" s="461"/>
    </row>
    <row r="434">
      <c r="A434" s="461"/>
      <c r="B434" s="461"/>
      <c r="C434" s="461"/>
      <c r="D434" s="461"/>
      <c r="E434" s="461"/>
      <c r="F434" s="461"/>
      <c r="G434" s="461"/>
      <c r="H434" s="461"/>
      <c r="I434" s="461"/>
      <c r="J434" s="461"/>
      <c r="K434" s="461"/>
      <c r="L434" s="461"/>
      <c r="M434" s="461"/>
      <c r="N434" s="461"/>
      <c r="O434" s="461"/>
      <c r="P434" s="461"/>
      <c r="Q434" s="461"/>
      <c r="R434" s="461"/>
      <c r="S434" s="461"/>
    </row>
    <row r="435">
      <c r="A435" s="461"/>
      <c r="B435" s="461"/>
      <c r="C435" s="461"/>
      <c r="D435" s="461"/>
      <c r="E435" s="461"/>
      <c r="F435" s="461"/>
      <c r="G435" s="461"/>
      <c r="H435" s="461"/>
      <c r="I435" s="461"/>
      <c r="J435" s="461"/>
      <c r="K435" s="461"/>
      <c r="L435" s="461"/>
      <c r="M435" s="461"/>
      <c r="N435" s="461"/>
      <c r="O435" s="461"/>
      <c r="P435" s="461"/>
      <c r="Q435" s="461"/>
      <c r="R435" s="461"/>
      <c r="S435" s="461"/>
    </row>
    <row r="436">
      <c r="A436" s="461"/>
      <c r="B436" s="461"/>
      <c r="C436" s="461"/>
      <c r="D436" s="461"/>
      <c r="E436" s="461"/>
      <c r="F436" s="461"/>
      <c r="G436" s="461"/>
      <c r="H436" s="461"/>
      <c r="I436" s="461"/>
      <c r="J436" s="461"/>
      <c r="K436" s="461"/>
      <c r="L436" s="461"/>
      <c r="M436" s="461"/>
      <c r="N436" s="461"/>
      <c r="O436" s="461"/>
      <c r="P436" s="461"/>
      <c r="Q436" s="461"/>
      <c r="R436" s="461"/>
      <c r="S436" s="461"/>
    </row>
    <row r="437">
      <c r="A437" s="461"/>
      <c r="B437" s="461"/>
      <c r="C437" s="461"/>
      <c r="D437" s="461"/>
      <c r="E437" s="461"/>
      <c r="F437" s="461"/>
      <c r="G437" s="461"/>
      <c r="H437" s="461"/>
      <c r="I437" s="461"/>
      <c r="J437" s="461"/>
      <c r="K437" s="461"/>
      <c r="L437" s="461"/>
      <c r="M437" s="461"/>
      <c r="N437" s="461"/>
      <c r="O437" s="461"/>
      <c r="P437" s="461"/>
      <c r="Q437" s="461"/>
      <c r="R437" s="461"/>
      <c r="S437" s="461"/>
    </row>
    <row r="438">
      <c r="A438" s="461"/>
      <c r="B438" s="461"/>
      <c r="C438" s="461"/>
      <c r="D438" s="461"/>
      <c r="E438" s="461"/>
      <c r="F438" s="461"/>
      <c r="G438" s="461"/>
      <c r="H438" s="461"/>
      <c r="I438" s="461"/>
      <c r="J438" s="461"/>
      <c r="K438" s="461"/>
      <c r="L438" s="461"/>
      <c r="M438" s="461"/>
      <c r="N438" s="461"/>
      <c r="O438" s="461"/>
      <c r="P438" s="461"/>
      <c r="Q438" s="461"/>
      <c r="R438" s="461"/>
      <c r="S438" s="461"/>
    </row>
    <row r="439">
      <c r="A439" s="461"/>
      <c r="B439" s="461"/>
      <c r="C439" s="461"/>
      <c r="D439" s="461"/>
      <c r="E439" s="461"/>
      <c r="F439" s="461"/>
      <c r="G439" s="461"/>
      <c r="H439" s="461"/>
      <c r="I439" s="461"/>
      <c r="J439" s="461"/>
      <c r="K439" s="461"/>
      <c r="L439" s="461"/>
      <c r="M439" s="461"/>
      <c r="N439" s="461"/>
      <c r="O439" s="461"/>
      <c r="P439" s="461"/>
      <c r="Q439" s="461"/>
      <c r="R439" s="461"/>
      <c r="S439" s="461"/>
    </row>
    <row r="440">
      <c r="A440" s="461"/>
      <c r="B440" s="461"/>
      <c r="C440" s="461"/>
      <c r="D440" s="461"/>
      <c r="E440" s="461"/>
      <c r="F440" s="461"/>
      <c r="G440" s="461"/>
      <c r="H440" s="461"/>
      <c r="I440" s="461"/>
      <c r="J440" s="461"/>
      <c r="K440" s="461"/>
      <c r="L440" s="461"/>
      <c r="M440" s="461"/>
      <c r="N440" s="461"/>
      <c r="O440" s="461"/>
      <c r="P440" s="461"/>
      <c r="Q440" s="461"/>
      <c r="R440" s="461"/>
      <c r="S440" s="461"/>
    </row>
    <row r="441">
      <c r="A441" s="461"/>
      <c r="B441" s="461"/>
      <c r="C441" s="461"/>
      <c r="D441" s="461"/>
      <c r="E441" s="461"/>
      <c r="F441" s="461"/>
      <c r="G441" s="461"/>
      <c r="H441" s="461"/>
      <c r="I441" s="461"/>
      <c r="J441" s="461"/>
      <c r="K441" s="461"/>
      <c r="L441" s="461"/>
      <c r="M441" s="461"/>
      <c r="N441" s="461"/>
      <c r="O441" s="461"/>
      <c r="P441" s="461"/>
      <c r="Q441" s="461"/>
      <c r="R441" s="461"/>
      <c r="S441" s="461"/>
    </row>
    <row r="442">
      <c r="A442" s="461"/>
      <c r="B442" s="461"/>
      <c r="C442" s="461"/>
      <c r="D442" s="461"/>
      <c r="E442" s="461"/>
      <c r="F442" s="461"/>
      <c r="G442" s="461"/>
      <c r="H442" s="461"/>
      <c r="I442" s="461"/>
      <c r="J442" s="461"/>
      <c r="K442" s="461"/>
      <c r="L442" s="461"/>
      <c r="M442" s="461"/>
      <c r="N442" s="461"/>
      <c r="O442" s="461"/>
      <c r="P442" s="461"/>
      <c r="Q442" s="461"/>
      <c r="R442" s="461"/>
      <c r="S442" s="461"/>
    </row>
    <row r="443">
      <c r="A443" s="461"/>
      <c r="B443" s="461"/>
      <c r="C443" s="461"/>
      <c r="D443" s="461"/>
      <c r="E443" s="461"/>
      <c r="F443" s="461"/>
      <c r="G443" s="461"/>
      <c r="H443" s="461"/>
      <c r="I443" s="461"/>
      <c r="J443" s="461"/>
      <c r="K443" s="461"/>
      <c r="L443" s="461"/>
      <c r="M443" s="461"/>
      <c r="N443" s="461"/>
      <c r="O443" s="461"/>
      <c r="P443" s="461"/>
      <c r="Q443" s="461"/>
      <c r="R443" s="461"/>
      <c r="S443" s="461"/>
    </row>
    <row r="444">
      <c r="A444" s="461"/>
      <c r="B444" s="461"/>
      <c r="C444" s="461"/>
      <c r="D444" s="461"/>
      <c r="E444" s="461"/>
      <c r="F444" s="461"/>
      <c r="G444" s="461"/>
      <c r="H444" s="461"/>
      <c r="I444" s="461"/>
      <c r="J444" s="461"/>
      <c r="K444" s="461"/>
      <c r="L444" s="461"/>
      <c r="M444" s="461"/>
      <c r="N444" s="461"/>
      <c r="O444" s="461"/>
      <c r="P444" s="461"/>
      <c r="Q444" s="461"/>
      <c r="R444" s="461"/>
      <c r="S444" s="461"/>
    </row>
    <row r="445">
      <c r="A445" s="461"/>
      <c r="B445" s="461"/>
      <c r="C445" s="461"/>
      <c r="D445" s="461"/>
      <c r="E445" s="461"/>
      <c r="F445" s="461"/>
      <c r="G445" s="461"/>
      <c r="H445" s="461"/>
      <c r="I445" s="461"/>
      <c r="J445" s="461"/>
      <c r="K445" s="461"/>
      <c r="L445" s="461"/>
      <c r="M445" s="461"/>
      <c r="N445" s="461"/>
      <c r="O445" s="461"/>
      <c r="P445" s="461"/>
      <c r="Q445" s="461"/>
      <c r="R445" s="461"/>
      <c r="S445" s="461"/>
    </row>
    <row r="446">
      <c r="A446" s="461"/>
      <c r="B446" s="461"/>
      <c r="C446" s="461"/>
      <c r="D446" s="461"/>
      <c r="E446" s="461"/>
      <c r="F446" s="461"/>
      <c r="G446" s="461"/>
      <c r="H446" s="461"/>
      <c r="I446" s="461"/>
      <c r="J446" s="461"/>
      <c r="K446" s="461"/>
      <c r="L446" s="461"/>
      <c r="M446" s="461"/>
      <c r="N446" s="461"/>
      <c r="O446" s="461"/>
      <c r="P446" s="461"/>
      <c r="Q446" s="461"/>
      <c r="R446" s="461"/>
      <c r="S446" s="461"/>
    </row>
    <row r="447">
      <c r="A447" s="461"/>
      <c r="B447" s="461"/>
      <c r="C447" s="461"/>
      <c r="D447" s="461"/>
      <c r="E447" s="461"/>
      <c r="F447" s="461"/>
      <c r="G447" s="461"/>
      <c r="H447" s="461"/>
      <c r="I447" s="461"/>
      <c r="J447" s="461"/>
      <c r="K447" s="461"/>
      <c r="L447" s="461"/>
      <c r="M447" s="461"/>
      <c r="N447" s="461"/>
      <c r="O447" s="461"/>
      <c r="P447" s="461"/>
      <c r="Q447" s="461"/>
      <c r="R447" s="461"/>
      <c r="S447" s="461"/>
    </row>
    <row r="448">
      <c r="A448" s="461"/>
      <c r="B448" s="461"/>
      <c r="C448" s="461"/>
      <c r="D448" s="461"/>
      <c r="E448" s="461"/>
      <c r="F448" s="461"/>
      <c r="G448" s="461"/>
      <c r="H448" s="461"/>
      <c r="I448" s="461"/>
      <c r="J448" s="461"/>
      <c r="K448" s="461"/>
      <c r="L448" s="461"/>
      <c r="M448" s="461"/>
      <c r="N448" s="461"/>
      <c r="O448" s="461"/>
      <c r="P448" s="461"/>
      <c r="Q448" s="461"/>
      <c r="R448" s="461"/>
      <c r="S448" s="461"/>
    </row>
    <row r="449">
      <c r="A449" s="461"/>
      <c r="B449" s="461"/>
      <c r="C449" s="461"/>
      <c r="D449" s="461"/>
      <c r="E449" s="461"/>
      <c r="F449" s="461"/>
      <c r="G449" s="461"/>
      <c r="H449" s="461"/>
      <c r="I449" s="461"/>
      <c r="J449" s="461"/>
      <c r="K449" s="461"/>
      <c r="L449" s="461"/>
      <c r="M449" s="461"/>
      <c r="N449" s="461"/>
      <c r="O449" s="461"/>
      <c r="P449" s="461"/>
      <c r="Q449" s="461"/>
      <c r="R449" s="461"/>
      <c r="S449" s="461"/>
    </row>
    <row r="450">
      <c r="A450" s="461"/>
      <c r="B450" s="461"/>
      <c r="C450" s="461"/>
      <c r="D450" s="461"/>
      <c r="E450" s="461"/>
      <c r="F450" s="461"/>
      <c r="G450" s="461"/>
      <c r="H450" s="461"/>
      <c r="I450" s="461"/>
      <c r="J450" s="461"/>
      <c r="K450" s="461"/>
      <c r="L450" s="461"/>
      <c r="M450" s="461"/>
      <c r="N450" s="461"/>
      <c r="O450" s="461"/>
      <c r="P450" s="461"/>
      <c r="Q450" s="461"/>
      <c r="R450" s="461"/>
      <c r="S450" s="461"/>
    </row>
    <row r="451">
      <c r="A451" s="461"/>
      <c r="B451" s="461"/>
      <c r="C451" s="461"/>
      <c r="D451" s="461"/>
      <c r="E451" s="461"/>
      <c r="F451" s="461"/>
      <c r="G451" s="461"/>
      <c r="H451" s="461"/>
      <c r="I451" s="461"/>
      <c r="J451" s="461"/>
      <c r="K451" s="461"/>
      <c r="L451" s="461"/>
      <c r="M451" s="461"/>
      <c r="N451" s="461"/>
      <c r="O451" s="461"/>
      <c r="P451" s="461"/>
      <c r="Q451" s="461"/>
      <c r="R451" s="461"/>
      <c r="S451" s="461"/>
    </row>
    <row r="452">
      <c r="A452" s="461"/>
      <c r="B452" s="461"/>
      <c r="C452" s="461"/>
      <c r="D452" s="461"/>
      <c r="E452" s="461"/>
      <c r="F452" s="461"/>
      <c r="G452" s="461"/>
      <c r="H452" s="461"/>
      <c r="I452" s="461"/>
      <c r="J452" s="461"/>
      <c r="K452" s="461"/>
      <c r="L452" s="461"/>
      <c r="M452" s="461"/>
      <c r="N452" s="461"/>
      <c r="O452" s="461"/>
      <c r="P452" s="461"/>
      <c r="Q452" s="461"/>
      <c r="R452" s="461"/>
      <c r="S452" s="461"/>
    </row>
    <row r="453">
      <c r="A453" s="461"/>
      <c r="B453" s="461"/>
      <c r="C453" s="461"/>
      <c r="D453" s="461"/>
      <c r="E453" s="461"/>
      <c r="F453" s="461"/>
      <c r="G453" s="461"/>
      <c r="H453" s="461"/>
      <c r="I453" s="461"/>
      <c r="J453" s="461"/>
      <c r="K453" s="461"/>
      <c r="L453" s="461"/>
      <c r="M453" s="461"/>
      <c r="N453" s="461"/>
      <c r="O453" s="461"/>
      <c r="P453" s="461"/>
      <c r="Q453" s="461"/>
      <c r="R453" s="461"/>
      <c r="S453" s="461"/>
    </row>
    <row r="454">
      <c r="A454" s="461"/>
      <c r="B454" s="461"/>
      <c r="C454" s="461"/>
      <c r="D454" s="461"/>
      <c r="E454" s="461"/>
      <c r="F454" s="461"/>
      <c r="G454" s="461"/>
      <c r="H454" s="461"/>
      <c r="I454" s="461"/>
      <c r="J454" s="461"/>
      <c r="K454" s="461"/>
      <c r="L454" s="461"/>
      <c r="M454" s="461"/>
      <c r="N454" s="461"/>
      <c r="O454" s="461"/>
      <c r="P454" s="461"/>
      <c r="Q454" s="461"/>
      <c r="R454" s="461"/>
      <c r="S454" s="461"/>
    </row>
    <row r="455">
      <c r="A455" s="461"/>
      <c r="B455" s="461"/>
      <c r="C455" s="461"/>
      <c r="D455" s="461"/>
      <c r="E455" s="461"/>
      <c r="F455" s="461"/>
      <c r="G455" s="461"/>
      <c r="H455" s="461"/>
      <c r="I455" s="461"/>
      <c r="J455" s="461"/>
      <c r="K455" s="461"/>
      <c r="L455" s="461"/>
      <c r="M455" s="461"/>
      <c r="N455" s="461"/>
      <c r="O455" s="461"/>
      <c r="P455" s="461"/>
      <c r="Q455" s="461"/>
      <c r="R455" s="461"/>
      <c r="S455" s="461"/>
    </row>
    <row r="456">
      <c r="A456" s="461"/>
      <c r="B456" s="461"/>
      <c r="C456" s="461"/>
      <c r="D456" s="461"/>
      <c r="E456" s="461"/>
      <c r="F456" s="461"/>
      <c r="G456" s="461"/>
      <c r="H456" s="461"/>
      <c r="I456" s="461"/>
      <c r="J456" s="461"/>
      <c r="K456" s="461"/>
      <c r="L456" s="461"/>
      <c r="M456" s="461"/>
      <c r="N456" s="461"/>
      <c r="O456" s="461"/>
      <c r="P456" s="461"/>
      <c r="Q456" s="461"/>
      <c r="R456" s="461"/>
      <c r="S456" s="461"/>
    </row>
    <row r="457">
      <c r="A457" s="461"/>
      <c r="B457" s="461"/>
      <c r="C457" s="461"/>
      <c r="D457" s="461"/>
      <c r="E457" s="461"/>
      <c r="F457" s="461"/>
      <c r="G457" s="461"/>
      <c r="H457" s="461"/>
      <c r="I457" s="461"/>
      <c r="J457" s="461"/>
      <c r="K457" s="461"/>
      <c r="L457" s="461"/>
      <c r="M457" s="461"/>
      <c r="N457" s="461"/>
      <c r="O457" s="461"/>
      <c r="P457" s="461"/>
      <c r="Q457" s="461"/>
      <c r="R457" s="461"/>
      <c r="S457" s="461"/>
    </row>
    <row r="458">
      <c r="A458" s="461"/>
      <c r="B458" s="461"/>
      <c r="C458" s="461"/>
      <c r="D458" s="461"/>
      <c r="E458" s="461"/>
      <c r="F458" s="461"/>
      <c r="G458" s="461"/>
      <c r="H458" s="461"/>
      <c r="I458" s="461"/>
      <c r="J458" s="461"/>
      <c r="K458" s="461"/>
      <c r="L458" s="461"/>
      <c r="M458" s="461"/>
      <c r="N458" s="461"/>
      <c r="O458" s="461"/>
      <c r="P458" s="461"/>
      <c r="Q458" s="461"/>
      <c r="R458" s="461"/>
      <c r="S458" s="461"/>
    </row>
    <row r="459">
      <c r="A459" s="461"/>
      <c r="B459" s="461"/>
      <c r="C459" s="461"/>
      <c r="D459" s="461"/>
      <c r="E459" s="461"/>
      <c r="F459" s="461"/>
      <c r="G459" s="461"/>
      <c r="H459" s="461"/>
      <c r="I459" s="461"/>
      <c r="J459" s="461"/>
      <c r="K459" s="461"/>
      <c r="L459" s="461"/>
      <c r="M459" s="461"/>
      <c r="N459" s="461"/>
      <c r="O459" s="461"/>
      <c r="P459" s="461"/>
      <c r="Q459" s="461"/>
      <c r="R459" s="461"/>
      <c r="S459" s="461"/>
    </row>
    <row r="460">
      <c r="A460" s="461"/>
      <c r="B460" s="461"/>
      <c r="C460" s="461"/>
      <c r="D460" s="461"/>
      <c r="E460" s="461"/>
      <c r="F460" s="461"/>
      <c r="G460" s="461"/>
      <c r="H460" s="461"/>
      <c r="I460" s="461"/>
      <c r="J460" s="461"/>
      <c r="K460" s="461"/>
      <c r="L460" s="461"/>
      <c r="M460" s="461"/>
      <c r="N460" s="461"/>
      <c r="O460" s="461"/>
      <c r="P460" s="461"/>
      <c r="Q460" s="461"/>
      <c r="R460" s="461"/>
      <c r="S460" s="461"/>
    </row>
    <row r="461">
      <c r="A461" s="461"/>
      <c r="B461" s="461"/>
      <c r="C461" s="461"/>
      <c r="D461" s="461"/>
      <c r="E461" s="461"/>
      <c r="F461" s="461"/>
      <c r="G461" s="461"/>
      <c r="H461" s="461"/>
      <c r="I461" s="461"/>
      <c r="J461" s="461"/>
      <c r="K461" s="461"/>
      <c r="L461" s="461"/>
      <c r="M461" s="461"/>
      <c r="N461" s="461"/>
      <c r="O461" s="461"/>
      <c r="P461" s="461"/>
      <c r="Q461" s="461"/>
      <c r="R461" s="461"/>
      <c r="S461" s="461"/>
    </row>
    <row r="462">
      <c r="A462" s="461"/>
      <c r="B462" s="461"/>
      <c r="C462" s="461"/>
      <c r="D462" s="461"/>
      <c r="E462" s="461"/>
      <c r="F462" s="461"/>
      <c r="G462" s="461"/>
      <c r="H462" s="461"/>
      <c r="I462" s="461"/>
      <c r="J462" s="461"/>
      <c r="K462" s="461"/>
      <c r="L462" s="461"/>
      <c r="M462" s="461"/>
      <c r="N462" s="461"/>
      <c r="O462" s="461"/>
      <c r="P462" s="461"/>
      <c r="Q462" s="461"/>
      <c r="R462" s="461"/>
      <c r="S462" s="461"/>
    </row>
    <row r="463">
      <c r="A463" s="461"/>
      <c r="B463" s="461"/>
      <c r="C463" s="461"/>
      <c r="D463" s="461"/>
      <c r="E463" s="461"/>
      <c r="F463" s="461"/>
      <c r="G463" s="461"/>
      <c r="H463" s="461"/>
      <c r="I463" s="461"/>
      <c r="J463" s="461"/>
      <c r="K463" s="461"/>
      <c r="L463" s="461"/>
      <c r="M463" s="461"/>
      <c r="N463" s="461"/>
      <c r="O463" s="461"/>
      <c r="P463" s="461"/>
      <c r="Q463" s="461"/>
      <c r="R463" s="461"/>
      <c r="S463" s="461"/>
    </row>
    <row r="464">
      <c r="A464" s="461"/>
      <c r="B464" s="461"/>
      <c r="C464" s="461"/>
      <c r="D464" s="461"/>
      <c r="E464" s="461"/>
      <c r="F464" s="461"/>
      <c r="G464" s="461"/>
      <c r="H464" s="461"/>
      <c r="I464" s="461"/>
      <c r="J464" s="461"/>
      <c r="K464" s="461"/>
      <c r="L464" s="461"/>
      <c r="M464" s="461"/>
      <c r="N464" s="461"/>
      <c r="O464" s="461"/>
      <c r="P464" s="461"/>
      <c r="Q464" s="461"/>
      <c r="R464" s="461"/>
      <c r="S464" s="461"/>
    </row>
    <row r="465">
      <c r="A465" s="461"/>
      <c r="B465" s="461"/>
      <c r="C465" s="461"/>
      <c r="D465" s="461"/>
      <c r="E465" s="461"/>
      <c r="F465" s="461"/>
      <c r="G465" s="461"/>
      <c r="H465" s="461"/>
      <c r="I465" s="461"/>
      <c r="J465" s="461"/>
      <c r="K465" s="461"/>
      <c r="L465" s="461"/>
      <c r="M465" s="461"/>
      <c r="N465" s="461"/>
      <c r="O465" s="461"/>
      <c r="P465" s="461"/>
      <c r="Q465" s="461"/>
      <c r="R465" s="461"/>
      <c r="S465" s="461"/>
    </row>
    <row r="466">
      <c r="A466" s="461"/>
      <c r="B466" s="461"/>
      <c r="C466" s="461"/>
      <c r="D466" s="461"/>
      <c r="E466" s="461"/>
      <c r="F466" s="461"/>
      <c r="G466" s="461"/>
      <c r="H466" s="461"/>
      <c r="I466" s="461"/>
      <c r="J466" s="461"/>
      <c r="K466" s="461"/>
      <c r="L466" s="461"/>
      <c r="M466" s="461"/>
      <c r="N466" s="461"/>
      <c r="O466" s="461"/>
      <c r="P466" s="461"/>
      <c r="Q466" s="461"/>
      <c r="R466" s="461"/>
      <c r="S466" s="461"/>
    </row>
    <row r="467">
      <c r="A467" s="461"/>
      <c r="B467" s="461"/>
      <c r="C467" s="461"/>
      <c r="D467" s="461"/>
      <c r="E467" s="461"/>
      <c r="F467" s="461"/>
      <c r="G467" s="461"/>
      <c r="H467" s="461"/>
      <c r="I467" s="461"/>
      <c r="J467" s="461"/>
      <c r="K467" s="461"/>
      <c r="L467" s="461"/>
      <c r="M467" s="461"/>
      <c r="N467" s="461"/>
      <c r="O467" s="461"/>
      <c r="P467" s="461"/>
      <c r="Q467" s="461"/>
      <c r="R467" s="461"/>
      <c r="S467" s="461"/>
    </row>
    <row r="468">
      <c r="A468" s="461"/>
      <c r="B468" s="461"/>
      <c r="C468" s="461"/>
      <c r="D468" s="461"/>
      <c r="E468" s="461"/>
      <c r="F468" s="461"/>
      <c r="G468" s="461"/>
      <c r="H468" s="461"/>
      <c r="I468" s="461"/>
      <c r="J468" s="461"/>
      <c r="K468" s="461"/>
      <c r="L468" s="461"/>
      <c r="M468" s="461"/>
      <c r="N468" s="461"/>
      <c r="O468" s="461"/>
      <c r="P468" s="461"/>
      <c r="Q468" s="461"/>
      <c r="R468" s="461"/>
      <c r="S468" s="461"/>
    </row>
    <row r="469">
      <c r="A469" s="461"/>
      <c r="B469" s="461"/>
      <c r="C469" s="461"/>
      <c r="D469" s="461"/>
      <c r="E469" s="461"/>
      <c r="F469" s="461"/>
      <c r="G469" s="461"/>
      <c r="H469" s="461"/>
      <c r="I469" s="461"/>
      <c r="J469" s="461"/>
      <c r="K469" s="461"/>
      <c r="L469" s="461"/>
      <c r="M469" s="461"/>
      <c r="N469" s="461"/>
      <c r="O469" s="461"/>
      <c r="P469" s="461"/>
      <c r="Q469" s="461"/>
      <c r="R469" s="461"/>
      <c r="S469" s="461"/>
    </row>
    <row r="470">
      <c r="A470" s="461"/>
      <c r="B470" s="461"/>
      <c r="C470" s="461"/>
      <c r="D470" s="461"/>
      <c r="E470" s="461"/>
      <c r="F470" s="461"/>
      <c r="G470" s="461"/>
      <c r="H470" s="461"/>
      <c r="I470" s="461"/>
      <c r="J470" s="461"/>
      <c r="K470" s="461"/>
      <c r="L470" s="461"/>
      <c r="M470" s="461"/>
      <c r="N470" s="461"/>
      <c r="O470" s="461"/>
      <c r="P470" s="461"/>
      <c r="Q470" s="461"/>
      <c r="R470" s="461"/>
      <c r="S470" s="461"/>
    </row>
    <row r="471">
      <c r="A471" s="461"/>
      <c r="B471" s="461"/>
      <c r="C471" s="461"/>
      <c r="D471" s="461"/>
      <c r="E471" s="461"/>
      <c r="F471" s="461"/>
      <c r="G471" s="461"/>
      <c r="H471" s="461"/>
      <c r="I471" s="461"/>
      <c r="J471" s="461"/>
      <c r="K471" s="461"/>
      <c r="L471" s="461"/>
      <c r="M471" s="461"/>
      <c r="N471" s="461"/>
      <c r="O471" s="461"/>
      <c r="P471" s="461"/>
      <c r="Q471" s="461"/>
      <c r="R471" s="461"/>
      <c r="S471" s="461"/>
    </row>
    <row r="472">
      <c r="A472" s="461"/>
      <c r="B472" s="461"/>
      <c r="C472" s="461"/>
      <c r="D472" s="461"/>
      <c r="E472" s="461"/>
      <c r="F472" s="461"/>
      <c r="G472" s="461"/>
      <c r="H472" s="461"/>
      <c r="I472" s="461"/>
      <c r="J472" s="461"/>
      <c r="K472" s="461"/>
      <c r="L472" s="461"/>
      <c r="M472" s="461"/>
      <c r="N472" s="461"/>
      <c r="O472" s="461"/>
      <c r="P472" s="461"/>
      <c r="Q472" s="461"/>
      <c r="R472" s="461"/>
      <c r="S472" s="461"/>
    </row>
    <row r="473">
      <c r="A473" s="461"/>
      <c r="B473" s="461"/>
      <c r="C473" s="461"/>
      <c r="D473" s="461"/>
      <c r="E473" s="461"/>
      <c r="F473" s="461"/>
      <c r="G473" s="461"/>
      <c r="H473" s="461"/>
      <c r="I473" s="461"/>
      <c r="J473" s="461"/>
      <c r="K473" s="461"/>
      <c r="L473" s="461"/>
      <c r="M473" s="461"/>
      <c r="N473" s="461"/>
      <c r="O473" s="461"/>
      <c r="P473" s="461"/>
      <c r="Q473" s="461"/>
      <c r="R473" s="461"/>
      <c r="S473" s="461"/>
    </row>
    <row r="474">
      <c r="A474" s="461"/>
      <c r="B474" s="461"/>
      <c r="C474" s="461"/>
      <c r="D474" s="461"/>
      <c r="E474" s="461"/>
      <c r="F474" s="461"/>
      <c r="G474" s="461"/>
      <c r="H474" s="461"/>
      <c r="I474" s="461"/>
      <c r="J474" s="461"/>
      <c r="K474" s="461"/>
      <c r="L474" s="461"/>
      <c r="M474" s="461"/>
      <c r="N474" s="461"/>
      <c r="O474" s="461"/>
      <c r="P474" s="461"/>
      <c r="Q474" s="461"/>
      <c r="R474" s="461"/>
      <c r="S474" s="461"/>
    </row>
    <row r="475">
      <c r="A475" s="461"/>
      <c r="B475" s="461"/>
      <c r="C475" s="461"/>
      <c r="D475" s="461"/>
      <c r="E475" s="461"/>
      <c r="F475" s="461"/>
      <c r="G475" s="461"/>
      <c r="H475" s="461"/>
      <c r="I475" s="461"/>
      <c r="J475" s="461"/>
      <c r="K475" s="461"/>
      <c r="L475" s="461"/>
      <c r="M475" s="461"/>
      <c r="N475" s="461"/>
      <c r="O475" s="461"/>
      <c r="P475" s="461"/>
      <c r="Q475" s="461"/>
      <c r="R475" s="461"/>
      <c r="S475" s="461"/>
    </row>
    <row r="476">
      <c r="A476" s="461"/>
      <c r="B476" s="461"/>
      <c r="C476" s="461"/>
      <c r="D476" s="461"/>
      <c r="E476" s="461"/>
      <c r="F476" s="461"/>
      <c r="G476" s="461"/>
      <c r="H476" s="461"/>
      <c r="I476" s="461"/>
      <c r="J476" s="461"/>
      <c r="K476" s="461"/>
      <c r="L476" s="461"/>
      <c r="M476" s="461"/>
      <c r="N476" s="461"/>
      <c r="O476" s="461"/>
      <c r="P476" s="461"/>
      <c r="Q476" s="461"/>
      <c r="R476" s="461"/>
      <c r="S476" s="461"/>
    </row>
    <row r="477">
      <c r="A477" s="461"/>
      <c r="B477" s="461"/>
      <c r="C477" s="461"/>
      <c r="D477" s="461"/>
      <c r="E477" s="461"/>
      <c r="F477" s="461"/>
      <c r="G477" s="461"/>
      <c r="H477" s="461"/>
      <c r="I477" s="461"/>
      <c r="J477" s="461"/>
      <c r="K477" s="461"/>
      <c r="L477" s="461"/>
      <c r="M477" s="461"/>
      <c r="N477" s="461"/>
      <c r="O477" s="461"/>
      <c r="P477" s="461"/>
      <c r="Q477" s="461"/>
      <c r="R477" s="461"/>
      <c r="S477" s="461"/>
    </row>
    <row r="478">
      <c r="A478" s="461"/>
      <c r="B478" s="461"/>
      <c r="C478" s="461"/>
      <c r="D478" s="461"/>
      <c r="E478" s="461"/>
      <c r="F478" s="461"/>
      <c r="G478" s="461"/>
      <c r="H478" s="461"/>
      <c r="I478" s="461"/>
      <c r="J478" s="461"/>
      <c r="K478" s="461"/>
      <c r="L478" s="461"/>
      <c r="M478" s="461"/>
      <c r="N478" s="461"/>
      <c r="O478" s="461"/>
      <c r="P478" s="461"/>
      <c r="Q478" s="461"/>
      <c r="R478" s="461"/>
      <c r="S478" s="461"/>
    </row>
    <row r="479">
      <c r="A479" s="461"/>
      <c r="B479" s="461"/>
      <c r="C479" s="461"/>
      <c r="D479" s="461"/>
      <c r="E479" s="461"/>
      <c r="F479" s="461"/>
      <c r="G479" s="461"/>
      <c r="H479" s="461"/>
      <c r="I479" s="461"/>
      <c r="J479" s="461"/>
      <c r="K479" s="461"/>
      <c r="L479" s="461"/>
      <c r="M479" s="461"/>
      <c r="N479" s="461"/>
      <c r="O479" s="461"/>
      <c r="P479" s="461"/>
      <c r="Q479" s="461"/>
      <c r="R479" s="461"/>
      <c r="S479" s="461"/>
    </row>
    <row r="480">
      <c r="A480" s="461"/>
      <c r="B480" s="461"/>
      <c r="C480" s="461"/>
      <c r="D480" s="461"/>
      <c r="E480" s="461"/>
      <c r="F480" s="461"/>
      <c r="G480" s="461"/>
      <c r="H480" s="461"/>
      <c r="I480" s="461"/>
      <c r="J480" s="461"/>
      <c r="K480" s="461"/>
      <c r="L480" s="461"/>
      <c r="M480" s="461"/>
      <c r="N480" s="461"/>
      <c r="O480" s="461"/>
      <c r="P480" s="461"/>
      <c r="Q480" s="461"/>
      <c r="R480" s="461"/>
      <c r="S480" s="461"/>
    </row>
    <row r="481">
      <c r="A481" s="461"/>
      <c r="B481" s="461"/>
      <c r="C481" s="461"/>
      <c r="D481" s="461"/>
      <c r="E481" s="461"/>
      <c r="F481" s="461"/>
      <c r="G481" s="461"/>
      <c r="H481" s="461"/>
      <c r="I481" s="461"/>
      <c r="J481" s="461"/>
      <c r="K481" s="461"/>
      <c r="L481" s="461"/>
      <c r="M481" s="461"/>
      <c r="N481" s="461"/>
      <c r="O481" s="461"/>
      <c r="P481" s="461"/>
      <c r="Q481" s="461"/>
      <c r="R481" s="461"/>
      <c r="S481" s="461"/>
    </row>
    <row r="482">
      <c r="A482" s="461"/>
      <c r="B482" s="461"/>
      <c r="C482" s="461"/>
      <c r="D482" s="461"/>
      <c r="E482" s="461"/>
      <c r="F482" s="461"/>
      <c r="G482" s="461"/>
      <c r="H482" s="461"/>
      <c r="I482" s="461"/>
      <c r="J482" s="461"/>
      <c r="K482" s="461"/>
      <c r="L482" s="461"/>
      <c r="M482" s="461"/>
      <c r="N482" s="461"/>
      <c r="O482" s="461"/>
      <c r="P482" s="461"/>
      <c r="Q482" s="461"/>
      <c r="R482" s="461"/>
      <c r="S482" s="461"/>
    </row>
    <row r="483">
      <c r="A483" s="461"/>
      <c r="B483" s="461"/>
      <c r="C483" s="461"/>
      <c r="D483" s="461"/>
      <c r="E483" s="461"/>
      <c r="F483" s="461"/>
      <c r="G483" s="461"/>
      <c r="H483" s="461"/>
      <c r="I483" s="461"/>
      <c r="J483" s="461"/>
      <c r="K483" s="461"/>
      <c r="L483" s="461"/>
      <c r="M483" s="461"/>
      <c r="N483" s="461"/>
      <c r="O483" s="461"/>
      <c r="P483" s="461"/>
      <c r="Q483" s="461"/>
      <c r="R483" s="461"/>
      <c r="S483" s="461"/>
    </row>
    <row r="484">
      <c r="A484" s="461"/>
      <c r="B484" s="461"/>
      <c r="C484" s="461"/>
      <c r="D484" s="461"/>
      <c r="E484" s="461"/>
      <c r="F484" s="461"/>
      <c r="G484" s="461"/>
      <c r="H484" s="461"/>
      <c r="I484" s="461"/>
      <c r="J484" s="461"/>
      <c r="K484" s="461"/>
      <c r="L484" s="461"/>
      <c r="M484" s="461"/>
      <c r="N484" s="461"/>
      <c r="O484" s="461"/>
      <c r="P484" s="461"/>
      <c r="Q484" s="461"/>
      <c r="R484" s="461"/>
      <c r="S484" s="461"/>
    </row>
    <row r="485">
      <c r="A485" s="461"/>
      <c r="B485" s="461"/>
      <c r="C485" s="461"/>
      <c r="D485" s="461"/>
      <c r="E485" s="461"/>
      <c r="F485" s="461"/>
      <c r="G485" s="461"/>
      <c r="H485" s="461"/>
      <c r="I485" s="461"/>
      <c r="J485" s="461"/>
      <c r="K485" s="461"/>
      <c r="L485" s="461"/>
      <c r="M485" s="461"/>
      <c r="N485" s="461"/>
      <c r="O485" s="461"/>
      <c r="P485" s="461"/>
      <c r="Q485" s="461"/>
      <c r="R485" s="461"/>
      <c r="S485" s="461"/>
    </row>
    <row r="486">
      <c r="A486" s="461"/>
      <c r="B486" s="461"/>
      <c r="C486" s="461"/>
      <c r="D486" s="461"/>
      <c r="E486" s="461"/>
      <c r="F486" s="461"/>
      <c r="G486" s="461"/>
      <c r="H486" s="461"/>
      <c r="I486" s="461"/>
      <c r="J486" s="461"/>
      <c r="K486" s="461"/>
      <c r="L486" s="461"/>
      <c r="M486" s="461"/>
      <c r="N486" s="461"/>
      <c r="O486" s="461"/>
      <c r="P486" s="461"/>
      <c r="Q486" s="461"/>
      <c r="R486" s="461"/>
      <c r="S486" s="461"/>
    </row>
    <row r="487">
      <c r="A487" s="461"/>
      <c r="B487" s="461"/>
      <c r="C487" s="461"/>
      <c r="D487" s="461"/>
      <c r="E487" s="461"/>
      <c r="F487" s="461"/>
      <c r="G487" s="461"/>
      <c r="H487" s="461"/>
      <c r="I487" s="461"/>
      <c r="J487" s="461"/>
      <c r="K487" s="461"/>
      <c r="L487" s="461"/>
      <c r="M487" s="461"/>
      <c r="N487" s="461"/>
      <c r="O487" s="461"/>
      <c r="P487" s="461"/>
      <c r="Q487" s="461"/>
      <c r="R487" s="461"/>
      <c r="S487" s="461"/>
    </row>
    <row r="488">
      <c r="A488" s="461"/>
      <c r="B488" s="461"/>
      <c r="C488" s="461"/>
      <c r="D488" s="461"/>
      <c r="E488" s="461"/>
      <c r="F488" s="461"/>
      <c r="G488" s="461"/>
      <c r="H488" s="461"/>
      <c r="I488" s="461"/>
      <c r="J488" s="461"/>
      <c r="K488" s="461"/>
      <c r="L488" s="461"/>
      <c r="M488" s="461"/>
      <c r="N488" s="461"/>
      <c r="O488" s="461"/>
      <c r="P488" s="461"/>
      <c r="Q488" s="461"/>
      <c r="R488" s="461"/>
      <c r="S488" s="461"/>
    </row>
    <row r="489">
      <c r="A489" s="461"/>
      <c r="B489" s="461"/>
      <c r="C489" s="461"/>
      <c r="D489" s="461"/>
      <c r="E489" s="461"/>
      <c r="F489" s="461"/>
      <c r="G489" s="461"/>
      <c r="H489" s="461"/>
      <c r="I489" s="461"/>
      <c r="J489" s="461"/>
      <c r="K489" s="461"/>
      <c r="L489" s="461"/>
      <c r="M489" s="461"/>
      <c r="N489" s="461"/>
      <c r="O489" s="461"/>
      <c r="P489" s="461"/>
      <c r="Q489" s="461"/>
      <c r="R489" s="461"/>
      <c r="S489" s="461"/>
    </row>
    <row r="490">
      <c r="A490" s="461"/>
      <c r="B490" s="461"/>
      <c r="C490" s="461"/>
      <c r="D490" s="461"/>
      <c r="E490" s="461"/>
      <c r="F490" s="461"/>
      <c r="G490" s="461"/>
      <c r="H490" s="461"/>
      <c r="I490" s="461"/>
      <c r="J490" s="461"/>
      <c r="K490" s="461"/>
      <c r="L490" s="461"/>
      <c r="M490" s="461"/>
      <c r="N490" s="461"/>
      <c r="O490" s="461"/>
      <c r="P490" s="461"/>
      <c r="Q490" s="461"/>
      <c r="R490" s="461"/>
      <c r="S490" s="461"/>
    </row>
    <row r="491">
      <c r="A491" s="461"/>
      <c r="B491" s="461"/>
      <c r="C491" s="461"/>
      <c r="D491" s="461"/>
      <c r="E491" s="461"/>
      <c r="F491" s="461"/>
      <c r="G491" s="461"/>
      <c r="H491" s="461"/>
      <c r="I491" s="461"/>
      <c r="J491" s="461"/>
      <c r="K491" s="461"/>
      <c r="L491" s="461"/>
      <c r="M491" s="461"/>
      <c r="N491" s="461"/>
      <c r="O491" s="461"/>
      <c r="P491" s="461"/>
      <c r="Q491" s="461"/>
      <c r="R491" s="461"/>
      <c r="S491" s="461"/>
    </row>
    <row r="492">
      <c r="A492" s="461"/>
      <c r="B492" s="461"/>
      <c r="C492" s="461"/>
      <c r="D492" s="461"/>
      <c r="E492" s="461"/>
      <c r="F492" s="461"/>
      <c r="G492" s="461"/>
      <c r="H492" s="461"/>
      <c r="I492" s="461"/>
      <c r="J492" s="461"/>
      <c r="K492" s="461"/>
      <c r="L492" s="461"/>
      <c r="M492" s="461"/>
      <c r="N492" s="461"/>
      <c r="O492" s="461"/>
      <c r="P492" s="461"/>
      <c r="Q492" s="461"/>
      <c r="R492" s="461"/>
      <c r="S492" s="461"/>
    </row>
    <row r="493">
      <c r="A493" s="461"/>
      <c r="B493" s="461"/>
      <c r="C493" s="461"/>
      <c r="D493" s="461"/>
      <c r="E493" s="461"/>
      <c r="F493" s="461"/>
      <c r="G493" s="461"/>
      <c r="H493" s="461"/>
      <c r="I493" s="461"/>
      <c r="J493" s="461"/>
      <c r="K493" s="461"/>
      <c r="L493" s="461"/>
      <c r="M493" s="461"/>
      <c r="N493" s="461"/>
      <c r="O493" s="461"/>
      <c r="P493" s="461"/>
      <c r="Q493" s="461"/>
      <c r="R493" s="461"/>
      <c r="S493" s="461"/>
    </row>
    <row r="494">
      <c r="A494" s="461"/>
      <c r="B494" s="461"/>
      <c r="C494" s="461"/>
      <c r="D494" s="461"/>
      <c r="E494" s="461"/>
      <c r="F494" s="461"/>
      <c r="G494" s="461"/>
      <c r="H494" s="461"/>
      <c r="I494" s="461"/>
      <c r="J494" s="461"/>
      <c r="K494" s="461"/>
      <c r="L494" s="461"/>
      <c r="M494" s="461"/>
      <c r="N494" s="461"/>
      <c r="O494" s="461"/>
      <c r="P494" s="461"/>
      <c r="Q494" s="461"/>
      <c r="R494" s="461"/>
      <c r="S494" s="461"/>
    </row>
    <row r="495">
      <c r="A495" s="461"/>
      <c r="B495" s="461"/>
      <c r="C495" s="461"/>
      <c r="D495" s="461"/>
      <c r="E495" s="461"/>
      <c r="F495" s="461"/>
      <c r="G495" s="461"/>
      <c r="H495" s="461"/>
      <c r="I495" s="461"/>
      <c r="J495" s="461"/>
      <c r="K495" s="461"/>
      <c r="L495" s="461"/>
      <c r="M495" s="461"/>
      <c r="N495" s="461"/>
      <c r="O495" s="461"/>
      <c r="P495" s="461"/>
      <c r="Q495" s="461"/>
      <c r="R495" s="461"/>
      <c r="S495" s="461"/>
    </row>
    <row r="496">
      <c r="A496" s="461"/>
      <c r="B496" s="461"/>
      <c r="C496" s="461"/>
      <c r="D496" s="461"/>
      <c r="E496" s="461"/>
      <c r="F496" s="461"/>
      <c r="G496" s="461"/>
      <c r="H496" s="461"/>
      <c r="I496" s="461"/>
      <c r="J496" s="461"/>
      <c r="K496" s="461"/>
      <c r="L496" s="461"/>
      <c r="M496" s="461"/>
      <c r="N496" s="461"/>
      <c r="O496" s="461"/>
      <c r="P496" s="461"/>
      <c r="Q496" s="461"/>
      <c r="R496" s="461"/>
      <c r="S496" s="461"/>
    </row>
    <row r="497">
      <c r="A497" s="461"/>
      <c r="B497" s="461"/>
      <c r="C497" s="461"/>
      <c r="D497" s="461"/>
      <c r="E497" s="461"/>
      <c r="F497" s="461"/>
      <c r="G497" s="461"/>
      <c r="H497" s="461"/>
      <c r="I497" s="461"/>
      <c r="J497" s="461"/>
      <c r="K497" s="461"/>
      <c r="L497" s="461"/>
      <c r="M497" s="461"/>
      <c r="N497" s="461"/>
      <c r="O497" s="461"/>
      <c r="P497" s="461"/>
      <c r="Q497" s="461"/>
      <c r="R497" s="461"/>
      <c r="S497" s="461"/>
    </row>
    <row r="498">
      <c r="A498" s="461"/>
      <c r="B498" s="461"/>
      <c r="C498" s="461"/>
      <c r="D498" s="461"/>
      <c r="E498" s="461"/>
      <c r="F498" s="461"/>
      <c r="G498" s="461"/>
      <c r="H498" s="461"/>
      <c r="I498" s="461"/>
      <c r="J498" s="461"/>
      <c r="K498" s="461"/>
      <c r="L498" s="461"/>
      <c r="M498" s="461"/>
      <c r="N498" s="461"/>
      <c r="O498" s="461"/>
      <c r="P498" s="461"/>
      <c r="Q498" s="461"/>
      <c r="R498" s="461"/>
      <c r="S498" s="461"/>
    </row>
    <row r="499">
      <c r="A499" s="461"/>
      <c r="B499" s="461"/>
      <c r="C499" s="461"/>
      <c r="D499" s="461"/>
      <c r="E499" s="461"/>
      <c r="F499" s="461"/>
      <c r="G499" s="461"/>
      <c r="H499" s="461"/>
      <c r="I499" s="461"/>
      <c r="J499" s="461"/>
      <c r="K499" s="461"/>
      <c r="L499" s="461"/>
      <c r="M499" s="461"/>
      <c r="N499" s="461"/>
      <c r="O499" s="461"/>
      <c r="P499" s="461"/>
      <c r="Q499" s="461"/>
      <c r="R499" s="461"/>
      <c r="S499" s="461"/>
    </row>
    <row r="500">
      <c r="A500" s="461"/>
      <c r="B500" s="461"/>
      <c r="C500" s="461"/>
      <c r="D500" s="461"/>
      <c r="E500" s="461"/>
      <c r="F500" s="461"/>
      <c r="G500" s="461"/>
      <c r="H500" s="461"/>
      <c r="I500" s="461"/>
      <c r="J500" s="461"/>
      <c r="K500" s="461"/>
      <c r="L500" s="461"/>
      <c r="M500" s="461"/>
      <c r="N500" s="461"/>
      <c r="O500" s="461"/>
      <c r="P500" s="461"/>
      <c r="Q500" s="461"/>
      <c r="R500" s="461"/>
      <c r="S500" s="461"/>
    </row>
    <row r="501">
      <c r="A501" s="461"/>
      <c r="B501" s="461"/>
      <c r="C501" s="461"/>
      <c r="D501" s="461"/>
      <c r="E501" s="461"/>
      <c r="F501" s="461"/>
      <c r="G501" s="461"/>
      <c r="H501" s="461"/>
      <c r="I501" s="461"/>
      <c r="J501" s="461"/>
      <c r="K501" s="461"/>
      <c r="L501" s="461"/>
      <c r="M501" s="461"/>
      <c r="N501" s="461"/>
      <c r="O501" s="461"/>
      <c r="P501" s="461"/>
      <c r="Q501" s="461"/>
      <c r="R501" s="461"/>
      <c r="S501" s="461"/>
    </row>
    <row r="502">
      <c r="A502" s="461"/>
      <c r="B502" s="461"/>
      <c r="C502" s="461"/>
      <c r="D502" s="461"/>
      <c r="E502" s="461"/>
      <c r="F502" s="461"/>
      <c r="G502" s="461"/>
      <c r="H502" s="461"/>
      <c r="I502" s="461"/>
      <c r="J502" s="461"/>
      <c r="K502" s="461"/>
      <c r="L502" s="461"/>
      <c r="M502" s="461"/>
      <c r="N502" s="461"/>
      <c r="O502" s="461"/>
      <c r="P502" s="461"/>
      <c r="Q502" s="461"/>
      <c r="R502" s="461"/>
      <c r="S502" s="461"/>
    </row>
    <row r="503">
      <c r="A503" s="461"/>
      <c r="B503" s="461"/>
      <c r="C503" s="461"/>
      <c r="D503" s="461"/>
      <c r="E503" s="461"/>
      <c r="F503" s="461"/>
      <c r="G503" s="461"/>
      <c r="H503" s="461"/>
      <c r="I503" s="461"/>
      <c r="J503" s="461"/>
      <c r="K503" s="461"/>
      <c r="L503" s="461"/>
      <c r="M503" s="461"/>
      <c r="N503" s="461"/>
      <c r="O503" s="461"/>
      <c r="P503" s="461"/>
      <c r="Q503" s="461"/>
      <c r="R503" s="461"/>
      <c r="S503" s="461"/>
    </row>
    <row r="504">
      <c r="A504" s="461"/>
      <c r="B504" s="461"/>
      <c r="C504" s="461"/>
      <c r="D504" s="461"/>
      <c r="E504" s="461"/>
      <c r="F504" s="461"/>
      <c r="G504" s="461"/>
      <c r="H504" s="461"/>
      <c r="I504" s="461"/>
      <c r="J504" s="461"/>
      <c r="K504" s="461"/>
      <c r="L504" s="461"/>
      <c r="M504" s="461"/>
      <c r="N504" s="461"/>
      <c r="O504" s="461"/>
      <c r="P504" s="461"/>
      <c r="Q504" s="461"/>
      <c r="R504" s="461"/>
      <c r="S504" s="461"/>
    </row>
    <row r="505">
      <c r="A505" s="461"/>
      <c r="B505" s="461"/>
      <c r="C505" s="461"/>
      <c r="D505" s="461"/>
      <c r="E505" s="461"/>
      <c r="F505" s="461"/>
      <c r="G505" s="461"/>
      <c r="H505" s="461"/>
      <c r="I505" s="461"/>
      <c r="J505" s="461"/>
      <c r="K505" s="461"/>
      <c r="L505" s="461"/>
      <c r="M505" s="461"/>
      <c r="N505" s="461"/>
      <c r="O505" s="461"/>
      <c r="P505" s="461"/>
      <c r="Q505" s="461"/>
      <c r="R505" s="461"/>
      <c r="S505" s="461"/>
    </row>
    <row r="506">
      <c r="A506" s="461"/>
      <c r="B506" s="461"/>
      <c r="C506" s="461"/>
      <c r="D506" s="461"/>
      <c r="E506" s="461"/>
      <c r="F506" s="461"/>
      <c r="G506" s="461"/>
      <c r="H506" s="461"/>
      <c r="I506" s="461"/>
      <c r="J506" s="461"/>
      <c r="K506" s="461"/>
      <c r="L506" s="461"/>
      <c r="M506" s="461"/>
      <c r="N506" s="461"/>
      <c r="O506" s="461"/>
      <c r="P506" s="461"/>
      <c r="Q506" s="461"/>
      <c r="R506" s="461"/>
      <c r="S506" s="461"/>
    </row>
    <row r="507">
      <c r="A507" s="461"/>
      <c r="B507" s="461"/>
      <c r="C507" s="461"/>
      <c r="D507" s="461"/>
      <c r="E507" s="461"/>
      <c r="F507" s="461"/>
      <c r="G507" s="461"/>
      <c r="H507" s="461"/>
      <c r="I507" s="461"/>
      <c r="J507" s="461"/>
      <c r="K507" s="461"/>
      <c r="L507" s="461"/>
      <c r="M507" s="461"/>
      <c r="N507" s="461"/>
      <c r="O507" s="461"/>
      <c r="P507" s="461"/>
      <c r="Q507" s="461"/>
      <c r="R507" s="461"/>
      <c r="S507" s="461"/>
    </row>
    <row r="508">
      <c r="A508" s="461"/>
      <c r="B508" s="461"/>
      <c r="C508" s="461"/>
      <c r="D508" s="461"/>
      <c r="E508" s="461"/>
      <c r="F508" s="461"/>
      <c r="G508" s="461"/>
      <c r="H508" s="461"/>
      <c r="I508" s="461"/>
      <c r="J508" s="461"/>
      <c r="K508" s="461"/>
      <c r="L508" s="461"/>
      <c r="M508" s="461"/>
      <c r="N508" s="461"/>
      <c r="O508" s="461"/>
      <c r="P508" s="461"/>
      <c r="Q508" s="461"/>
      <c r="R508" s="461"/>
      <c r="S508" s="461"/>
    </row>
    <row r="509">
      <c r="A509" s="461"/>
      <c r="B509" s="461"/>
      <c r="C509" s="461"/>
      <c r="D509" s="461"/>
      <c r="E509" s="461"/>
      <c r="F509" s="461"/>
      <c r="G509" s="461"/>
      <c r="H509" s="461"/>
      <c r="I509" s="461"/>
      <c r="J509" s="461"/>
      <c r="K509" s="461"/>
      <c r="L509" s="461"/>
      <c r="M509" s="461"/>
      <c r="N509" s="461"/>
      <c r="O509" s="461"/>
      <c r="P509" s="461"/>
      <c r="Q509" s="461"/>
      <c r="R509" s="461"/>
      <c r="S509" s="461"/>
    </row>
    <row r="510">
      <c r="A510" s="461"/>
      <c r="B510" s="461"/>
      <c r="C510" s="461"/>
      <c r="D510" s="461"/>
      <c r="E510" s="461"/>
      <c r="F510" s="461"/>
      <c r="G510" s="461"/>
      <c r="H510" s="461"/>
      <c r="I510" s="461"/>
      <c r="J510" s="461"/>
      <c r="K510" s="461"/>
      <c r="L510" s="461"/>
      <c r="M510" s="461"/>
      <c r="N510" s="461"/>
      <c r="O510" s="461"/>
      <c r="P510" s="461"/>
      <c r="Q510" s="461"/>
      <c r="R510" s="461"/>
      <c r="S510" s="461"/>
    </row>
    <row r="511">
      <c r="A511" s="461"/>
      <c r="B511" s="461"/>
      <c r="C511" s="461"/>
      <c r="D511" s="461"/>
      <c r="E511" s="461"/>
      <c r="F511" s="461"/>
      <c r="G511" s="461"/>
      <c r="H511" s="461"/>
      <c r="I511" s="461"/>
      <c r="J511" s="461"/>
      <c r="K511" s="461"/>
      <c r="L511" s="461"/>
      <c r="M511" s="461"/>
      <c r="N511" s="461"/>
      <c r="O511" s="461"/>
      <c r="P511" s="461"/>
      <c r="Q511" s="461"/>
      <c r="R511" s="461"/>
      <c r="S511" s="461"/>
    </row>
    <row r="512">
      <c r="A512" s="461"/>
      <c r="B512" s="461"/>
      <c r="C512" s="461"/>
      <c r="D512" s="461"/>
      <c r="E512" s="461"/>
      <c r="F512" s="461"/>
      <c r="G512" s="461"/>
      <c r="H512" s="461"/>
      <c r="I512" s="461"/>
      <c r="J512" s="461"/>
      <c r="K512" s="461"/>
      <c r="L512" s="461"/>
      <c r="M512" s="461"/>
      <c r="N512" s="461"/>
      <c r="O512" s="461"/>
      <c r="P512" s="461"/>
      <c r="Q512" s="461"/>
      <c r="R512" s="461"/>
      <c r="S512" s="461"/>
    </row>
    <row r="513">
      <c r="A513" s="461"/>
      <c r="B513" s="461"/>
      <c r="C513" s="461"/>
      <c r="D513" s="461"/>
      <c r="E513" s="461"/>
      <c r="F513" s="461"/>
      <c r="G513" s="461"/>
      <c r="H513" s="461"/>
      <c r="I513" s="461"/>
      <c r="J513" s="461"/>
      <c r="K513" s="461"/>
      <c r="L513" s="461"/>
      <c r="M513" s="461"/>
      <c r="N513" s="461"/>
      <c r="O513" s="461"/>
      <c r="P513" s="461"/>
      <c r="Q513" s="461"/>
      <c r="R513" s="461"/>
      <c r="S513" s="461"/>
    </row>
    <row r="514">
      <c r="A514" s="461"/>
      <c r="B514" s="461"/>
      <c r="C514" s="461"/>
      <c r="D514" s="461"/>
      <c r="E514" s="461"/>
      <c r="F514" s="461"/>
      <c r="G514" s="461"/>
      <c r="H514" s="461"/>
      <c r="I514" s="461"/>
      <c r="J514" s="461"/>
      <c r="K514" s="461"/>
      <c r="L514" s="461"/>
      <c r="M514" s="461"/>
      <c r="N514" s="461"/>
      <c r="O514" s="461"/>
      <c r="P514" s="461"/>
      <c r="Q514" s="461"/>
      <c r="R514" s="461"/>
      <c r="S514" s="461"/>
    </row>
    <row r="515">
      <c r="A515" s="461"/>
      <c r="B515" s="461"/>
      <c r="C515" s="461"/>
      <c r="D515" s="461"/>
      <c r="E515" s="461"/>
      <c r="F515" s="461"/>
      <c r="G515" s="461"/>
      <c r="H515" s="461"/>
      <c r="I515" s="461"/>
      <c r="J515" s="461"/>
      <c r="K515" s="461"/>
      <c r="L515" s="461"/>
      <c r="M515" s="461"/>
      <c r="N515" s="461"/>
      <c r="O515" s="461"/>
      <c r="P515" s="461"/>
      <c r="Q515" s="461"/>
      <c r="R515" s="461"/>
      <c r="S515" s="461"/>
    </row>
    <row r="516">
      <c r="A516" s="461"/>
      <c r="B516" s="461"/>
      <c r="C516" s="461"/>
      <c r="D516" s="461"/>
      <c r="E516" s="461"/>
      <c r="F516" s="461"/>
      <c r="G516" s="461"/>
      <c r="H516" s="461"/>
      <c r="I516" s="461"/>
      <c r="J516" s="461"/>
      <c r="K516" s="461"/>
      <c r="L516" s="461"/>
      <c r="M516" s="461"/>
      <c r="N516" s="461"/>
      <c r="O516" s="461"/>
      <c r="P516" s="461"/>
      <c r="Q516" s="461"/>
      <c r="R516" s="461"/>
      <c r="S516" s="461"/>
    </row>
    <row r="517">
      <c r="A517" s="461"/>
      <c r="B517" s="461"/>
      <c r="C517" s="461"/>
      <c r="D517" s="461"/>
      <c r="E517" s="461"/>
      <c r="F517" s="461"/>
      <c r="G517" s="461"/>
      <c r="H517" s="461"/>
      <c r="I517" s="461"/>
      <c r="J517" s="461"/>
      <c r="K517" s="461"/>
      <c r="L517" s="461"/>
      <c r="M517" s="461"/>
      <c r="N517" s="461"/>
      <c r="O517" s="461"/>
      <c r="P517" s="461"/>
      <c r="Q517" s="461"/>
      <c r="R517" s="461"/>
      <c r="S517" s="461"/>
    </row>
    <row r="518">
      <c r="A518" s="461"/>
      <c r="B518" s="461"/>
      <c r="C518" s="461"/>
      <c r="D518" s="461"/>
      <c r="E518" s="461"/>
      <c r="F518" s="461"/>
      <c r="G518" s="461"/>
      <c r="H518" s="461"/>
      <c r="I518" s="461"/>
      <c r="J518" s="461"/>
      <c r="K518" s="461"/>
      <c r="L518" s="461"/>
      <c r="M518" s="461"/>
      <c r="N518" s="461"/>
      <c r="O518" s="461"/>
      <c r="P518" s="461"/>
      <c r="Q518" s="461"/>
      <c r="R518" s="461"/>
      <c r="S518" s="461"/>
    </row>
    <row r="519">
      <c r="A519" s="461"/>
      <c r="B519" s="461"/>
      <c r="C519" s="461"/>
      <c r="D519" s="461"/>
      <c r="E519" s="461"/>
      <c r="F519" s="461"/>
      <c r="G519" s="461"/>
      <c r="H519" s="461"/>
      <c r="I519" s="461"/>
      <c r="J519" s="461"/>
      <c r="K519" s="461"/>
      <c r="L519" s="461"/>
      <c r="M519" s="461"/>
      <c r="N519" s="461"/>
      <c r="O519" s="461"/>
      <c r="P519" s="461"/>
      <c r="Q519" s="461"/>
      <c r="R519" s="461"/>
      <c r="S519" s="461"/>
    </row>
    <row r="520">
      <c r="A520" s="461"/>
      <c r="B520" s="461"/>
      <c r="C520" s="461"/>
      <c r="D520" s="461"/>
      <c r="E520" s="461"/>
      <c r="F520" s="461"/>
      <c r="G520" s="461"/>
      <c r="H520" s="461"/>
      <c r="I520" s="461"/>
      <c r="J520" s="461"/>
      <c r="K520" s="461"/>
      <c r="L520" s="461"/>
      <c r="M520" s="461"/>
      <c r="N520" s="461"/>
      <c r="O520" s="461"/>
      <c r="P520" s="461"/>
      <c r="Q520" s="461"/>
      <c r="R520" s="461"/>
      <c r="S520" s="461"/>
    </row>
    <row r="521">
      <c r="A521" s="461"/>
      <c r="B521" s="461"/>
      <c r="C521" s="461"/>
      <c r="D521" s="461"/>
      <c r="E521" s="461"/>
      <c r="F521" s="461"/>
      <c r="G521" s="461"/>
      <c r="H521" s="461"/>
      <c r="I521" s="461"/>
      <c r="J521" s="461"/>
      <c r="K521" s="461"/>
      <c r="L521" s="461"/>
      <c r="M521" s="461"/>
      <c r="N521" s="461"/>
      <c r="O521" s="461"/>
      <c r="P521" s="461"/>
      <c r="Q521" s="461"/>
      <c r="R521" s="461"/>
      <c r="S521" s="461"/>
    </row>
    <row r="522">
      <c r="A522" s="461"/>
      <c r="B522" s="461"/>
      <c r="C522" s="461"/>
      <c r="D522" s="461"/>
      <c r="E522" s="461"/>
      <c r="F522" s="461"/>
      <c r="G522" s="461"/>
      <c r="H522" s="461"/>
      <c r="I522" s="461"/>
      <c r="J522" s="461"/>
      <c r="K522" s="461"/>
      <c r="L522" s="461"/>
      <c r="M522" s="461"/>
      <c r="N522" s="461"/>
      <c r="O522" s="461"/>
      <c r="P522" s="461"/>
      <c r="Q522" s="461"/>
      <c r="R522" s="461"/>
      <c r="S522" s="461"/>
    </row>
    <row r="523">
      <c r="A523" s="461"/>
      <c r="B523" s="461"/>
      <c r="C523" s="461"/>
      <c r="D523" s="461"/>
      <c r="E523" s="461"/>
      <c r="F523" s="461"/>
      <c r="G523" s="461"/>
      <c r="H523" s="461"/>
      <c r="I523" s="461"/>
      <c r="J523" s="461"/>
      <c r="K523" s="461"/>
      <c r="L523" s="461"/>
      <c r="M523" s="461"/>
      <c r="N523" s="461"/>
      <c r="O523" s="461"/>
      <c r="P523" s="461"/>
      <c r="Q523" s="461"/>
      <c r="R523" s="461"/>
      <c r="S523" s="461"/>
    </row>
    <row r="524">
      <c r="A524" s="461"/>
      <c r="B524" s="461"/>
      <c r="C524" s="461"/>
      <c r="D524" s="461"/>
      <c r="E524" s="461"/>
      <c r="F524" s="461"/>
      <c r="G524" s="461"/>
      <c r="H524" s="461"/>
      <c r="I524" s="461"/>
      <c r="J524" s="461"/>
      <c r="K524" s="461"/>
      <c r="L524" s="461"/>
      <c r="M524" s="461"/>
      <c r="N524" s="461"/>
      <c r="O524" s="461"/>
      <c r="P524" s="461"/>
      <c r="Q524" s="461"/>
      <c r="R524" s="461"/>
      <c r="S524" s="461"/>
    </row>
    <row r="525">
      <c r="A525" s="461"/>
      <c r="B525" s="461"/>
      <c r="C525" s="461"/>
      <c r="D525" s="461"/>
      <c r="E525" s="461"/>
      <c r="F525" s="461"/>
      <c r="G525" s="461"/>
      <c r="H525" s="461"/>
      <c r="I525" s="461"/>
      <c r="J525" s="461"/>
      <c r="K525" s="461"/>
      <c r="L525" s="461"/>
      <c r="M525" s="461"/>
      <c r="N525" s="461"/>
      <c r="O525" s="461"/>
      <c r="P525" s="461"/>
      <c r="Q525" s="461"/>
      <c r="R525" s="461"/>
      <c r="S525" s="461"/>
    </row>
    <row r="526">
      <c r="A526" s="461"/>
      <c r="B526" s="461"/>
      <c r="C526" s="461"/>
      <c r="D526" s="461"/>
      <c r="E526" s="461"/>
      <c r="F526" s="461"/>
      <c r="G526" s="461"/>
      <c r="H526" s="461"/>
      <c r="I526" s="461"/>
      <c r="J526" s="461"/>
      <c r="K526" s="461"/>
      <c r="L526" s="461"/>
      <c r="M526" s="461"/>
      <c r="N526" s="461"/>
      <c r="O526" s="461"/>
      <c r="P526" s="461"/>
      <c r="Q526" s="461"/>
      <c r="R526" s="461"/>
      <c r="S526" s="461"/>
    </row>
    <row r="527">
      <c r="A527" s="461"/>
      <c r="B527" s="461"/>
      <c r="C527" s="461"/>
      <c r="D527" s="461"/>
      <c r="E527" s="461"/>
      <c r="F527" s="461"/>
      <c r="G527" s="461"/>
      <c r="H527" s="461"/>
      <c r="I527" s="461"/>
      <c r="J527" s="461"/>
      <c r="K527" s="461"/>
      <c r="L527" s="461"/>
      <c r="M527" s="461"/>
      <c r="N527" s="461"/>
      <c r="O527" s="461"/>
      <c r="P527" s="461"/>
      <c r="Q527" s="461"/>
      <c r="R527" s="461"/>
      <c r="S527" s="461"/>
    </row>
    <row r="528">
      <c r="A528" s="461"/>
      <c r="B528" s="461"/>
      <c r="C528" s="461"/>
      <c r="D528" s="461"/>
      <c r="E528" s="461"/>
      <c r="F528" s="461"/>
      <c r="G528" s="461"/>
      <c r="H528" s="461"/>
      <c r="I528" s="461"/>
      <c r="J528" s="461"/>
      <c r="K528" s="461"/>
      <c r="L528" s="461"/>
      <c r="M528" s="461"/>
      <c r="N528" s="461"/>
      <c r="O528" s="461"/>
      <c r="P528" s="461"/>
      <c r="Q528" s="461"/>
      <c r="R528" s="461"/>
      <c r="S528" s="461"/>
    </row>
    <row r="529">
      <c r="A529" s="461"/>
      <c r="B529" s="461"/>
      <c r="C529" s="461"/>
      <c r="D529" s="461"/>
      <c r="E529" s="461"/>
      <c r="F529" s="461"/>
      <c r="G529" s="461"/>
      <c r="H529" s="461"/>
      <c r="I529" s="461"/>
      <c r="J529" s="461"/>
      <c r="K529" s="461"/>
      <c r="L529" s="461"/>
      <c r="M529" s="461"/>
      <c r="N529" s="461"/>
      <c r="O529" s="461"/>
      <c r="P529" s="461"/>
      <c r="Q529" s="461"/>
      <c r="R529" s="461"/>
      <c r="S529" s="461"/>
    </row>
    <row r="530">
      <c r="A530" s="461"/>
      <c r="B530" s="461"/>
      <c r="C530" s="461"/>
      <c r="D530" s="461"/>
      <c r="E530" s="461"/>
      <c r="F530" s="461"/>
      <c r="G530" s="461"/>
      <c r="H530" s="461"/>
      <c r="I530" s="461"/>
      <c r="J530" s="461"/>
      <c r="K530" s="461"/>
      <c r="L530" s="461"/>
      <c r="M530" s="461"/>
      <c r="N530" s="461"/>
      <c r="O530" s="461"/>
      <c r="P530" s="461"/>
      <c r="Q530" s="461"/>
      <c r="R530" s="461"/>
      <c r="S530" s="461"/>
    </row>
    <row r="531">
      <c r="A531" s="461"/>
      <c r="B531" s="461"/>
      <c r="C531" s="461"/>
      <c r="D531" s="461"/>
      <c r="E531" s="461"/>
      <c r="F531" s="461"/>
      <c r="G531" s="461"/>
      <c r="H531" s="461"/>
      <c r="I531" s="461"/>
      <c r="J531" s="461"/>
      <c r="K531" s="461"/>
      <c r="L531" s="461"/>
      <c r="M531" s="461"/>
      <c r="N531" s="461"/>
      <c r="O531" s="461"/>
      <c r="P531" s="461"/>
      <c r="Q531" s="461"/>
      <c r="R531" s="461"/>
      <c r="S531" s="461"/>
    </row>
    <row r="532">
      <c r="A532" s="461"/>
      <c r="B532" s="461"/>
      <c r="C532" s="461"/>
      <c r="D532" s="461"/>
      <c r="E532" s="461"/>
      <c r="F532" s="461"/>
      <c r="G532" s="461"/>
      <c r="H532" s="461"/>
      <c r="I532" s="461"/>
      <c r="J532" s="461"/>
      <c r="K532" s="461"/>
      <c r="L532" s="461"/>
      <c r="M532" s="461"/>
      <c r="N532" s="461"/>
      <c r="O532" s="461"/>
      <c r="P532" s="461"/>
      <c r="Q532" s="461"/>
      <c r="R532" s="461"/>
      <c r="S532" s="461"/>
    </row>
    <row r="533">
      <c r="A533" s="461"/>
      <c r="B533" s="461"/>
      <c r="C533" s="461"/>
      <c r="D533" s="461"/>
      <c r="E533" s="461"/>
      <c r="F533" s="461"/>
      <c r="G533" s="461"/>
      <c r="H533" s="461"/>
      <c r="I533" s="461"/>
      <c r="J533" s="461"/>
      <c r="K533" s="461"/>
      <c r="L533" s="461"/>
      <c r="M533" s="461"/>
      <c r="N533" s="461"/>
      <c r="O533" s="461"/>
      <c r="P533" s="461"/>
      <c r="Q533" s="461"/>
      <c r="R533" s="461"/>
      <c r="S533" s="461"/>
    </row>
    <row r="534">
      <c r="A534" s="461"/>
      <c r="B534" s="461"/>
      <c r="C534" s="461"/>
      <c r="D534" s="461"/>
      <c r="E534" s="461"/>
      <c r="F534" s="461"/>
      <c r="G534" s="461"/>
      <c r="H534" s="461"/>
      <c r="I534" s="461"/>
      <c r="J534" s="461"/>
      <c r="K534" s="461"/>
      <c r="L534" s="461"/>
      <c r="M534" s="461"/>
      <c r="N534" s="461"/>
      <c r="O534" s="461"/>
      <c r="P534" s="461"/>
      <c r="Q534" s="461"/>
      <c r="R534" s="461"/>
      <c r="S534" s="461"/>
    </row>
    <row r="535">
      <c r="A535" s="461"/>
      <c r="B535" s="461"/>
      <c r="C535" s="461"/>
      <c r="D535" s="461"/>
      <c r="E535" s="461"/>
      <c r="F535" s="461"/>
      <c r="G535" s="461"/>
      <c r="H535" s="461"/>
      <c r="I535" s="461"/>
      <c r="J535" s="461"/>
      <c r="K535" s="461"/>
      <c r="L535" s="461"/>
      <c r="M535" s="461"/>
      <c r="N535" s="461"/>
      <c r="O535" s="461"/>
      <c r="P535" s="461"/>
      <c r="Q535" s="461"/>
      <c r="R535" s="461"/>
      <c r="S535" s="461"/>
    </row>
    <row r="536">
      <c r="A536" s="461"/>
      <c r="B536" s="461"/>
      <c r="C536" s="461"/>
      <c r="D536" s="461"/>
      <c r="E536" s="461"/>
      <c r="F536" s="461"/>
      <c r="G536" s="461"/>
      <c r="H536" s="461"/>
      <c r="I536" s="461"/>
      <c r="J536" s="461"/>
      <c r="K536" s="461"/>
      <c r="L536" s="461"/>
      <c r="M536" s="461"/>
      <c r="N536" s="461"/>
      <c r="O536" s="461"/>
      <c r="P536" s="461"/>
      <c r="Q536" s="461"/>
      <c r="R536" s="461"/>
      <c r="S536" s="461"/>
    </row>
    <row r="537">
      <c r="A537" s="461"/>
      <c r="B537" s="461"/>
      <c r="C537" s="461"/>
      <c r="D537" s="461"/>
      <c r="E537" s="461"/>
      <c r="F537" s="461"/>
      <c r="G537" s="461"/>
      <c r="H537" s="461"/>
      <c r="I537" s="461"/>
      <c r="J537" s="461"/>
      <c r="K537" s="461"/>
      <c r="L537" s="461"/>
      <c r="M537" s="461"/>
      <c r="N537" s="461"/>
      <c r="O537" s="461"/>
      <c r="P537" s="461"/>
      <c r="Q537" s="461"/>
      <c r="R537" s="461"/>
      <c r="S537" s="461"/>
    </row>
    <row r="538">
      <c r="A538" s="461"/>
      <c r="B538" s="461"/>
      <c r="C538" s="461"/>
      <c r="D538" s="461"/>
      <c r="E538" s="461"/>
      <c r="F538" s="461"/>
      <c r="G538" s="461"/>
      <c r="H538" s="461"/>
      <c r="I538" s="461"/>
      <c r="J538" s="461"/>
      <c r="K538" s="461"/>
      <c r="L538" s="461"/>
      <c r="M538" s="461"/>
      <c r="N538" s="461"/>
      <c r="O538" s="461"/>
      <c r="P538" s="461"/>
      <c r="Q538" s="461"/>
      <c r="R538" s="461"/>
      <c r="S538" s="461"/>
    </row>
    <row r="539">
      <c r="A539" s="461"/>
      <c r="B539" s="461"/>
      <c r="C539" s="461"/>
      <c r="D539" s="461"/>
      <c r="E539" s="461"/>
      <c r="F539" s="461"/>
      <c r="G539" s="461"/>
      <c r="H539" s="461"/>
      <c r="I539" s="461"/>
      <c r="J539" s="461"/>
      <c r="K539" s="461"/>
      <c r="L539" s="461"/>
      <c r="M539" s="461"/>
      <c r="N539" s="461"/>
      <c r="O539" s="461"/>
      <c r="P539" s="461"/>
      <c r="Q539" s="461"/>
      <c r="R539" s="461"/>
      <c r="S539" s="461"/>
    </row>
    <row r="540">
      <c r="A540" s="461"/>
      <c r="B540" s="461"/>
      <c r="C540" s="461"/>
      <c r="D540" s="461"/>
      <c r="E540" s="461"/>
      <c r="F540" s="461"/>
      <c r="G540" s="461"/>
      <c r="H540" s="461"/>
      <c r="I540" s="461"/>
      <c r="J540" s="461"/>
      <c r="K540" s="461"/>
      <c r="L540" s="461"/>
      <c r="M540" s="461"/>
      <c r="N540" s="461"/>
      <c r="O540" s="461"/>
      <c r="P540" s="461"/>
      <c r="Q540" s="461"/>
      <c r="R540" s="461"/>
      <c r="S540" s="461"/>
    </row>
    <row r="541">
      <c r="A541" s="461"/>
      <c r="B541" s="461"/>
      <c r="C541" s="461"/>
      <c r="D541" s="461"/>
      <c r="E541" s="461"/>
      <c r="F541" s="461"/>
      <c r="G541" s="461"/>
      <c r="H541" s="461"/>
      <c r="I541" s="461"/>
      <c r="J541" s="461"/>
      <c r="K541" s="461"/>
      <c r="L541" s="461"/>
      <c r="M541" s="461"/>
      <c r="N541" s="461"/>
      <c r="O541" s="461"/>
      <c r="P541" s="461"/>
      <c r="Q541" s="461"/>
      <c r="R541" s="461"/>
      <c r="S541" s="461"/>
    </row>
    <row r="542">
      <c r="A542" s="461"/>
      <c r="B542" s="461"/>
      <c r="C542" s="461"/>
      <c r="D542" s="461"/>
      <c r="E542" s="461"/>
      <c r="F542" s="461"/>
      <c r="G542" s="461"/>
      <c r="H542" s="461"/>
      <c r="I542" s="461"/>
      <c r="J542" s="461"/>
      <c r="K542" s="461"/>
      <c r="L542" s="461"/>
      <c r="M542" s="461"/>
      <c r="N542" s="461"/>
      <c r="O542" s="461"/>
      <c r="P542" s="461"/>
      <c r="Q542" s="461"/>
      <c r="R542" s="461"/>
      <c r="S542" s="461"/>
    </row>
    <row r="543">
      <c r="A543" s="461"/>
      <c r="B543" s="461"/>
      <c r="C543" s="461"/>
      <c r="D543" s="461"/>
      <c r="E543" s="461"/>
      <c r="F543" s="461"/>
      <c r="G543" s="461"/>
      <c r="H543" s="461"/>
      <c r="I543" s="461"/>
      <c r="J543" s="461"/>
      <c r="K543" s="461"/>
      <c r="L543" s="461"/>
      <c r="M543" s="461"/>
      <c r="N543" s="461"/>
      <c r="O543" s="461"/>
      <c r="P543" s="461"/>
      <c r="Q543" s="461"/>
      <c r="R543" s="461"/>
      <c r="S543" s="461"/>
    </row>
    <row r="544">
      <c r="A544" s="461"/>
      <c r="B544" s="461"/>
      <c r="C544" s="461"/>
      <c r="D544" s="461"/>
      <c r="E544" s="461"/>
      <c r="F544" s="461"/>
      <c r="G544" s="461"/>
      <c r="H544" s="461"/>
      <c r="I544" s="461"/>
      <c r="J544" s="461"/>
      <c r="K544" s="461"/>
      <c r="L544" s="461"/>
      <c r="M544" s="461"/>
      <c r="N544" s="461"/>
      <c r="O544" s="461"/>
      <c r="P544" s="461"/>
      <c r="Q544" s="461"/>
      <c r="R544" s="461"/>
      <c r="S544" s="461"/>
    </row>
    <row r="545">
      <c r="A545" s="461"/>
      <c r="B545" s="461"/>
      <c r="C545" s="461"/>
      <c r="D545" s="461"/>
      <c r="E545" s="461"/>
      <c r="F545" s="461"/>
      <c r="G545" s="461"/>
      <c r="H545" s="461"/>
      <c r="I545" s="461"/>
      <c r="J545" s="461"/>
      <c r="K545" s="461"/>
      <c r="L545" s="461"/>
      <c r="M545" s="461"/>
      <c r="N545" s="461"/>
      <c r="O545" s="461"/>
      <c r="P545" s="461"/>
      <c r="Q545" s="461"/>
      <c r="R545" s="461"/>
      <c r="S545" s="461"/>
    </row>
    <row r="546">
      <c r="A546" s="461"/>
      <c r="B546" s="461"/>
      <c r="C546" s="461"/>
      <c r="D546" s="461"/>
      <c r="E546" s="461"/>
      <c r="F546" s="461"/>
      <c r="G546" s="461"/>
      <c r="H546" s="461"/>
      <c r="I546" s="461"/>
      <c r="J546" s="461"/>
      <c r="K546" s="461"/>
      <c r="L546" s="461"/>
      <c r="M546" s="461"/>
      <c r="N546" s="461"/>
      <c r="O546" s="461"/>
      <c r="P546" s="461"/>
      <c r="Q546" s="461"/>
      <c r="R546" s="461"/>
      <c r="S546" s="461"/>
    </row>
    <row r="547">
      <c r="A547" s="461"/>
      <c r="B547" s="461"/>
      <c r="C547" s="461"/>
      <c r="D547" s="461"/>
      <c r="E547" s="461"/>
      <c r="F547" s="461"/>
      <c r="G547" s="461"/>
      <c r="H547" s="461"/>
      <c r="I547" s="461"/>
      <c r="J547" s="461"/>
      <c r="K547" s="461"/>
      <c r="L547" s="461"/>
      <c r="M547" s="461"/>
      <c r="N547" s="461"/>
      <c r="O547" s="461"/>
      <c r="P547" s="461"/>
      <c r="Q547" s="461"/>
      <c r="R547" s="461"/>
      <c r="S547" s="461"/>
    </row>
    <row r="548">
      <c r="A548" s="461"/>
      <c r="B548" s="461"/>
      <c r="C548" s="461"/>
      <c r="D548" s="461"/>
      <c r="E548" s="461"/>
      <c r="F548" s="461"/>
      <c r="G548" s="461"/>
      <c r="H548" s="461"/>
      <c r="I548" s="461"/>
      <c r="J548" s="461"/>
      <c r="K548" s="461"/>
      <c r="L548" s="461"/>
      <c r="M548" s="461"/>
      <c r="N548" s="461"/>
      <c r="O548" s="461"/>
      <c r="P548" s="461"/>
      <c r="Q548" s="461"/>
      <c r="R548" s="461"/>
      <c r="S548" s="461"/>
    </row>
    <row r="549">
      <c r="A549" s="461"/>
      <c r="B549" s="461"/>
      <c r="C549" s="461"/>
      <c r="D549" s="461"/>
      <c r="E549" s="461"/>
      <c r="F549" s="461"/>
      <c r="G549" s="461"/>
      <c r="H549" s="461"/>
      <c r="I549" s="461"/>
      <c r="J549" s="461"/>
      <c r="K549" s="461"/>
      <c r="L549" s="461"/>
      <c r="M549" s="461"/>
      <c r="N549" s="461"/>
      <c r="O549" s="461"/>
      <c r="P549" s="461"/>
      <c r="Q549" s="461"/>
      <c r="R549" s="461"/>
      <c r="S549" s="461"/>
    </row>
    <row r="550">
      <c r="A550" s="461"/>
      <c r="B550" s="461"/>
      <c r="C550" s="461"/>
      <c r="D550" s="461"/>
      <c r="E550" s="461"/>
      <c r="F550" s="461"/>
      <c r="G550" s="461"/>
      <c r="H550" s="461"/>
      <c r="I550" s="461"/>
      <c r="J550" s="461"/>
      <c r="K550" s="461"/>
      <c r="L550" s="461"/>
      <c r="M550" s="461"/>
      <c r="N550" s="461"/>
      <c r="O550" s="461"/>
      <c r="P550" s="461"/>
      <c r="Q550" s="461"/>
      <c r="R550" s="461"/>
      <c r="S550" s="461"/>
    </row>
    <row r="551">
      <c r="A551" s="461"/>
      <c r="B551" s="461"/>
      <c r="C551" s="461"/>
      <c r="D551" s="461"/>
      <c r="E551" s="461"/>
      <c r="F551" s="461"/>
      <c r="G551" s="461"/>
      <c r="H551" s="461"/>
      <c r="I551" s="461"/>
      <c r="J551" s="461"/>
      <c r="K551" s="461"/>
      <c r="L551" s="461"/>
      <c r="M551" s="461"/>
      <c r="N551" s="461"/>
      <c r="O551" s="461"/>
      <c r="P551" s="461"/>
      <c r="Q551" s="461"/>
      <c r="R551" s="461"/>
      <c r="S551" s="461"/>
    </row>
    <row r="552">
      <c r="A552" s="461"/>
      <c r="B552" s="461"/>
      <c r="C552" s="461"/>
      <c r="D552" s="461"/>
      <c r="E552" s="461"/>
      <c r="F552" s="461"/>
      <c r="G552" s="461"/>
      <c r="H552" s="461"/>
      <c r="I552" s="461"/>
      <c r="J552" s="461"/>
      <c r="K552" s="461"/>
      <c r="L552" s="461"/>
      <c r="M552" s="461"/>
      <c r="N552" s="461"/>
      <c r="O552" s="461"/>
      <c r="P552" s="461"/>
      <c r="Q552" s="461"/>
      <c r="R552" s="461"/>
      <c r="S552" s="461"/>
    </row>
    <row r="553">
      <c r="A553" s="461"/>
      <c r="B553" s="461"/>
      <c r="C553" s="461"/>
      <c r="D553" s="461"/>
      <c r="E553" s="461"/>
      <c r="F553" s="461"/>
      <c r="G553" s="461"/>
      <c r="H553" s="461"/>
      <c r="I553" s="461"/>
      <c r="J553" s="461"/>
      <c r="K553" s="461"/>
      <c r="L553" s="461"/>
      <c r="M553" s="461"/>
      <c r="N553" s="461"/>
      <c r="O553" s="461"/>
      <c r="P553" s="461"/>
      <c r="Q553" s="461"/>
      <c r="R553" s="461"/>
      <c r="S553" s="461"/>
    </row>
    <row r="554">
      <c r="A554" s="461"/>
      <c r="B554" s="461"/>
      <c r="C554" s="461"/>
      <c r="D554" s="461"/>
      <c r="E554" s="461"/>
      <c r="F554" s="461"/>
      <c r="G554" s="461"/>
      <c r="H554" s="461"/>
      <c r="I554" s="461"/>
      <c r="J554" s="461"/>
      <c r="K554" s="461"/>
      <c r="L554" s="461"/>
      <c r="M554" s="461"/>
      <c r="N554" s="461"/>
      <c r="O554" s="461"/>
      <c r="P554" s="461"/>
      <c r="Q554" s="461"/>
      <c r="R554" s="461"/>
      <c r="S554" s="461"/>
    </row>
    <row r="555">
      <c r="A555" s="461"/>
      <c r="B555" s="461"/>
      <c r="C555" s="461"/>
      <c r="D555" s="461"/>
      <c r="E555" s="461"/>
      <c r="F555" s="461"/>
      <c r="G555" s="461"/>
      <c r="H555" s="461"/>
      <c r="I555" s="461"/>
      <c r="J555" s="461"/>
      <c r="K555" s="461"/>
      <c r="L555" s="461"/>
      <c r="M555" s="461"/>
      <c r="N555" s="461"/>
      <c r="O555" s="461"/>
      <c r="P555" s="461"/>
      <c r="Q555" s="461"/>
      <c r="R555" s="461"/>
      <c r="S555" s="461"/>
    </row>
    <row r="556">
      <c r="A556" s="461"/>
      <c r="B556" s="461"/>
      <c r="C556" s="461"/>
      <c r="D556" s="461"/>
      <c r="E556" s="461"/>
      <c r="F556" s="461"/>
      <c r="G556" s="461"/>
      <c r="H556" s="461"/>
      <c r="I556" s="461"/>
      <c r="J556" s="461"/>
      <c r="K556" s="461"/>
      <c r="L556" s="461"/>
      <c r="M556" s="461"/>
      <c r="N556" s="461"/>
      <c r="O556" s="461"/>
      <c r="P556" s="461"/>
      <c r="Q556" s="461"/>
      <c r="R556" s="461"/>
      <c r="S556" s="461"/>
    </row>
    <row r="557">
      <c r="A557" s="461"/>
      <c r="B557" s="461"/>
      <c r="C557" s="461"/>
      <c r="D557" s="461"/>
      <c r="E557" s="461"/>
      <c r="F557" s="461"/>
      <c r="G557" s="461"/>
      <c r="H557" s="461"/>
      <c r="I557" s="461"/>
      <c r="J557" s="461"/>
      <c r="K557" s="461"/>
      <c r="L557" s="461"/>
      <c r="M557" s="461"/>
      <c r="N557" s="461"/>
      <c r="O557" s="461"/>
      <c r="P557" s="461"/>
      <c r="Q557" s="461"/>
      <c r="R557" s="461"/>
      <c r="S557" s="461"/>
    </row>
    <row r="558">
      <c r="A558" s="461"/>
      <c r="B558" s="461"/>
      <c r="C558" s="461"/>
      <c r="D558" s="461"/>
      <c r="E558" s="461"/>
      <c r="F558" s="461"/>
      <c r="G558" s="461"/>
      <c r="H558" s="461"/>
      <c r="I558" s="461"/>
      <c r="J558" s="461"/>
      <c r="K558" s="461"/>
      <c r="L558" s="461"/>
      <c r="M558" s="461"/>
      <c r="N558" s="461"/>
      <c r="O558" s="461"/>
      <c r="P558" s="461"/>
      <c r="Q558" s="461"/>
      <c r="R558" s="461"/>
      <c r="S558" s="461"/>
    </row>
    <row r="559">
      <c r="A559" s="461"/>
      <c r="B559" s="461"/>
      <c r="C559" s="461"/>
      <c r="D559" s="461"/>
      <c r="E559" s="461"/>
      <c r="F559" s="461"/>
      <c r="G559" s="461"/>
      <c r="H559" s="461"/>
      <c r="I559" s="461"/>
      <c r="J559" s="461"/>
      <c r="K559" s="461"/>
      <c r="L559" s="461"/>
      <c r="M559" s="461"/>
      <c r="N559" s="461"/>
      <c r="O559" s="461"/>
      <c r="P559" s="461"/>
      <c r="Q559" s="461"/>
      <c r="R559" s="461"/>
      <c r="S559" s="461"/>
    </row>
    <row r="560">
      <c r="A560" s="461"/>
      <c r="B560" s="461"/>
      <c r="C560" s="461"/>
      <c r="D560" s="461"/>
      <c r="E560" s="461"/>
      <c r="F560" s="461"/>
      <c r="G560" s="461"/>
      <c r="H560" s="461"/>
      <c r="I560" s="461"/>
      <c r="J560" s="461"/>
      <c r="K560" s="461"/>
      <c r="L560" s="461"/>
      <c r="M560" s="461"/>
      <c r="N560" s="461"/>
      <c r="O560" s="461"/>
      <c r="P560" s="461"/>
      <c r="Q560" s="461"/>
      <c r="R560" s="461"/>
      <c r="S560" s="461"/>
    </row>
    <row r="561">
      <c r="A561" s="461"/>
      <c r="B561" s="461"/>
      <c r="C561" s="461"/>
      <c r="D561" s="461"/>
      <c r="E561" s="461"/>
      <c r="F561" s="461"/>
      <c r="G561" s="461"/>
      <c r="H561" s="461"/>
      <c r="I561" s="461"/>
      <c r="J561" s="461"/>
      <c r="K561" s="461"/>
      <c r="L561" s="461"/>
      <c r="M561" s="461"/>
      <c r="N561" s="461"/>
      <c r="O561" s="461"/>
      <c r="P561" s="461"/>
      <c r="Q561" s="461"/>
      <c r="R561" s="461"/>
      <c r="S561" s="461"/>
    </row>
    <row r="562">
      <c r="A562" s="461"/>
      <c r="B562" s="461"/>
      <c r="C562" s="461"/>
      <c r="D562" s="461"/>
      <c r="E562" s="461"/>
      <c r="F562" s="461"/>
      <c r="G562" s="461"/>
      <c r="H562" s="461"/>
      <c r="I562" s="461"/>
      <c r="J562" s="461"/>
      <c r="K562" s="461"/>
      <c r="L562" s="461"/>
      <c r="M562" s="461"/>
      <c r="N562" s="461"/>
      <c r="O562" s="461"/>
      <c r="P562" s="461"/>
      <c r="Q562" s="461"/>
      <c r="R562" s="461"/>
      <c r="S562" s="461"/>
    </row>
    <row r="563">
      <c r="A563" s="461"/>
      <c r="B563" s="461"/>
      <c r="C563" s="461"/>
      <c r="D563" s="461"/>
      <c r="E563" s="461"/>
      <c r="F563" s="461"/>
      <c r="G563" s="461"/>
      <c r="H563" s="461"/>
      <c r="I563" s="461"/>
      <c r="J563" s="461"/>
      <c r="K563" s="461"/>
      <c r="L563" s="461"/>
      <c r="M563" s="461"/>
      <c r="N563" s="461"/>
      <c r="O563" s="461"/>
      <c r="P563" s="461"/>
      <c r="Q563" s="461"/>
      <c r="R563" s="461"/>
      <c r="S563" s="461"/>
    </row>
    <row r="564">
      <c r="A564" s="461"/>
      <c r="B564" s="461"/>
      <c r="C564" s="461"/>
      <c r="D564" s="461"/>
      <c r="E564" s="461"/>
      <c r="F564" s="461"/>
      <c r="G564" s="461"/>
      <c r="H564" s="461"/>
      <c r="I564" s="461"/>
      <c r="J564" s="461"/>
      <c r="K564" s="461"/>
      <c r="L564" s="461"/>
      <c r="M564" s="461"/>
      <c r="N564" s="461"/>
      <c r="O564" s="461"/>
      <c r="P564" s="461"/>
      <c r="Q564" s="461"/>
      <c r="R564" s="461"/>
      <c r="S564" s="461"/>
    </row>
    <row r="565">
      <c r="A565" s="461"/>
      <c r="B565" s="461"/>
      <c r="C565" s="461"/>
      <c r="D565" s="461"/>
      <c r="E565" s="461"/>
      <c r="F565" s="461"/>
      <c r="G565" s="461"/>
      <c r="H565" s="461"/>
      <c r="I565" s="461"/>
      <c r="J565" s="461"/>
      <c r="K565" s="461"/>
      <c r="L565" s="461"/>
      <c r="M565" s="461"/>
      <c r="N565" s="461"/>
      <c r="O565" s="461"/>
      <c r="P565" s="461"/>
      <c r="Q565" s="461"/>
      <c r="R565" s="461"/>
      <c r="S565" s="461"/>
    </row>
    <row r="566">
      <c r="A566" s="461"/>
      <c r="B566" s="461"/>
      <c r="C566" s="461"/>
      <c r="D566" s="461"/>
      <c r="E566" s="461"/>
      <c r="F566" s="461"/>
      <c r="G566" s="461"/>
      <c r="H566" s="461"/>
      <c r="I566" s="461"/>
      <c r="J566" s="461"/>
      <c r="K566" s="461"/>
      <c r="L566" s="461"/>
      <c r="M566" s="461"/>
      <c r="N566" s="461"/>
      <c r="O566" s="461"/>
      <c r="P566" s="461"/>
      <c r="Q566" s="461"/>
      <c r="R566" s="461"/>
      <c r="S566" s="461"/>
    </row>
    <row r="567">
      <c r="A567" s="461"/>
      <c r="B567" s="461"/>
      <c r="C567" s="461"/>
      <c r="D567" s="461"/>
      <c r="E567" s="461"/>
      <c r="F567" s="461"/>
      <c r="G567" s="461"/>
      <c r="H567" s="461"/>
      <c r="I567" s="461"/>
      <c r="J567" s="461"/>
      <c r="K567" s="461"/>
      <c r="L567" s="461"/>
      <c r="M567" s="461"/>
      <c r="N567" s="461"/>
      <c r="O567" s="461"/>
      <c r="P567" s="461"/>
      <c r="Q567" s="461"/>
      <c r="R567" s="461"/>
      <c r="S567" s="461"/>
    </row>
    <row r="568">
      <c r="A568" s="461"/>
      <c r="B568" s="461"/>
      <c r="C568" s="461"/>
      <c r="D568" s="461"/>
      <c r="E568" s="461"/>
      <c r="F568" s="461"/>
      <c r="G568" s="461"/>
      <c r="H568" s="461"/>
      <c r="I568" s="461"/>
      <c r="J568" s="461"/>
      <c r="K568" s="461"/>
      <c r="L568" s="461"/>
      <c r="M568" s="461"/>
      <c r="N568" s="461"/>
      <c r="O568" s="461"/>
      <c r="P568" s="461"/>
      <c r="Q568" s="461"/>
      <c r="R568" s="461"/>
      <c r="S568" s="461"/>
    </row>
    <row r="569">
      <c r="A569" s="461"/>
      <c r="B569" s="461"/>
      <c r="C569" s="461"/>
      <c r="D569" s="461"/>
      <c r="E569" s="461"/>
      <c r="F569" s="461"/>
      <c r="G569" s="461"/>
      <c r="H569" s="461"/>
      <c r="I569" s="461"/>
      <c r="J569" s="461"/>
      <c r="K569" s="461"/>
      <c r="L569" s="461"/>
      <c r="M569" s="461"/>
      <c r="N569" s="461"/>
      <c r="O569" s="461"/>
      <c r="P569" s="461"/>
      <c r="Q569" s="461"/>
      <c r="R569" s="461"/>
      <c r="S569" s="461"/>
    </row>
    <row r="570">
      <c r="A570" s="461"/>
      <c r="B570" s="461"/>
      <c r="C570" s="461"/>
      <c r="D570" s="461"/>
      <c r="E570" s="461"/>
      <c r="F570" s="461"/>
      <c r="G570" s="461"/>
      <c r="H570" s="461"/>
      <c r="I570" s="461"/>
      <c r="J570" s="461"/>
      <c r="K570" s="461"/>
      <c r="L570" s="461"/>
      <c r="M570" s="461"/>
      <c r="N570" s="461"/>
      <c r="O570" s="461"/>
      <c r="P570" s="461"/>
      <c r="Q570" s="461"/>
      <c r="R570" s="461"/>
      <c r="S570" s="461"/>
    </row>
    <row r="571">
      <c r="A571" s="461"/>
      <c r="B571" s="461"/>
      <c r="C571" s="461"/>
      <c r="D571" s="461"/>
      <c r="E571" s="461"/>
      <c r="F571" s="461"/>
      <c r="G571" s="461"/>
      <c r="H571" s="461"/>
      <c r="I571" s="461"/>
      <c r="J571" s="461"/>
      <c r="K571" s="461"/>
      <c r="L571" s="461"/>
      <c r="M571" s="461"/>
      <c r="N571" s="461"/>
      <c r="O571" s="461"/>
      <c r="P571" s="461"/>
      <c r="Q571" s="461"/>
      <c r="R571" s="461"/>
      <c r="S571" s="461"/>
    </row>
    <row r="572">
      <c r="A572" s="461"/>
      <c r="B572" s="461"/>
      <c r="C572" s="461"/>
      <c r="D572" s="461"/>
      <c r="E572" s="461"/>
      <c r="F572" s="461"/>
      <c r="G572" s="461"/>
      <c r="H572" s="461"/>
      <c r="I572" s="461"/>
      <c r="J572" s="461"/>
      <c r="K572" s="461"/>
      <c r="L572" s="461"/>
      <c r="M572" s="461"/>
      <c r="N572" s="461"/>
      <c r="O572" s="461"/>
      <c r="P572" s="461"/>
      <c r="Q572" s="461"/>
      <c r="R572" s="461"/>
      <c r="S572" s="461"/>
    </row>
    <row r="573">
      <c r="A573" s="461"/>
      <c r="B573" s="461"/>
      <c r="C573" s="461"/>
      <c r="D573" s="461"/>
      <c r="E573" s="461"/>
      <c r="F573" s="461"/>
      <c r="G573" s="461"/>
      <c r="H573" s="461"/>
      <c r="I573" s="461"/>
      <c r="J573" s="461"/>
      <c r="K573" s="461"/>
      <c r="L573" s="461"/>
      <c r="M573" s="461"/>
      <c r="N573" s="461"/>
      <c r="O573" s="461"/>
      <c r="P573" s="461"/>
      <c r="Q573" s="461"/>
      <c r="R573" s="461"/>
      <c r="S573" s="461"/>
    </row>
    <row r="574">
      <c r="A574" s="461"/>
      <c r="B574" s="461"/>
      <c r="C574" s="461"/>
      <c r="D574" s="461"/>
      <c r="E574" s="461"/>
      <c r="F574" s="461"/>
      <c r="G574" s="461"/>
      <c r="H574" s="461"/>
      <c r="I574" s="461"/>
      <c r="J574" s="461"/>
      <c r="K574" s="461"/>
      <c r="L574" s="461"/>
      <c r="M574" s="461"/>
      <c r="N574" s="461"/>
      <c r="O574" s="461"/>
      <c r="P574" s="461"/>
      <c r="Q574" s="461"/>
      <c r="R574" s="461"/>
      <c r="S574" s="461"/>
    </row>
    <row r="575">
      <c r="A575" s="461"/>
      <c r="B575" s="461"/>
      <c r="C575" s="461"/>
      <c r="D575" s="461"/>
      <c r="E575" s="461"/>
      <c r="F575" s="461"/>
      <c r="G575" s="461"/>
      <c r="H575" s="461"/>
      <c r="I575" s="461"/>
      <c r="J575" s="461"/>
      <c r="K575" s="461"/>
      <c r="L575" s="461"/>
      <c r="M575" s="461"/>
      <c r="N575" s="461"/>
      <c r="O575" s="461"/>
      <c r="P575" s="461"/>
      <c r="Q575" s="461"/>
      <c r="R575" s="461"/>
      <c r="S575" s="461"/>
    </row>
    <row r="576">
      <c r="A576" s="461"/>
      <c r="B576" s="461"/>
      <c r="C576" s="461"/>
      <c r="D576" s="461"/>
      <c r="E576" s="461"/>
      <c r="F576" s="461"/>
      <c r="G576" s="461"/>
      <c r="H576" s="461"/>
      <c r="I576" s="461"/>
      <c r="J576" s="461"/>
      <c r="K576" s="461"/>
      <c r="L576" s="461"/>
      <c r="M576" s="461"/>
      <c r="N576" s="461"/>
      <c r="O576" s="461"/>
      <c r="P576" s="461"/>
      <c r="Q576" s="461"/>
      <c r="R576" s="461"/>
      <c r="S576" s="461"/>
    </row>
    <row r="577">
      <c r="A577" s="461"/>
      <c r="B577" s="461"/>
      <c r="C577" s="461"/>
      <c r="D577" s="461"/>
      <c r="E577" s="461"/>
      <c r="F577" s="461"/>
      <c r="G577" s="461"/>
      <c r="H577" s="461"/>
      <c r="I577" s="461"/>
      <c r="J577" s="461"/>
      <c r="K577" s="461"/>
      <c r="L577" s="461"/>
      <c r="M577" s="461"/>
      <c r="N577" s="461"/>
      <c r="O577" s="461"/>
      <c r="P577" s="461"/>
      <c r="Q577" s="461"/>
      <c r="R577" s="461"/>
      <c r="S577" s="461"/>
    </row>
    <row r="578">
      <c r="A578" s="461"/>
      <c r="B578" s="461"/>
      <c r="C578" s="461"/>
      <c r="D578" s="461"/>
      <c r="E578" s="461"/>
      <c r="F578" s="461"/>
      <c r="G578" s="461"/>
      <c r="H578" s="461"/>
      <c r="I578" s="461"/>
      <c r="J578" s="461"/>
      <c r="K578" s="461"/>
      <c r="L578" s="461"/>
      <c r="M578" s="461"/>
      <c r="N578" s="461"/>
      <c r="O578" s="461"/>
      <c r="P578" s="461"/>
      <c r="Q578" s="461"/>
      <c r="R578" s="461"/>
      <c r="S578" s="461"/>
    </row>
    <row r="579">
      <c r="A579" s="461"/>
      <c r="B579" s="461"/>
      <c r="C579" s="461"/>
      <c r="D579" s="461"/>
      <c r="E579" s="461"/>
      <c r="F579" s="461"/>
      <c r="G579" s="461"/>
      <c r="H579" s="461"/>
      <c r="I579" s="461"/>
      <c r="J579" s="461"/>
      <c r="K579" s="461"/>
      <c r="L579" s="461"/>
      <c r="M579" s="461"/>
      <c r="N579" s="461"/>
      <c r="O579" s="461"/>
      <c r="P579" s="461"/>
      <c r="Q579" s="461"/>
      <c r="R579" s="461"/>
      <c r="S579" s="461"/>
    </row>
    <row r="580">
      <c r="A580" s="461"/>
      <c r="B580" s="461"/>
      <c r="C580" s="461"/>
      <c r="D580" s="461"/>
      <c r="E580" s="461"/>
      <c r="F580" s="461"/>
      <c r="G580" s="461"/>
      <c r="H580" s="461"/>
      <c r="I580" s="461"/>
      <c r="J580" s="461"/>
      <c r="K580" s="461"/>
      <c r="L580" s="461"/>
      <c r="M580" s="461"/>
      <c r="N580" s="461"/>
      <c r="O580" s="461"/>
      <c r="P580" s="461"/>
      <c r="Q580" s="461"/>
      <c r="R580" s="461"/>
      <c r="S580" s="461"/>
    </row>
    <row r="581">
      <c r="A581" s="461"/>
      <c r="B581" s="461"/>
      <c r="C581" s="461"/>
      <c r="D581" s="461"/>
      <c r="E581" s="461"/>
      <c r="F581" s="461"/>
      <c r="G581" s="461"/>
      <c r="H581" s="461"/>
      <c r="I581" s="461"/>
      <c r="J581" s="461"/>
      <c r="K581" s="461"/>
      <c r="L581" s="461"/>
      <c r="M581" s="461"/>
      <c r="N581" s="461"/>
      <c r="O581" s="461"/>
      <c r="P581" s="461"/>
      <c r="Q581" s="461"/>
      <c r="R581" s="461"/>
      <c r="S581" s="461"/>
    </row>
    <row r="582">
      <c r="A582" s="461"/>
      <c r="B582" s="461"/>
      <c r="C582" s="461"/>
      <c r="D582" s="461"/>
      <c r="E582" s="461"/>
      <c r="F582" s="461"/>
      <c r="G582" s="461"/>
      <c r="H582" s="461"/>
      <c r="I582" s="461"/>
      <c r="J582" s="461"/>
      <c r="K582" s="461"/>
      <c r="L582" s="461"/>
      <c r="M582" s="461"/>
      <c r="N582" s="461"/>
      <c r="O582" s="461"/>
      <c r="P582" s="461"/>
      <c r="Q582" s="461"/>
      <c r="R582" s="461"/>
      <c r="S582" s="461"/>
    </row>
    <row r="583">
      <c r="A583" s="461"/>
      <c r="B583" s="461"/>
      <c r="C583" s="461"/>
      <c r="D583" s="461"/>
      <c r="E583" s="461"/>
      <c r="F583" s="461"/>
      <c r="G583" s="461"/>
      <c r="H583" s="461"/>
      <c r="I583" s="461"/>
      <c r="J583" s="461"/>
      <c r="K583" s="461"/>
      <c r="L583" s="461"/>
      <c r="M583" s="461"/>
      <c r="N583" s="461"/>
      <c r="O583" s="461"/>
      <c r="P583" s="461"/>
      <c r="Q583" s="461"/>
      <c r="R583" s="461"/>
      <c r="S583" s="461"/>
    </row>
    <row r="584">
      <c r="A584" s="461"/>
      <c r="B584" s="461"/>
      <c r="C584" s="461"/>
      <c r="D584" s="461"/>
      <c r="E584" s="461"/>
      <c r="F584" s="461"/>
      <c r="G584" s="461"/>
      <c r="H584" s="461"/>
      <c r="I584" s="461"/>
      <c r="J584" s="461"/>
      <c r="K584" s="461"/>
      <c r="L584" s="461"/>
      <c r="M584" s="461"/>
      <c r="N584" s="461"/>
      <c r="O584" s="461"/>
      <c r="P584" s="461"/>
      <c r="Q584" s="461"/>
      <c r="R584" s="461"/>
      <c r="S584" s="461"/>
    </row>
    <row r="585">
      <c r="A585" s="461"/>
      <c r="B585" s="461"/>
      <c r="C585" s="461"/>
      <c r="D585" s="461"/>
      <c r="E585" s="461"/>
      <c r="F585" s="461"/>
      <c r="G585" s="461"/>
      <c r="H585" s="461"/>
      <c r="I585" s="461"/>
      <c r="J585" s="461"/>
      <c r="K585" s="461"/>
      <c r="L585" s="461"/>
      <c r="M585" s="461"/>
      <c r="N585" s="461"/>
      <c r="O585" s="461"/>
      <c r="P585" s="461"/>
      <c r="Q585" s="461"/>
      <c r="R585" s="461"/>
      <c r="S585" s="461"/>
    </row>
    <row r="586">
      <c r="A586" s="461"/>
      <c r="B586" s="461"/>
      <c r="C586" s="461"/>
      <c r="D586" s="461"/>
      <c r="E586" s="461"/>
      <c r="F586" s="461"/>
      <c r="G586" s="461"/>
      <c r="H586" s="461"/>
      <c r="I586" s="461"/>
      <c r="J586" s="461"/>
      <c r="K586" s="461"/>
      <c r="L586" s="461"/>
      <c r="M586" s="461"/>
      <c r="N586" s="461"/>
      <c r="O586" s="461"/>
      <c r="P586" s="461"/>
      <c r="Q586" s="461"/>
      <c r="R586" s="461"/>
      <c r="S586" s="461"/>
    </row>
    <row r="587">
      <c r="A587" s="461"/>
      <c r="B587" s="461"/>
      <c r="C587" s="461"/>
      <c r="D587" s="461"/>
      <c r="E587" s="461"/>
      <c r="F587" s="461"/>
      <c r="G587" s="461"/>
      <c r="H587" s="461"/>
      <c r="I587" s="461"/>
      <c r="J587" s="461"/>
      <c r="K587" s="461"/>
      <c r="L587" s="461"/>
      <c r="M587" s="461"/>
      <c r="N587" s="461"/>
      <c r="O587" s="461"/>
      <c r="P587" s="461"/>
      <c r="Q587" s="461"/>
      <c r="R587" s="461"/>
      <c r="S587" s="461"/>
    </row>
    <row r="588">
      <c r="A588" s="461"/>
      <c r="B588" s="461"/>
      <c r="C588" s="461"/>
      <c r="D588" s="461"/>
      <c r="E588" s="461"/>
      <c r="F588" s="461"/>
      <c r="G588" s="461"/>
      <c r="H588" s="461"/>
      <c r="I588" s="461"/>
      <c r="J588" s="461"/>
      <c r="K588" s="461"/>
      <c r="L588" s="461"/>
      <c r="M588" s="461"/>
      <c r="N588" s="461"/>
      <c r="O588" s="461"/>
      <c r="P588" s="461"/>
      <c r="Q588" s="461"/>
      <c r="R588" s="461"/>
      <c r="S588" s="461"/>
    </row>
    <row r="589">
      <c r="A589" s="461"/>
      <c r="B589" s="461"/>
      <c r="C589" s="461"/>
      <c r="D589" s="461"/>
      <c r="E589" s="461"/>
      <c r="F589" s="461"/>
      <c r="G589" s="461"/>
      <c r="H589" s="461"/>
      <c r="I589" s="461"/>
      <c r="J589" s="461"/>
      <c r="K589" s="461"/>
      <c r="L589" s="461"/>
      <c r="M589" s="461"/>
      <c r="N589" s="461"/>
      <c r="O589" s="461"/>
      <c r="P589" s="461"/>
      <c r="Q589" s="461"/>
      <c r="R589" s="461"/>
      <c r="S589" s="461"/>
    </row>
    <row r="590">
      <c r="A590" s="461"/>
      <c r="B590" s="461"/>
      <c r="C590" s="461"/>
      <c r="D590" s="461"/>
      <c r="E590" s="461"/>
      <c r="F590" s="461"/>
      <c r="G590" s="461"/>
      <c r="H590" s="461"/>
      <c r="I590" s="461"/>
      <c r="J590" s="461"/>
      <c r="K590" s="461"/>
      <c r="L590" s="461"/>
      <c r="M590" s="461"/>
      <c r="N590" s="461"/>
      <c r="O590" s="461"/>
      <c r="P590" s="461"/>
      <c r="Q590" s="461"/>
      <c r="R590" s="461"/>
      <c r="S590" s="461"/>
    </row>
    <row r="591">
      <c r="A591" s="461"/>
      <c r="B591" s="461"/>
      <c r="C591" s="461"/>
      <c r="D591" s="461"/>
      <c r="E591" s="461"/>
      <c r="F591" s="461"/>
      <c r="G591" s="461"/>
      <c r="H591" s="461"/>
      <c r="I591" s="461"/>
      <c r="J591" s="461"/>
      <c r="K591" s="461"/>
      <c r="L591" s="461"/>
      <c r="M591" s="461"/>
      <c r="N591" s="461"/>
      <c r="O591" s="461"/>
      <c r="P591" s="461"/>
      <c r="Q591" s="461"/>
      <c r="R591" s="461"/>
      <c r="S591" s="461"/>
    </row>
    <row r="592">
      <c r="A592" s="461"/>
      <c r="B592" s="461"/>
      <c r="C592" s="461"/>
      <c r="D592" s="461"/>
      <c r="E592" s="461"/>
      <c r="F592" s="461"/>
      <c r="G592" s="461"/>
      <c r="H592" s="461"/>
      <c r="I592" s="461"/>
      <c r="J592" s="461"/>
      <c r="K592" s="461"/>
      <c r="L592" s="461"/>
      <c r="M592" s="461"/>
      <c r="N592" s="461"/>
      <c r="O592" s="461"/>
      <c r="P592" s="461"/>
      <c r="Q592" s="461"/>
      <c r="R592" s="461"/>
      <c r="S592" s="461"/>
    </row>
    <row r="593">
      <c r="A593" s="461"/>
      <c r="B593" s="461"/>
      <c r="C593" s="461"/>
      <c r="D593" s="461"/>
      <c r="E593" s="461"/>
      <c r="F593" s="461"/>
      <c r="G593" s="461"/>
      <c r="H593" s="461"/>
      <c r="I593" s="461"/>
      <c r="J593" s="461"/>
      <c r="K593" s="461"/>
      <c r="L593" s="461"/>
      <c r="M593" s="461"/>
      <c r="N593" s="461"/>
      <c r="O593" s="461"/>
      <c r="P593" s="461"/>
      <c r="Q593" s="461"/>
      <c r="R593" s="461"/>
      <c r="S593" s="461"/>
    </row>
    <row r="594">
      <c r="A594" s="461"/>
      <c r="B594" s="461"/>
      <c r="C594" s="461"/>
      <c r="D594" s="461"/>
      <c r="E594" s="461"/>
      <c r="F594" s="461"/>
      <c r="G594" s="461"/>
      <c r="H594" s="461"/>
      <c r="I594" s="461"/>
      <c r="J594" s="461"/>
      <c r="K594" s="461"/>
      <c r="L594" s="461"/>
      <c r="M594" s="461"/>
      <c r="N594" s="461"/>
      <c r="O594" s="461"/>
      <c r="P594" s="461"/>
      <c r="Q594" s="461"/>
      <c r="R594" s="461"/>
      <c r="S594" s="461"/>
    </row>
    <row r="595">
      <c r="A595" s="461"/>
      <c r="B595" s="461"/>
      <c r="C595" s="461"/>
      <c r="D595" s="461"/>
      <c r="E595" s="461"/>
      <c r="F595" s="461"/>
      <c r="G595" s="461"/>
      <c r="H595" s="461"/>
      <c r="I595" s="461"/>
      <c r="J595" s="461"/>
      <c r="K595" s="461"/>
      <c r="L595" s="461"/>
      <c r="M595" s="461"/>
      <c r="N595" s="461"/>
      <c r="O595" s="461"/>
      <c r="P595" s="461"/>
      <c r="Q595" s="461"/>
      <c r="R595" s="461"/>
      <c r="S595" s="461"/>
    </row>
    <row r="596">
      <c r="A596" s="461"/>
      <c r="B596" s="461"/>
      <c r="C596" s="461"/>
      <c r="D596" s="461"/>
      <c r="E596" s="461"/>
      <c r="F596" s="461"/>
      <c r="G596" s="461"/>
      <c r="H596" s="461"/>
      <c r="I596" s="461"/>
      <c r="J596" s="461"/>
      <c r="K596" s="461"/>
      <c r="L596" s="461"/>
      <c r="M596" s="461"/>
      <c r="N596" s="461"/>
      <c r="O596" s="461"/>
      <c r="P596" s="461"/>
      <c r="Q596" s="461"/>
      <c r="R596" s="461"/>
      <c r="S596" s="461"/>
    </row>
    <row r="597">
      <c r="A597" s="461"/>
      <c r="B597" s="461"/>
      <c r="C597" s="461"/>
      <c r="D597" s="461"/>
      <c r="E597" s="461"/>
      <c r="F597" s="461"/>
      <c r="G597" s="461"/>
      <c r="H597" s="461"/>
      <c r="I597" s="461"/>
      <c r="J597" s="461"/>
      <c r="K597" s="461"/>
      <c r="L597" s="461"/>
      <c r="M597" s="461"/>
      <c r="N597" s="461"/>
      <c r="O597" s="461"/>
      <c r="P597" s="461"/>
      <c r="Q597" s="461"/>
      <c r="R597" s="461"/>
      <c r="S597" s="461"/>
    </row>
    <row r="598">
      <c r="A598" s="461"/>
      <c r="B598" s="461"/>
      <c r="C598" s="461"/>
      <c r="D598" s="461"/>
      <c r="E598" s="461"/>
      <c r="F598" s="461"/>
      <c r="G598" s="461"/>
      <c r="H598" s="461"/>
      <c r="I598" s="461"/>
      <c r="J598" s="461"/>
      <c r="K598" s="461"/>
      <c r="L598" s="461"/>
      <c r="M598" s="461"/>
      <c r="N598" s="461"/>
      <c r="O598" s="461"/>
      <c r="P598" s="461"/>
      <c r="Q598" s="461"/>
      <c r="R598" s="461"/>
      <c r="S598" s="461"/>
    </row>
    <row r="599">
      <c r="A599" s="461"/>
      <c r="B599" s="461"/>
      <c r="C599" s="461"/>
      <c r="D599" s="461"/>
      <c r="E599" s="461"/>
      <c r="F599" s="461"/>
      <c r="G599" s="461"/>
      <c r="H599" s="461"/>
      <c r="I599" s="461"/>
      <c r="J599" s="461"/>
      <c r="K599" s="461"/>
      <c r="L599" s="461"/>
      <c r="M599" s="461"/>
      <c r="N599" s="461"/>
      <c r="O599" s="461"/>
      <c r="P599" s="461"/>
      <c r="Q599" s="461"/>
      <c r="R599" s="461"/>
      <c r="S599" s="461"/>
    </row>
    <row r="600">
      <c r="A600" s="461"/>
      <c r="B600" s="461"/>
      <c r="C600" s="461"/>
      <c r="D600" s="461"/>
      <c r="E600" s="461"/>
      <c r="F600" s="461"/>
      <c r="G600" s="461"/>
      <c r="H600" s="461"/>
      <c r="I600" s="461"/>
      <c r="J600" s="461"/>
      <c r="K600" s="461"/>
      <c r="L600" s="461"/>
      <c r="M600" s="461"/>
      <c r="N600" s="461"/>
      <c r="O600" s="461"/>
      <c r="P600" s="461"/>
      <c r="Q600" s="461"/>
      <c r="R600" s="461"/>
      <c r="S600" s="461"/>
    </row>
    <row r="601">
      <c r="A601" s="461"/>
      <c r="B601" s="461"/>
      <c r="C601" s="461"/>
      <c r="D601" s="461"/>
      <c r="E601" s="461"/>
      <c r="F601" s="461"/>
      <c r="G601" s="461"/>
      <c r="H601" s="461"/>
      <c r="I601" s="461"/>
      <c r="J601" s="461"/>
      <c r="K601" s="461"/>
      <c r="L601" s="461"/>
      <c r="M601" s="461"/>
      <c r="N601" s="461"/>
      <c r="O601" s="461"/>
      <c r="P601" s="461"/>
      <c r="Q601" s="461"/>
      <c r="R601" s="461"/>
      <c r="S601" s="461"/>
    </row>
    <row r="602">
      <c r="A602" s="461"/>
      <c r="B602" s="461"/>
      <c r="C602" s="461"/>
      <c r="D602" s="461"/>
      <c r="E602" s="461"/>
      <c r="F602" s="461"/>
      <c r="G602" s="461"/>
      <c r="H602" s="461"/>
      <c r="I602" s="461"/>
      <c r="J602" s="461"/>
      <c r="K602" s="461"/>
      <c r="L602" s="461"/>
      <c r="M602" s="461"/>
      <c r="N602" s="461"/>
      <c r="O602" s="461"/>
      <c r="P602" s="461"/>
      <c r="Q602" s="461"/>
      <c r="R602" s="461"/>
      <c r="S602" s="461"/>
    </row>
    <row r="603">
      <c r="A603" s="461"/>
      <c r="B603" s="461"/>
      <c r="C603" s="461"/>
      <c r="D603" s="461"/>
      <c r="E603" s="461"/>
      <c r="F603" s="461"/>
      <c r="G603" s="461"/>
      <c r="H603" s="461"/>
      <c r="I603" s="461"/>
      <c r="J603" s="461"/>
      <c r="K603" s="461"/>
      <c r="L603" s="461"/>
      <c r="M603" s="461"/>
      <c r="N603" s="461"/>
      <c r="O603" s="461"/>
      <c r="P603" s="461"/>
      <c r="Q603" s="461"/>
      <c r="R603" s="461"/>
      <c r="S603" s="461"/>
    </row>
    <row r="604">
      <c r="A604" s="461"/>
      <c r="B604" s="461"/>
      <c r="C604" s="461"/>
      <c r="D604" s="461"/>
      <c r="E604" s="461"/>
      <c r="F604" s="461"/>
      <c r="G604" s="461"/>
      <c r="H604" s="461"/>
      <c r="I604" s="461"/>
      <c r="J604" s="461"/>
      <c r="K604" s="461"/>
      <c r="L604" s="461"/>
      <c r="M604" s="461"/>
      <c r="N604" s="461"/>
      <c r="O604" s="461"/>
      <c r="P604" s="461"/>
      <c r="Q604" s="461"/>
      <c r="R604" s="461"/>
      <c r="S604" s="461"/>
    </row>
    <row r="605">
      <c r="A605" s="461"/>
      <c r="B605" s="461"/>
      <c r="C605" s="461"/>
      <c r="D605" s="461"/>
      <c r="E605" s="461"/>
      <c r="F605" s="461"/>
      <c r="G605" s="461"/>
      <c r="H605" s="461"/>
      <c r="I605" s="461"/>
      <c r="J605" s="461"/>
      <c r="K605" s="461"/>
      <c r="L605" s="461"/>
      <c r="M605" s="461"/>
      <c r="N605" s="461"/>
      <c r="O605" s="461"/>
      <c r="P605" s="461"/>
      <c r="Q605" s="461"/>
      <c r="R605" s="461"/>
      <c r="S605" s="461"/>
    </row>
    <row r="606">
      <c r="A606" s="461"/>
      <c r="B606" s="461"/>
      <c r="C606" s="461"/>
      <c r="D606" s="461"/>
      <c r="E606" s="461"/>
      <c r="F606" s="461"/>
      <c r="G606" s="461"/>
      <c r="H606" s="461"/>
      <c r="I606" s="461"/>
      <c r="J606" s="461"/>
      <c r="K606" s="461"/>
      <c r="L606" s="461"/>
      <c r="M606" s="461"/>
      <c r="N606" s="461"/>
      <c r="O606" s="461"/>
      <c r="P606" s="461"/>
      <c r="Q606" s="461"/>
      <c r="R606" s="461"/>
      <c r="S606" s="461"/>
    </row>
    <row r="607">
      <c r="A607" s="461"/>
      <c r="B607" s="461"/>
      <c r="C607" s="461"/>
      <c r="D607" s="461"/>
      <c r="E607" s="461"/>
      <c r="F607" s="461"/>
      <c r="G607" s="461"/>
      <c r="H607" s="461"/>
      <c r="I607" s="461"/>
      <c r="J607" s="461"/>
      <c r="K607" s="461"/>
      <c r="L607" s="461"/>
      <c r="M607" s="461"/>
      <c r="N607" s="461"/>
      <c r="O607" s="461"/>
      <c r="P607" s="461"/>
      <c r="Q607" s="461"/>
      <c r="R607" s="461"/>
      <c r="S607" s="461"/>
    </row>
    <row r="608">
      <c r="A608" s="461"/>
      <c r="B608" s="461"/>
      <c r="C608" s="461"/>
      <c r="D608" s="461"/>
      <c r="E608" s="461"/>
      <c r="F608" s="461"/>
      <c r="G608" s="461"/>
      <c r="H608" s="461"/>
      <c r="I608" s="461"/>
      <c r="J608" s="461"/>
      <c r="K608" s="461"/>
      <c r="L608" s="461"/>
      <c r="M608" s="461"/>
      <c r="N608" s="461"/>
      <c r="O608" s="461"/>
      <c r="P608" s="461"/>
      <c r="Q608" s="461"/>
      <c r="R608" s="461"/>
      <c r="S608" s="461"/>
    </row>
    <row r="609">
      <c r="A609" s="461"/>
      <c r="B609" s="461"/>
      <c r="C609" s="461"/>
      <c r="D609" s="461"/>
      <c r="E609" s="461"/>
      <c r="F609" s="461"/>
      <c r="G609" s="461"/>
      <c r="H609" s="461"/>
      <c r="I609" s="461"/>
      <c r="J609" s="461"/>
      <c r="K609" s="461"/>
      <c r="L609" s="461"/>
      <c r="M609" s="461"/>
      <c r="N609" s="461"/>
      <c r="O609" s="461"/>
      <c r="P609" s="461"/>
      <c r="Q609" s="461"/>
      <c r="R609" s="461"/>
      <c r="S609" s="461"/>
    </row>
    <row r="610">
      <c r="A610" s="461"/>
      <c r="B610" s="461"/>
      <c r="C610" s="461"/>
      <c r="D610" s="461"/>
      <c r="E610" s="461"/>
      <c r="F610" s="461"/>
      <c r="G610" s="461"/>
      <c r="H610" s="461"/>
      <c r="I610" s="461"/>
      <c r="J610" s="461"/>
      <c r="K610" s="461"/>
      <c r="L610" s="461"/>
      <c r="M610" s="461"/>
      <c r="N610" s="461"/>
      <c r="O610" s="461"/>
      <c r="P610" s="461"/>
      <c r="Q610" s="461"/>
      <c r="R610" s="461"/>
      <c r="S610" s="461"/>
    </row>
    <row r="611">
      <c r="A611" s="461"/>
      <c r="B611" s="461"/>
      <c r="C611" s="461"/>
      <c r="D611" s="461"/>
      <c r="E611" s="461"/>
      <c r="F611" s="461"/>
      <c r="G611" s="461"/>
      <c r="H611" s="461"/>
      <c r="I611" s="461"/>
      <c r="J611" s="461"/>
      <c r="K611" s="461"/>
      <c r="L611" s="461"/>
      <c r="M611" s="461"/>
      <c r="N611" s="461"/>
      <c r="O611" s="461"/>
      <c r="P611" s="461"/>
      <c r="Q611" s="461"/>
      <c r="R611" s="461"/>
      <c r="S611" s="461"/>
    </row>
    <row r="612">
      <c r="A612" s="461"/>
      <c r="B612" s="461"/>
      <c r="C612" s="461"/>
      <c r="D612" s="461"/>
      <c r="E612" s="461"/>
      <c r="F612" s="461"/>
      <c r="G612" s="461"/>
      <c r="H612" s="461"/>
      <c r="I612" s="461"/>
      <c r="J612" s="461"/>
      <c r="K612" s="461"/>
      <c r="L612" s="461"/>
      <c r="M612" s="461"/>
      <c r="N612" s="461"/>
      <c r="O612" s="461"/>
      <c r="P612" s="461"/>
      <c r="Q612" s="461"/>
      <c r="R612" s="461"/>
      <c r="S612" s="461"/>
    </row>
    <row r="613">
      <c r="A613" s="461"/>
      <c r="B613" s="461"/>
      <c r="C613" s="461"/>
      <c r="D613" s="461"/>
      <c r="E613" s="461"/>
      <c r="F613" s="461"/>
      <c r="G613" s="461"/>
      <c r="H613" s="461"/>
      <c r="I613" s="461"/>
      <c r="J613" s="461"/>
      <c r="K613" s="461"/>
      <c r="L613" s="461"/>
      <c r="M613" s="461"/>
      <c r="N613" s="461"/>
      <c r="O613" s="461"/>
      <c r="P613" s="461"/>
      <c r="Q613" s="461"/>
      <c r="R613" s="461"/>
      <c r="S613" s="461"/>
    </row>
    <row r="614">
      <c r="A614" s="461"/>
      <c r="B614" s="461"/>
      <c r="C614" s="461"/>
      <c r="D614" s="461"/>
      <c r="E614" s="461"/>
      <c r="F614" s="461"/>
      <c r="G614" s="461"/>
      <c r="H614" s="461"/>
      <c r="I614" s="461"/>
      <c r="J614" s="461"/>
      <c r="K614" s="461"/>
      <c r="L614" s="461"/>
      <c r="M614" s="461"/>
      <c r="N614" s="461"/>
      <c r="O614" s="461"/>
      <c r="P614" s="461"/>
      <c r="Q614" s="461"/>
      <c r="R614" s="461"/>
      <c r="S614" s="461"/>
    </row>
    <row r="615">
      <c r="A615" s="461"/>
      <c r="B615" s="461"/>
      <c r="C615" s="461"/>
      <c r="D615" s="461"/>
      <c r="E615" s="461"/>
      <c r="F615" s="461"/>
      <c r="G615" s="461"/>
      <c r="H615" s="461"/>
      <c r="I615" s="461"/>
      <c r="J615" s="461"/>
      <c r="K615" s="461"/>
      <c r="L615" s="461"/>
      <c r="M615" s="461"/>
      <c r="N615" s="461"/>
      <c r="O615" s="461"/>
      <c r="P615" s="461"/>
      <c r="Q615" s="461"/>
      <c r="R615" s="461"/>
      <c r="S615" s="461"/>
    </row>
    <row r="616">
      <c r="A616" s="461"/>
      <c r="B616" s="461"/>
      <c r="C616" s="461"/>
      <c r="D616" s="461"/>
      <c r="E616" s="461"/>
      <c r="F616" s="461"/>
      <c r="G616" s="461"/>
      <c r="H616" s="461"/>
      <c r="I616" s="461"/>
      <c r="J616" s="461"/>
      <c r="K616" s="461"/>
      <c r="L616" s="461"/>
      <c r="M616" s="461"/>
      <c r="N616" s="461"/>
      <c r="O616" s="461"/>
      <c r="P616" s="461"/>
      <c r="Q616" s="461"/>
      <c r="R616" s="461"/>
      <c r="S616" s="461"/>
    </row>
    <row r="617">
      <c r="A617" s="461"/>
      <c r="B617" s="461"/>
      <c r="C617" s="461"/>
      <c r="D617" s="461"/>
      <c r="E617" s="461"/>
      <c r="F617" s="461"/>
      <c r="G617" s="461"/>
      <c r="H617" s="461"/>
      <c r="I617" s="461"/>
      <c r="J617" s="461"/>
      <c r="K617" s="461"/>
      <c r="L617" s="461"/>
      <c r="M617" s="461"/>
      <c r="N617" s="461"/>
      <c r="O617" s="461"/>
      <c r="P617" s="461"/>
      <c r="Q617" s="461"/>
      <c r="R617" s="461"/>
      <c r="S617" s="461"/>
    </row>
    <row r="618">
      <c r="A618" s="461"/>
      <c r="B618" s="461"/>
      <c r="C618" s="461"/>
      <c r="D618" s="461"/>
      <c r="E618" s="461"/>
      <c r="F618" s="461"/>
      <c r="G618" s="461"/>
      <c r="H618" s="461"/>
      <c r="I618" s="461"/>
      <c r="J618" s="461"/>
      <c r="K618" s="461"/>
      <c r="L618" s="461"/>
      <c r="M618" s="461"/>
      <c r="N618" s="461"/>
      <c r="O618" s="461"/>
      <c r="P618" s="461"/>
      <c r="Q618" s="461"/>
      <c r="R618" s="461"/>
      <c r="S618" s="461"/>
    </row>
    <row r="619">
      <c r="A619" s="461"/>
      <c r="B619" s="461"/>
      <c r="C619" s="461"/>
      <c r="D619" s="461"/>
      <c r="E619" s="461"/>
      <c r="F619" s="461"/>
      <c r="G619" s="461"/>
      <c r="H619" s="461"/>
      <c r="I619" s="461"/>
      <c r="J619" s="461"/>
      <c r="K619" s="461"/>
      <c r="L619" s="461"/>
      <c r="M619" s="461"/>
      <c r="N619" s="461"/>
      <c r="O619" s="461"/>
      <c r="P619" s="461"/>
      <c r="Q619" s="461"/>
      <c r="R619" s="461"/>
      <c r="S619" s="461"/>
    </row>
    <row r="620">
      <c r="A620" s="461"/>
      <c r="B620" s="461"/>
      <c r="C620" s="461"/>
      <c r="D620" s="461"/>
      <c r="E620" s="461"/>
      <c r="F620" s="461"/>
      <c r="G620" s="461"/>
      <c r="H620" s="461"/>
      <c r="I620" s="461"/>
      <c r="J620" s="461"/>
      <c r="K620" s="461"/>
      <c r="L620" s="461"/>
      <c r="M620" s="461"/>
      <c r="N620" s="461"/>
      <c r="O620" s="461"/>
      <c r="P620" s="461"/>
      <c r="Q620" s="461"/>
      <c r="R620" s="461"/>
      <c r="S620" s="461"/>
    </row>
    <row r="621">
      <c r="A621" s="461"/>
      <c r="B621" s="461"/>
      <c r="C621" s="461"/>
      <c r="D621" s="461"/>
      <c r="E621" s="461"/>
      <c r="F621" s="461"/>
      <c r="G621" s="461"/>
      <c r="H621" s="461"/>
      <c r="I621" s="461"/>
      <c r="J621" s="461"/>
      <c r="K621" s="461"/>
      <c r="L621" s="461"/>
      <c r="M621" s="461"/>
      <c r="N621" s="461"/>
      <c r="O621" s="461"/>
      <c r="P621" s="461"/>
      <c r="Q621" s="461"/>
      <c r="R621" s="461"/>
      <c r="S621" s="461"/>
    </row>
    <row r="622">
      <c r="A622" s="461"/>
      <c r="B622" s="461"/>
      <c r="C622" s="461"/>
      <c r="D622" s="461"/>
      <c r="E622" s="461"/>
      <c r="F622" s="461"/>
      <c r="G622" s="461"/>
      <c r="H622" s="461"/>
      <c r="I622" s="461"/>
      <c r="J622" s="461"/>
      <c r="K622" s="461"/>
      <c r="L622" s="461"/>
      <c r="M622" s="461"/>
      <c r="N622" s="461"/>
      <c r="O622" s="461"/>
      <c r="P622" s="461"/>
      <c r="Q622" s="461"/>
      <c r="R622" s="461"/>
      <c r="S622" s="461"/>
    </row>
    <row r="623">
      <c r="A623" s="461"/>
      <c r="B623" s="461"/>
      <c r="C623" s="461"/>
      <c r="D623" s="461"/>
      <c r="E623" s="461"/>
      <c r="F623" s="461"/>
      <c r="G623" s="461"/>
      <c r="H623" s="461"/>
      <c r="I623" s="461"/>
      <c r="J623" s="461"/>
      <c r="K623" s="461"/>
      <c r="L623" s="461"/>
      <c r="M623" s="461"/>
      <c r="N623" s="461"/>
      <c r="O623" s="461"/>
      <c r="P623" s="461"/>
      <c r="Q623" s="461"/>
      <c r="R623" s="461"/>
      <c r="S623" s="461"/>
    </row>
    <row r="624">
      <c r="A624" s="461"/>
      <c r="B624" s="461"/>
      <c r="C624" s="461"/>
      <c r="D624" s="461"/>
      <c r="E624" s="461"/>
      <c r="F624" s="461"/>
      <c r="G624" s="461"/>
      <c r="H624" s="461"/>
      <c r="I624" s="461"/>
      <c r="J624" s="461"/>
      <c r="K624" s="461"/>
      <c r="L624" s="461"/>
      <c r="M624" s="461"/>
      <c r="N624" s="461"/>
      <c r="O624" s="461"/>
      <c r="P624" s="461"/>
      <c r="Q624" s="461"/>
      <c r="R624" s="461"/>
      <c r="S624" s="461"/>
    </row>
    <row r="625">
      <c r="A625" s="461"/>
      <c r="B625" s="461"/>
      <c r="C625" s="461"/>
      <c r="D625" s="461"/>
      <c r="E625" s="461"/>
      <c r="F625" s="461"/>
      <c r="G625" s="461"/>
      <c r="H625" s="461"/>
      <c r="I625" s="461"/>
      <c r="J625" s="461"/>
      <c r="K625" s="461"/>
      <c r="L625" s="461"/>
      <c r="M625" s="461"/>
      <c r="N625" s="461"/>
      <c r="O625" s="461"/>
      <c r="P625" s="461"/>
      <c r="Q625" s="461"/>
      <c r="R625" s="461"/>
      <c r="S625" s="461"/>
    </row>
    <row r="626">
      <c r="A626" s="461"/>
      <c r="B626" s="461"/>
      <c r="C626" s="461"/>
      <c r="D626" s="461"/>
      <c r="E626" s="461"/>
      <c r="F626" s="461"/>
      <c r="G626" s="461"/>
      <c r="H626" s="461"/>
      <c r="I626" s="461"/>
      <c r="J626" s="461"/>
      <c r="K626" s="461"/>
      <c r="L626" s="461"/>
      <c r="M626" s="461"/>
      <c r="N626" s="461"/>
      <c r="O626" s="461"/>
      <c r="P626" s="461"/>
      <c r="Q626" s="461"/>
      <c r="R626" s="461"/>
      <c r="S626" s="461"/>
    </row>
    <row r="627">
      <c r="A627" s="461"/>
      <c r="B627" s="461"/>
      <c r="C627" s="461"/>
      <c r="D627" s="461"/>
      <c r="E627" s="461"/>
      <c r="F627" s="461"/>
      <c r="G627" s="461"/>
      <c r="H627" s="461"/>
      <c r="I627" s="461"/>
      <c r="J627" s="461"/>
      <c r="K627" s="461"/>
      <c r="L627" s="461"/>
      <c r="M627" s="461"/>
      <c r="N627" s="461"/>
      <c r="O627" s="461"/>
      <c r="P627" s="461"/>
      <c r="Q627" s="461"/>
      <c r="R627" s="461"/>
      <c r="S627" s="461"/>
    </row>
    <row r="628">
      <c r="A628" s="461"/>
      <c r="B628" s="461"/>
      <c r="C628" s="461"/>
      <c r="D628" s="461"/>
      <c r="E628" s="461"/>
      <c r="F628" s="461"/>
      <c r="G628" s="461"/>
      <c r="H628" s="461"/>
      <c r="I628" s="461"/>
      <c r="J628" s="461"/>
      <c r="K628" s="461"/>
      <c r="L628" s="461"/>
      <c r="M628" s="461"/>
      <c r="N628" s="461"/>
      <c r="O628" s="461"/>
      <c r="P628" s="461"/>
      <c r="Q628" s="461"/>
      <c r="R628" s="461"/>
      <c r="S628" s="461"/>
    </row>
    <row r="629">
      <c r="A629" s="461"/>
      <c r="B629" s="461"/>
      <c r="C629" s="461"/>
      <c r="D629" s="461"/>
      <c r="E629" s="461"/>
      <c r="F629" s="461"/>
      <c r="G629" s="461"/>
      <c r="H629" s="461"/>
      <c r="I629" s="461"/>
      <c r="J629" s="461"/>
      <c r="K629" s="461"/>
      <c r="L629" s="461"/>
      <c r="M629" s="461"/>
      <c r="N629" s="461"/>
      <c r="O629" s="461"/>
      <c r="P629" s="461"/>
      <c r="Q629" s="461"/>
      <c r="R629" s="461"/>
      <c r="S629" s="461"/>
    </row>
    <row r="630">
      <c r="A630" s="461"/>
      <c r="B630" s="461"/>
      <c r="C630" s="461"/>
      <c r="D630" s="461"/>
      <c r="E630" s="461"/>
      <c r="F630" s="461"/>
      <c r="G630" s="461"/>
      <c r="H630" s="461"/>
      <c r="I630" s="461"/>
      <c r="J630" s="461"/>
      <c r="K630" s="461"/>
      <c r="L630" s="461"/>
      <c r="M630" s="461"/>
      <c r="N630" s="461"/>
      <c r="O630" s="461"/>
      <c r="P630" s="461"/>
      <c r="Q630" s="461"/>
      <c r="R630" s="461"/>
      <c r="S630" s="461"/>
    </row>
    <row r="631">
      <c r="A631" s="461"/>
      <c r="B631" s="461"/>
      <c r="C631" s="461"/>
      <c r="D631" s="461"/>
      <c r="E631" s="461"/>
      <c r="F631" s="461"/>
      <c r="G631" s="461"/>
      <c r="H631" s="461"/>
      <c r="I631" s="461"/>
      <c r="J631" s="461"/>
      <c r="K631" s="461"/>
      <c r="L631" s="461"/>
      <c r="M631" s="461"/>
      <c r="N631" s="461"/>
      <c r="O631" s="461"/>
      <c r="P631" s="461"/>
      <c r="Q631" s="461"/>
      <c r="R631" s="461"/>
      <c r="S631" s="461"/>
    </row>
    <row r="632">
      <c r="A632" s="461"/>
      <c r="B632" s="461"/>
      <c r="C632" s="461"/>
      <c r="D632" s="461"/>
      <c r="E632" s="461"/>
      <c r="F632" s="461"/>
      <c r="G632" s="461"/>
      <c r="H632" s="461"/>
      <c r="I632" s="461"/>
      <c r="J632" s="461"/>
      <c r="K632" s="461"/>
      <c r="L632" s="461"/>
      <c r="M632" s="461"/>
      <c r="N632" s="461"/>
      <c r="O632" s="461"/>
      <c r="P632" s="461"/>
      <c r="Q632" s="461"/>
      <c r="R632" s="461"/>
      <c r="S632" s="461"/>
    </row>
    <row r="633">
      <c r="A633" s="461"/>
      <c r="B633" s="461"/>
      <c r="C633" s="461"/>
      <c r="D633" s="461"/>
      <c r="E633" s="461"/>
      <c r="F633" s="461"/>
      <c r="G633" s="461"/>
      <c r="H633" s="461"/>
      <c r="I633" s="461"/>
      <c r="J633" s="461"/>
      <c r="K633" s="461"/>
      <c r="L633" s="461"/>
      <c r="M633" s="461"/>
      <c r="N633" s="461"/>
      <c r="O633" s="461"/>
      <c r="P633" s="461"/>
      <c r="Q633" s="461"/>
      <c r="R633" s="461"/>
      <c r="S633" s="461"/>
    </row>
    <row r="634">
      <c r="A634" s="461"/>
      <c r="B634" s="461"/>
      <c r="C634" s="461"/>
      <c r="D634" s="461"/>
      <c r="E634" s="461"/>
      <c r="F634" s="461"/>
      <c r="G634" s="461"/>
      <c r="H634" s="461"/>
      <c r="I634" s="461"/>
      <c r="J634" s="461"/>
      <c r="K634" s="461"/>
      <c r="L634" s="461"/>
      <c r="M634" s="461"/>
      <c r="N634" s="461"/>
      <c r="O634" s="461"/>
      <c r="P634" s="461"/>
      <c r="Q634" s="461"/>
      <c r="R634" s="461"/>
      <c r="S634" s="461"/>
    </row>
    <row r="635">
      <c r="A635" s="461"/>
      <c r="B635" s="461"/>
      <c r="C635" s="461"/>
      <c r="D635" s="461"/>
      <c r="E635" s="461"/>
      <c r="F635" s="461"/>
      <c r="G635" s="461"/>
      <c r="H635" s="461"/>
      <c r="I635" s="461"/>
      <c r="J635" s="461"/>
      <c r="K635" s="461"/>
      <c r="L635" s="461"/>
      <c r="M635" s="461"/>
      <c r="N635" s="461"/>
      <c r="O635" s="461"/>
      <c r="P635" s="461"/>
      <c r="Q635" s="461"/>
      <c r="R635" s="461"/>
      <c r="S635" s="461"/>
    </row>
    <row r="636">
      <c r="A636" s="461"/>
      <c r="B636" s="461"/>
      <c r="C636" s="461"/>
      <c r="D636" s="461"/>
      <c r="E636" s="461"/>
      <c r="F636" s="461"/>
      <c r="G636" s="461"/>
      <c r="H636" s="461"/>
      <c r="I636" s="461"/>
      <c r="J636" s="461"/>
      <c r="K636" s="461"/>
      <c r="L636" s="461"/>
      <c r="M636" s="461"/>
      <c r="N636" s="461"/>
      <c r="O636" s="461"/>
      <c r="P636" s="461"/>
      <c r="Q636" s="461"/>
      <c r="R636" s="461"/>
      <c r="S636" s="461"/>
    </row>
    <row r="637">
      <c r="A637" s="461"/>
      <c r="B637" s="461"/>
      <c r="C637" s="461"/>
      <c r="D637" s="461"/>
      <c r="E637" s="461"/>
      <c r="F637" s="461"/>
      <c r="G637" s="461"/>
      <c r="H637" s="461"/>
      <c r="I637" s="461"/>
      <c r="J637" s="461"/>
      <c r="K637" s="461"/>
      <c r="L637" s="461"/>
      <c r="M637" s="461"/>
      <c r="N637" s="461"/>
      <c r="O637" s="461"/>
      <c r="P637" s="461"/>
      <c r="Q637" s="461"/>
      <c r="R637" s="461"/>
      <c r="S637" s="461"/>
    </row>
    <row r="638">
      <c r="A638" s="461"/>
      <c r="B638" s="461"/>
      <c r="C638" s="461"/>
      <c r="D638" s="461"/>
      <c r="E638" s="461"/>
      <c r="F638" s="461"/>
      <c r="G638" s="461"/>
      <c r="H638" s="461"/>
      <c r="I638" s="461"/>
      <c r="J638" s="461"/>
      <c r="K638" s="461"/>
      <c r="L638" s="461"/>
      <c r="M638" s="461"/>
      <c r="N638" s="461"/>
      <c r="O638" s="461"/>
      <c r="P638" s="461"/>
      <c r="Q638" s="461"/>
      <c r="R638" s="461"/>
      <c r="S638" s="461"/>
    </row>
    <row r="639">
      <c r="A639" s="461"/>
      <c r="B639" s="461"/>
      <c r="C639" s="461"/>
      <c r="D639" s="461"/>
      <c r="E639" s="461"/>
      <c r="F639" s="461"/>
      <c r="G639" s="461"/>
      <c r="H639" s="461"/>
      <c r="I639" s="461"/>
      <c r="J639" s="461"/>
      <c r="K639" s="461"/>
      <c r="L639" s="461"/>
      <c r="M639" s="461"/>
      <c r="N639" s="461"/>
      <c r="O639" s="461"/>
      <c r="P639" s="461"/>
      <c r="Q639" s="461"/>
      <c r="R639" s="461"/>
      <c r="S639" s="461"/>
    </row>
    <row r="640">
      <c r="A640" s="461"/>
      <c r="B640" s="461"/>
      <c r="C640" s="461"/>
      <c r="D640" s="461"/>
      <c r="E640" s="461"/>
      <c r="F640" s="461"/>
      <c r="G640" s="461"/>
      <c r="H640" s="461"/>
      <c r="I640" s="461"/>
      <c r="J640" s="461"/>
      <c r="K640" s="461"/>
      <c r="L640" s="461"/>
      <c r="M640" s="461"/>
      <c r="N640" s="461"/>
      <c r="O640" s="461"/>
      <c r="P640" s="461"/>
      <c r="Q640" s="461"/>
      <c r="R640" s="461"/>
      <c r="S640" s="461"/>
    </row>
    <row r="641">
      <c r="A641" s="461"/>
      <c r="B641" s="461"/>
      <c r="C641" s="461"/>
      <c r="D641" s="461"/>
      <c r="E641" s="461"/>
      <c r="F641" s="461"/>
      <c r="G641" s="461"/>
      <c r="H641" s="461"/>
      <c r="I641" s="461"/>
      <c r="J641" s="461"/>
      <c r="K641" s="461"/>
      <c r="L641" s="461"/>
      <c r="M641" s="461"/>
      <c r="N641" s="461"/>
      <c r="O641" s="461"/>
      <c r="P641" s="461"/>
      <c r="Q641" s="461"/>
      <c r="R641" s="461"/>
      <c r="S641" s="461"/>
    </row>
    <row r="642">
      <c r="A642" s="461"/>
      <c r="B642" s="461"/>
      <c r="C642" s="461"/>
      <c r="D642" s="461"/>
      <c r="E642" s="461"/>
      <c r="F642" s="461"/>
      <c r="G642" s="461"/>
      <c r="H642" s="461"/>
      <c r="I642" s="461"/>
      <c r="J642" s="461"/>
      <c r="K642" s="461"/>
      <c r="L642" s="461"/>
      <c r="M642" s="461"/>
      <c r="N642" s="461"/>
      <c r="O642" s="461"/>
      <c r="P642" s="461"/>
      <c r="Q642" s="461"/>
      <c r="R642" s="461"/>
      <c r="S642" s="461"/>
    </row>
    <row r="643">
      <c r="A643" s="461"/>
      <c r="B643" s="461"/>
      <c r="C643" s="461"/>
      <c r="D643" s="461"/>
      <c r="E643" s="461"/>
      <c r="F643" s="461"/>
      <c r="G643" s="461"/>
      <c r="H643" s="461"/>
      <c r="I643" s="461"/>
      <c r="J643" s="461"/>
      <c r="K643" s="461"/>
      <c r="L643" s="461"/>
      <c r="M643" s="461"/>
      <c r="N643" s="461"/>
      <c r="O643" s="461"/>
      <c r="P643" s="461"/>
      <c r="Q643" s="461"/>
      <c r="R643" s="461"/>
      <c r="S643" s="461"/>
    </row>
    <row r="644">
      <c r="A644" s="461"/>
      <c r="B644" s="461"/>
      <c r="C644" s="461"/>
      <c r="D644" s="461"/>
      <c r="E644" s="461"/>
      <c r="F644" s="461"/>
      <c r="G644" s="461"/>
      <c r="H644" s="461"/>
      <c r="I644" s="461"/>
      <c r="J644" s="461"/>
      <c r="K644" s="461"/>
      <c r="L644" s="461"/>
      <c r="M644" s="461"/>
      <c r="N644" s="461"/>
      <c r="O644" s="461"/>
      <c r="P644" s="461"/>
      <c r="Q644" s="461"/>
      <c r="R644" s="461"/>
      <c r="S644" s="461"/>
    </row>
    <row r="645">
      <c r="A645" s="461"/>
      <c r="B645" s="461"/>
      <c r="C645" s="461"/>
      <c r="D645" s="461"/>
      <c r="E645" s="461"/>
      <c r="F645" s="461"/>
      <c r="G645" s="461"/>
      <c r="H645" s="461"/>
      <c r="I645" s="461"/>
      <c r="J645" s="461"/>
      <c r="K645" s="461"/>
      <c r="L645" s="461"/>
      <c r="M645" s="461"/>
      <c r="N645" s="461"/>
      <c r="O645" s="461"/>
      <c r="P645" s="461"/>
      <c r="Q645" s="461"/>
      <c r="R645" s="461"/>
      <c r="S645" s="461"/>
    </row>
    <row r="646">
      <c r="A646" s="461"/>
      <c r="B646" s="461"/>
      <c r="C646" s="461"/>
      <c r="D646" s="461"/>
      <c r="E646" s="461"/>
      <c r="F646" s="461"/>
      <c r="G646" s="461"/>
      <c r="H646" s="461"/>
      <c r="I646" s="461"/>
      <c r="J646" s="461"/>
      <c r="K646" s="461"/>
      <c r="L646" s="461"/>
      <c r="M646" s="461"/>
      <c r="N646" s="461"/>
      <c r="O646" s="461"/>
      <c r="P646" s="461"/>
      <c r="Q646" s="461"/>
      <c r="R646" s="461"/>
      <c r="S646" s="461"/>
    </row>
    <row r="647">
      <c r="A647" s="461"/>
      <c r="B647" s="461"/>
      <c r="C647" s="461"/>
      <c r="D647" s="461"/>
      <c r="E647" s="461"/>
      <c r="F647" s="461"/>
      <c r="G647" s="461"/>
      <c r="H647" s="461"/>
      <c r="I647" s="461"/>
      <c r="J647" s="461"/>
      <c r="K647" s="461"/>
      <c r="L647" s="461"/>
      <c r="M647" s="461"/>
      <c r="N647" s="461"/>
      <c r="O647" s="461"/>
      <c r="P647" s="461"/>
      <c r="Q647" s="461"/>
      <c r="R647" s="461"/>
      <c r="S647" s="461"/>
    </row>
    <row r="648">
      <c r="A648" s="461"/>
      <c r="B648" s="461"/>
      <c r="C648" s="461"/>
      <c r="D648" s="461"/>
      <c r="E648" s="461"/>
      <c r="F648" s="461"/>
      <c r="G648" s="461"/>
      <c r="H648" s="461"/>
      <c r="I648" s="461"/>
      <c r="J648" s="461"/>
      <c r="K648" s="461"/>
      <c r="L648" s="461"/>
      <c r="M648" s="461"/>
      <c r="N648" s="461"/>
      <c r="O648" s="461"/>
      <c r="P648" s="461"/>
      <c r="Q648" s="461"/>
      <c r="R648" s="461"/>
      <c r="S648" s="461"/>
    </row>
    <row r="649">
      <c r="A649" s="461"/>
      <c r="B649" s="461"/>
      <c r="C649" s="461"/>
      <c r="D649" s="461"/>
      <c r="E649" s="461"/>
      <c r="F649" s="461"/>
      <c r="G649" s="461"/>
      <c r="H649" s="461"/>
      <c r="I649" s="461"/>
      <c r="J649" s="461"/>
      <c r="K649" s="461"/>
      <c r="L649" s="461"/>
      <c r="M649" s="461"/>
      <c r="N649" s="461"/>
      <c r="O649" s="461"/>
      <c r="P649" s="461"/>
      <c r="Q649" s="461"/>
      <c r="R649" s="461"/>
      <c r="S649" s="461"/>
    </row>
    <row r="650">
      <c r="A650" s="461"/>
      <c r="B650" s="461"/>
      <c r="C650" s="461"/>
      <c r="D650" s="461"/>
      <c r="E650" s="461"/>
      <c r="F650" s="461"/>
      <c r="G650" s="461"/>
      <c r="H650" s="461"/>
      <c r="I650" s="461"/>
      <c r="J650" s="461"/>
      <c r="K650" s="461"/>
      <c r="L650" s="461"/>
      <c r="M650" s="461"/>
      <c r="N650" s="461"/>
      <c r="O650" s="461"/>
      <c r="P650" s="461"/>
      <c r="Q650" s="461"/>
      <c r="R650" s="461"/>
      <c r="S650" s="461"/>
    </row>
    <row r="651">
      <c r="A651" s="461"/>
      <c r="B651" s="461"/>
      <c r="C651" s="461"/>
      <c r="D651" s="461"/>
      <c r="E651" s="461"/>
      <c r="F651" s="461"/>
      <c r="G651" s="461"/>
      <c r="H651" s="461"/>
      <c r="I651" s="461"/>
      <c r="J651" s="461"/>
      <c r="K651" s="461"/>
      <c r="L651" s="461"/>
      <c r="M651" s="461"/>
      <c r="N651" s="461"/>
      <c r="O651" s="461"/>
      <c r="P651" s="461"/>
      <c r="Q651" s="461"/>
      <c r="R651" s="461"/>
      <c r="S651" s="461"/>
    </row>
    <row r="652">
      <c r="A652" s="461"/>
      <c r="B652" s="461"/>
      <c r="C652" s="461"/>
      <c r="D652" s="461"/>
      <c r="E652" s="461"/>
      <c r="F652" s="461"/>
      <c r="G652" s="461"/>
      <c r="H652" s="461"/>
      <c r="I652" s="461"/>
      <c r="J652" s="461"/>
      <c r="K652" s="461"/>
      <c r="L652" s="461"/>
      <c r="M652" s="461"/>
      <c r="N652" s="461"/>
      <c r="O652" s="461"/>
      <c r="P652" s="461"/>
      <c r="Q652" s="461"/>
      <c r="R652" s="461"/>
      <c r="S652" s="461"/>
    </row>
    <row r="653">
      <c r="A653" s="461"/>
      <c r="B653" s="461"/>
      <c r="C653" s="461"/>
      <c r="D653" s="461"/>
      <c r="E653" s="461"/>
      <c r="F653" s="461"/>
      <c r="G653" s="461"/>
      <c r="H653" s="461"/>
      <c r="I653" s="461"/>
      <c r="J653" s="461"/>
      <c r="K653" s="461"/>
      <c r="L653" s="461"/>
      <c r="M653" s="461"/>
      <c r="N653" s="461"/>
      <c r="O653" s="461"/>
      <c r="P653" s="461"/>
      <c r="Q653" s="461"/>
      <c r="R653" s="461"/>
      <c r="S653" s="461"/>
    </row>
    <row r="654">
      <c r="A654" s="461"/>
      <c r="B654" s="461"/>
      <c r="C654" s="461"/>
      <c r="D654" s="461"/>
      <c r="E654" s="461"/>
      <c r="F654" s="461"/>
      <c r="G654" s="461"/>
      <c r="H654" s="461"/>
      <c r="I654" s="461"/>
      <c r="J654" s="461"/>
      <c r="K654" s="461"/>
      <c r="L654" s="461"/>
      <c r="M654" s="461"/>
      <c r="N654" s="461"/>
      <c r="O654" s="461"/>
      <c r="P654" s="461"/>
      <c r="Q654" s="461"/>
      <c r="R654" s="461"/>
      <c r="S654" s="461"/>
    </row>
    <row r="655">
      <c r="A655" s="461"/>
      <c r="B655" s="461"/>
      <c r="C655" s="461"/>
      <c r="D655" s="461"/>
      <c r="E655" s="461"/>
      <c r="F655" s="461"/>
      <c r="G655" s="461"/>
      <c r="H655" s="461"/>
      <c r="I655" s="461"/>
      <c r="J655" s="461"/>
      <c r="K655" s="461"/>
      <c r="L655" s="461"/>
      <c r="M655" s="461"/>
      <c r="N655" s="461"/>
      <c r="O655" s="461"/>
      <c r="P655" s="461"/>
      <c r="Q655" s="461"/>
      <c r="R655" s="461"/>
      <c r="S655" s="461"/>
    </row>
    <row r="656">
      <c r="A656" s="461"/>
      <c r="B656" s="461"/>
      <c r="C656" s="461"/>
      <c r="D656" s="461"/>
      <c r="E656" s="461"/>
      <c r="F656" s="461"/>
      <c r="G656" s="461"/>
      <c r="H656" s="461"/>
      <c r="I656" s="461"/>
      <c r="J656" s="461"/>
      <c r="K656" s="461"/>
      <c r="L656" s="461"/>
      <c r="M656" s="461"/>
      <c r="N656" s="461"/>
      <c r="O656" s="461"/>
      <c r="P656" s="461"/>
      <c r="Q656" s="461"/>
      <c r="R656" s="461"/>
      <c r="S656" s="461"/>
    </row>
    <row r="657">
      <c r="A657" s="461"/>
      <c r="B657" s="461"/>
      <c r="C657" s="461"/>
      <c r="D657" s="461"/>
      <c r="E657" s="461"/>
      <c r="F657" s="461"/>
      <c r="G657" s="461"/>
      <c r="H657" s="461"/>
      <c r="I657" s="461"/>
      <c r="J657" s="461"/>
      <c r="K657" s="461"/>
      <c r="L657" s="461"/>
      <c r="M657" s="461"/>
      <c r="N657" s="461"/>
      <c r="O657" s="461"/>
      <c r="P657" s="461"/>
      <c r="Q657" s="461"/>
      <c r="R657" s="461"/>
      <c r="S657" s="461"/>
    </row>
    <row r="658">
      <c r="A658" s="461"/>
      <c r="B658" s="461"/>
      <c r="C658" s="461"/>
      <c r="D658" s="461"/>
      <c r="E658" s="461"/>
      <c r="F658" s="461"/>
      <c r="G658" s="461"/>
      <c r="H658" s="461"/>
      <c r="I658" s="461"/>
      <c r="J658" s="461"/>
      <c r="K658" s="461"/>
      <c r="L658" s="461"/>
      <c r="M658" s="461"/>
      <c r="N658" s="461"/>
      <c r="O658" s="461"/>
      <c r="P658" s="461"/>
      <c r="Q658" s="461"/>
      <c r="R658" s="461"/>
      <c r="S658" s="461"/>
    </row>
    <row r="659">
      <c r="A659" s="461"/>
      <c r="B659" s="461"/>
      <c r="C659" s="461"/>
      <c r="D659" s="461"/>
      <c r="E659" s="461"/>
      <c r="F659" s="461"/>
      <c r="G659" s="461"/>
      <c r="H659" s="461"/>
      <c r="I659" s="461"/>
      <c r="J659" s="461"/>
      <c r="K659" s="461"/>
      <c r="L659" s="461"/>
      <c r="M659" s="461"/>
      <c r="N659" s="461"/>
      <c r="O659" s="461"/>
      <c r="P659" s="461"/>
      <c r="Q659" s="461"/>
      <c r="R659" s="461"/>
      <c r="S659" s="461"/>
    </row>
    <row r="660">
      <c r="A660" s="461"/>
      <c r="B660" s="461"/>
      <c r="C660" s="461"/>
      <c r="D660" s="461"/>
      <c r="E660" s="461"/>
      <c r="F660" s="461"/>
      <c r="G660" s="461"/>
      <c r="H660" s="461"/>
      <c r="I660" s="461"/>
      <c r="J660" s="461"/>
      <c r="K660" s="461"/>
      <c r="L660" s="461"/>
      <c r="M660" s="461"/>
      <c r="N660" s="461"/>
      <c r="O660" s="461"/>
      <c r="P660" s="461"/>
      <c r="Q660" s="461"/>
      <c r="R660" s="461"/>
      <c r="S660" s="461"/>
    </row>
    <row r="661">
      <c r="A661" s="461"/>
      <c r="B661" s="461"/>
      <c r="C661" s="461"/>
      <c r="D661" s="461"/>
      <c r="E661" s="461"/>
      <c r="F661" s="461"/>
      <c r="G661" s="461"/>
      <c r="H661" s="461"/>
      <c r="I661" s="461"/>
      <c r="J661" s="461"/>
      <c r="K661" s="461"/>
      <c r="L661" s="461"/>
      <c r="M661" s="461"/>
      <c r="N661" s="461"/>
      <c r="O661" s="461"/>
      <c r="P661" s="461"/>
      <c r="Q661" s="461"/>
      <c r="R661" s="461"/>
      <c r="S661" s="461"/>
    </row>
    <row r="662">
      <c r="A662" s="461"/>
      <c r="B662" s="461"/>
      <c r="C662" s="461"/>
      <c r="D662" s="461"/>
      <c r="E662" s="461"/>
      <c r="F662" s="461"/>
      <c r="G662" s="461"/>
      <c r="H662" s="461"/>
      <c r="I662" s="461"/>
      <c r="J662" s="461"/>
      <c r="K662" s="461"/>
      <c r="L662" s="461"/>
      <c r="M662" s="461"/>
      <c r="N662" s="461"/>
      <c r="O662" s="461"/>
      <c r="P662" s="461"/>
      <c r="Q662" s="461"/>
      <c r="R662" s="461"/>
      <c r="S662" s="461"/>
    </row>
    <row r="663">
      <c r="A663" s="461"/>
      <c r="B663" s="461"/>
      <c r="C663" s="461"/>
      <c r="D663" s="461"/>
      <c r="E663" s="461"/>
      <c r="F663" s="461"/>
      <c r="G663" s="461"/>
      <c r="H663" s="461"/>
      <c r="I663" s="461"/>
      <c r="J663" s="461"/>
      <c r="K663" s="461"/>
      <c r="L663" s="461"/>
      <c r="M663" s="461"/>
      <c r="N663" s="461"/>
      <c r="O663" s="461"/>
      <c r="P663" s="461"/>
      <c r="Q663" s="461"/>
      <c r="R663" s="461"/>
      <c r="S663" s="461"/>
    </row>
    <row r="664">
      <c r="A664" s="461"/>
      <c r="B664" s="461"/>
      <c r="C664" s="461"/>
      <c r="D664" s="461"/>
      <c r="E664" s="461"/>
      <c r="F664" s="461"/>
      <c r="G664" s="461"/>
      <c r="H664" s="461"/>
      <c r="I664" s="461"/>
      <c r="J664" s="461"/>
      <c r="K664" s="461"/>
      <c r="L664" s="461"/>
      <c r="M664" s="461"/>
      <c r="N664" s="461"/>
      <c r="O664" s="461"/>
      <c r="P664" s="461"/>
      <c r="Q664" s="461"/>
      <c r="R664" s="461"/>
      <c r="S664" s="461"/>
    </row>
    <row r="665">
      <c r="A665" s="461"/>
      <c r="B665" s="461"/>
      <c r="C665" s="461"/>
      <c r="D665" s="461"/>
      <c r="E665" s="461"/>
      <c r="F665" s="461"/>
      <c r="G665" s="461"/>
      <c r="H665" s="461"/>
      <c r="I665" s="461"/>
      <c r="J665" s="461"/>
      <c r="K665" s="461"/>
      <c r="L665" s="461"/>
      <c r="M665" s="461"/>
      <c r="N665" s="461"/>
      <c r="O665" s="461"/>
      <c r="P665" s="461"/>
      <c r="Q665" s="461"/>
      <c r="R665" s="461"/>
      <c r="S665" s="461"/>
    </row>
    <row r="666">
      <c r="A666" s="461"/>
      <c r="B666" s="461"/>
      <c r="C666" s="461"/>
      <c r="D666" s="461"/>
      <c r="E666" s="461"/>
      <c r="F666" s="461"/>
      <c r="G666" s="461"/>
      <c r="H666" s="461"/>
      <c r="I666" s="461"/>
      <c r="J666" s="461"/>
      <c r="K666" s="461"/>
      <c r="L666" s="461"/>
      <c r="M666" s="461"/>
      <c r="N666" s="461"/>
      <c r="O666" s="461"/>
      <c r="P666" s="461"/>
      <c r="Q666" s="461"/>
      <c r="R666" s="461"/>
      <c r="S666" s="461"/>
    </row>
    <row r="667">
      <c r="A667" s="461"/>
      <c r="B667" s="461"/>
      <c r="C667" s="461"/>
      <c r="D667" s="461"/>
      <c r="E667" s="461"/>
      <c r="F667" s="461"/>
      <c r="G667" s="461"/>
      <c r="H667" s="461"/>
      <c r="I667" s="461"/>
      <c r="J667" s="461"/>
      <c r="K667" s="461"/>
      <c r="L667" s="461"/>
      <c r="M667" s="461"/>
      <c r="N667" s="461"/>
      <c r="O667" s="461"/>
      <c r="P667" s="461"/>
      <c r="Q667" s="461"/>
      <c r="R667" s="461"/>
      <c r="S667" s="461"/>
    </row>
    <row r="668">
      <c r="A668" s="461"/>
      <c r="B668" s="461"/>
      <c r="C668" s="461"/>
      <c r="D668" s="461"/>
      <c r="E668" s="461"/>
      <c r="F668" s="461"/>
      <c r="G668" s="461"/>
      <c r="H668" s="461"/>
      <c r="I668" s="461"/>
      <c r="J668" s="461"/>
      <c r="K668" s="461"/>
      <c r="L668" s="461"/>
      <c r="M668" s="461"/>
      <c r="N668" s="461"/>
      <c r="O668" s="461"/>
      <c r="P668" s="461"/>
      <c r="Q668" s="461"/>
      <c r="R668" s="461"/>
      <c r="S668" s="461"/>
    </row>
    <row r="669">
      <c r="A669" s="461"/>
      <c r="B669" s="461"/>
      <c r="C669" s="461"/>
      <c r="D669" s="461"/>
      <c r="E669" s="461"/>
      <c r="F669" s="461"/>
      <c r="G669" s="461"/>
      <c r="H669" s="461"/>
      <c r="I669" s="461"/>
      <c r="J669" s="461"/>
      <c r="K669" s="461"/>
      <c r="L669" s="461"/>
      <c r="M669" s="461"/>
      <c r="N669" s="461"/>
      <c r="O669" s="461"/>
      <c r="P669" s="461"/>
      <c r="Q669" s="461"/>
      <c r="R669" s="461"/>
      <c r="S669" s="461"/>
    </row>
    <row r="670">
      <c r="A670" s="461"/>
      <c r="B670" s="461"/>
      <c r="C670" s="461"/>
      <c r="D670" s="461"/>
      <c r="E670" s="461"/>
      <c r="F670" s="461"/>
      <c r="G670" s="461"/>
      <c r="H670" s="461"/>
      <c r="I670" s="461"/>
      <c r="J670" s="461"/>
      <c r="K670" s="461"/>
      <c r="L670" s="461"/>
      <c r="M670" s="461"/>
      <c r="N670" s="461"/>
      <c r="O670" s="461"/>
      <c r="P670" s="461"/>
      <c r="Q670" s="461"/>
      <c r="R670" s="461"/>
      <c r="S670" s="461"/>
    </row>
    <row r="671">
      <c r="A671" s="461"/>
      <c r="B671" s="461"/>
      <c r="C671" s="461"/>
      <c r="D671" s="461"/>
      <c r="E671" s="461"/>
      <c r="F671" s="461"/>
      <c r="G671" s="461"/>
      <c r="H671" s="461"/>
      <c r="I671" s="461"/>
      <c r="J671" s="461"/>
      <c r="K671" s="461"/>
      <c r="L671" s="461"/>
      <c r="M671" s="461"/>
      <c r="N671" s="461"/>
      <c r="O671" s="461"/>
      <c r="P671" s="461"/>
      <c r="Q671" s="461"/>
      <c r="R671" s="461"/>
      <c r="S671" s="461"/>
    </row>
    <row r="672">
      <c r="A672" s="461"/>
      <c r="B672" s="461"/>
      <c r="C672" s="461"/>
      <c r="D672" s="461"/>
      <c r="E672" s="461"/>
      <c r="F672" s="461"/>
      <c r="G672" s="461"/>
      <c r="H672" s="461"/>
      <c r="I672" s="461"/>
      <c r="J672" s="461"/>
      <c r="K672" s="461"/>
      <c r="L672" s="461"/>
      <c r="M672" s="461"/>
      <c r="N672" s="461"/>
      <c r="O672" s="461"/>
      <c r="P672" s="461"/>
      <c r="Q672" s="461"/>
      <c r="R672" s="461"/>
      <c r="S672" s="461"/>
    </row>
    <row r="673">
      <c r="A673" s="461"/>
      <c r="B673" s="461"/>
      <c r="C673" s="461"/>
      <c r="D673" s="461"/>
      <c r="E673" s="461"/>
      <c r="F673" s="461"/>
      <c r="G673" s="461"/>
      <c r="H673" s="461"/>
      <c r="I673" s="461"/>
      <c r="J673" s="461"/>
      <c r="K673" s="461"/>
      <c r="L673" s="461"/>
      <c r="M673" s="461"/>
      <c r="N673" s="461"/>
      <c r="O673" s="461"/>
      <c r="P673" s="461"/>
      <c r="Q673" s="461"/>
      <c r="R673" s="461"/>
      <c r="S673" s="461"/>
    </row>
    <row r="674">
      <c r="A674" s="461"/>
      <c r="B674" s="461"/>
      <c r="C674" s="461"/>
      <c r="D674" s="461"/>
      <c r="E674" s="461"/>
      <c r="F674" s="461"/>
      <c r="G674" s="461"/>
      <c r="H674" s="461"/>
      <c r="I674" s="461"/>
      <c r="J674" s="461"/>
      <c r="K674" s="461"/>
      <c r="L674" s="461"/>
      <c r="M674" s="461"/>
      <c r="N674" s="461"/>
      <c r="O674" s="461"/>
      <c r="P674" s="461"/>
      <c r="Q674" s="461"/>
      <c r="R674" s="461"/>
      <c r="S674" s="461"/>
    </row>
    <row r="675">
      <c r="A675" s="461"/>
      <c r="B675" s="461"/>
      <c r="C675" s="461"/>
      <c r="D675" s="461"/>
      <c r="E675" s="461"/>
      <c r="F675" s="461"/>
      <c r="G675" s="461"/>
      <c r="H675" s="461"/>
      <c r="I675" s="461"/>
      <c r="J675" s="461"/>
      <c r="K675" s="461"/>
      <c r="L675" s="461"/>
      <c r="M675" s="461"/>
      <c r="N675" s="461"/>
      <c r="O675" s="461"/>
      <c r="P675" s="461"/>
      <c r="Q675" s="461"/>
      <c r="R675" s="461"/>
      <c r="S675" s="461"/>
    </row>
    <row r="676">
      <c r="A676" s="461"/>
      <c r="B676" s="461"/>
      <c r="C676" s="461"/>
      <c r="D676" s="461"/>
      <c r="E676" s="461"/>
      <c r="F676" s="461"/>
      <c r="G676" s="461"/>
      <c r="H676" s="461"/>
      <c r="I676" s="461"/>
      <c r="J676" s="461"/>
      <c r="K676" s="461"/>
      <c r="L676" s="461"/>
      <c r="M676" s="461"/>
      <c r="N676" s="461"/>
      <c r="O676" s="461"/>
      <c r="P676" s="461"/>
      <c r="Q676" s="461"/>
      <c r="R676" s="461"/>
      <c r="S676" s="461"/>
    </row>
    <row r="677">
      <c r="A677" s="461"/>
      <c r="B677" s="461"/>
      <c r="C677" s="461"/>
      <c r="D677" s="461"/>
      <c r="E677" s="461"/>
      <c r="F677" s="461"/>
      <c r="G677" s="461"/>
      <c r="H677" s="461"/>
      <c r="I677" s="461"/>
      <c r="J677" s="461"/>
      <c r="K677" s="461"/>
      <c r="L677" s="461"/>
      <c r="M677" s="461"/>
      <c r="N677" s="461"/>
      <c r="O677" s="461"/>
      <c r="P677" s="461"/>
      <c r="Q677" s="461"/>
      <c r="R677" s="461"/>
      <c r="S677" s="461"/>
    </row>
    <row r="678">
      <c r="A678" s="461"/>
      <c r="B678" s="461"/>
      <c r="C678" s="461"/>
      <c r="D678" s="461"/>
      <c r="E678" s="461"/>
      <c r="F678" s="461"/>
      <c r="G678" s="461"/>
      <c r="H678" s="461"/>
      <c r="I678" s="461"/>
      <c r="J678" s="461"/>
      <c r="K678" s="461"/>
      <c r="L678" s="461"/>
      <c r="M678" s="461"/>
      <c r="N678" s="461"/>
      <c r="O678" s="461"/>
      <c r="P678" s="461"/>
      <c r="Q678" s="461"/>
      <c r="R678" s="461"/>
      <c r="S678" s="461"/>
    </row>
    <row r="679">
      <c r="A679" s="461"/>
      <c r="B679" s="461"/>
      <c r="C679" s="461"/>
      <c r="D679" s="461"/>
      <c r="E679" s="461"/>
      <c r="F679" s="461"/>
      <c r="G679" s="461"/>
      <c r="H679" s="461"/>
      <c r="I679" s="461"/>
      <c r="J679" s="461"/>
      <c r="K679" s="461"/>
      <c r="L679" s="461"/>
      <c r="M679" s="461"/>
      <c r="N679" s="461"/>
      <c r="O679" s="461"/>
      <c r="P679" s="461"/>
      <c r="Q679" s="461"/>
      <c r="R679" s="461"/>
      <c r="S679" s="461"/>
    </row>
    <row r="680">
      <c r="A680" s="461"/>
      <c r="B680" s="461"/>
      <c r="C680" s="461"/>
      <c r="D680" s="461"/>
      <c r="E680" s="461"/>
      <c r="F680" s="461"/>
      <c r="G680" s="461"/>
      <c r="H680" s="461"/>
      <c r="I680" s="461"/>
      <c r="J680" s="461"/>
      <c r="K680" s="461"/>
      <c r="L680" s="461"/>
      <c r="M680" s="461"/>
      <c r="N680" s="461"/>
      <c r="O680" s="461"/>
      <c r="P680" s="461"/>
      <c r="Q680" s="461"/>
      <c r="R680" s="461"/>
      <c r="S680" s="461"/>
    </row>
    <row r="681">
      <c r="A681" s="461"/>
      <c r="B681" s="461"/>
      <c r="C681" s="461"/>
      <c r="D681" s="461"/>
      <c r="E681" s="461"/>
      <c r="F681" s="461"/>
      <c r="G681" s="461"/>
      <c r="H681" s="461"/>
      <c r="I681" s="461"/>
      <c r="J681" s="461"/>
      <c r="K681" s="461"/>
      <c r="L681" s="461"/>
      <c r="M681" s="461"/>
      <c r="N681" s="461"/>
      <c r="O681" s="461"/>
      <c r="P681" s="461"/>
      <c r="Q681" s="461"/>
      <c r="R681" s="461"/>
      <c r="S681" s="461"/>
    </row>
    <row r="682">
      <c r="A682" s="461"/>
      <c r="B682" s="461"/>
      <c r="C682" s="461"/>
      <c r="D682" s="461"/>
      <c r="E682" s="461"/>
      <c r="F682" s="461"/>
      <c r="G682" s="461"/>
      <c r="H682" s="461"/>
      <c r="I682" s="461"/>
      <c r="J682" s="461"/>
      <c r="K682" s="461"/>
      <c r="L682" s="461"/>
      <c r="M682" s="461"/>
      <c r="N682" s="461"/>
      <c r="O682" s="461"/>
      <c r="P682" s="461"/>
      <c r="Q682" s="461"/>
      <c r="R682" s="461"/>
      <c r="S682" s="461"/>
    </row>
    <row r="683">
      <c r="A683" s="461"/>
      <c r="B683" s="461"/>
      <c r="C683" s="461"/>
      <c r="D683" s="461"/>
      <c r="E683" s="461"/>
      <c r="F683" s="461"/>
      <c r="G683" s="461"/>
      <c r="H683" s="461"/>
      <c r="I683" s="461"/>
      <c r="J683" s="461"/>
      <c r="K683" s="461"/>
      <c r="L683" s="461"/>
      <c r="M683" s="461"/>
      <c r="N683" s="461"/>
      <c r="O683" s="461"/>
      <c r="P683" s="461"/>
      <c r="Q683" s="461"/>
      <c r="R683" s="461"/>
      <c r="S683" s="461"/>
    </row>
    <row r="684">
      <c r="A684" s="461"/>
      <c r="B684" s="461"/>
      <c r="C684" s="461"/>
      <c r="D684" s="461"/>
      <c r="E684" s="461"/>
      <c r="F684" s="461"/>
      <c r="G684" s="461"/>
      <c r="H684" s="461"/>
      <c r="I684" s="461"/>
      <c r="J684" s="461"/>
      <c r="K684" s="461"/>
      <c r="L684" s="461"/>
      <c r="M684" s="461"/>
      <c r="N684" s="461"/>
      <c r="O684" s="461"/>
      <c r="P684" s="461"/>
      <c r="Q684" s="461"/>
      <c r="R684" s="461"/>
      <c r="S684" s="461"/>
    </row>
    <row r="685">
      <c r="A685" s="461"/>
      <c r="B685" s="461"/>
      <c r="C685" s="461"/>
      <c r="D685" s="461"/>
      <c r="E685" s="461"/>
      <c r="F685" s="461"/>
      <c r="G685" s="461"/>
      <c r="H685" s="461"/>
      <c r="I685" s="461"/>
      <c r="J685" s="461"/>
      <c r="K685" s="461"/>
      <c r="L685" s="461"/>
      <c r="M685" s="461"/>
      <c r="N685" s="461"/>
      <c r="O685" s="461"/>
      <c r="P685" s="461"/>
      <c r="Q685" s="461"/>
      <c r="R685" s="461"/>
      <c r="S685" s="461"/>
    </row>
    <row r="686">
      <c r="A686" s="461"/>
      <c r="B686" s="461"/>
      <c r="C686" s="461"/>
      <c r="D686" s="461"/>
      <c r="E686" s="461"/>
      <c r="F686" s="461"/>
      <c r="G686" s="461"/>
      <c r="H686" s="461"/>
      <c r="I686" s="461"/>
      <c r="J686" s="461"/>
      <c r="K686" s="461"/>
      <c r="L686" s="461"/>
      <c r="M686" s="461"/>
      <c r="N686" s="461"/>
      <c r="O686" s="461"/>
      <c r="P686" s="461"/>
      <c r="Q686" s="461"/>
      <c r="R686" s="461"/>
      <c r="S686" s="461"/>
    </row>
    <row r="687">
      <c r="A687" s="461"/>
      <c r="B687" s="461"/>
      <c r="C687" s="461"/>
      <c r="D687" s="461"/>
      <c r="E687" s="461"/>
      <c r="F687" s="461"/>
      <c r="G687" s="461"/>
      <c r="H687" s="461"/>
      <c r="I687" s="461"/>
      <c r="J687" s="461"/>
      <c r="K687" s="461"/>
      <c r="L687" s="461"/>
      <c r="M687" s="461"/>
      <c r="N687" s="461"/>
      <c r="O687" s="461"/>
      <c r="P687" s="461"/>
      <c r="Q687" s="461"/>
      <c r="R687" s="461"/>
      <c r="S687" s="461"/>
    </row>
    <row r="688">
      <c r="A688" s="461"/>
      <c r="B688" s="461"/>
      <c r="C688" s="461"/>
      <c r="D688" s="461"/>
      <c r="E688" s="461"/>
      <c r="F688" s="461"/>
      <c r="G688" s="461"/>
      <c r="H688" s="461"/>
      <c r="I688" s="461"/>
      <c r="J688" s="461"/>
      <c r="K688" s="461"/>
      <c r="L688" s="461"/>
      <c r="M688" s="461"/>
      <c r="N688" s="461"/>
      <c r="O688" s="461"/>
      <c r="P688" s="461"/>
      <c r="Q688" s="461"/>
      <c r="R688" s="461"/>
      <c r="S688" s="461"/>
    </row>
    <row r="689">
      <c r="A689" s="461"/>
      <c r="B689" s="461"/>
      <c r="C689" s="461"/>
      <c r="D689" s="461"/>
      <c r="E689" s="461"/>
      <c r="F689" s="461"/>
      <c r="G689" s="461"/>
      <c r="H689" s="461"/>
      <c r="I689" s="461"/>
      <c r="J689" s="461"/>
      <c r="K689" s="461"/>
      <c r="L689" s="461"/>
      <c r="M689" s="461"/>
      <c r="N689" s="461"/>
      <c r="O689" s="461"/>
      <c r="P689" s="461"/>
      <c r="Q689" s="461"/>
      <c r="R689" s="461"/>
      <c r="S689" s="461"/>
    </row>
    <row r="690">
      <c r="A690" s="461"/>
      <c r="B690" s="461"/>
      <c r="C690" s="461"/>
      <c r="D690" s="461"/>
      <c r="E690" s="461"/>
      <c r="F690" s="461"/>
      <c r="G690" s="461"/>
      <c r="H690" s="461"/>
      <c r="I690" s="461"/>
      <c r="J690" s="461"/>
      <c r="K690" s="461"/>
      <c r="L690" s="461"/>
      <c r="M690" s="461"/>
      <c r="N690" s="461"/>
      <c r="O690" s="461"/>
      <c r="P690" s="461"/>
      <c r="Q690" s="461"/>
      <c r="R690" s="461"/>
      <c r="S690" s="461"/>
    </row>
    <row r="691">
      <c r="A691" s="461"/>
      <c r="B691" s="461"/>
      <c r="C691" s="461"/>
      <c r="D691" s="461"/>
      <c r="E691" s="461"/>
      <c r="F691" s="461"/>
      <c r="G691" s="461"/>
      <c r="H691" s="461"/>
      <c r="I691" s="461"/>
      <c r="J691" s="461"/>
      <c r="K691" s="461"/>
      <c r="L691" s="461"/>
      <c r="M691" s="461"/>
      <c r="N691" s="461"/>
      <c r="O691" s="461"/>
      <c r="P691" s="461"/>
      <c r="Q691" s="461"/>
      <c r="R691" s="461"/>
      <c r="S691" s="461"/>
    </row>
    <row r="692">
      <c r="A692" s="461"/>
      <c r="B692" s="461"/>
      <c r="C692" s="461"/>
      <c r="D692" s="461"/>
      <c r="E692" s="461"/>
      <c r="F692" s="461"/>
      <c r="G692" s="461"/>
      <c r="H692" s="461"/>
      <c r="I692" s="461"/>
      <c r="J692" s="461"/>
      <c r="K692" s="461"/>
      <c r="L692" s="461"/>
      <c r="M692" s="461"/>
      <c r="N692" s="461"/>
      <c r="O692" s="461"/>
      <c r="P692" s="461"/>
      <c r="Q692" s="461"/>
      <c r="R692" s="461"/>
      <c r="S692" s="461"/>
    </row>
    <row r="693">
      <c r="A693" s="461"/>
      <c r="B693" s="461"/>
      <c r="C693" s="461"/>
      <c r="D693" s="461"/>
      <c r="E693" s="461"/>
      <c r="F693" s="461"/>
      <c r="G693" s="461"/>
      <c r="H693" s="461"/>
      <c r="I693" s="461"/>
      <c r="J693" s="461"/>
      <c r="K693" s="461"/>
      <c r="L693" s="461"/>
      <c r="M693" s="461"/>
      <c r="N693" s="461"/>
      <c r="O693" s="461"/>
      <c r="P693" s="461"/>
      <c r="Q693" s="461"/>
      <c r="R693" s="461"/>
      <c r="S693" s="461"/>
    </row>
    <row r="694">
      <c r="A694" s="461"/>
      <c r="B694" s="461"/>
      <c r="C694" s="461"/>
      <c r="D694" s="461"/>
      <c r="E694" s="461"/>
      <c r="F694" s="461"/>
      <c r="G694" s="461"/>
      <c r="H694" s="461"/>
      <c r="I694" s="461"/>
      <c r="J694" s="461"/>
      <c r="K694" s="461"/>
      <c r="L694" s="461"/>
      <c r="M694" s="461"/>
      <c r="N694" s="461"/>
      <c r="O694" s="461"/>
      <c r="P694" s="461"/>
      <c r="Q694" s="461"/>
      <c r="R694" s="461"/>
      <c r="S694" s="461"/>
    </row>
    <row r="695">
      <c r="A695" s="461"/>
      <c r="B695" s="461"/>
      <c r="C695" s="461"/>
      <c r="D695" s="461"/>
      <c r="E695" s="461"/>
      <c r="F695" s="461"/>
      <c r="G695" s="461"/>
      <c r="H695" s="461"/>
      <c r="I695" s="461"/>
      <c r="J695" s="461"/>
      <c r="K695" s="461"/>
      <c r="L695" s="461"/>
      <c r="M695" s="461"/>
      <c r="N695" s="461"/>
      <c r="O695" s="461"/>
      <c r="P695" s="461"/>
      <c r="Q695" s="461"/>
      <c r="R695" s="461"/>
      <c r="S695" s="461"/>
    </row>
    <row r="696">
      <c r="A696" s="461"/>
      <c r="B696" s="461"/>
      <c r="C696" s="461"/>
      <c r="D696" s="461"/>
      <c r="E696" s="461"/>
      <c r="F696" s="461"/>
      <c r="G696" s="461"/>
      <c r="H696" s="461"/>
      <c r="I696" s="461"/>
      <c r="J696" s="461"/>
      <c r="K696" s="461"/>
      <c r="L696" s="461"/>
      <c r="M696" s="461"/>
      <c r="N696" s="461"/>
      <c r="O696" s="461"/>
      <c r="P696" s="461"/>
      <c r="Q696" s="461"/>
      <c r="R696" s="461"/>
      <c r="S696" s="461"/>
    </row>
    <row r="697">
      <c r="A697" s="461"/>
      <c r="B697" s="461"/>
      <c r="C697" s="461"/>
      <c r="D697" s="461"/>
      <c r="E697" s="461"/>
      <c r="F697" s="461"/>
      <c r="G697" s="461"/>
      <c r="H697" s="461"/>
      <c r="I697" s="461"/>
      <c r="J697" s="461"/>
      <c r="K697" s="461"/>
      <c r="L697" s="461"/>
      <c r="M697" s="461"/>
      <c r="N697" s="461"/>
      <c r="O697" s="461"/>
      <c r="P697" s="461"/>
      <c r="Q697" s="461"/>
      <c r="R697" s="461"/>
      <c r="S697" s="461"/>
    </row>
    <row r="698">
      <c r="A698" s="461"/>
      <c r="B698" s="461"/>
      <c r="C698" s="461"/>
      <c r="D698" s="461"/>
      <c r="E698" s="461"/>
      <c r="F698" s="461"/>
      <c r="G698" s="461"/>
      <c r="H698" s="461"/>
      <c r="I698" s="461"/>
      <c r="J698" s="461"/>
      <c r="K698" s="461"/>
      <c r="L698" s="461"/>
      <c r="M698" s="461"/>
      <c r="N698" s="461"/>
      <c r="O698" s="461"/>
      <c r="P698" s="461"/>
      <c r="Q698" s="461"/>
      <c r="R698" s="461"/>
      <c r="S698" s="461"/>
    </row>
    <row r="699">
      <c r="A699" s="461"/>
      <c r="B699" s="461"/>
      <c r="C699" s="461"/>
      <c r="D699" s="461"/>
      <c r="E699" s="461"/>
      <c r="F699" s="461"/>
      <c r="G699" s="461"/>
      <c r="H699" s="461"/>
      <c r="I699" s="461"/>
      <c r="J699" s="461"/>
      <c r="K699" s="461"/>
      <c r="L699" s="461"/>
      <c r="M699" s="461"/>
      <c r="N699" s="461"/>
      <c r="O699" s="461"/>
      <c r="P699" s="461"/>
      <c r="Q699" s="461"/>
      <c r="R699" s="461"/>
      <c r="S699" s="461"/>
    </row>
    <row r="700">
      <c r="A700" s="461"/>
      <c r="B700" s="461"/>
      <c r="C700" s="461"/>
      <c r="D700" s="461"/>
      <c r="E700" s="461"/>
      <c r="F700" s="461"/>
      <c r="G700" s="461"/>
      <c r="H700" s="461"/>
      <c r="I700" s="461"/>
      <c r="J700" s="461"/>
      <c r="K700" s="461"/>
      <c r="L700" s="461"/>
      <c r="M700" s="461"/>
      <c r="N700" s="461"/>
      <c r="O700" s="461"/>
      <c r="P700" s="461"/>
      <c r="Q700" s="461"/>
      <c r="R700" s="461"/>
      <c r="S700" s="461"/>
    </row>
    <row r="701">
      <c r="A701" s="461"/>
      <c r="B701" s="461"/>
      <c r="C701" s="461"/>
      <c r="D701" s="461"/>
      <c r="E701" s="461"/>
      <c r="F701" s="461"/>
      <c r="G701" s="461"/>
      <c r="H701" s="461"/>
      <c r="I701" s="461"/>
      <c r="J701" s="461"/>
      <c r="K701" s="461"/>
      <c r="L701" s="461"/>
      <c r="M701" s="461"/>
      <c r="N701" s="461"/>
      <c r="O701" s="461"/>
      <c r="P701" s="461"/>
      <c r="Q701" s="461"/>
      <c r="R701" s="461"/>
      <c r="S701" s="461"/>
    </row>
    <row r="702">
      <c r="A702" s="461"/>
      <c r="B702" s="461"/>
      <c r="C702" s="461"/>
      <c r="D702" s="461"/>
      <c r="E702" s="461"/>
      <c r="F702" s="461"/>
      <c r="G702" s="461"/>
      <c r="H702" s="461"/>
      <c r="I702" s="461"/>
      <c r="J702" s="461"/>
      <c r="K702" s="461"/>
      <c r="L702" s="461"/>
      <c r="M702" s="461"/>
      <c r="N702" s="461"/>
      <c r="O702" s="461"/>
      <c r="P702" s="461"/>
      <c r="Q702" s="461"/>
      <c r="R702" s="461"/>
      <c r="S702" s="461"/>
    </row>
    <row r="703">
      <c r="A703" s="461"/>
      <c r="B703" s="461"/>
      <c r="C703" s="461"/>
      <c r="D703" s="461"/>
      <c r="E703" s="461"/>
      <c r="F703" s="461"/>
      <c r="G703" s="461"/>
      <c r="H703" s="461"/>
      <c r="I703" s="461"/>
      <c r="J703" s="461"/>
      <c r="K703" s="461"/>
      <c r="L703" s="461"/>
      <c r="M703" s="461"/>
      <c r="N703" s="461"/>
      <c r="O703" s="461"/>
      <c r="P703" s="461"/>
      <c r="Q703" s="461"/>
      <c r="R703" s="461"/>
      <c r="S703" s="461"/>
    </row>
    <row r="704">
      <c r="A704" s="461"/>
      <c r="B704" s="461"/>
      <c r="C704" s="461"/>
      <c r="D704" s="461"/>
      <c r="E704" s="461"/>
      <c r="F704" s="461"/>
      <c r="G704" s="461"/>
      <c r="H704" s="461"/>
      <c r="I704" s="461"/>
      <c r="J704" s="461"/>
      <c r="K704" s="461"/>
      <c r="L704" s="461"/>
      <c r="M704" s="461"/>
      <c r="N704" s="461"/>
      <c r="O704" s="461"/>
      <c r="P704" s="461"/>
      <c r="Q704" s="461"/>
      <c r="R704" s="461"/>
      <c r="S704" s="461"/>
    </row>
    <row r="705">
      <c r="A705" s="461"/>
      <c r="B705" s="461"/>
      <c r="C705" s="461"/>
      <c r="D705" s="461"/>
      <c r="E705" s="461"/>
      <c r="F705" s="461"/>
      <c r="G705" s="461"/>
      <c r="H705" s="461"/>
      <c r="I705" s="461"/>
      <c r="J705" s="461"/>
      <c r="K705" s="461"/>
      <c r="L705" s="461"/>
      <c r="M705" s="461"/>
      <c r="N705" s="461"/>
      <c r="O705" s="461"/>
      <c r="P705" s="461"/>
      <c r="Q705" s="461"/>
      <c r="R705" s="461"/>
      <c r="S705" s="461"/>
    </row>
    <row r="706">
      <c r="A706" s="461"/>
      <c r="B706" s="461"/>
      <c r="C706" s="461"/>
      <c r="D706" s="461"/>
      <c r="E706" s="461"/>
      <c r="F706" s="461"/>
      <c r="G706" s="461"/>
      <c r="H706" s="461"/>
      <c r="I706" s="461"/>
      <c r="J706" s="461"/>
      <c r="K706" s="461"/>
      <c r="L706" s="461"/>
      <c r="M706" s="461"/>
      <c r="N706" s="461"/>
      <c r="O706" s="461"/>
      <c r="P706" s="461"/>
      <c r="Q706" s="461"/>
      <c r="R706" s="461"/>
      <c r="S706" s="461"/>
    </row>
    <row r="707">
      <c r="A707" s="461"/>
      <c r="B707" s="461"/>
      <c r="C707" s="461"/>
      <c r="D707" s="461"/>
      <c r="E707" s="461"/>
      <c r="F707" s="461"/>
      <c r="G707" s="461"/>
      <c r="H707" s="461"/>
      <c r="I707" s="461"/>
      <c r="J707" s="461"/>
      <c r="K707" s="461"/>
      <c r="L707" s="461"/>
      <c r="M707" s="461"/>
      <c r="N707" s="461"/>
      <c r="O707" s="461"/>
      <c r="P707" s="461"/>
      <c r="Q707" s="461"/>
      <c r="R707" s="461"/>
      <c r="S707" s="461"/>
    </row>
    <row r="708">
      <c r="A708" s="461"/>
      <c r="B708" s="461"/>
      <c r="C708" s="461"/>
      <c r="D708" s="461"/>
      <c r="E708" s="461"/>
      <c r="F708" s="461"/>
      <c r="G708" s="461"/>
      <c r="H708" s="461"/>
      <c r="I708" s="461"/>
      <c r="J708" s="461"/>
      <c r="K708" s="461"/>
      <c r="L708" s="461"/>
      <c r="M708" s="461"/>
      <c r="N708" s="461"/>
      <c r="O708" s="461"/>
      <c r="P708" s="461"/>
      <c r="Q708" s="461"/>
      <c r="R708" s="461"/>
      <c r="S708" s="461"/>
    </row>
    <row r="709">
      <c r="A709" s="461"/>
      <c r="B709" s="461"/>
      <c r="C709" s="461"/>
      <c r="D709" s="461"/>
      <c r="E709" s="461"/>
      <c r="F709" s="461"/>
      <c r="G709" s="461"/>
      <c r="H709" s="461"/>
      <c r="I709" s="461"/>
      <c r="J709" s="461"/>
      <c r="K709" s="461"/>
      <c r="L709" s="461"/>
      <c r="M709" s="461"/>
      <c r="N709" s="461"/>
      <c r="O709" s="461"/>
      <c r="P709" s="461"/>
      <c r="Q709" s="461"/>
      <c r="R709" s="461"/>
      <c r="S709" s="461"/>
    </row>
    <row r="710">
      <c r="A710" s="461"/>
      <c r="B710" s="461"/>
      <c r="C710" s="461"/>
      <c r="D710" s="461"/>
      <c r="E710" s="461"/>
      <c r="F710" s="461"/>
      <c r="G710" s="461"/>
      <c r="H710" s="461"/>
      <c r="I710" s="461"/>
      <c r="J710" s="461"/>
      <c r="K710" s="461"/>
      <c r="L710" s="461"/>
      <c r="M710" s="461"/>
      <c r="N710" s="461"/>
      <c r="O710" s="461"/>
      <c r="P710" s="461"/>
      <c r="Q710" s="461"/>
      <c r="R710" s="461"/>
      <c r="S710" s="461"/>
    </row>
    <row r="711">
      <c r="A711" s="461"/>
      <c r="B711" s="461"/>
      <c r="C711" s="461"/>
      <c r="D711" s="461"/>
      <c r="E711" s="461"/>
      <c r="F711" s="461"/>
      <c r="G711" s="461"/>
      <c r="H711" s="461"/>
      <c r="I711" s="461"/>
      <c r="J711" s="461"/>
      <c r="K711" s="461"/>
      <c r="L711" s="461"/>
      <c r="M711" s="461"/>
      <c r="N711" s="461"/>
      <c r="O711" s="461"/>
      <c r="P711" s="461"/>
      <c r="Q711" s="461"/>
      <c r="R711" s="461"/>
      <c r="S711" s="461"/>
    </row>
    <row r="712">
      <c r="A712" s="461"/>
      <c r="B712" s="461"/>
      <c r="C712" s="461"/>
      <c r="D712" s="461"/>
      <c r="E712" s="461"/>
      <c r="F712" s="461"/>
      <c r="G712" s="461"/>
      <c r="H712" s="461"/>
      <c r="I712" s="461"/>
      <c r="J712" s="461"/>
      <c r="K712" s="461"/>
      <c r="L712" s="461"/>
      <c r="M712" s="461"/>
      <c r="N712" s="461"/>
      <c r="O712" s="461"/>
      <c r="P712" s="461"/>
      <c r="Q712" s="461"/>
      <c r="R712" s="461"/>
      <c r="S712" s="461"/>
    </row>
    <row r="713">
      <c r="A713" s="461"/>
      <c r="B713" s="461"/>
      <c r="C713" s="461"/>
      <c r="D713" s="461"/>
      <c r="E713" s="461"/>
      <c r="F713" s="461"/>
      <c r="G713" s="461"/>
      <c r="H713" s="461"/>
      <c r="I713" s="461"/>
      <c r="J713" s="461"/>
      <c r="K713" s="461"/>
      <c r="L713" s="461"/>
      <c r="M713" s="461"/>
      <c r="N713" s="461"/>
      <c r="O713" s="461"/>
      <c r="P713" s="461"/>
      <c r="Q713" s="461"/>
      <c r="R713" s="461"/>
      <c r="S713" s="461"/>
    </row>
    <row r="714">
      <c r="A714" s="461"/>
      <c r="B714" s="461"/>
      <c r="C714" s="461"/>
      <c r="D714" s="461"/>
      <c r="E714" s="461"/>
      <c r="F714" s="461"/>
      <c r="G714" s="461"/>
      <c r="H714" s="461"/>
      <c r="I714" s="461"/>
      <c r="J714" s="461"/>
      <c r="K714" s="461"/>
      <c r="L714" s="461"/>
      <c r="M714" s="461"/>
      <c r="N714" s="461"/>
      <c r="O714" s="461"/>
      <c r="P714" s="461"/>
      <c r="Q714" s="461"/>
      <c r="R714" s="461"/>
      <c r="S714" s="461"/>
    </row>
    <row r="715">
      <c r="A715" s="461"/>
      <c r="B715" s="461"/>
      <c r="C715" s="461"/>
      <c r="D715" s="461"/>
      <c r="E715" s="461"/>
      <c r="F715" s="461"/>
      <c r="G715" s="461"/>
      <c r="H715" s="461"/>
      <c r="I715" s="461"/>
      <c r="J715" s="461"/>
      <c r="K715" s="461"/>
      <c r="L715" s="461"/>
      <c r="M715" s="461"/>
      <c r="N715" s="461"/>
      <c r="O715" s="461"/>
      <c r="P715" s="461"/>
      <c r="Q715" s="461"/>
      <c r="R715" s="461"/>
      <c r="S715" s="461"/>
    </row>
    <row r="716">
      <c r="A716" s="461"/>
      <c r="B716" s="461"/>
      <c r="C716" s="461"/>
      <c r="D716" s="461"/>
      <c r="E716" s="461"/>
      <c r="F716" s="461"/>
      <c r="G716" s="461"/>
      <c r="H716" s="461"/>
      <c r="I716" s="461"/>
      <c r="J716" s="461"/>
      <c r="K716" s="461"/>
      <c r="L716" s="461"/>
      <c r="M716" s="461"/>
      <c r="N716" s="461"/>
      <c r="O716" s="461"/>
      <c r="P716" s="461"/>
      <c r="Q716" s="461"/>
      <c r="R716" s="461"/>
      <c r="S716" s="461"/>
    </row>
    <row r="717">
      <c r="A717" s="461"/>
      <c r="B717" s="461"/>
      <c r="C717" s="461"/>
      <c r="D717" s="461"/>
      <c r="E717" s="461"/>
      <c r="F717" s="461"/>
      <c r="G717" s="461"/>
      <c r="H717" s="461"/>
      <c r="I717" s="461"/>
      <c r="J717" s="461"/>
      <c r="K717" s="461"/>
      <c r="L717" s="461"/>
      <c r="M717" s="461"/>
      <c r="N717" s="461"/>
      <c r="O717" s="461"/>
      <c r="P717" s="461"/>
      <c r="Q717" s="461"/>
      <c r="R717" s="461"/>
      <c r="S717" s="461"/>
    </row>
    <row r="718">
      <c r="A718" s="461"/>
      <c r="B718" s="461"/>
      <c r="C718" s="461"/>
      <c r="D718" s="461"/>
      <c r="E718" s="461"/>
      <c r="F718" s="461"/>
      <c r="G718" s="461"/>
      <c r="H718" s="461"/>
      <c r="I718" s="461"/>
      <c r="J718" s="461"/>
      <c r="K718" s="461"/>
      <c r="L718" s="461"/>
      <c r="M718" s="461"/>
      <c r="N718" s="461"/>
      <c r="O718" s="461"/>
      <c r="P718" s="461"/>
      <c r="Q718" s="461"/>
      <c r="R718" s="461"/>
      <c r="S718" s="461"/>
    </row>
    <row r="719">
      <c r="A719" s="461"/>
      <c r="B719" s="461"/>
      <c r="C719" s="461"/>
      <c r="D719" s="461"/>
      <c r="E719" s="461"/>
      <c r="F719" s="461"/>
      <c r="G719" s="461"/>
      <c r="H719" s="461"/>
      <c r="I719" s="461"/>
      <c r="J719" s="461"/>
      <c r="K719" s="461"/>
      <c r="L719" s="461"/>
      <c r="M719" s="461"/>
      <c r="N719" s="461"/>
      <c r="O719" s="461"/>
      <c r="P719" s="461"/>
      <c r="Q719" s="461"/>
      <c r="R719" s="461"/>
      <c r="S719" s="461"/>
    </row>
    <row r="720">
      <c r="A720" s="461"/>
      <c r="B720" s="461"/>
      <c r="C720" s="461"/>
      <c r="D720" s="461"/>
      <c r="E720" s="461"/>
      <c r="F720" s="461"/>
      <c r="G720" s="461"/>
      <c r="H720" s="461"/>
      <c r="I720" s="461"/>
      <c r="J720" s="461"/>
      <c r="K720" s="461"/>
      <c r="L720" s="461"/>
      <c r="M720" s="461"/>
      <c r="N720" s="461"/>
      <c r="O720" s="461"/>
      <c r="P720" s="461"/>
      <c r="Q720" s="461"/>
      <c r="R720" s="461"/>
      <c r="S720" s="461"/>
    </row>
    <row r="721">
      <c r="A721" s="461"/>
      <c r="B721" s="461"/>
      <c r="C721" s="461"/>
      <c r="D721" s="461"/>
      <c r="E721" s="461"/>
      <c r="F721" s="461"/>
      <c r="G721" s="461"/>
      <c r="H721" s="461"/>
      <c r="I721" s="461"/>
      <c r="J721" s="461"/>
      <c r="K721" s="461"/>
      <c r="L721" s="461"/>
      <c r="M721" s="461"/>
      <c r="N721" s="461"/>
      <c r="O721" s="461"/>
      <c r="P721" s="461"/>
      <c r="Q721" s="461"/>
      <c r="R721" s="461"/>
      <c r="S721" s="461"/>
    </row>
    <row r="722">
      <c r="A722" s="461"/>
      <c r="B722" s="461"/>
      <c r="C722" s="461"/>
      <c r="D722" s="461"/>
      <c r="E722" s="461"/>
      <c r="F722" s="461"/>
      <c r="G722" s="461"/>
      <c r="H722" s="461"/>
      <c r="I722" s="461"/>
      <c r="J722" s="461"/>
      <c r="K722" s="461"/>
      <c r="L722" s="461"/>
      <c r="M722" s="461"/>
      <c r="N722" s="461"/>
      <c r="O722" s="461"/>
      <c r="P722" s="461"/>
      <c r="Q722" s="461"/>
      <c r="R722" s="461"/>
      <c r="S722" s="461"/>
    </row>
    <row r="723">
      <c r="A723" s="461"/>
      <c r="B723" s="461"/>
      <c r="C723" s="461"/>
      <c r="D723" s="461"/>
      <c r="E723" s="461"/>
      <c r="F723" s="461"/>
      <c r="G723" s="461"/>
      <c r="H723" s="461"/>
      <c r="I723" s="461"/>
      <c r="J723" s="461"/>
      <c r="K723" s="461"/>
      <c r="L723" s="461"/>
      <c r="M723" s="461"/>
      <c r="N723" s="461"/>
      <c r="O723" s="461"/>
      <c r="P723" s="461"/>
      <c r="Q723" s="461"/>
      <c r="R723" s="461"/>
      <c r="S723" s="461"/>
    </row>
    <row r="724">
      <c r="A724" s="461"/>
      <c r="B724" s="461"/>
      <c r="C724" s="461"/>
      <c r="D724" s="461"/>
      <c r="E724" s="461"/>
      <c r="F724" s="461"/>
      <c r="G724" s="461"/>
      <c r="H724" s="461"/>
      <c r="I724" s="461"/>
      <c r="J724" s="461"/>
      <c r="K724" s="461"/>
      <c r="L724" s="461"/>
      <c r="M724" s="461"/>
      <c r="N724" s="461"/>
      <c r="O724" s="461"/>
      <c r="P724" s="461"/>
      <c r="Q724" s="461"/>
      <c r="R724" s="461"/>
      <c r="S724" s="461"/>
    </row>
    <row r="725">
      <c r="A725" s="461"/>
      <c r="B725" s="461"/>
      <c r="C725" s="461"/>
      <c r="D725" s="461"/>
      <c r="E725" s="461"/>
      <c r="F725" s="461"/>
      <c r="G725" s="461"/>
      <c r="H725" s="461"/>
      <c r="I725" s="461"/>
      <c r="J725" s="461"/>
      <c r="K725" s="461"/>
      <c r="L725" s="461"/>
      <c r="M725" s="461"/>
      <c r="N725" s="461"/>
      <c r="O725" s="461"/>
      <c r="P725" s="461"/>
      <c r="Q725" s="461"/>
      <c r="R725" s="461"/>
      <c r="S725" s="461"/>
    </row>
    <row r="726">
      <c r="A726" s="461"/>
      <c r="B726" s="461"/>
      <c r="C726" s="461"/>
      <c r="D726" s="461"/>
      <c r="E726" s="461"/>
      <c r="F726" s="461"/>
      <c r="G726" s="461"/>
      <c r="H726" s="461"/>
      <c r="I726" s="461"/>
      <c r="J726" s="461"/>
      <c r="K726" s="461"/>
      <c r="L726" s="461"/>
      <c r="M726" s="461"/>
      <c r="N726" s="461"/>
      <c r="O726" s="461"/>
      <c r="P726" s="461"/>
      <c r="Q726" s="461"/>
      <c r="R726" s="461"/>
      <c r="S726" s="461"/>
    </row>
    <row r="727">
      <c r="A727" s="461"/>
      <c r="B727" s="461"/>
      <c r="C727" s="461"/>
      <c r="D727" s="461"/>
      <c r="E727" s="461"/>
      <c r="F727" s="461"/>
      <c r="G727" s="461"/>
      <c r="H727" s="461"/>
      <c r="I727" s="461"/>
      <c r="J727" s="461"/>
      <c r="K727" s="461"/>
      <c r="L727" s="461"/>
      <c r="M727" s="461"/>
      <c r="N727" s="461"/>
      <c r="O727" s="461"/>
      <c r="P727" s="461"/>
      <c r="Q727" s="461"/>
      <c r="R727" s="461"/>
      <c r="S727" s="461"/>
    </row>
    <row r="728">
      <c r="A728" s="461"/>
      <c r="B728" s="461"/>
      <c r="C728" s="461"/>
      <c r="D728" s="461"/>
      <c r="E728" s="461"/>
      <c r="F728" s="461"/>
      <c r="G728" s="461"/>
      <c r="H728" s="461"/>
      <c r="I728" s="461"/>
      <c r="J728" s="461"/>
      <c r="K728" s="461"/>
      <c r="L728" s="461"/>
      <c r="M728" s="461"/>
      <c r="N728" s="461"/>
      <c r="O728" s="461"/>
      <c r="P728" s="461"/>
      <c r="Q728" s="461"/>
      <c r="R728" s="461"/>
      <c r="S728" s="461"/>
    </row>
    <row r="729">
      <c r="A729" s="461"/>
      <c r="B729" s="461"/>
      <c r="C729" s="461"/>
      <c r="D729" s="461"/>
      <c r="E729" s="461"/>
      <c r="F729" s="461"/>
      <c r="G729" s="461"/>
      <c r="H729" s="461"/>
      <c r="I729" s="461"/>
      <c r="J729" s="461"/>
      <c r="K729" s="461"/>
      <c r="L729" s="461"/>
      <c r="M729" s="461"/>
      <c r="N729" s="461"/>
      <c r="O729" s="461"/>
      <c r="P729" s="461"/>
      <c r="Q729" s="461"/>
      <c r="R729" s="461"/>
      <c r="S729" s="461"/>
    </row>
    <row r="730">
      <c r="A730" s="461"/>
      <c r="B730" s="461"/>
      <c r="C730" s="461"/>
      <c r="D730" s="461"/>
      <c r="E730" s="461"/>
      <c r="F730" s="461"/>
      <c r="G730" s="461"/>
      <c r="H730" s="461"/>
      <c r="I730" s="461"/>
      <c r="J730" s="461"/>
      <c r="K730" s="461"/>
      <c r="L730" s="461"/>
      <c r="M730" s="461"/>
      <c r="N730" s="461"/>
      <c r="O730" s="461"/>
      <c r="P730" s="461"/>
      <c r="Q730" s="461"/>
      <c r="R730" s="461"/>
      <c r="S730" s="461"/>
    </row>
    <row r="731">
      <c r="A731" s="461"/>
      <c r="B731" s="461"/>
      <c r="C731" s="461"/>
      <c r="D731" s="461"/>
      <c r="E731" s="461"/>
      <c r="F731" s="461"/>
      <c r="G731" s="461"/>
      <c r="H731" s="461"/>
      <c r="I731" s="461"/>
      <c r="J731" s="461"/>
      <c r="K731" s="461"/>
      <c r="L731" s="461"/>
      <c r="M731" s="461"/>
      <c r="N731" s="461"/>
      <c r="O731" s="461"/>
      <c r="P731" s="461"/>
      <c r="Q731" s="461"/>
      <c r="R731" s="461"/>
      <c r="S731" s="461"/>
    </row>
    <row r="732">
      <c r="A732" s="461"/>
      <c r="B732" s="461"/>
      <c r="C732" s="461"/>
      <c r="D732" s="461"/>
      <c r="E732" s="461"/>
      <c r="F732" s="461"/>
      <c r="G732" s="461"/>
      <c r="H732" s="461"/>
      <c r="I732" s="461"/>
      <c r="J732" s="461"/>
      <c r="K732" s="461"/>
      <c r="L732" s="461"/>
      <c r="M732" s="461"/>
      <c r="N732" s="461"/>
      <c r="O732" s="461"/>
      <c r="P732" s="461"/>
      <c r="Q732" s="461"/>
      <c r="R732" s="461"/>
      <c r="S732" s="461"/>
    </row>
    <row r="733">
      <c r="A733" s="461"/>
      <c r="B733" s="461"/>
      <c r="C733" s="461"/>
      <c r="D733" s="461"/>
      <c r="E733" s="461"/>
      <c r="F733" s="461"/>
      <c r="G733" s="461"/>
      <c r="H733" s="461"/>
      <c r="I733" s="461"/>
      <c r="J733" s="461"/>
      <c r="K733" s="461"/>
      <c r="L733" s="461"/>
      <c r="M733" s="461"/>
      <c r="N733" s="461"/>
      <c r="O733" s="461"/>
      <c r="P733" s="461"/>
      <c r="Q733" s="461"/>
      <c r="R733" s="461"/>
      <c r="S733" s="461"/>
    </row>
    <row r="734">
      <c r="A734" s="461"/>
      <c r="B734" s="461"/>
      <c r="C734" s="461"/>
      <c r="D734" s="461"/>
      <c r="E734" s="461"/>
      <c r="F734" s="461"/>
      <c r="G734" s="461"/>
      <c r="H734" s="461"/>
      <c r="I734" s="461"/>
      <c r="J734" s="461"/>
      <c r="K734" s="461"/>
      <c r="L734" s="461"/>
      <c r="M734" s="461"/>
      <c r="N734" s="461"/>
      <c r="O734" s="461"/>
      <c r="P734" s="461"/>
      <c r="Q734" s="461"/>
      <c r="R734" s="461"/>
      <c r="S734" s="461"/>
    </row>
    <row r="735">
      <c r="A735" s="461"/>
      <c r="B735" s="461"/>
      <c r="C735" s="461"/>
      <c r="D735" s="461"/>
      <c r="E735" s="461"/>
      <c r="F735" s="461"/>
      <c r="G735" s="461"/>
      <c r="H735" s="461"/>
      <c r="I735" s="461"/>
      <c r="J735" s="461"/>
      <c r="K735" s="461"/>
      <c r="L735" s="461"/>
      <c r="M735" s="461"/>
      <c r="N735" s="461"/>
      <c r="O735" s="461"/>
      <c r="P735" s="461"/>
      <c r="Q735" s="461"/>
      <c r="R735" s="461"/>
      <c r="S735" s="461"/>
    </row>
    <row r="736">
      <c r="A736" s="461"/>
      <c r="B736" s="461"/>
      <c r="C736" s="461"/>
      <c r="D736" s="461"/>
      <c r="E736" s="461"/>
      <c r="F736" s="461"/>
      <c r="G736" s="461"/>
      <c r="H736" s="461"/>
      <c r="I736" s="461"/>
      <c r="J736" s="461"/>
      <c r="K736" s="461"/>
      <c r="L736" s="461"/>
      <c r="M736" s="461"/>
      <c r="N736" s="461"/>
      <c r="O736" s="461"/>
      <c r="P736" s="461"/>
      <c r="Q736" s="461"/>
      <c r="R736" s="461"/>
      <c r="S736" s="461"/>
    </row>
    <row r="737">
      <c r="A737" s="461"/>
      <c r="B737" s="461"/>
      <c r="C737" s="461"/>
      <c r="D737" s="461"/>
      <c r="E737" s="461"/>
      <c r="F737" s="461"/>
      <c r="G737" s="461"/>
      <c r="H737" s="461"/>
      <c r="I737" s="461"/>
      <c r="J737" s="461"/>
      <c r="K737" s="461"/>
      <c r="L737" s="461"/>
      <c r="M737" s="461"/>
      <c r="N737" s="461"/>
      <c r="O737" s="461"/>
      <c r="P737" s="461"/>
      <c r="Q737" s="461"/>
      <c r="R737" s="461"/>
      <c r="S737" s="461"/>
    </row>
    <row r="738">
      <c r="A738" s="461"/>
      <c r="B738" s="461"/>
      <c r="C738" s="461"/>
      <c r="D738" s="461"/>
      <c r="E738" s="461"/>
      <c r="F738" s="461"/>
      <c r="G738" s="461"/>
      <c r="H738" s="461"/>
      <c r="I738" s="461"/>
      <c r="J738" s="461"/>
      <c r="K738" s="461"/>
      <c r="L738" s="461"/>
      <c r="M738" s="461"/>
      <c r="N738" s="461"/>
      <c r="O738" s="461"/>
      <c r="P738" s="461"/>
      <c r="Q738" s="461"/>
      <c r="R738" s="461"/>
      <c r="S738" s="461"/>
    </row>
    <row r="739">
      <c r="A739" s="461"/>
      <c r="B739" s="461"/>
      <c r="C739" s="461"/>
      <c r="D739" s="461"/>
      <c r="E739" s="461"/>
      <c r="F739" s="461"/>
      <c r="G739" s="461"/>
      <c r="H739" s="461"/>
      <c r="I739" s="461"/>
      <c r="J739" s="461"/>
      <c r="K739" s="461"/>
      <c r="L739" s="461"/>
      <c r="M739" s="461"/>
      <c r="N739" s="461"/>
      <c r="O739" s="461"/>
      <c r="P739" s="461"/>
      <c r="Q739" s="461"/>
      <c r="R739" s="461"/>
      <c r="S739" s="461"/>
    </row>
    <row r="740">
      <c r="A740" s="461"/>
      <c r="B740" s="461"/>
      <c r="C740" s="461"/>
      <c r="D740" s="461"/>
      <c r="E740" s="461"/>
      <c r="F740" s="461"/>
      <c r="G740" s="461"/>
      <c r="H740" s="461"/>
      <c r="I740" s="461"/>
      <c r="J740" s="461"/>
      <c r="K740" s="461"/>
      <c r="L740" s="461"/>
      <c r="M740" s="461"/>
      <c r="N740" s="461"/>
      <c r="O740" s="461"/>
      <c r="P740" s="461"/>
      <c r="Q740" s="461"/>
      <c r="R740" s="461"/>
      <c r="S740" s="461"/>
    </row>
    <row r="741">
      <c r="A741" s="461"/>
      <c r="B741" s="461"/>
      <c r="C741" s="461"/>
      <c r="D741" s="461"/>
      <c r="E741" s="461"/>
      <c r="F741" s="461"/>
      <c r="G741" s="461"/>
      <c r="H741" s="461"/>
      <c r="I741" s="461"/>
      <c r="J741" s="461"/>
      <c r="K741" s="461"/>
      <c r="L741" s="461"/>
      <c r="M741" s="461"/>
      <c r="N741" s="461"/>
      <c r="O741" s="461"/>
      <c r="P741" s="461"/>
      <c r="Q741" s="461"/>
      <c r="R741" s="461"/>
      <c r="S741" s="461"/>
    </row>
    <row r="742">
      <c r="A742" s="461"/>
      <c r="B742" s="461"/>
      <c r="C742" s="461"/>
      <c r="D742" s="461"/>
      <c r="E742" s="461"/>
      <c r="F742" s="461"/>
      <c r="G742" s="461"/>
      <c r="H742" s="461"/>
      <c r="I742" s="461"/>
      <c r="J742" s="461"/>
      <c r="K742" s="461"/>
      <c r="L742" s="461"/>
      <c r="M742" s="461"/>
      <c r="N742" s="461"/>
      <c r="O742" s="461"/>
      <c r="P742" s="461"/>
      <c r="Q742" s="461"/>
      <c r="R742" s="461"/>
      <c r="S742" s="461"/>
    </row>
    <row r="743">
      <c r="A743" s="461"/>
      <c r="B743" s="461"/>
      <c r="C743" s="461"/>
      <c r="D743" s="461"/>
      <c r="E743" s="461"/>
      <c r="F743" s="461"/>
      <c r="G743" s="461"/>
      <c r="H743" s="461"/>
      <c r="I743" s="461"/>
      <c r="J743" s="461"/>
      <c r="K743" s="461"/>
      <c r="L743" s="461"/>
      <c r="M743" s="461"/>
      <c r="N743" s="461"/>
      <c r="O743" s="461"/>
      <c r="P743" s="461"/>
      <c r="Q743" s="461"/>
      <c r="R743" s="461"/>
      <c r="S743" s="461"/>
    </row>
    <row r="744">
      <c r="A744" s="461"/>
      <c r="B744" s="461"/>
      <c r="C744" s="461"/>
      <c r="D744" s="461"/>
      <c r="E744" s="461"/>
      <c r="F744" s="461"/>
      <c r="G744" s="461"/>
      <c r="H744" s="461"/>
      <c r="I744" s="461"/>
      <c r="J744" s="461"/>
      <c r="K744" s="461"/>
      <c r="L744" s="461"/>
      <c r="M744" s="461"/>
      <c r="N744" s="461"/>
      <c r="O744" s="461"/>
      <c r="P744" s="461"/>
      <c r="Q744" s="461"/>
      <c r="R744" s="461"/>
      <c r="S744" s="461"/>
    </row>
    <row r="745">
      <c r="A745" s="461"/>
      <c r="B745" s="461"/>
      <c r="C745" s="461"/>
      <c r="D745" s="461"/>
      <c r="E745" s="461"/>
      <c r="F745" s="461"/>
      <c r="G745" s="461"/>
      <c r="H745" s="461"/>
      <c r="I745" s="461"/>
      <c r="J745" s="461"/>
      <c r="K745" s="461"/>
      <c r="L745" s="461"/>
      <c r="M745" s="461"/>
      <c r="N745" s="461"/>
      <c r="O745" s="461"/>
      <c r="P745" s="461"/>
      <c r="Q745" s="461"/>
      <c r="R745" s="461"/>
      <c r="S745" s="461"/>
    </row>
    <row r="746">
      <c r="A746" s="461"/>
      <c r="B746" s="461"/>
      <c r="C746" s="461"/>
      <c r="D746" s="461"/>
      <c r="E746" s="461"/>
      <c r="F746" s="461"/>
      <c r="G746" s="461"/>
      <c r="H746" s="461"/>
      <c r="I746" s="461"/>
      <c r="J746" s="461"/>
      <c r="K746" s="461"/>
      <c r="L746" s="461"/>
      <c r="M746" s="461"/>
      <c r="N746" s="461"/>
      <c r="O746" s="461"/>
      <c r="P746" s="461"/>
      <c r="Q746" s="461"/>
      <c r="R746" s="461"/>
      <c r="S746" s="461"/>
    </row>
    <row r="747">
      <c r="A747" s="461"/>
      <c r="B747" s="461"/>
      <c r="C747" s="461"/>
      <c r="D747" s="461"/>
      <c r="E747" s="461"/>
      <c r="F747" s="461"/>
      <c r="G747" s="461"/>
      <c r="H747" s="461"/>
      <c r="I747" s="461"/>
      <c r="J747" s="461"/>
      <c r="K747" s="461"/>
      <c r="L747" s="461"/>
      <c r="M747" s="461"/>
      <c r="N747" s="461"/>
      <c r="O747" s="461"/>
      <c r="P747" s="461"/>
      <c r="Q747" s="461"/>
      <c r="R747" s="461"/>
      <c r="S747" s="461"/>
    </row>
    <row r="748">
      <c r="A748" s="461"/>
      <c r="B748" s="461"/>
      <c r="C748" s="461"/>
      <c r="D748" s="461"/>
      <c r="E748" s="461"/>
      <c r="F748" s="461"/>
      <c r="G748" s="461"/>
      <c r="H748" s="461"/>
      <c r="I748" s="461"/>
      <c r="J748" s="461"/>
      <c r="K748" s="461"/>
      <c r="L748" s="461"/>
      <c r="M748" s="461"/>
      <c r="N748" s="461"/>
      <c r="O748" s="461"/>
      <c r="P748" s="461"/>
      <c r="Q748" s="461"/>
      <c r="R748" s="461"/>
      <c r="S748" s="461"/>
    </row>
    <row r="749">
      <c r="A749" s="461"/>
      <c r="B749" s="461"/>
      <c r="C749" s="461"/>
      <c r="D749" s="461"/>
      <c r="E749" s="461"/>
      <c r="F749" s="461"/>
      <c r="G749" s="461"/>
      <c r="H749" s="461"/>
      <c r="I749" s="461"/>
      <c r="J749" s="461"/>
      <c r="K749" s="461"/>
      <c r="L749" s="461"/>
      <c r="M749" s="461"/>
      <c r="N749" s="461"/>
      <c r="O749" s="461"/>
      <c r="P749" s="461"/>
      <c r="Q749" s="461"/>
      <c r="R749" s="461"/>
      <c r="S749" s="461"/>
    </row>
    <row r="750">
      <c r="A750" s="461"/>
      <c r="B750" s="461"/>
      <c r="C750" s="461"/>
      <c r="D750" s="461"/>
      <c r="E750" s="461"/>
      <c r="F750" s="461"/>
      <c r="G750" s="461"/>
      <c r="H750" s="461"/>
      <c r="I750" s="461"/>
      <c r="J750" s="461"/>
      <c r="K750" s="461"/>
      <c r="L750" s="461"/>
      <c r="M750" s="461"/>
      <c r="N750" s="461"/>
      <c r="O750" s="461"/>
      <c r="P750" s="461"/>
      <c r="Q750" s="461"/>
      <c r="R750" s="461"/>
      <c r="S750" s="461"/>
    </row>
    <row r="751">
      <c r="A751" s="461"/>
      <c r="B751" s="461"/>
      <c r="C751" s="461"/>
      <c r="D751" s="461"/>
      <c r="E751" s="461"/>
      <c r="F751" s="461"/>
      <c r="G751" s="461"/>
      <c r="H751" s="461"/>
      <c r="I751" s="461"/>
      <c r="J751" s="461"/>
      <c r="K751" s="461"/>
      <c r="L751" s="461"/>
      <c r="M751" s="461"/>
      <c r="N751" s="461"/>
      <c r="O751" s="461"/>
      <c r="P751" s="461"/>
      <c r="Q751" s="461"/>
      <c r="R751" s="461"/>
      <c r="S751" s="461"/>
    </row>
    <row r="752">
      <c r="A752" s="461"/>
      <c r="B752" s="461"/>
      <c r="C752" s="461"/>
      <c r="D752" s="461"/>
      <c r="E752" s="461"/>
      <c r="F752" s="461"/>
      <c r="G752" s="461"/>
      <c r="H752" s="461"/>
      <c r="I752" s="461"/>
      <c r="J752" s="461"/>
      <c r="K752" s="461"/>
      <c r="L752" s="461"/>
      <c r="M752" s="461"/>
      <c r="N752" s="461"/>
      <c r="O752" s="461"/>
      <c r="P752" s="461"/>
      <c r="Q752" s="461"/>
      <c r="R752" s="461"/>
      <c r="S752" s="461"/>
    </row>
    <row r="753">
      <c r="A753" s="461"/>
      <c r="B753" s="461"/>
      <c r="C753" s="461"/>
      <c r="D753" s="461"/>
      <c r="E753" s="461"/>
      <c r="F753" s="461"/>
      <c r="G753" s="461"/>
      <c r="H753" s="461"/>
      <c r="I753" s="461"/>
      <c r="J753" s="461"/>
      <c r="K753" s="461"/>
      <c r="L753" s="461"/>
      <c r="M753" s="461"/>
      <c r="N753" s="461"/>
      <c r="O753" s="461"/>
      <c r="P753" s="461"/>
      <c r="Q753" s="461"/>
      <c r="R753" s="461"/>
      <c r="S753" s="461"/>
    </row>
    <row r="754">
      <c r="A754" s="461"/>
      <c r="B754" s="461"/>
      <c r="C754" s="461"/>
      <c r="D754" s="461"/>
      <c r="E754" s="461"/>
      <c r="F754" s="461"/>
      <c r="G754" s="461"/>
      <c r="H754" s="461"/>
      <c r="I754" s="461"/>
      <c r="J754" s="461"/>
      <c r="K754" s="461"/>
      <c r="L754" s="461"/>
      <c r="M754" s="461"/>
      <c r="N754" s="461"/>
      <c r="O754" s="461"/>
      <c r="P754" s="461"/>
      <c r="Q754" s="461"/>
      <c r="R754" s="461"/>
      <c r="S754" s="461"/>
    </row>
    <row r="755">
      <c r="A755" s="461"/>
      <c r="B755" s="461"/>
      <c r="C755" s="461"/>
      <c r="D755" s="461"/>
      <c r="E755" s="461"/>
      <c r="F755" s="461"/>
      <c r="G755" s="461"/>
      <c r="H755" s="461"/>
      <c r="I755" s="461"/>
      <c r="J755" s="461"/>
      <c r="K755" s="461"/>
      <c r="L755" s="461"/>
      <c r="M755" s="461"/>
      <c r="N755" s="461"/>
      <c r="O755" s="461"/>
      <c r="P755" s="461"/>
      <c r="Q755" s="461"/>
      <c r="R755" s="461"/>
      <c r="S755" s="461"/>
    </row>
    <row r="756">
      <c r="A756" s="461"/>
      <c r="B756" s="461"/>
      <c r="C756" s="461"/>
      <c r="D756" s="461"/>
      <c r="E756" s="461"/>
      <c r="F756" s="461"/>
      <c r="G756" s="461"/>
      <c r="H756" s="461"/>
      <c r="I756" s="461"/>
      <c r="J756" s="461"/>
      <c r="K756" s="461"/>
      <c r="L756" s="461"/>
      <c r="M756" s="461"/>
      <c r="N756" s="461"/>
      <c r="O756" s="461"/>
      <c r="P756" s="461"/>
      <c r="Q756" s="461"/>
      <c r="R756" s="461"/>
      <c r="S756" s="461"/>
    </row>
    <row r="757">
      <c r="A757" s="461"/>
      <c r="B757" s="461"/>
      <c r="C757" s="461"/>
      <c r="D757" s="461"/>
      <c r="E757" s="461"/>
      <c r="F757" s="461"/>
      <c r="G757" s="461"/>
      <c r="H757" s="461"/>
      <c r="I757" s="461"/>
      <c r="J757" s="461"/>
      <c r="K757" s="461"/>
      <c r="L757" s="461"/>
      <c r="M757" s="461"/>
      <c r="N757" s="461"/>
      <c r="O757" s="461"/>
      <c r="P757" s="461"/>
      <c r="Q757" s="461"/>
      <c r="R757" s="461"/>
      <c r="S757" s="461"/>
    </row>
    <row r="758">
      <c r="A758" s="461"/>
      <c r="B758" s="461"/>
      <c r="C758" s="461"/>
      <c r="D758" s="461"/>
      <c r="E758" s="461"/>
      <c r="F758" s="461"/>
      <c r="G758" s="461"/>
      <c r="H758" s="461"/>
      <c r="I758" s="461"/>
      <c r="J758" s="461"/>
      <c r="K758" s="461"/>
      <c r="L758" s="461"/>
      <c r="M758" s="461"/>
      <c r="N758" s="461"/>
      <c r="O758" s="461"/>
      <c r="P758" s="461"/>
      <c r="Q758" s="461"/>
      <c r="R758" s="461"/>
      <c r="S758" s="461"/>
    </row>
    <row r="759">
      <c r="A759" s="461"/>
      <c r="B759" s="461"/>
      <c r="C759" s="461"/>
      <c r="D759" s="461"/>
      <c r="E759" s="461"/>
      <c r="F759" s="461"/>
      <c r="G759" s="461"/>
      <c r="H759" s="461"/>
      <c r="I759" s="461"/>
      <c r="J759" s="461"/>
      <c r="K759" s="461"/>
      <c r="L759" s="461"/>
      <c r="M759" s="461"/>
      <c r="N759" s="461"/>
      <c r="O759" s="461"/>
      <c r="P759" s="461"/>
      <c r="Q759" s="461"/>
      <c r="R759" s="461"/>
      <c r="S759" s="461"/>
    </row>
    <row r="760">
      <c r="A760" s="461"/>
      <c r="B760" s="461"/>
      <c r="C760" s="461"/>
      <c r="D760" s="461"/>
      <c r="E760" s="461"/>
      <c r="F760" s="461"/>
      <c r="G760" s="461"/>
      <c r="H760" s="461"/>
      <c r="I760" s="461"/>
      <c r="J760" s="461"/>
      <c r="K760" s="461"/>
      <c r="L760" s="461"/>
      <c r="M760" s="461"/>
      <c r="N760" s="461"/>
      <c r="O760" s="461"/>
      <c r="P760" s="461"/>
      <c r="Q760" s="461"/>
      <c r="R760" s="461"/>
      <c r="S760" s="461"/>
    </row>
    <row r="761">
      <c r="A761" s="461"/>
      <c r="B761" s="461"/>
      <c r="C761" s="461"/>
      <c r="D761" s="461"/>
      <c r="E761" s="461"/>
      <c r="F761" s="461"/>
      <c r="G761" s="461"/>
      <c r="H761" s="461"/>
      <c r="I761" s="461"/>
      <c r="J761" s="461"/>
      <c r="K761" s="461"/>
      <c r="L761" s="461"/>
      <c r="M761" s="461"/>
      <c r="N761" s="461"/>
      <c r="O761" s="461"/>
      <c r="P761" s="461"/>
      <c r="Q761" s="461"/>
      <c r="R761" s="461"/>
      <c r="S761" s="461"/>
    </row>
    <row r="762">
      <c r="A762" s="461"/>
      <c r="B762" s="461"/>
      <c r="C762" s="461"/>
      <c r="D762" s="461"/>
      <c r="E762" s="461"/>
      <c r="F762" s="461"/>
      <c r="G762" s="461"/>
      <c r="H762" s="461"/>
      <c r="I762" s="461"/>
      <c r="J762" s="461"/>
      <c r="K762" s="461"/>
      <c r="L762" s="461"/>
      <c r="M762" s="461"/>
      <c r="N762" s="461"/>
      <c r="O762" s="461"/>
      <c r="P762" s="461"/>
      <c r="Q762" s="461"/>
      <c r="R762" s="461"/>
      <c r="S762" s="461"/>
    </row>
    <row r="763">
      <c r="A763" s="461"/>
      <c r="B763" s="461"/>
      <c r="C763" s="461"/>
      <c r="D763" s="461"/>
      <c r="E763" s="461"/>
      <c r="F763" s="461"/>
      <c r="G763" s="461"/>
      <c r="H763" s="461"/>
      <c r="I763" s="461"/>
      <c r="J763" s="461"/>
      <c r="K763" s="461"/>
      <c r="L763" s="461"/>
      <c r="M763" s="461"/>
      <c r="N763" s="461"/>
      <c r="O763" s="461"/>
      <c r="P763" s="461"/>
      <c r="Q763" s="461"/>
      <c r="R763" s="461"/>
      <c r="S763" s="461"/>
    </row>
    <row r="764">
      <c r="A764" s="461"/>
      <c r="B764" s="461"/>
      <c r="C764" s="461"/>
      <c r="D764" s="461"/>
      <c r="E764" s="461"/>
      <c r="F764" s="461"/>
      <c r="G764" s="461"/>
      <c r="H764" s="461"/>
      <c r="I764" s="461"/>
      <c r="J764" s="461"/>
      <c r="K764" s="461"/>
      <c r="L764" s="461"/>
      <c r="M764" s="461"/>
      <c r="N764" s="461"/>
      <c r="O764" s="461"/>
      <c r="P764" s="461"/>
      <c r="Q764" s="461"/>
      <c r="R764" s="461"/>
      <c r="S764" s="461"/>
    </row>
    <row r="765">
      <c r="A765" s="461"/>
      <c r="B765" s="461"/>
      <c r="C765" s="461"/>
      <c r="D765" s="461"/>
      <c r="E765" s="461"/>
      <c r="F765" s="461"/>
      <c r="G765" s="461"/>
      <c r="H765" s="461"/>
      <c r="I765" s="461"/>
      <c r="J765" s="461"/>
      <c r="K765" s="461"/>
      <c r="L765" s="461"/>
      <c r="M765" s="461"/>
      <c r="N765" s="461"/>
      <c r="O765" s="461"/>
      <c r="P765" s="461"/>
      <c r="Q765" s="461"/>
      <c r="R765" s="461"/>
      <c r="S765" s="461"/>
    </row>
    <row r="766">
      <c r="A766" s="461"/>
      <c r="B766" s="461"/>
      <c r="C766" s="461"/>
      <c r="D766" s="461"/>
      <c r="E766" s="461"/>
      <c r="F766" s="461"/>
      <c r="G766" s="461"/>
      <c r="H766" s="461"/>
      <c r="I766" s="461"/>
      <c r="J766" s="461"/>
      <c r="K766" s="461"/>
      <c r="L766" s="461"/>
      <c r="M766" s="461"/>
      <c r="N766" s="461"/>
      <c r="O766" s="461"/>
      <c r="P766" s="461"/>
      <c r="Q766" s="461"/>
      <c r="R766" s="461"/>
      <c r="S766" s="461"/>
    </row>
    <row r="767">
      <c r="A767" s="461"/>
      <c r="B767" s="461"/>
      <c r="C767" s="461"/>
      <c r="D767" s="461"/>
      <c r="E767" s="461"/>
      <c r="F767" s="461"/>
      <c r="G767" s="461"/>
      <c r="H767" s="461"/>
      <c r="I767" s="461"/>
      <c r="J767" s="461"/>
      <c r="K767" s="461"/>
      <c r="L767" s="461"/>
      <c r="M767" s="461"/>
      <c r="N767" s="461"/>
      <c r="O767" s="461"/>
      <c r="P767" s="461"/>
      <c r="Q767" s="461"/>
      <c r="R767" s="461"/>
      <c r="S767" s="461"/>
    </row>
    <row r="768">
      <c r="A768" s="461"/>
      <c r="B768" s="461"/>
      <c r="C768" s="461"/>
      <c r="D768" s="461"/>
      <c r="E768" s="461"/>
      <c r="F768" s="461"/>
      <c r="G768" s="461"/>
      <c r="H768" s="461"/>
      <c r="I768" s="461"/>
      <c r="J768" s="461"/>
      <c r="K768" s="461"/>
      <c r="L768" s="461"/>
      <c r="M768" s="461"/>
      <c r="N768" s="461"/>
      <c r="O768" s="461"/>
      <c r="P768" s="461"/>
      <c r="Q768" s="461"/>
      <c r="R768" s="461"/>
      <c r="S768" s="461"/>
    </row>
    <row r="769">
      <c r="A769" s="461"/>
      <c r="B769" s="461"/>
      <c r="C769" s="461"/>
      <c r="D769" s="461"/>
      <c r="E769" s="461"/>
      <c r="F769" s="461"/>
      <c r="G769" s="461"/>
      <c r="H769" s="461"/>
      <c r="I769" s="461"/>
      <c r="J769" s="461"/>
      <c r="K769" s="461"/>
      <c r="L769" s="461"/>
      <c r="M769" s="461"/>
      <c r="N769" s="461"/>
      <c r="O769" s="461"/>
      <c r="P769" s="461"/>
      <c r="Q769" s="461"/>
      <c r="R769" s="461"/>
      <c r="S769" s="461"/>
    </row>
    <row r="770">
      <c r="A770" s="461"/>
      <c r="B770" s="461"/>
      <c r="C770" s="461"/>
      <c r="D770" s="461"/>
      <c r="E770" s="461"/>
      <c r="F770" s="461"/>
      <c r="G770" s="461"/>
      <c r="H770" s="461"/>
      <c r="I770" s="461"/>
      <c r="J770" s="461"/>
      <c r="K770" s="461"/>
      <c r="L770" s="461"/>
      <c r="M770" s="461"/>
      <c r="N770" s="461"/>
      <c r="O770" s="461"/>
      <c r="P770" s="461"/>
      <c r="Q770" s="461"/>
      <c r="R770" s="461"/>
      <c r="S770" s="461"/>
    </row>
    <row r="771">
      <c r="A771" s="461"/>
      <c r="B771" s="461"/>
      <c r="C771" s="461"/>
      <c r="D771" s="461"/>
      <c r="E771" s="461"/>
      <c r="F771" s="461"/>
      <c r="G771" s="461"/>
      <c r="H771" s="461"/>
      <c r="I771" s="461"/>
      <c r="J771" s="461"/>
      <c r="K771" s="461"/>
      <c r="L771" s="461"/>
      <c r="M771" s="461"/>
      <c r="N771" s="461"/>
      <c r="O771" s="461"/>
      <c r="P771" s="461"/>
      <c r="Q771" s="461"/>
      <c r="R771" s="461"/>
      <c r="S771" s="461"/>
    </row>
    <row r="772">
      <c r="A772" s="461"/>
      <c r="B772" s="461"/>
      <c r="C772" s="461"/>
      <c r="D772" s="461"/>
      <c r="E772" s="461"/>
      <c r="F772" s="461"/>
      <c r="G772" s="461"/>
      <c r="H772" s="461"/>
      <c r="I772" s="461"/>
      <c r="J772" s="461"/>
      <c r="K772" s="461"/>
      <c r="L772" s="461"/>
      <c r="M772" s="461"/>
      <c r="N772" s="461"/>
      <c r="O772" s="461"/>
      <c r="P772" s="461"/>
      <c r="Q772" s="461"/>
      <c r="R772" s="461"/>
      <c r="S772" s="461"/>
    </row>
    <row r="773">
      <c r="A773" s="461"/>
      <c r="B773" s="461"/>
      <c r="C773" s="461"/>
      <c r="D773" s="461"/>
      <c r="E773" s="461"/>
      <c r="F773" s="461"/>
      <c r="G773" s="461"/>
      <c r="H773" s="461"/>
      <c r="I773" s="461"/>
      <c r="J773" s="461"/>
      <c r="K773" s="461"/>
      <c r="L773" s="461"/>
      <c r="M773" s="461"/>
      <c r="N773" s="461"/>
      <c r="O773" s="461"/>
      <c r="P773" s="461"/>
      <c r="Q773" s="461"/>
      <c r="R773" s="461"/>
      <c r="S773" s="461"/>
    </row>
    <row r="774">
      <c r="A774" s="461"/>
      <c r="B774" s="461"/>
      <c r="C774" s="461"/>
      <c r="D774" s="461"/>
      <c r="E774" s="461"/>
      <c r="F774" s="461"/>
      <c r="G774" s="461"/>
      <c r="H774" s="461"/>
      <c r="I774" s="461"/>
      <c r="J774" s="461"/>
      <c r="K774" s="461"/>
      <c r="L774" s="461"/>
      <c r="M774" s="461"/>
      <c r="N774" s="461"/>
      <c r="O774" s="461"/>
      <c r="P774" s="461"/>
      <c r="Q774" s="461"/>
      <c r="R774" s="461"/>
      <c r="S774" s="461"/>
    </row>
    <row r="775">
      <c r="A775" s="461"/>
      <c r="B775" s="461"/>
      <c r="C775" s="461"/>
      <c r="D775" s="461"/>
      <c r="E775" s="461"/>
      <c r="F775" s="461"/>
      <c r="G775" s="461"/>
      <c r="H775" s="461"/>
      <c r="I775" s="461"/>
      <c r="J775" s="461"/>
      <c r="K775" s="461"/>
      <c r="L775" s="461"/>
      <c r="M775" s="461"/>
      <c r="N775" s="461"/>
      <c r="O775" s="461"/>
      <c r="P775" s="461"/>
      <c r="Q775" s="461"/>
      <c r="R775" s="461"/>
      <c r="S775" s="461"/>
    </row>
    <row r="776">
      <c r="A776" s="461"/>
      <c r="B776" s="461"/>
      <c r="C776" s="461"/>
      <c r="D776" s="461"/>
      <c r="E776" s="461"/>
      <c r="F776" s="461"/>
      <c r="G776" s="461"/>
      <c r="H776" s="461"/>
      <c r="I776" s="461"/>
      <c r="J776" s="461"/>
      <c r="K776" s="461"/>
      <c r="L776" s="461"/>
      <c r="M776" s="461"/>
      <c r="N776" s="461"/>
      <c r="O776" s="461"/>
      <c r="P776" s="461"/>
      <c r="Q776" s="461"/>
      <c r="R776" s="461"/>
      <c r="S776" s="461"/>
    </row>
    <row r="777">
      <c r="A777" s="461"/>
      <c r="B777" s="461"/>
      <c r="C777" s="461"/>
      <c r="D777" s="461"/>
      <c r="E777" s="461"/>
      <c r="F777" s="461"/>
      <c r="G777" s="461"/>
      <c r="H777" s="461"/>
      <c r="I777" s="461"/>
      <c r="J777" s="461"/>
      <c r="K777" s="461"/>
      <c r="L777" s="461"/>
      <c r="M777" s="461"/>
      <c r="N777" s="461"/>
      <c r="O777" s="461"/>
      <c r="P777" s="461"/>
      <c r="Q777" s="461"/>
      <c r="R777" s="461"/>
      <c r="S777" s="461"/>
    </row>
    <row r="778">
      <c r="A778" s="461"/>
      <c r="B778" s="461"/>
      <c r="C778" s="461"/>
      <c r="D778" s="461"/>
      <c r="E778" s="461"/>
      <c r="F778" s="461"/>
      <c r="G778" s="461"/>
      <c r="H778" s="461"/>
      <c r="I778" s="461"/>
      <c r="J778" s="461"/>
      <c r="K778" s="461"/>
      <c r="L778" s="461"/>
      <c r="M778" s="461"/>
      <c r="N778" s="461"/>
      <c r="O778" s="461"/>
      <c r="P778" s="461"/>
      <c r="Q778" s="461"/>
      <c r="R778" s="461"/>
      <c r="S778" s="461"/>
    </row>
    <row r="779">
      <c r="A779" s="461"/>
      <c r="B779" s="461"/>
      <c r="C779" s="461"/>
      <c r="D779" s="461"/>
      <c r="E779" s="461"/>
      <c r="F779" s="461"/>
      <c r="G779" s="461"/>
      <c r="H779" s="461"/>
      <c r="I779" s="461"/>
      <c r="J779" s="461"/>
      <c r="K779" s="461"/>
      <c r="L779" s="461"/>
      <c r="M779" s="461"/>
      <c r="N779" s="461"/>
      <c r="O779" s="461"/>
      <c r="P779" s="461"/>
      <c r="Q779" s="461"/>
      <c r="R779" s="461"/>
      <c r="S779" s="461"/>
    </row>
    <row r="780">
      <c r="A780" s="461"/>
      <c r="B780" s="461"/>
      <c r="C780" s="461"/>
      <c r="D780" s="461"/>
      <c r="E780" s="461"/>
      <c r="F780" s="461"/>
      <c r="G780" s="461"/>
      <c r="H780" s="461"/>
      <c r="I780" s="461"/>
      <c r="J780" s="461"/>
      <c r="K780" s="461"/>
      <c r="L780" s="461"/>
      <c r="M780" s="461"/>
      <c r="N780" s="461"/>
      <c r="O780" s="461"/>
      <c r="P780" s="461"/>
      <c r="Q780" s="461"/>
      <c r="R780" s="461"/>
      <c r="S780" s="461"/>
    </row>
    <row r="781">
      <c r="A781" s="461"/>
      <c r="B781" s="461"/>
      <c r="C781" s="461"/>
      <c r="D781" s="461"/>
      <c r="E781" s="461"/>
      <c r="F781" s="461"/>
      <c r="G781" s="461"/>
      <c r="H781" s="461"/>
      <c r="I781" s="461"/>
      <c r="J781" s="461"/>
      <c r="K781" s="461"/>
      <c r="L781" s="461"/>
      <c r="M781" s="461"/>
      <c r="N781" s="461"/>
      <c r="O781" s="461"/>
      <c r="P781" s="461"/>
      <c r="Q781" s="461"/>
      <c r="R781" s="461"/>
      <c r="S781" s="461"/>
    </row>
    <row r="782">
      <c r="A782" s="461"/>
      <c r="B782" s="461"/>
      <c r="C782" s="461"/>
      <c r="D782" s="461"/>
      <c r="E782" s="461"/>
      <c r="F782" s="461"/>
      <c r="G782" s="461"/>
      <c r="H782" s="461"/>
      <c r="I782" s="461"/>
      <c r="J782" s="461"/>
      <c r="K782" s="461"/>
      <c r="L782" s="461"/>
      <c r="M782" s="461"/>
      <c r="N782" s="461"/>
      <c r="O782" s="461"/>
      <c r="P782" s="461"/>
      <c r="Q782" s="461"/>
      <c r="R782" s="461"/>
      <c r="S782" s="461"/>
    </row>
    <row r="783">
      <c r="A783" s="461"/>
      <c r="B783" s="461"/>
      <c r="C783" s="461"/>
      <c r="D783" s="461"/>
      <c r="E783" s="461"/>
      <c r="F783" s="461"/>
      <c r="G783" s="461"/>
      <c r="H783" s="461"/>
      <c r="I783" s="461"/>
      <c r="J783" s="461"/>
      <c r="K783" s="461"/>
      <c r="L783" s="461"/>
      <c r="M783" s="461"/>
      <c r="N783" s="461"/>
      <c r="O783" s="461"/>
      <c r="P783" s="461"/>
      <c r="Q783" s="461"/>
      <c r="R783" s="461"/>
      <c r="S783" s="461"/>
    </row>
    <row r="784">
      <c r="A784" s="461"/>
      <c r="B784" s="461"/>
      <c r="C784" s="461"/>
      <c r="D784" s="461"/>
      <c r="E784" s="461"/>
      <c r="F784" s="461"/>
      <c r="G784" s="461"/>
      <c r="H784" s="461"/>
      <c r="I784" s="461"/>
      <c r="J784" s="461"/>
      <c r="K784" s="461"/>
      <c r="L784" s="461"/>
      <c r="M784" s="461"/>
      <c r="N784" s="461"/>
      <c r="O784" s="461"/>
      <c r="P784" s="461"/>
      <c r="Q784" s="461"/>
      <c r="R784" s="461"/>
      <c r="S784" s="461"/>
    </row>
    <row r="785">
      <c r="A785" s="461"/>
      <c r="B785" s="461"/>
      <c r="C785" s="461"/>
      <c r="D785" s="461"/>
      <c r="E785" s="461"/>
      <c r="F785" s="461"/>
      <c r="G785" s="461"/>
      <c r="H785" s="461"/>
      <c r="I785" s="461"/>
      <c r="J785" s="461"/>
      <c r="K785" s="461"/>
      <c r="L785" s="461"/>
      <c r="M785" s="461"/>
      <c r="N785" s="461"/>
      <c r="O785" s="461"/>
      <c r="P785" s="461"/>
      <c r="Q785" s="461"/>
      <c r="R785" s="461"/>
      <c r="S785" s="461"/>
    </row>
    <row r="786">
      <c r="A786" s="461"/>
      <c r="B786" s="461"/>
      <c r="C786" s="461"/>
      <c r="D786" s="461"/>
      <c r="E786" s="461"/>
      <c r="F786" s="461"/>
      <c r="G786" s="461"/>
      <c r="H786" s="461"/>
      <c r="I786" s="461"/>
      <c r="J786" s="461"/>
      <c r="K786" s="461"/>
      <c r="L786" s="461"/>
      <c r="M786" s="461"/>
      <c r="N786" s="461"/>
      <c r="O786" s="461"/>
      <c r="P786" s="461"/>
      <c r="Q786" s="461"/>
      <c r="R786" s="461"/>
      <c r="S786" s="461"/>
    </row>
    <row r="787">
      <c r="A787" s="461"/>
      <c r="B787" s="461"/>
      <c r="C787" s="461"/>
      <c r="D787" s="461"/>
      <c r="E787" s="461"/>
      <c r="F787" s="461"/>
      <c r="G787" s="461"/>
      <c r="H787" s="461"/>
      <c r="I787" s="461"/>
      <c r="J787" s="461"/>
      <c r="K787" s="461"/>
      <c r="L787" s="461"/>
      <c r="M787" s="461"/>
      <c r="N787" s="461"/>
      <c r="O787" s="461"/>
      <c r="P787" s="461"/>
      <c r="Q787" s="461"/>
      <c r="R787" s="461"/>
      <c r="S787" s="461"/>
    </row>
    <row r="788">
      <c r="A788" s="461"/>
      <c r="B788" s="461"/>
      <c r="C788" s="461"/>
      <c r="D788" s="461"/>
      <c r="E788" s="461"/>
      <c r="F788" s="461"/>
      <c r="G788" s="461"/>
      <c r="H788" s="461"/>
      <c r="I788" s="461"/>
      <c r="J788" s="461"/>
      <c r="K788" s="461"/>
      <c r="L788" s="461"/>
      <c r="M788" s="461"/>
      <c r="N788" s="461"/>
      <c r="O788" s="461"/>
      <c r="P788" s="461"/>
      <c r="Q788" s="461"/>
      <c r="R788" s="461"/>
      <c r="S788" s="461"/>
    </row>
    <row r="789">
      <c r="A789" s="461"/>
      <c r="B789" s="461"/>
      <c r="C789" s="461"/>
      <c r="D789" s="461"/>
      <c r="E789" s="461"/>
      <c r="F789" s="461"/>
      <c r="G789" s="461"/>
      <c r="H789" s="461"/>
      <c r="I789" s="461"/>
      <c r="J789" s="461"/>
      <c r="K789" s="461"/>
      <c r="L789" s="461"/>
      <c r="M789" s="461"/>
      <c r="N789" s="461"/>
      <c r="O789" s="461"/>
      <c r="P789" s="461"/>
      <c r="Q789" s="461"/>
      <c r="R789" s="461"/>
      <c r="S789" s="461"/>
    </row>
    <row r="790">
      <c r="A790" s="461"/>
      <c r="B790" s="461"/>
      <c r="C790" s="461"/>
      <c r="D790" s="461"/>
      <c r="E790" s="461"/>
      <c r="F790" s="461"/>
      <c r="G790" s="461"/>
      <c r="H790" s="461"/>
      <c r="I790" s="461"/>
      <c r="J790" s="461"/>
      <c r="K790" s="461"/>
      <c r="L790" s="461"/>
      <c r="M790" s="461"/>
      <c r="N790" s="461"/>
      <c r="O790" s="461"/>
      <c r="P790" s="461"/>
      <c r="Q790" s="461"/>
      <c r="R790" s="461"/>
      <c r="S790" s="461"/>
    </row>
    <row r="791">
      <c r="A791" s="461"/>
      <c r="B791" s="461"/>
      <c r="C791" s="461"/>
      <c r="D791" s="461"/>
      <c r="E791" s="461"/>
      <c r="F791" s="461"/>
      <c r="G791" s="461"/>
      <c r="H791" s="461"/>
      <c r="I791" s="461"/>
      <c r="J791" s="461"/>
      <c r="K791" s="461"/>
      <c r="L791" s="461"/>
      <c r="M791" s="461"/>
      <c r="N791" s="461"/>
      <c r="O791" s="461"/>
      <c r="P791" s="461"/>
      <c r="Q791" s="461"/>
      <c r="R791" s="461"/>
      <c r="S791" s="461"/>
    </row>
    <row r="792">
      <c r="A792" s="461"/>
      <c r="B792" s="461"/>
      <c r="C792" s="461"/>
      <c r="D792" s="461"/>
      <c r="E792" s="461"/>
      <c r="F792" s="461"/>
      <c r="G792" s="461"/>
      <c r="H792" s="461"/>
      <c r="I792" s="461"/>
      <c r="J792" s="461"/>
      <c r="K792" s="461"/>
      <c r="L792" s="461"/>
      <c r="M792" s="461"/>
      <c r="N792" s="461"/>
      <c r="O792" s="461"/>
      <c r="P792" s="461"/>
      <c r="Q792" s="461"/>
      <c r="R792" s="461"/>
      <c r="S792" s="461"/>
    </row>
    <row r="793">
      <c r="A793" s="461"/>
      <c r="B793" s="461"/>
      <c r="C793" s="461"/>
      <c r="D793" s="461"/>
      <c r="E793" s="461"/>
      <c r="F793" s="461"/>
      <c r="G793" s="461"/>
      <c r="H793" s="461"/>
      <c r="I793" s="461"/>
      <c r="J793" s="461"/>
      <c r="K793" s="461"/>
      <c r="L793" s="461"/>
      <c r="M793" s="461"/>
      <c r="N793" s="461"/>
      <c r="O793" s="461"/>
      <c r="P793" s="461"/>
      <c r="Q793" s="461"/>
      <c r="R793" s="461"/>
      <c r="S793" s="461"/>
    </row>
    <row r="794">
      <c r="A794" s="461"/>
      <c r="B794" s="461"/>
      <c r="C794" s="461"/>
      <c r="D794" s="461"/>
      <c r="E794" s="461"/>
      <c r="F794" s="461"/>
      <c r="G794" s="461"/>
      <c r="H794" s="461"/>
      <c r="I794" s="461"/>
      <c r="J794" s="461"/>
      <c r="K794" s="461"/>
      <c r="L794" s="461"/>
      <c r="M794" s="461"/>
      <c r="N794" s="461"/>
      <c r="O794" s="461"/>
      <c r="P794" s="461"/>
      <c r="Q794" s="461"/>
      <c r="R794" s="461"/>
      <c r="S794" s="461"/>
    </row>
    <row r="795">
      <c r="A795" s="461"/>
      <c r="B795" s="461"/>
      <c r="C795" s="461"/>
      <c r="D795" s="461"/>
      <c r="E795" s="461"/>
      <c r="F795" s="461"/>
      <c r="G795" s="461"/>
      <c r="H795" s="461"/>
      <c r="I795" s="461"/>
      <c r="J795" s="461"/>
      <c r="K795" s="461"/>
      <c r="L795" s="461"/>
      <c r="M795" s="461"/>
      <c r="N795" s="461"/>
      <c r="O795" s="461"/>
      <c r="P795" s="461"/>
      <c r="Q795" s="461"/>
      <c r="R795" s="461"/>
      <c r="S795" s="461"/>
    </row>
    <row r="796">
      <c r="A796" s="461"/>
      <c r="B796" s="461"/>
      <c r="C796" s="461"/>
      <c r="D796" s="461"/>
      <c r="E796" s="461"/>
      <c r="F796" s="461"/>
      <c r="G796" s="461"/>
      <c r="H796" s="461"/>
      <c r="I796" s="461"/>
      <c r="J796" s="461"/>
      <c r="K796" s="461"/>
      <c r="L796" s="461"/>
      <c r="M796" s="461"/>
      <c r="N796" s="461"/>
      <c r="O796" s="461"/>
      <c r="P796" s="461"/>
      <c r="Q796" s="461"/>
      <c r="R796" s="461"/>
      <c r="S796" s="461"/>
    </row>
    <row r="797">
      <c r="A797" s="461"/>
      <c r="B797" s="461"/>
      <c r="C797" s="461"/>
      <c r="D797" s="461"/>
      <c r="E797" s="461"/>
      <c r="F797" s="461"/>
      <c r="G797" s="461"/>
      <c r="H797" s="461"/>
      <c r="I797" s="461"/>
      <c r="J797" s="461"/>
      <c r="K797" s="461"/>
      <c r="L797" s="461"/>
      <c r="M797" s="461"/>
      <c r="N797" s="461"/>
      <c r="O797" s="461"/>
      <c r="P797" s="461"/>
      <c r="Q797" s="461"/>
      <c r="R797" s="461"/>
      <c r="S797" s="461"/>
    </row>
    <row r="798">
      <c r="A798" s="461"/>
      <c r="B798" s="461"/>
      <c r="C798" s="461"/>
      <c r="D798" s="461"/>
      <c r="E798" s="461"/>
      <c r="F798" s="461"/>
      <c r="G798" s="461"/>
      <c r="H798" s="461"/>
      <c r="I798" s="461"/>
      <c r="J798" s="461"/>
      <c r="K798" s="461"/>
      <c r="L798" s="461"/>
      <c r="M798" s="461"/>
      <c r="N798" s="461"/>
      <c r="O798" s="461"/>
      <c r="P798" s="461"/>
      <c r="Q798" s="461"/>
      <c r="R798" s="461"/>
      <c r="S798" s="461"/>
    </row>
    <row r="799">
      <c r="A799" s="461"/>
      <c r="B799" s="461"/>
      <c r="C799" s="461"/>
      <c r="D799" s="461"/>
      <c r="E799" s="461"/>
      <c r="F799" s="461"/>
      <c r="G799" s="461"/>
      <c r="H799" s="461"/>
      <c r="I799" s="461"/>
      <c r="J799" s="461"/>
      <c r="K799" s="461"/>
      <c r="L799" s="461"/>
      <c r="M799" s="461"/>
      <c r="N799" s="461"/>
      <c r="O799" s="461"/>
      <c r="P799" s="461"/>
      <c r="Q799" s="461"/>
      <c r="R799" s="461"/>
      <c r="S799" s="461"/>
    </row>
    <row r="800">
      <c r="A800" s="461"/>
      <c r="B800" s="461"/>
      <c r="C800" s="461"/>
      <c r="D800" s="461"/>
      <c r="E800" s="461"/>
      <c r="F800" s="461"/>
      <c r="G800" s="461"/>
      <c r="H800" s="461"/>
      <c r="I800" s="461"/>
      <c r="J800" s="461"/>
      <c r="K800" s="461"/>
      <c r="L800" s="461"/>
      <c r="M800" s="461"/>
      <c r="N800" s="461"/>
      <c r="O800" s="461"/>
      <c r="P800" s="461"/>
      <c r="Q800" s="461"/>
      <c r="R800" s="461"/>
      <c r="S800" s="461"/>
    </row>
    <row r="801">
      <c r="A801" s="461"/>
      <c r="B801" s="461"/>
      <c r="C801" s="461"/>
      <c r="D801" s="461"/>
      <c r="E801" s="461"/>
      <c r="F801" s="461"/>
      <c r="G801" s="461"/>
      <c r="H801" s="461"/>
      <c r="I801" s="461"/>
      <c r="J801" s="461"/>
      <c r="K801" s="461"/>
      <c r="L801" s="461"/>
      <c r="M801" s="461"/>
      <c r="N801" s="461"/>
      <c r="O801" s="461"/>
      <c r="P801" s="461"/>
      <c r="Q801" s="461"/>
      <c r="R801" s="461"/>
      <c r="S801" s="461"/>
    </row>
    <row r="802">
      <c r="A802" s="461"/>
      <c r="B802" s="461"/>
      <c r="C802" s="461"/>
      <c r="D802" s="461"/>
      <c r="E802" s="461"/>
      <c r="F802" s="461"/>
      <c r="G802" s="461"/>
      <c r="H802" s="461"/>
      <c r="I802" s="461"/>
      <c r="J802" s="461"/>
      <c r="K802" s="461"/>
      <c r="L802" s="461"/>
      <c r="M802" s="461"/>
      <c r="N802" s="461"/>
      <c r="O802" s="461"/>
      <c r="P802" s="461"/>
      <c r="Q802" s="461"/>
      <c r="R802" s="461"/>
      <c r="S802" s="461"/>
    </row>
    <row r="803">
      <c r="A803" s="461"/>
      <c r="B803" s="461"/>
      <c r="C803" s="461"/>
      <c r="D803" s="461"/>
      <c r="E803" s="461"/>
      <c r="F803" s="461"/>
      <c r="G803" s="461"/>
      <c r="H803" s="461"/>
      <c r="I803" s="461"/>
      <c r="J803" s="461"/>
      <c r="K803" s="461"/>
      <c r="L803" s="461"/>
      <c r="M803" s="461"/>
      <c r="N803" s="461"/>
      <c r="O803" s="461"/>
      <c r="P803" s="461"/>
      <c r="Q803" s="461"/>
      <c r="R803" s="461"/>
      <c r="S803" s="461"/>
    </row>
    <row r="804">
      <c r="A804" s="461"/>
      <c r="B804" s="461"/>
      <c r="C804" s="461"/>
      <c r="D804" s="461"/>
      <c r="E804" s="461"/>
      <c r="F804" s="461"/>
      <c r="G804" s="461"/>
      <c r="H804" s="461"/>
      <c r="I804" s="461"/>
      <c r="J804" s="461"/>
      <c r="K804" s="461"/>
      <c r="L804" s="461"/>
      <c r="M804" s="461"/>
      <c r="N804" s="461"/>
      <c r="O804" s="461"/>
      <c r="P804" s="461"/>
      <c r="Q804" s="461"/>
      <c r="R804" s="461"/>
      <c r="S804" s="461"/>
    </row>
    <row r="805">
      <c r="A805" s="461"/>
      <c r="B805" s="461"/>
      <c r="C805" s="461"/>
      <c r="D805" s="461"/>
      <c r="E805" s="461"/>
      <c r="F805" s="461"/>
      <c r="G805" s="461"/>
      <c r="H805" s="461"/>
      <c r="I805" s="461"/>
      <c r="J805" s="461"/>
      <c r="K805" s="461"/>
      <c r="L805" s="461"/>
      <c r="M805" s="461"/>
      <c r="N805" s="461"/>
      <c r="O805" s="461"/>
      <c r="P805" s="461"/>
      <c r="Q805" s="461"/>
      <c r="R805" s="461"/>
      <c r="S805" s="461"/>
    </row>
    <row r="806">
      <c r="A806" s="461"/>
      <c r="B806" s="461"/>
      <c r="C806" s="461"/>
      <c r="D806" s="461"/>
      <c r="E806" s="461"/>
      <c r="F806" s="461"/>
      <c r="G806" s="461"/>
      <c r="H806" s="461"/>
      <c r="I806" s="461"/>
      <c r="J806" s="461"/>
      <c r="K806" s="461"/>
      <c r="L806" s="461"/>
      <c r="M806" s="461"/>
      <c r="N806" s="461"/>
      <c r="O806" s="461"/>
      <c r="P806" s="461"/>
      <c r="Q806" s="461"/>
      <c r="R806" s="461"/>
      <c r="S806" s="461"/>
    </row>
    <row r="807">
      <c r="A807" s="461"/>
      <c r="B807" s="461"/>
      <c r="C807" s="461"/>
      <c r="D807" s="461"/>
      <c r="E807" s="461"/>
      <c r="F807" s="461"/>
      <c r="G807" s="461"/>
      <c r="H807" s="461"/>
      <c r="I807" s="461"/>
      <c r="J807" s="461"/>
      <c r="K807" s="461"/>
      <c r="L807" s="461"/>
      <c r="M807" s="461"/>
      <c r="N807" s="461"/>
      <c r="O807" s="461"/>
      <c r="P807" s="461"/>
      <c r="Q807" s="461"/>
      <c r="R807" s="461"/>
      <c r="S807" s="461"/>
    </row>
    <row r="808">
      <c r="A808" s="461"/>
      <c r="B808" s="461"/>
      <c r="C808" s="461"/>
      <c r="D808" s="461"/>
      <c r="E808" s="461"/>
      <c r="F808" s="461"/>
      <c r="G808" s="461"/>
      <c r="H808" s="461"/>
      <c r="I808" s="461"/>
      <c r="J808" s="461"/>
      <c r="K808" s="461"/>
      <c r="L808" s="461"/>
      <c r="M808" s="461"/>
      <c r="N808" s="461"/>
      <c r="O808" s="461"/>
      <c r="P808" s="461"/>
      <c r="Q808" s="461"/>
      <c r="R808" s="461"/>
      <c r="S808" s="461"/>
    </row>
    <row r="809">
      <c r="A809" s="461"/>
      <c r="B809" s="461"/>
      <c r="C809" s="461"/>
      <c r="D809" s="461"/>
      <c r="E809" s="461"/>
      <c r="F809" s="461"/>
      <c r="G809" s="461"/>
      <c r="H809" s="461"/>
      <c r="I809" s="461"/>
      <c r="J809" s="461"/>
      <c r="K809" s="461"/>
      <c r="L809" s="461"/>
      <c r="M809" s="461"/>
      <c r="N809" s="461"/>
      <c r="O809" s="461"/>
      <c r="P809" s="461"/>
      <c r="Q809" s="461"/>
      <c r="R809" s="461"/>
      <c r="S809" s="461"/>
    </row>
    <row r="810">
      <c r="A810" s="461"/>
      <c r="B810" s="461"/>
      <c r="C810" s="461"/>
      <c r="D810" s="461"/>
      <c r="E810" s="461"/>
      <c r="F810" s="461"/>
      <c r="G810" s="461"/>
      <c r="H810" s="461"/>
      <c r="I810" s="461"/>
      <c r="J810" s="461"/>
      <c r="K810" s="461"/>
      <c r="L810" s="461"/>
      <c r="M810" s="461"/>
      <c r="N810" s="461"/>
      <c r="O810" s="461"/>
      <c r="P810" s="461"/>
      <c r="Q810" s="461"/>
      <c r="R810" s="461"/>
      <c r="S810" s="461"/>
    </row>
    <row r="811">
      <c r="A811" s="461"/>
      <c r="B811" s="461"/>
      <c r="C811" s="461"/>
      <c r="D811" s="461"/>
      <c r="E811" s="461"/>
      <c r="F811" s="461"/>
      <c r="G811" s="461"/>
      <c r="H811" s="461"/>
      <c r="I811" s="461"/>
      <c r="J811" s="461"/>
      <c r="K811" s="461"/>
      <c r="L811" s="461"/>
      <c r="M811" s="461"/>
      <c r="N811" s="461"/>
      <c r="O811" s="461"/>
      <c r="P811" s="461"/>
      <c r="Q811" s="461"/>
      <c r="R811" s="461"/>
      <c r="S811" s="461"/>
    </row>
    <row r="812">
      <c r="A812" s="461"/>
      <c r="B812" s="461"/>
      <c r="C812" s="461"/>
      <c r="D812" s="461"/>
      <c r="E812" s="461"/>
      <c r="F812" s="461"/>
      <c r="G812" s="461"/>
      <c r="H812" s="461"/>
      <c r="I812" s="461"/>
      <c r="J812" s="461"/>
      <c r="K812" s="461"/>
      <c r="L812" s="461"/>
      <c r="M812" s="461"/>
      <c r="N812" s="461"/>
      <c r="O812" s="461"/>
      <c r="P812" s="461"/>
      <c r="Q812" s="461"/>
      <c r="R812" s="461"/>
      <c r="S812" s="461"/>
    </row>
    <row r="813">
      <c r="A813" s="461"/>
      <c r="B813" s="461"/>
      <c r="C813" s="461"/>
      <c r="D813" s="461"/>
      <c r="E813" s="461"/>
      <c r="F813" s="461"/>
      <c r="G813" s="461"/>
      <c r="H813" s="461"/>
      <c r="I813" s="461"/>
      <c r="J813" s="461"/>
      <c r="K813" s="461"/>
      <c r="L813" s="461"/>
      <c r="M813" s="461"/>
      <c r="N813" s="461"/>
      <c r="O813" s="461"/>
      <c r="P813" s="461"/>
      <c r="Q813" s="461"/>
      <c r="R813" s="461"/>
      <c r="S813" s="461"/>
    </row>
    <row r="814">
      <c r="A814" s="461"/>
      <c r="B814" s="461"/>
      <c r="C814" s="461"/>
      <c r="D814" s="461"/>
      <c r="E814" s="461"/>
      <c r="F814" s="461"/>
      <c r="G814" s="461"/>
      <c r="H814" s="461"/>
      <c r="I814" s="461"/>
      <c r="J814" s="461"/>
      <c r="K814" s="461"/>
      <c r="L814" s="461"/>
      <c r="M814" s="461"/>
      <c r="N814" s="461"/>
      <c r="O814" s="461"/>
      <c r="P814" s="461"/>
      <c r="Q814" s="461"/>
      <c r="R814" s="461"/>
      <c r="S814" s="461"/>
    </row>
    <row r="815">
      <c r="A815" s="461"/>
      <c r="B815" s="461"/>
      <c r="C815" s="461"/>
      <c r="D815" s="461"/>
      <c r="E815" s="461"/>
      <c r="F815" s="461"/>
      <c r="G815" s="461"/>
      <c r="H815" s="461"/>
      <c r="I815" s="461"/>
      <c r="J815" s="461"/>
      <c r="K815" s="461"/>
      <c r="L815" s="461"/>
      <c r="M815" s="461"/>
      <c r="N815" s="461"/>
      <c r="O815" s="461"/>
      <c r="P815" s="461"/>
      <c r="Q815" s="461"/>
      <c r="R815" s="461"/>
      <c r="S815" s="461"/>
    </row>
    <row r="816">
      <c r="A816" s="461"/>
      <c r="B816" s="461"/>
      <c r="C816" s="461"/>
      <c r="D816" s="461"/>
      <c r="E816" s="461"/>
      <c r="F816" s="461"/>
      <c r="G816" s="461"/>
      <c r="H816" s="461"/>
      <c r="I816" s="461"/>
      <c r="J816" s="461"/>
      <c r="K816" s="461"/>
      <c r="L816" s="461"/>
      <c r="M816" s="461"/>
      <c r="N816" s="461"/>
      <c r="O816" s="461"/>
      <c r="P816" s="461"/>
      <c r="Q816" s="461"/>
      <c r="R816" s="461"/>
      <c r="S816" s="461"/>
    </row>
    <row r="817">
      <c r="A817" s="461"/>
      <c r="B817" s="461"/>
      <c r="C817" s="461"/>
      <c r="D817" s="461"/>
      <c r="E817" s="461"/>
      <c r="F817" s="461"/>
      <c r="G817" s="461"/>
      <c r="H817" s="461"/>
      <c r="I817" s="461"/>
      <c r="J817" s="461"/>
      <c r="K817" s="461"/>
      <c r="L817" s="461"/>
      <c r="M817" s="461"/>
      <c r="N817" s="461"/>
      <c r="O817" s="461"/>
      <c r="P817" s="461"/>
      <c r="Q817" s="461"/>
      <c r="R817" s="461"/>
      <c r="S817" s="461"/>
    </row>
    <row r="818">
      <c r="A818" s="461"/>
      <c r="B818" s="461"/>
      <c r="C818" s="461"/>
      <c r="D818" s="461"/>
      <c r="E818" s="461"/>
      <c r="F818" s="461"/>
      <c r="G818" s="461"/>
      <c r="H818" s="461"/>
      <c r="I818" s="461"/>
      <c r="J818" s="461"/>
      <c r="K818" s="461"/>
      <c r="L818" s="461"/>
      <c r="M818" s="461"/>
      <c r="N818" s="461"/>
      <c r="O818" s="461"/>
      <c r="P818" s="461"/>
      <c r="Q818" s="461"/>
      <c r="R818" s="461"/>
      <c r="S818" s="461"/>
    </row>
    <row r="819">
      <c r="A819" s="461"/>
      <c r="B819" s="461"/>
      <c r="C819" s="461"/>
      <c r="D819" s="461"/>
      <c r="E819" s="461"/>
      <c r="F819" s="461"/>
      <c r="G819" s="461"/>
      <c r="H819" s="461"/>
      <c r="I819" s="461"/>
      <c r="J819" s="461"/>
      <c r="K819" s="461"/>
      <c r="L819" s="461"/>
      <c r="M819" s="461"/>
      <c r="N819" s="461"/>
      <c r="O819" s="461"/>
      <c r="P819" s="461"/>
      <c r="Q819" s="461"/>
      <c r="R819" s="461"/>
      <c r="S819" s="461"/>
    </row>
    <row r="820">
      <c r="A820" s="461"/>
      <c r="B820" s="461"/>
      <c r="C820" s="461"/>
      <c r="D820" s="461"/>
      <c r="E820" s="461"/>
      <c r="F820" s="461"/>
      <c r="G820" s="461"/>
      <c r="H820" s="461"/>
      <c r="I820" s="461"/>
      <c r="J820" s="461"/>
      <c r="K820" s="461"/>
      <c r="L820" s="461"/>
      <c r="M820" s="461"/>
      <c r="N820" s="461"/>
      <c r="O820" s="461"/>
      <c r="P820" s="461"/>
      <c r="Q820" s="461"/>
      <c r="R820" s="461"/>
      <c r="S820" s="461"/>
    </row>
    <row r="821">
      <c r="A821" s="461"/>
      <c r="B821" s="461"/>
      <c r="C821" s="461"/>
      <c r="D821" s="461"/>
      <c r="E821" s="461"/>
      <c r="F821" s="461"/>
      <c r="G821" s="461"/>
      <c r="H821" s="461"/>
      <c r="I821" s="461"/>
      <c r="J821" s="461"/>
      <c r="K821" s="461"/>
      <c r="L821" s="461"/>
      <c r="M821" s="461"/>
      <c r="N821" s="461"/>
      <c r="O821" s="461"/>
      <c r="P821" s="461"/>
      <c r="Q821" s="461"/>
      <c r="R821" s="461"/>
      <c r="S821" s="461"/>
    </row>
    <row r="822">
      <c r="A822" s="461"/>
      <c r="B822" s="461"/>
      <c r="C822" s="461"/>
      <c r="D822" s="461"/>
      <c r="E822" s="461"/>
      <c r="F822" s="461"/>
      <c r="G822" s="461"/>
      <c r="H822" s="461"/>
      <c r="I822" s="461"/>
      <c r="J822" s="461"/>
      <c r="K822" s="461"/>
      <c r="L822" s="461"/>
      <c r="M822" s="461"/>
      <c r="N822" s="461"/>
      <c r="O822" s="461"/>
      <c r="P822" s="461"/>
      <c r="Q822" s="461"/>
      <c r="R822" s="461"/>
      <c r="S822" s="461"/>
    </row>
    <row r="823">
      <c r="A823" s="461"/>
      <c r="B823" s="461"/>
      <c r="C823" s="461"/>
      <c r="D823" s="461"/>
      <c r="E823" s="461"/>
      <c r="F823" s="461"/>
      <c r="G823" s="461"/>
      <c r="H823" s="461"/>
      <c r="I823" s="461"/>
      <c r="J823" s="461"/>
      <c r="K823" s="461"/>
      <c r="L823" s="461"/>
      <c r="M823" s="461"/>
      <c r="N823" s="461"/>
      <c r="O823" s="461"/>
      <c r="P823" s="461"/>
      <c r="Q823" s="461"/>
      <c r="R823" s="461"/>
      <c r="S823" s="461"/>
    </row>
    <row r="824">
      <c r="A824" s="461"/>
      <c r="B824" s="461"/>
      <c r="C824" s="461"/>
      <c r="D824" s="461"/>
      <c r="E824" s="461"/>
      <c r="F824" s="461"/>
      <c r="G824" s="461"/>
      <c r="H824" s="461"/>
      <c r="I824" s="461"/>
      <c r="J824" s="461"/>
      <c r="K824" s="461"/>
      <c r="L824" s="461"/>
      <c r="M824" s="461"/>
      <c r="N824" s="461"/>
      <c r="O824" s="461"/>
      <c r="P824" s="461"/>
      <c r="Q824" s="461"/>
      <c r="R824" s="461"/>
      <c r="S824" s="461"/>
    </row>
    <row r="825">
      <c r="A825" s="461"/>
      <c r="B825" s="461"/>
      <c r="C825" s="461"/>
      <c r="D825" s="461"/>
      <c r="E825" s="461"/>
      <c r="F825" s="461"/>
      <c r="G825" s="461"/>
      <c r="H825" s="461"/>
      <c r="I825" s="461"/>
      <c r="J825" s="461"/>
      <c r="K825" s="461"/>
      <c r="L825" s="461"/>
      <c r="M825" s="461"/>
      <c r="N825" s="461"/>
      <c r="O825" s="461"/>
      <c r="P825" s="461"/>
      <c r="Q825" s="461"/>
      <c r="R825" s="461"/>
      <c r="S825" s="461"/>
    </row>
    <row r="826">
      <c r="A826" s="461"/>
      <c r="B826" s="461"/>
      <c r="C826" s="461"/>
      <c r="D826" s="461"/>
      <c r="E826" s="461"/>
      <c r="F826" s="461"/>
      <c r="G826" s="461"/>
      <c r="H826" s="461"/>
      <c r="I826" s="461"/>
      <c r="J826" s="461"/>
      <c r="K826" s="461"/>
      <c r="L826" s="461"/>
      <c r="M826" s="461"/>
      <c r="N826" s="461"/>
      <c r="O826" s="461"/>
      <c r="P826" s="461"/>
      <c r="Q826" s="461"/>
      <c r="R826" s="461"/>
      <c r="S826" s="461"/>
    </row>
    <row r="827">
      <c r="A827" s="461"/>
      <c r="B827" s="461"/>
      <c r="C827" s="461"/>
      <c r="D827" s="461"/>
      <c r="E827" s="461"/>
      <c r="F827" s="461"/>
      <c r="G827" s="461"/>
      <c r="H827" s="461"/>
      <c r="I827" s="461"/>
      <c r="J827" s="461"/>
      <c r="K827" s="461"/>
      <c r="L827" s="461"/>
      <c r="M827" s="461"/>
      <c r="N827" s="461"/>
      <c r="O827" s="461"/>
      <c r="P827" s="461"/>
      <c r="Q827" s="461"/>
      <c r="R827" s="461"/>
      <c r="S827" s="461"/>
    </row>
    <row r="828">
      <c r="A828" s="461"/>
      <c r="B828" s="461"/>
      <c r="C828" s="461"/>
      <c r="D828" s="461"/>
      <c r="E828" s="461"/>
      <c r="F828" s="461"/>
      <c r="G828" s="461"/>
      <c r="H828" s="461"/>
      <c r="I828" s="461"/>
      <c r="J828" s="461"/>
      <c r="K828" s="461"/>
      <c r="L828" s="461"/>
      <c r="M828" s="461"/>
      <c r="N828" s="461"/>
      <c r="O828" s="461"/>
      <c r="P828" s="461"/>
      <c r="Q828" s="461"/>
      <c r="R828" s="461"/>
      <c r="S828" s="461"/>
    </row>
    <row r="829">
      <c r="A829" s="461"/>
      <c r="B829" s="461"/>
      <c r="C829" s="461"/>
      <c r="D829" s="461"/>
      <c r="E829" s="461"/>
      <c r="F829" s="461"/>
      <c r="G829" s="461"/>
      <c r="H829" s="461"/>
      <c r="I829" s="461"/>
      <c r="J829" s="461"/>
      <c r="K829" s="461"/>
      <c r="L829" s="461"/>
      <c r="M829" s="461"/>
      <c r="N829" s="461"/>
      <c r="O829" s="461"/>
      <c r="P829" s="461"/>
      <c r="Q829" s="461"/>
      <c r="R829" s="461"/>
      <c r="S829" s="461"/>
    </row>
    <row r="830">
      <c r="A830" s="461"/>
      <c r="B830" s="461"/>
      <c r="C830" s="461"/>
      <c r="D830" s="461"/>
      <c r="E830" s="461"/>
      <c r="F830" s="461"/>
      <c r="G830" s="461"/>
      <c r="H830" s="461"/>
      <c r="I830" s="461"/>
      <c r="J830" s="461"/>
      <c r="K830" s="461"/>
      <c r="L830" s="461"/>
      <c r="M830" s="461"/>
      <c r="N830" s="461"/>
      <c r="O830" s="461"/>
      <c r="P830" s="461"/>
      <c r="Q830" s="461"/>
      <c r="R830" s="461"/>
      <c r="S830" s="461"/>
    </row>
    <row r="831">
      <c r="A831" s="461"/>
      <c r="B831" s="461"/>
      <c r="C831" s="461"/>
      <c r="D831" s="461"/>
      <c r="E831" s="461"/>
      <c r="F831" s="461"/>
      <c r="G831" s="461"/>
      <c r="H831" s="461"/>
      <c r="I831" s="461"/>
      <c r="J831" s="461"/>
      <c r="K831" s="461"/>
      <c r="L831" s="461"/>
      <c r="M831" s="461"/>
      <c r="N831" s="461"/>
      <c r="O831" s="461"/>
      <c r="P831" s="461"/>
      <c r="Q831" s="461"/>
      <c r="R831" s="461"/>
      <c r="S831" s="461"/>
    </row>
    <row r="832">
      <c r="A832" s="461"/>
      <c r="B832" s="461"/>
      <c r="C832" s="461"/>
      <c r="D832" s="461"/>
      <c r="E832" s="461"/>
      <c r="F832" s="461"/>
      <c r="G832" s="461"/>
      <c r="H832" s="461"/>
      <c r="I832" s="461"/>
      <c r="J832" s="461"/>
      <c r="K832" s="461"/>
      <c r="L832" s="461"/>
      <c r="M832" s="461"/>
      <c r="N832" s="461"/>
      <c r="O832" s="461"/>
      <c r="P832" s="461"/>
      <c r="Q832" s="461"/>
      <c r="R832" s="461"/>
      <c r="S832" s="461"/>
    </row>
    <row r="833">
      <c r="A833" s="461"/>
      <c r="B833" s="461"/>
      <c r="C833" s="461"/>
      <c r="D833" s="461"/>
      <c r="E833" s="461"/>
      <c r="F833" s="461"/>
      <c r="G833" s="461"/>
      <c r="H833" s="461"/>
      <c r="I833" s="461"/>
      <c r="J833" s="461"/>
      <c r="K833" s="461"/>
      <c r="L833" s="461"/>
      <c r="M833" s="461"/>
      <c r="N833" s="461"/>
      <c r="O833" s="461"/>
      <c r="P833" s="461"/>
      <c r="Q833" s="461"/>
      <c r="R833" s="461"/>
      <c r="S833" s="461"/>
    </row>
    <row r="834">
      <c r="A834" s="461"/>
      <c r="B834" s="461"/>
      <c r="C834" s="461"/>
      <c r="D834" s="461"/>
      <c r="E834" s="461"/>
      <c r="F834" s="461"/>
      <c r="G834" s="461"/>
      <c r="H834" s="461"/>
      <c r="I834" s="461"/>
      <c r="J834" s="461"/>
      <c r="K834" s="461"/>
      <c r="L834" s="461"/>
      <c r="M834" s="461"/>
      <c r="N834" s="461"/>
      <c r="O834" s="461"/>
      <c r="P834" s="461"/>
      <c r="Q834" s="461"/>
      <c r="R834" s="461"/>
      <c r="S834" s="461"/>
    </row>
    <row r="835">
      <c r="A835" s="461"/>
      <c r="B835" s="461"/>
      <c r="C835" s="461"/>
      <c r="D835" s="461"/>
      <c r="E835" s="461"/>
      <c r="F835" s="461"/>
      <c r="G835" s="461"/>
      <c r="H835" s="461"/>
      <c r="I835" s="461"/>
      <c r="J835" s="461"/>
      <c r="K835" s="461"/>
      <c r="L835" s="461"/>
      <c r="M835" s="461"/>
      <c r="N835" s="461"/>
      <c r="O835" s="461"/>
      <c r="P835" s="461"/>
      <c r="Q835" s="461"/>
      <c r="R835" s="461"/>
      <c r="S835" s="461"/>
    </row>
    <row r="836">
      <c r="A836" s="461"/>
      <c r="B836" s="461"/>
      <c r="C836" s="461"/>
      <c r="D836" s="461"/>
      <c r="E836" s="461"/>
      <c r="F836" s="461"/>
      <c r="G836" s="461"/>
      <c r="H836" s="461"/>
      <c r="I836" s="461"/>
      <c r="J836" s="461"/>
      <c r="K836" s="461"/>
      <c r="L836" s="461"/>
      <c r="M836" s="461"/>
      <c r="N836" s="461"/>
      <c r="O836" s="461"/>
      <c r="P836" s="461"/>
      <c r="Q836" s="461"/>
      <c r="R836" s="461"/>
      <c r="S836" s="461"/>
    </row>
    <row r="837">
      <c r="A837" s="461"/>
      <c r="B837" s="461"/>
      <c r="C837" s="461"/>
      <c r="D837" s="461"/>
      <c r="E837" s="461"/>
      <c r="F837" s="461"/>
      <c r="G837" s="461"/>
      <c r="H837" s="461"/>
      <c r="I837" s="461"/>
      <c r="J837" s="461"/>
      <c r="K837" s="461"/>
      <c r="L837" s="461"/>
      <c r="M837" s="461"/>
      <c r="N837" s="461"/>
      <c r="O837" s="461"/>
      <c r="P837" s="461"/>
      <c r="Q837" s="461"/>
      <c r="R837" s="461"/>
      <c r="S837" s="461"/>
    </row>
    <row r="838">
      <c r="A838" s="461"/>
      <c r="B838" s="461"/>
      <c r="C838" s="461"/>
      <c r="D838" s="461"/>
      <c r="E838" s="461"/>
      <c r="F838" s="461"/>
      <c r="G838" s="461"/>
      <c r="H838" s="461"/>
      <c r="I838" s="461"/>
      <c r="J838" s="461"/>
      <c r="K838" s="461"/>
      <c r="L838" s="461"/>
      <c r="M838" s="461"/>
      <c r="N838" s="461"/>
      <c r="O838" s="461"/>
      <c r="P838" s="461"/>
      <c r="Q838" s="461"/>
      <c r="R838" s="461"/>
      <c r="S838" s="461"/>
    </row>
    <row r="839">
      <c r="A839" s="461"/>
      <c r="B839" s="461"/>
      <c r="C839" s="461"/>
      <c r="D839" s="461"/>
      <c r="E839" s="461"/>
      <c r="F839" s="461"/>
      <c r="G839" s="461"/>
      <c r="H839" s="461"/>
      <c r="I839" s="461"/>
      <c r="J839" s="461"/>
      <c r="K839" s="461"/>
      <c r="L839" s="461"/>
      <c r="M839" s="461"/>
      <c r="N839" s="461"/>
      <c r="O839" s="461"/>
      <c r="P839" s="461"/>
      <c r="Q839" s="461"/>
      <c r="R839" s="461"/>
      <c r="S839" s="461"/>
    </row>
    <row r="840">
      <c r="A840" s="461"/>
      <c r="B840" s="461"/>
      <c r="C840" s="461"/>
      <c r="D840" s="461"/>
      <c r="E840" s="461"/>
      <c r="F840" s="461"/>
      <c r="G840" s="461"/>
      <c r="H840" s="461"/>
      <c r="I840" s="461"/>
      <c r="J840" s="461"/>
      <c r="K840" s="461"/>
      <c r="L840" s="461"/>
      <c r="M840" s="461"/>
      <c r="N840" s="461"/>
      <c r="O840" s="461"/>
      <c r="P840" s="461"/>
      <c r="Q840" s="461"/>
      <c r="R840" s="461"/>
      <c r="S840" s="461"/>
    </row>
    <row r="841">
      <c r="A841" s="461"/>
      <c r="B841" s="461"/>
      <c r="C841" s="461"/>
      <c r="D841" s="461"/>
      <c r="E841" s="461"/>
      <c r="F841" s="461"/>
      <c r="G841" s="461"/>
      <c r="H841" s="461"/>
      <c r="I841" s="461"/>
      <c r="J841" s="461"/>
      <c r="K841" s="461"/>
      <c r="L841" s="461"/>
      <c r="M841" s="461"/>
      <c r="N841" s="461"/>
      <c r="O841" s="461"/>
      <c r="P841" s="461"/>
      <c r="Q841" s="461"/>
      <c r="R841" s="461"/>
      <c r="S841" s="461"/>
    </row>
    <row r="842">
      <c r="A842" s="461"/>
      <c r="B842" s="461"/>
      <c r="C842" s="461"/>
      <c r="D842" s="461"/>
      <c r="E842" s="461"/>
      <c r="F842" s="461"/>
      <c r="G842" s="461"/>
      <c r="H842" s="461"/>
      <c r="I842" s="461"/>
      <c r="J842" s="461"/>
      <c r="K842" s="461"/>
      <c r="L842" s="461"/>
      <c r="M842" s="461"/>
      <c r="N842" s="461"/>
      <c r="O842" s="461"/>
      <c r="P842" s="461"/>
      <c r="Q842" s="461"/>
      <c r="R842" s="461"/>
      <c r="S842" s="461"/>
    </row>
    <row r="843">
      <c r="A843" s="461"/>
      <c r="B843" s="461"/>
      <c r="C843" s="461"/>
      <c r="D843" s="461"/>
      <c r="E843" s="461"/>
      <c r="F843" s="461"/>
      <c r="G843" s="461"/>
      <c r="H843" s="461"/>
      <c r="I843" s="461"/>
      <c r="J843" s="461"/>
      <c r="K843" s="461"/>
      <c r="L843" s="461"/>
      <c r="M843" s="461"/>
      <c r="N843" s="461"/>
      <c r="O843" s="461"/>
      <c r="P843" s="461"/>
      <c r="Q843" s="461"/>
      <c r="R843" s="461"/>
      <c r="S843" s="461"/>
    </row>
    <row r="844">
      <c r="A844" s="461"/>
      <c r="B844" s="461"/>
      <c r="C844" s="461"/>
      <c r="D844" s="461"/>
      <c r="E844" s="461"/>
      <c r="F844" s="461"/>
      <c r="G844" s="461"/>
      <c r="H844" s="461"/>
      <c r="I844" s="461"/>
      <c r="J844" s="461"/>
      <c r="K844" s="461"/>
      <c r="L844" s="461"/>
      <c r="M844" s="461"/>
      <c r="N844" s="461"/>
      <c r="O844" s="461"/>
      <c r="P844" s="461"/>
      <c r="Q844" s="461"/>
      <c r="R844" s="461"/>
      <c r="S844" s="461"/>
    </row>
    <row r="845">
      <c r="A845" s="461"/>
      <c r="B845" s="461"/>
      <c r="C845" s="461"/>
      <c r="D845" s="461"/>
      <c r="E845" s="461"/>
      <c r="F845" s="461"/>
      <c r="G845" s="461"/>
      <c r="H845" s="461"/>
      <c r="I845" s="461"/>
      <c r="J845" s="461"/>
      <c r="K845" s="461"/>
      <c r="L845" s="461"/>
      <c r="M845" s="461"/>
      <c r="N845" s="461"/>
      <c r="O845" s="461"/>
      <c r="P845" s="461"/>
      <c r="Q845" s="461"/>
      <c r="R845" s="461"/>
      <c r="S845" s="461"/>
    </row>
    <row r="846">
      <c r="A846" s="461"/>
      <c r="B846" s="461"/>
      <c r="C846" s="461"/>
      <c r="D846" s="461"/>
      <c r="E846" s="461"/>
      <c r="F846" s="461"/>
      <c r="G846" s="461"/>
      <c r="H846" s="461"/>
      <c r="I846" s="461"/>
      <c r="J846" s="461"/>
      <c r="K846" s="461"/>
      <c r="L846" s="461"/>
      <c r="M846" s="461"/>
      <c r="N846" s="461"/>
      <c r="O846" s="461"/>
      <c r="P846" s="461"/>
      <c r="Q846" s="461"/>
      <c r="R846" s="461"/>
      <c r="S846" s="461"/>
    </row>
    <row r="847">
      <c r="A847" s="461"/>
      <c r="B847" s="461"/>
      <c r="C847" s="461"/>
      <c r="D847" s="461"/>
      <c r="E847" s="461"/>
      <c r="F847" s="461"/>
      <c r="G847" s="461"/>
      <c r="H847" s="461"/>
      <c r="I847" s="461"/>
      <c r="J847" s="461"/>
      <c r="K847" s="461"/>
      <c r="L847" s="461"/>
      <c r="M847" s="461"/>
      <c r="N847" s="461"/>
      <c r="O847" s="461"/>
      <c r="P847" s="461"/>
      <c r="Q847" s="461"/>
      <c r="R847" s="461"/>
      <c r="S847" s="461"/>
    </row>
    <row r="848">
      <c r="A848" s="461"/>
      <c r="B848" s="461"/>
      <c r="C848" s="461"/>
      <c r="D848" s="461"/>
      <c r="E848" s="461"/>
      <c r="F848" s="461"/>
      <c r="G848" s="461"/>
      <c r="H848" s="461"/>
      <c r="I848" s="461"/>
      <c r="J848" s="461"/>
      <c r="K848" s="461"/>
      <c r="L848" s="461"/>
      <c r="M848" s="461"/>
      <c r="N848" s="461"/>
      <c r="O848" s="461"/>
      <c r="P848" s="461"/>
      <c r="Q848" s="461"/>
      <c r="R848" s="461"/>
      <c r="S848" s="461"/>
    </row>
    <row r="849">
      <c r="A849" s="461"/>
      <c r="B849" s="461"/>
      <c r="C849" s="461"/>
      <c r="D849" s="461"/>
      <c r="E849" s="461"/>
      <c r="F849" s="461"/>
      <c r="G849" s="461"/>
      <c r="H849" s="461"/>
      <c r="I849" s="461"/>
      <c r="J849" s="461"/>
      <c r="K849" s="461"/>
      <c r="L849" s="461"/>
      <c r="M849" s="461"/>
      <c r="N849" s="461"/>
      <c r="O849" s="461"/>
      <c r="P849" s="461"/>
      <c r="Q849" s="461"/>
      <c r="R849" s="461"/>
      <c r="S849" s="461"/>
    </row>
    <row r="850">
      <c r="A850" s="461"/>
      <c r="B850" s="461"/>
      <c r="C850" s="461"/>
      <c r="D850" s="461"/>
      <c r="E850" s="461"/>
      <c r="F850" s="461"/>
      <c r="G850" s="461"/>
      <c r="H850" s="461"/>
      <c r="I850" s="461"/>
      <c r="J850" s="461"/>
      <c r="K850" s="461"/>
      <c r="L850" s="461"/>
      <c r="M850" s="461"/>
      <c r="N850" s="461"/>
      <c r="O850" s="461"/>
      <c r="P850" s="461"/>
      <c r="Q850" s="461"/>
      <c r="R850" s="461"/>
      <c r="S850" s="461"/>
    </row>
    <row r="851">
      <c r="A851" s="461"/>
      <c r="B851" s="461"/>
      <c r="C851" s="461"/>
      <c r="D851" s="461"/>
      <c r="E851" s="461"/>
      <c r="F851" s="461"/>
      <c r="G851" s="461"/>
      <c r="H851" s="461"/>
      <c r="I851" s="461"/>
      <c r="J851" s="461"/>
      <c r="K851" s="461"/>
      <c r="L851" s="461"/>
      <c r="M851" s="461"/>
      <c r="N851" s="461"/>
      <c r="O851" s="461"/>
      <c r="P851" s="461"/>
      <c r="Q851" s="461"/>
      <c r="R851" s="461"/>
      <c r="S851" s="461"/>
    </row>
    <row r="852">
      <c r="A852" s="461"/>
      <c r="B852" s="461"/>
      <c r="C852" s="461"/>
      <c r="D852" s="461"/>
      <c r="E852" s="461"/>
      <c r="F852" s="461"/>
      <c r="G852" s="461"/>
      <c r="H852" s="461"/>
      <c r="I852" s="461"/>
      <c r="J852" s="461"/>
      <c r="K852" s="461"/>
      <c r="L852" s="461"/>
      <c r="M852" s="461"/>
      <c r="N852" s="461"/>
      <c r="O852" s="461"/>
      <c r="P852" s="461"/>
      <c r="Q852" s="461"/>
      <c r="R852" s="461"/>
      <c r="S852" s="461"/>
    </row>
    <row r="853">
      <c r="A853" s="461"/>
      <c r="B853" s="461"/>
      <c r="C853" s="461"/>
      <c r="D853" s="461"/>
      <c r="E853" s="461"/>
      <c r="F853" s="461"/>
      <c r="G853" s="461"/>
      <c r="H853" s="461"/>
      <c r="I853" s="461"/>
      <c r="J853" s="461"/>
      <c r="K853" s="461"/>
      <c r="L853" s="461"/>
      <c r="M853" s="461"/>
      <c r="N853" s="461"/>
      <c r="O853" s="461"/>
      <c r="P853" s="461"/>
      <c r="Q853" s="461"/>
      <c r="R853" s="461"/>
      <c r="S853" s="461"/>
    </row>
    <row r="854">
      <c r="A854" s="461"/>
      <c r="B854" s="461"/>
      <c r="C854" s="461"/>
      <c r="D854" s="461"/>
      <c r="E854" s="461"/>
      <c r="F854" s="461"/>
      <c r="G854" s="461"/>
      <c r="H854" s="461"/>
      <c r="I854" s="461"/>
      <c r="J854" s="461"/>
      <c r="K854" s="461"/>
      <c r="L854" s="461"/>
      <c r="M854" s="461"/>
      <c r="N854" s="461"/>
      <c r="O854" s="461"/>
      <c r="P854" s="461"/>
      <c r="Q854" s="461"/>
      <c r="R854" s="461"/>
      <c r="S854" s="461"/>
    </row>
    <row r="855">
      <c r="A855" s="461"/>
      <c r="B855" s="461"/>
      <c r="C855" s="461"/>
      <c r="D855" s="461"/>
      <c r="E855" s="461"/>
      <c r="F855" s="461"/>
      <c r="G855" s="461"/>
      <c r="H855" s="461"/>
      <c r="I855" s="461"/>
      <c r="J855" s="461"/>
      <c r="K855" s="461"/>
      <c r="L855" s="461"/>
      <c r="M855" s="461"/>
      <c r="N855" s="461"/>
      <c r="O855" s="461"/>
      <c r="P855" s="461"/>
      <c r="Q855" s="461"/>
      <c r="R855" s="461"/>
      <c r="S855" s="461"/>
    </row>
    <row r="856">
      <c r="A856" s="461"/>
      <c r="B856" s="461"/>
      <c r="C856" s="461"/>
      <c r="D856" s="461"/>
      <c r="E856" s="461"/>
      <c r="F856" s="461"/>
      <c r="G856" s="461"/>
      <c r="H856" s="461"/>
      <c r="I856" s="461"/>
      <c r="J856" s="461"/>
      <c r="K856" s="461"/>
      <c r="L856" s="461"/>
      <c r="M856" s="461"/>
      <c r="N856" s="461"/>
      <c r="O856" s="461"/>
      <c r="P856" s="461"/>
      <c r="Q856" s="461"/>
      <c r="R856" s="461"/>
      <c r="S856" s="461"/>
    </row>
    <row r="857">
      <c r="A857" s="461"/>
      <c r="B857" s="461"/>
      <c r="C857" s="461"/>
      <c r="D857" s="461"/>
      <c r="E857" s="461"/>
      <c r="F857" s="461"/>
      <c r="G857" s="461"/>
      <c r="H857" s="461"/>
      <c r="I857" s="461"/>
      <c r="J857" s="461"/>
      <c r="K857" s="461"/>
      <c r="L857" s="461"/>
      <c r="M857" s="461"/>
      <c r="N857" s="461"/>
      <c r="O857" s="461"/>
      <c r="P857" s="461"/>
      <c r="Q857" s="461"/>
      <c r="R857" s="461"/>
      <c r="S857" s="461"/>
    </row>
    <row r="858">
      <c r="A858" s="461"/>
      <c r="B858" s="461"/>
      <c r="C858" s="461"/>
      <c r="D858" s="461"/>
      <c r="E858" s="461"/>
      <c r="F858" s="461"/>
      <c r="G858" s="461"/>
      <c r="H858" s="461"/>
      <c r="I858" s="461"/>
      <c r="J858" s="461"/>
      <c r="K858" s="461"/>
      <c r="L858" s="461"/>
      <c r="M858" s="461"/>
      <c r="N858" s="461"/>
      <c r="O858" s="461"/>
      <c r="P858" s="461"/>
      <c r="Q858" s="461"/>
      <c r="R858" s="461"/>
      <c r="S858" s="461"/>
    </row>
    <row r="859">
      <c r="A859" s="461"/>
      <c r="B859" s="461"/>
      <c r="C859" s="461"/>
      <c r="D859" s="461"/>
      <c r="E859" s="461"/>
      <c r="F859" s="461"/>
      <c r="G859" s="461"/>
      <c r="H859" s="461"/>
      <c r="I859" s="461"/>
      <c r="J859" s="461"/>
      <c r="K859" s="461"/>
      <c r="L859" s="461"/>
      <c r="M859" s="461"/>
      <c r="N859" s="461"/>
      <c r="O859" s="461"/>
      <c r="P859" s="461"/>
      <c r="Q859" s="461"/>
      <c r="R859" s="461"/>
      <c r="S859" s="461"/>
    </row>
    <row r="860">
      <c r="A860" s="461"/>
      <c r="B860" s="461"/>
      <c r="C860" s="461"/>
      <c r="D860" s="461"/>
      <c r="E860" s="461"/>
      <c r="F860" s="461"/>
      <c r="G860" s="461"/>
      <c r="H860" s="461"/>
      <c r="I860" s="461"/>
      <c r="J860" s="461"/>
      <c r="K860" s="461"/>
      <c r="L860" s="461"/>
      <c r="M860" s="461"/>
      <c r="N860" s="461"/>
      <c r="O860" s="461"/>
      <c r="P860" s="461"/>
      <c r="Q860" s="461"/>
      <c r="R860" s="461"/>
      <c r="S860" s="461"/>
    </row>
    <row r="861">
      <c r="A861" s="461"/>
      <c r="B861" s="461"/>
      <c r="C861" s="461"/>
      <c r="D861" s="461"/>
      <c r="E861" s="461"/>
      <c r="F861" s="461"/>
      <c r="G861" s="461"/>
      <c r="H861" s="461"/>
      <c r="I861" s="461"/>
      <c r="J861" s="461"/>
      <c r="K861" s="461"/>
      <c r="L861" s="461"/>
      <c r="M861" s="461"/>
      <c r="N861" s="461"/>
      <c r="O861" s="461"/>
      <c r="P861" s="461"/>
      <c r="Q861" s="461"/>
      <c r="R861" s="461"/>
      <c r="S861" s="461"/>
    </row>
    <row r="862">
      <c r="A862" s="461"/>
      <c r="B862" s="461"/>
      <c r="C862" s="461"/>
      <c r="D862" s="461"/>
      <c r="E862" s="461"/>
      <c r="F862" s="461"/>
      <c r="G862" s="461"/>
      <c r="H862" s="461"/>
      <c r="I862" s="461"/>
      <c r="J862" s="461"/>
      <c r="K862" s="461"/>
      <c r="L862" s="461"/>
      <c r="M862" s="461"/>
      <c r="N862" s="461"/>
      <c r="O862" s="461"/>
      <c r="P862" s="461"/>
      <c r="Q862" s="461"/>
      <c r="R862" s="461"/>
      <c r="S862" s="461"/>
    </row>
    <row r="863">
      <c r="A863" s="461"/>
      <c r="B863" s="461"/>
      <c r="C863" s="461"/>
      <c r="D863" s="461"/>
      <c r="E863" s="461"/>
      <c r="F863" s="461"/>
      <c r="G863" s="461"/>
      <c r="H863" s="461"/>
      <c r="I863" s="461"/>
      <c r="J863" s="461"/>
      <c r="K863" s="461"/>
      <c r="L863" s="461"/>
      <c r="M863" s="461"/>
      <c r="N863" s="461"/>
      <c r="O863" s="461"/>
      <c r="P863" s="461"/>
      <c r="Q863" s="461"/>
      <c r="R863" s="461"/>
      <c r="S863" s="461"/>
    </row>
    <row r="864">
      <c r="A864" s="461"/>
      <c r="B864" s="461"/>
      <c r="C864" s="461"/>
      <c r="D864" s="461"/>
      <c r="E864" s="461"/>
      <c r="F864" s="461"/>
      <c r="G864" s="461"/>
      <c r="H864" s="461"/>
      <c r="I864" s="461"/>
      <c r="J864" s="461"/>
      <c r="K864" s="461"/>
      <c r="L864" s="461"/>
      <c r="M864" s="461"/>
      <c r="N864" s="461"/>
      <c r="O864" s="461"/>
      <c r="P864" s="461"/>
      <c r="Q864" s="461"/>
      <c r="R864" s="461"/>
      <c r="S864" s="461"/>
    </row>
    <row r="865">
      <c r="A865" s="461"/>
      <c r="B865" s="461"/>
      <c r="C865" s="461"/>
      <c r="D865" s="461"/>
      <c r="E865" s="461"/>
      <c r="F865" s="461"/>
      <c r="G865" s="461"/>
      <c r="H865" s="461"/>
      <c r="I865" s="461"/>
      <c r="J865" s="461"/>
      <c r="K865" s="461"/>
      <c r="L865" s="461"/>
      <c r="M865" s="461"/>
      <c r="N865" s="461"/>
      <c r="O865" s="461"/>
      <c r="P865" s="461"/>
      <c r="Q865" s="461"/>
      <c r="R865" s="461"/>
      <c r="S865" s="461"/>
    </row>
    <row r="866">
      <c r="A866" s="461"/>
      <c r="B866" s="461"/>
      <c r="C866" s="461"/>
      <c r="D866" s="461"/>
      <c r="E866" s="461"/>
      <c r="F866" s="461"/>
      <c r="G866" s="461"/>
      <c r="H866" s="461"/>
      <c r="I866" s="461"/>
      <c r="J866" s="461"/>
      <c r="K866" s="461"/>
      <c r="L866" s="461"/>
      <c r="M866" s="461"/>
      <c r="N866" s="461"/>
      <c r="O866" s="461"/>
      <c r="P866" s="461"/>
      <c r="Q866" s="461"/>
      <c r="R866" s="461"/>
      <c r="S866" s="461"/>
    </row>
    <row r="867">
      <c r="A867" s="461"/>
      <c r="B867" s="461"/>
      <c r="C867" s="461"/>
      <c r="D867" s="461"/>
      <c r="E867" s="461"/>
      <c r="F867" s="461"/>
      <c r="G867" s="461"/>
      <c r="H867" s="461"/>
      <c r="I867" s="461"/>
      <c r="J867" s="461"/>
      <c r="K867" s="461"/>
      <c r="L867" s="461"/>
      <c r="M867" s="461"/>
      <c r="N867" s="461"/>
      <c r="O867" s="461"/>
      <c r="P867" s="461"/>
      <c r="Q867" s="461"/>
      <c r="R867" s="461"/>
      <c r="S867" s="461"/>
    </row>
    <row r="868">
      <c r="A868" s="461"/>
      <c r="B868" s="461"/>
      <c r="C868" s="461"/>
      <c r="D868" s="461"/>
      <c r="E868" s="461"/>
      <c r="F868" s="461"/>
      <c r="G868" s="461"/>
      <c r="H868" s="461"/>
      <c r="I868" s="461"/>
      <c r="J868" s="461"/>
      <c r="K868" s="461"/>
      <c r="L868" s="461"/>
      <c r="M868" s="461"/>
      <c r="N868" s="461"/>
      <c r="O868" s="461"/>
      <c r="P868" s="461"/>
      <c r="Q868" s="461"/>
      <c r="R868" s="461"/>
      <c r="S868" s="461"/>
    </row>
    <row r="869">
      <c r="A869" s="461"/>
      <c r="B869" s="461"/>
      <c r="C869" s="461"/>
      <c r="D869" s="461"/>
      <c r="E869" s="461"/>
      <c r="F869" s="461"/>
      <c r="G869" s="461"/>
      <c r="H869" s="461"/>
      <c r="I869" s="461"/>
      <c r="J869" s="461"/>
      <c r="K869" s="461"/>
      <c r="L869" s="461"/>
      <c r="M869" s="461"/>
      <c r="N869" s="461"/>
      <c r="O869" s="461"/>
      <c r="P869" s="461"/>
      <c r="Q869" s="461"/>
      <c r="R869" s="461"/>
      <c r="S869" s="461"/>
    </row>
    <row r="870">
      <c r="A870" s="461"/>
      <c r="B870" s="461"/>
      <c r="C870" s="461"/>
      <c r="D870" s="461"/>
      <c r="E870" s="461"/>
      <c r="F870" s="461"/>
      <c r="G870" s="461"/>
      <c r="H870" s="461"/>
      <c r="I870" s="461"/>
      <c r="J870" s="461"/>
      <c r="K870" s="461"/>
      <c r="L870" s="461"/>
      <c r="M870" s="461"/>
      <c r="N870" s="461"/>
      <c r="O870" s="461"/>
      <c r="P870" s="461"/>
      <c r="Q870" s="461"/>
      <c r="R870" s="461"/>
      <c r="S870" s="461"/>
    </row>
    <row r="871">
      <c r="A871" s="461"/>
      <c r="B871" s="461"/>
      <c r="C871" s="461"/>
      <c r="D871" s="461"/>
      <c r="E871" s="461"/>
      <c r="F871" s="461"/>
      <c r="G871" s="461"/>
      <c r="H871" s="461"/>
      <c r="I871" s="461"/>
      <c r="J871" s="461"/>
      <c r="K871" s="461"/>
      <c r="L871" s="461"/>
      <c r="M871" s="461"/>
      <c r="N871" s="461"/>
      <c r="O871" s="461"/>
      <c r="P871" s="461"/>
      <c r="Q871" s="461"/>
      <c r="R871" s="461"/>
      <c r="S871" s="461"/>
    </row>
    <row r="872">
      <c r="A872" s="461"/>
      <c r="B872" s="461"/>
      <c r="C872" s="461"/>
      <c r="D872" s="461"/>
      <c r="E872" s="461"/>
      <c r="F872" s="461"/>
      <c r="G872" s="461"/>
      <c r="H872" s="461"/>
      <c r="I872" s="461"/>
      <c r="J872" s="461"/>
      <c r="K872" s="461"/>
      <c r="L872" s="461"/>
      <c r="M872" s="461"/>
      <c r="N872" s="461"/>
      <c r="O872" s="461"/>
      <c r="P872" s="461"/>
      <c r="Q872" s="461"/>
      <c r="R872" s="461"/>
      <c r="S872" s="461"/>
    </row>
    <row r="873">
      <c r="A873" s="461"/>
      <c r="B873" s="461"/>
      <c r="C873" s="461"/>
      <c r="D873" s="461"/>
      <c r="E873" s="461"/>
      <c r="F873" s="461"/>
      <c r="G873" s="461"/>
      <c r="H873" s="461"/>
      <c r="I873" s="461"/>
      <c r="J873" s="461"/>
      <c r="K873" s="461"/>
      <c r="L873" s="461"/>
      <c r="M873" s="461"/>
      <c r="N873" s="461"/>
      <c r="O873" s="461"/>
      <c r="P873" s="461"/>
      <c r="Q873" s="461"/>
      <c r="R873" s="461"/>
      <c r="S873" s="461"/>
    </row>
    <row r="874">
      <c r="A874" s="461"/>
      <c r="B874" s="461"/>
      <c r="C874" s="461"/>
      <c r="D874" s="461"/>
      <c r="E874" s="461"/>
      <c r="F874" s="461"/>
      <c r="G874" s="461"/>
      <c r="H874" s="461"/>
      <c r="I874" s="461"/>
      <c r="J874" s="461"/>
      <c r="K874" s="461"/>
      <c r="L874" s="461"/>
      <c r="M874" s="461"/>
      <c r="N874" s="461"/>
      <c r="O874" s="461"/>
      <c r="P874" s="461"/>
      <c r="Q874" s="461"/>
      <c r="R874" s="461"/>
      <c r="S874" s="461"/>
    </row>
    <row r="875">
      <c r="A875" s="461"/>
      <c r="B875" s="461"/>
      <c r="C875" s="461"/>
      <c r="D875" s="461"/>
      <c r="E875" s="461"/>
      <c r="F875" s="461"/>
      <c r="G875" s="461"/>
      <c r="H875" s="461"/>
      <c r="I875" s="461"/>
      <c r="J875" s="461"/>
      <c r="K875" s="461"/>
      <c r="L875" s="461"/>
      <c r="M875" s="461"/>
      <c r="N875" s="461"/>
      <c r="O875" s="461"/>
      <c r="P875" s="461"/>
      <c r="Q875" s="461"/>
      <c r="R875" s="461"/>
      <c r="S875" s="461"/>
    </row>
    <row r="876">
      <c r="A876" s="461"/>
      <c r="B876" s="461"/>
      <c r="C876" s="461"/>
      <c r="D876" s="461"/>
      <c r="E876" s="461"/>
      <c r="F876" s="461"/>
      <c r="G876" s="461"/>
      <c r="H876" s="461"/>
      <c r="I876" s="461"/>
      <c r="J876" s="461"/>
      <c r="K876" s="461"/>
      <c r="L876" s="461"/>
      <c r="M876" s="461"/>
      <c r="N876" s="461"/>
      <c r="O876" s="461"/>
      <c r="P876" s="461"/>
      <c r="Q876" s="461"/>
      <c r="R876" s="461"/>
      <c r="S876" s="461"/>
    </row>
    <row r="877">
      <c r="A877" s="461"/>
      <c r="B877" s="461"/>
      <c r="C877" s="461"/>
      <c r="D877" s="461"/>
      <c r="E877" s="461"/>
      <c r="F877" s="461"/>
      <c r="G877" s="461"/>
      <c r="H877" s="461"/>
      <c r="I877" s="461"/>
      <c r="J877" s="461"/>
      <c r="K877" s="461"/>
      <c r="L877" s="461"/>
      <c r="M877" s="461"/>
      <c r="N877" s="461"/>
      <c r="O877" s="461"/>
      <c r="P877" s="461"/>
      <c r="Q877" s="461"/>
      <c r="R877" s="461"/>
      <c r="S877" s="461"/>
    </row>
    <row r="878">
      <c r="A878" s="461"/>
      <c r="B878" s="461"/>
      <c r="C878" s="461"/>
      <c r="D878" s="461"/>
      <c r="E878" s="461"/>
      <c r="F878" s="461"/>
      <c r="G878" s="461"/>
      <c r="H878" s="461"/>
      <c r="I878" s="461"/>
      <c r="J878" s="461"/>
      <c r="K878" s="461"/>
      <c r="L878" s="461"/>
      <c r="M878" s="461"/>
      <c r="N878" s="461"/>
      <c r="O878" s="461"/>
      <c r="P878" s="461"/>
      <c r="Q878" s="461"/>
      <c r="R878" s="461"/>
      <c r="S878" s="461"/>
    </row>
    <row r="879">
      <c r="A879" s="461"/>
      <c r="B879" s="461"/>
      <c r="C879" s="461"/>
      <c r="D879" s="461"/>
      <c r="E879" s="461"/>
      <c r="F879" s="461"/>
      <c r="G879" s="461"/>
      <c r="H879" s="461"/>
      <c r="I879" s="461"/>
      <c r="J879" s="461"/>
      <c r="K879" s="461"/>
      <c r="L879" s="461"/>
      <c r="M879" s="461"/>
      <c r="N879" s="461"/>
      <c r="O879" s="461"/>
      <c r="P879" s="461"/>
      <c r="Q879" s="461"/>
      <c r="R879" s="461"/>
      <c r="S879" s="461"/>
    </row>
    <row r="880">
      <c r="A880" s="461"/>
      <c r="B880" s="461"/>
      <c r="C880" s="461"/>
      <c r="D880" s="461"/>
      <c r="E880" s="461"/>
      <c r="F880" s="461"/>
      <c r="G880" s="461"/>
      <c r="H880" s="461"/>
      <c r="I880" s="461"/>
      <c r="J880" s="461"/>
      <c r="K880" s="461"/>
      <c r="L880" s="461"/>
      <c r="M880" s="461"/>
      <c r="N880" s="461"/>
      <c r="O880" s="461"/>
      <c r="P880" s="461"/>
      <c r="Q880" s="461"/>
      <c r="R880" s="461"/>
      <c r="S880" s="461"/>
    </row>
    <row r="881">
      <c r="A881" s="461"/>
      <c r="B881" s="461"/>
      <c r="C881" s="461"/>
      <c r="D881" s="461"/>
      <c r="E881" s="461"/>
      <c r="F881" s="461"/>
      <c r="G881" s="461"/>
      <c r="H881" s="461"/>
      <c r="I881" s="461"/>
      <c r="J881" s="461"/>
      <c r="K881" s="461"/>
      <c r="L881" s="461"/>
      <c r="M881" s="461"/>
      <c r="N881" s="461"/>
      <c r="O881" s="461"/>
      <c r="P881" s="461"/>
      <c r="Q881" s="461"/>
      <c r="R881" s="461"/>
      <c r="S881" s="461"/>
    </row>
    <row r="882">
      <c r="A882" s="461"/>
      <c r="B882" s="461"/>
      <c r="C882" s="461"/>
      <c r="D882" s="461"/>
      <c r="E882" s="461"/>
      <c r="F882" s="461"/>
      <c r="G882" s="461"/>
      <c r="H882" s="461"/>
      <c r="I882" s="461"/>
      <c r="J882" s="461"/>
      <c r="K882" s="461"/>
      <c r="L882" s="461"/>
      <c r="M882" s="461"/>
      <c r="N882" s="461"/>
      <c r="O882" s="461"/>
      <c r="P882" s="461"/>
      <c r="Q882" s="461"/>
      <c r="R882" s="461"/>
      <c r="S882" s="461"/>
    </row>
    <row r="883">
      <c r="A883" s="461"/>
      <c r="B883" s="461"/>
      <c r="C883" s="461"/>
      <c r="D883" s="461"/>
      <c r="E883" s="461"/>
      <c r="F883" s="461"/>
      <c r="G883" s="461"/>
      <c r="H883" s="461"/>
      <c r="I883" s="461"/>
      <c r="J883" s="461"/>
      <c r="K883" s="461"/>
      <c r="L883" s="461"/>
      <c r="M883" s="461"/>
      <c r="N883" s="461"/>
      <c r="O883" s="461"/>
      <c r="P883" s="461"/>
      <c r="Q883" s="461"/>
      <c r="R883" s="461"/>
      <c r="S883" s="461"/>
    </row>
    <row r="884">
      <c r="A884" s="461"/>
      <c r="B884" s="461"/>
      <c r="C884" s="461"/>
      <c r="D884" s="461"/>
      <c r="E884" s="461"/>
      <c r="F884" s="461"/>
      <c r="G884" s="461"/>
      <c r="H884" s="461"/>
      <c r="I884" s="461"/>
      <c r="J884" s="461"/>
      <c r="K884" s="461"/>
      <c r="L884" s="461"/>
      <c r="M884" s="461"/>
      <c r="N884" s="461"/>
      <c r="O884" s="461"/>
      <c r="P884" s="461"/>
      <c r="Q884" s="461"/>
      <c r="R884" s="461"/>
      <c r="S884" s="461"/>
    </row>
    <row r="885">
      <c r="A885" s="461"/>
      <c r="B885" s="461"/>
      <c r="C885" s="461"/>
      <c r="D885" s="461"/>
      <c r="E885" s="461"/>
      <c r="F885" s="461"/>
      <c r="G885" s="461"/>
      <c r="H885" s="461"/>
      <c r="I885" s="461"/>
      <c r="J885" s="461"/>
      <c r="K885" s="461"/>
      <c r="L885" s="461"/>
      <c r="M885" s="461"/>
      <c r="N885" s="461"/>
      <c r="O885" s="461"/>
      <c r="P885" s="461"/>
      <c r="Q885" s="461"/>
      <c r="R885" s="461"/>
      <c r="S885" s="461"/>
    </row>
    <row r="886">
      <c r="A886" s="461"/>
      <c r="B886" s="461"/>
      <c r="C886" s="461"/>
      <c r="D886" s="461"/>
      <c r="E886" s="461"/>
      <c r="F886" s="461"/>
      <c r="G886" s="461"/>
      <c r="H886" s="461"/>
      <c r="I886" s="461"/>
      <c r="J886" s="461"/>
      <c r="K886" s="461"/>
      <c r="L886" s="461"/>
      <c r="M886" s="461"/>
      <c r="N886" s="461"/>
      <c r="O886" s="461"/>
      <c r="P886" s="461"/>
      <c r="Q886" s="461"/>
      <c r="R886" s="461"/>
      <c r="S886" s="461"/>
    </row>
    <row r="887">
      <c r="A887" s="461"/>
      <c r="B887" s="461"/>
      <c r="C887" s="461"/>
      <c r="D887" s="461"/>
      <c r="E887" s="461"/>
      <c r="F887" s="461"/>
      <c r="G887" s="461"/>
      <c r="H887" s="461"/>
      <c r="I887" s="461"/>
      <c r="J887" s="461"/>
      <c r="K887" s="461"/>
      <c r="L887" s="461"/>
      <c r="M887" s="461"/>
      <c r="N887" s="461"/>
      <c r="O887" s="461"/>
      <c r="P887" s="461"/>
      <c r="Q887" s="461"/>
      <c r="R887" s="461"/>
      <c r="S887" s="461"/>
    </row>
    <row r="888">
      <c r="A888" s="461"/>
      <c r="B888" s="461"/>
      <c r="C888" s="461"/>
      <c r="D888" s="461"/>
      <c r="E888" s="461"/>
      <c r="F888" s="461"/>
      <c r="G888" s="461"/>
      <c r="H888" s="461"/>
      <c r="I888" s="461"/>
      <c r="J888" s="461"/>
      <c r="K888" s="461"/>
      <c r="L888" s="461"/>
      <c r="M888" s="461"/>
      <c r="N888" s="461"/>
      <c r="O888" s="461"/>
      <c r="P888" s="461"/>
      <c r="Q888" s="461"/>
      <c r="R888" s="461"/>
      <c r="S888" s="461"/>
    </row>
    <row r="889">
      <c r="A889" s="461"/>
      <c r="B889" s="461"/>
      <c r="C889" s="461"/>
      <c r="D889" s="461"/>
      <c r="E889" s="461"/>
      <c r="F889" s="461"/>
      <c r="G889" s="461"/>
      <c r="H889" s="461"/>
      <c r="I889" s="461"/>
      <c r="J889" s="461"/>
      <c r="K889" s="461"/>
      <c r="L889" s="461"/>
      <c r="M889" s="461"/>
      <c r="N889" s="461"/>
      <c r="O889" s="461"/>
      <c r="P889" s="461"/>
      <c r="Q889" s="461"/>
      <c r="R889" s="461"/>
      <c r="S889" s="461"/>
    </row>
    <row r="890">
      <c r="A890" s="461"/>
      <c r="B890" s="461"/>
      <c r="C890" s="461"/>
      <c r="D890" s="461"/>
      <c r="E890" s="461"/>
      <c r="F890" s="461"/>
      <c r="G890" s="461"/>
      <c r="H890" s="461"/>
      <c r="I890" s="461"/>
      <c r="J890" s="461"/>
      <c r="K890" s="461"/>
      <c r="L890" s="461"/>
      <c r="M890" s="461"/>
      <c r="N890" s="461"/>
      <c r="O890" s="461"/>
      <c r="P890" s="461"/>
      <c r="Q890" s="461"/>
      <c r="R890" s="461"/>
      <c r="S890" s="461"/>
    </row>
    <row r="891">
      <c r="A891" s="461"/>
      <c r="B891" s="461"/>
      <c r="C891" s="461"/>
      <c r="D891" s="461"/>
      <c r="E891" s="461"/>
      <c r="F891" s="461"/>
      <c r="G891" s="461"/>
      <c r="H891" s="461"/>
      <c r="I891" s="461"/>
      <c r="J891" s="461"/>
      <c r="K891" s="461"/>
      <c r="L891" s="461"/>
      <c r="M891" s="461"/>
      <c r="N891" s="461"/>
      <c r="O891" s="461"/>
      <c r="P891" s="461"/>
      <c r="Q891" s="461"/>
      <c r="R891" s="461"/>
      <c r="S891" s="461"/>
    </row>
    <row r="892">
      <c r="A892" s="461"/>
      <c r="B892" s="461"/>
      <c r="C892" s="461"/>
      <c r="D892" s="461"/>
      <c r="E892" s="461"/>
      <c r="F892" s="461"/>
      <c r="G892" s="461"/>
      <c r="H892" s="461"/>
      <c r="I892" s="461"/>
      <c r="J892" s="461"/>
      <c r="K892" s="461"/>
      <c r="L892" s="461"/>
      <c r="M892" s="461"/>
      <c r="N892" s="461"/>
      <c r="O892" s="461"/>
      <c r="P892" s="461"/>
      <c r="Q892" s="461"/>
      <c r="R892" s="461"/>
      <c r="S892" s="461"/>
    </row>
    <row r="893">
      <c r="A893" s="461"/>
      <c r="B893" s="461"/>
      <c r="C893" s="461"/>
      <c r="D893" s="461"/>
      <c r="E893" s="461"/>
      <c r="F893" s="461"/>
      <c r="G893" s="461"/>
      <c r="H893" s="461"/>
      <c r="I893" s="461"/>
      <c r="J893" s="461"/>
      <c r="K893" s="461"/>
      <c r="L893" s="461"/>
      <c r="M893" s="461"/>
      <c r="N893" s="461"/>
      <c r="O893" s="461"/>
      <c r="P893" s="461"/>
      <c r="Q893" s="461"/>
      <c r="R893" s="461"/>
      <c r="S893" s="461"/>
    </row>
    <row r="894">
      <c r="A894" s="461"/>
      <c r="B894" s="461"/>
      <c r="C894" s="461"/>
      <c r="D894" s="461"/>
      <c r="E894" s="461"/>
      <c r="F894" s="461"/>
      <c r="G894" s="461"/>
      <c r="H894" s="461"/>
      <c r="I894" s="461"/>
      <c r="J894" s="461"/>
      <c r="K894" s="461"/>
      <c r="L894" s="461"/>
      <c r="M894" s="461"/>
      <c r="N894" s="461"/>
      <c r="O894" s="461"/>
      <c r="P894" s="461"/>
      <c r="Q894" s="461"/>
      <c r="R894" s="461"/>
      <c r="S894" s="461"/>
    </row>
    <row r="895">
      <c r="A895" s="461"/>
      <c r="B895" s="461"/>
      <c r="C895" s="461"/>
      <c r="D895" s="461"/>
      <c r="E895" s="461"/>
      <c r="F895" s="461"/>
      <c r="G895" s="461"/>
      <c r="H895" s="461"/>
      <c r="I895" s="461"/>
      <c r="J895" s="461"/>
      <c r="K895" s="461"/>
      <c r="L895" s="461"/>
      <c r="M895" s="461"/>
      <c r="N895" s="461"/>
      <c r="O895" s="461"/>
      <c r="P895" s="461"/>
      <c r="Q895" s="461"/>
      <c r="R895" s="461"/>
      <c r="S895" s="461"/>
    </row>
    <row r="896">
      <c r="A896" s="461"/>
      <c r="B896" s="461"/>
      <c r="C896" s="461"/>
      <c r="D896" s="461"/>
      <c r="E896" s="461"/>
      <c r="F896" s="461"/>
      <c r="G896" s="461"/>
      <c r="H896" s="461"/>
      <c r="I896" s="461"/>
      <c r="J896" s="461"/>
      <c r="K896" s="461"/>
      <c r="L896" s="461"/>
      <c r="M896" s="461"/>
      <c r="N896" s="461"/>
      <c r="O896" s="461"/>
      <c r="P896" s="461"/>
      <c r="Q896" s="461"/>
      <c r="R896" s="461"/>
      <c r="S896" s="461"/>
    </row>
    <row r="897">
      <c r="A897" s="461"/>
      <c r="B897" s="461"/>
      <c r="C897" s="461"/>
      <c r="D897" s="461"/>
      <c r="E897" s="461"/>
      <c r="F897" s="461"/>
      <c r="G897" s="461"/>
      <c r="H897" s="461"/>
      <c r="I897" s="461"/>
      <c r="J897" s="461"/>
      <c r="K897" s="461"/>
      <c r="L897" s="461"/>
      <c r="M897" s="461"/>
      <c r="N897" s="461"/>
      <c r="O897" s="461"/>
      <c r="P897" s="461"/>
      <c r="Q897" s="461"/>
      <c r="R897" s="461"/>
      <c r="S897" s="461"/>
    </row>
    <row r="898">
      <c r="A898" s="461"/>
      <c r="B898" s="461"/>
      <c r="C898" s="461"/>
      <c r="D898" s="461"/>
      <c r="E898" s="461"/>
      <c r="F898" s="461"/>
      <c r="G898" s="461"/>
      <c r="H898" s="461"/>
      <c r="I898" s="461"/>
      <c r="J898" s="461"/>
      <c r="K898" s="461"/>
      <c r="L898" s="461"/>
      <c r="M898" s="461"/>
      <c r="N898" s="461"/>
      <c r="O898" s="461"/>
      <c r="P898" s="461"/>
      <c r="Q898" s="461"/>
      <c r="R898" s="461"/>
      <c r="S898" s="461"/>
    </row>
    <row r="899">
      <c r="A899" s="461"/>
      <c r="B899" s="461"/>
      <c r="C899" s="461"/>
      <c r="D899" s="461"/>
      <c r="E899" s="461"/>
      <c r="F899" s="461"/>
      <c r="G899" s="461"/>
      <c r="H899" s="461"/>
      <c r="I899" s="461"/>
      <c r="J899" s="461"/>
      <c r="K899" s="461"/>
      <c r="L899" s="461"/>
      <c r="M899" s="461"/>
      <c r="N899" s="461"/>
      <c r="O899" s="461"/>
      <c r="P899" s="461"/>
      <c r="Q899" s="461"/>
      <c r="R899" s="461"/>
      <c r="S899" s="461"/>
    </row>
    <row r="900">
      <c r="A900" s="461"/>
      <c r="B900" s="461"/>
      <c r="C900" s="461"/>
      <c r="D900" s="461"/>
      <c r="E900" s="461"/>
      <c r="F900" s="461"/>
      <c r="G900" s="461"/>
      <c r="H900" s="461"/>
      <c r="I900" s="461"/>
      <c r="J900" s="461"/>
      <c r="K900" s="461"/>
      <c r="L900" s="461"/>
      <c r="M900" s="461"/>
      <c r="N900" s="461"/>
      <c r="O900" s="461"/>
      <c r="P900" s="461"/>
      <c r="Q900" s="461"/>
      <c r="R900" s="461"/>
      <c r="S900" s="461"/>
    </row>
    <row r="901">
      <c r="A901" s="461"/>
      <c r="B901" s="461"/>
      <c r="C901" s="461"/>
      <c r="D901" s="461"/>
      <c r="E901" s="461"/>
      <c r="F901" s="461"/>
      <c r="G901" s="461"/>
      <c r="H901" s="461"/>
      <c r="I901" s="461"/>
      <c r="J901" s="461"/>
      <c r="K901" s="461"/>
      <c r="L901" s="461"/>
      <c r="M901" s="461"/>
      <c r="N901" s="461"/>
      <c r="O901" s="461"/>
      <c r="P901" s="461"/>
      <c r="Q901" s="461"/>
      <c r="R901" s="461"/>
      <c r="S901" s="461"/>
    </row>
    <row r="902">
      <c r="A902" s="461"/>
      <c r="B902" s="461"/>
      <c r="C902" s="461"/>
      <c r="D902" s="461"/>
      <c r="E902" s="461"/>
      <c r="F902" s="461"/>
      <c r="G902" s="461"/>
      <c r="H902" s="461"/>
      <c r="I902" s="461"/>
      <c r="J902" s="461"/>
      <c r="K902" s="461"/>
      <c r="L902" s="461"/>
      <c r="M902" s="461"/>
      <c r="N902" s="461"/>
      <c r="O902" s="461"/>
      <c r="P902" s="461"/>
      <c r="Q902" s="461"/>
      <c r="R902" s="461"/>
      <c r="S902" s="461"/>
    </row>
    <row r="903">
      <c r="A903" s="461"/>
      <c r="B903" s="461"/>
      <c r="C903" s="461"/>
      <c r="D903" s="461"/>
      <c r="E903" s="461"/>
      <c r="F903" s="461"/>
      <c r="G903" s="461"/>
      <c r="H903" s="461"/>
      <c r="I903" s="461"/>
      <c r="J903" s="461"/>
      <c r="K903" s="461"/>
      <c r="L903" s="461"/>
      <c r="M903" s="461"/>
      <c r="N903" s="461"/>
      <c r="O903" s="461"/>
      <c r="P903" s="461"/>
      <c r="Q903" s="461"/>
      <c r="R903" s="461"/>
      <c r="S903" s="461"/>
    </row>
    <row r="904">
      <c r="A904" s="461"/>
      <c r="B904" s="461"/>
      <c r="C904" s="461"/>
      <c r="D904" s="461"/>
      <c r="E904" s="461"/>
      <c r="F904" s="461"/>
      <c r="G904" s="461"/>
      <c r="H904" s="461"/>
      <c r="I904" s="461"/>
      <c r="J904" s="461"/>
      <c r="K904" s="461"/>
      <c r="L904" s="461"/>
      <c r="M904" s="461"/>
      <c r="N904" s="461"/>
      <c r="O904" s="461"/>
      <c r="P904" s="461"/>
      <c r="Q904" s="461"/>
      <c r="R904" s="461"/>
      <c r="S904" s="461"/>
    </row>
    <row r="905">
      <c r="A905" s="461"/>
      <c r="B905" s="461"/>
      <c r="C905" s="461"/>
      <c r="D905" s="461"/>
      <c r="E905" s="461"/>
      <c r="F905" s="461"/>
      <c r="G905" s="461"/>
      <c r="H905" s="461"/>
      <c r="I905" s="461"/>
      <c r="J905" s="461"/>
      <c r="K905" s="461"/>
      <c r="L905" s="461"/>
      <c r="M905" s="461"/>
      <c r="N905" s="461"/>
      <c r="O905" s="461"/>
      <c r="P905" s="461"/>
      <c r="Q905" s="461"/>
      <c r="R905" s="461"/>
      <c r="S905" s="461"/>
    </row>
    <row r="906">
      <c r="A906" s="461"/>
      <c r="B906" s="461"/>
      <c r="C906" s="461"/>
      <c r="D906" s="461"/>
      <c r="E906" s="461"/>
      <c r="F906" s="461"/>
      <c r="G906" s="461"/>
      <c r="H906" s="461"/>
      <c r="I906" s="461"/>
      <c r="J906" s="461"/>
      <c r="K906" s="461"/>
      <c r="L906" s="461"/>
      <c r="M906" s="461"/>
      <c r="N906" s="461"/>
      <c r="O906" s="461"/>
      <c r="P906" s="461"/>
      <c r="Q906" s="461"/>
      <c r="R906" s="461"/>
      <c r="S906" s="461"/>
    </row>
    <row r="907">
      <c r="A907" s="461"/>
      <c r="B907" s="461"/>
      <c r="C907" s="461"/>
      <c r="D907" s="461"/>
      <c r="E907" s="461"/>
      <c r="F907" s="461"/>
      <c r="G907" s="461"/>
      <c r="H907" s="461"/>
      <c r="I907" s="461"/>
      <c r="J907" s="461"/>
      <c r="K907" s="461"/>
      <c r="L907" s="461"/>
      <c r="M907" s="461"/>
      <c r="N907" s="461"/>
      <c r="O907" s="461"/>
      <c r="P907" s="461"/>
      <c r="Q907" s="461"/>
      <c r="R907" s="461"/>
      <c r="S907" s="461"/>
    </row>
    <row r="908">
      <c r="A908" s="461"/>
      <c r="B908" s="461"/>
      <c r="C908" s="461"/>
      <c r="D908" s="461"/>
      <c r="E908" s="461"/>
      <c r="F908" s="461"/>
      <c r="G908" s="461"/>
      <c r="H908" s="461"/>
      <c r="I908" s="461"/>
      <c r="J908" s="461"/>
      <c r="K908" s="461"/>
      <c r="L908" s="461"/>
      <c r="M908" s="461"/>
      <c r="N908" s="461"/>
      <c r="O908" s="461"/>
      <c r="P908" s="461"/>
      <c r="Q908" s="461"/>
      <c r="R908" s="461"/>
      <c r="S908" s="461"/>
    </row>
    <row r="909">
      <c r="A909" s="461"/>
      <c r="B909" s="461"/>
      <c r="C909" s="461"/>
      <c r="D909" s="461"/>
      <c r="E909" s="461"/>
      <c r="F909" s="461"/>
      <c r="G909" s="461"/>
      <c r="H909" s="461"/>
      <c r="I909" s="461"/>
      <c r="J909" s="461"/>
      <c r="K909" s="461"/>
      <c r="L909" s="461"/>
      <c r="M909" s="461"/>
      <c r="N909" s="461"/>
      <c r="O909" s="461"/>
      <c r="P909" s="461"/>
      <c r="Q909" s="461"/>
      <c r="R909" s="461"/>
      <c r="S909" s="461"/>
    </row>
    <row r="910">
      <c r="A910" s="461"/>
      <c r="B910" s="461"/>
      <c r="C910" s="461"/>
      <c r="D910" s="461"/>
      <c r="E910" s="461"/>
      <c r="F910" s="461"/>
      <c r="G910" s="461"/>
      <c r="H910" s="461"/>
      <c r="I910" s="461"/>
      <c r="J910" s="461"/>
      <c r="K910" s="461"/>
      <c r="L910" s="461"/>
      <c r="M910" s="461"/>
      <c r="N910" s="461"/>
      <c r="O910" s="461"/>
      <c r="P910" s="461"/>
      <c r="Q910" s="461"/>
      <c r="R910" s="461"/>
      <c r="S910" s="461"/>
    </row>
    <row r="911">
      <c r="A911" s="461"/>
      <c r="B911" s="461"/>
      <c r="C911" s="461"/>
      <c r="D911" s="461"/>
      <c r="E911" s="461"/>
      <c r="F911" s="461"/>
      <c r="G911" s="461"/>
      <c r="H911" s="461"/>
      <c r="I911" s="461"/>
      <c r="J911" s="461"/>
      <c r="K911" s="461"/>
      <c r="L911" s="461"/>
      <c r="M911" s="461"/>
      <c r="N911" s="461"/>
      <c r="O911" s="461"/>
      <c r="P911" s="461"/>
      <c r="Q911" s="461"/>
      <c r="R911" s="461"/>
      <c r="S911" s="461"/>
    </row>
    <row r="912">
      <c r="A912" s="461"/>
      <c r="B912" s="461"/>
      <c r="C912" s="461"/>
      <c r="D912" s="461"/>
      <c r="E912" s="461"/>
      <c r="F912" s="461"/>
      <c r="G912" s="461"/>
      <c r="H912" s="461"/>
      <c r="I912" s="461"/>
      <c r="J912" s="461"/>
      <c r="K912" s="461"/>
      <c r="L912" s="461"/>
      <c r="M912" s="461"/>
      <c r="N912" s="461"/>
      <c r="O912" s="461"/>
      <c r="P912" s="461"/>
      <c r="Q912" s="461"/>
      <c r="R912" s="461"/>
      <c r="S912" s="461"/>
    </row>
    <row r="913">
      <c r="A913" s="461"/>
      <c r="B913" s="461"/>
      <c r="C913" s="461"/>
      <c r="D913" s="461"/>
      <c r="E913" s="461"/>
      <c r="F913" s="461"/>
      <c r="G913" s="461"/>
      <c r="H913" s="461"/>
      <c r="I913" s="461"/>
      <c r="J913" s="461"/>
      <c r="K913" s="461"/>
      <c r="L913" s="461"/>
      <c r="M913" s="461"/>
      <c r="N913" s="461"/>
      <c r="O913" s="461"/>
      <c r="P913" s="461"/>
      <c r="Q913" s="461"/>
      <c r="R913" s="461"/>
      <c r="S913" s="461"/>
    </row>
    <row r="914">
      <c r="A914" s="461"/>
      <c r="B914" s="461"/>
      <c r="C914" s="461"/>
      <c r="D914" s="461"/>
      <c r="E914" s="461"/>
      <c r="F914" s="461"/>
      <c r="G914" s="461"/>
      <c r="H914" s="461"/>
      <c r="I914" s="461"/>
      <c r="J914" s="461"/>
      <c r="K914" s="461"/>
      <c r="L914" s="461"/>
      <c r="M914" s="461"/>
      <c r="N914" s="461"/>
      <c r="O914" s="461"/>
      <c r="P914" s="461"/>
      <c r="Q914" s="461"/>
      <c r="R914" s="461"/>
      <c r="S914" s="461"/>
    </row>
    <row r="915">
      <c r="A915" s="461"/>
      <c r="B915" s="461"/>
      <c r="C915" s="461"/>
      <c r="D915" s="461"/>
      <c r="E915" s="461"/>
      <c r="F915" s="461"/>
      <c r="G915" s="461"/>
      <c r="H915" s="461"/>
      <c r="I915" s="461"/>
      <c r="J915" s="461"/>
      <c r="K915" s="461"/>
      <c r="L915" s="461"/>
      <c r="M915" s="461"/>
      <c r="N915" s="461"/>
      <c r="O915" s="461"/>
      <c r="P915" s="461"/>
      <c r="Q915" s="461"/>
      <c r="R915" s="461"/>
      <c r="S915" s="461"/>
    </row>
    <row r="916">
      <c r="A916" s="461"/>
      <c r="B916" s="461"/>
      <c r="C916" s="461"/>
      <c r="D916" s="461"/>
      <c r="E916" s="461"/>
      <c r="F916" s="461"/>
      <c r="G916" s="461"/>
      <c r="H916" s="461"/>
      <c r="I916" s="461"/>
      <c r="J916" s="461"/>
      <c r="K916" s="461"/>
      <c r="L916" s="461"/>
      <c r="M916" s="461"/>
      <c r="N916" s="461"/>
      <c r="O916" s="461"/>
      <c r="P916" s="461"/>
      <c r="Q916" s="461"/>
      <c r="R916" s="461"/>
      <c r="S916" s="461"/>
    </row>
    <row r="917">
      <c r="A917" s="461"/>
      <c r="B917" s="461"/>
      <c r="C917" s="461"/>
      <c r="D917" s="461"/>
      <c r="E917" s="461"/>
      <c r="F917" s="461"/>
      <c r="G917" s="461"/>
      <c r="H917" s="461"/>
      <c r="I917" s="461"/>
      <c r="J917" s="461"/>
      <c r="K917" s="461"/>
      <c r="L917" s="461"/>
      <c r="M917" s="461"/>
      <c r="N917" s="461"/>
      <c r="O917" s="461"/>
      <c r="P917" s="461"/>
      <c r="Q917" s="461"/>
      <c r="R917" s="461"/>
      <c r="S917" s="461"/>
    </row>
    <row r="918">
      <c r="A918" s="461"/>
      <c r="B918" s="461"/>
      <c r="C918" s="461"/>
      <c r="D918" s="461"/>
      <c r="E918" s="461"/>
      <c r="F918" s="461"/>
      <c r="G918" s="461"/>
      <c r="H918" s="461"/>
      <c r="I918" s="461"/>
      <c r="J918" s="461"/>
      <c r="K918" s="461"/>
      <c r="L918" s="461"/>
      <c r="M918" s="461"/>
      <c r="N918" s="461"/>
      <c r="O918" s="461"/>
      <c r="P918" s="461"/>
      <c r="Q918" s="461"/>
      <c r="R918" s="461"/>
      <c r="S918" s="461"/>
    </row>
    <row r="919">
      <c r="A919" s="461"/>
      <c r="B919" s="461"/>
      <c r="C919" s="461"/>
      <c r="D919" s="461"/>
      <c r="E919" s="461"/>
      <c r="F919" s="461"/>
      <c r="G919" s="461"/>
      <c r="H919" s="461"/>
      <c r="I919" s="461"/>
      <c r="J919" s="461"/>
      <c r="K919" s="461"/>
      <c r="L919" s="461"/>
      <c r="M919" s="461"/>
      <c r="N919" s="461"/>
      <c r="O919" s="461"/>
      <c r="P919" s="461"/>
      <c r="Q919" s="461"/>
      <c r="R919" s="461"/>
      <c r="S919" s="461"/>
    </row>
    <row r="920">
      <c r="A920" s="461"/>
      <c r="B920" s="461"/>
      <c r="C920" s="461"/>
      <c r="D920" s="461"/>
      <c r="E920" s="461"/>
      <c r="F920" s="461"/>
      <c r="G920" s="461"/>
      <c r="H920" s="461"/>
      <c r="I920" s="461"/>
      <c r="J920" s="461"/>
      <c r="K920" s="461"/>
      <c r="L920" s="461"/>
      <c r="M920" s="461"/>
      <c r="N920" s="461"/>
      <c r="O920" s="461"/>
      <c r="P920" s="461"/>
      <c r="Q920" s="461"/>
      <c r="R920" s="461"/>
      <c r="S920" s="461"/>
    </row>
    <row r="921">
      <c r="A921" s="461"/>
      <c r="B921" s="461"/>
      <c r="C921" s="461"/>
      <c r="D921" s="461"/>
      <c r="E921" s="461"/>
      <c r="F921" s="461"/>
      <c r="G921" s="461"/>
      <c r="H921" s="461"/>
      <c r="I921" s="461"/>
      <c r="J921" s="461"/>
      <c r="K921" s="461"/>
      <c r="L921" s="461"/>
      <c r="M921" s="461"/>
      <c r="N921" s="461"/>
      <c r="O921" s="461"/>
      <c r="P921" s="461"/>
      <c r="Q921" s="461"/>
      <c r="R921" s="461"/>
      <c r="S921" s="461"/>
    </row>
    <row r="922">
      <c r="A922" s="461"/>
      <c r="B922" s="461"/>
      <c r="C922" s="461"/>
      <c r="D922" s="461"/>
      <c r="E922" s="461"/>
      <c r="F922" s="461"/>
      <c r="G922" s="461"/>
      <c r="H922" s="461"/>
      <c r="I922" s="461"/>
      <c r="J922" s="461"/>
      <c r="K922" s="461"/>
      <c r="L922" s="461"/>
      <c r="M922" s="461"/>
      <c r="N922" s="461"/>
      <c r="O922" s="461"/>
      <c r="P922" s="461"/>
      <c r="Q922" s="461"/>
      <c r="R922" s="461"/>
      <c r="S922" s="461"/>
    </row>
    <row r="923">
      <c r="A923" s="461"/>
      <c r="B923" s="461"/>
      <c r="C923" s="461"/>
      <c r="D923" s="461"/>
      <c r="E923" s="461"/>
      <c r="F923" s="461"/>
      <c r="G923" s="461"/>
      <c r="H923" s="461"/>
      <c r="I923" s="461"/>
      <c r="J923" s="461"/>
      <c r="K923" s="461"/>
      <c r="L923" s="461"/>
      <c r="M923" s="461"/>
      <c r="N923" s="461"/>
      <c r="O923" s="461"/>
      <c r="P923" s="461"/>
      <c r="Q923" s="461"/>
      <c r="R923" s="461"/>
      <c r="S923" s="461"/>
    </row>
    <row r="924">
      <c r="A924" s="461"/>
      <c r="B924" s="461"/>
      <c r="C924" s="461"/>
      <c r="D924" s="461"/>
      <c r="E924" s="461"/>
      <c r="F924" s="461"/>
      <c r="G924" s="461"/>
      <c r="H924" s="461"/>
      <c r="I924" s="461"/>
      <c r="J924" s="461"/>
      <c r="K924" s="461"/>
      <c r="L924" s="461"/>
      <c r="M924" s="461"/>
      <c r="N924" s="461"/>
      <c r="O924" s="461"/>
      <c r="P924" s="461"/>
      <c r="Q924" s="461"/>
      <c r="R924" s="461"/>
      <c r="S924" s="461"/>
    </row>
    <row r="925">
      <c r="A925" s="461"/>
      <c r="B925" s="461"/>
      <c r="C925" s="461"/>
      <c r="D925" s="461"/>
      <c r="E925" s="461"/>
      <c r="F925" s="461"/>
      <c r="G925" s="461"/>
      <c r="H925" s="461"/>
      <c r="I925" s="461"/>
      <c r="J925" s="461"/>
      <c r="K925" s="461"/>
      <c r="L925" s="461"/>
      <c r="M925" s="461"/>
      <c r="N925" s="461"/>
      <c r="O925" s="461"/>
      <c r="P925" s="461"/>
      <c r="Q925" s="461"/>
      <c r="R925" s="461"/>
      <c r="S925" s="461"/>
    </row>
    <row r="926">
      <c r="A926" s="461"/>
      <c r="B926" s="461"/>
      <c r="C926" s="461"/>
      <c r="D926" s="461"/>
      <c r="E926" s="461"/>
      <c r="F926" s="461"/>
      <c r="G926" s="461"/>
      <c r="H926" s="461"/>
      <c r="I926" s="461"/>
      <c r="J926" s="461"/>
      <c r="K926" s="461"/>
      <c r="L926" s="461"/>
      <c r="M926" s="461"/>
      <c r="N926" s="461"/>
      <c r="O926" s="461"/>
      <c r="P926" s="461"/>
      <c r="Q926" s="461"/>
      <c r="R926" s="461"/>
      <c r="S926" s="461"/>
    </row>
    <row r="927">
      <c r="A927" s="461"/>
      <c r="B927" s="461"/>
      <c r="C927" s="461"/>
      <c r="D927" s="461"/>
      <c r="E927" s="461"/>
      <c r="F927" s="461"/>
      <c r="G927" s="461"/>
      <c r="H927" s="461"/>
      <c r="I927" s="461"/>
      <c r="J927" s="461"/>
      <c r="K927" s="461"/>
      <c r="L927" s="461"/>
      <c r="M927" s="461"/>
      <c r="N927" s="461"/>
      <c r="O927" s="461"/>
      <c r="P927" s="461"/>
      <c r="Q927" s="461"/>
      <c r="R927" s="461"/>
      <c r="S927" s="461"/>
    </row>
    <row r="928">
      <c r="A928" s="461"/>
      <c r="B928" s="461"/>
      <c r="C928" s="461"/>
      <c r="D928" s="461"/>
      <c r="E928" s="461"/>
      <c r="F928" s="461"/>
      <c r="G928" s="461"/>
      <c r="H928" s="461"/>
      <c r="I928" s="461"/>
      <c r="J928" s="461"/>
      <c r="K928" s="461"/>
      <c r="L928" s="461"/>
      <c r="M928" s="461"/>
      <c r="N928" s="461"/>
      <c r="O928" s="461"/>
      <c r="P928" s="461"/>
      <c r="Q928" s="461"/>
      <c r="R928" s="461"/>
      <c r="S928" s="461"/>
    </row>
    <row r="929">
      <c r="A929" s="461"/>
      <c r="B929" s="461"/>
      <c r="C929" s="461"/>
      <c r="D929" s="461"/>
      <c r="E929" s="461"/>
      <c r="F929" s="461"/>
      <c r="G929" s="461"/>
      <c r="H929" s="461"/>
      <c r="I929" s="461"/>
      <c r="J929" s="461"/>
      <c r="K929" s="461"/>
      <c r="L929" s="461"/>
      <c r="M929" s="461"/>
      <c r="N929" s="461"/>
      <c r="O929" s="461"/>
      <c r="P929" s="461"/>
      <c r="Q929" s="461"/>
      <c r="R929" s="461"/>
      <c r="S929" s="461"/>
    </row>
    <row r="930">
      <c r="A930" s="461"/>
      <c r="B930" s="461"/>
      <c r="C930" s="461"/>
      <c r="D930" s="461"/>
      <c r="E930" s="461"/>
      <c r="F930" s="461"/>
      <c r="G930" s="461"/>
      <c r="H930" s="461"/>
      <c r="I930" s="461"/>
      <c r="J930" s="461"/>
      <c r="K930" s="461"/>
      <c r="L930" s="461"/>
      <c r="M930" s="461"/>
      <c r="N930" s="461"/>
      <c r="O930" s="461"/>
      <c r="P930" s="461"/>
      <c r="Q930" s="461"/>
      <c r="R930" s="461"/>
      <c r="S930" s="461"/>
    </row>
    <row r="931">
      <c r="A931" s="461"/>
      <c r="B931" s="461"/>
      <c r="C931" s="461"/>
      <c r="D931" s="461"/>
      <c r="E931" s="461"/>
      <c r="F931" s="461"/>
      <c r="G931" s="461"/>
      <c r="H931" s="461"/>
      <c r="I931" s="461"/>
      <c r="J931" s="461"/>
      <c r="K931" s="461"/>
      <c r="L931" s="461"/>
      <c r="M931" s="461"/>
      <c r="N931" s="461"/>
      <c r="O931" s="461"/>
      <c r="P931" s="461"/>
      <c r="Q931" s="461"/>
      <c r="R931" s="461"/>
      <c r="S931" s="461"/>
    </row>
    <row r="932">
      <c r="A932" s="461"/>
      <c r="B932" s="461"/>
      <c r="C932" s="461"/>
      <c r="D932" s="461"/>
      <c r="E932" s="461"/>
      <c r="F932" s="461"/>
      <c r="G932" s="461"/>
      <c r="H932" s="461"/>
      <c r="I932" s="461"/>
      <c r="J932" s="461"/>
      <c r="K932" s="461"/>
      <c r="L932" s="461"/>
      <c r="M932" s="461"/>
      <c r="N932" s="461"/>
      <c r="O932" s="461"/>
      <c r="P932" s="461"/>
      <c r="Q932" s="461"/>
      <c r="R932" s="461"/>
      <c r="S932" s="461"/>
    </row>
    <row r="933">
      <c r="A933" s="461"/>
      <c r="B933" s="461"/>
      <c r="C933" s="461"/>
      <c r="D933" s="461"/>
      <c r="E933" s="461"/>
      <c r="F933" s="461"/>
      <c r="G933" s="461"/>
      <c r="H933" s="461"/>
      <c r="I933" s="461"/>
      <c r="J933" s="461"/>
      <c r="K933" s="461"/>
      <c r="L933" s="461"/>
      <c r="M933" s="461"/>
      <c r="N933" s="461"/>
      <c r="O933" s="461"/>
      <c r="P933" s="461"/>
      <c r="Q933" s="461"/>
      <c r="R933" s="461"/>
      <c r="S933" s="461"/>
    </row>
    <row r="934">
      <c r="A934" s="461"/>
      <c r="B934" s="461"/>
      <c r="C934" s="461"/>
      <c r="D934" s="461"/>
      <c r="E934" s="461"/>
      <c r="F934" s="461"/>
      <c r="G934" s="461"/>
      <c r="H934" s="461"/>
      <c r="I934" s="461"/>
      <c r="J934" s="461"/>
      <c r="K934" s="461"/>
      <c r="L934" s="461"/>
      <c r="M934" s="461"/>
      <c r="N934" s="461"/>
      <c r="O934" s="461"/>
      <c r="P934" s="461"/>
      <c r="Q934" s="461"/>
      <c r="R934" s="461"/>
      <c r="S934" s="461"/>
    </row>
    <row r="935">
      <c r="A935" s="461"/>
      <c r="B935" s="461"/>
      <c r="C935" s="461"/>
      <c r="D935" s="461"/>
      <c r="E935" s="461"/>
      <c r="F935" s="461"/>
      <c r="G935" s="461"/>
      <c r="H935" s="461"/>
      <c r="I935" s="461"/>
      <c r="J935" s="461"/>
      <c r="K935" s="461"/>
      <c r="L935" s="461"/>
      <c r="M935" s="461"/>
      <c r="N935" s="461"/>
      <c r="O935" s="461"/>
      <c r="P935" s="461"/>
      <c r="Q935" s="461"/>
      <c r="R935" s="461"/>
      <c r="S935" s="461"/>
    </row>
    <row r="936">
      <c r="A936" s="461"/>
      <c r="B936" s="461"/>
      <c r="C936" s="461"/>
      <c r="D936" s="461"/>
      <c r="E936" s="461"/>
      <c r="F936" s="461"/>
      <c r="G936" s="461"/>
      <c r="H936" s="461"/>
      <c r="I936" s="461"/>
      <c r="J936" s="461"/>
      <c r="K936" s="461"/>
      <c r="L936" s="461"/>
      <c r="M936" s="461"/>
      <c r="N936" s="461"/>
      <c r="O936" s="461"/>
      <c r="P936" s="461"/>
      <c r="Q936" s="461"/>
      <c r="R936" s="461"/>
      <c r="S936" s="461"/>
    </row>
    <row r="937">
      <c r="A937" s="461"/>
      <c r="B937" s="461"/>
      <c r="C937" s="461"/>
      <c r="D937" s="461"/>
      <c r="E937" s="461"/>
      <c r="F937" s="461"/>
      <c r="G937" s="461"/>
      <c r="H937" s="461"/>
      <c r="I937" s="461"/>
      <c r="J937" s="461"/>
      <c r="K937" s="461"/>
      <c r="L937" s="461"/>
      <c r="M937" s="461"/>
      <c r="N937" s="461"/>
      <c r="O937" s="461"/>
      <c r="P937" s="461"/>
      <c r="Q937" s="461"/>
      <c r="R937" s="461"/>
      <c r="S937" s="461"/>
    </row>
    <row r="938">
      <c r="A938" s="461"/>
      <c r="B938" s="461"/>
      <c r="C938" s="461"/>
      <c r="D938" s="461"/>
      <c r="E938" s="461"/>
      <c r="F938" s="461"/>
      <c r="G938" s="461"/>
      <c r="H938" s="461"/>
      <c r="I938" s="461"/>
      <c r="J938" s="461"/>
      <c r="K938" s="461"/>
      <c r="L938" s="461"/>
      <c r="M938" s="461"/>
      <c r="N938" s="461"/>
      <c r="O938" s="461"/>
      <c r="P938" s="461"/>
      <c r="Q938" s="461"/>
      <c r="R938" s="461"/>
      <c r="S938" s="461"/>
    </row>
    <row r="939">
      <c r="A939" s="461"/>
      <c r="B939" s="461"/>
      <c r="C939" s="461"/>
      <c r="D939" s="461"/>
      <c r="E939" s="461"/>
      <c r="F939" s="461"/>
      <c r="G939" s="461"/>
      <c r="H939" s="461"/>
      <c r="I939" s="461"/>
      <c r="J939" s="461"/>
      <c r="K939" s="461"/>
      <c r="L939" s="461"/>
      <c r="M939" s="461"/>
      <c r="N939" s="461"/>
      <c r="O939" s="461"/>
      <c r="P939" s="461"/>
      <c r="Q939" s="461"/>
      <c r="R939" s="461"/>
      <c r="S939" s="461"/>
    </row>
    <row r="940">
      <c r="A940" s="461"/>
      <c r="B940" s="461"/>
      <c r="C940" s="461"/>
      <c r="D940" s="461"/>
      <c r="E940" s="461"/>
      <c r="F940" s="461"/>
      <c r="G940" s="461"/>
      <c r="H940" s="461"/>
      <c r="I940" s="461"/>
      <c r="J940" s="461"/>
      <c r="K940" s="461"/>
      <c r="L940" s="461"/>
      <c r="M940" s="461"/>
      <c r="N940" s="461"/>
      <c r="O940" s="461"/>
      <c r="P940" s="461"/>
      <c r="Q940" s="461"/>
      <c r="R940" s="461"/>
      <c r="S940" s="461"/>
    </row>
    <row r="941">
      <c r="A941" s="461"/>
      <c r="B941" s="461"/>
      <c r="C941" s="461"/>
      <c r="D941" s="461"/>
      <c r="E941" s="461"/>
      <c r="F941" s="461"/>
      <c r="G941" s="461"/>
      <c r="H941" s="461"/>
      <c r="I941" s="461"/>
      <c r="J941" s="461"/>
      <c r="K941" s="461"/>
      <c r="L941" s="461"/>
      <c r="M941" s="461"/>
      <c r="N941" s="461"/>
      <c r="O941" s="461"/>
      <c r="P941" s="461"/>
      <c r="Q941" s="461"/>
      <c r="R941" s="461"/>
      <c r="S941" s="461"/>
    </row>
    <row r="942">
      <c r="A942" s="461"/>
      <c r="B942" s="461"/>
      <c r="C942" s="461"/>
      <c r="D942" s="461"/>
      <c r="E942" s="461"/>
      <c r="F942" s="461"/>
      <c r="G942" s="461"/>
      <c r="H942" s="461"/>
      <c r="I942" s="461"/>
      <c r="J942" s="461"/>
      <c r="K942" s="461"/>
      <c r="L942" s="461"/>
      <c r="M942" s="461"/>
      <c r="N942" s="461"/>
      <c r="O942" s="461"/>
      <c r="P942" s="461"/>
      <c r="Q942" s="461"/>
      <c r="R942" s="461"/>
      <c r="S942" s="461"/>
    </row>
    <row r="943">
      <c r="A943" s="461"/>
      <c r="B943" s="461"/>
      <c r="C943" s="461"/>
      <c r="D943" s="461"/>
      <c r="E943" s="461"/>
      <c r="F943" s="461"/>
      <c r="G943" s="461"/>
      <c r="H943" s="461"/>
      <c r="I943" s="461"/>
      <c r="J943" s="461"/>
      <c r="K943" s="461"/>
      <c r="L943" s="461"/>
      <c r="M943" s="461"/>
      <c r="N943" s="461"/>
      <c r="O943" s="461"/>
      <c r="P943" s="461"/>
      <c r="Q943" s="461"/>
      <c r="R943" s="461"/>
      <c r="S943" s="461"/>
    </row>
    <row r="944">
      <c r="A944" s="461"/>
      <c r="B944" s="461"/>
      <c r="C944" s="461"/>
      <c r="D944" s="461"/>
      <c r="E944" s="461"/>
      <c r="F944" s="461"/>
      <c r="G944" s="461"/>
      <c r="H944" s="461"/>
      <c r="I944" s="461"/>
      <c r="J944" s="461"/>
      <c r="K944" s="461"/>
      <c r="L944" s="461"/>
      <c r="M944" s="461"/>
      <c r="N944" s="461"/>
      <c r="O944" s="461"/>
      <c r="P944" s="461"/>
      <c r="Q944" s="461"/>
      <c r="R944" s="461"/>
      <c r="S944" s="461"/>
    </row>
    <row r="945">
      <c r="A945" s="461"/>
      <c r="B945" s="461"/>
      <c r="C945" s="461"/>
      <c r="D945" s="461"/>
      <c r="E945" s="461"/>
      <c r="F945" s="461"/>
      <c r="G945" s="461"/>
      <c r="H945" s="461"/>
      <c r="I945" s="461"/>
      <c r="J945" s="461"/>
      <c r="K945" s="461"/>
      <c r="L945" s="461"/>
      <c r="M945" s="461"/>
      <c r="N945" s="461"/>
      <c r="O945" s="461"/>
      <c r="P945" s="461"/>
      <c r="Q945" s="461"/>
      <c r="R945" s="461"/>
      <c r="S945" s="461"/>
    </row>
    <row r="946">
      <c r="A946" s="461"/>
      <c r="B946" s="461"/>
      <c r="C946" s="461"/>
      <c r="D946" s="461"/>
      <c r="E946" s="461"/>
      <c r="F946" s="461"/>
      <c r="G946" s="461"/>
      <c r="H946" s="461"/>
      <c r="I946" s="461"/>
      <c r="J946" s="461"/>
      <c r="K946" s="461"/>
      <c r="L946" s="461"/>
      <c r="M946" s="461"/>
      <c r="N946" s="461"/>
      <c r="O946" s="461"/>
      <c r="P946" s="461"/>
      <c r="Q946" s="461"/>
      <c r="R946" s="461"/>
      <c r="S946" s="461"/>
    </row>
    <row r="947">
      <c r="A947" s="461"/>
      <c r="B947" s="461"/>
      <c r="C947" s="461"/>
      <c r="D947" s="461"/>
      <c r="E947" s="461"/>
      <c r="F947" s="461"/>
      <c r="G947" s="461"/>
      <c r="H947" s="461"/>
      <c r="I947" s="461"/>
      <c r="J947" s="461"/>
      <c r="K947" s="461"/>
      <c r="L947" s="461"/>
      <c r="M947" s="461"/>
      <c r="N947" s="461"/>
      <c r="O947" s="461"/>
      <c r="P947" s="461"/>
      <c r="Q947" s="461"/>
      <c r="R947" s="461"/>
      <c r="S947" s="461"/>
    </row>
    <row r="948">
      <c r="A948" s="461"/>
      <c r="B948" s="461"/>
      <c r="C948" s="461"/>
      <c r="D948" s="461"/>
      <c r="E948" s="461"/>
      <c r="F948" s="461"/>
      <c r="G948" s="461"/>
      <c r="H948" s="461"/>
      <c r="I948" s="461"/>
      <c r="J948" s="461"/>
      <c r="K948" s="461"/>
      <c r="L948" s="461"/>
      <c r="M948" s="461"/>
      <c r="N948" s="461"/>
      <c r="O948" s="461"/>
      <c r="P948" s="461"/>
      <c r="Q948" s="461"/>
      <c r="R948" s="461"/>
      <c r="S948" s="461"/>
    </row>
    <row r="949">
      <c r="A949" s="461"/>
      <c r="B949" s="461"/>
      <c r="C949" s="461"/>
      <c r="D949" s="461"/>
      <c r="E949" s="461"/>
      <c r="F949" s="461"/>
      <c r="G949" s="461"/>
      <c r="H949" s="461"/>
      <c r="I949" s="461"/>
      <c r="J949" s="461"/>
      <c r="K949" s="461"/>
      <c r="L949" s="461"/>
      <c r="M949" s="461"/>
      <c r="N949" s="461"/>
      <c r="O949" s="461"/>
      <c r="P949" s="461"/>
      <c r="Q949" s="461"/>
      <c r="R949" s="461"/>
      <c r="S949" s="461"/>
    </row>
    <row r="950">
      <c r="A950" s="461"/>
      <c r="B950" s="461"/>
      <c r="C950" s="461"/>
      <c r="D950" s="461"/>
      <c r="E950" s="461"/>
      <c r="F950" s="461"/>
      <c r="G950" s="461"/>
      <c r="H950" s="461"/>
      <c r="I950" s="461"/>
      <c r="J950" s="461"/>
      <c r="K950" s="461"/>
      <c r="L950" s="461"/>
      <c r="M950" s="461"/>
      <c r="N950" s="461"/>
      <c r="O950" s="461"/>
      <c r="P950" s="461"/>
      <c r="Q950" s="461"/>
      <c r="R950" s="461"/>
      <c r="S950" s="461"/>
    </row>
    <row r="951">
      <c r="A951" s="461"/>
      <c r="B951" s="461"/>
      <c r="C951" s="461"/>
      <c r="D951" s="461"/>
      <c r="E951" s="461"/>
      <c r="F951" s="461"/>
      <c r="G951" s="461"/>
      <c r="H951" s="461"/>
      <c r="I951" s="461"/>
      <c r="J951" s="461"/>
      <c r="K951" s="461"/>
      <c r="L951" s="461"/>
      <c r="M951" s="461"/>
      <c r="N951" s="461"/>
      <c r="O951" s="461"/>
      <c r="P951" s="461"/>
      <c r="Q951" s="461"/>
      <c r="R951" s="461"/>
      <c r="S951" s="461"/>
    </row>
    <row r="952">
      <c r="A952" s="461"/>
      <c r="B952" s="461"/>
      <c r="C952" s="461"/>
      <c r="D952" s="461"/>
      <c r="E952" s="461"/>
      <c r="F952" s="461"/>
      <c r="G952" s="461"/>
      <c r="H952" s="461"/>
      <c r="I952" s="461"/>
      <c r="J952" s="461"/>
      <c r="K952" s="461"/>
      <c r="L952" s="461"/>
      <c r="M952" s="461"/>
      <c r="N952" s="461"/>
      <c r="O952" s="461"/>
      <c r="P952" s="461"/>
      <c r="Q952" s="461"/>
      <c r="R952" s="461"/>
      <c r="S952" s="461"/>
    </row>
    <row r="953">
      <c r="A953" s="461"/>
      <c r="B953" s="461"/>
      <c r="C953" s="461"/>
      <c r="D953" s="461"/>
      <c r="E953" s="461"/>
      <c r="F953" s="461"/>
      <c r="G953" s="461"/>
      <c r="H953" s="461"/>
      <c r="I953" s="461"/>
      <c r="J953" s="461"/>
      <c r="K953" s="461"/>
      <c r="L953" s="461"/>
      <c r="M953" s="461"/>
      <c r="N953" s="461"/>
      <c r="O953" s="461"/>
      <c r="P953" s="461"/>
      <c r="Q953" s="461"/>
      <c r="R953" s="461"/>
      <c r="S953" s="461"/>
    </row>
    <row r="954">
      <c r="A954" s="461"/>
      <c r="B954" s="461"/>
      <c r="C954" s="461"/>
      <c r="D954" s="461"/>
      <c r="E954" s="461"/>
      <c r="F954" s="461"/>
      <c r="G954" s="461"/>
      <c r="H954" s="461"/>
      <c r="I954" s="461"/>
      <c r="J954" s="461"/>
      <c r="K954" s="461"/>
      <c r="L954" s="461"/>
      <c r="M954" s="461"/>
      <c r="N954" s="461"/>
      <c r="O954" s="461"/>
      <c r="P954" s="461"/>
      <c r="Q954" s="461"/>
      <c r="R954" s="461"/>
      <c r="S954" s="461"/>
    </row>
    <row r="955">
      <c r="A955" s="461"/>
      <c r="B955" s="461"/>
      <c r="C955" s="461"/>
      <c r="D955" s="461"/>
      <c r="E955" s="461"/>
      <c r="F955" s="461"/>
      <c r="G955" s="461"/>
      <c r="H955" s="461"/>
      <c r="I955" s="461"/>
      <c r="J955" s="461"/>
      <c r="K955" s="461"/>
      <c r="L955" s="461"/>
      <c r="M955" s="461"/>
      <c r="N955" s="461"/>
      <c r="O955" s="461"/>
      <c r="P955" s="461"/>
      <c r="Q955" s="461"/>
      <c r="R955" s="461"/>
      <c r="S955" s="461"/>
    </row>
    <row r="956">
      <c r="A956" s="461"/>
      <c r="B956" s="461"/>
      <c r="C956" s="461"/>
      <c r="D956" s="461"/>
      <c r="E956" s="461"/>
      <c r="F956" s="461"/>
      <c r="G956" s="461"/>
      <c r="H956" s="461"/>
      <c r="I956" s="461"/>
      <c r="J956" s="461"/>
      <c r="K956" s="461"/>
      <c r="L956" s="461"/>
      <c r="M956" s="461"/>
      <c r="N956" s="461"/>
      <c r="O956" s="461"/>
      <c r="P956" s="461"/>
      <c r="Q956" s="461"/>
      <c r="R956" s="461"/>
      <c r="S956" s="461"/>
    </row>
    <row r="957">
      <c r="A957" s="461"/>
      <c r="B957" s="461"/>
      <c r="C957" s="461"/>
      <c r="D957" s="461"/>
      <c r="E957" s="461"/>
      <c r="F957" s="461"/>
      <c r="G957" s="461"/>
      <c r="H957" s="461"/>
      <c r="I957" s="461"/>
      <c r="J957" s="461"/>
      <c r="K957" s="461"/>
      <c r="L957" s="461"/>
      <c r="M957" s="461"/>
      <c r="N957" s="461"/>
      <c r="O957" s="461"/>
      <c r="P957" s="461"/>
      <c r="Q957" s="461"/>
      <c r="R957" s="461"/>
      <c r="S957" s="461"/>
    </row>
    <row r="958">
      <c r="A958" s="461"/>
      <c r="B958" s="461"/>
      <c r="C958" s="461"/>
      <c r="D958" s="461"/>
      <c r="E958" s="461"/>
      <c r="F958" s="461"/>
      <c r="G958" s="461"/>
      <c r="H958" s="461"/>
      <c r="I958" s="461"/>
      <c r="J958" s="461"/>
      <c r="K958" s="461"/>
      <c r="L958" s="461"/>
      <c r="M958" s="461"/>
      <c r="N958" s="461"/>
      <c r="O958" s="461"/>
      <c r="P958" s="461"/>
      <c r="Q958" s="461"/>
      <c r="R958" s="461"/>
      <c r="S958" s="461"/>
    </row>
    <row r="959">
      <c r="A959" s="461"/>
      <c r="B959" s="461"/>
      <c r="C959" s="461"/>
      <c r="D959" s="461"/>
      <c r="E959" s="461"/>
      <c r="F959" s="461"/>
      <c r="G959" s="461"/>
      <c r="H959" s="461"/>
      <c r="I959" s="461"/>
      <c r="J959" s="461"/>
      <c r="K959" s="461"/>
      <c r="L959" s="461"/>
      <c r="M959" s="461"/>
      <c r="N959" s="461"/>
      <c r="O959" s="461"/>
      <c r="P959" s="461"/>
      <c r="Q959" s="461"/>
      <c r="R959" s="461"/>
      <c r="S959" s="461"/>
    </row>
    <row r="960">
      <c r="A960" s="461"/>
      <c r="B960" s="461"/>
      <c r="C960" s="461"/>
      <c r="D960" s="461"/>
      <c r="E960" s="461"/>
      <c r="F960" s="461"/>
      <c r="G960" s="461"/>
      <c r="H960" s="461"/>
      <c r="I960" s="461"/>
      <c r="J960" s="461"/>
      <c r="K960" s="461"/>
      <c r="L960" s="461"/>
      <c r="M960" s="461"/>
      <c r="N960" s="461"/>
      <c r="O960" s="461"/>
      <c r="P960" s="461"/>
      <c r="Q960" s="461"/>
      <c r="R960" s="461"/>
      <c r="S960" s="461"/>
    </row>
    <row r="961">
      <c r="A961" s="461"/>
      <c r="B961" s="461"/>
      <c r="C961" s="461"/>
      <c r="D961" s="461"/>
      <c r="E961" s="461"/>
      <c r="F961" s="461"/>
      <c r="G961" s="461"/>
      <c r="H961" s="461"/>
      <c r="I961" s="461"/>
      <c r="J961" s="461"/>
      <c r="K961" s="461"/>
      <c r="L961" s="461"/>
      <c r="M961" s="461"/>
      <c r="N961" s="461"/>
      <c r="O961" s="461"/>
      <c r="P961" s="461"/>
      <c r="Q961" s="461"/>
      <c r="R961" s="461"/>
      <c r="S961" s="461"/>
    </row>
    <row r="962">
      <c r="A962" s="461"/>
      <c r="B962" s="461"/>
      <c r="C962" s="461"/>
      <c r="D962" s="461"/>
      <c r="E962" s="461"/>
      <c r="F962" s="461"/>
      <c r="G962" s="461"/>
      <c r="H962" s="461"/>
      <c r="I962" s="461"/>
      <c r="J962" s="461"/>
      <c r="K962" s="461"/>
      <c r="L962" s="461"/>
      <c r="M962" s="461"/>
      <c r="N962" s="461"/>
      <c r="O962" s="461"/>
      <c r="P962" s="461"/>
      <c r="Q962" s="461"/>
      <c r="R962" s="461"/>
      <c r="S962" s="461"/>
    </row>
    <row r="963">
      <c r="A963" s="461"/>
      <c r="B963" s="461"/>
      <c r="C963" s="461"/>
      <c r="D963" s="461"/>
      <c r="E963" s="461"/>
      <c r="F963" s="461"/>
      <c r="G963" s="461"/>
      <c r="H963" s="461"/>
      <c r="I963" s="461"/>
      <c r="J963" s="461"/>
      <c r="K963" s="461"/>
      <c r="L963" s="461"/>
      <c r="M963" s="461"/>
      <c r="N963" s="461"/>
      <c r="O963" s="461"/>
      <c r="P963" s="461"/>
      <c r="Q963" s="461"/>
      <c r="R963" s="461"/>
      <c r="S963" s="461"/>
    </row>
    <row r="964">
      <c r="A964" s="461"/>
      <c r="B964" s="461"/>
      <c r="C964" s="461"/>
      <c r="D964" s="461"/>
      <c r="E964" s="461"/>
      <c r="F964" s="461"/>
      <c r="G964" s="461"/>
      <c r="H964" s="461"/>
      <c r="I964" s="461"/>
      <c r="J964" s="461"/>
      <c r="K964" s="461"/>
      <c r="L964" s="461"/>
      <c r="M964" s="461"/>
      <c r="N964" s="461"/>
      <c r="O964" s="461"/>
      <c r="P964" s="461"/>
      <c r="Q964" s="461"/>
      <c r="R964" s="461"/>
      <c r="S964" s="461"/>
    </row>
    <row r="965">
      <c r="A965" s="461"/>
      <c r="B965" s="461"/>
      <c r="C965" s="461"/>
      <c r="D965" s="461"/>
      <c r="E965" s="461"/>
      <c r="F965" s="461"/>
      <c r="G965" s="461"/>
      <c r="H965" s="461"/>
      <c r="I965" s="461"/>
      <c r="J965" s="461"/>
      <c r="K965" s="461"/>
      <c r="L965" s="461"/>
      <c r="M965" s="461"/>
      <c r="N965" s="461"/>
      <c r="O965" s="461"/>
      <c r="P965" s="461"/>
      <c r="Q965" s="461"/>
      <c r="R965" s="461"/>
      <c r="S965" s="461"/>
    </row>
    <row r="966">
      <c r="A966" s="461"/>
      <c r="B966" s="461"/>
      <c r="C966" s="461"/>
      <c r="D966" s="461"/>
      <c r="E966" s="461"/>
      <c r="F966" s="461"/>
      <c r="G966" s="461"/>
      <c r="H966" s="461"/>
      <c r="I966" s="461"/>
      <c r="J966" s="461"/>
      <c r="K966" s="461"/>
      <c r="L966" s="461"/>
      <c r="M966" s="461"/>
      <c r="N966" s="461"/>
      <c r="O966" s="461"/>
      <c r="P966" s="461"/>
      <c r="Q966" s="461"/>
      <c r="R966" s="461"/>
      <c r="S966" s="461"/>
    </row>
    <row r="967">
      <c r="A967" s="461"/>
      <c r="B967" s="461"/>
      <c r="C967" s="461"/>
      <c r="D967" s="461"/>
      <c r="E967" s="461"/>
      <c r="F967" s="461"/>
      <c r="G967" s="461"/>
      <c r="H967" s="461"/>
      <c r="I967" s="461"/>
      <c r="J967" s="461"/>
      <c r="K967" s="461"/>
      <c r="L967" s="461"/>
      <c r="M967" s="461"/>
      <c r="N967" s="461"/>
      <c r="O967" s="461"/>
      <c r="P967" s="461"/>
      <c r="Q967" s="461"/>
      <c r="R967" s="461"/>
      <c r="S967" s="461"/>
    </row>
    <row r="968">
      <c r="A968" s="461"/>
      <c r="B968" s="461"/>
      <c r="C968" s="461"/>
      <c r="D968" s="461"/>
      <c r="E968" s="461"/>
      <c r="F968" s="461"/>
      <c r="G968" s="461"/>
      <c r="H968" s="461"/>
      <c r="I968" s="461"/>
      <c r="J968" s="461"/>
      <c r="K968" s="461"/>
      <c r="L968" s="461"/>
      <c r="M968" s="461"/>
      <c r="N968" s="461"/>
      <c r="O968" s="461"/>
      <c r="P968" s="461"/>
      <c r="Q968" s="461"/>
      <c r="R968" s="461"/>
      <c r="S968" s="461"/>
    </row>
    <row r="969">
      <c r="A969" s="461"/>
      <c r="B969" s="461"/>
      <c r="C969" s="461"/>
      <c r="D969" s="461"/>
      <c r="E969" s="461"/>
      <c r="F969" s="461"/>
      <c r="G969" s="461"/>
      <c r="H969" s="461"/>
      <c r="I969" s="461"/>
      <c r="J969" s="461"/>
      <c r="K969" s="461"/>
      <c r="L969" s="461"/>
      <c r="M969" s="461"/>
      <c r="N969" s="461"/>
      <c r="O969" s="461"/>
      <c r="P969" s="461"/>
      <c r="Q969" s="461"/>
      <c r="R969" s="461"/>
      <c r="S969" s="461"/>
    </row>
    <row r="970">
      <c r="A970" s="461"/>
      <c r="B970" s="461"/>
      <c r="C970" s="461"/>
      <c r="D970" s="461"/>
      <c r="E970" s="461"/>
      <c r="F970" s="461"/>
      <c r="G970" s="461"/>
      <c r="H970" s="461"/>
      <c r="I970" s="461"/>
      <c r="J970" s="461"/>
      <c r="K970" s="461"/>
      <c r="L970" s="461"/>
      <c r="M970" s="461"/>
      <c r="N970" s="461"/>
      <c r="O970" s="461"/>
      <c r="P970" s="461"/>
      <c r="Q970" s="461"/>
      <c r="R970" s="461"/>
      <c r="S970" s="461"/>
    </row>
    <row r="971">
      <c r="A971" s="461"/>
      <c r="B971" s="461"/>
      <c r="C971" s="461"/>
      <c r="D971" s="461"/>
      <c r="E971" s="461"/>
      <c r="F971" s="461"/>
      <c r="G971" s="461"/>
      <c r="H971" s="461"/>
      <c r="I971" s="461"/>
      <c r="J971" s="461"/>
      <c r="K971" s="461"/>
      <c r="L971" s="461"/>
      <c r="M971" s="461"/>
      <c r="N971" s="461"/>
      <c r="O971" s="461"/>
      <c r="P971" s="461"/>
      <c r="Q971" s="461"/>
      <c r="R971" s="461"/>
      <c r="S971" s="461"/>
    </row>
    <row r="972">
      <c r="A972" s="461"/>
      <c r="B972" s="461"/>
      <c r="C972" s="461"/>
      <c r="D972" s="461"/>
      <c r="E972" s="461"/>
      <c r="F972" s="461"/>
      <c r="G972" s="461"/>
      <c r="H972" s="461"/>
      <c r="I972" s="461"/>
      <c r="J972" s="461"/>
      <c r="K972" s="461"/>
      <c r="L972" s="461"/>
      <c r="M972" s="461"/>
      <c r="N972" s="461"/>
      <c r="O972" s="461"/>
      <c r="P972" s="461"/>
      <c r="Q972" s="461"/>
      <c r="R972" s="461"/>
      <c r="S972" s="461"/>
    </row>
    <row r="973">
      <c r="A973" s="461"/>
      <c r="B973" s="461"/>
      <c r="C973" s="461"/>
      <c r="D973" s="461"/>
      <c r="E973" s="461"/>
      <c r="F973" s="461"/>
      <c r="G973" s="461"/>
      <c r="H973" s="461"/>
      <c r="I973" s="461"/>
      <c r="J973" s="461"/>
      <c r="K973" s="461"/>
      <c r="L973" s="461"/>
      <c r="M973" s="461"/>
      <c r="N973" s="461"/>
      <c r="O973" s="461"/>
      <c r="P973" s="461"/>
      <c r="Q973" s="461"/>
      <c r="R973" s="461"/>
      <c r="S973" s="461"/>
    </row>
    <row r="974">
      <c r="A974" s="461"/>
      <c r="B974" s="461"/>
      <c r="C974" s="461"/>
      <c r="D974" s="461"/>
      <c r="E974" s="461"/>
      <c r="F974" s="461"/>
      <c r="G974" s="461"/>
      <c r="H974" s="461"/>
      <c r="I974" s="461"/>
      <c r="J974" s="461"/>
      <c r="K974" s="461"/>
      <c r="L974" s="461"/>
      <c r="M974" s="461"/>
      <c r="N974" s="461"/>
      <c r="O974" s="461"/>
      <c r="P974" s="461"/>
      <c r="Q974" s="461"/>
      <c r="R974" s="461"/>
      <c r="S974" s="461"/>
    </row>
    <row r="975">
      <c r="A975" s="461"/>
      <c r="B975" s="461"/>
      <c r="C975" s="461"/>
      <c r="D975" s="461"/>
      <c r="E975" s="461"/>
      <c r="F975" s="461"/>
      <c r="G975" s="461"/>
      <c r="H975" s="461"/>
      <c r="I975" s="461"/>
      <c r="J975" s="461"/>
      <c r="K975" s="461"/>
      <c r="L975" s="461"/>
      <c r="M975" s="461"/>
      <c r="N975" s="461"/>
      <c r="O975" s="461"/>
      <c r="P975" s="461"/>
      <c r="Q975" s="461"/>
      <c r="R975" s="461"/>
      <c r="S975" s="461"/>
    </row>
    <row r="976">
      <c r="A976" s="461"/>
      <c r="B976" s="461"/>
      <c r="C976" s="461"/>
      <c r="D976" s="461"/>
      <c r="E976" s="461"/>
      <c r="F976" s="461"/>
      <c r="G976" s="461"/>
      <c r="H976" s="461"/>
      <c r="I976" s="461"/>
      <c r="J976" s="461"/>
      <c r="K976" s="461"/>
      <c r="L976" s="461"/>
      <c r="M976" s="461"/>
      <c r="N976" s="461"/>
      <c r="O976" s="461"/>
      <c r="P976" s="461"/>
      <c r="Q976" s="461"/>
      <c r="R976" s="461"/>
      <c r="S976" s="461"/>
    </row>
    <row r="977">
      <c r="A977" s="461"/>
      <c r="B977" s="461"/>
      <c r="C977" s="461"/>
      <c r="D977" s="461"/>
      <c r="E977" s="461"/>
      <c r="F977" s="461"/>
      <c r="G977" s="461"/>
      <c r="H977" s="461"/>
      <c r="I977" s="461"/>
      <c r="J977" s="461"/>
      <c r="K977" s="461"/>
      <c r="L977" s="461"/>
      <c r="M977" s="461"/>
      <c r="N977" s="461"/>
      <c r="O977" s="461"/>
      <c r="P977" s="461"/>
      <c r="Q977" s="461"/>
      <c r="R977" s="461"/>
      <c r="S977" s="461"/>
    </row>
    <row r="978">
      <c r="A978" s="461"/>
      <c r="B978" s="461"/>
      <c r="C978" s="461"/>
      <c r="D978" s="461"/>
      <c r="E978" s="461"/>
      <c r="F978" s="461"/>
      <c r="G978" s="461"/>
      <c r="H978" s="461"/>
      <c r="I978" s="461"/>
      <c r="J978" s="461"/>
      <c r="K978" s="461"/>
      <c r="L978" s="461"/>
      <c r="M978" s="461"/>
      <c r="N978" s="461"/>
      <c r="O978" s="461"/>
      <c r="P978" s="461"/>
      <c r="Q978" s="461"/>
      <c r="R978" s="461"/>
      <c r="S978" s="461"/>
    </row>
    <row r="979">
      <c r="A979" s="461"/>
      <c r="B979" s="461"/>
      <c r="C979" s="461"/>
      <c r="D979" s="461"/>
      <c r="E979" s="461"/>
      <c r="F979" s="461"/>
      <c r="G979" s="461"/>
      <c r="H979" s="461"/>
      <c r="I979" s="461"/>
      <c r="J979" s="461"/>
      <c r="K979" s="461"/>
      <c r="L979" s="461"/>
      <c r="M979" s="461"/>
      <c r="N979" s="461"/>
      <c r="O979" s="461"/>
      <c r="P979" s="461"/>
      <c r="Q979" s="461"/>
      <c r="R979" s="461"/>
      <c r="S979" s="461"/>
    </row>
    <row r="980">
      <c r="A980" s="461"/>
      <c r="B980" s="461"/>
      <c r="C980" s="461"/>
      <c r="D980" s="461"/>
      <c r="E980" s="461"/>
      <c r="F980" s="461"/>
      <c r="G980" s="461"/>
      <c r="H980" s="461"/>
      <c r="I980" s="461"/>
      <c r="J980" s="461"/>
      <c r="K980" s="461"/>
      <c r="L980" s="461"/>
      <c r="M980" s="461"/>
      <c r="N980" s="461"/>
      <c r="O980" s="461"/>
      <c r="P980" s="461"/>
      <c r="Q980" s="461"/>
      <c r="R980" s="461"/>
      <c r="S980" s="461"/>
    </row>
    <row r="981">
      <c r="A981" s="461"/>
      <c r="B981" s="461"/>
      <c r="C981" s="461"/>
      <c r="D981" s="461"/>
      <c r="E981" s="461"/>
      <c r="F981" s="461"/>
      <c r="G981" s="461"/>
      <c r="H981" s="461"/>
      <c r="I981" s="461"/>
      <c r="J981" s="461"/>
      <c r="K981" s="461"/>
      <c r="L981" s="461"/>
      <c r="M981" s="461"/>
      <c r="N981" s="461"/>
      <c r="O981" s="461"/>
      <c r="P981" s="461"/>
      <c r="Q981" s="461"/>
      <c r="R981" s="461"/>
      <c r="S981" s="461"/>
    </row>
    <row r="982">
      <c r="A982" s="461"/>
      <c r="B982" s="461"/>
      <c r="C982" s="461"/>
      <c r="D982" s="461"/>
      <c r="E982" s="461"/>
      <c r="F982" s="461"/>
      <c r="G982" s="461"/>
      <c r="H982" s="461"/>
      <c r="I982" s="461"/>
      <c r="J982" s="461"/>
      <c r="K982" s="461"/>
      <c r="L982" s="461"/>
      <c r="M982" s="461"/>
      <c r="N982" s="461"/>
      <c r="O982" s="461"/>
      <c r="P982" s="461"/>
      <c r="Q982" s="461"/>
      <c r="R982" s="461"/>
      <c r="S982" s="461"/>
    </row>
    <row r="983">
      <c r="A983" s="461"/>
      <c r="B983" s="461"/>
      <c r="C983" s="461"/>
      <c r="D983" s="461"/>
      <c r="E983" s="461"/>
      <c r="F983" s="461"/>
      <c r="G983" s="461"/>
      <c r="H983" s="461"/>
      <c r="I983" s="461"/>
      <c r="J983" s="461"/>
      <c r="K983" s="461"/>
      <c r="L983" s="461"/>
      <c r="M983" s="461"/>
      <c r="N983" s="461"/>
      <c r="O983" s="461"/>
      <c r="P983" s="461"/>
      <c r="Q983" s="461"/>
      <c r="R983" s="461"/>
      <c r="S983" s="461"/>
    </row>
    <row r="984">
      <c r="A984" s="461"/>
      <c r="B984" s="461"/>
      <c r="C984" s="461"/>
      <c r="D984" s="461"/>
      <c r="E984" s="461"/>
      <c r="F984" s="461"/>
      <c r="G984" s="461"/>
      <c r="H984" s="461"/>
      <c r="I984" s="461"/>
      <c r="J984" s="461"/>
      <c r="K984" s="461"/>
      <c r="L984" s="461"/>
      <c r="M984" s="461"/>
      <c r="N984" s="461"/>
      <c r="O984" s="461"/>
      <c r="P984" s="461"/>
      <c r="Q984" s="461"/>
      <c r="R984" s="461"/>
      <c r="S984" s="461"/>
    </row>
    <row r="985">
      <c r="A985" s="461"/>
      <c r="B985" s="461"/>
      <c r="C985" s="461"/>
      <c r="D985" s="461"/>
      <c r="E985" s="461"/>
      <c r="F985" s="461"/>
      <c r="G985" s="461"/>
      <c r="H985" s="461"/>
      <c r="I985" s="461"/>
      <c r="J985" s="461"/>
      <c r="K985" s="461"/>
      <c r="L985" s="461"/>
      <c r="M985" s="461"/>
      <c r="N985" s="461"/>
      <c r="O985" s="461"/>
      <c r="P985" s="461"/>
      <c r="Q985" s="461"/>
      <c r="R985" s="461"/>
      <c r="S985" s="461"/>
    </row>
    <row r="986">
      <c r="A986" s="461"/>
      <c r="B986" s="461"/>
      <c r="C986" s="461"/>
      <c r="D986" s="461"/>
      <c r="E986" s="461"/>
      <c r="F986" s="461"/>
      <c r="G986" s="461"/>
      <c r="H986" s="461"/>
      <c r="I986" s="461"/>
      <c r="J986" s="461"/>
      <c r="K986" s="461"/>
      <c r="L986" s="461"/>
      <c r="M986" s="461"/>
      <c r="N986" s="461"/>
      <c r="O986" s="461"/>
      <c r="P986" s="461"/>
      <c r="Q986" s="461"/>
      <c r="R986" s="461"/>
      <c r="S986" s="461"/>
    </row>
    <row r="987">
      <c r="A987" s="461"/>
      <c r="B987" s="461"/>
      <c r="C987" s="461"/>
      <c r="D987" s="461"/>
      <c r="E987" s="461"/>
      <c r="F987" s="461"/>
      <c r="G987" s="461"/>
      <c r="H987" s="461"/>
      <c r="I987" s="461"/>
      <c r="J987" s="461"/>
      <c r="K987" s="461"/>
      <c r="L987" s="461"/>
      <c r="M987" s="461"/>
      <c r="N987" s="461"/>
      <c r="O987" s="461"/>
      <c r="P987" s="461"/>
      <c r="Q987" s="461"/>
      <c r="R987" s="461"/>
      <c r="S987" s="461"/>
    </row>
    <row r="988">
      <c r="A988" s="461"/>
      <c r="B988" s="461"/>
      <c r="C988" s="461"/>
      <c r="D988" s="461"/>
      <c r="E988" s="461"/>
      <c r="F988" s="461"/>
      <c r="G988" s="461"/>
      <c r="H988" s="461"/>
      <c r="I988" s="461"/>
      <c r="J988" s="461"/>
      <c r="K988" s="461"/>
      <c r="L988" s="461"/>
      <c r="M988" s="461"/>
      <c r="N988" s="461"/>
      <c r="O988" s="461"/>
      <c r="P988" s="461"/>
      <c r="Q988" s="461"/>
      <c r="R988" s="461"/>
      <c r="S988" s="461"/>
    </row>
    <row r="989">
      <c r="A989" s="461"/>
      <c r="B989" s="461"/>
      <c r="C989" s="461"/>
      <c r="D989" s="461"/>
      <c r="E989" s="461"/>
      <c r="F989" s="461"/>
      <c r="G989" s="461"/>
      <c r="H989" s="461"/>
      <c r="I989" s="461"/>
      <c r="J989" s="461"/>
      <c r="K989" s="461"/>
      <c r="L989" s="461"/>
      <c r="M989" s="461"/>
      <c r="N989" s="461"/>
      <c r="O989" s="461"/>
      <c r="P989" s="461"/>
      <c r="Q989" s="461"/>
      <c r="R989" s="461"/>
      <c r="S989" s="461"/>
    </row>
    <row r="990">
      <c r="A990" s="461"/>
      <c r="B990" s="461"/>
      <c r="C990" s="461"/>
      <c r="D990" s="461"/>
      <c r="E990" s="461"/>
      <c r="F990" s="461"/>
      <c r="G990" s="461"/>
      <c r="H990" s="461"/>
      <c r="I990" s="461"/>
      <c r="J990" s="461"/>
      <c r="K990" s="461"/>
      <c r="L990" s="461"/>
      <c r="M990" s="461"/>
      <c r="N990" s="461"/>
      <c r="O990" s="461"/>
      <c r="P990" s="461"/>
      <c r="Q990" s="461"/>
      <c r="R990" s="461"/>
      <c r="S990" s="461"/>
    </row>
    <row r="991">
      <c r="A991" s="461"/>
      <c r="B991" s="461"/>
      <c r="C991" s="461"/>
      <c r="D991" s="461"/>
      <c r="E991" s="461"/>
      <c r="F991" s="461"/>
      <c r="G991" s="461"/>
      <c r="H991" s="461"/>
      <c r="I991" s="461"/>
      <c r="J991" s="461"/>
      <c r="K991" s="461"/>
      <c r="L991" s="461"/>
      <c r="M991" s="461"/>
      <c r="N991" s="461"/>
      <c r="O991" s="461"/>
      <c r="P991" s="461"/>
      <c r="Q991" s="461"/>
      <c r="R991" s="461"/>
      <c r="S991" s="461"/>
    </row>
    <row r="992">
      <c r="A992" s="461"/>
      <c r="B992" s="461"/>
      <c r="C992" s="461"/>
      <c r="D992" s="461"/>
      <c r="E992" s="461"/>
      <c r="F992" s="461"/>
      <c r="G992" s="461"/>
      <c r="H992" s="461"/>
      <c r="I992" s="461"/>
      <c r="J992" s="461"/>
      <c r="K992" s="461"/>
      <c r="L992" s="461"/>
      <c r="M992" s="461"/>
      <c r="N992" s="461"/>
      <c r="O992" s="461"/>
      <c r="P992" s="461"/>
      <c r="Q992" s="461"/>
      <c r="R992" s="461"/>
      <c r="S992" s="461"/>
    </row>
    <row r="993">
      <c r="A993" s="461"/>
      <c r="B993" s="461"/>
      <c r="C993" s="461"/>
      <c r="D993" s="461"/>
      <c r="E993" s="461"/>
      <c r="F993" s="461"/>
      <c r="G993" s="461"/>
      <c r="H993" s="461"/>
      <c r="I993" s="461"/>
      <c r="J993" s="461"/>
      <c r="K993" s="461"/>
      <c r="L993" s="461"/>
      <c r="M993" s="461"/>
      <c r="N993" s="461"/>
      <c r="O993" s="461"/>
      <c r="P993" s="461"/>
      <c r="Q993" s="461"/>
      <c r="R993" s="461"/>
      <c r="S993" s="461"/>
    </row>
    <row r="994">
      <c r="A994" s="461"/>
      <c r="B994" s="461"/>
      <c r="C994" s="461"/>
      <c r="D994" s="461"/>
      <c r="E994" s="461"/>
      <c r="F994" s="461"/>
      <c r="G994" s="461"/>
      <c r="H994" s="461"/>
      <c r="I994" s="461"/>
      <c r="J994" s="461"/>
      <c r="K994" s="461"/>
      <c r="L994" s="461"/>
      <c r="M994" s="461"/>
      <c r="N994" s="461"/>
      <c r="O994" s="461"/>
      <c r="P994" s="461"/>
      <c r="Q994" s="461"/>
      <c r="R994" s="461"/>
      <c r="S994" s="461"/>
    </row>
    <row r="995">
      <c r="A995" s="461"/>
      <c r="B995" s="461"/>
      <c r="C995" s="461"/>
      <c r="D995" s="461"/>
      <c r="E995" s="461"/>
      <c r="F995" s="461"/>
      <c r="G995" s="461"/>
      <c r="H995" s="461"/>
      <c r="I995" s="461"/>
      <c r="J995" s="461"/>
      <c r="K995" s="461"/>
      <c r="L995" s="461"/>
      <c r="M995" s="461"/>
      <c r="N995" s="461"/>
      <c r="O995" s="461"/>
      <c r="P995" s="461"/>
      <c r="Q995" s="461"/>
      <c r="R995" s="461"/>
      <c r="S995" s="461"/>
    </row>
    <row r="996">
      <c r="A996" s="461"/>
      <c r="B996" s="461"/>
      <c r="C996" s="461"/>
      <c r="D996" s="461"/>
      <c r="E996" s="461"/>
      <c r="F996" s="461"/>
      <c r="G996" s="461"/>
      <c r="H996" s="461"/>
      <c r="I996" s="461"/>
      <c r="J996" s="461"/>
      <c r="K996" s="461"/>
      <c r="L996" s="461"/>
      <c r="M996" s="461"/>
      <c r="N996" s="461"/>
      <c r="O996" s="461"/>
      <c r="P996" s="461"/>
      <c r="Q996" s="461"/>
      <c r="R996" s="461"/>
      <c r="S996" s="461"/>
    </row>
    <row r="997">
      <c r="A997" s="461"/>
      <c r="B997" s="461"/>
      <c r="C997" s="461"/>
      <c r="D997" s="461"/>
      <c r="E997" s="461"/>
      <c r="F997" s="461"/>
      <c r="G997" s="461"/>
      <c r="H997" s="461"/>
      <c r="I997" s="461"/>
      <c r="J997" s="461"/>
      <c r="K997" s="461"/>
      <c r="L997" s="461"/>
      <c r="M997" s="461"/>
      <c r="N997" s="461"/>
      <c r="O997" s="461"/>
      <c r="P997" s="461"/>
      <c r="Q997" s="461"/>
      <c r="R997" s="461"/>
      <c r="S997" s="461"/>
    </row>
    <row r="998">
      <c r="A998" s="461"/>
      <c r="B998" s="461"/>
      <c r="C998" s="461"/>
      <c r="D998" s="461"/>
      <c r="E998" s="461"/>
      <c r="F998" s="461"/>
      <c r="G998" s="461"/>
      <c r="H998" s="461"/>
      <c r="I998" s="461"/>
      <c r="J998" s="461"/>
      <c r="K998" s="461"/>
      <c r="L998" s="461"/>
      <c r="M998" s="461"/>
      <c r="N998" s="461"/>
      <c r="O998" s="461"/>
      <c r="P998" s="461"/>
      <c r="Q998" s="461"/>
      <c r="R998" s="461"/>
      <c r="S998" s="461"/>
    </row>
    <row r="999">
      <c r="A999" s="461"/>
      <c r="B999" s="461"/>
      <c r="C999" s="461"/>
      <c r="D999" s="461"/>
      <c r="E999" s="461"/>
      <c r="F999" s="461"/>
      <c r="G999" s="461"/>
      <c r="H999" s="461"/>
      <c r="I999" s="461"/>
      <c r="J999" s="461"/>
      <c r="K999" s="461"/>
      <c r="L999" s="461"/>
      <c r="M999" s="461"/>
      <c r="N999" s="461"/>
      <c r="O999" s="461"/>
      <c r="P999" s="461"/>
      <c r="Q999" s="461"/>
      <c r="R999" s="461"/>
      <c r="S999" s="461"/>
    </row>
    <row r="1000">
      <c r="A1000" s="461"/>
      <c r="B1000" s="461"/>
      <c r="C1000" s="461"/>
      <c r="D1000" s="461"/>
      <c r="E1000" s="461"/>
      <c r="F1000" s="461"/>
      <c r="G1000" s="461"/>
      <c r="H1000" s="461"/>
      <c r="I1000" s="461"/>
      <c r="J1000" s="461"/>
      <c r="K1000" s="461"/>
      <c r="L1000" s="461"/>
      <c r="M1000" s="461"/>
      <c r="N1000" s="461"/>
      <c r="O1000" s="461"/>
      <c r="P1000" s="461"/>
      <c r="Q1000" s="461"/>
      <c r="R1000" s="461"/>
      <c r="S1000" s="461"/>
    </row>
  </sheetData>
  <customSheetViews>
    <customSheetView guid="{2E4A647F-8EF7-4AC1-A470-93FEF1189896}" filter="1" showAutoFilter="1">
      <autoFilter ref="$A$1:$S$1000">
        <filterColumn colId="16">
          <filters blank="1"/>
        </filterColumn>
        <filterColumn colId="3">
          <filters>
            <filter val="Reference Learning Desktop App"/>
            <filter val="Reference Learning Web App"/>
          </filters>
        </filterColumn>
      </autoFilter>
    </customSheetView>
    <customSheetView guid="{9E811A48-C3E3-4F30-80ED-825CFE84A008}" filter="1" showAutoFilter="1">
      <autoFilter ref="$A$1:$S$1000">
        <filterColumn colId="16">
          <filters blank="1"/>
        </filterColumn>
      </autoFilter>
    </customSheetView>
    <customSheetView guid="{6BDE1F70-F2DA-45AE-A1D2-BA059E32CE2D}" filter="1" showAutoFilter="1">
      <autoFilter ref="$A$1:$S$1000">
        <filterColumn colId="16">
          <filters blank="1"/>
        </filterColumn>
        <filterColumn colId="15">
          <filters>
            <filter val="Raghavendira"/>
            <filter val="Automation Execution 2"/>
            <filter val="Manjula"/>
          </filters>
        </filterColumn>
      </autoFilter>
    </customSheetView>
    <customSheetView guid="{2F19E93E-B2C0-4AB2-8F1C-EB721562D28D}" filter="1" showAutoFilter="1">
      <autoFilter ref="$A$1:$S$1000">
        <filterColumn colId="16">
          <filters blank="1">
            <filter val="Pass"/>
          </filters>
        </filterColumn>
      </autoFilter>
    </customSheetView>
    <customSheetView guid="{765B0A27-960D-4C8D-94E2-1035F77422DE}" filter="1" showAutoFilter="1">
      <autoFilter ref="$A$1:$S$1000">
        <filterColumn colId="16">
          <filters blank="1"/>
        </filterColumn>
      </autoFilter>
    </customSheetView>
    <customSheetView guid="{E4C229AE-E1FF-4717-B95C-882C9AE147D4}" filter="1" showAutoFilter="1">
      <autoFilter ref="$A$1:$S$1000">
        <filterColumn colId="16">
          <filters blank="1">
            <filter val="NA"/>
          </filters>
        </filterColumn>
        <filterColumn colId="3">
          <filters>
            <filter val="Reference Learning Desktop App"/>
          </filters>
        </filterColumn>
      </autoFilter>
    </customSheetView>
    <customSheetView guid="{672E6248-8FE7-45E8-9FF7-4289C71F371A}" filter="1" showAutoFilter="1">
      <autoFilter ref="$A$1:$S$183">
        <filterColumn colId="16">
          <filters>
            <filter val="Pass"/>
          </filters>
        </filterColumn>
      </autoFilter>
    </customSheetView>
    <customSheetView guid="{7A84FBA6-27E8-4412-99CF-49ADC8AEBC27}" filter="1" showAutoFilter="1">
      <autoFilter ref="$A$1:$S$183">
        <filterColumn colId="16">
          <filters/>
        </filterColumn>
      </autoFilter>
    </customSheetView>
    <customSheetView guid="{832DCCDB-70E2-4AC1-96BE-BF5A193CF13A}" filter="1" showAutoFilter="1">
      <autoFilter ref="$A$1:$S$1000"/>
    </customSheetView>
    <customSheetView guid="{BF1A60A3-266E-49C5-992A-6E5B61B0C431}" filter="1" showAutoFilter="1">
      <autoFilter ref="$A$1:$S$1000">
        <filterColumn colId="13">
          <filters blank="1"/>
        </filterColumn>
      </autoFilter>
    </customSheetView>
    <customSheetView guid="{8B8A269F-BAF6-48B0-A17F-2AEAD9F8456E}" filter="1" showAutoFilter="1">
      <autoFilter ref="$A$1:$S$1000">
        <filterColumn colId="16">
          <filters blank="1"/>
        </filterColumn>
      </autoFilter>
    </customSheetView>
    <customSheetView guid="{71623A15-00CB-4385-B295-F9950A45FB02}" filter="1" showAutoFilter="1">
      <autoFilter ref="$A$1:$S$183">
        <filterColumn colId="3">
          <filters>
            <filter val="Reference Learning Web App"/>
          </filters>
        </filterColumn>
        <filterColumn colId="16">
          <filters/>
        </filterColumn>
      </autoFilter>
    </customSheetView>
    <customSheetView guid="{C8EF618B-0D4B-4E2C-8D18-DB5A72120C6C}" filter="1" showAutoFilter="1">
      <autoFilter ref="$A$1:$S$1000">
        <filterColumn colId="16">
          <filters blank="1"/>
        </filterColumn>
      </autoFilter>
    </customSheetView>
    <customSheetView guid="{F3606F98-A720-4C0C-867F-6272E1163452}" filter="1" showAutoFilter="1">
      <autoFilter ref="$O$1:$O$1000">
        <filterColumn colId="0">
          <filters>
            <filter val="09/05/2024"/>
            <filter val="07/05/2024"/>
            <filter val="14/05/2024"/>
            <filter val="13/05/2024"/>
            <filter val="08/05/2024"/>
            <filter val="10/05/2024"/>
          </filters>
        </filterColumn>
      </autoFilter>
    </customSheetView>
  </customSheetViews>
  <dataValidations>
    <dataValidation type="list" allowBlank="1" showErrorMessage="1" sqref="P138 P140">
      <formula1>"Manjula,Namrata,Naveen,Poornima,Priya,Raghavendira,Automation Execution1,Automation Execution2"</formula1>
    </dataValidation>
    <dataValidation type="list" allowBlank="1" showErrorMessage="1" sqref="S2:S183">
      <formula1>"Deprecated,Known Bug"</formula1>
    </dataValidation>
    <dataValidation type="list" allowBlank="1" showErrorMessage="1" sqref="O2:O137 O139 O141:O183">
      <formula1>"30/04/2024,07/05/2024,08/05/2024,09/05/2024,10/05/2024,13/05/2024,14/05/2024"</formula1>
    </dataValidation>
    <dataValidation type="list" allowBlank="1" showErrorMessage="1" sqref="Q2:Q183">
      <formula1>"Pass,Fail,NA,Blocked"</formula1>
    </dataValidation>
    <dataValidation type="list" allowBlank="1" showErrorMessage="1" sqref="O138 O140">
      <formula1>"22/04/2022,23/04/2024,24/04/2024,25/04/2024,29/04/2024,30/04/2024,02/05/2024,03/05/2024,02/05/2024,03/05/2024,08/05/2024,09/05/2024,10/05/2024"</formula1>
    </dataValidation>
    <dataValidation type="list" allowBlank="1" showErrorMessage="1" sqref="P2:P137 P139 P141:P183">
      <formula1>"Automation Execution 1,Automation Execution 2,Manjula,Namrata,Naveen,Poornima,Priya,Raghavendira"</formula1>
    </dataValidation>
  </dataValidations>
  <hyperlinks>
    <hyperlink r:id="rId1" ref="B2"/>
    <hyperlink r:id="rId2" ref="B3"/>
    <hyperlink r:id="rId3" ref="K12"/>
    <hyperlink r:id="rId4" ref="B24"/>
    <hyperlink r:id="rId5" ref="B25"/>
    <hyperlink r:id="rId6" ref="B27"/>
    <hyperlink r:id="rId7" ref="B28"/>
    <hyperlink r:id="rId8" ref="B29"/>
    <hyperlink r:id="rId9" ref="B30"/>
    <hyperlink r:id="rId10" ref="B33"/>
    <hyperlink r:id="rId11" ref="B35"/>
    <hyperlink r:id="rId12" ref="B36"/>
    <hyperlink r:id="rId13" ref="B41"/>
    <hyperlink r:id="rId14" ref="B54"/>
    <hyperlink r:id="rId15" ref="I57"/>
    <hyperlink r:id="rId16" ref="B74"/>
    <hyperlink r:id="rId17" ref="B76"/>
    <hyperlink r:id="rId18" ref="B78"/>
    <hyperlink r:id="rId19" ref="B83"/>
    <hyperlink r:id="rId20" ref="B84"/>
    <hyperlink r:id="rId21" ref="B85"/>
    <hyperlink r:id="rId22" ref="B86"/>
    <hyperlink r:id="rId23" ref="B87"/>
    <hyperlink r:id="rId24" ref="B88"/>
    <hyperlink r:id="rId25" ref="B89"/>
    <hyperlink r:id="rId26" ref="B90"/>
    <hyperlink r:id="rId27" ref="B91"/>
    <hyperlink r:id="rId28" ref="B95"/>
    <hyperlink r:id="rId29" ref="B96"/>
    <hyperlink r:id="rId30" ref="B97"/>
    <hyperlink r:id="rId31" ref="B98"/>
    <hyperlink r:id="rId32" ref="B99"/>
    <hyperlink r:id="rId33" ref="R101"/>
    <hyperlink r:id="rId34" ref="B103"/>
    <hyperlink r:id="rId35" ref="B104"/>
    <hyperlink r:id="rId36" ref="R107"/>
    <hyperlink r:id="rId37" ref="R153"/>
    <hyperlink r:id="rId38" ref="B180"/>
    <hyperlink r:id="rId39" ref="B181"/>
    <hyperlink r:id="rId40" ref="B182"/>
    <hyperlink r:id="rId41" ref="B183"/>
  </hyperlinks>
  <drawing r:id="rId42"/>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3" max="4" width="20.38"/>
    <col customWidth="1" min="5" max="5" width="31.5"/>
    <col customWidth="1" min="6" max="6" width="28.13"/>
    <col customWidth="1" min="7" max="7" width="31.38"/>
    <col customWidth="1" min="8" max="8" width="32.5"/>
    <col customWidth="1" min="10" max="10" width="16.5"/>
    <col customWidth="1" min="17" max="17" width="15.63"/>
  </cols>
  <sheetData>
    <row r="1">
      <c r="A1" s="889" t="s">
        <v>449</v>
      </c>
      <c r="B1" s="890" t="s">
        <v>1408</v>
      </c>
      <c r="C1" s="890" t="s">
        <v>19098</v>
      </c>
      <c r="D1" s="890" t="s">
        <v>456</v>
      </c>
      <c r="E1" s="890" t="s">
        <v>452</v>
      </c>
      <c r="F1" s="890" t="s">
        <v>19099</v>
      </c>
      <c r="G1" s="890" t="s">
        <v>454</v>
      </c>
      <c r="H1" s="890" t="s">
        <v>455</v>
      </c>
      <c r="I1" s="890" t="s">
        <v>457</v>
      </c>
      <c r="J1" s="891" t="s">
        <v>458</v>
      </c>
      <c r="K1" s="890" t="s">
        <v>459</v>
      </c>
      <c r="L1" s="890" t="s">
        <v>1411</v>
      </c>
      <c r="M1" s="890" t="s">
        <v>457</v>
      </c>
      <c r="N1" s="891" t="s">
        <v>458</v>
      </c>
      <c r="O1" s="890" t="s">
        <v>461</v>
      </c>
      <c r="P1" s="890" t="s">
        <v>1411</v>
      </c>
      <c r="Q1" s="892" t="s">
        <v>462</v>
      </c>
      <c r="R1" s="891" t="s">
        <v>80</v>
      </c>
    </row>
    <row r="2">
      <c r="A2" s="893" t="s">
        <v>1412</v>
      </c>
      <c r="B2" s="894" t="s">
        <v>19100</v>
      </c>
      <c r="C2" s="895" t="s">
        <v>19101</v>
      </c>
      <c r="D2" s="895" t="s">
        <v>19101</v>
      </c>
      <c r="E2" s="896" t="s">
        <v>19102</v>
      </c>
      <c r="F2" s="896" t="s">
        <v>19103</v>
      </c>
      <c r="G2" s="897" t="s">
        <v>19104</v>
      </c>
      <c r="H2" s="896" t="s">
        <v>19105</v>
      </c>
      <c r="I2" s="896" t="s">
        <v>19106</v>
      </c>
      <c r="J2" s="898" t="s">
        <v>280</v>
      </c>
      <c r="K2" s="899" t="s">
        <v>95</v>
      </c>
      <c r="L2" s="900"/>
      <c r="M2" s="900" t="s">
        <v>646</v>
      </c>
      <c r="N2" s="900" t="s">
        <v>471</v>
      </c>
      <c r="O2" s="900" t="s">
        <v>95</v>
      </c>
      <c r="P2" s="900"/>
      <c r="Q2" s="901"/>
      <c r="R2" s="902"/>
    </row>
    <row r="3">
      <c r="A3" s="893" t="s">
        <v>1418</v>
      </c>
      <c r="B3" s="894" t="s">
        <v>19100</v>
      </c>
      <c r="C3" s="895" t="s">
        <v>19107</v>
      </c>
      <c r="D3" s="895" t="s">
        <v>19107</v>
      </c>
      <c r="E3" s="896" t="s">
        <v>19108</v>
      </c>
      <c r="F3" s="896" t="s">
        <v>19109</v>
      </c>
      <c r="G3" s="896" t="s">
        <v>19110</v>
      </c>
      <c r="H3" s="896" t="s">
        <v>19111</v>
      </c>
      <c r="I3" s="896" t="s">
        <v>19106</v>
      </c>
      <c r="J3" s="898" t="s">
        <v>280</v>
      </c>
      <c r="K3" s="899" t="s">
        <v>95</v>
      </c>
      <c r="L3" s="900"/>
      <c r="M3" s="900" t="s">
        <v>646</v>
      </c>
      <c r="N3" s="900" t="s">
        <v>280</v>
      </c>
      <c r="O3" s="900" t="s">
        <v>95</v>
      </c>
      <c r="P3" s="900"/>
      <c r="Q3" s="901"/>
      <c r="R3" s="902"/>
    </row>
    <row r="4">
      <c r="A4" s="893" t="s">
        <v>1424</v>
      </c>
      <c r="B4" s="894" t="s">
        <v>19100</v>
      </c>
      <c r="C4" s="895" t="s">
        <v>19112</v>
      </c>
      <c r="D4" s="895" t="s">
        <v>19112</v>
      </c>
      <c r="E4" s="896" t="s">
        <v>19113</v>
      </c>
      <c r="F4" s="896" t="s">
        <v>19114</v>
      </c>
      <c r="G4" s="896" t="s">
        <v>19115</v>
      </c>
      <c r="H4" s="896" t="s">
        <v>19116</v>
      </c>
      <c r="I4" s="896" t="s">
        <v>19106</v>
      </c>
      <c r="J4" s="898" t="s">
        <v>280</v>
      </c>
      <c r="K4" s="899" t="s">
        <v>95</v>
      </c>
      <c r="L4" s="900"/>
      <c r="M4" s="900" t="s">
        <v>646</v>
      </c>
      <c r="N4" s="900" t="s">
        <v>280</v>
      </c>
      <c r="O4" s="900" t="s">
        <v>95</v>
      </c>
      <c r="P4" s="900"/>
      <c r="Q4" s="901"/>
      <c r="R4" s="902"/>
    </row>
    <row r="5">
      <c r="A5" s="893" t="s">
        <v>1429</v>
      </c>
      <c r="B5" s="894" t="s">
        <v>19100</v>
      </c>
      <c r="C5" s="895" t="s">
        <v>19117</v>
      </c>
      <c r="D5" s="895" t="s">
        <v>19117</v>
      </c>
      <c r="E5" s="896" t="s">
        <v>19118</v>
      </c>
      <c r="F5" s="894" t="s">
        <v>19119</v>
      </c>
      <c r="G5" s="896" t="s">
        <v>19120</v>
      </c>
      <c r="H5" s="896" t="s">
        <v>19121</v>
      </c>
      <c r="I5" s="903">
        <v>45570.0</v>
      </c>
      <c r="J5" s="898" t="s">
        <v>280</v>
      </c>
      <c r="K5" s="899" t="s">
        <v>95</v>
      </c>
      <c r="L5" s="900"/>
      <c r="M5" s="904">
        <v>45540.0</v>
      </c>
      <c r="N5" s="900" t="s">
        <v>280</v>
      </c>
      <c r="O5" s="900" t="s">
        <v>95</v>
      </c>
      <c r="P5" s="900"/>
      <c r="Q5" s="901"/>
      <c r="R5" s="902"/>
    </row>
    <row r="6">
      <c r="A6" s="893" t="s">
        <v>1429</v>
      </c>
      <c r="B6" s="894" t="s">
        <v>19100</v>
      </c>
      <c r="C6" s="895" t="s">
        <v>19122</v>
      </c>
      <c r="D6" s="895" t="s">
        <v>19122</v>
      </c>
      <c r="E6" s="896" t="s">
        <v>19123</v>
      </c>
      <c r="F6" s="896" t="s">
        <v>19124</v>
      </c>
      <c r="G6" s="896" t="s">
        <v>19125</v>
      </c>
      <c r="H6" s="896" t="s">
        <v>19126</v>
      </c>
      <c r="I6" s="896" t="s">
        <v>1555</v>
      </c>
      <c r="J6" s="898" t="s">
        <v>215</v>
      </c>
      <c r="K6" s="899" t="s">
        <v>95</v>
      </c>
      <c r="L6" s="900"/>
      <c r="M6" s="904">
        <v>45540.0</v>
      </c>
      <c r="N6" s="900" t="s">
        <v>280</v>
      </c>
      <c r="O6" s="900" t="s">
        <v>95</v>
      </c>
      <c r="P6" s="900"/>
      <c r="Q6" s="901"/>
      <c r="R6" s="902"/>
    </row>
    <row r="7">
      <c r="A7" s="893" t="s">
        <v>1435</v>
      </c>
      <c r="B7" s="894" t="s">
        <v>19100</v>
      </c>
      <c r="C7" s="895" t="s">
        <v>19127</v>
      </c>
      <c r="D7" s="895" t="s">
        <v>19127</v>
      </c>
      <c r="E7" s="896" t="s">
        <v>19128</v>
      </c>
      <c r="F7" s="894" t="s">
        <v>19129</v>
      </c>
      <c r="G7" s="896" t="s">
        <v>19130</v>
      </c>
      <c r="H7" s="894" t="s">
        <v>19131</v>
      </c>
      <c r="I7" s="896" t="s">
        <v>19106</v>
      </c>
      <c r="J7" s="898" t="s">
        <v>280</v>
      </c>
      <c r="K7" s="899" t="s">
        <v>95</v>
      </c>
      <c r="L7" s="905"/>
      <c r="M7" s="900" t="s">
        <v>646</v>
      </c>
      <c r="N7" s="900" t="s">
        <v>280</v>
      </c>
      <c r="O7" s="900" t="s">
        <v>95</v>
      </c>
      <c r="P7" s="905"/>
      <c r="Q7" s="901"/>
      <c r="R7" s="902"/>
    </row>
    <row r="8">
      <c r="A8" s="893" t="s">
        <v>1440</v>
      </c>
      <c r="B8" s="894" t="s">
        <v>19100</v>
      </c>
      <c r="C8" s="895" t="s">
        <v>19132</v>
      </c>
      <c r="D8" s="895" t="s">
        <v>19132</v>
      </c>
      <c r="E8" s="896" t="s">
        <v>19133</v>
      </c>
      <c r="F8" s="894" t="s">
        <v>19134</v>
      </c>
      <c r="G8" s="896" t="s">
        <v>19135</v>
      </c>
      <c r="H8" s="896" t="s">
        <v>19136</v>
      </c>
      <c r="I8" s="896" t="s">
        <v>19106</v>
      </c>
      <c r="J8" s="898" t="s">
        <v>280</v>
      </c>
      <c r="K8" s="899" t="s">
        <v>95</v>
      </c>
      <c r="L8" s="900" t="s">
        <v>19137</v>
      </c>
      <c r="M8" s="900" t="s">
        <v>646</v>
      </c>
      <c r="N8" s="900" t="s">
        <v>280</v>
      </c>
      <c r="O8" s="900" t="s">
        <v>95</v>
      </c>
      <c r="P8" s="900"/>
      <c r="Q8" s="901"/>
      <c r="R8" s="902"/>
    </row>
    <row r="9">
      <c r="A9" s="893" t="s">
        <v>1446</v>
      </c>
      <c r="B9" s="894" t="s">
        <v>19100</v>
      </c>
      <c r="C9" s="895" t="s">
        <v>19138</v>
      </c>
      <c r="D9" s="895" t="s">
        <v>19138</v>
      </c>
      <c r="E9" s="896" t="s">
        <v>19139</v>
      </c>
      <c r="F9" s="896" t="s">
        <v>19140</v>
      </c>
      <c r="G9" s="896" t="s">
        <v>19141</v>
      </c>
      <c r="H9" s="896" t="s">
        <v>19142</v>
      </c>
      <c r="I9" s="896" t="s">
        <v>19106</v>
      </c>
      <c r="J9" s="898" t="s">
        <v>280</v>
      </c>
      <c r="K9" s="899" t="s">
        <v>95</v>
      </c>
      <c r="L9" s="905"/>
      <c r="M9" s="900" t="s">
        <v>646</v>
      </c>
      <c r="N9" s="900" t="s">
        <v>280</v>
      </c>
      <c r="O9" s="900" t="s">
        <v>95</v>
      </c>
      <c r="P9" s="905"/>
      <c r="Q9" s="901"/>
      <c r="R9" s="902"/>
    </row>
    <row r="10">
      <c r="A10" s="893" t="s">
        <v>1446</v>
      </c>
      <c r="B10" s="894" t="s">
        <v>19100</v>
      </c>
      <c r="C10" s="895" t="s">
        <v>19143</v>
      </c>
      <c r="D10" s="895" t="s">
        <v>19143</v>
      </c>
      <c r="E10" s="896" t="s">
        <v>19144</v>
      </c>
      <c r="F10" s="896" t="s">
        <v>19145</v>
      </c>
      <c r="G10" s="896" t="s">
        <v>19146</v>
      </c>
      <c r="H10" s="896" t="s">
        <v>19142</v>
      </c>
      <c r="I10" s="896" t="s">
        <v>19106</v>
      </c>
      <c r="J10" s="898" t="s">
        <v>280</v>
      </c>
      <c r="K10" s="899" t="s">
        <v>95</v>
      </c>
      <c r="L10" s="905"/>
      <c r="M10" s="900" t="s">
        <v>646</v>
      </c>
      <c r="N10" s="900" t="s">
        <v>280</v>
      </c>
      <c r="O10" s="900" t="s">
        <v>95</v>
      </c>
      <c r="P10" s="905"/>
      <c r="Q10" s="901"/>
      <c r="R10" s="902"/>
    </row>
    <row r="11">
      <c r="A11" s="893" t="s">
        <v>1451</v>
      </c>
      <c r="B11" s="894" t="s">
        <v>19100</v>
      </c>
      <c r="C11" s="895" t="s">
        <v>19147</v>
      </c>
      <c r="D11" s="895" t="s">
        <v>19147</v>
      </c>
      <c r="E11" s="894" t="s">
        <v>19148</v>
      </c>
      <c r="F11" s="896" t="s">
        <v>19149</v>
      </c>
      <c r="G11" s="896" t="s">
        <v>19150</v>
      </c>
      <c r="H11" s="896" t="s">
        <v>19142</v>
      </c>
      <c r="I11" s="896" t="s">
        <v>19106</v>
      </c>
      <c r="J11" s="898" t="s">
        <v>280</v>
      </c>
      <c r="K11" s="899" t="s">
        <v>95</v>
      </c>
      <c r="L11" s="905"/>
      <c r="M11" s="900" t="s">
        <v>646</v>
      </c>
      <c r="N11" s="900" t="s">
        <v>280</v>
      </c>
      <c r="O11" s="900" t="s">
        <v>95</v>
      </c>
      <c r="P11" s="905"/>
      <c r="Q11" s="901"/>
      <c r="R11" s="902"/>
    </row>
    <row r="12">
      <c r="A12" s="893" t="s">
        <v>1454</v>
      </c>
      <c r="B12" s="894" t="s">
        <v>19100</v>
      </c>
      <c r="C12" s="895" t="s">
        <v>19151</v>
      </c>
      <c r="D12" s="895" t="s">
        <v>19151</v>
      </c>
      <c r="E12" s="894" t="s">
        <v>19152</v>
      </c>
      <c r="F12" s="896" t="s">
        <v>19153</v>
      </c>
      <c r="G12" s="896" t="s">
        <v>19154</v>
      </c>
      <c r="H12" s="896" t="s">
        <v>19155</v>
      </c>
      <c r="I12" s="896" t="s">
        <v>19106</v>
      </c>
      <c r="J12" s="898" t="s">
        <v>280</v>
      </c>
      <c r="K12" s="899" t="s">
        <v>95</v>
      </c>
      <c r="L12" s="905"/>
      <c r="M12" s="900" t="s">
        <v>472</v>
      </c>
      <c r="N12" s="900" t="s">
        <v>280</v>
      </c>
      <c r="O12" s="900" t="s">
        <v>95</v>
      </c>
      <c r="P12" s="905"/>
      <c r="Q12" s="901"/>
      <c r="R12" s="902"/>
    </row>
    <row r="13">
      <c r="A13" s="893" t="s">
        <v>1459</v>
      </c>
      <c r="B13" s="894" t="s">
        <v>19100</v>
      </c>
      <c r="C13" s="895" t="s">
        <v>19156</v>
      </c>
      <c r="D13" s="895" t="s">
        <v>19156</v>
      </c>
      <c r="E13" s="894" t="s">
        <v>19157</v>
      </c>
      <c r="F13" s="896" t="s">
        <v>19153</v>
      </c>
      <c r="G13" s="896" t="s">
        <v>19158</v>
      </c>
      <c r="H13" s="894" t="s">
        <v>19159</v>
      </c>
      <c r="I13" s="896" t="s">
        <v>19106</v>
      </c>
      <c r="J13" s="898" t="s">
        <v>280</v>
      </c>
      <c r="K13" s="899" t="s">
        <v>95</v>
      </c>
      <c r="L13" s="900"/>
      <c r="M13" s="900" t="s">
        <v>646</v>
      </c>
      <c r="N13" s="900" t="s">
        <v>280</v>
      </c>
      <c r="O13" s="900" t="s">
        <v>95</v>
      </c>
      <c r="P13" s="900"/>
      <c r="Q13" s="901"/>
      <c r="R13" s="902"/>
    </row>
    <row r="14">
      <c r="A14" s="893" t="s">
        <v>1464</v>
      </c>
      <c r="B14" s="894" t="s">
        <v>19100</v>
      </c>
      <c r="C14" s="895" t="s">
        <v>19160</v>
      </c>
      <c r="D14" s="895" t="s">
        <v>19160</v>
      </c>
      <c r="E14" s="896" t="s">
        <v>19161</v>
      </c>
      <c r="F14" s="896" t="s">
        <v>19162</v>
      </c>
      <c r="G14" s="896" t="s">
        <v>19163</v>
      </c>
      <c r="H14" s="894" t="s">
        <v>19164</v>
      </c>
      <c r="I14" s="896" t="s">
        <v>19106</v>
      </c>
      <c r="J14" s="898" t="s">
        <v>280</v>
      </c>
      <c r="K14" s="899" t="s">
        <v>95</v>
      </c>
      <c r="L14" s="900"/>
      <c r="M14" s="900" t="s">
        <v>646</v>
      </c>
      <c r="N14" s="900" t="s">
        <v>280</v>
      </c>
      <c r="O14" s="900" t="s">
        <v>95</v>
      </c>
      <c r="P14" s="900"/>
      <c r="Q14" s="901"/>
      <c r="R14" s="902"/>
    </row>
    <row r="15">
      <c r="A15" s="893" t="s">
        <v>1469</v>
      </c>
      <c r="B15" s="894" t="s">
        <v>19100</v>
      </c>
      <c r="C15" s="895" t="s">
        <v>19165</v>
      </c>
      <c r="D15" s="895" t="s">
        <v>19165</v>
      </c>
      <c r="E15" s="896" t="s">
        <v>19166</v>
      </c>
      <c r="F15" s="896" t="s">
        <v>19167</v>
      </c>
      <c r="G15" s="896" t="s">
        <v>19168</v>
      </c>
      <c r="H15" s="894" t="s">
        <v>19169</v>
      </c>
      <c r="I15" s="896" t="s">
        <v>19106</v>
      </c>
      <c r="J15" s="898" t="s">
        <v>280</v>
      </c>
      <c r="K15" s="899" t="s">
        <v>95</v>
      </c>
      <c r="L15" s="900"/>
      <c r="M15" s="900" t="s">
        <v>646</v>
      </c>
      <c r="N15" s="900" t="s">
        <v>280</v>
      </c>
      <c r="O15" s="900" t="s">
        <v>95</v>
      </c>
      <c r="P15" s="900"/>
      <c r="Q15" s="901"/>
      <c r="R15" s="902"/>
    </row>
    <row r="16">
      <c r="A16" s="893" t="s">
        <v>1474</v>
      </c>
      <c r="B16" s="894" t="s">
        <v>19100</v>
      </c>
      <c r="C16" s="895" t="s">
        <v>19170</v>
      </c>
      <c r="D16" s="895" t="s">
        <v>19170</v>
      </c>
      <c r="E16" s="896" t="s">
        <v>19171</v>
      </c>
      <c r="F16" s="896" t="s">
        <v>19167</v>
      </c>
      <c r="G16" s="896" t="s">
        <v>19172</v>
      </c>
      <c r="H16" s="894" t="s">
        <v>19173</v>
      </c>
      <c r="I16" s="896" t="s">
        <v>19106</v>
      </c>
      <c r="J16" s="898" t="s">
        <v>280</v>
      </c>
      <c r="K16" s="899" t="s">
        <v>95</v>
      </c>
      <c r="L16" s="900"/>
      <c r="M16" s="900" t="s">
        <v>646</v>
      </c>
      <c r="N16" s="900" t="s">
        <v>280</v>
      </c>
      <c r="O16" s="900" t="s">
        <v>95</v>
      </c>
      <c r="P16" s="900"/>
      <c r="Q16" s="901"/>
      <c r="R16" s="902"/>
    </row>
    <row r="17" hidden="1">
      <c r="A17" s="893" t="s">
        <v>1479</v>
      </c>
      <c r="B17" s="894" t="s">
        <v>19100</v>
      </c>
      <c r="C17" s="896"/>
      <c r="D17" s="896"/>
      <c r="E17" s="896" t="s">
        <v>19174</v>
      </c>
      <c r="F17" s="896" t="s">
        <v>19175</v>
      </c>
      <c r="G17" s="896" t="s">
        <v>19176</v>
      </c>
      <c r="H17" s="894" t="s">
        <v>19177</v>
      </c>
      <c r="I17" s="906">
        <v>45508.0</v>
      </c>
      <c r="J17" s="898" t="s">
        <v>280</v>
      </c>
      <c r="K17" s="899" t="s">
        <v>95</v>
      </c>
      <c r="L17" s="905"/>
      <c r="M17" s="900" t="s">
        <v>646</v>
      </c>
      <c r="N17" s="900" t="s">
        <v>280</v>
      </c>
      <c r="O17" s="900" t="s">
        <v>95</v>
      </c>
      <c r="P17" s="905"/>
      <c r="Q17" s="901"/>
      <c r="R17" s="902"/>
    </row>
    <row r="18">
      <c r="A18" s="893" t="s">
        <v>1485</v>
      </c>
      <c r="B18" s="894" t="s">
        <v>19100</v>
      </c>
      <c r="C18" s="895" t="s">
        <v>19178</v>
      </c>
      <c r="D18" s="895" t="s">
        <v>19178</v>
      </c>
      <c r="E18" s="896" t="s">
        <v>19179</v>
      </c>
      <c r="F18" s="896" t="s">
        <v>19180</v>
      </c>
      <c r="G18" s="896" t="s">
        <v>19181</v>
      </c>
      <c r="H18" s="896" t="s">
        <v>19182</v>
      </c>
      <c r="I18" s="896" t="s">
        <v>19106</v>
      </c>
      <c r="J18" s="898" t="s">
        <v>280</v>
      </c>
      <c r="K18" s="899" t="s">
        <v>95</v>
      </c>
      <c r="L18" s="905"/>
      <c r="M18" s="900" t="s">
        <v>646</v>
      </c>
      <c r="N18" s="900" t="s">
        <v>280</v>
      </c>
      <c r="O18" s="900" t="s">
        <v>95</v>
      </c>
      <c r="P18" s="905"/>
      <c r="Q18" s="901"/>
      <c r="R18" s="902"/>
    </row>
    <row r="19" hidden="1">
      <c r="A19" s="893" t="s">
        <v>1491</v>
      </c>
      <c r="B19" s="894" t="s">
        <v>19100</v>
      </c>
      <c r="C19" s="896"/>
      <c r="D19" s="896"/>
      <c r="E19" s="896" t="s">
        <v>19183</v>
      </c>
      <c r="F19" s="896" t="s">
        <v>19184</v>
      </c>
      <c r="G19" s="896" t="s">
        <v>19185</v>
      </c>
      <c r="H19" s="894" t="s">
        <v>19186</v>
      </c>
      <c r="I19" s="906">
        <v>45508.0</v>
      </c>
      <c r="J19" s="898" t="s">
        <v>280</v>
      </c>
      <c r="K19" s="899" t="s">
        <v>95</v>
      </c>
      <c r="L19" s="900"/>
      <c r="M19" s="904">
        <v>45540.0</v>
      </c>
      <c r="N19" s="900" t="s">
        <v>280</v>
      </c>
      <c r="O19" s="900" t="s">
        <v>95</v>
      </c>
      <c r="P19" s="900"/>
      <c r="Q19" s="901"/>
      <c r="R19" s="902"/>
    </row>
    <row r="20" hidden="1">
      <c r="A20" s="893" t="s">
        <v>1497</v>
      </c>
      <c r="B20" s="894" t="s">
        <v>19100</v>
      </c>
      <c r="C20" s="896"/>
      <c r="D20" s="896"/>
      <c r="E20" s="894" t="s">
        <v>19187</v>
      </c>
      <c r="F20" s="894" t="s">
        <v>19188</v>
      </c>
      <c r="G20" s="896" t="s">
        <v>19189</v>
      </c>
      <c r="H20" s="894" t="s">
        <v>19190</v>
      </c>
      <c r="I20" s="907" t="s">
        <v>19106</v>
      </c>
      <c r="J20" s="898" t="s">
        <v>280</v>
      </c>
      <c r="K20" s="899" t="s">
        <v>95</v>
      </c>
      <c r="L20" s="900"/>
      <c r="M20" s="900" t="s">
        <v>472</v>
      </c>
      <c r="N20" s="900" t="s">
        <v>280</v>
      </c>
      <c r="O20" s="900" t="s">
        <v>95</v>
      </c>
      <c r="P20" s="908"/>
      <c r="Q20" s="901"/>
      <c r="R20" s="902"/>
    </row>
    <row r="21" hidden="1">
      <c r="A21" s="893" t="s">
        <v>1504</v>
      </c>
      <c r="B21" s="894" t="s">
        <v>19100</v>
      </c>
      <c r="C21" s="896"/>
      <c r="D21" s="896"/>
      <c r="E21" s="896" t="s">
        <v>19191</v>
      </c>
      <c r="F21" s="894" t="s">
        <v>19192</v>
      </c>
      <c r="G21" s="896" t="s">
        <v>19193</v>
      </c>
      <c r="H21" s="894" t="s">
        <v>19194</v>
      </c>
      <c r="I21" s="907" t="s">
        <v>580</v>
      </c>
      <c r="J21" s="898" t="s">
        <v>280</v>
      </c>
      <c r="K21" s="899" t="s">
        <v>95</v>
      </c>
      <c r="L21" s="900"/>
      <c r="M21" s="900" t="s">
        <v>472</v>
      </c>
      <c r="N21" s="900" t="s">
        <v>280</v>
      </c>
      <c r="O21" s="900" t="s">
        <v>95</v>
      </c>
      <c r="P21" s="900"/>
      <c r="Q21" s="901"/>
      <c r="R21" s="902"/>
    </row>
    <row r="22" hidden="1">
      <c r="A22" s="893" t="s">
        <v>1511</v>
      </c>
      <c r="B22" s="894" t="s">
        <v>19100</v>
      </c>
      <c r="C22" s="896"/>
      <c r="D22" s="896"/>
      <c r="E22" s="896" t="s">
        <v>19195</v>
      </c>
      <c r="F22" s="901"/>
      <c r="G22" s="896" t="s">
        <v>19196</v>
      </c>
      <c r="H22" s="894" t="s">
        <v>19197</v>
      </c>
      <c r="I22" s="906">
        <v>45508.0</v>
      </c>
      <c r="J22" s="898" t="s">
        <v>280</v>
      </c>
      <c r="K22" s="899" t="s">
        <v>95</v>
      </c>
      <c r="L22" s="909"/>
      <c r="M22" s="900" t="s">
        <v>472</v>
      </c>
      <c r="N22" s="900" t="s">
        <v>280</v>
      </c>
      <c r="O22" s="910" t="s">
        <v>95</v>
      </c>
      <c r="P22" s="911"/>
      <c r="Q22" s="901"/>
      <c r="R22" s="902"/>
    </row>
    <row r="23">
      <c r="A23" s="912" t="s">
        <v>1517</v>
      </c>
      <c r="B23" s="894" t="s">
        <v>19100</v>
      </c>
      <c r="C23" s="895" t="s">
        <v>19198</v>
      </c>
      <c r="D23" s="895" t="s">
        <v>19198</v>
      </c>
      <c r="E23" s="896" t="s">
        <v>19199</v>
      </c>
      <c r="F23" s="896" t="s">
        <v>19200</v>
      </c>
      <c r="G23" s="896" t="s">
        <v>19201</v>
      </c>
      <c r="H23" s="913" t="s">
        <v>19202</v>
      </c>
      <c r="I23" s="913" t="s">
        <v>19106</v>
      </c>
      <c r="J23" s="914" t="s">
        <v>280</v>
      </c>
      <c r="K23" s="915" t="s">
        <v>95</v>
      </c>
      <c r="L23" s="905"/>
      <c r="M23" s="916" t="s">
        <v>646</v>
      </c>
      <c r="N23" s="916" t="s">
        <v>280</v>
      </c>
      <c r="O23" s="916" t="s">
        <v>95</v>
      </c>
      <c r="P23" s="905"/>
      <c r="Q23" s="901"/>
      <c r="R23" s="902"/>
    </row>
    <row r="24">
      <c r="A24" s="893" t="s">
        <v>1517</v>
      </c>
      <c r="B24" s="894" t="s">
        <v>19100</v>
      </c>
      <c r="C24" s="895" t="s">
        <v>19203</v>
      </c>
      <c r="D24" s="895" t="s">
        <v>19203</v>
      </c>
      <c r="E24" s="896" t="s">
        <v>19204</v>
      </c>
      <c r="F24" s="896" t="s">
        <v>19205</v>
      </c>
      <c r="G24" s="896" t="s">
        <v>19206</v>
      </c>
      <c r="H24" s="896" t="s">
        <v>19202</v>
      </c>
      <c r="I24" s="896" t="s">
        <v>19106</v>
      </c>
      <c r="J24" s="898" t="s">
        <v>280</v>
      </c>
      <c r="K24" s="899" t="s">
        <v>95</v>
      </c>
      <c r="L24" s="905"/>
      <c r="M24" s="900" t="s">
        <v>646</v>
      </c>
      <c r="N24" s="900" t="s">
        <v>280</v>
      </c>
      <c r="O24" s="900" t="s">
        <v>95</v>
      </c>
      <c r="P24" s="905"/>
      <c r="Q24" s="901"/>
      <c r="R24" s="902"/>
    </row>
    <row r="25">
      <c r="A25" s="893" t="s">
        <v>1523</v>
      </c>
      <c r="B25" s="894" t="s">
        <v>19100</v>
      </c>
      <c r="C25" s="895" t="s">
        <v>19207</v>
      </c>
      <c r="D25" s="895" t="s">
        <v>19207</v>
      </c>
      <c r="E25" s="894" t="s">
        <v>19208</v>
      </c>
      <c r="F25" s="896" t="s">
        <v>19209</v>
      </c>
      <c r="G25" s="896" t="s">
        <v>19210</v>
      </c>
      <c r="H25" s="896" t="s">
        <v>19211</v>
      </c>
      <c r="I25" s="896" t="s">
        <v>19106</v>
      </c>
      <c r="J25" s="898" t="s">
        <v>280</v>
      </c>
      <c r="K25" s="899" t="s">
        <v>95</v>
      </c>
      <c r="L25" s="900"/>
      <c r="M25" s="900" t="s">
        <v>646</v>
      </c>
      <c r="N25" s="900" t="s">
        <v>280</v>
      </c>
      <c r="O25" s="900" t="s">
        <v>95</v>
      </c>
      <c r="P25" s="900"/>
      <c r="Q25" s="901"/>
      <c r="R25" s="902"/>
    </row>
    <row r="26">
      <c r="A26" s="893" t="s">
        <v>1530</v>
      </c>
      <c r="B26" s="894" t="s">
        <v>19100</v>
      </c>
      <c r="C26" s="895" t="s">
        <v>19212</v>
      </c>
      <c r="D26" s="895" t="s">
        <v>19212</v>
      </c>
      <c r="E26" s="894" t="s">
        <v>19213</v>
      </c>
      <c r="F26" s="896" t="s">
        <v>19209</v>
      </c>
      <c r="G26" s="896" t="s">
        <v>19214</v>
      </c>
      <c r="H26" s="894" t="s">
        <v>19215</v>
      </c>
      <c r="I26" s="896" t="s">
        <v>19106</v>
      </c>
      <c r="J26" s="898" t="s">
        <v>280</v>
      </c>
      <c r="K26" s="899" t="s">
        <v>95</v>
      </c>
      <c r="L26" s="900"/>
      <c r="M26" s="900" t="s">
        <v>646</v>
      </c>
      <c r="N26" s="900" t="s">
        <v>280</v>
      </c>
      <c r="O26" s="900" t="s">
        <v>95</v>
      </c>
      <c r="P26" s="900"/>
      <c r="Q26" s="901"/>
      <c r="R26" s="902"/>
    </row>
    <row r="27" hidden="1">
      <c r="A27" s="893" t="s">
        <v>1536</v>
      </c>
      <c r="B27" s="894" t="s">
        <v>19100</v>
      </c>
      <c r="C27" s="896"/>
      <c r="D27" s="896"/>
      <c r="E27" s="894" t="s">
        <v>19216</v>
      </c>
      <c r="F27" s="896" t="s">
        <v>19209</v>
      </c>
      <c r="G27" s="896" t="s">
        <v>19217</v>
      </c>
      <c r="H27" s="896" t="s">
        <v>19218</v>
      </c>
      <c r="I27" s="906">
        <v>45508.0</v>
      </c>
      <c r="J27" s="898" t="s">
        <v>280</v>
      </c>
      <c r="K27" s="899" t="s">
        <v>95</v>
      </c>
      <c r="L27" s="900"/>
      <c r="M27" s="904">
        <v>45540.0</v>
      </c>
      <c r="N27" s="900" t="s">
        <v>280</v>
      </c>
      <c r="O27" s="900" t="s">
        <v>95</v>
      </c>
      <c r="P27" s="908"/>
      <c r="Q27" s="901"/>
      <c r="R27" s="902"/>
    </row>
    <row r="28" hidden="1">
      <c r="A28" s="893" t="s">
        <v>1542</v>
      </c>
      <c r="B28" s="894" t="s">
        <v>19100</v>
      </c>
      <c r="C28" s="894"/>
      <c r="D28" s="894" t="s">
        <v>19219</v>
      </c>
      <c r="E28" s="894" t="s">
        <v>19220</v>
      </c>
      <c r="F28" s="896" t="s">
        <v>19221</v>
      </c>
      <c r="G28" s="896" t="s">
        <v>19222</v>
      </c>
      <c r="H28" s="896" t="s">
        <v>19223</v>
      </c>
      <c r="I28" s="896" t="s">
        <v>19106</v>
      </c>
      <c r="J28" s="898" t="s">
        <v>280</v>
      </c>
      <c r="K28" s="899" t="s">
        <v>95</v>
      </c>
      <c r="L28" s="900"/>
      <c r="M28" s="900" t="s">
        <v>646</v>
      </c>
      <c r="N28" s="900" t="s">
        <v>280</v>
      </c>
      <c r="O28" s="900" t="s">
        <v>95</v>
      </c>
      <c r="P28" s="900"/>
      <c r="Q28" s="901"/>
      <c r="R28" s="917"/>
    </row>
    <row r="29" hidden="1">
      <c r="A29" s="893" t="s">
        <v>1549</v>
      </c>
      <c r="B29" s="894" t="s">
        <v>19100</v>
      </c>
      <c r="C29" s="896"/>
      <c r="D29" s="896"/>
      <c r="E29" s="896" t="s">
        <v>19224</v>
      </c>
      <c r="F29" s="896" t="s">
        <v>19225</v>
      </c>
      <c r="G29" s="896" t="s">
        <v>19226</v>
      </c>
      <c r="H29" s="896" t="s">
        <v>19227</v>
      </c>
      <c r="I29" s="906">
        <v>45569.0</v>
      </c>
      <c r="J29" s="898" t="s">
        <v>280</v>
      </c>
      <c r="K29" s="899" t="s">
        <v>95</v>
      </c>
      <c r="L29" s="918"/>
      <c r="M29" s="900" t="s">
        <v>472</v>
      </c>
      <c r="N29" s="900" t="s">
        <v>280</v>
      </c>
      <c r="O29" s="919" t="s">
        <v>95</v>
      </c>
      <c r="P29" s="918"/>
      <c r="Q29" s="920"/>
      <c r="R29" s="921"/>
    </row>
    <row r="30" hidden="1">
      <c r="A30" s="893" t="s">
        <v>1557</v>
      </c>
      <c r="B30" s="894" t="s">
        <v>19100</v>
      </c>
      <c r="C30" s="896"/>
      <c r="D30" s="896"/>
      <c r="E30" s="896" t="s">
        <v>19228</v>
      </c>
      <c r="F30" s="896" t="s">
        <v>19229</v>
      </c>
      <c r="G30" s="896" t="s">
        <v>19230</v>
      </c>
      <c r="H30" s="896" t="s">
        <v>19231</v>
      </c>
      <c r="I30" s="907" t="s">
        <v>19106</v>
      </c>
      <c r="J30" s="898" t="s">
        <v>280</v>
      </c>
      <c r="K30" s="899" t="s">
        <v>95</v>
      </c>
      <c r="L30" s="900"/>
      <c r="M30" s="904">
        <v>45540.0</v>
      </c>
      <c r="N30" s="900" t="s">
        <v>280</v>
      </c>
      <c r="O30" s="900" t="s">
        <v>95</v>
      </c>
      <c r="P30" s="900"/>
      <c r="Q30" s="901"/>
      <c r="R30" s="902"/>
    </row>
    <row r="31" hidden="1">
      <c r="A31" s="893" t="s">
        <v>1562</v>
      </c>
      <c r="B31" s="894" t="s">
        <v>19100</v>
      </c>
      <c r="C31" s="896"/>
      <c r="D31" s="896"/>
      <c r="E31" s="896" t="s">
        <v>19232</v>
      </c>
      <c r="F31" s="896" t="s">
        <v>19233</v>
      </c>
      <c r="G31" s="896" t="s">
        <v>19234</v>
      </c>
      <c r="H31" s="896" t="s">
        <v>19235</v>
      </c>
      <c r="I31" s="906">
        <v>45569.0</v>
      </c>
      <c r="J31" s="898" t="s">
        <v>280</v>
      </c>
      <c r="K31" s="899" t="s">
        <v>95</v>
      </c>
      <c r="L31" s="900"/>
      <c r="M31" s="900" t="s">
        <v>472</v>
      </c>
      <c r="N31" s="900" t="s">
        <v>280</v>
      </c>
      <c r="O31" s="900" t="s">
        <v>95</v>
      </c>
      <c r="P31" s="900"/>
      <c r="Q31" s="901"/>
      <c r="R31" s="902"/>
    </row>
    <row r="32" hidden="1">
      <c r="A32" s="893" t="s">
        <v>1568</v>
      </c>
      <c r="B32" s="894" t="s">
        <v>19100</v>
      </c>
      <c r="C32" s="896"/>
      <c r="D32" s="896"/>
      <c r="E32" s="896" t="s">
        <v>19236</v>
      </c>
      <c r="F32" s="896" t="s">
        <v>19233</v>
      </c>
      <c r="G32" s="896" t="s">
        <v>19237</v>
      </c>
      <c r="H32" s="896" t="s">
        <v>19238</v>
      </c>
      <c r="I32" s="906">
        <v>45569.0</v>
      </c>
      <c r="J32" s="898" t="s">
        <v>280</v>
      </c>
      <c r="K32" s="899" t="s">
        <v>95</v>
      </c>
      <c r="L32" s="900"/>
      <c r="M32" s="900" t="s">
        <v>472</v>
      </c>
      <c r="N32" s="900" t="s">
        <v>280</v>
      </c>
      <c r="O32" s="900" t="s">
        <v>95</v>
      </c>
      <c r="P32" s="900"/>
      <c r="Q32" s="901"/>
      <c r="R32" s="902"/>
    </row>
    <row r="33" hidden="1">
      <c r="A33" s="893" t="s">
        <v>1574</v>
      </c>
      <c r="B33" s="894" t="s">
        <v>19100</v>
      </c>
      <c r="C33" s="894"/>
      <c r="D33" s="894" t="s">
        <v>19239</v>
      </c>
      <c r="E33" s="894" t="s">
        <v>19240</v>
      </c>
      <c r="F33" s="896" t="s">
        <v>19241</v>
      </c>
      <c r="G33" s="896" t="s">
        <v>19242</v>
      </c>
      <c r="H33" s="896" t="s">
        <v>19243</v>
      </c>
      <c r="I33" s="896" t="s">
        <v>19106</v>
      </c>
      <c r="J33" s="898" t="s">
        <v>280</v>
      </c>
      <c r="K33" s="899" t="s">
        <v>95</v>
      </c>
      <c r="L33" s="900"/>
      <c r="M33" s="922" t="s">
        <v>646</v>
      </c>
      <c r="N33" s="923" t="s">
        <v>280</v>
      </c>
      <c r="O33" s="900" t="s">
        <v>95</v>
      </c>
      <c r="P33" s="900"/>
      <c r="Q33" s="901"/>
      <c r="R33" s="902"/>
    </row>
    <row r="34">
      <c r="A34" s="893" t="s">
        <v>1580</v>
      </c>
      <c r="B34" s="894" t="s">
        <v>19100</v>
      </c>
      <c r="C34" s="924" t="s">
        <v>19244</v>
      </c>
      <c r="D34" s="924" t="s">
        <v>19244</v>
      </c>
      <c r="E34" s="896" t="s">
        <v>19245</v>
      </c>
      <c r="F34" s="896" t="s">
        <v>19246</v>
      </c>
      <c r="G34" s="896" t="s">
        <v>19247</v>
      </c>
      <c r="H34" s="896" t="s">
        <v>19248</v>
      </c>
      <c r="I34" s="896" t="s">
        <v>19106</v>
      </c>
      <c r="J34" s="898" t="s">
        <v>280</v>
      </c>
      <c r="K34" s="899" t="s">
        <v>95</v>
      </c>
      <c r="L34" s="900"/>
      <c r="M34" s="922" t="s">
        <v>646</v>
      </c>
      <c r="N34" s="923" t="s">
        <v>280</v>
      </c>
      <c r="O34" s="900" t="s">
        <v>95</v>
      </c>
      <c r="P34" s="900"/>
      <c r="Q34" s="901"/>
      <c r="R34" s="902"/>
    </row>
    <row r="35">
      <c r="A35" s="893" t="s">
        <v>1586</v>
      </c>
      <c r="B35" s="894" t="s">
        <v>19100</v>
      </c>
      <c r="C35" s="895" t="s">
        <v>19249</v>
      </c>
      <c r="D35" s="895" t="s">
        <v>19249</v>
      </c>
      <c r="E35" s="896" t="s">
        <v>19250</v>
      </c>
      <c r="F35" s="901"/>
      <c r="G35" s="896" t="s">
        <v>19251</v>
      </c>
      <c r="H35" s="896" t="s">
        <v>19252</v>
      </c>
      <c r="I35" s="896" t="s">
        <v>19106</v>
      </c>
      <c r="J35" s="898" t="s">
        <v>94</v>
      </c>
      <c r="K35" s="899" t="s">
        <v>95</v>
      </c>
      <c r="L35" s="905"/>
      <c r="M35" s="900" t="s">
        <v>646</v>
      </c>
      <c r="N35" s="900" t="s">
        <v>94</v>
      </c>
      <c r="O35" s="900" t="s">
        <v>95</v>
      </c>
      <c r="P35" s="905"/>
      <c r="Q35" s="901"/>
      <c r="R35" s="902"/>
    </row>
    <row r="36">
      <c r="A36" s="893" t="s">
        <v>1592</v>
      </c>
      <c r="B36" s="894" t="s">
        <v>19100</v>
      </c>
      <c r="C36" s="895" t="s">
        <v>19253</v>
      </c>
      <c r="D36" s="895" t="s">
        <v>19253</v>
      </c>
      <c r="E36" s="896" t="s">
        <v>19254</v>
      </c>
      <c r="F36" s="896" t="s">
        <v>19255</v>
      </c>
      <c r="G36" s="896" t="s">
        <v>19256</v>
      </c>
      <c r="H36" s="894" t="s">
        <v>19257</v>
      </c>
      <c r="I36" s="896" t="s">
        <v>19106</v>
      </c>
      <c r="J36" s="898" t="s">
        <v>280</v>
      </c>
      <c r="K36" s="899" t="s">
        <v>95</v>
      </c>
      <c r="L36" s="905"/>
      <c r="M36" s="922" t="s">
        <v>646</v>
      </c>
      <c r="N36" s="923" t="s">
        <v>280</v>
      </c>
      <c r="O36" s="900" t="s">
        <v>95</v>
      </c>
      <c r="P36" s="905"/>
      <c r="Q36" s="901"/>
      <c r="R36" s="902"/>
    </row>
    <row r="37">
      <c r="A37" s="893" t="s">
        <v>1598</v>
      </c>
      <c r="B37" s="894" t="s">
        <v>19100</v>
      </c>
      <c r="C37" s="895" t="s">
        <v>19258</v>
      </c>
      <c r="D37" s="895" t="s">
        <v>19258</v>
      </c>
      <c r="E37" s="896" t="s">
        <v>19259</v>
      </c>
      <c r="F37" s="896" t="s">
        <v>19260</v>
      </c>
      <c r="G37" s="896" t="s">
        <v>19261</v>
      </c>
      <c r="H37" s="896" t="s">
        <v>19262</v>
      </c>
      <c r="I37" s="896" t="s">
        <v>19106</v>
      </c>
      <c r="J37" s="898" t="s">
        <v>94</v>
      </c>
      <c r="K37" s="899" t="s">
        <v>95</v>
      </c>
      <c r="L37" s="900"/>
      <c r="M37" s="900" t="s">
        <v>646</v>
      </c>
      <c r="N37" s="900" t="s">
        <v>94</v>
      </c>
      <c r="O37" s="900" t="s">
        <v>95</v>
      </c>
      <c r="P37" s="900"/>
      <c r="Q37" s="901"/>
      <c r="R37" s="902"/>
    </row>
    <row r="38" hidden="1">
      <c r="A38" s="893" t="s">
        <v>1603</v>
      </c>
      <c r="B38" s="894" t="s">
        <v>19100</v>
      </c>
      <c r="C38" s="894"/>
      <c r="D38" s="925" t="s">
        <v>19263</v>
      </c>
      <c r="E38" s="896" t="s">
        <v>19264</v>
      </c>
      <c r="F38" s="896" t="s">
        <v>19260</v>
      </c>
      <c r="G38" s="896" t="s">
        <v>19261</v>
      </c>
      <c r="H38" s="894" t="s">
        <v>19265</v>
      </c>
      <c r="I38" s="896" t="s">
        <v>19106</v>
      </c>
      <c r="J38" s="898" t="s">
        <v>94</v>
      </c>
      <c r="K38" s="899" t="s">
        <v>95</v>
      </c>
      <c r="L38" s="900"/>
      <c r="M38" s="900" t="s">
        <v>646</v>
      </c>
      <c r="N38" s="900" t="s">
        <v>94</v>
      </c>
      <c r="O38" s="900" t="s">
        <v>95</v>
      </c>
      <c r="P38" s="900"/>
      <c r="Q38" s="901"/>
      <c r="R38" s="902"/>
    </row>
    <row r="39" hidden="1">
      <c r="A39" s="893" t="s">
        <v>1608</v>
      </c>
      <c r="B39" s="894" t="s">
        <v>19100</v>
      </c>
      <c r="C39" s="896"/>
      <c r="D39" s="896"/>
      <c r="E39" s="896" t="s">
        <v>19266</v>
      </c>
      <c r="F39" s="901"/>
      <c r="G39" s="896" t="s">
        <v>19267</v>
      </c>
      <c r="H39" s="894" t="s">
        <v>19268</v>
      </c>
      <c r="I39" s="906">
        <v>45508.0</v>
      </c>
      <c r="J39" s="898" t="s">
        <v>280</v>
      </c>
      <c r="K39" s="899" t="s">
        <v>95</v>
      </c>
      <c r="L39" s="905"/>
      <c r="M39" s="922" t="s">
        <v>646</v>
      </c>
      <c r="N39" s="923" t="s">
        <v>280</v>
      </c>
      <c r="O39" s="900" t="s">
        <v>95</v>
      </c>
      <c r="P39" s="905"/>
      <c r="Q39" s="901"/>
      <c r="R39" s="902"/>
    </row>
    <row r="40" hidden="1">
      <c r="A40" s="893" t="s">
        <v>1613</v>
      </c>
      <c r="B40" s="894" t="s">
        <v>19269</v>
      </c>
      <c r="C40" s="894"/>
      <c r="D40" s="925" t="s">
        <v>19270</v>
      </c>
      <c r="E40" s="894" t="s">
        <v>19271</v>
      </c>
      <c r="F40" s="896" t="s">
        <v>19153</v>
      </c>
      <c r="G40" s="897" t="s">
        <v>19272</v>
      </c>
      <c r="H40" s="926" t="s">
        <v>19273</v>
      </c>
      <c r="I40" s="896" t="s">
        <v>19106</v>
      </c>
      <c r="J40" s="898" t="s">
        <v>94</v>
      </c>
      <c r="K40" s="899" t="s">
        <v>95</v>
      </c>
      <c r="L40" s="900"/>
      <c r="M40" s="900" t="s">
        <v>646</v>
      </c>
      <c r="N40" s="900" t="s">
        <v>94</v>
      </c>
      <c r="O40" s="900" t="s">
        <v>95</v>
      </c>
      <c r="P40" s="900"/>
      <c r="Q40" s="901"/>
      <c r="R40" s="902"/>
    </row>
    <row r="41" hidden="1">
      <c r="A41" s="893" t="s">
        <v>1617</v>
      </c>
      <c r="B41" s="894" t="s">
        <v>19269</v>
      </c>
      <c r="C41" s="894"/>
      <c r="D41" s="925" t="s">
        <v>19274</v>
      </c>
      <c r="E41" s="894" t="s">
        <v>19275</v>
      </c>
      <c r="F41" s="896" t="s">
        <v>19153</v>
      </c>
      <c r="G41" s="926" t="s">
        <v>19276</v>
      </c>
      <c r="H41" s="926" t="s">
        <v>19277</v>
      </c>
      <c r="I41" s="896" t="s">
        <v>19106</v>
      </c>
      <c r="J41" s="898" t="s">
        <v>94</v>
      </c>
      <c r="K41" s="899" t="s">
        <v>95</v>
      </c>
      <c r="L41" s="900"/>
      <c r="M41" s="900" t="s">
        <v>646</v>
      </c>
      <c r="N41" s="900" t="s">
        <v>94</v>
      </c>
      <c r="O41" s="900" t="s">
        <v>95</v>
      </c>
      <c r="P41" s="900"/>
      <c r="Q41" s="901"/>
      <c r="R41" s="902"/>
    </row>
    <row r="42" hidden="1">
      <c r="A42" s="893" t="s">
        <v>1621</v>
      </c>
      <c r="B42" s="894" t="s">
        <v>19269</v>
      </c>
      <c r="C42" s="894"/>
      <c r="D42" s="927" t="s">
        <v>19278</v>
      </c>
      <c r="E42" s="896" t="s">
        <v>19279</v>
      </c>
      <c r="F42" s="896" t="s">
        <v>19280</v>
      </c>
      <c r="G42" s="896" t="s">
        <v>19281</v>
      </c>
      <c r="H42" s="894" t="s">
        <v>19282</v>
      </c>
      <c r="I42" s="896" t="s">
        <v>19106</v>
      </c>
      <c r="J42" s="898" t="s">
        <v>280</v>
      </c>
      <c r="K42" s="899" t="s">
        <v>95</v>
      </c>
      <c r="L42" s="900"/>
      <c r="M42" s="922" t="s">
        <v>646</v>
      </c>
      <c r="N42" s="923" t="s">
        <v>280</v>
      </c>
      <c r="O42" s="900" t="s">
        <v>95</v>
      </c>
      <c r="P42" s="900"/>
      <c r="Q42" s="901"/>
      <c r="R42" s="902"/>
    </row>
    <row r="43" hidden="1">
      <c r="A43" s="893" t="s">
        <v>1628</v>
      </c>
      <c r="B43" s="894" t="s">
        <v>19269</v>
      </c>
      <c r="C43" s="896"/>
      <c r="D43" s="896"/>
      <c r="E43" s="894" t="s">
        <v>19283</v>
      </c>
      <c r="F43" s="896" t="s">
        <v>19284</v>
      </c>
      <c r="G43" s="894" t="s">
        <v>19285</v>
      </c>
      <c r="H43" s="894" t="s">
        <v>19286</v>
      </c>
      <c r="I43" s="906"/>
      <c r="J43" s="898"/>
      <c r="K43" s="899" t="s">
        <v>620</v>
      </c>
      <c r="L43" s="905"/>
      <c r="M43" s="905"/>
      <c r="N43" s="905"/>
      <c r="O43" s="900" t="s">
        <v>620</v>
      </c>
      <c r="P43" s="905"/>
      <c r="Q43" s="893" t="s">
        <v>58</v>
      </c>
      <c r="R43" s="902"/>
    </row>
    <row r="44" hidden="1">
      <c r="A44" s="893" t="s">
        <v>1633</v>
      </c>
      <c r="B44" s="894" t="s">
        <v>19269</v>
      </c>
      <c r="C44" s="896"/>
      <c r="D44" s="896"/>
      <c r="E44" s="896" t="s">
        <v>19287</v>
      </c>
      <c r="F44" s="896" t="s">
        <v>19284</v>
      </c>
      <c r="G44" s="896" t="s">
        <v>19288</v>
      </c>
      <c r="H44" s="894" t="s">
        <v>19289</v>
      </c>
      <c r="I44" s="907" t="s">
        <v>19106</v>
      </c>
      <c r="J44" s="898" t="s">
        <v>280</v>
      </c>
      <c r="K44" s="899" t="s">
        <v>95</v>
      </c>
      <c r="L44" s="900"/>
      <c r="M44" s="900" t="s">
        <v>472</v>
      </c>
      <c r="N44" s="900" t="s">
        <v>280</v>
      </c>
      <c r="O44" s="900" t="s">
        <v>95</v>
      </c>
      <c r="P44" s="900"/>
      <c r="Q44" s="901"/>
      <c r="R44" s="902"/>
    </row>
    <row r="45" hidden="1">
      <c r="A45" s="893" t="s">
        <v>1639</v>
      </c>
      <c r="B45" s="894" t="s">
        <v>19269</v>
      </c>
      <c r="C45" s="894"/>
      <c r="D45" s="894" t="s">
        <v>19290</v>
      </c>
      <c r="E45" s="894" t="s">
        <v>19291</v>
      </c>
      <c r="F45" s="896" t="s">
        <v>19292</v>
      </c>
      <c r="G45" s="894" t="s">
        <v>19293</v>
      </c>
      <c r="H45" s="894" t="s">
        <v>19294</v>
      </c>
      <c r="I45" s="896" t="s">
        <v>19106</v>
      </c>
      <c r="J45" s="898" t="s">
        <v>280</v>
      </c>
      <c r="K45" s="899" t="s">
        <v>95</v>
      </c>
      <c r="L45" s="900"/>
      <c r="M45" s="900" t="s">
        <v>646</v>
      </c>
      <c r="N45" s="900" t="s">
        <v>280</v>
      </c>
      <c r="O45" s="900" t="s">
        <v>95</v>
      </c>
      <c r="P45" s="900"/>
      <c r="Q45" s="901"/>
      <c r="R45" s="917"/>
    </row>
    <row r="46" hidden="1">
      <c r="A46" s="893" t="s">
        <v>1645</v>
      </c>
      <c r="B46" s="894" t="s">
        <v>19269</v>
      </c>
      <c r="C46" s="894"/>
      <c r="D46" s="894" t="s">
        <v>19295</v>
      </c>
      <c r="E46" s="894" t="s">
        <v>19296</v>
      </c>
      <c r="F46" s="896" t="s">
        <v>19297</v>
      </c>
      <c r="G46" s="894" t="s">
        <v>19298</v>
      </c>
      <c r="H46" s="894" t="s">
        <v>19299</v>
      </c>
      <c r="I46" s="896" t="s">
        <v>19106</v>
      </c>
      <c r="J46" s="898" t="s">
        <v>280</v>
      </c>
      <c r="K46" s="899" t="s">
        <v>95</v>
      </c>
      <c r="L46" s="900"/>
      <c r="M46" s="900" t="s">
        <v>646</v>
      </c>
      <c r="N46" s="900" t="s">
        <v>280</v>
      </c>
      <c r="O46" s="900" t="s">
        <v>95</v>
      </c>
      <c r="P46" s="900"/>
      <c r="Q46" s="901"/>
      <c r="R46" s="902"/>
    </row>
    <row r="47" hidden="1">
      <c r="A47" s="893" t="s">
        <v>1650</v>
      </c>
      <c r="B47" s="894" t="s">
        <v>19269</v>
      </c>
      <c r="C47" s="894"/>
      <c r="D47" s="894" t="s">
        <v>19300</v>
      </c>
      <c r="E47" s="894" t="s">
        <v>19296</v>
      </c>
      <c r="F47" s="896" t="s">
        <v>19297</v>
      </c>
      <c r="G47" s="894" t="s">
        <v>19298</v>
      </c>
      <c r="H47" s="894" t="s">
        <v>19301</v>
      </c>
      <c r="I47" s="896" t="s">
        <v>19106</v>
      </c>
      <c r="J47" s="898" t="s">
        <v>280</v>
      </c>
      <c r="K47" s="899" t="s">
        <v>95</v>
      </c>
      <c r="L47" s="900"/>
      <c r="M47" s="900" t="s">
        <v>646</v>
      </c>
      <c r="N47" s="900" t="s">
        <v>280</v>
      </c>
      <c r="O47" s="900" t="s">
        <v>95</v>
      </c>
      <c r="P47" s="900"/>
      <c r="Q47" s="901"/>
      <c r="R47" s="902"/>
    </row>
    <row r="48" hidden="1">
      <c r="A48" s="893" t="s">
        <v>1654</v>
      </c>
      <c r="B48" s="894" t="s">
        <v>19269</v>
      </c>
      <c r="C48" s="896"/>
      <c r="D48" s="896"/>
      <c r="E48" s="894" t="s">
        <v>19302</v>
      </c>
      <c r="F48" s="901"/>
      <c r="G48" s="896" t="s">
        <v>19303</v>
      </c>
      <c r="H48" s="894" t="s">
        <v>19304</v>
      </c>
      <c r="I48" s="903">
        <v>45570.0</v>
      </c>
      <c r="J48" s="898" t="s">
        <v>280</v>
      </c>
      <c r="K48" s="899" t="s">
        <v>95</v>
      </c>
      <c r="L48" s="928" t="s">
        <v>19305</v>
      </c>
      <c r="M48" s="900" t="s">
        <v>646</v>
      </c>
      <c r="N48" s="900" t="s">
        <v>280</v>
      </c>
      <c r="O48" s="900" t="s">
        <v>95</v>
      </c>
      <c r="P48" s="928" t="s">
        <v>19305</v>
      </c>
      <c r="Q48" s="901"/>
      <c r="R48" s="902"/>
    </row>
    <row r="49">
      <c r="A49" s="893" t="s">
        <v>1661</v>
      </c>
      <c r="B49" s="894" t="s">
        <v>19269</v>
      </c>
      <c r="C49" s="895" t="s">
        <v>19306</v>
      </c>
      <c r="D49" s="895" t="s">
        <v>19306</v>
      </c>
      <c r="E49" s="894" t="s">
        <v>19307</v>
      </c>
      <c r="F49" s="894" t="s">
        <v>19308</v>
      </c>
      <c r="G49" s="894" t="s">
        <v>19309</v>
      </c>
      <c r="H49" s="894" t="s">
        <v>19310</v>
      </c>
      <c r="I49" s="896" t="s">
        <v>19106</v>
      </c>
      <c r="J49" s="898" t="s">
        <v>280</v>
      </c>
      <c r="K49" s="899" t="s">
        <v>95</v>
      </c>
      <c r="L49" s="905"/>
      <c r="M49" s="900" t="s">
        <v>472</v>
      </c>
      <c r="N49" s="900" t="s">
        <v>280</v>
      </c>
      <c r="O49" s="900" t="s">
        <v>95</v>
      </c>
      <c r="P49" s="928" t="s">
        <v>19311</v>
      </c>
      <c r="Q49" s="901"/>
      <c r="R49" s="902"/>
    </row>
    <row r="50" hidden="1">
      <c r="A50" s="893" t="s">
        <v>1666</v>
      </c>
      <c r="B50" s="894" t="s">
        <v>19269</v>
      </c>
      <c r="C50" s="896"/>
      <c r="D50" s="896"/>
      <c r="E50" s="894" t="s">
        <v>19312</v>
      </c>
      <c r="F50" s="894" t="s">
        <v>19313</v>
      </c>
      <c r="G50" s="894" t="s">
        <v>19314</v>
      </c>
      <c r="H50" s="894" t="s">
        <v>19315</v>
      </c>
      <c r="I50" s="907" t="s">
        <v>580</v>
      </c>
      <c r="J50" s="898" t="s">
        <v>280</v>
      </c>
      <c r="K50" s="899" t="s">
        <v>95</v>
      </c>
      <c r="L50" s="928" t="s">
        <v>19305</v>
      </c>
      <c r="M50" s="900" t="s">
        <v>479</v>
      </c>
      <c r="N50" s="900" t="s">
        <v>280</v>
      </c>
      <c r="O50" s="900" t="s">
        <v>95</v>
      </c>
      <c r="P50" s="928" t="s">
        <v>19305</v>
      </c>
      <c r="Q50" s="901"/>
      <c r="R50" s="902"/>
    </row>
    <row r="51">
      <c r="A51" s="893" t="s">
        <v>1672</v>
      </c>
      <c r="B51" s="894" t="s">
        <v>19269</v>
      </c>
      <c r="C51" s="895" t="s">
        <v>19316</v>
      </c>
      <c r="D51" s="895" t="s">
        <v>19316</v>
      </c>
      <c r="E51" s="894" t="s">
        <v>19317</v>
      </c>
      <c r="F51" s="896" t="s">
        <v>19318</v>
      </c>
      <c r="G51" s="897" t="s">
        <v>19319</v>
      </c>
      <c r="H51" s="926" t="s">
        <v>19320</v>
      </c>
      <c r="I51" s="896" t="s">
        <v>19106</v>
      </c>
      <c r="J51" s="898" t="s">
        <v>280</v>
      </c>
      <c r="K51" s="899" t="s">
        <v>95</v>
      </c>
      <c r="L51" s="905"/>
      <c r="M51" s="900" t="s">
        <v>646</v>
      </c>
      <c r="N51" s="900" t="s">
        <v>280</v>
      </c>
      <c r="O51" s="900" t="s">
        <v>95</v>
      </c>
      <c r="P51" s="905"/>
      <c r="Q51" s="901"/>
      <c r="R51" s="902"/>
    </row>
    <row r="52" hidden="1">
      <c r="A52" s="893" t="s">
        <v>1678</v>
      </c>
      <c r="B52" s="894" t="s">
        <v>19269</v>
      </c>
      <c r="C52" s="896"/>
      <c r="D52" s="896"/>
      <c r="E52" s="894" t="s">
        <v>19321</v>
      </c>
      <c r="F52" s="894" t="s">
        <v>19308</v>
      </c>
      <c r="G52" s="894" t="s">
        <v>19322</v>
      </c>
      <c r="H52" s="894" t="s">
        <v>19323</v>
      </c>
      <c r="I52" s="906">
        <v>45508.0</v>
      </c>
      <c r="J52" s="898" t="s">
        <v>280</v>
      </c>
      <c r="K52" s="899" t="s">
        <v>95</v>
      </c>
      <c r="L52" s="905"/>
      <c r="M52" s="900" t="s">
        <v>504</v>
      </c>
      <c r="N52" s="900" t="s">
        <v>280</v>
      </c>
      <c r="O52" s="900" t="s">
        <v>95</v>
      </c>
      <c r="P52" s="929" t="s">
        <v>19311</v>
      </c>
      <c r="Q52" s="901"/>
      <c r="R52" s="902"/>
    </row>
    <row r="53" hidden="1">
      <c r="A53" s="893" t="s">
        <v>1684</v>
      </c>
      <c r="B53" s="894" t="s">
        <v>19269</v>
      </c>
      <c r="C53" s="896"/>
      <c r="D53" s="896"/>
      <c r="E53" s="894" t="s">
        <v>19324</v>
      </c>
      <c r="F53" s="894" t="s">
        <v>19325</v>
      </c>
      <c r="G53" s="894" t="s">
        <v>19326</v>
      </c>
      <c r="H53" s="894" t="s">
        <v>19327</v>
      </c>
      <c r="I53" s="906">
        <v>45508.0</v>
      </c>
      <c r="J53" s="898" t="s">
        <v>280</v>
      </c>
      <c r="K53" s="899" t="s">
        <v>95</v>
      </c>
      <c r="L53" s="900"/>
      <c r="M53" s="900" t="s">
        <v>646</v>
      </c>
      <c r="N53" s="900" t="s">
        <v>280</v>
      </c>
      <c r="O53" s="900" t="s">
        <v>95</v>
      </c>
      <c r="P53" s="900"/>
      <c r="Q53" s="893"/>
      <c r="R53" s="902"/>
    </row>
    <row r="54" hidden="1">
      <c r="A54" s="893" t="s">
        <v>1689</v>
      </c>
      <c r="B54" s="894" t="s">
        <v>19269</v>
      </c>
      <c r="C54" s="896"/>
      <c r="D54" s="896"/>
      <c r="E54" s="896" t="s">
        <v>19328</v>
      </c>
      <c r="F54" s="894" t="s">
        <v>19329</v>
      </c>
      <c r="G54" s="896" t="s">
        <v>19330</v>
      </c>
      <c r="H54" s="894" t="s">
        <v>19331</v>
      </c>
      <c r="I54" s="906">
        <v>45508.0</v>
      </c>
      <c r="J54" s="898" t="s">
        <v>280</v>
      </c>
      <c r="K54" s="899" t="s">
        <v>95</v>
      </c>
      <c r="L54" s="900"/>
      <c r="M54" s="900" t="s">
        <v>646</v>
      </c>
      <c r="N54" s="900" t="s">
        <v>280</v>
      </c>
      <c r="O54" s="900" t="s">
        <v>95</v>
      </c>
      <c r="P54" s="900"/>
      <c r="Q54" s="901"/>
      <c r="R54" s="902"/>
    </row>
    <row r="55">
      <c r="A55" s="893" t="s">
        <v>1694</v>
      </c>
      <c r="B55" s="894" t="s">
        <v>19269</v>
      </c>
      <c r="C55" s="895" t="s">
        <v>19332</v>
      </c>
      <c r="D55" s="895" t="s">
        <v>19332</v>
      </c>
      <c r="E55" s="894" t="s">
        <v>19333</v>
      </c>
      <c r="F55" s="894" t="s">
        <v>19334</v>
      </c>
      <c r="G55" s="894" t="s">
        <v>19335</v>
      </c>
      <c r="H55" s="894" t="s">
        <v>19336</v>
      </c>
      <c r="I55" s="896" t="s">
        <v>19106</v>
      </c>
      <c r="J55" s="898" t="s">
        <v>280</v>
      </c>
      <c r="K55" s="899" t="s">
        <v>95</v>
      </c>
      <c r="L55" s="905"/>
      <c r="M55" s="900" t="s">
        <v>504</v>
      </c>
      <c r="N55" s="900" t="s">
        <v>280</v>
      </c>
      <c r="O55" s="900" t="s">
        <v>95</v>
      </c>
      <c r="P55" s="929" t="s">
        <v>19311</v>
      </c>
      <c r="Q55" s="893"/>
      <c r="R55" s="902"/>
    </row>
    <row r="56">
      <c r="A56" s="893" t="s">
        <v>1700</v>
      </c>
      <c r="B56" s="894" t="s">
        <v>19269</v>
      </c>
      <c r="C56" s="895" t="s">
        <v>19337</v>
      </c>
      <c r="D56" s="895" t="s">
        <v>19337</v>
      </c>
      <c r="E56" s="894" t="s">
        <v>19338</v>
      </c>
      <c r="F56" s="896" t="s">
        <v>19153</v>
      </c>
      <c r="G56" s="894" t="s">
        <v>19339</v>
      </c>
      <c r="H56" s="894" t="s">
        <v>19340</v>
      </c>
      <c r="I56" s="896" t="s">
        <v>19106</v>
      </c>
      <c r="J56" s="898" t="s">
        <v>280</v>
      </c>
      <c r="K56" s="899" t="s">
        <v>95</v>
      </c>
      <c r="L56" s="900"/>
      <c r="M56" s="900" t="s">
        <v>646</v>
      </c>
      <c r="N56" s="900" t="s">
        <v>280</v>
      </c>
      <c r="O56" s="900" t="s">
        <v>95</v>
      </c>
      <c r="P56" s="900"/>
      <c r="Q56" s="901"/>
      <c r="R56" s="902"/>
    </row>
    <row r="57">
      <c r="A57" s="893" t="s">
        <v>1706</v>
      </c>
      <c r="B57" s="894" t="s">
        <v>19269</v>
      </c>
      <c r="C57" s="895" t="s">
        <v>19341</v>
      </c>
      <c r="D57" s="895" t="s">
        <v>19341</v>
      </c>
      <c r="E57" s="894" t="s">
        <v>19342</v>
      </c>
      <c r="F57" s="896" t="s">
        <v>19153</v>
      </c>
      <c r="G57" s="894" t="s">
        <v>19343</v>
      </c>
      <c r="H57" s="894" t="s">
        <v>19344</v>
      </c>
      <c r="I57" s="896" t="s">
        <v>19106</v>
      </c>
      <c r="J57" s="898" t="s">
        <v>280</v>
      </c>
      <c r="K57" s="899" t="s">
        <v>95</v>
      </c>
      <c r="L57" s="905"/>
      <c r="M57" s="900" t="s">
        <v>472</v>
      </c>
      <c r="N57" s="900" t="s">
        <v>280</v>
      </c>
      <c r="O57" s="900" t="s">
        <v>95</v>
      </c>
      <c r="P57" s="905"/>
      <c r="Q57" s="901"/>
      <c r="R57" s="902"/>
    </row>
    <row r="58" hidden="1">
      <c r="A58" s="893" t="s">
        <v>1711</v>
      </c>
      <c r="B58" s="894" t="s">
        <v>19269</v>
      </c>
      <c r="C58" s="894"/>
      <c r="D58" s="894" t="s">
        <v>19345</v>
      </c>
      <c r="E58" s="894" t="s">
        <v>19346</v>
      </c>
      <c r="F58" s="896" t="s">
        <v>19347</v>
      </c>
      <c r="G58" s="894" t="s">
        <v>19348</v>
      </c>
      <c r="H58" s="894" t="s">
        <v>19349</v>
      </c>
      <c r="I58" s="893" t="s">
        <v>19106</v>
      </c>
      <c r="J58" s="898" t="s">
        <v>94</v>
      </c>
      <c r="K58" s="899" t="s">
        <v>95</v>
      </c>
      <c r="L58" s="900"/>
      <c r="M58" s="900" t="s">
        <v>504</v>
      </c>
      <c r="N58" s="900" t="s">
        <v>280</v>
      </c>
      <c r="O58" s="900" t="s">
        <v>95</v>
      </c>
      <c r="P58" s="900"/>
      <c r="Q58" s="901"/>
      <c r="R58" s="902"/>
    </row>
    <row r="59" hidden="1">
      <c r="A59" s="893" t="s">
        <v>1714</v>
      </c>
      <c r="B59" s="894" t="s">
        <v>19269</v>
      </c>
      <c r="C59" s="894"/>
      <c r="D59" s="894" t="s">
        <v>19350</v>
      </c>
      <c r="E59" s="894" t="s">
        <v>19351</v>
      </c>
      <c r="F59" s="896" t="s">
        <v>19352</v>
      </c>
      <c r="G59" s="894" t="s">
        <v>19353</v>
      </c>
      <c r="H59" s="894" t="s">
        <v>19354</v>
      </c>
      <c r="I59" s="896" t="s">
        <v>19106</v>
      </c>
      <c r="J59" s="898" t="s">
        <v>280</v>
      </c>
      <c r="K59" s="899" t="s">
        <v>95</v>
      </c>
      <c r="L59" s="900"/>
      <c r="M59" s="900" t="s">
        <v>646</v>
      </c>
      <c r="N59" s="900" t="s">
        <v>280</v>
      </c>
      <c r="O59" s="900" t="s">
        <v>95</v>
      </c>
      <c r="P59" s="900"/>
      <c r="Q59" s="901"/>
      <c r="R59" s="902"/>
    </row>
    <row r="60" hidden="1">
      <c r="A60" s="893" t="s">
        <v>1720</v>
      </c>
      <c r="B60" s="894" t="s">
        <v>19269</v>
      </c>
      <c r="C60" s="894"/>
      <c r="D60" s="894" t="s">
        <v>19355</v>
      </c>
      <c r="E60" s="894" t="s">
        <v>19356</v>
      </c>
      <c r="F60" s="896" t="s">
        <v>19357</v>
      </c>
      <c r="G60" s="894" t="s">
        <v>19358</v>
      </c>
      <c r="H60" s="894" t="s">
        <v>19359</v>
      </c>
      <c r="I60" s="896" t="s">
        <v>19106</v>
      </c>
      <c r="J60" s="898" t="s">
        <v>280</v>
      </c>
      <c r="K60" s="899" t="s">
        <v>95</v>
      </c>
      <c r="L60" s="900"/>
      <c r="M60" s="900" t="s">
        <v>646</v>
      </c>
      <c r="N60" s="900" t="s">
        <v>280</v>
      </c>
      <c r="O60" s="900" t="s">
        <v>95</v>
      </c>
      <c r="P60" s="900"/>
      <c r="Q60" s="901"/>
      <c r="R60" s="902"/>
    </row>
    <row r="61" hidden="1">
      <c r="A61" s="893" t="s">
        <v>1725</v>
      </c>
      <c r="B61" s="894" t="s">
        <v>19269</v>
      </c>
      <c r="C61" s="894"/>
      <c r="D61" s="894" t="s">
        <v>19360</v>
      </c>
      <c r="E61" s="894" t="s">
        <v>19361</v>
      </c>
      <c r="F61" s="896" t="s">
        <v>19362</v>
      </c>
      <c r="G61" s="894" t="s">
        <v>19363</v>
      </c>
      <c r="H61" s="894" t="s">
        <v>19364</v>
      </c>
      <c r="I61" s="893" t="s">
        <v>19106</v>
      </c>
      <c r="J61" s="898" t="s">
        <v>280</v>
      </c>
      <c r="K61" s="899" t="s">
        <v>95</v>
      </c>
      <c r="L61" s="900"/>
      <c r="M61" s="900" t="s">
        <v>646</v>
      </c>
      <c r="N61" s="900" t="s">
        <v>280</v>
      </c>
      <c r="O61" s="900" t="s">
        <v>95</v>
      </c>
      <c r="P61" s="900"/>
      <c r="Q61" s="901"/>
      <c r="R61" s="902"/>
    </row>
    <row r="62" hidden="1">
      <c r="A62" s="893" t="s">
        <v>1731</v>
      </c>
      <c r="B62" s="894" t="s">
        <v>19269</v>
      </c>
      <c r="C62" s="896"/>
      <c r="D62" s="896" t="s">
        <v>19365</v>
      </c>
      <c r="E62" s="896" t="s">
        <v>19366</v>
      </c>
      <c r="F62" s="896" t="s">
        <v>19367</v>
      </c>
      <c r="G62" s="894" t="s">
        <v>19368</v>
      </c>
      <c r="H62" s="896" t="s">
        <v>19369</v>
      </c>
      <c r="I62" s="893" t="s">
        <v>19106</v>
      </c>
      <c r="J62" s="898" t="s">
        <v>280</v>
      </c>
      <c r="K62" s="899" t="s">
        <v>95</v>
      </c>
      <c r="L62" s="900"/>
      <c r="M62" s="900" t="s">
        <v>646</v>
      </c>
      <c r="N62" s="900" t="s">
        <v>280</v>
      </c>
      <c r="O62" s="900" t="s">
        <v>95</v>
      </c>
      <c r="P62" s="900"/>
      <c r="Q62" s="901"/>
      <c r="R62" s="902"/>
    </row>
    <row r="63" hidden="1">
      <c r="A63" s="893" t="s">
        <v>1738</v>
      </c>
      <c r="B63" s="894" t="s">
        <v>19269</v>
      </c>
      <c r="C63" s="894"/>
      <c r="D63" s="894" t="s">
        <v>19370</v>
      </c>
      <c r="E63" s="894" t="s">
        <v>19371</v>
      </c>
      <c r="F63" s="896" t="s">
        <v>19367</v>
      </c>
      <c r="G63" s="894" t="s">
        <v>19368</v>
      </c>
      <c r="H63" s="894" t="s">
        <v>19372</v>
      </c>
      <c r="I63" s="907" t="s">
        <v>580</v>
      </c>
      <c r="J63" s="898" t="s">
        <v>280</v>
      </c>
      <c r="K63" s="899" t="s">
        <v>95</v>
      </c>
      <c r="L63" s="928" t="s">
        <v>19373</v>
      </c>
      <c r="M63" s="900" t="s">
        <v>646</v>
      </c>
      <c r="N63" s="900" t="s">
        <v>280</v>
      </c>
      <c r="O63" s="908" t="s">
        <v>95</v>
      </c>
      <c r="P63" s="928" t="s">
        <v>19373</v>
      </c>
      <c r="Q63" s="901"/>
      <c r="R63" s="902"/>
    </row>
    <row r="64" hidden="1">
      <c r="A64" s="893" t="s">
        <v>1744</v>
      </c>
      <c r="B64" s="894" t="s">
        <v>19269</v>
      </c>
      <c r="C64" s="894"/>
      <c r="D64" s="894" t="s">
        <v>19374</v>
      </c>
      <c r="E64" s="894" t="s">
        <v>19375</v>
      </c>
      <c r="F64" s="896" t="s">
        <v>19367</v>
      </c>
      <c r="G64" s="894" t="s">
        <v>19368</v>
      </c>
      <c r="H64" s="894" t="s">
        <v>19372</v>
      </c>
      <c r="I64" s="907" t="s">
        <v>580</v>
      </c>
      <c r="J64" s="898" t="s">
        <v>280</v>
      </c>
      <c r="K64" s="899" t="s">
        <v>95</v>
      </c>
      <c r="L64" s="928" t="s">
        <v>19376</v>
      </c>
      <c r="M64" s="900" t="s">
        <v>646</v>
      </c>
      <c r="N64" s="900" t="s">
        <v>280</v>
      </c>
      <c r="O64" s="908" t="s">
        <v>95</v>
      </c>
      <c r="P64" s="928" t="s">
        <v>19376</v>
      </c>
      <c r="Q64" s="901"/>
      <c r="R64" s="917"/>
    </row>
    <row r="65" hidden="1">
      <c r="A65" s="893" t="s">
        <v>1750</v>
      </c>
      <c r="B65" s="894" t="s">
        <v>19269</v>
      </c>
      <c r="C65" s="896"/>
      <c r="D65" s="896"/>
      <c r="E65" s="894" t="s">
        <v>19377</v>
      </c>
      <c r="F65" s="896" t="s">
        <v>19367</v>
      </c>
      <c r="G65" s="894" t="s">
        <v>19368</v>
      </c>
      <c r="H65" s="894" t="s">
        <v>19372</v>
      </c>
      <c r="I65" s="907" t="s">
        <v>580</v>
      </c>
      <c r="J65" s="898" t="s">
        <v>280</v>
      </c>
      <c r="K65" s="899" t="s">
        <v>95</v>
      </c>
      <c r="L65" s="929" t="s">
        <v>19373</v>
      </c>
      <c r="M65" s="900" t="s">
        <v>479</v>
      </c>
      <c r="N65" s="900" t="s">
        <v>280</v>
      </c>
      <c r="O65" s="900" t="s">
        <v>95</v>
      </c>
      <c r="P65" s="928" t="s">
        <v>19373</v>
      </c>
      <c r="Q65" s="901"/>
      <c r="R65" s="902"/>
    </row>
    <row r="66" hidden="1">
      <c r="A66" s="893" t="s">
        <v>1755</v>
      </c>
      <c r="B66" s="894" t="s">
        <v>19269</v>
      </c>
      <c r="C66" s="896"/>
      <c r="D66" s="896"/>
      <c r="E66" s="896" t="s">
        <v>19378</v>
      </c>
      <c r="F66" s="896" t="s">
        <v>19379</v>
      </c>
      <c r="G66" s="894" t="s">
        <v>19380</v>
      </c>
      <c r="H66" s="894" t="s">
        <v>19381</v>
      </c>
      <c r="I66" s="907" t="s">
        <v>580</v>
      </c>
      <c r="J66" s="898" t="s">
        <v>280</v>
      </c>
      <c r="K66" s="899" t="s">
        <v>95</v>
      </c>
      <c r="L66" s="900"/>
      <c r="M66" s="900" t="s">
        <v>479</v>
      </c>
      <c r="N66" s="900" t="s">
        <v>280</v>
      </c>
      <c r="O66" s="900" t="s">
        <v>95</v>
      </c>
      <c r="P66" s="928" t="s">
        <v>19373</v>
      </c>
      <c r="Q66" s="901"/>
      <c r="R66" s="902"/>
    </row>
    <row r="67" hidden="1">
      <c r="A67" s="893" t="s">
        <v>1761</v>
      </c>
      <c r="B67" s="894" t="s">
        <v>19269</v>
      </c>
      <c r="C67" s="894"/>
      <c r="D67" s="894" t="s">
        <v>19382</v>
      </c>
      <c r="E67" s="894" t="s">
        <v>19383</v>
      </c>
      <c r="F67" s="896" t="s">
        <v>19384</v>
      </c>
      <c r="G67" s="894" t="s">
        <v>19385</v>
      </c>
      <c r="H67" s="894" t="s">
        <v>19386</v>
      </c>
      <c r="I67" s="896" t="s">
        <v>19106</v>
      </c>
      <c r="J67" s="898" t="s">
        <v>94</v>
      </c>
      <c r="K67" s="899" t="s">
        <v>95</v>
      </c>
      <c r="L67" s="900"/>
      <c r="M67" s="900" t="s">
        <v>646</v>
      </c>
      <c r="N67" s="900" t="s">
        <v>94</v>
      </c>
      <c r="O67" s="900" t="s">
        <v>95</v>
      </c>
      <c r="P67" s="900"/>
      <c r="Q67" s="901"/>
      <c r="R67" s="902"/>
    </row>
    <row r="68" hidden="1">
      <c r="A68" s="893" t="s">
        <v>1766</v>
      </c>
      <c r="B68" s="894" t="s">
        <v>19269</v>
      </c>
      <c r="C68" s="894"/>
      <c r="D68" s="894" t="s">
        <v>19387</v>
      </c>
      <c r="E68" s="894" t="s">
        <v>19388</v>
      </c>
      <c r="F68" s="896" t="s">
        <v>19384</v>
      </c>
      <c r="G68" s="894" t="s">
        <v>19385</v>
      </c>
      <c r="H68" s="894" t="s">
        <v>19389</v>
      </c>
      <c r="I68" s="896" t="s">
        <v>19106</v>
      </c>
      <c r="J68" s="898" t="s">
        <v>94</v>
      </c>
      <c r="K68" s="899" t="s">
        <v>95</v>
      </c>
      <c r="L68" s="900"/>
      <c r="M68" s="900" t="s">
        <v>646</v>
      </c>
      <c r="N68" s="900" t="s">
        <v>94</v>
      </c>
      <c r="O68" s="900" t="s">
        <v>95</v>
      </c>
      <c r="P68" s="900"/>
      <c r="Q68" s="901"/>
      <c r="R68" s="902"/>
    </row>
    <row r="69" hidden="1">
      <c r="A69" s="893" t="s">
        <v>1771</v>
      </c>
      <c r="B69" s="894" t="s">
        <v>19269</v>
      </c>
      <c r="C69" s="894"/>
      <c r="D69" s="894" t="s">
        <v>19390</v>
      </c>
      <c r="E69" s="894" t="s">
        <v>19391</v>
      </c>
      <c r="F69" s="894" t="s">
        <v>19392</v>
      </c>
      <c r="G69" s="896" t="s">
        <v>19393</v>
      </c>
      <c r="H69" s="894" t="s">
        <v>19394</v>
      </c>
      <c r="I69" s="896" t="s">
        <v>19106</v>
      </c>
      <c r="J69" s="898" t="s">
        <v>94</v>
      </c>
      <c r="K69" s="899" t="s">
        <v>95</v>
      </c>
      <c r="L69" s="900"/>
      <c r="M69" s="900" t="s">
        <v>646</v>
      </c>
      <c r="N69" s="900" t="s">
        <v>94</v>
      </c>
      <c r="O69" s="900" t="s">
        <v>95</v>
      </c>
      <c r="P69" s="900"/>
      <c r="Q69" s="901"/>
      <c r="R69" s="902"/>
    </row>
    <row r="70" hidden="1">
      <c r="A70" s="893" t="s">
        <v>1775</v>
      </c>
      <c r="B70" s="894" t="s">
        <v>19269</v>
      </c>
      <c r="C70" s="894"/>
      <c r="D70" s="894" t="s">
        <v>19395</v>
      </c>
      <c r="E70" s="894" t="s">
        <v>19396</v>
      </c>
      <c r="F70" s="894" t="s">
        <v>19397</v>
      </c>
      <c r="G70" s="894" t="s">
        <v>19398</v>
      </c>
      <c r="H70" s="894" t="s">
        <v>19399</v>
      </c>
      <c r="I70" s="896" t="s">
        <v>19106</v>
      </c>
      <c r="J70" s="898" t="s">
        <v>94</v>
      </c>
      <c r="K70" s="899" t="s">
        <v>95</v>
      </c>
      <c r="L70" s="900"/>
      <c r="M70" s="900" t="s">
        <v>646</v>
      </c>
      <c r="N70" s="900" t="s">
        <v>94</v>
      </c>
      <c r="O70" s="900" t="s">
        <v>95</v>
      </c>
      <c r="P70" s="900"/>
      <c r="Q70" s="901"/>
      <c r="R70" s="902"/>
    </row>
    <row r="71" hidden="1">
      <c r="A71" s="893" t="s">
        <v>1781</v>
      </c>
      <c r="B71" s="894" t="s">
        <v>19269</v>
      </c>
      <c r="C71" s="894"/>
      <c r="D71" s="894" t="s">
        <v>19400</v>
      </c>
      <c r="E71" s="894" t="s">
        <v>19401</v>
      </c>
      <c r="F71" s="896" t="s">
        <v>19402</v>
      </c>
      <c r="G71" s="894" t="s">
        <v>19403</v>
      </c>
      <c r="H71" s="894" t="s">
        <v>19404</v>
      </c>
      <c r="I71" s="896" t="s">
        <v>19106</v>
      </c>
      <c r="J71" s="898" t="s">
        <v>94</v>
      </c>
      <c r="K71" s="899" t="s">
        <v>95</v>
      </c>
      <c r="L71" s="900"/>
      <c r="M71" s="900" t="s">
        <v>646</v>
      </c>
      <c r="N71" s="900" t="s">
        <v>94</v>
      </c>
      <c r="O71" s="900" t="s">
        <v>95</v>
      </c>
      <c r="P71" s="900"/>
      <c r="Q71" s="901"/>
      <c r="R71" s="902"/>
    </row>
    <row r="72" hidden="1">
      <c r="A72" s="893" t="s">
        <v>1787</v>
      </c>
      <c r="B72" s="894" t="s">
        <v>19269</v>
      </c>
      <c r="C72" s="894"/>
      <c r="D72" s="894" t="s">
        <v>19400</v>
      </c>
      <c r="E72" s="896" t="s">
        <v>19405</v>
      </c>
      <c r="F72" s="896" t="s">
        <v>19402</v>
      </c>
      <c r="G72" s="894" t="s">
        <v>19406</v>
      </c>
      <c r="H72" s="894" t="s">
        <v>19407</v>
      </c>
      <c r="I72" s="896" t="s">
        <v>19106</v>
      </c>
      <c r="J72" s="898" t="s">
        <v>94</v>
      </c>
      <c r="K72" s="899" t="s">
        <v>95</v>
      </c>
      <c r="L72" s="900"/>
      <c r="M72" s="900" t="s">
        <v>646</v>
      </c>
      <c r="N72" s="900" t="s">
        <v>94</v>
      </c>
      <c r="O72" s="900" t="s">
        <v>95</v>
      </c>
      <c r="P72" s="900"/>
      <c r="Q72" s="901"/>
      <c r="R72" s="902"/>
    </row>
    <row r="73" hidden="1">
      <c r="A73" s="893" t="s">
        <v>1792</v>
      </c>
      <c r="B73" s="894" t="s">
        <v>19269</v>
      </c>
      <c r="C73" s="894"/>
      <c r="D73" s="894" t="s">
        <v>19408</v>
      </c>
      <c r="E73" s="894" t="s">
        <v>19409</v>
      </c>
      <c r="F73" s="896" t="s">
        <v>19410</v>
      </c>
      <c r="G73" s="894" t="s">
        <v>19411</v>
      </c>
      <c r="H73" s="894" t="s">
        <v>19412</v>
      </c>
      <c r="I73" s="896" t="s">
        <v>19106</v>
      </c>
      <c r="J73" s="898" t="s">
        <v>94</v>
      </c>
      <c r="K73" s="899" t="s">
        <v>95</v>
      </c>
      <c r="L73" s="900"/>
      <c r="M73" s="900" t="s">
        <v>646</v>
      </c>
      <c r="N73" s="900" t="s">
        <v>94</v>
      </c>
      <c r="O73" s="900" t="s">
        <v>95</v>
      </c>
      <c r="P73" s="900"/>
      <c r="Q73" s="901"/>
      <c r="R73" s="902"/>
    </row>
    <row r="74" hidden="1">
      <c r="A74" s="893" t="s">
        <v>1798</v>
      </c>
      <c r="B74" s="894" t="s">
        <v>19269</v>
      </c>
      <c r="C74" s="894"/>
      <c r="D74" s="894" t="s">
        <v>19413</v>
      </c>
      <c r="E74" s="894" t="s">
        <v>19414</v>
      </c>
      <c r="F74" s="896" t="s">
        <v>19410</v>
      </c>
      <c r="G74" s="894" t="s">
        <v>19411</v>
      </c>
      <c r="H74" s="894" t="s">
        <v>19412</v>
      </c>
      <c r="I74" s="896" t="s">
        <v>19106</v>
      </c>
      <c r="J74" s="898" t="s">
        <v>94</v>
      </c>
      <c r="K74" s="899" t="s">
        <v>95</v>
      </c>
      <c r="L74" s="900"/>
      <c r="M74" s="900" t="s">
        <v>646</v>
      </c>
      <c r="N74" s="900" t="s">
        <v>94</v>
      </c>
      <c r="O74" s="900" t="s">
        <v>95</v>
      </c>
      <c r="P74" s="900"/>
      <c r="Q74" s="893"/>
      <c r="R74" s="902"/>
    </row>
    <row r="75" hidden="1">
      <c r="A75" s="893" t="s">
        <v>1804</v>
      </c>
      <c r="B75" s="894" t="s">
        <v>19269</v>
      </c>
      <c r="C75" s="894"/>
      <c r="D75" s="894" t="s">
        <v>19415</v>
      </c>
      <c r="E75" s="894" t="s">
        <v>19416</v>
      </c>
      <c r="F75" s="896" t="s">
        <v>19417</v>
      </c>
      <c r="G75" s="894" t="s">
        <v>19418</v>
      </c>
      <c r="H75" s="894" t="s">
        <v>19419</v>
      </c>
      <c r="I75" s="896" t="s">
        <v>19106</v>
      </c>
      <c r="J75" s="898" t="s">
        <v>94</v>
      </c>
      <c r="K75" s="899" t="s">
        <v>95</v>
      </c>
      <c r="L75" s="900"/>
      <c r="M75" s="900" t="s">
        <v>646</v>
      </c>
      <c r="N75" s="900" t="s">
        <v>94</v>
      </c>
      <c r="O75" s="900" t="s">
        <v>95</v>
      </c>
      <c r="P75" s="900"/>
      <c r="Q75" s="901"/>
      <c r="R75" s="902"/>
    </row>
    <row r="76" hidden="1">
      <c r="A76" s="893" t="s">
        <v>1810</v>
      </c>
      <c r="B76" s="894" t="s">
        <v>19269</v>
      </c>
      <c r="C76" s="894"/>
      <c r="D76" s="894" t="s">
        <v>19420</v>
      </c>
      <c r="E76" s="894" t="s">
        <v>19421</v>
      </c>
      <c r="F76" s="896" t="s">
        <v>19417</v>
      </c>
      <c r="G76" s="894" t="s">
        <v>19418</v>
      </c>
      <c r="H76" s="894" t="s">
        <v>19419</v>
      </c>
      <c r="I76" s="896" t="s">
        <v>19106</v>
      </c>
      <c r="J76" s="898" t="s">
        <v>94</v>
      </c>
      <c r="K76" s="899" t="s">
        <v>95</v>
      </c>
      <c r="L76" s="900"/>
      <c r="M76" s="900" t="s">
        <v>646</v>
      </c>
      <c r="N76" s="900" t="s">
        <v>94</v>
      </c>
      <c r="O76" s="900" t="s">
        <v>95</v>
      </c>
      <c r="P76" s="900"/>
      <c r="Q76" s="901"/>
      <c r="R76" s="902"/>
    </row>
    <row r="77" hidden="1">
      <c r="A77" s="893" t="s">
        <v>1815</v>
      </c>
      <c r="B77" s="894" t="s">
        <v>19269</v>
      </c>
      <c r="C77" s="896"/>
      <c r="D77" s="896"/>
      <c r="E77" s="894" t="s">
        <v>19422</v>
      </c>
      <c r="F77" s="896" t="s">
        <v>19410</v>
      </c>
      <c r="G77" s="894" t="s">
        <v>19423</v>
      </c>
      <c r="H77" s="894" t="s">
        <v>19424</v>
      </c>
      <c r="I77" s="906">
        <v>45569.0</v>
      </c>
      <c r="J77" s="898" t="s">
        <v>280</v>
      </c>
      <c r="K77" s="899" t="s">
        <v>95</v>
      </c>
      <c r="L77" s="900"/>
      <c r="M77" s="900" t="s">
        <v>646</v>
      </c>
      <c r="N77" s="900" t="s">
        <v>280</v>
      </c>
      <c r="O77" s="900" t="s">
        <v>95</v>
      </c>
      <c r="P77" s="900"/>
      <c r="Q77" s="901"/>
      <c r="R77" s="899"/>
    </row>
    <row r="78" hidden="1">
      <c r="A78" s="893" t="s">
        <v>1821</v>
      </c>
      <c r="B78" s="894" t="s">
        <v>19269</v>
      </c>
      <c r="C78" s="896"/>
      <c r="D78" s="896"/>
      <c r="E78" s="894" t="s">
        <v>19425</v>
      </c>
      <c r="F78" s="896" t="s">
        <v>19417</v>
      </c>
      <c r="G78" s="894" t="s">
        <v>19426</v>
      </c>
      <c r="H78" s="894" t="s">
        <v>19427</v>
      </c>
      <c r="I78" s="906">
        <v>45569.0</v>
      </c>
      <c r="J78" s="898" t="s">
        <v>280</v>
      </c>
      <c r="K78" s="899" t="s">
        <v>95</v>
      </c>
      <c r="L78" s="900"/>
      <c r="M78" s="900" t="s">
        <v>646</v>
      </c>
      <c r="N78" s="900" t="s">
        <v>280</v>
      </c>
      <c r="O78" s="900" t="s">
        <v>95</v>
      </c>
      <c r="P78" s="900"/>
      <c r="Q78" s="921"/>
      <c r="R78" s="899"/>
    </row>
    <row r="79" hidden="1">
      <c r="A79" s="893" t="s">
        <v>1827</v>
      </c>
      <c r="B79" s="894" t="s">
        <v>19269</v>
      </c>
      <c r="C79" s="894"/>
      <c r="D79" s="894" t="s">
        <v>19428</v>
      </c>
      <c r="E79" s="894" t="s">
        <v>19429</v>
      </c>
      <c r="F79" s="896" t="s">
        <v>19430</v>
      </c>
      <c r="G79" s="894" t="s">
        <v>19431</v>
      </c>
      <c r="H79" s="894" t="s">
        <v>19432</v>
      </c>
      <c r="I79" s="896" t="s">
        <v>19106</v>
      </c>
      <c r="J79" s="898" t="s">
        <v>94</v>
      </c>
      <c r="K79" s="899" t="s">
        <v>95</v>
      </c>
      <c r="L79" s="900"/>
      <c r="M79" s="900" t="s">
        <v>646</v>
      </c>
      <c r="N79" s="900" t="s">
        <v>94</v>
      </c>
      <c r="O79" s="900" t="s">
        <v>95</v>
      </c>
      <c r="P79" s="900"/>
      <c r="Q79" s="921"/>
      <c r="R79" s="902"/>
    </row>
    <row r="80" hidden="1">
      <c r="A80" s="893" t="s">
        <v>1833</v>
      </c>
      <c r="B80" s="901"/>
      <c r="C80" s="896"/>
      <c r="D80" s="896"/>
      <c r="E80" s="930" t="s">
        <v>19433</v>
      </c>
      <c r="F80" s="896" t="s">
        <v>19434</v>
      </c>
      <c r="G80" s="896" t="s">
        <v>19435</v>
      </c>
      <c r="H80" s="894" t="s">
        <v>19436</v>
      </c>
      <c r="I80" s="906">
        <v>45508.0</v>
      </c>
      <c r="J80" s="898" t="s">
        <v>280</v>
      </c>
      <c r="K80" s="899" t="s">
        <v>95</v>
      </c>
      <c r="L80" s="905"/>
      <c r="M80" s="900" t="s">
        <v>646</v>
      </c>
      <c r="N80" s="900" t="s">
        <v>280</v>
      </c>
      <c r="O80" s="900" t="s">
        <v>95</v>
      </c>
      <c r="P80" s="905"/>
      <c r="Q80" s="921"/>
      <c r="R80" s="902"/>
    </row>
    <row r="81">
      <c r="A81" s="893" t="s">
        <v>1838</v>
      </c>
      <c r="B81" s="901" t="s">
        <v>19100</v>
      </c>
      <c r="C81" s="895" t="s">
        <v>19437</v>
      </c>
      <c r="D81" s="895" t="s">
        <v>19437</v>
      </c>
      <c r="E81" s="896" t="s">
        <v>19438</v>
      </c>
      <c r="F81" s="901"/>
      <c r="G81" s="896" t="s">
        <v>19439</v>
      </c>
      <c r="H81" s="894" t="s">
        <v>19440</v>
      </c>
      <c r="I81" s="907" t="s">
        <v>580</v>
      </c>
      <c r="J81" s="898" t="s">
        <v>280</v>
      </c>
      <c r="K81" s="899" t="s">
        <v>95</v>
      </c>
      <c r="L81" s="928" t="s">
        <v>19441</v>
      </c>
      <c r="M81" s="900" t="s">
        <v>646</v>
      </c>
      <c r="N81" s="900" t="s">
        <v>280</v>
      </c>
      <c r="O81" s="908" t="s">
        <v>95</v>
      </c>
      <c r="P81" s="908"/>
      <c r="Q81" s="921"/>
      <c r="R81" s="902"/>
    </row>
    <row r="82">
      <c r="A82" s="893" t="s">
        <v>1843</v>
      </c>
      <c r="B82" s="901" t="s">
        <v>19100</v>
      </c>
      <c r="C82" s="895" t="s">
        <v>19442</v>
      </c>
      <c r="D82" s="895" t="s">
        <v>19442</v>
      </c>
      <c r="E82" s="896" t="s">
        <v>19443</v>
      </c>
      <c r="F82" s="901"/>
      <c r="G82" s="896" t="s">
        <v>19444</v>
      </c>
      <c r="H82" s="896" t="s">
        <v>19445</v>
      </c>
      <c r="I82" s="907" t="s">
        <v>580</v>
      </c>
      <c r="J82" s="898" t="s">
        <v>280</v>
      </c>
      <c r="K82" s="899" t="s">
        <v>95</v>
      </c>
      <c r="L82" s="928" t="s">
        <v>19441</v>
      </c>
      <c r="M82" s="900" t="s">
        <v>646</v>
      </c>
      <c r="N82" s="900" t="s">
        <v>280</v>
      </c>
      <c r="O82" s="908" t="s">
        <v>95</v>
      </c>
      <c r="P82" s="908"/>
      <c r="Q82" s="921"/>
      <c r="R82" s="902"/>
    </row>
    <row r="83">
      <c r="A83" s="893" t="s">
        <v>1848</v>
      </c>
      <c r="B83" s="901" t="s">
        <v>19100</v>
      </c>
      <c r="C83" s="895" t="s">
        <v>19446</v>
      </c>
      <c r="D83" s="895" t="s">
        <v>19446</v>
      </c>
      <c r="E83" s="896" t="s">
        <v>19447</v>
      </c>
      <c r="F83" s="901"/>
      <c r="G83" s="896" t="s">
        <v>19448</v>
      </c>
      <c r="H83" s="894" t="s">
        <v>19449</v>
      </c>
      <c r="I83" s="907" t="s">
        <v>580</v>
      </c>
      <c r="J83" s="898" t="s">
        <v>280</v>
      </c>
      <c r="K83" s="899" t="s">
        <v>95</v>
      </c>
      <c r="L83" s="928" t="s">
        <v>19441</v>
      </c>
      <c r="M83" s="900" t="s">
        <v>646</v>
      </c>
      <c r="N83" s="900" t="s">
        <v>280</v>
      </c>
      <c r="O83" s="908" t="s">
        <v>95</v>
      </c>
      <c r="P83" s="908"/>
      <c r="Q83" s="931"/>
      <c r="R83" s="902"/>
    </row>
    <row r="84">
      <c r="A84" s="893" t="s">
        <v>1853</v>
      </c>
      <c r="B84" s="901" t="s">
        <v>19269</v>
      </c>
      <c r="C84" s="895" t="s">
        <v>19450</v>
      </c>
      <c r="D84" s="895" t="s">
        <v>19450</v>
      </c>
      <c r="E84" s="894" t="s">
        <v>19451</v>
      </c>
      <c r="F84" s="901"/>
      <c r="G84" s="896" t="s">
        <v>19452</v>
      </c>
      <c r="H84" s="894" t="s">
        <v>19453</v>
      </c>
      <c r="I84" s="896" t="s">
        <v>19106</v>
      </c>
      <c r="J84" s="898" t="s">
        <v>280</v>
      </c>
      <c r="K84" s="899" t="s">
        <v>95</v>
      </c>
      <c r="L84" s="908"/>
      <c r="M84" s="900" t="s">
        <v>646</v>
      </c>
      <c r="N84" s="900" t="s">
        <v>280</v>
      </c>
      <c r="O84" s="908" t="s">
        <v>95</v>
      </c>
      <c r="P84" s="908"/>
      <c r="Q84" s="931"/>
      <c r="R84" s="902"/>
    </row>
    <row r="85">
      <c r="A85" s="893" t="s">
        <v>1858</v>
      </c>
      <c r="B85" s="901" t="s">
        <v>19269</v>
      </c>
      <c r="C85" s="895" t="s">
        <v>19454</v>
      </c>
      <c r="D85" s="895" t="s">
        <v>19454</v>
      </c>
      <c r="E85" s="894" t="s">
        <v>19455</v>
      </c>
      <c r="F85" s="901"/>
      <c r="G85" s="896" t="s">
        <v>19456</v>
      </c>
      <c r="H85" s="894" t="s">
        <v>19457</v>
      </c>
      <c r="I85" s="896" t="s">
        <v>19106</v>
      </c>
      <c r="J85" s="898" t="s">
        <v>280</v>
      </c>
      <c r="K85" s="899" t="s">
        <v>95</v>
      </c>
      <c r="L85" s="905"/>
      <c r="M85" s="900" t="s">
        <v>646</v>
      </c>
      <c r="N85" s="900" t="s">
        <v>280</v>
      </c>
      <c r="O85" s="900" t="s">
        <v>95</v>
      </c>
      <c r="P85" s="905"/>
      <c r="Q85" s="931"/>
      <c r="R85" s="902"/>
    </row>
    <row r="86">
      <c r="A86" s="893" t="s">
        <v>1863</v>
      </c>
      <c r="B86" s="901" t="s">
        <v>19100</v>
      </c>
      <c r="C86" s="895" t="s">
        <v>19458</v>
      </c>
      <c r="D86" s="895" t="s">
        <v>19458</v>
      </c>
      <c r="E86" s="896" t="s">
        <v>19459</v>
      </c>
      <c r="F86" s="901"/>
      <c r="G86" s="896" t="s">
        <v>19460</v>
      </c>
      <c r="H86" s="896" t="s">
        <v>19461</v>
      </c>
      <c r="I86" s="896" t="s">
        <v>19106</v>
      </c>
      <c r="J86" s="898" t="s">
        <v>280</v>
      </c>
      <c r="K86" s="899" t="s">
        <v>95</v>
      </c>
      <c r="L86" s="900"/>
      <c r="M86" s="900" t="s">
        <v>646</v>
      </c>
      <c r="N86" s="900" t="s">
        <v>280</v>
      </c>
      <c r="O86" s="900" t="s">
        <v>95</v>
      </c>
      <c r="P86" s="900"/>
      <c r="Q86" s="931"/>
      <c r="R86" s="902"/>
    </row>
    <row r="87">
      <c r="A87" s="893" t="s">
        <v>1869</v>
      </c>
      <c r="B87" s="901" t="s">
        <v>19100</v>
      </c>
      <c r="C87" s="932" t="s">
        <v>19462</v>
      </c>
      <c r="D87" s="932" t="s">
        <v>19462</v>
      </c>
      <c r="E87" s="933" t="s">
        <v>19463</v>
      </c>
      <c r="F87" s="901"/>
      <c r="G87" s="896" t="s">
        <v>19464</v>
      </c>
      <c r="H87" s="896" t="s">
        <v>19465</v>
      </c>
      <c r="I87" s="896" t="s">
        <v>19106</v>
      </c>
      <c r="J87" s="898" t="s">
        <v>280</v>
      </c>
      <c r="K87" s="899" t="s">
        <v>95</v>
      </c>
      <c r="L87" s="900"/>
      <c r="M87" s="900" t="s">
        <v>646</v>
      </c>
      <c r="N87" s="900" t="s">
        <v>280</v>
      </c>
      <c r="O87" s="900" t="s">
        <v>95</v>
      </c>
      <c r="P87" s="900"/>
      <c r="Q87" s="931"/>
      <c r="R87" s="902"/>
    </row>
    <row r="88" hidden="1">
      <c r="A88" s="893" t="s">
        <v>1875</v>
      </c>
      <c r="B88" s="901" t="s">
        <v>19269</v>
      </c>
      <c r="C88" s="894"/>
      <c r="D88" s="894" t="s">
        <v>19466</v>
      </c>
      <c r="E88" s="894" t="s">
        <v>19467</v>
      </c>
      <c r="F88" s="901"/>
      <c r="G88" s="894" t="s">
        <v>19468</v>
      </c>
      <c r="H88" s="894" t="s">
        <v>19469</v>
      </c>
      <c r="I88" s="893" t="s">
        <v>19106</v>
      </c>
      <c r="J88" s="898" t="s">
        <v>280</v>
      </c>
      <c r="K88" s="899" t="s">
        <v>95</v>
      </c>
      <c r="L88" s="900"/>
      <c r="M88" s="900" t="s">
        <v>646</v>
      </c>
      <c r="N88" s="900" t="s">
        <v>280</v>
      </c>
      <c r="O88" s="900" t="s">
        <v>95</v>
      </c>
      <c r="P88" s="900"/>
      <c r="Q88" s="931"/>
      <c r="R88" s="902"/>
    </row>
    <row r="89" hidden="1">
      <c r="A89" s="893" t="s">
        <v>1878</v>
      </c>
      <c r="B89" s="901" t="s">
        <v>19269</v>
      </c>
      <c r="C89" s="896"/>
      <c r="D89" s="896"/>
      <c r="E89" s="930" t="s">
        <v>19470</v>
      </c>
      <c r="F89" s="901"/>
      <c r="G89" s="894" t="s">
        <v>19471</v>
      </c>
      <c r="H89" s="894" t="s">
        <v>19472</v>
      </c>
      <c r="I89" s="907" t="s">
        <v>19106</v>
      </c>
      <c r="J89" s="898" t="s">
        <v>280</v>
      </c>
      <c r="K89" s="899" t="s">
        <v>95</v>
      </c>
      <c r="L89" s="900"/>
      <c r="M89" s="900" t="s">
        <v>646</v>
      </c>
      <c r="N89" s="900" t="s">
        <v>280</v>
      </c>
      <c r="O89" s="900" t="s">
        <v>95</v>
      </c>
      <c r="P89" s="900"/>
      <c r="Q89" s="931"/>
      <c r="R89" s="902"/>
    </row>
    <row r="90" hidden="1">
      <c r="A90" s="893" t="s">
        <v>1884</v>
      </c>
      <c r="B90" s="901" t="s">
        <v>19269</v>
      </c>
      <c r="C90" s="894"/>
      <c r="D90" s="894" t="s">
        <v>19473</v>
      </c>
      <c r="E90" s="894" t="s">
        <v>19474</v>
      </c>
      <c r="F90" s="901"/>
      <c r="G90" s="894" t="s">
        <v>19475</v>
      </c>
      <c r="H90" s="894" t="s">
        <v>19476</v>
      </c>
      <c r="I90" s="907" t="s">
        <v>19106</v>
      </c>
      <c r="J90" s="898" t="s">
        <v>280</v>
      </c>
      <c r="K90" s="899" t="s">
        <v>95</v>
      </c>
      <c r="L90" s="900"/>
      <c r="M90" s="900" t="s">
        <v>646</v>
      </c>
      <c r="N90" s="900" t="s">
        <v>280</v>
      </c>
      <c r="O90" s="900" t="s">
        <v>95</v>
      </c>
      <c r="P90" s="900"/>
      <c r="Q90" s="931"/>
      <c r="R90" s="902"/>
    </row>
    <row r="91" hidden="1">
      <c r="A91" s="893" t="s">
        <v>1889</v>
      </c>
      <c r="B91" s="901" t="s">
        <v>19269</v>
      </c>
      <c r="C91" s="894"/>
      <c r="D91" s="894" t="s">
        <v>19477</v>
      </c>
      <c r="E91" s="894" t="s">
        <v>19478</v>
      </c>
      <c r="F91" s="901"/>
      <c r="G91" s="894" t="s">
        <v>19479</v>
      </c>
      <c r="H91" s="894" t="s">
        <v>19476</v>
      </c>
      <c r="I91" s="907" t="s">
        <v>19106</v>
      </c>
      <c r="J91" s="898" t="s">
        <v>280</v>
      </c>
      <c r="K91" s="899" t="s">
        <v>95</v>
      </c>
      <c r="L91" s="900"/>
      <c r="M91" s="900" t="s">
        <v>646</v>
      </c>
      <c r="N91" s="900" t="s">
        <v>280</v>
      </c>
      <c r="O91" s="900" t="s">
        <v>95</v>
      </c>
      <c r="P91" s="900"/>
      <c r="Q91" s="931"/>
      <c r="R91" s="902"/>
    </row>
    <row r="92" hidden="1">
      <c r="A92" s="893" t="s">
        <v>1895</v>
      </c>
      <c r="B92" s="901" t="s">
        <v>19269</v>
      </c>
      <c r="C92" s="894"/>
      <c r="D92" s="894" t="s">
        <v>19480</v>
      </c>
      <c r="E92" s="894" t="s">
        <v>19481</v>
      </c>
      <c r="F92" s="901"/>
      <c r="G92" s="894" t="s">
        <v>19482</v>
      </c>
      <c r="H92" s="894" t="s">
        <v>19483</v>
      </c>
      <c r="I92" s="896" t="s">
        <v>19106</v>
      </c>
      <c r="J92" s="898" t="s">
        <v>280</v>
      </c>
      <c r="K92" s="899" t="s">
        <v>95</v>
      </c>
      <c r="L92" s="900"/>
      <c r="M92" s="900" t="s">
        <v>646</v>
      </c>
      <c r="N92" s="900" t="s">
        <v>280</v>
      </c>
      <c r="O92" s="900" t="s">
        <v>95</v>
      </c>
      <c r="P92" s="900"/>
      <c r="Q92" s="931"/>
      <c r="R92" s="902"/>
    </row>
    <row r="93" hidden="1">
      <c r="A93" s="893" t="s">
        <v>1897</v>
      </c>
      <c r="B93" s="901" t="s">
        <v>19269</v>
      </c>
      <c r="C93" s="896"/>
      <c r="D93" s="896"/>
      <c r="E93" s="894" t="s">
        <v>19484</v>
      </c>
      <c r="F93" s="901"/>
      <c r="G93" s="894" t="s">
        <v>19485</v>
      </c>
      <c r="H93" s="894" t="s">
        <v>19486</v>
      </c>
      <c r="I93" s="907" t="s">
        <v>580</v>
      </c>
      <c r="J93" s="898" t="s">
        <v>280</v>
      </c>
      <c r="K93" s="899" t="s">
        <v>95</v>
      </c>
      <c r="L93" s="928" t="s">
        <v>19373</v>
      </c>
      <c r="M93" s="900" t="s">
        <v>479</v>
      </c>
      <c r="N93" s="900" t="s">
        <v>280</v>
      </c>
      <c r="O93" s="900" t="s">
        <v>95</v>
      </c>
      <c r="P93" s="928" t="s">
        <v>19373</v>
      </c>
      <c r="Q93" s="931"/>
      <c r="R93" s="902"/>
    </row>
    <row r="94" hidden="1">
      <c r="A94" s="893" t="s">
        <v>1901</v>
      </c>
      <c r="B94" s="901" t="s">
        <v>19269</v>
      </c>
      <c r="C94" s="896"/>
      <c r="D94" s="896"/>
      <c r="E94" s="896" t="s">
        <v>19487</v>
      </c>
      <c r="F94" s="901"/>
      <c r="G94" s="894" t="s">
        <v>19488</v>
      </c>
      <c r="H94" s="894" t="s">
        <v>19489</v>
      </c>
      <c r="I94" s="906">
        <v>45569.0</v>
      </c>
      <c r="J94" s="898" t="s">
        <v>280</v>
      </c>
      <c r="K94" s="899" t="s">
        <v>95</v>
      </c>
      <c r="L94" s="900"/>
      <c r="M94" s="900" t="s">
        <v>472</v>
      </c>
      <c r="N94" s="900" t="s">
        <v>280</v>
      </c>
      <c r="O94" s="900" t="s">
        <v>95</v>
      </c>
      <c r="P94" s="900"/>
      <c r="Q94" s="931"/>
      <c r="R94" s="902"/>
    </row>
    <row r="95" hidden="1">
      <c r="A95" s="893" t="s">
        <v>1905</v>
      </c>
      <c r="B95" s="901" t="s">
        <v>19269</v>
      </c>
      <c r="C95" s="896"/>
      <c r="D95" s="896"/>
      <c r="E95" s="894" t="s">
        <v>19490</v>
      </c>
      <c r="F95" s="901"/>
      <c r="G95" s="894" t="s">
        <v>19491</v>
      </c>
      <c r="H95" s="894" t="s">
        <v>19492</v>
      </c>
      <c r="I95" s="906">
        <v>45569.0</v>
      </c>
      <c r="J95" s="898" t="s">
        <v>280</v>
      </c>
      <c r="K95" s="899" t="s">
        <v>95</v>
      </c>
      <c r="L95" s="900"/>
      <c r="M95" s="900" t="s">
        <v>479</v>
      </c>
      <c r="N95" s="900" t="s">
        <v>280</v>
      </c>
      <c r="O95" s="900" t="s">
        <v>95</v>
      </c>
      <c r="P95" s="928" t="s">
        <v>19373</v>
      </c>
      <c r="Q95" s="931"/>
      <c r="R95" s="902"/>
    </row>
    <row r="96" hidden="1">
      <c r="A96" s="893" t="s">
        <v>1910</v>
      </c>
      <c r="B96" s="901" t="s">
        <v>19269</v>
      </c>
      <c r="C96" s="896"/>
      <c r="D96" s="896"/>
      <c r="E96" s="894" t="s">
        <v>19493</v>
      </c>
      <c r="F96" s="901"/>
      <c r="G96" s="894" t="s">
        <v>19494</v>
      </c>
      <c r="H96" s="894" t="s">
        <v>19495</v>
      </c>
      <c r="I96" s="906">
        <v>45569.0</v>
      </c>
      <c r="J96" s="898" t="s">
        <v>280</v>
      </c>
      <c r="K96" s="899" t="s">
        <v>95</v>
      </c>
      <c r="L96" s="900"/>
      <c r="M96" s="900" t="s">
        <v>479</v>
      </c>
      <c r="N96" s="900" t="s">
        <v>280</v>
      </c>
      <c r="O96" s="900" t="s">
        <v>95</v>
      </c>
      <c r="P96" s="928" t="s">
        <v>19373</v>
      </c>
      <c r="Q96" s="931"/>
      <c r="R96" s="902"/>
    </row>
    <row r="97" hidden="1">
      <c r="A97" s="893" t="s">
        <v>1915</v>
      </c>
      <c r="B97" s="901" t="s">
        <v>19269</v>
      </c>
      <c r="C97" s="896"/>
      <c r="D97" s="896"/>
      <c r="E97" s="933" t="s">
        <v>19496</v>
      </c>
      <c r="F97" s="901"/>
      <c r="G97" s="894" t="s">
        <v>19497</v>
      </c>
      <c r="H97" s="894" t="s">
        <v>19498</v>
      </c>
      <c r="I97" s="906">
        <v>45569.0</v>
      </c>
      <c r="J97" s="898" t="s">
        <v>280</v>
      </c>
      <c r="K97" s="899" t="s">
        <v>95</v>
      </c>
      <c r="L97" s="900"/>
      <c r="M97" s="900" t="s">
        <v>472</v>
      </c>
      <c r="N97" s="900" t="s">
        <v>280</v>
      </c>
      <c r="O97" s="900" t="s">
        <v>95</v>
      </c>
      <c r="P97" s="900"/>
      <c r="Q97" s="931"/>
      <c r="R97" s="902"/>
    </row>
    <row r="98" hidden="1">
      <c r="A98" s="893" t="s">
        <v>1920</v>
      </c>
      <c r="B98" s="901" t="s">
        <v>19269</v>
      </c>
      <c r="C98" s="896"/>
      <c r="D98" s="896"/>
      <c r="E98" s="894" t="s">
        <v>19499</v>
      </c>
      <c r="F98" s="901"/>
      <c r="G98" s="894" t="s">
        <v>19500</v>
      </c>
      <c r="H98" s="894" t="s">
        <v>19501</v>
      </c>
      <c r="I98" s="906">
        <v>45569.0</v>
      </c>
      <c r="J98" s="898" t="s">
        <v>280</v>
      </c>
      <c r="K98" s="899" t="s">
        <v>95</v>
      </c>
      <c r="L98" s="900"/>
      <c r="M98" s="900" t="s">
        <v>646</v>
      </c>
      <c r="N98" s="900" t="s">
        <v>280</v>
      </c>
      <c r="O98" s="900" t="s">
        <v>95</v>
      </c>
      <c r="P98" s="900"/>
      <c r="Q98" s="931"/>
      <c r="R98" s="902"/>
    </row>
    <row r="99" hidden="1">
      <c r="A99" s="893" t="s">
        <v>1927</v>
      </c>
      <c r="B99" s="901" t="s">
        <v>19100</v>
      </c>
      <c r="C99" s="894"/>
      <c r="D99" s="894" t="s">
        <v>19502</v>
      </c>
      <c r="E99" s="896" t="s">
        <v>19503</v>
      </c>
      <c r="F99" s="901"/>
      <c r="G99" s="896" t="s">
        <v>19504</v>
      </c>
      <c r="H99" s="896" t="s">
        <v>19505</v>
      </c>
      <c r="I99" s="907" t="s">
        <v>19106</v>
      </c>
      <c r="J99" s="898" t="s">
        <v>280</v>
      </c>
      <c r="K99" s="899" t="s">
        <v>95</v>
      </c>
      <c r="L99" s="905"/>
      <c r="M99" s="900" t="s">
        <v>646</v>
      </c>
      <c r="N99" s="900" t="s">
        <v>280</v>
      </c>
      <c r="O99" s="900" t="s">
        <v>95</v>
      </c>
      <c r="P99" s="905"/>
      <c r="Q99" s="931"/>
      <c r="R99" s="902"/>
    </row>
    <row r="100" hidden="1">
      <c r="A100" s="893" t="s">
        <v>1933</v>
      </c>
      <c r="B100" s="901" t="s">
        <v>19100</v>
      </c>
      <c r="C100" s="896"/>
      <c r="D100" s="896"/>
      <c r="E100" s="934" t="s">
        <v>19506</v>
      </c>
      <c r="F100" s="901"/>
      <c r="G100" s="896" t="s">
        <v>19507</v>
      </c>
      <c r="H100" s="896" t="s">
        <v>19508</v>
      </c>
      <c r="I100" s="906">
        <v>45569.0</v>
      </c>
      <c r="J100" s="898" t="s">
        <v>280</v>
      </c>
      <c r="K100" s="899" t="s">
        <v>95</v>
      </c>
      <c r="L100" s="900"/>
      <c r="M100" s="900" t="s">
        <v>646</v>
      </c>
      <c r="N100" s="900" t="s">
        <v>280</v>
      </c>
      <c r="O100" s="900" t="s">
        <v>95</v>
      </c>
      <c r="P100" s="900"/>
      <c r="Q100" s="931"/>
      <c r="R100" s="902"/>
    </row>
    <row r="101" hidden="1">
      <c r="A101" s="893" t="s">
        <v>1939</v>
      </c>
      <c r="B101" s="901" t="s">
        <v>19100</v>
      </c>
      <c r="C101" s="896"/>
      <c r="D101" s="896"/>
      <c r="E101" s="934" t="s">
        <v>19509</v>
      </c>
      <c r="F101" s="901"/>
      <c r="G101" s="896" t="s">
        <v>19510</v>
      </c>
      <c r="H101" s="896" t="s">
        <v>19511</v>
      </c>
      <c r="I101" s="906">
        <v>45569.0</v>
      </c>
      <c r="J101" s="898" t="s">
        <v>280</v>
      </c>
      <c r="K101" s="899" t="s">
        <v>95</v>
      </c>
      <c r="L101" s="900"/>
      <c r="M101" s="900" t="s">
        <v>472</v>
      </c>
      <c r="N101" s="900" t="s">
        <v>280</v>
      </c>
      <c r="O101" s="900" t="s">
        <v>95</v>
      </c>
      <c r="P101" s="900"/>
      <c r="Q101" s="931"/>
      <c r="R101" s="902"/>
    </row>
    <row r="102" hidden="1">
      <c r="A102" s="893" t="s">
        <v>1945</v>
      </c>
      <c r="B102" s="901" t="s">
        <v>19100</v>
      </c>
      <c r="C102" s="896"/>
      <c r="D102" s="896"/>
      <c r="E102" s="934" t="s">
        <v>19512</v>
      </c>
      <c r="F102" s="901"/>
      <c r="G102" s="896" t="s">
        <v>19513</v>
      </c>
      <c r="H102" s="896" t="s">
        <v>19514</v>
      </c>
      <c r="I102" s="906">
        <v>45569.0</v>
      </c>
      <c r="J102" s="898" t="s">
        <v>280</v>
      </c>
      <c r="K102" s="899" t="s">
        <v>95</v>
      </c>
      <c r="L102" s="900"/>
      <c r="M102" s="900" t="s">
        <v>472</v>
      </c>
      <c r="N102" s="900" t="s">
        <v>280</v>
      </c>
      <c r="O102" s="900" t="s">
        <v>95</v>
      </c>
      <c r="P102" s="900"/>
      <c r="Q102" s="931"/>
      <c r="R102" s="902"/>
    </row>
    <row r="103" hidden="1">
      <c r="A103" s="893" t="s">
        <v>1951</v>
      </c>
      <c r="B103" s="901" t="s">
        <v>19100</v>
      </c>
      <c r="C103" s="896"/>
      <c r="D103" s="896"/>
      <c r="E103" s="896" t="s">
        <v>19515</v>
      </c>
      <c r="F103" s="901"/>
      <c r="G103" s="896" t="s">
        <v>19516</v>
      </c>
      <c r="H103" s="896" t="s">
        <v>19517</v>
      </c>
      <c r="I103" s="906">
        <v>45569.0</v>
      </c>
      <c r="J103" s="898" t="s">
        <v>280</v>
      </c>
      <c r="K103" s="899" t="s">
        <v>95</v>
      </c>
      <c r="L103" s="900"/>
      <c r="M103" s="900" t="s">
        <v>472</v>
      </c>
      <c r="N103" s="900" t="s">
        <v>280</v>
      </c>
      <c r="O103" s="900" t="s">
        <v>95</v>
      </c>
      <c r="P103" s="900"/>
      <c r="Q103" s="931"/>
      <c r="R103" s="902"/>
    </row>
    <row r="104" hidden="1">
      <c r="A104" s="893" t="s">
        <v>1957</v>
      </c>
      <c r="B104" s="901" t="s">
        <v>19100</v>
      </c>
      <c r="C104" s="894"/>
      <c r="D104" s="894" t="s">
        <v>19518</v>
      </c>
      <c r="E104" s="896" t="s">
        <v>19519</v>
      </c>
      <c r="F104" s="901"/>
      <c r="G104" s="896" t="s">
        <v>19520</v>
      </c>
      <c r="H104" s="894" t="s">
        <v>19521</v>
      </c>
      <c r="I104" s="896" t="s">
        <v>19106</v>
      </c>
      <c r="J104" s="898" t="s">
        <v>280</v>
      </c>
      <c r="K104" s="899" t="s">
        <v>95</v>
      </c>
      <c r="L104" s="905"/>
      <c r="M104" s="900" t="s">
        <v>472</v>
      </c>
      <c r="N104" s="900" t="s">
        <v>280</v>
      </c>
      <c r="O104" s="900" t="s">
        <v>95</v>
      </c>
      <c r="P104" s="905"/>
      <c r="Q104" s="931"/>
      <c r="R104" s="902"/>
    </row>
    <row r="105" hidden="1">
      <c r="A105" s="893" t="s">
        <v>1962</v>
      </c>
      <c r="B105" s="901" t="s">
        <v>19100</v>
      </c>
      <c r="C105" s="894"/>
      <c r="D105" s="894" t="s">
        <v>19522</v>
      </c>
      <c r="E105" s="894" t="s">
        <v>19523</v>
      </c>
      <c r="F105" s="901"/>
      <c r="G105" s="896" t="s">
        <v>19524</v>
      </c>
      <c r="H105" s="894" t="s">
        <v>19525</v>
      </c>
      <c r="I105" s="896" t="s">
        <v>19106</v>
      </c>
      <c r="J105" s="898" t="s">
        <v>280</v>
      </c>
      <c r="K105" s="899" t="s">
        <v>95</v>
      </c>
      <c r="L105" s="900"/>
      <c r="M105" s="900" t="s">
        <v>472</v>
      </c>
      <c r="N105" s="900" t="s">
        <v>280</v>
      </c>
      <c r="O105" s="900" t="s">
        <v>95</v>
      </c>
      <c r="P105" s="900"/>
      <c r="Q105" s="931"/>
      <c r="R105" s="902"/>
    </row>
    <row r="106" hidden="1">
      <c r="A106" s="893" t="s">
        <v>1968</v>
      </c>
      <c r="B106" s="901" t="s">
        <v>19100</v>
      </c>
      <c r="C106" s="894"/>
      <c r="D106" s="925" t="s">
        <v>19526</v>
      </c>
      <c r="E106" s="896" t="s">
        <v>19527</v>
      </c>
      <c r="F106" s="901"/>
      <c r="G106" s="896" t="s">
        <v>19528</v>
      </c>
      <c r="H106" s="896" t="s">
        <v>19529</v>
      </c>
      <c r="I106" s="896" t="s">
        <v>19106</v>
      </c>
      <c r="J106" s="898" t="s">
        <v>280</v>
      </c>
      <c r="K106" s="899" t="s">
        <v>95</v>
      </c>
      <c r="L106" s="900"/>
      <c r="M106" s="900" t="s">
        <v>472</v>
      </c>
      <c r="N106" s="900" t="s">
        <v>280</v>
      </c>
      <c r="O106" s="900" t="s">
        <v>95</v>
      </c>
      <c r="P106" s="900"/>
      <c r="Q106" s="931"/>
      <c r="R106" s="902"/>
    </row>
    <row r="107">
      <c r="A107" s="893"/>
      <c r="B107" s="901"/>
      <c r="C107" s="894"/>
      <c r="D107" s="894"/>
      <c r="E107" s="896"/>
      <c r="F107" s="901"/>
      <c r="G107" s="896"/>
      <c r="H107" s="896"/>
      <c r="I107" s="896"/>
      <c r="J107" s="898"/>
      <c r="K107" s="899"/>
      <c r="L107" s="905"/>
      <c r="M107" s="905"/>
      <c r="N107" s="905"/>
      <c r="O107" s="905"/>
      <c r="P107" s="905"/>
      <c r="Q107" s="931"/>
      <c r="R107" s="902"/>
    </row>
    <row r="108">
      <c r="A108" s="893"/>
      <c r="B108" s="901"/>
      <c r="C108" s="894"/>
      <c r="D108" s="894"/>
      <c r="E108" s="896"/>
      <c r="F108" s="901"/>
      <c r="G108" s="896"/>
      <c r="H108" s="896"/>
      <c r="I108" s="896"/>
      <c r="J108" s="898"/>
      <c r="K108" s="899"/>
      <c r="L108" s="905"/>
      <c r="M108" s="905"/>
      <c r="N108" s="905"/>
      <c r="O108" s="905"/>
      <c r="P108" s="905"/>
      <c r="Q108" s="931"/>
      <c r="R108" s="902"/>
    </row>
    <row r="109">
      <c r="A109" s="893"/>
      <c r="B109" s="901"/>
      <c r="C109" s="894"/>
      <c r="D109" s="894"/>
      <c r="E109" s="896"/>
      <c r="F109" s="901"/>
      <c r="G109" s="896"/>
      <c r="H109" s="896"/>
      <c r="I109" s="896"/>
      <c r="J109" s="898"/>
      <c r="K109" s="899"/>
      <c r="L109" s="905"/>
      <c r="M109" s="905"/>
      <c r="N109" s="905"/>
      <c r="O109" s="905"/>
      <c r="P109" s="905"/>
      <c r="Q109" s="931"/>
      <c r="R109" s="902"/>
    </row>
    <row r="110">
      <c r="A110" s="893"/>
      <c r="B110" s="901"/>
      <c r="C110" s="894"/>
      <c r="D110" s="894"/>
      <c r="E110" s="896"/>
      <c r="F110" s="901"/>
      <c r="G110" s="896"/>
      <c r="H110" s="896"/>
      <c r="I110" s="896"/>
      <c r="J110" s="898"/>
      <c r="K110" s="899"/>
      <c r="L110" s="905"/>
      <c r="M110" s="905"/>
      <c r="N110" s="905"/>
      <c r="O110" s="905"/>
      <c r="P110" s="905"/>
      <c r="Q110" s="931"/>
      <c r="R110" s="902"/>
    </row>
    <row r="111">
      <c r="A111" s="893"/>
      <c r="B111" s="901"/>
      <c r="C111" s="894"/>
      <c r="D111" s="894"/>
      <c r="E111" s="896"/>
      <c r="F111" s="901"/>
      <c r="G111" s="896"/>
      <c r="H111" s="896"/>
      <c r="I111" s="896"/>
      <c r="J111" s="898"/>
      <c r="K111" s="899"/>
      <c r="L111" s="905"/>
      <c r="M111" s="905"/>
      <c r="N111" s="905"/>
      <c r="O111" s="905"/>
      <c r="P111" s="905"/>
      <c r="Q111" s="931"/>
      <c r="R111" s="902"/>
    </row>
    <row r="112">
      <c r="A112" s="893"/>
      <c r="B112" s="901"/>
      <c r="C112" s="894"/>
      <c r="D112" s="894"/>
      <c r="E112" s="896"/>
      <c r="F112" s="901"/>
      <c r="G112" s="896"/>
      <c r="H112" s="896"/>
      <c r="I112" s="896"/>
      <c r="J112" s="898"/>
      <c r="K112" s="899"/>
      <c r="L112" s="905"/>
      <c r="M112" s="905"/>
      <c r="N112" s="905"/>
      <c r="O112" s="905"/>
      <c r="P112" s="905"/>
      <c r="Q112" s="931"/>
      <c r="R112" s="902"/>
    </row>
    <row r="113">
      <c r="A113" s="893"/>
      <c r="B113" s="901"/>
      <c r="C113" s="894"/>
      <c r="D113" s="894"/>
      <c r="E113" s="896"/>
      <c r="F113" s="901"/>
      <c r="G113" s="896"/>
      <c r="H113" s="896"/>
      <c r="I113" s="896"/>
      <c r="J113" s="898"/>
      <c r="K113" s="899"/>
      <c r="L113" s="905"/>
      <c r="M113" s="905"/>
      <c r="N113" s="905"/>
      <c r="O113" s="905"/>
      <c r="P113" s="905"/>
      <c r="Q113" s="931"/>
      <c r="R113" s="902"/>
    </row>
    <row r="114">
      <c r="A114" s="893"/>
      <c r="B114" s="901"/>
      <c r="C114" s="894"/>
      <c r="D114" s="894"/>
      <c r="E114" s="896"/>
      <c r="F114" s="901"/>
      <c r="G114" s="896"/>
      <c r="H114" s="896"/>
      <c r="I114" s="896"/>
      <c r="J114" s="898"/>
      <c r="K114" s="899"/>
      <c r="L114" s="905"/>
      <c r="M114" s="905"/>
      <c r="N114" s="905"/>
      <c r="O114" s="905"/>
      <c r="P114" s="905"/>
      <c r="Q114" s="931"/>
      <c r="R114" s="902"/>
    </row>
    <row r="115">
      <c r="A115" s="893"/>
      <c r="B115" s="901"/>
      <c r="C115" s="894"/>
      <c r="D115" s="894"/>
      <c r="E115" s="896"/>
      <c r="F115" s="901"/>
      <c r="G115" s="896"/>
      <c r="H115" s="896"/>
      <c r="I115" s="896"/>
      <c r="J115" s="898"/>
      <c r="K115" s="899"/>
      <c r="L115" s="905"/>
      <c r="M115" s="905"/>
      <c r="N115" s="905"/>
      <c r="O115" s="905"/>
      <c r="P115" s="905"/>
      <c r="Q115" s="931"/>
      <c r="R115" s="902"/>
    </row>
    <row r="116">
      <c r="A116" s="893"/>
      <c r="B116" s="901"/>
      <c r="C116" s="894"/>
      <c r="D116" s="894"/>
      <c r="E116" s="896"/>
      <c r="F116" s="901"/>
      <c r="G116" s="896"/>
      <c r="H116" s="896"/>
      <c r="I116" s="896"/>
      <c r="J116" s="898"/>
      <c r="K116" s="899"/>
      <c r="L116" s="905"/>
      <c r="M116" s="905"/>
      <c r="N116" s="905"/>
      <c r="O116" s="905"/>
      <c r="P116" s="905"/>
      <c r="Q116" s="931"/>
      <c r="R116" s="902"/>
    </row>
    <row r="117">
      <c r="A117" s="893"/>
      <c r="B117" s="901"/>
      <c r="C117" s="894"/>
      <c r="D117" s="894"/>
      <c r="E117" s="896"/>
      <c r="F117" s="901"/>
      <c r="G117" s="896"/>
      <c r="H117" s="896"/>
      <c r="I117" s="896"/>
      <c r="J117" s="898"/>
      <c r="K117" s="899"/>
      <c r="L117" s="905"/>
      <c r="M117" s="905"/>
      <c r="N117" s="905"/>
      <c r="O117" s="905"/>
      <c r="P117" s="905"/>
      <c r="Q117" s="931"/>
      <c r="R117" s="902"/>
    </row>
    <row r="118">
      <c r="A118" s="893"/>
      <c r="B118" s="901"/>
      <c r="C118" s="894"/>
      <c r="D118" s="894"/>
      <c r="E118" s="896"/>
      <c r="F118" s="901"/>
      <c r="G118" s="896"/>
      <c r="H118" s="896"/>
      <c r="I118" s="896"/>
      <c r="J118" s="898"/>
      <c r="K118" s="899"/>
      <c r="L118" s="905"/>
      <c r="M118" s="905"/>
      <c r="N118" s="905"/>
      <c r="O118" s="905"/>
      <c r="P118" s="905"/>
      <c r="Q118" s="931"/>
      <c r="R118" s="902"/>
    </row>
    <row r="119">
      <c r="A119" s="893"/>
      <c r="B119" s="901"/>
      <c r="C119" s="894"/>
      <c r="D119" s="894"/>
      <c r="E119" s="896"/>
      <c r="F119" s="901"/>
      <c r="G119" s="896"/>
      <c r="H119" s="896"/>
      <c r="I119" s="896"/>
      <c r="J119" s="898"/>
      <c r="K119" s="899"/>
      <c r="L119" s="905"/>
      <c r="M119" s="905"/>
      <c r="N119" s="905"/>
      <c r="O119" s="905"/>
      <c r="P119" s="905"/>
      <c r="Q119" s="931"/>
      <c r="R119" s="902"/>
    </row>
    <row r="120">
      <c r="A120" s="893"/>
      <c r="B120" s="901"/>
      <c r="C120" s="894"/>
      <c r="D120" s="894"/>
      <c r="E120" s="896"/>
      <c r="F120" s="901"/>
      <c r="G120" s="896"/>
      <c r="H120" s="896"/>
      <c r="I120" s="896"/>
      <c r="J120" s="898"/>
      <c r="K120" s="899"/>
      <c r="L120" s="905"/>
      <c r="M120" s="905"/>
      <c r="N120" s="905"/>
      <c r="O120" s="905"/>
      <c r="P120" s="905"/>
      <c r="Q120" s="931"/>
      <c r="R120" s="902"/>
    </row>
    <row r="121">
      <c r="A121" s="893"/>
      <c r="B121" s="901"/>
      <c r="C121" s="894"/>
      <c r="D121" s="894"/>
      <c r="E121" s="896"/>
      <c r="F121" s="901"/>
      <c r="G121" s="896"/>
      <c r="H121" s="896"/>
      <c r="I121" s="896"/>
      <c r="J121" s="898"/>
      <c r="K121" s="899"/>
      <c r="L121" s="905"/>
      <c r="M121" s="905"/>
      <c r="N121" s="905"/>
      <c r="O121" s="905"/>
      <c r="P121" s="905"/>
      <c r="Q121" s="931"/>
      <c r="R121" s="902"/>
    </row>
    <row r="122">
      <c r="A122" s="893"/>
      <c r="B122" s="901"/>
      <c r="C122" s="894"/>
      <c r="D122" s="894"/>
      <c r="E122" s="896"/>
      <c r="F122" s="901"/>
      <c r="G122" s="896"/>
      <c r="H122" s="896"/>
      <c r="I122" s="896"/>
      <c r="J122" s="898"/>
      <c r="K122" s="899"/>
      <c r="L122" s="905"/>
      <c r="M122" s="905"/>
      <c r="N122" s="905"/>
      <c r="O122" s="905"/>
      <c r="P122" s="905"/>
      <c r="Q122" s="931"/>
      <c r="R122" s="902"/>
    </row>
    <row r="123">
      <c r="A123" s="893"/>
      <c r="B123" s="901"/>
      <c r="C123" s="894"/>
      <c r="D123" s="894"/>
      <c r="E123" s="896"/>
      <c r="F123" s="901"/>
      <c r="G123" s="896"/>
      <c r="H123" s="896"/>
      <c r="I123" s="896"/>
      <c r="J123" s="898"/>
      <c r="K123" s="899"/>
      <c r="L123" s="905"/>
      <c r="M123" s="905"/>
      <c r="N123" s="905"/>
      <c r="O123" s="905"/>
      <c r="P123" s="905"/>
      <c r="Q123" s="931"/>
      <c r="R123" s="902"/>
    </row>
    <row r="124">
      <c r="A124" s="893"/>
      <c r="B124" s="901"/>
      <c r="C124" s="894"/>
      <c r="D124" s="894"/>
      <c r="E124" s="896"/>
      <c r="F124" s="901"/>
      <c r="G124" s="896"/>
      <c r="H124" s="896"/>
      <c r="I124" s="896"/>
      <c r="J124" s="898"/>
      <c r="K124" s="899"/>
      <c r="L124" s="905"/>
      <c r="M124" s="905"/>
      <c r="N124" s="905"/>
      <c r="O124" s="905"/>
      <c r="P124" s="905"/>
      <c r="Q124" s="931"/>
      <c r="R124" s="902"/>
    </row>
    <row r="125">
      <c r="A125" s="893"/>
      <c r="B125" s="901"/>
      <c r="C125" s="894"/>
      <c r="D125" s="894"/>
      <c r="E125" s="896"/>
      <c r="F125" s="901"/>
      <c r="G125" s="896"/>
      <c r="H125" s="896"/>
      <c r="I125" s="896"/>
      <c r="J125" s="898"/>
      <c r="K125" s="899"/>
      <c r="L125" s="905"/>
      <c r="M125" s="905"/>
      <c r="N125" s="905"/>
      <c r="O125" s="905"/>
      <c r="P125" s="905"/>
      <c r="Q125" s="931"/>
      <c r="R125" s="902"/>
    </row>
    <row r="126">
      <c r="A126" s="893"/>
      <c r="B126" s="901"/>
      <c r="C126" s="894"/>
      <c r="D126" s="894"/>
      <c r="E126" s="896"/>
      <c r="F126" s="901"/>
      <c r="G126" s="896"/>
      <c r="H126" s="896"/>
      <c r="I126" s="896"/>
      <c r="J126" s="898"/>
      <c r="K126" s="899"/>
      <c r="L126" s="905"/>
      <c r="M126" s="905"/>
      <c r="N126" s="905"/>
      <c r="O126" s="905"/>
      <c r="P126" s="905"/>
      <c r="Q126" s="931"/>
      <c r="R126" s="902"/>
    </row>
    <row r="127">
      <c r="A127" s="893"/>
      <c r="B127" s="901"/>
      <c r="C127" s="894"/>
      <c r="D127" s="894"/>
      <c r="E127" s="896"/>
      <c r="F127" s="901"/>
      <c r="G127" s="896"/>
      <c r="H127" s="896"/>
      <c r="I127" s="896"/>
      <c r="J127" s="898"/>
      <c r="K127" s="899"/>
      <c r="L127" s="905"/>
      <c r="M127" s="905"/>
      <c r="N127" s="905"/>
      <c r="O127" s="905"/>
      <c r="P127" s="905"/>
      <c r="Q127" s="931"/>
      <c r="R127" s="902"/>
    </row>
    <row r="128">
      <c r="A128" s="893"/>
      <c r="B128" s="901"/>
      <c r="C128" s="894"/>
      <c r="D128" s="894"/>
      <c r="E128" s="896"/>
      <c r="F128" s="901"/>
      <c r="G128" s="896"/>
      <c r="H128" s="896"/>
      <c r="I128" s="896"/>
      <c r="J128" s="898"/>
      <c r="K128" s="899"/>
      <c r="L128" s="905"/>
      <c r="M128" s="905"/>
      <c r="N128" s="905"/>
      <c r="O128" s="905"/>
      <c r="P128" s="905"/>
      <c r="Q128" s="931"/>
      <c r="R128" s="902"/>
    </row>
    <row r="129">
      <c r="A129" s="893"/>
      <c r="B129" s="901"/>
      <c r="C129" s="894"/>
      <c r="D129" s="894"/>
      <c r="E129" s="896"/>
      <c r="F129" s="901"/>
      <c r="G129" s="896"/>
      <c r="H129" s="896"/>
      <c r="I129" s="896"/>
      <c r="J129" s="898"/>
      <c r="K129" s="899"/>
      <c r="L129" s="905"/>
      <c r="M129" s="905"/>
      <c r="N129" s="905"/>
      <c r="O129" s="905"/>
      <c r="P129" s="905"/>
      <c r="Q129" s="931"/>
      <c r="R129" s="902"/>
    </row>
    <row r="130">
      <c r="A130" s="893"/>
      <c r="B130" s="901"/>
      <c r="C130" s="894"/>
      <c r="D130" s="894"/>
      <c r="E130" s="896"/>
      <c r="F130" s="901"/>
      <c r="G130" s="896"/>
      <c r="H130" s="896"/>
      <c r="I130" s="896"/>
      <c r="J130" s="898"/>
      <c r="K130" s="899"/>
      <c r="L130" s="905"/>
      <c r="M130" s="905"/>
      <c r="N130" s="905"/>
      <c r="O130" s="905"/>
      <c r="P130" s="905"/>
      <c r="Q130" s="931"/>
      <c r="R130" s="902"/>
    </row>
    <row r="131">
      <c r="A131" s="893"/>
      <c r="B131" s="901"/>
      <c r="C131" s="894"/>
      <c r="D131" s="894"/>
      <c r="E131" s="896"/>
      <c r="F131" s="901"/>
      <c r="G131" s="896"/>
      <c r="H131" s="896"/>
      <c r="I131" s="896"/>
      <c r="J131" s="898"/>
      <c r="K131" s="899"/>
      <c r="L131" s="905"/>
      <c r="M131" s="905"/>
      <c r="N131" s="905"/>
      <c r="O131" s="905"/>
      <c r="P131" s="905"/>
      <c r="Q131" s="931"/>
      <c r="R131" s="902"/>
    </row>
    <row r="132">
      <c r="A132" s="893"/>
      <c r="B132" s="901"/>
      <c r="C132" s="894"/>
      <c r="D132" s="894"/>
      <c r="E132" s="896"/>
      <c r="F132" s="901"/>
      <c r="G132" s="896"/>
      <c r="H132" s="896"/>
      <c r="I132" s="896"/>
      <c r="J132" s="898"/>
      <c r="K132" s="899"/>
      <c r="L132" s="905"/>
      <c r="M132" s="905"/>
      <c r="N132" s="905"/>
      <c r="O132" s="905"/>
      <c r="P132" s="905"/>
      <c r="Q132" s="931"/>
      <c r="R132" s="902"/>
    </row>
    <row r="133">
      <c r="A133" s="893"/>
      <c r="B133" s="901"/>
      <c r="C133" s="894"/>
      <c r="D133" s="894"/>
      <c r="E133" s="896"/>
      <c r="F133" s="901"/>
      <c r="G133" s="896"/>
      <c r="H133" s="896"/>
      <c r="I133" s="896"/>
      <c r="J133" s="898"/>
      <c r="K133" s="899"/>
      <c r="L133" s="905"/>
      <c r="M133" s="905"/>
      <c r="N133" s="905"/>
      <c r="O133" s="905"/>
      <c r="P133" s="905"/>
      <c r="Q133" s="931"/>
      <c r="R133" s="902"/>
    </row>
    <row r="134">
      <c r="A134" s="893"/>
      <c r="B134" s="901"/>
      <c r="C134" s="894"/>
      <c r="D134" s="894"/>
      <c r="E134" s="896"/>
      <c r="F134" s="901"/>
      <c r="G134" s="896"/>
      <c r="H134" s="896"/>
      <c r="I134" s="896"/>
      <c r="J134" s="898"/>
      <c r="K134" s="899"/>
      <c r="L134" s="905"/>
      <c r="M134" s="905"/>
      <c r="N134" s="905"/>
      <c r="O134" s="905"/>
      <c r="P134" s="905"/>
      <c r="Q134" s="931"/>
      <c r="R134" s="902"/>
    </row>
    <row r="135">
      <c r="A135" s="893"/>
      <c r="B135" s="901"/>
      <c r="C135" s="894"/>
      <c r="D135" s="894"/>
      <c r="E135" s="896"/>
      <c r="F135" s="901"/>
      <c r="G135" s="896"/>
      <c r="H135" s="896"/>
      <c r="I135" s="896"/>
      <c r="J135" s="898"/>
      <c r="K135" s="899"/>
      <c r="L135" s="905"/>
      <c r="M135" s="905"/>
      <c r="N135" s="905"/>
      <c r="O135" s="905"/>
      <c r="P135" s="905"/>
      <c r="Q135" s="931"/>
      <c r="R135" s="902"/>
    </row>
    <row r="136">
      <c r="A136" s="893"/>
      <c r="B136" s="901"/>
      <c r="C136" s="894"/>
      <c r="D136" s="894"/>
      <c r="E136" s="896"/>
      <c r="F136" s="901"/>
      <c r="G136" s="896"/>
      <c r="H136" s="896"/>
      <c r="I136" s="896"/>
      <c r="J136" s="898"/>
      <c r="K136" s="899"/>
      <c r="L136" s="905"/>
      <c r="M136" s="905"/>
      <c r="N136" s="905"/>
      <c r="O136" s="905"/>
      <c r="P136" s="905"/>
      <c r="Q136" s="931"/>
      <c r="R136" s="902"/>
    </row>
    <row r="137">
      <c r="A137" s="893"/>
      <c r="B137" s="901"/>
      <c r="C137" s="894"/>
      <c r="D137" s="894"/>
      <c r="E137" s="896"/>
      <c r="F137" s="901"/>
      <c r="G137" s="896"/>
      <c r="H137" s="896"/>
      <c r="I137" s="896"/>
      <c r="J137" s="898"/>
      <c r="K137" s="899"/>
      <c r="L137" s="905"/>
      <c r="M137" s="905"/>
      <c r="N137" s="905"/>
      <c r="O137" s="905"/>
      <c r="P137" s="905"/>
      <c r="Q137" s="931"/>
      <c r="R137" s="902"/>
    </row>
    <row r="138">
      <c r="A138" s="893"/>
      <c r="B138" s="901"/>
      <c r="C138" s="894"/>
      <c r="D138" s="894"/>
      <c r="E138" s="896"/>
      <c r="F138" s="901"/>
      <c r="G138" s="896"/>
      <c r="H138" s="896"/>
      <c r="I138" s="896"/>
      <c r="J138" s="898"/>
      <c r="K138" s="899"/>
      <c r="L138" s="905"/>
      <c r="M138" s="905"/>
      <c r="N138" s="905"/>
      <c r="O138" s="905"/>
      <c r="P138" s="905"/>
      <c r="Q138" s="931"/>
      <c r="R138" s="902"/>
    </row>
    <row r="139">
      <c r="A139" s="893"/>
      <c r="B139" s="901"/>
      <c r="C139" s="894"/>
      <c r="D139" s="894"/>
      <c r="E139" s="896"/>
      <c r="F139" s="901"/>
      <c r="G139" s="896"/>
      <c r="H139" s="896"/>
      <c r="I139" s="896"/>
      <c r="J139" s="898"/>
      <c r="K139" s="899"/>
      <c r="L139" s="905"/>
      <c r="M139" s="905"/>
      <c r="N139" s="905"/>
      <c r="O139" s="905"/>
      <c r="P139" s="905"/>
      <c r="Q139" s="931"/>
      <c r="R139" s="902"/>
    </row>
    <row r="140">
      <c r="A140" s="893"/>
      <c r="B140" s="901"/>
      <c r="C140" s="894"/>
      <c r="D140" s="894"/>
      <c r="E140" s="896"/>
      <c r="F140" s="901"/>
      <c r="G140" s="896"/>
      <c r="H140" s="896"/>
      <c r="I140" s="896"/>
      <c r="J140" s="898"/>
      <c r="K140" s="899"/>
      <c r="L140" s="905"/>
      <c r="M140" s="905"/>
      <c r="N140" s="905"/>
      <c r="O140" s="905"/>
      <c r="P140" s="905"/>
      <c r="Q140" s="931"/>
      <c r="R140" s="902"/>
    </row>
    <row r="141">
      <c r="A141" s="893"/>
      <c r="B141" s="901"/>
      <c r="C141" s="894"/>
      <c r="D141" s="894"/>
      <c r="E141" s="896"/>
      <c r="F141" s="901"/>
      <c r="G141" s="896"/>
      <c r="H141" s="896"/>
      <c r="I141" s="896"/>
      <c r="J141" s="898"/>
      <c r="K141" s="899"/>
      <c r="L141" s="905"/>
      <c r="M141" s="905"/>
      <c r="N141" s="905"/>
      <c r="O141" s="905"/>
      <c r="P141" s="905"/>
      <c r="Q141" s="931"/>
      <c r="R141" s="902"/>
    </row>
    <row r="142">
      <c r="A142" s="893"/>
      <c r="B142" s="901"/>
      <c r="C142" s="894"/>
      <c r="D142" s="894"/>
      <c r="E142" s="896"/>
      <c r="F142" s="901"/>
      <c r="G142" s="896"/>
      <c r="H142" s="896"/>
      <c r="I142" s="896"/>
      <c r="J142" s="898"/>
      <c r="K142" s="899"/>
      <c r="L142" s="905"/>
      <c r="M142" s="905"/>
      <c r="N142" s="905"/>
      <c r="O142" s="905"/>
      <c r="P142" s="905"/>
      <c r="Q142" s="931"/>
      <c r="R142" s="902"/>
    </row>
    <row r="143">
      <c r="A143" s="893"/>
      <c r="B143" s="901"/>
      <c r="C143" s="894"/>
      <c r="D143" s="894"/>
      <c r="E143" s="896"/>
      <c r="F143" s="901"/>
      <c r="G143" s="896"/>
      <c r="H143" s="896"/>
      <c r="I143" s="896"/>
      <c r="J143" s="898"/>
      <c r="K143" s="899"/>
      <c r="L143" s="905"/>
      <c r="M143" s="905"/>
      <c r="N143" s="905"/>
      <c r="O143" s="905"/>
      <c r="P143" s="905"/>
      <c r="Q143" s="931"/>
      <c r="R143" s="902"/>
    </row>
    <row r="144">
      <c r="A144" s="893"/>
      <c r="B144" s="901"/>
      <c r="C144" s="894"/>
      <c r="D144" s="894"/>
      <c r="E144" s="896"/>
      <c r="F144" s="901"/>
      <c r="G144" s="896"/>
      <c r="H144" s="896"/>
      <c r="I144" s="896"/>
      <c r="J144" s="898"/>
      <c r="K144" s="899"/>
      <c r="L144" s="905"/>
      <c r="M144" s="905"/>
      <c r="N144" s="905"/>
      <c r="O144" s="905"/>
      <c r="P144" s="905"/>
      <c r="Q144" s="931"/>
      <c r="R144" s="902"/>
    </row>
    <row r="145">
      <c r="A145" s="893"/>
      <c r="B145" s="901"/>
      <c r="C145" s="894"/>
      <c r="D145" s="894"/>
      <c r="E145" s="896"/>
      <c r="F145" s="901"/>
      <c r="G145" s="896"/>
      <c r="H145" s="896"/>
      <c r="I145" s="896"/>
      <c r="J145" s="898"/>
      <c r="K145" s="899"/>
      <c r="L145" s="905"/>
      <c r="M145" s="905"/>
      <c r="N145" s="905"/>
      <c r="O145" s="905"/>
      <c r="P145" s="905"/>
      <c r="Q145" s="931"/>
      <c r="R145" s="902"/>
    </row>
    <row r="146">
      <c r="A146" s="893"/>
      <c r="B146" s="901"/>
      <c r="C146" s="894"/>
      <c r="D146" s="894"/>
      <c r="E146" s="896"/>
      <c r="F146" s="901"/>
      <c r="G146" s="896"/>
      <c r="H146" s="896"/>
      <c r="I146" s="896"/>
      <c r="J146" s="898"/>
      <c r="K146" s="899"/>
      <c r="L146" s="905"/>
      <c r="M146" s="905"/>
      <c r="N146" s="905"/>
      <c r="O146" s="905"/>
      <c r="P146" s="905"/>
      <c r="Q146" s="931"/>
      <c r="R146" s="902"/>
    </row>
    <row r="147">
      <c r="A147" s="893"/>
      <c r="B147" s="901"/>
      <c r="C147" s="894"/>
      <c r="D147" s="894"/>
      <c r="E147" s="896"/>
      <c r="F147" s="901"/>
      <c r="G147" s="896"/>
      <c r="H147" s="896"/>
      <c r="I147" s="896"/>
      <c r="J147" s="898"/>
      <c r="K147" s="899"/>
      <c r="L147" s="905"/>
      <c r="M147" s="905"/>
      <c r="N147" s="905"/>
      <c r="O147" s="905"/>
      <c r="P147" s="905"/>
      <c r="Q147" s="931"/>
      <c r="R147" s="902"/>
    </row>
    <row r="148">
      <c r="A148" s="893"/>
      <c r="B148" s="901"/>
      <c r="C148" s="894"/>
      <c r="D148" s="894"/>
      <c r="E148" s="896"/>
      <c r="F148" s="901"/>
      <c r="G148" s="896"/>
      <c r="H148" s="896"/>
      <c r="I148" s="896"/>
      <c r="J148" s="898"/>
      <c r="K148" s="899"/>
      <c r="L148" s="905"/>
      <c r="M148" s="905"/>
      <c r="N148" s="905"/>
      <c r="O148" s="905"/>
      <c r="P148" s="905"/>
      <c r="Q148" s="931"/>
      <c r="R148" s="902"/>
    </row>
    <row r="149">
      <c r="A149" s="893"/>
      <c r="B149" s="901"/>
      <c r="C149" s="894"/>
      <c r="D149" s="894"/>
      <c r="E149" s="896"/>
      <c r="F149" s="901"/>
      <c r="G149" s="896"/>
      <c r="H149" s="896"/>
      <c r="I149" s="896"/>
      <c r="J149" s="898"/>
      <c r="K149" s="899"/>
      <c r="L149" s="905"/>
      <c r="M149" s="905"/>
      <c r="N149" s="905"/>
      <c r="O149" s="905"/>
      <c r="P149" s="905"/>
      <c r="Q149" s="931"/>
      <c r="R149" s="902"/>
    </row>
    <row r="150">
      <c r="A150" s="893"/>
      <c r="B150" s="901"/>
      <c r="C150" s="894"/>
      <c r="D150" s="894"/>
      <c r="E150" s="896"/>
      <c r="F150" s="901"/>
      <c r="G150" s="896"/>
      <c r="H150" s="896"/>
      <c r="I150" s="896"/>
      <c r="J150" s="898"/>
      <c r="K150" s="899"/>
      <c r="L150" s="905"/>
      <c r="M150" s="905"/>
      <c r="N150" s="905"/>
      <c r="O150" s="905"/>
      <c r="P150" s="905"/>
      <c r="Q150" s="931"/>
      <c r="R150" s="902"/>
    </row>
    <row r="151">
      <c r="A151" s="893"/>
      <c r="B151" s="901"/>
      <c r="C151" s="894"/>
      <c r="D151" s="894"/>
      <c r="E151" s="896"/>
      <c r="F151" s="901"/>
      <c r="G151" s="896"/>
      <c r="H151" s="896"/>
      <c r="I151" s="896"/>
      <c r="J151" s="898"/>
      <c r="K151" s="899"/>
      <c r="L151" s="905"/>
      <c r="M151" s="905"/>
      <c r="N151" s="905"/>
      <c r="O151" s="905"/>
      <c r="P151" s="905"/>
      <c r="Q151" s="931"/>
      <c r="R151" s="902"/>
    </row>
    <row r="152">
      <c r="A152" s="893"/>
      <c r="B152" s="901"/>
      <c r="C152" s="894"/>
      <c r="D152" s="894"/>
      <c r="E152" s="896"/>
      <c r="F152" s="901"/>
      <c r="G152" s="896"/>
      <c r="H152" s="896"/>
      <c r="I152" s="896"/>
      <c r="J152" s="898"/>
      <c r="K152" s="899"/>
      <c r="L152" s="905"/>
      <c r="M152" s="905"/>
      <c r="N152" s="905"/>
      <c r="O152" s="905"/>
      <c r="P152" s="905"/>
      <c r="Q152" s="931"/>
      <c r="R152" s="902"/>
    </row>
    <row r="153">
      <c r="A153" s="893"/>
      <c r="B153" s="901"/>
      <c r="C153" s="894"/>
      <c r="D153" s="894"/>
      <c r="E153" s="896"/>
      <c r="F153" s="901"/>
      <c r="G153" s="896"/>
      <c r="H153" s="896"/>
      <c r="I153" s="896"/>
      <c r="J153" s="898"/>
      <c r="K153" s="899"/>
      <c r="L153" s="905"/>
      <c r="M153" s="905"/>
      <c r="N153" s="905"/>
      <c r="O153" s="905"/>
      <c r="P153" s="905"/>
      <c r="Q153" s="931"/>
      <c r="R153" s="902"/>
    </row>
    <row r="154">
      <c r="A154" s="893"/>
      <c r="B154" s="901"/>
      <c r="C154" s="894"/>
      <c r="D154" s="894"/>
      <c r="E154" s="896"/>
      <c r="F154" s="901"/>
      <c r="G154" s="896"/>
      <c r="H154" s="896"/>
      <c r="I154" s="896"/>
      <c r="J154" s="898"/>
      <c r="K154" s="899"/>
      <c r="L154" s="905"/>
      <c r="M154" s="905"/>
      <c r="N154" s="905"/>
      <c r="O154" s="905"/>
      <c r="P154" s="905"/>
      <c r="Q154" s="931"/>
      <c r="R154" s="902"/>
    </row>
    <row r="155">
      <c r="A155" s="893"/>
      <c r="B155" s="901"/>
      <c r="C155" s="894"/>
      <c r="D155" s="894"/>
      <c r="E155" s="896"/>
      <c r="F155" s="901"/>
      <c r="G155" s="896"/>
      <c r="H155" s="896"/>
      <c r="I155" s="896"/>
      <c r="J155" s="898"/>
      <c r="K155" s="899"/>
      <c r="L155" s="905"/>
      <c r="M155" s="905"/>
      <c r="N155" s="905"/>
      <c r="O155" s="905"/>
      <c r="P155" s="905"/>
      <c r="Q155" s="931"/>
      <c r="R155" s="902"/>
    </row>
    <row r="156">
      <c r="A156" s="893"/>
      <c r="B156" s="901"/>
      <c r="C156" s="894"/>
      <c r="D156" s="894"/>
      <c r="E156" s="896"/>
      <c r="F156" s="901"/>
      <c r="G156" s="896"/>
      <c r="H156" s="896"/>
      <c r="I156" s="896"/>
      <c r="J156" s="898"/>
      <c r="K156" s="899"/>
      <c r="L156" s="905"/>
      <c r="M156" s="905"/>
      <c r="N156" s="905"/>
      <c r="O156" s="905"/>
      <c r="P156" s="905"/>
      <c r="Q156" s="931"/>
      <c r="R156" s="902"/>
    </row>
    <row r="157">
      <c r="A157" s="893"/>
      <c r="B157" s="901"/>
      <c r="C157" s="894"/>
      <c r="D157" s="894"/>
      <c r="E157" s="896"/>
      <c r="F157" s="901"/>
      <c r="G157" s="896"/>
      <c r="H157" s="896"/>
      <c r="I157" s="896"/>
      <c r="J157" s="898"/>
      <c r="K157" s="899"/>
      <c r="L157" s="905"/>
      <c r="M157" s="905"/>
      <c r="N157" s="905"/>
      <c r="O157" s="905"/>
      <c r="P157" s="905"/>
      <c r="Q157" s="931"/>
      <c r="R157" s="902"/>
    </row>
    <row r="158">
      <c r="A158" s="893"/>
      <c r="B158" s="901"/>
      <c r="C158" s="894"/>
      <c r="D158" s="894"/>
      <c r="E158" s="896"/>
      <c r="F158" s="901"/>
      <c r="G158" s="896"/>
      <c r="H158" s="896"/>
      <c r="I158" s="896"/>
      <c r="J158" s="898"/>
      <c r="K158" s="899"/>
      <c r="L158" s="905"/>
      <c r="M158" s="905"/>
      <c r="N158" s="905"/>
      <c r="O158" s="905"/>
      <c r="P158" s="905"/>
      <c r="Q158" s="931"/>
      <c r="R158" s="902"/>
    </row>
    <row r="159">
      <c r="A159" s="893"/>
      <c r="B159" s="901"/>
      <c r="C159" s="894"/>
      <c r="D159" s="894"/>
      <c r="E159" s="896"/>
      <c r="F159" s="901"/>
      <c r="G159" s="896"/>
      <c r="H159" s="896"/>
      <c r="I159" s="896"/>
      <c r="J159" s="898"/>
      <c r="K159" s="899"/>
      <c r="L159" s="905"/>
      <c r="M159" s="905"/>
      <c r="N159" s="905"/>
      <c r="O159" s="905"/>
      <c r="P159" s="905"/>
      <c r="Q159" s="931"/>
      <c r="R159" s="902"/>
    </row>
    <row r="160">
      <c r="A160" s="893"/>
      <c r="B160" s="901"/>
      <c r="C160" s="894"/>
      <c r="D160" s="894"/>
      <c r="E160" s="896"/>
      <c r="F160" s="901"/>
      <c r="G160" s="896"/>
      <c r="H160" s="896"/>
      <c r="I160" s="896"/>
      <c r="J160" s="898"/>
      <c r="K160" s="899"/>
      <c r="L160" s="905"/>
      <c r="M160" s="905"/>
      <c r="N160" s="905"/>
      <c r="O160" s="905"/>
      <c r="P160" s="905"/>
      <c r="Q160" s="931"/>
      <c r="R160" s="902"/>
    </row>
    <row r="161">
      <c r="A161" s="893"/>
      <c r="B161" s="901"/>
      <c r="C161" s="894"/>
      <c r="D161" s="894"/>
      <c r="E161" s="896"/>
      <c r="F161" s="901"/>
      <c r="G161" s="896"/>
      <c r="H161" s="896"/>
      <c r="I161" s="896"/>
      <c r="J161" s="898"/>
      <c r="K161" s="899"/>
      <c r="L161" s="905"/>
      <c r="M161" s="905"/>
      <c r="N161" s="905"/>
      <c r="O161" s="905"/>
      <c r="P161" s="905"/>
      <c r="Q161" s="931"/>
      <c r="R161" s="902"/>
    </row>
    <row r="162">
      <c r="A162" s="893"/>
      <c r="B162" s="901"/>
      <c r="C162" s="894"/>
      <c r="D162" s="894"/>
      <c r="E162" s="896"/>
      <c r="F162" s="901"/>
      <c r="G162" s="896"/>
      <c r="H162" s="896"/>
      <c r="I162" s="896"/>
      <c r="J162" s="898"/>
      <c r="K162" s="899"/>
      <c r="L162" s="905"/>
      <c r="M162" s="905"/>
      <c r="N162" s="905"/>
      <c r="O162" s="905"/>
      <c r="P162" s="905"/>
      <c r="Q162" s="931"/>
      <c r="R162" s="902"/>
    </row>
    <row r="163">
      <c r="A163" s="893"/>
      <c r="B163" s="901"/>
      <c r="C163" s="894"/>
      <c r="D163" s="894"/>
      <c r="E163" s="896"/>
      <c r="F163" s="901"/>
      <c r="G163" s="896"/>
      <c r="H163" s="896"/>
      <c r="I163" s="896"/>
      <c r="J163" s="898"/>
      <c r="K163" s="899"/>
      <c r="L163" s="905"/>
      <c r="M163" s="905"/>
      <c r="N163" s="905"/>
      <c r="O163" s="905"/>
      <c r="P163" s="905"/>
      <c r="Q163" s="931"/>
      <c r="R163" s="902"/>
    </row>
    <row r="164">
      <c r="A164" s="893"/>
      <c r="B164" s="901"/>
      <c r="C164" s="894"/>
      <c r="D164" s="894"/>
      <c r="E164" s="896"/>
      <c r="F164" s="901"/>
      <c r="G164" s="896"/>
      <c r="H164" s="896"/>
      <c r="I164" s="896"/>
      <c r="J164" s="898"/>
      <c r="K164" s="899"/>
      <c r="L164" s="905"/>
      <c r="M164" s="905"/>
      <c r="N164" s="905"/>
      <c r="O164" s="905"/>
      <c r="P164" s="905"/>
      <c r="Q164" s="931"/>
      <c r="R164" s="902"/>
    </row>
    <row r="165">
      <c r="A165" s="893"/>
      <c r="B165" s="901"/>
      <c r="C165" s="894"/>
      <c r="D165" s="894"/>
      <c r="E165" s="896"/>
      <c r="F165" s="901"/>
      <c r="G165" s="896"/>
      <c r="H165" s="896"/>
      <c r="I165" s="896"/>
      <c r="J165" s="898"/>
      <c r="K165" s="899"/>
      <c r="L165" s="905"/>
      <c r="M165" s="905"/>
      <c r="N165" s="905"/>
      <c r="O165" s="905"/>
      <c r="P165" s="905"/>
      <c r="Q165" s="931"/>
      <c r="R165" s="902"/>
    </row>
    <row r="166">
      <c r="A166" s="893"/>
      <c r="B166" s="901"/>
      <c r="C166" s="894"/>
      <c r="D166" s="894"/>
      <c r="E166" s="896"/>
      <c r="F166" s="901"/>
      <c r="G166" s="896"/>
      <c r="H166" s="896"/>
      <c r="I166" s="896"/>
      <c r="J166" s="898"/>
      <c r="K166" s="899"/>
      <c r="L166" s="905"/>
      <c r="M166" s="905"/>
      <c r="N166" s="905"/>
      <c r="O166" s="905"/>
      <c r="P166" s="905"/>
      <c r="Q166" s="931"/>
      <c r="R166" s="902"/>
    </row>
    <row r="167">
      <c r="A167" s="893"/>
      <c r="B167" s="901"/>
      <c r="C167" s="894"/>
      <c r="D167" s="894"/>
      <c r="E167" s="896"/>
      <c r="F167" s="901"/>
      <c r="G167" s="896"/>
      <c r="H167" s="896"/>
      <c r="I167" s="896"/>
      <c r="J167" s="898"/>
      <c r="K167" s="899"/>
      <c r="L167" s="905"/>
      <c r="M167" s="905"/>
      <c r="N167" s="905"/>
      <c r="O167" s="905"/>
      <c r="P167" s="905"/>
      <c r="Q167" s="931"/>
      <c r="R167" s="902"/>
    </row>
    <row r="168">
      <c r="A168" s="893"/>
      <c r="B168" s="901"/>
      <c r="C168" s="894"/>
      <c r="D168" s="894"/>
      <c r="E168" s="896"/>
      <c r="F168" s="901"/>
      <c r="G168" s="896"/>
      <c r="H168" s="896"/>
      <c r="I168" s="896"/>
      <c r="J168" s="898"/>
      <c r="K168" s="899"/>
      <c r="L168" s="905"/>
      <c r="M168" s="905"/>
      <c r="N168" s="905"/>
      <c r="O168" s="905"/>
      <c r="P168" s="905"/>
      <c r="Q168" s="931"/>
      <c r="R168" s="902"/>
    </row>
    <row r="169">
      <c r="A169" s="893"/>
      <c r="B169" s="901"/>
      <c r="C169" s="894"/>
      <c r="D169" s="894"/>
      <c r="E169" s="896"/>
      <c r="F169" s="901"/>
      <c r="G169" s="896"/>
      <c r="H169" s="896"/>
      <c r="I169" s="896"/>
      <c r="J169" s="898"/>
      <c r="K169" s="899"/>
      <c r="L169" s="905"/>
      <c r="M169" s="905"/>
      <c r="N169" s="905"/>
      <c r="O169" s="905"/>
      <c r="P169" s="905"/>
      <c r="Q169" s="931"/>
      <c r="R169" s="902"/>
    </row>
    <row r="170">
      <c r="A170" s="893"/>
      <c r="B170" s="901"/>
      <c r="C170" s="894"/>
      <c r="D170" s="894"/>
      <c r="E170" s="896"/>
      <c r="F170" s="901"/>
      <c r="G170" s="896"/>
      <c r="H170" s="896"/>
      <c r="I170" s="896"/>
      <c r="J170" s="898"/>
      <c r="K170" s="899"/>
      <c r="L170" s="905"/>
      <c r="M170" s="905"/>
      <c r="N170" s="905"/>
      <c r="O170" s="905"/>
      <c r="P170" s="905"/>
      <c r="Q170" s="931"/>
      <c r="R170" s="902"/>
    </row>
    <row r="171">
      <c r="A171" s="893"/>
      <c r="B171" s="901"/>
      <c r="C171" s="894"/>
      <c r="D171" s="894"/>
      <c r="E171" s="896"/>
      <c r="F171" s="901"/>
      <c r="G171" s="896"/>
      <c r="H171" s="896"/>
      <c r="I171" s="896"/>
      <c r="J171" s="898"/>
      <c r="K171" s="899"/>
      <c r="L171" s="905"/>
      <c r="M171" s="905"/>
      <c r="N171" s="905"/>
      <c r="O171" s="905"/>
      <c r="P171" s="905"/>
      <c r="Q171" s="931"/>
      <c r="R171" s="902"/>
    </row>
    <row r="172">
      <c r="A172" s="893"/>
      <c r="B172" s="901"/>
      <c r="C172" s="894"/>
      <c r="D172" s="894"/>
      <c r="E172" s="896"/>
      <c r="F172" s="901"/>
      <c r="G172" s="896"/>
      <c r="H172" s="896"/>
      <c r="I172" s="896"/>
      <c r="J172" s="898"/>
      <c r="K172" s="899"/>
      <c r="L172" s="905"/>
      <c r="M172" s="905"/>
      <c r="N172" s="905"/>
      <c r="O172" s="905"/>
      <c r="P172" s="905"/>
      <c r="Q172" s="931"/>
      <c r="R172" s="902"/>
    </row>
    <row r="173">
      <c r="A173" s="893"/>
      <c r="B173" s="901"/>
      <c r="C173" s="894"/>
      <c r="D173" s="894"/>
      <c r="E173" s="896"/>
      <c r="F173" s="901"/>
      <c r="G173" s="896"/>
      <c r="H173" s="896"/>
      <c r="I173" s="896"/>
      <c r="J173" s="898"/>
      <c r="K173" s="899"/>
      <c r="L173" s="905"/>
      <c r="M173" s="905"/>
      <c r="N173" s="905"/>
      <c r="O173" s="905"/>
      <c r="P173" s="905"/>
      <c r="Q173" s="931"/>
      <c r="R173" s="902"/>
    </row>
    <row r="174">
      <c r="A174" s="893"/>
      <c r="B174" s="901"/>
      <c r="C174" s="894"/>
      <c r="D174" s="894"/>
      <c r="E174" s="896"/>
      <c r="F174" s="901"/>
      <c r="G174" s="896"/>
      <c r="H174" s="896"/>
      <c r="I174" s="896"/>
      <c r="J174" s="898"/>
      <c r="K174" s="899"/>
      <c r="L174" s="905"/>
      <c r="M174" s="905"/>
      <c r="N174" s="905"/>
      <c r="O174" s="905"/>
      <c r="P174" s="905"/>
      <c r="Q174" s="931"/>
      <c r="R174" s="902"/>
    </row>
    <row r="175">
      <c r="A175" s="893"/>
      <c r="B175" s="901"/>
      <c r="C175" s="894"/>
      <c r="D175" s="894"/>
      <c r="E175" s="896"/>
      <c r="F175" s="901"/>
      <c r="G175" s="896"/>
      <c r="H175" s="896"/>
      <c r="I175" s="896"/>
      <c r="J175" s="898"/>
      <c r="K175" s="899"/>
      <c r="L175" s="905"/>
      <c r="M175" s="905"/>
      <c r="N175" s="905"/>
      <c r="O175" s="905"/>
      <c r="P175" s="905"/>
      <c r="Q175" s="931"/>
      <c r="R175" s="902"/>
    </row>
    <row r="176">
      <c r="A176" s="893"/>
      <c r="B176" s="901"/>
      <c r="C176" s="894"/>
      <c r="D176" s="894"/>
      <c r="E176" s="896"/>
      <c r="F176" s="901"/>
      <c r="G176" s="896"/>
      <c r="H176" s="896"/>
      <c r="I176" s="896"/>
      <c r="J176" s="898"/>
      <c r="K176" s="899"/>
      <c r="L176" s="905"/>
      <c r="M176" s="905"/>
      <c r="N176" s="905"/>
      <c r="O176" s="905"/>
      <c r="P176" s="905"/>
      <c r="Q176" s="931"/>
      <c r="R176" s="902"/>
    </row>
    <row r="177">
      <c r="A177" s="893"/>
      <c r="B177" s="901"/>
      <c r="C177" s="894"/>
      <c r="D177" s="894"/>
      <c r="E177" s="896"/>
      <c r="F177" s="901"/>
      <c r="G177" s="896"/>
      <c r="H177" s="896"/>
      <c r="I177" s="896"/>
      <c r="J177" s="898"/>
      <c r="K177" s="899"/>
      <c r="L177" s="905"/>
      <c r="M177" s="905"/>
      <c r="N177" s="905"/>
      <c r="O177" s="905"/>
      <c r="P177" s="905"/>
      <c r="Q177" s="931"/>
      <c r="R177" s="902"/>
    </row>
    <row r="178">
      <c r="A178" s="893"/>
      <c r="B178" s="901"/>
      <c r="C178" s="894"/>
      <c r="D178" s="894"/>
      <c r="E178" s="896"/>
      <c r="F178" s="901"/>
      <c r="G178" s="896"/>
      <c r="H178" s="896"/>
      <c r="I178" s="896"/>
      <c r="J178" s="898"/>
      <c r="K178" s="899"/>
      <c r="L178" s="905"/>
      <c r="M178" s="905"/>
      <c r="N178" s="905"/>
      <c r="O178" s="905"/>
      <c r="P178" s="905"/>
      <c r="Q178" s="931"/>
      <c r="R178" s="902"/>
    </row>
    <row r="179">
      <c r="A179" s="893"/>
      <c r="B179" s="901"/>
      <c r="C179" s="894"/>
      <c r="D179" s="894"/>
      <c r="E179" s="896"/>
      <c r="F179" s="901"/>
      <c r="G179" s="896"/>
      <c r="H179" s="896"/>
      <c r="I179" s="896"/>
      <c r="J179" s="898"/>
      <c r="K179" s="899"/>
      <c r="L179" s="905"/>
      <c r="M179" s="905"/>
      <c r="N179" s="905"/>
      <c r="O179" s="905"/>
      <c r="P179" s="905"/>
      <c r="Q179" s="931"/>
      <c r="R179" s="902"/>
    </row>
    <row r="180">
      <c r="A180" s="893"/>
      <c r="B180" s="901"/>
      <c r="C180" s="894"/>
      <c r="D180" s="894"/>
      <c r="E180" s="896"/>
      <c r="F180" s="901"/>
      <c r="G180" s="896"/>
      <c r="H180" s="896"/>
      <c r="I180" s="896"/>
      <c r="J180" s="898"/>
      <c r="K180" s="899"/>
      <c r="L180" s="905"/>
      <c r="M180" s="905"/>
      <c r="N180" s="905"/>
      <c r="O180" s="905"/>
      <c r="P180" s="905"/>
      <c r="Q180" s="931"/>
      <c r="R180" s="902"/>
    </row>
    <row r="181">
      <c r="A181" s="893"/>
      <c r="B181" s="901"/>
      <c r="C181" s="894"/>
      <c r="D181" s="894"/>
      <c r="E181" s="896"/>
      <c r="F181" s="901"/>
      <c r="G181" s="896"/>
      <c r="H181" s="896"/>
      <c r="I181" s="896"/>
      <c r="J181" s="898"/>
      <c r="K181" s="899"/>
      <c r="L181" s="905"/>
      <c r="M181" s="905"/>
      <c r="N181" s="905"/>
      <c r="O181" s="905"/>
      <c r="P181" s="905"/>
      <c r="Q181" s="931"/>
      <c r="R181" s="902"/>
    </row>
    <row r="182">
      <c r="A182" s="893"/>
      <c r="B182" s="901"/>
      <c r="C182" s="894"/>
      <c r="D182" s="894"/>
      <c r="E182" s="896"/>
      <c r="F182" s="901"/>
      <c r="G182" s="896"/>
      <c r="H182" s="896"/>
      <c r="I182" s="896"/>
      <c r="J182" s="898"/>
      <c r="K182" s="899"/>
      <c r="L182" s="905"/>
      <c r="M182" s="905"/>
      <c r="N182" s="905"/>
      <c r="O182" s="905"/>
      <c r="P182" s="905"/>
      <c r="Q182" s="931"/>
      <c r="R182" s="902"/>
    </row>
    <row r="183">
      <c r="A183" s="893"/>
      <c r="B183" s="901"/>
      <c r="C183" s="894"/>
      <c r="D183" s="894"/>
      <c r="E183" s="896"/>
      <c r="F183" s="901"/>
      <c r="G183" s="896"/>
      <c r="H183" s="896"/>
      <c r="I183" s="896"/>
      <c r="J183" s="898"/>
      <c r="K183" s="899"/>
      <c r="L183" s="905"/>
      <c r="M183" s="905"/>
      <c r="N183" s="905"/>
      <c r="O183" s="905"/>
      <c r="P183" s="905"/>
      <c r="Q183" s="931"/>
      <c r="R183" s="902"/>
    </row>
    <row r="184">
      <c r="A184" s="893"/>
      <c r="B184" s="901"/>
      <c r="C184" s="894"/>
      <c r="D184" s="894"/>
      <c r="E184" s="896"/>
      <c r="F184" s="901"/>
      <c r="G184" s="896"/>
      <c r="H184" s="896"/>
      <c r="I184" s="896"/>
      <c r="J184" s="898"/>
      <c r="K184" s="899"/>
      <c r="L184" s="905"/>
      <c r="M184" s="905"/>
      <c r="N184" s="905"/>
      <c r="O184" s="905"/>
      <c r="P184" s="905"/>
      <c r="Q184" s="931"/>
      <c r="R184" s="902"/>
    </row>
    <row r="185">
      <c r="A185" s="893"/>
      <c r="B185" s="901"/>
      <c r="C185" s="894"/>
      <c r="D185" s="894"/>
      <c r="E185" s="896"/>
      <c r="F185" s="901"/>
      <c r="G185" s="896"/>
      <c r="H185" s="896"/>
      <c r="I185" s="896"/>
      <c r="J185" s="898"/>
      <c r="K185" s="899"/>
      <c r="L185" s="905"/>
      <c r="M185" s="905"/>
      <c r="N185" s="905"/>
      <c r="O185" s="905"/>
      <c r="P185" s="905"/>
      <c r="Q185" s="931"/>
      <c r="R185" s="902"/>
    </row>
    <row r="186">
      <c r="A186" s="893"/>
      <c r="B186" s="901"/>
      <c r="C186" s="894"/>
      <c r="D186" s="894"/>
      <c r="E186" s="896"/>
      <c r="F186" s="901"/>
      <c r="G186" s="896"/>
      <c r="H186" s="896"/>
      <c r="I186" s="896"/>
      <c r="J186" s="898"/>
      <c r="K186" s="899"/>
      <c r="L186" s="905"/>
      <c r="M186" s="905"/>
      <c r="N186" s="905"/>
      <c r="O186" s="905"/>
      <c r="P186" s="905"/>
      <c r="Q186" s="931"/>
      <c r="R186" s="902"/>
    </row>
    <row r="187">
      <c r="A187" s="893"/>
      <c r="B187" s="901"/>
      <c r="C187" s="894"/>
      <c r="D187" s="894"/>
      <c r="E187" s="896"/>
      <c r="F187" s="901"/>
      <c r="G187" s="896"/>
      <c r="H187" s="896"/>
      <c r="I187" s="896"/>
      <c r="J187" s="898"/>
      <c r="K187" s="899"/>
      <c r="L187" s="905"/>
      <c r="M187" s="905"/>
      <c r="N187" s="905"/>
      <c r="O187" s="905"/>
      <c r="P187" s="905"/>
      <c r="Q187" s="931"/>
      <c r="R187" s="902"/>
    </row>
    <row r="188">
      <c r="A188" s="893"/>
      <c r="B188" s="901"/>
      <c r="C188" s="894"/>
      <c r="D188" s="894"/>
      <c r="E188" s="896"/>
      <c r="F188" s="901"/>
      <c r="G188" s="896"/>
      <c r="H188" s="896"/>
      <c r="I188" s="896"/>
      <c r="J188" s="898"/>
      <c r="K188" s="899"/>
      <c r="L188" s="905"/>
      <c r="M188" s="905"/>
      <c r="N188" s="905"/>
      <c r="O188" s="905"/>
      <c r="P188" s="905"/>
      <c r="Q188" s="931"/>
      <c r="R188" s="902"/>
    </row>
    <row r="189">
      <c r="A189" s="893"/>
      <c r="B189" s="901"/>
      <c r="C189" s="894"/>
      <c r="D189" s="894"/>
      <c r="E189" s="896"/>
      <c r="F189" s="901"/>
      <c r="G189" s="896"/>
      <c r="H189" s="896"/>
      <c r="I189" s="896"/>
      <c r="J189" s="898"/>
      <c r="K189" s="899"/>
      <c r="L189" s="905"/>
      <c r="M189" s="905"/>
      <c r="N189" s="905"/>
      <c r="O189" s="905"/>
      <c r="P189" s="905"/>
      <c r="Q189" s="931"/>
      <c r="R189" s="902"/>
    </row>
    <row r="190">
      <c r="A190" s="893"/>
      <c r="B190" s="901"/>
      <c r="C190" s="894"/>
      <c r="D190" s="894"/>
      <c r="E190" s="896"/>
      <c r="F190" s="901"/>
      <c r="G190" s="896"/>
      <c r="H190" s="896"/>
      <c r="I190" s="896"/>
      <c r="J190" s="898"/>
      <c r="K190" s="899"/>
      <c r="L190" s="905"/>
      <c r="M190" s="905"/>
      <c r="N190" s="905"/>
      <c r="O190" s="905"/>
      <c r="P190" s="905"/>
      <c r="Q190" s="931"/>
      <c r="R190" s="902"/>
    </row>
    <row r="191">
      <c r="A191" s="893"/>
      <c r="B191" s="901"/>
      <c r="C191" s="894"/>
      <c r="D191" s="894"/>
      <c r="E191" s="896"/>
      <c r="F191" s="901"/>
      <c r="G191" s="896"/>
      <c r="H191" s="896"/>
      <c r="I191" s="896"/>
      <c r="J191" s="898"/>
      <c r="K191" s="899"/>
      <c r="L191" s="905"/>
      <c r="M191" s="905"/>
      <c r="N191" s="905"/>
      <c r="O191" s="905"/>
      <c r="P191" s="905"/>
      <c r="Q191" s="931"/>
      <c r="R191" s="902"/>
    </row>
    <row r="192">
      <c r="A192" s="893"/>
      <c r="B192" s="901"/>
      <c r="C192" s="894"/>
      <c r="D192" s="894"/>
      <c r="E192" s="896"/>
      <c r="F192" s="901"/>
      <c r="G192" s="896"/>
      <c r="H192" s="896"/>
      <c r="I192" s="896"/>
      <c r="J192" s="898"/>
      <c r="K192" s="899"/>
      <c r="L192" s="905"/>
      <c r="M192" s="905"/>
      <c r="N192" s="905"/>
      <c r="O192" s="905"/>
      <c r="P192" s="905"/>
      <c r="Q192" s="931"/>
      <c r="R192" s="902"/>
    </row>
    <row r="193">
      <c r="A193" s="893"/>
      <c r="B193" s="901"/>
      <c r="C193" s="894"/>
      <c r="D193" s="894"/>
      <c r="E193" s="896"/>
      <c r="F193" s="901"/>
      <c r="G193" s="896"/>
      <c r="H193" s="896"/>
      <c r="I193" s="896"/>
      <c r="J193" s="898"/>
      <c r="K193" s="899"/>
      <c r="L193" s="905"/>
      <c r="M193" s="905"/>
      <c r="N193" s="905"/>
      <c r="O193" s="905"/>
      <c r="P193" s="905"/>
      <c r="Q193" s="931"/>
      <c r="R193" s="902"/>
    </row>
    <row r="194">
      <c r="A194" s="893"/>
      <c r="B194" s="901"/>
      <c r="C194" s="894"/>
      <c r="D194" s="894"/>
      <c r="E194" s="896"/>
      <c r="F194" s="901"/>
      <c r="G194" s="896"/>
      <c r="H194" s="896"/>
      <c r="I194" s="896"/>
      <c r="J194" s="898"/>
      <c r="K194" s="899"/>
      <c r="L194" s="905"/>
      <c r="M194" s="905"/>
      <c r="N194" s="905"/>
      <c r="O194" s="905"/>
      <c r="P194" s="905"/>
      <c r="Q194" s="931"/>
      <c r="R194" s="902"/>
    </row>
    <row r="195">
      <c r="A195" s="893"/>
      <c r="B195" s="901"/>
      <c r="C195" s="894"/>
      <c r="D195" s="894"/>
      <c r="E195" s="896"/>
      <c r="F195" s="901"/>
      <c r="G195" s="896"/>
      <c r="H195" s="896"/>
      <c r="I195" s="896"/>
      <c r="J195" s="898"/>
      <c r="K195" s="899"/>
      <c r="L195" s="905"/>
      <c r="M195" s="905"/>
      <c r="N195" s="905"/>
      <c r="O195" s="905"/>
      <c r="P195" s="905"/>
      <c r="Q195" s="931"/>
      <c r="R195" s="902"/>
    </row>
    <row r="196">
      <c r="A196" s="893"/>
      <c r="B196" s="901"/>
      <c r="C196" s="894"/>
      <c r="D196" s="894"/>
      <c r="E196" s="896"/>
      <c r="F196" s="901"/>
      <c r="G196" s="896"/>
      <c r="H196" s="896"/>
      <c r="I196" s="896"/>
      <c r="J196" s="898"/>
      <c r="K196" s="899"/>
      <c r="L196" s="905"/>
      <c r="M196" s="905"/>
      <c r="N196" s="905"/>
      <c r="O196" s="905"/>
      <c r="P196" s="905"/>
      <c r="Q196" s="931"/>
      <c r="R196" s="902"/>
    </row>
    <row r="197">
      <c r="A197" s="893"/>
      <c r="B197" s="901"/>
      <c r="C197" s="894"/>
      <c r="D197" s="894"/>
      <c r="E197" s="896"/>
      <c r="F197" s="901"/>
      <c r="G197" s="896"/>
      <c r="H197" s="896"/>
      <c r="I197" s="896"/>
      <c r="J197" s="898"/>
      <c r="K197" s="899"/>
      <c r="L197" s="905"/>
      <c r="M197" s="905"/>
      <c r="N197" s="905"/>
      <c r="O197" s="905"/>
      <c r="P197" s="905"/>
      <c r="Q197" s="931"/>
      <c r="R197" s="902"/>
    </row>
    <row r="198">
      <c r="A198" s="893"/>
      <c r="B198" s="901"/>
      <c r="C198" s="894"/>
      <c r="D198" s="894"/>
      <c r="E198" s="896"/>
      <c r="F198" s="901"/>
      <c r="G198" s="896"/>
      <c r="H198" s="896"/>
      <c r="I198" s="896"/>
      <c r="J198" s="898"/>
      <c r="K198" s="899"/>
      <c r="L198" s="905"/>
      <c r="M198" s="905"/>
      <c r="N198" s="905"/>
      <c r="O198" s="905"/>
      <c r="P198" s="905"/>
      <c r="Q198" s="931"/>
      <c r="R198" s="902"/>
    </row>
    <row r="199">
      <c r="A199" s="893"/>
      <c r="B199" s="901"/>
      <c r="C199" s="894"/>
      <c r="D199" s="894"/>
      <c r="E199" s="896"/>
      <c r="F199" s="901"/>
      <c r="G199" s="896"/>
      <c r="H199" s="896"/>
      <c r="I199" s="896"/>
      <c r="J199" s="898"/>
      <c r="K199" s="899"/>
      <c r="L199" s="905"/>
      <c r="M199" s="905"/>
      <c r="N199" s="905"/>
      <c r="O199" s="905"/>
      <c r="P199" s="905"/>
      <c r="Q199" s="931"/>
      <c r="R199" s="902"/>
    </row>
    <row r="200">
      <c r="A200" s="893"/>
      <c r="B200" s="901"/>
      <c r="C200" s="894"/>
      <c r="D200" s="894"/>
      <c r="E200" s="896"/>
      <c r="F200" s="901"/>
      <c r="G200" s="896"/>
      <c r="H200" s="896"/>
      <c r="I200" s="896"/>
      <c r="J200" s="898"/>
      <c r="K200" s="899"/>
      <c r="L200" s="905"/>
      <c r="M200" s="905"/>
      <c r="N200" s="905"/>
      <c r="O200" s="905"/>
      <c r="P200" s="905"/>
      <c r="Q200" s="931"/>
      <c r="R200" s="902"/>
    </row>
    <row r="201">
      <c r="A201" s="893"/>
      <c r="B201" s="901"/>
      <c r="C201" s="894"/>
      <c r="D201" s="894"/>
      <c r="E201" s="896"/>
      <c r="F201" s="901"/>
      <c r="G201" s="896"/>
      <c r="H201" s="896"/>
      <c r="I201" s="896"/>
      <c r="J201" s="898"/>
      <c r="K201" s="899"/>
      <c r="L201" s="905"/>
      <c r="M201" s="905"/>
      <c r="N201" s="905"/>
      <c r="O201" s="905"/>
      <c r="P201" s="905"/>
      <c r="Q201" s="931"/>
      <c r="R201" s="902"/>
    </row>
    <row r="202">
      <c r="A202" s="893"/>
      <c r="B202" s="901"/>
      <c r="C202" s="894"/>
      <c r="D202" s="894"/>
      <c r="E202" s="896"/>
      <c r="F202" s="901"/>
      <c r="G202" s="896"/>
      <c r="H202" s="896"/>
      <c r="I202" s="896"/>
      <c r="J202" s="898"/>
      <c r="K202" s="899"/>
      <c r="L202" s="905"/>
      <c r="M202" s="905"/>
      <c r="N202" s="905"/>
      <c r="O202" s="905"/>
      <c r="P202" s="905"/>
      <c r="Q202" s="931"/>
      <c r="R202" s="902"/>
    </row>
    <row r="203">
      <c r="A203" s="893"/>
      <c r="B203" s="901"/>
      <c r="C203" s="894"/>
      <c r="D203" s="894"/>
      <c r="E203" s="896"/>
      <c r="F203" s="901"/>
      <c r="G203" s="896"/>
      <c r="H203" s="896"/>
      <c r="I203" s="896"/>
      <c r="J203" s="898"/>
      <c r="K203" s="899"/>
      <c r="L203" s="905"/>
      <c r="M203" s="905"/>
      <c r="N203" s="905"/>
      <c r="O203" s="905"/>
      <c r="P203" s="905"/>
      <c r="Q203" s="931"/>
      <c r="R203" s="902"/>
    </row>
    <row r="204">
      <c r="A204" s="893"/>
      <c r="B204" s="901"/>
      <c r="C204" s="894"/>
      <c r="D204" s="894"/>
      <c r="E204" s="896"/>
      <c r="F204" s="901"/>
      <c r="G204" s="896"/>
      <c r="H204" s="896"/>
      <c r="I204" s="896"/>
      <c r="J204" s="898"/>
      <c r="K204" s="899"/>
      <c r="L204" s="905"/>
      <c r="M204" s="905"/>
      <c r="N204" s="905"/>
      <c r="O204" s="905"/>
      <c r="P204" s="905"/>
      <c r="Q204" s="931"/>
      <c r="R204" s="902"/>
    </row>
    <row r="205">
      <c r="A205" s="893"/>
      <c r="B205" s="901"/>
      <c r="C205" s="894"/>
      <c r="D205" s="894"/>
      <c r="E205" s="896"/>
      <c r="F205" s="901"/>
      <c r="G205" s="896"/>
      <c r="H205" s="896"/>
      <c r="I205" s="896"/>
      <c r="J205" s="898"/>
      <c r="K205" s="899"/>
      <c r="L205" s="905"/>
      <c r="M205" s="905"/>
      <c r="N205" s="905"/>
      <c r="O205" s="905"/>
      <c r="P205" s="905"/>
      <c r="Q205" s="931"/>
      <c r="R205" s="902"/>
    </row>
    <row r="206">
      <c r="A206" s="893"/>
      <c r="B206" s="901"/>
      <c r="C206" s="894"/>
      <c r="D206" s="894"/>
      <c r="E206" s="896"/>
      <c r="F206" s="901"/>
      <c r="G206" s="896"/>
      <c r="H206" s="896"/>
      <c r="I206" s="896"/>
      <c r="J206" s="898"/>
      <c r="K206" s="899"/>
      <c r="L206" s="905"/>
      <c r="M206" s="905"/>
      <c r="N206" s="905"/>
      <c r="O206" s="905"/>
      <c r="P206" s="905"/>
      <c r="Q206" s="931"/>
      <c r="R206" s="902"/>
    </row>
    <row r="207">
      <c r="A207" s="893"/>
      <c r="B207" s="901"/>
      <c r="C207" s="894"/>
      <c r="D207" s="894"/>
      <c r="E207" s="896"/>
      <c r="F207" s="901"/>
      <c r="G207" s="896"/>
      <c r="H207" s="896"/>
      <c r="I207" s="896"/>
      <c r="J207" s="898"/>
      <c r="K207" s="899"/>
      <c r="L207" s="905"/>
      <c r="M207" s="905"/>
      <c r="N207" s="905"/>
      <c r="O207" s="905"/>
      <c r="P207" s="905"/>
      <c r="Q207" s="931"/>
      <c r="R207" s="902"/>
    </row>
    <row r="208">
      <c r="A208" s="893"/>
      <c r="B208" s="901"/>
      <c r="C208" s="894"/>
      <c r="D208" s="894"/>
      <c r="E208" s="896"/>
      <c r="F208" s="901"/>
      <c r="G208" s="896"/>
      <c r="H208" s="896"/>
      <c r="I208" s="896"/>
      <c r="J208" s="898"/>
      <c r="K208" s="899"/>
      <c r="L208" s="905"/>
      <c r="M208" s="905"/>
      <c r="N208" s="905"/>
      <c r="O208" s="905"/>
      <c r="P208" s="905"/>
      <c r="Q208" s="931"/>
      <c r="R208" s="902"/>
    </row>
    <row r="209">
      <c r="A209" s="893"/>
      <c r="B209" s="901"/>
      <c r="C209" s="894"/>
      <c r="D209" s="894"/>
      <c r="E209" s="896"/>
      <c r="F209" s="901"/>
      <c r="G209" s="896"/>
      <c r="H209" s="896"/>
      <c r="I209" s="896"/>
      <c r="J209" s="898"/>
      <c r="K209" s="899"/>
      <c r="L209" s="905"/>
      <c r="M209" s="905"/>
      <c r="N209" s="905"/>
      <c r="O209" s="905"/>
      <c r="P209" s="905"/>
      <c r="Q209" s="931"/>
      <c r="R209" s="902"/>
    </row>
    <row r="210">
      <c r="A210" s="893"/>
      <c r="B210" s="901"/>
      <c r="C210" s="894"/>
      <c r="D210" s="894"/>
      <c r="E210" s="896"/>
      <c r="F210" s="901"/>
      <c r="G210" s="896"/>
      <c r="H210" s="896"/>
      <c r="I210" s="896"/>
      <c r="J210" s="898"/>
      <c r="K210" s="899"/>
      <c r="L210" s="905"/>
      <c r="M210" s="905"/>
      <c r="N210" s="905"/>
      <c r="O210" s="905"/>
      <c r="P210" s="905"/>
      <c r="Q210" s="931"/>
      <c r="R210" s="902"/>
    </row>
    <row r="211">
      <c r="A211" s="893"/>
      <c r="B211" s="901"/>
      <c r="C211" s="894"/>
      <c r="D211" s="894"/>
      <c r="E211" s="896"/>
      <c r="F211" s="901"/>
      <c r="G211" s="896"/>
      <c r="H211" s="896"/>
      <c r="I211" s="896"/>
      <c r="J211" s="898"/>
      <c r="K211" s="899"/>
      <c r="L211" s="905"/>
      <c r="M211" s="905"/>
      <c r="N211" s="905"/>
      <c r="O211" s="905"/>
      <c r="P211" s="905"/>
      <c r="Q211" s="931"/>
      <c r="R211" s="902"/>
    </row>
    <row r="212">
      <c r="A212" s="893"/>
      <c r="B212" s="901"/>
      <c r="C212" s="894"/>
      <c r="D212" s="894"/>
      <c r="E212" s="896"/>
      <c r="F212" s="901"/>
      <c r="G212" s="896"/>
      <c r="H212" s="896"/>
      <c r="I212" s="896"/>
      <c r="J212" s="898"/>
      <c r="K212" s="899"/>
      <c r="L212" s="905"/>
      <c r="M212" s="905"/>
      <c r="N212" s="905"/>
      <c r="O212" s="905"/>
      <c r="P212" s="905"/>
      <c r="Q212" s="931"/>
      <c r="R212" s="902"/>
    </row>
    <row r="213">
      <c r="A213" s="893"/>
      <c r="B213" s="901"/>
      <c r="C213" s="894"/>
      <c r="D213" s="894"/>
      <c r="E213" s="896"/>
      <c r="F213" s="901"/>
      <c r="G213" s="896"/>
      <c r="H213" s="896"/>
      <c r="I213" s="896"/>
      <c r="J213" s="898"/>
      <c r="K213" s="899"/>
      <c r="L213" s="905"/>
      <c r="M213" s="905"/>
      <c r="N213" s="905"/>
      <c r="O213" s="905"/>
      <c r="P213" s="905"/>
      <c r="Q213" s="931"/>
      <c r="R213" s="902"/>
    </row>
    <row r="214">
      <c r="A214" s="893"/>
      <c r="B214" s="901"/>
      <c r="C214" s="894"/>
      <c r="D214" s="894"/>
      <c r="E214" s="896"/>
      <c r="F214" s="901"/>
      <c r="G214" s="896"/>
      <c r="H214" s="896"/>
      <c r="I214" s="896"/>
      <c r="J214" s="898"/>
      <c r="K214" s="899"/>
      <c r="L214" s="905"/>
      <c r="M214" s="905"/>
      <c r="N214" s="905"/>
      <c r="O214" s="905"/>
      <c r="P214" s="905"/>
      <c r="Q214" s="931"/>
      <c r="R214" s="902"/>
    </row>
    <row r="215">
      <c r="A215" s="893"/>
      <c r="B215" s="901"/>
      <c r="C215" s="894"/>
      <c r="D215" s="894"/>
      <c r="E215" s="896"/>
      <c r="F215" s="901"/>
      <c r="G215" s="896"/>
      <c r="H215" s="896"/>
      <c r="I215" s="896"/>
      <c r="J215" s="898"/>
      <c r="K215" s="899"/>
      <c r="L215" s="905"/>
      <c r="M215" s="905"/>
      <c r="N215" s="905"/>
      <c r="O215" s="905"/>
      <c r="P215" s="905"/>
      <c r="Q215" s="931"/>
      <c r="R215" s="902"/>
    </row>
    <row r="216">
      <c r="A216" s="893"/>
      <c r="B216" s="901"/>
      <c r="C216" s="894"/>
      <c r="D216" s="894"/>
      <c r="E216" s="896"/>
      <c r="F216" s="901"/>
      <c r="G216" s="896"/>
      <c r="H216" s="896"/>
      <c r="I216" s="896"/>
      <c r="J216" s="898"/>
      <c r="K216" s="899"/>
      <c r="L216" s="905"/>
      <c r="M216" s="905"/>
      <c r="N216" s="905"/>
      <c r="O216" s="905"/>
      <c r="P216" s="905"/>
      <c r="Q216" s="931"/>
      <c r="R216" s="902"/>
    </row>
    <row r="217">
      <c r="A217" s="893"/>
      <c r="B217" s="901"/>
      <c r="C217" s="894"/>
      <c r="D217" s="894"/>
      <c r="E217" s="896"/>
      <c r="F217" s="901"/>
      <c r="G217" s="896"/>
      <c r="H217" s="896"/>
      <c r="I217" s="896"/>
      <c r="J217" s="898"/>
      <c r="K217" s="899"/>
      <c r="L217" s="905"/>
      <c r="M217" s="905"/>
      <c r="N217" s="905"/>
      <c r="O217" s="905"/>
      <c r="P217" s="905"/>
      <c r="Q217" s="931"/>
      <c r="R217" s="902"/>
    </row>
    <row r="218">
      <c r="A218" s="893"/>
      <c r="B218" s="901"/>
      <c r="C218" s="894"/>
      <c r="D218" s="894"/>
      <c r="E218" s="896"/>
      <c r="F218" s="901"/>
      <c r="G218" s="896"/>
      <c r="H218" s="896"/>
      <c r="I218" s="896"/>
      <c r="J218" s="898"/>
      <c r="K218" s="899"/>
      <c r="L218" s="905"/>
      <c r="M218" s="905"/>
      <c r="N218" s="905"/>
      <c r="O218" s="905"/>
      <c r="P218" s="905"/>
      <c r="Q218" s="931"/>
      <c r="R218" s="902"/>
    </row>
    <row r="219">
      <c r="A219" s="893"/>
      <c r="B219" s="901"/>
      <c r="C219" s="894"/>
      <c r="D219" s="894"/>
      <c r="E219" s="896"/>
      <c r="F219" s="901"/>
      <c r="G219" s="896"/>
      <c r="H219" s="896"/>
      <c r="I219" s="896"/>
      <c r="J219" s="898"/>
      <c r="K219" s="899"/>
      <c r="L219" s="905"/>
      <c r="M219" s="905"/>
      <c r="N219" s="905"/>
      <c r="O219" s="905"/>
      <c r="P219" s="905"/>
      <c r="Q219" s="931"/>
      <c r="R219" s="902"/>
    </row>
    <row r="220">
      <c r="A220" s="893"/>
      <c r="B220" s="901"/>
      <c r="C220" s="894"/>
      <c r="D220" s="894"/>
      <c r="E220" s="896"/>
      <c r="F220" s="901"/>
      <c r="G220" s="896"/>
      <c r="H220" s="896"/>
      <c r="I220" s="896"/>
      <c r="J220" s="898"/>
      <c r="K220" s="899"/>
      <c r="L220" s="905"/>
      <c r="M220" s="905"/>
      <c r="N220" s="905"/>
      <c r="O220" s="905"/>
      <c r="P220" s="905"/>
      <c r="Q220" s="931"/>
      <c r="R220" s="902"/>
    </row>
    <row r="221">
      <c r="A221" s="893"/>
      <c r="B221" s="901"/>
      <c r="C221" s="894"/>
      <c r="D221" s="894"/>
      <c r="E221" s="896"/>
      <c r="F221" s="901"/>
      <c r="G221" s="896"/>
      <c r="H221" s="896"/>
      <c r="I221" s="896"/>
      <c r="J221" s="898"/>
      <c r="K221" s="899"/>
      <c r="L221" s="905"/>
      <c r="M221" s="905"/>
      <c r="N221" s="905"/>
      <c r="O221" s="905"/>
      <c r="P221" s="905"/>
      <c r="Q221" s="931"/>
      <c r="R221" s="902"/>
    </row>
    <row r="222">
      <c r="A222" s="893"/>
      <c r="B222" s="901"/>
      <c r="C222" s="894"/>
      <c r="D222" s="894"/>
      <c r="E222" s="896"/>
      <c r="F222" s="901"/>
      <c r="G222" s="896"/>
      <c r="H222" s="896"/>
      <c r="I222" s="896"/>
      <c r="J222" s="898"/>
      <c r="K222" s="899"/>
      <c r="L222" s="905"/>
      <c r="M222" s="905"/>
      <c r="N222" s="905"/>
      <c r="O222" s="905"/>
      <c r="P222" s="905"/>
      <c r="Q222" s="931"/>
      <c r="R222" s="902"/>
    </row>
    <row r="223">
      <c r="A223" s="893"/>
      <c r="B223" s="901"/>
      <c r="C223" s="894"/>
      <c r="D223" s="894"/>
      <c r="E223" s="896"/>
      <c r="F223" s="901"/>
      <c r="G223" s="896"/>
      <c r="H223" s="896"/>
      <c r="I223" s="896"/>
      <c r="J223" s="898"/>
      <c r="K223" s="899"/>
      <c r="L223" s="905"/>
      <c r="M223" s="905"/>
      <c r="N223" s="905"/>
      <c r="O223" s="905"/>
      <c r="P223" s="905"/>
      <c r="Q223" s="931"/>
      <c r="R223" s="902"/>
    </row>
    <row r="224">
      <c r="A224" s="893"/>
      <c r="B224" s="901"/>
      <c r="C224" s="894"/>
      <c r="D224" s="894"/>
      <c r="E224" s="896"/>
      <c r="F224" s="901"/>
      <c r="G224" s="896"/>
      <c r="H224" s="896"/>
      <c r="I224" s="896"/>
      <c r="J224" s="898"/>
      <c r="K224" s="899"/>
      <c r="L224" s="905"/>
      <c r="M224" s="905"/>
      <c r="N224" s="905"/>
      <c r="O224" s="905"/>
      <c r="P224" s="905"/>
      <c r="Q224" s="931"/>
      <c r="R224" s="902"/>
    </row>
    <row r="225">
      <c r="A225" s="893"/>
      <c r="B225" s="901"/>
      <c r="C225" s="894"/>
      <c r="D225" s="894"/>
      <c r="E225" s="896"/>
      <c r="F225" s="901"/>
      <c r="G225" s="896"/>
      <c r="H225" s="896"/>
      <c r="I225" s="896"/>
      <c r="J225" s="898"/>
      <c r="K225" s="899"/>
      <c r="L225" s="905"/>
      <c r="M225" s="905"/>
      <c r="N225" s="905"/>
      <c r="O225" s="905"/>
      <c r="P225" s="905"/>
      <c r="Q225" s="931"/>
      <c r="R225" s="902"/>
    </row>
    <row r="226">
      <c r="A226" s="893"/>
      <c r="B226" s="901"/>
      <c r="C226" s="894"/>
      <c r="D226" s="894"/>
      <c r="E226" s="896"/>
      <c r="F226" s="901"/>
      <c r="G226" s="896"/>
      <c r="H226" s="896"/>
      <c r="I226" s="896"/>
      <c r="J226" s="898"/>
      <c r="K226" s="899"/>
      <c r="L226" s="905"/>
      <c r="M226" s="905"/>
      <c r="N226" s="905"/>
      <c r="O226" s="905"/>
      <c r="P226" s="905"/>
      <c r="Q226" s="931"/>
      <c r="R226" s="902"/>
    </row>
    <row r="227">
      <c r="A227" s="893"/>
      <c r="B227" s="901"/>
      <c r="C227" s="894"/>
      <c r="D227" s="894"/>
      <c r="E227" s="896"/>
      <c r="F227" s="901"/>
      <c r="G227" s="896"/>
      <c r="H227" s="896"/>
      <c r="I227" s="896"/>
      <c r="J227" s="898"/>
      <c r="K227" s="899"/>
      <c r="L227" s="905"/>
      <c r="M227" s="905"/>
      <c r="N227" s="905"/>
      <c r="O227" s="905"/>
      <c r="P227" s="905"/>
      <c r="Q227" s="931"/>
      <c r="R227" s="902"/>
    </row>
    <row r="228">
      <c r="A228" s="893"/>
      <c r="B228" s="901"/>
      <c r="C228" s="894"/>
      <c r="D228" s="894"/>
      <c r="E228" s="896"/>
      <c r="F228" s="901"/>
      <c r="G228" s="896"/>
      <c r="H228" s="896"/>
      <c r="I228" s="896"/>
      <c r="J228" s="898"/>
      <c r="K228" s="899"/>
      <c r="L228" s="905"/>
      <c r="M228" s="905"/>
      <c r="N228" s="905"/>
      <c r="O228" s="905"/>
      <c r="P228" s="905"/>
      <c r="Q228" s="931"/>
      <c r="R228" s="902"/>
    </row>
    <row r="229">
      <c r="A229" s="893"/>
      <c r="B229" s="901"/>
      <c r="C229" s="894"/>
      <c r="D229" s="894"/>
      <c r="E229" s="896"/>
      <c r="F229" s="901"/>
      <c r="G229" s="896"/>
      <c r="H229" s="896"/>
      <c r="I229" s="896"/>
      <c r="J229" s="898"/>
      <c r="K229" s="899"/>
      <c r="L229" s="905"/>
      <c r="M229" s="905"/>
      <c r="N229" s="905"/>
      <c r="O229" s="905"/>
      <c r="P229" s="905"/>
      <c r="Q229" s="931"/>
      <c r="R229" s="902"/>
    </row>
    <row r="230">
      <c r="A230" s="893"/>
      <c r="B230" s="901"/>
      <c r="C230" s="894"/>
      <c r="D230" s="894"/>
      <c r="E230" s="896"/>
      <c r="F230" s="901"/>
      <c r="G230" s="896"/>
      <c r="H230" s="896"/>
      <c r="I230" s="896"/>
      <c r="J230" s="898"/>
      <c r="K230" s="899"/>
      <c r="L230" s="905"/>
      <c r="M230" s="905"/>
      <c r="N230" s="905"/>
      <c r="O230" s="905"/>
      <c r="P230" s="905"/>
      <c r="Q230" s="931"/>
      <c r="R230" s="902"/>
    </row>
    <row r="231">
      <c r="A231" s="893"/>
      <c r="B231" s="901"/>
      <c r="C231" s="894"/>
      <c r="D231" s="894"/>
      <c r="E231" s="896"/>
      <c r="F231" s="901"/>
      <c r="G231" s="896"/>
      <c r="H231" s="896"/>
      <c r="I231" s="896"/>
      <c r="J231" s="898"/>
      <c r="K231" s="899"/>
      <c r="L231" s="905"/>
      <c r="M231" s="905"/>
      <c r="N231" s="905"/>
      <c r="O231" s="905"/>
      <c r="P231" s="905"/>
      <c r="Q231" s="931"/>
      <c r="R231" s="902"/>
    </row>
    <row r="232">
      <c r="A232" s="893"/>
      <c r="B232" s="901"/>
      <c r="C232" s="894"/>
      <c r="D232" s="894"/>
      <c r="E232" s="896"/>
      <c r="F232" s="901"/>
      <c r="G232" s="896"/>
      <c r="H232" s="896"/>
      <c r="I232" s="896"/>
      <c r="J232" s="898"/>
      <c r="K232" s="899"/>
      <c r="L232" s="905"/>
      <c r="M232" s="905"/>
      <c r="N232" s="905"/>
      <c r="O232" s="905"/>
      <c r="P232" s="905"/>
      <c r="Q232" s="931"/>
      <c r="R232" s="902"/>
    </row>
    <row r="233">
      <c r="A233" s="893"/>
      <c r="B233" s="901"/>
      <c r="C233" s="894"/>
      <c r="D233" s="894"/>
      <c r="E233" s="896"/>
      <c r="F233" s="901"/>
      <c r="G233" s="896"/>
      <c r="H233" s="896"/>
      <c r="I233" s="896"/>
      <c r="J233" s="898"/>
      <c r="K233" s="899"/>
      <c r="L233" s="905"/>
      <c r="M233" s="905"/>
      <c r="N233" s="905"/>
      <c r="O233" s="905"/>
      <c r="P233" s="905"/>
      <c r="Q233" s="931"/>
      <c r="R233" s="902"/>
    </row>
    <row r="234">
      <c r="A234" s="893"/>
      <c r="B234" s="901"/>
      <c r="C234" s="894"/>
      <c r="D234" s="894"/>
      <c r="E234" s="896"/>
      <c r="F234" s="901"/>
      <c r="G234" s="896"/>
      <c r="H234" s="896"/>
      <c r="I234" s="896"/>
      <c r="J234" s="898"/>
      <c r="K234" s="899"/>
      <c r="L234" s="905"/>
      <c r="M234" s="905"/>
      <c r="N234" s="905"/>
      <c r="O234" s="905"/>
      <c r="P234" s="905"/>
      <c r="Q234" s="931"/>
      <c r="R234" s="902"/>
    </row>
    <row r="235">
      <c r="A235" s="893"/>
      <c r="B235" s="901"/>
      <c r="C235" s="894"/>
      <c r="D235" s="894"/>
      <c r="E235" s="896"/>
      <c r="F235" s="901"/>
      <c r="G235" s="896"/>
      <c r="H235" s="896"/>
      <c r="I235" s="896"/>
      <c r="J235" s="898"/>
      <c r="K235" s="899"/>
      <c r="L235" s="905"/>
      <c r="M235" s="905"/>
      <c r="N235" s="905"/>
      <c r="O235" s="905"/>
      <c r="P235" s="905"/>
      <c r="Q235" s="931"/>
      <c r="R235" s="902"/>
    </row>
    <row r="236">
      <c r="A236" s="893"/>
      <c r="B236" s="901"/>
      <c r="C236" s="894"/>
      <c r="D236" s="894"/>
      <c r="E236" s="896"/>
      <c r="F236" s="901"/>
      <c r="G236" s="896"/>
      <c r="H236" s="896"/>
      <c r="I236" s="896"/>
      <c r="J236" s="898"/>
      <c r="K236" s="899"/>
      <c r="L236" s="905"/>
      <c r="M236" s="905"/>
      <c r="N236" s="905"/>
      <c r="O236" s="905"/>
      <c r="P236" s="905"/>
      <c r="Q236" s="931"/>
      <c r="R236" s="902"/>
    </row>
    <row r="237">
      <c r="A237" s="893"/>
      <c r="B237" s="901"/>
      <c r="C237" s="894"/>
      <c r="D237" s="894"/>
      <c r="E237" s="896"/>
      <c r="F237" s="901"/>
      <c r="G237" s="896"/>
      <c r="H237" s="896"/>
      <c r="I237" s="896"/>
      <c r="J237" s="898"/>
      <c r="K237" s="899"/>
      <c r="L237" s="905"/>
      <c r="M237" s="905"/>
      <c r="N237" s="905"/>
      <c r="O237" s="905"/>
      <c r="P237" s="905"/>
      <c r="Q237" s="931"/>
      <c r="R237" s="902"/>
    </row>
    <row r="238">
      <c r="A238" s="893"/>
      <c r="B238" s="901"/>
      <c r="C238" s="894"/>
      <c r="D238" s="894"/>
      <c r="E238" s="896"/>
      <c r="F238" s="901"/>
      <c r="G238" s="896"/>
      <c r="H238" s="896"/>
      <c r="I238" s="896"/>
      <c r="J238" s="898"/>
      <c r="K238" s="899"/>
      <c r="L238" s="905"/>
      <c r="M238" s="905"/>
      <c r="N238" s="905"/>
      <c r="O238" s="905"/>
      <c r="P238" s="905"/>
      <c r="Q238" s="931"/>
      <c r="R238" s="902"/>
    </row>
    <row r="239">
      <c r="A239" s="893"/>
      <c r="B239" s="901"/>
      <c r="C239" s="894"/>
      <c r="D239" s="894"/>
      <c r="E239" s="896"/>
      <c r="F239" s="901"/>
      <c r="G239" s="896"/>
      <c r="H239" s="896"/>
      <c r="I239" s="896"/>
      <c r="J239" s="898"/>
      <c r="K239" s="899"/>
      <c r="L239" s="905"/>
      <c r="M239" s="905"/>
      <c r="N239" s="905"/>
      <c r="O239" s="905"/>
      <c r="P239" s="905"/>
      <c r="Q239" s="931"/>
      <c r="R239" s="902"/>
    </row>
    <row r="240">
      <c r="A240" s="893"/>
      <c r="B240" s="901"/>
      <c r="C240" s="894"/>
      <c r="D240" s="894"/>
      <c r="E240" s="896"/>
      <c r="F240" s="901"/>
      <c r="G240" s="896"/>
      <c r="H240" s="896"/>
      <c r="I240" s="896"/>
      <c r="J240" s="898"/>
      <c r="K240" s="899"/>
      <c r="L240" s="905"/>
      <c r="M240" s="905"/>
      <c r="N240" s="905"/>
      <c r="O240" s="905"/>
      <c r="P240" s="905"/>
      <c r="Q240" s="931"/>
      <c r="R240" s="902"/>
    </row>
    <row r="241">
      <c r="A241" s="893"/>
      <c r="B241" s="901"/>
      <c r="C241" s="894"/>
      <c r="D241" s="894"/>
      <c r="E241" s="896"/>
      <c r="F241" s="901"/>
      <c r="G241" s="896"/>
      <c r="H241" s="896"/>
      <c r="I241" s="896"/>
      <c r="J241" s="898"/>
      <c r="K241" s="899"/>
      <c r="L241" s="905"/>
      <c r="M241" s="905"/>
      <c r="N241" s="905"/>
      <c r="O241" s="905"/>
      <c r="P241" s="905"/>
      <c r="Q241" s="931"/>
      <c r="R241" s="902"/>
    </row>
    <row r="242">
      <c r="A242" s="893"/>
      <c r="B242" s="901"/>
      <c r="C242" s="894"/>
      <c r="D242" s="894"/>
      <c r="E242" s="896"/>
      <c r="F242" s="901"/>
      <c r="G242" s="896"/>
      <c r="H242" s="896"/>
      <c r="I242" s="896"/>
      <c r="J242" s="898"/>
      <c r="K242" s="899"/>
      <c r="L242" s="905"/>
      <c r="M242" s="905"/>
      <c r="N242" s="905"/>
      <c r="O242" s="905"/>
      <c r="P242" s="905"/>
      <c r="Q242" s="931"/>
      <c r="R242" s="902"/>
    </row>
    <row r="243">
      <c r="A243" s="893"/>
      <c r="B243" s="901"/>
      <c r="C243" s="894"/>
      <c r="D243" s="894"/>
      <c r="E243" s="896"/>
      <c r="F243" s="901"/>
      <c r="G243" s="896"/>
      <c r="H243" s="896"/>
      <c r="I243" s="896"/>
      <c r="J243" s="898"/>
      <c r="K243" s="899"/>
      <c r="L243" s="905"/>
      <c r="M243" s="905"/>
      <c r="N243" s="905"/>
      <c r="O243" s="905"/>
      <c r="P243" s="905"/>
      <c r="Q243" s="931"/>
      <c r="R243" s="902"/>
    </row>
    <row r="244">
      <c r="A244" s="893"/>
      <c r="B244" s="901"/>
      <c r="C244" s="894"/>
      <c r="D244" s="894"/>
      <c r="E244" s="896"/>
      <c r="F244" s="901"/>
      <c r="G244" s="896"/>
      <c r="H244" s="896"/>
      <c r="I244" s="896"/>
      <c r="J244" s="898"/>
      <c r="K244" s="899"/>
      <c r="L244" s="905"/>
      <c r="M244" s="905"/>
      <c r="N244" s="905"/>
      <c r="O244" s="905"/>
      <c r="P244" s="905"/>
      <c r="Q244" s="931"/>
      <c r="R244" s="902"/>
    </row>
    <row r="245">
      <c r="A245" s="893"/>
      <c r="B245" s="901"/>
      <c r="C245" s="894"/>
      <c r="D245" s="894"/>
      <c r="E245" s="896"/>
      <c r="F245" s="901"/>
      <c r="G245" s="896"/>
      <c r="H245" s="896"/>
      <c r="I245" s="896"/>
      <c r="J245" s="898"/>
      <c r="K245" s="899"/>
      <c r="L245" s="905"/>
      <c r="M245" s="905"/>
      <c r="N245" s="905"/>
      <c r="O245" s="905"/>
      <c r="P245" s="905"/>
      <c r="Q245" s="931"/>
      <c r="R245" s="902"/>
    </row>
    <row r="246">
      <c r="A246" s="893"/>
      <c r="B246" s="901"/>
      <c r="C246" s="894"/>
      <c r="D246" s="894"/>
      <c r="E246" s="896"/>
      <c r="F246" s="901"/>
      <c r="G246" s="896"/>
      <c r="H246" s="896"/>
      <c r="I246" s="896"/>
      <c r="J246" s="898"/>
      <c r="K246" s="899"/>
      <c r="L246" s="905"/>
      <c r="M246" s="905"/>
      <c r="N246" s="905"/>
      <c r="O246" s="905"/>
      <c r="P246" s="905"/>
      <c r="Q246" s="931"/>
      <c r="R246" s="902"/>
    </row>
    <row r="247">
      <c r="A247" s="893"/>
      <c r="B247" s="901"/>
      <c r="C247" s="894"/>
      <c r="D247" s="894"/>
      <c r="E247" s="896"/>
      <c r="F247" s="901"/>
      <c r="G247" s="896"/>
      <c r="H247" s="896"/>
      <c r="I247" s="896"/>
      <c r="J247" s="898"/>
      <c r="K247" s="899"/>
      <c r="L247" s="905"/>
      <c r="M247" s="905"/>
      <c r="N247" s="905"/>
      <c r="O247" s="905"/>
      <c r="P247" s="905"/>
      <c r="Q247" s="931"/>
      <c r="R247" s="902"/>
    </row>
    <row r="248">
      <c r="A248" s="893"/>
      <c r="B248" s="901"/>
      <c r="C248" s="894"/>
      <c r="D248" s="894"/>
      <c r="E248" s="896"/>
      <c r="F248" s="901"/>
      <c r="G248" s="896"/>
      <c r="H248" s="896"/>
      <c r="I248" s="896"/>
      <c r="J248" s="898"/>
      <c r="K248" s="899"/>
      <c r="L248" s="905"/>
      <c r="M248" s="905"/>
      <c r="N248" s="905"/>
      <c r="O248" s="905"/>
      <c r="P248" s="905"/>
      <c r="Q248" s="931"/>
      <c r="R248" s="902"/>
    </row>
    <row r="249">
      <c r="A249" s="893"/>
      <c r="B249" s="901"/>
      <c r="C249" s="894"/>
      <c r="D249" s="894"/>
      <c r="E249" s="896"/>
      <c r="F249" s="901"/>
      <c r="G249" s="896"/>
      <c r="H249" s="896"/>
      <c r="I249" s="896"/>
      <c r="J249" s="898"/>
      <c r="K249" s="899"/>
      <c r="L249" s="905"/>
      <c r="M249" s="905"/>
      <c r="N249" s="905"/>
      <c r="O249" s="905"/>
      <c r="P249" s="905"/>
      <c r="Q249" s="931"/>
      <c r="R249" s="902"/>
    </row>
    <row r="250">
      <c r="A250" s="893"/>
      <c r="B250" s="901"/>
      <c r="C250" s="894"/>
      <c r="D250" s="894"/>
      <c r="E250" s="896"/>
      <c r="F250" s="901"/>
      <c r="G250" s="896"/>
      <c r="H250" s="896"/>
      <c r="I250" s="896"/>
      <c r="J250" s="898"/>
      <c r="K250" s="899"/>
      <c r="L250" s="905"/>
      <c r="M250" s="905"/>
      <c r="N250" s="905"/>
      <c r="O250" s="905"/>
      <c r="P250" s="905"/>
      <c r="Q250" s="931"/>
      <c r="R250" s="902"/>
    </row>
    <row r="251">
      <c r="A251" s="893"/>
      <c r="B251" s="901"/>
      <c r="C251" s="894"/>
      <c r="D251" s="894"/>
      <c r="E251" s="896"/>
      <c r="F251" s="901"/>
      <c r="G251" s="896"/>
      <c r="H251" s="896"/>
      <c r="I251" s="896"/>
      <c r="J251" s="898"/>
      <c r="K251" s="899"/>
      <c r="L251" s="905"/>
      <c r="M251" s="905"/>
      <c r="N251" s="905"/>
      <c r="O251" s="905"/>
      <c r="P251" s="905"/>
      <c r="Q251" s="931"/>
      <c r="R251" s="902"/>
    </row>
    <row r="252">
      <c r="A252" s="893"/>
      <c r="B252" s="901"/>
      <c r="C252" s="894"/>
      <c r="D252" s="894"/>
      <c r="E252" s="896"/>
      <c r="F252" s="901"/>
      <c r="G252" s="896"/>
      <c r="H252" s="896"/>
      <c r="I252" s="896"/>
      <c r="J252" s="898"/>
      <c r="K252" s="899"/>
      <c r="L252" s="905"/>
      <c r="M252" s="905"/>
      <c r="N252" s="905"/>
      <c r="O252" s="905"/>
      <c r="P252" s="905"/>
      <c r="Q252" s="931"/>
      <c r="R252" s="902"/>
    </row>
    <row r="253">
      <c r="A253" s="893"/>
      <c r="B253" s="901"/>
      <c r="C253" s="894"/>
      <c r="D253" s="894"/>
      <c r="E253" s="896"/>
      <c r="F253" s="901"/>
      <c r="G253" s="896"/>
      <c r="H253" s="896"/>
      <c r="I253" s="896"/>
      <c r="J253" s="898"/>
      <c r="K253" s="899"/>
      <c r="L253" s="905"/>
      <c r="M253" s="905"/>
      <c r="N253" s="905"/>
      <c r="O253" s="905"/>
      <c r="P253" s="905"/>
      <c r="Q253" s="931"/>
      <c r="R253" s="902"/>
    </row>
    <row r="254">
      <c r="A254" s="893"/>
      <c r="B254" s="901"/>
      <c r="C254" s="894"/>
      <c r="D254" s="894"/>
      <c r="E254" s="896"/>
      <c r="F254" s="901"/>
      <c r="G254" s="896"/>
      <c r="H254" s="896"/>
      <c r="I254" s="896"/>
      <c r="J254" s="898"/>
      <c r="K254" s="899"/>
      <c r="L254" s="905"/>
      <c r="M254" s="905"/>
      <c r="N254" s="905"/>
      <c r="O254" s="905"/>
      <c r="P254" s="905"/>
      <c r="Q254" s="931"/>
      <c r="R254" s="902"/>
    </row>
    <row r="255">
      <c r="A255" s="893"/>
      <c r="B255" s="901"/>
      <c r="C255" s="894"/>
      <c r="D255" s="894"/>
      <c r="E255" s="896"/>
      <c r="F255" s="901"/>
      <c r="G255" s="896"/>
      <c r="H255" s="896"/>
      <c r="I255" s="896"/>
      <c r="J255" s="898"/>
      <c r="K255" s="899"/>
      <c r="L255" s="905"/>
      <c r="M255" s="905"/>
      <c r="N255" s="905"/>
      <c r="O255" s="905"/>
      <c r="P255" s="905"/>
      <c r="Q255" s="931"/>
      <c r="R255" s="902"/>
    </row>
    <row r="256">
      <c r="A256" s="893"/>
      <c r="B256" s="901"/>
      <c r="C256" s="894"/>
      <c r="D256" s="894"/>
      <c r="E256" s="896"/>
      <c r="F256" s="901"/>
      <c r="G256" s="896"/>
      <c r="H256" s="896"/>
      <c r="I256" s="896"/>
      <c r="J256" s="898"/>
      <c r="K256" s="899"/>
      <c r="L256" s="905"/>
      <c r="M256" s="905"/>
      <c r="N256" s="905"/>
      <c r="O256" s="905"/>
      <c r="P256" s="905"/>
      <c r="Q256" s="931"/>
      <c r="R256" s="902"/>
    </row>
    <row r="257">
      <c r="A257" s="893"/>
      <c r="B257" s="901"/>
      <c r="C257" s="894"/>
      <c r="D257" s="894"/>
      <c r="E257" s="896"/>
      <c r="F257" s="901"/>
      <c r="G257" s="896"/>
      <c r="H257" s="896"/>
      <c r="I257" s="896"/>
      <c r="J257" s="898"/>
      <c r="K257" s="899"/>
      <c r="L257" s="905"/>
      <c r="M257" s="905"/>
      <c r="N257" s="905"/>
      <c r="O257" s="905"/>
      <c r="P257" s="905"/>
      <c r="Q257" s="931"/>
      <c r="R257" s="902"/>
    </row>
    <row r="258">
      <c r="A258" s="893"/>
      <c r="B258" s="901"/>
      <c r="C258" s="894"/>
      <c r="D258" s="894"/>
      <c r="E258" s="896"/>
      <c r="F258" s="901"/>
      <c r="G258" s="896"/>
      <c r="H258" s="896"/>
      <c r="I258" s="896"/>
      <c r="J258" s="898"/>
      <c r="K258" s="899"/>
      <c r="L258" s="905"/>
      <c r="M258" s="905"/>
      <c r="N258" s="905"/>
      <c r="O258" s="905"/>
      <c r="P258" s="905"/>
      <c r="Q258" s="931"/>
      <c r="R258" s="902"/>
    </row>
    <row r="259">
      <c r="A259" s="893"/>
      <c r="B259" s="901"/>
      <c r="C259" s="894"/>
      <c r="D259" s="894"/>
      <c r="E259" s="896"/>
      <c r="F259" s="901"/>
      <c r="G259" s="896"/>
      <c r="H259" s="896"/>
      <c r="I259" s="896"/>
      <c r="J259" s="898"/>
      <c r="K259" s="899"/>
      <c r="L259" s="905"/>
      <c r="M259" s="905"/>
      <c r="N259" s="905"/>
      <c r="O259" s="905"/>
      <c r="P259" s="905"/>
      <c r="Q259" s="931"/>
      <c r="R259" s="902"/>
    </row>
    <row r="260">
      <c r="A260" s="893"/>
      <c r="B260" s="901"/>
      <c r="C260" s="894"/>
      <c r="D260" s="894"/>
      <c r="E260" s="896"/>
      <c r="F260" s="901"/>
      <c r="G260" s="896"/>
      <c r="H260" s="896"/>
      <c r="I260" s="896"/>
      <c r="J260" s="898"/>
      <c r="K260" s="899"/>
      <c r="L260" s="905"/>
      <c r="M260" s="905"/>
      <c r="N260" s="905"/>
      <c r="O260" s="905"/>
      <c r="P260" s="905"/>
      <c r="Q260" s="931"/>
      <c r="R260" s="902"/>
    </row>
    <row r="261">
      <c r="A261" s="893"/>
      <c r="B261" s="901"/>
      <c r="C261" s="894"/>
      <c r="D261" s="894"/>
      <c r="E261" s="896"/>
      <c r="F261" s="901"/>
      <c r="G261" s="896"/>
      <c r="H261" s="896"/>
      <c r="I261" s="896"/>
      <c r="J261" s="898"/>
      <c r="K261" s="899"/>
      <c r="L261" s="905"/>
      <c r="M261" s="905"/>
      <c r="N261" s="905"/>
      <c r="O261" s="905"/>
      <c r="P261" s="905"/>
      <c r="Q261" s="931"/>
      <c r="R261" s="902"/>
    </row>
    <row r="262">
      <c r="A262" s="893"/>
      <c r="B262" s="901"/>
      <c r="C262" s="894"/>
      <c r="D262" s="894"/>
      <c r="E262" s="896"/>
      <c r="F262" s="901"/>
      <c r="G262" s="896"/>
      <c r="H262" s="896"/>
      <c r="I262" s="896"/>
      <c r="J262" s="898"/>
      <c r="K262" s="899"/>
      <c r="L262" s="905"/>
      <c r="M262" s="905"/>
      <c r="N262" s="905"/>
      <c r="O262" s="905"/>
      <c r="P262" s="905"/>
      <c r="Q262" s="931"/>
      <c r="R262" s="902"/>
    </row>
    <row r="263">
      <c r="A263" s="893"/>
      <c r="B263" s="901"/>
      <c r="C263" s="894"/>
      <c r="D263" s="894"/>
      <c r="E263" s="896"/>
      <c r="F263" s="901"/>
      <c r="G263" s="896"/>
      <c r="H263" s="896"/>
      <c r="I263" s="896"/>
      <c r="J263" s="898"/>
      <c r="K263" s="899"/>
      <c r="L263" s="905"/>
      <c r="M263" s="905"/>
      <c r="N263" s="905"/>
      <c r="O263" s="905"/>
      <c r="P263" s="905"/>
      <c r="Q263" s="931"/>
      <c r="R263" s="902"/>
    </row>
    <row r="264">
      <c r="A264" s="893"/>
      <c r="B264" s="901"/>
      <c r="C264" s="894"/>
      <c r="D264" s="894"/>
      <c r="E264" s="896"/>
      <c r="F264" s="901"/>
      <c r="G264" s="896"/>
      <c r="H264" s="896"/>
      <c r="I264" s="896"/>
      <c r="J264" s="898"/>
      <c r="K264" s="899"/>
      <c r="L264" s="905"/>
      <c r="M264" s="905"/>
      <c r="N264" s="905"/>
      <c r="O264" s="905"/>
      <c r="P264" s="905"/>
      <c r="Q264" s="931"/>
      <c r="R264" s="902"/>
    </row>
    <row r="265">
      <c r="A265" s="893"/>
      <c r="B265" s="901"/>
      <c r="C265" s="894"/>
      <c r="D265" s="894"/>
      <c r="E265" s="896"/>
      <c r="F265" s="901"/>
      <c r="G265" s="896"/>
      <c r="H265" s="896"/>
      <c r="I265" s="896"/>
      <c r="J265" s="898"/>
      <c r="K265" s="899"/>
      <c r="L265" s="905"/>
      <c r="M265" s="905"/>
      <c r="N265" s="905"/>
      <c r="O265" s="905"/>
      <c r="P265" s="905"/>
      <c r="Q265" s="931"/>
      <c r="R265" s="902"/>
    </row>
    <row r="266">
      <c r="A266" s="893"/>
      <c r="B266" s="901"/>
      <c r="C266" s="894"/>
      <c r="D266" s="894"/>
      <c r="E266" s="896"/>
      <c r="F266" s="901"/>
      <c r="G266" s="896"/>
      <c r="H266" s="896"/>
      <c r="I266" s="896"/>
      <c r="J266" s="898"/>
      <c r="K266" s="899"/>
      <c r="L266" s="905"/>
      <c r="M266" s="905"/>
      <c r="N266" s="905"/>
      <c r="O266" s="905"/>
      <c r="P266" s="905"/>
      <c r="Q266" s="931"/>
      <c r="R266" s="902"/>
    </row>
    <row r="267">
      <c r="A267" s="893"/>
      <c r="B267" s="901"/>
      <c r="C267" s="894"/>
      <c r="D267" s="894"/>
      <c r="E267" s="896"/>
      <c r="F267" s="901"/>
      <c r="G267" s="896"/>
      <c r="H267" s="896"/>
      <c r="I267" s="896"/>
      <c r="J267" s="898"/>
      <c r="K267" s="899"/>
      <c r="L267" s="905"/>
      <c r="M267" s="905"/>
      <c r="N267" s="905"/>
      <c r="O267" s="905"/>
      <c r="P267" s="905"/>
      <c r="Q267" s="931"/>
      <c r="R267" s="902"/>
    </row>
    <row r="268">
      <c r="A268" s="893"/>
      <c r="B268" s="901"/>
      <c r="C268" s="894"/>
      <c r="D268" s="894"/>
      <c r="E268" s="896"/>
      <c r="F268" s="901"/>
      <c r="G268" s="896"/>
      <c r="H268" s="896"/>
      <c r="I268" s="896"/>
      <c r="J268" s="898"/>
      <c r="K268" s="899"/>
      <c r="L268" s="905"/>
      <c r="M268" s="905"/>
      <c r="N268" s="905"/>
      <c r="O268" s="905"/>
      <c r="P268" s="905"/>
      <c r="Q268" s="931"/>
      <c r="R268" s="902"/>
    </row>
    <row r="269">
      <c r="A269" s="893"/>
      <c r="B269" s="901"/>
      <c r="C269" s="894"/>
      <c r="D269" s="894"/>
      <c r="E269" s="896"/>
      <c r="F269" s="901"/>
      <c r="G269" s="896"/>
      <c r="H269" s="896"/>
      <c r="I269" s="896"/>
      <c r="J269" s="898"/>
      <c r="K269" s="899"/>
      <c r="L269" s="905"/>
      <c r="M269" s="905"/>
      <c r="N269" s="905"/>
      <c r="O269" s="905"/>
      <c r="P269" s="905"/>
      <c r="Q269" s="931"/>
      <c r="R269" s="902"/>
    </row>
    <row r="270">
      <c r="A270" s="893"/>
      <c r="B270" s="901"/>
      <c r="C270" s="894"/>
      <c r="D270" s="894"/>
      <c r="E270" s="896"/>
      <c r="F270" s="901"/>
      <c r="G270" s="896"/>
      <c r="H270" s="896"/>
      <c r="I270" s="896"/>
      <c r="J270" s="898"/>
      <c r="K270" s="899"/>
      <c r="L270" s="905"/>
      <c r="M270" s="905"/>
      <c r="N270" s="905"/>
      <c r="O270" s="905"/>
      <c r="P270" s="905"/>
      <c r="Q270" s="931"/>
      <c r="R270" s="902"/>
    </row>
    <row r="271">
      <c r="A271" s="893"/>
      <c r="B271" s="901"/>
      <c r="C271" s="894"/>
      <c r="D271" s="894"/>
      <c r="E271" s="896"/>
      <c r="F271" s="901"/>
      <c r="G271" s="896"/>
      <c r="H271" s="896"/>
      <c r="I271" s="896"/>
      <c r="J271" s="898"/>
      <c r="K271" s="899"/>
      <c r="L271" s="905"/>
      <c r="M271" s="905"/>
      <c r="N271" s="905"/>
      <c r="O271" s="905"/>
      <c r="P271" s="905"/>
      <c r="Q271" s="931"/>
      <c r="R271" s="902"/>
    </row>
    <row r="272">
      <c r="A272" s="893"/>
      <c r="B272" s="901"/>
      <c r="C272" s="894"/>
      <c r="D272" s="894"/>
      <c r="E272" s="896"/>
      <c r="F272" s="901"/>
      <c r="G272" s="896"/>
      <c r="H272" s="896"/>
      <c r="I272" s="896"/>
      <c r="J272" s="898"/>
      <c r="K272" s="899"/>
      <c r="L272" s="905"/>
      <c r="M272" s="905"/>
      <c r="N272" s="905"/>
      <c r="O272" s="905"/>
      <c r="P272" s="905"/>
      <c r="Q272" s="931"/>
      <c r="R272" s="902"/>
    </row>
    <row r="273">
      <c r="A273" s="893"/>
      <c r="B273" s="901"/>
      <c r="C273" s="894"/>
      <c r="D273" s="894"/>
      <c r="E273" s="896"/>
      <c r="F273" s="901"/>
      <c r="G273" s="896"/>
      <c r="H273" s="896"/>
      <c r="I273" s="896"/>
      <c r="J273" s="898"/>
      <c r="K273" s="899"/>
      <c r="L273" s="905"/>
      <c r="M273" s="905"/>
      <c r="N273" s="905"/>
      <c r="O273" s="905"/>
      <c r="P273" s="905"/>
      <c r="Q273" s="931"/>
      <c r="R273" s="902"/>
    </row>
    <row r="274">
      <c r="A274" s="893"/>
      <c r="B274" s="901"/>
      <c r="C274" s="894"/>
      <c r="D274" s="894"/>
      <c r="E274" s="896"/>
      <c r="F274" s="901"/>
      <c r="G274" s="896"/>
      <c r="H274" s="896"/>
      <c r="I274" s="896"/>
      <c r="J274" s="898"/>
      <c r="K274" s="899"/>
      <c r="L274" s="905"/>
      <c r="M274" s="905"/>
      <c r="N274" s="905"/>
      <c r="O274" s="905"/>
      <c r="P274" s="905"/>
      <c r="Q274" s="931"/>
      <c r="R274" s="902"/>
    </row>
    <row r="275">
      <c r="A275" s="893"/>
      <c r="B275" s="901"/>
      <c r="C275" s="894"/>
      <c r="D275" s="894"/>
      <c r="E275" s="896"/>
      <c r="F275" s="901"/>
      <c r="G275" s="896"/>
      <c r="H275" s="896"/>
      <c r="I275" s="896"/>
      <c r="J275" s="898"/>
      <c r="K275" s="899"/>
      <c r="L275" s="905"/>
      <c r="M275" s="905"/>
      <c r="N275" s="905"/>
      <c r="O275" s="905"/>
      <c r="P275" s="905"/>
      <c r="Q275" s="931"/>
      <c r="R275" s="902"/>
    </row>
    <row r="276">
      <c r="A276" s="893"/>
      <c r="B276" s="901"/>
      <c r="C276" s="894"/>
      <c r="D276" s="894"/>
      <c r="E276" s="896"/>
      <c r="F276" s="901"/>
      <c r="G276" s="896"/>
      <c r="H276" s="896"/>
      <c r="I276" s="896"/>
      <c r="J276" s="898"/>
      <c r="K276" s="899"/>
      <c r="L276" s="905"/>
      <c r="M276" s="905"/>
      <c r="N276" s="905"/>
      <c r="O276" s="905"/>
      <c r="P276" s="905"/>
      <c r="Q276" s="931"/>
      <c r="R276" s="902"/>
    </row>
    <row r="277">
      <c r="A277" s="893"/>
      <c r="B277" s="901"/>
      <c r="C277" s="894"/>
      <c r="D277" s="894"/>
      <c r="E277" s="896"/>
      <c r="F277" s="901"/>
      <c r="G277" s="896"/>
      <c r="H277" s="896"/>
      <c r="I277" s="896"/>
      <c r="J277" s="898"/>
      <c r="K277" s="899"/>
      <c r="L277" s="905"/>
      <c r="M277" s="905"/>
      <c r="N277" s="905"/>
      <c r="O277" s="905"/>
      <c r="P277" s="905"/>
      <c r="Q277" s="931"/>
      <c r="R277" s="902"/>
    </row>
    <row r="278">
      <c r="A278" s="893"/>
      <c r="B278" s="901"/>
      <c r="C278" s="894"/>
      <c r="D278" s="894"/>
      <c r="E278" s="896"/>
      <c r="F278" s="901"/>
      <c r="G278" s="896"/>
      <c r="H278" s="896"/>
      <c r="I278" s="896"/>
      <c r="J278" s="898"/>
      <c r="K278" s="899"/>
      <c r="L278" s="905"/>
      <c r="M278" s="905"/>
      <c r="N278" s="905"/>
      <c r="O278" s="905"/>
      <c r="P278" s="905"/>
      <c r="Q278" s="931"/>
      <c r="R278" s="902"/>
    </row>
    <row r="279">
      <c r="A279" s="893"/>
      <c r="B279" s="901"/>
      <c r="C279" s="894"/>
      <c r="D279" s="894"/>
      <c r="E279" s="896"/>
      <c r="F279" s="901"/>
      <c r="G279" s="896"/>
      <c r="H279" s="896"/>
      <c r="I279" s="896"/>
      <c r="J279" s="898"/>
      <c r="K279" s="899"/>
      <c r="L279" s="905"/>
      <c r="M279" s="905"/>
      <c r="N279" s="905"/>
      <c r="O279" s="905"/>
      <c r="P279" s="905"/>
      <c r="Q279" s="931"/>
      <c r="R279" s="902"/>
    </row>
    <row r="280">
      <c r="A280" s="893"/>
      <c r="B280" s="901"/>
      <c r="C280" s="894"/>
      <c r="D280" s="894"/>
      <c r="E280" s="896"/>
      <c r="F280" s="901"/>
      <c r="G280" s="896"/>
      <c r="H280" s="896"/>
      <c r="I280" s="896"/>
      <c r="J280" s="898"/>
      <c r="K280" s="899"/>
      <c r="L280" s="905"/>
      <c r="M280" s="905"/>
      <c r="N280" s="905"/>
      <c r="O280" s="905"/>
      <c r="P280" s="905"/>
      <c r="Q280" s="931"/>
      <c r="R280" s="902"/>
    </row>
    <row r="281">
      <c r="A281" s="893"/>
      <c r="B281" s="901"/>
      <c r="C281" s="894"/>
      <c r="D281" s="894"/>
      <c r="E281" s="896"/>
      <c r="F281" s="901"/>
      <c r="G281" s="896"/>
      <c r="H281" s="896"/>
      <c r="I281" s="896"/>
      <c r="J281" s="898"/>
      <c r="K281" s="899"/>
      <c r="L281" s="905"/>
      <c r="M281" s="905"/>
      <c r="N281" s="905"/>
      <c r="O281" s="905"/>
      <c r="P281" s="905"/>
      <c r="Q281" s="931"/>
      <c r="R281" s="902"/>
    </row>
    <row r="282">
      <c r="A282" s="893"/>
      <c r="B282" s="901"/>
      <c r="C282" s="894"/>
      <c r="D282" s="894"/>
      <c r="E282" s="896"/>
      <c r="F282" s="901"/>
      <c r="G282" s="896"/>
      <c r="H282" s="896"/>
      <c r="I282" s="896"/>
      <c r="J282" s="898"/>
      <c r="K282" s="899"/>
      <c r="L282" s="905"/>
      <c r="M282" s="905"/>
      <c r="N282" s="905"/>
      <c r="O282" s="905"/>
      <c r="P282" s="905"/>
      <c r="Q282" s="931"/>
      <c r="R282" s="902"/>
    </row>
    <row r="283">
      <c r="A283" s="893"/>
      <c r="B283" s="901"/>
      <c r="C283" s="894"/>
      <c r="D283" s="894"/>
      <c r="E283" s="896"/>
      <c r="F283" s="901"/>
      <c r="G283" s="896"/>
      <c r="H283" s="896"/>
      <c r="I283" s="896"/>
      <c r="J283" s="898"/>
      <c r="K283" s="899"/>
      <c r="L283" s="905"/>
      <c r="M283" s="905"/>
      <c r="N283" s="905"/>
      <c r="O283" s="905"/>
      <c r="P283" s="905"/>
      <c r="Q283" s="931"/>
      <c r="R283" s="902"/>
    </row>
    <row r="284">
      <c r="A284" s="893"/>
      <c r="B284" s="901"/>
      <c r="C284" s="894"/>
      <c r="D284" s="894"/>
      <c r="E284" s="896"/>
      <c r="F284" s="901"/>
      <c r="G284" s="896"/>
      <c r="H284" s="896"/>
      <c r="I284" s="896"/>
      <c r="J284" s="898"/>
      <c r="K284" s="899"/>
      <c r="L284" s="905"/>
      <c r="M284" s="905"/>
      <c r="N284" s="905"/>
      <c r="O284" s="905"/>
      <c r="P284" s="905"/>
      <c r="Q284" s="931"/>
      <c r="R284" s="902"/>
    </row>
    <row r="285">
      <c r="A285" s="893"/>
      <c r="B285" s="901"/>
      <c r="C285" s="894"/>
      <c r="D285" s="894"/>
      <c r="E285" s="896"/>
      <c r="F285" s="901"/>
      <c r="G285" s="896"/>
      <c r="H285" s="896"/>
      <c r="I285" s="896"/>
      <c r="J285" s="898"/>
      <c r="K285" s="899"/>
      <c r="L285" s="905"/>
      <c r="M285" s="905"/>
      <c r="N285" s="905"/>
      <c r="O285" s="905"/>
      <c r="P285" s="905"/>
      <c r="Q285" s="931"/>
      <c r="R285" s="902"/>
    </row>
    <row r="286">
      <c r="A286" s="893"/>
      <c r="B286" s="901"/>
      <c r="C286" s="894"/>
      <c r="D286" s="894"/>
      <c r="E286" s="896"/>
      <c r="F286" s="901"/>
      <c r="G286" s="896"/>
      <c r="H286" s="896"/>
      <c r="I286" s="896"/>
      <c r="J286" s="898"/>
      <c r="K286" s="899"/>
      <c r="L286" s="905"/>
      <c r="M286" s="905"/>
      <c r="N286" s="905"/>
      <c r="O286" s="905"/>
      <c r="P286" s="905"/>
      <c r="Q286" s="931"/>
      <c r="R286" s="902"/>
    </row>
    <row r="287">
      <c r="A287" s="893"/>
      <c r="B287" s="901"/>
      <c r="C287" s="894"/>
      <c r="D287" s="894"/>
      <c r="E287" s="896"/>
      <c r="F287" s="901"/>
      <c r="G287" s="896"/>
      <c r="H287" s="896"/>
      <c r="I287" s="896"/>
      <c r="J287" s="898"/>
      <c r="K287" s="899"/>
      <c r="L287" s="905"/>
      <c r="M287" s="905"/>
      <c r="N287" s="905"/>
      <c r="O287" s="905"/>
      <c r="P287" s="905"/>
      <c r="Q287" s="931"/>
      <c r="R287" s="902"/>
    </row>
    <row r="288">
      <c r="A288" s="893"/>
      <c r="B288" s="901"/>
      <c r="C288" s="894"/>
      <c r="D288" s="894"/>
      <c r="E288" s="896"/>
      <c r="F288" s="901"/>
      <c r="G288" s="896"/>
      <c r="H288" s="896"/>
      <c r="I288" s="896"/>
      <c r="J288" s="898"/>
      <c r="K288" s="899"/>
      <c r="L288" s="905"/>
      <c r="M288" s="905"/>
      <c r="N288" s="905"/>
      <c r="O288" s="905"/>
      <c r="P288" s="905"/>
      <c r="Q288" s="931"/>
      <c r="R288" s="902"/>
    </row>
    <row r="289">
      <c r="A289" s="893"/>
      <c r="B289" s="901"/>
      <c r="C289" s="894"/>
      <c r="D289" s="894"/>
      <c r="E289" s="896"/>
      <c r="F289" s="901"/>
      <c r="G289" s="896"/>
      <c r="H289" s="896"/>
      <c r="I289" s="896"/>
      <c r="J289" s="898"/>
      <c r="K289" s="899"/>
      <c r="L289" s="905"/>
      <c r="M289" s="905"/>
      <c r="N289" s="905"/>
      <c r="O289" s="905"/>
      <c r="P289" s="905"/>
      <c r="Q289" s="931"/>
      <c r="R289" s="902"/>
    </row>
    <row r="290">
      <c r="A290" s="893"/>
      <c r="B290" s="901"/>
      <c r="C290" s="894"/>
      <c r="D290" s="894"/>
      <c r="E290" s="896"/>
      <c r="F290" s="901"/>
      <c r="G290" s="896"/>
      <c r="H290" s="896"/>
      <c r="I290" s="896"/>
      <c r="J290" s="898"/>
      <c r="K290" s="899"/>
      <c r="L290" s="905"/>
      <c r="M290" s="905"/>
      <c r="N290" s="905"/>
      <c r="O290" s="905"/>
      <c r="P290" s="905"/>
      <c r="Q290" s="931"/>
      <c r="R290" s="902"/>
    </row>
    <row r="291">
      <c r="A291" s="893"/>
      <c r="B291" s="901"/>
      <c r="C291" s="894"/>
      <c r="D291" s="894"/>
      <c r="E291" s="896"/>
      <c r="F291" s="901"/>
      <c r="G291" s="896"/>
      <c r="H291" s="896"/>
      <c r="I291" s="896"/>
      <c r="J291" s="898"/>
      <c r="K291" s="899"/>
      <c r="L291" s="905"/>
      <c r="M291" s="905"/>
      <c r="N291" s="905"/>
      <c r="O291" s="905"/>
      <c r="P291" s="905"/>
      <c r="Q291" s="931"/>
      <c r="R291" s="902"/>
    </row>
    <row r="292">
      <c r="A292" s="893"/>
      <c r="B292" s="901"/>
      <c r="C292" s="894"/>
      <c r="D292" s="894"/>
      <c r="E292" s="896"/>
      <c r="F292" s="901"/>
      <c r="G292" s="896"/>
      <c r="H292" s="896"/>
      <c r="I292" s="896"/>
      <c r="J292" s="898"/>
      <c r="K292" s="899"/>
      <c r="L292" s="905"/>
      <c r="M292" s="905"/>
      <c r="N292" s="905"/>
      <c r="O292" s="905"/>
      <c r="P292" s="905"/>
      <c r="Q292" s="931"/>
      <c r="R292" s="902"/>
    </row>
    <row r="293">
      <c r="A293" s="893"/>
      <c r="B293" s="901"/>
      <c r="C293" s="894"/>
      <c r="D293" s="894"/>
      <c r="E293" s="896"/>
      <c r="F293" s="901"/>
      <c r="G293" s="896"/>
      <c r="H293" s="896"/>
      <c r="I293" s="896"/>
      <c r="J293" s="898"/>
      <c r="K293" s="899"/>
      <c r="L293" s="905"/>
      <c r="M293" s="905"/>
      <c r="N293" s="905"/>
      <c r="O293" s="905"/>
      <c r="P293" s="905"/>
      <c r="Q293" s="931"/>
      <c r="R293" s="902"/>
    </row>
    <row r="294">
      <c r="A294" s="893"/>
      <c r="B294" s="901"/>
      <c r="C294" s="894"/>
      <c r="D294" s="894"/>
      <c r="E294" s="896"/>
      <c r="F294" s="901"/>
      <c r="G294" s="896"/>
      <c r="H294" s="896"/>
      <c r="I294" s="896"/>
      <c r="J294" s="898"/>
      <c r="K294" s="899"/>
      <c r="L294" s="905"/>
      <c r="M294" s="905"/>
      <c r="N294" s="905"/>
      <c r="O294" s="905"/>
      <c r="P294" s="905"/>
      <c r="Q294" s="931"/>
      <c r="R294" s="902"/>
    </row>
    <row r="295">
      <c r="A295" s="893"/>
      <c r="B295" s="901"/>
      <c r="C295" s="894"/>
      <c r="D295" s="894"/>
      <c r="E295" s="896"/>
      <c r="F295" s="901"/>
      <c r="G295" s="896"/>
      <c r="H295" s="896"/>
      <c r="I295" s="896"/>
      <c r="J295" s="898"/>
      <c r="K295" s="899"/>
      <c r="L295" s="905"/>
      <c r="M295" s="905"/>
      <c r="N295" s="905"/>
      <c r="O295" s="905"/>
      <c r="P295" s="905"/>
      <c r="Q295" s="931"/>
      <c r="R295" s="902"/>
    </row>
    <row r="296">
      <c r="A296" s="893"/>
      <c r="B296" s="901"/>
      <c r="C296" s="894"/>
      <c r="D296" s="894"/>
      <c r="E296" s="896"/>
      <c r="F296" s="901"/>
      <c r="G296" s="896"/>
      <c r="H296" s="896"/>
      <c r="I296" s="896"/>
      <c r="J296" s="898"/>
      <c r="K296" s="899"/>
      <c r="L296" s="905"/>
      <c r="M296" s="905"/>
      <c r="N296" s="905"/>
      <c r="O296" s="905"/>
      <c r="P296" s="905"/>
      <c r="Q296" s="931"/>
      <c r="R296" s="902"/>
    </row>
    <row r="297">
      <c r="A297" s="893"/>
      <c r="B297" s="901"/>
      <c r="C297" s="894"/>
      <c r="D297" s="894"/>
      <c r="E297" s="896"/>
      <c r="F297" s="901"/>
      <c r="G297" s="896"/>
      <c r="H297" s="896"/>
      <c r="I297" s="896"/>
      <c r="J297" s="898"/>
      <c r="K297" s="899"/>
      <c r="L297" s="905"/>
      <c r="M297" s="905"/>
      <c r="N297" s="905"/>
      <c r="O297" s="905"/>
      <c r="P297" s="905"/>
      <c r="Q297" s="931"/>
      <c r="R297" s="902"/>
    </row>
    <row r="298">
      <c r="A298" s="893"/>
      <c r="B298" s="901"/>
      <c r="C298" s="894"/>
      <c r="D298" s="894"/>
      <c r="E298" s="896"/>
      <c r="F298" s="901"/>
      <c r="G298" s="896"/>
      <c r="H298" s="896"/>
      <c r="I298" s="896"/>
      <c r="J298" s="898"/>
      <c r="K298" s="899"/>
      <c r="L298" s="905"/>
      <c r="M298" s="905"/>
      <c r="N298" s="905"/>
      <c r="O298" s="905"/>
      <c r="P298" s="905"/>
      <c r="Q298" s="931"/>
      <c r="R298" s="902"/>
    </row>
    <row r="299">
      <c r="A299" s="893"/>
      <c r="B299" s="901"/>
      <c r="C299" s="894"/>
      <c r="D299" s="894"/>
      <c r="E299" s="896"/>
      <c r="F299" s="901"/>
      <c r="G299" s="896"/>
      <c r="H299" s="896"/>
      <c r="I299" s="896"/>
      <c r="J299" s="898"/>
      <c r="K299" s="899"/>
      <c r="L299" s="905"/>
      <c r="M299" s="905"/>
      <c r="N299" s="905"/>
      <c r="O299" s="905"/>
      <c r="P299" s="905"/>
      <c r="Q299" s="931"/>
      <c r="R299" s="902"/>
    </row>
    <row r="300">
      <c r="A300" s="893"/>
      <c r="B300" s="901"/>
      <c r="C300" s="894"/>
      <c r="D300" s="894"/>
      <c r="E300" s="896"/>
      <c r="F300" s="901"/>
      <c r="G300" s="896"/>
      <c r="H300" s="896"/>
      <c r="I300" s="896"/>
      <c r="J300" s="898"/>
      <c r="K300" s="899"/>
      <c r="L300" s="905"/>
      <c r="M300" s="905"/>
      <c r="N300" s="905"/>
      <c r="O300" s="905"/>
      <c r="P300" s="905"/>
      <c r="Q300" s="931"/>
      <c r="R300" s="902"/>
    </row>
    <row r="301">
      <c r="A301" s="893"/>
      <c r="B301" s="901"/>
      <c r="C301" s="894"/>
      <c r="D301" s="894"/>
      <c r="E301" s="896"/>
      <c r="F301" s="901"/>
      <c r="G301" s="896"/>
      <c r="H301" s="896"/>
      <c r="I301" s="896"/>
      <c r="J301" s="898"/>
      <c r="K301" s="899"/>
      <c r="L301" s="905"/>
      <c r="M301" s="905"/>
      <c r="N301" s="905"/>
      <c r="O301" s="905"/>
      <c r="P301" s="905"/>
      <c r="Q301" s="931"/>
      <c r="R301" s="902"/>
    </row>
    <row r="302">
      <c r="A302" s="893"/>
      <c r="B302" s="901"/>
      <c r="C302" s="894"/>
      <c r="D302" s="894"/>
      <c r="E302" s="896"/>
      <c r="F302" s="901"/>
      <c r="G302" s="896"/>
      <c r="H302" s="896"/>
      <c r="I302" s="896"/>
      <c r="J302" s="898"/>
      <c r="K302" s="899"/>
      <c r="L302" s="905"/>
      <c r="M302" s="905"/>
      <c r="N302" s="905"/>
      <c r="O302" s="905"/>
      <c r="P302" s="905"/>
      <c r="Q302" s="931"/>
      <c r="R302" s="902"/>
    </row>
    <row r="303">
      <c r="A303" s="893"/>
      <c r="B303" s="901"/>
      <c r="C303" s="894"/>
      <c r="D303" s="894"/>
      <c r="E303" s="896"/>
      <c r="F303" s="901"/>
      <c r="G303" s="896"/>
      <c r="H303" s="896"/>
      <c r="I303" s="896"/>
      <c r="J303" s="898"/>
      <c r="K303" s="899"/>
      <c r="L303" s="905"/>
      <c r="M303" s="905"/>
      <c r="N303" s="905"/>
      <c r="O303" s="905"/>
      <c r="P303" s="905"/>
      <c r="Q303" s="931"/>
      <c r="R303" s="902"/>
    </row>
    <row r="304">
      <c r="A304" s="893"/>
      <c r="B304" s="901"/>
      <c r="C304" s="894"/>
      <c r="D304" s="894"/>
      <c r="E304" s="896"/>
      <c r="F304" s="901"/>
      <c r="G304" s="896"/>
      <c r="H304" s="896"/>
      <c r="I304" s="896"/>
      <c r="J304" s="898"/>
      <c r="K304" s="899"/>
      <c r="L304" s="905"/>
      <c r="M304" s="905"/>
      <c r="N304" s="905"/>
      <c r="O304" s="905"/>
      <c r="P304" s="905"/>
      <c r="Q304" s="931"/>
      <c r="R304" s="902"/>
    </row>
    <row r="305">
      <c r="A305" s="893"/>
      <c r="B305" s="901"/>
      <c r="C305" s="894"/>
      <c r="D305" s="894"/>
      <c r="E305" s="896"/>
      <c r="F305" s="901"/>
      <c r="G305" s="896"/>
      <c r="H305" s="896"/>
      <c r="I305" s="896"/>
      <c r="J305" s="898"/>
      <c r="K305" s="899"/>
      <c r="L305" s="905"/>
      <c r="M305" s="905"/>
      <c r="N305" s="905"/>
      <c r="O305" s="905"/>
      <c r="P305" s="905"/>
      <c r="Q305" s="931"/>
      <c r="R305" s="902"/>
    </row>
    <row r="306">
      <c r="A306" s="893"/>
      <c r="B306" s="901"/>
      <c r="C306" s="894"/>
      <c r="D306" s="894"/>
      <c r="E306" s="896"/>
      <c r="F306" s="901"/>
      <c r="G306" s="896"/>
      <c r="H306" s="896"/>
      <c r="I306" s="896"/>
      <c r="J306" s="898"/>
      <c r="K306" s="899"/>
      <c r="L306" s="905"/>
      <c r="M306" s="905"/>
      <c r="N306" s="905"/>
      <c r="O306" s="905"/>
      <c r="P306" s="905"/>
      <c r="Q306" s="931"/>
      <c r="R306" s="902"/>
    </row>
    <row r="307">
      <c r="A307" s="893"/>
      <c r="B307" s="901"/>
      <c r="C307" s="894"/>
      <c r="D307" s="894"/>
      <c r="E307" s="896"/>
      <c r="F307" s="901"/>
      <c r="G307" s="896"/>
      <c r="H307" s="896"/>
      <c r="I307" s="896"/>
      <c r="J307" s="898"/>
      <c r="K307" s="899"/>
      <c r="L307" s="905"/>
      <c r="M307" s="905"/>
      <c r="N307" s="905"/>
      <c r="O307" s="905"/>
      <c r="P307" s="905"/>
      <c r="Q307" s="931"/>
      <c r="R307" s="902"/>
    </row>
    <row r="308">
      <c r="A308" s="893"/>
      <c r="B308" s="901"/>
      <c r="C308" s="894"/>
      <c r="D308" s="894"/>
      <c r="E308" s="896"/>
      <c r="F308" s="901"/>
      <c r="G308" s="896"/>
      <c r="H308" s="896"/>
      <c r="I308" s="896"/>
      <c r="J308" s="898"/>
      <c r="K308" s="899"/>
      <c r="L308" s="905"/>
      <c r="M308" s="905"/>
      <c r="N308" s="905"/>
      <c r="O308" s="905"/>
      <c r="P308" s="905"/>
      <c r="Q308" s="931"/>
      <c r="R308" s="902"/>
    </row>
    <row r="309">
      <c r="A309" s="893"/>
      <c r="B309" s="901"/>
      <c r="C309" s="894"/>
      <c r="D309" s="894"/>
      <c r="E309" s="896"/>
      <c r="F309" s="901"/>
      <c r="G309" s="896"/>
      <c r="H309" s="896"/>
      <c r="I309" s="896"/>
      <c r="J309" s="898"/>
      <c r="K309" s="899"/>
      <c r="L309" s="905"/>
      <c r="M309" s="905"/>
      <c r="N309" s="905"/>
      <c r="O309" s="905"/>
      <c r="P309" s="905"/>
      <c r="Q309" s="931"/>
      <c r="R309" s="902"/>
    </row>
    <row r="310">
      <c r="A310" s="893"/>
      <c r="B310" s="901"/>
      <c r="C310" s="894"/>
      <c r="D310" s="894"/>
      <c r="E310" s="896"/>
      <c r="F310" s="901"/>
      <c r="G310" s="896"/>
      <c r="H310" s="896"/>
      <c r="I310" s="896"/>
      <c r="J310" s="898"/>
      <c r="K310" s="899"/>
      <c r="L310" s="905"/>
      <c r="M310" s="905"/>
      <c r="N310" s="905"/>
      <c r="O310" s="905"/>
      <c r="P310" s="905"/>
      <c r="Q310" s="931"/>
      <c r="R310" s="902"/>
    </row>
    <row r="311">
      <c r="A311" s="893"/>
      <c r="B311" s="901"/>
      <c r="C311" s="894"/>
      <c r="D311" s="894"/>
      <c r="E311" s="896"/>
      <c r="F311" s="901"/>
      <c r="G311" s="896"/>
      <c r="H311" s="896"/>
      <c r="I311" s="896"/>
      <c r="J311" s="898"/>
      <c r="K311" s="899"/>
      <c r="L311" s="905"/>
      <c r="M311" s="905"/>
      <c r="N311" s="905"/>
      <c r="O311" s="905"/>
      <c r="P311" s="905"/>
      <c r="Q311" s="931"/>
      <c r="R311" s="902"/>
    </row>
    <row r="312">
      <c r="A312" s="893"/>
      <c r="B312" s="901"/>
      <c r="C312" s="894"/>
      <c r="D312" s="894"/>
      <c r="E312" s="896"/>
      <c r="F312" s="901"/>
      <c r="G312" s="896"/>
      <c r="H312" s="896"/>
      <c r="I312" s="896"/>
      <c r="J312" s="898"/>
      <c r="K312" s="899"/>
      <c r="L312" s="905"/>
      <c r="M312" s="905"/>
      <c r="N312" s="905"/>
      <c r="O312" s="905"/>
      <c r="P312" s="905"/>
      <c r="Q312" s="931"/>
      <c r="R312" s="902"/>
    </row>
    <row r="313">
      <c r="A313" s="893"/>
      <c r="B313" s="901"/>
      <c r="C313" s="894"/>
      <c r="D313" s="894"/>
      <c r="E313" s="896"/>
      <c r="F313" s="901"/>
      <c r="G313" s="896"/>
      <c r="H313" s="896"/>
      <c r="I313" s="896"/>
      <c r="J313" s="898"/>
      <c r="K313" s="899"/>
      <c r="L313" s="905"/>
      <c r="M313" s="905"/>
      <c r="N313" s="905"/>
      <c r="O313" s="905"/>
      <c r="P313" s="905"/>
      <c r="Q313" s="931"/>
      <c r="R313" s="902"/>
    </row>
    <row r="314">
      <c r="A314" s="893"/>
      <c r="B314" s="901"/>
      <c r="C314" s="894"/>
      <c r="D314" s="894"/>
      <c r="E314" s="896"/>
      <c r="F314" s="901"/>
      <c r="G314" s="896"/>
      <c r="H314" s="896"/>
      <c r="I314" s="896"/>
      <c r="J314" s="898"/>
      <c r="K314" s="899"/>
      <c r="L314" s="905"/>
      <c r="M314" s="905"/>
      <c r="N314" s="905"/>
      <c r="O314" s="905"/>
      <c r="P314" s="905"/>
      <c r="Q314" s="931"/>
      <c r="R314" s="902"/>
    </row>
    <row r="315">
      <c r="A315" s="893"/>
      <c r="B315" s="901"/>
      <c r="C315" s="894"/>
      <c r="D315" s="894"/>
      <c r="E315" s="896"/>
      <c r="F315" s="901"/>
      <c r="G315" s="896"/>
      <c r="H315" s="896"/>
      <c r="I315" s="896"/>
      <c r="J315" s="898"/>
      <c r="K315" s="899"/>
      <c r="L315" s="905"/>
      <c r="M315" s="905"/>
      <c r="N315" s="905"/>
      <c r="O315" s="905"/>
      <c r="P315" s="905"/>
      <c r="Q315" s="931"/>
      <c r="R315" s="902"/>
    </row>
    <row r="316">
      <c r="A316" s="893"/>
      <c r="B316" s="901"/>
      <c r="C316" s="894"/>
      <c r="D316" s="894"/>
      <c r="E316" s="896"/>
      <c r="F316" s="901"/>
      <c r="G316" s="896"/>
      <c r="H316" s="896"/>
      <c r="I316" s="896"/>
      <c r="J316" s="898"/>
      <c r="K316" s="899"/>
      <c r="L316" s="905"/>
      <c r="M316" s="905"/>
      <c r="N316" s="905"/>
      <c r="O316" s="905"/>
      <c r="P316" s="905"/>
      <c r="Q316" s="931"/>
      <c r="R316" s="902"/>
    </row>
    <row r="317">
      <c r="A317" s="893"/>
      <c r="B317" s="901"/>
      <c r="C317" s="894"/>
      <c r="D317" s="894"/>
      <c r="E317" s="896"/>
      <c r="F317" s="901"/>
      <c r="G317" s="896"/>
      <c r="H317" s="896"/>
      <c r="I317" s="896"/>
      <c r="J317" s="898"/>
      <c r="K317" s="899"/>
      <c r="L317" s="905"/>
      <c r="M317" s="905"/>
      <c r="N317" s="905"/>
      <c r="O317" s="905"/>
      <c r="P317" s="905"/>
      <c r="Q317" s="931"/>
      <c r="R317" s="902"/>
    </row>
    <row r="318">
      <c r="A318" s="893"/>
      <c r="B318" s="901"/>
      <c r="C318" s="894"/>
      <c r="D318" s="894"/>
      <c r="E318" s="896"/>
      <c r="F318" s="901"/>
      <c r="G318" s="896"/>
      <c r="H318" s="896"/>
      <c r="I318" s="896"/>
      <c r="J318" s="898"/>
      <c r="K318" s="899"/>
      <c r="L318" s="905"/>
      <c r="M318" s="905"/>
      <c r="N318" s="905"/>
      <c r="O318" s="905"/>
      <c r="P318" s="905"/>
      <c r="Q318" s="931"/>
      <c r="R318" s="902"/>
    </row>
    <row r="319">
      <c r="A319" s="893"/>
      <c r="B319" s="901"/>
      <c r="C319" s="894"/>
      <c r="D319" s="894"/>
      <c r="E319" s="896"/>
      <c r="F319" s="901"/>
      <c r="G319" s="896"/>
      <c r="H319" s="896"/>
      <c r="I319" s="896"/>
      <c r="J319" s="898"/>
      <c r="K319" s="899"/>
      <c r="L319" s="905"/>
      <c r="M319" s="905"/>
      <c r="N319" s="905"/>
      <c r="O319" s="905"/>
      <c r="P319" s="905"/>
      <c r="Q319" s="931"/>
      <c r="R319" s="902"/>
    </row>
    <row r="320">
      <c r="A320" s="893"/>
      <c r="B320" s="901"/>
      <c r="C320" s="894"/>
      <c r="D320" s="894"/>
      <c r="E320" s="896"/>
      <c r="F320" s="901"/>
      <c r="G320" s="896"/>
      <c r="H320" s="896"/>
      <c r="I320" s="896"/>
      <c r="J320" s="898"/>
      <c r="K320" s="899"/>
      <c r="L320" s="905"/>
      <c r="M320" s="905"/>
      <c r="N320" s="905"/>
      <c r="O320" s="905"/>
      <c r="P320" s="905"/>
      <c r="Q320" s="931"/>
      <c r="R320" s="902"/>
    </row>
    <row r="321">
      <c r="A321" s="893"/>
      <c r="B321" s="901"/>
      <c r="C321" s="894"/>
      <c r="D321" s="894"/>
      <c r="E321" s="896"/>
      <c r="F321" s="901"/>
      <c r="G321" s="896"/>
      <c r="H321" s="896"/>
      <c r="I321" s="896"/>
      <c r="J321" s="898"/>
      <c r="K321" s="899"/>
      <c r="L321" s="905"/>
      <c r="M321" s="905"/>
      <c r="N321" s="905"/>
      <c r="O321" s="905"/>
      <c r="P321" s="905"/>
      <c r="Q321" s="931"/>
      <c r="R321" s="902"/>
    </row>
    <row r="322">
      <c r="A322" s="893"/>
      <c r="B322" s="901"/>
      <c r="C322" s="894"/>
      <c r="D322" s="894"/>
      <c r="E322" s="896"/>
      <c r="F322" s="901"/>
      <c r="G322" s="896"/>
      <c r="H322" s="896"/>
      <c r="I322" s="896"/>
      <c r="J322" s="898"/>
      <c r="K322" s="899"/>
      <c r="L322" s="905"/>
      <c r="M322" s="905"/>
      <c r="N322" s="905"/>
      <c r="O322" s="905"/>
      <c r="P322" s="905"/>
      <c r="Q322" s="931"/>
      <c r="R322" s="902"/>
    </row>
    <row r="323">
      <c r="A323" s="893"/>
      <c r="B323" s="901"/>
      <c r="C323" s="894"/>
      <c r="D323" s="894"/>
      <c r="E323" s="896"/>
      <c r="F323" s="901"/>
      <c r="G323" s="896"/>
      <c r="H323" s="896"/>
      <c r="I323" s="896"/>
      <c r="J323" s="898"/>
      <c r="K323" s="899"/>
      <c r="L323" s="905"/>
      <c r="M323" s="905"/>
      <c r="N323" s="905"/>
      <c r="O323" s="905"/>
      <c r="P323" s="905"/>
      <c r="Q323" s="931"/>
      <c r="R323" s="902"/>
    </row>
    <row r="324">
      <c r="A324" s="893"/>
      <c r="B324" s="901"/>
      <c r="C324" s="894"/>
      <c r="D324" s="894"/>
      <c r="E324" s="896"/>
      <c r="F324" s="901"/>
      <c r="G324" s="896"/>
      <c r="H324" s="896"/>
      <c r="I324" s="896"/>
      <c r="J324" s="898"/>
      <c r="K324" s="899"/>
      <c r="L324" s="905"/>
      <c r="M324" s="905"/>
      <c r="N324" s="905"/>
      <c r="O324" s="905"/>
      <c r="P324" s="905"/>
      <c r="Q324" s="931"/>
      <c r="R324" s="902"/>
    </row>
    <row r="325">
      <c r="A325" s="893"/>
      <c r="B325" s="901"/>
      <c r="C325" s="894"/>
      <c r="D325" s="894"/>
      <c r="E325" s="896"/>
      <c r="F325" s="901"/>
      <c r="G325" s="896"/>
      <c r="H325" s="896"/>
      <c r="I325" s="896"/>
      <c r="J325" s="898"/>
      <c r="K325" s="899"/>
      <c r="L325" s="905"/>
      <c r="M325" s="905"/>
      <c r="N325" s="905"/>
      <c r="O325" s="905"/>
      <c r="P325" s="905"/>
      <c r="Q325" s="931"/>
      <c r="R325" s="902"/>
    </row>
    <row r="326">
      <c r="A326" s="893"/>
      <c r="B326" s="901"/>
      <c r="C326" s="894"/>
      <c r="D326" s="894"/>
      <c r="E326" s="896"/>
      <c r="F326" s="901"/>
      <c r="G326" s="896"/>
      <c r="H326" s="896"/>
      <c r="I326" s="896"/>
      <c r="J326" s="898"/>
      <c r="K326" s="899"/>
      <c r="L326" s="905"/>
      <c r="M326" s="905"/>
      <c r="N326" s="905"/>
      <c r="O326" s="905"/>
      <c r="P326" s="905"/>
      <c r="Q326" s="931"/>
      <c r="R326" s="902"/>
    </row>
    <row r="327">
      <c r="A327" s="893"/>
      <c r="B327" s="901"/>
      <c r="C327" s="894"/>
      <c r="D327" s="894"/>
      <c r="E327" s="896"/>
      <c r="F327" s="901"/>
      <c r="G327" s="896"/>
      <c r="H327" s="896"/>
      <c r="I327" s="896"/>
      <c r="J327" s="898"/>
      <c r="K327" s="899"/>
      <c r="L327" s="905"/>
      <c r="M327" s="905"/>
      <c r="N327" s="905"/>
      <c r="O327" s="905"/>
      <c r="P327" s="905"/>
      <c r="Q327" s="931"/>
      <c r="R327" s="902"/>
    </row>
    <row r="328">
      <c r="A328" s="893"/>
      <c r="B328" s="901"/>
      <c r="C328" s="894"/>
      <c r="D328" s="894"/>
      <c r="E328" s="896"/>
      <c r="F328" s="901"/>
      <c r="G328" s="896"/>
      <c r="H328" s="896"/>
      <c r="I328" s="896"/>
      <c r="J328" s="898"/>
      <c r="K328" s="899"/>
      <c r="L328" s="905"/>
      <c r="M328" s="905"/>
      <c r="N328" s="905"/>
      <c r="O328" s="905"/>
      <c r="P328" s="905"/>
      <c r="Q328" s="931"/>
      <c r="R328" s="902"/>
    </row>
    <row r="329">
      <c r="A329" s="893"/>
      <c r="B329" s="901"/>
      <c r="C329" s="894"/>
      <c r="D329" s="894"/>
      <c r="E329" s="896"/>
      <c r="F329" s="901"/>
      <c r="G329" s="896"/>
      <c r="H329" s="896"/>
      <c r="I329" s="896"/>
      <c r="J329" s="898"/>
      <c r="K329" s="899"/>
      <c r="L329" s="905"/>
      <c r="M329" s="905"/>
      <c r="N329" s="905"/>
      <c r="O329" s="905"/>
      <c r="P329" s="905"/>
      <c r="Q329" s="931"/>
      <c r="R329" s="902"/>
    </row>
    <row r="330">
      <c r="A330" s="893"/>
      <c r="B330" s="901"/>
      <c r="C330" s="894"/>
      <c r="D330" s="894"/>
      <c r="E330" s="896"/>
      <c r="F330" s="901"/>
      <c r="G330" s="896"/>
      <c r="H330" s="896"/>
      <c r="I330" s="896"/>
      <c r="J330" s="898"/>
      <c r="K330" s="899"/>
      <c r="L330" s="905"/>
      <c r="M330" s="905"/>
      <c r="N330" s="905"/>
      <c r="O330" s="905"/>
      <c r="P330" s="905"/>
      <c r="Q330" s="931"/>
      <c r="R330" s="902"/>
    </row>
    <row r="331">
      <c r="A331" s="893"/>
      <c r="B331" s="901"/>
      <c r="C331" s="894"/>
      <c r="D331" s="894"/>
      <c r="E331" s="896"/>
      <c r="F331" s="901"/>
      <c r="G331" s="896"/>
      <c r="H331" s="896"/>
      <c r="I331" s="896"/>
      <c r="J331" s="898"/>
      <c r="K331" s="899"/>
      <c r="L331" s="905"/>
      <c r="M331" s="905"/>
      <c r="N331" s="905"/>
      <c r="O331" s="905"/>
      <c r="P331" s="905"/>
      <c r="Q331" s="931"/>
      <c r="R331" s="902"/>
    </row>
    <row r="332">
      <c r="A332" s="893"/>
      <c r="B332" s="901"/>
      <c r="C332" s="894"/>
      <c r="D332" s="894"/>
      <c r="E332" s="896"/>
      <c r="F332" s="901"/>
      <c r="G332" s="896"/>
      <c r="H332" s="896"/>
      <c r="I332" s="896"/>
      <c r="J332" s="898"/>
      <c r="K332" s="899"/>
      <c r="L332" s="905"/>
      <c r="M332" s="905"/>
      <c r="N332" s="905"/>
      <c r="O332" s="905"/>
      <c r="P332" s="905"/>
      <c r="Q332" s="931"/>
      <c r="R332" s="902"/>
    </row>
    <row r="333">
      <c r="A333" s="893"/>
      <c r="B333" s="901"/>
      <c r="C333" s="894"/>
      <c r="D333" s="894"/>
      <c r="E333" s="896"/>
      <c r="F333" s="901"/>
      <c r="G333" s="896"/>
      <c r="H333" s="896"/>
      <c r="I333" s="896"/>
      <c r="J333" s="898"/>
      <c r="K333" s="899"/>
      <c r="L333" s="905"/>
      <c r="M333" s="905"/>
      <c r="N333" s="905"/>
      <c r="O333" s="905"/>
      <c r="P333" s="905"/>
      <c r="Q333" s="931"/>
      <c r="R333" s="902"/>
    </row>
    <row r="334">
      <c r="A334" s="893"/>
      <c r="B334" s="901"/>
      <c r="C334" s="894"/>
      <c r="D334" s="894"/>
      <c r="E334" s="896"/>
      <c r="F334" s="901"/>
      <c r="G334" s="896"/>
      <c r="H334" s="896"/>
      <c r="I334" s="896"/>
      <c r="J334" s="898"/>
      <c r="K334" s="899"/>
      <c r="L334" s="905"/>
      <c r="M334" s="905"/>
      <c r="N334" s="905"/>
      <c r="O334" s="905"/>
      <c r="P334" s="905"/>
      <c r="Q334" s="931"/>
      <c r="R334" s="902"/>
    </row>
    <row r="335">
      <c r="A335" s="893"/>
      <c r="B335" s="901"/>
      <c r="C335" s="894"/>
      <c r="D335" s="894"/>
      <c r="E335" s="896"/>
      <c r="F335" s="901"/>
      <c r="G335" s="896"/>
      <c r="H335" s="896"/>
      <c r="I335" s="896"/>
      <c r="J335" s="898"/>
      <c r="K335" s="899"/>
      <c r="L335" s="905"/>
      <c r="M335" s="905"/>
      <c r="N335" s="905"/>
      <c r="O335" s="905"/>
      <c r="P335" s="905"/>
      <c r="Q335" s="931"/>
      <c r="R335" s="902"/>
    </row>
    <row r="336">
      <c r="A336" s="893"/>
      <c r="B336" s="901"/>
      <c r="C336" s="894"/>
      <c r="D336" s="894"/>
      <c r="E336" s="896"/>
      <c r="F336" s="901"/>
      <c r="G336" s="896"/>
      <c r="H336" s="896"/>
      <c r="I336" s="896"/>
      <c r="J336" s="898"/>
      <c r="K336" s="899"/>
      <c r="L336" s="905"/>
      <c r="M336" s="905"/>
      <c r="N336" s="905"/>
      <c r="O336" s="905"/>
      <c r="P336" s="905"/>
      <c r="Q336" s="931"/>
      <c r="R336" s="902"/>
    </row>
    <row r="337">
      <c r="A337" s="893"/>
      <c r="B337" s="901"/>
      <c r="C337" s="894"/>
      <c r="D337" s="894"/>
      <c r="E337" s="896"/>
      <c r="F337" s="901"/>
      <c r="G337" s="896"/>
      <c r="H337" s="896"/>
      <c r="I337" s="896"/>
      <c r="J337" s="898"/>
      <c r="K337" s="899"/>
      <c r="L337" s="905"/>
      <c r="M337" s="905"/>
      <c r="N337" s="905"/>
      <c r="O337" s="905"/>
      <c r="P337" s="905"/>
      <c r="Q337" s="931"/>
      <c r="R337" s="902"/>
    </row>
    <row r="338">
      <c r="A338" s="893"/>
      <c r="B338" s="901"/>
      <c r="C338" s="894"/>
      <c r="D338" s="894"/>
      <c r="E338" s="896"/>
      <c r="F338" s="901"/>
      <c r="G338" s="896"/>
      <c r="H338" s="896"/>
      <c r="I338" s="896"/>
      <c r="J338" s="898"/>
      <c r="K338" s="899"/>
      <c r="L338" s="905"/>
      <c r="M338" s="905"/>
      <c r="N338" s="905"/>
      <c r="O338" s="905"/>
      <c r="P338" s="905"/>
      <c r="Q338" s="931"/>
      <c r="R338" s="902"/>
    </row>
    <row r="339">
      <c r="A339" s="893"/>
      <c r="B339" s="901"/>
      <c r="C339" s="894"/>
      <c r="D339" s="894"/>
      <c r="E339" s="896"/>
      <c r="F339" s="901"/>
      <c r="G339" s="896"/>
      <c r="H339" s="896"/>
      <c r="I339" s="896"/>
      <c r="J339" s="898"/>
      <c r="K339" s="899"/>
      <c r="L339" s="905"/>
      <c r="M339" s="905"/>
      <c r="N339" s="905"/>
      <c r="O339" s="905"/>
      <c r="P339" s="905"/>
      <c r="Q339" s="931"/>
      <c r="R339" s="902"/>
    </row>
    <row r="340">
      <c r="A340" s="893"/>
      <c r="B340" s="901"/>
      <c r="C340" s="894"/>
      <c r="D340" s="894"/>
      <c r="E340" s="896"/>
      <c r="F340" s="901"/>
      <c r="G340" s="896"/>
      <c r="H340" s="896"/>
      <c r="I340" s="896"/>
      <c r="J340" s="898"/>
      <c r="K340" s="899"/>
      <c r="L340" s="905"/>
      <c r="M340" s="905"/>
      <c r="N340" s="905"/>
      <c r="O340" s="905"/>
      <c r="P340" s="905"/>
      <c r="Q340" s="931"/>
      <c r="R340" s="902"/>
    </row>
    <row r="341">
      <c r="A341" s="893"/>
      <c r="B341" s="901"/>
      <c r="C341" s="894"/>
      <c r="D341" s="894"/>
      <c r="E341" s="896"/>
      <c r="F341" s="901"/>
      <c r="G341" s="896"/>
      <c r="H341" s="896"/>
      <c r="I341" s="896"/>
      <c r="J341" s="898"/>
      <c r="K341" s="899"/>
      <c r="L341" s="905"/>
      <c r="M341" s="905"/>
      <c r="N341" s="905"/>
      <c r="O341" s="905"/>
      <c r="P341" s="905"/>
      <c r="Q341" s="931"/>
      <c r="R341" s="902"/>
    </row>
    <row r="342">
      <c r="A342" s="893"/>
      <c r="B342" s="901"/>
      <c r="C342" s="894"/>
      <c r="D342" s="894"/>
      <c r="E342" s="896"/>
      <c r="F342" s="901"/>
      <c r="G342" s="896"/>
      <c r="H342" s="896"/>
      <c r="I342" s="896"/>
      <c r="J342" s="898"/>
      <c r="K342" s="899"/>
      <c r="L342" s="905"/>
      <c r="M342" s="905"/>
      <c r="N342" s="905"/>
      <c r="O342" s="905"/>
      <c r="P342" s="905"/>
      <c r="Q342" s="931"/>
      <c r="R342" s="902"/>
    </row>
    <row r="343">
      <c r="A343" s="893"/>
      <c r="B343" s="901"/>
      <c r="C343" s="894"/>
      <c r="D343" s="894"/>
      <c r="E343" s="896"/>
      <c r="F343" s="901"/>
      <c r="G343" s="896"/>
      <c r="H343" s="896"/>
      <c r="I343" s="896"/>
      <c r="J343" s="898"/>
      <c r="K343" s="899"/>
      <c r="L343" s="905"/>
      <c r="M343" s="905"/>
      <c r="N343" s="905"/>
      <c r="O343" s="905"/>
      <c r="P343" s="905"/>
      <c r="Q343" s="931"/>
      <c r="R343" s="902"/>
    </row>
    <row r="344">
      <c r="A344" s="893"/>
      <c r="B344" s="901"/>
      <c r="C344" s="894"/>
      <c r="D344" s="894"/>
      <c r="E344" s="896"/>
      <c r="F344" s="901"/>
      <c r="G344" s="896"/>
      <c r="H344" s="896"/>
      <c r="I344" s="896"/>
      <c r="J344" s="898"/>
      <c r="K344" s="899"/>
      <c r="L344" s="905"/>
      <c r="M344" s="905"/>
      <c r="N344" s="905"/>
      <c r="O344" s="905"/>
      <c r="P344" s="905"/>
      <c r="Q344" s="931"/>
      <c r="R344" s="902"/>
    </row>
    <row r="345">
      <c r="A345" s="893"/>
      <c r="B345" s="901"/>
      <c r="C345" s="894"/>
      <c r="D345" s="894"/>
      <c r="E345" s="896"/>
      <c r="F345" s="901"/>
      <c r="G345" s="896"/>
      <c r="H345" s="896"/>
      <c r="I345" s="896"/>
      <c r="J345" s="898"/>
      <c r="K345" s="899"/>
      <c r="L345" s="905"/>
      <c r="M345" s="905"/>
      <c r="N345" s="905"/>
      <c r="O345" s="905"/>
      <c r="P345" s="905"/>
      <c r="Q345" s="931"/>
      <c r="R345" s="902"/>
    </row>
    <row r="346">
      <c r="A346" s="893"/>
      <c r="B346" s="901"/>
      <c r="C346" s="894"/>
      <c r="D346" s="894"/>
      <c r="E346" s="896"/>
      <c r="F346" s="901"/>
      <c r="G346" s="896"/>
      <c r="H346" s="896"/>
      <c r="I346" s="896"/>
      <c r="J346" s="898"/>
      <c r="K346" s="899"/>
      <c r="L346" s="905"/>
      <c r="M346" s="905"/>
      <c r="N346" s="905"/>
      <c r="O346" s="905"/>
      <c r="P346" s="905"/>
      <c r="Q346" s="931"/>
      <c r="R346" s="902"/>
    </row>
    <row r="347">
      <c r="A347" s="893"/>
      <c r="B347" s="901"/>
      <c r="C347" s="894"/>
      <c r="D347" s="894"/>
      <c r="E347" s="896"/>
      <c r="F347" s="901"/>
      <c r="G347" s="896"/>
      <c r="H347" s="896"/>
      <c r="I347" s="896"/>
      <c r="J347" s="898"/>
      <c r="K347" s="899"/>
      <c r="L347" s="905"/>
      <c r="M347" s="905"/>
      <c r="N347" s="905"/>
      <c r="O347" s="905"/>
      <c r="P347" s="905"/>
      <c r="Q347" s="931"/>
      <c r="R347" s="902"/>
    </row>
    <row r="348">
      <c r="A348" s="893"/>
      <c r="B348" s="901"/>
      <c r="C348" s="894"/>
      <c r="D348" s="894"/>
      <c r="E348" s="896"/>
      <c r="F348" s="901"/>
      <c r="G348" s="896"/>
      <c r="H348" s="896"/>
      <c r="I348" s="896"/>
      <c r="J348" s="898"/>
      <c r="K348" s="899"/>
      <c r="L348" s="905"/>
      <c r="M348" s="905"/>
      <c r="N348" s="905"/>
      <c r="O348" s="905"/>
      <c r="P348" s="905"/>
      <c r="Q348" s="931"/>
      <c r="R348" s="902"/>
    </row>
    <row r="349">
      <c r="A349" s="893"/>
      <c r="B349" s="901"/>
      <c r="C349" s="894"/>
      <c r="D349" s="894"/>
      <c r="E349" s="896"/>
      <c r="F349" s="901"/>
      <c r="G349" s="896"/>
      <c r="H349" s="896"/>
      <c r="I349" s="896"/>
      <c r="J349" s="898"/>
      <c r="K349" s="899"/>
      <c r="L349" s="905"/>
      <c r="M349" s="905"/>
      <c r="N349" s="905"/>
      <c r="O349" s="905"/>
      <c r="P349" s="905"/>
      <c r="Q349" s="931"/>
      <c r="R349" s="902"/>
    </row>
    <row r="350">
      <c r="A350" s="893"/>
      <c r="B350" s="901"/>
      <c r="C350" s="894"/>
      <c r="D350" s="894"/>
      <c r="E350" s="896"/>
      <c r="F350" s="901"/>
      <c r="G350" s="896"/>
      <c r="H350" s="896"/>
      <c r="I350" s="896"/>
      <c r="J350" s="898"/>
      <c r="K350" s="899"/>
      <c r="L350" s="905"/>
      <c r="M350" s="905"/>
      <c r="N350" s="905"/>
      <c r="O350" s="905"/>
      <c r="P350" s="905"/>
      <c r="Q350" s="931"/>
      <c r="R350" s="902"/>
    </row>
    <row r="351">
      <c r="A351" s="893"/>
      <c r="B351" s="901"/>
      <c r="C351" s="894"/>
      <c r="D351" s="894"/>
      <c r="E351" s="896"/>
      <c r="F351" s="901"/>
      <c r="G351" s="896"/>
      <c r="H351" s="896"/>
      <c r="I351" s="896"/>
      <c r="J351" s="898"/>
      <c r="K351" s="899"/>
      <c r="L351" s="905"/>
      <c r="M351" s="905"/>
      <c r="N351" s="905"/>
      <c r="O351" s="905"/>
      <c r="P351" s="905"/>
      <c r="Q351" s="931"/>
      <c r="R351" s="902"/>
    </row>
    <row r="352">
      <c r="A352" s="893"/>
      <c r="B352" s="901"/>
      <c r="C352" s="894"/>
      <c r="D352" s="894"/>
      <c r="E352" s="896"/>
      <c r="F352" s="901"/>
      <c r="G352" s="896"/>
      <c r="H352" s="896"/>
      <c r="I352" s="896"/>
      <c r="J352" s="898"/>
      <c r="K352" s="899"/>
      <c r="L352" s="905"/>
      <c r="M352" s="905"/>
      <c r="N352" s="905"/>
      <c r="O352" s="905"/>
      <c r="P352" s="905"/>
      <c r="Q352" s="931"/>
      <c r="R352" s="902"/>
    </row>
    <row r="353">
      <c r="A353" s="893"/>
      <c r="B353" s="901"/>
      <c r="C353" s="894"/>
      <c r="D353" s="894"/>
      <c r="E353" s="896"/>
      <c r="F353" s="901"/>
      <c r="G353" s="896"/>
      <c r="H353" s="896"/>
      <c r="I353" s="896"/>
      <c r="J353" s="898"/>
      <c r="K353" s="899"/>
      <c r="L353" s="905"/>
      <c r="M353" s="905"/>
      <c r="N353" s="905"/>
      <c r="O353" s="905"/>
      <c r="P353" s="905"/>
      <c r="Q353" s="931"/>
      <c r="R353" s="902"/>
    </row>
    <row r="354">
      <c r="A354" s="893"/>
      <c r="B354" s="901"/>
      <c r="C354" s="894"/>
      <c r="D354" s="894"/>
      <c r="E354" s="896"/>
      <c r="F354" s="901"/>
      <c r="G354" s="896"/>
      <c r="H354" s="896"/>
      <c r="I354" s="896"/>
      <c r="J354" s="898"/>
      <c r="K354" s="899"/>
      <c r="L354" s="905"/>
      <c r="M354" s="905"/>
      <c r="N354" s="905"/>
      <c r="O354" s="905"/>
      <c r="P354" s="905"/>
      <c r="Q354" s="931"/>
      <c r="R354" s="902"/>
    </row>
    <row r="355">
      <c r="A355" s="893"/>
      <c r="B355" s="901"/>
      <c r="C355" s="894"/>
      <c r="D355" s="894"/>
      <c r="E355" s="896"/>
      <c r="F355" s="901"/>
      <c r="G355" s="896"/>
      <c r="H355" s="896"/>
      <c r="I355" s="896"/>
      <c r="J355" s="898"/>
      <c r="K355" s="899"/>
      <c r="L355" s="905"/>
      <c r="M355" s="905"/>
      <c r="N355" s="905"/>
      <c r="O355" s="905"/>
      <c r="P355" s="905"/>
      <c r="Q355" s="931"/>
      <c r="R355" s="902"/>
    </row>
    <row r="356">
      <c r="A356" s="893"/>
      <c r="B356" s="901"/>
      <c r="C356" s="894"/>
      <c r="D356" s="894"/>
      <c r="E356" s="896"/>
      <c r="F356" s="901"/>
      <c r="G356" s="896"/>
      <c r="H356" s="896"/>
      <c r="I356" s="896"/>
      <c r="J356" s="898"/>
      <c r="K356" s="899"/>
      <c r="L356" s="905"/>
      <c r="M356" s="905"/>
      <c r="N356" s="905"/>
      <c r="O356" s="905"/>
      <c r="P356" s="905"/>
      <c r="Q356" s="931"/>
      <c r="R356" s="902"/>
    </row>
    <row r="357">
      <c r="A357" s="893"/>
      <c r="B357" s="901"/>
      <c r="C357" s="894"/>
      <c r="D357" s="894"/>
      <c r="E357" s="896"/>
      <c r="F357" s="901"/>
      <c r="G357" s="896"/>
      <c r="H357" s="896"/>
      <c r="I357" s="896"/>
      <c r="J357" s="898"/>
      <c r="K357" s="899"/>
      <c r="L357" s="905"/>
      <c r="M357" s="905"/>
      <c r="N357" s="905"/>
      <c r="O357" s="905"/>
      <c r="P357" s="905"/>
      <c r="Q357" s="931"/>
      <c r="R357" s="902"/>
    </row>
    <row r="358">
      <c r="A358" s="893"/>
      <c r="B358" s="901"/>
      <c r="C358" s="894"/>
      <c r="D358" s="894"/>
      <c r="E358" s="896"/>
      <c r="F358" s="901"/>
      <c r="G358" s="896"/>
      <c r="H358" s="896"/>
      <c r="I358" s="896"/>
      <c r="J358" s="898"/>
      <c r="K358" s="899"/>
      <c r="L358" s="905"/>
      <c r="M358" s="905"/>
      <c r="N358" s="905"/>
      <c r="O358" s="905"/>
      <c r="P358" s="905"/>
      <c r="Q358" s="931"/>
      <c r="R358" s="902"/>
    </row>
    <row r="359">
      <c r="A359" s="893"/>
      <c r="B359" s="901"/>
      <c r="C359" s="894"/>
      <c r="D359" s="894"/>
      <c r="E359" s="896"/>
      <c r="F359" s="901"/>
      <c r="G359" s="896"/>
      <c r="H359" s="896"/>
      <c r="I359" s="896"/>
      <c r="J359" s="898"/>
      <c r="K359" s="899"/>
      <c r="L359" s="905"/>
      <c r="M359" s="905"/>
      <c r="N359" s="905"/>
      <c r="O359" s="905"/>
      <c r="P359" s="905"/>
      <c r="Q359" s="931"/>
      <c r="R359" s="902"/>
    </row>
    <row r="360">
      <c r="A360" s="893"/>
      <c r="B360" s="901"/>
      <c r="C360" s="894"/>
      <c r="D360" s="894"/>
      <c r="E360" s="896"/>
      <c r="F360" s="901"/>
      <c r="G360" s="896"/>
      <c r="H360" s="896"/>
      <c r="I360" s="896"/>
      <c r="J360" s="898"/>
      <c r="K360" s="899"/>
      <c r="L360" s="905"/>
      <c r="M360" s="905"/>
      <c r="N360" s="905"/>
      <c r="O360" s="905"/>
      <c r="P360" s="905"/>
      <c r="Q360" s="931"/>
      <c r="R360" s="902"/>
    </row>
    <row r="361">
      <c r="A361" s="893"/>
      <c r="B361" s="901"/>
      <c r="C361" s="894"/>
      <c r="D361" s="894"/>
      <c r="E361" s="896"/>
      <c r="F361" s="901"/>
      <c r="G361" s="896"/>
      <c r="H361" s="896"/>
      <c r="I361" s="896"/>
      <c r="J361" s="898"/>
      <c r="K361" s="899"/>
      <c r="L361" s="905"/>
      <c r="M361" s="905"/>
      <c r="N361" s="905"/>
      <c r="O361" s="905"/>
      <c r="P361" s="905"/>
      <c r="Q361" s="931"/>
      <c r="R361" s="902"/>
    </row>
    <row r="362">
      <c r="A362" s="893"/>
      <c r="B362" s="901"/>
      <c r="C362" s="894"/>
      <c r="D362" s="894"/>
      <c r="E362" s="896"/>
      <c r="F362" s="901"/>
      <c r="G362" s="896"/>
      <c r="H362" s="896"/>
      <c r="I362" s="896"/>
      <c r="J362" s="898"/>
      <c r="K362" s="899"/>
      <c r="L362" s="905"/>
      <c r="M362" s="905"/>
      <c r="N362" s="905"/>
      <c r="O362" s="905"/>
      <c r="P362" s="905"/>
      <c r="Q362" s="931"/>
      <c r="R362" s="902"/>
    </row>
    <row r="363">
      <c r="A363" s="893"/>
      <c r="B363" s="901"/>
      <c r="C363" s="894"/>
      <c r="D363" s="894"/>
      <c r="E363" s="896"/>
      <c r="F363" s="901"/>
      <c r="G363" s="896"/>
      <c r="H363" s="896"/>
      <c r="I363" s="896"/>
      <c r="J363" s="898"/>
      <c r="K363" s="899"/>
      <c r="L363" s="905"/>
      <c r="M363" s="905"/>
      <c r="N363" s="905"/>
      <c r="O363" s="905"/>
      <c r="P363" s="905"/>
      <c r="Q363" s="931"/>
      <c r="R363" s="902"/>
    </row>
    <row r="364">
      <c r="A364" s="893"/>
      <c r="B364" s="901"/>
      <c r="C364" s="894"/>
      <c r="D364" s="894"/>
      <c r="E364" s="896"/>
      <c r="F364" s="901"/>
      <c r="G364" s="896"/>
      <c r="H364" s="896"/>
      <c r="I364" s="896"/>
      <c r="J364" s="898"/>
      <c r="K364" s="899"/>
      <c r="L364" s="905"/>
      <c r="M364" s="905"/>
      <c r="N364" s="905"/>
      <c r="O364" s="905"/>
      <c r="P364" s="905"/>
      <c r="Q364" s="931"/>
      <c r="R364" s="902"/>
    </row>
    <row r="365">
      <c r="A365" s="893"/>
      <c r="B365" s="901"/>
      <c r="C365" s="894"/>
      <c r="D365" s="894"/>
      <c r="E365" s="896"/>
      <c r="F365" s="901"/>
      <c r="G365" s="896"/>
      <c r="H365" s="896"/>
      <c r="I365" s="896"/>
      <c r="J365" s="898"/>
      <c r="K365" s="899"/>
      <c r="L365" s="905"/>
      <c r="M365" s="905"/>
      <c r="N365" s="905"/>
      <c r="O365" s="905"/>
      <c r="P365" s="905"/>
      <c r="Q365" s="931"/>
      <c r="R365" s="902"/>
    </row>
    <row r="366">
      <c r="A366" s="893"/>
      <c r="B366" s="901"/>
      <c r="C366" s="894"/>
      <c r="D366" s="894"/>
      <c r="E366" s="896"/>
      <c r="F366" s="901"/>
      <c r="G366" s="896"/>
      <c r="H366" s="896"/>
      <c r="I366" s="896"/>
      <c r="J366" s="898"/>
      <c r="K366" s="899"/>
      <c r="L366" s="905"/>
      <c r="M366" s="905"/>
      <c r="N366" s="905"/>
      <c r="O366" s="905"/>
      <c r="P366" s="905"/>
      <c r="Q366" s="931"/>
      <c r="R366" s="902"/>
    </row>
    <row r="367">
      <c r="A367" s="893"/>
      <c r="B367" s="901"/>
      <c r="C367" s="894"/>
      <c r="D367" s="894"/>
      <c r="E367" s="896"/>
      <c r="F367" s="901"/>
      <c r="G367" s="896"/>
      <c r="H367" s="896"/>
      <c r="I367" s="896"/>
      <c r="J367" s="898"/>
      <c r="K367" s="899"/>
      <c r="L367" s="905"/>
      <c r="M367" s="905"/>
      <c r="N367" s="905"/>
      <c r="O367" s="905"/>
      <c r="P367" s="905"/>
      <c r="Q367" s="931"/>
      <c r="R367" s="902"/>
    </row>
    <row r="368">
      <c r="A368" s="893"/>
      <c r="B368" s="901"/>
      <c r="C368" s="894"/>
      <c r="D368" s="894"/>
      <c r="E368" s="896"/>
      <c r="F368" s="901"/>
      <c r="G368" s="896"/>
      <c r="H368" s="896"/>
      <c r="I368" s="896"/>
      <c r="J368" s="898"/>
      <c r="K368" s="899"/>
      <c r="L368" s="905"/>
      <c r="M368" s="905"/>
      <c r="N368" s="905"/>
      <c r="O368" s="905"/>
      <c r="P368" s="905"/>
      <c r="Q368" s="931"/>
      <c r="R368" s="902"/>
    </row>
    <row r="369">
      <c r="A369" s="893"/>
      <c r="B369" s="901"/>
      <c r="C369" s="894"/>
      <c r="D369" s="894"/>
      <c r="E369" s="896"/>
      <c r="F369" s="901"/>
      <c r="G369" s="896"/>
      <c r="H369" s="896"/>
      <c r="I369" s="896"/>
      <c r="J369" s="898"/>
      <c r="K369" s="899"/>
      <c r="L369" s="905"/>
      <c r="M369" s="905"/>
      <c r="N369" s="905"/>
      <c r="O369" s="905"/>
      <c r="P369" s="905"/>
      <c r="Q369" s="931"/>
      <c r="R369" s="902"/>
    </row>
    <row r="370">
      <c r="A370" s="893"/>
      <c r="B370" s="901"/>
      <c r="C370" s="894"/>
      <c r="D370" s="894"/>
      <c r="E370" s="896"/>
      <c r="F370" s="901"/>
      <c r="G370" s="896"/>
      <c r="H370" s="896"/>
      <c r="I370" s="896"/>
      <c r="J370" s="898"/>
      <c r="K370" s="899"/>
      <c r="L370" s="905"/>
      <c r="M370" s="905"/>
      <c r="N370" s="905"/>
      <c r="O370" s="905"/>
      <c r="P370" s="905"/>
      <c r="Q370" s="931"/>
      <c r="R370" s="902"/>
    </row>
    <row r="371">
      <c r="A371" s="893"/>
      <c r="B371" s="901"/>
      <c r="C371" s="894"/>
      <c r="D371" s="894"/>
      <c r="E371" s="896"/>
      <c r="F371" s="901"/>
      <c r="G371" s="896"/>
      <c r="H371" s="896"/>
      <c r="I371" s="896"/>
      <c r="J371" s="898"/>
      <c r="K371" s="899"/>
      <c r="L371" s="905"/>
      <c r="M371" s="905"/>
      <c r="N371" s="905"/>
      <c r="O371" s="905"/>
      <c r="P371" s="905"/>
      <c r="Q371" s="931"/>
      <c r="R371" s="902"/>
    </row>
    <row r="372">
      <c r="A372" s="893"/>
      <c r="B372" s="901"/>
      <c r="C372" s="894"/>
      <c r="D372" s="894"/>
      <c r="E372" s="896"/>
      <c r="F372" s="901"/>
      <c r="G372" s="896"/>
      <c r="H372" s="896"/>
      <c r="I372" s="896"/>
      <c r="J372" s="898"/>
      <c r="K372" s="899"/>
      <c r="L372" s="905"/>
      <c r="M372" s="905"/>
      <c r="N372" s="905"/>
      <c r="O372" s="905"/>
      <c r="P372" s="905"/>
      <c r="Q372" s="931"/>
      <c r="R372" s="902"/>
    </row>
    <row r="373">
      <c r="A373" s="893"/>
      <c r="B373" s="901"/>
      <c r="C373" s="894"/>
      <c r="D373" s="894"/>
      <c r="E373" s="896"/>
      <c r="F373" s="901"/>
      <c r="G373" s="896"/>
      <c r="H373" s="896"/>
      <c r="I373" s="896"/>
      <c r="J373" s="898"/>
      <c r="K373" s="899"/>
      <c r="L373" s="905"/>
      <c r="M373" s="905"/>
      <c r="N373" s="905"/>
      <c r="O373" s="905"/>
      <c r="P373" s="905"/>
      <c r="Q373" s="931"/>
      <c r="R373" s="902"/>
    </row>
    <row r="374">
      <c r="A374" s="893"/>
      <c r="B374" s="901"/>
      <c r="C374" s="894"/>
      <c r="D374" s="894"/>
      <c r="E374" s="896"/>
      <c r="F374" s="901"/>
      <c r="G374" s="896"/>
      <c r="H374" s="896"/>
      <c r="I374" s="896"/>
      <c r="J374" s="898"/>
      <c r="K374" s="899"/>
      <c r="L374" s="905"/>
      <c r="M374" s="905"/>
      <c r="N374" s="905"/>
      <c r="O374" s="905"/>
      <c r="P374" s="905"/>
      <c r="Q374" s="931"/>
      <c r="R374" s="902"/>
    </row>
    <row r="375">
      <c r="A375" s="893"/>
      <c r="B375" s="901"/>
      <c r="C375" s="894"/>
      <c r="D375" s="894"/>
      <c r="E375" s="896"/>
      <c r="F375" s="901"/>
      <c r="G375" s="896"/>
      <c r="H375" s="896"/>
      <c r="I375" s="896"/>
      <c r="J375" s="898"/>
      <c r="K375" s="899"/>
      <c r="L375" s="905"/>
      <c r="M375" s="905"/>
      <c r="N375" s="905"/>
      <c r="O375" s="905"/>
      <c r="P375" s="905"/>
      <c r="Q375" s="931"/>
      <c r="R375" s="902"/>
    </row>
    <row r="376">
      <c r="A376" s="893"/>
      <c r="B376" s="901"/>
      <c r="C376" s="894"/>
      <c r="D376" s="894"/>
      <c r="E376" s="896"/>
      <c r="F376" s="901"/>
      <c r="G376" s="896"/>
      <c r="H376" s="896"/>
      <c r="I376" s="896"/>
      <c r="J376" s="898"/>
      <c r="K376" s="899"/>
      <c r="L376" s="905"/>
      <c r="M376" s="905"/>
      <c r="N376" s="905"/>
      <c r="O376" s="905"/>
      <c r="P376" s="905"/>
      <c r="Q376" s="931"/>
      <c r="R376" s="902"/>
    </row>
    <row r="377">
      <c r="A377" s="893"/>
      <c r="B377" s="901"/>
      <c r="C377" s="894"/>
      <c r="D377" s="894"/>
      <c r="E377" s="896"/>
      <c r="F377" s="901"/>
      <c r="G377" s="896"/>
      <c r="H377" s="896"/>
      <c r="I377" s="896"/>
      <c r="J377" s="898"/>
      <c r="K377" s="899"/>
      <c r="L377" s="905"/>
      <c r="M377" s="905"/>
      <c r="N377" s="905"/>
      <c r="O377" s="905"/>
      <c r="P377" s="905"/>
      <c r="Q377" s="931"/>
      <c r="R377" s="902"/>
    </row>
    <row r="378">
      <c r="A378" s="893"/>
      <c r="B378" s="901"/>
      <c r="C378" s="894"/>
      <c r="D378" s="894"/>
      <c r="E378" s="896"/>
      <c r="F378" s="901"/>
      <c r="G378" s="896"/>
      <c r="H378" s="896"/>
      <c r="I378" s="896"/>
      <c r="J378" s="898"/>
      <c r="K378" s="899"/>
      <c r="L378" s="905"/>
      <c r="M378" s="905"/>
      <c r="N378" s="905"/>
      <c r="O378" s="905"/>
      <c r="P378" s="905"/>
      <c r="Q378" s="931"/>
      <c r="R378" s="902"/>
    </row>
    <row r="379">
      <c r="A379" s="893"/>
      <c r="B379" s="901"/>
      <c r="C379" s="894"/>
      <c r="D379" s="894"/>
      <c r="E379" s="896"/>
      <c r="F379" s="901"/>
      <c r="G379" s="896"/>
      <c r="H379" s="896"/>
      <c r="I379" s="896"/>
      <c r="J379" s="898"/>
      <c r="K379" s="899"/>
      <c r="L379" s="905"/>
      <c r="M379" s="905"/>
      <c r="N379" s="905"/>
      <c r="O379" s="905"/>
      <c r="P379" s="905"/>
      <c r="Q379" s="931"/>
      <c r="R379" s="902"/>
    </row>
    <row r="380">
      <c r="A380" s="893"/>
      <c r="B380" s="901"/>
      <c r="C380" s="894"/>
      <c r="D380" s="894"/>
      <c r="E380" s="896"/>
      <c r="F380" s="901"/>
      <c r="G380" s="896"/>
      <c r="H380" s="896"/>
      <c r="I380" s="896"/>
      <c r="J380" s="898"/>
      <c r="K380" s="899"/>
      <c r="L380" s="905"/>
      <c r="M380" s="905"/>
      <c r="N380" s="905"/>
      <c r="O380" s="905"/>
      <c r="P380" s="905"/>
      <c r="Q380" s="931"/>
      <c r="R380" s="902"/>
    </row>
    <row r="381">
      <c r="A381" s="893"/>
      <c r="B381" s="901"/>
      <c r="C381" s="894"/>
      <c r="D381" s="894"/>
      <c r="E381" s="896"/>
      <c r="F381" s="901"/>
      <c r="G381" s="896"/>
      <c r="H381" s="896"/>
      <c r="I381" s="896"/>
      <c r="J381" s="898"/>
      <c r="K381" s="899"/>
      <c r="L381" s="905"/>
      <c r="M381" s="905"/>
      <c r="N381" s="905"/>
      <c r="O381" s="905"/>
      <c r="P381" s="905"/>
      <c r="Q381" s="931"/>
      <c r="R381" s="902"/>
    </row>
    <row r="382">
      <c r="A382" s="893"/>
      <c r="B382" s="901"/>
      <c r="C382" s="894"/>
      <c r="D382" s="894"/>
      <c r="E382" s="896"/>
      <c r="F382" s="901"/>
      <c r="G382" s="896"/>
      <c r="H382" s="896"/>
      <c r="I382" s="896"/>
      <c r="J382" s="898"/>
      <c r="K382" s="899"/>
      <c r="L382" s="905"/>
      <c r="M382" s="905"/>
      <c r="N382" s="905"/>
      <c r="O382" s="905"/>
      <c r="P382" s="905"/>
      <c r="Q382" s="931"/>
      <c r="R382" s="902"/>
    </row>
    <row r="383">
      <c r="A383" s="893"/>
      <c r="B383" s="901"/>
      <c r="C383" s="894"/>
      <c r="D383" s="894"/>
      <c r="E383" s="896"/>
      <c r="F383" s="901"/>
      <c r="G383" s="896"/>
      <c r="H383" s="896"/>
      <c r="I383" s="896"/>
      <c r="J383" s="898"/>
      <c r="K383" s="899"/>
      <c r="L383" s="905"/>
      <c r="M383" s="905"/>
      <c r="N383" s="905"/>
      <c r="O383" s="905"/>
      <c r="P383" s="905"/>
      <c r="Q383" s="931"/>
      <c r="R383" s="902"/>
    </row>
    <row r="384">
      <c r="A384" s="893"/>
      <c r="B384" s="901"/>
      <c r="C384" s="894"/>
      <c r="D384" s="894"/>
      <c r="E384" s="896"/>
      <c r="F384" s="901"/>
      <c r="G384" s="896"/>
      <c r="H384" s="896"/>
      <c r="I384" s="896"/>
      <c r="J384" s="898"/>
      <c r="K384" s="899"/>
      <c r="L384" s="905"/>
      <c r="M384" s="905"/>
      <c r="N384" s="905"/>
      <c r="O384" s="905"/>
      <c r="P384" s="905"/>
      <c r="Q384" s="931"/>
      <c r="R384" s="902"/>
    </row>
    <row r="385">
      <c r="A385" s="893"/>
      <c r="B385" s="901"/>
      <c r="C385" s="894"/>
      <c r="D385" s="894"/>
      <c r="E385" s="896"/>
      <c r="F385" s="901"/>
      <c r="G385" s="896"/>
      <c r="H385" s="896"/>
      <c r="I385" s="896"/>
      <c r="J385" s="898"/>
      <c r="K385" s="899"/>
      <c r="L385" s="905"/>
      <c r="M385" s="905"/>
      <c r="N385" s="905"/>
      <c r="O385" s="905"/>
      <c r="P385" s="905"/>
      <c r="Q385" s="931"/>
      <c r="R385" s="902"/>
    </row>
    <row r="386">
      <c r="A386" s="893"/>
      <c r="B386" s="901"/>
      <c r="C386" s="894"/>
      <c r="D386" s="894"/>
      <c r="E386" s="896"/>
      <c r="F386" s="901"/>
      <c r="G386" s="896"/>
      <c r="H386" s="896"/>
      <c r="I386" s="896"/>
      <c r="J386" s="898"/>
      <c r="K386" s="899"/>
      <c r="L386" s="905"/>
      <c r="M386" s="905"/>
      <c r="N386" s="905"/>
      <c r="O386" s="905"/>
      <c r="P386" s="905"/>
      <c r="Q386" s="931"/>
      <c r="R386" s="902"/>
    </row>
    <row r="387">
      <c r="A387" s="893"/>
      <c r="B387" s="901"/>
      <c r="C387" s="894"/>
      <c r="D387" s="894"/>
      <c r="E387" s="896"/>
      <c r="F387" s="901"/>
      <c r="G387" s="896"/>
      <c r="H387" s="896"/>
      <c r="I387" s="896"/>
      <c r="J387" s="898"/>
      <c r="K387" s="899"/>
      <c r="L387" s="905"/>
      <c r="M387" s="905"/>
      <c r="N387" s="905"/>
      <c r="O387" s="905"/>
      <c r="P387" s="905"/>
      <c r="Q387" s="931"/>
      <c r="R387" s="902"/>
    </row>
    <row r="388">
      <c r="A388" s="893"/>
      <c r="B388" s="901"/>
      <c r="C388" s="894"/>
      <c r="D388" s="894"/>
      <c r="E388" s="896"/>
      <c r="F388" s="901"/>
      <c r="G388" s="896"/>
      <c r="H388" s="896"/>
      <c r="I388" s="896"/>
      <c r="J388" s="898"/>
      <c r="K388" s="899"/>
      <c r="L388" s="905"/>
      <c r="M388" s="905"/>
      <c r="N388" s="905"/>
      <c r="O388" s="905"/>
      <c r="P388" s="905"/>
      <c r="Q388" s="931"/>
      <c r="R388" s="902"/>
    </row>
    <row r="389">
      <c r="A389" s="893"/>
      <c r="B389" s="901"/>
      <c r="C389" s="894"/>
      <c r="D389" s="894"/>
      <c r="E389" s="896"/>
      <c r="F389" s="901"/>
      <c r="G389" s="896"/>
      <c r="H389" s="896"/>
      <c r="I389" s="896"/>
      <c r="J389" s="898"/>
      <c r="K389" s="899"/>
      <c r="L389" s="905"/>
      <c r="M389" s="905"/>
      <c r="N389" s="905"/>
      <c r="O389" s="905"/>
      <c r="P389" s="905"/>
      <c r="Q389" s="931"/>
      <c r="R389" s="902"/>
    </row>
    <row r="390">
      <c r="A390" s="893"/>
      <c r="B390" s="901"/>
      <c r="C390" s="894"/>
      <c r="D390" s="894"/>
      <c r="E390" s="896"/>
      <c r="F390" s="901"/>
      <c r="G390" s="896"/>
      <c r="H390" s="896"/>
      <c r="I390" s="896"/>
      <c r="J390" s="898"/>
      <c r="K390" s="899"/>
      <c r="L390" s="905"/>
      <c r="M390" s="905"/>
      <c r="N390" s="905"/>
      <c r="O390" s="905"/>
      <c r="P390" s="905"/>
      <c r="Q390" s="931"/>
      <c r="R390" s="902"/>
    </row>
    <row r="391">
      <c r="A391" s="893"/>
      <c r="B391" s="901"/>
      <c r="C391" s="894"/>
      <c r="D391" s="894"/>
      <c r="E391" s="896"/>
      <c r="F391" s="901"/>
      <c r="G391" s="896"/>
      <c r="H391" s="896"/>
      <c r="I391" s="896"/>
      <c r="J391" s="898"/>
      <c r="K391" s="899"/>
      <c r="L391" s="905"/>
      <c r="M391" s="905"/>
      <c r="N391" s="905"/>
      <c r="O391" s="905"/>
      <c r="P391" s="905"/>
      <c r="Q391" s="931"/>
      <c r="R391" s="902"/>
    </row>
    <row r="392">
      <c r="A392" s="893"/>
      <c r="B392" s="901"/>
      <c r="C392" s="894"/>
      <c r="D392" s="894"/>
      <c r="E392" s="896"/>
      <c r="F392" s="901"/>
      <c r="G392" s="896"/>
      <c r="H392" s="896"/>
      <c r="I392" s="896"/>
      <c r="J392" s="898"/>
      <c r="K392" s="899"/>
      <c r="L392" s="905"/>
      <c r="M392" s="905"/>
      <c r="N392" s="905"/>
      <c r="O392" s="905"/>
      <c r="P392" s="905"/>
      <c r="Q392" s="931"/>
      <c r="R392" s="902"/>
    </row>
    <row r="393">
      <c r="A393" s="893"/>
      <c r="B393" s="901"/>
      <c r="C393" s="894"/>
      <c r="D393" s="894"/>
      <c r="E393" s="896"/>
      <c r="F393" s="901"/>
      <c r="G393" s="896"/>
      <c r="H393" s="896"/>
      <c r="I393" s="896"/>
      <c r="J393" s="898"/>
      <c r="K393" s="899"/>
      <c r="L393" s="905"/>
      <c r="M393" s="905"/>
      <c r="N393" s="905"/>
      <c r="O393" s="905"/>
      <c r="P393" s="905"/>
      <c r="Q393" s="931"/>
      <c r="R393" s="902"/>
    </row>
    <row r="394">
      <c r="A394" s="893"/>
      <c r="B394" s="901"/>
      <c r="C394" s="894"/>
      <c r="D394" s="894"/>
      <c r="E394" s="896"/>
      <c r="F394" s="901"/>
      <c r="G394" s="896"/>
      <c r="H394" s="896"/>
      <c r="I394" s="896"/>
      <c r="J394" s="898"/>
      <c r="K394" s="899"/>
      <c r="L394" s="905"/>
      <c r="M394" s="905"/>
      <c r="N394" s="905"/>
      <c r="O394" s="905"/>
      <c r="P394" s="905"/>
      <c r="Q394" s="931"/>
      <c r="R394" s="902"/>
    </row>
    <row r="395">
      <c r="A395" s="893"/>
      <c r="B395" s="901"/>
      <c r="C395" s="894"/>
      <c r="D395" s="894"/>
      <c r="E395" s="896"/>
      <c r="F395" s="901"/>
      <c r="G395" s="896"/>
      <c r="H395" s="896"/>
      <c r="I395" s="896"/>
      <c r="J395" s="898"/>
      <c r="K395" s="899"/>
      <c r="L395" s="905"/>
      <c r="M395" s="905"/>
      <c r="N395" s="905"/>
      <c r="O395" s="905"/>
      <c r="P395" s="905"/>
      <c r="Q395" s="931"/>
      <c r="R395" s="902"/>
    </row>
    <row r="396">
      <c r="A396" s="893"/>
      <c r="B396" s="901"/>
      <c r="C396" s="894"/>
      <c r="D396" s="894"/>
      <c r="E396" s="896"/>
      <c r="F396" s="901"/>
      <c r="G396" s="896"/>
      <c r="H396" s="896"/>
      <c r="I396" s="896"/>
      <c r="J396" s="898"/>
      <c r="K396" s="899"/>
      <c r="L396" s="905"/>
      <c r="M396" s="905"/>
      <c r="N396" s="905"/>
      <c r="O396" s="905"/>
      <c r="P396" s="905"/>
      <c r="Q396" s="931"/>
      <c r="R396" s="902"/>
    </row>
    <row r="397">
      <c r="A397" s="893"/>
      <c r="B397" s="901"/>
      <c r="C397" s="894"/>
      <c r="D397" s="894"/>
      <c r="E397" s="896"/>
      <c r="F397" s="901"/>
      <c r="G397" s="896"/>
      <c r="H397" s="896"/>
      <c r="I397" s="896"/>
      <c r="J397" s="898"/>
      <c r="K397" s="899"/>
      <c r="L397" s="905"/>
      <c r="M397" s="905"/>
      <c r="N397" s="905"/>
      <c r="O397" s="905"/>
      <c r="P397" s="905"/>
      <c r="Q397" s="931"/>
      <c r="R397" s="902"/>
    </row>
    <row r="398">
      <c r="A398" s="893"/>
      <c r="B398" s="901"/>
      <c r="C398" s="894"/>
      <c r="D398" s="894"/>
      <c r="E398" s="896"/>
      <c r="F398" s="901"/>
      <c r="G398" s="896"/>
      <c r="H398" s="896"/>
      <c r="I398" s="896"/>
      <c r="J398" s="898"/>
      <c r="K398" s="899"/>
      <c r="L398" s="905"/>
      <c r="M398" s="905"/>
      <c r="N398" s="905"/>
      <c r="O398" s="905"/>
      <c r="P398" s="905"/>
      <c r="Q398" s="931"/>
      <c r="R398" s="902"/>
    </row>
    <row r="399">
      <c r="A399" s="893"/>
      <c r="B399" s="901"/>
      <c r="C399" s="894"/>
      <c r="D399" s="894"/>
      <c r="E399" s="896"/>
      <c r="F399" s="901"/>
      <c r="G399" s="896"/>
      <c r="H399" s="896"/>
      <c r="I399" s="896"/>
      <c r="J399" s="898"/>
      <c r="K399" s="899"/>
      <c r="L399" s="905"/>
      <c r="M399" s="905"/>
      <c r="N399" s="905"/>
      <c r="O399" s="905"/>
      <c r="P399" s="905"/>
      <c r="Q399" s="931"/>
      <c r="R399" s="902"/>
    </row>
    <row r="400">
      <c r="A400" s="893"/>
      <c r="B400" s="901"/>
      <c r="C400" s="894"/>
      <c r="D400" s="894"/>
      <c r="E400" s="896"/>
      <c r="F400" s="901"/>
      <c r="G400" s="896"/>
      <c r="H400" s="896"/>
      <c r="I400" s="896"/>
      <c r="J400" s="898"/>
      <c r="K400" s="899"/>
      <c r="L400" s="905"/>
      <c r="M400" s="905"/>
      <c r="N400" s="905"/>
      <c r="O400" s="905"/>
      <c r="P400" s="905"/>
      <c r="Q400" s="931"/>
      <c r="R400" s="902"/>
    </row>
    <row r="401">
      <c r="A401" s="893"/>
      <c r="B401" s="901"/>
      <c r="C401" s="894"/>
      <c r="D401" s="894"/>
      <c r="E401" s="896"/>
      <c r="F401" s="901"/>
      <c r="G401" s="896"/>
      <c r="H401" s="896"/>
      <c r="I401" s="896"/>
      <c r="J401" s="898"/>
      <c r="K401" s="899"/>
      <c r="L401" s="905"/>
      <c r="M401" s="905"/>
      <c r="N401" s="905"/>
      <c r="O401" s="905"/>
      <c r="P401" s="905"/>
      <c r="Q401" s="931"/>
      <c r="R401" s="902"/>
    </row>
    <row r="402">
      <c r="A402" s="893"/>
      <c r="B402" s="901"/>
      <c r="C402" s="894"/>
      <c r="D402" s="894"/>
      <c r="E402" s="896"/>
      <c r="F402" s="901"/>
      <c r="G402" s="896"/>
      <c r="H402" s="896"/>
      <c r="I402" s="896"/>
      <c r="J402" s="898"/>
      <c r="K402" s="899"/>
      <c r="L402" s="905"/>
      <c r="M402" s="905"/>
      <c r="N402" s="905"/>
      <c r="O402" s="905"/>
      <c r="P402" s="905"/>
      <c r="Q402" s="931"/>
      <c r="R402" s="902"/>
    </row>
    <row r="403">
      <c r="A403" s="893"/>
      <c r="B403" s="901"/>
      <c r="C403" s="894"/>
      <c r="D403" s="894"/>
      <c r="E403" s="896"/>
      <c r="F403" s="901"/>
      <c r="G403" s="896"/>
      <c r="H403" s="896"/>
      <c r="I403" s="896"/>
      <c r="J403" s="898"/>
      <c r="K403" s="899"/>
      <c r="L403" s="905"/>
      <c r="M403" s="905"/>
      <c r="N403" s="905"/>
      <c r="O403" s="905"/>
      <c r="P403" s="905"/>
      <c r="Q403" s="931"/>
      <c r="R403" s="902"/>
    </row>
    <row r="404">
      <c r="A404" s="893"/>
      <c r="B404" s="901"/>
      <c r="C404" s="894"/>
      <c r="D404" s="894"/>
      <c r="E404" s="896"/>
      <c r="F404" s="901"/>
      <c r="G404" s="896"/>
      <c r="H404" s="896"/>
      <c r="I404" s="896"/>
      <c r="J404" s="898"/>
      <c r="K404" s="899"/>
      <c r="L404" s="905"/>
      <c r="M404" s="905"/>
      <c r="N404" s="905"/>
      <c r="O404" s="905"/>
      <c r="P404" s="905"/>
      <c r="Q404" s="931"/>
      <c r="R404" s="902"/>
    </row>
    <row r="405">
      <c r="A405" s="893"/>
      <c r="B405" s="901"/>
      <c r="C405" s="894"/>
      <c r="D405" s="894"/>
      <c r="E405" s="896"/>
      <c r="F405" s="901"/>
      <c r="G405" s="896"/>
      <c r="H405" s="896"/>
      <c r="I405" s="896"/>
      <c r="J405" s="898"/>
      <c r="K405" s="899"/>
      <c r="L405" s="905"/>
      <c r="M405" s="905"/>
      <c r="N405" s="905"/>
      <c r="O405" s="905"/>
      <c r="P405" s="905"/>
      <c r="Q405" s="931"/>
      <c r="R405" s="902"/>
    </row>
    <row r="406">
      <c r="A406" s="893"/>
      <c r="B406" s="901"/>
      <c r="C406" s="894"/>
      <c r="D406" s="894"/>
      <c r="E406" s="896"/>
      <c r="F406" s="901"/>
      <c r="G406" s="896"/>
      <c r="H406" s="896"/>
      <c r="I406" s="896"/>
      <c r="J406" s="898"/>
      <c r="K406" s="899"/>
      <c r="L406" s="905"/>
      <c r="M406" s="905"/>
      <c r="N406" s="905"/>
      <c r="O406" s="905"/>
      <c r="P406" s="905"/>
      <c r="Q406" s="931"/>
      <c r="R406" s="902"/>
    </row>
    <row r="407">
      <c r="A407" s="893"/>
      <c r="B407" s="901"/>
      <c r="C407" s="894"/>
      <c r="D407" s="894"/>
      <c r="E407" s="896"/>
      <c r="F407" s="901"/>
      <c r="G407" s="896"/>
      <c r="H407" s="896"/>
      <c r="I407" s="896"/>
      <c r="J407" s="898"/>
      <c r="K407" s="899"/>
      <c r="L407" s="905"/>
      <c r="M407" s="905"/>
      <c r="N407" s="905"/>
      <c r="O407" s="905"/>
      <c r="P407" s="905"/>
      <c r="Q407" s="931"/>
      <c r="R407" s="902"/>
    </row>
    <row r="408">
      <c r="A408" s="893"/>
      <c r="B408" s="901"/>
      <c r="C408" s="894"/>
      <c r="D408" s="894"/>
      <c r="E408" s="896"/>
      <c r="F408" s="901"/>
      <c r="G408" s="896"/>
      <c r="H408" s="896"/>
      <c r="I408" s="896"/>
      <c r="J408" s="898"/>
      <c r="K408" s="899"/>
      <c r="L408" s="905"/>
      <c r="M408" s="905"/>
      <c r="N408" s="905"/>
      <c r="O408" s="905"/>
      <c r="P408" s="905"/>
      <c r="Q408" s="931"/>
      <c r="R408" s="902"/>
    </row>
    <row r="409">
      <c r="A409" s="893"/>
      <c r="B409" s="901"/>
      <c r="C409" s="894"/>
      <c r="D409" s="894"/>
      <c r="E409" s="896"/>
      <c r="F409" s="901"/>
      <c r="G409" s="896"/>
      <c r="H409" s="896"/>
      <c r="I409" s="896"/>
      <c r="J409" s="898"/>
      <c r="K409" s="899"/>
      <c r="L409" s="905"/>
      <c r="M409" s="905"/>
      <c r="N409" s="905"/>
      <c r="O409" s="905"/>
      <c r="P409" s="905"/>
      <c r="Q409" s="931"/>
      <c r="R409" s="902"/>
    </row>
    <row r="410">
      <c r="A410" s="893"/>
      <c r="B410" s="901"/>
      <c r="C410" s="894"/>
      <c r="D410" s="894"/>
      <c r="E410" s="896"/>
      <c r="F410" s="901"/>
      <c r="G410" s="896"/>
      <c r="H410" s="896"/>
      <c r="I410" s="896"/>
      <c r="J410" s="898"/>
      <c r="K410" s="899"/>
      <c r="L410" s="905"/>
      <c r="M410" s="905"/>
      <c r="N410" s="905"/>
      <c r="O410" s="905"/>
      <c r="P410" s="905"/>
      <c r="Q410" s="931"/>
      <c r="R410" s="902"/>
    </row>
    <row r="411">
      <c r="A411" s="893"/>
      <c r="B411" s="901"/>
      <c r="C411" s="894"/>
      <c r="D411" s="894"/>
      <c r="E411" s="896"/>
      <c r="F411" s="901"/>
      <c r="G411" s="896"/>
      <c r="H411" s="896"/>
      <c r="I411" s="896"/>
      <c r="J411" s="898"/>
      <c r="K411" s="899"/>
      <c r="L411" s="905"/>
      <c r="M411" s="905"/>
      <c r="N411" s="905"/>
      <c r="O411" s="905"/>
      <c r="P411" s="905"/>
      <c r="Q411" s="931"/>
      <c r="R411" s="902"/>
    </row>
    <row r="412">
      <c r="A412" s="893"/>
      <c r="B412" s="901"/>
      <c r="C412" s="894"/>
      <c r="D412" s="894"/>
      <c r="E412" s="896"/>
      <c r="F412" s="901"/>
      <c r="G412" s="896"/>
      <c r="H412" s="896"/>
      <c r="I412" s="896"/>
      <c r="J412" s="898"/>
      <c r="K412" s="899"/>
      <c r="L412" s="905"/>
      <c r="M412" s="905"/>
      <c r="N412" s="905"/>
      <c r="O412" s="905"/>
      <c r="P412" s="905"/>
      <c r="Q412" s="931"/>
      <c r="R412" s="902"/>
    </row>
    <row r="413">
      <c r="A413" s="893"/>
      <c r="B413" s="901"/>
      <c r="C413" s="894"/>
      <c r="D413" s="894"/>
      <c r="E413" s="896"/>
      <c r="F413" s="901"/>
      <c r="G413" s="896"/>
      <c r="H413" s="896"/>
      <c r="I413" s="896"/>
      <c r="J413" s="898"/>
      <c r="K413" s="899"/>
      <c r="L413" s="905"/>
      <c r="M413" s="905"/>
      <c r="N413" s="905"/>
      <c r="O413" s="905"/>
      <c r="P413" s="905"/>
      <c r="Q413" s="931"/>
      <c r="R413" s="902"/>
    </row>
    <row r="414">
      <c r="A414" s="893"/>
      <c r="B414" s="901"/>
      <c r="C414" s="894"/>
      <c r="D414" s="894"/>
      <c r="E414" s="896"/>
      <c r="F414" s="901"/>
      <c r="G414" s="896"/>
      <c r="H414" s="896"/>
      <c r="I414" s="896"/>
      <c r="J414" s="898"/>
      <c r="K414" s="899"/>
      <c r="L414" s="905"/>
      <c r="M414" s="905"/>
      <c r="N414" s="905"/>
      <c r="O414" s="905"/>
      <c r="P414" s="905"/>
      <c r="Q414" s="931"/>
      <c r="R414" s="902"/>
    </row>
    <row r="415">
      <c r="A415" s="893"/>
      <c r="B415" s="901"/>
      <c r="C415" s="894"/>
      <c r="D415" s="894"/>
      <c r="E415" s="896"/>
      <c r="F415" s="901"/>
      <c r="G415" s="896"/>
      <c r="H415" s="896"/>
      <c r="I415" s="896"/>
      <c r="J415" s="898"/>
      <c r="K415" s="899"/>
      <c r="L415" s="905"/>
      <c r="M415" s="905"/>
      <c r="N415" s="905"/>
      <c r="O415" s="905"/>
      <c r="P415" s="905"/>
      <c r="Q415" s="931"/>
      <c r="R415" s="902"/>
    </row>
    <row r="416">
      <c r="A416" s="893"/>
      <c r="B416" s="901"/>
      <c r="C416" s="894"/>
      <c r="D416" s="894"/>
      <c r="E416" s="896"/>
      <c r="F416" s="901"/>
      <c r="G416" s="896"/>
      <c r="H416" s="896"/>
      <c r="I416" s="896"/>
      <c r="J416" s="898"/>
      <c r="K416" s="899"/>
      <c r="L416" s="905"/>
      <c r="M416" s="905"/>
      <c r="N416" s="905"/>
      <c r="O416" s="905"/>
      <c r="P416" s="905"/>
      <c r="Q416" s="931"/>
      <c r="R416" s="902"/>
    </row>
    <row r="417">
      <c r="A417" s="893"/>
      <c r="B417" s="901"/>
      <c r="C417" s="894"/>
      <c r="D417" s="894"/>
      <c r="E417" s="896"/>
      <c r="F417" s="901"/>
      <c r="G417" s="896"/>
      <c r="H417" s="896"/>
      <c r="I417" s="896"/>
      <c r="J417" s="898"/>
      <c r="K417" s="899"/>
      <c r="L417" s="905"/>
      <c r="M417" s="905"/>
      <c r="N417" s="905"/>
      <c r="O417" s="905"/>
      <c r="P417" s="905"/>
      <c r="Q417" s="931"/>
      <c r="R417" s="902"/>
    </row>
    <row r="418">
      <c r="A418" s="893"/>
      <c r="B418" s="901"/>
      <c r="C418" s="894"/>
      <c r="D418" s="894"/>
      <c r="E418" s="896"/>
      <c r="F418" s="901"/>
      <c r="G418" s="896"/>
      <c r="H418" s="896"/>
      <c r="I418" s="896"/>
      <c r="J418" s="898"/>
      <c r="K418" s="899"/>
      <c r="L418" s="905"/>
      <c r="M418" s="905"/>
      <c r="N418" s="905"/>
      <c r="O418" s="905"/>
      <c r="P418" s="905"/>
      <c r="Q418" s="931"/>
      <c r="R418" s="902"/>
    </row>
    <row r="419">
      <c r="A419" s="893"/>
      <c r="B419" s="901"/>
      <c r="C419" s="894"/>
      <c r="D419" s="894"/>
      <c r="E419" s="896"/>
      <c r="F419" s="901"/>
      <c r="G419" s="896"/>
      <c r="H419" s="896"/>
      <c r="I419" s="896"/>
      <c r="J419" s="898"/>
      <c r="K419" s="899"/>
      <c r="L419" s="905"/>
      <c r="M419" s="905"/>
      <c r="N419" s="905"/>
      <c r="O419" s="905"/>
      <c r="P419" s="905"/>
      <c r="Q419" s="931"/>
      <c r="R419" s="902"/>
    </row>
    <row r="420">
      <c r="A420" s="893"/>
      <c r="B420" s="901"/>
      <c r="C420" s="894"/>
      <c r="D420" s="894"/>
      <c r="E420" s="896"/>
      <c r="F420" s="901"/>
      <c r="G420" s="896"/>
      <c r="H420" s="896"/>
      <c r="I420" s="896"/>
      <c r="J420" s="898"/>
      <c r="K420" s="899"/>
      <c r="L420" s="905"/>
      <c r="M420" s="905"/>
      <c r="N420" s="905"/>
      <c r="O420" s="905"/>
      <c r="P420" s="905"/>
      <c r="Q420" s="931"/>
      <c r="R420" s="902"/>
    </row>
    <row r="421">
      <c r="A421" s="893"/>
      <c r="B421" s="901"/>
      <c r="C421" s="894"/>
      <c r="D421" s="894"/>
      <c r="E421" s="896"/>
      <c r="F421" s="901"/>
      <c r="G421" s="896"/>
      <c r="H421" s="896"/>
      <c r="I421" s="896"/>
      <c r="J421" s="898"/>
      <c r="K421" s="899"/>
      <c r="L421" s="905"/>
      <c r="M421" s="905"/>
      <c r="N421" s="905"/>
      <c r="O421" s="905"/>
      <c r="P421" s="905"/>
      <c r="Q421" s="931"/>
      <c r="R421" s="902"/>
    </row>
    <row r="422">
      <c r="A422" s="893"/>
      <c r="B422" s="901"/>
      <c r="C422" s="894"/>
      <c r="D422" s="894"/>
      <c r="E422" s="896"/>
      <c r="F422" s="901"/>
      <c r="G422" s="896"/>
      <c r="H422" s="896"/>
      <c r="I422" s="896"/>
      <c r="J422" s="898"/>
      <c r="K422" s="899"/>
      <c r="L422" s="905"/>
      <c r="M422" s="905"/>
      <c r="N422" s="905"/>
      <c r="O422" s="905"/>
      <c r="P422" s="905"/>
      <c r="Q422" s="931"/>
      <c r="R422" s="902"/>
    </row>
    <row r="423">
      <c r="A423" s="893"/>
      <c r="B423" s="901"/>
      <c r="C423" s="894"/>
      <c r="D423" s="894"/>
      <c r="E423" s="896"/>
      <c r="F423" s="901"/>
      <c r="G423" s="896"/>
      <c r="H423" s="896"/>
      <c r="I423" s="896"/>
      <c r="J423" s="898"/>
      <c r="K423" s="899"/>
      <c r="L423" s="905"/>
      <c r="M423" s="905"/>
      <c r="N423" s="905"/>
      <c r="O423" s="905"/>
      <c r="P423" s="905"/>
      <c r="Q423" s="931"/>
      <c r="R423" s="902"/>
    </row>
    <row r="424">
      <c r="A424" s="893"/>
      <c r="B424" s="901"/>
      <c r="C424" s="894"/>
      <c r="D424" s="894"/>
      <c r="E424" s="896"/>
      <c r="F424" s="901"/>
      <c r="G424" s="896"/>
      <c r="H424" s="896"/>
      <c r="I424" s="896"/>
      <c r="J424" s="898"/>
      <c r="K424" s="899"/>
      <c r="L424" s="905"/>
      <c r="M424" s="905"/>
      <c r="N424" s="905"/>
      <c r="O424" s="905"/>
      <c r="P424" s="905"/>
      <c r="Q424" s="931"/>
      <c r="R424" s="902"/>
    </row>
    <row r="425">
      <c r="A425" s="893"/>
      <c r="B425" s="901"/>
      <c r="C425" s="894"/>
      <c r="D425" s="894"/>
      <c r="E425" s="896"/>
      <c r="F425" s="901"/>
      <c r="G425" s="896"/>
      <c r="H425" s="896"/>
      <c r="I425" s="896"/>
      <c r="J425" s="898"/>
      <c r="K425" s="899"/>
      <c r="L425" s="905"/>
      <c r="M425" s="905"/>
      <c r="N425" s="905"/>
      <c r="O425" s="905"/>
      <c r="P425" s="905"/>
      <c r="Q425" s="931"/>
      <c r="R425" s="902"/>
    </row>
    <row r="426">
      <c r="A426" s="893"/>
      <c r="B426" s="901"/>
      <c r="C426" s="894"/>
      <c r="D426" s="894"/>
      <c r="E426" s="896"/>
      <c r="F426" s="901"/>
      <c r="G426" s="896"/>
      <c r="H426" s="896"/>
      <c r="I426" s="896"/>
      <c r="J426" s="898"/>
      <c r="K426" s="899"/>
      <c r="L426" s="905"/>
      <c r="M426" s="905"/>
      <c r="N426" s="905"/>
      <c r="O426" s="905"/>
      <c r="P426" s="905"/>
      <c r="Q426" s="931"/>
      <c r="R426" s="902"/>
    </row>
    <row r="427">
      <c r="A427" s="893"/>
      <c r="B427" s="901"/>
      <c r="C427" s="894"/>
      <c r="D427" s="894"/>
      <c r="E427" s="896"/>
      <c r="F427" s="901"/>
      <c r="G427" s="896"/>
      <c r="H427" s="896"/>
      <c r="I427" s="896"/>
      <c r="J427" s="898"/>
      <c r="K427" s="899"/>
      <c r="L427" s="905"/>
      <c r="M427" s="905"/>
      <c r="N427" s="905"/>
      <c r="O427" s="905"/>
      <c r="P427" s="905"/>
      <c r="Q427" s="931"/>
      <c r="R427" s="902"/>
    </row>
    <row r="428">
      <c r="A428" s="893"/>
      <c r="B428" s="901"/>
      <c r="C428" s="894"/>
      <c r="D428" s="894"/>
      <c r="E428" s="896"/>
      <c r="F428" s="901"/>
      <c r="G428" s="896"/>
      <c r="H428" s="896"/>
      <c r="I428" s="896"/>
      <c r="J428" s="898"/>
      <c r="K428" s="899"/>
      <c r="L428" s="905"/>
      <c r="M428" s="905"/>
      <c r="N428" s="905"/>
      <c r="O428" s="905"/>
      <c r="P428" s="905"/>
      <c r="Q428" s="931"/>
      <c r="R428" s="902"/>
    </row>
    <row r="429">
      <c r="A429" s="893"/>
      <c r="B429" s="901"/>
      <c r="C429" s="894"/>
      <c r="D429" s="894"/>
      <c r="E429" s="896"/>
      <c r="F429" s="901"/>
      <c r="G429" s="896"/>
      <c r="H429" s="896"/>
      <c r="I429" s="896"/>
      <c r="J429" s="898"/>
      <c r="K429" s="899"/>
      <c r="L429" s="905"/>
      <c r="M429" s="905"/>
      <c r="N429" s="905"/>
      <c r="O429" s="905"/>
      <c r="P429" s="905"/>
      <c r="Q429" s="931"/>
      <c r="R429" s="902"/>
    </row>
    <row r="430">
      <c r="A430" s="893"/>
      <c r="B430" s="901"/>
      <c r="C430" s="894"/>
      <c r="D430" s="894"/>
      <c r="E430" s="896"/>
      <c r="F430" s="901"/>
      <c r="G430" s="896"/>
      <c r="H430" s="896"/>
      <c r="I430" s="896"/>
      <c r="J430" s="898"/>
      <c r="K430" s="899"/>
      <c r="L430" s="905"/>
      <c r="M430" s="905"/>
      <c r="N430" s="905"/>
      <c r="O430" s="905"/>
      <c r="P430" s="905"/>
      <c r="Q430" s="931"/>
      <c r="R430" s="902"/>
    </row>
    <row r="431">
      <c r="A431" s="893"/>
      <c r="B431" s="901"/>
      <c r="C431" s="894"/>
      <c r="D431" s="894"/>
      <c r="E431" s="896"/>
      <c r="F431" s="901"/>
      <c r="G431" s="896"/>
      <c r="H431" s="896"/>
      <c r="I431" s="896"/>
      <c r="J431" s="898"/>
      <c r="K431" s="899"/>
      <c r="L431" s="905"/>
      <c r="M431" s="905"/>
      <c r="N431" s="905"/>
      <c r="O431" s="905"/>
      <c r="P431" s="905"/>
      <c r="Q431" s="931"/>
      <c r="R431" s="902"/>
    </row>
    <row r="432">
      <c r="A432" s="893"/>
      <c r="B432" s="901"/>
      <c r="C432" s="894"/>
      <c r="D432" s="894"/>
      <c r="E432" s="896"/>
      <c r="F432" s="901"/>
      <c r="G432" s="896"/>
      <c r="H432" s="896"/>
      <c r="I432" s="896"/>
      <c r="J432" s="898"/>
      <c r="K432" s="899"/>
      <c r="L432" s="905"/>
      <c r="M432" s="905"/>
      <c r="N432" s="905"/>
      <c r="O432" s="905"/>
      <c r="P432" s="905"/>
      <c r="Q432" s="931"/>
      <c r="R432" s="902"/>
    </row>
    <row r="433">
      <c r="A433" s="893"/>
      <c r="B433" s="901"/>
      <c r="C433" s="894"/>
      <c r="D433" s="894"/>
      <c r="E433" s="896"/>
      <c r="F433" s="901"/>
      <c r="G433" s="896"/>
      <c r="H433" s="896"/>
      <c r="I433" s="896"/>
      <c r="J433" s="898"/>
      <c r="K433" s="899"/>
      <c r="L433" s="905"/>
      <c r="M433" s="905"/>
      <c r="N433" s="905"/>
      <c r="O433" s="905"/>
      <c r="P433" s="905"/>
      <c r="Q433" s="931"/>
      <c r="R433" s="902"/>
    </row>
    <row r="434">
      <c r="A434" s="893"/>
      <c r="B434" s="901"/>
      <c r="C434" s="894"/>
      <c r="D434" s="894"/>
      <c r="E434" s="896"/>
      <c r="F434" s="901"/>
      <c r="G434" s="896"/>
      <c r="H434" s="896"/>
      <c r="I434" s="896"/>
      <c r="J434" s="898"/>
      <c r="K434" s="899"/>
      <c r="L434" s="905"/>
      <c r="M434" s="905"/>
      <c r="N434" s="905"/>
      <c r="O434" s="905"/>
      <c r="P434" s="905"/>
      <c r="Q434" s="931"/>
      <c r="R434" s="902"/>
    </row>
    <row r="435">
      <c r="A435" s="893"/>
      <c r="B435" s="901"/>
      <c r="C435" s="894"/>
      <c r="D435" s="894"/>
      <c r="E435" s="896"/>
      <c r="F435" s="901"/>
      <c r="G435" s="896"/>
      <c r="H435" s="896"/>
      <c r="I435" s="896"/>
      <c r="J435" s="898"/>
      <c r="K435" s="899"/>
      <c r="L435" s="905"/>
      <c r="M435" s="905"/>
      <c r="N435" s="905"/>
      <c r="O435" s="905"/>
      <c r="P435" s="905"/>
      <c r="Q435" s="931"/>
      <c r="R435" s="902"/>
    </row>
    <row r="436">
      <c r="A436" s="893"/>
      <c r="B436" s="901"/>
      <c r="C436" s="894"/>
      <c r="D436" s="894"/>
      <c r="E436" s="896"/>
      <c r="F436" s="901"/>
      <c r="G436" s="896"/>
      <c r="H436" s="896"/>
      <c r="I436" s="896"/>
      <c r="J436" s="898"/>
      <c r="K436" s="899"/>
      <c r="L436" s="905"/>
      <c r="M436" s="905"/>
      <c r="N436" s="905"/>
      <c r="O436" s="905"/>
      <c r="P436" s="905"/>
      <c r="Q436" s="931"/>
      <c r="R436" s="902"/>
    </row>
    <row r="437">
      <c r="A437" s="893"/>
      <c r="B437" s="901"/>
      <c r="C437" s="894"/>
      <c r="D437" s="894"/>
      <c r="E437" s="896"/>
      <c r="F437" s="901"/>
      <c r="G437" s="896"/>
      <c r="H437" s="896"/>
      <c r="I437" s="896"/>
      <c r="J437" s="898"/>
      <c r="K437" s="899"/>
      <c r="L437" s="905"/>
      <c r="M437" s="905"/>
      <c r="N437" s="905"/>
      <c r="O437" s="905"/>
      <c r="P437" s="905"/>
      <c r="Q437" s="931"/>
      <c r="R437" s="902"/>
    </row>
    <row r="438">
      <c r="A438" s="893"/>
      <c r="B438" s="901"/>
      <c r="C438" s="894"/>
      <c r="D438" s="894"/>
      <c r="E438" s="896"/>
      <c r="F438" s="901"/>
      <c r="G438" s="896"/>
      <c r="H438" s="896"/>
      <c r="I438" s="896"/>
      <c r="J438" s="898"/>
      <c r="K438" s="899"/>
      <c r="L438" s="905"/>
      <c r="M438" s="905"/>
      <c r="N438" s="905"/>
      <c r="O438" s="905"/>
      <c r="P438" s="905"/>
      <c r="Q438" s="931"/>
      <c r="R438" s="902"/>
    </row>
    <row r="439">
      <c r="A439" s="893"/>
      <c r="B439" s="901"/>
      <c r="C439" s="894"/>
      <c r="D439" s="894"/>
      <c r="E439" s="896"/>
      <c r="F439" s="901"/>
      <c r="G439" s="896"/>
      <c r="H439" s="896"/>
      <c r="I439" s="896"/>
      <c r="J439" s="898"/>
      <c r="K439" s="899"/>
      <c r="L439" s="905"/>
      <c r="M439" s="905"/>
      <c r="N439" s="905"/>
      <c r="O439" s="905"/>
      <c r="P439" s="905"/>
      <c r="Q439" s="931"/>
      <c r="R439" s="902"/>
    </row>
    <row r="440">
      <c r="A440" s="893"/>
      <c r="B440" s="901"/>
      <c r="C440" s="894"/>
      <c r="D440" s="894"/>
      <c r="E440" s="896"/>
      <c r="F440" s="901"/>
      <c r="G440" s="896"/>
      <c r="H440" s="896"/>
      <c r="I440" s="896"/>
      <c r="J440" s="898"/>
      <c r="K440" s="899"/>
      <c r="L440" s="905"/>
      <c r="M440" s="905"/>
      <c r="N440" s="905"/>
      <c r="O440" s="905"/>
      <c r="P440" s="905"/>
      <c r="Q440" s="931"/>
      <c r="R440" s="902"/>
    </row>
    <row r="441">
      <c r="A441" s="893"/>
      <c r="B441" s="901"/>
      <c r="C441" s="894"/>
      <c r="D441" s="894"/>
      <c r="E441" s="896"/>
      <c r="F441" s="901"/>
      <c r="G441" s="896"/>
      <c r="H441" s="896"/>
      <c r="I441" s="896"/>
      <c r="J441" s="898"/>
      <c r="K441" s="899"/>
      <c r="L441" s="905"/>
      <c r="M441" s="905"/>
      <c r="N441" s="905"/>
      <c r="O441" s="905"/>
      <c r="P441" s="905"/>
      <c r="Q441" s="931"/>
      <c r="R441" s="902"/>
    </row>
    <row r="442">
      <c r="A442" s="893"/>
      <c r="B442" s="901"/>
      <c r="C442" s="894"/>
      <c r="D442" s="894"/>
      <c r="E442" s="896"/>
      <c r="F442" s="901"/>
      <c r="G442" s="896"/>
      <c r="H442" s="896"/>
      <c r="I442" s="896"/>
      <c r="J442" s="898"/>
      <c r="K442" s="899"/>
      <c r="L442" s="905"/>
      <c r="M442" s="905"/>
      <c r="N442" s="905"/>
      <c r="O442" s="905"/>
      <c r="P442" s="905"/>
      <c r="Q442" s="931"/>
      <c r="R442" s="902"/>
    </row>
    <row r="443">
      <c r="A443" s="893"/>
      <c r="B443" s="901"/>
      <c r="C443" s="894"/>
      <c r="D443" s="894"/>
      <c r="E443" s="896"/>
      <c r="F443" s="901"/>
      <c r="G443" s="896"/>
      <c r="H443" s="896"/>
      <c r="I443" s="896"/>
      <c r="J443" s="898"/>
      <c r="K443" s="899"/>
      <c r="L443" s="905"/>
      <c r="M443" s="905"/>
      <c r="N443" s="905"/>
      <c r="O443" s="905"/>
      <c r="P443" s="905"/>
      <c r="Q443" s="931"/>
      <c r="R443" s="902"/>
    </row>
    <row r="444">
      <c r="A444" s="893"/>
      <c r="B444" s="901"/>
      <c r="C444" s="894"/>
      <c r="D444" s="894"/>
      <c r="E444" s="896"/>
      <c r="F444" s="901"/>
      <c r="G444" s="896"/>
      <c r="H444" s="896"/>
      <c r="I444" s="896"/>
      <c r="J444" s="898"/>
      <c r="K444" s="899"/>
      <c r="L444" s="905"/>
      <c r="M444" s="905"/>
      <c r="N444" s="905"/>
      <c r="O444" s="905"/>
      <c r="P444" s="905"/>
      <c r="Q444" s="931"/>
      <c r="R444" s="902"/>
    </row>
    <row r="445">
      <c r="A445" s="893"/>
      <c r="B445" s="901"/>
      <c r="C445" s="894"/>
      <c r="D445" s="894"/>
      <c r="E445" s="896"/>
      <c r="F445" s="901"/>
      <c r="G445" s="896"/>
      <c r="H445" s="896"/>
      <c r="I445" s="896"/>
      <c r="J445" s="898"/>
      <c r="K445" s="899"/>
      <c r="L445" s="905"/>
      <c r="M445" s="905"/>
      <c r="N445" s="905"/>
      <c r="O445" s="905"/>
      <c r="P445" s="905"/>
      <c r="Q445" s="931"/>
      <c r="R445" s="902"/>
    </row>
    <row r="446">
      <c r="A446" s="893"/>
      <c r="B446" s="901"/>
      <c r="C446" s="894"/>
      <c r="D446" s="894"/>
      <c r="E446" s="896"/>
      <c r="F446" s="901"/>
      <c r="G446" s="896"/>
      <c r="H446" s="896"/>
      <c r="I446" s="896"/>
      <c r="J446" s="898"/>
      <c r="K446" s="899"/>
      <c r="L446" s="905"/>
      <c r="M446" s="905"/>
      <c r="N446" s="905"/>
      <c r="O446" s="905"/>
      <c r="P446" s="905"/>
      <c r="Q446" s="931"/>
      <c r="R446" s="902"/>
    </row>
    <row r="447">
      <c r="A447" s="893"/>
      <c r="B447" s="901"/>
      <c r="C447" s="894"/>
      <c r="D447" s="894"/>
      <c r="E447" s="896"/>
      <c r="F447" s="901"/>
      <c r="G447" s="896"/>
      <c r="H447" s="896"/>
      <c r="I447" s="896"/>
      <c r="J447" s="898"/>
      <c r="K447" s="899"/>
      <c r="L447" s="905"/>
      <c r="M447" s="905"/>
      <c r="N447" s="905"/>
      <c r="O447" s="905"/>
      <c r="P447" s="905"/>
      <c r="Q447" s="931"/>
      <c r="R447" s="902"/>
    </row>
    <row r="448">
      <c r="A448" s="893"/>
      <c r="B448" s="901"/>
      <c r="C448" s="894"/>
      <c r="D448" s="894"/>
      <c r="E448" s="896"/>
      <c r="F448" s="901"/>
      <c r="G448" s="896"/>
      <c r="H448" s="896"/>
      <c r="I448" s="896"/>
      <c r="J448" s="898"/>
      <c r="K448" s="899"/>
      <c r="L448" s="905"/>
      <c r="M448" s="905"/>
      <c r="N448" s="905"/>
      <c r="O448" s="905"/>
      <c r="P448" s="905"/>
      <c r="Q448" s="931"/>
      <c r="R448" s="902"/>
    </row>
    <row r="449">
      <c r="A449" s="893"/>
      <c r="B449" s="901"/>
      <c r="C449" s="894"/>
      <c r="D449" s="894"/>
      <c r="E449" s="896"/>
      <c r="F449" s="901"/>
      <c r="G449" s="896"/>
      <c r="H449" s="896"/>
      <c r="I449" s="896"/>
      <c r="J449" s="898"/>
      <c r="K449" s="899"/>
      <c r="L449" s="905"/>
      <c r="M449" s="905"/>
      <c r="N449" s="905"/>
      <c r="O449" s="905"/>
      <c r="P449" s="905"/>
      <c r="Q449" s="931"/>
      <c r="R449" s="902"/>
    </row>
    <row r="450">
      <c r="A450" s="893"/>
      <c r="B450" s="901"/>
      <c r="C450" s="894"/>
      <c r="D450" s="894"/>
      <c r="E450" s="896"/>
      <c r="F450" s="901"/>
      <c r="G450" s="896"/>
      <c r="H450" s="896"/>
      <c r="I450" s="896"/>
      <c r="J450" s="898"/>
      <c r="K450" s="899"/>
      <c r="L450" s="905"/>
      <c r="M450" s="905"/>
      <c r="N450" s="905"/>
      <c r="O450" s="905"/>
      <c r="P450" s="905"/>
      <c r="Q450" s="931"/>
      <c r="R450" s="902"/>
    </row>
    <row r="451">
      <c r="A451" s="893"/>
      <c r="B451" s="901"/>
      <c r="C451" s="894"/>
      <c r="D451" s="894"/>
      <c r="E451" s="896"/>
      <c r="F451" s="901"/>
      <c r="G451" s="896"/>
      <c r="H451" s="896"/>
      <c r="I451" s="896"/>
      <c r="J451" s="898"/>
      <c r="K451" s="899"/>
      <c r="L451" s="905"/>
      <c r="M451" s="905"/>
      <c r="N451" s="905"/>
      <c r="O451" s="905"/>
      <c r="P451" s="905"/>
      <c r="Q451" s="931"/>
      <c r="R451" s="902"/>
    </row>
    <row r="452">
      <c r="A452" s="893"/>
      <c r="B452" s="901"/>
      <c r="C452" s="894"/>
      <c r="D452" s="894"/>
      <c r="E452" s="896"/>
      <c r="F452" s="901"/>
      <c r="G452" s="896"/>
      <c r="H452" s="896"/>
      <c r="I452" s="896"/>
      <c r="J452" s="898"/>
      <c r="K452" s="899"/>
      <c r="L452" s="905"/>
      <c r="M452" s="905"/>
      <c r="N452" s="905"/>
      <c r="O452" s="905"/>
      <c r="P452" s="905"/>
      <c r="Q452" s="931"/>
      <c r="R452" s="902"/>
    </row>
    <row r="453">
      <c r="A453" s="893"/>
      <c r="B453" s="901"/>
      <c r="C453" s="894"/>
      <c r="D453" s="894"/>
      <c r="E453" s="896"/>
      <c r="F453" s="901"/>
      <c r="G453" s="896"/>
      <c r="H453" s="896"/>
      <c r="I453" s="896"/>
      <c r="J453" s="898"/>
      <c r="K453" s="899"/>
      <c r="L453" s="905"/>
      <c r="M453" s="905"/>
      <c r="N453" s="905"/>
      <c r="O453" s="905"/>
      <c r="P453" s="905"/>
      <c r="Q453" s="931"/>
      <c r="R453" s="902"/>
    </row>
    <row r="454">
      <c r="A454" s="893"/>
      <c r="B454" s="901"/>
      <c r="C454" s="894"/>
      <c r="D454" s="894"/>
      <c r="E454" s="896"/>
      <c r="F454" s="901"/>
      <c r="G454" s="896"/>
      <c r="H454" s="896"/>
      <c r="I454" s="896"/>
      <c r="J454" s="898"/>
      <c r="K454" s="899"/>
      <c r="L454" s="905"/>
      <c r="M454" s="905"/>
      <c r="N454" s="905"/>
      <c r="O454" s="905"/>
      <c r="P454" s="905"/>
      <c r="Q454" s="931"/>
      <c r="R454" s="902"/>
    </row>
    <row r="455">
      <c r="A455" s="893"/>
      <c r="B455" s="901"/>
      <c r="C455" s="894"/>
      <c r="D455" s="894"/>
      <c r="E455" s="896"/>
      <c r="F455" s="901"/>
      <c r="G455" s="896"/>
      <c r="H455" s="896"/>
      <c r="I455" s="896"/>
      <c r="J455" s="898"/>
      <c r="K455" s="899"/>
      <c r="L455" s="905"/>
      <c r="M455" s="905"/>
      <c r="N455" s="905"/>
      <c r="O455" s="905"/>
      <c r="P455" s="905"/>
      <c r="Q455" s="931"/>
      <c r="R455" s="902"/>
    </row>
    <row r="456">
      <c r="A456" s="893"/>
      <c r="B456" s="901"/>
      <c r="C456" s="894"/>
      <c r="D456" s="894"/>
      <c r="E456" s="896"/>
      <c r="F456" s="901"/>
      <c r="G456" s="896"/>
      <c r="H456" s="896"/>
      <c r="I456" s="896"/>
      <c r="J456" s="898"/>
      <c r="K456" s="899"/>
      <c r="L456" s="905"/>
      <c r="M456" s="905"/>
      <c r="N456" s="905"/>
      <c r="O456" s="905"/>
      <c r="P456" s="905"/>
      <c r="Q456" s="931"/>
      <c r="R456" s="902"/>
    </row>
    <row r="457">
      <c r="A457" s="893"/>
      <c r="B457" s="901"/>
      <c r="C457" s="894"/>
      <c r="D457" s="894"/>
      <c r="E457" s="896"/>
      <c r="F457" s="901"/>
      <c r="G457" s="896"/>
      <c r="H457" s="896"/>
      <c r="I457" s="896"/>
      <c r="J457" s="898"/>
      <c r="K457" s="899"/>
      <c r="L457" s="905"/>
      <c r="M457" s="905"/>
      <c r="N457" s="905"/>
      <c r="O457" s="905"/>
      <c r="P457" s="905"/>
      <c r="Q457" s="931"/>
      <c r="R457" s="902"/>
    </row>
    <row r="458">
      <c r="A458" s="893"/>
      <c r="B458" s="901"/>
      <c r="C458" s="894"/>
      <c r="D458" s="894"/>
      <c r="E458" s="896"/>
      <c r="F458" s="901"/>
      <c r="G458" s="896"/>
      <c r="H458" s="896"/>
      <c r="I458" s="896"/>
      <c r="J458" s="898"/>
      <c r="K458" s="899"/>
      <c r="L458" s="905"/>
      <c r="M458" s="905"/>
      <c r="N458" s="905"/>
      <c r="O458" s="905"/>
      <c r="P458" s="905"/>
      <c r="Q458" s="931"/>
      <c r="R458" s="902"/>
    </row>
    <row r="459">
      <c r="A459" s="893"/>
      <c r="B459" s="901"/>
      <c r="C459" s="894"/>
      <c r="D459" s="894"/>
      <c r="E459" s="896"/>
      <c r="F459" s="901"/>
      <c r="G459" s="896"/>
      <c r="H459" s="896"/>
      <c r="I459" s="896"/>
      <c r="J459" s="898"/>
      <c r="K459" s="899"/>
      <c r="L459" s="905"/>
      <c r="M459" s="905"/>
      <c r="N459" s="905"/>
      <c r="O459" s="905"/>
      <c r="P459" s="905"/>
      <c r="Q459" s="931"/>
      <c r="R459" s="902"/>
    </row>
    <row r="460">
      <c r="A460" s="893"/>
      <c r="B460" s="901"/>
      <c r="C460" s="894"/>
      <c r="D460" s="894"/>
      <c r="E460" s="896"/>
      <c r="F460" s="901"/>
      <c r="G460" s="896"/>
      <c r="H460" s="896"/>
      <c r="I460" s="896"/>
      <c r="J460" s="898"/>
      <c r="K460" s="899"/>
      <c r="L460" s="905"/>
      <c r="M460" s="905"/>
      <c r="N460" s="905"/>
      <c r="O460" s="905"/>
      <c r="P460" s="905"/>
      <c r="Q460" s="931"/>
      <c r="R460" s="902"/>
    </row>
    <row r="461">
      <c r="A461" s="893"/>
      <c r="B461" s="901"/>
      <c r="C461" s="894"/>
      <c r="D461" s="894"/>
      <c r="E461" s="896"/>
      <c r="F461" s="901"/>
      <c r="G461" s="896"/>
      <c r="H461" s="896"/>
      <c r="I461" s="896"/>
      <c r="J461" s="898"/>
      <c r="K461" s="899"/>
      <c r="L461" s="905"/>
      <c r="M461" s="905"/>
      <c r="N461" s="905"/>
      <c r="O461" s="905"/>
      <c r="P461" s="905"/>
      <c r="Q461" s="931"/>
      <c r="R461" s="902"/>
    </row>
    <row r="462">
      <c r="A462" s="893"/>
      <c r="B462" s="901"/>
      <c r="C462" s="894"/>
      <c r="D462" s="894"/>
      <c r="E462" s="896"/>
      <c r="F462" s="901"/>
      <c r="G462" s="896"/>
      <c r="H462" s="896"/>
      <c r="I462" s="896"/>
      <c r="J462" s="898"/>
      <c r="K462" s="899"/>
      <c r="L462" s="905"/>
      <c r="M462" s="905"/>
      <c r="N462" s="905"/>
      <c r="O462" s="905"/>
      <c r="P462" s="905"/>
      <c r="Q462" s="931"/>
      <c r="R462" s="902"/>
    </row>
    <row r="463">
      <c r="A463" s="893"/>
      <c r="B463" s="901"/>
      <c r="C463" s="894"/>
      <c r="D463" s="894"/>
      <c r="E463" s="896"/>
      <c r="F463" s="901"/>
      <c r="G463" s="896"/>
      <c r="H463" s="896"/>
      <c r="I463" s="896"/>
      <c r="J463" s="898"/>
      <c r="K463" s="899"/>
      <c r="L463" s="905"/>
      <c r="M463" s="905"/>
      <c r="N463" s="905"/>
      <c r="O463" s="905"/>
      <c r="P463" s="905"/>
      <c r="Q463" s="931"/>
      <c r="R463" s="902"/>
    </row>
    <row r="464">
      <c r="A464" s="893"/>
      <c r="B464" s="901"/>
      <c r="C464" s="894"/>
      <c r="D464" s="894"/>
      <c r="E464" s="896"/>
      <c r="F464" s="901"/>
      <c r="G464" s="896"/>
      <c r="H464" s="896"/>
      <c r="I464" s="896"/>
      <c r="J464" s="898"/>
      <c r="K464" s="899"/>
      <c r="L464" s="905"/>
      <c r="M464" s="905"/>
      <c r="N464" s="905"/>
      <c r="O464" s="905"/>
      <c r="P464" s="905"/>
      <c r="Q464" s="931"/>
      <c r="R464" s="902"/>
    </row>
    <row r="465">
      <c r="A465" s="893"/>
      <c r="B465" s="901"/>
      <c r="C465" s="894"/>
      <c r="D465" s="894"/>
      <c r="E465" s="896"/>
      <c r="F465" s="901"/>
      <c r="G465" s="896"/>
      <c r="H465" s="896"/>
      <c r="I465" s="896"/>
      <c r="J465" s="898"/>
      <c r="K465" s="899"/>
      <c r="L465" s="905"/>
      <c r="M465" s="905"/>
      <c r="N465" s="905"/>
      <c r="O465" s="905"/>
      <c r="P465" s="905"/>
      <c r="Q465" s="931"/>
      <c r="R465" s="902"/>
    </row>
    <row r="466">
      <c r="A466" s="893"/>
      <c r="B466" s="901"/>
      <c r="C466" s="894"/>
      <c r="D466" s="894"/>
      <c r="E466" s="896"/>
      <c r="F466" s="901"/>
      <c r="G466" s="896"/>
      <c r="H466" s="896"/>
      <c r="I466" s="896"/>
      <c r="J466" s="898"/>
      <c r="K466" s="899"/>
      <c r="L466" s="905"/>
      <c r="M466" s="905"/>
      <c r="N466" s="905"/>
      <c r="O466" s="905"/>
      <c r="P466" s="905"/>
      <c r="Q466" s="931"/>
      <c r="R466" s="902"/>
    </row>
    <row r="467">
      <c r="A467" s="893"/>
      <c r="B467" s="901"/>
      <c r="C467" s="894"/>
      <c r="D467" s="894"/>
      <c r="E467" s="896"/>
      <c r="F467" s="901"/>
      <c r="G467" s="896"/>
      <c r="H467" s="896"/>
      <c r="I467" s="896"/>
      <c r="J467" s="898"/>
      <c r="K467" s="899"/>
      <c r="L467" s="905"/>
      <c r="M467" s="905"/>
      <c r="N467" s="905"/>
      <c r="O467" s="905"/>
      <c r="P467" s="905"/>
      <c r="Q467" s="931"/>
      <c r="R467" s="902"/>
    </row>
    <row r="468">
      <c r="A468" s="893"/>
      <c r="B468" s="901"/>
      <c r="C468" s="894"/>
      <c r="D468" s="894"/>
      <c r="E468" s="896"/>
      <c r="F468" s="901"/>
      <c r="G468" s="896"/>
      <c r="H468" s="896"/>
      <c r="I468" s="896"/>
      <c r="J468" s="898"/>
      <c r="K468" s="899"/>
      <c r="L468" s="905"/>
      <c r="M468" s="905"/>
      <c r="N468" s="905"/>
      <c r="O468" s="905"/>
      <c r="P468" s="905"/>
      <c r="Q468" s="931"/>
      <c r="R468" s="902"/>
    </row>
    <row r="469">
      <c r="A469" s="893"/>
      <c r="B469" s="901"/>
      <c r="C469" s="894"/>
      <c r="D469" s="894"/>
      <c r="E469" s="896"/>
      <c r="F469" s="901"/>
      <c r="G469" s="896"/>
      <c r="H469" s="896"/>
      <c r="I469" s="896"/>
      <c r="J469" s="898"/>
      <c r="K469" s="899"/>
      <c r="L469" s="905"/>
      <c r="M469" s="905"/>
      <c r="N469" s="905"/>
      <c r="O469" s="905"/>
      <c r="P469" s="905"/>
      <c r="Q469" s="931"/>
      <c r="R469" s="902"/>
    </row>
    <row r="470">
      <c r="A470" s="893"/>
      <c r="B470" s="901"/>
      <c r="C470" s="894"/>
      <c r="D470" s="894"/>
      <c r="E470" s="896"/>
      <c r="F470" s="901"/>
      <c r="G470" s="896"/>
      <c r="H470" s="896"/>
      <c r="I470" s="896"/>
      <c r="J470" s="898"/>
      <c r="K470" s="899"/>
      <c r="L470" s="905"/>
      <c r="M470" s="905"/>
      <c r="N470" s="905"/>
      <c r="O470" s="905"/>
      <c r="P470" s="905"/>
      <c r="Q470" s="931"/>
      <c r="R470" s="902"/>
    </row>
    <row r="471">
      <c r="A471" s="893"/>
      <c r="B471" s="901"/>
      <c r="C471" s="894"/>
      <c r="D471" s="894"/>
      <c r="E471" s="896"/>
      <c r="F471" s="901"/>
      <c r="G471" s="896"/>
      <c r="H471" s="896"/>
      <c r="I471" s="896"/>
      <c r="J471" s="898"/>
      <c r="K471" s="899"/>
      <c r="L471" s="905"/>
      <c r="M471" s="905"/>
      <c r="N471" s="905"/>
      <c r="O471" s="905"/>
      <c r="P471" s="905"/>
      <c r="Q471" s="931"/>
      <c r="R471" s="902"/>
    </row>
    <row r="472">
      <c r="A472" s="893"/>
      <c r="B472" s="901"/>
      <c r="C472" s="894"/>
      <c r="D472" s="894"/>
      <c r="E472" s="896"/>
      <c r="F472" s="901"/>
      <c r="G472" s="896"/>
      <c r="H472" s="896"/>
      <c r="I472" s="896"/>
      <c r="J472" s="898"/>
      <c r="K472" s="899"/>
      <c r="L472" s="905"/>
      <c r="M472" s="905"/>
      <c r="N472" s="905"/>
      <c r="O472" s="905"/>
      <c r="P472" s="905"/>
      <c r="Q472" s="931"/>
      <c r="R472" s="902"/>
    </row>
    <row r="473">
      <c r="A473" s="893"/>
      <c r="B473" s="901"/>
      <c r="C473" s="894"/>
      <c r="D473" s="894"/>
      <c r="E473" s="896"/>
      <c r="F473" s="901"/>
      <c r="G473" s="896"/>
      <c r="H473" s="896"/>
      <c r="I473" s="896"/>
      <c r="J473" s="898"/>
      <c r="K473" s="899"/>
      <c r="L473" s="905"/>
      <c r="M473" s="905"/>
      <c r="N473" s="905"/>
      <c r="O473" s="905"/>
      <c r="P473" s="905"/>
      <c r="Q473" s="931"/>
      <c r="R473" s="902"/>
    </row>
    <row r="474">
      <c r="A474" s="893"/>
      <c r="B474" s="901"/>
      <c r="C474" s="894"/>
      <c r="D474" s="894"/>
      <c r="E474" s="896"/>
      <c r="F474" s="901"/>
      <c r="G474" s="896"/>
      <c r="H474" s="896"/>
      <c r="I474" s="896"/>
      <c r="J474" s="898"/>
      <c r="K474" s="899"/>
      <c r="L474" s="905"/>
      <c r="M474" s="905"/>
      <c r="N474" s="905"/>
      <c r="O474" s="905"/>
      <c r="P474" s="905"/>
      <c r="Q474" s="931"/>
      <c r="R474" s="902"/>
    </row>
    <row r="475">
      <c r="A475" s="893"/>
      <c r="B475" s="901"/>
      <c r="C475" s="894"/>
      <c r="D475" s="894"/>
      <c r="E475" s="896"/>
      <c r="F475" s="901"/>
      <c r="G475" s="896"/>
      <c r="H475" s="896"/>
      <c r="I475" s="896"/>
      <c r="J475" s="898"/>
      <c r="K475" s="899"/>
      <c r="L475" s="905"/>
      <c r="M475" s="905"/>
      <c r="N475" s="905"/>
      <c r="O475" s="905"/>
      <c r="P475" s="905"/>
      <c r="Q475" s="931"/>
      <c r="R475" s="902"/>
    </row>
    <row r="476">
      <c r="A476" s="893"/>
      <c r="B476" s="901"/>
      <c r="C476" s="894"/>
      <c r="D476" s="894"/>
      <c r="E476" s="896"/>
      <c r="F476" s="901"/>
      <c r="G476" s="896"/>
      <c r="H476" s="896"/>
      <c r="I476" s="896"/>
      <c r="J476" s="898"/>
      <c r="K476" s="899"/>
      <c r="L476" s="905"/>
      <c r="M476" s="905"/>
      <c r="N476" s="905"/>
      <c r="O476" s="905"/>
      <c r="P476" s="905"/>
      <c r="Q476" s="931"/>
      <c r="R476" s="902"/>
    </row>
    <row r="477">
      <c r="A477" s="893"/>
      <c r="B477" s="901"/>
      <c r="C477" s="894"/>
      <c r="D477" s="894"/>
      <c r="E477" s="896"/>
      <c r="F477" s="901"/>
      <c r="G477" s="896"/>
      <c r="H477" s="896"/>
      <c r="I477" s="896"/>
      <c r="J477" s="898"/>
      <c r="K477" s="899"/>
      <c r="L477" s="905"/>
      <c r="M477" s="905"/>
      <c r="N477" s="905"/>
      <c r="O477" s="905"/>
      <c r="P477" s="905"/>
      <c r="Q477" s="931"/>
      <c r="R477" s="902"/>
    </row>
    <row r="478">
      <c r="A478" s="893"/>
      <c r="B478" s="901"/>
      <c r="C478" s="894"/>
      <c r="D478" s="894"/>
      <c r="E478" s="896"/>
      <c r="F478" s="901"/>
      <c r="G478" s="896"/>
      <c r="H478" s="896"/>
      <c r="I478" s="896"/>
      <c r="J478" s="898"/>
      <c r="K478" s="899"/>
      <c r="L478" s="905"/>
      <c r="M478" s="905"/>
      <c r="N478" s="905"/>
      <c r="O478" s="905"/>
      <c r="P478" s="905"/>
      <c r="Q478" s="931"/>
      <c r="R478" s="902"/>
    </row>
    <row r="479">
      <c r="A479" s="893"/>
      <c r="B479" s="901"/>
      <c r="C479" s="894"/>
      <c r="D479" s="894"/>
      <c r="E479" s="896"/>
      <c r="F479" s="901"/>
      <c r="G479" s="896"/>
      <c r="H479" s="896"/>
      <c r="I479" s="896"/>
      <c r="J479" s="898"/>
      <c r="K479" s="899"/>
      <c r="L479" s="905"/>
      <c r="M479" s="905"/>
      <c r="N479" s="905"/>
      <c r="O479" s="905"/>
      <c r="P479" s="905"/>
      <c r="Q479" s="931"/>
      <c r="R479" s="902"/>
    </row>
    <row r="480">
      <c r="A480" s="893"/>
      <c r="B480" s="901"/>
      <c r="C480" s="894"/>
      <c r="D480" s="894"/>
      <c r="E480" s="896"/>
      <c r="F480" s="901"/>
      <c r="G480" s="896"/>
      <c r="H480" s="896"/>
      <c r="I480" s="896"/>
      <c r="J480" s="898"/>
      <c r="K480" s="899"/>
      <c r="L480" s="905"/>
      <c r="M480" s="905"/>
      <c r="N480" s="905"/>
      <c r="O480" s="905"/>
      <c r="P480" s="905"/>
      <c r="Q480" s="931"/>
      <c r="R480" s="902"/>
    </row>
    <row r="481">
      <c r="A481" s="893"/>
      <c r="B481" s="901"/>
      <c r="C481" s="894"/>
      <c r="D481" s="894"/>
      <c r="E481" s="896"/>
      <c r="F481" s="901"/>
      <c r="G481" s="896"/>
      <c r="H481" s="896"/>
      <c r="I481" s="896"/>
      <c r="J481" s="898"/>
      <c r="K481" s="899"/>
      <c r="L481" s="905"/>
      <c r="M481" s="905"/>
      <c r="N481" s="905"/>
      <c r="O481" s="905"/>
      <c r="P481" s="905"/>
      <c r="Q481" s="931"/>
      <c r="R481" s="902"/>
    </row>
    <row r="482">
      <c r="A482" s="893"/>
      <c r="B482" s="901"/>
      <c r="C482" s="894"/>
      <c r="D482" s="894"/>
      <c r="E482" s="896"/>
      <c r="F482" s="901"/>
      <c r="G482" s="896"/>
      <c r="H482" s="896"/>
      <c r="I482" s="896"/>
      <c r="J482" s="898"/>
      <c r="K482" s="899"/>
      <c r="L482" s="905"/>
      <c r="M482" s="905"/>
      <c r="N482" s="905"/>
      <c r="O482" s="905"/>
      <c r="P482" s="905"/>
      <c r="Q482" s="931"/>
      <c r="R482" s="902"/>
    </row>
    <row r="483">
      <c r="A483" s="893"/>
      <c r="B483" s="901"/>
      <c r="C483" s="894"/>
      <c r="D483" s="894"/>
      <c r="E483" s="896"/>
      <c r="F483" s="901"/>
      <c r="G483" s="896"/>
      <c r="H483" s="896"/>
      <c r="I483" s="896"/>
      <c r="J483" s="898"/>
      <c r="K483" s="899"/>
      <c r="L483" s="905"/>
      <c r="M483" s="905"/>
      <c r="N483" s="905"/>
      <c r="O483" s="905"/>
      <c r="P483" s="905"/>
      <c r="Q483" s="931"/>
      <c r="R483" s="902"/>
    </row>
    <row r="484">
      <c r="A484" s="893"/>
      <c r="B484" s="901"/>
      <c r="C484" s="894"/>
      <c r="D484" s="894"/>
      <c r="E484" s="896"/>
      <c r="F484" s="901"/>
      <c r="G484" s="896"/>
      <c r="H484" s="896"/>
      <c r="I484" s="896"/>
      <c r="J484" s="898"/>
      <c r="K484" s="899"/>
      <c r="L484" s="905"/>
      <c r="M484" s="905"/>
      <c r="N484" s="905"/>
      <c r="O484" s="905"/>
      <c r="P484" s="905"/>
      <c r="Q484" s="931"/>
      <c r="R484" s="902"/>
    </row>
    <row r="485">
      <c r="A485" s="893"/>
      <c r="B485" s="901"/>
      <c r="C485" s="894"/>
      <c r="D485" s="894"/>
      <c r="E485" s="896"/>
      <c r="F485" s="901"/>
      <c r="G485" s="896"/>
      <c r="H485" s="896"/>
      <c r="I485" s="896"/>
      <c r="J485" s="898"/>
      <c r="K485" s="899"/>
      <c r="L485" s="905"/>
      <c r="M485" s="905"/>
      <c r="N485" s="905"/>
      <c r="O485" s="905"/>
      <c r="P485" s="905"/>
      <c r="Q485" s="931"/>
      <c r="R485" s="902"/>
    </row>
    <row r="486">
      <c r="A486" s="893"/>
      <c r="B486" s="901"/>
      <c r="C486" s="894"/>
      <c r="D486" s="894"/>
      <c r="E486" s="896"/>
      <c r="F486" s="901"/>
      <c r="G486" s="896"/>
      <c r="H486" s="896"/>
      <c r="I486" s="896"/>
      <c r="J486" s="898"/>
      <c r="K486" s="899"/>
      <c r="L486" s="905"/>
      <c r="M486" s="905"/>
      <c r="N486" s="905"/>
      <c r="O486" s="905"/>
      <c r="P486" s="905"/>
      <c r="Q486" s="931"/>
      <c r="R486" s="902"/>
    </row>
    <row r="487">
      <c r="A487" s="893"/>
      <c r="B487" s="901"/>
      <c r="C487" s="894"/>
      <c r="D487" s="894"/>
      <c r="E487" s="896"/>
      <c r="F487" s="901"/>
      <c r="G487" s="896"/>
      <c r="H487" s="896"/>
      <c r="I487" s="896"/>
      <c r="J487" s="898"/>
      <c r="K487" s="899"/>
      <c r="L487" s="905"/>
      <c r="M487" s="905"/>
      <c r="N487" s="905"/>
      <c r="O487" s="905"/>
      <c r="P487" s="905"/>
      <c r="Q487" s="931"/>
      <c r="R487" s="902"/>
    </row>
    <row r="488">
      <c r="A488" s="893"/>
      <c r="B488" s="901"/>
      <c r="C488" s="894"/>
      <c r="D488" s="894"/>
      <c r="E488" s="896"/>
      <c r="F488" s="901"/>
      <c r="G488" s="896"/>
      <c r="H488" s="896"/>
      <c r="I488" s="896"/>
      <c r="J488" s="898"/>
      <c r="K488" s="899"/>
      <c r="L488" s="905"/>
      <c r="M488" s="905"/>
      <c r="N488" s="905"/>
      <c r="O488" s="905"/>
      <c r="P488" s="905"/>
      <c r="Q488" s="931"/>
      <c r="R488" s="902"/>
    </row>
    <row r="489">
      <c r="A489" s="893"/>
      <c r="B489" s="901"/>
      <c r="C489" s="894"/>
      <c r="D489" s="894"/>
      <c r="E489" s="896"/>
      <c r="F489" s="901"/>
      <c r="G489" s="896"/>
      <c r="H489" s="896"/>
      <c r="I489" s="896"/>
      <c r="J489" s="898"/>
      <c r="K489" s="899"/>
      <c r="L489" s="905"/>
      <c r="M489" s="905"/>
      <c r="N489" s="905"/>
      <c r="O489" s="905"/>
      <c r="P489" s="905"/>
      <c r="Q489" s="931"/>
      <c r="R489" s="902"/>
    </row>
    <row r="490">
      <c r="A490" s="893"/>
      <c r="B490" s="901"/>
      <c r="C490" s="894"/>
      <c r="D490" s="894"/>
      <c r="E490" s="896"/>
      <c r="F490" s="901"/>
      <c r="G490" s="896"/>
      <c r="H490" s="896"/>
      <c r="I490" s="896"/>
      <c r="J490" s="898"/>
      <c r="K490" s="899"/>
      <c r="L490" s="905"/>
      <c r="M490" s="905"/>
      <c r="N490" s="905"/>
      <c r="O490" s="905"/>
      <c r="P490" s="905"/>
      <c r="Q490" s="931"/>
      <c r="R490" s="902"/>
    </row>
    <row r="491">
      <c r="A491" s="893"/>
      <c r="B491" s="901"/>
      <c r="C491" s="894"/>
      <c r="D491" s="894"/>
      <c r="E491" s="896"/>
      <c r="F491" s="901"/>
      <c r="G491" s="896"/>
      <c r="H491" s="896"/>
      <c r="I491" s="896"/>
      <c r="J491" s="898"/>
      <c r="K491" s="899"/>
      <c r="L491" s="905"/>
      <c r="M491" s="905"/>
      <c r="N491" s="905"/>
      <c r="O491" s="905"/>
      <c r="P491" s="905"/>
      <c r="Q491" s="931"/>
      <c r="R491" s="902"/>
    </row>
    <row r="492">
      <c r="A492" s="893"/>
      <c r="B492" s="901"/>
      <c r="C492" s="894"/>
      <c r="D492" s="894"/>
      <c r="E492" s="896"/>
      <c r="F492" s="901"/>
      <c r="G492" s="896"/>
      <c r="H492" s="896"/>
      <c r="I492" s="896"/>
      <c r="J492" s="898"/>
      <c r="K492" s="899"/>
      <c r="L492" s="905"/>
      <c r="M492" s="905"/>
      <c r="N492" s="905"/>
      <c r="O492" s="905"/>
      <c r="P492" s="905"/>
      <c r="Q492" s="931"/>
      <c r="R492" s="902"/>
    </row>
    <row r="493">
      <c r="A493" s="893"/>
      <c r="B493" s="901"/>
      <c r="C493" s="894"/>
      <c r="D493" s="894"/>
      <c r="E493" s="896"/>
      <c r="F493" s="901"/>
      <c r="G493" s="896"/>
      <c r="H493" s="896"/>
      <c r="I493" s="896"/>
      <c r="J493" s="898"/>
      <c r="K493" s="899"/>
      <c r="L493" s="905"/>
      <c r="M493" s="905"/>
      <c r="N493" s="905"/>
      <c r="O493" s="905"/>
      <c r="P493" s="905"/>
      <c r="Q493" s="931"/>
      <c r="R493" s="902"/>
    </row>
    <row r="494">
      <c r="A494" s="893"/>
      <c r="B494" s="901"/>
      <c r="C494" s="894"/>
      <c r="D494" s="894"/>
      <c r="E494" s="896"/>
      <c r="F494" s="901"/>
      <c r="G494" s="896"/>
      <c r="H494" s="896"/>
      <c r="I494" s="896"/>
      <c r="J494" s="898"/>
      <c r="K494" s="899"/>
      <c r="L494" s="905"/>
      <c r="M494" s="905"/>
      <c r="N494" s="905"/>
      <c r="O494" s="905"/>
      <c r="P494" s="905"/>
      <c r="Q494" s="931"/>
      <c r="R494" s="902"/>
    </row>
    <row r="495">
      <c r="A495" s="893"/>
      <c r="B495" s="901"/>
      <c r="C495" s="894"/>
      <c r="D495" s="894"/>
      <c r="E495" s="896"/>
      <c r="F495" s="901"/>
      <c r="G495" s="896"/>
      <c r="H495" s="896"/>
      <c r="I495" s="896"/>
      <c r="J495" s="898"/>
      <c r="K495" s="899"/>
      <c r="L495" s="905"/>
      <c r="M495" s="905"/>
      <c r="N495" s="905"/>
      <c r="O495" s="905"/>
      <c r="P495" s="905"/>
      <c r="Q495" s="931"/>
      <c r="R495" s="902"/>
    </row>
    <row r="496">
      <c r="A496" s="893"/>
      <c r="B496" s="901"/>
      <c r="C496" s="894"/>
      <c r="D496" s="894"/>
      <c r="E496" s="896"/>
      <c r="F496" s="901"/>
      <c r="G496" s="896"/>
      <c r="H496" s="896"/>
      <c r="I496" s="896"/>
      <c r="J496" s="898"/>
      <c r="K496" s="899"/>
      <c r="L496" s="905"/>
      <c r="M496" s="905"/>
      <c r="N496" s="905"/>
      <c r="O496" s="905"/>
      <c r="P496" s="905"/>
      <c r="Q496" s="931"/>
      <c r="R496" s="902"/>
    </row>
    <row r="497">
      <c r="A497" s="893"/>
      <c r="B497" s="901"/>
      <c r="C497" s="894"/>
      <c r="D497" s="894"/>
      <c r="E497" s="896"/>
      <c r="F497" s="901"/>
      <c r="G497" s="896"/>
      <c r="H497" s="896"/>
      <c r="I497" s="896"/>
      <c r="J497" s="898"/>
      <c r="K497" s="899"/>
      <c r="L497" s="905"/>
      <c r="M497" s="905"/>
      <c r="N497" s="905"/>
      <c r="O497" s="905"/>
      <c r="P497" s="905"/>
      <c r="Q497" s="931"/>
      <c r="R497" s="902"/>
    </row>
    <row r="498">
      <c r="A498" s="893"/>
      <c r="B498" s="901"/>
      <c r="C498" s="894"/>
      <c r="D498" s="894"/>
      <c r="E498" s="896"/>
      <c r="F498" s="901"/>
      <c r="G498" s="896"/>
      <c r="H498" s="896"/>
      <c r="I498" s="896"/>
      <c r="J498" s="898"/>
      <c r="K498" s="899"/>
      <c r="L498" s="905"/>
      <c r="M498" s="905"/>
      <c r="N498" s="905"/>
      <c r="O498" s="905"/>
      <c r="P498" s="905"/>
      <c r="Q498" s="931"/>
      <c r="R498" s="902"/>
    </row>
    <row r="499">
      <c r="A499" s="893"/>
      <c r="B499" s="901"/>
      <c r="C499" s="894"/>
      <c r="D499" s="894"/>
      <c r="E499" s="896"/>
      <c r="F499" s="901"/>
      <c r="G499" s="896"/>
      <c r="H499" s="896"/>
      <c r="I499" s="896"/>
      <c r="J499" s="898"/>
      <c r="K499" s="899"/>
      <c r="L499" s="905"/>
      <c r="M499" s="905"/>
      <c r="N499" s="905"/>
      <c r="O499" s="905"/>
      <c r="P499" s="905"/>
      <c r="Q499" s="931"/>
      <c r="R499" s="902"/>
    </row>
    <row r="500">
      <c r="A500" s="893"/>
      <c r="B500" s="901"/>
      <c r="C500" s="894"/>
      <c r="D500" s="894"/>
      <c r="E500" s="896"/>
      <c r="F500" s="901"/>
      <c r="G500" s="896"/>
      <c r="H500" s="896"/>
      <c r="I500" s="896"/>
      <c r="J500" s="898"/>
      <c r="K500" s="899"/>
      <c r="L500" s="905"/>
      <c r="M500" s="905"/>
      <c r="N500" s="905"/>
      <c r="O500" s="905"/>
      <c r="P500" s="905"/>
      <c r="Q500" s="931"/>
      <c r="R500" s="902"/>
    </row>
    <row r="501">
      <c r="A501" s="893"/>
      <c r="B501" s="901"/>
      <c r="C501" s="894"/>
      <c r="D501" s="894"/>
      <c r="E501" s="896"/>
      <c r="F501" s="901"/>
      <c r="G501" s="896"/>
      <c r="H501" s="896"/>
      <c r="I501" s="896"/>
      <c r="J501" s="898"/>
      <c r="K501" s="899"/>
      <c r="L501" s="905"/>
      <c r="M501" s="905"/>
      <c r="N501" s="905"/>
      <c r="O501" s="905"/>
      <c r="P501" s="905"/>
      <c r="Q501" s="931"/>
      <c r="R501" s="902"/>
    </row>
    <row r="502">
      <c r="A502" s="893"/>
      <c r="B502" s="901"/>
      <c r="C502" s="894"/>
      <c r="D502" s="894"/>
      <c r="E502" s="896"/>
      <c r="F502" s="901"/>
      <c r="G502" s="896"/>
      <c r="H502" s="896"/>
      <c r="I502" s="896"/>
      <c r="J502" s="898"/>
      <c r="K502" s="899"/>
      <c r="L502" s="905"/>
      <c r="M502" s="905"/>
      <c r="N502" s="905"/>
      <c r="O502" s="905"/>
      <c r="P502" s="905"/>
      <c r="Q502" s="931"/>
      <c r="R502" s="902"/>
    </row>
    <row r="503">
      <c r="A503" s="893"/>
      <c r="B503" s="901"/>
      <c r="C503" s="894"/>
      <c r="D503" s="894"/>
      <c r="E503" s="896"/>
      <c r="F503" s="901"/>
      <c r="G503" s="896"/>
      <c r="H503" s="896"/>
      <c r="I503" s="896"/>
      <c r="J503" s="898"/>
      <c r="K503" s="899"/>
      <c r="L503" s="905"/>
      <c r="M503" s="905"/>
      <c r="N503" s="905"/>
      <c r="O503" s="905"/>
      <c r="P503" s="905"/>
      <c r="Q503" s="931"/>
      <c r="R503" s="902"/>
    </row>
    <row r="504">
      <c r="A504" s="893"/>
      <c r="B504" s="901"/>
      <c r="C504" s="894"/>
      <c r="D504" s="894"/>
      <c r="E504" s="896"/>
      <c r="F504" s="901"/>
      <c r="G504" s="896"/>
      <c r="H504" s="896"/>
      <c r="I504" s="896"/>
      <c r="J504" s="898"/>
      <c r="K504" s="899"/>
      <c r="L504" s="905"/>
      <c r="M504" s="905"/>
      <c r="N504" s="905"/>
      <c r="O504" s="905"/>
      <c r="P504" s="905"/>
      <c r="Q504" s="931"/>
      <c r="R504" s="902"/>
    </row>
    <row r="505">
      <c r="A505" s="893"/>
      <c r="B505" s="901"/>
      <c r="C505" s="894"/>
      <c r="D505" s="894"/>
      <c r="E505" s="896"/>
      <c r="F505" s="901"/>
      <c r="G505" s="896"/>
      <c r="H505" s="896"/>
      <c r="I505" s="896"/>
      <c r="J505" s="898"/>
      <c r="K505" s="899"/>
      <c r="L505" s="905"/>
      <c r="M505" s="905"/>
      <c r="N505" s="905"/>
      <c r="O505" s="905"/>
      <c r="P505" s="905"/>
      <c r="Q505" s="931"/>
      <c r="R505" s="902"/>
    </row>
    <row r="506">
      <c r="A506" s="893"/>
      <c r="B506" s="901"/>
      <c r="C506" s="894"/>
      <c r="D506" s="894"/>
      <c r="E506" s="896"/>
      <c r="F506" s="901"/>
      <c r="G506" s="896"/>
      <c r="H506" s="896"/>
      <c r="I506" s="896"/>
      <c r="J506" s="898"/>
      <c r="K506" s="899"/>
      <c r="L506" s="905"/>
      <c r="M506" s="905"/>
      <c r="N506" s="905"/>
      <c r="O506" s="905"/>
      <c r="P506" s="905"/>
      <c r="Q506" s="931"/>
      <c r="R506" s="902"/>
    </row>
    <row r="507">
      <c r="A507" s="893"/>
      <c r="B507" s="901"/>
      <c r="C507" s="894"/>
      <c r="D507" s="894"/>
      <c r="E507" s="896"/>
      <c r="F507" s="901"/>
      <c r="G507" s="896"/>
      <c r="H507" s="896"/>
      <c r="I507" s="896"/>
      <c r="J507" s="898"/>
      <c r="K507" s="899"/>
      <c r="L507" s="905"/>
      <c r="M507" s="905"/>
      <c r="N507" s="905"/>
      <c r="O507" s="905"/>
      <c r="P507" s="905"/>
      <c r="Q507" s="931"/>
      <c r="R507" s="902"/>
    </row>
    <row r="508">
      <c r="A508" s="893"/>
      <c r="B508" s="901"/>
      <c r="C508" s="894"/>
      <c r="D508" s="894"/>
      <c r="E508" s="896"/>
      <c r="F508" s="901"/>
      <c r="G508" s="896"/>
      <c r="H508" s="896"/>
      <c r="I508" s="896"/>
      <c r="J508" s="898"/>
      <c r="K508" s="899"/>
      <c r="L508" s="905"/>
      <c r="M508" s="905"/>
      <c r="N508" s="905"/>
      <c r="O508" s="905"/>
      <c r="P508" s="905"/>
      <c r="Q508" s="931"/>
      <c r="R508" s="902"/>
    </row>
    <row r="509">
      <c r="A509" s="893"/>
      <c r="B509" s="901"/>
      <c r="C509" s="894"/>
      <c r="D509" s="894"/>
      <c r="E509" s="896"/>
      <c r="F509" s="901"/>
      <c r="G509" s="896"/>
      <c r="H509" s="896"/>
      <c r="I509" s="896"/>
      <c r="J509" s="898"/>
      <c r="K509" s="899"/>
      <c r="L509" s="905"/>
      <c r="M509" s="905"/>
      <c r="N509" s="905"/>
      <c r="O509" s="905"/>
      <c r="P509" s="905"/>
      <c r="Q509" s="931"/>
      <c r="R509" s="902"/>
    </row>
    <row r="510">
      <c r="A510" s="893"/>
      <c r="B510" s="901"/>
      <c r="C510" s="894"/>
      <c r="D510" s="894"/>
      <c r="E510" s="896"/>
      <c r="F510" s="901"/>
      <c r="G510" s="896"/>
      <c r="H510" s="896"/>
      <c r="I510" s="896"/>
      <c r="J510" s="898"/>
      <c r="K510" s="899"/>
      <c r="L510" s="905"/>
      <c r="M510" s="905"/>
      <c r="N510" s="905"/>
      <c r="O510" s="905"/>
      <c r="P510" s="905"/>
      <c r="Q510" s="931"/>
      <c r="R510" s="902"/>
    </row>
    <row r="511">
      <c r="A511" s="893"/>
      <c r="B511" s="901"/>
      <c r="C511" s="894"/>
      <c r="D511" s="894"/>
      <c r="E511" s="896"/>
      <c r="F511" s="901"/>
      <c r="G511" s="896"/>
      <c r="H511" s="896"/>
      <c r="I511" s="896"/>
      <c r="J511" s="898"/>
      <c r="K511" s="899"/>
      <c r="L511" s="905"/>
      <c r="M511" s="905"/>
      <c r="N511" s="905"/>
      <c r="O511" s="905"/>
      <c r="P511" s="905"/>
      <c r="Q511" s="931"/>
      <c r="R511" s="902"/>
    </row>
    <row r="512">
      <c r="A512" s="893"/>
      <c r="B512" s="901"/>
      <c r="C512" s="894"/>
      <c r="D512" s="894"/>
      <c r="E512" s="896"/>
      <c r="F512" s="901"/>
      <c r="G512" s="896"/>
      <c r="H512" s="896"/>
      <c r="I512" s="896"/>
      <c r="J512" s="898"/>
      <c r="K512" s="899"/>
      <c r="L512" s="905"/>
      <c r="M512" s="905"/>
      <c r="N512" s="905"/>
      <c r="O512" s="905"/>
      <c r="P512" s="905"/>
      <c r="Q512" s="931"/>
      <c r="R512" s="902"/>
    </row>
    <row r="513">
      <c r="A513" s="893"/>
      <c r="B513" s="901"/>
      <c r="C513" s="894"/>
      <c r="D513" s="894"/>
      <c r="E513" s="896"/>
      <c r="F513" s="901"/>
      <c r="G513" s="896"/>
      <c r="H513" s="896"/>
      <c r="I513" s="896"/>
      <c r="J513" s="898"/>
      <c r="K513" s="899"/>
      <c r="L513" s="905"/>
      <c r="M513" s="905"/>
      <c r="N513" s="905"/>
      <c r="O513" s="905"/>
      <c r="P513" s="905"/>
      <c r="Q513" s="931"/>
      <c r="R513" s="902"/>
    </row>
    <row r="514">
      <c r="A514" s="893"/>
      <c r="B514" s="901"/>
      <c r="C514" s="894"/>
      <c r="D514" s="894"/>
      <c r="E514" s="896"/>
      <c r="F514" s="901"/>
      <c r="G514" s="896"/>
      <c r="H514" s="896"/>
      <c r="I514" s="896"/>
      <c r="J514" s="898"/>
      <c r="K514" s="899"/>
      <c r="L514" s="905"/>
      <c r="M514" s="905"/>
      <c r="N514" s="905"/>
      <c r="O514" s="905"/>
      <c r="P514" s="905"/>
      <c r="Q514" s="931"/>
      <c r="R514" s="902"/>
    </row>
    <row r="515">
      <c r="A515" s="893"/>
      <c r="B515" s="901"/>
      <c r="C515" s="894"/>
      <c r="D515" s="894"/>
      <c r="E515" s="896"/>
      <c r="F515" s="901"/>
      <c r="G515" s="896"/>
      <c r="H515" s="896"/>
      <c r="I515" s="896"/>
      <c r="J515" s="898"/>
      <c r="K515" s="899"/>
      <c r="L515" s="905"/>
      <c r="M515" s="905"/>
      <c r="N515" s="905"/>
      <c r="O515" s="905"/>
      <c r="P515" s="905"/>
      <c r="Q515" s="931"/>
      <c r="R515" s="902"/>
    </row>
    <row r="516">
      <c r="A516" s="893"/>
      <c r="B516" s="901"/>
      <c r="C516" s="894"/>
      <c r="D516" s="894"/>
      <c r="E516" s="896"/>
      <c r="F516" s="901"/>
      <c r="G516" s="896"/>
      <c r="H516" s="896"/>
      <c r="I516" s="896"/>
      <c r="J516" s="898"/>
      <c r="K516" s="899"/>
      <c r="L516" s="905"/>
      <c r="M516" s="905"/>
      <c r="N516" s="905"/>
      <c r="O516" s="905"/>
      <c r="P516" s="905"/>
      <c r="Q516" s="931"/>
      <c r="R516" s="902"/>
    </row>
    <row r="517">
      <c r="A517" s="893"/>
      <c r="B517" s="901"/>
      <c r="C517" s="894"/>
      <c r="D517" s="894"/>
      <c r="E517" s="896"/>
      <c r="F517" s="901"/>
      <c r="G517" s="896"/>
      <c r="H517" s="896"/>
      <c r="I517" s="896"/>
      <c r="J517" s="898"/>
      <c r="K517" s="899"/>
      <c r="L517" s="905"/>
      <c r="M517" s="905"/>
      <c r="N517" s="905"/>
      <c r="O517" s="905"/>
      <c r="P517" s="905"/>
      <c r="Q517" s="931"/>
      <c r="R517" s="902"/>
    </row>
    <row r="518">
      <c r="A518" s="893"/>
      <c r="B518" s="901"/>
      <c r="C518" s="894"/>
      <c r="D518" s="894"/>
      <c r="E518" s="896"/>
      <c r="F518" s="901"/>
      <c r="G518" s="896"/>
      <c r="H518" s="896"/>
      <c r="I518" s="896"/>
      <c r="J518" s="898"/>
      <c r="K518" s="899"/>
      <c r="L518" s="905"/>
      <c r="M518" s="905"/>
      <c r="N518" s="905"/>
      <c r="O518" s="905"/>
      <c r="P518" s="905"/>
      <c r="Q518" s="931"/>
      <c r="R518" s="902"/>
    </row>
    <row r="519">
      <c r="A519" s="893"/>
      <c r="B519" s="901"/>
      <c r="C519" s="894"/>
      <c r="D519" s="894"/>
      <c r="E519" s="896"/>
      <c r="F519" s="901"/>
      <c r="G519" s="896"/>
      <c r="H519" s="896"/>
      <c r="I519" s="896"/>
      <c r="J519" s="898"/>
      <c r="K519" s="899"/>
      <c r="L519" s="905"/>
      <c r="M519" s="905"/>
      <c r="N519" s="905"/>
      <c r="O519" s="905"/>
      <c r="P519" s="905"/>
      <c r="Q519" s="931"/>
      <c r="R519" s="902"/>
    </row>
    <row r="520">
      <c r="A520" s="893"/>
      <c r="B520" s="901"/>
      <c r="C520" s="894"/>
      <c r="D520" s="894"/>
      <c r="E520" s="896"/>
      <c r="F520" s="901"/>
      <c r="G520" s="896"/>
      <c r="H520" s="896"/>
      <c r="I520" s="896"/>
      <c r="J520" s="898"/>
      <c r="K520" s="899"/>
      <c r="L520" s="905"/>
      <c r="M520" s="905"/>
      <c r="N520" s="905"/>
      <c r="O520" s="905"/>
      <c r="P520" s="905"/>
      <c r="Q520" s="931"/>
      <c r="R520" s="902"/>
    </row>
    <row r="521">
      <c r="A521" s="893"/>
      <c r="B521" s="901"/>
      <c r="C521" s="894"/>
      <c r="D521" s="894"/>
      <c r="E521" s="896"/>
      <c r="F521" s="901"/>
      <c r="G521" s="896"/>
      <c r="H521" s="896"/>
      <c r="I521" s="896"/>
      <c r="J521" s="898"/>
      <c r="K521" s="899"/>
      <c r="L521" s="905"/>
      <c r="M521" s="905"/>
      <c r="N521" s="905"/>
      <c r="O521" s="905"/>
      <c r="P521" s="905"/>
      <c r="Q521" s="931"/>
      <c r="R521" s="902"/>
    </row>
    <row r="522">
      <c r="A522" s="893"/>
      <c r="B522" s="901"/>
      <c r="C522" s="894"/>
      <c r="D522" s="894"/>
      <c r="E522" s="896"/>
      <c r="F522" s="901"/>
      <c r="G522" s="896"/>
      <c r="H522" s="896"/>
      <c r="I522" s="896"/>
      <c r="J522" s="898"/>
      <c r="K522" s="899"/>
      <c r="L522" s="905"/>
      <c r="M522" s="905"/>
      <c r="N522" s="905"/>
      <c r="O522" s="905"/>
      <c r="P522" s="905"/>
      <c r="Q522" s="931"/>
      <c r="R522" s="902"/>
    </row>
    <row r="523">
      <c r="A523" s="893"/>
      <c r="B523" s="901"/>
      <c r="C523" s="894"/>
      <c r="D523" s="894"/>
      <c r="E523" s="896"/>
      <c r="F523" s="901"/>
      <c r="G523" s="896"/>
      <c r="H523" s="896"/>
      <c r="I523" s="896"/>
      <c r="J523" s="898"/>
      <c r="K523" s="899"/>
      <c r="L523" s="905"/>
      <c r="M523" s="905"/>
      <c r="N523" s="905"/>
      <c r="O523" s="905"/>
      <c r="P523" s="905"/>
      <c r="Q523" s="931"/>
      <c r="R523" s="902"/>
    </row>
    <row r="524">
      <c r="A524" s="893"/>
      <c r="B524" s="901"/>
      <c r="C524" s="894"/>
      <c r="D524" s="894"/>
      <c r="E524" s="896"/>
      <c r="F524" s="901"/>
      <c r="G524" s="896"/>
      <c r="H524" s="896"/>
      <c r="I524" s="896"/>
      <c r="J524" s="898"/>
      <c r="K524" s="899"/>
      <c r="L524" s="905"/>
      <c r="M524" s="905"/>
      <c r="N524" s="905"/>
      <c r="O524" s="905"/>
      <c r="P524" s="905"/>
      <c r="Q524" s="931"/>
      <c r="R524" s="902"/>
    </row>
    <row r="525">
      <c r="A525" s="893"/>
      <c r="B525" s="901"/>
      <c r="C525" s="894"/>
      <c r="D525" s="894"/>
      <c r="E525" s="896"/>
      <c r="F525" s="901"/>
      <c r="G525" s="896"/>
      <c r="H525" s="896"/>
      <c r="I525" s="896"/>
      <c r="J525" s="898"/>
      <c r="K525" s="899"/>
      <c r="L525" s="905"/>
      <c r="M525" s="905"/>
      <c r="N525" s="905"/>
      <c r="O525" s="905"/>
      <c r="P525" s="905"/>
      <c r="Q525" s="931"/>
      <c r="R525" s="902"/>
    </row>
    <row r="526">
      <c r="A526" s="893"/>
      <c r="B526" s="901"/>
      <c r="C526" s="894"/>
      <c r="D526" s="894"/>
      <c r="E526" s="896"/>
      <c r="F526" s="901"/>
      <c r="G526" s="896"/>
      <c r="H526" s="896"/>
      <c r="I526" s="896"/>
      <c r="J526" s="898"/>
      <c r="K526" s="899"/>
      <c r="L526" s="905"/>
      <c r="M526" s="905"/>
      <c r="N526" s="905"/>
      <c r="O526" s="905"/>
      <c r="P526" s="905"/>
      <c r="Q526" s="931"/>
      <c r="R526" s="902"/>
    </row>
    <row r="527">
      <c r="A527" s="893"/>
      <c r="B527" s="901"/>
      <c r="C527" s="894"/>
      <c r="D527" s="894"/>
      <c r="E527" s="896"/>
      <c r="F527" s="901"/>
      <c r="G527" s="896"/>
      <c r="H527" s="896"/>
      <c r="I527" s="896"/>
      <c r="J527" s="898"/>
      <c r="K527" s="899"/>
      <c r="L527" s="905"/>
      <c r="M527" s="905"/>
      <c r="N527" s="905"/>
      <c r="O527" s="905"/>
      <c r="P527" s="905"/>
      <c r="Q527" s="931"/>
      <c r="R527" s="902"/>
    </row>
    <row r="528">
      <c r="A528" s="893"/>
      <c r="B528" s="901"/>
      <c r="C528" s="894"/>
      <c r="D528" s="894"/>
      <c r="E528" s="896"/>
      <c r="F528" s="901"/>
      <c r="G528" s="896"/>
      <c r="H528" s="896"/>
      <c r="I528" s="896"/>
      <c r="J528" s="898"/>
      <c r="K528" s="899"/>
      <c r="L528" s="905"/>
      <c r="M528" s="905"/>
      <c r="N528" s="905"/>
      <c r="O528" s="905"/>
      <c r="P528" s="905"/>
      <c r="Q528" s="931"/>
      <c r="R528" s="902"/>
    </row>
    <row r="529">
      <c r="A529" s="893"/>
      <c r="B529" s="901"/>
      <c r="C529" s="894"/>
      <c r="D529" s="894"/>
      <c r="E529" s="896"/>
      <c r="F529" s="901"/>
      <c r="G529" s="896"/>
      <c r="H529" s="896"/>
      <c r="I529" s="896"/>
      <c r="J529" s="898"/>
      <c r="K529" s="899"/>
      <c r="L529" s="905"/>
      <c r="M529" s="905"/>
      <c r="N529" s="905"/>
      <c r="O529" s="905"/>
      <c r="P529" s="905"/>
      <c r="Q529" s="931"/>
      <c r="R529" s="902"/>
    </row>
    <row r="530">
      <c r="A530" s="893"/>
      <c r="B530" s="901"/>
      <c r="C530" s="894"/>
      <c r="D530" s="894"/>
      <c r="E530" s="896"/>
      <c r="F530" s="901"/>
      <c r="G530" s="896"/>
      <c r="H530" s="896"/>
      <c r="I530" s="896"/>
      <c r="J530" s="898"/>
      <c r="K530" s="899"/>
      <c r="L530" s="905"/>
      <c r="M530" s="905"/>
      <c r="N530" s="905"/>
      <c r="O530" s="905"/>
      <c r="P530" s="905"/>
      <c r="Q530" s="931"/>
      <c r="R530" s="902"/>
    </row>
    <row r="531">
      <c r="A531" s="893"/>
      <c r="B531" s="901"/>
      <c r="C531" s="894"/>
      <c r="D531" s="894"/>
      <c r="E531" s="896"/>
      <c r="F531" s="901"/>
      <c r="G531" s="896"/>
      <c r="H531" s="896"/>
      <c r="I531" s="896"/>
      <c r="J531" s="898"/>
      <c r="K531" s="899"/>
      <c r="L531" s="905"/>
      <c r="M531" s="905"/>
      <c r="N531" s="905"/>
      <c r="O531" s="905"/>
      <c r="P531" s="905"/>
      <c r="Q531" s="931"/>
      <c r="R531" s="902"/>
    </row>
    <row r="532">
      <c r="A532" s="893"/>
      <c r="B532" s="901"/>
      <c r="C532" s="894"/>
      <c r="D532" s="894"/>
      <c r="E532" s="896"/>
      <c r="F532" s="901"/>
      <c r="G532" s="896"/>
      <c r="H532" s="896"/>
      <c r="I532" s="896"/>
      <c r="J532" s="898"/>
      <c r="K532" s="899"/>
      <c r="L532" s="905"/>
      <c r="M532" s="905"/>
      <c r="N532" s="905"/>
      <c r="O532" s="905"/>
      <c r="P532" s="905"/>
      <c r="Q532" s="931"/>
      <c r="R532" s="902"/>
    </row>
    <row r="533">
      <c r="A533" s="893"/>
      <c r="B533" s="901"/>
      <c r="C533" s="894"/>
      <c r="D533" s="894"/>
      <c r="E533" s="896"/>
      <c r="F533" s="901"/>
      <c r="G533" s="896"/>
      <c r="H533" s="896"/>
      <c r="I533" s="896"/>
      <c r="J533" s="898"/>
      <c r="K533" s="899"/>
      <c r="L533" s="905"/>
      <c r="M533" s="905"/>
      <c r="N533" s="905"/>
      <c r="O533" s="905"/>
      <c r="P533" s="905"/>
      <c r="Q533" s="931"/>
      <c r="R533" s="902"/>
    </row>
    <row r="534">
      <c r="A534" s="893"/>
      <c r="B534" s="901"/>
      <c r="C534" s="894"/>
      <c r="D534" s="894"/>
      <c r="E534" s="896"/>
      <c r="F534" s="901"/>
      <c r="G534" s="896"/>
      <c r="H534" s="896"/>
      <c r="I534" s="896"/>
      <c r="J534" s="898"/>
      <c r="K534" s="899"/>
      <c r="L534" s="905"/>
      <c r="M534" s="905"/>
      <c r="N534" s="905"/>
      <c r="O534" s="905"/>
      <c r="P534" s="905"/>
      <c r="Q534" s="931"/>
      <c r="R534" s="902"/>
    </row>
    <row r="535">
      <c r="A535" s="893"/>
      <c r="B535" s="901"/>
      <c r="C535" s="894"/>
      <c r="D535" s="894"/>
      <c r="E535" s="896"/>
      <c r="F535" s="901"/>
      <c r="G535" s="896"/>
      <c r="H535" s="896"/>
      <c r="I535" s="896"/>
      <c r="J535" s="898"/>
      <c r="K535" s="899"/>
      <c r="L535" s="905"/>
      <c r="M535" s="905"/>
      <c r="N535" s="905"/>
      <c r="O535" s="905"/>
      <c r="P535" s="905"/>
      <c r="Q535" s="931"/>
      <c r="R535" s="902"/>
    </row>
    <row r="536">
      <c r="A536" s="893"/>
      <c r="B536" s="901"/>
      <c r="C536" s="894"/>
      <c r="D536" s="894"/>
      <c r="E536" s="896"/>
      <c r="F536" s="901"/>
      <c r="G536" s="896"/>
      <c r="H536" s="896"/>
      <c r="I536" s="896"/>
      <c r="J536" s="898"/>
      <c r="K536" s="899"/>
      <c r="L536" s="905"/>
      <c r="M536" s="905"/>
      <c r="N536" s="905"/>
      <c r="O536" s="905"/>
      <c r="P536" s="905"/>
      <c r="Q536" s="931"/>
      <c r="R536" s="902"/>
    </row>
    <row r="537">
      <c r="A537" s="893"/>
      <c r="B537" s="901"/>
      <c r="C537" s="894"/>
      <c r="D537" s="894"/>
      <c r="E537" s="896"/>
      <c r="F537" s="901"/>
      <c r="G537" s="896"/>
      <c r="H537" s="896"/>
      <c r="I537" s="896"/>
      <c r="J537" s="898"/>
      <c r="K537" s="899"/>
      <c r="L537" s="905"/>
      <c r="M537" s="905"/>
      <c r="N537" s="905"/>
      <c r="O537" s="905"/>
      <c r="P537" s="905"/>
      <c r="Q537" s="931"/>
      <c r="R537" s="902"/>
    </row>
    <row r="538">
      <c r="A538" s="893"/>
      <c r="B538" s="901"/>
      <c r="C538" s="894"/>
      <c r="D538" s="894"/>
      <c r="E538" s="896"/>
      <c r="F538" s="901"/>
      <c r="G538" s="896"/>
      <c r="H538" s="896"/>
      <c r="I538" s="896"/>
      <c r="J538" s="898"/>
      <c r="K538" s="899"/>
      <c r="L538" s="905"/>
      <c r="M538" s="905"/>
      <c r="N538" s="905"/>
      <c r="O538" s="905"/>
      <c r="P538" s="905"/>
      <c r="Q538" s="931"/>
      <c r="R538" s="902"/>
    </row>
    <row r="539">
      <c r="A539" s="893"/>
      <c r="B539" s="901"/>
      <c r="C539" s="894"/>
      <c r="D539" s="894"/>
      <c r="E539" s="896"/>
      <c r="F539" s="901"/>
      <c r="G539" s="896"/>
      <c r="H539" s="896"/>
      <c r="I539" s="896"/>
      <c r="J539" s="898"/>
      <c r="K539" s="899"/>
      <c r="L539" s="905"/>
      <c r="M539" s="905"/>
      <c r="N539" s="905"/>
      <c r="O539" s="905"/>
      <c r="P539" s="905"/>
      <c r="Q539" s="931"/>
      <c r="R539" s="902"/>
    </row>
    <row r="540">
      <c r="A540" s="893"/>
      <c r="B540" s="901"/>
      <c r="C540" s="894"/>
      <c r="D540" s="894"/>
      <c r="E540" s="896"/>
      <c r="F540" s="901"/>
      <c r="G540" s="896"/>
      <c r="H540" s="896"/>
      <c r="I540" s="896"/>
      <c r="J540" s="898"/>
      <c r="K540" s="899"/>
      <c r="L540" s="905"/>
      <c r="M540" s="905"/>
      <c r="N540" s="905"/>
      <c r="O540" s="905"/>
      <c r="P540" s="905"/>
      <c r="Q540" s="931"/>
      <c r="R540" s="902"/>
    </row>
    <row r="541">
      <c r="A541" s="893"/>
      <c r="B541" s="901"/>
      <c r="C541" s="894"/>
      <c r="D541" s="894"/>
      <c r="E541" s="896"/>
      <c r="F541" s="901"/>
      <c r="G541" s="896"/>
      <c r="H541" s="896"/>
      <c r="I541" s="896"/>
      <c r="J541" s="898"/>
      <c r="K541" s="899"/>
      <c r="L541" s="905"/>
      <c r="M541" s="905"/>
      <c r="N541" s="905"/>
      <c r="O541" s="905"/>
      <c r="P541" s="905"/>
      <c r="Q541" s="931"/>
      <c r="R541" s="902"/>
    </row>
    <row r="542">
      <c r="A542" s="893"/>
      <c r="B542" s="901"/>
      <c r="C542" s="894"/>
      <c r="D542" s="894"/>
      <c r="E542" s="896"/>
      <c r="F542" s="901"/>
      <c r="G542" s="896"/>
      <c r="H542" s="896"/>
      <c r="I542" s="896"/>
      <c r="J542" s="898"/>
      <c r="K542" s="899"/>
      <c r="L542" s="905"/>
      <c r="M542" s="905"/>
      <c r="N542" s="905"/>
      <c r="O542" s="905"/>
      <c r="P542" s="905"/>
      <c r="Q542" s="931"/>
      <c r="R542" s="902"/>
    </row>
    <row r="543">
      <c r="A543" s="893"/>
      <c r="B543" s="901"/>
      <c r="C543" s="894"/>
      <c r="D543" s="894"/>
      <c r="E543" s="896"/>
      <c r="F543" s="901"/>
      <c r="G543" s="896"/>
      <c r="H543" s="896"/>
      <c r="I543" s="896"/>
      <c r="J543" s="898"/>
      <c r="K543" s="899"/>
      <c r="L543" s="905"/>
      <c r="M543" s="905"/>
      <c r="N543" s="905"/>
      <c r="O543" s="905"/>
      <c r="P543" s="905"/>
      <c r="Q543" s="931"/>
      <c r="R543" s="902"/>
    </row>
    <row r="544">
      <c r="A544" s="893"/>
      <c r="B544" s="901"/>
      <c r="C544" s="894"/>
      <c r="D544" s="894"/>
      <c r="E544" s="896"/>
      <c r="F544" s="901"/>
      <c r="G544" s="896"/>
      <c r="H544" s="896"/>
      <c r="I544" s="896"/>
      <c r="J544" s="898"/>
      <c r="K544" s="899"/>
      <c r="L544" s="905"/>
      <c r="M544" s="905"/>
      <c r="N544" s="905"/>
      <c r="O544" s="905"/>
      <c r="P544" s="905"/>
      <c r="Q544" s="931"/>
      <c r="R544" s="902"/>
    </row>
    <row r="545">
      <c r="A545" s="893"/>
      <c r="B545" s="901"/>
      <c r="C545" s="894"/>
      <c r="D545" s="894"/>
      <c r="E545" s="896"/>
      <c r="F545" s="901"/>
      <c r="G545" s="896"/>
      <c r="H545" s="896"/>
      <c r="I545" s="896"/>
      <c r="J545" s="898"/>
      <c r="K545" s="899"/>
      <c r="L545" s="905"/>
      <c r="M545" s="905"/>
      <c r="N545" s="905"/>
      <c r="O545" s="905"/>
      <c r="P545" s="905"/>
      <c r="Q545" s="931"/>
      <c r="R545" s="902"/>
    </row>
    <row r="546">
      <c r="A546" s="893"/>
      <c r="B546" s="901"/>
      <c r="C546" s="894"/>
      <c r="D546" s="894"/>
      <c r="E546" s="896"/>
      <c r="F546" s="901"/>
      <c r="G546" s="896"/>
      <c r="H546" s="896"/>
      <c r="I546" s="896"/>
      <c r="J546" s="898"/>
      <c r="K546" s="899"/>
      <c r="L546" s="905"/>
      <c r="M546" s="905"/>
      <c r="N546" s="905"/>
      <c r="O546" s="905"/>
      <c r="P546" s="905"/>
      <c r="Q546" s="931"/>
      <c r="R546" s="902"/>
    </row>
    <row r="547">
      <c r="A547" s="893"/>
      <c r="B547" s="901"/>
      <c r="C547" s="894"/>
      <c r="D547" s="894"/>
      <c r="E547" s="896"/>
      <c r="F547" s="901"/>
      <c r="G547" s="896"/>
      <c r="H547" s="896"/>
      <c r="I547" s="896"/>
      <c r="J547" s="898"/>
      <c r="K547" s="899"/>
      <c r="L547" s="905"/>
      <c r="M547" s="905"/>
      <c r="N547" s="905"/>
      <c r="O547" s="905"/>
      <c r="P547" s="905"/>
      <c r="Q547" s="931"/>
      <c r="R547" s="902"/>
    </row>
    <row r="548">
      <c r="A548" s="893"/>
      <c r="B548" s="901"/>
      <c r="C548" s="894"/>
      <c r="D548" s="894"/>
      <c r="E548" s="896"/>
      <c r="F548" s="901"/>
      <c r="G548" s="896"/>
      <c r="H548" s="896"/>
      <c r="I548" s="896"/>
      <c r="J548" s="898"/>
      <c r="K548" s="899"/>
      <c r="L548" s="905"/>
      <c r="M548" s="905"/>
      <c r="N548" s="905"/>
      <c r="O548" s="905"/>
      <c r="P548" s="905"/>
      <c r="Q548" s="931"/>
      <c r="R548" s="902"/>
    </row>
    <row r="549">
      <c r="A549" s="893"/>
      <c r="B549" s="901"/>
      <c r="C549" s="894"/>
      <c r="D549" s="894"/>
      <c r="E549" s="896"/>
      <c r="F549" s="901"/>
      <c r="G549" s="896"/>
      <c r="H549" s="896"/>
      <c r="I549" s="896"/>
      <c r="J549" s="898"/>
      <c r="K549" s="899"/>
      <c r="L549" s="905"/>
      <c r="M549" s="905"/>
      <c r="N549" s="905"/>
      <c r="O549" s="905"/>
      <c r="P549" s="905"/>
      <c r="Q549" s="931"/>
      <c r="R549" s="902"/>
    </row>
    <row r="550">
      <c r="A550" s="893"/>
      <c r="B550" s="901"/>
      <c r="C550" s="894"/>
      <c r="D550" s="894"/>
      <c r="E550" s="896"/>
      <c r="F550" s="901"/>
      <c r="G550" s="896"/>
      <c r="H550" s="896"/>
      <c r="I550" s="896"/>
      <c r="J550" s="898"/>
      <c r="K550" s="899"/>
      <c r="L550" s="905"/>
      <c r="M550" s="905"/>
      <c r="N550" s="905"/>
      <c r="O550" s="905"/>
      <c r="P550" s="905"/>
      <c r="Q550" s="931"/>
      <c r="R550" s="902"/>
    </row>
    <row r="551">
      <c r="A551" s="893"/>
      <c r="B551" s="901"/>
      <c r="C551" s="894"/>
      <c r="D551" s="894"/>
      <c r="E551" s="896"/>
      <c r="F551" s="901"/>
      <c r="G551" s="896"/>
      <c r="H551" s="896"/>
      <c r="I551" s="896"/>
      <c r="J551" s="898"/>
      <c r="K551" s="899"/>
      <c r="L551" s="905"/>
      <c r="M551" s="905"/>
      <c r="N551" s="905"/>
      <c r="O551" s="905"/>
      <c r="P551" s="905"/>
      <c r="Q551" s="931"/>
      <c r="R551" s="902"/>
    </row>
    <row r="552">
      <c r="A552" s="893"/>
      <c r="B552" s="901"/>
      <c r="C552" s="894"/>
      <c r="D552" s="894"/>
      <c r="E552" s="896"/>
      <c r="F552" s="901"/>
      <c r="G552" s="896"/>
      <c r="H552" s="896"/>
      <c r="I552" s="896"/>
      <c r="J552" s="898"/>
      <c r="K552" s="899"/>
      <c r="L552" s="905"/>
      <c r="M552" s="905"/>
      <c r="N552" s="905"/>
      <c r="O552" s="905"/>
      <c r="P552" s="905"/>
      <c r="Q552" s="931"/>
      <c r="R552" s="902"/>
    </row>
    <row r="553">
      <c r="A553" s="893"/>
      <c r="B553" s="901"/>
      <c r="C553" s="894"/>
      <c r="D553" s="894"/>
      <c r="E553" s="896"/>
      <c r="F553" s="901"/>
      <c r="G553" s="896"/>
      <c r="H553" s="896"/>
      <c r="I553" s="896"/>
      <c r="J553" s="898"/>
      <c r="K553" s="899"/>
      <c r="L553" s="905"/>
      <c r="M553" s="905"/>
      <c r="N553" s="905"/>
      <c r="O553" s="905"/>
      <c r="P553" s="905"/>
      <c r="Q553" s="931"/>
      <c r="R553" s="902"/>
    </row>
    <row r="554">
      <c r="A554" s="893"/>
      <c r="B554" s="901"/>
      <c r="C554" s="894"/>
      <c r="D554" s="894"/>
      <c r="E554" s="896"/>
      <c r="F554" s="901"/>
      <c r="G554" s="896"/>
      <c r="H554" s="896"/>
      <c r="I554" s="896"/>
      <c r="J554" s="898"/>
      <c r="K554" s="899"/>
      <c r="L554" s="905"/>
      <c r="M554" s="905"/>
      <c r="N554" s="905"/>
      <c r="O554" s="905"/>
      <c r="P554" s="905"/>
      <c r="Q554" s="931"/>
      <c r="R554" s="902"/>
    </row>
    <row r="555">
      <c r="A555" s="893"/>
      <c r="B555" s="901"/>
      <c r="C555" s="894"/>
      <c r="D555" s="894"/>
      <c r="E555" s="896"/>
      <c r="F555" s="901"/>
      <c r="G555" s="896"/>
      <c r="H555" s="896"/>
      <c r="I555" s="896"/>
      <c r="J555" s="898"/>
      <c r="K555" s="899"/>
      <c r="L555" s="905"/>
      <c r="M555" s="905"/>
      <c r="N555" s="905"/>
      <c r="O555" s="905"/>
      <c r="P555" s="905"/>
      <c r="Q555" s="931"/>
      <c r="R555" s="902"/>
    </row>
    <row r="556">
      <c r="A556" s="893"/>
      <c r="B556" s="901"/>
      <c r="C556" s="894"/>
      <c r="D556" s="894"/>
      <c r="E556" s="896"/>
      <c r="F556" s="901"/>
      <c r="G556" s="896"/>
      <c r="H556" s="896"/>
      <c r="I556" s="896"/>
      <c r="J556" s="898"/>
      <c r="K556" s="899"/>
      <c r="L556" s="905"/>
      <c r="M556" s="905"/>
      <c r="N556" s="905"/>
      <c r="O556" s="905"/>
      <c r="P556" s="905"/>
      <c r="Q556" s="931"/>
      <c r="R556" s="902"/>
    </row>
    <row r="557">
      <c r="A557" s="893"/>
      <c r="B557" s="901"/>
      <c r="C557" s="894"/>
      <c r="D557" s="894"/>
      <c r="E557" s="896"/>
      <c r="F557" s="901"/>
      <c r="G557" s="896"/>
      <c r="H557" s="896"/>
      <c r="I557" s="896"/>
      <c r="J557" s="898"/>
      <c r="K557" s="899"/>
      <c r="L557" s="905"/>
      <c r="M557" s="905"/>
      <c r="N557" s="905"/>
      <c r="O557" s="905"/>
      <c r="P557" s="905"/>
      <c r="Q557" s="931"/>
      <c r="R557" s="902"/>
    </row>
    <row r="558">
      <c r="A558" s="893"/>
      <c r="B558" s="901"/>
      <c r="C558" s="894"/>
      <c r="D558" s="894"/>
      <c r="E558" s="896"/>
      <c r="F558" s="901"/>
      <c r="G558" s="896"/>
      <c r="H558" s="896"/>
      <c r="I558" s="896"/>
      <c r="J558" s="898"/>
      <c r="K558" s="899"/>
      <c r="L558" s="905"/>
      <c r="M558" s="905"/>
      <c r="N558" s="905"/>
      <c r="O558" s="905"/>
      <c r="P558" s="905"/>
      <c r="Q558" s="931"/>
      <c r="R558" s="902"/>
    </row>
    <row r="559">
      <c r="A559" s="893"/>
      <c r="B559" s="901"/>
      <c r="C559" s="894"/>
      <c r="D559" s="894"/>
      <c r="E559" s="896"/>
      <c r="F559" s="901"/>
      <c r="G559" s="896"/>
      <c r="H559" s="896"/>
      <c r="I559" s="896"/>
      <c r="J559" s="898"/>
      <c r="K559" s="899"/>
      <c r="L559" s="905"/>
      <c r="M559" s="905"/>
      <c r="N559" s="905"/>
      <c r="O559" s="905"/>
      <c r="P559" s="905"/>
      <c r="Q559" s="931"/>
      <c r="R559" s="902"/>
    </row>
    <row r="560">
      <c r="A560" s="893"/>
      <c r="B560" s="901"/>
      <c r="C560" s="894"/>
      <c r="D560" s="894"/>
      <c r="E560" s="896"/>
      <c r="F560" s="901"/>
      <c r="G560" s="896"/>
      <c r="H560" s="896"/>
      <c r="I560" s="896"/>
      <c r="J560" s="898"/>
      <c r="K560" s="899"/>
      <c r="L560" s="905"/>
      <c r="M560" s="905"/>
      <c r="N560" s="905"/>
      <c r="O560" s="905"/>
      <c r="P560" s="905"/>
      <c r="Q560" s="931"/>
      <c r="R560" s="902"/>
    </row>
    <row r="561">
      <c r="A561" s="893"/>
      <c r="B561" s="901"/>
      <c r="C561" s="894"/>
      <c r="D561" s="894"/>
      <c r="E561" s="896"/>
      <c r="F561" s="901"/>
      <c r="G561" s="896"/>
      <c r="H561" s="896"/>
      <c r="I561" s="896"/>
      <c r="J561" s="898"/>
      <c r="K561" s="899"/>
      <c r="L561" s="905"/>
      <c r="M561" s="905"/>
      <c r="N561" s="905"/>
      <c r="O561" s="905"/>
      <c r="P561" s="905"/>
      <c r="Q561" s="931"/>
      <c r="R561" s="902"/>
    </row>
    <row r="562">
      <c r="A562" s="893"/>
      <c r="B562" s="901"/>
      <c r="C562" s="894"/>
      <c r="D562" s="894"/>
      <c r="E562" s="896"/>
      <c r="F562" s="901"/>
      <c r="G562" s="896"/>
      <c r="H562" s="896"/>
      <c r="I562" s="896"/>
      <c r="J562" s="898"/>
      <c r="K562" s="899"/>
      <c r="L562" s="905"/>
      <c r="M562" s="905"/>
      <c r="N562" s="905"/>
      <c r="O562" s="905"/>
      <c r="P562" s="905"/>
      <c r="Q562" s="931"/>
      <c r="R562" s="902"/>
    </row>
    <row r="563">
      <c r="A563" s="893"/>
      <c r="B563" s="901"/>
      <c r="C563" s="894"/>
      <c r="D563" s="894"/>
      <c r="E563" s="896"/>
      <c r="F563" s="901"/>
      <c r="G563" s="896"/>
      <c r="H563" s="896"/>
      <c r="I563" s="896"/>
      <c r="J563" s="898"/>
      <c r="K563" s="899"/>
      <c r="L563" s="905"/>
      <c r="M563" s="905"/>
      <c r="N563" s="905"/>
      <c r="O563" s="905"/>
      <c r="P563" s="905"/>
      <c r="Q563" s="931"/>
      <c r="R563" s="902"/>
    </row>
    <row r="564">
      <c r="A564" s="893"/>
      <c r="B564" s="901"/>
      <c r="C564" s="894"/>
      <c r="D564" s="894"/>
      <c r="E564" s="896"/>
      <c r="F564" s="901"/>
      <c r="G564" s="896"/>
      <c r="H564" s="896"/>
      <c r="I564" s="896"/>
      <c r="J564" s="898"/>
      <c r="K564" s="899"/>
      <c r="L564" s="905"/>
      <c r="M564" s="905"/>
      <c r="N564" s="905"/>
      <c r="O564" s="905"/>
      <c r="P564" s="905"/>
      <c r="Q564" s="931"/>
      <c r="R564" s="902"/>
    </row>
    <row r="565">
      <c r="A565" s="893"/>
      <c r="B565" s="901"/>
      <c r="C565" s="894"/>
      <c r="D565" s="894"/>
      <c r="E565" s="896"/>
      <c r="F565" s="901"/>
      <c r="G565" s="896"/>
      <c r="H565" s="896"/>
      <c r="I565" s="896"/>
      <c r="J565" s="898"/>
      <c r="K565" s="899"/>
      <c r="L565" s="905"/>
      <c r="M565" s="905"/>
      <c r="N565" s="905"/>
      <c r="O565" s="905"/>
      <c r="P565" s="905"/>
      <c r="Q565" s="931"/>
      <c r="R565" s="902"/>
    </row>
    <row r="566">
      <c r="A566" s="893"/>
      <c r="B566" s="901"/>
      <c r="C566" s="894"/>
      <c r="D566" s="894"/>
      <c r="E566" s="896"/>
      <c r="F566" s="901"/>
      <c r="G566" s="896"/>
      <c r="H566" s="896"/>
      <c r="I566" s="896"/>
      <c r="J566" s="898"/>
      <c r="K566" s="899"/>
      <c r="L566" s="905"/>
      <c r="M566" s="905"/>
      <c r="N566" s="905"/>
      <c r="O566" s="905"/>
      <c r="P566" s="905"/>
      <c r="Q566" s="931"/>
      <c r="R566" s="902"/>
    </row>
    <row r="567">
      <c r="A567" s="893"/>
      <c r="B567" s="901"/>
      <c r="C567" s="894"/>
      <c r="D567" s="894"/>
      <c r="E567" s="896"/>
      <c r="F567" s="901"/>
      <c r="G567" s="896"/>
      <c r="H567" s="896"/>
      <c r="I567" s="896"/>
      <c r="J567" s="898"/>
      <c r="K567" s="899"/>
      <c r="L567" s="905"/>
      <c r="M567" s="905"/>
      <c r="N567" s="905"/>
      <c r="O567" s="905"/>
      <c r="P567" s="905"/>
      <c r="Q567" s="931"/>
      <c r="R567" s="902"/>
    </row>
    <row r="568">
      <c r="A568" s="893"/>
      <c r="B568" s="901"/>
      <c r="C568" s="894"/>
      <c r="D568" s="894"/>
      <c r="E568" s="896"/>
      <c r="F568" s="901"/>
      <c r="G568" s="896"/>
      <c r="H568" s="896"/>
      <c r="I568" s="896"/>
      <c r="J568" s="898"/>
      <c r="K568" s="899"/>
      <c r="L568" s="905"/>
      <c r="M568" s="905"/>
      <c r="N568" s="905"/>
      <c r="O568" s="905"/>
      <c r="P568" s="905"/>
      <c r="Q568" s="931"/>
      <c r="R568" s="902"/>
    </row>
    <row r="569">
      <c r="A569" s="893"/>
      <c r="B569" s="901"/>
      <c r="C569" s="894"/>
      <c r="D569" s="894"/>
      <c r="E569" s="896"/>
      <c r="F569" s="901"/>
      <c r="G569" s="896"/>
      <c r="H569" s="896"/>
      <c r="I569" s="896"/>
      <c r="J569" s="898"/>
      <c r="K569" s="899"/>
      <c r="L569" s="905"/>
      <c r="M569" s="905"/>
      <c r="N569" s="905"/>
      <c r="O569" s="905"/>
      <c r="P569" s="905"/>
      <c r="Q569" s="931"/>
      <c r="R569" s="902"/>
    </row>
    <row r="570">
      <c r="A570" s="893"/>
      <c r="B570" s="901"/>
      <c r="C570" s="894"/>
      <c r="D570" s="894"/>
      <c r="E570" s="896"/>
      <c r="F570" s="901"/>
      <c r="G570" s="896"/>
      <c r="H570" s="896"/>
      <c r="I570" s="896"/>
      <c r="J570" s="898"/>
      <c r="K570" s="899"/>
      <c r="L570" s="905"/>
      <c r="M570" s="905"/>
      <c r="N570" s="905"/>
      <c r="O570" s="905"/>
      <c r="P570" s="905"/>
      <c r="Q570" s="931"/>
      <c r="R570" s="902"/>
    </row>
    <row r="571">
      <c r="A571" s="893"/>
      <c r="B571" s="901"/>
      <c r="C571" s="894"/>
      <c r="D571" s="894"/>
      <c r="E571" s="896"/>
      <c r="F571" s="901"/>
      <c r="G571" s="896"/>
      <c r="H571" s="896"/>
      <c r="I571" s="896"/>
      <c r="J571" s="898"/>
      <c r="K571" s="899"/>
      <c r="L571" s="905"/>
      <c r="M571" s="905"/>
      <c r="N571" s="905"/>
      <c r="O571" s="905"/>
      <c r="P571" s="905"/>
      <c r="Q571" s="931"/>
      <c r="R571" s="902"/>
    </row>
    <row r="572">
      <c r="A572" s="893"/>
      <c r="B572" s="901"/>
      <c r="C572" s="894"/>
      <c r="D572" s="894"/>
      <c r="E572" s="896"/>
      <c r="F572" s="901"/>
      <c r="G572" s="896"/>
      <c r="H572" s="896"/>
      <c r="I572" s="896"/>
      <c r="J572" s="898"/>
      <c r="K572" s="899"/>
      <c r="L572" s="905"/>
      <c r="M572" s="905"/>
      <c r="N572" s="905"/>
      <c r="O572" s="905"/>
      <c r="P572" s="905"/>
      <c r="Q572" s="931"/>
      <c r="R572" s="902"/>
    </row>
    <row r="573">
      <c r="A573" s="893"/>
      <c r="B573" s="901"/>
      <c r="C573" s="894"/>
      <c r="D573" s="894"/>
      <c r="E573" s="896"/>
      <c r="F573" s="901"/>
      <c r="G573" s="896"/>
      <c r="H573" s="896"/>
      <c r="I573" s="896"/>
      <c r="J573" s="898"/>
      <c r="K573" s="899"/>
      <c r="L573" s="905"/>
      <c r="M573" s="905"/>
      <c r="N573" s="905"/>
      <c r="O573" s="905"/>
      <c r="P573" s="905"/>
      <c r="Q573" s="931"/>
      <c r="R573" s="902"/>
    </row>
    <row r="574">
      <c r="A574" s="893"/>
      <c r="B574" s="901"/>
      <c r="C574" s="894"/>
      <c r="D574" s="894"/>
      <c r="E574" s="896"/>
      <c r="F574" s="901"/>
      <c r="G574" s="896"/>
      <c r="H574" s="896"/>
      <c r="I574" s="896"/>
      <c r="J574" s="898"/>
      <c r="K574" s="899"/>
      <c r="L574" s="905"/>
      <c r="M574" s="905"/>
      <c r="N574" s="905"/>
      <c r="O574" s="905"/>
      <c r="P574" s="905"/>
      <c r="Q574" s="931"/>
      <c r="R574" s="902"/>
    </row>
    <row r="575">
      <c r="A575" s="893"/>
      <c r="B575" s="901"/>
      <c r="C575" s="894"/>
      <c r="D575" s="894"/>
      <c r="E575" s="896"/>
      <c r="F575" s="901"/>
      <c r="G575" s="896"/>
      <c r="H575" s="896"/>
      <c r="I575" s="896"/>
      <c r="J575" s="898"/>
      <c r="K575" s="899"/>
      <c r="L575" s="905"/>
      <c r="M575" s="905"/>
      <c r="N575" s="905"/>
      <c r="O575" s="905"/>
      <c r="P575" s="905"/>
      <c r="Q575" s="931"/>
      <c r="R575" s="902"/>
    </row>
    <row r="576">
      <c r="A576" s="893"/>
      <c r="B576" s="901"/>
      <c r="C576" s="894"/>
      <c r="D576" s="894"/>
      <c r="E576" s="896"/>
      <c r="F576" s="901"/>
      <c r="G576" s="896"/>
      <c r="H576" s="896"/>
      <c r="I576" s="896"/>
      <c r="J576" s="898"/>
      <c r="K576" s="899"/>
      <c r="L576" s="905"/>
      <c r="M576" s="905"/>
      <c r="N576" s="905"/>
      <c r="O576" s="905"/>
      <c r="P576" s="905"/>
      <c r="Q576" s="931"/>
      <c r="R576" s="902"/>
    </row>
    <row r="577">
      <c r="A577" s="893"/>
      <c r="B577" s="901"/>
      <c r="C577" s="894"/>
      <c r="D577" s="894"/>
      <c r="E577" s="896"/>
      <c r="F577" s="901"/>
      <c r="G577" s="896"/>
      <c r="H577" s="896"/>
      <c r="I577" s="896"/>
      <c r="J577" s="898"/>
      <c r="K577" s="899"/>
      <c r="L577" s="905"/>
      <c r="M577" s="905"/>
      <c r="N577" s="905"/>
      <c r="O577" s="905"/>
      <c r="P577" s="905"/>
      <c r="Q577" s="931"/>
      <c r="R577" s="902"/>
    </row>
    <row r="578">
      <c r="A578" s="893"/>
      <c r="B578" s="901"/>
      <c r="C578" s="894"/>
      <c r="D578" s="894"/>
      <c r="E578" s="896"/>
      <c r="F578" s="901"/>
      <c r="G578" s="896"/>
      <c r="H578" s="896"/>
      <c r="I578" s="896"/>
      <c r="J578" s="898"/>
      <c r="K578" s="899"/>
      <c r="L578" s="905"/>
      <c r="M578" s="905"/>
      <c r="N578" s="905"/>
      <c r="O578" s="905"/>
      <c r="P578" s="905"/>
      <c r="Q578" s="931"/>
      <c r="R578" s="902"/>
    </row>
    <row r="579">
      <c r="A579" s="893"/>
      <c r="B579" s="901"/>
      <c r="C579" s="894"/>
      <c r="D579" s="894"/>
      <c r="E579" s="896"/>
      <c r="F579" s="901"/>
      <c r="G579" s="896"/>
      <c r="H579" s="896"/>
      <c r="I579" s="896"/>
      <c r="J579" s="898"/>
      <c r="K579" s="899"/>
      <c r="L579" s="905"/>
      <c r="M579" s="905"/>
      <c r="N579" s="905"/>
      <c r="O579" s="905"/>
      <c r="P579" s="905"/>
      <c r="Q579" s="931"/>
      <c r="R579" s="902"/>
    </row>
    <row r="580">
      <c r="A580" s="893"/>
      <c r="B580" s="901"/>
      <c r="C580" s="894"/>
      <c r="D580" s="894"/>
      <c r="E580" s="896"/>
      <c r="F580" s="901"/>
      <c r="G580" s="896"/>
      <c r="H580" s="896"/>
      <c r="I580" s="896"/>
      <c r="J580" s="898"/>
      <c r="K580" s="899"/>
      <c r="L580" s="905"/>
      <c r="M580" s="905"/>
      <c r="N580" s="905"/>
      <c r="O580" s="905"/>
      <c r="P580" s="905"/>
      <c r="Q580" s="931"/>
      <c r="R580" s="902"/>
    </row>
    <row r="581">
      <c r="A581" s="893"/>
      <c r="B581" s="901"/>
      <c r="C581" s="894"/>
      <c r="D581" s="894"/>
      <c r="E581" s="896"/>
      <c r="F581" s="901"/>
      <c r="G581" s="896"/>
      <c r="H581" s="896"/>
      <c r="I581" s="896"/>
      <c r="J581" s="898"/>
      <c r="K581" s="899"/>
      <c r="L581" s="905"/>
      <c r="M581" s="905"/>
      <c r="N581" s="905"/>
      <c r="O581" s="905"/>
      <c r="P581" s="905"/>
      <c r="Q581" s="931"/>
      <c r="R581" s="902"/>
    </row>
    <row r="582">
      <c r="A582" s="893"/>
      <c r="B582" s="901"/>
      <c r="C582" s="894"/>
      <c r="D582" s="894"/>
      <c r="E582" s="896"/>
      <c r="F582" s="901"/>
      <c r="G582" s="896"/>
      <c r="H582" s="896"/>
      <c r="I582" s="896"/>
      <c r="J582" s="898"/>
      <c r="K582" s="899"/>
      <c r="L582" s="905"/>
      <c r="M582" s="905"/>
      <c r="N582" s="905"/>
      <c r="O582" s="905"/>
      <c r="P582" s="905"/>
      <c r="Q582" s="931"/>
      <c r="R582" s="902"/>
    </row>
    <row r="583">
      <c r="A583" s="893"/>
      <c r="B583" s="901"/>
      <c r="C583" s="894"/>
      <c r="D583" s="894"/>
      <c r="E583" s="896"/>
      <c r="F583" s="901"/>
      <c r="G583" s="896"/>
      <c r="H583" s="896"/>
      <c r="I583" s="896"/>
      <c r="J583" s="898"/>
      <c r="K583" s="899"/>
      <c r="L583" s="905"/>
      <c r="M583" s="905"/>
      <c r="N583" s="905"/>
      <c r="O583" s="905"/>
      <c r="P583" s="905"/>
      <c r="Q583" s="931"/>
      <c r="R583" s="902"/>
    </row>
    <row r="584">
      <c r="A584" s="893"/>
      <c r="B584" s="901"/>
      <c r="C584" s="894"/>
      <c r="D584" s="894"/>
      <c r="E584" s="896"/>
      <c r="F584" s="901"/>
      <c r="G584" s="896"/>
      <c r="H584" s="896"/>
      <c r="I584" s="896"/>
      <c r="J584" s="898"/>
      <c r="K584" s="899"/>
      <c r="L584" s="905"/>
      <c r="M584" s="905"/>
      <c r="N584" s="905"/>
      <c r="O584" s="905"/>
      <c r="P584" s="905"/>
      <c r="Q584" s="931"/>
      <c r="R584" s="902"/>
    </row>
    <row r="585">
      <c r="A585" s="893"/>
      <c r="B585" s="901"/>
      <c r="C585" s="894"/>
      <c r="D585" s="894"/>
      <c r="E585" s="896"/>
      <c r="F585" s="901"/>
      <c r="G585" s="896"/>
      <c r="H585" s="896"/>
      <c r="I585" s="896"/>
      <c r="J585" s="898"/>
      <c r="K585" s="899"/>
      <c r="L585" s="905"/>
      <c r="M585" s="905"/>
      <c r="N585" s="905"/>
      <c r="O585" s="905"/>
      <c r="P585" s="905"/>
      <c r="Q585" s="931"/>
      <c r="R585" s="902"/>
    </row>
    <row r="586">
      <c r="A586" s="893"/>
      <c r="B586" s="901"/>
      <c r="C586" s="894"/>
      <c r="D586" s="894"/>
      <c r="E586" s="896"/>
      <c r="F586" s="901"/>
      <c r="G586" s="896"/>
      <c r="H586" s="896"/>
      <c r="I586" s="896"/>
      <c r="J586" s="898"/>
      <c r="K586" s="899"/>
      <c r="L586" s="905"/>
      <c r="M586" s="905"/>
      <c r="N586" s="905"/>
      <c r="O586" s="905"/>
      <c r="P586" s="905"/>
      <c r="Q586" s="931"/>
      <c r="R586" s="902"/>
    </row>
    <row r="587">
      <c r="A587" s="893"/>
      <c r="B587" s="901"/>
      <c r="C587" s="894"/>
      <c r="D587" s="894"/>
      <c r="E587" s="896"/>
      <c r="F587" s="901"/>
      <c r="G587" s="896"/>
      <c r="H587" s="896"/>
      <c r="I587" s="896"/>
      <c r="J587" s="898"/>
      <c r="K587" s="899"/>
      <c r="L587" s="905"/>
      <c r="M587" s="905"/>
      <c r="N587" s="905"/>
      <c r="O587" s="905"/>
      <c r="P587" s="905"/>
      <c r="Q587" s="931"/>
      <c r="R587" s="902"/>
    </row>
    <row r="588">
      <c r="A588" s="893"/>
      <c r="B588" s="901"/>
      <c r="C588" s="894"/>
      <c r="D588" s="894"/>
      <c r="E588" s="896"/>
      <c r="F588" s="901"/>
      <c r="G588" s="896"/>
      <c r="H588" s="896"/>
      <c r="I588" s="896"/>
      <c r="J588" s="898"/>
      <c r="K588" s="899"/>
      <c r="L588" s="905"/>
      <c r="M588" s="905"/>
      <c r="N588" s="905"/>
      <c r="O588" s="905"/>
      <c r="P588" s="905"/>
      <c r="Q588" s="931"/>
      <c r="R588" s="902"/>
    </row>
    <row r="589">
      <c r="A589" s="893"/>
      <c r="B589" s="901"/>
      <c r="C589" s="894"/>
      <c r="D589" s="894"/>
      <c r="E589" s="896"/>
      <c r="F589" s="901"/>
      <c r="G589" s="896"/>
      <c r="H589" s="896"/>
      <c r="I589" s="896"/>
      <c r="J589" s="898"/>
      <c r="K589" s="899"/>
      <c r="L589" s="905"/>
      <c r="M589" s="905"/>
      <c r="N589" s="905"/>
      <c r="O589" s="905"/>
      <c r="P589" s="905"/>
      <c r="Q589" s="931"/>
      <c r="R589" s="902"/>
    </row>
    <row r="590">
      <c r="A590" s="893"/>
      <c r="B590" s="901"/>
      <c r="C590" s="894"/>
      <c r="D590" s="894"/>
      <c r="E590" s="896"/>
      <c r="F590" s="901"/>
      <c r="G590" s="896"/>
      <c r="H590" s="896"/>
      <c r="I590" s="896"/>
      <c r="J590" s="898"/>
      <c r="K590" s="899"/>
      <c r="L590" s="905"/>
      <c r="M590" s="905"/>
      <c r="N590" s="905"/>
      <c r="O590" s="905"/>
      <c r="P590" s="905"/>
      <c r="Q590" s="931"/>
      <c r="R590" s="902"/>
    </row>
    <row r="591">
      <c r="A591" s="893"/>
      <c r="B591" s="901"/>
      <c r="C591" s="894"/>
      <c r="D591" s="894"/>
      <c r="E591" s="896"/>
      <c r="F591" s="901"/>
      <c r="G591" s="896"/>
      <c r="H591" s="896"/>
      <c r="I591" s="896"/>
      <c r="J591" s="898"/>
      <c r="K591" s="899"/>
      <c r="L591" s="905"/>
      <c r="M591" s="905"/>
      <c r="N591" s="905"/>
      <c r="O591" s="905"/>
      <c r="P591" s="905"/>
      <c r="Q591" s="931"/>
      <c r="R591" s="902"/>
    </row>
    <row r="592">
      <c r="A592" s="893"/>
      <c r="B592" s="901"/>
      <c r="C592" s="894"/>
      <c r="D592" s="894"/>
      <c r="E592" s="896"/>
      <c r="F592" s="901"/>
      <c r="G592" s="896"/>
      <c r="H592" s="896"/>
      <c r="I592" s="896"/>
      <c r="J592" s="898"/>
      <c r="K592" s="899"/>
      <c r="L592" s="905"/>
      <c r="M592" s="905"/>
      <c r="N592" s="905"/>
      <c r="O592" s="905"/>
      <c r="P592" s="905"/>
      <c r="Q592" s="931"/>
      <c r="R592" s="902"/>
    </row>
    <row r="593">
      <c r="A593" s="893"/>
      <c r="B593" s="901"/>
      <c r="C593" s="894"/>
      <c r="D593" s="894"/>
      <c r="E593" s="896"/>
      <c r="F593" s="901"/>
      <c r="G593" s="896"/>
      <c r="H593" s="896"/>
      <c r="I593" s="896"/>
      <c r="J593" s="898"/>
      <c r="K593" s="899"/>
      <c r="L593" s="905"/>
      <c r="M593" s="905"/>
      <c r="N593" s="905"/>
      <c r="O593" s="905"/>
      <c r="P593" s="905"/>
      <c r="Q593" s="931"/>
      <c r="R593" s="902"/>
    </row>
    <row r="594">
      <c r="A594" s="893"/>
      <c r="B594" s="901"/>
      <c r="C594" s="894"/>
      <c r="D594" s="894"/>
      <c r="E594" s="896"/>
      <c r="F594" s="901"/>
      <c r="G594" s="896"/>
      <c r="H594" s="896"/>
      <c r="I594" s="896"/>
      <c r="J594" s="898"/>
      <c r="K594" s="899"/>
      <c r="L594" s="905"/>
      <c r="M594" s="905"/>
      <c r="N594" s="905"/>
      <c r="O594" s="905"/>
      <c r="P594" s="905"/>
      <c r="Q594" s="931"/>
      <c r="R594" s="902"/>
    </row>
    <row r="595">
      <c r="A595" s="893"/>
      <c r="B595" s="901"/>
      <c r="C595" s="894"/>
      <c r="D595" s="894"/>
      <c r="E595" s="896"/>
      <c r="F595" s="901"/>
      <c r="G595" s="896"/>
      <c r="H595" s="896"/>
      <c r="I595" s="896"/>
      <c r="J595" s="898"/>
      <c r="K595" s="899"/>
      <c r="L595" s="905"/>
      <c r="M595" s="905"/>
      <c r="N595" s="905"/>
      <c r="O595" s="905"/>
      <c r="P595" s="905"/>
      <c r="Q595" s="931"/>
      <c r="R595" s="902"/>
    </row>
    <row r="596">
      <c r="A596" s="893"/>
      <c r="B596" s="901"/>
      <c r="C596" s="894"/>
      <c r="D596" s="894"/>
      <c r="E596" s="896"/>
      <c r="F596" s="901"/>
      <c r="G596" s="896"/>
      <c r="H596" s="896"/>
      <c r="I596" s="896"/>
      <c r="J596" s="898"/>
      <c r="K596" s="899"/>
      <c r="L596" s="905"/>
      <c r="M596" s="905"/>
      <c r="N596" s="905"/>
      <c r="O596" s="905"/>
      <c r="P596" s="905"/>
      <c r="Q596" s="931"/>
      <c r="R596" s="902"/>
    </row>
    <row r="597">
      <c r="A597" s="893"/>
      <c r="B597" s="901"/>
      <c r="C597" s="894"/>
      <c r="D597" s="894"/>
      <c r="E597" s="896"/>
      <c r="F597" s="901"/>
      <c r="G597" s="896"/>
      <c r="H597" s="896"/>
      <c r="I597" s="896"/>
      <c r="J597" s="898"/>
      <c r="K597" s="899"/>
      <c r="L597" s="905"/>
      <c r="M597" s="905"/>
      <c r="N597" s="905"/>
      <c r="O597" s="905"/>
      <c r="P597" s="905"/>
      <c r="Q597" s="931"/>
      <c r="R597" s="902"/>
    </row>
    <row r="598">
      <c r="A598" s="893"/>
      <c r="B598" s="901"/>
      <c r="C598" s="894"/>
      <c r="D598" s="894"/>
      <c r="E598" s="896"/>
      <c r="F598" s="901"/>
      <c r="G598" s="896"/>
      <c r="H598" s="896"/>
      <c r="I598" s="896"/>
      <c r="J598" s="898"/>
      <c r="K598" s="899"/>
      <c r="L598" s="905"/>
      <c r="M598" s="905"/>
      <c r="N598" s="905"/>
      <c r="O598" s="905"/>
      <c r="P598" s="905"/>
      <c r="Q598" s="931"/>
      <c r="R598" s="902"/>
    </row>
    <row r="599">
      <c r="A599" s="893"/>
      <c r="B599" s="901"/>
      <c r="C599" s="894"/>
      <c r="D599" s="894"/>
      <c r="E599" s="896"/>
      <c r="F599" s="901"/>
      <c r="G599" s="896"/>
      <c r="H599" s="896"/>
      <c r="I599" s="896"/>
      <c r="J599" s="898"/>
      <c r="K599" s="899"/>
      <c r="L599" s="905"/>
      <c r="M599" s="905"/>
      <c r="N599" s="905"/>
      <c r="O599" s="905"/>
      <c r="P599" s="905"/>
      <c r="Q599" s="931"/>
      <c r="R599" s="902"/>
    </row>
    <row r="600">
      <c r="A600" s="893"/>
      <c r="B600" s="901"/>
      <c r="C600" s="894"/>
      <c r="D600" s="894"/>
      <c r="E600" s="896"/>
      <c r="F600" s="901"/>
      <c r="G600" s="896"/>
      <c r="H600" s="896"/>
      <c r="I600" s="896"/>
      <c r="J600" s="898"/>
      <c r="K600" s="899"/>
      <c r="L600" s="905"/>
      <c r="M600" s="905"/>
      <c r="N600" s="905"/>
      <c r="O600" s="905"/>
      <c r="P600" s="905"/>
      <c r="Q600" s="931"/>
      <c r="R600" s="902"/>
    </row>
    <row r="601">
      <c r="A601" s="893"/>
      <c r="B601" s="901"/>
      <c r="C601" s="894"/>
      <c r="D601" s="894"/>
      <c r="E601" s="896"/>
      <c r="F601" s="901"/>
      <c r="G601" s="896"/>
      <c r="H601" s="896"/>
      <c r="I601" s="896"/>
      <c r="J601" s="898"/>
      <c r="K601" s="899"/>
      <c r="L601" s="905"/>
      <c r="M601" s="905"/>
      <c r="N601" s="905"/>
      <c r="O601" s="905"/>
      <c r="P601" s="905"/>
      <c r="Q601" s="931"/>
      <c r="R601" s="902"/>
    </row>
    <row r="602">
      <c r="A602" s="893"/>
      <c r="B602" s="901"/>
      <c r="C602" s="894"/>
      <c r="D602" s="894"/>
      <c r="E602" s="896"/>
      <c r="F602" s="901"/>
      <c r="G602" s="896"/>
      <c r="H602" s="896"/>
      <c r="I602" s="896"/>
      <c r="J602" s="898"/>
      <c r="K602" s="899"/>
      <c r="L602" s="905"/>
      <c r="M602" s="905"/>
      <c r="N602" s="905"/>
      <c r="O602" s="905"/>
      <c r="P602" s="905"/>
      <c r="Q602" s="931"/>
      <c r="R602" s="902"/>
    </row>
    <row r="603">
      <c r="A603" s="893"/>
      <c r="B603" s="901"/>
      <c r="C603" s="894"/>
      <c r="D603" s="894"/>
      <c r="E603" s="896"/>
      <c r="F603" s="901"/>
      <c r="G603" s="896"/>
      <c r="H603" s="896"/>
      <c r="I603" s="896"/>
      <c r="J603" s="898"/>
      <c r="K603" s="899"/>
      <c r="L603" s="905"/>
      <c r="M603" s="905"/>
      <c r="N603" s="905"/>
      <c r="O603" s="905"/>
      <c r="P603" s="905"/>
      <c r="Q603" s="931"/>
      <c r="R603" s="902"/>
    </row>
    <row r="604">
      <c r="A604" s="893"/>
      <c r="B604" s="901"/>
      <c r="C604" s="894"/>
      <c r="D604" s="894"/>
      <c r="E604" s="896"/>
      <c r="F604" s="901"/>
      <c r="G604" s="896"/>
      <c r="H604" s="896"/>
      <c r="I604" s="896"/>
      <c r="J604" s="898"/>
      <c r="K604" s="899"/>
      <c r="L604" s="905"/>
      <c r="M604" s="905"/>
      <c r="N604" s="905"/>
      <c r="O604" s="905"/>
      <c r="P604" s="905"/>
      <c r="Q604" s="931"/>
      <c r="R604" s="902"/>
    </row>
    <row r="605">
      <c r="A605" s="893"/>
      <c r="B605" s="901"/>
      <c r="C605" s="894"/>
      <c r="D605" s="894"/>
      <c r="E605" s="896"/>
      <c r="F605" s="901"/>
      <c r="G605" s="896"/>
      <c r="H605" s="896"/>
      <c r="I605" s="896"/>
      <c r="J605" s="898"/>
      <c r="K605" s="899"/>
      <c r="L605" s="905"/>
      <c r="M605" s="905"/>
      <c r="N605" s="905"/>
      <c r="O605" s="905"/>
      <c r="P605" s="905"/>
      <c r="Q605" s="931"/>
      <c r="R605" s="902"/>
    </row>
    <row r="606">
      <c r="A606" s="893"/>
      <c r="B606" s="901"/>
      <c r="C606" s="894"/>
      <c r="D606" s="894"/>
      <c r="E606" s="896"/>
      <c r="F606" s="901"/>
      <c r="G606" s="896"/>
      <c r="H606" s="896"/>
      <c r="I606" s="896"/>
      <c r="J606" s="898"/>
      <c r="K606" s="899"/>
      <c r="L606" s="905"/>
      <c r="M606" s="905"/>
      <c r="N606" s="905"/>
      <c r="O606" s="905"/>
      <c r="P606" s="905"/>
      <c r="Q606" s="931"/>
      <c r="R606" s="902"/>
    </row>
    <row r="607">
      <c r="A607" s="893"/>
      <c r="B607" s="901"/>
      <c r="C607" s="894"/>
      <c r="D607" s="894"/>
      <c r="E607" s="896"/>
      <c r="F607" s="901"/>
      <c r="G607" s="896"/>
      <c r="H607" s="896"/>
      <c r="I607" s="896"/>
      <c r="J607" s="898"/>
      <c r="K607" s="899"/>
      <c r="L607" s="905"/>
      <c r="M607" s="905"/>
      <c r="N607" s="905"/>
      <c r="O607" s="905"/>
      <c r="P607" s="905"/>
      <c r="Q607" s="931"/>
      <c r="R607" s="902"/>
    </row>
    <row r="608">
      <c r="A608" s="893"/>
      <c r="B608" s="901"/>
      <c r="C608" s="894"/>
      <c r="D608" s="894"/>
      <c r="E608" s="896"/>
      <c r="F608" s="901"/>
      <c r="G608" s="896"/>
      <c r="H608" s="896"/>
      <c r="I608" s="896"/>
      <c r="J608" s="898"/>
      <c r="K608" s="899"/>
      <c r="L608" s="905"/>
      <c r="M608" s="905"/>
      <c r="N608" s="905"/>
      <c r="O608" s="905"/>
      <c r="P608" s="905"/>
      <c r="Q608" s="931"/>
      <c r="R608" s="902"/>
    </row>
    <row r="609">
      <c r="A609" s="893"/>
      <c r="B609" s="901"/>
      <c r="C609" s="894"/>
      <c r="D609" s="894"/>
      <c r="E609" s="896"/>
      <c r="F609" s="901"/>
      <c r="G609" s="896"/>
      <c r="H609" s="896"/>
      <c r="I609" s="896"/>
      <c r="J609" s="898"/>
      <c r="K609" s="899"/>
      <c r="L609" s="905"/>
      <c r="M609" s="905"/>
      <c r="N609" s="905"/>
      <c r="O609" s="905"/>
      <c r="P609" s="905"/>
      <c r="Q609" s="931"/>
      <c r="R609" s="902"/>
    </row>
    <row r="610">
      <c r="A610" s="893"/>
      <c r="B610" s="901"/>
      <c r="C610" s="894"/>
      <c r="D610" s="894"/>
      <c r="E610" s="896"/>
      <c r="F610" s="901"/>
      <c r="G610" s="896"/>
      <c r="H610" s="896"/>
      <c r="I610" s="896"/>
      <c r="J610" s="898"/>
      <c r="K610" s="899"/>
      <c r="L610" s="905"/>
      <c r="M610" s="905"/>
      <c r="N610" s="905"/>
      <c r="O610" s="905"/>
      <c r="P610" s="905"/>
      <c r="Q610" s="931"/>
      <c r="R610" s="902"/>
    </row>
    <row r="611">
      <c r="A611" s="893"/>
      <c r="B611" s="901"/>
      <c r="C611" s="894"/>
      <c r="D611" s="894"/>
      <c r="E611" s="896"/>
      <c r="F611" s="901"/>
      <c r="G611" s="896"/>
      <c r="H611" s="896"/>
      <c r="I611" s="896"/>
      <c r="J611" s="898"/>
      <c r="K611" s="899"/>
      <c r="L611" s="905"/>
      <c r="M611" s="905"/>
      <c r="N611" s="905"/>
      <c r="O611" s="905"/>
      <c r="P611" s="905"/>
      <c r="Q611" s="931"/>
      <c r="R611" s="902"/>
    </row>
    <row r="612">
      <c r="A612" s="893"/>
      <c r="B612" s="901"/>
      <c r="C612" s="894"/>
      <c r="D612" s="894"/>
      <c r="E612" s="896"/>
      <c r="F612" s="901"/>
      <c r="G612" s="896"/>
      <c r="H612" s="896"/>
      <c r="I612" s="896"/>
      <c r="J612" s="898"/>
      <c r="K612" s="899"/>
      <c r="L612" s="905"/>
      <c r="M612" s="905"/>
      <c r="N612" s="905"/>
      <c r="O612" s="905"/>
      <c r="P612" s="905"/>
      <c r="Q612" s="931"/>
      <c r="R612" s="902"/>
    </row>
    <row r="613">
      <c r="A613" s="893"/>
      <c r="B613" s="901"/>
      <c r="C613" s="894"/>
      <c r="D613" s="894"/>
      <c r="E613" s="896"/>
      <c r="F613" s="901"/>
      <c r="G613" s="896"/>
      <c r="H613" s="896"/>
      <c r="I613" s="896"/>
      <c r="J613" s="898"/>
      <c r="K613" s="899"/>
      <c r="L613" s="905"/>
      <c r="M613" s="905"/>
      <c r="N613" s="905"/>
      <c r="O613" s="905"/>
      <c r="P613" s="905"/>
      <c r="Q613" s="931"/>
      <c r="R613" s="902"/>
    </row>
    <row r="614">
      <c r="A614" s="893"/>
      <c r="B614" s="901"/>
      <c r="C614" s="894"/>
      <c r="D614" s="894"/>
      <c r="E614" s="896"/>
      <c r="F614" s="901"/>
      <c r="G614" s="896"/>
      <c r="H614" s="896"/>
      <c r="I614" s="896"/>
      <c r="J614" s="898"/>
      <c r="K614" s="899"/>
      <c r="L614" s="905"/>
      <c r="M614" s="905"/>
      <c r="N614" s="905"/>
      <c r="O614" s="905"/>
      <c r="P614" s="905"/>
      <c r="Q614" s="931"/>
      <c r="R614" s="902"/>
    </row>
    <row r="615">
      <c r="A615" s="893"/>
      <c r="B615" s="901"/>
      <c r="C615" s="894"/>
      <c r="D615" s="894"/>
      <c r="E615" s="896"/>
      <c r="F615" s="901"/>
      <c r="G615" s="896"/>
      <c r="H615" s="896"/>
      <c r="I615" s="896"/>
      <c r="J615" s="898"/>
      <c r="K615" s="899"/>
      <c r="L615" s="905"/>
      <c r="M615" s="905"/>
      <c r="N615" s="905"/>
      <c r="O615" s="905"/>
      <c r="P615" s="905"/>
      <c r="Q615" s="931"/>
      <c r="R615" s="902"/>
    </row>
    <row r="616">
      <c r="A616" s="893"/>
      <c r="B616" s="901"/>
      <c r="C616" s="894"/>
      <c r="D616" s="894"/>
      <c r="E616" s="896"/>
      <c r="F616" s="901"/>
      <c r="G616" s="896"/>
      <c r="H616" s="896"/>
      <c r="I616" s="896"/>
      <c r="J616" s="898"/>
      <c r="K616" s="899"/>
      <c r="L616" s="905"/>
      <c r="M616" s="905"/>
      <c r="N616" s="905"/>
      <c r="O616" s="905"/>
      <c r="P616" s="905"/>
      <c r="Q616" s="931"/>
      <c r="R616" s="902"/>
    </row>
    <row r="617">
      <c r="A617" s="893"/>
      <c r="B617" s="901"/>
      <c r="C617" s="894"/>
      <c r="D617" s="894"/>
      <c r="E617" s="896"/>
      <c r="F617" s="901"/>
      <c r="G617" s="896"/>
      <c r="H617" s="896"/>
      <c r="I617" s="896"/>
      <c r="J617" s="898"/>
      <c r="K617" s="899"/>
      <c r="L617" s="905"/>
      <c r="M617" s="905"/>
      <c r="N617" s="905"/>
      <c r="O617" s="905"/>
      <c r="P617" s="905"/>
      <c r="Q617" s="931"/>
      <c r="R617" s="902"/>
    </row>
    <row r="618">
      <c r="A618" s="893"/>
      <c r="B618" s="901"/>
      <c r="C618" s="894"/>
      <c r="D618" s="894"/>
      <c r="E618" s="896"/>
      <c r="F618" s="901"/>
      <c r="G618" s="896"/>
      <c r="H618" s="896"/>
      <c r="I618" s="896"/>
      <c r="J618" s="898"/>
      <c r="K618" s="899"/>
      <c r="L618" s="905"/>
      <c r="M618" s="905"/>
      <c r="N618" s="905"/>
      <c r="O618" s="905"/>
      <c r="P618" s="905"/>
      <c r="Q618" s="931"/>
      <c r="R618" s="902"/>
    </row>
    <row r="619">
      <c r="A619" s="893"/>
      <c r="B619" s="901"/>
      <c r="C619" s="894"/>
      <c r="D619" s="894"/>
      <c r="E619" s="896"/>
      <c r="F619" s="901"/>
      <c r="G619" s="896"/>
      <c r="H619" s="896"/>
      <c r="I619" s="896"/>
      <c r="J619" s="898"/>
      <c r="K619" s="899"/>
      <c r="L619" s="905"/>
      <c r="M619" s="905"/>
      <c r="N619" s="905"/>
      <c r="O619" s="905"/>
      <c r="P619" s="905"/>
      <c r="Q619" s="931"/>
      <c r="R619" s="902"/>
    </row>
    <row r="620">
      <c r="A620" s="893"/>
      <c r="B620" s="901"/>
      <c r="C620" s="894"/>
      <c r="D620" s="894"/>
      <c r="E620" s="896"/>
      <c r="F620" s="901"/>
      <c r="G620" s="896"/>
      <c r="H620" s="896"/>
      <c r="I620" s="896"/>
      <c r="J620" s="898"/>
      <c r="K620" s="899"/>
      <c r="L620" s="905"/>
      <c r="M620" s="905"/>
      <c r="N620" s="905"/>
      <c r="O620" s="905"/>
      <c r="P620" s="905"/>
      <c r="Q620" s="931"/>
      <c r="R620" s="902"/>
    </row>
    <row r="621">
      <c r="A621" s="893"/>
      <c r="B621" s="901"/>
      <c r="C621" s="894"/>
      <c r="D621" s="894"/>
      <c r="E621" s="896"/>
      <c r="F621" s="901"/>
      <c r="G621" s="896"/>
      <c r="H621" s="896"/>
      <c r="I621" s="896"/>
      <c r="J621" s="898"/>
      <c r="K621" s="899"/>
      <c r="L621" s="905"/>
      <c r="M621" s="905"/>
      <c r="N621" s="905"/>
      <c r="O621" s="905"/>
      <c r="P621" s="905"/>
      <c r="Q621" s="931"/>
      <c r="R621" s="902"/>
    </row>
    <row r="622">
      <c r="A622" s="893"/>
      <c r="B622" s="901"/>
      <c r="C622" s="894"/>
      <c r="D622" s="894"/>
      <c r="E622" s="896"/>
      <c r="F622" s="901"/>
      <c r="G622" s="896"/>
      <c r="H622" s="896"/>
      <c r="I622" s="896"/>
      <c r="J622" s="898"/>
      <c r="K622" s="899"/>
      <c r="L622" s="905"/>
      <c r="M622" s="905"/>
      <c r="N622" s="905"/>
      <c r="O622" s="905"/>
      <c r="P622" s="905"/>
      <c r="Q622" s="931"/>
      <c r="R622" s="902"/>
    </row>
    <row r="623">
      <c r="A623" s="893"/>
      <c r="B623" s="901"/>
      <c r="C623" s="894"/>
      <c r="D623" s="894"/>
      <c r="E623" s="896"/>
      <c r="F623" s="901"/>
      <c r="G623" s="896"/>
      <c r="H623" s="896"/>
      <c r="I623" s="896"/>
      <c r="J623" s="898"/>
      <c r="K623" s="899"/>
      <c r="L623" s="905"/>
      <c r="M623" s="905"/>
      <c r="N623" s="905"/>
      <c r="O623" s="905"/>
      <c r="P623" s="905"/>
      <c r="Q623" s="931"/>
      <c r="R623" s="902"/>
    </row>
    <row r="624">
      <c r="A624" s="893"/>
      <c r="B624" s="901"/>
      <c r="C624" s="894"/>
      <c r="D624" s="894"/>
      <c r="E624" s="896"/>
      <c r="F624" s="901"/>
      <c r="G624" s="896"/>
      <c r="H624" s="896"/>
      <c r="I624" s="896"/>
      <c r="J624" s="898"/>
      <c r="K624" s="899"/>
      <c r="L624" s="905"/>
      <c r="M624" s="905"/>
      <c r="N624" s="905"/>
      <c r="O624" s="905"/>
      <c r="P624" s="905"/>
      <c r="Q624" s="931"/>
      <c r="R624" s="902"/>
    </row>
    <row r="625">
      <c r="A625" s="893"/>
      <c r="B625" s="901"/>
      <c r="C625" s="894"/>
      <c r="D625" s="894"/>
      <c r="E625" s="896"/>
      <c r="F625" s="901"/>
      <c r="G625" s="896"/>
      <c r="H625" s="896"/>
      <c r="I625" s="896"/>
      <c r="J625" s="898"/>
      <c r="K625" s="899"/>
      <c r="L625" s="905"/>
      <c r="M625" s="905"/>
      <c r="N625" s="905"/>
      <c r="O625" s="905"/>
      <c r="P625" s="905"/>
      <c r="Q625" s="931"/>
      <c r="R625" s="902"/>
    </row>
    <row r="626">
      <c r="A626" s="893"/>
      <c r="B626" s="901"/>
      <c r="C626" s="894"/>
      <c r="D626" s="894"/>
      <c r="E626" s="896"/>
      <c r="F626" s="901"/>
      <c r="G626" s="896"/>
      <c r="H626" s="896"/>
      <c r="I626" s="896"/>
      <c r="J626" s="898"/>
      <c r="K626" s="899"/>
      <c r="L626" s="905"/>
      <c r="M626" s="905"/>
      <c r="N626" s="905"/>
      <c r="O626" s="905"/>
      <c r="P626" s="905"/>
      <c r="Q626" s="931"/>
      <c r="R626" s="902"/>
    </row>
    <row r="627">
      <c r="A627" s="893"/>
      <c r="B627" s="901"/>
      <c r="C627" s="894"/>
      <c r="D627" s="894"/>
      <c r="E627" s="896"/>
      <c r="F627" s="901"/>
      <c r="G627" s="896"/>
      <c r="H627" s="896"/>
      <c r="I627" s="896"/>
      <c r="J627" s="898"/>
      <c r="K627" s="899"/>
      <c r="L627" s="905"/>
      <c r="M627" s="905"/>
      <c r="N627" s="905"/>
      <c r="O627" s="905"/>
      <c r="P627" s="905"/>
      <c r="Q627" s="931"/>
      <c r="R627" s="902"/>
    </row>
    <row r="628">
      <c r="A628" s="893"/>
      <c r="B628" s="901"/>
      <c r="C628" s="894"/>
      <c r="D628" s="894"/>
      <c r="E628" s="896"/>
      <c r="F628" s="901"/>
      <c r="G628" s="896"/>
      <c r="H628" s="896"/>
      <c r="I628" s="896"/>
      <c r="J628" s="898"/>
      <c r="K628" s="899"/>
      <c r="L628" s="905"/>
      <c r="M628" s="905"/>
      <c r="N628" s="905"/>
      <c r="O628" s="905"/>
      <c r="P628" s="905"/>
      <c r="Q628" s="931"/>
      <c r="R628" s="902"/>
    </row>
    <row r="629">
      <c r="A629" s="893"/>
      <c r="B629" s="901"/>
      <c r="C629" s="894"/>
      <c r="D629" s="894"/>
      <c r="E629" s="896"/>
      <c r="F629" s="901"/>
      <c r="G629" s="896"/>
      <c r="H629" s="896"/>
      <c r="I629" s="896"/>
      <c r="J629" s="898"/>
      <c r="K629" s="899"/>
      <c r="L629" s="905"/>
      <c r="M629" s="905"/>
      <c r="N629" s="905"/>
      <c r="O629" s="905"/>
      <c r="P629" s="905"/>
      <c r="Q629" s="931"/>
      <c r="R629" s="902"/>
    </row>
    <row r="630">
      <c r="A630" s="893"/>
      <c r="B630" s="901"/>
      <c r="C630" s="894"/>
      <c r="D630" s="894"/>
      <c r="E630" s="896"/>
      <c r="F630" s="901"/>
      <c r="G630" s="896"/>
      <c r="H630" s="896"/>
      <c r="I630" s="896"/>
      <c r="J630" s="898"/>
      <c r="K630" s="899"/>
      <c r="L630" s="905"/>
      <c r="M630" s="905"/>
      <c r="N630" s="905"/>
      <c r="O630" s="905"/>
      <c r="P630" s="905"/>
      <c r="Q630" s="931"/>
      <c r="R630" s="902"/>
    </row>
    <row r="631">
      <c r="A631" s="893"/>
      <c r="B631" s="901"/>
      <c r="C631" s="894"/>
      <c r="D631" s="894"/>
      <c r="E631" s="896"/>
      <c r="F631" s="901"/>
      <c r="G631" s="896"/>
      <c r="H631" s="896"/>
      <c r="I631" s="896"/>
      <c r="J631" s="898"/>
      <c r="K631" s="899"/>
      <c r="L631" s="905"/>
      <c r="M631" s="905"/>
      <c r="N631" s="905"/>
      <c r="O631" s="905"/>
      <c r="P631" s="905"/>
      <c r="Q631" s="931"/>
      <c r="R631" s="902"/>
    </row>
    <row r="632">
      <c r="A632" s="893"/>
      <c r="B632" s="901"/>
      <c r="C632" s="894"/>
      <c r="D632" s="894"/>
      <c r="E632" s="896"/>
      <c r="F632" s="901"/>
      <c r="G632" s="896"/>
      <c r="H632" s="896"/>
      <c r="I632" s="896"/>
      <c r="J632" s="898"/>
      <c r="K632" s="899"/>
      <c r="L632" s="905"/>
      <c r="M632" s="905"/>
      <c r="N632" s="905"/>
      <c r="O632" s="905"/>
      <c r="P632" s="905"/>
      <c r="Q632" s="931"/>
      <c r="R632" s="902"/>
    </row>
    <row r="633">
      <c r="A633" s="893"/>
      <c r="B633" s="901"/>
      <c r="C633" s="894"/>
      <c r="D633" s="894"/>
      <c r="E633" s="896"/>
      <c r="F633" s="901"/>
      <c r="G633" s="896"/>
      <c r="H633" s="896"/>
      <c r="I633" s="896"/>
      <c r="J633" s="898"/>
      <c r="K633" s="899"/>
      <c r="L633" s="905"/>
      <c r="M633" s="905"/>
      <c r="N633" s="905"/>
      <c r="O633" s="905"/>
      <c r="P633" s="905"/>
      <c r="Q633" s="931"/>
      <c r="R633" s="902"/>
    </row>
    <row r="634">
      <c r="A634" s="893"/>
      <c r="B634" s="901"/>
      <c r="C634" s="894"/>
      <c r="D634" s="894"/>
      <c r="E634" s="896"/>
      <c r="F634" s="901"/>
      <c r="G634" s="896"/>
      <c r="H634" s="896"/>
      <c r="I634" s="896"/>
      <c r="J634" s="898"/>
      <c r="K634" s="899"/>
      <c r="L634" s="905"/>
      <c r="M634" s="905"/>
      <c r="N634" s="905"/>
      <c r="O634" s="905"/>
      <c r="P634" s="905"/>
      <c r="Q634" s="931"/>
      <c r="R634" s="902"/>
    </row>
    <row r="635">
      <c r="A635" s="893"/>
      <c r="B635" s="901"/>
      <c r="C635" s="894"/>
      <c r="D635" s="894"/>
      <c r="E635" s="896"/>
      <c r="F635" s="901"/>
      <c r="G635" s="896"/>
      <c r="H635" s="896"/>
      <c r="I635" s="896"/>
      <c r="J635" s="898"/>
      <c r="K635" s="899"/>
      <c r="L635" s="905"/>
      <c r="M635" s="905"/>
      <c r="N635" s="905"/>
      <c r="O635" s="905"/>
      <c r="P635" s="905"/>
      <c r="Q635" s="931"/>
      <c r="R635" s="902"/>
    </row>
    <row r="636">
      <c r="A636" s="893"/>
      <c r="B636" s="901"/>
      <c r="C636" s="894"/>
      <c r="D636" s="894"/>
      <c r="E636" s="896"/>
      <c r="F636" s="901"/>
      <c r="G636" s="896"/>
      <c r="H636" s="896"/>
      <c r="I636" s="896"/>
      <c r="J636" s="898"/>
      <c r="K636" s="899"/>
      <c r="L636" s="905"/>
      <c r="M636" s="905"/>
      <c r="N636" s="905"/>
      <c r="O636" s="905"/>
      <c r="P636" s="905"/>
      <c r="Q636" s="931"/>
      <c r="R636" s="902"/>
    </row>
    <row r="637">
      <c r="A637" s="893"/>
      <c r="B637" s="901"/>
      <c r="C637" s="894"/>
      <c r="D637" s="894"/>
      <c r="E637" s="896"/>
      <c r="F637" s="901"/>
      <c r="G637" s="896"/>
      <c r="H637" s="896"/>
      <c r="I637" s="896"/>
      <c r="J637" s="898"/>
      <c r="K637" s="899"/>
      <c r="L637" s="905"/>
      <c r="M637" s="905"/>
      <c r="N637" s="905"/>
      <c r="O637" s="905"/>
      <c r="P637" s="905"/>
      <c r="Q637" s="931"/>
      <c r="R637" s="902"/>
    </row>
    <row r="638">
      <c r="A638" s="893"/>
      <c r="B638" s="901"/>
      <c r="C638" s="894"/>
      <c r="D638" s="894"/>
      <c r="E638" s="896"/>
      <c r="F638" s="901"/>
      <c r="G638" s="896"/>
      <c r="H638" s="896"/>
      <c r="I638" s="896"/>
      <c r="J638" s="898"/>
      <c r="K638" s="899"/>
      <c r="L638" s="905"/>
      <c r="M638" s="905"/>
      <c r="N638" s="905"/>
      <c r="O638" s="905"/>
      <c r="P638" s="905"/>
      <c r="Q638" s="931"/>
      <c r="R638" s="902"/>
    </row>
    <row r="639">
      <c r="A639" s="893"/>
      <c r="B639" s="901"/>
      <c r="C639" s="894"/>
      <c r="D639" s="894"/>
      <c r="E639" s="896"/>
      <c r="F639" s="901"/>
      <c r="G639" s="896"/>
      <c r="H639" s="896"/>
      <c r="I639" s="896"/>
      <c r="J639" s="898"/>
      <c r="K639" s="899"/>
      <c r="L639" s="905"/>
      <c r="M639" s="905"/>
      <c r="N639" s="905"/>
      <c r="O639" s="905"/>
      <c r="P639" s="905"/>
      <c r="Q639" s="931"/>
      <c r="R639" s="902"/>
    </row>
    <row r="640">
      <c r="A640" s="893"/>
      <c r="B640" s="901"/>
      <c r="C640" s="894"/>
      <c r="D640" s="894"/>
      <c r="E640" s="896"/>
      <c r="F640" s="901"/>
      <c r="G640" s="896"/>
      <c r="H640" s="896"/>
      <c r="I640" s="896"/>
      <c r="J640" s="898"/>
      <c r="K640" s="899"/>
      <c r="L640" s="905"/>
      <c r="M640" s="905"/>
      <c r="N640" s="905"/>
      <c r="O640" s="905"/>
      <c r="P640" s="905"/>
      <c r="Q640" s="931"/>
      <c r="R640" s="902"/>
    </row>
    <row r="641">
      <c r="A641" s="893"/>
      <c r="B641" s="901"/>
      <c r="C641" s="894"/>
      <c r="D641" s="894"/>
      <c r="E641" s="896"/>
      <c r="F641" s="901"/>
      <c r="G641" s="896"/>
      <c r="H641" s="896"/>
      <c r="I641" s="896"/>
      <c r="J641" s="898"/>
      <c r="K641" s="899"/>
      <c r="L641" s="905"/>
      <c r="M641" s="905"/>
      <c r="N641" s="905"/>
      <c r="O641" s="905"/>
      <c r="P641" s="905"/>
      <c r="Q641" s="931"/>
      <c r="R641" s="902"/>
    </row>
    <row r="642">
      <c r="A642" s="893"/>
      <c r="B642" s="901"/>
      <c r="C642" s="894"/>
      <c r="D642" s="894"/>
      <c r="E642" s="896"/>
      <c r="F642" s="901"/>
      <c r="G642" s="896"/>
      <c r="H642" s="896"/>
      <c r="I642" s="896"/>
      <c r="J642" s="898"/>
      <c r="K642" s="899"/>
      <c r="L642" s="905"/>
      <c r="M642" s="905"/>
      <c r="N642" s="905"/>
      <c r="O642" s="905"/>
      <c r="P642" s="905"/>
      <c r="Q642" s="931"/>
      <c r="R642" s="902"/>
    </row>
    <row r="643">
      <c r="A643" s="893"/>
      <c r="B643" s="901"/>
      <c r="C643" s="894"/>
      <c r="D643" s="894"/>
      <c r="E643" s="896"/>
      <c r="F643" s="901"/>
      <c r="G643" s="896"/>
      <c r="H643" s="896"/>
      <c r="I643" s="896"/>
      <c r="J643" s="898"/>
      <c r="K643" s="899"/>
      <c r="L643" s="905"/>
      <c r="M643" s="905"/>
      <c r="N643" s="905"/>
      <c r="O643" s="905"/>
      <c r="P643" s="905"/>
      <c r="Q643" s="931"/>
      <c r="R643" s="902"/>
    </row>
    <row r="644">
      <c r="A644" s="893"/>
      <c r="B644" s="901"/>
      <c r="C644" s="894"/>
      <c r="D644" s="894"/>
      <c r="E644" s="896"/>
      <c r="F644" s="901"/>
      <c r="G644" s="896"/>
      <c r="H644" s="896"/>
      <c r="I644" s="896"/>
      <c r="J644" s="898"/>
      <c r="K644" s="899"/>
      <c r="L644" s="905"/>
      <c r="M644" s="905"/>
      <c r="N644" s="905"/>
      <c r="O644" s="905"/>
      <c r="P644" s="905"/>
      <c r="Q644" s="931"/>
      <c r="R644" s="902"/>
    </row>
    <row r="645">
      <c r="A645" s="893"/>
      <c r="B645" s="901"/>
      <c r="C645" s="894"/>
      <c r="D645" s="894"/>
      <c r="E645" s="896"/>
      <c r="F645" s="901"/>
      <c r="G645" s="896"/>
      <c r="H645" s="896"/>
      <c r="I645" s="896"/>
      <c r="J645" s="898"/>
      <c r="K645" s="899"/>
      <c r="L645" s="905"/>
      <c r="M645" s="905"/>
      <c r="N645" s="905"/>
      <c r="O645" s="905"/>
      <c r="P645" s="905"/>
      <c r="Q645" s="931"/>
      <c r="R645" s="902"/>
    </row>
    <row r="646">
      <c r="A646" s="893"/>
      <c r="B646" s="901"/>
      <c r="C646" s="894"/>
      <c r="D646" s="894"/>
      <c r="E646" s="896"/>
      <c r="F646" s="901"/>
      <c r="G646" s="896"/>
      <c r="H646" s="896"/>
      <c r="I646" s="896"/>
      <c r="J646" s="898"/>
      <c r="K646" s="899"/>
      <c r="L646" s="905"/>
      <c r="M646" s="905"/>
      <c r="N646" s="905"/>
      <c r="O646" s="905"/>
      <c r="P646" s="905"/>
      <c r="Q646" s="931"/>
      <c r="R646" s="902"/>
    </row>
    <row r="647">
      <c r="A647" s="893"/>
      <c r="B647" s="901"/>
      <c r="C647" s="894"/>
      <c r="D647" s="894"/>
      <c r="E647" s="896"/>
      <c r="F647" s="901"/>
      <c r="G647" s="896"/>
      <c r="H647" s="896"/>
      <c r="I647" s="896"/>
      <c r="J647" s="898"/>
      <c r="K647" s="899"/>
      <c r="L647" s="905"/>
      <c r="M647" s="905"/>
      <c r="N647" s="905"/>
      <c r="O647" s="905"/>
      <c r="P647" s="905"/>
      <c r="Q647" s="931"/>
      <c r="R647" s="902"/>
    </row>
    <row r="648">
      <c r="A648" s="893"/>
      <c r="B648" s="901"/>
      <c r="C648" s="894"/>
      <c r="D648" s="894"/>
      <c r="E648" s="896"/>
      <c r="F648" s="901"/>
      <c r="G648" s="896"/>
      <c r="H648" s="896"/>
      <c r="I648" s="896"/>
      <c r="J648" s="898"/>
      <c r="K648" s="899"/>
      <c r="L648" s="905"/>
      <c r="M648" s="905"/>
      <c r="N648" s="905"/>
      <c r="O648" s="905"/>
      <c r="P648" s="905"/>
      <c r="Q648" s="931"/>
      <c r="R648" s="902"/>
    </row>
    <row r="649">
      <c r="A649" s="893"/>
      <c r="B649" s="901"/>
      <c r="C649" s="894"/>
      <c r="D649" s="894"/>
      <c r="E649" s="896"/>
      <c r="F649" s="901"/>
      <c r="G649" s="896"/>
      <c r="H649" s="896"/>
      <c r="I649" s="896"/>
      <c r="J649" s="898"/>
      <c r="K649" s="899"/>
      <c r="L649" s="905"/>
      <c r="M649" s="905"/>
      <c r="N649" s="905"/>
      <c r="O649" s="905"/>
      <c r="P649" s="905"/>
      <c r="Q649" s="931"/>
      <c r="R649" s="902"/>
    </row>
    <row r="650">
      <c r="A650" s="893"/>
      <c r="B650" s="901"/>
      <c r="C650" s="894"/>
      <c r="D650" s="894"/>
      <c r="E650" s="896"/>
      <c r="F650" s="901"/>
      <c r="G650" s="896"/>
      <c r="H650" s="896"/>
      <c r="I650" s="896"/>
      <c r="J650" s="898"/>
      <c r="K650" s="899"/>
      <c r="L650" s="905"/>
      <c r="M650" s="905"/>
      <c r="N650" s="905"/>
      <c r="O650" s="905"/>
      <c r="P650" s="905"/>
      <c r="Q650" s="931"/>
      <c r="R650" s="902"/>
    </row>
    <row r="651">
      <c r="A651" s="893"/>
      <c r="B651" s="901"/>
      <c r="C651" s="894"/>
      <c r="D651" s="894"/>
      <c r="E651" s="896"/>
      <c r="F651" s="901"/>
      <c r="G651" s="896"/>
      <c r="H651" s="896"/>
      <c r="I651" s="896"/>
      <c r="J651" s="898"/>
      <c r="K651" s="899"/>
      <c r="L651" s="905"/>
      <c r="M651" s="905"/>
      <c r="N651" s="905"/>
      <c r="O651" s="905"/>
      <c r="P651" s="905"/>
      <c r="Q651" s="931"/>
      <c r="R651" s="902"/>
    </row>
    <row r="652">
      <c r="A652" s="893"/>
      <c r="B652" s="901"/>
      <c r="C652" s="894"/>
      <c r="D652" s="894"/>
      <c r="E652" s="896"/>
      <c r="F652" s="901"/>
      <c r="G652" s="896"/>
      <c r="H652" s="896"/>
      <c r="I652" s="896"/>
      <c r="J652" s="898"/>
      <c r="K652" s="899"/>
      <c r="L652" s="905"/>
      <c r="M652" s="905"/>
      <c r="N652" s="905"/>
      <c r="O652" s="905"/>
      <c r="P652" s="905"/>
      <c r="Q652" s="931"/>
      <c r="R652" s="902"/>
    </row>
    <row r="653">
      <c r="A653" s="893"/>
      <c r="B653" s="901"/>
      <c r="C653" s="894"/>
      <c r="D653" s="894"/>
      <c r="E653" s="896"/>
      <c r="F653" s="901"/>
      <c r="G653" s="896"/>
      <c r="H653" s="896"/>
      <c r="I653" s="896"/>
      <c r="J653" s="898"/>
      <c r="K653" s="899"/>
      <c r="L653" s="905"/>
      <c r="M653" s="905"/>
      <c r="N653" s="905"/>
      <c r="O653" s="905"/>
      <c r="P653" s="905"/>
      <c r="Q653" s="931"/>
      <c r="R653" s="902"/>
    </row>
    <row r="654">
      <c r="A654" s="893"/>
      <c r="B654" s="901"/>
      <c r="C654" s="894"/>
      <c r="D654" s="894"/>
      <c r="E654" s="896"/>
      <c r="F654" s="901"/>
      <c r="G654" s="896"/>
      <c r="H654" s="896"/>
      <c r="I654" s="896"/>
      <c r="J654" s="898"/>
      <c r="K654" s="899"/>
      <c r="L654" s="905"/>
      <c r="M654" s="905"/>
      <c r="N654" s="905"/>
      <c r="O654" s="905"/>
      <c r="P654" s="905"/>
      <c r="Q654" s="931"/>
      <c r="R654" s="902"/>
    </row>
    <row r="655">
      <c r="A655" s="893"/>
      <c r="B655" s="901"/>
      <c r="C655" s="894"/>
      <c r="D655" s="894"/>
      <c r="E655" s="896"/>
      <c r="F655" s="901"/>
      <c r="G655" s="896"/>
      <c r="H655" s="896"/>
      <c r="I655" s="896"/>
      <c r="J655" s="898"/>
      <c r="K655" s="899"/>
      <c r="L655" s="905"/>
      <c r="M655" s="905"/>
      <c r="N655" s="905"/>
      <c r="O655" s="905"/>
      <c r="P655" s="905"/>
      <c r="Q655" s="931"/>
      <c r="R655" s="902"/>
    </row>
    <row r="656">
      <c r="A656" s="893"/>
      <c r="B656" s="901"/>
      <c r="C656" s="894"/>
      <c r="D656" s="894"/>
      <c r="E656" s="896"/>
      <c r="F656" s="901"/>
      <c r="G656" s="896"/>
      <c r="H656" s="896"/>
      <c r="I656" s="896"/>
      <c r="J656" s="898"/>
      <c r="K656" s="899"/>
      <c r="L656" s="905"/>
      <c r="M656" s="905"/>
      <c r="N656" s="905"/>
      <c r="O656" s="905"/>
      <c r="P656" s="905"/>
      <c r="Q656" s="931"/>
      <c r="R656" s="902"/>
    </row>
    <row r="657">
      <c r="A657" s="893"/>
      <c r="B657" s="901"/>
      <c r="C657" s="894"/>
      <c r="D657" s="894"/>
      <c r="E657" s="896"/>
      <c r="F657" s="901"/>
      <c r="G657" s="896"/>
      <c r="H657" s="896"/>
      <c r="I657" s="896"/>
      <c r="J657" s="898"/>
      <c r="K657" s="899"/>
      <c r="L657" s="905"/>
      <c r="M657" s="905"/>
      <c r="N657" s="905"/>
      <c r="O657" s="905"/>
      <c r="P657" s="905"/>
      <c r="Q657" s="931"/>
      <c r="R657" s="902"/>
    </row>
    <row r="658">
      <c r="A658" s="893"/>
      <c r="B658" s="901"/>
      <c r="C658" s="894"/>
      <c r="D658" s="894"/>
      <c r="E658" s="896"/>
      <c r="F658" s="901"/>
      <c r="G658" s="896"/>
      <c r="H658" s="896"/>
      <c r="I658" s="896"/>
      <c r="J658" s="898"/>
      <c r="K658" s="899"/>
      <c r="L658" s="905"/>
      <c r="M658" s="905"/>
      <c r="N658" s="905"/>
      <c r="O658" s="905"/>
      <c r="P658" s="905"/>
      <c r="Q658" s="931"/>
      <c r="R658" s="902"/>
    </row>
    <row r="659">
      <c r="A659" s="893"/>
      <c r="B659" s="901"/>
      <c r="C659" s="894"/>
      <c r="D659" s="894"/>
      <c r="E659" s="896"/>
      <c r="F659" s="901"/>
      <c r="G659" s="896"/>
      <c r="H659" s="896"/>
      <c r="I659" s="896"/>
      <c r="J659" s="898"/>
      <c r="K659" s="899"/>
      <c r="L659" s="905"/>
      <c r="M659" s="905"/>
      <c r="N659" s="905"/>
      <c r="O659" s="905"/>
      <c r="P659" s="905"/>
      <c r="Q659" s="931"/>
      <c r="R659" s="902"/>
    </row>
    <row r="660">
      <c r="A660" s="893"/>
      <c r="B660" s="901"/>
      <c r="C660" s="894"/>
      <c r="D660" s="894"/>
      <c r="E660" s="896"/>
      <c r="F660" s="901"/>
      <c r="G660" s="896"/>
      <c r="H660" s="896"/>
      <c r="I660" s="896"/>
      <c r="J660" s="898"/>
      <c r="K660" s="899"/>
      <c r="L660" s="905"/>
      <c r="M660" s="905"/>
      <c r="N660" s="905"/>
      <c r="O660" s="905"/>
      <c r="P660" s="905"/>
      <c r="Q660" s="931"/>
      <c r="R660" s="902"/>
    </row>
    <row r="661">
      <c r="A661" s="893"/>
      <c r="B661" s="901"/>
      <c r="C661" s="894"/>
      <c r="D661" s="894"/>
      <c r="E661" s="896"/>
      <c r="F661" s="901"/>
      <c r="G661" s="896"/>
      <c r="H661" s="896"/>
      <c r="I661" s="896"/>
      <c r="J661" s="898"/>
      <c r="K661" s="899"/>
      <c r="L661" s="905"/>
      <c r="M661" s="905"/>
      <c r="N661" s="905"/>
      <c r="O661" s="905"/>
      <c r="P661" s="905"/>
      <c r="Q661" s="931"/>
      <c r="R661" s="902"/>
    </row>
    <row r="662">
      <c r="A662" s="893"/>
      <c r="B662" s="901"/>
      <c r="C662" s="894"/>
      <c r="D662" s="894"/>
      <c r="E662" s="896"/>
      <c r="F662" s="901"/>
      <c r="G662" s="896"/>
      <c r="H662" s="896"/>
      <c r="I662" s="896"/>
      <c r="J662" s="898"/>
      <c r="K662" s="899"/>
      <c r="L662" s="905"/>
      <c r="M662" s="905"/>
      <c r="N662" s="905"/>
      <c r="O662" s="905"/>
      <c r="P662" s="905"/>
      <c r="Q662" s="931"/>
      <c r="R662" s="902"/>
    </row>
    <row r="663">
      <c r="A663" s="893"/>
      <c r="B663" s="901"/>
      <c r="C663" s="894"/>
      <c r="D663" s="894"/>
      <c r="E663" s="896"/>
      <c r="F663" s="901"/>
      <c r="G663" s="896"/>
      <c r="H663" s="896"/>
      <c r="I663" s="896"/>
      <c r="J663" s="898"/>
      <c r="K663" s="899"/>
      <c r="L663" s="905"/>
      <c r="M663" s="905"/>
      <c r="N663" s="905"/>
      <c r="O663" s="905"/>
      <c r="P663" s="905"/>
      <c r="Q663" s="931"/>
      <c r="R663" s="902"/>
    </row>
    <row r="664">
      <c r="A664" s="893"/>
      <c r="B664" s="901"/>
      <c r="C664" s="894"/>
      <c r="D664" s="894"/>
      <c r="E664" s="896"/>
      <c r="F664" s="901"/>
      <c r="G664" s="896"/>
      <c r="H664" s="896"/>
      <c r="I664" s="896"/>
      <c r="J664" s="898"/>
      <c r="K664" s="899"/>
      <c r="L664" s="905"/>
      <c r="M664" s="905"/>
      <c r="N664" s="905"/>
      <c r="O664" s="905"/>
      <c r="P664" s="905"/>
      <c r="Q664" s="931"/>
      <c r="R664" s="902"/>
    </row>
    <row r="665">
      <c r="A665" s="893"/>
      <c r="B665" s="901"/>
      <c r="C665" s="894"/>
      <c r="D665" s="894"/>
      <c r="E665" s="896"/>
      <c r="F665" s="901"/>
      <c r="G665" s="896"/>
      <c r="H665" s="896"/>
      <c r="I665" s="896"/>
      <c r="J665" s="898"/>
      <c r="K665" s="899"/>
      <c r="L665" s="905"/>
      <c r="M665" s="905"/>
      <c r="N665" s="905"/>
      <c r="O665" s="905"/>
      <c r="P665" s="905"/>
      <c r="Q665" s="931"/>
      <c r="R665" s="902"/>
    </row>
    <row r="666">
      <c r="A666" s="893"/>
      <c r="B666" s="901"/>
      <c r="C666" s="894"/>
      <c r="D666" s="894"/>
      <c r="E666" s="896"/>
      <c r="F666" s="901"/>
      <c r="G666" s="896"/>
      <c r="H666" s="896"/>
      <c r="I666" s="896"/>
      <c r="J666" s="898"/>
      <c r="K666" s="899"/>
      <c r="L666" s="905"/>
      <c r="M666" s="905"/>
      <c r="N666" s="905"/>
      <c r="O666" s="905"/>
      <c r="P666" s="905"/>
      <c r="Q666" s="931"/>
      <c r="R666" s="902"/>
    </row>
    <row r="667">
      <c r="A667" s="893"/>
      <c r="B667" s="901"/>
      <c r="C667" s="894"/>
      <c r="D667" s="894"/>
      <c r="E667" s="896"/>
      <c r="F667" s="901"/>
      <c r="G667" s="896"/>
      <c r="H667" s="896"/>
      <c r="I667" s="896"/>
      <c r="J667" s="898"/>
      <c r="K667" s="899"/>
      <c r="L667" s="905"/>
      <c r="M667" s="905"/>
      <c r="N667" s="905"/>
      <c r="O667" s="905"/>
      <c r="P667" s="905"/>
      <c r="Q667" s="931"/>
      <c r="R667" s="902"/>
    </row>
    <row r="668">
      <c r="A668" s="893"/>
      <c r="B668" s="901"/>
      <c r="C668" s="894"/>
      <c r="D668" s="894"/>
      <c r="E668" s="896"/>
      <c r="F668" s="901"/>
      <c r="G668" s="896"/>
      <c r="H668" s="896"/>
      <c r="I668" s="896"/>
      <c r="J668" s="898"/>
      <c r="K668" s="899"/>
      <c r="L668" s="905"/>
      <c r="M668" s="905"/>
      <c r="N668" s="905"/>
      <c r="O668" s="905"/>
      <c r="P668" s="905"/>
      <c r="Q668" s="931"/>
      <c r="R668" s="902"/>
    </row>
    <row r="669">
      <c r="A669" s="893"/>
      <c r="B669" s="901"/>
      <c r="C669" s="894"/>
      <c r="D669" s="894"/>
      <c r="E669" s="896"/>
      <c r="F669" s="901"/>
      <c r="G669" s="896"/>
      <c r="H669" s="896"/>
      <c r="I669" s="896"/>
      <c r="J669" s="898"/>
      <c r="K669" s="899"/>
      <c r="L669" s="905"/>
      <c r="M669" s="905"/>
      <c r="N669" s="905"/>
      <c r="O669" s="905"/>
      <c r="P669" s="905"/>
      <c r="Q669" s="931"/>
      <c r="R669" s="902"/>
    </row>
    <row r="670">
      <c r="A670" s="893"/>
      <c r="B670" s="901"/>
      <c r="C670" s="894"/>
      <c r="D670" s="894"/>
      <c r="E670" s="896"/>
      <c r="F670" s="901"/>
      <c r="G670" s="896"/>
      <c r="H670" s="896"/>
      <c r="I670" s="896"/>
      <c r="J670" s="898"/>
      <c r="K670" s="899"/>
      <c r="L670" s="905"/>
      <c r="M670" s="905"/>
      <c r="N670" s="905"/>
      <c r="O670" s="905"/>
      <c r="P670" s="905"/>
      <c r="Q670" s="931"/>
      <c r="R670" s="902"/>
    </row>
    <row r="671">
      <c r="A671" s="893"/>
      <c r="B671" s="901"/>
      <c r="C671" s="894"/>
      <c r="D671" s="894"/>
      <c r="E671" s="896"/>
      <c r="F671" s="901"/>
      <c r="G671" s="896"/>
      <c r="H671" s="896"/>
      <c r="I671" s="896"/>
      <c r="J671" s="898"/>
      <c r="K671" s="899"/>
      <c r="L671" s="905"/>
      <c r="M671" s="905"/>
      <c r="N671" s="905"/>
      <c r="O671" s="905"/>
      <c r="P671" s="905"/>
      <c r="Q671" s="931"/>
      <c r="R671" s="902"/>
    </row>
    <row r="672">
      <c r="A672" s="893"/>
      <c r="B672" s="901"/>
      <c r="C672" s="894"/>
      <c r="D672" s="894"/>
      <c r="E672" s="896"/>
      <c r="F672" s="901"/>
      <c r="G672" s="896"/>
      <c r="H672" s="896"/>
      <c r="I672" s="896"/>
      <c r="J672" s="898"/>
      <c r="K672" s="899"/>
      <c r="L672" s="905"/>
      <c r="M672" s="905"/>
      <c r="N672" s="905"/>
      <c r="O672" s="905"/>
      <c r="P672" s="905"/>
      <c r="Q672" s="931"/>
      <c r="R672" s="902"/>
    </row>
    <row r="673">
      <c r="A673" s="893"/>
      <c r="B673" s="901"/>
      <c r="C673" s="894"/>
      <c r="D673" s="894"/>
      <c r="E673" s="896"/>
      <c r="F673" s="901"/>
      <c r="G673" s="896"/>
      <c r="H673" s="896"/>
      <c r="I673" s="896"/>
      <c r="J673" s="898"/>
      <c r="K673" s="899"/>
      <c r="L673" s="905"/>
      <c r="M673" s="905"/>
      <c r="N673" s="905"/>
      <c r="O673" s="905"/>
      <c r="P673" s="905"/>
      <c r="Q673" s="931"/>
      <c r="R673" s="902"/>
    </row>
    <row r="674">
      <c r="A674" s="893"/>
      <c r="B674" s="901"/>
      <c r="C674" s="894"/>
      <c r="D674" s="894"/>
      <c r="E674" s="896"/>
      <c r="F674" s="901"/>
      <c r="G674" s="896"/>
      <c r="H674" s="896"/>
      <c r="I674" s="896"/>
      <c r="J674" s="898"/>
      <c r="K674" s="899"/>
      <c r="L674" s="905"/>
      <c r="M674" s="905"/>
      <c r="N674" s="905"/>
      <c r="O674" s="905"/>
      <c r="P674" s="905"/>
      <c r="Q674" s="931"/>
      <c r="R674" s="902"/>
    </row>
    <row r="675">
      <c r="A675" s="893"/>
      <c r="B675" s="901"/>
      <c r="C675" s="894"/>
      <c r="D675" s="894"/>
      <c r="E675" s="896"/>
      <c r="F675" s="901"/>
      <c r="G675" s="896"/>
      <c r="H675" s="896"/>
      <c r="I675" s="896"/>
      <c r="J675" s="898"/>
      <c r="K675" s="899"/>
      <c r="L675" s="905"/>
      <c r="M675" s="905"/>
      <c r="N675" s="905"/>
      <c r="O675" s="905"/>
      <c r="P675" s="905"/>
      <c r="Q675" s="931"/>
      <c r="R675" s="902"/>
    </row>
    <row r="676">
      <c r="A676" s="893"/>
      <c r="B676" s="901"/>
      <c r="C676" s="894"/>
      <c r="D676" s="894"/>
      <c r="E676" s="896"/>
      <c r="F676" s="901"/>
      <c r="G676" s="896"/>
      <c r="H676" s="896"/>
      <c r="I676" s="896"/>
      <c r="J676" s="898"/>
      <c r="K676" s="899"/>
      <c r="L676" s="905"/>
      <c r="M676" s="905"/>
      <c r="N676" s="905"/>
      <c r="O676" s="905"/>
      <c r="P676" s="905"/>
      <c r="Q676" s="931"/>
      <c r="R676" s="902"/>
    </row>
    <row r="677">
      <c r="A677" s="893"/>
      <c r="B677" s="901"/>
      <c r="C677" s="894"/>
      <c r="D677" s="894"/>
      <c r="E677" s="896"/>
      <c r="F677" s="901"/>
      <c r="G677" s="896"/>
      <c r="H677" s="896"/>
      <c r="I677" s="896"/>
      <c r="J677" s="898"/>
      <c r="K677" s="899"/>
      <c r="L677" s="905"/>
      <c r="M677" s="905"/>
      <c r="N677" s="905"/>
      <c r="O677" s="905"/>
      <c r="P677" s="905"/>
      <c r="Q677" s="931"/>
      <c r="R677" s="902"/>
    </row>
    <row r="678">
      <c r="A678" s="893"/>
      <c r="B678" s="901"/>
      <c r="C678" s="894"/>
      <c r="D678" s="894"/>
      <c r="E678" s="896"/>
      <c r="F678" s="901"/>
      <c r="G678" s="896"/>
      <c r="H678" s="896"/>
      <c r="I678" s="896"/>
      <c r="J678" s="898"/>
      <c r="K678" s="899"/>
      <c r="L678" s="905"/>
      <c r="M678" s="905"/>
      <c r="N678" s="905"/>
      <c r="O678" s="905"/>
      <c r="P678" s="905"/>
      <c r="Q678" s="931"/>
      <c r="R678" s="902"/>
    </row>
    <row r="679">
      <c r="A679" s="893"/>
      <c r="B679" s="901"/>
      <c r="C679" s="894"/>
      <c r="D679" s="894"/>
      <c r="E679" s="896"/>
      <c r="F679" s="901"/>
      <c r="G679" s="896"/>
      <c r="H679" s="896"/>
      <c r="I679" s="896"/>
      <c r="J679" s="898"/>
      <c r="K679" s="899"/>
      <c r="L679" s="905"/>
      <c r="M679" s="905"/>
      <c r="N679" s="905"/>
      <c r="O679" s="905"/>
      <c r="P679" s="905"/>
      <c r="Q679" s="931"/>
      <c r="R679" s="902"/>
    </row>
    <row r="680">
      <c r="A680" s="893"/>
      <c r="B680" s="901"/>
      <c r="C680" s="894"/>
      <c r="D680" s="894"/>
      <c r="E680" s="896"/>
      <c r="F680" s="901"/>
      <c r="G680" s="896"/>
      <c r="H680" s="896"/>
      <c r="I680" s="896"/>
      <c r="J680" s="898"/>
      <c r="K680" s="899"/>
      <c r="L680" s="905"/>
      <c r="M680" s="905"/>
      <c r="N680" s="905"/>
      <c r="O680" s="905"/>
      <c r="P680" s="905"/>
      <c r="Q680" s="931"/>
      <c r="R680" s="902"/>
    </row>
    <row r="681">
      <c r="A681" s="893"/>
      <c r="B681" s="901"/>
      <c r="C681" s="894"/>
      <c r="D681" s="894"/>
      <c r="E681" s="896"/>
      <c r="F681" s="901"/>
      <c r="G681" s="896"/>
      <c r="H681" s="896"/>
      <c r="I681" s="896"/>
      <c r="J681" s="898"/>
      <c r="K681" s="899"/>
      <c r="L681" s="905"/>
      <c r="M681" s="905"/>
      <c r="N681" s="905"/>
      <c r="O681" s="905"/>
      <c r="P681" s="905"/>
      <c r="Q681" s="931"/>
      <c r="R681" s="902"/>
    </row>
    <row r="682">
      <c r="A682" s="893"/>
      <c r="B682" s="901"/>
      <c r="C682" s="894"/>
      <c r="D682" s="894"/>
      <c r="E682" s="896"/>
      <c r="F682" s="901"/>
      <c r="G682" s="896"/>
      <c r="H682" s="896"/>
      <c r="I682" s="896"/>
      <c r="J682" s="898"/>
      <c r="K682" s="899"/>
      <c r="L682" s="905"/>
      <c r="M682" s="905"/>
      <c r="N682" s="905"/>
      <c r="O682" s="905"/>
      <c r="P682" s="905"/>
      <c r="Q682" s="931"/>
      <c r="R682" s="902"/>
    </row>
    <row r="683">
      <c r="A683" s="893"/>
      <c r="B683" s="901"/>
      <c r="C683" s="894"/>
      <c r="D683" s="894"/>
      <c r="E683" s="896"/>
      <c r="F683" s="901"/>
      <c r="G683" s="896"/>
      <c r="H683" s="896"/>
      <c r="I683" s="896"/>
      <c r="J683" s="898"/>
      <c r="K683" s="899"/>
      <c r="L683" s="905"/>
      <c r="M683" s="905"/>
      <c r="N683" s="905"/>
      <c r="O683" s="905"/>
      <c r="P683" s="905"/>
      <c r="Q683" s="931"/>
      <c r="R683" s="902"/>
    </row>
    <row r="684">
      <c r="A684" s="893"/>
      <c r="B684" s="901"/>
      <c r="C684" s="894"/>
      <c r="D684" s="894"/>
      <c r="E684" s="896"/>
      <c r="F684" s="901"/>
      <c r="G684" s="896"/>
      <c r="H684" s="896"/>
      <c r="I684" s="896"/>
      <c r="J684" s="898"/>
      <c r="K684" s="899"/>
      <c r="L684" s="905"/>
      <c r="M684" s="905"/>
      <c r="N684" s="905"/>
      <c r="O684" s="905"/>
      <c r="P684" s="905"/>
      <c r="Q684" s="931"/>
      <c r="R684" s="902"/>
    </row>
    <row r="685">
      <c r="A685" s="893"/>
      <c r="B685" s="901"/>
      <c r="C685" s="894"/>
      <c r="D685" s="894"/>
      <c r="E685" s="896"/>
      <c r="F685" s="901"/>
      <c r="G685" s="896"/>
      <c r="H685" s="896"/>
      <c r="I685" s="896"/>
      <c r="J685" s="898"/>
      <c r="K685" s="899"/>
      <c r="L685" s="905"/>
      <c r="M685" s="905"/>
      <c r="N685" s="905"/>
      <c r="O685" s="905"/>
      <c r="P685" s="905"/>
      <c r="Q685" s="931"/>
      <c r="R685" s="902"/>
    </row>
    <row r="686">
      <c r="A686" s="893"/>
      <c r="B686" s="901"/>
      <c r="C686" s="894"/>
      <c r="D686" s="894"/>
      <c r="E686" s="896"/>
      <c r="F686" s="901"/>
      <c r="G686" s="896"/>
      <c r="H686" s="896"/>
      <c r="I686" s="896"/>
      <c r="J686" s="898"/>
      <c r="K686" s="899"/>
      <c r="L686" s="905"/>
      <c r="M686" s="905"/>
      <c r="N686" s="905"/>
      <c r="O686" s="905"/>
      <c r="P686" s="905"/>
      <c r="Q686" s="931"/>
      <c r="R686" s="902"/>
    </row>
    <row r="687">
      <c r="A687" s="893"/>
      <c r="B687" s="901"/>
      <c r="C687" s="894"/>
      <c r="D687" s="894"/>
      <c r="E687" s="896"/>
      <c r="F687" s="901"/>
      <c r="G687" s="896"/>
      <c r="H687" s="896"/>
      <c r="I687" s="896"/>
      <c r="J687" s="898"/>
      <c r="K687" s="899"/>
      <c r="L687" s="905"/>
      <c r="M687" s="905"/>
      <c r="N687" s="905"/>
      <c r="O687" s="905"/>
      <c r="P687" s="905"/>
      <c r="Q687" s="931"/>
      <c r="R687" s="902"/>
    </row>
    <row r="688">
      <c r="A688" s="893"/>
      <c r="B688" s="901"/>
      <c r="C688" s="894"/>
      <c r="D688" s="894"/>
      <c r="E688" s="896"/>
      <c r="F688" s="901"/>
      <c r="G688" s="896"/>
      <c r="H688" s="896"/>
      <c r="I688" s="896"/>
      <c r="J688" s="898"/>
      <c r="K688" s="899"/>
      <c r="L688" s="905"/>
      <c r="M688" s="905"/>
      <c r="N688" s="905"/>
      <c r="O688" s="905"/>
      <c r="P688" s="905"/>
      <c r="Q688" s="931"/>
      <c r="R688" s="902"/>
    </row>
    <row r="689">
      <c r="A689" s="893"/>
      <c r="B689" s="901"/>
      <c r="C689" s="894"/>
      <c r="D689" s="894"/>
      <c r="E689" s="896"/>
      <c r="F689" s="901"/>
      <c r="G689" s="896"/>
      <c r="H689" s="896"/>
      <c r="I689" s="896"/>
      <c r="J689" s="898"/>
      <c r="K689" s="899"/>
      <c r="L689" s="905"/>
      <c r="M689" s="905"/>
      <c r="N689" s="905"/>
      <c r="O689" s="905"/>
      <c r="P689" s="905"/>
      <c r="Q689" s="931"/>
      <c r="R689" s="902"/>
    </row>
    <row r="690">
      <c r="A690" s="893"/>
      <c r="B690" s="901"/>
      <c r="C690" s="894"/>
      <c r="D690" s="894"/>
      <c r="E690" s="896"/>
      <c r="F690" s="901"/>
      <c r="G690" s="896"/>
      <c r="H690" s="896"/>
      <c r="I690" s="896"/>
      <c r="J690" s="898"/>
      <c r="K690" s="899"/>
      <c r="L690" s="905"/>
      <c r="M690" s="905"/>
      <c r="N690" s="905"/>
      <c r="O690" s="905"/>
      <c r="P690" s="905"/>
      <c r="Q690" s="931"/>
      <c r="R690" s="902"/>
    </row>
    <row r="691">
      <c r="A691" s="893"/>
      <c r="B691" s="901"/>
      <c r="C691" s="894"/>
      <c r="D691" s="894"/>
      <c r="E691" s="896"/>
      <c r="F691" s="901"/>
      <c r="G691" s="896"/>
      <c r="H691" s="896"/>
      <c r="I691" s="896"/>
      <c r="J691" s="898"/>
      <c r="K691" s="899"/>
      <c r="L691" s="905"/>
      <c r="M691" s="905"/>
      <c r="N691" s="905"/>
      <c r="O691" s="905"/>
      <c r="P691" s="905"/>
      <c r="Q691" s="931"/>
      <c r="R691" s="902"/>
    </row>
    <row r="692">
      <c r="A692" s="893"/>
      <c r="B692" s="901"/>
      <c r="C692" s="894"/>
      <c r="D692" s="894"/>
      <c r="E692" s="896"/>
      <c r="F692" s="901"/>
      <c r="G692" s="896"/>
      <c r="H692" s="896"/>
      <c r="I692" s="896"/>
      <c r="J692" s="898"/>
      <c r="K692" s="899"/>
      <c r="L692" s="905"/>
      <c r="M692" s="905"/>
      <c r="N692" s="905"/>
      <c r="O692" s="905"/>
      <c r="P692" s="905"/>
      <c r="Q692" s="931"/>
      <c r="R692" s="902"/>
    </row>
    <row r="693">
      <c r="A693" s="893"/>
      <c r="B693" s="901"/>
      <c r="C693" s="894"/>
      <c r="D693" s="894"/>
      <c r="E693" s="896"/>
      <c r="F693" s="901"/>
      <c r="G693" s="896"/>
      <c r="H693" s="896"/>
      <c r="I693" s="896"/>
      <c r="J693" s="898"/>
      <c r="K693" s="899"/>
      <c r="L693" s="905"/>
      <c r="M693" s="905"/>
      <c r="N693" s="905"/>
      <c r="O693" s="905"/>
      <c r="P693" s="905"/>
      <c r="Q693" s="931"/>
      <c r="R693" s="902"/>
    </row>
    <row r="694">
      <c r="A694" s="893"/>
      <c r="B694" s="901"/>
      <c r="C694" s="894"/>
      <c r="D694" s="894"/>
      <c r="E694" s="896"/>
      <c r="F694" s="901"/>
      <c r="G694" s="896"/>
      <c r="H694" s="896"/>
      <c r="I694" s="896"/>
      <c r="J694" s="898"/>
      <c r="K694" s="899"/>
      <c r="L694" s="905"/>
      <c r="M694" s="905"/>
      <c r="N694" s="905"/>
      <c r="O694" s="905"/>
      <c r="P694" s="905"/>
      <c r="Q694" s="931"/>
      <c r="R694" s="902"/>
    </row>
    <row r="695">
      <c r="A695" s="893"/>
      <c r="B695" s="901"/>
      <c r="C695" s="894"/>
      <c r="D695" s="894"/>
      <c r="E695" s="896"/>
      <c r="F695" s="901"/>
      <c r="G695" s="896"/>
      <c r="H695" s="896"/>
      <c r="I695" s="896"/>
      <c r="J695" s="898"/>
      <c r="K695" s="899"/>
      <c r="L695" s="905"/>
      <c r="M695" s="905"/>
      <c r="N695" s="905"/>
      <c r="O695" s="905"/>
      <c r="P695" s="905"/>
      <c r="Q695" s="931"/>
      <c r="R695" s="902"/>
    </row>
    <row r="696">
      <c r="A696" s="893"/>
      <c r="B696" s="901"/>
      <c r="C696" s="894"/>
      <c r="D696" s="894"/>
      <c r="E696" s="896"/>
      <c r="F696" s="901"/>
      <c r="G696" s="896"/>
      <c r="H696" s="896"/>
      <c r="I696" s="896"/>
      <c r="J696" s="898"/>
      <c r="K696" s="899"/>
      <c r="L696" s="905"/>
      <c r="M696" s="905"/>
      <c r="N696" s="905"/>
      <c r="O696" s="905"/>
      <c r="P696" s="905"/>
      <c r="Q696" s="931"/>
      <c r="R696" s="902"/>
    </row>
    <row r="697">
      <c r="A697" s="893"/>
      <c r="B697" s="901"/>
      <c r="C697" s="894"/>
      <c r="D697" s="894"/>
      <c r="E697" s="896"/>
      <c r="F697" s="901"/>
      <c r="G697" s="896"/>
      <c r="H697" s="896"/>
      <c r="I697" s="896"/>
      <c r="J697" s="898"/>
      <c r="K697" s="899"/>
      <c r="L697" s="905"/>
      <c r="M697" s="905"/>
      <c r="N697" s="905"/>
      <c r="O697" s="905"/>
      <c r="P697" s="905"/>
      <c r="Q697" s="931"/>
      <c r="R697" s="902"/>
    </row>
    <row r="698">
      <c r="A698" s="893"/>
      <c r="B698" s="901"/>
      <c r="C698" s="894"/>
      <c r="D698" s="894"/>
      <c r="E698" s="896"/>
      <c r="F698" s="901"/>
      <c r="G698" s="896"/>
      <c r="H698" s="896"/>
      <c r="I698" s="896"/>
      <c r="J698" s="898"/>
      <c r="K698" s="899"/>
      <c r="L698" s="905"/>
      <c r="M698" s="905"/>
      <c r="N698" s="905"/>
      <c r="O698" s="905"/>
      <c r="P698" s="905"/>
      <c r="Q698" s="931"/>
      <c r="R698" s="902"/>
    </row>
    <row r="699">
      <c r="A699" s="893"/>
      <c r="B699" s="901"/>
      <c r="C699" s="894"/>
      <c r="D699" s="894"/>
      <c r="E699" s="896"/>
      <c r="F699" s="901"/>
      <c r="G699" s="896"/>
      <c r="H699" s="896"/>
      <c r="I699" s="896"/>
      <c r="J699" s="898"/>
      <c r="K699" s="899"/>
      <c r="L699" s="905"/>
      <c r="M699" s="905"/>
      <c r="N699" s="905"/>
      <c r="O699" s="905"/>
      <c r="P699" s="905"/>
      <c r="Q699" s="931"/>
      <c r="R699" s="902"/>
    </row>
    <row r="700">
      <c r="A700" s="893"/>
      <c r="B700" s="901"/>
      <c r="C700" s="894"/>
      <c r="D700" s="894"/>
      <c r="E700" s="896"/>
      <c r="F700" s="901"/>
      <c r="G700" s="896"/>
      <c r="H700" s="896"/>
      <c r="I700" s="896"/>
      <c r="J700" s="898"/>
      <c r="K700" s="899"/>
      <c r="L700" s="905"/>
      <c r="M700" s="905"/>
      <c r="N700" s="905"/>
      <c r="O700" s="905"/>
      <c r="P700" s="905"/>
      <c r="Q700" s="931"/>
      <c r="R700" s="902"/>
    </row>
    <row r="701">
      <c r="A701" s="893"/>
      <c r="B701" s="901"/>
      <c r="C701" s="894"/>
      <c r="D701" s="894"/>
      <c r="E701" s="896"/>
      <c r="F701" s="901"/>
      <c r="G701" s="896"/>
      <c r="H701" s="896"/>
      <c r="I701" s="896"/>
      <c r="J701" s="898"/>
      <c r="K701" s="899"/>
      <c r="L701" s="905"/>
      <c r="M701" s="905"/>
      <c r="N701" s="905"/>
      <c r="O701" s="905"/>
      <c r="P701" s="905"/>
      <c r="Q701" s="931"/>
      <c r="R701" s="902"/>
    </row>
    <row r="702">
      <c r="A702" s="893"/>
      <c r="B702" s="901"/>
      <c r="C702" s="894"/>
      <c r="D702" s="894"/>
      <c r="E702" s="896"/>
      <c r="F702" s="901"/>
      <c r="G702" s="896"/>
      <c r="H702" s="896"/>
      <c r="I702" s="896"/>
      <c r="J702" s="898"/>
      <c r="K702" s="899"/>
      <c r="L702" s="905"/>
      <c r="M702" s="905"/>
      <c r="N702" s="905"/>
      <c r="O702" s="905"/>
      <c r="P702" s="905"/>
      <c r="Q702" s="931"/>
      <c r="R702" s="902"/>
    </row>
    <row r="703">
      <c r="A703" s="893"/>
      <c r="B703" s="901"/>
      <c r="C703" s="894"/>
      <c r="D703" s="894"/>
      <c r="E703" s="896"/>
      <c r="F703" s="901"/>
      <c r="G703" s="896"/>
      <c r="H703" s="896"/>
      <c r="I703" s="896"/>
      <c r="J703" s="898"/>
      <c r="K703" s="899"/>
      <c r="L703" s="905"/>
      <c r="M703" s="905"/>
      <c r="N703" s="905"/>
      <c r="O703" s="905"/>
      <c r="P703" s="905"/>
      <c r="Q703" s="931"/>
      <c r="R703" s="902"/>
    </row>
    <row r="704">
      <c r="A704" s="893"/>
      <c r="B704" s="901"/>
      <c r="C704" s="894"/>
      <c r="D704" s="894"/>
      <c r="E704" s="896"/>
      <c r="F704" s="901"/>
      <c r="G704" s="896"/>
      <c r="H704" s="896"/>
      <c r="I704" s="896"/>
      <c r="J704" s="898"/>
      <c r="K704" s="899"/>
      <c r="L704" s="905"/>
      <c r="M704" s="905"/>
      <c r="N704" s="905"/>
      <c r="O704" s="905"/>
      <c r="P704" s="905"/>
      <c r="Q704" s="931"/>
      <c r="R704" s="902"/>
    </row>
    <row r="705">
      <c r="A705" s="893"/>
      <c r="B705" s="901"/>
      <c r="C705" s="894"/>
      <c r="D705" s="894"/>
      <c r="E705" s="896"/>
      <c r="F705" s="901"/>
      <c r="G705" s="896"/>
      <c r="H705" s="896"/>
      <c r="I705" s="896"/>
      <c r="J705" s="898"/>
      <c r="K705" s="899"/>
      <c r="L705" s="905"/>
      <c r="M705" s="905"/>
      <c r="N705" s="905"/>
      <c r="O705" s="905"/>
      <c r="P705" s="905"/>
      <c r="Q705" s="931"/>
      <c r="R705" s="902"/>
    </row>
    <row r="706">
      <c r="A706" s="893"/>
      <c r="B706" s="901"/>
      <c r="C706" s="894"/>
      <c r="D706" s="894"/>
      <c r="E706" s="896"/>
      <c r="F706" s="901"/>
      <c r="G706" s="896"/>
      <c r="H706" s="896"/>
      <c r="I706" s="896"/>
      <c r="J706" s="898"/>
      <c r="K706" s="899"/>
      <c r="L706" s="905"/>
      <c r="M706" s="905"/>
      <c r="N706" s="905"/>
      <c r="O706" s="905"/>
      <c r="P706" s="905"/>
      <c r="Q706" s="931"/>
      <c r="R706" s="902"/>
    </row>
    <row r="707">
      <c r="A707" s="893"/>
      <c r="B707" s="901"/>
      <c r="C707" s="894"/>
      <c r="D707" s="894"/>
      <c r="E707" s="896"/>
      <c r="F707" s="901"/>
      <c r="G707" s="896"/>
      <c r="H707" s="896"/>
      <c r="I707" s="896"/>
      <c r="J707" s="898"/>
      <c r="K707" s="899"/>
      <c r="L707" s="905"/>
      <c r="M707" s="905"/>
      <c r="N707" s="905"/>
      <c r="O707" s="905"/>
      <c r="P707" s="905"/>
      <c r="Q707" s="931"/>
      <c r="R707" s="902"/>
    </row>
    <row r="708">
      <c r="A708" s="893"/>
      <c r="B708" s="901"/>
      <c r="C708" s="894"/>
      <c r="D708" s="894"/>
      <c r="E708" s="896"/>
      <c r="F708" s="901"/>
      <c r="G708" s="896"/>
      <c r="H708" s="896"/>
      <c r="I708" s="896"/>
      <c r="J708" s="898"/>
      <c r="K708" s="899"/>
      <c r="L708" s="905"/>
      <c r="M708" s="905"/>
      <c r="N708" s="905"/>
      <c r="O708" s="905"/>
      <c r="P708" s="905"/>
      <c r="Q708" s="931"/>
      <c r="R708" s="902"/>
    </row>
    <row r="709">
      <c r="A709" s="893"/>
      <c r="B709" s="901"/>
      <c r="C709" s="894"/>
      <c r="D709" s="894"/>
      <c r="E709" s="896"/>
      <c r="F709" s="901"/>
      <c r="G709" s="896"/>
      <c r="H709" s="896"/>
      <c r="I709" s="896"/>
      <c r="J709" s="898"/>
      <c r="K709" s="899"/>
      <c r="L709" s="905"/>
      <c r="M709" s="905"/>
      <c r="N709" s="905"/>
      <c r="O709" s="905"/>
      <c r="P709" s="905"/>
      <c r="Q709" s="931"/>
      <c r="R709" s="902"/>
    </row>
    <row r="710">
      <c r="A710" s="893"/>
      <c r="B710" s="901"/>
      <c r="C710" s="894"/>
      <c r="D710" s="894"/>
      <c r="E710" s="896"/>
      <c r="F710" s="901"/>
      <c r="G710" s="896"/>
      <c r="H710" s="896"/>
      <c r="I710" s="896"/>
      <c r="J710" s="898"/>
      <c r="K710" s="899"/>
      <c r="L710" s="905"/>
      <c r="M710" s="905"/>
      <c r="N710" s="905"/>
      <c r="O710" s="905"/>
      <c r="P710" s="905"/>
      <c r="Q710" s="931"/>
      <c r="R710" s="902"/>
    </row>
    <row r="711">
      <c r="A711" s="893"/>
      <c r="B711" s="901"/>
      <c r="C711" s="894"/>
      <c r="D711" s="894"/>
      <c r="E711" s="896"/>
      <c r="F711" s="901"/>
      <c r="G711" s="896"/>
      <c r="H711" s="896"/>
      <c r="I711" s="896"/>
      <c r="J711" s="898"/>
      <c r="K711" s="899"/>
      <c r="L711" s="905"/>
      <c r="M711" s="905"/>
      <c r="N711" s="905"/>
      <c r="O711" s="905"/>
      <c r="P711" s="905"/>
      <c r="Q711" s="931"/>
      <c r="R711" s="902"/>
    </row>
    <row r="712">
      <c r="A712" s="893"/>
      <c r="B712" s="901"/>
      <c r="C712" s="894"/>
      <c r="D712" s="894"/>
      <c r="E712" s="896"/>
      <c r="F712" s="901"/>
      <c r="G712" s="896"/>
      <c r="H712" s="896"/>
      <c r="I712" s="896"/>
      <c r="J712" s="898"/>
      <c r="K712" s="899"/>
      <c r="L712" s="905"/>
      <c r="M712" s="905"/>
      <c r="N712" s="905"/>
      <c r="O712" s="905"/>
      <c r="P712" s="905"/>
      <c r="Q712" s="931"/>
      <c r="R712" s="902"/>
    </row>
    <row r="713">
      <c r="A713" s="893"/>
      <c r="B713" s="901"/>
      <c r="C713" s="894"/>
      <c r="D713" s="894"/>
      <c r="E713" s="896"/>
      <c r="F713" s="901"/>
      <c r="G713" s="896"/>
      <c r="H713" s="896"/>
      <c r="I713" s="896"/>
      <c r="J713" s="898"/>
      <c r="K713" s="899"/>
      <c r="L713" s="905"/>
      <c r="M713" s="905"/>
      <c r="N713" s="905"/>
      <c r="O713" s="905"/>
      <c r="P713" s="905"/>
      <c r="Q713" s="931"/>
      <c r="R713" s="902"/>
    </row>
    <row r="714">
      <c r="A714" s="893"/>
      <c r="B714" s="901"/>
      <c r="C714" s="894"/>
      <c r="D714" s="894"/>
      <c r="E714" s="896"/>
      <c r="F714" s="901"/>
      <c r="G714" s="896"/>
      <c r="H714" s="896"/>
      <c r="I714" s="896"/>
      <c r="J714" s="898"/>
      <c r="K714" s="899"/>
      <c r="L714" s="905"/>
      <c r="M714" s="905"/>
      <c r="N714" s="905"/>
      <c r="O714" s="905"/>
      <c r="P714" s="905"/>
      <c r="Q714" s="931"/>
      <c r="R714" s="902"/>
    </row>
    <row r="715">
      <c r="A715" s="893"/>
      <c r="B715" s="901"/>
      <c r="C715" s="894"/>
      <c r="D715" s="894"/>
      <c r="E715" s="896"/>
      <c r="F715" s="901"/>
      <c r="G715" s="896"/>
      <c r="H715" s="896"/>
      <c r="I715" s="896"/>
      <c r="J715" s="898"/>
      <c r="K715" s="899"/>
      <c r="L715" s="905"/>
      <c r="M715" s="905"/>
      <c r="N715" s="905"/>
      <c r="O715" s="905"/>
      <c r="P715" s="905"/>
      <c r="Q715" s="931"/>
      <c r="R715" s="902"/>
    </row>
    <row r="716">
      <c r="A716" s="893"/>
      <c r="B716" s="901"/>
      <c r="C716" s="894"/>
      <c r="D716" s="894"/>
      <c r="E716" s="896"/>
      <c r="F716" s="901"/>
      <c r="G716" s="896"/>
      <c r="H716" s="896"/>
      <c r="I716" s="896"/>
      <c r="J716" s="898"/>
      <c r="K716" s="899"/>
      <c r="L716" s="905"/>
      <c r="M716" s="905"/>
      <c r="N716" s="905"/>
      <c r="O716" s="905"/>
      <c r="P716" s="905"/>
      <c r="Q716" s="931"/>
      <c r="R716" s="902"/>
    </row>
    <row r="717">
      <c r="A717" s="893"/>
      <c r="B717" s="901"/>
      <c r="C717" s="894"/>
      <c r="D717" s="894"/>
      <c r="E717" s="896"/>
      <c r="F717" s="901"/>
      <c r="G717" s="896"/>
      <c r="H717" s="896"/>
      <c r="I717" s="896"/>
      <c r="J717" s="898"/>
      <c r="K717" s="899"/>
      <c r="L717" s="905"/>
      <c r="M717" s="905"/>
      <c r="N717" s="905"/>
      <c r="O717" s="905"/>
      <c r="P717" s="905"/>
      <c r="Q717" s="931"/>
      <c r="R717" s="902"/>
    </row>
    <row r="718">
      <c r="A718" s="893"/>
      <c r="B718" s="901"/>
      <c r="C718" s="894"/>
      <c r="D718" s="894"/>
      <c r="E718" s="896"/>
      <c r="F718" s="901"/>
      <c r="G718" s="896"/>
      <c r="H718" s="896"/>
      <c r="I718" s="896"/>
      <c r="J718" s="898"/>
      <c r="K718" s="899"/>
      <c r="L718" s="905"/>
      <c r="M718" s="905"/>
      <c r="N718" s="905"/>
      <c r="O718" s="905"/>
      <c r="P718" s="905"/>
      <c r="Q718" s="931"/>
      <c r="R718" s="902"/>
    </row>
    <row r="719">
      <c r="A719" s="893"/>
      <c r="B719" s="901"/>
      <c r="C719" s="894"/>
      <c r="D719" s="894"/>
      <c r="E719" s="896"/>
      <c r="F719" s="901"/>
      <c r="G719" s="896"/>
      <c r="H719" s="896"/>
      <c r="I719" s="896"/>
      <c r="J719" s="898"/>
      <c r="K719" s="899"/>
      <c r="L719" s="905"/>
      <c r="M719" s="905"/>
      <c r="N719" s="905"/>
      <c r="O719" s="905"/>
      <c r="P719" s="905"/>
      <c r="Q719" s="931"/>
      <c r="R719" s="902"/>
    </row>
    <row r="720">
      <c r="A720" s="893"/>
      <c r="B720" s="901"/>
      <c r="C720" s="894"/>
      <c r="D720" s="894"/>
      <c r="E720" s="896"/>
      <c r="F720" s="901"/>
      <c r="G720" s="896"/>
      <c r="H720" s="896"/>
      <c r="I720" s="896"/>
      <c r="J720" s="898"/>
      <c r="K720" s="899"/>
      <c r="L720" s="905"/>
      <c r="M720" s="905"/>
      <c r="N720" s="905"/>
      <c r="O720" s="905"/>
      <c r="P720" s="905"/>
      <c r="Q720" s="931"/>
      <c r="R720" s="902"/>
    </row>
    <row r="721">
      <c r="A721" s="893"/>
      <c r="B721" s="901"/>
      <c r="C721" s="894"/>
      <c r="D721" s="894"/>
      <c r="E721" s="896"/>
      <c r="F721" s="901"/>
      <c r="G721" s="896"/>
      <c r="H721" s="896"/>
      <c r="I721" s="896"/>
      <c r="J721" s="898"/>
      <c r="K721" s="899"/>
      <c r="L721" s="905"/>
      <c r="M721" s="905"/>
      <c r="N721" s="905"/>
      <c r="O721" s="905"/>
      <c r="P721" s="905"/>
      <c r="Q721" s="931"/>
      <c r="R721" s="902"/>
    </row>
    <row r="722">
      <c r="A722" s="893"/>
      <c r="B722" s="901"/>
      <c r="C722" s="894"/>
      <c r="D722" s="894"/>
      <c r="E722" s="896"/>
      <c r="F722" s="901"/>
      <c r="G722" s="896"/>
      <c r="H722" s="896"/>
      <c r="I722" s="896"/>
      <c r="J722" s="898"/>
      <c r="K722" s="899"/>
      <c r="L722" s="905"/>
      <c r="M722" s="905"/>
      <c r="N722" s="905"/>
      <c r="O722" s="905"/>
      <c r="P722" s="905"/>
      <c r="Q722" s="931"/>
      <c r="R722" s="902"/>
    </row>
    <row r="723">
      <c r="A723" s="893"/>
      <c r="B723" s="901"/>
      <c r="C723" s="894"/>
      <c r="D723" s="894"/>
      <c r="E723" s="896"/>
      <c r="F723" s="901"/>
      <c r="G723" s="896"/>
      <c r="H723" s="896"/>
      <c r="I723" s="896"/>
      <c r="J723" s="898"/>
      <c r="K723" s="899"/>
      <c r="L723" s="905"/>
      <c r="M723" s="905"/>
      <c r="N723" s="905"/>
      <c r="O723" s="905"/>
      <c r="P723" s="905"/>
      <c r="Q723" s="931"/>
      <c r="R723" s="902"/>
    </row>
    <row r="724">
      <c r="A724" s="893"/>
      <c r="B724" s="901"/>
      <c r="C724" s="894"/>
      <c r="D724" s="894"/>
      <c r="E724" s="896"/>
      <c r="F724" s="901"/>
      <c r="G724" s="896"/>
      <c r="H724" s="896"/>
      <c r="I724" s="896"/>
      <c r="J724" s="898"/>
      <c r="K724" s="899"/>
      <c r="L724" s="905"/>
      <c r="M724" s="905"/>
      <c r="N724" s="905"/>
      <c r="O724" s="905"/>
      <c r="P724" s="905"/>
      <c r="Q724" s="931"/>
      <c r="R724" s="902"/>
    </row>
    <row r="725">
      <c r="A725" s="893"/>
      <c r="B725" s="901"/>
      <c r="C725" s="894"/>
      <c r="D725" s="894"/>
      <c r="E725" s="896"/>
      <c r="F725" s="901"/>
      <c r="G725" s="896"/>
      <c r="H725" s="896"/>
      <c r="I725" s="896"/>
      <c r="J725" s="898"/>
      <c r="K725" s="899"/>
      <c r="L725" s="905"/>
      <c r="M725" s="905"/>
      <c r="N725" s="905"/>
      <c r="O725" s="905"/>
      <c r="P725" s="905"/>
      <c r="Q725" s="931"/>
      <c r="R725" s="902"/>
    </row>
    <row r="726">
      <c r="A726" s="893"/>
      <c r="B726" s="901"/>
      <c r="C726" s="894"/>
      <c r="D726" s="894"/>
      <c r="E726" s="896"/>
      <c r="F726" s="901"/>
      <c r="G726" s="896"/>
      <c r="H726" s="896"/>
      <c r="I726" s="896"/>
      <c r="J726" s="898"/>
      <c r="K726" s="899"/>
      <c r="L726" s="905"/>
      <c r="M726" s="905"/>
      <c r="N726" s="905"/>
      <c r="O726" s="905"/>
      <c r="P726" s="905"/>
      <c r="Q726" s="931"/>
      <c r="R726" s="902"/>
    </row>
    <row r="727">
      <c r="A727" s="893"/>
      <c r="B727" s="901"/>
      <c r="C727" s="894"/>
      <c r="D727" s="894"/>
      <c r="E727" s="896"/>
      <c r="F727" s="901"/>
      <c r="G727" s="896"/>
      <c r="H727" s="896"/>
      <c r="I727" s="896"/>
      <c r="J727" s="898"/>
      <c r="K727" s="899"/>
      <c r="L727" s="905"/>
      <c r="M727" s="905"/>
      <c r="N727" s="905"/>
      <c r="O727" s="905"/>
      <c r="P727" s="905"/>
      <c r="Q727" s="931"/>
      <c r="R727" s="902"/>
    </row>
    <row r="728">
      <c r="A728" s="893"/>
      <c r="B728" s="901"/>
      <c r="C728" s="894"/>
      <c r="D728" s="894"/>
      <c r="E728" s="896"/>
      <c r="F728" s="901"/>
      <c r="G728" s="896"/>
      <c r="H728" s="896"/>
      <c r="I728" s="896"/>
      <c r="J728" s="898"/>
      <c r="K728" s="899"/>
      <c r="L728" s="905"/>
      <c r="M728" s="905"/>
      <c r="N728" s="905"/>
      <c r="O728" s="905"/>
      <c r="P728" s="905"/>
      <c r="Q728" s="931"/>
      <c r="R728" s="902"/>
    </row>
    <row r="729">
      <c r="A729" s="893"/>
      <c r="B729" s="901"/>
      <c r="C729" s="894"/>
      <c r="D729" s="894"/>
      <c r="E729" s="896"/>
      <c r="F729" s="901"/>
      <c r="G729" s="896"/>
      <c r="H729" s="896"/>
      <c r="I729" s="896"/>
      <c r="J729" s="898"/>
      <c r="K729" s="899"/>
      <c r="L729" s="905"/>
      <c r="M729" s="905"/>
      <c r="N729" s="905"/>
      <c r="O729" s="905"/>
      <c r="P729" s="905"/>
      <c r="Q729" s="931"/>
      <c r="R729" s="902"/>
    </row>
    <row r="730">
      <c r="A730" s="893"/>
      <c r="B730" s="901"/>
      <c r="C730" s="894"/>
      <c r="D730" s="894"/>
      <c r="E730" s="896"/>
      <c r="F730" s="901"/>
      <c r="G730" s="896"/>
      <c r="H730" s="896"/>
      <c r="I730" s="896"/>
      <c r="J730" s="898"/>
      <c r="K730" s="899"/>
      <c r="L730" s="905"/>
      <c r="M730" s="905"/>
      <c r="N730" s="905"/>
      <c r="O730" s="905"/>
      <c r="P730" s="905"/>
      <c r="Q730" s="931"/>
      <c r="R730" s="902"/>
    </row>
    <row r="731">
      <c r="A731" s="893"/>
      <c r="B731" s="901"/>
      <c r="C731" s="894"/>
      <c r="D731" s="894"/>
      <c r="E731" s="896"/>
      <c r="F731" s="901"/>
      <c r="G731" s="896"/>
      <c r="H731" s="896"/>
      <c r="I731" s="896"/>
      <c r="J731" s="898"/>
      <c r="K731" s="899"/>
      <c r="L731" s="905"/>
      <c r="M731" s="905"/>
      <c r="N731" s="905"/>
      <c r="O731" s="905"/>
      <c r="P731" s="905"/>
      <c r="Q731" s="931"/>
      <c r="R731" s="902"/>
    </row>
    <row r="732">
      <c r="A732" s="893"/>
      <c r="B732" s="901"/>
      <c r="C732" s="894"/>
      <c r="D732" s="894"/>
      <c r="E732" s="896"/>
      <c r="F732" s="901"/>
      <c r="G732" s="896"/>
      <c r="H732" s="896"/>
      <c r="I732" s="896"/>
      <c r="J732" s="898"/>
      <c r="K732" s="899"/>
      <c r="L732" s="905"/>
      <c r="M732" s="905"/>
      <c r="N732" s="905"/>
      <c r="O732" s="905"/>
      <c r="P732" s="905"/>
      <c r="Q732" s="931"/>
      <c r="R732" s="902"/>
    </row>
    <row r="733">
      <c r="A733" s="893"/>
      <c r="B733" s="901"/>
      <c r="C733" s="894"/>
      <c r="D733" s="894"/>
      <c r="E733" s="896"/>
      <c r="F733" s="901"/>
      <c r="G733" s="896"/>
      <c r="H733" s="896"/>
      <c r="I733" s="896"/>
      <c r="J733" s="898"/>
      <c r="K733" s="899"/>
      <c r="L733" s="905"/>
      <c r="M733" s="905"/>
      <c r="N733" s="905"/>
      <c r="O733" s="905"/>
      <c r="P733" s="905"/>
      <c r="Q733" s="931"/>
      <c r="R733" s="902"/>
    </row>
    <row r="734">
      <c r="A734" s="893"/>
      <c r="B734" s="901"/>
      <c r="C734" s="894"/>
      <c r="D734" s="894"/>
      <c r="E734" s="896"/>
      <c r="F734" s="901"/>
      <c r="G734" s="896"/>
      <c r="H734" s="896"/>
      <c r="I734" s="896"/>
      <c r="J734" s="898"/>
      <c r="K734" s="899"/>
      <c r="L734" s="905"/>
      <c r="M734" s="905"/>
      <c r="N734" s="905"/>
      <c r="O734" s="905"/>
      <c r="P734" s="905"/>
      <c r="Q734" s="931"/>
      <c r="R734" s="902"/>
    </row>
    <row r="735">
      <c r="A735" s="893"/>
      <c r="B735" s="901"/>
      <c r="C735" s="894"/>
      <c r="D735" s="894"/>
      <c r="E735" s="896"/>
      <c r="F735" s="901"/>
      <c r="G735" s="896"/>
      <c r="H735" s="896"/>
      <c r="I735" s="896"/>
      <c r="J735" s="898"/>
      <c r="K735" s="899"/>
      <c r="L735" s="905"/>
      <c r="M735" s="905"/>
      <c r="N735" s="905"/>
      <c r="O735" s="905"/>
      <c r="P735" s="905"/>
      <c r="Q735" s="931"/>
      <c r="R735" s="902"/>
    </row>
    <row r="736">
      <c r="A736" s="893"/>
      <c r="B736" s="901"/>
      <c r="C736" s="894"/>
      <c r="D736" s="894"/>
      <c r="E736" s="896"/>
      <c r="F736" s="901"/>
      <c r="G736" s="896"/>
      <c r="H736" s="896"/>
      <c r="I736" s="896"/>
      <c r="J736" s="898"/>
      <c r="K736" s="899"/>
      <c r="L736" s="905"/>
      <c r="M736" s="905"/>
      <c r="N736" s="905"/>
      <c r="O736" s="905"/>
      <c r="P736" s="905"/>
      <c r="Q736" s="931"/>
      <c r="R736" s="902"/>
    </row>
    <row r="737">
      <c r="A737" s="893"/>
      <c r="B737" s="901"/>
      <c r="C737" s="894"/>
      <c r="D737" s="894"/>
      <c r="E737" s="896"/>
      <c r="F737" s="901"/>
      <c r="G737" s="896"/>
      <c r="H737" s="896"/>
      <c r="I737" s="896"/>
      <c r="J737" s="898"/>
      <c r="K737" s="899"/>
      <c r="L737" s="905"/>
      <c r="M737" s="905"/>
      <c r="N737" s="905"/>
      <c r="O737" s="905"/>
      <c r="P737" s="905"/>
      <c r="Q737" s="931"/>
      <c r="R737" s="902"/>
    </row>
    <row r="738">
      <c r="A738" s="893"/>
      <c r="B738" s="901"/>
      <c r="C738" s="894"/>
      <c r="D738" s="894"/>
      <c r="E738" s="896"/>
      <c r="F738" s="901"/>
      <c r="G738" s="896"/>
      <c r="H738" s="896"/>
      <c r="I738" s="896"/>
      <c r="J738" s="898"/>
      <c r="K738" s="899"/>
      <c r="L738" s="905"/>
      <c r="M738" s="905"/>
      <c r="N738" s="905"/>
      <c r="O738" s="905"/>
      <c r="P738" s="905"/>
      <c r="Q738" s="931"/>
      <c r="R738" s="902"/>
    </row>
    <row r="739">
      <c r="A739" s="893"/>
      <c r="B739" s="901"/>
      <c r="C739" s="894"/>
      <c r="D739" s="894"/>
      <c r="E739" s="896"/>
      <c r="F739" s="901"/>
      <c r="G739" s="896"/>
      <c r="H739" s="896"/>
      <c r="I739" s="896"/>
      <c r="J739" s="898"/>
      <c r="K739" s="899"/>
      <c r="L739" s="905"/>
      <c r="M739" s="905"/>
      <c r="N739" s="905"/>
      <c r="O739" s="905"/>
      <c r="P739" s="905"/>
      <c r="Q739" s="931"/>
      <c r="R739" s="902"/>
    </row>
    <row r="740">
      <c r="A740" s="893"/>
      <c r="B740" s="901"/>
      <c r="C740" s="894"/>
      <c r="D740" s="894"/>
      <c r="E740" s="896"/>
      <c r="F740" s="901"/>
      <c r="G740" s="896"/>
      <c r="H740" s="896"/>
      <c r="I740" s="896"/>
      <c r="J740" s="898"/>
      <c r="K740" s="899"/>
      <c r="L740" s="905"/>
      <c r="M740" s="905"/>
      <c r="N740" s="905"/>
      <c r="O740" s="905"/>
      <c r="P740" s="905"/>
      <c r="Q740" s="931"/>
      <c r="R740" s="902"/>
    </row>
    <row r="741">
      <c r="A741" s="893"/>
      <c r="B741" s="901"/>
      <c r="C741" s="894"/>
      <c r="D741" s="894"/>
      <c r="E741" s="896"/>
      <c r="F741" s="901"/>
      <c r="G741" s="896"/>
      <c r="H741" s="896"/>
      <c r="I741" s="896"/>
      <c r="J741" s="898"/>
      <c r="K741" s="899"/>
      <c r="L741" s="905"/>
      <c r="M741" s="905"/>
      <c r="N741" s="905"/>
      <c r="O741" s="905"/>
      <c r="P741" s="905"/>
      <c r="Q741" s="931"/>
      <c r="R741" s="902"/>
    </row>
    <row r="742">
      <c r="A742" s="893"/>
      <c r="B742" s="901"/>
      <c r="C742" s="894"/>
      <c r="D742" s="894"/>
      <c r="E742" s="896"/>
      <c r="F742" s="901"/>
      <c r="G742" s="896"/>
      <c r="H742" s="896"/>
      <c r="I742" s="896"/>
      <c r="J742" s="898"/>
      <c r="K742" s="899"/>
      <c r="L742" s="905"/>
      <c r="M742" s="905"/>
      <c r="N742" s="905"/>
      <c r="O742" s="905"/>
      <c r="P742" s="905"/>
      <c r="Q742" s="931"/>
      <c r="R742" s="902"/>
    </row>
    <row r="743">
      <c r="A743" s="893"/>
      <c r="B743" s="901"/>
      <c r="C743" s="894"/>
      <c r="D743" s="894"/>
      <c r="E743" s="896"/>
      <c r="F743" s="901"/>
      <c r="G743" s="896"/>
      <c r="H743" s="896"/>
      <c r="I743" s="896"/>
      <c r="J743" s="898"/>
      <c r="K743" s="899"/>
      <c r="L743" s="905"/>
      <c r="M743" s="905"/>
      <c r="N743" s="905"/>
      <c r="O743" s="905"/>
      <c r="P743" s="905"/>
      <c r="Q743" s="931"/>
      <c r="R743" s="902"/>
    </row>
    <row r="744">
      <c r="A744" s="893"/>
      <c r="B744" s="901"/>
      <c r="C744" s="894"/>
      <c r="D744" s="894"/>
      <c r="E744" s="896"/>
      <c r="F744" s="901"/>
      <c r="G744" s="896"/>
      <c r="H744" s="896"/>
      <c r="I744" s="896"/>
      <c r="J744" s="898"/>
      <c r="K744" s="899"/>
      <c r="L744" s="905"/>
      <c r="M744" s="905"/>
      <c r="N744" s="905"/>
      <c r="O744" s="905"/>
      <c r="P744" s="905"/>
      <c r="Q744" s="931"/>
      <c r="R744" s="902"/>
    </row>
    <row r="745">
      <c r="A745" s="893"/>
      <c r="B745" s="901"/>
      <c r="C745" s="894"/>
      <c r="D745" s="894"/>
      <c r="E745" s="896"/>
      <c r="F745" s="901"/>
      <c r="G745" s="896"/>
      <c r="H745" s="896"/>
      <c r="I745" s="896"/>
      <c r="J745" s="898"/>
      <c r="K745" s="899"/>
      <c r="L745" s="905"/>
      <c r="M745" s="905"/>
      <c r="N745" s="905"/>
      <c r="O745" s="905"/>
      <c r="P745" s="905"/>
      <c r="Q745" s="931"/>
      <c r="R745" s="902"/>
    </row>
    <row r="746">
      <c r="A746" s="893"/>
      <c r="B746" s="901"/>
      <c r="C746" s="894"/>
      <c r="D746" s="894"/>
      <c r="E746" s="896"/>
      <c r="F746" s="901"/>
      <c r="G746" s="896"/>
      <c r="H746" s="896"/>
      <c r="I746" s="896"/>
      <c r="J746" s="898"/>
      <c r="K746" s="899"/>
      <c r="L746" s="905"/>
      <c r="M746" s="905"/>
      <c r="N746" s="905"/>
      <c r="O746" s="905"/>
      <c r="P746" s="905"/>
      <c r="Q746" s="931"/>
      <c r="R746" s="902"/>
    </row>
    <row r="747">
      <c r="A747" s="893"/>
      <c r="B747" s="901"/>
      <c r="C747" s="894"/>
      <c r="D747" s="894"/>
      <c r="E747" s="896"/>
      <c r="F747" s="901"/>
      <c r="G747" s="896"/>
      <c r="H747" s="896"/>
      <c r="I747" s="896"/>
      <c r="J747" s="898"/>
      <c r="K747" s="899"/>
      <c r="L747" s="905"/>
      <c r="M747" s="905"/>
      <c r="N747" s="905"/>
      <c r="O747" s="905"/>
      <c r="P747" s="905"/>
      <c r="Q747" s="931"/>
      <c r="R747" s="902"/>
    </row>
    <row r="748">
      <c r="A748" s="893"/>
      <c r="B748" s="901"/>
      <c r="C748" s="894"/>
      <c r="D748" s="894"/>
      <c r="E748" s="896"/>
      <c r="F748" s="901"/>
      <c r="G748" s="896"/>
      <c r="H748" s="896"/>
      <c r="I748" s="896"/>
      <c r="J748" s="898"/>
      <c r="K748" s="899"/>
      <c r="L748" s="905"/>
      <c r="M748" s="905"/>
      <c r="N748" s="905"/>
      <c r="O748" s="905"/>
      <c r="P748" s="905"/>
      <c r="Q748" s="931"/>
      <c r="R748" s="902"/>
    </row>
    <row r="749">
      <c r="A749" s="893"/>
      <c r="B749" s="901"/>
      <c r="C749" s="894"/>
      <c r="D749" s="894"/>
      <c r="E749" s="896"/>
      <c r="F749" s="901"/>
      <c r="G749" s="896"/>
      <c r="H749" s="896"/>
      <c r="I749" s="896"/>
      <c r="J749" s="898"/>
      <c r="K749" s="899"/>
      <c r="L749" s="905"/>
      <c r="M749" s="905"/>
      <c r="N749" s="905"/>
      <c r="O749" s="905"/>
      <c r="P749" s="905"/>
      <c r="Q749" s="931"/>
      <c r="R749" s="902"/>
    </row>
    <row r="750">
      <c r="A750" s="893"/>
      <c r="B750" s="901"/>
      <c r="C750" s="894"/>
      <c r="D750" s="894"/>
      <c r="E750" s="896"/>
      <c r="F750" s="901"/>
      <c r="G750" s="896"/>
      <c r="H750" s="896"/>
      <c r="I750" s="896"/>
      <c r="J750" s="898"/>
      <c r="K750" s="899"/>
      <c r="L750" s="905"/>
      <c r="M750" s="905"/>
      <c r="N750" s="905"/>
      <c r="O750" s="905"/>
      <c r="P750" s="905"/>
      <c r="Q750" s="931"/>
      <c r="R750" s="902"/>
    </row>
    <row r="751">
      <c r="A751" s="893"/>
      <c r="B751" s="901"/>
      <c r="C751" s="894"/>
      <c r="D751" s="894"/>
      <c r="E751" s="896"/>
      <c r="F751" s="901"/>
      <c r="G751" s="896"/>
      <c r="H751" s="896"/>
      <c r="I751" s="896"/>
      <c r="J751" s="898"/>
      <c r="K751" s="899"/>
      <c r="L751" s="905"/>
      <c r="M751" s="905"/>
      <c r="N751" s="905"/>
      <c r="O751" s="905"/>
      <c r="P751" s="905"/>
      <c r="Q751" s="931"/>
      <c r="R751" s="902"/>
    </row>
    <row r="752">
      <c r="A752" s="893"/>
      <c r="B752" s="901"/>
      <c r="C752" s="894"/>
      <c r="D752" s="894"/>
      <c r="E752" s="896"/>
      <c r="F752" s="901"/>
      <c r="G752" s="896"/>
      <c r="H752" s="896"/>
      <c r="I752" s="896"/>
      <c r="J752" s="898"/>
      <c r="K752" s="899"/>
      <c r="L752" s="905"/>
      <c r="M752" s="905"/>
      <c r="N752" s="905"/>
      <c r="O752" s="905"/>
      <c r="P752" s="905"/>
      <c r="Q752" s="931"/>
      <c r="R752" s="902"/>
    </row>
    <row r="753">
      <c r="A753" s="893"/>
      <c r="B753" s="901"/>
      <c r="C753" s="894"/>
      <c r="D753" s="894"/>
      <c r="E753" s="896"/>
      <c r="F753" s="901"/>
      <c r="G753" s="896"/>
      <c r="H753" s="896"/>
      <c r="I753" s="896"/>
      <c r="J753" s="898"/>
      <c r="K753" s="899"/>
      <c r="L753" s="905"/>
      <c r="M753" s="905"/>
      <c r="N753" s="905"/>
      <c r="O753" s="905"/>
      <c r="P753" s="905"/>
      <c r="Q753" s="931"/>
      <c r="R753" s="902"/>
    </row>
    <row r="754">
      <c r="A754" s="893"/>
      <c r="B754" s="901"/>
      <c r="C754" s="894"/>
      <c r="D754" s="894"/>
      <c r="E754" s="896"/>
      <c r="F754" s="901"/>
      <c r="G754" s="896"/>
      <c r="H754" s="896"/>
      <c r="I754" s="896"/>
      <c r="J754" s="898"/>
      <c r="K754" s="899"/>
      <c r="L754" s="905"/>
      <c r="M754" s="905"/>
      <c r="N754" s="905"/>
      <c r="O754" s="905"/>
      <c r="P754" s="905"/>
      <c r="Q754" s="931"/>
      <c r="R754" s="902"/>
    </row>
    <row r="755">
      <c r="A755" s="893"/>
      <c r="B755" s="901"/>
      <c r="C755" s="894"/>
      <c r="D755" s="894"/>
      <c r="E755" s="896"/>
      <c r="F755" s="901"/>
      <c r="G755" s="896"/>
      <c r="H755" s="896"/>
      <c r="I755" s="896"/>
      <c r="J755" s="898"/>
      <c r="K755" s="899"/>
      <c r="L755" s="905"/>
      <c r="M755" s="905"/>
      <c r="N755" s="905"/>
      <c r="O755" s="905"/>
      <c r="P755" s="905"/>
      <c r="Q755" s="931"/>
      <c r="R755" s="902"/>
    </row>
    <row r="756">
      <c r="A756" s="893"/>
      <c r="B756" s="901"/>
      <c r="C756" s="894"/>
      <c r="D756" s="894"/>
      <c r="E756" s="896"/>
      <c r="F756" s="901"/>
      <c r="G756" s="896"/>
      <c r="H756" s="896"/>
      <c r="I756" s="896"/>
      <c r="J756" s="898"/>
      <c r="K756" s="899"/>
      <c r="L756" s="905"/>
      <c r="M756" s="905"/>
      <c r="N756" s="905"/>
      <c r="O756" s="905"/>
      <c r="P756" s="905"/>
      <c r="Q756" s="931"/>
      <c r="R756" s="902"/>
    </row>
    <row r="757">
      <c r="A757" s="893"/>
      <c r="B757" s="901"/>
      <c r="C757" s="894"/>
      <c r="D757" s="894"/>
      <c r="E757" s="896"/>
      <c r="F757" s="901"/>
      <c r="G757" s="896"/>
      <c r="H757" s="896"/>
      <c r="I757" s="896"/>
      <c r="J757" s="898"/>
      <c r="K757" s="899"/>
      <c r="L757" s="905"/>
      <c r="M757" s="905"/>
      <c r="N757" s="905"/>
      <c r="O757" s="905"/>
      <c r="P757" s="905"/>
      <c r="Q757" s="931"/>
      <c r="R757" s="902"/>
    </row>
    <row r="758">
      <c r="A758" s="893"/>
      <c r="B758" s="901"/>
      <c r="C758" s="894"/>
      <c r="D758" s="894"/>
      <c r="E758" s="896"/>
      <c r="F758" s="901"/>
      <c r="G758" s="896"/>
      <c r="H758" s="896"/>
      <c r="I758" s="896"/>
      <c r="J758" s="898"/>
      <c r="K758" s="899"/>
      <c r="L758" s="905"/>
      <c r="M758" s="905"/>
      <c r="N758" s="905"/>
      <c r="O758" s="905"/>
      <c r="P758" s="905"/>
      <c r="Q758" s="931"/>
      <c r="R758" s="902"/>
    </row>
    <row r="759">
      <c r="A759" s="893"/>
      <c r="B759" s="901"/>
      <c r="C759" s="894"/>
      <c r="D759" s="894"/>
      <c r="E759" s="896"/>
      <c r="F759" s="901"/>
      <c r="G759" s="896"/>
      <c r="H759" s="896"/>
      <c r="I759" s="896"/>
      <c r="J759" s="898"/>
      <c r="K759" s="899"/>
      <c r="L759" s="905"/>
      <c r="M759" s="905"/>
      <c r="N759" s="905"/>
      <c r="O759" s="905"/>
      <c r="P759" s="905"/>
      <c r="Q759" s="931"/>
      <c r="R759" s="902"/>
    </row>
    <row r="760">
      <c r="A760" s="893"/>
      <c r="B760" s="901"/>
      <c r="C760" s="894"/>
      <c r="D760" s="894"/>
      <c r="E760" s="896"/>
      <c r="F760" s="901"/>
      <c r="G760" s="896"/>
      <c r="H760" s="896"/>
      <c r="I760" s="896"/>
      <c r="J760" s="898"/>
      <c r="K760" s="899"/>
      <c r="L760" s="905"/>
      <c r="M760" s="905"/>
      <c r="N760" s="905"/>
      <c r="O760" s="905"/>
      <c r="P760" s="905"/>
      <c r="Q760" s="931"/>
      <c r="R760" s="902"/>
    </row>
    <row r="761">
      <c r="A761" s="893"/>
      <c r="B761" s="901"/>
      <c r="C761" s="894"/>
      <c r="D761" s="894"/>
      <c r="E761" s="896"/>
      <c r="F761" s="901"/>
      <c r="G761" s="896"/>
      <c r="H761" s="896"/>
      <c r="I761" s="896"/>
      <c r="J761" s="898"/>
      <c r="K761" s="899"/>
      <c r="L761" s="905"/>
      <c r="M761" s="905"/>
      <c r="N761" s="905"/>
      <c r="O761" s="905"/>
      <c r="P761" s="905"/>
      <c r="Q761" s="931"/>
      <c r="R761" s="902"/>
    </row>
    <row r="762">
      <c r="A762" s="893"/>
      <c r="B762" s="901"/>
      <c r="C762" s="894"/>
      <c r="D762" s="894"/>
      <c r="E762" s="896"/>
      <c r="F762" s="901"/>
      <c r="G762" s="896"/>
      <c r="H762" s="896"/>
      <c r="I762" s="896"/>
      <c r="J762" s="898"/>
      <c r="K762" s="899"/>
      <c r="L762" s="905"/>
      <c r="M762" s="905"/>
      <c r="N762" s="905"/>
      <c r="O762" s="905"/>
      <c r="P762" s="905"/>
      <c r="Q762" s="931"/>
      <c r="R762" s="902"/>
    </row>
    <row r="763">
      <c r="A763" s="893"/>
      <c r="B763" s="901"/>
      <c r="C763" s="894"/>
      <c r="D763" s="894"/>
      <c r="E763" s="896"/>
      <c r="F763" s="901"/>
      <c r="G763" s="896"/>
      <c r="H763" s="896"/>
      <c r="I763" s="896"/>
      <c r="J763" s="898"/>
      <c r="K763" s="899"/>
      <c r="L763" s="905"/>
      <c r="M763" s="905"/>
      <c r="N763" s="905"/>
      <c r="O763" s="905"/>
      <c r="P763" s="905"/>
      <c r="Q763" s="931"/>
      <c r="R763" s="902"/>
    </row>
    <row r="764">
      <c r="A764" s="893"/>
      <c r="B764" s="901"/>
      <c r="C764" s="894"/>
      <c r="D764" s="894"/>
      <c r="E764" s="896"/>
      <c r="F764" s="901"/>
      <c r="G764" s="896"/>
      <c r="H764" s="896"/>
      <c r="I764" s="896"/>
      <c r="J764" s="898"/>
      <c r="K764" s="899"/>
      <c r="L764" s="905"/>
      <c r="M764" s="905"/>
      <c r="N764" s="905"/>
      <c r="O764" s="905"/>
      <c r="P764" s="905"/>
      <c r="Q764" s="931"/>
      <c r="R764" s="902"/>
    </row>
    <row r="765">
      <c r="A765" s="893"/>
      <c r="B765" s="901"/>
      <c r="C765" s="894"/>
      <c r="D765" s="894"/>
      <c r="E765" s="896"/>
      <c r="F765" s="901"/>
      <c r="G765" s="896"/>
      <c r="H765" s="896"/>
      <c r="I765" s="896"/>
      <c r="J765" s="898"/>
      <c r="K765" s="899"/>
      <c r="L765" s="905"/>
      <c r="M765" s="905"/>
      <c r="N765" s="905"/>
      <c r="O765" s="905"/>
      <c r="P765" s="905"/>
      <c r="Q765" s="931"/>
      <c r="R765" s="902"/>
    </row>
    <row r="766">
      <c r="A766" s="893"/>
      <c r="B766" s="901"/>
      <c r="C766" s="894"/>
      <c r="D766" s="894"/>
      <c r="E766" s="896"/>
      <c r="F766" s="901"/>
      <c r="G766" s="896"/>
      <c r="H766" s="896"/>
      <c r="I766" s="896"/>
      <c r="J766" s="898"/>
      <c r="K766" s="899"/>
      <c r="L766" s="905"/>
      <c r="M766" s="905"/>
      <c r="N766" s="905"/>
      <c r="O766" s="905"/>
      <c r="P766" s="905"/>
      <c r="Q766" s="931"/>
      <c r="R766" s="902"/>
    </row>
    <row r="767">
      <c r="A767" s="893"/>
      <c r="B767" s="901"/>
      <c r="C767" s="894"/>
      <c r="D767" s="894"/>
      <c r="E767" s="896"/>
      <c r="F767" s="901"/>
      <c r="G767" s="896"/>
      <c r="H767" s="896"/>
      <c r="I767" s="896"/>
      <c r="J767" s="898"/>
      <c r="K767" s="899"/>
      <c r="L767" s="905"/>
      <c r="M767" s="905"/>
      <c r="N767" s="905"/>
      <c r="O767" s="905"/>
      <c r="P767" s="905"/>
      <c r="Q767" s="931"/>
      <c r="R767" s="902"/>
    </row>
    <row r="768">
      <c r="A768" s="893"/>
      <c r="B768" s="901"/>
      <c r="C768" s="894"/>
      <c r="D768" s="894"/>
      <c r="E768" s="896"/>
      <c r="F768" s="901"/>
      <c r="G768" s="896"/>
      <c r="H768" s="896"/>
      <c r="I768" s="896"/>
      <c r="J768" s="898"/>
      <c r="K768" s="899"/>
      <c r="L768" s="905"/>
      <c r="M768" s="905"/>
      <c r="N768" s="905"/>
      <c r="O768" s="905"/>
      <c r="P768" s="905"/>
      <c r="Q768" s="931"/>
      <c r="R768" s="902"/>
    </row>
    <row r="769">
      <c r="A769" s="893"/>
      <c r="B769" s="901"/>
      <c r="C769" s="894"/>
      <c r="D769" s="894"/>
      <c r="E769" s="896"/>
      <c r="F769" s="901"/>
      <c r="G769" s="896"/>
      <c r="H769" s="896"/>
      <c r="I769" s="896"/>
      <c r="J769" s="898"/>
      <c r="K769" s="899"/>
      <c r="L769" s="905"/>
      <c r="M769" s="905"/>
      <c r="N769" s="905"/>
      <c r="O769" s="905"/>
      <c r="P769" s="905"/>
      <c r="Q769" s="931"/>
      <c r="R769" s="902"/>
    </row>
    <row r="770">
      <c r="A770" s="893"/>
      <c r="B770" s="901"/>
      <c r="C770" s="894"/>
      <c r="D770" s="894"/>
      <c r="E770" s="896"/>
      <c r="F770" s="901"/>
      <c r="G770" s="896"/>
      <c r="H770" s="896"/>
      <c r="I770" s="896"/>
      <c r="J770" s="898"/>
      <c r="K770" s="899"/>
      <c r="L770" s="905"/>
      <c r="M770" s="905"/>
      <c r="N770" s="905"/>
      <c r="O770" s="905"/>
      <c r="P770" s="905"/>
      <c r="Q770" s="931"/>
      <c r="R770" s="902"/>
    </row>
    <row r="771">
      <c r="A771" s="893"/>
      <c r="B771" s="901"/>
      <c r="C771" s="894"/>
      <c r="D771" s="894"/>
      <c r="E771" s="896"/>
      <c r="F771" s="901"/>
      <c r="G771" s="896"/>
      <c r="H771" s="896"/>
      <c r="I771" s="896"/>
      <c r="J771" s="898"/>
      <c r="K771" s="899"/>
      <c r="L771" s="905"/>
      <c r="M771" s="905"/>
      <c r="N771" s="905"/>
      <c r="O771" s="905"/>
      <c r="P771" s="905"/>
      <c r="Q771" s="931"/>
      <c r="R771" s="902"/>
    </row>
    <row r="772">
      <c r="A772" s="893"/>
      <c r="B772" s="901"/>
      <c r="C772" s="894"/>
      <c r="D772" s="894"/>
      <c r="E772" s="896"/>
      <c r="F772" s="901"/>
      <c r="G772" s="896"/>
      <c r="H772" s="896"/>
      <c r="I772" s="896"/>
      <c r="J772" s="898"/>
      <c r="K772" s="899"/>
      <c r="L772" s="905"/>
      <c r="M772" s="905"/>
      <c r="N772" s="905"/>
      <c r="O772" s="905"/>
      <c r="P772" s="905"/>
      <c r="Q772" s="931"/>
      <c r="R772" s="902"/>
    </row>
    <row r="773">
      <c r="A773" s="893"/>
      <c r="B773" s="901"/>
      <c r="C773" s="894"/>
      <c r="D773" s="894"/>
      <c r="E773" s="896"/>
      <c r="F773" s="901"/>
      <c r="G773" s="896"/>
      <c r="H773" s="896"/>
      <c r="I773" s="896"/>
      <c r="J773" s="898"/>
      <c r="K773" s="899"/>
      <c r="L773" s="905"/>
      <c r="M773" s="905"/>
      <c r="N773" s="905"/>
      <c r="O773" s="905"/>
      <c r="P773" s="905"/>
      <c r="Q773" s="931"/>
      <c r="R773" s="902"/>
    </row>
    <row r="774">
      <c r="A774" s="893"/>
      <c r="B774" s="901"/>
      <c r="C774" s="894"/>
      <c r="D774" s="894"/>
      <c r="E774" s="896"/>
      <c r="F774" s="901"/>
      <c r="G774" s="896"/>
      <c r="H774" s="896"/>
      <c r="I774" s="896"/>
      <c r="J774" s="898"/>
      <c r="K774" s="899"/>
      <c r="L774" s="905"/>
      <c r="M774" s="905"/>
      <c r="N774" s="905"/>
      <c r="O774" s="905"/>
      <c r="P774" s="905"/>
      <c r="Q774" s="931"/>
      <c r="R774" s="902"/>
    </row>
    <row r="775">
      <c r="A775" s="893"/>
      <c r="B775" s="901"/>
      <c r="C775" s="894"/>
      <c r="D775" s="894"/>
      <c r="E775" s="896"/>
      <c r="F775" s="901"/>
      <c r="G775" s="896"/>
      <c r="H775" s="896"/>
      <c r="I775" s="896"/>
      <c r="J775" s="898"/>
      <c r="K775" s="899"/>
      <c r="L775" s="905"/>
      <c r="M775" s="905"/>
      <c r="N775" s="905"/>
      <c r="O775" s="905"/>
      <c r="P775" s="905"/>
      <c r="Q775" s="931"/>
      <c r="R775" s="902"/>
    </row>
    <row r="776">
      <c r="A776" s="893"/>
      <c r="B776" s="901"/>
      <c r="C776" s="894"/>
      <c r="D776" s="894"/>
      <c r="E776" s="896"/>
      <c r="F776" s="901"/>
      <c r="G776" s="896"/>
      <c r="H776" s="896"/>
      <c r="I776" s="896"/>
      <c r="J776" s="898"/>
      <c r="K776" s="899"/>
      <c r="L776" s="905"/>
      <c r="M776" s="905"/>
      <c r="N776" s="905"/>
      <c r="O776" s="905"/>
      <c r="P776" s="905"/>
      <c r="Q776" s="931"/>
      <c r="R776" s="902"/>
    </row>
    <row r="777">
      <c r="A777" s="893"/>
      <c r="B777" s="901"/>
      <c r="C777" s="894"/>
      <c r="D777" s="894"/>
      <c r="E777" s="896"/>
      <c r="F777" s="901"/>
      <c r="G777" s="896"/>
      <c r="H777" s="896"/>
      <c r="I777" s="896"/>
      <c r="J777" s="898"/>
      <c r="K777" s="899"/>
      <c r="L777" s="905"/>
      <c r="M777" s="905"/>
      <c r="N777" s="905"/>
      <c r="O777" s="905"/>
      <c r="P777" s="905"/>
      <c r="Q777" s="931"/>
      <c r="R777" s="902"/>
    </row>
    <row r="778">
      <c r="A778" s="893"/>
      <c r="B778" s="901"/>
      <c r="C778" s="894"/>
      <c r="D778" s="894"/>
      <c r="E778" s="896"/>
      <c r="F778" s="901"/>
      <c r="G778" s="896"/>
      <c r="H778" s="896"/>
      <c r="I778" s="896"/>
      <c r="J778" s="898"/>
      <c r="K778" s="899"/>
      <c r="L778" s="905"/>
      <c r="M778" s="905"/>
      <c r="N778" s="905"/>
      <c r="O778" s="905"/>
      <c r="P778" s="905"/>
      <c r="Q778" s="931"/>
      <c r="R778" s="902"/>
    </row>
    <row r="779">
      <c r="A779" s="893"/>
      <c r="B779" s="901"/>
      <c r="C779" s="894"/>
      <c r="D779" s="894"/>
      <c r="E779" s="896"/>
      <c r="F779" s="901"/>
      <c r="G779" s="896"/>
      <c r="H779" s="896"/>
      <c r="I779" s="896"/>
      <c r="J779" s="898"/>
      <c r="K779" s="899"/>
      <c r="L779" s="905"/>
      <c r="M779" s="905"/>
      <c r="N779" s="905"/>
      <c r="O779" s="905"/>
      <c r="P779" s="905"/>
      <c r="Q779" s="931"/>
      <c r="R779" s="902"/>
    </row>
    <row r="780">
      <c r="A780" s="893"/>
      <c r="B780" s="901"/>
      <c r="C780" s="894"/>
      <c r="D780" s="894"/>
      <c r="E780" s="896"/>
      <c r="F780" s="901"/>
      <c r="G780" s="896"/>
      <c r="H780" s="896"/>
      <c r="I780" s="896"/>
      <c r="J780" s="898"/>
      <c r="K780" s="899"/>
      <c r="L780" s="905"/>
      <c r="M780" s="905"/>
      <c r="N780" s="905"/>
      <c r="O780" s="905"/>
      <c r="P780" s="905"/>
      <c r="Q780" s="931"/>
      <c r="R780" s="902"/>
    </row>
    <row r="781">
      <c r="A781" s="893"/>
      <c r="B781" s="901"/>
      <c r="C781" s="894"/>
      <c r="D781" s="894"/>
      <c r="E781" s="896"/>
      <c r="F781" s="901"/>
      <c r="G781" s="896"/>
      <c r="H781" s="896"/>
      <c r="I781" s="896"/>
      <c r="J781" s="898"/>
      <c r="K781" s="899"/>
      <c r="L781" s="905"/>
      <c r="M781" s="905"/>
      <c r="N781" s="905"/>
      <c r="O781" s="905"/>
      <c r="P781" s="905"/>
      <c r="Q781" s="931"/>
      <c r="R781" s="902"/>
    </row>
    <row r="782">
      <c r="A782" s="893"/>
      <c r="B782" s="901"/>
      <c r="C782" s="894"/>
      <c r="D782" s="894"/>
      <c r="E782" s="896"/>
      <c r="F782" s="901"/>
      <c r="G782" s="896"/>
      <c r="H782" s="896"/>
      <c r="I782" s="896"/>
      <c r="J782" s="898"/>
      <c r="K782" s="899"/>
      <c r="L782" s="905"/>
      <c r="M782" s="905"/>
      <c r="N782" s="905"/>
      <c r="O782" s="905"/>
      <c r="P782" s="905"/>
      <c r="Q782" s="931"/>
      <c r="R782" s="902"/>
    </row>
    <row r="783">
      <c r="A783" s="893"/>
      <c r="B783" s="901"/>
      <c r="C783" s="894"/>
      <c r="D783" s="894"/>
      <c r="E783" s="896"/>
      <c r="F783" s="901"/>
      <c r="G783" s="896"/>
      <c r="H783" s="896"/>
      <c r="I783" s="896"/>
      <c r="J783" s="898"/>
      <c r="K783" s="899"/>
      <c r="L783" s="905"/>
      <c r="M783" s="905"/>
      <c r="N783" s="905"/>
      <c r="O783" s="905"/>
      <c r="P783" s="905"/>
      <c r="Q783" s="931"/>
      <c r="R783" s="902"/>
    </row>
    <row r="784">
      <c r="A784" s="893"/>
      <c r="B784" s="901"/>
      <c r="C784" s="894"/>
      <c r="D784" s="894"/>
      <c r="E784" s="896"/>
      <c r="F784" s="901"/>
      <c r="G784" s="896"/>
      <c r="H784" s="896"/>
      <c r="I784" s="896"/>
      <c r="J784" s="898"/>
      <c r="K784" s="899"/>
      <c r="L784" s="905"/>
      <c r="M784" s="905"/>
      <c r="N784" s="905"/>
      <c r="O784" s="905"/>
      <c r="P784" s="905"/>
      <c r="Q784" s="931"/>
      <c r="R784" s="902"/>
    </row>
    <row r="785">
      <c r="A785" s="893"/>
      <c r="B785" s="901"/>
      <c r="C785" s="894"/>
      <c r="D785" s="894"/>
      <c r="E785" s="896"/>
      <c r="F785" s="901"/>
      <c r="G785" s="896"/>
      <c r="H785" s="896"/>
      <c r="I785" s="896"/>
      <c r="J785" s="898"/>
      <c r="K785" s="899"/>
      <c r="L785" s="905"/>
      <c r="M785" s="905"/>
      <c r="N785" s="905"/>
      <c r="O785" s="905"/>
      <c r="P785" s="905"/>
      <c r="Q785" s="931"/>
      <c r="R785" s="902"/>
    </row>
    <row r="786">
      <c r="A786" s="893"/>
      <c r="B786" s="901"/>
      <c r="C786" s="894"/>
      <c r="D786" s="894"/>
      <c r="E786" s="896"/>
      <c r="F786" s="901"/>
      <c r="G786" s="896"/>
      <c r="H786" s="896"/>
      <c r="I786" s="896"/>
      <c r="J786" s="898"/>
      <c r="K786" s="899"/>
      <c r="L786" s="905"/>
      <c r="M786" s="905"/>
      <c r="N786" s="905"/>
      <c r="O786" s="905"/>
      <c r="P786" s="905"/>
      <c r="Q786" s="931"/>
      <c r="R786" s="902"/>
    </row>
    <row r="787">
      <c r="A787" s="893"/>
      <c r="B787" s="901"/>
      <c r="C787" s="894"/>
      <c r="D787" s="894"/>
      <c r="E787" s="896"/>
      <c r="F787" s="901"/>
      <c r="G787" s="896"/>
      <c r="H787" s="896"/>
      <c r="I787" s="896"/>
      <c r="J787" s="898"/>
      <c r="K787" s="899"/>
      <c r="L787" s="905"/>
      <c r="M787" s="905"/>
      <c r="N787" s="905"/>
      <c r="O787" s="905"/>
      <c r="P787" s="905"/>
      <c r="Q787" s="931"/>
      <c r="R787" s="902"/>
    </row>
    <row r="788">
      <c r="A788" s="893"/>
      <c r="B788" s="901"/>
      <c r="C788" s="894"/>
      <c r="D788" s="894"/>
      <c r="E788" s="896"/>
      <c r="F788" s="901"/>
      <c r="G788" s="896"/>
      <c r="H788" s="896"/>
      <c r="I788" s="896"/>
      <c r="J788" s="898"/>
      <c r="K788" s="899"/>
      <c r="L788" s="905"/>
      <c r="M788" s="905"/>
      <c r="N788" s="905"/>
      <c r="O788" s="905"/>
      <c r="P788" s="905"/>
      <c r="Q788" s="931"/>
      <c r="R788" s="902"/>
    </row>
    <row r="789">
      <c r="A789" s="893"/>
      <c r="B789" s="901"/>
      <c r="C789" s="894"/>
      <c r="D789" s="894"/>
      <c r="E789" s="896"/>
      <c r="F789" s="901"/>
      <c r="G789" s="896"/>
      <c r="H789" s="896"/>
      <c r="I789" s="896"/>
      <c r="J789" s="898"/>
      <c r="K789" s="899"/>
      <c r="L789" s="905"/>
      <c r="M789" s="905"/>
      <c r="N789" s="905"/>
      <c r="O789" s="905"/>
      <c r="P789" s="905"/>
      <c r="Q789" s="931"/>
      <c r="R789" s="902"/>
    </row>
    <row r="790">
      <c r="A790" s="893"/>
      <c r="B790" s="901"/>
      <c r="C790" s="894"/>
      <c r="D790" s="894"/>
      <c r="E790" s="896"/>
      <c r="F790" s="901"/>
      <c r="G790" s="896"/>
      <c r="H790" s="896"/>
      <c r="I790" s="896"/>
      <c r="J790" s="898"/>
      <c r="K790" s="899"/>
      <c r="L790" s="905"/>
      <c r="M790" s="905"/>
      <c r="N790" s="905"/>
      <c r="O790" s="905"/>
      <c r="P790" s="905"/>
      <c r="Q790" s="931"/>
      <c r="R790" s="902"/>
    </row>
    <row r="791">
      <c r="A791" s="893"/>
      <c r="B791" s="901"/>
      <c r="C791" s="894"/>
      <c r="D791" s="894"/>
      <c r="E791" s="896"/>
      <c r="F791" s="901"/>
      <c r="G791" s="896"/>
      <c r="H791" s="896"/>
      <c r="I791" s="896"/>
      <c r="J791" s="898"/>
      <c r="K791" s="899"/>
      <c r="L791" s="905"/>
      <c r="M791" s="905"/>
      <c r="N791" s="905"/>
      <c r="O791" s="905"/>
      <c r="P791" s="905"/>
      <c r="Q791" s="931"/>
      <c r="R791" s="902"/>
    </row>
    <row r="792">
      <c r="A792" s="893"/>
      <c r="B792" s="901"/>
      <c r="C792" s="894"/>
      <c r="D792" s="894"/>
      <c r="E792" s="896"/>
      <c r="F792" s="901"/>
      <c r="G792" s="896"/>
      <c r="H792" s="896"/>
      <c r="I792" s="896"/>
      <c r="J792" s="898"/>
      <c r="K792" s="899"/>
      <c r="L792" s="905"/>
      <c r="M792" s="905"/>
      <c r="N792" s="905"/>
      <c r="O792" s="905"/>
      <c r="P792" s="905"/>
      <c r="Q792" s="931"/>
      <c r="R792" s="902"/>
    </row>
    <row r="793">
      <c r="A793" s="893"/>
      <c r="B793" s="901"/>
      <c r="C793" s="894"/>
      <c r="D793" s="894"/>
      <c r="E793" s="896"/>
      <c r="F793" s="901"/>
      <c r="G793" s="896"/>
      <c r="H793" s="896"/>
      <c r="I793" s="896"/>
      <c r="J793" s="898"/>
      <c r="K793" s="899"/>
      <c r="L793" s="905"/>
      <c r="M793" s="905"/>
      <c r="N793" s="905"/>
      <c r="O793" s="905"/>
      <c r="P793" s="905"/>
      <c r="Q793" s="931"/>
      <c r="R793" s="902"/>
    </row>
    <row r="794">
      <c r="A794" s="893"/>
      <c r="B794" s="901"/>
      <c r="C794" s="894"/>
      <c r="D794" s="894"/>
      <c r="E794" s="896"/>
      <c r="F794" s="901"/>
      <c r="G794" s="896"/>
      <c r="H794" s="896"/>
      <c r="I794" s="896"/>
      <c r="J794" s="898"/>
      <c r="K794" s="899"/>
      <c r="L794" s="905"/>
      <c r="M794" s="905"/>
      <c r="N794" s="905"/>
      <c r="O794" s="905"/>
      <c r="P794" s="905"/>
      <c r="Q794" s="931"/>
      <c r="R794" s="902"/>
    </row>
    <row r="795">
      <c r="A795" s="893"/>
      <c r="B795" s="901"/>
      <c r="C795" s="894"/>
      <c r="D795" s="894"/>
      <c r="E795" s="896"/>
      <c r="F795" s="901"/>
      <c r="G795" s="896"/>
      <c r="H795" s="896"/>
      <c r="I795" s="896"/>
      <c r="J795" s="898"/>
      <c r="K795" s="899"/>
      <c r="L795" s="905"/>
      <c r="M795" s="905"/>
      <c r="N795" s="905"/>
      <c r="O795" s="905"/>
      <c r="P795" s="905"/>
      <c r="Q795" s="931"/>
      <c r="R795" s="902"/>
    </row>
    <row r="796">
      <c r="A796" s="893"/>
      <c r="B796" s="901"/>
      <c r="C796" s="894"/>
      <c r="D796" s="894"/>
      <c r="E796" s="896"/>
      <c r="F796" s="901"/>
      <c r="G796" s="896"/>
      <c r="H796" s="896"/>
      <c r="I796" s="896"/>
      <c r="J796" s="898"/>
      <c r="K796" s="899"/>
      <c r="L796" s="905"/>
      <c r="M796" s="905"/>
      <c r="N796" s="905"/>
      <c r="O796" s="905"/>
      <c r="P796" s="905"/>
      <c r="Q796" s="931"/>
      <c r="R796" s="902"/>
    </row>
    <row r="797">
      <c r="A797" s="893"/>
      <c r="B797" s="901"/>
      <c r="C797" s="894"/>
      <c r="D797" s="894"/>
      <c r="E797" s="896"/>
      <c r="F797" s="901"/>
      <c r="G797" s="896"/>
      <c r="H797" s="896"/>
      <c r="I797" s="896"/>
      <c r="J797" s="898"/>
      <c r="K797" s="899"/>
      <c r="L797" s="905"/>
      <c r="M797" s="905"/>
      <c r="N797" s="905"/>
      <c r="O797" s="905"/>
      <c r="P797" s="905"/>
      <c r="Q797" s="931"/>
      <c r="R797" s="902"/>
    </row>
    <row r="798">
      <c r="A798" s="893"/>
      <c r="B798" s="901"/>
      <c r="C798" s="894"/>
      <c r="D798" s="894"/>
      <c r="E798" s="896"/>
      <c r="F798" s="901"/>
      <c r="G798" s="896"/>
      <c r="H798" s="896"/>
      <c r="I798" s="896"/>
      <c r="J798" s="898"/>
      <c r="K798" s="899"/>
      <c r="L798" s="905"/>
      <c r="M798" s="905"/>
      <c r="N798" s="905"/>
      <c r="O798" s="905"/>
      <c r="P798" s="905"/>
      <c r="Q798" s="931"/>
      <c r="R798" s="902"/>
    </row>
    <row r="799">
      <c r="A799" s="893"/>
      <c r="B799" s="901"/>
      <c r="C799" s="894"/>
      <c r="D799" s="894"/>
      <c r="E799" s="896"/>
      <c r="F799" s="901"/>
      <c r="G799" s="896"/>
      <c r="H799" s="896"/>
      <c r="I799" s="896"/>
      <c r="J799" s="898"/>
      <c r="K799" s="899"/>
      <c r="L799" s="905"/>
      <c r="M799" s="905"/>
      <c r="N799" s="905"/>
      <c r="O799" s="905"/>
      <c r="P799" s="905"/>
      <c r="Q799" s="931"/>
      <c r="R799" s="902"/>
    </row>
    <row r="800">
      <c r="A800" s="893"/>
      <c r="B800" s="901"/>
      <c r="C800" s="894"/>
      <c r="D800" s="894"/>
      <c r="E800" s="896"/>
      <c r="F800" s="901"/>
      <c r="G800" s="896"/>
      <c r="H800" s="896"/>
      <c r="I800" s="896"/>
      <c r="J800" s="898"/>
      <c r="K800" s="899"/>
      <c r="L800" s="905"/>
      <c r="M800" s="905"/>
      <c r="N800" s="905"/>
      <c r="O800" s="905"/>
      <c r="P800" s="905"/>
      <c r="Q800" s="931"/>
      <c r="R800" s="902"/>
    </row>
    <row r="801">
      <c r="A801" s="893"/>
      <c r="B801" s="901"/>
      <c r="C801" s="894"/>
      <c r="D801" s="894"/>
      <c r="E801" s="896"/>
      <c r="F801" s="901"/>
      <c r="G801" s="896"/>
      <c r="H801" s="896"/>
      <c r="I801" s="896"/>
      <c r="J801" s="898"/>
      <c r="K801" s="899"/>
      <c r="L801" s="905"/>
      <c r="M801" s="905"/>
      <c r="N801" s="905"/>
      <c r="O801" s="905"/>
      <c r="P801" s="905"/>
      <c r="Q801" s="931"/>
      <c r="R801" s="902"/>
    </row>
    <row r="802">
      <c r="A802" s="893"/>
      <c r="B802" s="901"/>
      <c r="C802" s="894"/>
      <c r="D802" s="894"/>
      <c r="E802" s="896"/>
      <c r="F802" s="901"/>
      <c r="G802" s="896"/>
      <c r="H802" s="896"/>
      <c r="I802" s="896"/>
      <c r="J802" s="898"/>
      <c r="K802" s="899"/>
      <c r="L802" s="905"/>
      <c r="M802" s="905"/>
      <c r="N802" s="905"/>
      <c r="O802" s="905"/>
      <c r="P802" s="905"/>
      <c r="Q802" s="931"/>
      <c r="R802" s="902"/>
    </row>
    <row r="803">
      <c r="A803" s="893"/>
      <c r="B803" s="901"/>
      <c r="C803" s="894"/>
      <c r="D803" s="894"/>
      <c r="E803" s="896"/>
      <c r="F803" s="901"/>
      <c r="G803" s="896"/>
      <c r="H803" s="896"/>
      <c r="I803" s="896"/>
      <c r="J803" s="898"/>
      <c r="K803" s="899"/>
      <c r="L803" s="905"/>
      <c r="M803" s="905"/>
      <c r="N803" s="905"/>
      <c r="O803" s="905"/>
      <c r="P803" s="905"/>
      <c r="Q803" s="931"/>
      <c r="R803" s="902"/>
    </row>
    <row r="804">
      <c r="A804" s="893"/>
      <c r="B804" s="901"/>
      <c r="C804" s="894"/>
      <c r="D804" s="894"/>
      <c r="E804" s="896"/>
      <c r="F804" s="901"/>
      <c r="G804" s="896"/>
      <c r="H804" s="896"/>
      <c r="I804" s="896"/>
      <c r="J804" s="898"/>
      <c r="K804" s="899"/>
      <c r="L804" s="905"/>
      <c r="M804" s="905"/>
      <c r="N804" s="905"/>
      <c r="O804" s="905"/>
      <c r="P804" s="905"/>
      <c r="Q804" s="931"/>
      <c r="R804" s="902"/>
    </row>
    <row r="805">
      <c r="A805" s="893"/>
      <c r="B805" s="901"/>
      <c r="C805" s="894"/>
      <c r="D805" s="894"/>
      <c r="E805" s="896"/>
      <c r="F805" s="901"/>
      <c r="G805" s="896"/>
      <c r="H805" s="896"/>
      <c r="I805" s="896"/>
      <c r="J805" s="898"/>
      <c r="K805" s="899"/>
      <c r="L805" s="905"/>
      <c r="M805" s="905"/>
      <c r="N805" s="905"/>
      <c r="O805" s="905"/>
      <c r="P805" s="905"/>
      <c r="Q805" s="931"/>
      <c r="R805" s="902"/>
    </row>
    <row r="806">
      <c r="A806" s="893"/>
      <c r="B806" s="901"/>
      <c r="C806" s="894"/>
      <c r="D806" s="894"/>
      <c r="E806" s="896"/>
      <c r="F806" s="901"/>
      <c r="G806" s="896"/>
      <c r="H806" s="896"/>
      <c r="I806" s="896"/>
      <c r="J806" s="898"/>
      <c r="K806" s="899"/>
      <c r="L806" s="905"/>
      <c r="M806" s="905"/>
      <c r="N806" s="905"/>
      <c r="O806" s="905"/>
      <c r="P806" s="905"/>
      <c r="Q806" s="931"/>
      <c r="R806" s="902"/>
    </row>
    <row r="807">
      <c r="A807" s="893"/>
      <c r="B807" s="901"/>
      <c r="C807" s="894"/>
      <c r="D807" s="894"/>
      <c r="E807" s="896"/>
      <c r="F807" s="901"/>
      <c r="G807" s="896"/>
      <c r="H807" s="896"/>
      <c r="I807" s="896"/>
      <c r="J807" s="898"/>
      <c r="K807" s="899"/>
      <c r="L807" s="905"/>
      <c r="M807" s="905"/>
      <c r="N807" s="905"/>
      <c r="O807" s="905"/>
      <c r="P807" s="905"/>
      <c r="Q807" s="931"/>
      <c r="R807" s="902"/>
    </row>
    <row r="808">
      <c r="A808" s="893"/>
      <c r="B808" s="901"/>
      <c r="C808" s="894"/>
      <c r="D808" s="894"/>
      <c r="E808" s="896"/>
      <c r="F808" s="901"/>
      <c r="G808" s="896"/>
      <c r="H808" s="896"/>
      <c r="I808" s="896"/>
      <c r="J808" s="898"/>
      <c r="K808" s="899"/>
      <c r="L808" s="905"/>
      <c r="M808" s="905"/>
      <c r="N808" s="905"/>
      <c r="O808" s="905"/>
      <c r="P808" s="905"/>
      <c r="Q808" s="931"/>
      <c r="R808" s="902"/>
    </row>
    <row r="809">
      <c r="A809" s="893"/>
      <c r="B809" s="901"/>
      <c r="C809" s="894"/>
      <c r="D809" s="894"/>
      <c r="E809" s="896"/>
      <c r="F809" s="901"/>
      <c r="G809" s="896"/>
      <c r="H809" s="896"/>
      <c r="I809" s="896"/>
      <c r="J809" s="898"/>
      <c r="K809" s="899"/>
      <c r="L809" s="905"/>
      <c r="M809" s="905"/>
      <c r="N809" s="905"/>
      <c r="O809" s="905"/>
      <c r="P809" s="905"/>
      <c r="Q809" s="931"/>
      <c r="R809" s="902"/>
    </row>
    <row r="810">
      <c r="A810" s="893"/>
      <c r="B810" s="901"/>
      <c r="C810" s="894"/>
      <c r="D810" s="894"/>
      <c r="E810" s="896"/>
      <c r="F810" s="901"/>
      <c r="G810" s="896"/>
      <c r="H810" s="896"/>
      <c r="I810" s="896"/>
      <c r="J810" s="898"/>
      <c r="K810" s="899"/>
      <c r="L810" s="905"/>
      <c r="M810" s="905"/>
      <c r="N810" s="905"/>
      <c r="O810" s="905"/>
      <c r="P810" s="905"/>
      <c r="Q810" s="931"/>
      <c r="R810" s="902"/>
    </row>
    <row r="811">
      <c r="A811" s="893"/>
      <c r="B811" s="901"/>
      <c r="C811" s="894"/>
      <c r="D811" s="894"/>
      <c r="E811" s="896"/>
      <c r="F811" s="901"/>
      <c r="G811" s="896"/>
      <c r="H811" s="896"/>
      <c r="I811" s="896"/>
      <c r="J811" s="898"/>
      <c r="K811" s="899"/>
      <c r="L811" s="905"/>
      <c r="M811" s="905"/>
      <c r="N811" s="905"/>
      <c r="O811" s="905"/>
      <c r="P811" s="905"/>
      <c r="Q811" s="931"/>
      <c r="R811" s="902"/>
    </row>
    <row r="812">
      <c r="A812" s="893"/>
      <c r="B812" s="901"/>
      <c r="C812" s="894"/>
      <c r="D812" s="894"/>
      <c r="E812" s="896"/>
      <c r="F812" s="901"/>
      <c r="G812" s="896"/>
      <c r="H812" s="896"/>
      <c r="I812" s="896"/>
      <c r="J812" s="898"/>
      <c r="K812" s="899"/>
      <c r="L812" s="905"/>
      <c r="M812" s="905"/>
      <c r="N812" s="905"/>
      <c r="O812" s="905"/>
      <c r="P812" s="905"/>
      <c r="Q812" s="931"/>
      <c r="R812" s="902"/>
    </row>
    <row r="813">
      <c r="A813" s="893"/>
      <c r="B813" s="901"/>
      <c r="C813" s="894"/>
      <c r="D813" s="894"/>
      <c r="E813" s="896"/>
      <c r="F813" s="901"/>
      <c r="G813" s="896"/>
      <c r="H813" s="896"/>
      <c r="I813" s="896"/>
      <c r="J813" s="898"/>
      <c r="K813" s="899"/>
      <c r="L813" s="905"/>
      <c r="M813" s="905"/>
      <c r="N813" s="905"/>
      <c r="O813" s="905"/>
      <c r="P813" s="905"/>
      <c r="Q813" s="931"/>
      <c r="R813" s="902"/>
    </row>
    <row r="814">
      <c r="A814" s="893"/>
      <c r="B814" s="901"/>
      <c r="C814" s="894"/>
      <c r="D814" s="894"/>
      <c r="E814" s="896"/>
      <c r="F814" s="901"/>
      <c r="G814" s="896"/>
      <c r="H814" s="896"/>
      <c r="I814" s="896"/>
      <c r="J814" s="898"/>
      <c r="K814" s="899"/>
      <c r="L814" s="905"/>
      <c r="M814" s="905"/>
      <c r="N814" s="905"/>
      <c r="O814" s="905"/>
      <c r="P814" s="905"/>
      <c r="Q814" s="931"/>
      <c r="R814" s="902"/>
    </row>
    <row r="815">
      <c r="A815" s="893"/>
      <c r="B815" s="901"/>
      <c r="C815" s="894"/>
      <c r="D815" s="894"/>
      <c r="E815" s="896"/>
      <c r="F815" s="901"/>
      <c r="G815" s="896"/>
      <c r="H815" s="896"/>
      <c r="I815" s="896"/>
      <c r="J815" s="898"/>
      <c r="K815" s="899"/>
      <c r="L815" s="905"/>
      <c r="M815" s="905"/>
      <c r="N815" s="905"/>
      <c r="O815" s="905"/>
      <c r="P815" s="905"/>
      <c r="Q815" s="931"/>
      <c r="R815" s="902"/>
    </row>
    <row r="816">
      <c r="A816" s="893"/>
      <c r="B816" s="901"/>
      <c r="C816" s="894"/>
      <c r="D816" s="894"/>
      <c r="E816" s="896"/>
      <c r="F816" s="901"/>
      <c r="G816" s="896"/>
      <c r="H816" s="896"/>
      <c r="I816" s="896"/>
      <c r="J816" s="898"/>
      <c r="K816" s="899"/>
      <c r="L816" s="905"/>
      <c r="M816" s="905"/>
      <c r="N816" s="905"/>
      <c r="O816" s="905"/>
      <c r="P816" s="905"/>
      <c r="Q816" s="931"/>
      <c r="R816" s="902"/>
    </row>
    <row r="817">
      <c r="A817" s="893"/>
      <c r="B817" s="901"/>
      <c r="C817" s="894"/>
      <c r="D817" s="894"/>
      <c r="E817" s="896"/>
      <c r="F817" s="901"/>
      <c r="G817" s="896"/>
      <c r="H817" s="896"/>
      <c r="I817" s="896"/>
      <c r="J817" s="898"/>
      <c r="K817" s="899"/>
      <c r="L817" s="905"/>
      <c r="M817" s="905"/>
      <c r="N817" s="905"/>
      <c r="O817" s="905"/>
      <c r="P817" s="905"/>
      <c r="Q817" s="931"/>
      <c r="R817" s="902"/>
    </row>
    <row r="818">
      <c r="A818" s="893"/>
      <c r="B818" s="901"/>
      <c r="C818" s="894"/>
      <c r="D818" s="894"/>
      <c r="E818" s="896"/>
      <c r="F818" s="901"/>
      <c r="G818" s="896"/>
      <c r="H818" s="896"/>
      <c r="I818" s="896"/>
      <c r="J818" s="898"/>
      <c r="K818" s="899"/>
      <c r="L818" s="905"/>
      <c r="M818" s="905"/>
      <c r="N818" s="905"/>
      <c r="O818" s="905"/>
      <c r="P818" s="905"/>
      <c r="Q818" s="931"/>
      <c r="R818" s="902"/>
    </row>
    <row r="819">
      <c r="A819" s="893"/>
      <c r="B819" s="901"/>
      <c r="C819" s="894"/>
      <c r="D819" s="894"/>
      <c r="E819" s="896"/>
      <c r="F819" s="901"/>
      <c r="G819" s="896"/>
      <c r="H819" s="896"/>
      <c r="I819" s="896"/>
      <c r="J819" s="898"/>
      <c r="K819" s="899"/>
      <c r="L819" s="905"/>
      <c r="M819" s="905"/>
      <c r="N819" s="905"/>
      <c r="O819" s="905"/>
      <c r="P819" s="905"/>
      <c r="Q819" s="931"/>
      <c r="R819" s="902"/>
    </row>
    <row r="820">
      <c r="A820" s="893"/>
      <c r="B820" s="901"/>
      <c r="C820" s="894"/>
      <c r="D820" s="894"/>
      <c r="E820" s="896"/>
      <c r="F820" s="901"/>
      <c r="G820" s="896"/>
      <c r="H820" s="896"/>
      <c r="I820" s="896"/>
      <c r="J820" s="898"/>
      <c r="K820" s="899"/>
      <c r="L820" s="905"/>
      <c r="M820" s="905"/>
      <c r="N820" s="905"/>
      <c r="O820" s="905"/>
      <c r="P820" s="905"/>
      <c r="Q820" s="931"/>
      <c r="R820" s="902"/>
    </row>
    <row r="821">
      <c r="A821" s="893"/>
      <c r="B821" s="901"/>
      <c r="C821" s="894"/>
      <c r="D821" s="894"/>
      <c r="E821" s="896"/>
      <c r="F821" s="901"/>
      <c r="G821" s="896"/>
      <c r="H821" s="896"/>
      <c r="I821" s="896"/>
      <c r="J821" s="898"/>
      <c r="K821" s="899"/>
      <c r="L821" s="905"/>
      <c r="M821" s="905"/>
      <c r="N821" s="905"/>
      <c r="O821" s="905"/>
      <c r="P821" s="905"/>
      <c r="Q821" s="931"/>
      <c r="R821" s="902"/>
    </row>
    <row r="822">
      <c r="A822" s="893"/>
      <c r="B822" s="901"/>
      <c r="C822" s="894"/>
      <c r="D822" s="894"/>
      <c r="E822" s="896"/>
      <c r="F822" s="901"/>
      <c r="G822" s="896"/>
      <c r="H822" s="896"/>
      <c r="I822" s="896"/>
      <c r="J822" s="898"/>
      <c r="K822" s="899"/>
      <c r="L822" s="905"/>
      <c r="M822" s="905"/>
      <c r="N822" s="905"/>
      <c r="O822" s="905"/>
      <c r="P822" s="905"/>
      <c r="Q822" s="931"/>
      <c r="R822" s="902"/>
    </row>
    <row r="823">
      <c r="A823" s="893"/>
      <c r="B823" s="901"/>
      <c r="C823" s="894"/>
      <c r="D823" s="894"/>
      <c r="E823" s="896"/>
      <c r="F823" s="901"/>
      <c r="G823" s="896"/>
      <c r="H823" s="896"/>
      <c r="I823" s="896"/>
      <c r="J823" s="898"/>
      <c r="K823" s="899"/>
      <c r="L823" s="905"/>
      <c r="M823" s="905"/>
      <c r="N823" s="905"/>
      <c r="O823" s="905"/>
      <c r="P823" s="905"/>
      <c r="Q823" s="931"/>
      <c r="R823" s="902"/>
    </row>
    <row r="824">
      <c r="A824" s="893"/>
      <c r="B824" s="901"/>
      <c r="C824" s="894"/>
      <c r="D824" s="894"/>
      <c r="E824" s="896"/>
      <c r="F824" s="901"/>
      <c r="G824" s="896"/>
      <c r="H824" s="896"/>
      <c r="I824" s="896"/>
      <c r="J824" s="898"/>
      <c r="K824" s="899"/>
      <c r="L824" s="905"/>
      <c r="M824" s="905"/>
      <c r="N824" s="905"/>
      <c r="O824" s="905"/>
      <c r="P824" s="905"/>
      <c r="Q824" s="931"/>
      <c r="R824" s="902"/>
    </row>
    <row r="825">
      <c r="A825" s="893"/>
      <c r="B825" s="901"/>
      <c r="C825" s="894"/>
      <c r="D825" s="894"/>
      <c r="E825" s="896"/>
      <c r="F825" s="901"/>
      <c r="G825" s="896"/>
      <c r="H825" s="896"/>
      <c r="I825" s="896"/>
      <c r="J825" s="898"/>
      <c r="K825" s="899"/>
      <c r="L825" s="905"/>
      <c r="M825" s="905"/>
      <c r="N825" s="905"/>
      <c r="O825" s="905"/>
      <c r="P825" s="905"/>
      <c r="Q825" s="931"/>
      <c r="R825" s="902"/>
    </row>
    <row r="826">
      <c r="A826" s="893"/>
      <c r="B826" s="901"/>
      <c r="C826" s="894"/>
      <c r="D826" s="894"/>
      <c r="E826" s="896"/>
      <c r="F826" s="901"/>
      <c r="G826" s="896"/>
      <c r="H826" s="896"/>
      <c r="I826" s="896"/>
      <c r="J826" s="898"/>
      <c r="K826" s="899"/>
      <c r="L826" s="905"/>
      <c r="M826" s="905"/>
      <c r="N826" s="905"/>
      <c r="O826" s="905"/>
      <c r="P826" s="905"/>
      <c r="Q826" s="931"/>
      <c r="R826" s="902"/>
    </row>
    <row r="827">
      <c r="A827" s="893"/>
      <c r="B827" s="901"/>
      <c r="C827" s="894"/>
      <c r="D827" s="894"/>
      <c r="E827" s="896"/>
      <c r="F827" s="901"/>
      <c r="G827" s="896"/>
      <c r="H827" s="896"/>
      <c r="I827" s="896"/>
      <c r="J827" s="898"/>
      <c r="K827" s="899"/>
      <c r="L827" s="905"/>
      <c r="M827" s="905"/>
      <c r="N827" s="905"/>
      <c r="O827" s="905"/>
      <c r="P827" s="905"/>
      <c r="Q827" s="931"/>
      <c r="R827" s="902"/>
    </row>
    <row r="828">
      <c r="A828" s="893"/>
      <c r="B828" s="901"/>
      <c r="C828" s="894"/>
      <c r="D828" s="894"/>
      <c r="E828" s="896"/>
      <c r="F828" s="901"/>
      <c r="G828" s="896"/>
      <c r="H828" s="896"/>
      <c r="I828" s="896"/>
      <c r="J828" s="898"/>
      <c r="K828" s="899"/>
      <c r="L828" s="905"/>
      <c r="M828" s="905"/>
      <c r="N828" s="905"/>
      <c r="O828" s="905"/>
      <c r="P828" s="905"/>
      <c r="Q828" s="931"/>
      <c r="R828" s="902"/>
    </row>
    <row r="829">
      <c r="A829" s="893"/>
      <c r="B829" s="901"/>
      <c r="C829" s="894"/>
      <c r="D829" s="894"/>
      <c r="E829" s="896"/>
      <c r="F829" s="901"/>
      <c r="G829" s="896"/>
      <c r="H829" s="896"/>
      <c r="I829" s="896"/>
      <c r="J829" s="898"/>
      <c r="K829" s="899"/>
      <c r="L829" s="905"/>
      <c r="M829" s="905"/>
      <c r="N829" s="905"/>
      <c r="O829" s="905"/>
      <c r="P829" s="905"/>
      <c r="Q829" s="931"/>
      <c r="R829" s="902"/>
    </row>
    <row r="830">
      <c r="A830" s="893"/>
      <c r="B830" s="901"/>
      <c r="C830" s="894"/>
      <c r="D830" s="894"/>
      <c r="E830" s="896"/>
      <c r="F830" s="901"/>
      <c r="G830" s="896"/>
      <c r="H830" s="896"/>
      <c r="I830" s="896"/>
      <c r="J830" s="898"/>
      <c r="K830" s="899"/>
      <c r="L830" s="905"/>
      <c r="M830" s="905"/>
      <c r="N830" s="905"/>
      <c r="O830" s="905"/>
      <c r="P830" s="905"/>
      <c r="Q830" s="931"/>
      <c r="R830" s="902"/>
    </row>
    <row r="831">
      <c r="A831" s="893"/>
      <c r="B831" s="901"/>
      <c r="C831" s="894"/>
      <c r="D831" s="894"/>
      <c r="E831" s="896"/>
      <c r="F831" s="901"/>
      <c r="G831" s="896"/>
      <c r="H831" s="896"/>
      <c r="I831" s="896"/>
      <c r="J831" s="898"/>
      <c r="K831" s="899"/>
      <c r="L831" s="905"/>
      <c r="M831" s="905"/>
      <c r="N831" s="905"/>
      <c r="O831" s="905"/>
      <c r="P831" s="905"/>
      <c r="Q831" s="931"/>
      <c r="R831" s="902"/>
    </row>
    <row r="832">
      <c r="A832" s="893"/>
      <c r="B832" s="901"/>
      <c r="C832" s="894"/>
      <c r="D832" s="894"/>
      <c r="E832" s="896"/>
      <c r="F832" s="901"/>
      <c r="G832" s="896"/>
      <c r="H832" s="896"/>
      <c r="I832" s="896"/>
      <c r="J832" s="898"/>
      <c r="K832" s="899"/>
      <c r="L832" s="905"/>
      <c r="M832" s="905"/>
      <c r="N832" s="905"/>
      <c r="O832" s="905"/>
      <c r="P832" s="905"/>
      <c r="Q832" s="931"/>
      <c r="R832" s="902"/>
    </row>
    <row r="833">
      <c r="A833" s="893"/>
      <c r="B833" s="901"/>
      <c r="C833" s="894"/>
      <c r="D833" s="894"/>
      <c r="E833" s="896"/>
      <c r="F833" s="901"/>
      <c r="G833" s="896"/>
      <c r="H833" s="896"/>
      <c r="I833" s="896"/>
      <c r="J833" s="898"/>
      <c r="K833" s="899"/>
      <c r="L833" s="905"/>
      <c r="M833" s="905"/>
      <c r="N833" s="905"/>
      <c r="O833" s="905"/>
      <c r="P833" s="905"/>
      <c r="Q833" s="931"/>
      <c r="R833" s="902"/>
    </row>
    <row r="834">
      <c r="A834" s="893"/>
      <c r="B834" s="901"/>
      <c r="C834" s="894"/>
      <c r="D834" s="894"/>
      <c r="E834" s="896"/>
      <c r="F834" s="901"/>
      <c r="G834" s="896"/>
      <c r="H834" s="896"/>
      <c r="I834" s="896"/>
      <c r="J834" s="898"/>
      <c r="K834" s="899"/>
      <c r="L834" s="905"/>
      <c r="M834" s="905"/>
      <c r="N834" s="905"/>
      <c r="O834" s="905"/>
      <c r="P834" s="905"/>
      <c r="Q834" s="931"/>
      <c r="R834" s="902"/>
    </row>
    <row r="835">
      <c r="A835" s="893"/>
      <c r="B835" s="901"/>
      <c r="C835" s="894"/>
      <c r="D835" s="894"/>
      <c r="E835" s="896"/>
      <c r="F835" s="901"/>
      <c r="G835" s="896"/>
      <c r="H835" s="896"/>
      <c r="I835" s="896"/>
      <c r="J835" s="898"/>
      <c r="K835" s="899"/>
      <c r="L835" s="905"/>
      <c r="M835" s="905"/>
      <c r="N835" s="905"/>
      <c r="O835" s="905"/>
      <c r="P835" s="905"/>
      <c r="Q835" s="931"/>
      <c r="R835" s="902"/>
    </row>
    <row r="836">
      <c r="A836" s="893"/>
      <c r="B836" s="901"/>
      <c r="C836" s="894"/>
      <c r="D836" s="894"/>
      <c r="E836" s="896"/>
      <c r="F836" s="901"/>
      <c r="G836" s="896"/>
      <c r="H836" s="896"/>
      <c r="I836" s="896"/>
      <c r="J836" s="898"/>
      <c r="K836" s="899"/>
      <c r="L836" s="905"/>
      <c r="M836" s="905"/>
      <c r="N836" s="905"/>
      <c r="O836" s="905"/>
      <c r="P836" s="905"/>
      <c r="Q836" s="931"/>
      <c r="R836" s="902"/>
    </row>
    <row r="837">
      <c r="A837" s="893"/>
      <c r="B837" s="901"/>
      <c r="C837" s="894"/>
      <c r="D837" s="894"/>
      <c r="E837" s="896"/>
      <c r="F837" s="901"/>
      <c r="G837" s="896"/>
      <c r="H837" s="896"/>
      <c r="I837" s="896"/>
      <c r="J837" s="898"/>
      <c r="K837" s="899"/>
      <c r="L837" s="905"/>
      <c r="M837" s="905"/>
      <c r="N837" s="905"/>
      <c r="O837" s="905"/>
      <c r="P837" s="905"/>
      <c r="Q837" s="931"/>
      <c r="R837" s="902"/>
    </row>
    <row r="838">
      <c r="A838" s="893"/>
      <c r="B838" s="901"/>
      <c r="C838" s="894"/>
      <c r="D838" s="894"/>
      <c r="E838" s="896"/>
      <c r="F838" s="901"/>
      <c r="G838" s="896"/>
      <c r="H838" s="896"/>
      <c r="I838" s="896"/>
      <c r="J838" s="898"/>
      <c r="K838" s="899"/>
      <c r="L838" s="905"/>
      <c r="M838" s="905"/>
      <c r="N838" s="905"/>
      <c r="O838" s="905"/>
      <c r="P838" s="905"/>
      <c r="Q838" s="931"/>
      <c r="R838" s="902"/>
    </row>
    <row r="839">
      <c r="A839" s="893"/>
      <c r="B839" s="901"/>
      <c r="C839" s="894"/>
      <c r="D839" s="894"/>
      <c r="E839" s="896"/>
      <c r="F839" s="901"/>
      <c r="G839" s="896"/>
      <c r="H839" s="896"/>
      <c r="I839" s="896"/>
      <c r="J839" s="898"/>
      <c r="K839" s="899"/>
      <c r="L839" s="905"/>
      <c r="M839" s="905"/>
      <c r="N839" s="905"/>
      <c r="O839" s="905"/>
      <c r="P839" s="905"/>
      <c r="Q839" s="931"/>
      <c r="R839" s="902"/>
    </row>
    <row r="840">
      <c r="A840" s="893"/>
      <c r="B840" s="901"/>
      <c r="C840" s="894"/>
      <c r="D840" s="894"/>
      <c r="E840" s="896"/>
      <c r="F840" s="901"/>
      <c r="G840" s="896"/>
      <c r="H840" s="896"/>
      <c r="I840" s="896"/>
      <c r="J840" s="898"/>
      <c r="K840" s="899"/>
      <c r="L840" s="905"/>
      <c r="M840" s="905"/>
      <c r="N840" s="905"/>
      <c r="O840" s="905"/>
      <c r="P840" s="905"/>
      <c r="Q840" s="931"/>
      <c r="R840" s="902"/>
    </row>
    <row r="841">
      <c r="A841" s="893"/>
      <c r="B841" s="901"/>
      <c r="C841" s="894"/>
      <c r="D841" s="894"/>
      <c r="E841" s="896"/>
      <c r="F841" s="901"/>
      <c r="G841" s="896"/>
      <c r="H841" s="896"/>
      <c r="I841" s="896"/>
      <c r="J841" s="898"/>
      <c r="K841" s="899"/>
      <c r="L841" s="905"/>
      <c r="M841" s="905"/>
      <c r="N841" s="905"/>
      <c r="O841" s="905"/>
      <c r="P841" s="905"/>
      <c r="Q841" s="931"/>
      <c r="R841" s="902"/>
    </row>
    <row r="842">
      <c r="A842" s="893"/>
      <c r="B842" s="901"/>
      <c r="C842" s="894"/>
      <c r="D842" s="894"/>
      <c r="E842" s="896"/>
      <c r="F842" s="901"/>
      <c r="G842" s="896"/>
      <c r="H842" s="896"/>
      <c r="I842" s="896"/>
      <c r="J842" s="898"/>
      <c r="K842" s="899"/>
      <c r="L842" s="905"/>
      <c r="M842" s="905"/>
      <c r="N842" s="905"/>
      <c r="O842" s="905"/>
      <c r="P842" s="905"/>
      <c r="Q842" s="931"/>
      <c r="R842" s="902"/>
    </row>
    <row r="843">
      <c r="A843" s="893"/>
      <c r="B843" s="901"/>
      <c r="C843" s="894"/>
      <c r="D843" s="894"/>
      <c r="E843" s="896"/>
      <c r="F843" s="901"/>
      <c r="G843" s="896"/>
      <c r="H843" s="896"/>
      <c r="I843" s="896"/>
      <c r="J843" s="898"/>
      <c r="K843" s="899"/>
      <c r="L843" s="905"/>
      <c r="M843" s="905"/>
      <c r="N843" s="905"/>
      <c r="O843" s="905"/>
      <c r="P843" s="905"/>
      <c r="Q843" s="931"/>
      <c r="R843" s="902"/>
    </row>
    <row r="844">
      <c r="A844" s="893"/>
      <c r="B844" s="901"/>
      <c r="C844" s="894"/>
      <c r="D844" s="894"/>
      <c r="E844" s="896"/>
      <c r="F844" s="901"/>
      <c r="G844" s="896"/>
      <c r="H844" s="896"/>
      <c r="I844" s="896"/>
      <c r="J844" s="898"/>
      <c r="K844" s="899"/>
      <c r="L844" s="905"/>
      <c r="M844" s="905"/>
      <c r="N844" s="905"/>
      <c r="O844" s="905"/>
      <c r="P844" s="905"/>
      <c r="Q844" s="931"/>
      <c r="R844" s="902"/>
    </row>
    <row r="845">
      <c r="A845" s="893"/>
      <c r="B845" s="901"/>
      <c r="C845" s="894"/>
      <c r="D845" s="894"/>
      <c r="E845" s="896"/>
      <c r="F845" s="901"/>
      <c r="G845" s="896"/>
      <c r="H845" s="896"/>
      <c r="I845" s="896"/>
      <c r="J845" s="898"/>
      <c r="K845" s="899"/>
      <c r="L845" s="905"/>
      <c r="M845" s="905"/>
      <c r="N845" s="905"/>
      <c r="O845" s="905"/>
      <c r="P845" s="905"/>
      <c r="Q845" s="931"/>
      <c r="R845" s="902"/>
    </row>
    <row r="846">
      <c r="A846" s="893"/>
      <c r="B846" s="901"/>
      <c r="C846" s="894"/>
      <c r="D846" s="894"/>
      <c r="E846" s="896"/>
      <c r="F846" s="901"/>
      <c r="G846" s="896"/>
      <c r="H846" s="896"/>
      <c r="I846" s="896"/>
      <c r="J846" s="898"/>
      <c r="K846" s="899"/>
      <c r="L846" s="905"/>
      <c r="M846" s="905"/>
      <c r="N846" s="905"/>
      <c r="O846" s="905"/>
      <c r="P846" s="905"/>
      <c r="Q846" s="931"/>
      <c r="R846" s="902"/>
    </row>
    <row r="847">
      <c r="A847" s="893"/>
      <c r="B847" s="901"/>
      <c r="C847" s="894"/>
      <c r="D847" s="894"/>
      <c r="E847" s="896"/>
      <c r="F847" s="901"/>
      <c r="G847" s="896"/>
      <c r="H847" s="896"/>
      <c r="I847" s="896"/>
      <c r="J847" s="898"/>
      <c r="K847" s="899"/>
      <c r="L847" s="905"/>
      <c r="M847" s="905"/>
      <c r="N847" s="905"/>
      <c r="O847" s="905"/>
      <c r="P847" s="905"/>
      <c r="Q847" s="931"/>
      <c r="R847" s="902"/>
    </row>
    <row r="848">
      <c r="A848" s="893"/>
      <c r="B848" s="901"/>
      <c r="C848" s="894"/>
      <c r="D848" s="894"/>
      <c r="E848" s="896"/>
      <c r="F848" s="901"/>
      <c r="G848" s="896"/>
      <c r="H848" s="896"/>
      <c r="I848" s="896"/>
      <c r="J848" s="898"/>
      <c r="K848" s="899"/>
      <c r="L848" s="905"/>
      <c r="M848" s="905"/>
      <c r="N848" s="905"/>
      <c r="O848" s="905"/>
      <c r="P848" s="905"/>
      <c r="Q848" s="931"/>
      <c r="R848" s="902"/>
    </row>
    <row r="849">
      <c r="A849" s="893"/>
      <c r="B849" s="901"/>
      <c r="C849" s="894"/>
      <c r="D849" s="894"/>
      <c r="E849" s="896"/>
      <c r="F849" s="901"/>
      <c r="G849" s="896"/>
      <c r="H849" s="896"/>
      <c r="I849" s="896"/>
      <c r="J849" s="898"/>
      <c r="K849" s="899"/>
      <c r="L849" s="905"/>
      <c r="M849" s="905"/>
      <c r="N849" s="905"/>
      <c r="O849" s="905"/>
      <c r="P849" s="905"/>
      <c r="Q849" s="931"/>
      <c r="R849" s="902"/>
    </row>
    <row r="850">
      <c r="A850" s="893"/>
      <c r="B850" s="901"/>
      <c r="C850" s="894"/>
      <c r="D850" s="894"/>
      <c r="E850" s="896"/>
      <c r="F850" s="901"/>
      <c r="G850" s="896"/>
      <c r="H850" s="896"/>
      <c r="I850" s="896"/>
      <c r="J850" s="898"/>
      <c r="K850" s="899"/>
      <c r="L850" s="905"/>
      <c r="M850" s="905"/>
      <c r="N850" s="905"/>
      <c r="O850" s="905"/>
      <c r="P850" s="905"/>
      <c r="Q850" s="931"/>
      <c r="R850" s="902"/>
    </row>
    <row r="851">
      <c r="A851" s="893"/>
      <c r="B851" s="901"/>
      <c r="C851" s="894"/>
      <c r="D851" s="894"/>
      <c r="E851" s="896"/>
      <c r="F851" s="901"/>
      <c r="G851" s="896"/>
      <c r="H851" s="896"/>
      <c r="I851" s="896"/>
      <c r="J851" s="898"/>
      <c r="K851" s="899"/>
      <c r="L851" s="905"/>
      <c r="M851" s="905"/>
      <c r="N851" s="905"/>
      <c r="O851" s="905"/>
      <c r="P851" s="905"/>
      <c r="Q851" s="931"/>
      <c r="R851" s="902"/>
    </row>
    <row r="852">
      <c r="A852" s="893"/>
      <c r="B852" s="901"/>
      <c r="C852" s="894"/>
      <c r="D852" s="894"/>
      <c r="E852" s="896"/>
      <c r="F852" s="901"/>
      <c r="G852" s="896"/>
      <c r="H852" s="896"/>
      <c r="I852" s="896"/>
      <c r="J852" s="898"/>
      <c r="K852" s="899"/>
      <c r="L852" s="905"/>
      <c r="M852" s="905"/>
      <c r="N852" s="905"/>
      <c r="O852" s="905"/>
      <c r="P852" s="905"/>
      <c r="Q852" s="931"/>
      <c r="R852" s="902"/>
    </row>
    <row r="853">
      <c r="A853" s="893"/>
      <c r="B853" s="901"/>
      <c r="C853" s="894"/>
      <c r="D853" s="894"/>
      <c r="E853" s="896"/>
      <c r="F853" s="901"/>
      <c r="G853" s="896"/>
      <c r="H853" s="896"/>
      <c r="I853" s="896"/>
      <c r="J853" s="898"/>
      <c r="K853" s="899"/>
      <c r="L853" s="905"/>
      <c r="M853" s="905"/>
      <c r="N853" s="905"/>
      <c r="O853" s="905"/>
      <c r="P853" s="905"/>
      <c r="Q853" s="931"/>
      <c r="R853" s="902"/>
    </row>
    <row r="854">
      <c r="A854" s="893"/>
      <c r="B854" s="901"/>
      <c r="C854" s="894"/>
      <c r="D854" s="894"/>
      <c r="E854" s="896"/>
      <c r="F854" s="901"/>
      <c r="G854" s="896"/>
      <c r="H854" s="896"/>
      <c r="I854" s="896"/>
      <c r="J854" s="898"/>
      <c r="K854" s="899"/>
      <c r="L854" s="905"/>
      <c r="M854" s="905"/>
      <c r="N854" s="905"/>
      <c r="O854" s="905"/>
      <c r="P854" s="905"/>
      <c r="Q854" s="931"/>
      <c r="R854" s="902"/>
    </row>
    <row r="855">
      <c r="A855" s="893"/>
      <c r="B855" s="901"/>
      <c r="C855" s="894"/>
      <c r="D855" s="894"/>
      <c r="E855" s="896"/>
      <c r="F855" s="901"/>
      <c r="G855" s="896"/>
      <c r="H855" s="896"/>
      <c r="I855" s="896"/>
      <c r="J855" s="898"/>
      <c r="K855" s="899"/>
      <c r="L855" s="905"/>
      <c r="M855" s="905"/>
      <c r="N855" s="905"/>
      <c r="O855" s="905"/>
      <c r="P855" s="905"/>
      <c r="Q855" s="931"/>
      <c r="R855" s="902"/>
    </row>
    <row r="856">
      <c r="A856" s="893"/>
      <c r="B856" s="901"/>
      <c r="C856" s="894"/>
      <c r="D856" s="894"/>
      <c r="E856" s="896"/>
      <c r="F856" s="901"/>
      <c r="G856" s="896"/>
      <c r="H856" s="896"/>
      <c r="I856" s="896"/>
      <c r="J856" s="898"/>
      <c r="K856" s="899"/>
      <c r="L856" s="905"/>
      <c r="M856" s="905"/>
      <c r="N856" s="905"/>
      <c r="O856" s="905"/>
      <c r="P856" s="905"/>
      <c r="Q856" s="931"/>
      <c r="R856" s="902"/>
    </row>
    <row r="857">
      <c r="A857" s="893"/>
      <c r="B857" s="901"/>
      <c r="C857" s="894"/>
      <c r="D857" s="894"/>
      <c r="E857" s="896"/>
      <c r="F857" s="901"/>
      <c r="G857" s="896"/>
      <c r="H857" s="896"/>
      <c r="I857" s="896"/>
      <c r="J857" s="898"/>
      <c r="K857" s="899"/>
      <c r="L857" s="905"/>
      <c r="M857" s="905"/>
      <c r="N857" s="905"/>
      <c r="O857" s="905"/>
      <c r="P857" s="905"/>
      <c r="Q857" s="931"/>
      <c r="R857" s="902"/>
    </row>
    <row r="858">
      <c r="A858" s="893"/>
      <c r="B858" s="901"/>
      <c r="C858" s="894"/>
      <c r="D858" s="894"/>
      <c r="E858" s="896"/>
      <c r="F858" s="901"/>
      <c r="G858" s="896"/>
      <c r="H858" s="896"/>
      <c r="I858" s="896"/>
      <c r="J858" s="898"/>
      <c r="K858" s="899"/>
      <c r="L858" s="905"/>
      <c r="M858" s="905"/>
      <c r="N858" s="905"/>
      <c r="O858" s="905"/>
      <c r="P858" s="905"/>
      <c r="Q858" s="931"/>
      <c r="R858" s="902"/>
    </row>
    <row r="859">
      <c r="A859" s="893"/>
      <c r="B859" s="901"/>
      <c r="C859" s="894"/>
      <c r="D859" s="894"/>
      <c r="E859" s="896"/>
      <c r="F859" s="901"/>
      <c r="G859" s="896"/>
      <c r="H859" s="896"/>
      <c r="I859" s="896"/>
      <c r="J859" s="898"/>
      <c r="K859" s="899"/>
      <c r="L859" s="905"/>
      <c r="M859" s="905"/>
      <c r="N859" s="905"/>
      <c r="O859" s="905"/>
      <c r="P859" s="905"/>
      <c r="Q859" s="931"/>
      <c r="R859" s="902"/>
    </row>
    <row r="860">
      <c r="A860" s="893"/>
      <c r="B860" s="901"/>
      <c r="C860" s="894"/>
      <c r="D860" s="894"/>
      <c r="E860" s="896"/>
      <c r="F860" s="901"/>
      <c r="G860" s="896"/>
      <c r="H860" s="896"/>
      <c r="I860" s="896"/>
      <c r="J860" s="898"/>
      <c r="K860" s="899"/>
      <c r="L860" s="905"/>
      <c r="M860" s="905"/>
      <c r="N860" s="905"/>
      <c r="O860" s="905"/>
      <c r="P860" s="905"/>
      <c r="Q860" s="931"/>
      <c r="R860" s="902"/>
    </row>
    <row r="861">
      <c r="A861" s="893"/>
      <c r="B861" s="901"/>
      <c r="C861" s="894"/>
      <c r="D861" s="894"/>
      <c r="E861" s="896"/>
      <c r="F861" s="901"/>
      <c r="G861" s="896"/>
      <c r="H861" s="896"/>
      <c r="I861" s="896"/>
      <c r="J861" s="898"/>
      <c r="K861" s="899"/>
      <c r="L861" s="905"/>
      <c r="M861" s="905"/>
      <c r="N861" s="905"/>
      <c r="O861" s="905"/>
      <c r="P861" s="905"/>
      <c r="Q861" s="931"/>
      <c r="R861" s="902"/>
    </row>
    <row r="862">
      <c r="A862" s="893"/>
      <c r="B862" s="901"/>
      <c r="C862" s="894"/>
      <c r="D862" s="894"/>
      <c r="E862" s="896"/>
      <c r="F862" s="901"/>
      <c r="G862" s="896"/>
      <c r="H862" s="896"/>
      <c r="I862" s="896"/>
      <c r="J862" s="898"/>
      <c r="K862" s="899"/>
      <c r="L862" s="905"/>
      <c r="M862" s="905"/>
      <c r="N862" s="905"/>
      <c r="O862" s="905"/>
      <c r="P862" s="905"/>
      <c r="Q862" s="931"/>
      <c r="R862" s="902"/>
    </row>
    <row r="863">
      <c r="A863" s="893"/>
      <c r="B863" s="901"/>
      <c r="C863" s="894"/>
      <c r="D863" s="894"/>
      <c r="E863" s="896"/>
      <c r="F863" s="901"/>
      <c r="G863" s="896"/>
      <c r="H863" s="896"/>
      <c r="I863" s="896"/>
      <c r="J863" s="898"/>
      <c r="K863" s="899"/>
      <c r="L863" s="905"/>
      <c r="M863" s="905"/>
      <c r="N863" s="905"/>
      <c r="O863" s="905"/>
      <c r="P863" s="905"/>
      <c r="Q863" s="931"/>
      <c r="R863" s="902"/>
    </row>
    <row r="864">
      <c r="A864" s="893"/>
      <c r="B864" s="901"/>
      <c r="C864" s="894"/>
      <c r="D864" s="894"/>
      <c r="E864" s="896"/>
      <c r="F864" s="901"/>
      <c r="G864" s="896"/>
      <c r="H864" s="896"/>
      <c r="I864" s="896"/>
      <c r="J864" s="898"/>
      <c r="K864" s="899"/>
      <c r="L864" s="905"/>
      <c r="M864" s="905"/>
      <c r="N864" s="905"/>
      <c r="O864" s="905"/>
      <c r="P864" s="905"/>
      <c r="Q864" s="931"/>
      <c r="R864" s="902"/>
    </row>
    <row r="865">
      <c r="A865" s="893"/>
      <c r="B865" s="901"/>
      <c r="C865" s="894"/>
      <c r="D865" s="894"/>
      <c r="E865" s="896"/>
      <c r="F865" s="901"/>
      <c r="G865" s="896"/>
      <c r="H865" s="896"/>
      <c r="I865" s="896"/>
      <c r="J865" s="898"/>
      <c r="K865" s="899"/>
      <c r="L865" s="905"/>
      <c r="M865" s="905"/>
      <c r="N865" s="905"/>
      <c r="O865" s="905"/>
      <c r="P865" s="905"/>
      <c r="Q865" s="931"/>
      <c r="R865" s="902"/>
    </row>
    <row r="866">
      <c r="A866" s="893"/>
      <c r="B866" s="901"/>
      <c r="C866" s="894"/>
      <c r="D866" s="894"/>
      <c r="E866" s="896"/>
      <c r="F866" s="901"/>
      <c r="G866" s="896"/>
      <c r="H866" s="896"/>
      <c r="I866" s="896"/>
      <c r="J866" s="898"/>
      <c r="K866" s="899"/>
      <c r="L866" s="905"/>
      <c r="M866" s="905"/>
      <c r="N866" s="905"/>
      <c r="O866" s="905"/>
      <c r="P866" s="905"/>
      <c r="Q866" s="931"/>
      <c r="R866" s="902"/>
    </row>
    <row r="867">
      <c r="A867" s="893"/>
      <c r="B867" s="901"/>
      <c r="C867" s="894"/>
      <c r="D867" s="894"/>
      <c r="E867" s="896"/>
      <c r="F867" s="901"/>
      <c r="G867" s="896"/>
      <c r="H867" s="896"/>
      <c r="I867" s="896"/>
      <c r="J867" s="898"/>
      <c r="K867" s="899"/>
      <c r="L867" s="905"/>
      <c r="M867" s="905"/>
      <c r="N867" s="905"/>
      <c r="O867" s="905"/>
      <c r="P867" s="905"/>
      <c r="Q867" s="931"/>
      <c r="R867" s="902"/>
    </row>
    <row r="868">
      <c r="A868" s="893"/>
      <c r="B868" s="901"/>
      <c r="C868" s="894"/>
      <c r="D868" s="894"/>
      <c r="E868" s="896"/>
      <c r="F868" s="901"/>
      <c r="G868" s="896"/>
      <c r="H868" s="896"/>
      <c r="I868" s="896"/>
      <c r="J868" s="898"/>
      <c r="K868" s="899"/>
      <c r="L868" s="905"/>
      <c r="M868" s="905"/>
      <c r="N868" s="905"/>
      <c r="O868" s="905"/>
      <c r="P868" s="905"/>
      <c r="Q868" s="931"/>
      <c r="R868" s="902"/>
    </row>
    <row r="869">
      <c r="A869" s="893"/>
      <c r="B869" s="901"/>
      <c r="C869" s="894"/>
      <c r="D869" s="894"/>
      <c r="E869" s="896"/>
      <c r="F869" s="901"/>
      <c r="G869" s="896"/>
      <c r="H869" s="896"/>
      <c r="I869" s="896"/>
      <c r="J869" s="898"/>
      <c r="K869" s="899"/>
      <c r="L869" s="905"/>
      <c r="M869" s="905"/>
      <c r="N869" s="905"/>
      <c r="O869" s="905"/>
      <c r="P869" s="905"/>
      <c r="Q869" s="931"/>
      <c r="R869" s="902"/>
    </row>
    <row r="870">
      <c r="A870" s="893"/>
      <c r="B870" s="901"/>
      <c r="C870" s="894"/>
      <c r="D870" s="894"/>
      <c r="E870" s="896"/>
      <c r="F870" s="901"/>
      <c r="G870" s="896"/>
      <c r="H870" s="896"/>
      <c r="I870" s="896"/>
      <c r="J870" s="898"/>
      <c r="K870" s="899"/>
      <c r="L870" s="905"/>
      <c r="M870" s="905"/>
      <c r="N870" s="905"/>
      <c r="O870" s="905"/>
      <c r="P870" s="905"/>
      <c r="Q870" s="931"/>
      <c r="R870" s="902"/>
    </row>
    <row r="871">
      <c r="A871" s="893"/>
      <c r="B871" s="901"/>
      <c r="C871" s="894"/>
      <c r="D871" s="894"/>
      <c r="E871" s="896"/>
      <c r="F871" s="901"/>
      <c r="G871" s="896"/>
      <c r="H871" s="896"/>
      <c r="I871" s="896"/>
      <c r="J871" s="898"/>
      <c r="K871" s="899"/>
      <c r="L871" s="905"/>
      <c r="M871" s="905"/>
      <c r="N871" s="905"/>
      <c r="O871" s="905"/>
      <c r="P871" s="905"/>
      <c r="Q871" s="931"/>
      <c r="R871" s="902"/>
    </row>
    <row r="872">
      <c r="A872" s="893"/>
      <c r="B872" s="901"/>
      <c r="C872" s="894"/>
      <c r="D872" s="894"/>
      <c r="E872" s="896"/>
      <c r="F872" s="901"/>
      <c r="G872" s="896"/>
      <c r="H872" s="896"/>
      <c r="I872" s="896"/>
      <c r="J872" s="898"/>
      <c r="K872" s="899"/>
      <c r="L872" s="905"/>
      <c r="M872" s="905"/>
      <c r="N872" s="905"/>
      <c r="O872" s="905"/>
      <c r="P872" s="905"/>
      <c r="Q872" s="931"/>
      <c r="R872" s="902"/>
    </row>
    <row r="873">
      <c r="A873" s="893"/>
      <c r="B873" s="901"/>
      <c r="C873" s="894"/>
      <c r="D873" s="894"/>
      <c r="E873" s="896"/>
      <c r="F873" s="901"/>
      <c r="G873" s="896"/>
      <c r="H873" s="896"/>
      <c r="I873" s="896"/>
      <c r="J873" s="898"/>
      <c r="K873" s="899"/>
      <c r="L873" s="905"/>
      <c r="M873" s="905"/>
      <c r="N873" s="905"/>
      <c r="O873" s="905"/>
      <c r="P873" s="905"/>
      <c r="Q873" s="931"/>
      <c r="R873" s="902"/>
    </row>
    <row r="874">
      <c r="A874" s="893"/>
      <c r="B874" s="901"/>
      <c r="C874" s="894"/>
      <c r="D874" s="894"/>
      <c r="E874" s="896"/>
      <c r="F874" s="901"/>
      <c r="G874" s="896"/>
      <c r="H874" s="896"/>
      <c r="I874" s="896"/>
      <c r="J874" s="898"/>
      <c r="K874" s="899"/>
      <c r="L874" s="905"/>
      <c r="M874" s="905"/>
      <c r="N874" s="905"/>
      <c r="O874" s="905"/>
      <c r="P874" s="905"/>
      <c r="Q874" s="931"/>
      <c r="R874" s="902"/>
    </row>
    <row r="875">
      <c r="A875" s="893"/>
      <c r="B875" s="901"/>
      <c r="C875" s="894"/>
      <c r="D875" s="894"/>
      <c r="E875" s="896"/>
      <c r="F875" s="901"/>
      <c r="G875" s="896"/>
      <c r="H875" s="896"/>
      <c r="I875" s="896"/>
      <c r="J875" s="898"/>
      <c r="K875" s="899"/>
      <c r="L875" s="905"/>
      <c r="M875" s="905"/>
      <c r="N875" s="905"/>
      <c r="O875" s="905"/>
      <c r="P875" s="905"/>
      <c r="Q875" s="931"/>
      <c r="R875" s="902"/>
    </row>
    <row r="876">
      <c r="A876" s="893"/>
      <c r="B876" s="901"/>
      <c r="C876" s="894"/>
      <c r="D876" s="894"/>
      <c r="E876" s="896"/>
      <c r="F876" s="901"/>
      <c r="G876" s="896"/>
      <c r="H876" s="896"/>
      <c r="I876" s="896"/>
      <c r="J876" s="898"/>
      <c r="K876" s="899"/>
      <c r="L876" s="905"/>
      <c r="M876" s="905"/>
      <c r="N876" s="905"/>
      <c r="O876" s="905"/>
      <c r="P876" s="905"/>
      <c r="Q876" s="931"/>
      <c r="R876" s="902"/>
    </row>
    <row r="877">
      <c r="A877" s="893"/>
      <c r="B877" s="901"/>
      <c r="C877" s="894"/>
      <c r="D877" s="894"/>
      <c r="E877" s="896"/>
      <c r="F877" s="901"/>
      <c r="G877" s="896"/>
      <c r="H877" s="896"/>
      <c r="I877" s="896"/>
      <c r="J877" s="898"/>
      <c r="K877" s="899"/>
      <c r="L877" s="905"/>
      <c r="M877" s="905"/>
      <c r="N877" s="905"/>
      <c r="O877" s="905"/>
      <c r="P877" s="905"/>
      <c r="Q877" s="931"/>
      <c r="R877" s="902"/>
    </row>
    <row r="878">
      <c r="A878" s="893"/>
      <c r="B878" s="901"/>
      <c r="C878" s="894"/>
      <c r="D878" s="894"/>
      <c r="E878" s="896"/>
      <c r="F878" s="901"/>
      <c r="G878" s="896"/>
      <c r="H878" s="896"/>
      <c r="I878" s="896"/>
      <c r="J878" s="898"/>
      <c r="K878" s="899"/>
      <c r="L878" s="905"/>
      <c r="M878" s="905"/>
      <c r="N878" s="905"/>
      <c r="O878" s="905"/>
      <c r="P878" s="905"/>
      <c r="Q878" s="931"/>
      <c r="R878" s="902"/>
    </row>
    <row r="879">
      <c r="A879" s="893"/>
      <c r="B879" s="901"/>
      <c r="C879" s="894"/>
      <c r="D879" s="894"/>
      <c r="E879" s="896"/>
      <c r="F879" s="901"/>
      <c r="G879" s="896"/>
      <c r="H879" s="896"/>
      <c r="I879" s="896"/>
      <c r="J879" s="898"/>
      <c r="K879" s="899"/>
      <c r="L879" s="905"/>
      <c r="M879" s="905"/>
      <c r="N879" s="905"/>
      <c r="O879" s="905"/>
      <c r="P879" s="905"/>
      <c r="Q879" s="931"/>
      <c r="R879" s="902"/>
    </row>
    <row r="880">
      <c r="A880" s="893"/>
      <c r="B880" s="901"/>
      <c r="C880" s="894"/>
      <c r="D880" s="894"/>
      <c r="E880" s="896"/>
      <c r="F880" s="901"/>
      <c r="G880" s="896"/>
      <c r="H880" s="896"/>
      <c r="I880" s="896"/>
      <c r="J880" s="898"/>
      <c r="K880" s="899"/>
      <c r="L880" s="905"/>
      <c r="M880" s="905"/>
      <c r="N880" s="905"/>
      <c r="O880" s="905"/>
      <c r="P880" s="905"/>
      <c r="Q880" s="931"/>
      <c r="R880" s="902"/>
    </row>
    <row r="881">
      <c r="A881" s="893"/>
      <c r="B881" s="901"/>
      <c r="C881" s="894"/>
      <c r="D881" s="894"/>
      <c r="E881" s="896"/>
      <c r="F881" s="901"/>
      <c r="G881" s="896"/>
      <c r="H881" s="896"/>
      <c r="I881" s="896"/>
      <c r="J881" s="898"/>
      <c r="K881" s="899"/>
      <c r="L881" s="905"/>
      <c r="M881" s="905"/>
      <c r="N881" s="905"/>
      <c r="O881" s="905"/>
      <c r="P881" s="905"/>
      <c r="Q881" s="931"/>
      <c r="R881" s="902"/>
    </row>
    <row r="882">
      <c r="A882" s="893"/>
      <c r="B882" s="901"/>
      <c r="C882" s="894"/>
      <c r="D882" s="894"/>
      <c r="E882" s="896"/>
      <c r="F882" s="901"/>
      <c r="G882" s="896"/>
      <c r="H882" s="896"/>
      <c r="I882" s="896"/>
      <c r="J882" s="898"/>
      <c r="K882" s="899"/>
      <c r="L882" s="905"/>
      <c r="M882" s="905"/>
      <c r="N882" s="905"/>
      <c r="O882" s="905"/>
      <c r="P882" s="905"/>
      <c r="Q882" s="931"/>
      <c r="R882" s="902"/>
    </row>
    <row r="883">
      <c r="A883" s="893"/>
      <c r="B883" s="901"/>
      <c r="C883" s="894"/>
      <c r="D883" s="894"/>
      <c r="E883" s="896"/>
      <c r="F883" s="901"/>
      <c r="G883" s="896"/>
      <c r="H883" s="896"/>
      <c r="I883" s="896"/>
      <c r="J883" s="898"/>
      <c r="K883" s="899"/>
      <c r="L883" s="905"/>
      <c r="M883" s="905"/>
      <c r="N883" s="905"/>
      <c r="O883" s="905"/>
      <c r="P883" s="905"/>
      <c r="Q883" s="931"/>
      <c r="R883" s="902"/>
    </row>
    <row r="884">
      <c r="A884" s="893"/>
      <c r="B884" s="901"/>
      <c r="C884" s="894"/>
      <c r="D884" s="894"/>
      <c r="E884" s="896"/>
      <c r="F884" s="901"/>
      <c r="G884" s="896"/>
      <c r="H884" s="896"/>
      <c r="I884" s="896"/>
      <c r="J884" s="898"/>
      <c r="K884" s="899"/>
      <c r="L884" s="905"/>
      <c r="M884" s="905"/>
      <c r="N884" s="905"/>
      <c r="O884" s="905"/>
      <c r="P884" s="905"/>
      <c r="Q884" s="931"/>
      <c r="R884" s="902"/>
    </row>
    <row r="885">
      <c r="A885" s="893"/>
      <c r="B885" s="901"/>
      <c r="C885" s="894"/>
      <c r="D885" s="894"/>
      <c r="E885" s="896"/>
      <c r="F885" s="901"/>
      <c r="G885" s="896"/>
      <c r="H885" s="896"/>
      <c r="I885" s="896"/>
      <c r="J885" s="898"/>
      <c r="K885" s="899"/>
      <c r="L885" s="905"/>
      <c r="M885" s="905"/>
      <c r="N885" s="905"/>
      <c r="O885" s="905"/>
      <c r="P885" s="905"/>
      <c r="Q885" s="931"/>
      <c r="R885" s="902"/>
    </row>
    <row r="886">
      <c r="A886" s="893"/>
      <c r="B886" s="901"/>
      <c r="C886" s="894"/>
      <c r="D886" s="894"/>
      <c r="E886" s="896"/>
      <c r="F886" s="901"/>
      <c r="G886" s="896"/>
      <c r="H886" s="896"/>
      <c r="I886" s="896"/>
      <c r="J886" s="898"/>
      <c r="K886" s="899"/>
      <c r="L886" s="905"/>
      <c r="M886" s="905"/>
      <c r="N886" s="905"/>
      <c r="O886" s="905"/>
      <c r="P886" s="905"/>
      <c r="Q886" s="931"/>
      <c r="R886" s="902"/>
    </row>
    <row r="887">
      <c r="A887" s="893"/>
      <c r="B887" s="901"/>
      <c r="C887" s="894"/>
      <c r="D887" s="894"/>
      <c r="E887" s="896"/>
      <c r="F887" s="901"/>
      <c r="G887" s="896"/>
      <c r="H887" s="896"/>
      <c r="I887" s="896"/>
      <c r="J887" s="898"/>
      <c r="K887" s="899"/>
      <c r="L887" s="905"/>
      <c r="M887" s="905"/>
      <c r="N887" s="905"/>
      <c r="O887" s="905"/>
      <c r="P887" s="905"/>
      <c r="Q887" s="931"/>
      <c r="R887" s="902"/>
    </row>
    <row r="888">
      <c r="A888" s="893"/>
      <c r="B888" s="901"/>
      <c r="C888" s="894"/>
      <c r="D888" s="894"/>
      <c r="E888" s="896"/>
      <c r="F888" s="901"/>
      <c r="G888" s="896"/>
      <c r="H888" s="896"/>
      <c r="I888" s="896"/>
      <c r="J888" s="898"/>
      <c r="K888" s="899"/>
      <c r="L888" s="905"/>
      <c r="M888" s="905"/>
      <c r="N888" s="905"/>
      <c r="O888" s="905"/>
      <c r="P888" s="905"/>
      <c r="Q888" s="931"/>
      <c r="R888" s="902"/>
    </row>
    <row r="889">
      <c r="A889" s="893"/>
      <c r="B889" s="901"/>
      <c r="C889" s="894"/>
      <c r="D889" s="894"/>
      <c r="E889" s="896"/>
      <c r="F889" s="901"/>
      <c r="G889" s="896"/>
      <c r="H889" s="896"/>
      <c r="I889" s="896"/>
      <c r="J889" s="898"/>
      <c r="K889" s="899"/>
      <c r="L889" s="905"/>
      <c r="M889" s="905"/>
      <c r="N889" s="905"/>
      <c r="O889" s="905"/>
      <c r="P889" s="905"/>
      <c r="Q889" s="931"/>
      <c r="R889" s="902"/>
    </row>
    <row r="890">
      <c r="A890" s="893"/>
      <c r="B890" s="901"/>
      <c r="C890" s="894"/>
      <c r="D890" s="894"/>
      <c r="E890" s="896"/>
      <c r="F890" s="901"/>
      <c r="G890" s="896"/>
      <c r="H890" s="896"/>
      <c r="I890" s="896"/>
      <c r="J890" s="898"/>
      <c r="K890" s="899"/>
      <c r="L890" s="905"/>
      <c r="M890" s="905"/>
      <c r="N890" s="905"/>
      <c r="O890" s="905"/>
      <c r="P890" s="905"/>
      <c r="Q890" s="931"/>
      <c r="R890" s="902"/>
    </row>
    <row r="891">
      <c r="A891" s="893"/>
      <c r="B891" s="901"/>
      <c r="C891" s="894"/>
      <c r="D891" s="894"/>
      <c r="E891" s="896"/>
      <c r="F891" s="901"/>
      <c r="G891" s="896"/>
      <c r="H891" s="896"/>
      <c r="I891" s="896"/>
      <c r="J891" s="898"/>
      <c r="K891" s="899"/>
      <c r="L891" s="905"/>
      <c r="M891" s="905"/>
      <c r="N891" s="905"/>
      <c r="O891" s="905"/>
      <c r="P891" s="905"/>
      <c r="Q891" s="931"/>
      <c r="R891" s="902"/>
    </row>
    <row r="892">
      <c r="A892" s="893"/>
      <c r="B892" s="901"/>
      <c r="C892" s="894"/>
      <c r="D892" s="894"/>
      <c r="E892" s="896"/>
      <c r="F892" s="901"/>
      <c r="G892" s="896"/>
      <c r="H892" s="896"/>
      <c r="I892" s="896"/>
      <c r="J892" s="898"/>
      <c r="K892" s="899"/>
      <c r="L892" s="905"/>
      <c r="M892" s="905"/>
      <c r="N892" s="905"/>
      <c r="O892" s="905"/>
      <c r="P892" s="905"/>
      <c r="Q892" s="931"/>
      <c r="R892" s="902"/>
    </row>
    <row r="893">
      <c r="A893" s="893"/>
      <c r="B893" s="901"/>
      <c r="C893" s="894"/>
      <c r="D893" s="894"/>
      <c r="E893" s="896"/>
      <c r="F893" s="901"/>
      <c r="G893" s="896"/>
      <c r="H893" s="896"/>
      <c r="I893" s="896"/>
      <c r="J893" s="898"/>
      <c r="K893" s="899"/>
      <c r="L893" s="905"/>
      <c r="M893" s="905"/>
      <c r="N893" s="905"/>
      <c r="O893" s="905"/>
      <c r="P893" s="905"/>
      <c r="Q893" s="931"/>
      <c r="R893" s="902"/>
    </row>
    <row r="894">
      <c r="A894" s="893"/>
      <c r="B894" s="901"/>
      <c r="C894" s="894"/>
      <c r="D894" s="894"/>
      <c r="E894" s="896"/>
      <c r="F894" s="901"/>
      <c r="G894" s="896"/>
      <c r="H894" s="896"/>
      <c r="I894" s="896"/>
      <c r="J894" s="898"/>
      <c r="K894" s="899"/>
      <c r="L894" s="905"/>
      <c r="M894" s="905"/>
      <c r="N894" s="905"/>
      <c r="O894" s="905"/>
      <c r="P894" s="905"/>
      <c r="Q894" s="931"/>
      <c r="R894" s="902"/>
    </row>
    <row r="895">
      <c r="A895" s="893"/>
      <c r="B895" s="901"/>
      <c r="C895" s="894"/>
      <c r="D895" s="894"/>
      <c r="E895" s="896"/>
      <c r="F895" s="901"/>
      <c r="G895" s="896"/>
      <c r="H895" s="896"/>
      <c r="I895" s="896"/>
      <c r="J895" s="898"/>
      <c r="K895" s="899"/>
      <c r="L895" s="905"/>
      <c r="M895" s="905"/>
      <c r="N895" s="905"/>
      <c r="O895" s="905"/>
      <c r="P895" s="905"/>
      <c r="Q895" s="931"/>
      <c r="R895" s="902"/>
    </row>
    <row r="896">
      <c r="A896" s="893"/>
      <c r="B896" s="901"/>
      <c r="C896" s="894"/>
      <c r="D896" s="894"/>
      <c r="E896" s="896"/>
      <c r="F896" s="901"/>
      <c r="G896" s="896"/>
      <c r="H896" s="896"/>
      <c r="I896" s="896"/>
      <c r="J896" s="898"/>
      <c r="K896" s="899"/>
      <c r="L896" s="905"/>
      <c r="M896" s="905"/>
      <c r="N896" s="905"/>
      <c r="O896" s="905"/>
      <c r="P896" s="905"/>
      <c r="Q896" s="931"/>
      <c r="R896" s="902"/>
    </row>
    <row r="897">
      <c r="A897" s="893"/>
      <c r="B897" s="901"/>
      <c r="C897" s="894"/>
      <c r="D897" s="894"/>
      <c r="E897" s="896"/>
      <c r="F897" s="901"/>
      <c r="G897" s="896"/>
      <c r="H897" s="896"/>
      <c r="I897" s="896"/>
      <c r="J897" s="898"/>
      <c r="K897" s="899"/>
      <c r="L897" s="905"/>
      <c r="M897" s="905"/>
      <c r="N897" s="905"/>
      <c r="O897" s="905"/>
      <c r="P897" s="905"/>
      <c r="Q897" s="931"/>
      <c r="R897" s="902"/>
    </row>
    <row r="898">
      <c r="A898" s="893"/>
      <c r="B898" s="901"/>
      <c r="C898" s="894"/>
      <c r="D898" s="894"/>
      <c r="E898" s="896"/>
      <c r="F898" s="901"/>
      <c r="G898" s="896"/>
      <c r="H898" s="896"/>
      <c r="I898" s="896"/>
      <c r="J898" s="898"/>
      <c r="K898" s="899"/>
      <c r="L898" s="905"/>
      <c r="M898" s="905"/>
      <c r="N898" s="905"/>
      <c r="O898" s="905"/>
      <c r="P898" s="905"/>
      <c r="Q898" s="931"/>
      <c r="R898" s="902"/>
    </row>
    <row r="899">
      <c r="A899" s="893"/>
      <c r="B899" s="901"/>
      <c r="C899" s="894"/>
      <c r="D899" s="894"/>
      <c r="E899" s="896"/>
      <c r="F899" s="901"/>
      <c r="G899" s="896"/>
      <c r="H899" s="896"/>
      <c r="I899" s="896"/>
      <c r="J899" s="898"/>
      <c r="K899" s="899"/>
      <c r="L899" s="905"/>
      <c r="M899" s="905"/>
      <c r="N899" s="905"/>
      <c r="O899" s="905"/>
      <c r="P899" s="905"/>
      <c r="Q899" s="931"/>
      <c r="R899" s="902"/>
    </row>
    <row r="900">
      <c r="A900" s="893"/>
      <c r="B900" s="901"/>
      <c r="C900" s="894"/>
      <c r="D900" s="894"/>
      <c r="E900" s="896"/>
      <c r="F900" s="901"/>
      <c r="G900" s="896"/>
      <c r="H900" s="896"/>
      <c r="I900" s="896"/>
      <c r="J900" s="898"/>
      <c r="K900" s="899"/>
      <c r="L900" s="905"/>
      <c r="M900" s="905"/>
      <c r="N900" s="905"/>
      <c r="O900" s="905"/>
      <c r="P900" s="905"/>
      <c r="Q900" s="931"/>
      <c r="R900" s="902"/>
    </row>
    <row r="901">
      <c r="A901" s="893"/>
      <c r="B901" s="901"/>
      <c r="C901" s="894"/>
      <c r="D901" s="894"/>
      <c r="E901" s="896"/>
      <c r="F901" s="901"/>
      <c r="G901" s="896"/>
      <c r="H901" s="896"/>
      <c r="I901" s="896"/>
      <c r="J901" s="898"/>
      <c r="K901" s="899"/>
      <c r="L901" s="905"/>
      <c r="M901" s="905"/>
      <c r="N901" s="905"/>
      <c r="O901" s="905"/>
      <c r="P901" s="905"/>
      <c r="Q901" s="931"/>
      <c r="R901" s="902"/>
    </row>
    <row r="902">
      <c r="A902" s="893"/>
      <c r="B902" s="901"/>
      <c r="C902" s="894"/>
      <c r="D902" s="894"/>
      <c r="E902" s="896"/>
      <c r="F902" s="901"/>
      <c r="G902" s="896"/>
      <c r="H902" s="896"/>
      <c r="I902" s="896"/>
      <c r="J902" s="898"/>
      <c r="K902" s="899"/>
      <c r="L902" s="905"/>
      <c r="M902" s="905"/>
      <c r="N902" s="905"/>
      <c r="O902" s="905"/>
      <c r="P902" s="905"/>
      <c r="Q902" s="931"/>
      <c r="R902" s="902"/>
    </row>
    <row r="903">
      <c r="A903" s="893"/>
      <c r="B903" s="901"/>
      <c r="C903" s="894"/>
      <c r="D903" s="894"/>
      <c r="E903" s="896"/>
      <c r="F903" s="901"/>
      <c r="G903" s="896"/>
      <c r="H903" s="896"/>
      <c r="I903" s="896"/>
      <c r="J903" s="898"/>
      <c r="K903" s="899"/>
      <c r="L903" s="905"/>
      <c r="M903" s="905"/>
      <c r="N903" s="905"/>
      <c r="O903" s="905"/>
      <c r="P903" s="905"/>
      <c r="Q903" s="931"/>
      <c r="R903" s="902"/>
    </row>
    <row r="904">
      <c r="A904" s="893"/>
      <c r="B904" s="901"/>
      <c r="C904" s="894"/>
      <c r="D904" s="894"/>
      <c r="E904" s="896"/>
      <c r="F904" s="901"/>
      <c r="G904" s="896"/>
      <c r="H904" s="896"/>
      <c r="I904" s="896"/>
      <c r="J904" s="898"/>
      <c r="K904" s="899"/>
      <c r="L904" s="905"/>
      <c r="M904" s="905"/>
      <c r="N904" s="905"/>
      <c r="O904" s="905"/>
      <c r="P904" s="905"/>
      <c r="Q904" s="931"/>
      <c r="R904" s="902"/>
    </row>
    <row r="905">
      <c r="A905" s="893"/>
      <c r="B905" s="901"/>
      <c r="C905" s="894"/>
      <c r="D905" s="894"/>
      <c r="E905" s="896"/>
      <c r="F905" s="901"/>
      <c r="G905" s="896"/>
      <c r="H905" s="896"/>
      <c r="I905" s="896"/>
      <c r="J905" s="898"/>
      <c r="K905" s="899"/>
      <c r="L905" s="905"/>
      <c r="M905" s="905"/>
      <c r="N905" s="905"/>
      <c r="O905" s="905"/>
      <c r="P905" s="905"/>
      <c r="Q905" s="931"/>
      <c r="R905" s="902"/>
    </row>
    <row r="906">
      <c r="A906" s="893"/>
      <c r="B906" s="901"/>
      <c r="C906" s="894"/>
      <c r="D906" s="894"/>
      <c r="E906" s="896"/>
      <c r="F906" s="901"/>
      <c r="G906" s="896"/>
      <c r="H906" s="896"/>
      <c r="I906" s="896"/>
      <c r="J906" s="898"/>
      <c r="K906" s="899"/>
      <c r="L906" s="905"/>
      <c r="M906" s="905"/>
      <c r="N906" s="905"/>
      <c r="O906" s="905"/>
      <c r="P906" s="905"/>
      <c r="Q906" s="931"/>
      <c r="R906" s="902"/>
    </row>
    <row r="907">
      <c r="A907" s="893"/>
      <c r="B907" s="901"/>
      <c r="C907" s="894"/>
      <c r="D907" s="894"/>
      <c r="E907" s="896"/>
      <c r="F907" s="901"/>
      <c r="G907" s="896"/>
      <c r="H907" s="896"/>
      <c r="I907" s="896"/>
      <c r="J907" s="898"/>
      <c r="K907" s="899"/>
      <c r="L907" s="905"/>
      <c r="M907" s="905"/>
      <c r="N907" s="905"/>
      <c r="O907" s="905"/>
      <c r="P907" s="905"/>
      <c r="Q907" s="931"/>
      <c r="R907" s="902"/>
    </row>
    <row r="908">
      <c r="A908" s="893"/>
      <c r="B908" s="901"/>
      <c r="C908" s="894"/>
      <c r="D908" s="894"/>
      <c r="E908" s="896"/>
      <c r="F908" s="901"/>
      <c r="G908" s="896"/>
      <c r="H908" s="896"/>
      <c r="I908" s="896"/>
      <c r="J908" s="898"/>
      <c r="K908" s="899"/>
      <c r="L908" s="905"/>
      <c r="M908" s="905"/>
      <c r="N908" s="905"/>
      <c r="O908" s="905"/>
      <c r="P908" s="905"/>
      <c r="Q908" s="931"/>
      <c r="R908" s="902"/>
    </row>
    <row r="909">
      <c r="A909" s="893"/>
      <c r="B909" s="901"/>
      <c r="C909" s="894"/>
      <c r="D909" s="894"/>
      <c r="E909" s="896"/>
      <c r="F909" s="901"/>
      <c r="G909" s="896"/>
      <c r="H909" s="896"/>
      <c r="I909" s="896"/>
      <c r="J909" s="898"/>
      <c r="K909" s="899"/>
      <c r="L909" s="905"/>
      <c r="M909" s="905"/>
      <c r="N909" s="905"/>
      <c r="O909" s="905"/>
      <c r="P909" s="905"/>
      <c r="Q909" s="931"/>
      <c r="R909" s="902"/>
    </row>
    <row r="910">
      <c r="A910" s="893"/>
      <c r="B910" s="901"/>
      <c r="C910" s="894"/>
      <c r="D910" s="894"/>
      <c r="E910" s="896"/>
      <c r="F910" s="901"/>
      <c r="G910" s="896"/>
      <c r="H910" s="896"/>
      <c r="I910" s="896"/>
      <c r="J910" s="898"/>
      <c r="K910" s="899"/>
      <c r="L910" s="905"/>
      <c r="M910" s="905"/>
      <c r="N910" s="905"/>
      <c r="O910" s="905"/>
      <c r="P910" s="905"/>
      <c r="Q910" s="931"/>
      <c r="R910" s="902"/>
    </row>
    <row r="911">
      <c r="A911" s="893"/>
      <c r="B911" s="901"/>
      <c r="C911" s="894"/>
      <c r="D911" s="894"/>
      <c r="E911" s="896"/>
      <c r="F911" s="901"/>
      <c r="G911" s="896"/>
      <c r="H911" s="896"/>
      <c r="I911" s="896"/>
      <c r="J911" s="898"/>
      <c r="K911" s="899"/>
      <c r="L911" s="905"/>
      <c r="M911" s="905"/>
      <c r="N911" s="905"/>
      <c r="O911" s="905"/>
      <c r="P911" s="905"/>
      <c r="Q911" s="931"/>
      <c r="R911" s="902"/>
    </row>
    <row r="912">
      <c r="A912" s="893"/>
      <c r="B912" s="901"/>
      <c r="C912" s="894"/>
      <c r="D912" s="894"/>
      <c r="E912" s="896"/>
      <c r="F912" s="901"/>
      <c r="G912" s="896"/>
      <c r="H912" s="896"/>
      <c r="I912" s="896"/>
      <c r="J912" s="898"/>
      <c r="K912" s="899"/>
      <c r="L912" s="905"/>
      <c r="M912" s="905"/>
      <c r="N912" s="905"/>
      <c r="O912" s="905"/>
      <c r="P912" s="905"/>
      <c r="Q912" s="931"/>
      <c r="R912" s="902"/>
    </row>
    <row r="913">
      <c r="A913" s="893"/>
      <c r="B913" s="901"/>
      <c r="C913" s="894"/>
      <c r="D913" s="894"/>
      <c r="E913" s="896"/>
      <c r="F913" s="901"/>
      <c r="G913" s="896"/>
      <c r="H913" s="896"/>
      <c r="I913" s="896"/>
      <c r="J913" s="898"/>
      <c r="K913" s="899"/>
      <c r="L913" s="905"/>
      <c r="M913" s="905"/>
      <c r="N913" s="905"/>
      <c r="O913" s="905"/>
      <c r="P913" s="905"/>
      <c r="Q913" s="931"/>
      <c r="R913" s="902"/>
    </row>
    <row r="914">
      <c r="A914" s="893"/>
      <c r="B914" s="901"/>
      <c r="C914" s="894"/>
      <c r="D914" s="894"/>
      <c r="E914" s="896"/>
      <c r="F914" s="901"/>
      <c r="G914" s="896"/>
      <c r="H914" s="896"/>
      <c r="I914" s="896"/>
      <c r="J914" s="898"/>
      <c r="K914" s="899"/>
      <c r="L914" s="905"/>
      <c r="M914" s="905"/>
      <c r="N914" s="905"/>
      <c r="O914" s="905"/>
      <c r="P914" s="905"/>
      <c r="Q914" s="931"/>
      <c r="R914" s="902"/>
    </row>
    <row r="915">
      <c r="A915" s="893"/>
      <c r="B915" s="901"/>
      <c r="C915" s="894"/>
      <c r="D915" s="894"/>
      <c r="E915" s="896"/>
      <c r="F915" s="901"/>
      <c r="G915" s="896"/>
      <c r="H915" s="896"/>
      <c r="I915" s="896"/>
      <c r="J915" s="898"/>
      <c r="K915" s="899"/>
      <c r="L915" s="905"/>
      <c r="M915" s="905"/>
      <c r="N915" s="905"/>
      <c r="O915" s="905"/>
      <c r="P915" s="905"/>
      <c r="Q915" s="931"/>
      <c r="R915" s="902"/>
    </row>
    <row r="916">
      <c r="A916" s="893"/>
      <c r="B916" s="901"/>
      <c r="C916" s="894"/>
      <c r="D916" s="894"/>
      <c r="E916" s="896"/>
      <c r="F916" s="901"/>
      <c r="G916" s="896"/>
      <c r="H916" s="896"/>
      <c r="I916" s="896"/>
      <c r="J916" s="898"/>
      <c r="K916" s="899"/>
      <c r="L916" s="905"/>
      <c r="M916" s="905"/>
      <c r="N916" s="905"/>
      <c r="O916" s="905"/>
      <c r="P916" s="905"/>
      <c r="Q916" s="931"/>
      <c r="R916" s="902"/>
    </row>
    <row r="917">
      <c r="A917" s="893"/>
      <c r="B917" s="901"/>
      <c r="C917" s="894"/>
      <c r="D917" s="894"/>
      <c r="E917" s="896"/>
      <c r="F917" s="901"/>
      <c r="G917" s="896"/>
      <c r="H917" s="896"/>
      <c r="I917" s="896"/>
      <c r="J917" s="898"/>
      <c r="K917" s="899"/>
      <c r="L917" s="905"/>
      <c r="M917" s="905"/>
      <c r="N917" s="905"/>
      <c r="O917" s="905"/>
      <c r="P917" s="905"/>
      <c r="Q917" s="931"/>
      <c r="R917" s="902"/>
    </row>
    <row r="918">
      <c r="A918" s="893"/>
      <c r="B918" s="901"/>
      <c r="C918" s="894"/>
      <c r="D918" s="894"/>
      <c r="E918" s="896"/>
      <c r="F918" s="901"/>
      <c r="G918" s="896"/>
      <c r="H918" s="896"/>
      <c r="I918" s="896"/>
      <c r="J918" s="898"/>
      <c r="K918" s="899"/>
      <c r="L918" s="905"/>
      <c r="M918" s="905"/>
      <c r="N918" s="905"/>
      <c r="O918" s="905"/>
      <c r="P918" s="905"/>
      <c r="Q918" s="931"/>
      <c r="R918" s="902"/>
    </row>
    <row r="919">
      <c r="A919" s="893"/>
      <c r="B919" s="901"/>
      <c r="C919" s="894"/>
      <c r="D919" s="894"/>
      <c r="E919" s="896"/>
      <c r="F919" s="901"/>
      <c r="G919" s="896"/>
      <c r="H919" s="896"/>
      <c r="I919" s="896"/>
      <c r="J919" s="898"/>
      <c r="K919" s="899"/>
      <c r="L919" s="905"/>
      <c r="M919" s="905"/>
      <c r="N919" s="905"/>
      <c r="O919" s="905"/>
      <c r="P919" s="905"/>
      <c r="Q919" s="931"/>
      <c r="R919" s="902"/>
    </row>
    <row r="920">
      <c r="A920" s="893"/>
      <c r="B920" s="901"/>
      <c r="C920" s="894"/>
      <c r="D920" s="894"/>
      <c r="E920" s="896"/>
      <c r="F920" s="901"/>
      <c r="G920" s="896"/>
      <c r="H920" s="896"/>
      <c r="I920" s="896"/>
      <c r="J920" s="898"/>
      <c r="K920" s="899"/>
      <c r="L920" s="905"/>
      <c r="M920" s="905"/>
      <c r="N920" s="905"/>
      <c r="O920" s="905"/>
      <c r="P920" s="905"/>
      <c r="Q920" s="931"/>
      <c r="R920" s="902"/>
    </row>
    <row r="921">
      <c r="A921" s="893"/>
      <c r="B921" s="901"/>
      <c r="C921" s="894"/>
      <c r="D921" s="894"/>
      <c r="E921" s="896"/>
      <c r="F921" s="901"/>
      <c r="G921" s="896"/>
      <c r="H921" s="896"/>
      <c r="I921" s="896"/>
      <c r="J921" s="898"/>
      <c r="K921" s="899"/>
      <c r="L921" s="905"/>
      <c r="M921" s="905"/>
      <c r="N921" s="905"/>
      <c r="O921" s="905"/>
      <c r="P921" s="905"/>
      <c r="Q921" s="931"/>
      <c r="R921" s="902"/>
    </row>
    <row r="922">
      <c r="A922" s="893"/>
      <c r="B922" s="901"/>
      <c r="C922" s="894"/>
      <c r="D922" s="894"/>
      <c r="E922" s="896"/>
      <c r="F922" s="901"/>
      <c r="G922" s="896"/>
      <c r="H922" s="896"/>
      <c r="I922" s="896"/>
      <c r="J922" s="898"/>
      <c r="K922" s="899"/>
      <c r="L922" s="905"/>
      <c r="M922" s="905"/>
      <c r="N922" s="905"/>
      <c r="O922" s="905"/>
      <c r="P922" s="905"/>
      <c r="Q922" s="931"/>
      <c r="R922" s="902"/>
    </row>
    <row r="923">
      <c r="A923" s="893"/>
      <c r="B923" s="901"/>
      <c r="C923" s="894"/>
      <c r="D923" s="894"/>
      <c r="E923" s="896"/>
      <c r="F923" s="901"/>
      <c r="G923" s="896"/>
      <c r="H923" s="896"/>
      <c r="I923" s="896"/>
      <c r="J923" s="898"/>
      <c r="K923" s="899"/>
      <c r="L923" s="905"/>
      <c r="M923" s="905"/>
      <c r="N923" s="905"/>
      <c r="O923" s="905"/>
      <c r="P923" s="905"/>
      <c r="Q923" s="931"/>
      <c r="R923" s="902"/>
    </row>
    <row r="924">
      <c r="A924" s="893"/>
      <c r="B924" s="901"/>
      <c r="C924" s="894"/>
      <c r="D924" s="894"/>
      <c r="E924" s="896"/>
      <c r="F924" s="901"/>
      <c r="G924" s="896"/>
      <c r="H924" s="896"/>
      <c r="I924" s="896"/>
      <c r="J924" s="898"/>
      <c r="K924" s="899"/>
      <c r="L924" s="905"/>
      <c r="M924" s="905"/>
      <c r="N924" s="905"/>
      <c r="O924" s="905"/>
      <c r="P924" s="905"/>
      <c r="Q924" s="931"/>
      <c r="R924" s="902"/>
    </row>
    <row r="925">
      <c r="A925" s="893"/>
      <c r="B925" s="901"/>
      <c r="C925" s="894"/>
      <c r="D925" s="894"/>
      <c r="E925" s="896"/>
      <c r="F925" s="901"/>
      <c r="G925" s="896"/>
      <c r="H925" s="896"/>
      <c r="I925" s="896"/>
      <c r="J925" s="898"/>
      <c r="K925" s="899"/>
      <c r="L925" s="905"/>
      <c r="M925" s="905"/>
      <c r="N925" s="905"/>
      <c r="O925" s="905"/>
      <c r="P925" s="905"/>
      <c r="Q925" s="931"/>
      <c r="R925" s="902"/>
    </row>
    <row r="926">
      <c r="A926" s="893"/>
      <c r="B926" s="901"/>
      <c r="C926" s="894"/>
      <c r="D926" s="894"/>
      <c r="E926" s="896"/>
      <c r="F926" s="901"/>
      <c r="G926" s="896"/>
      <c r="H926" s="896"/>
      <c r="I926" s="896"/>
      <c r="J926" s="898"/>
      <c r="K926" s="899"/>
      <c r="L926" s="905"/>
      <c r="M926" s="905"/>
      <c r="N926" s="905"/>
      <c r="O926" s="905"/>
      <c r="P926" s="905"/>
      <c r="Q926" s="931"/>
      <c r="R926" s="902"/>
    </row>
    <row r="927">
      <c r="A927" s="893"/>
      <c r="B927" s="901"/>
      <c r="C927" s="894"/>
      <c r="D927" s="894"/>
      <c r="E927" s="896"/>
      <c r="F927" s="901"/>
      <c r="G927" s="896"/>
      <c r="H927" s="896"/>
      <c r="I927" s="896"/>
      <c r="J927" s="898"/>
      <c r="K927" s="899"/>
      <c r="L927" s="905"/>
      <c r="M927" s="905"/>
      <c r="N927" s="905"/>
      <c r="O927" s="905"/>
      <c r="P927" s="905"/>
      <c r="Q927" s="931"/>
      <c r="R927" s="902"/>
    </row>
    <row r="928">
      <c r="A928" s="893"/>
      <c r="B928" s="901"/>
      <c r="C928" s="894"/>
      <c r="D928" s="894"/>
      <c r="E928" s="896"/>
      <c r="F928" s="901"/>
      <c r="G928" s="896"/>
      <c r="H928" s="896"/>
      <c r="I928" s="896"/>
      <c r="J928" s="898"/>
      <c r="K928" s="899"/>
      <c r="L928" s="905"/>
      <c r="M928" s="905"/>
      <c r="N928" s="905"/>
      <c r="O928" s="905"/>
      <c r="P928" s="905"/>
      <c r="Q928" s="931"/>
      <c r="R928" s="902"/>
    </row>
    <row r="929">
      <c r="A929" s="893"/>
      <c r="B929" s="901"/>
      <c r="C929" s="894"/>
      <c r="D929" s="894"/>
      <c r="E929" s="896"/>
      <c r="F929" s="901"/>
      <c r="G929" s="896"/>
      <c r="H929" s="896"/>
      <c r="I929" s="896"/>
      <c r="J929" s="898"/>
      <c r="K929" s="899"/>
      <c r="L929" s="905"/>
      <c r="M929" s="905"/>
      <c r="N929" s="905"/>
      <c r="O929" s="905"/>
      <c r="P929" s="905"/>
      <c r="Q929" s="931"/>
      <c r="R929" s="902"/>
    </row>
    <row r="930">
      <c r="A930" s="893"/>
      <c r="B930" s="901"/>
      <c r="C930" s="894"/>
      <c r="D930" s="894"/>
      <c r="E930" s="896"/>
      <c r="F930" s="901"/>
      <c r="G930" s="896"/>
      <c r="H930" s="896"/>
      <c r="I930" s="896"/>
      <c r="J930" s="898"/>
      <c r="K930" s="899"/>
      <c r="L930" s="905"/>
      <c r="M930" s="905"/>
      <c r="N930" s="905"/>
      <c r="O930" s="905"/>
      <c r="P930" s="905"/>
      <c r="Q930" s="931"/>
      <c r="R930" s="902"/>
    </row>
    <row r="931">
      <c r="A931" s="893"/>
      <c r="B931" s="901"/>
      <c r="C931" s="894"/>
      <c r="D931" s="894"/>
      <c r="E931" s="896"/>
      <c r="F931" s="901"/>
      <c r="G931" s="896"/>
      <c r="H931" s="896"/>
      <c r="I931" s="896"/>
      <c r="J931" s="898"/>
      <c r="K931" s="899"/>
      <c r="L931" s="905"/>
      <c r="M931" s="905"/>
      <c r="N931" s="905"/>
      <c r="O931" s="905"/>
      <c r="P931" s="905"/>
      <c r="Q931" s="931"/>
      <c r="R931" s="902"/>
    </row>
    <row r="932">
      <c r="A932" s="893"/>
      <c r="B932" s="901"/>
      <c r="C932" s="894"/>
      <c r="D932" s="894"/>
      <c r="E932" s="896"/>
      <c r="F932" s="901"/>
      <c r="G932" s="896"/>
      <c r="H932" s="896"/>
      <c r="I932" s="896"/>
      <c r="J932" s="898"/>
      <c r="K932" s="899"/>
      <c r="L932" s="905"/>
      <c r="M932" s="905"/>
      <c r="N932" s="905"/>
      <c r="O932" s="905"/>
      <c r="P932" s="905"/>
      <c r="Q932" s="931"/>
      <c r="R932" s="902"/>
    </row>
    <row r="933">
      <c r="A933" s="893"/>
      <c r="B933" s="901"/>
      <c r="C933" s="894"/>
      <c r="D933" s="894"/>
      <c r="E933" s="896"/>
      <c r="F933" s="901"/>
      <c r="G933" s="896"/>
      <c r="H933" s="896"/>
      <c r="I933" s="896"/>
      <c r="J933" s="898"/>
      <c r="K933" s="899"/>
      <c r="L933" s="905"/>
      <c r="M933" s="905"/>
      <c r="N933" s="905"/>
      <c r="O933" s="905"/>
      <c r="P933" s="905"/>
      <c r="Q933" s="931"/>
      <c r="R933" s="902"/>
    </row>
    <row r="934">
      <c r="A934" s="893"/>
      <c r="B934" s="901"/>
      <c r="C934" s="894"/>
      <c r="D934" s="894"/>
      <c r="E934" s="896"/>
      <c r="F934" s="901"/>
      <c r="G934" s="896"/>
      <c r="H934" s="896"/>
      <c r="I934" s="896"/>
      <c r="J934" s="898"/>
      <c r="K934" s="899"/>
      <c r="L934" s="905"/>
      <c r="M934" s="905"/>
      <c r="N934" s="905"/>
      <c r="O934" s="905"/>
      <c r="P934" s="905"/>
      <c r="Q934" s="931"/>
      <c r="R934" s="902"/>
    </row>
    <row r="935">
      <c r="A935" s="893"/>
      <c r="B935" s="901"/>
      <c r="C935" s="894"/>
      <c r="D935" s="894"/>
      <c r="E935" s="896"/>
      <c r="F935" s="901"/>
      <c r="G935" s="896"/>
      <c r="H935" s="896"/>
      <c r="I935" s="896"/>
      <c r="J935" s="898"/>
      <c r="K935" s="899"/>
      <c r="L935" s="905"/>
      <c r="M935" s="905"/>
      <c r="N935" s="905"/>
      <c r="O935" s="905"/>
      <c r="P935" s="905"/>
      <c r="Q935" s="931"/>
      <c r="R935" s="902"/>
    </row>
    <row r="936">
      <c r="A936" s="893"/>
      <c r="B936" s="901"/>
      <c r="C936" s="894"/>
      <c r="D936" s="894"/>
      <c r="E936" s="896"/>
      <c r="F936" s="901"/>
      <c r="G936" s="896"/>
      <c r="H936" s="896"/>
      <c r="I936" s="896"/>
      <c r="J936" s="898"/>
      <c r="K936" s="899"/>
      <c r="L936" s="905"/>
      <c r="M936" s="905"/>
      <c r="N936" s="905"/>
      <c r="O936" s="905"/>
      <c r="P936" s="905"/>
      <c r="Q936" s="931"/>
      <c r="R936" s="902"/>
    </row>
    <row r="937">
      <c r="A937" s="893"/>
      <c r="B937" s="901"/>
      <c r="C937" s="894"/>
      <c r="D937" s="894"/>
      <c r="E937" s="896"/>
      <c r="F937" s="901"/>
      <c r="G937" s="896"/>
      <c r="H937" s="896"/>
      <c r="I937" s="896"/>
      <c r="J937" s="898"/>
      <c r="K937" s="899"/>
      <c r="L937" s="905"/>
      <c r="M937" s="905"/>
      <c r="N937" s="905"/>
      <c r="O937" s="905"/>
      <c r="P937" s="905"/>
      <c r="Q937" s="931"/>
      <c r="R937" s="902"/>
    </row>
    <row r="938">
      <c r="A938" s="893"/>
      <c r="B938" s="901"/>
      <c r="C938" s="894"/>
      <c r="D938" s="894"/>
      <c r="E938" s="896"/>
      <c r="F938" s="901"/>
      <c r="G938" s="896"/>
      <c r="H938" s="896"/>
      <c r="I938" s="896"/>
      <c r="J938" s="898"/>
      <c r="K938" s="899"/>
      <c r="L938" s="905"/>
      <c r="M938" s="905"/>
      <c r="N938" s="905"/>
      <c r="O938" s="905"/>
      <c r="P938" s="905"/>
      <c r="Q938" s="931"/>
      <c r="R938" s="902"/>
    </row>
    <row r="939">
      <c r="A939" s="893"/>
      <c r="B939" s="901"/>
      <c r="C939" s="894"/>
      <c r="D939" s="894"/>
      <c r="E939" s="896"/>
      <c r="F939" s="901"/>
      <c r="G939" s="896"/>
      <c r="H939" s="896"/>
      <c r="I939" s="896"/>
      <c r="J939" s="898"/>
      <c r="K939" s="899"/>
      <c r="L939" s="905"/>
      <c r="M939" s="905"/>
      <c r="N939" s="905"/>
      <c r="O939" s="905"/>
      <c r="P939" s="905"/>
      <c r="Q939" s="931"/>
      <c r="R939" s="902"/>
    </row>
    <row r="940">
      <c r="A940" s="893"/>
      <c r="B940" s="901"/>
      <c r="C940" s="894"/>
      <c r="D940" s="894"/>
      <c r="E940" s="896"/>
      <c r="F940" s="901"/>
      <c r="G940" s="896"/>
      <c r="H940" s="896"/>
      <c r="I940" s="896"/>
      <c r="J940" s="898"/>
      <c r="K940" s="899"/>
      <c r="L940" s="905"/>
      <c r="M940" s="905"/>
      <c r="N940" s="905"/>
      <c r="O940" s="905"/>
      <c r="P940" s="905"/>
      <c r="Q940" s="931"/>
      <c r="R940" s="902"/>
    </row>
    <row r="941">
      <c r="A941" s="893"/>
      <c r="B941" s="901"/>
      <c r="C941" s="894"/>
      <c r="D941" s="894"/>
      <c r="E941" s="896"/>
      <c r="F941" s="901"/>
      <c r="G941" s="896"/>
      <c r="H941" s="896"/>
      <c r="I941" s="896"/>
      <c r="J941" s="898"/>
      <c r="K941" s="899"/>
      <c r="L941" s="905"/>
      <c r="M941" s="905"/>
      <c r="N941" s="905"/>
      <c r="O941" s="905"/>
      <c r="P941" s="905"/>
      <c r="Q941" s="931"/>
      <c r="R941" s="902"/>
    </row>
    <row r="942">
      <c r="A942" s="893"/>
      <c r="B942" s="901"/>
      <c r="C942" s="894"/>
      <c r="D942" s="894"/>
      <c r="E942" s="896"/>
      <c r="F942" s="901"/>
      <c r="G942" s="896"/>
      <c r="H942" s="896"/>
      <c r="I942" s="896"/>
      <c r="J942" s="898"/>
      <c r="K942" s="899"/>
      <c r="L942" s="905"/>
      <c r="M942" s="905"/>
      <c r="N942" s="905"/>
      <c r="O942" s="905"/>
      <c r="P942" s="905"/>
      <c r="Q942" s="931"/>
      <c r="R942" s="902"/>
    </row>
    <row r="943">
      <c r="A943" s="893"/>
      <c r="B943" s="901"/>
      <c r="C943" s="894"/>
      <c r="D943" s="894"/>
      <c r="E943" s="896"/>
      <c r="F943" s="901"/>
      <c r="G943" s="896"/>
      <c r="H943" s="896"/>
      <c r="I943" s="896"/>
      <c r="J943" s="898"/>
      <c r="K943" s="899"/>
      <c r="L943" s="905"/>
      <c r="M943" s="905"/>
      <c r="N943" s="905"/>
      <c r="O943" s="905"/>
      <c r="P943" s="905"/>
      <c r="Q943" s="931"/>
      <c r="R943" s="902"/>
    </row>
    <row r="944">
      <c r="A944" s="893"/>
      <c r="B944" s="901"/>
      <c r="C944" s="894"/>
      <c r="D944" s="894"/>
      <c r="E944" s="896"/>
      <c r="F944" s="901"/>
      <c r="G944" s="896"/>
      <c r="H944" s="896"/>
      <c r="I944" s="896"/>
      <c r="J944" s="898"/>
      <c r="K944" s="899"/>
      <c r="L944" s="905"/>
      <c r="M944" s="905"/>
      <c r="N944" s="905"/>
      <c r="O944" s="905"/>
      <c r="P944" s="905"/>
      <c r="Q944" s="931"/>
      <c r="R944" s="902"/>
    </row>
    <row r="945">
      <c r="A945" s="893"/>
      <c r="B945" s="901"/>
      <c r="C945" s="894"/>
      <c r="D945" s="894"/>
      <c r="E945" s="896"/>
      <c r="F945" s="901"/>
      <c r="G945" s="896"/>
      <c r="H945" s="896"/>
      <c r="I945" s="896"/>
      <c r="J945" s="898"/>
      <c r="K945" s="899"/>
      <c r="L945" s="905"/>
      <c r="M945" s="905"/>
      <c r="N945" s="905"/>
      <c r="O945" s="905"/>
      <c r="P945" s="905"/>
      <c r="Q945" s="931"/>
      <c r="R945" s="902"/>
    </row>
    <row r="946">
      <c r="A946" s="893"/>
      <c r="B946" s="901"/>
      <c r="C946" s="894"/>
      <c r="D946" s="894"/>
      <c r="E946" s="896"/>
      <c r="F946" s="901"/>
      <c r="G946" s="896"/>
      <c r="H946" s="896"/>
      <c r="I946" s="896"/>
      <c r="J946" s="898"/>
      <c r="K946" s="899"/>
      <c r="L946" s="905"/>
      <c r="M946" s="905"/>
      <c r="N946" s="905"/>
      <c r="O946" s="905"/>
      <c r="P946" s="905"/>
      <c r="Q946" s="931"/>
      <c r="R946" s="902"/>
    </row>
    <row r="947">
      <c r="A947" s="893"/>
      <c r="B947" s="901"/>
      <c r="C947" s="894"/>
      <c r="D947" s="894"/>
      <c r="E947" s="896"/>
      <c r="F947" s="901"/>
      <c r="G947" s="896"/>
      <c r="H947" s="896"/>
      <c r="I947" s="896"/>
      <c r="J947" s="898"/>
      <c r="K947" s="899"/>
      <c r="L947" s="905"/>
      <c r="M947" s="905"/>
      <c r="N947" s="905"/>
      <c r="O947" s="905"/>
      <c r="P947" s="905"/>
      <c r="Q947" s="931"/>
      <c r="R947" s="902"/>
    </row>
    <row r="948">
      <c r="A948" s="893"/>
      <c r="B948" s="901"/>
      <c r="C948" s="894"/>
      <c r="D948" s="894"/>
      <c r="E948" s="896"/>
      <c r="F948" s="901"/>
      <c r="G948" s="896"/>
      <c r="H948" s="896"/>
      <c r="I948" s="896"/>
      <c r="J948" s="898"/>
      <c r="K948" s="899"/>
      <c r="L948" s="905"/>
      <c r="M948" s="905"/>
      <c r="N948" s="905"/>
      <c r="O948" s="905"/>
      <c r="P948" s="905"/>
      <c r="Q948" s="931"/>
      <c r="R948" s="902"/>
    </row>
    <row r="949">
      <c r="A949" s="893"/>
      <c r="B949" s="901"/>
      <c r="C949" s="894"/>
      <c r="D949" s="894"/>
      <c r="E949" s="896"/>
      <c r="F949" s="901"/>
      <c r="G949" s="896"/>
      <c r="H949" s="896"/>
      <c r="I949" s="896"/>
      <c r="J949" s="898"/>
      <c r="K949" s="899"/>
      <c r="L949" s="905"/>
      <c r="M949" s="905"/>
      <c r="N949" s="905"/>
      <c r="O949" s="905"/>
      <c r="P949" s="905"/>
      <c r="Q949" s="931"/>
      <c r="R949" s="902"/>
    </row>
    <row r="950">
      <c r="A950" s="893"/>
      <c r="B950" s="901"/>
      <c r="C950" s="894"/>
      <c r="D950" s="894"/>
      <c r="E950" s="896"/>
      <c r="F950" s="901"/>
      <c r="G950" s="896"/>
      <c r="H950" s="896"/>
      <c r="I950" s="896"/>
      <c r="J950" s="898"/>
      <c r="K950" s="899"/>
      <c r="L950" s="905"/>
      <c r="M950" s="905"/>
      <c r="N950" s="905"/>
      <c r="O950" s="905"/>
      <c r="P950" s="905"/>
      <c r="Q950" s="931"/>
      <c r="R950" s="902"/>
    </row>
    <row r="951">
      <c r="A951" s="893"/>
      <c r="B951" s="901"/>
      <c r="C951" s="894"/>
      <c r="D951" s="894"/>
      <c r="E951" s="896"/>
      <c r="F951" s="901"/>
      <c r="G951" s="896"/>
      <c r="H951" s="896"/>
      <c r="I951" s="896"/>
      <c r="J951" s="898"/>
      <c r="K951" s="899"/>
      <c r="L951" s="905"/>
      <c r="M951" s="905"/>
      <c r="N951" s="905"/>
      <c r="O951" s="905"/>
      <c r="P951" s="905"/>
      <c r="Q951" s="931"/>
      <c r="R951" s="902"/>
    </row>
    <row r="952">
      <c r="A952" s="893"/>
      <c r="B952" s="901"/>
      <c r="C952" s="894"/>
      <c r="D952" s="894"/>
      <c r="E952" s="896"/>
      <c r="F952" s="901"/>
      <c r="G952" s="896"/>
      <c r="H952" s="896"/>
      <c r="I952" s="896"/>
      <c r="J952" s="898"/>
      <c r="K952" s="899"/>
      <c r="L952" s="905"/>
      <c r="M952" s="905"/>
      <c r="N952" s="905"/>
      <c r="O952" s="905"/>
      <c r="P952" s="905"/>
      <c r="Q952" s="931"/>
      <c r="R952" s="902"/>
    </row>
    <row r="953">
      <c r="A953" s="893"/>
      <c r="B953" s="901"/>
      <c r="C953" s="894"/>
      <c r="D953" s="894"/>
      <c r="E953" s="896"/>
      <c r="F953" s="901"/>
      <c r="G953" s="896"/>
      <c r="H953" s="896"/>
      <c r="I953" s="896"/>
      <c r="J953" s="898"/>
      <c r="K953" s="899"/>
      <c r="L953" s="905"/>
      <c r="M953" s="905"/>
      <c r="N953" s="905"/>
      <c r="O953" s="905"/>
      <c r="P953" s="905"/>
      <c r="Q953" s="931"/>
      <c r="R953" s="902"/>
    </row>
    <row r="954">
      <c r="A954" s="893"/>
      <c r="B954" s="901"/>
      <c r="C954" s="894"/>
      <c r="D954" s="894"/>
      <c r="E954" s="896"/>
      <c r="F954" s="901"/>
      <c r="G954" s="896"/>
      <c r="H954" s="896"/>
      <c r="I954" s="896"/>
      <c r="J954" s="898"/>
      <c r="K954" s="899"/>
      <c r="L954" s="905"/>
      <c r="M954" s="905"/>
      <c r="N954" s="905"/>
      <c r="O954" s="905"/>
      <c r="P954" s="905"/>
      <c r="Q954" s="931"/>
      <c r="R954" s="902"/>
    </row>
    <row r="955">
      <c r="A955" s="893"/>
      <c r="B955" s="901"/>
      <c r="C955" s="894"/>
      <c r="D955" s="894"/>
      <c r="E955" s="896"/>
      <c r="F955" s="901"/>
      <c r="G955" s="896"/>
      <c r="H955" s="896"/>
      <c r="I955" s="896"/>
      <c r="J955" s="898"/>
      <c r="K955" s="899"/>
      <c r="L955" s="905"/>
      <c r="M955" s="905"/>
      <c r="N955" s="905"/>
      <c r="O955" s="905"/>
      <c r="P955" s="905"/>
      <c r="Q955" s="931"/>
      <c r="R955" s="902"/>
    </row>
    <row r="956">
      <c r="A956" s="893"/>
      <c r="B956" s="901"/>
      <c r="C956" s="894"/>
      <c r="D956" s="894"/>
      <c r="E956" s="896"/>
      <c r="F956" s="901"/>
      <c r="G956" s="896"/>
      <c r="H956" s="896"/>
      <c r="I956" s="896"/>
      <c r="J956" s="898"/>
      <c r="K956" s="899"/>
      <c r="L956" s="905"/>
      <c r="M956" s="905"/>
      <c r="N956" s="905"/>
      <c r="O956" s="905"/>
      <c r="P956" s="905"/>
      <c r="Q956" s="931"/>
      <c r="R956" s="902"/>
    </row>
    <row r="957">
      <c r="A957" s="893"/>
      <c r="B957" s="901"/>
      <c r="C957" s="894"/>
      <c r="D957" s="894"/>
      <c r="E957" s="896"/>
      <c r="F957" s="901"/>
      <c r="G957" s="896"/>
      <c r="H957" s="896"/>
      <c r="I957" s="896"/>
      <c r="J957" s="898"/>
      <c r="K957" s="899"/>
      <c r="L957" s="905"/>
      <c r="M957" s="905"/>
      <c r="N957" s="905"/>
      <c r="O957" s="905"/>
      <c r="P957" s="905"/>
      <c r="Q957" s="931"/>
      <c r="R957" s="902"/>
    </row>
    <row r="958">
      <c r="A958" s="893"/>
      <c r="B958" s="901"/>
      <c r="C958" s="894"/>
      <c r="D958" s="894"/>
      <c r="E958" s="896"/>
      <c r="F958" s="901"/>
      <c r="G958" s="896"/>
      <c r="H958" s="896"/>
      <c r="I958" s="896"/>
      <c r="J958" s="898"/>
      <c r="K958" s="899"/>
      <c r="L958" s="905"/>
      <c r="M958" s="905"/>
      <c r="N958" s="905"/>
      <c r="O958" s="905"/>
      <c r="P958" s="905"/>
      <c r="Q958" s="931"/>
      <c r="R958" s="902"/>
    </row>
    <row r="959">
      <c r="A959" s="893"/>
      <c r="B959" s="901"/>
      <c r="C959" s="894"/>
      <c r="D959" s="894"/>
      <c r="E959" s="896"/>
      <c r="F959" s="901"/>
      <c r="G959" s="896"/>
      <c r="H959" s="896"/>
      <c r="I959" s="896"/>
      <c r="J959" s="898"/>
      <c r="K959" s="899"/>
      <c r="L959" s="905"/>
      <c r="M959" s="905"/>
      <c r="N959" s="905"/>
      <c r="O959" s="905"/>
      <c r="P959" s="905"/>
      <c r="Q959" s="931"/>
      <c r="R959" s="902"/>
    </row>
    <row r="960">
      <c r="A960" s="893"/>
      <c r="B960" s="901"/>
      <c r="C960" s="894"/>
      <c r="D960" s="894"/>
      <c r="E960" s="896"/>
      <c r="F960" s="901"/>
      <c r="G960" s="896"/>
      <c r="H960" s="896"/>
      <c r="I960" s="896"/>
      <c r="J960" s="898"/>
      <c r="K960" s="899"/>
      <c r="L960" s="905"/>
      <c r="M960" s="905"/>
      <c r="N960" s="905"/>
      <c r="O960" s="905"/>
      <c r="P960" s="905"/>
      <c r="Q960" s="931"/>
      <c r="R960" s="902"/>
    </row>
    <row r="961">
      <c r="A961" s="893"/>
      <c r="B961" s="901"/>
      <c r="C961" s="894"/>
      <c r="D961" s="894"/>
      <c r="E961" s="896"/>
      <c r="F961" s="901"/>
      <c r="G961" s="896"/>
      <c r="H961" s="896"/>
      <c r="I961" s="896"/>
      <c r="J961" s="898"/>
      <c r="K961" s="899"/>
      <c r="L961" s="905"/>
      <c r="M961" s="905"/>
      <c r="N961" s="905"/>
      <c r="O961" s="905"/>
      <c r="P961" s="905"/>
      <c r="Q961" s="931"/>
      <c r="R961" s="902"/>
    </row>
    <row r="962">
      <c r="A962" s="893"/>
      <c r="B962" s="901"/>
      <c r="C962" s="894"/>
      <c r="D962" s="894"/>
      <c r="E962" s="896"/>
      <c r="F962" s="901"/>
      <c r="G962" s="896"/>
      <c r="H962" s="896"/>
      <c r="I962" s="896"/>
      <c r="J962" s="898"/>
      <c r="K962" s="899"/>
      <c r="L962" s="905"/>
      <c r="M962" s="905"/>
      <c r="N962" s="905"/>
      <c r="O962" s="905"/>
      <c r="P962" s="905"/>
      <c r="Q962" s="931"/>
      <c r="R962" s="902"/>
    </row>
    <row r="963">
      <c r="A963" s="893"/>
      <c r="B963" s="901"/>
      <c r="C963" s="894"/>
      <c r="D963" s="894"/>
      <c r="E963" s="896"/>
      <c r="F963" s="901"/>
      <c r="G963" s="896"/>
      <c r="H963" s="896"/>
      <c r="I963" s="896"/>
      <c r="J963" s="898"/>
      <c r="K963" s="899"/>
      <c r="L963" s="905"/>
      <c r="M963" s="905"/>
      <c r="N963" s="905"/>
      <c r="O963" s="905"/>
      <c r="P963" s="905"/>
      <c r="Q963" s="931"/>
      <c r="R963" s="902"/>
    </row>
    <row r="964">
      <c r="A964" s="893"/>
      <c r="B964" s="901"/>
      <c r="C964" s="894"/>
      <c r="D964" s="894"/>
      <c r="E964" s="896"/>
      <c r="F964" s="901"/>
      <c r="G964" s="896"/>
      <c r="H964" s="896"/>
      <c r="I964" s="896"/>
      <c r="J964" s="898"/>
      <c r="K964" s="899"/>
      <c r="L964" s="905"/>
      <c r="M964" s="905"/>
      <c r="N964" s="905"/>
      <c r="O964" s="905"/>
      <c r="P964" s="905"/>
      <c r="Q964" s="931"/>
      <c r="R964" s="902"/>
    </row>
    <row r="965">
      <c r="A965" s="893"/>
      <c r="B965" s="901"/>
      <c r="C965" s="894"/>
      <c r="D965" s="894"/>
      <c r="E965" s="896"/>
      <c r="F965" s="901"/>
      <c r="G965" s="896"/>
      <c r="H965" s="896"/>
      <c r="I965" s="896"/>
      <c r="J965" s="898"/>
      <c r="K965" s="899"/>
      <c r="L965" s="905"/>
      <c r="M965" s="905"/>
      <c r="N965" s="905"/>
      <c r="O965" s="905"/>
      <c r="P965" s="905"/>
      <c r="Q965" s="931"/>
      <c r="R965" s="902"/>
    </row>
    <row r="966">
      <c r="A966" s="893"/>
      <c r="B966" s="901"/>
      <c r="C966" s="894"/>
      <c r="D966" s="894"/>
      <c r="E966" s="896"/>
      <c r="F966" s="901"/>
      <c r="G966" s="896"/>
      <c r="H966" s="896"/>
      <c r="I966" s="896"/>
      <c r="J966" s="898"/>
      <c r="K966" s="899"/>
      <c r="L966" s="905"/>
      <c r="M966" s="905"/>
      <c r="N966" s="905"/>
      <c r="O966" s="905"/>
      <c r="P966" s="905"/>
      <c r="Q966" s="931"/>
      <c r="R966" s="902"/>
    </row>
    <row r="967">
      <c r="A967" s="893"/>
      <c r="B967" s="901"/>
      <c r="C967" s="894"/>
      <c r="D967" s="894"/>
      <c r="E967" s="896"/>
      <c r="F967" s="901"/>
      <c r="G967" s="896"/>
      <c r="H967" s="896"/>
      <c r="I967" s="896"/>
      <c r="J967" s="898"/>
      <c r="K967" s="899"/>
      <c r="L967" s="905"/>
      <c r="M967" s="905"/>
      <c r="N967" s="905"/>
      <c r="O967" s="905"/>
      <c r="P967" s="905"/>
      <c r="Q967" s="931"/>
      <c r="R967" s="902"/>
    </row>
    <row r="968">
      <c r="A968" s="893"/>
      <c r="B968" s="901"/>
      <c r="C968" s="894"/>
      <c r="D968" s="894"/>
      <c r="E968" s="896"/>
      <c r="F968" s="901"/>
      <c r="G968" s="896"/>
      <c r="H968" s="896"/>
      <c r="I968" s="896"/>
      <c r="J968" s="898"/>
      <c r="K968" s="899"/>
      <c r="L968" s="905"/>
      <c r="M968" s="905"/>
      <c r="N968" s="905"/>
      <c r="O968" s="905"/>
      <c r="P968" s="905"/>
      <c r="Q968" s="931"/>
      <c r="R968" s="902"/>
    </row>
    <row r="969">
      <c r="A969" s="893"/>
      <c r="B969" s="901"/>
      <c r="C969" s="894"/>
      <c r="D969" s="894"/>
      <c r="E969" s="896"/>
      <c r="F969" s="901"/>
      <c r="G969" s="896"/>
      <c r="H969" s="896"/>
      <c r="I969" s="896"/>
      <c r="J969" s="898"/>
      <c r="K969" s="899"/>
      <c r="L969" s="905"/>
      <c r="M969" s="905"/>
      <c r="N969" s="905"/>
      <c r="O969" s="905"/>
      <c r="P969" s="905"/>
      <c r="Q969" s="931"/>
      <c r="R969" s="902"/>
    </row>
    <row r="970">
      <c r="A970" s="893"/>
      <c r="B970" s="901"/>
      <c r="C970" s="894"/>
      <c r="D970" s="894"/>
      <c r="E970" s="896"/>
      <c r="F970" s="901"/>
      <c r="G970" s="896"/>
      <c r="H970" s="896"/>
      <c r="I970" s="896"/>
      <c r="J970" s="898"/>
      <c r="K970" s="899"/>
      <c r="L970" s="905"/>
      <c r="M970" s="905"/>
      <c r="N970" s="905"/>
      <c r="O970" s="905"/>
      <c r="P970" s="905"/>
      <c r="Q970" s="931"/>
      <c r="R970" s="902"/>
    </row>
    <row r="971">
      <c r="A971" s="893"/>
      <c r="B971" s="901"/>
      <c r="C971" s="894"/>
      <c r="D971" s="894"/>
      <c r="E971" s="896"/>
      <c r="F971" s="901"/>
      <c r="G971" s="896"/>
      <c r="H971" s="896"/>
      <c r="I971" s="896"/>
      <c r="J971" s="898"/>
      <c r="K971" s="899"/>
      <c r="L971" s="905"/>
      <c r="M971" s="905"/>
      <c r="N971" s="905"/>
      <c r="O971" s="905"/>
      <c r="P971" s="905"/>
      <c r="Q971" s="931"/>
      <c r="R971" s="902"/>
    </row>
    <row r="972">
      <c r="A972" s="893"/>
      <c r="B972" s="901"/>
      <c r="C972" s="894"/>
      <c r="D972" s="894"/>
      <c r="E972" s="896"/>
      <c r="F972" s="901"/>
      <c r="G972" s="896"/>
      <c r="H972" s="896"/>
      <c r="I972" s="896"/>
      <c r="J972" s="898"/>
      <c r="K972" s="899"/>
      <c r="L972" s="905"/>
      <c r="M972" s="905"/>
      <c r="N972" s="905"/>
      <c r="O972" s="905"/>
      <c r="P972" s="905"/>
      <c r="Q972" s="931"/>
      <c r="R972" s="902"/>
    </row>
    <row r="973">
      <c r="A973" s="893"/>
      <c r="B973" s="901"/>
      <c r="C973" s="894"/>
      <c r="D973" s="894"/>
      <c r="E973" s="896"/>
      <c r="F973" s="901"/>
      <c r="G973" s="896"/>
      <c r="H973" s="896"/>
      <c r="I973" s="896"/>
      <c r="J973" s="898"/>
      <c r="K973" s="899"/>
      <c r="L973" s="905"/>
      <c r="M973" s="905"/>
      <c r="N973" s="905"/>
      <c r="O973" s="905"/>
      <c r="P973" s="905"/>
      <c r="Q973" s="931"/>
      <c r="R973" s="902"/>
    </row>
    <row r="974">
      <c r="A974" s="893"/>
      <c r="B974" s="901"/>
      <c r="C974" s="894"/>
      <c r="D974" s="894"/>
      <c r="E974" s="896"/>
      <c r="F974" s="901"/>
      <c r="G974" s="896"/>
      <c r="H974" s="896"/>
      <c r="I974" s="896"/>
      <c r="J974" s="898"/>
      <c r="K974" s="899"/>
      <c r="L974" s="905"/>
      <c r="M974" s="905"/>
      <c r="N974" s="905"/>
      <c r="O974" s="905"/>
      <c r="P974" s="905"/>
      <c r="Q974" s="931"/>
      <c r="R974" s="902"/>
    </row>
    <row r="975">
      <c r="A975" s="893"/>
      <c r="B975" s="901"/>
      <c r="C975" s="894"/>
      <c r="D975" s="894"/>
      <c r="E975" s="896"/>
      <c r="F975" s="901"/>
      <c r="G975" s="896"/>
      <c r="H975" s="896"/>
      <c r="I975" s="896"/>
      <c r="J975" s="898"/>
      <c r="K975" s="899"/>
      <c r="L975" s="905"/>
      <c r="M975" s="905"/>
      <c r="N975" s="905"/>
      <c r="O975" s="905"/>
      <c r="P975" s="905"/>
      <c r="Q975" s="931"/>
      <c r="R975" s="902"/>
    </row>
    <row r="976">
      <c r="A976" s="893"/>
      <c r="B976" s="901"/>
      <c r="C976" s="894"/>
      <c r="D976" s="894"/>
      <c r="E976" s="896"/>
      <c r="F976" s="901"/>
      <c r="G976" s="896"/>
      <c r="H976" s="896"/>
      <c r="I976" s="896"/>
      <c r="J976" s="898"/>
      <c r="K976" s="899"/>
      <c r="L976" s="905"/>
      <c r="M976" s="905"/>
      <c r="N976" s="905"/>
      <c r="O976" s="905"/>
      <c r="P976" s="905"/>
      <c r="Q976" s="931"/>
      <c r="R976" s="902"/>
    </row>
    <row r="977">
      <c r="A977" s="893"/>
      <c r="B977" s="901"/>
      <c r="C977" s="894"/>
      <c r="D977" s="894"/>
      <c r="E977" s="896"/>
      <c r="F977" s="901"/>
      <c r="G977" s="896"/>
      <c r="H977" s="896"/>
      <c r="I977" s="896"/>
      <c r="J977" s="898"/>
      <c r="K977" s="899"/>
      <c r="L977" s="905"/>
      <c r="M977" s="905"/>
      <c r="N977" s="905"/>
      <c r="O977" s="905"/>
      <c r="P977" s="905"/>
      <c r="Q977" s="931"/>
      <c r="R977" s="902"/>
    </row>
    <row r="978">
      <c r="A978" s="893"/>
      <c r="B978" s="901"/>
      <c r="C978" s="894"/>
      <c r="D978" s="894"/>
      <c r="E978" s="896"/>
      <c r="F978" s="901"/>
      <c r="G978" s="896"/>
      <c r="H978" s="896"/>
      <c r="I978" s="896"/>
      <c r="J978" s="898"/>
      <c r="K978" s="899"/>
      <c r="L978" s="905"/>
      <c r="M978" s="905"/>
      <c r="N978" s="905"/>
      <c r="O978" s="905"/>
      <c r="P978" s="905"/>
      <c r="Q978" s="931"/>
      <c r="R978" s="902"/>
    </row>
    <row r="979">
      <c r="A979" s="893"/>
      <c r="B979" s="901"/>
      <c r="C979" s="894"/>
      <c r="D979" s="894"/>
      <c r="E979" s="896"/>
      <c r="F979" s="901"/>
      <c r="G979" s="896"/>
      <c r="H979" s="896"/>
      <c r="I979" s="896"/>
      <c r="J979" s="898"/>
      <c r="K979" s="899"/>
      <c r="L979" s="905"/>
      <c r="M979" s="905"/>
      <c r="N979" s="905"/>
      <c r="O979" s="905"/>
      <c r="P979" s="905"/>
      <c r="Q979" s="931"/>
      <c r="R979" s="902"/>
    </row>
    <row r="980">
      <c r="A980" s="893"/>
      <c r="B980" s="901"/>
      <c r="C980" s="894"/>
      <c r="D980" s="894"/>
      <c r="E980" s="896"/>
      <c r="F980" s="901"/>
      <c r="G980" s="896"/>
      <c r="H980" s="896"/>
      <c r="I980" s="896"/>
      <c r="J980" s="898"/>
      <c r="K980" s="899"/>
      <c r="L980" s="905"/>
      <c r="M980" s="905"/>
      <c r="N980" s="905"/>
      <c r="O980" s="905"/>
      <c r="P980" s="905"/>
      <c r="Q980" s="931"/>
      <c r="R980" s="902"/>
    </row>
    <row r="981">
      <c r="A981" s="893"/>
      <c r="B981" s="901"/>
      <c r="C981" s="894"/>
      <c r="D981" s="894"/>
      <c r="E981" s="896"/>
      <c r="F981" s="901"/>
      <c r="G981" s="896"/>
      <c r="H981" s="896"/>
      <c r="I981" s="896"/>
      <c r="J981" s="898"/>
      <c r="K981" s="899"/>
      <c r="L981" s="905"/>
      <c r="M981" s="905"/>
      <c r="N981" s="905"/>
      <c r="O981" s="905"/>
      <c r="P981" s="905"/>
      <c r="Q981" s="931"/>
      <c r="R981" s="902"/>
    </row>
    <row r="982">
      <c r="A982" s="893"/>
      <c r="B982" s="901"/>
      <c r="C982" s="894"/>
      <c r="D982" s="894"/>
      <c r="E982" s="896"/>
      <c r="F982" s="901"/>
      <c r="G982" s="896"/>
      <c r="H982" s="896"/>
      <c r="I982" s="896"/>
      <c r="J982" s="898"/>
      <c r="K982" s="899"/>
      <c r="L982" s="905"/>
      <c r="M982" s="905"/>
      <c r="N982" s="905"/>
      <c r="O982" s="905"/>
      <c r="P982" s="905"/>
      <c r="Q982" s="931"/>
      <c r="R982" s="902"/>
    </row>
    <row r="983">
      <c r="A983" s="893"/>
      <c r="B983" s="901"/>
      <c r="C983" s="894"/>
      <c r="D983" s="894"/>
      <c r="E983" s="896"/>
      <c r="F983" s="901"/>
      <c r="G983" s="896"/>
      <c r="H983" s="896"/>
      <c r="I983" s="896"/>
      <c r="J983" s="898"/>
      <c r="K983" s="899"/>
      <c r="L983" s="905"/>
      <c r="M983" s="905"/>
      <c r="N983" s="905"/>
      <c r="O983" s="905"/>
      <c r="P983" s="905"/>
      <c r="Q983" s="931"/>
      <c r="R983" s="902"/>
    </row>
    <row r="984">
      <c r="A984" s="893"/>
      <c r="B984" s="901"/>
      <c r="C984" s="894"/>
      <c r="D984" s="894"/>
      <c r="E984" s="896"/>
      <c r="F984" s="901"/>
      <c r="G984" s="896"/>
      <c r="H984" s="896"/>
      <c r="I984" s="896"/>
      <c r="J984" s="898"/>
      <c r="K984" s="899"/>
      <c r="L984" s="905"/>
      <c r="M984" s="905"/>
      <c r="N984" s="905"/>
      <c r="O984" s="905"/>
      <c r="P984" s="905"/>
      <c r="Q984" s="931"/>
      <c r="R984" s="902"/>
    </row>
    <row r="985">
      <c r="A985" s="893"/>
      <c r="B985" s="901"/>
      <c r="C985" s="894"/>
      <c r="D985" s="894"/>
      <c r="E985" s="896"/>
      <c r="F985" s="901"/>
      <c r="G985" s="896"/>
      <c r="H985" s="896"/>
      <c r="I985" s="896"/>
      <c r="J985" s="898"/>
      <c r="K985" s="899"/>
      <c r="L985" s="905"/>
      <c r="M985" s="905"/>
      <c r="N985" s="905"/>
      <c r="O985" s="905"/>
      <c r="P985" s="905"/>
      <c r="Q985" s="931"/>
      <c r="R985" s="902"/>
    </row>
    <row r="986">
      <c r="A986" s="893"/>
      <c r="B986" s="901"/>
      <c r="C986" s="894"/>
      <c r="D986" s="894"/>
      <c r="E986" s="896"/>
      <c r="F986" s="901"/>
      <c r="G986" s="896"/>
      <c r="H986" s="896"/>
      <c r="I986" s="896"/>
      <c r="J986" s="898"/>
      <c r="K986" s="899"/>
      <c r="L986" s="905"/>
      <c r="M986" s="905"/>
      <c r="N986" s="905"/>
      <c r="O986" s="905"/>
      <c r="P986" s="905"/>
      <c r="Q986" s="931"/>
      <c r="R986" s="902"/>
    </row>
    <row r="987">
      <c r="A987" s="893"/>
      <c r="B987" s="901"/>
      <c r="C987" s="894"/>
      <c r="D987" s="894"/>
      <c r="E987" s="896"/>
      <c r="F987" s="901"/>
      <c r="G987" s="896"/>
      <c r="H987" s="896"/>
      <c r="I987" s="896"/>
      <c r="J987" s="898"/>
      <c r="K987" s="899"/>
      <c r="L987" s="905"/>
      <c r="M987" s="905"/>
      <c r="N987" s="905"/>
      <c r="O987" s="905"/>
      <c r="P987" s="905"/>
      <c r="Q987" s="931"/>
      <c r="R987" s="902"/>
    </row>
    <row r="988">
      <c r="A988" s="893"/>
      <c r="B988" s="901"/>
      <c r="C988" s="894"/>
      <c r="D988" s="894"/>
      <c r="E988" s="896"/>
      <c r="F988" s="901"/>
      <c r="G988" s="896"/>
      <c r="H988" s="896"/>
      <c r="I988" s="896"/>
      <c r="J988" s="898"/>
      <c r="K988" s="899"/>
      <c r="L988" s="905"/>
      <c r="M988" s="905"/>
      <c r="N988" s="905"/>
      <c r="O988" s="905"/>
      <c r="P988" s="905"/>
      <c r="Q988" s="931"/>
      <c r="R988" s="902"/>
    </row>
    <row r="989">
      <c r="A989" s="893"/>
      <c r="B989" s="901"/>
      <c r="C989" s="894"/>
      <c r="D989" s="894"/>
      <c r="E989" s="896"/>
      <c r="F989" s="901"/>
      <c r="G989" s="896"/>
      <c r="H989" s="896"/>
      <c r="I989" s="896"/>
      <c r="J989" s="898"/>
      <c r="K989" s="899"/>
      <c r="L989" s="905"/>
      <c r="M989" s="905"/>
      <c r="N989" s="905"/>
      <c r="O989" s="905"/>
      <c r="P989" s="905"/>
      <c r="Q989" s="931"/>
      <c r="R989" s="902"/>
    </row>
    <row r="990">
      <c r="A990" s="893"/>
      <c r="B990" s="901"/>
      <c r="C990" s="894"/>
      <c r="D990" s="894"/>
      <c r="E990" s="896"/>
      <c r="F990" s="901"/>
      <c r="G990" s="896"/>
      <c r="H990" s="896"/>
      <c r="I990" s="896"/>
      <c r="J990" s="898"/>
      <c r="K990" s="899"/>
      <c r="L990" s="905"/>
      <c r="M990" s="905"/>
      <c r="N990" s="905"/>
      <c r="O990" s="905"/>
      <c r="P990" s="905"/>
      <c r="Q990" s="931"/>
      <c r="R990" s="902"/>
    </row>
    <row r="991">
      <c r="A991" s="893"/>
      <c r="B991" s="901"/>
      <c r="C991" s="894"/>
      <c r="D991" s="894"/>
      <c r="E991" s="896"/>
      <c r="F991" s="901"/>
      <c r="G991" s="896"/>
      <c r="H991" s="896"/>
      <c r="I991" s="896"/>
      <c r="J991" s="898"/>
      <c r="K991" s="899"/>
      <c r="L991" s="905"/>
      <c r="M991" s="905"/>
      <c r="N991" s="905"/>
      <c r="O991" s="905"/>
      <c r="P991" s="905"/>
      <c r="Q991" s="931"/>
      <c r="R991" s="902"/>
    </row>
    <row r="992">
      <c r="A992" s="893"/>
      <c r="B992" s="901"/>
      <c r="C992" s="894"/>
      <c r="D992" s="894"/>
      <c r="E992" s="896"/>
      <c r="F992" s="901"/>
      <c r="G992" s="896"/>
      <c r="H992" s="896"/>
      <c r="I992" s="896"/>
      <c r="J992" s="898"/>
      <c r="K992" s="899"/>
      <c r="L992" s="905"/>
      <c r="M992" s="905"/>
      <c r="N992" s="905"/>
      <c r="O992" s="905"/>
      <c r="P992" s="905"/>
      <c r="Q992" s="931"/>
      <c r="R992" s="902"/>
    </row>
    <row r="993">
      <c r="A993" s="893"/>
      <c r="B993" s="901"/>
      <c r="C993" s="894"/>
      <c r="D993" s="894"/>
      <c r="E993" s="896"/>
      <c r="F993" s="901"/>
      <c r="G993" s="896"/>
      <c r="H993" s="896"/>
      <c r="I993" s="896"/>
      <c r="J993" s="898"/>
      <c r="K993" s="899"/>
      <c r="L993" s="905"/>
      <c r="M993" s="905"/>
      <c r="N993" s="905"/>
      <c r="O993" s="905"/>
      <c r="P993" s="905"/>
      <c r="Q993" s="931"/>
      <c r="R993" s="902"/>
    </row>
    <row r="994">
      <c r="A994" s="893"/>
      <c r="B994" s="901"/>
      <c r="C994" s="894"/>
      <c r="D994" s="894"/>
      <c r="E994" s="896"/>
      <c r="F994" s="901"/>
      <c r="G994" s="896"/>
      <c r="H994" s="896"/>
      <c r="I994" s="896"/>
      <c r="J994" s="898"/>
      <c r="K994" s="899"/>
      <c r="L994" s="905"/>
      <c r="M994" s="905"/>
      <c r="N994" s="905"/>
      <c r="O994" s="905"/>
      <c r="P994" s="905"/>
      <c r="Q994" s="931"/>
      <c r="R994" s="902"/>
    </row>
    <row r="995">
      <c r="A995" s="893"/>
      <c r="B995" s="901"/>
      <c r="C995" s="894"/>
      <c r="D995" s="894"/>
      <c r="E995" s="896"/>
      <c r="F995" s="901"/>
      <c r="G995" s="896"/>
      <c r="H995" s="896"/>
      <c r="I995" s="896"/>
      <c r="J995" s="898"/>
      <c r="K995" s="899"/>
      <c r="L995" s="905"/>
      <c r="M995" s="905"/>
      <c r="N995" s="905"/>
      <c r="O995" s="905"/>
      <c r="P995" s="905"/>
      <c r="Q995" s="931"/>
      <c r="R995" s="902"/>
    </row>
    <row r="996">
      <c r="A996" s="893"/>
      <c r="B996" s="901"/>
      <c r="C996" s="894"/>
      <c r="D996" s="894"/>
      <c r="E996" s="896"/>
      <c r="F996" s="901"/>
      <c r="G996" s="896"/>
      <c r="H996" s="896"/>
      <c r="I996" s="896"/>
      <c r="J996" s="898"/>
      <c r="K996" s="899"/>
      <c r="L996" s="905"/>
      <c r="M996" s="905"/>
      <c r="N996" s="905"/>
      <c r="O996" s="905"/>
      <c r="P996" s="905"/>
      <c r="Q996" s="931"/>
      <c r="R996" s="902"/>
    </row>
    <row r="997">
      <c r="A997" s="893"/>
      <c r="B997" s="901"/>
      <c r="C997" s="894"/>
      <c r="D997" s="894"/>
      <c r="E997" s="896"/>
      <c r="F997" s="901"/>
      <c r="G997" s="896"/>
      <c r="H997" s="896"/>
      <c r="I997" s="896"/>
      <c r="J997" s="898"/>
      <c r="K997" s="899"/>
      <c r="L997" s="905"/>
      <c r="M997" s="905"/>
      <c r="N997" s="905"/>
      <c r="O997" s="905"/>
      <c r="P997" s="905"/>
      <c r="Q997" s="931"/>
      <c r="R997" s="902"/>
    </row>
    <row r="998">
      <c r="A998" s="893"/>
      <c r="B998" s="901"/>
      <c r="C998" s="894"/>
      <c r="D998" s="894"/>
      <c r="E998" s="896"/>
      <c r="F998" s="901"/>
      <c r="G998" s="896"/>
      <c r="H998" s="896"/>
      <c r="I998" s="896"/>
      <c r="J998" s="898"/>
      <c r="K998" s="899"/>
      <c r="L998" s="905"/>
      <c r="M998" s="905"/>
      <c r="N998" s="905"/>
      <c r="O998" s="905"/>
      <c r="P998" s="905"/>
      <c r="Q998" s="931"/>
      <c r="R998" s="902"/>
    </row>
    <row r="999">
      <c r="A999" s="893"/>
      <c r="B999" s="901"/>
      <c r="C999" s="894"/>
      <c r="D999" s="894"/>
      <c r="E999" s="896"/>
      <c r="F999" s="901"/>
      <c r="G999" s="896"/>
      <c r="H999" s="896"/>
      <c r="I999" s="896"/>
      <c r="J999" s="898"/>
      <c r="K999" s="899"/>
      <c r="L999" s="905"/>
      <c r="M999" s="905"/>
      <c r="N999" s="905"/>
      <c r="O999" s="905"/>
      <c r="P999" s="905"/>
      <c r="Q999" s="931"/>
      <c r="R999" s="902"/>
    </row>
    <row r="1000">
      <c r="A1000" s="893"/>
      <c r="B1000" s="901"/>
      <c r="C1000" s="894"/>
      <c r="D1000" s="894"/>
      <c r="E1000" s="896"/>
      <c r="F1000" s="901"/>
      <c r="G1000" s="896"/>
      <c r="H1000" s="896"/>
      <c r="I1000" s="896"/>
      <c r="J1000" s="898"/>
      <c r="K1000" s="899"/>
      <c r="L1000" s="905"/>
      <c r="M1000" s="905"/>
      <c r="N1000" s="905"/>
      <c r="O1000" s="905"/>
      <c r="P1000" s="905"/>
      <c r="Q1000" s="931"/>
      <c r="R1000" s="902"/>
    </row>
    <row r="1001">
      <c r="A1001" s="893"/>
      <c r="B1001" s="901"/>
      <c r="C1001" s="894"/>
      <c r="D1001" s="894"/>
      <c r="E1001" s="896"/>
      <c r="F1001" s="901"/>
      <c r="G1001" s="896"/>
      <c r="H1001" s="896"/>
      <c r="I1001" s="896"/>
      <c r="J1001" s="898"/>
      <c r="K1001" s="899"/>
      <c r="L1001" s="905"/>
      <c r="M1001" s="905"/>
      <c r="N1001" s="905"/>
      <c r="O1001" s="905"/>
      <c r="P1001" s="905"/>
      <c r="Q1001" s="931"/>
      <c r="R1001" s="902"/>
    </row>
    <row r="1002">
      <c r="A1002" s="893"/>
      <c r="B1002" s="901"/>
      <c r="C1002" s="894"/>
      <c r="D1002" s="894"/>
      <c r="E1002" s="896"/>
      <c r="F1002" s="901"/>
      <c r="G1002" s="896"/>
      <c r="H1002" s="896"/>
      <c r="I1002" s="896"/>
      <c r="J1002" s="898"/>
      <c r="K1002" s="899"/>
      <c r="L1002" s="905"/>
      <c r="M1002" s="905"/>
      <c r="N1002" s="905"/>
      <c r="O1002" s="905"/>
      <c r="P1002" s="905"/>
      <c r="Q1002" s="931"/>
      <c r="R1002" s="902"/>
    </row>
    <row r="1003">
      <c r="A1003" s="893"/>
      <c r="B1003" s="901"/>
      <c r="C1003" s="894"/>
      <c r="D1003" s="894"/>
      <c r="E1003" s="896"/>
      <c r="F1003" s="901"/>
      <c r="G1003" s="896"/>
      <c r="H1003" s="896"/>
      <c r="I1003" s="896"/>
      <c r="J1003" s="898"/>
      <c r="K1003" s="899"/>
      <c r="L1003" s="905"/>
      <c r="M1003" s="905"/>
      <c r="N1003" s="905"/>
      <c r="O1003" s="905"/>
      <c r="P1003" s="905"/>
      <c r="Q1003" s="931"/>
      <c r="R1003" s="902"/>
    </row>
    <row r="1004">
      <c r="A1004" s="893"/>
      <c r="B1004" s="901"/>
      <c r="C1004" s="894"/>
      <c r="D1004" s="894"/>
      <c r="E1004" s="896"/>
      <c r="F1004" s="901"/>
      <c r="G1004" s="896"/>
      <c r="H1004" s="896"/>
      <c r="I1004" s="896"/>
      <c r="J1004" s="898"/>
      <c r="K1004" s="899"/>
      <c r="L1004" s="905"/>
      <c r="M1004" s="905"/>
      <c r="N1004" s="905"/>
      <c r="O1004" s="905"/>
      <c r="P1004" s="905"/>
      <c r="Q1004" s="931"/>
      <c r="R1004" s="902"/>
    </row>
    <row r="1005">
      <c r="A1005" s="893"/>
      <c r="B1005" s="901"/>
      <c r="C1005" s="894"/>
      <c r="D1005" s="894"/>
      <c r="E1005" s="896"/>
      <c r="F1005" s="901"/>
      <c r="G1005" s="896"/>
      <c r="H1005" s="896"/>
      <c r="I1005" s="896"/>
      <c r="J1005" s="898"/>
      <c r="K1005" s="899"/>
      <c r="L1005" s="905"/>
      <c r="M1005" s="905"/>
      <c r="N1005" s="905"/>
      <c r="O1005" s="905"/>
      <c r="P1005" s="905"/>
      <c r="Q1005" s="931"/>
      <c r="R1005" s="902"/>
    </row>
    <row r="1006">
      <c r="A1006" s="893"/>
      <c r="B1006" s="901"/>
      <c r="C1006" s="894"/>
      <c r="D1006" s="894"/>
      <c r="E1006" s="896"/>
      <c r="F1006" s="901"/>
      <c r="G1006" s="896"/>
      <c r="H1006" s="896"/>
      <c r="I1006" s="896"/>
      <c r="J1006" s="898"/>
      <c r="K1006" s="899"/>
      <c r="L1006" s="905"/>
      <c r="M1006" s="905"/>
      <c r="N1006" s="905"/>
      <c r="O1006" s="905"/>
      <c r="P1006" s="905"/>
      <c r="Q1006" s="931"/>
      <c r="R1006" s="902"/>
    </row>
    <row r="1007">
      <c r="A1007" s="893"/>
      <c r="B1007" s="901"/>
      <c r="C1007" s="894"/>
      <c r="D1007" s="894"/>
      <c r="E1007" s="896"/>
      <c r="F1007" s="901"/>
      <c r="G1007" s="896"/>
      <c r="H1007" s="896"/>
      <c r="I1007" s="896"/>
      <c r="J1007" s="898"/>
      <c r="K1007" s="899"/>
      <c r="L1007" s="905"/>
      <c r="M1007" s="905"/>
      <c r="N1007" s="905"/>
      <c r="O1007" s="905"/>
      <c r="P1007" s="905"/>
      <c r="Q1007" s="931"/>
      <c r="R1007" s="902"/>
    </row>
    <row r="1008">
      <c r="A1008" s="893"/>
      <c r="B1008" s="901"/>
      <c r="C1008" s="894"/>
      <c r="D1008" s="894"/>
      <c r="E1008" s="896"/>
      <c r="F1008" s="901"/>
      <c r="G1008" s="896"/>
      <c r="H1008" s="896"/>
      <c r="I1008" s="896"/>
      <c r="J1008" s="898"/>
      <c r="K1008" s="899"/>
      <c r="L1008" s="905"/>
      <c r="M1008" s="905"/>
      <c r="N1008" s="905"/>
      <c r="O1008" s="905"/>
      <c r="P1008" s="905"/>
      <c r="Q1008" s="931"/>
      <c r="R1008" s="902"/>
    </row>
    <row r="1009">
      <c r="A1009" s="893"/>
      <c r="B1009" s="901"/>
      <c r="C1009" s="894"/>
      <c r="D1009" s="894"/>
      <c r="E1009" s="896"/>
      <c r="F1009" s="901"/>
      <c r="G1009" s="896"/>
      <c r="H1009" s="896"/>
      <c r="I1009" s="896"/>
      <c r="J1009" s="898"/>
      <c r="K1009" s="899"/>
      <c r="L1009" s="905"/>
      <c r="M1009" s="905"/>
      <c r="N1009" s="905"/>
      <c r="O1009" s="905"/>
      <c r="P1009" s="905"/>
      <c r="Q1009" s="931"/>
      <c r="R1009" s="902"/>
    </row>
    <row r="1010">
      <c r="A1010" s="893"/>
      <c r="B1010" s="901"/>
      <c r="C1010" s="894"/>
      <c r="D1010" s="894"/>
      <c r="E1010" s="896"/>
      <c r="F1010" s="901"/>
      <c r="G1010" s="896"/>
      <c r="H1010" s="896"/>
      <c r="I1010" s="896"/>
      <c r="J1010" s="898"/>
      <c r="K1010" s="899"/>
      <c r="L1010" s="905"/>
      <c r="M1010" s="905"/>
      <c r="N1010" s="905"/>
      <c r="O1010" s="905"/>
      <c r="P1010" s="905"/>
      <c r="Q1010" s="931"/>
      <c r="R1010" s="902"/>
    </row>
    <row r="1011">
      <c r="A1011" s="893"/>
      <c r="B1011" s="901"/>
      <c r="C1011" s="894"/>
      <c r="D1011" s="894"/>
      <c r="E1011" s="896"/>
      <c r="F1011" s="901"/>
      <c r="G1011" s="896"/>
      <c r="H1011" s="896"/>
      <c r="I1011" s="896"/>
      <c r="J1011" s="898"/>
      <c r="K1011" s="899"/>
      <c r="L1011" s="905"/>
      <c r="M1011" s="905"/>
      <c r="N1011" s="905"/>
      <c r="O1011" s="905"/>
      <c r="P1011" s="905"/>
      <c r="Q1011" s="931"/>
      <c r="R1011" s="902"/>
    </row>
    <row r="1012">
      <c r="A1012" s="893"/>
      <c r="B1012" s="901"/>
      <c r="C1012" s="894"/>
      <c r="D1012" s="894"/>
      <c r="E1012" s="896"/>
      <c r="F1012" s="901"/>
      <c r="G1012" s="896"/>
      <c r="H1012" s="896"/>
      <c r="I1012" s="896"/>
      <c r="J1012" s="898"/>
      <c r="K1012" s="899"/>
      <c r="L1012" s="905"/>
      <c r="M1012" s="905"/>
      <c r="N1012" s="905"/>
      <c r="O1012" s="905"/>
      <c r="P1012" s="905"/>
      <c r="Q1012" s="931"/>
      <c r="R1012" s="902"/>
    </row>
    <row r="1013">
      <c r="A1013" s="893"/>
      <c r="B1013" s="901"/>
      <c r="C1013" s="894"/>
      <c r="D1013" s="894"/>
      <c r="E1013" s="896"/>
      <c r="F1013" s="901"/>
      <c r="G1013" s="896"/>
      <c r="H1013" s="896"/>
      <c r="I1013" s="896"/>
      <c r="J1013" s="898"/>
      <c r="K1013" s="899"/>
      <c r="L1013" s="905"/>
      <c r="M1013" s="905"/>
      <c r="N1013" s="905"/>
      <c r="O1013" s="905"/>
      <c r="P1013" s="905"/>
      <c r="Q1013" s="931"/>
      <c r="R1013" s="902"/>
    </row>
    <row r="1014">
      <c r="A1014" s="893"/>
      <c r="B1014" s="901"/>
      <c r="C1014" s="894"/>
      <c r="D1014" s="894"/>
      <c r="E1014" s="896"/>
      <c r="F1014" s="901"/>
      <c r="G1014" s="896"/>
      <c r="H1014" s="896"/>
      <c r="I1014" s="896"/>
      <c r="J1014" s="898"/>
      <c r="K1014" s="899"/>
      <c r="L1014" s="905"/>
      <c r="M1014" s="905"/>
      <c r="N1014" s="905"/>
      <c r="O1014" s="905"/>
      <c r="P1014" s="905"/>
      <c r="Q1014" s="931"/>
      <c r="R1014" s="902"/>
    </row>
    <row r="1015">
      <c r="A1015" s="893"/>
      <c r="B1015" s="901"/>
      <c r="C1015" s="894"/>
      <c r="D1015" s="894"/>
      <c r="E1015" s="896"/>
      <c r="F1015" s="901"/>
      <c r="G1015" s="896"/>
      <c r="H1015" s="896"/>
      <c r="I1015" s="896"/>
      <c r="J1015" s="898"/>
      <c r="K1015" s="899"/>
      <c r="L1015" s="905"/>
      <c r="M1015" s="905"/>
      <c r="N1015" s="905"/>
      <c r="O1015" s="905"/>
      <c r="P1015" s="905"/>
      <c r="Q1015" s="931"/>
      <c r="R1015" s="902"/>
    </row>
    <row r="1016">
      <c r="A1016" s="893"/>
      <c r="B1016" s="901"/>
      <c r="C1016" s="894"/>
      <c r="D1016" s="894"/>
      <c r="E1016" s="896"/>
      <c r="F1016" s="901"/>
      <c r="G1016" s="896"/>
      <c r="H1016" s="896"/>
      <c r="I1016" s="896"/>
      <c r="J1016" s="898"/>
      <c r="K1016" s="899"/>
      <c r="L1016" s="905"/>
      <c r="M1016" s="905"/>
      <c r="N1016" s="905"/>
      <c r="O1016" s="905"/>
      <c r="P1016" s="905"/>
      <c r="Q1016" s="931"/>
      <c r="R1016" s="902"/>
    </row>
    <row r="1017">
      <c r="A1017" s="893"/>
      <c r="B1017" s="901"/>
      <c r="C1017" s="894"/>
      <c r="D1017" s="894"/>
      <c r="E1017" s="896"/>
      <c r="F1017" s="901"/>
      <c r="G1017" s="896"/>
      <c r="H1017" s="896"/>
      <c r="I1017" s="896"/>
      <c r="J1017" s="898"/>
      <c r="K1017" s="899"/>
      <c r="L1017" s="905"/>
      <c r="M1017" s="905"/>
      <c r="N1017" s="905"/>
      <c r="O1017" s="905"/>
      <c r="P1017" s="905"/>
      <c r="Q1017" s="931"/>
      <c r="R1017" s="902"/>
    </row>
    <row r="1018">
      <c r="A1018" s="893"/>
      <c r="B1018" s="901"/>
      <c r="C1018" s="894"/>
      <c r="D1018" s="894"/>
      <c r="E1018" s="896"/>
      <c r="F1018" s="901"/>
      <c r="G1018" s="896"/>
      <c r="H1018" s="896"/>
      <c r="I1018" s="896"/>
      <c r="J1018" s="898"/>
      <c r="K1018" s="899"/>
      <c r="L1018" s="905"/>
      <c r="M1018" s="905"/>
      <c r="N1018" s="905"/>
      <c r="O1018" s="905"/>
      <c r="P1018" s="905"/>
      <c r="Q1018" s="931"/>
      <c r="R1018" s="902"/>
    </row>
    <row r="1019">
      <c r="A1019" s="893"/>
      <c r="B1019" s="901"/>
      <c r="C1019" s="894"/>
      <c r="D1019" s="894"/>
      <c r="E1019" s="896"/>
      <c r="F1019" s="901"/>
      <c r="G1019" s="896"/>
      <c r="H1019" s="896"/>
      <c r="I1019" s="896"/>
      <c r="J1019" s="898"/>
      <c r="K1019" s="899"/>
      <c r="L1019" s="905"/>
      <c r="M1019" s="905"/>
      <c r="N1019" s="905"/>
      <c r="O1019" s="905"/>
      <c r="P1019" s="905"/>
      <c r="Q1019" s="931"/>
      <c r="R1019" s="902"/>
    </row>
    <row r="1020">
      <c r="A1020" s="893"/>
      <c r="B1020" s="901"/>
      <c r="C1020" s="894"/>
      <c r="D1020" s="894"/>
      <c r="E1020" s="896"/>
      <c r="F1020" s="901"/>
      <c r="G1020" s="896"/>
      <c r="H1020" s="896"/>
      <c r="I1020" s="896"/>
      <c r="J1020" s="898"/>
      <c r="K1020" s="899"/>
      <c r="L1020" s="905"/>
      <c r="M1020" s="905"/>
      <c r="N1020" s="905"/>
      <c r="O1020" s="905"/>
      <c r="P1020" s="905"/>
      <c r="Q1020" s="931"/>
      <c r="R1020" s="902"/>
    </row>
    <row r="1021">
      <c r="A1021" s="893"/>
      <c r="B1021" s="901"/>
      <c r="C1021" s="894"/>
      <c r="D1021" s="894"/>
      <c r="E1021" s="896"/>
      <c r="F1021" s="901"/>
      <c r="G1021" s="896"/>
      <c r="H1021" s="896"/>
      <c r="I1021" s="896"/>
      <c r="J1021" s="898"/>
      <c r="K1021" s="899"/>
      <c r="L1021" s="905"/>
      <c r="M1021" s="905"/>
      <c r="N1021" s="905"/>
      <c r="O1021" s="905"/>
      <c r="P1021" s="905"/>
      <c r="Q1021" s="931"/>
      <c r="R1021" s="902"/>
    </row>
    <row r="1022">
      <c r="A1022" s="893"/>
      <c r="B1022" s="901"/>
      <c r="C1022" s="894"/>
      <c r="D1022" s="894"/>
      <c r="E1022" s="896"/>
      <c r="F1022" s="901"/>
      <c r="G1022" s="896"/>
      <c r="H1022" s="896"/>
      <c r="I1022" s="896"/>
      <c r="J1022" s="898"/>
      <c r="K1022" s="899"/>
      <c r="L1022" s="905"/>
      <c r="M1022" s="905"/>
      <c r="N1022" s="905"/>
      <c r="O1022" s="905"/>
      <c r="P1022" s="905"/>
      <c r="Q1022" s="931"/>
      <c r="R1022" s="902"/>
    </row>
    <row r="1023">
      <c r="A1023" s="893"/>
      <c r="B1023" s="901"/>
      <c r="C1023" s="894"/>
      <c r="D1023" s="894"/>
      <c r="E1023" s="896"/>
      <c r="F1023" s="901"/>
      <c r="G1023" s="896"/>
      <c r="H1023" s="896"/>
      <c r="I1023" s="896"/>
      <c r="J1023" s="898"/>
      <c r="K1023" s="899"/>
      <c r="L1023" s="905"/>
      <c r="M1023" s="905"/>
      <c r="N1023" s="905"/>
      <c r="O1023" s="905"/>
      <c r="P1023" s="905"/>
      <c r="Q1023" s="931"/>
      <c r="R1023" s="902"/>
    </row>
    <row r="1024">
      <c r="A1024" s="893"/>
      <c r="B1024" s="901"/>
      <c r="C1024" s="894"/>
      <c r="D1024" s="894"/>
      <c r="E1024" s="896"/>
      <c r="F1024" s="901"/>
      <c r="G1024" s="896"/>
      <c r="H1024" s="896"/>
      <c r="I1024" s="896"/>
      <c r="J1024" s="898"/>
      <c r="K1024" s="899"/>
      <c r="L1024" s="905"/>
      <c r="M1024" s="905"/>
      <c r="N1024" s="905"/>
      <c r="O1024" s="905"/>
      <c r="P1024" s="905"/>
      <c r="Q1024" s="931"/>
      <c r="R1024" s="902"/>
    </row>
    <row r="1025">
      <c r="A1025" s="893"/>
      <c r="B1025" s="901"/>
      <c r="C1025" s="894"/>
      <c r="D1025" s="894"/>
      <c r="E1025" s="896"/>
      <c r="F1025" s="901"/>
      <c r="G1025" s="896"/>
      <c r="H1025" s="896"/>
      <c r="I1025" s="896"/>
      <c r="J1025" s="898"/>
      <c r="K1025" s="899"/>
      <c r="L1025" s="905"/>
      <c r="M1025" s="905"/>
      <c r="N1025" s="905"/>
      <c r="O1025" s="905"/>
      <c r="P1025" s="905"/>
      <c r="Q1025" s="931"/>
      <c r="R1025" s="902"/>
    </row>
    <row r="1026">
      <c r="A1026" s="893"/>
      <c r="B1026" s="901"/>
      <c r="C1026" s="894"/>
      <c r="D1026" s="894"/>
      <c r="E1026" s="896"/>
      <c r="F1026" s="901"/>
      <c r="G1026" s="896"/>
      <c r="H1026" s="896"/>
      <c r="I1026" s="896"/>
      <c r="J1026" s="898"/>
      <c r="K1026" s="899"/>
      <c r="L1026" s="905"/>
      <c r="M1026" s="905"/>
      <c r="N1026" s="905"/>
      <c r="O1026" s="905"/>
      <c r="P1026" s="905"/>
      <c r="Q1026" s="931"/>
      <c r="R1026" s="902"/>
    </row>
    <row r="1027">
      <c r="A1027" s="893"/>
      <c r="B1027" s="901"/>
      <c r="C1027" s="894"/>
      <c r="D1027" s="894"/>
      <c r="E1027" s="896"/>
      <c r="F1027" s="901"/>
      <c r="G1027" s="896"/>
      <c r="H1027" s="896"/>
      <c r="I1027" s="896"/>
      <c r="J1027" s="898"/>
      <c r="K1027" s="899"/>
      <c r="L1027" s="905"/>
      <c r="M1027" s="905"/>
      <c r="N1027" s="905"/>
      <c r="O1027" s="905"/>
      <c r="P1027" s="905"/>
      <c r="Q1027" s="931"/>
      <c r="R1027" s="902"/>
    </row>
    <row r="1028">
      <c r="A1028" s="893"/>
      <c r="B1028" s="901"/>
      <c r="C1028" s="894"/>
      <c r="D1028" s="894"/>
      <c r="E1028" s="896"/>
      <c r="F1028" s="901"/>
      <c r="G1028" s="896"/>
      <c r="H1028" s="896"/>
      <c r="I1028" s="896"/>
      <c r="J1028" s="898"/>
      <c r="K1028" s="899"/>
      <c r="L1028" s="905"/>
      <c r="M1028" s="905"/>
      <c r="N1028" s="905"/>
      <c r="O1028" s="905"/>
      <c r="P1028" s="905"/>
      <c r="Q1028" s="931"/>
      <c r="R1028" s="902"/>
    </row>
    <row r="1029">
      <c r="A1029" s="893"/>
      <c r="B1029" s="901"/>
      <c r="C1029" s="894"/>
      <c r="D1029" s="894"/>
      <c r="E1029" s="896"/>
      <c r="F1029" s="901"/>
      <c r="G1029" s="896"/>
      <c r="H1029" s="896"/>
      <c r="I1029" s="896"/>
      <c r="J1029" s="898"/>
      <c r="K1029" s="899"/>
      <c r="L1029" s="905"/>
      <c r="M1029" s="905"/>
      <c r="N1029" s="905"/>
      <c r="O1029" s="905"/>
      <c r="P1029" s="905"/>
      <c r="Q1029" s="931"/>
      <c r="R1029" s="902"/>
    </row>
    <row r="1030">
      <c r="A1030" s="893"/>
      <c r="B1030" s="901"/>
      <c r="C1030" s="894"/>
      <c r="D1030" s="894"/>
      <c r="E1030" s="896"/>
      <c r="F1030" s="901"/>
      <c r="G1030" s="896"/>
      <c r="H1030" s="896"/>
      <c r="I1030" s="896"/>
      <c r="J1030" s="898"/>
      <c r="K1030" s="899"/>
      <c r="L1030" s="905"/>
      <c r="M1030" s="905"/>
      <c r="N1030" s="905"/>
      <c r="O1030" s="905"/>
      <c r="P1030" s="905"/>
      <c r="Q1030" s="931"/>
      <c r="R1030" s="902"/>
    </row>
    <row r="1031">
      <c r="A1031" s="893"/>
      <c r="B1031" s="901"/>
      <c r="C1031" s="894"/>
      <c r="D1031" s="894"/>
      <c r="E1031" s="896"/>
      <c r="F1031" s="901"/>
      <c r="G1031" s="896"/>
      <c r="H1031" s="896"/>
      <c r="I1031" s="896"/>
      <c r="J1031" s="898"/>
      <c r="K1031" s="899"/>
      <c r="L1031" s="905"/>
      <c r="M1031" s="905"/>
      <c r="N1031" s="905"/>
      <c r="O1031" s="905"/>
      <c r="P1031" s="905"/>
      <c r="Q1031" s="931"/>
      <c r="R1031" s="902"/>
    </row>
    <row r="1032">
      <c r="A1032" s="893"/>
      <c r="B1032" s="901"/>
      <c r="C1032" s="894"/>
      <c r="D1032" s="894"/>
      <c r="E1032" s="896"/>
      <c r="F1032" s="901"/>
      <c r="G1032" s="896"/>
      <c r="H1032" s="896"/>
      <c r="I1032" s="896"/>
      <c r="J1032" s="898"/>
      <c r="K1032" s="899"/>
      <c r="L1032" s="905"/>
      <c r="M1032" s="905"/>
      <c r="N1032" s="905"/>
      <c r="O1032" s="905"/>
      <c r="P1032" s="905"/>
      <c r="Q1032" s="931"/>
      <c r="R1032" s="902"/>
    </row>
    <row r="1033">
      <c r="A1033" s="893"/>
      <c r="B1033" s="901"/>
      <c r="C1033" s="894"/>
      <c r="D1033" s="894"/>
      <c r="E1033" s="896"/>
      <c r="F1033" s="901"/>
      <c r="G1033" s="896"/>
      <c r="H1033" s="896"/>
      <c r="I1033" s="896"/>
      <c r="J1033" s="898"/>
      <c r="K1033" s="899"/>
      <c r="L1033" s="905"/>
      <c r="M1033" s="905"/>
      <c r="N1033" s="905"/>
      <c r="O1033" s="905"/>
      <c r="P1033" s="905"/>
      <c r="Q1033" s="931"/>
      <c r="R1033" s="902"/>
    </row>
    <row r="1034">
      <c r="A1034" s="893"/>
      <c r="B1034" s="901"/>
      <c r="C1034" s="894"/>
      <c r="D1034" s="894"/>
      <c r="E1034" s="896"/>
      <c r="F1034" s="901"/>
      <c r="G1034" s="896"/>
      <c r="H1034" s="896"/>
      <c r="I1034" s="896"/>
      <c r="J1034" s="898"/>
      <c r="K1034" s="899"/>
      <c r="L1034" s="905"/>
      <c r="M1034" s="905"/>
      <c r="N1034" s="905"/>
      <c r="O1034" s="905"/>
      <c r="P1034" s="905"/>
      <c r="Q1034" s="931"/>
      <c r="R1034" s="902"/>
    </row>
    <row r="1035">
      <c r="A1035" s="893"/>
      <c r="B1035" s="901"/>
      <c r="C1035" s="894"/>
      <c r="D1035" s="894"/>
      <c r="E1035" s="896"/>
      <c r="F1035" s="901"/>
      <c r="G1035" s="896"/>
      <c r="H1035" s="896"/>
      <c r="I1035" s="896"/>
      <c r="J1035" s="898"/>
      <c r="K1035" s="899"/>
      <c r="L1035" s="905"/>
      <c r="M1035" s="905"/>
      <c r="N1035" s="905"/>
      <c r="O1035" s="905"/>
      <c r="P1035" s="905"/>
      <c r="Q1035" s="931"/>
      <c r="R1035" s="902"/>
    </row>
    <row r="1036">
      <c r="A1036" s="893"/>
      <c r="B1036" s="901"/>
      <c r="C1036" s="894"/>
      <c r="D1036" s="894"/>
      <c r="E1036" s="896"/>
      <c r="F1036" s="901"/>
      <c r="G1036" s="896"/>
      <c r="H1036" s="896"/>
      <c r="I1036" s="896"/>
      <c r="J1036" s="898"/>
      <c r="K1036" s="899"/>
      <c r="L1036" s="905"/>
      <c r="M1036" s="905"/>
      <c r="N1036" s="905"/>
      <c r="O1036" s="905"/>
      <c r="P1036" s="905"/>
      <c r="Q1036" s="931"/>
      <c r="R1036" s="902"/>
    </row>
    <row r="1037">
      <c r="A1037" s="893"/>
      <c r="B1037" s="901"/>
      <c r="C1037" s="894"/>
      <c r="D1037" s="894"/>
      <c r="E1037" s="896"/>
      <c r="F1037" s="901"/>
      <c r="G1037" s="896"/>
      <c r="H1037" s="896"/>
      <c r="I1037" s="896"/>
      <c r="J1037" s="898"/>
      <c r="K1037" s="899"/>
      <c r="L1037" s="905"/>
      <c r="M1037" s="905"/>
      <c r="N1037" s="905"/>
      <c r="O1037" s="905"/>
      <c r="P1037" s="905"/>
      <c r="Q1037" s="931"/>
      <c r="R1037" s="902"/>
    </row>
    <row r="1038">
      <c r="A1038" s="893"/>
      <c r="B1038" s="901"/>
      <c r="C1038" s="894"/>
      <c r="D1038" s="894"/>
      <c r="E1038" s="896"/>
      <c r="F1038" s="901"/>
      <c r="G1038" s="896"/>
      <c r="H1038" s="896"/>
      <c r="I1038" s="896"/>
      <c r="J1038" s="898"/>
      <c r="K1038" s="899"/>
      <c r="L1038" s="905"/>
      <c r="M1038" s="905"/>
      <c r="N1038" s="905"/>
      <c r="O1038" s="905"/>
      <c r="P1038" s="905"/>
      <c r="Q1038" s="931"/>
      <c r="R1038" s="902"/>
    </row>
    <row r="1039">
      <c r="A1039" s="893"/>
      <c r="B1039" s="901"/>
      <c r="C1039" s="894"/>
      <c r="D1039" s="894"/>
      <c r="E1039" s="896"/>
      <c r="F1039" s="901"/>
      <c r="G1039" s="896"/>
      <c r="H1039" s="896"/>
      <c r="I1039" s="896"/>
      <c r="J1039" s="898"/>
      <c r="K1039" s="899"/>
      <c r="L1039" s="905"/>
      <c r="M1039" s="905"/>
      <c r="N1039" s="905"/>
      <c r="O1039" s="905"/>
      <c r="P1039" s="905"/>
      <c r="Q1039" s="931"/>
      <c r="R1039" s="902"/>
    </row>
    <row r="1040">
      <c r="A1040" s="893"/>
      <c r="B1040" s="901"/>
      <c r="C1040" s="894"/>
      <c r="D1040" s="894"/>
      <c r="E1040" s="896"/>
      <c r="F1040" s="901"/>
      <c r="G1040" s="896"/>
      <c r="H1040" s="896"/>
      <c r="I1040" s="896"/>
      <c r="J1040" s="898"/>
      <c r="K1040" s="899"/>
      <c r="L1040" s="905"/>
      <c r="M1040" s="905"/>
      <c r="N1040" s="905"/>
      <c r="O1040" s="905"/>
      <c r="P1040" s="905"/>
      <c r="Q1040" s="931"/>
      <c r="R1040" s="902"/>
    </row>
    <row r="1041">
      <c r="A1041" s="893"/>
      <c r="B1041" s="901"/>
      <c r="C1041" s="894"/>
      <c r="D1041" s="894"/>
      <c r="E1041" s="896"/>
      <c r="F1041" s="901"/>
      <c r="G1041" s="896"/>
      <c r="H1041" s="896"/>
      <c r="I1041" s="896"/>
      <c r="J1041" s="898"/>
      <c r="K1041" s="899"/>
      <c r="L1041" s="905"/>
      <c r="M1041" s="905"/>
      <c r="N1041" s="905"/>
      <c r="O1041" s="905"/>
      <c r="P1041" s="905"/>
      <c r="Q1041" s="931"/>
      <c r="R1041" s="902"/>
    </row>
    <row r="1042">
      <c r="A1042" s="893"/>
      <c r="B1042" s="901"/>
      <c r="C1042" s="894"/>
      <c r="D1042" s="894"/>
      <c r="E1042" s="896"/>
      <c r="F1042" s="901"/>
      <c r="G1042" s="896"/>
      <c r="H1042" s="896"/>
      <c r="I1042" s="896"/>
      <c r="J1042" s="898"/>
      <c r="K1042" s="899"/>
      <c r="L1042" s="905"/>
      <c r="M1042" s="905"/>
      <c r="N1042" s="905"/>
      <c r="O1042" s="905"/>
      <c r="P1042" s="905"/>
      <c r="Q1042" s="931"/>
      <c r="R1042" s="902"/>
    </row>
    <row r="1043">
      <c r="A1043" s="893"/>
      <c r="B1043" s="901"/>
      <c r="C1043" s="894"/>
      <c r="D1043" s="894"/>
      <c r="E1043" s="896"/>
      <c r="F1043" s="901"/>
      <c r="G1043" s="896"/>
      <c r="H1043" s="896"/>
      <c r="I1043" s="896"/>
      <c r="J1043" s="898"/>
      <c r="K1043" s="899"/>
      <c r="L1043" s="905"/>
      <c r="M1043" s="905"/>
      <c r="N1043" s="905"/>
      <c r="O1043" s="905"/>
      <c r="P1043" s="905"/>
      <c r="Q1043" s="931"/>
      <c r="R1043" s="902"/>
    </row>
    <row r="1044">
      <c r="A1044" s="893"/>
      <c r="B1044" s="901"/>
      <c r="C1044" s="894"/>
      <c r="D1044" s="894"/>
      <c r="E1044" s="896"/>
      <c r="F1044" s="901"/>
      <c r="G1044" s="896"/>
      <c r="H1044" s="896"/>
      <c r="I1044" s="896"/>
      <c r="J1044" s="898"/>
      <c r="K1044" s="899"/>
      <c r="L1044" s="905"/>
      <c r="M1044" s="905"/>
      <c r="N1044" s="905"/>
      <c r="O1044" s="905"/>
      <c r="P1044" s="905"/>
      <c r="Q1044" s="931"/>
      <c r="R1044" s="902"/>
    </row>
    <row r="1045">
      <c r="A1045" s="893"/>
      <c r="B1045" s="901"/>
      <c r="C1045" s="894"/>
      <c r="D1045" s="894"/>
      <c r="E1045" s="896"/>
      <c r="F1045" s="901"/>
      <c r="G1045" s="896"/>
      <c r="H1045" s="896"/>
      <c r="I1045" s="896"/>
      <c r="J1045" s="898"/>
      <c r="K1045" s="899"/>
      <c r="L1045" s="905"/>
      <c r="M1045" s="905"/>
      <c r="N1045" s="905"/>
      <c r="O1045" s="905"/>
      <c r="P1045" s="905"/>
      <c r="Q1045" s="931"/>
      <c r="R1045" s="902"/>
    </row>
    <row r="1046">
      <c r="A1046" s="893"/>
      <c r="B1046" s="901"/>
      <c r="C1046" s="894"/>
      <c r="D1046" s="894"/>
      <c r="E1046" s="896"/>
      <c r="F1046" s="901"/>
      <c r="G1046" s="896"/>
      <c r="H1046" s="896"/>
      <c r="I1046" s="896"/>
      <c r="J1046" s="898"/>
      <c r="K1046" s="899"/>
      <c r="L1046" s="905"/>
      <c r="M1046" s="905"/>
      <c r="N1046" s="905"/>
      <c r="O1046" s="905"/>
      <c r="P1046" s="905"/>
      <c r="Q1046" s="931"/>
      <c r="R1046" s="902"/>
    </row>
    <row r="1047">
      <c r="A1047" s="893"/>
      <c r="B1047" s="901"/>
      <c r="C1047" s="894"/>
      <c r="D1047" s="894"/>
      <c r="E1047" s="896"/>
      <c r="F1047" s="901"/>
      <c r="G1047" s="896"/>
      <c r="H1047" s="896"/>
      <c r="I1047" s="896"/>
      <c r="J1047" s="898"/>
      <c r="K1047" s="899"/>
      <c r="L1047" s="905"/>
      <c r="M1047" s="905"/>
      <c r="N1047" s="905"/>
      <c r="O1047" s="905"/>
      <c r="P1047" s="905"/>
      <c r="Q1047" s="931"/>
      <c r="R1047" s="902"/>
    </row>
    <row r="1048">
      <c r="A1048" s="893"/>
      <c r="B1048" s="901"/>
      <c r="C1048" s="894"/>
      <c r="D1048" s="894"/>
      <c r="E1048" s="896"/>
      <c r="F1048" s="901"/>
      <c r="G1048" s="896"/>
      <c r="H1048" s="896"/>
      <c r="I1048" s="896"/>
      <c r="J1048" s="898"/>
      <c r="K1048" s="899"/>
      <c r="L1048" s="905"/>
      <c r="M1048" s="905"/>
      <c r="N1048" s="905"/>
      <c r="O1048" s="905"/>
      <c r="P1048" s="905"/>
      <c r="Q1048" s="931"/>
      <c r="R1048" s="902"/>
    </row>
    <row r="1049">
      <c r="A1049" s="893"/>
      <c r="B1049" s="901"/>
      <c r="C1049" s="894"/>
      <c r="D1049" s="894"/>
      <c r="E1049" s="896"/>
      <c r="F1049" s="901"/>
      <c r="G1049" s="896"/>
      <c r="H1049" s="896"/>
      <c r="I1049" s="896"/>
      <c r="J1049" s="898"/>
      <c r="K1049" s="899"/>
      <c r="L1049" s="905"/>
      <c r="M1049" s="905"/>
      <c r="N1049" s="905"/>
      <c r="O1049" s="905"/>
      <c r="P1049" s="905"/>
      <c r="Q1049" s="931"/>
      <c r="R1049" s="902"/>
    </row>
    <row r="1050">
      <c r="A1050" s="893"/>
      <c r="B1050" s="901"/>
      <c r="C1050" s="894"/>
      <c r="D1050" s="894"/>
      <c r="E1050" s="896"/>
      <c r="F1050" s="901"/>
      <c r="G1050" s="896"/>
      <c r="H1050" s="896"/>
      <c r="I1050" s="896"/>
      <c r="J1050" s="898"/>
      <c r="K1050" s="899"/>
      <c r="L1050" s="905"/>
      <c r="M1050" s="905"/>
      <c r="N1050" s="905"/>
      <c r="O1050" s="905"/>
      <c r="P1050" s="905"/>
      <c r="Q1050" s="931"/>
      <c r="R1050" s="902"/>
    </row>
    <row r="1051">
      <c r="A1051" s="893"/>
      <c r="B1051" s="901"/>
      <c r="C1051" s="894"/>
      <c r="D1051" s="894"/>
      <c r="E1051" s="896"/>
      <c r="F1051" s="901"/>
      <c r="G1051" s="896"/>
      <c r="H1051" s="896"/>
      <c r="I1051" s="896"/>
      <c r="J1051" s="898"/>
      <c r="K1051" s="899"/>
      <c r="L1051" s="905"/>
      <c r="M1051" s="905"/>
      <c r="N1051" s="905"/>
      <c r="O1051" s="905"/>
      <c r="P1051" s="905"/>
      <c r="Q1051" s="931"/>
      <c r="R1051" s="902"/>
    </row>
    <row r="1052">
      <c r="A1052" s="893"/>
      <c r="B1052" s="901"/>
      <c r="C1052" s="894"/>
      <c r="D1052" s="894"/>
      <c r="E1052" s="896"/>
      <c r="F1052" s="901"/>
      <c r="G1052" s="896"/>
      <c r="H1052" s="896"/>
      <c r="I1052" s="896"/>
      <c r="J1052" s="898"/>
      <c r="K1052" s="899"/>
      <c r="L1052" s="905"/>
      <c r="M1052" s="905"/>
      <c r="N1052" s="905"/>
      <c r="O1052" s="905"/>
      <c r="P1052" s="905"/>
      <c r="Q1052" s="931"/>
      <c r="R1052" s="902"/>
    </row>
    <row r="1053">
      <c r="A1053" s="893"/>
      <c r="B1053" s="901"/>
      <c r="C1053" s="894"/>
      <c r="D1053" s="894"/>
      <c r="E1053" s="896"/>
      <c r="F1053" s="901"/>
      <c r="G1053" s="896"/>
      <c r="H1053" s="896"/>
      <c r="I1053" s="896"/>
      <c r="J1053" s="898"/>
      <c r="K1053" s="899"/>
      <c r="L1053" s="905"/>
      <c r="M1053" s="905"/>
      <c r="N1053" s="905"/>
      <c r="O1053" s="905"/>
      <c r="P1053" s="905"/>
      <c r="Q1053" s="931"/>
      <c r="R1053" s="902"/>
    </row>
    <row r="1054">
      <c r="A1054" s="893"/>
      <c r="B1054" s="901"/>
      <c r="C1054" s="894"/>
      <c r="D1054" s="894"/>
      <c r="E1054" s="896"/>
      <c r="F1054" s="901"/>
      <c r="G1054" s="896"/>
      <c r="H1054" s="896"/>
      <c r="I1054" s="896"/>
      <c r="J1054" s="898"/>
      <c r="K1054" s="899"/>
      <c r="L1054" s="905"/>
      <c r="M1054" s="905"/>
      <c r="N1054" s="905"/>
      <c r="O1054" s="905"/>
      <c r="P1054" s="905"/>
      <c r="Q1054" s="931"/>
      <c r="R1054" s="902"/>
    </row>
    <row r="1055">
      <c r="A1055" s="893"/>
      <c r="B1055" s="901"/>
      <c r="C1055" s="894"/>
      <c r="D1055" s="894"/>
      <c r="E1055" s="896"/>
      <c r="F1055" s="901"/>
      <c r="G1055" s="896"/>
      <c r="H1055" s="896"/>
      <c r="I1055" s="896"/>
      <c r="J1055" s="898"/>
      <c r="K1055" s="899"/>
      <c r="L1055" s="905"/>
      <c r="M1055" s="905"/>
      <c r="N1055" s="905"/>
      <c r="O1055" s="905"/>
      <c r="P1055" s="905"/>
      <c r="Q1055" s="931"/>
      <c r="R1055" s="902"/>
    </row>
    <row r="1056">
      <c r="A1056" s="893"/>
      <c r="B1056" s="901"/>
      <c r="C1056" s="894"/>
      <c r="D1056" s="894"/>
      <c r="E1056" s="896"/>
      <c r="F1056" s="901"/>
      <c r="G1056" s="896"/>
      <c r="H1056" s="896"/>
      <c r="I1056" s="896"/>
      <c r="J1056" s="898"/>
      <c r="K1056" s="899"/>
      <c r="L1056" s="905"/>
      <c r="M1056" s="905"/>
      <c r="N1056" s="905"/>
      <c r="O1056" s="905"/>
      <c r="P1056" s="905"/>
      <c r="Q1056" s="931"/>
      <c r="R1056" s="902"/>
    </row>
    <row r="1057">
      <c r="A1057" s="893"/>
      <c r="B1057" s="901"/>
      <c r="C1057" s="894"/>
      <c r="D1057" s="894"/>
      <c r="E1057" s="896"/>
      <c r="F1057" s="901"/>
      <c r="G1057" s="896"/>
      <c r="H1057" s="896"/>
      <c r="I1057" s="896"/>
      <c r="J1057" s="898"/>
      <c r="K1057" s="899"/>
      <c r="L1057" s="905"/>
      <c r="M1057" s="905"/>
      <c r="N1057" s="905"/>
      <c r="O1057" s="905"/>
      <c r="P1057" s="905"/>
      <c r="Q1057" s="931"/>
      <c r="R1057" s="902"/>
    </row>
  </sheetData>
  <autoFilter ref="$A$1:$R$106">
    <filterColumn colId="2">
      <filters>
        <filter val="VerifyNominationStatusCountInNominationTabForProjectWithDigitalTextbook"/>
        <filter val="UserAbleToRegisterAsIndividualContributorAndValidateAllAndMyProjectsTab"/>
        <filter val="AssignedReviewerAbleToViewTheAssignedProjectInMyProjectTabForNominationDisabledProject"/>
        <filter val="VerifyIndividualContributorIsAbleToUploadSampleAndNominateForWithoutTargetCollectionProject"/>
        <filter val="SourcingOrgAdminAbleToPublishProjectWithIndividualContentNotTargetToAnyCollectionWithSelectedSetOfContributorsWithSkipReviewDisabled"/>
        <filter val="CreatedProjectDisplayedInMyProjectsTabWithNominationApprovedStatusForDefinedSetOfContributors"/>
        <filter val="UserAbleToLoginToSourcingAndContributePortal"/>
        <filter val="SourcingOrgAdminIsAbleToRejectNomination"/>
        <filter val="AdminAbleToCreateProjectWithTPDFramework"/>
        <filter val="VerifyAssignedReviewerAbleToViewTheAssignedProjectInMyProjectTabForNominationDisabledProject"/>
        <filter val="AdminAbleToCreateProjectWithCurriculumFramework"/>
        <filter val="AdminAbleToViewSampleAndValidateSampleCountInNominationTab"/>
        <filter val="PublishProjectWithDefinedSetOfContributors"/>
        <filter val="VerifyNominationStatusCountInNominationTabForProjectWithCourse"/>
        <filter val="VerifyNominationStatusCountInNominationTabForProjectWithContentPlayList"/>
        <filter val="CreateNominationEnabledProjectWithCourseAsTargetCollectionWithSkipReviewEnabled"/>
        <filter val="AdminAbleToCreateProjectUsingContentPlayListAsTargetCollection"/>
        <filter val="VerifyContirbutionOrgAdminIsAbleToUploadSampleAndNominateForWithoutTargetCollectionProject"/>
        <filter val="UserAbleToCreateDraftProject"/>
        <filter val="AssignedReviewerAbleToViewTheAssignedProjectInMyProjectTabForNominationEnabledProject"/>
        <filter val="SouringOrgAdminAbleToSendBackContentforCorrection"/>
        <filter val="SourcingOrgAdminAbleToCreateProjectWithNominationAndSkipReviewDisabledForWithoutTargetCollection"/>
        <filter val="CreateNominationDisableProjectWithCourseAsTargetCollectionWithSkipReviewEnabled"/>
        <filter val="CreatedProjectsAreAvailableOnAllProjectsTabForContributorOrgAdmin"/>
        <filter val="VerifyPreApprovedUserNominationIsDisplayedInNominationTab"/>
        <filter val="CreateNominationDisabledProjectWithoutTargetCollectionAndSkipReviewEnabledProject"/>
        <filter val="SourcingOrgAdminAbleToModifyProjectDatesAndValidateUpdatedInformationAvailableOnAssignedReviewer"/>
        <filter val="AdminAbleToViewSampleAndItsCountAndAcceptTheNominationInNominationTab"/>
        <filter val="CreatedProjectsAreAvailableOnAllProjectsTabForIndividualContributor"/>
        <filter val="AdminAbleToViewSampleAndRejectTheNominationInNominationTab"/>
        <filter val="VerifyLabelsInNominationTab"/>
        <filter val="SourcingOrgAdminIsAbleToAcceptNomination"/>
        <filter val="VerifyAssignedReviewerAbleToViewTheAssignedProjectInMyProjectTabForNominationEnabledProject"/>
        <filter val="UserAbleToEditDraftAndDeleteDraftProject"/>
        <filter val="EnrollAsContributorFormPopup"/>
        <filter val="VerifyContributionDashboardDisplayedForSourcingOrgAdmind"/>
      </filters>
    </filterColumn>
  </autoFilter>
  <customSheetViews>
    <customSheetView guid="{0CAD8F8E-4FFC-407A-B8F5-2D5F6E036340}" filter="1" showAutoFilter="1">
      <autoFilter ref="$A$1:$R$1057">
        <filterColumn colId="12">
          <filters>
            <filter val="19/04/2024"/>
            <filter val="24/04/2024"/>
            <filter val="09/05/2024"/>
            <filter val="17/04/2024"/>
          </filters>
        </filterColumn>
        <filterColumn colId="14">
          <filters>
            <filter val="NA"/>
            <filter val="Pass"/>
          </filters>
        </filterColumn>
      </autoFilter>
    </customSheetView>
    <customSheetView guid="{F9A89D80-C699-4BC4-857E-31C8EA63ED05}" filter="1" showAutoFilter="1">
      <autoFilter ref="$A$1:$R$1057">
        <filterColumn colId="10">
          <filters blank="1"/>
        </filterColumn>
        <filterColumn colId="9">
          <filters blank="1">
            <filter val="Priya"/>
            <filter val="Namrata"/>
          </filters>
        </filterColumn>
      </autoFilter>
    </customSheetView>
    <customSheetView guid="{A50468D6-BCA6-40AB-8D76-40E2C6919E17}" filter="1" showAutoFilter="1">
      <autoFilter ref="$A$1:$R$1057">
        <filterColumn colId="10">
          <filters blank="1"/>
        </filterColumn>
        <filterColumn colId="9">
          <filters blank="1">
            <filter val="Priya"/>
            <filter val="Naveen"/>
          </filters>
        </filterColumn>
      </autoFilter>
    </customSheetView>
    <customSheetView guid="{8B8A269F-BAF6-48B0-A17F-2AEAD9F8456E}" filter="1" showAutoFilter="1">
      <autoFilter ref="$A$1:$R$1057">
        <filterColumn colId="10">
          <filters/>
        </filterColumn>
      </autoFilter>
    </customSheetView>
    <customSheetView guid="{672E6248-8FE7-45E8-9FF7-4289C71F371A}" filter="1" showAutoFilter="1">
      <autoFilter ref="$A$1:$R$1057">
        <filterColumn colId="10">
          <filters blank="1"/>
        </filterColumn>
      </autoFilter>
    </customSheetView>
    <customSheetView guid="{E06C5EAA-DAE0-4020-BF09-1393AB301213}" filter="1" showAutoFilter="1">
      <autoFilter ref="$A$1:$R$1057">
        <filterColumn colId="9">
          <filters>
            <filter val="Priya"/>
            <filter val="Naveen"/>
            <filter val="Namrata"/>
          </filters>
        </filterColumn>
        <filterColumn colId="8">
          <filters blank="1">
            <filter val="15-04-2024"/>
            <filter val="10-04-2024"/>
            <filter val="13/05/2024"/>
            <filter val="10/05/2024"/>
            <filter val="08-04-2024"/>
            <filter val="16/05/2024"/>
          </filters>
        </filterColumn>
      </autoFilter>
    </customSheetView>
    <customSheetView guid="{3E5BD931-EA7A-44BE-8514-76ACEEB126A5}" filter="1" showAutoFilter="1">
      <autoFilter ref="$A$1:$R$1057"/>
    </customSheetView>
    <customSheetView guid="{832DCCDB-70E2-4AC1-96BE-BF5A193CF13A}" filter="1" showAutoFilter="1">
      <autoFilter ref="$A$1:$R$1057"/>
    </customSheetView>
    <customSheetView guid="{0C5A6ADF-5774-44A2-8F4F-8728EF26C160}" filter="1" showAutoFilter="1">
      <autoFilter ref="$A$1:$R$1057">
        <filterColumn colId="10">
          <filters blank="1"/>
        </filterColumn>
      </autoFilter>
    </customSheetView>
    <customSheetView guid="{CD1717EC-F0BD-4C5E-92E1-7D1668A92827}" filter="1" showAutoFilter="1">
      <autoFilter ref="$A$1:$R$1057"/>
    </customSheetView>
    <customSheetView guid="{6BDE1F70-F2DA-45AE-A1D2-BA059E32CE2D}" filter="1" showAutoFilter="1">
      <autoFilter ref="$A$1:$R$1057"/>
    </customSheetView>
    <customSheetView guid="{788B1DC3-6876-4386-AFA7-87BB421440FA}" filter="1" showAutoFilter="1">
      <autoFilter ref="$A$1:$R$1057">
        <filterColumn colId="14">
          <filters blank="1"/>
        </filterColumn>
      </autoFilter>
    </customSheetView>
    <customSheetView guid="{5F53A2FE-7BEB-4296-9244-CA9C804CCE8F}" filter="1" showAutoFilter="1">
      <autoFilter ref="$A$1:$R$1057">
        <filterColumn colId="9">
          <filters blank="1">
            <filter val="Priya"/>
            <filter val="Naveen"/>
            <filter val="Namrata"/>
          </filters>
        </filterColumn>
      </autoFilter>
    </customSheetView>
    <customSheetView guid="{9236D606-6B4E-46C9-A52E-2DFF629BF5D8}" filter="1" showAutoFilter="1">
      <autoFilter ref="$A$1:$R$1057"/>
    </customSheetView>
    <customSheetView guid="{2F19E93E-B2C0-4AB2-8F1C-EB721562D28D}" filter="1" showAutoFilter="1">
      <autoFilter ref="$A$1:$R$1057">
        <filterColumn colId="9">
          <filters blank="1">
            <filter val="Priya"/>
            <filter val="Naveen"/>
            <filter val="Namrata"/>
          </filters>
        </filterColumn>
      </autoFilter>
    </customSheetView>
    <customSheetView guid="{74A7B9CC-249E-4C7C-BBCB-1068DE8B5F54}" filter="1" showAutoFilter="1">
      <autoFilter ref="$A$1:$R$1057">
        <filterColumn colId="14">
          <filters blank="1"/>
        </filterColumn>
      </autoFilter>
    </customSheetView>
    <customSheetView guid="{7A84FBA6-27E8-4412-99CF-49ADC8AEBC27}" filter="1" showAutoFilter="1">
      <autoFilter ref="$A$1:$R$104"/>
    </customSheetView>
    <customSheetView guid="{ECE34591-EB9E-4FA2-BDF4-764CC0BDBC01}" filter="1" showAutoFilter="1">
      <autoFilter ref="$A$1:$R$1057"/>
    </customSheetView>
    <customSheetView guid="{71623A15-00CB-4385-B295-F9950A45FB02}" filter="1" showAutoFilter="1">
      <autoFilter ref="$A$1:$R$1057"/>
    </customSheetView>
    <customSheetView guid="{1A5B226A-C081-4088-930E-C42D7A28A4F1}" filter="1" showAutoFilter="1">
      <autoFilter ref="$K$1:$K$106">
        <filterColumn colId="0">
          <filters/>
        </filterColumn>
      </autoFilter>
    </customSheetView>
    <customSheetView guid="{F6983EBA-052F-4908-8C84-CD4E117390F6}" filter="1" showAutoFilter="1">
      <autoFilter ref="$A$1:$R$1057">
        <filterColumn colId="9">
          <filters>
            <filter val="Priya"/>
            <filter val="Naveen"/>
          </filters>
        </filterColumn>
      </autoFilter>
    </customSheetView>
    <customSheetView guid="{BF1A60A3-266E-49C5-992A-6E5B61B0C431}" filter="1" showAutoFilter="1">
      <autoFilter ref="$A$1:$R$1057">
        <filterColumn colId="9">
          <filters blank="1">
            <filter val="Naveen"/>
            <filter val="Namrata"/>
          </filters>
        </filterColumn>
      </autoFilter>
    </customSheetView>
    <customSheetView guid="{8BF675CC-F621-4E4F-B744-FA3251ECE7ED}" filter="1" showAutoFilter="1">
      <autoFilter ref="$A$1:$R$1057">
        <filterColumn colId="9">
          <filters blank="1">
            <filter val="Priya"/>
          </filters>
        </filterColumn>
      </autoFilter>
    </customSheetView>
    <customSheetView guid="{13B1CD0E-22BF-4D5B-8FFD-6018405B628C}" filter="1" showAutoFilter="1">
      <autoFilter ref="$A$1:$R$1057">
        <filterColumn colId="10">
          <filters blank="1"/>
        </filterColumn>
        <filterColumn colId="9">
          <filters blank="1">
            <filter val="Priya"/>
            <filter val="Naveen"/>
          </filters>
        </filterColumn>
      </autoFilter>
    </customSheetView>
    <customSheetView guid="{C8EF618B-0D4B-4E2C-8D18-DB5A72120C6C}" filter="1" showAutoFilter="1">
      <autoFilter ref="$A$1:$R$1057"/>
    </customSheetView>
    <customSheetView guid="{E6EF4F00-8545-48D5-B48D-5B3DB884D8E4}" filter="1" showAutoFilter="1">
      <autoFilter ref="$A$1:$R$1057"/>
    </customSheetView>
    <customSheetView guid="{765B0A27-960D-4C8D-94E2-1035F77422DE}" filter="1" showAutoFilter="1">
      <autoFilter ref="$A$1:$R$1057">
        <filterColumn colId="9">
          <filters>
            <filter val="Naveen"/>
            <filter val="Namrata"/>
          </filters>
        </filterColumn>
        <filterColumn colId="8">
          <filters blank="1">
            <filter val="15-04-2024"/>
            <filter val="10-04-2024"/>
            <filter val="13/05/2024"/>
            <filter val="10/05/2024"/>
            <filter val="08-04-2024"/>
            <filter val="16/05/2024"/>
          </filters>
        </filterColumn>
      </autoFilter>
    </customSheetView>
    <customSheetView guid="{341F71E5-FED9-4D33-965B-E18453040D52}" filter="1" showAutoFilter="1">
      <autoFilter ref="$A$1:$R$1057">
        <filterColumn colId="13">
          <filters>
            <filter val="Naveen"/>
          </filters>
        </filterColumn>
        <filterColumn colId="14">
          <filters blank="1">
            <filter val="NA"/>
          </filters>
        </filterColumn>
      </autoFilter>
    </customSheetView>
    <customSheetView guid="{B148F4D2-3EAF-49A4-9582-234339ABC2E7}" filter="1" showAutoFilter="1">
      <autoFilter ref="$A$1:$R$1057"/>
    </customSheetView>
    <customSheetView guid="{F9A12190-D750-4158-A1E5-F38E6E90E4A2}" filter="1" showAutoFilter="1">
      <autoFilter ref="$Q$77:$R$83"/>
    </customSheetView>
    <customSheetView guid="{9E811A48-C3E3-4F30-80ED-825CFE84A008}" filter="1" showAutoFilter="1">
      <autoFilter ref="$A$1:$R$1057">
        <filterColumn colId="14">
          <filters/>
        </filterColumn>
      </autoFilter>
    </customSheetView>
    <customSheetView guid="{33F83C94-8BF7-4756-B1D1-6DA24B9A2BFE}" filter="1" showAutoFilter="1">
      <autoFilter ref="$A$1:$R$1057">
        <filterColumn colId="10">
          <filters blank="1"/>
        </filterColumn>
      </autoFilter>
    </customSheetView>
    <customSheetView guid="{4C25DB4A-926A-4F64-922B-C0ADB26CC538}" filter="1" showAutoFilter="1">
      <autoFilter ref="$A$1:$R$1057">
        <filterColumn colId="9">
          <filters>
            <filter val="Priya"/>
            <filter val="Naveen"/>
          </filters>
        </filterColumn>
      </autoFilter>
    </customSheetView>
    <customSheetView guid="{6003D8C9-2920-4518-99D9-83855D82EBB1}" filter="1" showAutoFilter="1">
      <autoFilter ref="$A$1:$R$1057">
        <filterColumn colId="12">
          <filters>
            <filter val="19/04/2024"/>
            <filter val="24/04/2024"/>
            <filter val="09/05/2024"/>
            <filter val="16/04/2024"/>
          </filters>
        </filterColumn>
        <filterColumn colId="14">
          <filters>
            <filter val="NA"/>
            <filter val="Pass"/>
          </filters>
        </filterColumn>
        <filterColumn colId="13">
          <filters blank="1">
            <filter val="Namrata"/>
          </filters>
        </filterColumn>
      </autoFilter>
    </customSheetView>
    <customSheetView guid="{2451F669-8593-4D4D-9AB5-4773C1EB6A9D}" filter="1" showAutoFilter="1">
      <autoFilter ref="$A$1:$R$1057">
        <filterColumn colId="10">
          <filters blank="1">
            <filter val="Pass"/>
          </filters>
        </filterColumn>
        <filterColumn colId="9">
          <filters blank="1">
            <filter val="Priya"/>
            <filter val="Naveen"/>
          </filters>
        </filterColumn>
      </autoFilter>
    </customSheetView>
    <customSheetView guid="{2E4A647F-8EF7-4AC1-A470-93FEF1189896}" filter="1" showAutoFilter="1">
      <autoFilter ref="$A$1:$R$1057">
        <filterColumn colId="10">
          <filters/>
        </filterColumn>
        <filterColumn colId="11">
          <filters blank="1">
            <filter val="https://project-sunbird.atlassian.net/browse/CO-919"/>
            <filter val="https://project-sunbird.atlassian.net/browse/CO-918"/>
            <filter val="https://project-sunbird.atlassian.net/browse/CO-917"/>
            <filter val="https://project-sunbird.atlassian.net/browse/CO-921"/>
            <filter val="SMS not received to contributors"/>
          </filters>
        </filterColumn>
      </autoFilter>
    </customSheetView>
    <customSheetView guid="{F3606F98-A720-4C0C-867F-6272E1163452}" filter="1" showAutoFilter="1">
      <autoFilter ref="$A$1:$R$1057">
        <filterColumn colId="9">
          <filters blank="1">
            <filter val="Priya"/>
            <filter val="Naveen"/>
            <filter val="Namrata"/>
          </filters>
        </filterColumn>
      </autoFilter>
    </customSheetView>
    <customSheetView guid="{ED48E868-6CD5-423F-AB9D-1DE5489C52E5}" filter="1" showAutoFilter="1">
      <autoFilter ref="$A$1:$R$1057"/>
    </customSheetView>
    <customSheetView guid="{E4C229AE-E1FF-4717-B95C-882C9AE147D4}" filter="1" showAutoFilter="1">
      <autoFilter ref="$A$1:$R$1057"/>
    </customSheetView>
    <customSheetView guid="{EBEB5CC5-967A-43A0-A8CD-618D5CDF60A8}" filter="1" showAutoFilter="1">
      <autoFilter ref="$A$1:$R$1057">
        <filterColumn colId="9">
          <filters>
            <filter val="Priya"/>
            <filter val="Naveen"/>
          </filters>
        </filterColumn>
      </autoFilter>
    </customSheetView>
  </customSheetViews>
  <dataValidations>
    <dataValidation type="list" allowBlank="1" showErrorMessage="1" sqref="Q2:Q106">
      <formula1>"Deprecated,Known Bug"</formula1>
    </dataValidation>
    <dataValidation type="list" allowBlank="1" showErrorMessage="1" sqref="N2:N106">
      <formula1>"Manjula,Namrata,Naveen,Priya,Raghavendira"</formula1>
    </dataValidation>
    <dataValidation type="list" allowBlank="1" showErrorMessage="1" sqref="K2:K106">
      <formula1>"Pass,Fail,Blocked,NA"</formula1>
    </dataValidation>
    <dataValidation type="list" allowBlank="1" showErrorMessage="1" sqref="M2:M106">
      <formula1>"16/04/2024,17/04/2024,18/04/2024,19/04/2024,24/04/2024,09/05/2024"</formula1>
    </dataValidation>
    <dataValidation type="list" allowBlank="1" showErrorMessage="1" sqref="I2:I106">
      <formula1>"08-04-2024,10-04-2024,15-04-2024,10/05/2024,13/05/2024,16/05/2024"</formula1>
    </dataValidation>
    <dataValidation type="list" allowBlank="1" showErrorMessage="1" sqref="O2:O106">
      <formula1>"Pass,Fail,NA,Blocked"</formula1>
    </dataValidation>
    <dataValidation type="list" allowBlank="1" showErrorMessage="1" sqref="J2:J106">
      <formula1>"Automation Execution 1,Automation Execution 2,Aparna,Manjula,Namrata,Naveen,Raghavendira,Priya"</formula1>
    </dataValidation>
  </dataValidations>
  <hyperlinks>
    <hyperlink r:id="rId1" ref="G2"/>
    <hyperlink r:id="rId2" ref="G40"/>
    <hyperlink r:id="rId3" ref="H40"/>
    <hyperlink r:id="rId4" ref="G41"/>
    <hyperlink r:id="rId5" ref="H41"/>
    <hyperlink r:id="rId6" ref="L48"/>
    <hyperlink r:id="rId7" ref="P48"/>
    <hyperlink r:id="rId8" ref="P49"/>
    <hyperlink r:id="rId9" ref="L50"/>
    <hyperlink r:id="rId10" ref="P50"/>
    <hyperlink r:id="rId11" ref="G51"/>
    <hyperlink r:id="rId12" ref="H51"/>
    <hyperlink r:id="rId13" ref="P52"/>
    <hyperlink r:id="rId14" ref="P55"/>
    <hyperlink r:id="rId15" ref="L63"/>
    <hyperlink r:id="rId16" ref="P63"/>
    <hyperlink r:id="rId17" ref="L64"/>
    <hyperlink r:id="rId18" ref="P64"/>
    <hyperlink r:id="rId19" ref="L65"/>
    <hyperlink r:id="rId20" ref="P65"/>
    <hyperlink r:id="rId21" ref="P66"/>
    <hyperlink r:id="rId22" ref="L81"/>
    <hyperlink r:id="rId23" ref="L82"/>
    <hyperlink r:id="rId24" ref="L83"/>
    <hyperlink r:id="rId25" ref="L93"/>
    <hyperlink r:id="rId26" ref="P93"/>
    <hyperlink r:id="rId27" ref="P95"/>
    <hyperlink r:id="rId28" ref="P96"/>
  </hyperlinks>
  <drawing r:id="rId29"/>
</worksheet>
</file>

<file path=xl/worksheets/sheet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4.0"/>
    <col customWidth="1" min="6" max="6" width="20.5"/>
  </cols>
  <sheetData>
    <row r="3">
      <c r="C3" s="935" t="s">
        <v>19530</v>
      </c>
      <c r="D3" s="935" t="s">
        <v>19531</v>
      </c>
      <c r="E3" s="935" t="s">
        <v>19532</v>
      </c>
      <c r="F3" s="935" t="s">
        <v>19533</v>
      </c>
      <c r="G3" s="935" t="s">
        <v>19534</v>
      </c>
    </row>
    <row r="4">
      <c r="C4" s="936" t="s">
        <v>646</v>
      </c>
      <c r="D4" s="937">
        <v>0.08</v>
      </c>
      <c r="E4" s="938">
        <v>0.064</v>
      </c>
      <c r="F4" s="939"/>
      <c r="G4" s="939"/>
    </row>
    <row r="5">
      <c r="C5" s="940" t="s">
        <v>472</v>
      </c>
      <c r="D5" s="941">
        <v>0.16</v>
      </c>
      <c r="E5" s="942">
        <v>0.095</v>
      </c>
      <c r="F5" s="489"/>
      <c r="G5" s="489"/>
    </row>
    <row r="6">
      <c r="C6" s="940" t="s">
        <v>491</v>
      </c>
      <c r="D6" s="941">
        <v>0.24</v>
      </c>
      <c r="E6" s="942">
        <v>0.143</v>
      </c>
      <c r="F6" s="489"/>
      <c r="G6" s="489"/>
    </row>
    <row r="7">
      <c r="C7" s="940" t="s">
        <v>504</v>
      </c>
      <c r="D7" s="941">
        <v>0.32</v>
      </c>
      <c r="E7" s="942">
        <v>0.182</v>
      </c>
      <c r="F7" s="489"/>
      <c r="G7" s="489"/>
    </row>
    <row r="8">
      <c r="C8" s="940" t="s">
        <v>1026</v>
      </c>
      <c r="D8" s="941">
        <v>0.4</v>
      </c>
      <c r="E8" s="942">
        <v>0.252</v>
      </c>
      <c r="F8" s="489"/>
      <c r="G8" s="489"/>
    </row>
    <row r="9">
      <c r="C9" s="940" t="s">
        <v>1541</v>
      </c>
      <c r="D9" s="941">
        <v>0.48</v>
      </c>
      <c r="E9" s="942">
        <v>0.313</v>
      </c>
      <c r="F9" s="489"/>
      <c r="G9" s="489"/>
    </row>
    <row r="10">
      <c r="C10" s="940" t="s">
        <v>479</v>
      </c>
      <c r="D10" s="941">
        <v>0.56</v>
      </c>
      <c r="E10" s="942">
        <v>0.379</v>
      </c>
      <c r="F10" s="489"/>
      <c r="G10" s="489"/>
    </row>
    <row r="11">
      <c r="C11" s="940" t="s">
        <v>950</v>
      </c>
      <c r="D11" s="941">
        <v>0.64</v>
      </c>
      <c r="E11" s="942">
        <v>0.439</v>
      </c>
      <c r="F11" s="489"/>
      <c r="G11" s="489"/>
    </row>
    <row r="12">
      <c r="C12" s="940" t="s">
        <v>3569</v>
      </c>
      <c r="D12" s="941">
        <v>0.72</v>
      </c>
      <c r="E12" s="942">
        <v>0.48</v>
      </c>
      <c r="F12" s="489"/>
      <c r="G12" s="489"/>
    </row>
    <row r="13">
      <c r="C13" s="940" t="s">
        <v>6455</v>
      </c>
      <c r="D13" s="941">
        <v>0.8</v>
      </c>
      <c r="E13" s="942">
        <v>0.534</v>
      </c>
      <c r="F13" s="489"/>
      <c r="G13" s="489"/>
    </row>
    <row r="14">
      <c r="C14" s="943">
        <v>45327.0</v>
      </c>
      <c r="D14" s="941">
        <v>0.88</v>
      </c>
      <c r="E14" s="942">
        <v>0.58</v>
      </c>
      <c r="F14" s="489"/>
      <c r="G14" s="489"/>
    </row>
    <row r="15">
      <c r="C15" s="943">
        <v>45356.0</v>
      </c>
      <c r="D15" s="937">
        <v>0.96</v>
      </c>
      <c r="E15" s="938"/>
      <c r="F15" s="939"/>
      <c r="G15" s="939"/>
    </row>
    <row r="16">
      <c r="C16" s="944">
        <v>45448.0</v>
      </c>
      <c r="D16" s="937">
        <v>1.0</v>
      </c>
      <c r="E16" s="938">
        <v>0.649</v>
      </c>
      <c r="F16" s="939"/>
      <c r="G16" s="939"/>
    </row>
    <row r="17">
      <c r="C17" s="943">
        <v>45478.0</v>
      </c>
      <c r="D17" s="941">
        <v>1.0</v>
      </c>
      <c r="E17" s="942">
        <v>0.712</v>
      </c>
      <c r="F17" s="489"/>
      <c r="G17" s="489"/>
    </row>
    <row r="18">
      <c r="C18" s="943">
        <v>45509.0</v>
      </c>
      <c r="D18" s="941">
        <v>1.0</v>
      </c>
      <c r="E18" s="942">
        <v>0.794</v>
      </c>
      <c r="F18" s="489"/>
      <c r="G18" s="489"/>
    </row>
    <row r="19">
      <c r="C19" s="943">
        <v>45540.0</v>
      </c>
      <c r="D19" s="941">
        <v>1.0</v>
      </c>
      <c r="E19" s="942">
        <v>0.869</v>
      </c>
      <c r="F19" s="489"/>
      <c r="G19" s="489"/>
    </row>
    <row r="20">
      <c r="C20" s="945">
        <v>45570.0</v>
      </c>
      <c r="D20" s="937">
        <v>1.0</v>
      </c>
      <c r="E20" s="938">
        <v>0.925</v>
      </c>
      <c r="F20" s="939"/>
      <c r="G20" s="939"/>
    </row>
    <row r="21">
      <c r="C21" s="940" t="s">
        <v>1555</v>
      </c>
      <c r="D21" s="941">
        <v>1.0</v>
      </c>
      <c r="E21" s="942">
        <v>0.954</v>
      </c>
      <c r="F21" s="489"/>
      <c r="G21" s="489"/>
    </row>
    <row r="26">
      <c r="B26" s="946" t="s">
        <v>19535</v>
      </c>
      <c r="C26" s="947" t="s">
        <v>19536</v>
      </c>
      <c r="D26" s="948" t="s">
        <v>19537</v>
      </c>
      <c r="E26" s="949" t="s">
        <v>19538</v>
      </c>
      <c r="F26" s="949" t="s">
        <v>19539</v>
      </c>
      <c r="G26" s="950" t="s">
        <v>19540</v>
      </c>
      <c r="H26" s="951" t="s">
        <v>19541</v>
      </c>
      <c r="I26" s="948" t="s">
        <v>19542</v>
      </c>
      <c r="J26" s="949" t="s">
        <v>19543</v>
      </c>
      <c r="K26" s="951" t="s">
        <v>19544</v>
      </c>
      <c r="L26" s="949" t="s">
        <v>19545</v>
      </c>
      <c r="M26" s="950" t="s">
        <v>19546</v>
      </c>
      <c r="N26" s="951" t="s">
        <v>19547</v>
      </c>
      <c r="O26" s="948" t="s">
        <v>19548</v>
      </c>
      <c r="P26" s="948" t="s">
        <v>19549</v>
      </c>
      <c r="Q26" s="949" t="s">
        <v>19550</v>
      </c>
      <c r="R26" s="948" t="s">
        <v>19551</v>
      </c>
      <c r="S26" s="949" t="s">
        <v>19552</v>
      </c>
      <c r="T26" s="949" t="s">
        <v>19553</v>
      </c>
    </row>
    <row r="27">
      <c r="B27" s="952" t="s">
        <v>471</v>
      </c>
      <c r="C27" s="953">
        <f>COUNTIFS(Workspace!R2:R1009,"16/04/2024",Workspace!S2:S1009,"Manjula",Workspace!T2:T1009,"Pass")</f>
        <v>20</v>
      </c>
      <c r="D27" s="954">
        <f>COUNTIFS('Desktop Sanity'!I2:I1009,"17/04/2024",'Desktop Sanity'!J2:J1009,"Manjula",'Desktop Sanity'!K2:K1009,"Pass")+COUNTIFS('Portal Sanity'!M2:M1009,"17/04/2024",'Portal Sanity'!N2:N1009,"Manjula",'Portal Sanity'!O2:O1009,"Pass")</f>
        <v>59</v>
      </c>
      <c r="E27" s="955">
        <f>COUNTIFS('Portal Sanity'!M2:M1009,"18/04/2024",'Portal Sanity'!N2:N1009,"Manjula",'Portal Sanity'!O2:O1009,"Pass")+COUNTIFS(Profile!P2:P1009,"18/04/2024",Profile!Q2:Q1009,"Manjula",Profile!R2:R1009,"Pass")</f>
        <v>53</v>
      </c>
      <c r="F27" s="956" t="s">
        <v>19554</v>
      </c>
      <c r="G27" s="955">
        <f>COUNTIFS('Portal Sanity'!M2:M1009,"22/04/2024",'Portal Sanity'!N2:N1009,"Manjula",'Portal Sanity'!O2:O1009,"Pass")+COUNTIFS(Login!P2:P1009,"22/04/2024",Login!Q2:Q1009,"Manjula",Login!R2:R1009,"Pass")+COUNTIFS(Profile!P2:P1009,"22/04/2024",Profile!Q2:Q1009,"Manjula",Profile!R2:R1009,"Pass")</f>
        <v>76</v>
      </c>
      <c r="H27" s="954">
        <f>COUNTIFS(Login!P2:P1009,"23/04/2024",Login!Q2:Q1009,"Manjula",Login!R2:R1009,"Pass")+COUNTIFS(Profile!P2:P1009,"23/04/2024",Profile!Q2:Q1009,"Manjula",Profile!R2:R1009,"Pass")</f>
        <v>69</v>
      </c>
      <c r="I27" s="954">
        <f>COUNTIFS('Desktop Sanity'!M2:M1009,"24/04/2024",'Desktop Sanity'!N2:N1009,"Manjula",'Desktop Sanity'!O2:O1009,"Pass")+COUNTIFS('Portal Sanity'!M2:M1009,"24/04/2024",'Portal Sanity'!N2:N1009,"Manjula",'Portal Sanity'!O2:O1009,"Pass")+COUNTIFS(Login!P2:P1009,"24/04/2024",Login!Q2:Q1009,"Manjula",Login!R2:R1009,"Pass")+COUNTIFS(Profile!P2:P1009,"24/04/2024",Profile!Q2:Q1009,"Manjula",Profile!R2:R1009,"Pass")</f>
        <v>80</v>
      </c>
      <c r="J27" s="954">
        <f>COUNTIFS('Desktop Sanity'!M2:M1009,"25/04/2024",'Desktop Sanity'!N2:N1009,"Manjula",'Desktop Sanity'!O2:O1009,"Pass")+COUNTIFS('Portal Sanity'!M2:M1009,"25/04/2024",'Portal Sanity'!N2:N1009,"Manjula",'Portal Sanity'!O2:O1009,"Pass")+COUNTIFS(Login!P2:P1009,"25/04/2024",Login!Q2:Q1009,"Manjula",Login!R2:R1009,"Pass")+COUNTIFS(Profile!P2:P1009,"25/04/2024",Profile!Q2:Q1009,"Manjula",Profile!R2:R1009,"Pass")</f>
        <v>78</v>
      </c>
      <c r="K27" s="954">
        <f>COUNTIFS('Desktop Sanity'!M2:M1009,"29/04/2024",'Desktop Sanity'!N2:N1009,"Manjula",'Desktop Sanity'!O2:O1009,"Pass")+COUNTIFS('Portal Sanity'!M2:M1009,"29/04/2024",'Portal Sanity'!N2:N1009,"Manjula",'Portal Sanity'!O2:O1009,"Pass")+COUNTIFS(Login!P2:P1009,"29/04/2024",Login!Q2:Q1009,"Manjula",Login!R2:R1009,"Pass")+COUNTIFS(Profile!P2:P1009,"29/04/2024",Profile!Q2:Q1009,"Manjula",Profile!R2:R1009,"Pass")+COUNTIFS(Groups!O2:O1009,"29/04/2024",Groups!P2:P1009,"Manjula",Groups!Q2:Q1009,"Pass")</f>
        <v>81</v>
      </c>
      <c r="L27" s="954">
        <f>COUNTIFS('Desktop Sanity'!M2:M1009,"30/04/2024",'Desktop Sanity'!N2:N1009,"Manjula",'Desktop Sanity'!O2:O1009,"Pass")+COUNTIFS('Portal Sanity'!M2:M1009,"30/04/2024",'Portal Sanity'!N2:N1009,"Manjula",'Portal Sanity'!O2:O1009,"Pass")+COUNTIFS(Login!P2:P1009,"30/04/2024",Login!Q2:Q1009,"Manjula",Login!R2:R1009,"Pass")+COUNTIFS(Profile!P2:P1009,"30/04/2024",Profile!Q2:Q1009,"Manjula",Profile!R2:R1009,"Pass")+COUNTIFS(Groups!O2:O1009,"30/04/2024",Groups!P2:P1009,"Manjula",Groups!Q2:Q1009,"Pass")+COUNTIFS('Course Consumption'!P2:P1009,"30/04/2024",'Course Consumption'!Q2:Q1009,"Manjula",'Course Consumption'!R2:R1009,"Pass")+COUNTIFS('PortalDesktop App Specific test'!O2:O1009,"30/04/2024",'PortalDesktop App Specific test'!P2:P1009,"Manjula",'PortalDesktop App Specific test'!Q2:Q1009,"Pass")</f>
        <v>81</v>
      </c>
      <c r="M27" s="957" t="s">
        <v>19554</v>
      </c>
      <c r="N27" s="958" t="s">
        <v>19554</v>
      </c>
      <c r="O27" s="959">
        <f>COUNTIFS(Accessibility!O2:O1009,"06/05/2024",Accessibility!P2:P1009,"Manjula",Accessibility!Q2:Q1009,"Pass")</f>
        <v>81</v>
      </c>
      <c r="P27" s="959">
        <f>COUNTIFS(Accessibility!O2:O1009,"07/05/2024",Accessibility!P2:P1009,"Manjula",Accessibility!Q2:Q1009,"Pass")+COUNTIFS('PortalDesktop App Specific test'!O2:O1009,"07/05/2024",'PortalDesktop App Specific test'!P2:P1009,"Manjula",'PortalDesktop App Specific test'!Q2:Q1009,"Pass")+COUNTIFS('Portal Desktop App Configurabil'!O2:O1009,"07/05/2024",'Portal Desktop App Configurabil'!P2:P1009,"Manjula",'Portal Desktop App Configurabil'!Q2:Q1009,"Pass")</f>
        <v>80</v>
      </c>
      <c r="Q27" s="955">
        <f>COUNTIFS(Accessibility!O2:O1009,"08/05/2024",Accessibility!P2:P1009,"Manjula",Accessibility!Q2:Q1009,"Pass")+COUNTIFS('PortalDesktop App Specific test'!O2:O1009,"08/05/2024",'PortalDesktop App Specific test'!P2:P1009,"Manjula",'PortalDesktop App Specific test'!Q2:Q1009,"Pass")+COUNTIFS('Portal Desktop App Configurabil'!O2:O1009,"08/05/2024",'Portal Desktop App Configurabil'!P2:P1009,"Manjula",'Portal Desktop App Configurabil'!Q2:Q1009,"Pass")+COUNTIFS('Offline Scenarios'!O2:O1009,"08/05/2024",'Offline Scenarios'!P2:P1009,"Manjula",'Offline Scenarios'!Q2:Q1009,"Pass")+COUNTIFS('7.0 New Features'!S2:S1009,"08/05/2024",'7.0 New Features'!T2:T1009,"Manjula",'7.0 New Features'!U2:U1009,"Pass")</f>
        <v>80</v>
      </c>
      <c r="R27" s="954">
        <f>COUNTIFS(Accessibility!O2:O1009,"09/05/2024",Accessibility!P2:P1009,"Manjula",Accessibility!Q2:Q1009,"Pass")+COUNTIFS('PortalDesktop App Specific test'!O2:O1009,"09/05/2024",'PortalDesktop App Specific test'!P2:P1009,"Manjula",'PortalDesktop App Specific test'!Q2:Q1009,"Pass")+COUNTIFS('Portal Desktop App Configurabil'!O2:O1009,"09/05/2024",'Portal Desktop App Configurabil'!P2:P1009,"Manjula",'Portal Desktop App Configurabil'!Q2:Q1009,"Pass")+COUNTIFS('Offline Scenarios'!O2:O1009,"09/05/2024",'Offline Scenarios'!P2:P1009,"Manjula",'Offline Scenarios'!Q2:Q1009,"Pass")+COUNTIFS('7.0 New Features'!S2:S1009,"09/05/2024",'7.0 New Features'!T2:T1009,"Manjula",'7.0 New Features'!U2:U1009,"Pass")</f>
        <v>85</v>
      </c>
      <c r="S27" s="955">
        <f>COUNTIFS(Accessibility!O2:O1009,"10/05/2024",Accessibility!P2:P1009,"Manjula",Accessibility!Q2:Q1009,"Pass")+COUNTIFS('PortalDesktop App Specific test'!O2:O1009,"10/05/2024",'PortalDesktop App Specific test'!P2:P1009,"Manjula",'PortalDesktop App Specific test'!Q2:Q1009,"Pass")+COUNTIFS('Portal Desktop App Configurabil'!O2:O1009,"10/05/2024",'Portal Desktop App Configurabil'!P2:P1009,"Manjula",'Portal Desktop App Configurabil'!Q2:Q1009,"Pass")+COUNTIFS('Offline Scenarios'!O2:O1009,"10/05/2024",'Offline Scenarios'!P2:P1009,"Manjula",'Offline Scenarios'!Q2:Q1009,"Pass")+COUNTIFS('7.0 New Features'!S2:S1009,"10/05/2024",'7.0 New Features'!T2:T1009,"Manjula",'7.0 New Features'!U2:U1009,"Pass")+COUNTIFS('Digital Textbook Consumption'!O2:O1009,"10/05/2024",'Digital Textbook Consumption'!P2:P1009,"Manjula",'Digital Textbook Consumption'!Q2:Q1009,"Pass")</f>
        <v>65</v>
      </c>
    </row>
    <row r="28">
      <c r="B28" s="952" t="s">
        <v>215</v>
      </c>
      <c r="C28" s="960" t="s">
        <v>19554</v>
      </c>
      <c r="D28" s="954">
        <f>COUNTIFS(Workspace!R2:R1009,"17/04/2024",Workspace!S2:S1009,"Priya",Workspace!T2:T1009,"Pass")</f>
        <v>54</v>
      </c>
      <c r="E28" s="955">
        <f>COUNTIFS(Workspace!R2:R1009,"18/04/2024",Workspace!S2:S1009,"Priya",Workspace!T2:T1009,"Pass")</f>
        <v>63</v>
      </c>
      <c r="F28" s="954">
        <f>COUNTIFS(Workspace!R2:R1009,"19/04/2024",Workspace!S2:S1009,"Priya",Workspace!T2:T1009,"Pass")+COUNTIFS('QR code'!P2:P1009,"19/04/2024",'QR code'!Q2:Q1009,"Priya",'QR code'!R2:R1009,"Pass")</f>
        <v>67</v>
      </c>
      <c r="G28" s="955">
        <f>COUNTIFS(Workspace!R2:R1009,"22/04/2024",Workspace!S2:S1009,"Priya",Workspace!T2:T1009,"Pass")+COUNTIFS('QR code'!P2:P1009,"22/04/2024",'QR code'!Q2:Q1009,"Priya",'QR code'!R2:R1009,"Pass")</f>
        <v>80</v>
      </c>
      <c r="H28" s="954">
        <f>COUNTIFS(Workspace!R2:R1009,"23/04/2024",Workspace!S2:S1009,"Priya",Workspace!T2:T1009,"Pass")+COUNTIFS('QR code'!P2:P1009,"23/04/2024",'QR code'!Q2:Q1009,"Priya",'QR code'!R2:R1009,"Pass")</f>
        <v>81</v>
      </c>
      <c r="I28" s="954">
        <f>COUNTIFS(Workspace!R2:R1009,"24/04/2024",Workspace!S2:S1009,"Priya",Workspace!T2:T1009,"Pass")+COUNTIFS('QR code'!P2:P1009,"24/04/2024",'QR code'!Q2:Q1009,"Priya",'QR code'!R2:R1009,"Pass")</f>
        <v>80</v>
      </c>
      <c r="J28" s="954">
        <f>COUNTIFS(Workspace!R2:R1009,"25/04/2024",Workspace!S2:S1009,"Priya",Workspace!T2:T1009,"Pass")+COUNTIFS('QR code'!P2:P1009,"25/04/2024",'QR code'!Q2:Q1009,"Priya",'QR code'!R2:R1009,"Pass")</f>
        <v>80</v>
      </c>
      <c r="K28" s="954">
        <f>COUNTIFS(Workspace!R2:R1009,"29/04/2024",Workspace!S2:S1009,"Priya",Workspace!T2:T1009,"Pass")+COUNTIFS('QR code'!P2:P1009,"29/04/2024",'QR code'!Q2:Q1009,"Priya",'QR code'!R2:R1009,"Pass")</f>
        <v>50</v>
      </c>
      <c r="L28" s="956" t="s">
        <v>60</v>
      </c>
      <c r="M28" s="956" t="s">
        <v>60</v>
      </c>
      <c r="N28" s="956" t="s">
        <v>60</v>
      </c>
      <c r="O28" s="959">
        <f>COUNTIFS(Workspace!R2:R1009,"06/05/2024",Workspace!S2:S1009,"Priya",Workspace!T2:T1009,"Pass")+COUNTIFS('QR code'!P2:P1009,"06/05/2024",'QR code'!Q2:Q1009,"Priya",'QR code'!R2:R1009,"Pass")</f>
        <v>47</v>
      </c>
      <c r="P28" s="959">
        <f>COUNTIFS('7.0.0 New Feature S1 Defects'!D2:D1009,"Priya",'7.0.0 New Feature S1 Defects'!E2:E1009,"Pass",'7.0.0 New Feature S1 Defects'!C2:C1009,"07/05/2024")+COUNTIFS('6.0.0 OCI S1 Defects'!C2:C1009,"07/05/2024",'6.0.0 OCI S1 Defects'!D2:D1009,"Priya",'6.0.0 OCI S1 Defects'!E2:E1009,"Pass")+COUNTIFS('QR code'!P2:P1009,"07/05/2024",'QR code'!Q2:Q1009,"Priya",'QR code'!R2:R1009,"Pass")</f>
        <v>38</v>
      </c>
      <c r="Q28" s="955">
        <f>COUNTIFS('7.0.0 New Feature S1 Defects'!D2:D1009,"Priya",'7.0.0 New Feature S1 Defects'!E2:E1009,"Pass",'7.0.0 New Feature S1 Defects'!C2:C1009,"08/05/2024")+COUNTIFS('6.0.0 OCI S1 Defects'!C2:C1009,"08/05/2024",'6.0.0 OCI S1 Defects'!D2:D1009,"Priya",'6.0.0 OCI S1 Defects'!E2:E1009,"Pass")+COUNTIFS('QR code'!P2:P1009,"08/05/2024",'QR code'!Q2:Q1009,"Priya",'QR code'!R2:R1009,"Pass")+COUNTIFS(Workspace!R2:R1009,"08/05/2024",Workspace!S2:S1009,"Priya",Workspace!T2:T1009,"Pass")</f>
        <v>20</v>
      </c>
      <c r="R28" s="954">
        <f>COUNTIFS('QR code'!P2:P1009,"09/05/2024",'QR code'!Q2:Q1009,"Priya",'QR code'!R2:R1009,"Pass")+COUNTIFS('Content Consumption'!P2:P1009,"09/05/2024",'Content Consumption'!Q2:Q1009,"Priya",'Content Consumption'!R2:R1009,"Pass")+COUNTIFS('Course Consumption'!P2:P1009,"09/05/2024",'Course Consumption'!Q2:Q1009,"Priya",'Course Consumption'!R2:R1009,"Pass")+COUNTIFS('Mobile specific Test Cases'!O2:O1009,"09/05/2024",'Mobile specific Test Cases'!P2:P1009,"Priya",'Mobile specific Test Cases'!Q2:Q1009,"Pass")</f>
        <v>56</v>
      </c>
      <c r="S28" s="955">
        <f>COUNTIFS('QR code'!P2:P1009,"10/05/2024",'QR code'!Q2:Q1009,"Priya",'QR code'!R2:R1009,"Pass")+COUNTIFS('Content Consumption'!P2:P1009,"10/05/2024",'Content Consumption'!Q2:Q1009,"Priya",'Content Consumption'!R2:R1009,"Pass")+COUNTIFS('Course Consumption'!P2:P1009,"10/05/2024",'Course Consumption'!Q2:Q1009,"Priya",'Course Consumption'!R2:R1009,"Pass")+COUNTIFS('Mobile specific Test Cases'!O2:O1009,"10/05/2024",'Mobile specific Test Cases'!P2:P1009,"Priya",'Mobile specific Test Cases'!Q2:Q1009,"Pass")+COUNTIFS('7.0 New Features'!S2:S1009,"10/05/2024",'7.0 New Features'!T2:T1009,"Priya",'7.0 New Features'!U2:U1009,"Pass")</f>
        <v>65</v>
      </c>
    </row>
    <row r="29">
      <c r="B29" s="952" t="s">
        <v>94</v>
      </c>
      <c r="C29" s="953">
        <f>COUNTIFS(QUML!P2:P1009,"16/4/2024",QUML!Q2:Q1009,"Naveen",QUML!R2:R1009,"Pass")</f>
        <v>24</v>
      </c>
      <c r="D29" s="954">
        <f>COUNTIFS(QUML!P2:P1009,"17/04/2024",QUML!Q2:Q1009,"Naveen",QUML!R2:R1009,"Pass")</f>
        <v>60</v>
      </c>
      <c r="E29" s="955">
        <f>COUNTIFS(QUML!P2:P1009,"18/04/2024",QUML!Q2:Q1009,"Naveen",QUML!R2:R1009,"Pass")+COUNTIFS('Mobile Sanity'!M2:M1009,"18/04/2024",'Mobile Sanity'!N2:N1009,"Naveen",'Mobile Sanity'!O2:O1009,"Pass")+COUNTIFS('Mobile Sanity'!M2:M1009,"18/04/2024",'Mobile Sanity'!N2:N1009,"Naveen",'Mobile Sanity'!O2:O1009,"Fail")+COUNTIFS(QUML!P2:P1009,"18/04/2024",QUML!Q2:Q1009,"Naveen",QUML!R2:R1009,"Fail")</f>
        <v>55</v>
      </c>
      <c r="F29" s="954">
        <f>COUNTIFS(QUML!P2:P1009,"19/04/2024",QUML!Q2:Q1009,"Naveen",QUML!R2:R1009,"Pass")</f>
        <v>59</v>
      </c>
      <c r="G29" s="955">
        <f>COUNTIFS(QUML!P2:P1009,"22/04/2024",QUML!Q2:Q1009,"Naveen",QUML!R2:R1009,"Pass")+COUNTIFS('Mobile Sanity'!M2:M1009,"22/04/2024",'Mobile Sanity'!N2:N1009,"Naveen",'Mobile Sanity'!O2:O1009,"Pass")</f>
        <v>80</v>
      </c>
      <c r="H29" s="954">
        <f>COUNTIFS(QUML!P2:P1009,"23/04/2024",QUML!Q2:Q1009,"Naveen",QUML!R2:R1009,"Pass")</f>
        <v>40</v>
      </c>
      <c r="I29" s="954">
        <f>COUNTIFS(QUML!P2:P1009,"24/04/2024",QUML!Q2:Q1009,"Naveen",QUML!R2:R1009,"Pass")</f>
        <v>40</v>
      </c>
      <c r="J29" s="954">
        <f>COUNTIFS(QUML!P2:P1009,"25/04/2024",QUML!Q2:Q1009,"Naveen",QUML!R2:R1009,"Pass")</f>
        <v>5</v>
      </c>
      <c r="K29" s="956">
        <f>COUNTIFS(QUML!P2:P1009,"29/04/2024",QUML!Q2:Q1009,"Naveen",QUML!R2:R1009,"Pass")</f>
        <v>60</v>
      </c>
      <c r="L29" s="954">
        <f>COUNTIFS(QUML!P2:P1009,"30/04/2024",QUML!Q2:Q1009,"Naveen",QUML!R2:R1009,"Pass")</f>
        <v>70</v>
      </c>
      <c r="M29" s="954">
        <f>COUNTIFS(QUML!P2:P1009,"02/05/2024",QUML!Q2:Q1009,"Naveen",QUML!R2:R1009,"Pass")+COUNTIFS(Groups!O2:O1009,"02/05/2024",Groups!P2:P1009,"Naveen",Groups!Q2:Q1009,"Pass")+COUNTIFS('Offline Scenarios'!O2:O1009,"02/05/2024",'Offline Scenarios'!P2:P1009,"Naveen",'Offline Scenarios'!Q2:Q1009,"Pass")</f>
        <v>70</v>
      </c>
      <c r="N29" s="954">
        <f>COUNTIFS(QUML!P2:P1009,"03/05/2024",QUML!Q2:Q1009,"Naveen",QUML!R2:R1009,"Pass")+COUNTIFS(Groups!O2:O1009,"03/05/2024",Groups!P2:P1009,"Naveen",Groups!Q2:Q1009,"Pass")+COUNTIFS('Offline Scenarios'!O2:O1009,"03/05/2024",'Offline Scenarios'!P2:P1009,"Naveen",'Offline Scenarios'!Q2:Q1009,"Pass")+COUNTIFS(#REF!,"03/05/2024",#REF!,"Naveen",#REF!,"Pass")</f>
        <v>32</v>
      </c>
      <c r="O29" s="959">
        <f>COUNTIFS('7.0 New Features'!S2:S1009,"06/05/2024",'7.0 New Features'!T2:T1009,"Naveen",'7.0 New Features'!U2:U1009,"Pass")+COUNTIFS(QUML!P2:P1009,"06/05/2024",QUML!Q2:Q1009,"Naveen",QUML!R2:R1009,"Pass")</f>
        <v>80</v>
      </c>
      <c r="P29" s="959">
        <f>COUNTIFS(Accessibility!O2:O1009,"07/05/2024",Accessibility!P2:P1009,"Naveen",Accessibility!Q2:Q1009,"Pass")+COUNTIFS(Groups!O2:O1009,"07/05/2024",Groups!P2:P1009,"Naveen",Groups!Q2:Q1009,"Pass")+COUNTIFS('Course Consumption'!P2:P1009,"07/05/2024",'Course Consumption'!Q2:Q1009,"Naveen",'Course Consumption'!R2:R1009,"Pass")+COUNTIFS(QUML!P2:P1009,"07/05/2024",QUML!Q2:Q1009,"Naveen",QUML!R2:R1009,"Pass")+COUNTIFS(QUML!P2:P1009,"07/05/2024",QUML!Q2:Q1009,"Naveen",QUML!R2:R1009,"Fail")</f>
        <v>73</v>
      </c>
      <c r="Q29" s="955">
        <f>COUNTIFS(Accessibility!O2:O1009,"08/05/2024",Accessibility!P2:P1009,"Naveen",Accessibility!Q2:Q1009,"Pass")+COUNTIFS(Groups!O2:O1009,"08/05/2024",Groups!P2:P1009,"Naveen",Groups!Q2:Q1009,"Pass")+COUNTIFS('7.0 New Features'!S2:S1009,"08/05/2024",'7.0 New Features'!T2:T1009,"Naveen",'7.0 New Features'!U2:U1009,"Pass")+COUNTIFS('Content Consumption'!P2:P1009,"08/05/2024",'Content Consumption'!Q2:Q1009,"Naveen",'Content Consumption'!R2:R1009,"Pass")</f>
        <v>55</v>
      </c>
      <c r="R29" s="954">
        <f>COUNTIFS('Content Consumption'!P2:P1009,"09/05/2024",'Content Consumption'!Q2:Q1009,"Naveen",'Content Consumption'!R2:R1009,"Pass")+COUNTIFS('7.0 New Features'!S2:S1009,"09/05/2024",'7.0 New Features'!T2:T1009,"Naveen",'7.0 New Features'!U2:U1009,"Pass")+COUNTIFS(QUML!P2:P1009,"09/05/2024",QUML!Q2:Q1009,"Naveen",QUML!R2:R1009,"Pass")+COUNTIFS(Login!P2:P1009,"09/05/2024",Login!Q2:Q1009,"Naveen",Login!R2:R1009,"Pass")+COUNTIFS(Groups!O2:O1009,"09/05/2024",Groups!P2:P1009,"Naveen",Groups!Q2:Q1009,"Pass")+COUNTIFS('Digital Textbook Consumption'!O2:O1009,"09/05/2024",'Digital Textbook Consumption'!P2:P1009,"Naveen",'Digital Textbook Consumption'!Q2:Q1009,"Pass")+COUNTIFS('Course Consumption'!P2:P1009,"09/05/2024",'Course Consumption'!Q2:Q1009,"Naveen",'Course Consumption'!R2:R1009,"Pass")</f>
        <v>80</v>
      </c>
      <c r="S29" s="955">
        <f>COUNTIFS('Content Consumption'!P2:P1009,"10/05/2024",'Content Consumption'!Q2:Q1009,"Naveen",'Content Consumption'!R2:R1009,"Pass")+COUNTIFS('7.0 New Features'!S2:S1009,"10/05/2024",'7.0 New Features'!T2:T1009,"Naveen",'7.0 New Features'!U2:U1009,"Pass")+COUNTIFS(QUML!P2:P1009,"10/05/2024",QUML!Q2:Q1009,"Naveen",QUML!R2:R1009,"Pass")+COUNTIFS(Login!P2:P1009,"10/05/2024",Login!Q2:Q1009,"Naveen",Login!R2:R1009,"Pass")+COUNTIFS(Groups!O2:O1009,"10/05/2024",Groups!P2:P1009,"Naveen",Groups!Q2:Q1009,"Pass")+COUNTIFS('Digital Textbook Consumption'!O2:O1009,"10/05/2024",'Digital Textbook Consumption'!P2:P1009,"Naveen",'Digital Textbook Consumption'!Q2:Q1009,"Pass")+COUNTIFS('Course Consumption'!P2:P1009,"10/05/2024",'Course Consumption'!Q2:Q1009,"Naveen",'Course Consumption'!R2:R1009,"Pass")+COUNTIFS('6.0.0 OCI S1 Defects'!C2:C1009,"10/05/2024",'6.0.0 OCI S1 Defects'!D2:D1009,"Naveen",'6.0.0 OCI S1 Defects'!E2:E1009,"Pass")+COUNTIFS('6.0.0 OCI S1 Defects'!C2:C1009,"10/05/2024",'6.0.0 OCI S1 Defects'!D2:D1009,"Naveen",'6.0.0 OCI S1 Defects'!E2:E1009,"Fail")+COUNTIFS(Profile!P2:P1009,"10/05/2024",Profile!Q2:Q1009,"Naveen",Profile!R2:R1009,"Pass")+COUNTIFS('7.0.0 New Feature S1 Defects'!C2:C1009,"10/05/2024",'7.0.0 New Feature S1 Defects'!D2:D1009,"Naveen",'7.0.0 New Feature S1 Defects'!E2:E1009,"Pass")+COUNTIFS('7.0.0 New Feature S1 Defects'!C2:C1009,"10/05/2024",'7.0.0 New Feature S1 Defects'!D2:D1009,"Naveen",'7.0.0 New Feature S1 Defects'!E2:E1009,"Fail")</f>
        <v>41</v>
      </c>
    </row>
    <row r="30">
      <c r="B30" s="952" t="s">
        <v>331</v>
      </c>
      <c r="C30" s="953">
        <f>COUNTIFS(#REF!,"06/06/2023",#REF!,"Poornima",#REF!,"Pass")+COUNTIFS(#REF!,"06/06/2023",#REF!,"Poornima",#REF!,"Fail")</f>
        <v>0</v>
      </c>
      <c r="D30" s="954">
        <f>COUNTIFS('Mobile Sanity'!M2:M1009,"17/04/2024",'Mobile Sanity'!N2:N1009,"Poornima",'Mobile Sanity'!O2:O1009,"Pass")+COUNTIFS('Portal Sanity'!M2:M1009,"17/04/2024",'Portal Sanity'!N2:N1009,"Poornima",'Portal Sanity'!O2:O1009,"Pass")</f>
        <v>20</v>
      </c>
      <c r="E30" s="957" t="s">
        <v>19554</v>
      </c>
      <c r="F30" s="954">
        <f>COUNTIFS('Mobile Sanity'!M2:M1009,"19/04/2024",'Mobile Sanity'!N2:N1009,"Poornima",'Mobile Sanity'!O2:O1009,"Pass")+COUNTIFS(Login!P2:P1009,"19/04/2024",Login!Q2:Q1009,"Poornima",Login!R2:R1009,"Pass")</f>
        <v>51</v>
      </c>
      <c r="G30" s="955">
        <f>COUNTIFS('Mobile Sanity'!M2:M1009,"22/04/2024",'Mobile Sanity'!N2:N1009,"Poornima",'Mobile Sanity'!O2:O1009,"Pass")+COUNTIFS(Login!P2:P1009,"22/04/2024",Login!Q2:Q1009,"Poornima",Login!R2:R1009,"Pass")+COUNTIFS(Profile!P2:P1009,"22/04/2024",Profile!Q2:Q1009,"Poornima",Profile!R2:R1009,"Pass")</f>
        <v>80</v>
      </c>
      <c r="H30" s="954">
        <f>COUNTIFS('Mobile Sanity'!M2:M1009,"23/04/2024",'Mobile Sanity'!N2:N1009,"Poornima",'Mobile Sanity'!O2:O1009,"Pass")+COUNTIFS(Login!P2:P1009,"23/04/2024",Login!Q2:Q1009,"Poornima",Login!R2:R1009,"Pass")+COUNTIFS(Profile!P2:P1009,"23/04/2024",Profile!Q2:Q1009,"Poornima",Profile!R2:R1009,"Pass")+COUNTIFS('Mobile specific Test Cases'!O2:O1009,"23/04/2024",'Mobile specific Test Cases'!P2:P1009,"Poornima",'Mobile specific Test Cases'!Q2:Q1009,"Pass")+COUNTIFS('Mobile configurability'!O2:O1009,"23/04/2024",'Mobile configurability'!P2:P1009,"Poornima",'Mobile configurability'!Q2:Q1009,"Pass")</f>
        <v>83</v>
      </c>
      <c r="I30" s="954">
        <f>COUNTIFS('Mobile Sanity'!M2:M1009,"24/04/2024",'Mobile Sanity'!N2:N1009,"Poornima",'Mobile Sanity'!O2:O1009,"Pass")+COUNTIFS(Login!P2:P1009,"24/04/2024",Login!Q2:Q1009,"Poornima",Login!R2:R1009,"Pass")+COUNTIFS(Profile!P2:P1009,"24/04/2024",Profile!Q2:Q1009,"Poornima",Profile!R2:R1009,"Pass")+COUNTIFS('Mobile specific Test Cases'!O2:O1009,"24/04/2024",'Mobile specific Test Cases'!P2:P1009,"Poornima",'Mobile specific Test Cases'!Q2:Q1009,"Pass")+COUNTIFS('Mobile configurability'!O2:O1009,"24/04/2024",'Mobile configurability'!P2:P1009,"Poornima",'Mobile configurability'!Q2:Q1009,"Pass")+COUNTIFS('Course Consumption'!P2:P1009,"24/04/2024",'Course Consumption'!Q2:Q1009,"Poornima",'Course Consumption'!R2:R1009,"Pass")</f>
        <v>84</v>
      </c>
      <c r="J30" s="954">
        <f>COUNTIFS(Login!P2:P1009,"25/04/2024",Login!Q2:Q1009,"Poornima",Login!R2:R1009,"Pass")+COUNTIFS(Profile!P2:P1009,"25/04/2024",Profile!Q2:Q1009,"Poornima",Profile!R2:R1009,"Pass")+COUNTIFS('Mobile specific Test Cases'!O2:O1009,"25/04/2024",'Mobile specific Test Cases'!P2:P1009,"Poornima",'Mobile specific Test Cases'!Q2:Q1009,"Pass")+COUNTIFS('Mobile configurability'!O2:O1009,"25/04/2024",'Mobile configurability'!P2:P1009,"Poornima",'Mobile configurability'!Q2:Q1009,"Pass")+COUNTIFS('Course Consumption'!P2:P1009,"25/04/2024",'Course Consumption'!Q2:Q1009,"Poornima",'Course Consumption'!R2:R1009,"Pass")</f>
        <v>79</v>
      </c>
      <c r="K30" s="954">
        <f>COUNTIFS(Login!P2:P1009,"29/04/2024",Login!Q2:Q1009,"Poornima",Login!R2:R1009,"Pass")+COUNTIFS(Profile!P2:P1009,"29/04/2024",Profile!Q2:Q1009,"Poornima",Profile!R2:R1009,"Pass")+COUNTIFS('Mobile specific Test Cases'!O2:O1009,"29/04/2024",'Mobile specific Test Cases'!P2:P1009,"Poornima",'Mobile specific Test Cases'!Q2:Q1009,"Pass")+COUNTIFS('Mobile configurability'!O2:O1009,"29/04/2024",'Mobile configurability'!P2:P1009,"Poornima",'Mobile configurability'!Q2:Q1009,"Pass")+COUNTIFS('Course Consumption'!P2:P1009,"29/04/2024",'Course Consumption'!Q2:Q1009,"Poornima",'Course Consumption'!R2:R1009,"Pass")+COUNTIFS('Digital Textbook Consumption'!O2:O1009,"29/04/2024",'Digital Textbook Consumption'!P2:P1009,"Poornima",'Digital Textbook Consumption'!Q2:Q1009,"Pass")</f>
        <v>41</v>
      </c>
      <c r="L30" s="954">
        <f>COUNTIFS(Login!P2:P1009,"30/04/2024",Login!Q2:Q1009,"Poornima",Login!R2:R1009,"Pass")+COUNTIFS(Profile!P2:P1009,"30/04/2024",Profile!Q2:Q1009,"Poornima",Profile!R2:R1009,"Pass")+COUNTIFS('Mobile specific Test Cases'!O2:O1009,"30/04/2024",'Mobile specific Test Cases'!P2:P1009,"Poornima",'Mobile specific Test Cases'!Q2:Q1009,"Pass")+COUNTIFS('Mobile configurability'!O2:O1009,"30/04/2024",'Mobile configurability'!P2:P1009,"Poornima",'Mobile configurability'!Q2:Q1009,"Pass")+COUNTIFS('Course Consumption'!P2:P1009,"30/04/2024",'Course Consumption'!Q2:Q1009,"Poornima",'Course Consumption'!R2:R1009,"Pass")+COUNTIFS('Digital Textbook Consumption'!O2:O1009,"30/04/2024",'Digital Textbook Consumption'!P2:P1009,"Poornima",'Digital Textbook Consumption'!Q2:Q1009,"Pass")+COUNTIFS('Content Consumption'!P2:P1009,"30/04/2024",'Content Consumption'!Q2:Q1009,"Poornima",'Content Consumption'!R2:R1009,"Pass")+COUNTIFS('Offline Scenarios'!O2:O1009,"30/04/2024",'Offline Scenarios'!P2:P1009,"Poornima",'Offline Scenarios'!Q2:Q1009,"Pass")</f>
        <v>76</v>
      </c>
      <c r="M30" s="954">
        <f>COUNTIFS(Login!P2:P1009,"02/05/2024",Login!Q2:Q1009,"Poornima",Login!R2:R1009,"Pass")+COUNTIFS(Profile!P2:P1009,"02/05/2024",Profile!Q2:Q1009,"Poornima",Profile!R2:R1009,"Pass")+COUNTIFS('Mobile specific Test Cases'!O2:O1009,"02/05/2024",'Mobile specific Test Cases'!P2:P1009,"Poornima",'Mobile specific Test Cases'!Q2:Q1009,"Pass")+COUNTIFS('Mobile configurability'!O2:O1009,"02/05/2024",'Mobile configurability'!P2:P1009,"Poornima",'Mobile configurability'!Q2:Q1009,"Pass")+COUNTIFS('Course Consumption'!P2:P1009,"02/05/2024",'Course Consumption'!Q2:Q1009,"Poornima",'Course Consumption'!R2:R1009,"Pass")+COUNTIFS('Digital Textbook Consumption'!O2:O1009,"02/05/2024",'Digital Textbook Consumption'!P2:P1009,"Poornima",'Digital Textbook Consumption'!Q2:Q1009,"Pass")+COUNTIFS('Content Consumption'!P2:P1009,"02/05/2024",'Content Consumption'!Q2:Q1009,"Poornima",'Content Consumption'!R2:R1009,"Pass")+COUNTIFS('Offline Scenarios'!O2:O1009,"02/05/2024",'Offline Scenarios'!P2:P1009,"Poornima",'Offline Scenarios'!Q2:Q1009,"Pass")+COUNTIFS(Groups!O2:O1009,"02/05/2024",Groups!P2:P1009,"Poornima",Groups!Q2:Q1009,"Pass")+COUNTIFS(Accessibility!O2:O1009,"02/05/2024",Accessibility!P2:P1009,"Poornima",Accessibility!Q2:Q1009,"Pass")</f>
        <v>102</v>
      </c>
      <c r="N30" s="954">
        <f>COUNTIFS(Login!P2:P1009,"03/05/2024",Login!Q2:Q1009,"Poornima",Login!R2:R1009,"Pass")+COUNTIFS(Profile!P2:P1009,"03/05/2024",Profile!Q2:Q1009,"Poornima",Profile!R2:R1009,"Pass")+COUNTIFS('Mobile specific Test Cases'!O2:O1009,"03/05/2024",'Mobile specific Test Cases'!P2:P1009,"Poornima",'Mobile specific Test Cases'!Q2:Q1009,"Pass")+COUNTIFS('Mobile configurability'!O2:O1009,"03/05/2024",'Mobile configurability'!P2:P1009,"Poornima",'Mobile configurability'!Q2:Q1009,"Pass")+COUNTIFS('Course Consumption'!P2:P1009,"03/05/2024",'Course Consumption'!Q2:Q1009,"Poornima",'Course Consumption'!R2:R1009,"Pass")+COUNTIFS('Digital Textbook Consumption'!O2:O1009,"03/05/2024",'Digital Textbook Consumption'!P2:P1009,"Poornima",'Digital Textbook Consumption'!Q2:Q1009,"Pass")+COUNTIFS('Content Consumption'!P2:P1009,"03/05/2024",'Content Consumption'!Q2:Q1009,"Poornima",'Content Consumption'!R2:R1009,"Pass")+COUNTIFS('Offline Scenarios'!O2:O1009,"03/05/2024",'Offline Scenarios'!P2:P1009,"Poornima",'Offline Scenarios'!Q2:Q1009,"Pass")+COUNTIFS(Groups!O2:O1009,"03/05/2024",Groups!P2:P1009,"Poornima",Groups!Q2:Q1009,"Pass")+COUNTIFS(Accessibility!O2:O1009,"03/05/2024",Accessibility!P2:P1009,"Poornima",Accessibility!Q2:Q1009,"Pass")</f>
        <v>54</v>
      </c>
      <c r="O30" s="956" t="s">
        <v>19554</v>
      </c>
      <c r="P30" s="961" t="s">
        <v>19554</v>
      </c>
      <c r="Q30" s="955">
        <f>COUNTIFS(Login!P2:P1009,"08/05/2024",Login!Q2:Q1009,"Poornima",Login!R2:R1009,"Pass")+COUNTIFS(Profile!P2:P1009,"08/05/2024",Profile!Q2:Q1009,"Poornima",Profile!R2:R1009,"Pass")+COUNTIFS('Mobile specific Test Cases'!O2:O1009,"08/05/2024",'Mobile specific Test Cases'!P2:P1009,"Poornima",'Mobile specific Test Cases'!Q2:Q1009,"Pass")+COUNTIFS('Mobile configurability'!O2:O1009,"08/05/2024",'Mobile configurability'!P2:P1009,"Poornima",'Mobile configurability'!Q2:Q1009,"Pass")+COUNTIFS('Course Consumption'!P2:P1009,"08/05/2024",'Course Consumption'!Q2:Q1009,"Poornima",'Course Consumption'!R2:R1009,"Pass")+COUNTIFS('Digital Textbook Consumption'!O2:O1009,"08/05/2024",'Digital Textbook Consumption'!P2:P1009,"Poornima",'Digital Textbook Consumption'!Q2:Q1009,"Pass")+COUNTIFS('Content Consumption'!P2:P1009,"08/05/2024",'Content Consumption'!Q2:Q1009,"Poornima",'Content Consumption'!R2:R1009,"Pass")+COUNTIFS('Offline Scenarios'!O2:O1009,"08/05/2024",'Offline Scenarios'!P2:P1009,"Poornima",'Offline Scenarios'!Q2:Q1009,"Pass")+COUNTIFS(Groups!O2:O1009,"08/05/2024",Groups!P2:P1009,"Poornima",Groups!Q2:Q1009,"Pass")+COUNTIFS(Accessibility!O2:O1009,"08/05/2024",Accessibility!P2:P1009,"Poornima",Accessibility!Q2:Q1009,"Pass")</f>
        <v>94</v>
      </c>
      <c r="R30" s="954">
        <f>COUNTIFS(Login!P2:P1009,"09/05/2024",Login!Q2:Q1009,"Poornima",Login!R2:R1009,"Pass")+COUNTIFS(Profile!P2:P1009,"09/05/2024",Profile!Q2:Q1009,"Poornima",Profile!R2:R1009,"Pass")+COUNTIFS('Mobile specific Test Cases'!O2:O1009,"09/05/2024",'Mobile specific Test Cases'!P2:P1009,"Poornima",'Mobile specific Test Cases'!Q2:Q1009,"Pass")+COUNTIFS('Mobile configurability'!O2:O1009,"09/05/2024",'Mobile configurability'!P2:P1009,"Poornima",'Mobile configurability'!Q2:Q1009,"Pass")+COUNTIFS('Course Consumption'!P2:P1009,"09/05/2024",'Course Consumption'!Q2:Q1009,"Poornima",'Course Consumption'!R2:R1009,"Pass")+COUNTIFS('Digital Textbook Consumption'!O2:O1009,"09/05/2024",'Digital Textbook Consumption'!P2:P1009,"Poornima",'Digital Textbook Consumption'!Q2:Q1009,"Pass")+COUNTIFS('Content Consumption'!P2:P1009,"09/05/2024",'Content Consumption'!Q2:Q1009,"Poornima",'Content Consumption'!R2:R1009,"Pass")+COUNTIFS('Offline Scenarios'!O2:O1009,"09/05/2024",'Offline Scenarios'!P2:P1009,"Poornima",'Offline Scenarios'!Q2:Q1009,"Pass")+COUNTIFS(Groups!O2:O1009,"09/05/2024",Groups!P2:P1009,"Poornima",Groups!Q2:Q1009,"Pass")+COUNTIFS(Accessibility!O2:O1009,"09/05/2024",Accessibility!P2:P1009,"Poornima",Accessibility!Q2:Q1009,"Pass")+COUNTIFS('7.0 New Features'!S2:S1009,"09/05/2024",'7.0 New Features'!T2:T1009,"Poornima",'7.0 New Features'!U2:U1009,"Pass")</f>
        <v>101</v>
      </c>
      <c r="S30" s="955">
        <f>COUNTIFS(Login!P2:P1009,"10/05/2024",Login!Q2:Q1009,"Poornima",Login!R2:R1009,"Pass")+COUNTIFS(Profile!P2:P1009,"10/05/2024",Profile!Q2:Q1009,"Poornima",Profile!R2:R1009,"Pass")+COUNTIFS('Mobile specific Test Cases'!O2:O1009,"10/05/2024",'Mobile specific Test Cases'!P2:P1009,"Poornima",'Mobile specific Test Cases'!Q2:Q1009,"Pass")+COUNTIFS('Mobile configurability'!O2:O1009,"10/05/2024",'Mobile configurability'!P2:P1009,"Poornima",'Mobile configurability'!Q2:Q1009,"Pass")+COUNTIFS('Course Consumption'!P2:P1009,"10/05/2024",'Course Consumption'!Q2:Q1009,"Poornima",'Course Consumption'!R2:R1009,"Pass")+COUNTIFS('Digital Textbook Consumption'!O2:O1009,"10/05/2024",'Digital Textbook Consumption'!P2:P1009,"Poornima",'Digital Textbook Consumption'!Q2:Q1009,"Pass")+COUNTIFS('Content Consumption'!P2:P1009,"10/05/2024",'Content Consumption'!Q2:Q1009,"Poornima",'Content Consumption'!R2:R1009,"Pass")+COUNTIFS('Offline Scenarios'!O2:O1009,"10/05/2024",'Offline Scenarios'!P2:P1009,"Poornima",'Offline Scenarios'!Q2:Q1009,"Pass")+COUNTIFS(Groups!O2:O1009,"10/05/2024",Groups!P2:P1009,"Poornima",Groups!Q2:Q1009,"Pass")+COUNTIFS(Accessibility!O2:O1009,"10/05/2024",Accessibility!P2:P1009,"Poornima",Accessibility!Q2:Q1009,"Pass")+COUNTIFS('7.0 New Features'!S2:S1009,"10/05/2024",'7.0 New Features'!T2:T1009,"Poornima",'7.0 New Features'!U2:U1009,"Pass")+COUNTIFS('Mobile Sanity'!M2:M1009,"10/05/2024",'Mobile Sanity'!N2:N1009,"Poornima",'Mobile Sanity'!O2:O1009,"Pass")</f>
        <v>61</v>
      </c>
    </row>
    <row r="31">
      <c r="B31" s="952" t="s">
        <v>490</v>
      </c>
      <c r="C31" s="953">
        <f>COUNTIFS(Workspace!R2:R1009,"16/04/2024",Workspace!S2:S1009,"Raghavendira",Workspace!T2:T1009,"Pass")</f>
        <v>14</v>
      </c>
      <c r="D31" s="954">
        <f>COUNTIFS('Portal Sanity'!M2:M1009,"17/04/2024",'Portal Sanity'!N2:N1009,"Raghavendira",'Portal Sanity'!O2:O1009,"Pass")</f>
        <v>11</v>
      </c>
      <c r="E31" s="955">
        <f>COUNTIFS(QUML!P2:P1009,"18/04/2024",QUML!Q2:Q1009,"Raghavendira",QUML!R2:R1009,"Pass")+COUNTIFS('Mobile Sanity'!M2:M1009,"18/04/2024",'Mobile Sanity'!N2:N1009,"Raghavendira",'Mobile Sanity'!O2:O1009,"Pass")+COUNTIFS('Portal Sanity'!M2:M1009,"18/04/2024",'Portal Sanity'!N2:N1009,"Raghavendira",'Portal Sanity'!O2:O1009,"Pass")</f>
        <v>60</v>
      </c>
      <c r="F31" s="954">
        <f>COUNTIFS('Portal Sanity'!M2:M1009,"19/04/2024",'Portal Sanity'!N2:N1009,"Raghavendira",'Portal Sanity'!O2:O1009,"Pass")+COUNTIFS('Course Consumption'!P2:P1009,"19/04/2024",'Course Consumption'!Q2:Q1009,"Raghavendira",'Course Consumption'!R2:R1009,"Pass")+COUNTIFS('Course reports'!O2:O1009,"19/04/2024",'Course reports'!P2:P1009,"Raghavendira",'Course reports'!Q2:Q1009,"Pass")+COUNTIFS(DigitalTextbook!O11:O1009,"19/04/2024",DigitalTextbook!P11:P1009,"Raghavendira",DigitalTextbook!Q11:Q1009,"Pass")</f>
        <v>48</v>
      </c>
      <c r="G31" s="955">
        <f>COUNTIFS('Portal Sanity'!M2:M1009,"22/04/2024",'Portal Sanity'!N2:N1009,"Raghavendira",'Portal Sanity'!O2:O1009,"Pass")+COUNTIFS('Course Consumption'!P2:P1009,"22/04/2024",'Course Consumption'!Q2:Q1009,"Raghavendira",'Course Consumption'!R2:R1009,"Pass")+COUNTIFS('Course reports'!O2:O1009,"22/04/2024",'Course reports'!P2:P1009,"Raghavendira",'Course reports'!Q2:Q1009,"Pass")+COUNTIFS('Digital Textbook Consumption'!O2:O1009,"22/04/2024",'Digital Textbook Consumption'!P2:P1009,"Raghavendira",'Digital Textbook Consumption'!Q2:Q1009,"Pass")+COUNTIFS(Login!P2:P1009,"22/04/2024",Login!Q2:Q1009,"Raghavendira",Login!R2:R1009,"Pass")</f>
        <v>57</v>
      </c>
      <c r="H31" s="954">
        <f>COUNTIFS('Course Consumption'!P2:P1009,"23/04/2024",'Course Consumption'!Q2:Q1009,"Raghavendira",'Course Consumption'!R2:R1009,"Pass")+COUNTIFS('Course reports'!O2:O1009,"23/04/2024",'Course reports'!P2:P1009,"Raghavendira",'Course reports'!Q2:Q1009,"Pass")+COUNTIFS('Digital Textbook Consumption'!O2:O1009,"23/04/2024",'Digital Textbook Consumption'!P2:P1009,"Raghavendira",'Digital Textbook Consumption'!Q2:Q1009,"Pass")+COUNTIFS(Login!P2:P1009,"23/04/2024",Login!Q2:Q1009,"Raghavendira",Login!R2:R1009,"Pass")+ COUNTIFS('Content Consumption'!P2:P1009,"23/04/2024",'Content Consumption'!Q2:Q1009,"Raghavendira",'Content Consumption'!R2:R1009,"Pass")</f>
        <v>72</v>
      </c>
      <c r="I31" s="954">
        <f>COUNTIFS('Course Consumption'!P2:P1009,"24/04/2024",'Course Consumption'!Q2:Q1009,"Raghavendira",'Course Consumption'!R2:R1009,"Pass")+COUNTIFS('Course reports'!O2:O1009,"24/04/2024",'Course reports'!P2:P1009,"Raghavendira",'Course reports'!Q2:Q1009,"Pass")+COUNTIFS('Digital Textbook Consumption'!O2:O1009,"24/04/2024",'Digital Textbook Consumption'!P2:P1009,"Raghavendira",'Digital Textbook Consumption'!Q2:Q1009,"Pass")+COUNTIFS(Login!P2:P1009,"24/04/2024",Login!Q2:Q1009,"Raghavendira",Login!R2:R1009,"Pass")+ COUNTIFS('Content Consumption'!P2:P1009,"24/04/2024",'Content Consumption'!Q2:Q1009,"Raghavendira",'Content Consumption'!R2:R1009,"Pass")</f>
        <v>81</v>
      </c>
      <c r="J31" s="954">
        <f>COUNTIFS('Course Consumption'!P2:P1009,"25/04/2024",'Course Consumption'!Q2:Q1009,"Raghavendira",'Course Consumption'!R2:R1009,"Pass")+COUNTIFS('Course reports'!O2:O1009,"25/04/2024",'Course reports'!P2:P1009,"Raghavendira",'Course reports'!Q2:Q1009,"Pass")+COUNTIFS('Digital Textbook Consumption'!O2:O1009,"25/04/2024",'Digital Textbook Consumption'!P2:P1009,"Raghavendira",'Digital Textbook Consumption'!Q2:Q1009,"Pass")+COUNTIFS(Login!P2:P1009,"25/04/2024",Login!Q2:Q1009,"Raghavendira",Login!R2:R1009,"Pass")+ COUNTIFS('Content Consumption'!P2:P1009,"25/04/2024",'Content Consumption'!Q2:Q1009,"Raghavendira",'Content Consumption'!R2:R1009,"Pass")+ COUNTIFS('Org admin reports'!O2:O1009,"25/04/2024",'Org admin reports'!P2:P1009,"Raghavendira",'Org admin reports'!Q2:Q1009,"Pass")</f>
        <v>87</v>
      </c>
      <c r="K31" s="956" t="s">
        <v>19554</v>
      </c>
      <c r="L31" s="954">
        <f>COUNTIFS('Course Consumption'!P2:P1009,"30/04/2024",'Course Consumption'!Q2:Q1009,"Raghavendira",'Course Consumption'!R2:R1009,"Pass")+COUNTIFS('Course reports'!O2:O1009,"30/04/2024",'Course reports'!P2:P1009,"Raghavendira",'Course reports'!Q2:Q1009,"Pass")+COUNTIFS('Digital Textbook Consumption'!O2:O1009,"30/04/2024",'Digital Textbook Consumption'!P2:P1009,"Raghavendira",'Digital Textbook Consumption'!Q2:Q1009,"Pass")+COUNTIFS(Login!P2:P1009,"30/04/2024",Login!Q2:Q1009,"Raghavendira",Login!R2:R1009,"Pass")+COUNTIFS('Content Consumption'!P2:P1009,"30/04/2024",'Content Consumption'!Q2:Q1009,"Raghavendira",'Content Consumption'!R2:R1009,"Pass")+ COUNTIFS('Org admin reports'!O2:O1009,"30/04/2024",'Org admin reports'!P2:P1009,"Raghavendira",'Org admin reports'!Q2:Q1009,"Pass")+COUNTIFS('Batch Creation'!O2:O1009,"30/04/2024",'Batch Creation'!P2:P1009,"Raghavendira",'Batch Creation'!Q2:Q1009,"Pass")+COUNTIFS('QR code'!P2:P1009,"30/04/2024",'QR code'!Q2:Q1009,"Raghavendira",'QR code'!R2:R1009,"Pass")+COUNTIFS(Groups!O2:O1009,"30/04/2024",Groups!P2:P1009,"Raghavendira",Groups!Q2:Q1009,"Pass")</f>
        <v>73</v>
      </c>
      <c r="M31" s="954">
        <f>COUNTIFS('Course Consumption'!P2:P1009,"02/05/2024",'Course Consumption'!Q2:Q1009,"Raghavendira",'Course Consumption'!R2:R1009,"Pass")+COUNTIFS('Course reports'!O2:O1009,"02/05/2024",'Course reports'!P2:P1009,"Raghavendira",'Course reports'!Q2:Q1009,"Pass")+COUNTIFS('Digital Textbook Consumption'!O2:O1009,"02/05/2024",'Digital Textbook Consumption'!P2:P1009,"Raghavendira",'Digital Textbook Consumption'!Q2:Q1009,"Pass")+COUNTIFS(Login!P2:P1009,"02/05/2024",Login!Q2:Q1009,"Raghavendira",Login!R2:R1009,"Pass")+COUNTIFS('Content Consumption'!P2:P1009,"02/05/2024",'Content Consumption'!Q2:Q1009,"Raghavendira",'Content Consumption'!R2:R1009,"Pass")+ COUNTIFS('Org admin reports'!O2:O1009,"02/05/2024",'Org admin reports'!P2:P1009,"Raghavendira",'Org admin reports'!Q2:Q1009,"Pass")+COUNTIFS('Batch Creation'!O2:O1009,"02/05/2024",'Batch Creation'!P2:P1009,"Raghavendira",'Batch Creation'!Q2:Q1009,"Pass")+COUNTIFS('QR code'!P2:P1009,"02/05/2024",'QR code'!Q2:Q1009,"Raghavendira",'QR code'!R2:R1009,"Pass")+COUNTIFS(Groups!O2:O1009,"02/05/2024",Groups!P2:P1009,"Raghavendira",Groups!Q2:Q1009,"Pass")</f>
        <v>87</v>
      </c>
      <c r="N31" s="954">
        <f>COUNTIFS('Course Consumption'!P2:P1009,"03/05/2024",'Course Consumption'!Q2:Q1009,"Raghavendira",'Course Consumption'!R2:R1009,"Pass")+COUNTIFS('Course reports'!O2:O1009,"03/05/2024",'Course reports'!P2:P1009,"Raghavendira",'Course reports'!Q2:Q1009,"Pass")+COUNTIFS('Digital Textbook Consumption'!O2:O1009,"03/05/2024",'Digital Textbook Consumption'!P2:P1009,"Raghavendira",'Digital Textbook Consumption'!Q2:Q1009,"Pass")+COUNTIFS(Login!P2:P1009,"03/05/2024",Login!Q2:Q1009,"Raghavendira",Login!R2:R1009,"Pass")+COUNTIFS('Content Consumption'!P2:P1009,"03/05/2024",'Content Consumption'!Q2:Q1009,"Raghavendira",'Content Consumption'!R2:R1009,"Pass")+ COUNTIFS('Org admin reports'!O2:O1009,"03/05/2024",'Org admin reports'!P2:P1009,"Raghavendira",'Org admin reports'!Q2:Q1009,"Pass")+COUNTIFS('Batch Creation'!O2:O1009,"03/05/2024",'Batch Creation'!P2:P1009,"Raghavendira",'Batch Creation'!Q2:Q1009,"Pass")+COUNTIFS('QR code'!P2:P1009,"03/05/2024",'QR code'!Q2:Q1009,"Raghavendira",'QR code'!R2:R1009,"Pass")+COUNTIFS(Groups!O2:O1009,"03/05/2024",Groups!P2:P1009,"Raghavendira",Groups!Q2:Q1009,"Pass")+COUNTIFS('Offline Scenarios'!O2:O1009,"03/05/2024",'Offline Scenarios'!P2:P1009,"Raghavendira",'Offline Scenarios'!Q2:Q1009,"Pass")</f>
        <v>52</v>
      </c>
      <c r="O31" s="959">
        <f>COUNTIFS('Course Consumption'!P2:P1009,"06/05/2024",'Course Consumption'!Q2:Q1009,"Raghavendira",'Course Consumption'!R2:R1009,"Pass")+COUNTIFS('Course reports'!O2:O1009,"06/05/2024",'Course reports'!P2:P1009,"Raghavendira",'Course reports'!Q2:Q1009,"Pass")+COUNTIFS('Digital Textbook Consumption'!O2:O1009,"06/05/2024",'Digital Textbook Consumption'!P2:P1009,"Raghavendira",'Digital Textbook Consumption'!Q2:Q1009,"Pass")+COUNTIFS(Login!P2:P1009,"06/05/2024",Login!Q2:Q1009,"Raghavendira",Login!R2:R1009,"Pass")+COUNTIFS('Content Consumption'!P2:P1009,"06/05/2024",'Content Consumption'!Q2:Q1009,"Raghavendira",'Content Consumption'!R2:R1009,"Pass")+ COUNTIFS('Org admin reports'!O2:O1009,"06/05/2024",'Org admin reports'!P2:P1009,"Raghavendira",'Org admin reports'!Q2:Q1009,"Pass")+COUNTIFS('Batch Creation'!O2:O1009,"06/05/2024",'Batch Creation'!P2:P1009,"Raghavendira",'Batch Creation'!Q2:Q1009,"Pass")+COUNTIFS('QR code'!P2:P1009,"06/05/2024",'QR code'!Q2:Q1009,"Raghavendira",'QR code'!R2:R1009,"Pass")+COUNTIFS(Groups!O2:O1009,"06/05/2024",Groups!P2:P1009,"Raghavendira",Groups!Q2:Q1009,"Pass")+COUNTIFS('Offline Scenarios'!O2:O1009,"06/05/2024",'Offline Scenarios'!P2:P1009,"Raghavendira",'Offline Scenarios'!Q2:Q1009,"Pass")+COUNTIFS(Profile!P2:P1009,"06/05/2024",Profile!Q2:Q1009,"Raghavendira",Profile!R2:R1009,"Pass")</f>
        <v>79</v>
      </c>
      <c r="P31" s="959">
        <f>COUNTIFS('Course Consumption'!P2:P1009,"07/05/2024",'Course Consumption'!Q2:Q1009,"Raghavendira",'Course Consumption'!R2:R1009,"Pass")+COUNTIFS('Course reports'!O2:O1009,"07/05/2024",'Course reports'!P2:P1009,"Raghavendira",'Course reports'!Q2:Q1009,"Pass")+COUNTIFS('Digital Textbook Consumption'!O2:O1009,"07/05/2024",'Digital Textbook Consumption'!P2:P1009,"Raghavendira",'Digital Textbook Consumption'!Q2:Q1009,"Pass")+COUNTIFS(Login!P2:P1009,"07/05/2024",Login!Q2:Q1009,"Raghavendira",Login!R2:R1009,"Pass")+COUNTIFS('Content Consumption'!P2:P1009,"07/05/2024",'Content Consumption'!Q2:Q1009,"Raghavendira",'Content Consumption'!R2:R1009,"Pass")+ COUNTIFS('Org admin reports'!O2:O1009,"07/05/2024",'Org admin reports'!P2:P1009,"Raghavendira",'Org admin reports'!Q2:Q1009,"Pass")+COUNTIFS('Batch Creation'!O2:O1009,"07/05/2024",'Batch Creation'!P2:P1009,"Raghavendira",'Batch Creation'!Q2:Q1009,"Pass")+COUNTIFS('QR code'!P2:P1009,"07/05/2024",'QR code'!Q2:Q1009,"Raghavendira",'QR code'!R2:R1009,"Pass")+COUNTIFS(Groups!O2:O1009,"07/05/2024",Groups!P2:P1009,"Raghavendira",Groups!Q2:Q1009,"Pass")+COUNTIFS('Offline Scenarios'!O2:O1009,"07/05/2024",'Offline Scenarios'!P2:P1009,"Raghavendira",'Offline Scenarios'!Q2:Q1009,"Pass")+COUNTIFS(Profile!P2:P1009,"07/05/2024",Profile!Q2:Q1009,"Raghavendira",Profile!R2:R1009,"Pass")+COUNTIFS('PortalDesktop App Specific test'!O2:O1009,"07/05/2024",'PortalDesktop App Specific test'!P2:P1009,"Raghavendira",'PortalDesktop App Specific test'!Q2:Q1009,"Pass")</f>
        <v>85</v>
      </c>
      <c r="Q31" s="955">
        <f>COUNTIFS('Course Consumption'!P2:P1009,"08/05/2024",'Course Consumption'!Q2:Q1009,"Raghavendira",'Course Consumption'!R2:R1009,"Pass")+COUNTIFS('Course reports'!O2:O1009,"08/05/2024",'Course reports'!P2:P1009,"Raghavendira",'Course reports'!Q2:Q1009,"Pass")+COUNTIFS('Digital Textbook Consumption'!O2:O1009,"08/05/2024",'Digital Textbook Consumption'!P2:P1009,"Raghavendira",'Digital Textbook Consumption'!Q2:Q1009,"Pass")+COUNTIFS(Login!P2:P1009,"08/05/2024",Login!Q2:Q1009,"Raghavendira",Login!R2:R1009,"Pass")+COUNTIFS('Content Consumption'!P2:P1009,"08/05/2024",'Content Consumption'!Q2:Q1009,"Raghavendira",'Content Consumption'!R2:R1009,"Pass")+ COUNTIFS('Org admin reports'!O2:O1009,"08/05/2024",'Org admin reports'!P2:P1009,"Raghavendira",'Org admin reports'!Q2:Q1009,"Pass")+COUNTIFS('Batch Creation'!O2:O1009,"08/05/2024",'Batch Creation'!P2:P1009,"Raghavendira",'Batch Creation'!Q2:Q1009,"Pass")+COUNTIFS('QR code'!P2:P1009,"08/05/2024",'QR code'!Q2:Q1009,"Raghavendira",'QR code'!R2:R1009,"Pass")+COUNTIFS(Groups!O2:O1009,"08/05/2024",Groups!P2:P1009,"Raghavendira",Groups!Q2:Q1009,"Pass")+COUNTIFS('Offline Scenarios'!O2:O1009,"08/05/2024",'Offline Scenarios'!P2:P1009,"Raghavendira",'Offline Scenarios'!Q2:Q1009,"Pass")+COUNTIFS(Profile!P2:P1009,"08/05/2024",Profile!Q2:Q1009,"Raghavendira",Profile!R2:R1009,"Pass")+COUNTIFS('PortalDesktop App Specific test'!O2:O1009,"08/05/2024",'PortalDesktop App Specific test'!P2:P1009,"Raghavendira",'PortalDesktop App Specific test'!Q2:Q1009,"Pass")</f>
        <v>81</v>
      </c>
      <c r="R31" s="954">
        <f>COUNTIFS('Course Consumption'!P2:P1009,"09/05/2024",'Course Consumption'!Q2:Q1009,"Raghavendira",'Course Consumption'!R2:R1009,"Pass")+COUNTIFS('Course reports'!O2:O1009,"09/05/2024",'Course reports'!P2:P1009,"Raghavendira",'Course reports'!Q2:Q1009,"Pass")+COUNTIFS('Digital Textbook Consumption'!O2:O1009,"09/05/2024",'Digital Textbook Consumption'!P2:P1009,"Raghavendira",'Digital Textbook Consumption'!Q2:Q1009,"Pass")+COUNTIFS(Login!P2:P1009,"09/05/2024",Login!Q2:Q1009,"Raghavendira",Login!R2:R1009,"Pass")+COUNTIFS('Content Consumption'!P2:P1009,"09/05/2024",'Content Consumption'!Q2:Q1009,"Raghavendira",'Content Consumption'!R2:R1009,"Pass")+ COUNTIFS('Org admin reports'!O2:O1009,"09/05/2024",'Org admin reports'!P2:P1009,"Raghavendira",'Org admin reports'!Q2:Q1009,"Pass")+COUNTIFS('Batch Creation'!O2:O1009,"09/05/2024",'Batch Creation'!P2:P1009,"Raghavendira",'Batch Creation'!Q2:Q1009,"Pass")+COUNTIFS('QR code'!P2:P1009,"09/05/2024",'QR code'!Q2:Q1009,"Raghavendira",'QR code'!R2:R1009,"Pass")+COUNTIFS(Groups!O2:O1009,"09/05/2024",Groups!P2:P1009,"Raghavendira",Groups!Q2:Q1009,"Pass")+COUNTIFS('Offline Scenarios'!O2:O1009,"09/05/2024",'Offline Scenarios'!P2:P1009,"Raghavendira",'Offline Scenarios'!Q2:Q1009,"Pass")+COUNTIFS(Profile!P2:P1009,"09/05/2024",Profile!Q2:Q1009,"Raghavendira",Profile!R2:R1009,"Pass")+COUNTIFS('PortalDesktop App Specific test'!O2:O1009,"09/05/2024",'PortalDesktop App Specific test'!P2:P1009,"Raghavendira",'PortalDesktop App Specific test'!Q2:Q1009,"Pass")+COUNTIFS('Portal Sanity'!M2:M1009,"09/05/2024",'Portal Sanity'!N2:N1009,"Raghavendira",'Portal Sanity'!O2:O1009,"Pass")+COUNTIFS('Org admin report'!O2:O1009,"09/05/2024",'Org admin report'!P2:P1009,"Raghavendira",'Org admin report'!Q2:Q1009,"Pass")+COUNTIFS('Portal Desktop App Configurabil'!O2:O1009,"09/05/2024",'Portal Desktop App Configurabil'!P2:P1009,"Raghavendira",'Portal Desktop App Configurabil'!Q2:Q1009,"Pass")</f>
        <v>82</v>
      </c>
      <c r="S31" s="955">
        <f>COUNTIFS('Course Consumption'!P2:P1009,"10/05/2024",'Course Consumption'!Q2:Q1009,"Raghavendira",'Course Consumption'!R2:R1009,"Pass")+COUNTIFS('Course reports'!O2:O1009,"10/05/2024",'Course reports'!P2:P1009,"Raghavendira",'Course reports'!Q2:Q1009,"Pass")+COUNTIFS('Digital Textbook Consumption'!O2:O1009,"10/05/2024",'Digital Textbook Consumption'!P2:P1009,"Raghavendira",'Digital Textbook Consumption'!Q2:Q1009,"Pass")+COUNTIFS(Login!P2:P1009,"10/05/2024",Login!Q2:Q1009,"Raghavendira",Login!R2:R1009,"Pass")+COUNTIFS('Content Consumption'!P2:P1009,"10/05/2024",'Content Consumption'!Q2:Q1009,"Raghavendira",'Content Consumption'!R2:R1009,"Pass")+ COUNTIFS('Org admin reports'!O2:O1009,"10/05/2024",'Org admin reports'!P2:P1009,"Raghavendira",'Org admin reports'!Q2:Q1009,"Pass")+COUNTIFS('Batch Creation'!O2:O1009,"10/05/2024",'Batch Creation'!P2:P1009,"Raghavendira",'Batch Creation'!Q2:Q1009,"Pass")+COUNTIFS('QR code'!P2:P1009,"10/05/2024",'QR code'!Q2:Q1009,"Raghavendira",'QR code'!R2:R1009,"Pass")+COUNTIFS(Groups!O2:O1009,"10/05/2024",Groups!P2:P1009,"Raghavendira",Groups!Q2:Q1009,"Pass")+COUNTIFS('Offline Scenarios'!O2:O1009,"10/05/2024",'Offline Scenarios'!P2:P1009,"Raghavendira",'Offline Scenarios'!Q2:Q1009,"Pass")+COUNTIFS(Profile!P2:P1009,"10/05/2024",Profile!Q2:Q1009,"Raghavendira",Profile!R2:R1009,"Pass")+COUNTIFS('PortalDesktop App Specific test'!O2:O1009,"10/05/2024",'PortalDesktop App Specific test'!P2:P1009,"Raghavendira",'PortalDesktop App Specific test'!Q2:Q1009,"Pass")+COUNTIFS('Portal Sanity'!M2:M1009,"10/05/2024",'Portal Sanity'!N2:N1009,"Raghavendira",'Portal Sanity'!O2:O1009,"Pass")+COUNTIFS('Org admin report'!O2:O1009,"10/05/2024",'Org admin report'!P2:P1009,"Raghavendira",'Org admin report'!Q2:Q1009,"Pass")+COUNTIFS('Portal Desktop App Configurabil'!O2:O1009,"10/05/2024",'Portal Desktop App Configurabil'!P2:P1009,"Raghavendira",'Portal Desktop App Configurabil'!Q2:Q1009,"Pass")</f>
        <v>64</v>
      </c>
      <c r="T31" s="293">
        <f>COUNTIFS('7.0 New Features'!S2:S1009,"13/05/2024",'7.0 New Features'!T2:T1009,"Raghavendira",'7.0 New Features'!U2:U1009,"Pass")</f>
        <v>47</v>
      </c>
    </row>
    <row r="32">
      <c r="B32" s="962" t="s">
        <v>280</v>
      </c>
      <c r="C32" s="953"/>
      <c r="D32" s="954"/>
      <c r="E32" s="955"/>
      <c r="F32" s="954"/>
      <c r="G32" s="963"/>
      <c r="H32" s="964"/>
      <c r="I32" s="954"/>
      <c r="J32" s="954"/>
      <c r="K32" s="965"/>
      <c r="L32" s="954"/>
      <c r="M32" s="954"/>
      <c r="N32" s="964"/>
      <c r="O32" s="959"/>
      <c r="P32" s="959"/>
      <c r="Q32" s="955"/>
      <c r="R32" s="954"/>
      <c r="S32" s="955">
        <f>COUNTIFS('7.0 New Features'!S2:S1009,"10/05/2024",'7.0 New Features'!T2:T1009,"Namrata",'7.0 New Features'!U2:U1009,"Pass")+COUNTIFS(Login!P2:P1009,"10/05/2024",Login!Q2:Q1009,"Namrata",Login!R2:R1009,"Pass")</f>
        <v>31</v>
      </c>
    </row>
    <row r="33">
      <c r="B33" s="966" t="s">
        <v>19555</v>
      </c>
      <c r="C33" s="967">
        <f t="shared" ref="C33:T33" si="1">sum(C27:C31)</f>
        <v>58</v>
      </c>
      <c r="D33" s="968">
        <f t="shared" si="1"/>
        <v>204</v>
      </c>
      <c r="E33" s="968">
        <f t="shared" si="1"/>
        <v>231</v>
      </c>
      <c r="F33" s="968">
        <f t="shared" si="1"/>
        <v>225</v>
      </c>
      <c r="G33" s="969">
        <f t="shared" si="1"/>
        <v>373</v>
      </c>
      <c r="H33" s="970">
        <f t="shared" si="1"/>
        <v>345</v>
      </c>
      <c r="I33" s="971">
        <f t="shared" si="1"/>
        <v>365</v>
      </c>
      <c r="J33" s="968">
        <f t="shared" si="1"/>
        <v>329</v>
      </c>
      <c r="K33" s="970">
        <f t="shared" si="1"/>
        <v>232</v>
      </c>
      <c r="L33" s="971">
        <f t="shared" si="1"/>
        <v>300</v>
      </c>
      <c r="M33" s="968">
        <f t="shared" si="1"/>
        <v>259</v>
      </c>
      <c r="N33" s="970">
        <f t="shared" si="1"/>
        <v>138</v>
      </c>
      <c r="O33" s="971">
        <f t="shared" si="1"/>
        <v>287</v>
      </c>
      <c r="P33" s="971">
        <f t="shared" si="1"/>
        <v>276</v>
      </c>
      <c r="Q33" s="968">
        <f t="shared" si="1"/>
        <v>330</v>
      </c>
      <c r="R33" s="971">
        <f t="shared" si="1"/>
        <v>404</v>
      </c>
      <c r="S33" s="968">
        <f t="shared" si="1"/>
        <v>296</v>
      </c>
      <c r="T33" s="968">
        <f t="shared" si="1"/>
        <v>47</v>
      </c>
    </row>
  </sheetData>
  <drawing r:id="rId1"/>
</worksheet>
</file>

<file path=xl/worksheets/sheet3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5.88"/>
    <col customWidth="1" min="2" max="3" width="19.63"/>
    <col customWidth="1" min="4" max="4" width="25.0"/>
  </cols>
  <sheetData>
    <row r="1">
      <c r="A1" s="972" t="s">
        <v>19556</v>
      </c>
      <c r="B1" s="973"/>
      <c r="C1" s="973"/>
      <c r="D1" s="973"/>
      <c r="E1" s="62"/>
    </row>
    <row r="2">
      <c r="A2" s="974" t="s">
        <v>19557</v>
      </c>
      <c r="B2" s="975" t="s">
        <v>19558</v>
      </c>
      <c r="C2" s="975" t="s">
        <v>19559</v>
      </c>
      <c r="D2" s="975" t="s">
        <v>19560</v>
      </c>
      <c r="E2" s="62"/>
    </row>
    <row r="3">
      <c r="A3" s="976" t="s">
        <v>19561</v>
      </c>
      <c r="B3" s="977">
        <v>9.738611076E9</v>
      </c>
      <c r="C3" s="978" t="s">
        <v>19562</v>
      </c>
      <c r="D3" s="979"/>
      <c r="E3" s="62"/>
    </row>
    <row r="4">
      <c r="A4" s="976" t="s">
        <v>19563</v>
      </c>
      <c r="B4" s="977">
        <v>9.060519739E9</v>
      </c>
      <c r="C4" s="978" t="s">
        <v>19564</v>
      </c>
      <c r="D4" s="979"/>
      <c r="E4" s="62"/>
    </row>
    <row r="5">
      <c r="A5" s="976" t="s">
        <v>19565</v>
      </c>
      <c r="B5" s="980" t="s">
        <v>19566</v>
      </c>
      <c r="C5" s="978" t="s">
        <v>19562</v>
      </c>
      <c r="D5" s="979"/>
      <c r="E5" s="64"/>
    </row>
    <row r="6">
      <c r="A6" s="976" t="s">
        <v>19567</v>
      </c>
      <c r="B6" s="978" t="s">
        <v>19568</v>
      </c>
      <c r="C6" s="978" t="s">
        <v>19562</v>
      </c>
      <c r="D6" s="978" t="s">
        <v>19569</v>
      </c>
      <c r="E6" s="62"/>
    </row>
    <row r="7">
      <c r="A7" s="981" t="s">
        <v>19570</v>
      </c>
      <c r="B7" s="978" t="s">
        <v>19571</v>
      </c>
      <c r="C7" s="982" t="s">
        <v>19572</v>
      </c>
      <c r="D7" s="978" t="s">
        <v>19569</v>
      </c>
      <c r="E7" s="62"/>
    </row>
    <row r="8">
      <c r="A8" s="976" t="s">
        <v>19573</v>
      </c>
      <c r="B8" s="978" t="s">
        <v>19574</v>
      </c>
      <c r="C8" s="982" t="s">
        <v>19562</v>
      </c>
      <c r="D8" s="979"/>
      <c r="E8" s="62"/>
    </row>
    <row r="9">
      <c r="A9" s="62"/>
      <c r="B9" s="62"/>
      <c r="C9" s="62"/>
      <c r="D9" s="62"/>
      <c r="E9" s="62"/>
    </row>
    <row r="10">
      <c r="A10" s="62"/>
      <c r="B10" s="62"/>
      <c r="C10" s="62"/>
      <c r="D10" s="62"/>
      <c r="E10" s="62"/>
    </row>
    <row r="11">
      <c r="A11" s="972" t="s">
        <v>19575</v>
      </c>
      <c r="B11" s="973"/>
      <c r="C11" s="973"/>
      <c r="D11" s="973"/>
      <c r="E11" s="62"/>
    </row>
    <row r="12">
      <c r="A12" s="974" t="s">
        <v>19557</v>
      </c>
      <c r="B12" s="975" t="s">
        <v>19576</v>
      </c>
      <c r="C12" s="983" t="s">
        <v>19535</v>
      </c>
      <c r="D12" s="975" t="s">
        <v>19560</v>
      </c>
      <c r="E12" s="62"/>
    </row>
    <row r="13">
      <c r="A13" s="976" t="s">
        <v>19577</v>
      </c>
      <c r="B13" s="980" t="s">
        <v>19578</v>
      </c>
      <c r="C13" s="984" t="s">
        <v>19579</v>
      </c>
      <c r="D13" s="985" t="s">
        <v>19580</v>
      </c>
      <c r="E13" s="62"/>
    </row>
    <row r="14">
      <c r="A14" s="976" t="s">
        <v>19581</v>
      </c>
      <c r="B14" s="978" t="s">
        <v>19582</v>
      </c>
      <c r="C14" s="986" t="s">
        <v>19583</v>
      </c>
      <c r="E14" s="62"/>
    </row>
    <row r="15">
      <c r="A15" s="62"/>
      <c r="B15" s="62"/>
      <c r="C15" s="62"/>
      <c r="D15" s="62"/>
      <c r="E15" s="62"/>
    </row>
    <row r="16">
      <c r="A16" s="62"/>
      <c r="B16" s="62"/>
      <c r="C16" s="62"/>
      <c r="D16" s="62"/>
      <c r="E16" s="62"/>
    </row>
    <row r="17">
      <c r="A17" s="987" t="s">
        <v>27</v>
      </c>
      <c r="B17" s="973"/>
      <c r="C17" s="973"/>
      <c r="D17" s="973"/>
      <c r="E17" s="62"/>
    </row>
    <row r="18">
      <c r="A18" s="974" t="s">
        <v>19557</v>
      </c>
      <c r="B18" s="975" t="s">
        <v>19576</v>
      </c>
      <c r="C18" s="983" t="s">
        <v>19535</v>
      </c>
      <c r="D18" s="975" t="s">
        <v>19560</v>
      </c>
      <c r="E18" s="62"/>
    </row>
    <row r="19">
      <c r="A19" s="976" t="s">
        <v>19584</v>
      </c>
      <c r="B19" s="978" t="s">
        <v>19585</v>
      </c>
      <c r="C19" s="988" t="s">
        <v>19586</v>
      </c>
      <c r="D19" s="989" t="s">
        <v>19580</v>
      </c>
      <c r="E19" s="62"/>
    </row>
    <row r="20">
      <c r="A20" s="976" t="s">
        <v>19587</v>
      </c>
      <c r="B20" s="978" t="s">
        <v>19588</v>
      </c>
      <c r="C20" s="988" t="s">
        <v>19589</v>
      </c>
      <c r="D20" s="990"/>
      <c r="E20" s="62"/>
    </row>
    <row r="21">
      <c r="A21" s="976" t="s">
        <v>19590</v>
      </c>
      <c r="B21" s="978" t="s">
        <v>19591</v>
      </c>
      <c r="C21" s="988" t="s">
        <v>19592</v>
      </c>
      <c r="D21" s="990"/>
      <c r="E21" s="62"/>
    </row>
    <row r="22">
      <c r="A22" s="976" t="s">
        <v>19593</v>
      </c>
      <c r="B22" s="978" t="s">
        <v>19594</v>
      </c>
      <c r="C22" s="988" t="s">
        <v>19595</v>
      </c>
      <c r="D22" s="990"/>
      <c r="E22" s="62"/>
    </row>
    <row r="23">
      <c r="A23" s="976" t="s">
        <v>19596</v>
      </c>
      <c r="B23" s="978" t="s">
        <v>19597</v>
      </c>
      <c r="C23" s="988" t="s">
        <v>19598</v>
      </c>
      <c r="D23" s="990"/>
      <c r="E23" s="62"/>
    </row>
    <row r="24">
      <c r="A24" s="976" t="s">
        <v>19599</v>
      </c>
      <c r="B24" s="978" t="s">
        <v>19600</v>
      </c>
      <c r="C24" s="988" t="s">
        <v>19601</v>
      </c>
      <c r="D24" s="990"/>
      <c r="E24" s="62"/>
    </row>
    <row r="25">
      <c r="A25" s="976" t="s">
        <v>19602</v>
      </c>
      <c r="B25" s="978" t="s">
        <v>19603</v>
      </c>
      <c r="C25" s="988" t="s">
        <v>19604</v>
      </c>
      <c r="D25" s="990"/>
      <c r="E25" s="62"/>
    </row>
    <row r="26">
      <c r="A26" s="976" t="s">
        <v>19605</v>
      </c>
      <c r="B26" s="978" t="s">
        <v>19606</v>
      </c>
      <c r="C26" s="988" t="s">
        <v>19607</v>
      </c>
      <c r="D26" s="990"/>
      <c r="E26" s="62"/>
    </row>
    <row r="27">
      <c r="A27" s="976" t="s">
        <v>19608</v>
      </c>
      <c r="B27" s="978" t="s">
        <v>19609</v>
      </c>
      <c r="C27" s="988" t="s">
        <v>19610</v>
      </c>
      <c r="D27" s="990"/>
      <c r="E27" s="62"/>
    </row>
    <row r="28">
      <c r="A28" s="976" t="s">
        <v>19611</v>
      </c>
      <c r="B28" s="978" t="s">
        <v>19612</v>
      </c>
      <c r="C28" s="991" t="s">
        <v>19613</v>
      </c>
      <c r="D28" s="990"/>
      <c r="E28" s="62"/>
    </row>
    <row r="29">
      <c r="A29" s="976" t="s">
        <v>19614</v>
      </c>
      <c r="B29" s="978" t="s">
        <v>19615</v>
      </c>
      <c r="C29" s="978" t="s">
        <v>19616</v>
      </c>
      <c r="D29" s="992"/>
      <c r="E29" s="62"/>
    </row>
    <row r="30">
      <c r="A30" s="62"/>
      <c r="B30" s="62"/>
      <c r="C30" s="62"/>
      <c r="D30" s="62"/>
      <c r="E30" s="62"/>
    </row>
    <row r="31">
      <c r="A31" s="62"/>
      <c r="B31" s="62"/>
      <c r="C31" s="62"/>
      <c r="D31" s="62"/>
      <c r="E31" s="62"/>
    </row>
    <row r="32">
      <c r="A32" s="972" t="s">
        <v>24</v>
      </c>
      <c r="B32" s="973"/>
      <c r="C32" s="973"/>
      <c r="D32" s="973"/>
      <c r="E32" s="62"/>
    </row>
    <row r="33">
      <c r="A33" s="974" t="s">
        <v>19557</v>
      </c>
      <c r="B33" s="975" t="s">
        <v>19576</v>
      </c>
      <c r="C33" s="975" t="s">
        <v>19535</v>
      </c>
      <c r="D33" s="975" t="s">
        <v>19560</v>
      </c>
      <c r="E33" s="62"/>
    </row>
    <row r="34">
      <c r="A34" s="976" t="s">
        <v>19617</v>
      </c>
      <c r="B34" s="982" t="s">
        <v>19618</v>
      </c>
      <c r="C34" s="978" t="s">
        <v>19619</v>
      </c>
      <c r="D34" s="979"/>
      <c r="E34" s="62"/>
    </row>
    <row r="35">
      <c r="A35" s="976" t="s">
        <v>19620</v>
      </c>
      <c r="B35" s="982" t="s">
        <v>19621</v>
      </c>
      <c r="C35" s="978" t="s">
        <v>19622</v>
      </c>
      <c r="D35" s="979" t="s">
        <v>19623</v>
      </c>
      <c r="E35" s="62"/>
    </row>
    <row r="36">
      <c r="A36" s="976" t="s">
        <v>19624</v>
      </c>
      <c r="B36" s="982" t="s">
        <v>19625</v>
      </c>
      <c r="C36" s="978" t="s">
        <v>19626</v>
      </c>
      <c r="D36" s="979"/>
      <c r="E36" s="993" t="s">
        <v>19627</v>
      </c>
    </row>
    <row r="37">
      <c r="A37" s="976" t="s">
        <v>19628</v>
      </c>
      <c r="B37" s="982" t="s">
        <v>19629</v>
      </c>
      <c r="C37" s="978" t="s">
        <v>19630</v>
      </c>
      <c r="D37" s="979"/>
      <c r="E37" s="64"/>
    </row>
    <row r="38">
      <c r="A38" s="976" t="s">
        <v>19631</v>
      </c>
      <c r="B38" s="982" t="s">
        <v>19632</v>
      </c>
      <c r="C38" s="979" t="s">
        <v>19633</v>
      </c>
      <c r="D38" s="978" t="s">
        <v>19634</v>
      </c>
      <c r="E38" s="62"/>
    </row>
    <row r="39">
      <c r="A39" s="976" t="s">
        <v>19635</v>
      </c>
      <c r="B39" s="994" t="s">
        <v>19636</v>
      </c>
      <c r="C39" s="979" t="s">
        <v>19637</v>
      </c>
      <c r="D39" s="978" t="s">
        <v>19638</v>
      </c>
      <c r="E39" s="62"/>
    </row>
    <row r="40">
      <c r="A40" s="62"/>
      <c r="B40" s="62"/>
      <c r="C40" s="62"/>
      <c r="D40" s="62"/>
      <c r="E40" s="62"/>
    </row>
    <row r="41">
      <c r="A41" s="62"/>
      <c r="B41" s="62"/>
      <c r="C41" s="62"/>
      <c r="D41" s="62"/>
      <c r="E41" s="62"/>
    </row>
    <row r="42">
      <c r="A42" s="972" t="s">
        <v>30</v>
      </c>
      <c r="B42" s="973"/>
      <c r="C42" s="973"/>
      <c r="D42" s="973"/>
      <c r="E42" s="62"/>
    </row>
    <row r="43">
      <c r="A43" s="974" t="s">
        <v>19557</v>
      </c>
      <c r="B43" s="975" t="s">
        <v>19576</v>
      </c>
      <c r="C43" s="975" t="s">
        <v>19535</v>
      </c>
      <c r="D43" s="975" t="s">
        <v>19560</v>
      </c>
      <c r="E43" s="62"/>
    </row>
    <row r="44">
      <c r="A44" s="981" t="s">
        <v>19639</v>
      </c>
      <c r="B44" s="982" t="s">
        <v>19640</v>
      </c>
      <c r="C44" s="978" t="s">
        <v>19641</v>
      </c>
      <c r="D44" s="979"/>
      <c r="E44" s="62"/>
    </row>
    <row r="45">
      <c r="A45" s="981" t="s">
        <v>19642</v>
      </c>
      <c r="B45" s="982" t="s">
        <v>19643</v>
      </c>
      <c r="C45" s="978" t="s">
        <v>19644</v>
      </c>
      <c r="D45" s="979"/>
      <c r="E45" s="62"/>
    </row>
    <row r="46">
      <c r="A46" s="976" t="s">
        <v>19645</v>
      </c>
      <c r="B46" s="982" t="s">
        <v>19646</v>
      </c>
      <c r="C46" s="978" t="s">
        <v>19647</v>
      </c>
      <c r="D46" s="979"/>
      <c r="E46" s="64"/>
    </row>
    <row r="47">
      <c r="A47" s="981" t="s">
        <v>19648</v>
      </c>
      <c r="B47" s="982" t="s">
        <v>19649</v>
      </c>
      <c r="C47" s="978" t="s">
        <v>19650</v>
      </c>
      <c r="D47" s="979"/>
      <c r="E47" s="62"/>
    </row>
    <row r="48">
      <c r="A48" s="62"/>
      <c r="B48" s="62"/>
      <c r="C48" s="62"/>
      <c r="D48" s="62"/>
      <c r="E48" s="62"/>
    </row>
    <row r="49">
      <c r="A49" s="62"/>
      <c r="B49" s="62"/>
      <c r="C49" s="62"/>
      <c r="D49" s="62"/>
      <c r="E49" s="62"/>
    </row>
    <row r="50">
      <c r="A50" s="995" t="s">
        <v>19651</v>
      </c>
      <c r="B50" s="995" t="s">
        <v>19652</v>
      </c>
      <c r="C50" s="995" t="s">
        <v>19653</v>
      </c>
      <c r="D50" s="62"/>
      <c r="E50" s="62"/>
    </row>
    <row r="51">
      <c r="A51" s="996" t="s">
        <v>19654</v>
      </c>
      <c r="B51" s="996" t="s">
        <v>19655</v>
      </c>
      <c r="C51" s="996" t="s">
        <v>19656</v>
      </c>
      <c r="D51" s="62"/>
      <c r="E51" s="62"/>
    </row>
    <row r="52">
      <c r="A52" s="996" t="s">
        <v>19657</v>
      </c>
      <c r="B52" s="996" t="s">
        <v>19655</v>
      </c>
      <c r="C52" s="996" t="s">
        <v>19658</v>
      </c>
      <c r="D52" s="62"/>
      <c r="E52" s="62"/>
    </row>
    <row r="53">
      <c r="A53" s="996" t="s">
        <v>19659</v>
      </c>
      <c r="B53" s="996" t="s">
        <v>19660</v>
      </c>
      <c r="C53" s="996" t="s">
        <v>19658</v>
      </c>
      <c r="D53" s="62"/>
      <c r="E53" s="62"/>
    </row>
    <row r="54">
      <c r="A54" s="62"/>
      <c r="B54" s="62"/>
      <c r="C54" s="62"/>
      <c r="D54" s="62"/>
      <c r="E54" s="62"/>
    </row>
    <row r="55">
      <c r="A55" s="995" t="s">
        <v>11543</v>
      </c>
      <c r="B55" s="62"/>
      <c r="C55" s="62"/>
      <c r="D55" s="62"/>
      <c r="E55" s="62"/>
    </row>
    <row r="56">
      <c r="A56" s="996" t="s">
        <v>19661</v>
      </c>
      <c r="B56" s="62"/>
      <c r="C56" s="62"/>
      <c r="D56" s="62"/>
      <c r="E56" s="62"/>
    </row>
    <row r="57">
      <c r="A57" s="996" t="s">
        <v>19662</v>
      </c>
      <c r="B57" s="62"/>
      <c r="C57" s="62"/>
      <c r="D57" s="62"/>
      <c r="E57" s="62"/>
    </row>
    <row r="58">
      <c r="A58" s="996" t="s">
        <v>19663</v>
      </c>
      <c r="B58" s="62"/>
      <c r="C58" s="62"/>
      <c r="D58" s="62"/>
      <c r="E58" s="62"/>
    </row>
    <row r="59">
      <c r="A59" s="64"/>
      <c r="B59" s="62"/>
      <c r="C59" s="62"/>
      <c r="D59" s="62"/>
      <c r="E59" s="62"/>
    </row>
    <row r="60">
      <c r="A60" s="64"/>
      <c r="B60" s="62"/>
      <c r="C60" s="62"/>
      <c r="D60" s="62"/>
      <c r="E60" s="62"/>
    </row>
    <row r="61">
      <c r="A61" s="64"/>
      <c r="B61" s="62"/>
      <c r="C61" s="62"/>
      <c r="D61" s="62"/>
      <c r="E61" s="62"/>
    </row>
    <row r="62">
      <c r="A62" s="997" t="s">
        <v>19664</v>
      </c>
      <c r="B62" s="62"/>
      <c r="C62" s="62"/>
      <c r="D62" s="62"/>
      <c r="E62" s="62"/>
    </row>
    <row r="63">
      <c r="A63" s="996" t="s">
        <v>19665</v>
      </c>
      <c r="B63" s="996" t="s">
        <v>19666</v>
      </c>
      <c r="C63" s="62"/>
      <c r="D63" s="62"/>
      <c r="E63" s="62"/>
    </row>
    <row r="64">
      <c r="A64" s="996" t="s">
        <v>19667</v>
      </c>
      <c r="B64" s="996" t="s">
        <v>19668</v>
      </c>
      <c r="C64" s="62"/>
      <c r="D64" s="62"/>
      <c r="E64" s="62"/>
    </row>
    <row r="65">
      <c r="A65" s="996" t="s">
        <v>19669</v>
      </c>
      <c r="B65" s="996" t="s">
        <v>19670</v>
      </c>
      <c r="C65" s="62"/>
      <c r="D65" s="62"/>
      <c r="E65" s="62"/>
    </row>
    <row r="66">
      <c r="A66" s="996" t="s">
        <v>19671</v>
      </c>
      <c r="B66" s="996" t="s">
        <v>19672</v>
      </c>
      <c r="C66" s="62"/>
      <c r="D66" s="62"/>
      <c r="E66" s="62"/>
    </row>
    <row r="67">
      <c r="A67" s="996" t="s">
        <v>19673</v>
      </c>
      <c r="B67" s="996" t="s">
        <v>19674</v>
      </c>
      <c r="C67" s="62"/>
      <c r="D67" s="62"/>
      <c r="E67" s="62"/>
    </row>
    <row r="68">
      <c r="A68" s="996" t="s">
        <v>19675</v>
      </c>
      <c r="B68" s="996" t="s">
        <v>19676</v>
      </c>
      <c r="C68" s="62"/>
      <c r="D68" s="62"/>
      <c r="E68" s="62"/>
    </row>
    <row r="69">
      <c r="A69" s="996" t="s">
        <v>19677</v>
      </c>
      <c r="B69" s="996" t="s">
        <v>19678</v>
      </c>
      <c r="C69" s="62"/>
      <c r="D69" s="62"/>
      <c r="E69" s="62"/>
    </row>
    <row r="70">
      <c r="A70" s="996" t="s">
        <v>19679</v>
      </c>
      <c r="B70" s="996" t="s">
        <v>19680</v>
      </c>
      <c r="C70" s="62"/>
      <c r="D70" s="62"/>
      <c r="E70" s="62"/>
    </row>
    <row r="71">
      <c r="A71" s="996" t="s">
        <v>19681</v>
      </c>
      <c r="B71" s="996" t="s">
        <v>19682</v>
      </c>
      <c r="C71" s="62"/>
      <c r="D71" s="62"/>
      <c r="E71" s="62"/>
    </row>
    <row r="72">
      <c r="A72" s="998" t="s">
        <v>19683</v>
      </c>
      <c r="B72" s="996" t="s">
        <v>19593</v>
      </c>
      <c r="C72" s="62"/>
      <c r="D72" s="62"/>
      <c r="E72" s="62"/>
    </row>
    <row r="73">
      <c r="A73" s="996" t="s">
        <v>19684</v>
      </c>
      <c r="B73" s="996" t="s">
        <v>19685</v>
      </c>
      <c r="C73" s="62"/>
      <c r="D73" s="62"/>
      <c r="E73" s="62"/>
    </row>
    <row r="74">
      <c r="A74" s="996" t="s">
        <v>19686</v>
      </c>
      <c r="B74" s="996" t="s">
        <v>19687</v>
      </c>
      <c r="C74" s="62"/>
      <c r="D74" s="62"/>
      <c r="E74" s="62"/>
    </row>
    <row r="75">
      <c r="A75" s="999" t="s">
        <v>19688</v>
      </c>
      <c r="B75" s="996" t="s">
        <v>9270</v>
      </c>
      <c r="C75" s="62"/>
      <c r="D75" s="62"/>
      <c r="E75" s="62"/>
    </row>
    <row r="76">
      <c r="A76" s="62"/>
      <c r="B76" s="62"/>
      <c r="C76" s="62"/>
      <c r="D76" s="62"/>
      <c r="E76" s="62"/>
    </row>
    <row r="77">
      <c r="A77" s="62"/>
      <c r="B77" s="62"/>
      <c r="C77" s="62"/>
      <c r="D77" s="62"/>
      <c r="E77" s="62"/>
    </row>
    <row r="78">
      <c r="A78" s="62"/>
      <c r="B78" s="62"/>
      <c r="C78" s="62"/>
      <c r="D78" s="62"/>
      <c r="E78" s="62"/>
    </row>
    <row r="79">
      <c r="A79" s="62"/>
      <c r="B79" s="62"/>
      <c r="C79" s="62"/>
      <c r="D79" s="62"/>
      <c r="E79" s="62"/>
    </row>
    <row r="80">
      <c r="A80" s="62"/>
      <c r="B80" s="62"/>
      <c r="C80" s="62"/>
      <c r="D80" s="62"/>
      <c r="E80" s="62"/>
    </row>
    <row r="81">
      <c r="A81" s="62"/>
      <c r="B81" s="62"/>
      <c r="C81" s="62"/>
      <c r="D81" s="62"/>
      <c r="E81" s="62"/>
    </row>
    <row r="82">
      <c r="A82" s="62"/>
      <c r="B82" s="62"/>
      <c r="C82" s="62"/>
      <c r="D82" s="62"/>
      <c r="E82" s="62"/>
    </row>
    <row r="83">
      <c r="A83" s="62"/>
      <c r="B83" s="62"/>
      <c r="C83" s="62"/>
      <c r="D83" s="62"/>
      <c r="E83" s="62"/>
    </row>
    <row r="84">
      <c r="A84" s="62"/>
      <c r="B84" s="62"/>
      <c r="C84" s="62"/>
      <c r="D84" s="62"/>
      <c r="E84" s="62"/>
    </row>
    <row r="85">
      <c r="A85" s="62"/>
      <c r="B85" s="62"/>
      <c r="C85" s="62"/>
      <c r="D85" s="62"/>
      <c r="E85" s="62"/>
    </row>
    <row r="86">
      <c r="A86" s="62"/>
      <c r="B86" s="62"/>
      <c r="C86" s="62"/>
      <c r="D86" s="62"/>
      <c r="E86" s="62"/>
    </row>
  </sheetData>
  <mergeCells count="2">
    <mergeCell ref="D13:D14"/>
    <mergeCell ref="D19:D29"/>
  </mergeCells>
  <drawing r:id="rId1"/>
</worksheet>
</file>

<file path=xl/worksheets/sheet3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4.13"/>
    <col customWidth="1" min="2" max="2" width="16.0"/>
    <col customWidth="1" min="3" max="3" width="14.63"/>
    <col customWidth="1" min="4" max="4" width="19.63"/>
  </cols>
  <sheetData>
    <row r="1">
      <c r="A1" s="1000" t="s">
        <v>19689</v>
      </c>
      <c r="B1" s="1001" t="s">
        <v>19690</v>
      </c>
      <c r="C1" s="1001" t="s">
        <v>19691</v>
      </c>
      <c r="D1" s="1001" t="s">
        <v>19692</v>
      </c>
      <c r="E1" s="1002" t="s">
        <v>19693</v>
      </c>
    </row>
    <row r="2">
      <c r="A2" s="1003" t="s">
        <v>22</v>
      </c>
      <c r="B2" s="1004" t="s">
        <v>490</v>
      </c>
      <c r="C2" s="1004" t="s">
        <v>347</v>
      </c>
      <c r="D2" s="1005" t="s">
        <v>19694</v>
      </c>
      <c r="E2" s="1006"/>
    </row>
    <row r="3">
      <c r="A3" s="1003" t="s">
        <v>28</v>
      </c>
      <c r="B3" s="1004" t="s">
        <v>471</v>
      </c>
      <c r="C3" s="1004" t="s">
        <v>215</v>
      </c>
      <c r="D3" s="1007" t="s">
        <v>19695</v>
      </c>
      <c r="E3" s="1008">
        <v>0.47368</v>
      </c>
    </row>
    <row r="4">
      <c r="A4" s="1009" t="s">
        <v>24</v>
      </c>
      <c r="B4" s="1010" t="s">
        <v>19696</v>
      </c>
      <c r="C4" s="1011" t="s">
        <v>331</v>
      </c>
      <c r="D4" s="1005" t="s">
        <v>19697</v>
      </c>
      <c r="E4" s="1006"/>
    </row>
    <row r="5">
      <c r="A5" s="1012"/>
      <c r="B5" s="990"/>
      <c r="C5" s="990"/>
      <c r="D5" s="1005" t="s">
        <v>19698</v>
      </c>
      <c r="E5" s="1006"/>
    </row>
    <row r="6">
      <c r="A6" s="1013"/>
      <c r="B6" s="992"/>
      <c r="C6" s="992"/>
      <c r="D6" s="1005" t="s">
        <v>19699</v>
      </c>
      <c r="E6" s="1014"/>
    </row>
    <row r="7">
      <c r="A7" s="1003" t="s">
        <v>27</v>
      </c>
      <c r="B7" s="1004" t="s">
        <v>347</v>
      </c>
      <c r="C7" s="1004" t="s">
        <v>94</v>
      </c>
      <c r="D7" s="1005" t="s">
        <v>19700</v>
      </c>
      <c r="E7" s="1006"/>
    </row>
    <row r="8">
      <c r="A8" s="1003" t="s">
        <v>19701</v>
      </c>
      <c r="B8" s="1004" t="s">
        <v>347</v>
      </c>
      <c r="C8" s="1004" t="s">
        <v>215</v>
      </c>
      <c r="D8" s="1005">
        <v>13.0</v>
      </c>
      <c r="E8" s="1006"/>
    </row>
    <row r="9">
      <c r="A9" s="1003" t="s">
        <v>38</v>
      </c>
      <c r="B9" s="1004" t="s">
        <v>2491</v>
      </c>
      <c r="C9" s="1004" t="s">
        <v>471</v>
      </c>
      <c r="D9" s="1005">
        <v>26.0</v>
      </c>
      <c r="E9" s="1014"/>
    </row>
    <row r="10">
      <c r="A10" s="1003" t="s">
        <v>32</v>
      </c>
      <c r="B10" s="1004" t="s">
        <v>331</v>
      </c>
      <c r="C10" s="1004" t="s">
        <v>331</v>
      </c>
      <c r="D10" s="1005" t="s">
        <v>19702</v>
      </c>
      <c r="E10" s="1015">
        <v>0.5</v>
      </c>
    </row>
    <row r="11">
      <c r="A11" s="1003" t="s">
        <v>19703</v>
      </c>
      <c r="B11" s="1004" t="s">
        <v>331</v>
      </c>
      <c r="C11" s="1004" t="s">
        <v>94</v>
      </c>
      <c r="D11" s="1005">
        <v>2.0</v>
      </c>
      <c r="E11" s="1014"/>
    </row>
    <row r="12">
      <c r="A12" s="1003" t="s">
        <v>30</v>
      </c>
      <c r="B12" s="1004" t="s">
        <v>490</v>
      </c>
      <c r="C12" s="1004" t="s">
        <v>2491</v>
      </c>
      <c r="D12" s="1005" t="s">
        <v>19704</v>
      </c>
      <c r="E12" s="1014"/>
    </row>
    <row r="13">
      <c r="A13" s="1003" t="s">
        <v>19705</v>
      </c>
      <c r="B13" s="1004" t="s">
        <v>331</v>
      </c>
      <c r="C13" s="1004" t="s">
        <v>215</v>
      </c>
      <c r="D13" s="1005">
        <v>1.0</v>
      </c>
      <c r="E13" s="1006"/>
    </row>
    <row r="14">
      <c r="A14" s="1016" t="s">
        <v>19706</v>
      </c>
      <c r="B14" s="1017" t="s">
        <v>280</v>
      </c>
      <c r="C14" s="1017" t="s">
        <v>215</v>
      </c>
      <c r="D14" s="1018" t="s">
        <v>19707</v>
      </c>
      <c r="E14" s="1006"/>
    </row>
    <row r="15">
      <c r="A15" s="1016" t="s">
        <v>19708</v>
      </c>
      <c r="B15" s="990"/>
      <c r="C15" s="990"/>
      <c r="D15" s="990"/>
      <c r="E15" s="1006"/>
    </row>
    <row r="16">
      <c r="A16" s="1016" t="s">
        <v>19709</v>
      </c>
      <c r="B16" s="992"/>
      <c r="C16" s="992"/>
      <c r="D16" s="992"/>
      <c r="E16" s="1006"/>
    </row>
  </sheetData>
  <mergeCells count="6">
    <mergeCell ref="A4:A6"/>
    <mergeCell ref="B4:B6"/>
    <mergeCell ref="C4:C6"/>
    <mergeCell ref="B14:B16"/>
    <mergeCell ref="C14:C16"/>
    <mergeCell ref="D14:D16"/>
  </mergeCells>
  <drawing r:id="rId1"/>
</worksheet>
</file>

<file path=xl/worksheets/sheet3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55.75"/>
    <col customWidth="1" min="3" max="3" width="11.0"/>
    <col customWidth="1" min="4" max="4" width="15.0"/>
    <col customWidth="1" min="7" max="7" width="14.13"/>
  </cols>
  <sheetData>
    <row r="1">
      <c r="A1" s="1019" t="s">
        <v>460</v>
      </c>
      <c r="B1" s="1020" t="s">
        <v>68</v>
      </c>
      <c r="C1" s="1021" t="s">
        <v>457</v>
      </c>
      <c r="D1" s="1019" t="s">
        <v>458</v>
      </c>
      <c r="E1" s="1019" t="s">
        <v>78</v>
      </c>
      <c r="F1" s="1020" t="s">
        <v>460</v>
      </c>
      <c r="G1" s="1019" t="s">
        <v>462</v>
      </c>
    </row>
    <row r="2">
      <c r="A2" s="1022" t="s">
        <v>19710</v>
      </c>
      <c r="B2" s="431" t="s">
        <v>19711</v>
      </c>
      <c r="C2" s="1023">
        <v>45570.0</v>
      </c>
      <c r="D2" s="1024" t="s">
        <v>94</v>
      </c>
      <c r="E2" s="1024" t="s">
        <v>95</v>
      </c>
      <c r="F2" s="489"/>
      <c r="G2" s="489"/>
    </row>
    <row r="3">
      <c r="A3" s="1022" t="s">
        <v>19712</v>
      </c>
      <c r="B3" s="431" t="s">
        <v>19713</v>
      </c>
      <c r="C3" s="1025" t="s">
        <v>1555</v>
      </c>
      <c r="D3" s="1024" t="s">
        <v>331</v>
      </c>
      <c r="E3" s="1024" t="s">
        <v>95</v>
      </c>
      <c r="F3" s="489"/>
      <c r="G3" s="489"/>
    </row>
    <row r="4">
      <c r="A4" s="1022" t="s">
        <v>19714</v>
      </c>
      <c r="B4" s="431" t="s">
        <v>19715</v>
      </c>
      <c r="C4" s="1026">
        <v>45478.0</v>
      </c>
      <c r="D4" s="1024" t="s">
        <v>215</v>
      </c>
      <c r="E4" s="1024" t="s">
        <v>95</v>
      </c>
      <c r="F4" s="489"/>
      <c r="G4" s="489"/>
    </row>
    <row r="5">
      <c r="A5" s="1022" t="s">
        <v>19716</v>
      </c>
      <c r="B5" s="431" t="s">
        <v>19717</v>
      </c>
      <c r="C5" s="1026">
        <v>45478.0</v>
      </c>
      <c r="D5" s="1024" t="s">
        <v>215</v>
      </c>
      <c r="E5" s="1024" t="s">
        <v>95</v>
      </c>
      <c r="F5" s="489"/>
      <c r="G5" s="489"/>
    </row>
    <row r="6">
      <c r="A6" s="1022" t="s">
        <v>19718</v>
      </c>
      <c r="B6" s="431" t="s">
        <v>19719</v>
      </c>
      <c r="C6" s="1025" t="s">
        <v>9922</v>
      </c>
      <c r="D6" s="1024" t="s">
        <v>94</v>
      </c>
      <c r="E6" s="1024" t="s">
        <v>95</v>
      </c>
      <c r="F6" s="489"/>
      <c r="G6" s="489"/>
    </row>
    <row r="7">
      <c r="A7" s="1022" t="s">
        <v>19720</v>
      </c>
      <c r="B7" s="431" t="s">
        <v>19721</v>
      </c>
      <c r="C7" s="1026">
        <v>45478.0</v>
      </c>
      <c r="D7" s="1024" t="s">
        <v>215</v>
      </c>
      <c r="E7" s="1024" t="s">
        <v>95</v>
      </c>
      <c r="F7" s="489"/>
      <c r="G7" s="489"/>
    </row>
    <row r="8">
      <c r="A8" s="1022" t="s">
        <v>19722</v>
      </c>
      <c r="B8" s="431" t="s">
        <v>19723</v>
      </c>
      <c r="C8" s="1026">
        <v>45478.0</v>
      </c>
      <c r="D8" s="1024" t="s">
        <v>215</v>
      </c>
      <c r="E8" s="1024" t="s">
        <v>95</v>
      </c>
      <c r="F8" s="489"/>
      <c r="G8" s="489"/>
    </row>
    <row r="9">
      <c r="A9" s="1022" t="s">
        <v>19724</v>
      </c>
      <c r="B9" s="431" t="s">
        <v>19725</v>
      </c>
      <c r="C9" s="1027"/>
      <c r="D9" s="489"/>
      <c r="E9" s="1024" t="s">
        <v>620</v>
      </c>
      <c r="F9" s="489"/>
      <c r="G9" s="1024" t="s">
        <v>19726</v>
      </c>
    </row>
    <row r="10">
      <c r="A10" s="1022" t="s">
        <v>19727</v>
      </c>
      <c r="B10" s="431" t="s">
        <v>19728</v>
      </c>
      <c r="C10" s="1025" t="s">
        <v>1555</v>
      </c>
      <c r="D10" s="1024" t="s">
        <v>331</v>
      </c>
      <c r="E10" s="1024" t="s">
        <v>95</v>
      </c>
      <c r="F10" s="489"/>
      <c r="G10" s="489"/>
    </row>
    <row r="11">
      <c r="A11" s="1022" t="s">
        <v>19729</v>
      </c>
      <c r="B11" s="431" t="s">
        <v>19730</v>
      </c>
      <c r="C11" s="1025" t="s">
        <v>1555</v>
      </c>
      <c r="D11" s="1024" t="s">
        <v>490</v>
      </c>
      <c r="E11" s="1024" t="s">
        <v>95</v>
      </c>
      <c r="F11" s="489"/>
      <c r="G11" s="489"/>
    </row>
    <row r="12">
      <c r="A12" s="1022" t="s">
        <v>19731</v>
      </c>
      <c r="B12" s="431" t="s">
        <v>19732</v>
      </c>
      <c r="C12" s="1026">
        <v>45478.0</v>
      </c>
      <c r="D12" s="1024" t="s">
        <v>215</v>
      </c>
      <c r="E12" s="1024" t="s">
        <v>95</v>
      </c>
      <c r="F12" s="489"/>
      <c r="G12" s="489"/>
    </row>
    <row r="13">
      <c r="A13" s="1022" t="s">
        <v>19733</v>
      </c>
      <c r="B13" s="431" t="s">
        <v>19734</v>
      </c>
      <c r="C13" s="1026">
        <v>45478.0</v>
      </c>
      <c r="D13" s="1024" t="s">
        <v>215</v>
      </c>
      <c r="E13" s="1024" t="s">
        <v>95</v>
      </c>
      <c r="F13" s="489"/>
      <c r="G13" s="489"/>
    </row>
    <row r="14">
      <c r="A14" s="1022" t="s">
        <v>19735</v>
      </c>
      <c r="B14" s="431" t="s">
        <v>19736</v>
      </c>
      <c r="C14" s="1026">
        <v>45478.0</v>
      </c>
      <c r="D14" s="1024" t="s">
        <v>215</v>
      </c>
      <c r="E14" s="1024" t="s">
        <v>95</v>
      </c>
      <c r="F14" s="489"/>
      <c r="G14" s="489"/>
    </row>
    <row r="15">
      <c r="A15" s="1022" t="s">
        <v>19737</v>
      </c>
      <c r="B15" s="431" t="s">
        <v>19738</v>
      </c>
      <c r="C15" s="1026">
        <v>45509.0</v>
      </c>
      <c r="D15" s="1024" t="s">
        <v>215</v>
      </c>
      <c r="E15" s="1024" t="s">
        <v>95</v>
      </c>
      <c r="F15" s="489"/>
      <c r="G15" s="489"/>
    </row>
    <row r="16">
      <c r="A16" s="1022" t="s">
        <v>19739</v>
      </c>
      <c r="B16" s="431" t="s">
        <v>19740</v>
      </c>
      <c r="C16" s="1023">
        <v>45570.0</v>
      </c>
      <c r="D16" s="1024" t="s">
        <v>94</v>
      </c>
      <c r="E16" s="1024" t="s">
        <v>95</v>
      </c>
      <c r="F16" s="489"/>
      <c r="G16" s="489"/>
    </row>
    <row r="17">
      <c r="A17" s="1022" t="s">
        <v>19741</v>
      </c>
      <c r="B17" s="431" t="s">
        <v>19742</v>
      </c>
      <c r="C17" s="1026">
        <v>45509.0</v>
      </c>
      <c r="D17" s="1024" t="s">
        <v>215</v>
      </c>
      <c r="E17" s="1024" t="s">
        <v>95</v>
      </c>
      <c r="F17" s="489"/>
      <c r="G17" s="489"/>
    </row>
    <row r="18">
      <c r="A18" s="1022" t="s">
        <v>19743</v>
      </c>
      <c r="B18" s="431" t="s">
        <v>19744</v>
      </c>
      <c r="C18" s="1025" t="s">
        <v>1555</v>
      </c>
      <c r="D18" s="1024" t="s">
        <v>471</v>
      </c>
      <c r="E18" s="1024" t="s">
        <v>95</v>
      </c>
      <c r="F18" s="489"/>
      <c r="G18" s="489"/>
    </row>
    <row r="19">
      <c r="A19" s="1022" t="s">
        <v>19745</v>
      </c>
      <c r="B19" s="431" t="s">
        <v>19746</v>
      </c>
      <c r="C19" s="1028" t="s">
        <v>1555</v>
      </c>
      <c r="D19" s="1029" t="s">
        <v>331</v>
      </c>
      <c r="E19" s="1029" t="s">
        <v>95</v>
      </c>
      <c r="F19" s="489"/>
      <c r="G19" s="1024" t="s">
        <v>19747</v>
      </c>
    </row>
    <row r="20">
      <c r="A20" s="1022" t="s">
        <v>19748</v>
      </c>
      <c r="B20" s="431" t="s">
        <v>19749</v>
      </c>
      <c r="C20" s="1023">
        <v>45570.0</v>
      </c>
      <c r="D20" s="1024" t="s">
        <v>94</v>
      </c>
      <c r="E20" s="1024" t="s">
        <v>95</v>
      </c>
      <c r="F20" s="489"/>
      <c r="G20" s="489"/>
    </row>
    <row r="21">
      <c r="A21" s="1022" t="s">
        <v>19750</v>
      </c>
      <c r="B21" s="431" t="s">
        <v>19751</v>
      </c>
      <c r="C21" s="1026">
        <v>45478.0</v>
      </c>
      <c r="D21" s="1024" t="s">
        <v>215</v>
      </c>
      <c r="E21" s="1024" t="s">
        <v>95</v>
      </c>
      <c r="F21" s="489"/>
      <c r="G21" s="489"/>
    </row>
    <row r="22">
      <c r="A22" s="1022" t="s">
        <v>19752</v>
      </c>
      <c r="B22" s="431" t="s">
        <v>19753</v>
      </c>
      <c r="C22" s="1026">
        <v>45478.0</v>
      </c>
      <c r="D22" s="1024" t="s">
        <v>215</v>
      </c>
      <c r="E22" s="1024" t="s">
        <v>95</v>
      </c>
      <c r="F22" s="489"/>
      <c r="G22" s="489"/>
    </row>
    <row r="23">
      <c r="A23" s="1022" t="s">
        <v>19754</v>
      </c>
      <c r="B23" s="431" t="s">
        <v>19755</v>
      </c>
      <c r="C23" s="1026">
        <v>45478.0</v>
      </c>
      <c r="D23" s="1024" t="s">
        <v>215</v>
      </c>
      <c r="E23" s="1024" t="s">
        <v>95</v>
      </c>
      <c r="F23" s="489"/>
      <c r="G23" s="489"/>
    </row>
    <row r="24">
      <c r="A24" s="1022" t="s">
        <v>19756</v>
      </c>
      <c r="B24" s="431" t="s">
        <v>19757</v>
      </c>
      <c r="C24" s="1025" t="s">
        <v>1555</v>
      </c>
      <c r="D24" s="1024" t="s">
        <v>490</v>
      </c>
      <c r="E24" s="1024" t="s">
        <v>95</v>
      </c>
      <c r="F24" s="489"/>
      <c r="G24" s="489"/>
    </row>
    <row r="25">
      <c r="A25" s="1022" t="s">
        <v>19758</v>
      </c>
      <c r="B25" s="431" t="s">
        <v>19759</v>
      </c>
      <c r="C25" s="1025" t="s">
        <v>1555</v>
      </c>
      <c r="D25" s="1024" t="s">
        <v>490</v>
      </c>
      <c r="E25" s="1024" t="s">
        <v>95</v>
      </c>
      <c r="F25" s="489"/>
      <c r="G25" s="489"/>
    </row>
    <row r="26">
      <c r="A26" s="1022" t="s">
        <v>19760</v>
      </c>
      <c r="B26" s="431" t="s">
        <v>19761</v>
      </c>
      <c r="C26" s="1025" t="s">
        <v>1555</v>
      </c>
      <c r="D26" s="1024" t="s">
        <v>490</v>
      </c>
      <c r="E26" s="1024" t="s">
        <v>95</v>
      </c>
      <c r="F26" s="489"/>
      <c r="G26" s="489"/>
    </row>
    <row r="27">
      <c r="A27" s="1022" t="s">
        <v>19762</v>
      </c>
      <c r="B27" s="431" t="s">
        <v>19763</v>
      </c>
      <c r="C27" s="1026">
        <v>45478.0</v>
      </c>
      <c r="D27" s="1024" t="s">
        <v>215</v>
      </c>
      <c r="E27" s="1024" t="s">
        <v>95</v>
      </c>
      <c r="F27" s="489"/>
      <c r="G27" s="489"/>
    </row>
    <row r="28">
      <c r="A28" s="1022" t="s">
        <v>19764</v>
      </c>
      <c r="B28" s="431" t="s">
        <v>19765</v>
      </c>
      <c r="C28" s="1023">
        <v>45570.0</v>
      </c>
      <c r="D28" s="1024" t="s">
        <v>94</v>
      </c>
      <c r="E28" s="1024" t="s">
        <v>95</v>
      </c>
      <c r="F28" s="489"/>
      <c r="G28" s="489"/>
    </row>
    <row r="29">
      <c r="A29" s="1022" t="s">
        <v>19766</v>
      </c>
      <c r="B29" s="431" t="s">
        <v>19767</v>
      </c>
      <c r="C29" s="1025" t="s">
        <v>1555</v>
      </c>
      <c r="D29" s="1024" t="s">
        <v>280</v>
      </c>
      <c r="E29" s="1024" t="s">
        <v>95</v>
      </c>
      <c r="F29" s="1024" t="s">
        <v>19768</v>
      </c>
      <c r="G29" s="489"/>
    </row>
    <row r="30">
      <c r="A30" s="1022" t="s">
        <v>19769</v>
      </c>
      <c r="B30" s="431" t="s">
        <v>19770</v>
      </c>
      <c r="C30" s="1026">
        <v>45478.0</v>
      </c>
      <c r="D30" s="1024" t="s">
        <v>215</v>
      </c>
      <c r="E30" s="1024" t="s">
        <v>95</v>
      </c>
      <c r="F30" s="489"/>
      <c r="G30" s="489"/>
    </row>
    <row r="31">
      <c r="A31" s="1022" t="s">
        <v>19771</v>
      </c>
      <c r="B31" s="431" t="s">
        <v>19772</v>
      </c>
      <c r="C31" s="1030" t="s">
        <v>1555</v>
      </c>
      <c r="D31" s="1031" t="s">
        <v>331</v>
      </c>
      <c r="E31" s="1031" t="s">
        <v>95</v>
      </c>
      <c r="F31" s="489"/>
      <c r="G31" s="1024" t="s">
        <v>19747</v>
      </c>
    </row>
    <row r="32">
      <c r="A32" s="1022" t="s">
        <v>19773</v>
      </c>
      <c r="B32" s="431" t="s">
        <v>19774</v>
      </c>
      <c r="C32" s="1026">
        <v>45478.0</v>
      </c>
      <c r="D32" s="1024" t="s">
        <v>215</v>
      </c>
      <c r="E32" s="1024" t="s">
        <v>95</v>
      </c>
      <c r="F32" s="489"/>
      <c r="G32" s="489"/>
    </row>
    <row r="33">
      <c r="A33" s="1022" t="s">
        <v>19775</v>
      </c>
      <c r="B33" s="431" t="s">
        <v>19776</v>
      </c>
      <c r="C33" s="1025" t="s">
        <v>1555</v>
      </c>
      <c r="D33" s="1024" t="s">
        <v>471</v>
      </c>
      <c r="E33" s="1024" t="s">
        <v>95</v>
      </c>
      <c r="F33" s="489"/>
      <c r="G33" s="489"/>
    </row>
    <row r="34">
      <c r="A34" s="1022" t="s">
        <v>19777</v>
      </c>
      <c r="B34" s="431" t="s">
        <v>19778</v>
      </c>
      <c r="C34" s="1025" t="s">
        <v>1555</v>
      </c>
      <c r="D34" s="1024" t="s">
        <v>471</v>
      </c>
      <c r="E34" s="1024" t="s">
        <v>95</v>
      </c>
      <c r="F34" s="489"/>
      <c r="G34" s="489"/>
    </row>
    <row r="35">
      <c r="A35" s="1022" t="s">
        <v>19779</v>
      </c>
      <c r="B35" s="431" t="s">
        <v>19780</v>
      </c>
      <c r="C35" s="1025" t="s">
        <v>1555</v>
      </c>
      <c r="D35" s="1024" t="s">
        <v>490</v>
      </c>
      <c r="E35" s="1024" t="s">
        <v>95</v>
      </c>
      <c r="F35" s="489"/>
      <c r="G35" s="489"/>
    </row>
    <row r="36">
      <c r="A36" s="1022" t="s">
        <v>19781</v>
      </c>
      <c r="B36" s="431" t="s">
        <v>19782</v>
      </c>
      <c r="C36" s="1025" t="s">
        <v>1555</v>
      </c>
      <c r="D36" s="1024" t="s">
        <v>490</v>
      </c>
      <c r="E36" s="1024" t="s">
        <v>95</v>
      </c>
      <c r="F36" s="489"/>
      <c r="G36" s="489"/>
    </row>
    <row r="37">
      <c r="A37" s="1022" t="s">
        <v>19783</v>
      </c>
      <c r="B37" s="431" t="s">
        <v>19784</v>
      </c>
      <c r="C37" s="1025" t="s">
        <v>1555</v>
      </c>
      <c r="D37" s="1024" t="s">
        <v>471</v>
      </c>
      <c r="E37" s="1024" t="s">
        <v>95</v>
      </c>
      <c r="F37" s="489"/>
      <c r="G37" s="489"/>
    </row>
    <row r="38">
      <c r="A38" s="1022" t="s">
        <v>19785</v>
      </c>
      <c r="B38" s="431" t="s">
        <v>19786</v>
      </c>
      <c r="C38" s="1023">
        <v>45570.0</v>
      </c>
      <c r="D38" s="1024" t="s">
        <v>94</v>
      </c>
      <c r="E38" s="1024" t="s">
        <v>95</v>
      </c>
      <c r="F38" s="489"/>
      <c r="G38" s="489"/>
    </row>
    <row r="39">
      <c r="A39" s="1022" t="s">
        <v>19787</v>
      </c>
      <c r="B39" s="431" t="s">
        <v>19788</v>
      </c>
      <c r="C39" s="1023">
        <v>45570.0</v>
      </c>
      <c r="D39" s="1024" t="s">
        <v>94</v>
      </c>
      <c r="E39" s="1024" t="s">
        <v>95</v>
      </c>
      <c r="F39" s="489"/>
      <c r="G39" s="489"/>
    </row>
    <row r="40">
      <c r="A40" s="1022" t="s">
        <v>19789</v>
      </c>
      <c r="B40" s="431" t="s">
        <v>19790</v>
      </c>
      <c r="C40" s="1026">
        <v>45478.0</v>
      </c>
      <c r="D40" s="1024" t="s">
        <v>215</v>
      </c>
      <c r="E40" s="1024" t="s">
        <v>95</v>
      </c>
      <c r="F40" s="489"/>
      <c r="G40" s="489"/>
    </row>
    <row r="41">
      <c r="A41" s="1022" t="s">
        <v>19791</v>
      </c>
      <c r="B41" s="431" t="s">
        <v>19792</v>
      </c>
      <c r="C41" s="1026">
        <v>45478.0</v>
      </c>
      <c r="D41" s="1024" t="s">
        <v>215</v>
      </c>
      <c r="E41" s="1024" t="s">
        <v>95</v>
      </c>
      <c r="F41" s="489"/>
      <c r="G41" s="489"/>
    </row>
    <row r="42">
      <c r="A42" s="1022" t="s">
        <v>19793</v>
      </c>
      <c r="B42" s="431" t="s">
        <v>19794</v>
      </c>
      <c r="C42" s="1026">
        <v>45478.0</v>
      </c>
      <c r="D42" s="1024" t="s">
        <v>215</v>
      </c>
      <c r="E42" s="1024" t="s">
        <v>95</v>
      </c>
      <c r="F42" s="489"/>
      <c r="G42" s="489"/>
    </row>
    <row r="43">
      <c r="A43" s="1022" t="s">
        <v>19795</v>
      </c>
      <c r="B43" s="431" t="s">
        <v>19796</v>
      </c>
      <c r="C43" s="1026">
        <v>45478.0</v>
      </c>
      <c r="D43" s="1024" t="s">
        <v>215</v>
      </c>
      <c r="E43" s="1024" t="s">
        <v>95</v>
      </c>
      <c r="F43" s="489"/>
      <c r="G43" s="489"/>
    </row>
    <row r="44">
      <c r="A44" s="1022" t="s">
        <v>19797</v>
      </c>
      <c r="B44" s="431" t="s">
        <v>19798</v>
      </c>
      <c r="C44" s="1025" t="s">
        <v>1555</v>
      </c>
      <c r="D44" s="1024" t="s">
        <v>490</v>
      </c>
      <c r="E44" s="1024" t="s">
        <v>95</v>
      </c>
      <c r="F44" s="489"/>
      <c r="G44" s="489"/>
    </row>
    <row r="45">
      <c r="A45" s="1022" t="s">
        <v>19799</v>
      </c>
      <c r="B45" s="431" t="s">
        <v>19800</v>
      </c>
      <c r="C45" s="1026">
        <v>45478.0</v>
      </c>
      <c r="D45" s="1024" t="s">
        <v>215</v>
      </c>
      <c r="E45" s="1024" t="s">
        <v>95</v>
      </c>
      <c r="F45" s="489"/>
      <c r="G45" s="489"/>
    </row>
    <row r="46">
      <c r="A46" s="1022" t="s">
        <v>19801</v>
      </c>
      <c r="B46" s="431" t="s">
        <v>19802</v>
      </c>
      <c r="C46" s="1025" t="s">
        <v>1555</v>
      </c>
      <c r="D46" s="1024" t="s">
        <v>490</v>
      </c>
      <c r="E46" s="1024" t="s">
        <v>95</v>
      </c>
      <c r="F46" s="489"/>
      <c r="G46" s="1024" t="s">
        <v>19747</v>
      </c>
    </row>
    <row r="47">
      <c r="B47" s="698"/>
      <c r="C47" s="1032"/>
      <c r="E47" s="293"/>
    </row>
    <row r="48">
      <c r="B48" s="698"/>
      <c r="C48" s="1032"/>
      <c r="E48" s="293"/>
    </row>
    <row r="49">
      <c r="B49" s="698"/>
      <c r="C49" s="1032"/>
      <c r="E49" s="293"/>
    </row>
    <row r="50">
      <c r="B50" s="698"/>
      <c r="C50" s="1032"/>
      <c r="E50" s="293"/>
    </row>
    <row r="51">
      <c r="B51" s="698"/>
      <c r="C51" s="1032"/>
      <c r="E51" s="293"/>
    </row>
    <row r="52">
      <c r="B52" s="698"/>
      <c r="C52" s="1032"/>
      <c r="E52" s="293"/>
    </row>
    <row r="53">
      <c r="B53" s="698"/>
      <c r="C53" s="1032"/>
      <c r="E53" s="293"/>
    </row>
    <row r="54">
      <c r="B54" s="698"/>
      <c r="C54" s="1032"/>
      <c r="E54" s="293"/>
    </row>
    <row r="55">
      <c r="B55" s="698"/>
      <c r="C55" s="1032"/>
      <c r="E55" s="293"/>
    </row>
    <row r="56">
      <c r="B56" s="698"/>
      <c r="C56" s="1032"/>
      <c r="E56" s="293"/>
    </row>
    <row r="57">
      <c r="B57" s="698"/>
      <c r="C57" s="1032"/>
      <c r="E57" s="293"/>
    </row>
    <row r="58">
      <c r="B58" s="698"/>
      <c r="C58" s="1032"/>
      <c r="E58" s="293"/>
    </row>
    <row r="59">
      <c r="B59" s="698"/>
      <c r="C59" s="1032"/>
      <c r="E59" s="293"/>
    </row>
    <row r="60">
      <c r="B60" s="698"/>
      <c r="C60" s="1032"/>
      <c r="E60" s="293"/>
    </row>
    <row r="61">
      <c r="B61" s="698"/>
      <c r="C61" s="1032"/>
      <c r="E61" s="293"/>
    </row>
    <row r="62">
      <c r="B62" s="698"/>
      <c r="C62" s="1032"/>
      <c r="E62" s="293"/>
    </row>
    <row r="63">
      <c r="B63" s="698"/>
      <c r="C63" s="1032"/>
      <c r="E63" s="293"/>
    </row>
    <row r="64">
      <c r="B64" s="698"/>
      <c r="C64" s="1032"/>
      <c r="E64" s="293"/>
    </row>
    <row r="65">
      <c r="B65" s="698"/>
      <c r="C65" s="1032"/>
      <c r="E65" s="293"/>
    </row>
    <row r="66">
      <c r="B66" s="698"/>
      <c r="C66" s="1032"/>
      <c r="E66" s="293"/>
    </row>
    <row r="67">
      <c r="B67" s="698"/>
      <c r="C67" s="1032"/>
      <c r="E67" s="293"/>
    </row>
    <row r="68">
      <c r="B68" s="698"/>
      <c r="C68" s="1032"/>
      <c r="E68" s="293"/>
    </row>
    <row r="69">
      <c r="B69" s="698"/>
      <c r="C69" s="1032"/>
      <c r="E69" s="293"/>
    </row>
    <row r="70">
      <c r="B70" s="698"/>
      <c r="C70" s="1032"/>
      <c r="E70" s="293"/>
    </row>
    <row r="71">
      <c r="B71" s="698"/>
      <c r="C71" s="1032"/>
      <c r="E71" s="293"/>
    </row>
    <row r="72">
      <c r="B72" s="698"/>
      <c r="C72" s="1032"/>
      <c r="E72" s="293"/>
    </row>
    <row r="73">
      <c r="B73" s="698"/>
      <c r="C73" s="1032"/>
      <c r="E73" s="293"/>
    </row>
    <row r="74">
      <c r="B74" s="698"/>
      <c r="C74" s="1032"/>
      <c r="E74" s="293"/>
    </row>
    <row r="75">
      <c r="B75" s="698"/>
      <c r="C75" s="1032"/>
      <c r="E75" s="293"/>
    </row>
    <row r="76">
      <c r="B76" s="698"/>
      <c r="C76" s="1032"/>
      <c r="E76" s="293"/>
    </row>
    <row r="77">
      <c r="B77" s="698"/>
      <c r="C77" s="1032"/>
      <c r="E77" s="293"/>
    </row>
    <row r="78">
      <c r="B78" s="698"/>
      <c r="C78" s="1032"/>
      <c r="E78" s="293"/>
    </row>
    <row r="79">
      <c r="B79" s="698"/>
      <c r="C79" s="1032"/>
      <c r="E79" s="293"/>
    </row>
    <row r="80">
      <c r="B80" s="698"/>
      <c r="C80" s="1032"/>
      <c r="E80" s="293"/>
    </row>
    <row r="81">
      <c r="B81" s="698"/>
      <c r="C81" s="1032"/>
      <c r="E81" s="293"/>
    </row>
    <row r="82">
      <c r="B82" s="698"/>
      <c r="C82" s="1032"/>
      <c r="E82" s="293"/>
    </row>
    <row r="83">
      <c r="B83" s="698"/>
      <c r="C83" s="1032"/>
      <c r="E83" s="293"/>
    </row>
    <row r="84">
      <c r="B84" s="698"/>
      <c r="C84" s="1032"/>
      <c r="E84" s="293"/>
    </row>
    <row r="85">
      <c r="B85" s="698"/>
      <c r="C85" s="1032"/>
      <c r="E85" s="293"/>
    </row>
    <row r="86">
      <c r="B86" s="698"/>
      <c r="C86" s="1032"/>
      <c r="E86" s="293"/>
    </row>
    <row r="87">
      <c r="B87" s="698"/>
      <c r="C87" s="1032"/>
      <c r="E87" s="293"/>
    </row>
    <row r="88">
      <c r="B88" s="698"/>
      <c r="C88" s="1032"/>
      <c r="E88" s="293"/>
    </row>
    <row r="89">
      <c r="B89" s="698"/>
      <c r="C89" s="1032"/>
      <c r="E89" s="293"/>
    </row>
    <row r="90">
      <c r="B90" s="698"/>
      <c r="C90" s="1032"/>
      <c r="E90" s="293"/>
    </row>
    <row r="91">
      <c r="B91" s="698"/>
      <c r="C91" s="1032"/>
      <c r="E91" s="293"/>
    </row>
    <row r="92">
      <c r="B92" s="698"/>
      <c r="C92" s="1032"/>
      <c r="E92" s="293"/>
    </row>
    <row r="93">
      <c r="B93" s="698"/>
      <c r="C93" s="1032"/>
      <c r="E93" s="293"/>
    </row>
    <row r="94">
      <c r="B94" s="698"/>
      <c r="C94" s="1032"/>
      <c r="E94" s="293"/>
    </row>
    <row r="95">
      <c r="B95" s="698"/>
      <c r="C95" s="1032"/>
      <c r="E95" s="293"/>
    </row>
    <row r="96">
      <c r="B96" s="698"/>
      <c r="C96" s="1032"/>
      <c r="E96" s="293"/>
    </row>
    <row r="97">
      <c r="B97" s="698"/>
      <c r="C97" s="1032"/>
      <c r="E97" s="293"/>
    </row>
    <row r="98">
      <c r="B98" s="698"/>
      <c r="C98" s="1032"/>
      <c r="E98" s="293"/>
    </row>
    <row r="99">
      <c r="B99" s="698"/>
      <c r="C99" s="1032"/>
      <c r="E99" s="293"/>
    </row>
    <row r="100">
      <c r="B100" s="698"/>
      <c r="C100" s="1032"/>
      <c r="E100" s="293"/>
    </row>
    <row r="101">
      <c r="B101" s="698"/>
      <c r="C101" s="1032"/>
      <c r="E101" s="293"/>
    </row>
    <row r="102">
      <c r="B102" s="698"/>
      <c r="C102" s="1032"/>
      <c r="E102" s="293"/>
    </row>
    <row r="103">
      <c r="B103" s="698"/>
      <c r="C103" s="1032"/>
      <c r="E103" s="293"/>
    </row>
    <row r="104">
      <c r="B104" s="698"/>
      <c r="C104" s="1032"/>
      <c r="E104" s="293"/>
    </row>
    <row r="105">
      <c r="B105" s="698"/>
      <c r="C105" s="1032"/>
      <c r="E105" s="293"/>
    </row>
    <row r="106">
      <c r="B106" s="698"/>
      <c r="C106" s="1032"/>
      <c r="E106" s="293"/>
    </row>
    <row r="107">
      <c r="B107" s="698"/>
      <c r="C107" s="1032"/>
      <c r="E107" s="293"/>
    </row>
    <row r="108">
      <c r="B108" s="698"/>
      <c r="C108" s="1032"/>
      <c r="E108" s="293"/>
    </row>
    <row r="109">
      <c r="B109" s="698"/>
      <c r="C109" s="1032"/>
      <c r="E109" s="293"/>
    </row>
    <row r="110">
      <c r="B110" s="698"/>
      <c r="C110" s="1032"/>
      <c r="E110" s="293"/>
    </row>
    <row r="111">
      <c r="B111" s="698"/>
      <c r="C111" s="1032"/>
      <c r="E111" s="293"/>
    </row>
    <row r="112">
      <c r="B112" s="698"/>
      <c r="C112" s="1032"/>
      <c r="E112" s="293"/>
    </row>
    <row r="113">
      <c r="B113" s="698"/>
      <c r="C113" s="1032"/>
      <c r="E113" s="293"/>
    </row>
    <row r="114">
      <c r="B114" s="698"/>
      <c r="C114" s="1032"/>
      <c r="E114" s="293"/>
    </row>
    <row r="115">
      <c r="B115" s="698"/>
      <c r="C115" s="1032"/>
      <c r="E115" s="293"/>
    </row>
    <row r="116">
      <c r="B116" s="698"/>
      <c r="C116" s="1032"/>
      <c r="E116" s="293"/>
    </row>
    <row r="117">
      <c r="B117" s="698"/>
      <c r="C117" s="1032"/>
      <c r="E117" s="293"/>
    </row>
    <row r="118">
      <c r="B118" s="698"/>
      <c r="C118" s="1032"/>
      <c r="E118" s="293"/>
    </row>
    <row r="119">
      <c r="B119" s="698"/>
      <c r="C119" s="1032"/>
      <c r="E119" s="293"/>
    </row>
    <row r="120">
      <c r="B120" s="698"/>
      <c r="C120" s="1032"/>
      <c r="E120" s="293"/>
    </row>
    <row r="121">
      <c r="B121" s="698"/>
      <c r="C121" s="1032"/>
      <c r="E121" s="293"/>
    </row>
    <row r="122">
      <c r="B122" s="698"/>
      <c r="C122" s="1032"/>
      <c r="E122" s="293"/>
    </row>
    <row r="123">
      <c r="B123" s="698"/>
      <c r="C123" s="1032"/>
      <c r="E123" s="293"/>
    </row>
    <row r="124">
      <c r="B124" s="698"/>
      <c r="C124" s="1032"/>
      <c r="E124" s="293"/>
    </row>
    <row r="125">
      <c r="B125" s="698"/>
      <c r="C125" s="1032"/>
      <c r="E125" s="293"/>
    </row>
    <row r="126">
      <c r="B126" s="698"/>
      <c r="C126" s="1032"/>
      <c r="E126" s="293"/>
    </row>
    <row r="127">
      <c r="B127" s="698"/>
      <c r="C127" s="1032"/>
      <c r="E127" s="293"/>
    </row>
    <row r="128">
      <c r="B128" s="698"/>
      <c r="C128" s="1032"/>
      <c r="E128" s="293"/>
    </row>
    <row r="129">
      <c r="B129" s="698"/>
      <c r="C129" s="1032"/>
      <c r="E129" s="293"/>
    </row>
    <row r="130">
      <c r="B130" s="698"/>
      <c r="C130" s="1032"/>
      <c r="E130" s="293"/>
    </row>
    <row r="131">
      <c r="B131" s="698"/>
      <c r="C131" s="1032"/>
      <c r="E131" s="293"/>
    </row>
    <row r="132">
      <c r="B132" s="698"/>
      <c r="C132" s="1032"/>
      <c r="E132" s="293"/>
    </row>
    <row r="133">
      <c r="B133" s="698"/>
      <c r="C133" s="1032"/>
      <c r="E133" s="293"/>
    </row>
    <row r="134">
      <c r="B134" s="698"/>
      <c r="C134" s="1032"/>
      <c r="E134" s="293"/>
    </row>
    <row r="135">
      <c r="B135" s="698"/>
      <c r="C135" s="1032"/>
      <c r="E135" s="293"/>
    </row>
    <row r="136">
      <c r="B136" s="698"/>
      <c r="C136" s="1032"/>
      <c r="E136" s="293"/>
    </row>
    <row r="137">
      <c r="B137" s="698"/>
      <c r="C137" s="1032"/>
      <c r="E137" s="293"/>
    </row>
    <row r="138">
      <c r="B138" s="698"/>
      <c r="C138" s="1032"/>
      <c r="E138" s="293"/>
    </row>
    <row r="139">
      <c r="B139" s="698"/>
      <c r="C139" s="1032"/>
      <c r="E139" s="293"/>
    </row>
    <row r="140">
      <c r="B140" s="698"/>
      <c r="C140" s="1032"/>
      <c r="E140" s="293"/>
    </row>
    <row r="141">
      <c r="B141" s="698"/>
      <c r="C141" s="1032"/>
      <c r="E141" s="293"/>
    </row>
    <row r="142">
      <c r="B142" s="698"/>
      <c r="C142" s="1032"/>
      <c r="E142" s="293"/>
    </row>
    <row r="143">
      <c r="B143" s="698"/>
      <c r="C143" s="1032"/>
      <c r="E143" s="293"/>
    </row>
    <row r="144">
      <c r="B144" s="698"/>
      <c r="C144" s="1032"/>
      <c r="E144" s="293"/>
    </row>
    <row r="145">
      <c r="B145" s="698"/>
      <c r="C145" s="1032"/>
      <c r="E145" s="293"/>
    </row>
    <row r="146">
      <c r="B146" s="698"/>
      <c r="C146" s="1032"/>
      <c r="E146" s="293"/>
    </row>
    <row r="147">
      <c r="B147" s="698"/>
      <c r="C147" s="1032"/>
      <c r="E147" s="293"/>
    </row>
    <row r="148">
      <c r="B148" s="698"/>
      <c r="C148" s="1032"/>
      <c r="E148" s="293"/>
    </row>
    <row r="149">
      <c r="B149" s="698"/>
      <c r="C149" s="1032"/>
      <c r="E149" s="293"/>
    </row>
    <row r="150">
      <c r="B150" s="698"/>
      <c r="C150" s="1032"/>
      <c r="E150" s="293"/>
    </row>
    <row r="151">
      <c r="B151" s="698"/>
      <c r="C151" s="1032"/>
      <c r="E151" s="293"/>
    </row>
    <row r="152">
      <c r="B152" s="698"/>
      <c r="C152" s="1032"/>
      <c r="E152" s="293"/>
    </row>
    <row r="153">
      <c r="B153" s="698"/>
      <c r="C153" s="1032"/>
      <c r="E153" s="293"/>
    </row>
    <row r="154">
      <c r="B154" s="698"/>
      <c r="C154" s="1032"/>
      <c r="E154" s="293"/>
    </row>
    <row r="155">
      <c r="B155" s="698"/>
      <c r="C155" s="1032"/>
      <c r="E155" s="293"/>
    </row>
    <row r="156">
      <c r="B156" s="698"/>
      <c r="C156" s="1032"/>
      <c r="E156" s="293"/>
    </row>
    <row r="157">
      <c r="B157" s="698"/>
      <c r="C157" s="1032"/>
      <c r="E157" s="293"/>
    </row>
    <row r="158">
      <c r="B158" s="698"/>
      <c r="C158" s="1032"/>
      <c r="E158" s="293"/>
    </row>
    <row r="159">
      <c r="B159" s="698"/>
      <c r="C159" s="1032"/>
      <c r="E159" s="293"/>
    </row>
    <row r="160">
      <c r="B160" s="698"/>
      <c r="C160" s="1032"/>
      <c r="E160" s="293"/>
    </row>
    <row r="161">
      <c r="B161" s="698"/>
      <c r="C161" s="1032"/>
      <c r="E161" s="293"/>
    </row>
    <row r="162">
      <c r="B162" s="698"/>
      <c r="C162" s="1032"/>
      <c r="E162" s="293"/>
    </row>
    <row r="163">
      <c r="B163" s="698"/>
      <c r="C163" s="1032"/>
      <c r="E163" s="293"/>
    </row>
    <row r="164">
      <c r="B164" s="698"/>
      <c r="C164" s="1032"/>
      <c r="E164" s="293"/>
    </row>
    <row r="165">
      <c r="B165" s="698"/>
      <c r="C165" s="1032"/>
      <c r="E165" s="293"/>
    </row>
    <row r="166">
      <c r="B166" s="698"/>
      <c r="C166" s="1032"/>
      <c r="E166" s="293"/>
    </row>
    <row r="167">
      <c r="B167" s="698"/>
      <c r="C167" s="1032"/>
      <c r="E167" s="293"/>
    </row>
    <row r="168">
      <c r="B168" s="698"/>
      <c r="C168" s="1032"/>
      <c r="E168" s="293"/>
    </row>
    <row r="169">
      <c r="B169" s="698"/>
      <c r="C169" s="1032"/>
      <c r="E169" s="293"/>
    </row>
    <row r="170">
      <c r="B170" s="698"/>
      <c r="C170" s="1032"/>
      <c r="E170" s="293"/>
    </row>
    <row r="171">
      <c r="B171" s="698"/>
      <c r="C171" s="1032"/>
      <c r="E171" s="293"/>
    </row>
    <row r="172">
      <c r="B172" s="698"/>
      <c r="C172" s="1032"/>
      <c r="E172" s="293"/>
    </row>
    <row r="173">
      <c r="B173" s="698"/>
      <c r="C173" s="1032"/>
      <c r="E173" s="293"/>
    </row>
    <row r="174">
      <c r="B174" s="698"/>
      <c r="C174" s="1032"/>
      <c r="E174" s="293"/>
    </row>
    <row r="175">
      <c r="B175" s="698"/>
      <c r="C175" s="1032"/>
      <c r="E175" s="293"/>
    </row>
    <row r="176">
      <c r="B176" s="698"/>
      <c r="C176" s="1032"/>
      <c r="E176" s="293"/>
    </row>
    <row r="177">
      <c r="B177" s="698"/>
      <c r="C177" s="1032"/>
      <c r="E177" s="293"/>
    </row>
    <row r="178">
      <c r="B178" s="698"/>
      <c r="C178" s="1032"/>
      <c r="E178" s="293"/>
    </row>
    <row r="179">
      <c r="B179" s="698"/>
      <c r="C179" s="1032"/>
      <c r="E179" s="293"/>
    </row>
    <row r="180">
      <c r="B180" s="698"/>
      <c r="C180" s="1032"/>
      <c r="E180" s="293"/>
    </row>
    <row r="181">
      <c r="B181" s="698"/>
      <c r="C181" s="1032"/>
      <c r="E181" s="293"/>
    </row>
    <row r="182">
      <c r="B182" s="698"/>
      <c r="C182" s="1032"/>
      <c r="E182" s="293"/>
    </row>
    <row r="183">
      <c r="B183" s="698"/>
      <c r="C183" s="1032"/>
      <c r="E183" s="293"/>
    </row>
    <row r="184">
      <c r="B184" s="698"/>
      <c r="C184" s="1032"/>
      <c r="E184" s="293"/>
    </row>
    <row r="185">
      <c r="B185" s="698"/>
      <c r="C185" s="1032"/>
      <c r="E185" s="293"/>
    </row>
    <row r="186">
      <c r="B186" s="698"/>
      <c r="C186" s="1032"/>
      <c r="E186" s="293"/>
    </row>
    <row r="187">
      <c r="B187" s="698"/>
      <c r="C187" s="1032"/>
      <c r="E187" s="293"/>
    </row>
    <row r="188">
      <c r="B188" s="698"/>
      <c r="C188" s="1032"/>
      <c r="E188" s="293"/>
    </row>
    <row r="189">
      <c r="B189" s="698"/>
      <c r="C189" s="1032"/>
      <c r="E189" s="293"/>
    </row>
    <row r="190">
      <c r="B190" s="698"/>
      <c r="C190" s="1032"/>
      <c r="E190" s="293"/>
    </row>
    <row r="191">
      <c r="B191" s="698"/>
      <c r="C191" s="1032"/>
      <c r="E191" s="293"/>
    </row>
    <row r="192">
      <c r="B192" s="698"/>
      <c r="C192" s="1032"/>
      <c r="E192" s="293"/>
    </row>
    <row r="193">
      <c r="B193" s="698"/>
      <c r="C193" s="1032"/>
      <c r="E193" s="293"/>
    </row>
    <row r="194">
      <c r="B194" s="698"/>
      <c r="C194" s="1032"/>
      <c r="E194" s="293"/>
    </row>
    <row r="195">
      <c r="B195" s="698"/>
      <c r="C195" s="1032"/>
      <c r="E195" s="293"/>
    </row>
    <row r="196">
      <c r="B196" s="698"/>
      <c r="C196" s="1032"/>
      <c r="E196" s="293"/>
    </row>
    <row r="197">
      <c r="B197" s="698"/>
      <c r="C197" s="1032"/>
      <c r="E197" s="293"/>
    </row>
    <row r="198">
      <c r="B198" s="698"/>
      <c r="C198" s="1032"/>
      <c r="E198" s="293"/>
    </row>
    <row r="199">
      <c r="B199" s="698"/>
      <c r="C199" s="1032"/>
      <c r="E199" s="293"/>
    </row>
    <row r="200">
      <c r="B200" s="698"/>
      <c r="C200" s="1032"/>
      <c r="E200" s="293"/>
    </row>
    <row r="201">
      <c r="B201" s="698"/>
      <c r="C201" s="1032"/>
      <c r="E201" s="293"/>
    </row>
    <row r="202">
      <c r="B202" s="698"/>
      <c r="C202" s="1032"/>
      <c r="E202" s="293"/>
    </row>
    <row r="203">
      <c r="B203" s="698"/>
      <c r="C203" s="1032"/>
      <c r="E203" s="293"/>
    </row>
    <row r="204">
      <c r="B204" s="698"/>
      <c r="C204" s="1032"/>
      <c r="E204" s="293"/>
    </row>
    <row r="205">
      <c r="B205" s="698"/>
      <c r="C205" s="1032"/>
      <c r="E205" s="293"/>
    </row>
    <row r="206">
      <c r="B206" s="698"/>
      <c r="C206" s="1032"/>
      <c r="E206" s="293"/>
    </row>
    <row r="207">
      <c r="B207" s="698"/>
      <c r="C207" s="1032"/>
      <c r="E207" s="293"/>
    </row>
    <row r="208">
      <c r="B208" s="698"/>
      <c r="C208" s="1032"/>
      <c r="E208" s="293"/>
    </row>
    <row r="209">
      <c r="B209" s="698"/>
      <c r="C209" s="1032"/>
      <c r="E209" s="293"/>
    </row>
    <row r="210">
      <c r="B210" s="698"/>
      <c r="C210" s="1032"/>
      <c r="E210" s="293"/>
    </row>
    <row r="211">
      <c r="B211" s="698"/>
      <c r="C211" s="1032"/>
      <c r="E211" s="293"/>
    </row>
    <row r="212">
      <c r="B212" s="698"/>
      <c r="C212" s="1032"/>
      <c r="E212" s="293"/>
    </row>
    <row r="213">
      <c r="B213" s="698"/>
      <c r="C213" s="1032"/>
      <c r="E213" s="293"/>
    </row>
    <row r="214">
      <c r="B214" s="698"/>
      <c r="C214" s="1032"/>
      <c r="E214" s="293"/>
    </row>
    <row r="215">
      <c r="B215" s="698"/>
      <c r="C215" s="1032"/>
      <c r="E215" s="293"/>
    </row>
    <row r="216">
      <c r="B216" s="698"/>
      <c r="C216" s="1032"/>
      <c r="E216" s="293"/>
    </row>
    <row r="217">
      <c r="B217" s="698"/>
      <c r="C217" s="1032"/>
      <c r="E217" s="293"/>
    </row>
    <row r="218">
      <c r="B218" s="698"/>
      <c r="C218" s="1032"/>
      <c r="E218" s="293"/>
    </row>
    <row r="219">
      <c r="B219" s="698"/>
      <c r="C219" s="1032"/>
      <c r="E219" s="293"/>
    </row>
    <row r="220">
      <c r="B220" s="698"/>
      <c r="C220" s="1032"/>
      <c r="E220" s="293"/>
    </row>
    <row r="221">
      <c r="B221" s="698"/>
      <c r="C221" s="1032"/>
      <c r="E221" s="293"/>
    </row>
    <row r="222">
      <c r="B222" s="698"/>
      <c r="C222" s="1032"/>
      <c r="E222" s="293"/>
    </row>
    <row r="223">
      <c r="B223" s="698"/>
      <c r="C223" s="1032"/>
      <c r="E223" s="293"/>
    </row>
    <row r="224">
      <c r="B224" s="698"/>
      <c r="C224" s="1032"/>
      <c r="E224" s="293"/>
    </row>
    <row r="225">
      <c r="B225" s="698"/>
      <c r="C225" s="1032"/>
      <c r="E225" s="293"/>
    </row>
    <row r="226">
      <c r="B226" s="698"/>
      <c r="C226" s="1032"/>
      <c r="E226" s="293"/>
    </row>
    <row r="227">
      <c r="B227" s="698"/>
      <c r="C227" s="1032"/>
      <c r="E227" s="293"/>
    </row>
    <row r="228">
      <c r="B228" s="698"/>
      <c r="C228" s="1032"/>
      <c r="E228" s="293"/>
    </row>
    <row r="229">
      <c r="B229" s="698"/>
      <c r="C229" s="1032"/>
      <c r="E229" s="293"/>
    </row>
    <row r="230">
      <c r="B230" s="698"/>
      <c r="C230" s="1032"/>
      <c r="E230" s="293"/>
    </row>
    <row r="231">
      <c r="B231" s="698"/>
      <c r="C231" s="1032"/>
      <c r="E231" s="293"/>
    </row>
    <row r="232">
      <c r="B232" s="698"/>
      <c r="C232" s="1032"/>
      <c r="E232" s="293"/>
    </row>
    <row r="233">
      <c r="B233" s="698"/>
      <c r="C233" s="1032"/>
      <c r="E233" s="293"/>
    </row>
    <row r="234">
      <c r="B234" s="698"/>
      <c r="C234" s="1032"/>
      <c r="E234" s="293"/>
    </row>
    <row r="235">
      <c r="B235" s="698"/>
      <c r="C235" s="1032"/>
      <c r="E235" s="293"/>
    </row>
    <row r="236">
      <c r="B236" s="698"/>
      <c r="C236" s="1032"/>
      <c r="E236" s="293"/>
    </row>
    <row r="237">
      <c r="B237" s="698"/>
      <c r="C237" s="1032"/>
      <c r="E237" s="293"/>
    </row>
    <row r="238">
      <c r="B238" s="698"/>
      <c r="C238" s="1032"/>
      <c r="E238" s="293"/>
    </row>
    <row r="239">
      <c r="B239" s="698"/>
      <c r="C239" s="1032"/>
      <c r="E239" s="293"/>
    </row>
    <row r="240">
      <c r="B240" s="698"/>
      <c r="C240" s="1032"/>
      <c r="E240" s="293"/>
    </row>
    <row r="241">
      <c r="B241" s="698"/>
      <c r="C241" s="1032"/>
      <c r="E241" s="293"/>
    </row>
    <row r="242">
      <c r="B242" s="698"/>
      <c r="C242" s="1032"/>
      <c r="E242" s="293"/>
    </row>
    <row r="243">
      <c r="B243" s="698"/>
      <c r="C243" s="1032"/>
      <c r="E243" s="293"/>
    </row>
    <row r="244">
      <c r="B244" s="698"/>
      <c r="C244" s="1032"/>
      <c r="E244" s="293"/>
    </row>
    <row r="245">
      <c r="B245" s="698"/>
      <c r="C245" s="1032"/>
      <c r="E245" s="293"/>
    </row>
    <row r="246">
      <c r="B246" s="698"/>
      <c r="C246" s="1032"/>
      <c r="E246" s="293"/>
    </row>
    <row r="247">
      <c r="B247" s="698"/>
      <c r="C247" s="1032"/>
      <c r="E247" s="293"/>
    </row>
    <row r="248">
      <c r="B248" s="698"/>
      <c r="C248" s="1032"/>
      <c r="E248" s="293"/>
    </row>
    <row r="249">
      <c r="B249" s="698"/>
      <c r="C249" s="1032"/>
      <c r="E249" s="293"/>
    </row>
    <row r="250">
      <c r="B250" s="698"/>
      <c r="C250" s="1032"/>
      <c r="E250" s="293"/>
    </row>
    <row r="251">
      <c r="B251" s="698"/>
      <c r="C251" s="1032"/>
      <c r="E251" s="293"/>
    </row>
    <row r="252">
      <c r="B252" s="698"/>
      <c r="C252" s="1032"/>
      <c r="E252" s="293"/>
    </row>
    <row r="253">
      <c r="B253" s="698"/>
      <c r="C253" s="1032"/>
      <c r="E253" s="293"/>
    </row>
    <row r="254">
      <c r="B254" s="698"/>
      <c r="C254" s="1032"/>
      <c r="E254" s="293"/>
    </row>
    <row r="255">
      <c r="B255" s="698"/>
      <c r="C255" s="1032"/>
      <c r="E255" s="293"/>
    </row>
    <row r="256">
      <c r="B256" s="698"/>
      <c r="C256" s="1032"/>
      <c r="E256" s="293"/>
    </row>
    <row r="257">
      <c r="B257" s="698"/>
      <c r="C257" s="1032"/>
      <c r="E257" s="293"/>
    </row>
    <row r="258">
      <c r="B258" s="698"/>
      <c r="C258" s="1032"/>
      <c r="E258" s="293"/>
    </row>
    <row r="259">
      <c r="B259" s="698"/>
      <c r="C259" s="1032"/>
      <c r="E259" s="293"/>
    </row>
    <row r="260">
      <c r="B260" s="698"/>
      <c r="C260" s="1032"/>
      <c r="E260" s="293"/>
    </row>
    <row r="261">
      <c r="B261" s="698"/>
      <c r="C261" s="1032"/>
      <c r="E261" s="293"/>
    </row>
    <row r="262">
      <c r="B262" s="698"/>
      <c r="C262" s="1032"/>
      <c r="E262" s="293"/>
    </row>
    <row r="263">
      <c r="B263" s="698"/>
      <c r="C263" s="1032"/>
      <c r="E263" s="293"/>
    </row>
    <row r="264">
      <c r="B264" s="698"/>
      <c r="C264" s="1032"/>
      <c r="E264" s="293"/>
    </row>
    <row r="265">
      <c r="B265" s="698"/>
      <c r="C265" s="1032"/>
      <c r="E265" s="293"/>
    </row>
    <row r="266">
      <c r="B266" s="698"/>
      <c r="C266" s="1032"/>
      <c r="E266" s="293"/>
    </row>
    <row r="267">
      <c r="B267" s="698"/>
      <c r="C267" s="1032"/>
      <c r="E267" s="293"/>
    </row>
    <row r="268">
      <c r="B268" s="698"/>
      <c r="C268" s="1032"/>
      <c r="E268" s="293"/>
    </row>
    <row r="269">
      <c r="B269" s="698"/>
      <c r="C269" s="1032"/>
      <c r="E269" s="293"/>
    </row>
    <row r="270">
      <c r="B270" s="698"/>
      <c r="C270" s="1032"/>
      <c r="E270" s="293"/>
    </row>
    <row r="271">
      <c r="B271" s="698"/>
      <c r="C271" s="1032"/>
      <c r="E271" s="293"/>
    </row>
    <row r="272">
      <c r="B272" s="698"/>
      <c r="C272" s="1032"/>
      <c r="E272" s="293"/>
    </row>
    <row r="273">
      <c r="B273" s="698"/>
      <c r="C273" s="1032"/>
      <c r="E273" s="293"/>
    </row>
    <row r="274">
      <c r="B274" s="698"/>
      <c r="C274" s="1032"/>
      <c r="E274" s="293"/>
    </row>
    <row r="275">
      <c r="B275" s="698"/>
      <c r="C275" s="1032"/>
      <c r="E275" s="293"/>
    </row>
    <row r="276">
      <c r="B276" s="698"/>
      <c r="C276" s="1032"/>
      <c r="E276" s="293"/>
    </row>
    <row r="277">
      <c r="B277" s="698"/>
      <c r="C277" s="1032"/>
      <c r="E277" s="293"/>
    </row>
    <row r="278">
      <c r="B278" s="698"/>
      <c r="C278" s="1032"/>
      <c r="E278" s="293"/>
    </row>
    <row r="279">
      <c r="B279" s="698"/>
      <c r="C279" s="1032"/>
      <c r="E279" s="293"/>
    </row>
    <row r="280">
      <c r="B280" s="698"/>
      <c r="C280" s="1032"/>
      <c r="E280" s="293"/>
    </row>
    <row r="281">
      <c r="B281" s="698"/>
      <c r="C281" s="1032"/>
      <c r="E281" s="293"/>
    </row>
    <row r="282">
      <c r="B282" s="698"/>
      <c r="C282" s="1032"/>
      <c r="E282" s="293"/>
    </row>
    <row r="283">
      <c r="B283" s="698"/>
      <c r="C283" s="1032"/>
      <c r="E283" s="293"/>
    </row>
    <row r="284">
      <c r="B284" s="698"/>
      <c r="C284" s="1032"/>
      <c r="E284" s="293"/>
    </row>
    <row r="285">
      <c r="B285" s="698"/>
      <c r="C285" s="1032"/>
      <c r="E285" s="293"/>
    </row>
    <row r="286">
      <c r="B286" s="698"/>
      <c r="C286" s="1032"/>
      <c r="E286" s="293"/>
    </row>
    <row r="287">
      <c r="B287" s="698"/>
      <c r="C287" s="1032"/>
      <c r="E287" s="293"/>
    </row>
    <row r="288">
      <c r="B288" s="698"/>
      <c r="C288" s="1032"/>
      <c r="E288" s="293"/>
    </row>
    <row r="289">
      <c r="B289" s="698"/>
      <c r="C289" s="1032"/>
      <c r="E289" s="293"/>
    </row>
    <row r="290">
      <c r="B290" s="698"/>
      <c r="C290" s="1032"/>
      <c r="E290" s="293"/>
    </row>
    <row r="291">
      <c r="B291" s="698"/>
      <c r="C291" s="1032"/>
      <c r="E291" s="293"/>
    </row>
    <row r="292">
      <c r="B292" s="698"/>
      <c r="C292" s="1032"/>
      <c r="E292" s="293"/>
    </row>
    <row r="293">
      <c r="B293" s="698"/>
      <c r="C293" s="1032"/>
      <c r="E293" s="293"/>
    </row>
    <row r="294">
      <c r="B294" s="698"/>
      <c r="C294" s="1032"/>
      <c r="E294" s="293"/>
    </row>
    <row r="295">
      <c r="B295" s="698"/>
      <c r="C295" s="1032"/>
      <c r="E295" s="293"/>
    </row>
    <row r="296">
      <c r="B296" s="698"/>
      <c r="C296" s="1032"/>
      <c r="E296" s="293"/>
    </row>
    <row r="297">
      <c r="B297" s="698"/>
      <c r="C297" s="1032"/>
      <c r="E297" s="293"/>
    </row>
    <row r="298">
      <c r="B298" s="698"/>
      <c r="C298" s="1032"/>
      <c r="E298" s="293"/>
    </row>
    <row r="299">
      <c r="B299" s="698"/>
      <c r="C299" s="1032"/>
      <c r="E299" s="293"/>
    </row>
    <row r="300">
      <c r="B300" s="698"/>
      <c r="C300" s="1032"/>
      <c r="E300" s="293"/>
    </row>
    <row r="301">
      <c r="B301" s="698"/>
      <c r="C301" s="1032"/>
      <c r="E301" s="293"/>
    </row>
    <row r="302">
      <c r="B302" s="698"/>
      <c r="C302" s="1032"/>
      <c r="E302" s="293"/>
    </row>
    <row r="303">
      <c r="B303" s="698"/>
      <c r="C303" s="1032"/>
      <c r="E303" s="293"/>
    </row>
    <row r="304">
      <c r="B304" s="698"/>
      <c r="C304" s="1032"/>
      <c r="E304" s="293"/>
    </row>
    <row r="305">
      <c r="B305" s="698"/>
      <c r="C305" s="1032"/>
      <c r="E305" s="293"/>
    </row>
    <row r="306">
      <c r="B306" s="698"/>
      <c r="C306" s="1032"/>
      <c r="E306" s="293"/>
    </row>
    <row r="307">
      <c r="B307" s="698"/>
      <c r="C307" s="1032"/>
      <c r="E307" s="293"/>
    </row>
    <row r="308">
      <c r="B308" s="698"/>
      <c r="C308" s="1032"/>
      <c r="E308" s="293"/>
    </row>
    <row r="309">
      <c r="B309" s="698"/>
      <c r="C309" s="1032"/>
      <c r="E309" s="293"/>
    </row>
    <row r="310">
      <c r="B310" s="698"/>
      <c r="C310" s="1032"/>
      <c r="E310" s="293"/>
    </row>
    <row r="311">
      <c r="B311" s="698"/>
      <c r="C311" s="1032"/>
      <c r="E311" s="293"/>
    </row>
    <row r="312">
      <c r="B312" s="698"/>
      <c r="C312" s="1032"/>
      <c r="E312" s="293"/>
    </row>
    <row r="313">
      <c r="B313" s="698"/>
      <c r="C313" s="1032"/>
      <c r="E313" s="293"/>
    </row>
    <row r="314">
      <c r="B314" s="698"/>
      <c r="C314" s="1032"/>
      <c r="E314" s="293"/>
    </row>
    <row r="315">
      <c r="B315" s="698"/>
      <c r="C315" s="1032"/>
      <c r="E315" s="293"/>
    </row>
    <row r="316">
      <c r="B316" s="698"/>
      <c r="C316" s="1032"/>
      <c r="E316" s="293"/>
    </row>
    <row r="317">
      <c r="B317" s="698"/>
      <c r="C317" s="1032"/>
      <c r="E317" s="293"/>
    </row>
    <row r="318">
      <c r="B318" s="698"/>
      <c r="C318" s="1032"/>
      <c r="E318" s="293"/>
    </row>
    <row r="319">
      <c r="B319" s="698"/>
      <c r="C319" s="1032"/>
      <c r="E319" s="293"/>
    </row>
    <row r="320">
      <c r="B320" s="698"/>
      <c r="C320" s="1032"/>
      <c r="E320" s="293"/>
    </row>
    <row r="321">
      <c r="B321" s="698"/>
      <c r="C321" s="1032"/>
      <c r="E321" s="293"/>
    </row>
    <row r="322">
      <c r="B322" s="698"/>
      <c r="C322" s="1032"/>
      <c r="E322" s="293"/>
    </row>
    <row r="323">
      <c r="B323" s="698"/>
      <c r="C323" s="1032"/>
      <c r="E323" s="293"/>
    </row>
    <row r="324">
      <c r="B324" s="698"/>
      <c r="C324" s="1032"/>
      <c r="E324" s="293"/>
    </row>
    <row r="325">
      <c r="B325" s="698"/>
      <c r="C325" s="1032"/>
      <c r="E325" s="293"/>
    </row>
    <row r="326">
      <c r="B326" s="698"/>
      <c r="C326" s="1032"/>
      <c r="E326" s="293"/>
    </row>
    <row r="327">
      <c r="B327" s="698"/>
      <c r="C327" s="1032"/>
      <c r="E327" s="293"/>
    </row>
    <row r="328">
      <c r="B328" s="698"/>
      <c r="C328" s="1032"/>
      <c r="E328" s="293"/>
    </row>
    <row r="329">
      <c r="B329" s="698"/>
      <c r="C329" s="1032"/>
      <c r="E329" s="293"/>
    </row>
    <row r="330">
      <c r="B330" s="698"/>
      <c r="C330" s="1032"/>
      <c r="E330" s="293"/>
    </row>
    <row r="331">
      <c r="B331" s="698"/>
      <c r="C331" s="1032"/>
      <c r="E331" s="293"/>
    </row>
    <row r="332">
      <c r="B332" s="698"/>
      <c r="C332" s="1032"/>
      <c r="E332" s="293"/>
    </row>
    <row r="333">
      <c r="B333" s="698"/>
      <c r="C333" s="1032"/>
      <c r="E333" s="293"/>
    </row>
    <row r="334">
      <c r="B334" s="698"/>
      <c r="C334" s="1032"/>
      <c r="E334" s="293"/>
    </row>
    <row r="335">
      <c r="B335" s="698"/>
      <c r="C335" s="1032"/>
      <c r="E335" s="293"/>
    </row>
    <row r="336">
      <c r="B336" s="698"/>
      <c r="C336" s="1032"/>
      <c r="E336" s="293"/>
    </row>
    <row r="337">
      <c r="B337" s="698"/>
      <c r="C337" s="1032"/>
      <c r="E337" s="293"/>
    </row>
    <row r="338">
      <c r="B338" s="698"/>
      <c r="C338" s="1032"/>
      <c r="E338" s="293"/>
    </row>
    <row r="339">
      <c r="B339" s="698"/>
      <c r="C339" s="1032"/>
      <c r="E339" s="293"/>
    </row>
    <row r="340">
      <c r="B340" s="698"/>
      <c r="C340" s="1032"/>
      <c r="E340" s="293"/>
    </row>
    <row r="341">
      <c r="B341" s="698"/>
      <c r="C341" s="1032"/>
      <c r="E341" s="293"/>
    </row>
    <row r="342">
      <c r="B342" s="698"/>
      <c r="C342" s="1032"/>
      <c r="E342" s="293"/>
    </row>
    <row r="343">
      <c r="B343" s="698"/>
      <c r="C343" s="1032"/>
      <c r="E343" s="293"/>
    </row>
    <row r="344">
      <c r="B344" s="698"/>
      <c r="C344" s="1032"/>
      <c r="E344" s="293"/>
    </row>
    <row r="345">
      <c r="B345" s="698"/>
      <c r="C345" s="1032"/>
      <c r="E345" s="293"/>
    </row>
    <row r="346">
      <c r="B346" s="698"/>
      <c r="C346" s="1032"/>
      <c r="E346" s="293"/>
    </row>
    <row r="347">
      <c r="B347" s="698"/>
      <c r="C347" s="1032"/>
      <c r="E347" s="293"/>
    </row>
    <row r="348">
      <c r="B348" s="698"/>
      <c r="C348" s="1032"/>
      <c r="E348" s="293"/>
    </row>
    <row r="349">
      <c r="B349" s="698"/>
      <c r="C349" s="1032"/>
      <c r="E349" s="293"/>
    </row>
    <row r="350">
      <c r="B350" s="698"/>
      <c r="C350" s="1032"/>
      <c r="E350" s="293"/>
    </row>
    <row r="351">
      <c r="B351" s="698"/>
      <c r="C351" s="1032"/>
      <c r="E351" s="293"/>
    </row>
    <row r="352">
      <c r="B352" s="698"/>
      <c r="C352" s="1032"/>
      <c r="E352" s="293"/>
    </row>
    <row r="353">
      <c r="B353" s="698"/>
      <c r="C353" s="1032"/>
      <c r="E353" s="293"/>
    </row>
    <row r="354">
      <c r="B354" s="698"/>
      <c r="C354" s="1032"/>
      <c r="E354" s="293"/>
    </row>
    <row r="355">
      <c r="B355" s="698"/>
      <c r="C355" s="1032"/>
      <c r="E355" s="293"/>
    </row>
    <row r="356">
      <c r="B356" s="698"/>
      <c r="C356" s="1032"/>
      <c r="E356" s="293"/>
    </row>
    <row r="357">
      <c r="B357" s="698"/>
      <c r="C357" s="1032"/>
      <c r="E357" s="293"/>
    </row>
    <row r="358">
      <c r="B358" s="698"/>
      <c r="C358" s="1032"/>
      <c r="E358" s="293"/>
    </row>
    <row r="359">
      <c r="B359" s="698"/>
      <c r="C359" s="1032"/>
      <c r="E359" s="293"/>
    </row>
    <row r="360">
      <c r="B360" s="698"/>
      <c r="C360" s="1032"/>
      <c r="E360" s="293"/>
    </row>
    <row r="361">
      <c r="B361" s="698"/>
      <c r="C361" s="1032"/>
      <c r="E361" s="293"/>
    </row>
    <row r="362">
      <c r="B362" s="698"/>
      <c r="C362" s="1032"/>
      <c r="E362" s="293"/>
    </row>
    <row r="363">
      <c r="B363" s="698"/>
      <c r="C363" s="1032"/>
      <c r="E363" s="293"/>
    </row>
    <row r="364">
      <c r="B364" s="698"/>
      <c r="C364" s="1032"/>
      <c r="E364" s="293"/>
    </row>
    <row r="365">
      <c r="B365" s="698"/>
      <c r="C365" s="1032"/>
      <c r="E365" s="293"/>
    </row>
    <row r="366">
      <c r="B366" s="698"/>
      <c r="C366" s="1032"/>
      <c r="E366" s="293"/>
    </row>
    <row r="367">
      <c r="B367" s="698"/>
      <c r="C367" s="1032"/>
      <c r="E367" s="293"/>
    </row>
    <row r="368">
      <c r="B368" s="698"/>
      <c r="C368" s="1032"/>
      <c r="E368" s="293"/>
    </row>
    <row r="369">
      <c r="B369" s="698"/>
      <c r="C369" s="1032"/>
      <c r="E369" s="293"/>
    </row>
    <row r="370">
      <c r="B370" s="698"/>
      <c r="C370" s="1032"/>
      <c r="E370" s="293"/>
    </row>
    <row r="371">
      <c r="B371" s="698"/>
      <c r="C371" s="1032"/>
      <c r="E371" s="293"/>
    </row>
    <row r="372">
      <c r="B372" s="698"/>
      <c r="C372" s="1032"/>
      <c r="E372" s="293"/>
    </row>
    <row r="373">
      <c r="B373" s="698"/>
      <c r="C373" s="1032"/>
      <c r="E373" s="293"/>
    </row>
    <row r="374">
      <c r="B374" s="698"/>
      <c r="C374" s="1032"/>
      <c r="E374" s="293"/>
    </row>
    <row r="375">
      <c r="B375" s="698"/>
      <c r="C375" s="1032"/>
      <c r="E375" s="293"/>
    </row>
    <row r="376">
      <c r="B376" s="698"/>
      <c r="C376" s="1032"/>
      <c r="E376" s="293"/>
    </row>
    <row r="377">
      <c r="B377" s="698"/>
      <c r="C377" s="1032"/>
      <c r="E377" s="293"/>
    </row>
    <row r="378">
      <c r="B378" s="698"/>
      <c r="C378" s="1032"/>
      <c r="E378" s="293"/>
    </row>
    <row r="379">
      <c r="B379" s="698"/>
      <c r="C379" s="1032"/>
      <c r="E379" s="293"/>
    </row>
    <row r="380">
      <c r="B380" s="698"/>
      <c r="C380" s="1032"/>
      <c r="E380" s="293"/>
    </row>
    <row r="381">
      <c r="B381" s="698"/>
      <c r="C381" s="1032"/>
      <c r="E381" s="293"/>
    </row>
    <row r="382">
      <c r="B382" s="698"/>
      <c r="C382" s="1032"/>
      <c r="E382" s="293"/>
    </row>
    <row r="383">
      <c r="B383" s="698"/>
      <c r="C383" s="1032"/>
      <c r="E383" s="293"/>
    </row>
    <row r="384">
      <c r="B384" s="698"/>
      <c r="C384" s="1032"/>
      <c r="E384" s="293"/>
    </row>
    <row r="385">
      <c r="B385" s="698"/>
      <c r="C385" s="1032"/>
      <c r="E385" s="293"/>
    </row>
    <row r="386">
      <c r="B386" s="698"/>
      <c r="C386" s="1032"/>
      <c r="E386" s="293"/>
    </row>
    <row r="387">
      <c r="B387" s="698"/>
      <c r="C387" s="1032"/>
      <c r="E387" s="293"/>
    </row>
    <row r="388">
      <c r="B388" s="698"/>
      <c r="C388" s="1032"/>
      <c r="E388" s="293"/>
    </row>
    <row r="389">
      <c r="B389" s="698"/>
      <c r="C389" s="1032"/>
      <c r="E389" s="293"/>
    </row>
    <row r="390">
      <c r="B390" s="698"/>
      <c r="C390" s="1032"/>
      <c r="E390" s="293"/>
    </row>
    <row r="391">
      <c r="B391" s="698"/>
      <c r="C391" s="1032"/>
      <c r="E391" s="293"/>
    </row>
    <row r="392">
      <c r="B392" s="698"/>
      <c r="C392" s="1032"/>
      <c r="E392" s="293"/>
    </row>
    <row r="393">
      <c r="B393" s="698"/>
      <c r="C393" s="1032"/>
      <c r="E393" s="293"/>
    </row>
    <row r="394">
      <c r="B394" s="698"/>
      <c r="C394" s="1032"/>
      <c r="E394" s="293"/>
    </row>
    <row r="395">
      <c r="B395" s="698"/>
      <c r="C395" s="1032"/>
      <c r="E395" s="293"/>
    </row>
    <row r="396">
      <c r="B396" s="698"/>
      <c r="C396" s="1032"/>
      <c r="E396" s="293"/>
    </row>
    <row r="397">
      <c r="B397" s="698"/>
      <c r="C397" s="1032"/>
      <c r="E397" s="293"/>
    </row>
    <row r="398">
      <c r="B398" s="698"/>
      <c r="C398" s="1032"/>
      <c r="E398" s="293"/>
    </row>
    <row r="399">
      <c r="B399" s="698"/>
      <c r="C399" s="1032"/>
      <c r="E399" s="293"/>
    </row>
    <row r="400">
      <c r="B400" s="698"/>
      <c r="C400" s="1032"/>
      <c r="E400" s="293"/>
    </row>
    <row r="401">
      <c r="B401" s="698"/>
      <c r="C401" s="1032"/>
      <c r="E401" s="293"/>
    </row>
    <row r="402">
      <c r="B402" s="698"/>
      <c r="C402" s="1032"/>
      <c r="E402" s="293"/>
    </row>
    <row r="403">
      <c r="B403" s="698"/>
      <c r="C403" s="1032"/>
      <c r="E403" s="293"/>
    </row>
    <row r="404">
      <c r="B404" s="698"/>
      <c r="C404" s="1032"/>
      <c r="E404" s="293"/>
    </row>
    <row r="405">
      <c r="B405" s="698"/>
      <c r="C405" s="1032"/>
      <c r="E405" s="293"/>
    </row>
    <row r="406">
      <c r="B406" s="698"/>
      <c r="C406" s="1032"/>
      <c r="E406" s="293"/>
    </row>
    <row r="407">
      <c r="B407" s="698"/>
      <c r="C407" s="1032"/>
      <c r="E407" s="293"/>
    </row>
    <row r="408">
      <c r="B408" s="698"/>
      <c r="C408" s="1032"/>
      <c r="E408" s="293"/>
    </row>
    <row r="409">
      <c r="B409" s="698"/>
      <c r="C409" s="1032"/>
      <c r="E409" s="293"/>
    </row>
    <row r="410">
      <c r="B410" s="698"/>
      <c r="C410" s="1032"/>
      <c r="E410" s="293"/>
    </row>
    <row r="411">
      <c r="B411" s="698"/>
      <c r="C411" s="1032"/>
      <c r="E411" s="293"/>
    </row>
    <row r="412">
      <c r="B412" s="698"/>
      <c r="C412" s="1032"/>
      <c r="E412" s="293"/>
    </row>
    <row r="413">
      <c r="B413" s="698"/>
      <c r="C413" s="1032"/>
      <c r="E413" s="293"/>
    </row>
    <row r="414">
      <c r="B414" s="698"/>
      <c r="C414" s="1032"/>
      <c r="E414" s="293"/>
    </row>
    <row r="415">
      <c r="B415" s="698"/>
      <c r="C415" s="1032"/>
      <c r="E415" s="293"/>
    </row>
    <row r="416">
      <c r="B416" s="698"/>
      <c r="C416" s="1032"/>
      <c r="E416" s="293"/>
    </row>
    <row r="417">
      <c r="B417" s="698"/>
      <c r="C417" s="1032"/>
      <c r="E417" s="293"/>
    </row>
    <row r="418">
      <c r="B418" s="698"/>
      <c r="C418" s="1032"/>
      <c r="E418" s="293"/>
    </row>
    <row r="419">
      <c r="B419" s="698"/>
      <c r="C419" s="1032"/>
      <c r="E419" s="293"/>
    </row>
    <row r="420">
      <c r="B420" s="698"/>
      <c r="C420" s="1032"/>
      <c r="E420" s="293"/>
    </row>
    <row r="421">
      <c r="B421" s="698"/>
      <c r="C421" s="1032"/>
      <c r="E421" s="293"/>
    </row>
    <row r="422">
      <c r="B422" s="698"/>
      <c r="C422" s="1032"/>
      <c r="E422" s="293"/>
    </row>
    <row r="423">
      <c r="B423" s="698"/>
      <c r="C423" s="1032"/>
      <c r="E423" s="293"/>
    </row>
    <row r="424">
      <c r="B424" s="698"/>
      <c r="C424" s="1032"/>
      <c r="E424" s="293"/>
    </row>
    <row r="425">
      <c r="B425" s="698"/>
      <c r="C425" s="1032"/>
      <c r="E425" s="293"/>
    </row>
    <row r="426">
      <c r="B426" s="698"/>
      <c r="C426" s="1032"/>
      <c r="E426" s="293"/>
    </row>
    <row r="427">
      <c r="B427" s="698"/>
      <c r="C427" s="1032"/>
      <c r="E427" s="293"/>
    </row>
    <row r="428">
      <c r="B428" s="698"/>
      <c r="C428" s="1032"/>
      <c r="E428" s="293"/>
    </row>
    <row r="429">
      <c r="B429" s="698"/>
      <c r="C429" s="1032"/>
      <c r="E429" s="293"/>
    </row>
    <row r="430">
      <c r="B430" s="698"/>
      <c r="C430" s="1032"/>
      <c r="E430" s="293"/>
    </row>
    <row r="431">
      <c r="B431" s="698"/>
      <c r="C431" s="1032"/>
      <c r="E431" s="293"/>
    </row>
    <row r="432">
      <c r="B432" s="698"/>
      <c r="C432" s="1032"/>
      <c r="E432" s="293"/>
    </row>
    <row r="433">
      <c r="B433" s="698"/>
      <c r="C433" s="1032"/>
      <c r="E433" s="293"/>
    </row>
    <row r="434">
      <c r="B434" s="698"/>
      <c r="C434" s="1032"/>
      <c r="E434" s="293"/>
    </row>
    <row r="435">
      <c r="B435" s="698"/>
      <c r="C435" s="1032"/>
      <c r="E435" s="293"/>
    </row>
    <row r="436">
      <c r="B436" s="698"/>
      <c r="C436" s="1032"/>
      <c r="E436" s="293"/>
    </row>
    <row r="437">
      <c r="B437" s="698"/>
      <c r="C437" s="1032"/>
      <c r="E437" s="293"/>
    </row>
    <row r="438">
      <c r="B438" s="698"/>
      <c r="C438" s="1032"/>
      <c r="E438" s="293"/>
    </row>
    <row r="439">
      <c r="B439" s="698"/>
      <c r="C439" s="1032"/>
      <c r="E439" s="293"/>
    </row>
    <row r="440">
      <c r="B440" s="698"/>
      <c r="C440" s="1032"/>
      <c r="E440" s="293"/>
    </row>
    <row r="441">
      <c r="B441" s="698"/>
      <c r="C441" s="1032"/>
      <c r="E441" s="293"/>
    </row>
    <row r="442">
      <c r="B442" s="698"/>
      <c r="C442" s="1032"/>
      <c r="E442" s="293"/>
    </row>
    <row r="443">
      <c r="B443" s="698"/>
      <c r="C443" s="1032"/>
      <c r="E443" s="293"/>
    </row>
    <row r="444">
      <c r="B444" s="698"/>
      <c r="C444" s="1032"/>
      <c r="E444" s="293"/>
    </row>
    <row r="445">
      <c r="B445" s="698"/>
      <c r="C445" s="1032"/>
      <c r="E445" s="293"/>
    </row>
    <row r="446">
      <c r="B446" s="698"/>
      <c r="C446" s="1032"/>
      <c r="E446" s="293"/>
    </row>
    <row r="447">
      <c r="B447" s="698"/>
      <c r="C447" s="1032"/>
      <c r="E447" s="293"/>
    </row>
    <row r="448">
      <c r="B448" s="698"/>
      <c r="C448" s="1032"/>
      <c r="E448" s="293"/>
    </row>
    <row r="449">
      <c r="B449" s="698"/>
      <c r="C449" s="1032"/>
      <c r="E449" s="293"/>
    </row>
    <row r="450">
      <c r="B450" s="698"/>
      <c r="C450" s="1032"/>
      <c r="E450" s="293"/>
    </row>
    <row r="451">
      <c r="B451" s="698"/>
      <c r="C451" s="1032"/>
      <c r="E451" s="293"/>
    </row>
    <row r="452">
      <c r="B452" s="698"/>
      <c r="C452" s="1032"/>
      <c r="E452" s="293"/>
    </row>
    <row r="453">
      <c r="B453" s="698"/>
      <c r="C453" s="1032"/>
      <c r="E453" s="293"/>
    </row>
    <row r="454">
      <c r="B454" s="698"/>
      <c r="C454" s="1032"/>
      <c r="E454" s="293"/>
    </row>
    <row r="455">
      <c r="B455" s="698"/>
      <c r="C455" s="1032"/>
      <c r="E455" s="293"/>
    </row>
    <row r="456">
      <c r="B456" s="698"/>
      <c r="C456" s="1032"/>
      <c r="E456" s="293"/>
    </row>
    <row r="457">
      <c r="B457" s="698"/>
      <c r="C457" s="1032"/>
      <c r="E457" s="293"/>
    </row>
    <row r="458">
      <c r="B458" s="698"/>
      <c r="C458" s="1032"/>
      <c r="E458" s="293"/>
    </row>
    <row r="459">
      <c r="B459" s="698"/>
      <c r="C459" s="1032"/>
      <c r="E459" s="293"/>
    </row>
    <row r="460">
      <c r="B460" s="698"/>
      <c r="C460" s="1032"/>
      <c r="E460" s="293"/>
    </row>
    <row r="461">
      <c r="B461" s="698"/>
      <c r="C461" s="1032"/>
      <c r="E461" s="293"/>
    </row>
    <row r="462">
      <c r="B462" s="698"/>
      <c r="C462" s="1032"/>
      <c r="E462" s="293"/>
    </row>
    <row r="463">
      <c r="B463" s="698"/>
      <c r="C463" s="1032"/>
      <c r="E463" s="293"/>
    </row>
    <row r="464">
      <c r="B464" s="698"/>
      <c r="C464" s="1032"/>
      <c r="E464" s="293"/>
    </row>
    <row r="465">
      <c r="B465" s="698"/>
      <c r="C465" s="1032"/>
      <c r="E465" s="293"/>
    </row>
    <row r="466">
      <c r="B466" s="698"/>
      <c r="C466" s="1032"/>
      <c r="E466" s="293"/>
    </row>
    <row r="467">
      <c r="B467" s="698"/>
      <c r="C467" s="1032"/>
      <c r="E467" s="293"/>
    </row>
    <row r="468">
      <c r="B468" s="698"/>
      <c r="C468" s="1032"/>
      <c r="E468" s="293"/>
    </row>
    <row r="469">
      <c r="B469" s="698"/>
      <c r="C469" s="1032"/>
      <c r="E469" s="293"/>
    </row>
    <row r="470">
      <c r="B470" s="698"/>
      <c r="C470" s="1032"/>
      <c r="E470" s="293"/>
    </row>
    <row r="471">
      <c r="B471" s="698"/>
      <c r="C471" s="1032"/>
      <c r="E471" s="293"/>
    </row>
    <row r="472">
      <c r="B472" s="698"/>
      <c r="C472" s="1032"/>
      <c r="E472" s="293"/>
    </row>
    <row r="473">
      <c r="B473" s="698"/>
      <c r="C473" s="1032"/>
      <c r="E473" s="293"/>
    </row>
    <row r="474">
      <c r="B474" s="698"/>
      <c r="C474" s="1032"/>
      <c r="E474" s="293"/>
    </row>
    <row r="475">
      <c r="B475" s="698"/>
      <c r="C475" s="1032"/>
      <c r="E475" s="293"/>
    </row>
    <row r="476">
      <c r="B476" s="698"/>
      <c r="C476" s="1032"/>
      <c r="E476" s="293"/>
    </row>
    <row r="477">
      <c r="B477" s="698"/>
      <c r="C477" s="1032"/>
      <c r="E477" s="293"/>
    </row>
    <row r="478">
      <c r="B478" s="698"/>
      <c r="C478" s="1032"/>
      <c r="E478" s="293"/>
    </row>
    <row r="479">
      <c r="B479" s="698"/>
      <c r="C479" s="1032"/>
      <c r="E479" s="293"/>
    </row>
    <row r="480">
      <c r="B480" s="698"/>
      <c r="C480" s="1032"/>
      <c r="E480" s="293"/>
    </row>
    <row r="481">
      <c r="B481" s="698"/>
      <c r="C481" s="1032"/>
      <c r="E481" s="293"/>
    </row>
    <row r="482">
      <c r="B482" s="698"/>
      <c r="C482" s="1032"/>
      <c r="E482" s="293"/>
    </row>
    <row r="483">
      <c r="B483" s="698"/>
      <c r="C483" s="1032"/>
      <c r="E483" s="293"/>
    </row>
    <row r="484">
      <c r="B484" s="698"/>
      <c r="C484" s="1032"/>
      <c r="E484" s="293"/>
    </row>
    <row r="485">
      <c r="B485" s="698"/>
      <c r="C485" s="1032"/>
      <c r="E485" s="293"/>
    </row>
    <row r="486">
      <c r="B486" s="698"/>
      <c r="C486" s="1032"/>
      <c r="E486" s="293"/>
    </row>
    <row r="487">
      <c r="B487" s="698"/>
      <c r="C487" s="1032"/>
      <c r="E487" s="293"/>
    </row>
    <row r="488">
      <c r="B488" s="698"/>
      <c r="C488" s="1032"/>
      <c r="E488" s="293"/>
    </row>
    <row r="489">
      <c r="B489" s="698"/>
      <c r="C489" s="1032"/>
      <c r="E489" s="293"/>
    </row>
    <row r="490">
      <c r="B490" s="698"/>
      <c r="C490" s="1032"/>
      <c r="E490" s="293"/>
    </row>
    <row r="491">
      <c r="B491" s="698"/>
      <c r="C491" s="1032"/>
      <c r="E491" s="293"/>
    </row>
    <row r="492">
      <c r="B492" s="698"/>
      <c r="C492" s="1032"/>
      <c r="E492" s="293"/>
    </row>
    <row r="493">
      <c r="B493" s="698"/>
      <c r="C493" s="1032"/>
      <c r="E493" s="293"/>
    </row>
    <row r="494">
      <c r="B494" s="698"/>
      <c r="C494" s="1032"/>
      <c r="E494" s="293"/>
    </row>
    <row r="495">
      <c r="B495" s="698"/>
      <c r="C495" s="1032"/>
      <c r="E495" s="293"/>
    </row>
    <row r="496">
      <c r="B496" s="698"/>
      <c r="C496" s="1032"/>
      <c r="E496" s="293"/>
    </row>
    <row r="497">
      <c r="B497" s="698"/>
      <c r="C497" s="1032"/>
      <c r="E497" s="293"/>
    </row>
    <row r="498">
      <c r="B498" s="698"/>
      <c r="C498" s="1032"/>
      <c r="E498" s="293"/>
    </row>
    <row r="499">
      <c r="B499" s="698"/>
      <c r="C499" s="1032"/>
      <c r="E499" s="293"/>
    </row>
    <row r="500">
      <c r="B500" s="698"/>
      <c r="C500" s="1032"/>
      <c r="E500" s="293"/>
    </row>
    <row r="501">
      <c r="B501" s="698"/>
      <c r="C501" s="1032"/>
      <c r="E501" s="293"/>
    </row>
    <row r="502">
      <c r="B502" s="698"/>
      <c r="C502" s="1032"/>
      <c r="E502" s="293"/>
    </row>
    <row r="503">
      <c r="B503" s="698"/>
      <c r="C503" s="1032"/>
      <c r="E503" s="293"/>
    </row>
    <row r="504">
      <c r="B504" s="698"/>
      <c r="C504" s="1032"/>
      <c r="E504" s="293"/>
    </row>
    <row r="505">
      <c r="B505" s="698"/>
      <c r="C505" s="1032"/>
      <c r="E505" s="293"/>
    </row>
    <row r="506">
      <c r="B506" s="698"/>
      <c r="C506" s="1032"/>
      <c r="E506" s="293"/>
    </row>
    <row r="507">
      <c r="B507" s="698"/>
      <c r="C507" s="1032"/>
      <c r="E507" s="293"/>
    </row>
    <row r="508">
      <c r="B508" s="698"/>
      <c r="C508" s="1032"/>
      <c r="E508" s="293"/>
    </row>
    <row r="509">
      <c r="B509" s="698"/>
      <c r="C509" s="1032"/>
      <c r="E509" s="293"/>
    </row>
    <row r="510">
      <c r="B510" s="698"/>
      <c r="C510" s="1032"/>
      <c r="E510" s="293"/>
    </row>
    <row r="511">
      <c r="B511" s="698"/>
      <c r="C511" s="1032"/>
      <c r="E511" s="293"/>
    </row>
    <row r="512">
      <c r="B512" s="698"/>
      <c r="C512" s="1032"/>
      <c r="E512" s="293"/>
    </row>
    <row r="513">
      <c r="B513" s="698"/>
      <c r="C513" s="1032"/>
      <c r="E513" s="293"/>
    </row>
    <row r="514">
      <c r="B514" s="698"/>
      <c r="C514" s="1032"/>
      <c r="E514" s="293"/>
    </row>
    <row r="515">
      <c r="B515" s="698"/>
      <c r="C515" s="1032"/>
      <c r="E515" s="293"/>
    </row>
    <row r="516">
      <c r="B516" s="698"/>
      <c r="C516" s="1032"/>
      <c r="E516" s="293"/>
    </row>
    <row r="517">
      <c r="B517" s="698"/>
      <c r="C517" s="1032"/>
      <c r="E517" s="293"/>
    </row>
    <row r="518">
      <c r="B518" s="698"/>
      <c r="C518" s="1032"/>
      <c r="E518" s="293"/>
    </row>
    <row r="519">
      <c r="B519" s="698"/>
      <c r="C519" s="1032"/>
      <c r="E519" s="293"/>
    </row>
    <row r="520">
      <c r="B520" s="698"/>
      <c r="C520" s="1032"/>
      <c r="E520" s="293"/>
    </row>
    <row r="521">
      <c r="B521" s="698"/>
      <c r="C521" s="1032"/>
      <c r="E521" s="293"/>
    </row>
    <row r="522">
      <c r="B522" s="698"/>
      <c r="C522" s="1032"/>
      <c r="E522" s="293"/>
    </row>
    <row r="523">
      <c r="B523" s="698"/>
      <c r="C523" s="1032"/>
      <c r="E523" s="293"/>
    </row>
    <row r="524">
      <c r="B524" s="698"/>
      <c r="C524" s="1032"/>
      <c r="E524" s="293"/>
    </row>
    <row r="525">
      <c r="B525" s="698"/>
      <c r="C525" s="1032"/>
      <c r="E525" s="293"/>
    </row>
    <row r="526">
      <c r="B526" s="698"/>
      <c r="C526" s="1032"/>
      <c r="E526" s="293"/>
    </row>
    <row r="527">
      <c r="B527" s="698"/>
      <c r="C527" s="1032"/>
      <c r="E527" s="293"/>
    </row>
    <row r="528">
      <c r="B528" s="698"/>
      <c r="C528" s="1032"/>
      <c r="E528" s="293"/>
    </row>
    <row r="529">
      <c r="B529" s="698"/>
      <c r="C529" s="1032"/>
      <c r="E529" s="293"/>
    </row>
    <row r="530">
      <c r="B530" s="698"/>
      <c r="C530" s="1032"/>
      <c r="E530" s="293"/>
    </row>
    <row r="531">
      <c r="B531" s="698"/>
      <c r="C531" s="1032"/>
      <c r="E531" s="293"/>
    </row>
    <row r="532">
      <c r="B532" s="698"/>
      <c r="C532" s="1032"/>
      <c r="E532" s="293"/>
    </row>
    <row r="533">
      <c r="B533" s="698"/>
      <c r="C533" s="1032"/>
      <c r="E533" s="293"/>
    </row>
    <row r="534">
      <c r="B534" s="698"/>
      <c r="C534" s="1032"/>
      <c r="E534" s="293"/>
    </row>
    <row r="535">
      <c r="B535" s="698"/>
      <c r="C535" s="1032"/>
      <c r="E535" s="293"/>
    </row>
    <row r="536">
      <c r="B536" s="698"/>
      <c r="C536" s="1032"/>
      <c r="E536" s="293"/>
    </row>
    <row r="537">
      <c r="B537" s="698"/>
      <c r="C537" s="1032"/>
      <c r="E537" s="293"/>
    </row>
    <row r="538">
      <c r="B538" s="698"/>
      <c r="C538" s="1032"/>
      <c r="E538" s="293"/>
    </row>
    <row r="539">
      <c r="B539" s="698"/>
      <c r="C539" s="1032"/>
      <c r="E539" s="293"/>
    </row>
    <row r="540">
      <c r="B540" s="698"/>
      <c r="C540" s="1032"/>
      <c r="E540" s="293"/>
    </row>
    <row r="541">
      <c r="B541" s="698"/>
      <c r="C541" s="1032"/>
      <c r="E541" s="293"/>
    </row>
    <row r="542">
      <c r="B542" s="698"/>
      <c r="C542" s="1032"/>
      <c r="E542" s="293"/>
    </row>
    <row r="543">
      <c r="B543" s="698"/>
      <c r="C543" s="1032"/>
      <c r="E543" s="293"/>
    </row>
    <row r="544">
      <c r="B544" s="698"/>
      <c r="C544" s="1032"/>
      <c r="E544" s="293"/>
    </row>
    <row r="545">
      <c r="B545" s="698"/>
      <c r="C545" s="1032"/>
      <c r="E545" s="293"/>
    </row>
    <row r="546">
      <c r="B546" s="698"/>
      <c r="C546" s="1032"/>
      <c r="E546" s="293"/>
    </row>
    <row r="547">
      <c r="B547" s="698"/>
      <c r="C547" s="1032"/>
      <c r="E547" s="293"/>
    </row>
    <row r="548">
      <c r="B548" s="698"/>
      <c r="C548" s="1032"/>
      <c r="E548" s="293"/>
    </row>
    <row r="549">
      <c r="B549" s="698"/>
      <c r="C549" s="1032"/>
      <c r="E549" s="293"/>
    </row>
    <row r="550">
      <c r="B550" s="698"/>
      <c r="C550" s="1032"/>
      <c r="E550" s="293"/>
    </row>
    <row r="551">
      <c r="B551" s="698"/>
      <c r="C551" s="1032"/>
      <c r="E551" s="293"/>
    </row>
    <row r="552">
      <c r="B552" s="698"/>
      <c r="C552" s="1032"/>
      <c r="E552" s="293"/>
    </row>
    <row r="553">
      <c r="B553" s="698"/>
      <c r="C553" s="1032"/>
      <c r="E553" s="293"/>
    </row>
    <row r="554">
      <c r="B554" s="698"/>
      <c r="C554" s="1032"/>
      <c r="E554" s="293"/>
    </row>
    <row r="555">
      <c r="B555" s="698"/>
      <c r="C555" s="1032"/>
      <c r="E555" s="293"/>
    </row>
    <row r="556">
      <c r="B556" s="698"/>
      <c r="C556" s="1032"/>
      <c r="E556" s="293"/>
    </row>
    <row r="557">
      <c r="B557" s="698"/>
      <c r="C557" s="1032"/>
      <c r="E557" s="293"/>
    </row>
    <row r="558">
      <c r="B558" s="698"/>
      <c r="C558" s="1032"/>
      <c r="E558" s="293"/>
    </row>
    <row r="559">
      <c r="B559" s="698"/>
      <c r="C559" s="1032"/>
      <c r="E559" s="293"/>
    </row>
    <row r="560">
      <c r="B560" s="698"/>
      <c r="C560" s="1032"/>
      <c r="E560" s="293"/>
    </row>
    <row r="561">
      <c r="B561" s="698"/>
      <c r="C561" s="1032"/>
      <c r="E561" s="293"/>
    </row>
    <row r="562">
      <c r="B562" s="698"/>
      <c r="C562" s="1032"/>
      <c r="E562" s="293"/>
    </row>
    <row r="563">
      <c r="B563" s="698"/>
      <c r="C563" s="1032"/>
      <c r="E563" s="293"/>
    </row>
    <row r="564">
      <c r="B564" s="698"/>
      <c r="C564" s="1032"/>
      <c r="E564" s="293"/>
    </row>
    <row r="565">
      <c r="B565" s="698"/>
      <c r="C565" s="1032"/>
      <c r="E565" s="293"/>
    </row>
    <row r="566">
      <c r="B566" s="698"/>
      <c r="C566" s="1032"/>
      <c r="E566" s="293"/>
    </row>
    <row r="567">
      <c r="B567" s="698"/>
      <c r="C567" s="1032"/>
      <c r="E567" s="293"/>
    </row>
    <row r="568">
      <c r="B568" s="698"/>
      <c r="C568" s="1032"/>
      <c r="E568" s="293"/>
    </row>
    <row r="569">
      <c r="B569" s="698"/>
      <c r="C569" s="1032"/>
      <c r="E569" s="293"/>
    </row>
    <row r="570">
      <c r="B570" s="698"/>
      <c r="C570" s="1032"/>
      <c r="E570" s="293"/>
    </row>
    <row r="571">
      <c r="B571" s="698"/>
      <c r="C571" s="1032"/>
      <c r="E571" s="293"/>
    </row>
    <row r="572">
      <c r="B572" s="698"/>
      <c r="C572" s="1032"/>
      <c r="E572" s="293"/>
    </row>
    <row r="573">
      <c r="B573" s="698"/>
      <c r="C573" s="1032"/>
      <c r="E573" s="293"/>
    </row>
    <row r="574">
      <c r="B574" s="698"/>
      <c r="C574" s="1032"/>
      <c r="E574" s="293"/>
    </row>
    <row r="575">
      <c r="B575" s="698"/>
      <c r="C575" s="1032"/>
      <c r="E575" s="293"/>
    </row>
    <row r="576">
      <c r="B576" s="698"/>
      <c r="C576" s="1032"/>
      <c r="E576" s="293"/>
    </row>
    <row r="577">
      <c r="B577" s="698"/>
      <c r="C577" s="1032"/>
      <c r="E577" s="293"/>
    </row>
    <row r="578">
      <c r="B578" s="698"/>
      <c r="C578" s="1032"/>
      <c r="E578" s="293"/>
    </row>
    <row r="579">
      <c r="B579" s="698"/>
      <c r="C579" s="1032"/>
      <c r="E579" s="293"/>
    </row>
    <row r="580">
      <c r="B580" s="698"/>
      <c r="C580" s="1032"/>
      <c r="E580" s="293"/>
    </row>
    <row r="581">
      <c r="B581" s="698"/>
      <c r="C581" s="1032"/>
      <c r="E581" s="293"/>
    </row>
    <row r="582">
      <c r="B582" s="698"/>
      <c r="C582" s="1032"/>
      <c r="E582" s="293"/>
    </row>
    <row r="583">
      <c r="B583" s="698"/>
      <c r="C583" s="1032"/>
      <c r="E583" s="293"/>
    </row>
    <row r="584">
      <c r="B584" s="698"/>
      <c r="C584" s="1032"/>
      <c r="E584" s="293"/>
    </row>
    <row r="585">
      <c r="B585" s="698"/>
      <c r="C585" s="1032"/>
      <c r="E585" s="293"/>
    </row>
    <row r="586">
      <c r="B586" s="698"/>
      <c r="C586" s="1032"/>
      <c r="E586" s="293"/>
    </row>
    <row r="587">
      <c r="B587" s="698"/>
      <c r="C587" s="1032"/>
      <c r="E587" s="293"/>
    </row>
    <row r="588">
      <c r="B588" s="698"/>
      <c r="C588" s="1032"/>
      <c r="E588" s="293"/>
    </row>
    <row r="589">
      <c r="B589" s="698"/>
      <c r="C589" s="1032"/>
      <c r="E589" s="293"/>
    </row>
    <row r="590">
      <c r="B590" s="698"/>
      <c r="C590" s="1032"/>
      <c r="E590" s="293"/>
    </row>
    <row r="591">
      <c r="B591" s="698"/>
      <c r="C591" s="1032"/>
      <c r="E591" s="293"/>
    </row>
    <row r="592">
      <c r="B592" s="698"/>
      <c r="C592" s="1032"/>
      <c r="E592" s="293"/>
    </row>
    <row r="593">
      <c r="B593" s="698"/>
      <c r="C593" s="1032"/>
      <c r="E593" s="293"/>
    </row>
    <row r="594">
      <c r="B594" s="698"/>
      <c r="C594" s="1032"/>
      <c r="E594" s="293"/>
    </row>
    <row r="595">
      <c r="B595" s="698"/>
      <c r="C595" s="1032"/>
      <c r="E595" s="293"/>
    </row>
    <row r="596">
      <c r="B596" s="698"/>
      <c r="C596" s="1032"/>
      <c r="E596" s="293"/>
    </row>
    <row r="597">
      <c r="B597" s="698"/>
      <c r="C597" s="1032"/>
      <c r="E597" s="293"/>
    </row>
    <row r="598">
      <c r="B598" s="698"/>
      <c r="C598" s="1032"/>
      <c r="E598" s="293"/>
    </row>
    <row r="599">
      <c r="B599" s="698"/>
      <c r="C599" s="1032"/>
      <c r="E599" s="293"/>
    </row>
    <row r="600">
      <c r="B600" s="698"/>
      <c r="C600" s="1032"/>
      <c r="E600" s="293"/>
    </row>
    <row r="601">
      <c r="B601" s="698"/>
      <c r="C601" s="1032"/>
      <c r="E601" s="293"/>
    </row>
    <row r="602">
      <c r="B602" s="698"/>
      <c r="C602" s="1032"/>
      <c r="E602" s="293"/>
    </row>
    <row r="603">
      <c r="B603" s="698"/>
      <c r="C603" s="1032"/>
      <c r="E603" s="293"/>
    </row>
    <row r="604">
      <c r="B604" s="698"/>
      <c r="C604" s="1032"/>
      <c r="E604" s="293"/>
    </row>
    <row r="605">
      <c r="B605" s="698"/>
      <c r="C605" s="1032"/>
      <c r="E605" s="293"/>
    </row>
    <row r="606">
      <c r="B606" s="698"/>
      <c r="C606" s="1032"/>
      <c r="E606" s="293"/>
    </row>
    <row r="607">
      <c r="B607" s="698"/>
      <c r="C607" s="1032"/>
      <c r="E607" s="293"/>
    </row>
    <row r="608">
      <c r="B608" s="698"/>
      <c r="C608" s="1032"/>
      <c r="E608" s="293"/>
    </row>
    <row r="609">
      <c r="B609" s="698"/>
      <c r="C609" s="1032"/>
      <c r="E609" s="293"/>
    </row>
    <row r="610">
      <c r="B610" s="698"/>
      <c r="C610" s="1032"/>
      <c r="E610" s="293"/>
    </row>
    <row r="611">
      <c r="B611" s="698"/>
      <c r="C611" s="1032"/>
      <c r="E611" s="293"/>
    </row>
    <row r="612">
      <c r="B612" s="698"/>
      <c r="C612" s="1032"/>
      <c r="E612" s="293"/>
    </row>
    <row r="613">
      <c r="B613" s="698"/>
      <c r="C613" s="1032"/>
      <c r="E613" s="293"/>
    </row>
    <row r="614">
      <c r="B614" s="698"/>
      <c r="C614" s="1032"/>
      <c r="E614" s="293"/>
    </row>
    <row r="615">
      <c r="B615" s="698"/>
      <c r="C615" s="1032"/>
      <c r="E615" s="293"/>
    </row>
    <row r="616">
      <c r="B616" s="698"/>
      <c r="C616" s="1032"/>
      <c r="E616" s="293"/>
    </row>
    <row r="617">
      <c r="B617" s="698"/>
      <c r="C617" s="1032"/>
      <c r="E617" s="293"/>
    </row>
    <row r="618">
      <c r="B618" s="698"/>
      <c r="C618" s="1032"/>
      <c r="E618" s="293"/>
    </row>
    <row r="619">
      <c r="B619" s="698"/>
      <c r="C619" s="1032"/>
      <c r="E619" s="293"/>
    </row>
    <row r="620">
      <c r="B620" s="698"/>
      <c r="C620" s="1032"/>
      <c r="E620" s="293"/>
    </row>
    <row r="621">
      <c r="B621" s="698"/>
      <c r="C621" s="1032"/>
      <c r="E621" s="293"/>
    </row>
    <row r="622">
      <c r="B622" s="698"/>
      <c r="C622" s="1032"/>
      <c r="E622" s="293"/>
    </row>
    <row r="623">
      <c r="B623" s="698"/>
      <c r="C623" s="1032"/>
      <c r="E623" s="293"/>
    </row>
    <row r="624">
      <c r="B624" s="698"/>
      <c r="C624" s="1032"/>
      <c r="E624" s="293"/>
    </row>
    <row r="625">
      <c r="B625" s="698"/>
      <c r="C625" s="1032"/>
      <c r="E625" s="293"/>
    </row>
    <row r="626">
      <c r="B626" s="698"/>
      <c r="C626" s="1032"/>
      <c r="E626" s="293"/>
    </row>
    <row r="627">
      <c r="B627" s="698"/>
      <c r="C627" s="1032"/>
      <c r="E627" s="293"/>
    </row>
    <row r="628">
      <c r="B628" s="698"/>
      <c r="C628" s="1032"/>
      <c r="E628" s="293"/>
    </row>
    <row r="629">
      <c r="B629" s="698"/>
      <c r="C629" s="1032"/>
      <c r="E629" s="293"/>
    </row>
    <row r="630">
      <c r="B630" s="698"/>
      <c r="C630" s="1032"/>
      <c r="E630" s="293"/>
    </row>
    <row r="631">
      <c r="B631" s="698"/>
      <c r="C631" s="1032"/>
      <c r="E631" s="293"/>
    </row>
    <row r="632">
      <c r="B632" s="698"/>
      <c r="C632" s="1032"/>
      <c r="E632" s="293"/>
    </row>
    <row r="633">
      <c r="B633" s="698"/>
      <c r="C633" s="1032"/>
      <c r="E633" s="293"/>
    </row>
    <row r="634">
      <c r="B634" s="698"/>
      <c r="C634" s="1032"/>
      <c r="E634" s="293"/>
    </row>
    <row r="635">
      <c r="B635" s="698"/>
      <c r="C635" s="1032"/>
      <c r="E635" s="293"/>
    </row>
    <row r="636">
      <c r="B636" s="698"/>
      <c r="C636" s="1032"/>
      <c r="E636" s="293"/>
    </row>
    <row r="637">
      <c r="B637" s="698"/>
      <c r="C637" s="1032"/>
      <c r="E637" s="293"/>
    </row>
    <row r="638">
      <c r="B638" s="698"/>
      <c r="C638" s="1032"/>
      <c r="E638" s="293"/>
    </row>
    <row r="639">
      <c r="B639" s="698"/>
      <c r="C639" s="1032"/>
      <c r="E639" s="293"/>
    </row>
    <row r="640">
      <c r="B640" s="698"/>
      <c r="C640" s="1032"/>
      <c r="E640" s="293"/>
    </row>
    <row r="641">
      <c r="B641" s="698"/>
      <c r="C641" s="1032"/>
      <c r="E641" s="293"/>
    </row>
    <row r="642">
      <c r="B642" s="698"/>
      <c r="C642" s="1032"/>
      <c r="E642" s="293"/>
    </row>
    <row r="643">
      <c r="B643" s="698"/>
      <c r="C643" s="1032"/>
      <c r="E643" s="293"/>
    </row>
    <row r="644">
      <c r="B644" s="698"/>
      <c r="C644" s="1032"/>
      <c r="E644" s="293"/>
    </row>
    <row r="645">
      <c r="B645" s="698"/>
      <c r="C645" s="1032"/>
      <c r="E645" s="293"/>
    </row>
    <row r="646">
      <c r="B646" s="698"/>
      <c r="C646" s="1032"/>
      <c r="E646" s="293"/>
    </row>
    <row r="647">
      <c r="B647" s="698"/>
      <c r="C647" s="1032"/>
      <c r="E647" s="293"/>
    </row>
    <row r="648">
      <c r="B648" s="698"/>
      <c r="C648" s="1032"/>
      <c r="E648" s="293"/>
    </row>
    <row r="649">
      <c r="B649" s="698"/>
      <c r="C649" s="1032"/>
      <c r="E649" s="293"/>
    </row>
    <row r="650">
      <c r="B650" s="698"/>
      <c r="C650" s="1032"/>
      <c r="E650" s="293"/>
    </row>
    <row r="651">
      <c r="B651" s="698"/>
      <c r="C651" s="1032"/>
      <c r="E651" s="293"/>
    </row>
    <row r="652">
      <c r="B652" s="698"/>
      <c r="C652" s="1032"/>
      <c r="E652" s="293"/>
    </row>
    <row r="653">
      <c r="B653" s="698"/>
      <c r="C653" s="1032"/>
      <c r="E653" s="293"/>
    </row>
    <row r="654">
      <c r="B654" s="698"/>
      <c r="C654" s="1032"/>
      <c r="E654" s="293"/>
    </row>
    <row r="655">
      <c r="B655" s="698"/>
      <c r="C655" s="1032"/>
      <c r="E655" s="293"/>
    </row>
    <row r="656">
      <c r="B656" s="698"/>
      <c r="C656" s="1032"/>
      <c r="E656" s="293"/>
    </row>
    <row r="657">
      <c r="B657" s="698"/>
      <c r="C657" s="1032"/>
      <c r="E657" s="293"/>
    </row>
    <row r="658">
      <c r="B658" s="698"/>
      <c r="C658" s="1032"/>
      <c r="E658" s="293"/>
    </row>
    <row r="659">
      <c r="B659" s="698"/>
      <c r="C659" s="1032"/>
      <c r="E659" s="293"/>
    </row>
    <row r="660">
      <c r="B660" s="698"/>
      <c r="C660" s="1032"/>
      <c r="E660" s="293"/>
    </row>
    <row r="661">
      <c r="B661" s="698"/>
      <c r="C661" s="1032"/>
      <c r="E661" s="293"/>
    </row>
    <row r="662">
      <c r="B662" s="698"/>
      <c r="C662" s="1032"/>
      <c r="E662" s="293"/>
    </row>
    <row r="663">
      <c r="B663" s="698"/>
      <c r="C663" s="1032"/>
      <c r="E663" s="293"/>
    </row>
    <row r="664">
      <c r="B664" s="698"/>
      <c r="C664" s="1032"/>
      <c r="E664" s="293"/>
    </row>
    <row r="665">
      <c r="B665" s="698"/>
      <c r="C665" s="1032"/>
      <c r="E665" s="293"/>
    </row>
    <row r="666">
      <c r="B666" s="698"/>
      <c r="C666" s="1032"/>
      <c r="E666" s="293"/>
    </row>
    <row r="667">
      <c r="B667" s="698"/>
      <c r="C667" s="1032"/>
      <c r="E667" s="293"/>
    </row>
    <row r="668">
      <c r="B668" s="698"/>
      <c r="C668" s="1032"/>
      <c r="E668" s="293"/>
    </row>
    <row r="669">
      <c r="B669" s="698"/>
      <c r="C669" s="1032"/>
      <c r="E669" s="293"/>
    </row>
    <row r="670">
      <c r="B670" s="698"/>
      <c r="C670" s="1032"/>
      <c r="E670" s="293"/>
    </row>
    <row r="671">
      <c r="B671" s="698"/>
      <c r="C671" s="1032"/>
      <c r="E671" s="293"/>
    </row>
    <row r="672">
      <c r="B672" s="698"/>
      <c r="C672" s="1032"/>
      <c r="E672" s="293"/>
    </row>
    <row r="673">
      <c r="B673" s="698"/>
      <c r="C673" s="1032"/>
      <c r="E673" s="293"/>
    </row>
    <row r="674">
      <c r="B674" s="698"/>
      <c r="C674" s="1032"/>
      <c r="E674" s="293"/>
    </row>
    <row r="675">
      <c r="B675" s="698"/>
      <c r="C675" s="1032"/>
      <c r="E675" s="293"/>
    </row>
    <row r="676">
      <c r="B676" s="698"/>
      <c r="C676" s="1032"/>
      <c r="E676" s="293"/>
    </row>
    <row r="677">
      <c r="B677" s="698"/>
      <c r="C677" s="1032"/>
      <c r="E677" s="293"/>
    </row>
    <row r="678">
      <c r="B678" s="698"/>
      <c r="C678" s="1032"/>
      <c r="E678" s="293"/>
    </row>
    <row r="679">
      <c r="B679" s="698"/>
      <c r="C679" s="1032"/>
      <c r="E679" s="293"/>
    </row>
    <row r="680">
      <c r="B680" s="698"/>
      <c r="C680" s="1032"/>
      <c r="E680" s="293"/>
    </row>
    <row r="681">
      <c r="B681" s="698"/>
      <c r="C681" s="1032"/>
      <c r="E681" s="293"/>
    </row>
    <row r="682">
      <c r="B682" s="698"/>
      <c r="C682" s="1032"/>
      <c r="E682" s="293"/>
    </row>
    <row r="683">
      <c r="B683" s="698"/>
      <c r="C683" s="1032"/>
      <c r="E683" s="293"/>
    </row>
    <row r="684">
      <c r="B684" s="698"/>
      <c r="C684" s="1032"/>
      <c r="E684" s="293"/>
    </row>
    <row r="685">
      <c r="B685" s="698"/>
      <c r="C685" s="1032"/>
      <c r="E685" s="293"/>
    </row>
    <row r="686">
      <c r="B686" s="698"/>
      <c r="C686" s="1032"/>
      <c r="E686" s="293"/>
    </row>
    <row r="687">
      <c r="B687" s="698"/>
      <c r="C687" s="1032"/>
      <c r="E687" s="293"/>
    </row>
    <row r="688">
      <c r="B688" s="698"/>
      <c r="C688" s="1032"/>
      <c r="E688" s="293"/>
    </row>
    <row r="689">
      <c r="B689" s="698"/>
      <c r="C689" s="1032"/>
      <c r="E689" s="293"/>
    </row>
    <row r="690">
      <c r="B690" s="698"/>
      <c r="C690" s="1032"/>
      <c r="E690" s="293"/>
    </row>
    <row r="691">
      <c r="B691" s="698"/>
      <c r="C691" s="1032"/>
      <c r="E691" s="293"/>
    </row>
    <row r="692">
      <c r="B692" s="698"/>
      <c r="C692" s="1032"/>
      <c r="E692" s="293"/>
    </row>
    <row r="693">
      <c r="B693" s="698"/>
      <c r="C693" s="1032"/>
      <c r="E693" s="293"/>
    </row>
    <row r="694">
      <c r="B694" s="698"/>
      <c r="C694" s="1032"/>
      <c r="E694" s="293"/>
    </row>
    <row r="695">
      <c r="B695" s="698"/>
      <c r="C695" s="1032"/>
      <c r="E695" s="293"/>
    </row>
    <row r="696">
      <c r="B696" s="698"/>
      <c r="C696" s="1032"/>
      <c r="E696" s="293"/>
    </row>
    <row r="697">
      <c r="B697" s="698"/>
      <c r="C697" s="1032"/>
      <c r="E697" s="293"/>
    </row>
    <row r="698">
      <c r="B698" s="698"/>
      <c r="C698" s="1032"/>
      <c r="E698" s="293"/>
    </row>
    <row r="699">
      <c r="B699" s="698"/>
      <c r="C699" s="1032"/>
      <c r="E699" s="293"/>
    </row>
    <row r="700">
      <c r="B700" s="698"/>
      <c r="C700" s="1032"/>
      <c r="E700" s="293"/>
    </row>
    <row r="701">
      <c r="B701" s="698"/>
      <c r="C701" s="1032"/>
      <c r="E701" s="293"/>
    </row>
    <row r="702">
      <c r="B702" s="698"/>
      <c r="C702" s="1032"/>
      <c r="E702" s="293"/>
    </row>
    <row r="703">
      <c r="B703" s="698"/>
      <c r="C703" s="1032"/>
      <c r="E703" s="293"/>
    </row>
    <row r="704">
      <c r="B704" s="698"/>
      <c r="C704" s="1032"/>
      <c r="E704" s="293"/>
    </row>
    <row r="705">
      <c r="B705" s="698"/>
      <c r="C705" s="1032"/>
      <c r="E705" s="293"/>
    </row>
    <row r="706">
      <c r="B706" s="698"/>
      <c r="C706" s="1032"/>
      <c r="E706" s="293"/>
    </row>
    <row r="707">
      <c r="B707" s="698"/>
      <c r="C707" s="1032"/>
      <c r="E707" s="293"/>
    </row>
    <row r="708">
      <c r="B708" s="698"/>
      <c r="C708" s="1032"/>
      <c r="E708" s="293"/>
    </row>
    <row r="709">
      <c r="B709" s="698"/>
      <c r="C709" s="1032"/>
      <c r="E709" s="293"/>
    </row>
    <row r="710">
      <c r="B710" s="698"/>
      <c r="C710" s="1032"/>
      <c r="E710" s="293"/>
    </row>
    <row r="711">
      <c r="B711" s="698"/>
      <c r="C711" s="1032"/>
      <c r="E711" s="293"/>
    </row>
    <row r="712">
      <c r="B712" s="698"/>
      <c r="C712" s="1032"/>
      <c r="E712" s="293"/>
    </row>
    <row r="713">
      <c r="B713" s="698"/>
      <c r="C713" s="1032"/>
      <c r="E713" s="293"/>
    </row>
    <row r="714">
      <c r="B714" s="698"/>
      <c r="C714" s="1032"/>
      <c r="E714" s="293"/>
    </row>
    <row r="715">
      <c r="B715" s="698"/>
      <c r="C715" s="1032"/>
      <c r="E715" s="293"/>
    </row>
    <row r="716">
      <c r="B716" s="698"/>
      <c r="C716" s="1032"/>
      <c r="E716" s="293"/>
    </row>
    <row r="717">
      <c r="B717" s="698"/>
      <c r="C717" s="1032"/>
      <c r="E717" s="293"/>
    </row>
    <row r="718">
      <c r="B718" s="698"/>
      <c r="C718" s="1032"/>
      <c r="E718" s="293"/>
    </row>
    <row r="719">
      <c r="B719" s="698"/>
      <c r="C719" s="1032"/>
      <c r="E719" s="293"/>
    </row>
    <row r="720">
      <c r="B720" s="698"/>
      <c r="C720" s="1032"/>
      <c r="E720" s="293"/>
    </row>
    <row r="721">
      <c r="B721" s="698"/>
      <c r="C721" s="1032"/>
      <c r="E721" s="293"/>
    </row>
    <row r="722">
      <c r="B722" s="698"/>
      <c r="C722" s="1032"/>
      <c r="E722" s="293"/>
    </row>
    <row r="723">
      <c r="B723" s="698"/>
      <c r="C723" s="1032"/>
      <c r="E723" s="293"/>
    </row>
    <row r="724">
      <c r="B724" s="698"/>
      <c r="C724" s="1032"/>
      <c r="E724" s="293"/>
    </row>
    <row r="725">
      <c r="B725" s="698"/>
      <c r="C725" s="1032"/>
      <c r="E725" s="293"/>
    </row>
    <row r="726">
      <c r="B726" s="698"/>
      <c r="C726" s="1032"/>
      <c r="E726" s="293"/>
    </row>
    <row r="727">
      <c r="B727" s="698"/>
      <c r="C727" s="1032"/>
      <c r="E727" s="293"/>
    </row>
    <row r="728">
      <c r="B728" s="698"/>
      <c r="C728" s="1032"/>
      <c r="E728" s="293"/>
    </row>
    <row r="729">
      <c r="B729" s="698"/>
      <c r="C729" s="1032"/>
      <c r="E729" s="293"/>
    </row>
    <row r="730">
      <c r="B730" s="698"/>
      <c r="C730" s="1032"/>
      <c r="E730" s="293"/>
    </row>
    <row r="731">
      <c r="B731" s="698"/>
      <c r="C731" s="1032"/>
      <c r="E731" s="293"/>
    </row>
    <row r="732">
      <c r="B732" s="698"/>
      <c r="C732" s="1032"/>
      <c r="E732" s="293"/>
    </row>
    <row r="733">
      <c r="B733" s="698"/>
      <c r="C733" s="1032"/>
      <c r="E733" s="293"/>
    </row>
    <row r="734">
      <c r="B734" s="698"/>
      <c r="C734" s="1032"/>
      <c r="E734" s="293"/>
    </row>
    <row r="735">
      <c r="B735" s="698"/>
      <c r="C735" s="1032"/>
      <c r="E735" s="293"/>
    </row>
    <row r="736">
      <c r="B736" s="698"/>
      <c r="C736" s="1032"/>
      <c r="E736" s="293"/>
    </row>
    <row r="737">
      <c r="B737" s="698"/>
      <c r="C737" s="1032"/>
      <c r="E737" s="293"/>
    </row>
    <row r="738">
      <c r="B738" s="698"/>
      <c r="C738" s="1032"/>
      <c r="E738" s="293"/>
    </row>
    <row r="739">
      <c r="B739" s="698"/>
      <c r="C739" s="1032"/>
      <c r="E739" s="293"/>
    </row>
    <row r="740">
      <c r="B740" s="698"/>
      <c r="C740" s="1032"/>
      <c r="E740" s="293"/>
    </row>
    <row r="741">
      <c r="B741" s="698"/>
      <c r="C741" s="1032"/>
      <c r="E741" s="293"/>
    </row>
    <row r="742">
      <c r="B742" s="698"/>
      <c r="C742" s="1032"/>
      <c r="E742" s="293"/>
    </row>
    <row r="743">
      <c r="B743" s="698"/>
      <c r="C743" s="1032"/>
      <c r="E743" s="293"/>
    </row>
    <row r="744">
      <c r="B744" s="698"/>
      <c r="C744" s="1032"/>
      <c r="E744" s="293"/>
    </row>
    <row r="745">
      <c r="B745" s="698"/>
      <c r="C745" s="1032"/>
      <c r="E745" s="293"/>
    </row>
    <row r="746">
      <c r="B746" s="698"/>
      <c r="C746" s="1032"/>
      <c r="E746" s="293"/>
    </row>
    <row r="747">
      <c r="B747" s="698"/>
      <c r="C747" s="1032"/>
      <c r="E747" s="293"/>
    </row>
    <row r="748">
      <c r="B748" s="698"/>
      <c r="C748" s="1032"/>
      <c r="E748" s="293"/>
    </row>
    <row r="749">
      <c r="B749" s="698"/>
      <c r="C749" s="1032"/>
      <c r="E749" s="293"/>
    </row>
    <row r="750">
      <c r="B750" s="698"/>
      <c r="C750" s="1032"/>
      <c r="E750" s="293"/>
    </row>
    <row r="751">
      <c r="B751" s="698"/>
      <c r="C751" s="1032"/>
      <c r="E751" s="293"/>
    </row>
    <row r="752">
      <c r="B752" s="698"/>
      <c r="C752" s="1032"/>
      <c r="E752" s="293"/>
    </row>
    <row r="753">
      <c r="B753" s="698"/>
      <c r="C753" s="1032"/>
      <c r="E753" s="293"/>
    </row>
    <row r="754">
      <c r="B754" s="698"/>
      <c r="C754" s="1032"/>
      <c r="E754" s="293"/>
    </row>
    <row r="755">
      <c r="B755" s="698"/>
      <c r="C755" s="1032"/>
      <c r="E755" s="293"/>
    </row>
    <row r="756">
      <c r="B756" s="698"/>
      <c r="C756" s="1032"/>
      <c r="E756" s="293"/>
    </row>
    <row r="757">
      <c r="B757" s="698"/>
      <c r="C757" s="1032"/>
      <c r="E757" s="293"/>
    </row>
    <row r="758">
      <c r="B758" s="698"/>
      <c r="C758" s="1032"/>
      <c r="E758" s="293"/>
    </row>
    <row r="759">
      <c r="B759" s="698"/>
      <c r="C759" s="1032"/>
      <c r="E759" s="293"/>
    </row>
    <row r="760">
      <c r="B760" s="698"/>
      <c r="C760" s="1032"/>
      <c r="E760" s="293"/>
    </row>
    <row r="761">
      <c r="B761" s="698"/>
      <c r="C761" s="1032"/>
      <c r="E761" s="293"/>
    </row>
    <row r="762">
      <c r="B762" s="698"/>
      <c r="C762" s="1032"/>
      <c r="E762" s="293"/>
    </row>
    <row r="763">
      <c r="B763" s="698"/>
      <c r="C763" s="1032"/>
      <c r="E763" s="293"/>
    </row>
    <row r="764">
      <c r="B764" s="698"/>
      <c r="C764" s="1032"/>
      <c r="E764" s="293"/>
    </row>
    <row r="765">
      <c r="B765" s="698"/>
      <c r="C765" s="1032"/>
      <c r="E765" s="293"/>
    </row>
    <row r="766">
      <c r="B766" s="698"/>
      <c r="C766" s="1032"/>
      <c r="E766" s="293"/>
    </row>
    <row r="767">
      <c r="B767" s="698"/>
      <c r="C767" s="1032"/>
      <c r="E767" s="293"/>
    </row>
    <row r="768">
      <c r="B768" s="698"/>
      <c r="C768" s="1032"/>
      <c r="E768" s="293"/>
    </row>
    <row r="769">
      <c r="B769" s="698"/>
      <c r="C769" s="1032"/>
      <c r="E769" s="293"/>
    </row>
    <row r="770">
      <c r="B770" s="698"/>
      <c r="C770" s="1032"/>
      <c r="E770" s="293"/>
    </row>
    <row r="771">
      <c r="B771" s="698"/>
      <c r="C771" s="1032"/>
      <c r="E771" s="293"/>
    </row>
    <row r="772">
      <c r="B772" s="698"/>
      <c r="C772" s="1032"/>
      <c r="E772" s="293"/>
    </row>
    <row r="773">
      <c r="B773" s="698"/>
      <c r="C773" s="1032"/>
      <c r="E773" s="293"/>
    </row>
    <row r="774">
      <c r="B774" s="698"/>
      <c r="C774" s="1032"/>
      <c r="E774" s="293"/>
    </row>
    <row r="775">
      <c r="B775" s="698"/>
      <c r="C775" s="1032"/>
      <c r="E775" s="293"/>
    </row>
    <row r="776">
      <c r="B776" s="698"/>
      <c r="C776" s="1032"/>
      <c r="E776" s="293"/>
    </row>
    <row r="777">
      <c r="B777" s="698"/>
      <c r="C777" s="1032"/>
      <c r="E777" s="293"/>
    </row>
    <row r="778">
      <c r="B778" s="698"/>
      <c r="C778" s="1032"/>
      <c r="E778" s="293"/>
    </row>
    <row r="779">
      <c r="B779" s="698"/>
      <c r="C779" s="1032"/>
      <c r="E779" s="293"/>
    </row>
    <row r="780">
      <c r="B780" s="698"/>
      <c r="C780" s="1032"/>
      <c r="E780" s="293"/>
    </row>
    <row r="781">
      <c r="B781" s="698"/>
      <c r="C781" s="1032"/>
      <c r="E781" s="293"/>
    </row>
    <row r="782">
      <c r="B782" s="698"/>
      <c r="C782" s="1032"/>
      <c r="E782" s="293"/>
    </row>
    <row r="783">
      <c r="B783" s="698"/>
      <c r="C783" s="1032"/>
      <c r="E783" s="293"/>
    </row>
    <row r="784">
      <c r="B784" s="698"/>
      <c r="C784" s="1032"/>
      <c r="E784" s="293"/>
    </row>
    <row r="785">
      <c r="B785" s="698"/>
      <c r="C785" s="1032"/>
      <c r="E785" s="293"/>
    </row>
    <row r="786">
      <c r="B786" s="698"/>
      <c r="C786" s="1032"/>
      <c r="E786" s="293"/>
    </row>
    <row r="787">
      <c r="B787" s="698"/>
      <c r="C787" s="1032"/>
      <c r="E787" s="293"/>
    </row>
    <row r="788">
      <c r="B788" s="698"/>
      <c r="C788" s="1032"/>
      <c r="E788" s="293"/>
    </row>
    <row r="789">
      <c r="B789" s="698"/>
      <c r="C789" s="1032"/>
      <c r="E789" s="293"/>
    </row>
    <row r="790">
      <c r="B790" s="698"/>
      <c r="C790" s="1032"/>
      <c r="E790" s="293"/>
    </row>
    <row r="791">
      <c r="B791" s="698"/>
      <c r="C791" s="1032"/>
      <c r="E791" s="293"/>
    </row>
    <row r="792">
      <c r="B792" s="698"/>
      <c r="C792" s="1032"/>
      <c r="E792" s="293"/>
    </row>
    <row r="793">
      <c r="B793" s="698"/>
      <c r="C793" s="1032"/>
      <c r="E793" s="293"/>
    </row>
    <row r="794">
      <c r="B794" s="698"/>
      <c r="C794" s="1032"/>
      <c r="E794" s="293"/>
    </row>
    <row r="795">
      <c r="B795" s="698"/>
      <c r="C795" s="1032"/>
      <c r="E795" s="293"/>
    </row>
    <row r="796">
      <c r="B796" s="698"/>
      <c r="C796" s="1032"/>
      <c r="E796" s="293"/>
    </row>
    <row r="797">
      <c r="B797" s="698"/>
      <c r="C797" s="1032"/>
      <c r="E797" s="293"/>
    </row>
    <row r="798">
      <c r="B798" s="698"/>
      <c r="C798" s="1032"/>
      <c r="E798" s="293"/>
    </row>
    <row r="799">
      <c r="B799" s="698"/>
      <c r="C799" s="1032"/>
      <c r="E799" s="293"/>
    </row>
    <row r="800">
      <c r="B800" s="698"/>
      <c r="C800" s="1032"/>
      <c r="E800" s="293"/>
    </row>
    <row r="801">
      <c r="B801" s="698"/>
      <c r="C801" s="1032"/>
      <c r="E801" s="293"/>
    </row>
    <row r="802">
      <c r="B802" s="698"/>
      <c r="C802" s="1032"/>
      <c r="E802" s="293"/>
    </row>
    <row r="803">
      <c r="B803" s="698"/>
      <c r="C803" s="1032"/>
      <c r="E803" s="293"/>
    </row>
    <row r="804">
      <c r="B804" s="698"/>
      <c r="C804" s="1032"/>
      <c r="E804" s="293"/>
    </row>
    <row r="805">
      <c r="B805" s="698"/>
      <c r="C805" s="1032"/>
      <c r="E805" s="293"/>
    </row>
    <row r="806">
      <c r="B806" s="698"/>
      <c r="C806" s="1032"/>
      <c r="E806" s="293"/>
    </row>
    <row r="807">
      <c r="B807" s="698"/>
      <c r="C807" s="1032"/>
      <c r="E807" s="293"/>
    </row>
    <row r="808">
      <c r="B808" s="698"/>
      <c r="C808" s="1032"/>
      <c r="E808" s="293"/>
    </row>
    <row r="809">
      <c r="B809" s="698"/>
      <c r="C809" s="1032"/>
      <c r="E809" s="293"/>
    </row>
    <row r="810">
      <c r="B810" s="698"/>
      <c r="C810" s="1032"/>
      <c r="E810" s="293"/>
    </row>
    <row r="811">
      <c r="B811" s="698"/>
      <c r="C811" s="1032"/>
      <c r="E811" s="293"/>
    </row>
    <row r="812">
      <c r="B812" s="698"/>
      <c r="C812" s="1032"/>
      <c r="E812" s="293"/>
    </row>
    <row r="813">
      <c r="B813" s="698"/>
      <c r="C813" s="1032"/>
      <c r="E813" s="293"/>
    </row>
    <row r="814">
      <c r="B814" s="698"/>
      <c r="C814" s="1032"/>
      <c r="E814" s="293"/>
    </row>
    <row r="815">
      <c r="B815" s="698"/>
      <c r="C815" s="1032"/>
      <c r="E815" s="293"/>
    </row>
    <row r="816">
      <c r="B816" s="698"/>
      <c r="C816" s="1032"/>
      <c r="E816" s="293"/>
    </row>
    <row r="817">
      <c r="B817" s="698"/>
      <c r="C817" s="1032"/>
      <c r="E817" s="293"/>
    </row>
    <row r="818">
      <c r="B818" s="698"/>
      <c r="C818" s="1032"/>
      <c r="E818" s="293"/>
    </row>
    <row r="819">
      <c r="B819" s="698"/>
      <c r="C819" s="1032"/>
      <c r="E819" s="293"/>
    </row>
    <row r="820">
      <c r="B820" s="698"/>
      <c r="C820" s="1032"/>
      <c r="E820" s="293"/>
    </row>
    <row r="821">
      <c r="B821" s="698"/>
      <c r="C821" s="1032"/>
      <c r="E821" s="293"/>
    </row>
    <row r="822">
      <c r="B822" s="698"/>
      <c r="C822" s="1032"/>
      <c r="E822" s="293"/>
    </row>
    <row r="823">
      <c r="B823" s="698"/>
      <c r="C823" s="1032"/>
      <c r="E823" s="293"/>
    </row>
    <row r="824">
      <c r="B824" s="698"/>
      <c r="C824" s="1032"/>
      <c r="E824" s="293"/>
    </row>
    <row r="825">
      <c r="B825" s="698"/>
      <c r="C825" s="1032"/>
      <c r="E825" s="293"/>
    </row>
    <row r="826">
      <c r="B826" s="698"/>
      <c r="C826" s="1032"/>
      <c r="E826" s="293"/>
    </row>
    <row r="827">
      <c r="B827" s="698"/>
      <c r="C827" s="1032"/>
      <c r="E827" s="293"/>
    </row>
    <row r="828">
      <c r="B828" s="698"/>
      <c r="C828" s="1032"/>
      <c r="E828" s="293"/>
    </row>
    <row r="829">
      <c r="B829" s="698"/>
      <c r="C829" s="1032"/>
      <c r="E829" s="293"/>
    </row>
    <row r="830">
      <c r="B830" s="698"/>
      <c r="C830" s="1032"/>
      <c r="E830" s="293"/>
    </row>
    <row r="831">
      <c r="B831" s="698"/>
      <c r="C831" s="1032"/>
      <c r="E831" s="293"/>
    </row>
    <row r="832">
      <c r="B832" s="698"/>
      <c r="C832" s="1032"/>
      <c r="E832" s="293"/>
    </row>
    <row r="833">
      <c r="B833" s="698"/>
      <c r="C833" s="1032"/>
      <c r="E833" s="293"/>
    </row>
    <row r="834">
      <c r="B834" s="698"/>
      <c r="C834" s="1032"/>
      <c r="E834" s="293"/>
    </row>
    <row r="835">
      <c r="B835" s="698"/>
      <c r="C835" s="1032"/>
      <c r="E835" s="293"/>
    </row>
    <row r="836">
      <c r="B836" s="698"/>
      <c r="C836" s="1032"/>
      <c r="E836" s="293"/>
    </row>
    <row r="837">
      <c r="B837" s="698"/>
      <c r="C837" s="1032"/>
      <c r="E837" s="293"/>
    </row>
    <row r="838">
      <c r="B838" s="698"/>
      <c r="C838" s="1032"/>
      <c r="E838" s="293"/>
    </row>
    <row r="839">
      <c r="B839" s="698"/>
      <c r="C839" s="1032"/>
      <c r="E839" s="293"/>
    </row>
    <row r="840">
      <c r="B840" s="698"/>
      <c r="C840" s="1032"/>
      <c r="E840" s="293"/>
    </row>
    <row r="841">
      <c r="B841" s="698"/>
      <c r="C841" s="1032"/>
      <c r="E841" s="293"/>
    </row>
    <row r="842">
      <c r="B842" s="698"/>
      <c r="C842" s="1032"/>
      <c r="E842" s="293"/>
    </row>
    <row r="843">
      <c r="B843" s="698"/>
      <c r="C843" s="1032"/>
      <c r="E843" s="293"/>
    </row>
    <row r="844">
      <c r="B844" s="698"/>
      <c r="C844" s="1032"/>
      <c r="E844" s="293"/>
    </row>
    <row r="845">
      <c r="B845" s="698"/>
      <c r="C845" s="1032"/>
      <c r="E845" s="293"/>
    </row>
    <row r="846">
      <c r="B846" s="698"/>
      <c r="C846" s="1032"/>
      <c r="E846" s="293"/>
    </row>
    <row r="847">
      <c r="B847" s="698"/>
      <c r="C847" s="1032"/>
      <c r="E847" s="293"/>
    </row>
    <row r="848">
      <c r="B848" s="698"/>
      <c r="C848" s="1032"/>
      <c r="E848" s="293"/>
    </row>
    <row r="849">
      <c r="B849" s="698"/>
      <c r="C849" s="1032"/>
      <c r="E849" s="293"/>
    </row>
    <row r="850">
      <c r="B850" s="698"/>
      <c r="C850" s="1032"/>
      <c r="E850" s="293"/>
    </row>
    <row r="851">
      <c r="B851" s="698"/>
      <c r="C851" s="1032"/>
      <c r="E851" s="293"/>
    </row>
    <row r="852">
      <c r="B852" s="698"/>
      <c r="C852" s="1032"/>
      <c r="E852" s="293"/>
    </row>
    <row r="853">
      <c r="B853" s="698"/>
      <c r="C853" s="1032"/>
      <c r="E853" s="293"/>
    </row>
    <row r="854">
      <c r="B854" s="698"/>
      <c r="C854" s="1032"/>
      <c r="E854" s="293"/>
    </row>
    <row r="855">
      <c r="B855" s="698"/>
      <c r="C855" s="1032"/>
      <c r="E855" s="293"/>
    </row>
    <row r="856">
      <c r="B856" s="698"/>
      <c r="C856" s="1032"/>
      <c r="E856" s="293"/>
    </row>
    <row r="857">
      <c r="B857" s="698"/>
      <c r="C857" s="1032"/>
      <c r="E857" s="293"/>
    </row>
    <row r="858">
      <c r="B858" s="698"/>
      <c r="C858" s="1032"/>
      <c r="E858" s="293"/>
    </row>
    <row r="859">
      <c r="B859" s="698"/>
      <c r="C859" s="1032"/>
      <c r="E859" s="293"/>
    </row>
    <row r="860">
      <c r="B860" s="698"/>
      <c r="C860" s="1032"/>
      <c r="E860" s="293"/>
    </row>
    <row r="861">
      <c r="B861" s="698"/>
      <c r="C861" s="1032"/>
      <c r="E861" s="293"/>
    </row>
    <row r="862">
      <c r="B862" s="698"/>
      <c r="C862" s="1032"/>
      <c r="E862" s="293"/>
    </row>
    <row r="863">
      <c r="B863" s="698"/>
      <c r="C863" s="1032"/>
      <c r="E863" s="293"/>
    </row>
    <row r="864">
      <c r="B864" s="698"/>
      <c r="C864" s="1032"/>
      <c r="E864" s="293"/>
    </row>
    <row r="865">
      <c r="B865" s="698"/>
      <c r="C865" s="1032"/>
      <c r="E865" s="293"/>
    </row>
    <row r="866">
      <c r="B866" s="698"/>
      <c r="C866" s="1032"/>
      <c r="E866" s="293"/>
    </row>
    <row r="867">
      <c r="B867" s="698"/>
      <c r="C867" s="1032"/>
      <c r="E867" s="293"/>
    </row>
    <row r="868">
      <c r="B868" s="698"/>
      <c r="C868" s="1032"/>
      <c r="E868" s="293"/>
    </row>
    <row r="869">
      <c r="B869" s="698"/>
      <c r="C869" s="1032"/>
      <c r="E869" s="293"/>
    </row>
    <row r="870">
      <c r="B870" s="698"/>
      <c r="C870" s="1032"/>
      <c r="E870" s="293"/>
    </row>
    <row r="871">
      <c r="B871" s="698"/>
      <c r="C871" s="1032"/>
      <c r="E871" s="293"/>
    </row>
    <row r="872">
      <c r="B872" s="698"/>
      <c r="C872" s="1032"/>
      <c r="E872" s="293"/>
    </row>
    <row r="873">
      <c r="B873" s="698"/>
      <c r="C873" s="1032"/>
      <c r="E873" s="293"/>
    </row>
    <row r="874">
      <c r="B874" s="698"/>
      <c r="C874" s="1032"/>
      <c r="E874" s="293"/>
    </row>
    <row r="875">
      <c r="B875" s="698"/>
      <c r="C875" s="1032"/>
      <c r="E875" s="293"/>
    </row>
    <row r="876">
      <c r="B876" s="698"/>
      <c r="C876" s="1032"/>
      <c r="E876" s="293"/>
    </row>
    <row r="877">
      <c r="B877" s="698"/>
      <c r="C877" s="1032"/>
      <c r="E877" s="293"/>
    </row>
    <row r="878">
      <c r="B878" s="698"/>
      <c r="C878" s="1032"/>
      <c r="E878" s="293"/>
    </row>
    <row r="879">
      <c r="B879" s="698"/>
      <c r="C879" s="1032"/>
      <c r="E879" s="293"/>
    </row>
    <row r="880">
      <c r="B880" s="698"/>
      <c r="C880" s="1032"/>
      <c r="E880" s="293"/>
    </row>
    <row r="881">
      <c r="B881" s="698"/>
      <c r="C881" s="1032"/>
      <c r="E881" s="293"/>
    </row>
    <row r="882">
      <c r="B882" s="698"/>
      <c r="C882" s="1032"/>
      <c r="E882" s="293"/>
    </row>
    <row r="883">
      <c r="B883" s="698"/>
      <c r="C883" s="1032"/>
      <c r="E883" s="293"/>
    </row>
    <row r="884">
      <c r="B884" s="698"/>
      <c r="C884" s="1032"/>
      <c r="E884" s="293"/>
    </row>
    <row r="885">
      <c r="B885" s="698"/>
      <c r="C885" s="1032"/>
      <c r="E885" s="293"/>
    </row>
    <row r="886">
      <c r="B886" s="698"/>
      <c r="C886" s="1032"/>
      <c r="E886" s="293"/>
    </row>
    <row r="887">
      <c r="B887" s="698"/>
      <c r="C887" s="1032"/>
      <c r="E887" s="293"/>
    </row>
    <row r="888">
      <c r="B888" s="698"/>
      <c r="C888" s="1032"/>
      <c r="E888" s="293"/>
    </row>
    <row r="889">
      <c r="B889" s="698"/>
      <c r="C889" s="1032"/>
      <c r="E889" s="293"/>
    </row>
    <row r="890">
      <c r="B890" s="698"/>
      <c r="C890" s="1032"/>
      <c r="E890" s="293"/>
    </row>
    <row r="891">
      <c r="B891" s="698"/>
      <c r="C891" s="1032"/>
      <c r="E891" s="293"/>
    </row>
    <row r="892">
      <c r="B892" s="698"/>
      <c r="C892" s="1032"/>
      <c r="E892" s="293"/>
    </row>
    <row r="893">
      <c r="B893" s="698"/>
      <c r="C893" s="1032"/>
      <c r="E893" s="293"/>
    </row>
    <row r="894">
      <c r="B894" s="698"/>
      <c r="C894" s="1032"/>
      <c r="E894" s="293"/>
    </row>
    <row r="895">
      <c r="B895" s="698"/>
      <c r="C895" s="1032"/>
      <c r="E895" s="293"/>
    </row>
    <row r="896">
      <c r="B896" s="698"/>
      <c r="C896" s="1032"/>
      <c r="E896" s="293"/>
    </row>
    <row r="897">
      <c r="B897" s="698"/>
      <c r="C897" s="1032"/>
      <c r="E897" s="293"/>
    </row>
    <row r="898">
      <c r="B898" s="698"/>
      <c r="C898" s="1032"/>
      <c r="E898" s="293"/>
    </row>
    <row r="899">
      <c r="B899" s="698"/>
      <c r="C899" s="1032"/>
      <c r="E899" s="293"/>
    </row>
    <row r="900">
      <c r="B900" s="698"/>
      <c r="C900" s="1032"/>
      <c r="E900" s="293"/>
    </row>
    <row r="901">
      <c r="B901" s="698"/>
      <c r="C901" s="1032"/>
      <c r="E901" s="293"/>
    </row>
    <row r="902">
      <c r="B902" s="698"/>
      <c r="C902" s="1032"/>
      <c r="E902" s="293"/>
    </row>
    <row r="903">
      <c r="B903" s="698"/>
      <c r="C903" s="1032"/>
      <c r="E903" s="293"/>
    </row>
    <row r="904">
      <c r="B904" s="698"/>
      <c r="C904" s="1032"/>
      <c r="E904" s="293"/>
    </row>
    <row r="905">
      <c r="B905" s="698"/>
      <c r="C905" s="1032"/>
      <c r="E905" s="293"/>
    </row>
    <row r="906">
      <c r="B906" s="698"/>
      <c r="C906" s="1032"/>
      <c r="E906" s="293"/>
    </row>
    <row r="907">
      <c r="B907" s="698"/>
      <c r="C907" s="1032"/>
      <c r="E907" s="293"/>
    </row>
    <row r="908">
      <c r="B908" s="698"/>
      <c r="C908" s="1032"/>
      <c r="E908" s="293"/>
    </row>
    <row r="909">
      <c r="B909" s="698"/>
      <c r="C909" s="1032"/>
      <c r="E909" s="293"/>
    </row>
    <row r="910">
      <c r="B910" s="698"/>
      <c r="C910" s="1032"/>
      <c r="E910" s="293"/>
    </row>
    <row r="911">
      <c r="B911" s="698"/>
      <c r="C911" s="1032"/>
      <c r="E911" s="293"/>
    </row>
    <row r="912">
      <c r="B912" s="698"/>
      <c r="C912" s="1032"/>
      <c r="E912" s="293"/>
    </row>
    <row r="913">
      <c r="B913" s="698"/>
      <c r="C913" s="1032"/>
      <c r="E913" s="293"/>
    </row>
    <row r="914">
      <c r="B914" s="698"/>
      <c r="C914" s="1032"/>
      <c r="E914" s="293"/>
    </row>
    <row r="915">
      <c r="B915" s="698"/>
      <c r="C915" s="1032"/>
      <c r="E915" s="293"/>
    </row>
    <row r="916">
      <c r="B916" s="698"/>
      <c r="C916" s="1032"/>
      <c r="E916" s="293"/>
    </row>
    <row r="917">
      <c r="B917" s="698"/>
      <c r="C917" s="1032"/>
      <c r="E917" s="293"/>
    </row>
    <row r="918">
      <c r="B918" s="698"/>
      <c r="C918" s="1032"/>
      <c r="E918" s="293"/>
    </row>
    <row r="919">
      <c r="B919" s="698"/>
      <c r="C919" s="1032"/>
      <c r="E919" s="293"/>
    </row>
    <row r="920">
      <c r="B920" s="698"/>
      <c r="C920" s="1032"/>
      <c r="E920" s="293"/>
    </row>
    <row r="921">
      <c r="B921" s="698"/>
      <c r="C921" s="1032"/>
      <c r="E921" s="293"/>
    </row>
    <row r="922">
      <c r="B922" s="698"/>
      <c r="C922" s="1032"/>
      <c r="E922" s="293"/>
    </row>
    <row r="923">
      <c r="B923" s="698"/>
      <c r="C923" s="1032"/>
      <c r="E923" s="293"/>
    </row>
    <row r="924">
      <c r="B924" s="698"/>
      <c r="C924" s="1032"/>
      <c r="E924" s="293"/>
    </row>
    <row r="925">
      <c r="B925" s="698"/>
      <c r="C925" s="1032"/>
      <c r="E925" s="293"/>
    </row>
    <row r="926">
      <c r="B926" s="698"/>
      <c r="C926" s="1032"/>
      <c r="E926" s="293"/>
    </row>
    <row r="927">
      <c r="B927" s="698"/>
      <c r="C927" s="1032"/>
      <c r="E927" s="293"/>
    </row>
    <row r="928">
      <c r="B928" s="698"/>
      <c r="C928" s="1032"/>
      <c r="E928" s="293"/>
    </row>
    <row r="929">
      <c r="B929" s="698"/>
      <c r="C929" s="1032"/>
      <c r="E929" s="293"/>
    </row>
    <row r="930">
      <c r="B930" s="698"/>
      <c r="C930" s="1032"/>
      <c r="E930" s="293"/>
    </row>
    <row r="931">
      <c r="B931" s="698"/>
      <c r="C931" s="1032"/>
      <c r="E931" s="293"/>
    </row>
    <row r="932">
      <c r="B932" s="698"/>
      <c r="C932" s="1032"/>
      <c r="E932" s="293"/>
    </row>
    <row r="933">
      <c r="B933" s="698"/>
      <c r="C933" s="1032"/>
      <c r="E933" s="293"/>
    </row>
    <row r="934">
      <c r="B934" s="698"/>
      <c r="C934" s="1032"/>
      <c r="E934" s="293"/>
    </row>
    <row r="935">
      <c r="B935" s="698"/>
      <c r="C935" s="1032"/>
      <c r="E935" s="293"/>
    </row>
    <row r="936">
      <c r="B936" s="698"/>
      <c r="C936" s="1032"/>
      <c r="E936" s="293"/>
    </row>
    <row r="937">
      <c r="B937" s="698"/>
      <c r="C937" s="1032"/>
      <c r="E937" s="293"/>
    </row>
    <row r="938">
      <c r="B938" s="698"/>
      <c r="C938" s="1032"/>
      <c r="E938" s="293"/>
    </row>
    <row r="939">
      <c r="B939" s="698"/>
      <c r="C939" s="1032"/>
      <c r="E939" s="293"/>
    </row>
    <row r="940">
      <c r="B940" s="698"/>
      <c r="C940" s="1032"/>
      <c r="E940" s="293"/>
    </row>
    <row r="941">
      <c r="B941" s="698"/>
      <c r="C941" s="1032"/>
      <c r="E941" s="293"/>
    </row>
    <row r="942">
      <c r="B942" s="698"/>
      <c r="C942" s="1032"/>
      <c r="E942" s="293"/>
    </row>
    <row r="943">
      <c r="B943" s="698"/>
      <c r="C943" s="1032"/>
      <c r="E943" s="293"/>
    </row>
    <row r="944">
      <c r="B944" s="698"/>
      <c r="C944" s="1032"/>
      <c r="E944" s="293"/>
    </row>
    <row r="945">
      <c r="B945" s="698"/>
      <c r="C945" s="1032"/>
      <c r="E945" s="293"/>
    </row>
    <row r="946">
      <c r="B946" s="698"/>
      <c r="C946" s="1032"/>
      <c r="E946" s="293"/>
    </row>
    <row r="947">
      <c r="B947" s="698"/>
      <c r="C947" s="1032"/>
      <c r="E947" s="293"/>
    </row>
    <row r="948">
      <c r="B948" s="698"/>
      <c r="C948" s="1032"/>
      <c r="E948" s="293"/>
    </row>
    <row r="949">
      <c r="B949" s="698"/>
      <c r="C949" s="1032"/>
      <c r="E949" s="293"/>
    </row>
    <row r="950">
      <c r="B950" s="698"/>
      <c r="C950" s="1032"/>
      <c r="E950" s="293"/>
    </row>
    <row r="951">
      <c r="B951" s="698"/>
      <c r="C951" s="1032"/>
      <c r="E951" s="293"/>
    </row>
    <row r="952">
      <c r="B952" s="698"/>
      <c r="C952" s="1032"/>
      <c r="E952" s="293"/>
    </row>
    <row r="953">
      <c r="B953" s="698"/>
      <c r="C953" s="1032"/>
      <c r="E953" s="293"/>
    </row>
    <row r="954">
      <c r="B954" s="698"/>
      <c r="C954" s="1032"/>
      <c r="E954" s="293"/>
    </row>
    <row r="955">
      <c r="B955" s="698"/>
      <c r="C955" s="1032"/>
      <c r="E955" s="293"/>
    </row>
    <row r="956">
      <c r="B956" s="698"/>
      <c r="C956" s="1032"/>
      <c r="E956" s="293"/>
    </row>
    <row r="957">
      <c r="B957" s="698"/>
      <c r="C957" s="1032"/>
      <c r="E957" s="293"/>
    </row>
    <row r="958">
      <c r="B958" s="698"/>
      <c r="C958" s="1032"/>
      <c r="E958" s="293"/>
    </row>
    <row r="959">
      <c r="B959" s="698"/>
      <c r="C959" s="1032"/>
      <c r="E959" s="293"/>
    </row>
    <row r="960">
      <c r="B960" s="698"/>
      <c r="C960" s="1032"/>
      <c r="E960" s="293"/>
    </row>
    <row r="961">
      <c r="B961" s="698"/>
      <c r="C961" s="1032"/>
      <c r="E961" s="293"/>
    </row>
    <row r="962">
      <c r="B962" s="698"/>
      <c r="C962" s="1032"/>
      <c r="E962" s="293"/>
    </row>
    <row r="963">
      <c r="B963" s="698"/>
      <c r="C963" s="1032"/>
      <c r="E963" s="293"/>
    </row>
    <row r="964">
      <c r="B964" s="698"/>
      <c r="C964" s="1032"/>
      <c r="E964" s="293"/>
    </row>
    <row r="965">
      <c r="B965" s="698"/>
      <c r="C965" s="1032"/>
      <c r="E965" s="293"/>
    </row>
    <row r="966">
      <c r="B966" s="698"/>
      <c r="C966" s="1032"/>
      <c r="E966" s="293"/>
    </row>
    <row r="967">
      <c r="B967" s="698"/>
      <c r="C967" s="1032"/>
      <c r="E967" s="293"/>
    </row>
    <row r="968">
      <c r="B968" s="698"/>
      <c r="C968" s="1032"/>
      <c r="E968" s="293"/>
    </row>
    <row r="969">
      <c r="B969" s="698"/>
      <c r="C969" s="1032"/>
      <c r="E969" s="293"/>
    </row>
    <row r="970">
      <c r="B970" s="698"/>
      <c r="C970" s="1032"/>
      <c r="E970" s="293"/>
    </row>
    <row r="971">
      <c r="B971" s="698"/>
      <c r="C971" s="1032"/>
      <c r="E971" s="293"/>
    </row>
    <row r="972">
      <c r="B972" s="698"/>
      <c r="C972" s="1032"/>
      <c r="E972" s="293"/>
    </row>
    <row r="973">
      <c r="B973" s="698"/>
      <c r="C973" s="1032"/>
      <c r="E973" s="293"/>
    </row>
    <row r="974">
      <c r="B974" s="698"/>
      <c r="C974" s="1032"/>
      <c r="E974" s="293"/>
    </row>
    <row r="975">
      <c r="B975" s="698"/>
      <c r="C975" s="1032"/>
      <c r="E975" s="293"/>
    </row>
    <row r="976">
      <c r="B976" s="698"/>
      <c r="C976" s="1032"/>
      <c r="E976" s="293"/>
    </row>
    <row r="977">
      <c r="B977" s="698"/>
      <c r="C977" s="1032"/>
      <c r="E977" s="293"/>
    </row>
    <row r="978">
      <c r="B978" s="698"/>
      <c r="C978" s="1032"/>
      <c r="E978" s="293"/>
    </row>
    <row r="979">
      <c r="B979" s="698"/>
      <c r="C979" s="1032"/>
      <c r="E979" s="293"/>
    </row>
    <row r="980">
      <c r="B980" s="698"/>
      <c r="C980" s="1032"/>
      <c r="E980" s="293"/>
    </row>
    <row r="981">
      <c r="B981" s="698"/>
      <c r="C981" s="1032"/>
      <c r="E981" s="293"/>
    </row>
    <row r="982">
      <c r="B982" s="698"/>
      <c r="C982" s="1032"/>
      <c r="E982" s="293"/>
    </row>
    <row r="983">
      <c r="B983" s="698"/>
      <c r="C983" s="1032"/>
      <c r="E983" s="293"/>
    </row>
    <row r="984">
      <c r="B984" s="698"/>
      <c r="C984" s="1032"/>
      <c r="E984" s="293"/>
    </row>
    <row r="985">
      <c r="B985" s="698"/>
      <c r="C985" s="1032"/>
      <c r="E985" s="293"/>
    </row>
    <row r="986">
      <c r="B986" s="698"/>
      <c r="C986" s="1032"/>
      <c r="E986" s="293"/>
    </row>
    <row r="987">
      <c r="B987" s="698"/>
      <c r="C987" s="1032"/>
      <c r="E987" s="293"/>
    </row>
    <row r="988">
      <c r="B988" s="698"/>
      <c r="C988" s="1032"/>
      <c r="E988" s="293"/>
    </row>
    <row r="989">
      <c r="B989" s="698"/>
      <c r="C989" s="1032"/>
      <c r="E989" s="293"/>
    </row>
    <row r="990">
      <c r="B990" s="698"/>
      <c r="C990" s="1032"/>
      <c r="E990" s="293"/>
    </row>
    <row r="991">
      <c r="B991" s="698"/>
      <c r="C991" s="1032"/>
      <c r="E991" s="293"/>
    </row>
    <row r="992">
      <c r="B992" s="698"/>
      <c r="C992" s="1032"/>
      <c r="E992" s="293"/>
    </row>
    <row r="993">
      <c r="B993" s="698"/>
      <c r="C993" s="1032"/>
      <c r="E993" s="293"/>
    </row>
    <row r="994">
      <c r="B994" s="698"/>
      <c r="C994" s="1032"/>
      <c r="E994" s="293"/>
    </row>
    <row r="995">
      <c r="B995" s="698"/>
      <c r="C995" s="1032"/>
      <c r="E995" s="293"/>
    </row>
    <row r="996">
      <c r="B996" s="698"/>
      <c r="C996" s="1032"/>
      <c r="E996" s="293"/>
    </row>
    <row r="997">
      <c r="B997" s="698"/>
      <c r="C997" s="1032"/>
      <c r="E997" s="293"/>
    </row>
    <row r="998">
      <c r="B998" s="698"/>
      <c r="C998" s="1032"/>
      <c r="E998" s="293"/>
    </row>
    <row r="999">
      <c r="B999" s="698"/>
      <c r="C999" s="1032"/>
      <c r="E999" s="293"/>
    </row>
    <row r="1000">
      <c r="B1000" s="698"/>
      <c r="C1000" s="1032"/>
      <c r="E1000" s="293"/>
    </row>
    <row r="1001">
      <c r="B1001" s="698"/>
      <c r="C1001" s="1032"/>
      <c r="E1001" s="293"/>
    </row>
  </sheetData>
  <conditionalFormatting sqref="C1:C1001">
    <cfRule type="notContainsBlanks" dxfId="3" priority="1">
      <formula>LEN(TRIM(C1))&gt;0</formula>
    </cfRule>
  </conditionalFormatting>
  <dataValidations>
    <dataValidation type="list" allowBlank="1" showErrorMessage="1" sqref="E2:E1001">
      <formula1>"Pass,Fail,NA,Blocked"</formula1>
    </dataValidation>
    <dataValidation type="list" allowBlank="1" showErrorMessage="1" sqref="C2:C65">
      <formula1>"07/05/2024,08/05/2024,10/5/2024,13/05/2024,22/05/2024"</formula1>
    </dataValidation>
  </dataValidations>
  <hyperlinks>
    <hyperlink r:id="rId1" ref="A2"/>
    <hyperlink r:id="rId2" ref="A3"/>
    <hyperlink r:id="rId3" ref="A4"/>
    <hyperlink r:id="rId4" ref="A5"/>
    <hyperlink r:id="rId5" ref="A6"/>
    <hyperlink r:id="rId6" ref="A7"/>
    <hyperlink r:id="rId7" ref="A8"/>
    <hyperlink r:id="rId8" ref="A9"/>
    <hyperlink r:id="rId9" ref="A10"/>
    <hyperlink r:id="rId10" ref="A11"/>
    <hyperlink r:id="rId11" ref="A12"/>
    <hyperlink r:id="rId12" ref="A13"/>
    <hyperlink r:id="rId13" ref="A14"/>
    <hyperlink r:id="rId14" ref="A15"/>
    <hyperlink r:id="rId15" ref="A16"/>
    <hyperlink r:id="rId16" ref="A17"/>
    <hyperlink r:id="rId17" ref="A18"/>
    <hyperlink r:id="rId18" ref="A19"/>
    <hyperlink r:id="rId19" ref="A20"/>
    <hyperlink r:id="rId20" ref="A21"/>
    <hyperlink r:id="rId21" ref="A22"/>
    <hyperlink r:id="rId22" ref="A23"/>
    <hyperlink r:id="rId23" ref="A24"/>
    <hyperlink r:id="rId24" ref="A25"/>
    <hyperlink r:id="rId25" ref="A26"/>
    <hyperlink r:id="rId26" ref="A27"/>
    <hyperlink r:id="rId27" ref="A28"/>
    <hyperlink r:id="rId28" ref="A29"/>
    <hyperlink r:id="rId29" ref="A30"/>
    <hyperlink r:id="rId30" ref="A31"/>
    <hyperlink r:id="rId31" ref="A32"/>
    <hyperlink r:id="rId32" ref="A33"/>
    <hyperlink r:id="rId33" ref="A34"/>
    <hyperlink r:id="rId34" ref="A35"/>
    <hyperlink r:id="rId35" ref="A36"/>
    <hyperlink r:id="rId36" ref="A37"/>
    <hyperlink r:id="rId37" ref="A38"/>
    <hyperlink r:id="rId38" ref="A39"/>
    <hyperlink r:id="rId39" ref="A40"/>
    <hyperlink r:id="rId40" ref="A41"/>
    <hyperlink r:id="rId41" ref="A42"/>
    <hyperlink r:id="rId42" ref="A43"/>
    <hyperlink r:id="rId43" ref="A44"/>
    <hyperlink r:id="rId44" ref="A45"/>
    <hyperlink r:id="rId45" ref="A46"/>
  </hyperlinks>
  <drawing r:id="rId46"/>
</worksheet>
</file>

<file path=xl/worksheets/sheet3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37.88"/>
    <col customWidth="1" min="3" max="3" width="13.0"/>
  </cols>
  <sheetData>
    <row r="1">
      <c r="A1" s="1033" t="s">
        <v>460</v>
      </c>
      <c r="B1" s="1033" t="s">
        <v>68</v>
      </c>
      <c r="C1" s="1033" t="s">
        <v>457</v>
      </c>
      <c r="D1" s="1033" t="s">
        <v>458</v>
      </c>
      <c r="E1" s="1033" t="s">
        <v>8725</v>
      </c>
      <c r="F1" s="1034" t="s">
        <v>1411</v>
      </c>
      <c r="G1" s="1034" t="s">
        <v>462</v>
      </c>
      <c r="H1" s="1033" t="s">
        <v>80</v>
      </c>
    </row>
    <row r="2">
      <c r="A2" s="1022" t="s">
        <v>19803</v>
      </c>
      <c r="B2" s="431" t="s">
        <v>19804</v>
      </c>
      <c r="C2" s="1024" t="s">
        <v>9922</v>
      </c>
      <c r="D2" s="1024" t="s">
        <v>490</v>
      </c>
      <c r="E2" s="1024" t="s">
        <v>95</v>
      </c>
      <c r="F2" s="489"/>
      <c r="G2" s="489"/>
      <c r="H2" s="489"/>
    </row>
    <row r="3">
      <c r="A3" s="1022" t="s">
        <v>19805</v>
      </c>
      <c r="B3" s="431" t="s">
        <v>19806</v>
      </c>
      <c r="C3" s="1024" t="s">
        <v>19807</v>
      </c>
      <c r="D3" s="1024" t="s">
        <v>471</v>
      </c>
      <c r="E3" s="1024" t="s">
        <v>95</v>
      </c>
      <c r="F3" s="489"/>
      <c r="G3" s="489"/>
      <c r="H3" s="489"/>
    </row>
    <row r="4">
      <c r="A4" s="1022" t="s">
        <v>19808</v>
      </c>
      <c r="B4" s="431" t="s">
        <v>19809</v>
      </c>
      <c r="C4" s="1035">
        <v>45478.0</v>
      </c>
      <c r="D4" s="1024" t="s">
        <v>215</v>
      </c>
      <c r="E4" s="1024" t="s">
        <v>95</v>
      </c>
      <c r="F4" s="489"/>
      <c r="G4" s="489"/>
      <c r="H4" s="489"/>
    </row>
    <row r="5">
      <c r="A5" s="1022" t="s">
        <v>19810</v>
      </c>
      <c r="B5" s="431" t="s">
        <v>19811</v>
      </c>
      <c r="C5" s="1035">
        <v>45478.0</v>
      </c>
      <c r="D5" s="1024" t="s">
        <v>215</v>
      </c>
      <c r="E5" s="1024" t="s">
        <v>95</v>
      </c>
      <c r="F5" s="489"/>
      <c r="G5" s="489"/>
      <c r="H5" s="489"/>
    </row>
    <row r="6">
      <c r="A6" s="1022" t="s">
        <v>19812</v>
      </c>
      <c r="B6" s="431" t="s">
        <v>19813</v>
      </c>
      <c r="C6" s="1035">
        <v>45478.0</v>
      </c>
      <c r="D6" s="1024" t="s">
        <v>215</v>
      </c>
      <c r="E6" s="1024" t="s">
        <v>95</v>
      </c>
      <c r="F6" s="489"/>
      <c r="G6" s="489"/>
      <c r="H6" s="489"/>
    </row>
    <row r="7">
      <c r="A7" s="1022" t="s">
        <v>19814</v>
      </c>
      <c r="B7" s="431" t="s">
        <v>19815</v>
      </c>
      <c r="C7" s="1036">
        <v>45570.0</v>
      </c>
      <c r="D7" s="1024" t="s">
        <v>94</v>
      </c>
      <c r="E7" s="1024" t="s">
        <v>95</v>
      </c>
      <c r="F7" s="489"/>
      <c r="G7" s="489"/>
      <c r="H7" s="489"/>
    </row>
    <row r="8">
      <c r="A8" s="1022" t="s">
        <v>19816</v>
      </c>
      <c r="B8" s="431" t="s">
        <v>19817</v>
      </c>
      <c r="C8" s="1024" t="s">
        <v>9922</v>
      </c>
      <c r="D8" s="1024" t="s">
        <v>331</v>
      </c>
      <c r="E8" s="1024" t="s">
        <v>95</v>
      </c>
      <c r="F8" s="489"/>
      <c r="G8" s="489"/>
      <c r="H8" s="489"/>
    </row>
    <row r="9">
      <c r="A9" s="1022" t="s">
        <v>19818</v>
      </c>
      <c r="B9" s="431" t="s">
        <v>19819</v>
      </c>
      <c r="C9" s="1024" t="s">
        <v>9922</v>
      </c>
      <c r="D9" s="1024" t="s">
        <v>490</v>
      </c>
      <c r="E9" s="1024" t="s">
        <v>95</v>
      </c>
      <c r="F9" s="489"/>
      <c r="G9" s="489"/>
      <c r="H9" s="489"/>
    </row>
    <row r="10">
      <c r="A10" s="1022" t="s">
        <v>19820</v>
      </c>
      <c r="B10" s="431" t="s">
        <v>19821</v>
      </c>
      <c r="C10" s="1035">
        <v>45478.0</v>
      </c>
      <c r="D10" s="1024" t="s">
        <v>215</v>
      </c>
      <c r="E10" s="1024" t="s">
        <v>95</v>
      </c>
      <c r="F10" s="489"/>
      <c r="G10" s="489"/>
      <c r="H10" s="489"/>
    </row>
    <row r="11">
      <c r="A11" s="1022" t="s">
        <v>19822</v>
      </c>
      <c r="B11" s="431" t="s">
        <v>19823</v>
      </c>
      <c r="C11" s="1024" t="s">
        <v>19807</v>
      </c>
      <c r="D11" s="1024" t="s">
        <v>471</v>
      </c>
      <c r="E11" s="1024" t="s">
        <v>95</v>
      </c>
      <c r="F11" s="489"/>
      <c r="G11" s="489"/>
      <c r="H11" s="489"/>
    </row>
    <row r="12">
      <c r="A12" s="1022" t="s">
        <v>19824</v>
      </c>
      <c r="B12" s="431" t="s">
        <v>19825</v>
      </c>
      <c r="C12" s="1035">
        <v>45478.0</v>
      </c>
      <c r="D12" s="1024" t="s">
        <v>215</v>
      </c>
      <c r="E12" s="1024" t="s">
        <v>95</v>
      </c>
      <c r="F12" s="489"/>
      <c r="G12" s="489"/>
      <c r="H12" s="489"/>
    </row>
    <row r="13">
      <c r="A13" s="1022" t="s">
        <v>19826</v>
      </c>
      <c r="B13" s="431" t="s">
        <v>19827</v>
      </c>
      <c r="C13" s="1036">
        <v>45570.0</v>
      </c>
      <c r="D13" s="1024" t="s">
        <v>94</v>
      </c>
      <c r="E13" s="1024" t="s">
        <v>95</v>
      </c>
      <c r="F13" s="489"/>
      <c r="G13" s="489"/>
      <c r="H13" s="489"/>
    </row>
    <row r="14">
      <c r="A14" s="1022" t="s">
        <v>19828</v>
      </c>
      <c r="B14" s="431" t="s">
        <v>19829</v>
      </c>
      <c r="C14" s="1035">
        <v>45509.0</v>
      </c>
      <c r="D14" s="1024" t="s">
        <v>215</v>
      </c>
      <c r="E14" s="1024" t="s">
        <v>95</v>
      </c>
      <c r="F14" s="489"/>
      <c r="G14" s="489"/>
      <c r="H14" s="489"/>
    </row>
    <row r="15">
      <c r="A15" s="1022" t="s">
        <v>19830</v>
      </c>
      <c r="B15" s="431" t="s">
        <v>19831</v>
      </c>
      <c r="C15" s="489"/>
      <c r="D15" s="489"/>
      <c r="E15" s="1024" t="s">
        <v>620</v>
      </c>
      <c r="F15" s="489"/>
      <c r="G15" s="1024" t="s">
        <v>19832</v>
      </c>
      <c r="H15" s="489"/>
    </row>
    <row r="16">
      <c r="A16" s="1022" t="s">
        <v>19833</v>
      </c>
      <c r="B16" s="431" t="s">
        <v>19834</v>
      </c>
      <c r="C16" s="1036">
        <v>45570.0</v>
      </c>
      <c r="D16" s="1024" t="s">
        <v>94</v>
      </c>
      <c r="E16" s="1024" t="s">
        <v>95</v>
      </c>
      <c r="F16" s="489"/>
      <c r="G16" s="489"/>
      <c r="H16" s="489"/>
    </row>
    <row r="17">
      <c r="A17" s="1022" t="s">
        <v>19835</v>
      </c>
      <c r="B17" s="431" t="s">
        <v>19836</v>
      </c>
      <c r="C17" s="1024" t="s">
        <v>1555</v>
      </c>
      <c r="D17" s="1024" t="s">
        <v>471</v>
      </c>
      <c r="E17" s="1024" t="s">
        <v>95</v>
      </c>
      <c r="F17" s="489"/>
      <c r="G17" s="489"/>
      <c r="H17" s="489"/>
    </row>
    <row r="18">
      <c r="A18" s="1022" t="s">
        <v>19837</v>
      </c>
      <c r="B18" s="431" t="s">
        <v>19838</v>
      </c>
      <c r="C18" s="1024" t="s">
        <v>1555</v>
      </c>
      <c r="D18" s="1024" t="s">
        <v>471</v>
      </c>
      <c r="E18" s="1024" t="s">
        <v>95</v>
      </c>
      <c r="F18" s="489"/>
      <c r="G18" s="489"/>
      <c r="H18" s="489"/>
    </row>
    <row r="19">
      <c r="A19" s="1022" t="s">
        <v>19839</v>
      </c>
      <c r="B19" s="431" t="s">
        <v>19840</v>
      </c>
      <c r="C19" s="1036">
        <v>45570.0</v>
      </c>
      <c r="D19" s="1024" t="s">
        <v>94</v>
      </c>
      <c r="E19" s="1024" t="s">
        <v>95</v>
      </c>
      <c r="F19" s="489"/>
      <c r="G19" s="489"/>
      <c r="H19" s="489"/>
    </row>
    <row r="20">
      <c r="A20" s="1022" t="s">
        <v>19841</v>
      </c>
      <c r="B20" s="431" t="s">
        <v>19842</v>
      </c>
      <c r="C20" s="1036">
        <v>45570.0</v>
      </c>
      <c r="D20" s="1024" t="s">
        <v>94</v>
      </c>
      <c r="E20" s="1024" t="s">
        <v>95</v>
      </c>
      <c r="F20" s="489"/>
      <c r="G20" s="489"/>
      <c r="H20" s="489"/>
    </row>
    <row r="21">
      <c r="A21" s="1022" t="s">
        <v>19843</v>
      </c>
      <c r="B21" s="431" t="s">
        <v>19844</v>
      </c>
      <c r="C21" s="1024" t="s">
        <v>1555</v>
      </c>
      <c r="D21" s="1024" t="s">
        <v>471</v>
      </c>
      <c r="E21" s="1024" t="s">
        <v>95</v>
      </c>
      <c r="F21" s="489"/>
      <c r="G21" s="489"/>
      <c r="H21" s="489"/>
    </row>
    <row r="22">
      <c r="A22" s="1022" t="s">
        <v>19845</v>
      </c>
      <c r="B22" s="431" t="s">
        <v>19846</v>
      </c>
      <c r="C22" s="1036">
        <v>45570.0</v>
      </c>
      <c r="D22" s="1024" t="s">
        <v>94</v>
      </c>
      <c r="E22" s="1024" t="s">
        <v>95</v>
      </c>
      <c r="F22" s="489"/>
      <c r="G22" s="489"/>
      <c r="H22" s="489"/>
    </row>
    <row r="23">
      <c r="A23" s="1022" t="s">
        <v>1324</v>
      </c>
      <c r="B23" s="431" t="s">
        <v>19847</v>
      </c>
      <c r="C23" s="1036">
        <v>45570.0</v>
      </c>
      <c r="D23" s="1024" t="s">
        <v>94</v>
      </c>
      <c r="E23" s="1024" t="s">
        <v>95</v>
      </c>
      <c r="F23" s="489"/>
      <c r="G23" s="489"/>
      <c r="H23" s="489"/>
    </row>
    <row r="24">
      <c r="A24" s="1022" t="s">
        <v>19848</v>
      </c>
      <c r="B24" s="431" t="s">
        <v>19849</v>
      </c>
      <c r="C24" s="1035">
        <v>45509.0</v>
      </c>
      <c r="D24" s="1024" t="s">
        <v>215</v>
      </c>
      <c r="E24" s="1024" t="s">
        <v>95</v>
      </c>
      <c r="F24" s="489"/>
      <c r="G24" s="489"/>
      <c r="H24" s="489"/>
    </row>
    <row r="25">
      <c r="A25" s="1022" t="s">
        <v>19850</v>
      </c>
      <c r="B25" s="431" t="s">
        <v>19851</v>
      </c>
      <c r="C25" s="1035">
        <v>45509.0</v>
      </c>
      <c r="D25" s="1024" t="s">
        <v>215</v>
      </c>
      <c r="E25" s="1024" t="s">
        <v>95</v>
      </c>
      <c r="F25" s="489"/>
      <c r="G25" s="489"/>
      <c r="H25" s="489"/>
    </row>
    <row r="26">
      <c r="A26" s="1022" t="s">
        <v>19852</v>
      </c>
      <c r="B26" s="431" t="s">
        <v>19853</v>
      </c>
      <c r="C26" s="1036">
        <v>45570.0</v>
      </c>
      <c r="D26" s="1024" t="s">
        <v>94</v>
      </c>
      <c r="E26" s="1024" t="s">
        <v>95</v>
      </c>
      <c r="F26" s="489"/>
      <c r="G26" s="489"/>
      <c r="H26" s="489"/>
    </row>
    <row r="27">
      <c r="A27" s="1022" t="s">
        <v>19854</v>
      </c>
      <c r="B27" s="431" t="s">
        <v>19855</v>
      </c>
      <c r="C27" s="1035">
        <v>45509.0</v>
      </c>
      <c r="D27" s="1024" t="s">
        <v>215</v>
      </c>
      <c r="E27" s="1024" t="s">
        <v>95</v>
      </c>
      <c r="F27" s="489"/>
      <c r="G27" s="489"/>
      <c r="H27" s="489"/>
    </row>
    <row r="28">
      <c r="A28" s="1022" t="s">
        <v>19856</v>
      </c>
      <c r="B28" s="431" t="s">
        <v>19857</v>
      </c>
      <c r="C28" s="1036">
        <v>45570.0</v>
      </c>
      <c r="D28" s="1024" t="s">
        <v>94</v>
      </c>
      <c r="E28" s="1024" t="s">
        <v>95</v>
      </c>
      <c r="F28" s="489"/>
      <c r="G28" s="489"/>
      <c r="H28" s="489"/>
    </row>
    <row r="29">
      <c r="A29" s="1022" t="s">
        <v>19858</v>
      </c>
      <c r="B29" s="431" t="s">
        <v>19859</v>
      </c>
      <c r="C29" s="1024" t="s">
        <v>1555</v>
      </c>
      <c r="D29" s="1024" t="s">
        <v>490</v>
      </c>
      <c r="E29" s="1024" t="s">
        <v>95</v>
      </c>
      <c r="F29" s="489"/>
      <c r="G29" s="489"/>
      <c r="H29" s="489"/>
    </row>
    <row r="30">
      <c r="A30" s="1022" t="s">
        <v>19860</v>
      </c>
      <c r="B30" s="431" t="s">
        <v>19861</v>
      </c>
      <c r="C30" s="1036">
        <v>45570.0</v>
      </c>
      <c r="D30" s="1024" t="s">
        <v>94</v>
      </c>
      <c r="E30" s="1024" t="s">
        <v>95</v>
      </c>
      <c r="F30" s="489"/>
      <c r="G30" s="489"/>
      <c r="H30" s="489"/>
    </row>
    <row r="31">
      <c r="A31" s="1022" t="s">
        <v>19862</v>
      </c>
      <c r="B31" s="431" t="s">
        <v>19863</v>
      </c>
      <c r="C31" s="1035">
        <v>45509.0</v>
      </c>
      <c r="D31" s="1024" t="s">
        <v>215</v>
      </c>
      <c r="E31" s="1024" t="s">
        <v>95</v>
      </c>
      <c r="F31" s="489"/>
      <c r="G31" s="489"/>
      <c r="H31" s="489"/>
    </row>
    <row r="32">
      <c r="A32" s="1022" t="s">
        <v>19864</v>
      </c>
      <c r="B32" s="431" t="s">
        <v>19865</v>
      </c>
      <c r="C32" s="1035">
        <v>45509.0</v>
      </c>
      <c r="D32" s="1024" t="s">
        <v>215</v>
      </c>
      <c r="E32" s="1024" t="s">
        <v>95</v>
      </c>
      <c r="F32" s="489"/>
      <c r="G32" s="489"/>
      <c r="H32" s="489"/>
    </row>
    <row r="33">
      <c r="A33" s="1022" t="s">
        <v>19866</v>
      </c>
      <c r="B33" s="431" t="s">
        <v>19867</v>
      </c>
      <c r="C33" s="1035">
        <v>45509.0</v>
      </c>
      <c r="D33" s="1024" t="s">
        <v>215</v>
      </c>
      <c r="E33" s="1024" t="s">
        <v>95</v>
      </c>
      <c r="F33" s="489"/>
      <c r="G33" s="489"/>
      <c r="H33" s="489"/>
    </row>
    <row r="34">
      <c r="A34" s="1022" t="s">
        <v>19868</v>
      </c>
      <c r="B34" s="431" t="s">
        <v>19869</v>
      </c>
      <c r="C34" s="1035">
        <v>45509.0</v>
      </c>
      <c r="D34" s="1024" t="s">
        <v>215</v>
      </c>
      <c r="E34" s="1024" t="s">
        <v>95</v>
      </c>
      <c r="F34" s="489"/>
      <c r="G34" s="489"/>
      <c r="H34" s="489"/>
    </row>
    <row r="35">
      <c r="A35" s="1022" t="s">
        <v>19870</v>
      </c>
      <c r="B35" s="431" t="s">
        <v>19871</v>
      </c>
      <c r="C35" s="1035">
        <v>45509.0</v>
      </c>
      <c r="D35" s="1024" t="s">
        <v>215</v>
      </c>
      <c r="E35" s="1024" t="s">
        <v>95</v>
      </c>
      <c r="F35" s="489"/>
      <c r="G35" s="489"/>
      <c r="H35" s="489"/>
    </row>
    <row r="36">
      <c r="A36" s="1022" t="s">
        <v>19872</v>
      </c>
      <c r="B36" s="431" t="s">
        <v>19873</v>
      </c>
      <c r="C36" s="1036">
        <v>45570.0</v>
      </c>
      <c r="D36" s="1024" t="s">
        <v>94</v>
      </c>
      <c r="E36" s="1024" t="s">
        <v>95</v>
      </c>
      <c r="F36" s="489"/>
      <c r="G36" s="489"/>
      <c r="H36" s="489"/>
    </row>
    <row r="37">
      <c r="A37" s="1022" t="s">
        <v>19874</v>
      </c>
      <c r="B37" s="431" t="s">
        <v>19875</v>
      </c>
      <c r="C37" s="1035">
        <v>45478.0</v>
      </c>
      <c r="D37" s="1024" t="s">
        <v>215</v>
      </c>
      <c r="E37" s="1024" t="s">
        <v>95</v>
      </c>
      <c r="F37" s="489"/>
      <c r="G37" s="489"/>
      <c r="H37" s="489"/>
    </row>
    <row r="38">
      <c r="A38" s="1022" t="s">
        <v>19876</v>
      </c>
      <c r="B38" s="431" t="s">
        <v>19877</v>
      </c>
      <c r="C38" s="1036">
        <v>45570.0</v>
      </c>
      <c r="D38" s="1024" t="s">
        <v>94</v>
      </c>
      <c r="E38" s="1024" t="s">
        <v>95</v>
      </c>
      <c r="F38" s="489"/>
      <c r="G38" s="489"/>
      <c r="H38" s="489"/>
    </row>
    <row r="39">
      <c r="A39" s="1022" t="s">
        <v>5103</v>
      </c>
      <c r="B39" s="431" t="s">
        <v>19878</v>
      </c>
      <c r="C39" s="1036">
        <v>45570.0</v>
      </c>
      <c r="D39" s="1024" t="s">
        <v>94</v>
      </c>
      <c r="E39" s="1024" t="s">
        <v>95</v>
      </c>
      <c r="F39" s="489"/>
      <c r="G39" s="489"/>
      <c r="H39" s="489"/>
    </row>
    <row r="40">
      <c r="A40" s="1022" t="s">
        <v>19879</v>
      </c>
      <c r="B40" s="431" t="s">
        <v>19880</v>
      </c>
      <c r="C40" s="1035">
        <v>45478.0</v>
      </c>
      <c r="D40" s="1024" t="s">
        <v>215</v>
      </c>
      <c r="E40" s="1024" t="s">
        <v>95</v>
      </c>
      <c r="F40" s="489"/>
      <c r="G40" s="489"/>
      <c r="H40" s="489"/>
    </row>
    <row r="41">
      <c r="A41" s="1022" t="s">
        <v>19881</v>
      </c>
      <c r="B41" s="431" t="s">
        <v>19882</v>
      </c>
      <c r="C41" s="1035">
        <v>45478.0</v>
      </c>
      <c r="D41" s="1024" t="s">
        <v>215</v>
      </c>
      <c r="E41" s="1024" t="s">
        <v>95</v>
      </c>
      <c r="F41" s="489"/>
      <c r="G41" s="489"/>
      <c r="H41" s="489"/>
    </row>
    <row r="42">
      <c r="A42" s="1022" t="s">
        <v>19883</v>
      </c>
      <c r="B42" s="431" t="s">
        <v>19884</v>
      </c>
      <c r="C42" s="1036">
        <v>45570.0</v>
      </c>
      <c r="D42" s="1024" t="s">
        <v>94</v>
      </c>
      <c r="E42" s="1024" t="s">
        <v>95</v>
      </c>
      <c r="F42" s="489"/>
      <c r="G42" s="489"/>
      <c r="H42" s="489"/>
    </row>
    <row r="43">
      <c r="A43" s="1022" t="s">
        <v>19885</v>
      </c>
      <c r="B43" s="431" t="s">
        <v>19886</v>
      </c>
      <c r="C43" s="1035">
        <v>45478.0</v>
      </c>
      <c r="D43" s="1024" t="s">
        <v>215</v>
      </c>
      <c r="E43" s="1024" t="s">
        <v>95</v>
      </c>
      <c r="F43" s="489"/>
      <c r="G43" s="489"/>
      <c r="H43" s="489"/>
    </row>
    <row r="44">
      <c r="A44" s="1022" t="s">
        <v>14983</v>
      </c>
      <c r="B44" s="431" t="s">
        <v>19887</v>
      </c>
      <c r="C44" s="1024" t="s">
        <v>1555</v>
      </c>
      <c r="D44" s="1024" t="s">
        <v>490</v>
      </c>
      <c r="E44" s="1024" t="s">
        <v>95</v>
      </c>
      <c r="F44" s="489"/>
      <c r="G44" s="489"/>
      <c r="H44" s="1024" t="s">
        <v>19888</v>
      </c>
    </row>
    <row r="45">
      <c r="A45" s="1022" t="s">
        <v>19889</v>
      </c>
      <c r="B45" s="431" t="s">
        <v>19890</v>
      </c>
      <c r="C45" s="1036">
        <v>45570.0</v>
      </c>
      <c r="D45" s="1024" t="s">
        <v>94</v>
      </c>
      <c r="E45" s="1024" t="s">
        <v>95</v>
      </c>
      <c r="F45" s="489"/>
      <c r="G45" s="489"/>
      <c r="H45" s="489"/>
    </row>
    <row r="46">
      <c r="A46" s="1037" t="s">
        <v>19891</v>
      </c>
      <c r="B46" s="1038" t="s">
        <v>19892</v>
      </c>
      <c r="C46" s="1035">
        <v>45509.0</v>
      </c>
      <c r="D46" s="1024" t="s">
        <v>215</v>
      </c>
      <c r="E46" s="1024" t="s">
        <v>95</v>
      </c>
      <c r="F46" s="939"/>
      <c r="G46" s="939"/>
      <c r="H46" s="939"/>
    </row>
    <row r="47">
      <c r="A47" s="1022" t="s">
        <v>19893</v>
      </c>
      <c r="B47" s="431" t="s">
        <v>19894</v>
      </c>
      <c r="C47" s="1035">
        <v>45509.0</v>
      </c>
      <c r="D47" s="1024" t="s">
        <v>215</v>
      </c>
      <c r="E47" s="1024" t="s">
        <v>95</v>
      </c>
      <c r="F47" s="489"/>
      <c r="G47" s="489"/>
      <c r="H47" s="489"/>
    </row>
    <row r="48">
      <c r="A48" s="1039"/>
      <c r="B48" s="808"/>
    </row>
    <row r="49">
      <c r="A49" s="1039"/>
      <c r="B49" s="808"/>
    </row>
    <row r="50">
      <c r="A50" s="1039"/>
      <c r="B50" s="808"/>
    </row>
    <row r="51">
      <c r="A51" s="1039"/>
      <c r="B51" s="808"/>
    </row>
    <row r="52">
      <c r="A52" s="1039"/>
      <c r="B52" s="808"/>
    </row>
    <row r="53">
      <c r="A53" s="1039"/>
      <c r="B53" s="808"/>
    </row>
    <row r="54">
      <c r="A54" s="1039"/>
      <c r="B54" s="808"/>
    </row>
    <row r="55">
      <c r="A55" s="1039"/>
      <c r="B55" s="808"/>
    </row>
    <row r="56">
      <c r="A56" s="1039"/>
      <c r="B56" s="808"/>
    </row>
    <row r="57">
      <c r="A57" s="1039"/>
      <c r="B57" s="808"/>
    </row>
    <row r="58">
      <c r="A58" s="1039"/>
      <c r="B58" s="808"/>
    </row>
    <row r="59">
      <c r="A59" s="1039"/>
      <c r="B59" s="808"/>
    </row>
    <row r="60">
      <c r="A60" s="1039"/>
      <c r="B60" s="808"/>
    </row>
    <row r="61">
      <c r="A61" s="1039"/>
      <c r="B61" s="808"/>
    </row>
    <row r="62">
      <c r="A62" s="1039"/>
      <c r="B62" s="808"/>
    </row>
    <row r="63">
      <c r="A63" s="1039"/>
      <c r="B63" s="808"/>
    </row>
    <row r="64">
      <c r="A64" s="1039"/>
      <c r="B64" s="808"/>
    </row>
    <row r="65">
      <c r="A65" s="1039"/>
      <c r="B65" s="808"/>
    </row>
    <row r="66">
      <c r="A66" s="1039"/>
      <c r="B66" s="808"/>
    </row>
    <row r="67">
      <c r="A67" s="1039"/>
      <c r="B67" s="808"/>
    </row>
    <row r="68">
      <c r="A68" s="1039"/>
      <c r="B68" s="808"/>
    </row>
    <row r="69">
      <c r="A69" s="1039"/>
      <c r="B69" s="808"/>
    </row>
    <row r="70">
      <c r="A70" s="1039"/>
      <c r="B70" s="808"/>
    </row>
    <row r="71">
      <c r="A71" s="1039"/>
      <c r="B71" s="808"/>
    </row>
    <row r="72">
      <c r="A72" s="1039"/>
      <c r="B72" s="808"/>
    </row>
    <row r="73">
      <c r="A73" s="1039"/>
      <c r="B73" s="808"/>
    </row>
    <row r="74">
      <c r="A74" s="1039"/>
      <c r="B74" s="808"/>
    </row>
    <row r="75">
      <c r="A75" s="1039"/>
      <c r="B75" s="808"/>
    </row>
    <row r="76">
      <c r="A76" s="1039"/>
      <c r="B76" s="808"/>
    </row>
    <row r="77">
      <c r="A77" s="1039"/>
      <c r="B77" s="808"/>
    </row>
    <row r="78">
      <c r="A78" s="1039"/>
      <c r="B78" s="808"/>
    </row>
    <row r="79">
      <c r="A79" s="1039"/>
      <c r="B79" s="808"/>
    </row>
    <row r="80">
      <c r="A80" s="1039"/>
      <c r="B80" s="808"/>
    </row>
    <row r="81">
      <c r="A81" s="1039"/>
      <c r="B81" s="808"/>
    </row>
    <row r="82">
      <c r="B82" s="698"/>
    </row>
    <row r="83">
      <c r="B83" s="698"/>
    </row>
    <row r="84">
      <c r="B84" s="698"/>
    </row>
    <row r="85">
      <c r="B85" s="698"/>
    </row>
    <row r="86">
      <c r="B86" s="698"/>
    </row>
    <row r="87">
      <c r="B87" s="698"/>
    </row>
    <row r="88">
      <c r="B88" s="698"/>
    </row>
    <row r="89">
      <c r="B89" s="698"/>
    </row>
    <row r="90">
      <c r="B90" s="698"/>
    </row>
    <row r="91">
      <c r="B91" s="698"/>
    </row>
    <row r="92">
      <c r="B92" s="698"/>
    </row>
    <row r="93">
      <c r="B93" s="698"/>
    </row>
    <row r="94">
      <c r="B94" s="698"/>
    </row>
    <row r="95">
      <c r="B95" s="698"/>
    </row>
    <row r="96">
      <c r="B96" s="698"/>
    </row>
    <row r="97">
      <c r="B97" s="698"/>
    </row>
    <row r="98">
      <c r="B98" s="698"/>
    </row>
    <row r="99">
      <c r="B99" s="698"/>
    </row>
    <row r="100">
      <c r="B100" s="698"/>
    </row>
    <row r="101">
      <c r="B101" s="698"/>
    </row>
    <row r="102">
      <c r="B102" s="698"/>
    </row>
    <row r="103">
      <c r="B103" s="698"/>
    </row>
    <row r="104">
      <c r="B104" s="698"/>
    </row>
    <row r="105">
      <c r="B105" s="698"/>
    </row>
    <row r="106">
      <c r="B106" s="698"/>
    </row>
    <row r="107">
      <c r="B107" s="698"/>
    </row>
    <row r="108">
      <c r="B108" s="698"/>
    </row>
    <row r="109">
      <c r="B109" s="698"/>
    </row>
    <row r="110">
      <c r="B110" s="698"/>
    </row>
    <row r="111">
      <c r="B111" s="698"/>
    </row>
    <row r="112">
      <c r="B112" s="698"/>
    </row>
    <row r="113">
      <c r="B113" s="698"/>
    </row>
    <row r="114">
      <c r="B114" s="698"/>
    </row>
    <row r="115">
      <c r="B115" s="698"/>
    </row>
    <row r="116">
      <c r="B116" s="698"/>
    </row>
    <row r="117">
      <c r="B117" s="698"/>
    </row>
    <row r="118">
      <c r="B118" s="698"/>
    </row>
    <row r="119">
      <c r="B119" s="698"/>
    </row>
    <row r="120">
      <c r="B120" s="698"/>
    </row>
    <row r="121">
      <c r="B121" s="698"/>
    </row>
    <row r="122">
      <c r="B122" s="698"/>
    </row>
    <row r="123">
      <c r="B123" s="698"/>
    </row>
    <row r="124">
      <c r="B124" s="698"/>
    </row>
    <row r="125">
      <c r="B125" s="698"/>
    </row>
    <row r="126">
      <c r="B126" s="698"/>
    </row>
    <row r="127">
      <c r="B127" s="698"/>
    </row>
    <row r="128">
      <c r="B128" s="698"/>
    </row>
    <row r="129">
      <c r="B129" s="698"/>
    </row>
    <row r="130">
      <c r="B130" s="698"/>
    </row>
    <row r="131">
      <c r="B131" s="698"/>
    </row>
    <row r="132">
      <c r="B132" s="698"/>
    </row>
    <row r="133">
      <c r="B133" s="698"/>
    </row>
    <row r="134">
      <c r="B134" s="698"/>
    </row>
    <row r="135">
      <c r="B135" s="698"/>
    </row>
    <row r="136">
      <c r="B136" s="698"/>
    </row>
    <row r="137">
      <c r="B137" s="698"/>
    </row>
    <row r="138">
      <c r="B138" s="698"/>
    </row>
    <row r="139">
      <c r="B139" s="698"/>
    </row>
    <row r="140">
      <c r="B140" s="698"/>
    </row>
    <row r="141">
      <c r="B141" s="698"/>
    </row>
    <row r="142">
      <c r="B142" s="698"/>
    </row>
    <row r="143">
      <c r="B143" s="698"/>
    </row>
    <row r="144">
      <c r="B144" s="698"/>
    </row>
    <row r="145">
      <c r="B145" s="698"/>
    </row>
    <row r="146">
      <c r="B146" s="698"/>
    </row>
    <row r="147">
      <c r="B147" s="698"/>
    </row>
    <row r="148">
      <c r="B148" s="698"/>
    </row>
    <row r="149">
      <c r="B149" s="698"/>
    </row>
    <row r="150">
      <c r="B150" s="698"/>
    </row>
    <row r="151">
      <c r="B151" s="698"/>
    </row>
    <row r="152">
      <c r="B152" s="698"/>
    </row>
    <row r="153">
      <c r="B153" s="698"/>
    </row>
    <row r="154">
      <c r="B154" s="698"/>
    </row>
    <row r="155">
      <c r="B155" s="698"/>
    </row>
    <row r="156">
      <c r="B156" s="698"/>
    </row>
    <row r="157">
      <c r="B157" s="698"/>
    </row>
    <row r="158">
      <c r="B158" s="698"/>
    </row>
    <row r="159">
      <c r="B159" s="698"/>
    </row>
    <row r="160">
      <c r="B160" s="698"/>
    </row>
    <row r="161">
      <c r="B161" s="698"/>
    </row>
    <row r="162">
      <c r="B162" s="698"/>
    </row>
    <row r="163">
      <c r="B163" s="698"/>
    </row>
    <row r="164">
      <c r="B164" s="698"/>
    </row>
    <row r="165">
      <c r="B165" s="698"/>
    </row>
    <row r="166">
      <c r="B166" s="698"/>
    </row>
    <row r="167">
      <c r="B167" s="698"/>
    </row>
    <row r="168">
      <c r="B168" s="698"/>
    </row>
    <row r="169">
      <c r="B169" s="698"/>
    </row>
    <row r="170">
      <c r="B170" s="698"/>
    </row>
    <row r="171">
      <c r="B171" s="698"/>
    </row>
    <row r="172">
      <c r="B172" s="698"/>
    </row>
    <row r="173">
      <c r="B173" s="698"/>
    </row>
    <row r="174">
      <c r="B174" s="698"/>
    </row>
    <row r="175">
      <c r="B175" s="698"/>
    </row>
    <row r="176">
      <c r="B176" s="698"/>
    </row>
    <row r="177">
      <c r="B177" s="698"/>
    </row>
    <row r="178">
      <c r="B178" s="698"/>
    </row>
    <row r="179">
      <c r="B179" s="698"/>
    </row>
    <row r="180">
      <c r="B180" s="698"/>
    </row>
    <row r="181">
      <c r="B181" s="698"/>
    </row>
    <row r="182">
      <c r="B182" s="698"/>
    </row>
    <row r="183">
      <c r="B183" s="698"/>
    </row>
    <row r="184">
      <c r="B184" s="698"/>
    </row>
    <row r="185">
      <c r="B185" s="698"/>
    </row>
    <row r="186">
      <c r="B186" s="698"/>
    </row>
    <row r="187">
      <c r="B187" s="698"/>
    </row>
    <row r="188">
      <c r="B188" s="698"/>
    </row>
    <row r="189">
      <c r="B189" s="698"/>
    </row>
    <row r="190">
      <c r="B190" s="698"/>
    </row>
    <row r="191">
      <c r="B191" s="698"/>
    </row>
    <row r="192">
      <c r="B192" s="698"/>
    </row>
    <row r="193">
      <c r="B193" s="698"/>
    </row>
    <row r="194">
      <c r="B194" s="698"/>
    </row>
    <row r="195">
      <c r="B195" s="698"/>
    </row>
    <row r="196">
      <c r="B196" s="698"/>
    </row>
    <row r="197">
      <c r="B197" s="698"/>
    </row>
    <row r="198">
      <c r="B198" s="698"/>
    </row>
    <row r="199">
      <c r="B199" s="698"/>
    </row>
    <row r="200">
      <c r="B200" s="698"/>
    </row>
    <row r="201">
      <c r="B201" s="698"/>
    </row>
    <row r="202">
      <c r="B202" s="698"/>
    </row>
    <row r="203">
      <c r="B203" s="698"/>
    </row>
    <row r="204">
      <c r="B204" s="698"/>
    </row>
    <row r="205">
      <c r="B205" s="698"/>
    </row>
    <row r="206">
      <c r="B206" s="698"/>
    </row>
    <row r="207">
      <c r="B207" s="698"/>
    </row>
    <row r="208">
      <c r="B208" s="698"/>
    </row>
    <row r="209">
      <c r="B209" s="698"/>
    </row>
    <row r="210">
      <c r="B210" s="698"/>
    </row>
    <row r="211">
      <c r="B211" s="698"/>
    </row>
    <row r="212">
      <c r="B212" s="698"/>
    </row>
    <row r="213">
      <c r="B213" s="698"/>
    </row>
    <row r="214">
      <c r="B214" s="698"/>
    </row>
    <row r="215">
      <c r="B215" s="698"/>
    </row>
    <row r="216">
      <c r="B216" s="698"/>
    </row>
    <row r="217">
      <c r="B217" s="698"/>
    </row>
    <row r="218">
      <c r="B218" s="698"/>
    </row>
    <row r="219">
      <c r="B219" s="698"/>
    </row>
    <row r="220">
      <c r="B220" s="698"/>
    </row>
    <row r="221">
      <c r="B221" s="698"/>
    </row>
    <row r="222">
      <c r="B222" s="698"/>
    </row>
    <row r="223">
      <c r="B223" s="698"/>
    </row>
    <row r="224">
      <c r="B224" s="698"/>
    </row>
    <row r="225">
      <c r="B225" s="698"/>
    </row>
    <row r="226">
      <c r="B226" s="698"/>
    </row>
    <row r="227">
      <c r="B227" s="698"/>
    </row>
    <row r="228">
      <c r="B228" s="698"/>
    </row>
    <row r="229">
      <c r="B229" s="698"/>
    </row>
    <row r="230">
      <c r="B230" s="698"/>
    </row>
    <row r="231">
      <c r="B231" s="698"/>
    </row>
    <row r="232">
      <c r="B232" s="698"/>
    </row>
    <row r="233">
      <c r="B233" s="698"/>
    </row>
    <row r="234">
      <c r="B234" s="698"/>
    </row>
    <row r="235">
      <c r="B235" s="698"/>
    </row>
    <row r="236">
      <c r="B236" s="698"/>
    </row>
    <row r="237">
      <c r="B237" s="698"/>
    </row>
    <row r="238">
      <c r="B238" s="698"/>
    </row>
    <row r="239">
      <c r="B239" s="698"/>
    </row>
    <row r="240">
      <c r="B240" s="698"/>
    </row>
    <row r="241">
      <c r="B241" s="698"/>
    </row>
    <row r="242">
      <c r="B242" s="698"/>
    </row>
    <row r="243">
      <c r="B243" s="698"/>
    </row>
    <row r="244">
      <c r="B244" s="698"/>
    </row>
    <row r="245">
      <c r="B245" s="698"/>
    </row>
    <row r="246">
      <c r="B246" s="698"/>
    </row>
    <row r="247">
      <c r="B247" s="698"/>
    </row>
    <row r="248">
      <c r="B248" s="698"/>
    </row>
    <row r="249">
      <c r="B249" s="698"/>
    </row>
    <row r="250">
      <c r="B250" s="698"/>
    </row>
    <row r="251">
      <c r="B251" s="698"/>
    </row>
    <row r="252">
      <c r="B252" s="698"/>
    </row>
    <row r="253">
      <c r="B253" s="698"/>
    </row>
    <row r="254">
      <c r="B254" s="698"/>
    </row>
    <row r="255">
      <c r="B255" s="698"/>
    </row>
    <row r="256">
      <c r="B256" s="698"/>
    </row>
    <row r="257">
      <c r="B257" s="698"/>
    </row>
    <row r="258">
      <c r="B258" s="698"/>
    </row>
    <row r="259">
      <c r="B259" s="698"/>
    </row>
    <row r="260">
      <c r="B260" s="698"/>
    </row>
    <row r="261">
      <c r="B261" s="698"/>
    </row>
    <row r="262">
      <c r="B262" s="698"/>
    </row>
    <row r="263">
      <c r="B263" s="698"/>
    </row>
    <row r="264">
      <c r="B264" s="698"/>
    </row>
    <row r="265">
      <c r="B265" s="698"/>
    </row>
    <row r="266">
      <c r="B266" s="698"/>
    </row>
    <row r="267">
      <c r="B267" s="698"/>
    </row>
    <row r="268">
      <c r="B268" s="698"/>
    </row>
    <row r="269">
      <c r="B269" s="698"/>
    </row>
    <row r="270">
      <c r="B270" s="698"/>
    </row>
    <row r="271">
      <c r="B271" s="698"/>
    </row>
    <row r="272">
      <c r="B272" s="698"/>
    </row>
    <row r="273">
      <c r="B273" s="698"/>
    </row>
    <row r="274">
      <c r="B274" s="698"/>
    </row>
    <row r="275">
      <c r="B275" s="698"/>
    </row>
    <row r="276">
      <c r="B276" s="698"/>
    </row>
    <row r="277">
      <c r="B277" s="698"/>
    </row>
    <row r="278">
      <c r="B278" s="698"/>
    </row>
    <row r="279">
      <c r="B279" s="698"/>
    </row>
    <row r="280">
      <c r="B280" s="698"/>
    </row>
    <row r="281">
      <c r="B281" s="698"/>
    </row>
    <row r="282">
      <c r="B282" s="698"/>
    </row>
    <row r="283">
      <c r="B283" s="698"/>
    </row>
    <row r="284">
      <c r="B284" s="698"/>
    </row>
    <row r="285">
      <c r="B285" s="698"/>
    </row>
    <row r="286">
      <c r="B286" s="698"/>
    </row>
    <row r="287">
      <c r="B287" s="698"/>
    </row>
    <row r="288">
      <c r="B288" s="698"/>
    </row>
    <row r="289">
      <c r="B289" s="698"/>
    </row>
    <row r="290">
      <c r="B290" s="698"/>
    </row>
    <row r="291">
      <c r="B291" s="698"/>
    </row>
    <row r="292">
      <c r="B292" s="698"/>
    </row>
    <row r="293">
      <c r="B293" s="698"/>
    </row>
    <row r="294">
      <c r="B294" s="698"/>
    </row>
    <row r="295">
      <c r="B295" s="698"/>
    </row>
    <row r="296">
      <c r="B296" s="698"/>
    </row>
    <row r="297">
      <c r="B297" s="698"/>
    </row>
    <row r="298">
      <c r="B298" s="698"/>
    </row>
    <row r="299">
      <c r="B299" s="698"/>
    </row>
    <row r="300">
      <c r="B300" s="698"/>
    </row>
    <row r="301">
      <c r="B301" s="698"/>
    </row>
    <row r="302">
      <c r="B302" s="698"/>
    </row>
    <row r="303">
      <c r="B303" s="698"/>
    </row>
    <row r="304">
      <c r="B304" s="698"/>
    </row>
    <row r="305">
      <c r="B305" s="698"/>
    </row>
    <row r="306">
      <c r="B306" s="698"/>
    </row>
    <row r="307">
      <c r="B307" s="698"/>
    </row>
    <row r="308">
      <c r="B308" s="698"/>
    </row>
    <row r="309">
      <c r="B309" s="698"/>
    </row>
    <row r="310">
      <c r="B310" s="698"/>
    </row>
    <row r="311">
      <c r="B311" s="698"/>
    </row>
    <row r="312">
      <c r="B312" s="698"/>
    </row>
    <row r="313">
      <c r="B313" s="698"/>
    </row>
    <row r="314">
      <c r="B314" s="698"/>
    </row>
    <row r="315">
      <c r="B315" s="698"/>
    </row>
    <row r="316">
      <c r="B316" s="698"/>
    </row>
    <row r="317">
      <c r="B317" s="698"/>
    </row>
    <row r="318">
      <c r="B318" s="698"/>
    </row>
    <row r="319">
      <c r="B319" s="698"/>
    </row>
    <row r="320">
      <c r="B320" s="698"/>
    </row>
    <row r="321">
      <c r="B321" s="698"/>
    </row>
    <row r="322">
      <c r="B322" s="698"/>
    </row>
    <row r="323">
      <c r="B323" s="698"/>
    </row>
    <row r="324">
      <c r="B324" s="698"/>
    </row>
    <row r="325">
      <c r="B325" s="698"/>
    </row>
    <row r="326">
      <c r="B326" s="698"/>
    </row>
    <row r="327">
      <c r="B327" s="698"/>
    </row>
    <row r="328">
      <c r="B328" s="698"/>
    </row>
    <row r="329">
      <c r="B329" s="698"/>
    </row>
    <row r="330">
      <c r="B330" s="698"/>
    </row>
    <row r="331">
      <c r="B331" s="698"/>
    </row>
    <row r="332">
      <c r="B332" s="698"/>
    </row>
    <row r="333">
      <c r="B333" s="698"/>
    </row>
    <row r="334">
      <c r="B334" s="698"/>
    </row>
    <row r="335">
      <c r="B335" s="698"/>
    </row>
    <row r="336">
      <c r="B336" s="698"/>
    </row>
    <row r="337">
      <c r="B337" s="698"/>
    </row>
    <row r="338">
      <c r="B338" s="698"/>
    </row>
    <row r="339">
      <c r="B339" s="698"/>
    </row>
    <row r="340">
      <c r="B340" s="698"/>
    </row>
    <row r="341">
      <c r="B341" s="698"/>
    </row>
    <row r="342">
      <c r="B342" s="698"/>
    </row>
    <row r="343">
      <c r="B343" s="698"/>
    </row>
    <row r="344">
      <c r="B344" s="698"/>
    </row>
    <row r="345">
      <c r="B345" s="698"/>
    </row>
    <row r="346">
      <c r="B346" s="698"/>
    </row>
    <row r="347">
      <c r="B347" s="698"/>
    </row>
    <row r="348">
      <c r="B348" s="698"/>
    </row>
    <row r="349">
      <c r="B349" s="698"/>
    </row>
    <row r="350">
      <c r="B350" s="698"/>
    </row>
    <row r="351">
      <c r="B351" s="698"/>
    </row>
    <row r="352">
      <c r="B352" s="698"/>
    </row>
    <row r="353">
      <c r="B353" s="698"/>
    </row>
    <row r="354">
      <c r="B354" s="698"/>
    </row>
    <row r="355">
      <c r="B355" s="698"/>
    </row>
    <row r="356">
      <c r="B356" s="698"/>
    </row>
    <row r="357">
      <c r="B357" s="698"/>
    </row>
    <row r="358">
      <c r="B358" s="698"/>
    </row>
    <row r="359">
      <c r="B359" s="698"/>
    </row>
    <row r="360">
      <c r="B360" s="698"/>
    </row>
    <row r="361">
      <c r="B361" s="698"/>
    </row>
    <row r="362">
      <c r="B362" s="698"/>
    </row>
    <row r="363">
      <c r="B363" s="698"/>
    </row>
    <row r="364">
      <c r="B364" s="698"/>
    </row>
    <row r="365">
      <c r="B365" s="698"/>
    </row>
    <row r="366">
      <c r="B366" s="698"/>
    </row>
    <row r="367">
      <c r="B367" s="698"/>
    </row>
    <row r="368">
      <c r="B368" s="698"/>
    </row>
    <row r="369">
      <c r="B369" s="698"/>
    </row>
    <row r="370">
      <c r="B370" s="698"/>
    </row>
    <row r="371">
      <c r="B371" s="698"/>
    </row>
    <row r="372">
      <c r="B372" s="698"/>
    </row>
    <row r="373">
      <c r="B373" s="698"/>
    </row>
    <row r="374">
      <c r="B374" s="698"/>
    </row>
    <row r="375">
      <c r="B375" s="698"/>
    </row>
    <row r="376">
      <c r="B376" s="698"/>
    </row>
    <row r="377">
      <c r="B377" s="698"/>
    </row>
    <row r="378">
      <c r="B378" s="698"/>
    </row>
    <row r="379">
      <c r="B379" s="698"/>
    </row>
    <row r="380">
      <c r="B380" s="698"/>
    </row>
    <row r="381">
      <c r="B381" s="698"/>
    </row>
    <row r="382">
      <c r="B382" s="698"/>
    </row>
    <row r="383">
      <c r="B383" s="698"/>
    </row>
    <row r="384">
      <c r="B384" s="698"/>
    </row>
    <row r="385">
      <c r="B385" s="698"/>
    </row>
    <row r="386">
      <c r="B386" s="698"/>
    </row>
    <row r="387">
      <c r="B387" s="698"/>
    </row>
    <row r="388">
      <c r="B388" s="698"/>
    </row>
    <row r="389">
      <c r="B389" s="698"/>
    </row>
    <row r="390">
      <c r="B390" s="698"/>
    </row>
    <row r="391">
      <c r="B391" s="698"/>
    </row>
    <row r="392">
      <c r="B392" s="698"/>
    </row>
    <row r="393">
      <c r="B393" s="698"/>
    </row>
    <row r="394">
      <c r="B394" s="698"/>
    </row>
    <row r="395">
      <c r="B395" s="698"/>
    </row>
    <row r="396">
      <c r="B396" s="698"/>
    </row>
    <row r="397">
      <c r="B397" s="698"/>
    </row>
    <row r="398">
      <c r="B398" s="698"/>
    </row>
    <row r="399">
      <c r="B399" s="698"/>
    </row>
    <row r="400">
      <c r="B400" s="698"/>
    </row>
    <row r="401">
      <c r="B401" s="698"/>
    </row>
    <row r="402">
      <c r="B402" s="698"/>
    </row>
    <row r="403">
      <c r="B403" s="698"/>
    </row>
    <row r="404">
      <c r="B404" s="698"/>
    </row>
    <row r="405">
      <c r="B405" s="698"/>
    </row>
    <row r="406">
      <c r="B406" s="698"/>
    </row>
    <row r="407">
      <c r="B407" s="698"/>
    </row>
    <row r="408">
      <c r="B408" s="698"/>
    </row>
    <row r="409">
      <c r="B409" s="698"/>
    </row>
    <row r="410">
      <c r="B410" s="698"/>
    </row>
    <row r="411">
      <c r="B411" s="698"/>
    </row>
    <row r="412">
      <c r="B412" s="698"/>
    </row>
    <row r="413">
      <c r="B413" s="698"/>
    </row>
    <row r="414">
      <c r="B414" s="698"/>
    </row>
    <row r="415">
      <c r="B415" s="698"/>
    </row>
    <row r="416">
      <c r="B416" s="698"/>
    </row>
    <row r="417">
      <c r="B417" s="698"/>
    </row>
    <row r="418">
      <c r="B418" s="698"/>
    </row>
    <row r="419">
      <c r="B419" s="698"/>
    </row>
    <row r="420">
      <c r="B420" s="698"/>
    </row>
    <row r="421">
      <c r="B421" s="698"/>
    </row>
    <row r="422">
      <c r="B422" s="698"/>
    </row>
    <row r="423">
      <c r="B423" s="698"/>
    </row>
    <row r="424">
      <c r="B424" s="698"/>
    </row>
    <row r="425">
      <c r="B425" s="698"/>
    </row>
    <row r="426">
      <c r="B426" s="698"/>
    </row>
    <row r="427">
      <c r="B427" s="698"/>
    </row>
    <row r="428">
      <c r="B428" s="698"/>
    </row>
    <row r="429">
      <c r="B429" s="698"/>
    </row>
    <row r="430">
      <c r="B430" s="698"/>
    </row>
    <row r="431">
      <c r="B431" s="698"/>
    </row>
    <row r="432">
      <c r="B432" s="698"/>
    </row>
    <row r="433">
      <c r="B433" s="698"/>
    </row>
    <row r="434">
      <c r="B434" s="698"/>
    </row>
    <row r="435">
      <c r="B435" s="698"/>
    </row>
    <row r="436">
      <c r="B436" s="698"/>
    </row>
    <row r="437">
      <c r="B437" s="698"/>
    </row>
    <row r="438">
      <c r="B438" s="698"/>
    </row>
    <row r="439">
      <c r="B439" s="698"/>
    </row>
    <row r="440">
      <c r="B440" s="698"/>
    </row>
    <row r="441">
      <c r="B441" s="698"/>
    </row>
    <row r="442">
      <c r="B442" s="698"/>
    </row>
    <row r="443">
      <c r="B443" s="698"/>
    </row>
    <row r="444">
      <c r="B444" s="698"/>
    </row>
    <row r="445">
      <c r="B445" s="698"/>
    </row>
    <row r="446">
      <c r="B446" s="698"/>
    </row>
    <row r="447">
      <c r="B447" s="698"/>
    </row>
    <row r="448">
      <c r="B448" s="698"/>
    </row>
    <row r="449">
      <c r="B449" s="698"/>
    </row>
    <row r="450">
      <c r="B450" s="698"/>
    </row>
    <row r="451">
      <c r="B451" s="698"/>
    </row>
    <row r="452">
      <c r="B452" s="698"/>
    </row>
    <row r="453">
      <c r="B453" s="698"/>
    </row>
    <row r="454">
      <c r="B454" s="698"/>
    </row>
    <row r="455">
      <c r="B455" s="698"/>
    </row>
    <row r="456">
      <c r="B456" s="698"/>
    </row>
    <row r="457">
      <c r="B457" s="698"/>
    </row>
    <row r="458">
      <c r="B458" s="698"/>
    </row>
    <row r="459">
      <c r="B459" s="698"/>
    </row>
    <row r="460">
      <c r="B460" s="698"/>
    </row>
    <row r="461">
      <c r="B461" s="698"/>
    </row>
    <row r="462">
      <c r="B462" s="698"/>
    </row>
    <row r="463">
      <c r="B463" s="698"/>
    </row>
    <row r="464">
      <c r="B464" s="698"/>
    </row>
    <row r="465">
      <c r="B465" s="698"/>
    </row>
    <row r="466">
      <c r="B466" s="698"/>
    </row>
    <row r="467">
      <c r="B467" s="698"/>
    </row>
    <row r="468">
      <c r="B468" s="698"/>
    </row>
    <row r="469">
      <c r="B469" s="698"/>
    </row>
    <row r="470">
      <c r="B470" s="698"/>
    </row>
    <row r="471">
      <c r="B471" s="698"/>
    </row>
    <row r="472">
      <c r="B472" s="698"/>
    </row>
    <row r="473">
      <c r="B473" s="698"/>
    </row>
    <row r="474">
      <c r="B474" s="698"/>
    </row>
    <row r="475">
      <c r="B475" s="698"/>
    </row>
    <row r="476">
      <c r="B476" s="698"/>
    </row>
    <row r="477">
      <c r="B477" s="698"/>
    </row>
    <row r="478">
      <c r="B478" s="698"/>
    </row>
    <row r="479">
      <c r="B479" s="698"/>
    </row>
    <row r="480">
      <c r="B480" s="698"/>
    </row>
    <row r="481">
      <c r="B481" s="698"/>
    </row>
    <row r="482">
      <c r="B482" s="698"/>
    </row>
    <row r="483">
      <c r="B483" s="698"/>
    </row>
    <row r="484">
      <c r="B484" s="698"/>
    </row>
    <row r="485">
      <c r="B485" s="698"/>
    </row>
    <row r="486">
      <c r="B486" s="698"/>
    </row>
    <row r="487">
      <c r="B487" s="698"/>
    </row>
    <row r="488">
      <c r="B488" s="698"/>
    </row>
    <row r="489">
      <c r="B489" s="698"/>
    </row>
    <row r="490">
      <c r="B490" s="698"/>
    </row>
    <row r="491">
      <c r="B491" s="698"/>
    </row>
    <row r="492">
      <c r="B492" s="698"/>
    </row>
    <row r="493">
      <c r="B493" s="698"/>
    </row>
    <row r="494">
      <c r="B494" s="698"/>
    </row>
    <row r="495">
      <c r="B495" s="698"/>
    </row>
    <row r="496">
      <c r="B496" s="698"/>
    </row>
    <row r="497">
      <c r="B497" s="698"/>
    </row>
    <row r="498">
      <c r="B498" s="698"/>
    </row>
    <row r="499">
      <c r="B499" s="698"/>
    </row>
    <row r="500">
      <c r="B500" s="698"/>
    </row>
    <row r="501">
      <c r="B501" s="698"/>
    </row>
    <row r="502">
      <c r="B502" s="698"/>
    </row>
    <row r="503">
      <c r="B503" s="698"/>
    </row>
    <row r="504">
      <c r="B504" s="698"/>
    </row>
    <row r="505">
      <c r="B505" s="698"/>
    </row>
    <row r="506">
      <c r="B506" s="698"/>
    </row>
    <row r="507">
      <c r="B507" s="698"/>
    </row>
    <row r="508">
      <c r="B508" s="698"/>
    </row>
    <row r="509">
      <c r="B509" s="698"/>
    </row>
    <row r="510">
      <c r="B510" s="698"/>
    </row>
    <row r="511">
      <c r="B511" s="698"/>
    </row>
    <row r="512">
      <c r="B512" s="698"/>
    </row>
    <row r="513">
      <c r="B513" s="698"/>
    </row>
    <row r="514">
      <c r="B514" s="698"/>
    </row>
    <row r="515">
      <c r="B515" s="698"/>
    </row>
    <row r="516">
      <c r="B516" s="698"/>
    </row>
    <row r="517">
      <c r="B517" s="698"/>
    </row>
    <row r="518">
      <c r="B518" s="698"/>
    </row>
    <row r="519">
      <c r="B519" s="698"/>
    </row>
    <row r="520">
      <c r="B520" s="698"/>
    </row>
    <row r="521">
      <c r="B521" s="698"/>
    </row>
    <row r="522">
      <c r="B522" s="698"/>
    </row>
    <row r="523">
      <c r="B523" s="698"/>
    </row>
    <row r="524">
      <c r="B524" s="698"/>
    </row>
    <row r="525">
      <c r="B525" s="698"/>
    </row>
    <row r="526">
      <c r="B526" s="698"/>
    </row>
    <row r="527">
      <c r="B527" s="698"/>
    </row>
    <row r="528">
      <c r="B528" s="698"/>
    </row>
    <row r="529">
      <c r="B529" s="698"/>
    </row>
    <row r="530">
      <c r="B530" s="698"/>
    </row>
    <row r="531">
      <c r="B531" s="698"/>
    </row>
    <row r="532">
      <c r="B532" s="698"/>
    </row>
    <row r="533">
      <c r="B533" s="698"/>
    </row>
    <row r="534">
      <c r="B534" s="698"/>
    </row>
    <row r="535">
      <c r="B535" s="698"/>
    </row>
    <row r="536">
      <c r="B536" s="698"/>
    </row>
    <row r="537">
      <c r="B537" s="698"/>
    </row>
    <row r="538">
      <c r="B538" s="698"/>
    </row>
    <row r="539">
      <c r="B539" s="698"/>
    </row>
    <row r="540">
      <c r="B540" s="698"/>
    </row>
    <row r="541">
      <c r="B541" s="698"/>
    </row>
    <row r="542">
      <c r="B542" s="698"/>
    </row>
    <row r="543">
      <c r="B543" s="698"/>
    </row>
    <row r="544">
      <c r="B544" s="698"/>
    </row>
    <row r="545">
      <c r="B545" s="698"/>
    </row>
    <row r="546">
      <c r="B546" s="698"/>
    </row>
    <row r="547">
      <c r="B547" s="698"/>
    </row>
    <row r="548">
      <c r="B548" s="698"/>
    </row>
    <row r="549">
      <c r="B549" s="698"/>
    </row>
    <row r="550">
      <c r="B550" s="698"/>
    </row>
    <row r="551">
      <c r="B551" s="698"/>
    </row>
    <row r="552">
      <c r="B552" s="698"/>
    </row>
    <row r="553">
      <c r="B553" s="698"/>
    </row>
    <row r="554">
      <c r="B554" s="698"/>
    </row>
    <row r="555">
      <c r="B555" s="698"/>
    </row>
    <row r="556">
      <c r="B556" s="698"/>
    </row>
    <row r="557">
      <c r="B557" s="698"/>
    </row>
    <row r="558">
      <c r="B558" s="698"/>
    </row>
    <row r="559">
      <c r="B559" s="698"/>
    </row>
    <row r="560">
      <c r="B560" s="698"/>
    </row>
    <row r="561">
      <c r="B561" s="698"/>
    </row>
    <row r="562">
      <c r="B562" s="698"/>
    </row>
    <row r="563">
      <c r="B563" s="698"/>
    </row>
    <row r="564">
      <c r="B564" s="698"/>
    </row>
    <row r="565">
      <c r="B565" s="698"/>
    </row>
    <row r="566">
      <c r="B566" s="698"/>
    </row>
    <row r="567">
      <c r="B567" s="698"/>
    </row>
    <row r="568">
      <c r="B568" s="698"/>
    </row>
    <row r="569">
      <c r="B569" s="698"/>
    </row>
    <row r="570">
      <c r="B570" s="698"/>
    </row>
    <row r="571">
      <c r="B571" s="698"/>
    </row>
    <row r="572">
      <c r="B572" s="698"/>
    </row>
    <row r="573">
      <c r="B573" s="698"/>
    </row>
    <row r="574">
      <c r="B574" s="698"/>
    </row>
    <row r="575">
      <c r="B575" s="698"/>
    </row>
    <row r="576">
      <c r="B576" s="698"/>
    </row>
    <row r="577">
      <c r="B577" s="698"/>
    </row>
    <row r="578">
      <c r="B578" s="698"/>
    </row>
    <row r="579">
      <c r="B579" s="698"/>
    </row>
    <row r="580">
      <c r="B580" s="698"/>
    </row>
    <row r="581">
      <c r="B581" s="698"/>
    </row>
    <row r="582">
      <c r="B582" s="698"/>
    </row>
    <row r="583">
      <c r="B583" s="698"/>
    </row>
    <row r="584">
      <c r="B584" s="698"/>
    </row>
    <row r="585">
      <c r="B585" s="698"/>
    </row>
    <row r="586">
      <c r="B586" s="698"/>
    </row>
    <row r="587">
      <c r="B587" s="698"/>
    </row>
    <row r="588">
      <c r="B588" s="698"/>
    </row>
    <row r="589">
      <c r="B589" s="698"/>
    </row>
    <row r="590">
      <c r="B590" s="698"/>
    </row>
    <row r="591">
      <c r="B591" s="698"/>
    </row>
    <row r="592">
      <c r="B592" s="698"/>
    </row>
    <row r="593">
      <c r="B593" s="698"/>
    </row>
    <row r="594">
      <c r="B594" s="698"/>
    </row>
    <row r="595">
      <c r="B595" s="698"/>
    </row>
    <row r="596">
      <c r="B596" s="698"/>
    </row>
    <row r="597">
      <c r="B597" s="698"/>
    </row>
    <row r="598">
      <c r="B598" s="698"/>
    </row>
    <row r="599">
      <c r="B599" s="698"/>
    </row>
    <row r="600">
      <c r="B600" s="698"/>
    </row>
    <row r="601">
      <c r="B601" s="698"/>
    </row>
    <row r="602">
      <c r="B602" s="698"/>
    </row>
    <row r="603">
      <c r="B603" s="698"/>
    </row>
    <row r="604">
      <c r="B604" s="698"/>
    </row>
    <row r="605">
      <c r="B605" s="698"/>
    </row>
    <row r="606">
      <c r="B606" s="698"/>
    </row>
    <row r="607">
      <c r="B607" s="698"/>
    </row>
    <row r="608">
      <c r="B608" s="698"/>
    </row>
    <row r="609">
      <c r="B609" s="698"/>
    </row>
    <row r="610">
      <c r="B610" s="698"/>
    </row>
    <row r="611">
      <c r="B611" s="698"/>
    </row>
    <row r="612">
      <c r="B612" s="698"/>
    </row>
    <row r="613">
      <c r="B613" s="698"/>
    </row>
    <row r="614">
      <c r="B614" s="698"/>
    </row>
    <row r="615">
      <c r="B615" s="698"/>
    </row>
    <row r="616">
      <c r="B616" s="698"/>
    </row>
    <row r="617">
      <c r="B617" s="698"/>
    </row>
    <row r="618">
      <c r="B618" s="698"/>
    </row>
    <row r="619">
      <c r="B619" s="698"/>
    </row>
    <row r="620">
      <c r="B620" s="698"/>
    </row>
    <row r="621">
      <c r="B621" s="698"/>
    </row>
    <row r="622">
      <c r="B622" s="698"/>
    </row>
    <row r="623">
      <c r="B623" s="698"/>
    </row>
    <row r="624">
      <c r="B624" s="698"/>
    </row>
    <row r="625">
      <c r="B625" s="698"/>
    </row>
    <row r="626">
      <c r="B626" s="698"/>
    </row>
    <row r="627">
      <c r="B627" s="698"/>
    </row>
    <row r="628">
      <c r="B628" s="698"/>
    </row>
    <row r="629">
      <c r="B629" s="698"/>
    </row>
    <row r="630">
      <c r="B630" s="698"/>
    </row>
    <row r="631">
      <c r="B631" s="698"/>
    </row>
    <row r="632">
      <c r="B632" s="698"/>
    </row>
    <row r="633">
      <c r="B633" s="698"/>
    </row>
    <row r="634">
      <c r="B634" s="698"/>
    </row>
    <row r="635">
      <c r="B635" s="698"/>
    </row>
    <row r="636">
      <c r="B636" s="698"/>
    </row>
    <row r="637">
      <c r="B637" s="698"/>
    </row>
    <row r="638">
      <c r="B638" s="698"/>
    </row>
    <row r="639">
      <c r="B639" s="698"/>
    </row>
    <row r="640">
      <c r="B640" s="698"/>
    </row>
    <row r="641">
      <c r="B641" s="698"/>
    </row>
    <row r="642">
      <c r="B642" s="698"/>
    </row>
    <row r="643">
      <c r="B643" s="698"/>
    </row>
    <row r="644">
      <c r="B644" s="698"/>
    </row>
    <row r="645">
      <c r="B645" s="698"/>
    </row>
    <row r="646">
      <c r="B646" s="698"/>
    </row>
    <row r="647">
      <c r="B647" s="698"/>
    </row>
    <row r="648">
      <c r="B648" s="698"/>
    </row>
    <row r="649">
      <c r="B649" s="698"/>
    </row>
    <row r="650">
      <c r="B650" s="698"/>
    </row>
    <row r="651">
      <c r="B651" s="698"/>
    </row>
    <row r="652">
      <c r="B652" s="698"/>
    </row>
    <row r="653">
      <c r="B653" s="698"/>
    </row>
    <row r="654">
      <c r="B654" s="698"/>
    </row>
    <row r="655">
      <c r="B655" s="698"/>
    </row>
    <row r="656">
      <c r="B656" s="698"/>
    </row>
    <row r="657">
      <c r="B657" s="698"/>
    </row>
    <row r="658">
      <c r="B658" s="698"/>
    </row>
    <row r="659">
      <c r="B659" s="698"/>
    </row>
    <row r="660">
      <c r="B660" s="698"/>
    </row>
    <row r="661">
      <c r="B661" s="698"/>
    </row>
    <row r="662">
      <c r="B662" s="698"/>
    </row>
    <row r="663">
      <c r="B663" s="698"/>
    </row>
    <row r="664">
      <c r="B664" s="698"/>
    </row>
    <row r="665">
      <c r="B665" s="698"/>
    </row>
    <row r="666">
      <c r="B666" s="698"/>
    </row>
    <row r="667">
      <c r="B667" s="698"/>
    </row>
    <row r="668">
      <c r="B668" s="698"/>
    </row>
    <row r="669">
      <c r="B669" s="698"/>
    </row>
    <row r="670">
      <c r="B670" s="698"/>
    </row>
    <row r="671">
      <c r="B671" s="698"/>
    </row>
    <row r="672">
      <c r="B672" s="698"/>
    </row>
    <row r="673">
      <c r="B673" s="698"/>
    </row>
    <row r="674">
      <c r="B674" s="698"/>
    </row>
    <row r="675">
      <c r="B675" s="698"/>
    </row>
    <row r="676">
      <c r="B676" s="698"/>
    </row>
    <row r="677">
      <c r="B677" s="698"/>
    </row>
    <row r="678">
      <c r="B678" s="698"/>
    </row>
    <row r="679">
      <c r="B679" s="698"/>
    </row>
    <row r="680">
      <c r="B680" s="698"/>
    </row>
    <row r="681">
      <c r="B681" s="698"/>
    </row>
    <row r="682">
      <c r="B682" s="698"/>
    </row>
    <row r="683">
      <c r="B683" s="698"/>
    </row>
    <row r="684">
      <c r="B684" s="698"/>
    </row>
    <row r="685">
      <c r="B685" s="698"/>
    </row>
    <row r="686">
      <c r="B686" s="698"/>
    </row>
    <row r="687">
      <c r="B687" s="698"/>
    </row>
    <row r="688">
      <c r="B688" s="698"/>
    </row>
    <row r="689">
      <c r="B689" s="698"/>
    </row>
    <row r="690">
      <c r="B690" s="698"/>
    </row>
    <row r="691">
      <c r="B691" s="698"/>
    </row>
    <row r="692">
      <c r="B692" s="698"/>
    </row>
    <row r="693">
      <c r="B693" s="698"/>
    </row>
    <row r="694">
      <c r="B694" s="698"/>
    </row>
    <row r="695">
      <c r="B695" s="698"/>
    </row>
    <row r="696">
      <c r="B696" s="698"/>
    </row>
    <row r="697">
      <c r="B697" s="698"/>
    </row>
    <row r="698">
      <c r="B698" s="698"/>
    </row>
    <row r="699">
      <c r="B699" s="698"/>
    </row>
    <row r="700">
      <c r="B700" s="698"/>
    </row>
    <row r="701">
      <c r="B701" s="698"/>
    </row>
    <row r="702">
      <c r="B702" s="698"/>
    </row>
    <row r="703">
      <c r="B703" s="698"/>
    </row>
    <row r="704">
      <c r="B704" s="698"/>
    </row>
    <row r="705">
      <c r="B705" s="698"/>
    </row>
    <row r="706">
      <c r="B706" s="698"/>
    </row>
    <row r="707">
      <c r="B707" s="698"/>
    </row>
    <row r="708">
      <c r="B708" s="698"/>
    </row>
    <row r="709">
      <c r="B709" s="698"/>
    </row>
    <row r="710">
      <c r="B710" s="698"/>
    </row>
    <row r="711">
      <c r="B711" s="698"/>
    </row>
    <row r="712">
      <c r="B712" s="698"/>
    </row>
    <row r="713">
      <c r="B713" s="698"/>
    </row>
    <row r="714">
      <c r="B714" s="698"/>
    </row>
    <row r="715">
      <c r="B715" s="698"/>
    </row>
    <row r="716">
      <c r="B716" s="698"/>
    </row>
    <row r="717">
      <c r="B717" s="698"/>
    </row>
    <row r="718">
      <c r="B718" s="698"/>
    </row>
    <row r="719">
      <c r="B719" s="698"/>
    </row>
    <row r="720">
      <c r="B720" s="698"/>
    </row>
    <row r="721">
      <c r="B721" s="698"/>
    </row>
    <row r="722">
      <c r="B722" s="698"/>
    </row>
    <row r="723">
      <c r="B723" s="698"/>
    </row>
    <row r="724">
      <c r="B724" s="698"/>
    </row>
    <row r="725">
      <c r="B725" s="698"/>
    </row>
    <row r="726">
      <c r="B726" s="698"/>
    </row>
    <row r="727">
      <c r="B727" s="698"/>
    </row>
    <row r="728">
      <c r="B728" s="698"/>
    </row>
    <row r="729">
      <c r="B729" s="698"/>
    </row>
    <row r="730">
      <c r="B730" s="698"/>
    </row>
    <row r="731">
      <c r="B731" s="698"/>
    </row>
    <row r="732">
      <c r="B732" s="698"/>
    </row>
    <row r="733">
      <c r="B733" s="698"/>
    </row>
    <row r="734">
      <c r="B734" s="698"/>
    </row>
    <row r="735">
      <c r="B735" s="698"/>
    </row>
    <row r="736">
      <c r="B736" s="698"/>
    </row>
    <row r="737">
      <c r="B737" s="698"/>
    </row>
    <row r="738">
      <c r="B738" s="698"/>
    </row>
    <row r="739">
      <c r="B739" s="698"/>
    </row>
    <row r="740">
      <c r="B740" s="698"/>
    </row>
    <row r="741">
      <c r="B741" s="698"/>
    </row>
    <row r="742">
      <c r="B742" s="698"/>
    </row>
    <row r="743">
      <c r="B743" s="698"/>
    </row>
    <row r="744">
      <c r="B744" s="698"/>
    </row>
    <row r="745">
      <c r="B745" s="698"/>
    </row>
    <row r="746">
      <c r="B746" s="698"/>
    </row>
    <row r="747">
      <c r="B747" s="698"/>
    </row>
    <row r="748">
      <c r="B748" s="698"/>
    </row>
    <row r="749">
      <c r="B749" s="698"/>
    </row>
    <row r="750">
      <c r="B750" s="698"/>
    </row>
    <row r="751">
      <c r="B751" s="698"/>
    </row>
    <row r="752">
      <c r="B752" s="698"/>
    </row>
    <row r="753">
      <c r="B753" s="698"/>
    </row>
    <row r="754">
      <c r="B754" s="698"/>
    </row>
    <row r="755">
      <c r="B755" s="698"/>
    </row>
    <row r="756">
      <c r="B756" s="698"/>
    </row>
    <row r="757">
      <c r="B757" s="698"/>
    </row>
    <row r="758">
      <c r="B758" s="698"/>
    </row>
    <row r="759">
      <c r="B759" s="698"/>
    </row>
    <row r="760">
      <c r="B760" s="698"/>
    </row>
    <row r="761">
      <c r="B761" s="698"/>
    </row>
    <row r="762">
      <c r="B762" s="698"/>
    </row>
    <row r="763">
      <c r="B763" s="698"/>
    </row>
    <row r="764">
      <c r="B764" s="698"/>
    </row>
    <row r="765">
      <c r="B765" s="698"/>
    </row>
    <row r="766">
      <c r="B766" s="698"/>
    </row>
    <row r="767">
      <c r="B767" s="698"/>
    </row>
    <row r="768">
      <c r="B768" s="698"/>
    </row>
    <row r="769">
      <c r="B769" s="698"/>
    </row>
    <row r="770">
      <c r="B770" s="698"/>
    </row>
    <row r="771">
      <c r="B771" s="698"/>
    </row>
    <row r="772">
      <c r="B772" s="698"/>
    </row>
    <row r="773">
      <c r="B773" s="698"/>
    </row>
    <row r="774">
      <c r="B774" s="698"/>
    </row>
    <row r="775">
      <c r="B775" s="698"/>
    </row>
    <row r="776">
      <c r="B776" s="698"/>
    </row>
    <row r="777">
      <c r="B777" s="698"/>
    </row>
    <row r="778">
      <c r="B778" s="698"/>
    </row>
    <row r="779">
      <c r="B779" s="698"/>
    </row>
    <row r="780">
      <c r="B780" s="698"/>
    </row>
    <row r="781">
      <c r="B781" s="698"/>
    </row>
    <row r="782">
      <c r="B782" s="698"/>
    </row>
    <row r="783">
      <c r="B783" s="698"/>
    </row>
    <row r="784">
      <c r="B784" s="698"/>
    </row>
    <row r="785">
      <c r="B785" s="698"/>
    </row>
    <row r="786">
      <c r="B786" s="698"/>
    </row>
    <row r="787">
      <c r="B787" s="698"/>
    </row>
    <row r="788">
      <c r="B788" s="698"/>
    </row>
    <row r="789">
      <c r="B789" s="698"/>
    </row>
    <row r="790">
      <c r="B790" s="698"/>
    </row>
    <row r="791">
      <c r="B791" s="698"/>
    </row>
    <row r="792">
      <c r="B792" s="698"/>
    </row>
    <row r="793">
      <c r="B793" s="698"/>
    </row>
    <row r="794">
      <c r="B794" s="698"/>
    </row>
    <row r="795">
      <c r="B795" s="698"/>
    </row>
    <row r="796">
      <c r="B796" s="698"/>
    </row>
    <row r="797">
      <c r="B797" s="698"/>
    </row>
    <row r="798">
      <c r="B798" s="698"/>
    </row>
    <row r="799">
      <c r="B799" s="698"/>
    </row>
    <row r="800">
      <c r="B800" s="698"/>
    </row>
    <row r="801">
      <c r="B801" s="698"/>
    </row>
    <row r="802">
      <c r="B802" s="698"/>
    </row>
    <row r="803">
      <c r="B803" s="698"/>
    </row>
    <row r="804">
      <c r="B804" s="698"/>
    </row>
    <row r="805">
      <c r="B805" s="698"/>
    </row>
    <row r="806">
      <c r="B806" s="698"/>
    </row>
    <row r="807">
      <c r="B807" s="698"/>
    </row>
    <row r="808">
      <c r="B808" s="698"/>
    </row>
    <row r="809">
      <c r="B809" s="698"/>
    </row>
    <row r="810">
      <c r="B810" s="698"/>
    </row>
    <row r="811">
      <c r="B811" s="698"/>
    </row>
    <row r="812">
      <c r="B812" s="698"/>
    </row>
    <row r="813">
      <c r="B813" s="698"/>
    </row>
    <row r="814">
      <c r="B814" s="698"/>
    </row>
    <row r="815">
      <c r="B815" s="698"/>
    </row>
    <row r="816">
      <c r="B816" s="698"/>
    </row>
    <row r="817">
      <c r="B817" s="698"/>
    </row>
    <row r="818">
      <c r="B818" s="698"/>
    </row>
    <row r="819">
      <c r="B819" s="698"/>
    </row>
    <row r="820">
      <c r="B820" s="698"/>
    </row>
    <row r="821">
      <c r="B821" s="698"/>
    </row>
    <row r="822">
      <c r="B822" s="698"/>
    </row>
    <row r="823">
      <c r="B823" s="698"/>
    </row>
    <row r="824">
      <c r="B824" s="698"/>
    </row>
    <row r="825">
      <c r="B825" s="698"/>
    </row>
    <row r="826">
      <c r="B826" s="698"/>
    </row>
    <row r="827">
      <c r="B827" s="698"/>
    </row>
    <row r="828">
      <c r="B828" s="698"/>
    </row>
    <row r="829">
      <c r="B829" s="698"/>
    </row>
    <row r="830">
      <c r="B830" s="698"/>
    </row>
    <row r="831">
      <c r="B831" s="698"/>
    </row>
    <row r="832">
      <c r="B832" s="698"/>
    </row>
    <row r="833">
      <c r="B833" s="698"/>
    </row>
    <row r="834">
      <c r="B834" s="698"/>
    </row>
    <row r="835">
      <c r="B835" s="698"/>
    </row>
    <row r="836">
      <c r="B836" s="698"/>
    </row>
    <row r="837">
      <c r="B837" s="698"/>
    </row>
    <row r="838">
      <c r="B838" s="698"/>
    </row>
    <row r="839">
      <c r="B839" s="698"/>
    </row>
    <row r="840">
      <c r="B840" s="698"/>
    </row>
    <row r="841">
      <c r="B841" s="698"/>
    </row>
    <row r="842">
      <c r="B842" s="698"/>
    </row>
    <row r="843">
      <c r="B843" s="698"/>
    </row>
    <row r="844">
      <c r="B844" s="698"/>
    </row>
    <row r="845">
      <c r="B845" s="698"/>
    </row>
    <row r="846">
      <c r="B846" s="698"/>
    </row>
    <row r="847">
      <c r="B847" s="698"/>
    </row>
    <row r="848">
      <c r="B848" s="698"/>
    </row>
    <row r="849">
      <c r="B849" s="698"/>
    </row>
    <row r="850">
      <c r="B850" s="698"/>
    </row>
    <row r="851">
      <c r="B851" s="698"/>
    </row>
    <row r="852">
      <c r="B852" s="698"/>
    </row>
    <row r="853">
      <c r="B853" s="698"/>
    </row>
    <row r="854">
      <c r="B854" s="698"/>
    </row>
    <row r="855">
      <c r="B855" s="698"/>
    </row>
    <row r="856">
      <c r="B856" s="698"/>
    </row>
    <row r="857">
      <c r="B857" s="698"/>
    </row>
    <row r="858">
      <c r="B858" s="698"/>
    </row>
    <row r="859">
      <c r="B859" s="698"/>
    </row>
    <row r="860">
      <c r="B860" s="698"/>
    </row>
    <row r="861">
      <c r="B861" s="698"/>
    </row>
    <row r="862">
      <c r="B862" s="698"/>
    </row>
    <row r="863">
      <c r="B863" s="698"/>
    </row>
    <row r="864">
      <c r="B864" s="698"/>
    </row>
    <row r="865">
      <c r="B865" s="698"/>
    </row>
    <row r="866">
      <c r="B866" s="698"/>
    </row>
    <row r="867">
      <c r="B867" s="698"/>
    </row>
    <row r="868">
      <c r="B868" s="698"/>
    </row>
    <row r="869">
      <c r="B869" s="698"/>
    </row>
    <row r="870">
      <c r="B870" s="698"/>
    </row>
    <row r="871">
      <c r="B871" s="698"/>
    </row>
    <row r="872">
      <c r="B872" s="698"/>
    </row>
    <row r="873">
      <c r="B873" s="698"/>
    </row>
    <row r="874">
      <c r="B874" s="698"/>
    </row>
    <row r="875">
      <c r="B875" s="698"/>
    </row>
    <row r="876">
      <c r="B876" s="698"/>
    </row>
    <row r="877">
      <c r="B877" s="698"/>
    </row>
    <row r="878">
      <c r="B878" s="698"/>
    </row>
    <row r="879">
      <c r="B879" s="698"/>
    </row>
    <row r="880">
      <c r="B880" s="698"/>
    </row>
    <row r="881">
      <c r="B881" s="698"/>
    </row>
    <row r="882">
      <c r="B882" s="698"/>
    </row>
    <row r="883">
      <c r="B883" s="698"/>
    </row>
    <row r="884">
      <c r="B884" s="698"/>
    </row>
    <row r="885">
      <c r="B885" s="698"/>
    </row>
    <row r="886">
      <c r="B886" s="698"/>
    </row>
    <row r="887">
      <c r="B887" s="698"/>
    </row>
    <row r="888">
      <c r="B888" s="698"/>
    </row>
    <row r="889">
      <c r="B889" s="698"/>
    </row>
    <row r="890">
      <c r="B890" s="698"/>
    </row>
    <row r="891">
      <c r="B891" s="698"/>
    </row>
    <row r="892">
      <c r="B892" s="698"/>
    </row>
    <row r="893">
      <c r="B893" s="698"/>
    </row>
    <row r="894">
      <c r="B894" s="698"/>
    </row>
    <row r="895">
      <c r="B895" s="698"/>
    </row>
    <row r="896">
      <c r="B896" s="698"/>
    </row>
    <row r="897">
      <c r="B897" s="698"/>
    </row>
    <row r="898">
      <c r="B898" s="698"/>
    </row>
    <row r="899">
      <c r="B899" s="698"/>
    </row>
    <row r="900">
      <c r="B900" s="698"/>
    </row>
    <row r="901">
      <c r="B901" s="698"/>
    </row>
    <row r="902">
      <c r="B902" s="698"/>
    </row>
    <row r="903">
      <c r="B903" s="698"/>
    </row>
    <row r="904">
      <c r="B904" s="698"/>
    </row>
    <row r="905">
      <c r="B905" s="698"/>
    </row>
    <row r="906">
      <c r="B906" s="698"/>
    </row>
    <row r="907">
      <c r="B907" s="698"/>
    </row>
    <row r="908">
      <c r="B908" s="698"/>
    </row>
    <row r="909">
      <c r="B909" s="698"/>
    </row>
    <row r="910">
      <c r="B910" s="698"/>
    </row>
    <row r="911">
      <c r="B911" s="698"/>
    </row>
    <row r="912">
      <c r="B912" s="698"/>
    </row>
    <row r="913">
      <c r="B913" s="698"/>
    </row>
    <row r="914">
      <c r="B914" s="698"/>
    </row>
    <row r="915">
      <c r="B915" s="698"/>
    </row>
    <row r="916">
      <c r="B916" s="698"/>
    </row>
    <row r="917">
      <c r="B917" s="698"/>
    </row>
    <row r="918">
      <c r="B918" s="698"/>
    </row>
    <row r="919">
      <c r="B919" s="698"/>
    </row>
    <row r="920">
      <c r="B920" s="698"/>
    </row>
    <row r="921">
      <c r="B921" s="698"/>
    </row>
    <row r="922">
      <c r="B922" s="698"/>
    </row>
    <row r="923">
      <c r="B923" s="698"/>
    </row>
    <row r="924">
      <c r="B924" s="698"/>
    </row>
    <row r="925">
      <c r="B925" s="698"/>
    </row>
    <row r="926">
      <c r="B926" s="698"/>
    </row>
    <row r="927">
      <c r="B927" s="698"/>
    </row>
    <row r="928">
      <c r="B928" s="698"/>
    </row>
    <row r="929">
      <c r="B929" s="698"/>
    </row>
    <row r="930">
      <c r="B930" s="698"/>
    </row>
    <row r="931">
      <c r="B931" s="698"/>
    </row>
    <row r="932">
      <c r="B932" s="698"/>
    </row>
    <row r="933">
      <c r="B933" s="698"/>
    </row>
    <row r="934">
      <c r="B934" s="698"/>
    </row>
    <row r="935">
      <c r="B935" s="698"/>
    </row>
    <row r="936">
      <c r="B936" s="698"/>
    </row>
    <row r="937">
      <c r="B937" s="698"/>
    </row>
    <row r="938">
      <c r="B938" s="698"/>
    </row>
    <row r="939">
      <c r="B939" s="698"/>
    </row>
    <row r="940">
      <c r="B940" s="698"/>
    </row>
    <row r="941">
      <c r="B941" s="698"/>
    </row>
    <row r="942">
      <c r="B942" s="698"/>
    </row>
    <row r="943">
      <c r="B943" s="698"/>
    </row>
    <row r="944">
      <c r="B944" s="698"/>
    </row>
    <row r="945">
      <c r="B945" s="698"/>
    </row>
    <row r="946">
      <c r="B946" s="698"/>
    </row>
    <row r="947">
      <c r="B947" s="698"/>
    </row>
    <row r="948">
      <c r="B948" s="698"/>
    </row>
    <row r="949">
      <c r="B949" s="698"/>
    </row>
    <row r="950">
      <c r="B950" s="698"/>
    </row>
    <row r="951">
      <c r="B951" s="698"/>
    </row>
    <row r="952">
      <c r="B952" s="698"/>
    </row>
    <row r="953">
      <c r="B953" s="698"/>
    </row>
    <row r="954">
      <c r="B954" s="698"/>
    </row>
    <row r="955">
      <c r="B955" s="698"/>
    </row>
    <row r="956">
      <c r="B956" s="698"/>
    </row>
    <row r="957">
      <c r="B957" s="698"/>
    </row>
    <row r="958">
      <c r="B958" s="698"/>
    </row>
    <row r="959">
      <c r="B959" s="698"/>
    </row>
    <row r="960">
      <c r="B960" s="698"/>
    </row>
    <row r="961">
      <c r="B961" s="698"/>
    </row>
    <row r="962">
      <c r="B962" s="698"/>
    </row>
    <row r="963">
      <c r="B963" s="698"/>
    </row>
    <row r="964">
      <c r="B964" s="698"/>
    </row>
    <row r="965">
      <c r="B965" s="698"/>
    </row>
    <row r="966">
      <c r="B966" s="698"/>
    </row>
    <row r="967">
      <c r="B967" s="698"/>
    </row>
    <row r="968">
      <c r="B968" s="698"/>
    </row>
    <row r="969">
      <c r="B969" s="698"/>
    </row>
    <row r="970">
      <c r="B970" s="698"/>
    </row>
    <row r="971">
      <c r="B971" s="698"/>
    </row>
    <row r="972">
      <c r="B972" s="698"/>
    </row>
    <row r="973">
      <c r="B973" s="698"/>
    </row>
    <row r="974">
      <c r="B974" s="698"/>
    </row>
    <row r="975">
      <c r="B975" s="698"/>
    </row>
    <row r="976">
      <c r="B976" s="698"/>
    </row>
    <row r="977">
      <c r="B977" s="698"/>
    </row>
    <row r="978">
      <c r="B978" s="698"/>
    </row>
    <row r="979">
      <c r="B979" s="698"/>
    </row>
    <row r="980">
      <c r="B980" s="698"/>
    </row>
    <row r="981">
      <c r="B981" s="698"/>
    </row>
    <row r="982">
      <c r="B982" s="698"/>
    </row>
    <row r="983">
      <c r="B983" s="698"/>
    </row>
    <row r="984">
      <c r="B984" s="698"/>
    </row>
    <row r="985">
      <c r="B985" s="698"/>
    </row>
    <row r="986">
      <c r="B986" s="698"/>
    </row>
    <row r="987">
      <c r="B987" s="698"/>
    </row>
    <row r="988">
      <c r="B988" s="698"/>
    </row>
    <row r="989">
      <c r="B989" s="698"/>
    </row>
    <row r="990">
      <c r="B990" s="698"/>
    </row>
    <row r="991">
      <c r="B991" s="698"/>
    </row>
    <row r="992">
      <c r="B992" s="698"/>
    </row>
    <row r="993">
      <c r="B993" s="698"/>
    </row>
    <row r="994">
      <c r="B994" s="698"/>
    </row>
    <row r="995">
      <c r="B995" s="698"/>
    </row>
    <row r="996">
      <c r="B996" s="698"/>
    </row>
    <row r="997">
      <c r="B997" s="698"/>
    </row>
    <row r="998">
      <c r="B998" s="698"/>
    </row>
    <row r="999">
      <c r="B999" s="698"/>
    </row>
    <row r="1000">
      <c r="B1000" s="698"/>
    </row>
  </sheetData>
  <dataValidations>
    <dataValidation type="list" allowBlank="1" showErrorMessage="1" sqref="E2:E47">
      <formula1>"Pass,Fail,NA,Blocked"</formula1>
    </dataValidation>
  </dataValidations>
  <hyperlinks>
    <hyperlink r:id="rId1" ref="A2"/>
    <hyperlink r:id="rId2" ref="A3"/>
    <hyperlink r:id="rId3" ref="A4"/>
    <hyperlink r:id="rId4" ref="A5"/>
    <hyperlink r:id="rId5" ref="A6"/>
    <hyperlink r:id="rId6" ref="A7"/>
    <hyperlink r:id="rId7" ref="A8"/>
    <hyperlink r:id="rId8" ref="A9"/>
    <hyperlink r:id="rId9" ref="A10"/>
    <hyperlink r:id="rId10" ref="A11"/>
    <hyperlink r:id="rId11" ref="A12"/>
    <hyperlink r:id="rId12" ref="A13"/>
    <hyperlink r:id="rId13" ref="A14"/>
    <hyperlink r:id="rId14" ref="A15"/>
    <hyperlink r:id="rId15" ref="A16"/>
    <hyperlink r:id="rId16" ref="A17"/>
    <hyperlink r:id="rId17" ref="A18"/>
    <hyperlink r:id="rId18" ref="A19"/>
    <hyperlink r:id="rId19" ref="A20"/>
    <hyperlink r:id="rId20" ref="A21"/>
    <hyperlink r:id="rId21" ref="A22"/>
    <hyperlink r:id="rId22" ref="A23"/>
    <hyperlink r:id="rId23" ref="A24"/>
    <hyperlink r:id="rId24" ref="A25"/>
    <hyperlink r:id="rId25" ref="A26"/>
    <hyperlink r:id="rId26" ref="A27"/>
    <hyperlink r:id="rId27" ref="A28"/>
    <hyperlink r:id="rId28" ref="A29"/>
    <hyperlink r:id="rId29" ref="A30"/>
    <hyperlink r:id="rId30" ref="A31"/>
    <hyperlink r:id="rId31" ref="A32"/>
    <hyperlink r:id="rId32" ref="A33"/>
    <hyperlink r:id="rId33" ref="A34"/>
    <hyperlink r:id="rId34" ref="A35"/>
    <hyperlink r:id="rId35" ref="A36"/>
    <hyperlink r:id="rId36" ref="A37"/>
    <hyperlink r:id="rId37" ref="A38"/>
    <hyperlink r:id="rId38" ref="A39"/>
    <hyperlink r:id="rId39" ref="A40"/>
    <hyperlink r:id="rId40" ref="A41"/>
    <hyperlink r:id="rId41" ref="A42"/>
    <hyperlink r:id="rId42" ref="A43"/>
    <hyperlink r:id="rId43" ref="A44"/>
    <hyperlink r:id="rId44" ref="A45"/>
    <hyperlink r:id="rId45" ref="A46"/>
    <hyperlink r:id="rId46" ref="A47"/>
  </hyperlinks>
  <drawing r:id="rId47"/>
</worksheet>
</file>

<file path=xl/worksheets/sheet3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13"/>
    <col customWidth="1" min="6" max="6" width="19.38"/>
    <col customWidth="1" min="7" max="7" width="16.63"/>
    <col customWidth="1" min="8" max="8" width="16.5"/>
    <col customWidth="1" min="9" max="9" width="21.13"/>
    <col customWidth="1" min="10" max="10" width="23.63"/>
    <col customWidth="1" min="11" max="11" width="44.88"/>
    <col customWidth="1" min="12" max="12" width="40.0"/>
    <col customWidth="1" min="13" max="13" width="33.13"/>
    <col customWidth="1" min="15" max="15" width="13.38"/>
    <col customWidth="1" min="18" max="18" width="18.5"/>
  </cols>
  <sheetData>
    <row r="1">
      <c r="A1" s="1040" t="s">
        <v>449</v>
      </c>
      <c r="B1" s="1041" t="s">
        <v>67</v>
      </c>
      <c r="C1" s="1041" t="s">
        <v>69</v>
      </c>
      <c r="D1" s="1041" t="s">
        <v>19895</v>
      </c>
      <c r="E1" s="1041" t="s">
        <v>2241</v>
      </c>
      <c r="F1" s="1041" t="s">
        <v>19896</v>
      </c>
      <c r="G1" s="1042" t="s">
        <v>19897</v>
      </c>
      <c r="H1" s="1041" t="s">
        <v>19898</v>
      </c>
      <c r="I1" s="1041" t="s">
        <v>19899</v>
      </c>
      <c r="J1" s="1041" t="s">
        <v>19099</v>
      </c>
      <c r="K1" s="1041" t="s">
        <v>2244</v>
      </c>
      <c r="L1" s="1041" t="s">
        <v>454</v>
      </c>
      <c r="M1" s="1041" t="s">
        <v>2246</v>
      </c>
      <c r="N1" s="1043" t="s">
        <v>457</v>
      </c>
      <c r="O1" s="1043" t="s">
        <v>458</v>
      </c>
      <c r="P1" s="1043" t="s">
        <v>78</v>
      </c>
      <c r="Q1" s="1044" t="s">
        <v>460</v>
      </c>
      <c r="R1" s="1044" t="s">
        <v>462</v>
      </c>
      <c r="S1" s="1045"/>
      <c r="T1" s="1045"/>
      <c r="U1" s="1045"/>
      <c r="V1" s="1045"/>
      <c r="W1" s="1045"/>
      <c r="X1" s="1045"/>
      <c r="Y1" s="1045"/>
      <c r="Z1" s="1045"/>
    </row>
    <row r="2">
      <c r="A2" s="1046" t="s">
        <v>1412</v>
      </c>
      <c r="B2" s="1047" t="s">
        <v>19900</v>
      </c>
      <c r="C2" s="1047" t="s">
        <v>19901</v>
      </c>
      <c r="D2" s="1047" t="s">
        <v>45</v>
      </c>
      <c r="E2" s="1047" t="s">
        <v>11</v>
      </c>
      <c r="F2" s="1048" t="s">
        <v>46</v>
      </c>
      <c r="G2" s="1047" t="s">
        <v>538</v>
      </c>
      <c r="H2" s="1047" t="s">
        <v>1413</v>
      </c>
      <c r="I2" s="1048" t="s">
        <v>19902</v>
      </c>
      <c r="J2" s="1049" t="s">
        <v>19903</v>
      </c>
      <c r="K2" s="1049" t="s">
        <v>19904</v>
      </c>
      <c r="L2" s="1049" t="s">
        <v>19905</v>
      </c>
      <c r="M2" s="1049" t="s">
        <v>19906</v>
      </c>
      <c r="N2" s="1050" t="s">
        <v>19907</v>
      </c>
      <c r="O2" s="1050" t="s">
        <v>19908</v>
      </c>
      <c r="P2" s="1051" t="s">
        <v>95</v>
      </c>
      <c r="Q2" s="1052"/>
      <c r="R2" s="1053"/>
    </row>
    <row r="3">
      <c r="A3" s="1046" t="s">
        <v>1418</v>
      </c>
      <c r="B3" s="1047" t="s">
        <v>19900</v>
      </c>
      <c r="C3" s="1047" t="s">
        <v>19901</v>
      </c>
      <c r="D3" s="1047" t="s">
        <v>45</v>
      </c>
      <c r="E3" s="1047" t="s">
        <v>12</v>
      </c>
      <c r="F3" s="1048" t="s">
        <v>46</v>
      </c>
      <c r="G3" s="1047" t="s">
        <v>19909</v>
      </c>
      <c r="H3" s="1047" t="s">
        <v>1413</v>
      </c>
      <c r="I3" s="1048" t="s">
        <v>19902</v>
      </c>
      <c r="J3" s="1049" t="s">
        <v>19910</v>
      </c>
      <c r="K3" s="1049" t="s">
        <v>19911</v>
      </c>
      <c r="L3" s="1049" t="s">
        <v>19912</v>
      </c>
      <c r="M3" s="1049" t="s">
        <v>19913</v>
      </c>
      <c r="N3" s="1050" t="s">
        <v>19907</v>
      </c>
      <c r="O3" s="1050" t="s">
        <v>19908</v>
      </c>
      <c r="P3" s="1051" t="s">
        <v>95</v>
      </c>
      <c r="Q3" s="1052"/>
      <c r="R3" s="1053"/>
    </row>
    <row r="4">
      <c r="A4" s="1046" t="s">
        <v>1424</v>
      </c>
      <c r="B4" s="1047" t="s">
        <v>19900</v>
      </c>
      <c r="C4" s="1047" t="s">
        <v>19901</v>
      </c>
      <c r="D4" s="1047" t="s">
        <v>45</v>
      </c>
      <c r="E4" s="1047" t="s">
        <v>12</v>
      </c>
      <c r="F4" s="1048" t="s">
        <v>46</v>
      </c>
      <c r="G4" s="1047" t="s">
        <v>19909</v>
      </c>
      <c r="H4" s="1047" t="s">
        <v>1413</v>
      </c>
      <c r="I4" s="1048" t="s">
        <v>19902</v>
      </c>
      <c r="J4" s="1049" t="s">
        <v>19910</v>
      </c>
      <c r="K4" s="1049" t="s">
        <v>19914</v>
      </c>
      <c r="L4" s="1049" t="s">
        <v>19915</v>
      </c>
      <c r="M4" s="1049" t="s">
        <v>19916</v>
      </c>
      <c r="N4" s="1050" t="s">
        <v>19907</v>
      </c>
      <c r="O4" s="1050" t="s">
        <v>19908</v>
      </c>
      <c r="P4" s="1051" t="s">
        <v>95</v>
      </c>
      <c r="Q4" s="1052"/>
      <c r="R4" s="1053"/>
    </row>
    <row r="5">
      <c r="A5" s="1046" t="s">
        <v>1429</v>
      </c>
      <c r="B5" s="1047" t="s">
        <v>19900</v>
      </c>
      <c r="C5" s="1047" t="s">
        <v>19901</v>
      </c>
      <c r="D5" s="1047" t="s">
        <v>45</v>
      </c>
      <c r="E5" s="1047" t="s">
        <v>12</v>
      </c>
      <c r="F5" s="1048" t="s">
        <v>46</v>
      </c>
      <c r="G5" s="1047" t="s">
        <v>19909</v>
      </c>
      <c r="H5" s="1047" t="s">
        <v>1413</v>
      </c>
      <c r="I5" s="1048" t="s">
        <v>19902</v>
      </c>
      <c r="J5" s="1049" t="s">
        <v>19917</v>
      </c>
      <c r="K5" s="1049" t="s">
        <v>19918</v>
      </c>
      <c r="L5" s="1049" t="s">
        <v>19919</v>
      </c>
      <c r="M5" s="1049" t="s">
        <v>19920</v>
      </c>
      <c r="N5" s="1050" t="s">
        <v>19907</v>
      </c>
      <c r="O5" s="1050" t="s">
        <v>19908</v>
      </c>
      <c r="P5" s="1051" t="s">
        <v>95</v>
      </c>
      <c r="Q5" s="1052"/>
      <c r="R5" s="1053"/>
    </row>
    <row r="6">
      <c r="A6" s="1046" t="s">
        <v>1435</v>
      </c>
      <c r="B6" s="1047" t="s">
        <v>19900</v>
      </c>
      <c r="C6" s="1047" t="s">
        <v>19901</v>
      </c>
      <c r="D6" s="1047" t="s">
        <v>45</v>
      </c>
      <c r="E6" s="1047" t="s">
        <v>12</v>
      </c>
      <c r="F6" s="1048" t="s">
        <v>46</v>
      </c>
      <c r="G6" s="1047" t="s">
        <v>19909</v>
      </c>
      <c r="H6" s="1047" t="s">
        <v>1413</v>
      </c>
      <c r="I6" s="1048" t="s">
        <v>19902</v>
      </c>
      <c r="J6" s="1049" t="s">
        <v>19921</v>
      </c>
      <c r="K6" s="1049" t="s">
        <v>19922</v>
      </c>
      <c r="L6" s="1054" t="s">
        <v>19923</v>
      </c>
      <c r="M6" s="1049" t="s">
        <v>19924</v>
      </c>
      <c r="N6" s="1050" t="s">
        <v>19907</v>
      </c>
      <c r="O6" s="1050" t="s">
        <v>19908</v>
      </c>
      <c r="P6" s="1051" t="s">
        <v>95</v>
      </c>
      <c r="Q6" s="1052"/>
      <c r="R6" s="1053"/>
    </row>
    <row r="7">
      <c r="A7" s="1046" t="s">
        <v>1440</v>
      </c>
      <c r="B7" s="1047" t="s">
        <v>19900</v>
      </c>
      <c r="C7" s="1047" t="s">
        <v>19901</v>
      </c>
      <c r="D7" s="1047" t="s">
        <v>45</v>
      </c>
      <c r="E7" s="1047" t="s">
        <v>12</v>
      </c>
      <c r="F7" s="1048" t="s">
        <v>46</v>
      </c>
      <c r="G7" s="1047" t="s">
        <v>19909</v>
      </c>
      <c r="H7" s="1047" t="s">
        <v>1413</v>
      </c>
      <c r="I7" s="1048" t="s">
        <v>19902</v>
      </c>
      <c r="J7" s="1049" t="s">
        <v>19925</v>
      </c>
      <c r="K7" s="1049" t="s">
        <v>19926</v>
      </c>
      <c r="L7" s="1054" t="s">
        <v>19927</v>
      </c>
      <c r="M7" s="1054" t="s">
        <v>19928</v>
      </c>
      <c r="N7" s="1050" t="s">
        <v>19907</v>
      </c>
      <c r="O7" s="1050" t="s">
        <v>19908</v>
      </c>
      <c r="P7" s="1051" t="s">
        <v>95</v>
      </c>
      <c r="Q7" s="1052"/>
      <c r="R7" s="1053"/>
    </row>
    <row r="8">
      <c r="A8" s="1046" t="s">
        <v>1446</v>
      </c>
      <c r="B8" s="1047" t="s">
        <v>19929</v>
      </c>
      <c r="C8" s="1047" t="s">
        <v>6457</v>
      </c>
      <c r="D8" s="1047" t="s">
        <v>45</v>
      </c>
      <c r="E8" s="1047" t="s">
        <v>11</v>
      </c>
      <c r="F8" s="1048" t="s">
        <v>46</v>
      </c>
      <c r="G8" s="1047" t="s">
        <v>19909</v>
      </c>
      <c r="H8" s="1047" t="s">
        <v>19909</v>
      </c>
      <c r="I8" s="1048" t="s">
        <v>19902</v>
      </c>
      <c r="J8" s="1049" t="s">
        <v>19930</v>
      </c>
      <c r="K8" s="1049" t="s">
        <v>19931</v>
      </c>
      <c r="L8" s="1049" t="s">
        <v>19932</v>
      </c>
      <c r="M8" s="1054" t="s">
        <v>19933</v>
      </c>
      <c r="N8" s="1055" t="s">
        <v>19934</v>
      </c>
      <c r="O8" s="1056" t="s">
        <v>19908</v>
      </c>
      <c r="P8" s="1051" t="s">
        <v>95</v>
      </c>
      <c r="Q8" s="1052"/>
      <c r="R8" s="1053"/>
    </row>
    <row r="9">
      <c r="A9" s="1046" t="s">
        <v>1451</v>
      </c>
      <c r="B9" s="1047" t="s">
        <v>19929</v>
      </c>
      <c r="C9" s="1047" t="s">
        <v>6457</v>
      </c>
      <c r="D9" s="1047" t="s">
        <v>45</v>
      </c>
      <c r="E9" s="1047" t="s">
        <v>12</v>
      </c>
      <c r="F9" s="1048" t="s">
        <v>46</v>
      </c>
      <c r="G9" s="1047" t="s">
        <v>19909</v>
      </c>
      <c r="H9" s="1047" t="s">
        <v>19909</v>
      </c>
      <c r="I9" s="1048" t="s">
        <v>19902</v>
      </c>
      <c r="J9" s="1049" t="s">
        <v>19930</v>
      </c>
      <c r="K9" s="1049" t="s">
        <v>19935</v>
      </c>
      <c r="L9" s="1049" t="s">
        <v>19936</v>
      </c>
      <c r="M9" s="1054" t="s">
        <v>19937</v>
      </c>
      <c r="N9" s="1055" t="s">
        <v>19934</v>
      </c>
      <c r="O9" s="1056" t="s">
        <v>19908</v>
      </c>
      <c r="P9" s="1051" t="s">
        <v>95</v>
      </c>
      <c r="Q9" s="1052"/>
      <c r="R9" s="1053"/>
    </row>
    <row r="10">
      <c r="A10" s="1046" t="s">
        <v>1454</v>
      </c>
      <c r="B10" s="1047" t="s">
        <v>19929</v>
      </c>
      <c r="C10" s="1047" t="s">
        <v>6457</v>
      </c>
      <c r="D10" s="1047" t="s">
        <v>45</v>
      </c>
      <c r="E10" s="1047" t="s">
        <v>12</v>
      </c>
      <c r="F10" s="1048" t="s">
        <v>46</v>
      </c>
      <c r="G10" s="1047" t="s">
        <v>19909</v>
      </c>
      <c r="H10" s="1047" t="s">
        <v>19909</v>
      </c>
      <c r="I10" s="1048" t="s">
        <v>19902</v>
      </c>
      <c r="J10" s="1049" t="s">
        <v>19930</v>
      </c>
      <c r="K10" s="1049" t="s">
        <v>19938</v>
      </c>
      <c r="L10" s="1049" t="s">
        <v>19939</v>
      </c>
      <c r="M10" s="1054" t="s">
        <v>19940</v>
      </c>
      <c r="N10" s="1055" t="s">
        <v>19934</v>
      </c>
      <c r="O10" s="1056" t="s">
        <v>19908</v>
      </c>
      <c r="P10" s="1051" t="s">
        <v>95</v>
      </c>
      <c r="Q10" s="1052"/>
      <c r="R10" s="1053"/>
    </row>
    <row r="11">
      <c r="A11" s="1046" t="s">
        <v>1459</v>
      </c>
      <c r="B11" s="1047" t="s">
        <v>19941</v>
      </c>
      <c r="C11" s="1047" t="s">
        <v>6457</v>
      </c>
      <c r="D11" s="1047" t="s">
        <v>45</v>
      </c>
      <c r="E11" s="1047" t="s">
        <v>11</v>
      </c>
      <c r="F11" s="1048" t="s">
        <v>46</v>
      </c>
      <c r="G11" s="1047" t="s">
        <v>19909</v>
      </c>
      <c r="H11" s="1047" t="s">
        <v>19909</v>
      </c>
      <c r="I11" s="1048" t="s">
        <v>19902</v>
      </c>
      <c r="J11" s="1049" t="s">
        <v>19930</v>
      </c>
      <c r="K11" s="1049" t="s">
        <v>19942</v>
      </c>
      <c r="L11" s="1049" t="s">
        <v>19932</v>
      </c>
      <c r="M11" s="1054" t="s">
        <v>19943</v>
      </c>
      <c r="N11" s="1055" t="s">
        <v>19934</v>
      </c>
      <c r="O11" s="1056" t="s">
        <v>19908</v>
      </c>
      <c r="P11" s="1051" t="s">
        <v>95</v>
      </c>
      <c r="Q11" s="1052"/>
      <c r="R11" s="1053"/>
    </row>
    <row r="12">
      <c r="A12" s="1046" t="s">
        <v>1464</v>
      </c>
      <c r="B12" s="1047" t="s">
        <v>19941</v>
      </c>
      <c r="C12" s="1047" t="s">
        <v>6457</v>
      </c>
      <c r="D12" s="1047" t="s">
        <v>45</v>
      </c>
      <c r="E12" s="1047" t="s">
        <v>12</v>
      </c>
      <c r="F12" s="1048" t="s">
        <v>46</v>
      </c>
      <c r="G12" s="1047" t="s">
        <v>19909</v>
      </c>
      <c r="H12" s="1047" t="s">
        <v>19909</v>
      </c>
      <c r="I12" s="1048" t="s">
        <v>19902</v>
      </c>
      <c r="J12" s="1049" t="s">
        <v>19930</v>
      </c>
      <c r="K12" s="1049" t="s">
        <v>19944</v>
      </c>
      <c r="L12" s="1049" t="s">
        <v>19945</v>
      </c>
      <c r="M12" s="1049" t="s">
        <v>19946</v>
      </c>
      <c r="N12" s="1055" t="s">
        <v>19934</v>
      </c>
      <c r="O12" s="1056" t="s">
        <v>19908</v>
      </c>
      <c r="P12" s="1051" t="s">
        <v>95</v>
      </c>
      <c r="Q12" s="1052"/>
      <c r="R12" s="1053"/>
    </row>
    <row r="13">
      <c r="A13" s="1046" t="s">
        <v>1469</v>
      </c>
      <c r="B13" s="1047" t="s">
        <v>19941</v>
      </c>
      <c r="C13" s="1047" t="s">
        <v>6457</v>
      </c>
      <c r="D13" s="1047" t="s">
        <v>45</v>
      </c>
      <c r="E13" s="1047" t="s">
        <v>11</v>
      </c>
      <c r="F13" s="1048" t="s">
        <v>46</v>
      </c>
      <c r="G13" s="1047" t="s">
        <v>19909</v>
      </c>
      <c r="H13" s="1047" t="s">
        <v>19909</v>
      </c>
      <c r="I13" s="1048" t="s">
        <v>19902</v>
      </c>
      <c r="J13" s="1049" t="s">
        <v>19930</v>
      </c>
      <c r="K13" s="1049" t="s">
        <v>19947</v>
      </c>
      <c r="L13" s="1049" t="s">
        <v>19948</v>
      </c>
      <c r="M13" s="1049" t="s">
        <v>19949</v>
      </c>
      <c r="N13" s="1055" t="s">
        <v>19934</v>
      </c>
      <c r="O13" s="1056" t="s">
        <v>19908</v>
      </c>
      <c r="P13" s="1051" t="s">
        <v>95</v>
      </c>
      <c r="Q13" s="1052"/>
      <c r="R13" s="1053"/>
    </row>
    <row r="14">
      <c r="A14" s="1046" t="s">
        <v>1474</v>
      </c>
      <c r="B14" s="1047" t="s">
        <v>19929</v>
      </c>
      <c r="C14" s="1047" t="s">
        <v>6457</v>
      </c>
      <c r="D14" s="1047" t="s">
        <v>45</v>
      </c>
      <c r="E14" s="1047" t="s">
        <v>11</v>
      </c>
      <c r="F14" s="1048" t="s">
        <v>46</v>
      </c>
      <c r="G14" s="1047" t="s">
        <v>19909</v>
      </c>
      <c r="H14" s="1047" t="s">
        <v>19909</v>
      </c>
      <c r="I14" s="1048" t="s">
        <v>19902</v>
      </c>
      <c r="J14" s="1049" t="s">
        <v>19950</v>
      </c>
      <c r="K14" s="1049" t="s">
        <v>19951</v>
      </c>
      <c r="L14" s="1049" t="s">
        <v>19948</v>
      </c>
      <c r="M14" s="1049" t="s">
        <v>19952</v>
      </c>
      <c r="N14" s="1055" t="s">
        <v>19934</v>
      </c>
      <c r="O14" s="1056" t="s">
        <v>19908</v>
      </c>
      <c r="P14" s="1051" t="s">
        <v>95</v>
      </c>
      <c r="Q14" s="1052"/>
      <c r="R14" s="1053"/>
    </row>
    <row r="15">
      <c r="A15" s="1046" t="s">
        <v>1479</v>
      </c>
      <c r="B15" s="1047" t="s">
        <v>19929</v>
      </c>
      <c r="C15" s="1047" t="s">
        <v>6457</v>
      </c>
      <c r="D15" s="1047" t="s">
        <v>45</v>
      </c>
      <c r="E15" s="1047" t="s">
        <v>11</v>
      </c>
      <c r="F15" s="1048" t="s">
        <v>46</v>
      </c>
      <c r="G15" s="1047" t="s">
        <v>19909</v>
      </c>
      <c r="H15" s="1047" t="s">
        <v>19909</v>
      </c>
      <c r="I15" s="1048" t="s">
        <v>19902</v>
      </c>
      <c r="J15" s="1049" t="s">
        <v>19953</v>
      </c>
      <c r="K15" s="1049" t="s">
        <v>19954</v>
      </c>
      <c r="L15" s="1049" t="s">
        <v>19955</v>
      </c>
      <c r="M15" s="1049" t="s">
        <v>19956</v>
      </c>
      <c r="N15" s="1055" t="s">
        <v>19934</v>
      </c>
      <c r="O15" s="1056" t="s">
        <v>19908</v>
      </c>
      <c r="P15" s="1051" t="s">
        <v>95</v>
      </c>
      <c r="Q15" s="1052"/>
      <c r="R15" s="1053"/>
    </row>
    <row r="16">
      <c r="A16" s="1046" t="s">
        <v>1485</v>
      </c>
      <c r="B16" s="1047" t="s">
        <v>19929</v>
      </c>
      <c r="C16" s="1047" t="s">
        <v>6457</v>
      </c>
      <c r="D16" s="1047" t="s">
        <v>45</v>
      </c>
      <c r="E16" s="1047" t="s">
        <v>12</v>
      </c>
      <c r="F16" s="1048" t="s">
        <v>46</v>
      </c>
      <c r="G16" s="1047" t="s">
        <v>19909</v>
      </c>
      <c r="H16" s="1047" t="s">
        <v>19909</v>
      </c>
      <c r="I16" s="1048" t="s">
        <v>19902</v>
      </c>
      <c r="J16" s="1049" t="s">
        <v>19957</v>
      </c>
      <c r="K16" s="1049" t="s">
        <v>19958</v>
      </c>
      <c r="L16" s="1049" t="s">
        <v>19959</v>
      </c>
      <c r="M16" s="1049" t="s">
        <v>19960</v>
      </c>
      <c r="N16" s="1055" t="s">
        <v>19934</v>
      </c>
      <c r="O16" s="1056" t="s">
        <v>19908</v>
      </c>
      <c r="P16" s="1051" t="s">
        <v>95</v>
      </c>
      <c r="Q16" s="1052"/>
      <c r="R16" s="1053"/>
    </row>
    <row r="17">
      <c r="A17" s="1046" t="s">
        <v>1491</v>
      </c>
      <c r="B17" s="1047" t="s">
        <v>19929</v>
      </c>
      <c r="C17" s="1047" t="s">
        <v>6457</v>
      </c>
      <c r="D17" s="1047" t="s">
        <v>45</v>
      </c>
      <c r="E17" s="1047" t="s">
        <v>11</v>
      </c>
      <c r="F17" s="1048" t="s">
        <v>46</v>
      </c>
      <c r="G17" s="1047" t="s">
        <v>19909</v>
      </c>
      <c r="H17" s="1047" t="s">
        <v>19909</v>
      </c>
      <c r="I17" s="1048" t="s">
        <v>19902</v>
      </c>
      <c r="J17" s="1049" t="s">
        <v>19957</v>
      </c>
      <c r="K17" s="1049" t="s">
        <v>19961</v>
      </c>
      <c r="L17" s="1049" t="s">
        <v>19962</v>
      </c>
      <c r="M17" s="1049" t="s">
        <v>19963</v>
      </c>
      <c r="N17" s="1055" t="s">
        <v>19934</v>
      </c>
      <c r="O17" s="1056" t="s">
        <v>19908</v>
      </c>
      <c r="P17" s="1051" t="s">
        <v>95</v>
      </c>
      <c r="Q17" s="1052"/>
      <c r="R17" s="1053"/>
    </row>
    <row r="18">
      <c r="A18" s="1046" t="s">
        <v>1497</v>
      </c>
      <c r="B18" s="1047" t="s">
        <v>19964</v>
      </c>
      <c r="C18" s="1047" t="s">
        <v>6457</v>
      </c>
      <c r="D18" s="1047" t="s">
        <v>45</v>
      </c>
      <c r="E18" s="1047" t="s">
        <v>11</v>
      </c>
      <c r="F18" s="1048" t="s">
        <v>46</v>
      </c>
      <c r="G18" s="1047" t="s">
        <v>19909</v>
      </c>
      <c r="H18" s="1047" t="s">
        <v>19909</v>
      </c>
      <c r="I18" s="1048" t="s">
        <v>19902</v>
      </c>
      <c r="J18" s="1049" t="s">
        <v>19965</v>
      </c>
      <c r="K18" s="1049" t="s">
        <v>19966</v>
      </c>
      <c r="L18" s="1049" t="s">
        <v>19932</v>
      </c>
      <c r="M18" s="1049" t="s">
        <v>19967</v>
      </c>
      <c r="N18" s="1055" t="s">
        <v>19934</v>
      </c>
      <c r="O18" s="1056" t="s">
        <v>19908</v>
      </c>
      <c r="P18" s="1051" t="s">
        <v>95</v>
      </c>
      <c r="Q18" s="1052"/>
      <c r="R18" s="1053"/>
    </row>
    <row r="19">
      <c r="A19" s="1046" t="s">
        <v>1504</v>
      </c>
      <c r="B19" s="1047" t="s">
        <v>19964</v>
      </c>
      <c r="C19" s="1047" t="s">
        <v>6457</v>
      </c>
      <c r="D19" s="1047" t="s">
        <v>45</v>
      </c>
      <c r="E19" s="1047" t="s">
        <v>11</v>
      </c>
      <c r="F19" s="1048" t="s">
        <v>46</v>
      </c>
      <c r="G19" s="1047" t="s">
        <v>19909</v>
      </c>
      <c r="H19" s="1047" t="s">
        <v>19909</v>
      </c>
      <c r="I19" s="1048" t="s">
        <v>19902</v>
      </c>
      <c r="J19" s="1049" t="s">
        <v>19965</v>
      </c>
      <c r="K19" s="1049" t="s">
        <v>19935</v>
      </c>
      <c r="L19" s="1049" t="s">
        <v>19936</v>
      </c>
      <c r="M19" s="1054" t="s">
        <v>19937</v>
      </c>
      <c r="N19" s="1055" t="s">
        <v>19934</v>
      </c>
      <c r="O19" s="1056" t="s">
        <v>19908</v>
      </c>
      <c r="P19" s="1051" t="s">
        <v>95</v>
      </c>
      <c r="Q19" s="1052"/>
      <c r="R19" s="1053"/>
    </row>
    <row r="20">
      <c r="A20" s="1046" t="s">
        <v>1511</v>
      </c>
      <c r="B20" s="1047" t="s">
        <v>19964</v>
      </c>
      <c r="C20" s="1047" t="s">
        <v>6457</v>
      </c>
      <c r="D20" s="1047" t="s">
        <v>45</v>
      </c>
      <c r="E20" s="1057" t="s">
        <v>12</v>
      </c>
      <c r="F20" s="1048" t="s">
        <v>46</v>
      </c>
      <c r="G20" s="1047" t="s">
        <v>19909</v>
      </c>
      <c r="H20" s="1047" t="s">
        <v>19909</v>
      </c>
      <c r="I20" s="1048" t="s">
        <v>19902</v>
      </c>
      <c r="J20" s="1049" t="s">
        <v>19965</v>
      </c>
      <c r="K20" s="1049" t="s">
        <v>19968</v>
      </c>
      <c r="L20" s="1049" t="s">
        <v>19969</v>
      </c>
      <c r="M20" s="1054" t="s">
        <v>19970</v>
      </c>
      <c r="N20" s="1055" t="s">
        <v>19934</v>
      </c>
      <c r="O20" s="1056" t="s">
        <v>19908</v>
      </c>
      <c r="P20" s="1051" t="s">
        <v>95</v>
      </c>
      <c r="Q20" s="1052"/>
      <c r="R20" s="1053"/>
    </row>
    <row r="21">
      <c r="A21" s="1046" t="s">
        <v>1517</v>
      </c>
      <c r="B21" s="1047" t="s">
        <v>19964</v>
      </c>
      <c r="C21" s="1047" t="s">
        <v>6457</v>
      </c>
      <c r="D21" s="1047" t="s">
        <v>45</v>
      </c>
      <c r="E21" s="1047" t="s">
        <v>11</v>
      </c>
      <c r="F21" s="1048" t="s">
        <v>46</v>
      </c>
      <c r="G21" s="1047" t="s">
        <v>19909</v>
      </c>
      <c r="H21" s="1047" t="s">
        <v>19909</v>
      </c>
      <c r="I21" s="1048" t="s">
        <v>19902</v>
      </c>
      <c r="J21" s="1049" t="s">
        <v>19965</v>
      </c>
      <c r="K21" s="1049" t="s">
        <v>19971</v>
      </c>
      <c r="L21" s="1049" t="s">
        <v>19972</v>
      </c>
      <c r="M21" s="1054" t="s">
        <v>19973</v>
      </c>
      <c r="N21" s="1055" t="s">
        <v>19934</v>
      </c>
      <c r="O21" s="1056" t="s">
        <v>19908</v>
      </c>
      <c r="P21" s="1051" t="s">
        <v>95</v>
      </c>
      <c r="Q21" s="1052"/>
      <c r="R21" s="1053"/>
    </row>
    <row r="22">
      <c r="A22" s="1046" t="s">
        <v>1523</v>
      </c>
      <c r="B22" s="1047" t="s">
        <v>19964</v>
      </c>
      <c r="C22" s="1047" t="s">
        <v>6457</v>
      </c>
      <c r="D22" s="1047" t="s">
        <v>45</v>
      </c>
      <c r="E22" s="1047" t="s">
        <v>11</v>
      </c>
      <c r="F22" s="1048" t="s">
        <v>46</v>
      </c>
      <c r="G22" s="1047" t="s">
        <v>19909</v>
      </c>
      <c r="H22" s="1047" t="s">
        <v>19909</v>
      </c>
      <c r="I22" s="1048" t="s">
        <v>19902</v>
      </c>
      <c r="J22" s="1049" t="s">
        <v>19950</v>
      </c>
      <c r="K22" s="1049" t="s">
        <v>19951</v>
      </c>
      <c r="L22" s="1049" t="s">
        <v>19948</v>
      </c>
      <c r="M22" s="1049" t="s">
        <v>19974</v>
      </c>
      <c r="N22" s="1055" t="s">
        <v>19934</v>
      </c>
      <c r="O22" s="1056" t="s">
        <v>19908</v>
      </c>
      <c r="P22" s="1051" t="s">
        <v>95</v>
      </c>
      <c r="Q22" s="1052"/>
      <c r="R22" s="1053"/>
    </row>
    <row r="23">
      <c r="A23" s="1046" t="s">
        <v>1530</v>
      </c>
      <c r="B23" s="1047" t="s">
        <v>19964</v>
      </c>
      <c r="C23" s="1047" t="s">
        <v>6457</v>
      </c>
      <c r="D23" s="1047" t="s">
        <v>45</v>
      </c>
      <c r="E23" s="1047" t="s">
        <v>11</v>
      </c>
      <c r="F23" s="1048" t="s">
        <v>46</v>
      </c>
      <c r="G23" s="1047" t="s">
        <v>19909</v>
      </c>
      <c r="H23" s="1047" t="s">
        <v>19909</v>
      </c>
      <c r="I23" s="1048" t="s">
        <v>19902</v>
      </c>
      <c r="J23" s="1049" t="s">
        <v>19953</v>
      </c>
      <c r="K23" s="1049" t="s">
        <v>19975</v>
      </c>
      <c r="L23" s="1049" t="s">
        <v>19976</v>
      </c>
      <c r="M23" s="1049" t="s">
        <v>19956</v>
      </c>
      <c r="N23" s="1055" t="s">
        <v>19934</v>
      </c>
      <c r="O23" s="1056" t="s">
        <v>19908</v>
      </c>
      <c r="P23" s="1051" t="s">
        <v>95</v>
      </c>
      <c r="Q23" s="1052"/>
      <c r="R23" s="1053"/>
    </row>
    <row r="24">
      <c r="A24" s="1046" t="s">
        <v>1536</v>
      </c>
      <c r="B24" s="1047" t="s">
        <v>19964</v>
      </c>
      <c r="C24" s="1047" t="s">
        <v>6457</v>
      </c>
      <c r="D24" s="1047" t="s">
        <v>45</v>
      </c>
      <c r="E24" s="1047" t="s">
        <v>11</v>
      </c>
      <c r="F24" s="1048" t="s">
        <v>46</v>
      </c>
      <c r="G24" s="1047" t="s">
        <v>19909</v>
      </c>
      <c r="H24" s="1047" t="s">
        <v>19909</v>
      </c>
      <c r="I24" s="1048" t="s">
        <v>19902</v>
      </c>
      <c r="J24" s="1049" t="s">
        <v>19957</v>
      </c>
      <c r="K24" s="1049" t="s">
        <v>19958</v>
      </c>
      <c r="L24" s="1049" t="s">
        <v>19959</v>
      </c>
      <c r="M24" s="1049" t="s">
        <v>19977</v>
      </c>
      <c r="N24" s="1055" t="s">
        <v>19934</v>
      </c>
      <c r="O24" s="1056" t="s">
        <v>19908</v>
      </c>
      <c r="P24" s="1051" t="s">
        <v>95</v>
      </c>
      <c r="Q24" s="1052"/>
      <c r="R24" s="1053"/>
    </row>
    <row r="25">
      <c r="A25" s="1046" t="s">
        <v>1542</v>
      </c>
      <c r="B25" s="1047" t="s">
        <v>19964</v>
      </c>
      <c r="C25" s="1047" t="s">
        <v>6457</v>
      </c>
      <c r="D25" s="1047" t="s">
        <v>45</v>
      </c>
      <c r="E25" s="1047" t="s">
        <v>11</v>
      </c>
      <c r="F25" s="1048" t="s">
        <v>46</v>
      </c>
      <c r="G25" s="1047" t="s">
        <v>19909</v>
      </c>
      <c r="H25" s="1047" t="s">
        <v>19909</v>
      </c>
      <c r="I25" s="1048" t="s">
        <v>19902</v>
      </c>
      <c r="J25" s="1049" t="s">
        <v>19978</v>
      </c>
      <c r="K25" s="1049" t="s">
        <v>19961</v>
      </c>
      <c r="L25" s="1049" t="s">
        <v>19979</v>
      </c>
      <c r="M25" s="1049" t="s">
        <v>19963</v>
      </c>
      <c r="N25" s="1055" t="s">
        <v>19934</v>
      </c>
      <c r="O25" s="1056" t="s">
        <v>19908</v>
      </c>
      <c r="P25" s="1051" t="s">
        <v>95</v>
      </c>
      <c r="Q25" s="1052"/>
      <c r="R25" s="1053"/>
    </row>
    <row r="26">
      <c r="A26" s="1046" t="s">
        <v>1549</v>
      </c>
      <c r="B26" s="1047" t="s">
        <v>19980</v>
      </c>
      <c r="C26" s="1047" t="s">
        <v>6457</v>
      </c>
      <c r="D26" s="1047" t="s">
        <v>45</v>
      </c>
      <c r="E26" s="1047" t="s">
        <v>11</v>
      </c>
      <c r="F26" s="1048" t="s">
        <v>46</v>
      </c>
      <c r="G26" s="1047" t="s">
        <v>19909</v>
      </c>
      <c r="H26" s="1047" t="s">
        <v>19909</v>
      </c>
      <c r="I26" s="1048" t="s">
        <v>19902</v>
      </c>
      <c r="J26" s="1049" t="s">
        <v>19981</v>
      </c>
      <c r="K26" s="1049" t="s">
        <v>19931</v>
      </c>
      <c r="L26" s="1049" t="s">
        <v>19932</v>
      </c>
      <c r="M26" s="1054" t="s">
        <v>19933</v>
      </c>
      <c r="N26" s="1055" t="s">
        <v>19934</v>
      </c>
      <c r="O26" s="1056" t="s">
        <v>19908</v>
      </c>
      <c r="P26" s="1051" t="s">
        <v>95</v>
      </c>
      <c r="Q26" s="1052"/>
      <c r="R26" s="1053"/>
    </row>
    <row r="27">
      <c r="A27" s="1046" t="s">
        <v>1557</v>
      </c>
      <c r="B27" s="1047" t="s">
        <v>19980</v>
      </c>
      <c r="C27" s="1047" t="s">
        <v>6457</v>
      </c>
      <c r="D27" s="1047" t="s">
        <v>45</v>
      </c>
      <c r="E27" s="1047" t="s">
        <v>11</v>
      </c>
      <c r="F27" s="1048" t="s">
        <v>46</v>
      </c>
      <c r="G27" s="1047" t="s">
        <v>19909</v>
      </c>
      <c r="H27" s="1047" t="s">
        <v>19909</v>
      </c>
      <c r="I27" s="1048" t="s">
        <v>19902</v>
      </c>
      <c r="J27" s="1049" t="s">
        <v>19981</v>
      </c>
      <c r="K27" s="1049" t="s">
        <v>19935</v>
      </c>
      <c r="L27" s="1049" t="s">
        <v>19936</v>
      </c>
      <c r="M27" s="1054" t="s">
        <v>19937</v>
      </c>
      <c r="N27" s="1055" t="s">
        <v>19934</v>
      </c>
      <c r="O27" s="1056" t="s">
        <v>19908</v>
      </c>
      <c r="P27" s="1051" t="s">
        <v>95</v>
      </c>
      <c r="Q27" s="1052"/>
      <c r="R27" s="1053"/>
    </row>
    <row r="28">
      <c r="A28" s="1046" t="s">
        <v>1562</v>
      </c>
      <c r="B28" s="1047" t="s">
        <v>19980</v>
      </c>
      <c r="C28" s="1047" t="s">
        <v>6457</v>
      </c>
      <c r="D28" s="1047" t="s">
        <v>45</v>
      </c>
      <c r="E28" s="1047" t="s">
        <v>11</v>
      </c>
      <c r="F28" s="1048" t="s">
        <v>46</v>
      </c>
      <c r="G28" s="1047" t="s">
        <v>19909</v>
      </c>
      <c r="H28" s="1047" t="s">
        <v>19909</v>
      </c>
      <c r="I28" s="1048" t="s">
        <v>19902</v>
      </c>
      <c r="J28" s="1049" t="s">
        <v>19981</v>
      </c>
      <c r="K28" s="1049" t="s">
        <v>19938</v>
      </c>
      <c r="L28" s="1049" t="s">
        <v>19939</v>
      </c>
      <c r="M28" s="1054" t="s">
        <v>19940</v>
      </c>
      <c r="N28" s="1055" t="s">
        <v>19934</v>
      </c>
      <c r="O28" s="1056" t="s">
        <v>19908</v>
      </c>
      <c r="P28" s="1051" t="s">
        <v>95</v>
      </c>
      <c r="Q28" s="1052"/>
      <c r="R28" s="1053"/>
    </row>
    <row r="29">
      <c r="A29" s="1046" t="s">
        <v>1568</v>
      </c>
      <c r="B29" s="1047" t="s">
        <v>19980</v>
      </c>
      <c r="C29" s="1047" t="s">
        <v>6457</v>
      </c>
      <c r="D29" s="1047" t="s">
        <v>45</v>
      </c>
      <c r="E29" s="1047" t="s">
        <v>11</v>
      </c>
      <c r="F29" s="1048" t="s">
        <v>46</v>
      </c>
      <c r="G29" s="1047" t="s">
        <v>19909</v>
      </c>
      <c r="H29" s="1047" t="s">
        <v>19909</v>
      </c>
      <c r="I29" s="1048" t="s">
        <v>19902</v>
      </c>
      <c r="J29" s="1049" t="s">
        <v>19950</v>
      </c>
      <c r="K29" s="1049" t="s">
        <v>19951</v>
      </c>
      <c r="L29" s="1049" t="s">
        <v>19948</v>
      </c>
      <c r="M29" s="1049" t="s">
        <v>19952</v>
      </c>
      <c r="N29" s="1055" t="s">
        <v>19934</v>
      </c>
      <c r="O29" s="1056" t="s">
        <v>19908</v>
      </c>
      <c r="P29" s="1051" t="s">
        <v>95</v>
      </c>
      <c r="Q29" s="1052"/>
      <c r="R29" s="1053"/>
    </row>
    <row r="30">
      <c r="A30" s="1046" t="s">
        <v>1574</v>
      </c>
      <c r="B30" s="1047" t="s">
        <v>19980</v>
      </c>
      <c r="C30" s="1047" t="s">
        <v>6457</v>
      </c>
      <c r="D30" s="1047" t="s">
        <v>45</v>
      </c>
      <c r="E30" s="1047" t="s">
        <v>11</v>
      </c>
      <c r="F30" s="1048" t="s">
        <v>46</v>
      </c>
      <c r="G30" s="1047" t="s">
        <v>19909</v>
      </c>
      <c r="H30" s="1047" t="s">
        <v>19909</v>
      </c>
      <c r="I30" s="1048" t="s">
        <v>19902</v>
      </c>
      <c r="J30" s="1049" t="s">
        <v>19953</v>
      </c>
      <c r="K30" s="1049" t="s">
        <v>19954</v>
      </c>
      <c r="L30" s="1049" t="s">
        <v>19955</v>
      </c>
      <c r="M30" s="1049" t="s">
        <v>19956</v>
      </c>
      <c r="N30" s="1055" t="s">
        <v>19934</v>
      </c>
      <c r="O30" s="1056" t="s">
        <v>19908</v>
      </c>
      <c r="P30" s="1051" t="s">
        <v>95</v>
      </c>
      <c r="Q30" s="1052"/>
      <c r="R30" s="1053"/>
    </row>
    <row r="31">
      <c r="A31" s="1046" t="s">
        <v>1580</v>
      </c>
      <c r="B31" s="1047" t="s">
        <v>19980</v>
      </c>
      <c r="C31" s="1047" t="s">
        <v>6457</v>
      </c>
      <c r="D31" s="1047" t="s">
        <v>45</v>
      </c>
      <c r="E31" s="1047" t="s">
        <v>11</v>
      </c>
      <c r="F31" s="1048" t="s">
        <v>46</v>
      </c>
      <c r="G31" s="1047" t="s">
        <v>19909</v>
      </c>
      <c r="H31" s="1047" t="s">
        <v>19909</v>
      </c>
      <c r="I31" s="1048" t="s">
        <v>19902</v>
      </c>
      <c r="J31" s="1049" t="s">
        <v>19957</v>
      </c>
      <c r="K31" s="1049" t="s">
        <v>19958</v>
      </c>
      <c r="L31" s="1049" t="s">
        <v>19959</v>
      </c>
      <c r="M31" s="1049" t="s">
        <v>19960</v>
      </c>
      <c r="N31" s="1055" t="s">
        <v>19934</v>
      </c>
      <c r="O31" s="1056" t="s">
        <v>19908</v>
      </c>
      <c r="P31" s="1051" t="s">
        <v>95</v>
      </c>
      <c r="Q31" s="1052"/>
      <c r="R31" s="1053"/>
    </row>
    <row r="32">
      <c r="A32" s="1046" t="s">
        <v>1586</v>
      </c>
      <c r="B32" s="1047" t="s">
        <v>19980</v>
      </c>
      <c r="C32" s="1047" t="s">
        <v>6457</v>
      </c>
      <c r="D32" s="1047" t="s">
        <v>45</v>
      </c>
      <c r="E32" s="1047" t="s">
        <v>11</v>
      </c>
      <c r="F32" s="1048" t="s">
        <v>46</v>
      </c>
      <c r="G32" s="1047" t="s">
        <v>19909</v>
      </c>
      <c r="H32" s="1047" t="s">
        <v>19909</v>
      </c>
      <c r="I32" s="1048" t="s">
        <v>19902</v>
      </c>
      <c r="J32" s="1049" t="s">
        <v>19957</v>
      </c>
      <c r="K32" s="1049" t="s">
        <v>19961</v>
      </c>
      <c r="L32" s="1049" t="s">
        <v>19962</v>
      </c>
      <c r="M32" s="1049" t="s">
        <v>19963</v>
      </c>
      <c r="N32" s="1055" t="s">
        <v>19934</v>
      </c>
      <c r="O32" s="1056" t="s">
        <v>19908</v>
      </c>
      <c r="P32" s="1051" t="s">
        <v>95</v>
      </c>
      <c r="Q32" s="1052"/>
      <c r="R32" s="1053"/>
    </row>
    <row r="33">
      <c r="A33" s="1046" t="s">
        <v>1592</v>
      </c>
      <c r="B33" s="1047" t="s">
        <v>19982</v>
      </c>
      <c r="C33" s="1047" t="s">
        <v>5058</v>
      </c>
      <c r="D33" s="1047" t="s">
        <v>45</v>
      </c>
      <c r="E33" s="1047" t="s">
        <v>11</v>
      </c>
      <c r="F33" s="1048" t="s">
        <v>46</v>
      </c>
      <c r="G33" s="1047" t="s">
        <v>19909</v>
      </c>
      <c r="H33" s="1047" t="s">
        <v>19909</v>
      </c>
      <c r="I33" s="1048" t="s">
        <v>19902</v>
      </c>
      <c r="J33" s="1049" t="s">
        <v>19983</v>
      </c>
      <c r="K33" s="1049" t="s">
        <v>19984</v>
      </c>
      <c r="L33" s="1049" t="s">
        <v>19985</v>
      </c>
      <c r="M33" s="1049" t="s">
        <v>19986</v>
      </c>
      <c r="N33" s="1055" t="s">
        <v>19934</v>
      </c>
      <c r="O33" s="1056" t="s">
        <v>19908</v>
      </c>
      <c r="P33" s="1051" t="s">
        <v>95</v>
      </c>
      <c r="Q33" s="1052"/>
      <c r="R33" s="1053"/>
    </row>
    <row r="34">
      <c r="A34" s="1046" t="s">
        <v>1598</v>
      </c>
      <c r="B34" s="1047" t="s">
        <v>19982</v>
      </c>
      <c r="C34" s="1047" t="s">
        <v>5058</v>
      </c>
      <c r="D34" s="1047" t="s">
        <v>45</v>
      </c>
      <c r="E34" s="1047" t="s">
        <v>11</v>
      </c>
      <c r="F34" s="1048" t="s">
        <v>46</v>
      </c>
      <c r="G34" s="1047" t="s">
        <v>19909</v>
      </c>
      <c r="H34" s="1047" t="s">
        <v>19909</v>
      </c>
      <c r="I34" s="1048" t="s">
        <v>19902</v>
      </c>
      <c r="J34" s="1049" t="s">
        <v>19983</v>
      </c>
      <c r="K34" s="1049" t="s">
        <v>19987</v>
      </c>
      <c r="L34" s="1049" t="s">
        <v>19988</v>
      </c>
      <c r="M34" s="1049" t="s">
        <v>19989</v>
      </c>
      <c r="N34" s="1055" t="s">
        <v>19934</v>
      </c>
      <c r="O34" s="1056" t="s">
        <v>19908</v>
      </c>
      <c r="P34" s="1051" t="s">
        <v>95</v>
      </c>
      <c r="Q34" s="1052"/>
      <c r="R34" s="1053"/>
    </row>
    <row r="35">
      <c r="A35" s="1046" t="s">
        <v>1603</v>
      </c>
      <c r="B35" s="1047" t="s">
        <v>19982</v>
      </c>
      <c r="C35" s="1047" t="s">
        <v>5058</v>
      </c>
      <c r="D35" s="1047" t="s">
        <v>45</v>
      </c>
      <c r="E35" s="1047" t="s">
        <v>11</v>
      </c>
      <c r="F35" s="1048" t="s">
        <v>46</v>
      </c>
      <c r="G35" s="1047" t="s">
        <v>19909</v>
      </c>
      <c r="H35" s="1047" t="s">
        <v>19909</v>
      </c>
      <c r="I35" s="1048" t="s">
        <v>19902</v>
      </c>
      <c r="J35" s="1049" t="s">
        <v>19983</v>
      </c>
      <c r="K35" s="1049" t="s">
        <v>19990</v>
      </c>
      <c r="L35" s="1049" t="s">
        <v>19991</v>
      </c>
      <c r="M35" s="1049" t="s">
        <v>19992</v>
      </c>
      <c r="N35" s="1055" t="s">
        <v>19934</v>
      </c>
      <c r="O35" s="1056" t="s">
        <v>19908</v>
      </c>
      <c r="P35" s="1051" t="s">
        <v>95</v>
      </c>
      <c r="Q35" s="1052"/>
      <c r="R35" s="1053"/>
    </row>
    <row r="36">
      <c r="A36" s="1046" t="s">
        <v>1608</v>
      </c>
      <c r="B36" s="1047" t="s">
        <v>19982</v>
      </c>
      <c r="C36" s="1047" t="s">
        <v>5058</v>
      </c>
      <c r="D36" s="1047" t="s">
        <v>45</v>
      </c>
      <c r="E36" s="1047" t="s">
        <v>11</v>
      </c>
      <c r="F36" s="1048" t="s">
        <v>46</v>
      </c>
      <c r="G36" s="1047" t="s">
        <v>19909</v>
      </c>
      <c r="H36" s="1047" t="s">
        <v>19909</v>
      </c>
      <c r="I36" s="1048" t="s">
        <v>19902</v>
      </c>
      <c r="J36" s="1049" t="s">
        <v>19983</v>
      </c>
      <c r="K36" s="1049" t="s">
        <v>19993</v>
      </c>
      <c r="L36" s="1049" t="s">
        <v>19994</v>
      </c>
      <c r="M36" s="1049" t="s">
        <v>19946</v>
      </c>
      <c r="N36" s="1055" t="s">
        <v>19934</v>
      </c>
      <c r="O36" s="1056" t="s">
        <v>19908</v>
      </c>
      <c r="P36" s="1051" t="s">
        <v>95</v>
      </c>
      <c r="Q36" s="1052"/>
      <c r="R36" s="1053"/>
    </row>
    <row r="37">
      <c r="A37" s="1046" t="s">
        <v>1613</v>
      </c>
      <c r="B37" s="1047" t="s">
        <v>19982</v>
      </c>
      <c r="C37" s="1047" t="s">
        <v>5058</v>
      </c>
      <c r="D37" s="1047" t="s">
        <v>45</v>
      </c>
      <c r="E37" s="1047" t="s">
        <v>11</v>
      </c>
      <c r="F37" s="1048" t="s">
        <v>46</v>
      </c>
      <c r="G37" s="1047" t="s">
        <v>19909</v>
      </c>
      <c r="H37" s="1047" t="s">
        <v>19909</v>
      </c>
      <c r="I37" s="1048" t="s">
        <v>19902</v>
      </c>
      <c r="J37" s="1049" t="s">
        <v>19983</v>
      </c>
      <c r="K37" s="1049" t="s">
        <v>19995</v>
      </c>
      <c r="L37" s="1049" t="s">
        <v>19996</v>
      </c>
      <c r="M37" s="1049" t="s">
        <v>19997</v>
      </c>
      <c r="N37" s="1055" t="s">
        <v>19934</v>
      </c>
      <c r="O37" s="1056" t="s">
        <v>19908</v>
      </c>
      <c r="P37" s="1051" t="s">
        <v>95</v>
      </c>
      <c r="Q37" s="1052"/>
      <c r="R37" s="1053"/>
    </row>
    <row r="38">
      <c r="A38" s="1046" t="s">
        <v>1617</v>
      </c>
      <c r="B38" s="1047" t="s">
        <v>19982</v>
      </c>
      <c r="C38" s="1047" t="s">
        <v>5058</v>
      </c>
      <c r="D38" s="1047" t="s">
        <v>45</v>
      </c>
      <c r="E38" s="1047" t="s">
        <v>11</v>
      </c>
      <c r="F38" s="1048" t="s">
        <v>46</v>
      </c>
      <c r="G38" s="1047" t="s">
        <v>19909</v>
      </c>
      <c r="H38" s="1047" t="s">
        <v>19909</v>
      </c>
      <c r="I38" s="1048" t="s">
        <v>19902</v>
      </c>
      <c r="J38" s="1049" t="s">
        <v>19998</v>
      </c>
      <c r="K38" s="1049" t="s">
        <v>19999</v>
      </c>
      <c r="L38" s="1049" t="s">
        <v>20000</v>
      </c>
      <c r="M38" s="1049" t="s">
        <v>20001</v>
      </c>
      <c r="N38" s="1055" t="s">
        <v>19934</v>
      </c>
      <c r="O38" s="1056" t="s">
        <v>19908</v>
      </c>
      <c r="P38" s="1051" t="s">
        <v>95</v>
      </c>
      <c r="Q38" s="1052"/>
      <c r="R38" s="1053"/>
    </row>
    <row r="39">
      <c r="A39" s="1046" t="s">
        <v>1621</v>
      </c>
      <c r="B39" s="1047" t="s">
        <v>19982</v>
      </c>
      <c r="C39" s="1047" t="s">
        <v>5058</v>
      </c>
      <c r="D39" s="1047" t="s">
        <v>45</v>
      </c>
      <c r="E39" s="1047" t="s">
        <v>11</v>
      </c>
      <c r="F39" s="1048" t="s">
        <v>46</v>
      </c>
      <c r="G39" s="1047" t="s">
        <v>19909</v>
      </c>
      <c r="H39" s="1047" t="s">
        <v>19909</v>
      </c>
      <c r="I39" s="1048" t="s">
        <v>19902</v>
      </c>
      <c r="J39" s="1049" t="s">
        <v>20002</v>
      </c>
      <c r="K39" s="1049" t="s">
        <v>20003</v>
      </c>
      <c r="L39" s="1049" t="s">
        <v>20004</v>
      </c>
      <c r="M39" s="1049" t="s">
        <v>20005</v>
      </c>
      <c r="N39" s="1055" t="s">
        <v>19934</v>
      </c>
      <c r="O39" s="1056" t="s">
        <v>19908</v>
      </c>
      <c r="P39" s="1051" t="s">
        <v>95</v>
      </c>
      <c r="Q39" s="1052"/>
      <c r="R39" s="1053"/>
    </row>
    <row r="40">
      <c r="A40" s="1046" t="s">
        <v>1628</v>
      </c>
      <c r="B40" s="1048" t="s">
        <v>20006</v>
      </c>
      <c r="C40" s="1048" t="s">
        <v>16127</v>
      </c>
      <c r="D40" s="1048" t="s">
        <v>45</v>
      </c>
      <c r="E40" s="1047" t="s">
        <v>11</v>
      </c>
      <c r="F40" s="1048" t="s">
        <v>46</v>
      </c>
      <c r="G40" s="1047" t="s">
        <v>20007</v>
      </c>
      <c r="H40" s="1047" t="s">
        <v>20008</v>
      </c>
      <c r="I40" s="1048" t="s">
        <v>19902</v>
      </c>
      <c r="J40" s="1054" t="s">
        <v>20009</v>
      </c>
      <c r="K40" s="1049" t="s">
        <v>20010</v>
      </c>
      <c r="L40" s="1054" t="s">
        <v>20011</v>
      </c>
      <c r="M40" s="1049" t="s">
        <v>20012</v>
      </c>
      <c r="N40" s="1050" t="s">
        <v>19907</v>
      </c>
      <c r="O40" s="1050" t="s">
        <v>19908</v>
      </c>
      <c r="P40" s="1051" t="s">
        <v>95</v>
      </c>
      <c r="Q40" s="1052"/>
      <c r="R40" s="1053"/>
    </row>
    <row r="41">
      <c r="A41" s="1046" t="s">
        <v>1633</v>
      </c>
      <c r="B41" s="1048" t="s">
        <v>20006</v>
      </c>
      <c r="C41" s="1048" t="s">
        <v>16127</v>
      </c>
      <c r="D41" s="1048" t="s">
        <v>45</v>
      </c>
      <c r="E41" s="1047" t="s">
        <v>11</v>
      </c>
      <c r="F41" s="1048" t="s">
        <v>46</v>
      </c>
      <c r="G41" s="1047" t="s">
        <v>20007</v>
      </c>
      <c r="H41" s="1047" t="s">
        <v>20008</v>
      </c>
      <c r="I41" s="1048" t="s">
        <v>19902</v>
      </c>
      <c r="J41" s="1054" t="s">
        <v>20009</v>
      </c>
      <c r="K41" s="1049" t="s">
        <v>20013</v>
      </c>
      <c r="L41" s="1054" t="s">
        <v>20014</v>
      </c>
      <c r="M41" s="1049" t="s">
        <v>20015</v>
      </c>
      <c r="N41" s="1050" t="s">
        <v>19907</v>
      </c>
      <c r="O41" s="1050" t="s">
        <v>19908</v>
      </c>
      <c r="P41" s="1051" t="s">
        <v>95</v>
      </c>
      <c r="Q41" s="1052"/>
      <c r="R41" s="1053"/>
    </row>
    <row r="42">
      <c r="A42" s="1046" t="s">
        <v>1639</v>
      </c>
      <c r="B42" s="1048" t="s">
        <v>20006</v>
      </c>
      <c r="C42" s="1048" t="s">
        <v>16127</v>
      </c>
      <c r="D42" s="1048" t="s">
        <v>45</v>
      </c>
      <c r="E42" s="1047" t="s">
        <v>11</v>
      </c>
      <c r="F42" s="1048" t="s">
        <v>46</v>
      </c>
      <c r="G42" s="1047" t="s">
        <v>20007</v>
      </c>
      <c r="H42" s="1047" t="s">
        <v>20008</v>
      </c>
      <c r="I42" s="1048" t="s">
        <v>19902</v>
      </c>
      <c r="J42" s="1054" t="s">
        <v>20009</v>
      </c>
      <c r="K42" s="1049" t="s">
        <v>20016</v>
      </c>
      <c r="L42" s="1054" t="s">
        <v>20017</v>
      </c>
      <c r="M42" s="1049" t="s">
        <v>20018</v>
      </c>
      <c r="N42" s="1050" t="s">
        <v>19907</v>
      </c>
      <c r="O42" s="1050" t="s">
        <v>19908</v>
      </c>
      <c r="P42" s="1051" t="s">
        <v>95</v>
      </c>
      <c r="Q42" s="1052"/>
      <c r="R42" s="1053"/>
    </row>
    <row r="43">
      <c r="A43" s="1046" t="s">
        <v>1645</v>
      </c>
      <c r="B43" s="1048" t="s">
        <v>20006</v>
      </c>
      <c r="C43" s="1048" t="s">
        <v>16127</v>
      </c>
      <c r="D43" s="1048" t="s">
        <v>45</v>
      </c>
      <c r="E43" s="1047" t="s">
        <v>12</v>
      </c>
      <c r="F43" s="1048" t="s">
        <v>46</v>
      </c>
      <c r="G43" s="1047" t="s">
        <v>20007</v>
      </c>
      <c r="H43" s="1047" t="s">
        <v>20008</v>
      </c>
      <c r="I43" s="1048" t="s">
        <v>19902</v>
      </c>
      <c r="J43" s="1054" t="s">
        <v>20009</v>
      </c>
      <c r="K43" s="1049" t="s">
        <v>20019</v>
      </c>
      <c r="L43" s="1054" t="s">
        <v>20011</v>
      </c>
      <c r="M43" s="1049" t="s">
        <v>20020</v>
      </c>
      <c r="N43" s="1050" t="s">
        <v>19907</v>
      </c>
      <c r="O43" s="1050" t="s">
        <v>19908</v>
      </c>
      <c r="P43" s="1051" t="s">
        <v>95</v>
      </c>
      <c r="Q43" s="1052"/>
      <c r="R43" s="1053"/>
    </row>
    <row r="44">
      <c r="A44" s="1046" t="s">
        <v>1650</v>
      </c>
      <c r="B44" s="1048" t="s">
        <v>20006</v>
      </c>
      <c r="C44" s="1048" t="s">
        <v>16127</v>
      </c>
      <c r="D44" s="1048" t="s">
        <v>45</v>
      </c>
      <c r="E44" s="1047" t="s">
        <v>11</v>
      </c>
      <c r="F44" s="1048" t="s">
        <v>46</v>
      </c>
      <c r="G44" s="1047" t="s">
        <v>20007</v>
      </c>
      <c r="H44" s="1047" t="s">
        <v>20008</v>
      </c>
      <c r="I44" s="1048" t="s">
        <v>19902</v>
      </c>
      <c r="J44" s="1054" t="s">
        <v>20021</v>
      </c>
      <c r="K44" s="1049" t="s">
        <v>20022</v>
      </c>
      <c r="L44" s="1054" t="s">
        <v>20023</v>
      </c>
      <c r="M44" s="1049" t="s">
        <v>20024</v>
      </c>
      <c r="N44" s="1050" t="s">
        <v>19907</v>
      </c>
      <c r="O44" s="1050" t="s">
        <v>19908</v>
      </c>
      <c r="P44" s="1051" t="s">
        <v>95</v>
      </c>
      <c r="Q44" s="1052"/>
      <c r="R44" s="1053"/>
    </row>
    <row r="45">
      <c r="A45" s="1046" t="s">
        <v>1654</v>
      </c>
      <c r="B45" s="1048" t="s">
        <v>20006</v>
      </c>
      <c r="C45" s="1048" t="s">
        <v>16127</v>
      </c>
      <c r="D45" s="1048" t="s">
        <v>45</v>
      </c>
      <c r="E45" s="1047" t="s">
        <v>12</v>
      </c>
      <c r="F45" s="1048" t="s">
        <v>46</v>
      </c>
      <c r="G45" s="1047" t="s">
        <v>20007</v>
      </c>
      <c r="H45" s="1047" t="s">
        <v>20008</v>
      </c>
      <c r="I45" s="1048" t="s">
        <v>19902</v>
      </c>
      <c r="J45" s="1054" t="s">
        <v>20009</v>
      </c>
      <c r="K45" s="1049" t="s">
        <v>20025</v>
      </c>
      <c r="L45" s="1054" t="s">
        <v>20026</v>
      </c>
      <c r="M45" s="1049" t="s">
        <v>20027</v>
      </c>
      <c r="N45" s="1050" t="s">
        <v>19907</v>
      </c>
      <c r="O45" s="1050" t="s">
        <v>19908</v>
      </c>
      <c r="P45" s="1051" t="s">
        <v>95</v>
      </c>
      <c r="Q45" s="1052"/>
      <c r="R45" s="1053"/>
    </row>
    <row r="46">
      <c r="A46" s="1046" t="s">
        <v>1661</v>
      </c>
      <c r="B46" s="1048" t="s">
        <v>20006</v>
      </c>
      <c r="C46" s="1048" t="s">
        <v>16127</v>
      </c>
      <c r="D46" s="1048" t="s">
        <v>45</v>
      </c>
      <c r="E46" s="1047" t="s">
        <v>11</v>
      </c>
      <c r="F46" s="1048" t="s">
        <v>46</v>
      </c>
      <c r="G46" s="1047" t="s">
        <v>20007</v>
      </c>
      <c r="H46" s="1047" t="s">
        <v>20008</v>
      </c>
      <c r="I46" s="1048" t="s">
        <v>19902</v>
      </c>
      <c r="J46" s="1054" t="s">
        <v>20009</v>
      </c>
      <c r="K46" s="1049" t="s">
        <v>20028</v>
      </c>
      <c r="L46" s="1054" t="s">
        <v>20026</v>
      </c>
      <c r="M46" s="1049" t="s">
        <v>20029</v>
      </c>
      <c r="N46" s="1050" t="s">
        <v>19907</v>
      </c>
      <c r="O46" s="1050" t="s">
        <v>19908</v>
      </c>
      <c r="P46" s="1051" t="s">
        <v>95</v>
      </c>
      <c r="Q46" s="1052"/>
      <c r="R46" s="1053"/>
    </row>
    <row r="47">
      <c r="A47" s="1046" t="s">
        <v>1666</v>
      </c>
      <c r="B47" s="1058" t="s">
        <v>20006</v>
      </c>
      <c r="C47" s="1058" t="s">
        <v>16127</v>
      </c>
      <c r="D47" s="1058" t="s">
        <v>45</v>
      </c>
      <c r="E47" s="1047" t="s">
        <v>12</v>
      </c>
      <c r="F47" s="1048" t="s">
        <v>46</v>
      </c>
      <c r="G47" s="1047" t="s">
        <v>20007</v>
      </c>
      <c r="H47" s="1047" t="s">
        <v>20008</v>
      </c>
      <c r="I47" s="1048" t="s">
        <v>19902</v>
      </c>
      <c r="J47" s="1054" t="s">
        <v>20030</v>
      </c>
      <c r="K47" s="1049" t="s">
        <v>20031</v>
      </c>
      <c r="L47" s="1054" t="s">
        <v>20032</v>
      </c>
      <c r="M47" s="1054" t="s">
        <v>20033</v>
      </c>
      <c r="N47" s="1050" t="s">
        <v>19907</v>
      </c>
      <c r="O47" s="1050" t="s">
        <v>19908</v>
      </c>
      <c r="P47" s="1051" t="s">
        <v>95</v>
      </c>
      <c r="Q47" s="1052"/>
      <c r="R47" s="1053"/>
    </row>
    <row r="48">
      <c r="A48" s="1046" t="s">
        <v>1684</v>
      </c>
      <c r="B48" s="1058" t="s">
        <v>20006</v>
      </c>
      <c r="C48" s="1058" t="s">
        <v>16127</v>
      </c>
      <c r="D48" s="1058" t="s">
        <v>45</v>
      </c>
      <c r="E48" s="1047" t="s">
        <v>12</v>
      </c>
      <c r="F48" s="1048" t="s">
        <v>46</v>
      </c>
      <c r="G48" s="1047" t="s">
        <v>20007</v>
      </c>
      <c r="H48" s="1047" t="s">
        <v>20008</v>
      </c>
      <c r="I48" s="1048" t="s">
        <v>19902</v>
      </c>
      <c r="J48" s="1054" t="s">
        <v>20034</v>
      </c>
      <c r="K48" s="1049" t="s">
        <v>20035</v>
      </c>
      <c r="L48" s="1054" t="s">
        <v>20036</v>
      </c>
      <c r="M48" s="1054" t="s">
        <v>20037</v>
      </c>
      <c r="N48" s="1050" t="s">
        <v>19907</v>
      </c>
      <c r="O48" s="1050" t="s">
        <v>19908</v>
      </c>
      <c r="P48" s="1051" t="s">
        <v>95</v>
      </c>
      <c r="Q48" s="1052"/>
      <c r="R48" s="1053"/>
    </row>
    <row r="49">
      <c r="A49" s="1046" t="s">
        <v>1689</v>
      </c>
      <c r="B49" s="1047" t="s">
        <v>20038</v>
      </c>
      <c r="C49" s="1047" t="s">
        <v>20039</v>
      </c>
      <c r="D49" s="1047" t="s">
        <v>45</v>
      </c>
      <c r="E49" s="1047" t="s">
        <v>11</v>
      </c>
      <c r="F49" s="1048" t="s">
        <v>15</v>
      </c>
      <c r="G49" s="1047" t="s">
        <v>20040</v>
      </c>
      <c r="H49" s="1047" t="s">
        <v>20008</v>
      </c>
      <c r="I49" s="1047" t="s">
        <v>19902</v>
      </c>
      <c r="J49" s="1049" t="s">
        <v>20041</v>
      </c>
      <c r="K49" s="1049" t="s">
        <v>20042</v>
      </c>
      <c r="L49" s="1049" t="s">
        <v>20043</v>
      </c>
      <c r="M49" s="1049" t="s">
        <v>20044</v>
      </c>
      <c r="N49" s="1059">
        <v>45356.0</v>
      </c>
      <c r="O49" s="1060" t="s">
        <v>20045</v>
      </c>
      <c r="P49" s="1060" t="s">
        <v>95</v>
      </c>
      <c r="Q49" s="1052"/>
      <c r="R49" s="1053"/>
    </row>
    <row r="50">
      <c r="A50" s="1046" t="s">
        <v>1694</v>
      </c>
      <c r="B50" s="1047" t="s">
        <v>20046</v>
      </c>
      <c r="C50" s="1047" t="s">
        <v>5481</v>
      </c>
      <c r="D50" s="1047" t="s">
        <v>45</v>
      </c>
      <c r="E50" s="1047" t="s">
        <v>11</v>
      </c>
      <c r="F50" s="1048" t="s">
        <v>15</v>
      </c>
      <c r="G50" s="1047" t="s">
        <v>20047</v>
      </c>
      <c r="H50" s="1047" t="s">
        <v>20048</v>
      </c>
      <c r="I50" s="1047" t="s">
        <v>19902</v>
      </c>
      <c r="J50" s="1049" t="s">
        <v>20049</v>
      </c>
      <c r="K50" s="1049" t="s">
        <v>20050</v>
      </c>
      <c r="L50" s="1049" t="s">
        <v>20051</v>
      </c>
      <c r="M50" s="1049" t="s">
        <v>20052</v>
      </c>
      <c r="N50" s="1050" t="s">
        <v>20053</v>
      </c>
      <c r="O50" s="1050" t="s">
        <v>20054</v>
      </c>
      <c r="P50" s="1051" t="s">
        <v>95</v>
      </c>
      <c r="Q50" s="1052"/>
      <c r="R50" s="1053"/>
    </row>
    <row r="51">
      <c r="A51" s="1046" t="s">
        <v>1700</v>
      </c>
      <c r="B51" s="1047" t="s">
        <v>20055</v>
      </c>
      <c r="C51" s="1058" t="s">
        <v>85</v>
      </c>
      <c r="D51" s="1047" t="s">
        <v>20056</v>
      </c>
      <c r="E51" s="1047" t="s">
        <v>11</v>
      </c>
      <c r="F51" s="1048" t="s">
        <v>15</v>
      </c>
      <c r="G51" s="1047" t="s">
        <v>20047</v>
      </c>
      <c r="H51" s="1047" t="s">
        <v>20057</v>
      </c>
      <c r="I51" s="1047" t="s">
        <v>19902</v>
      </c>
      <c r="J51" s="1054" t="s">
        <v>20058</v>
      </c>
      <c r="K51" s="1049" t="s">
        <v>20059</v>
      </c>
      <c r="L51" s="1049" t="s">
        <v>20060</v>
      </c>
      <c r="M51" s="1049" t="s">
        <v>20061</v>
      </c>
      <c r="N51" s="1050" t="s">
        <v>20053</v>
      </c>
      <c r="O51" s="1050" t="s">
        <v>20054</v>
      </c>
      <c r="P51" s="1051" t="s">
        <v>95</v>
      </c>
      <c r="Q51" s="1052"/>
      <c r="R51" s="1053"/>
    </row>
    <row r="52">
      <c r="A52" s="1046" t="s">
        <v>1706</v>
      </c>
      <c r="B52" s="1047" t="s">
        <v>20055</v>
      </c>
      <c r="C52" s="1058" t="s">
        <v>85</v>
      </c>
      <c r="D52" s="1047" t="s">
        <v>20056</v>
      </c>
      <c r="E52" s="1047" t="s">
        <v>12</v>
      </c>
      <c r="F52" s="1048" t="s">
        <v>15</v>
      </c>
      <c r="G52" s="1047" t="s">
        <v>20047</v>
      </c>
      <c r="H52" s="1047" t="s">
        <v>20057</v>
      </c>
      <c r="I52" s="1047" t="s">
        <v>19902</v>
      </c>
      <c r="J52" s="1054" t="s">
        <v>20058</v>
      </c>
      <c r="K52" s="1049" t="s">
        <v>20062</v>
      </c>
      <c r="L52" s="1049" t="s">
        <v>20063</v>
      </c>
      <c r="M52" s="1049" t="s">
        <v>20064</v>
      </c>
      <c r="N52" s="1050" t="s">
        <v>20053</v>
      </c>
      <c r="O52" s="1050" t="s">
        <v>20054</v>
      </c>
      <c r="P52" s="1051" t="s">
        <v>95</v>
      </c>
      <c r="Q52" s="1052"/>
      <c r="R52" s="1053"/>
    </row>
    <row r="53">
      <c r="A53" s="1046" t="s">
        <v>1711</v>
      </c>
      <c r="B53" s="1047" t="s">
        <v>20055</v>
      </c>
      <c r="C53" s="1048" t="s">
        <v>85</v>
      </c>
      <c r="D53" s="1047" t="s">
        <v>20056</v>
      </c>
      <c r="E53" s="1047" t="s">
        <v>12</v>
      </c>
      <c r="F53" s="1048" t="s">
        <v>15</v>
      </c>
      <c r="G53" s="1047" t="s">
        <v>20047</v>
      </c>
      <c r="H53" s="1047" t="s">
        <v>20057</v>
      </c>
      <c r="I53" s="1047" t="s">
        <v>19902</v>
      </c>
      <c r="J53" s="1049" t="s">
        <v>20065</v>
      </c>
      <c r="K53" s="1049" t="s">
        <v>20066</v>
      </c>
      <c r="L53" s="1049" t="s">
        <v>20067</v>
      </c>
      <c r="M53" s="1049" t="s">
        <v>20068</v>
      </c>
      <c r="N53" s="1050" t="s">
        <v>20053</v>
      </c>
      <c r="O53" s="1050" t="s">
        <v>20054</v>
      </c>
      <c r="P53" s="1051" t="s">
        <v>95</v>
      </c>
      <c r="Q53" s="1052"/>
      <c r="R53" s="1053"/>
    </row>
    <row r="54">
      <c r="A54" s="1046" t="s">
        <v>1714</v>
      </c>
      <c r="B54" s="1047" t="s">
        <v>20055</v>
      </c>
      <c r="C54" s="1048" t="s">
        <v>85</v>
      </c>
      <c r="D54" s="1047" t="s">
        <v>20056</v>
      </c>
      <c r="E54" s="1047" t="s">
        <v>20069</v>
      </c>
      <c r="F54" s="1048" t="s">
        <v>15</v>
      </c>
      <c r="G54" s="1047" t="s">
        <v>20047</v>
      </c>
      <c r="H54" s="1047" t="s">
        <v>20057</v>
      </c>
      <c r="I54" s="1047" t="s">
        <v>19902</v>
      </c>
      <c r="J54" s="1049" t="s">
        <v>20070</v>
      </c>
      <c r="K54" s="1049" t="s">
        <v>20071</v>
      </c>
      <c r="L54" s="1049" t="s">
        <v>20072</v>
      </c>
      <c r="M54" s="1049" t="s">
        <v>20073</v>
      </c>
      <c r="N54" s="1050" t="s">
        <v>20053</v>
      </c>
      <c r="O54" s="1050" t="s">
        <v>20054</v>
      </c>
      <c r="P54" s="1051" t="s">
        <v>95</v>
      </c>
      <c r="Q54" s="1052"/>
      <c r="R54" s="1053"/>
    </row>
    <row r="55">
      <c r="A55" s="1046" t="s">
        <v>1720</v>
      </c>
      <c r="B55" s="1047" t="s">
        <v>20055</v>
      </c>
      <c r="C55" s="1048" t="s">
        <v>85</v>
      </c>
      <c r="D55" s="1047" t="s">
        <v>20056</v>
      </c>
      <c r="E55" s="1047" t="s">
        <v>20069</v>
      </c>
      <c r="F55" s="1048" t="s">
        <v>15</v>
      </c>
      <c r="G55" s="1047" t="s">
        <v>20047</v>
      </c>
      <c r="H55" s="1047" t="s">
        <v>20057</v>
      </c>
      <c r="I55" s="1047" t="s">
        <v>19902</v>
      </c>
      <c r="J55" s="1049" t="s">
        <v>20074</v>
      </c>
      <c r="K55" s="1049" t="s">
        <v>20075</v>
      </c>
      <c r="L55" s="1049" t="s">
        <v>20076</v>
      </c>
      <c r="M55" s="1049" t="s">
        <v>20077</v>
      </c>
      <c r="N55" s="1050" t="s">
        <v>20053</v>
      </c>
      <c r="O55" s="1050" t="s">
        <v>20054</v>
      </c>
      <c r="P55" s="1051" t="s">
        <v>95</v>
      </c>
      <c r="Q55" s="1052"/>
      <c r="R55" s="1053"/>
    </row>
    <row r="56">
      <c r="A56" s="1046" t="s">
        <v>1725</v>
      </c>
      <c r="B56" s="1047" t="s">
        <v>20055</v>
      </c>
      <c r="C56" s="1048" t="s">
        <v>85</v>
      </c>
      <c r="D56" s="1047" t="s">
        <v>20056</v>
      </c>
      <c r="E56" s="1047" t="s">
        <v>20069</v>
      </c>
      <c r="F56" s="1048" t="s">
        <v>15</v>
      </c>
      <c r="G56" s="1047" t="s">
        <v>20047</v>
      </c>
      <c r="H56" s="1047" t="s">
        <v>20057</v>
      </c>
      <c r="I56" s="1047" t="s">
        <v>19902</v>
      </c>
      <c r="J56" s="1054" t="s">
        <v>20078</v>
      </c>
      <c r="K56" s="1049" t="s">
        <v>20079</v>
      </c>
      <c r="L56" s="1049" t="s">
        <v>20076</v>
      </c>
      <c r="M56" s="1049" t="s">
        <v>20080</v>
      </c>
      <c r="N56" s="1050" t="s">
        <v>20053</v>
      </c>
      <c r="O56" s="1050" t="s">
        <v>20054</v>
      </c>
      <c r="P56" s="1051" t="s">
        <v>95</v>
      </c>
      <c r="Q56" s="1052"/>
      <c r="R56" s="1053"/>
    </row>
    <row r="57">
      <c r="A57" s="1046" t="s">
        <v>1731</v>
      </c>
      <c r="B57" s="1047" t="s">
        <v>20055</v>
      </c>
      <c r="C57" s="1058" t="s">
        <v>85</v>
      </c>
      <c r="D57" s="1047" t="s">
        <v>20056</v>
      </c>
      <c r="E57" s="1047" t="s">
        <v>11</v>
      </c>
      <c r="F57" s="1048" t="s">
        <v>15</v>
      </c>
      <c r="G57" s="1047" t="s">
        <v>20047</v>
      </c>
      <c r="H57" s="1047" t="s">
        <v>20057</v>
      </c>
      <c r="I57" s="1047" t="s">
        <v>19902</v>
      </c>
      <c r="J57" s="1054" t="s">
        <v>20058</v>
      </c>
      <c r="K57" s="1049" t="s">
        <v>20081</v>
      </c>
      <c r="L57" s="1049" t="s">
        <v>20082</v>
      </c>
      <c r="M57" s="1049" t="s">
        <v>20083</v>
      </c>
      <c r="N57" s="1050" t="s">
        <v>20053</v>
      </c>
      <c r="O57" s="1050" t="s">
        <v>20054</v>
      </c>
      <c r="P57" s="1051" t="s">
        <v>95</v>
      </c>
      <c r="Q57" s="1052"/>
      <c r="R57" s="1053"/>
    </row>
    <row r="58">
      <c r="A58" s="1046" t="s">
        <v>1738</v>
      </c>
      <c r="B58" s="1047" t="s">
        <v>20055</v>
      </c>
      <c r="C58" s="1048" t="s">
        <v>85</v>
      </c>
      <c r="D58" s="1047" t="s">
        <v>20056</v>
      </c>
      <c r="E58" s="1047" t="s">
        <v>12</v>
      </c>
      <c r="F58" s="1048" t="s">
        <v>15</v>
      </c>
      <c r="G58" s="1047" t="s">
        <v>20047</v>
      </c>
      <c r="H58" s="1047" t="s">
        <v>20057</v>
      </c>
      <c r="I58" s="1047" t="s">
        <v>19902</v>
      </c>
      <c r="J58" s="1049" t="s">
        <v>20058</v>
      </c>
      <c r="K58" s="1049" t="s">
        <v>20084</v>
      </c>
      <c r="L58" s="1049" t="s">
        <v>20085</v>
      </c>
      <c r="M58" s="1049" t="s">
        <v>20086</v>
      </c>
      <c r="N58" s="1050" t="s">
        <v>20053</v>
      </c>
      <c r="O58" s="1050" t="s">
        <v>20054</v>
      </c>
      <c r="P58" s="1051" t="s">
        <v>95</v>
      </c>
      <c r="Q58" s="1052"/>
      <c r="R58" s="1053"/>
    </row>
    <row r="59">
      <c r="A59" s="1046" t="s">
        <v>1744</v>
      </c>
      <c r="B59" s="1047" t="s">
        <v>20055</v>
      </c>
      <c r="C59" s="1048" t="s">
        <v>85</v>
      </c>
      <c r="D59" s="1047" t="s">
        <v>20056</v>
      </c>
      <c r="E59" s="1047" t="s">
        <v>11</v>
      </c>
      <c r="F59" s="1048" t="s">
        <v>15</v>
      </c>
      <c r="G59" s="1047" t="s">
        <v>20047</v>
      </c>
      <c r="H59" s="1047" t="s">
        <v>20057</v>
      </c>
      <c r="I59" s="1047" t="s">
        <v>19902</v>
      </c>
      <c r="J59" s="1049" t="s">
        <v>20087</v>
      </c>
      <c r="K59" s="1049" t="s">
        <v>20088</v>
      </c>
      <c r="L59" s="1049" t="s">
        <v>20089</v>
      </c>
      <c r="M59" s="1061" t="s">
        <v>20090</v>
      </c>
      <c r="N59" s="1050" t="s">
        <v>20053</v>
      </c>
      <c r="O59" s="1050" t="s">
        <v>20054</v>
      </c>
      <c r="P59" s="1051" t="s">
        <v>95</v>
      </c>
      <c r="Q59" s="1052"/>
      <c r="R59" s="1053"/>
    </row>
    <row r="60">
      <c r="A60" s="1046" t="s">
        <v>1750</v>
      </c>
      <c r="B60" s="1047" t="s">
        <v>20055</v>
      </c>
      <c r="C60" s="1048" t="s">
        <v>85</v>
      </c>
      <c r="D60" s="1047" t="s">
        <v>20056</v>
      </c>
      <c r="E60" s="1047" t="s">
        <v>12</v>
      </c>
      <c r="F60" s="1048" t="s">
        <v>15</v>
      </c>
      <c r="G60" s="1047" t="s">
        <v>20047</v>
      </c>
      <c r="H60" s="1047" t="s">
        <v>20057</v>
      </c>
      <c r="I60" s="1047" t="s">
        <v>19902</v>
      </c>
      <c r="J60" s="1049" t="s">
        <v>20058</v>
      </c>
      <c r="K60" s="1049" t="s">
        <v>20091</v>
      </c>
      <c r="L60" s="1049" t="s">
        <v>20092</v>
      </c>
      <c r="M60" s="1049" t="s">
        <v>20093</v>
      </c>
      <c r="N60" s="1050" t="s">
        <v>20053</v>
      </c>
      <c r="O60" s="1050" t="s">
        <v>20054</v>
      </c>
      <c r="P60" s="1051" t="s">
        <v>95</v>
      </c>
      <c r="Q60" s="1052"/>
      <c r="R60" s="1053"/>
    </row>
    <row r="61">
      <c r="A61" s="1046" t="s">
        <v>1755</v>
      </c>
      <c r="B61" s="1047" t="s">
        <v>20055</v>
      </c>
      <c r="C61" s="1048" t="s">
        <v>85</v>
      </c>
      <c r="D61" s="1047" t="s">
        <v>20056</v>
      </c>
      <c r="E61" s="1047" t="s">
        <v>12</v>
      </c>
      <c r="F61" s="1048" t="s">
        <v>15</v>
      </c>
      <c r="G61" s="1047" t="s">
        <v>20047</v>
      </c>
      <c r="H61" s="1047" t="s">
        <v>20057</v>
      </c>
      <c r="I61" s="1047" t="s">
        <v>19902</v>
      </c>
      <c r="J61" s="1049" t="s">
        <v>20058</v>
      </c>
      <c r="K61" s="1049" t="s">
        <v>20094</v>
      </c>
      <c r="L61" s="1049" t="s">
        <v>20095</v>
      </c>
      <c r="M61" s="1054" t="s">
        <v>20096</v>
      </c>
      <c r="N61" s="1050" t="s">
        <v>20053</v>
      </c>
      <c r="O61" s="1050" t="s">
        <v>20054</v>
      </c>
      <c r="P61" s="1051" t="s">
        <v>95</v>
      </c>
      <c r="Q61" s="1052"/>
      <c r="R61" s="1053"/>
    </row>
    <row r="62">
      <c r="A62" s="1046" t="s">
        <v>1761</v>
      </c>
      <c r="B62" s="1047" t="s">
        <v>20055</v>
      </c>
      <c r="C62" s="1058" t="s">
        <v>85</v>
      </c>
      <c r="D62" s="1047" t="s">
        <v>20056</v>
      </c>
      <c r="E62" s="1047" t="s">
        <v>11</v>
      </c>
      <c r="F62" s="1048" t="s">
        <v>15</v>
      </c>
      <c r="G62" s="1047" t="s">
        <v>20047</v>
      </c>
      <c r="H62" s="1047" t="s">
        <v>20057</v>
      </c>
      <c r="I62" s="1047" t="s">
        <v>19902</v>
      </c>
      <c r="J62" s="1049" t="s">
        <v>20097</v>
      </c>
      <c r="K62" s="1049" t="s">
        <v>20098</v>
      </c>
      <c r="L62" s="1049" t="s">
        <v>20099</v>
      </c>
      <c r="M62" s="1054" t="s">
        <v>20100</v>
      </c>
      <c r="N62" s="1050" t="s">
        <v>20101</v>
      </c>
      <c r="O62" s="1050" t="s">
        <v>20054</v>
      </c>
      <c r="P62" s="1051" t="s">
        <v>95</v>
      </c>
      <c r="Q62" s="1052"/>
      <c r="R62" s="1053"/>
    </row>
    <row r="63">
      <c r="A63" s="1046" t="s">
        <v>1766</v>
      </c>
      <c r="B63" s="1047" t="s">
        <v>20055</v>
      </c>
      <c r="C63" s="1058" t="s">
        <v>85</v>
      </c>
      <c r="D63" s="1047" t="s">
        <v>20056</v>
      </c>
      <c r="E63" s="1047" t="s">
        <v>12</v>
      </c>
      <c r="F63" s="1048" t="s">
        <v>15</v>
      </c>
      <c r="G63" s="1047" t="s">
        <v>20047</v>
      </c>
      <c r="H63" s="1047" t="s">
        <v>20048</v>
      </c>
      <c r="I63" s="1047" t="s">
        <v>19902</v>
      </c>
      <c r="J63" s="1049" t="s">
        <v>20065</v>
      </c>
      <c r="K63" s="1049" t="s">
        <v>20102</v>
      </c>
      <c r="L63" s="1054" t="s">
        <v>20103</v>
      </c>
      <c r="M63" s="1054" t="s">
        <v>20104</v>
      </c>
      <c r="N63" s="1050" t="s">
        <v>20053</v>
      </c>
      <c r="O63" s="1050" t="s">
        <v>20054</v>
      </c>
      <c r="P63" s="1051" t="s">
        <v>95</v>
      </c>
      <c r="Q63" s="1052"/>
      <c r="R63" s="1053"/>
    </row>
    <row r="64">
      <c r="A64" s="1046" t="s">
        <v>1771</v>
      </c>
      <c r="B64" s="1047" t="s">
        <v>20055</v>
      </c>
      <c r="C64" s="1058" t="s">
        <v>85</v>
      </c>
      <c r="D64" s="1047" t="s">
        <v>20056</v>
      </c>
      <c r="E64" s="1047" t="s">
        <v>11</v>
      </c>
      <c r="F64" s="1048" t="s">
        <v>15</v>
      </c>
      <c r="G64" s="1047" t="s">
        <v>20047</v>
      </c>
      <c r="H64" s="1047" t="s">
        <v>20057</v>
      </c>
      <c r="I64" s="1047" t="s">
        <v>19902</v>
      </c>
      <c r="J64" s="1049" t="s">
        <v>20105</v>
      </c>
      <c r="K64" s="1049" t="s">
        <v>20106</v>
      </c>
      <c r="L64" s="1049" t="s">
        <v>20107</v>
      </c>
      <c r="M64" s="1054" t="s">
        <v>20108</v>
      </c>
      <c r="N64" s="1050" t="s">
        <v>20053</v>
      </c>
      <c r="O64" s="1050" t="s">
        <v>20054</v>
      </c>
      <c r="P64" s="1051" t="s">
        <v>95</v>
      </c>
      <c r="Q64" s="1052"/>
      <c r="R64" s="1053"/>
    </row>
    <row r="65">
      <c r="A65" s="1046" t="s">
        <v>1775</v>
      </c>
      <c r="B65" s="1047" t="s">
        <v>20055</v>
      </c>
      <c r="C65" s="1058" t="s">
        <v>85</v>
      </c>
      <c r="D65" s="1047" t="s">
        <v>20056</v>
      </c>
      <c r="E65" s="1047" t="s">
        <v>11</v>
      </c>
      <c r="F65" s="1048" t="s">
        <v>15</v>
      </c>
      <c r="G65" s="1047" t="s">
        <v>20047</v>
      </c>
      <c r="H65" s="1047" t="s">
        <v>20057</v>
      </c>
      <c r="I65" s="1047" t="s">
        <v>19902</v>
      </c>
      <c r="J65" s="1049" t="s">
        <v>20109</v>
      </c>
      <c r="K65" s="1049" t="s">
        <v>20110</v>
      </c>
      <c r="L65" s="1049" t="s">
        <v>20111</v>
      </c>
      <c r="M65" s="1054" t="s">
        <v>20112</v>
      </c>
      <c r="N65" s="1050" t="s">
        <v>20053</v>
      </c>
      <c r="O65" s="1050" t="s">
        <v>20054</v>
      </c>
      <c r="P65" s="1051" t="s">
        <v>95</v>
      </c>
      <c r="Q65" s="1052"/>
      <c r="R65" s="1053"/>
    </row>
    <row r="66">
      <c r="A66" s="1046" t="s">
        <v>1781</v>
      </c>
      <c r="B66" s="1047" t="s">
        <v>20055</v>
      </c>
      <c r="C66" s="1058" t="s">
        <v>85</v>
      </c>
      <c r="D66" s="1047" t="s">
        <v>20056</v>
      </c>
      <c r="E66" s="1047" t="s">
        <v>11</v>
      </c>
      <c r="F66" s="1048" t="s">
        <v>15</v>
      </c>
      <c r="G66" s="1047" t="s">
        <v>20047</v>
      </c>
      <c r="H66" s="1047" t="s">
        <v>20057</v>
      </c>
      <c r="I66" s="1047" t="s">
        <v>19902</v>
      </c>
      <c r="J66" s="1054" t="s">
        <v>20113</v>
      </c>
      <c r="K66" s="1049" t="s">
        <v>20114</v>
      </c>
      <c r="L66" s="1054" t="s">
        <v>20115</v>
      </c>
      <c r="M66" s="1054" t="s">
        <v>20116</v>
      </c>
      <c r="N66" s="1050" t="s">
        <v>20117</v>
      </c>
      <c r="O66" s="1050" t="s">
        <v>20054</v>
      </c>
      <c r="P66" s="1051" t="s">
        <v>95</v>
      </c>
      <c r="Q66" s="1052"/>
      <c r="R66" s="1053"/>
    </row>
    <row r="67">
      <c r="A67" s="1046" t="s">
        <v>1787</v>
      </c>
      <c r="B67" s="1047" t="s">
        <v>20055</v>
      </c>
      <c r="C67" s="1058" t="s">
        <v>85</v>
      </c>
      <c r="D67" s="1047" t="s">
        <v>20056</v>
      </c>
      <c r="E67" s="1047" t="s">
        <v>11</v>
      </c>
      <c r="F67" s="1048" t="s">
        <v>15</v>
      </c>
      <c r="G67" s="1047" t="s">
        <v>20047</v>
      </c>
      <c r="H67" s="1047" t="s">
        <v>20057</v>
      </c>
      <c r="I67" s="1047" t="s">
        <v>19902</v>
      </c>
      <c r="J67" s="1054" t="s">
        <v>20118</v>
      </c>
      <c r="K67" s="1049" t="s">
        <v>20119</v>
      </c>
      <c r="L67" s="1054" t="s">
        <v>20120</v>
      </c>
      <c r="M67" s="1049" t="s">
        <v>20121</v>
      </c>
      <c r="N67" s="1050" t="s">
        <v>20053</v>
      </c>
      <c r="O67" s="1050" t="s">
        <v>20054</v>
      </c>
      <c r="P67" s="1051" t="s">
        <v>95</v>
      </c>
      <c r="Q67" s="1052"/>
      <c r="R67" s="1053"/>
    </row>
    <row r="68">
      <c r="A68" s="1046" t="s">
        <v>1792</v>
      </c>
      <c r="B68" s="1062" t="s">
        <v>20122</v>
      </c>
      <c r="C68" s="1058" t="s">
        <v>85</v>
      </c>
      <c r="D68" s="1047" t="s">
        <v>20056</v>
      </c>
      <c r="E68" s="1047" t="s">
        <v>11</v>
      </c>
      <c r="F68" s="1048" t="s">
        <v>15</v>
      </c>
      <c r="G68" s="1047" t="s">
        <v>20047</v>
      </c>
      <c r="H68" s="1047" t="s">
        <v>20048</v>
      </c>
      <c r="I68" s="1047" t="s">
        <v>19902</v>
      </c>
      <c r="J68" s="1054" t="s">
        <v>20123</v>
      </c>
      <c r="K68" s="1049" t="s">
        <v>20124</v>
      </c>
      <c r="L68" s="1054" t="s">
        <v>20125</v>
      </c>
      <c r="M68" s="1054" t="s">
        <v>20126</v>
      </c>
      <c r="N68" s="1050" t="s">
        <v>20053</v>
      </c>
      <c r="O68" s="1050" t="s">
        <v>20054</v>
      </c>
      <c r="P68" s="1051" t="s">
        <v>95</v>
      </c>
      <c r="Q68" s="1052"/>
      <c r="R68" s="1053"/>
    </row>
    <row r="69">
      <c r="A69" s="1046" t="s">
        <v>1798</v>
      </c>
      <c r="B69" s="1063" t="s">
        <v>20122</v>
      </c>
      <c r="C69" s="1058" t="s">
        <v>85</v>
      </c>
      <c r="D69" s="1047" t="s">
        <v>20056</v>
      </c>
      <c r="E69" s="1047" t="s">
        <v>11</v>
      </c>
      <c r="F69" s="1048" t="s">
        <v>15</v>
      </c>
      <c r="G69" s="1047" t="s">
        <v>20047</v>
      </c>
      <c r="H69" s="1047" t="s">
        <v>20048</v>
      </c>
      <c r="I69" s="1047" t="s">
        <v>19902</v>
      </c>
      <c r="J69" s="1054" t="s">
        <v>20127</v>
      </c>
      <c r="K69" s="1049" t="s">
        <v>20128</v>
      </c>
      <c r="L69" s="1054" t="s">
        <v>20129</v>
      </c>
      <c r="M69" s="1054" t="s">
        <v>20130</v>
      </c>
      <c r="N69" s="1050" t="s">
        <v>20053</v>
      </c>
      <c r="O69" s="1050" t="s">
        <v>20054</v>
      </c>
      <c r="P69" s="1051" t="s">
        <v>95</v>
      </c>
      <c r="Q69" s="1052"/>
      <c r="R69" s="1053"/>
    </row>
    <row r="70">
      <c r="A70" s="1046" t="s">
        <v>1804</v>
      </c>
      <c r="B70" s="1063" t="s">
        <v>20122</v>
      </c>
      <c r="C70" s="1058" t="s">
        <v>85</v>
      </c>
      <c r="D70" s="1047" t="s">
        <v>20056</v>
      </c>
      <c r="E70" s="1047" t="s">
        <v>11</v>
      </c>
      <c r="F70" s="1048" t="s">
        <v>15</v>
      </c>
      <c r="G70" s="1047" t="s">
        <v>20047</v>
      </c>
      <c r="H70" s="1047" t="s">
        <v>20048</v>
      </c>
      <c r="I70" s="1047" t="s">
        <v>19902</v>
      </c>
      <c r="J70" s="1054" t="s">
        <v>20131</v>
      </c>
      <c r="K70" s="1049" t="s">
        <v>20132</v>
      </c>
      <c r="L70" s="1054" t="s">
        <v>20133</v>
      </c>
      <c r="M70" s="1054" t="s">
        <v>20134</v>
      </c>
      <c r="N70" s="1050" t="s">
        <v>20053</v>
      </c>
      <c r="O70" s="1050" t="s">
        <v>20054</v>
      </c>
      <c r="P70" s="1051" t="s">
        <v>95</v>
      </c>
      <c r="Q70" s="1052"/>
      <c r="R70" s="1053"/>
    </row>
    <row r="71">
      <c r="A71" s="1046" t="s">
        <v>1810</v>
      </c>
      <c r="B71" s="1063" t="s">
        <v>20122</v>
      </c>
      <c r="C71" s="1058" t="s">
        <v>85</v>
      </c>
      <c r="D71" s="1047" t="s">
        <v>20056</v>
      </c>
      <c r="E71" s="1047" t="s">
        <v>11</v>
      </c>
      <c r="F71" s="1048" t="s">
        <v>15</v>
      </c>
      <c r="G71" s="1047" t="s">
        <v>20047</v>
      </c>
      <c r="H71" s="1047" t="s">
        <v>20048</v>
      </c>
      <c r="I71" s="1047" t="s">
        <v>19902</v>
      </c>
      <c r="J71" s="1054" t="s">
        <v>20135</v>
      </c>
      <c r="K71" s="1049" t="s">
        <v>20136</v>
      </c>
      <c r="L71" s="1054" t="s">
        <v>20137</v>
      </c>
      <c r="M71" s="1054" t="s">
        <v>20138</v>
      </c>
      <c r="N71" s="1050" t="s">
        <v>20053</v>
      </c>
      <c r="O71" s="1050" t="s">
        <v>20054</v>
      </c>
      <c r="P71" s="1051" t="s">
        <v>95</v>
      </c>
      <c r="Q71" s="1052"/>
      <c r="R71" s="1053"/>
    </row>
    <row r="72">
      <c r="A72" s="1046" t="s">
        <v>1815</v>
      </c>
      <c r="B72" s="1063" t="s">
        <v>20122</v>
      </c>
      <c r="C72" s="1058" t="s">
        <v>85</v>
      </c>
      <c r="D72" s="1047" t="s">
        <v>20056</v>
      </c>
      <c r="E72" s="1047" t="s">
        <v>11</v>
      </c>
      <c r="F72" s="1048" t="s">
        <v>15</v>
      </c>
      <c r="G72" s="1047" t="s">
        <v>20047</v>
      </c>
      <c r="H72" s="1047" t="s">
        <v>20048</v>
      </c>
      <c r="I72" s="1047" t="s">
        <v>19902</v>
      </c>
      <c r="J72" s="1054" t="s">
        <v>20139</v>
      </c>
      <c r="K72" s="1049" t="s">
        <v>20140</v>
      </c>
      <c r="L72" s="1054" t="s">
        <v>20129</v>
      </c>
      <c r="M72" s="1054" t="s">
        <v>20141</v>
      </c>
      <c r="N72" s="1050" t="s">
        <v>20053</v>
      </c>
      <c r="O72" s="1050" t="s">
        <v>20054</v>
      </c>
      <c r="P72" s="1051" t="s">
        <v>95</v>
      </c>
      <c r="Q72" s="1052"/>
      <c r="R72" s="1053"/>
    </row>
    <row r="73">
      <c r="A73" s="1046" t="s">
        <v>1821</v>
      </c>
      <c r="B73" s="1047" t="s">
        <v>20122</v>
      </c>
      <c r="C73" s="1048" t="s">
        <v>85</v>
      </c>
      <c r="D73" s="1047" t="s">
        <v>20056</v>
      </c>
      <c r="E73" s="1047" t="s">
        <v>11</v>
      </c>
      <c r="F73" s="1048" t="s">
        <v>15</v>
      </c>
      <c r="G73" s="1047" t="s">
        <v>20047</v>
      </c>
      <c r="H73" s="1047" t="s">
        <v>20048</v>
      </c>
      <c r="I73" s="1047" t="s">
        <v>19902</v>
      </c>
      <c r="J73" s="1049" t="s">
        <v>20142</v>
      </c>
      <c r="K73" s="1049" t="s">
        <v>20143</v>
      </c>
      <c r="L73" s="1049" t="s">
        <v>20144</v>
      </c>
      <c r="M73" s="1061" t="s">
        <v>20145</v>
      </c>
      <c r="N73" s="1050" t="s">
        <v>20117</v>
      </c>
      <c r="O73" s="1050" t="s">
        <v>20054</v>
      </c>
      <c r="P73" s="1051" t="s">
        <v>95</v>
      </c>
      <c r="Q73" s="1052"/>
      <c r="R73" s="1053"/>
    </row>
    <row r="74">
      <c r="A74" s="1046" t="s">
        <v>1827</v>
      </c>
      <c r="B74" s="1063" t="s">
        <v>20122</v>
      </c>
      <c r="C74" s="1058" t="s">
        <v>85</v>
      </c>
      <c r="D74" s="1047" t="s">
        <v>20056</v>
      </c>
      <c r="E74" s="1047" t="s">
        <v>11</v>
      </c>
      <c r="F74" s="1048" t="s">
        <v>15</v>
      </c>
      <c r="G74" s="1047" t="s">
        <v>20047</v>
      </c>
      <c r="H74" s="1047" t="s">
        <v>20048</v>
      </c>
      <c r="I74" s="1047" t="s">
        <v>19902</v>
      </c>
      <c r="J74" s="1054" t="s">
        <v>20146</v>
      </c>
      <c r="K74" s="1049" t="s">
        <v>20147</v>
      </c>
      <c r="L74" s="1054" t="s">
        <v>20129</v>
      </c>
      <c r="M74" s="1054" t="s">
        <v>20148</v>
      </c>
      <c r="N74" s="1050" t="s">
        <v>20053</v>
      </c>
      <c r="O74" s="1050" t="s">
        <v>20054</v>
      </c>
      <c r="P74" s="1051" t="s">
        <v>95</v>
      </c>
      <c r="Q74" s="1052"/>
      <c r="R74" s="1053"/>
    </row>
    <row r="75">
      <c r="A75" s="1046" t="s">
        <v>1833</v>
      </c>
      <c r="B75" s="1063" t="s">
        <v>20122</v>
      </c>
      <c r="C75" s="1058" t="s">
        <v>85</v>
      </c>
      <c r="D75" s="1047" t="s">
        <v>20056</v>
      </c>
      <c r="E75" s="1047" t="s">
        <v>12</v>
      </c>
      <c r="F75" s="1048" t="s">
        <v>15</v>
      </c>
      <c r="G75" s="1047" t="s">
        <v>20047</v>
      </c>
      <c r="H75" s="1047" t="s">
        <v>20048</v>
      </c>
      <c r="I75" s="1047" t="s">
        <v>19902</v>
      </c>
      <c r="J75" s="1054" t="s">
        <v>20149</v>
      </c>
      <c r="K75" s="1049" t="s">
        <v>20150</v>
      </c>
      <c r="L75" s="1054" t="s">
        <v>20129</v>
      </c>
      <c r="M75" s="1054" t="s">
        <v>20151</v>
      </c>
      <c r="N75" s="1064" t="s">
        <v>20117</v>
      </c>
      <c r="O75" s="1065" t="s">
        <v>20054</v>
      </c>
      <c r="P75" s="1065" t="s">
        <v>95</v>
      </c>
      <c r="Q75" s="1052"/>
      <c r="R75" s="1053"/>
    </row>
    <row r="76">
      <c r="A76" s="1046" t="s">
        <v>1838</v>
      </c>
      <c r="B76" s="1063" t="s">
        <v>20122</v>
      </c>
      <c r="C76" s="1058" t="s">
        <v>85</v>
      </c>
      <c r="D76" s="1047" t="s">
        <v>20056</v>
      </c>
      <c r="E76" s="1047" t="s">
        <v>12</v>
      </c>
      <c r="F76" s="1048" t="s">
        <v>15</v>
      </c>
      <c r="G76" s="1047" t="s">
        <v>20047</v>
      </c>
      <c r="H76" s="1047" t="s">
        <v>20048</v>
      </c>
      <c r="I76" s="1047" t="s">
        <v>19902</v>
      </c>
      <c r="J76" s="1049" t="s">
        <v>20152</v>
      </c>
      <c r="K76" s="1049" t="s">
        <v>20150</v>
      </c>
      <c r="L76" s="1054" t="s">
        <v>20129</v>
      </c>
      <c r="M76" s="1054" t="s">
        <v>20151</v>
      </c>
      <c r="N76" s="1064" t="s">
        <v>20117</v>
      </c>
      <c r="O76" s="1065" t="s">
        <v>20054</v>
      </c>
      <c r="P76" s="1065" t="s">
        <v>95</v>
      </c>
      <c r="Q76" s="1052"/>
      <c r="R76" s="1053"/>
    </row>
    <row r="77">
      <c r="A77" s="1046" t="s">
        <v>1843</v>
      </c>
      <c r="B77" s="1063" t="s">
        <v>20122</v>
      </c>
      <c r="C77" s="1058" t="s">
        <v>85</v>
      </c>
      <c r="D77" s="1047" t="s">
        <v>20056</v>
      </c>
      <c r="E77" s="1047" t="s">
        <v>12</v>
      </c>
      <c r="F77" s="1048" t="s">
        <v>15</v>
      </c>
      <c r="G77" s="1047" t="s">
        <v>20047</v>
      </c>
      <c r="H77" s="1047" t="s">
        <v>20048</v>
      </c>
      <c r="I77" s="1047" t="s">
        <v>19902</v>
      </c>
      <c r="J77" s="1049" t="s">
        <v>20153</v>
      </c>
      <c r="K77" s="1049" t="s">
        <v>20150</v>
      </c>
      <c r="L77" s="1054" t="s">
        <v>20129</v>
      </c>
      <c r="M77" s="1054" t="s">
        <v>20151</v>
      </c>
      <c r="N77" s="1050" t="s">
        <v>20053</v>
      </c>
      <c r="O77" s="1050" t="s">
        <v>20054</v>
      </c>
      <c r="P77" s="1051" t="s">
        <v>95</v>
      </c>
      <c r="Q77" s="1052"/>
      <c r="R77" s="1053"/>
    </row>
    <row r="78">
      <c r="A78" s="1046" t="s">
        <v>1848</v>
      </c>
      <c r="B78" s="1063" t="s">
        <v>20122</v>
      </c>
      <c r="C78" s="1058" t="s">
        <v>85</v>
      </c>
      <c r="D78" s="1063" t="s">
        <v>20056</v>
      </c>
      <c r="E78" s="1047" t="s">
        <v>11</v>
      </c>
      <c r="F78" s="1048" t="s">
        <v>15</v>
      </c>
      <c r="G78" s="1047" t="s">
        <v>20047</v>
      </c>
      <c r="H78" s="1047" t="s">
        <v>20154</v>
      </c>
      <c r="I78" s="1047" t="s">
        <v>19902</v>
      </c>
      <c r="J78" s="1054" t="s">
        <v>20155</v>
      </c>
      <c r="K78" s="1049" t="s">
        <v>20156</v>
      </c>
      <c r="L78" s="1054" t="s">
        <v>20157</v>
      </c>
      <c r="M78" s="1054" t="s">
        <v>20158</v>
      </c>
      <c r="N78" s="1050" t="s">
        <v>20053</v>
      </c>
      <c r="O78" s="1050" t="s">
        <v>20054</v>
      </c>
      <c r="P78" s="1051" t="s">
        <v>95</v>
      </c>
      <c r="Q78" s="1052"/>
      <c r="R78" s="1053"/>
    </row>
    <row r="79">
      <c r="A79" s="1046" t="s">
        <v>1853</v>
      </c>
      <c r="B79" s="1047" t="s">
        <v>20159</v>
      </c>
      <c r="C79" s="1048" t="s">
        <v>85</v>
      </c>
      <c r="D79" s="1047" t="s">
        <v>20056</v>
      </c>
      <c r="E79" s="1047" t="s">
        <v>11</v>
      </c>
      <c r="F79" s="1048" t="s">
        <v>15</v>
      </c>
      <c r="G79" s="1047" t="s">
        <v>20047</v>
      </c>
      <c r="H79" s="1047" t="s">
        <v>20154</v>
      </c>
      <c r="I79" s="1047" t="s">
        <v>19902</v>
      </c>
      <c r="J79" s="1049" t="s">
        <v>20160</v>
      </c>
      <c r="K79" s="1049" t="s">
        <v>20161</v>
      </c>
      <c r="L79" s="1049" t="s">
        <v>20162</v>
      </c>
      <c r="M79" s="1049" t="s">
        <v>20163</v>
      </c>
      <c r="N79" s="1050" t="s">
        <v>20053</v>
      </c>
      <c r="O79" s="1050" t="s">
        <v>20054</v>
      </c>
      <c r="P79" s="1051" t="s">
        <v>95</v>
      </c>
      <c r="Q79" s="1052"/>
      <c r="R79" s="1053"/>
    </row>
    <row r="80">
      <c r="A80" s="1046" t="s">
        <v>1858</v>
      </c>
      <c r="B80" s="1063" t="s">
        <v>20122</v>
      </c>
      <c r="C80" s="1058" t="s">
        <v>85</v>
      </c>
      <c r="D80" s="1047" t="s">
        <v>20056</v>
      </c>
      <c r="E80" s="1047" t="s">
        <v>11</v>
      </c>
      <c r="F80" s="1048" t="s">
        <v>15</v>
      </c>
      <c r="G80" s="1047" t="s">
        <v>20047</v>
      </c>
      <c r="H80" s="1047" t="s">
        <v>20154</v>
      </c>
      <c r="I80" s="1047" t="s">
        <v>19902</v>
      </c>
      <c r="J80" s="1054" t="s">
        <v>20164</v>
      </c>
      <c r="K80" s="1049" t="s">
        <v>20165</v>
      </c>
      <c r="L80" s="1054" t="s">
        <v>20166</v>
      </c>
      <c r="M80" s="1054" t="s">
        <v>20167</v>
      </c>
      <c r="N80" s="1050" t="s">
        <v>20053</v>
      </c>
      <c r="O80" s="1050" t="s">
        <v>20054</v>
      </c>
      <c r="P80" s="1051" t="s">
        <v>95</v>
      </c>
      <c r="Q80" s="1052"/>
      <c r="R80" s="1053"/>
    </row>
    <row r="81">
      <c r="A81" s="1046" t="s">
        <v>1863</v>
      </c>
      <c r="B81" s="1063" t="s">
        <v>20122</v>
      </c>
      <c r="C81" s="1058" t="s">
        <v>85</v>
      </c>
      <c r="D81" s="1047" t="s">
        <v>20056</v>
      </c>
      <c r="E81" s="1047" t="s">
        <v>11</v>
      </c>
      <c r="F81" s="1048" t="s">
        <v>15</v>
      </c>
      <c r="G81" s="1047" t="s">
        <v>20047</v>
      </c>
      <c r="H81" s="1047" t="s">
        <v>20154</v>
      </c>
      <c r="I81" s="1047" t="s">
        <v>19902</v>
      </c>
      <c r="J81" s="1054" t="s">
        <v>20168</v>
      </c>
      <c r="K81" s="1049" t="s">
        <v>20169</v>
      </c>
      <c r="L81" s="1054" t="s">
        <v>20166</v>
      </c>
      <c r="M81" s="1054" t="s">
        <v>20170</v>
      </c>
      <c r="N81" s="1050" t="s">
        <v>20053</v>
      </c>
      <c r="O81" s="1050" t="s">
        <v>20054</v>
      </c>
      <c r="P81" s="1051" t="s">
        <v>95</v>
      </c>
      <c r="Q81" s="1052"/>
      <c r="R81" s="1053"/>
    </row>
    <row r="82">
      <c r="A82" s="1046" t="s">
        <v>1869</v>
      </c>
      <c r="B82" s="1063" t="s">
        <v>20122</v>
      </c>
      <c r="C82" s="1058" t="s">
        <v>85</v>
      </c>
      <c r="D82" s="1047" t="s">
        <v>20056</v>
      </c>
      <c r="E82" s="1047" t="s">
        <v>11</v>
      </c>
      <c r="F82" s="1048" t="s">
        <v>15</v>
      </c>
      <c r="G82" s="1047" t="s">
        <v>20047</v>
      </c>
      <c r="H82" s="1047" t="s">
        <v>20154</v>
      </c>
      <c r="I82" s="1047" t="s">
        <v>19902</v>
      </c>
      <c r="J82" s="1054" t="s">
        <v>20171</v>
      </c>
      <c r="K82" s="1049" t="s">
        <v>20172</v>
      </c>
      <c r="L82" s="1054" t="s">
        <v>20173</v>
      </c>
      <c r="M82" s="1054" t="s">
        <v>20174</v>
      </c>
      <c r="N82" s="1050" t="s">
        <v>20053</v>
      </c>
      <c r="O82" s="1050" t="s">
        <v>20054</v>
      </c>
      <c r="P82" s="1051" t="s">
        <v>95</v>
      </c>
      <c r="Q82" s="1052"/>
      <c r="R82" s="1053"/>
    </row>
    <row r="83">
      <c r="A83" s="1046" t="s">
        <v>1875</v>
      </c>
      <c r="B83" s="1063" t="s">
        <v>20122</v>
      </c>
      <c r="C83" s="1058" t="s">
        <v>85</v>
      </c>
      <c r="D83" s="1047" t="s">
        <v>20056</v>
      </c>
      <c r="E83" s="1047" t="s">
        <v>11</v>
      </c>
      <c r="F83" s="1048" t="s">
        <v>15</v>
      </c>
      <c r="G83" s="1047" t="s">
        <v>20047</v>
      </c>
      <c r="H83" s="1047" t="s">
        <v>20154</v>
      </c>
      <c r="I83" s="1047" t="s">
        <v>19902</v>
      </c>
      <c r="J83" s="1054" t="s">
        <v>20175</v>
      </c>
      <c r="K83" s="1049" t="s">
        <v>20176</v>
      </c>
      <c r="L83" s="1054" t="s">
        <v>20177</v>
      </c>
      <c r="M83" s="1049" t="s">
        <v>20178</v>
      </c>
      <c r="N83" s="1050" t="s">
        <v>20053</v>
      </c>
      <c r="O83" s="1050" t="s">
        <v>20054</v>
      </c>
      <c r="P83" s="1051" t="s">
        <v>95</v>
      </c>
      <c r="Q83" s="1052"/>
      <c r="R83" s="1053"/>
    </row>
    <row r="84">
      <c r="A84" s="1046" t="s">
        <v>1878</v>
      </c>
      <c r="B84" s="1063" t="s">
        <v>20122</v>
      </c>
      <c r="C84" s="1058" t="s">
        <v>85</v>
      </c>
      <c r="D84" s="1047" t="s">
        <v>20056</v>
      </c>
      <c r="E84" s="1047" t="s">
        <v>11</v>
      </c>
      <c r="F84" s="1048" t="s">
        <v>15</v>
      </c>
      <c r="G84" s="1047" t="s">
        <v>20047</v>
      </c>
      <c r="H84" s="1047" t="s">
        <v>20154</v>
      </c>
      <c r="I84" s="1047" t="s">
        <v>19902</v>
      </c>
      <c r="J84" s="1054" t="s">
        <v>20179</v>
      </c>
      <c r="K84" s="1049" t="s">
        <v>20180</v>
      </c>
      <c r="L84" s="1054" t="s">
        <v>20181</v>
      </c>
      <c r="M84" s="1049" t="s">
        <v>20182</v>
      </c>
      <c r="N84" s="1050" t="s">
        <v>20053</v>
      </c>
      <c r="O84" s="1050" t="s">
        <v>20054</v>
      </c>
      <c r="P84" s="1051" t="s">
        <v>95</v>
      </c>
      <c r="Q84" s="1052"/>
      <c r="R84" s="1053"/>
    </row>
    <row r="85">
      <c r="A85" s="1046" t="s">
        <v>1884</v>
      </c>
      <c r="B85" s="1063" t="s">
        <v>20122</v>
      </c>
      <c r="C85" s="1058" t="s">
        <v>85</v>
      </c>
      <c r="D85" s="1047" t="s">
        <v>20056</v>
      </c>
      <c r="E85" s="1047" t="s">
        <v>11</v>
      </c>
      <c r="F85" s="1048" t="s">
        <v>15</v>
      </c>
      <c r="G85" s="1047" t="s">
        <v>20047</v>
      </c>
      <c r="H85" s="1047" t="s">
        <v>20154</v>
      </c>
      <c r="I85" s="1047" t="s">
        <v>19902</v>
      </c>
      <c r="J85" s="1054" t="s">
        <v>20183</v>
      </c>
      <c r="K85" s="1049" t="s">
        <v>20184</v>
      </c>
      <c r="L85" s="1054" t="s">
        <v>20185</v>
      </c>
      <c r="M85" s="1049" t="s">
        <v>20186</v>
      </c>
      <c r="N85" s="1050" t="s">
        <v>20053</v>
      </c>
      <c r="O85" s="1050" t="s">
        <v>20054</v>
      </c>
      <c r="P85" s="1051" t="s">
        <v>95</v>
      </c>
      <c r="Q85" s="1052"/>
      <c r="R85" s="1053"/>
    </row>
    <row r="86">
      <c r="A86" s="1046" t="s">
        <v>1889</v>
      </c>
      <c r="B86" s="1063" t="s">
        <v>20122</v>
      </c>
      <c r="C86" s="1058" t="s">
        <v>85</v>
      </c>
      <c r="D86" s="1047" t="s">
        <v>20056</v>
      </c>
      <c r="E86" s="1047" t="s">
        <v>11</v>
      </c>
      <c r="F86" s="1048" t="s">
        <v>15</v>
      </c>
      <c r="G86" s="1047" t="s">
        <v>20047</v>
      </c>
      <c r="H86" s="1047" t="s">
        <v>20048</v>
      </c>
      <c r="I86" s="1047" t="s">
        <v>19902</v>
      </c>
      <c r="J86" s="1054" t="s">
        <v>20187</v>
      </c>
      <c r="K86" s="1049" t="s">
        <v>20188</v>
      </c>
      <c r="L86" s="1054" t="s">
        <v>20129</v>
      </c>
      <c r="M86" s="1049" t="s">
        <v>20189</v>
      </c>
      <c r="N86" s="1050" t="s">
        <v>20053</v>
      </c>
      <c r="O86" s="1050" t="s">
        <v>20054</v>
      </c>
      <c r="P86" s="1051" t="s">
        <v>95</v>
      </c>
      <c r="Q86" s="1052"/>
      <c r="R86" s="1053"/>
    </row>
    <row r="87">
      <c r="A87" s="1046" t="s">
        <v>1895</v>
      </c>
      <c r="B87" s="1063" t="s">
        <v>20122</v>
      </c>
      <c r="C87" s="1058" t="s">
        <v>85</v>
      </c>
      <c r="D87" s="1047" t="s">
        <v>20056</v>
      </c>
      <c r="E87" s="1047" t="s">
        <v>11</v>
      </c>
      <c r="F87" s="1048" t="s">
        <v>15</v>
      </c>
      <c r="G87" s="1047" t="s">
        <v>20047</v>
      </c>
      <c r="H87" s="1047" t="s">
        <v>20048</v>
      </c>
      <c r="I87" s="1047" t="s">
        <v>19902</v>
      </c>
      <c r="J87" s="1054" t="s">
        <v>20190</v>
      </c>
      <c r="K87" s="1049" t="s">
        <v>20191</v>
      </c>
      <c r="L87" s="1054" t="s">
        <v>20129</v>
      </c>
      <c r="M87" s="1049" t="s">
        <v>20192</v>
      </c>
      <c r="N87" s="1050" t="s">
        <v>20053</v>
      </c>
      <c r="O87" s="1050" t="s">
        <v>20054</v>
      </c>
      <c r="P87" s="1051" t="s">
        <v>95</v>
      </c>
      <c r="Q87" s="1052"/>
      <c r="R87" s="1053"/>
    </row>
    <row r="88">
      <c r="A88" s="1046" t="s">
        <v>1897</v>
      </c>
      <c r="B88" s="1063" t="s">
        <v>20122</v>
      </c>
      <c r="C88" s="1058" t="s">
        <v>85</v>
      </c>
      <c r="D88" s="1047" t="s">
        <v>20056</v>
      </c>
      <c r="E88" s="1047" t="s">
        <v>11</v>
      </c>
      <c r="F88" s="1048" t="s">
        <v>15</v>
      </c>
      <c r="G88" s="1047" t="s">
        <v>20047</v>
      </c>
      <c r="H88" s="1047" t="s">
        <v>20048</v>
      </c>
      <c r="I88" s="1047" t="s">
        <v>19902</v>
      </c>
      <c r="J88" s="1054" t="s">
        <v>20193</v>
      </c>
      <c r="K88" s="1049" t="s">
        <v>20194</v>
      </c>
      <c r="L88" s="1054" t="s">
        <v>20195</v>
      </c>
      <c r="M88" s="1054" t="s">
        <v>20196</v>
      </c>
      <c r="N88" s="1050" t="s">
        <v>20053</v>
      </c>
      <c r="O88" s="1050" t="s">
        <v>20054</v>
      </c>
      <c r="P88" s="1051" t="s">
        <v>95</v>
      </c>
      <c r="Q88" s="1052"/>
      <c r="R88" s="1053"/>
    </row>
    <row r="89">
      <c r="A89" s="1046" t="s">
        <v>1901</v>
      </c>
      <c r="B89" s="1063" t="s">
        <v>20122</v>
      </c>
      <c r="C89" s="1058" t="s">
        <v>85</v>
      </c>
      <c r="D89" s="1047" t="s">
        <v>20056</v>
      </c>
      <c r="E89" s="1047" t="s">
        <v>11</v>
      </c>
      <c r="F89" s="1048" t="s">
        <v>15</v>
      </c>
      <c r="G89" s="1047" t="s">
        <v>20047</v>
      </c>
      <c r="H89" s="1047" t="s">
        <v>20048</v>
      </c>
      <c r="I89" s="1047" t="s">
        <v>19902</v>
      </c>
      <c r="J89" s="1054" t="s">
        <v>20197</v>
      </c>
      <c r="K89" s="1049" t="s">
        <v>20198</v>
      </c>
      <c r="L89" s="1054" t="s">
        <v>20199</v>
      </c>
      <c r="M89" s="1054" t="s">
        <v>20200</v>
      </c>
      <c r="N89" s="1050" t="s">
        <v>20053</v>
      </c>
      <c r="O89" s="1050" t="s">
        <v>20054</v>
      </c>
      <c r="P89" s="1051" t="s">
        <v>95</v>
      </c>
      <c r="Q89" s="1052"/>
      <c r="R89" s="1053"/>
    </row>
    <row r="90">
      <c r="A90" s="1046" t="s">
        <v>1905</v>
      </c>
      <c r="B90" s="1063" t="s">
        <v>20122</v>
      </c>
      <c r="C90" s="1058" t="s">
        <v>85</v>
      </c>
      <c r="D90" s="1047" t="s">
        <v>20056</v>
      </c>
      <c r="E90" s="1047" t="s">
        <v>11</v>
      </c>
      <c r="F90" s="1048" t="s">
        <v>15</v>
      </c>
      <c r="G90" s="1047" t="s">
        <v>20047</v>
      </c>
      <c r="H90" s="1047" t="s">
        <v>20048</v>
      </c>
      <c r="I90" s="1047" t="s">
        <v>19902</v>
      </c>
      <c r="J90" s="1054" t="s">
        <v>20201</v>
      </c>
      <c r="K90" s="1049" t="s">
        <v>20202</v>
      </c>
      <c r="L90" s="1054" t="s">
        <v>20203</v>
      </c>
      <c r="M90" s="1054" t="s">
        <v>20204</v>
      </c>
      <c r="N90" s="1050" t="s">
        <v>20053</v>
      </c>
      <c r="O90" s="1050" t="s">
        <v>20054</v>
      </c>
      <c r="P90" s="1051" t="s">
        <v>95</v>
      </c>
      <c r="Q90" s="1052"/>
      <c r="R90" s="1053"/>
    </row>
    <row r="91">
      <c r="A91" s="1046" t="s">
        <v>1910</v>
      </c>
      <c r="B91" s="1063" t="s">
        <v>20122</v>
      </c>
      <c r="C91" s="1058" t="s">
        <v>85</v>
      </c>
      <c r="D91" s="1047" t="s">
        <v>20056</v>
      </c>
      <c r="E91" s="1047" t="s">
        <v>12</v>
      </c>
      <c r="F91" s="1048" t="s">
        <v>15</v>
      </c>
      <c r="G91" s="1047" t="s">
        <v>20047</v>
      </c>
      <c r="H91" s="1047" t="s">
        <v>20048</v>
      </c>
      <c r="I91" s="1047" t="s">
        <v>19902</v>
      </c>
      <c r="J91" s="1054" t="s">
        <v>20187</v>
      </c>
      <c r="K91" s="1049" t="s">
        <v>20205</v>
      </c>
      <c r="L91" s="1054" t="s">
        <v>20206</v>
      </c>
      <c r="M91" s="1054" t="s">
        <v>20207</v>
      </c>
      <c r="N91" s="1050" t="s">
        <v>20053</v>
      </c>
      <c r="O91" s="1050" t="s">
        <v>20054</v>
      </c>
      <c r="P91" s="1051" t="s">
        <v>95</v>
      </c>
      <c r="Q91" s="1052"/>
      <c r="R91" s="1053"/>
    </row>
    <row r="92">
      <c r="A92" s="1046" t="s">
        <v>1915</v>
      </c>
      <c r="B92" s="1063" t="s">
        <v>20122</v>
      </c>
      <c r="C92" s="1058" t="s">
        <v>85</v>
      </c>
      <c r="D92" s="1047" t="s">
        <v>20056</v>
      </c>
      <c r="E92" s="1047" t="s">
        <v>12</v>
      </c>
      <c r="F92" s="1048" t="s">
        <v>15</v>
      </c>
      <c r="G92" s="1047" t="s">
        <v>20047</v>
      </c>
      <c r="H92" s="1047" t="s">
        <v>20048</v>
      </c>
      <c r="I92" s="1047" t="s">
        <v>19902</v>
      </c>
      <c r="J92" s="1054" t="s">
        <v>20187</v>
      </c>
      <c r="K92" s="1049" t="s">
        <v>20208</v>
      </c>
      <c r="L92" s="1054" t="s">
        <v>20209</v>
      </c>
      <c r="M92" s="1054" t="s">
        <v>20210</v>
      </c>
      <c r="N92" s="1050" t="s">
        <v>20053</v>
      </c>
      <c r="O92" s="1050" t="s">
        <v>20054</v>
      </c>
      <c r="P92" s="1051" t="s">
        <v>95</v>
      </c>
      <c r="Q92" s="1052"/>
      <c r="R92" s="1053"/>
    </row>
    <row r="93">
      <c r="A93" s="1046" t="s">
        <v>1920</v>
      </c>
      <c r="B93" s="1063" t="s">
        <v>20122</v>
      </c>
      <c r="C93" s="1058" t="s">
        <v>85</v>
      </c>
      <c r="D93" s="1047" t="s">
        <v>20056</v>
      </c>
      <c r="E93" s="1047" t="s">
        <v>12</v>
      </c>
      <c r="F93" s="1048" t="s">
        <v>15</v>
      </c>
      <c r="G93" s="1047" t="s">
        <v>20047</v>
      </c>
      <c r="H93" s="1047" t="s">
        <v>20048</v>
      </c>
      <c r="I93" s="1047" t="s">
        <v>19902</v>
      </c>
      <c r="J93" s="1054" t="s">
        <v>20211</v>
      </c>
      <c r="K93" s="1049" t="s">
        <v>20212</v>
      </c>
      <c r="L93" s="1054" t="s">
        <v>20213</v>
      </c>
      <c r="M93" s="1054" t="s">
        <v>20214</v>
      </c>
      <c r="N93" s="1050" t="s">
        <v>20053</v>
      </c>
      <c r="O93" s="1050" t="s">
        <v>20054</v>
      </c>
      <c r="P93" s="1051" t="s">
        <v>95</v>
      </c>
      <c r="Q93" s="1052"/>
      <c r="R93" s="1053"/>
    </row>
    <row r="94">
      <c r="A94" s="1046" t="s">
        <v>1927</v>
      </c>
      <c r="B94" s="1063" t="s">
        <v>20122</v>
      </c>
      <c r="C94" s="1058" t="s">
        <v>85</v>
      </c>
      <c r="D94" s="1063" t="s">
        <v>20056</v>
      </c>
      <c r="E94" s="1047" t="s">
        <v>12</v>
      </c>
      <c r="F94" s="1048" t="s">
        <v>15</v>
      </c>
      <c r="G94" s="1047" t="s">
        <v>20047</v>
      </c>
      <c r="H94" s="1047" t="s">
        <v>20048</v>
      </c>
      <c r="I94" s="1047" t="s">
        <v>19902</v>
      </c>
      <c r="J94" s="1054" t="s">
        <v>20215</v>
      </c>
      <c r="K94" s="1049" t="s">
        <v>20216</v>
      </c>
      <c r="L94" s="1054" t="s">
        <v>20217</v>
      </c>
      <c r="M94" s="1054" t="s">
        <v>20218</v>
      </c>
      <c r="N94" s="1050" t="s">
        <v>20053</v>
      </c>
      <c r="O94" s="1050" t="s">
        <v>20054</v>
      </c>
      <c r="P94" s="1051" t="s">
        <v>95</v>
      </c>
      <c r="Q94" s="1052"/>
      <c r="R94" s="1053"/>
    </row>
    <row r="95">
      <c r="A95" s="1046" t="s">
        <v>1933</v>
      </c>
      <c r="B95" s="1063" t="s">
        <v>20122</v>
      </c>
      <c r="C95" s="1058" t="s">
        <v>85</v>
      </c>
      <c r="D95" s="1063" t="s">
        <v>20056</v>
      </c>
      <c r="E95" s="1047" t="s">
        <v>12</v>
      </c>
      <c r="F95" s="1048" t="s">
        <v>15</v>
      </c>
      <c r="G95" s="1047" t="s">
        <v>20047</v>
      </c>
      <c r="H95" s="1047" t="s">
        <v>20048</v>
      </c>
      <c r="I95" s="1047" t="s">
        <v>19902</v>
      </c>
      <c r="J95" s="1054" t="s">
        <v>20219</v>
      </c>
      <c r="K95" s="1049" t="s">
        <v>20220</v>
      </c>
      <c r="L95" s="1054" t="s">
        <v>20221</v>
      </c>
      <c r="M95" s="1054" t="s">
        <v>20222</v>
      </c>
      <c r="N95" s="1050" t="s">
        <v>20053</v>
      </c>
      <c r="O95" s="1050" t="s">
        <v>20054</v>
      </c>
      <c r="P95" s="1051" t="s">
        <v>95</v>
      </c>
      <c r="Q95" s="1052"/>
      <c r="R95" s="1053"/>
    </row>
    <row r="96">
      <c r="A96" s="1046" t="s">
        <v>1939</v>
      </c>
      <c r="B96" s="1063" t="s">
        <v>20122</v>
      </c>
      <c r="C96" s="1058" t="s">
        <v>85</v>
      </c>
      <c r="D96" s="1063" t="s">
        <v>20056</v>
      </c>
      <c r="E96" s="1047" t="s">
        <v>12</v>
      </c>
      <c r="F96" s="1048" t="s">
        <v>15</v>
      </c>
      <c r="G96" s="1047" t="s">
        <v>20047</v>
      </c>
      <c r="H96" s="1047" t="s">
        <v>20048</v>
      </c>
      <c r="I96" s="1047" t="s">
        <v>19902</v>
      </c>
      <c r="J96" s="1054" t="s">
        <v>20135</v>
      </c>
      <c r="K96" s="1049" t="s">
        <v>20223</v>
      </c>
      <c r="L96" s="1054" t="s">
        <v>20224</v>
      </c>
      <c r="M96" s="1054" t="s">
        <v>20225</v>
      </c>
      <c r="N96" s="1050" t="s">
        <v>20053</v>
      </c>
      <c r="O96" s="1050" t="s">
        <v>20054</v>
      </c>
      <c r="P96" s="1051" t="s">
        <v>95</v>
      </c>
      <c r="Q96" s="1052"/>
      <c r="R96" s="1053"/>
    </row>
    <row r="97">
      <c r="A97" s="1046" t="s">
        <v>1945</v>
      </c>
      <c r="B97" s="1063" t="s">
        <v>20122</v>
      </c>
      <c r="C97" s="1058" t="s">
        <v>85</v>
      </c>
      <c r="D97" s="1063" t="s">
        <v>20056</v>
      </c>
      <c r="E97" s="1047" t="s">
        <v>12</v>
      </c>
      <c r="F97" s="1048" t="s">
        <v>15</v>
      </c>
      <c r="G97" s="1047" t="s">
        <v>20047</v>
      </c>
      <c r="H97" s="1047" t="s">
        <v>20057</v>
      </c>
      <c r="I97" s="1047" t="s">
        <v>19902</v>
      </c>
      <c r="J97" s="1054" t="s">
        <v>20226</v>
      </c>
      <c r="K97" s="1049" t="s">
        <v>20227</v>
      </c>
      <c r="L97" s="1049" t="s">
        <v>20228</v>
      </c>
      <c r="M97" s="1049" t="s">
        <v>20121</v>
      </c>
      <c r="N97" s="1050" t="s">
        <v>20053</v>
      </c>
      <c r="O97" s="1050" t="s">
        <v>20054</v>
      </c>
      <c r="P97" s="1051" t="s">
        <v>95</v>
      </c>
      <c r="Q97" s="1052"/>
      <c r="R97" s="1053"/>
    </row>
    <row r="98">
      <c r="A98" s="1046" t="s">
        <v>1951</v>
      </c>
      <c r="B98" s="1063" t="s">
        <v>20122</v>
      </c>
      <c r="C98" s="1058" t="s">
        <v>85</v>
      </c>
      <c r="D98" s="1063" t="s">
        <v>20056</v>
      </c>
      <c r="E98" s="1047" t="s">
        <v>12</v>
      </c>
      <c r="F98" s="1048" t="s">
        <v>15</v>
      </c>
      <c r="G98" s="1047" t="s">
        <v>20047</v>
      </c>
      <c r="H98" s="1047" t="s">
        <v>20048</v>
      </c>
      <c r="I98" s="1047" t="s">
        <v>19902</v>
      </c>
      <c r="J98" s="1054" t="s">
        <v>20229</v>
      </c>
      <c r="K98" s="1049" t="s">
        <v>20230</v>
      </c>
      <c r="L98" s="1049" t="s">
        <v>20231</v>
      </c>
      <c r="M98" s="1049" t="s">
        <v>20232</v>
      </c>
      <c r="N98" s="1050" t="s">
        <v>20053</v>
      </c>
      <c r="O98" s="1050" t="s">
        <v>20054</v>
      </c>
      <c r="P98" s="1051" t="s">
        <v>95</v>
      </c>
      <c r="Q98" s="1052"/>
      <c r="R98" s="1053"/>
    </row>
    <row r="99">
      <c r="A99" s="1046" t="s">
        <v>1957</v>
      </c>
      <c r="B99" s="1062" t="s">
        <v>20233</v>
      </c>
      <c r="C99" s="1058" t="s">
        <v>85</v>
      </c>
      <c r="D99" s="1047" t="s">
        <v>20056</v>
      </c>
      <c r="E99" s="1047" t="s">
        <v>11</v>
      </c>
      <c r="F99" s="1048" t="s">
        <v>15</v>
      </c>
      <c r="G99" s="1047" t="s">
        <v>20047</v>
      </c>
      <c r="H99" s="1047" t="s">
        <v>20048</v>
      </c>
      <c r="I99" s="1047" t="s">
        <v>19902</v>
      </c>
      <c r="J99" s="1054" t="s">
        <v>20234</v>
      </c>
      <c r="K99" s="1049" t="s">
        <v>20235</v>
      </c>
      <c r="L99" s="1054" t="s">
        <v>20236</v>
      </c>
      <c r="M99" s="1066" t="s">
        <v>20237</v>
      </c>
      <c r="N99" s="1050" t="s">
        <v>20117</v>
      </c>
      <c r="O99" s="1050" t="s">
        <v>20054</v>
      </c>
      <c r="P99" s="1051" t="s">
        <v>95</v>
      </c>
      <c r="Q99" s="1052"/>
      <c r="R99" s="1053"/>
    </row>
    <row r="100">
      <c r="A100" s="1046" t="s">
        <v>1962</v>
      </c>
      <c r="B100" s="1063" t="s">
        <v>20238</v>
      </c>
      <c r="C100" s="1058" t="s">
        <v>85</v>
      </c>
      <c r="D100" s="1047" t="s">
        <v>20056</v>
      </c>
      <c r="E100" s="1047" t="s">
        <v>11</v>
      </c>
      <c r="F100" s="1048" t="s">
        <v>15</v>
      </c>
      <c r="G100" s="1047" t="s">
        <v>20047</v>
      </c>
      <c r="H100" s="1047" t="s">
        <v>20048</v>
      </c>
      <c r="I100" s="1047" t="s">
        <v>19902</v>
      </c>
      <c r="J100" s="1054" t="s">
        <v>20058</v>
      </c>
      <c r="K100" s="1067" t="s">
        <v>20239</v>
      </c>
      <c r="L100" s="1054" t="s">
        <v>20058</v>
      </c>
      <c r="M100" s="1068" t="s">
        <v>20240</v>
      </c>
      <c r="N100" s="1050" t="s">
        <v>20053</v>
      </c>
      <c r="O100" s="1050" t="s">
        <v>20054</v>
      </c>
      <c r="P100" s="1051" t="s">
        <v>95</v>
      </c>
      <c r="Q100" s="1052"/>
      <c r="R100" s="1053"/>
    </row>
    <row r="101">
      <c r="A101" s="1046" t="s">
        <v>1968</v>
      </c>
      <c r="B101" s="1063" t="s">
        <v>20233</v>
      </c>
      <c r="C101" s="1058" t="s">
        <v>85</v>
      </c>
      <c r="D101" s="1047" t="s">
        <v>20056</v>
      </c>
      <c r="E101" s="1047" t="s">
        <v>11</v>
      </c>
      <c r="F101" s="1048" t="s">
        <v>15</v>
      </c>
      <c r="G101" s="1047" t="s">
        <v>20047</v>
      </c>
      <c r="H101" s="1047" t="s">
        <v>20154</v>
      </c>
      <c r="I101" s="1047" t="s">
        <v>19902</v>
      </c>
      <c r="J101" s="1054" t="s">
        <v>20234</v>
      </c>
      <c r="K101" s="1049" t="s">
        <v>20241</v>
      </c>
      <c r="L101" s="1054" t="s">
        <v>20242</v>
      </c>
      <c r="M101" s="1049" t="s">
        <v>20243</v>
      </c>
      <c r="N101" s="1050" t="s">
        <v>20053</v>
      </c>
      <c r="O101" s="1050" t="s">
        <v>20054</v>
      </c>
      <c r="P101" s="1051" t="s">
        <v>95</v>
      </c>
      <c r="Q101" s="1052"/>
      <c r="R101" s="1053"/>
    </row>
    <row r="102">
      <c r="A102" s="1046" t="s">
        <v>1974</v>
      </c>
      <c r="B102" s="1063" t="s">
        <v>20233</v>
      </c>
      <c r="C102" s="1058" t="s">
        <v>85</v>
      </c>
      <c r="D102" s="1047" t="s">
        <v>20056</v>
      </c>
      <c r="E102" s="1047" t="s">
        <v>11</v>
      </c>
      <c r="F102" s="1048" t="s">
        <v>15</v>
      </c>
      <c r="G102" s="1047" t="s">
        <v>20047</v>
      </c>
      <c r="H102" s="1047" t="s">
        <v>20244</v>
      </c>
      <c r="I102" s="1047" t="s">
        <v>19902</v>
      </c>
      <c r="J102" s="1054" t="s">
        <v>20234</v>
      </c>
      <c r="K102" s="1049" t="s">
        <v>20245</v>
      </c>
      <c r="L102" s="1054" t="s">
        <v>20246</v>
      </c>
      <c r="M102" s="1054" t="s">
        <v>20247</v>
      </c>
      <c r="N102" s="1050" t="s">
        <v>20053</v>
      </c>
      <c r="O102" s="1050" t="s">
        <v>20054</v>
      </c>
      <c r="P102" s="1051" t="s">
        <v>95</v>
      </c>
      <c r="Q102" s="1052"/>
      <c r="R102" s="1053"/>
    </row>
    <row r="103">
      <c r="A103" s="1046" t="s">
        <v>1980</v>
      </c>
      <c r="B103" s="1063" t="s">
        <v>20238</v>
      </c>
      <c r="C103" s="1058" t="s">
        <v>85</v>
      </c>
      <c r="D103" s="1047" t="s">
        <v>20056</v>
      </c>
      <c r="E103" s="1047" t="s">
        <v>11</v>
      </c>
      <c r="F103" s="1048" t="s">
        <v>15</v>
      </c>
      <c r="G103" s="1047" t="s">
        <v>20047</v>
      </c>
      <c r="H103" s="1047" t="s">
        <v>20248</v>
      </c>
      <c r="I103" s="1047" t="s">
        <v>19902</v>
      </c>
      <c r="J103" s="1054" t="s">
        <v>20234</v>
      </c>
      <c r="K103" s="1049" t="s">
        <v>20249</v>
      </c>
      <c r="L103" s="1054" t="s">
        <v>20250</v>
      </c>
      <c r="M103" s="1049" t="s">
        <v>20251</v>
      </c>
      <c r="N103" s="1050" t="s">
        <v>20053</v>
      </c>
      <c r="O103" s="1050" t="s">
        <v>20054</v>
      </c>
      <c r="P103" s="1051" t="s">
        <v>95</v>
      </c>
      <c r="Q103" s="1052"/>
      <c r="R103" s="1053"/>
    </row>
    <row r="104">
      <c r="A104" s="1046" t="s">
        <v>1985</v>
      </c>
      <c r="B104" s="1063" t="s">
        <v>20233</v>
      </c>
      <c r="C104" s="1058" t="s">
        <v>85</v>
      </c>
      <c r="D104" s="1047" t="s">
        <v>20056</v>
      </c>
      <c r="E104" s="1047" t="s">
        <v>11</v>
      </c>
      <c r="F104" s="1048" t="s">
        <v>15</v>
      </c>
      <c r="G104" s="1047" t="s">
        <v>20047</v>
      </c>
      <c r="H104" s="1047" t="s">
        <v>20248</v>
      </c>
      <c r="I104" s="1047" t="s">
        <v>19902</v>
      </c>
      <c r="J104" s="1054" t="s">
        <v>20252</v>
      </c>
      <c r="K104" s="1049" t="s">
        <v>20253</v>
      </c>
      <c r="L104" s="1054" t="s">
        <v>20254</v>
      </c>
      <c r="M104" s="1054" t="s">
        <v>20255</v>
      </c>
      <c r="N104" s="1050" t="s">
        <v>20053</v>
      </c>
      <c r="O104" s="1050" t="s">
        <v>20054</v>
      </c>
      <c r="P104" s="1051" t="s">
        <v>95</v>
      </c>
      <c r="Q104" s="1052"/>
      <c r="R104" s="1053"/>
    </row>
    <row r="105">
      <c r="A105" s="1046" t="s">
        <v>1990</v>
      </c>
      <c r="B105" s="1063" t="s">
        <v>20233</v>
      </c>
      <c r="C105" s="1058" t="s">
        <v>85</v>
      </c>
      <c r="D105" s="1047" t="s">
        <v>20056</v>
      </c>
      <c r="E105" s="1047" t="s">
        <v>11</v>
      </c>
      <c r="F105" s="1048" t="s">
        <v>15</v>
      </c>
      <c r="G105" s="1047" t="s">
        <v>20047</v>
      </c>
      <c r="H105" s="1047" t="s">
        <v>20248</v>
      </c>
      <c r="I105" s="1047" t="s">
        <v>19902</v>
      </c>
      <c r="J105" s="1054" t="s">
        <v>20256</v>
      </c>
      <c r="K105" s="1049" t="s">
        <v>20257</v>
      </c>
      <c r="L105" s="1054" t="s">
        <v>20258</v>
      </c>
      <c r="M105" s="1054" t="s">
        <v>20259</v>
      </c>
      <c r="N105" s="1050" t="s">
        <v>20053</v>
      </c>
      <c r="O105" s="1050" t="s">
        <v>20054</v>
      </c>
      <c r="P105" s="1051" t="s">
        <v>95</v>
      </c>
      <c r="Q105" s="1052"/>
      <c r="R105" s="1053"/>
    </row>
    <row r="106">
      <c r="A106" s="1046" t="s">
        <v>1997</v>
      </c>
      <c r="B106" s="1063" t="s">
        <v>20233</v>
      </c>
      <c r="C106" s="1058" t="s">
        <v>85</v>
      </c>
      <c r="D106" s="1047" t="s">
        <v>20056</v>
      </c>
      <c r="E106" s="1047" t="s">
        <v>11</v>
      </c>
      <c r="F106" s="1048" t="s">
        <v>15</v>
      </c>
      <c r="G106" s="1047" t="s">
        <v>20047</v>
      </c>
      <c r="H106" s="1047" t="s">
        <v>20248</v>
      </c>
      <c r="I106" s="1047" t="s">
        <v>19902</v>
      </c>
      <c r="J106" s="1054" t="s">
        <v>20234</v>
      </c>
      <c r="K106" s="1049" t="s">
        <v>20260</v>
      </c>
      <c r="L106" s="1054" t="s">
        <v>20261</v>
      </c>
      <c r="M106" s="1054" t="s">
        <v>20262</v>
      </c>
      <c r="N106" s="1050" t="s">
        <v>20053</v>
      </c>
      <c r="O106" s="1050" t="s">
        <v>20054</v>
      </c>
      <c r="P106" s="1051" t="s">
        <v>95</v>
      </c>
      <c r="Q106" s="1052"/>
      <c r="R106" s="1053"/>
    </row>
    <row r="107">
      <c r="A107" s="1046" t="s">
        <v>2003</v>
      </c>
      <c r="B107" s="1063" t="s">
        <v>20233</v>
      </c>
      <c r="C107" s="1058" t="s">
        <v>85</v>
      </c>
      <c r="D107" s="1047" t="s">
        <v>20056</v>
      </c>
      <c r="E107" s="1047" t="s">
        <v>11</v>
      </c>
      <c r="F107" s="1048" t="s">
        <v>15</v>
      </c>
      <c r="G107" s="1047" t="s">
        <v>20047</v>
      </c>
      <c r="H107" s="1047" t="s">
        <v>20248</v>
      </c>
      <c r="I107" s="1047" t="s">
        <v>19902</v>
      </c>
      <c r="J107" s="1054" t="s">
        <v>20234</v>
      </c>
      <c r="K107" s="1049" t="s">
        <v>20263</v>
      </c>
      <c r="L107" s="1054" t="s">
        <v>20261</v>
      </c>
      <c r="M107" s="1054" t="s">
        <v>20264</v>
      </c>
      <c r="N107" s="1050" t="s">
        <v>20053</v>
      </c>
      <c r="O107" s="1050" t="s">
        <v>20054</v>
      </c>
      <c r="P107" s="1051" t="s">
        <v>95</v>
      </c>
      <c r="Q107" s="1052"/>
      <c r="R107" s="1053"/>
    </row>
    <row r="108">
      <c r="A108" s="1046" t="s">
        <v>2009</v>
      </c>
      <c r="B108" s="1063" t="s">
        <v>20233</v>
      </c>
      <c r="C108" s="1058" t="s">
        <v>85</v>
      </c>
      <c r="D108" s="1047" t="s">
        <v>20056</v>
      </c>
      <c r="E108" s="1047" t="s">
        <v>11</v>
      </c>
      <c r="F108" s="1048" t="s">
        <v>15</v>
      </c>
      <c r="G108" s="1047" t="s">
        <v>20047</v>
      </c>
      <c r="H108" s="1047" t="s">
        <v>20248</v>
      </c>
      <c r="I108" s="1047" t="s">
        <v>19902</v>
      </c>
      <c r="J108" s="1054" t="s">
        <v>20234</v>
      </c>
      <c r="K108" s="1049" t="s">
        <v>20265</v>
      </c>
      <c r="L108" s="1054" t="s">
        <v>20261</v>
      </c>
      <c r="M108" s="1054" t="s">
        <v>20266</v>
      </c>
      <c r="N108" s="1050" t="s">
        <v>20053</v>
      </c>
      <c r="O108" s="1050" t="s">
        <v>20054</v>
      </c>
      <c r="P108" s="1051" t="s">
        <v>95</v>
      </c>
      <c r="Q108" s="1052"/>
      <c r="R108" s="1053"/>
    </row>
    <row r="109">
      <c r="A109" s="1046" t="s">
        <v>2013</v>
      </c>
      <c r="B109" s="1063" t="s">
        <v>20233</v>
      </c>
      <c r="C109" s="1058" t="s">
        <v>85</v>
      </c>
      <c r="D109" s="1047" t="s">
        <v>20056</v>
      </c>
      <c r="E109" s="1047" t="s">
        <v>11</v>
      </c>
      <c r="F109" s="1048" t="s">
        <v>15</v>
      </c>
      <c r="G109" s="1047" t="s">
        <v>20047</v>
      </c>
      <c r="H109" s="1047" t="s">
        <v>20248</v>
      </c>
      <c r="I109" s="1047" t="s">
        <v>19902</v>
      </c>
      <c r="J109" s="1054" t="s">
        <v>20267</v>
      </c>
      <c r="K109" s="1049" t="s">
        <v>20268</v>
      </c>
      <c r="L109" s="1054" t="s">
        <v>20269</v>
      </c>
      <c r="M109" s="1054" t="s">
        <v>20270</v>
      </c>
      <c r="N109" s="1050" t="s">
        <v>20053</v>
      </c>
      <c r="O109" s="1050" t="s">
        <v>20054</v>
      </c>
      <c r="P109" s="1051" t="s">
        <v>95</v>
      </c>
      <c r="Q109" s="1052"/>
      <c r="R109" s="1053"/>
    </row>
    <row r="110">
      <c r="A110" s="1046" t="s">
        <v>2017</v>
      </c>
      <c r="B110" s="1063" t="s">
        <v>20233</v>
      </c>
      <c r="C110" s="1058" t="s">
        <v>85</v>
      </c>
      <c r="D110" s="1047" t="s">
        <v>20056</v>
      </c>
      <c r="E110" s="1047" t="s">
        <v>11</v>
      </c>
      <c r="F110" s="1048" t="s">
        <v>15</v>
      </c>
      <c r="G110" s="1047" t="s">
        <v>20047</v>
      </c>
      <c r="H110" s="1047" t="s">
        <v>20248</v>
      </c>
      <c r="I110" s="1047" t="s">
        <v>19902</v>
      </c>
      <c r="J110" s="1054" t="s">
        <v>20271</v>
      </c>
      <c r="K110" s="1049" t="s">
        <v>20272</v>
      </c>
      <c r="L110" s="1054" t="s">
        <v>20261</v>
      </c>
      <c r="M110" s="1054" t="s">
        <v>20273</v>
      </c>
      <c r="N110" s="1050" t="s">
        <v>20053</v>
      </c>
      <c r="O110" s="1050" t="s">
        <v>20054</v>
      </c>
      <c r="P110" s="1051" t="s">
        <v>95</v>
      </c>
      <c r="Q110" s="1052"/>
      <c r="R110" s="1053"/>
    </row>
    <row r="111">
      <c r="A111" s="1046" t="s">
        <v>2767</v>
      </c>
      <c r="B111" s="1063" t="s">
        <v>20233</v>
      </c>
      <c r="C111" s="1058" t="s">
        <v>85</v>
      </c>
      <c r="D111" s="1047" t="s">
        <v>20056</v>
      </c>
      <c r="E111" s="1047" t="s">
        <v>11</v>
      </c>
      <c r="F111" s="1048" t="s">
        <v>15</v>
      </c>
      <c r="G111" s="1047" t="s">
        <v>20047</v>
      </c>
      <c r="H111" s="1047" t="s">
        <v>20154</v>
      </c>
      <c r="I111" s="1047" t="s">
        <v>19902</v>
      </c>
      <c r="J111" s="1054" t="s">
        <v>20234</v>
      </c>
      <c r="K111" s="1049" t="s">
        <v>20274</v>
      </c>
      <c r="L111" s="1066" t="s">
        <v>20275</v>
      </c>
      <c r="M111" s="1054" t="s">
        <v>20276</v>
      </c>
      <c r="N111" s="1050" t="s">
        <v>20101</v>
      </c>
      <c r="O111" s="1050" t="s">
        <v>20054</v>
      </c>
      <c r="P111" s="1051" t="s">
        <v>95</v>
      </c>
      <c r="Q111" s="1052"/>
      <c r="R111" s="1053"/>
    </row>
    <row r="112">
      <c r="A112" s="1046" t="s">
        <v>2771</v>
      </c>
      <c r="B112" s="1063" t="s">
        <v>20233</v>
      </c>
      <c r="C112" s="1058" t="s">
        <v>85</v>
      </c>
      <c r="D112" s="1047" t="s">
        <v>20056</v>
      </c>
      <c r="E112" s="1047" t="s">
        <v>11</v>
      </c>
      <c r="F112" s="1048" t="s">
        <v>15</v>
      </c>
      <c r="G112" s="1047" t="s">
        <v>20047</v>
      </c>
      <c r="H112" s="1047" t="s">
        <v>20154</v>
      </c>
      <c r="I112" s="1047" t="s">
        <v>19902</v>
      </c>
      <c r="J112" s="1054" t="s">
        <v>20277</v>
      </c>
      <c r="K112" s="1049" t="s">
        <v>20278</v>
      </c>
      <c r="L112" s="1054" t="s">
        <v>20279</v>
      </c>
      <c r="M112" s="1054" t="s">
        <v>20280</v>
      </c>
      <c r="N112" s="1050" t="s">
        <v>20101</v>
      </c>
      <c r="O112" s="1050" t="s">
        <v>20054</v>
      </c>
      <c r="P112" s="1051" t="s">
        <v>95</v>
      </c>
      <c r="Q112" s="1052"/>
      <c r="R112" s="1053"/>
    </row>
    <row r="113">
      <c r="A113" s="1046" t="s">
        <v>2776</v>
      </c>
      <c r="B113" s="1063" t="s">
        <v>20233</v>
      </c>
      <c r="C113" s="1058" t="s">
        <v>85</v>
      </c>
      <c r="D113" s="1047" t="s">
        <v>20056</v>
      </c>
      <c r="E113" s="1047" t="s">
        <v>11</v>
      </c>
      <c r="F113" s="1048" t="s">
        <v>15</v>
      </c>
      <c r="G113" s="1047" t="s">
        <v>20047</v>
      </c>
      <c r="H113" s="1047" t="s">
        <v>20154</v>
      </c>
      <c r="I113" s="1047" t="s">
        <v>19902</v>
      </c>
      <c r="J113" s="1054" t="s">
        <v>20277</v>
      </c>
      <c r="K113" s="1049" t="s">
        <v>20281</v>
      </c>
      <c r="L113" s="1054" t="s">
        <v>20282</v>
      </c>
      <c r="M113" s="1054" t="s">
        <v>20283</v>
      </c>
      <c r="N113" s="1050" t="s">
        <v>20101</v>
      </c>
      <c r="O113" s="1050" t="s">
        <v>20054</v>
      </c>
      <c r="P113" s="1051" t="s">
        <v>95</v>
      </c>
      <c r="Q113" s="1052"/>
      <c r="R113" s="1053"/>
    </row>
    <row r="114">
      <c r="A114" s="1046" t="s">
        <v>2781</v>
      </c>
      <c r="B114" s="1063" t="s">
        <v>20233</v>
      </c>
      <c r="C114" s="1058" t="s">
        <v>85</v>
      </c>
      <c r="D114" s="1047" t="s">
        <v>20056</v>
      </c>
      <c r="E114" s="1047" t="s">
        <v>11</v>
      </c>
      <c r="F114" s="1048" t="s">
        <v>15</v>
      </c>
      <c r="G114" s="1047" t="s">
        <v>20047</v>
      </c>
      <c r="H114" s="1047" t="s">
        <v>20248</v>
      </c>
      <c r="I114" s="1047" t="s">
        <v>19902</v>
      </c>
      <c r="J114" s="1054" t="s">
        <v>20284</v>
      </c>
      <c r="K114" s="1049" t="s">
        <v>20285</v>
      </c>
      <c r="L114" s="1054" t="s">
        <v>20286</v>
      </c>
      <c r="M114" s="1067" t="s">
        <v>20287</v>
      </c>
      <c r="N114" s="1050" t="s">
        <v>20101</v>
      </c>
      <c r="O114" s="1050" t="s">
        <v>20054</v>
      </c>
      <c r="P114" s="1051" t="s">
        <v>95</v>
      </c>
      <c r="Q114" s="1052"/>
      <c r="R114" s="1053"/>
    </row>
    <row r="115">
      <c r="A115" s="1046" t="s">
        <v>2785</v>
      </c>
      <c r="B115" s="1063" t="s">
        <v>20233</v>
      </c>
      <c r="C115" s="1058" t="s">
        <v>85</v>
      </c>
      <c r="D115" s="1047" t="s">
        <v>20056</v>
      </c>
      <c r="E115" s="1047" t="s">
        <v>11</v>
      </c>
      <c r="F115" s="1048" t="s">
        <v>15</v>
      </c>
      <c r="G115" s="1047" t="s">
        <v>20047</v>
      </c>
      <c r="H115" s="1047" t="s">
        <v>20048</v>
      </c>
      <c r="I115" s="1047" t="s">
        <v>19902</v>
      </c>
      <c r="J115" s="1054" t="s">
        <v>20118</v>
      </c>
      <c r="K115" s="1049" t="s">
        <v>20288</v>
      </c>
      <c r="L115" s="1054" t="s">
        <v>20289</v>
      </c>
      <c r="M115" s="1049" t="s">
        <v>20290</v>
      </c>
      <c r="N115" s="1050" t="s">
        <v>20101</v>
      </c>
      <c r="O115" s="1050" t="s">
        <v>20054</v>
      </c>
      <c r="P115" s="1051" t="s">
        <v>95</v>
      </c>
      <c r="Q115" s="1052"/>
      <c r="R115" s="1053"/>
    </row>
    <row r="116">
      <c r="A116" s="1046" t="s">
        <v>2789</v>
      </c>
      <c r="B116" s="1063" t="s">
        <v>20233</v>
      </c>
      <c r="C116" s="1058" t="s">
        <v>85</v>
      </c>
      <c r="D116" s="1047" t="s">
        <v>20056</v>
      </c>
      <c r="E116" s="1047" t="s">
        <v>11</v>
      </c>
      <c r="F116" s="1048" t="s">
        <v>15</v>
      </c>
      <c r="G116" s="1047" t="s">
        <v>20047</v>
      </c>
      <c r="H116" s="1047" t="s">
        <v>20048</v>
      </c>
      <c r="I116" s="1047" t="s">
        <v>19902</v>
      </c>
      <c r="J116" s="1054" t="s">
        <v>20118</v>
      </c>
      <c r="K116" s="1049" t="s">
        <v>20291</v>
      </c>
      <c r="L116" s="1054" t="s">
        <v>20292</v>
      </c>
      <c r="M116" s="1049" t="s">
        <v>20293</v>
      </c>
      <c r="N116" s="1050" t="s">
        <v>20101</v>
      </c>
      <c r="O116" s="1050" t="s">
        <v>20054</v>
      </c>
      <c r="P116" s="1051" t="s">
        <v>95</v>
      </c>
      <c r="Q116" s="1052"/>
      <c r="R116" s="1053"/>
    </row>
    <row r="117">
      <c r="A117" s="1046" t="s">
        <v>5583</v>
      </c>
      <c r="B117" s="1063" t="s">
        <v>20294</v>
      </c>
      <c r="C117" s="1063" t="s">
        <v>85</v>
      </c>
      <c r="D117" s="1063" t="s">
        <v>20056</v>
      </c>
      <c r="E117" s="1047" t="s">
        <v>11</v>
      </c>
      <c r="F117" s="1048" t="s">
        <v>15</v>
      </c>
      <c r="G117" s="1047" t="s">
        <v>20047</v>
      </c>
      <c r="H117" s="1047" t="s">
        <v>20154</v>
      </c>
      <c r="I117" s="1047" t="s">
        <v>19902</v>
      </c>
      <c r="J117" s="1049" t="s">
        <v>20295</v>
      </c>
      <c r="K117" s="1049" t="s">
        <v>20296</v>
      </c>
      <c r="L117" s="1049" t="s">
        <v>20297</v>
      </c>
      <c r="M117" s="1049" t="s">
        <v>20298</v>
      </c>
      <c r="N117" s="1050" t="s">
        <v>20101</v>
      </c>
      <c r="O117" s="1050" t="s">
        <v>20054</v>
      </c>
      <c r="P117" s="1051" t="s">
        <v>95</v>
      </c>
      <c r="Q117" s="1052"/>
      <c r="R117" s="1053"/>
    </row>
    <row r="118">
      <c r="A118" s="1046" t="s">
        <v>2793</v>
      </c>
      <c r="B118" s="1063" t="s">
        <v>20294</v>
      </c>
      <c r="C118" s="1063" t="s">
        <v>85</v>
      </c>
      <c r="D118" s="1047" t="s">
        <v>20056</v>
      </c>
      <c r="E118" s="1047" t="s">
        <v>11</v>
      </c>
      <c r="F118" s="1048" t="s">
        <v>15</v>
      </c>
      <c r="G118" s="1047" t="s">
        <v>20047</v>
      </c>
      <c r="H118" s="1047" t="s">
        <v>20154</v>
      </c>
      <c r="I118" s="1047" t="s">
        <v>19902</v>
      </c>
      <c r="J118" s="1049" t="s">
        <v>20299</v>
      </c>
      <c r="K118" s="1049" t="s">
        <v>20300</v>
      </c>
      <c r="L118" s="1049" t="s">
        <v>20301</v>
      </c>
      <c r="M118" s="1049" t="s">
        <v>20302</v>
      </c>
      <c r="N118" s="1050" t="s">
        <v>20101</v>
      </c>
      <c r="O118" s="1050" t="s">
        <v>20054</v>
      </c>
      <c r="P118" s="1051" t="s">
        <v>95</v>
      </c>
      <c r="Q118" s="1052"/>
      <c r="R118" s="1053"/>
    </row>
    <row r="119">
      <c r="A119" s="1046" t="s">
        <v>2802</v>
      </c>
      <c r="B119" s="1047" t="s">
        <v>20303</v>
      </c>
      <c r="C119" s="1058" t="s">
        <v>85</v>
      </c>
      <c r="D119" s="1047" t="s">
        <v>20056</v>
      </c>
      <c r="E119" s="1047" t="s">
        <v>11</v>
      </c>
      <c r="F119" s="1048" t="s">
        <v>15</v>
      </c>
      <c r="G119" s="1047" t="s">
        <v>20047</v>
      </c>
      <c r="H119" s="1047" t="s">
        <v>20057</v>
      </c>
      <c r="I119" s="1047" t="s">
        <v>19661</v>
      </c>
      <c r="J119" s="1069" t="s">
        <v>20304</v>
      </c>
      <c r="K119" s="1049" t="s">
        <v>20305</v>
      </c>
      <c r="L119" s="1049" t="s">
        <v>20306</v>
      </c>
      <c r="M119" s="1070" t="s">
        <v>20307</v>
      </c>
      <c r="N119" s="1064" t="s">
        <v>20117</v>
      </c>
      <c r="O119" s="1065" t="s">
        <v>20054</v>
      </c>
      <c r="P119" s="1065" t="s">
        <v>95</v>
      </c>
      <c r="Q119" s="1052"/>
      <c r="R119" s="1053"/>
    </row>
    <row r="120">
      <c r="A120" s="1046" t="s">
        <v>2808</v>
      </c>
      <c r="B120" s="1047" t="s">
        <v>20303</v>
      </c>
      <c r="C120" s="1058" t="s">
        <v>85</v>
      </c>
      <c r="D120" s="1047" t="s">
        <v>20056</v>
      </c>
      <c r="E120" s="1047" t="s">
        <v>11</v>
      </c>
      <c r="F120" s="1048" t="s">
        <v>15</v>
      </c>
      <c r="G120" s="1047" t="s">
        <v>20047</v>
      </c>
      <c r="H120" s="1047" t="s">
        <v>20057</v>
      </c>
      <c r="I120" s="1047" t="s">
        <v>19661</v>
      </c>
      <c r="J120" s="1054" t="s">
        <v>20058</v>
      </c>
      <c r="K120" s="1049" t="s">
        <v>20059</v>
      </c>
      <c r="L120" s="1049" t="s">
        <v>20308</v>
      </c>
      <c r="M120" s="1049" t="s">
        <v>20309</v>
      </c>
      <c r="N120" s="1050" t="s">
        <v>20101</v>
      </c>
      <c r="O120" s="1050" t="s">
        <v>20054</v>
      </c>
      <c r="P120" s="1051" t="s">
        <v>95</v>
      </c>
      <c r="Q120" s="1052"/>
      <c r="R120" s="1053"/>
    </row>
    <row r="121">
      <c r="A121" s="1046" t="s">
        <v>2814</v>
      </c>
      <c r="B121" s="1047" t="s">
        <v>20303</v>
      </c>
      <c r="C121" s="1058" t="s">
        <v>85</v>
      </c>
      <c r="D121" s="1047" t="s">
        <v>20056</v>
      </c>
      <c r="E121" s="1047" t="s">
        <v>12</v>
      </c>
      <c r="F121" s="1048" t="s">
        <v>15</v>
      </c>
      <c r="G121" s="1047" t="s">
        <v>20047</v>
      </c>
      <c r="H121" s="1047" t="s">
        <v>20057</v>
      </c>
      <c r="I121" s="1047" t="s">
        <v>19661</v>
      </c>
      <c r="J121" s="1054" t="s">
        <v>20058</v>
      </c>
      <c r="K121" s="1049" t="s">
        <v>20062</v>
      </c>
      <c r="L121" s="1049" t="s">
        <v>20310</v>
      </c>
      <c r="M121" s="1049" t="s">
        <v>20064</v>
      </c>
      <c r="N121" s="1050" t="s">
        <v>20101</v>
      </c>
      <c r="O121" s="1050" t="s">
        <v>20054</v>
      </c>
      <c r="P121" s="1051" t="s">
        <v>95</v>
      </c>
      <c r="Q121" s="1052"/>
      <c r="R121" s="1053"/>
    </row>
    <row r="122">
      <c r="A122" s="1046" t="s">
        <v>2817</v>
      </c>
      <c r="B122" s="1047" t="s">
        <v>20303</v>
      </c>
      <c r="C122" s="1048" t="s">
        <v>85</v>
      </c>
      <c r="D122" s="1047" t="s">
        <v>20056</v>
      </c>
      <c r="E122" s="1047" t="s">
        <v>12</v>
      </c>
      <c r="F122" s="1048" t="s">
        <v>15</v>
      </c>
      <c r="G122" s="1047" t="s">
        <v>20047</v>
      </c>
      <c r="H122" s="1047" t="s">
        <v>20057</v>
      </c>
      <c r="I122" s="1047" t="s">
        <v>19661</v>
      </c>
      <c r="J122" s="1049" t="s">
        <v>20065</v>
      </c>
      <c r="K122" s="1049" t="s">
        <v>20066</v>
      </c>
      <c r="L122" s="1049" t="s">
        <v>20311</v>
      </c>
      <c r="M122" s="1049" t="s">
        <v>20068</v>
      </c>
      <c r="N122" s="1050" t="s">
        <v>20101</v>
      </c>
      <c r="O122" s="1050" t="s">
        <v>20054</v>
      </c>
      <c r="P122" s="1051" t="s">
        <v>95</v>
      </c>
      <c r="Q122" s="1052"/>
      <c r="R122" s="1053"/>
    </row>
    <row r="123">
      <c r="A123" s="1046" t="s">
        <v>2821</v>
      </c>
      <c r="B123" s="1047" t="s">
        <v>20303</v>
      </c>
      <c r="C123" s="1048" t="s">
        <v>85</v>
      </c>
      <c r="D123" s="1047" t="s">
        <v>20056</v>
      </c>
      <c r="E123" s="1047" t="s">
        <v>20069</v>
      </c>
      <c r="F123" s="1048" t="s">
        <v>15</v>
      </c>
      <c r="G123" s="1047" t="s">
        <v>20047</v>
      </c>
      <c r="H123" s="1047" t="s">
        <v>20057</v>
      </c>
      <c r="I123" s="1047" t="s">
        <v>19661</v>
      </c>
      <c r="J123" s="1049" t="s">
        <v>20070</v>
      </c>
      <c r="K123" s="1049" t="s">
        <v>20071</v>
      </c>
      <c r="L123" s="1049" t="s">
        <v>20312</v>
      </c>
      <c r="M123" s="1049" t="s">
        <v>20073</v>
      </c>
      <c r="N123" s="1050" t="s">
        <v>20101</v>
      </c>
      <c r="O123" s="1050" t="s">
        <v>20054</v>
      </c>
      <c r="P123" s="1051" t="s">
        <v>95</v>
      </c>
      <c r="Q123" s="1052"/>
      <c r="R123" s="1053"/>
    </row>
    <row r="124">
      <c r="A124" s="1046" t="s">
        <v>2826</v>
      </c>
      <c r="B124" s="1047" t="s">
        <v>20303</v>
      </c>
      <c r="C124" s="1048" t="s">
        <v>85</v>
      </c>
      <c r="D124" s="1047" t="s">
        <v>20056</v>
      </c>
      <c r="E124" s="1047" t="s">
        <v>20069</v>
      </c>
      <c r="F124" s="1048" t="s">
        <v>15</v>
      </c>
      <c r="G124" s="1047" t="s">
        <v>20047</v>
      </c>
      <c r="H124" s="1047" t="s">
        <v>20057</v>
      </c>
      <c r="I124" s="1047" t="s">
        <v>19661</v>
      </c>
      <c r="J124" s="1049" t="s">
        <v>20074</v>
      </c>
      <c r="K124" s="1049" t="s">
        <v>20075</v>
      </c>
      <c r="L124" s="1049" t="s">
        <v>20313</v>
      </c>
      <c r="M124" s="1049" t="s">
        <v>20077</v>
      </c>
      <c r="N124" s="1050" t="s">
        <v>20101</v>
      </c>
      <c r="O124" s="1050" t="s">
        <v>20054</v>
      </c>
      <c r="P124" s="1051" t="s">
        <v>95</v>
      </c>
      <c r="Q124" s="1052"/>
      <c r="R124" s="1053"/>
    </row>
    <row r="125">
      <c r="A125" s="1046" t="s">
        <v>2831</v>
      </c>
      <c r="B125" s="1047" t="s">
        <v>20303</v>
      </c>
      <c r="C125" s="1048" t="s">
        <v>85</v>
      </c>
      <c r="D125" s="1047" t="s">
        <v>20056</v>
      </c>
      <c r="E125" s="1047" t="s">
        <v>20069</v>
      </c>
      <c r="F125" s="1048" t="s">
        <v>15</v>
      </c>
      <c r="G125" s="1047" t="s">
        <v>20047</v>
      </c>
      <c r="H125" s="1047" t="s">
        <v>20057</v>
      </c>
      <c r="I125" s="1047" t="s">
        <v>19661</v>
      </c>
      <c r="J125" s="1054" t="s">
        <v>20078</v>
      </c>
      <c r="K125" s="1049" t="s">
        <v>20079</v>
      </c>
      <c r="L125" s="1049" t="s">
        <v>20313</v>
      </c>
      <c r="M125" s="1049" t="s">
        <v>20080</v>
      </c>
      <c r="N125" s="1050" t="s">
        <v>20314</v>
      </c>
      <c r="O125" s="1050" t="s">
        <v>20054</v>
      </c>
      <c r="P125" s="1051" t="s">
        <v>95</v>
      </c>
      <c r="Q125" s="1052"/>
      <c r="R125" s="1053"/>
    </row>
    <row r="126">
      <c r="A126" s="1046" t="s">
        <v>2836</v>
      </c>
      <c r="B126" s="1047" t="s">
        <v>20303</v>
      </c>
      <c r="C126" s="1058" t="s">
        <v>85</v>
      </c>
      <c r="D126" s="1047" t="s">
        <v>20056</v>
      </c>
      <c r="E126" s="1047" t="s">
        <v>11</v>
      </c>
      <c r="F126" s="1048" t="s">
        <v>15</v>
      </c>
      <c r="G126" s="1047" t="s">
        <v>20047</v>
      </c>
      <c r="H126" s="1047" t="s">
        <v>20057</v>
      </c>
      <c r="I126" s="1047" t="s">
        <v>19661</v>
      </c>
      <c r="J126" s="1054" t="s">
        <v>20058</v>
      </c>
      <c r="K126" s="1049" t="s">
        <v>20081</v>
      </c>
      <c r="L126" s="1049" t="s">
        <v>20315</v>
      </c>
      <c r="M126" s="1049" t="s">
        <v>20316</v>
      </c>
      <c r="N126" s="1050" t="s">
        <v>20101</v>
      </c>
      <c r="O126" s="1050" t="s">
        <v>20054</v>
      </c>
      <c r="P126" s="1051" t="s">
        <v>95</v>
      </c>
      <c r="Q126" s="1052"/>
      <c r="R126" s="1053"/>
    </row>
    <row r="127">
      <c r="A127" s="1046" t="s">
        <v>2840</v>
      </c>
      <c r="B127" s="1047" t="s">
        <v>20303</v>
      </c>
      <c r="C127" s="1048" t="s">
        <v>85</v>
      </c>
      <c r="D127" s="1047" t="s">
        <v>20056</v>
      </c>
      <c r="E127" s="1047" t="s">
        <v>12</v>
      </c>
      <c r="F127" s="1048" t="s">
        <v>15</v>
      </c>
      <c r="G127" s="1047" t="s">
        <v>20047</v>
      </c>
      <c r="H127" s="1047" t="s">
        <v>20057</v>
      </c>
      <c r="I127" s="1047" t="s">
        <v>19661</v>
      </c>
      <c r="J127" s="1049" t="s">
        <v>20058</v>
      </c>
      <c r="K127" s="1049" t="s">
        <v>20084</v>
      </c>
      <c r="L127" s="1049" t="s">
        <v>20317</v>
      </c>
      <c r="M127" s="1049" t="s">
        <v>20086</v>
      </c>
      <c r="N127" s="1050" t="s">
        <v>20101</v>
      </c>
      <c r="O127" s="1050" t="s">
        <v>20054</v>
      </c>
      <c r="P127" s="1051" t="s">
        <v>95</v>
      </c>
      <c r="Q127" s="1052"/>
      <c r="R127" s="1053"/>
    </row>
    <row r="128">
      <c r="A128" s="1046" t="s">
        <v>2844</v>
      </c>
      <c r="B128" s="1047" t="s">
        <v>20303</v>
      </c>
      <c r="C128" s="1048" t="s">
        <v>85</v>
      </c>
      <c r="D128" s="1047" t="s">
        <v>20056</v>
      </c>
      <c r="E128" s="1047" t="s">
        <v>11</v>
      </c>
      <c r="F128" s="1048" t="s">
        <v>15</v>
      </c>
      <c r="G128" s="1047" t="s">
        <v>20047</v>
      </c>
      <c r="H128" s="1047" t="s">
        <v>20057</v>
      </c>
      <c r="I128" s="1047" t="s">
        <v>19661</v>
      </c>
      <c r="J128" s="1049" t="s">
        <v>20087</v>
      </c>
      <c r="K128" s="1049" t="s">
        <v>20088</v>
      </c>
      <c r="L128" s="1049" t="s">
        <v>20318</v>
      </c>
      <c r="M128" s="1061" t="s">
        <v>20319</v>
      </c>
      <c r="N128" s="1050" t="s">
        <v>20101</v>
      </c>
      <c r="O128" s="1050" t="s">
        <v>20054</v>
      </c>
      <c r="P128" s="1051" t="s">
        <v>95</v>
      </c>
      <c r="Q128" s="1052"/>
      <c r="R128" s="1053"/>
    </row>
    <row r="129">
      <c r="A129" s="1046" t="s">
        <v>2848</v>
      </c>
      <c r="B129" s="1047" t="s">
        <v>20303</v>
      </c>
      <c r="C129" s="1048" t="s">
        <v>85</v>
      </c>
      <c r="D129" s="1047" t="s">
        <v>20056</v>
      </c>
      <c r="E129" s="1047" t="s">
        <v>12</v>
      </c>
      <c r="F129" s="1048" t="s">
        <v>15</v>
      </c>
      <c r="G129" s="1047" t="s">
        <v>20047</v>
      </c>
      <c r="H129" s="1047" t="s">
        <v>20057</v>
      </c>
      <c r="I129" s="1047" t="s">
        <v>19661</v>
      </c>
      <c r="J129" s="1069" t="s">
        <v>20320</v>
      </c>
      <c r="K129" s="1049" t="s">
        <v>20091</v>
      </c>
      <c r="L129" s="1049" t="s">
        <v>20321</v>
      </c>
      <c r="M129" s="1049" t="s">
        <v>20093</v>
      </c>
      <c r="N129" s="1050" t="s">
        <v>20101</v>
      </c>
      <c r="O129" s="1050" t="s">
        <v>20054</v>
      </c>
      <c r="P129" s="1051" t="s">
        <v>95</v>
      </c>
      <c r="Q129" s="1052"/>
      <c r="R129" s="1053"/>
    </row>
    <row r="130">
      <c r="A130" s="1046" t="s">
        <v>2853</v>
      </c>
      <c r="B130" s="1047" t="s">
        <v>20303</v>
      </c>
      <c r="C130" s="1048" t="s">
        <v>85</v>
      </c>
      <c r="D130" s="1047" t="s">
        <v>20056</v>
      </c>
      <c r="E130" s="1047" t="s">
        <v>12</v>
      </c>
      <c r="F130" s="1048" t="s">
        <v>15</v>
      </c>
      <c r="G130" s="1047" t="s">
        <v>20047</v>
      </c>
      <c r="H130" s="1047" t="s">
        <v>20057</v>
      </c>
      <c r="I130" s="1047" t="s">
        <v>19661</v>
      </c>
      <c r="J130" s="1069" t="s">
        <v>20320</v>
      </c>
      <c r="K130" s="1049" t="s">
        <v>20094</v>
      </c>
      <c r="L130" s="1049" t="s">
        <v>20322</v>
      </c>
      <c r="M130" s="1054" t="s">
        <v>20096</v>
      </c>
      <c r="N130" s="1050" t="s">
        <v>20101</v>
      </c>
      <c r="O130" s="1050" t="s">
        <v>20054</v>
      </c>
      <c r="P130" s="1051" t="s">
        <v>95</v>
      </c>
      <c r="Q130" s="1052"/>
      <c r="R130" s="1053"/>
    </row>
    <row r="131">
      <c r="A131" s="1046" t="s">
        <v>2859</v>
      </c>
      <c r="B131" s="1047" t="s">
        <v>20303</v>
      </c>
      <c r="C131" s="1058" t="s">
        <v>85</v>
      </c>
      <c r="D131" s="1047" t="s">
        <v>20056</v>
      </c>
      <c r="E131" s="1047" t="s">
        <v>11</v>
      </c>
      <c r="F131" s="1048" t="s">
        <v>15</v>
      </c>
      <c r="G131" s="1047" t="s">
        <v>20047</v>
      </c>
      <c r="H131" s="1047" t="s">
        <v>20057</v>
      </c>
      <c r="I131" s="1047" t="s">
        <v>19661</v>
      </c>
      <c r="J131" s="1049" t="s">
        <v>20097</v>
      </c>
      <c r="K131" s="1049" t="s">
        <v>20098</v>
      </c>
      <c r="L131" s="1049" t="s">
        <v>20315</v>
      </c>
      <c r="M131" s="1054" t="s">
        <v>20323</v>
      </c>
      <c r="N131" s="1050" t="s">
        <v>20101</v>
      </c>
      <c r="O131" s="1050" t="s">
        <v>20054</v>
      </c>
      <c r="P131" s="1051" t="s">
        <v>95</v>
      </c>
      <c r="Q131" s="1052"/>
      <c r="R131" s="1053"/>
    </row>
    <row r="132">
      <c r="A132" s="1046" t="s">
        <v>2864</v>
      </c>
      <c r="B132" s="1047" t="s">
        <v>20303</v>
      </c>
      <c r="C132" s="1058" t="s">
        <v>85</v>
      </c>
      <c r="D132" s="1047" t="s">
        <v>20056</v>
      </c>
      <c r="E132" s="1047" t="s">
        <v>12</v>
      </c>
      <c r="F132" s="1048" t="s">
        <v>15</v>
      </c>
      <c r="G132" s="1047" t="s">
        <v>20047</v>
      </c>
      <c r="H132" s="1047" t="s">
        <v>20048</v>
      </c>
      <c r="I132" s="1047" t="s">
        <v>19661</v>
      </c>
      <c r="J132" s="1049" t="s">
        <v>20065</v>
      </c>
      <c r="K132" s="1049" t="s">
        <v>20102</v>
      </c>
      <c r="L132" s="1054" t="s">
        <v>20324</v>
      </c>
      <c r="M132" s="1054" t="s">
        <v>20104</v>
      </c>
      <c r="N132" s="1050" t="s">
        <v>20101</v>
      </c>
      <c r="O132" s="1050" t="s">
        <v>20054</v>
      </c>
      <c r="P132" s="1051" t="s">
        <v>95</v>
      </c>
      <c r="Q132" s="1052"/>
      <c r="R132" s="1053"/>
    </row>
    <row r="133">
      <c r="A133" s="1046" t="s">
        <v>2870</v>
      </c>
      <c r="B133" s="1047" t="s">
        <v>20303</v>
      </c>
      <c r="C133" s="1058" t="s">
        <v>85</v>
      </c>
      <c r="D133" s="1047" t="s">
        <v>20056</v>
      </c>
      <c r="E133" s="1047" t="s">
        <v>11</v>
      </c>
      <c r="F133" s="1048" t="s">
        <v>15</v>
      </c>
      <c r="G133" s="1047" t="s">
        <v>20047</v>
      </c>
      <c r="H133" s="1047" t="s">
        <v>20057</v>
      </c>
      <c r="I133" s="1047" t="s">
        <v>19661</v>
      </c>
      <c r="J133" s="1049" t="s">
        <v>20065</v>
      </c>
      <c r="K133" s="1049" t="s">
        <v>20325</v>
      </c>
      <c r="L133" s="1049" t="s">
        <v>20315</v>
      </c>
      <c r="M133" s="1054" t="s">
        <v>20326</v>
      </c>
      <c r="N133" s="1050" t="s">
        <v>20101</v>
      </c>
      <c r="O133" s="1050" t="s">
        <v>20054</v>
      </c>
      <c r="P133" s="1051" t="s">
        <v>95</v>
      </c>
      <c r="Q133" s="1052"/>
      <c r="R133" s="1053"/>
    </row>
    <row r="134">
      <c r="A134" s="1046" t="s">
        <v>2875</v>
      </c>
      <c r="B134" s="1047" t="s">
        <v>20303</v>
      </c>
      <c r="C134" s="1048" t="s">
        <v>85</v>
      </c>
      <c r="D134" s="1047" t="s">
        <v>20056</v>
      </c>
      <c r="E134" s="1047" t="s">
        <v>11</v>
      </c>
      <c r="F134" s="1048" t="s">
        <v>15</v>
      </c>
      <c r="G134" s="1047" t="s">
        <v>20047</v>
      </c>
      <c r="H134" s="1047" t="s">
        <v>20048</v>
      </c>
      <c r="I134" s="1047" t="s">
        <v>19661</v>
      </c>
      <c r="J134" s="1049" t="s">
        <v>20327</v>
      </c>
      <c r="K134" s="1049" t="s">
        <v>20328</v>
      </c>
      <c r="L134" s="1049" t="s">
        <v>20329</v>
      </c>
      <c r="M134" s="1049" t="s">
        <v>20330</v>
      </c>
      <c r="N134" s="1050" t="s">
        <v>20314</v>
      </c>
      <c r="O134" s="1050" t="s">
        <v>20054</v>
      </c>
      <c r="P134" s="1051" t="s">
        <v>95</v>
      </c>
      <c r="Q134" s="1052"/>
      <c r="R134" s="1053"/>
    </row>
    <row r="135">
      <c r="A135" s="1046" t="s">
        <v>2880</v>
      </c>
      <c r="B135" s="1047" t="s">
        <v>20303</v>
      </c>
      <c r="C135" s="1048" t="s">
        <v>85</v>
      </c>
      <c r="D135" s="1047" t="s">
        <v>20056</v>
      </c>
      <c r="E135" s="1047" t="s">
        <v>11</v>
      </c>
      <c r="F135" s="1048" t="s">
        <v>15</v>
      </c>
      <c r="G135" s="1047" t="s">
        <v>20047</v>
      </c>
      <c r="H135" s="1047" t="s">
        <v>20048</v>
      </c>
      <c r="I135" s="1047" t="s">
        <v>19661</v>
      </c>
      <c r="J135" s="1049" t="s">
        <v>20109</v>
      </c>
      <c r="K135" s="1049" t="s">
        <v>20331</v>
      </c>
      <c r="L135" s="1049" t="s">
        <v>20332</v>
      </c>
      <c r="M135" s="1049" t="s">
        <v>20333</v>
      </c>
      <c r="N135" s="1050" t="s">
        <v>20314</v>
      </c>
      <c r="O135" s="1050" t="s">
        <v>20054</v>
      </c>
      <c r="P135" s="1051" t="s">
        <v>95</v>
      </c>
      <c r="Q135" s="1052"/>
      <c r="R135" s="1053"/>
    </row>
    <row r="136">
      <c r="A136" s="1046" t="s">
        <v>2886</v>
      </c>
      <c r="B136" s="1047" t="s">
        <v>20303</v>
      </c>
      <c r="C136" s="1048" t="s">
        <v>85</v>
      </c>
      <c r="D136" s="1047" t="s">
        <v>20056</v>
      </c>
      <c r="E136" s="1047" t="s">
        <v>11</v>
      </c>
      <c r="F136" s="1048" t="s">
        <v>15</v>
      </c>
      <c r="G136" s="1047" t="s">
        <v>20047</v>
      </c>
      <c r="H136" s="1047" t="s">
        <v>20244</v>
      </c>
      <c r="I136" s="1047" t="s">
        <v>19661</v>
      </c>
      <c r="J136" s="1071" t="s">
        <v>20334</v>
      </c>
      <c r="K136" s="1049" t="s">
        <v>20335</v>
      </c>
      <c r="L136" s="1054" t="s">
        <v>20336</v>
      </c>
      <c r="M136" s="1054" t="s">
        <v>20337</v>
      </c>
      <c r="N136" s="1050" t="s">
        <v>20314</v>
      </c>
      <c r="O136" s="1050" t="s">
        <v>20054</v>
      </c>
      <c r="P136" s="1051" t="s">
        <v>95</v>
      </c>
      <c r="Q136" s="1052"/>
      <c r="R136" s="1053"/>
    </row>
    <row r="137">
      <c r="A137" s="1046" t="s">
        <v>2892</v>
      </c>
      <c r="B137" s="1047" t="s">
        <v>20303</v>
      </c>
      <c r="C137" s="1048" t="s">
        <v>85</v>
      </c>
      <c r="D137" s="1047" t="s">
        <v>20056</v>
      </c>
      <c r="E137" s="1047" t="s">
        <v>11</v>
      </c>
      <c r="F137" s="1048" t="s">
        <v>15</v>
      </c>
      <c r="G137" s="1047" t="s">
        <v>20047</v>
      </c>
      <c r="H137" s="1047" t="s">
        <v>20048</v>
      </c>
      <c r="I137" s="1047" t="s">
        <v>19661</v>
      </c>
      <c r="J137" s="1071" t="s">
        <v>20338</v>
      </c>
      <c r="K137" s="1049" t="s">
        <v>20339</v>
      </c>
      <c r="L137" s="1054" t="s">
        <v>20340</v>
      </c>
      <c r="M137" s="1054" t="s">
        <v>20341</v>
      </c>
      <c r="N137" s="1050" t="s">
        <v>20314</v>
      </c>
      <c r="O137" s="1050" t="s">
        <v>20054</v>
      </c>
      <c r="P137" s="1051" t="s">
        <v>95</v>
      </c>
      <c r="Q137" s="1052"/>
      <c r="R137" s="1053"/>
    </row>
    <row r="138">
      <c r="A138" s="1046" t="s">
        <v>2896</v>
      </c>
      <c r="B138" s="1047" t="s">
        <v>20303</v>
      </c>
      <c r="C138" s="1048" t="s">
        <v>85</v>
      </c>
      <c r="D138" s="1047" t="s">
        <v>20056</v>
      </c>
      <c r="E138" s="1047" t="s">
        <v>11</v>
      </c>
      <c r="F138" s="1048" t="s">
        <v>15</v>
      </c>
      <c r="G138" s="1047" t="s">
        <v>20047</v>
      </c>
      <c r="H138" s="1047" t="s">
        <v>20048</v>
      </c>
      <c r="I138" s="1047" t="s">
        <v>19661</v>
      </c>
      <c r="J138" s="1071" t="s">
        <v>20338</v>
      </c>
      <c r="K138" s="1049" t="s">
        <v>20342</v>
      </c>
      <c r="L138" s="1054" t="s">
        <v>20343</v>
      </c>
      <c r="M138" s="1054" t="s">
        <v>20344</v>
      </c>
      <c r="N138" s="1050" t="s">
        <v>20314</v>
      </c>
      <c r="O138" s="1050" t="s">
        <v>20054</v>
      </c>
      <c r="P138" s="1051" t="s">
        <v>95</v>
      </c>
      <c r="Q138" s="1052"/>
      <c r="R138" s="1053"/>
    </row>
    <row r="139">
      <c r="A139" s="1046" t="s">
        <v>2901</v>
      </c>
      <c r="B139" s="1047" t="s">
        <v>20303</v>
      </c>
      <c r="C139" s="1058" t="s">
        <v>85</v>
      </c>
      <c r="D139" s="1047" t="s">
        <v>20056</v>
      </c>
      <c r="E139" s="1047" t="s">
        <v>11</v>
      </c>
      <c r="F139" s="1048" t="s">
        <v>15</v>
      </c>
      <c r="G139" s="1047" t="s">
        <v>20047</v>
      </c>
      <c r="H139" s="1047" t="s">
        <v>20057</v>
      </c>
      <c r="I139" s="1047" t="s">
        <v>19661</v>
      </c>
      <c r="J139" s="1054" t="s">
        <v>20113</v>
      </c>
      <c r="K139" s="1049" t="s">
        <v>20114</v>
      </c>
      <c r="L139" s="1054" t="s">
        <v>20345</v>
      </c>
      <c r="M139" s="1054" t="s">
        <v>20346</v>
      </c>
      <c r="N139" s="1050" t="s">
        <v>20117</v>
      </c>
      <c r="O139" s="1050" t="s">
        <v>20054</v>
      </c>
      <c r="P139" s="1051" t="s">
        <v>95</v>
      </c>
      <c r="Q139" s="1052"/>
      <c r="R139" s="1053"/>
    </row>
    <row r="140">
      <c r="A140" s="1046" t="s">
        <v>2905</v>
      </c>
      <c r="B140" s="1047" t="s">
        <v>20303</v>
      </c>
      <c r="C140" s="1048" t="s">
        <v>85</v>
      </c>
      <c r="D140" s="1047" t="s">
        <v>20056</v>
      </c>
      <c r="E140" s="1047" t="s">
        <v>11</v>
      </c>
      <c r="F140" s="1048" t="s">
        <v>15</v>
      </c>
      <c r="G140" s="1047" t="s">
        <v>20047</v>
      </c>
      <c r="H140" s="1047" t="s">
        <v>20057</v>
      </c>
      <c r="I140" s="1047" t="s">
        <v>19661</v>
      </c>
      <c r="J140" s="1049" t="s">
        <v>20118</v>
      </c>
      <c r="K140" s="1049" t="s">
        <v>20347</v>
      </c>
      <c r="L140" s="1049" t="s">
        <v>20348</v>
      </c>
      <c r="M140" s="1049" t="s">
        <v>20121</v>
      </c>
      <c r="N140" s="1050" t="s">
        <v>20314</v>
      </c>
      <c r="O140" s="1050" t="s">
        <v>20054</v>
      </c>
      <c r="P140" s="1051" t="s">
        <v>95</v>
      </c>
      <c r="Q140" s="1052"/>
      <c r="R140" s="1053"/>
    </row>
    <row r="141">
      <c r="A141" s="1046" t="s">
        <v>2908</v>
      </c>
      <c r="B141" s="1047" t="s">
        <v>20303</v>
      </c>
      <c r="C141" s="1058" t="s">
        <v>85</v>
      </c>
      <c r="D141" s="1047" t="s">
        <v>20056</v>
      </c>
      <c r="E141" s="1047" t="s">
        <v>11</v>
      </c>
      <c r="F141" s="1048" t="s">
        <v>15</v>
      </c>
      <c r="G141" s="1047" t="s">
        <v>20047</v>
      </c>
      <c r="H141" s="1047" t="s">
        <v>20048</v>
      </c>
      <c r="I141" s="1047" t="s">
        <v>19661</v>
      </c>
      <c r="J141" s="1054" t="s">
        <v>20123</v>
      </c>
      <c r="K141" s="1049" t="s">
        <v>20124</v>
      </c>
      <c r="L141" s="1054" t="s">
        <v>20349</v>
      </c>
      <c r="M141" s="1054" t="s">
        <v>20126</v>
      </c>
      <c r="N141" s="1050" t="s">
        <v>20314</v>
      </c>
      <c r="O141" s="1050" t="s">
        <v>20054</v>
      </c>
      <c r="P141" s="1051" t="s">
        <v>95</v>
      </c>
      <c r="Q141" s="1052"/>
      <c r="R141" s="1053"/>
    </row>
    <row r="142">
      <c r="A142" s="1046" t="s">
        <v>2913</v>
      </c>
      <c r="B142" s="1047" t="s">
        <v>20303</v>
      </c>
      <c r="C142" s="1058" t="s">
        <v>85</v>
      </c>
      <c r="D142" s="1047" t="s">
        <v>20056</v>
      </c>
      <c r="E142" s="1047" t="s">
        <v>11</v>
      </c>
      <c r="F142" s="1048" t="s">
        <v>15</v>
      </c>
      <c r="G142" s="1047" t="s">
        <v>20047</v>
      </c>
      <c r="H142" s="1047" t="s">
        <v>20048</v>
      </c>
      <c r="I142" s="1047" t="s">
        <v>19661</v>
      </c>
      <c r="J142" s="1054" t="s">
        <v>20127</v>
      </c>
      <c r="K142" s="1049" t="s">
        <v>20350</v>
      </c>
      <c r="L142" s="1054" t="s">
        <v>20351</v>
      </c>
      <c r="M142" s="1054" t="s">
        <v>20352</v>
      </c>
      <c r="N142" s="1050" t="s">
        <v>20314</v>
      </c>
      <c r="O142" s="1050" t="s">
        <v>20054</v>
      </c>
      <c r="P142" s="1051" t="s">
        <v>95</v>
      </c>
      <c r="Q142" s="1052"/>
      <c r="R142" s="1053"/>
    </row>
    <row r="143">
      <c r="A143" s="1046" t="s">
        <v>2917</v>
      </c>
      <c r="B143" s="1047" t="s">
        <v>20303</v>
      </c>
      <c r="C143" s="1058" t="s">
        <v>85</v>
      </c>
      <c r="D143" s="1047" t="s">
        <v>20056</v>
      </c>
      <c r="E143" s="1047" t="s">
        <v>11</v>
      </c>
      <c r="F143" s="1048" t="s">
        <v>15</v>
      </c>
      <c r="G143" s="1047" t="s">
        <v>20047</v>
      </c>
      <c r="H143" s="1047" t="s">
        <v>20048</v>
      </c>
      <c r="I143" s="1047" t="s">
        <v>19661</v>
      </c>
      <c r="J143" s="1054" t="s">
        <v>20131</v>
      </c>
      <c r="K143" s="1049" t="s">
        <v>20353</v>
      </c>
      <c r="L143" s="1054" t="s">
        <v>20354</v>
      </c>
      <c r="M143" s="1054" t="s">
        <v>20355</v>
      </c>
      <c r="N143" s="1050" t="s">
        <v>20314</v>
      </c>
      <c r="O143" s="1050" t="s">
        <v>20054</v>
      </c>
      <c r="P143" s="1051" t="s">
        <v>95</v>
      </c>
      <c r="Q143" s="1052"/>
      <c r="R143" s="1053"/>
    </row>
    <row r="144">
      <c r="A144" s="1046" t="s">
        <v>2922</v>
      </c>
      <c r="B144" s="1047" t="s">
        <v>20303</v>
      </c>
      <c r="C144" s="1058" t="s">
        <v>85</v>
      </c>
      <c r="D144" s="1047" t="s">
        <v>20056</v>
      </c>
      <c r="E144" s="1047" t="s">
        <v>11</v>
      </c>
      <c r="F144" s="1048" t="s">
        <v>15</v>
      </c>
      <c r="G144" s="1047" t="s">
        <v>20047</v>
      </c>
      <c r="H144" s="1047" t="s">
        <v>20048</v>
      </c>
      <c r="I144" s="1047" t="s">
        <v>19661</v>
      </c>
      <c r="J144" s="1054" t="s">
        <v>20135</v>
      </c>
      <c r="K144" s="1049" t="s">
        <v>20356</v>
      </c>
      <c r="L144" s="1054" t="s">
        <v>20357</v>
      </c>
      <c r="M144" s="1054" t="s">
        <v>20358</v>
      </c>
      <c r="N144" s="1050" t="s">
        <v>20314</v>
      </c>
      <c r="O144" s="1050" t="s">
        <v>20054</v>
      </c>
      <c r="P144" s="1051" t="s">
        <v>95</v>
      </c>
      <c r="Q144" s="1052"/>
      <c r="R144" s="1053"/>
    </row>
    <row r="145">
      <c r="A145" s="1046" t="s">
        <v>2927</v>
      </c>
      <c r="B145" s="1047" t="s">
        <v>20303</v>
      </c>
      <c r="C145" s="1058" t="s">
        <v>85</v>
      </c>
      <c r="D145" s="1047" t="s">
        <v>20056</v>
      </c>
      <c r="E145" s="1047" t="s">
        <v>11</v>
      </c>
      <c r="F145" s="1048" t="s">
        <v>15</v>
      </c>
      <c r="G145" s="1047" t="s">
        <v>20047</v>
      </c>
      <c r="H145" s="1047" t="s">
        <v>20048</v>
      </c>
      <c r="I145" s="1047" t="s">
        <v>19661</v>
      </c>
      <c r="J145" s="1054" t="s">
        <v>20139</v>
      </c>
      <c r="K145" s="1049" t="s">
        <v>20359</v>
      </c>
      <c r="L145" s="1054" t="s">
        <v>20351</v>
      </c>
      <c r="M145" s="1054" t="s">
        <v>20360</v>
      </c>
      <c r="N145" s="1050" t="s">
        <v>20314</v>
      </c>
      <c r="O145" s="1050" t="s">
        <v>20054</v>
      </c>
      <c r="P145" s="1051" t="s">
        <v>95</v>
      </c>
      <c r="Q145" s="1052"/>
      <c r="R145" s="1053"/>
    </row>
    <row r="146">
      <c r="A146" s="1046" t="s">
        <v>2932</v>
      </c>
      <c r="B146" s="1047" t="s">
        <v>20303</v>
      </c>
      <c r="C146" s="1048" t="s">
        <v>85</v>
      </c>
      <c r="D146" s="1047" t="s">
        <v>20056</v>
      </c>
      <c r="E146" s="1047" t="s">
        <v>11</v>
      </c>
      <c r="F146" s="1048" t="s">
        <v>15</v>
      </c>
      <c r="G146" s="1047" t="s">
        <v>20047</v>
      </c>
      <c r="H146" s="1047" t="s">
        <v>20048</v>
      </c>
      <c r="I146" s="1047" t="s">
        <v>19661</v>
      </c>
      <c r="J146" s="1049" t="s">
        <v>20142</v>
      </c>
      <c r="K146" s="1049" t="s">
        <v>20143</v>
      </c>
      <c r="L146" s="1049" t="s">
        <v>20361</v>
      </c>
      <c r="M146" s="1061" t="s">
        <v>20362</v>
      </c>
      <c r="N146" s="1050" t="s">
        <v>20314</v>
      </c>
      <c r="O146" s="1050" t="s">
        <v>20054</v>
      </c>
      <c r="P146" s="1051" t="s">
        <v>95</v>
      </c>
      <c r="Q146" s="1052"/>
      <c r="R146" s="1053"/>
    </row>
    <row r="147">
      <c r="A147" s="1046" t="s">
        <v>2937</v>
      </c>
      <c r="B147" s="1047" t="s">
        <v>20303</v>
      </c>
      <c r="C147" s="1058" t="s">
        <v>85</v>
      </c>
      <c r="D147" s="1047" t="s">
        <v>20056</v>
      </c>
      <c r="E147" s="1047" t="s">
        <v>11</v>
      </c>
      <c r="F147" s="1048" t="s">
        <v>15</v>
      </c>
      <c r="G147" s="1047" t="s">
        <v>20047</v>
      </c>
      <c r="H147" s="1047" t="s">
        <v>20048</v>
      </c>
      <c r="I147" s="1047" t="s">
        <v>19661</v>
      </c>
      <c r="J147" s="1054" t="s">
        <v>20146</v>
      </c>
      <c r="K147" s="1049" t="s">
        <v>20147</v>
      </c>
      <c r="L147" s="1054" t="s">
        <v>20351</v>
      </c>
      <c r="M147" s="1054" t="s">
        <v>20148</v>
      </c>
      <c r="N147" s="1050" t="s">
        <v>20314</v>
      </c>
      <c r="O147" s="1050" t="s">
        <v>20054</v>
      </c>
      <c r="P147" s="1051" t="s">
        <v>95</v>
      </c>
      <c r="Q147" s="1052"/>
      <c r="R147" s="1053"/>
    </row>
    <row r="148">
      <c r="A148" s="1046" t="s">
        <v>2942</v>
      </c>
      <c r="B148" s="1047" t="s">
        <v>20303</v>
      </c>
      <c r="C148" s="1058" t="s">
        <v>85</v>
      </c>
      <c r="D148" s="1047" t="s">
        <v>20056</v>
      </c>
      <c r="E148" s="1047" t="s">
        <v>12</v>
      </c>
      <c r="F148" s="1048" t="s">
        <v>15</v>
      </c>
      <c r="G148" s="1047" t="s">
        <v>20047</v>
      </c>
      <c r="H148" s="1047" t="s">
        <v>20048</v>
      </c>
      <c r="I148" s="1047" t="s">
        <v>19661</v>
      </c>
      <c r="J148" s="1054" t="s">
        <v>20363</v>
      </c>
      <c r="K148" s="1049" t="s">
        <v>20150</v>
      </c>
      <c r="L148" s="1054" t="s">
        <v>20351</v>
      </c>
      <c r="M148" s="1054" t="s">
        <v>20151</v>
      </c>
      <c r="N148" s="1064"/>
      <c r="O148" s="1065"/>
      <c r="P148" s="1072" t="s">
        <v>620</v>
      </c>
      <c r="Q148" s="1073" t="s">
        <v>20364</v>
      </c>
      <c r="R148" s="1053"/>
    </row>
    <row r="149">
      <c r="A149" s="1046" t="s">
        <v>2947</v>
      </c>
      <c r="B149" s="1047" t="s">
        <v>20303</v>
      </c>
      <c r="C149" s="1058" t="s">
        <v>85</v>
      </c>
      <c r="D149" s="1047" t="s">
        <v>20056</v>
      </c>
      <c r="E149" s="1047" t="s">
        <v>12</v>
      </c>
      <c r="F149" s="1048" t="s">
        <v>15</v>
      </c>
      <c r="G149" s="1047" t="s">
        <v>20047</v>
      </c>
      <c r="H149" s="1047" t="s">
        <v>20048</v>
      </c>
      <c r="I149" s="1047" t="s">
        <v>19661</v>
      </c>
      <c r="J149" s="1049" t="s">
        <v>20365</v>
      </c>
      <c r="K149" s="1049" t="s">
        <v>20150</v>
      </c>
      <c r="L149" s="1054" t="s">
        <v>20351</v>
      </c>
      <c r="M149" s="1054" t="s">
        <v>20151</v>
      </c>
      <c r="N149" s="1052"/>
      <c r="O149" s="1052"/>
      <c r="P149" s="1051" t="s">
        <v>620</v>
      </c>
      <c r="Q149" s="1073" t="s">
        <v>20364</v>
      </c>
      <c r="R149" s="1053"/>
    </row>
    <row r="150">
      <c r="A150" s="1046" t="s">
        <v>2951</v>
      </c>
      <c r="B150" s="1047" t="s">
        <v>20303</v>
      </c>
      <c r="C150" s="1058" t="s">
        <v>85</v>
      </c>
      <c r="D150" s="1047" t="s">
        <v>20056</v>
      </c>
      <c r="E150" s="1047" t="s">
        <v>12</v>
      </c>
      <c r="F150" s="1048" t="s">
        <v>15</v>
      </c>
      <c r="G150" s="1047" t="s">
        <v>20047</v>
      </c>
      <c r="H150" s="1047" t="s">
        <v>20048</v>
      </c>
      <c r="I150" s="1047" t="s">
        <v>19661</v>
      </c>
      <c r="J150" s="1049" t="s">
        <v>20366</v>
      </c>
      <c r="K150" s="1049" t="s">
        <v>20150</v>
      </c>
      <c r="L150" s="1054" t="s">
        <v>20351</v>
      </c>
      <c r="M150" s="1054" t="s">
        <v>20151</v>
      </c>
      <c r="N150" s="1050" t="s">
        <v>20314</v>
      </c>
      <c r="O150" s="1050" t="s">
        <v>20054</v>
      </c>
      <c r="P150" s="1051" t="s">
        <v>95</v>
      </c>
      <c r="Q150" s="1052"/>
      <c r="R150" s="1053"/>
    </row>
    <row r="151">
      <c r="A151" s="1046" t="s">
        <v>2955</v>
      </c>
      <c r="B151" s="1047" t="s">
        <v>20303</v>
      </c>
      <c r="C151" s="1058" t="s">
        <v>85</v>
      </c>
      <c r="D151" s="1063" t="s">
        <v>20056</v>
      </c>
      <c r="E151" s="1047" t="s">
        <v>11</v>
      </c>
      <c r="F151" s="1048" t="s">
        <v>15</v>
      </c>
      <c r="G151" s="1047" t="s">
        <v>20047</v>
      </c>
      <c r="H151" s="1047" t="s">
        <v>20154</v>
      </c>
      <c r="I151" s="1047" t="s">
        <v>19661</v>
      </c>
      <c r="J151" s="1054" t="s">
        <v>20367</v>
      </c>
      <c r="K151" s="1049" t="s">
        <v>20156</v>
      </c>
      <c r="L151" s="1054" t="s">
        <v>20368</v>
      </c>
      <c r="M151" s="1054" t="s">
        <v>20158</v>
      </c>
      <c r="N151" s="1050" t="s">
        <v>20314</v>
      </c>
      <c r="O151" s="1050" t="s">
        <v>20054</v>
      </c>
      <c r="P151" s="1051" t="s">
        <v>95</v>
      </c>
      <c r="Q151" s="1052"/>
      <c r="R151" s="1053"/>
    </row>
    <row r="152">
      <c r="A152" s="1046" t="s">
        <v>2959</v>
      </c>
      <c r="B152" s="1047" t="s">
        <v>20303</v>
      </c>
      <c r="C152" s="1048" t="s">
        <v>85</v>
      </c>
      <c r="D152" s="1047" t="s">
        <v>20056</v>
      </c>
      <c r="E152" s="1047" t="s">
        <v>11</v>
      </c>
      <c r="F152" s="1048" t="s">
        <v>15</v>
      </c>
      <c r="G152" s="1047" t="s">
        <v>20047</v>
      </c>
      <c r="H152" s="1047" t="s">
        <v>20154</v>
      </c>
      <c r="I152" s="1047" t="s">
        <v>19661</v>
      </c>
      <c r="J152" s="1049" t="s">
        <v>20160</v>
      </c>
      <c r="K152" s="1049" t="s">
        <v>20161</v>
      </c>
      <c r="L152" s="1049" t="s">
        <v>20369</v>
      </c>
      <c r="M152" s="1049" t="s">
        <v>20370</v>
      </c>
      <c r="N152" s="1050" t="s">
        <v>20314</v>
      </c>
      <c r="O152" s="1050" t="s">
        <v>20054</v>
      </c>
      <c r="P152" s="1051" t="s">
        <v>95</v>
      </c>
      <c r="Q152" s="1052"/>
      <c r="R152" s="1053"/>
    </row>
    <row r="153">
      <c r="A153" s="1046" t="s">
        <v>2963</v>
      </c>
      <c r="B153" s="1047" t="s">
        <v>20303</v>
      </c>
      <c r="C153" s="1058" t="s">
        <v>85</v>
      </c>
      <c r="D153" s="1047" t="s">
        <v>20056</v>
      </c>
      <c r="E153" s="1047" t="s">
        <v>11</v>
      </c>
      <c r="F153" s="1048" t="s">
        <v>15</v>
      </c>
      <c r="G153" s="1047" t="s">
        <v>20047</v>
      </c>
      <c r="H153" s="1047" t="s">
        <v>20154</v>
      </c>
      <c r="I153" s="1047" t="s">
        <v>19661</v>
      </c>
      <c r="J153" s="1054" t="s">
        <v>20371</v>
      </c>
      <c r="K153" s="1049" t="s">
        <v>20165</v>
      </c>
      <c r="L153" s="1054" t="s">
        <v>20372</v>
      </c>
      <c r="M153" s="1054" t="s">
        <v>20167</v>
      </c>
      <c r="N153" s="1050" t="s">
        <v>20314</v>
      </c>
      <c r="O153" s="1050" t="s">
        <v>20054</v>
      </c>
      <c r="P153" s="1051" t="s">
        <v>95</v>
      </c>
      <c r="Q153" s="1052"/>
      <c r="R153" s="1053"/>
    </row>
    <row r="154">
      <c r="A154" s="1046" t="s">
        <v>2967</v>
      </c>
      <c r="B154" s="1047" t="s">
        <v>20303</v>
      </c>
      <c r="C154" s="1058" t="s">
        <v>85</v>
      </c>
      <c r="D154" s="1047" t="s">
        <v>20056</v>
      </c>
      <c r="E154" s="1047" t="s">
        <v>11</v>
      </c>
      <c r="F154" s="1048" t="s">
        <v>15</v>
      </c>
      <c r="G154" s="1047" t="s">
        <v>20047</v>
      </c>
      <c r="H154" s="1047" t="s">
        <v>20154</v>
      </c>
      <c r="I154" s="1047" t="s">
        <v>19661</v>
      </c>
      <c r="J154" s="1054" t="s">
        <v>20168</v>
      </c>
      <c r="K154" s="1049" t="s">
        <v>20169</v>
      </c>
      <c r="L154" s="1054" t="s">
        <v>20372</v>
      </c>
      <c r="M154" s="1054" t="s">
        <v>20170</v>
      </c>
      <c r="N154" s="1050" t="s">
        <v>20314</v>
      </c>
      <c r="O154" s="1050" t="s">
        <v>20054</v>
      </c>
      <c r="P154" s="1051" t="s">
        <v>95</v>
      </c>
      <c r="Q154" s="1052"/>
      <c r="R154" s="1053"/>
    </row>
    <row r="155">
      <c r="A155" s="1046" t="s">
        <v>2972</v>
      </c>
      <c r="B155" s="1047" t="s">
        <v>20303</v>
      </c>
      <c r="C155" s="1058" t="s">
        <v>85</v>
      </c>
      <c r="D155" s="1047" t="s">
        <v>20056</v>
      </c>
      <c r="E155" s="1047" t="s">
        <v>11</v>
      </c>
      <c r="F155" s="1048" t="s">
        <v>15</v>
      </c>
      <c r="G155" s="1047" t="s">
        <v>20047</v>
      </c>
      <c r="H155" s="1047" t="s">
        <v>20154</v>
      </c>
      <c r="I155" s="1047" t="s">
        <v>19661</v>
      </c>
      <c r="J155" s="1054" t="s">
        <v>20373</v>
      </c>
      <c r="K155" s="1049" t="s">
        <v>20172</v>
      </c>
      <c r="L155" s="1054" t="s">
        <v>20374</v>
      </c>
      <c r="M155" s="1054" t="s">
        <v>20174</v>
      </c>
      <c r="N155" s="1050" t="s">
        <v>20314</v>
      </c>
      <c r="O155" s="1050" t="s">
        <v>20054</v>
      </c>
      <c r="P155" s="1051" t="s">
        <v>95</v>
      </c>
      <c r="Q155" s="1052"/>
      <c r="R155" s="1053"/>
    </row>
    <row r="156">
      <c r="A156" s="1046" t="s">
        <v>2976</v>
      </c>
      <c r="B156" s="1047" t="s">
        <v>20303</v>
      </c>
      <c r="C156" s="1058" t="s">
        <v>85</v>
      </c>
      <c r="D156" s="1047" t="s">
        <v>20056</v>
      </c>
      <c r="E156" s="1047" t="s">
        <v>11</v>
      </c>
      <c r="F156" s="1048" t="s">
        <v>15</v>
      </c>
      <c r="G156" s="1047" t="s">
        <v>20047</v>
      </c>
      <c r="H156" s="1047" t="s">
        <v>20154</v>
      </c>
      <c r="I156" s="1047" t="s">
        <v>19661</v>
      </c>
      <c r="J156" s="1054" t="s">
        <v>20168</v>
      </c>
      <c r="K156" s="1049" t="s">
        <v>20176</v>
      </c>
      <c r="L156" s="1054" t="s">
        <v>20375</v>
      </c>
      <c r="M156" s="1049" t="s">
        <v>20178</v>
      </c>
      <c r="N156" s="1050" t="s">
        <v>20314</v>
      </c>
      <c r="O156" s="1050" t="s">
        <v>20054</v>
      </c>
      <c r="P156" s="1051" t="s">
        <v>95</v>
      </c>
      <c r="Q156" s="1052"/>
      <c r="R156" s="1053"/>
    </row>
    <row r="157">
      <c r="A157" s="1046" t="s">
        <v>2981</v>
      </c>
      <c r="B157" s="1047" t="s">
        <v>20303</v>
      </c>
      <c r="C157" s="1058" t="s">
        <v>85</v>
      </c>
      <c r="D157" s="1047" t="s">
        <v>20056</v>
      </c>
      <c r="E157" s="1047" t="s">
        <v>11</v>
      </c>
      <c r="F157" s="1048" t="s">
        <v>15</v>
      </c>
      <c r="G157" s="1047" t="s">
        <v>20047</v>
      </c>
      <c r="H157" s="1047" t="s">
        <v>20154</v>
      </c>
      <c r="I157" s="1047" t="s">
        <v>19661</v>
      </c>
      <c r="J157" s="1054" t="s">
        <v>20376</v>
      </c>
      <c r="K157" s="1049" t="s">
        <v>20180</v>
      </c>
      <c r="L157" s="1054" t="s">
        <v>20377</v>
      </c>
      <c r="M157" s="1049" t="s">
        <v>20182</v>
      </c>
      <c r="N157" s="1050" t="s">
        <v>20314</v>
      </c>
      <c r="O157" s="1050" t="s">
        <v>20054</v>
      </c>
      <c r="P157" s="1051" t="s">
        <v>95</v>
      </c>
      <c r="Q157" s="1052"/>
      <c r="R157" s="1053"/>
    </row>
    <row r="158">
      <c r="A158" s="1046" t="s">
        <v>2985</v>
      </c>
      <c r="B158" s="1047" t="s">
        <v>20303</v>
      </c>
      <c r="C158" s="1058" t="s">
        <v>85</v>
      </c>
      <c r="D158" s="1047" t="s">
        <v>20056</v>
      </c>
      <c r="E158" s="1047" t="s">
        <v>11</v>
      </c>
      <c r="F158" s="1048" t="s">
        <v>15</v>
      </c>
      <c r="G158" s="1047" t="s">
        <v>20047</v>
      </c>
      <c r="H158" s="1047" t="s">
        <v>20154</v>
      </c>
      <c r="I158" s="1047" t="s">
        <v>19661</v>
      </c>
      <c r="J158" s="1054" t="s">
        <v>20378</v>
      </c>
      <c r="K158" s="1049" t="s">
        <v>20184</v>
      </c>
      <c r="L158" s="1054" t="s">
        <v>20379</v>
      </c>
      <c r="M158" s="1049" t="s">
        <v>20186</v>
      </c>
      <c r="N158" s="1050" t="s">
        <v>20314</v>
      </c>
      <c r="O158" s="1050" t="s">
        <v>20054</v>
      </c>
      <c r="P158" s="1051" t="s">
        <v>95</v>
      </c>
      <c r="Q158" s="1052"/>
      <c r="R158" s="1053"/>
    </row>
    <row r="159">
      <c r="A159" s="1046" t="s">
        <v>2990</v>
      </c>
      <c r="B159" s="1047" t="s">
        <v>20303</v>
      </c>
      <c r="C159" s="1058" t="s">
        <v>85</v>
      </c>
      <c r="D159" s="1047" t="s">
        <v>20056</v>
      </c>
      <c r="E159" s="1047" t="s">
        <v>11</v>
      </c>
      <c r="F159" s="1048" t="s">
        <v>15</v>
      </c>
      <c r="G159" s="1047" t="s">
        <v>20047</v>
      </c>
      <c r="H159" s="1047" t="s">
        <v>20048</v>
      </c>
      <c r="I159" s="1047" t="s">
        <v>19661</v>
      </c>
      <c r="J159" s="1054" t="s">
        <v>20187</v>
      </c>
      <c r="K159" s="1049" t="s">
        <v>20188</v>
      </c>
      <c r="L159" s="1054" t="s">
        <v>20351</v>
      </c>
      <c r="M159" s="1049" t="s">
        <v>20380</v>
      </c>
      <c r="N159" s="1050" t="s">
        <v>20314</v>
      </c>
      <c r="O159" s="1050" t="s">
        <v>20054</v>
      </c>
      <c r="P159" s="1051" t="s">
        <v>95</v>
      </c>
      <c r="Q159" s="1052"/>
      <c r="R159" s="1053"/>
    </row>
    <row r="160">
      <c r="A160" s="1046" t="s">
        <v>2994</v>
      </c>
      <c r="B160" s="1047" t="s">
        <v>20303</v>
      </c>
      <c r="C160" s="1058" t="s">
        <v>85</v>
      </c>
      <c r="D160" s="1047" t="s">
        <v>20056</v>
      </c>
      <c r="E160" s="1047" t="s">
        <v>11</v>
      </c>
      <c r="F160" s="1048" t="s">
        <v>15</v>
      </c>
      <c r="G160" s="1047" t="s">
        <v>20047</v>
      </c>
      <c r="H160" s="1047" t="s">
        <v>20048</v>
      </c>
      <c r="I160" s="1047" t="s">
        <v>19661</v>
      </c>
      <c r="J160" s="1054" t="s">
        <v>20190</v>
      </c>
      <c r="K160" s="1049" t="s">
        <v>20191</v>
      </c>
      <c r="L160" s="1054" t="s">
        <v>20351</v>
      </c>
      <c r="M160" s="1049" t="s">
        <v>20381</v>
      </c>
      <c r="N160" s="1050" t="s">
        <v>20314</v>
      </c>
      <c r="O160" s="1050" t="s">
        <v>20054</v>
      </c>
      <c r="P160" s="1051" t="s">
        <v>95</v>
      </c>
      <c r="Q160" s="1052"/>
      <c r="R160" s="1053"/>
    </row>
    <row r="161">
      <c r="A161" s="1046" t="s">
        <v>2999</v>
      </c>
      <c r="B161" s="1047" t="s">
        <v>20303</v>
      </c>
      <c r="C161" s="1058" t="s">
        <v>85</v>
      </c>
      <c r="D161" s="1047" t="s">
        <v>20056</v>
      </c>
      <c r="E161" s="1047" t="s">
        <v>11</v>
      </c>
      <c r="F161" s="1048" t="s">
        <v>15</v>
      </c>
      <c r="G161" s="1047" t="s">
        <v>20047</v>
      </c>
      <c r="H161" s="1047" t="s">
        <v>20048</v>
      </c>
      <c r="I161" s="1047" t="s">
        <v>19661</v>
      </c>
      <c r="J161" s="1054" t="s">
        <v>20193</v>
      </c>
      <c r="K161" s="1049" t="s">
        <v>20194</v>
      </c>
      <c r="L161" s="1054" t="s">
        <v>20382</v>
      </c>
      <c r="M161" s="1054" t="s">
        <v>20196</v>
      </c>
      <c r="N161" s="1050" t="s">
        <v>20314</v>
      </c>
      <c r="O161" s="1050" t="s">
        <v>20054</v>
      </c>
      <c r="P161" s="1051" t="s">
        <v>95</v>
      </c>
      <c r="Q161" s="1052"/>
      <c r="R161" s="1053"/>
    </row>
    <row r="162">
      <c r="A162" s="1046" t="s">
        <v>3003</v>
      </c>
      <c r="B162" s="1047" t="s">
        <v>20303</v>
      </c>
      <c r="C162" s="1058" t="s">
        <v>85</v>
      </c>
      <c r="D162" s="1047" t="s">
        <v>20056</v>
      </c>
      <c r="E162" s="1047" t="s">
        <v>11</v>
      </c>
      <c r="F162" s="1048" t="s">
        <v>15</v>
      </c>
      <c r="G162" s="1047" t="s">
        <v>20047</v>
      </c>
      <c r="H162" s="1047" t="s">
        <v>20048</v>
      </c>
      <c r="I162" s="1047" t="s">
        <v>19661</v>
      </c>
      <c r="J162" s="1054" t="s">
        <v>20197</v>
      </c>
      <c r="K162" s="1049" t="s">
        <v>20198</v>
      </c>
      <c r="L162" s="1054" t="s">
        <v>20383</v>
      </c>
      <c r="M162" s="1054" t="s">
        <v>20200</v>
      </c>
      <c r="N162" s="1050" t="s">
        <v>20314</v>
      </c>
      <c r="O162" s="1050" t="s">
        <v>20054</v>
      </c>
      <c r="P162" s="1051" t="s">
        <v>95</v>
      </c>
      <c r="Q162" s="1052"/>
      <c r="R162" s="1053"/>
    </row>
    <row r="163">
      <c r="A163" s="1046" t="s">
        <v>3008</v>
      </c>
      <c r="B163" s="1047" t="s">
        <v>20303</v>
      </c>
      <c r="C163" s="1058" t="s">
        <v>85</v>
      </c>
      <c r="D163" s="1047" t="s">
        <v>20056</v>
      </c>
      <c r="E163" s="1047" t="s">
        <v>12</v>
      </c>
      <c r="F163" s="1048" t="s">
        <v>15</v>
      </c>
      <c r="G163" s="1047" t="s">
        <v>20047</v>
      </c>
      <c r="H163" s="1047" t="s">
        <v>20048</v>
      </c>
      <c r="I163" s="1047" t="s">
        <v>19661</v>
      </c>
      <c r="J163" s="1054" t="s">
        <v>20187</v>
      </c>
      <c r="K163" s="1049" t="s">
        <v>20205</v>
      </c>
      <c r="L163" s="1054" t="s">
        <v>20384</v>
      </c>
      <c r="M163" s="1054" t="s">
        <v>20207</v>
      </c>
      <c r="N163" s="1050" t="s">
        <v>20314</v>
      </c>
      <c r="O163" s="1050" t="s">
        <v>20054</v>
      </c>
      <c r="P163" s="1051" t="s">
        <v>95</v>
      </c>
      <c r="Q163" s="1052"/>
      <c r="R163" s="1053"/>
    </row>
    <row r="164">
      <c r="A164" s="1046" t="s">
        <v>3013</v>
      </c>
      <c r="B164" s="1047" t="s">
        <v>20303</v>
      </c>
      <c r="C164" s="1058" t="s">
        <v>85</v>
      </c>
      <c r="D164" s="1047" t="s">
        <v>20056</v>
      </c>
      <c r="E164" s="1047" t="s">
        <v>12</v>
      </c>
      <c r="F164" s="1048" t="s">
        <v>15</v>
      </c>
      <c r="G164" s="1047" t="s">
        <v>20047</v>
      </c>
      <c r="H164" s="1047" t="s">
        <v>20048</v>
      </c>
      <c r="I164" s="1047" t="s">
        <v>19661</v>
      </c>
      <c r="J164" s="1054" t="s">
        <v>20187</v>
      </c>
      <c r="K164" s="1049" t="s">
        <v>20208</v>
      </c>
      <c r="L164" s="1054" t="s">
        <v>20385</v>
      </c>
      <c r="M164" s="1054" t="s">
        <v>20210</v>
      </c>
      <c r="N164" s="1050" t="s">
        <v>20314</v>
      </c>
      <c r="O164" s="1050" t="s">
        <v>20054</v>
      </c>
      <c r="P164" s="1051" t="s">
        <v>95</v>
      </c>
      <c r="Q164" s="1052"/>
      <c r="R164" s="1053"/>
    </row>
    <row r="165">
      <c r="A165" s="1046" t="s">
        <v>3018</v>
      </c>
      <c r="B165" s="1047" t="s">
        <v>20303</v>
      </c>
      <c r="C165" s="1058" t="s">
        <v>85</v>
      </c>
      <c r="D165" s="1047" t="s">
        <v>20056</v>
      </c>
      <c r="E165" s="1047" t="s">
        <v>12</v>
      </c>
      <c r="F165" s="1048" t="s">
        <v>15</v>
      </c>
      <c r="G165" s="1047" t="s">
        <v>20047</v>
      </c>
      <c r="H165" s="1047" t="s">
        <v>20048</v>
      </c>
      <c r="I165" s="1047" t="s">
        <v>19661</v>
      </c>
      <c r="J165" s="1054" t="s">
        <v>20211</v>
      </c>
      <c r="K165" s="1049" t="s">
        <v>20212</v>
      </c>
      <c r="L165" s="1054" t="s">
        <v>20386</v>
      </c>
      <c r="M165" s="1054" t="s">
        <v>20214</v>
      </c>
      <c r="N165" s="1050" t="s">
        <v>20314</v>
      </c>
      <c r="O165" s="1050" t="s">
        <v>20054</v>
      </c>
      <c r="P165" s="1051" t="s">
        <v>95</v>
      </c>
      <c r="Q165" s="1052"/>
      <c r="R165" s="1053"/>
    </row>
    <row r="166">
      <c r="A166" s="1046" t="s">
        <v>3022</v>
      </c>
      <c r="B166" s="1047" t="s">
        <v>20303</v>
      </c>
      <c r="C166" s="1058" t="s">
        <v>85</v>
      </c>
      <c r="D166" s="1063" t="s">
        <v>20056</v>
      </c>
      <c r="E166" s="1047" t="s">
        <v>12</v>
      </c>
      <c r="F166" s="1048" t="s">
        <v>15</v>
      </c>
      <c r="G166" s="1047" t="s">
        <v>20047</v>
      </c>
      <c r="H166" s="1047" t="s">
        <v>20048</v>
      </c>
      <c r="I166" s="1047" t="s">
        <v>19661</v>
      </c>
      <c r="J166" s="1054" t="s">
        <v>20215</v>
      </c>
      <c r="K166" s="1049" t="s">
        <v>20216</v>
      </c>
      <c r="L166" s="1054" t="s">
        <v>20387</v>
      </c>
      <c r="M166" s="1054" t="s">
        <v>20218</v>
      </c>
      <c r="N166" s="1050" t="s">
        <v>20314</v>
      </c>
      <c r="O166" s="1050" t="s">
        <v>20054</v>
      </c>
      <c r="P166" s="1051" t="s">
        <v>95</v>
      </c>
      <c r="Q166" s="1052"/>
      <c r="R166" s="1053"/>
    </row>
    <row r="167">
      <c r="A167" s="1046" t="s">
        <v>3026</v>
      </c>
      <c r="B167" s="1047" t="s">
        <v>20303</v>
      </c>
      <c r="C167" s="1058" t="s">
        <v>85</v>
      </c>
      <c r="D167" s="1063" t="s">
        <v>20056</v>
      </c>
      <c r="E167" s="1047" t="s">
        <v>12</v>
      </c>
      <c r="F167" s="1048" t="s">
        <v>15</v>
      </c>
      <c r="G167" s="1047" t="s">
        <v>20047</v>
      </c>
      <c r="H167" s="1047" t="s">
        <v>20048</v>
      </c>
      <c r="I167" s="1047" t="s">
        <v>19661</v>
      </c>
      <c r="J167" s="1054" t="s">
        <v>20135</v>
      </c>
      <c r="K167" s="1049" t="s">
        <v>20223</v>
      </c>
      <c r="L167" s="1054" t="s">
        <v>20388</v>
      </c>
      <c r="M167" s="1054" t="s">
        <v>20225</v>
      </c>
      <c r="N167" s="1050" t="s">
        <v>20314</v>
      </c>
      <c r="O167" s="1050" t="s">
        <v>20054</v>
      </c>
      <c r="P167" s="1051" t="s">
        <v>95</v>
      </c>
      <c r="Q167" s="1052"/>
      <c r="R167" s="1053"/>
    </row>
    <row r="168">
      <c r="A168" s="1046" t="s">
        <v>3030</v>
      </c>
      <c r="B168" s="1047" t="s">
        <v>20303</v>
      </c>
      <c r="C168" s="1048" t="s">
        <v>85</v>
      </c>
      <c r="D168" s="1047" t="s">
        <v>20056</v>
      </c>
      <c r="E168" s="1047" t="s">
        <v>12</v>
      </c>
      <c r="F168" s="1048" t="s">
        <v>15</v>
      </c>
      <c r="G168" s="1047" t="s">
        <v>20047</v>
      </c>
      <c r="H168" s="1047" t="s">
        <v>20057</v>
      </c>
      <c r="I168" s="1047" t="s">
        <v>19661</v>
      </c>
      <c r="J168" s="1049" t="s">
        <v>20389</v>
      </c>
      <c r="K168" s="1049" t="s">
        <v>20227</v>
      </c>
      <c r="L168" s="1049" t="s">
        <v>20390</v>
      </c>
      <c r="M168" s="1049" t="s">
        <v>20121</v>
      </c>
      <c r="N168" s="1050" t="s">
        <v>20314</v>
      </c>
      <c r="O168" s="1050" t="s">
        <v>20054</v>
      </c>
      <c r="P168" s="1051" t="s">
        <v>95</v>
      </c>
      <c r="Q168" s="1052"/>
      <c r="R168" s="1053"/>
    </row>
    <row r="169">
      <c r="A169" s="1046" t="s">
        <v>3034</v>
      </c>
      <c r="B169" s="1047" t="s">
        <v>20303</v>
      </c>
      <c r="C169" s="1058" t="s">
        <v>85</v>
      </c>
      <c r="D169" s="1063" t="s">
        <v>20056</v>
      </c>
      <c r="E169" s="1047" t="s">
        <v>12</v>
      </c>
      <c r="F169" s="1048" t="s">
        <v>15</v>
      </c>
      <c r="G169" s="1047" t="s">
        <v>20047</v>
      </c>
      <c r="H169" s="1047" t="s">
        <v>20048</v>
      </c>
      <c r="I169" s="1047" t="s">
        <v>19661</v>
      </c>
      <c r="J169" s="1054" t="s">
        <v>20229</v>
      </c>
      <c r="K169" s="1049" t="s">
        <v>20230</v>
      </c>
      <c r="L169" s="1049" t="s">
        <v>20391</v>
      </c>
      <c r="M169" s="1049" t="s">
        <v>20232</v>
      </c>
      <c r="N169" s="1050" t="s">
        <v>20314</v>
      </c>
      <c r="O169" s="1050" t="s">
        <v>20054</v>
      </c>
      <c r="P169" s="1051" t="s">
        <v>95</v>
      </c>
      <c r="Q169" s="1052"/>
      <c r="R169" s="1053"/>
    </row>
    <row r="170">
      <c r="A170" s="1046" t="s">
        <v>3038</v>
      </c>
      <c r="B170" s="1047" t="s">
        <v>20303</v>
      </c>
      <c r="C170" s="1058" t="s">
        <v>85</v>
      </c>
      <c r="D170" s="1047" t="s">
        <v>20056</v>
      </c>
      <c r="E170" s="1047" t="s">
        <v>11</v>
      </c>
      <c r="F170" s="1048" t="s">
        <v>15</v>
      </c>
      <c r="G170" s="1047" t="s">
        <v>20047</v>
      </c>
      <c r="H170" s="1047" t="s">
        <v>20048</v>
      </c>
      <c r="I170" s="1047" t="s">
        <v>19661</v>
      </c>
      <c r="J170" s="1054" t="s">
        <v>20234</v>
      </c>
      <c r="K170" s="1049" t="s">
        <v>20235</v>
      </c>
      <c r="L170" s="1054" t="s">
        <v>20392</v>
      </c>
      <c r="M170" s="1054" t="s">
        <v>20393</v>
      </c>
      <c r="N170" s="1050" t="s">
        <v>20314</v>
      </c>
      <c r="O170" s="1050" t="s">
        <v>20054</v>
      </c>
      <c r="P170" s="1051" t="s">
        <v>95</v>
      </c>
      <c r="Q170" s="1052"/>
      <c r="R170" s="1053"/>
    </row>
    <row r="171">
      <c r="A171" s="1046" t="s">
        <v>3043</v>
      </c>
      <c r="B171" s="1047" t="s">
        <v>20303</v>
      </c>
      <c r="C171" s="1058" t="s">
        <v>85</v>
      </c>
      <c r="D171" s="1047" t="s">
        <v>20056</v>
      </c>
      <c r="E171" s="1047" t="s">
        <v>11</v>
      </c>
      <c r="F171" s="1048" t="s">
        <v>15</v>
      </c>
      <c r="G171" s="1047" t="s">
        <v>20047</v>
      </c>
      <c r="H171" s="1047" t="s">
        <v>20048</v>
      </c>
      <c r="I171" s="1047" t="s">
        <v>19661</v>
      </c>
      <c r="J171" s="1054" t="s">
        <v>20058</v>
      </c>
      <c r="K171" s="1067" t="s">
        <v>20394</v>
      </c>
      <c r="L171" s="1054" t="s">
        <v>20058</v>
      </c>
      <c r="M171" s="1068" t="s">
        <v>20395</v>
      </c>
      <c r="N171" s="1050" t="s">
        <v>20314</v>
      </c>
      <c r="O171" s="1050" t="s">
        <v>20054</v>
      </c>
      <c r="P171" s="1051" t="s">
        <v>95</v>
      </c>
      <c r="Q171" s="1052"/>
      <c r="R171" s="1053"/>
    </row>
    <row r="172">
      <c r="A172" s="1046" t="s">
        <v>3048</v>
      </c>
      <c r="B172" s="1047" t="s">
        <v>20303</v>
      </c>
      <c r="C172" s="1058" t="s">
        <v>85</v>
      </c>
      <c r="D172" s="1047" t="s">
        <v>20056</v>
      </c>
      <c r="E172" s="1047" t="s">
        <v>11</v>
      </c>
      <c r="F172" s="1048" t="s">
        <v>15</v>
      </c>
      <c r="G172" s="1047" t="s">
        <v>20047</v>
      </c>
      <c r="H172" s="1047" t="s">
        <v>20154</v>
      </c>
      <c r="I172" s="1047" t="s">
        <v>19661</v>
      </c>
      <c r="J172" s="1054" t="s">
        <v>20234</v>
      </c>
      <c r="K172" s="1049" t="s">
        <v>20396</v>
      </c>
      <c r="L172" s="1054" t="s">
        <v>20397</v>
      </c>
      <c r="M172" s="1049" t="s">
        <v>20243</v>
      </c>
      <c r="N172" s="1050" t="s">
        <v>20314</v>
      </c>
      <c r="O172" s="1050" t="s">
        <v>20054</v>
      </c>
      <c r="P172" s="1051" t="s">
        <v>95</v>
      </c>
      <c r="Q172" s="1052"/>
      <c r="R172" s="1053"/>
    </row>
    <row r="173">
      <c r="A173" s="1046" t="s">
        <v>3052</v>
      </c>
      <c r="B173" s="1047" t="s">
        <v>20303</v>
      </c>
      <c r="C173" s="1058" t="s">
        <v>85</v>
      </c>
      <c r="D173" s="1047" t="s">
        <v>20056</v>
      </c>
      <c r="E173" s="1047" t="s">
        <v>11</v>
      </c>
      <c r="F173" s="1048" t="s">
        <v>15</v>
      </c>
      <c r="G173" s="1047" t="s">
        <v>20047</v>
      </c>
      <c r="H173" s="1047" t="s">
        <v>20244</v>
      </c>
      <c r="I173" s="1047" t="s">
        <v>19661</v>
      </c>
      <c r="J173" s="1054" t="s">
        <v>20234</v>
      </c>
      <c r="K173" s="1049" t="s">
        <v>20398</v>
      </c>
      <c r="L173" s="1054" t="s">
        <v>20399</v>
      </c>
      <c r="M173" s="1054" t="s">
        <v>20400</v>
      </c>
      <c r="N173" s="1050" t="s">
        <v>20314</v>
      </c>
      <c r="O173" s="1050" t="s">
        <v>20054</v>
      </c>
      <c r="P173" s="1051" t="s">
        <v>95</v>
      </c>
      <c r="Q173" s="1052"/>
      <c r="R173" s="1053"/>
    </row>
    <row r="174">
      <c r="A174" s="1046" t="s">
        <v>3056</v>
      </c>
      <c r="B174" s="1047" t="s">
        <v>20303</v>
      </c>
      <c r="C174" s="1058" t="s">
        <v>85</v>
      </c>
      <c r="D174" s="1047" t="s">
        <v>20056</v>
      </c>
      <c r="E174" s="1047" t="s">
        <v>11</v>
      </c>
      <c r="F174" s="1048" t="s">
        <v>15</v>
      </c>
      <c r="G174" s="1047" t="s">
        <v>20047</v>
      </c>
      <c r="H174" s="1047" t="s">
        <v>20248</v>
      </c>
      <c r="I174" s="1047" t="s">
        <v>19661</v>
      </c>
      <c r="J174" s="1054" t="s">
        <v>20234</v>
      </c>
      <c r="K174" s="1049" t="s">
        <v>20401</v>
      </c>
      <c r="L174" s="1054" t="s">
        <v>20402</v>
      </c>
      <c r="M174" s="1049" t="s">
        <v>20403</v>
      </c>
      <c r="N174" s="1050" t="s">
        <v>20314</v>
      </c>
      <c r="O174" s="1050" t="s">
        <v>20054</v>
      </c>
      <c r="P174" s="1051" t="s">
        <v>95</v>
      </c>
      <c r="Q174" s="1052"/>
      <c r="R174" s="1053"/>
    </row>
    <row r="175">
      <c r="A175" s="1046" t="s">
        <v>3061</v>
      </c>
      <c r="B175" s="1047" t="s">
        <v>20303</v>
      </c>
      <c r="C175" s="1058" t="s">
        <v>85</v>
      </c>
      <c r="D175" s="1047" t="s">
        <v>20056</v>
      </c>
      <c r="E175" s="1047" t="s">
        <v>11</v>
      </c>
      <c r="F175" s="1048" t="s">
        <v>15</v>
      </c>
      <c r="G175" s="1047" t="s">
        <v>20047</v>
      </c>
      <c r="H175" s="1047" t="s">
        <v>20248</v>
      </c>
      <c r="I175" s="1047" t="s">
        <v>19661</v>
      </c>
      <c r="J175" s="1054" t="s">
        <v>20252</v>
      </c>
      <c r="K175" s="1049" t="s">
        <v>20253</v>
      </c>
      <c r="L175" s="1054" t="s">
        <v>20404</v>
      </c>
      <c r="M175" s="1054" t="s">
        <v>20405</v>
      </c>
      <c r="N175" s="1050" t="s">
        <v>20314</v>
      </c>
      <c r="O175" s="1050" t="s">
        <v>20054</v>
      </c>
      <c r="P175" s="1051" t="s">
        <v>95</v>
      </c>
      <c r="Q175" s="1052"/>
      <c r="R175" s="1053"/>
    </row>
    <row r="176">
      <c r="A176" s="1046" t="s">
        <v>3066</v>
      </c>
      <c r="B176" s="1047" t="s">
        <v>20303</v>
      </c>
      <c r="C176" s="1058" t="s">
        <v>85</v>
      </c>
      <c r="D176" s="1047" t="s">
        <v>20056</v>
      </c>
      <c r="E176" s="1047" t="s">
        <v>11</v>
      </c>
      <c r="F176" s="1048" t="s">
        <v>15</v>
      </c>
      <c r="G176" s="1047" t="s">
        <v>20047</v>
      </c>
      <c r="H176" s="1047" t="s">
        <v>20248</v>
      </c>
      <c r="I176" s="1047" t="s">
        <v>19661</v>
      </c>
      <c r="J176" s="1054" t="s">
        <v>20256</v>
      </c>
      <c r="K176" s="1049" t="s">
        <v>20257</v>
      </c>
      <c r="L176" s="1054" t="s">
        <v>20406</v>
      </c>
      <c r="M176" s="1054" t="s">
        <v>20407</v>
      </c>
      <c r="N176" s="1050" t="s">
        <v>20314</v>
      </c>
      <c r="O176" s="1050" t="s">
        <v>20054</v>
      </c>
      <c r="P176" s="1051" t="s">
        <v>95</v>
      </c>
      <c r="Q176" s="1052"/>
      <c r="R176" s="1053"/>
    </row>
    <row r="177">
      <c r="A177" s="1046" t="s">
        <v>3070</v>
      </c>
      <c r="B177" s="1047" t="s">
        <v>20303</v>
      </c>
      <c r="C177" s="1058" t="s">
        <v>85</v>
      </c>
      <c r="D177" s="1047" t="s">
        <v>20056</v>
      </c>
      <c r="E177" s="1047" t="s">
        <v>11</v>
      </c>
      <c r="F177" s="1048" t="s">
        <v>15</v>
      </c>
      <c r="G177" s="1047" t="s">
        <v>20047</v>
      </c>
      <c r="H177" s="1047" t="s">
        <v>20248</v>
      </c>
      <c r="I177" s="1047" t="s">
        <v>19661</v>
      </c>
      <c r="J177" s="1054" t="s">
        <v>20234</v>
      </c>
      <c r="K177" s="1049" t="s">
        <v>20260</v>
      </c>
      <c r="L177" s="1054" t="s">
        <v>20408</v>
      </c>
      <c r="M177" s="1054" t="s">
        <v>20262</v>
      </c>
      <c r="N177" s="1050" t="s">
        <v>20314</v>
      </c>
      <c r="O177" s="1050" t="s">
        <v>20054</v>
      </c>
      <c r="P177" s="1051" t="s">
        <v>95</v>
      </c>
      <c r="Q177" s="1052"/>
      <c r="R177" s="1053"/>
    </row>
    <row r="178">
      <c r="A178" s="1046" t="s">
        <v>3074</v>
      </c>
      <c r="B178" s="1047" t="s">
        <v>20303</v>
      </c>
      <c r="C178" s="1058" t="s">
        <v>85</v>
      </c>
      <c r="D178" s="1047" t="s">
        <v>20056</v>
      </c>
      <c r="E178" s="1047" t="s">
        <v>11</v>
      </c>
      <c r="F178" s="1048" t="s">
        <v>15</v>
      </c>
      <c r="G178" s="1047" t="s">
        <v>20047</v>
      </c>
      <c r="H178" s="1047" t="s">
        <v>20248</v>
      </c>
      <c r="I178" s="1047" t="s">
        <v>19661</v>
      </c>
      <c r="J178" s="1054" t="s">
        <v>20234</v>
      </c>
      <c r="K178" s="1049" t="s">
        <v>20263</v>
      </c>
      <c r="L178" s="1054" t="s">
        <v>20408</v>
      </c>
      <c r="M178" s="1054" t="s">
        <v>20264</v>
      </c>
      <c r="N178" s="1050" t="s">
        <v>20314</v>
      </c>
      <c r="O178" s="1050" t="s">
        <v>20054</v>
      </c>
      <c r="P178" s="1051" t="s">
        <v>95</v>
      </c>
      <c r="Q178" s="1052"/>
      <c r="R178" s="1053"/>
    </row>
    <row r="179">
      <c r="A179" s="1046" t="s">
        <v>3079</v>
      </c>
      <c r="B179" s="1047" t="s">
        <v>20303</v>
      </c>
      <c r="C179" s="1058" t="s">
        <v>85</v>
      </c>
      <c r="D179" s="1047" t="s">
        <v>20056</v>
      </c>
      <c r="E179" s="1047" t="s">
        <v>11</v>
      </c>
      <c r="F179" s="1048" t="s">
        <v>15</v>
      </c>
      <c r="G179" s="1047" t="s">
        <v>20047</v>
      </c>
      <c r="H179" s="1047" t="s">
        <v>20248</v>
      </c>
      <c r="I179" s="1047" t="s">
        <v>19661</v>
      </c>
      <c r="J179" s="1054" t="s">
        <v>20234</v>
      </c>
      <c r="K179" s="1049" t="s">
        <v>20265</v>
      </c>
      <c r="L179" s="1054" t="s">
        <v>20408</v>
      </c>
      <c r="M179" s="1054" t="s">
        <v>20266</v>
      </c>
      <c r="N179" s="1050" t="s">
        <v>20314</v>
      </c>
      <c r="O179" s="1050" t="s">
        <v>20054</v>
      </c>
      <c r="P179" s="1051" t="s">
        <v>95</v>
      </c>
      <c r="Q179" s="1052"/>
      <c r="R179" s="1053"/>
    </row>
    <row r="180">
      <c r="A180" s="1046" t="s">
        <v>3084</v>
      </c>
      <c r="B180" s="1047" t="s">
        <v>20303</v>
      </c>
      <c r="C180" s="1058" t="s">
        <v>85</v>
      </c>
      <c r="D180" s="1047" t="s">
        <v>20056</v>
      </c>
      <c r="E180" s="1047" t="s">
        <v>11</v>
      </c>
      <c r="F180" s="1048" t="s">
        <v>15</v>
      </c>
      <c r="G180" s="1047" t="s">
        <v>20047</v>
      </c>
      <c r="H180" s="1047" t="s">
        <v>20248</v>
      </c>
      <c r="I180" s="1047" t="s">
        <v>19661</v>
      </c>
      <c r="J180" s="1054" t="s">
        <v>20267</v>
      </c>
      <c r="K180" s="1049" t="s">
        <v>20268</v>
      </c>
      <c r="L180" s="1054" t="s">
        <v>20409</v>
      </c>
      <c r="M180" s="1054" t="s">
        <v>20270</v>
      </c>
      <c r="N180" s="1050" t="s">
        <v>20314</v>
      </c>
      <c r="O180" s="1050" t="s">
        <v>20054</v>
      </c>
      <c r="P180" s="1051" t="s">
        <v>95</v>
      </c>
      <c r="Q180" s="1052"/>
      <c r="R180" s="1053"/>
    </row>
    <row r="181">
      <c r="A181" s="1046" t="s">
        <v>3089</v>
      </c>
      <c r="B181" s="1047" t="s">
        <v>20303</v>
      </c>
      <c r="C181" s="1058" t="s">
        <v>85</v>
      </c>
      <c r="D181" s="1047" t="s">
        <v>20056</v>
      </c>
      <c r="E181" s="1047" t="s">
        <v>11</v>
      </c>
      <c r="F181" s="1048" t="s">
        <v>15</v>
      </c>
      <c r="G181" s="1047" t="s">
        <v>20047</v>
      </c>
      <c r="H181" s="1047" t="s">
        <v>20248</v>
      </c>
      <c r="I181" s="1047" t="s">
        <v>19661</v>
      </c>
      <c r="J181" s="1054" t="s">
        <v>20271</v>
      </c>
      <c r="K181" s="1049" t="s">
        <v>20272</v>
      </c>
      <c r="L181" s="1054" t="s">
        <v>20408</v>
      </c>
      <c r="M181" s="1054" t="s">
        <v>20273</v>
      </c>
      <c r="N181" s="1050" t="s">
        <v>20314</v>
      </c>
      <c r="O181" s="1050" t="s">
        <v>20054</v>
      </c>
      <c r="P181" s="1051" t="s">
        <v>95</v>
      </c>
      <c r="Q181" s="1052"/>
      <c r="R181" s="1053"/>
    </row>
    <row r="182">
      <c r="A182" s="1046" t="s">
        <v>3094</v>
      </c>
      <c r="B182" s="1047" t="s">
        <v>20303</v>
      </c>
      <c r="C182" s="1058" t="s">
        <v>85</v>
      </c>
      <c r="D182" s="1047" t="s">
        <v>20056</v>
      </c>
      <c r="E182" s="1047" t="s">
        <v>11</v>
      </c>
      <c r="F182" s="1048" t="s">
        <v>15</v>
      </c>
      <c r="G182" s="1047" t="s">
        <v>20047</v>
      </c>
      <c r="H182" s="1047" t="s">
        <v>20154</v>
      </c>
      <c r="I182" s="1047" t="s">
        <v>19661</v>
      </c>
      <c r="J182" s="1054" t="s">
        <v>20234</v>
      </c>
      <c r="K182" s="1049" t="s">
        <v>20274</v>
      </c>
      <c r="L182" s="1054" t="s">
        <v>20410</v>
      </c>
      <c r="M182" s="1054" t="s">
        <v>20276</v>
      </c>
      <c r="N182" s="1050" t="s">
        <v>20314</v>
      </c>
      <c r="O182" s="1050" t="s">
        <v>20054</v>
      </c>
      <c r="P182" s="1051" t="s">
        <v>95</v>
      </c>
      <c r="Q182" s="1052"/>
      <c r="R182" s="1053"/>
    </row>
    <row r="183">
      <c r="A183" s="1046" t="s">
        <v>3100</v>
      </c>
      <c r="B183" s="1047" t="s">
        <v>20303</v>
      </c>
      <c r="C183" s="1058" t="s">
        <v>85</v>
      </c>
      <c r="D183" s="1047" t="s">
        <v>20056</v>
      </c>
      <c r="E183" s="1047" t="s">
        <v>11</v>
      </c>
      <c r="F183" s="1048" t="s">
        <v>15</v>
      </c>
      <c r="G183" s="1047" t="s">
        <v>20047</v>
      </c>
      <c r="H183" s="1047" t="s">
        <v>20154</v>
      </c>
      <c r="I183" s="1047" t="s">
        <v>19661</v>
      </c>
      <c r="J183" s="1054" t="s">
        <v>20277</v>
      </c>
      <c r="K183" s="1049" t="s">
        <v>20278</v>
      </c>
      <c r="L183" s="1054" t="s">
        <v>20411</v>
      </c>
      <c r="M183" s="1054" t="s">
        <v>20280</v>
      </c>
      <c r="N183" s="1050" t="s">
        <v>20314</v>
      </c>
      <c r="O183" s="1050" t="s">
        <v>20054</v>
      </c>
      <c r="P183" s="1051" t="s">
        <v>95</v>
      </c>
      <c r="Q183" s="1052"/>
      <c r="R183" s="1053"/>
    </row>
    <row r="184">
      <c r="A184" s="1046" t="s">
        <v>3106</v>
      </c>
      <c r="B184" s="1047" t="s">
        <v>20303</v>
      </c>
      <c r="C184" s="1058" t="s">
        <v>85</v>
      </c>
      <c r="D184" s="1047" t="s">
        <v>20056</v>
      </c>
      <c r="E184" s="1047" t="s">
        <v>11</v>
      </c>
      <c r="F184" s="1048" t="s">
        <v>15</v>
      </c>
      <c r="G184" s="1047" t="s">
        <v>20047</v>
      </c>
      <c r="H184" s="1047" t="s">
        <v>20154</v>
      </c>
      <c r="I184" s="1047" t="s">
        <v>19661</v>
      </c>
      <c r="J184" s="1054" t="s">
        <v>20277</v>
      </c>
      <c r="K184" s="1049" t="s">
        <v>20281</v>
      </c>
      <c r="L184" s="1054" t="s">
        <v>20412</v>
      </c>
      <c r="M184" s="1054" t="s">
        <v>20413</v>
      </c>
      <c r="N184" s="1050" t="s">
        <v>20314</v>
      </c>
      <c r="O184" s="1050" t="s">
        <v>20054</v>
      </c>
      <c r="P184" s="1051" t="s">
        <v>95</v>
      </c>
      <c r="Q184" s="1052"/>
      <c r="R184" s="1053"/>
    </row>
    <row r="185">
      <c r="A185" s="1046" t="s">
        <v>3111</v>
      </c>
      <c r="B185" s="1047" t="s">
        <v>20303</v>
      </c>
      <c r="C185" s="1058" t="s">
        <v>85</v>
      </c>
      <c r="D185" s="1047" t="s">
        <v>20056</v>
      </c>
      <c r="E185" s="1047" t="s">
        <v>11</v>
      </c>
      <c r="F185" s="1048" t="s">
        <v>15</v>
      </c>
      <c r="G185" s="1047" t="s">
        <v>20047</v>
      </c>
      <c r="H185" s="1047" t="s">
        <v>20248</v>
      </c>
      <c r="I185" s="1047" t="s">
        <v>19661</v>
      </c>
      <c r="J185" s="1054" t="s">
        <v>20284</v>
      </c>
      <c r="K185" s="1049" t="s">
        <v>20285</v>
      </c>
      <c r="L185" s="1054" t="s">
        <v>20414</v>
      </c>
      <c r="M185" s="1067" t="s">
        <v>20415</v>
      </c>
      <c r="N185" s="1050" t="s">
        <v>20314</v>
      </c>
      <c r="O185" s="1050" t="s">
        <v>20054</v>
      </c>
      <c r="P185" s="1051" t="s">
        <v>95</v>
      </c>
      <c r="Q185" s="1052"/>
      <c r="R185" s="1053"/>
    </row>
    <row r="186">
      <c r="A186" s="1046" t="s">
        <v>3115</v>
      </c>
      <c r="B186" s="1047" t="s">
        <v>20303</v>
      </c>
      <c r="C186" s="1048" t="s">
        <v>85</v>
      </c>
      <c r="D186" s="1047" t="s">
        <v>20056</v>
      </c>
      <c r="E186" s="1047" t="s">
        <v>11</v>
      </c>
      <c r="F186" s="1048" t="s">
        <v>15</v>
      </c>
      <c r="G186" s="1047" t="s">
        <v>20047</v>
      </c>
      <c r="H186" s="1047" t="s">
        <v>20048</v>
      </c>
      <c r="I186" s="1047" t="s">
        <v>19661</v>
      </c>
      <c r="J186" s="1049" t="s">
        <v>20118</v>
      </c>
      <c r="K186" s="1049" t="s">
        <v>20416</v>
      </c>
      <c r="L186" s="1049" t="s">
        <v>20417</v>
      </c>
      <c r="M186" s="1049" t="s">
        <v>20290</v>
      </c>
      <c r="N186" s="1050" t="s">
        <v>20314</v>
      </c>
      <c r="O186" s="1050" t="s">
        <v>20054</v>
      </c>
      <c r="P186" s="1051" t="s">
        <v>95</v>
      </c>
      <c r="Q186" s="1052"/>
      <c r="R186" s="1053"/>
    </row>
    <row r="187">
      <c r="A187" s="1046" t="s">
        <v>3120</v>
      </c>
      <c r="B187" s="1047" t="s">
        <v>20303</v>
      </c>
      <c r="C187" s="1048" t="s">
        <v>85</v>
      </c>
      <c r="D187" s="1047" t="s">
        <v>20056</v>
      </c>
      <c r="E187" s="1047" t="s">
        <v>11</v>
      </c>
      <c r="F187" s="1048" t="s">
        <v>15</v>
      </c>
      <c r="G187" s="1047" t="s">
        <v>20047</v>
      </c>
      <c r="H187" s="1047" t="s">
        <v>20048</v>
      </c>
      <c r="I187" s="1047" t="s">
        <v>19661</v>
      </c>
      <c r="J187" s="1049" t="s">
        <v>20118</v>
      </c>
      <c r="K187" s="1049" t="s">
        <v>20418</v>
      </c>
      <c r="L187" s="1049" t="s">
        <v>20419</v>
      </c>
      <c r="M187" s="1049" t="s">
        <v>20420</v>
      </c>
      <c r="N187" s="1050" t="s">
        <v>20314</v>
      </c>
      <c r="O187" s="1050" t="s">
        <v>20054</v>
      </c>
      <c r="P187" s="1051" t="s">
        <v>95</v>
      </c>
      <c r="Q187" s="1052"/>
      <c r="R187" s="1053"/>
    </row>
    <row r="188">
      <c r="A188" s="1046" t="s">
        <v>3126</v>
      </c>
      <c r="B188" s="1047" t="s">
        <v>20303</v>
      </c>
      <c r="C188" s="1048" t="s">
        <v>85</v>
      </c>
      <c r="D188" s="1047" t="s">
        <v>20056</v>
      </c>
      <c r="E188" s="1047" t="s">
        <v>11</v>
      </c>
      <c r="F188" s="1048" t="s">
        <v>15</v>
      </c>
      <c r="G188" s="1047" t="s">
        <v>20047</v>
      </c>
      <c r="H188" s="1047" t="s">
        <v>20057</v>
      </c>
      <c r="I188" s="1047" t="s">
        <v>19661</v>
      </c>
      <c r="J188" s="1049" t="s">
        <v>20421</v>
      </c>
      <c r="K188" s="1049" t="s">
        <v>20422</v>
      </c>
      <c r="L188" s="1049" t="s">
        <v>20423</v>
      </c>
      <c r="M188" s="1074" t="s">
        <v>20424</v>
      </c>
      <c r="N188" s="1050" t="s">
        <v>20117</v>
      </c>
      <c r="O188" s="1050" t="s">
        <v>20054</v>
      </c>
      <c r="P188" s="1051" t="s">
        <v>95</v>
      </c>
      <c r="Q188" s="1050"/>
      <c r="R188" s="1053"/>
    </row>
    <row r="189">
      <c r="A189" s="1046" t="s">
        <v>3132</v>
      </c>
      <c r="B189" s="1047" t="s">
        <v>20303</v>
      </c>
      <c r="C189" s="1048" t="s">
        <v>85</v>
      </c>
      <c r="D189" s="1047" t="s">
        <v>20056</v>
      </c>
      <c r="E189" s="1047" t="s">
        <v>11</v>
      </c>
      <c r="F189" s="1048" t="s">
        <v>15</v>
      </c>
      <c r="G189" s="1047" t="s">
        <v>20047</v>
      </c>
      <c r="H189" s="1047" t="s">
        <v>20057</v>
      </c>
      <c r="I189" s="1047" t="s">
        <v>19661</v>
      </c>
      <c r="J189" s="1049" t="s">
        <v>20425</v>
      </c>
      <c r="K189" s="1049" t="s">
        <v>20422</v>
      </c>
      <c r="L189" s="1049" t="s">
        <v>20423</v>
      </c>
      <c r="M189" s="1074" t="s">
        <v>20426</v>
      </c>
      <c r="N189" s="1050" t="s">
        <v>20314</v>
      </c>
      <c r="O189" s="1050" t="s">
        <v>20054</v>
      </c>
      <c r="P189" s="1051" t="s">
        <v>95</v>
      </c>
      <c r="Q189" s="1052"/>
      <c r="R189" s="1053"/>
    </row>
    <row r="190">
      <c r="A190" s="1046" t="s">
        <v>3137</v>
      </c>
      <c r="B190" s="1048" t="s">
        <v>20427</v>
      </c>
      <c r="C190" s="1048" t="s">
        <v>85</v>
      </c>
      <c r="D190" s="1063" t="s">
        <v>45</v>
      </c>
      <c r="E190" s="1047" t="s">
        <v>11</v>
      </c>
      <c r="F190" s="1048" t="s">
        <v>15</v>
      </c>
      <c r="G190" s="1047" t="s">
        <v>20047</v>
      </c>
      <c r="H190" s="1047" t="s">
        <v>20057</v>
      </c>
      <c r="I190" s="1048" t="s">
        <v>20428</v>
      </c>
      <c r="J190" s="1049" t="s">
        <v>20429</v>
      </c>
      <c r="K190" s="1049" t="s">
        <v>20430</v>
      </c>
      <c r="L190" s="1049" t="s">
        <v>20099</v>
      </c>
      <c r="M190" s="1049" t="s">
        <v>20431</v>
      </c>
      <c r="N190" s="1075">
        <v>45327.0</v>
      </c>
      <c r="O190" s="1050" t="s">
        <v>20054</v>
      </c>
      <c r="P190" s="1051" t="s">
        <v>95</v>
      </c>
      <c r="Q190" s="1052"/>
      <c r="R190" s="1053"/>
    </row>
    <row r="191">
      <c r="A191" s="1046" t="s">
        <v>3142</v>
      </c>
      <c r="B191" s="1048" t="s">
        <v>20427</v>
      </c>
      <c r="C191" s="1048" t="s">
        <v>85</v>
      </c>
      <c r="D191" s="1063" t="s">
        <v>45</v>
      </c>
      <c r="E191" s="1047" t="s">
        <v>11</v>
      </c>
      <c r="F191" s="1048" t="s">
        <v>15</v>
      </c>
      <c r="G191" s="1047" t="s">
        <v>20047</v>
      </c>
      <c r="H191" s="1047" t="s">
        <v>20057</v>
      </c>
      <c r="I191" s="1048" t="s">
        <v>20428</v>
      </c>
      <c r="J191" s="1049" t="s">
        <v>20432</v>
      </c>
      <c r="K191" s="1049" t="s">
        <v>20433</v>
      </c>
      <c r="L191" s="1049" t="s">
        <v>20099</v>
      </c>
      <c r="M191" s="1049" t="s">
        <v>20434</v>
      </c>
      <c r="N191" s="1075">
        <v>45327.0</v>
      </c>
      <c r="O191" s="1050" t="s">
        <v>20054</v>
      </c>
      <c r="P191" s="1051" t="s">
        <v>95</v>
      </c>
      <c r="Q191" s="1052"/>
      <c r="R191" s="1053"/>
    </row>
    <row r="192">
      <c r="A192" s="1046" t="s">
        <v>3149</v>
      </c>
      <c r="B192" s="1048" t="s">
        <v>20427</v>
      </c>
      <c r="C192" s="1048" t="s">
        <v>85</v>
      </c>
      <c r="D192" s="1063" t="s">
        <v>45</v>
      </c>
      <c r="E192" s="1047" t="s">
        <v>11</v>
      </c>
      <c r="F192" s="1048" t="s">
        <v>15</v>
      </c>
      <c r="G192" s="1047" t="s">
        <v>20047</v>
      </c>
      <c r="H192" s="1047" t="s">
        <v>20048</v>
      </c>
      <c r="I192" s="1048" t="s">
        <v>20428</v>
      </c>
      <c r="J192" s="1049" t="s">
        <v>20435</v>
      </c>
      <c r="K192" s="1049" t="s">
        <v>20436</v>
      </c>
      <c r="L192" s="1049" t="s">
        <v>20437</v>
      </c>
      <c r="M192" s="1049" t="s">
        <v>20438</v>
      </c>
      <c r="N192" s="1059">
        <v>45356.0</v>
      </c>
      <c r="O192" s="1060" t="s">
        <v>20054</v>
      </c>
      <c r="P192" s="1060" t="s">
        <v>95</v>
      </c>
      <c r="Q192" s="1052"/>
      <c r="R192" s="1053"/>
    </row>
    <row r="193">
      <c r="A193" s="1046" t="s">
        <v>3154</v>
      </c>
      <c r="B193" s="1048" t="s">
        <v>20427</v>
      </c>
      <c r="C193" s="1048" t="s">
        <v>85</v>
      </c>
      <c r="D193" s="1063" t="s">
        <v>45</v>
      </c>
      <c r="E193" s="1047" t="s">
        <v>11</v>
      </c>
      <c r="F193" s="1048" t="s">
        <v>15</v>
      </c>
      <c r="G193" s="1047" t="s">
        <v>20047</v>
      </c>
      <c r="H193" s="1047" t="s">
        <v>20057</v>
      </c>
      <c r="I193" s="1048" t="s">
        <v>20428</v>
      </c>
      <c r="J193" s="1049" t="s">
        <v>20439</v>
      </c>
      <c r="K193" s="1049" t="s">
        <v>20440</v>
      </c>
      <c r="L193" s="1049" t="s">
        <v>20099</v>
      </c>
      <c r="M193" s="1049" t="s">
        <v>20441</v>
      </c>
      <c r="N193" s="1059">
        <v>45356.0</v>
      </c>
      <c r="O193" s="1060" t="s">
        <v>20054</v>
      </c>
      <c r="P193" s="1060" t="s">
        <v>95</v>
      </c>
      <c r="Q193" s="1052"/>
      <c r="R193" s="1053"/>
    </row>
    <row r="194">
      <c r="A194" s="1046" t="s">
        <v>3159</v>
      </c>
      <c r="B194" s="1048" t="s">
        <v>20427</v>
      </c>
      <c r="C194" s="1048" t="s">
        <v>85</v>
      </c>
      <c r="D194" s="1063" t="s">
        <v>45</v>
      </c>
      <c r="E194" s="1047" t="s">
        <v>11</v>
      </c>
      <c r="F194" s="1048" t="s">
        <v>15</v>
      </c>
      <c r="G194" s="1047" t="s">
        <v>20047</v>
      </c>
      <c r="H194" s="1047" t="s">
        <v>20057</v>
      </c>
      <c r="I194" s="1048" t="s">
        <v>20428</v>
      </c>
      <c r="J194" s="1054" t="s">
        <v>20442</v>
      </c>
      <c r="K194" s="1049" t="s">
        <v>20443</v>
      </c>
      <c r="L194" s="1049" t="s">
        <v>20099</v>
      </c>
      <c r="M194" s="1049" t="s">
        <v>20444</v>
      </c>
      <c r="N194" s="1075">
        <v>45327.0</v>
      </c>
      <c r="O194" s="1050" t="s">
        <v>20054</v>
      </c>
      <c r="P194" s="1051" t="s">
        <v>95</v>
      </c>
      <c r="Q194" s="1052"/>
      <c r="R194" s="1053"/>
    </row>
    <row r="195">
      <c r="A195" s="1046" t="s">
        <v>3165</v>
      </c>
      <c r="B195" s="1048" t="s">
        <v>20427</v>
      </c>
      <c r="C195" s="1048" t="s">
        <v>85</v>
      </c>
      <c r="D195" s="1063" t="s">
        <v>45</v>
      </c>
      <c r="E195" s="1047" t="s">
        <v>11</v>
      </c>
      <c r="F195" s="1048" t="s">
        <v>15</v>
      </c>
      <c r="G195" s="1047" t="s">
        <v>20047</v>
      </c>
      <c r="H195" s="1047" t="s">
        <v>20057</v>
      </c>
      <c r="I195" s="1048" t="s">
        <v>20428</v>
      </c>
      <c r="J195" s="1054" t="s">
        <v>20442</v>
      </c>
      <c r="K195" s="1049" t="s">
        <v>20445</v>
      </c>
      <c r="L195" s="1049" t="s">
        <v>20099</v>
      </c>
      <c r="M195" s="1049" t="s">
        <v>20444</v>
      </c>
      <c r="N195" s="1075">
        <v>45327.0</v>
      </c>
      <c r="O195" s="1050" t="s">
        <v>20054</v>
      </c>
      <c r="P195" s="1051" t="s">
        <v>95</v>
      </c>
      <c r="Q195" s="1052"/>
      <c r="R195" s="1053"/>
    </row>
    <row r="196">
      <c r="A196" s="1046" t="s">
        <v>3170</v>
      </c>
      <c r="B196" s="1047" t="s">
        <v>20446</v>
      </c>
      <c r="C196" s="1047" t="s">
        <v>20447</v>
      </c>
      <c r="D196" s="1047" t="s">
        <v>45</v>
      </c>
      <c r="E196" s="1047" t="s">
        <v>11</v>
      </c>
      <c r="F196" s="1048" t="s">
        <v>15</v>
      </c>
      <c r="G196" s="1047" t="s">
        <v>20047</v>
      </c>
      <c r="H196" s="1047" t="s">
        <v>20048</v>
      </c>
      <c r="I196" s="1048" t="s">
        <v>19902</v>
      </c>
      <c r="J196" s="1049" t="s">
        <v>20448</v>
      </c>
      <c r="K196" s="1049" t="s">
        <v>20449</v>
      </c>
      <c r="L196" s="1049" t="s">
        <v>20450</v>
      </c>
      <c r="M196" s="1049" t="s">
        <v>20451</v>
      </c>
      <c r="N196" s="1050" t="s">
        <v>20117</v>
      </c>
      <c r="O196" s="1050" t="s">
        <v>20054</v>
      </c>
      <c r="P196" s="1051" t="s">
        <v>95</v>
      </c>
      <c r="Q196" s="1052"/>
      <c r="R196" s="1053"/>
    </row>
    <row r="197">
      <c r="A197" s="1046" t="s">
        <v>3175</v>
      </c>
      <c r="B197" s="1047" t="s">
        <v>20452</v>
      </c>
      <c r="C197" s="1047" t="s">
        <v>19901</v>
      </c>
      <c r="D197" s="1047" t="s">
        <v>45</v>
      </c>
      <c r="E197" s="1047" t="s">
        <v>11</v>
      </c>
      <c r="F197" s="1048" t="s">
        <v>15</v>
      </c>
      <c r="G197" s="1047" t="s">
        <v>20040</v>
      </c>
      <c r="H197" s="1047" t="s">
        <v>20453</v>
      </c>
      <c r="I197" s="1047" t="s">
        <v>19902</v>
      </c>
      <c r="J197" s="1049" t="s">
        <v>20454</v>
      </c>
      <c r="K197" s="1049" t="s">
        <v>20455</v>
      </c>
      <c r="L197" s="1049" t="s">
        <v>20456</v>
      </c>
      <c r="M197" s="1049" t="s">
        <v>20457</v>
      </c>
      <c r="N197" s="1076" t="s">
        <v>20101</v>
      </c>
      <c r="O197" s="1077" t="s">
        <v>398</v>
      </c>
      <c r="P197" s="1078" t="s">
        <v>95</v>
      </c>
      <c r="Q197" s="1052"/>
      <c r="R197" s="1053"/>
    </row>
    <row r="198">
      <c r="A198" s="1046" t="s">
        <v>3180</v>
      </c>
      <c r="B198" s="1047" t="s">
        <v>20452</v>
      </c>
      <c r="C198" s="1047" t="s">
        <v>19901</v>
      </c>
      <c r="D198" s="1047" t="s">
        <v>45</v>
      </c>
      <c r="E198" s="1047" t="s">
        <v>11</v>
      </c>
      <c r="F198" s="1048" t="s">
        <v>15</v>
      </c>
      <c r="G198" s="1047" t="s">
        <v>20040</v>
      </c>
      <c r="H198" s="1047" t="s">
        <v>20453</v>
      </c>
      <c r="I198" s="1047" t="s">
        <v>19902</v>
      </c>
      <c r="J198" s="1049" t="s">
        <v>20458</v>
      </c>
      <c r="K198" s="1049" t="s">
        <v>20459</v>
      </c>
      <c r="L198" s="1049" t="s">
        <v>20460</v>
      </c>
      <c r="M198" s="1049" t="s">
        <v>20461</v>
      </c>
      <c r="N198" s="1076" t="s">
        <v>20101</v>
      </c>
      <c r="O198" s="1077" t="s">
        <v>398</v>
      </c>
      <c r="P198" s="1078" t="s">
        <v>95</v>
      </c>
      <c r="Q198" s="1052"/>
      <c r="R198" s="1053"/>
    </row>
    <row r="199">
      <c r="A199" s="1046" t="s">
        <v>3186</v>
      </c>
      <c r="B199" s="1047" t="s">
        <v>20452</v>
      </c>
      <c r="C199" s="1047" t="s">
        <v>19901</v>
      </c>
      <c r="D199" s="1047" t="s">
        <v>45</v>
      </c>
      <c r="E199" s="1047" t="s">
        <v>11</v>
      </c>
      <c r="F199" s="1048" t="s">
        <v>15</v>
      </c>
      <c r="G199" s="1047" t="s">
        <v>20040</v>
      </c>
      <c r="H199" s="1047" t="s">
        <v>20453</v>
      </c>
      <c r="I199" s="1047" t="s">
        <v>19902</v>
      </c>
      <c r="J199" s="1049" t="s">
        <v>20462</v>
      </c>
      <c r="K199" s="1049" t="s">
        <v>20463</v>
      </c>
      <c r="L199" s="1049" t="s">
        <v>20464</v>
      </c>
      <c r="M199" s="1049" t="s">
        <v>20465</v>
      </c>
      <c r="N199" s="1076" t="s">
        <v>20101</v>
      </c>
      <c r="O199" s="1077" t="s">
        <v>398</v>
      </c>
      <c r="P199" s="1078" t="s">
        <v>95</v>
      </c>
      <c r="Q199" s="1052"/>
      <c r="R199" s="1053"/>
    </row>
    <row r="200">
      <c r="A200" s="1046" t="s">
        <v>3192</v>
      </c>
      <c r="B200" s="1047" t="s">
        <v>20466</v>
      </c>
      <c r="C200" s="1047" t="s">
        <v>9888</v>
      </c>
      <c r="D200" s="1047" t="s">
        <v>45</v>
      </c>
      <c r="E200" s="1047" t="s">
        <v>11</v>
      </c>
      <c r="F200" s="1048" t="s">
        <v>15</v>
      </c>
      <c r="G200" s="1047" t="s">
        <v>20040</v>
      </c>
      <c r="H200" s="1047" t="s">
        <v>20453</v>
      </c>
      <c r="I200" s="1047" t="s">
        <v>19902</v>
      </c>
      <c r="J200" s="1049" t="s">
        <v>20467</v>
      </c>
      <c r="K200" s="1049" t="s">
        <v>20468</v>
      </c>
      <c r="L200" s="1049" t="s">
        <v>20469</v>
      </c>
      <c r="M200" s="1049" t="s">
        <v>20470</v>
      </c>
      <c r="N200" s="1076" t="s">
        <v>20101</v>
      </c>
      <c r="O200" s="1077" t="s">
        <v>398</v>
      </c>
      <c r="P200" s="1078" t="s">
        <v>95</v>
      </c>
      <c r="Q200" s="1052"/>
      <c r="R200" s="1053"/>
    </row>
    <row r="201">
      <c r="A201" s="1046" t="s">
        <v>3197</v>
      </c>
      <c r="B201" s="1047" t="s">
        <v>20466</v>
      </c>
      <c r="C201" s="1047" t="s">
        <v>9888</v>
      </c>
      <c r="D201" s="1047" t="s">
        <v>45</v>
      </c>
      <c r="E201" s="1047" t="s">
        <v>11</v>
      </c>
      <c r="F201" s="1048" t="s">
        <v>15</v>
      </c>
      <c r="G201" s="1047" t="s">
        <v>20040</v>
      </c>
      <c r="H201" s="1047" t="s">
        <v>20453</v>
      </c>
      <c r="I201" s="1047" t="s">
        <v>19902</v>
      </c>
      <c r="J201" s="1049" t="s">
        <v>20471</v>
      </c>
      <c r="K201" s="1049" t="s">
        <v>20472</v>
      </c>
      <c r="L201" s="1049" t="s">
        <v>20473</v>
      </c>
      <c r="M201" s="1049" t="s">
        <v>20474</v>
      </c>
      <c r="N201" s="1076" t="s">
        <v>20101</v>
      </c>
      <c r="O201" s="1077" t="s">
        <v>398</v>
      </c>
      <c r="P201" s="1078" t="s">
        <v>95</v>
      </c>
      <c r="Q201" s="1052"/>
      <c r="R201" s="1053"/>
    </row>
    <row r="202">
      <c r="A202" s="1046" t="s">
        <v>3204</v>
      </c>
      <c r="B202" s="1047" t="s">
        <v>20466</v>
      </c>
      <c r="C202" s="1047" t="s">
        <v>9888</v>
      </c>
      <c r="D202" s="1047" t="s">
        <v>45</v>
      </c>
      <c r="E202" s="1047" t="s">
        <v>12</v>
      </c>
      <c r="F202" s="1048" t="s">
        <v>15</v>
      </c>
      <c r="G202" s="1047" t="s">
        <v>20040</v>
      </c>
      <c r="H202" s="1047" t="s">
        <v>20453</v>
      </c>
      <c r="I202" s="1047" t="s">
        <v>19902</v>
      </c>
      <c r="J202" s="1049" t="s">
        <v>20467</v>
      </c>
      <c r="K202" s="1049" t="s">
        <v>20475</v>
      </c>
      <c r="L202" s="1049" t="s">
        <v>20476</v>
      </c>
      <c r="M202" s="1049" t="s">
        <v>20477</v>
      </c>
      <c r="N202" s="1076" t="s">
        <v>20101</v>
      </c>
      <c r="O202" s="1077" t="s">
        <v>398</v>
      </c>
      <c r="P202" s="1078" t="s">
        <v>95</v>
      </c>
      <c r="Q202" s="1052"/>
      <c r="R202" s="1053"/>
    </row>
    <row r="203">
      <c r="A203" s="1046" t="s">
        <v>3210</v>
      </c>
      <c r="B203" s="1047" t="s">
        <v>20466</v>
      </c>
      <c r="C203" s="1047" t="s">
        <v>9888</v>
      </c>
      <c r="D203" s="1047" t="s">
        <v>45</v>
      </c>
      <c r="E203" s="1047" t="s">
        <v>11</v>
      </c>
      <c r="F203" s="1048" t="s">
        <v>15</v>
      </c>
      <c r="G203" s="1047" t="s">
        <v>20040</v>
      </c>
      <c r="H203" s="1047" t="s">
        <v>20453</v>
      </c>
      <c r="I203" s="1047" t="s">
        <v>19902</v>
      </c>
      <c r="J203" s="1049" t="s">
        <v>20478</v>
      </c>
      <c r="K203" s="1049" t="s">
        <v>20479</v>
      </c>
      <c r="L203" s="1049" t="s">
        <v>20480</v>
      </c>
      <c r="M203" s="1049" t="s">
        <v>20481</v>
      </c>
      <c r="N203" s="1076" t="s">
        <v>20101</v>
      </c>
      <c r="O203" s="1077" t="s">
        <v>398</v>
      </c>
      <c r="P203" s="1078" t="s">
        <v>95</v>
      </c>
      <c r="Q203" s="1052"/>
      <c r="R203" s="1053"/>
    </row>
    <row r="204">
      <c r="A204" s="1046" t="s">
        <v>3216</v>
      </c>
      <c r="B204" s="1047" t="s">
        <v>20466</v>
      </c>
      <c r="C204" s="1047" t="s">
        <v>9888</v>
      </c>
      <c r="D204" s="1047" t="s">
        <v>45</v>
      </c>
      <c r="E204" s="1047" t="s">
        <v>11</v>
      </c>
      <c r="F204" s="1048" t="s">
        <v>15</v>
      </c>
      <c r="G204" s="1047" t="s">
        <v>20040</v>
      </c>
      <c r="H204" s="1047" t="s">
        <v>20453</v>
      </c>
      <c r="I204" s="1047" t="s">
        <v>19902</v>
      </c>
      <c r="J204" s="1049" t="s">
        <v>20482</v>
      </c>
      <c r="K204" s="1049" t="s">
        <v>20483</v>
      </c>
      <c r="L204" s="1049" t="s">
        <v>20484</v>
      </c>
      <c r="M204" s="1049" t="s">
        <v>20485</v>
      </c>
      <c r="N204" s="1076" t="s">
        <v>20101</v>
      </c>
      <c r="O204" s="1077" t="s">
        <v>398</v>
      </c>
      <c r="P204" s="1078" t="s">
        <v>95</v>
      </c>
      <c r="Q204" s="1052"/>
      <c r="R204" s="1053"/>
    </row>
    <row r="205">
      <c r="A205" s="1046" t="s">
        <v>3222</v>
      </c>
      <c r="B205" s="1047" t="s">
        <v>20466</v>
      </c>
      <c r="C205" s="1047" t="s">
        <v>9888</v>
      </c>
      <c r="D205" s="1047" t="s">
        <v>45</v>
      </c>
      <c r="E205" s="1047" t="s">
        <v>11</v>
      </c>
      <c r="F205" s="1048" t="s">
        <v>15</v>
      </c>
      <c r="G205" s="1047" t="s">
        <v>20040</v>
      </c>
      <c r="H205" s="1047" t="s">
        <v>20453</v>
      </c>
      <c r="I205" s="1047" t="s">
        <v>19902</v>
      </c>
      <c r="J205" s="1049" t="s">
        <v>20486</v>
      </c>
      <c r="K205" s="1049" t="s">
        <v>20487</v>
      </c>
      <c r="L205" s="1049" t="s">
        <v>20488</v>
      </c>
      <c r="M205" s="1049" t="s">
        <v>20489</v>
      </c>
      <c r="N205" s="1076" t="s">
        <v>20101</v>
      </c>
      <c r="O205" s="1077" t="s">
        <v>398</v>
      </c>
      <c r="P205" s="1078" t="s">
        <v>95</v>
      </c>
      <c r="Q205" s="1052"/>
      <c r="R205" s="1053"/>
    </row>
    <row r="206">
      <c r="A206" s="1046" t="s">
        <v>3228</v>
      </c>
      <c r="B206" s="1047" t="s">
        <v>20466</v>
      </c>
      <c r="C206" s="1047" t="s">
        <v>9888</v>
      </c>
      <c r="D206" s="1047" t="s">
        <v>45</v>
      </c>
      <c r="E206" s="1047" t="s">
        <v>11</v>
      </c>
      <c r="F206" s="1048" t="s">
        <v>15</v>
      </c>
      <c r="G206" s="1047" t="s">
        <v>20040</v>
      </c>
      <c r="H206" s="1047" t="s">
        <v>20453</v>
      </c>
      <c r="I206" s="1047" t="s">
        <v>19902</v>
      </c>
      <c r="J206" s="1049" t="s">
        <v>20467</v>
      </c>
      <c r="K206" s="1049" t="s">
        <v>20490</v>
      </c>
      <c r="L206" s="1049" t="s">
        <v>20491</v>
      </c>
      <c r="M206" s="1049" t="s">
        <v>20492</v>
      </c>
      <c r="N206" s="1076" t="s">
        <v>20101</v>
      </c>
      <c r="O206" s="1077" t="s">
        <v>398</v>
      </c>
      <c r="P206" s="1078" t="s">
        <v>95</v>
      </c>
      <c r="Q206" s="1052"/>
      <c r="R206" s="1053"/>
    </row>
    <row r="207">
      <c r="A207" s="1046" t="s">
        <v>3233</v>
      </c>
      <c r="B207" s="1047" t="s">
        <v>19982</v>
      </c>
      <c r="C207" s="1047" t="s">
        <v>5058</v>
      </c>
      <c r="D207" s="1047" t="s">
        <v>45</v>
      </c>
      <c r="E207" s="1047" t="s">
        <v>11</v>
      </c>
      <c r="F207" s="1048" t="s">
        <v>15</v>
      </c>
      <c r="G207" s="1047" t="s">
        <v>20040</v>
      </c>
      <c r="H207" s="1047" t="s">
        <v>20453</v>
      </c>
      <c r="I207" s="1048" t="s">
        <v>20428</v>
      </c>
      <c r="J207" s="1049" t="s">
        <v>20493</v>
      </c>
      <c r="K207" s="1049" t="s">
        <v>20494</v>
      </c>
      <c r="L207" s="1049" t="s">
        <v>20495</v>
      </c>
      <c r="M207" s="1049" t="s">
        <v>20496</v>
      </c>
      <c r="N207" s="1076" t="s">
        <v>20101</v>
      </c>
      <c r="O207" s="1077" t="s">
        <v>398</v>
      </c>
      <c r="P207" s="1078" t="s">
        <v>95</v>
      </c>
      <c r="Q207" s="1052"/>
      <c r="R207" s="1053"/>
    </row>
    <row r="208">
      <c r="A208" s="1046" t="s">
        <v>3239</v>
      </c>
      <c r="B208" s="1047" t="s">
        <v>20046</v>
      </c>
      <c r="C208" s="1063" t="s">
        <v>5481</v>
      </c>
      <c r="D208" s="1063" t="s">
        <v>45</v>
      </c>
      <c r="E208" s="1047" t="s">
        <v>11</v>
      </c>
      <c r="F208" s="1048" t="s">
        <v>15</v>
      </c>
      <c r="G208" s="1047" t="s">
        <v>20040</v>
      </c>
      <c r="H208" s="1047" t="s">
        <v>20453</v>
      </c>
      <c r="I208" s="1048" t="s">
        <v>20428</v>
      </c>
      <c r="J208" s="1054" t="s">
        <v>20497</v>
      </c>
      <c r="K208" s="1049" t="s">
        <v>20498</v>
      </c>
      <c r="L208" s="1054" t="s">
        <v>20499</v>
      </c>
      <c r="M208" s="1049" t="s">
        <v>20500</v>
      </c>
      <c r="N208" s="1076" t="s">
        <v>20101</v>
      </c>
      <c r="O208" s="1077" t="s">
        <v>398</v>
      </c>
      <c r="P208" s="1078" t="s">
        <v>95</v>
      </c>
      <c r="Q208" s="1052"/>
      <c r="R208" s="1053"/>
    </row>
    <row r="209">
      <c r="A209" s="1046" t="s">
        <v>3246</v>
      </c>
      <c r="B209" s="1047" t="s">
        <v>20501</v>
      </c>
      <c r="C209" s="1047" t="s">
        <v>5263</v>
      </c>
      <c r="D209" s="1047" t="s">
        <v>45</v>
      </c>
      <c r="E209" s="1047" t="s">
        <v>11</v>
      </c>
      <c r="F209" s="1048" t="s">
        <v>15</v>
      </c>
      <c r="G209" s="1047" t="s">
        <v>20040</v>
      </c>
      <c r="H209" s="1047" t="s">
        <v>20453</v>
      </c>
      <c r="I209" s="1048" t="s">
        <v>20428</v>
      </c>
      <c r="J209" s="1049" t="s">
        <v>20502</v>
      </c>
      <c r="K209" s="1049" t="s">
        <v>20503</v>
      </c>
      <c r="L209" s="1049" t="s">
        <v>20504</v>
      </c>
      <c r="M209" s="1049" t="s">
        <v>20505</v>
      </c>
      <c r="N209" s="1076" t="s">
        <v>20101</v>
      </c>
      <c r="O209" s="1077" t="s">
        <v>398</v>
      </c>
      <c r="P209" s="1078" t="s">
        <v>95</v>
      </c>
      <c r="Q209" s="1052"/>
      <c r="R209" s="1053"/>
    </row>
    <row r="210">
      <c r="A210" s="1046" t="s">
        <v>3252</v>
      </c>
      <c r="B210" s="1063" t="s">
        <v>20506</v>
      </c>
      <c r="C210" s="1063" t="s">
        <v>20507</v>
      </c>
      <c r="D210" s="1063" t="s">
        <v>45</v>
      </c>
      <c r="E210" s="1047" t="s">
        <v>12</v>
      </c>
      <c r="F210" s="1048" t="s">
        <v>15</v>
      </c>
      <c r="G210" s="1047" t="s">
        <v>20040</v>
      </c>
      <c r="H210" s="1047" t="s">
        <v>20453</v>
      </c>
      <c r="I210" s="1047" t="s">
        <v>19902</v>
      </c>
      <c r="J210" s="1049" t="s">
        <v>20508</v>
      </c>
      <c r="K210" s="1049" t="s">
        <v>20509</v>
      </c>
      <c r="L210" s="1054" t="s">
        <v>20510</v>
      </c>
      <c r="M210" s="1054" t="s">
        <v>20511</v>
      </c>
      <c r="N210" s="1076" t="s">
        <v>20101</v>
      </c>
      <c r="O210" s="1077" t="s">
        <v>398</v>
      </c>
      <c r="P210" s="1078" t="s">
        <v>95</v>
      </c>
      <c r="Q210" s="1052"/>
      <c r="R210" s="1053"/>
    </row>
    <row r="211">
      <c r="A211" s="1046" t="s">
        <v>3257</v>
      </c>
      <c r="B211" s="1047" t="s">
        <v>20501</v>
      </c>
      <c r="C211" s="1047" t="s">
        <v>5263</v>
      </c>
      <c r="D211" s="1047" t="s">
        <v>45</v>
      </c>
      <c r="E211" s="1047" t="s">
        <v>11</v>
      </c>
      <c r="F211" s="1048" t="s">
        <v>15</v>
      </c>
      <c r="G211" s="1047" t="s">
        <v>20040</v>
      </c>
      <c r="H211" s="1047" t="s">
        <v>20453</v>
      </c>
      <c r="I211" s="1048" t="s">
        <v>20428</v>
      </c>
      <c r="J211" s="1049" t="s">
        <v>20502</v>
      </c>
      <c r="K211" s="1049" t="s">
        <v>20512</v>
      </c>
      <c r="L211" s="1049" t="s">
        <v>20513</v>
      </c>
      <c r="M211" s="1049" t="s">
        <v>20514</v>
      </c>
      <c r="N211" s="1076" t="s">
        <v>20101</v>
      </c>
      <c r="O211" s="1077" t="s">
        <v>398</v>
      </c>
      <c r="P211" s="1078" t="s">
        <v>95</v>
      </c>
      <c r="Q211" s="1052"/>
      <c r="R211" s="1053"/>
    </row>
    <row r="212">
      <c r="A212" s="1046" t="s">
        <v>3262</v>
      </c>
      <c r="B212" s="1047" t="s">
        <v>20501</v>
      </c>
      <c r="C212" s="1047" t="s">
        <v>5263</v>
      </c>
      <c r="D212" s="1047" t="s">
        <v>45</v>
      </c>
      <c r="E212" s="1047" t="s">
        <v>11</v>
      </c>
      <c r="F212" s="1048" t="s">
        <v>15</v>
      </c>
      <c r="G212" s="1047" t="s">
        <v>20040</v>
      </c>
      <c r="H212" s="1047" t="s">
        <v>20453</v>
      </c>
      <c r="I212" s="1048" t="s">
        <v>20428</v>
      </c>
      <c r="J212" s="1049" t="s">
        <v>20502</v>
      </c>
      <c r="K212" s="1049" t="s">
        <v>20515</v>
      </c>
      <c r="L212" s="1049" t="s">
        <v>20504</v>
      </c>
      <c r="M212" s="1049" t="s">
        <v>20516</v>
      </c>
      <c r="N212" s="1076" t="s">
        <v>20101</v>
      </c>
      <c r="O212" s="1077" t="s">
        <v>398</v>
      </c>
      <c r="P212" s="1078" t="s">
        <v>95</v>
      </c>
      <c r="Q212" s="1052"/>
      <c r="R212" s="1053"/>
    </row>
    <row r="213">
      <c r="A213" s="1046" t="s">
        <v>3267</v>
      </c>
      <c r="B213" s="1047" t="s">
        <v>20517</v>
      </c>
      <c r="C213" s="1063" t="s">
        <v>20518</v>
      </c>
      <c r="D213" s="1063" t="s">
        <v>45</v>
      </c>
      <c r="E213" s="1047" t="s">
        <v>12</v>
      </c>
      <c r="F213" s="1048" t="s">
        <v>15</v>
      </c>
      <c r="G213" s="1047" t="s">
        <v>20040</v>
      </c>
      <c r="H213" s="1047" t="s">
        <v>20453</v>
      </c>
      <c r="I213" s="1048" t="s">
        <v>20428</v>
      </c>
      <c r="J213" s="1049" t="s">
        <v>20519</v>
      </c>
      <c r="K213" s="1049" t="s">
        <v>20520</v>
      </c>
      <c r="L213" s="1054" t="s">
        <v>20521</v>
      </c>
      <c r="M213" s="1054" t="s">
        <v>20522</v>
      </c>
      <c r="N213" s="1076" t="s">
        <v>20101</v>
      </c>
      <c r="O213" s="1077" t="s">
        <v>398</v>
      </c>
      <c r="P213" s="1078" t="s">
        <v>95</v>
      </c>
      <c r="Q213" s="1052"/>
      <c r="R213" s="1053"/>
    </row>
    <row r="214">
      <c r="A214" s="1046" t="s">
        <v>3271</v>
      </c>
      <c r="B214" s="1047" t="s">
        <v>20517</v>
      </c>
      <c r="C214" s="1063" t="s">
        <v>20518</v>
      </c>
      <c r="D214" s="1063" t="s">
        <v>45</v>
      </c>
      <c r="E214" s="1047" t="s">
        <v>12</v>
      </c>
      <c r="F214" s="1048" t="s">
        <v>15</v>
      </c>
      <c r="G214" s="1047" t="s">
        <v>20040</v>
      </c>
      <c r="H214" s="1047" t="s">
        <v>20453</v>
      </c>
      <c r="I214" s="1048" t="s">
        <v>20428</v>
      </c>
      <c r="J214" s="1049" t="s">
        <v>20519</v>
      </c>
      <c r="K214" s="1049" t="s">
        <v>20523</v>
      </c>
      <c r="L214" s="1054" t="s">
        <v>20524</v>
      </c>
      <c r="M214" s="1054" t="s">
        <v>20525</v>
      </c>
      <c r="N214" s="1076" t="s">
        <v>20101</v>
      </c>
      <c r="O214" s="1077" t="s">
        <v>398</v>
      </c>
      <c r="P214" s="1078" t="s">
        <v>95</v>
      </c>
      <c r="Q214" s="1052"/>
      <c r="R214" s="1053"/>
    </row>
    <row r="215">
      <c r="A215" s="1046" t="s">
        <v>3277</v>
      </c>
      <c r="B215" s="1047" t="s">
        <v>20517</v>
      </c>
      <c r="C215" s="1063" t="s">
        <v>20518</v>
      </c>
      <c r="D215" s="1063" t="s">
        <v>45</v>
      </c>
      <c r="E215" s="1047" t="s">
        <v>12</v>
      </c>
      <c r="F215" s="1048" t="s">
        <v>15</v>
      </c>
      <c r="G215" s="1047" t="s">
        <v>20040</v>
      </c>
      <c r="H215" s="1047" t="s">
        <v>20453</v>
      </c>
      <c r="I215" s="1048" t="s">
        <v>20428</v>
      </c>
      <c r="J215" s="1049" t="s">
        <v>20519</v>
      </c>
      <c r="K215" s="1049" t="s">
        <v>20526</v>
      </c>
      <c r="L215" s="1054" t="s">
        <v>20527</v>
      </c>
      <c r="M215" s="1054" t="s">
        <v>20528</v>
      </c>
      <c r="N215" s="1076" t="s">
        <v>20101</v>
      </c>
      <c r="O215" s="1077" t="s">
        <v>398</v>
      </c>
      <c r="P215" s="1078" t="s">
        <v>95</v>
      </c>
      <c r="Q215" s="1052"/>
      <c r="R215" s="1053"/>
    </row>
    <row r="216">
      <c r="A216" s="1046" t="s">
        <v>3282</v>
      </c>
      <c r="B216" s="1063" t="s">
        <v>20529</v>
      </c>
      <c r="C216" s="1058" t="s">
        <v>85</v>
      </c>
      <c r="D216" s="1047" t="s">
        <v>20056</v>
      </c>
      <c r="E216" s="1047" t="s">
        <v>11</v>
      </c>
      <c r="F216" s="1048" t="s">
        <v>15</v>
      </c>
      <c r="G216" s="1047" t="s">
        <v>20040</v>
      </c>
      <c r="H216" s="1047" t="s">
        <v>20530</v>
      </c>
      <c r="I216" s="1047" t="s">
        <v>19902</v>
      </c>
      <c r="J216" s="1054" t="s">
        <v>20531</v>
      </c>
      <c r="K216" s="1049" t="s">
        <v>20532</v>
      </c>
      <c r="L216" s="1054" t="s">
        <v>20533</v>
      </c>
      <c r="M216" s="1054" t="s">
        <v>20534</v>
      </c>
      <c r="N216" s="1079" t="s">
        <v>20535</v>
      </c>
      <c r="O216" s="1050" t="s">
        <v>20054</v>
      </c>
      <c r="P216" s="1051" t="s">
        <v>95</v>
      </c>
      <c r="Q216" s="1052"/>
      <c r="R216" s="1053"/>
    </row>
    <row r="217">
      <c r="A217" s="1046" t="s">
        <v>3287</v>
      </c>
      <c r="B217" s="1063" t="s">
        <v>20529</v>
      </c>
      <c r="C217" s="1058" t="s">
        <v>85</v>
      </c>
      <c r="D217" s="1047" t="s">
        <v>20056</v>
      </c>
      <c r="E217" s="1047" t="s">
        <v>11</v>
      </c>
      <c r="F217" s="1048" t="s">
        <v>15</v>
      </c>
      <c r="G217" s="1047" t="s">
        <v>20040</v>
      </c>
      <c r="H217" s="1047" t="s">
        <v>20530</v>
      </c>
      <c r="I217" s="1047" t="s">
        <v>19902</v>
      </c>
      <c r="J217" s="1054" t="s">
        <v>20536</v>
      </c>
      <c r="K217" s="1049" t="s">
        <v>20532</v>
      </c>
      <c r="L217" s="1054" t="s">
        <v>20537</v>
      </c>
      <c r="M217" s="1054" t="s">
        <v>20538</v>
      </c>
      <c r="N217" s="1079" t="s">
        <v>20535</v>
      </c>
      <c r="O217" s="1050" t="s">
        <v>20054</v>
      </c>
      <c r="P217" s="1051" t="s">
        <v>95</v>
      </c>
      <c r="Q217" s="1052"/>
      <c r="R217" s="1053"/>
    </row>
    <row r="218">
      <c r="A218" s="1046" t="s">
        <v>3292</v>
      </c>
      <c r="B218" s="1063" t="s">
        <v>20529</v>
      </c>
      <c r="C218" s="1058" t="s">
        <v>85</v>
      </c>
      <c r="D218" s="1047" t="s">
        <v>20056</v>
      </c>
      <c r="E218" s="1047" t="s">
        <v>11</v>
      </c>
      <c r="F218" s="1048" t="s">
        <v>15</v>
      </c>
      <c r="G218" s="1047" t="s">
        <v>20040</v>
      </c>
      <c r="H218" s="1047" t="s">
        <v>20530</v>
      </c>
      <c r="I218" s="1047" t="s">
        <v>19902</v>
      </c>
      <c r="J218" s="1054" t="s">
        <v>20539</v>
      </c>
      <c r="K218" s="1049" t="s">
        <v>20540</v>
      </c>
      <c r="L218" s="1054" t="s">
        <v>20541</v>
      </c>
      <c r="M218" s="1054" t="s">
        <v>20542</v>
      </c>
      <c r="N218" s="1079" t="s">
        <v>20535</v>
      </c>
      <c r="O218" s="1050" t="s">
        <v>20054</v>
      </c>
      <c r="P218" s="1051" t="s">
        <v>95</v>
      </c>
      <c r="Q218" s="1052"/>
      <c r="R218" s="1053"/>
    </row>
    <row r="219">
      <c r="A219" s="1046" t="s">
        <v>3296</v>
      </c>
      <c r="B219" s="1063" t="s">
        <v>20529</v>
      </c>
      <c r="C219" s="1058" t="s">
        <v>85</v>
      </c>
      <c r="D219" s="1047" t="s">
        <v>20056</v>
      </c>
      <c r="E219" s="1047" t="s">
        <v>11</v>
      </c>
      <c r="F219" s="1048" t="s">
        <v>15</v>
      </c>
      <c r="G219" s="1047" t="s">
        <v>20040</v>
      </c>
      <c r="H219" s="1047" t="s">
        <v>20530</v>
      </c>
      <c r="I219" s="1047" t="s">
        <v>19902</v>
      </c>
      <c r="J219" s="1054" t="s">
        <v>20543</v>
      </c>
      <c r="K219" s="1049" t="s">
        <v>20540</v>
      </c>
      <c r="L219" s="1054" t="s">
        <v>20544</v>
      </c>
      <c r="M219" s="1054" t="s">
        <v>20542</v>
      </c>
      <c r="N219" s="1079" t="s">
        <v>20535</v>
      </c>
      <c r="O219" s="1050" t="s">
        <v>20054</v>
      </c>
      <c r="P219" s="1051" t="s">
        <v>95</v>
      </c>
      <c r="Q219" s="1052"/>
      <c r="R219" s="1053"/>
    </row>
    <row r="220">
      <c r="A220" s="1046" t="s">
        <v>3300</v>
      </c>
      <c r="B220" s="1063" t="s">
        <v>20529</v>
      </c>
      <c r="C220" s="1058" t="s">
        <v>85</v>
      </c>
      <c r="D220" s="1047" t="s">
        <v>20056</v>
      </c>
      <c r="E220" s="1047" t="s">
        <v>12</v>
      </c>
      <c r="F220" s="1048" t="s">
        <v>15</v>
      </c>
      <c r="G220" s="1047" t="s">
        <v>20040</v>
      </c>
      <c r="H220" s="1047" t="s">
        <v>20530</v>
      </c>
      <c r="I220" s="1047" t="s">
        <v>19902</v>
      </c>
      <c r="J220" s="1054" t="s">
        <v>20545</v>
      </c>
      <c r="K220" s="1049" t="s">
        <v>20546</v>
      </c>
      <c r="L220" s="1054" t="s">
        <v>20547</v>
      </c>
      <c r="M220" s="1054" t="s">
        <v>20548</v>
      </c>
      <c r="N220" s="1079" t="s">
        <v>20535</v>
      </c>
      <c r="O220" s="1050" t="s">
        <v>20054</v>
      </c>
      <c r="P220" s="1051" t="s">
        <v>95</v>
      </c>
      <c r="Q220" s="1052"/>
      <c r="R220" s="1053"/>
    </row>
    <row r="221">
      <c r="A221" s="1046" t="s">
        <v>3305</v>
      </c>
      <c r="B221" s="1063" t="s">
        <v>20529</v>
      </c>
      <c r="C221" s="1058" t="s">
        <v>85</v>
      </c>
      <c r="D221" s="1047" t="s">
        <v>20056</v>
      </c>
      <c r="E221" s="1047" t="s">
        <v>12</v>
      </c>
      <c r="F221" s="1048" t="s">
        <v>15</v>
      </c>
      <c r="G221" s="1047" t="s">
        <v>20040</v>
      </c>
      <c r="H221" s="1047" t="s">
        <v>20530</v>
      </c>
      <c r="I221" s="1047" t="s">
        <v>19902</v>
      </c>
      <c r="J221" s="1054" t="s">
        <v>20549</v>
      </c>
      <c r="K221" s="1049" t="s">
        <v>20546</v>
      </c>
      <c r="L221" s="1054" t="s">
        <v>20550</v>
      </c>
      <c r="M221" s="1054" t="s">
        <v>20551</v>
      </c>
      <c r="N221" s="1079" t="s">
        <v>20535</v>
      </c>
      <c r="O221" s="1050" t="s">
        <v>20054</v>
      </c>
      <c r="P221" s="1051" t="s">
        <v>95</v>
      </c>
      <c r="Q221" s="1052"/>
      <c r="R221" s="1053"/>
    </row>
    <row r="222">
      <c r="A222" s="1046" t="s">
        <v>3312</v>
      </c>
      <c r="B222" s="1063" t="s">
        <v>20529</v>
      </c>
      <c r="C222" s="1058" t="s">
        <v>85</v>
      </c>
      <c r="D222" s="1047" t="s">
        <v>20056</v>
      </c>
      <c r="E222" s="1047" t="s">
        <v>12</v>
      </c>
      <c r="F222" s="1048" t="s">
        <v>15</v>
      </c>
      <c r="G222" s="1047" t="s">
        <v>20040</v>
      </c>
      <c r="H222" s="1047" t="s">
        <v>20530</v>
      </c>
      <c r="I222" s="1047" t="s">
        <v>19902</v>
      </c>
      <c r="J222" s="1054" t="s">
        <v>20545</v>
      </c>
      <c r="K222" s="1049" t="s">
        <v>20546</v>
      </c>
      <c r="L222" s="1054" t="s">
        <v>20552</v>
      </c>
      <c r="M222" s="1054" t="s">
        <v>20553</v>
      </c>
      <c r="N222" s="1079" t="s">
        <v>20535</v>
      </c>
      <c r="O222" s="1050" t="s">
        <v>20054</v>
      </c>
      <c r="P222" s="1051" t="s">
        <v>95</v>
      </c>
      <c r="Q222" s="1052"/>
      <c r="R222" s="1053"/>
    </row>
    <row r="223">
      <c r="A223" s="1046" t="s">
        <v>3317</v>
      </c>
      <c r="B223" s="1063" t="s">
        <v>20529</v>
      </c>
      <c r="C223" s="1058" t="s">
        <v>85</v>
      </c>
      <c r="D223" s="1047" t="s">
        <v>20056</v>
      </c>
      <c r="E223" s="1047" t="s">
        <v>12</v>
      </c>
      <c r="F223" s="1048" t="s">
        <v>15</v>
      </c>
      <c r="G223" s="1047" t="s">
        <v>20040</v>
      </c>
      <c r="H223" s="1047" t="s">
        <v>20530</v>
      </c>
      <c r="I223" s="1047" t="s">
        <v>19902</v>
      </c>
      <c r="J223" s="1054" t="s">
        <v>20554</v>
      </c>
      <c r="K223" s="1049" t="s">
        <v>20546</v>
      </c>
      <c r="L223" s="1054" t="s">
        <v>20555</v>
      </c>
      <c r="M223" s="1054" t="s">
        <v>20548</v>
      </c>
      <c r="N223" s="1079" t="s">
        <v>20535</v>
      </c>
      <c r="O223" s="1050" t="s">
        <v>20054</v>
      </c>
      <c r="P223" s="1051" t="s">
        <v>95</v>
      </c>
      <c r="Q223" s="1052"/>
      <c r="R223" s="1053"/>
    </row>
    <row r="224">
      <c r="A224" s="1046" t="s">
        <v>3321</v>
      </c>
      <c r="B224" s="1063" t="s">
        <v>20529</v>
      </c>
      <c r="C224" s="1058" t="s">
        <v>85</v>
      </c>
      <c r="D224" s="1047" t="s">
        <v>20056</v>
      </c>
      <c r="E224" s="1047" t="s">
        <v>11</v>
      </c>
      <c r="F224" s="1048" t="s">
        <v>15</v>
      </c>
      <c r="G224" s="1047" t="s">
        <v>20040</v>
      </c>
      <c r="H224" s="1047" t="s">
        <v>20530</v>
      </c>
      <c r="I224" s="1047" t="s">
        <v>19902</v>
      </c>
      <c r="J224" s="1054" t="s">
        <v>20556</v>
      </c>
      <c r="K224" s="1049" t="s">
        <v>20557</v>
      </c>
      <c r="L224" s="1054" t="s">
        <v>20558</v>
      </c>
      <c r="M224" s="1054" t="s">
        <v>20559</v>
      </c>
      <c r="N224" s="1079" t="s">
        <v>20535</v>
      </c>
      <c r="O224" s="1050" t="s">
        <v>20054</v>
      </c>
      <c r="P224" s="1051" t="s">
        <v>95</v>
      </c>
      <c r="Q224" s="1052"/>
      <c r="R224" s="1053"/>
    </row>
    <row r="225">
      <c r="A225" s="1046" t="s">
        <v>3326</v>
      </c>
      <c r="B225" s="1063" t="s">
        <v>20529</v>
      </c>
      <c r="C225" s="1058" t="s">
        <v>85</v>
      </c>
      <c r="D225" s="1047" t="s">
        <v>20056</v>
      </c>
      <c r="E225" s="1047" t="s">
        <v>11</v>
      </c>
      <c r="F225" s="1048" t="s">
        <v>15</v>
      </c>
      <c r="G225" s="1047" t="s">
        <v>20040</v>
      </c>
      <c r="H225" s="1047" t="s">
        <v>20530</v>
      </c>
      <c r="I225" s="1047" t="s">
        <v>19902</v>
      </c>
      <c r="J225" s="1054" t="s">
        <v>20560</v>
      </c>
      <c r="K225" s="1049" t="s">
        <v>20557</v>
      </c>
      <c r="L225" s="1054" t="s">
        <v>20561</v>
      </c>
      <c r="M225" s="1054" t="s">
        <v>20562</v>
      </c>
      <c r="N225" s="1079" t="s">
        <v>20535</v>
      </c>
      <c r="O225" s="1050" t="s">
        <v>20054</v>
      </c>
      <c r="P225" s="1051" t="s">
        <v>95</v>
      </c>
      <c r="Q225" s="1052"/>
      <c r="R225" s="1053"/>
    </row>
    <row r="226">
      <c r="A226" s="1046" t="s">
        <v>3331</v>
      </c>
      <c r="B226" s="1063" t="s">
        <v>20529</v>
      </c>
      <c r="C226" s="1058" t="s">
        <v>85</v>
      </c>
      <c r="D226" s="1047" t="s">
        <v>20056</v>
      </c>
      <c r="E226" s="1047" t="s">
        <v>11</v>
      </c>
      <c r="F226" s="1048" t="s">
        <v>15</v>
      </c>
      <c r="G226" s="1047" t="s">
        <v>20040</v>
      </c>
      <c r="H226" s="1047" t="s">
        <v>20530</v>
      </c>
      <c r="I226" s="1047" t="s">
        <v>19902</v>
      </c>
      <c r="J226" s="1054" t="s">
        <v>20556</v>
      </c>
      <c r="K226" s="1049" t="s">
        <v>20557</v>
      </c>
      <c r="L226" s="1054" t="s">
        <v>20563</v>
      </c>
      <c r="M226" s="1054" t="s">
        <v>20564</v>
      </c>
      <c r="N226" s="1079" t="s">
        <v>20535</v>
      </c>
      <c r="O226" s="1050" t="s">
        <v>20054</v>
      </c>
      <c r="P226" s="1051" t="s">
        <v>95</v>
      </c>
      <c r="Q226" s="1052"/>
      <c r="R226" s="1053"/>
    </row>
    <row r="227">
      <c r="A227" s="1046" t="s">
        <v>3336</v>
      </c>
      <c r="B227" s="1063" t="s">
        <v>20529</v>
      </c>
      <c r="C227" s="1058" t="s">
        <v>85</v>
      </c>
      <c r="D227" s="1047" t="s">
        <v>20056</v>
      </c>
      <c r="E227" s="1047" t="s">
        <v>11</v>
      </c>
      <c r="F227" s="1048" t="s">
        <v>15</v>
      </c>
      <c r="G227" s="1047" t="s">
        <v>20040</v>
      </c>
      <c r="H227" s="1047" t="s">
        <v>20530</v>
      </c>
      <c r="I227" s="1047" t="s">
        <v>19902</v>
      </c>
      <c r="J227" s="1054" t="s">
        <v>20560</v>
      </c>
      <c r="K227" s="1049" t="s">
        <v>20557</v>
      </c>
      <c r="L227" s="1054" t="s">
        <v>20565</v>
      </c>
      <c r="M227" s="1054" t="s">
        <v>20566</v>
      </c>
      <c r="N227" s="1079" t="s">
        <v>20535</v>
      </c>
      <c r="O227" s="1050" t="s">
        <v>20054</v>
      </c>
      <c r="P227" s="1051" t="s">
        <v>95</v>
      </c>
      <c r="Q227" s="1052"/>
      <c r="R227" s="1053"/>
    </row>
    <row r="228">
      <c r="A228" s="1046" t="s">
        <v>3341</v>
      </c>
      <c r="B228" s="1063" t="s">
        <v>20529</v>
      </c>
      <c r="C228" s="1058" t="s">
        <v>85</v>
      </c>
      <c r="D228" s="1047" t="s">
        <v>20056</v>
      </c>
      <c r="E228" s="1047" t="s">
        <v>11</v>
      </c>
      <c r="F228" s="1048" t="s">
        <v>15</v>
      </c>
      <c r="G228" s="1047" t="s">
        <v>20040</v>
      </c>
      <c r="H228" s="1047" t="s">
        <v>20530</v>
      </c>
      <c r="I228" s="1047" t="s">
        <v>19902</v>
      </c>
      <c r="J228" s="1054" t="s">
        <v>20567</v>
      </c>
      <c r="K228" s="1049" t="s">
        <v>20568</v>
      </c>
      <c r="L228" s="1054" t="s">
        <v>20569</v>
      </c>
      <c r="M228" s="1054" t="s">
        <v>20570</v>
      </c>
      <c r="N228" s="1079" t="s">
        <v>20535</v>
      </c>
      <c r="O228" s="1050" t="s">
        <v>20054</v>
      </c>
      <c r="P228" s="1051" t="s">
        <v>95</v>
      </c>
      <c r="Q228" s="1052"/>
      <c r="R228" s="1053"/>
    </row>
    <row r="229">
      <c r="A229" s="1046" t="s">
        <v>3345</v>
      </c>
      <c r="B229" s="1063" t="s">
        <v>20529</v>
      </c>
      <c r="C229" s="1058" t="s">
        <v>85</v>
      </c>
      <c r="D229" s="1063" t="s">
        <v>20056</v>
      </c>
      <c r="E229" s="1047" t="s">
        <v>12</v>
      </c>
      <c r="F229" s="1048" t="s">
        <v>15</v>
      </c>
      <c r="G229" s="1047" t="s">
        <v>20040</v>
      </c>
      <c r="H229" s="1047" t="s">
        <v>20530</v>
      </c>
      <c r="I229" s="1047" t="s">
        <v>19902</v>
      </c>
      <c r="J229" s="1054" t="s">
        <v>20545</v>
      </c>
      <c r="K229" s="1049" t="s">
        <v>20571</v>
      </c>
      <c r="L229" s="1054" t="s">
        <v>20572</v>
      </c>
      <c r="M229" s="1054" t="s">
        <v>20573</v>
      </c>
      <c r="N229" s="1079" t="s">
        <v>20535</v>
      </c>
      <c r="O229" s="1050" t="s">
        <v>20054</v>
      </c>
      <c r="P229" s="1051" t="s">
        <v>95</v>
      </c>
      <c r="Q229" s="1052"/>
      <c r="R229" s="1053"/>
    </row>
    <row r="230">
      <c r="A230" s="1046" t="s">
        <v>3351</v>
      </c>
      <c r="B230" s="1063" t="s">
        <v>20529</v>
      </c>
      <c r="C230" s="1058" t="s">
        <v>85</v>
      </c>
      <c r="D230" s="1063" t="s">
        <v>20056</v>
      </c>
      <c r="E230" s="1047" t="s">
        <v>12</v>
      </c>
      <c r="F230" s="1048" t="s">
        <v>15</v>
      </c>
      <c r="G230" s="1047" t="s">
        <v>20040</v>
      </c>
      <c r="H230" s="1047" t="s">
        <v>20530</v>
      </c>
      <c r="I230" s="1047" t="s">
        <v>19902</v>
      </c>
      <c r="J230" s="1054" t="s">
        <v>20545</v>
      </c>
      <c r="K230" s="1049" t="s">
        <v>20574</v>
      </c>
      <c r="L230" s="1054" t="s">
        <v>20572</v>
      </c>
      <c r="M230" s="1054" t="s">
        <v>20575</v>
      </c>
      <c r="N230" s="1079" t="s">
        <v>20535</v>
      </c>
      <c r="O230" s="1050" t="s">
        <v>20054</v>
      </c>
      <c r="P230" s="1051" t="s">
        <v>95</v>
      </c>
      <c r="Q230" s="1052"/>
      <c r="R230" s="1053"/>
    </row>
    <row r="231">
      <c r="A231" s="1046" t="s">
        <v>3357</v>
      </c>
      <c r="B231" s="1063" t="s">
        <v>20529</v>
      </c>
      <c r="C231" s="1058" t="s">
        <v>85</v>
      </c>
      <c r="D231" s="1047" t="s">
        <v>20056</v>
      </c>
      <c r="E231" s="1047" t="s">
        <v>11</v>
      </c>
      <c r="F231" s="1048" t="s">
        <v>15</v>
      </c>
      <c r="G231" s="1047" t="s">
        <v>20040</v>
      </c>
      <c r="H231" s="1047" t="s">
        <v>20530</v>
      </c>
      <c r="I231" s="1047" t="s">
        <v>19902</v>
      </c>
      <c r="J231" s="1054" t="s">
        <v>20545</v>
      </c>
      <c r="K231" s="1049" t="s">
        <v>20576</v>
      </c>
      <c r="L231" s="1054" t="s">
        <v>20577</v>
      </c>
      <c r="M231" s="1054" t="s">
        <v>20578</v>
      </c>
      <c r="N231" s="1079" t="s">
        <v>20535</v>
      </c>
      <c r="O231" s="1050" t="s">
        <v>20054</v>
      </c>
      <c r="P231" s="1051" t="s">
        <v>95</v>
      </c>
      <c r="Q231" s="1052"/>
      <c r="R231" s="1053"/>
    </row>
    <row r="232">
      <c r="A232" s="1046" t="s">
        <v>3362</v>
      </c>
      <c r="B232" s="1063" t="s">
        <v>20529</v>
      </c>
      <c r="C232" s="1058" t="s">
        <v>85</v>
      </c>
      <c r="D232" s="1047" t="s">
        <v>20056</v>
      </c>
      <c r="E232" s="1047" t="s">
        <v>11</v>
      </c>
      <c r="F232" s="1048" t="s">
        <v>15</v>
      </c>
      <c r="G232" s="1047" t="s">
        <v>20040</v>
      </c>
      <c r="H232" s="1047" t="s">
        <v>20530</v>
      </c>
      <c r="I232" s="1047" t="s">
        <v>19902</v>
      </c>
      <c r="J232" s="1054" t="s">
        <v>20579</v>
      </c>
      <c r="K232" s="1049" t="s">
        <v>20580</v>
      </c>
      <c r="L232" s="1080" t="s">
        <v>20581</v>
      </c>
      <c r="M232" s="1054" t="s">
        <v>20582</v>
      </c>
      <c r="N232" s="1079" t="s">
        <v>20535</v>
      </c>
      <c r="O232" s="1050" t="s">
        <v>20054</v>
      </c>
      <c r="P232" s="1051" t="s">
        <v>95</v>
      </c>
      <c r="Q232" s="1052"/>
      <c r="R232" s="1053"/>
    </row>
    <row r="233">
      <c r="A233" s="1046" t="s">
        <v>3367</v>
      </c>
      <c r="B233" s="1063" t="s">
        <v>20529</v>
      </c>
      <c r="C233" s="1058" t="s">
        <v>85</v>
      </c>
      <c r="D233" s="1047" t="s">
        <v>20056</v>
      </c>
      <c r="E233" s="1047" t="s">
        <v>11</v>
      </c>
      <c r="F233" s="1048" t="s">
        <v>15</v>
      </c>
      <c r="G233" s="1047" t="s">
        <v>20040</v>
      </c>
      <c r="H233" s="1047" t="s">
        <v>20530</v>
      </c>
      <c r="I233" s="1047" t="s">
        <v>19902</v>
      </c>
      <c r="J233" s="1054" t="s">
        <v>20583</v>
      </c>
      <c r="K233" s="1049" t="s">
        <v>20584</v>
      </c>
      <c r="L233" s="1081" t="s">
        <v>20585</v>
      </c>
      <c r="M233" s="1054" t="s">
        <v>20586</v>
      </c>
      <c r="N233" s="1079" t="s">
        <v>20535</v>
      </c>
      <c r="O233" s="1050" t="s">
        <v>20054</v>
      </c>
      <c r="P233" s="1051" t="s">
        <v>95</v>
      </c>
      <c r="Q233" s="1052"/>
      <c r="R233" s="1053"/>
    </row>
    <row r="234">
      <c r="A234" s="1046" t="s">
        <v>3373</v>
      </c>
      <c r="B234" s="1063" t="s">
        <v>20529</v>
      </c>
      <c r="C234" s="1058" t="s">
        <v>85</v>
      </c>
      <c r="D234" s="1063" t="s">
        <v>20056</v>
      </c>
      <c r="E234" s="1047" t="s">
        <v>11</v>
      </c>
      <c r="F234" s="1048" t="s">
        <v>15</v>
      </c>
      <c r="G234" s="1047" t="s">
        <v>20040</v>
      </c>
      <c r="H234" s="1047" t="s">
        <v>20530</v>
      </c>
      <c r="I234" s="1047" t="s">
        <v>19902</v>
      </c>
      <c r="J234" s="1054" t="s">
        <v>20587</v>
      </c>
      <c r="K234" s="1049" t="s">
        <v>20588</v>
      </c>
      <c r="L234" s="1054" t="s">
        <v>20589</v>
      </c>
      <c r="M234" s="1054" t="s">
        <v>20590</v>
      </c>
      <c r="N234" s="1079" t="s">
        <v>20535</v>
      </c>
      <c r="O234" s="1050" t="s">
        <v>20054</v>
      </c>
      <c r="P234" s="1051" t="s">
        <v>95</v>
      </c>
      <c r="Q234" s="1052"/>
      <c r="R234" s="1053"/>
    </row>
    <row r="235">
      <c r="A235" s="1046" t="s">
        <v>3378</v>
      </c>
      <c r="B235" s="1063" t="s">
        <v>20529</v>
      </c>
      <c r="C235" s="1058" t="s">
        <v>85</v>
      </c>
      <c r="D235" s="1063" t="s">
        <v>20056</v>
      </c>
      <c r="E235" s="1047" t="s">
        <v>11</v>
      </c>
      <c r="F235" s="1048" t="s">
        <v>15</v>
      </c>
      <c r="G235" s="1047" t="s">
        <v>20040</v>
      </c>
      <c r="H235" s="1047" t="s">
        <v>20530</v>
      </c>
      <c r="I235" s="1047" t="s">
        <v>19902</v>
      </c>
      <c r="J235" s="1054" t="s">
        <v>20591</v>
      </c>
      <c r="K235" s="1049" t="s">
        <v>20588</v>
      </c>
      <c r="L235" s="1054" t="s">
        <v>20592</v>
      </c>
      <c r="M235" s="1054" t="s">
        <v>20593</v>
      </c>
      <c r="N235" s="1079" t="s">
        <v>20535</v>
      </c>
      <c r="O235" s="1050" t="s">
        <v>20054</v>
      </c>
      <c r="P235" s="1051" t="s">
        <v>95</v>
      </c>
      <c r="Q235" s="1052"/>
      <c r="R235" s="1053"/>
    </row>
    <row r="236">
      <c r="A236" s="1046" t="s">
        <v>3382</v>
      </c>
      <c r="B236" s="1063" t="s">
        <v>20529</v>
      </c>
      <c r="C236" s="1058" t="s">
        <v>85</v>
      </c>
      <c r="D236" s="1047" t="s">
        <v>20056</v>
      </c>
      <c r="E236" s="1047" t="s">
        <v>11</v>
      </c>
      <c r="F236" s="1048" t="s">
        <v>15</v>
      </c>
      <c r="G236" s="1047" t="s">
        <v>20040</v>
      </c>
      <c r="H236" s="1047" t="s">
        <v>20530</v>
      </c>
      <c r="I236" s="1047" t="s">
        <v>19902</v>
      </c>
      <c r="J236" s="1054" t="s">
        <v>20594</v>
      </c>
      <c r="K236" s="1049" t="s">
        <v>20595</v>
      </c>
      <c r="L236" s="1054" t="s">
        <v>20596</v>
      </c>
      <c r="M236" s="1054" t="s">
        <v>20597</v>
      </c>
      <c r="N236" s="1079" t="s">
        <v>20535</v>
      </c>
      <c r="O236" s="1050" t="s">
        <v>20054</v>
      </c>
      <c r="P236" s="1051" t="s">
        <v>95</v>
      </c>
      <c r="Q236" s="1052"/>
      <c r="R236" s="1053"/>
    </row>
    <row r="237">
      <c r="A237" s="1046" t="s">
        <v>3386</v>
      </c>
      <c r="B237" s="1063" t="s">
        <v>20529</v>
      </c>
      <c r="C237" s="1058" t="s">
        <v>85</v>
      </c>
      <c r="D237" s="1063" t="s">
        <v>20056</v>
      </c>
      <c r="E237" s="1047" t="s">
        <v>11</v>
      </c>
      <c r="F237" s="1048" t="s">
        <v>15</v>
      </c>
      <c r="G237" s="1047" t="s">
        <v>20040</v>
      </c>
      <c r="H237" s="1047" t="s">
        <v>20530</v>
      </c>
      <c r="I237" s="1047" t="s">
        <v>19902</v>
      </c>
      <c r="J237" s="1054" t="s">
        <v>20598</v>
      </c>
      <c r="K237" s="1049" t="s">
        <v>20599</v>
      </c>
      <c r="L237" s="1054" t="s">
        <v>20600</v>
      </c>
      <c r="M237" s="1054" t="s">
        <v>20601</v>
      </c>
      <c r="N237" s="1079" t="s">
        <v>20535</v>
      </c>
      <c r="O237" s="1050" t="s">
        <v>20054</v>
      </c>
      <c r="P237" s="1051" t="s">
        <v>95</v>
      </c>
      <c r="Q237" s="1052"/>
      <c r="R237" s="1053"/>
    </row>
    <row r="238">
      <c r="A238" s="1046" t="s">
        <v>3390</v>
      </c>
      <c r="B238" s="1047" t="s">
        <v>20529</v>
      </c>
      <c r="C238" s="1058" t="s">
        <v>85</v>
      </c>
      <c r="D238" s="1047" t="s">
        <v>20056</v>
      </c>
      <c r="E238" s="1047" t="s">
        <v>11</v>
      </c>
      <c r="F238" s="1048" t="s">
        <v>15</v>
      </c>
      <c r="G238" s="1047" t="s">
        <v>20040</v>
      </c>
      <c r="H238" s="1047" t="s">
        <v>20530</v>
      </c>
      <c r="I238" s="1047" t="s">
        <v>19902</v>
      </c>
      <c r="J238" s="1049" t="s">
        <v>20602</v>
      </c>
      <c r="K238" s="1049" t="s">
        <v>20603</v>
      </c>
      <c r="L238" s="1049" t="s">
        <v>20604</v>
      </c>
      <c r="M238" s="1049" t="s">
        <v>20605</v>
      </c>
      <c r="N238" s="1079" t="s">
        <v>20535</v>
      </c>
      <c r="O238" s="1050" t="s">
        <v>20054</v>
      </c>
      <c r="P238" s="1051" t="s">
        <v>95</v>
      </c>
      <c r="Q238" s="1052"/>
      <c r="R238" s="1053"/>
    </row>
    <row r="239">
      <c r="A239" s="1046" t="s">
        <v>3394</v>
      </c>
      <c r="B239" s="1063" t="s">
        <v>20529</v>
      </c>
      <c r="C239" s="1058" t="s">
        <v>85</v>
      </c>
      <c r="D239" s="1047" t="s">
        <v>20056</v>
      </c>
      <c r="E239" s="1047" t="s">
        <v>11</v>
      </c>
      <c r="F239" s="1048" t="s">
        <v>15</v>
      </c>
      <c r="G239" s="1047" t="s">
        <v>20040</v>
      </c>
      <c r="H239" s="1047" t="s">
        <v>20530</v>
      </c>
      <c r="I239" s="1047" t="s">
        <v>19902</v>
      </c>
      <c r="J239" s="1067" t="s">
        <v>20606</v>
      </c>
      <c r="K239" s="1049" t="s">
        <v>20607</v>
      </c>
      <c r="L239" s="1049" t="s">
        <v>20608</v>
      </c>
      <c r="M239" s="1049" t="s">
        <v>20609</v>
      </c>
      <c r="N239" s="1050" t="s">
        <v>19934</v>
      </c>
      <c r="O239" s="1050" t="s">
        <v>20054</v>
      </c>
      <c r="P239" s="1051" t="s">
        <v>95</v>
      </c>
      <c r="Q239" s="1052"/>
      <c r="R239" s="1053"/>
    </row>
    <row r="240">
      <c r="A240" s="1046" t="s">
        <v>3397</v>
      </c>
      <c r="B240" s="1063" t="s">
        <v>20529</v>
      </c>
      <c r="C240" s="1058" t="s">
        <v>85</v>
      </c>
      <c r="D240" s="1047" t="s">
        <v>20056</v>
      </c>
      <c r="E240" s="1047" t="s">
        <v>11</v>
      </c>
      <c r="F240" s="1048" t="s">
        <v>15</v>
      </c>
      <c r="G240" s="1047" t="s">
        <v>20040</v>
      </c>
      <c r="H240" s="1047" t="s">
        <v>20530</v>
      </c>
      <c r="I240" s="1047" t="s">
        <v>19902</v>
      </c>
      <c r="J240" s="1067" t="s">
        <v>20610</v>
      </c>
      <c r="K240" s="1049" t="s">
        <v>20611</v>
      </c>
      <c r="L240" s="1049" t="s">
        <v>20612</v>
      </c>
      <c r="M240" s="1067" t="s">
        <v>20613</v>
      </c>
      <c r="N240" s="1079" t="s">
        <v>20535</v>
      </c>
      <c r="O240" s="1050" t="s">
        <v>20054</v>
      </c>
      <c r="P240" s="1051" t="s">
        <v>95</v>
      </c>
      <c r="Q240" s="1052"/>
      <c r="R240" s="1053"/>
    </row>
    <row r="241">
      <c r="A241" s="1046" t="s">
        <v>3401</v>
      </c>
      <c r="B241" s="1063" t="s">
        <v>20529</v>
      </c>
      <c r="C241" s="1058" t="s">
        <v>85</v>
      </c>
      <c r="D241" s="1047" t="s">
        <v>20056</v>
      </c>
      <c r="E241" s="1047" t="s">
        <v>11</v>
      </c>
      <c r="F241" s="1048" t="s">
        <v>15</v>
      </c>
      <c r="G241" s="1047" t="s">
        <v>20040</v>
      </c>
      <c r="H241" s="1047" t="s">
        <v>20530</v>
      </c>
      <c r="I241" s="1047" t="s">
        <v>19902</v>
      </c>
      <c r="J241" s="1049" t="s">
        <v>20614</v>
      </c>
      <c r="K241" s="1049" t="s">
        <v>20615</v>
      </c>
      <c r="L241" s="1049" t="s">
        <v>20616</v>
      </c>
      <c r="M241" s="1049" t="s">
        <v>20617</v>
      </c>
      <c r="N241" s="1050" t="s">
        <v>19934</v>
      </c>
      <c r="O241" s="1050" t="s">
        <v>20054</v>
      </c>
      <c r="P241" s="1051" t="s">
        <v>95</v>
      </c>
      <c r="Q241" s="1052"/>
      <c r="R241" s="1053"/>
    </row>
    <row r="242">
      <c r="A242" s="1046" t="s">
        <v>3405</v>
      </c>
      <c r="B242" s="1063" t="s">
        <v>20529</v>
      </c>
      <c r="C242" s="1058" t="s">
        <v>85</v>
      </c>
      <c r="D242" s="1063" t="s">
        <v>20056</v>
      </c>
      <c r="E242" s="1047" t="s">
        <v>11</v>
      </c>
      <c r="F242" s="1048" t="s">
        <v>15</v>
      </c>
      <c r="G242" s="1047" t="s">
        <v>20040</v>
      </c>
      <c r="H242" s="1047" t="s">
        <v>20530</v>
      </c>
      <c r="I242" s="1047" t="s">
        <v>19902</v>
      </c>
      <c r="J242" s="1054" t="s">
        <v>20618</v>
      </c>
      <c r="K242" s="1049" t="s">
        <v>20619</v>
      </c>
      <c r="L242" s="1054" t="s">
        <v>20620</v>
      </c>
      <c r="M242" s="1054" t="s">
        <v>20621</v>
      </c>
      <c r="N242" s="1050" t="s">
        <v>19934</v>
      </c>
      <c r="O242" s="1050" t="s">
        <v>20054</v>
      </c>
      <c r="P242" s="1051" t="s">
        <v>95</v>
      </c>
      <c r="Q242" s="1052"/>
      <c r="R242" s="1053"/>
    </row>
    <row r="243">
      <c r="A243" s="1046" t="s">
        <v>3410</v>
      </c>
      <c r="B243" s="1063" t="s">
        <v>20529</v>
      </c>
      <c r="C243" s="1058" t="s">
        <v>85</v>
      </c>
      <c r="D243" s="1047" t="s">
        <v>20056</v>
      </c>
      <c r="E243" s="1047" t="s">
        <v>11</v>
      </c>
      <c r="F243" s="1048" t="s">
        <v>15</v>
      </c>
      <c r="G243" s="1047" t="s">
        <v>20040</v>
      </c>
      <c r="H243" s="1047" t="s">
        <v>20530</v>
      </c>
      <c r="I243" s="1047" t="s">
        <v>19902</v>
      </c>
      <c r="J243" s="1049" t="s">
        <v>20622</v>
      </c>
      <c r="K243" s="1049" t="s">
        <v>20623</v>
      </c>
      <c r="L243" s="1049" t="s">
        <v>20608</v>
      </c>
      <c r="M243" s="1049" t="s">
        <v>20624</v>
      </c>
      <c r="N243" s="1050" t="s">
        <v>19934</v>
      </c>
      <c r="O243" s="1050" t="s">
        <v>20054</v>
      </c>
      <c r="P243" s="1051" t="s">
        <v>95</v>
      </c>
      <c r="Q243" s="1052"/>
      <c r="R243" s="1053"/>
    </row>
    <row r="244">
      <c r="A244" s="1046" t="s">
        <v>3414</v>
      </c>
      <c r="B244" s="1063" t="s">
        <v>20529</v>
      </c>
      <c r="C244" s="1058" t="s">
        <v>85</v>
      </c>
      <c r="D244" s="1047" t="s">
        <v>20056</v>
      </c>
      <c r="E244" s="1047" t="s">
        <v>11</v>
      </c>
      <c r="F244" s="1048" t="s">
        <v>15</v>
      </c>
      <c r="G244" s="1047" t="s">
        <v>20040</v>
      </c>
      <c r="H244" s="1047" t="s">
        <v>20530</v>
      </c>
      <c r="I244" s="1047" t="s">
        <v>19661</v>
      </c>
      <c r="J244" s="1054" t="s">
        <v>20531</v>
      </c>
      <c r="K244" s="1049" t="s">
        <v>20532</v>
      </c>
      <c r="L244" s="1054" t="s">
        <v>20625</v>
      </c>
      <c r="M244" s="1054" t="s">
        <v>20626</v>
      </c>
      <c r="N244" s="1079" t="s">
        <v>20535</v>
      </c>
      <c r="O244" s="1050" t="s">
        <v>20054</v>
      </c>
      <c r="P244" s="1051" t="s">
        <v>95</v>
      </c>
      <c r="Q244" s="1052"/>
      <c r="R244" s="1053"/>
    </row>
    <row r="245">
      <c r="A245" s="1046" t="s">
        <v>3418</v>
      </c>
      <c r="B245" s="1063" t="s">
        <v>20529</v>
      </c>
      <c r="C245" s="1058" t="s">
        <v>85</v>
      </c>
      <c r="D245" s="1047" t="s">
        <v>20056</v>
      </c>
      <c r="E245" s="1047" t="s">
        <v>11</v>
      </c>
      <c r="F245" s="1048" t="s">
        <v>15</v>
      </c>
      <c r="G245" s="1047" t="s">
        <v>20040</v>
      </c>
      <c r="H245" s="1047" t="s">
        <v>20530</v>
      </c>
      <c r="I245" s="1047" t="s">
        <v>19661</v>
      </c>
      <c r="J245" s="1054" t="s">
        <v>20627</v>
      </c>
      <c r="K245" s="1049" t="s">
        <v>20532</v>
      </c>
      <c r="L245" s="1054" t="s">
        <v>20537</v>
      </c>
      <c r="M245" s="1054" t="s">
        <v>20628</v>
      </c>
      <c r="N245" s="1079" t="s">
        <v>20535</v>
      </c>
      <c r="O245" s="1050" t="s">
        <v>20054</v>
      </c>
      <c r="P245" s="1051" t="s">
        <v>95</v>
      </c>
      <c r="Q245" s="1052"/>
      <c r="R245" s="1053"/>
    </row>
    <row r="246">
      <c r="A246" s="1046" t="s">
        <v>3422</v>
      </c>
      <c r="B246" s="1063" t="s">
        <v>20529</v>
      </c>
      <c r="C246" s="1058" t="s">
        <v>85</v>
      </c>
      <c r="D246" s="1047" t="s">
        <v>20056</v>
      </c>
      <c r="E246" s="1047" t="s">
        <v>11</v>
      </c>
      <c r="F246" s="1048" t="s">
        <v>15</v>
      </c>
      <c r="G246" s="1047" t="s">
        <v>20040</v>
      </c>
      <c r="H246" s="1047" t="s">
        <v>20530</v>
      </c>
      <c r="I246" s="1047" t="s">
        <v>19661</v>
      </c>
      <c r="J246" s="1054" t="s">
        <v>20539</v>
      </c>
      <c r="K246" s="1049" t="s">
        <v>20540</v>
      </c>
      <c r="L246" s="1054" t="s">
        <v>20629</v>
      </c>
      <c r="M246" s="1054" t="s">
        <v>20542</v>
      </c>
      <c r="N246" s="1079" t="s">
        <v>20535</v>
      </c>
      <c r="O246" s="1050" t="s">
        <v>20054</v>
      </c>
      <c r="P246" s="1051" t="s">
        <v>95</v>
      </c>
      <c r="Q246" s="1052"/>
      <c r="R246" s="1053"/>
    </row>
    <row r="247">
      <c r="A247" s="1046" t="s">
        <v>3426</v>
      </c>
      <c r="B247" s="1063" t="s">
        <v>20529</v>
      </c>
      <c r="C247" s="1058" t="s">
        <v>85</v>
      </c>
      <c r="D247" s="1047" t="s">
        <v>20056</v>
      </c>
      <c r="E247" s="1047" t="s">
        <v>11</v>
      </c>
      <c r="F247" s="1048" t="s">
        <v>15</v>
      </c>
      <c r="G247" s="1047" t="s">
        <v>20040</v>
      </c>
      <c r="H247" s="1047" t="s">
        <v>20530</v>
      </c>
      <c r="I247" s="1047" t="s">
        <v>19661</v>
      </c>
      <c r="J247" s="1054" t="s">
        <v>20630</v>
      </c>
      <c r="K247" s="1049" t="s">
        <v>20540</v>
      </c>
      <c r="L247" s="1054" t="s">
        <v>20544</v>
      </c>
      <c r="M247" s="1054" t="s">
        <v>20542</v>
      </c>
      <c r="N247" s="1079" t="s">
        <v>20535</v>
      </c>
      <c r="O247" s="1050" t="s">
        <v>20054</v>
      </c>
      <c r="P247" s="1051" t="s">
        <v>95</v>
      </c>
      <c r="Q247" s="1052"/>
      <c r="R247" s="1053"/>
    </row>
    <row r="248">
      <c r="A248" s="1046" t="s">
        <v>3430</v>
      </c>
      <c r="B248" s="1063" t="s">
        <v>20529</v>
      </c>
      <c r="C248" s="1058" t="s">
        <v>85</v>
      </c>
      <c r="D248" s="1047" t="s">
        <v>20056</v>
      </c>
      <c r="E248" s="1047" t="s">
        <v>12</v>
      </c>
      <c r="F248" s="1048" t="s">
        <v>15</v>
      </c>
      <c r="G248" s="1047" t="s">
        <v>20040</v>
      </c>
      <c r="H248" s="1047" t="s">
        <v>20530</v>
      </c>
      <c r="I248" s="1047" t="s">
        <v>19661</v>
      </c>
      <c r="J248" s="1054" t="s">
        <v>20545</v>
      </c>
      <c r="K248" s="1049" t="s">
        <v>20546</v>
      </c>
      <c r="L248" s="1054" t="s">
        <v>20631</v>
      </c>
      <c r="M248" s="1054" t="s">
        <v>20548</v>
      </c>
      <c r="N248" s="1079" t="s">
        <v>20535</v>
      </c>
      <c r="O248" s="1050" t="s">
        <v>20054</v>
      </c>
      <c r="P248" s="1051" t="s">
        <v>95</v>
      </c>
      <c r="Q248" s="1052"/>
      <c r="R248" s="1053"/>
    </row>
    <row r="249">
      <c r="A249" s="1046" t="s">
        <v>3439</v>
      </c>
      <c r="B249" s="1063" t="s">
        <v>20529</v>
      </c>
      <c r="C249" s="1058" t="s">
        <v>85</v>
      </c>
      <c r="D249" s="1047" t="s">
        <v>20056</v>
      </c>
      <c r="E249" s="1047" t="s">
        <v>12</v>
      </c>
      <c r="F249" s="1048" t="s">
        <v>15</v>
      </c>
      <c r="G249" s="1047" t="s">
        <v>20040</v>
      </c>
      <c r="H249" s="1047" t="s">
        <v>20530</v>
      </c>
      <c r="I249" s="1047" t="s">
        <v>19661</v>
      </c>
      <c r="J249" s="1054" t="s">
        <v>20632</v>
      </c>
      <c r="K249" s="1049" t="s">
        <v>20546</v>
      </c>
      <c r="L249" s="1054" t="s">
        <v>20633</v>
      </c>
      <c r="M249" s="1054" t="s">
        <v>20548</v>
      </c>
      <c r="N249" s="1079" t="s">
        <v>20535</v>
      </c>
      <c r="O249" s="1050" t="s">
        <v>20054</v>
      </c>
      <c r="P249" s="1051" t="s">
        <v>95</v>
      </c>
      <c r="Q249" s="1052"/>
      <c r="R249" s="1053"/>
    </row>
    <row r="250">
      <c r="A250" s="1046" t="s">
        <v>3443</v>
      </c>
      <c r="B250" s="1063" t="s">
        <v>20529</v>
      </c>
      <c r="C250" s="1058" t="s">
        <v>85</v>
      </c>
      <c r="D250" s="1047" t="s">
        <v>20056</v>
      </c>
      <c r="E250" s="1047" t="s">
        <v>12</v>
      </c>
      <c r="F250" s="1048" t="s">
        <v>15</v>
      </c>
      <c r="G250" s="1047" t="s">
        <v>20040</v>
      </c>
      <c r="H250" s="1047" t="s">
        <v>20530</v>
      </c>
      <c r="I250" s="1047" t="s">
        <v>19661</v>
      </c>
      <c r="J250" s="1054" t="s">
        <v>20545</v>
      </c>
      <c r="K250" s="1049" t="s">
        <v>20546</v>
      </c>
      <c r="L250" s="1054" t="s">
        <v>20634</v>
      </c>
      <c r="M250" s="1054" t="s">
        <v>20548</v>
      </c>
      <c r="N250" s="1079" t="s">
        <v>20535</v>
      </c>
      <c r="O250" s="1050" t="s">
        <v>20054</v>
      </c>
      <c r="P250" s="1051" t="s">
        <v>95</v>
      </c>
      <c r="Q250" s="1052"/>
      <c r="R250" s="1053"/>
    </row>
    <row r="251">
      <c r="A251" s="1046" t="s">
        <v>3448</v>
      </c>
      <c r="B251" s="1063" t="s">
        <v>20529</v>
      </c>
      <c r="C251" s="1058" t="s">
        <v>85</v>
      </c>
      <c r="D251" s="1047" t="s">
        <v>20056</v>
      </c>
      <c r="E251" s="1047" t="s">
        <v>12</v>
      </c>
      <c r="F251" s="1048" t="s">
        <v>15</v>
      </c>
      <c r="G251" s="1047" t="s">
        <v>20040</v>
      </c>
      <c r="H251" s="1047" t="s">
        <v>20530</v>
      </c>
      <c r="I251" s="1047" t="s">
        <v>19661</v>
      </c>
      <c r="J251" s="1054" t="s">
        <v>20635</v>
      </c>
      <c r="K251" s="1049" t="s">
        <v>20546</v>
      </c>
      <c r="L251" s="1054" t="s">
        <v>20636</v>
      </c>
      <c r="M251" s="1054" t="s">
        <v>20548</v>
      </c>
      <c r="N251" s="1079" t="s">
        <v>20535</v>
      </c>
      <c r="O251" s="1050" t="s">
        <v>20054</v>
      </c>
      <c r="P251" s="1051" t="s">
        <v>95</v>
      </c>
      <c r="Q251" s="1052"/>
      <c r="R251" s="1053"/>
    </row>
    <row r="252">
      <c r="A252" s="1046" t="s">
        <v>3453</v>
      </c>
      <c r="B252" s="1063" t="s">
        <v>20529</v>
      </c>
      <c r="C252" s="1058" t="s">
        <v>85</v>
      </c>
      <c r="D252" s="1047" t="s">
        <v>20056</v>
      </c>
      <c r="E252" s="1047" t="s">
        <v>11</v>
      </c>
      <c r="F252" s="1048" t="s">
        <v>15</v>
      </c>
      <c r="G252" s="1047" t="s">
        <v>20040</v>
      </c>
      <c r="H252" s="1047" t="s">
        <v>20530</v>
      </c>
      <c r="I252" s="1047" t="s">
        <v>19661</v>
      </c>
      <c r="J252" s="1054" t="s">
        <v>20556</v>
      </c>
      <c r="K252" s="1049" t="s">
        <v>20557</v>
      </c>
      <c r="L252" s="1054" t="s">
        <v>20637</v>
      </c>
      <c r="M252" s="1054" t="s">
        <v>20638</v>
      </c>
      <c r="N252" s="1079" t="s">
        <v>20535</v>
      </c>
      <c r="O252" s="1050" t="s">
        <v>20054</v>
      </c>
      <c r="P252" s="1051" t="s">
        <v>95</v>
      </c>
      <c r="Q252" s="1052"/>
      <c r="R252" s="1053"/>
    </row>
    <row r="253">
      <c r="A253" s="1046" t="s">
        <v>3458</v>
      </c>
      <c r="B253" s="1063" t="s">
        <v>20529</v>
      </c>
      <c r="C253" s="1058" t="s">
        <v>85</v>
      </c>
      <c r="D253" s="1047" t="s">
        <v>20056</v>
      </c>
      <c r="E253" s="1047" t="s">
        <v>11</v>
      </c>
      <c r="F253" s="1048" t="s">
        <v>15</v>
      </c>
      <c r="G253" s="1047" t="s">
        <v>20040</v>
      </c>
      <c r="H253" s="1047" t="s">
        <v>20530</v>
      </c>
      <c r="I253" s="1047" t="s">
        <v>19661</v>
      </c>
      <c r="J253" s="1054" t="s">
        <v>20560</v>
      </c>
      <c r="K253" s="1049" t="s">
        <v>20557</v>
      </c>
      <c r="L253" s="1054" t="s">
        <v>20561</v>
      </c>
      <c r="M253" s="1054" t="s">
        <v>20639</v>
      </c>
      <c r="N253" s="1079" t="s">
        <v>20535</v>
      </c>
      <c r="O253" s="1050" t="s">
        <v>20054</v>
      </c>
      <c r="P253" s="1051" t="s">
        <v>95</v>
      </c>
      <c r="Q253" s="1052"/>
      <c r="R253" s="1053"/>
    </row>
    <row r="254">
      <c r="A254" s="1046" t="s">
        <v>3462</v>
      </c>
      <c r="B254" s="1063" t="s">
        <v>20529</v>
      </c>
      <c r="C254" s="1058" t="s">
        <v>85</v>
      </c>
      <c r="D254" s="1047" t="s">
        <v>20056</v>
      </c>
      <c r="E254" s="1047" t="s">
        <v>11</v>
      </c>
      <c r="F254" s="1048" t="s">
        <v>15</v>
      </c>
      <c r="G254" s="1047" t="s">
        <v>20040</v>
      </c>
      <c r="H254" s="1047" t="s">
        <v>20530</v>
      </c>
      <c r="I254" s="1047" t="s">
        <v>19661</v>
      </c>
      <c r="J254" s="1054" t="s">
        <v>20556</v>
      </c>
      <c r="K254" s="1049" t="s">
        <v>20557</v>
      </c>
      <c r="L254" s="1054" t="s">
        <v>20640</v>
      </c>
      <c r="M254" s="1054" t="s">
        <v>20641</v>
      </c>
      <c r="N254" s="1079" t="s">
        <v>20535</v>
      </c>
      <c r="O254" s="1050" t="s">
        <v>20054</v>
      </c>
      <c r="P254" s="1051" t="s">
        <v>95</v>
      </c>
      <c r="Q254" s="1052"/>
      <c r="R254" s="1053"/>
    </row>
    <row r="255">
      <c r="A255" s="1046" t="s">
        <v>3466</v>
      </c>
      <c r="B255" s="1063" t="s">
        <v>20529</v>
      </c>
      <c r="C255" s="1058" t="s">
        <v>85</v>
      </c>
      <c r="D255" s="1047" t="s">
        <v>20056</v>
      </c>
      <c r="E255" s="1047" t="s">
        <v>11</v>
      </c>
      <c r="F255" s="1048" t="s">
        <v>15</v>
      </c>
      <c r="G255" s="1047" t="s">
        <v>20040</v>
      </c>
      <c r="H255" s="1047" t="s">
        <v>20530</v>
      </c>
      <c r="I255" s="1047" t="s">
        <v>19661</v>
      </c>
      <c r="J255" s="1054" t="s">
        <v>20560</v>
      </c>
      <c r="K255" s="1049" t="s">
        <v>20557</v>
      </c>
      <c r="L255" s="1054" t="s">
        <v>20642</v>
      </c>
      <c r="M255" s="1054" t="s">
        <v>20643</v>
      </c>
      <c r="N255" s="1079" t="s">
        <v>20535</v>
      </c>
      <c r="O255" s="1050" t="s">
        <v>20054</v>
      </c>
      <c r="P255" s="1051" t="s">
        <v>95</v>
      </c>
      <c r="Q255" s="1052"/>
      <c r="R255" s="1053"/>
    </row>
    <row r="256">
      <c r="A256" s="1046" t="s">
        <v>3472</v>
      </c>
      <c r="B256" s="1063" t="s">
        <v>20529</v>
      </c>
      <c r="C256" s="1058" t="s">
        <v>85</v>
      </c>
      <c r="D256" s="1047" t="s">
        <v>20056</v>
      </c>
      <c r="E256" s="1047" t="s">
        <v>11</v>
      </c>
      <c r="F256" s="1048" t="s">
        <v>15</v>
      </c>
      <c r="G256" s="1047" t="s">
        <v>20040</v>
      </c>
      <c r="H256" s="1047" t="s">
        <v>20530</v>
      </c>
      <c r="I256" s="1047" t="s">
        <v>19661</v>
      </c>
      <c r="J256" s="1054" t="s">
        <v>20567</v>
      </c>
      <c r="K256" s="1049" t="s">
        <v>20568</v>
      </c>
      <c r="L256" s="1054" t="s">
        <v>20644</v>
      </c>
      <c r="M256" s="1054" t="s">
        <v>20645</v>
      </c>
      <c r="N256" s="1079" t="s">
        <v>20535</v>
      </c>
      <c r="O256" s="1050" t="s">
        <v>20054</v>
      </c>
      <c r="P256" s="1051" t="s">
        <v>95</v>
      </c>
      <c r="Q256" s="1052"/>
      <c r="R256" s="1053"/>
    </row>
    <row r="257">
      <c r="A257" s="1046" t="s">
        <v>3477</v>
      </c>
      <c r="B257" s="1063" t="s">
        <v>20529</v>
      </c>
      <c r="C257" s="1058" t="s">
        <v>85</v>
      </c>
      <c r="D257" s="1063" t="s">
        <v>20056</v>
      </c>
      <c r="E257" s="1047" t="s">
        <v>12</v>
      </c>
      <c r="F257" s="1048" t="s">
        <v>15</v>
      </c>
      <c r="G257" s="1047" t="s">
        <v>20040</v>
      </c>
      <c r="H257" s="1047" t="s">
        <v>20530</v>
      </c>
      <c r="I257" s="1047" t="s">
        <v>19661</v>
      </c>
      <c r="J257" s="1054" t="s">
        <v>20545</v>
      </c>
      <c r="K257" s="1049" t="s">
        <v>20571</v>
      </c>
      <c r="L257" s="1054" t="s">
        <v>20646</v>
      </c>
      <c r="M257" s="1054" t="s">
        <v>20647</v>
      </c>
      <c r="N257" s="1079" t="s">
        <v>20535</v>
      </c>
      <c r="O257" s="1050" t="s">
        <v>20054</v>
      </c>
      <c r="P257" s="1051" t="s">
        <v>95</v>
      </c>
      <c r="Q257" s="1052"/>
      <c r="R257" s="1053"/>
    </row>
    <row r="258">
      <c r="A258" s="1046" t="s">
        <v>3481</v>
      </c>
      <c r="B258" s="1063" t="s">
        <v>20529</v>
      </c>
      <c r="C258" s="1058" t="s">
        <v>85</v>
      </c>
      <c r="D258" s="1047" t="s">
        <v>20056</v>
      </c>
      <c r="E258" s="1047" t="s">
        <v>11</v>
      </c>
      <c r="F258" s="1048" t="s">
        <v>15</v>
      </c>
      <c r="G258" s="1047" t="s">
        <v>20040</v>
      </c>
      <c r="H258" s="1047" t="s">
        <v>20530</v>
      </c>
      <c r="I258" s="1047" t="s">
        <v>19661</v>
      </c>
      <c r="J258" s="1054" t="s">
        <v>20545</v>
      </c>
      <c r="K258" s="1049" t="s">
        <v>20648</v>
      </c>
      <c r="L258" s="1054" t="s">
        <v>20649</v>
      </c>
      <c r="M258" s="1054" t="s">
        <v>20650</v>
      </c>
      <c r="N258" s="1079" t="s">
        <v>20535</v>
      </c>
      <c r="O258" s="1050" t="s">
        <v>20054</v>
      </c>
      <c r="P258" s="1051" t="s">
        <v>95</v>
      </c>
      <c r="Q258" s="1052"/>
      <c r="R258" s="1053"/>
    </row>
    <row r="259">
      <c r="A259" s="1046" t="s">
        <v>3486</v>
      </c>
      <c r="B259" s="1063" t="s">
        <v>20529</v>
      </c>
      <c r="C259" s="1058" t="s">
        <v>85</v>
      </c>
      <c r="D259" s="1063" t="s">
        <v>20056</v>
      </c>
      <c r="E259" s="1047" t="s">
        <v>12</v>
      </c>
      <c r="F259" s="1048" t="s">
        <v>15</v>
      </c>
      <c r="G259" s="1047" t="s">
        <v>20040</v>
      </c>
      <c r="H259" s="1047" t="s">
        <v>20530</v>
      </c>
      <c r="I259" s="1047" t="s">
        <v>19661</v>
      </c>
      <c r="J259" s="1054" t="s">
        <v>20545</v>
      </c>
      <c r="K259" s="1049" t="s">
        <v>20574</v>
      </c>
      <c r="L259" s="1054" t="s">
        <v>20646</v>
      </c>
      <c r="M259" s="1054" t="s">
        <v>20651</v>
      </c>
      <c r="N259" s="1079" t="s">
        <v>20535</v>
      </c>
      <c r="O259" s="1050" t="s">
        <v>20054</v>
      </c>
      <c r="P259" s="1051" t="s">
        <v>95</v>
      </c>
      <c r="Q259" s="1052"/>
      <c r="R259" s="1053"/>
    </row>
    <row r="260">
      <c r="A260" s="1046" t="s">
        <v>3491</v>
      </c>
      <c r="B260" s="1063" t="s">
        <v>20529</v>
      </c>
      <c r="C260" s="1058" t="s">
        <v>85</v>
      </c>
      <c r="D260" s="1047" t="s">
        <v>20056</v>
      </c>
      <c r="E260" s="1047" t="s">
        <v>11</v>
      </c>
      <c r="F260" s="1048" t="s">
        <v>15</v>
      </c>
      <c r="G260" s="1047" t="s">
        <v>20040</v>
      </c>
      <c r="H260" s="1047" t="s">
        <v>20530</v>
      </c>
      <c r="I260" s="1047" t="s">
        <v>19661</v>
      </c>
      <c r="J260" s="1054" t="s">
        <v>20545</v>
      </c>
      <c r="K260" s="1049" t="s">
        <v>20576</v>
      </c>
      <c r="L260" s="1054" t="s">
        <v>20652</v>
      </c>
      <c r="M260" s="1054" t="s">
        <v>20653</v>
      </c>
      <c r="N260" s="1079" t="s">
        <v>20535</v>
      </c>
      <c r="O260" s="1050" t="s">
        <v>20054</v>
      </c>
      <c r="P260" s="1051" t="s">
        <v>95</v>
      </c>
      <c r="Q260" s="1052"/>
      <c r="R260" s="1053"/>
    </row>
    <row r="261">
      <c r="A261" s="1046" t="s">
        <v>3496</v>
      </c>
      <c r="B261" s="1063" t="s">
        <v>20529</v>
      </c>
      <c r="C261" s="1058" t="s">
        <v>85</v>
      </c>
      <c r="D261" s="1047" t="s">
        <v>20056</v>
      </c>
      <c r="E261" s="1047" t="s">
        <v>11</v>
      </c>
      <c r="F261" s="1048" t="s">
        <v>15</v>
      </c>
      <c r="G261" s="1047" t="s">
        <v>20040</v>
      </c>
      <c r="H261" s="1047" t="s">
        <v>20530</v>
      </c>
      <c r="I261" s="1047" t="s">
        <v>19661</v>
      </c>
      <c r="J261" s="1054" t="s">
        <v>20579</v>
      </c>
      <c r="K261" s="1049" t="s">
        <v>20580</v>
      </c>
      <c r="L261" s="1080" t="s">
        <v>20654</v>
      </c>
      <c r="M261" s="1054" t="s">
        <v>20582</v>
      </c>
      <c r="N261" s="1079" t="s">
        <v>20535</v>
      </c>
      <c r="O261" s="1050" t="s">
        <v>20054</v>
      </c>
      <c r="P261" s="1051" t="s">
        <v>95</v>
      </c>
      <c r="Q261" s="1052"/>
      <c r="R261" s="1053"/>
    </row>
    <row r="262">
      <c r="A262" s="1046" t="s">
        <v>3501</v>
      </c>
      <c r="B262" s="1063" t="s">
        <v>20529</v>
      </c>
      <c r="C262" s="1058" t="s">
        <v>85</v>
      </c>
      <c r="D262" s="1047" t="s">
        <v>20056</v>
      </c>
      <c r="E262" s="1047" t="s">
        <v>12</v>
      </c>
      <c r="F262" s="1048" t="s">
        <v>15</v>
      </c>
      <c r="G262" s="1047" t="s">
        <v>20040</v>
      </c>
      <c r="H262" s="1047" t="s">
        <v>20530</v>
      </c>
      <c r="I262" s="1047" t="s">
        <v>19661</v>
      </c>
      <c r="J262" s="1054" t="s">
        <v>20579</v>
      </c>
      <c r="K262" s="1049" t="s">
        <v>20655</v>
      </c>
      <c r="L262" s="1054" t="s">
        <v>20656</v>
      </c>
      <c r="M262" s="1054" t="s">
        <v>20657</v>
      </c>
      <c r="N262" s="1079" t="s">
        <v>20535</v>
      </c>
      <c r="O262" s="1050" t="s">
        <v>20054</v>
      </c>
      <c r="P262" s="1051" t="s">
        <v>95</v>
      </c>
      <c r="Q262" s="1052"/>
      <c r="R262" s="1053"/>
    </row>
    <row r="263">
      <c r="A263" s="1046" t="s">
        <v>3507</v>
      </c>
      <c r="B263" s="1063" t="s">
        <v>20529</v>
      </c>
      <c r="C263" s="1058" t="s">
        <v>85</v>
      </c>
      <c r="D263" s="1047" t="s">
        <v>20056</v>
      </c>
      <c r="E263" s="1047" t="s">
        <v>11</v>
      </c>
      <c r="F263" s="1048" t="s">
        <v>15</v>
      </c>
      <c r="G263" s="1047" t="s">
        <v>20040</v>
      </c>
      <c r="H263" s="1047" t="s">
        <v>20530</v>
      </c>
      <c r="I263" s="1047" t="s">
        <v>19661</v>
      </c>
      <c r="J263" s="1054" t="s">
        <v>20583</v>
      </c>
      <c r="K263" s="1049" t="s">
        <v>20584</v>
      </c>
      <c r="L263" s="1081" t="s">
        <v>20658</v>
      </c>
      <c r="M263" s="1054" t="s">
        <v>20659</v>
      </c>
      <c r="N263" s="1079" t="s">
        <v>20535</v>
      </c>
      <c r="O263" s="1050" t="s">
        <v>20054</v>
      </c>
      <c r="P263" s="1051" t="s">
        <v>95</v>
      </c>
      <c r="Q263" s="1052"/>
      <c r="R263" s="1053"/>
    </row>
    <row r="264">
      <c r="A264" s="1046" t="s">
        <v>3514</v>
      </c>
      <c r="B264" s="1063" t="s">
        <v>20529</v>
      </c>
      <c r="C264" s="1058" t="s">
        <v>85</v>
      </c>
      <c r="D264" s="1063" t="s">
        <v>20056</v>
      </c>
      <c r="E264" s="1047" t="s">
        <v>11</v>
      </c>
      <c r="F264" s="1048" t="s">
        <v>15</v>
      </c>
      <c r="G264" s="1047" t="s">
        <v>20040</v>
      </c>
      <c r="H264" s="1047" t="s">
        <v>20530</v>
      </c>
      <c r="I264" s="1047" t="s">
        <v>19661</v>
      </c>
      <c r="J264" s="1054" t="s">
        <v>20587</v>
      </c>
      <c r="K264" s="1049" t="s">
        <v>20588</v>
      </c>
      <c r="L264" s="1054" t="s">
        <v>20660</v>
      </c>
      <c r="M264" s="1054" t="s">
        <v>20590</v>
      </c>
      <c r="N264" s="1079" t="s">
        <v>20535</v>
      </c>
      <c r="O264" s="1050" t="s">
        <v>20054</v>
      </c>
      <c r="P264" s="1051" t="s">
        <v>95</v>
      </c>
      <c r="Q264" s="1052"/>
      <c r="R264" s="1053"/>
    </row>
    <row r="265">
      <c r="A265" s="1046" t="s">
        <v>3517</v>
      </c>
      <c r="B265" s="1063" t="s">
        <v>20529</v>
      </c>
      <c r="C265" s="1058" t="s">
        <v>85</v>
      </c>
      <c r="D265" s="1063" t="s">
        <v>20056</v>
      </c>
      <c r="E265" s="1047" t="s">
        <v>11</v>
      </c>
      <c r="F265" s="1048" t="s">
        <v>15</v>
      </c>
      <c r="G265" s="1047" t="s">
        <v>20040</v>
      </c>
      <c r="H265" s="1047" t="s">
        <v>20530</v>
      </c>
      <c r="I265" s="1047" t="s">
        <v>19661</v>
      </c>
      <c r="J265" s="1054" t="s">
        <v>20661</v>
      </c>
      <c r="K265" s="1049" t="s">
        <v>20588</v>
      </c>
      <c r="L265" s="1054" t="s">
        <v>20592</v>
      </c>
      <c r="M265" s="1054" t="s">
        <v>20593</v>
      </c>
      <c r="N265" s="1079" t="s">
        <v>20535</v>
      </c>
      <c r="O265" s="1050" t="s">
        <v>20054</v>
      </c>
      <c r="P265" s="1051" t="s">
        <v>95</v>
      </c>
      <c r="Q265" s="1052"/>
      <c r="R265" s="1053"/>
    </row>
    <row r="266">
      <c r="A266" s="1046" t="s">
        <v>3522</v>
      </c>
      <c r="B266" s="1063" t="s">
        <v>20529</v>
      </c>
      <c r="C266" s="1058" t="s">
        <v>85</v>
      </c>
      <c r="D266" s="1047" t="s">
        <v>20056</v>
      </c>
      <c r="E266" s="1047" t="s">
        <v>11</v>
      </c>
      <c r="F266" s="1048" t="s">
        <v>15</v>
      </c>
      <c r="G266" s="1047" t="s">
        <v>20040</v>
      </c>
      <c r="H266" s="1047" t="s">
        <v>20530</v>
      </c>
      <c r="I266" s="1047" t="s">
        <v>19661</v>
      </c>
      <c r="J266" s="1054" t="s">
        <v>20594</v>
      </c>
      <c r="K266" s="1049" t="s">
        <v>20595</v>
      </c>
      <c r="L266" s="1054" t="s">
        <v>20662</v>
      </c>
      <c r="M266" s="1054" t="s">
        <v>20597</v>
      </c>
      <c r="N266" s="1079" t="s">
        <v>20535</v>
      </c>
      <c r="O266" s="1050" t="s">
        <v>20054</v>
      </c>
      <c r="P266" s="1051" t="s">
        <v>95</v>
      </c>
      <c r="Q266" s="1052"/>
      <c r="R266" s="1053"/>
    </row>
    <row r="267">
      <c r="A267" s="1046" t="s">
        <v>3527</v>
      </c>
      <c r="B267" s="1063" t="s">
        <v>20529</v>
      </c>
      <c r="C267" s="1058" t="s">
        <v>85</v>
      </c>
      <c r="D267" s="1063" t="s">
        <v>20056</v>
      </c>
      <c r="E267" s="1047" t="s">
        <v>11</v>
      </c>
      <c r="F267" s="1048" t="s">
        <v>15</v>
      </c>
      <c r="G267" s="1047" t="s">
        <v>20040</v>
      </c>
      <c r="H267" s="1047" t="s">
        <v>20530</v>
      </c>
      <c r="I267" s="1047" t="s">
        <v>19661</v>
      </c>
      <c r="J267" s="1054" t="s">
        <v>20663</v>
      </c>
      <c r="K267" s="1049" t="s">
        <v>20599</v>
      </c>
      <c r="L267" s="1054" t="s">
        <v>20664</v>
      </c>
      <c r="M267" s="1054" t="s">
        <v>20601</v>
      </c>
      <c r="N267" s="1064" t="s">
        <v>20117</v>
      </c>
      <c r="O267" s="1065" t="s">
        <v>20054</v>
      </c>
      <c r="P267" s="1065" t="s">
        <v>95</v>
      </c>
      <c r="Q267" s="1052"/>
      <c r="R267" s="1053"/>
    </row>
    <row r="268">
      <c r="A268" s="1046" t="s">
        <v>3532</v>
      </c>
      <c r="B268" s="1047" t="s">
        <v>20529</v>
      </c>
      <c r="C268" s="1058" t="s">
        <v>85</v>
      </c>
      <c r="D268" s="1047" t="s">
        <v>20056</v>
      </c>
      <c r="E268" s="1047" t="s">
        <v>11</v>
      </c>
      <c r="F268" s="1048" t="s">
        <v>15</v>
      </c>
      <c r="G268" s="1047" t="s">
        <v>20040</v>
      </c>
      <c r="H268" s="1047" t="s">
        <v>20530</v>
      </c>
      <c r="I268" s="1047" t="s">
        <v>19661</v>
      </c>
      <c r="J268" s="1049" t="s">
        <v>20602</v>
      </c>
      <c r="K268" s="1049" t="s">
        <v>20603</v>
      </c>
      <c r="L268" s="1049" t="s">
        <v>20665</v>
      </c>
      <c r="M268" s="1049" t="s">
        <v>20605</v>
      </c>
      <c r="N268" s="1079" t="s">
        <v>20535</v>
      </c>
      <c r="O268" s="1050" t="s">
        <v>20054</v>
      </c>
      <c r="P268" s="1051" t="s">
        <v>95</v>
      </c>
      <c r="Q268" s="1052"/>
      <c r="R268" s="1053"/>
    </row>
    <row r="269">
      <c r="A269" s="1046" t="s">
        <v>3537</v>
      </c>
      <c r="B269" s="1063" t="s">
        <v>20529</v>
      </c>
      <c r="C269" s="1058" t="s">
        <v>85</v>
      </c>
      <c r="D269" s="1047" t="s">
        <v>20056</v>
      </c>
      <c r="E269" s="1047" t="s">
        <v>11</v>
      </c>
      <c r="F269" s="1048" t="s">
        <v>15</v>
      </c>
      <c r="G269" s="1047" t="s">
        <v>20040</v>
      </c>
      <c r="H269" s="1047" t="s">
        <v>20530</v>
      </c>
      <c r="I269" s="1047" t="s">
        <v>19661</v>
      </c>
      <c r="J269" s="1067" t="s">
        <v>20606</v>
      </c>
      <c r="K269" s="1049" t="s">
        <v>20666</v>
      </c>
      <c r="L269" s="1049" t="s">
        <v>20667</v>
      </c>
      <c r="M269" s="1049" t="s">
        <v>20609</v>
      </c>
      <c r="N269" s="1052"/>
      <c r="O269" s="1052"/>
      <c r="P269" s="1051" t="s">
        <v>620</v>
      </c>
      <c r="Q269" s="1052"/>
      <c r="R269" s="1053"/>
    </row>
    <row r="270">
      <c r="A270" s="1046" t="s">
        <v>3540</v>
      </c>
      <c r="B270" s="1063" t="s">
        <v>20529</v>
      </c>
      <c r="C270" s="1058" t="s">
        <v>85</v>
      </c>
      <c r="D270" s="1047" t="s">
        <v>20056</v>
      </c>
      <c r="E270" s="1047" t="s">
        <v>11</v>
      </c>
      <c r="F270" s="1048" t="s">
        <v>15</v>
      </c>
      <c r="G270" s="1047" t="s">
        <v>20040</v>
      </c>
      <c r="H270" s="1047" t="s">
        <v>20530</v>
      </c>
      <c r="I270" s="1047" t="s">
        <v>19661</v>
      </c>
      <c r="J270" s="1067" t="s">
        <v>20610</v>
      </c>
      <c r="K270" s="1049" t="s">
        <v>20611</v>
      </c>
      <c r="L270" s="1049" t="s">
        <v>20668</v>
      </c>
      <c r="M270" s="1067" t="s">
        <v>20669</v>
      </c>
      <c r="N270" s="1064" t="s">
        <v>20117</v>
      </c>
      <c r="O270" s="1065" t="s">
        <v>20054</v>
      </c>
      <c r="P270" s="1065" t="s">
        <v>95</v>
      </c>
      <c r="Q270" s="1052"/>
      <c r="R270" s="1053"/>
    </row>
    <row r="271">
      <c r="A271" s="1046" t="s">
        <v>3544</v>
      </c>
      <c r="B271" s="1063" t="s">
        <v>20529</v>
      </c>
      <c r="C271" s="1058" t="s">
        <v>85</v>
      </c>
      <c r="D271" s="1047" t="s">
        <v>20056</v>
      </c>
      <c r="E271" s="1047" t="s">
        <v>11</v>
      </c>
      <c r="F271" s="1048" t="s">
        <v>15</v>
      </c>
      <c r="G271" s="1047" t="s">
        <v>20040</v>
      </c>
      <c r="H271" s="1047" t="s">
        <v>20530</v>
      </c>
      <c r="I271" s="1047" t="s">
        <v>19661</v>
      </c>
      <c r="J271" s="1049" t="s">
        <v>20670</v>
      </c>
      <c r="K271" s="1049" t="s">
        <v>20671</v>
      </c>
      <c r="L271" s="1049" t="s">
        <v>20672</v>
      </c>
      <c r="M271" s="1049" t="s">
        <v>20673</v>
      </c>
      <c r="N271" s="1050" t="s">
        <v>19934</v>
      </c>
      <c r="O271" s="1050" t="s">
        <v>19908</v>
      </c>
      <c r="P271" s="1051" t="s">
        <v>95</v>
      </c>
      <c r="Q271" s="1052"/>
      <c r="R271" s="1053"/>
    </row>
    <row r="272">
      <c r="A272" s="1046" t="s">
        <v>3549</v>
      </c>
      <c r="B272" s="1063" t="s">
        <v>20529</v>
      </c>
      <c r="C272" s="1058" t="s">
        <v>85</v>
      </c>
      <c r="D272" s="1063" t="s">
        <v>20056</v>
      </c>
      <c r="E272" s="1047" t="s">
        <v>11</v>
      </c>
      <c r="F272" s="1048" t="s">
        <v>15</v>
      </c>
      <c r="G272" s="1047" t="s">
        <v>20040</v>
      </c>
      <c r="H272" s="1047" t="s">
        <v>20530</v>
      </c>
      <c r="I272" s="1047" t="s">
        <v>19661</v>
      </c>
      <c r="J272" s="1054" t="s">
        <v>20618</v>
      </c>
      <c r="K272" s="1049" t="s">
        <v>20674</v>
      </c>
      <c r="L272" s="1054" t="s">
        <v>20675</v>
      </c>
      <c r="M272" s="1054" t="s">
        <v>20676</v>
      </c>
      <c r="N272" s="1050" t="s">
        <v>19934</v>
      </c>
      <c r="O272" s="1050" t="s">
        <v>19908</v>
      </c>
      <c r="P272" s="1051" t="s">
        <v>95</v>
      </c>
      <c r="Q272" s="1052"/>
      <c r="R272" s="1053"/>
    </row>
    <row r="273">
      <c r="A273" s="1046" t="s">
        <v>3554</v>
      </c>
      <c r="B273" s="1063" t="s">
        <v>20529</v>
      </c>
      <c r="C273" s="1058" t="s">
        <v>85</v>
      </c>
      <c r="D273" s="1047" t="s">
        <v>20056</v>
      </c>
      <c r="E273" s="1047" t="s">
        <v>11</v>
      </c>
      <c r="F273" s="1048" t="s">
        <v>15</v>
      </c>
      <c r="G273" s="1047" t="s">
        <v>20040</v>
      </c>
      <c r="H273" s="1047" t="s">
        <v>20530</v>
      </c>
      <c r="I273" s="1047" t="s">
        <v>19661</v>
      </c>
      <c r="J273" s="1049" t="s">
        <v>20622</v>
      </c>
      <c r="K273" s="1049" t="s">
        <v>20623</v>
      </c>
      <c r="L273" s="1049" t="s">
        <v>20667</v>
      </c>
      <c r="M273" s="1049" t="s">
        <v>20624</v>
      </c>
      <c r="N273" s="1050" t="s">
        <v>19934</v>
      </c>
      <c r="O273" s="1050" t="s">
        <v>19908</v>
      </c>
      <c r="P273" s="1051" t="s">
        <v>95</v>
      </c>
      <c r="Q273" s="1052"/>
      <c r="R273" s="1053"/>
    </row>
    <row r="274">
      <c r="A274" s="1046" t="s">
        <v>3560</v>
      </c>
      <c r="B274" s="1047" t="s">
        <v>20677</v>
      </c>
      <c r="C274" s="1047" t="s">
        <v>8438</v>
      </c>
      <c r="D274" s="1047" t="s">
        <v>45</v>
      </c>
      <c r="E274" s="1047" t="s">
        <v>11</v>
      </c>
      <c r="F274" s="1048" t="s">
        <v>15</v>
      </c>
      <c r="G274" s="1047" t="s">
        <v>20040</v>
      </c>
      <c r="H274" s="1047" t="s">
        <v>20678</v>
      </c>
      <c r="I274" s="1048" t="s">
        <v>20428</v>
      </c>
      <c r="J274" s="1054" t="s">
        <v>20679</v>
      </c>
      <c r="K274" s="1049" t="s">
        <v>20680</v>
      </c>
      <c r="L274" s="1049" t="s">
        <v>20681</v>
      </c>
      <c r="M274" s="1049" t="s">
        <v>20682</v>
      </c>
      <c r="N274" s="1079" t="s">
        <v>20535</v>
      </c>
      <c r="O274" s="1050" t="s">
        <v>20054</v>
      </c>
      <c r="P274" s="1051" t="s">
        <v>95</v>
      </c>
      <c r="Q274" s="1052"/>
      <c r="R274" s="1053"/>
    </row>
    <row r="275">
      <c r="A275" s="1046" t="s">
        <v>3564</v>
      </c>
      <c r="B275" s="1047" t="s">
        <v>20683</v>
      </c>
      <c r="C275" s="1047" t="s">
        <v>20518</v>
      </c>
      <c r="D275" s="1047" t="s">
        <v>20056</v>
      </c>
      <c r="E275" s="1047" t="s">
        <v>11</v>
      </c>
      <c r="F275" s="1048" t="s">
        <v>15</v>
      </c>
      <c r="G275" s="1047" t="s">
        <v>20040</v>
      </c>
      <c r="H275" s="1047" t="s">
        <v>20678</v>
      </c>
      <c r="I275" s="1048" t="s">
        <v>20428</v>
      </c>
      <c r="J275" s="1049" t="s">
        <v>20684</v>
      </c>
      <c r="K275" s="1049" t="s">
        <v>20685</v>
      </c>
      <c r="L275" s="1049" t="s">
        <v>20686</v>
      </c>
      <c r="M275" s="1049" t="s">
        <v>20687</v>
      </c>
      <c r="N275" s="1079" t="s">
        <v>20535</v>
      </c>
      <c r="O275" s="1050" t="s">
        <v>20054</v>
      </c>
      <c r="P275" s="1051" t="s">
        <v>95</v>
      </c>
      <c r="Q275" s="1052"/>
      <c r="R275" s="1053"/>
    </row>
    <row r="276">
      <c r="A276" s="1046" t="s">
        <v>3570</v>
      </c>
      <c r="B276" s="1047" t="s">
        <v>20688</v>
      </c>
      <c r="C276" s="1047" t="s">
        <v>5263</v>
      </c>
      <c r="D276" s="1047" t="s">
        <v>45</v>
      </c>
      <c r="E276" s="1047" t="s">
        <v>11</v>
      </c>
      <c r="F276" s="1048" t="s">
        <v>15</v>
      </c>
      <c r="G276" s="1047" t="s">
        <v>20040</v>
      </c>
      <c r="H276" s="1047" t="s">
        <v>20678</v>
      </c>
      <c r="I276" s="1047" t="s">
        <v>19902</v>
      </c>
      <c r="J276" s="1049" t="s">
        <v>20689</v>
      </c>
      <c r="K276" s="1049" t="s">
        <v>20690</v>
      </c>
      <c r="L276" s="1049" t="s">
        <v>20691</v>
      </c>
      <c r="M276" s="1049" t="s">
        <v>20692</v>
      </c>
      <c r="N276" s="1064" t="s">
        <v>20117</v>
      </c>
      <c r="O276" s="1065" t="s">
        <v>20054</v>
      </c>
      <c r="P276" s="1065" t="s">
        <v>95</v>
      </c>
      <c r="Q276" s="1052"/>
      <c r="R276" s="1053"/>
    </row>
    <row r="277">
      <c r="A277" s="1046" t="s">
        <v>3576</v>
      </c>
      <c r="B277" s="1047" t="s">
        <v>20688</v>
      </c>
      <c r="C277" s="1047" t="s">
        <v>5263</v>
      </c>
      <c r="D277" s="1047" t="s">
        <v>45</v>
      </c>
      <c r="E277" s="1047" t="s">
        <v>11</v>
      </c>
      <c r="F277" s="1048" t="s">
        <v>15</v>
      </c>
      <c r="G277" s="1047" t="s">
        <v>20040</v>
      </c>
      <c r="H277" s="1047" t="s">
        <v>20678</v>
      </c>
      <c r="I277" s="1047" t="s">
        <v>19902</v>
      </c>
      <c r="J277" s="1049" t="s">
        <v>20693</v>
      </c>
      <c r="K277" s="1049" t="s">
        <v>20694</v>
      </c>
      <c r="L277" s="1049" t="s">
        <v>20695</v>
      </c>
      <c r="M277" s="1049" t="s">
        <v>20696</v>
      </c>
      <c r="N277" s="1064" t="s">
        <v>20117</v>
      </c>
      <c r="O277" s="1065" t="s">
        <v>20054</v>
      </c>
      <c r="P277" s="1065" t="s">
        <v>95</v>
      </c>
      <c r="Q277" s="1052"/>
      <c r="R277" s="1053"/>
    </row>
    <row r="278">
      <c r="A278" s="1046" t="s">
        <v>3581</v>
      </c>
      <c r="B278" s="1047" t="s">
        <v>20688</v>
      </c>
      <c r="C278" s="1047" t="s">
        <v>5263</v>
      </c>
      <c r="D278" s="1047" t="s">
        <v>45</v>
      </c>
      <c r="E278" s="1047" t="s">
        <v>12</v>
      </c>
      <c r="F278" s="1048" t="s">
        <v>15</v>
      </c>
      <c r="G278" s="1047" t="s">
        <v>20040</v>
      </c>
      <c r="H278" s="1047" t="s">
        <v>20678</v>
      </c>
      <c r="I278" s="1047" t="s">
        <v>19902</v>
      </c>
      <c r="J278" s="1049" t="s">
        <v>20697</v>
      </c>
      <c r="K278" s="1049" t="s">
        <v>20698</v>
      </c>
      <c r="L278" s="1049" t="s">
        <v>20699</v>
      </c>
      <c r="M278" s="1049" t="s">
        <v>20700</v>
      </c>
      <c r="N278" s="1064" t="s">
        <v>20117</v>
      </c>
      <c r="O278" s="1065" t="s">
        <v>20054</v>
      </c>
      <c r="P278" s="1065" t="s">
        <v>95</v>
      </c>
      <c r="Q278" s="1052"/>
      <c r="R278" s="1053"/>
    </row>
    <row r="279">
      <c r="A279" s="1046" t="s">
        <v>3586</v>
      </c>
      <c r="B279" s="1047" t="s">
        <v>20688</v>
      </c>
      <c r="C279" s="1047" t="s">
        <v>5263</v>
      </c>
      <c r="D279" s="1047" t="s">
        <v>45</v>
      </c>
      <c r="E279" s="1047" t="s">
        <v>11</v>
      </c>
      <c r="F279" s="1048" t="s">
        <v>15</v>
      </c>
      <c r="G279" s="1047" t="s">
        <v>20040</v>
      </c>
      <c r="H279" s="1047" t="s">
        <v>20678</v>
      </c>
      <c r="I279" s="1047" t="s">
        <v>19902</v>
      </c>
      <c r="J279" s="1049" t="s">
        <v>20701</v>
      </c>
      <c r="K279" s="1049" t="s">
        <v>20702</v>
      </c>
      <c r="L279" s="1049" t="s">
        <v>20703</v>
      </c>
      <c r="M279" s="1049" t="s">
        <v>20704</v>
      </c>
      <c r="N279" s="1064" t="s">
        <v>20117</v>
      </c>
      <c r="O279" s="1065" t="s">
        <v>20054</v>
      </c>
      <c r="P279" s="1065" t="s">
        <v>95</v>
      </c>
      <c r="Q279" s="1052"/>
      <c r="R279" s="1053"/>
    </row>
    <row r="280">
      <c r="A280" s="1046" t="s">
        <v>3590</v>
      </c>
      <c r="B280" s="1047" t="s">
        <v>20688</v>
      </c>
      <c r="C280" s="1047" t="s">
        <v>5263</v>
      </c>
      <c r="D280" s="1047" t="s">
        <v>45</v>
      </c>
      <c r="E280" s="1047" t="s">
        <v>11</v>
      </c>
      <c r="F280" s="1048" t="s">
        <v>15</v>
      </c>
      <c r="G280" s="1047" t="s">
        <v>20040</v>
      </c>
      <c r="H280" s="1047" t="s">
        <v>20678</v>
      </c>
      <c r="I280" s="1047" t="s">
        <v>19902</v>
      </c>
      <c r="J280" s="1049" t="s">
        <v>20705</v>
      </c>
      <c r="K280" s="1049" t="s">
        <v>20706</v>
      </c>
      <c r="L280" s="1049" t="s">
        <v>20707</v>
      </c>
      <c r="M280" s="1049" t="s">
        <v>20708</v>
      </c>
      <c r="N280" s="1064" t="s">
        <v>20117</v>
      </c>
      <c r="O280" s="1065" t="s">
        <v>20054</v>
      </c>
      <c r="P280" s="1065" t="s">
        <v>95</v>
      </c>
      <c r="Q280" s="1052"/>
      <c r="R280" s="1053"/>
    </row>
    <row r="281">
      <c r="A281" s="1046" t="s">
        <v>3595</v>
      </c>
      <c r="B281" s="1047" t="s">
        <v>20709</v>
      </c>
      <c r="C281" s="1047" t="s">
        <v>5058</v>
      </c>
      <c r="D281" s="1047" t="s">
        <v>45</v>
      </c>
      <c r="E281" s="1047" t="s">
        <v>11</v>
      </c>
      <c r="F281" s="1048" t="s">
        <v>15</v>
      </c>
      <c r="G281" s="1047" t="s">
        <v>20040</v>
      </c>
      <c r="H281" s="1047" t="s">
        <v>20678</v>
      </c>
      <c r="I281" s="1047" t="s">
        <v>19902</v>
      </c>
      <c r="J281" s="1049" t="s">
        <v>20710</v>
      </c>
      <c r="K281" s="1049" t="s">
        <v>20711</v>
      </c>
      <c r="L281" s="1049" t="s">
        <v>20712</v>
      </c>
      <c r="M281" s="1049" t="s">
        <v>20713</v>
      </c>
      <c r="N281" s="1064" t="s">
        <v>20117</v>
      </c>
      <c r="O281" s="1065" t="s">
        <v>20054</v>
      </c>
      <c r="P281" s="1065" t="s">
        <v>95</v>
      </c>
      <c r="Q281" s="1052"/>
      <c r="R281" s="1053"/>
    </row>
    <row r="282">
      <c r="A282" s="1046" t="s">
        <v>3600</v>
      </c>
      <c r="B282" s="1063" t="s">
        <v>20506</v>
      </c>
      <c r="C282" s="1063" t="s">
        <v>20507</v>
      </c>
      <c r="D282" s="1063" t="s">
        <v>45</v>
      </c>
      <c r="E282" s="1047" t="s">
        <v>12</v>
      </c>
      <c r="F282" s="1048" t="s">
        <v>15</v>
      </c>
      <c r="G282" s="1047" t="s">
        <v>20040</v>
      </c>
      <c r="H282" s="1047" t="s">
        <v>20678</v>
      </c>
      <c r="I282" s="1047" t="s">
        <v>19902</v>
      </c>
      <c r="J282" s="1054" t="s">
        <v>20714</v>
      </c>
      <c r="K282" s="1049" t="s">
        <v>20715</v>
      </c>
      <c r="L282" s="1054" t="s">
        <v>20716</v>
      </c>
      <c r="M282" s="1054" t="s">
        <v>20717</v>
      </c>
      <c r="N282" s="1064" t="s">
        <v>20117</v>
      </c>
      <c r="O282" s="1065" t="s">
        <v>20054</v>
      </c>
      <c r="P282" s="1065" t="s">
        <v>95</v>
      </c>
      <c r="Q282" s="1052"/>
      <c r="R282" s="1053"/>
    </row>
    <row r="283">
      <c r="A283" s="1046" t="s">
        <v>3605</v>
      </c>
      <c r="B283" s="1047" t="s">
        <v>20718</v>
      </c>
      <c r="C283" s="1047" t="s">
        <v>5058</v>
      </c>
      <c r="D283" s="1047" t="s">
        <v>45</v>
      </c>
      <c r="E283" s="1047" t="s">
        <v>11</v>
      </c>
      <c r="F283" s="1048" t="s">
        <v>15</v>
      </c>
      <c r="G283" s="1047" t="s">
        <v>20040</v>
      </c>
      <c r="H283" s="1047" t="s">
        <v>20678</v>
      </c>
      <c r="I283" s="1047" t="s">
        <v>19902</v>
      </c>
      <c r="J283" s="1049" t="s">
        <v>20719</v>
      </c>
      <c r="K283" s="1049" t="s">
        <v>20720</v>
      </c>
      <c r="L283" s="1049" t="s">
        <v>20721</v>
      </c>
      <c r="M283" s="1049" t="s">
        <v>20722</v>
      </c>
      <c r="N283" s="1064" t="s">
        <v>20117</v>
      </c>
      <c r="O283" s="1065" t="s">
        <v>20054</v>
      </c>
      <c r="P283" s="1065" t="s">
        <v>95</v>
      </c>
      <c r="Q283" s="1052"/>
      <c r="R283" s="1053"/>
    </row>
    <row r="284">
      <c r="A284" s="1046" t="s">
        <v>3608</v>
      </c>
      <c r="B284" s="1063" t="s">
        <v>20506</v>
      </c>
      <c r="C284" s="1063" t="s">
        <v>20507</v>
      </c>
      <c r="D284" s="1063" t="s">
        <v>45</v>
      </c>
      <c r="E284" s="1047" t="s">
        <v>12</v>
      </c>
      <c r="F284" s="1048" t="s">
        <v>15</v>
      </c>
      <c r="G284" s="1047" t="s">
        <v>20040</v>
      </c>
      <c r="H284" s="1047" t="s">
        <v>20678</v>
      </c>
      <c r="I284" s="1047" t="s">
        <v>19902</v>
      </c>
      <c r="J284" s="1054" t="s">
        <v>20723</v>
      </c>
      <c r="K284" s="1049" t="s">
        <v>20724</v>
      </c>
      <c r="L284" s="1054" t="s">
        <v>20725</v>
      </c>
      <c r="M284" s="1054" t="s">
        <v>20726</v>
      </c>
      <c r="N284" s="1076" t="s">
        <v>20101</v>
      </c>
      <c r="O284" s="1077" t="s">
        <v>398</v>
      </c>
      <c r="P284" s="1078" t="s">
        <v>95</v>
      </c>
      <c r="Q284" s="1052"/>
      <c r="R284" s="1053"/>
    </row>
    <row r="285">
      <c r="A285" s="1046" t="s">
        <v>3612</v>
      </c>
      <c r="B285" s="1047" t="s">
        <v>20727</v>
      </c>
      <c r="C285" s="1047" t="s">
        <v>19901</v>
      </c>
      <c r="D285" s="1047" t="s">
        <v>45</v>
      </c>
      <c r="E285" s="1047" t="s">
        <v>11</v>
      </c>
      <c r="F285" s="1048" t="s">
        <v>15</v>
      </c>
      <c r="G285" s="1047" t="s">
        <v>20040</v>
      </c>
      <c r="H285" s="1047" t="s">
        <v>20728</v>
      </c>
      <c r="I285" s="1047" t="s">
        <v>19902</v>
      </c>
      <c r="J285" s="1049" t="s">
        <v>20729</v>
      </c>
      <c r="K285" s="1049" t="s">
        <v>20730</v>
      </c>
      <c r="L285" s="1049" t="s">
        <v>20731</v>
      </c>
      <c r="M285" s="1049" t="s">
        <v>20732</v>
      </c>
      <c r="N285" s="1076" t="s">
        <v>20101</v>
      </c>
      <c r="O285" s="1077" t="s">
        <v>398</v>
      </c>
      <c r="P285" s="1078" t="s">
        <v>95</v>
      </c>
      <c r="Q285" s="1052"/>
      <c r="R285" s="1053"/>
    </row>
    <row r="286">
      <c r="A286" s="1046" t="s">
        <v>3617</v>
      </c>
      <c r="B286" s="1063" t="s">
        <v>20733</v>
      </c>
      <c r="C286" s="1063" t="s">
        <v>20507</v>
      </c>
      <c r="D286" s="1063" t="s">
        <v>45</v>
      </c>
      <c r="E286" s="1047" t="s">
        <v>11</v>
      </c>
      <c r="F286" s="1048" t="s">
        <v>15</v>
      </c>
      <c r="G286" s="1047" t="s">
        <v>20040</v>
      </c>
      <c r="H286" s="1047" t="s">
        <v>20678</v>
      </c>
      <c r="I286" s="1047" t="s">
        <v>19902</v>
      </c>
      <c r="J286" s="1054" t="s">
        <v>20734</v>
      </c>
      <c r="K286" s="1049" t="s">
        <v>20735</v>
      </c>
      <c r="L286" s="1054" t="s">
        <v>20736</v>
      </c>
      <c r="M286" s="1054" t="s">
        <v>20737</v>
      </c>
      <c r="N286" s="1076" t="s">
        <v>20101</v>
      </c>
      <c r="O286" s="1077" t="s">
        <v>398</v>
      </c>
      <c r="P286" s="1078" t="s">
        <v>95</v>
      </c>
      <c r="Q286" s="1052"/>
      <c r="R286" s="1053"/>
    </row>
    <row r="287">
      <c r="A287" s="1046" t="s">
        <v>3622</v>
      </c>
      <c r="B287" s="1047" t="s">
        <v>19982</v>
      </c>
      <c r="C287" s="1047" t="s">
        <v>5058</v>
      </c>
      <c r="D287" s="1047" t="s">
        <v>45</v>
      </c>
      <c r="E287" s="1047" t="s">
        <v>11</v>
      </c>
      <c r="F287" s="1048" t="s">
        <v>15</v>
      </c>
      <c r="G287" s="1047" t="s">
        <v>20040</v>
      </c>
      <c r="H287" s="1047" t="s">
        <v>20678</v>
      </c>
      <c r="I287" s="1047" t="s">
        <v>19902</v>
      </c>
      <c r="J287" s="1049" t="s">
        <v>20738</v>
      </c>
      <c r="K287" s="1049" t="s">
        <v>20739</v>
      </c>
      <c r="L287" s="1049" t="s">
        <v>20740</v>
      </c>
      <c r="M287" s="1049" t="s">
        <v>20741</v>
      </c>
      <c r="N287" s="1076" t="s">
        <v>20101</v>
      </c>
      <c r="O287" s="1077" t="s">
        <v>398</v>
      </c>
      <c r="P287" s="1078" t="s">
        <v>95</v>
      </c>
      <c r="Q287" s="1052"/>
      <c r="R287" s="1053"/>
    </row>
    <row r="288">
      <c r="A288" s="1046" t="s">
        <v>3627</v>
      </c>
      <c r="B288" s="1047" t="s">
        <v>20742</v>
      </c>
      <c r="C288" s="1047" t="s">
        <v>5263</v>
      </c>
      <c r="D288" s="1047" t="s">
        <v>45</v>
      </c>
      <c r="E288" s="1047" t="s">
        <v>11</v>
      </c>
      <c r="F288" s="1048" t="s">
        <v>15</v>
      </c>
      <c r="G288" s="1047" t="s">
        <v>20040</v>
      </c>
      <c r="H288" s="1047" t="s">
        <v>20678</v>
      </c>
      <c r="I288" s="1047" t="s">
        <v>19902</v>
      </c>
      <c r="J288" s="1049" t="s">
        <v>20743</v>
      </c>
      <c r="K288" s="1049" t="s">
        <v>20744</v>
      </c>
      <c r="L288" s="1049" t="s">
        <v>20745</v>
      </c>
      <c r="M288" s="1049" t="s">
        <v>20746</v>
      </c>
      <c r="N288" s="1076" t="s">
        <v>20101</v>
      </c>
      <c r="O288" s="1077" t="s">
        <v>398</v>
      </c>
      <c r="P288" s="1078" t="s">
        <v>95</v>
      </c>
      <c r="Q288" s="1052"/>
      <c r="R288" s="1053"/>
    </row>
    <row r="289">
      <c r="A289" s="1046" t="s">
        <v>3632</v>
      </c>
      <c r="B289" s="1047" t="s">
        <v>20742</v>
      </c>
      <c r="C289" s="1047" t="s">
        <v>5263</v>
      </c>
      <c r="D289" s="1047" t="s">
        <v>45</v>
      </c>
      <c r="E289" s="1047" t="s">
        <v>11</v>
      </c>
      <c r="F289" s="1048" t="s">
        <v>15</v>
      </c>
      <c r="G289" s="1047" t="s">
        <v>20040</v>
      </c>
      <c r="H289" s="1047" t="s">
        <v>20678</v>
      </c>
      <c r="I289" s="1047" t="s">
        <v>19902</v>
      </c>
      <c r="J289" s="1049" t="s">
        <v>20743</v>
      </c>
      <c r="K289" s="1049" t="s">
        <v>20747</v>
      </c>
      <c r="L289" s="1049" t="s">
        <v>20748</v>
      </c>
      <c r="M289" s="1049" t="s">
        <v>20749</v>
      </c>
      <c r="N289" s="1076" t="s">
        <v>20101</v>
      </c>
      <c r="O289" s="1077" t="s">
        <v>398</v>
      </c>
      <c r="P289" s="1078" t="s">
        <v>95</v>
      </c>
      <c r="Q289" s="1052"/>
      <c r="R289" s="1053"/>
    </row>
    <row r="290">
      <c r="A290" s="1046" t="s">
        <v>3637</v>
      </c>
      <c r="B290" s="1047" t="s">
        <v>20727</v>
      </c>
      <c r="C290" s="1047" t="s">
        <v>19901</v>
      </c>
      <c r="D290" s="1047" t="s">
        <v>45</v>
      </c>
      <c r="E290" s="1047" t="s">
        <v>11</v>
      </c>
      <c r="F290" s="1048" t="s">
        <v>15</v>
      </c>
      <c r="G290" s="1047" t="s">
        <v>20040</v>
      </c>
      <c r="H290" s="1047" t="s">
        <v>20678</v>
      </c>
      <c r="I290" s="1047" t="s">
        <v>19902</v>
      </c>
      <c r="J290" s="1049" t="s">
        <v>20750</v>
      </c>
      <c r="K290" s="1049" t="s">
        <v>20751</v>
      </c>
      <c r="L290" s="1049" t="s">
        <v>20752</v>
      </c>
      <c r="M290" s="1049" t="s">
        <v>20753</v>
      </c>
      <c r="N290" s="1076" t="s">
        <v>20101</v>
      </c>
      <c r="O290" s="1077" t="s">
        <v>398</v>
      </c>
      <c r="P290" s="1078" t="s">
        <v>95</v>
      </c>
      <c r="Q290" s="1052"/>
      <c r="R290" s="1053"/>
    </row>
    <row r="291">
      <c r="A291" s="1046" t="s">
        <v>3641</v>
      </c>
      <c r="B291" s="1047" t="s">
        <v>20742</v>
      </c>
      <c r="C291" s="1047" t="s">
        <v>5263</v>
      </c>
      <c r="D291" s="1047" t="s">
        <v>45</v>
      </c>
      <c r="E291" s="1047" t="s">
        <v>11</v>
      </c>
      <c r="F291" s="1048" t="s">
        <v>15</v>
      </c>
      <c r="G291" s="1047" t="s">
        <v>20040</v>
      </c>
      <c r="H291" s="1047" t="s">
        <v>20678</v>
      </c>
      <c r="I291" s="1047" t="s">
        <v>19902</v>
      </c>
      <c r="J291" s="1049" t="s">
        <v>20743</v>
      </c>
      <c r="K291" s="1049" t="s">
        <v>20754</v>
      </c>
      <c r="L291" s="1049" t="s">
        <v>20748</v>
      </c>
      <c r="M291" s="1049" t="s">
        <v>20755</v>
      </c>
      <c r="N291" s="1076" t="s">
        <v>20101</v>
      </c>
      <c r="O291" s="1077" t="s">
        <v>398</v>
      </c>
      <c r="P291" s="1078" t="s">
        <v>95</v>
      </c>
      <c r="Q291" s="1052"/>
      <c r="R291" s="1053"/>
    </row>
    <row r="292">
      <c r="A292" s="1046" t="s">
        <v>3646</v>
      </c>
      <c r="B292" s="1047" t="s">
        <v>20742</v>
      </c>
      <c r="C292" s="1047" t="s">
        <v>5263</v>
      </c>
      <c r="D292" s="1047" t="s">
        <v>45</v>
      </c>
      <c r="E292" s="1047" t="s">
        <v>11</v>
      </c>
      <c r="F292" s="1048" t="s">
        <v>15</v>
      </c>
      <c r="G292" s="1047" t="s">
        <v>20040</v>
      </c>
      <c r="H292" s="1047" t="s">
        <v>20678</v>
      </c>
      <c r="I292" s="1047" t="s">
        <v>19902</v>
      </c>
      <c r="J292" s="1049" t="s">
        <v>20756</v>
      </c>
      <c r="K292" s="1049" t="s">
        <v>20757</v>
      </c>
      <c r="L292" s="1049" t="s">
        <v>20758</v>
      </c>
      <c r="M292" s="1049" t="s">
        <v>20759</v>
      </c>
      <c r="N292" s="1076" t="s">
        <v>20101</v>
      </c>
      <c r="O292" s="1077" t="s">
        <v>398</v>
      </c>
      <c r="P292" s="1078" t="s">
        <v>95</v>
      </c>
      <c r="Q292" s="1052"/>
      <c r="R292" s="1053"/>
    </row>
    <row r="293">
      <c r="A293" s="1046" t="s">
        <v>3652</v>
      </c>
      <c r="B293" s="1047" t="s">
        <v>19982</v>
      </c>
      <c r="C293" s="1047" t="s">
        <v>5058</v>
      </c>
      <c r="D293" s="1047" t="s">
        <v>45</v>
      </c>
      <c r="E293" s="1047" t="s">
        <v>11</v>
      </c>
      <c r="F293" s="1048" t="s">
        <v>15</v>
      </c>
      <c r="G293" s="1047" t="s">
        <v>20040</v>
      </c>
      <c r="H293" s="1047" t="s">
        <v>20678</v>
      </c>
      <c r="I293" s="1047" t="s">
        <v>19902</v>
      </c>
      <c r="J293" s="1049" t="s">
        <v>20760</v>
      </c>
      <c r="K293" s="1049" t="s">
        <v>20761</v>
      </c>
      <c r="L293" s="1049" t="s">
        <v>20762</v>
      </c>
      <c r="M293" s="1049" t="s">
        <v>20763</v>
      </c>
      <c r="N293" s="1064" t="s">
        <v>20117</v>
      </c>
      <c r="O293" s="1065" t="s">
        <v>20054</v>
      </c>
      <c r="P293" s="1065" t="s">
        <v>95</v>
      </c>
      <c r="Q293" s="1052"/>
      <c r="R293" s="1053"/>
    </row>
    <row r="294">
      <c r="A294" s="1046" t="s">
        <v>3656</v>
      </c>
      <c r="B294" s="1047" t="s">
        <v>20764</v>
      </c>
      <c r="C294" s="1047" t="s">
        <v>20765</v>
      </c>
      <c r="D294" s="1047" t="s">
        <v>45</v>
      </c>
      <c r="E294" s="1047" t="s">
        <v>11</v>
      </c>
      <c r="F294" s="1048" t="s">
        <v>15</v>
      </c>
      <c r="G294" s="1047" t="s">
        <v>20040</v>
      </c>
      <c r="H294" s="1047" t="s">
        <v>20678</v>
      </c>
      <c r="I294" s="1047" t="s">
        <v>19902</v>
      </c>
      <c r="J294" s="1049" t="s">
        <v>20766</v>
      </c>
      <c r="K294" s="1049" t="s">
        <v>20767</v>
      </c>
      <c r="L294" s="1049" t="s">
        <v>20768</v>
      </c>
      <c r="M294" s="1049" t="s">
        <v>20769</v>
      </c>
      <c r="N294" s="1076" t="s">
        <v>20101</v>
      </c>
      <c r="O294" s="1077" t="s">
        <v>398</v>
      </c>
      <c r="P294" s="1078" t="s">
        <v>95</v>
      </c>
      <c r="Q294" s="1052"/>
      <c r="R294" s="1053"/>
    </row>
    <row r="295">
      <c r="A295" s="1046" t="s">
        <v>3661</v>
      </c>
      <c r="B295" s="1047" t="s">
        <v>20764</v>
      </c>
      <c r="C295" s="1047" t="s">
        <v>20765</v>
      </c>
      <c r="D295" s="1047" t="s">
        <v>45</v>
      </c>
      <c r="E295" s="1047" t="s">
        <v>11</v>
      </c>
      <c r="F295" s="1048" t="s">
        <v>15</v>
      </c>
      <c r="G295" s="1047" t="s">
        <v>20040</v>
      </c>
      <c r="H295" s="1047" t="s">
        <v>20678</v>
      </c>
      <c r="I295" s="1047" t="s">
        <v>19902</v>
      </c>
      <c r="J295" s="1049" t="s">
        <v>20770</v>
      </c>
      <c r="K295" s="1049" t="s">
        <v>20771</v>
      </c>
      <c r="L295" s="1049" t="s">
        <v>20772</v>
      </c>
      <c r="M295" s="1049" t="s">
        <v>20773</v>
      </c>
      <c r="N295" s="1076" t="s">
        <v>20101</v>
      </c>
      <c r="O295" s="1077" t="s">
        <v>398</v>
      </c>
      <c r="P295" s="1078" t="s">
        <v>95</v>
      </c>
      <c r="Q295" s="1052"/>
      <c r="R295" s="1053"/>
    </row>
    <row r="296">
      <c r="A296" s="1046" t="s">
        <v>3665</v>
      </c>
      <c r="B296" s="1047" t="s">
        <v>20774</v>
      </c>
      <c r="C296" s="1047" t="s">
        <v>20507</v>
      </c>
      <c r="D296" s="1047" t="s">
        <v>45</v>
      </c>
      <c r="E296" s="1047" t="s">
        <v>12</v>
      </c>
      <c r="F296" s="1048" t="s">
        <v>15</v>
      </c>
      <c r="G296" s="1047" t="s">
        <v>20040</v>
      </c>
      <c r="H296" s="1047" t="s">
        <v>20678</v>
      </c>
      <c r="I296" s="1047" t="s">
        <v>19902</v>
      </c>
      <c r="J296" s="1049" t="s">
        <v>20775</v>
      </c>
      <c r="K296" s="1049" t="s">
        <v>20776</v>
      </c>
      <c r="L296" s="1049" t="s">
        <v>20777</v>
      </c>
      <c r="M296" s="1049" t="s">
        <v>20778</v>
      </c>
      <c r="N296" s="1064" t="s">
        <v>20117</v>
      </c>
      <c r="O296" s="1065" t="s">
        <v>20054</v>
      </c>
      <c r="P296" s="1065" t="s">
        <v>95</v>
      </c>
      <c r="Q296" s="1052"/>
      <c r="R296" s="1053"/>
    </row>
    <row r="297">
      <c r="A297" s="1046" t="s">
        <v>3670</v>
      </c>
      <c r="B297" s="1047" t="s">
        <v>20779</v>
      </c>
      <c r="C297" s="1047" t="s">
        <v>5263</v>
      </c>
      <c r="D297" s="1047" t="s">
        <v>45</v>
      </c>
      <c r="E297" s="1047" t="s">
        <v>11</v>
      </c>
      <c r="F297" s="1048" t="s">
        <v>15</v>
      </c>
      <c r="G297" s="1047" t="s">
        <v>20040</v>
      </c>
      <c r="H297" s="1047" t="s">
        <v>20678</v>
      </c>
      <c r="I297" s="1047" t="s">
        <v>19902</v>
      </c>
      <c r="J297" s="1049" t="s">
        <v>20780</v>
      </c>
      <c r="K297" s="1049" t="s">
        <v>20781</v>
      </c>
      <c r="L297" s="1049" t="s">
        <v>20782</v>
      </c>
      <c r="M297" s="1049" t="s">
        <v>20783</v>
      </c>
      <c r="N297" s="1052"/>
      <c r="O297" s="1052"/>
      <c r="P297" s="1051" t="s">
        <v>620</v>
      </c>
      <c r="Q297" s="1052"/>
      <c r="R297" s="1053"/>
    </row>
    <row r="298">
      <c r="A298" s="1046" t="s">
        <v>3673</v>
      </c>
      <c r="B298" s="1047" t="s">
        <v>20779</v>
      </c>
      <c r="C298" s="1047" t="s">
        <v>5263</v>
      </c>
      <c r="D298" s="1047" t="s">
        <v>45</v>
      </c>
      <c r="E298" s="1047" t="s">
        <v>11</v>
      </c>
      <c r="F298" s="1048" t="s">
        <v>15</v>
      </c>
      <c r="G298" s="1047" t="s">
        <v>20040</v>
      </c>
      <c r="H298" s="1047" t="s">
        <v>20678</v>
      </c>
      <c r="I298" s="1047" t="s">
        <v>19902</v>
      </c>
      <c r="J298" s="1049" t="s">
        <v>20784</v>
      </c>
      <c r="K298" s="1049" t="s">
        <v>20785</v>
      </c>
      <c r="L298" s="1049" t="s">
        <v>20786</v>
      </c>
      <c r="M298" s="1049" t="s">
        <v>20787</v>
      </c>
      <c r="N298" s="1052"/>
      <c r="O298" s="1052"/>
      <c r="P298" s="1051" t="s">
        <v>620</v>
      </c>
      <c r="Q298" s="1052"/>
      <c r="R298" s="1053"/>
    </row>
    <row r="299">
      <c r="A299" s="1046" t="s">
        <v>3677</v>
      </c>
      <c r="B299" s="1047" t="s">
        <v>20779</v>
      </c>
      <c r="C299" s="1047" t="s">
        <v>5263</v>
      </c>
      <c r="D299" s="1047" t="s">
        <v>45</v>
      </c>
      <c r="E299" s="1047" t="s">
        <v>11</v>
      </c>
      <c r="F299" s="1048" t="s">
        <v>15</v>
      </c>
      <c r="G299" s="1047" t="s">
        <v>20040</v>
      </c>
      <c r="H299" s="1047" t="s">
        <v>20678</v>
      </c>
      <c r="I299" s="1048" t="s">
        <v>20428</v>
      </c>
      <c r="J299" s="1049" t="s">
        <v>20788</v>
      </c>
      <c r="K299" s="1049" t="s">
        <v>20789</v>
      </c>
      <c r="L299" s="1049" t="s">
        <v>20786</v>
      </c>
      <c r="M299" s="1049" t="s">
        <v>20790</v>
      </c>
      <c r="N299" s="1052"/>
      <c r="O299" s="1052"/>
      <c r="P299" s="1051" t="s">
        <v>620</v>
      </c>
      <c r="Q299" s="1052"/>
      <c r="R299" s="1053"/>
    </row>
    <row r="300">
      <c r="A300" s="1046" t="s">
        <v>3682</v>
      </c>
      <c r="B300" s="1047" t="s">
        <v>20791</v>
      </c>
      <c r="C300" s="1047" t="s">
        <v>5058</v>
      </c>
      <c r="D300" s="1047" t="s">
        <v>45</v>
      </c>
      <c r="E300" s="1047" t="s">
        <v>11</v>
      </c>
      <c r="F300" s="1048" t="s">
        <v>15</v>
      </c>
      <c r="G300" s="1047" t="s">
        <v>20040</v>
      </c>
      <c r="H300" s="1047" t="s">
        <v>20792</v>
      </c>
      <c r="I300" s="1048" t="s">
        <v>19902</v>
      </c>
      <c r="J300" s="1049" t="s">
        <v>20793</v>
      </c>
      <c r="K300" s="1049" t="s">
        <v>20794</v>
      </c>
      <c r="L300" s="1049" t="s">
        <v>20795</v>
      </c>
      <c r="M300" s="1049" t="s">
        <v>20796</v>
      </c>
      <c r="N300" s="1064" t="s">
        <v>20117</v>
      </c>
      <c r="O300" s="1065" t="s">
        <v>20054</v>
      </c>
      <c r="P300" s="1065" t="s">
        <v>95</v>
      </c>
      <c r="Q300" s="1052"/>
      <c r="R300" s="1053"/>
    </row>
    <row r="301">
      <c r="A301" s="1046" t="s">
        <v>3686</v>
      </c>
      <c r="B301" s="1047" t="s">
        <v>20791</v>
      </c>
      <c r="C301" s="1047" t="s">
        <v>5058</v>
      </c>
      <c r="D301" s="1047" t="s">
        <v>45</v>
      </c>
      <c r="E301" s="1047" t="s">
        <v>11</v>
      </c>
      <c r="F301" s="1048" t="s">
        <v>15</v>
      </c>
      <c r="G301" s="1047" t="s">
        <v>20040</v>
      </c>
      <c r="H301" s="1047" t="s">
        <v>20792</v>
      </c>
      <c r="I301" s="1048" t="s">
        <v>19902</v>
      </c>
      <c r="J301" s="1049" t="s">
        <v>20797</v>
      </c>
      <c r="K301" s="1049" t="s">
        <v>20798</v>
      </c>
      <c r="L301" s="1049" t="s">
        <v>20799</v>
      </c>
      <c r="M301" s="1049" t="s">
        <v>20800</v>
      </c>
      <c r="N301" s="1064" t="s">
        <v>20117</v>
      </c>
      <c r="O301" s="1065" t="s">
        <v>20054</v>
      </c>
      <c r="P301" s="1065" t="s">
        <v>95</v>
      </c>
      <c r="Q301" s="1052"/>
      <c r="R301" s="1053"/>
    </row>
    <row r="302">
      <c r="A302" s="1046" t="s">
        <v>3690</v>
      </c>
      <c r="B302" s="1047" t="s">
        <v>20791</v>
      </c>
      <c r="C302" s="1047" t="s">
        <v>5058</v>
      </c>
      <c r="D302" s="1047" t="s">
        <v>45</v>
      </c>
      <c r="E302" s="1047" t="s">
        <v>11</v>
      </c>
      <c r="F302" s="1048" t="s">
        <v>15</v>
      </c>
      <c r="G302" s="1047" t="s">
        <v>20040</v>
      </c>
      <c r="H302" s="1047" t="s">
        <v>20792</v>
      </c>
      <c r="I302" s="1048" t="s">
        <v>19902</v>
      </c>
      <c r="J302" s="1049" t="s">
        <v>20801</v>
      </c>
      <c r="K302" s="1049" t="s">
        <v>20802</v>
      </c>
      <c r="L302" s="1049" t="s">
        <v>20803</v>
      </c>
      <c r="M302" s="1049" t="s">
        <v>20804</v>
      </c>
      <c r="N302" s="1064" t="s">
        <v>20117</v>
      </c>
      <c r="O302" s="1065" t="s">
        <v>20054</v>
      </c>
      <c r="P302" s="1065" t="s">
        <v>95</v>
      </c>
      <c r="Q302" s="1052"/>
      <c r="R302" s="1053"/>
    </row>
    <row r="303">
      <c r="A303" s="1046" t="s">
        <v>3694</v>
      </c>
      <c r="B303" s="1047" t="s">
        <v>20805</v>
      </c>
      <c r="C303" s="1047" t="s">
        <v>2315</v>
      </c>
      <c r="D303" s="1047" t="s">
        <v>45</v>
      </c>
      <c r="E303" s="1047" t="s">
        <v>11</v>
      </c>
      <c r="F303" s="1048" t="s">
        <v>15</v>
      </c>
      <c r="G303" s="1047" t="s">
        <v>20040</v>
      </c>
      <c r="H303" s="1047" t="s">
        <v>20792</v>
      </c>
      <c r="I303" s="1047" t="s">
        <v>19902</v>
      </c>
      <c r="J303" s="1049" t="s">
        <v>20806</v>
      </c>
      <c r="K303" s="1049" t="s">
        <v>20807</v>
      </c>
      <c r="L303" s="1049" t="s">
        <v>20808</v>
      </c>
      <c r="M303" s="1049" t="s">
        <v>20809</v>
      </c>
      <c r="N303" s="1064" t="s">
        <v>20117</v>
      </c>
      <c r="O303" s="1065" t="s">
        <v>20054</v>
      </c>
      <c r="P303" s="1065" t="s">
        <v>95</v>
      </c>
      <c r="Q303" s="1052"/>
      <c r="R303" s="1053"/>
    </row>
    <row r="304">
      <c r="A304" s="1046" t="s">
        <v>3698</v>
      </c>
      <c r="B304" s="1047" t="s">
        <v>20805</v>
      </c>
      <c r="C304" s="1047" t="s">
        <v>2315</v>
      </c>
      <c r="D304" s="1047" t="s">
        <v>45</v>
      </c>
      <c r="E304" s="1047" t="s">
        <v>11</v>
      </c>
      <c r="F304" s="1048" t="s">
        <v>15</v>
      </c>
      <c r="G304" s="1047" t="s">
        <v>20040</v>
      </c>
      <c r="H304" s="1047" t="s">
        <v>20792</v>
      </c>
      <c r="I304" s="1047" t="s">
        <v>19902</v>
      </c>
      <c r="J304" s="1049" t="s">
        <v>20810</v>
      </c>
      <c r="K304" s="1049" t="s">
        <v>20811</v>
      </c>
      <c r="L304" s="1049" t="s">
        <v>20812</v>
      </c>
      <c r="M304" s="1049" t="s">
        <v>20813</v>
      </c>
      <c r="N304" s="1064" t="s">
        <v>20117</v>
      </c>
      <c r="O304" s="1065" t="s">
        <v>20054</v>
      </c>
      <c r="P304" s="1065" t="s">
        <v>95</v>
      </c>
      <c r="Q304" s="1052"/>
      <c r="R304" s="1053"/>
    </row>
    <row r="305">
      <c r="A305" s="1046" t="s">
        <v>3702</v>
      </c>
      <c r="B305" s="1047" t="s">
        <v>20814</v>
      </c>
      <c r="C305" s="1047" t="s">
        <v>8438</v>
      </c>
      <c r="D305" s="1047" t="s">
        <v>45</v>
      </c>
      <c r="E305" s="1047" t="s">
        <v>11</v>
      </c>
      <c r="F305" s="1048" t="s">
        <v>15</v>
      </c>
      <c r="G305" s="1047" t="s">
        <v>20040</v>
      </c>
      <c r="H305" s="1047" t="s">
        <v>20792</v>
      </c>
      <c r="I305" s="1047" t="s">
        <v>19902</v>
      </c>
      <c r="J305" s="1049" t="s">
        <v>20815</v>
      </c>
      <c r="K305" s="1049" t="s">
        <v>20816</v>
      </c>
      <c r="L305" s="1049" t="s">
        <v>20817</v>
      </c>
      <c r="M305" s="1049" t="s">
        <v>20818</v>
      </c>
      <c r="N305" s="1064" t="s">
        <v>20117</v>
      </c>
      <c r="O305" s="1065" t="s">
        <v>20054</v>
      </c>
      <c r="P305" s="1065" t="s">
        <v>95</v>
      </c>
      <c r="Q305" s="1052"/>
      <c r="R305" s="1053"/>
    </row>
    <row r="306">
      <c r="A306" s="1046" t="s">
        <v>3707</v>
      </c>
      <c r="B306" s="1047" t="s">
        <v>20819</v>
      </c>
      <c r="C306" s="1047" t="s">
        <v>8438</v>
      </c>
      <c r="D306" s="1047" t="s">
        <v>45</v>
      </c>
      <c r="E306" s="1047" t="s">
        <v>12</v>
      </c>
      <c r="F306" s="1048" t="s">
        <v>15</v>
      </c>
      <c r="G306" s="1047" t="s">
        <v>20040</v>
      </c>
      <c r="H306" s="1047" t="s">
        <v>20792</v>
      </c>
      <c r="I306" s="1048" t="s">
        <v>19902</v>
      </c>
      <c r="J306" s="1049" t="s">
        <v>20820</v>
      </c>
      <c r="K306" s="1049" t="s">
        <v>20821</v>
      </c>
      <c r="L306" s="1049" t="s">
        <v>20822</v>
      </c>
      <c r="M306" s="1049" t="s">
        <v>20823</v>
      </c>
      <c r="N306" s="1064" t="s">
        <v>20117</v>
      </c>
      <c r="O306" s="1065" t="s">
        <v>20054</v>
      </c>
      <c r="P306" s="1065" t="s">
        <v>95</v>
      </c>
      <c r="Q306" s="1052"/>
      <c r="R306" s="1053"/>
    </row>
    <row r="307">
      <c r="A307" s="1046" t="s">
        <v>3712</v>
      </c>
      <c r="B307" s="1047" t="s">
        <v>20819</v>
      </c>
      <c r="C307" s="1047" t="s">
        <v>8438</v>
      </c>
      <c r="D307" s="1047" t="s">
        <v>45</v>
      </c>
      <c r="E307" s="1047" t="s">
        <v>12</v>
      </c>
      <c r="F307" s="1048" t="s">
        <v>15</v>
      </c>
      <c r="G307" s="1047" t="s">
        <v>20040</v>
      </c>
      <c r="H307" s="1047" t="s">
        <v>20792</v>
      </c>
      <c r="I307" s="1047" t="s">
        <v>19902</v>
      </c>
      <c r="J307" s="1049" t="s">
        <v>20824</v>
      </c>
      <c r="K307" s="1049" t="s">
        <v>20825</v>
      </c>
      <c r="L307" s="1049" t="s">
        <v>20826</v>
      </c>
      <c r="M307" s="1049" t="s">
        <v>20827</v>
      </c>
      <c r="N307" s="1076" t="s">
        <v>20101</v>
      </c>
      <c r="O307" s="1077" t="s">
        <v>398</v>
      </c>
      <c r="P307" s="1078" t="s">
        <v>95</v>
      </c>
      <c r="Q307" s="1052"/>
      <c r="R307" s="1053"/>
    </row>
    <row r="308">
      <c r="A308" s="1046" t="s">
        <v>3717</v>
      </c>
      <c r="B308" s="1047" t="s">
        <v>20819</v>
      </c>
      <c r="C308" s="1047" t="s">
        <v>8438</v>
      </c>
      <c r="D308" s="1047" t="s">
        <v>45</v>
      </c>
      <c r="E308" s="1047" t="s">
        <v>11</v>
      </c>
      <c r="F308" s="1048" t="s">
        <v>15</v>
      </c>
      <c r="G308" s="1047" t="s">
        <v>20040</v>
      </c>
      <c r="H308" s="1047" t="s">
        <v>20792</v>
      </c>
      <c r="I308" s="1047" t="s">
        <v>19902</v>
      </c>
      <c r="J308" s="1049" t="s">
        <v>20824</v>
      </c>
      <c r="K308" s="1049" t="s">
        <v>20828</v>
      </c>
      <c r="L308" s="1049" t="s">
        <v>20829</v>
      </c>
      <c r="M308" s="1049" t="s">
        <v>20830</v>
      </c>
      <c r="N308" s="1076" t="s">
        <v>20101</v>
      </c>
      <c r="O308" s="1077" t="s">
        <v>398</v>
      </c>
      <c r="P308" s="1078" t="s">
        <v>95</v>
      </c>
      <c r="Q308" s="1052"/>
      <c r="R308" s="1053"/>
    </row>
    <row r="309">
      <c r="A309" s="1046" t="s">
        <v>3723</v>
      </c>
      <c r="B309" s="1047" t="s">
        <v>20819</v>
      </c>
      <c r="C309" s="1047" t="s">
        <v>8438</v>
      </c>
      <c r="D309" s="1047" t="s">
        <v>45</v>
      </c>
      <c r="E309" s="1047" t="s">
        <v>11</v>
      </c>
      <c r="F309" s="1048" t="s">
        <v>15</v>
      </c>
      <c r="G309" s="1047" t="s">
        <v>20040</v>
      </c>
      <c r="H309" s="1047" t="s">
        <v>20792</v>
      </c>
      <c r="I309" s="1047" t="s">
        <v>19902</v>
      </c>
      <c r="J309" s="1049" t="s">
        <v>20824</v>
      </c>
      <c r="K309" s="1049" t="s">
        <v>20831</v>
      </c>
      <c r="L309" s="1049" t="s">
        <v>20832</v>
      </c>
      <c r="M309" s="1049" t="s">
        <v>20833</v>
      </c>
      <c r="N309" s="1064" t="s">
        <v>20117</v>
      </c>
      <c r="O309" s="1065" t="s">
        <v>20054</v>
      </c>
      <c r="P309" s="1065" t="s">
        <v>95</v>
      </c>
      <c r="Q309" s="1052"/>
      <c r="R309" s="1053"/>
    </row>
    <row r="310">
      <c r="A310" s="1046" t="s">
        <v>3729</v>
      </c>
      <c r="B310" s="1047" t="s">
        <v>20819</v>
      </c>
      <c r="C310" s="1047" t="s">
        <v>8438</v>
      </c>
      <c r="D310" s="1047" t="s">
        <v>45</v>
      </c>
      <c r="E310" s="1047" t="s">
        <v>11</v>
      </c>
      <c r="F310" s="1048" t="s">
        <v>15</v>
      </c>
      <c r="G310" s="1047" t="s">
        <v>20040</v>
      </c>
      <c r="H310" s="1047" t="s">
        <v>20792</v>
      </c>
      <c r="I310" s="1047" t="s">
        <v>19902</v>
      </c>
      <c r="J310" s="1049" t="s">
        <v>20834</v>
      </c>
      <c r="K310" s="1049" t="s">
        <v>20835</v>
      </c>
      <c r="L310" s="1049" t="s">
        <v>20836</v>
      </c>
      <c r="M310" s="1049" t="s">
        <v>20837</v>
      </c>
      <c r="N310" s="1064" t="s">
        <v>20117</v>
      </c>
      <c r="O310" s="1065" t="s">
        <v>20054</v>
      </c>
      <c r="P310" s="1065" t="s">
        <v>95</v>
      </c>
      <c r="Q310" s="1052"/>
      <c r="R310" s="1053"/>
    </row>
    <row r="311">
      <c r="A311" s="1046" t="s">
        <v>3734</v>
      </c>
      <c r="B311" s="1047" t="s">
        <v>20819</v>
      </c>
      <c r="C311" s="1047" t="s">
        <v>8438</v>
      </c>
      <c r="D311" s="1047" t="s">
        <v>45</v>
      </c>
      <c r="E311" s="1047" t="s">
        <v>11</v>
      </c>
      <c r="F311" s="1048" t="s">
        <v>15</v>
      </c>
      <c r="G311" s="1047" t="s">
        <v>20040</v>
      </c>
      <c r="H311" s="1047" t="s">
        <v>20792</v>
      </c>
      <c r="I311" s="1047" t="s">
        <v>19902</v>
      </c>
      <c r="J311" s="1049" t="s">
        <v>20834</v>
      </c>
      <c r="K311" s="1049" t="s">
        <v>20838</v>
      </c>
      <c r="L311" s="1049" t="s">
        <v>20839</v>
      </c>
      <c r="M311" s="1054" t="s">
        <v>20840</v>
      </c>
      <c r="N311" s="1064" t="s">
        <v>20117</v>
      </c>
      <c r="O311" s="1065" t="s">
        <v>20054</v>
      </c>
      <c r="P311" s="1065" t="s">
        <v>95</v>
      </c>
      <c r="Q311" s="1052"/>
      <c r="R311" s="1053"/>
    </row>
    <row r="312">
      <c r="A312" s="1046" t="s">
        <v>3739</v>
      </c>
      <c r="B312" s="1047" t="s">
        <v>20819</v>
      </c>
      <c r="C312" s="1047" t="s">
        <v>8438</v>
      </c>
      <c r="D312" s="1047" t="s">
        <v>45</v>
      </c>
      <c r="E312" s="1047" t="s">
        <v>11</v>
      </c>
      <c r="F312" s="1048" t="s">
        <v>15</v>
      </c>
      <c r="G312" s="1047" t="s">
        <v>20040</v>
      </c>
      <c r="H312" s="1047" t="s">
        <v>20792</v>
      </c>
      <c r="I312" s="1047" t="s">
        <v>19902</v>
      </c>
      <c r="J312" s="1049" t="s">
        <v>20841</v>
      </c>
      <c r="K312" s="1049" t="s">
        <v>20842</v>
      </c>
      <c r="L312" s="1049" t="s">
        <v>20843</v>
      </c>
      <c r="M312" s="1049" t="s">
        <v>20844</v>
      </c>
      <c r="N312" s="1064" t="s">
        <v>20117</v>
      </c>
      <c r="O312" s="1065" t="s">
        <v>20054</v>
      </c>
      <c r="P312" s="1065" t="s">
        <v>95</v>
      </c>
      <c r="Q312" s="1052"/>
      <c r="R312" s="1053"/>
    </row>
    <row r="313">
      <c r="A313" s="1046" t="s">
        <v>3744</v>
      </c>
      <c r="B313" s="1047" t="s">
        <v>20814</v>
      </c>
      <c r="C313" s="1047" t="s">
        <v>8438</v>
      </c>
      <c r="D313" s="1047" t="s">
        <v>45</v>
      </c>
      <c r="E313" s="1047" t="s">
        <v>11</v>
      </c>
      <c r="F313" s="1048" t="s">
        <v>15</v>
      </c>
      <c r="G313" s="1047" t="s">
        <v>20040</v>
      </c>
      <c r="H313" s="1047" t="s">
        <v>20792</v>
      </c>
      <c r="I313" s="1047" t="s">
        <v>19902</v>
      </c>
      <c r="J313" s="1049" t="s">
        <v>20845</v>
      </c>
      <c r="K313" s="1049" t="s">
        <v>20846</v>
      </c>
      <c r="L313" s="1049" t="s">
        <v>20847</v>
      </c>
      <c r="M313" s="1049" t="s">
        <v>20848</v>
      </c>
      <c r="N313" s="1050" t="s">
        <v>19934</v>
      </c>
      <c r="O313" s="1050" t="s">
        <v>20054</v>
      </c>
      <c r="P313" s="1051" t="s">
        <v>95</v>
      </c>
      <c r="Q313" s="1052"/>
      <c r="R313" s="1053"/>
    </row>
    <row r="314">
      <c r="A314" s="1046" t="s">
        <v>3750</v>
      </c>
      <c r="B314" s="1047" t="s">
        <v>20764</v>
      </c>
      <c r="C314" s="1047" t="s">
        <v>20765</v>
      </c>
      <c r="D314" s="1047" t="s">
        <v>45</v>
      </c>
      <c r="E314" s="1047" t="s">
        <v>11</v>
      </c>
      <c r="F314" s="1048" t="s">
        <v>15</v>
      </c>
      <c r="G314" s="1047" t="s">
        <v>20040</v>
      </c>
      <c r="H314" s="1047" t="s">
        <v>20792</v>
      </c>
      <c r="I314" s="1047" t="s">
        <v>19902</v>
      </c>
      <c r="J314" s="1049" t="s">
        <v>20770</v>
      </c>
      <c r="K314" s="1049" t="s">
        <v>20771</v>
      </c>
      <c r="L314" s="1049" t="s">
        <v>20772</v>
      </c>
      <c r="M314" s="1049" t="s">
        <v>20849</v>
      </c>
      <c r="N314" s="1050" t="s">
        <v>19934</v>
      </c>
      <c r="O314" s="1050" t="s">
        <v>20054</v>
      </c>
      <c r="P314" s="1051" t="s">
        <v>95</v>
      </c>
      <c r="Q314" s="1052"/>
      <c r="R314" s="1053"/>
    </row>
    <row r="315">
      <c r="A315" s="1046" t="s">
        <v>3755</v>
      </c>
      <c r="B315" s="1047" t="s">
        <v>20850</v>
      </c>
      <c r="C315" s="1047" t="s">
        <v>20851</v>
      </c>
      <c r="D315" s="1047" t="s">
        <v>45</v>
      </c>
      <c r="E315" s="1047" t="s">
        <v>11</v>
      </c>
      <c r="F315" s="1048" t="s">
        <v>15</v>
      </c>
      <c r="G315" s="1047" t="s">
        <v>20040</v>
      </c>
      <c r="H315" s="1047" t="s">
        <v>20792</v>
      </c>
      <c r="I315" s="1047" t="s">
        <v>19902</v>
      </c>
      <c r="J315" s="1049" t="s">
        <v>20852</v>
      </c>
      <c r="K315" s="1049" t="s">
        <v>20853</v>
      </c>
      <c r="L315" s="1049" t="s">
        <v>20854</v>
      </c>
      <c r="M315" s="1082" t="s">
        <v>20855</v>
      </c>
      <c r="N315" s="1064" t="s">
        <v>20117</v>
      </c>
      <c r="O315" s="1065" t="s">
        <v>20054</v>
      </c>
      <c r="P315" s="1065" t="s">
        <v>95</v>
      </c>
      <c r="Q315" s="1052"/>
      <c r="R315" s="1053"/>
    </row>
    <row r="316">
      <c r="A316" s="1046" t="s">
        <v>3760</v>
      </c>
      <c r="B316" s="1047" t="s">
        <v>20850</v>
      </c>
      <c r="C316" s="1047" t="s">
        <v>20851</v>
      </c>
      <c r="D316" s="1047" t="s">
        <v>45</v>
      </c>
      <c r="E316" s="1047" t="s">
        <v>11</v>
      </c>
      <c r="F316" s="1048" t="s">
        <v>15</v>
      </c>
      <c r="G316" s="1047" t="s">
        <v>20040</v>
      </c>
      <c r="H316" s="1047" t="s">
        <v>20792</v>
      </c>
      <c r="I316" s="1047" t="s">
        <v>19902</v>
      </c>
      <c r="J316" s="1049" t="s">
        <v>20856</v>
      </c>
      <c r="K316" s="1049" t="s">
        <v>20857</v>
      </c>
      <c r="L316" s="1049" t="s">
        <v>20858</v>
      </c>
      <c r="M316" s="1049" t="s">
        <v>20859</v>
      </c>
      <c r="N316" s="1064" t="s">
        <v>20117</v>
      </c>
      <c r="O316" s="1065" t="s">
        <v>20054</v>
      </c>
      <c r="P316" s="1065" t="s">
        <v>95</v>
      </c>
      <c r="Q316" s="1052"/>
      <c r="R316" s="1053"/>
    </row>
    <row r="317">
      <c r="A317" s="1046" t="s">
        <v>3765</v>
      </c>
      <c r="B317" s="1047" t="s">
        <v>20850</v>
      </c>
      <c r="C317" s="1047" t="s">
        <v>20851</v>
      </c>
      <c r="D317" s="1047" t="s">
        <v>45</v>
      </c>
      <c r="E317" s="1047" t="s">
        <v>11</v>
      </c>
      <c r="F317" s="1048" t="s">
        <v>15</v>
      </c>
      <c r="G317" s="1047" t="s">
        <v>20040</v>
      </c>
      <c r="H317" s="1047" t="s">
        <v>20792</v>
      </c>
      <c r="I317" s="1047" t="s">
        <v>19902</v>
      </c>
      <c r="J317" s="1049" t="s">
        <v>20860</v>
      </c>
      <c r="K317" s="1049" t="s">
        <v>20861</v>
      </c>
      <c r="L317" s="1054" t="s">
        <v>20862</v>
      </c>
      <c r="M317" s="1049" t="s">
        <v>20863</v>
      </c>
      <c r="N317" s="1050" t="s">
        <v>19934</v>
      </c>
      <c r="O317" s="1050" t="s">
        <v>20054</v>
      </c>
      <c r="P317" s="1051" t="s">
        <v>95</v>
      </c>
      <c r="Q317" s="1052"/>
      <c r="R317" s="1053"/>
    </row>
    <row r="318">
      <c r="A318" s="1046" t="s">
        <v>3770</v>
      </c>
      <c r="B318" s="1047" t="s">
        <v>20850</v>
      </c>
      <c r="C318" s="1047" t="s">
        <v>20851</v>
      </c>
      <c r="D318" s="1047" t="s">
        <v>45</v>
      </c>
      <c r="E318" s="1047" t="s">
        <v>11</v>
      </c>
      <c r="F318" s="1048" t="s">
        <v>15</v>
      </c>
      <c r="G318" s="1047" t="s">
        <v>20040</v>
      </c>
      <c r="H318" s="1047" t="s">
        <v>20792</v>
      </c>
      <c r="I318" s="1047" t="s">
        <v>19902</v>
      </c>
      <c r="J318" s="1049" t="s">
        <v>20864</v>
      </c>
      <c r="K318" s="1049" t="s">
        <v>20865</v>
      </c>
      <c r="L318" s="1049" t="s">
        <v>20866</v>
      </c>
      <c r="M318" s="1049" t="s">
        <v>20867</v>
      </c>
      <c r="N318" s="1050" t="s">
        <v>19934</v>
      </c>
      <c r="O318" s="1050" t="s">
        <v>20054</v>
      </c>
      <c r="P318" s="1051" t="s">
        <v>95</v>
      </c>
      <c r="Q318" s="1052"/>
      <c r="R318" s="1053"/>
    </row>
    <row r="319">
      <c r="A319" s="1046" t="s">
        <v>3775</v>
      </c>
      <c r="B319" s="1047" t="s">
        <v>20868</v>
      </c>
      <c r="C319" s="1047" t="s">
        <v>20851</v>
      </c>
      <c r="D319" s="1047" t="s">
        <v>45</v>
      </c>
      <c r="E319" s="1047" t="s">
        <v>11</v>
      </c>
      <c r="F319" s="1048" t="s">
        <v>15</v>
      </c>
      <c r="G319" s="1047" t="s">
        <v>20040</v>
      </c>
      <c r="H319" s="1047" t="s">
        <v>20792</v>
      </c>
      <c r="I319" s="1047" t="s">
        <v>19902</v>
      </c>
      <c r="J319" s="1049" t="s">
        <v>20869</v>
      </c>
      <c r="K319" s="1049" t="s">
        <v>20870</v>
      </c>
      <c r="L319" s="1049" t="s">
        <v>20871</v>
      </c>
      <c r="M319" s="1049" t="s">
        <v>20872</v>
      </c>
      <c r="N319" s="1064" t="s">
        <v>20117</v>
      </c>
      <c r="O319" s="1065" t="s">
        <v>20054</v>
      </c>
      <c r="P319" s="1065" t="s">
        <v>95</v>
      </c>
      <c r="Q319" s="1052"/>
      <c r="R319" s="1053"/>
    </row>
    <row r="320">
      <c r="A320" s="1046" t="s">
        <v>3780</v>
      </c>
      <c r="B320" s="1047" t="s">
        <v>20850</v>
      </c>
      <c r="C320" s="1047" t="s">
        <v>20851</v>
      </c>
      <c r="D320" s="1047" t="s">
        <v>45</v>
      </c>
      <c r="E320" s="1047" t="s">
        <v>11</v>
      </c>
      <c r="F320" s="1048" t="s">
        <v>15</v>
      </c>
      <c r="G320" s="1047" t="s">
        <v>20040</v>
      </c>
      <c r="H320" s="1047" t="s">
        <v>20792</v>
      </c>
      <c r="I320" s="1047" t="s">
        <v>19902</v>
      </c>
      <c r="J320" s="1049" t="s">
        <v>20873</v>
      </c>
      <c r="K320" s="1049" t="s">
        <v>20874</v>
      </c>
      <c r="L320" s="1054" t="s">
        <v>20875</v>
      </c>
      <c r="M320" s="1049" t="s">
        <v>20876</v>
      </c>
      <c r="N320" s="1064" t="s">
        <v>20117</v>
      </c>
      <c r="O320" s="1065" t="s">
        <v>20054</v>
      </c>
      <c r="P320" s="1065" t="s">
        <v>95</v>
      </c>
      <c r="Q320" s="1052"/>
      <c r="R320" s="1053"/>
    </row>
    <row r="321">
      <c r="A321" s="1046" t="s">
        <v>3785</v>
      </c>
      <c r="B321" s="1047" t="s">
        <v>20850</v>
      </c>
      <c r="C321" s="1047" t="s">
        <v>20851</v>
      </c>
      <c r="D321" s="1047" t="s">
        <v>45</v>
      </c>
      <c r="E321" s="1047" t="s">
        <v>11</v>
      </c>
      <c r="F321" s="1048" t="s">
        <v>15</v>
      </c>
      <c r="G321" s="1047" t="s">
        <v>20040</v>
      </c>
      <c r="H321" s="1047" t="s">
        <v>20792</v>
      </c>
      <c r="I321" s="1047" t="s">
        <v>19902</v>
      </c>
      <c r="J321" s="1049" t="s">
        <v>20873</v>
      </c>
      <c r="K321" s="1049" t="s">
        <v>20877</v>
      </c>
      <c r="L321" s="1054" t="s">
        <v>20878</v>
      </c>
      <c r="M321" s="1049" t="s">
        <v>20879</v>
      </c>
      <c r="N321" s="1064" t="s">
        <v>20117</v>
      </c>
      <c r="O321" s="1065" t="s">
        <v>20054</v>
      </c>
      <c r="P321" s="1065" t="s">
        <v>95</v>
      </c>
      <c r="Q321" s="1052"/>
      <c r="R321" s="1053"/>
    </row>
    <row r="322">
      <c r="A322" s="1046" t="s">
        <v>3791</v>
      </c>
      <c r="B322" s="1047" t="s">
        <v>20880</v>
      </c>
      <c r="C322" s="1047" t="s">
        <v>20881</v>
      </c>
      <c r="D322" s="1047" t="s">
        <v>45</v>
      </c>
      <c r="E322" s="1047" t="s">
        <v>11</v>
      </c>
      <c r="F322" s="1048" t="s">
        <v>15</v>
      </c>
      <c r="G322" s="1047" t="s">
        <v>20040</v>
      </c>
      <c r="H322" s="1047" t="s">
        <v>20792</v>
      </c>
      <c r="I322" s="1048" t="s">
        <v>19902</v>
      </c>
      <c r="J322" s="1049" t="s">
        <v>20882</v>
      </c>
      <c r="K322" s="1049" t="s">
        <v>20883</v>
      </c>
      <c r="L322" s="1049" t="s">
        <v>20884</v>
      </c>
      <c r="M322" s="1049" t="s">
        <v>20885</v>
      </c>
      <c r="N322" s="1052"/>
      <c r="O322" s="1052"/>
      <c r="P322" s="1051" t="s">
        <v>620</v>
      </c>
      <c r="Q322" s="1052"/>
      <c r="R322" s="1053" t="s">
        <v>58</v>
      </c>
      <c r="S322" s="1083" t="s">
        <v>20886</v>
      </c>
    </row>
    <row r="323">
      <c r="A323" s="1046" t="s">
        <v>3796</v>
      </c>
      <c r="B323" s="1084" t="s">
        <v>20880</v>
      </c>
      <c r="C323" s="1047" t="s">
        <v>20887</v>
      </c>
      <c r="D323" s="1047" t="s">
        <v>45</v>
      </c>
      <c r="E323" s="1047" t="s">
        <v>11</v>
      </c>
      <c r="F323" s="1048" t="s">
        <v>15</v>
      </c>
      <c r="G323" s="1047" t="s">
        <v>20040</v>
      </c>
      <c r="H323" s="1047" t="s">
        <v>20792</v>
      </c>
      <c r="I323" s="1048" t="s">
        <v>19902</v>
      </c>
      <c r="J323" s="1049" t="s">
        <v>20882</v>
      </c>
      <c r="K323" s="1049" t="s">
        <v>20888</v>
      </c>
      <c r="L323" s="1049" t="s">
        <v>20889</v>
      </c>
      <c r="M323" s="1049" t="s">
        <v>20890</v>
      </c>
      <c r="N323" s="1052"/>
      <c r="O323" s="1052"/>
      <c r="P323" s="1051" t="s">
        <v>620</v>
      </c>
      <c r="Q323" s="1052"/>
      <c r="R323" s="1053" t="s">
        <v>58</v>
      </c>
      <c r="S323" s="1083" t="s">
        <v>20886</v>
      </c>
    </row>
    <row r="324">
      <c r="A324" s="1046" t="s">
        <v>3801</v>
      </c>
      <c r="B324" s="1063" t="s">
        <v>395</v>
      </c>
      <c r="C324" s="1047" t="s">
        <v>183</v>
      </c>
      <c r="D324" s="1047" t="s">
        <v>45</v>
      </c>
      <c r="E324" s="1047" t="s">
        <v>11</v>
      </c>
      <c r="F324" s="1048" t="s">
        <v>15</v>
      </c>
      <c r="G324" s="1047" t="s">
        <v>20040</v>
      </c>
      <c r="H324" s="1047" t="s">
        <v>20792</v>
      </c>
      <c r="I324" s="1048" t="s">
        <v>20428</v>
      </c>
      <c r="J324" s="1066" t="s">
        <v>20891</v>
      </c>
      <c r="K324" s="1049" t="s">
        <v>20892</v>
      </c>
      <c r="L324" s="1054" t="s">
        <v>20893</v>
      </c>
      <c r="M324" s="1054" t="s">
        <v>20894</v>
      </c>
      <c r="N324" s="1050" t="s">
        <v>19907</v>
      </c>
      <c r="O324" s="1050" t="s">
        <v>20054</v>
      </c>
      <c r="P324" s="1051" t="s">
        <v>95</v>
      </c>
      <c r="Q324" s="1052"/>
      <c r="R324" s="1053"/>
    </row>
    <row r="325">
      <c r="A325" s="1046" t="s">
        <v>3806</v>
      </c>
      <c r="B325" s="1063" t="s">
        <v>395</v>
      </c>
      <c r="C325" s="1047" t="s">
        <v>183</v>
      </c>
      <c r="D325" s="1047" t="s">
        <v>45</v>
      </c>
      <c r="E325" s="1047" t="s">
        <v>11</v>
      </c>
      <c r="F325" s="1048" t="s">
        <v>15</v>
      </c>
      <c r="G325" s="1047" t="s">
        <v>20040</v>
      </c>
      <c r="H325" s="1047" t="s">
        <v>20792</v>
      </c>
      <c r="I325" s="1048" t="s">
        <v>20428</v>
      </c>
      <c r="J325" s="1054" t="s">
        <v>20895</v>
      </c>
      <c r="K325" s="1049" t="s">
        <v>20896</v>
      </c>
      <c r="L325" s="1054" t="s">
        <v>20897</v>
      </c>
      <c r="M325" s="1054" t="s">
        <v>20898</v>
      </c>
      <c r="N325" s="1050" t="s">
        <v>19907</v>
      </c>
      <c r="O325" s="1050" t="s">
        <v>20054</v>
      </c>
      <c r="P325" s="1051" t="s">
        <v>95</v>
      </c>
      <c r="Q325" s="1052"/>
      <c r="R325" s="1053"/>
    </row>
    <row r="326">
      <c r="A326" s="1046" t="s">
        <v>3812</v>
      </c>
      <c r="B326" s="1063" t="s">
        <v>395</v>
      </c>
      <c r="C326" s="1047" t="s">
        <v>183</v>
      </c>
      <c r="D326" s="1047" t="s">
        <v>45</v>
      </c>
      <c r="E326" s="1047" t="s">
        <v>11</v>
      </c>
      <c r="F326" s="1048" t="s">
        <v>15</v>
      </c>
      <c r="G326" s="1047" t="s">
        <v>20040</v>
      </c>
      <c r="H326" s="1047" t="s">
        <v>20792</v>
      </c>
      <c r="I326" s="1048" t="s">
        <v>20428</v>
      </c>
      <c r="J326" s="1054" t="s">
        <v>20895</v>
      </c>
      <c r="K326" s="1049" t="s">
        <v>20899</v>
      </c>
      <c r="L326" s="1054" t="s">
        <v>20897</v>
      </c>
      <c r="M326" s="1054" t="s">
        <v>20900</v>
      </c>
      <c r="N326" s="1050" t="s">
        <v>19907</v>
      </c>
      <c r="O326" s="1050" t="s">
        <v>20054</v>
      </c>
      <c r="P326" s="1051" t="s">
        <v>95</v>
      </c>
      <c r="Q326" s="1052"/>
      <c r="R326" s="1053"/>
    </row>
    <row r="327">
      <c r="A327" s="1046" t="s">
        <v>3815</v>
      </c>
      <c r="B327" s="1063" t="s">
        <v>395</v>
      </c>
      <c r="C327" s="1047" t="s">
        <v>183</v>
      </c>
      <c r="D327" s="1047" t="s">
        <v>45</v>
      </c>
      <c r="E327" s="1047" t="s">
        <v>11</v>
      </c>
      <c r="F327" s="1048" t="s">
        <v>15</v>
      </c>
      <c r="G327" s="1047" t="s">
        <v>20040</v>
      </c>
      <c r="H327" s="1047" t="s">
        <v>20792</v>
      </c>
      <c r="I327" s="1048" t="s">
        <v>20428</v>
      </c>
      <c r="J327" s="1054" t="s">
        <v>20895</v>
      </c>
      <c r="K327" s="1049" t="s">
        <v>20901</v>
      </c>
      <c r="L327" s="1054" t="s">
        <v>20902</v>
      </c>
      <c r="M327" s="1054" t="s">
        <v>20903</v>
      </c>
      <c r="N327" s="1050" t="s">
        <v>19907</v>
      </c>
      <c r="O327" s="1050" t="s">
        <v>20054</v>
      </c>
      <c r="P327" s="1051" t="s">
        <v>95</v>
      </c>
      <c r="Q327" s="1052"/>
      <c r="R327" s="1053"/>
    </row>
    <row r="328">
      <c r="A328" s="1046" t="s">
        <v>3818</v>
      </c>
      <c r="B328" s="1063" t="s">
        <v>395</v>
      </c>
      <c r="C328" s="1047" t="s">
        <v>183</v>
      </c>
      <c r="D328" s="1047" t="s">
        <v>45</v>
      </c>
      <c r="E328" s="1047" t="s">
        <v>11</v>
      </c>
      <c r="F328" s="1048" t="s">
        <v>15</v>
      </c>
      <c r="G328" s="1047" t="s">
        <v>20040</v>
      </c>
      <c r="H328" s="1047" t="s">
        <v>20792</v>
      </c>
      <c r="I328" s="1048" t="s">
        <v>20428</v>
      </c>
      <c r="J328" s="1054" t="s">
        <v>20895</v>
      </c>
      <c r="K328" s="1049" t="s">
        <v>20904</v>
      </c>
      <c r="L328" s="1054" t="s">
        <v>20905</v>
      </c>
      <c r="M328" s="1054" t="s">
        <v>20906</v>
      </c>
      <c r="N328" s="1050" t="s">
        <v>19907</v>
      </c>
      <c r="O328" s="1050" t="s">
        <v>20054</v>
      </c>
      <c r="P328" s="1051" t="s">
        <v>95</v>
      </c>
      <c r="R328" s="1053"/>
    </row>
    <row r="329">
      <c r="A329" s="1046" t="s">
        <v>3822</v>
      </c>
      <c r="B329" s="1063" t="s">
        <v>395</v>
      </c>
      <c r="C329" s="1047" t="s">
        <v>183</v>
      </c>
      <c r="D329" s="1047" t="s">
        <v>45</v>
      </c>
      <c r="E329" s="1047" t="s">
        <v>11</v>
      </c>
      <c r="F329" s="1048" t="s">
        <v>15</v>
      </c>
      <c r="G329" s="1047" t="s">
        <v>20040</v>
      </c>
      <c r="H329" s="1047" t="s">
        <v>20792</v>
      </c>
      <c r="I329" s="1048" t="s">
        <v>20428</v>
      </c>
      <c r="J329" s="1054" t="s">
        <v>20895</v>
      </c>
      <c r="K329" s="1049" t="s">
        <v>20907</v>
      </c>
      <c r="L329" s="1054" t="s">
        <v>20908</v>
      </c>
      <c r="M329" s="1054" t="s">
        <v>20909</v>
      </c>
      <c r="N329" s="1050" t="s">
        <v>19907</v>
      </c>
      <c r="O329" s="1050" t="s">
        <v>20054</v>
      </c>
      <c r="P329" s="1051" t="s">
        <v>95</v>
      </c>
      <c r="Q329" s="1052"/>
      <c r="R329" s="1053"/>
    </row>
    <row r="330">
      <c r="A330" s="1046" t="s">
        <v>3827</v>
      </c>
      <c r="B330" s="1063" t="s">
        <v>395</v>
      </c>
      <c r="C330" s="1047" t="s">
        <v>183</v>
      </c>
      <c r="D330" s="1047" t="s">
        <v>45</v>
      </c>
      <c r="E330" s="1047" t="s">
        <v>11</v>
      </c>
      <c r="F330" s="1048" t="s">
        <v>15</v>
      </c>
      <c r="G330" s="1047" t="s">
        <v>20040</v>
      </c>
      <c r="H330" s="1047" t="s">
        <v>20792</v>
      </c>
      <c r="I330" s="1048" t="s">
        <v>20428</v>
      </c>
      <c r="J330" s="1054" t="s">
        <v>20910</v>
      </c>
      <c r="K330" s="1049" t="s">
        <v>20911</v>
      </c>
      <c r="L330" s="1054" t="s">
        <v>20912</v>
      </c>
      <c r="M330" s="1054" t="s">
        <v>20913</v>
      </c>
      <c r="N330" s="1050" t="s">
        <v>19907</v>
      </c>
      <c r="O330" s="1050" t="s">
        <v>20054</v>
      </c>
      <c r="P330" s="1051" t="s">
        <v>95</v>
      </c>
      <c r="Q330" s="1052"/>
      <c r="R330" s="1053"/>
    </row>
    <row r="331">
      <c r="A331" s="1046" t="s">
        <v>3833</v>
      </c>
      <c r="B331" s="1063" t="s">
        <v>395</v>
      </c>
      <c r="C331" s="1047" t="s">
        <v>183</v>
      </c>
      <c r="D331" s="1047" t="s">
        <v>45</v>
      </c>
      <c r="E331" s="1047" t="s">
        <v>11</v>
      </c>
      <c r="F331" s="1048" t="s">
        <v>15</v>
      </c>
      <c r="G331" s="1047" t="s">
        <v>20040</v>
      </c>
      <c r="H331" s="1047" t="s">
        <v>20792</v>
      </c>
      <c r="I331" s="1048" t="s">
        <v>20428</v>
      </c>
      <c r="J331" s="1054" t="s">
        <v>20910</v>
      </c>
      <c r="K331" s="1049" t="s">
        <v>20914</v>
      </c>
      <c r="L331" s="1054" t="s">
        <v>20915</v>
      </c>
      <c r="M331" s="1054" t="s">
        <v>20916</v>
      </c>
      <c r="N331" s="1050" t="s">
        <v>19907</v>
      </c>
      <c r="O331" s="1050" t="s">
        <v>20054</v>
      </c>
      <c r="P331" s="1051" t="s">
        <v>95</v>
      </c>
      <c r="Q331" s="1052"/>
      <c r="R331" s="1053"/>
    </row>
    <row r="332">
      <c r="A332" s="1046" t="s">
        <v>3837</v>
      </c>
      <c r="B332" s="1047" t="s">
        <v>20727</v>
      </c>
      <c r="C332" s="1047" t="s">
        <v>19901</v>
      </c>
      <c r="D332" s="1047" t="s">
        <v>45</v>
      </c>
      <c r="E332" s="1047" t="s">
        <v>11</v>
      </c>
      <c r="F332" s="1048" t="s">
        <v>15</v>
      </c>
      <c r="G332" s="1047" t="s">
        <v>20040</v>
      </c>
      <c r="H332" s="1047" t="s">
        <v>20678</v>
      </c>
      <c r="I332" s="1047" t="s">
        <v>19902</v>
      </c>
      <c r="J332" s="1049" t="s">
        <v>20917</v>
      </c>
      <c r="K332" s="1049" t="s">
        <v>20918</v>
      </c>
      <c r="L332" s="1049" t="s">
        <v>20919</v>
      </c>
      <c r="M332" s="1049" t="s">
        <v>20920</v>
      </c>
      <c r="N332" s="1050" t="s">
        <v>19934</v>
      </c>
      <c r="O332" s="1050" t="s">
        <v>20054</v>
      </c>
      <c r="P332" s="1051" t="s">
        <v>95</v>
      </c>
      <c r="Q332" s="1052"/>
      <c r="R332" s="1053"/>
    </row>
    <row r="333">
      <c r="A333" s="1046" t="s">
        <v>3840</v>
      </c>
      <c r="B333" s="1047" t="s">
        <v>20727</v>
      </c>
      <c r="C333" s="1047" t="s">
        <v>19901</v>
      </c>
      <c r="D333" s="1047" t="s">
        <v>45</v>
      </c>
      <c r="E333" s="1047" t="s">
        <v>11</v>
      </c>
      <c r="F333" s="1048" t="s">
        <v>15</v>
      </c>
      <c r="G333" s="1047" t="s">
        <v>20040</v>
      </c>
      <c r="H333" s="1047" t="s">
        <v>20678</v>
      </c>
      <c r="I333" s="1047" t="s">
        <v>19902</v>
      </c>
      <c r="J333" s="1049" t="s">
        <v>20921</v>
      </c>
      <c r="K333" s="1049" t="s">
        <v>20922</v>
      </c>
      <c r="L333" s="1049" t="s">
        <v>20923</v>
      </c>
      <c r="M333" s="1049" t="s">
        <v>20924</v>
      </c>
      <c r="N333" s="1050" t="s">
        <v>19934</v>
      </c>
      <c r="O333" s="1050" t="s">
        <v>20054</v>
      </c>
      <c r="P333" s="1051" t="s">
        <v>95</v>
      </c>
      <c r="Q333" s="1052"/>
      <c r="R333" s="1053"/>
    </row>
    <row r="334">
      <c r="A334" s="1046" t="s">
        <v>3845</v>
      </c>
      <c r="B334" s="1047" t="s">
        <v>20677</v>
      </c>
      <c r="C334" s="1047" t="s">
        <v>8438</v>
      </c>
      <c r="D334" s="1047" t="s">
        <v>45</v>
      </c>
      <c r="E334" s="1047" t="s">
        <v>11</v>
      </c>
      <c r="F334" s="1048" t="s">
        <v>15</v>
      </c>
      <c r="G334" s="1047" t="s">
        <v>20040</v>
      </c>
      <c r="H334" s="1047" t="s">
        <v>20678</v>
      </c>
      <c r="I334" s="1048" t="s">
        <v>20428</v>
      </c>
      <c r="J334" s="1049" t="s">
        <v>20925</v>
      </c>
      <c r="K334" s="1049" t="s">
        <v>20926</v>
      </c>
      <c r="L334" s="1049" t="s">
        <v>20927</v>
      </c>
      <c r="M334" s="1049" t="s">
        <v>20928</v>
      </c>
      <c r="N334" s="1050" t="s">
        <v>19934</v>
      </c>
      <c r="O334" s="1050" t="s">
        <v>20054</v>
      </c>
      <c r="P334" s="1051" t="s">
        <v>95</v>
      </c>
      <c r="Q334" s="1052"/>
      <c r="R334" s="1053"/>
    </row>
    <row r="335">
      <c r="A335" s="1046" t="s">
        <v>3849</v>
      </c>
      <c r="B335" s="1047" t="s">
        <v>20929</v>
      </c>
      <c r="C335" s="1047" t="s">
        <v>8438</v>
      </c>
      <c r="D335" s="1047" t="s">
        <v>45</v>
      </c>
      <c r="E335" s="1047" t="s">
        <v>11</v>
      </c>
      <c r="F335" s="1048" t="s">
        <v>15</v>
      </c>
      <c r="G335" s="1047" t="s">
        <v>20040</v>
      </c>
      <c r="H335" s="1047" t="s">
        <v>20678</v>
      </c>
      <c r="I335" s="1048" t="s">
        <v>20428</v>
      </c>
      <c r="J335" s="1054" t="s">
        <v>20930</v>
      </c>
      <c r="K335" s="1049" t="s">
        <v>20931</v>
      </c>
      <c r="L335" s="1049" t="s">
        <v>20932</v>
      </c>
      <c r="M335" s="1049" t="s">
        <v>20933</v>
      </c>
      <c r="N335" s="1050" t="s">
        <v>19934</v>
      </c>
      <c r="O335" s="1050" t="s">
        <v>20054</v>
      </c>
      <c r="P335" s="1051" t="s">
        <v>95</v>
      </c>
      <c r="Q335" s="1052"/>
      <c r="R335" s="1053"/>
    </row>
    <row r="336">
      <c r="A336" s="1046" t="s">
        <v>3854</v>
      </c>
      <c r="B336" s="1047" t="s">
        <v>20934</v>
      </c>
      <c r="C336" s="1047" t="s">
        <v>5263</v>
      </c>
      <c r="D336" s="1047" t="s">
        <v>45</v>
      </c>
      <c r="E336" s="1047" t="s">
        <v>11</v>
      </c>
      <c r="F336" s="1048" t="s">
        <v>15</v>
      </c>
      <c r="G336" s="1047" t="s">
        <v>20040</v>
      </c>
      <c r="H336" s="1047" t="s">
        <v>20678</v>
      </c>
      <c r="I336" s="1048" t="s">
        <v>20428</v>
      </c>
      <c r="J336" s="1049" t="s">
        <v>20935</v>
      </c>
      <c r="K336" s="1049" t="s">
        <v>20936</v>
      </c>
      <c r="L336" s="1049" t="s">
        <v>20937</v>
      </c>
      <c r="M336" s="1049" t="s">
        <v>20938</v>
      </c>
      <c r="N336" s="1050" t="s">
        <v>19934</v>
      </c>
      <c r="O336" s="1050" t="s">
        <v>20054</v>
      </c>
      <c r="P336" s="1051" t="s">
        <v>95</v>
      </c>
      <c r="Q336" s="1052"/>
      <c r="R336" s="1053"/>
    </row>
    <row r="337">
      <c r="A337" s="1046" t="s">
        <v>3859</v>
      </c>
      <c r="B337" s="1047" t="s">
        <v>20934</v>
      </c>
      <c r="C337" s="1047" t="s">
        <v>5263</v>
      </c>
      <c r="D337" s="1047" t="s">
        <v>45</v>
      </c>
      <c r="E337" s="1047" t="s">
        <v>11</v>
      </c>
      <c r="F337" s="1048" t="s">
        <v>15</v>
      </c>
      <c r="G337" s="1047" t="s">
        <v>20040</v>
      </c>
      <c r="H337" s="1047" t="s">
        <v>20678</v>
      </c>
      <c r="I337" s="1048" t="s">
        <v>20428</v>
      </c>
      <c r="J337" s="1049" t="s">
        <v>20939</v>
      </c>
      <c r="K337" s="1049" t="s">
        <v>20940</v>
      </c>
      <c r="L337" s="1049" t="s">
        <v>20937</v>
      </c>
      <c r="M337" s="1049" t="s">
        <v>20941</v>
      </c>
      <c r="N337" s="1050" t="s">
        <v>19934</v>
      </c>
      <c r="O337" s="1050" t="s">
        <v>20054</v>
      </c>
      <c r="P337" s="1051" t="s">
        <v>95</v>
      </c>
      <c r="Q337" s="1052"/>
      <c r="R337" s="1053"/>
    </row>
    <row r="338">
      <c r="A338" s="1046" t="s">
        <v>3864</v>
      </c>
      <c r="B338" s="1047" t="s">
        <v>20779</v>
      </c>
      <c r="C338" s="1047" t="s">
        <v>5263</v>
      </c>
      <c r="D338" s="1047" t="s">
        <v>45</v>
      </c>
      <c r="E338" s="1047" t="s">
        <v>11</v>
      </c>
      <c r="F338" s="1048" t="s">
        <v>15</v>
      </c>
      <c r="G338" s="1047" t="s">
        <v>20040</v>
      </c>
      <c r="H338" s="1047" t="s">
        <v>20678</v>
      </c>
      <c r="I338" s="1047" t="s">
        <v>19902</v>
      </c>
      <c r="J338" s="1049" t="s">
        <v>20942</v>
      </c>
      <c r="K338" s="1049" t="s">
        <v>20943</v>
      </c>
      <c r="L338" s="1049" t="s">
        <v>20944</v>
      </c>
      <c r="M338" s="1049" t="s">
        <v>20945</v>
      </c>
      <c r="N338" s="1064" t="s">
        <v>20117</v>
      </c>
      <c r="O338" s="1065" t="s">
        <v>20054</v>
      </c>
      <c r="P338" s="1065" t="s">
        <v>95</v>
      </c>
      <c r="Q338" s="1052"/>
      <c r="R338" s="1053"/>
    </row>
    <row r="339">
      <c r="A339" s="1046" t="s">
        <v>3868</v>
      </c>
      <c r="B339" s="1047" t="s">
        <v>20779</v>
      </c>
      <c r="C339" s="1047" t="s">
        <v>5263</v>
      </c>
      <c r="D339" s="1047" t="s">
        <v>45</v>
      </c>
      <c r="E339" s="1047" t="s">
        <v>11</v>
      </c>
      <c r="F339" s="1048" t="s">
        <v>15</v>
      </c>
      <c r="G339" s="1047" t="s">
        <v>20040</v>
      </c>
      <c r="H339" s="1047" t="s">
        <v>20678</v>
      </c>
      <c r="I339" s="1047" t="s">
        <v>19902</v>
      </c>
      <c r="J339" s="1049" t="s">
        <v>20946</v>
      </c>
      <c r="K339" s="1049" t="s">
        <v>20947</v>
      </c>
      <c r="L339" s="1049" t="s">
        <v>20948</v>
      </c>
      <c r="M339" s="1049" t="s">
        <v>20949</v>
      </c>
      <c r="N339" s="1064" t="s">
        <v>20117</v>
      </c>
      <c r="O339" s="1065" t="s">
        <v>20054</v>
      </c>
      <c r="P339" s="1065" t="s">
        <v>95</v>
      </c>
      <c r="Q339" s="1052"/>
      <c r="R339" s="1053"/>
    </row>
    <row r="340">
      <c r="A340" s="1046" t="s">
        <v>3873</v>
      </c>
      <c r="B340" s="1047" t="s">
        <v>20950</v>
      </c>
      <c r="C340" s="1047" t="s">
        <v>8438</v>
      </c>
      <c r="D340" s="1047" t="s">
        <v>45</v>
      </c>
      <c r="E340" s="1047" t="s">
        <v>11</v>
      </c>
      <c r="F340" s="1048" t="s">
        <v>15</v>
      </c>
      <c r="G340" s="1047" t="s">
        <v>20040</v>
      </c>
      <c r="H340" s="1047" t="s">
        <v>20678</v>
      </c>
      <c r="I340" s="1048" t="s">
        <v>20428</v>
      </c>
      <c r="J340" s="1049" t="s">
        <v>20951</v>
      </c>
      <c r="K340" s="1049" t="s">
        <v>20952</v>
      </c>
      <c r="L340" s="1049" t="s">
        <v>20953</v>
      </c>
      <c r="M340" s="1049" t="s">
        <v>20954</v>
      </c>
      <c r="N340" s="1076" t="s">
        <v>20101</v>
      </c>
      <c r="O340" s="1077" t="s">
        <v>398</v>
      </c>
      <c r="P340" s="1078" t="s">
        <v>95</v>
      </c>
      <c r="Q340" s="1052"/>
      <c r="R340" s="1053"/>
    </row>
    <row r="341">
      <c r="A341" s="1046" t="s">
        <v>3878</v>
      </c>
      <c r="B341" s="1047" t="s">
        <v>20950</v>
      </c>
      <c r="C341" s="1047" t="s">
        <v>8438</v>
      </c>
      <c r="D341" s="1047" t="s">
        <v>45</v>
      </c>
      <c r="E341" s="1047" t="s">
        <v>11</v>
      </c>
      <c r="F341" s="1048" t="s">
        <v>15</v>
      </c>
      <c r="G341" s="1047" t="s">
        <v>20040</v>
      </c>
      <c r="H341" s="1047" t="s">
        <v>20678</v>
      </c>
      <c r="I341" s="1048" t="s">
        <v>20428</v>
      </c>
      <c r="J341" s="1049" t="s">
        <v>20955</v>
      </c>
      <c r="K341" s="1049" t="s">
        <v>20956</v>
      </c>
      <c r="L341" s="1049" t="s">
        <v>20953</v>
      </c>
      <c r="M341" s="1049" t="s">
        <v>20957</v>
      </c>
      <c r="N341" s="1076" t="s">
        <v>20101</v>
      </c>
      <c r="O341" s="1077" t="s">
        <v>398</v>
      </c>
      <c r="P341" s="1078" t="s">
        <v>95</v>
      </c>
      <c r="Q341" s="1052"/>
      <c r="R341" s="1053"/>
    </row>
    <row r="342">
      <c r="A342" s="1046" t="s">
        <v>3883</v>
      </c>
      <c r="B342" s="1047" t="s">
        <v>20958</v>
      </c>
      <c r="C342" s="1047" t="s">
        <v>5185</v>
      </c>
      <c r="D342" s="1047" t="s">
        <v>45</v>
      </c>
      <c r="E342" s="1047" t="s">
        <v>11</v>
      </c>
      <c r="F342" s="1048" t="s">
        <v>15</v>
      </c>
      <c r="G342" s="1047" t="s">
        <v>20040</v>
      </c>
      <c r="H342" s="1047" t="s">
        <v>20959</v>
      </c>
      <c r="I342" s="1048" t="s">
        <v>20428</v>
      </c>
      <c r="J342" s="1049" t="s">
        <v>20960</v>
      </c>
      <c r="K342" s="1049" t="s">
        <v>20961</v>
      </c>
      <c r="L342" s="1049" t="s">
        <v>20962</v>
      </c>
      <c r="M342" s="1049" t="s">
        <v>20963</v>
      </c>
      <c r="N342" s="1076" t="s">
        <v>20101</v>
      </c>
      <c r="O342" s="1077" t="s">
        <v>398</v>
      </c>
      <c r="P342" s="1078" t="s">
        <v>95</v>
      </c>
      <c r="Q342" s="1052"/>
      <c r="R342" s="1053"/>
    </row>
    <row r="343">
      <c r="A343" s="1046" t="s">
        <v>3887</v>
      </c>
      <c r="B343" s="1047" t="s">
        <v>20958</v>
      </c>
      <c r="C343" s="1047" t="s">
        <v>5185</v>
      </c>
      <c r="D343" s="1047" t="s">
        <v>45</v>
      </c>
      <c r="E343" s="1047" t="s">
        <v>11</v>
      </c>
      <c r="F343" s="1048" t="s">
        <v>15</v>
      </c>
      <c r="G343" s="1047" t="s">
        <v>20040</v>
      </c>
      <c r="H343" s="1047" t="s">
        <v>20959</v>
      </c>
      <c r="I343" s="1048" t="s">
        <v>20428</v>
      </c>
      <c r="J343" s="1049" t="s">
        <v>20964</v>
      </c>
      <c r="K343" s="1049" t="s">
        <v>20965</v>
      </c>
      <c r="L343" s="1049" t="s">
        <v>20962</v>
      </c>
      <c r="M343" s="1049" t="s">
        <v>20966</v>
      </c>
      <c r="N343" s="1076" t="s">
        <v>20101</v>
      </c>
      <c r="O343" s="1077" t="s">
        <v>398</v>
      </c>
      <c r="P343" s="1078" t="s">
        <v>95</v>
      </c>
      <c r="Q343" s="1052"/>
      <c r="R343" s="1053"/>
    </row>
    <row r="344">
      <c r="A344" s="1046" t="s">
        <v>3892</v>
      </c>
      <c r="B344" s="1047" t="s">
        <v>20727</v>
      </c>
      <c r="C344" s="1047" t="s">
        <v>19901</v>
      </c>
      <c r="D344" s="1047" t="s">
        <v>45</v>
      </c>
      <c r="E344" s="1047" t="s">
        <v>11</v>
      </c>
      <c r="F344" s="1048" t="s">
        <v>15</v>
      </c>
      <c r="G344" s="1047" t="s">
        <v>20040</v>
      </c>
      <c r="H344" s="1047" t="s">
        <v>20967</v>
      </c>
      <c r="I344" s="1047" t="s">
        <v>19902</v>
      </c>
      <c r="J344" s="1049" t="s">
        <v>20968</v>
      </c>
      <c r="K344" s="1049" t="s">
        <v>20969</v>
      </c>
      <c r="L344" s="1049" t="s">
        <v>20970</v>
      </c>
      <c r="M344" s="1049" t="s">
        <v>20971</v>
      </c>
      <c r="N344" s="1076" t="s">
        <v>20101</v>
      </c>
      <c r="O344" s="1077" t="s">
        <v>398</v>
      </c>
      <c r="P344" s="1078" t="s">
        <v>95</v>
      </c>
      <c r="Q344" s="1052"/>
      <c r="R344" s="1053"/>
    </row>
    <row r="345">
      <c r="A345" s="1046" t="s">
        <v>3897</v>
      </c>
      <c r="B345" s="1047" t="s">
        <v>20805</v>
      </c>
      <c r="C345" s="1047" t="s">
        <v>2315</v>
      </c>
      <c r="D345" s="1047" t="s">
        <v>45</v>
      </c>
      <c r="E345" s="1047" t="s">
        <v>11</v>
      </c>
      <c r="F345" s="1048" t="s">
        <v>15</v>
      </c>
      <c r="G345" s="1047" t="s">
        <v>20040</v>
      </c>
      <c r="H345" s="1085" t="s">
        <v>20972</v>
      </c>
      <c r="I345" s="1047" t="s">
        <v>19902</v>
      </c>
      <c r="J345" s="1049" t="s">
        <v>20973</v>
      </c>
      <c r="K345" s="1049" t="s">
        <v>20974</v>
      </c>
      <c r="L345" s="1049" t="s">
        <v>20975</v>
      </c>
      <c r="M345" s="1049" t="s">
        <v>20976</v>
      </c>
      <c r="N345" s="1076" t="s">
        <v>20101</v>
      </c>
      <c r="O345" s="1077" t="s">
        <v>398</v>
      </c>
      <c r="P345" s="1078" t="s">
        <v>95</v>
      </c>
      <c r="Q345" s="1052"/>
      <c r="R345" s="1053"/>
    </row>
    <row r="346">
      <c r="A346" s="1046" t="s">
        <v>3902</v>
      </c>
      <c r="B346" s="1047" t="s">
        <v>20977</v>
      </c>
      <c r="C346" s="1047" t="s">
        <v>8557</v>
      </c>
      <c r="D346" s="1047" t="s">
        <v>45</v>
      </c>
      <c r="E346" s="1047" t="s">
        <v>12</v>
      </c>
      <c r="F346" s="1048" t="s">
        <v>15</v>
      </c>
      <c r="G346" s="1047" t="s">
        <v>20040</v>
      </c>
      <c r="H346" s="1085" t="s">
        <v>20972</v>
      </c>
      <c r="I346" s="1047" t="s">
        <v>19902</v>
      </c>
      <c r="J346" s="1049" t="s">
        <v>20978</v>
      </c>
      <c r="K346" s="1049" t="s">
        <v>20979</v>
      </c>
      <c r="L346" s="1049" t="s">
        <v>20980</v>
      </c>
      <c r="M346" s="1049" t="s">
        <v>20981</v>
      </c>
      <c r="N346" s="1076" t="s">
        <v>20101</v>
      </c>
      <c r="O346" s="1077" t="s">
        <v>398</v>
      </c>
      <c r="P346" s="1078" t="s">
        <v>95</v>
      </c>
      <c r="Q346" s="1052"/>
      <c r="R346" s="1053"/>
    </row>
    <row r="347">
      <c r="A347" s="1046" t="s">
        <v>3906</v>
      </c>
      <c r="B347" s="1047" t="s">
        <v>20977</v>
      </c>
      <c r="C347" s="1047" t="s">
        <v>8557</v>
      </c>
      <c r="D347" s="1047" t="s">
        <v>45</v>
      </c>
      <c r="E347" s="1047" t="s">
        <v>11</v>
      </c>
      <c r="F347" s="1048" t="s">
        <v>15</v>
      </c>
      <c r="G347" s="1047" t="s">
        <v>20040</v>
      </c>
      <c r="H347" s="1085" t="s">
        <v>20972</v>
      </c>
      <c r="I347" s="1047" t="s">
        <v>19902</v>
      </c>
      <c r="J347" s="1049" t="s">
        <v>20978</v>
      </c>
      <c r="K347" s="1049" t="s">
        <v>20982</v>
      </c>
      <c r="L347" s="1049" t="s">
        <v>20983</v>
      </c>
      <c r="M347" s="1049" t="s">
        <v>20984</v>
      </c>
      <c r="N347" s="1076" t="s">
        <v>20101</v>
      </c>
      <c r="O347" s="1077" t="s">
        <v>398</v>
      </c>
      <c r="P347" s="1078" t="s">
        <v>95</v>
      </c>
      <c r="Q347" s="1052"/>
      <c r="R347" s="1053"/>
    </row>
    <row r="348">
      <c r="A348" s="1046" t="s">
        <v>3910</v>
      </c>
      <c r="B348" s="1047" t="s">
        <v>20977</v>
      </c>
      <c r="C348" s="1047" t="s">
        <v>8557</v>
      </c>
      <c r="D348" s="1047" t="s">
        <v>45</v>
      </c>
      <c r="E348" s="1047" t="s">
        <v>11</v>
      </c>
      <c r="F348" s="1048" t="s">
        <v>15</v>
      </c>
      <c r="G348" s="1047" t="s">
        <v>20040</v>
      </c>
      <c r="H348" s="1085" t="s">
        <v>20972</v>
      </c>
      <c r="I348" s="1047" t="s">
        <v>19902</v>
      </c>
      <c r="J348" s="1049" t="s">
        <v>20985</v>
      </c>
      <c r="K348" s="1049" t="s">
        <v>20986</v>
      </c>
      <c r="L348" s="1049" t="s">
        <v>20987</v>
      </c>
      <c r="M348" s="1049" t="s">
        <v>20988</v>
      </c>
      <c r="N348" s="1076" t="s">
        <v>20101</v>
      </c>
      <c r="O348" s="1077" t="s">
        <v>398</v>
      </c>
      <c r="P348" s="1078" t="s">
        <v>95</v>
      </c>
      <c r="Q348" s="1052"/>
      <c r="R348" s="1053"/>
    </row>
    <row r="349">
      <c r="A349" s="1046" t="s">
        <v>3915</v>
      </c>
      <c r="B349" s="1047" t="s">
        <v>20977</v>
      </c>
      <c r="C349" s="1047" t="s">
        <v>8557</v>
      </c>
      <c r="D349" s="1047" t="s">
        <v>45</v>
      </c>
      <c r="E349" s="1047" t="s">
        <v>12</v>
      </c>
      <c r="F349" s="1048" t="s">
        <v>15</v>
      </c>
      <c r="G349" s="1047" t="s">
        <v>20040</v>
      </c>
      <c r="H349" s="1086" t="s">
        <v>20972</v>
      </c>
      <c r="I349" s="1047" t="s">
        <v>19902</v>
      </c>
      <c r="J349" s="1049" t="s">
        <v>20978</v>
      </c>
      <c r="K349" s="1049" t="s">
        <v>20989</v>
      </c>
      <c r="L349" s="1049" t="s">
        <v>20990</v>
      </c>
      <c r="M349" s="1049" t="s">
        <v>20991</v>
      </c>
      <c r="N349" s="1076" t="s">
        <v>20101</v>
      </c>
      <c r="O349" s="1077" t="s">
        <v>398</v>
      </c>
      <c r="P349" s="1078" t="s">
        <v>95</v>
      </c>
      <c r="Q349" s="1052"/>
      <c r="R349" s="1053"/>
    </row>
    <row r="350">
      <c r="A350" s="1046" t="s">
        <v>3920</v>
      </c>
      <c r="B350" s="1047" t="s">
        <v>20992</v>
      </c>
      <c r="C350" s="1047" t="s">
        <v>20765</v>
      </c>
      <c r="D350" s="1047" t="s">
        <v>45</v>
      </c>
      <c r="E350" s="1047" t="s">
        <v>11</v>
      </c>
      <c r="F350" s="1048" t="s">
        <v>15</v>
      </c>
      <c r="G350" s="1047" t="s">
        <v>20040</v>
      </c>
      <c r="H350" s="1047" t="s">
        <v>20972</v>
      </c>
      <c r="I350" s="1048" t="s">
        <v>19902</v>
      </c>
      <c r="J350" s="1049" t="s">
        <v>20993</v>
      </c>
      <c r="K350" s="1049" t="s">
        <v>20994</v>
      </c>
      <c r="L350" s="1049" t="s">
        <v>20995</v>
      </c>
      <c r="M350" s="1049" t="s">
        <v>20996</v>
      </c>
      <c r="N350" s="1076" t="s">
        <v>20101</v>
      </c>
      <c r="O350" s="1077" t="s">
        <v>398</v>
      </c>
      <c r="P350" s="1078" t="s">
        <v>95</v>
      </c>
      <c r="Q350" s="1052"/>
      <c r="R350" s="1053"/>
    </row>
    <row r="351">
      <c r="A351" s="1046" t="s">
        <v>3924</v>
      </c>
      <c r="B351" s="1047" t="s">
        <v>20992</v>
      </c>
      <c r="C351" s="1047" t="s">
        <v>20765</v>
      </c>
      <c r="D351" s="1047" t="s">
        <v>45</v>
      </c>
      <c r="E351" s="1047" t="s">
        <v>12</v>
      </c>
      <c r="F351" s="1048" t="s">
        <v>15</v>
      </c>
      <c r="G351" s="1047" t="s">
        <v>20040</v>
      </c>
      <c r="H351" s="1047" t="s">
        <v>20972</v>
      </c>
      <c r="I351" s="1048" t="s">
        <v>19902</v>
      </c>
      <c r="J351" s="1049" t="s">
        <v>20997</v>
      </c>
      <c r="K351" s="1049" t="s">
        <v>20998</v>
      </c>
      <c r="L351" s="1049" t="s">
        <v>20995</v>
      </c>
      <c r="M351" s="1049" t="s">
        <v>20999</v>
      </c>
      <c r="N351" s="1076" t="s">
        <v>20101</v>
      </c>
      <c r="O351" s="1077" t="s">
        <v>398</v>
      </c>
      <c r="P351" s="1078" t="s">
        <v>95</v>
      </c>
      <c r="Q351" s="1052"/>
      <c r="R351" s="1053"/>
    </row>
    <row r="352">
      <c r="A352" s="1046" t="s">
        <v>3928</v>
      </c>
      <c r="B352" s="1047" t="s">
        <v>20992</v>
      </c>
      <c r="C352" s="1047" t="s">
        <v>20765</v>
      </c>
      <c r="D352" s="1047" t="s">
        <v>45</v>
      </c>
      <c r="E352" s="1047" t="s">
        <v>11</v>
      </c>
      <c r="F352" s="1048" t="s">
        <v>15</v>
      </c>
      <c r="G352" s="1047" t="s">
        <v>20040</v>
      </c>
      <c r="H352" s="1047" t="s">
        <v>20972</v>
      </c>
      <c r="I352" s="1048" t="s">
        <v>19902</v>
      </c>
      <c r="J352" s="1049" t="s">
        <v>20997</v>
      </c>
      <c r="K352" s="1049" t="s">
        <v>21000</v>
      </c>
      <c r="L352" s="1049" t="s">
        <v>21001</v>
      </c>
      <c r="M352" s="1054" t="s">
        <v>21002</v>
      </c>
      <c r="N352" s="1076" t="s">
        <v>20101</v>
      </c>
      <c r="O352" s="1077" t="s">
        <v>398</v>
      </c>
      <c r="P352" s="1078" t="s">
        <v>95</v>
      </c>
      <c r="Q352" s="1052"/>
      <c r="R352" s="1053"/>
    </row>
    <row r="353">
      <c r="A353" s="1046" t="s">
        <v>3932</v>
      </c>
      <c r="B353" s="1047" t="s">
        <v>20850</v>
      </c>
      <c r="C353" s="1047" t="s">
        <v>21003</v>
      </c>
      <c r="D353" s="1047" t="s">
        <v>45</v>
      </c>
      <c r="E353" s="1047" t="s">
        <v>11</v>
      </c>
      <c r="F353" s="1048" t="s">
        <v>15</v>
      </c>
      <c r="G353" s="1047" t="s">
        <v>20040</v>
      </c>
      <c r="H353" s="1047" t="s">
        <v>20972</v>
      </c>
      <c r="I353" s="1047" t="s">
        <v>19902</v>
      </c>
      <c r="J353" s="1049" t="s">
        <v>21004</v>
      </c>
      <c r="K353" s="1049" t="s">
        <v>21005</v>
      </c>
      <c r="L353" s="1049" t="s">
        <v>21006</v>
      </c>
      <c r="M353" s="1049" t="s">
        <v>21007</v>
      </c>
      <c r="N353" s="1076" t="s">
        <v>20101</v>
      </c>
      <c r="O353" s="1077" t="s">
        <v>398</v>
      </c>
      <c r="P353" s="1078" t="s">
        <v>95</v>
      </c>
      <c r="Q353" s="1052"/>
      <c r="R353" s="1053"/>
    </row>
    <row r="354">
      <c r="A354" s="1046" t="s">
        <v>3937</v>
      </c>
      <c r="B354" s="1048" t="s">
        <v>21008</v>
      </c>
      <c r="C354" s="1048" t="s">
        <v>85</v>
      </c>
      <c r="D354" s="1058" t="s">
        <v>45</v>
      </c>
      <c r="E354" s="1047" t="s">
        <v>11</v>
      </c>
      <c r="F354" s="1048" t="s">
        <v>15</v>
      </c>
      <c r="G354" s="1047" t="s">
        <v>20040</v>
      </c>
      <c r="H354" s="1047" t="s">
        <v>21009</v>
      </c>
      <c r="I354" s="1048" t="s">
        <v>20428</v>
      </c>
      <c r="J354" s="1049" t="s">
        <v>21010</v>
      </c>
      <c r="K354" s="1049" t="s">
        <v>21011</v>
      </c>
      <c r="L354" s="1049" t="s">
        <v>21012</v>
      </c>
      <c r="M354" s="1049" t="s">
        <v>21013</v>
      </c>
      <c r="N354" s="1076" t="s">
        <v>20101</v>
      </c>
      <c r="O354" s="1077" t="s">
        <v>398</v>
      </c>
      <c r="P354" s="1078" t="s">
        <v>95</v>
      </c>
      <c r="Q354" s="1052"/>
      <c r="R354" s="1053"/>
    </row>
    <row r="355">
      <c r="A355" s="1046" t="s">
        <v>3942</v>
      </c>
      <c r="B355" s="1048" t="s">
        <v>21008</v>
      </c>
      <c r="C355" s="1048" t="s">
        <v>85</v>
      </c>
      <c r="D355" s="1058" t="s">
        <v>45</v>
      </c>
      <c r="E355" s="1047" t="s">
        <v>11</v>
      </c>
      <c r="F355" s="1048" t="s">
        <v>15</v>
      </c>
      <c r="G355" s="1047" t="s">
        <v>20040</v>
      </c>
      <c r="H355" s="1047" t="s">
        <v>21009</v>
      </c>
      <c r="I355" s="1048" t="s">
        <v>20428</v>
      </c>
      <c r="J355" s="1049" t="s">
        <v>21010</v>
      </c>
      <c r="K355" s="1049" t="s">
        <v>21014</v>
      </c>
      <c r="L355" s="1049" t="s">
        <v>21012</v>
      </c>
      <c r="M355" s="1049" t="s">
        <v>21015</v>
      </c>
      <c r="N355" s="1076" t="s">
        <v>20101</v>
      </c>
      <c r="O355" s="1077" t="s">
        <v>398</v>
      </c>
      <c r="P355" s="1078" t="s">
        <v>95</v>
      </c>
      <c r="Q355" s="1052"/>
      <c r="R355" s="1053"/>
    </row>
    <row r="356">
      <c r="A356" s="1046" t="s">
        <v>3947</v>
      </c>
      <c r="B356" s="1047" t="s">
        <v>20727</v>
      </c>
      <c r="C356" s="1047" t="s">
        <v>19901</v>
      </c>
      <c r="D356" s="1047" t="s">
        <v>45</v>
      </c>
      <c r="E356" s="1047" t="s">
        <v>11</v>
      </c>
      <c r="F356" s="1048" t="s">
        <v>15</v>
      </c>
      <c r="G356" s="1047" t="s">
        <v>20040</v>
      </c>
      <c r="H356" s="1047" t="s">
        <v>20967</v>
      </c>
      <c r="I356" s="1048" t="s">
        <v>20428</v>
      </c>
      <c r="J356" s="1049" t="s">
        <v>20939</v>
      </c>
      <c r="K356" s="1049" t="s">
        <v>21016</v>
      </c>
      <c r="L356" s="1049" t="s">
        <v>21017</v>
      </c>
      <c r="M356" s="1049" t="s">
        <v>21018</v>
      </c>
      <c r="N356" s="1076" t="s">
        <v>20101</v>
      </c>
      <c r="O356" s="1077" t="s">
        <v>398</v>
      </c>
      <c r="P356" s="1078" t="s">
        <v>95</v>
      </c>
      <c r="Q356" s="1052"/>
      <c r="R356" s="1053"/>
    </row>
    <row r="357">
      <c r="A357" s="1046" t="s">
        <v>3951</v>
      </c>
      <c r="B357" s="1047" t="s">
        <v>20727</v>
      </c>
      <c r="C357" s="1047" t="s">
        <v>19901</v>
      </c>
      <c r="D357" s="1047" t="s">
        <v>45</v>
      </c>
      <c r="E357" s="1047" t="s">
        <v>11</v>
      </c>
      <c r="F357" s="1048" t="s">
        <v>15</v>
      </c>
      <c r="G357" s="1047" t="s">
        <v>20040</v>
      </c>
      <c r="H357" s="1047" t="s">
        <v>20967</v>
      </c>
      <c r="I357" s="1048" t="s">
        <v>20428</v>
      </c>
      <c r="J357" s="1049" t="s">
        <v>21019</v>
      </c>
      <c r="K357" s="1049" t="s">
        <v>21020</v>
      </c>
      <c r="L357" s="1049" t="s">
        <v>21021</v>
      </c>
      <c r="M357" s="1049" t="s">
        <v>21022</v>
      </c>
      <c r="N357" s="1076" t="s">
        <v>20101</v>
      </c>
      <c r="O357" s="1077" t="s">
        <v>398</v>
      </c>
      <c r="P357" s="1078" t="s">
        <v>95</v>
      </c>
      <c r="Q357" s="1052"/>
      <c r="R357" s="1053"/>
    </row>
    <row r="358">
      <c r="A358" s="1046" t="s">
        <v>3956</v>
      </c>
      <c r="B358" s="1063" t="s">
        <v>399</v>
      </c>
      <c r="C358" s="1058" t="s">
        <v>183</v>
      </c>
      <c r="D358" s="1063" t="s">
        <v>20056</v>
      </c>
      <c r="E358" s="1047" t="s">
        <v>11</v>
      </c>
      <c r="F358" s="1048" t="s">
        <v>15</v>
      </c>
      <c r="G358" s="1047" t="s">
        <v>20040</v>
      </c>
      <c r="H358" s="1047" t="s">
        <v>20967</v>
      </c>
      <c r="I358" s="1048" t="s">
        <v>20428</v>
      </c>
      <c r="J358" s="1054" t="s">
        <v>21023</v>
      </c>
      <c r="K358" s="1049" t="s">
        <v>21024</v>
      </c>
      <c r="L358" s="1054" t="s">
        <v>21025</v>
      </c>
      <c r="M358" s="1054" t="s">
        <v>21026</v>
      </c>
      <c r="N358" s="1076" t="s">
        <v>20101</v>
      </c>
      <c r="O358" s="1077" t="s">
        <v>398</v>
      </c>
      <c r="P358" s="1078" t="s">
        <v>95</v>
      </c>
      <c r="Q358" s="1052"/>
      <c r="R358" s="1053"/>
    </row>
    <row r="359">
      <c r="A359" s="1046" t="s">
        <v>3960</v>
      </c>
      <c r="B359" s="1063" t="s">
        <v>399</v>
      </c>
      <c r="C359" s="1058" t="s">
        <v>183</v>
      </c>
      <c r="D359" s="1063" t="s">
        <v>20056</v>
      </c>
      <c r="E359" s="1047" t="s">
        <v>11</v>
      </c>
      <c r="F359" s="1048" t="s">
        <v>15</v>
      </c>
      <c r="G359" s="1047" t="s">
        <v>20040</v>
      </c>
      <c r="H359" s="1047" t="s">
        <v>20967</v>
      </c>
      <c r="I359" s="1048" t="s">
        <v>20428</v>
      </c>
      <c r="J359" s="1054" t="s">
        <v>21027</v>
      </c>
      <c r="K359" s="1054" t="s">
        <v>21028</v>
      </c>
      <c r="L359" s="1054" t="s">
        <v>21029</v>
      </c>
      <c r="M359" s="1054" t="s">
        <v>21030</v>
      </c>
      <c r="N359" s="1076" t="s">
        <v>20101</v>
      </c>
      <c r="O359" s="1077" t="s">
        <v>398</v>
      </c>
      <c r="P359" s="1078" t="s">
        <v>95</v>
      </c>
      <c r="Q359" s="1052"/>
      <c r="R359" s="1053"/>
    </row>
    <row r="360">
      <c r="A360" s="1046" t="s">
        <v>3965</v>
      </c>
      <c r="B360" s="1063" t="s">
        <v>399</v>
      </c>
      <c r="C360" s="1058" t="s">
        <v>183</v>
      </c>
      <c r="D360" s="1063" t="s">
        <v>20056</v>
      </c>
      <c r="E360" s="1047" t="s">
        <v>11</v>
      </c>
      <c r="F360" s="1048" t="s">
        <v>15</v>
      </c>
      <c r="G360" s="1047" t="s">
        <v>20040</v>
      </c>
      <c r="H360" s="1047" t="s">
        <v>20967</v>
      </c>
      <c r="I360" s="1048" t="s">
        <v>20428</v>
      </c>
      <c r="J360" s="1054" t="s">
        <v>21031</v>
      </c>
      <c r="K360" s="1054" t="s">
        <v>21032</v>
      </c>
      <c r="L360" s="1054" t="s">
        <v>21033</v>
      </c>
      <c r="M360" s="1054" t="s">
        <v>21034</v>
      </c>
      <c r="N360" s="1064" t="s">
        <v>19907</v>
      </c>
      <c r="O360" s="1065" t="s">
        <v>20054</v>
      </c>
      <c r="P360" s="1065" t="s">
        <v>95</v>
      </c>
      <c r="Q360" s="1052"/>
      <c r="R360" s="1053"/>
    </row>
    <row r="361">
      <c r="A361" s="1046" t="s">
        <v>3970</v>
      </c>
      <c r="B361" s="1063" t="s">
        <v>399</v>
      </c>
      <c r="C361" s="1058" t="s">
        <v>183</v>
      </c>
      <c r="D361" s="1063" t="s">
        <v>20056</v>
      </c>
      <c r="E361" s="1047" t="s">
        <v>11</v>
      </c>
      <c r="F361" s="1048" t="s">
        <v>15</v>
      </c>
      <c r="G361" s="1047" t="s">
        <v>20040</v>
      </c>
      <c r="H361" s="1047" t="s">
        <v>20967</v>
      </c>
      <c r="I361" s="1048" t="s">
        <v>20428</v>
      </c>
      <c r="J361" s="1054" t="s">
        <v>21035</v>
      </c>
      <c r="K361" s="1054" t="s">
        <v>21036</v>
      </c>
      <c r="L361" s="1054" t="s">
        <v>21033</v>
      </c>
      <c r="M361" s="1054" t="s">
        <v>21037</v>
      </c>
      <c r="N361" s="1064" t="s">
        <v>19907</v>
      </c>
      <c r="O361" s="1065" t="s">
        <v>20054</v>
      </c>
      <c r="P361" s="1065" t="s">
        <v>95</v>
      </c>
      <c r="Q361" s="1052"/>
      <c r="R361" s="1053"/>
    </row>
    <row r="362">
      <c r="A362" s="1046" t="s">
        <v>3974</v>
      </c>
      <c r="B362" s="1063" t="s">
        <v>399</v>
      </c>
      <c r="C362" s="1058" t="s">
        <v>183</v>
      </c>
      <c r="D362" s="1063" t="s">
        <v>20056</v>
      </c>
      <c r="E362" s="1047" t="s">
        <v>11</v>
      </c>
      <c r="F362" s="1048" t="s">
        <v>15</v>
      </c>
      <c r="G362" s="1047" t="s">
        <v>20040</v>
      </c>
      <c r="H362" s="1047" t="s">
        <v>20967</v>
      </c>
      <c r="I362" s="1048" t="s">
        <v>20428</v>
      </c>
      <c r="J362" s="1054" t="s">
        <v>21038</v>
      </c>
      <c r="K362" s="1054" t="s">
        <v>21039</v>
      </c>
      <c r="L362" s="1054" t="s">
        <v>21033</v>
      </c>
      <c r="M362" s="1054" t="s">
        <v>21040</v>
      </c>
      <c r="N362" s="1064" t="s">
        <v>19907</v>
      </c>
      <c r="O362" s="1065" t="s">
        <v>20054</v>
      </c>
      <c r="P362" s="1065" t="s">
        <v>95</v>
      </c>
      <c r="Q362" s="1052"/>
      <c r="R362" s="1053"/>
    </row>
    <row r="363">
      <c r="A363" s="1046" t="s">
        <v>3979</v>
      </c>
      <c r="B363" s="1063" t="s">
        <v>399</v>
      </c>
      <c r="C363" s="1058" t="s">
        <v>183</v>
      </c>
      <c r="D363" s="1063" t="s">
        <v>20056</v>
      </c>
      <c r="E363" s="1047" t="s">
        <v>11</v>
      </c>
      <c r="F363" s="1048" t="s">
        <v>15</v>
      </c>
      <c r="G363" s="1047" t="s">
        <v>20040</v>
      </c>
      <c r="H363" s="1047" t="s">
        <v>20967</v>
      </c>
      <c r="I363" s="1048" t="s">
        <v>20428</v>
      </c>
      <c r="J363" s="1054" t="s">
        <v>21041</v>
      </c>
      <c r="K363" s="1054" t="s">
        <v>21042</v>
      </c>
      <c r="L363" s="1054" t="s">
        <v>21043</v>
      </c>
      <c r="M363" s="1054" t="s">
        <v>21044</v>
      </c>
      <c r="N363" s="1064" t="s">
        <v>19907</v>
      </c>
      <c r="O363" s="1065" t="s">
        <v>20054</v>
      </c>
      <c r="P363" s="1065" t="s">
        <v>95</v>
      </c>
      <c r="Q363" s="1052"/>
      <c r="R363" s="1053"/>
    </row>
    <row r="364">
      <c r="A364" s="1046" t="s">
        <v>3984</v>
      </c>
      <c r="B364" s="1063" t="s">
        <v>399</v>
      </c>
      <c r="C364" s="1058" t="s">
        <v>183</v>
      </c>
      <c r="D364" s="1063" t="s">
        <v>20056</v>
      </c>
      <c r="E364" s="1047" t="s">
        <v>11</v>
      </c>
      <c r="F364" s="1048" t="s">
        <v>15</v>
      </c>
      <c r="G364" s="1047" t="s">
        <v>20040</v>
      </c>
      <c r="H364" s="1047" t="s">
        <v>20967</v>
      </c>
      <c r="I364" s="1048" t="s">
        <v>20428</v>
      </c>
      <c r="J364" s="1054" t="s">
        <v>21045</v>
      </c>
      <c r="K364" s="1054" t="s">
        <v>21046</v>
      </c>
      <c r="L364" s="1054" t="s">
        <v>21047</v>
      </c>
      <c r="M364" s="1054" t="s">
        <v>21048</v>
      </c>
      <c r="N364" s="1064" t="s">
        <v>19907</v>
      </c>
      <c r="O364" s="1065" t="s">
        <v>20054</v>
      </c>
      <c r="P364" s="1065" t="s">
        <v>95</v>
      </c>
      <c r="Q364" s="1052"/>
      <c r="R364" s="1053"/>
    </row>
    <row r="365">
      <c r="A365" s="1046" t="s">
        <v>3989</v>
      </c>
      <c r="B365" s="1063" t="s">
        <v>399</v>
      </c>
      <c r="C365" s="1058" t="s">
        <v>183</v>
      </c>
      <c r="D365" s="1063" t="s">
        <v>20056</v>
      </c>
      <c r="E365" s="1047" t="s">
        <v>11</v>
      </c>
      <c r="F365" s="1048" t="s">
        <v>15</v>
      </c>
      <c r="G365" s="1047" t="s">
        <v>20040</v>
      </c>
      <c r="H365" s="1047" t="s">
        <v>20967</v>
      </c>
      <c r="I365" s="1048" t="s">
        <v>20428</v>
      </c>
      <c r="J365" s="1054" t="s">
        <v>21049</v>
      </c>
      <c r="K365" s="1054" t="s">
        <v>21050</v>
      </c>
      <c r="L365" s="1054" t="s">
        <v>21051</v>
      </c>
      <c r="M365" s="1054" t="s">
        <v>21052</v>
      </c>
      <c r="N365" s="1064" t="s">
        <v>19907</v>
      </c>
      <c r="O365" s="1065" t="s">
        <v>20054</v>
      </c>
      <c r="P365" s="1065" t="s">
        <v>95</v>
      </c>
      <c r="Q365" s="1052"/>
      <c r="R365" s="1053"/>
    </row>
    <row r="366">
      <c r="A366" s="1046" t="s">
        <v>3994</v>
      </c>
      <c r="B366" s="1063" t="s">
        <v>399</v>
      </c>
      <c r="C366" s="1058" t="s">
        <v>183</v>
      </c>
      <c r="D366" s="1063" t="s">
        <v>20056</v>
      </c>
      <c r="E366" s="1047" t="s">
        <v>11</v>
      </c>
      <c r="F366" s="1048" t="s">
        <v>15</v>
      </c>
      <c r="G366" s="1047" t="s">
        <v>20040</v>
      </c>
      <c r="H366" s="1047" t="s">
        <v>20967</v>
      </c>
      <c r="I366" s="1048" t="s">
        <v>20428</v>
      </c>
      <c r="J366" s="1054" t="s">
        <v>21049</v>
      </c>
      <c r="K366" s="1054" t="s">
        <v>21053</v>
      </c>
      <c r="L366" s="1054" t="s">
        <v>21054</v>
      </c>
      <c r="M366" s="1054" t="s">
        <v>21055</v>
      </c>
      <c r="N366" s="1064" t="s">
        <v>19907</v>
      </c>
      <c r="O366" s="1065" t="s">
        <v>20054</v>
      </c>
      <c r="P366" s="1065" t="s">
        <v>95</v>
      </c>
      <c r="Q366" s="1052"/>
      <c r="R366" s="1053"/>
    </row>
    <row r="367">
      <c r="A367" s="1046" t="s">
        <v>3999</v>
      </c>
      <c r="B367" s="1063" t="s">
        <v>399</v>
      </c>
      <c r="C367" s="1058" t="s">
        <v>183</v>
      </c>
      <c r="D367" s="1063" t="s">
        <v>20056</v>
      </c>
      <c r="E367" s="1047" t="s">
        <v>11</v>
      </c>
      <c r="F367" s="1048" t="s">
        <v>15</v>
      </c>
      <c r="G367" s="1047" t="s">
        <v>20040</v>
      </c>
      <c r="H367" s="1047" t="s">
        <v>20967</v>
      </c>
      <c r="I367" s="1048" t="s">
        <v>20428</v>
      </c>
      <c r="J367" s="1054" t="s">
        <v>21056</v>
      </c>
      <c r="K367" s="1054" t="s">
        <v>21053</v>
      </c>
      <c r="L367" s="1054" t="s">
        <v>21054</v>
      </c>
      <c r="M367" s="1054" t="s">
        <v>21057</v>
      </c>
      <c r="N367" s="1064" t="s">
        <v>19907</v>
      </c>
      <c r="O367" s="1065" t="s">
        <v>20054</v>
      </c>
      <c r="P367" s="1065" t="s">
        <v>95</v>
      </c>
      <c r="Q367" s="1052"/>
      <c r="R367" s="1053"/>
    </row>
    <row r="368">
      <c r="A368" s="1046" t="s">
        <v>4002</v>
      </c>
      <c r="B368" s="1063" t="s">
        <v>399</v>
      </c>
      <c r="C368" s="1058" t="s">
        <v>183</v>
      </c>
      <c r="D368" s="1063" t="s">
        <v>20056</v>
      </c>
      <c r="E368" s="1047" t="s">
        <v>11</v>
      </c>
      <c r="F368" s="1048" t="s">
        <v>15</v>
      </c>
      <c r="G368" s="1047" t="s">
        <v>20040</v>
      </c>
      <c r="H368" s="1047" t="s">
        <v>20967</v>
      </c>
      <c r="I368" s="1048" t="s">
        <v>20428</v>
      </c>
      <c r="J368" s="1054" t="s">
        <v>21049</v>
      </c>
      <c r="K368" s="1054" t="s">
        <v>21058</v>
      </c>
      <c r="L368" s="1054" t="s">
        <v>21059</v>
      </c>
      <c r="M368" s="1054" t="s">
        <v>21060</v>
      </c>
      <c r="N368" s="1064" t="s">
        <v>19907</v>
      </c>
      <c r="O368" s="1065" t="s">
        <v>20054</v>
      </c>
      <c r="P368" s="1065" t="s">
        <v>95</v>
      </c>
      <c r="Q368" s="1052"/>
      <c r="R368" s="1053"/>
    </row>
    <row r="369">
      <c r="A369" s="1046" t="s">
        <v>4006</v>
      </c>
      <c r="B369" s="1063" t="s">
        <v>399</v>
      </c>
      <c r="C369" s="1058" t="s">
        <v>183</v>
      </c>
      <c r="D369" s="1063" t="s">
        <v>20056</v>
      </c>
      <c r="E369" s="1047" t="s">
        <v>11</v>
      </c>
      <c r="F369" s="1048" t="s">
        <v>15</v>
      </c>
      <c r="G369" s="1047" t="s">
        <v>20040</v>
      </c>
      <c r="H369" s="1047" t="s">
        <v>20967</v>
      </c>
      <c r="I369" s="1048" t="s">
        <v>20428</v>
      </c>
      <c r="J369" s="1054" t="s">
        <v>21061</v>
      </c>
      <c r="K369" s="1054" t="s">
        <v>21062</v>
      </c>
      <c r="L369" s="1054" t="s">
        <v>21063</v>
      </c>
      <c r="M369" s="1054" t="s">
        <v>21064</v>
      </c>
      <c r="N369" s="1064" t="s">
        <v>19907</v>
      </c>
      <c r="O369" s="1065" t="s">
        <v>20054</v>
      </c>
      <c r="P369" s="1065" t="s">
        <v>95</v>
      </c>
      <c r="Q369" s="1052"/>
      <c r="R369" s="1053"/>
    </row>
    <row r="370">
      <c r="A370" s="1046" t="s">
        <v>4009</v>
      </c>
      <c r="B370" s="1063" t="s">
        <v>399</v>
      </c>
      <c r="C370" s="1058" t="s">
        <v>183</v>
      </c>
      <c r="D370" s="1063" t="s">
        <v>20056</v>
      </c>
      <c r="E370" s="1047" t="s">
        <v>11</v>
      </c>
      <c r="F370" s="1048" t="s">
        <v>15</v>
      </c>
      <c r="G370" s="1047" t="s">
        <v>20040</v>
      </c>
      <c r="H370" s="1047" t="s">
        <v>20967</v>
      </c>
      <c r="I370" s="1048" t="s">
        <v>20428</v>
      </c>
      <c r="J370" s="1054" t="s">
        <v>21065</v>
      </c>
      <c r="K370" s="1054" t="s">
        <v>21066</v>
      </c>
      <c r="L370" s="1054" t="s">
        <v>21067</v>
      </c>
      <c r="M370" s="1054" t="s">
        <v>21068</v>
      </c>
      <c r="N370" s="1064" t="s">
        <v>19907</v>
      </c>
      <c r="O370" s="1065" t="s">
        <v>20054</v>
      </c>
      <c r="P370" s="1065" t="s">
        <v>95</v>
      </c>
      <c r="Q370" s="1052"/>
      <c r="R370" s="1053"/>
    </row>
    <row r="371">
      <c r="A371" s="1046" t="s">
        <v>4013</v>
      </c>
      <c r="B371" s="1063" t="s">
        <v>399</v>
      </c>
      <c r="C371" s="1058" t="s">
        <v>183</v>
      </c>
      <c r="D371" s="1063" t="s">
        <v>20056</v>
      </c>
      <c r="E371" s="1047" t="s">
        <v>11</v>
      </c>
      <c r="F371" s="1048" t="s">
        <v>15</v>
      </c>
      <c r="G371" s="1047" t="s">
        <v>20040</v>
      </c>
      <c r="H371" s="1047" t="s">
        <v>20967</v>
      </c>
      <c r="I371" s="1048" t="s">
        <v>20428</v>
      </c>
      <c r="J371" s="1054" t="s">
        <v>21065</v>
      </c>
      <c r="K371" s="1054" t="s">
        <v>21069</v>
      </c>
      <c r="L371" s="1054" t="s">
        <v>21070</v>
      </c>
      <c r="M371" s="1054" t="s">
        <v>21071</v>
      </c>
      <c r="N371" s="1064" t="s">
        <v>19907</v>
      </c>
      <c r="O371" s="1065" t="s">
        <v>20054</v>
      </c>
      <c r="P371" s="1065" t="s">
        <v>95</v>
      </c>
      <c r="Q371" s="1052"/>
      <c r="R371" s="1053"/>
    </row>
    <row r="372">
      <c r="A372" s="1046" t="s">
        <v>4017</v>
      </c>
      <c r="B372" s="1047" t="s">
        <v>20727</v>
      </c>
      <c r="C372" s="1047" t="s">
        <v>19901</v>
      </c>
      <c r="D372" s="1047" t="s">
        <v>45</v>
      </c>
      <c r="E372" s="1047" t="s">
        <v>11</v>
      </c>
      <c r="F372" s="1048" t="s">
        <v>15</v>
      </c>
      <c r="G372" s="1047" t="s">
        <v>20040</v>
      </c>
      <c r="H372" s="1047" t="s">
        <v>20967</v>
      </c>
      <c r="I372" s="1048" t="s">
        <v>20428</v>
      </c>
      <c r="J372" s="1049" t="s">
        <v>21072</v>
      </c>
      <c r="K372" s="1049" t="s">
        <v>21073</v>
      </c>
      <c r="L372" s="1049" t="s">
        <v>21074</v>
      </c>
      <c r="M372" s="1049" t="s">
        <v>21075</v>
      </c>
      <c r="N372" s="1050" t="s">
        <v>19934</v>
      </c>
      <c r="O372" s="1050" t="s">
        <v>20054</v>
      </c>
      <c r="P372" s="1051" t="s">
        <v>95</v>
      </c>
      <c r="Q372" s="1052"/>
      <c r="R372" s="1053"/>
    </row>
    <row r="373">
      <c r="A373" s="1046" t="s">
        <v>4022</v>
      </c>
      <c r="B373" s="1047" t="s">
        <v>20727</v>
      </c>
      <c r="C373" s="1047" t="s">
        <v>19901</v>
      </c>
      <c r="D373" s="1047" t="s">
        <v>45</v>
      </c>
      <c r="E373" s="1047" t="s">
        <v>11</v>
      </c>
      <c r="F373" s="1048" t="s">
        <v>15</v>
      </c>
      <c r="G373" s="1047" t="s">
        <v>20040</v>
      </c>
      <c r="H373" s="1047" t="s">
        <v>20967</v>
      </c>
      <c r="I373" s="1048" t="s">
        <v>20428</v>
      </c>
      <c r="J373" s="1049" t="s">
        <v>20939</v>
      </c>
      <c r="K373" s="1049" t="s">
        <v>21076</v>
      </c>
      <c r="L373" s="1049" t="s">
        <v>21077</v>
      </c>
      <c r="M373" s="1049" t="s">
        <v>21078</v>
      </c>
      <c r="N373" s="1050" t="s">
        <v>19934</v>
      </c>
      <c r="O373" s="1050" t="s">
        <v>20054</v>
      </c>
      <c r="P373" s="1051" t="s">
        <v>95</v>
      </c>
      <c r="Q373" s="1052"/>
      <c r="R373" s="1053"/>
    </row>
    <row r="374">
      <c r="A374" s="1046" t="s">
        <v>4027</v>
      </c>
      <c r="B374" s="1047" t="s">
        <v>20727</v>
      </c>
      <c r="C374" s="1047" t="s">
        <v>19901</v>
      </c>
      <c r="D374" s="1047" t="s">
        <v>45</v>
      </c>
      <c r="E374" s="1047" t="s">
        <v>11</v>
      </c>
      <c r="F374" s="1048" t="s">
        <v>15</v>
      </c>
      <c r="G374" s="1047" t="s">
        <v>20040</v>
      </c>
      <c r="H374" s="1047" t="s">
        <v>20967</v>
      </c>
      <c r="I374" s="1048" t="s">
        <v>20428</v>
      </c>
      <c r="J374" s="1049" t="s">
        <v>21079</v>
      </c>
      <c r="K374" s="1049" t="s">
        <v>21080</v>
      </c>
      <c r="L374" s="1049" t="s">
        <v>21081</v>
      </c>
      <c r="M374" s="1049" t="s">
        <v>21082</v>
      </c>
      <c r="N374" s="1064" t="s">
        <v>20117</v>
      </c>
      <c r="O374" s="1065" t="s">
        <v>20054</v>
      </c>
      <c r="P374" s="1065" t="s">
        <v>95</v>
      </c>
      <c r="Q374" s="1052"/>
      <c r="R374" s="1053"/>
    </row>
    <row r="375">
      <c r="A375" s="1046" t="s">
        <v>4031</v>
      </c>
      <c r="B375" s="1047" t="s">
        <v>20805</v>
      </c>
      <c r="C375" s="1047" t="s">
        <v>2315</v>
      </c>
      <c r="D375" s="1047" t="s">
        <v>45</v>
      </c>
      <c r="E375" s="1047" t="s">
        <v>11</v>
      </c>
      <c r="F375" s="1048" t="s">
        <v>15</v>
      </c>
      <c r="G375" s="1047" t="s">
        <v>20040</v>
      </c>
      <c r="H375" s="1047" t="s">
        <v>20967</v>
      </c>
      <c r="I375" s="1048" t="s">
        <v>20428</v>
      </c>
      <c r="J375" s="1049" t="s">
        <v>21083</v>
      </c>
      <c r="K375" s="1049" t="s">
        <v>21084</v>
      </c>
      <c r="L375" s="1049" t="s">
        <v>21085</v>
      </c>
      <c r="M375" s="1049" t="s">
        <v>21086</v>
      </c>
      <c r="N375" s="1064" t="s">
        <v>20117</v>
      </c>
      <c r="O375" s="1065" t="s">
        <v>20054</v>
      </c>
      <c r="P375" s="1065" t="s">
        <v>95</v>
      </c>
      <c r="Q375" s="1052"/>
      <c r="R375" s="1053"/>
    </row>
    <row r="376">
      <c r="A376" s="1046" t="s">
        <v>4036</v>
      </c>
      <c r="B376" s="1047" t="s">
        <v>20805</v>
      </c>
      <c r="C376" s="1047" t="s">
        <v>2315</v>
      </c>
      <c r="D376" s="1047" t="s">
        <v>45</v>
      </c>
      <c r="E376" s="1047" t="s">
        <v>11</v>
      </c>
      <c r="F376" s="1048" t="s">
        <v>15</v>
      </c>
      <c r="G376" s="1047" t="s">
        <v>20040</v>
      </c>
      <c r="H376" s="1047" t="s">
        <v>20967</v>
      </c>
      <c r="I376" s="1048" t="s">
        <v>20428</v>
      </c>
      <c r="J376" s="1049" t="s">
        <v>21087</v>
      </c>
      <c r="K376" s="1049" t="s">
        <v>21088</v>
      </c>
      <c r="L376" s="1049" t="s">
        <v>21089</v>
      </c>
      <c r="M376" s="1049" t="s">
        <v>21090</v>
      </c>
      <c r="N376" s="1064" t="s">
        <v>20117</v>
      </c>
      <c r="O376" s="1065" t="s">
        <v>20054</v>
      </c>
      <c r="P376" s="1065" t="s">
        <v>95</v>
      </c>
      <c r="Q376" s="1052"/>
      <c r="R376" s="1053"/>
    </row>
    <row r="377">
      <c r="A377" s="1046" t="s">
        <v>4041</v>
      </c>
      <c r="B377" s="1047" t="s">
        <v>20805</v>
      </c>
      <c r="C377" s="1047" t="s">
        <v>2315</v>
      </c>
      <c r="D377" s="1047" t="s">
        <v>45</v>
      </c>
      <c r="E377" s="1047" t="s">
        <v>11</v>
      </c>
      <c r="F377" s="1048" t="s">
        <v>15</v>
      </c>
      <c r="G377" s="1047" t="s">
        <v>20040</v>
      </c>
      <c r="H377" s="1047" t="s">
        <v>20967</v>
      </c>
      <c r="I377" s="1048" t="s">
        <v>20428</v>
      </c>
      <c r="J377" s="1049" t="s">
        <v>21091</v>
      </c>
      <c r="K377" s="1049" t="s">
        <v>21092</v>
      </c>
      <c r="L377" s="1049" t="s">
        <v>21093</v>
      </c>
      <c r="M377" s="1049" t="s">
        <v>21094</v>
      </c>
      <c r="N377" s="1064" t="s">
        <v>20117</v>
      </c>
      <c r="O377" s="1065" t="s">
        <v>20054</v>
      </c>
      <c r="P377" s="1065" t="s">
        <v>95</v>
      </c>
      <c r="Q377" s="1052"/>
      <c r="R377" s="1053"/>
    </row>
    <row r="378">
      <c r="A378" s="1046" t="s">
        <v>4046</v>
      </c>
      <c r="B378" s="1047" t="s">
        <v>20805</v>
      </c>
      <c r="C378" s="1047" t="s">
        <v>2315</v>
      </c>
      <c r="D378" s="1047" t="s">
        <v>45</v>
      </c>
      <c r="E378" s="1047" t="s">
        <v>11</v>
      </c>
      <c r="F378" s="1048" t="s">
        <v>15</v>
      </c>
      <c r="G378" s="1047" t="s">
        <v>20040</v>
      </c>
      <c r="H378" s="1047" t="s">
        <v>20967</v>
      </c>
      <c r="I378" s="1048" t="s">
        <v>20428</v>
      </c>
      <c r="J378" s="1049" t="s">
        <v>21095</v>
      </c>
      <c r="K378" s="1049" t="s">
        <v>21096</v>
      </c>
      <c r="L378" s="1049" t="s">
        <v>21097</v>
      </c>
      <c r="M378" s="1049" t="s">
        <v>21098</v>
      </c>
      <c r="N378" s="1064" t="s">
        <v>20117</v>
      </c>
      <c r="O378" s="1065" t="s">
        <v>20054</v>
      </c>
      <c r="P378" s="1065" t="s">
        <v>95</v>
      </c>
      <c r="Q378" s="1052"/>
      <c r="R378" s="1053"/>
    </row>
    <row r="379">
      <c r="A379" s="1046" t="s">
        <v>4050</v>
      </c>
      <c r="B379" s="1047" t="s">
        <v>21099</v>
      </c>
      <c r="C379" s="1047" t="s">
        <v>16323</v>
      </c>
      <c r="D379" s="1047" t="s">
        <v>21100</v>
      </c>
      <c r="E379" s="1047" t="s">
        <v>11</v>
      </c>
      <c r="F379" s="1048" t="s">
        <v>15</v>
      </c>
      <c r="G379" s="1047" t="s">
        <v>20040</v>
      </c>
      <c r="H379" s="1047" t="s">
        <v>20967</v>
      </c>
      <c r="I379" s="1048" t="s">
        <v>20428</v>
      </c>
      <c r="J379" s="1049" t="s">
        <v>21101</v>
      </c>
      <c r="K379" s="1049" t="s">
        <v>21102</v>
      </c>
      <c r="L379" s="1049" t="s">
        <v>21103</v>
      </c>
      <c r="M379" s="1049" t="s">
        <v>21104</v>
      </c>
      <c r="N379" s="1064" t="s">
        <v>20117</v>
      </c>
      <c r="O379" s="1065" t="s">
        <v>20054</v>
      </c>
      <c r="P379" s="1065" t="s">
        <v>95</v>
      </c>
      <c r="Q379" s="1052"/>
      <c r="R379" s="1053"/>
    </row>
    <row r="380">
      <c r="A380" s="1046" t="s">
        <v>4055</v>
      </c>
      <c r="B380" s="1047" t="s">
        <v>21105</v>
      </c>
      <c r="C380" s="1047" t="s">
        <v>5263</v>
      </c>
      <c r="D380" s="1047" t="s">
        <v>45</v>
      </c>
      <c r="E380" s="1047" t="s">
        <v>11</v>
      </c>
      <c r="F380" s="1048" t="s">
        <v>15</v>
      </c>
      <c r="G380" s="1047" t="s">
        <v>20040</v>
      </c>
      <c r="H380" s="1047" t="s">
        <v>20967</v>
      </c>
      <c r="I380" s="1048" t="s">
        <v>20428</v>
      </c>
      <c r="J380" s="1049" t="s">
        <v>21106</v>
      </c>
      <c r="K380" s="1049" t="s">
        <v>21107</v>
      </c>
      <c r="L380" s="1049" t="s">
        <v>21108</v>
      </c>
      <c r="M380" s="1049" t="s">
        <v>21109</v>
      </c>
      <c r="N380" s="1064" t="s">
        <v>20117</v>
      </c>
      <c r="O380" s="1065" t="s">
        <v>20054</v>
      </c>
      <c r="P380" s="1065" t="s">
        <v>95</v>
      </c>
      <c r="Q380" s="1052"/>
      <c r="R380" s="1053"/>
    </row>
    <row r="381">
      <c r="A381" s="1046" t="s">
        <v>4059</v>
      </c>
      <c r="B381" s="1047" t="s">
        <v>21105</v>
      </c>
      <c r="C381" s="1047" t="s">
        <v>5263</v>
      </c>
      <c r="D381" s="1047" t="s">
        <v>45</v>
      </c>
      <c r="E381" s="1047" t="s">
        <v>11</v>
      </c>
      <c r="F381" s="1048" t="s">
        <v>15</v>
      </c>
      <c r="G381" s="1047" t="s">
        <v>20040</v>
      </c>
      <c r="H381" s="1047" t="s">
        <v>20967</v>
      </c>
      <c r="I381" s="1048" t="s">
        <v>20428</v>
      </c>
      <c r="J381" s="1049" t="s">
        <v>21106</v>
      </c>
      <c r="K381" s="1049" t="s">
        <v>21110</v>
      </c>
      <c r="L381" s="1049" t="s">
        <v>21111</v>
      </c>
      <c r="M381" s="1049" t="s">
        <v>21112</v>
      </c>
      <c r="N381" s="1064" t="s">
        <v>20117</v>
      </c>
      <c r="O381" s="1065" t="s">
        <v>20054</v>
      </c>
      <c r="P381" s="1065" t="s">
        <v>95</v>
      </c>
      <c r="Q381" s="1052"/>
      <c r="R381" s="1053"/>
    </row>
    <row r="382">
      <c r="A382" s="1046" t="s">
        <v>4063</v>
      </c>
      <c r="B382" s="1047" t="s">
        <v>21105</v>
      </c>
      <c r="C382" s="1047" t="s">
        <v>5263</v>
      </c>
      <c r="D382" s="1047" t="s">
        <v>45</v>
      </c>
      <c r="E382" s="1047" t="s">
        <v>11</v>
      </c>
      <c r="F382" s="1048" t="s">
        <v>15</v>
      </c>
      <c r="G382" s="1047" t="s">
        <v>20040</v>
      </c>
      <c r="H382" s="1047" t="s">
        <v>20967</v>
      </c>
      <c r="I382" s="1048" t="s">
        <v>20428</v>
      </c>
      <c r="J382" s="1049" t="s">
        <v>21113</v>
      </c>
      <c r="K382" s="1049" t="s">
        <v>21114</v>
      </c>
      <c r="L382" s="1049" t="s">
        <v>21115</v>
      </c>
      <c r="M382" s="1049" t="s">
        <v>21116</v>
      </c>
      <c r="N382" s="1064" t="s">
        <v>20117</v>
      </c>
      <c r="O382" s="1065" t="s">
        <v>20054</v>
      </c>
      <c r="P382" s="1065" t="s">
        <v>95</v>
      </c>
      <c r="Q382" s="1052"/>
      <c r="R382" s="1053"/>
    </row>
    <row r="383">
      <c r="A383" s="1046" t="s">
        <v>4068</v>
      </c>
      <c r="B383" s="1047" t="s">
        <v>21105</v>
      </c>
      <c r="C383" s="1047" t="s">
        <v>5263</v>
      </c>
      <c r="D383" s="1047" t="s">
        <v>45</v>
      </c>
      <c r="E383" s="1047" t="s">
        <v>11</v>
      </c>
      <c r="F383" s="1048" t="s">
        <v>15</v>
      </c>
      <c r="G383" s="1047" t="s">
        <v>20040</v>
      </c>
      <c r="H383" s="1047" t="s">
        <v>20967</v>
      </c>
      <c r="I383" s="1048" t="s">
        <v>20428</v>
      </c>
      <c r="J383" s="1049" t="s">
        <v>21117</v>
      </c>
      <c r="K383" s="1049" t="s">
        <v>21118</v>
      </c>
      <c r="L383" s="1049" t="s">
        <v>21119</v>
      </c>
      <c r="M383" s="1049" t="s">
        <v>21120</v>
      </c>
      <c r="N383" s="1064" t="s">
        <v>20117</v>
      </c>
      <c r="O383" s="1065" t="s">
        <v>20054</v>
      </c>
      <c r="P383" s="1065" t="s">
        <v>95</v>
      </c>
      <c r="Q383" s="1052"/>
      <c r="R383" s="1053"/>
    </row>
    <row r="384">
      <c r="A384" s="1046" t="s">
        <v>4073</v>
      </c>
      <c r="B384" s="1047" t="s">
        <v>20950</v>
      </c>
      <c r="C384" s="1047" t="s">
        <v>8438</v>
      </c>
      <c r="D384" s="1047" t="s">
        <v>45</v>
      </c>
      <c r="E384" s="1047" t="s">
        <v>11</v>
      </c>
      <c r="F384" s="1048" t="s">
        <v>15</v>
      </c>
      <c r="G384" s="1047" t="s">
        <v>20040</v>
      </c>
      <c r="H384" s="1047" t="s">
        <v>20967</v>
      </c>
      <c r="I384" s="1048" t="s">
        <v>20428</v>
      </c>
      <c r="J384" s="1049" t="s">
        <v>21121</v>
      </c>
      <c r="K384" s="1049" t="s">
        <v>21122</v>
      </c>
      <c r="L384" s="1049" t="s">
        <v>21123</v>
      </c>
      <c r="M384" s="1049" t="s">
        <v>21124</v>
      </c>
      <c r="N384" s="1064" t="s">
        <v>20117</v>
      </c>
      <c r="O384" s="1065" t="s">
        <v>20054</v>
      </c>
      <c r="P384" s="1065" t="s">
        <v>95</v>
      </c>
      <c r="Q384" s="1052"/>
      <c r="R384" s="1053"/>
    </row>
    <row r="385">
      <c r="A385" s="1046" t="s">
        <v>4078</v>
      </c>
      <c r="B385" s="1047" t="s">
        <v>20950</v>
      </c>
      <c r="C385" s="1047" t="s">
        <v>8438</v>
      </c>
      <c r="D385" s="1047" t="s">
        <v>45</v>
      </c>
      <c r="E385" s="1047" t="s">
        <v>11</v>
      </c>
      <c r="F385" s="1048" t="s">
        <v>15</v>
      </c>
      <c r="G385" s="1047" t="s">
        <v>20040</v>
      </c>
      <c r="H385" s="1047" t="s">
        <v>20967</v>
      </c>
      <c r="I385" s="1048" t="s">
        <v>20428</v>
      </c>
      <c r="J385" s="1049" t="s">
        <v>21125</v>
      </c>
      <c r="K385" s="1049" t="s">
        <v>21126</v>
      </c>
      <c r="L385" s="1049" t="s">
        <v>21127</v>
      </c>
      <c r="M385" s="1049" t="s">
        <v>21128</v>
      </c>
      <c r="N385" s="1064" t="s">
        <v>20117</v>
      </c>
      <c r="O385" s="1065" t="s">
        <v>20054</v>
      </c>
      <c r="P385" s="1065" t="s">
        <v>95</v>
      </c>
      <c r="Q385" s="1052"/>
      <c r="R385" s="1053"/>
    </row>
    <row r="386">
      <c r="A386" s="1046" t="s">
        <v>4083</v>
      </c>
      <c r="B386" s="1063" t="s">
        <v>20506</v>
      </c>
      <c r="C386" s="1063" t="s">
        <v>20507</v>
      </c>
      <c r="D386" s="1063" t="s">
        <v>45</v>
      </c>
      <c r="E386" s="1047" t="s">
        <v>12</v>
      </c>
      <c r="F386" s="1048" t="s">
        <v>15</v>
      </c>
      <c r="G386" s="1047" t="s">
        <v>20040</v>
      </c>
      <c r="H386" s="1047" t="s">
        <v>20967</v>
      </c>
      <c r="I386" s="1048" t="s">
        <v>20428</v>
      </c>
      <c r="J386" s="1054" t="s">
        <v>21129</v>
      </c>
      <c r="K386" s="1049" t="s">
        <v>21130</v>
      </c>
      <c r="L386" s="1054" t="s">
        <v>21131</v>
      </c>
      <c r="M386" s="1054" t="s">
        <v>21132</v>
      </c>
      <c r="N386" s="1064" t="s">
        <v>20117</v>
      </c>
      <c r="O386" s="1065" t="s">
        <v>20054</v>
      </c>
      <c r="P386" s="1065" t="s">
        <v>95</v>
      </c>
      <c r="Q386" s="1052"/>
      <c r="R386" s="1053"/>
    </row>
    <row r="387">
      <c r="A387" s="1046" t="s">
        <v>4088</v>
      </c>
      <c r="B387" s="1063" t="s">
        <v>21133</v>
      </c>
      <c r="C387" s="1063" t="s">
        <v>20507</v>
      </c>
      <c r="D387" s="1063" t="s">
        <v>45</v>
      </c>
      <c r="E387" s="1047" t="s">
        <v>11</v>
      </c>
      <c r="F387" s="1048" t="s">
        <v>15</v>
      </c>
      <c r="G387" s="1047" t="s">
        <v>20040</v>
      </c>
      <c r="H387" s="1047" t="s">
        <v>20967</v>
      </c>
      <c r="I387" s="1048" t="s">
        <v>20428</v>
      </c>
      <c r="J387" s="1054" t="s">
        <v>21134</v>
      </c>
      <c r="K387" s="1049" t="s">
        <v>21135</v>
      </c>
      <c r="L387" s="1054" t="s">
        <v>21136</v>
      </c>
      <c r="M387" s="1054" t="s">
        <v>21137</v>
      </c>
      <c r="N387" s="1076" t="s">
        <v>20101</v>
      </c>
      <c r="O387" s="1077" t="s">
        <v>398</v>
      </c>
      <c r="P387" s="1078" t="s">
        <v>95</v>
      </c>
      <c r="Q387" s="1052"/>
      <c r="R387" s="1053"/>
    </row>
    <row r="388">
      <c r="A388" s="1046" t="s">
        <v>4093</v>
      </c>
      <c r="B388" s="1047" t="s">
        <v>21138</v>
      </c>
      <c r="C388" s="1047" t="s">
        <v>20507</v>
      </c>
      <c r="D388" s="1047" t="s">
        <v>45</v>
      </c>
      <c r="E388" s="1047" t="s">
        <v>12</v>
      </c>
      <c r="F388" s="1048" t="s">
        <v>15</v>
      </c>
      <c r="G388" s="1047" t="s">
        <v>20040</v>
      </c>
      <c r="H388" s="1047" t="s">
        <v>20967</v>
      </c>
      <c r="I388" s="1048" t="s">
        <v>20428</v>
      </c>
      <c r="J388" s="1049" t="s">
        <v>21139</v>
      </c>
      <c r="K388" s="1049" t="s">
        <v>21140</v>
      </c>
      <c r="L388" s="1049" t="s">
        <v>21136</v>
      </c>
      <c r="M388" s="1049" t="s">
        <v>21141</v>
      </c>
      <c r="N388" s="1064" t="s">
        <v>20117</v>
      </c>
      <c r="O388" s="1065" t="s">
        <v>20054</v>
      </c>
      <c r="P388" s="1065" t="s">
        <v>95</v>
      </c>
      <c r="Q388" s="1052"/>
      <c r="R388" s="1053"/>
    </row>
    <row r="389">
      <c r="A389" s="1046" t="s">
        <v>4098</v>
      </c>
      <c r="B389" s="1047" t="s">
        <v>21142</v>
      </c>
      <c r="C389" s="1047" t="s">
        <v>20507</v>
      </c>
      <c r="D389" s="1047" t="s">
        <v>45</v>
      </c>
      <c r="E389" s="1047" t="s">
        <v>12</v>
      </c>
      <c r="F389" s="1048" t="s">
        <v>15</v>
      </c>
      <c r="G389" s="1047" t="s">
        <v>20040</v>
      </c>
      <c r="H389" s="1047" t="s">
        <v>20967</v>
      </c>
      <c r="I389" s="1048" t="s">
        <v>20428</v>
      </c>
      <c r="J389" s="1049" t="s">
        <v>21143</v>
      </c>
      <c r="K389" s="1049" t="s">
        <v>21144</v>
      </c>
      <c r="L389" s="1049" t="s">
        <v>21145</v>
      </c>
      <c r="M389" s="1049" t="s">
        <v>21146</v>
      </c>
      <c r="N389" s="1064" t="s">
        <v>20117</v>
      </c>
      <c r="O389" s="1065" t="s">
        <v>20054</v>
      </c>
      <c r="P389" s="1065" t="s">
        <v>95</v>
      </c>
      <c r="Q389" s="1052"/>
      <c r="R389" s="1053"/>
    </row>
    <row r="390">
      <c r="A390" s="1046" t="s">
        <v>4102</v>
      </c>
      <c r="B390" s="1063" t="s">
        <v>21147</v>
      </c>
      <c r="C390" s="1063" t="s">
        <v>20507</v>
      </c>
      <c r="D390" s="1063" t="s">
        <v>45</v>
      </c>
      <c r="E390" s="1047" t="s">
        <v>11</v>
      </c>
      <c r="F390" s="1048" t="s">
        <v>15</v>
      </c>
      <c r="G390" s="1047" t="s">
        <v>20040</v>
      </c>
      <c r="H390" s="1047" t="s">
        <v>20967</v>
      </c>
      <c r="I390" s="1048" t="s">
        <v>20428</v>
      </c>
      <c r="J390" s="1054" t="s">
        <v>21148</v>
      </c>
      <c r="K390" s="1049" t="s">
        <v>21149</v>
      </c>
      <c r="L390" s="1054" t="s">
        <v>21150</v>
      </c>
      <c r="M390" s="1054" t="s">
        <v>21151</v>
      </c>
      <c r="N390" s="1064" t="s">
        <v>20117</v>
      </c>
      <c r="O390" s="1065" t="s">
        <v>20054</v>
      </c>
      <c r="P390" s="1065" t="s">
        <v>95</v>
      </c>
      <c r="Q390" s="1052"/>
      <c r="R390" s="1053"/>
    </row>
    <row r="391">
      <c r="A391" s="1046" t="s">
        <v>4107</v>
      </c>
      <c r="B391" s="1063" t="s">
        <v>21152</v>
      </c>
      <c r="C391" s="1063" t="s">
        <v>21153</v>
      </c>
      <c r="D391" s="1047" t="s">
        <v>45</v>
      </c>
      <c r="E391" s="1047" t="s">
        <v>12</v>
      </c>
      <c r="F391" s="1048" t="s">
        <v>15</v>
      </c>
      <c r="G391" s="1047" t="s">
        <v>20040</v>
      </c>
      <c r="H391" s="1047" t="s">
        <v>20967</v>
      </c>
      <c r="I391" s="1048" t="s">
        <v>20428</v>
      </c>
      <c r="J391" s="1049" t="s">
        <v>21154</v>
      </c>
      <c r="K391" s="1049" t="s">
        <v>21155</v>
      </c>
      <c r="L391" s="1054" t="s">
        <v>21156</v>
      </c>
      <c r="M391" s="1054" t="s">
        <v>21157</v>
      </c>
      <c r="N391" s="1064" t="s">
        <v>20117</v>
      </c>
      <c r="O391" s="1065" t="s">
        <v>20054</v>
      </c>
      <c r="P391" s="1065" t="s">
        <v>95</v>
      </c>
      <c r="Q391" s="1052"/>
      <c r="R391" s="1053"/>
    </row>
    <row r="392">
      <c r="A392" s="1046" t="s">
        <v>4112</v>
      </c>
      <c r="B392" s="1063" t="s">
        <v>21152</v>
      </c>
      <c r="C392" s="1063" t="s">
        <v>21153</v>
      </c>
      <c r="D392" s="1063" t="s">
        <v>45</v>
      </c>
      <c r="E392" s="1047" t="s">
        <v>12</v>
      </c>
      <c r="F392" s="1048" t="s">
        <v>15</v>
      </c>
      <c r="G392" s="1047" t="s">
        <v>20040</v>
      </c>
      <c r="H392" s="1047" t="s">
        <v>20967</v>
      </c>
      <c r="I392" s="1048" t="s">
        <v>20428</v>
      </c>
      <c r="J392" s="1049" t="s">
        <v>21158</v>
      </c>
      <c r="K392" s="1049" t="s">
        <v>21159</v>
      </c>
      <c r="L392" s="1054" t="s">
        <v>21160</v>
      </c>
      <c r="M392" s="1054" t="s">
        <v>21161</v>
      </c>
      <c r="N392" s="1064" t="s">
        <v>20117</v>
      </c>
      <c r="O392" s="1065" t="s">
        <v>20054</v>
      </c>
      <c r="P392" s="1065" t="s">
        <v>95</v>
      </c>
      <c r="Q392" s="1052"/>
      <c r="R392" s="1053"/>
    </row>
    <row r="393">
      <c r="A393" s="1046" t="s">
        <v>4118</v>
      </c>
      <c r="B393" s="1063" t="s">
        <v>21162</v>
      </c>
      <c r="C393" s="1063" t="s">
        <v>21153</v>
      </c>
      <c r="D393" s="1063" t="s">
        <v>45</v>
      </c>
      <c r="E393" s="1047" t="s">
        <v>12</v>
      </c>
      <c r="F393" s="1048" t="s">
        <v>15</v>
      </c>
      <c r="G393" s="1047" t="s">
        <v>20040</v>
      </c>
      <c r="H393" s="1047" t="s">
        <v>20967</v>
      </c>
      <c r="I393" s="1048" t="s">
        <v>20428</v>
      </c>
      <c r="J393" s="1049" t="s">
        <v>21158</v>
      </c>
      <c r="K393" s="1049" t="s">
        <v>21163</v>
      </c>
      <c r="L393" s="1054" t="s">
        <v>21164</v>
      </c>
      <c r="M393" s="1054" t="s">
        <v>21165</v>
      </c>
      <c r="N393" s="1064" t="s">
        <v>20117</v>
      </c>
      <c r="O393" s="1065" t="s">
        <v>20054</v>
      </c>
      <c r="P393" s="1065" t="s">
        <v>95</v>
      </c>
      <c r="Q393" s="1052"/>
      <c r="R393" s="1053"/>
    </row>
    <row r="394">
      <c r="A394" s="1046" t="s">
        <v>4122</v>
      </c>
      <c r="B394" s="1047" t="s">
        <v>21166</v>
      </c>
      <c r="C394" s="1047" t="s">
        <v>20851</v>
      </c>
      <c r="D394" s="1047" t="s">
        <v>45</v>
      </c>
      <c r="E394" s="1047" t="s">
        <v>11</v>
      </c>
      <c r="F394" s="1048" t="s">
        <v>15</v>
      </c>
      <c r="G394" s="1047" t="s">
        <v>20040</v>
      </c>
      <c r="H394" s="1047" t="s">
        <v>20967</v>
      </c>
      <c r="I394" s="1048" t="s">
        <v>20428</v>
      </c>
      <c r="J394" s="1049" t="s">
        <v>21167</v>
      </c>
      <c r="K394" s="1049" t="s">
        <v>21168</v>
      </c>
      <c r="L394" s="1049" t="s">
        <v>21169</v>
      </c>
      <c r="M394" s="1049" t="s">
        <v>21170</v>
      </c>
      <c r="N394" s="1064" t="s">
        <v>20117</v>
      </c>
      <c r="O394" s="1065" t="s">
        <v>20054</v>
      </c>
      <c r="P394" s="1065" t="s">
        <v>95</v>
      </c>
      <c r="Q394" s="1052"/>
      <c r="R394" s="1053"/>
    </row>
    <row r="395">
      <c r="A395" s="1046" t="s">
        <v>4127</v>
      </c>
      <c r="B395" s="1047" t="s">
        <v>21166</v>
      </c>
      <c r="C395" s="1047" t="s">
        <v>20851</v>
      </c>
      <c r="D395" s="1047" t="s">
        <v>45</v>
      </c>
      <c r="E395" s="1047" t="s">
        <v>11</v>
      </c>
      <c r="F395" s="1048" t="s">
        <v>15</v>
      </c>
      <c r="G395" s="1047" t="s">
        <v>20040</v>
      </c>
      <c r="H395" s="1047" t="s">
        <v>20967</v>
      </c>
      <c r="I395" s="1048" t="s">
        <v>20428</v>
      </c>
      <c r="J395" s="1049" t="s">
        <v>21171</v>
      </c>
      <c r="K395" s="1049" t="s">
        <v>21172</v>
      </c>
      <c r="L395" s="1049" t="s">
        <v>21173</v>
      </c>
      <c r="M395" s="1049" t="s">
        <v>21174</v>
      </c>
      <c r="N395" s="1064" t="s">
        <v>20117</v>
      </c>
      <c r="O395" s="1065" t="s">
        <v>20054</v>
      </c>
      <c r="P395" s="1065" t="s">
        <v>95</v>
      </c>
      <c r="Q395" s="1052"/>
      <c r="R395" s="1053"/>
    </row>
    <row r="396">
      <c r="A396" s="1046" t="s">
        <v>4132</v>
      </c>
      <c r="B396" s="1047" t="s">
        <v>21166</v>
      </c>
      <c r="C396" s="1047" t="s">
        <v>20851</v>
      </c>
      <c r="D396" s="1047" t="s">
        <v>45</v>
      </c>
      <c r="E396" s="1047" t="s">
        <v>11</v>
      </c>
      <c r="F396" s="1048" t="s">
        <v>15</v>
      </c>
      <c r="G396" s="1047" t="s">
        <v>20040</v>
      </c>
      <c r="H396" s="1047" t="s">
        <v>20967</v>
      </c>
      <c r="I396" s="1048" t="s">
        <v>20428</v>
      </c>
      <c r="J396" s="1049" t="s">
        <v>21171</v>
      </c>
      <c r="K396" s="1049" t="s">
        <v>21175</v>
      </c>
      <c r="L396" s="1049" t="s">
        <v>21176</v>
      </c>
      <c r="M396" s="1049" t="s">
        <v>21177</v>
      </c>
      <c r="N396" s="1064" t="s">
        <v>20117</v>
      </c>
      <c r="O396" s="1065" t="s">
        <v>20054</v>
      </c>
      <c r="P396" s="1065" t="s">
        <v>95</v>
      </c>
      <c r="Q396" s="1052"/>
      <c r="R396" s="1053"/>
    </row>
    <row r="397">
      <c r="A397" s="1046" t="s">
        <v>4137</v>
      </c>
      <c r="B397" s="1047" t="s">
        <v>20868</v>
      </c>
      <c r="C397" s="1047" t="s">
        <v>20851</v>
      </c>
      <c r="D397" s="1047" t="s">
        <v>45</v>
      </c>
      <c r="E397" s="1047" t="s">
        <v>11</v>
      </c>
      <c r="F397" s="1048" t="s">
        <v>15</v>
      </c>
      <c r="G397" s="1047" t="s">
        <v>20040</v>
      </c>
      <c r="H397" s="1047" t="s">
        <v>20967</v>
      </c>
      <c r="I397" s="1048" t="s">
        <v>20428</v>
      </c>
      <c r="J397" s="1049" t="s">
        <v>20869</v>
      </c>
      <c r="K397" s="1049" t="s">
        <v>21178</v>
      </c>
      <c r="L397" s="1054" t="s">
        <v>21179</v>
      </c>
      <c r="M397" s="1049" t="s">
        <v>21180</v>
      </c>
      <c r="N397" s="1064" t="s">
        <v>20117</v>
      </c>
      <c r="O397" s="1065" t="s">
        <v>20054</v>
      </c>
      <c r="P397" s="1065" t="s">
        <v>95</v>
      </c>
      <c r="Q397" s="1052"/>
      <c r="R397" s="1053"/>
    </row>
    <row r="398">
      <c r="A398" s="1046" t="s">
        <v>4142</v>
      </c>
      <c r="B398" s="1047" t="s">
        <v>20868</v>
      </c>
      <c r="C398" s="1047" t="s">
        <v>20851</v>
      </c>
      <c r="D398" s="1047" t="s">
        <v>45</v>
      </c>
      <c r="E398" s="1047" t="s">
        <v>11</v>
      </c>
      <c r="F398" s="1048" t="s">
        <v>15</v>
      </c>
      <c r="G398" s="1047" t="s">
        <v>20040</v>
      </c>
      <c r="H398" s="1047" t="s">
        <v>20967</v>
      </c>
      <c r="I398" s="1048" t="s">
        <v>20428</v>
      </c>
      <c r="J398" s="1049" t="s">
        <v>20869</v>
      </c>
      <c r="K398" s="1049" t="s">
        <v>21181</v>
      </c>
      <c r="L398" s="1054" t="s">
        <v>21182</v>
      </c>
      <c r="M398" s="1049" t="s">
        <v>21183</v>
      </c>
      <c r="N398" s="1064" t="s">
        <v>20117</v>
      </c>
      <c r="O398" s="1065" t="s">
        <v>20054</v>
      </c>
      <c r="P398" s="1065" t="s">
        <v>95</v>
      </c>
      <c r="Q398" s="1052"/>
      <c r="R398" s="1053"/>
    </row>
    <row r="399">
      <c r="A399" s="1046" t="s">
        <v>4146</v>
      </c>
      <c r="B399" s="1048" t="s">
        <v>21184</v>
      </c>
      <c r="C399" s="1048" t="s">
        <v>5263</v>
      </c>
      <c r="D399" s="1048" t="s">
        <v>45</v>
      </c>
      <c r="E399" s="1047" t="s">
        <v>11</v>
      </c>
      <c r="F399" s="1048" t="s">
        <v>46</v>
      </c>
      <c r="G399" s="1047" t="s">
        <v>20040</v>
      </c>
      <c r="H399" s="1047" t="s">
        <v>20967</v>
      </c>
      <c r="I399" s="1048" t="s">
        <v>20428</v>
      </c>
      <c r="J399" s="1049" t="s">
        <v>21185</v>
      </c>
      <c r="K399" s="1049" t="s">
        <v>21186</v>
      </c>
      <c r="L399" s="1049" t="s">
        <v>21187</v>
      </c>
      <c r="M399" s="1049" t="s">
        <v>21188</v>
      </c>
      <c r="N399" s="1064" t="s">
        <v>19907</v>
      </c>
      <c r="O399" s="1065" t="s">
        <v>20054</v>
      </c>
      <c r="P399" s="1065" t="s">
        <v>95</v>
      </c>
      <c r="Q399" s="1052"/>
      <c r="R399" s="1053"/>
    </row>
    <row r="400">
      <c r="A400" s="1046" t="s">
        <v>4151</v>
      </c>
      <c r="B400" s="1047" t="s">
        <v>21099</v>
      </c>
      <c r="C400" s="1047" t="s">
        <v>16323</v>
      </c>
      <c r="D400" s="1047" t="s">
        <v>21100</v>
      </c>
      <c r="E400" s="1047" t="s">
        <v>11</v>
      </c>
      <c r="F400" s="1048" t="s">
        <v>15</v>
      </c>
      <c r="G400" s="1047" t="s">
        <v>20040</v>
      </c>
      <c r="H400" s="1047" t="s">
        <v>21189</v>
      </c>
      <c r="I400" s="1048" t="s">
        <v>20428</v>
      </c>
      <c r="J400" s="1049" t="s">
        <v>21190</v>
      </c>
      <c r="K400" s="1049" t="s">
        <v>21191</v>
      </c>
      <c r="L400" s="1049" t="s">
        <v>21192</v>
      </c>
      <c r="M400" s="1049" t="s">
        <v>21193</v>
      </c>
      <c r="N400" s="1050" t="s">
        <v>19934</v>
      </c>
      <c r="O400" s="1050" t="s">
        <v>20054</v>
      </c>
      <c r="P400" s="1051" t="s">
        <v>95</v>
      </c>
      <c r="Q400" s="1052"/>
      <c r="R400" s="1053"/>
    </row>
    <row r="401">
      <c r="A401" s="1046" t="s">
        <v>4157</v>
      </c>
      <c r="B401" s="1047" t="s">
        <v>21099</v>
      </c>
      <c r="C401" s="1047" t="s">
        <v>16323</v>
      </c>
      <c r="D401" s="1047" t="s">
        <v>21100</v>
      </c>
      <c r="E401" s="1047" t="s">
        <v>11</v>
      </c>
      <c r="F401" s="1048" t="s">
        <v>15</v>
      </c>
      <c r="G401" s="1047" t="s">
        <v>20040</v>
      </c>
      <c r="H401" s="1047" t="s">
        <v>21189</v>
      </c>
      <c r="I401" s="1048" t="s">
        <v>20428</v>
      </c>
      <c r="J401" s="1049" t="s">
        <v>21194</v>
      </c>
      <c r="K401" s="1049" t="s">
        <v>21195</v>
      </c>
      <c r="L401" s="1049" t="s">
        <v>21196</v>
      </c>
      <c r="M401" s="1049" t="s">
        <v>21197</v>
      </c>
      <c r="N401" s="1064" t="s">
        <v>20117</v>
      </c>
      <c r="O401" s="1065" t="s">
        <v>20054</v>
      </c>
      <c r="P401" s="1065" t="s">
        <v>95</v>
      </c>
      <c r="Q401" s="1052"/>
      <c r="R401" s="1053"/>
    </row>
    <row r="402">
      <c r="A402" s="1046" t="s">
        <v>4162</v>
      </c>
      <c r="B402" s="1047" t="s">
        <v>21099</v>
      </c>
      <c r="C402" s="1047" t="s">
        <v>16323</v>
      </c>
      <c r="D402" s="1047" t="s">
        <v>21100</v>
      </c>
      <c r="E402" s="1047" t="s">
        <v>11</v>
      </c>
      <c r="F402" s="1048" t="s">
        <v>15</v>
      </c>
      <c r="G402" s="1047" t="s">
        <v>20040</v>
      </c>
      <c r="H402" s="1047" t="s">
        <v>21189</v>
      </c>
      <c r="I402" s="1048" t="s">
        <v>20428</v>
      </c>
      <c r="J402" s="1049" t="s">
        <v>21190</v>
      </c>
      <c r="K402" s="1049" t="s">
        <v>21198</v>
      </c>
      <c r="L402" s="1049" t="s">
        <v>21199</v>
      </c>
      <c r="M402" s="1049" t="s">
        <v>21200</v>
      </c>
      <c r="N402" s="1064" t="s">
        <v>19907</v>
      </c>
      <c r="O402" s="1065" t="s">
        <v>20054</v>
      </c>
      <c r="P402" s="1065" t="s">
        <v>95</v>
      </c>
      <c r="Q402" s="1052"/>
      <c r="R402" s="1053"/>
    </row>
    <row r="403">
      <c r="A403" s="1046" t="s">
        <v>4168</v>
      </c>
      <c r="B403" s="1047" t="s">
        <v>21099</v>
      </c>
      <c r="C403" s="1047" t="s">
        <v>16323</v>
      </c>
      <c r="D403" s="1047" t="s">
        <v>21100</v>
      </c>
      <c r="E403" s="1047" t="s">
        <v>11</v>
      </c>
      <c r="F403" s="1048" t="s">
        <v>15</v>
      </c>
      <c r="G403" s="1047" t="s">
        <v>20040</v>
      </c>
      <c r="H403" s="1047" t="s">
        <v>21189</v>
      </c>
      <c r="I403" s="1048" t="s">
        <v>20428</v>
      </c>
      <c r="J403" s="1049" t="s">
        <v>21190</v>
      </c>
      <c r="K403" s="1049" t="s">
        <v>21201</v>
      </c>
      <c r="L403" s="1049" t="s">
        <v>21202</v>
      </c>
      <c r="M403" s="1049" t="s">
        <v>21203</v>
      </c>
      <c r="N403" s="1064" t="s">
        <v>20117</v>
      </c>
      <c r="O403" s="1065" t="s">
        <v>20054</v>
      </c>
      <c r="P403" s="1065" t="s">
        <v>95</v>
      </c>
      <c r="Q403" s="1052"/>
      <c r="R403" s="1053"/>
    </row>
    <row r="404">
      <c r="A404" s="1046" t="s">
        <v>4174</v>
      </c>
      <c r="B404" s="1047" t="s">
        <v>21099</v>
      </c>
      <c r="C404" s="1047" t="s">
        <v>16323</v>
      </c>
      <c r="D404" s="1047" t="s">
        <v>21100</v>
      </c>
      <c r="E404" s="1047" t="s">
        <v>12</v>
      </c>
      <c r="F404" s="1048" t="s">
        <v>15</v>
      </c>
      <c r="G404" s="1047" t="s">
        <v>20040</v>
      </c>
      <c r="H404" s="1047" t="s">
        <v>21189</v>
      </c>
      <c r="I404" s="1048" t="s">
        <v>20428</v>
      </c>
      <c r="J404" s="1049" t="s">
        <v>21204</v>
      </c>
      <c r="K404" s="1049" t="s">
        <v>21205</v>
      </c>
      <c r="L404" s="1049" t="s">
        <v>21206</v>
      </c>
      <c r="M404" s="1049" t="s">
        <v>21207</v>
      </c>
      <c r="N404" s="1064" t="s">
        <v>20117</v>
      </c>
      <c r="O404" s="1065" t="s">
        <v>20054</v>
      </c>
      <c r="P404" s="1065" t="s">
        <v>95</v>
      </c>
      <c r="Q404" s="1052"/>
      <c r="R404" s="1053"/>
    </row>
    <row r="405">
      <c r="A405" s="1046" t="s">
        <v>4181</v>
      </c>
      <c r="B405" s="1047" t="s">
        <v>21099</v>
      </c>
      <c r="C405" s="1047" t="s">
        <v>16323</v>
      </c>
      <c r="D405" s="1047" t="s">
        <v>21100</v>
      </c>
      <c r="E405" s="1047" t="s">
        <v>12</v>
      </c>
      <c r="F405" s="1048" t="s">
        <v>15</v>
      </c>
      <c r="G405" s="1047" t="s">
        <v>20040</v>
      </c>
      <c r="H405" s="1047" t="s">
        <v>21189</v>
      </c>
      <c r="I405" s="1048" t="s">
        <v>20428</v>
      </c>
      <c r="J405" s="1049" t="s">
        <v>21208</v>
      </c>
      <c r="K405" s="1049" t="s">
        <v>21209</v>
      </c>
      <c r="L405" s="1049" t="s">
        <v>21210</v>
      </c>
      <c r="M405" s="1049" t="s">
        <v>21211</v>
      </c>
      <c r="N405" s="1050" t="s">
        <v>19907</v>
      </c>
      <c r="O405" s="1050" t="s">
        <v>20054</v>
      </c>
      <c r="P405" s="1051" t="s">
        <v>95</v>
      </c>
      <c r="Q405" s="1052"/>
      <c r="R405" s="1053"/>
    </row>
    <row r="406">
      <c r="A406" s="1046" t="s">
        <v>4187</v>
      </c>
      <c r="B406" s="1047" t="s">
        <v>21099</v>
      </c>
      <c r="C406" s="1047" t="s">
        <v>16323</v>
      </c>
      <c r="D406" s="1047" t="s">
        <v>21100</v>
      </c>
      <c r="E406" s="1047" t="s">
        <v>11</v>
      </c>
      <c r="F406" s="1048" t="s">
        <v>15</v>
      </c>
      <c r="G406" s="1047" t="s">
        <v>20040</v>
      </c>
      <c r="H406" s="1047" t="s">
        <v>21189</v>
      </c>
      <c r="I406" s="1048" t="s">
        <v>20428</v>
      </c>
      <c r="J406" s="1049" t="s">
        <v>21212</v>
      </c>
      <c r="K406" s="1049" t="s">
        <v>21213</v>
      </c>
      <c r="L406" s="1049" t="s">
        <v>21214</v>
      </c>
      <c r="M406" s="1049" t="s">
        <v>21215</v>
      </c>
      <c r="N406" s="1050" t="s">
        <v>19907</v>
      </c>
      <c r="O406" s="1050" t="s">
        <v>20054</v>
      </c>
      <c r="P406" s="1051" t="s">
        <v>95</v>
      </c>
      <c r="Q406" s="1052"/>
      <c r="R406" s="1053"/>
    </row>
    <row r="407">
      <c r="A407" s="1046" t="s">
        <v>4192</v>
      </c>
      <c r="B407" s="1047" t="s">
        <v>21099</v>
      </c>
      <c r="C407" s="1047" t="s">
        <v>16323</v>
      </c>
      <c r="D407" s="1047" t="s">
        <v>21100</v>
      </c>
      <c r="E407" s="1047" t="s">
        <v>11</v>
      </c>
      <c r="F407" s="1048" t="s">
        <v>15</v>
      </c>
      <c r="G407" s="1047" t="s">
        <v>20040</v>
      </c>
      <c r="H407" s="1047" t="s">
        <v>21189</v>
      </c>
      <c r="I407" s="1048" t="s">
        <v>20428</v>
      </c>
      <c r="J407" s="1049" t="s">
        <v>21216</v>
      </c>
      <c r="K407" s="1049" t="s">
        <v>21217</v>
      </c>
      <c r="L407" s="1049" t="s">
        <v>21214</v>
      </c>
      <c r="M407" s="1049" t="s">
        <v>21218</v>
      </c>
      <c r="N407" s="1050" t="s">
        <v>19907</v>
      </c>
      <c r="O407" s="1050" t="s">
        <v>20054</v>
      </c>
      <c r="P407" s="1051" t="s">
        <v>95</v>
      </c>
      <c r="Q407" s="1052"/>
      <c r="R407" s="1053"/>
    </row>
    <row r="408">
      <c r="A408" s="1046" t="s">
        <v>4197</v>
      </c>
      <c r="B408" s="1047" t="s">
        <v>21105</v>
      </c>
      <c r="C408" s="1047" t="s">
        <v>5263</v>
      </c>
      <c r="D408" s="1047" t="s">
        <v>45</v>
      </c>
      <c r="E408" s="1047" t="s">
        <v>11</v>
      </c>
      <c r="F408" s="1048" t="s">
        <v>15</v>
      </c>
      <c r="G408" s="1047" t="s">
        <v>20040</v>
      </c>
      <c r="H408" s="1047" t="s">
        <v>21189</v>
      </c>
      <c r="I408" s="1048" t="s">
        <v>20428</v>
      </c>
      <c r="J408" s="1049" t="s">
        <v>21219</v>
      </c>
      <c r="K408" s="1049" t="s">
        <v>21220</v>
      </c>
      <c r="L408" s="1049" t="s">
        <v>21221</v>
      </c>
      <c r="M408" s="1049" t="s">
        <v>21222</v>
      </c>
      <c r="N408" s="1050" t="s">
        <v>19907</v>
      </c>
      <c r="O408" s="1050" t="s">
        <v>20054</v>
      </c>
      <c r="P408" s="1051" t="s">
        <v>95</v>
      </c>
      <c r="Q408" s="1052"/>
      <c r="R408" s="1053"/>
    </row>
    <row r="409">
      <c r="A409" s="1046" t="s">
        <v>4201</v>
      </c>
      <c r="B409" s="1047" t="s">
        <v>21099</v>
      </c>
      <c r="C409" s="1047" t="s">
        <v>16323</v>
      </c>
      <c r="D409" s="1047" t="s">
        <v>21100</v>
      </c>
      <c r="E409" s="1047" t="s">
        <v>11</v>
      </c>
      <c r="F409" s="1048" t="s">
        <v>15</v>
      </c>
      <c r="G409" s="1047" t="s">
        <v>20040</v>
      </c>
      <c r="H409" s="1047" t="s">
        <v>21189</v>
      </c>
      <c r="I409" s="1048" t="s">
        <v>20428</v>
      </c>
      <c r="J409" s="1049" t="s">
        <v>21223</v>
      </c>
      <c r="K409" s="1049" t="s">
        <v>21224</v>
      </c>
      <c r="L409" s="1049" t="s">
        <v>21225</v>
      </c>
      <c r="M409" s="1049" t="s">
        <v>21226</v>
      </c>
      <c r="N409" s="1050" t="s">
        <v>19907</v>
      </c>
      <c r="O409" s="1050" t="s">
        <v>20054</v>
      </c>
      <c r="P409" s="1051" t="s">
        <v>95</v>
      </c>
      <c r="Q409" s="1052"/>
      <c r="R409" s="1053"/>
    </row>
    <row r="410">
      <c r="A410" s="1046" t="s">
        <v>4206</v>
      </c>
      <c r="B410" s="1047" t="s">
        <v>21099</v>
      </c>
      <c r="C410" s="1047" t="s">
        <v>16323</v>
      </c>
      <c r="D410" s="1047" t="s">
        <v>21100</v>
      </c>
      <c r="E410" s="1047" t="s">
        <v>11</v>
      </c>
      <c r="F410" s="1048" t="s">
        <v>15</v>
      </c>
      <c r="G410" s="1047" t="s">
        <v>20040</v>
      </c>
      <c r="H410" s="1047" t="s">
        <v>21189</v>
      </c>
      <c r="I410" s="1048" t="s">
        <v>20428</v>
      </c>
      <c r="J410" s="1049" t="s">
        <v>21212</v>
      </c>
      <c r="K410" s="1049" t="s">
        <v>21227</v>
      </c>
      <c r="L410" s="1049" t="s">
        <v>21225</v>
      </c>
      <c r="M410" s="1049" t="s">
        <v>21228</v>
      </c>
      <c r="N410" s="1050" t="s">
        <v>19907</v>
      </c>
      <c r="O410" s="1050" t="s">
        <v>20054</v>
      </c>
      <c r="P410" s="1051" t="s">
        <v>95</v>
      </c>
      <c r="Q410" s="1052"/>
      <c r="R410" s="1053"/>
    </row>
    <row r="411">
      <c r="A411" s="1046" t="s">
        <v>4211</v>
      </c>
      <c r="B411" s="1047" t="s">
        <v>21099</v>
      </c>
      <c r="C411" s="1047" t="s">
        <v>16323</v>
      </c>
      <c r="D411" s="1047" t="s">
        <v>21100</v>
      </c>
      <c r="E411" s="1047" t="s">
        <v>12</v>
      </c>
      <c r="F411" s="1048" t="s">
        <v>15</v>
      </c>
      <c r="G411" s="1047" t="s">
        <v>20040</v>
      </c>
      <c r="H411" s="1047" t="s">
        <v>21189</v>
      </c>
      <c r="I411" s="1048" t="s">
        <v>20428</v>
      </c>
      <c r="J411" s="1049" t="s">
        <v>21229</v>
      </c>
      <c r="K411" s="1049" t="s">
        <v>21230</v>
      </c>
      <c r="L411" s="1049" t="s">
        <v>21231</v>
      </c>
      <c r="M411" s="1049" t="s">
        <v>21232</v>
      </c>
      <c r="N411" s="1052"/>
      <c r="O411" s="1052"/>
      <c r="P411" s="1051" t="s">
        <v>620</v>
      </c>
      <c r="Q411" s="1052"/>
      <c r="R411" s="1053" t="s">
        <v>58</v>
      </c>
    </row>
    <row r="412">
      <c r="A412" s="1046" t="s">
        <v>4216</v>
      </c>
      <c r="B412" s="1047" t="s">
        <v>21099</v>
      </c>
      <c r="C412" s="1047" t="s">
        <v>16323</v>
      </c>
      <c r="D412" s="1047" t="s">
        <v>21100</v>
      </c>
      <c r="E412" s="1047" t="s">
        <v>11</v>
      </c>
      <c r="F412" s="1048" t="s">
        <v>15</v>
      </c>
      <c r="G412" s="1047" t="s">
        <v>20040</v>
      </c>
      <c r="H412" s="1047" t="s">
        <v>21189</v>
      </c>
      <c r="I412" s="1048" t="s">
        <v>20428</v>
      </c>
      <c r="J412" s="1049" t="s">
        <v>21233</v>
      </c>
      <c r="K412" s="1049" t="s">
        <v>21234</v>
      </c>
      <c r="L412" s="1049" t="s">
        <v>21196</v>
      </c>
      <c r="M412" s="1049" t="s">
        <v>21235</v>
      </c>
      <c r="N412" s="1050" t="s">
        <v>19907</v>
      </c>
      <c r="O412" s="1050" t="s">
        <v>20054</v>
      </c>
      <c r="P412" s="1051" t="s">
        <v>95</v>
      </c>
      <c r="Q412" s="1052"/>
      <c r="R412" s="1053"/>
    </row>
    <row r="413">
      <c r="A413" s="1046" t="s">
        <v>4221</v>
      </c>
      <c r="B413" s="1048" t="s">
        <v>21236</v>
      </c>
      <c r="C413" s="1047" t="s">
        <v>21237</v>
      </c>
      <c r="D413" s="1047" t="s">
        <v>45</v>
      </c>
      <c r="E413" s="1047" t="s">
        <v>11</v>
      </c>
      <c r="F413" s="1048" t="s">
        <v>15</v>
      </c>
      <c r="G413" s="1047" t="s">
        <v>20040</v>
      </c>
      <c r="H413" s="1047" t="s">
        <v>21189</v>
      </c>
      <c r="I413" s="1048" t="s">
        <v>20428</v>
      </c>
      <c r="J413" s="1049" t="s">
        <v>21238</v>
      </c>
      <c r="K413" s="1049" t="s">
        <v>21239</v>
      </c>
      <c r="L413" s="1049" t="s">
        <v>21240</v>
      </c>
      <c r="M413" s="1049" t="s">
        <v>21241</v>
      </c>
      <c r="N413" s="1060" t="s">
        <v>19907</v>
      </c>
      <c r="O413" s="1060" t="s">
        <v>398</v>
      </c>
      <c r="P413" s="1060" t="s">
        <v>95</v>
      </c>
      <c r="Q413" s="1052"/>
      <c r="R413" s="1053"/>
    </row>
    <row r="414">
      <c r="A414" s="1046" t="s">
        <v>4226</v>
      </c>
      <c r="B414" s="1048" t="s">
        <v>21236</v>
      </c>
      <c r="C414" s="1047" t="s">
        <v>21237</v>
      </c>
      <c r="D414" s="1047" t="s">
        <v>45</v>
      </c>
      <c r="E414" s="1047" t="s">
        <v>11</v>
      </c>
      <c r="F414" s="1048" t="s">
        <v>15</v>
      </c>
      <c r="G414" s="1047" t="s">
        <v>20040</v>
      </c>
      <c r="H414" s="1047" t="s">
        <v>21189</v>
      </c>
      <c r="I414" s="1048" t="s">
        <v>20428</v>
      </c>
      <c r="J414" s="1049" t="s">
        <v>21242</v>
      </c>
      <c r="K414" s="1049" t="s">
        <v>21243</v>
      </c>
      <c r="L414" s="1049" t="s">
        <v>21244</v>
      </c>
      <c r="M414" s="1049" t="s">
        <v>21245</v>
      </c>
      <c r="N414" s="1060" t="s">
        <v>19907</v>
      </c>
      <c r="O414" s="1060" t="s">
        <v>398</v>
      </c>
      <c r="P414" s="1060" t="s">
        <v>95</v>
      </c>
      <c r="Q414" s="1052"/>
      <c r="R414" s="1053"/>
    </row>
    <row r="415">
      <c r="A415" s="1046" t="s">
        <v>4231</v>
      </c>
      <c r="B415" s="1047" t="s">
        <v>21246</v>
      </c>
      <c r="C415" s="1047" t="s">
        <v>8557</v>
      </c>
      <c r="D415" s="1047" t="s">
        <v>45</v>
      </c>
      <c r="E415" s="1047" t="s">
        <v>11</v>
      </c>
      <c r="F415" s="1048" t="s">
        <v>15</v>
      </c>
      <c r="G415" s="1047" t="s">
        <v>20040</v>
      </c>
      <c r="H415" s="1047" t="s">
        <v>21247</v>
      </c>
      <c r="I415" s="1048" t="s">
        <v>20428</v>
      </c>
      <c r="J415" s="1049" t="s">
        <v>21248</v>
      </c>
      <c r="K415" s="1049" t="s">
        <v>21249</v>
      </c>
      <c r="L415" s="1049" t="s">
        <v>21250</v>
      </c>
      <c r="M415" s="1049" t="s">
        <v>21251</v>
      </c>
      <c r="N415" s="1064" t="s">
        <v>19934</v>
      </c>
      <c r="O415" s="1065" t="s">
        <v>20054</v>
      </c>
      <c r="P415" s="1065" t="s">
        <v>95</v>
      </c>
      <c r="Q415" s="1052"/>
      <c r="R415" s="1053"/>
    </row>
    <row r="416">
      <c r="A416" s="1046" t="s">
        <v>4236</v>
      </c>
      <c r="B416" s="1047" t="s">
        <v>21105</v>
      </c>
      <c r="C416" s="1047" t="s">
        <v>5263</v>
      </c>
      <c r="D416" s="1047" t="s">
        <v>45</v>
      </c>
      <c r="E416" s="1047" t="s">
        <v>12</v>
      </c>
      <c r="F416" s="1048" t="s">
        <v>15</v>
      </c>
      <c r="G416" s="1047" t="s">
        <v>20040</v>
      </c>
      <c r="H416" s="1047" t="s">
        <v>21247</v>
      </c>
      <c r="I416" s="1048" t="s">
        <v>20428</v>
      </c>
      <c r="J416" s="1049" t="s">
        <v>21252</v>
      </c>
      <c r="K416" s="1049" t="s">
        <v>21253</v>
      </c>
      <c r="L416" s="1049" t="s">
        <v>21254</v>
      </c>
      <c r="M416" s="1049" t="s">
        <v>21255</v>
      </c>
      <c r="N416" s="1064" t="s">
        <v>20117</v>
      </c>
      <c r="O416" s="1065" t="s">
        <v>20054</v>
      </c>
      <c r="P416" s="1065" t="s">
        <v>95</v>
      </c>
      <c r="Q416" s="1052"/>
      <c r="R416" s="1053"/>
    </row>
    <row r="417">
      <c r="A417" s="1046" t="s">
        <v>4241</v>
      </c>
      <c r="B417" s="1047" t="s">
        <v>21105</v>
      </c>
      <c r="C417" s="1047" t="s">
        <v>5263</v>
      </c>
      <c r="D417" s="1047" t="s">
        <v>45</v>
      </c>
      <c r="E417" s="1047" t="s">
        <v>12</v>
      </c>
      <c r="F417" s="1048" t="s">
        <v>15</v>
      </c>
      <c r="G417" s="1047" t="s">
        <v>20040</v>
      </c>
      <c r="H417" s="1047" t="s">
        <v>21247</v>
      </c>
      <c r="I417" s="1048" t="s">
        <v>20428</v>
      </c>
      <c r="J417" s="1049" t="s">
        <v>21256</v>
      </c>
      <c r="K417" s="1049" t="s">
        <v>21257</v>
      </c>
      <c r="L417" s="1049" t="s">
        <v>21258</v>
      </c>
      <c r="M417" s="1049" t="s">
        <v>21259</v>
      </c>
      <c r="N417" s="1064" t="s">
        <v>20117</v>
      </c>
      <c r="O417" s="1065" t="s">
        <v>20054</v>
      </c>
      <c r="P417" s="1065" t="s">
        <v>95</v>
      </c>
      <c r="Q417" s="1052"/>
      <c r="R417" s="1053"/>
    </row>
    <row r="418">
      <c r="A418" s="1046" t="s">
        <v>4248</v>
      </c>
      <c r="B418" s="1047" t="s">
        <v>21105</v>
      </c>
      <c r="C418" s="1047" t="s">
        <v>5263</v>
      </c>
      <c r="D418" s="1047" t="s">
        <v>45</v>
      </c>
      <c r="E418" s="1047" t="s">
        <v>11</v>
      </c>
      <c r="F418" s="1048" t="s">
        <v>15</v>
      </c>
      <c r="G418" s="1047" t="s">
        <v>20040</v>
      </c>
      <c r="H418" s="1047" t="s">
        <v>21247</v>
      </c>
      <c r="I418" s="1048" t="s">
        <v>20428</v>
      </c>
      <c r="J418" s="1049" t="s">
        <v>21260</v>
      </c>
      <c r="K418" s="1049" t="s">
        <v>21261</v>
      </c>
      <c r="L418" s="1049" t="s">
        <v>21262</v>
      </c>
      <c r="M418" s="1049" t="s">
        <v>21263</v>
      </c>
      <c r="N418" s="1064" t="s">
        <v>20117</v>
      </c>
      <c r="O418" s="1065" t="s">
        <v>20054</v>
      </c>
      <c r="P418" s="1065" t="s">
        <v>95</v>
      </c>
      <c r="Q418" s="1052"/>
      <c r="R418" s="1053"/>
    </row>
    <row r="419">
      <c r="A419" s="1046" t="s">
        <v>4252</v>
      </c>
      <c r="B419" s="1047" t="s">
        <v>21105</v>
      </c>
      <c r="C419" s="1047" t="s">
        <v>5263</v>
      </c>
      <c r="D419" s="1047" t="s">
        <v>45</v>
      </c>
      <c r="E419" s="1047" t="s">
        <v>12</v>
      </c>
      <c r="F419" s="1048" t="s">
        <v>15</v>
      </c>
      <c r="G419" s="1047" t="s">
        <v>20040</v>
      </c>
      <c r="H419" s="1047" t="s">
        <v>21247</v>
      </c>
      <c r="I419" s="1048" t="s">
        <v>20428</v>
      </c>
      <c r="J419" s="1049" t="s">
        <v>21264</v>
      </c>
      <c r="K419" s="1049" t="s">
        <v>21265</v>
      </c>
      <c r="L419" s="1049" t="s">
        <v>21266</v>
      </c>
      <c r="M419" s="1049" t="s">
        <v>21267</v>
      </c>
      <c r="N419" s="1064" t="s">
        <v>20117</v>
      </c>
      <c r="O419" s="1065" t="s">
        <v>20054</v>
      </c>
      <c r="P419" s="1065" t="s">
        <v>95</v>
      </c>
      <c r="Q419" s="1052"/>
      <c r="R419" s="1053"/>
    </row>
    <row r="420">
      <c r="A420" s="1046" t="s">
        <v>4256</v>
      </c>
      <c r="B420" s="1047" t="s">
        <v>21105</v>
      </c>
      <c r="C420" s="1047" t="s">
        <v>5263</v>
      </c>
      <c r="D420" s="1047" t="s">
        <v>45</v>
      </c>
      <c r="E420" s="1047" t="s">
        <v>12</v>
      </c>
      <c r="F420" s="1048" t="s">
        <v>15</v>
      </c>
      <c r="G420" s="1047" t="s">
        <v>20040</v>
      </c>
      <c r="H420" s="1047" t="s">
        <v>21247</v>
      </c>
      <c r="I420" s="1048" t="s">
        <v>20428</v>
      </c>
      <c r="J420" s="1049" t="s">
        <v>21268</v>
      </c>
      <c r="K420" s="1049" t="s">
        <v>21269</v>
      </c>
      <c r="L420" s="1049" t="s">
        <v>21270</v>
      </c>
      <c r="M420" s="1049" t="s">
        <v>21271</v>
      </c>
      <c r="N420" s="1064" t="s">
        <v>20117</v>
      </c>
      <c r="O420" s="1065" t="s">
        <v>20054</v>
      </c>
      <c r="P420" s="1065" t="s">
        <v>95</v>
      </c>
      <c r="Q420" s="1052"/>
      <c r="R420" s="1053"/>
    </row>
    <row r="421">
      <c r="A421" s="1046" t="s">
        <v>4262</v>
      </c>
      <c r="B421" s="1047" t="s">
        <v>21105</v>
      </c>
      <c r="C421" s="1047" t="s">
        <v>5263</v>
      </c>
      <c r="D421" s="1047" t="s">
        <v>45</v>
      </c>
      <c r="E421" s="1047" t="s">
        <v>11</v>
      </c>
      <c r="F421" s="1048" t="s">
        <v>15</v>
      </c>
      <c r="G421" s="1047" t="s">
        <v>20040</v>
      </c>
      <c r="H421" s="1047" t="s">
        <v>21247</v>
      </c>
      <c r="I421" s="1048" t="s">
        <v>20428</v>
      </c>
      <c r="J421" s="1049" t="s">
        <v>21272</v>
      </c>
      <c r="K421" s="1049" t="s">
        <v>21273</v>
      </c>
      <c r="L421" s="1049" t="s">
        <v>21274</v>
      </c>
      <c r="M421" s="1049" t="s">
        <v>21275</v>
      </c>
      <c r="N421" s="1064" t="s">
        <v>20117</v>
      </c>
      <c r="O421" s="1065" t="s">
        <v>20054</v>
      </c>
      <c r="P421" s="1065" t="s">
        <v>95</v>
      </c>
      <c r="Q421" s="1052"/>
      <c r="R421" s="1053"/>
    </row>
    <row r="422">
      <c r="A422" s="1046" t="s">
        <v>4267</v>
      </c>
      <c r="B422" s="1047" t="s">
        <v>21105</v>
      </c>
      <c r="C422" s="1047" t="s">
        <v>5263</v>
      </c>
      <c r="D422" s="1047" t="s">
        <v>45</v>
      </c>
      <c r="E422" s="1047" t="s">
        <v>12</v>
      </c>
      <c r="F422" s="1048" t="s">
        <v>15</v>
      </c>
      <c r="G422" s="1047" t="s">
        <v>20040</v>
      </c>
      <c r="H422" s="1047" t="s">
        <v>21247</v>
      </c>
      <c r="I422" s="1048" t="s">
        <v>20428</v>
      </c>
      <c r="J422" s="1049" t="s">
        <v>21276</v>
      </c>
      <c r="K422" s="1049" t="s">
        <v>21277</v>
      </c>
      <c r="L422" s="1049" t="s">
        <v>21278</v>
      </c>
      <c r="M422" s="1049" t="s">
        <v>21279</v>
      </c>
      <c r="N422" s="1064" t="s">
        <v>19934</v>
      </c>
      <c r="O422" s="1065" t="s">
        <v>20054</v>
      </c>
      <c r="P422" s="1065" t="s">
        <v>95</v>
      </c>
      <c r="Q422" s="1052"/>
      <c r="R422" s="1053"/>
    </row>
    <row r="423">
      <c r="A423" s="1046" t="s">
        <v>4272</v>
      </c>
      <c r="B423" s="1047" t="s">
        <v>21105</v>
      </c>
      <c r="C423" s="1047" t="s">
        <v>5263</v>
      </c>
      <c r="D423" s="1047" t="s">
        <v>45</v>
      </c>
      <c r="E423" s="1047" t="s">
        <v>11</v>
      </c>
      <c r="F423" s="1048" t="s">
        <v>15</v>
      </c>
      <c r="G423" s="1047" t="s">
        <v>20040</v>
      </c>
      <c r="H423" s="1047" t="s">
        <v>21247</v>
      </c>
      <c r="I423" s="1048" t="s">
        <v>20428</v>
      </c>
      <c r="J423" s="1049" t="s">
        <v>21280</v>
      </c>
      <c r="K423" s="1049" t="s">
        <v>21281</v>
      </c>
      <c r="L423" s="1049" t="s">
        <v>21282</v>
      </c>
      <c r="M423" s="1049" t="s">
        <v>21283</v>
      </c>
      <c r="N423" s="1064" t="s">
        <v>19934</v>
      </c>
      <c r="O423" s="1065" t="s">
        <v>20054</v>
      </c>
      <c r="P423" s="1065" t="s">
        <v>95</v>
      </c>
      <c r="Q423" s="1052"/>
      <c r="R423" s="1053"/>
    </row>
    <row r="424">
      <c r="A424" s="1046" t="s">
        <v>4274</v>
      </c>
      <c r="B424" s="1047" t="s">
        <v>20950</v>
      </c>
      <c r="C424" s="1047" t="s">
        <v>8438</v>
      </c>
      <c r="D424" s="1047" t="s">
        <v>45</v>
      </c>
      <c r="E424" s="1047" t="s">
        <v>11</v>
      </c>
      <c r="F424" s="1048" t="s">
        <v>15</v>
      </c>
      <c r="G424" s="1047" t="s">
        <v>20040</v>
      </c>
      <c r="H424" s="1047" t="s">
        <v>21247</v>
      </c>
      <c r="I424" s="1048" t="s">
        <v>20428</v>
      </c>
      <c r="J424" s="1049" t="s">
        <v>21284</v>
      </c>
      <c r="K424" s="1049" t="s">
        <v>21285</v>
      </c>
      <c r="L424" s="1049" t="s">
        <v>21286</v>
      </c>
      <c r="M424" s="1049" t="s">
        <v>21287</v>
      </c>
      <c r="N424" s="1064" t="s">
        <v>19934</v>
      </c>
      <c r="O424" s="1065" t="s">
        <v>20054</v>
      </c>
      <c r="P424" s="1065" t="s">
        <v>95</v>
      </c>
      <c r="Q424" s="1052"/>
      <c r="R424" s="1053"/>
    </row>
    <row r="425">
      <c r="A425" s="1046" t="s">
        <v>4279</v>
      </c>
      <c r="B425" s="1047" t="s">
        <v>20814</v>
      </c>
      <c r="C425" s="1047" t="s">
        <v>8438</v>
      </c>
      <c r="D425" s="1047" t="s">
        <v>45</v>
      </c>
      <c r="E425" s="1047" t="s">
        <v>11</v>
      </c>
      <c r="F425" s="1048" t="s">
        <v>15</v>
      </c>
      <c r="G425" s="1047" t="s">
        <v>20040</v>
      </c>
      <c r="H425" s="1047" t="s">
        <v>21247</v>
      </c>
      <c r="I425" s="1048" t="s">
        <v>20428</v>
      </c>
      <c r="J425" s="1049" t="s">
        <v>21288</v>
      </c>
      <c r="K425" s="1049" t="s">
        <v>21289</v>
      </c>
      <c r="L425" s="1049" t="s">
        <v>21290</v>
      </c>
      <c r="M425" s="1049" t="s">
        <v>21291</v>
      </c>
      <c r="N425" s="1064" t="s">
        <v>19934</v>
      </c>
      <c r="O425" s="1065" t="s">
        <v>20054</v>
      </c>
      <c r="P425" s="1065" t="s">
        <v>95</v>
      </c>
      <c r="Q425" s="1052"/>
      <c r="R425" s="1053"/>
    </row>
    <row r="426">
      <c r="A426" s="1046" t="s">
        <v>4282</v>
      </c>
      <c r="B426" s="1063" t="s">
        <v>21292</v>
      </c>
      <c r="C426" s="1063" t="s">
        <v>5185</v>
      </c>
      <c r="D426" s="1063" t="s">
        <v>45</v>
      </c>
      <c r="E426" s="1047" t="s">
        <v>11</v>
      </c>
      <c r="F426" s="1048" t="s">
        <v>15</v>
      </c>
      <c r="G426" s="1047" t="s">
        <v>20040</v>
      </c>
      <c r="H426" s="1047" t="s">
        <v>21247</v>
      </c>
      <c r="I426" s="1048" t="s">
        <v>20428</v>
      </c>
      <c r="J426" s="1054" t="s">
        <v>21293</v>
      </c>
      <c r="K426" s="1049" t="s">
        <v>21294</v>
      </c>
      <c r="L426" s="1054" t="s">
        <v>21295</v>
      </c>
      <c r="M426" s="1054" t="s">
        <v>21296</v>
      </c>
      <c r="N426" s="1064" t="s">
        <v>19934</v>
      </c>
      <c r="O426" s="1065" t="s">
        <v>20054</v>
      </c>
      <c r="P426" s="1065" t="s">
        <v>95</v>
      </c>
      <c r="Q426" s="1052"/>
      <c r="R426" s="1053"/>
    </row>
    <row r="427">
      <c r="A427" s="1046" t="s">
        <v>4286</v>
      </c>
      <c r="B427" s="1047" t="s">
        <v>20805</v>
      </c>
      <c r="C427" s="1047" t="s">
        <v>2315</v>
      </c>
      <c r="D427" s="1047" t="s">
        <v>45</v>
      </c>
      <c r="E427" s="1047" t="s">
        <v>11</v>
      </c>
      <c r="F427" s="1048" t="s">
        <v>15</v>
      </c>
      <c r="G427" s="1047" t="s">
        <v>20040</v>
      </c>
      <c r="H427" s="1047" t="s">
        <v>21009</v>
      </c>
      <c r="I427" s="1048" t="s">
        <v>20428</v>
      </c>
      <c r="J427" s="1049" t="s">
        <v>21083</v>
      </c>
      <c r="K427" s="1049" t="s">
        <v>21297</v>
      </c>
      <c r="L427" s="1049" t="s">
        <v>21298</v>
      </c>
      <c r="M427" s="1049" t="s">
        <v>20976</v>
      </c>
      <c r="N427" s="1064" t="s">
        <v>19934</v>
      </c>
      <c r="O427" s="1065" t="s">
        <v>20054</v>
      </c>
      <c r="P427" s="1065" t="s">
        <v>95</v>
      </c>
      <c r="Q427" s="1052"/>
      <c r="R427" s="1053"/>
    </row>
    <row r="428">
      <c r="A428" s="1046" t="s">
        <v>4290</v>
      </c>
      <c r="B428" s="1047" t="s">
        <v>20805</v>
      </c>
      <c r="C428" s="1047" t="s">
        <v>2315</v>
      </c>
      <c r="D428" s="1047" t="s">
        <v>45</v>
      </c>
      <c r="E428" s="1047" t="s">
        <v>11</v>
      </c>
      <c r="F428" s="1048" t="s">
        <v>15</v>
      </c>
      <c r="G428" s="1047" t="s">
        <v>20040</v>
      </c>
      <c r="H428" s="1047" t="s">
        <v>21009</v>
      </c>
      <c r="I428" s="1048" t="s">
        <v>20428</v>
      </c>
      <c r="J428" s="1049" t="s">
        <v>21083</v>
      </c>
      <c r="K428" s="1049" t="s">
        <v>21299</v>
      </c>
      <c r="L428" s="1049" t="s">
        <v>21300</v>
      </c>
      <c r="M428" s="1049" t="s">
        <v>21301</v>
      </c>
      <c r="N428" s="1064" t="s">
        <v>19934</v>
      </c>
      <c r="O428" s="1065" t="s">
        <v>20054</v>
      </c>
      <c r="P428" s="1065" t="s">
        <v>95</v>
      </c>
      <c r="Q428" s="1052"/>
      <c r="R428" s="1053"/>
    </row>
    <row r="429">
      <c r="A429" s="1046" t="s">
        <v>4295</v>
      </c>
      <c r="B429" s="1047" t="s">
        <v>20805</v>
      </c>
      <c r="C429" s="1047" t="s">
        <v>2315</v>
      </c>
      <c r="D429" s="1047" t="s">
        <v>45</v>
      </c>
      <c r="E429" s="1047" t="s">
        <v>11</v>
      </c>
      <c r="F429" s="1048" t="s">
        <v>15</v>
      </c>
      <c r="G429" s="1047" t="s">
        <v>20040</v>
      </c>
      <c r="H429" s="1047" t="s">
        <v>21009</v>
      </c>
      <c r="I429" s="1048" t="s">
        <v>20428</v>
      </c>
      <c r="J429" s="1049" t="s">
        <v>21083</v>
      </c>
      <c r="K429" s="1049" t="s">
        <v>21302</v>
      </c>
      <c r="L429" s="1049" t="s">
        <v>21303</v>
      </c>
      <c r="M429" s="1049" t="s">
        <v>21304</v>
      </c>
      <c r="N429" s="1064" t="s">
        <v>19934</v>
      </c>
      <c r="O429" s="1065" t="s">
        <v>20054</v>
      </c>
      <c r="P429" s="1065" t="s">
        <v>95</v>
      </c>
      <c r="Q429" s="1052"/>
      <c r="R429" s="1053"/>
    </row>
    <row r="430">
      <c r="A430" s="1046" t="s">
        <v>4300</v>
      </c>
      <c r="B430" s="1047" t="s">
        <v>20805</v>
      </c>
      <c r="C430" s="1047" t="s">
        <v>2315</v>
      </c>
      <c r="D430" s="1047" t="s">
        <v>45</v>
      </c>
      <c r="E430" s="1047" t="s">
        <v>11</v>
      </c>
      <c r="F430" s="1048" t="s">
        <v>15</v>
      </c>
      <c r="G430" s="1047" t="s">
        <v>20040</v>
      </c>
      <c r="H430" s="1047" t="s">
        <v>21009</v>
      </c>
      <c r="I430" s="1048" t="s">
        <v>20428</v>
      </c>
      <c r="J430" s="1049" t="s">
        <v>21083</v>
      </c>
      <c r="K430" s="1049" t="s">
        <v>21302</v>
      </c>
      <c r="L430" s="1049" t="s">
        <v>21305</v>
      </c>
      <c r="M430" s="1049" t="s">
        <v>21304</v>
      </c>
      <c r="N430" s="1064" t="s">
        <v>19934</v>
      </c>
      <c r="O430" s="1065" t="s">
        <v>20054</v>
      </c>
      <c r="P430" s="1065" t="s">
        <v>95</v>
      </c>
      <c r="Q430" s="1052"/>
      <c r="R430" s="1053"/>
    </row>
    <row r="431">
      <c r="A431" s="1046" t="s">
        <v>4305</v>
      </c>
      <c r="B431" s="1047" t="s">
        <v>20805</v>
      </c>
      <c r="C431" s="1047" t="s">
        <v>2315</v>
      </c>
      <c r="D431" s="1047" t="s">
        <v>45</v>
      </c>
      <c r="E431" s="1047" t="s">
        <v>11</v>
      </c>
      <c r="F431" s="1048" t="s">
        <v>15</v>
      </c>
      <c r="G431" s="1047" t="s">
        <v>20040</v>
      </c>
      <c r="H431" s="1047" t="s">
        <v>21009</v>
      </c>
      <c r="I431" s="1048" t="s">
        <v>20428</v>
      </c>
      <c r="J431" s="1049" t="s">
        <v>21083</v>
      </c>
      <c r="K431" s="1049" t="s">
        <v>21306</v>
      </c>
      <c r="L431" s="1049" t="s">
        <v>21307</v>
      </c>
      <c r="M431" s="1049" t="s">
        <v>21308</v>
      </c>
      <c r="N431" s="1064" t="s">
        <v>19934</v>
      </c>
      <c r="O431" s="1065" t="s">
        <v>20054</v>
      </c>
      <c r="P431" s="1065" t="s">
        <v>95</v>
      </c>
      <c r="Q431" s="1052"/>
      <c r="R431" s="1053"/>
    </row>
    <row r="432">
      <c r="A432" s="1046" t="s">
        <v>4309</v>
      </c>
      <c r="B432" s="1047" t="s">
        <v>20814</v>
      </c>
      <c r="C432" s="1047" t="s">
        <v>8438</v>
      </c>
      <c r="D432" s="1047" t="s">
        <v>45</v>
      </c>
      <c r="E432" s="1047" t="s">
        <v>11</v>
      </c>
      <c r="F432" s="1048" t="s">
        <v>15</v>
      </c>
      <c r="G432" s="1047" t="s">
        <v>20040</v>
      </c>
      <c r="H432" s="1047" t="s">
        <v>21009</v>
      </c>
      <c r="I432" s="1048" t="s">
        <v>20428</v>
      </c>
      <c r="J432" s="1049" t="s">
        <v>21309</v>
      </c>
      <c r="K432" s="1049" t="s">
        <v>21310</v>
      </c>
      <c r="L432" s="1049" t="s">
        <v>21311</v>
      </c>
      <c r="M432" s="1049" t="s">
        <v>21312</v>
      </c>
      <c r="N432" s="1064" t="s">
        <v>19934</v>
      </c>
      <c r="O432" s="1065" t="s">
        <v>20054</v>
      </c>
      <c r="P432" s="1065" t="s">
        <v>95</v>
      </c>
      <c r="Q432" s="1052"/>
      <c r="R432" s="1053"/>
    </row>
    <row r="433">
      <c r="A433" s="1046" t="s">
        <v>4313</v>
      </c>
      <c r="B433" s="1047" t="s">
        <v>20814</v>
      </c>
      <c r="C433" s="1047" t="s">
        <v>8438</v>
      </c>
      <c r="D433" s="1047" t="s">
        <v>45</v>
      </c>
      <c r="E433" s="1047" t="s">
        <v>12</v>
      </c>
      <c r="F433" s="1048" t="s">
        <v>15</v>
      </c>
      <c r="G433" s="1047" t="s">
        <v>20040</v>
      </c>
      <c r="H433" s="1047" t="s">
        <v>21009</v>
      </c>
      <c r="I433" s="1048" t="s">
        <v>20428</v>
      </c>
      <c r="J433" s="1049" t="s">
        <v>21313</v>
      </c>
      <c r="K433" s="1049" t="s">
        <v>21314</v>
      </c>
      <c r="L433" s="1049" t="s">
        <v>21315</v>
      </c>
      <c r="M433" s="1054" t="s">
        <v>21316</v>
      </c>
      <c r="N433" s="1064" t="s">
        <v>19934</v>
      </c>
      <c r="O433" s="1065" t="s">
        <v>20054</v>
      </c>
      <c r="P433" s="1065" t="s">
        <v>95</v>
      </c>
      <c r="Q433" s="1052"/>
      <c r="R433" s="1053"/>
    </row>
    <row r="434">
      <c r="A434" s="1046" t="s">
        <v>4318</v>
      </c>
      <c r="B434" s="1047" t="s">
        <v>20814</v>
      </c>
      <c r="C434" s="1047" t="s">
        <v>8438</v>
      </c>
      <c r="D434" s="1047" t="s">
        <v>45</v>
      </c>
      <c r="E434" s="1047" t="s">
        <v>12</v>
      </c>
      <c r="F434" s="1048" t="s">
        <v>15</v>
      </c>
      <c r="G434" s="1047" t="s">
        <v>20040</v>
      </c>
      <c r="H434" s="1047" t="s">
        <v>21009</v>
      </c>
      <c r="I434" s="1048" t="s">
        <v>20428</v>
      </c>
      <c r="J434" s="1049" t="s">
        <v>21313</v>
      </c>
      <c r="K434" s="1049" t="s">
        <v>21317</v>
      </c>
      <c r="L434" s="1049" t="s">
        <v>21318</v>
      </c>
      <c r="M434" s="1049" t="s">
        <v>21319</v>
      </c>
      <c r="N434" s="1064" t="s">
        <v>19934</v>
      </c>
      <c r="O434" s="1065" t="s">
        <v>20054</v>
      </c>
      <c r="P434" s="1065" t="s">
        <v>95</v>
      </c>
      <c r="Q434" s="1052"/>
      <c r="R434" s="1053"/>
    </row>
    <row r="435">
      <c r="A435" s="1046" t="s">
        <v>4323</v>
      </c>
      <c r="B435" s="1047" t="s">
        <v>20814</v>
      </c>
      <c r="C435" s="1047" t="s">
        <v>8438</v>
      </c>
      <c r="D435" s="1047" t="s">
        <v>45</v>
      </c>
      <c r="E435" s="1047" t="s">
        <v>11</v>
      </c>
      <c r="F435" s="1048" t="s">
        <v>15</v>
      </c>
      <c r="G435" s="1047" t="s">
        <v>20040</v>
      </c>
      <c r="H435" s="1047" t="s">
        <v>21009</v>
      </c>
      <c r="I435" s="1048" t="s">
        <v>20428</v>
      </c>
      <c r="J435" s="1049" t="s">
        <v>21313</v>
      </c>
      <c r="K435" s="1049" t="s">
        <v>21320</v>
      </c>
      <c r="L435" s="1049" t="s">
        <v>21321</v>
      </c>
      <c r="M435" s="1049" t="s">
        <v>21322</v>
      </c>
      <c r="N435" s="1064" t="s">
        <v>19907</v>
      </c>
      <c r="O435" s="1065" t="s">
        <v>20054</v>
      </c>
      <c r="P435" s="1065" t="s">
        <v>95</v>
      </c>
      <c r="Q435" s="1052"/>
      <c r="R435" s="1053"/>
    </row>
    <row r="436">
      <c r="A436" s="1046" t="s">
        <v>4328</v>
      </c>
      <c r="B436" s="1047" t="s">
        <v>20814</v>
      </c>
      <c r="C436" s="1047" t="s">
        <v>8438</v>
      </c>
      <c r="D436" s="1047" t="s">
        <v>45</v>
      </c>
      <c r="E436" s="1047" t="s">
        <v>11</v>
      </c>
      <c r="F436" s="1048" t="s">
        <v>15</v>
      </c>
      <c r="G436" s="1047" t="s">
        <v>20040</v>
      </c>
      <c r="H436" s="1047" t="s">
        <v>21009</v>
      </c>
      <c r="I436" s="1048" t="s">
        <v>20428</v>
      </c>
      <c r="J436" s="1049" t="s">
        <v>21313</v>
      </c>
      <c r="K436" s="1049" t="s">
        <v>21323</v>
      </c>
      <c r="L436" s="1049" t="s">
        <v>21324</v>
      </c>
      <c r="M436" s="1049" t="s">
        <v>21325</v>
      </c>
      <c r="N436" s="1064" t="s">
        <v>19907</v>
      </c>
      <c r="O436" s="1065" t="s">
        <v>20054</v>
      </c>
      <c r="P436" s="1065" t="s">
        <v>95</v>
      </c>
      <c r="Q436" s="1052"/>
      <c r="R436" s="1053"/>
    </row>
    <row r="437">
      <c r="A437" s="1046" t="s">
        <v>4333</v>
      </c>
      <c r="B437" s="1047" t="s">
        <v>20814</v>
      </c>
      <c r="C437" s="1047" t="s">
        <v>8438</v>
      </c>
      <c r="D437" s="1047" t="s">
        <v>45</v>
      </c>
      <c r="E437" s="1047" t="s">
        <v>11</v>
      </c>
      <c r="F437" s="1048" t="s">
        <v>15</v>
      </c>
      <c r="G437" s="1047" t="s">
        <v>20040</v>
      </c>
      <c r="H437" s="1047" t="s">
        <v>21009</v>
      </c>
      <c r="I437" s="1048" t="s">
        <v>20428</v>
      </c>
      <c r="J437" s="1049" t="s">
        <v>21326</v>
      </c>
      <c r="K437" s="1049" t="s">
        <v>21327</v>
      </c>
      <c r="L437" s="1049" t="s">
        <v>21328</v>
      </c>
      <c r="M437" s="1049" t="s">
        <v>21329</v>
      </c>
      <c r="N437" s="1064" t="s">
        <v>19907</v>
      </c>
      <c r="O437" s="1065" t="s">
        <v>20054</v>
      </c>
      <c r="P437" s="1065" t="s">
        <v>95</v>
      </c>
      <c r="Q437" s="1052"/>
      <c r="R437" s="1053"/>
    </row>
    <row r="438">
      <c r="A438" s="1046" t="s">
        <v>4337</v>
      </c>
      <c r="B438" s="1047" t="s">
        <v>20814</v>
      </c>
      <c r="C438" s="1047" t="s">
        <v>8438</v>
      </c>
      <c r="D438" s="1047" t="s">
        <v>45</v>
      </c>
      <c r="E438" s="1047" t="s">
        <v>11</v>
      </c>
      <c r="F438" s="1048" t="s">
        <v>15</v>
      </c>
      <c r="G438" s="1047" t="s">
        <v>20040</v>
      </c>
      <c r="H438" s="1047" t="s">
        <v>21009</v>
      </c>
      <c r="I438" s="1048" t="s">
        <v>20428</v>
      </c>
      <c r="J438" s="1049" t="s">
        <v>21330</v>
      </c>
      <c r="K438" s="1049" t="s">
        <v>21331</v>
      </c>
      <c r="L438" s="1049" t="s">
        <v>21332</v>
      </c>
      <c r="M438" s="1087" t="s">
        <v>21333</v>
      </c>
      <c r="N438" s="1064" t="s">
        <v>19907</v>
      </c>
      <c r="O438" s="1065" t="s">
        <v>20054</v>
      </c>
      <c r="P438" s="1065" t="s">
        <v>95</v>
      </c>
      <c r="Q438" s="1052"/>
      <c r="R438" s="1053"/>
    </row>
    <row r="439">
      <c r="A439" s="1046" t="s">
        <v>4341</v>
      </c>
      <c r="B439" s="1047" t="s">
        <v>20814</v>
      </c>
      <c r="C439" s="1047" t="s">
        <v>8438</v>
      </c>
      <c r="D439" s="1047" t="s">
        <v>45</v>
      </c>
      <c r="E439" s="1047" t="s">
        <v>11</v>
      </c>
      <c r="F439" s="1048" t="s">
        <v>15</v>
      </c>
      <c r="G439" s="1047" t="s">
        <v>20040</v>
      </c>
      <c r="H439" s="1047" t="s">
        <v>21009</v>
      </c>
      <c r="I439" s="1048" t="s">
        <v>20428</v>
      </c>
      <c r="J439" s="1049" t="s">
        <v>21334</v>
      </c>
      <c r="K439" s="1049" t="s">
        <v>21335</v>
      </c>
      <c r="L439" s="1049" t="s">
        <v>21336</v>
      </c>
      <c r="M439" s="1049" t="s">
        <v>21337</v>
      </c>
      <c r="N439" s="1064" t="s">
        <v>19907</v>
      </c>
      <c r="O439" s="1065" t="s">
        <v>20054</v>
      </c>
      <c r="P439" s="1065" t="s">
        <v>95</v>
      </c>
      <c r="Q439" s="1052"/>
      <c r="R439" s="1053"/>
    </row>
    <row r="440">
      <c r="A440" s="1046" t="s">
        <v>4347</v>
      </c>
      <c r="B440" s="1047" t="s">
        <v>20814</v>
      </c>
      <c r="C440" s="1047" t="s">
        <v>8438</v>
      </c>
      <c r="D440" s="1047" t="s">
        <v>45</v>
      </c>
      <c r="E440" s="1047" t="s">
        <v>11</v>
      </c>
      <c r="F440" s="1048" t="s">
        <v>15</v>
      </c>
      <c r="G440" s="1047" t="s">
        <v>20040</v>
      </c>
      <c r="H440" s="1047" t="s">
        <v>21009</v>
      </c>
      <c r="I440" s="1048" t="s">
        <v>20428</v>
      </c>
      <c r="J440" s="1049" t="s">
        <v>21338</v>
      </c>
      <c r="K440" s="1049" t="s">
        <v>21339</v>
      </c>
      <c r="L440" s="1049" t="s">
        <v>21340</v>
      </c>
      <c r="M440" s="1049" t="s">
        <v>21341</v>
      </c>
      <c r="N440" s="1064" t="s">
        <v>19907</v>
      </c>
      <c r="O440" s="1065" t="s">
        <v>20054</v>
      </c>
      <c r="P440" s="1065" t="s">
        <v>95</v>
      </c>
      <c r="Q440" s="1052"/>
      <c r="R440" s="1053"/>
    </row>
    <row r="441">
      <c r="A441" s="1046" t="s">
        <v>4352</v>
      </c>
      <c r="B441" s="1047" t="s">
        <v>20814</v>
      </c>
      <c r="C441" s="1047" t="s">
        <v>8438</v>
      </c>
      <c r="D441" s="1047" t="s">
        <v>45</v>
      </c>
      <c r="E441" s="1047" t="s">
        <v>11</v>
      </c>
      <c r="F441" s="1048" t="s">
        <v>15</v>
      </c>
      <c r="G441" s="1047" t="s">
        <v>20040</v>
      </c>
      <c r="H441" s="1047" t="s">
        <v>21009</v>
      </c>
      <c r="I441" s="1048" t="s">
        <v>20428</v>
      </c>
      <c r="J441" s="1049" t="s">
        <v>21342</v>
      </c>
      <c r="K441" s="1049" t="s">
        <v>21343</v>
      </c>
      <c r="L441" s="1049" t="s">
        <v>21344</v>
      </c>
      <c r="M441" s="1087" t="s">
        <v>21345</v>
      </c>
      <c r="N441" s="1064" t="s">
        <v>19907</v>
      </c>
      <c r="O441" s="1065" t="s">
        <v>20054</v>
      </c>
      <c r="P441" s="1065" t="s">
        <v>95</v>
      </c>
      <c r="Q441" s="1052"/>
      <c r="R441" s="1053"/>
    </row>
    <row r="442">
      <c r="A442" s="1046" t="s">
        <v>4357</v>
      </c>
      <c r="B442" s="1063" t="s">
        <v>20814</v>
      </c>
      <c r="C442" s="1063" t="s">
        <v>8438</v>
      </c>
      <c r="D442" s="1063" t="s">
        <v>45</v>
      </c>
      <c r="E442" s="1047" t="s">
        <v>11</v>
      </c>
      <c r="F442" s="1048" t="s">
        <v>15</v>
      </c>
      <c r="G442" s="1047" t="s">
        <v>20040</v>
      </c>
      <c r="H442" s="1047" t="s">
        <v>21009</v>
      </c>
      <c r="I442" s="1048" t="s">
        <v>20428</v>
      </c>
      <c r="J442" s="1054" t="s">
        <v>21346</v>
      </c>
      <c r="K442" s="1049" t="s">
        <v>21347</v>
      </c>
      <c r="L442" s="1054" t="s">
        <v>21348</v>
      </c>
      <c r="M442" s="1054" t="s">
        <v>21349</v>
      </c>
      <c r="N442" s="1064" t="s">
        <v>19907</v>
      </c>
      <c r="O442" s="1065" t="s">
        <v>20054</v>
      </c>
      <c r="P442" s="1065" t="s">
        <v>95</v>
      </c>
      <c r="Q442" s="1052"/>
      <c r="R442" s="1053"/>
    </row>
    <row r="443">
      <c r="A443" s="1046" t="s">
        <v>4360</v>
      </c>
      <c r="B443" s="1047" t="s">
        <v>20819</v>
      </c>
      <c r="C443" s="1047" t="s">
        <v>8438</v>
      </c>
      <c r="D443" s="1047" t="s">
        <v>45</v>
      </c>
      <c r="E443" s="1047" t="s">
        <v>11</v>
      </c>
      <c r="F443" s="1048" t="s">
        <v>15</v>
      </c>
      <c r="G443" s="1047" t="s">
        <v>20040</v>
      </c>
      <c r="H443" s="1047" t="s">
        <v>20792</v>
      </c>
      <c r="I443" s="1048" t="s">
        <v>20428</v>
      </c>
      <c r="J443" s="1049" t="s">
        <v>21350</v>
      </c>
      <c r="K443" s="1049" t="s">
        <v>21351</v>
      </c>
      <c r="L443" s="1049" t="s">
        <v>21352</v>
      </c>
      <c r="M443" s="1049" t="s">
        <v>21353</v>
      </c>
      <c r="N443" s="1064" t="s">
        <v>19907</v>
      </c>
      <c r="O443" s="1065" t="s">
        <v>20054</v>
      </c>
      <c r="P443" s="1065" t="s">
        <v>95</v>
      </c>
      <c r="Q443" s="1052"/>
      <c r="R443" s="1053"/>
    </row>
    <row r="444">
      <c r="A444" s="1046" t="s">
        <v>4365</v>
      </c>
      <c r="B444" s="1063" t="s">
        <v>21354</v>
      </c>
      <c r="C444" s="1058" t="s">
        <v>85</v>
      </c>
      <c r="D444" s="1048" t="s">
        <v>20056</v>
      </c>
      <c r="E444" s="1047" t="s">
        <v>11</v>
      </c>
      <c r="F444" s="1048" t="s">
        <v>15</v>
      </c>
      <c r="G444" s="1047" t="s">
        <v>20040</v>
      </c>
      <c r="H444" s="1047" t="s">
        <v>20792</v>
      </c>
      <c r="I444" s="1048" t="s">
        <v>20428</v>
      </c>
      <c r="J444" s="1054" t="s">
        <v>21355</v>
      </c>
      <c r="K444" s="1049" t="s">
        <v>21356</v>
      </c>
      <c r="L444" s="1054" t="s">
        <v>21357</v>
      </c>
      <c r="M444" s="1054" t="s">
        <v>21358</v>
      </c>
      <c r="N444" s="1064" t="s">
        <v>19907</v>
      </c>
      <c r="O444" s="1065" t="s">
        <v>20054</v>
      </c>
      <c r="P444" s="1065" t="s">
        <v>95</v>
      </c>
      <c r="Q444" s="1052"/>
      <c r="R444" s="1053"/>
    </row>
    <row r="445">
      <c r="A445" s="1046" t="s">
        <v>4369</v>
      </c>
      <c r="B445" s="1063" t="s">
        <v>21354</v>
      </c>
      <c r="C445" s="1058" t="s">
        <v>85</v>
      </c>
      <c r="D445" s="1048" t="s">
        <v>20056</v>
      </c>
      <c r="E445" s="1047" t="s">
        <v>11</v>
      </c>
      <c r="F445" s="1048" t="s">
        <v>15</v>
      </c>
      <c r="G445" s="1047" t="s">
        <v>20040</v>
      </c>
      <c r="H445" s="1047" t="s">
        <v>20792</v>
      </c>
      <c r="I445" s="1048" t="s">
        <v>20428</v>
      </c>
      <c r="J445" s="1054" t="s">
        <v>21355</v>
      </c>
      <c r="K445" s="1049" t="s">
        <v>21359</v>
      </c>
      <c r="L445" s="1054" t="s">
        <v>21360</v>
      </c>
      <c r="M445" s="1054" t="s">
        <v>21361</v>
      </c>
      <c r="N445" s="1064" t="s">
        <v>19907</v>
      </c>
      <c r="O445" s="1065" t="s">
        <v>20054</v>
      </c>
      <c r="P445" s="1065" t="s">
        <v>95</v>
      </c>
      <c r="Q445" s="1052"/>
      <c r="R445" s="1053"/>
    </row>
    <row r="446">
      <c r="A446" s="1046" t="s">
        <v>4374</v>
      </c>
      <c r="B446" s="1063" t="s">
        <v>21354</v>
      </c>
      <c r="C446" s="1058" t="s">
        <v>85</v>
      </c>
      <c r="D446" s="1048" t="s">
        <v>20056</v>
      </c>
      <c r="E446" s="1047" t="s">
        <v>11</v>
      </c>
      <c r="F446" s="1048" t="s">
        <v>15</v>
      </c>
      <c r="G446" s="1047" t="s">
        <v>20040</v>
      </c>
      <c r="H446" s="1047" t="s">
        <v>20792</v>
      </c>
      <c r="I446" s="1048" t="s">
        <v>20428</v>
      </c>
      <c r="J446" s="1054" t="s">
        <v>21355</v>
      </c>
      <c r="K446" s="1049" t="s">
        <v>21362</v>
      </c>
      <c r="L446" s="1054" t="s">
        <v>21363</v>
      </c>
      <c r="M446" s="1054" t="s">
        <v>21364</v>
      </c>
      <c r="N446" s="1064" t="s">
        <v>19907</v>
      </c>
      <c r="O446" s="1065" t="s">
        <v>20054</v>
      </c>
      <c r="P446" s="1065" t="s">
        <v>95</v>
      </c>
      <c r="Q446" s="1052"/>
      <c r="R446" s="1053"/>
    </row>
    <row r="447">
      <c r="A447" s="1046" t="s">
        <v>4378</v>
      </c>
      <c r="B447" s="1063" t="s">
        <v>21354</v>
      </c>
      <c r="C447" s="1058" t="s">
        <v>85</v>
      </c>
      <c r="D447" s="1048" t="s">
        <v>20056</v>
      </c>
      <c r="E447" s="1047" t="s">
        <v>11</v>
      </c>
      <c r="F447" s="1048" t="s">
        <v>15</v>
      </c>
      <c r="G447" s="1047" t="s">
        <v>20040</v>
      </c>
      <c r="H447" s="1047" t="s">
        <v>20792</v>
      </c>
      <c r="I447" s="1048" t="s">
        <v>20428</v>
      </c>
      <c r="J447" s="1054" t="s">
        <v>21355</v>
      </c>
      <c r="K447" s="1049" t="s">
        <v>21365</v>
      </c>
      <c r="L447" s="1054" t="s">
        <v>21366</v>
      </c>
      <c r="M447" s="1054" t="s">
        <v>21367</v>
      </c>
      <c r="N447" s="1064" t="s">
        <v>19907</v>
      </c>
      <c r="O447" s="1065" t="s">
        <v>20054</v>
      </c>
      <c r="P447" s="1065" t="s">
        <v>95</v>
      </c>
      <c r="Q447" s="1052"/>
      <c r="R447" s="1053"/>
    </row>
    <row r="448">
      <c r="A448" s="1046"/>
      <c r="B448" s="1063" t="s">
        <v>21354</v>
      </c>
      <c r="C448" s="1058" t="s">
        <v>85</v>
      </c>
      <c r="D448" s="1048" t="s">
        <v>20056</v>
      </c>
      <c r="E448" s="1047" t="s">
        <v>11</v>
      </c>
      <c r="F448" s="1048" t="s">
        <v>15</v>
      </c>
      <c r="G448" s="1047" t="s">
        <v>20040</v>
      </c>
      <c r="H448" s="1047" t="s">
        <v>20792</v>
      </c>
      <c r="I448" s="1048" t="s">
        <v>20428</v>
      </c>
      <c r="J448" s="1054" t="s">
        <v>21355</v>
      </c>
      <c r="K448" s="1049" t="s">
        <v>21368</v>
      </c>
      <c r="L448" s="1054" t="s">
        <v>21369</v>
      </c>
      <c r="M448" s="1054" t="s">
        <v>21370</v>
      </c>
      <c r="N448" s="1064" t="s">
        <v>19907</v>
      </c>
      <c r="O448" s="1065" t="s">
        <v>20054</v>
      </c>
      <c r="P448" s="1065" t="s">
        <v>95</v>
      </c>
      <c r="Q448" s="1052"/>
      <c r="R448" s="1053"/>
    </row>
    <row r="449">
      <c r="A449" s="1046" t="s">
        <v>4388</v>
      </c>
      <c r="B449" s="1047" t="s">
        <v>21354</v>
      </c>
      <c r="C449" s="1048" t="s">
        <v>85</v>
      </c>
      <c r="D449" s="1048" t="s">
        <v>20056</v>
      </c>
      <c r="E449" s="1047" t="s">
        <v>11</v>
      </c>
      <c r="F449" s="1048" t="s">
        <v>15</v>
      </c>
      <c r="G449" s="1047" t="s">
        <v>20040</v>
      </c>
      <c r="H449" s="1047" t="s">
        <v>20792</v>
      </c>
      <c r="I449" s="1048" t="s">
        <v>20428</v>
      </c>
      <c r="J449" s="1049" t="s">
        <v>21371</v>
      </c>
      <c r="K449" s="1049" t="s">
        <v>21372</v>
      </c>
      <c r="L449" s="1049" t="s">
        <v>21373</v>
      </c>
      <c r="M449" s="1049" t="s">
        <v>21374</v>
      </c>
      <c r="N449" s="1059">
        <v>45356.0</v>
      </c>
      <c r="O449" s="1060" t="s">
        <v>20045</v>
      </c>
      <c r="P449" s="1060" t="s">
        <v>95</v>
      </c>
      <c r="Q449" s="1052"/>
      <c r="R449" s="1053"/>
    </row>
    <row r="450">
      <c r="A450" s="1046" t="s">
        <v>4393</v>
      </c>
      <c r="B450" s="1063" t="s">
        <v>21354</v>
      </c>
      <c r="C450" s="1058" t="s">
        <v>85</v>
      </c>
      <c r="D450" s="1048" t="s">
        <v>20056</v>
      </c>
      <c r="E450" s="1047" t="s">
        <v>11</v>
      </c>
      <c r="F450" s="1048" t="s">
        <v>15</v>
      </c>
      <c r="G450" s="1047" t="s">
        <v>20040</v>
      </c>
      <c r="H450" s="1047" t="s">
        <v>20792</v>
      </c>
      <c r="I450" s="1048" t="s">
        <v>20428</v>
      </c>
      <c r="J450" s="1049" t="s">
        <v>21355</v>
      </c>
      <c r="K450" s="1049" t="s">
        <v>21375</v>
      </c>
      <c r="L450" s="1049" t="s">
        <v>21376</v>
      </c>
      <c r="M450" s="1049" t="s">
        <v>21377</v>
      </c>
      <c r="N450" s="1064" t="s">
        <v>19907</v>
      </c>
      <c r="O450" s="1065" t="s">
        <v>20054</v>
      </c>
      <c r="P450" s="1065" t="s">
        <v>95</v>
      </c>
      <c r="Q450" s="1052"/>
      <c r="R450" s="1053"/>
    </row>
    <row r="451">
      <c r="A451" s="1046" t="s">
        <v>4396</v>
      </c>
      <c r="B451" s="1063" t="s">
        <v>21354</v>
      </c>
      <c r="C451" s="1058" t="s">
        <v>85</v>
      </c>
      <c r="D451" s="1048" t="s">
        <v>20056</v>
      </c>
      <c r="E451" s="1047" t="s">
        <v>11</v>
      </c>
      <c r="F451" s="1048" t="s">
        <v>15</v>
      </c>
      <c r="G451" s="1047" t="s">
        <v>20040</v>
      </c>
      <c r="H451" s="1047" t="s">
        <v>20792</v>
      </c>
      <c r="I451" s="1048" t="s">
        <v>20428</v>
      </c>
      <c r="J451" s="1049" t="s">
        <v>21355</v>
      </c>
      <c r="K451" s="1049" t="s">
        <v>21378</v>
      </c>
      <c r="L451" s="1049" t="s">
        <v>21379</v>
      </c>
      <c r="M451" s="1049" t="s">
        <v>21380</v>
      </c>
      <c r="N451" s="1064" t="s">
        <v>19907</v>
      </c>
      <c r="O451" s="1065" t="s">
        <v>20054</v>
      </c>
      <c r="P451" s="1065" t="s">
        <v>95</v>
      </c>
      <c r="Q451" s="1052"/>
      <c r="R451" s="1053"/>
    </row>
    <row r="452">
      <c r="A452" s="1046" t="s">
        <v>4401</v>
      </c>
      <c r="B452" s="1063" t="s">
        <v>21354</v>
      </c>
      <c r="C452" s="1058" t="s">
        <v>85</v>
      </c>
      <c r="D452" s="1048" t="s">
        <v>20056</v>
      </c>
      <c r="E452" s="1047" t="s">
        <v>11</v>
      </c>
      <c r="F452" s="1048" t="s">
        <v>15</v>
      </c>
      <c r="G452" s="1047" t="s">
        <v>20040</v>
      </c>
      <c r="H452" s="1047" t="s">
        <v>20792</v>
      </c>
      <c r="I452" s="1048" t="s">
        <v>20428</v>
      </c>
      <c r="J452" s="1049" t="s">
        <v>21355</v>
      </c>
      <c r="K452" s="1049" t="s">
        <v>21381</v>
      </c>
      <c r="L452" s="1054" t="s">
        <v>21382</v>
      </c>
      <c r="M452" s="1049" t="s">
        <v>21383</v>
      </c>
      <c r="N452" s="1064" t="s">
        <v>19907</v>
      </c>
      <c r="O452" s="1065" t="s">
        <v>20054</v>
      </c>
      <c r="P452" s="1065" t="s">
        <v>95</v>
      </c>
      <c r="Q452" s="1052"/>
      <c r="R452" s="1053"/>
    </row>
    <row r="453">
      <c r="A453" s="1046" t="s">
        <v>4406</v>
      </c>
      <c r="B453" s="1063" t="s">
        <v>21354</v>
      </c>
      <c r="C453" s="1058" t="s">
        <v>85</v>
      </c>
      <c r="D453" s="1048" t="s">
        <v>20056</v>
      </c>
      <c r="E453" s="1047" t="s">
        <v>11</v>
      </c>
      <c r="F453" s="1048" t="s">
        <v>15</v>
      </c>
      <c r="G453" s="1047" t="s">
        <v>20040</v>
      </c>
      <c r="H453" s="1047" t="s">
        <v>20792</v>
      </c>
      <c r="I453" s="1048" t="s">
        <v>20428</v>
      </c>
      <c r="J453" s="1054" t="s">
        <v>21355</v>
      </c>
      <c r="K453" s="1049" t="s">
        <v>21384</v>
      </c>
      <c r="L453" s="1054" t="s">
        <v>21385</v>
      </c>
      <c r="M453" s="1054" t="s">
        <v>21358</v>
      </c>
      <c r="N453" s="1064" t="s">
        <v>19907</v>
      </c>
      <c r="O453" s="1065" t="s">
        <v>20054</v>
      </c>
      <c r="P453" s="1065" t="s">
        <v>95</v>
      </c>
      <c r="Q453" s="1052"/>
      <c r="R453" s="1053"/>
    </row>
    <row r="454">
      <c r="A454" s="1046" t="s">
        <v>4411</v>
      </c>
      <c r="B454" s="1063" t="s">
        <v>21354</v>
      </c>
      <c r="C454" s="1058" t="s">
        <v>85</v>
      </c>
      <c r="D454" s="1048" t="s">
        <v>20056</v>
      </c>
      <c r="E454" s="1047" t="s">
        <v>11</v>
      </c>
      <c r="F454" s="1048" t="s">
        <v>15</v>
      </c>
      <c r="G454" s="1047" t="s">
        <v>20040</v>
      </c>
      <c r="H454" s="1047" t="s">
        <v>20792</v>
      </c>
      <c r="I454" s="1048" t="s">
        <v>20428</v>
      </c>
      <c r="J454" s="1054" t="s">
        <v>21355</v>
      </c>
      <c r="K454" s="1049" t="s">
        <v>21359</v>
      </c>
      <c r="L454" s="1054" t="s">
        <v>21386</v>
      </c>
      <c r="M454" s="1054" t="s">
        <v>21361</v>
      </c>
      <c r="N454" s="1064" t="s">
        <v>19907</v>
      </c>
      <c r="O454" s="1065" t="s">
        <v>20054</v>
      </c>
      <c r="P454" s="1065" t="s">
        <v>95</v>
      </c>
      <c r="Q454" s="1052"/>
      <c r="R454" s="1053"/>
    </row>
    <row r="455">
      <c r="A455" s="1046" t="s">
        <v>4416</v>
      </c>
      <c r="B455" s="1063" t="s">
        <v>21354</v>
      </c>
      <c r="C455" s="1058" t="s">
        <v>85</v>
      </c>
      <c r="D455" s="1048" t="s">
        <v>20056</v>
      </c>
      <c r="E455" s="1047" t="s">
        <v>11</v>
      </c>
      <c r="F455" s="1048" t="s">
        <v>15</v>
      </c>
      <c r="G455" s="1047" t="s">
        <v>20040</v>
      </c>
      <c r="H455" s="1047" t="s">
        <v>20792</v>
      </c>
      <c r="I455" s="1048" t="s">
        <v>20428</v>
      </c>
      <c r="J455" s="1054" t="s">
        <v>21355</v>
      </c>
      <c r="K455" s="1049" t="s">
        <v>21362</v>
      </c>
      <c r="L455" s="1054" t="s">
        <v>21387</v>
      </c>
      <c r="M455" s="1054" t="s">
        <v>21364</v>
      </c>
      <c r="N455" s="1064" t="s">
        <v>19907</v>
      </c>
      <c r="O455" s="1065" t="s">
        <v>20054</v>
      </c>
      <c r="P455" s="1065" t="s">
        <v>95</v>
      </c>
      <c r="Q455" s="1052"/>
      <c r="R455" s="1053"/>
    </row>
    <row r="456">
      <c r="A456" s="1046" t="s">
        <v>4420</v>
      </c>
      <c r="B456" s="1063" t="s">
        <v>21354</v>
      </c>
      <c r="C456" s="1058" t="s">
        <v>85</v>
      </c>
      <c r="D456" s="1048" t="s">
        <v>20056</v>
      </c>
      <c r="E456" s="1047" t="s">
        <v>11</v>
      </c>
      <c r="F456" s="1048" t="s">
        <v>15</v>
      </c>
      <c r="G456" s="1047" t="s">
        <v>20040</v>
      </c>
      <c r="H456" s="1047" t="s">
        <v>20792</v>
      </c>
      <c r="I456" s="1048" t="s">
        <v>20428</v>
      </c>
      <c r="J456" s="1054" t="s">
        <v>21355</v>
      </c>
      <c r="K456" s="1049" t="s">
        <v>21365</v>
      </c>
      <c r="L456" s="1054" t="s">
        <v>21388</v>
      </c>
      <c r="M456" s="1054" t="s">
        <v>21367</v>
      </c>
      <c r="N456" s="1064" t="s">
        <v>19907</v>
      </c>
      <c r="O456" s="1065" t="s">
        <v>20054</v>
      </c>
      <c r="P456" s="1065" t="s">
        <v>95</v>
      </c>
      <c r="Q456" s="1052"/>
      <c r="R456" s="1053"/>
    </row>
    <row r="457">
      <c r="A457" s="1046" t="s">
        <v>4425</v>
      </c>
      <c r="B457" s="1063" t="s">
        <v>21354</v>
      </c>
      <c r="C457" s="1058" t="s">
        <v>85</v>
      </c>
      <c r="D457" s="1048" t="s">
        <v>20056</v>
      </c>
      <c r="E457" s="1047" t="s">
        <v>11</v>
      </c>
      <c r="F457" s="1048" t="s">
        <v>15</v>
      </c>
      <c r="G457" s="1047" t="s">
        <v>20040</v>
      </c>
      <c r="H457" s="1047" t="s">
        <v>20792</v>
      </c>
      <c r="I457" s="1048" t="s">
        <v>20428</v>
      </c>
      <c r="J457" s="1054" t="s">
        <v>21355</v>
      </c>
      <c r="K457" s="1049" t="s">
        <v>21368</v>
      </c>
      <c r="L457" s="1054" t="s">
        <v>21389</v>
      </c>
      <c r="M457" s="1054" t="s">
        <v>21390</v>
      </c>
      <c r="N457" s="1064" t="s">
        <v>19907</v>
      </c>
      <c r="O457" s="1065" t="s">
        <v>20054</v>
      </c>
      <c r="P457" s="1065" t="s">
        <v>95</v>
      </c>
      <c r="Q457" s="1052"/>
      <c r="R457" s="1053"/>
    </row>
    <row r="458">
      <c r="A458" s="1046" t="s">
        <v>4430</v>
      </c>
      <c r="B458" s="1047" t="s">
        <v>21354</v>
      </c>
      <c r="C458" s="1048" t="s">
        <v>85</v>
      </c>
      <c r="D458" s="1048" t="s">
        <v>20056</v>
      </c>
      <c r="E458" s="1047" t="s">
        <v>11</v>
      </c>
      <c r="F458" s="1048" t="s">
        <v>15</v>
      </c>
      <c r="G458" s="1047" t="s">
        <v>20040</v>
      </c>
      <c r="H458" s="1047" t="s">
        <v>20792</v>
      </c>
      <c r="I458" s="1048" t="s">
        <v>20428</v>
      </c>
      <c r="J458" s="1049" t="s">
        <v>21391</v>
      </c>
      <c r="K458" s="1049" t="s">
        <v>21372</v>
      </c>
      <c r="L458" s="1049" t="s">
        <v>21373</v>
      </c>
      <c r="M458" s="1049" t="s">
        <v>21374</v>
      </c>
      <c r="N458" s="1059">
        <v>45356.0</v>
      </c>
      <c r="O458" s="1060" t="s">
        <v>20045</v>
      </c>
      <c r="P458" s="1060" t="s">
        <v>95</v>
      </c>
      <c r="Q458" s="1052"/>
      <c r="R458" s="1053"/>
    </row>
    <row r="459">
      <c r="A459" s="1046" t="s">
        <v>4434</v>
      </c>
      <c r="B459" s="1063" t="s">
        <v>21354</v>
      </c>
      <c r="C459" s="1058" t="s">
        <v>85</v>
      </c>
      <c r="D459" s="1048" t="s">
        <v>20056</v>
      </c>
      <c r="E459" s="1047" t="s">
        <v>11</v>
      </c>
      <c r="F459" s="1048" t="s">
        <v>15</v>
      </c>
      <c r="G459" s="1047" t="s">
        <v>20040</v>
      </c>
      <c r="H459" s="1047" t="s">
        <v>20792</v>
      </c>
      <c r="I459" s="1048" t="s">
        <v>20428</v>
      </c>
      <c r="J459" s="1049" t="s">
        <v>21355</v>
      </c>
      <c r="K459" s="1049" t="s">
        <v>21375</v>
      </c>
      <c r="L459" s="1049" t="s">
        <v>21392</v>
      </c>
      <c r="M459" s="1049" t="s">
        <v>21377</v>
      </c>
      <c r="N459" s="1064" t="s">
        <v>19907</v>
      </c>
      <c r="O459" s="1065" t="s">
        <v>20054</v>
      </c>
      <c r="P459" s="1065" t="s">
        <v>95</v>
      </c>
      <c r="Q459" s="1052"/>
      <c r="R459" s="1053"/>
    </row>
    <row r="460">
      <c r="A460" s="1046" t="s">
        <v>4436</v>
      </c>
      <c r="B460" s="1063" t="s">
        <v>21354</v>
      </c>
      <c r="C460" s="1058" t="s">
        <v>85</v>
      </c>
      <c r="D460" s="1048" t="s">
        <v>20056</v>
      </c>
      <c r="E460" s="1047" t="s">
        <v>11</v>
      </c>
      <c r="F460" s="1048" t="s">
        <v>15</v>
      </c>
      <c r="G460" s="1047" t="s">
        <v>20040</v>
      </c>
      <c r="H460" s="1047" t="s">
        <v>20792</v>
      </c>
      <c r="I460" s="1048" t="s">
        <v>20428</v>
      </c>
      <c r="J460" s="1049" t="s">
        <v>21355</v>
      </c>
      <c r="K460" s="1049" t="s">
        <v>21378</v>
      </c>
      <c r="L460" s="1049" t="s">
        <v>21393</v>
      </c>
      <c r="M460" s="1049" t="s">
        <v>21380</v>
      </c>
      <c r="N460" s="1064" t="s">
        <v>19907</v>
      </c>
      <c r="O460" s="1065" t="s">
        <v>20054</v>
      </c>
      <c r="P460" s="1065" t="s">
        <v>95</v>
      </c>
      <c r="Q460" s="1052"/>
      <c r="R460" s="1053"/>
    </row>
    <row r="461">
      <c r="A461" s="1046" t="s">
        <v>4441</v>
      </c>
      <c r="B461" s="1063" t="s">
        <v>21354</v>
      </c>
      <c r="C461" s="1058" t="s">
        <v>85</v>
      </c>
      <c r="D461" s="1048" t="s">
        <v>20056</v>
      </c>
      <c r="E461" s="1047" t="s">
        <v>11</v>
      </c>
      <c r="F461" s="1048" t="s">
        <v>15</v>
      </c>
      <c r="G461" s="1047" t="s">
        <v>20040</v>
      </c>
      <c r="H461" s="1047" t="s">
        <v>20792</v>
      </c>
      <c r="I461" s="1048" t="s">
        <v>20428</v>
      </c>
      <c r="J461" s="1049" t="s">
        <v>21355</v>
      </c>
      <c r="K461" s="1049" t="s">
        <v>21381</v>
      </c>
      <c r="L461" s="1054" t="s">
        <v>21394</v>
      </c>
      <c r="M461" s="1049" t="s">
        <v>21383</v>
      </c>
      <c r="N461" s="1064" t="s">
        <v>19907</v>
      </c>
      <c r="O461" s="1065" t="s">
        <v>20054</v>
      </c>
      <c r="P461" s="1065" t="s">
        <v>95</v>
      </c>
      <c r="Q461" s="1052"/>
      <c r="R461" s="1053"/>
    </row>
    <row r="462">
      <c r="A462" s="1046" t="s">
        <v>4446</v>
      </c>
      <c r="B462" s="1047" t="s">
        <v>20819</v>
      </c>
      <c r="C462" s="1047" t="s">
        <v>8438</v>
      </c>
      <c r="D462" s="1047" t="s">
        <v>45</v>
      </c>
      <c r="E462" s="1047" t="s">
        <v>12</v>
      </c>
      <c r="F462" s="1048" t="s">
        <v>15</v>
      </c>
      <c r="G462" s="1047" t="s">
        <v>20040</v>
      </c>
      <c r="H462" s="1047" t="s">
        <v>21009</v>
      </c>
      <c r="I462" s="1048" t="s">
        <v>20428</v>
      </c>
      <c r="J462" s="1049" t="s">
        <v>21395</v>
      </c>
      <c r="K462" s="1049" t="s">
        <v>21396</v>
      </c>
      <c r="L462" s="1049" t="s">
        <v>21397</v>
      </c>
      <c r="M462" s="1049" t="s">
        <v>21398</v>
      </c>
      <c r="N462" s="1064" t="s">
        <v>19907</v>
      </c>
      <c r="O462" s="1065" t="s">
        <v>20054</v>
      </c>
      <c r="P462" s="1065" t="s">
        <v>95</v>
      </c>
      <c r="Q462" s="1052"/>
      <c r="R462" s="1053"/>
    </row>
    <row r="463">
      <c r="A463" s="1046" t="s">
        <v>4452</v>
      </c>
      <c r="B463" s="1063" t="s">
        <v>20506</v>
      </c>
      <c r="C463" s="1063" t="s">
        <v>20507</v>
      </c>
      <c r="D463" s="1063" t="s">
        <v>45</v>
      </c>
      <c r="E463" s="1047" t="s">
        <v>12</v>
      </c>
      <c r="F463" s="1048" t="s">
        <v>15</v>
      </c>
      <c r="G463" s="1047" t="s">
        <v>20040</v>
      </c>
      <c r="H463" s="1047" t="s">
        <v>21009</v>
      </c>
      <c r="I463" s="1048" t="s">
        <v>20428</v>
      </c>
      <c r="J463" s="1054" t="s">
        <v>21399</v>
      </c>
      <c r="K463" s="1049" t="s">
        <v>21400</v>
      </c>
      <c r="L463" s="1054" t="s">
        <v>21401</v>
      </c>
      <c r="M463" s="1054" t="s">
        <v>21402</v>
      </c>
      <c r="N463" s="1064" t="s">
        <v>19907</v>
      </c>
      <c r="O463" s="1065" t="s">
        <v>20054</v>
      </c>
      <c r="P463" s="1065" t="s">
        <v>95</v>
      </c>
      <c r="Q463" s="1052"/>
      <c r="R463" s="1053"/>
    </row>
    <row r="464">
      <c r="A464" s="1046" t="s">
        <v>4455</v>
      </c>
      <c r="B464" s="1047" t="s">
        <v>20850</v>
      </c>
      <c r="C464" s="1047" t="s">
        <v>20851</v>
      </c>
      <c r="D464" s="1047" t="s">
        <v>45</v>
      </c>
      <c r="E464" s="1047" t="s">
        <v>12</v>
      </c>
      <c r="F464" s="1048" t="s">
        <v>15</v>
      </c>
      <c r="G464" s="1047" t="s">
        <v>20040</v>
      </c>
      <c r="H464" s="1047" t="s">
        <v>21009</v>
      </c>
      <c r="I464" s="1048" t="s">
        <v>20428</v>
      </c>
      <c r="J464" s="1049" t="s">
        <v>20852</v>
      </c>
      <c r="K464" s="1049" t="s">
        <v>21403</v>
      </c>
      <c r="L464" s="1049" t="s">
        <v>21404</v>
      </c>
      <c r="M464" s="1049" t="s">
        <v>21405</v>
      </c>
      <c r="N464" s="1064" t="s">
        <v>19907</v>
      </c>
      <c r="O464" s="1065" t="s">
        <v>20054</v>
      </c>
      <c r="P464" s="1065" t="s">
        <v>95</v>
      </c>
      <c r="Q464" s="1052"/>
      <c r="R464" s="1053"/>
    </row>
    <row r="465">
      <c r="A465" s="1046" t="s">
        <v>4461</v>
      </c>
      <c r="B465" s="1047" t="s">
        <v>20850</v>
      </c>
      <c r="C465" s="1047" t="s">
        <v>20851</v>
      </c>
      <c r="D465" s="1047" t="s">
        <v>45</v>
      </c>
      <c r="E465" s="1047" t="s">
        <v>12</v>
      </c>
      <c r="F465" s="1048" t="s">
        <v>15</v>
      </c>
      <c r="G465" s="1047" t="s">
        <v>20040</v>
      </c>
      <c r="H465" s="1047" t="s">
        <v>21009</v>
      </c>
      <c r="I465" s="1048" t="s">
        <v>20428</v>
      </c>
      <c r="J465" s="1049" t="s">
        <v>21406</v>
      </c>
      <c r="K465" s="1049" t="s">
        <v>21407</v>
      </c>
      <c r="L465" s="1049" t="s">
        <v>21408</v>
      </c>
      <c r="M465" s="1049" t="s">
        <v>21409</v>
      </c>
      <c r="N465" s="1064" t="s">
        <v>19907</v>
      </c>
      <c r="O465" s="1065" t="s">
        <v>20054</v>
      </c>
      <c r="P465" s="1065" t="s">
        <v>95</v>
      </c>
      <c r="Q465" s="1052"/>
      <c r="R465" s="1053"/>
    </row>
    <row r="466">
      <c r="A466" s="1046" t="s">
        <v>4466</v>
      </c>
      <c r="B466" s="1047" t="s">
        <v>20850</v>
      </c>
      <c r="C466" s="1047" t="s">
        <v>21410</v>
      </c>
      <c r="D466" s="1047" t="s">
        <v>45</v>
      </c>
      <c r="E466" s="1047" t="s">
        <v>11</v>
      </c>
      <c r="F466" s="1048" t="s">
        <v>15</v>
      </c>
      <c r="G466" s="1047" t="s">
        <v>20040</v>
      </c>
      <c r="H466" s="1047" t="s">
        <v>21009</v>
      </c>
      <c r="I466" s="1048" t="s">
        <v>20428</v>
      </c>
      <c r="J466" s="1049" t="s">
        <v>21004</v>
      </c>
      <c r="K466" s="1049" t="s">
        <v>21411</v>
      </c>
      <c r="L466" s="1049" t="s">
        <v>21412</v>
      </c>
      <c r="M466" s="1049" t="s">
        <v>21413</v>
      </c>
      <c r="N466" s="1064" t="s">
        <v>19907</v>
      </c>
      <c r="O466" s="1065" t="s">
        <v>20054</v>
      </c>
      <c r="P466" s="1065" t="s">
        <v>95</v>
      </c>
      <c r="Q466" s="1052"/>
      <c r="R466" s="1053"/>
    </row>
    <row r="467">
      <c r="A467" s="1046" t="s">
        <v>4471</v>
      </c>
      <c r="B467" s="1047" t="s">
        <v>20850</v>
      </c>
      <c r="C467" s="1047" t="s">
        <v>20851</v>
      </c>
      <c r="D467" s="1047" t="s">
        <v>45</v>
      </c>
      <c r="E467" s="1047" t="s">
        <v>11</v>
      </c>
      <c r="F467" s="1048" t="s">
        <v>15</v>
      </c>
      <c r="G467" s="1047" t="s">
        <v>20040</v>
      </c>
      <c r="H467" s="1047" t="s">
        <v>21009</v>
      </c>
      <c r="I467" s="1048" t="s">
        <v>20428</v>
      </c>
      <c r="J467" s="1049" t="s">
        <v>20873</v>
      </c>
      <c r="K467" s="1049" t="s">
        <v>21414</v>
      </c>
      <c r="L467" s="1054" t="s">
        <v>21415</v>
      </c>
      <c r="M467" s="1049" t="s">
        <v>21416</v>
      </c>
      <c r="N467" s="1064" t="s">
        <v>19907</v>
      </c>
      <c r="O467" s="1065" t="s">
        <v>20054</v>
      </c>
      <c r="P467" s="1065" t="s">
        <v>95</v>
      </c>
      <c r="Q467" s="1052"/>
      <c r="R467" s="1053"/>
    </row>
    <row r="468">
      <c r="A468" s="1046" t="s">
        <v>4477</v>
      </c>
      <c r="B468" s="1047" t="s">
        <v>20850</v>
      </c>
      <c r="C468" s="1047" t="s">
        <v>20851</v>
      </c>
      <c r="D468" s="1047" t="s">
        <v>45</v>
      </c>
      <c r="E468" s="1047" t="s">
        <v>11</v>
      </c>
      <c r="F468" s="1048" t="s">
        <v>15</v>
      </c>
      <c r="G468" s="1047" t="s">
        <v>20040</v>
      </c>
      <c r="H468" s="1047" t="s">
        <v>21009</v>
      </c>
      <c r="I468" s="1048" t="s">
        <v>20428</v>
      </c>
      <c r="J468" s="1049" t="s">
        <v>21417</v>
      </c>
      <c r="K468" s="1049" t="s">
        <v>21418</v>
      </c>
      <c r="L468" s="1054" t="s">
        <v>21419</v>
      </c>
      <c r="M468" s="1049" t="s">
        <v>21420</v>
      </c>
      <c r="N468" s="1052"/>
      <c r="O468" s="1052"/>
      <c r="P468" s="1051" t="s">
        <v>620</v>
      </c>
      <c r="Q468" s="1052"/>
      <c r="R468" s="1053"/>
    </row>
    <row r="469">
      <c r="A469" s="1046" t="s">
        <v>4482</v>
      </c>
      <c r="B469" s="1047" t="s">
        <v>20791</v>
      </c>
      <c r="C469" s="1047" t="s">
        <v>5058</v>
      </c>
      <c r="D469" s="1047" t="s">
        <v>45</v>
      </c>
      <c r="E469" s="1047" t="s">
        <v>11</v>
      </c>
      <c r="F469" s="1048" t="s">
        <v>15</v>
      </c>
      <c r="G469" s="1047" t="s">
        <v>20040</v>
      </c>
      <c r="H469" s="1047" t="s">
        <v>21421</v>
      </c>
      <c r="I469" s="1048" t="s">
        <v>20428</v>
      </c>
      <c r="J469" s="1049" t="s">
        <v>21422</v>
      </c>
      <c r="K469" s="1049" t="s">
        <v>21423</v>
      </c>
      <c r="L469" s="1049" t="s">
        <v>21424</v>
      </c>
      <c r="M469" s="1049" t="s">
        <v>21425</v>
      </c>
      <c r="N469" s="1064" t="s">
        <v>19907</v>
      </c>
      <c r="O469" s="1065" t="s">
        <v>20054</v>
      </c>
      <c r="P469" s="1065" t="s">
        <v>95</v>
      </c>
      <c r="Q469" s="1052"/>
      <c r="R469" s="1053"/>
    </row>
    <row r="470">
      <c r="A470" s="1046" t="s">
        <v>4487</v>
      </c>
      <c r="B470" s="1047" t="s">
        <v>20929</v>
      </c>
      <c r="C470" s="1047" t="s">
        <v>8438</v>
      </c>
      <c r="D470" s="1047" t="s">
        <v>45</v>
      </c>
      <c r="E470" s="1047" t="s">
        <v>11</v>
      </c>
      <c r="F470" s="1048" t="s">
        <v>15</v>
      </c>
      <c r="G470" s="1047" t="s">
        <v>20040</v>
      </c>
      <c r="H470" s="1047" t="s">
        <v>21421</v>
      </c>
      <c r="I470" s="1048" t="s">
        <v>20428</v>
      </c>
      <c r="J470" s="1049" t="s">
        <v>21426</v>
      </c>
      <c r="K470" s="1049" t="s">
        <v>21427</v>
      </c>
      <c r="L470" s="1049" t="s">
        <v>21428</v>
      </c>
      <c r="M470" s="1049" t="s">
        <v>21429</v>
      </c>
      <c r="N470" s="1064" t="s">
        <v>19907</v>
      </c>
      <c r="O470" s="1065" t="s">
        <v>20054</v>
      </c>
      <c r="P470" s="1065" t="s">
        <v>95</v>
      </c>
      <c r="Q470" s="1052"/>
      <c r="R470" s="1053"/>
    </row>
    <row r="471">
      <c r="A471" s="1046" t="s">
        <v>4491</v>
      </c>
      <c r="B471" s="1047" t="s">
        <v>20929</v>
      </c>
      <c r="C471" s="1047" t="s">
        <v>8438</v>
      </c>
      <c r="D471" s="1047" t="s">
        <v>45</v>
      </c>
      <c r="E471" s="1047" t="s">
        <v>12</v>
      </c>
      <c r="F471" s="1048" t="s">
        <v>15</v>
      </c>
      <c r="G471" s="1047" t="s">
        <v>20040</v>
      </c>
      <c r="H471" s="1047" t="s">
        <v>21421</v>
      </c>
      <c r="I471" s="1048" t="s">
        <v>20428</v>
      </c>
      <c r="J471" s="1049" t="s">
        <v>21426</v>
      </c>
      <c r="K471" s="1049" t="s">
        <v>21430</v>
      </c>
      <c r="L471" s="1049" t="s">
        <v>21428</v>
      </c>
      <c r="M471" s="1049" t="s">
        <v>21431</v>
      </c>
      <c r="N471" s="1064" t="s">
        <v>19907</v>
      </c>
      <c r="O471" s="1065" t="s">
        <v>20054</v>
      </c>
      <c r="P471" s="1065" t="s">
        <v>95</v>
      </c>
      <c r="Q471" s="1052"/>
      <c r="R471" s="1053"/>
    </row>
    <row r="472">
      <c r="A472" s="1046" t="s">
        <v>4495</v>
      </c>
      <c r="B472" s="1047" t="s">
        <v>20929</v>
      </c>
      <c r="C472" s="1047" t="s">
        <v>8438</v>
      </c>
      <c r="D472" s="1047" t="s">
        <v>45</v>
      </c>
      <c r="E472" s="1047" t="s">
        <v>11</v>
      </c>
      <c r="F472" s="1048" t="s">
        <v>15</v>
      </c>
      <c r="G472" s="1047" t="s">
        <v>20040</v>
      </c>
      <c r="H472" s="1047" t="s">
        <v>21421</v>
      </c>
      <c r="I472" s="1048" t="s">
        <v>20428</v>
      </c>
      <c r="J472" s="1049" t="s">
        <v>21426</v>
      </c>
      <c r="K472" s="1049" t="s">
        <v>21432</v>
      </c>
      <c r="L472" s="1049" t="s">
        <v>21433</v>
      </c>
      <c r="M472" s="1049" t="s">
        <v>21434</v>
      </c>
      <c r="N472" s="1064" t="s">
        <v>19907</v>
      </c>
      <c r="O472" s="1065" t="s">
        <v>20054</v>
      </c>
      <c r="P472" s="1065" t="s">
        <v>95</v>
      </c>
      <c r="Q472" s="1052"/>
      <c r="R472" s="1053"/>
    </row>
    <row r="473">
      <c r="A473" s="1046" t="s">
        <v>4500</v>
      </c>
      <c r="B473" s="1047" t="s">
        <v>20929</v>
      </c>
      <c r="C473" s="1047" t="s">
        <v>8438</v>
      </c>
      <c r="D473" s="1047" t="s">
        <v>45</v>
      </c>
      <c r="E473" s="1047" t="s">
        <v>11</v>
      </c>
      <c r="F473" s="1048" t="s">
        <v>15</v>
      </c>
      <c r="G473" s="1047" t="s">
        <v>20040</v>
      </c>
      <c r="H473" s="1047" t="s">
        <v>21421</v>
      </c>
      <c r="I473" s="1048" t="s">
        <v>20428</v>
      </c>
      <c r="J473" s="1049" t="s">
        <v>21435</v>
      </c>
      <c r="K473" s="1049" t="s">
        <v>21436</v>
      </c>
      <c r="L473" s="1049" t="s">
        <v>21437</v>
      </c>
      <c r="M473" s="1049" t="s">
        <v>21438</v>
      </c>
      <c r="N473" s="1064" t="s">
        <v>19907</v>
      </c>
      <c r="O473" s="1065" t="s">
        <v>20054</v>
      </c>
      <c r="P473" s="1065" t="s">
        <v>95</v>
      </c>
      <c r="Q473" s="1052"/>
      <c r="R473" s="1053"/>
    </row>
    <row r="474">
      <c r="A474" s="1046" t="s">
        <v>4504</v>
      </c>
      <c r="B474" s="1047" t="s">
        <v>20929</v>
      </c>
      <c r="C474" s="1047" t="s">
        <v>8438</v>
      </c>
      <c r="D474" s="1047" t="s">
        <v>45</v>
      </c>
      <c r="E474" s="1047" t="s">
        <v>11</v>
      </c>
      <c r="F474" s="1048" t="s">
        <v>15</v>
      </c>
      <c r="G474" s="1047" t="s">
        <v>20040</v>
      </c>
      <c r="H474" s="1047" t="s">
        <v>21421</v>
      </c>
      <c r="I474" s="1048" t="s">
        <v>20428</v>
      </c>
      <c r="J474" s="1049" t="s">
        <v>21439</v>
      </c>
      <c r="K474" s="1049" t="s">
        <v>21440</v>
      </c>
      <c r="L474" s="1049" t="s">
        <v>21441</v>
      </c>
      <c r="M474" s="1087" t="s">
        <v>21442</v>
      </c>
      <c r="N474" s="1059">
        <v>45327.0</v>
      </c>
      <c r="O474" s="1060" t="s">
        <v>20054</v>
      </c>
      <c r="P474" s="1060" t="s">
        <v>95</v>
      </c>
      <c r="Q474" s="1088"/>
      <c r="R474" s="1053"/>
    </row>
    <row r="475">
      <c r="A475" s="1046" t="s">
        <v>4507</v>
      </c>
      <c r="B475" s="1058" t="s">
        <v>21443</v>
      </c>
      <c r="C475" s="1058" t="s">
        <v>85</v>
      </c>
      <c r="D475" s="1058" t="s">
        <v>20056</v>
      </c>
      <c r="E475" s="1047" t="s">
        <v>11</v>
      </c>
      <c r="F475" s="1048" t="s">
        <v>15</v>
      </c>
      <c r="G475" s="1047" t="s">
        <v>20040</v>
      </c>
      <c r="H475" s="1047" t="s">
        <v>21421</v>
      </c>
      <c r="I475" s="1048" t="s">
        <v>20428</v>
      </c>
      <c r="J475" s="1054" t="s">
        <v>21444</v>
      </c>
      <c r="K475" s="1049" t="s">
        <v>21445</v>
      </c>
      <c r="L475" s="1054" t="s">
        <v>21446</v>
      </c>
      <c r="M475" s="1054" t="s">
        <v>21447</v>
      </c>
      <c r="N475" s="1075">
        <v>45570.0</v>
      </c>
      <c r="O475" s="1050" t="s">
        <v>398</v>
      </c>
      <c r="P475" s="1051" t="s">
        <v>95</v>
      </c>
      <c r="Q475" s="1088"/>
      <c r="R475" s="1053"/>
    </row>
    <row r="476">
      <c r="A476" s="1046" t="s">
        <v>4511</v>
      </c>
      <c r="B476" s="1058" t="s">
        <v>21443</v>
      </c>
      <c r="C476" s="1058" t="s">
        <v>85</v>
      </c>
      <c r="D476" s="1058" t="s">
        <v>20056</v>
      </c>
      <c r="E476" s="1047" t="s">
        <v>11</v>
      </c>
      <c r="F476" s="1048" t="s">
        <v>15</v>
      </c>
      <c r="G476" s="1047" t="s">
        <v>20040</v>
      </c>
      <c r="H476" s="1047" t="s">
        <v>21421</v>
      </c>
      <c r="I476" s="1048" t="s">
        <v>20428</v>
      </c>
      <c r="J476" s="1054" t="s">
        <v>21444</v>
      </c>
      <c r="K476" s="1049" t="s">
        <v>21448</v>
      </c>
      <c r="L476" s="1054" t="s">
        <v>21449</v>
      </c>
      <c r="M476" s="1054" t="s">
        <v>21450</v>
      </c>
      <c r="N476" s="1075">
        <v>45570.0</v>
      </c>
      <c r="O476" s="1050" t="s">
        <v>398</v>
      </c>
      <c r="P476" s="1051" t="s">
        <v>95</v>
      </c>
      <c r="Q476" s="1088"/>
      <c r="R476" s="1053"/>
    </row>
    <row r="477">
      <c r="A477" s="1046" t="s">
        <v>4516</v>
      </c>
      <c r="B477" s="1058" t="s">
        <v>21443</v>
      </c>
      <c r="C477" s="1058" t="s">
        <v>85</v>
      </c>
      <c r="D477" s="1058" t="s">
        <v>20056</v>
      </c>
      <c r="E477" s="1047" t="s">
        <v>11</v>
      </c>
      <c r="F477" s="1048" t="s">
        <v>15</v>
      </c>
      <c r="G477" s="1047" t="s">
        <v>20040</v>
      </c>
      <c r="H477" s="1047" t="s">
        <v>21421</v>
      </c>
      <c r="I477" s="1048" t="s">
        <v>20428</v>
      </c>
      <c r="J477" s="1054" t="s">
        <v>21444</v>
      </c>
      <c r="K477" s="1049" t="s">
        <v>21451</v>
      </c>
      <c r="L477" s="1054" t="s">
        <v>21452</v>
      </c>
      <c r="M477" s="1054" t="s">
        <v>21453</v>
      </c>
      <c r="N477" s="1059">
        <v>45356.0</v>
      </c>
      <c r="O477" s="1060" t="s">
        <v>20045</v>
      </c>
      <c r="P477" s="1060" t="s">
        <v>95</v>
      </c>
      <c r="Q477" s="1052"/>
      <c r="R477" s="1053"/>
    </row>
    <row r="478">
      <c r="A478" s="1046" t="s">
        <v>4520</v>
      </c>
      <c r="B478" s="1058" t="s">
        <v>21443</v>
      </c>
      <c r="C478" s="1058" t="s">
        <v>85</v>
      </c>
      <c r="D478" s="1058" t="s">
        <v>20056</v>
      </c>
      <c r="E478" s="1047" t="s">
        <v>11</v>
      </c>
      <c r="F478" s="1048" t="s">
        <v>15</v>
      </c>
      <c r="G478" s="1047" t="s">
        <v>20040</v>
      </c>
      <c r="H478" s="1047" t="s">
        <v>21421</v>
      </c>
      <c r="I478" s="1048" t="s">
        <v>20428</v>
      </c>
      <c r="J478" s="1054" t="s">
        <v>21444</v>
      </c>
      <c r="K478" s="1049" t="s">
        <v>21445</v>
      </c>
      <c r="L478" s="1054" t="s">
        <v>21454</v>
      </c>
      <c r="M478" s="1054" t="s">
        <v>21455</v>
      </c>
      <c r="N478" s="1050" t="s">
        <v>19907</v>
      </c>
      <c r="O478" s="1050" t="s">
        <v>20054</v>
      </c>
      <c r="P478" s="1051" t="s">
        <v>95</v>
      </c>
      <c r="Q478" s="1052"/>
      <c r="R478" s="1053"/>
    </row>
    <row r="479">
      <c r="A479" s="1046" t="s">
        <v>4525</v>
      </c>
      <c r="B479" s="1058" t="s">
        <v>21443</v>
      </c>
      <c r="C479" s="1058" t="s">
        <v>85</v>
      </c>
      <c r="D479" s="1058" t="s">
        <v>20056</v>
      </c>
      <c r="E479" s="1047" t="s">
        <v>11</v>
      </c>
      <c r="F479" s="1048" t="s">
        <v>15</v>
      </c>
      <c r="G479" s="1047" t="s">
        <v>20040</v>
      </c>
      <c r="H479" s="1047" t="s">
        <v>21421</v>
      </c>
      <c r="I479" s="1048" t="s">
        <v>20428</v>
      </c>
      <c r="J479" s="1054" t="s">
        <v>21444</v>
      </c>
      <c r="K479" s="1049" t="s">
        <v>21456</v>
      </c>
      <c r="L479" s="1054" t="s">
        <v>21457</v>
      </c>
      <c r="M479" s="1054" t="s">
        <v>21458</v>
      </c>
      <c r="N479" s="1075">
        <v>45570.0</v>
      </c>
      <c r="O479" s="1050" t="s">
        <v>398</v>
      </c>
      <c r="P479" s="1051" t="s">
        <v>95</v>
      </c>
      <c r="Q479" s="1088"/>
      <c r="R479" s="1053"/>
    </row>
    <row r="480">
      <c r="A480" s="1046" t="s">
        <v>4529</v>
      </c>
      <c r="B480" s="1058" t="s">
        <v>21443</v>
      </c>
      <c r="C480" s="1058" t="s">
        <v>85</v>
      </c>
      <c r="D480" s="1058" t="s">
        <v>20056</v>
      </c>
      <c r="E480" s="1047" t="s">
        <v>11</v>
      </c>
      <c r="F480" s="1048" t="s">
        <v>15</v>
      </c>
      <c r="G480" s="1047" t="s">
        <v>20040</v>
      </c>
      <c r="H480" s="1047" t="s">
        <v>21421</v>
      </c>
      <c r="I480" s="1048" t="s">
        <v>20428</v>
      </c>
      <c r="J480" s="1054" t="s">
        <v>21444</v>
      </c>
      <c r="K480" s="1049" t="s">
        <v>21459</v>
      </c>
      <c r="L480" s="1054" t="s">
        <v>21460</v>
      </c>
      <c r="M480" s="1054" t="s">
        <v>21461</v>
      </c>
      <c r="N480" s="1059">
        <v>45356.0</v>
      </c>
      <c r="O480" s="1060" t="s">
        <v>20045</v>
      </c>
      <c r="P480" s="1060" t="s">
        <v>95</v>
      </c>
      <c r="Q480" s="1052"/>
      <c r="R480" s="1053"/>
    </row>
    <row r="481">
      <c r="A481" s="1046" t="s">
        <v>4535</v>
      </c>
      <c r="B481" s="1047" t="s">
        <v>20764</v>
      </c>
      <c r="C481" s="1047" t="s">
        <v>20765</v>
      </c>
      <c r="D481" s="1047" t="s">
        <v>45</v>
      </c>
      <c r="E481" s="1047" t="s">
        <v>11</v>
      </c>
      <c r="F481" s="1048" t="s">
        <v>15</v>
      </c>
      <c r="G481" s="1047" t="s">
        <v>20040</v>
      </c>
      <c r="H481" s="1047" t="s">
        <v>21462</v>
      </c>
      <c r="I481" s="1048" t="s">
        <v>20428</v>
      </c>
      <c r="J481" s="1049" t="s">
        <v>21463</v>
      </c>
      <c r="K481" s="1049" t="s">
        <v>21464</v>
      </c>
      <c r="L481" s="1049" t="s">
        <v>21465</v>
      </c>
      <c r="M481" s="1049" t="s">
        <v>21466</v>
      </c>
      <c r="N481" s="1050" t="s">
        <v>19907</v>
      </c>
      <c r="O481" s="1050" t="s">
        <v>20054</v>
      </c>
      <c r="P481" s="1051" t="s">
        <v>95</v>
      </c>
      <c r="Q481" s="1052"/>
      <c r="R481" s="1053"/>
    </row>
    <row r="482">
      <c r="A482" s="1046" t="s">
        <v>4541</v>
      </c>
      <c r="B482" s="1047" t="s">
        <v>20764</v>
      </c>
      <c r="C482" s="1047" t="s">
        <v>20765</v>
      </c>
      <c r="D482" s="1047" t="s">
        <v>45</v>
      </c>
      <c r="E482" s="1047" t="s">
        <v>11</v>
      </c>
      <c r="F482" s="1048" t="s">
        <v>15</v>
      </c>
      <c r="G482" s="1047" t="s">
        <v>20040</v>
      </c>
      <c r="H482" s="1047" t="s">
        <v>21462</v>
      </c>
      <c r="I482" s="1048" t="s">
        <v>20428</v>
      </c>
      <c r="J482" s="1049" t="s">
        <v>21467</v>
      </c>
      <c r="K482" s="1049" t="s">
        <v>21468</v>
      </c>
      <c r="L482" s="1049" t="s">
        <v>21465</v>
      </c>
      <c r="M482" s="1054" t="s">
        <v>21469</v>
      </c>
      <c r="N482" s="1059">
        <v>45327.0</v>
      </c>
      <c r="O482" s="1060" t="s">
        <v>398</v>
      </c>
      <c r="P482" s="1060" t="s">
        <v>95</v>
      </c>
      <c r="Q482" s="1052"/>
      <c r="R482" s="1053"/>
    </row>
    <row r="483">
      <c r="A483" s="1046" t="s">
        <v>4546</v>
      </c>
      <c r="B483" s="1047" t="s">
        <v>20764</v>
      </c>
      <c r="C483" s="1047" t="s">
        <v>20765</v>
      </c>
      <c r="D483" s="1047" t="s">
        <v>45</v>
      </c>
      <c r="E483" s="1047" t="s">
        <v>11</v>
      </c>
      <c r="F483" s="1048" t="s">
        <v>15</v>
      </c>
      <c r="G483" s="1047" t="s">
        <v>20040</v>
      </c>
      <c r="H483" s="1047" t="s">
        <v>21462</v>
      </c>
      <c r="I483" s="1048" t="s">
        <v>20428</v>
      </c>
      <c r="J483" s="1049" t="s">
        <v>21470</v>
      </c>
      <c r="K483" s="1049" t="s">
        <v>21471</v>
      </c>
      <c r="L483" s="1049" t="s">
        <v>21472</v>
      </c>
      <c r="M483" s="1054" t="s">
        <v>21473</v>
      </c>
      <c r="N483" s="1059">
        <v>45327.0</v>
      </c>
      <c r="O483" s="1060" t="s">
        <v>398</v>
      </c>
      <c r="P483" s="1060" t="s">
        <v>95</v>
      </c>
      <c r="Q483" s="1052"/>
      <c r="R483" s="1053"/>
    </row>
    <row r="484">
      <c r="A484" s="1046" t="s">
        <v>4550</v>
      </c>
      <c r="B484" s="1047" t="s">
        <v>20764</v>
      </c>
      <c r="C484" s="1047" t="s">
        <v>20765</v>
      </c>
      <c r="D484" s="1047" t="s">
        <v>45</v>
      </c>
      <c r="E484" s="1047" t="s">
        <v>11</v>
      </c>
      <c r="F484" s="1048" t="s">
        <v>15</v>
      </c>
      <c r="G484" s="1047" t="s">
        <v>20040</v>
      </c>
      <c r="H484" s="1047" t="s">
        <v>21462</v>
      </c>
      <c r="I484" s="1048" t="s">
        <v>20428</v>
      </c>
      <c r="J484" s="1049" t="s">
        <v>21474</v>
      </c>
      <c r="K484" s="1049" t="s">
        <v>21475</v>
      </c>
      <c r="L484" s="1049" t="s">
        <v>21476</v>
      </c>
      <c r="M484" s="1054" t="s">
        <v>21477</v>
      </c>
      <c r="N484" s="1059">
        <v>45327.0</v>
      </c>
      <c r="O484" s="1060" t="s">
        <v>398</v>
      </c>
      <c r="P484" s="1060" t="s">
        <v>95</v>
      </c>
      <c r="Q484" s="1052"/>
      <c r="R484" s="1053"/>
    </row>
    <row r="485">
      <c r="A485" s="1046" t="s">
        <v>4556</v>
      </c>
      <c r="B485" s="1047" t="s">
        <v>20764</v>
      </c>
      <c r="C485" s="1047" t="s">
        <v>20765</v>
      </c>
      <c r="D485" s="1047" t="s">
        <v>45</v>
      </c>
      <c r="E485" s="1047" t="s">
        <v>11</v>
      </c>
      <c r="F485" s="1048" t="s">
        <v>15</v>
      </c>
      <c r="G485" s="1047" t="s">
        <v>20040</v>
      </c>
      <c r="H485" s="1047" t="s">
        <v>21462</v>
      </c>
      <c r="I485" s="1048" t="s">
        <v>20428</v>
      </c>
      <c r="J485" s="1049" t="s">
        <v>21478</v>
      </c>
      <c r="K485" s="1049" t="s">
        <v>21479</v>
      </c>
      <c r="L485" s="1049" t="s">
        <v>21480</v>
      </c>
      <c r="M485" s="1054" t="s">
        <v>21481</v>
      </c>
      <c r="N485" s="1059">
        <v>45327.0</v>
      </c>
      <c r="O485" s="1060" t="s">
        <v>398</v>
      </c>
      <c r="P485" s="1060" t="s">
        <v>95</v>
      </c>
      <c r="Q485" s="1052"/>
      <c r="R485" s="1053"/>
    </row>
    <row r="486">
      <c r="A486" s="1046" t="s">
        <v>4561</v>
      </c>
      <c r="B486" s="1047" t="s">
        <v>20764</v>
      </c>
      <c r="C486" s="1047" t="s">
        <v>20765</v>
      </c>
      <c r="D486" s="1047" t="s">
        <v>45</v>
      </c>
      <c r="E486" s="1047" t="s">
        <v>11</v>
      </c>
      <c r="F486" s="1048" t="s">
        <v>15</v>
      </c>
      <c r="G486" s="1047" t="s">
        <v>20040</v>
      </c>
      <c r="H486" s="1047" t="s">
        <v>21462</v>
      </c>
      <c r="I486" s="1048" t="s">
        <v>20428</v>
      </c>
      <c r="J486" s="1049" t="s">
        <v>21482</v>
      </c>
      <c r="K486" s="1049" t="s">
        <v>21483</v>
      </c>
      <c r="L486" s="1049" t="s">
        <v>21484</v>
      </c>
      <c r="M486" s="1054" t="s">
        <v>21485</v>
      </c>
      <c r="N486" s="1059">
        <v>45327.0</v>
      </c>
      <c r="O486" s="1060" t="s">
        <v>398</v>
      </c>
      <c r="P486" s="1060" t="s">
        <v>95</v>
      </c>
      <c r="Q486" s="1052"/>
      <c r="R486" s="1053"/>
    </row>
    <row r="487">
      <c r="A487" s="1046" t="s">
        <v>4567</v>
      </c>
      <c r="B487" s="1047" t="s">
        <v>20764</v>
      </c>
      <c r="C487" s="1047" t="s">
        <v>20765</v>
      </c>
      <c r="D487" s="1047" t="s">
        <v>45</v>
      </c>
      <c r="E487" s="1047" t="s">
        <v>11</v>
      </c>
      <c r="F487" s="1048" t="s">
        <v>15</v>
      </c>
      <c r="G487" s="1047" t="s">
        <v>20040</v>
      </c>
      <c r="H487" s="1047" t="s">
        <v>21462</v>
      </c>
      <c r="I487" s="1048" t="s">
        <v>20428</v>
      </c>
      <c r="J487" s="1049" t="s">
        <v>21486</v>
      </c>
      <c r="K487" s="1049" t="s">
        <v>21487</v>
      </c>
      <c r="L487" s="1049" t="s">
        <v>21488</v>
      </c>
      <c r="M487" s="1049" t="s">
        <v>21489</v>
      </c>
      <c r="N487" s="1059">
        <v>45327.0</v>
      </c>
      <c r="O487" s="1060" t="s">
        <v>398</v>
      </c>
      <c r="P487" s="1060" t="s">
        <v>95</v>
      </c>
      <c r="Q487" s="1052"/>
      <c r="R487" s="1053"/>
    </row>
    <row r="488">
      <c r="A488" s="1046" t="s">
        <v>4572</v>
      </c>
      <c r="B488" s="1047" t="s">
        <v>20764</v>
      </c>
      <c r="C488" s="1047" t="s">
        <v>20765</v>
      </c>
      <c r="D488" s="1047" t="s">
        <v>45</v>
      </c>
      <c r="E488" s="1047" t="s">
        <v>11</v>
      </c>
      <c r="F488" s="1048" t="s">
        <v>15</v>
      </c>
      <c r="G488" s="1047" t="s">
        <v>20040</v>
      </c>
      <c r="H488" s="1047" t="s">
        <v>21462</v>
      </c>
      <c r="I488" s="1048" t="s">
        <v>20428</v>
      </c>
      <c r="J488" s="1049" t="s">
        <v>21490</v>
      </c>
      <c r="K488" s="1049" t="s">
        <v>21491</v>
      </c>
      <c r="L488" s="1049" t="s">
        <v>21492</v>
      </c>
      <c r="M488" s="1049" t="s">
        <v>21493</v>
      </c>
      <c r="N488" s="1059">
        <v>45327.0</v>
      </c>
      <c r="O488" s="1060" t="s">
        <v>398</v>
      </c>
      <c r="P488" s="1060" t="s">
        <v>95</v>
      </c>
      <c r="Q488" s="1052"/>
      <c r="R488" s="1053"/>
    </row>
    <row r="489">
      <c r="A489" s="1046" t="s">
        <v>4577</v>
      </c>
      <c r="B489" s="1047" t="s">
        <v>20764</v>
      </c>
      <c r="C489" s="1047" t="s">
        <v>20765</v>
      </c>
      <c r="D489" s="1047" t="s">
        <v>45</v>
      </c>
      <c r="E489" s="1047" t="s">
        <v>11</v>
      </c>
      <c r="F489" s="1048" t="s">
        <v>15</v>
      </c>
      <c r="G489" s="1047" t="s">
        <v>20040</v>
      </c>
      <c r="H489" s="1047" t="s">
        <v>21462</v>
      </c>
      <c r="I489" s="1048" t="s">
        <v>20428</v>
      </c>
      <c r="J489" s="1049" t="s">
        <v>21490</v>
      </c>
      <c r="K489" s="1049" t="s">
        <v>21494</v>
      </c>
      <c r="L489" s="1049" t="s">
        <v>21492</v>
      </c>
      <c r="M489" s="1049" t="s">
        <v>21495</v>
      </c>
      <c r="N489" s="1059">
        <v>45327.0</v>
      </c>
      <c r="O489" s="1060" t="s">
        <v>398</v>
      </c>
      <c r="P489" s="1060" t="s">
        <v>95</v>
      </c>
      <c r="Q489" s="1052"/>
      <c r="R489" s="1053"/>
    </row>
    <row r="490">
      <c r="A490" s="1046" t="s">
        <v>4582</v>
      </c>
      <c r="B490" s="1063" t="s">
        <v>20764</v>
      </c>
      <c r="C490" s="1047" t="s">
        <v>20765</v>
      </c>
      <c r="D490" s="1063" t="s">
        <v>45</v>
      </c>
      <c r="E490" s="1047" t="s">
        <v>11</v>
      </c>
      <c r="F490" s="1048" t="s">
        <v>15</v>
      </c>
      <c r="G490" s="1047" t="s">
        <v>20040</v>
      </c>
      <c r="H490" s="1047" t="s">
        <v>21462</v>
      </c>
      <c r="I490" s="1048" t="s">
        <v>20428</v>
      </c>
      <c r="J490" s="1054" t="s">
        <v>21496</v>
      </c>
      <c r="K490" s="1049" t="s">
        <v>21497</v>
      </c>
      <c r="L490" s="1054" t="s">
        <v>21498</v>
      </c>
      <c r="M490" s="1054" t="s">
        <v>21499</v>
      </c>
      <c r="N490" s="1059">
        <v>45327.0</v>
      </c>
      <c r="O490" s="1060" t="s">
        <v>398</v>
      </c>
      <c r="P490" s="1060" t="s">
        <v>95</v>
      </c>
      <c r="Q490" s="1052"/>
      <c r="R490" s="1053"/>
    </row>
    <row r="491">
      <c r="A491" s="1046" t="s">
        <v>4586</v>
      </c>
      <c r="B491" s="1047" t="s">
        <v>20764</v>
      </c>
      <c r="C491" s="1047" t="s">
        <v>20765</v>
      </c>
      <c r="D491" s="1047" t="s">
        <v>45</v>
      </c>
      <c r="E491" s="1047" t="s">
        <v>11</v>
      </c>
      <c r="F491" s="1048" t="s">
        <v>15</v>
      </c>
      <c r="G491" s="1047" t="s">
        <v>20040</v>
      </c>
      <c r="H491" s="1047" t="s">
        <v>21462</v>
      </c>
      <c r="I491" s="1048" t="s">
        <v>20428</v>
      </c>
      <c r="J491" s="1049" t="s">
        <v>21500</v>
      </c>
      <c r="K491" s="1049" t="s">
        <v>21501</v>
      </c>
      <c r="L491" s="1049" t="s">
        <v>21502</v>
      </c>
      <c r="M491" s="1049" t="s">
        <v>21503</v>
      </c>
      <c r="N491" s="1059">
        <v>45327.0</v>
      </c>
      <c r="O491" s="1060" t="s">
        <v>398</v>
      </c>
      <c r="P491" s="1060" t="s">
        <v>95</v>
      </c>
      <c r="Q491" s="1052"/>
      <c r="R491" s="1053"/>
    </row>
    <row r="492">
      <c r="A492" s="1046" t="s">
        <v>4591</v>
      </c>
      <c r="B492" s="1047" t="s">
        <v>20850</v>
      </c>
      <c r="C492" s="1047" t="s">
        <v>21003</v>
      </c>
      <c r="D492" s="1047" t="s">
        <v>45</v>
      </c>
      <c r="E492" s="1047" t="s">
        <v>11</v>
      </c>
      <c r="F492" s="1048" t="s">
        <v>15</v>
      </c>
      <c r="G492" s="1047" t="s">
        <v>20040</v>
      </c>
      <c r="H492" s="1047" t="s">
        <v>21462</v>
      </c>
      <c r="I492" s="1048" t="s">
        <v>20428</v>
      </c>
      <c r="J492" s="1049" t="s">
        <v>21504</v>
      </c>
      <c r="K492" s="1049" t="s">
        <v>21505</v>
      </c>
      <c r="L492" s="1049" t="s">
        <v>21506</v>
      </c>
      <c r="M492" s="1049" t="s">
        <v>21507</v>
      </c>
      <c r="N492" s="1059">
        <v>45327.0</v>
      </c>
      <c r="O492" s="1060" t="s">
        <v>398</v>
      </c>
      <c r="P492" s="1060" t="s">
        <v>95</v>
      </c>
      <c r="Q492" s="1052"/>
      <c r="R492" s="1053"/>
    </row>
    <row r="493">
      <c r="A493" s="1046" t="s">
        <v>4596</v>
      </c>
      <c r="B493" s="1047" t="s">
        <v>21508</v>
      </c>
      <c r="C493" s="1047" t="s">
        <v>5263</v>
      </c>
      <c r="D493" s="1047" t="s">
        <v>45</v>
      </c>
      <c r="E493" s="1047" t="s">
        <v>11</v>
      </c>
      <c r="F493" s="1048" t="s">
        <v>15</v>
      </c>
      <c r="G493" s="1047" t="s">
        <v>20040</v>
      </c>
      <c r="H493" s="1047" t="s">
        <v>21462</v>
      </c>
      <c r="I493" s="1048" t="s">
        <v>20428</v>
      </c>
      <c r="J493" s="1049" t="s">
        <v>21509</v>
      </c>
      <c r="K493" s="1049" t="s">
        <v>21510</v>
      </c>
      <c r="L493" s="1049" t="s">
        <v>21511</v>
      </c>
      <c r="M493" s="1049" t="s">
        <v>21512</v>
      </c>
      <c r="N493" s="1059">
        <v>45327.0</v>
      </c>
      <c r="O493" s="1060" t="s">
        <v>398</v>
      </c>
      <c r="P493" s="1060" t="s">
        <v>95</v>
      </c>
      <c r="Q493" s="1052"/>
      <c r="R493" s="1053"/>
    </row>
    <row r="494">
      <c r="A494" s="1046" t="s">
        <v>4601</v>
      </c>
      <c r="B494" s="1047" t="s">
        <v>21513</v>
      </c>
      <c r="C494" s="1047" t="s">
        <v>20518</v>
      </c>
      <c r="D494" s="1047" t="s">
        <v>20056</v>
      </c>
      <c r="E494" s="1047" t="s">
        <v>12</v>
      </c>
      <c r="F494" s="1048" t="s">
        <v>15</v>
      </c>
      <c r="G494" s="1047" t="s">
        <v>20040</v>
      </c>
      <c r="H494" s="1047" t="s">
        <v>21462</v>
      </c>
      <c r="I494" s="1048" t="s">
        <v>20428</v>
      </c>
      <c r="J494" s="1049" t="s">
        <v>21514</v>
      </c>
      <c r="K494" s="1049" t="s">
        <v>21515</v>
      </c>
      <c r="L494" s="1049" t="s">
        <v>21516</v>
      </c>
      <c r="M494" s="1049" t="s">
        <v>21517</v>
      </c>
      <c r="N494" s="1059">
        <v>45327.0</v>
      </c>
      <c r="O494" s="1060" t="s">
        <v>398</v>
      </c>
      <c r="P494" s="1060" t="s">
        <v>95</v>
      </c>
      <c r="Q494" s="1052"/>
      <c r="R494" s="1053"/>
    </row>
    <row r="495">
      <c r="A495" s="1046" t="s">
        <v>4605</v>
      </c>
      <c r="B495" s="1047" t="s">
        <v>21513</v>
      </c>
      <c r="C495" s="1047" t="s">
        <v>20518</v>
      </c>
      <c r="D495" s="1047" t="s">
        <v>20056</v>
      </c>
      <c r="E495" s="1047" t="s">
        <v>12</v>
      </c>
      <c r="F495" s="1048" t="s">
        <v>15</v>
      </c>
      <c r="G495" s="1047" t="s">
        <v>20040</v>
      </c>
      <c r="H495" s="1047" t="s">
        <v>21462</v>
      </c>
      <c r="I495" s="1048" t="s">
        <v>20428</v>
      </c>
      <c r="J495" s="1049" t="s">
        <v>21518</v>
      </c>
      <c r="K495" s="1049" t="s">
        <v>21519</v>
      </c>
      <c r="L495" s="1049" t="s">
        <v>21520</v>
      </c>
      <c r="M495" s="1049" t="s">
        <v>21521</v>
      </c>
      <c r="N495" s="1059">
        <v>45327.0</v>
      </c>
      <c r="O495" s="1060" t="s">
        <v>398</v>
      </c>
      <c r="P495" s="1060" t="s">
        <v>95</v>
      </c>
      <c r="Q495" s="1052"/>
      <c r="R495" s="1053"/>
    </row>
    <row r="496">
      <c r="A496" s="1046" t="s">
        <v>4609</v>
      </c>
      <c r="B496" s="1047" t="s">
        <v>21513</v>
      </c>
      <c r="C496" s="1047" t="s">
        <v>20518</v>
      </c>
      <c r="D496" s="1047" t="s">
        <v>20056</v>
      </c>
      <c r="E496" s="1047" t="s">
        <v>12</v>
      </c>
      <c r="F496" s="1048" t="s">
        <v>15</v>
      </c>
      <c r="G496" s="1047" t="s">
        <v>20040</v>
      </c>
      <c r="H496" s="1047" t="s">
        <v>21462</v>
      </c>
      <c r="I496" s="1048" t="s">
        <v>20428</v>
      </c>
      <c r="J496" s="1049" t="s">
        <v>21514</v>
      </c>
      <c r="K496" s="1049" t="s">
        <v>21522</v>
      </c>
      <c r="L496" s="1049" t="s">
        <v>21523</v>
      </c>
      <c r="M496" s="1049" t="s">
        <v>21524</v>
      </c>
      <c r="N496" s="1059">
        <v>45327.0</v>
      </c>
      <c r="O496" s="1060" t="s">
        <v>398</v>
      </c>
      <c r="P496" s="1060" t="s">
        <v>95</v>
      </c>
      <c r="Q496" s="1052"/>
      <c r="R496" s="1053"/>
    </row>
    <row r="497">
      <c r="A497" s="1046" t="s">
        <v>4614</v>
      </c>
      <c r="B497" s="1047" t="s">
        <v>21525</v>
      </c>
      <c r="C497" s="1047" t="s">
        <v>20518</v>
      </c>
      <c r="D497" s="1047" t="s">
        <v>20056</v>
      </c>
      <c r="E497" s="1047" t="s">
        <v>12</v>
      </c>
      <c r="F497" s="1048" t="s">
        <v>15</v>
      </c>
      <c r="G497" s="1047" t="s">
        <v>20040</v>
      </c>
      <c r="H497" s="1047" t="s">
        <v>21462</v>
      </c>
      <c r="I497" s="1048" t="s">
        <v>20428</v>
      </c>
      <c r="J497" s="1049" t="s">
        <v>21526</v>
      </c>
      <c r="K497" s="1049" t="s">
        <v>21527</v>
      </c>
      <c r="L497" s="1049" t="s">
        <v>21528</v>
      </c>
      <c r="M497" s="1049" t="s">
        <v>21529</v>
      </c>
      <c r="N497" s="1059">
        <v>45327.0</v>
      </c>
      <c r="O497" s="1060" t="s">
        <v>398</v>
      </c>
      <c r="P497" s="1060" t="s">
        <v>95</v>
      </c>
      <c r="Q497" s="1052"/>
      <c r="R497" s="1053"/>
    </row>
    <row r="498">
      <c r="A498" s="1046" t="s">
        <v>4617</v>
      </c>
      <c r="B498" s="1063" t="s">
        <v>20683</v>
      </c>
      <c r="C498" s="1063" t="s">
        <v>20518</v>
      </c>
      <c r="D498" s="1047" t="s">
        <v>45</v>
      </c>
      <c r="E498" s="1047" t="s">
        <v>11</v>
      </c>
      <c r="F498" s="1048" t="s">
        <v>15</v>
      </c>
      <c r="G498" s="1047" t="s">
        <v>20040</v>
      </c>
      <c r="H498" s="1047" t="s">
        <v>21530</v>
      </c>
      <c r="I498" s="1048" t="s">
        <v>20428</v>
      </c>
      <c r="J498" s="1054" t="s">
        <v>21531</v>
      </c>
      <c r="K498" s="1049" t="s">
        <v>21532</v>
      </c>
      <c r="L498" s="1049" t="s">
        <v>21533</v>
      </c>
      <c r="M498" s="1054" t="s">
        <v>21534</v>
      </c>
      <c r="N498" s="1059">
        <v>45327.0</v>
      </c>
      <c r="O498" s="1060" t="s">
        <v>398</v>
      </c>
      <c r="P498" s="1060" t="s">
        <v>95</v>
      </c>
      <c r="Q498" s="1052"/>
      <c r="R498" s="1053"/>
    </row>
    <row r="499">
      <c r="A499" s="1046" t="s">
        <v>4624</v>
      </c>
      <c r="B499" s="1063" t="s">
        <v>20683</v>
      </c>
      <c r="C499" s="1063" t="s">
        <v>20518</v>
      </c>
      <c r="D499" s="1047" t="s">
        <v>45</v>
      </c>
      <c r="E499" s="1047" t="s">
        <v>11</v>
      </c>
      <c r="F499" s="1048" t="s">
        <v>15</v>
      </c>
      <c r="G499" s="1047" t="s">
        <v>20040</v>
      </c>
      <c r="H499" s="1086" t="s">
        <v>21530</v>
      </c>
      <c r="I499" s="1047" t="s">
        <v>19902</v>
      </c>
      <c r="J499" s="1054" t="s">
        <v>21535</v>
      </c>
      <c r="K499" s="1049" t="s">
        <v>21536</v>
      </c>
      <c r="L499" s="1054" t="s">
        <v>21537</v>
      </c>
      <c r="M499" s="1054" t="s">
        <v>21538</v>
      </c>
      <c r="N499" s="1059">
        <v>45327.0</v>
      </c>
      <c r="O499" s="1060" t="s">
        <v>398</v>
      </c>
      <c r="P499" s="1060" t="s">
        <v>95</v>
      </c>
      <c r="Q499" s="1052"/>
      <c r="R499" s="1053"/>
    </row>
    <row r="500">
      <c r="A500" s="1046" t="s">
        <v>4629</v>
      </c>
      <c r="B500" s="1063" t="s">
        <v>20683</v>
      </c>
      <c r="C500" s="1063" t="s">
        <v>20518</v>
      </c>
      <c r="D500" s="1047" t="s">
        <v>45</v>
      </c>
      <c r="E500" s="1047" t="s">
        <v>11</v>
      </c>
      <c r="F500" s="1048" t="s">
        <v>15</v>
      </c>
      <c r="G500" s="1047" t="s">
        <v>20040</v>
      </c>
      <c r="H500" s="1047" t="s">
        <v>21530</v>
      </c>
      <c r="I500" s="1048" t="s">
        <v>20428</v>
      </c>
      <c r="J500" s="1054" t="s">
        <v>21539</v>
      </c>
      <c r="K500" s="1049" t="s">
        <v>21540</v>
      </c>
      <c r="L500" s="1054" t="s">
        <v>21541</v>
      </c>
      <c r="M500" s="1054" t="s">
        <v>21542</v>
      </c>
      <c r="N500" s="1059">
        <v>45327.0</v>
      </c>
      <c r="O500" s="1060" t="s">
        <v>398</v>
      </c>
      <c r="P500" s="1060" t="s">
        <v>95</v>
      </c>
      <c r="Q500" s="1052"/>
      <c r="R500" s="1053"/>
    </row>
    <row r="501">
      <c r="A501" s="1046" t="s">
        <v>4634</v>
      </c>
      <c r="B501" s="1063" t="s">
        <v>20683</v>
      </c>
      <c r="C501" s="1063" t="s">
        <v>20518</v>
      </c>
      <c r="D501" s="1047" t="s">
        <v>45</v>
      </c>
      <c r="E501" s="1047" t="s">
        <v>11</v>
      </c>
      <c r="F501" s="1048" t="s">
        <v>15</v>
      </c>
      <c r="G501" s="1047" t="s">
        <v>20040</v>
      </c>
      <c r="H501" s="1047" t="s">
        <v>21530</v>
      </c>
      <c r="I501" s="1048" t="s">
        <v>20428</v>
      </c>
      <c r="J501" s="1054" t="s">
        <v>21543</v>
      </c>
      <c r="K501" s="1049" t="s">
        <v>21544</v>
      </c>
      <c r="L501" s="1054" t="s">
        <v>21545</v>
      </c>
      <c r="M501" s="1054" t="s">
        <v>21546</v>
      </c>
      <c r="N501" s="1059">
        <v>45327.0</v>
      </c>
      <c r="O501" s="1060" t="s">
        <v>398</v>
      </c>
      <c r="P501" s="1060" t="s">
        <v>95</v>
      </c>
      <c r="Q501" s="1052"/>
      <c r="R501" s="1053"/>
    </row>
    <row r="502">
      <c r="A502" s="1046" t="s">
        <v>4640</v>
      </c>
      <c r="B502" s="1063" t="s">
        <v>20683</v>
      </c>
      <c r="C502" s="1063" t="s">
        <v>20518</v>
      </c>
      <c r="D502" s="1047" t="s">
        <v>45</v>
      </c>
      <c r="E502" s="1047" t="s">
        <v>11</v>
      </c>
      <c r="F502" s="1048" t="s">
        <v>15</v>
      </c>
      <c r="G502" s="1047" t="s">
        <v>20040</v>
      </c>
      <c r="H502" s="1047" t="s">
        <v>21530</v>
      </c>
      <c r="I502" s="1048" t="s">
        <v>20428</v>
      </c>
      <c r="J502" s="1054" t="s">
        <v>21547</v>
      </c>
      <c r="K502" s="1049" t="s">
        <v>21548</v>
      </c>
      <c r="L502" s="1054" t="s">
        <v>21549</v>
      </c>
      <c r="M502" s="1054" t="s">
        <v>21550</v>
      </c>
      <c r="N502" s="1059">
        <v>45327.0</v>
      </c>
      <c r="O502" s="1060" t="s">
        <v>398</v>
      </c>
      <c r="P502" s="1060" t="s">
        <v>95</v>
      </c>
      <c r="Q502" s="1052"/>
      <c r="R502" s="1053"/>
    </row>
    <row r="503">
      <c r="A503" s="1046" t="s">
        <v>4641</v>
      </c>
      <c r="B503" s="1063" t="s">
        <v>20683</v>
      </c>
      <c r="C503" s="1063" t="s">
        <v>20518</v>
      </c>
      <c r="D503" s="1047" t="s">
        <v>45</v>
      </c>
      <c r="E503" s="1047" t="s">
        <v>11</v>
      </c>
      <c r="F503" s="1048" t="s">
        <v>15</v>
      </c>
      <c r="G503" s="1047" t="s">
        <v>20040</v>
      </c>
      <c r="H503" s="1047" t="s">
        <v>21530</v>
      </c>
      <c r="I503" s="1048" t="s">
        <v>20428</v>
      </c>
      <c r="J503" s="1054" t="s">
        <v>21551</v>
      </c>
      <c r="K503" s="1049" t="s">
        <v>21552</v>
      </c>
      <c r="L503" s="1054" t="s">
        <v>21553</v>
      </c>
      <c r="M503" s="1054" t="s">
        <v>21554</v>
      </c>
      <c r="N503" s="1059">
        <v>45327.0</v>
      </c>
      <c r="O503" s="1060" t="s">
        <v>398</v>
      </c>
      <c r="P503" s="1060" t="s">
        <v>95</v>
      </c>
      <c r="Q503" s="1052"/>
      <c r="R503" s="1053"/>
    </row>
    <row r="504">
      <c r="A504" s="1046" t="s">
        <v>4646</v>
      </c>
      <c r="B504" s="1063" t="s">
        <v>20683</v>
      </c>
      <c r="C504" s="1063" t="s">
        <v>20518</v>
      </c>
      <c r="D504" s="1047" t="s">
        <v>45</v>
      </c>
      <c r="E504" s="1047" t="s">
        <v>11</v>
      </c>
      <c r="F504" s="1048" t="s">
        <v>15</v>
      </c>
      <c r="G504" s="1047" t="s">
        <v>20040</v>
      </c>
      <c r="H504" s="1047" t="s">
        <v>21530</v>
      </c>
      <c r="I504" s="1048" t="s">
        <v>20428</v>
      </c>
      <c r="J504" s="1054" t="s">
        <v>21555</v>
      </c>
      <c r="K504" s="1049" t="s">
        <v>21556</v>
      </c>
      <c r="L504" s="1054" t="s">
        <v>21557</v>
      </c>
      <c r="M504" s="1049" t="s">
        <v>21558</v>
      </c>
      <c r="N504" s="1059">
        <v>45327.0</v>
      </c>
      <c r="O504" s="1060" t="s">
        <v>398</v>
      </c>
      <c r="P504" s="1060" t="s">
        <v>95</v>
      </c>
      <c r="Q504" s="1052"/>
      <c r="R504" s="1053"/>
    </row>
    <row r="505">
      <c r="A505" s="1046" t="s">
        <v>4650</v>
      </c>
      <c r="B505" s="1063" t="s">
        <v>20683</v>
      </c>
      <c r="C505" s="1063" t="s">
        <v>20518</v>
      </c>
      <c r="D505" s="1047" t="s">
        <v>45</v>
      </c>
      <c r="E505" s="1047" t="s">
        <v>11</v>
      </c>
      <c r="F505" s="1048" t="s">
        <v>15</v>
      </c>
      <c r="G505" s="1047" t="s">
        <v>20040</v>
      </c>
      <c r="H505" s="1047" t="s">
        <v>21530</v>
      </c>
      <c r="I505" s="1048" t="s">
        <v>20428</v>
      </c>
      <c r="J505" s="1054" t="s">
        <v>21559</v>
      </c>
      <c r="K505" s="1049" t="s">
        <v>21560</v>
      </c>
      <c r="L505" s="1054" t="s">
        <v>21561</v>
      </c>
      <c r="M505" s="1049" t="s">
        <v>21558</v>
      </c>
      <c r="N505" s="1059">
        <v>45327.0</v>
      </c>
      <c r="O505" s="1060" t="s">
        <v>398</v>
      </c>
      <c r="P505" s="1060" t="s">
        <v>95</v>
      </c>
      <c r="Q505" s="1052"/>
      <c r="R505" s="1053"/>
    </row>
    <row r="506">
      <c r="A506" s="1046" t="s">
        <v>4655</v>
      </c>
      <c r="B506" s="1047" t="s">
        <v>20683</v>
      </c>
      <c r="C506" s="1063" t="s">
        <v>20518</v>
      </c>
      <c r="D506" s="1047" t="s">
        <v>45</v>
      </c>
      <c r="E506" s="1047" t="s">
        <v>11</v>
      </c>
      <c r="F506" s="1048" t="s">
        <v>15</v>
      </c>
      <c r="G506" s="1047" t="s">
        <v>20040</v>
      </c>
      <c r="H506" s="1047" t="s">
        <v>21530</v>
      </c>
      <c r="I506" s="1048" t="s">
        <v>20428</v>
      </c>
      <c r="J506" s="1049" t="s">
        <v>21562</v>
      </c>
      <c r="K506" s="1049" t="s">
        <v>21563</v>
      </c>
      <c r="L506" s="1049" t="s">
        <v>21564</v>
      </c>
      <c r="M506" s="1049" t="s">
        <v>21565</v>
      </c>
      <c r="N506" s="1059">
        <v>45327.0</v>
      </c>
      <c r="O506" s="1060" t="s">
        <v>398</v>
      </c>
      <c r="P506" s="1060" t="s">
        <v>95</v>
      </c>
      <c r="Q506" s="1052"/>
      <c r="R506" s="1053"/>
    </row>
    <row r="507">
      <c r="A507" s="1046" t="s">
        <v>4660</v>
      </c>
      <c r="B507" s="1063" t="s">
        <v>20683</v>
      </c>
      <c r="C507" s="1063" t="s">
        <v>20518</v>
      </c>
      <c r="D507" s="1047" t="s">
        <v>45</v>
      </c>
      <c r="E507" s="1047" t="s">
        <v>11</v>
      </c>
      <c r="F507" s="1048" t="s">
        <v>15</v>
      </c>
      <c r="G507" s="1047" t="s">
        <v>20040</v>
      </c>
      <c r="H507" s="1047" t="s">
        <v>21530</v>
      </c>
      <c r="I507" s="1048" t="s">
        <v>20428</v>
      </c>
      <c r="J507" s="1049" t="s">
        <v>21566</v>
      </c>
      <c r="K507" s="1049" t="s">
        <v>21567</v>
      </c>
      <c r="L507" s="1066" t="s">
        <v>21568</v>
      </c>
      <c r="M507" s="1054" t="s">
        <v>21569</v>
      </c>
      <c r="N507" s="1075">
        <v>45327.0</v>
      </c>
      <c r="O507" s="1050" t="s">
        <v>20054</v>
      </c>
      <c r="P507" s="1051" t="s">
        <v>95</v>
      </c>
      <c r="Q507" s="1052"/>
      <c r="R507" s="1053"/>
    </row>
    <row r="508">
      <c r="A508" s="1046" t="s">
        <v>4666</v>
      </c>
      <c r="B508" s="1063" t="s">
        <v>20683</v>
      </c>
      <c r="C508" s="1063" t="s">
        <v>20518</v>
      </c>
      <c r="D508" s="1047" t="s">
        <v>45</v>
      </c>
      <c r="E508" s="1047" t="s">
        <v>11</v>
      </c>
      <c r="F508" s="1048" t="s">
        <v>15</v>
      </c>
      <c r="G508" s="1047" t="s">
        <v>20040</v>
      </c>
      <c r="H508" s="1047" t="s">
        <v>21530</v>
      </c>
      <c r="I508" s="1048" t="s">
        <v>20428</v>
      </c>
      <c r="J508" s="1054" t="s">
        <v>21570</v>
      </c>
      <c r="K508" s="1049" t="s">
        <v>21571</v>
      </c>
      <c r="L508" s="1054" t="s">
        <v>21572</v>
      </c>
      <c r="M508" s="1054" t="s">
        <v>21573</v>
      </c>
      <c r="N508" s="1075">
        <v>45327.0</v>
      </c>
      <c r="O508" s="1050" t="s">
        <v>20054</v>
      </c>
      <c r="P508" s="1051" t="s">
        <v>95</v>
      </c>
      <c r="Q508" s="1052"/>
      <c r="R508" s="1053"/>
    </row>
    <row r="509">
      <c r="A509" s="1046" t="s">
        <v>4670</v>
      </c>
      <c r="B509" s="1063" t="s">
        <v>20683</v>
      </c>
      <c r="C509" s="1063" t="s">
        <v>20518</v>
      </c>
      <c r="D509" s="1047" t="s">
        <v>45</v>
      </c>
      <c r="E509" s="1047" t="s">
        <v>11</v>
      </c>
      <c r="F509" s="1048" t="s">
        <v>15</v>
      </c>
      <c r="G509" s="1047" t="s">
        <v>20040</v>
      </c>
      <c r="H509" s="1047" t="s">
        <v>21530</v>
      </c>
      <c r="I509" s="1048" t="s">
        <v>20428</v>
      </c>
      <c r="J509" s="1054" t="s">
        <v>21574</v>
      </c>
      <c r="K509" s="1049" t="s">
        <v>21575</v>
      </c>
      <c r="L509" s="1054" t="s">
        <v>21576</v>
      </c>
      <c r="M509" s="1054" t="s">
        <v>21577</v>
      </c>
      <c r="N509" s="1075">
        <v>45327.0</v>
      </c>
      <c r="O509" s="1050" t="s">
        <v>20054</v>
      </c>
      <c r="P509" s="1051" t="s">
        <v>95</v>
      </c>
      <c r="Q509" s="1052"/>
      <c r="R509" s="1053"/>
    </row>
    <row r="510">
      <c r="A510" s="1046" t="s">
        <v>4675</v>
      </c>
      <c r="B510" s="1063" t="s">
        <v>20683</v>
      </c>
      <c r="C510" s="1063" t="s">
        <v>20518</v>
      </c>
      <c r="D510" s="1047" t="s">
        <v>45</v>
      </c>
      <c r="E510" s="1047" t="s">
        <v>11</v>
      </c>
      <c r="F510" s="1048" t="s">
        <v>15</v>
      </c>
      <c r="G510" s="1047" t="s">
        <v>20040</v>
      </c>
      <c r="H510" s="1047" t="s">
        <v>21530</v>
      </c>
      <c r="I510" s="1048" t="s">
        <v>20428</v>
      </c>
      <c r="J510" s="1054" t="s">
        <v>21578</v>
      </c>
      <c r="K510" s="1049" t="s">
        <v>21579</v>
      </c>
      <c r="L510" s="1054" t="s">
        <v>21580</v>
      </c>
      <c r="M510" s="1054" t="s">
        <v>21581</v>
      </c>
      <c r="N510" s="1075">
        <v>45327.0</v>
      </c>
      <c r="O510" s="1050" t="s">
        <v>20054</v>
      </c>
      <c r="P510" s="1051" t="s">
        <v>95</v>
      </c>
      <c r="Q510" s="1052"/>
      <c r="R510" s="1053"/>
    </row>
    <row r="511">
      <c r="A511" s="1046" t="s">
        <v>4680</v>
      </c>
      <c r="B511" s="1063" t="s">
        <v>20683</v>
      </c>
      <c r="C511" s="1063" t="s">
        <v>20518</v>
      </c>
      <c r="D511" s="1047" t="s">
        <v>45</v>
      </c>
      <c r="E511" s="1047" t="s">
        <v>11</v>
      </c>
      <c r="F511" s="1048" t="s">
        <v>15</v>
      </c>
      <c r="G511" s="1047" t="s">
        <v>20040</v>
      </c>
      <c r="H511" s="1047" t="s">
        <v>21530</v>
      </c>
      <c r="I511" s="1048" t="s">
        <v>20428</v>
      </c>
      <c r="J511" s="1054" t="s">
        <v>21582</v>
      </c>
      <c r="K511" s="1049" t="s">
        <v>21583</v>
      </c>
      <c r="L511" s="1054" t="s">
        <v>21584</v>
      </c>
      <c r="M511" s="1054" t="s">
        <v>21585</v>
      </c>
      <c r="N511" s="1075">
        <v>45327.0</v>
      </c>
      <c r="O511" s="1050" t="s">
        <v>20054</v>
      </c>
      <c r="P511" s="1051" t="s">
        <v>95</v>
      </c>
      <c r="Q511" s="1052"/>
      <c r="R511" s="1053"/>
    </row>
    <row r="512">
      <c r="A512" s="1046" t="s">
        <v>4682</v>
      </c>
      <c r="B512" s="1063" t="s">
        <v>21586</v>
      </c>
      <c r="C512" s="1063" t="s">
        <v>20518</v>
      </c>
      <c r="D512" s="1047" t="s">
        <v>45</v>
      </c>
      <c r="E512" s="1047" t="s">
        <v>11</v>
      </c>
      <c r="F512" s="1048" t="s">
        <v>15</v>
      </c>
      <c r="G512" s="1047" t="s">
        <v>20040</v>
      </c>
      <c r="H512" s="1047" t="s">
        <v>21530</v>
      </c>
      <c r="I512" s="1048" t="s">
        <v>20428</v>
      </c>
      <c r="J512" s="1054" t="s">
        <v>21587</v>
      </c>
      <c r="K512" s="1049" t="s">
        <v>21588</v>
      </c>
      <c r="L512" s="1054" t="s">
        <v>21589</v>
      </c>
      <c r="M512" s="1049" t="s">
        <v>21590</v>
      </c>
      <c r="N512" s="1050" t="s">
        <v>19934</v>
      </c>
      <c r="O512" s="1050" t="s">
        <v>20054</v>
      </c>
      <c r="P512" s="1051" t="s">
        <v>95</v>
      </c>
      <c r="Q512" s="1052"/>
      <c r="R512" s="1053"/>
    </row>
    <row r="513">
      <c r="A513" s="1046" t="s">
        <v>4687</v>
      </c>
      <c r="B513" s="1063" t="s">
        <v>21586</v>
      </c>
      <c r="C513" s="1063" t="s">
        <v>20518</v>
      </c>
      <c r="D513" s="1047" t="s">
        <v>45</v>
      </c>
      <c r="E513" s="1047" t="s">
        <v>11</v>
      </c>
      <c r="F513" s="1048" t="s">
        <v>15</v>
      </c>
      <c r="G513" s="1047" t="s">
        <v>20040</v>
      </c>
      <c r="H513" s="1047" t="s">
        <v>21530</v>
      </c>
      <c r="I513" s="1048" t="s">
        <v>20428</v>
      </c>
      <c r="J513" s="1054" t="s">
        <v>21591</v>
      </c>
      <c r="K513" s="1049" t="s">
        <v>21592</v>
      </c>
      <c r="L513" s="1054" t="s">
        <v>21593</v>
      </c>
      <c r="M513" s="1054" t="s">
        <v>21594</v>
      </c>
      <c r="N513" s="1050" t="s">
        <v>19934</v>
      </c>
      <c r="O513" s="1050" t="s">
        <v>20054</v>
      </c>
      <c r="P513" s="1051" t="s">
        <v>95</v>
      </c>
      <c r="Q513" s="1052"/>
      <c r="R513" s="1053"/>
    </row>
    <row r="514">
      <c r="A514" s="1046" t="s">
        <v>4691</v>
      </c>
      <c r="B514" s="1063" t="s">
        <v>21586</v>
      </c>
      <c r="C514" s="1063" t="s">
        <v>20518</v>
      </c>
      <c r="D514" s="1047" t="s">
        <v>45</v>
      </c>
      <c r="E514" s="1047" t="s">
        <v>11</v>
      </c>
      <c r="F514" s="1048" t="s">
        <v>15</v>
      </c>
      <c r="G514" s="1047" t="s">
        <v>20040</v>
      </c>
      <c r="H514" s="1047" t="s">
        <v>21530</v>
      </c>
      <c r="I514" s="1048" t="s">
        <v>20428</v>
      </c>
      <c r="J514" s="1054" t="s">
        <v>21595</v>
      </c>
      <c r="K514" s="1049" t="s">
        <v>21596</v>
      </c>
      <c r="L514" s="1054" t="s">
        <v>21597</v>
      </c>
      <c r="M514" s="1054" t="s">
        <v>21598</v>
      </c>
      <c r="N514" s="1050" t="s">
        <v>19934</v>
      </c>
      <c r="O514" s="1050" t="s">
        <v>20054</v>
      </c>
      <c r="P514" s="1051" t="s">
        <v>95</v>
      </c>
      <c r="Q514" s="1052"/>
      <c r="R514" s="1053"/>
    </row>
    <row r="515">
      <c r="A515" s="1046" t="s">
        <v>4695</v>
      </c>
      <c r="B515" s="1063" t="s">
        <v>21586</v>
      </c>
      <c r="C515" s="1063" t="s">
        <v>20518</v>
      </c>
      <c r="D515" s="1047" t="s">
        <v>45</v>
      </c>
      <c r="E515" s="1047" t="s">
        <v>11</v>
      </c>
      <c r="F515" s="1048" t="s">
        <v>15</v>
      </c>
      <c r="G515" s="1047" t="s">
        <v>20040</v>
      </c>
      <c r="H515" s="1047" t="s">
        <v>21530</v>
      </c>
      <c r="I515" s="1048" t="s">
        <v>20428</v>
      </c>
      <c r="J515" s="1054" t="s">
        <v>21599</v>
      </c>
      <c r="K515" s="1049" t="s">
        <v>21600</v>
      </c>
      <c r="L515" s="1054" t="s">
        <v>21597</v>
      </c>
      <c r="M515" s="1054" t="s">
        <v>21601</v>
      </c>
      <c r="N515" s="1050" t="s">
        <v>19934</v>
      </c>
      <c r="O515" s="1050" t="s">
        <v>20054</v>
      </c>
      <c r="P515" s="1051" t="s">
        <v>95</v>
      </c>
      <c r="Q515" s="1052"/>
      <c r="R515" s="1053"/>
    </row>
    <row r="516">
      <c r="A516" s="1046" t="s">
        <v>4699</v>
      </c>
      <c r="B516" s="1047" t="s">
        <v>21586</v>
      </c>
      <c r="C516" s="1047" t="s">
        <v>20518</v>
      </c>
      <c r="D516" s="1047" t="s">
        <v>45</v>
      </c>
      <c r="E516" s="1047" t="s">
        <v>11</v>
      </c>
      <c r="F516" s="1048" t="s">
        <v>15</v>
      </c>
      <c r="G516" s="1047" t="s">
        <v>20040</v>
      </c>
      <c r="H516" s="1085" t="s">
        <v>21530</v>
      </c>
      <c r="I516" s="1048" t="s">
        <v>20428</v>
      </c>
      <c r="J516" s="1049" t="s">
        <v>21602</v>
      </c>
      <c r="K516" s="1049" t="s">
        <v>21603</v>
      </c>
      <c r="L516" s="1049" t="s">
        <v>21604</v>
      </c>
      <c r="M516" s="1049" t="s">
        <v>21605</v>
      </c>
      <c r="N516" s="1050" t="s">
        <v>19934</v>
      </c>
      <c r="O516" s="1050" t="s">
        <v>20054</v>
      </c>
      <c r="P516" s="1051" t="s">
        <v>95</v>
      </c>
      <c r="Q516" s="1052"/>
      <c r="R516" s="1053"/>
    </row>
    <row r="517">
      <c r="A517" s="1046" t="s">
        <v>4706</v>
      </c>
      <c r="B517" s="1047" t="s">
        <v>21586</v>
      </c>
      <c r="C517" s="1047" t="s">
        <v>20518</v>
      </c>
      <c r="D517" s="1047" t="s">
        <v>45</v>
      </c>
      <c r="E517" s="1047" t="s">
        <v>11</v>
      </c>
      <c r="F517" s="1048" t="s">
        <v>15</v>
      </c>
      <c r="G517" s="1047" t="s">
        <v>20040</v>
      </c>
      <c r="H517" s="1085" t="s">
        <v>21530</v>
      </c>
      <c r="I517" s="1048" t="s">
        <v>20428</v>
      </c>
      <c r="J517" s="1049" t="s">
        <v>21606</v>
      </c>
      <c r="K517" s="1049" t="s">
        <v>21607</v>
      </c>
      <c r="L517" s="1049" t="s">
        <v>21593</v>
      </c>
      <c r="M517" s="1049" t="s">
        <v>21608</v>
      </c>
      <c r="N517" s="1050" t="s">
        <v>19934</v>
      </c>
      <c r="O517" s="1050" t="s">
        <v>20054</v>
      </c>
      <c r="P517" s="1051" t="s">
        <v>95</v>
      </c>
      <c r="Q517" s="1052"/>
      <c r="R517" s="1053"/>
    </row>
    <row r="518">
      <c r="A518" s="1046" t="s">
        <v>4710</v>
      </c>
      <c r="B518" s="1047" t="s">
        <v>21586</v>
      </c>
      <c r="C518" s="1047" t="s">
        <v>20518</v>
      </c>
      <c r="D518" s="1047" t="s">
        <v>45</v>
      </c>
      <c r="E518" s="1047" t="s">
        <v>11</v>
      </c>
      <c r="F518" s="1048" t="s">
        <v>15</v>
      </c>
      <c r="G518" s="1047" t="s">
        <v>20040</v>
      </c>
      <c r="H518" s="1086" t="s">
        <v>21530</v>
      </c>
      <c r="I518" s="1048" t="s">
        <v>20428</v>
      </c>
      <c r="J518" s="1049" t="s">
        <v>21609</v>
      </c>
      <c r="K518" s="1049" t="s">
        <v>21610</v>
      </c>
      <c r="L518" s="1049" t="s">
        <v>21593</v>
      </c>
      <c r="M518" s="1049" t="s">
        <v>21611</v>
      </c>
      <c r="N518" s="1050" t="s">
        <v>19934</v>
      </c>
      <c r="O518" s="1050" t="s">
        <v>20054</v>
      </c>
      <c r="P518" s="1051" t="s">
        <v>95</v>
      </c>
      <c r="Q518" s="1052"/>
      <c r="R518" s="1053"/>
    </row>
    <row r="519">
      <c r="A519" s="1046" t="s">
        <v>4715</v>
      </c>
      <c r="B519" s="1063" t="s">
        <v>21612</v>
      </c>
      <c r="C519" s="1063" t="s">
        <v>20518</v>
      </c>
      <c r="D519" s="1047" t="s">
        <v>45</v>
      </c>
      <c r="E519" s="1047" t="s">
        <v>11</v>
      </c>
      <c r="F519" s="1048" t="s">
        <v>15</v>
      </c>
      <c r="G519" s="1047" t="s">
        <v>20040</v>
      </c>
      <c r="H519" s="1047" t="s">
        <v>21530</v>
      </c>
      <c r="I519" s="1048" t="s">
        <v>20428</v>
      </c>
      <c r="J519" s="1054" t="s">
        <v>21613</v>
      </c>
      <c r="K519" s="1049" t="s">
        <v>21614</v>
      </c>
      <c r="L519" s="1054" t="s">
        <v>21615</v>
      </c>
      <c r="M519" s="1054" t="s">
        <v>21616</v>
      </c>
      <c r="N519" s="1050" t="s">
        <v>19934</v>
      </c>
      <c r="O519" s="1050" t="s">
        <v>20054</v>
      </c>
      <c r="P519" s="1051" t="s">
        <v>95</v>
      </c>
      <c r="Q519" s="1052"/>
      <c r="R519" s="1053"/>
    </row>
    <row r="520">
      <c r="A520" s="1046" t="s">
        <v>4720</v>
      </c>
      <c r="B520" s="1063" t="s">
        <v>21612</v>
      </c>
      <c r="C520" s="1063" t="s">
        <v>20518</v>
      </c>
      <c r="D520" s="1047" t="s">
        <v>45</v>
      </c>
      <c r="E520" s="1047" t="s">
        <v>11</v>
      </c>
      <c r="F520" s="1048" t="s">
        <v>15</v>
      </c>
      <c r="G520" s="1047" t="s">
        <v>20040</v>
      </c>
      <c r="H520" s="1047" t="s">
        <v>21530</v>
      </c>
      <c r="I520" s="1048" t="s">
        <v>20428</v>
      </c>
      <c r="J520" s="1054" t="s">
        <v>21617</v>
      </c>
      <c r="K520" s="1049" t="s">
        <v>21618</v>
      </c>
      <c r="L520" s="1054" t="s">
        <v>21619</v>
      </c>
      <c r="M520" s="1054" t="s">
        <v>21620</v>
      </c>
      <c r="N520" s="1050" t="s">
        <v>19934</v>
      </c>
      <c r="O520" s="1050" t="s">
        <v>20054</v>
      </c>
      <c r="P520" s="1051" t="s">
        <v>95</v>
      </c>
      <c r="Q520" s="1052"/>
      <c r="R520" s="1053"/>
    </row>
    <row r="521">
      <c r="A521" s="1046" t="s">
        <v>4725</v>
      </c>
      <c r="B521" s="1063" t="s">
        <v>21612</v>
      </c>
      <c r="C521" s="1063" t="s">
        <v>20518</v>
      </c>
      <c r="D521" s="1047" t="s">
        <v>45</v>
      </c>
      <c r="E521" s="1047" t="s">
        <v>11</v>
      </c>
      <c r="F521" s="1048" t="s">
        <v>15</v>
      </c>
      <c r="G521" s="1047" t="s">
        <v>20040</v>
      </c>
      <c r="H521" s="1047" t="s">
        <v>21530</v>
      </c>
      <c r="I521" s="1048" t="s">
        <v>20428</v>
      </c>
      <c r="J521" s="1054" t="s">
        <v>21621</v>
      </c>
      <c r="K521" s="1049" t="s">
        <v>21622</v>
      </c>
      <c r="L521" s="1054" t="s">
        <v>21619</v>
      </c>
      <c r="M521" s="1054" t="s">
        <v>21623</v>
      </c>
      <c r="N521" s="1050" t="s">
        <v>19934</v>
      </c>
      <c r="O521" s="1050" t="s">
        <v>20054</v>
      </c>
      <c r="P521" s="1051" t="s">
        <v>95</v>
      </c>
      <c r="Q521" s="1052"/>
      <c r="R521" s="1053"/>
    </row>
    <row r="522">
      <c r="A522" s="1046" t="s">
        <v>4730</v>
      </c>
      <c r="B522" s="1063" t="s">
        <v>21612</v>
      </c>
      <c r="C522" s="1063" t="s">
        <v>20518</v>
      </c>
      <c r="D522" s="1047" t="s">
        <v>45</v>
      </c>
      <c r="E522" s="1047" t="s">
        <v>11</v>
      </c>
      <c r="F522" s="1048" t="s">
        <v>15</v>
      </c>
      <c r="G522" s="1047" t="s">
        <v>20040</v>
      </c>
      <c r="H522" s="1047" t="s">
        <v>21530</v>
      </c>
      <c r="I522" s="1048" t="s">
        <v>20428</v>
      </c>
      <c r="J522" s="1054" t="s">
        <v>21624</v>
      </c>
      <c r="K522" s="1049" t="s">
        <v>21625</v>
      </c>
      <c r="L522" s="1054" t="s">
        <v>21626</v>
      </c>
      <c r="M522" s="1054" t="s">
        <v>21627</v>
      </c>
      <c r="N522" s="1050" t="s">
        <v>19934</v>
      </c>
      <c r="O522" s="1050" t="s">
        <v>20054</v>
      </c>
      <c r="P522" s="1051" t="s">
        <v>95</v>
      </c>
      <c r="Q522" s="1052"/>
      <c r="R522" s="1053"/>
    </row>
    <row r="523">
      <c r="A523" s="1046" t="s">
        <v>4734</v>
      </c>
      <c r="B523" s="1063" t="s">
        <v>21612</v>
      </c>
      <c r="C523" s="1063" t="s">
        <v>20518</v>
      </c>
      <c r="D523" s="1047" t="s">
        <v>45</v>
      </c>
      <c r="E523" s="1047" t="s">
        <v>11</v>
      </c>
      <c r="F523" s="1048" t="s">
        <v>15</v>
      </c>
      <c r="G523" s="1047" t="s">
        <v>20040</v>
      </c>
      <c r="H523" s="1047" t="s">
        <v>21530</v>
      </c>
      <c r="I523" s="1048" t="s">
        <v>20428</v>
      </c>
      <c r="J523" s="1054" t="s">
        <v>21628</v>
      </c>
      <c r="K523" s="1049" t="s">
        <v>21629</v>
      </c>
      <c r="L523" s="1054" t="s">
        <v>21630</v>
      </c>
      <c r="M523" s="1054" t="s">
        <v>21631</v>
      </c>
      <c r="N523" s="1050" t="s">
        <v>19934</v>
      </c>
      <c r="O523" s="1050" t="s">
        <v>20054</v>
      </c>
      <c r="P523" s="1051" t="s">
        <v>95</v>
      </c>
      <c r="Q523" s="1052"/>
      <c r="R523" s="1053"/>
    </row>
    <row r="524">
      <c r="A524" s="1046" t="s">
        <v>4739</v>
      </c>
      <c r="B524" s="1063" t="s">
        <v>21612</v>
      </c>
      <c r="C524" s="1063" t="s">
        <v>20518</v>
      </c>
      <c r="D524" s="1047" t="s">
        <v>45</v>
      </c>
      <c r="E524" s="1047" t="s">
        <v>11</v>
      </c>
      <c r="F524" s="1048" t="s">
        <v>15</v>
      </c>
      <c r="G524" s="1047" t="s">
        <v>20040</v>
      </c>
      <c r="H524" s="1047" t="s">
        <v>21530</v>
      </c>
      <c r="I524" s="1048" t="s">
        <v>20428</v>
      </c>
      <c r="J524" s="1054" t="s">
        <v>21632</v>
      </c>
      <c r="K524" s="1049" t="s">
        <v>21633</v>
      </c>
      <c r="L524" s="1054" t="s">
        <v>21619</v>
      </c>
      <c r="M524" s="1054" t="s">
        <v>21634</v>
      </c>
      <c r="N524" s="1075">
        <v>45327.0</v>
      </c>
      <c r="O524" s="1050" t="s">
        <v>20054</v>
      </c>
      <c r="P524" s="1051" t="s">
        <v>95</v>
      </c>
      <c r="Q524" s="1052"/>
      <c r="R524" s="1053"/>
    </row>
    <row r="525">
      <c r="A525" s="1046" t="s">
        <v>4744</v>
      </c>
      <c r="B525" s="1063" t="s">
        <v>21635</v>
      </c>
      <c r="C525" s="1063" t="s">
        <v>20518</v>
      </c>
      <c r="D525" s="1047" t="s">
        <v>45</v>
      </c>
      <c r="E525" s="1047" t="s">
        <v>11</v>
      </c>
      <c r="F525" s="1048" t="s">
        <v>15</v>
      </c>
      <c r="G525" s="1047" t="s">
        <v>20040</v>
      </c>
      <c r="H525" s="1047" t="s">
        <v>21530</v>
      </c>
      <c r="I525" s="1048" t="s">
        <v>20428</v>
      </c>
      <c r="J525" s="1054" t="s">
        <v>21636</v>
      </c>
      <c r="K525" s="1049" t="s">
        <v>21637</v>
      </c>
      <c r="L525" s="1054" t="s">
        <v>21638</v>
      </c>
      <c r="M525" s="1054" t="s">
        <v>21639</v>
      </c>
      <c r="N525" s="1075">
        <v>45327.0</v>
      </c>
      <c r="O525" s="1050" t="s">
        <v>20054</v>
      </c>
      <c r="P525" s="1051" t="s">
        <v>95</v>
      </c>
      <c r="Q525" s="1052"/>
      <c r="R525" s="1053"/>
    </row>
    <row r="526">
      <c r="A526" s="1046" t="s">
        <v>4748</v>
      </c>
      <c r="B526" s="1063" t="s">
        <v>21635</v>
      </c>
      <c r="C526" s="1063" t="s">
        <v>20518</v>
      </c>
      <c r="D526" s="1047" t="s">
        <v>45</v>
      </c>
      <c r="E526" s="1047" t="s">
        <v>11</v>
      </c>
      <c r="F526" s="1048" t="s">
        <v>15</v>
      </c>
      <c r="G526" s="1047" t="s">
        <v>20040</v>
      </c>
      <c r="H526" s="1047" t="s">
        <v>21530</v>
      </c>
      <c r="I526" s="1048" t="s">
        <v>20428</v>
      </c>
      <c r="J526" s="1054" t="s">
        <v>21640</v>
      </c>
      <c r="K526" s="1049" t="s">
        <v>21641</v>
      </c>
      <c r="L526" s="1054" t="s">
        <v>21642</v>
      </c>
      <c r="M526" s="1054" t="s">
        <v>21643</v>
      </c>
      <c r="N526" s="1075">
        <v>45327.0</v>
      </c>
      <c r="O526" s="1050" t="s">
        <v>20054</v>
      </c>
      <c r="P526" s="1051" t="s">
        <v>95</v>
      </c>
      <c r="Q526" s="1052"/>
      <c r="R526" s="1053"/>
    </row>
    <row r="527">
      <c r="A527" s="1046" t="s">
        <v>4753</v>
      </c>
      <c r="B527" s="1063" t="s">
        <v>21635</v>
      </c>
      <c r="C527" s="1063" t="s">
        <v>20518</v>
      </c>
      <c r="D527" s="1047" t="s">
        <v>45</v>
      </c>
      <c r="E527" s="1047" t="s">
        <v>11</v>
      </c>
      <c r="F527" s="1048" t="s">
        <v>15</v>
      </c>
      <c r="G527" s="1047" t="s">
        <v>20040</v>
      </c>
      <c r="H527" s="1047" t="s">
        <v>21530</v>
      </c>
      <c r="I527" s="1048" t="s">
        <v>20428</v>
      </c>
      <c r="J527" s="1054" t="s">
        <v>21644</v>
      </c>
      <c r="K527" s="1049" t="s">
        <v>21645</v>
      </c>
      <c r="L527" s="1054" t="s">
        <v>21646</v>
      </c>
      <c r="M527" s="1054" t="s">
        <v>21647</v>
      </c>
      <c r="N527" s="1075">
        <v>45327.0</v>
      </c>
      <c r="O527" s="1050" t="s">
        <v>20054</v>
      </c>
      <c r="P527" s="1051" t="s">
        <v>95</v>
      </c>
      <c r="Q527" s="1052"/>
      <c r="R527" s="1053"/>
    </row>
    <row r="528">
      <c r="A528" s="1046" t="s">
        <v>4757</v>
      </c>
      <c r="B528" s="1063" t="s">
        <v>21635</v>
      </c>
      <c r="C528" s="1063" t="s">
        <v>20518</v>
      </c>
      <c r="D528" s="1047" t="s">
        <v>45</v>
      </c>
      <c r="E528" s="1047" t="s">
        <v>11</v>
      </c>
      <c r="F528" s="1048" t="s">
        <v>15</v>
      </c>
      <c r="G528" s="1047" t="s">
        <v>20040</v>
      </c>
      <c r="H528" s="1047" t="s">
        <v>21530</v>
      </c>
      <c r="I528" s="1048" t="s">
        <v>20428</v>
      </c>
      <c r="J528" s="1054" t="s">
        <v>21648</v>
      </c>
      <c r="K528" s="1049" t="s">
        <v>21649</v>
      </c>
      <c r="L528" s="1054" t="s">
        <v>21650</v>
      </c>
      <c r="M528" s="1054" t="s">
        <v>21647</v>
      </c>
      <c r="N528" s="1075">
        <v>45327.0</v>
      </c>
      <c r="O528" s="1050" t="s">
        <v>20054</v>
      </c>
      <c r="P528" s="1051" t="s">
        <v>95</v>
      </c>
      <c r="Q528" s="1052"/>
      <c r="R528" s="1053"/>
    </row>
    <row r="529">
      <c r="A529" s="1046" t="s">
        <v>4762</v>
      </c>
      <c r="B529" s="1063" t="s">
        <v>21651</v>
      </c>
      <c r="C529" s="1063" t="s">
        <v>20518</v>
      </c>
      <c r="D529" s="1047" t="s">
        <v>45</v>
      </c>
      <c r="E529" s="1047" t="s">
        <v>11</v>
      </c>
      <c r="F529" s="1048" t="s">
        <v>15</v>
      </c>
      <c r="G529" s="1047" t="s">
        <v>20040</v>
      </c>
      <c r="H529" s="1047" t="s">
        <v>21530</v>
      </c>
      <c r="I529" s="1048" t="s">
        <v>20428</v>
      </c>
      <c r="J529" s="1049" t="s">
        <v>21652</v>
      </c>
      <c r="K529" s="1049" t="s">
        <v>21653</v>
      </c>
      <c r="L529" s="1054" t="s">
        <v>21654</v>
      </c>
      <c r="M529" s="1054" t="s">
        <v>21655</v>
      </c>
      <c r="N529" s="1075">
        <v>45327.0</v>
      </c>
      <c r="O529" s="1050" t="s">
        <v>20054</v>
      </c>
      <c r="P529" s="1051" t="s">
        <v>95</v>
      </c>
      <c r="Q529" s="1052"/>
      <c r="R529" s="1053"/>
    </row>
    <row r="530">
      <c r="A530" s="1046" t="s">
        <v>4768</v>
      </c>
      <c r="B530" s="1063" t="s">
        <v>21656</v>
      </c>
      <c r="C530" s="1063" t="s">
        <v>20518</v>
      </c>
      <c r="D530" s="1047" t="s">
        <v>45</v>
      </c>
      <c r="E530" s="1047" t="s">
        <v>11</v>
      </c>
      <c r="F530" s="1048" t="s">
        <v>15</v>
      </c>
      <c r="G530" s="1047" t="s">
        <v>20040</v>
      </c>
      <c r="H530" s="1047" t="s">
        <v>21530</v>
      </c>
      <c r="I530" s="1048" t="s">
        <v>20428</v>
      </c>
      <c r="J530" s="1049" t="s">
        <v>21657</v>
      </c>
      <c r="K530" s="1049" t="s">
        <v>21658</v>
      </c>
      <c r="L530" s="1054" t="s">
        <v>21659</v>
      </c>
      <c r="M530" s="1054" t="s">
        <v>21660</v>
      </c>
      <c r="N530" s="1075">
        <v>45327.0</v>
      </c>
      <c r="O530" s="1050" t="s">
        <v>20054</v>
      </c>
      <c r="P530" s="1051" t="s">
        <v>95</v>
      </c>
      <c r="Q530" s="1052"/>
      <c r="R530" s="1053"/>
    </row>
    <row r="531">
      <c r="A531" s="1046" t="s">
        <v>4774</v>
      </c>
      <c r="B531" s="1063" t="s">
        <v>21651</v>
      </c>
      <c r="C531" s="1063" t="s">
        <v>20518</v>
      </c>
      <c r="D531" s="1047" t="s">
        <v>45</v>
      </c>
      <c r="E531" s="1047" t="s">
        <v>11</v>
      </c>
      <c r="F531" s="1048" t="s">
        <v>15</v>
      </c>
      <c r="G531" s="1047" t="s">
        <v>20040</v>
      </c>
      <c r="H531" s="1047" t="s">
        <v>21530</v>
      </c>
      <c r="I531" s="1048" t="s">
        <v>20428</v>
      </c>
      <c r="J531" s="1049" t="s">
        <v>21661</v>
      </c>
      <c r="K531" s="1049" t="s">
        <v>21662</v>
      </c>
      <c r="L531" s="1054" t="s">
        <v>21663</v>
      </c>
      <c r="M531" s="1054" t="s">
        <v>21664</v>
      </c>
      <c r="N531" s="1075">
        <v>45327.0</v>
      </c>
      <c r="O531" s="1050" t="s">
        <v>20054</v>
      </c>
      <c r="P531" s="1051" t="s">
        <v>95</v>
      </c>
      <c r="Q531" s="1052"/>
      <c r="R531" s="1053"/>
    </row>
    <row r="532">
      <c r="A532" s="1046" t="s">
        <v>4780</v>
      </c>
      <c r="B532" s="1063" t="s">
        <v>21651</v>
      </c>
      <c r="C532" s="1063" t="s">
        <v>20518</v>
      </c>
      <c r="D532" s="1047" t="s">
        <v>45</v>
      </c>
      <c r="E532" s="1047" t="s">
        <v>11</v>
      </c>
      <c r="F532" s="1048" t="s">
        <v>15</v>
      </c>
      <c r="G532" s="1047" t="s">
        <v>20040</v>
      </c>
      <c r="H532" s="1047" t="s">
        <v>21530</v>
      </c>
      <c r="I532" s="1048" t="s">
        <v>20428</v>
      </c>
      <c r="J532" s="1049" t="s">
        <v>21665</v>
      </c>
      <c r="K532" s="1049" t="s">
        <v>21666</v>
      </c>
      <c r="L532" s="1054" t="s">
        <v>21667</v>
      </c>
      <c r="M532" s="1054" t="s">
        <v>21668</v>
      </c>
      <c r="N532" s="1075">
        <v>45327.0</v>
      </c>
      <c r="O532" s="1050" t="s">
        <v>20054</v>
      </c>
      <c r="P532" s="1051" t="s">
        <v>95</v>
      </c>
      <c r="Q532" s="1052"/>
      <c r="R532" s="1053"/>
    </row>
    <row r="533">
      <c r="A533" s="1046" t="s">
        <v>4784</v>
      </c>
      <c r="B533" s="1063" t="s">
        <v>21651</v>
      </c>
      <c r="C533" s="1063" t="s">
        <v>20518</v>
      </c>
      <c r="D533" s="1047" t="s">
        <v>45</v>
      </c>
      <c r="E533" s="1047" t="s">
        <v>11</v>
      </c>
      <c r="F533" s="1048" t="s">
        <v>15</v>
      </c>
      <c r="G533" s="1047" t="s">
        <v>20040</v>
      </c>
      <c r="H533" s="1047" t="s">
        <v>21530</v>
      </c>
      <c r="I533" s="1048" t="s">
        <v>20428</v>
      </c>
      <c r="J533" s="1049" t="s">
        <v>21669</v>
      </c>
      <c r="K533" s="1049" t="s">
        <v>21662</v>
      </c>
      <c r="L533" s="1049" t="s">
        <v>21670</v>
      </c>
      <c r="M533" s="1049" t="s">
        <v>21671</v>
      </c>
      <c r="N533" s="1075">
        <v>45327.0</v>
      </c>
      <c r="O533" s="1050" t="s">
        <v>20054</v>
      </c>
      <c r="P533" s="1051" t="s">
        <v>95</v>
      </c>
      <c r="Q533" s="1052"/>
      <c r="R533" s="1053"/>
    </row>
    <row r="534">
      <c r="A534" s="1046" t="s">
        <v>4791</v>
      </c>
      <c r="B534" s="1063" t="s">
        <v>21672</v>
      </c>
      <c r="C534" s="1063" t="s">
        <v>20518</v>
      </c>
      <c r="D534" s="1047" t="s">
        <v>45</v>
      </c>
      <c r="E534" s="1047" t="s">
        <v>11</v>
      </c>
      <c r="F534" s="1048" t="s">
        <v>15</v>
      </c>
      <c r="G534" s="1047" t="s">
        <v>20040</v>
      </c>
      <c r="H534" s="1047" t="s">
        <v>21530</v>
      </c>
      <c r="I534" s="1048" t="s">
        <v>20428</v>
      </c>
      <c r="J534" s="1049" t="s">
        <v>21673</v>
      </c>
      <c r="K534" s="1049" t="s">
        <v>21674</v>
      </c>
      <c r="L534" s="1049" t="s">
        <v>21675</v>
      </c>
      <c r="M534" s="1049" t="s">
        <v>21676</v>
      </c>
      <c r="N534" s="1075">
        <v>45327.0</v>
      </c>
      <c r="O534" s="1050" t="s">
        <v>20054</v>
      </c>
      <c r="P534" s="1051" t="s">
        <v>95</v>
      </c>
      <c r="Q534" s="1052"/>
      <c r="R534" s="1053"/>
    </row>
    <row r="535">
      <c r="A535" s="1046" t="s">
        <v>4796</v>
      </c>
      <c r="B535" s="1063" t="s">
        <v>21672</v>
      </c>
      <c r="C535" s="1063" t="s">
        <v>20518</v>
      </c>
      <c r="D535" s="1047" t="s">
        <v>45</v>
      </c>
      <c r="E535" s="1047" t="s">
        <v>11</v>
      </c>
      <c r="F535" s="1048" t="s">
        <v>15</v>
      </c>
      <c r="G535" s="1047" t="s">
        <v>20040</v>
      </c>
      <c r="H535" s="1047" t="s">
        <v>21530</v>
      </c>
      <c r="I535" s="1048" t="s">
        <v>20428</v>
      </c>
      <c r="J535" s="1049" t="s">
        <v>21673</v>
      </c>
      <c r="K535" s="1049" t="s">
        <v>21677</v>
      </c>
      <c r="L535" s="1049" t="s">
        <v>21678</v>
      </c>
      <c r="M535" s="1049" t="s">
        <v>21679</v>
      </c>
      <c r="N535" s="1075">
        <v>45327.0</v>
      </c>
      <c r="O535" s="1050" t="s">
        <v>20054</v>
      </c>
      <c r="P535" s="1051" t="s">
        <v>95</v>
      </c>
      <c r="Q535" s="1052"/>
      <c r="R535" s="1053"/>
    </row>
    <row r="536">
      <c r="A536" s="1046" t="s">
        <v>4801</v>
      </c>
      <c r="B536" s="1063" t="s">
        <v>21672</v>
      </c>
      <c r="C536" s="1063" t="s">
        <v>20518</v>
      </c>
      <c r="D536" s="1047" t="s">
        <v>45</v>
      </c>
      <c r="E536" s="1047" t="s">
        <v>11</v>
      </c>
      <c r="F536" s="1048" t="s">
        <v>15</v>
      </c>
      <c r="G536" s="1047" t="s">
        <v>20040</v>
      </c>
      <c r="H536" s="1047" t="s">
        <v>21530</v>
      </c>
      <c r="I536" s="1048" t="s">
        <v>20428</v>
      </c>
      <c r="J536" s="1049" t="s">
        <v>21673</v>
      </c>
      <c r="K536" s="1049" t="s">
        <v>21680</v>
      </c>
      <c r="L536" s="1049" t="s">
        <v>21681</v>
      </c>
      <c r="M536" s="1049" t="s">
        <v>21682</v>
      </c>
      <c r="N536" s="1075">
        <v>45327.0</v>
      </c>
      <c r="O536" s="1050" t="s">
        <v>20054</v>
      </c>
      <c r="P536" s="1051" t="s">
        <v>95</v>
      </c>
      <c r="Q536" s="1052"/>
      <c r="R536" s="1053"/>
    </row>
    <row r="537">
      <c r="A537" s="1046" t="s">
        <v>4806</v>
      </c>
      <c r="B537" s="1047" t="s">
        <v>21683</v>
      </c>
      <c r="C537" s="1063" t="s">
        <v>20518</v>
      </c>
      <c r="D537" s="1063" t="s">
        <v>45</v>
      </c>
      <c r="E537" s="1047" t="s">
        <v>12</v>
      </c>
      <c r="F537" s="1048" t="s">
        <v>15</v>
      </c>
      <c r="G537" s="1047" t="s">
        <v>20040</v>
      </c>
      <c r="H537" s="1047" t="s">
        <v>21530</v>
      </c>
      <c r="I537" s="1047" t="s">
        <v>19902</v>
      </c>
      <c r="J537" s="1049" t="s">
        <v>21684</v>
      </c>
      <c r="K537" s="1049" t="s">
        <v>21685</v>
      </c>
      <c r="L537" s="1049" t="s">
        <v>21686</v>
      </c>
      <c r="M537" s="1049" t="s">
        <v>21687</v>
      </c>
      <c r="N537" s="1075">
        <v>45327.0</v>
      </c>
      <c r="O537" s="1050" t="s">
        <v>20054</v>
      </c>
      <c r="P537" s="1051" t="s">
        <v>95</v>
      </c>
      <c r="Q537" s="1052"/>
      <c r="R537" s="1053"/>
    </row>
    <row r="538">
      <c r="A538" s="1046" t="s">
        <v>4811</v>
      </c>
      <c r="B538" s="1047" t="s">
        <v>21683</v>
      </c>
      <c r="C538" s="1063" t="s">
        <v>20518</v>
      </c>
      <c r="D538" s="1047" t="s">
        <v>45</v>
      </c>
      <c r="E538" s="1047" t="s">
        <v>12</v>
      </c>
      <c r="F538" s="1048" t="s">
        <v>15</v>
      </c>
      <c r="G538" s="1047" t="s">
        <v>20040</v>
      </c>
      <c r="H538" s="1047" t="s">
        <v>21530</v>
      </c>
      <c r="I538" s="1047" t="s">
        <v>19902</v>
      </c>
      <c r="J538" s="1049" t="s">
        <v>21688</v>
      </c>
      <c r="K538" s="1049" t="s">
        <v>21689</v>
      </c>
      <c r="L538" s="1049" t="s">
        <v>21686</v>
      </c>
      <c r="M538" s="1049" t="s">
        <v>21690</v>
      </c>
      <c r="N538" s="1075">
        <v>45327.0</v>
      </c>
      <c r="O538" s="1050" t="s">
        <v>20054</v>
      </c>
      <c r="P538" s="1051" t="s">
        <v>95</v>
      </c>
      <c r="Q538" s="1052"/>
      <c r="R538" s="1053"/>
    </row>
    <row r="539">
      <c r="A539" s="1046" t="s">
        <v>4816</v>
      </c>
      <c r="B539" s="1047" t="s">
        <v>21683</v>
      </c>
      <c r="C539" s="1063" t="s">
        <v>20518</v>
      </c>
      <c r="D539" s="1047" t="s">
        <v>45</v>
      </c>
      <c r="E539" s="1047" t="s">
        <v>12</v>
      </c>
      <c r="F539" s="1048" t="s">
        <v>15</v>
      </c>
      <c r="G539" s="1047" t="s">
        <v>20040</v>
      </c>
      <c r="H539" s="1047" t="s">
        <v>21530</v>
      </c>
      <c r="I539" s="1047" t="s">
        <v>19902</v>
      </c>
      <c r="J539" s="1049" t="s">
        <v>21688</v>
      </c>
      <c r="K539" s="1049" t="s">
        <v>21691</v>
      </c>
      <c r="L539" s="1049" t="s">
        <v>21686</v>
      </c>
      <c r="M539" s="1049" t="s">
        <v>21692</v>
      </c>
      <c r="N539" s="1075">
        <v>45327.0</v>
      </c>
      <c r="O539" s="1050" t="s">
        <v>20054</v>
      </c>
      <c r="P539" s="1051" t="s">
        <v>95</v>
      </c>
      <c r="Q539" s="1052"/>
      <c r="R539" s="1053"/>
    </row>
    <row r="540">
      <c r="A540" s="1046" t="s">
        <v>4821</v>
      </c>
      <c r="B540" s="1048" t="s">
        <v>21683</v>
      </c>
      <c r="C540" s="1048">
        <v>5.1</v>
      </c>
      <c r="D540" s="1048" t="s">
        <v>45</v>
      </c>
      <c r="E540" s="1047" t="s">
        <v>12</v>
      </c>
      <c r="F540" s="1048" t="s">
        <v>15</v>
      </c>
      <c r="G540" s="1047" t="s">
        <v>20040</v>
      </c>
      <c r="H540" s="1047" t="s">
        <v>21530</v>
      </c>
      <c r="I540" s="1047" t="s">
        <v>19902</v>
      </c>
      <c r="J540" s="1049" t="s">
        <v>21688</v>
      </c>
      <c r="K540" s="1089" t="s">
        <v>21693</v>
      </c>
      <c r="L540" s="1049" t="s">
        <v>21686</v>
      </c>
      <c r="M540" s="1049" t="s">
        <v>21694</v>
      </c>
      <c r="N540" s="1075">
        <v>45327.0</v>
      </c>
      <c r="O540" s="1050" t="s">
        <v>20054</v>
      </c>
      <c r="P540" s="1051" t="s">
        <v>95</v>
      </c>
      <c r="Q540" s="1052"/>
      <c r="R540" s="1053"/>
    </row>
    <row r="541">
      <c r="A541" s="1046" t="s">
        <v>4826</v>
      </c>
      <c r="B541" s="1048" t="s">
        <v>21683</v>
      </c>
      <c r="C541" s="1048">
        <v>5.1</v>
      </c>
      <c r="D541" s="1048" t="s">
        <v>45</v>
      </c>
      <c r="E541" s="1047" t="s">
        <v>11</v>
      </c>
      <c r="F541" s="1048" t="s">
        <v>15</v>
      </c>
      <c r="G541" s="1047" t="s">
        <v>20040</v>
      </c>
      <c r="H541" s="1047" t="s">
        <v>21530</v>
      </c>
      <c r="I541" s="1047" t="s">
        <v>19902</v>
      </c>
      <c r="J541" s="1049" t="s">
        <v>21688</v>
      </c>
      <c r="K541" s="1089" t="s">
        <v>21695</v>
      </c>
      <c r="L541" s="1049" t="s">
        <v>21686</v>
      </c>
      <c r="M541" s="1049" t="s">
        <v>21696</v>
      </c>
      <c r="N541" s="1075">
        <v>45327.0</v>
      </c>
      <c r="O541" s="1050" t="s">
        <v>20054</v>
      </c>
      <c r="P541" s="1051" t="s">
        <v>95</v>
      </c>
      <c r="Q541" s="1052"/>
      <c r="R541" s="1053"/>
    </row>
    <row r="542">
      <c r="A542" s="1046" t="s">
        <v>4831</v>
      </c>
      <c r="B542" s="1048" t="s">
        <v>21683</v>
      </c>
      <c r="C542" s="1048">
        <v>5.1</v>
      </c>
      <c r="D542" s="1048" t="s">
        <v>45</v>
      </c>
      <c r="E542" s="1047" t="s">
        <v>11</v>
      </c>
      <c r="F542" s="1048" t="s">
        <v>15</v>
      </c>
      <c r="G542" s="1047" t="s">
        <v>20040</v>
      </c>
      <c r="H542" s="1047" t="s">
        <v>21530</v>
      </c>
      <c r="I542" s="1047" t="s">
        <v>19902</v>
      </c>
      <c r="J542" s="1049" t="s">
        <v>21688</v>
      </c>
      <c r="K542" s="1049" t="s">
        <v>21697</v>
      </c>
      <c r="L542" s="1049" t="s">
        <v>21686</v>
      </c>
      <c r="M542" s="1049" t="s">
        <v>21698</v>
      </c>
      <c r="N542" s="1075">
        <v>45327.0</v>
      </c>
      <c r="O542" s="1050" t="s">
        <v>20054</v>
      </c>
      <c r="P542" s="1051" t="s">
        <v>95</v>
      </c>
      <c r="Q542" s="1052"/>
      <c r="R542" s="1053"/>
    </row>
    <row r="543">
      <c r="A543" s="1046" t="s">
        <v>4835</v>
      </c>
      <c r="B543" s="1047" t="s">
        <v>20683</v>
      </c>
      <c r="C543" s="1047" t="s">
        <v>20518</v>
      </c>
      <c r="D543" s="1047" t="s">
        <v>20056</v>
      </c>
      <c r="E543" s="1047" t="s">
        <v>12</v>
      </c>
      <c r="F543" s="1048" t="s">
        <v>15</v>
      </c>
      <c r="G543" s="1047" t="s">
        <v>20040</v>
      </c>
      <c r="H543" s="1047" t="s">
        <v>21530</v>
      </c>
      <c r="I543" s="1047" t="s">
        <v>19902</v>
      </c>
      <c r="J543" s="1049" t="s">
        <v>21699</v>
      </c>
      <c r="K543" s="1049" t="s">
        <v>21700</v>
      </c>
      <c r="L543" s="1049" t="s">
        <v>21701</v>
      </c>
      <c r="M543" s="1049" t="s">
        <v>21702</v>
      </c>
      <c r="N543" s="1075">
        <v>45327.0</v>
      </c>
      <c r="O543" s="1050" t="s">
        <v>20054</v>
      </c>
      <c r="P543" s="1051" t="s">
        <v>95</v>
      </c>
      <c r="Q543" s="1052"/>
      <c r="R543" s="1053"/>
    </row>
    <row r="544">
      <c r="A544" s="1046" t="s">
        <v>4841</v>
      </c>
      <c r="B544" s="1047" t="s">
        <v>20683</v>
      </c>
      <c r="C544" s="1047" t="s">
        <v>20518</v>
      </c>
      <c r="D544" s="1047" t="s">
        <v>20056</v>
      </c>
      <c r="E544" s="1047" t="s">
        <v>11</v>
      </c>
      <c r="F544" s="1048" t="s">
        <v>15</v>
      </c>
      <c r="G544" s="1047" t="s">
        <v>20040</v>
      </c>
      <c r="H544" s="1047" t="s">
        <v>21530</v>
      </c>
      <c r="I544" s="1047" t="s">
        <v>19902</v>
      </c>
      <c r="J544" s="1049" t="s">
        <v>21703</v>
      </c>
      <c r="K544" s="1049" t="s">
        <v>21704</v>
      </c>
      <c r="L544" s="1049" t="s">
        <v>21705</v>
      </c>
      <c r="M544" s="1049" t="s">
        <v>21706</v>
      </c>
      <c r="N544" s="1075">
        <v>45327.0</v>
      </c>
      <c r="O544" s="1050" t="s">
        <v>20054</v>
      </c>
      <c r="P544" s="1051" t="s">
        <v>95</v>
      </c>
      <c r="Q544" s="1052"/>
      <c r="R544" s="1053"/>
    </row>
    <row r="545">
      <c r="A545" s="1046" t="s">
        <v>4845</v>
      </c>
      <c r="B545" s="1047" t="s">
        <v>20683</v>
      </c>
      <c r="C545" s="1047" t="s">
        <v>20518</v>
      </c>
      <c r="D545" s="1047" t="s">
        <v>20056</v>
      </c>
      <c r="E545" s="1047" t="s">
        <v>11</v>
      </c>
      <c r="F545" s="1048" t="s">
        <v>15</v>
      </c>
      <c r="G545" s="1047" t="s">
        <v>20040</v>
      </c>
      <c r="H545" s="1047" t="s">
        <v>21530</v>
      </c>
      <c r="I545" s="1047" t="s">
        <v>19902</v>
      </c>
      <c r="J545" s="1049" t="s">
        <v>21707</v>
      </c>
      <c r="K545" s="1049" t="s">
        <v>21708</v>
      </c>
      <c r="L545" s="1049" t="s">
        <v>21709</v>
      </c>
      <c r="M545" s="1049" t="s">
        <v>21710</v>
      </c>
      <c r="N545" s="1059">
        <v>45327.0</v>
      </c>
      <c r="O545" s="1060" t="s">
        <v>398</v>
      </c>
      <c r="P545" s="1060" t="s">
        <v>95</v>
      </c>
      <c r="Q545" s="1052"/>
      <c r="R545" s="1053"/>
    </row>
    <row r="546">
      <c r="A546" s="1046" t="s">
        <v>4849</v>
      </c>
      <c r="B546" s="1047" t="s">
        <v>21672</v>
      </c>
      <c r="C546" s="1047" t="s">
        <v>20518</v>
      </c>
      <c r="D546" s="1047" t="s">
        <v>20056</v>
      </c>
      <c r="E546" s="1047" t="s">
        <v>12</v>
      </c>
      <c r="F546" s="1048" t="s">
        <v>15</v>
      </c>
      <c r="G546" s="1047" t="s">
        <v>20040</v>
      </c>
      <c r="H546" s="1047" t="s">
        <v>21530</v>
      </c>
      <c r="I546" s="1047" t="s">
        <v>19902</v>
      </c>
      <c r="J546" s="1049" t="s">
        <v>21711</v>
      </c>
      <c r="K546" s="1049" t="s">
        <v>21712</v>
      </c>
      <c r="L546" s="1049" t="s">
        <v>21713</v>
      </c>
      <c r="M546" s="1049" t="s">
        <v>21714</v>
      </c>
      <c r="N546" s="1075">
        <v>45327.0</v>
      </c>
      <c r="O546" s="1050" t="s">
        <v>20054</v>
      </c>
      <c r="P546" s="1051" t="s">
        <v>95</v>
      </c>
      <c r="Q546" s="1052"/>
      <c r="R546" s="1053"/>
    </row>
    <row r="547">
      <c r="A547" s="1046" t="s">
        <v>4853</v>
      </c>
      <c r="B547" s="1047" t="s">
        <v>21672</v>
      </c>
      <c r="C547" s="1047" t="s">
        <v>20518</v>
      </c>
      <c r="D547" s="1047" t="s">
        <v>20056</v>
      </c>
      <c r="E547" s="1047" t="s">
        <v>11</v>
      </c>
      <c r="F547" s="1048" t="s">
        <v>15</v>
      </c>
      <c r="G547" s="1047" t="s">
        <v>20040</v>
      </c>
      <c r="H547" s="1047" t="s">
        <v>21530</v>
      </c>
      <c r="I547" s="1047" t="s">
        <v>19902</v>
      </c>
      <c r="J547" s="1049" t="s">
        <v>21715</v>
      </c>
      <c r="K547" s="1049" t="s">
        <v>21716</v>
      </c>
      <c r="L547" s="1049" t="s">
        <v>21717</v>
      </c>
      <c r="M547" s="1049" t="s">
        <v>21718</v>
      </c>
      <c r="N547" s="1075">
        <v>45327.0</v>
      </c>
      <c r="O547" s="1050" t="s">
        <v>20054</v>
      </c>
      <c r="P547" s="1051" t="s">
        <v>95</v>
      </c>
      <c r="Q547" s="1052"/>
      <c r="R547" s="1053"/>
    </row>
    <row r="548">
      <c r="A548" s="1046" t="s">
        <v>4860</v>
      </c>
      <c r="B548" s="1047" t="s">
        <v>21651</v>
      </c>
      <c r="C548" s="1047" t="s">
        <v>20518</v>
      </c>
      <c r="D548" s="1047" t="s">
        <v>20056</v>
      </c>
      <c r="E548" s="1047" t="s">
        <v>11</v>
      </c>
      <c r="F548" s="1048" t="s">
        <v>15</v>
      </c>
      <c r="G548" s="1047" t="s">
        <v>20040</v>
      </c>
      <c r="H548" s="1047" t="s">
        <v>21530</v>
      </c>
      <c r="I548" s="1047" t="s">
        <v>19902</v>
      </c>
      <c r="J548" s="1049" t="s">
        <v>21699</v>
      </c>
      <c r="K548" s="1049" t="s">
        <v>21719</v>
      </c>
      <c r="L548" s="1049" t="s">
        <v>21720</v>
      </c>
      <c r="M548" s="1049" t="s">
        <v>21721</v>
      </c>
      <c r="N548" s="1059">
        <v>45327.0</v>
      </c>
      <c r="O548" s="1060" t="s">
        <v>398</v>
      </c>
      <c r="P548" s="1060" t="s">
        <v>95</v>
      </c>
      <c r="Q548" s="1052"/>
      <c r="R548" s="1053"/>
    </row>
    <row r="549">
      <c r="A549" s="1046" t="s">
        <v>4865</v>
      </c>
      <c r="B549" s="1047" t="s">
        <v>21722</v>
      </c>
      <c r="C549" s="1047" t="s">
        <v>20518</v>
      </c>
      <c r="D549" s="1047" t="s">
        <v>20056</v>
      </c>
      <c r="E549" s="1047" t="s">
        <v>11</v>
      </c>
      <c r="F549" s="1048" t="s">
        <v>15</v>
      </c>
      <c r="G549" s="1047" t="s">
        <v>20040</v>
      </c>
      <c r="H549" s="1047" t="s">
        <v>21530</v>
      </c>
      <c r="I549" s="1047" t="s">
        <v>19902</v>
      </c>
      <c r="J549" s="1049" t="s">
        <v>21723</v>
      </c>
      <c r="K549" s="1049" t="s">
        <v>21724</v>
      </c>
      <c r="L549" s="1049" t="s">
        <v>21725</v>
      </c>
      <c r="M549" s="1049" t="s">
        <v>21726</v>
      </c>
      <c r="N549" s="1075">
        <v>45327.0</v>
      </c>
      <c r="O549" s="1050" t="s">
        <v>20054</v>
      </c>
      <c r="P549" s="1051" t="s">
        <v>95</v>
      </c>
      <c r="Q549" s="1052"/>
      <c r="R549" s="1053"/>
    </row>
    <row r="550">
      <c r="A550" s="1046" t="s">
        <v>4870</v>
      </c>
      <c r="B550" s="1047" t="s">
        <v>21722</v>
      </c>
      <c r="C550" s="1047" t="s">
        <v>20518</v>
      </c>
      <c r="D550" s="1047" t="s">
        <v>20056</v>
      </c>
      <c r="E550" s="1047" t="s">
        <v>12</v>
      </c>
      <c r="F550" s="1048" t="s">
        <v>15</v>
      </c>
      <c r="G550" s="1047" t="s">
        <v>20040</v>
      </c>
      <c r="H550" s="1047" t="s">
        <v>21530</v>
      </c>
      <c r="I550" s="1047" t="s">
        <v>19902</v>
      </c>
      <c r="J550" s="1049" t="s">
        <v>21727</v>
      </c>
      <c r="K550" s="1049" t="s">
        <v>21728</v>
      </c>
      <c r="L550" s="1049" t="s">
        <v>21729</v>
      </c>
      <c r="M550" s="1049" t="s">
        <v>21730</v>
      </c>
      <c r="N550" s="1075">
        <v>45327.0</v>
      </c>
      <c r="O550" s="1050" t="s">
        <v>20054</v>
      </c>
      <c r="P550" s="1051" t="s">
        <v>95</v>
      </c>
      <c r="Q550" s="1052"/>
      <c r="R550" s="1053"/>
    </row>
    <row r="551">
      <c r="A551" s="1046" t="s">
        <v>4874</v>
      </c>
      <c r="B551" s="1047" t="s">
        <v>21722</v>
      </c>
      <c r="C551" s="1047" t="s">
        <v>20518</v>
      </c>
      <c r="D551" s="1047" t="s">
        <v>20056</v>
      </c>
      <c r="E551" s="1047" t="s">
        <v>12</v>
      </c>
      <c r="F551" s="1048" t="s">
        <v>15</v>
      </c>
      <c r="G551" s="1047" t="s">
        <v>20040</v>
      </c>
      <c r="H551" s="1047" t="s">
        <v>21530</v>
      </c>
      <c r="I551" s="1047" t="s">
        <v>19902</v>
      </c>
      <c r="J551" s="1049" t="s">
        <v>21723</v>
      </c>
      <c r="K551" s="1049" t="s">
        <v>21731</v>
      </c>
      <c r="L551" s="1049" t="s">
        <v>21732</v>
      </c>
      <c r="M551" s="1049" t="s">
        <v>21733</v>
      </c>
      <c r="N551" s="1075">
        <v>45327.0</v>
      </c>
      <c r="O551" s="1050" t="s">
        <v>20054</v>
      </c>
      <c r="P551" s="1051" t="s">
        <v>95</v>
      </c>
      <c r="Q551" s="1052"/>
      <c r="R551" s="1053"/>
    </row>
    <row r="552">
      <c r="A552" s="1046" t="s">
        <v>4878</v>
      </c>
      <c r="B552" s="1047" t="s">
        <v>21734</v>
      </c>
      <c r="C552" s="1047" t="s">
        <v>20518</v>
      </c>
      <c r="D552" s="1047" t="s">
        <v>20056</v>
      </c>
      <c r="E552" s="1047" t="s">
        <v>12</v>
      </c>
      <c r="F552" s="1048" t="s">
        <v>15</v>
      </c>
      <c r="G552" s="1047" t="s">
        <v>20040</v>
      </c>
      <c r="H552" s="1047" t="s">
        <v>21530</v>
      </c>
      <c r="I552" s="1047" t="s">
        <v>19902</v>
      </c>
      <c r="J552" s="1049" t="s">
        <v>21723</v>
      </c>
      <c r="K552" s="1049" t="s">
        <v>21735</v>
      </c>
      <c r="L552" s="1049" t="s">
        <v>21736</v>
      </c>
      <c r="M552" s="1049" t="s">
        <v>21737</v>
      </c>
      <c r="N552" s="1075">
        <v>45327.0</v>
      </c>
      <c r="O552" s="1050" t="s">
        <v>20054</v>
      </c>
      <c r="P552" s="1051" t="s">
        <v>95</v>
      </c>
      <c r="Q552" s="1052"/>
      <c r="R552" s="1053"/>
    </row>
    <row r="553">
      <c r="A553" s="1046" t="s">
        <v>4883</v>
      </c>
      <c r="B553" s="1047" t="s">
        <v>21738</v>
      </c>
      <c r="C553" s="1047" t="s">
        <v>20518</v>
      </c>
      <c r="D553" s="1047" t="s">
        <v>20056</v>
      </c>
      <c r="E553" s="1047" t="s">
        <v>11</v>
      </c>
      <c r="F553" s="1048" t="s">
        <v>15</v>
      </c>
      <c r="G553" s="1047" t="s">
        <v>20040</v>
      </c>
      <c r="H553" s="1047" t="s">
        <v>21530</v>
      </c>
      <c r="I553" s="1047" t="s">
        <v>19902</v>
      </c>
      <c r="J553" s="1049" t="s">
        <v>21723</v>
      </c>
      <c r="K553" s="1049" t="s">
        <v>21739</v>
      </c>
      <c r="L553" s="1049" t="s">
        <v>21736</v>
      </c>
      <c r="M553" s="1049" t="s">
        <v>21740</v>
      </c>
      <c r="N553" s="1075">
        <v>45327.0</v>
      </c>
      <c r="O553" s="1050" t="s">
        <v>20054</v>
      </c>
      <c r="P553" s="1051" t="s">
        <v>95</v>
      </c>
      <c r="Q553" s="1052"/>
      <c r="R553" s="1053"/>
    </row>
    <row r="554">
      <c r="A554" s="1046" t="s">
        <v>4888</v>
      </c>
      <c r="B554" s="1063" t="s">
        <v>21741</v>
      </c>
      <c r="C554" s="1047" t="s">
        <v>20518</v>
      </c>
      <c r="D554" s="1047" t="s">
        <v>20056</v>
      </c>
      <c r="E554" s="1047" t="s">
        <v>11</v>
      </c>
      <c r="F554" s="1048" t="s">
        <v>15</v>
      </c>
      <c r="G554" s="1047" t="s">
        <v>20040</v>
      </c>
      <c r="H554" s="1047" t="s">
        <v>21530</v>
      </c>
      <c r="I554" s="1047" t="s">
        <v>19902</v>
      </c>
      <c r="J554" s="1049" t="s">
        <v>21742</v>
      </c>
      <c r="K554" s="1049" t="s">
        <v>21743</v>
      </c>
      <c r="L554" s="1049" t="s">
        <v>21744</v>
      </c>
      <c r="M554" s="1049" t="s">
        <v>21745</v>
      </c>
      <c r="N554" s="1059">
        <v>45327.0</v>
      </c>
      <c r="O554" s="1060" t="s">
        <v>398</v>
      </c>
      <c r="P554" s="1060" t="s">
        <v>95</v>
      </c>
      <c r="Q554" s="1052"/>
      <c r="R554" s="1053"/>
    </row>
    <row r="555">
      <c r="A555" s="1046" t="s">
        <v>4894</v>
      </c>
      <c r="B555" s="1047" t="s">
        <v>21746</v>
      </c>
      <c r="C555" s="1047" t="s">
        <v>5481</v>
      </c>
      <c r="D555" s="1047" t="s">
        <v>45</v>
      </c>
      <c r="E555" s="1047" t="s">
        <v>11</v>
      </c>
      <c r="F555" s="1048" t="s">
        <v>15</v>
      </c>
      <c r="G555" s="1047" t="s">
        <v>20040</v>
      </c>
      <c r="H555" s="1047" t="s">
        <v>21747</v>
      </c>
      <c r="I555" s="1047" t="s">
        <v>19902</v>
      </c>
      <c r="J555" s="1049" t="s">
        <v>21748</v>
      </c>
      <c r="K555" s="1049" t="s">
        <v>21749</v>
      </c>
      <c r="L555" s="1049" t="s">
        <v>21750</v>
      </c>
      <c r="M555" s="1049" t="s">
        <v>21751</v>
      </c>
      <c r="N555" s="1059">
        <v>45327.0</v>
      </c>
      <c r="O555" s="1060" t="s">
        <v>398</v>
      </c>
      <c r="P555" s="1060" t="s">
        <v>620</v>
      </c>
      <c r="Q555" s="1052"/>
      <c r="R555" s="1053" t="s">
        <v>8045</v>
      </c>
    </row>
    <row r="556">
      <c r="A556" s="1046" t="s">
        <v>4898</v>
      </c>
      <c r="B556" s="1047" t="s">
        <v>21746</v>
      </c>
      <c r="C556" s="1047" t="s">
        <v>5481</v>
      </c>
      <c r="D556" s="1047" t="s">
        <v>45</v>
      </c>
      <c r="E556" s="1047" t="s">
        <v>12</v>
      </c>
      <c r="F556" s="1048" t="s">
        <v>15</v>
      </c>
      <c r="G556" s="1047" t="s">
        <v>20040</v>
      </c>
      <c r="H556" s="1047" t="s">
        <v>21747</v>
      </c>
      <c r="I556" s="1047" t="s">
        <v>19902</v>
      </c>
      <c r="J556" s="1049" t="s">
        <v>21752</v>
      </c>
      <c r="K556" s="1049" t="s">
        <v>21753</v>
      </c>
      <c r="L556" s="1049" t="s">
        <v>21754</v>
      </c>
      <c r="M556" s="1049" t="s">
        <v>21755</v>
      </c>
      <c r="N556" s="1059">
        <v>45327.0</v>
      </c>
      <c r="O556" s="1060" t="s">
        <v>398</v>
      </c>
      <c r="P556" s="1060" t="s">
        <v>620</v>
      </c>
      <c r="Q556" s="1052"/>
      <c r="R556" s="1053" t="s">
        <v>8045</v>
      </c>
    </row>
    <row r="557">
      <c r="A557" s="1046" t="s">
        <v>4902</v>
      </c>
      <c r="B557" s="1047" t="s">
        <v>21746</v>
      </c>
      <c r="C557" s="1047" t="s">
        <v>5481</v>
      </c>
      <c r="D557" s="1047" t="s">
        <v>45</v>
      </c>
      <c r="E557" s="1047" t="s">
        <v>12</v>
      </c>
      <c r="F557" s="1048" t="s">
        <v>15</v>
      </c>
      <c r="G557" s="1047" t="s">
        <v>20040</v>
      </c>
      <c r="H557" s="1047" t="s">
        <v>21747</v>
      </c>
      <c r="I557" s="1047" t="s">
        <v>19902</v>
      </c>
      <c r="J557" s="1049" t="s">
        <v>21756</v>
      </c>
      <c r="K557" s="1049" t="s">
        <v>21757</v>
      </c>
      <c r="L557" s="1049" t="s">
        <v>21758</v>
      </c>
      <c r="M557" s="1049" t="s">
        <v>21759</v>
      </c>
      <c r="N557" s="1059">
        <v>45327.0</v>
      </c>
      <c r="O557" s="1060" t="s">
        <v>398</v>
      </c>
      <c r="P557" s="1060" t="s">
        <v>620</v>
      </c>
      <c r="Q557" s="1052"/>
      <c r="R557" s="1053" t="s">
        <v>8045</v>
      </c>
    </row>
    <row r="558">
      <c r="A558" s="1046" t="s">
        <v>4906</v>
      </c>
      <c r="B558" s="1047" t="s">
        <v>21746</v>
      </c>
      <c r="C558" s="1047" t="s">
        <v>5481</v>
      </c>
      <c r="D558" s="1047" t="s">
        <v>45</v>
      </c>
      <c r="E558" s="1047" t="s">
        <v>12</v>
      </c>
      <c r="F558" s="1048" t="s">
        <v>15</v>
      </c>
      <c r="G558" s="1047" t="s">
        <v>20040</v>
      </c>
      <c r="H558" s="1047" t="s">
        <v>21747</v>
      </c>
      <c r="I558" s="1047" t="s">
        <v>19902</v>
      </c>
      <c r="J558" s="1049" t="s">
        <v>21760</v>
      </c>
      <c r="K558" s="1049" t="s">
        <v>21761</v>
      </c>
      <c r="L558" s="1049" t="s">
        <v>21762</v>
      </c>
      <c r="M558" s="1049" t="s">
        <v>21763</v>
      </c>
      <c r="N558" s="1064" t="s">
        <v>19934</v>
      </c>
      <c r="O558" s="1065" t="s">
        <v>20054</v>
      </c>
      <c r="P558" s="1065" t="s">
        <v>95</v>
      </c>
      <c r="Q558" s="1052"/>
      <c r="R558" s="1053"/>
    </row>
    <row r="559">
      <c r="A559" s="1046" t="s">
        <v>4911</v>
      </c>
      <c r="B559" s="1090" t="s">
        <v>20046</v>
      </c>
      <c r="C559" s="1063" t="s">
        <v>5481</v>
      </c>
      <c r="D559" s="1063" t="s">
        <v>45</v>
      </c>
      <c r="E559" s="1047" t="s">
        <v>11</v>
      </c>
      <c r="F559" s="1048" t="s">
        <v>15</v>
      </c>
      <c r="G559" s="1047" t="s">
        <v>20040</v>
      </c>
      <c r="H559" s="1047" t="s">
        <v>21747</v>
      </c>
      <c r="I559" s="1047" t="s">
        <v>19902</v>
      </c>
      <c r="J559" s="1054" t="s">
        <v>21764</v>
      </c>
      <c r="K559" s="1049" t="s">
        <v>21765</v>
      </c>
      <c r="L559" s="1054" t="s">
        <v>21766</v>
      </c>
      <c r="M559" s="1054" t="s">
        <v>21767</v>
      </c>
      <c r="N559" s="1064" t="s">
        <v>19934</v>
      </c>
      <c r="O559" s="1065" t="s">
        <v>20054</v>
      </c>
      <c r="P559" s="1065" t="s">
        <v>95</v>
      </c>
      <c r="Q559" s="1052"/>
      <c r="R559" s="1053"/>
    </row>
    <row r="560">
      <c r="A560" s="1046" t="s">
        <v>4917</v>
      </c>
      <c r="B560" s="1047" t="s">
        <v>20046</v>
      </c>
      <c r="C560" s="1063" t="s">
        <v>5481</v>
      </c>
      <c r="D560" s="1063" t="s">
        <v>45</v>
      </c>
      <c r="E560" s="1047" t="s">
        <v>11</v>
      </c>
      <c r="F560" s="1048" t="s">
        <v>15</v>
      </c>
      <c r="G560" s="1047" t="s">
        <v>20040</v>
      </c>
      <c r="H560" s="1047" t="s">
        <v>21747</v>
      </c>
      <c r="I560" s="1047" t="s">
        <v>19902</v>
      </c>
      <c r="J560" s="1054" t="s">
        <v>21768</v>
      </c>
      <c r="K560" s="1049" t="s">
        <v>21769</v>
      </c>
      <c r="L560" s="1054" t="s">
        <v>21770</v>
      </c>
      <c r="M560" s="1054" t="s">
        <v>21771</v>
      </c>
      <c r="N560" s="1064" t="s">
        <v>19934</v>
      </c>
      <c r="O560" s="1065" t="s">
        <v>20054</v>
      </c>
      <c r="P560" s="1065" t="s">
        <v>95</v>
      </c>
      <c r="Q560" s="1052"/>
      <c r="R560" s="1053"/>
    </row>
    <row r="561">
      <c r="A561" s="1046" t="s">
        <v>4921</v>
      </c>
      <c r="B561" s="1047" t="s">
        <v>20046</v>
      </c>
      <c r="C561" s="1063" t="s">
        <v>5481</v>
      </c>
      <c r="D561" s="1063" t="s">
        <v>45</v>
      </c>
      <c r="E561" s="1047" t="s">
        <v>11</v>
      </c>
      <c r="F561" s="1048" t="s">
        <v>15</v>
      </c>
      <c r="G561" s="1047" t="s">
        <v>20040</v>
      </c>
      <c r="H561" s="1047" t="s">
        <v>21747</v>
      </c>
      <c r="I561" s="1047" t="s">
        <v>19902</v>
      </c>
      <c r="J561" s="1054" t="s">
        <v>21772</v>
      </c>
      <c r="K561" s="1049" t="s">
        <v>21773</v>
      </c>
      <c r="L561" s="1054" t="s">
        <v>21774</v>
      </c>
      <c r="M561" s="1054" t="s">
        <v>21775</v>
      </c>
      <c r="N561" s="1064" t="s">
        <v>19934</v>
      </c>
      <c r="O561" s="1065" t="s">
        <v>20054</v>
      </c>
      <c r="P561" s="1065" t="s">
        <v>95</v>
      </c>
      <c r="Q561" s="1052"/>
      <c r="R561" s="1053"/>
    </row>
    <row r="562">
      <c r="A562" s="1046" t="s">
        <v>4927</v>
      </c>
      <c r="B562" s="1047" t="s">
        <v>20046</v>
      </c>
      <c r="C562" s="1063" t="s">
        <v>5481</v>
      </c>
      <c r="D562" s="1063" t="s">
        <v>45</v>
      </c>
      <c r="E562" s="1047" t="s">
        <v>12</v>
      </c>
      <c r="F562" s="1048" t="s">
        <v>15</v>
      </c>
      <c r="G562" s="1047" t="s">
        <v>20040</v>
      </c>
      <c r="H562" s="1047" t="s">
        <v>21747</v>
      </c>
      <c r="I562" s="1047" t="s">
        <v>19902</v>
      </c>
      <c r="J562" s="1054" t="s">
        <v>21772</v>
      </c>
      <c r="K562" s="1049" t="s">
        <v>21776</v>
      </c>
      <c r="L562" s="1054" t="s">
        <v>21774</v>
      </c>
      <c r="M562" s="1049" t="s">
        <v>21777</v>
      </c>
      <c r="N562" s="1064" t="s">
        <v>19934</v>
      </c>
      <c r="O562" s="1065" t="s">
        <v>20054</v>
      </c>
      <c r="P562" s="1065" t="s">
        <v>95</v>
      </c>
      <c r="Q562" s="1052"/>
      <c r="R562" s="1053"/>
    </row>
    <row r="563">
      <c r="A563" s="1046" t="s">
        <v>4931</v>
      </c>
      <c r="B563" s="1047" t="s">
        <v>20046</v>
      </c>
      <c r="C563" s="1063" t="s">
        <v>5481</v>
      </c>
      <c r="D563" s="1063" t="s">
        <v>45</v>
      </c>
      <c r="E563" s="1047" t="s">
        <v>11</v>
      </c>
      <c r="F563" s="1048" t="s">
        <v>15</v>
      </c>
      <c r="G563" s="1047" t="s">
        <v>20040</v>
      </c>
      <c r="H563" s="1047" t="s">
        <v>21747</v>
      </c>
      <c r="I563" s="1047" t="s">
        <v>19902</v>
      </c>
      <c r="J563" s="1054" t="s">
        <v>21778</v>
      </c>
      <c r="K563" s="1049" t="s">
        <v>21779</v>
      </c>
      <c r="L563" s="1054" t="s">
        <v>21780</v>
      </c>
      <c r="M563" s="1049" t="s">
        <v>21781</v>
      </c>
      <c r="N563" s="1059">
        <v>45327.0</v>
      </c>
      <c r="O563" s="1060" t="s">
        <v>398</v>
      </c>
      <c r="P563" s="1060" t="s">
        <v>95</v>
      </c>
      <c r="Q563" s="1052"/>
      <c r="R563" s="1053"/>
    </row>
    <row r="564">
      <c r="A564" s="1046" t="s">
        <v>4935</v>
      </c>
      <c r="B564" s="1047" t="s">
        <v>20046</v>
      </c>
      <c r="C564" s="1063" t="s">
        <v>5481</v>
      </c>
      <c r="D564" s="1063" t="s">
        <v>45</v>
      </c>
      <c r="E564" s="1047" t="s">
        <v>11</v>
      </c>
      <c r="F564" s="1048" t="s">
        <v>15</v>
      </c>
      <c r="G564" s="1047" t="s">
        <v>20040</v>
      </c>
      <c r="H564" s="1047" t="s">
        <v>21747</v>
      </c>
      <c r="I564" s="1047" t="s">
        <v>19902</v>
      </c>
      <c r="J564" s="1054" t="s">
        <v>21782</v>
      </c>
      <c r="K564" s="1049" t="s">
        <v>21783</v>
      </c>
      <c r="L564" s="1054" t="s">
        <v>21784</v>
      </c>
      <c r="M564" s="1049" t="s">
        <v>21785</v>
      </c>
      <c r="N564" s="1064" t="s">
        <v>19934</v>
      </c>
      <c r="O564" s="1065" t="s">
        <v>20054</v>
      </c>
      <c r="P564" s="1065" t="s">
        <v>95</v>
      </c>
      <c r="Q564" s="1052"/>
      <c r="R564" s="1053"/>
    </row>
    <row r="565">
      <c r="A565" s="1046" t="s">
        <v>4940</v>
      </c>
      <c r="B565" s="1047" t="s">
        <v>20046</v>
      </c>
      <c r="C565" s="1063" t="s">
        <v>5481</v>
      </c>
      <c r="D565" s="1063" t="s">
        <v>45</v>
      </c>
      <c r="E565" s="1047" t="s">
        <v>12</v>
      </c>
      <c r="F565" s="1048" t="s">
        <v>15</v>
      </c>
      <c r="G565" s="1047" t="s">
        <v>20040</v>
      </c>
      <c r="H565" s="1047" t="s">
        <v>21747</v>
      </c>
      <c r="I565" s="1047" t="s">
        <v>19902</v>
      </c>
      <c r="J565" s="1054" t="s">
        <v>21786</v>
      </c>
      <c r="K565" s="1049" t="s">
        <v>21787</v>
      </c>
      <c r="L565" s="1054" t="s">
        <v>21788</v>
      </c>
      <c r="M565" s="1049" t="s">
        <v>21789</v>
      </c>
      <c r="N565" s="1064" t="s">
        <v>19934</v>
      </c>
      <c r="O565" s="1065" t="s">
        <v>20054</v>
      </c>
      <c r="P565" s="1065" t="s">
        <v>95</v>
      </c>
      <c r="Q565" s="1052"/>
      <c r="R565" s="1053"/>
    </row>
    <row r="566">
      <c r="A566" s="1046" t="s">
        <v>4945</v>
      </c>
      <c r="B566" s="1047" t="s">
        <v>20046</v>
      </c>
      <c r="C566" s="1063" t="s">
        <v>5481</v>
      </c>
      <c r="D566" s="1063" t="s">
        <v>45</v>
      </c>
      <c r="E566" s="1047" t="s">
        <v>11</v>
      </c>
      <c r="F566" s="1048" t="s">
        <v>15</v>
      </c>
      <c r="G566" s="1047" t="s">
        <v>20040</v>
      </c>
      <c r="H566" s="1047" t="s">
        <v>21747</v>
      </c>
      <c r="I566" s="1047" t="s">
        <v>19902</v>
      </c>
      <c r="J566" s="1054" t="s">
        <v>21790</v>
      </c>
      <c r="K566" s="1049" t="s">
        <v>21791</v>
      </c>
      <c r="L566" s="1054" t="s">
        <v>21788</v>
      </c>
      <c r="M566" s="1049" t="s">
        <v>21792</v>
      </c>
      <c r="N566" s="1064" t="s">
        <v>19934</v>
      </c>
      <c r="O566" s="1065" t="s">
        <v>20054</v>
      </c>
      <c r="P566" s="1065" t="s">
        <v>95</v>
      </c>
      <c r="Q566" s="1052"/>
      <c r="R566" s="1053"/>
    </row>
    <row r="567">
      <c r="A567" s="1046" t="s">
        <v>4949</v>
      </c>
      <c r="B567" s="1047" t="s">
        <v>20046</v>
      </c>
      <c r="C567" s="1063" t="s">
        <v>5481</v>
      </c>
      <c r="D567" s="1063" t="s">
        <v>45</v>
      </c>
      <c r="E567" s="1047" t="s">
        <v>11</v>
      </c>
      <c r="F567" s="1048" t="s">
        <v>15</v>
      </c>
      <c r="G567" s="1047" t="s">
        <v>20040</v>
      </c>
      <c r="H567" s="1047" t="s">
        <v>21747</v>
      </c>
      <c r="I567" s="1047" t="s">
        <v>19902</v>
      </c>
      <c r="J567" s="1054" t="s">
        <v>21793</v>
      </c>
      <c r="K567" s="1049" t="s">
        <v>21794</v>
      </c>
      <c r="L567" s="1054" t="s">
        <v>21795</v>
      </c>
      <c r="M567" s="1049" t="s">
        <v>21796</v>
      </c>
      <c r="N567" s="1059">
        <v>45327.0</v>
      </c>
      <c r="O567" s="1060" t="s">
        <v>398</v>
      </c>
      <c r="P567" s="1060" t="s">
        <v>620</v>
      </c>
      <c r="Q567" s="1091" t="s">
        <v>21797</v>
      </c>
      <c r="R567" s="1053" t="s">
        <v>57</v>
      </c>
    </row>
    <row r="568">
      <c r="A568" s="1046" t="s">
        <v>4954</v>
      </c>
      <c r="B568" s="1047" t="s">
        <v>20046</v>
      </c>
      <c r="C568" s="1063" t="s">
        <v>5481</v>
      </c>
      <c r="D568" s="1063" t="s">
        <v>45</v>
      </c>
      <c r="E568" s="1047" t="s">
        <v>11</v>
      </c>
      <c r="F568" s="1048" t="s">
        <v>15</v>
      </c>
      <c r="G568" s="1047" t="s">
        <v>20040</v>
      </c>
      <c r="H568" s="1047" t="s">
        <v>21747</v>
      </c>
      <c r="I568" s="1047" t="s">
        <v>19902</v>
      </c>
      <c r="J568" s="1054" t="s">
        <v>21798</v>
      </c>
      <c r="K568" s="1049" t="s">
        <v>21799</v>
      </c>
      <c r="L568" s="1054" t="s">
        <v>21800</v>
      </c>
      <c r="M568" s="1049" t="s">
        <v>21801</v>
      </c>
      <c r="N568" s="1059">
        <v>45327.0</v>
      </c>
      <c r="O568" s="1060" t="s">
        <v>398</v>
      </c>
      <c r="P568" s="1060" t="s">
        <v>95</v>
      </c>
      <c r="Q568" s="1052"/>
      <c r="R568" s="1053"/>
    </row>
    <row r="569">
      <c r="A569" s="1046" t="s">
        <v>4961</v>
      </c>
      <c r="B569" s="1047" t="s">
        <v>20046</v>
      </c>
      <c r="C569" s="1063" t="s">
        <v>5481</v>
      </c>
      <c r="D569" s="1063" t="s">
        <v>45</v>
      </c>
      <c r="E569" s="1047" t="s">
        <v>12</v>
      </c>
      <c r="F569" s="1048" t="s">
        <v>15</v>
      </c>
      <c r="G569" s="1047" t="s">
        <v>20040</v>
      </c>
      <c r="H569" s="1047" t="s">
        <v>21747</v>
      </c>
      <c r="I569" s="1047" t="s">
        <v>19902</v>
      </c>
      <c r="J569" s="1054" t="s">
        <v>21798</v>
      </c>
      <c r="K569" s="1049" t="s">
        <v>21802</v>
      </c>
      <c r="L569" s="1054" t="s">
        <v>21803</v>
      </c>
      <c r="M569" s="1049" t="s">
        <v>21804</v>
      </c>
      <c r="N569" s="1059">
        <v>45356.0</v>
      </c>
      <c r="O569" s="1060" t="s">
        <v>398</v>
      </c>
      <c r="P569" s="1060" t="s">
        <v>95</v>
      </c>
      <c r="Q569" s="1052"/>
      <c r="R569" s="1053"/>
    </row>
    <row r="570">
      <c r="A570" s="1046" t="s">
        <v>4965</v>
      </c>
      <c r="B570" s="1063" t="s">
        <v>21805</v>
      </c>
      <c r="C570" s="1063" t="s">
        <v>5481</v>
      </c>
      <c r="D570" s="1063" t="s">
        <v>45</v>
      </c>
      <c r="E570" s="1047" t="s">
        <v>11</v>
      </c>
      <c r="F570" s="1048" t="s">
        <v>15</v>
      </c>
      <c r="G570" s="1047" t="s">
        <v>20040</v>
      </c>
      <c r="H570" s="1047" t="s">
        <v>21747</v>
      </c>
      <c r="I570" s="1047" t="s">
        <v>19902</v>
      </c>
      <c r="J570" s="1054" t="s">
        <v>21806</v>
      </c>
      <c r="K570" s="1049" t="s">
        <v>21807</v>
      </c>
      <c r="L570" s="1054" t="s">
        <v>21808</v>
      </c>
      <c r="M570" s="1054" t="s">
        <v>21809</v>
      </c>
      <c r="N570" s="1059">
        <v>45356.0</v>
      </c>
      <c r="O570" s="1060" t="s">
        <v>398</v>
      </c>
      <c r="P570" s="1060" t="s">
        <v>95</v>
      </c>
      <c r="Q570" s="1052"/>
      <c r="R570" s="1053"/>
    </row>
    <row r="571">
      <c r="A571" s="1046" t="s">
        <v>4969</v>
      </c>
      <c r="B571" s="1047" t="s">
        <v>21810</v>
      </c>
      <c r="C571" s="1047" t="s">
        <v>5263</v>
      </c>
      <c r="D571" s="1047" t="s">
        <v>45</v>
      </c>
      <c r="E571" s="1047" t="s">
        <v>11</v>
      </c>
      <c r="F571" s="1048" t="s">
        <v>15</v>
      </c>
      <c r="G571" s="1047" t="s">
        <v>20040</v>
      </c>
      <c r="H571" s="1047" t="s">
        <v>21747</v>
      </c>
      <c r="I571" s="1047" t="s">
        <v>19902</v>
      </c>
      <c r="J571" s="1049" t="s">
        <v>21811</v>
      </c>
      <c r="K571" s="1049" t="s">
        <v>21812</v>
      </c>
      <c r="L571" s="1049" t="s">
        <v>21813</v>
      </c>
      <c r="M571" s="1049" t="s">
        <v>21814</v>
      </c>
      <c r="N571" s="1059">
        <v>45327.0</v>
      </c>
      <c r="O571" s="1060" t="s">
        <v>398</v>
      </c>
      <c r="P571" s="1060" t="s">
        <v>95</v>
      </c>
      <c r="Q571" s="1052"/>
      <c r="R571" s="1053"/>
    </row>
    <row r="572">
      <c r="A572" s="1046" t="s">
        <v>4973</v>
      </c>
      <c r="B572" s="1047" t="s">
        <v>20501</v>
      </c>
      <c r="C572" s="1047" t="s">
        <v>5263</v>
      </c>
      <c r="D572" s="1047" t="s">
        <v>45</v>
      </c>
      <c r="E572" s="1047" t="s">
        <v>11</v>
      </c>
      <c r="F572" s="1048" t="s">
        <v>15</v>
      </c>
      <c r="G572" s="1047" t="s">
        <v>20040</v>
      </c>
      <c r="H572" s="1047" t="s">
        <v>21747</v>
      </c>
      <c r="I572" s="1048" t="s">
        <v>20428</v>
      </c>
      <c r="J572" s="1049" t="s">
        <v>21815</v>
      </c>
      <c r="K572" s="1049" t="s">
        <v>21816</v>
      </c>
      <c r="L572" s="1049" t="s">
        <v>21817</v>
      </c>
      <c r="M572" s="1049" t="s">
        <v>21818</v>
      </c>
      <c r="N572" s="1059">
        <v>45327.0</v>
      </c>
      <c r="O572" s="1060" t="s">
        <v>398</v>
      </c>
      <c r="P572" s="1060" t="s">
        <v>95</v>
      </c>
      <c r="Q572" s="1052"/>
      <c r="R572" s="1053"/>
    </row>
    <row r="573">
      <c r="A573" s="1046" t="s">
        <v>4977</v>
      </c>
      <c r="B573" s="1047" t="s">
        <v>20934</v>
      </c>
      <c r="C573" s="1047" t="s">
        <v>5263</v>
      </c>
      <c r="D573" s="1047" t="s">
        <v>45</v>
      </c>
      <c r="E573" s="1047" t="s">
        <v>11</v>
      </c>
      <c r="F573" s="1048" t="s">
        <v>15</v>
      </c>
      <c r="G573" s="1047" t="s">
        <v>20040</v>
      </c>
      <c r="H573" s="1047" t="s">
        <v>21747</v>
      </c>
      <c r="I573" s="1047" t="s">
        <v>19902</v>
      </c>
      <c r="J573" s="1049" t="s">
        <v>21819</v>
      </c>
      <c r="K573" s="1049" t="s">
        <v>21820</v>
      </c>
      <c r="L573" s="1049" t="s">
        <v>21821</v>
      </c>
      <c r="M573" s="1049" t="s">
        <v>21822</v>
      </c>
      <c r="N573" s="1059">
        <v>45327.0</v>
      </c>
      <c r="O573" s="1060" t="s">
        <v>398</v>
      </c>
      <c r="P573" s="1060" t="s">
        <v>95</v>
      </c>
      <c r="Q573" s="1052"/>
      <c r="R573" s="1053"/>
    </row>
    <row r="574">
      <c r="A574" s="1046" t="s">
        <v>4981</v>
      </c>
      <c r="B574" s="1047" t="s">
        <v>20934</v>
      </c>
      <c r="C574" s="1047" t="s">
        <v>5263</v>
      </c>
      <c r="D574" s="1047" t="s">
        <v>45</v>
      </c>
      <c r="E574" s="1047" t="s">
        <v>12</v>
      </c>
      <c r="F574" s="1048" t="s">
        <v>15</v>
      </c>
      <c r="G574" s="1047" t="s">
        <v>20040</v>
      </c>
      <c r="H574" s="1047" t="s">
        <v>21747</v>
      </c>
      <c r="I574" s="1047" t="s">
        <v>19902</v>
      </c>
      <c r="J574" s="1049" t="s">
        <v>21823</v>
      </c>
      <c r="K574" s="1049" t="s">
        <v>21824</v>
      </c>
      <c r="L574" s="1049" t="s">
        <v>21825</v>
      </c>
      <c r="M574" s="1049" t="s">
        <v>21826</v>
      </c>
      <c r="N574" s="1059">
        <v>45327.0</v>
      </c>
      <c r="O574" s="1060" t="s">
        <v>398</v>
      </c>
      <c r="P574" s="1060" t="s">
        <v>95</v>
      </c>
      <c r="Q574" s="1052"/>
      <c r="R574" s="1053"/>
    </row>
    <row r="575">
      <c r="A575" s="1046" t="s">
        <v>4985</v>
      </c>
      <c r="B575" s="1047" t="s">
        <v>20934</v>
      </c>
      <c r="C575" s="1047" t="s">
        <v>5263</v>
      </c>
      <c r="D575" s="1047" t="s">
        <v>45</v>
      </c>
      <c r="E575" s="1047" t="s">
        <v>12</v>
      </c>
      <c r="F575" s="1048" t="s">
        <v>15</v>
      </c>
      <c r="G575" s="1047" t="s">
        <v>20040</v>
      </c>
      <c r="H575" s="1047" t="s">
        <v>21747</v>
      </c>
      <c r="I575" s="1047" t="s">
        <v>19902</v>
      </c>
      <c r="J575" s="1049" t="s">
        <v>21823</v>
      </c>
      <c r="K575" s="1049" t="s">
        <v>21827</v>
      </c>
      <c r="L575" s="1049" t="s">
        <v>21825</v>
      </c>
      <c r="M575" s="1049" t="s">
        <v>21828</v>
      </c>
      <c r="N575" s="1075">
        <v>45327.0</v>
      </c>
      <c r="O575" s="1050" t="s">
        <v>20054</v>
      </c>
      <c r="P575" s="1051" t="s">
        <v>95</v>
      </c>
      <c r="Q575" s="1052"/>
      <c r="R575" s="1053"/>
    </row>
    <row r="576">
      <c r="A576" s="1046" t="s">
        <v>4989</v>
      </c>
      <c r="B576" s="1047" t="s">
        <v>20934</v>
      </c>
      <c r="C576" s="1047" t="s">
        <v>5263</v>
      </c>
      <c r="D576" s="1047" t="s">
        <v>45</v>
      </c>
      <c r="E576" s="1047" t="s">
        <v>11</v>
      </c>
      <c r="F576" s="1048" t="s">
        <v>15</v>
      </c>
      <c r="G576" s="1047" t="s">
        <v>20040</v>
      </c>
      <c r="H576" s="1047" t="s">
        <v>21747</v>
      </c>
      <c r="I576" s="1047" t="s">
        <v>19902</v>
      </c>
      <c r="J576" s="1049" t="s">
        <v>21823</v>
      </c>
      <c r="K576" s="1049" t="s">
        <v>21829</v>
      </c>
      <c r="L576" s="1049" t="s">
        <v>21830</v>
      </c>
      <c r="M576" s="1049" t="s">
        <v>21831</v>
      </c>
      <c r="N576" s="1075">
        <v>45327.0</v>
      </c>
      <c r="O576" s="1050" t="s">
        <v>20054</v>
      </c>
      <c r="P576" s="1051" t="s">
        <v>95</v>
      </c>
      <c r="Q576" s="1052"/>
      <c r="R576" s="1053"/>
    </row>
    <row r="577">
      <c r="A577" s="1046" t="s">
        <v>4994</v>
      </c>
      <c r="B577" s="1047" t="s">
        <v>20934</v>
      </c>
      <c r="C577" s="1047" t="s">
        <v>5263</v>
      </c>
      <c r="D577" s="1047" t="s">
        <v>45</v>
      </c>
      <c r="E577" s="1047" t="s">
        <v>11</v>
      </c>
      <c r="F577" s="1048" t="s">
        <v>15</v>
      </c>
      <c r="G577" s="1047" t="s">
        <v>20040</v>
      </c>
      <c r="H577" s="1047" t="s">
        <v>21747</v>
      </c>
      <c r="I577" s="1047" t="s">
        <v>19902</v>
      </c>
      <c r="J577" s="1049" t="s">
        <v>21832</v>
      </c>
      <c r="K577" s="1049" t="s">
        <v>21833</v>
      </c>
      <c r="L577" s="1049" t="s">
        <v>21834</v>
      </c>
      <c r="M577" s="1049" t="s">
        <v>21835</v>
      </c>
      <c r="N577" s="1059">
        <v>45327.0</v>
      </c>
      <c r="O577" s="1060" t="s">
        <v>398</v>
      </c>
      <c r="P577" s="1060" t="s">
        <v>95</v>
      </c>
      <c r="Q577" s="1052"/>
      <c r="R577" s="1053"/>
    </row>
    <row r="578">
      <c r="A578" s="1046" t="s">
        <v>4998</v>
      </c>
      <c r="B578" s="1047" t="s">
        <v>20934</v>
      </c>
      <c r="C578" s="1047" t="s">
        <v>5263</v>
      </c>
      <c r="D578" s="1047" t="s">
        <v>45</v>
      </c>
      <c r="E578" s="1047" t="s">
        <v>11</v>
      </c>
      <c r="F578" s="1048" t="s">
        <v>15</v>
      </c>
      <c r="G578" s="1047" t="s">
        <v>20040</v>
      </c>
      <c r="H578" s="1047" t="s">
        <v>21747</v>
      </c>
      <c r="I578" s="1047" t="s">
        <v>19902</v>
      </c>
      <c r="J578" s="1049" t="s">
        <v>21836</v>
      </c>
      <c r="K578" s="1049" t="s">
        <v>21837</v>
      </c>
      <c r="L578" s="1049" t="s">
        <v>21838</v>
      </c>
      <c r="M578" s="1049" t="s">
        <v>21839</v>
      </c>
      <c r="N578" s="1059">
        <v>45327.0</v>
      </c>
      <c r="O578" s="1060" t="s">
        <v>398</v>
      </c>
      <c r="P578" s="1060" t="s">
        <v>95</v>
      </c>
      <c r="Q578" s="1052"/>
      <c r="R578" s="1053"/>
    </row>
    <row r="579">
      <c r="A579" s="1046" t="s">
        <v>5002</v>
      </c>
      <c r="B579" s="1047" t="s">
        <v>20934</v>
      </c>
      <c r="C579" s="1047" t="s">
        <v>5263</v>
      </c>
      <c r="D579" s="1047" t="s">
        <v>45</v>
      </c>
      <c r="E579" s="1047" t="s">
        <v>11</v>
      </c>
      <c r="F579" s="1048" t="s">
        <v>15</v>
      </c>
      <c r="G579" s="1047" t="s">
        <v>20040</v>
      </c>
      <c r="H579" s="1047" t="s">
        <v>21747</v>
      </c>
      <c r="I579" s="1047" t="s">
        <v>19902</v>
      </c>
      <c r="J579" s="1049" t="s">
        <v>20935</v>
      </c>
      <c r="K579" s="1049" t="s">
        <v>21840</v>
      </c>
      <c r="L579" s="1049" t="s">
        <v>20937</v>
      </c>
      <c r="M579" s="1049" t="s">
        <v>21841</v>
      </c>
      <c r="N579" s="1059">
        <v>45327.0</v>
      </c>
      <c r="O579" s="1060" t="s">
        <v>398</v>
      </c>
      <c r="P579" s="1060" t="s">
        <v>95</v>
      </c>
      <c r="Q579" s="1052"/>
      <c r="R579" s="1053"/>
    </row>
    <row r="580">
      <c r="A580" s="1046" t="s">
        <v>5005</v>
      </c>
      <c r="B580" s="1047" t="s">
        <v>20934</v>
      </c>
      <c r="C580" s="1047" t="s">
        <v>5263</v>
      </c>
      <c r="D580" s="1047" t="s">
        <v>45</v>
      </c>
      <c r="E580" s="1047" t="s">
        <v>12</v>
      </c>
      <c r="F580" s="1048" t="s">
        <v>15</v>
      </c>
      <c r="G580" s="1047" t="s">
        <v>20040</v>
      </c>
      <c r="H580" s="1047" t="s">
        <v>21747</v>
      </c>
      <c r="I580" s="1047" t="s">
        <v>19902</v>
      </c>
      <c r="J580" s="1049" t="s">
        <v>20935</v>
      </c>
      <c r="K580" s="1049" t="s">
        <v>21842</v>
      </c>
      <c r="L580" s="1049" t="s">
        <v>20937</v>
      </c>
      <c r="M580" s="1049" t="s">
        <v>21843</v>
      </c>
      <c r="N580" s="1059">
        <v>45327.0</v>
      </c>
      <c r="O580" s="1060" t="s">
        <v>398</v>
      </c>
      <c r="P580" s="1060" t="s">
        <v>95</v>
      </c>
      <c r="Q580" s="1052"/>
      <c r="R580" s="1053"/>
    </row>
    <row r="581">
      <c r="A581" s="1046" t="s">
        <v>5010</v>
      </c>
      <c r="B581" s="1047" t="s">
        <v>20934</v>
      </c>
      <c r="C581" s="1047" t="s">
        <v>5263</v>
      </c>
      <c r="D581" s="1047" t="s">
        <v>45</v>
      </c>
      <c r="E581" s="1047" t="s">
        <v>12</v>
      </c>
      <c r="F581" s="1048" t="s">
        <v>15</v>
      </c>
      <c r="G581" s="1047" t="s">
        <v>20040</v>
      </c>
      <c r="H581" s="1047" t="s">
        <v>21747</v>
      </c>
      <c r="I581" s="1047" t="s">
        <v>19902</v>
      </c>
      <c r="J581" s="1049" t="s">
        <v>20935</v>
      </c>
      <c r="K581" s="1049" t="s">
        <v>21844</v>
      </c>
      <c r="L581" s="1049" t="s">
        <v>21845</v>
      </c>
      <c r="M581" s="1049" t="s">
        <v>21846</v>
      </c>
      <c r="N581" s="1059">
        <v>45327.0</v>
      </c>
      <c r="O581" s="1060" t="s">
        <v>398</v>
      </c>
      <c r="P581" s="1060" t="s">
        <v>95</v>
      </c>
      <c r="Q581" s="1052"/>
      <c r="R581" s="1053"/>
    </row>
    <row r="582">
      <c r="A582" s="1046" t="s">
        <v>5015</v>
      </c>
      <c r="B582" s="1047" t="s">
        <v>20934</v>
      </c>
      <c r="C582" s="1047" t="s">
        <v>5263</v>
      </c>
      <c r="D582" s="1047" t="s">
        <v>45</v>
      </c>
      <c r="E582" s="1047" t="s">
        <v>12</v>
      </c>
      <c r="F582" s="1048" t="s">
        <v>15</v>
      </c>
      <c r="G582" s="1047" t="s">
        <v>20040</v>
      </c>
      <c r="H582" s="1047" t="s">
        <v>21747</v>
      </c>
      <c r="I582" s="1047" t="s">
        <v>19902</v>
      </c>
      <c r="J582" s="1049" t="s">
        <v>20935</v>
      </c>
      <c r="K582" s="1049" t="s">
        <v>21847</v>
      </c>
      <c r="L582" s="1054" t="s">
        <v>21848</v>
      </c>
      <c r="M582" s="1054" t="s">
        <v>21849</v>
      </c>
      <c r="N582" s="1059">
        <v>45327.0</v>
      </c>
      <c r="O582" s="1060" t="s">
        <v>398</v>
      </c>
      <c r="P582" s="1060" t="s">
        <v>95</v>
      </c>
      <c r="Q582" s="1052"/>
      <c r="R582" s="1053"/>
    </row>
    <row r="583">
      <c r="A583" s="1046" t="s">
        <v>5020</v>
      </c>
      <c r="B583" s="1047" t="s">
        <v>20934</v>
      </c>
      <c r="C583" s="1047" t="s">
        <v>5263</v>
      </c>
      <c r="D583" s="1047" t="s">
        <v>45</v>
      </c>
      <c r="E583" s="1047" t="s">
        <v>12</v>
      </c>
      <c r="F583" s="1048" t="s">
        <v>15</v>
      </c>
      <c r="G583" s="1047" t="s">
        <v>20040</v>
      </c>
      <c r="H583" s="1047" t="s">
        <v>21747</v>
      </c>
      <c r="I583" s="1047" t="s">
        <v>19902</v>
      </c>
      <c r="J583" s="1049" t="s">
        <v>20935</v>
      </c>
      <c r="K583" s="1049" t="s">
        <v>21850</v>
      </c>
      <c r="L583" s="1049" t="s">
        <v>21845</v>
      </c>
      <c r="M583" s="1049" t="s">
        <v>21851</v>
      </c>
      <c r="N583" s="1059">
        <v>45327.0</v>
      </c>
      <c r="O583" s="1060" t="s">
        <v>398</v>
      </c>
      <c r="P583" s="1060" t="s">
        <v>95</v>
      </c>
      <c r="Q583" s="1052"/>
      <c r="R583" s="1053"/>
    </row>
    <row r="584">
      <c r="A584" s="1046" t="s">
        <v>5025</v>
      </c>
      <c r="B584" s="1047" t="s">
        <v>20934</v>
      </c>
      <c r="C584" s="1047" t="s">
        <v>5263</v>
      </c>
      <c r="D584" s="1047" t="s">
        <v>45</v>
      </c>
      <c r="E584" s="1047" t="s">
        <v>11</v>
      </c>
      <c r="F584" s="1048" t="s">
        <v>15</v>
      </c>
      <c r="G584" s="1047" t="s">
        <v>20040</v>
      </c>
      <c r="H584" s="1047" t="s">
        <v>21747</v>
      </c>
      <c r="I584" s="1047" t="s">
        <v>19902</v>
      </c>
      <c r="J584" s="1049" t="s">
        <v>21852</v>
      </c>
      <c r="K584" s="1049" t="s">
        <v>21853</v>
      </c>
      <c r="L584" s="1054" t="s">
        <v>21821</v>
      </c>
      <c r="M584" s="1049" t="s">
        <v>21854</v>
      </c>
      <c r="N584" s="1059">
        <v>45327.0</v>
      </c>
      <c r="O584" s="1060" t="s">
        <v>398</v>
      </c>
      <c r="P584" s="1060" t="s">
        <v>95</v>
      </c>
      <c r="Q584" s="1052"/>
      <c r="R584" s="1053"/>
    </row>
    <row r="585">
      <c r="A585" s="1046" t="s">
        <v>5033</v>
      </c>
      <c r="B585" s="1047" t="s">
        <v>20934</v>
      </c>
      <c r="C585" s="1047" t="s">
        <v>5263</v>
      </c>
      <c r="D585" s="1047" t="s">
        <v>45</v>
      </c>
      <c r="E585" s="1047" t="s">
        <v>11</v>
      </c>
      <c r="F585" s="1048" t="s">
        <v>15</v>
      </c>
      <c r="G585" s="1047" t="s">
        <v>20040</v>
      </c>
      <c r="H585" s="1047" t="s">
        <v>21747</v>
      </c>
      <c r="I585" s="1047" t="s">
        <v>19902</v>
      </c>
      <c r="J585" s="1049" t="s">
        <v>21855</v>
      </c>
      <c r="K585" s="1049" t="s">
        <v>21856</v>
      </c>
      <c r="L585" s="1054" t="s">
        <v>21848</v>
      </c>
      <c r="M585" s="1049" t="s">
        <v>21857</v>
      </c>
      <c r="N585" s="1059">
        <v>45327.0</v>
      </c>
      <c r="O585" s="1060" t="s">
        <v>398</v>
      </c>
      <c r="P585" s="1060" t="s">
        <v>95</v>
      </c>
      <c r="Q585" s="1052"/>
      <c r="R585" s="1053"/>
    </row>
    <row r="586">
      <c r="A586" s="1046" t="s">
        <v>5038</v>
      </c>
      <c r="B586" s="1047" t="s">
        <v>20934</v>
      </c>
      <c r="C586" s="1047" t="s">
        <v>5263</v>
      </c>
      <c r="D586" s="1047" t="s">
        <v>45</v>
      </c>
      <c r="E586" s="1047" t="s">
        <v>12</v>
      </c>
      <c r="F586" s="1048" t="s">
        <v>15</v>
      </c>
      <c r="G586" s="1047" t="s">
        <v>20040</v>
      </c>
      <c r="H586" s="1047" t="s">
        <v>21747</v>
      </c>
      <c r="I586" s="1047" t="s">
        <v>19902</v>
      </c>
      <c r="J586" s="1049" t="s">
        <v>21855</v>
      </c>
      <c r="K586" s="1049" t="s">
        <v>21858</v>
      </c>
      <c r="L586" s="1054" t="s">
        <v>21848</v>
      </c>
      <c r="M586" s="1049" t="s">
        <v>21859</v>
      </c>
      <c r="N586" s="1059">
        <v>45327.0</v>
      </c>
      <c r="O586" s="1060" t="s">
        <v>398</v>
      </c>
      <c r="P586" s="1060" t="s">
        <v>95</v>
      </c>
      <c r="Q586" s="1052"/>
      <c r="R586" s="1053"/>
    </row>
    <row r="587">
      <c r="A587" s="1046" t="s">
        <v>5040</v>
      </c>
      <c r="B587" s="1047" t="s">
        <v>20934</v>
      </c>
      <c r="C587" s="1047" t="s">
        <v>5263</v>
      </c>
      <c r="D587" s="1047" t="s">
        <v>45</v>
      </c>
      <c r="E587" s="1047" t="s">
        <v>11</v>
      </c>
      <c r="F587" s="1048" t="s">
        <v>15</v>
      </c>
      <c r="G587" s="1047" t="s">
        <v>20040</v>
      </c>
      <c r="H587" s="1047" t="s">
        <v>21747</v>
      </c>
      <c r="I587" s="1047" t="s">
        <v>19902</v>
      </c>
      <c r="J587" s="1049" t="s">
        <v>21860</v>
      </c>
      <c r="K587" s="1049" t="s">
        <v>21861</v>
      </c>
      <c r="L587" s="1054" t="s">
        <v>21848</v>
      </c>
      <c r="M587" s="1049" t="s">
        <v>21862</v>
      </c>
      <c r="N587" s="1059">
        <v>45327.0</v>
      </c>
      <c r="O587" s="1060" t="s">
        <v>398</v>
      </c>
      <c r="P587" s="1060" t="s">
        <v>95</v>
      </c>
      <c r="Q587" s="1052"/>
      <c r="R587" s="1053"/>
    </row>
    <row r="588">
      <c r="A588" s="1046" t="s">
        <v>5044</v>
      </c>
      <c r="B588" s="1047" t="s">
        <v>20934</v>
      </c>
      <c r="C588" s="1047" t="s">
        <v>5263</v>
      </c>
      <c r="D588" s="1047" t="s">
        <v>45</v>
      </c>
      <c r="E588" s="1047" t="s">
        <v>12</v>
      </c>
      <c r="F588" s="1048" t="s">
        <v>15</v>
      </c>
      <c r="G588" s="1047" t="s">
        <v>20040</v>
      </c>
      <c r="H588" s="1047" t="s">
        <v>21747</v>
      </c>
      <c r="I588" s="1047" t="s">
        <v>19902</v>
      </c>
      <c r="J588" s="1049" t="s">
        <v>21863</v>
      </c>
      <c r="K588" s="1049" t="s">
        <v>21864</v>
      </c>
      <c r="L588" s="1054" t="s">
        <v>21865</v>
      </c>
      <c r="M588" s="1049" t="s">
        <v>21866</v>
      </c>
      <c r="N588" s="1059">
        <v>45327.0</v>
      </c>
      <c r="O588" s="1060" t="s">
        <v>398</v>
      </c>
      <c r="P588" s="1060" t="s">
        <v>95</v>
      </c>
      <c r="Q588" s="1052"/>
      <c r="R588" s="1053"/>
    </row>
    <row r="589">
      <c r="A589" s="1046" t="s">
        <v>5048</v>
      </c>
      <c r="B589" s="1047" t="s">
        <v>20934</v>
      </c>
      <c r="C589" s="1047" t="s">
        <v>5263</v>
      </c>
      <c r="D589" s="1047" t="s">
        <v>45</v>
      </c>
      <c r="E589" s="1047" t="s">
        <v>11</v>
      </c>
      <c r="F589" s="1048" t="s">
        <v>15</v>
      </c>
      <c r="G589" s="1047" t="s">
        <v>20040</v>
      </c>
      <c r="H589" s="1047" t="s">
        <v>21747</v>
      </c>
      <c r="I589" s="1047" t="s">
        <v>19902</v>
      </c>
      <c r="J589" s="1049" t="s">
        <v>21863</v>
      </c>
      <c r="K589" s="1049" t="s">
        <v>21867</v>
      </c>
      <c r="L589" s="1054" t="s">
        <v>21868</v>
      </c>
      <c r="M589" s="1049" t="s">
        <v>21869</v>
      </c>
      <c r="N589" s="1059">
        <v>45327.0</v>
      </c>
      <c r="O589" s="1060" t="s">
        <v>398</v>
      </c>
      <c r="P589" s="1060" t="s">
        <v>95</v>
      </c>
      <c r="Q589" s="1052"/>
      <c r="R589" s="1053"/>
    </row>
    <row r="590">
      <c r="A590" s="1046" t="s">
        <v>5052</v>
      </c>
      <c r="B590" s="1047" t="s">
        <v>20934</v>
      </c>
      <c r="C590" s="1047" t="s">
        <v>5263</v>
      </c>
      <c r="D590" s="1047" t="s">
        <v>45</v>
      </c>
      <c r="E590" s="1047" t="s">
        <v>12</v>
      </c>
      <c r="F590" s="1048" t="s">
        <v>15</v>
      </c>
      <c r="G590" s="1047" t="s">
        <v>20040</v>
      </c>
      <c r="H590" s="1047" t="s">
        <v>21747</v>
      </c>
      <c r="I590" s="1047" t="s">
        <v>19902</v>
      </c>
      <c r="J590" s="1049" t="s">
        <v>21870</v>
      </c>
      <c r="K590" s="1049" t="s">
        <v>21871</v>
      </c>
      <c r="L590" s="1049" t="s">
        <v>21848</v>
      </c>
      <c r="M590" s="1049" t="s">
        <v>21872</v>
      </c>
      <c r="N590" s="1059">
        <v>45327.0</v>
      </c>
      <c r="O590" s="1060" t="s">
        <v>398</v>
      </c>
      <c r="P590" s="1060" t="s">
        <v>95</v>
      </c>
      <c r="Q590" s="1052"/>
      <c r="R590" s="1053"/>
    </row>
    <row r="591">
      <c r="A591" s="1046" t="s">
        <v>21873</v>
      </c>
      <c r="B591" s="1047" t="s">
        <v>20934</v>
      </c>
      <c r="C591" s="1047" t="s">
        <v>5263</v>
      </c>
      <c r="D591" s="1047" t="s">
        <v>45</v>
      </c>
      <c r="E591" s="1047" t="s">
        <v>12</v>
      </c>
      <c r="F591" s="1048" t="s">
        <v>15</v>
      </c>
      <c r="G591" s="1047" t="s">
        <v>20040</v>
      </c>
      <c r="H591" s="1047" t="s">
        <v>21747</v>
      </c>
      <c r="I591" s="1047" t="s">
        <v>19902</v>
      </c>
      <c r="J591" s="1054" t="s">
        <v>21874</v>
      </c>
      <c r="K591" s="1049" t="s">
        <v>21875</v>
      </c>
      <c r="L591" s="1054" t="s">
        <v>21876</v>
      </c>
      <c r="M591" s="1049" t="s">
        <v>21877</v>
      </c>
      <c r="N591" s="1059">
        <v>45327.0</v>
      </c>
      <c r="O591" s="1060" t="s">
        <v>398</v>
      </c>
      <c r="P591" s="1060" t="s">
        <v>95</v>
      </c>
      <c r="Q591" s="1052"/>
      <c r="R591" s="1053"/>
    </row>
    <row r="592">
      <c r="A592" s="1046" t="s">
        <v>21878</v>
      </c>
      <c r="B592" s="1047" t="s">
        <v>20934</v>
      </c>
      <c r="C592" s="1047" t="s">
        <v>5263</v>
      </c>
      <c r="D592" s="1047" t="s">
        <v>45</v>
      </c>
      <c r="E592" s="1047" t="s">
        <v>12</v>
      </c>
      <c r="F592" s="1048" t="s">
        <v>15</v>
      </c>
      <c r="G592" s="1047" t="s">
        <v>20040</v>
      </c>
      <c r="H592" s="1047" t="s">
        <v>21747</v>
      </c>
      <c r="I592" s="1047" t="s">
        <v>19902</v>
      </c>
      <c r="J592" s="1054" t="s">
        <v>21879</v>
      </c>
      <c r="K592" s="1049" t="s">
        <v>21880</v>
      </c>
      <c r="L592" s="1054" t="s">
        <v>21876</v>
      </c>
      <c r="M592" s="1049" t="s">
        <v>21881</v>
      </c>
      <c r="N592" s="1059">
        <v>45327.0</v>
      </c>
      <c r="O592" s="1060" t="s">
        <v>398</v>
      </c>
      <c r="P592" s="1060" t="s">
        <v>95</v>
      </c>
      <c r="Q592" s="1052"/>
      <c r="R592" s="1053"/>
    </row>
    <row r="593">
      <c r="A593" s="1046" t="s">
        <v>21882</v>
      </c>
      <c r="B593" s="1047" t="s">
        <v>20934</v>
      </c>
      <c r="C593" s="1047" t="s">
        <v>5263</v>
      </c>
      <c r="D593" s="1047" t="s">
        <v>45</v>
      </c>
      <c r="E593" s="1047" t="s">
        <v>12</v>
      </c>
      <c r="F593" s="1048" t="s">
        <v>15</v>
      </c>
      <c r="G593" s="1047" t="s">
        <v>20040</v>
      </c>
      <c r="H593" s="1047" t="s">
        <v>21747</v>
      </c>
      <c r="I593" s="1047" t="s">
        <v>19902</v>
      </c>
      <c r="J593" s="1054" t="s">
        <v>21836</v>
      </c>
      <c r="K593" s="1049" t="s">
        <v>21883</v>
      </c>
      <c r="L593" s="1054" t="s">
        <v>21884</v>
      </c>
      <c r="M593" s="1049" t="s">
        <v>21885</v>
      </c>
      <c r="N593" s="1059">
        <v>45327.0</v>
      </c>
      <c r="O593" s="1060" t="s">
        <v>398</v>
      </c>
      <c r="P593" s="1060" t="s">
        <v>95</v>
      </c>
      <c r="Q593" s="1052"/>
      <c r="R593" s="1053"/>
    </row>
    <row r="594">
      <c r="A594" s="1046" t="s">
        <v>21886</v>
      </c>
      <c r="B594" s="1047" t="s">
        <v>21887</v>
      </c>
      <c r="C594" s="1047" t="s">
        <v>16127</v>
      </c>
      <c r="D594" s="1047" t="s">
        <v>45</v>
      </c>
      <c r="E594" s="1047" t="s">
        <v>12</v>
      </c>
      <c r="F594" s="1048" t="s">
        <v>15</v>
      </c>
      <c r="G594" s="1047" t="s">
        <v>20040</v>
      </c>
      <c r="H594" s="1047" t="s">
        <v>21747</v>
      </c>
      <c r="I594" s="1047" t="s">
        <v>19902</v>
      </c>
      <c r="J594" s="1049" t="s">
        <v>21888</v>
      </c>
      <c r="K594" s="1049" t="s">
        <v>21889</v>
      </c>
      <c r="L594" s="1049" t="s">
        <v>21890</v>
      </c>
      <c r="M594" s="1049" t="s">
        <v>21891</v>
      </c>
      <c r="N594" s="1059">
        <v>45327.0</v>
      </c>
      <c r="O594" s="1060" t="s">
        <v>398</v>
      </c>
      <c r="P594" s="1060" t="s">
        <v>95</v>
      </c>
      <c r="Q594" s="1052"/>
      <c r="R594" s="1053"/>
    </row>
    <row r="595">
      <c r="A595" s="1046" t="s">
        <v>21892</v>
      </c>
      <c r="B595" s="1047" t="s">
        <v>21887</v>
      </c>
      <c r="C595" s="1047" t="s">
        <v>16127</v>
      </c>
      <c r="D595" s="1047" t="s">
        <v>45</v>
      </c>
      <c r="E595" s="1047" t="s">
        <v>11</v>
      </c>
      <c r="F595" s="1048" t="s">
        <v>15</v>
      </c>
      <c r="G595" s="1047" t="s">
        <v>20040</v>
      </c>
      <c r="H595" s="1047" t="s">
        <v>21747</v>
      </c>
      <c r="I595" s="1047" t="s">
        <v>19902</v>
      </c>
      <c r="J595" s="1054" t="s">
        <v>21893</v>
      </c>
      <c r="K595" s="1049" t="s">
        <v>21894</v>
      </c>
      <c r="L595" s="1049" t="s">
        <v>21895</v>
      </c>
      <c r="M595" s="1049" t="s">
        <v>21896</v>
      </c>
      <c r="N595" s="1059">
        <v>45327.0</v>
      </c>
      <c r="O595" s="1060" t="s">
        <v>398</v>
      </c>
      <c r="P595" s="1060" t="s">
        <v>95</v>
      </c>
      <c r="Q595" s="1052"/>
      <c r="R595" s="1053"/>
    </row>
    <row r="596">
      <c r="A596" s="1046" t="s">
        <v>21897</v>
      </c>
      <c r="B596" s="1047" t="s">
        <v>21887</v>
      </c>
      <c r="C596" s="1047" t="s">
        <v>16127</v>
      </c>
      <c r="D596" s="1047" t="s">
        <v>45</v>
      </c>
      <c r="E596" s="1047" t="s">
        <v>11</v>
      </c>
      <c r="F596" s="1048" t="s">
        <v>15</v>
      </c>
      <c r="G596" s="1047" t="s">
        <v>20040</v>
      </c>
      <c r="H596" s="1047" t="s">
        <v>21747</v>
      </c>
      <c r="I596" s="1047" t="s">
        <v>19902</v>
      </c>
      <c r="J596" s="1054" t="s">
        <v>21893</v>
      </c>
      <c r="K596" s="1049" t="s">
        <v>21898</v>
      </c>
      <c r="L596" s="1049" t="s">
        <v>21899</v>
      </c>
      <c r="M596" s="1049" t="s">
        <v>21900</v>
      </c>
      <c r="N596" s="1059">
        <v>45327.0</v>
      </c>
      <c r="O596" s="1060" t="s">
        <v>398</v>
      </c>
      <c r="P596" s="1060" t="s">
        <v>95</v>
      </c>
      <c r="Q596" s="1052"/>
      <c r="R596" s="1053"/>
    </row>
    <row r="597">
      <c r="A597" s="1046" t="s">
        <v>21901</v>
      </c>
      <c r="B597" s="1047" t="s">
        <v>21887</v>
      </c>
      <c r="C597" s="1047" t="s">
        <v>16127</v>
      </c>
      <c r="D597" s="1047" t="s">
        <v>45</v>
      </c>
      <c r="E597" s="1047" t="s">
        <v>11</v>
      </c>
      <c r="F597" s="1048" t="s">
        <v>15</v>
      </c>
      <c r="G597" s="1047" t="s">
        <v>20040</v>
      </c>
      <c r="H597" s="1047" t="s">
        <v>21747</v>
      </c>
      <c r="I597" s="1047" t="s">
        <v>19902</v>
      </c>
      <c r="J597" s="1049" t="s">
        <v>21902</v>
      </c>
      <c r="K597" s="1049" t="s">
        <v>21903</v>
      </c>
      <c r="L597" s="1049" t="s">
        <v>21904</v>
      </c>
      <c r="M597" s="1049" t="s">
        <v>21905</v>
      </c>
      <c r="N597" s="1059">
        <v>45327.0</v>
      </c>
      <c r="O597" s="1060" t="s">
        <v>398</v>
      </c>
      <c r="P597" s="1060" t="s">
        <v>95</v>
      </c>
      <c r="Q597" s="1052"/>
      <c r="R597" s="1053"/>
    </row>
    <row r="598">
      <c r="A598" s="1046" t="s">
        <v>21906</v>
      </c>
      <c r="B598" s="1047" t="s">
        <v>21887</v>
      </c>
      <c r="C598" s="1047" t="s">
        <v>16127</v>
      </c>
      <c r="D598" s="1047" t="s">
        <v>45</v>
      </c>
      <c r="E598" s="1047" t="s">
        <v>11</v>
      </c>
      <c r="F598" s="1048" t="s">
        <v>15</v>
      </c>
      <c r="G598" s="1047" t="s">
        <v>20040</v>
      </c>
      <c r="H598" s="1047" t="s">
        <v>21747</v>
      </c>
      <c r="I598" s="1047" t="s">
        <v>19902</v>
      </c>
      <c r="J598" s="1049" t="s">
        <v>21907</v>
      </c>
      <c r="K598" s="1049" t="s">
        <v>21908</v>
      </c>
      <c r="L598" s="1049" t="s">
        <v>21909</v>
      </c>
      <c r="M598" s="1049" t="s">
        <v>21910</v>
      </c>
      <c r="N598" s="1059">
        <v>45327.0</v>
      </c>
      <c r="O598" s="1060" t="s">
        <v>398</v>
      </c>
      <c r="P598" s="1060" t="s">
        <v>95</v>
      </c>
      <c r="Q598" s="1052"/>
      <c r="R598" s="1053"/>
    </row>
    <row r="599">
      <c r="A599" s="1046" t="s">
        <v>21911</v>
      </c>
      <c r="B599" s="1047" t="s">
        <v>21887</v>
      </c>
      <c r="C599" s="1047" t="s">
        <v>16127</v>
      </c>
      <c r="D599" s="1047" t="s">
        <v>45</v>
      </c>
      <c r="E599" s="1047" t="s">
        <v>11</v>
      </c>
      <c r="F599" s="1048" t="s">
        <v>15</v>
      </c>
      <c r="G599" s="1047" t="s">
        <v>20040</v>
      </c>
      <c r="H599" s="1047" t="s">
        <v>21747</v>
      </c>
      <c r="I599" s="1047" t="s">
        <v>19902</v>
      </c>
      <c r="J599" s="1049" t="s">
        <v>21912</v>
      </c>
      <c r="K599" s="1049" t="s">
        <v>21913</v>
      </c>
      <c r="L599" s="1049" t="s">
        <v>21904</v>
      </c>
      <c r="M599" s="1049" t="s">
        <v>21914</v>
      </c>
      <c r="N599" s="1059">
        <v>45327.0</v>
      </c>
      <c r="O599" s="1060" t="s">
        <v>398</v>
      </c>
      <c r="P599" s="1060" t="s">
        <v>95</v>
      </c>
      <c r="Q599" s="1052"/>
      <c r="R599" s="1053"/>
    </row>
    <row r="600">
      <c r="A600" s="1046" t="s">
        <v>21915</v>
      </c>
      <c r="B600" s="1047" t="s">
        <v>21887</v>
      </c>
      <c r="C600" s="1047" t="s">
        <v>16127</v>
      </c>
      <c r="D600" s="1047" t="s">
        <v>45</v>
      </c>
      <c r="E600" s="1047" t="s">
        <v>11</v>
      </c>
      <c r="F600" s="1048" t="s">
        <v>15</v>
      </c>
      <c r="G600" s="1047" t="s">
        <v>20040</v>
      </c>
      <c r="H600" s="1047" t="s">
        <v>21747</v>
      </c>
      <c r="I600" s="1047" t="s">
        <v>19902</v>
      </c>
      <c r="J600" s="1049" t="s">
        <v>21916</v>
      </c>
      <c r="K600" s="1049" t="s">
        <v>21917</v>
      </c>
      <c r="L600" s="1049" t="s">
        <v>21904</v>
      </c>
      <c r="M600" s="1049" t="s">
        <v>21918</v>
      </c>
      <c r="N600" s="1059">
        <v>45327.0</v>
      </c>
      <c r="O600" s="1060" t="s">
        <v>398</v>
      </c>
      <c r="P600" s="1060" t="s">
        <v>95</v>
      </c>
      <c r="Q600" s="1052"/>
      <c r="R600" s="1053"/>
    </row>
    <row r="601">
      <c r="A601" s="1046" t="s">
        <v>21919</v>
      </c>
      <c r="B601" s="1047" t="s">
        <v>21887</v>
      </c>
      <c r="C601" s="1047" t="s">
        <v>16127</v>
      </c>
      <c r="D601" s="1047" t="s">
        <v>45</v>
      </c>
      <c r="E601" s="1047" t="s">
        <v>11</v>
      </c>
      <c r="F601" s="1048" t="s">
        <v>15</v>
      </c>
      <c r="G601" s="1047" t="s">
        <v>20040</v>
      </c>
      <c r="H601" s="1047" t="s">
        <v>21747</v>
      </c>
      <c r="I601" s="1047" t="s">
        <v>19902</v>
      </c>
      <c r="J601" s="1049" t="s">
        <v>21920</v>
      </c>
      <c r="K601" s="1049" t="s">
        <v>21921</v>
      </c>
      <c r="L601" s="1049" t="s">
        <v>21922</v>
      </c>
      <c r="M601" s="1049" t="s">
        <v>21923</v>
      </c>
      <c r="N601" s="1059">
        <v>45327.0</v>
      </c>
      <c r="O601" s="1060" t="s">
        <v>398</v>
      </c>
      <c r="P601" s="1060" t="s">
        <v>95</v>
      </c>
      <c r="Q601" s="1052"/>
      <c r="R601" s="1053"/>
    </row>
    <row r="602">
      <c r="A602" s="1046" t="s">
        <v>21924</v>
      </c>
      <c r="B602" s="1047" t="s">
        <v>21887</v>
      </c>
      <c r="C602" s="1047" t="s">
        <v>16127</v>
      </c>
      <c r="D602" s="1047" t="s">
        <v>45</v>
      </c>
      <c r="E602" s="1047" t="s">
        <v>11</v>
      </c>
      <c r="F602" s="1048" t="s">
        <v>15</v>
      </c>
      <c r="G602" s="1047" t="s">
        <v>20040</v>
      </c>
      <c r="H602" s="1047" t="s">
        <v>21747</v>
      </c>
      <c r="I602" s="1047" t="s">
        <v>19902</v>
      </c>
      <c r="J602" s="1049" t="s">
        <v>21925</v>
      </c>
      <c r="K602" s="1049" t="s">
        <v>21926</v>
      </c>
      <c r="L602" s="1049" t="s">
        <v>21922</v>
      </c>
      <c r="M602" s="1049" t="s">
        <v>21927</v>
      </c>
      <c r="N602" s="1059">
        <v>45327.0</v>
      </c>
      <c r="O602" s="1060" t="s">
        <v>398</v>
      </c>
      <c r="P602" s="1060" t="s">
        <v>620</v>
      </c>
      <c r="Q602" s="1052"/>
      <c r="R602" s="1053" t="s">
        <v>8045</v>
      </c>
    </row>
    <row r="603">
      <c r="A603" s="1046" t="s">
        <v>21928</v>
      </c>
      <c r="B603" s="1047" t="s">
        <v>21887</v>
      </c>
      <c r="C603" s="1047" t="s">
        <v>16127</v>
      </c>
      <c r="D603" s="1047" t="s">
        <v>45</v>
      </c>
      <c r="E603" s="1047" t="s">
        <v>11</v>
      </c>
      <c r="F603" s="1048" t="s">
        <v>15</v>
      </c>
      <c r="G603" s="1047" t="s">
        <v>20040</v>
      </c>
      <c r="H603" s="1047" t="s">
        <v>21747</v>
      </c>
      <c r="I603" s="1047" t="s">
        <v>19902</v>
      </c>
      <c r="J603" s="1087" t="s">
        <v>21929</v>
      </c>
      <c r="K603" s="1087" t="s">
        <v>21930</v>
      </c>
      <c r="L603" s="1049" t="s">
        <v>21904</v>
      </c>
      <c r="M603" s="1049" t="s">
        <v>21931</v>
      </c>
      <c r="N603" s="1059">
        <v>45327.0</v>
      </c>
      <c r="O603" s="1060" t="s">
        <v>398</v>
      </c>
      <c r="P603" s="1060" t="s">
        <v>620</v>
      </c>
      <c r="Q603" s="1091" t="s">
        <v>21797</v>
      </c>
      <c r="R603" s="1053" t="s">
        <v>57</v>
      </c>
    </row>
    <row r="604">
      <c r="A604" s="1046" t="s">
        <v>21932</v>
      </c>
      <c r="B604" s="1047" t="s">
        <v>21887</v>
      </c>
      <c r="C604" s="1047" t="s">
        <v>16127</v>
      </c>
      <c r="D604" s="1047" t="s">
        <v>45</v>
      </c>
      <c r="E604" s="1047" t="s">
        <v>11</v>
      </c>
      <c r="F604" s="1048" t="s">
        <v>15</v>
      </c>
      <c r="G604" s="1047" t="s">
        <v>20040</v>
      </c>
      <c r="H604" s="1047" t="s">
        <v>21747</v>
      </c>
      <c r="I604" s="1047" t="s">
        <v>19902</v>
      </c>
      <c r="J604" s="1049" t="s">
        <v>21933</v>
      </c>
      <c r="K604" s="1049" t="s">
        <v>21934</v>
      </c>
      <c r="L604" s="1049" t="s">
        <v>21935</v>
      </c>
      <c r="M604" s="1049" t="s">
        <v>21936</v>
      </c>
      <c r="N604" s="1050" t="s">
        <v>19934</v>
      </c>
      <c r="O604" s="1050" t="s">
        <v>20054</v>
      </c>
      <c r="P604" s="1051" t="s">
        <v>95</v>
      </c>
      <c r="Q604" s="1052"/>
      <c r="R604" s="1053"/>
    </row>
    <row r="605">
      <c r="A605" s="1046" t="s">
        <v>21937</v>
      </c>
      <c r="B605" s="1047" t="s">
        <v>21887</v>
      </c>
      <c r="C605" s="1047" t="s">
        <v>16127</v>
      </c>
      <c r="D605" s="1047" t="s">
        <v>45</v>
      </c>
      <c r="E605" s="1047" t="s">
        <v>11</v>
      </c>
      <c r="F605" s="1048" t="s">
        <v>15</v>
      </c>
      <c r="G605" s="1047" t="s">
        <v>20040</v>
      </c>
      <c r="H605" s="1047" t="s">
        <v>21747</v>
      </c>
      <c r="I605" s="1047" t="s">
        <v>19902</v>
      </c>
      <c r="J605" s="1049" t="s">
        <v>21938</v>
      </c>
      <c r="K605" s="1049" t="s">
        <v>21939</v>
      </c>
      <c r="L605" s="1049" t="s">
        <v>21935</v>
      </c>
      <c r="M605" s="1049" t="s">
        <v>21940</v>
      </c>
      <c r="N605" s="1050" t="s">
        <v>19934</v>
      </c>
      <c r="O605" s="1050" t="s">
        <v>20054</v>
      </c>
      <c r="P605" s="1051" t="s">
        <v>95</v>
      </c>
      <c r="Q605" s="1052"/>
      <c r="R605" s="1053"/>
    </row>
    <row r="606">
      <c r="A606" s="1046" t="s">
        <v>21941</v>
      </c>
      <c r="B606" s="1063" t="s">
        <v>21942</v>
      </c>
      <c r="C606" s="1063" t="s">
        <v>5185</v>
      </c>
      <c r="D606" s="1063" t="s">
        <v>45</v>
      </c>
      <c r="E606" s="1047" t="s">
        <v>11</v>
      </c>
      <c r="F606" s="1048" t="s">
        <v>15</v>
      </c>
      <c r="G606" s="1047" t="s">
        <v>20040</v>
      </c>
      <c r="H606" s="1086" t="s">
        <v>21747</v>
      </c>
      <c r="I606" s="1047" t="s">
        <v>19902</v>
      </c>
      <c r="J606" s="1054" t="s">
        <v>21943</v>
      </c>
      <c r="K606" s="1049" t="s">
        <v>21944</v>
      </c>
      <c r="L606" s="1054" t="s">
        <v>21945</v>
      </c>
      <c r="M606" s="1054" t="s">
        <v>21946</v>
      </c>
      <c r="N606" s="1050" t="s">
        <v>19934</v>
      </c>
      <c r="O606" s="1050" t="s">
        <v>20054</v>
      </c>
      <c r="P606" s="1051" t="s">
        <v>95</v>
      </c>
      <c r="Q606" s="1052"/>
      <c r="R606" s="1053"/>
    </row>
    <row r="607">
      <c r="A607" s="1046" t="s">
        <v>21947</v>
      </c>
      <c r="B607" s="1047" t="s">
        <v>21948</v>
      </c>
      <c r="C607" s="1047" t="s">
        <v>5185</v>
      </c>
      <c r="D607" s="1047" t="s">
        <v>45</v>
      </c>
      <c r="E607" s="1047" t="s">
        <v>11</v>
      </c>
      <c r="F607" s="1048" t="s">
        <v>15</v>
      </c>
      <c r="G607" s="1047" t="s">
        <v>20040</v>
      </c>
      <c r="H607" s="1047" t="s">
        <v>21747</v>
      </c>
      <c r="I607" s="1047" t="s">
        <v>19902</v>
      </c>
      <c r="J607" s="1049" t="s">
        <v>21949</v>
      </c>
      <c r="K607" s="1049" t="s">
        <v>21950</v>
      </c>
      <c r="L607" s="1049" t="s">
        <v>21951</v>
      </c>
      <c r="M607" s="1049" t="s">
        <v>21952</v>
      </c>
      <c r="N607" s="1050" t="s">
        <v>19934</v>
      </c>
      <c r="O607" s="1050" t="s">
        <v>20054</v>
      </c>
      <c r="P607" s="1051" t="s">
        <v>95</v>
      </c>
      <c r="Q607" s="1052"/>
      <c r="R607" s="1053"/>
    </row>
    <row r="608">
      <c r="A608" s="1046" t="s">
        <v>21953</v>
      </c>
      <c r="B608" s="1047" t="s">
        <v>20683</v>
      </c>
      <c r="C608" s="1047" t="s">
        <v>20518</v>
      </c>
      <c r="D608" s="1047" t="s">
        <v>20056</v>
      </c>
      <c r="E608" s="1047" t="s">
        <v>12</v>
      </c>
      <c r="F608" s="1048" t="s">
        <v>15</v>
      </c>
      <c r="G608" s="1047" t="s">
        <v>20040</v>
      </c>
      <c r="H608" s="1047" t="s">
        <v>21747</v>
      </c>
      <c r="I608" s="1047" t="s">
        <v>19902</v>
      </c>
      <c r="J608" s="1049" t="s">
        <v>21954</v>
      </c>
      <c r="K608" s="1049" t="s">
        <v>21955</v>
      </c>
      <c r="L608" s="1049" t="s">
        <v>21956</v>
      </c>
      <c r="M608" s="1092" t="s">
        <v>21957</v>
      </c>
      <c r="N608" s="1050" t="s">
        <v>19934</v>
      </c>
      <c r="O608" s="1050" t="s">
        <v>20054</v>
      </c>
      <c r="P608" s="1051" t="s">
        <v>95</v>
      </c>
      <c r="Q608" s="1052"/>
      <c r="R608" s="1053"/>
    </row>
    <row r="609">
      <c r="A609" s="1046" t="s">
        <v>21958</v>
      </c>
      <c r="B609" s="1047" t="s">
        <v>20683</v>
      </c>
      <c r="C609" s="1047" t="s">
        <v>20518</v>
      </c>
      <c r="D609" s="1047" t="s">
        <v>20056</v>
      </c>
      <c r="E609" s="1047" t="s">
        <v>11</v>
      </c>
      <c r="F609" s="1048" t="s">
        <v>15</v>
      </c>
      <c r="G609" s="1047" t="s">
        <v>20040</v>
      </c>
      <c r="H609" s="1047" t="s">
        <v>21747</v>
      </c>
      <c r="I609" s="1047" t="s">
        <v>19902</v>
      </c>
      <c r="J609" s="1049" t="s">
        <v>21959</v>
      </c>
      <c r="K609" s="1049" t="s">
        <v>21960</v>
      </c>
      <c r="L609" s="1049" t="s">
        <v>21961</v>
      </c>
      <c r="M609" s="1049" t="s">
        <v>21962</v>
      </c>
      <c r="N609" s="1075">
        <v>45327.0</v>
      </c>
      <c r="O609" s="1050" t="s">
        <v>20054</v>
      </c>
      <c r="P609" s="1051" t="s">
        <v>95</v>
      </c>
      <c r="Q609" s="1052"/>
      <c r="R609" s="1053"/>
    </row>
    <row r="610">
      <c r="A610" s="1046" t="s">
        <v>21963</v>
      </c>
      <c r="B610" s="1063" t="s">
        <v>21964</v>
      </c>
      <c r="C610" s="1047" t="s">
        <v>20518</v>
      </c>
      <c r="D610" s="1047" t="s">
        <v>20056</v>
      </c>
      <c r="E610" s="1047" t="s">
        <v>12</v>
      </c>
      <c r="F610" s="1048" t="s">
        <v>15</v>
      </c>
      <c r="G610" s="1047" t="s">
        <v>20040</v>
      </c>
      <c r="H610" s="1047" t="s">
        <v>21747</v>
      </c>
      <c r="I610" s="1047" t="s">
        <v>19902</v>
      </c>
      <c r="J610" s="1049" t="s">
        <v>21965</v>
      </c>
      <c r="K610" s="1049" t="s">
        <v>21966</v>
      </c>
      <c r="L610" s="1049" t="s">
        <v>21967</v>
      </c>
      <c r="M610" s="1049" t="s">
        <v>21968</v>
      </c>
      <c r="N610" s="1075">
        <v>45327.0</v>
      </c>
      <c r="O610" s="1050" t="s">
        <v>20054</v>
      </c>
      <c r="P610" s="1051" t="s">
        <v>95</v>
      </c>
      <c r="Q610" s="1052"/>
      <c r="R610" s="1053"/>
    </row>
    <row r="611">
      <c r="A611" s="1046" t="s">
        <v>21969</v>
      </c>
      <c r="B611" s="1047" t="s">
        <v>21970</v>
      </c>
      <c r="C611" s="1047" t="s">
        <v>19901</v>
      </c>
      <c r="D611" s="1047" t="s">
        <v>45</v>
      </c>
      <c r="E611" s="1047" t="s">
        <v>11</v>
      </c>
      <c r="F611" s="1048" t="s">
        <v>15</v>
      </c>
      <c r="G611" s="1047" t="s">
        <v>21971</v>
      </c>
      <c r="H611" s="1047" t="s">
        <v>21972</v>
      </c>
      <c r="I611" s="1047" t="s">
        <v>19902</v>
      </c>
      <c r="J611" s="1049" t="s">
        <v>21973</v>
      </c>
      <c r="K611" s="1049" t="s">
        <v>21974</v>
      </c>
      <c r="L611" s="1049" t="s">
        <v>21975</v>
      </c>
      <c r="M611" s="1049" t="s">
        <v>21976</v>
      </c>
      <c r="N611" s="1060" t="s">
        <v>20053</v>
      </c>
      <c r="O611" s="1060" t="s">
        <v>398</v>
      </c>
      <c r="P611" s="1060" t="s">
        <v>95</v>
      </c>
      <c r="Q611" s="1052"/>
      <c r="R611" s="1053"/>
    </row>
    <row r="612">
      <c r="A612" s="1046" t="s">
        <v>21977</v>
      </c>
      <c r="B612" s="1047" t="s">
        <v>21978</v>
      </c>
      <c r="C612" s="1047" t="s">
        <v>9888</v>
      </c>
      <c r="D612" s="1047" t="s">
        <v>45</v>
      </c>
      <c r="E612" s="1047" t="s">
        <v>11</v>
      </c>
      <c r="F612" s="1048" t="s">
        <v>15</v>
      </c>
      <c r="G612" s="1047" t="s">
        <v>21971</v>
      </c>
      <c r="H612" s="1047" t="s">
        <v>21972</v>
      </c>
      <c r="I612" s="1047" t="s">
        <v>19902</v>
      </c>
      <c r="J612" s="1049" t="s">
        <v>21979</v>
      </c>
      <c r="K612" s="1049" t="s">
        <v>21980</v>
      </c>
      <c r="L612" s="1049" t="s">
        <v>21981</v>
      </c>
      <c r="M612" s="1049" t="s">
        <v>21982</v>
      </c>
      <c r="N612" s="1060" t="s">
        <v>20053</v>
      </c>
      <c r="O612" s="1060" t="s">
        <v>398</v>
      </c>
      <c r="P612" s="1060" t="s">
        <v>95</v>
      </c>
      <c r="Q612" s="1052"/>
      <c r="R612" s="1053"/>
    </row>
    <row r="613">
      <c r="A613" s="1046" t="s">
        <v>21983</v>
      </c>
      <c r="B613" s="1047" t="s">
        <v>19941</v>
      </c>
      <c r="C613" s="1047" t="s">
        <v>6457</v>
      </c>
      <c r="D613" s="1047" t="s">
        <v>45</v>
      </c>
      <c r="E613" s="1047" t="s">
        <v>11</v>
      </c>
      <c r="F613" s="1048" t="s">
        <v>15</v>
      </c>
      <c r="G613" s="1047" t="s">
        <v>21971</v>
      </c>
      <c r="H613" s="1047" t="s">
        <v>21972</v>
      </c>
      <c r="I613" s="1047" t="s">
        <v>19902</v>
      </c>
      <c r="J613" s="1049" t="s">
        <v>21984</v>
      </c>
      <c r="K613" s="1049" t="s">
        <v>21985</v>
      </c>
      <c r="L613" s="1049" t="s">
        <v>21986</v>
      </c>
      <c r="M613" s="1049" t="s">
        <v>21987</v>
      </c>
      <c r="N613" s="1060" t="s">
        <v>20053</v>
      </c>
      <c r="O613" s="1060" t="s">
        <v>398</v>
      </c>
      <c r="P613" s="1060" t="s">
        <v>95</v>
      </c>
      <c r="Q613" s="1052"/>
      <c r="R613" s="1053"/>
    </row>
    <row r="614">
      <c r="A614" s="1046" t="s">
        <v>21988</v>
      </c>
      <c r="B614" s="1058" t="s">
        <v>20506</v>
      </c>
      <c r="C614" s="1058" t="s">
        <v>20507</v>
      </c>
      <c r="D614" s="1058" t="s">
        <v>45</v>
      </c>
      <c r="E614" s="1047" t="s">
        <v>20069</v>
      </c>
      <c r="F614" s="1048" t="s">
        <v>15</v>
      </c>
      <c r="G614" s="1047" t="s">
        <v>21971</v>
      </c>
      <c r="H614" s="1047" t="s">
        <v>21972</v>
      </c>
      <c r="I614" s="1047" t="s">
        <v>19902</v>
      </c>
      <c r="J614" s="1054" t="s">
        <v>21989</v>
      </c>
      <c r="K614" s="1049" t="s">
        <v>21990</v>
      </c>
      <c r="L614" s="1054" t="s">
        <v>21991</v>
      </c>
      <c r="M614" s="1054" t="s">
        <v>21992</v>
      </c>
      <c r="N614" s="1060" t="s">
        <v>20053</v>
      </c>
      <c r="O614" s="1060" t="s">
        <v>398</v>
      </c>
      <c r="P614" s="1060" t="s">
        <v>95</v>
      </c>
      <c r="Q614" s="1052"/>
      <c r="R614" s="1053"/>
    </row>
    <row r="615">
      <c r="A615" s="1046" t="s">
        <v>21993</v>
      </c>
      <c r="B615" s="1047" t="s">
        <v>19941</v>
      </c>
      <c r="C615" s="1047" t="s">
        <v>6457</v>
      </c>
      <c r="D615" s="1047" t="s">
        <v>45</v>
      </c>
      <c r="E615" s="1047" t="s">
        <v>11</v>
      </c>
      <c r="F615" s="1048" t="s">
        <v>15</v>
      </c>
      <c r="G615" s="1047" t="s">
        <v>21971</v>
      </c>
      <c r="H615" s="1047" t="s">
        <v>21972</v>
      </c>
      <c r="I615" s="1047" t="s">
        <v>19902</v>
      </c>
      <c r="J615" s="1049" t="s">
        <v>21994</v>
      </c>
      <c r="K615" s="1049" t="s">
        <v>21995</v>
      </c>
      <c r="L615" s="1049" t="s">
        <v>21986</v>
      </c>
      <c r="M615" s="1049" t="s">
        <v>21996</v>
      </c>
      <c r="N615" s="1060" t="s">
        <v>20053</v>
      </c>
      <c r="O615" s="1060" t="s">
        <v>398</v>
      </c>
      <c r="P615" s="1060" t="s">
        <v>95</v>
      </c>
      <c r="Q615" s="1052"/>
      <c r="R615" s="1053"/>
    </row>
    <row r="616">
      <c r="A616" s="1046" t="s">
        <v>21997</v>
      </c>
      <c r="B616" s="1058" t="s">
        <v>21998</v>
      </c>
      <c r="C616" s="1058" t="s">
        <v>85</v>
      </c>
      <c r="D616" s="1048" t="s">
        <v>20056</v>
      </c>
      <c r="E616" s="1047" t="s">
        <v>11</v>
      </c>
      <c r="F616" s="1048" t="s">
        <v>15</v>
      </c>
      <c r="G616" s="1047" t="s">
        <v>21971</v>
      </c>
      <c r="H616" s="1093" t="s">
        <v>21999</v>
      </c>
      <c r="I616" s="1047" t="s">
        <v>19902</v>
      </c>
      <c r="J616" s="1054" t="s">
        <v>22000</v>
      </c>
      <c r="K616" s="1049" t="s">
        <v>22001</v>
      </c>
      <c r="L616" s="1054" t="s">
        <v>22002</v>
      </c>
      <c r="M616" s="1049" t="s">
        <v>22003</v>
      </c>
      <c r="N616" s="1060" t="s">
        <v>20053</v>
      </c>
      <c r="O616" s="1060" t="s">
        <v>398</v>
      </c>
      <c r="P616" s="1060" t="s">
        <v>95</v>
      </c>
      <c r="Q616" s="1052"/>
      <c r="R616" s="1053"/>
    </row>
    <row r="617">
      <c r="A617" s="1046" t="s">
        <v>22004</v>
      </c>
      <c r="B617" s="1058" t="s">
        <v>21998</v>
      </c>
      <c r="C617" s="1058" t="s">
        <v>85</v>
      </c>
      <c r="D617" s="1048" t="s">
        <v>20056</v>
      </c>
      <c r="E617" s="1047" t="s">
        <v>11</v>
      </c>
      <c r="F617" s="1048" t="s">
        <v>15</v>
      </c>
      <c r="G617" s="1047" t="s">
        <v>21971</v>
      </c>
      <c r="H617" s="1093" t="s">
        <v>21999</v>
      </c>
      <c r="I617" s="1047" t="s">
        <v>19902</v>
      </c>
      <c r="J617" s="1054" t="s">
        <v>22005</v>
      </c>
      <c r="K617" s="1049" t="s">
        <v>22006</v>
      </c>
      <c r="L617" s="1054" t="s">
        <v>22007</v>
      </c>
      <c r="M617" s="1054" t="s">
        <v>22008</v>
      </c>
      <c r="N617" s="1060" t="s">
        <v>20053</v>
      </c>
      <c r="O617" s="1060" t="s">
        <v>398</v>
      </c>
      <c r="P617" s="1060" t="s">
        <v>95</v>
      </c>
      <c r="Q617" s="1052"/>
      <c r="R617" s="1053"/>
    </row>
    <row r="618">
      <c r="A618" s="1046" t="s">
        <v>22009</v>
      </c>
      <c r="B618" s="1058" t="s">
        <v>21998</v>
      </c>
      <c r="C618" s="1058" t="s">
        <v>85</v>
      </c>
      <c r="D618" s="1048" t="s">
        <v>20056</v>
      </c>
      <c r="E618" s="1047" t="s">
        <v>11</v>
      </c>
      <c r="F618" s="1048" t="s">
        <v>15</v>
      </c>
      <c r="G618" s="1047" t="s">
        <v>21971</v>
      </c>
      <c r="H618" s="1093" t="s">
        <v>21999</v>
      </c>
      <c r="I618" s="1047" t="s">
        <v>19902</v>
      </c>
      <c r="J618" s="1054" t="s">
        <v>22010</v>
      </c>
      <c r="K618" s="1049" t="s">
        <v>22001</v>
      </c>
      <c r="L618" s="1054" t="s">
        <v>22011</v>
      </c>
      <c r="M618" s="1054" t="s">
        <v>22008</v>
      </c>
      <c r="N618" s="1060" t="s">
        <v>20053</v>
      </c>
      <c r="O618" s="1060" t="s">
        <v>398</v>
      </c>
      <c r="P618" s="1060" t="s">
        <v>95</v>
      </c>
      <c r="Q618" s="1052"/>
      <c r="R618" s="1053"/>
    </row>
    <row r="619">
      <c r="A619" s="1046" t="s">
        <v>22012</v>
      </c>
      <c r="B619" s="1058" t="s">
        <v>21998</v>
      </c>
      <c r="C619" s="1058" t="s">
        <v>85</v>
      </c>
      <c r="D619" s="1048" t="s">
        <v>20056</v>
      </c>
      <c r="E619" s="1047" t="s">
        <v>11</v>
      </c>
      <c r="F619" s="1048" t="s">
        <v>15</v>
      </c>
      <c r="G619" s="1047" t="s">
        <v>21971</v>
      </c>
      <c r="H619" s="1093" t="s">
        <v>21999</v>
      </c>
      <c r="I619" s="1047" t="s">
        <v>19902</v>
      </c>
      <c r="J619" s="1054" t="s">
        <v>22013</v>
      </c>
      <c r="K619" s="1049" t="s">
        <v>22014</v>
      </c>
      <c r="L619" s="1054" t="s">
        <v>22015</v>
      </c>
      <c r="M619" s="1049" t="s">
        <v>22016</v>
      </c>
      <c r="N619" s="1060" t="s">
        <v>20053</v>
      </c>
      <c r="O619" s="1060" t="s">
        <v>398</v>
      </c>
      <c r="P619" s="1060" t="s">
        <v>95</v>
      </c>
      <c r="Q619" s="1052"/>
      <c r="R619" s="1053"/>
    </row>
    <row r="620">
      <c r="A620" s="1046" t="s">
        <v>22017</v>
      </c>
      <c r="B620" s="1058" t="s">
        <v>21998</v>
      </c>
      <c r="C620" s="1058" t="s">
        <v>85</v>
      </c>
      <c r="D620" s="1048" t="s">
        <v>20056</v>
      </c>
      <c r="E620" s="1047" t="s">
        <v>11</v>
      </c>
      <c r="F620" s="1048" t="s">
        <v>15</v>
      </c>
      <c r="G620" s="1047" t="s">
        <v>21971</v>
      </c>
      <c r="H620" s="1093" t="s">
        <v>21999</v>
      </c>
      <c r="I620" s="1047" t="s">
        <v>19902</v>
      </c>
      <c r="J620" s="1049" t="s">
        <v>22018</v>
      </c>
      <c r="K620" s="1049" t="s">
        <v>22014</v>
      </c>
      <c r="L620" s="1054" t="s">
        <v>22019</v>
      </c>
      <c r="M620" s="1049" t="s">
        <v>22020</v>
      </c>
      <c r="N620" s="1060" t="s">
        <v>20053</v>
      </c>
      <c r="O620" s="1060" t="s">
        <v>398</v>
      </c>
      <c r="P620" s="1060" t="s">
        <v>95</v>
      </c>
      <c r="Q620" s="1052"/>
      <c r="R620" s="1053"/>
    </row>
    <row r="621">
      <c r="A621" s="1046" t="s">
        <v>22021</v>
      </c>
      <c r="B621" s="1058" t="s">
        <v>21998</v>
      </c>
      <c r="C621" s="1058" t="s">
        <v>85</v>
      </c>
      <c r="D621" s="1048" t="s">
        <v>20056</v>
      </c>
      <c r="E621" s="1047" t="s">
        <v>11</v>
      </c>
      <c r="F621" s="1048" t="s">
        <v>15</v>
      </c>
      <c r="G621" s="1047" t="s">
        <v>21971</v>
      </c>
      <c r="H621" s="1093" t="s">
        <v>21999</v>
      </c>
      <c r="I621" s="1047" t="s">
        <v>19902</v>
      </c>
      <c r="J621" s="1054" t="s">
        <v>22022</v>
      </c>
      <c r="K621" s="1049" t="s">
        <v>20568</v>
      </c>
      <c r="L621" s="1054" t="s">
        <v>22023</v>
      </c>
      <c r="M621" s="1054" t="s">
        <v>22024</v>
      </c>
      <c r="N621" s="1060" t="s">
        <v>20053</v>
      </c>
      <c r="O621" s="1060" t="s">
        <v>398</v>
      </c>
      <c r="P621" s="1060" t="s">
        <v>95</v>
      </c>
      <c r="Q621" s="1052"/>
      <c r="R621" s="1053"/>
    </row>
    <row r="622">
      <c r="A622" s="1046" t="s">
        <v>22025</v>
      </c>
      <c r="B622" s="1058" t="s">
        <v>21998</v>
      </c>
      <c r="C622" s="1058" t="s">
        <v>85</v>
      </c>
      <c r="D622" s="1048" t="s">
        <v>20056</v>
      </c>
      <c r="E622" s="1047" t="s">
        <v>11</v>
      </c>
      <c r="F622" s="1048" t="s">
        <v>15</v>
      </c>
      <c r="G622" s="1047" t="s">
        <v>21971</v>
      </c>
      <c r="H622" s="1093" t="s">
        <v>21999</v>
      </c>
      <c r="I622" s="1047" t="s">
        <v>19902</v>
      </c>
      <c r="J622" s="1054" t="s">
        <v>22026</v>
      </c>
      <c r="K622" s="1049" t="s">
        <v>22027</v>
      </c>
      <c r="L622" s="1054" t="s">
        <v>22028</v>
      </c>
      <c r="M622" s="1054" t="s">
        <v>22029</v>
      </c>
      <c r="N622" s="1060" t="s">
        <v>20053</v>
      </c>
      <c r="O622" s="1060" t="s">
        <v>398</v>
      </c>
      <c r="P622" s="1060" t="s">
        <v>95</v>
      </c>
      <c r="Q622" s="1052"/>
      <c r="R622" s="1053"/>
    </row>
    <row r="623">
      <c r="A623" s="1046" t="s">
        <v>22030</v>
      </c>
      <c r="B623" s="1058" t="s">
        <v>21998</v>
      </c>
      <c r="C623" s="1058" t="s">
        <v>85</v>
      </c>
      <c r="D623" s="1048" t="s">
        <v>20056</v>
      </c>
      <c r="E623" s="1047" t="s">
        <v>11</v>
      </c>
      <c r="F623" s="1048" t="s">
        <v>15</v>
      </c>
      <c r="G623" s="1047" t="s">
        <v>21971</v>
      </c>
      <c r="H623" s="1093" t="s">
        <v>21999</v>
      </c>
      <c r="I623" s="1047" t="s">
        <v>19902</v>
      </c>
      <c r="J623" s="1054" t="s">
        <v>22031</v>
      </c>
      <c r="K623" s="1049" t="s">
        <v>22027</v>
      </c>
      <c r="L623" s="1054" t="s">
        <v>22032</v>
      </c>
      <c r="M623" s="1054" t="s">
        <v>22029</v>
      </c>
      <c r="N623" s="1060" t="s">
        <v>20053</v>
      </c>
      <c r="O623" s="1060" t="s">
        <v>398</v>
      </c>
      <c r="P623" s="1060" t="s">
        <v>95</v>
      </c>
      <c r="Q623" s="1052"/>
      <c r="R623" s="1053"/>
    </row>
    <row r="624">
      <c r="A624" s="1046" t="s">
        <v>22033</v>
      </c>
      <c r="B624" s="1058" t="s">
        <v>21998</v>
      </c>
      <c r="C624" s="1058" t="s">
        <v>85</v>
      </c>
      <c r="D624" s="1048" t="s">
        <v>20056</v>
      </c>
      <c r="E624" s="1047" t="s">
        <v>11</v>
      </c>
      <c r="F624" s="1048" t="s">
        <v>15</v>
      </c>
      <c r="G624" s="1047" t="s">
        <v>21971</v>
      </c>
      <c r="H624" s="1093" t="s">
        <v>21999</v>
      </c>
      <c r="I624" s="1047" t="s">
        <v>19902</v>
      </c>
      <c r="J624" s="1054" t="s">
        <v>22034</v>
      </c>
      <c r="K624" s="1049" t="s">
        <v>22027</v>
      </c>
      <c r="L624" s="1054" t="s">
        <v>22035</v>
      </c>
      <c r="M624" s="1054" t="s">
        <v>22029</v>
      </c>
      <c r="N624" s="1060" t="s">
        <v>20053</v>
      </c>
      <c r="O624" s="1060" t="s">
        <v>398</v>
      </c>
      <c r="P624" s="1060" t="s">
        <v>95</v>
      </c>
      <c r="Q624" s="1052"/>
      <c r="R624" s="1053"/>
    </row>
    <row r="625">
      <c r="A625" s="1046" t="s">
        <v>22036</v>
      </c>
      <c r="B625" s="1058" t="s">
        <v>21998</v>
      </c>
      <c r="C625" s="1058" t="s">
        <v>85</v>
      </c>
      <c r="D625" s="1048" t="s">
        <v>20056</v>
      </c>
      <c r="E625" s="1047" t="s">
        <v>11</v>
      </c>
      <c r="F625" s="1048" t="s">
        <v>15</v>
      </c>
      <c r="G625" s="1047" t="s">
        <v>21971</v>
      </c>
      <c r="H625" s="1093" t="s">
        <v>21999</v>
      </c>
      <c r="I625" s="1047" t="s">
        <v>19902</v>
      </c>
      <c r="J625" s="1054" t="s">
        <v>22037</v>
      </c>
      <c r="K625" s="1049" t="s">
        <v>22038</v>
      </c>
      <c r="L625" s="1054" t="s">
        <v>22039</v>
      </c>
      <c r="M625" s="1054" t="s">
        <v>22040</v>
      </c>
      <c r="N625" s="1060" t="s">
        <v>20053</v>
      </c>
      <c r="O625" s="1060" t="s">
        <v>398</v>
      </c>
      <c r="P625" s="1060" t="s">
        <v>95</v>
      </c>
      <c r="Q625" s="1052"/>
      <c r="R625" s="1053"/>
    </row>
    <row r="626">
      <c r="A626" s="1046" t="s">
        <v>22041</v>
      </c>
      <c r="B626" s="1058" t="s">
        <v>21998</v>
      </c>
      <c r="C626" s="1058" t="s">
        <v>85</v>
      </c>
      <c r="D626" s="1048" t="s">
        <v>20056</v>
      </c>
      <c r="E626" s="1047" t="s">
        <v>11</v>
      </c>
      <c r="F626" s="1048" t="s">
        <v>15</v>
      </c>
      <c r="G626" s="1047" t="s">
        <v>21971</v>
      </c>
      <c r="H626" s="1093" t="s">
        <v>21999</v>
      </c>
      <c r="I626" s="1047" t="s">
        <v>19902</v>
      </c>
      <c r="J626" s="1054" t="s">
        <v>22042</v>
      </c>
      <c r="K626" s="1049" t="s">
        <v>22038</v>
      </c>
      <c r="L626" s="1054" t="s">
        <v>22043</v>
      </c>
      <c r="M626" s="1054" t="s">
        <v>22040</v>
      </c>
      <c r="N626" s="1060" t="s">
        <v>20053</v>
      </c>
      <c r="O626" s="1060" t="s">
        <v>398</v>
      </c>
      <c r="P626" s="1060" t="s">
        <v>95</v>
      </c>
      <c r="Q626" s="1052"/>
      <c r="R626" s="1053"/>
    </row>
    <row r="627">
      <c r="A627" s="1046" t="s">
        <v>22044</v>
      </c>
      <c r="B627" s="1058" t="s">
        <v>21998</v>
      </c>
      <c r="C627" s="1058" t="s">
        <v>85</v>
      </c>
      <c r="D627" s="1048" t="s">
        <v>20056</v>
      </c>
      <c r="E627" s="1047" t="s">
        <v>11</v>
      </c>
      <c r="F627" s="1048" t="s">
        <v>15</v>
      </c>
      <c r="G627" s="1047" t="s">
        <v>21971</v>
      </c>
      <c r="H627" s="1093" t="s">
        <v>21999</v>
      </c>
      <c r="I627" s="1047" t="s">
        <v>19902</v>
      </c>
      <c r="J627" s="1054" t="s">
        <v>22045</v>
      </c>
      <c r="K627" s="1049" t="s">
        <v>22038</v>
      </c>
      <c r="L627" s="1054" t="s">
        <v>22046</v>
      </c>
      <c r="M627" s="1054" t="s">
        <v>22040</v>
      </c>
      <c r="N627" s="1060" t="s">
        <v>20053</v>
      </c>
      <c r="O627" s="1060" t="s">
        <v>398</v>
      </c>
      <c r="P627" s="1060" t="s">
        <v>95</v>
      </c>
      <c r="Q627" s="1052"/>
      <c r="R627" s="1053"/>
    </row>
    <row r="628">
      <c r="A628" s="1046" t="s">
        <v>22047</v>
      </c>
      <c r="B628" s="1058" t="s">
        <v>21998</v>
      </c>
      <c r="C628" s="1058" t="s">
        <v>85</v>
      </c>
      <c r="D628" s="1048" t="s">
        <v>20056</v>
      </c>
      <c r="E628" s="1047" t="s">
        <v>11</v>
      </c>
      <c r="F628" s="1048" t="s">
        <v>15</v>
      </c>
      <c r="G628" s="1047" t="s">
        <v>21971</v>
      </c>
      <c r="H628" s="1093" t="s">
        <v>21999</v>
      </c>
      <c r="I628" s="1047" t="s">
        <v>19902</v>
      </c>
      <c r="J628" s="1054" t="s">
        <v>22013</v>
      </c>
      <c r="K628" s="1049" t="s">
        <v>22048</v>
      </c>
      <c r="L628" s="1054" t="s">
        <v>22049</v>
      </c>
      <c r="M628" s="1049" t="s">
        <v>22050</v>
      </c>
      <c r="N628" s="1060" t="s">
        <v>20053</v>
      </c>
      <c r="O628" s="1060" t="s">
        <v>398</v>
      </c>
      <c r="P628" s="1060" t="s">
        <v>95</v>
      </c>
      <c r="Q628" s="1052"/>
      <c r="R628" s="1053"/>
    </row>
    <row r="629">
      <c r="A629" s="1046" t="s">
        <v>22051</v>
      </c>
      <c r="B629" s="1058" t="s">
        <v>21998</v>
      </c>
      <c r="C629" s="1058" t="s">
        <v>85</v>
      </c>
      <c r="D629" s="1048" t="s">
        <v>20056</v>
      </c>
      <c r="E629" s="1047" t="s">
        <v>11</v>
      </c>
      <c r="F629" s="1048" t="s">
        <v>15</v>
      </c>
      <c r="G629" s="1047" t="s">
        <v>21971</v>
      </c>
      <c r="H629" s="1093" t="s">
        <v>21999</v>
      </c>
      <c r="I629" s="1047" t="s">
        <v>19902</v>
      </c>
      <c r="J629" s="1054" t="s">
        <v>22013</v>
      </c>
      <c r="K629" s="1049" t="s">
        <v>22052</v>
      </c>
      <c r="L629" s="1054" t="s">
        <v>22053</v>
      </c>
      <c r="M629" s="1049" t="s">
        <v>22054</v>
      </c>
      <c r="N629" s="1060" t="s">
        <v>20053</v>
      </c>
      <c r="O629" s="1060" t="s">
        <v>398</v>
      </c>
      <c r="P629" s="1060" t="s">
        <v>95</v>
      </c>
      <c r="Q629" s="1052"/>
      <c r="R629" s="1053"/>
    </row>
    <row r="630">
      <c r="A630" s="1046" t="s">
        <v>22055</v>
      </c>
      <c r="B630" s="1058" t="s">
        <v>21998</v>
      </c>
      <c r="C630" s="1058" t="s">
        <v>85</v>
      </c>
      <c r="D630" s="1048" t="s">
        <v>20056</v>
      </c>
      <c r="E630" s="1047" t="s">
        <v>11</v>
      </c>
      <c r="F630" s="1048" t="s">
        <v>15</v>
      </c>
      <c r="G630" s="1047" t="s">
        <v>21971</v>
      </c>
      <c r="H630" s="1093" t="s">
        <v>21999</v>
      </c>
      <c r="I630" s="1047" t="s">
        <v>19902</v>
      </c>
      <c r="J630" s="1054" t="s">
        <v>22056</v>
      </c>
      <c r="K630" s="1067" t="s">
        <v>22057</v>
      </c>
      <c r="L630" s="1054" t="s">
        <v>22058</v>
      </c>
      <c r="M630" s="1054" t="s">
        <v>22059</v>
      </c>
      <c r="N630" s="1060" t="s">
        <v>20053</v>
      </c>
      <c r="O630" s="1060" t="s">
        <v>398</v>
      </c>
      <c r="P630" s="1060" t="s">
        <v>95</v>
      </c>
      <c r="Q630" s="1052"/>
      <c r="R630" s="1053"/>
    </row>
    <row r="631">
      <c r="A631" s="1046" t="s">
        <v>22060</v>
      </c>
      <c r="B631" s="1058" t="s">
        <v>21998</v>
      </c>
      <c r="C631" s="1058" t="s">
        <v>85</v>
      </c>
      <c r="D631" s="1048" t="s">
        <v>20056</v>
      </c>
      <c r="E631" s="1047" t="s">
        <v>11</v>
      </c>
      <c r="F631" s="1048" t="s">
        <v>15</v>
      </c>
      <c r="G631" s="1047" t="s">
        <v>21971</v>
      </c>
      <c r="H631" s="1093" t="s">
        <v>21999</v>
      </c>
      <c r="I631" s="1047" t="s">
        <v>19902</v>
      </c>
      <c r="J631" s="1054" t="s">
        <v>22061</v>
      </c>
      <c r="K631" s="1067" t="s">
        <v>22062</v>
      </c>
      <c r="L631" s="1054" t="s">
        <v>22063</v>
      </c>
      <c r="M631" s="1054" t="s">
        <v>22064</v>
      </c>
      <c r="N631" s="1060" t="s">
        <v>20053</v>
      </c>
      <c r="O631" s="1060" t="s">
        <v>398</v>
      </c>
      <c r="P631" s="1060" t="s">
        <v>95</v>
      </c>
      <c r="Q631" s="1052"/>
      <c r="R631" s="1053"/>
    </row>
    <row r="632">
      <c r="A632" s="1046" t="s">
        <v>22065</v>
      </c>
      <c r="B632" s="1058" t="s">
        <v>21998</v>
      </c>
      <c r="C632" s="1058" t="s">
        <v>85</v>
      </c>
      <c r="D632" s="1048" t="s">
        <v>20056</v>
      </c>
      <c r="E632" s="1047" t="s">
        <v>11</v>
      </c>
      <c r="F632" s="1048" t="s">
        <v>15</v>
      </c>
      <c r="G632" s="1047" t="s">
        <v>21971</v>
      </c>
      <c r="H632" s="1093" t="s">
        <v>21999</v>
      </c>
      <c r="I632" s="1047" t="s">
        <v>19902</v>
      </c>
      <c r="J632" s="1054" t="s">
        <v>22066</v>
      </c>
      <c r="K632" s="1067" t="s">
        <v>22067</v>
      </c>
      <c r="L632" s="1054" t="s">
        <v>22068</v>
      </c>
      <c r="M632" s="1054" t="s">
        <v>22069</v>
      </c>
      <c r="N632" s="1060" t="s">
        <v>20053</v>
      </c>
      <c r="O632" s="1060" t="s">
        <v>398</v>
      </c>
      <c r="P632" s="1060" t="s">
        <v>95</v>
      </c>
      <c r="Q632" s="1052"/>
      <c r="R632" s="1053"/>
    </row>
    <row r="633">
      <c r="A633" s="1046" t="s">
        <v>22070</v>
      </c>
      <c r="B633" s="1058" t="s">
        <v>21998</v>
      </c>
      <c r="C633" s="1058" t="s">
        <v>85</v>
      </c>
      <c r="D633" s="1048" t="s">
        <v>20056</v>
      </c>
      <c r="E633" s="1047" t="s">
        <v>11</v>
      </c>
      <c r="F633" s="1048" t="s">
        <v>15</v>
      </c>
      <c r="G633" s="1047" t="s">
        <v>21971</v>
      </c>
      <c r="H633" s="1093" t="s">
        <v>21999</v>
      </c>
      <c r="I633" s="1047" t="s">
        <v>19902</v>
      </c>
      <c r="J633" s="1054" t="s">
        <v>22071</v>
      </c>
      <c r="K633" s="1049" t="s">
        <v>22072</v>
      </c>
      <c r="L633" s="1054" t="s">
        <v>22073</v>
      </c>
      <c r="M633" s="1054" t="s">
        <v>22074</v>
      </c>
      <c r="N633" s="1060" t="s">
        <v>20053</v>
      </c>
      <c r="O633" s="1060" t="s">
        <v>398</v>
      </c>
      <c r="P633" s="1060" t="s">
        <v>95</v>
      </c>
      <c r="Q633" s="1052"/>
      <c r="R633" s="1053"/>
    </row>
    <row r="634">
      <c r="A634" s="1046" t="s">
        <v>22075</v>
      </c>
      <c r="B634" s="1058" t="s">
        <v>21998</v>
      </c>
      <c r="C634" s="1058" t="s">
        <v>85</v>
      </c>
      <c r="D634" s="1048" t="s">
        <v>20056</v>
      </c>
      <c r="E634" s="1047" t="s">
        <v>11</v>
      </c>
      <c r="F634" s="1048" t="s">
        <v>15</v>
      </c>
      <c r="G634" s="1047" t="s">
        <v>21971</v>
      </c>
      <c r="H634" s="1093" t="s">
        <v>21999</v>
      </c>
      <c r="I634" s="1047" t="s">
        <v>19902</v>
      </c>
      <c r="J634" s="1054" t="s">
        <v>22076</v>
      </c>
      <c r="K634" s="1049" t="s">
        <v>22077</v>
      </c>
      <c r="L634" s="1054" t="s">
        <v>22078</v>
      </c>
      <c r="M634" s="1054" t="s">
        <v>22074</v>
      </c>
      <c r="N634" s="1060" t="s">
        <v>20053</v>
      </c>
      <c r="O634" s="1060" t="s">
        <v>398</v>
      </c>
      <c r="P634" s="1060" t="s">
        <v>95</v>
      </c>
      <c r="Q634" s="1052"/>
      <c r="R634" s="1053"/>
    </row>
    <row r="635">
      <c r="A635" s="1046" t="s">
        <v>22079</v>
      </c>
      <c r="B635" s="1058" t="s">
        <v>21998</v>
      </c>
      <c r="C635" s="1058" t="s">
        <v>85</v>
      </c>
      <c r="D635" s="1048" t="s">
        <v>20056</v>
      </c>
      <c r="E635" s="1047" t="s">
        <v>11</v>
      </c>
      <c r="F635" s="1048" t="s">
        <v>15</v>
      </c>
      <c r="G635" s="1047" t="s">
        <v>21971</v>
      </c>
      <c r="H635" s="1093" t="s">
        <v>21999</v>
      </c>
      <c r="I635" s="1047" t="s">
        <v>19902</v>
      </c>
      <c r="J635" s="1054" t="s">
        <v>22080</v>
      </c>
      <c r="K635" s="1049" t="s">
        <v>22077</v>
      </c>
      <c r="L635" s="1054" t="s">
        <v>22081</v>
      </c>
      <c r="M635" s="1054" t="s">
        <v>22074</v>
      </c>
      <c r="N635" s="1060" t="s">
        <v>20053</v>
      </c>
      <c r="O635" s="1060" t="s">
        <v>398</v>
      </c>
      <c r="P635" s="1060" t="s">
        <v>95</v>
      </c>
      <c r="Q635" s="1052"/>
      <c r="R635" s="1053"/>
    </row>
    <row r="636">
      <c r="A636" s="1046" t="s">
        <v>22082</v>
      </c>
      <c r="B636" s="1058" t="s">
        <v>21998</v>
      </c>
      <c r="C636" s="1058" t="s">
        <v>85</v>
      </c>
      <c r="D636" s="1048" t="s">
        <v>20056</v>
      </c>
      <c r="E636" s="1047" t="s">
        <v>11</v>
      </c>
      <c r="F636" s="1048" t="s">
        <v>15</v>
      </c>
      <c r="G636" s="1047" t="s">
        <v>21971</v>
      </c>
      <c r="H636" s="1093" t="s">
        <v>21999</v>
      </c>
      <c r="I636" s="1047" t="s">
        <v>19902</v>
      </c>
      <c r="J636" s="1054" t="s">
        <v>22083</v>
      </c>
      <c r="K636" s="1049" t="s">
        <v>22084</v>
      </c>
      <c r="L636" s="1054" t="s">
        <v>22085</v>
      </c>
      <c r="M636" s="1054" t="s">
        <v>22086</v>
      </c>
      <c r="N636" s="1060" t="s">
        <v>20053</v>
      </c>
      <c r="O636" s="1060" t="s">
        <v>398</v>
      </c>
      <c r="P636" s="1060" t="s">
        <v>95</v>
      </c>
      <c r="Q636" s="1052"/>
      <c r="R636" s="1053"/>
    </row>
    <row r="637">
      <c r="A637" s="1046" t="s">
        <v>22087</v>
      </c>
      <c r="B637" s="1058" t="s">
        <v>21998</v>
      </c>
      <c r="C637" s="1058" t="s">
        <v>85</v>
      </c>
      <c r="D637" s="1048" t="s">
        <v>20056</v>
      </c>
      <c r="E637" s="1047" t="s">
        <v>11</v>
      </c>
      <c r="F637" s="1048" t="s">
        <v>15</v>
      </c>
      <c r="G637" s="1047" t="s">
        <v>21971</v>
      </c>
      <c r="H637" s="1093" t="s">
        <v>21999</v>
      </c>
      <c r="I637" s="1047" t="s">
        <v>19902</v>
      </c>
      <c r="J637" s="1054" t="s">
        <v>22088</v>
      </c>
      <c r="K637" s="1049" t="s">
        <v>22089</v>
      </c>
      <c r="L637" s="1054" t="s">
        <v>22090</v>
      </c>
      <c r="M637" s="1054" t="s">
        <v>22086</v>
      </c>
      <c r="N637" s="1060" t="s">
        <v>20053</v>
      </c>
      <c r="O637" s="1060" t="s">
        <v>398</v>
      </c>
      <c r="P637" s="1060" t="s">
        <v>95</v>
      </c>
      <c r="Q637" s="1052"/>
      <c r="R637" s="1053"/>
    </row>
    <row r="638">
      <c r="A638" s="1046" t="s">
        <v>22091</v>
      </c>
      <c r="B638" s="1058" t="s">
        <v>21998</v>
      </c>
      <c r="C638" s="1058" t="s">
        <v>85</v>
      </c>
      <c r="D638" s="1048" t="s">
        <v>20056</v>
      </c>
      <c r="E638" s="1047" t="s">
        <v>11</v>
      </c>
      <c r="F638" s="1048" t="s">
        <v>15</v>
      </c>
      <c r="G638" s="1047" t="s">
        <v>21971</v>
      </c>
      <c r="H638" s="1093" t="s">
        <v>21999</v>
      </c>
      <c r="I638" s="1047" t="s">
        <v>19902</v>
      </c>
      <c r="J638" s="1054" t="s">
        <v>22092</v>
      </c>
      <c r="K638" s="1049" t="s">
        <v>22089</v>
      </c>
      <c r="L638" s="1054" t="s">
        <v>22090</v>
      </c>
      <c r="M638" s="1054" t="s">
        <v>22086</v>
      </c>
      <c r="N638" s="1060" t="s">
        <v>20053</v>
      </c>
      <c r="O638" s="1060" t="s">
        <v>398</v>
      </c>
      <c r="P638" s="1060" t="s">
        <v>95</v>
      </c>
      <c r="Q638" s="1052"/>
      <c r="R638" s="1053"/>
    </row>
    <row r="639">
      <c r="A639" s="1046" t="s">
        <v>22093</v>
      </c>
      <c r="B639" s="1058" t="s">
        <v>21998</v>
      </c>
      <c r="C639" s="1058" t="s">
        <v>85</v>
      </c>
      <c r="D639" s="1048" t="s">
        <v>20056</v>
      </c>
      <c r="E639" s="1047" t="s">
        <v>11</v>
      </c>
      <c r="F639" s="1048" t="s">
        <v>15</v>
      </c>
      <c r="G639" s="1047" t="s">
        <v>21971</v>
      </c>
      <c r="H639" s="1093" t="s">
        <v>21999</v>
      </c>
      <c r="I639" s="1047" t="s">
        <v>19902</v>
      </c>
      <c r="J639" s="1054" t="s">
        <v>22094</v>
      </c>
      <c r="K639" s="1049" t="s">
        <v>22095</v>
      </c>
      <c r="L639" s="1054" t="s">
        <v>22096</v>
      </c>
      <c r="M639" s="1054" t="s">
        <v>22097</v>
      </c>
      <c r="N639" s="1060" t="s">
        <v>20053</v>
      </c>
      <c r="O639" s="1060" t="s">
        <v>398</v>
      </c>
      <c r="P639" s="1060" t="s">
        <v>95</v>
      </c>
      <c r="Q639" s="1052"/>
      <c r="R639" s="1053"/>
    </row>
    <row r="640">
      <c r="A640" s="1046" t="s">
        <v>22098</v>
      </c>
      <c r="B640" s="1058" t="s">
        <v>21998</v>
      </c>
      <c r="C640" s="1058" t="s">
        <v>85</v>
      </c>
      <c r="D640" s="1048" t="s">
        <v>20056</v>
      </c>
      <c r="E640" s="1047" t="s">
        <v>11</v>
      </c>
      <c r="F640" s="1048" t="s">
        <v>15</v>
      </c>
      <c r="G640" s="1047" t="s">
        <v>21971</v>
      </c>
      <c r="H640" s="1093" t="s">
        <v>21999</v>
      </c>
      <c r="I640" s="1047" t="s">
        <v>19902</v>
      </c>
      <c r="J640" s="1054" t="s">
        <v>22099</v>
      </c>
      <c r="K640" s="1049" t="s">
        <v>22100</v>
      </c>
      <c r="L640" s="1054" t="s">
        <v>22101</v>
      </c>
      <c r="M640" s="1054" t="s">
        <v>22102</v>
      </c>
      <c r="N640" s="1060" t="s">
        <v>20053</v>
      </c>
      <c r="O640" s="1060" t="s">
        <v>398</v>
      </c>
      <c r="P640" s="1060" t="s">
        <v>95</v>
      </c>
      <c r="Q640" s="1052"/>
      <c r="R640" s="1053"/>
    </row>
    <row r="641">
      <c r="A641" s="1046" t="s">
        <v>22103</v>
      </c>
      <c r="B641" s="1058" t="s">
        <v>21998</v>
      </c>
      <c r="C641" s="1058" t="s">
        <v>85</v>
      </c>
      <c r="D641" s="1058" t="s">
        <v>20056</v>
      </c>
      <c r="E641" s="1047" t="s">
        <v>11</v>
      </c>
      <c r="F641" s="1048" t="s">
        <v>15</v>
      </c>
      <c r="G641" s="1047" t="s">
        <v>21971</v>
      </c>
      <c r="H641" s="1093" t="s">
        <v>21999</v>
      </c>
      <c r="I641" s="1047" t="s">
        <v>19902</v>
      </c>
      <c r="J641" s="1054" t="s">
        <v>20602</v>
      </c>
      <c r="K641" s="1049" t="s">
        <v>22104</v>
      </c>
      <c r="L641" s="1054" t="s">
        <v>22002</v>
      </c>
      <c r="M641" s="1054" t="s">
        <v>22105</v>
      </c>
      <c r="N641" s="1060" t="s">
        <v>20053</v>
      </c>
      <c r="O641" s="1060" t="s">
        <v>398</v>
      </c>
      <c r="P641" s="1060" t="s">
        <v>95</v>
      </c>
      <c r="Q641" s="1052"/>
      <c r="R641" s="1053"/>
    </row>
    <row r="642">
      <c r="A642" s="1046" t="s">
        <v>22106</v>
      </c>
      <c r="B642" s="1058" t="s">
        <v>21998</v>
      </c>
      <c r="C642" s="1058" t="s">
        <v>85</v>
      </c>
      <c r="D642" s="1048" t="s">
        <v>20056</v>
      </c>
      <c r="E642" s="1047" t="s">
        <v>11</v>
      </c>
      <c r="F642" s="1048" t="s">
        <v>15</v>
      </c>
      <c r="G642" s="1047" t="s">
        <v>21971</v>
      </c>
      <c r="H642" s="1093" t="s">
        <v>21999</v>
      </c>
      <c r="I642" s="1047" t="s">
        <v>19902</v>
      </c>
      <c r="J642" s="1049" t="s">
        <v>20614</v>
      </c>
      <c r="K642" s="1049" t="s">
        <v>22107</v>
      </c>
      <c r="L642" s="1049" t="s">
        <v>22108</v>
      </c>
      <c r="M642" s="1049" t="s">
        <v>22109</v>
      </c>
      <c r="N642" s="1060" t="s">
        <v>19907</v>
      </c>
      <c r="O642" s="1060" t="s">
        <v>398</v>
      </c>
      <c r="P642" s="1060" t="s">
        <v>95</v>
      </c>
      <c r="Q642" s="1052"/>
      <c r="R642" s="1053"/>
    </row>
    <row r="643">
      <c r="A643" s="1046" t="s">
        <v>22110</v>
      </c>
      <c r="B643" s="1058" t="s">
        <v>21998</v>
      </c>
      <c r="C643" s="1058" t="s">
        <v>85</v>
      </c>
      <c r="D643" s="1058" t="s">
        <v>20056</v>
      </c>
      <c r="E643" s="1047" t="s">
        <v>11</v>
      </c>
      <c r="F643" s="1048" t="s">
        <v>15</v>
      </c>
      <c r="G643" s="1047" t="s">
        <v>21971</v>
      </c>
      <c r="H643" s="1093" t="s">
        <v>21999</v>
      </c>
      <c r="I643" s="1047" t="s">
        <v>19902</v>
      </c>
      <c r="J643" s="1054" t="s">
        <v>22111</v>
      </c>
      <c r="K643" s="1049" t="s">
        <v>22112</v>
      </c>
      <c r="L643" s="1054" t="s">
        <v>22113</v>
      </c>
      <c r="M643" s="1054" t="s">
        <v>22114</v>
      </c>
      <c r="N643" s="1060" t="s">
        <v>19907</v>
      </c>
      <c r="O643" s="1060" t="s">
        <v>398</v>
      </c>
      <c r="P643" s="1060" t="s">
        <v>95</v>
      </c>
      <c r="Q643" s="1052"/>
      <c r="R643" s="1053"/>
    </row>
    <row r="644">
      <c r="A644" s="1046" t="s">
        <v>22115</v>
      </c>
      <c r="B644" s="1058" t="s">
        <v>21998</v>
      </c>
      <c r="C644" s="1058" t="s">
        <v>85</v>
      </c>
      <c r="D644" s="1048" t="s">
        <v>20056</v>
      </c>
      <c r="E644" s="1047" t="s">
        <v>11</v>
      </c>
      <c r="F644" s="1048" t="s">
        <v>15</v>
      </c>
      <c r="G644" s="1047" t="s">
        <v>21971</v>
      </c>
      <c r="H644" s="1093" t="s">
        <v>21999</v>
      </c>
      <c r="I644" s="1047" t="s">
        <v>19902</v>
      </c>
      <c r="J644" s="1049" t="s">
        <v>22116</v>
      </c>
      <c r="K644" s="1049" t="s">
        <v>20623</v>
      </c>
      <c r="L644" s="1049" t="s">
        <v>22117</v>
      </c>
      <c r="M644" s="1049" t="s">
        <v>22118</v>
      </c>
      <c r="N644" s="1060" t="s">
        <v>19907</v>
      </c>
      <c r="O644" s="1060" t="s">
        <v>398</v>
      </c>
      <c r="P644" s="1060" t="s">
        <v>95</v>
      </c>
      <c r="Q644" s="1052"/>
      <c r="R644" s="1053"/>
    </row>
    <row r="645">
      <c r="A645" s="1046" t="s">
        <v>22119</v>
      </c>
      <c r="B645" s="1063" t="s">
        <v>21998</v>
      </c>
      <c r="C645" s="1063" t="s">
        <v>85</v>
      </c>
      <c r="D645" s="1047" t="s">
        <v>20056</v>
      </c>
      <c r="E645" s="1047" t="s">
        <v>11</v>
      </c>
      <c r="F645" s="1048" t="s">
        <v>15</v>
      </c>
      <c r="G645" s="1047" t="s">
        <v>21971</v>
      </c>
      <c r="H645" s="1093" t="s">
        <v>21999</v>
      </c>
      <c r="I645" s="1047" t="s">
        <v>19902</v>
      </c>
      <c r="J645" s="1049" t="s">
        <v>22116</v>
      </c>
      <c r="K645" s="1049" t="s">
        <v>22120</v>
      </c>
      <c r="L645" s="1049" t="s">
        <v>22121</v>
      </c>
      <c r="M645" s="1049" t="s">
        <v>22122</v>
      </c>
      <c r="N645" s="1060" t="s">
        <v>19907</v>
      </c>
      <c r="O645" s="1060" t="s">
        <v>398</v>
      </c>
      <c r="P645" s="1060" t="s">
        <v>95</v>
      </c>
      <c r="Q645" s="1052"/>
      <c r="R645" s="1053"/>
    </row>
    <row r="646">
      <c r="A646" s="1046" t="s">
        <v>22123</v>
      </c>
      <c r="B646" s="1062" t="s">
        <v>21998</v>
      </c>
      <c r="C646" s="1058" t="s">
        <v>85</v>
      </c>
      <c r="D646" s="1047" t="s">
        <v>20056</v>
      </c>
      <c r="E646" s="1047" t="s">
        <v>11</v>
      </c>
      <c r="F646" s="1048" t="s">
        <v>15</v>
      </c>
      <c r="G646" s="1047" t="s">
        <v>21971</v>
      </c>
      <c r="H646" s="1093" t="s">
        <v>21999</v>
      </c>
      <c r="I646" s="1047" t="s">
        <v>19661</v>
      </c>
      <c r="J646" s="1054" t="s">
        <v>22124</v>
      </c>
      <c r="K646" s="1049" t="s">
        <v>22001</v>
      </c>
      <c r="L646" s="1054" t="s">
        <v>22125</v>
      </c>
      <c r="M646" s="1049" t="s">
        <v>22003</v>
      </c>
      <c r="N646" s="1060" t="s">
        <v>20053</v>
      </c>
      <c r="O646" s="1060" t="s">
        <v>398</v>
      </c>
      <c r="P646" s="1060" t="s">
        <v>95</v>
      </c>
      <c r="Q646" s="1052"/>
      <c r="R646" s="1053"/>
    </row>
    <row r="647">
      <c r="A647" s="1046" t="s">
        <v>22126</v>
      </c>
      <c r="B647" s="1063" t="s">
        <v>21998</v>
      </c>
      <c r="C647" s="1058" t="s">
        <v>85</v>
      </c>
      <c r="D647" s="1047" t="s">
        <v>20056</v>
      </c>
      <c r="E647" s="1047" t="s">
        <v>11</v>
      </c>
      <c r="F647" s="1048" t="s">
        <v>15</v>
      </c>
      <c r="G647" s="1047" t="s">
        <v>21971</v>
      </c>
      <c r="H647" s="1093" t="s">
        <v>21999</v>
      </c>
      <c r="I647" s="1047" t="s">
        <v>19661</v>
      </c>
      <c r="J647" s="1054" t="s">
        <v>22127</v>
      </c>
      <c r="K647" s="1049" t="s">
        <v>22006</v>
      </c>
      <c r="L647" s="1054" t="s">
        <v>22007</v>
      </c>
      <c r="M647" s="1054" t="s">
        <v>22008</v>
      </c>
      <c r="N647" s="1060" t="s">
        <v>20053</v>
      </c>
      <c r="O647" s="1060" t="s">
        <v>398</v>
      </c>
      <c r="P647" s="1060" t="s">
        <v>95</v>
      </c>
      <c r="Q647" s="1052"/>
      <c r="R647" s="1053"/>
    </row>
    <row r="648">
      <c r="A648" s="1046" t="s">
        <v>22128</v>
      </c>
      <c r="B648" s="1063" t="s">
        <v>21998</v>
      </c>
      <c r="C648" s="1058" t="s">
        <v>85</v>
      </c>
      <c r="D648" s="1047" t="s">
        <v>20056</v>
      </c>
      <c r="E648" s="1047" t="s">
        <v>11</v>
      </c>
      <c r="F648" s="1048" t="s">
        <v>15</v>
      </c>
      <c r="G648" s="1047" t="s">
        <v>21971</v>
      </c>
      <c r="H648" s="1093" t="s">
        <v>21999</v>
      </c>
      <c r="I648" s="1047" t="s">
        <v>19661</v>
      </c>
      <c r="J648" s="1054" t="s">
        <v>22129</v>
      </c>
      <c r="K648" s="1049" t="s">
        <v>22001</v>
      </c>
      <c r="L648" s="1054" t="s">
        <v>22011</v>
      </c>
      <c r="M648" s="1054" t="s">
        <v>22008</v>
      </c>
      <c r="N648" s="1060" t="s">
        <v>20053</v>
      </c>
      <c r="O648" s="1060" t="s">
        <v>398</v>
      </c>
      <c r="P648" s="1060" t="s">
        <v>95</v>
      </c>
      <c r="Q648" s="1052"/>
      <c r="R648" s="1053"/>
    </row>
    <row r="649">
      <c r="A649" s="1046" t="s">
        <v>22130</v>
      </c>
      <c r="B649" s="1063" t="s">
        <v>21998</v>
      </c>
      <c r="C649" s="1058" t="s">
        <v>85</v>
      </c>
      <c r="D649" s="1047" t="s">
        <v>20056</v>
      </c>
      <c r="E649" s="1047" t="s">
        <v>11</v>
      </c>
      <c r="F649" s="1048" t="s">
        <v>15</v>
      </c>
      <c r="G649" s="1047" t="s">
        <v>21971</v>
      </c>
      <c r="H649" s="1093" t="s">
        <v>21999</v>
      </c>
      <c r="I649" s="1047" t="s">
        <v>19661</v>
      </c>
      <c r="J649" s="1054" t="s">
        <v>22013</v>
      </c>
      <c r="K649" s="1049" t="s">
        <v>22014</v>
      </c>
      <c r="L649" s="1054" t="s">
        <v>22131</v>
      </c>
      <c r="M649" s="1049" t="s">
        <v>22016</v>
      </c>
      <c r="N649" s="1060" t="s">
        <v>20053</v>
      </c>
      <c r="O649" s="1060" t="s">
        <v>398</v>
      </c>
      <c r="P649" s="1060" t="s">
        <v>95</v>
      </c>
      <c r="Q649" s="1052"/>
      <c r="R649" s="1053"/>
    </row>
    <row r="650">
      <c r="A650" s="1046" t="s">
        <v>22132</v>
      </c>
      <c r="B650" s="1063" t="s">
        <v>21998</v>
      </c>
      <c r="C650" s="1058" t="s">
        <v>85</v>
      </c>
      <c r="D650" s="1047" t="s">
        <v>20056</v>
      </c>
      <c r="E650" s="1047" t="s">
        <v>11</v>
      </c>
      <c r="F650" s="1048" t="s">
        <v>15</v>
      </c>
      <c r="G650" s="1047" t="s">
        <v>21971</v>
      </c>
      <c r="H650" s="1093" t="s">
        <v>21999</v>
      </c>
      <c r="I650" s="1047" t="s">
        <v>19661</v>
      </c>
      <c r="J650" s="1049" t="s">
        <v>22133</v>
      </c>
      <c r="K650" s="1049" t="s">
        <v>22014</v>
      </c>
      <c r="L650" s="1054" t="s">
        <v>22019</v>
      </c>
      <c r="M650" s="1049" t="s">
        <v>22020</v>
      </c>
      <c r="N650" s="1060" t="s">
        <v>20053</v>
      </c>
      <c r="O650" s="1060" t="s">
        <v>398</v>
      </c>
      <c r="P650" s="1060" t="s">
        <v>95</v>
      </c>
      <c r="Q650" s="1052"/>
      <c r="R650" s="1053"/>
    </row>
    <row r="651">
      <c r="A651" s="1046" t="s">
        <v>22134</v>
      </c>
      <c r="B651" s="1058" t="s">
        <v>21998</v>
      </c>
      <c r="C651" s="1058" t="s">
        <v>85</v>
      </c>
      <c r="D651" s="1048" t="s">
        <v>20056</v>
      </c>
      <c r="E651" s="1047" t="s">
        <v>11</v>
      </c>
      <c r="F651" s="1048" t="s">
        <v>15</v>
      </c>
      <c r="G651" s="1047" t="s">
        <v>21971</v>
      </c>
      <c r="H651" s="1093" t="s">
        <v>21999</v>
      </c>
      <c r="I651" s="1047" t="s">
        <v>19661</v>
      </c>
      <c r="J651" s="1054" t="s">
        <v>22135</v>
      </c>
      <c r="K651" s="1049" t="s">
        <v>22014</v>
      </c>
      <c r="L651" s="1054" t="s">
        <v>22136</v>
      </c>
      <c r="M651" s="1054" t="s">
        <v>22137</v>
      </c>
      <c r="N651" s="1060" t="s">
        <v>20053</v>
      </c>
      <c r="O651" s="1060" t="s">
        <v>398</v>
      </c>
      <c r="P651" s="1060" t="s">
        <v>95</v>
      </c>
      <c r="Q651" s="1052"/>
      <c r="R651" s="1053"/>
    </row>
    <row r="652">
      <c r="A652" s="1046" t="s">
        <v>22138</v>
      </c>
      <c r="B652" s="1063" t="s">
        <v>21998</v>
      </c>
      <c r="C652" s="1058" t="s">
        <v>85</v>
      </c>
      <c r="D652" s="1047" t="s">
        <v>20056</v>
      </c>
      <c r="E652" s="1047" t="s">
        <v>11</v>
      </c>
      <c r="F652" s="1048" t="s">
        <v>15</v>
      </c>
      <c r="G652" s="1047" t="s">
        <v>21971</v>
      </c>
      <c r="H652" s="1093" t="s">
        <v>21999</v>
      </c>
      <c r="I652" s="1047" t="s">
        <v>19661</v>
      </c>
      <c r="J652" s="1054" t="s">
        <v>20602</v>
      </c>
      <c r="K652" s="1049" t="s">
        <v>20568</v>
      </c>
      <c r="L652" s="1054" t="s">
        <v>22139</v>
      </c>
      <c r="M652" s="1054" t="s">
        <v>22140</v>
      </c>
      <c r="N652" s="1060" t="s">
        <v>20053</v>
      </c>
      <c r="O652" s="1060" t="s">
        <v>398</v>
      </c>
      <c r="P652" s="1060" t="s">
        <v>95</v>
      </c>
      <c r="Q652" s="1052"/>
      <c r="R652" s="1053"/>
    </row>
    <row r="653">
      <c r="A653" s="1046" t="s">
        <v>22141</v>
      </c>
      <c r="B653" s="1063" t="s">
        <v>21998</v>
      </c>
      <c r="C653" s="1058" t="s">
        <v>85</v>
      </c>
      <c r="D653" s="1047" t="s">
        <v>20056</v>
      </c>
      <c r="E653" s="1047" t="s">
        <v>11</v>
      </c>
      <c r="F653" s="1048" t="s">
        <v>15</v>
      </c>
      <c r="G653" s="1047" t="s">
        <v>21971</v>
      </c>
      <c r="H653" s="1093" t="s">
        <v>21999</v>
      </c>
      <c r="I653" s="1047" t="s">
        <v>19661</v>
      </c>
      <c r="J653" s="1054" t="s">
        <v>22142</v>
      </c>
      <c r="K653" s="1049" t="s">
        <v>22027</v>
      </c>
      <c r="L653" s="1054" t="s">
        <v>22143</v>
      </c>
      <c r="M653" s="1054" t="s">
        <v>22029</v>
      </c>
      <c r="N653" s="1060" t="s">
        <v>20053</v>
      </c>
      <c r="O653" s="1060" t="s">
        <v>398</v>
      </c>
      <c r="P653" s="1060" t="s">
        <v>95</v>
      </c>
      <c r="Q653" s="1052"/>
      <c r="R653" s="1053"/>
    </row>
    <row r="654">
      <c r="A654" s="1046" t="s">
        <v>22144</v>
      </c>
      <c r="B654" s="1063" t="s">
        <v>21998</v>
      </c>
      <c r="C654" s="1058" t="s">
        <v>85</v>
      </c>
      <c r="D654" s="1047" t="s">
        <v>20056</v>
      </c>
      <c r="E654" s="1047" t="s">
        <v>11</v>
      </c>
      <c r="F654" s="1048" t="s">
        <v>15</v>
      </c>
      <c r="G654" s="1047" t="s">
        <v>21971</v>
      </c>
      <c r="H654" s="1093" t="s">
        <v>21999</v>
      </c>
      <c r="I654" s="1047" t="s">
        <v>19661</v>
      </c>
      <c r="J654" s="1054" t="s">
        <v>22145</v>
      </c>
      <c r="K654" s="1049" t="s">
        <v>22027</v>
      </c>
      <c r="L654" s="1054" t="s">
        <v>22032</v>
      </c>
      <c r="M654" s="1054" t="s">
        <v>22029</v>
      </c>
      <c r="N654" s="1060" t="s">
        <v>20053</v>
      </c>
      <c r="O654" s="1060" t="s">
        <v>398</v>
      </c>
      <c r="P654" s="1060" t="s">
        <v>95</v>
      </c>
      <c r="Q654" s="1052"/>
      <c r="R654" s="1053"/>
    </row>
    <row r="655">
      <c r="A655" s="1046" t="s">
        <v>22146</v>
      </c>
      <c r="B655" s="1058" t="s">
        <v>21998</v>
      </c>
      <c r="C655" s="1058" t="s">
        <v>85</v>
      </c>
      <c r="D655" s="1048" t="s">
        <v>20056</v>
      </c>
      <c r="E655" s="1047" t="s">
        <v>11</v>
      </c>
      <c r="F655" s="1048" t="s">
        <v>15</v>
      </c>
      <c r="G655" s="1047" t="s">
        <v>21971</v>
      </c>
      <c r="H655" s="1093" t="s">
        <v>21999</v>
      </c>
      <c r="I655" s="1047" t="s">
        <v>19661</v>
      </c>
      <c r="J655" s="1054" t="s">
        <v>22147</v>
      </c>
      <c r="K655" s="1049" t="s">
        <v>22027</v>
      </c>
      <c r="L655" s="1054" t="s">
        <v>22035</v>
      </c>
      <c r="M655" s="1054" t="s">
        <v>22029</v>
      </c>
      <c r="N655" s="1060" t="s">
        <v>20053</v>
      </c>
      <c r="O655" s="1060" t="s">
        <v>398</v>
      </c>
      <c r="P655" s="1060" t="s">
        <v>95</v>
      </c>
      <c r="Q655" s="1052"/>
      <c r="R655" s="1053"/>
    </row>
    <row r="656">
      <c r="A656" s="1046" t="s">
        <v>22148</v>
      </c>
      <c r="B656" s="1063" t="s">
        <v>21998</v>
      </c>
      <c r="C656" s="1058" t="s">
        <v>85</v>
      </c>
      <c r="D656" s="1047" t="s">
        <v>20056</v>
      </c>
      <c r="E656" s="1047" t="s">
        <v>11</v>
      </c>
      <c r="F656" s="1048" t="s">
        <v>15</v>
      </c>
      <c r="G656" s="1047" t="s">
        <v>21971</v>
      </c>
      <c r="H656" s="1093" t="s">
        <v>21999</v>
      </c>
      <c r="I656" s="1047" t="s">
        <v>19661</v>
      </c>
      <c r="J656" s="1054" t="s">
        <v>22149</v>
      </c>
      <c r="K656" s="1049" t="s">
        <v>22038</v>
      </c>
      <c r="L656" s="1054" t="s">
        <v>22150</v>
      </c>
      <c r="M656" s="1054" t="s">
        <v>22040</v>
      </c>
      <c r="N656" s="1060" t="s">
        <v>20053</v>
      </c>
      <c r="O656" s="1060" t="s">
        <v>398</v>
      </c>
      <c r="P656" s="1060" t="s">
        <v>95</v>
      </c>
      <c r="Q656" s="1052"/>
      <c r="R656" s="1053"/>
    </row>
    <row r="657">
      <c r="A657" s="1046" t="s">
        <v>22151</v>
      </c>
      <c r="B657" s="1063" t="s">
        <v>21998</v>
      </c>
      <c r="C657" s="1058" t="s">
        <v>85</v>
      </c>
      <c r="D657" s="1047" t="s">
        <v>20056</v>
      </c>
      <c r="E657" s="1047" t="s">
        <v>11</v>
      </c>
      <c r="F657" s="1048" t="s">
        <v>15</v>
      </c>
      <c r="G657" s="1047" t="s">
        <v>21971</v>
      </c>
      <c r="H657" s="1093" t="s">
        <v>21999</v>
      </c>
      <c r="I657" s="1047" t="s">
        <v>19661</v>
      </c>
      <c r="J657" s="1054" t="s">
        <v>22152</v>
      </c>
      <c r="K657" s="1049" t="s">
        <v>22038</v>
      </c>
      <c r="L657" s="1054" t="s">
        <v>22043</v>
      </c>
      <c r="M657" s="1054" t="s">
        <v>22040</v>
      </c>
      <c r="N657" s="1060" t="s">
        <v>20053</v>
      </c>
      <c r="O657" s="1060" t="s">
        <v>398</v>
      </c>
      <c r="P657" s="1060" t="s">
        <v>95</v>
      </c>
      <c r="Q657" s="1052"/>
      <c r="R657" s="1053"/>
    </row>
    <row r="658">
      <c r="A658" s="1046" t="s">
        <v>22153</v>
      </c>
      <c r="B658" s="1058" t="s">
        <v>21998</v>
      </c>
      <c r="C658" s="1058" t="s">
        <v>85</v>
      </c>
      <c r="D658" s="1048" t="s">
        <v>20056</v>
      </c>
      <c r="E658" s="1047" t="s">
        <v>11</v>
      </c>
      <c r="F658" s="1048" t="s">
        <v>15</v>
      </c>
      <c r="G658" s="1047" t="s">
        <v>21971</v>
      </c>
      <c r="H658" s="1093" t="s">
        <v>21999</v>
      </c>
      <c r="I658" s="1047" t="s">
        <v>19661</v>
      </c>
      <c r="J658" s="1054" t="s">
        <v>22154</v>
      </c>
      <c r="K658" s="1049" t="s">
        <v>22038</v>
      </c>
      <c r="L658" s="1054" t="s">
        <v>22046</v>
      </c>
      <c r="M658" s="1054" t="s">
        <v>22040</v>
      </c>
      <c r="N658" s="1060" t="s">
        <v>20053</v>
      </c>
      <c r="O658" s="1060" t="s">
        <v>398</v>
      </c>
      <c r="P658" s="1060" t="s">
        <v>95</v>
      </c>
      <c r="Q658" s="1052"/>
      <c r="R658" s="1053"/>
    </row>
    <row r="659">
      <c r="A659" s="1046" t="s">
        <v>22155</v>
      </c>
      <c r="B659" s="1063" t="s">
        <v>21998</v>
      </c>
      <c r="C659" s="1058" t="s">
        <v>85</v>
      </c>
      <c r="D659" s="1047" t="s">
        <v>20056</v>
      </c>
      <c r="E659" s="1047" t="s">
        <v>11</v>
      </c>
      <c r="F659" s="1048" t="s">
        <v>15</v>
      </c>
      <c r="G659" s="1047" t="s">
        <v>21971</v>
      </c>
      <c r="H659" s="1093" t="s">
        <v>21999</v>
      </c>
      <c r="I659" s="1047" t="s">
        <v>19661</v>
      </c>
      <c r="J659" s="1054" t="s">
        <v>22013</v>
      </c>
      <c r="K659" s="1049" t="s">
        <v>22048</v>
      </c>
      <c r="L659" s="1054" t="s">
        <v>22156</v>
      </c>
      <c r="M659" s="1049" t="s">
        <v>22157</v>
      </c>
      <c r="N659" s="1060" t="s">
        <v>20053</v>
      </c>
      <c r="O659" s="1060" t="s">
        <v>398</v>
      </c>
      <c r="P659" s="1060" t="s">
        <v>95</v>
      </c>
      <c r="Q659" s="1052"/>
      <c r="R659" s="1053"/>
    </row>
    <row r="660">
      <c r="A660" s="1046" t="s">
        <v>22158</v>
      </c>
      <c r="B660" s="1063" t="s">
        <v>21998</v>
      </c>
      <c r="C660" s="1058" t="s">
        <v>85</v>
      </c>
      <c r="D660" s="1047" t="s">
        <v>20056</v>
      </c>
      <c r="E660" s="1047" t="s">
        <v>11</v>
      </c>
      <c r="F660" s="1048" t="s">
        <v>15</v>
      </c>
      <c r="G660" s="1047" t="s">
        <v>21971</v>
      </c>
      <c r="H660" s="1093" t="s">
        <v>21999</v>
      </c>
      <c r="I660" s="1047" t="s">
        <v>19661</v>
      </c>
      <c r="J660" s="1054" t="s">
        <v>22013</v>
      </c>
      <c r="K660" s="1049" t="s">
        <v>22052</v>
      </c>
      <c r="L660" s="1054" t="s">
        <v>22159</v>
      </c>
      <c r="M660" s="1054" t="s">
        <v>22160</v>
      </c>
      <c r="N660" s="1060" t="s">
        <v>20053</v>
      </c>
      <c r="O660" s="1060" t="s">
        <v>398</v>
      </c>
      <c r="P660" s="1060" t="s">
        <v>95</v>
      </c>
      <c r="Q660" s="1052"/>
      <c r="R660" s="1053"/>
    </row>
    <row r="661">
      <c r="A661" s="1046" t="s">
        <v>22161</v>
      </c>
      <c r="B661" s="1063" t="s">
        <v>21998</v>
      </c>
      <c r="C661" s="1058" t="s">
        <v>85</v>
      </c>
      <c r="D661" s="1047" t="s">
        <v>20056</v>
      </c>
      <c r="E661" s="1047" t="s">
        <v>11</v>
      </c>
      <c r="F661" s="1048" t="s">
        <v>15</v>
      </c>
      <c r="G661" s="1047" t="s">
        <v>21971</v>
      </c>
      <c r="H661" s="1093" t="s">
        <v>21999</v>
      </c>
      <c r="I661" s="1047" t="s">
        <v>19661</v>
      </c>
      <c r="J661" s="1054" t="s">
        <v>22162</v>
      </c>
      <c r="K661" s="1067" t="s">
        <v>22163</v>
      </c>
      <c r="L661" s="1054" t="s">
        <v>22164</v>
      </c>
      <c r="M661" s="1054" t="s">
        <v>22165</v>
      </c>
      <c r="N661" s="1060" t="s">
        <v>20053</v>
      </c>
      <c r="O661" s="1060" t="s">
        <v>398</v>
      </c>
      <c r="P661" s="1060" t="s">
        <v>95</v>
      </c>
      <c r="Q661" s="1052"/>
      <c r="R661" s="1053"/>
    </row>
    <row r="662">
      <c r="A662" s="1046" t="s">
        <v>22166</v>
      </c>
      <c r="B662" s="1063" t="s">
        <v>21998</v>
      </c>
      <c r="C662" s="1058" t="s">
        <v>85</v>
      </c>
      <c r="D662" s="1047" t="s">
        <v>20056</v>
      </c>
      <c r="E662" s="1047" t="s">
        <v>11</v>
      </c>
      <c r="F662" s="1048" t="s">
        <v>15</v>
      </c>
      <c r="G662" s="1047" t="s">
        <v>21971</v>
      </c>
      <c r="H662" s="1093" t="s">
        <v>21999</v>
      </c>
      <c r="I662" s="1047" t="s">
        <v>19661</v>
      </c>
      <c r="J662" s="1054" t="s">
        <v>22167</v>
      </c>
      <c r="K662" s="1067" t="s">
        <v>22168</v>
      </c>
      <c r="L662" s="1054" t="s">
        <v>22063</v>
      </c>
      <c r="M662" s="1054" t="s">
        <v>22169</v>
      </c>
      <c r="N662" s="1060" t="s">
        <v>20053</v>
      </c>
      <c r="O662" s="1060" t="s">
        <v>398</v>
      </c>
      <c r="P662" s="1060" t="s">
        <v>95</v>
      </c>
      <c r="Q662" s="1052"/>
      <c r="R662" s="1053"/>
    </row>
    <row r="663">
      <c r="A663" s="1046" t="s">
        <v>22170</v>
      </c>
      <c r="B663" s="1058" t="s">
        <v>21998</v>
      </c>
      <c r="C663" s="1058" t="s">
        <v>85</v>
      </c>
      <c r="D663" s="1048" t="s">
        <v>20056</v>
      </c>
      <c r="E663" s="1047" t="s">
        <v>11</v>
      </c>
      <c r="F663" s="1048" t="s">
        <v>15</v>
      </c>
      <c r="G663" s="1047" t="s">
        <v>21971</v>
      </c>
      <c r="H663" s="1093" t="s">
        <v>21999</v>
      </c>
      <c r="I663" s="1047" t="s">
        <v>19661</v>
      </c>
      <c r="J663" s="1054" t="s">
        <v>22171</v>
      </c>
      <c r="K663" s="1067" t="s">
        <v>22172</v>
      </c>
      <c r="L663" s="1054" t="s">
        <v>22068</v>
      </c>
      <c r="M663" s="1054" t="s">
        <v>22173</v>
      </c>
      <c r="N663" s="1060" t="s">
        <v>20053</v>
      </c>
      <c r="O663" s="1060" t="s">
        <v>398</v>
      </c>
      <c r="P663" s="1060" t="s">
        <v>95</v>
      </c>
      <c r="Q663" s="1052"/>
      <c r="R663" s="1053"/>
    </row>
    <row r="664">
      <c r="A664" s="1046" t="s">
        <v>22174</v>
      </c>
      <c r="B664" s="1063" t="s">
        <v>21998</v>
      </c>
      <c r="C664" s="1058" t="s">
        <v>85</v>
      </c>
      <c r="D664" s="1047" t="s">
        <v>20056</v>
      </c>
      <c r="E664" s="1047" t="s">
        <v>11</v>
      </c>
      <c r="F664" s="1048" t="s">
        <v>15</v>
      </c>
      <c r="G664" s="1047" t="s">
        <v>21971</v>
      </c>
      <c r="H664" s="1093" t="s">
        <v>21999</v>
      </c>
      <c r="I664" s="1047" t="s">
        <v>19661</v>
      </c>
      <c r="J664" s="1054" t="s">
        <v>22175</v>
      </c>
      <c r="K664" s="1049" t="s">
        <v>22072</v>
      </c>
      <c r="L664" s="1054" t="s">
        <v>22176</v>
      </c>
      <c r="M664" s="1054" t="s">
        <v>22074</v>
      </c>
      <c r="N664" s="1060" t="s">
        <v>20053</v>
      </c>
      <c r="O664" s="1060" t="s">
        <v>398</v>
      </c>
      <c r="P664" s="1060" t="s">
        <v>95</v>
      </c>
      <c r="Q664" s="1052"/>
      <c r="R664" s="1053"/>
    </row>
    <row r="665">
      <c r="A665" s="1046" t="s">
        <v>22177</v>
      </c>
      <c r="B665" s="1063" t="s">
        <v>21998</v>
      </c>
      <c r="C665" s="1058" t="s">
        <v>85</v>
      </c>
      <c r="D665" s="1047" t="s">
        <v>20056</v>
      </c>
      <c r="E665" s="1047" t="s">
        <v>11</v>
      </c>
      <c r="F665" s="1048" t="s">
        <v>15</v>
      </c>
      <c r="G665" s="1047" t="s">
        <v>21971</v>
      </c>
      <c r="H665" s="1093" t="s">
        <v>21999</v>
      </c>
      <c r="I665" s="1047" t="s">
        <v>19661</v>
      </c>
      <c r="J665" s="1054" t="s">
        <v>22178</v>
      </c>
      <c r="K665" s="1049" t="s">
        <v>22072</v>
      </c>
      <c r="L665" s="1054" t="s">
        <v>22078</v>
      </c>
      <c r="M665" s="1054" t="s">
        <v>22074</v>
      </c>
      <c r="N665" s="1060" t="s">
        <v>20053</v>
      </c>
      <c r="O665" s="1060" t="s">
        <v>398</v>
      </c>
      <c r="P665" s="1060" t="s">
        <v>95</v>
      </c>
      <c r="Q665" s="1052"/>
      <c r="R665" s="1053"/>
    </row>
    <row r="666">
      <c r="A666" s="1046" t="s">
        <v>22179</v>
      </c>
      <c r="B666" s="1058" t="s">
        <v>21998</v>
      </c>
      <c r="C666" s="1058" t="s">
        <v>85</v>
      </c>
      <c r="D666" s="1048" t="s">
        <v>20056</v>
      </c>
      <c r="E666" s="1047" t="s">
        <v>11</v>
      </c>
      <c r="F666" s="1048" t="s">
        <v>15</v>
      </c>
      <c r="G666" s="1047" t="s">
        <v>21971</v>
      </c>
      <c r="H666" s="1093" t="s">
        <v>21999</v>
      </c>
      <c r="I666" s="1047" t="s">
        <v>19661</v>
      </c>
      <c r="J666" s="1054" t="s">
        <v>22180</v>
      </c>
      <c r="K666" s="1049" t="s">
        <v>22077</v>
      </c>
      <c r="L666" s="1054" t="s">
        <v>22081</v>
      </c>
      <c r="M666" s="1054" t="s">
        <v>22074</v>
      </c>
      <c r="N666" s="1060" t="s">
        <v>20053</v>
      </c>
      <c r="O666" s="1060" t="s">
        <v>398</v>
      </c>
      <c r="P666" s="1060" t="s">
        <v>95</v>
      </c>
      <c r="Q666" s="1052"/>
      <c r="R666" s="1053"/>
    </row>
    <row r="667">
      <c r="A667" s="1046" t="s">
        <v>22181</v>
      </c>
      <c r="B667" s="1058" t="s">
        <v>21998</v>
      </c>
      <c r="C667" s="1058" t="s">
        <v>85</v>
      </c>
      <c r="D667" s="1048" t="s">
        <v>20056</v>
      </c>
      <c r="E667" s="1047" t="s">
        <v>11</v>
      </c>
      <c r="F667" s="1048" t="s">
        <v>15</v>
      </c>
      <c r="G667" s="1047" t="s">
        <v>21971</v>
      </c>
      <c r="H667" s="1093" t="s">
        <v>21999</v>
      </c>
      <c r="I667" s="1047" t="s">
        <v>19661</v>
      </c>
      <c r="J667" s="1054" t="s">
        <v>22182</v>
      </c>
      <c r="K667" s="1049" t="s">
        <v>22084</v>
      </c>
      <c r="L667" s="1054" t="s">
        <v>22085</v>
      </c>
      <c r="M667" s="1054" t="s">
        <v>22086</v>
      </c>
      <c r="N667" s="1060" t="s">
        <v>20053</v>
      </c>
      <c r="O667" s="1060" t="s">
        <v>398</v>
      </c>
      <c r="P667" s="1060" t="s">
        <v>95</v>
      </c>
      <c r="Q667" s="1052"/>
      <c r="R667" s="1053"/>
    </row>
    <row r="668">
      <c r="A668" s="1046" t="s">
        <v>22183</v>
      </c>
      <c r="B668" s="1058" t="s">
        <v>21998</v>
      </c>
      <c r="C668" s="1058" t="s">
        <v>85</v>
      </c>
      <c r="D668" s="1048" t="s">
        <v>20056</v>
      </c>
      <c r="E668" s="1047" t="s">
        <v>11</v>
      </c>
      <c r="F668" s="1048" t="s">
        <v>15</v>
      </c>
      <c r="G668" s="1047" t="s">
        <v>21971</v>
      </c>
      <c r="H668" s="1093" t="s">
        <v>21999</v>
      </c>
      <c r="I668" s="1047" t="s">
        <v>19661</v>
      </c>
      <c r="J668" s="1054" t="s">
        <v>22184</v>
      </c>
      <c r="K668" s="1049" t="s">
        <v>22089</v>
      </c>
      <c r="L668" s="1054" t="s">
        <v>22090</v>
      </c>
      <c r="M668" s="1054" t="s">
        <v>22086</v>
      </c>
      <c r="N668" s="1060" t="s">
        <v>20053</v>
      </c>
      <c r="O668" s="1060" t="s">
        <v>398</v>
      </c>
      <c r="P668" s="1060" t="s">
        <v>95</v>
      </c>
      <c r="Q668" s="1052"/>
      <c r="R668" s="1053"/>
    </row>
    <row r="669">
      <c r="A669" s="1046" t="s">
        <v>22185</v>
      </c>
      <c r="B669" s="1058" t="s">
        <v>21998</v>
      </c>
      <c r="C669" s="1058" t="s">
        <v>85</v>
      </c>
      <c r="D669" s="1048" t="s">
        <v>20056</v>
      </c>
      <c r="E669" s="1047" t="s">
        <v>11</v>
      </c>
      <c r="F669" s="1048" t="s">
        <v>15</v>
      </c>
      <c r="G669" s="1047" t="s">
        <v>21971</v>
      </c>
      <c r="H669" s="1093" t="s">
        <v>21999</v>
      </c>
      <c r="I669" s="1047" t="s">
        <v>19661</v>
      </c>
      <c r="J669" s="1054" t="s">
        <v>22186</v>
      </c>
      <c r="K669" s="1049" t="s">
        <v>22089</v>
      </c>
      <c r="L669" s="1054" t="s">
        <v>22090</v>
      </c>
      <c r="M669" s="1054" t="s">
        <v>22086</v>
      </c>
      <c r="N669" s="1060" t="s">
        <v>20053</v>
      </c>
      <c r="O669" s="1060" t="s">
        <v>398</v>
      </c>
      <c r="P669" s="1060" t="s">
        <v>95</v>
      </c>
      <c r="Q669" s="1052"/>
      <c r="R669" s="1053"/>
    </row>
    <row r="670">
      <c r="A670" s="1046" t="s">
        <v>22187</v>
      </c>
      <c r="B670" s="1063" t="s">
        <v>21998</v>
      </c>
      <c r="C670" s="1058" t="s">
        <v>85</v>
      </c>
      <c r="D670" s="1047" t="s">
        <v>20056</v>
      </c>
      <c r="E670" s="1047" t="s">
        <v>11</v>
      </c>
      <c r="F670" s="1048" t="s">
        <v>15</v>
      </c>
      <c r="G670" s="1047" t="s">
        <v>21971</v>
      </c>
      <c r="H670" s="1093" t="s">
        <v>21999</v>
      </c>
      <c r="I670" s="1047" t="s">
        <v>19661</v>
      </c>
      <c r="J670" s="1054" t="s">
        <v>22094</v>
      </c>
      <c r="K670" s="1049" t="s">
        <v>22095</v>
      </c>
      <c r="L670" s="1054" t="s">
        <v>22188</v>
      </c>
      <c r="M670" s="1054" t="s">
        <v>22097</v>
      </c>
      <c r="N670" s="1060" t="s">
        <v>20053</v>
      </c>
      <c r="O670" s="1060" t="s">
        <v>398</v>
      </c>
      <c r="P670" s="1060" t="s">
        <v>95</v>
      </c>
      <c r="Q670" s="1052"/>
      <c r="R670" s="1053"/>
    </row>
    <row r="671">
      <c r="A671" s="1046" t="s">
        <v>22189</v>
      </c>
      <c r="B671" s="1063" t="s">
        <v>21998</v>
      </c>
      <c r="C671" s="1058" t="s">
        <v>85</v>
      </c>
      <c r="D671" s="1047" t="s">
        <v>20056</v>
      </c>
      <c r="E671" s="1047" t="s">
        <v>11</v>
      </c>
      <c r="F671" s="1048" t="s">
        <v>15</v>
      </c>
      <c r="G671" s="1047" t="s">
        <v>21971</v>
      </c>
      <c r="H671" s="1093" t="s">
        <v>21999</v>
      </c>
      <c r="I671" s="1047" t="s">
        <v>19661</v>
      </c>
      <c r="J671" s="1054" t="s">
        <v>22099</v>
      </c>
      <c r="K671" s="1049" t="s">
        <v>22100</v>
      </c>
      <c r="L671" s="1054" t="s">
        <v>22190</v>
      </c>
      <c r="M671" s="1054" t="s">
        <v>22102</v>
      </c>
      <c r="N671" s="1060" t="s">
        <v>20053</v>
      </c>
      <c r="O671" s="1060" t="s">
        <v>398</v>
      </c>
      <c r="P671" s="1060" t="s">
        <v>95</v>
      </c>
      <c r="Q671" s="1052"/>
      <c r="R671" s="1053"/>
    </row>
    <row r="672">
      <c r="A672" s="1046" t="s">
        <v>22191</v>
      </c>
      <c r="B672" s="1063" t="s">
        <v>21998</v>
      </c>
      <c r="C672" s="1058" t="s">
        <v>85</v>
      </c>
      <c r="D672" s="1063" t="s">
        <v>20056</v>
      </c>
      <c r="E672" s="1047" t="s">
        <v>11</v>
      </c>
      <c r="F672" s="1048" t="s">
        <v>15</v>
      </c>
      <c r="G672" s="1047" t="s">
        <v>21971</v>
      </c>
      <c r="H672" s="1093" t="s">
        <v>21999</v>
      </c>
      <c r="I672" s="1047" t="s">
        <v>19661</v>
      </c>
      <c r="J672" s="1054" t="s">
        <v>20602</v>
      </c>
      <c r="K672" s="1049" t="s">
        <v>22104</v>
      </c>
      <c r="L672" s="1054" t="s">
        <v>22125</v>
      </c>
      <c r="M672" s="1054" t="s">
        <v>22105</v>
      </c>
      <c r="N672" s="1060" t="s">
        <v>20053</v>
      </c>
      <c r="O672" s="1060" t="s">
        <v>398</v>
      </c>
      <c r="P672" s="1060" t="s">
        <v>95</v>
      </c>
      <c r="Q672" s="1052"/>
      <c r="R672" s="1053"/>
    </row>
    <row r="673">
      <c r="A673" s="1046" t="s">
        <v>22192</v>
      </c>
      <c r="B673" s="1063" t="s">
        <v>21998</v>
      </c>
      <c r="C673" s="1058" t="s">
        <v>85</v>
      </c>
      <c r="D673" s="1047" t="s">
        <v>20056</v>
      </c>
      <c r="E673" s="1047" t="s">
        <v>11</v>
      </c>
      <c r="F673" s="1048" t="s">
        <v>15</v>
      </c>
      <c r="G673" s="1047" t="s">
        <v>21971</v>
      </c>
      <c r="H673" s="1093" t="s">
        <v>21999</v>
      </c>
      <c r="I673" s="1047" t="s">
        <v>19661</v>
      </c>
      <c r="J673" s="1049" t="s">
        <v>20614</v>
      </c>
      <c r="K673" s="1049" t="s">
        <v>22193</v>
      </c>
      <c r="L673" s="1049" t="s">
        <v>22194</v>
      </c>
      <c r="M673" s="1049" t="s">
        <v>22195</v>
      </c>
      <c r="N673" s="1056" t="s">
        <v>22196</v>
      </c>
      <c r="O673" s="1056" t="s">
        <v>19908</v>
      </c>
      <c r="P673" s="1051" t="s">
        <v>95</v>
      </c>
      <c r="Q673" s="1052"/>
      <c r="R673" s="1053"/>
    </row>
    <row r="674">
      <c r="A674" s="1046" t="s">
        <v>22197</v>
      </c>
      <c r="B674" s="1063" t="s">
        <v>21998</v>
      </c>
      <c r="C674" s="1058" t="s">
        <v>85</v>
      </c>
      <c r="D674" s="1063" t="s">
        <v>20056</v>
      </c>
      <c r="E674" s="1047" t="s">
        <v>11</v>
      </c>
      <c r="F674" s="1048" t="s">
        <v>15</v>
      </c>
      <c r="G674" s="1047" t="s">
        <v>21971</v>
      </c>
      <c r="H674" s="1093" t="s">
        <v>21999</v>
      </c>
      <c r="I674" s="1047" t="s">
        <v>19661</v>
      </c>
      <c r="J674" s="1054" t="s">
        <v>22111</v>
      </c>
      <c r="K674" s="1049" t="s">
        <v>22198</v>
      </c>
      <c r="L674" s="1054" t="s">
        <v>22199</v>
      </c>
      <c r="M674" s="1054" t="s">
        <v>22200</v>
      </c>
      <c r="N674" s="1056" t="s">
        <v>22196</v>
      </c>
      <c r="O674" s="1056" t="s">
        <v>19908</v>
      </c>
      <c r="P674" s="1094" t="s">
        <v>95</v>
      </c>
      <c r="Q674" s="1052"/>
      <c r="R674" s="1053"/>
    </row>
    <row r="675">
      <c r="A675" s="1046" t="s">
        <v>22201</v>
      </c>
      <c r="B675" s="1063" t="s">
        <v>21998</v>
      </c>
      <c r="C675" s="1058" t="s">
        <v>85</v>
      </c>
      <c r="D675" s="1047" t="s">
        <v>20056</v>
      </c>
      <c r="E675" s="1047" t="s">
        <v>11</v>
      </c>
      <c r="F675" s="1048" t="s">
        <v>15</v>
      </c>
      <c r="G675" s="1047" t="s">
        <v>21971</v>
      </c>
      <c r="H675" s="1093" t="s">
        <v>21999</v>
      </c>
      <c r="I675" s="1047" t="s">
        <v>19661</v>
      </c>
      <c r="J675" s="1049" t="s">
        <v>22116</v>
      </c>
      <c r="K675" s="1049" t="s">
        <v>20623</v>
      </c>
      <c r="L675" s="1049" t="s">
        <v>22202</v>
      </c>
      <c r="M675" s="1049" t="s">
        <v>22118</v>
      </c>
      <c r="N675" s="1056" t="s">
        <v>22196</v>
      </c>
      <c r="O675" s="1056" t="s">
        <v>19908</v>
      </c>
      <c r="P675" s="1094" t="s">
        <v>95</v>
      </c>
      <c r="Q675" s="1052"/>
      <c r="R675" s="1053"/>
    </row>
    <row r="676">
      <c r="A676" s="1046" t="s">
        <v>22203</v>
      </c>
      <c r="B676" s="1063" t="s">
        <v>21998</v>
      </c>
      <c r="C676" s="1058" t="s">
        <v>85</v>
      </c>
      <c r="D676" s="1047" t="s">
        <v>20056</v>
      </c>
      <c r="E676" s="1047" t="s">
        <v>11</v>
      </c>
      <c r="F676" s="1048" t="s">
        <v>15</v>
      </c>
      <c r="G676" s="1047" t="s">
        <v>21971</v>
      </c>
      <c r="H676" s="1093" t="s">
        <v>21999</v>
      </c>
      <c r="I676" s="1047" t="s">
        <v>19661</v>
      </c>
      <c r="J676" s="1049" t="s">
        <v>22204</v>
      </c>
      <c r="K676" s="1049" t="s">
        <v>22205</v>
      </c>
      <c r="L676" s="1049" t="s">
        <v>22206</v>
      </c>
      <c r="M676" s="1049" t="s">
        <v>22207</v>
      </c>
      <c r="N676" s="1056" t="s">
        <v>20535</v>
      </c>
      <c r="O676" s="1056" t="s">
        <v>19908</v>
      </c>
      <c r="P676" s="1094" t="s">
        <v>95</v>
      </c>
      <c r="Q676" s="1052"/>
      <c r="R676" s="1053"/>
    </row>
    <row r="677">
      <c r="A677" s="1046" t="s">
        <v>22208</v>
      </c>
      <c r="B677" s="1063" t="s">
        <v>21998</v>
      </c>
      <c r="C677" s="1063" t="s">
        <v>85</v>
      </c>
      <c r="D677" s="1047" t="s">
        <v>20056</v>
      </c>
      <c r="E677" s="1047" t="s">
        <v>11</v>
      </c>
      <c r="F677" s="1048" t="s">
        <v>15</v>
      </c>
      <c r="G677" s="1047" t="s">
        <v>21971</v>
      </c>
      <c r="H677" s="1093" t="s">
        <v>21999</v>
      </c>
      <c r="I677" s="1047" t="s">
        <v>19661</v>
      </c>
      <c r="J677" s="1049" t="s">
        <v>22116</v>
      </c>
      <c r="K677" s="1049" t="s">
        <v>22120</v>
      </c>
      <c r="L677" s="1049" t="s">
        <v>22209</v>
      </c>
      <c r="M677" s="1049" t="s">
        <v>22122</v>
      </c>
      <c r="N677" s="1056" t="s">
        <v>22196</v>
      </c>
      <c r="O677" s="1056" t="s">
        <v>19908</v>
      </c>
      <c r="P677" s="1094" t="s">
        <v>95</v>
      </c>
      <c r="Q677" s="1052"/>
      <c r="R677" s="1053"/>
    </row>
    <row r="678">
      <c r="A678" s="1046" t="s">
        <v>22210</v>
      </c>
      <c r="B678" s="1047" t="s">
        <v>21978</v>
      </c>
      <c r="C678" s="1047" t="s">
        <v>9888</v>
      </c>
      <c r="D678" s="1047" t="s">
        <v>45</v>
      </c>
      <c r="E678" s="1047" t="s">
        <v>11</v>
      </c>
      <c r="F678" s="1048" t="s">
        <v>15</v>
      </c>
      <c r="G678" s="1047" t="s">
        <v>21971</v>
      </c>
      <c r="H678" s="1047" t="s">
        <v>22211</v>
      </c>
      <c r="I678" s="1047" t="s">
        <v>19902</v>
      </c>
      <c r="J678" s="1049" t="s">
        <v>22212</v>
      </c>
      <c r="K678" s="1049" t="s">
        <v>22213</v>
      </c>
      <c r="L678" s="1049" t="s">
        <v>22214</v>
      </c>
      <c r="M678" s="1049" t="s">
        <v>22215</v>
      </c>
      <c r="N678" s="1060" t="s">
        <v>20053</v>
      </c>
      <c r="O678" s="1060" t="s">
        <v>398</v>
      </c>
      <c r="P678" s="1060" t="s">
        <v>95</v>
      </c>
      <c r="Q678" s="1052"/>
      <c r="R678" s="1053"/>
    </row>
    <row r="679">
      <c r="A679" s="1046" t="s">
        <v>22216</v>
      </c>
      <c r="B679" s="1047" t="s">
        <v>22217</v>
      </c>
      <c r="C679" s="1047" t="s">
        <v>9888</v>
      </c>
      <c r="D679" s="1047" t="s">
        <v>45</v>
      </c>
      <c r="E679" s="1047" t="s">
        <v>11</v>
      </c>
      <c r="F679" s="1048" t="s">
        <v>15</v>
      </c>
      <c r="G679" s="1047" t="s">
        <v>21971</v>
      </c>
      <c r="H679" s="1047" t="s">
        <v>22211</v>
      </c>
      <c r="I679" s="1047" t="s">
        <v>19902</v>
      </c>
      <c r="J679" s="1049" t="s">
        <v>22218</v>
      </c>
      <c r="K679" s="1049" t="s">
        <v>22219</v>
      </c>
      <c r="L679" s="1049" t="s">
        <v>22220</v>
      </c>
      <c r="M679" s="1049" t="s">
        <v>22221</v>
      </c>
      <c r="N679" s="1060" t="s">
        <v>20053</v>
      </c>
      <c r="O679" s="1060" t="s">
        <v>398</v>
      </c>
      <c r="P679" s="1060" t="s">
        <v>95</v>
      </c>
      <c r="Q679" s="1052"/>
      <c r="R679" s="1053"/>
    </row>
    <row r="680">
      <c r="A680" s="1046" t="s">
        <v>22222</v>
      </c>
      <c r="B680" s="1047" t="s">
        <v>22217</v>
      </c>
      <c r="C680" s="1047" t="s">
        <v>9888</v>
      </c>
      <c r="D680" s="1047" t="s">
        <v>45</v>
      </c>
      <c r="E680" s="1047" t="s">
        <v>11</v>
      </c>
      <c r="F680" s="1048" t="s">
        <v>15</v>
      </c>
      <c r="G680" s="1047" t="s">
        <v>21971</v>
      </c>
      <c r="H680" s="1047" t="s">
        <v>22211</v>
      </c>
      <c r="I680" s="1047" t="s">
        <v>19902</v>
      </c>
      <c r="J680" s="1049" t="s">
        <v>22223</v>
      </c>
      <c r="K680" s="1049" t="s">
        <v>22224</v>
      </c>
      <c r="L680" s="1049" t="s">
        <v>22225</v>
      </c>
      <c r="M680" s="1049" t="s">
        <v>22226</v>
      </c>
      <c r="N680" s="1060" t="s">
        <v>20053</v>
      </c>
      <c r="O680" s="1060" t="s">
        <v>398</v>
      </c>
      <c r="P680" s="1060" t="s">
        <v>95</v>
      </c>
      <c r="Q680" s="1052"/>
      <c r="R680" s="1053"/>
    </row>
    <row r="681">
      <c r="A681" s="1046" t="s">
        <v>22227</v>
      </c>
      <c r="B681" s="1047" t="s">
        <v>22217</v>
      </c>
      <c r="C681" s="1047" t="s">
        <v>9888</v>
      </c>
      <c r="D681" s="1047" t="s">
        <v>45</v>
      </c>
      <c r="E681" s="1047" t="s">
        <v>11</v>
      </c>
      <c r="F681" s="1048" t="s">
        <v>15</v>
      </c>
      <c r="G681" s="1047" t="s">
        <v>21971</v>
      </c>
      <c r="H681" s="1047" t="s">
        <v>22211</v>
      </c>
      <c r="I681" s="1047" t="s">
        <v>19902</v>
      </c>
      <c r="J681" s="1049" t="s">
        <v>22223</v>
      </c>
      <c r="K681" s="1049" t="s">
        <v>22228</v>
      </c>
      <c r="L681" s="1049" t="s">
        <v>22229</v>
      </c>
      <c r="M681" s="1049" t="s">
        <v>22230</v>
      </c>
      <c r="N681" s="1060" t="s">
        <v>20053</v>
      </c>
      <c r="O681" s="1060" t="s">
        <v>398</v>
      </c>
      <c r="P681" s="1060" t="s">
        <v>95</v>
      </c>
      <c r="Q681" s="1052"/>
      <c r="R681" s="1053"/>
    </row>
    <row r="682">
      <c r="A682" s="1046" t="s">
        <v>22231</v>
      </c>
      <c r="B682" s="1047" t="s">
        <v>22217</v>
      </c>
      <c r="C682" s="1047" t="s">
        <v>9888</v>
      </c>
      <c r="D682" s="1047" t="s">
        <v>45</v>
      </c>
      <c r="E682" s="1047" t="s">
        <v>11</v>
      </c>
      <c r="F682" s="1048" t="s">
        <v>15</v>
      </c>
      <c r="G682" s="1047" t="s">
        <v>21971</v>
      </c>
      <c r="H682" s="1047" t="s">
        <v>22211</v>
      </c>
      <c r="I682" s="1047" t="s">
        <v>19902</v>
      </c>
      <c r="J682" s="1049" t="s">
        <v>22223</v>
      </c>
      <c r="K682" s="1049" t="s">
        <v>22232</v>
      </c>
      <c r="L682" s="1049" t="s">
        <v>22233</v>
      </c>
      <c r="M682" s="1049" t="s">
        <v>22234</v>
      </c>
      <c r="N682" s="1060" t="s">
        <v>20053</v>
      </c>
      <c r="O682" s="1060" t="s">
        <v>398</v>
      </c>
      <c r="P682" s="1060" t="s">
        <v>95</v>
      </c>
      <c r="Q682" s="1052"/>
      <c r="R682" s="1053"/>
    </row>
    <row r="683">
      <c r="A683" s="1046" t="s">
        <v>22235</v>
      </c>
      <c r="B683" s="1047" t="s">
        <v>22236</v>
      </c>
      <c r="C683" s="1047" t="s">
        <v>9888</v>
      </c>
      <c r="D683" s="1047" t="s">
        <v>45</v>
      </c>
      <c r="E683" s="1047" t="s">
        <v>11</v>
      </c>
      <c r="F683" s="1048" t="s">
        <v>15</v>
      </c>
      <c r="G683" s="1047" t="s">
        <v>21971</v>
      </c>
      <c r="H683" s="1047" t="s">
        <v>22211</v>
      </c>
      <c r="I683" s="1047" t="s">
        <v>19902</v>
      </c>
      <c r="J683" s="1049" t="s">
        <v>22237</v>
      </c>
      <c r="K683" s="1049" t="s">
        <v>22238</v>
      </c>
      <c r="L683" s="1049" t="s">
        <v>22239</v>
      </c>
      <c r="M683" s="1049" t="s">
        <v>22240</v>
      </c>
      <c r="N683" s="1060" t="s">
        <v>20314</v>
      </c>
      <c r="O683" s="1060" t="s">
        <v>398</v>
      </c>
      <c r="P683" s="1060" t="s">
        <v>95</v>
      </c>
      <c r="Q683" s="1052"/>
      <c r="R683" s="1053"/>
    </row>
    <row r="684">
      <c r="A684" s="1046" t="s">
        <v>22241</v>
      </c>
      <c r="B684" s="1047" t="s">
        <v>22236</v>
      </c>
      <c r="C684" s="1047" t="s">
        <v>9888</v>
      </c>
      <c r="D684" s="1047" t="s">
        <v>45</v>
      </c>
      <c r="E684" s="1047" t="s">
        <v>11</v>
      </c>
      <c r="F684" s="1048" t="s">
        <v>15</v>
      </c>
      <c r="G684" s="1047" t="s">
        <v>21971</v>
      </c>
      <c r="H684" s="1047" t="s">
        <v>22211</v>
      </c>
      <c r="I684" s="1047" t="s">
        <v>19902</v>
      </c>
      <c r="J684" s="1049" t="s">
        <v>22242</v>
      </c>
      <c r="K684" s="1049" t="s">
        <v>22243</v>
      </c>
      <c r="L684" s="1049" t="s">
        <v>22244</v>
      </c>
      <c r="M684" s="1049" t="s">
        <v>22226</v>
      </c>
      <c r="N684" s="1060" t="s">
        <v>20314</v>
      </c>
      <c r="O684" s="1060" t="s">
        <v>398</v>
      </c>
      <c r="P684" s="1060" t="s">
        <v>95</v>
      </c>
      <c r="Q684" s="1052"/>
      <c r="R684" s="1053"/>
    </row>
    <row r="685">
      <c r="A685" s="1046" t="s">
        <v>22245</v>
      </c>
      <c r="B685" s="1047" t="s">
        <v>19941</v>
      </c>
      <c r="C685" s="1047" t="s">
        <v>6457</v>
      </c>
      <c r="D685" s="1047" t="s">
        <v>45</v>
      </c>
      <c r="E685" s="1047" t="s">
        <v>12</v>
      </c>
      <c r="F685" s="1048" t="s">
        <v>15</v>
      </c>
      <c r="G685" s="1047" t="s">
        <v>21971</v>
      </c>
      <c r="H685" s="1047" t="s">
        <v>22211</v>
      </c>
      <c r="I685" s="1047" t="s">
        <v>19902</v>
      </c>
      <c r="J685" s="1049" t="s">
        <v>22246</v>
      </c>
      <c r="K685" s="1049" t="s">
        <v>22247</v>
      </c>
      <c r="L685" s="1049" t="s">
        <v>22248</v>
      </c>
      <c r="M685" s="1049" t="s">
        <v>22249</v>
      </c>
      <c r="N685" s="1060" t="s">
        <v>20314</v>
      </c>
      <c r="O685" s="1060" t="s">
        <v>398</v>
      </c>
      <c r="P685" s="1060" t="s">
        <v>95</v>
      </c>
      <c r="Q685" s="1052"/>
      <c r="R685" s="1053"/>
    </row>
    <row r="686">
      <c r="A686" s="1046" t="s">
        <v>22250</v>
      </c>
      <c r="B686" s="1047" t="s">
        <v>19941</v>
      </c>
      <c r="C686" s="1047" t="s">
        <v>6457</v>
      </c>
      <c r="D686" s="1047" t="s">
        <v>45</v>
      </c>
      <c r="E686" s="1047" t="s">
        <v>12</v>
      </c>
      <c r="F686" s="1048" t="s">
        <v>15</v>
      </c>
      <c r="G686" s="1047" t="s">
        <v>21971</v>
      </c>
      <c r="H686" s="1047" t="s">
        <v>22211</v>
      </c>
      <c r="I686" s="1047" t="s">
        <v>19902</v>
      </c>
      <c r="J686" s="1049" t="s">
        <v>22246</v>
      </c>
      <c r="K686" s="1049" t="s">
        <v>22251</v>
      </c>
      <c r="L686" s="1049" t="s">
        <v>22252</v>
      </c>
      <c r="M686" s="1049" t="s">
        <v>22253</v>
      </c>
      <c r="N686" s="1060" t="s">
        <v>20314</v>
      </c>
      <c r="O686" s="1060" t="s">
        <v>398</v>
      </c>
      <c r="P686" s="1060" t="s">
        <v>95</v>
      </c>
      <c r="Q686" s="1052"/>
      <c r="R686" s="1053"/>
    </row>
    <row r="687">
      <c r="A687" s="1046" t="s">
        <v>22254</v>
      </c>
      <c r="B687" s="1047" t="s">
        <v>19941</v>
      </c>
      <c r="C687" s="1047" t="s">
        <v>6457</v>
      </c>
      <c r="D687" s="1047" t="s">
        <v>45</v>
      </c>
      <c r="E687" s="1047" t="s">
        <v>12</v>
      </c>
      <c r="F687" s="1048" t="s">
        <v>15</v>
      </c>
      <c r="G687" s="1047" t="s">
        <v>21971</v>
      </c>
      <c r="H687" s="1047" t="s">
        <v>22211</v>
      </c>
      <c r="I687" s="1047" t="s">
        <v>19902</v>
      </c>
      <c r="J687" s="1049" t="s">
        <v>22255</v>
      </c>
      <c r="K687" s="1049" t="s">
        <v>22256</v>
      </c>
      <c r="L687" s="1049" t="s">
        <v>22257</v>
      </c>
      <c r="M687" s="1049" t="s">
        <v>22258</v>
      </c>
      <c r="N687" s="1060" t="s">
        <v>20314</v>
      </c>
      <c r="O687" s="1060" t="s">
        <v>398</v>
      </c>
      <c r="P687" s="1060" t="s">
        <v>95</v>
      </c>
      <c r="Q687" s="1052"/>
      <c r="R687" s="1053"/>
    </row>
    <row r="688">
      <c r="A688" s="1046" t="s">
        <v>22259</v>
      </c>
      <c r="B688" s="1047" t="s">
        <v>22260</v>
      </c>
      <c r="C688" s="1047" t="s">
        <v>19901</v>
      </c>
      <c r="D688" s="1047" t="s">
        <v>45</v>
      </c>
      <c r="E688" s="1047" t="s">
        <v>11</v>
      </c>
      <c r="F688" s="1048" t="s">
        <v>15</v>
      </c>
      <c r="G688" s="1047" t="s">
        <v>21971</v>
      </c>
      <c r="H688" s="1047" t="s">
        <v>22211</v>
      </c>
      <c r="I688" s="1047" t="s">
        <v>19902</v>
      </c>
      <c r="J688" s="1049" t="s">
        <v>22261</v>
      </c>
      <c r="K688" s="1049" t="s">
        <v>22262</v>
      </c>
      <c r="L688" s="1049" t="s">
        <v>22263</v>
      </c>
      <c r="M688" s="1049" t="s">
        <v>22264</v>
      </c>
      <c r="N688" s="1060" t="s">
        <v>20314</v>
      </c>
      <c r="O688" s="1060" t="s">
        <v>398</v>
      </c>
      <c r="P688" s="1060" t="s">
        <v>95</v>
      </c>
      <c r="Q688" s="1052"/>
      <c r="R688" s="1053"/>
    </row>
    <row r="689">
      <c r="A689" s="1046" t="s">
        <v>22265</v>
      </c>
      <c r="B689" s="1095" t="s">
        <v>22266</v>
      </c>
      <c r="C689" s="1048" t="s">
        <v>20765</v>
      </c>
      <c r="D689" s="1048" t="s">
        <v>45</v>
      </c>
      <c r="E689" s="1047" t="s">
        <v>12</v>
      </c>
      <c r="F689" s="1048" t="s">
        <v>15</v>
      </c>
      <c r="G689" s="1047" t="s">
        <v>21971</v>
      </c>
      <c r="H689" s="1047" t="s">
        <v>22211</v>
      </c>
      <c r="I689" s="1047" t="s">
        <v>19902</v>
      </c>
      <c r="J689" s="1049" t="s">
        <v>22267</v>
      </c>
      <c r="K689" s="1049" t="s">
        <v>22268</v>
      </c>
      <c r="L689" s="1049" t="s">
        <v>22269</v>
      </c>
      <c r="M689" s="1049" t="s">
        <v>22270</v>
      </c>
      <c r="N689" s="1060" t="s">
        <v>20314</v>
      </c>
      <c r="O689" s="1060" t="s">
        <v>398</v>
      </c>
      <c r="P689" s="1060" t="s">
        <v>95</v>
      </c>
      <c r="Q689" s="1052"/>
      <c r="R689" s="1053"/>
    </row>
    <row r="690">
      <c r="A690" s="1046" t="s">
        <v>22271</v>
      </c>
      <c r="B690" s="1058" t="s">
        <v>20506</v>
      </c>
      <c r="C690" s="1058" t="s">
        <v>20507</v>
      </c>
      <c r="D690" s="1058" t="s">
        <v>45</v>
      </c>
      <c r="E690" s="1047" t="s">
        <v>20069</v>
      </c>
      <c r="F690" s="1048" t="s">
        <v>15</v>
      </c>
      <c r="G690" s="1047" t="s">
        <v>21971</v>
      </c>
      <c r="H690" s="1047" t="s">
        <v>22211</v>
      </c>
      <c r="I690" s="1047" t="s">
        <v>19902</v>
      </c>
      <c r="J690" s="1054" t="s">
        <v>22272</v>
      </c>
      <c r="K690" s="1049" t="s">
        <v>22273</v>
      </c>
      <c r="L690" s="1054" t="s">
        <v>22274</v>
      </c>
      <c r="M690" s="1054" t="s">
        <v>22275</v>
      </c>
      <c r="N690" s="1060" t="s">
        <v>20314</v>
      </c>
      <c r="O690" s="1060" t="s">
        <v>398</v>
      </c>
      <c r="P690" s="1060" t="s">
        <v>95</v>
      </c>
      <c r="Q690" s="1052"/>
      <c r="R690" s="1053"/>
    </row>
    <row r="691">
      <c r="A691" s="1046" t="s">
        <v>22276</v>
      </c>
      <c r="B691" s="1095" t="s">
        <v>22277</v>
      </c>
      <c r="C691" s="1048" t="s">
        <v>22278</v>
      </c>
      <c r="D691" s="1048" t="s">
        <v>45</v>
      </c>
      <c r="E691" s="1047" t="s">
        <v>11</v>
      </c>
      <c r="F691" s="1048" t="s">
        <v>15</v>
      </c>
      <c r="G691" s="1047" t="s">
        <v>21971</v>
      </c>
      <c r="H691" s="1047" t="s">
        <v>22211</v>
      </c>
      <c r="I691" s="1047" t="s">
        <v>19902</v>
      </c>
      <c r="J691" s="1049" t="s">
        <v>22279</v>
      </c>
      <c r="K691" s="1049" t="s">
        <v>22280</v>
      </c>
      <c r="L691" s="1067" t="s">
        <v>22281</v>
      </c>
      <c r="M691" s="1067" t="s">
        <v>22282</v>
      </c>
      <c r="N691" s="1060" t="s">
        <v>20314</v>
      </c>
      <c r="O691" s="1060" t="s">
        <v>398</v>
      </c>
      <c r="P691" s="1060" t="s">
        <v>95</v>
      </c>
      <c r="Q691" s="1052"/>
      <c r="R691" s="1053"/>
    </row>
    <row r="692">
      <c r="A692" s="1046" t="s">
        <v>22283</v>
      </c>
      <c r="B692" s="1095" t="s">
        <v>22277</v>
      </c>
      <c r="C692" s="1048" t="s">
        <v>22278</v>
      </c>
      <c r="D692" s="1048" t="s">
        <v>45</v>
      </c>
      <c r="E692" s="1047" t="s">
        <v>11</v>
      </c>
      <c r="F692" s="1048" t="s">
        <v>15</v>
      </c>
      <c r="G692" s="1047" t="s">
        <v>21971</v>
      </c>
      <c r="H692" s="1047" t="s">
        <v>22211</v>
      </c>
      <c r="I692" s="1047" t="s">
        <v>19902</v>
      </c>
      <c r="J692" s="1049" t="s">
        <v>22284</v>
      </c>
      <c r="K692" s="1049" t="s">
        <v>22285</v>
      </c>
      <c r="L692" s="1067" t="s">
        <v>22286</v>
      </c>
      <c r="M692" s="1067" t="s">
        <v>22287</v>
      </c>
      <c r="N692" s="1060" t="s">
        <v>20314</v>
      </c>
      <c r="O692" s="1060" t="s">
        <v>398</v>
      </c>
      <c r="P692" s="1060" t="s">
        <v>95</v>
      </c>
      <c r="Q692" s="1052"/>
      <c r="R692" s="1053"/>
    </row>
    <row r="693">
      <c r="A693" s="1046" t="s">
        <v>22288</v>
      </c>
      <c r="B693" s="1095" t="s">
        <v>22277</v>
      </c>
      <c r="C693" s="1048" t="s">
        <v>22278</v>
      </c>
      <c r="D693" s="1048" t="s">
        <v>45</v>
      </c>
      <c r="E693" s="1047" t="s">
        <v>11</v>
      </c>
      <c r="F693" s="1048" t="s">
        <v>15</v>
      </c>
      <c r="G693" s="1047" t="s">
        <v>21971</v>
      </c>
      <c r="H693" s="1047" t="s">
        <v>22211</v>
      </c>
      <c r="I693" s="1047" t="s">
        <v>19902</v>
      </c>
      <c r="J693" s="1049" t="s">
        <v>22289</v>
      </c>
      <c r="K693" s="1049" t="s">
        <v>22290</v>
      </c>
      <c r="L693" s="1067" t="s">
        <v>22291</v>
      </c>
      <c r="M693" s="1067" t="s">
        <v>22292</v>
      </c>
      <c r="N693" s="1060" t="s">
        <v>20314</v>
      </c>
      <c r="O693" s="1060" t="s">
        <v>398</v>
      </c>
      <c r="P693" s="1060" t="s">
        <v>95</v>
      </c>
      <c r="Q693" s="1052"/>
      <c r="R693" s="1053"/>
    </row>
    <row r="694">
      <c r="A694" s="1046" t="s">
        <v>22293</v>
      </c>
      <c r="B694" s="1095" t="s">
        <v>22277</v>
      </c>
      <c r="C694" s="1048" t="s">
        <v>22278</v>
      </c>
      <c r="D694" s="1048" t="s">
        <v>45</v>
      </c>
      <c r="E694" s="1047" t="s">
        <v>11</v>
      </c>
      <c r="F694" s="1048" t="s">
        <v>15</v>
      </c>
      <c r="G694" s="1047" t="s">
        <v>21971</v>
      </c>
      <c r="H694" s="1047" t="s">
        <v>22211</v>
      </c>
      <c r="I694" s="1047" t="s">
        <v>19902</v>
      </c>
      <c r="J694" s="1049" t="s">
        <v>22294</v>
      </c>
      <c r="K694" s="1049" t="s">
        <v>22295</v>
      </c>
      <c r="L694" s="1067" t="s">
        <v>22296</v>
      </c>
      <c r="M694" s="1067" t="s">
        <v>22297</v>
      </c>
      <c r="N694" s="1060" t="s">
        <v>20314</v>
      </c>
      <c r="O694" s="1060" t="s">
        <v>398</v>
      </c>
      <c r="P694" s="1060" t="s">
        <v>95</v>
      </c>
      <c r="Q694" s="1052"/>
      <c r="R694" s="1053"/>
    </row>
    <row r="695">
      <c r="A695" s="1046" t="s">
        <v>22298</v>
      </c>
      <c r="B695" s="1095" t="s">
        <v>22277</v>
      </c>
      <c r="C695" s="1048" t="s">
        <v>22278</v>
      </c>
      <c r="D695" s="1048" t="s">
        <v>45</v>
      </c>
      <c r="E695" s="1047" t="s">
        <v>11</v>
      </c>
      <c r="F695" s="1048" t="s">
        <v>15</v>
      </c>
      <c r="G695" s="1047" t="s">
        <v>21971</v>
      </c>
      <c r="H695" s="1047" t="s">
        <v>22211</v>
      </c>
      <c r="I695" s="1047" t="s">
        <v>19902</v>
      </c>
      <c r="J695" s="1049" t="s">
        <v>22299</v>
      </c>
      <c r="K695" s="1049" t="s">
        <v>22300</v>
      </c>
      <c r="L695" s="1067" t="s">
        <v>22301</v>
      </c>
      <c r="M695" s="1067" t="s">
        <v>22302</v>
      </c>
      <c r="N695" s="1060" t="s">
        <v>20314</v>
      </c>
      <c r="O695" s="1060" t="s">
        <v>398</v>
      </c>
      <c r="P695" s="1060" t="s">
        <v>95</v>
      </c>
      <c r="Q695" s="1052"/>
      <c r="R695" s="1053"/>
    </row>
    <row r="696">
      <c r="A696" s="1046" t="s">
        <v>22303</v>
      </c>
      <c r="B696" s="1095" t="s">
        <v>22277</v>
      </c>
      <c r="C696" s="1048" t="s">
        <v>22278</v>
      </c>
      <c r="D696" s="1048" t="s">
        <v>45</v>
      </c>
      <c r="E696" s="1047" t="s">
        <v>11</v>
      </c>
      <c r="F696" s="1048" t="s">
        <v>15</v>
      </c>
      <c r="G696" s="1047" t="s">
        <v>21971</v>
      </c>
      <c r="H696" s="1047" t="s">
        <v>22211</v>
      </c>
      <c r="I696" s="1047" t="s">
        <v>19902</v>
      </c>
      <c r="J696" s="1049" t="s">
        <v>22304</v>
      </c>
      <c r="K696" s="1049" t="s">
        <v>22305</v>
      </c>
      <c r="L696" s="1067" t="s">
        <v>22306</v>
      </c>
      <c r="M696" s="1067" t="s">
        <v>22307</v>
      </c>
      <c r="N696" s="1060" t="s">
        <v>20314</v>
      </c>
      <c r="O696" s="1060" t="s">
        <v>398</v>
      </c>
      <c r="P696" s="1060" t="s">
        <v>95</v>
      </c>
      <c r="Q696" s="1052"/>
      <c r="R696" s="1053"/>
    </row>
    <row r="697">
      <c r="A697" s="1046" t="s">
        <v>22308</v>
      </c>
      <c r="B697" s="1095" t="s">
        <v>22277</v>
      </c>
      <c r="C697" s="1048" t="s">
        <v>22278</v>
      </c>
      <c r="D697" s="1048" t="s">
        <v>45</v>
      </c>
      <c r="E697" s="1047" t="s">
        <v>11</v>
      </c>
      <c r="F697" s="1048" t="s">
        <v>15</v>
      </c>
      <c r="G697" s="1047" t="s">
        <v>21971</v>
      </c>
      <c r="H697" s="1047" t="s">
        <v>22211</v>
      </c>
      <c r="I697" s="1047" t="s">
        <v>19902</v>
      </c>
      <c r="J697" s="1049" t="s">
        <v>22309</v>
      </c>
      <c r="K697" s="1049" t="s">
        <v>22310</v>
      </c>
      <c r="L697" s="1067" t="s">
        <v>22311</v>
      </c>
      <c r="M697" s="1067" t="s">
        <v>22312</v>
      </c>
      <c r="N697" s="1060" t="s">
        <v>20314</v>
      </c>
      <c r="O697" s="1060" t="s">
        <v>398</v>
      </c>
      <c r="P697" s="1060" t="s">
        <v>95</v>
      </c>
      <c r="Q697" s="1052"/>
      <c r="R697" s="1053"/>
    </row>
    <row r="698">
      <c r="A698" s="1046" t="s">
        <v>22313</v>
      </c>
      <c r="B698" s="1048" t="s">
        <v>22277</v>
      </c>
      <c r="C698" s="1048" t="s">
        <v>22278</v>
      </c>
      <c r="D698" s="1048" t="s">
        <v>45</v>
      </c>
      <c r="E698" s="1047" t="s">
        <v>11</v>
      </c>
      <c r="F698" s="1048" t="s">
        <v>15</v>
      </c>
      <c r="G698" s="1047" t="s">
        <v>21971</v>
      </c>
      <c r="H698" s="1047" t="s">
        <v>22211</v>
      </c>
      <c r="I698" s="1047" t="s">
        <v>19902</v>
      </c>
      <c r="J698" s="1049" t="s">
        <v>22314</v>
      </c>
      <c r="K698" s="1049" t="s">
        <v>22315</v>
      </c>
      <c r="L698" s="1087" t="s">
        <v>5132</v>
      </c>
      <c r="M698" s="1049" t="s">
        <v>22316</v>
      </c>
      <c r="N698" s="1060" t="s">
        <v>20314</v>
      </c>
      <c r="O698" s="1060" t="s">
        <v>398</v>
      </c>
      <c r="P698" s="1060" t="s">
        <v>95</v>
      </c>
      <c r="Q698" s="1052"/>
      <c r="R698" s="1053"/>
    </row>
    <row r="699">
      <c r="A699" s="1046" t="s">
        <v>22317</v>
      </c>
      <c r="B699" s="1048" t="s">
        <v>22318</v>
      </c>
      <c r="C699" s="1048" t="s">
        <v>22278</v>
      </c>
      <c r="D699" s="1048" t="s">
        <v>45</v>
      </c>
      <c r="E699" s="1047" t="s">
        <v>11</v>
      </c>
      <c r="F699" s="1048" t="s">
        <v>15</v>
      </c>
      <c r="G699" s="1047" t="s">
        <v>21971</v>
      </c>
      <c r="H699" s="1047" t="s">
        <v>22211</v>
      </c>
      <c r="I699" s="1047" t="s">
        <v>19902</v>
      </c>
      <c r="J699" s="1049" t="s">
        <v>22319</v>
      </c>
      <c r="K699" s="1049" t="s">
        <v>22280</v>
      </c>
      <c r="L699" s="1049" t="s">
        <v>22281</v>
      </c>
      <c r="M699" s="1049" t="s">
        <v>22320</v>
      </c>
      <c r="N699" s="1060" t="s">
        <v>20314</v>
      </c>
      <c r="O699" s="1060" t="s">
        <v>398</v>
      </c>
      <c r="P699" s="1060" t="s">
        <v>95</v>
      </c>
      <c r="Q699" s="1052"/>
      <c r="R699" s="1053"/>
    </row>
    <row r="700">
      <c r="A700" s="1046" t="s">
        <v>22321</v>
      </c>
      <c r="B700" s="1048" t="s">
        <v>22318</v>
      </c>
      <c r="C700" s="1048" t="s">
        <v>22278</v>
      </c>
      <c r="D700" s="1048" t="s">
        <v>45</v>
      </c>
      <c r="E700" s="1047" t="s">
        <v>11</v>
      </c>
      <c r="F700" s="1048" t="s">
        <v>15</v>
      </c>
      <c r="G700" s="1047" t="s">
        <v>21971</v>
      </c>
      <c r="H700" s="1047" t="s">
        <v>22211</v>
      </c>
      <c r="I700" s="1047" t="s">
        <v>19902</v>
      </c>
      <c r="J700" s="1049" t="s">
        <v>22322</v>
      </c>
      <c r="K700" s="1049" t="s">
        <v>22323</v>
      </c>
      <c r="L700" s="1049" t="s">
        <v>22286</v>
      </c>
      <c r="M700" s="1049" t="s">
        <v>22324</v>
      </c>
      <c r="N700" s="1060" t="s">
        <v>20314</v>
      </c>
      <c r="O700" s="1060" t="s">
        <v>398</v>
      </c>
      <c r="P700" s="1060" t="s">
        <v>95</v>
      </c>
      <c r="Q700" s="1052"/>
      <c r="R700" s="1053"/>
    </row>
    <row r="701">
      <c r="A701" s="1046" t="s">
        <v>22325</v>
      </c>
      <c r="B701" s="1096" t="s">
        <v>22326</v>
      </c>
      <c r="C701" s="1058" t="s">
        <v>22327</v>
      </c>
      <c r="D701" s="1058" t="s">
        <v>45</v>
      </c>
      <c r="E701" s="1047" t="s">
        <v>11</v>
      </c>
      <c r="F701" s="1048" t="s">
        <v>46</v>
      </c>
      <c r="G701" s="1047" t="s">
        <v>21971</v>
      </c>
      <c r="H701" s="1047" t="s">
        <v>22211</v>
      </c>
      <c r="I701" s="1047" t="s">
        <v>19902</v>
      </c>
      <c r="J701" s="1054" t="s">
        <v>21004</v>
      </c>
      <c r="K701" s="1049" t="s">
        <v>22328</v>
      </c>
      <c r="L701" s="1054" t="s">
        <v>22329</v>
      </c>
      <c r="M701" s="1054" t="s">
        <v>22330</v>
      </c>
      <c r="N701" s="1060" t="s">
        <v>22196</v>
      </c>
      <c r="O701" s="1060" t="s">
        <v>398</v>
      </c>
      <c r="P701" s="1060" t="s">
        <v>95</v>
      </c>
      <c r="Q701" s="1052"/>
      <c r="R701" s="1053"/>
    </row>
    <row r="702">
      <c r="A702" s="1046" t="s">
        <v>22331</v>
      </c>
      <c r="B702" s="1058" t="s">
        <v>22326</v>
      </c>
      <c r="C702" s="1058" t="s">
        <v>22327</v>
      </c>
      <c r="D702" s="1058" t="s">
        <v>45</v>
      </c>
      <c r="E702" s="1047" t="s">
        <v>11</v>
      </c>
      <c r="F702" s="1048" t="s">
        <v>46</v>
      </c>
      <c r="G702" s="1047" t="s">
        <v>21971</v>
      </c>
      <c r="H702" s="1047" t="s">
        <v>22211</v>
      </c>
      <c r="I702" s="1047" t="s">
        <v>19902</v>
      </c>
      <c r="J702" s="1054" t="s">
        <v>21004</v>
      </c>
      <c r="K702" s="1049" t="s">
        <v>22332</v>
      </c>
      <c r="L702" s="1054" t="s">
        <v>22333</v>
      </c>
      <c r="M702" s="1054" t="s">
        <v>22334</v>
      </c>
      <c r="N702" s="1060" t="s">
        <v>22196</v>
      </c>
      <c r="O702" s="1060" t="s">
        <v>398</v>
      </c>
      <c r="P702" s="1060" t="s">
        <v>95</v>
      </c>
      <c r="Q702" s="1052"/>
      <c r="R702" s="1053"/>
    </row>
    <row r="703">
      <c r="A703" s="1046" t="s">
        <v>22335</v>
      </c>
      <c r="B703" s="1058" t="s">
        <v>22326</v>
      </c>
      <c r="C703" s="1058" t="s">
        <v>22327</v>
      </c>
      <c r="D703" s="1058" t="s">
        <v>45</v>
      </c>
      <c r="E703" s="1047" t="s">
        <v>11</v>
      </c>
      <c r="F703" s="1048" t="s">
        <v>46</v>
      </c>
      <c r="G703" s="1047" t="s">
        <v>21971</v>
      </c>
      <c r="H703" s="1047" t="s">
        <v>22211</v>
      </c>
      <c r="I703" s="1047" t="s">
        <v>19902</v>
      </c>
      <c r="J703" s="1054" t="s">
        <v>22336</v>
      </c>
      <c r="K703" s="1049" t="s">
        <v>22337</v>
      </c>
      <c r="L703" s="1054" t="s">
        <v>22333</v>
      </c>
      <c r="M703" s="1054" t="s">
        <v>22338</v>
      </c>
      <c r="N703" s="1060" t="s">
        <v>22196</v>
      </c>
      <c r="O703" s="1060" t="s">
        <v>398</v>
      </c>
      <c r="P703" s="1060" t="s">
        <v>95</v>
      </c>
      <c r="Q703" s="1052"/>
      <c r="R703" s="1053"/>
    </row>
    <row r="704">
      <c r="A704" s="1046" t="s">
        <v>22339</v>
      </c>
      <c r="B704" s="1058" t="s">
        <v>22326</v>
      </c>
      <c r="C704" s="1058" t="s">
        <v>22327</v>
      </c>
      <c r="D704" s="1058" t="s">
        <v>45</v>
      </c>
      <c r="E704" s="1047" t="s">
        <v>11</v>
      </c>
      <c r="F704" s="1048" t="s">
        <v>46</v>
      </c>
      <c r="G704" s="1047" t="s">
        <v>21971</v>
      </c>
      <c r="H704" s="1047" t="s">
        <v>22211</v>
      </c>
      <c r="I704" s="1047" t="s">
        <v>19902</v>
      </c>
      <c r="J704" s="1054" t="s">
        <v>22336</v>
      </c>
      <c r="K704" s="1049" t="s">
        <v>22340</v>
      </c>
      <c r="L704" s="1054" t="s">
        <v>22333</v>
      </c>
      <c r="M704" s="1054" t="s">
        <v>22341</v>
      </c>
      <c r="N704" s="1060" t="s">
        <v>22196</v>
      </c>
      <c r="O704" s="1060" t="s">
        <v>398</v>
      </c>
      <c r="P704" s="1060" t="s">
        <v>95</v>
      </c>
      <c r="Q704" s="1052"/>
      <c r="R704" s="1053"/>
    </row>
    <row r="705">
      <c r="A705" s="1046" t="s">
        <v>22342</v>
      </c>
      <c r="B705" s="1058" t="s">
        <v>22326</v>
      </c>
      <c r="C705" s="1058" t="s">
        <v>22327</v>
      </c>
      <c r="D705" s="1058" t="s">
        <v>45</v>
      </c>
      <c r="E705" s="1047" t="s">
        <v>11</v>
      </c>
      <c r="F705" s="1048" t="s">
        <v>46</v>
      </c>
      <c r="G705" s="1047" t="s">
        <v>21971</v>
      </c>
      <c r="H705" s="1047" t="s">
        <v>22211</v>
      </c>
      <c r="I705" s="1047" t="s">
        <v>19902</v>
      </c>
      <c r="J705" s="1054" t="s">
        <v>22336</v>
      </c>
      <c r="K705" s="1049" t="s">
        <v>22343</v>
      </c>
      <c r="L705" s="1054" t="s">
        <v>22333</v>
      </c>
      <c r="M705" s="1054" t="s">
        <v>22344</v>
      </c>
      <c r="N705" s="1060" t="s">
        <v>22196</v>
      </c>
      <c r="O705" s="1060" t="s">
        <v>398</v>
      </c>
      <c r="P705" s="1060" t="s">
        <v>95</v>
      </c>
      <c r="Q705" s="1052"/>
      <c r="R705" s="1053"/>
    </row>
    <row r="706">
      <c r="A706" s="1046" t="s">
        <v>22345</v>
      </c>
      <c r="B706" s="1058" t="s">
        <v>22326</v>
      </c>
      <c r="C706" s="1058" t="s">
        <v>22327</v>
      </c>
      <c r="D706" s="1058" t="s">
        <v>45</v>
      </c>
      <c r="E706" s="1047" t="s">
        <v>11</v>
      </c>
      <c r="F706" s="1048" t="s">
        <v>46</v>
      </c>
      <c r="G706" s="1047" t="s">
        <v>21971</v>
      </c>
      <c r="H706" s="1047" t="s">
        <v>22211</v>
      </c>
      <c r="I706" s="1047" t="s">
        <v>19902</v>
      </c>
      <c r="J706" s="1054" t="s">
        <v>22336</v>
      </c>
      <c r="K706" s="1049" t="s">
        <v>22346</v>
      </c>
      <c r="L706" s="1054" t="s">
        <v>22347</v>
      </c>
      <c r="M706" s="1054" t="s">
        <v>22348</v>
      </c>
      <c r="N706" s="1060" t="s">
        <v>22196</v>
      </c>
      <c r="O706" s="1060" t="s">
        <v>398</v>
      </c>
      <c r="P706" s="1060" t="s">
        <v>95</v>
      </c>
      <c r="Q706" s="1052"/>
      <c r="R706" s="1053"/>
    </row>
    <row r="707">
      <c r="A707" s="1046" t="s">
        <v>22349</v>
      </c>
      <c r="B707" s="1058" t="s">
        <v>22326</v>
      </c>
      <c r="C707" s="1058" t="s">
        <v>22327</v>
      </c>
      <c r="D707" s="1058" t="s">
        <v>45</v>
      </c>
      <c r="E707" s="1047" t="s">
        <v>11</v>
      </c>
      <c r="F707" s="1048" t="s">
        <v>46</v>
      </c>
      <c r="G707" s="1047" t="s">
        <v>21971</v>
      </c>
      <c r="H707" s="1047" t="s">
        <v>22211</v>
      </c>
      <c r="I707" s="1047" t="s">
        <v>19902</v>
      </c>
      <c r="J707" s="1054" t="s">
        <v>22336</v>
      </c>
      <c r="K707" s="1049" t="s">
        <v>22350</v>
      </c>
      <c r="L707" s="1054" t="s">
        <v>22351</v>
      </c>
      <c r="M707" s="1054" t="s">
        <v>22352</v>
      </c>
      <c r="N707" s="1060" t="s">
        <v>22196</v>
      </c>
      <c r="O707" s="1060" t="s">
        <v>398</v>
      </c>
      <c r="P707" s="1060" t="s">
        <v>95</v>
      </c>
      <c r="Q707" s="1052"/>
      <c r="R707" s="1053"/>
    </row>
    <row r="708">
      <c r="A708" s="1046" t="s">
        <v>22353</v>
      </c>
      <c r="B708" s="1058" t="s">
        <v>22326</v>
      </c>
      <c r="C708" s="1058" t="s">
        <v>22327</v>
      </c>
      <c r="D708" s="1058" t="s">
        <v>45</v>
      </c>
      <c r="E708" s="1047" t="s">
        <v>11</v>
      </c>
      <c r="F708" s="1048" t="s">
        <v>46</v>
      </c>
      <c r="G708" s="1047" t="s">
        <v>21971</v>
      </c>
      <c r="H708" s="1047" t="s">
        <v>22211</v>
      </c>
      <c r="I708" s="1047" t="s">
        <v>19902</v>
      </c>
      <c r="J708" s="1054" t="s">
        <v>22336</v>
      </c>
      <c r="K708" s="1049" t="s">
        <v>22354</v>
      </c>
      <c r="L708" s="1054" t="s">
        <v>22351</v>
      </c>
      <c r="M708" s="1054" t="s">
        <v>22355</v>
      </c>
      <c r="N708" s="1060" t="s">
        <v>22196</v>
      </c>
      <c r="O708" s="1060" t="s">
        <v>398</v>
      </c>
      <c r="P708" s="1060" t="s">
        <v>95</v>
      </c>
      <c r="Q708" s="1052"/>
      <c r="R708" s="1053"/>
    </row>
    <row r="709">
      <c r="A709" s="1046" t="s">
        <v>22356</v>
      </c>
      <c r="B709" s="1058" t="s">
        <v>22326</v>
      </c>
      <c r="C709" s="1058" t="s">
        <v>22327</v>
      </c>
      <c r="D709" s="1058" t="s">
        <v>45</v>
      </c>
      <c r="E709" s="1047" t="s">
        <v>11</v>
      </c>
      <c r="F709" s="1048" t="s">
        <v>46</v>
      </c>
      <c r="G709" s="1047" t="s">
        <v>21971</v>
      </c>
      <c r="H709" s="1047" t="s">
        <v>22211</v>
      </c>
      <c r="I709" s="1047" t="s">
        <v>19902</v>
      </c>
      <c r="J709" s="1054" t="s">
        <v>22357</v>
      </c>
      <c r="K709" s="1049" t="s">
        <v>22358</v>
      </c>
      <c r="L709" s="1054" t="s">
        <v>22359</v>
      </c>
      <c r="M709" s="1054" t="s">
        <v>22360</v>
      </c>
      <c r="N709" s="1060" t="s">
        <v>22196</v>
      </c>
      <c r="O709" s="1060" t="s">
        <v>398</v>
      </c>
      <c r="P709" s="1060" t="s">
        <v>95</v>
      </c>
      <c r="Q709" s="1052"/>
      <c r="R709" s="1053"/>
    </row>
    <row r="710">
      <c r="A710" s="1046" t="s">
        <v>22361</v>
      </c>
      <c r="B710" s="1058" t="s">
        <v>22326</v>
      </c>
      <c r="C710" s="1058" t="s">
        <v>22327</v>
      </c>
      <c r="D710" s="1058" t="s">
        <v>45</v>
      </c>
      <c r="E710" s="1047" t="s">
        <v>11</v>
      </c>
      <c r="F710" s="1048" t="s">
        <v>46</v>
      </c>
      <c r="G710" s="1047" t="s">
        <v>21971</v>
      </c>
      <c r="H710" s="1047" t="s">
        <v>22211</v>
      </c>
      <c r="I710" s="1047" t="s">
        <v>19902</v>
      </c>
      <c r="J710" s="1054" t="s">
        <v>22357</v>
      </c>
      <c r="K710" s="1049" t="s">
        <v>22362</v>
      </c>
      <c r="L710" s="1054" t="s">
        <v>22359</v>
      </c>
      <c r="M710" s="1054" t="s">
        <v>22363</v>
      </c>
      <c r="N710" s="1060" t="s">
        <v>22196</v>
      </c>
      <c r="O710" s="1060" t="s">
        <v>398</v>
      </c>
      <c r="P710" s="1060" t="s">
        <v>95</v>
      </c>
      <c r="Q710" s="1052"/>
      <c r="R710" s="1053"/>
    </row>
    <row r="711">
      <c r="A711" s="1046" t="s">
        <v>22364</v>
      </c>
      <c r="B711" s="1058" t="s">
        <v>22326</v>
      </c>
      <c r="C711" s="1058" t="s">
        <v>22327</v>
      </c>
      <c r="D711" s="1058" t="s">
        <v>45</v>
      </c>
      <c r="E711" s="1047" t="s">
        <v>11</v>
      </c>
      <c r="F711" s="1048" t="s">
        <v>46</v>
      </c>
      <c r="G711" s="1047" t="s">
        <v>21971</v>
      </c>
      <c r="H711" s="1047" t="s">
        <v>22211</v>
      </c>
      <c r="I711" s="1047" t="s">
        <v>19902</v>
      </c>
      <c r="J711" s="1054" t="s">
        <v>22357</v>
      </c>
      <c r="K711" s="1049" t="s">
        <v>22365</v>
      </c>
      <c r="L711" s="1054" t="s">
        <v>22359</v>
      </c>
      <c r="M711" s="1054" t="s">
        <v>22366</v>
      </c>
      <c r="N711" s="1060" t="s">
        <v>22196</v>
      </c>
      <c r="O711" s="1060" t="s">
        <v>398</v>
      </c>
      <c r="P711" s="1060" t="s">
        <v>95</v>
      </c>
      <c r="Q711" s="1052"/>
      <c r="R711" s="1053"/>
    </row>
    <row r="712">
      <c r="A712" s="1046" t="s">
        <v>22367</v>
      </c>
      <c r="B712" s="1058" t="s">
        <v>22326</v>
      </c>
      <c r="C712" s="1058" t="s">
        <v>22327</v>
      </c>
      <c r="D712" s="1058" t="s">
        <v>45</v>
      </c>
      <c r="E712" s="1047" t="s">
        <v>11</v>
      </c>
      <c r="F712" s="1048" t="s">
        <v>46</v>
      </c>
      <c r="G712" s="1047" t="s">
        <v>21971</v>
      </c>
      <c r="H712" s="1047" t="s">
        <v>22211</v>
      </c>
      <c r="I712" s="1047" t="s">
        <v>19902</v>
      </c>
      <c r="J712" s="1054" t="s">
        <v>22368</v>
      </c>
      <c r="K712" s="1049" t="s">
        <v>22369</v>
      </c>
      <c r="L712" s="1054" t="s">
        <v>22351</v>
      </c>
      <c r="M712" s="1054" t="s">
        <v>22370</v>
      </c>
      <c r="N712" s="1060" t="s">
        <v>22196</v>
      </c>
      <c r="O712" s="1060" t="s">
        <v>398</v>
      </c>
      <c r="P712" s="1060" t="s">
        <v>95</v>
      </c>
      <c r="Q712" s="1052"/>
      <c r="R712" s="1053"/>
    </row>
    <row r="713">
      <c r="A713" s="1046" t="s">
        <v>22371</v>
      </c>
      <c r="B713" s="1058" t="s">
        <v>22372</v>
      </c>
      <c r="C713" s="1058" t="s">
        <v>22327</v>
      </c>
      <c r="D713" s="1058" t="s">
        <v>45</v>
      </c>
      <c r="E713" s="1047" t="s">
        <v>11</v>
      </c>
      <c r="F713" s="1048" t="s">
        <v>46</v>
      </c>
      <c r="G713" s="1047" t="s">
        <v>21971</v>
      </c>
      <c r="H713" s="1047" t="s">
        <v>22373</v>
      </c>
      <c r="I713" s="1047" t="s">
        <v>19902</v>
      </c>
      <c r="J713" s="1054" t="s">
        <v>22336</v>
      </c>
      <c r="K713" s="1049" t="s">
        <v>22374</v>
      </c>
      <c r="L713" s="1054" t="s">
        <v>22375</v>
      </c>
      <c r="M713" s="1054" t="s">
        <v>22376</v>
      </c>
      <c r="N713" s="1060" t="s">
        <v>22196</v>
      </c>
      <c r="O713" s="1060" t="s">
        <v>398</v>
      </c>
      <c r="P713" s="1060" t="s">
        <v>95</v>
      </c>
      <c r="Q713" s="1052"/>
      <c r="R713" s="1053"/>
    </row>
    <row r="714">
      <c r="A714" s="1046" t="s">
        <v>22377</v>
      </c>
      <c r="B714" s="1058" t="s">
        <v>22372</v>
      </c>
      <c r="C714" s="1058" t="s">
        <v>22327</v>
      </c>
      <c r="D714" s="1058" t="s">
        <v>45</v>
      </c>
      <c r="E714" s="1047" t="s">
        <v>11</v>
      </c>
      <c r="F714" s="1048" t="s">
        <v>46</v>
      </c>
      <c r="G714" s="1047" t="s">
        <v>21971</v>
      </c>
      <c r="H714" s="1047" t="s">
        <v>22373</v>
      </c>
      <c r="I714" s="1047" t="s">
        <v>19902</v>
      </c>
      <c r="J714" s="1054" t="s">
        <v>22336</v>
      </c>
      <c r="K714" s="1049" t="s">
        <v>22378</v>
      </c>
      <c r="L714" s="1054" t="s">
        <v>22379</v>
      </c>
      <c r="M714" s="1054" t="s">
        <v>22380</v>
      </c>
      <c r="N714" s="1060" t="s">
        <v>22196</v>
      </c>
      <c r="O714" s="1060" t="s">
        <v>398</v>
      </c>
      <c r="P714" s="1060" t="s">
        <v>95</v>
      </c>
      <c r="Q714" s="1052"/>
      <c r="R714" s="1053"/>
    </row>
    <row r="715">
      <c r="A715" s="1046" t="s">
        <v>22381</v>
      </c>
      <c r="B715" s="1048" t="s">
        <v>22382</v>
      </c>
      <c r="C715" s="1048" t="s">
        <v>22383</v>
      </c>
      <c r="D715" s="1048" t="s">
        <v>45</v>
      </c>
      <c r="E715" s="1047" t="s">
        <v>11</v>
      </c>
      <c r="F715" s="1048" t="s">
        <v>15</v>
      </c>
      <c r="G715" s="1047" t="s">
        <v>21971</v>
      </c>
      <c r="H715" s="1047" t="s">
        <v>22373</v>
      </c>
      <c r="I715" s="1047" t="s">
        <v>19902</v>
      </c>
      <c r="J715" s="1049" t="s">
        <v>22384</v>
      </c>
      <c r="K715" s="1049" t="s">
        <v>22385</v>
      </c>
      <c r="L715" s="1049" t="s">
        <v>22386</v>
      </c>
      <c r="M715" s="1069" t="s">
        <v>22387</v>
      </c>
      <c r="N715" s="1060" t="s">
        <v>20314</v>
      </c>
      <c r="O715" s="1060" t="s">
        <v>398</v>
      </c>
      <c r="P715" s="1060" t="s">
        <v>95</v>
      </c>
      <c r="Q715" s="1052"/>
      <c r="R715" s="1053"/>
    </row>
    <row r="716">
      <c r="A716" s="1046" t="s">
        <v>22388</v>
      </c>
      <c r="B716" s="1048" t="s">
        <v>22382</v>
      </c>
      <c r="C716" s="1048" t="s">
        <v>22383</v>
      </c>
      <c r="D716" s="1048" t="s">
        <v>45</v>
      </c>
      <c r="E716" s="1047" t="s">
        <v>11</v>
      </c>
      <c r="F716" s="1048" t="s">
        <v>15</v>
      </c>
      <c r="G716" s="1047" t="s">
        <v>21971</v>
      </c>
      <c r="H716" s="1047" t="s">
        <v>22373</v>
      </c>
      <c r="I716" s="1047" t="s">
        <v>19902</v>
      </c>
      <c r="J716" s="1049" t="s">
        <v>22384</v>
      </c>
      <c r="K716" s="1049" t="s">
        <v>22389</v>
      </c>
      <c r="L716" s="1049" t="s">
        <v>22390</v>
      </c>
      <c r="M716" s="1069" t="s">
        <v>22387</v>
      </c>
      <c r="N716" s="1060" t="s">
        <v>22196</v>
      </c>
      <c r="O716" s="1060" t="s">
        <v>398</v>
      </c>
      <c r="P716" s="1060" t="s">
        <v>95</v>
      </c>
      <c r="Q716" s="1052"/>
      <c r="R716" s="1053"/>
    </row>
    <row r="717">
      <c r="A717" s="1046" t="s">
        <v>22391</v>
      </c>
      <c r="B717" s="1058" t="s">
        <v>22392</v>
      </c>
      <c r="C717" s="1058" t="s">
        <v>22327</v>
      </c>
      <c r="D717" s="1058" t="s">
        <v>45</v>
      </c>
      <c r="E717" s="1047" t="s">
        <v>11</v>
      </c>
      <c r="F717" s="1048" t="s">
        <v>46</v>
      </c>
      <c r="G717" s="1047" t="s">
        <v>21971</v>
      </c>
      <c r="H717" s="1047" t="s">
        <v>22373</v>
      </c>
      <c r="I717" s="1047" t="s">
        <v>19902</v>
      </c>
      <c r="J717" s="1054" t="s">
        <v>22393</v>
      </c>
      <c r="K717" s="1049" t="s">
        <v>22394</v>
      </c>
      <c r="L717" s="1054" t="s">
        <v>22379</v>
      </c>
      <c r="M717" s="1054" t="s">
        <v>22395</v>
      </c>
      <c r="N717" s="1060" t="s">
        <v>22196</v>
      </c>
      <c r="O717" s="1060" t="s">
        <v>398</v>
      </c>
      <c r="P717" s="1060" t="s">
        <v>95</v>
      </c>
      <c r="Q717" s="1052"/>
      <c r="R717" s="1053"/>
    </row>
    <row r="718">
      <c r="A718" s="1046" t="s">
        <v>22396</v>
      </c>
      <c r="B718" s="1048" t="s">
        <v>22397</v>
      </c>
      <c r="C718" s="1048" t="s">
        <v>20765</v>
      </c>
      <c r="D718" s="1048" t="s">
        <v>45</v>
      </c>
      <c r="E718" s="1047" t="s">
        <v>11</v>
      </c>
      <c r="F718" s="1048" t="s">
        <v>15</v>
      </c>
      <c r="G718" s="1047" t="s">
        <v>21971</v>
      </c>
      <c r="H718" s="1047" t="s">
        <v>22373</v>
      </c>
      <c r="I718" s="1047" t="s">
        <v>19902</v>
      </c>
      <c r="J718" s="1049" t="s">
        <v>22398</v>
      </c>
      <c r="K718" s="1049" t="s">
        <v>22399</v>
      </c>
      <c r="L718" s="1049" t="s">
        <v>22400</v>
      </c>
      <c r="M718" s="1049" t="s">
        <v>22401</v>
      </c>
      <c r="N718" s="1060" t="s">
        <v>20314</v>
      </c>
      <c r="O718" s="1060" t="s">
        <v>398</v>
      </c>
      <c r="P718" s="1060" t="s">
        <v>95</v>
      </c>
      <c r="Q718" s="1052"/>
      <c r="R718" s="1053"/>
    </row>
    <row r="719">
      <c r="A719" s="1046" t="s">
        <v>22402</v>
      </c>
      <c r="B719" s="1058" t="s">
        <v>22392</v>
      </c>
      <c r="C719" s="1058" t="s">
        <v>22327</v>
      </c>
      <c r="D719" s="1058" t="s">
        <v>45</v>
      </c>
      <c r="E719" s="1047" t="s">
        <v>11</v>
      </c>
      <c r="F719" s="1048" t="s">
        <v>46</v>
      </c>
      <c r="G719" s="1047" t="s">
        <v>21971</v>
      </c>
      <c r="H719" s="1047" t="s">
        <v>22373</v>
      </c>
      <c r="I719" s="1047" t="s">
        <v>19902</v>
      </c>
      <c r="J719" s="1054" t="s">
        <v>22403</v>
      </c>
      <c r="K719" s="1049" t="s">
        <v>22404</v>
      </c>
      <c r="L719" s="1054" t="s">
        <v>22405</v>
      </c>
      <c r="M719" s="1054" t="s">
        <v>22406</v>
      </c>
      <c r="N719" s="1060" t="s">
        <v>22196</v>
      </c>
      <c r="O719" s="1060" t="s">
        <v>398</v>
      </c>
      <c r="P719" s="1060" t="s">
        <v>95</v>
      </c>
      <c r="Q719" s="1052"/>
      <c r="R719" s="1053"/>
    </row>
    <row r="720">
      <c r="A720" s="1046" t="s">
        <v>22407</v>
      </c>
      <c r="B720" s="1047" t="s">
        <v>22236</v>
      </c>
      <c r="C720" s="1047" t="s">
        <v>9888</v>
      </c>
      <c r="D720" s="1047" t="s">
        <v>45</v>
      </c>
      <c r="E720" s="1047" t="s">
        <v>11</v>
      </c>
      <c r="F720" s="1048" t="s">
        <v>15</v>
      </c>
      <c r="G720" s="1047" t="s">
        <v>21971</v>
      </c>
      <c r="H720" s="1047" t="s">
        <v>22373</v>
      </c>
      <c r="I720" s="1047" t="s">
        <v>19902</v>
      </c>
      <c r="J720" s="1092" t="s">
        <v>22408</v>
      </c>
      <c r="K720" s="1049" t="s">
        <v>22409</v>
      </c>
      <c r="L720" s="1049" t="s">
        <v>22410</v>
      </c>
      <c r="M720" s="1049" t="s">
        <v>22411</v>
      </c>
      <c r="N720" s="1060" t="s">
        <v>20314</v>
      </c>
      <c r="O720" s="1060" t="s">
        <v>398</v>
      </c>
      <c r="P720" s="1060" t="s">
        <v>95</v>
      </c>
      <c r="Q720" s="1052"/>
      <c r="R720" s="1053"/>
    </row>
    <row r="721">
      <c r="A721" s="1046" t="s">
        <v>22412</v>
      </c>
      <c r="B721" s="1047" t="s">
        <v>22236</v>
      </c>
      <c r="C721" s="1047" t="s">
        <v>9888</v>
      </c>
      <c r="D721" s="1047" t="s">
        <v>45</v>
      </c>
      <c r="E721" s="1047" t="s">
        <v>11</v>
      </c>
      <c r="F721" s="1048" t="s">
        <v>15</v>
      </c>
      <c r="G721" s="1047" t="s">
        <v>21971</v>
      </c>
      <c r="H721" s="1047" t="s">
        <v>22373</v>
      </c>
      <c r="I721" s="1047" t="s">
        <v>19902</v>
      </c>
      <c r="J721" s="1092" t="s">
        <v>22413</v>
      </c>
      <c r="K721" s="1049" t="s">
        <v>22262</v>
      </c>
      <c r="L721" s="1049" t="s">
        <v>22414</v>
      </c>
      <c r="M721" s="1049" t="s">
        <v>22415</v>
      </c>
      <c r="N721" s="1060" t="s">
        <v>20314</v>
      </c>
      <c r="O721" s="1060" t="s">
        <v>398</v>
      </c>
      <c r="P721" s="1060" t="s">
        <v>95</v>
      </c>
      <c r="Q721" s="1052"/>
      <c r="R721" s="1053"/>
    </row>
    <row r="722">
      <c r="A722" s="1046" t="s">
        <v>22416</v>
      </c>
      <c r="B722" s="1048" t="s">
        <v>22417</v>
      </c>
      <c r="C722" s="1048" t="s">
        <v>20765</v>
      </c>
      <c r="D722" s="1048" t="s">
        <v>45</v>
      </c>
      <c r="E722" s="1047" t="s">
        <v>11</v>
      </c>
      <c r="F722" s="1048" t="s">
        <v>15</v>
      </c>
      <c r="G722" s="1047" t="s">
        <v>21971</v>
      </c>
      <c r="H722" s="1047" t="s">
        <v>22373</v>
      </c>
      <c r="I722" s="1047" t="s">
        <v>19902</v>
      </c>
      <c r="J722" s="1049" t="s">
        <v>22418</v>
      </c>
      <c r="K722" s="1049" t="s">
        <v>22419</v>
      </c>
      <c r="L722" s="1049" t="s">
        <v>22420</v>
      </c>
      <c r="M722" s="1049" t="s">
        <v>22421</v>
      </c>
      <c r="N722" s="1060" t="s">
        <v>20314</v>
      </c>
      <c r="O722" s="1060" t="s">
        <v>398</v>
      </c>
      <c r="P722" s="1060" t="s">
        <v>95</v>
      </c>
      <c r="Q722" s="1052"/>
      <c r="R722" s="1053"/>
    </row>
    <row r="723">
      <c r="A723" s="1046" t="s">
        <v>22422</v>
      </c>
      <c r="B723" s="1048" t="s">
        <v>22397</v>
      </c>
      <c r="C723" s="1048" t="s">
        <v>20765</v>
      </c>
      <c r="D723" s="1048" t="s">
        <v>45</v>
      </c>
      <c r="E723" s="1047" t="s">
        <v>11</v>
      </c>
      <c r="F723" s="1048" t="s">
        <v>15</v>
      </c>
      <c r="G723" s="1047" t="s">
        <v>21971</v>
      </c>
      <c r="H723" s="1047" t="s">
        <v>22373</v>
      </c>
      <c r="I723" s="1047" t="s">
        <v>19902</v>
      </c>
      <c r="J723" s="1049" t="s">
        <v>22423</v>
      </c>
      <c r="K723" s="1049" t="s">
        <v>22424</v>
      </c>
      <c r="L723" s="1049" t="s">
        <v>22425</v>
      </c>
      <c r="M723" s="1049" t="s">
        <v>22426</v>
      </c>
      <c r="N723" s="1060" t="s">
        <v>20314</v>
      </c>
      <c r="O723" s="1060" t="s">
        <v>398</v>
      </c>
      <c r="P723" s="1060" t="s">
        <v>95</v>
      </c>
      <c r="Q723" s="1052"/>
      <c r="R723" s="1053"/>
    </row>
    <row r="724">
      <c r="A724" s="1046" t="s">
        <v>22427</v>
      </c>
      <c r="B724" s="1048" t="s">
        <v>22397</v>
      </c>
      <c r="C724" s="1048" t="s">
        <v>20765</v>
      </c>
      <c r="D724" s="1048" t="s">
        <v>45</v>
      </c>
      <c r="E724" s="1047" t="s">
        <v>11</v>
      </c>
      <c r="F724" s="1048" t="s">
        <v>15</v>
      </c>
      <c r="G724" s="1047" t="s">
        <v>21971</v>
      </c>
      <c r="H724" s="1047" t="s">
        <v>22373</v>
      </c>
      <c r="I724" s="1047" t="s">
        <v>19902</v>
      </c>
      <c r="J724" s="1049" t="s">
        <v>22398</v>
      </c>
      <c r="K724" s="1049" t="s">
        <v>22428</v>
      </c>
      <c r="L724" s="1049" t="s">
        <v>22429</v>
      </c>
      <c r="M724" s="1049" t="s">
        <v>22430</v>
      </c>
      <c r="N724" s="1060" t="s">
        <v>20314</v>
      </c>
      <c r="O724" s="1060" t="s">
        <v>398</v>
      </c>
      <c r="P724" s="1060" t="s">
        <v>95</v>
      </c>
      <c r="Q724" s="1052"/>
      <c r="R724" s="1053"/>
    </row>
    <row r="725">
      <c r="A725" s="1046" t="s">
        <v>22431</v>
      </c>
      <c r="B725" s="1048" t="s">
        <v>22277</v>
      </c>
      <c r="C725" s="1048" t="s">
        <v>22278</v>
      </c>
      <c r="D725" s="1048" t="s">
        <v>45</v>
      </c>
      <c r="E725" s="1047" t="s">
        <v>11</v>
      </c>
      <c r="F725" s="1048" t="s">
        <v>15</v>
      </c>
      <c r="G725" s="1047" t="s">
        <v>21971</v>
      </c>
      <c r="H725" s="1047" t="s">
        <v>22373</v>
      </c>
      <c r="I725" s="1047" t="s">
        <v>19902</v>
      </c>
      <c r="J725" s="1049" t="s">
        <v>22432</v>
      </c>
      <c r="K725" s="1049" t="s">
        <v>22433</v>
      </c>
      <c r="L725" s="1067" t="s">
        <v>22434</v>
      </c>
      <c r="M725" s="1067" t="s">
        <v>22435</v>
      </c>
      <c r="N725" s="1060" t="s">
        <v>20314</v>
      </c>
      <c r="O725" s="1060" t="s">
        <v>398</v>
      </c>
      <c r="P725" s="1060" t="s">
        <v>95</v>
      </c>
      <c r="Q725" s="1052"/>
      <c r="R725" s="1053"/>
    </row>
    <row r="726">
      <c r="A726" s="1046" t="s">
        <v>22436</v>
      </c>
      <c r="B726" s="1048" t="s">
        <v>22277</v>
      </c>
      <c r="C726" s="1048" t="s">
        <v>22278</v>
      </c>
      <c r="D726" s="1048" t="s">
        <v>45</v>
      </c>
      <c r="E726" s="1047" t="s">
        <v>11</v>
      </c>
      <c r="F726" s="1048" t="s">
        <v>15</v>
      </c>
      <c r="G726" s="1047" t="s">
        <v>21971</v>
      </c>
      <c r="H726" s="1047" t="s">
        <v>22373</v>
      </c>
      <c r="I726" s="1047" t="s">
        <v>19902</v>
      </c>
      <c r="J726" s="1049" t="s">
        <v>22437</v>
      </c>
      <c r="K726" s="1049" t="s">
        <v>22438</v>
      </c>
      <c r="L726" s="1067" t="s">
        <v>22439</v>
      </c>
      <c r="M726" s="1067" t="s">
        <v>22440</v>
      </c>
      <c r="N726" s="1060" t="s">
        <v>20314</v>
      </c>
      <c r="O726" s="1060" t="s">
        <v>398</v>
      </c>
      <c r="P726" s="1060" t="s">
        <v>95</v>
      </c>
      <c r="Q726" s="1052"/>
      <c r="R726" s="1053"/>
    </row>
    <row r="727">
      <c r="A727" s="1046" t="s">
        <v>22441</v>
      </c>
      <c r="B727" s="1048" t="s">
        <v>22277</v>
      </c>
      <c r="C727" s="1048" t="s">
        <v>22278</v>
      </c>
      <c r="D727" s="1048" t="s">
        <v>45</v>
      </c>
      <c r="E727" s="1047" t="s">
        <v>11</v>
      </c>
      <c r="F727" s="1048" t="s">
        <v>15</v>
      </c>
      <c r="G727" s="1047" t="s">
        <v>21971</v>
      </c>
      <c r="H727" s="1047" t="s">
        <v>22373</v>
      </c>
      <c r="I727" s="1047" t="s">
        <v>19902</v>
      </c>
      <c r="J727" s="1049" t="s">
        <v>22442</v>
      </c>
      <c r="K727" s="1049" t="s">
        <v>22443</v>
      </c>
      <c r="L727" s="1067" t="s">
        <v>22444</v>
      </c>
      <c r="M727" s="1049" t="s">
        <v>22445</v>
      </c>
      <c r="N727" s="1060" t="s">
        <v>20314</v>
      </c>
      <c r="O727" s="1060" t="s">
        <v>398</v>
      </c>
      <c r="P727" s="1060" t="s">
        <v>95</v>
      </c>
      <c r="Q727" s="1052"/>
      <c r="R727" s="1053"/>
    </row>
    <row r="728">
      <c r="A728" s="1046" t="s">
        <v>22446</v>
      </c>
      <c r="B728" s="1048" t="s">
        <v>22277</v>
      </c>
      <c r="C728" s="1048" t="s">
        <v>22278</v>
      </c>
      <c r="D728" s="1048" t="s">
        <v>45</v>
      </c>
      <c r="E728" s="1047" t="s">
        <v>11</v>
      </c>
      <c r="F728" s="1048" t="s">
        <v>15</v>
      </c>
      <c r="G728" s="1047" t="s">
        <v>21971</v>
      </c>
      <c r="H728" s="1047" t="s">
        <v>22373</v>
      </c>
      <c r="I728" s="1047" t="s">
        <v>19902</v>
      </c>
      <c r="J728" s="1049" t="s">
        <v>22447</v>
      </c>
      <c r="K728" s="1049" t="s">
        <v>22448</v>
      </c>
      <c r="L728" s="1049" t="s">
        <v>22449</v>
      </c>
      <c r="M728" s="1067" t="s">
        <v>22450</v>
      </c>
      <c r="N728" s="1060" t="s">
        <v>20314</v>
      </c>
      <c r="O728" s="1060" t="s">
        <v>398</v>
      </c>
      <c r="P728" s="1060" t="s">
        <v>95</v>
      </c>
      <c r="Q728" s="1052"/>
      <c r="R728" s="1053"/>
    </row>
    <row r="729">
      <c r="A729" s="1046" t="s">
        <v>22451</v>
      </c>
      <c r="B729" s="1047" t="s">
        <v>22260</v>
      </c>
      <c r="C729" s="1047" t="s">
        <v>19901</v>
      </c>
      <c r="D729" s="1047" t="s">
        <v>45</v>
      </c>
      <c r="E729" s="1047" t="s">
        <v>11</v>
      </c>
      <c r="F729" s="1048" t="s">
        <v>15</v>
      </c>
      <c r="G729" s="1047" t="s">
        <v>21971</v>
      </c>
      <c r="H729" s="1047" t="s">
        <v>22452</v>
      </c>
      <c r="I729" s="1047" t="s">
        <v>19902</v>
      </c>
      <c r="J729" s="1049" t="s">
        <v>21973</v>
      </c>
      <c r="K729" s="1049" t="s">
        <v>22453</v>
      </c>
      <c r="L729" s="1049" t="s">
        <v>22454</v>
      </c>
      <c r="M729" s="1049" t="s">
        <v>22455</v>
      </c>
      <c r="N729" s="1060" t="s">
        <v>20314</v>
      </c>
      <c r="O729" s="1060" t="s">
        <v>398</v>
      </c>
      <c r="P729" s="1060" t="s">
        <v>95</v>
      </c>
      <c r="Q729" s="1052"/>
      <c r="R729" s="1053"/>
    </row>
    <row r="730">
      <c r="A730" s="1046" t="s">
        <v>22456</v>
      </c>
      <c r="B730" s="1047" t="s">
        <v>22260</v>
      </c>
      <c r="C730" s="1047" t="s">
        <v>19901</v>
      </c>
      <c r="D730" s="1047" t="s">
        <v>45</v>
      </c>
      <c r="E730" s="1047" t="s">
        <v>11</v>
      </c>
      <c r="F730" s="1048" t="s">
        <v>15</v>
      </c>
      <c r="G730" s="1047" t="s">
        <v>21971</v>
      </c>
      <c r="H730" s="1047" t="s">
        <v>22452</v>
      </c>
      <c r="I730" s="1047" t="s">
        <v>19902</v>
      </c>
      <c r="J730" s="1049" t="s">
        <v>21973</v>
      </c>
      <c r="K730" s="1049" t="s">
        <v>22457</v>
      </c>
      <c r="L730" s="1049" t="s">
        <v>22458</v>
      </c>
      <c r="M730" s="1049" t="s">
        <v>22459</v>
      </c>
      <c r="N730" s="1060" t="s">
        <v>20314</v>
      </c>
      <c r="O730" s="1060" t="s">
        <v>398</v>
      </c>
      <c r="P730" s="1060" t="s">
        <v>95</v>
      </c>
      <c r="Q730" s="1052"/>
      <c r="R730" s="1053"/>
    </row>
    <row r="731">
      <c r="A731" s="1046" t="s">
        <v>22460</v>
      </c>
      <c r="B731" s="1047" t="s">
        <v>22260</v>
      </c>
      <c r="C731" s="1047" t="s">
        <v>19901</v>
      </c>
      <c r="D731" s="1047" t="s">
        <v>45</v>
      </c>
      <c r="E731" s="1047" t="s">
        <v>11</v>
      </c>
      <c r="F731" s="1048" t="s">
        <v>15</v>
      </c>
      <c r="G731" s="1047" t="s">
        <v>21971</v>
      </c>
      <c r="H731" s="1047" t="s">
        <v>22452</v>
      </c>
      <c r="I731" s="1047" t="s">
        <v>19902</v>
      </c>
      <c r="J731" s="1049" t="s">
        <v>22461</v>
      </c>
      <c r="K731" s="1049" t="s">
        <v>22462</v>
      </c>
      <c r="L731" s="1049" t="s">
        <v>22463</v>
      </c>
      <c r="M731" s="1049" t="s">
        <v>22464</v>
      </c>
      <c r="N731" s="1060" t="s">
        <v>20314</v>
      </c>
      <c r="O731" s="1060" t="s">
        <v>398</v>
      </c>
      <c r="P731" s="1060" t="s">
        <v>95</v>
      </c>
      <c r="Q731" s="1052"/>
      <c r="R731" s="1053"/>
    </row>
    <row r="732">
      <c r="A732" s="1046" t="s">
        <v>22465</v>
      </c>
      <c r="B732" s="1047" t="s">
        <v>22260</v>
      </c>
      <c r="C732" s="1047" t="s">
        <v>19901</v>
      </c>
      <c r="D732" s="1047" t="s">
        <v>45</v>
      </c>
      <c r="E732" s="1047" t="s">
        <v>11</v>
      </c>
      <c r="F732" s="1048" t="s">
        <v>15</v>
      </c>
      <c r="G732" s="1047" t="s">
        <v>21971</v>
      </c>
      <c r="H732" s="1047" t="s">
        <v>22452</v>
      </c>
      <c r="I732" s="1047" t="s">
        <v>19902</v>
      </c>
      <c r="J732" s="1054" t="s">
        <v>21973</v>
      </c>
      <c r="K732" s="1049" t="s">
        <v>22466</v>
      </c>
      <c r="L732" s="1049" t="s">
        <v>22467</v>
      </c>
      <c r="M732" s="1049" t="s">
        <v>22468</v>
      </c>
      <c r="N732" s="1060" t="s">
        <v>20314</v>
      </c>
      <c r="O732" s="1060" t="s">
        <v>398</v>
      </c>
      <c r="P732" s="1060" t="s">
        <v>95</v>
      </c>
      <c r="Q732" s="1052"/>
      <c r="R732" s="1053"/>
    </row>
    <row r="733">
      <c r="A733" s="1046" t="s">
        <v>22469</v>
      </c>
      <c r="B733" s="1047" t="s">
        <v>22260</v>
      </c>
      <c r="C733" s="1047" t="s">
        <v>19901</v>
      </c>
      <c r="D733" s="1047" t="s">
        <v>45</v>
      </c>
      <c r="E733" s="1047" t="s">
        <v>11</v>
      </c>
      <c r="F733" s="1048" t="s">
        <v>15</v>
      </c>
      <c r="G733" s="1047" t="s">
        <v>21971</v>
      </c>
      <c r="H733" s="1047" t="s">
        <v>22452</v>
      </c>
      <c r="I733" s="1047" t="s">
        <v>19902</v>
      </c>
      <c r="J733" s="1054" t="s">
        <v>21973</v>
      </c>
      <c r="K733" s="1049" t="s">
        <v>22470</v>
      </c>
      <c r="L733" s="1049" t="s">
        <v>22471</v>
      </c>
      <c r="M733" s="1049" t="s">
        <v>22472</v>
      </c>
      <c r="N733" s="1060" t="s">
        <v>22196</v>
      </c>
      <c r="O733" s="1060" t="s">
        <v>398</v>
      </c>
      <c r="P733" s="1060" t="s">
        <v>95</v>
      </c>
      <c r="Q733" s="1052"/>
      <c r="R733" s="1053"/>
    </row>
    <row r="734">
      <c r="A734" s="1046" t="s">
        <v>22473</v>
      </c>
      <c r="B734" s="1047" t="s">
        <v>22260</v>
      </c>
      <c r="C734" s="1047" t="s">
        <v>19901</v>
      </c>
      <c r="D734" s="1047" t="s">
        <v>45</v>
      </c>
      <c r="E734" s="1047" t="s">
        <v>11</v>
      </c>
      <c r="F734" s="1048" t="s">
        <v>15</v>
      </c>
      <c r="G734" s="1047" t="s">
        <v>21971</v>
      </c>
      <c r="H734" s="1047" t="s">
        <v>22452</v>
      </c>
      <c r="I734" s="1047" t="s">
        <v>19902</v>
      </c>
      <c r="J734" s="1054" t="s">
        <v>21973</v>
      </c>
      <c r="K734" s="1049" t="s">
        <v>22474</v>
      </c>
      <c r="L734" s="1049" t="s">
        <v>22475</v>
      </c>
      <c r="M734" s="1049" t="s">
        <v>22476</v>
      </c>
      <c r="N734" s="1060" t="s">
        <v>22196</v>
      </c>
      <c r="O734" s="1060" t="s">
        <v>398</v>
      </c>
      <c r="P734" s="1060" t="s">
        <v>95</v>
      </c>
      <c r="Q734" s="1052"/>
      <c r="R734" s="1053"/>
    </row>
    <row r="735">
      <c r="A735" s="1046" t="s">
        <v>22477</v>
      </c>
      <c r="B735" s="1047" t="s">
        <v>22260</v>
      </c>
      <c r="C735" s="1047" t="s">
        <v>19901</v>
      </c>
      <c r="D735" s="1047" t="s">
        <v>45</v>
      </c>
      <c r="E735" s="1047" t="s">
        <v>11</v>
      </c>
      <c r="F735" s="1048" t="s">
        <v>15</v>
      </c>
      <c r="G735" s="1047" t="s">
        <v>21971</v>
      </c>
      <c r="H735" s="1047" t="s">
        <v>22452</v>
      </c>
      <c r="I735" s="1047" t="s">
        <v>19902</v>
      </c>
      <c r="J735" s="1049" t="s">
        <v>22478</v>
      </c>
      <c r="K735" s="1049" t="s">
        <v>22479</v>
      </c>
      <c r="L735" s="1049" t="s">
        <v>22480</v>
      </c>
      <c r="M735" s="1049" t="s">
        <v>22481</v>
      </c>
      <c r="N735" s="1060" t="s">
        <v>22196</v>
      </c>
      <c r="O735" s="1060" t="s">
        <v>398</v>
      </c>
      <c r="P735" s="1060" t="s">
        <v>95</v>
      </c>
      <c r="Q735" s="1052"/>
      <c r="R735" s="1053"/>
    </row>
    <row r="736">
      <c r="A736" s="1046" t="s">
        <v>22482</v>
      </c>
      <c r="B736" s="1047" t="s">
        <v>22260</v>
      </c>
      <c r="C736" s="1047" t="s">
        <v>19901</v>
      </c>
      <c r="D736" s="1047" t="s">
        <v>45</v>
      </c>
      <c r="E736" s="1047" t="s">
        <v>12</v>
      </c>
      <c r="F736" s="1048" t="s">
        <v>15</v>
      </c>
      <c r="G736" s="1047" t="s">
        <v>21971</v>
      </c>
      <c r="H736" s="1047" t="s">
        <v>22452</v>
      </c>
      <c r="I736" s="1047" t="s">
        <v>19902</v>
      </c>
      <c r="J736" s="1049" t="s">
        <v>22478</v>
      </c>
      <c r="K736" s="1049" t="s">
        <v>22483</v>
      </c>
      <c r="L736" s="1049" t="s">
        <v>22484</v>
      </c>
      <c r="M736" s="1049" t="s">
        <v>22485</v>
      </c>
      <c r="N736" s="1060" t="s">
        <v>22196</v>
      </c>
      <c r="O736" s="1060" t="s">
        <v>398</v>
      </c>
      <c r="P736" s="1060" t="s">
        <v>95</v>
      </c>
      <c r="Q736" s="1052"/>
      <c r="R736" s="1053"/>
    </row>
    <row r="737">
      <c r="A737" s="1046" t="s">
        <v>22486</v>
      </c>
      <c r="B737" s="1047" t="s">
        <v>22260</v>
      </c>
      <c r="C737" s="1047" t="s">
        <v>19901</v>
      </c>
      <c r="D737" s="1047" t="s">
        <v>45</v>
      </c>
      <c r="E737" s="1047" t="s">
        <v>11</v>
      </c>
      <c r="F737" s="1048" t="s">
        <v>15</v>
      </c>
      <c r="G737" s="1047" t="s">
        <v>21971</v>
      </c>
      <c r="H737" s="1047" t="s">
        <v>22452</v>
      </c>
      <c r="I737" s="1047" t="s">
        <v>19902</v>
      </c>
      <c r="J737" s="1049" t="s">
        <v>22478</v>
      </c>
      <c r="K737" s="1049" t="s">
        <v>22487</v>
      </c>
      <c r="L737" s="1049" t="s">
        <v>22488</v>
      </c>
      <c r="M737" s="1049" t="s">
        <v>22489</v>
      </c>
      <c r="N737" s="1060" t="s">
        <v>22196</v>
      </c>
      <c r="O737" s="1060" t="s">
        <v>398</v>
      </c>
      <c r="P737" s="1060" t="s">
        <v>95</v>
      </c>
      <c r="Q737" s="1052"/>
      <c r="R737" s="1053"/>
    </row>
    <row r="738">
      <c r="A738" s="1046" t="s">
        <v>22490</v>
      </c>
      <c r="B738" s="1047" t="s">
        <v>22260</v>
      </c>
      <c r="C738" s="1047" t="s">
        <v>19901</v>
      </c>
      <c r="D738" s="1047" t="s">
        <v>45</v>
      </c>
      <c r="E738" s="1047" t="s">
        <v>11</v>
      </c>
      <c r="F738" s="1048" t="s">
        <v>15</v>
      </c>
      <c r="G738" s="1047" t="s">
        <v>21971</v>
      </c>
      <c r="H738" s="1047" t="s">
        <v>22452</v>
      </c>
      <c r="I738" s="1047" t="s">
        <v>19902</v>
      </c>
      <c r="J738" s="1049" t="s">
        <v>22478</v>
      </c>
      <c r="K738" s="1049" t="s">
        <v>22491</v>
      </c>
      <c r="L738" s="1049" t="s">
        <v>22492</v>
      </c>
      <c r="M738" s="1049" t="s">
        <v>22493</v>
      </c>
      <c r="N738" s="1060" t="s">
        <v>22196</v>
      </c>
      <c r="O738" s="1060" t="s">
        <v>398</v>
      </c>
      <c r="P738" s="1060" t="s">
        <v>95</v>
      </c>
      <c r="Q738" s="1052"/>
      <c r="R738" s="1053"/>
    </row>
    <row r="739">
      <c r="A739" s="1046" t="s">
        <v>22494</v>
      </c>
      <c r="B739" s="1047" t="s">
        <v>22495</v>
      </c>
      <c r="C739" s="1047" t="s">
        <v>20447</v>
      </c>
      <c r="D739" s="1047" t="s">
        <v>45</v>
      </c>
      <c r="E739" s="1047" t="s">
        <v>11</v>
      </c>
      <c r="F739" s="1048" t="s">
        <v>15</v>
      </c>
      <c r="G739" s="1047" t="s">
        <v>21971</v>
      </c>
      <c r="H739" s="1047" t="s">
        <v>22452</v>
      </c>
      <c r="I739" s="1047" t="s">
        <v>19902</v>
      </c>
      <c r="J739" s="1049" t="s">
        <v>22496</v>
      </c>
      <c r="K739" s="1049" t="s">
        <v>22497</v>
      </c>
      <c r="L739" s="1049" t="s">
        <v>22498</v>
      </c>
      <c r="M739" s="1049" t="s">
        <v>22499</v>
      </c>
      <c r="N739" s="1060" t="s">
        <v>22500</v>
      </c>
      <c r="O739" s="1060" t="s">
        <v>398</v>
      </c>
      <c r="P739" s="1060" t="s">
        <v>95</v>
      </c>
      <c r="Q739" s="1052"/>
      <c r="R739" s="1053"/>
    </row>
    <row r="740">
      <c r="A740" s="1046" t="s">
        <v>22501</v>
      </c>
      <c r="B740" s="1047" t="s">
        <v>22260</v>
      </c>
      <c r="C740" s="1047" t="s">
        <v>19901</v>
      </c>
      <c r="D740" s="1047" t="s">
        <v>45</v>
      </c>
      <c r="E740" s="1047" t="s">
        <v>11</v>
      </c>
      <c r="F740" s="1048" t="s">
        <v>15</v>
      </c>
      <c r="G740" s="1047" t="s">
        <v>21971</v>
      </c>
      <c r="H740" s="1047" t="s">
        <v>22452</v>
      </c>
      <c r="I740" s="1047" t="s">
        <v>19902</v>
      </c>
      <c r="J740" s="1049" t="s">
        <v>22478</v>
      </c>
      <c r="K740" s="1049" t="s">
        <v>22502</v>
      </c>
      <c r="L740" s="1049" t="s">
        <v>22503</v>
      </c>
      <c r="M740" s="1049" t="s">
        <v>22504</v>
      </c>
      <c r="N740" s="1060" t="s">
        <v>22500</v>
      </c>
      <c r="O740" s="1060" t="s">
        <v>398</v>
      </c>
      <c r="P740" s="1060" t="s">
        <v>95</v>
      </c>
      <c r="Q740" s="1052"/>
      <c r="R740" s="1053"/>
    </row>
    <row r="741">
      <c r="A741" s="1046" t="s">
        <v>22505</v>
      </c>
      <c r="B741" s="1047" t="s">
        <v>22260</v>
      </c>
      <c r="C741" s="1047" t="s">
        <v>19901</v>
      </c>
      <c r="D741" s="1047" t="s">
        <v>45</v>
      </c>
      <c r="E741" s="1047" t="s">
        <v>11</v>
      </c>
      <c r="F741" s="1048" t="s">
        <v>15</v>
      </c>
      <c r="G741" s="1047" t="s">
        <v>21971</v>
      </c>
      <c r="H741" s="1047" t="s">
        <v>22452</v>
      </c>
      <c r="I741" s="1047" t="s">
        <v>19902</v>
      </c>
      <c r="J741" s="1049" t="s">
        <v>22478</v>
      </c>
      <c r="K741" s="1049" t="s">
        <v>22506</v>
      </c>
      <c r="L741" s="1049" t="s">
        <v>22507</v>
      </c>
      <c r="M741" s="1049" t="s">
        <v>22508</v>
      </c>
      <c r="N741" s="1060" t="s">
        <v>22500</v>
      </c>
      <c r="O741" s="1060" t="s">
        <v>398</v>
      </c>
      <c r="P741" s="1060" t="s">
        <v>95</v>
      </c>
      <c r="Q741" s="1052"/>
      <c r="R741" s="1053"/>
    </row>
    <row r="742">
      <c r="A742" s="1046" t="s">
        <v>22509</v>
      </c>
      <c r="B742" s="1047" t="s">
        <v>22260</v>
      </c>
      <c r="C742" s="1047" t="s">
        <v>19901</v>
      </c>
      <c r="D742" s="1047" t="s">
        <v>45</v>
      </c>
      <c r="E742" s="1047" t="s">
        <v>11</v>
      </c>
      <c r="F742" s="1048" t="s">
        <v>15</v>
      </c>
      <c r="G742" s="1047" t="s">
        <v>21971</v>
      </c>
      <c r="H742" s="1047" t="s">
        <v>22452</v>
      </c>
      <c r="I742" s="1047" t="s">
        <v>19902</v>
      </c>
      <c r="J742" s="1049" t="s">
        <v>22478</v>
      </c>
      <c r="K742" s="1049" t="s">
        <v>22510</v>
      </c>
      <c r="L742" s="1049" t="s">
        <v>22511</v>
      </c>
      <c r="M742" s="1049" t="s">
        <v>22512</v>
      </c>
      <c r="N742" s="1060" t="s">
        <v>22500</v>
      </c>
      <c r="O742" s="1060" t="s">
        <v>398</v>
      </c>
      <c r="P742" s="1060" t="s">
        <v>95</v>
      </c>
      <c r="Q742" s="1052"/>
      <c r="R742" s="1053"/>
    </row>
    <row r="743">
      <c r="A743" s="1046" t="s">
        <v>22513</v>
      </c>
      <c r="B743" s="1047" t="s">
        <v>22260</v>
      </c>
      <c r="C743" s="1047" t="s">
        <v>19901</v>
      </c>
      <c r="D743" s="1047" t="s">
        <v>45</v>
      </c>
      <c r="E743" s="1047" t="s">
        <v>11</v>
      </c>
      <c r="F743" s="1048" t="s">
        <v>15</v>
      </c>
      <c r="G743" s="1047" t="s">
        <v>21971</v>
      </c>
      <c r="H743" s="1047" t="s">
        <v>22452</v>
      </c>
      <c r="I743" s="1047" t="s">
        <v>19902</v>
      </c>
      <c r="J743" s="1049" t="s">
        <v>22478</v>
      </c>
      <c r="K743" s="1049" t="s">
        <v>22514</v>
      </c>
      <c r="L743" s="1049" t="s">
        <v>22515</v>
      </c>
      <c r="M743" s="1049" t="s">
        <v>22516</v>
      </c>
      <c r="N743" s="1060" t="s">
        <v>22500</v>
      </c>
      <c r="O743" s="1060" t="s">
        <v>398</v>
      </c>
      <c r="P743" s="1060" t="s">
        <v>95</v>
      </c>
      <c r="Q743" s="1052"/>
      <c r="R743" s="1053"/>
    </row>
    <row r="744">
      <c r="A744" s="1046" t="s">
        <v>22517</v>
      </c>
      <c r="B744" s="1047" t="s">
        <v>22260</v>
      </c>
      <c r="C744" s="1047" t="s">
        <v>19901</v>
      </c>
      <c r="D744" s="1047" t="s">
        <v>45</v>
      </c>
      <c r="E744" s="1047" t="s">
        <v>11</v>
      </c>
      <c r="F744" s="1048" t="s">
        <v>15</v>
      </c>
      <c r="G744" s="1047" t="s">
        <v>21971</v>
      </c>
      <c r="H744" s="1047" t="s">
        <v>22452</v>
      </c>
      <c r="I744" s="1047" t="s">
        <v>19902</v>
      </c>
      <c r="J744" s="1049" t="s">
        <v>22478</v>
      </c>
      <c r="K744" s="1049" t="s">
        <v>22518</v>
      </c>
      <c r="L744" s="1049" t="s">
        <v>22519</v>
      </c>
      <c r="M744" s="1049" t="s">
        <v>22520</v>
      </c>
      <c r="N744" s="1060" t="s">
        <v>22500</v>
      </c>
      <c r="O744" s="1060" t="s">
        <v>398</v>
      </c>
      <c r="P744" s="1060" t="s">
        <v>95</v>
      </c>
      <c r="Q744" s="1052"/>
      <c r="R744" s="1053"/>
    </row>
    <row r="745">
      <c r="A745" s="1046" t="s">
        <v>22521</v>
      </c>
      <c r="B745" s="1047" t="s">
        <v>22260</v>
      </c>
      <c r="C745" s="1047" t="s">
        <v>19901</v>
      </c>
      <c r="D745" s="1047" t="s">
        <v>45</v>
      </c>
      <c r="E745" s="1047" t="s">
        <v>11</v>
      </c>
      <c r="F745" s="1048" t="s">
        <v>15</v>
      </c>
      <c r="G745" s="1047" t="s">
        <v>21971</v>
      </c>
      <c r="H745" s="1047" t="s">
        <v>22452</v>
      </c>
      <c r="I745" s="1047" t="s">
        <v>19902</v>
      </c>
      <c r="J745" s="1049" t="s">
        <v>22478</v>
      </c>
      <c r="K745" s="1049" t="s">
        <v>22522</v>
      </c>
      <c r="L745" s="1049" t="s">
        <v>22523</v>
      </c>
      <c r="M745" s="1049" t="s">
        <v>22524</v>
      </c>
      <c r="N745" s="1060" t="s">
        <v>22500</v>
      </c>
      <c r="O745" s="1060" t="s">
        <v>398</v>
      </c>
      <c r="P745" s="1060" t="s">
        <v>95</v>
      </c>
      <c r="Q745" s="1052"/>
      <c r="R745" s="1053"/>
    </row>
    <row r="746">
      <c r="A746" s="1046" t="s">
        <v>22525</v>
      </c>
      <c r="B746" s="1047" t="s">
        <v>22526</v>
      </c>
      <c r="C746" s="1047" t="s">
        <v>9888</v>
      </c>
      <c r="D746" s="1047" t="s">
        <v>45</v>
      </c>
      <c r="E746" s="1047" t="s">
        <v>11</v>
      </c>
      <c r="F746" s="1048" t="s">
        <v>15</v>
      </c>
      <c r="G746" s="1047" t="s">
        <v>21971</v>
      </c>
      <c r="H746" s="1047" t="s">
        <v>22452</v>
      </c>
      <c r="I746" s="1047" t="s">
        <v>19902</v>
      </c>
      <c r="J746" s="1049" t="s">
        <v>22527</v>
      </c>
      <c r="K746" s="1049" t="s">
        <v>22528</v>
      </c>
      <c r="L746" s="1049" t="s">
        <v>22529</v>
      </c>
      <c r="M746" s="1049" t="s">
        <v>22530</v>
      </c>
      <c r="N746" s="1060" t="s">
        <v>22500</v>
      </c>
      <c r="O746" s="1060" t="s">
        <v>398</v>
      </c>
      <c r="P746" s="1060" t="s">
        <v>95</v>
      </c>
      <c r="Q746" s="1052"/>
      <c r="R746" s="1053"/>
    </row>
    <row r="747">
      <c r="A747" s="1046" t="s">
        <v>22531</v>
      </c>
      <c r="B747" s="1047" t="s">
        <v>22526</v>
      </c>
      <c r="C747" s="1047" t="s">
        <v>9888</v>
      </c>
      <c r="D747" s="1047" t="s">
        <v>45</v>
      </c>
      <c r="E747" s="1047" t="s">
        <v>11</v>
      </c>
      <c r="F747" s="1048" t="s">
        <v>15</v>
      </c>
      <c r="G747" s="1047" t="s">
        <v>21971</v>
      </c>
      <c r="H747" s="1047" t="s">
        <v>22452</v>
      </c>
      <c r="I747" s="1047" t="s">
        <v>19902</v>
      </c>
      <c r="J747" s="1049" t="s">
        <v>22527</v>
      </c>
      <c r="K747" s="1049" t="s">
        <v>22532</v>
      </c>
      <c r="L747" s="1049" t="s">
        <v>22533</v>
      </c>
      <c r="M747" s="1049" t="s">
        <v>22534</v>
      </c>
      <c r="N747" s="1060" t="s">
        <v>22500</v>
      </c>
      <c r="O747" s="1060" t="s">
        <v>398</v>
      </c>
      <c r="P747" s="1060" t="s">
        <v>95</v>
      </c>
      <c r="Q747" s="1052"/>
      <c r="R747" s="1053"/>
    </row>
    <row r="748">
      <c r="A748" s="1046" t="s">
        <v>22535</v>
      </c>
      <c r="B748" s="1047" t="s">
        <v>22526</v>
      </c>
      <c r="C748" s="1047" t="s">
        <v>9888</v>
      </c>
      <c r="D748" s="1047" t="s">
        <v>45</v>
      </c>
      <c r="E748" s="1047" t="s">
        <v>11</v>
      </c>
      <c r="F748" s="1048" t="s">
        <v>15</v>
      </c>
      <c r="G748" s="1047" t="s">
        <v>21971</v>
      </c>
      <c r="H748" s="1047" t="s">
        <v>22452</v>
      </c>
      <c r="I748" s="1047" t="s">
        <v>19902</v>
      </c>
      <c r="J748" s="1092" t="s">
        <v>22536</v>
      </c>
      <c r="K748" s="1049" t="s">
        <v>22470</v>
      </c>
      <c r="L748" s="1049" t="s">
        <v>22537</v>
      </c>
      <c r="M748" s="1049" t="s">
        <v>22538</v>
      </c>
      <c r="N748" s="1060" t="s">
        <v>22500</v>
      </c>
      <c r="O748" s="1060" t="s">
        <v>398</v>
      </c>
      <c r="P748" s="1060" t="s">
        <v>95</v>
      </c>
      <c r="Q748" s="1052"/>
      <c r="R748" s="1053"/>
    </row>
    <row r="749">
      <c r="A749" s="1046" t="s">
        <v>22539</v>
      </c>
      <c r="B749" s="1047" t="s">
        <v>22526</v>
      </c>
      <c r="C749" s="1047" t="s">
        <v>9888</v>
      </c>
      <c r="D749" s="1047" t="s">
        <v>45</v>
      </c>
      <c r="E749" s="1047" t="s">
        <v>11</v>
      </c>
      <c r="F749" s="1048" t="s">
        <v>15</v>
      </c>
      <c r="G749" s="1047" t="s">
        <v>21971</v>
      </c>
      <c r="H749" s="1047" t="s">
        <v>22452</v>
      </c>
      <c r="I749" s="1047" t="s">
        <v>19902</v>
      </c>
      <c r="J749" s="1092" t="s">
        <v>22540</v>
      </c>
      <c r="K749" s="1049" t="s">
        <v>22474</v>
      </c>
      <c r="L749" s="1049" t="s">
        <v>22541</v>
      </c>
      <c r="M749" s="1049" t="s">
        <v>22542</v>
      </c>
      <c r="N749" s="1060" t="s">
        <v>22500</v>
      </c>
      <c r="O749" s="1060" t="s">
        <v>398</v>
      </c>
      <c r="P749" s="1060" t="s">
        <v>95</v>
      </c>
      <c r="Q749" s="1052"/>
      <c r="R749" s="1053"/>
    </row>
    <row r="750">
      <c r="A750" s="1046" t="s">
        <v>22543</v>
      </c>
      <c r="B750" s="1047" t="s">
        <v>19929</v>
      </c>
      <c r="C750" s="1047" t="s">
        <v>6457</v>
      </c>
      <c r="D750" s="1047" t="s">
        <v>45</v>
      </c>
      <c r="E750" s="1047" t="s">
        <v>11</v>
      </c>
      <c r="F750" s="1048" t="s">
        <v>15</v>
      </c>
      <c r="G750" s="1047" t="s">
        <v>21971</v>
      </c>
      <c r="H750" s="1047" t="s">
        <v>22452</v>
      </c>
      <c r="I750" s="1047" t="s">
        <v>19902</v>
      </c>
      <c r="J750" s="1049" t="s">
        <v>22544</v>
      </c>
      <c r="K750" s="1049" t="s">
        <v>22545</v>
      </c>
      <c r="L750" s="1049" t="s">
        <v>22546</v>
      </c>
      <c r="M750" s="1054" t="s">
        <v>22547</v>
      </c>
      <c r="N750" s="1060" t="s">
        <v>22500</v>
      </c>
      <c r="O750" s="1060" t="s">
        <v>398</v>
      </c>
      <c r="P750" s="1060" t="s">
        <v>95</v>
      </c>
      <c r="Q750" s="1052"/>
      <c r="R750" s="1053"/>
    </row>
    <row r="751">
      <c r="A751" s="1046" t="s">
        <v>22548</v>
      </c>
      <c r="B751" s="1047" t="s">
        <v>19929</v>
      </c>
      <c r="C751" s="1047" t="s">
        <v>6457</v>
      </c>
      <c r="D751" s="1047" t="s">
        <v>45</v>
      </c>
      <c r="E751" s="1047" t="s">
        <v>11</v>
      </c>
      <c r="F751" s="1048" t="s">
        <v>15</v>
      </c>
      <c r="G751" s="1047" t="s">
        <v>21971</v>
      </c>
      <c r="H751" s="1047" t="s">
        <v>22452</v>
      </c>
      <c r="I751" s="1047" t="s">
        <v>19902</v>
      </c>
      <c r="J751" s="1049" t="s">
        <v>22544</v>
      </c>
      <c r="K751" s="1049" t="s">
        <v>22549</v>
      </c>
      <c r="L751" s="1049" t="s">
        <v>22550</v>
      </c>
      <c r="M751" s="1054" t="s">
        <v>22551</v>
      </c>
      <c r="N751" s="1060" t="s">
        <v>22500</v>
      </c>
      <c r="O751" s="1060" t="s">
        <v>398</v>
      </c>
      <c r="P751" s="1060" t="s">
        <v>95</v>
      </c>
      <c r="Q751" s="1052"/>
      <c r="R751" s="1053"/>
    </row>
    <row r="752">
      <c r="A752" s="1046" t="s">
        <v>18770</v>
      </c>
      <c r="B752" s="1047" t="s">
        <v>19929</v>
      </c>
      <c r="C752" s="1047" t="s">
        <v>6457</v>
      </c>
      <c r="D752" s="1047" t="s">
        <v>45</v>
      </c>
      <c r="E752" s="1047" t="s">
        <v>12</v>
      </c>
      <c r="F752" s="1048" t="s">
        <v>15</v>
      </c>
      <c r="G752" s="1047" t="s">
        <v>21971</v>
      </c>
      <c r="H752" s="1047" t="s">
        <v>22452</v>
      </c>
      <c r="I752" s="1047" t="s">
        <v>19902</v>
      </c>
      <c r="J752" s="1049" t="s">
        <v>22544</v>
      </c>
      <c r="K752" s="1049" t="s">
        <v>22552</v>
      </c>
      <c r="L752" s="1049" t="s">
        <v>22553</v>
      </c>
      <c r="M752" s="1049" t="s">
        <v>22554</v>
      </c>
      <c r="N752" s="1060" t="s">
        <v>22500</v>
      </c>
      <c r="O752" s="1060" t="s">
        <v>398</v>
      </c>
      <c r="P752" s="1060" t="s">
        <v>95</v>
      </c>
      <c r="Q752" s="1052"/>
      <c r="R752" s="1053"/>
    </row>
    <row r="753">
      <c r="A753" s="1046" t="s">
        <v>22555</v>
      </c>
      <c r="B753" s="1047" t="s">
        <v>19929</v>
      </c>
      <c r="C753" s="1047" t="s">
        <v>6457</v>
      </c>
      <c r="D753" s="1047" t="s">
        <v>45</v>
      </c>
      <c r="E753" s="1047" t="s">
        <v>11</v>
      </c>
      <c r="F753" s="1048" t="s">
        <v>15</v>
      </c>
      <c r="G753" s="1047" t="s">
        <v>21971</v>
      </c>
      <c r="H753" s="1047" t="s">
        <v>22452</v>
      </c>
      <c r="I753" s="1047" t="s">
        <v>19902</v>
      </c>
      <c r="J753" s="1049" t="s">
        <v>22544</v>
      </c>
      <c r="K753" s="1049" t="s">
        <v>22556</v>
      </c>
      <c r="L753" s="1049" t="s">
        <v>22557</v>
      </c>
      <c r="M753" s="1049" t="s">
        <v>22558</v>
      </c>
      <c r="N753" s="1060" t="s">
        <v>22500</v>
      </c>
      <c r="O753" s="1060" t="s">
        <v>398</v>
      </c>
      <c r="P753" s="1060" t="s">
        <v>95</v>
      </c>
      <c r="Q753" s="1052"/>
      <c r="R753" s="1053"/>
    </row>
    <row r="754">
      <c r="A754" s="1046" t="s">
        <v>22559</v>
      </c>
      <c r="B754" s="1047" t="s">
        <v>19929</v>
      </c>
      <c r="C754" s="1047" t="s">
        <v>6457</v>
      </c>
      <c r="D754" s="1047" t="s">
        <v>45</v>
      </c>
      <c r="E754" s="1047" t="s">
        <v>11</v>
      </c>
      <c r="F754" s="1048" t="s">
        <v>15</v>
      </c>
      <c r="G754" s="1047" t="s">
        <v>21971</v>
      </c>
      <c r="H754" s="1047" t="s">
        <v>22452</v>
      </c>
      <c r="I754" s="1047" t="s">
        <v>19902</v>
      </c>
      <c r="J754" s="1049" t="s">
        <v>22544</v>
      </c>
      <c r="K754" s="1049" t="s">
        <v>22560</v>
      </c>
      <c r="L754" s="1049" t="s">
        <v>22557</v>
      </c>
      <c r="M754" s="1049" t="s">
        <v>22561</v>
      </c>
      <c r="N754" s="1060" t="s">
        <v>22500</v>
      </c>
      <c r="O754" s="1060" t="s">
        <v>398</v>
      </c>
      <c r="P754" s="1060" t="s">
        <v>95</v>
      </c>
      <c r="Q754" s="1052"/>
      <c r="R754" s="1053"/>
    </row>
    <row r="755">
      <c r="A755" s="1046" t="s">
        <v>22562</v>
      </c>
      <c r="B755" s="1047" t="s">
        <v>19929</v>
      </c>
      <c r="C755" s="1047" t="s">
        <v>6457</v>
      </c>
      <c r="D755" s="1047" t="s">
        <v>45</v>
      </c>
      <c r="E755" s="1047" t="s">
        <v>12</v>
      </c>
      <c r="F755" s="1048" t="s">
        <v>15</v>
      </c>
      <c r="G755" s="1047" t="s">
        <v>21971</v>
      </c>
      <c r="H755" s="1047" t="s">
        <v>22452</v>
      </c>
      <c r="I755" s="1047" t="s">
        <v>19902</v>
      </c>
      <c r="J755" s="1049" t="s">
        <v>22563</v>
      </c>
      <c r="K755" s="1049" t="s">
        <v>22564</v>
      </c>
      <c r="L755" s="1049" t="s">
        <v>22565</v>
      </c>
      <c r="M755" s="1054" t="s">
        <v>22566</v>
      </c>
      <c r="N755" s="1060" t="s">
        <v>22500</v>
      </c>
      <c r="O755" s="1060" t="s">
        <v>398</v>
      </c>
      <c r="P755" s="1060" t="s">
        <v>95</v>
      </c>
      <c r="Q755" s="1052"/>
      <c r="R755" s="1053"/>
    </row>
    <row r="756">
      <c r="A756" s="1046" t="s">
        <v>22567</v>
      </c>
      <c r="B756" s="1047" t="s">
        <v>19929</v>
      </c>
      <c r="C756" s="1047" t="s">
        <v>6457</v>
      </c>
      <c r="D756" s="1047" t="s">
        <v>45</v>
      </c>
      <c r="E756" s="1047" t="s">
        <v>12</v>
      </c>
      <c r="F756" s="1048" t="s">
        <v>15</v>
      </c>
      <c r="G756" s="1047" t="s">
        <v>21971</v>
      </c>
      <c r="H756" s="1047" t="s">
        <v>22452</v>
      </c>
      <c r="I756" s="1047" t="s">
        <v>19902</v>
      </c>
      <c r="J756" s="1049" t="s">
        <v>22568</v>
      </c>
      <c r="K756" s="1049" t="s">
        <v>22569</v>
      </c>
      <c r="L756" s="1049" t="s">
        <v>22570</v>
      </c>
      <c r="M756" s="1049" t="s">
        <v>22571</v>
      </c>
      <c r="N756" s="1060" t="s">
        <v>22500</v>
      </c>
      <c r="O756" s="1060" t="s">
        <v>398</v>
      </c>
      <c r="P756" s="1060" t="s">
        <v>95</v>
      </c>
      <c r="Q756" s="1052"/>
      <c r="R756" s="1053"/>
    </row>
    <row r="757">
      <c r="A757" s="1046" t="s">
        <v>22572</v>
      </c>
      <c r="B757" s="1047" t="s">
        <v>19941</v>
      </c>
      <c r="C757" s="1047" t="s">
        <v>6457</v>
      </c>
      <c r="D757" s="1047" t="s">
        <v>45</v>
      </c>
      <c r="E757" s="1047" t="s">
        <v>12</v>
      </c>
      <c r="F757" s="1048" t="s">
        <v>15</v>
      </c>
      <c r="G757" s="1047" t="s">
        <v>21971</v>
      </c>
      <c r="H757" s="1047" t="s">
        <v>22452</v>
      </c>
      <c r="I757" s="1047" t="s">
        <v>19902</v>
      </c>
      <c r="J757" s="1049" t="s">
        <v>22573</v>
      </c>
      <c r="K757" s="1049" t="s">
        <v>22574</v>
      </c>
      <c r="L757" s="1049" t="s">
        <v>22575</v>
      </c>
      <c r="M757" s="1049" t="s">
        <v>22576</v>
      </c>
      <c r="N757" s="1060" t="s">
        <v>22500</v>
      </c>
      <c r="O757" s="1060" t="s">
        <v>398</v>
      </c>
      <c r="P757" s="1060" t="s">
        <v>95</v>
      </c>
      <c r="Q757" s="1052"/>
      <c r="R757" s="1053"/>
    </row>
    <row r="758">
      <c r="A758" s="1046" t="s">
        <v>22577</v>
      </c>
      <c r="B758" s="1047" t="s">
        <v>19929</v>
      </c>
      <c r="C758" s="1047" t="s">
        <v>6457</v>
      </c>
      <c r="D758" s="1047" t="s">
        <v>45</v>
      </c>
      <c r="E758" s="1047" t="s">
        <v>11</v>
      </c>
      <c r="F758" s="1048" t="s">
        <v>15</v>
      </c>
      <c r="G758" s="1047" t="s">
        <v>21971</v>
      </c>
      <c r="H758" s="1047" t="s">
        <v>22452</v>
      </c>
      <c r="I758" s="1047" t="s">
        <v>19902</v>
      </c>
      <c r="J758" s="1049" t="s">
        <v>22246</v>
      </c>
      <c r="K758" s="1049" t="s">
        <v>22578</v>
      </c>
      <c r="L758" s="1049" t="s">
        <v>22579</v>
      </c>
      <c r="M758" s="1049" t="s">
        <v>22580</v>
      </c>
      <c r="N758" s="1060" t="s">
        <v>22500</v>
      </c>
      <c r="O758" s="1060" t="s">
        <v>398</v>
      </c>
      <c r="P758" s="1060" t="s">
        <v>95</v>
      </c>
      <c r="Q758" s="1052"/>
      <c r="R758" s="1053"/>
    </row>
    <row r="759">
      <c r="A759" s="1046" t="s">
        <v>22581</v>
      </c>
      <c r="B759" s="1047" t="s">
        <v>19929</v>
      </c>
      <c r="C759" s="1047" t="s">
        <v>6457</v>
      </c>
      <c r="D759" s="1047" t="s">
        <v>45</v>
      </c>
      <c r="E759" s="1047" t="s">
        <v>11</v>
      </c>
      <c r="F759" s="1048" t="s">
        <v>15</v>
      </c>
      <c r="G759" s="1047" t="s">
        <v>21971</v>
      </c>
      <c r="H759" s="1047" t="s">
        <v>22452</v>
      </c>
      <c r="I759" s="1047" t="s">
        <v>19902</v>
      </c>
      <c r="J759" s="1049" t="s">
        <v>22246</v>
      </c>
      <c r="K759" s="1049" t="s">
        <v>22582</v>
      </c>
      <c r="L759" s="1049" t="s">
        <v>22583</v>
      </c>
      <c r="M759" s="1049" t="s">
        <v>22584</v>
      </c>
      <c r="N759" s="1060" t="s">
        <v>22500</v>
      </c>
      <c r="O759" s="1060" t="s">
        <v>398</v>
      </c>
      <c r="P759" s="1060" t="s">
        <v>95</v>
      </c>
      <c r="Q759" s="1052"/>
      <c r="R759" s="1053"/>
    </row>
    <row r="760">
      <c r="A760" s="1046" t="s">
        <v>22585</v>
      </c>
      <c r="B760" s="1047" t="s">
        <v>19929</v>
      </c>
      <c r="C760" s="1047" t="s">
        <v>6457</v>
      </c>
      <c r="D760" s="1047" t="s">
        <v>45</v>
      </c>
      <c r="E760" s="1047" t="s">
        <v>12</v>
      </c>
      <c r="F760" s="1048" t="s">
        <v>15</v>
      </c>
      <c r="G760" s="1047" t="s">
        <v>21971</v>
      </c>
      <c r="H760" s="1047" t="s">
        <v>22452</v>
      </c>
      <c r="I760" s="1047" t="s">
        <v>19902</v>
      </c>
      <c r="J760" s="1049" t="s">
        <v>22586</v>
      </c>
      <c r="K760" s="1049" t="s">
        <v>22587</v>
      </c>
      <c r="L760" s="1049" t="s">
        <v>22588</v>
      </c>
      <c r="M760" s="1049" t="s">
        <v>22589</v>
      </c>
      <c r="N760" s="1060" t="s">
        <v>22500</v>
      </c>
      <c r="O760" s="1060" t="s">
        <v>398</v>
      </c>
      <c r="P760" s="1060" t="s">
        <v>95</v>
      </c>
      <c r="Q760" s="1052"/>
      <c r="R760" s="1053"/>
    </row>
    <row r="761">
      <c r="A761" s="1046" t="s">
        <v>22590</v>
      </c>
      <c r="B761" s="1047" t="s">
        <v>19929</v>
      </c>
      <c r="C761" s="1047" t="s">
        <v>6457</v>
      </c>
      <c r="D761" s="1047" t="s">
        <v>45</v>
      </c>
      <c r="E761" s="1047" t="s">
        <v>12</v>
      </c>
      <c r="F761" s="1048" t="s">
        <v>15</v>
      </c>
      <c r="G761" s="1047" t="s">
        <v>21971</v>
      </c>
      <c r="H761" s="1047" t="s">
        <v>22452</v>
      </c>
      <c r="I761" s="1047" t="s">
        <v>19902</v>
      </c>
      <c r="J761" s="1049" t="s">
        <v>22591</v>
      </c>
      <c r="K761" s="1049" t="s">
        <v>22592</v>
      </c>
      <c r="L761" s="1049" t="s">
        <v>22593</v>
      </c>
      <c r="M761" s="1049" t="s">
        <v>22253</v>
      </c>
      <c r="N761" s="1060" t="s">
        <v>22500</v>
      </c>
      <c r="O761" s="1060" t="s">
        <v>398</v>
      </c>
      <c r="P761" s="1060" t="s">
        <v>95</v>
      </c>
      <c r="Q761" s="1052"/>
      <c r="R761" s="1053"/>
    </row>
    <row r="762">
      <c r="A762" s="1046" t="s">
        <v>22594</v>
      </c>
      <c r="B762" s="1047" t="s">
        <v>19929</v>
      </c>
      <c r="C762" s="1047" t="s">
        <v>6457</v>
      </c>
      <c r="D762" s="1047" t="s">
        <v>45</v>
      </c>
      <c r="E762" s="1047" t="s">
        <v>12</v>
      </c>
      <c r="F762" s="1048" t="s">
        <v>15</v>
      </c>
      <c r="G762" s="1047" t="s">
        <v>21971</v>
      </c>
      <c r="H762" s="1047" t="s">
        <v>22452</v>
      </c>
      <c r="I762" s="1047" t="s">
        <v>19902</v>
      </c>
      <c r="J762" s="1049" t="s">
        <v>22591</v>
      </c>
      <c r="K762" s="1087" t="s">
        <v>22595</v>
      </c>
      <c r="L762" s="1049" t="s">
        <v>22596</v>
      </c>
      <c r="M762" s="1049" t="s">
        <v>22253</v>
      </c>
      <c r="N762" s="1060" t="s">
        <v>22500</v>
      </c>
      <c r="O762" s="1060" t="s">
        <v>398</v>
      </c>
      <c r="P762" s="1060" t="s">
        <v>95</v>
      </c>
      <c r="Q762" s="1052"/>
      <c r="R762" s="1053"/>
    </row>
    <row r="763">
      <c r="A763" s="1046" t="s">
        <v>22597</v>
      </c>
      <c r="B763" s="1047" t="s">
        <v>19980</v>
      </c>
      <c r="C763" s="1047" t="s">
        <v>6457</v>
      </c>
      <c r="D763" s="1047" t="s">
        <v>45</v>
      </c>
      <c r="E763" s="1047" t="s">
        <v>11</v>
      </c>
      <c r="F763" s="1048" t="s">
        <v>15</v>
      </c>
      <c r="G763" s="1047" t="s">
        <v>21971</v>
      </c>
      <c r="H763" s="1047" t="s">
        <v>22452</v>
      </c>
      <c r="I763" s="1047" t="s">
        <v>19902</v>
      </c>
      <c r="J763" s="1049" t="s">
        <v>22598</v>
      </c>
      <c r="K763" s="1049" t="s">
        <v>22545</v>
      </c>
      <c r="L763" s="1049" t="s">
        <v>22546</v>
      </c>
      <c r="M763" s="1054" t="s">
        <v>22547</v>
      </c>
      <c r="N763" s="1060" t="s">
        <v>22500</v>
      </c>
      <c r="O763" s="1060" t="s">
        <v>398</v>
      </c>
      <c r="P763" s="1060" t="s">
        <v>95</v>
      </c>
      <c r="Q763" s="1052"/>
      <c r="R763" s="1053"/>
    </row>
    <row r="764">
      <c r="A764" s="1046" t="s">
        <v>22599</v>
      </c>
      <c r="B764" s="1047" t="s">
        <v>19980</v>
      </c>
      <c r="C764" s="1047" t="s">
        <v>6457</v>
      </c>
      <c r="D764" s="1047" t="s">
        <v>45</v>
      </c>
      <c r="E764" s="1047" t="s">
        <v>11</v>
      </c>
      <c r="F764" s="1048" t="s">
        <v>15</v>
      </c>
      <c r="G764" s="1047" t="s">
        <v>21971</v>
      </c>
      <c r="H764" s="1047" t="s">
        <v>22452</v>
      </c>
      <c r="I764" s="1047" t="s">
        <v>19902</v>
      </c>
      <c r="J764" s="1049" t="s">
        <v>22598</v>
      </c>
      <c r="K764" s="1049" t="s">
        <v>22549</v>
      </c>
      <c r="L764" s="1049" t="s">
        <v>22550</v>
      </c>
      <c r="M764" s="1054" t="s">
        <v>22551</v>
      </c>
      <c r="N764" s="1060" t="s">
        <v>22500</v>
      </c>
      <c r="O764" s="1060" t="s">
        <v>398</v>
      </c>
      <c r="P764" s="1060" t="s">
        <v>95</v>
      </c>
      <c r="Q764" s="1052"/>
      <c r="R764" s="1053"/>
    </row>
    <row r="765">
      <c r="A765" s="1046" t="s">
        <v>22600</v>
      </c>
      <c r="B765" s="1047" t="s">
        <v>19980</v>
      </c>
      <c r="C765" s="1047" t="s">
        <v>6457</v>
      </c>
      <c r="D765" s="1047" t="s">
        <v>45</v>
      </c>
      <c r="E765" s="1047" t="s">
        <v>12</v>
      </c>
      <c r="F765" s="1048" t="s">
        <v>15</v>
      </c>
      <c r="G765" s="1047" t="s">
        <v>21971</v>
      </c>
      <c r="H765" s="1047" t="s">
        <v>22452</v>
      </c>
      <c r="I765" s="1047" t="s">
        <v>19902</v>
      </c>
      <c r="J765" s="1049" t="s">
        <v>22598</v>
      </c>
      <c r="K765" s="1049" t="s">
        <v>22552</v>
      </c>
      <c r="L765" s="1049" t="s">
        <v>22553</v>
      </c>
      <c r="M765" s="1049" t="s">
        <v>22554</v>
      </c>
      <c r="N765" s="1060" t="s">
        <v>22500</v>
      </c>
      <c r="O765" s="1060" t="s">
        <v>398</v>
      </c>
      <c r="P765" s="1060" t="s">
        <v>95</v>
      </c>
      <c r="Q765" s="1052"/>
      <c r="R765" s="1053"/>
    </row>
    <row r="766">
      <c r="A766" s="1046" t="s">
        <v>22601</v>
      </c>
      <c r="B766" s="1047" t="s">
        <v>19980</v>
      </c>
      <c r="C766" s="1047" t="s">
        <v>6457</v>
      </c>
      <c r="D766" s="1047" t="s">
        <v>45</v>
      </c>
      <c r="E766" s="1047" t="s">
        <v>11</v>
      </c>
      <c r="F766" s="1048" t="s">
        <v>15</v>
      </c>
      <c r="G766" s="1047" t="s">
        <v>21971</v>
      </c>
      <c r="H766" s="1047" t="s">
        <v>22452</v>
      </c>
      <c r="I766" s="1047" t="s">
        <v>19902</v>
      </c>
      <c r="J766" s="1049" t="s">
        <v>22598</v>
      </c>
      <c r="K766" s="1049" t="s">
        <v>22556</v>
      </c>
      <c r="L766" s="1049" t="s">
        <v>22557</v>
      </c>
      <c r="M766" s="1049" t="s">
        <v>22602</v>
      </c>
      <c r="N766" s="1060" t="s">
        <v>22500</v>
      </c>
      <c r="O766" s="1060" t="s">
        <v>398</v>
      </c>
      <c r="P766" s="1060" t="s">
        <v>95</v>
      </c>
      <c r="Q766" s="1052"/>
      <c r="R766" s="1053"/>
    </row>
    <row r="767">
      <c r="A767" s="1046" t="s">
        <v>22603</v>
      </c>
      <c r="B767" s="1047" t="s">
        <v>19980</v>
      </c>
      <c r="C767" s="1047" t="s">
        <v>6457</v>
      </c>
      <c r="D767" s="1047" t="s">
        <v>45</v>
      </c>
      <c r="E767" s="1047" t="s">
        <v>11</v>
      </c>
      <c r="F767" s="1048" t="s">
        <v>15</v>
      </c>
      <c r="G767" s="1047" t="s">
        <v>21971</v>
      </c>
      <c r="H767" s="1047" t="s">
        <v>22452</v>
      </c>
      <c r="I767" s="1047" t="s">
        <v>19902</v>
      </c>
      <c r="J767" s="1049" t="s">
        <v>22598</v>
      </c>
      <c r="K767" s="1049" t="s">
        <v>22560</v>
      </c>
      <c r="L767" s="1049" t="s">
        <v>22557</v>
      </c>
      <c r="M767" s="1049" t="s">
        <v>22561</v>
      </c>
      <c r="N767" s="1060" t="s">
        <v>22500</v>
      </c>
      <c r="O767" s="1060" t="s">
        <v>398</v>
      </c>
      <c r="P767" s="1060" t="s">
        <v>95</v>
      </c>
      <c r="Q767" s="1052"/>
      <c r="R767" s="1053"/>
    </row>
    <row r="768">
      <c r="A768" s="1046" t="s">
        <v>22604</v>
      </c>
      <c r="B768" s="1047" t="s">
        <v>19980</v>
      </c>
      <c r="C768" s="1047" t="s">
        <v>6457</v>
      </c>
      <c r="D768" s="1047" t="s">
        <v>45</v>
      </c>
      <c r="E768" s="1047" t="s">
        <v>11</v>
      </c>
      <c r="F768" s="1048" t="s">
        <v>15</v>
      </c>
      <c r="G768" s="1047" t="s">
        <v>21971</v>
      </c>
      <c r="H768" s="1047" t="s">
        <v>22452</v>
      </c>
      <c r="I768" s="1047" t="s">
        <v>19902</v>
      </c>
      <c r="J768" s="1049" t="s">
        <v>22605</v>
      </c>
      <c r="K768" s="1049" t="s">
        <v>22564</v>
      </c>
      <c r="L768" s="1049" t="s">
        <v>22557</v>
      </c>
      <c r="M768" s="1097" t="s">
        <v>22566</v>
      </c>
      <c r="N768" s="1060" t="s">
        <v>22500</v>
      </c>
      <c r="O768" s="1060" t="s">
        <v>398</v>
      </c>
      <c r="P768" s="1060" t="s">
        <v>95</v>
      </c>
      <c r="Q768" s="1052"/>
      <c r="R768" s="1053"/>
    </row>
    <row r="769">
      <c r="A769" s="1046" t="s">
        <v>22606</v>
      </c>
      <c r="B769" s="1047" t="s">
        <v>19980</v>
      </c>
      <c r="C769" s="1047" t="s">
        <v>6457</v>
      </c>
      <c r="D769" s="1047" t="s">
        <v>45</v>
      </c>
      <c r="E769" s="1047" t="s">
        <v>11</v>
      </c>
      <c r="F769" s="1048" t="s">
        <v>15</v>
      </c>
      <c r="G769" s="1047" t="s">
        <v>21971</v>
      </c>
      <c r="H769" s="1047" t="s">
        <v>22452</v>
      </c>
      <c r="I769" s="1047" t="s">
        <v>19902</v>
      </c>
      <c r="J769" s="1049" t="s">
        <v>22607</v>
      </c>
      <c r="K769" s="1049" t="s">
        <v>22569</v>
      </c>
      <c r="L769" s="1049" t="s">
        <v>22570</v>
      </c>
      <c r="M769" s="1049" t="s">
        <v>22571</v>
      </c>
      <c r="N769" s="1060" t="s">
        <v>22500</v>
      </c>
      <c r="O769" s="1060" t="s">
        <v>398</v>
      </c>
      <c r="P769" s="1060" t="s">
        <v>95</v>
      </c>
      <c r="Q769" s="1052"/>
      <c r="R769" s="1053"/>
    </row>
    <row r="770">
      <c r="A770" s="1046" t="s">
        <v>22608</v>
      </c>
      <c r="B770" s="1047" t="s">
        <v>19980</v>
      </c>
      <c r="C770" s="1047" t="s">
        <v>6457</v>
      </c>
      <c r="D770" s="1047" t="s">
        <v>45</v>
      </c>
      <c r="E770" s="1047" t="s">
        <v>11</v>
      </c>
      <c r="F770" s="1048" t="s">
        <v>15</v>
      </c>
      <c r="G770" s="1047" t="s">
        <v>21971</v>
      </c>
      <c r="H770" s="1047" t="s">
        <v>22452</v>
      </c>
      <c r="I770" s="1047" t="s">
        <v>19902</v>
      </c>
      <c r="J770" s="1049" t="s">
        <v>22609</v>
      </c>
      <c r="K770" s="1049" t="s">
        <v>22578</v>
      </c>
      <c r="L770" s="1049" t="s">
        <v>22579</v>
      </c>
      <c r="M770" s="1049" t="s">
        <v>22580</v>
      </c>
      <c r="N770" s="1060" t="s">
        <v>22500</v>
      </c>
      <c r="O770" s="1060" t="s">
        <v>398</v>
      </c>
      <c r="P770" s="1060" t="s">
        <v>95</v>
      </c>
      <c r="Q770" s="1052"/>
      <c r="R770" s="1053"/>
    </row>
    <row r="771">
      <c r="A771" s="1046" t="s">
        <v>22610</v>
      </c>
      <c r="B771" s="1047" t="s">
        <v>19980</v>
      </c>
      <c r="C771" s="1047" t="s">
        <v>6457</v>
      </c>
      <c r="D771" s="1047" t="s">
        <v>45</v>
      </c>
      <c r="E771" s="1047" t="s">
        <v>11</v>
      </c>
      <c r="F771" s="1048" t="s">
        <v>15</v>
      </c>
      <c r="G771" s="1047" t="s">
        <v>21971</v>
      </c>
      <c r="H771" s="1047" t="s">
        <v>22452</v>
      </c>
      <c r="I771" s="1047" t="s">
        <v>19902</v>
      </c>
      <c r="J771" s="1049" t="s">
        <v>22609</v>
      </c>
      <c r="K771" s="1049" t="s">
        <v>22611</v>
      </c>
      <c r="L771" s="1049" t="s">
        <v>22583</v>
      </c>
      <c r="M771" s="1049" t="s">
        <v>22584</v>
      </c>
      <c r="N771" s="1060" t="s">
        <v>22500</v>
      </c>
      <c r="O771" s="1060" t="s">
        <v>398</v>
      </c>
      <c r="P771" s="1060" t="s">
        <v>95</v>
      </c>
      <c r="Q771" s="1052"/>
      <c r="R771" s="1053"/>
    </row>
    <row r="772">
      <c r="A772" s="1046" t="s">
        <v>22612</v>
      </c>
      <c r="B772" s="1047" t="s">
        <v>19980</v>
      </c>
      <c r="C772" s="1047" t="s">
        <v>6457</v>
      </c>
      <c r="D772" s="1047" t="s">
        <v>45</v>
      </c>
      <c r="E772" s="1047" t="s">
        <v>11</v>
      </c>
      <c r="F772" s="1048" t="s">
        <v>15</v>
      </c>
      <c r="G772" s="1047" t="s">
        <v>21971</v>
      </c>
      <c r="H772" s="1047" t="s">
        <v>22452</v>
      </c>
      <c r="I772" s="1047" t="s">
        <v>19902</v>
      </c>
      <c r="J772" s="1049" t="s">
        <v>22613</v>
      </c>
      <c r="K772" s="1049" t="s">
        <v>22587</v>
      </c>
      <c r="L772" s="1049" t="s">
        <v>22614</v>
      </c>
      <c r="M772" s="1049" t="s">
        <v>22615</v>
      </c>
      <c r="N772" s="1060" t="s">
        <v>22500</v>
      </c>
      <c r="O772" s="1060" t="s">
        <v>398</v>
      </c>
      <c r="P772" s="1060" t="s">
        <v>95</v>
      </c>
      <c r="Q772" s="1052"/>
      <c r="R772" s="1053"/>
    </row>
    <row r="773">
      <c r="A773" s="1046" t="s">
        <v>22616</v>
      </c>
      <c r="B773" s="1047" t="s">
        <v>19980</v>
      </c>
      <c r="C773" s="1047" t="s">
        <v>6457</v>
      </c>
      <c r="D773" s="1047" t="s">
        <v>45</v>
      </c>
      <c r="E773" s="1047" t="s">
        <v>11</v>
      </c>
      <c r="F773" s="1048" t="s">
        <v>15</v>
      </c>
      <c r="G773" s="1047" t="s">
        <v>21971</v>
      </c>
      <c r="H773" s="1047" t="s">
        <v>22452</v>
      </c>
      <c r="I773" s="1047" t="s">
        <v>19902</v>
      </c>
      <c r="J773" s="1049" t="s">
        <v>22617</v>
      </c>
      <c r="K773" s="1049" t="s">
        <v>22618</v>
      </c>
      <c r="L773" s="1049" t="s">
        <v>22593</v>
      </c>
      <c r="M773" s="1049" t="s">
        <v>22619</v>
      </c>
      <c r="N773" s="1060" t="s">
        <v>22500</v>
      </c>
      <c r="O773" s="1060" t="s">
        <v>398</v>
      </c>
      <c r="P773" s="1060" t="s">
        <v>95</v>
      </c>
      <c r="Q773" s="1052"/>
      <c r="R773" s="1053"/>
    </row>
    <row r="774">
      <c r="A774" s="1046" t="s">
        <v>22620</v>
      </c>
      <c r="B774" s="1047" t="s">
        <v>19980</v>
      </c>
      <c r="C774" s="1047" t="s">
        <v>6457</v>
      </c>
      <c r="D774" s="1047" t="s">
        <v>45</v>
      </c>
      <c r="E774" s="1047" t="s">
        <v>11</v>
      </c>
      <c r="F774" s="1048" t="s">
        <v>15</v>
      </c>
      <c r="G774" s="1047" t="s">
        <v>21971</v>
      </c>
      <c r="H774" s="1047" t="s">
        <v>22452</v>
      </c>
      <c r="I774" s="1047" t="s">
        <v>19902</v>
      </c>
      <c r="J774" s="1049" t="s">
        <v>22617</v>
      </c>
      <c r="K774" s="1049" t="s">
        <v>22592</v>
      </c>
      <c r="L774" s="1049" t="s">
        <v>22593</v>
      </c>
      <c r="M774" s="1049" t="s">
        <v>22253</v>
      </c>
      <c r="N774" s="1060" t="s">
        <v>22500</v>
      </c>
      <c r="O774" s="1060" t="s">
        <v>398</v>
      </c>
      <c r="P774" s="1060" t="s">
        <v>95</v>
      </c>
      <c r="Q774" s="1052"/>
      <c r="R774" s="1053"/>
    </row>
    <row r="775">
      <c r="A775" s="1046" t="s">
        <v>22621</v>
      </c>
      <c r="B775" s="1047" t="s">
        <v>19980</v>
      </c>
      <c r="C775" s="1047" t="s">
        <v>6457</v>
      </c>
      <c r="D775" s="1047" t="s">
        <v>45</v>
      </c>
      <c r="E775" s="1047" t="s">
        <v>11</v>
      </c>
      <c r="F775" s="1048" t="s">
        <v>15</v>
      </c>
      <c r="G775" s="1047" t="s">
        <v>21971</v>
      </c>
      <c r="H775" s="1047" t="s">
        <v>22452</v>
      </c>
      <c r="I775" s="1047" t="s">
        <v>19902</v>
      </c>
      <c r="J775" s="1049" t="s">
        <v>22617</v>
      </c>
      <c r="K775" s="1049" t="s">
        <v>22622</v>
      </c>
      <c r="L775" s="1049" t="s">
        <v>22596</v>
      </c>
      <c r="M775" s="1049" t="s">
        <v>22253</v>
      </c>
      <c r="N775" s="1060" t="s">
        <v>22500</v>
      </c>
      <c r="O775" s="1060" t="s">
        <v>398</v>
      </c>
      <c r="P775" s="1060" t="s">
        <v>95</v>
      </c>
      <c r="Q775" s="1052"/>
      <c r="R775" s="1053"/>
    </row>
    <row r="776">
      <c r="A776" s="1046" t="s">
        <v>22623</v>
      </c>
      <c r="B776" s="1048" t="s">
        <v>22624</v>
      </c>
      <c r="C776" s="1048" t="s">
        <v>8438</v>
      </c>
      <c r="D776" s="1047" t="s">
        <v>45</v>
      </c>
      <c r="E776" s="1047" t="s">
        <v>12</v>
      </c>
      <c r="F776" s="1048" t="s">
        <v>15</v>
      </c>
      <c r="G776" s="1047" t="s">
        <v>21971</v>
      </c>
      <c r="H776" s="1047" t="s">
        <v>22452</v>
      </c>
      <c r="I776" s="1047" t="s">
        <v>19902</v>
      </c>
      <c r="J776" s="1049" t="s">
        <v>22625</v>
      </c>
      <c r="K776" s="1049" t="s">
        <v>22626</v>
      </c>
      <c r="L776" s="1049" t="s">
        <v>22627</v>
      </c>
      <c r="M776" s="1049" t="s">
        <v>22628</v>
      </c>
      <c r="N776" s="1060" t="s">
        <v>22500</v>
      </c>
      <c r="O776" s="1060" t="s">
        <v>398</v>
      </c>
      <c r="P776" s="1060" t="s">
        <v>95</v>
      </c>
      <c r="Q776" s="1052"/>
      <c r="R776" s="1053"/>
    </row>
    <row r="777">
      <c r="A777" s="1046" t="s">
        <v>22629</v>
      </c>
      <c r="B777" s="1048" t="s">
        <v>22624</v>
      </c>
      <c r="C777" s="1048" t="s">
        <v>8438</v>
      </c>
      <c r="D777" s="1047" t="s">
        <v>45</v>
      </c>
      <c r="E777" s="1047" t="s">
        <v>12</v>
      </c>
      <c r="F777" s="1048" t="s">
        <v>15</v>
      </c>
      <c r="G777" s="1047" t="s">
        <v>21971</v>
      </c>
      <c r="H777" s="1047" t="s">
        <v>22452</v>
      </c>
      <c r="I777" s="1047" t="s">
        <v>19902</v>
      </c>
      <c r="J777" s="1049" t="s">
        <v>22630</v>
      </c>
      <c r="K777" s="1049" t="s">
        <v>22631</v>
      </c>
      <c r="L777" s="1049" t="s">
        <v>22627</v>
      </c>
      <c r="M777" s="1049" t="s">
        <v>22632</v>
      </c>
      <c r="N777" s="1060" t="s">
        <v>22500</v>
      </c>
      <c r="O777" s="1060" t="s">
        <v>398</v>
      </c>
      <c r="P777" s="1060" t="s">
        <v>95</v>
      </c>
      <c r="Q777" s="1052"/>
      <c r="R777" s="1053"/>
    </row>
    <row r="778">
      <c r="A778" s="1046" t="s">
        <v>22633</v>
      </c>
      <c r="B778" s="1058" t="s">
        <v>20506</v>
      </c>
      <c r="C778" s="1058" t="s">
        <v>20507</v>
      </c>
      <c r="D778" s="1058" t="s">
        <v>45</v>
      </c>
      <c r="E778" s="1047" t="s">
        <v>20069</v>
      </c>
      <c r="F778" s="1048" t="s">
        <v>15</v>
      </c>
      <c r="G778" s="1047" t="s">
        <v>21971</v>
      </c>
      <c r="H778" s="1047" t="s">
        <v>22452</v>
      </c>
      <c r="I778" s="1047" t="s">
        <v>19902</v>
      </c>
      <c r="J778" s="1054" t="s">
        <v>22634</v>
      </c>
      <c r="K778" s="1049" t="s">
        <v>22635</v>
      </c>
      <c r="L778" s="1054" t="s">
        <v>22636</v>
      </c>
      <c r="M778" s="1087" t="s">
        <v>22637</v>
      </c>
      <c r="N778" s="1060" t="s">
        <v>22500</v>
      </c>
      <c r="O778" s="1060" t="s">
        <v>398</v>
      </c>
      <c r="P778" s="1060" t="s">
        <v>95</v>
      </c>
      <c r="Q778" s="1052"/>
      <c r="R778" s="1053"/>
    </row>
    <row r="779">
      <c r="A779" s="1046" t="s">
        <v>22638</v>
      </c>
      <c r="B779" s="1048" t="s">
        <v>22639</v>
      </c>
      <c r="C779" s="1048" t="s">
        <v>22640</v>
      </c>
      <c r="D779" s="1048" t="s">
        <v>45</v>
      </c>
      <c r="E779" s="1047" t="s">
        <v>11</v>
      </c>
      <c r="F779" s="1048" t="s">
        <v>15</v>
      </c>
      <c r="G779" s="1047" t="s">
        <v>21971</v>
      </c>
      <c r="H779" s="1047" t="s">
        <v>22452</v>
      </c>
      <c r="I779" s="1047" t="s">
        <v>19902</v>
      </c>
      <c r="J779" s="1049" t="s">
        <v>22641</v>
      </c>
      <c r="K779" s="1049" t="s">
        <v>22642</v>
      </c>
      <c r="L779" s="1049" t="s">
        <v>22643</v>
      </c>
      <c r="M779" s="1049" t="s">
        <v>22644</v>
      </c>
      <c r="N779" s="1060" t="s">
        <v>22500</v>
      </c>
      <c r="O779" s="1060" t="s">
        <v>398</v>
      </c>
      <c r="P779" s="1060" t="s">
        <v>95</v>
      </c>
      <c r="Q779" s="1052"/>
      <c r="R779" s="1053"/>
    </row>
    <row r="780">
      <c r="A780" s="1046" t="s">
        <v>22645</v>
      </c>
      <c r="B780" s="1048" t="s">
        <v>22646</v>
      </c>
      <c r="C780" s="1058" t="s">
        <v>20507</v>
      </c>
      <c r="D780" s="1048" t="s">
        <v>45</v>
      </c>
      <c r="E780" s="1047" t="s">
        <v>11</v>
      </c>
      <c r="F780" s="1048" t="s">
        <v>46</v>
      </c>
      <c r="G780" s="1047" t="s">
        <v>21971</v>
      </c>
      <c r="H780" s="1047" t="s">
        <v>22452</v>
      </c>
      <c r="I780" s="1047" t="s">
        <v>19902</v>
      </c>
      <c r="J780" s="1049" t="s">
        <v>22647</v>
      </c>
      <c r="K780" s="1049" t="s">
        <v>22648</v>
      </c>
      <c r="L780" s="1049" t="s">
        <v>22649</v>
      </c>
      <c r="M780" s="1049" t="s">
        <v>22650</v>
      </c>
      <c r="N780" s="1060" t="s">
        <v>22500</v>
      </c>
      <c r="O780" s="1060" t="s">
        <v>398</v>
      </c>
      <c r="P780" s="1060" t="s">
        <v>95</v>
      </c>
      <c r="Q780" s="1052"/>
      <c r="R780" s="1053"/>
    </row>
    <row r="781">
      <c r="A781" s="1046" t="s">
        <v>22651</v>
      </c>
      <c r="B781" s="1048" t="s">
        <v>22646</v>
      </c>
      <c r="C781" s="1058" t="s">
        <v>20507</v>
      </c>
      <c r="D781" s="1048" t="s">
        <v>45</v>
      </c>
      <c r="E781" s="1047" t="s">
        <v>11</v>
      </c>
      <c r="F781" s="1048" t="s">
        <v>46</v>
      </c>
      <c r="G781" s="1047" t="s">
        <v>21971</v>
      </c>
      <c r="H781" s="1047" t="s">
        <v>22452</v>
      </c>
      <c r="I781" s="1047" t="s">
        <v>19902</v>
      </c>
      <c r="J781" s="1049" t="s">
        <v>22647</v>
      </c>
      <c r="K781" s="1049" t="s">
        <v>22652</v>
      </c>
      <c r="L781" s="1049" t="s">
        <v>22653</v>
      </c>
      <c r="M781" s="1049" t="s">
        <v>22654</v>
      </c>
      <c r="N781" s="1060" t="s">
        <v>22500</v>
      </c>
      <c r="O781" s="1060" t="s">
        <v>398</v>
      </c>
      <c r="P781" s="1060" t="s">
        <v>95</v>
      </c>
      <c r="Q781" s="1052"/>
      <c r="R781" s="1053"/>
    </row>
    <row r="782">
      <c r="A782" s="1046" t="s">
        <v>22655</v>
      </c>
      <c r="B782" s="1047" t="s">
        <v>22526</v>
      </c>
      <c r="C782" s="1047" t="s">
        <v>9888</v>
      </c>
      <c r="D782" s="1047" t="s">
        <v>45</v>
      </c>
      <c r="E782" s="1047" t="s">
        <v>11</v>
      </c>
      <c r="F782" s="1048" t="s">
        <v>15</v>
      </c>
      <c r="G782" s="1047" t="s">
        <v>21971</v>
      </c>
      <c r="H782" s="1047" t="s">
        <v>22656</v>
      </c>
      <c r="I782" s="1047" t="s">
        <v>19902</v>
      </c>
      <c r="J782" s="1049" t="s">
        <v>22527</v>
      </c>
      <c r="K782" s="1049" t="s">
        <v>22657</v>
      </c>
      <c r="L782" s="1049" t="s">
        <v>22658</v>
      </c>
      <c r="M782" s="1049" t="s">
        <v>22659</v>
      </c>
      <c r="N782" s="1060" t="s">
        <v>22500</v>
      </c>
      <c r="O782" s="1060" t="s">
        <v>398</v>
      </c>
      <c r="P782" s="1060" t="s">
        <v>95</v>
      </c>
      <c r="Q782" s="1052"/>
      <c r="R782" s="1053"/>
    </row>
    <row r="783">
      <c r="A783" s="1046" t="s">
        <v>22660</v>
      </c>
      <c r="B783" s="1047" t="s">
        <v>22526</v>
      </c>
      <c r="C783" s="1047" t="s">
        <v>9888</v>
      </c>
      <c r="D783" s="1047" t="s">
        <v>45</v>
      </c>
      <c r="E783" s="1047" t="s">
        <v>11</v>
      </c>
      <c r="F783" s="1048" t="s">
        <v>15</v>
      </c>
      <c r="G783" s="1047" t="s">
        <v>21971</v>
      </c>
      <c r="H783" s="1047" t="s">
        <v>22656</v>
      </c>
      <c r="I783" s="1047" t="s">
        <v>19902</v>
      </c>
      <c r="J783" s="1049" t="s">
        <v>22661</v>
      </c>
      <c r="K783" s="1049" t="s">
        <v>22662</v>
      </c>
      <c r="L783" s="1049" t="s">
        <v>22663</v>
      </c>
      <c r="M783" s="1049" t="s">
        <v>22664</v>
      </c>
      <c r="N783" s="1060" t="s">
        <v>20117</v>
      </c>
      <c r="O783" s="1060" t="s">
        <v>398</v>
      </c>
      <c r="P783" s="1060" t="s">
        <v>95</v>
      </c>
      <c r="Q783" s="1052"/>
      <c r="R783" s="1053"/>
    </row>
    <row r="784">
      <c r="A784" s="1046" t="s">
        <v>22665</v>
      </c>
      <c r="B784" s="1047" t="s">
        <v>22526</v>
      </c>
      <c r="C784" s="1047" t="s">
        <v>9888</v>
      </c>
      <c r="D784" s="1047" t="s">
        <v>45</v>
      </c>
      <c r="E784" s="1047" t="s">
        <v>11</v>
      </c>
      <c r="F784" s="1048" t="s">
        <v>15</v>
      </c>
      <c r="G784" s="1047" t="s">
        <v>21971</v>
      </c>
      <c r="H784" s="1047" t="s">
        <v>22656</v>
      </c>
      <c r="I784" s="1047" t="s">
        <v>19902</v>
      </c>
      <c r="J784" s="1049" t="s">
        <v>22527</v>
      </c>
      <c r="K784" s="1049" t="s">
        <v>22657</v>
      </c>
      <c r="L784" s="1049" t="s">
        <v>22666</v>
      </c>
      <c r="M784" s="1049" t="s">
        <v>22667</v>
      </c>
      <c r="N784" s="1060" t="s">
        <v>22500</v>
      </c>
      <c r="O784" s="1060" t="s">
        <v>398</v>
      </c>
      <c r="P784" s="1060" t="s">
        <v>95</v>
      </c>
      <c r="Q784" s="1052"/>
      <c r="R784" s="1053"/>
    </row>
    <row r="785">
      <c r="A785" s="1046" t="s">
        <v>22668</v>
      </c>
      <c r="B785" s="1047" t="s">
        <v>22526</v>
      </c>
      <c r="C785" s="1047" t="s">
        <v>9888</v>
      </c>
      <c r="D785" s="1047" t="s">
        <v>45</v>
      </c>
      <c r="E785" s="1047" t="s">
        <v>11</v>
      </c>
      <c r="F785" s="1048" t="s">
        <v>15</v>
      </c>
      <c r="G785" s="1047" t="s">
        <v>21971</v>
      </c>
      <c r="H785" s="1047" t="s">
        <v>22656</v>
      </c>
      <c r="I785" s="1047" t="s">
        <v>19902</v>
      </c>
      <c r="J785" s="1049" t="s">
        <v>22527</v>
      </c>
      <c r="K785" s="1049" t="s">
        <v>22669</v>
      </c>
      <c r="L785" s="1049" t="s">
        <v>22670</v>
      </c>
      <c r="M785" s="1049" t="s">
        <v>22671</v>
      </c>
      <c r="N785" s="1060" t="s">
        <v>22500</v>
      </c>
      <c r="O785" s="1060" t="s">
        <v>398</v>
      </c>
      <c r="P785" s="1060" t="s">
        <v>95</v>
      </c>
      <c r="Q785" s="1052"/>
      <c r="R785" s="1053"/>
    </row>
    <row r="786">
      <c r="A786" s="1046" t="s">
        <v>22672</v>
      </c>
      <c r="B786" s="1047" t="s">
        <v>22526</v>
      </c>
      <c r="C786" s="1047" t="s">
        <v>9888</v>
      </c>
      <c r="D786" s="1047" t="s">
        <v>45</v>
      </c>
      <c r="E786" s="1047" t="s">
        <v>11</v>
      </c>
      <c r="F786" s="1048" t="s">
        <v>15</v>
      </c>
      <c r="G786" s="1047" t="s">
        <v>21971</v>
      </c>
      <c r="H786" s="1047" t="s">
        <v>22656</v>
      </c>
      <c r="I786" s="1047" t="s">
        <v>19902</v>
      </c>
      <c r="J786" s="1049" t="s">
        <v>22527</v>
      </c>
      <c r="K786" s="1049" t="s">
        <v>22673</v>
      </c>
      <c r="L786" s="1049" t="s">
        <v>22674</v>
      </c>
      <c r="M786" s="1049" t="s">
        <v>22675</v>
      </c>
      <c r="N786" s="1060" t="s">
        <v>22500</v>
      </c>
      <c r="O786" s="1060" t="s">
        <v>398</v>
      </c>
      <c r="P786" s="1060" t="s">
        <v>95</v>
      </c>
      <c r="Q786" s="1052"/>
      <c r="R786" s="1053"/>
    </row>
    <row r="787">
      <c r="A787" s="1046" t="s">
        <v>22676</v>
      </c>
      <c r="B787" s="1047" t="s">
        <v>22526</v>
      </c>
      <c r="C787" s="1047" t="s">
        <v>9888</v>
      </c>
      <c r="D787" s="1047" t="s">
        <v>45</v>
      </c>
      <c r="E787" s="1047" t="s">
        <v>11</v>
      </c>
      <c r="F787" s="1048" t="s">
        <v>15</v>
      </c>
      <c r="G787" s="1047" t="s">
        <v>21971</v>
      </c>
      <c r="H787" s="1047" t="s">
        <v>22656</v>
      </c>
      <c r="I787" s="1047" t="s">
        <v>19902</v>
      </c>
      <c r="J787" s="1049" t="s">
        <v>22527</v>
      </c>
      <c r="K787" s="1049" t="s">
        <v>22677</v>
      </c>
      <c r="L787" s="1049" t="s">
        <v>22678</v>
      </c>
      <c r="M787" s="1049" t="s">
        <v>22679</v>
      </c>
      <c r="N787" s="1060" t="s">
        <v>22500</v>
      </c>
      <c r="O787" s="1060" t="s">
        <v>398</v>
      </c>
      <c r="P787" s="1060" t="s">
        <v>95</v>
      </c>
      <c r="Q787" s="1052"/>
      <c r="R787" s="1053"/>
    </row>
    <row r="788">
      <c r="A788" s="1046" t="s">
        <v>22680</v>
      </c>
      <c r="B788" s="1047" t="s">
        <v>22526</v>
      </c>
      <c r="C788" s="1047" t="s">
        <v>9888</v>
      </c>
      <c r="D788" s="1047" t="s">
        <v>45</v>
      </c>
      <c r="E788" s="1047" t="s">
        <v>11</v>
      </c>
      <c r="F788" s="1048" t="s">
        <v>15</v>
      </c>
      <c r="G788" s="1047" t="s">
        <v>21971</v>
      </c>
      <c r="H788" s="1047" t="s">
        <v>22656</v>
      </c>
      <c r="I788" s="1047" t="s">
        <v>19902</v>
      </c>
      <c r="J788" s="1049" t="s">
        <v>22527</v>
      </c>
      <c r="K788" s="1049" t="s">
        <v>22681</v>
      </c>
      <c r="L788" s="1049" t="s">
        <v>22682</v>
      </c>
      <c r="M788" s="1049" t="s">
        <v>22683</v>
      </c>
      <c r="N788" s="1060" t="s">
        <v>22500</v>
      </c>
      <c r="O788" s="1060" t="s">
        <v>398</v>
      </c>
      <c r="P788" s="1060" t="s">
        <v>95</v>
      </c>
      <c r="Q788" s="1052"/>
      <c r="R788" s="1053"/>
    </row>
    <row r="789">
      <c r="A789" s="1046" t="s">
        <v>22684</v>
      </c>
      <c r="B789" s="1047" t="s">
        <v>22526</v>
      </c>
      <c r="C789" s="1047" t="s">
        <v>9888</v>
      </c>
      <c r="D789" s="1047" t="s">
        <v>45</v>
      </c>
      <c r="E789" s="1047" t="s">
        <v>11</v>
      </c>
      <c r="F789" s="1048" t="s">
        <v>15</v>
      </c>
      <c r="G789" s="1047" t="s">
        <v>21971</v>
      </c>
      <c r="H789" s="1047" t="s">
        <v>22656</v>
      </c>
      <c r="I789" s="1047" t="s">
        <v>19902</v>
      </c>
      <c r="J789" s="1049" t="s">
        <v>22527</v>
      </c>
      <c r="K789" s="1049" t="s">
        <v>22685</v>
      </c>
      <c r="L789" s="1049" t="s">
        <v>22686</v>
      </c>
      <c r="M789" s="1049" t="s">
        <v>22687</v>
      </c>
      <c r="N789" s="1060" t="s">
        <v>22500</v>
      </c>
      <c r="O789" s="1060" t="s">
        <v>398</v>
      </c>
      <c r="P789" s="1060" t="s">
        <v>95</v>
      </c>
      <c r="Q789" s="1052"/>
      <c r="R789" s="1053"/>
    </row>
    <row r="790">
      <c r="A790" s="1046" t="s">
        <v>22688</v>
      </c>
      <c r="B790" s="1047" t="s">
        <v>22526</v>
      </c>
      <c r="C790" s="1047" t="s">
        <v>9888</v>
      </c>
      <c r="D790" s="1047" t="s">
        <v>45</v>
      </c>
      <c r="E790" s="1047" t="s">
        <v>11</v>
      </c>
      <c r="F790" s="1048" t="s">
        <v>15</v>
      </c>
      <c r="G790" s="1047" t="s">
        <v>21971</v>
      </c>
      <c r="H790" s="1047" t="s">
        <v>22656</v>
      </c>
      <c r="I790" s="1047" t="s">
        <v>19902</v>
      </c>
      <c r="J790" s="1049" t="s">
        <v>22527</v>
      </c>
      <c r="K790" s="1049" t="s">
        <v>22689</v>
      </c>
      <c r="L790" s="1049" t="s">
        <v>22690</v>
      </c>
      <c r="M790" s="1049" t="s">
        <v>22691</v>
      </c>
      <c r="N790" s="1060" t="s">
        <v>22500</v>
      </c>
      <c r="O790" s="1060" t="s">
        <v>398</v>
      </c>
      <c r="P790" s="1060" t="s">
        <v>95</v>
      </c>
      <c r="Q790" s="1052"/>
      <c r="R790" s="1053"/>
    </row>
    <row r="791">
      <c r="A791" s="1046" t="s">
        <v>22692</v>
      </c>
      <c r="B791" s="1047" t="s">
        <v>22693</v>
      </c>
      <c r="C791" s="1047" t="s">
        <v>9888</v>
      </c>
      <c r="D791" s="1047" t="s">
        <v>45</v>
      </c>
      <c r="E791" s="1047" t="s">
        <v>11</v>
      </c>
      <c r="F791" s="1048" t="s">
        <v>15</v>
      </c>
      <c r="G791" s="1047" t="s">
        <v>21971</v>
      </c>
      <c r="H791" s="1047" t="s">
        <v>22656</v>
      </c>
      <c r="I791" s="1047" t="s">
        <v>19902</v>
      </c>
      <c r="J791" s="1049" t="s">
        <v>22694</v>
      </c>
      <c r="K791" s="1049" t="s">
        <v>22695</v>
      </c>
      <c r="L791" s="1049" t="s">
        <v>22696</v>
      </c>
      <c r="M791" s="1049" t="s">
        <v>22697</v>
      </c>
      <c r="N791" s="1060" t="s">
        <v>22500</v>
      </c>
      <c r="O791" s="1060" t="s">
        <v>398</v>
      </c>
      <c r="P791" s="1060" t="s">
        <v>95</v>
      </c>
      <c r="Q791" s="1052"/>
      <c r="R791" s="1053"/>
    </row>
    <row r="792">
      <c r="A792" s="1046" t="s">
        <v>22698</v>
      </c>
      <c r="B792" s="1047" t="s">
        <v>22693</v>
      </c>
      <c r="C792" s="1047" t="s">
        <v>9888</v>
      </c>
      <c r="D792" s="1047" t="s">
        <v>45</v>
      </c>
      <c r="E792" s="1047" t="s">
        <v>11</v>
      </c>
      <c r="F792" s="1048" t="s">
        <v>15</v>
      </c>
      <c r="G792" s="1047" t="s">
        <v>21971</v>
      </c>
      <c r="H792" s="1047" t="s">
        <v>22656</v>
      </c>
      <c r="I792" s="1047" t="s">
        <v>19902</v>
      </c>
      <c r="J792" s="1049" t="s">
        <v>22694</v>
      </c>
      <c r="K792" s="1049" t="s">
        <v>22662</v>
      </c>
      <c r="L792" s="1049" t="s">
        <v>22699</v>
      </c>
      <c r="M792" s="1049" t="s">
        <v>22664</v>
      </c>
      <c r="N792" s="1060" t="s">
        <v>20117</v>
      </c>
      <c r="O792" s="1060" t="s">
        <v>398</v>
      </c>
      <c r="P792" s="1060" t="s">
        <v>95</v>
      </c>
      <c r="Q792" s="1052"/>
      <c r="R792" s="1053"/>
    </row>
    <row r="793">
      <c r="A793" s="1046" t="s">
        <v>22700</v>
      </c>
      <c r="B793" s="1047" t="s">
        <v>22693</v>
      </c>
      <c r="C793" s="1047" t="s">
        <v>9888</v>
      </c>
      <c r="D793" s="1047" t="s">
        <v>45</v>
      </c>
      <c r="E793" s="1047" t="s">
        <v>11</v>
      </c>
      <c r="F793" s="1048" t="s">
        <v>15</v>
      </c>
      <c r="G793" s="1047" t="s">
        <v>21971</v>
      </c>
      <c r="H793" s="1047" t="s">
        <v>22656</v>
      </c>
      <c r="I793" s="1047" t="s">
        <v>19902</v>
      </c>
      <c r="J793" s="1049" t="s">
        <v>22694</v>
      </c>
      <c r="K793" s="1049" t="s">
        <v>22701</v>
      </c>
      <c r="L793" s="1049" t="s">
        <v>22702</v>
      </c>
      <c r="M793" s="1049" t="s">
        <v>22703</v>
      </c>
      <c r="N793" s="1060" t="s">
        <v>22500</v>
      </c>
      <c r="O793" s="1060" t="s">
        <v>398</v>
      </c>
      <c r="P793" s="1060" t="s">
        <v>95</v>
      </c>
      <c r="Q793" s="1052"/>
      <c r="R793" s="1053"/>
    </row>
    <row r="794">
      <c r="A794" s="1046" t="s">
        <v>22704</v>
      </c>
      <c r="B794" s="1047" t="s">
        <v>22693</v>
      </c>
      <c r="C794" s="1047" t="s">
        <v>9888</v>
      </c>
      <c r="D794" s="1047" t="s">
        <v>45</v>
      </c>
      <c r="E794" s="1047" t="s">
        <v>11</v>
      </c>
      <c r="F794" s="1048" t="s">
        <v>15</v>
      </c>
      <c r="G794" s="1047" t="s">
        <v>21971</v>
      </c>
      <c r="H794" s="1047" t="s">
        <v>22656</v>
      </c>
      <c r="I794" s="1047" t="s">
        <v>19902</v>
      </c>
      <c r="J794" s="1049" t="s">
        <v>22694</v>
      </c>
      <c r="K794" s="1049" t="s">
        <v>22705</v>
      </c>
      <c r="L794" s="1049" t="s">
        <v>22706</v>
      </c>
      <c r="M794" s="1049" t="s">
        <v>22671</v>
      </c>
      <c r="N794" s="1060" t="s">
        <v>22500</v>
      </c>
      <c r="O794" s="1060" t="s">
        <v>398</v>
      </c>
      <c r="P794" s="1060" t="s">
        <v>95</v>
      </c>
      <c r="Q794" s="1052"/>
      <c r="R794" s="1053"/>
    </row>
    <row r="795">
      <c r="A795" s="1046" t="s">
        <v>22707</v>
      </c>
      <c r="B795" s="1047" t="s">
        <v>22693</v>
      </c>
      <c r="C795" s="1047" t="s">
        <v>9888</v>
      </c>
      <c r="D795" s="1047" t="s">
        <v>45</v>
      </c>
      <c r="E795" s="1047" t="s">
        <v>11</v>
      </c>
      <c r="F795" s="1048" t="s">
        <v>15</v>
      </c>
      <c r="G795" s="1047" t="s">
        <v>21971</v>
      </c>
      <c r="H795" s="1047" t="s">
        <v>22656</v>
      </c>
      <c r="I795" s="1047" t="s">
        <v>19902</v>
      </c>
      <c r="J795" s="1049" t="s">
        <v>22694</v>
      </c>
      <c r="K795" s="1049" t="s">
        <v>22673</v>
      </c>
      <c r="L795" s="1049" t="s">
        <v>22708</v>
      </c>
      <c r="M795" s="1049" t="s">
        <v>22675</v>
      </c>
      <c r="N795" s="1060" t="s">
        <v>22500</v>
      </c>
      <c r="O795" s="1060" t="s">
        <v>398</v>
      </c>
      <c r="P795" s="1060" t="s">
        <v>95</v>
      </c>
      <c r="Q795" s="1052"/>
      <c r="R795" s="1053"/>
    </row>
    <row r="796">
      <c r="A796" s="1046" t="s">
        <v>22709</v>
      </c>
      <c r="B796" s="1047" t="s">
        <v>22693</v>
      </c>
      <c r="C796" s="1047" t="s">
        <v>9888</v>
      </c>
      <c r="D796" s="1047" t="s">
        <v>45</v>
      </c>
      <c r="E796" s="1047" t="s">
        <v>11</v>
      </c>
      <c r="F796" s="1048" t="s">
        <v>15</v>
      </c>
      <c r="G796" s="1047" t="s">
        <v>21971</v>
      </c>
      <c r="H796" s="1047" t="s">
        <v>22656</v>
      </c>
      <c r="I796" s="1047" t="s">
        <v>19902</v>
      </c>
      <c r="J796" s="1049" t="s">
        <v>22694</v>
      </c>
      <c r="K796" s="1049" t="s">
        <v>22677</v>
      </c>
      <c r="L796" s="1049" t="s">
        <v>22678</v>
      </c>
      <c r="M796" s="1049" t="s">
        <v>22679</v>
      </c>
      <c r="N796" s="1060" t="s">
        <v>22500</v>
      </c>
      <c r="O796" s="1060" t="s">
        <v>398</v>
      </c>
      <c r="P796" s="1060" t="s">
        <v>95</v>
      </c>
      <c r="Q796" s="1052"/>
      <c r="R796" s="1053"/>
    </row>
    <row r="797">
      <c r="A797" s="1046" t="s">
        <v>22710</v>
      </c>
      <c r="B797" s="1047" t="s">
        <v>22693</v>
      </c>
      <c r="C797" s="1047" t="s">
        <v>9888</v>
      </c>
      <c r="D797" s="1047" t="s">
        <v>45</v>
      </c>
      <c r="E797" s="1047" t="s">
        <v>11</v>
      </c>
      <c r="F797" s="1048" t="s">
        <v>15</v>
      </c>
      <c r="G797" s="1047" t="s">
        <v>21971</v>
      </c>
      <c r="H797" s="1047" t="s">
        <v>22656</v>
      </c>
      <c r="I797" s="1047" t="s">
        <v>19902</v>
      </c>
      <c r="J797" s="1049" t="s">
        <v>22694</v>
      </c>
      <c r="K797" s="1049" t="s">
        <v>22681</v>
      </c>
      <c r="L797" s="1049" t="s">
        <v>22682</v>
      </c>
      <c r="M797" s="1049" t="s">
        <v>22683</v>
      </c>
      <c r="N797" s="1060" t="s">
        <v>22500</v>
      </c>
      <c r="O797" s="1060" t="s">
        <v>398</v>
      </c>
      <c r="P797" s="1060" t="s">
        <v>95</v>
      </c>
      <c r="Q797" s="1052"/>
      <c r="R797" s="1053"/>
    </row>
    <row r="798">
      <c r="A798" s="1046" t="s">
        <v>22711</v>
      </c>
      <c r="B798" s="1047" t="s">
        <v>22693</v>
      </c>
      <c r="C798" s="1047" t="s">
        <v>9888</v>
      </c>
      <c r="D798" s="1047" t="s">
        <v>45</v>
      </c>
      <c r="E798" s="1047" t="s">
        <v>11</v>
      </c>
      <c r="F798" s="1048" t="s">
        <v>15</v>
      </c>
      <c r="G798" s="1047" t="s">
        <v>21971</v>
      </c>
      <c r="H798" s="1047" t="s">
        <v>22656</v>
      </c>
      <c r="I798" s="1047" t="s">
        <v>19902</v>
      </c>
      <c r="J798" s="1049" t="s">
        <v>22694</v>
      </c>
      <c r="K798" s="1049" t="s">
        <v>22685</v>
      </c>
      <c r="L798" s="1049" t="s">
        <v>22686</v>
      </c>
      <c r="M798" s="1049" t="s">
        <v>22712</v>
      </c>
      <c r="N798" s="1060" t="s">
        <v>22500</v>
      </c>
      <c r="O798" s="1060" t="s">
        <v>398</v>
      </c>
      <c r="P798" s="1060" t="s">
        <v>95</v>
      </c>
      <c r="Q798" s="1052"/>
      <c r="R798" s="1053"/>
    </row>
    <row r="799">
      <c r="A799" s="1046" t="s">
        <v>22713</v>
      </c>
      <c r="B799" s="1047" t="s">
        <v>22693</v>
      </c>
      <c r="C799" s="1047" t="s">
        <v>9888</v>
      </c>
      <c r="D799" s="1047" t="s">
        <v>45</v>
      </c>
      <c r="E799" s="1047" t="s">
        <v>11</v>
      </c>
      <c r="F799" s="1048" t="s">
        <v>15</v>
      </c>
      <c r="G799" s="1047" t="s">
        <v>21971</v>
      </c>
      <c r="H799" s="1047" t="s">
        <v>22656</v>
      </c>
      <c r="I799" s="1047" t="s">
        <v>19902</v>
      </c>
      <c r="J799" s="1049" t="s">
        <v>22694</v>
      </c>
      <c r="K799" s="1049" t="s">
        <v>22689</v>
      </c>
      <c r="L799" s="1049" t="s">
        <v>22690</v>
      </c>
      <c r="M799" s="1049" t="s">
        <v>22714</v>
      </c>
      <c r="N799" s="1060" t="s">
        <v>20117</v>
      </c>
      <c r="O799" s="1060" t="s">
        <v>398</v>
      </c>
      <c r="P799" s="1060" t="s">
        <v>95</v>
      </c>
      <c r="Q799" s="1052"/>
      <c r="R799" s="1053"/>
    </row>
    <row r="800">
      <c r="A800" s="1046" t="s">
        <v>22715</v>
      </c>
      <c r="B800" s="1090" t="s">
        <v>19964</v>
      </c>
      <c r="C800" s="1047" t="s">
        <v>6457</v>
      </c>
      <c r="D800" s="1047" t="s">
        <v>45</v>
      </c>
      <c r="E800" s="1047" t="s">
        <v>12</v>
      </c>
      <c r="F800" s="1048" t="s">
        <v>15</v>
      </c>
      <c r="G800" s="1047" t="s">
        <v>21971</v>
      </c>
      <c r="H800" s="1047" t="s">
        <v>22656</v>
      </c>
      <c r="I800" s="1047" t="s">
        <v>19902</v>
      </c>
      <c r="J800" s="1049" t="s">
        <v>22716</v>
      </c>
      <c r="K800" s="1049" t="s">
        <v>22717</v>
      </c>
      <c r="L800" s="1049" t="s">
        <v>22718</v>
      </c>
      <c r="M800" s="1049" t="s">
        <v>22719</v>
      </c>
      <c r="N800" s="1060" t="s">
        <v>20117</v>
      </c>
      <c r="O800" s="1060" t="s">
        <v>398</v>
      </c>
      <c r="P800" s="1060" t="s">
        <v>95</v>
      </c>
      <c r="Q800" s="1052"/>
      <c r="R800" s="1053"/>
    </row>
    <row r="801">
      <c r="A801" s="1046" t="s">
        <v>22720</v>
      </c>
      <c r="B801" s="1047" t="s">
        <v>19964</v>
      </c>
      <c r="C801" s="1047" t="s">
        <v>6457</v>
      </c>
      <c r="D801" s="1047" t="s">
        <v>45</v>
      </c>
      <c r="E801" s="1047" t="s">
        <v>12</v>
      </c>
      <c r="F801" s="1048" t="s">
        <v>15</v>
      </c>
      <c r="G801" s="1047" t="s">
        <v>21971</v>
      </c>
      <c r="H801" s="1047" t="s">
        <v>22656</v>
      </c>
      <c r="I801" s="1047" t="s">
        <v>19902</v>
      </c>
      <c r="J801" s="1049" t="s">
        <v>22716</v>
      </c>
      <c r="K801" s="1049" t="s">
        <v>22721</v>
      </c>
      <c r="L801" s="1049" t="s">
        <v>22722</v>
      </c>
      <c r="M801" s="1054" t="s">
        <v>22723</v>
      </c>
      <c r="N801" s="1060" t="s">
        <v>20117</v>
      </c>
      <c r="O801" s="1060" t="s">
        <v>398</v>
      </c>
      <c r="P801" s="1060" t="s">
        <v>95</v>
      </c>
      <c r="Q801" s="1052"/>
      <c r="R801" s="1053"/>
    </row>
    <row r="802">
      <c r="A802" s="1046" t="s">
        <v>22724</v>
      </c>
      <c r="B802" s="1047" t="s">
        <v>19964</v>
      </c>
      <c r="C802" s="1047" t="s">
        <v>6457</v>
      </c>
      <c r="D802" s="1047" t="s">
        <v>45</v>
      </c>
      <c r="E802" s="1047" t="s">
        <v>12</v>
      </c>
      <c r="F802" s="1048" t="s">
        <v>15</v>
      </c>
      <c r="G802" s="1047" t="s">
        <v>21971</v>
      </c>
      <c r="H802" s="1047" t="s">
        <v>22656</v>
      </c>
      <c r="I802" s="1047" t="s">
        <v>19902</v>
      </c>
      <c r="J802" s="1049" t="s">
        <v>22716</v>
      </c>
      <c r="K802" s="1049" t="s">
        <v>22725</v>
      </c>
      <c r="L802" s="1049" t="s">
        <v>22726</v>
      </c>
      <c r="M802" s="1049" t="s">
        <v>22554</v>
      </c>
      <c r="N802" s="1060" t="s">
        <v>20117</v>
      </c>
      <c r="O802" s="1060" t="s">
        <v>398</v>
      </c>
      <c r="P802" s="1060" t="s">
        <v>95</v>
      </c>
      <c r="Q802" s="1052"/>
      <c r="R802" s="1053"/>
    </row>
    <row r="803">
      <c r="A803" s="1046" t="s">
        <v>22727</v>
      </c>
      <c r="B803" s="1047" t="s">
        <v>19964</v>
      </c>
      <c r="C803" s="1047" t="s">
        <v>6457</v>
      </c>
      <c r="D803" s="1047" t="s">
        <v>45</v>
      </c>
      <c r="E803" s="1047" t="s">
        <v>11</v>
      </c>
      <c r="F803" s="1048" t="s">
        <v>15</v>
      </c>
      <c r="G803" s="1047" t="s">
        <v>21971</v>
      </c>
      <c r="H803" s="1047" t="s">
        <v>22656</v>
      </c>
      <c r="I803" s="1047" t="s">
        <v>19902</v>
      </c>
      <c r="J803" s="1049" t="s">
        <v>22716</v>
      </c>
      <c r="K803" s="1049" t="s">
        <v>22728</v>
      </c>
      <c r="L803" s="1049" t="s">
        <v>22729</v>
      </c>
      <c r="M803" s="1049" t="s">
        <v>22558</v>
      </c>
      <c r="N803" s="1060" t="s">
        <v>20117</v>
      </c>
      <c r="O803" s="1060" t="s">
        <v>398</v>
      </c>
      <c r="P803" s="1060" t="s">
        <v>95</v>
      </c>
      <c r="Q803" s="1052"/>
      <c r="R803" s="1053"/>
    </row>
    <row r="804">
      <c r="A804" s="1046" t="s">
        <v>22730</v>
      </c>
      <c r="B804" s="1047" t="s">
        <v>19964</v>
      </c>
      <c r="C804" s="1047" t="s">
        <v>6457</v>
      </c>
      <c r="D804" s="1047" t="s">
        <v>45</v>
      </c>
      <c r="E804" s="1047" t="s">
        <v>12</v>
      </c>
      <c r="F804" s="1048" t="s">
        <v>15</v>
      </c>
      <c r="G804" s="1047" t="s">
        <v>21971</v>
      </c>
      <c r="H804" s="1047" t="s">
        <v>22656</v>
      </c>
      <c r="I804" s="1047" t="s">
        <v>19902</v>
      </c>
      <c r="J804" s="1049" t="s">
        <v>22716</v>
      </c>
      <c r="K804" s="1049" t="s">
        <v>22731</v>
      </c>
      <c r="L804" s="1049" t="s">
        <v>22732</v>
      </c>
      <c r="M804" s="1049" t="s">
        <v>22561</v>
      </c>
      <c r="N804" s="1060" t="s">
        <v>20117</v>
      </c>
      <c r="O804" s="1060" t="s">
        <v>398</v>
      </c>
      <c r="P804" s="1060" t="s">
        <v>95</v>
      </c>
      <c r="Q804" s="1052"/>
      <c r="R804" s="1053"/>
    </row>
    <row r="805">
      <c r="A805" s="1046" t="s">
        <v>22733</v>
      </c>
      <c r="B805" s="1047" t="s">
        <v>19964</v>
      </c>
      <c r="C805" s="1047" t="s">
        <v>6457</v>
      </c>
      <c r="D805" s="1047" t="s">
        <v>45</v>
      </c>
      <c r="E805" s="1047" t="s">
        <v>12</v>
      </c>
      <c r="F805" s="1048" t="s">
        <v>15</v>
      </c>
      <c r="G805" s="1047" t="s">
        <v>21971</v>
      </c>
      <c r="H805" s="1047" t="s">
        <v>22656</v>
      </c>
      <c r="I805" s="1047" t="s">
        <v>19902</v>
      </c>
      <c r="J805" s="1049" t="s">
        <v>22734</v>
      </c>
      <c r="K805" s="1049" t="s">
        <v>22564</v>
      </c>
      <c r="L805" s="1049" t="s">
        <v>22732</v>
      </c>
      <c r="M805" s="1054" t="s">
        <v>22566</v>
      </c>
      <c r="N805" s="1060" t="s">
        <v>20117</v>
      </c>
      <c r="O805" s="1060" t="s">
        <v>398</v>
      </c>
      <c r="P805" s="1060" t="s">
        <v>95</v>
      </c>
      <c r="Q805" s="1052"/>
      <c r="R805" s="1053"/>
    </row>
    <row r="806">
      <c r="A806" s="1046" t="s">
        <v>22735</v>
      </c>
      <c r="B806" s="1047" t="s">
        <v>19964</v>
      </c>
      <c r="C806" s="1047" t="s">
        <v>6457</v>
      </c>
      <c r="D806" s="1047" t="s">
        <v>45</v>
      </c>
      <c r="E806" s="1047" t="s">
        <v>12</v>
      </c>
      <c r="F806" s="1048" t="s">
        <v>15</v>
      </c>
      <c r="G806" s="1047" t="s">
        <v>21971</v>
      </c>
      <c r="H806" s="1047" t="s">
        <v>22656</v>
      </c>
      <c r="I806" s="1047" t="s">
        <v>19902</v>
      </c>
      <c r="J806" s="1049" t="s">
        <v>22736</v>
      </c>
      <c r="K806" s="1049" t="s">
        <v>22737</v>
      </c>
      <c r="L806" s="1049" t="s">
        <v>22738</v>
      </c>
      <c r="M806" s="1049" t="s">
        <v>22739</v>
      </c>
      <c r="N806" s="1060" t="s">
        <v>20117</v>
      </c>
      <c r="O806" s="1060" t="s">
        <v>398</v>
      </c>
      <c r="P806" s="1060" t="s">
        <v>95</v>
      </c>
      <c r="Q806" s="1052"/>
      <c r="R806" s="1053"/>
    </row>
    <row r="807">
      <c r="A807" s="1046" t="s">
        <v>22740</v>
      </c>
      <c r="B807" s="1047" t="s">
        <v>19964</v>
      </c>
      <c r="C807" s="1047" t="s">
        <v>6457</v>
      </c>
      <c r="D807" s="1047" t="s">
        <v>45</v>
      </c>
      <c r="E807" s="1047" t="s">
        <v>12</v>
      </c>
      <c r="F807" s="1048" t="s">
        <v>15</v>
      </c>
      <c r="G807" s="1047" t="s">
        <v>21971</v>
      </c>
      <c r="H807" s="1047" t="s">
        <v>22656</v>
      </c>
      <c r="I807" s="1047" t="s">
        <v>19902</v>
      </c>
      <c r="J807" s="1049" t="s">
        <v>22741</v>
      </c>
      <c r="K807" s="1049" t="s">
        <v>22742</v>
      </c>
      <c r="L807" s="1049" t="s">
        <v>22743</v>
      </c>
      <c r="M807" s="1049" t="s">
        <v>22744</v>
      </c>
      <c r="N807" s="1060" t="s">
        <v>20117</v>
      </c>
      <c r="O807" s="1060" t="s">
        <v>398</v>
      </c>
      <c r="P807" s="1060" t="s">
        <v>95</v>
      </c>
      <c r="Q807" s="1052"/>
      <c r="R807" s="1053"/>
    </row>
    <row r="808">
      <c r="A808" s="1046" t="s">
        <v>22745</v>
      </c>
      <c r="B808" s="1047" t="s">
        <v>19964</v>
      </c>
      <c r="C808" s="1047" t="s">
        <v>6457</v>
      </c>
      <c r="D808" s="1047" t="s">
        <v>45</v>
      </c>
      <c r="E808" s="1047" t="s">
        <v>12</v>
      </c>
      <c r="F808" s="1048" t="s">
        <v>15</v>
      </c>
      <c r="G808" s="1047" t="s">
        <v>21971</v>
      </c>
      <c r="H808" s="1047" t="s">
        <v>22656</v>
      </c>
      <c r="I808" s="1047" t="s">
        <v>19902</v>
      </c>
      <c r="J808" s="1049" t="s">
        <v>22741</v>
      </c>
      <c r="K808" s="1049" t="s">
        <v>22746</v>
      </c>
      <c r="L808" s="1049" t="s">
        <v>22747</v>
      </c>
      <c r="M808" s="1049" t="s">
        <v>22748</v>
      </c>
      <c r="N808" s="1060" t="s">
        <v>20117</v>
      </c>
      <c r="O808" s="1060" t="s">
        <v>398</v>
      </c>
      <c r="P808" s="1060" t="s">
        <v>95</v>
      </c>
      <c r="Q808" s="1052"/>
      <c r="R808" s="1053"/>
    </row>
    <row r="809">
      <c r="A809" s="1046" t="s">
        <v>22749</v>
      </c>
      <c r="B809" s="1047" t="s">
        <v>19964</v>
      </c>
      <c r="C809" s="1047" t="s">
        <v>6457</v>
      </c>
      <c r="D809" s="1047" t="s">
        <v>45</v>
      </c>
      <c r="E809" s="1047" t="s">
        <v>12</v>
      </c>
      <c r="F809" s="1048" t="s">
        <v>15</v>
      </c>
      <c r="G809" s="1047" t="s">
        <v>21971</v>
      </c>
      <c r="H809" s="1047" t="s">
        <v>22656</v>
      </c>
      <c r="I809" s="1047" t="s">
        <v>19902</v>
      </c>
      <c r="J809" s="1049" t="s">
        <v>22741</v>
      </c>
      <c r="K809" s="1049" t="s">
        <v>22750</v>
      </c>
      <c r="L809" s="1049" t="s">
        <v>22751</v>
      </c>
      <c r="M809" s="1049" t="s">
        <v>22752</v>
      </c>
      <c r="N809" s="1060" t="s">
        <v>20117</v>
      </c>
      <c r="O809" s="1060" t="s">
        <v>398</v>
      </c>
      <c r="P809" s="1060" t="s">
        <v>95</v>
      </c>
      <c r="Q809" s="1052"/>
      <c r="R809" s="1053"/>
    </row>
    <row r="810">
      <c r="A810" s="1046" t="s">
        <v>22753</v>
      </c>
      <c r="B810" s="1047" t="s">
        <v>19980</v>
      </c>
      <c r="C810" s="1047" t="s">
        <v>6457</v>
      </c>
      <c r="D810" s="1047" t="s">
        <v>45</v>
      </c>
      <c r="E810" s="1047" t="s">
        <v>11</v>
      </c>
      <c r="F810" s="1048" t="s">
        <v>15</v>
      </c>
      <c r="G810" s="1047" t="s">
        <v>21971</v>
      </c>
      <c r="H810" s="1047" t="s">
        <v>22656</v>
      </c>
      <c r="I810" s="1047" t="s">
        <v>19902</v>
      </c>
      <c r="J810" s="1049" t="s">
        <v>22754</v>
      </c>
      <c r="K810" s="1049" t="s">
        <v>22742</v>
      </c>
      <c r="L810" s="1049" t="s">
        <v>22755</v>
      </c>
      <c r="M810" s="1049" t="s">
        <v>22756</v>
      </c>
      <c r="N810" s="1060" t="s">
        <v>20117</v>
      </c>
      <c r="O810" s="1060" t="s">
        <v>398</v>
      </c>
      <c r="P810" s="1060" t="s">
        <v>95</v>
      </c>
      <c r="Q810" s="1052"/>
      <c r="R810" s="1053"/>
    </row>
    <row r="811">
      <c r="A811" s="1046" t="s">
        <v>22757</v>
      </c>
      <c r="B811" s="1047" t="s">
        <v>19980</v>
      </c>
      <c r="C811" s="1047" t="s">
        <v>6457</v>
      </c>
      <c r="D811" s="1047" t="s">
        <v>45</v>
      </c>
      <c r="E811" s="1047" t="s">
        <v>11</v>
      </c>
      <c r="F811" s="1048" t="s">
        <v>15</v>
      </c>
      <c r="G811" s="1047" t="s">
        <v>21971</v>
      </c>
      <c r="H811" s="1047" t="s">
        <v>22656</v>
      </c>
      <c r="I811" s="1047" t="s">
        <v>19902</v>
      </c>
      <c r="J811" s="1049" t="s">
        <v>22609</v>
      </c>
      <c r="K811" s="1049" t="s">
        <v>22758</v>
      </c>
      <c r="L811" s="1049" t="s">
        <v>22759</v>
      </c>
      <c r="M811" s="1049" t="s">
        <v>22760</v>
      </c>
      <c r="N811" s="1060" t="s">
        <v>20117</v>
      </c>
      <c r="O811" s="1060" t="s">
        <v>398</v>
      </c>
      <c r="P811" s="1060" t="s">
        <v>95</v>
      </c>
      <c r="Q811" s="1052"/>
      <c r="R811" s="1053"/>
    </row>
    <row r="812">
      <c r="A812" s="1046" t="s">
        <v>22761</v>
      </c>
      <c r="B812" s="1047" t="s">
        <v>19980</v>
      </c>
      <c r="C812" s="1047" t="s">
        <v>6457</v>
      </c>
      <c r="D812" s="1047" t="s">
        <v>45</v>
      </c>
      <c r="E812" s="1047" t="s">
        <v>11</v>
      </c>
      <c r="F812" s="1048" t="s">
        <v>15</v>
      </c>
      <c r="G812" s="1047" t="s">
        <v>21971</v>
      </c>
      <c r="H812" s="1047" t="s">
        <v>22656</v>
      </c>
      <c r="I812" s="1047" t="s">
        <v>19902</v>
      </c>
      <c r="J812" s="1049" t="s">
        <v>22609</v>
      </c>
      <c r="K812" s="1049" t="s">
        <v>22750</v>
      </c>
      <c r="L812" s="1049" t="s">
        <v>22762</v>
      </c>
      <c r="M812" s="1049" t="s">
        <v>22763</v>
      </c>
      <c r="N812" s="1060" t="s">
        <v>20117</v>
      </c>
      <c r="O812" s="1060" t="s">
        <v>398</v>
      </c>
      <c r="P812" s="1060" t="s">
        <v>95</v>
      </c>
      <c r="Q812" s="1052"/>
      <c r="R812" s="1053"/>
    </row>
    <row r="813">
      <c r="A813" s="1046" t="s">
        <v>22764</v>
      </c>
      <c r="B813" s="1047" t="s">
        <v>19980</v>
      </c>
      <c r="C813" s="1047" t="s">
        <v>6457</v>
      </c>
      <c r="D813" s="1047" t="s">
        <v>45</v>
      </c>
      <c r="E813" s="1047" t="s">
        <v>11</v>
      </c>
      <c r="F813" s="1048" t="s">
        <v>15</v>
      </c>
      <c r="G813" s="1047" t="s">
        <v>21971</v>
      </c>
      <c r="H813" s="1047" t="s">
        <v>22656</v>
      </c>
      <c r="I813" s="1047" t="s">
        <v>19902</v>
      </c>
      <c r="J813" s="1049" t="s">
        <v>22609</v>
      </c>
      <c r="K813" s="1049" t="s">
        <v>22765</v>
      </c>
      <c r="L813" s="1049" t="s">
        <v>22766</v>
      </c>
      <c r="M813" s="1049" t="s">
        <v>22767</v>
      </c>
      <c r="N813" s="1060" t="s">
        <v>20117</v>
      </c>
      <c r="O813" s="1060" t="s">
        <v>398</v>
      </c>
      <c r="P813" s="1060" t="s">
        <v>95</v>
      </c>
      <c r="Q813" s="1052"/>
      <c r="R813" s="1053"/>
    </row>
    <row r="814">
      <c r="A814" s="1046" t="s">
        <v>22768</v>
      </c>
      <c r="B814" s="1096" t="s">
        <v>22769</v>
      </c>
      <c r="C814" s="1058" t="s">
        <v>20507</v>
      </c>
      <c r="D814" s="1058" t="s">
        <v>45</v>
      </c>
      <c r="E814" s="1047" t="s">
        <v>11</v>
      </c>
      <c r="F814" s="1048" t="s">
        <v>15</v>
      </c>
      <c r="G814" s="1047" t="s">
        <v>21971</v>
      </c>
      <c r="H814" s="1047" t="s">
        <v>22656</v>
      </c>
      <c r="I814" s="1047" t="s">
        <v>19902</v>
      </c>
      <c r="J814" s="1054" t="s">
        <v>22770</v>
      </c>
      <c r="K814" s="1049" t="s">
        <v>22771</v>
      </c>
      <c r="L814" s="1054" t="s">
        <v>22772</v>
      </c>
      <c r="M814" s="1054" t="s">
        <v>22773</v>
      </c>
      <c r="N814" s="1060" t="s">
        <v>20117</v>
      </c>
      <c r="O814" s="1060" t="s">
        <v>398</v>
      </c>
      <c r="P814" s="1060" t="s">
        <v>95</v>
      </c>
      <c r="Q814" s="1052"/>
      <c r="R814" s="1053"/>
    </row>
    <row r="815">
      <c r="A815" s="1046" t="s">
        <v>22774</v>
      </c>
      <c r="B815" s="1058" t="s">
        <v>22769</v>
      </c>
      <c r="C815" s="1058" t="s">
        <v>20507</v>
      </c>
      <c r="D815" s="1058" t="s">
        <v>45</v>
      </c>
      <c r="E815" s="1047" t="s">
        <v>11</v>
      </c>
      <c r="F815" s="1048" t="s">
        <v>15</v>
      </c>
      <c r="G815" s="1047" t="s">
        <v>21971</v>
      </c>
      <c r="H815" s="1047" t="s">
        <v>22656</v>
      </c>
      <c r="I815" s="1047" t="s">
        <v>19902</v>
      </c>
      <c r="J815" s="1054" t="s">
        <v>22775</v>
      </c>
      <c r="K815" s="1049" t="s">
        <v>22776</v>
      </c>
      <c r="L815" s="1054" t="s">
        <v>22777</v>
      </c>
      <c r="M815" s="1054" t="s">
        <v>22773</v>
      </c>
      <c r="N815" s="1060" t="s">
        <v>20117</v>
      </c>
      <c r="O815" s="1060" t="s">
        <v>398</v>
      </c>
      <c r="P815" s="1060" t="s">
        <v>95</v>
      </c>
      <c r="Q815" s="1052"/>
      <c r="R815" s="1053"/>
    </row>
    <row r="816">
      <c r="A816" s="1046" t="s">
        <v>22778</v>
      </c>
      <c r="B816" s="1058" t="s">
        <v>22769</v>
      </c>
      <c r="C816" s="1058" t="s">
        <v>20507</v>
      </c>
      <c r="D816" s="1058" t="s">
        <v>45</v>
      </c>
      <c r="E816" s="1047" t="s">
        <v>11</v>
      </c>
      <c r="F816" s="1048" t="s">
        <v>15</v>
      </c>
      <c r="G816" s="1047" t="s">
        <v>21971</v>
      </c>
      <c r="H816" s="1047" t="s">
        <v>22656</v>
      </c>
      <c r="I816" s="1047" t="s">
        <v>19902</v>
      </c>
      <c r="J816" s="1054" t="s">
        <v>22779</v>
      </c>
      <c r="K816" s="1049" t="s">
        <v>22780</v>
      </c>
      <c r="L816" s="1054" t="s">
        <v>22781</v>
      </c>
      <c r="M816" s="1054" t="s">
        <v>22782</v>
      </c>
      <c r="N816" s="1060" t="s">
        <v>20117</v>
      </c>
      <c r="O816" s="1060" t="s">
        <v>398</v>
      </c>
      <c r="P816" s="1060" t="s">
        <v>95</v>
      </c>
      <c r="Q816" s="1052"/>
      <c r="R816" s="1053"/>
    </row>
    <row r="817">
      <c r="A817" s="1046" t="s">
        <v>22783</v>
      </c>
      <c r="B817" s="1058" t="s">
        <v>22769</v>
      </c>
      <c r="C817" s="1058" t="s">
        <v>20507</v>
      </c>
      <c r="D817" s="1058" t="s">
        <v>45</v>
      </c>
      <c r="E817" s="1047" t="s">
        <v>11</v>
      </c>
      <c r="F817" s="1048" t="s">
        <v>15</v>
      </c>
      <c r="G817" s="1047" t="s">
        <v>21971</v>
      </c>
      <c r="H817" s="1047" t="s">
        <v>22656</v>
      </c>
      <c r="I817" s="1047" t="s">
        <v>19902</v>
      </c>
      <c r="J817" s="1054" t="s">
        <v>22784</v>
      </c>
      <c r="K817" s="1049" t="s">
        <v>22785</v>
      </c>
      <c r="L817" s="1054" t="s">
        <v>22786</v>
      </c>
      <c r="M817" s="1054" t="s">
        <v>22787</v>
      </c>
      <c r="N817" s="1060" t="s">
        <v>20117</v>
      </c>
      <c r="O817" s="1060" t="s">
        <v>398</v>
      </c>
      <c r="P817" s="1060" t="s">
        <v>95</v>
      </c>
      <c r="Q817" s="1052"/>
      <c r="R817" s="1053"/>
    </row>
    <row r="818">
      <c r="A818" s="1046" t="s">
        <v>22788</v>
      </c>
      <c r="B818" s="1058" t="s">
        <v>22769</v>
      </c>
      <c r="C818" s="1058" t="s">
        <v>20507</v>
      </c>
      <c r="D818" s="1058" t="s">
        <v>45</v>
      </c>
      <c r="E818" s="1047" t="s">
        <v>11</v>
      </c>
      <c r="F818" s="1048" t="s">
        <v>15</v>
      </c>
      <c r="G818" s="1047" t="s">
        <v>21971</v>
      </c>
      <c r="H818" s="1047" t="s">
        <v>22656</v>
      </c>
      <c r="I818" s="1047" t="s">
        <v>19902</v>
      </c>
      <c r="J818" s="1054" t="s">
        <v>22789</v>
      </c>
      <c r="K818" s="1049" t="s">
        <v>22790</v>
      </c>
      <c r="L818" s="1054" t="s">
        <v>22781</v>
      </c>
      <c r="M818" s="1054" t="s">
        <v>22791</v>
      </c>
      <c r="N818" s="1060" t="s">
        <v>20117</v>
      </c>
      <c r="O818" s="1060" t="s">
        <v>398</v>
      </c>
      <c r="P818" s="1060" t="s">
        <v>95</v>
      </c>
      <c r="Q818" s="1052"/>
      <c r="R818" s="1053"/>
    </row>
    <row r="819">
      <c r="A819" s="1046" t="s">
        <v>22792</v>
      </c>
      <c r="B819" s="1058" t="s">
        <v>22769</v>
      </c>
      <c r="C819" s="1058" t="s">
        <v>20507</v>
      </c>
      <c r="D819" s="1058" t="s">
        <v>45</v>
      </c>
      <c r="E819" s="1047" t="s">
        <v>11</v>
      </c>
      <c r="F819" s="1048" t="s">
        <v>15</v>
      </c>
      <c r="G819" s="1047" t="s">
        <v>21971</v>
      </c>
      <c r="H819" s="1047" t="s">
        <v>22656</v>
      </c>
      <c r="I819" s="1047" t="s">
        <v>19902</v>
      </c>
      <c r="J819" s="1098" t="s">
        <v>22793</v>
      </c>
      <c r="K819" s="1049" t="s">
        <v>22794</v>
      </c>
      <c r="L819" s="1054" t="s">
        <v>22795</v>
      </c>
      <c r="M819" s="1054" t="s">
        <v>22782</v>
      </c>
      <c r="N819" s="1060" t="s">
        <v>20117</v>
      </c>
      <c r="O819" s="1060" t="s">
        <v>398</v>
      </c>
      <c r="P819" s="1060" t="s">
        <v>95</v>
      </c>
      <c r="Q819" s="1052"/>
      <c r="R819" s="1053"/>
    </row>
    <row r="820">
      <c r="A820" s="1046" t="s">
        <v>22796</v>
      </c>
      <c r="B820" s="1058" t="s">
        <v>22769</v>
      </c>
      <c r="C820" s="1058" t="s">
        <v>20507</v>
      </c>
      <c r="D820" s="1058" t="s">
        <v>45</v>
      </c>
      <c r="E820" s="1047" t="s">
        <v>11</v>
      </c>
      <c r="F820" s="1048" t="s">
        <v>15</v>
      </c>
      <c r="G820" s="1047" t="s">
        <v>21971</v>
      </c>
      <c r="H820" s="1047" t="s">
        <v>22656</v>
      </c>
      <c r="I820" s="1047" t="s">
        <v>19902</v>
      </c>
      <c r="J820" s="1098" t="s">
        <v>22797</v>
      </c>
      <c r="K820" s="1049" t="s">
        <v>22785</v>
      </c>
      <c r="L820" s="1054" t="s">
        <v>22798</v>
      </c>
      <c r="M820" s="1054" t="s">
        <v>22799</v>
      </c>
      <c r="N820" s="1060" t="s">
        <v>20117</v>
      </c>
      <c r="O820" s="1060" t="s">
        <v>398</v>
      </c>
      <c r="P820" s="1060" t="s">
        <v>95</v>
      </c>
      <c r="Q820" s="1052"/>
      <c r="R820" s="1053"/>
    </row>
    <row r="821">
      <c r="A821" s="1046" t="s">
        <v>22800</v>
      </c>
      <c r="B821" s="1047" t="s">
        <v>22801</v>
      </c>
      <c r="C821" s="1047" t="s">
        <v>5058</v>
      </c>
      <c r="D821" s="1047" t="s">
        <v>45</v>
      </c>
      <c r="E821" s="1047" t="s">
        <v>11</v>
      </c>
      <c r="F821" s="1048" t="s">
        <v>15</v>
      </c>
      <c r="G821" s="1047" t="s">
        <v>21971</v>
      </c>
      <c r="H821" s="1047" t="s">
        <v>22802</v>
      </c>
      <c r="I821" s="1047" t="s">
        <v>19902</v>
      </c>
      <c r="J821" s="1049" t="s">
        <v>22803</v>
      </c>
      <c r="K821" s="1049" t="s">
        <v>22804</v>
      </c>
      <c r="L821" s="1049" t="s">
        <v>22805</v>
      </c>
      <c r="M821" s="1049" t="s">
        <v>22806</v>
      </c>
      <c r="N821" s="1060" t="s">
        <v>20117</v>
      </c>
      <c r="O821" s="1060" t="s">
        <v>398</v>
      </c>
      <c r="P821" s="1060" t="s">
        <v>95</v>
      </c>
      <c r="Q821" s="1052"/>
      <c r="R821" s="1053"/>
    </row>
    <row r="822">
      <c r="A822" s="1046" t="s">
        <v>22807</v>
      </c>
      <c r="B822" s="1062" t="s">
        <v>22808</v>
      </c>
      <c r="C822" s="1058" t="s">
        <v>85</v>
      </c>
      <c r="D822" s="1048" t="s">
        <v>20056</v>
      </c>
      <c r="E822" s="1047" t="s">
        <v>11</v>
      </c>
      <c r="F822" s="1047" t="s">
        <v>15</v>
      </c>
      <c r="G822" s="1047" t="s">
        <v>21971</v>
      </c>
      <c r="H822" s="1047" t="s">
        <v>22802</v>
      </c>
      <c r="I822" s="1047" t="s">
        <v>19902</v>
      </c>
      <c r="J822" s="1054" t="s">
        <v>22809</v>
      </c>
      <c r="K822" s="1049" t="s">
        <v>22810</v>
      </c>
      <c r="L822" s="1054" t="s">
        <v>22811</v>
      </c>
      <c r="M822" s="1054" t="s">
        <v>22812</v>
      </c>
      <c r="N822" s="1060" t="s">
        <v>20117</v>
      </c>
      <c r="O822" s="1060" t="s">
        <v>398</v>
      </c>
      <c r="P822" s="1060" t="s">
        <v>95</v>
      </c>
      <c r="Q822" s="1052"/>
      <c r="R822" s="1053"/>
    </row>
    <row r="823">
      <c r="A823" s="1046" t="s">
        <v>22813</v>
      </c>
      <c r="B823" s="1063" t="s">
        <v>22808</v>
      </c>
      <c r="C823" s="1058" t="s">
        <v>85</v>
      </c>
      <c r="D823" s="1048" t="s">
        <v>20056</v>
      </c>
      <c r="E823" s="1047" t="s">
        <v>11</v>
      </c>
      <c r="F823" s="1047" t="s">
        <v>15</v>
      </c>
      <c r="G823" s="1047" t="s">
        <v>21971</v>
      </c>
      <c r="H823" s="1047" t="s">
        <v>22802</v>
      </c>
      <c r="I823" s="1047" t="s">
        <v>19902</v>
      </c>
      <c r="J823" s="1054" t="s">
        <v>22814</v>
      </c>
      <c r="K823" s="1049" t="s">
        <v>22810</v>
      </c>
      <c r="L823" s="1054" t="s">
        <v>22815</v>
      </c>
      <c r="M823" s="1054" t="s">
        <v>22816</v>
      </c>
      <c r="N823" s="1060" t="s">
        <v>20117</v>
      </c>
      <c r="O823" s="1060" t="s">
        <v>398</v>
      </c>
      <c r="P823" s="1060" t="s">
        <v>95</v>
      </c>
      <c r="Q823" s="1052"/>
      <c r="R823" s="1053"/>
    </row>
    <row r="824">
      <c r="A824" s="1046" t="s">
        <v>22817</v>
      </c>
      <c r="B824" s="1063" t="s">
        <v>22808</v>
      </c>
      <c r="C824" s="1058" t="s">
        <v>85</v>
      </c>
      <c r="D824" s="1048" t="s">
        <v>20056</v>
      </c>
      <c r="E824" s="1047" t="s">
        <v>11</v>
      </c>
      <c r="F824" s="1047" t="s">
        <v>15</v>
      </c>
      <c r="G824" s="1047" t="s">
        <v>21971</v>
      </c>
      <c r="H824" s="1047" t="s">
        <v>22802</v>
      </c>
      <c r="I824" s="1047" t="s">
        <v>19902</v>
      </c>
      <c r="J824" s="1054" t="s">
        <v>22818</v>
      </c>
      <c r="K824" s="1049" t="s">
        <v>22819</v>
      </c>
      <c r="L824" s="1054" t="s">
        <v>22811</v>
      </c>
      <c r="M824" s="1054" t="s">
        <v>22820</v>
      </c>
      <c r="N824" s="1060" t="s">
        <v>20117</v>
      </c>
      <c r="O824" s="1060" t="s">
        <v>398</v>
      </c>
      <c r="P824" s="1060" t="s">
        <v>95</v>
      </c>
      <c r="Q824" s="1052"/>
      <c r="R824" s="1053"/>
    </row>
    <row r="825">
      <c r="A825" s="1046" t="s">
        <v>22821</v>
      </c>
      <c r="B825" s="1063" t="s">
        <v>22808</v>
      </c>
      <c r="C825" s="1058" t="s">
        <v>85</v>
      </c>
      <c r="D825" s="1048" t="s">
        <v>20056</v>
      </c>
      <c r="E825" s="1047" t="s">
        <v>11</v>
      </c>
      <c r="F825" s="1047" t="s">
        <v>15</v>
      </c>
      <c r="G825" s="1047" t="s">
        <v>21971</v>
      </c>
      <c r="H825" s="1047" t="s">
        <v>22802</v>
      </c>
      <c r="I825" s="1047" t="s">
        <v>19902</v>
      </c>
      <c r="J825" s="1054" t="s">
        <v>22822</v>
      </c>
      <c r="K825" s="1049" t="s">
        <v>22819</v>
      </c>
      <c r="L825" s="1054" t="s">
        <v>22823</v>
      </c>
      <c r="M825" s="1054" t="s">
        <v>22820</v>
      </c>
      <c r="N825" s="1060" t="s">
        <v>20117</v>
      </c>
      <c r="O825" s="1060" t="s">
        <v>398</v>
      </c>
      <c r="P825" s="1060" t="s">
        <v>95</v>
      </c>
      <c r="Q825" s="1052"/>
      <c r="R825" s="1053"/>
    </row>
    <row r="826">
      <c r="A826" s="1046" t="s">
        <v>22824</v>
      </c>
      <c r="B826" s="1063" t="s">
        <v>22808</v>
      </c>
      <c r="C826" s="1058" t="s">
        <v>85</v>
      </c>
      <c r="D826" s="1048" t="s">
        <v>20056</v>
      </c>
      <c r="E826" s="1047" t="s">
        <v>11</v>
      </c>
      <c r="F826" s="1047" t="s">
        <v>15</v>
      </c>
      <c r="G826" s="1047" t="s">
        <v>21971</v>
      </c>
      <c r="H826" s="1047" t="s">
        <v>22802</v>
      </c>
      <c r="I826" s="1047" t="s">
        <v>19902</v>
      </c>
      <c r="J826" s="1054" t="s">
        <v>22825</v>
      </c>
      <c r="K826" s="1049" t="s">
        <v>22826</v>
      </c>
      <c r="L826" s="1054" t="s">
        <v>22827</v>
      </c>
      <c r="M826" s="1054" t="s">
        <v>22828</v>
      </c>
      <c r="N826" s="1060" t="s">
        <v>20117</v>
      </c>
      <c r="O826" s="1060" t="s">
        <v>398</v>
      </c>
      <c r="P826" s="1060" t="s">
        <v>95</v>
      </c>
      <c r="Q826" s="1052"/>
      <c r="R826" s="1053"/>
    </row>
    <row r="827">
      <c r="A827" s="1046" t="s">
        <v>22829</v>
      </c>
      <c r="B827" s="1063" t="s">
        <v>22808</v>
      </c>
      <c r="C827" s="1058" t="s">
        <v>85</v>
      </c>
      <c r="D827" s="1048" t="s">
        <v>20056</v>
      </c>
      <c r="E827" s="1047" t="s">
        <v>11</v>
      </c>
      <c r="F827" s="1047" t="s">
        <v>15</v>
      </c>
      <c r="G827" s="1047" t="s">
        <v>21971</v>
      </c>
      <c r="H827" s="1047" t="s">
        <v>22802</v>
      </c>
      <c r="I827" s="1047" t="s">
        <v>19902</v>
      </c>
      <c r="J827" s="1054" t="s">
        <v>22830</v>
      </c>
      <c r="K827" s="1049" t="s">
        <v>22826</v>
      </c>
      <c r="L827" s="1054" t="s">
        <v>22831</v>
      </c>
      <c r="M827" s="1054" t="s">
        <v>22828</v>
      </c>
      <c r="N827" s="1060" t="s">
        <v>20117</v>
      </c>
      <c r="O827" s="1060" t="s">
        <v>398</v>
      </c>
      <c r="P827" s="1060" t="s">
        <v>95</v>
      </c>
      <c r="Q827" s="1052"/>
      <c r="R827" s="1053"/>
    </row>
    <row r="828">
      <c r="A828" s="1046" t="s">
        <v>22832</v>
      </c>
      <c r="B828" s="1063" t="s">
        <v>22808</v>
      </c>
      <c r="C828" s="1058" t="s">
        <v>85</v>
      </c>
      <c r="D828" s="1048" t="s">
        <v>20056</v>
      </c>
      <c r="E828" s="1047" t="s">
        <v>11</v>
      </c>
      <c r="F828" s="1047" t="s">
        <v>15</v>
      </c>
      <c r="G828" s="1047" t="s">
        <v>21971</v>
      </c>
      <c r="H828" s="1047" t="s">
        <v>22802</v>
      </c>
      <c r="I828" s="1047" t="s">
        <v>19902</v>
      </c>
      <c r="J828" s="1054" t="s">
        <v>22833</v>
      </c>
      <c r="K828" s="1049" t="s">
        <v>22834</v>
      </c>
      <c r="L828" s="1054" t="s">
        <v>22835</v>
      </c>
      <c r="M828" s="1054" t="s">
        <v>22836</v>
      </c>
      <c r="N828" s="1060" t="s">
        <v>20117</v>
      </c>
      <c r="O828" s="1060" t="s">
        <v>398</v>
      </c>
      <c r="P828" s="1060" t="s">
        <v>95</v>
      </c>
      <c r="Q828" s="1052"/>
      <c r="R828" s="1053"/>
    </row>
    <row r="829">
      <c r="A829" s="1046" t="s">
        <v>22837</v>
      </c>
      <c r="B829" s="1063" t="s">
        <v>22808</v>
      </c>
      <c r="C829" s="1058" t="s">
        <v>85</v>
      </c>
      <c r="D829" s="1048" t="s">
        <v>20056</v>
      </c>
      <c r="E829" s="1047" t="s">
        <v>11</v>
      </c>
      <c r="F829" s="1047" t="s">
        <v>15</v>
      </c>
      <c r="G829" s="1047" t="s">
        <v>21971</v>
      </c>
      <c r="H829" s="1047" t="s">
        <v>22802</v>
      </c>
      <c r="I829" s="1047" t="s">
        <v>19902</v>
      </c>
      <c r="J829" s="1098" t="s">
        <v>22838</v>
      </c>
      <c r="K829" s="1049" t="s">
        <v>22834</v>
      </c>
      <c r="L829" s="1054" t="s">
        <v>22839</v>
      </c>
      <c r="M829" s="1054" t="s">
        <v>22840</v>
      </c>
      <c r="N829" s="1060" t="s">
        <v>20117</v>
      </c>
      <c r="O829" s="1060" t="s">
        <v>398</v>
      </c>
      <c r="P829" s="1060" t="s">
        <v>95</v>
      </c>
      <c r="Q829" s="1052"/>
      <c r="R829" s="1053"/>
    </row>
    <row r="830">
      <c r="A830" s="1046" t="s">
        <v>22841</v>
      </c>
      <c r="B830" s="1063" t="s">
        <v>22808</v>
      </c>
      <c r="C830" s="1058" t="s">
        <v>85</v>
      </c>
      <c r="D830" s="1048" t="s">
        <v>20056</v>
      </c>
      <c r="E830" s="1047" t="s">
        <v>11</v>
      </c>
      <c r="F830" s="1047" t="s">
        <v>15</v>
      </c>
      <c r="G830" s="1047" t="s">
        <v>21971</v>
      </c>
      <c r="H830" s="1047" t="s">
        <v>22802</v>
      </c>
      <c r="I830" s="1047" t="s">
        <v>19902</v>
      </c>
      <c r="J830" s="1054" t="s">
        <v>22842</v>
      </c>
      <c r="K830" s="1049" t="s">
        <v>22843</v>
      </c>
      <c r="L830" s="1054" t="s">
        <v>22844</v>
      </c>
      <c r="M830" s="1054" t="s">
        <v>22845</v>
      </c>
      <c r="N830" s="1060" t="s">
        <v>20117</v>
      </c>
      <c r="O830" s="1060" t="s">
        <v>398</v>
      </c>
      <c r="P830" s="1060" t="s">
        <v>95</v>
      </c>
      <c r="Q830" s="1052"/>
      <c r="R830" s="1053"/>
    </row>
    <row r="831">
      <c r="A831" s="1046" t="s">
        <v>22846</v>
      </c>
      <c r="B831" s="1063" t="s">
        <v>22808</v>
      </c>
      <c r="C831" s="1058" t="s">
        <v>85</v>
      </c>
      <c r="D831" s="1048" t="s">
        <v>20056</v>
      </c>
      <c r="E831" s="1047" t="s">
        <v>11</v>
      </c>
      <c r="F831" s="1047" t="s">
        <v>15</v>
      </c>
      <c r="G831" s="1047" t="s">
        <v>21971</v>
      </c>
      <c r="H831" s="1047" t="s">
        <v>22802</v>
      </c>
      <c r="I831" s="1047" t="s">
        <v>19902</v>
      </c>
      <c r="J831" s="1054" t="s">
        <v>22847</v>
      </c>
      <c r="K831" s="1049" t="s">
        <v>22843</v>
      </c>
      <c r="L831" s="1054" t="s">
        <v>22848</v>
      </c>
      <c r="M831" s="1054" t="s">
        <v>22845</v>
      </c>
      <c r="N831" s="1060" t="s">
        <v>20117</v>
      </c>
      <c r="O831" s="1060" t="s">
        <v>398</v>
      </c>
      <c r="P831" s="1060" t="s">
        <v>95</v>
      </c>
      <c r="Q831" s="1052"/>
      <c r="R831" s="1053"/>
    </row>
    <row r="832">
      <c r="A832" s="1046" t="s">
        <v>22849</v>
      </c>
      <c r="B832" s="1063" t="s">
        <v>22808</v>
      </c>
      <c r="C832" s="1058" t="s">
        <v>85</v>
      </c>
      <c r="D832" s="1048" t="s">
        <v>20056</v>
      </c>
      <c r="E832" s="1047" t="s">
        <v>11</v>
      </c>
      <c r="F832" s="1047" t="s">
        <v>15</v>
      </c>
      <c r="G832" s="1047" t="s">
        <v>21971</v>
      </c>
      <c r="H832" s="1047" t="s">
        <v>22802</v>
      </c>
      <c r="I832" s="1047" t="s">
        <v>19902</v>
      </c>
      <c r="J832" s="1054" t="s">
        <v>22842</v>
      </c>
      <c r="K832" s="1049" t="s">
        <v>22850</v>
      </c>
      <c r="L832" s="1054" t="s">
        <v>22851</v>
      </c>
      <c r="M832" s="1054" t="s">
        <v>22852</v>
      </c>
      <c r="N832" s="1060" t="s">
        <v>20117</v>
      </c>
      <c r="O832" s="1060" t="s">
        <v>398</v>
      </c>
      <c r="P832" s="1060" t="s">
        <v>95</v>
      </c>
      <c r="Q832" s="1052"/>
      <c r="R832" s="1053"/>
    </row>
    <row r="833">
      <c r="A833" s="1046" t="s">
        <v>22853</v>
      </c>
      <c r="B833" s="1063" t="s">
        <v>22808</v>
      </c>
      <c r="C833" s="1058" t="s">
        <v>85</v>
      </c>
      <c r="D833" s="1048" t="s">
        <v>20056</v>
      </c>
      <c r="E833" s="1047" t="s">
        <v>11</v>
      </c>
      <c r="F833" s="1047" t="s">
        <v>15</v>
      </c>
      <c r="G833" s="1047" t="s">
        <v>21971</v>
      </c>
      <c r="H833" s="1047" t="s">
        <v>22802</v>
      </c>
      <c r="I833" s="1047" t="s">
        <v>19902</v>
      </c>
      <c r="J833" s="1054" t="s">
        <v>22842</v>
      </c>
      <c r="K833" s="1049" t="s">
        <v>22854</v>
      </c>
      <c r="L833" s="1054" t="s">
        <v>22855</v>
      </c>
      <c r="M833" s="1054" t="s">
        <v>22856</v>
      </c>
      <c r="N833" s="1060" t="s">
        <v>20117</v>
      </c>
      <c r="O833" s="1060" t="s">
        <v>398</v>
      </c>
      <c r="P833" s="1060" t="s">
        <v>95</v>
      </c>
      <c r="Q833" s="1052"/>
      <c r="R833" s="1053"/>
    </row>
    <row r="834">
      <c r="A834" s="1046" t="s">
        <v>22857</v>
      </c>
      <c r="B834" s="1063" t="s">
        <v>22808</v>
      </c>
      <c r="C834" s="1058" t="s">
        <v>85</v>
      </c>
      <c r="D834" s="1048" t="s">
        <v>20056</v>
      </c>
      <c r="E834" s="1047" t="s">
        <v>11</v>
      </c>
      <c r="F834" s="1047" t="s">
        <v>15</v>
      </c>
      <c r="G834" s="1047" t="s">
        <v>21971</v>
      </c>
      <c r="H834" s="1047" t="s">
        <v>22802</v>
      </c>
      <c r="I834" s="1047" t="s">
        <v>19902</v>
      </c>
      <c r="J834" s="1054" t="s">
        <v>22858</v>
      </c>
      <c r="K834" s="1049" t="s">
        <v>22854</v>
      </c>
      <c r="L834" s="1054" t="s">
        <v>22859</v>
      </c>
      <c r="M834" s="1054" t="s">
        <v>22856</v>
      </c>
      <c r="N834" s="1060" t="s">
        <v>20117</v>
      </c>
      <c r="O834" s="1060" t="s">
        <v>398</v>
      </c>
      <c r="P834" s="1060" t="s">
        <v>95</v>
      </c>
      <c r="Q834" s="1052"/>
      <c r="R834" s="1053"/>
    </row>
    <row r="835">
      <c r="A835" s="1046" t="s">
        <v>22860</v>
      </c>
      <c r="B835" s="1063" t="s">
        <v>22808</v>
      </c>
      <c r="C835" s="1058" t="s">
        <v>85</v>
      </c>
      <c r="D835" s="1048" t="s">
        <v>20056</v>
      </c>
      <c r="E835" s="1047" t="s">
        <v>11</v>
      </c>
      <c r="F835" s="1047" t="s">
        <v>46</v>
      </c>
      <c r="G835" s="1047" t="s">
        <v>21971</v>
      </c>
      <c r="H835" s="1047" t="s">
        <v>22802</v>
      </c>
      <c r="I835" s="1047" t="s">
        <v>19902</v>
      </c>
      <c r="J835" s="1054" t="s">
        <v>22861</v>
      </c>
      <c r="K835" s="1049" t="s">
        <v>22862</v>
      </c>
      <c r="L835" s="1054" t="s">
        <v>22863</v>
      </c>
      <c r="M835" s="1054" t="s">
        <v>22864</v>
      </c>
      <c r="N835" s="1060" t="s">
        <v>20117</v>
      </c>
      <c r="O835" s="1060" t="s">
        <v>398</v>
      </c>
      <c r="P835" s="1060" t="s">
        <v>95</v>
      </c>
      <c r="Q835" s="1052"/>
      <c r="R835" s="1053"/>
    </row>
    <row r="836">
      <c r="A836" s="1046" t="s">
        <v>22865</v>
      </c>
      <c r="B836" s="1063" t="s">
        <v>22808</v>
      </c>
      <c r="C836" s="1058" t="s">
        <v>85</v>
      </c>
      <c r="D836" s="1048" t="s">
        <v>20056</v>
      </c>
      <c r="E836" s="1047" t="s">
        <v>11</v>
      </c>
      <c r="F836" s="1047" t="s">
        <v>46</v>
      </c>
      <c r="G836" s="1047" t="s">
        <v>21971</v>
      </c>
      <c r="H836" s="1047" t="s">
        <v>22802</v>
      </c>
      <c r="I836" s="1047" t="s">
        <v>19902</v>
      </c>
      <c r="J836" s="1054" t="s">
        <v>22842</v>
      </c>
      <c r="K836" s="1049" t="s">
        <v>22866</v>
      </c>
      <c r="L836" s="1066" t="s">
        <v>22867</v>
      </c>
      <c r="M836" s="1054" t="s">
        <v>22868</v>
      </c>
      <c r="N836" s="1060" t="s">
        <v>20117</v>
      </c>
      <c r="O836" s="1060" t="s">
        <v>398</v>
      </c>
      <c r="P836" s="1060" t="s">
        <v>95</v>
      </c>
      <c r="Q836" s="1052"/>
      <c r="R836" s="1053"/>
    </row>
    <row r="837">
      <c r="A837" s="1046" t="s">
        <v>22869</v>
      </c>
      <c r="B837" s="1063" t="s">
        <v>22808</v>
      </c>
      <c r="C837" s="1058" t="s">
        <v>85</v>
      </c>
      <c r="D837" s="1048" t="s">
        <v>20056</v>
      </c>
      <c r="E837" s="1047" t="s">
        <v>11</v>
      </c>
      <c r="F837" s="1047" t="s">
        <v>15</v>
      </c>
      <c r="G837" s="1047" t="s">
        <v>21971</v>
      </c>
      <c r="H837" s="1047" t="s">
        <v>22802</v>
      </c>
      <c r="I837" s="1047" t="s">
        <v>19661</v>
      </c>
      <c r="J837" s="1054" t="s">
        <v>22809</v>
      </c>
      <c r="K837" s="1049" t="s">
        <v>22810</v>
      </c>
      <c r="L837" s="1054" t="s">
        <v>22870</v>
      </c>
      <c r="M837" s="1054" t="s">
        <v>22816</v>
      </c>
      <c r="N837" s="1056" t="s">
        <v>20535</v>
      </c>
      <c r="O837" s="1099" t="s">
        <v>19908</v>
      </c>
      <c r="P837" s="1094" t="s">
        <v>95</v>
      </c>
      <c r="Q837" s="1052"/>
      <c r="R837" s="1053"/>
    </row>
    <row r="838">
      <c r="A838" s="1046" t="s">
        <v>22871</v>
      </c>
      <c r="B838" s="1063" t="s">
        <v>22808</v>
      </c>
      <c r="C838" s="1058" t="s">
        <v>85</v>
      </c>
      <c r="D838" s="1048" t="s">
        <v>20056</v>
      </c>
      <c r="E838" s="1047" t="s">
        <v>11</v>
      </c>
      <c r="F838" s="1047" t="s">
        <v>15</v>
      </c>
      <c r="G838" s="1047" t="s">
        <v>21971</v>
      </c>
      <c r="H838" s="1047" t="s">
        <v>22802</v>
      </c>
      <c r="I838" s="1047" t="s">
        <v>19661</v>
      </c>
      <c r="J838" s="1054" t="s">
        <v>22872</v>
      </c>
      <c r="K838" s="1049" t="s">
        <v>22810</v>
      </c>
      <c r="L838" s="1054" t="s">
        <v>22815</v>
      </c>
      <c r="M838" s="1054" t="s">
        <v>22816</v>
      </c>
      <c r="N838" s="1056" t="s">
        <v>20535</v>
      </c>
      <c r="O838" s="1099" t="s">
        <v>19908</v>
      </c>
      <c r="P838" s="1094" t="s">
        <v>95</v>
      </c>
      <c r="Q838" s="1052"/>
      <c r="R838" s="1053"/>
    </row>
    <row r="839">
      <c r="A839" s="1046" t="s">
        <v>22873</v>
      </c>
      <c r="B839" s="1063" t="s">
        <v>22808</v>
      </c>
      <c r="C839" s="1058" t="s">
        <v>85</v>
      </c>
      <c r="D839" s="1048" t="s">
        <v>20056</v>
      </c>
      <c r="E839" s="1047" t="s">
        <v>11</v>
      </c>
      <c r="F839" s="1047" t="s">
        <v>15</v>
      </c>
      <c r="G839" s="1047" t="s">
        <v>21971</v>
      </c>
      <c r="H839" s="1047" t="s">
        <v>22802</v>
      </c>
      <c r="I839" s="1047" t="s">
        <v>19661</v>
      </c>
      <c r="J839" s="1054" t="s">
        <v>22818</v>
      </c>
      <c r="K839" s="1049" t="s">
        <v>22819</v>
      </c>
      <c r="L839" s="1054" t="s">
        <v>22874</v>
      </c>
      <c r="M839" s="1054" t="s">
        <v>22820</v>
      </c>
      <c r="N839" s="1056" t="s">
        <v>20535</v>
      </c>
      <c r="O839" s="1099" t="s">
        <v>19908</v>
      </c>
      <c r="P839" s="1094" t="s">
        <v>95</v>
      </c>
      <c r="Q839" s="1052"/>
      <c r="R839" s="1053"/>
    </row>
    <row r="840">
      <c r="A840" s="1046" t="s">
        <v>22875</v>
      </c>
      <c r="B840" s="1063" t="s">
        <v>22808</v>
      </c>
      <c r="C840" s="1058" t="s">
        <v>85</v>
      </c>
      <c r="D840" s="1048" t="s">
        <v>20056</v>
      </c>
      <c r="E840" s="1047" t="s">
        <v>11</v>
      </c>
      <c r="F840" s="1047" t="s">
        <v>15</v>
      </c>
      <c r="G840" s="1047" t="s">
        <v>21971</v>
      </c>
      <c r="H840" s="1047" t="s">
        <v>22802</v>
      </c>
      <c r="I840" s="1047" t="s">
        <v>19661</v>
      </c>
      <c r="J840" s="1054" t="s">
        <v>22876</v>
      </c>
      <c r="K840" s="1049" t="s">
        <v>22819</v>
      </c>
      <c r="L840" s="1054" t="s">
        <v>22823</v>
      </c>
      <c r="M840" s="1054" t="s">
        <v>22820</v>
      </c>
      <c r="N840" s="1056" t="s">
        <v>20535</v>
      </c>
      <c r="O840" s="1099" t="s">
        <v>19908</v>
      </c>
      <c r="P840" s="1094" t="s">
        <v>95</v>
      </c>
      <c r="Q840" s="1052"/>
      <c r="R840" s="1053"/>
    </row>
    <row r="841">
      <c r="A841" s="1046" t="s">
        <v>22877</v>
      </c>
      <c r="B841" s="1063" t="s">
        <v>22808</v>
      </c>
      <c r="C841" s="1058" t="s">
        <v>85</v>
      </c>
      <c r="D841" s="1048" t="s">
        <v>20056</v>
      </c>
      <c r="E841" s="1047" t="s">
        <v>11</v>
      </c>
      <c r="F841" s="1047" t="s">
        <v>15</v>
      </c>
      <c r="G841" s="1047" t="s">
        <v>21971</v>
      </c>
      <c r="H841" s="1047" t="s">
        <v>22802</v>
      </c>
      <c r="I841" s="1047" t="s">
        <v>19661</v>
      </c>
      <c r="J841" s="1054" t="s">
        <v>22825</v>
      </c>
      <c r="K841" s="1049" t="s">
        <v>22826</v>
      </c>
      <c r="L841" s="1054" t="s">
        <v>22878</v>
      </c>
      <c r="M841" s="1054" t="s">
        <v>22828</v>
      </c>
      <c r="N841" s="1056" t="s">
        <v>20535</v>
      </c>
      <c r="O841" s="1099" t="s">
        <v>19908</v>
      </c>
      <c r="P841" s="1094" t="s">
        <v>95</v>
      </c>
      <c r="Q841" s="1052"/>
      <c r="R841" s="1053"/>
    </row>
    <row r="842">
      <c r="A842" s="1046" t="s">
        <v>22879</v>
      </c>
      <c r="B842" s="1063" t="s">
        <v>22808</v>
      </c>
      <c r="C842" s="1058" t="s">
        <v>85</v>
      </c>
      <c r="D842" s="1048" t="s">
        <v>20056</v>
      </c>
      <c r="E842" s="1047" t="s">
        <v>11</v>
      </c>
      <c r="F842" s="1047" t="s">
        <v>15</v>
      </c>
      <c r="G842" s="1047" t="s">
        <v>21971</v>
      </c>
      <c r="H842" s="1047" t="s">
        <v>22802</v>
      </c>
      <c r="I842" s="1047" t="s">
        <v>19661</v>
      </c>
      <c r="J842" s="1054" t="s">
        <v>22880</v>
      </c>
      <c r="K842" s="1049" t="s">
        <v>22826</v>
      </c>
      <c r="L842" s="1054" t="s">
        <v>22831</v>
      </c>
      <c r="M842" s="1054" t="s">
        <v>22828</v>
      </c>
      <c r="N842" s="1056" t="s">
        <v>20535</v>
      </c>
      <c r="O842" s="1099" t="s">
        <v>19908</v>
      </c>
      <c r="P842" s="1094" t="s">
        <v>95</v>
      </c>
      <c r="Q842" s="1052"/>
      <c r="R842" s="1053"/>
    </row>
    <row r="843">
      <c r="A843" s="1046" t="s">
        <v>22881</v>
      </c>
      <c r="B843" s="1063" t="s">
        <v>22808</v>
      </c>
      <c r="C843" s="1058" t="s">
        <v>85</v>
      </c>
      <c r="D843" s="1048" t="s">
        <v>20056</v>
      </c>
      <c r="E843" s="1047" t="s">
        <v>11</v>
      </c>
      <c r="F843" s="1047" t="s">
        <v>15</v>
      </c>
      <c r="G843" s="1047" t="s">
        <v>21971</v>
      </c>
      <c r="H843" s="1047" t="s">
        <v>22802</v>
      </c>
      <c r="I843" s="1047" t="s">
        <v>19661</v>
      </c>
      <c r="J843" s="1054" t="s">
        <v>22833</v>
      </c>
      <c r="K843" s="1049" t="s">
        <v>22834</v>
      </c>
      <c r="L843" s="1054" t="s">
        <v>22882</v>
      </c>
      <c r="M843" s="1054" t="s">
        <v>22883</v>
      </c>
      <c r="N843" s="1056" t="s">
        <v>20535</v>
      </c>
      <c r="O843" s="1099" t="s">
        <v>19908</v>
      </c>
      <c r="P843" s="1094" t="s">
        <v>95</v>
      </c>
      <c r="Q843" s="1052"/>
      <c r="R843" s="1053"/>
    </row>
    <row r="844">
      <c r="A844" s="1046" t="s">
        <v>22884</v>
      </c>
      <c r="B844" s="1063" t="s">
        <v>22808</v>
      </c>
      <c r="C844" s="1058" t="s">
        <v>85</v>
      </c>
      <c r="D844" s="1048" t="s">
        <v>20056</v>
      </c>
      <c r="E844" s="1047" t="s">
        <v>11</v>
      </c>
      <c r="F844" s="1047" t="s">
        <v>15</v>
      </c>
      <c r="G844" s="1047" t="s">
        <v>21971</v>
      </c>
      <c r="H844" s="1047" t="s">
        <v>22802</v>
      </c>
      <c r="I844" s="1047" t="s">
        <v>19661</v>
      </c>
      <c r="J844" s="1098" t="s">
        <v>22885</v>
      </c>
      <c r="K844" s="1049" t="s">
        <v>22834</v>
      </c>
      <c r="L844" s="1054" t="s">
        <v>22839</v>
      </c>
      <c r="M844" s="1054" t="s">
        <v>22840</v>
      </c>
      <c r="N844" s="1056" t="s">
        <v>20535</v>
      </c>
      <c r="O844" s="1099" t="s">
        <v>19908</v>
      </c>
      <c r="P844" s="1094" t="s">
        <v>95</v>
      </c>
      <c r="Q844" s="1052"/>
      <c r="R844" s="1053"/>
    </row>
    <row r="845">
      <c r="A845" s="1046" t="s">
        <v>22886</v>
      </c>
      <c r="B845" s="1063" t="s">
        <v>22808</v>
      </c>
      <c r="C845" s="1058" t="s">
        <v>85</v>
      </c>
      <c r="D845" s="1048" t="s">
        <v>20056</v>
      </c>
      <c r="E845" s="1047" t="s">
        <v>11</v>
      </c>
      <c r="F845" s="1047" t="s">
        <v>15</v>
      </c>
      <c r="G845" s="1047" t="s">
        <v>21971</v>
      </c>
      <c r="H845" s="1047" t="s">
        <v>22802</v>
      </c>
      <c r="I845" s="1047" t="s">
        <v>19661</v>
      </c>
      <c r="J845" s="1054" t="s">
        <v>22842</v>
      </c>
      <c r="K845" s="1049" t="s">
        <v>22843</v>
      </c>
      <c r="L845" s="1054" t="s">
        <v>22887</v>
      </c>
      <c r="M845" s="1054" t="s">
        <v>22845</v>
      </c>
      <c r="N845" s="1056" t="s">
        <v>20535</v>
      </c>
      <c r="O845" s="1099" t="s">
        <v>19908</v>
      </c>
      <c r="P845" s="1094" t="s">
        <v>95</v>
      </c>
      <c r="Q845" s="1052"/>
      <c r="R845" s="1053"/>
    </row>
    <row r="846">
      <c r="A846" s="1046" t="s">
        <v>22888</v>
      </c>
      <c r="B846" s="1063" t="s">
        <v>22808</v>
      </c>
      <c r="C846" s="1058" t="s">
        <v>85</v>
      </c>
      <c r="D846" s="1048" t="s">
        <v>20056</v>
      </c>
      <c r="E846" s="1047" t="s">
        <v>11</v>
      </c>
      <c r="F846" s="1047" t="s">
        <v>15</v>
      </c>
      <c r="G846" s="1047" t="s">
        <v>21971</v>
      </c>
      <c r="H846" s="1047" t="s">
        <v>22802</v>
      </c>
      <c r="I846" s="1047" t="s">
        <v>19661</v>
      </c>
      <c r="J846" s="1054" t="s">
        <v>22889</v>
      </c>
      <c r="K846" s="1049" t="s">
        <v>22843</v>
      </c>
      <c r="L846" s="1054" t="s">
        <v>22848</v>
      </c>
      <c r="M846" s="1054" t="s">
        <v>22845</v>
      </c>
      <c r="N846" s="1056" t="s">
        <v>20535</v>
      </c>
      <c r="O846" s="1099" t="s">
        <v>19908</v>
      </c>
      <c r="P846" s="1094" t="s">
        <v>95</v>
      </c>
      <c r="Q846" s="1052"/>
      <c r="R846" s="1053"/>
    </row>
    <row r="847">
      <c r="A847" s="1046" t="s">
        <v>22890</v>
      </c>
      <c r="B847" s="1063" t="s">
        <v>22808</v>
      </c>
      <c r="C847" s="1058" t="s">
        <v>85</v>
      </c>
      <c r="D847" s="1048" t="s">
        <v>20056</v>
      </c>
      <c r="E847" s="1047" t="s">
        <v>11</v>
      </c>
      <c r="F847" s="1047" t="s">
        <v>15</v>
      </c>
      <c r="G847" s="1047" t="s">
        <v>21971</v>
      </c>
      <c r="H847" s="1047" t="s">
        <v>22802</v>
      </c>
      <c r="I847" s="1047" t="s">
        <v>19661</v>
      </c>
      <c r="J847" s="1054" t="s">
        <v>22842</v>
      </c>
      <c r="K847" s="1049" t="s">
        <v>22891</v>
      </c>
      <c r="L847" s="1054" t="s">
        <v>22892</v>
      </c>
      <c r="M847" s="1054" t="s">
        <v>22852</v>
      </c>
      <c r="N847" s="1056" t="s">
        <v>20535</v>
      </c>
      <c r="O847" s="1099" t="s">
        <v>19908</v>
      </c>
      <c r="P847" s="1094" t="s">
        <v>95</v>
      </c>
      <c r="Q847" s="1052"/>
      <c r="R847" s="1053"/>
    </row>
    <row r="848">
      <c r="A848" s="1046" t="s">
        <v>22893</v>
      </c>
      <c r="B848" s="1063" t="s">
        <v>22808</v>
      </c>
      <c r="C848" s="1058" t="s">
        <v>85</v>
      </c>
      <c r="D848" s="1048" t="s">
        <v>20056</v>
      </c>
      <c r="E848" s="1047" t="s">
        <v>11</v>
      </c>
      <c r="F848" s="1047" t="s">
        <v>15</v>
      </c>
      <c r="G848" s="1047" t="s">
        <v>21971</v>
      </c>
      <c r="H848" s="1047" t="s">
        <v>22802</v>
      </c>
      <c r="I848" s="1047" t="s">
        <v>19661</v>
      </c>
      <c r="J848" s="1054" t="s">
        <v>22842</v>
      </c>
      <c r="K848" s="1049" t="s">
        <v>22854</v>
      </c>
      <c r="L848" s="1054" t="s">
        <v>22894</v>
      </c>
      <c r="M848" s="1054" t="s">
        <v>22856</v>
      </c>
      <c r="N848" s="1056" t="s">
        <v>20535</v>
      </c>
      <c r="O848" s="1099" t="s">
        <v>19908</v>
      </c>
      <c r="P848" s="1094" t="s">
        <v>95</v>
      </c>
      <c r="Q848" s="1052"/>
      <c r="R848" s="1053"/>
    </row>
    <row r="849">
      <c r="A849" s="1046" t="s">
        <v>22895</v>
      </c>
      <c r="B849" s="1063" t="s">
        <v>22808</v>
      </c>
      <c r="C849" s="1058" t="s">
        <v>85</v>
      </c>
      <c r="D849" s="1048" t="s">
        <v>20056</v>
      </c>
      <c r="E849" s="1047" t="s">
        <v>11</v>
      </c>
      <c r="F849" s="1047" t="s">
        <v>15</v>
      </c>
      <c r="G849" s="1047" t="s">
        <v>21971</v>
      </c>
      <c r="H849" s="1047" t="s">
        <v>22802</v>
      </c>
      <c r="I849" s="1047" t="s">
        <v>19661</v>
      </c>
      <c r="J849" s="1054" t="s">
        <v>22858</v>
      </c>
      <c r="K849" s="1049" t="s">
        <v>22854</v>
      </c>
      <c r="L849" s="1054" t="s">
        <v>22859</v>
      </c>
      <c r="M849" s="1054" t="s">
        <v>22856</v>
      </c>
      <c r="N849" s="1056" t="s">
        <v>20535</v>
      </c>
      <c r="O849" s="1099" t="s">
        <v>19908</v>
      </c>
      <c r="P849" s="1094" t="s">
        <v>95</v>
      </c>
      <c r="Q849" s="1052"/>
      <c r="R849" s="1053"/>
    </row>
    <row r="850">
      <c r="A850" s="1046" t="s">
        <v>22896</v>
      </c>
      <c r="B850" s="1063" t="s">
        <v>22808</v>
      </c>
      <c r="C850" s="1058" t="s">
        <v>85</v>
      </c>
      <c r="D850" s="1048" t="s">
        <v>20056</v>
      </c>
      <c r="E850" s="1047" t="s">
        <v>11</v>
      </c>
      <c r="F850" s="1047" t="s">
        <v>46</v>
      </c>
      <c r="G850" s="1047" t="s">
        <v>21971</v>
      </c>
      <c r="H850" s="1047" t="s">
        <v>22802</v>
      </c>
      <c r="I850" s="1047" t="s">
        <v>19661</v>
      </c>
      <c r="J850" s="1054" t="s">
        <v>22861</v>
      </c>
      <c r="K850" s="1049" t="s">
        <v>22862</v>
      </c>
      <c r="L850" s="1054" t="s">
        <v>22897</v>
      </c>
      <c r="M850" s="1054" t="s">
        <v>22898</v>
      </c>
      <c r="N850" s="1056" t="s">
        <v>20535</v>
      </c>
      <c r="O850" s="1099" t="s">
        <v>19908</v>
      </c>
      <c r="P850" s="1094" t="s">
        <v>95</v>
      </c>
      <c r="Q850" s="1052"/>
      <c r="R850" s="1053"/>
    </row>
    <row r="851">
      <c r="A851" s="1046" t="s">
        <v>22899</v>
      </c>
      <c r="B851" s="1063" t="s">
        <v>22808</v>
      </c>
      <c r="C851" s="1058" t="s">
        <v>85</v>
      </c>
      <c r="D851" s="1048" t="s">
        <v>20056</v>
      </c>
      <c r="E851" s="1047" t="s">
        <v>11</v>
      </c>
      <c r="F851" s="1047" t="s">
        <v>46</v>
      </c>
      <c r="G851" s="1047" t="s">
        <v>21971</v>
      </c>
      <c r="H851" s="1047" t="s">
        <v>22802</v>
      </c>
      <c r="I851" s="1047" t="s">
        <v>19661</v>
      </c>
      <c r="J851" s="1054" t="s">
        <v>22842</v>
      </c>
      <c r="K851" s="1049" t="s">
        <v>22866</v>
      </c>
      <c r="L851" s="1054" t="s">
        <v>22900</v>
      </c>
      <c r="M851" s="1054" t="s">
        <v>22868</v>
      </c>
      <c r="N851" s="1056" t="s">
        <v>20535</v>
      </c>
      <c r="O851" s="1099" t="s">
        <v>19908</v>
      </c>
      <c r="P851" s="1094" t="s">
        <v>620</v>
      </c>
      <c r="Q851" s="1100">
        <v>2423.0</v>
      </c>
      <c r="R851" s="1101" t="s">
        <v>57</v>
      </c>
    </row>
    <row r="852">
      <c r="A852" s="1046" t="s">
        <v>22901</v>
      </c>
      <c r="B852" s="1047" t="s">
        <v>22801</v>
      </c>
      <c r="C852" s="1047" t="s">
        <v>5058</v>
      </c>
      <c r="D852" s="1047" t="s">
        <v>45</v>
      </c>
      <c r="E852" s="1047" t="s">
        <v>11</v>
      </c>
      <c r="F852" s="1048" t="s">
        <v>15</v>
      </c>
      <c r="G852" s="1047" t="s">
        <v>21971</v>
      </c>
      <c r="H852" s="1047" t="s">
        <v>22802</v>
      </c>
      <c r="I852" s="1047" t="s">
        <v>19902</v>
      </c>
      <c r="J852" s="1049" t="s">
        <v>22803</v>
      </c>
      <c r="K852" s="1049" t="s">
        <v>22804</v>
      </c>
      <c r="L852" s="1049" t="s">
        <v>22805</v>
      </c>
      <c r="M852" s="1049" t="s">
        <v>22806</v>
      </c>
      <c r="N852" s="1060" t="s">
        <v>20117</v>
      </c>
      <c r="O852" s="1060" t="s">
        <v>398</v>
      </c>
      <c r="P852" s="1060" t="s">
        <v>95</v>
      </c>
      <c r="Q852" s="1052"/>
      <c r="R852" s="1053"/>
    </row>
    <row r="853">
      <c r="A853" s="1046" t="s">
        <v>22902</v>
      </c>
      <c r="B853" s="1084" t="s">
        <v>22903</v>
      </c>
      <c r="C853" s="1047" t="s">
        <v>20039</v>
      </c>
      <c r="D853" s="1047" t="s">
        <v>45</v>
      </c>
      <c r="E853" s="1047" t="s">
        <v>11</v>
      </c>
      <c r="F853" s="1048" t="s">
        <v>15</v>
      </c>
      <c r="G853" s="1047" t="s">
        <v>21971</v>
      </c>
      <c r="H853" s="1086" t="s">
        <v>22802</v>
      </c>
      <c r="I853" s="1102" t="s">
        <v>19902</v>
      </c>
      <c r="J853" s="1049" t="s">
        <v>22904</v>
      </c>
      <c r="K853" s="1049" t="s">
        <v>22905</v>
      </c>
      <c r="L853" s="1049" t="s">
        <v>22906</v>
      </c>
      <c r="M853" s="1049" t="s">
        <v>22907</v>
      </c>
      <c r="N853" s="1060" t="s">
        <v>19934</v>
      </c>
      <c r="O853" s="1060" t="s">
        <v>398</v>
      </c>
      <c r="P853" s="1060" t="s">
        <v>95</v>
      </c>
      <c r="Q853" s="1052"/>
      <c r="R853" s="1053"/>
    </row>
    <row r="854">
      <c r="A854" s="1046" t="s">
        <v>22908</v>
      </c>
      <c r="B854" s="1047" t="s">
        <v>22260</v>
      </c>
      <c r="C854" s="1047" t="s">
        <v>19901</v>
      </c>
      <c r="D854" s="1047" t="s">
        <v>45</v>
      </c>
      <c r="E854" s="1047" t="s">
        <v>11</v>
      </c>
      <c r="F854" s="1048" t="s">
        <v>15</v>
      </c>
      <c r="G854" s="1047" t="s">
        <v>21971</v>
      </c>
      <c r="H854" s="1047" t="s">
        <v>22802</v>
      </c>
      <c r="I854" s="1048" t="s">
        <v>19902</v>
      </c>
      <c r="J854" s="1049" t="s">
        <v>21973</v>
      </c>
      <c r="K854" s="1049" t="s">
        <v>22909</v>
      </c>
      <c r="L854" s="1049" t="s">
        <v>22910</v>
      </c>
      <c r="M854" s="1049" t="s">
        <v>22911</v>
      </c>
      <c r="N854" s="1060" t="s">
        <v>20117</v>
      </c>
      <c r="O854" s="1060" t="s">
        <v>398</v>
      </c>
      <c r="P854" s="1060" t="s">
        <v>95</v>
      </c>
      <c r="Q854" s="1052"/>
      <c r="R854" s="1053"/>
    </row>
    <row r="855">
      <c r="A855" s="1046" t="s">
        <v>22912</v>
      </c>
      <c r="B855" s="1047" t="s">
        <v>22260</v>
      </c>
      <c r="C855" s="1047" t="s">
        <v>19901</v>
      </c>
      <c r="D855" s="1047" t="s">
        <v>45</v>
      </c>
      <c r="E855" s="1047" t="s">
        <v>11</v>
      </c>
      <c r="F855" s="1048" t="s">
        <v>15</v>
      </c>
      <c r="G855" s="1047" t="s">
        <v>21971</v>
      </c>
      <c r="H855" s="1047" t="s">
        <v>22802</v>
      </c>
      <c r="I855" s="1048" t="s">
        <v>19902</v>
      </c>
      <c r="J855" s="1049" t="s">
        <v>22913</v>
      </c>
      <c r="K855" s="1049" t="s">
        <v>22914</v>
      </c>
      <c r="L855" s="1049" t="s">
        <v>22915</v>
      </c>
      <c r="M855" s="1049" t="s">
        <v>22916</v>
      </c>
      <c r="N855" s="1060" t="s">
        <v>20117</v>
      </c>
      <c r="O855" s="1060" t="s">
        <v>398</v>
      </c>
      <c r="P855" s="1060" t="s">
        <v>95</v>
      </c>
      <c r="Q855" s="1052"/>
      <c r="R855" s="1053"/>
    </row>
    <row r="856">
      <c r="A856" s="1046" t="s">
        <v>22917</v>
      </c>
      <c r="B856" s="1047" t="s">
        <v>22260</v>
      </c>
      <c r="C856" s="1047" t="s">
        <v>19901</v>
      </c>
      <c r="D856" s="1047" t="s">
        <v>45</v>
      </c>
      <c r="E856" s="1047" t="s">
        <v>11</v>
      </c>
      <c r="F856" s="1048" t="s">
        <v>15</v>
      </c>
      <c r="G856" s="1047" t="s">
        <v>21971</v>
      </c>
      <c r="H856" s="1047" t="s">
        <v>22802</v>
      </c>
      <c r="I856" s="1048" t="s">
        <v>19902</v>
      </c>
      <c r="J856" s="1049" t="s">
        <v>21973</v>
      </c>
      <c r="K856" s="1049" t="s">
        <v>22918</v>
      </c>
      <c r="L856" s="1049" t="s">
        <v>22919</v>
      </c>
      <c r="M856" s="1049" t="s">
        <v>22920</v>
      </c>
      <c r="N856" s="1060" t="s">
        <v>20117</v>
      </c>
      <c r="O856" s="1060" t="s">
        <v>398</v>
      </c>
      <c r="P856" s="1060" t="s">
        <v>95</v>
      </c>
      <c r="Q856" s="1052"/>
      <c r="R856" s="1053"/>
    </row>
    <row r="857">
      <c r="A857" s="1046" t="s">
        <v>22921</v>
      </c>
      <c r="B857" s="1047" t="s">
        <v>22260</v>
      </c>
      <c r="C857" s="1047" t="s">
        <v>19901</v>
      </c>
      <c r="D857" s="1047" t="s">
        <v>45</v>
      </c>
      <c r="E857" s="1047" t="s">
        <v>11</v>
      </c>
      <c r="F857" s="1048" t="s">
        <v>15</v>
      </c>
      <c r="G857" s="1047" t="s">
        <v>21971</v>
      </c>
      <c r="H857" s="1047" t="s">
        <v>22802</v>
      </c>
      <c r="I857" s="1048" t="s">
        <v>19902</v>
      </c>
      <c r="J857" s="1049" t="s">
        <v>22922</v>
      </c>
      <c r="K857" s="1049" t="s">
        <v>22923</v>
      </c>
      <c r="L857" s="1049" t="s">
        <v>22924</v>
      </c>
      <c r="M857" s="1049" t="s">
        <v>22925</v>
      </c>
      <c r="N857" s="1060" t="s">
        <v>20117</v>
      </c>
      <c r="O857" s="1060" t="s">
        <v>398</v>
      </c>
      <c r="P857" s="1060" t="s">
        <v>95</v>
      </c>
      <c r="Q857" s="1052"/>
      <c r="R857" s="1053"/>
    </row>
    <row r="858">
      <c r="A858" s="1046" t="s">
        <v>22926</v>
      </c>
      <c r="B858" s="1047" t="s">
        <v>22260</v>
      </c>
      <c r="C858" s="1047" t="s">
        <v>19901</v>
      </c>
      <c r="D858" s="1047" t="s">
        <v>45</v>
      </c>
      <c r="E858" s="1047" t="s">
        <v>11</v>
      </c>
      <c r="F858" s="1048" t="s">
        <v>15</v>
      </c>
      <c r="G858" s="1047" t="s">
        <v>21971</v>
      </c>
      <c r="H858" s="1047" t="s">
        <v>22802</v>
      </c>
      <c r="I858" s="1048" t="s">
        <v>19902</v>
      </c>
      <c r="J858" s="1049" t="s">
        <v>22922</v>
      </c>
      <c r="K858" s="1049" t="s">
        <v>22927</v>
      </c>
      <c r="L858" s="1049" t="s">
        <v>22928</v>
      </c>
      <c r="M858" s="1049" t="s">
        <v>22929</v>
      </c>
      <c r="N858" s="1060" t="s">
        <v>20117</v>
      </c>
      <c r="O858" s="1060" t="s">
        <v>398</v>
      </c>
      <c r="P858" s="1060" t="s">
        <v>95</v>
      </c>
      <c r="Q858" s="1052"/>
      <c r="R858" s="1053"/>
    </row>
    <row r="859">
      <c r="A859" s="1046" t="s">
        <v>22930</v>
      </c>
      <c r="B859" s="1047" t="s">
        <v>22260</v>
      </c>
      <c r="C859" s="1047" t="s">
        <v>19901</v>
      </c>
      <c r="D859" s="1047" t="s">
        <v>45</v>
      </c>
      <c r="E859" s="1047" t="s">
        <v>11</v>
      </c>
      <c r="F859" s="1048" t="s">
        <v>15</v>
      </c>
      <c r="G859" s="1047" t="s">
        <v>21971</v>
      </c>
      <c r="H859" s="1047" t="s">
        <v>22802</v>
      </c>
      <c r="I859" s="1048" t="s">
        <v>19902</v>
      </c>
      <c r="J859" s="1049" t="s">
        <v>22922</v>
      </c>
      <c r="K859" s="1049" t="s">
        <v>22931</v>
      </c>
      <c r="L859" s="1049" t="s">
        <v>22932</v>
      </c>
      <c r="M859" s="1054" t="s">
        <v>22933</v>
      </c>
      <c r="N859" s="1060" t="s">
        <v>20117</v>
      </c>
      <c r="O859" s="1060" t="s">
        <v>398</v>
      </c>
      <c r="P859" s="1060" t="s">
        <v>95</v>
      </c>
      <c r="Q859" s="1052"/>
      <c r="R859" s="1053"/>
    </row>
    <row r="860">
      <c r="A860" s="1046" t="s">
        <v>22934</v>
      </c>
      <c r="B860" s="1047" t="s">
        <v>22260</v>
      </c>
      <c r="C860" s="1047" t="s">
        <v>19901</v>
      </c>
      <c r="D860" s="1047" t="s">
        <v>45</v>
      </c>
      <c r="E860" s="1047" t="s">
        <v>11</v>
      </c>
      <c r="F860" s="1048" t="s">
        <v>15</v>
      </c>
      <c r="G860" s="1047" t="s">
        <v>21971</v>
      </c>
      <c r="H860" s="1047" t="s">
        <v>22802</v>
      </c>
      <c r="I860" s="1048" t="s">
        <v>19902</v>
      </c>
      <c r="J860" s="1049" t="s">
        <v>22922</v>
      </c>
      <c r="K860" s="1049" t="s">
        <v>22935</v>
      </c>
      <c r="L860" s="1049" t="s">
        <v>22936</v>
      </c>
      <c r="M860" s="1054" t="s">
        <v>22937</v>
      </c>
      <c r="N860" s="1060" t="s">
        <v>20117</v>
      </c>
      <c r="O860" s="1060" t="s">
        <v>398</v>
      </c>
      <c r="P860" s="1060" t="s">
        <v>95</v>
      </c>
      <c r="Q860" s="1052"/>
      <c r="R860" s="1053"/>
    </row>
    <row r="861">
      <c r="A861" s="1046" t="s">
        <v>22938</v>
      </c>
      <c r="B861" s="1047" t="s">
        <v>22495</v>
      </c>
      <c r="C861" s="1047" t="s">
        <v>20447</v>
      </c>
      <c r="D861" s="1047" t="s">
        <v>45</v>
      </c>
      <c r="E861" s="1047" t="s">
        <v>11</v>
      </c>
      <c r="F861" s="1048" t="s">
        <v>15</v>
      </c>
      <c r="G861" s="1047" t="s">
        <v>21971</v>
      </c>
      <c r="H861" s="1047" t="s">
        <v>22802</v>
      </c>
      <c r="I861" s="1048" t="s">
        <v>19902</v>
      </c>
      <c r="J861" s="1049" t="s">
        <v>22939</v>
      </c>
      <c r="K861" s="1049" t="s">
        <v>22940</v>
      </c>
      <c r="L861" s="1049" t="s">
        <v>22941</v>
      </c>
      <c r="M861" s="1049" t="s">
        <v>22942</v>
      </c>
      <c r="N861" s="1060" t="s">
        <v>20117</v>
      </c>
      <c r="O861" s="1060" t="s">
        <v>398</v>
      </c>
      <c r="P861" s="1060" t="s">
        <v>95</v>
      </c>
      <c r="Q861" s="1052"/>
      <c r="R861" s="1053"/>
    </row>
    <row r="862">
      <c r="A862" s="1046" t="s">
        <v>22943</v>
      </c>
      <c r="B862" s="1047" t="s">
        <v>22260</v>
      </c>
      <c r="C862" s="1047" t="s">
        <v>19901</v>
      </c>
      <c r="D862" s="1047" t="s">
        <v>45</v>
      </c>
      <c r="E862" s="1047" t="s">
        <v>11</v>
      </c>
      <c r="F862" s="1048" t="s">
        <v>15</v>
      </c>
      <c r="G862" s="1047" t="s">
        <v>21971</v>
      </c>
      <c r="H862" s="1047" t="s">
        <v>22802</v>
      </c>
      <c r="I862" s="1048" t="s">
        <v>19902</v>
      </c>
      <c r="J862" s="1049" t="s">
        <v>22944</v>
      </c>
      <c r="K862" s="1049" t="s">
        <v>22945</v>
      </c>
      <c r="L862" s="1049" t="s">
        <v>22946</v>
      </c>
      <c r="M862" s="1049" t="s">
        <v>22947</v>
      </c>
      <c r="N862" s="1060" t="s">
        <v>20117</v>
      </c>
      <c r="O862" s="1060" t="s">
        <v>398</v>
      </c>
      <c r="P862" s="1060" t="s">
        <v>95</v>
      </c>
      <c r="Q862" s="1052"/>
      <c r="R862" s="1053"/>
    </row>
    <row r="863">
      <c r="A863" s="1046" t="s">
        <v>22948</v>
      </c>
      <c r="B863" s="1047" t="s">
        <v>22260</v>
      </c>
      <c r="C863" s="1047" t="s">
        <v>19901</v>
      </c>
      <c r="D863" s="1047" t="s">
        <v>45</v>
      </c>
      <c r="E863" s="1047" t="s">
        <v>11</v>
      </c>
      <c r="F863" s="1048" t="s">
        <v>15</v>
      </c>
      <c r="G863" s="1047" t="s">
        <v>21971</v>
      </c>
      <c r="H863" s="1047" t="s">
        <v>22802</v>
      </c>
      <c r="I863" s="1048" t="s">
        <v>19902</v>
      </c>
      <c r="J863" s="1049" t="s">
        <v>22944</v>
      </c>
      <c r="K863" s="1049" t="s">
        <v>22949</v>
      </c>
      <c r="L863" s="1049" t="s">
        <v>22950</v>
      </c>
      <c r="M863" s="1049" t="s">
        <v>22951</v>
      </c>
      <c r="N863" s="1060" t="s">
        <v>20117</v>
      </c>
      <c r="O863" s="1060" t="s">
        <v>398</v>
      </c>
      <c r="P863" s="1060" t="s">
        <v>95</v>
      </c>
      <c r="Q863" s="1052"/>
      <c r="R863" s="1053"/>
    </row>
    <row r="864">
      <c r="A864" s="1046" t="s">
        <v>22952</v>
      </c>
      <c r="B864" s="1047" t="s">
        <v>22260</v>
      </c>
      <c r="C864" s="1047" t="s">
        <v>19901</v>
      </c>
      <c r="D864" s="1047" t="s">
        <v>45</v>
      </c>
      <c r="E864" s="1047" t="s">
        <v>11</v>
      </c>
      <c r="F864" s="1048" t="s">
        <v>15</v>
      </c>
      <c r="G864" s="1047" t="s">
        <v>21971</v>
      </c>
      <c r="H864" s="1047" t="s">
        <v>22802</v>
      </c>
      <c r="I864" s="1048" t="s">
        <v>19902</v>
      </c>
      <c r="J864" s="1049" t="s">
        <v>22953</v>
      </c>
      <c r="K864" s="1049" t="s">
        <v>22954</v>
      </c>
      <c r="L864" s="1049" t="s">
        <v>22955</v>
      </c>
      <c r="M864" s="1049" t="s">
        <v>22956</v>
      </c>
      <c r="N864" s="1060" t="s">
        <v>20117</v>
      </c>
      <c r="O864" s="1060" t="s">
        <v>398</v>
      </c>
      <c r="P864" s="1060" t="s">
        <v>95</v>
      </c>
      <c r="Q864" s="1052"/>
      <c r="R864" s="1053"/>
    </row>
    <row r="865">
      <c r="A865" s="1046" t="s">
        <v>22957</v>
      </c>
      <c r="B865" s="1047" t="s">
        <v>22260</v>
      </c>
      <c r="C865" s="1047" t="s">
        <v>19901</v>
      </c>
      <c r="D865" s="1047" t="s">
        <v>45</v>
      </c>
      <c r="E865" s="1047" t="s">
        <v>11</v>
      </c>
      <c r="F865" s="1048" t="s">
        <v>15</v>
      </c>
      <c r="G865" s="1047" t="s">
        <v>21971</v>
      </c>
      <c r="H865" s="1047" t="s">
        <v>22802</v>
      </c>
      <c r="I865" s="1048" t="s">
        <v>19902</v>
      </c>
      <c r="J865" s="1049" t="s">
        <v>22958</v>
      </c>
      <c r="K865" s="1049" t="s">
        <v>22959</v>
      </c>
      <c r="L865" s="1049" t="s">
        <v>22960</v>
      </c>
      <c r="M865" s="1049" t="s">
        <v>22961</v>
      </c>
      <c r="N865" s="1060" t="s">
        <v>20117</v>
      </c>
      <c r="O865" s="1060" t="s">
        <v>398</v>
      </c>
      <c r="P865" s="1060" t="s">
        <v>95</v>
      </c>
      <c r="Q865" s="1052"/>
      <c r="R865" s="1053"/>
    </row>
    <row r="866">
      <c r="A866" s="1046" t="s">
        <v>22962</v>
      </c>
      <c r="B866" s="1047" t="s">
        <v>22260</v>
      </c>
      <c r="C866" s="1047" t="s">
        <v>19901</v>
      </c>
      <c r="D866" s="1047" t="s">
        <v>45</v>
      </c>
      <c r="E866" s="1047" t="s">
        <v>11</v>
      </c>
      <c r="F866" s="1048" t="s">
        <v>15</v>
      </c>
      <c r="G866" s="1047" t="s">
        <v>21971</v>
      </c>
      <c r="H866" s="1047" t="s">
        <v>22802</v>
      </c>
      <c r="I866" s="1048" t="s">
        <v>19902</v>
      </c>
      <c r="J866" s="1049" t="s">
        <v>22963</v>
      </c>
      <c r="K866" s="1049" t="s">
        <v>22964</v>
      </c>
      <c r="L866" s="1049" t="s">
        <v>22965</v>
      </c>
      <c r="M866" s="1049" t="s">
        <v>22966</v>
      </c>
      <c r="N866" s="1060" t="s">
        <v>20117</v>
      </c>
      <c r="O866" s="1060" t="s">
        <v>398</v>
      </c>
      <c r="P866" s="1060" t="s">
        <v>95</v>
      </c>
      <c r="Q866" s="1052"/>
      <c r="R866" s="1053"/>
    </row>
    <row r="867">
      <c r="A867" s="1046" t="s">
        <v>15861</v>
      </c>
      <c r="B867" s="1047" t="s">
        <v>22260</v>
      </c>
      <c r="C867" s="1047" t="s">
        <v>19901</v>
      </c>
      <c r="D867" s="1047" t="s">
        <v>45</v>
      </c>
      <c r="E867" s="1047" t="s">
        <v>11</v>
      </c>
      <c r="F867" s="1048" t="s">
        <v>15</v>
      </c>
      <c r="G867" s="1047" t="s">
        <v>21971</v>
      </c>
      <c r="H867" s="1047" t="s">
        <v>22802</v>
      </c>
      <c r="I867" s="1048" t="s">
        <v>19902</v>
      </c>
      <c r="J867" s="1049" t="s">
        <v>22967</v>
      </c>
      <c r="K867" s="1049" t="s">
        <v>22968</v>
      </c>
      <c r="L867" s="1049" t="s">
        <v>22969</v>
      </c>
      <c r="M867" s="1049" t="s">
        <v>22970</v>
      </c>
      <c r="N867" s="1060" t="s">
        <v>20117</v>
      </c>
      <c r="O867" s="1060" t="s">
        <v>398</v>
      </c>
      <c r="P867" s="1060" t="s">
        <v>95</v>
      </c>
      <c r="Q867" s="1052"/>
      <c r="R867" s="1053"/>
    </row>
    <row r="868">
      <c r="A868" s="1046" t="s">
        <v>22971</v>
      </c>
      <c r="B868" s="1047" t="s">
        <v>22260</v>
      </c>
      <c r="C868" s="1047" t="s">
        <v>19901</v>
      </c>
      <c r="D868" s="1047" t="s">
        <v>45</v>
      </c>
      <c r="E868" s="1047" t="s">
        <v>11</v>
      </c>
      <c r="F868" s="1048" t="s">
        <v>15</v>
      </c>
      <c r="G868" s="1047" t="s">
        <v>21971</v>
      </c>
      <c r="H868" s="1047" t="s">
        <v>22802</v>
      </c>
      <c r="I868" s="1048" t="s">
        <v>19902</v>
      </c>
      <c r="J868" s="1049" t="s">
        <v>22967</v>
      </c>
      <c r="K868" s="1049" t="s">
        <v>22972</v>
      </c>
      <c r="L868" s="1049" t="s">
        <v>22973</v>
      </c>
      <c r="M868" s="1049" t="s">
        <v>22974</v>
      </c>
      <c r="N868" s="1060" t="s">
        <v>20117</v>
      </c>
      <c r="O868" s="1060" t="s">
        <v>398</v>
      </c>
      <c r="P868" s="1060" t="s">
        <v>95</v>
      </c>
      <c r="Q868" s="1052"/>
      <c r="R868" s="1053"/>
    </row>
    <row r="869">
      <c r="A869" s="1046" t="s">
        <v>22975</v>
      </c>
      <c r="B869" s="1047" t="s">
        <v>22260</v>
      </c>
      <c r="C869" s="1047" t="s">
        <v>19901</v>
      </c>
      <c r="D869" s="1047" t="s">
        <v>45</v>
      </c>
      <c r="E869" s="1047" t="s">
        <v>11</v>
      </c>
      <c r="F869" s="1048" t="s">
        <v>15</v>
      </c>
      <c r="G869" s="1047" t="s">
        <v>21971</v>
      </c>
      <c r="H869" s="1047" t="s">
        <v>22802</v>
      </c>
      <c r="I869" s="1048" t="s">
        <v>19902</v>
      </c>
      <c r="J869" s="1049" t="s">
        <v>22976</v>
      </c>
      <c r="K869" s="1049" t="s">
        <v>22977</v>
      </c>
      <c r="L869" s="1049" t="s">
        <v>22978</v>
      </c>
      <c r="M869" s="1049" t="s">
        <v>22979</v>
      </c>
      <c r="N869" s="1060" t="s">
        <v>20117</v>
      </c>
      <c r="O869" s="1060" t="s">
        <v>398</v>
      </c>
      <c r="P869" s="1060" t="s">
        <v>95</v>
      </c>
      <c r="Q869" s="1052"/>
      <c r="R869" s="1053"/>
    </row>
    <row r="870">
      <c r="A870" s="1046" t="s">
        <v>22980</v>
      </c>
      <c r="B870" s="1047" t="s">
        <v>22260</v>
      </c>
      <c r="C870" s="1047" t="s">
        <v>19901</v>
      </c>
      <c r="D870" s="1047" t="s">
        <v>45</v>
      </c>
      <c r="E870" s="1047" t="s">
        <v>11</v>
      </c>
      <c r="F870" s="1048" t="s">
        <v>15</v>
      </c>
      <c r="G870" s="1047" t="s">
        <v>21971</v>
      </c>
      <c r="H870" s="1047" t="s">
        <v>22802</v>
      </c>
      <c r="I870" s="1048" t="s">
        <v>19902</v>
      </c>
      <c r="J870" s="1049" t="s">
        <v>22981</v>
      </c>
      <c r="K870" s="1049" t="s">
        <v>22982</v>
      </c>
      <c r="L870" s="1049" t="s">
        <v>22983</v>
      </c>
      <c r="M870" s="1049" t="s">
        <v>22984</v>
      </c>
      <c r="N870" s="1060" t="s">
        <v>20117</v>
      </c>
      <c r="O870" s="1060" t="s">
        <v>398</v>
      </c>
      <c r="P870" s="1060" t="s">
        <v>95</v>
      </c>
      <c r="Q870" s="1052"/>
      <c r="R870" s="1053"/>
    </row>
    <row r="871">
      <c r="A871" s="1046" t="s">
        <v>22985</v>
      </c>
      <c r="B871" s="1047" t="s">
        <v>22260</v>
      </c>
      <c r="C871" s="1047" t="s">
        <v>19901</v>
      </c>
      <c r="D871" s="1047" t="s">
        <v>45</v>
      </c>
      <c r="E871" s="1047" t="s">
        <v>11</v>
      </c>
      <c r="F871" s="1048" t="s">
        <v>15</v>
      </c>
      <c r="G871" s="1047" t="s">
        <v>21971</v>
      </c>
      <c r="H871" s="1047" t="s">
        <v>22802</v>
      </c>
      <c r="I871" s="1048" t="s">
        <v>19902</v>
      </c>
      <c r="J871" s="1049" t="s">
        <v>22986</v>
      </c>
      <c r="K871" s="1049" t="s">
        <v>22987</v>
      </c>
      <c r="L871" s="1049" t="s">
        <v>22988</v>
      </c>
      <c r="M871" s="1049" t="s">
        <v>22989</v>
      </c>
      <c r="N871" s="1060" t="s">
        <v>20117</v>
      </c>
      <c r="O871" s="1060" t="s">
        <v>398</v>
      </c>
      <c r="P871" s="1060" t="s">
        <v>95</v>
      </c>
      <c r="Q871" s="1052"/>
      <c r="R871" s="1053"/>
    </row>
    <row r="872">
      <c r="A872" s="1046" t="s">
        <v>22990</v>
      </c>
      <c r="B872" s="1047" t="s">
        <v>22260</v>
      </c>
      <c r="C872" s="1047" t="s">
        <v>19901</v>
      </c>
      <c r="D872" s="1047" t="s">
        <v>45</v>
      </c>
      <c r="E872" s="1047" t="s">
        <v>11</v>
      </c>
      <c r="F872" s="1048" t="s">
        <v>15</v>
      </c>
      <c r="G872" s="1047" t="s">
        <v>21971</v>
      </c>
      <c r="H872" s="1047" t="s">
        <v>22802</v>
      </c>
      <c r="I872" s="1048" t="s">
        <v>19902</v>
      </c>
      <c r="J872" s="1049" t="s">
        <v>22991</v>
      </c>
      <c r="K872" s="1049" t="s">
        <v>22992</v>
      </c>
      <c r="L872" s="1049" t="s">
        <v>22993</v>
      </c>
      <c r="M872" s="1049" t="s">
        <v>22994</v>
      </c>
      <c r="N872" s="1060" t="s">
        <v>20117</v>
      </c>
      <c r="O872" s="1060" t="s">
        <v>398</v>
      </c>
      <c r="P872" s="1060" t="s">
        <v>95</v>
      </c>
      <c r="Q872" s="1052"/>
      <c r="R872" s="1053"/>
    </row>
    <row r="873">
      <c r="A873" s="1046" t="s">
        <v>22995</v>
      </c>
      <c r="B873" s="1047" t="s">
        <v>22260</v>
      </c>
      <c r="C873" s="1047" t="s">
        <v>19901</v>
      </c>
      <c r="D873" s="1047" t="s">
        <v>45</v>
      </c>
      <c r="E873" s="1047" t="s">
        <v>11</v>
      </c>
      <c r="F873" s="1048" t="s">
        <v>15</v>
      </c>
      <c r="G873" s="1047" t="s">
        <v>21971</v>
      </c>
      <c r="H873" s="1047" t="s">
        <v>22802</v>
      </c>
      <c r="I873" s="1048" t="s">
        <v>19902</v>
      </c>
      <c r="J873" s="1049" t="s">
        <v>22996</v>
      </c>
      <c r="K873" s="1049" t="s">
        <v>22997</v>
      </c>
      <c r="L873" s="1049" t="s">
        <v>22998</v>
      </c>
      <c r="M873" s="1049" t="s">
        <v>22999</v>
      </c>
      <c r="N873" s="1060" t="s">
        <v>20117</v>
      </c>
      <c r="O873" s="1060" t="s">
        <v>398</v>
      </c>
      <c r="P873" s="1060" t="s">
        <v>95</v>
      </c>
      <c r="Q873" s="1052"/>
      <c r="R873" s="1053"/>
    </row>
    <row r="874">
      <c r="A874" s="1046" t="s">
        <v>23000</v>
      </c>
      <c r="B874" s="1047" t="s">
        <v>22260</v>
      </c>
      <c r="C874" s="1047" t="s">
        <v>19901</v>
      </c>
      <c r="D874" s="1047" t="s">
        <v>45</v>
      </c>
      <c r="E874" s="1047" t="s">
        <v>11</v>
      </c>
      <c r="F874" s="1048" t="s">
        <v>15</v>
      </c>
      <c r="G874" s="1047" t="s">
        <v>21971</v>
      </c>
      <c r="H874" s="1047" t="s">
        <v>22802</v>
      </c>
      <c r="I874" s="1048" t="s">
        <v>19902</v>
      </c>
      <c r="J874" s="1049" t="s">
        <v>23001</v>
      </c>
      <c r="K874" s="1049" t="s">
        <v>23002</v>
      </c>
      <c r="L874" s="1049" t="s">
        <v>23003</v>
      </c>
      <c r="M874" s="1049" t="s">
        <v>23004</v>
      </c>
      <c r="N874" s="1060" t="s">
        <v>20117</v>
      </c>
      <c r="O874" s="1060" t="s">
        <v>398</v>
      </c>
      <c r="P874" s="1060" t="s">
        <v>95</v>
      </c>
      <c r="Q874" s="1052"/>
      <c r="R874" s="1053"/>
    </row>
    <row r="875">
      <c r="A875" s="1046" t="s">
        <v>23005</v>
      </c>
      <c r="B875" s="1047" t="s">
        <v>22260</v>
      </c>
      <c r="C875" s="1047" t="s">
        <v>19901</v>
      </c>
      <c r="D875" s="1047" t="s">
        <v>45</v>
      </c>
      <c r="E875" s="1047" t="s">
        <v>11</v>
      </c>
      <c r="F875" s="1048" t="s">
        <v>15</v>
      </c>
      <c r="G875" s="1047" t="s">
        <v>21971</v>
      </c>
      <c r="H875" s="1047" t="s">
        <v>22802</v>
      </c>
      <c r="I875" s="1048" t="s">
        <v>19902</v>
      </c>
      <c r="J875" s="1049" t="s">
        <v>23006</v>
      </c>
      <c r="K875" s="1049" t="s">
        <v>23007</v>
      </c>
      <c r="L875" s="1049" t="s">
        <v>23008</v>
      </c>
      <c r="M875" s="1049" t="s">
        <v>23009</v>
      </c>
      <c r="N875" s="1060" t="s">
        <v>20117</v>
      </c>
      <c r="O875" s="1060" t="s">
        <v>398</v>
      </c>
      <c r="P875" s="1060" t="s">
        <v>95</v>
      </c>
      <c r="Q875" s="1052"/>
      <c r="R875" s="1053"/>
    </row>
    <row r="876">
      <c r="A876" s="1046" t="s">
        <v>23010</v>
      </c>
      <c r="B876" s="1047" t="s">
        <v>22260</v>
      </c>
      <c r="C876" s="1047" t="s">
        <v>19901</v>
      </c>
      <c r="D876" s="1047" t="s">
        <v>45</v>
      </c>
      <c r="E876" s="1047" t="s">
        <v>11</v>
      </c>
      <c r="F876" s="1048" t="s">
        <v>15</v>
      </c>
      <c r="G876" s="1047" t="s">
        <v>21971</v>
      </c>
      <c r="H876" s="1047" t="s">
        <v>22802</v>
      </c>
      <c r="I876" s="1048" t="s">
        <v>19902</v>
      </c>
      <c r="J876" s="1049" t="s">
        <v>23006</v>
      </c>
      <c r="K876" s="1049" t="s">
        <v>23011</v>
      </c>
      <c r="L876" s="1049" t="s">
        <v>23012</v>
      </c>
      <c r="M876" s="1049" t="s">
        <v>23013</v>
      </c>
      <c r="N876" s="1060" t="s">
        <v>20117</v>
      </c>
      <c r="O876" s="1060" t="s">
        <v>398</v>
      </c>
      <c r="P876" s="1060" t="s">
        <v>95</v>
      </c>
      <c r="Q876" s="1052"/>
      <c r="R876" s="1053"/>
    </row>
    <row r="877">
      <c r="A877" s="1046" t="s">
        <v>23014</v>
      </c>
      <c r="B877" s="1047" t="s">
        <v>22495</v>
      </c>
      <c r="C877" s="1047" t="s">
        <v>20447</v>
      </c>
      <c r="D877" s="1047" t="s">
        <v>45</v>
      </c>
      <c r="E877" s="1047" t="s">
        <v>11</v>
      </c>
      <c r="F877" s="1048" t="s">
        <v>15</v>
      </c>
      <c r="G877" s="1047" t="s">
        <v>21971</v>
      </c>
      <c r="H877" s="1047" t="s">
        <v>22802</v>
      </c>
      <c r="I877" s="1048" t="s">
        <v>19902</v>
      </c>
      <c r="J877" s="1049" t="s">
        <v>23015</v>
      </c>
      <c r="K877" s="1049" t="s">
        <v>23016</v>
      </c>
      <c r="L877" s="1049" t="s">
        <v>23017</v>
      </c>
      <c r="M877" s="1049" t="s">
        <v>23018</v>
      </c>
      <c r="N877" s="1060" t="s">
        <v>20117</v>
      </c>
      <c r="O877" s="1060" t="s">
        <v>398</v>
      </c>
      <c r="P877" s="1060" t="s">
        <v>95</v>
      </c>
      <c r="Q877" s="1052"/>
      <c r="R877" s="1053"/>
    </row>
    <row r="878">
      <c r="A878" s="1046" t="s">
        <v>23019</v>
      </c>
      <c r="B878" s="1047" t="s">
        <v>23020</v>
      </c>
      <c r="C878" s="1047" t="s">
        <v>23021</v>
      </c>
      <c r="D878" s="1047" t="s">
        <v>45</v>
      </c>
      <c r="E878" s="1047" t="s">
        <v>11</v>
      </c>
      <c r="F878" s="1048" t="s">
        <v>15</v>
      </c>
      <c r="G878" s="1047" t="s">
        <v>21971</v>
      </c>
      <c r="H878" s="1047" t="s">
        <v>22802</v>
      </c>
      <c r="I878" s="1048" t="s">
        <v>19902</v>
      </c>
      <c r="J878" s="1049" t="s">
        <v>23022</v>
      </c>
      <c r="K878" s="1049" t="s">
        <v>23023</v>
      </c>
      <c r="L878" s="1049" t="s">
        <v>23024</v>
      </c>
      <c r="M878" s="1049" t="s">
        <v>23025</v>
      </c>
      <c r="N878" s="1060" t="s">
        <v>20117</v>
      </c>
      <c r="O878" s="1060" t="s">
        <v>398</v>
      </c>
      <c r="P878" s="1060" t="s">
        <v>95</v>
      </c>
      <c r="Q878" s="1052"/>
      <c r="R878" s="1053"/>
    </row>
    <row r="879">
      <c r="A879" s="1046" t="s">
        <v>23026</v>
      </c>
      <c r="B879" s="1047" t="s">
        <v>22260</v>
      </c>
      <c r="C879" s="1047" t="s">
        <v>19901</v>
      </c>
      <c r="D879" s="1047" t="s">
        <v>45</v>
      </c>
      <c r="E879" s="1047" t="s">
        <v>11</v>
      </c>
      <c r="F879" s="1048" t="s">
        <v>15</v>
      </c>
      <c r="G879" s="1047" t="s">
        <v>21971</v>
      </c>
      <c r="H879" s="1047" t="s">
        <v>22802</v>
      </c>
      <c r="I879" s="1048" t="s">
        <v>19902</v>
      </c>
      <c r="J879" s="1049" t="s">
        <v>23027</v>
      </c>
      <c r="K879" s="1049" t="s">
        <v>23028</v>
      </c>
      <c r="L879" s="1049" t="s">
        <v>23029</v>
      </c>
      <c r="M879" s="1049" t="s">
        <v>23030</v>
      </c>
      <c r="N879" s="1060" t="s">
        <v>20117</v>
      </c>
      <c r="O879" s="1060" t="s">
        <v>398</v>
      </c>
      <c r="P879" s="1060" t="s">
        <v>95</v>
      </c>
      <c r="Q879" s="1052"/>
      <c r="R879" s="1053"/>
    </row>
    <row r="880">
      <c r="A880" s="1046" t="s">
        <v>23031</v>
      </c>
      <c r="B880" s="1047" t="s">
        <v>22260</v>
      </c>
      <c r="C880" s="1047" t="s">
        <v>19901</v>
      </c>
      <c r="D880" s="1047" t="s">
        <v>45</v>
      </c>
      <c r="E880" s="1047" t="s">
        <v>11</v>
      </c>
      <c r="F880" s="1048" t="s">
        <v>15</v>
      </c>
      <c r="G880" s="1047" t="s">
        <v>21971</v>
      </c>
      <c r="H880" s="1047" t="s">
        <v>22802</v>
      </c>
      <c r="I880" s="1048" t="s">
        <v>19902</v>
      </c>
      <c r="J880" s="1049" t="s">
        <v>23032</v>
      </c>
      <c r="K880" s="1049" t="s">
        <v>23033</v>
      </c>
      <c r="L880" s="1049" t="s">
        <v>23034</v>
      </c>
      <c r="M880" s="1049" t="s">
        <v>23035</v>
      </c>
      <c r="N880" s="1060" t="s">
        <v>20117</v>
      </c>
      <c r="O880" s="1060" t="s">
        <v>398</v>
      </c>
      <c r="P880" s="1060" t="s">
        <v>95</v>
      </c>
      <c r="Q880" s="1052"/>
      <c r="R880" s="1053"/>
    </row>
    <row r="881">
      <c r="A881" s="1046" t="s">
        <v>23036</v>
      </c>
      <c r="B881" s="1047" t="s">
        <v>22260</v>
      </c>
      <c r="C881" s="1047" t="s">
        <v>19901</v>
      </c>
      <c r="D881" s="1047" t="s">
        <v>45</v>
      </c>
      <c r="E881" s="1047" t="s">
        <v>11</v>
      </c>
      <c r="F881" s="1048" t="s">
        <v>15</v>
      </c>
      <c r="G881" s="1047" t="s">
        <v>21971</v>
      </c>
      <c r="H881" s="1047" t="s">
        <v>22802</v>
      </c>
      <c r="I881" s="1048" t="s">
        <v>19902</v>
      </c>
      <c r="J881" s="1049" t="s">
        <v>23037</v>
      </c>
      <c r="K881" s="1049" t="s">
        <v>23038</v>
      </c>
      <c r="L881" s="1049" t="s">
        <v>23039</v>
      </c>
      <c r="M881" s="1049" t="s">
        <v>23040</v>
      </c>
      <c r="N881" s="1060" t="s">
        <v>20117</v>
      </c>
      <c r="O881" s="1060" t="s">
        <v>398</v>
      </c>
      <c r="P881" s="1060" t="s">
        <v>95</v>
      </c>
      <c r="Q881" s="1052"/>
      <c r="R881" s="1053"/>
    </row>
    <row r="882">
      <c r="A882" s="1046" t="s">
        <v>23041</v>
      </c>
      <c r="B882" s="1047" t="s">
        <v>22260</v>
      </c>
      <c r="C882" s="1047" t="s">
        <v>19901</v>
      </c>
      <c r="D882" s="1047" t="s">
        <v>45</v>
      </c>
      <c r="E882" s="1047" t="s">
        <v>11</v>
      </c>
      <c r="F882" s="1048" t="s">
        <v>15</v>
      </c>
      <c r="G882" s="1047" t="s">
        <v>21971</v>
      </c>
      <c r="H882" s="1047" t="s">
        <v>22802</v>
      </c>
      <c r="I882" s="1048" t="s">
        <v>19902</v>
      </c>
      <c r="J882" s="1049" t="s">
        <v>23032</v>
      </c>
      <c r="K882" s="1049" t="s">
        <v>23042</v>
      </c>
      <c r="L882" s="1049" t="s">
        <v>23043</v>
      </c>
      <c r="M882" s="1049" t="s">
        <v>23044</v>
      </c>
      <c r="N882" s="1060" t="s">
        <v>20117</v>
      </c>
      <c r="O882" s="1060" t="s">
        <v>398</v>
      </c>
      <c r="P882" s="1060" t="s">
        <v>95</v>
      </c>
      <c r="Q882" s="1052"/>
      <c r="R882" s="1053"/>
    </row>
    <row r="883">
      <c r="A883" s="1046" t="s">
        <v>23045</v>
      </c>
      <c r="B883" s="1047" t="s">
        <v>22260</v>
      </c>
      <c r="C883" s="1047" t="s">
        <v>19901</v>
      </c>
      <c r="D883" s="1047" t="s">
        <v>45</v>
      </c>
      <c r="E883" s="1047" t="s">
        <v>11</v>
      </c>
      <c r="F883" s="1048" t="s">
        <v>15</v>
      </c>
      <c r="G883" s="1047" t="s">
        <v>21971</v>
      </c>
      <c r="H883" s="1047" t="s">
        <v>22802</v>
      </c>
      <c r="I883" s="1048" t="s">
        <v>19902</v>
      </c>
      <c r="J883" s="1049" t="s">
        <v>23032</v>
      </c>
      <c r="K883" s="1049" t="s">
        <v>23046</v>
      </c>
      <c r="L883" s="1049" t="s">
        <v>23047</v>
      </c>
      <c r="M883" s="1049" t="s">
        <v>23048</v>
      </c>
      <c r="N883" s="1060" t="s">
        <v>20117</v>
      </c>
      <c r="O883" s="1060" t="s">
        <v>398</v>
      </c>
      <c r="P883" s="1060" t="s">
        <v>95</v>
      </c>
      <c r="Q883" s="1052"/>
      <c r="R883" s="1053"/>
    </row>
    <row r="884">
      <c r="A884" s="1046" t="s">
        <v>23049</v>
      </c>
      <c r="B884" s="1047" t="s">
        <v>22260</v>
      </c>
      <c r="C884" s="1047" t="s">
        <v>19901</v>
      </c>
      <c r="D884" s="1047" t="s">
        <v>45</v>
      </c>
      <c r="E884" s="1047" t="s">
        <v>11</v>
      </c>
      <c r="F884" s="1048" t="s">
        <v>15</v>
      </c>
      <c r="G884" s="1047" t="s">
        <v>21971</v>
      </c>
      <c r="H884" s="1047" t="s">
        <v>22802</v>
      </c>
      <c r="I884" s="1048" t="s">
        <v>19902</v>
      </c>
      <c r="J884" s="1054" t="s">
        <v>21973</v>
      </c>
      <c r="K884" s="1049" t="s">
        <v>23050</v>
      </c>
      <c r="L884" s="1049" t="s">
        <v>23051</v>
      </c>
      <c r="M884" s="1049" t="s">
        <v>23052</v>
      </c>
      <c r="N884" s="1060" t="s">
        <v>20117</v>
      </c>
      <c r="O884" s="1060" t="s">
        <v>398</v>
      </c>
      <c r="P884" s="1060" t="s">
        <v>95</v>
      </c>
      <c r="Q884" s="1052"/>
      <c r="R884" s="1053"/>
    </row>
    <row r="885">
      <c r="A885" s="1046" t="s">
        <v>23053</v>
      </c>
      <c r="B885" s="1047" t="s">
        <v>22260</v>
      </c>
      <c r="C885" s="1047" t="s">
        <v>19901</v>
      </c>
      <c r="D885" s="1047" t="s">
        <v>45</v>
      </c>
      <c r="E885" s="1047" t="s">
        <v>11</v>
      </c>
      <c r="F885" s="1048" t="s">
        <v>15</v>
      </c>
      <c r="G885" s="1047" t="s">
        <v>21971</v>
      </c>
      <c r="H885" s="1047" t="s">
        <v>22802</v>
      </c>
      <c r="I885" s="1048" t="s">
        <v>19902</v>
      </c>
      <c r="J885" s="1054" t="s">
        <v>21973</v>
      </c>
      <c r="K885" s="1049" t="s">
        <v>23054</v>
      </c>
      <c r="L885" s="1049" t="s">
        <v>23055</v>
      </c>
      <c r="M885" s="1049" t="s">
        <v>23056</v>
      </c>
      <c r="N885" s="1060" t="s">
        <v>20117</v>
      </c>
      <c r="O885" s="1060" t="s">
        <v>398</v>
      </c>
      <c r="P885" s="1060" t="s">
        <v>95</v>
      </c>
      <c r="Q885" s="1052"/>
      <c r="R885" s="1053"/>
    </row>
    <row r="886">
      <c r="A886" s="1046" t="s">
        <v>23057</v>
      </c>
      <c r="B886" s="1047" t="s">
        <v>22495</v>
      </c>
      <c r="C886" s="1047" t="s">
        <v>20447</v>
      </c>
      <c r="D886" s="1047" t="s">
        <v>45</v>
      </c>
      <c r="E886" s="1047" t="s">
        <v>11</v>
      </c>
      <c r="F886" s="1048" t="s">
        <v>15</v>
      </c>
      <c r="G886" s="1047" t="s">
        <v>21971</v>
      </c>
      <c r="H886" s="1047" t="s">
        <v>22802</v>
      </c>
      <c r="I886" s="1048" t="s">
        <v>19902</v>
      </c>
      <c r="J886" s="1054" t="s">
        <v>21973</v>
      </c>
      <c r="K886" s="1049" t="s">
        <v>23058</v>
      </c>
      <c r="L886" s="1049" t="s">
        <v>23059</v>
      </c>
      <c r="M886" s="1049" t="s">
        <v>23060</v>
      </c>
      <c r="N886" s="1060" t="s">
        <v>20117</v>
      </c>
      <c r="O886" s="1060" t="s">
        <v>398</v>
      </c>
      <c r="P886" s="1060" t="s">
        <v>95</v>
      </c>
      <c r="Q886" s="1052"/>
      <c r="R886" s="1053"/>
    </row>
    <row r="887">
      <c r="A887" s="1046" t="s">
        <v>23061</v>
      </c>
      <c r="B887" s="1047" t="s">
        <v>20791</v>
      </c>
      <c r="C887" s="1047" t="s">
        <v>5058</v>
      </c>
      <c r="D887" s="1047" t="s">
        <v>45</v>
      </c>
      <c r="E887" s="1047" t="s">
        <v>11</v>
      </c>
      <c r="F887" s="1048" t="s">
        <v>15</v>
      </c>
      <c r="G887" s="1047" t="s">
        <v>21971</v>
      </c>
      <c r="H887" s="1047" t="s">
        <v>22802</v>
      </c>
      <c r="I887" s="1048" t="s">
        <v>19902</v>
      </c>
      <c r="J887" s="1049" t="s">
        <v>21422</v>
      </c>
      <c r="K887" s="1049" t="s">
        <v>23062</v>
      </c>
      <c r="L887" s="1049" t="s">
        <v>23063</v>
      </c>
      <c r="M887" s="1049" t="s">
        <v>23064</v>
      </c>
      <c r="N887" s="1060" t="s">
        <v>19934</v>
      </c>
      <c r="O887" s="1060" t="s">
        <v>398</v>
      </c>
      <c r="P887" s="1060" t="s">
        <v>95</v>
      </c>
      <c r="Q887" s="1052"/>
      <c r="R887" s="1053"/>
    </row>
    <row r="888">
      <c r="A888" s="1046" t="s">
        <v>23065</v>
      </c>
      <c r="B888" s="1047" t="s">
        <v>19929</v>
      </c>
      <c r="C888" s="1047" t="s">
        <v>6457</v>
      </c>
      <c r="D888" s="1047" t="s">
        <v>45</v>
      </c>
      <c r="E888" s="1047" t="s">
        <v>11</v>
      </c>
      <c r="F888" s="1048" t="s">
        <v>15</v>
      </c>
      <c r="G888" s="1047" t="s">
        <v>21971</v>
      </c>
      <c r="H888" s="1047" t="s">
        <v>22802</v>
      </c>
      <c r="I888" s="1048" t="s">
        <v>19902</v>
      </c>
      <c r="J888" s="1049" t="s">
        <v>23066</v>
      </c>
      <c r="K888" s="1049" t="s">
        <v>23067</v>
      </c>
      <c r="L888" s="1049" t="s">
        <v>23068</v>
      </c>
      <c r="M888" s="1049" t="s">
        <v>23069</v>
      </c>
      <c r="N888" s="1060" t="s">
        <v>19934</v>
      </c>
      <c r="O888" s="1060" t="s">
        <v>398</v>
      </c>
      <c r="P888" s="1060" t="s">
        <v>95</v>
      </c>
      <c r="Q888" s="1052"/>
      <c r="R888" s="1053"/>
    </row>
    <row r="889">
      <c r="A889" s="1046" t="s">
        <v>23070</v>
      </c>
      <c r="B889" s="1047" t="s">
        <v>19929</v>
      </c>
      <c r="C889" s="1047" t="s">
        <v>6457</v>
      </c>
      <c r="D889" s="1047" t="s">
        <v>45</v>
      </c>
      <c r="E889" s="1047" t="s">
        <v>11</v>
      </c>
      <c r="F889" s="1048" t="s">
        <v>15</v>
      </c>
      <c r="G889" s="1047" t="s">
        <v>21971</v>
      </c>
      <c r="H889" s="1047" t="s">
        <v>22802</v>
      </c>
      <c r="I889" s="1048" t="s">
        <v>19902</v>
      </c>
      <c r="J889" s="1049" t="s">
        <v>23066</v>
      </c>
      <c r="K889" s="1049" t="s">
        <v>23071</v>
      </c>
      <c r="L889" s="1049" t="s">
        <v>23072</v>
      </c>
      <c r="M889" s="1049" t="s">
        <v>23073</v>
      </c>
      <c r="N889" s="1060" t="s">
        <v>19934</v>
      </c>
      <c r="O889" s="1060" t="s">
        <v>398</v>
      </c>
      <c r="P889" s="1060" t="s">
        <v>95</v>
      </c>
      <c r="Q889" s="1052"/>
      <c r="R889" s="1053"/>
    </row>
    <row r="890">
      <c r="A890" s="1046" t="s">
        <v>23074</v>
      </c>
      <c r="B890" s="1047" t="s">
        <v>19929</v>
      </c>
      <c r="C890" s="1047" t="s">
        <v>6457</v>
      </c>
      <c r="D890" s="1047" t="s">
        <v>45</v>
      </c>
      <c r="E890" s="1047" t="s">
        <v>12</v>
      </c>
      <c r="F890" s="1048" t="s">
        <v>15</v>
      </c>
      <c r="G890" s="1047" t="s">
        <v>21971</v>
      </c>
      <c r="H890" s="1047" t="s">
        <v>22802</v>
      </c>
      <c r="I890" s="1048" t="s">
        <v>19902</v>
      </c>
      <c r="J890" s="1049" t="s">
        <v>23066</v>
      </c>
      <c r="K890" s="1049" t="s">
        <v>23075</v>
      </c>
      <c r="L890" s="1049" t="s">
        <v>23076</v>
      </c>
      <c r="M890" s="1049" t="s">
        <v>22253</v>
      </c>
      <c r="N890" s="1060" t="s">
        <v>19934</v>
      </c>
      <c r="O890" s="1060" t="s">
        <v>398</v>
      </c>
      <c r="P890" s="1060" t="s">
        <v>95</v>
      </c>
      <c r="Q890" s="1052"/>
      <c r="R890" s="1053"/>
    </row>
    <row r="891">
      <c r="A891" s="1046" t="s">
        <v>23077</v>
      </c>
      <c r="B891" s="1047" t="s">
        <v>19929</v>
      </c>
      <c r="C891" s="1047" t="s">
        <v>6457</v>
      </c>
      <c r="D891" s="1047" t="s">
        <v>45</v>
      </c>
      <c r="E891" s="1047" t="s">
        <v>12</v>
      </c>
      <c r="F891" s="1048" t="s">
        <v>15</v>
      </c>
      <c r="G891" s="1047" t="s">
        <v>21971</v>
      </c>
      <c r="H891" s="1047" t="s">
        <v>22802</v>
      </c>
      <c r="I891" s="1048" t="s">
        <v>19902</v>
      </c>
      <c r="J891" s="1049" t="s">
        <v>23066</v>
      </c>
      <c r="K891" s="1049" t="s">
        <v>23078</v>
      </c>
      <c r="L891" s="1049" t="s">
        <v>23076</v>
      </c>
      <c r="M891" s="1049" t="s">
        <v>23079</v>
      </c>
      <c r="N891" s="1060" t="s">
        <v>19934</v>
      </c>
      <c r="O891" s="1060" t="s">
        <v>398</v>
      </c>
      <c r="P891" s="1060" t="s">
        <v>95</v>
      </c>
      <c r="Q891" s="1052"/>
      <c r="R891" s="1053"/>
    </row>
    <row r="892">
      <c r="A892" s="1046" t="s">
        <v>23080</v>
      </c>
      <c r="B892" s="1047" t="s">
        <v>19929</v>
      </c>
      <c r="C892" s="1047" t="s">
        <v>6457</v>
      </c>
      <c r="D892" s="1047" t="s">
        <v>45</v>
      </c>
      <c r="E892" s="1047" t="s">
        <v>12</v>
      </c>
      <c r="F892" s="1048" t="s">
        <v>15</v>
      </c>
      <c r="G892" s="1047" t="s">
        <v>21971</v>
      </c>
      <c r="H892" s="1047" t="s">
        <v>22802</v>
      </c>
      <c r="I892" s="1048" t="s">
        <v>19902</v>
      </c>
      <c r="J892" s="1049" t="s">
        <v>23081</v>
      </c>
      <c r="K892" s="1049" t="s">
        <v>23082</v>
      </c>
      <c r="L892" s="1049" t="s">
        <v>23083</v>
      </c>
      <c r="M892" s="1049" t="s">
        <v>23084</v>
      </c>
      <c r="N892" s="1060" t="s">
        <v>19934</v>
      </c>
      <c r="O892" s="1060" t="s">
        <v>398</v>
      </c>
      <c r="P892" s="1060" t="s">
        <v>95</v>
      </c>
      <c r="Q892" s="1052"/>
      <c r="R892" s="1053"/>
    </row>
    <row r="893">
      <c r="A893" s="1046" t="s">
        <v>23085</v>
      </c>
      <c r="B893" s="1047" t="s">
        <v>19929</v>
      </c>
      <c r="C893" s="1047" t="s">
        <v>6457</v>
      </c>
      <c r="D893" s="1047" t="s">
        <v>45</v>
      </c>
      <c r="E893" s="1047" t="s">
        <v>12</v>
      </c>
      <c r="F893" s="1048" t="s">
        <v>15</v>
      </c>
      <c r="G893" s="1047" t="s">
        <v>21971</v>
      </c>
      <c r="H893" s="1047" t="s">
        <v>22802</v>
      </c>
      <c r="I893" s="1048" t="s">
        <v>19902</v>
      </c>
      <c r="J893" s="1049" t="s">
        <v>23081</v>
      </c>
      <c r="K893" s="1049" t="s">
        <v>23086</v>
      </c>
      <c r="L893" s="1049" t="s">
        <v>23087</v>
      </c>
      <c r="M893" s="1049" t="s">
        <v>23088</v>
      </c>
      <c r="N893" s="1060" t="s">
        <v>19934</v>
      </c>
      <c r="O893" s="1060" t="s">
        <v>398</v>
      </c>
      <c r="P893" s="1060" t="s">
        <v>95</v>
      </c>
      <c r="Q893" s="1052"/>
      <c r="R893" s="1053"/>
    </row>
    <row r="894">
      <c r="A894" s="1046" t="s">
        <v>23089</v>
      </c>
      <c r="B894" s="1047" t="s">
        <v>19964</v>
      </c>
      <c r="C894" s="1047" t="s">
        <v>6457</v>
      </c>
      <c r="D894" s="1047" t="s">
        <v>45</v>
      </c>
      <c r="E894" s="1047" t="s">
        <v>11</v>
      </c>
      <c r="F894" s="1048" t="s">
        <v>15</v>
      </c>
      <c r="G894" s="1047" t="s">
        <v>21971</v>
      </c>
      <c r="H894" s="1047" t="s">
        <v>22802</v>
      </c>
      <c r="I894" s="1048" t="s">
        <v>19902</v>
      </c>
      <c r="J894" s="1049" t="s">
        <v>22741</v>
      </c>
      <c r="K894" s="1049" t="s">
        <v>22765</v>
      </c>
      <c r="L894" s="1049" t="s">
        <v>23090</v>
      </c>
      <c r="M894" s="1049" t="s">
        <v>22767</v>
      </c>
      <c r="N894" s="1060" t="s">
        <v>19934</v>
      </c>
      <c r="O894" s="1060" t="s">
        <v>398</v>
      </c>
      <c r="P894" s="1060" t="s">
        <v>95</v>
      </c>
      <c r="Q894" s="1052"/>
      <c r="R894" s="1053"/>
    </row>
    <row r="895">
      <c r="A895" s="1046" t="s">
        <v>23091</v>
      </c>
      <c r="B895" s="1047" t="s">
        <v>19964</v>
      </c>
      <c r="C895" s="1047" t="s">
        <v>6457</v>
      </c>
      <c r="D895" s="1047" t="s">
        <v>45</v>
      </c>
      <c r="E895" s="1047" t="s">
        <v>11</v>
      </c>
      <c r="F895" s="1048" t="s">
        <v>15</v>
      </c>
      <c r="G895" s="1047" t="s">
        <v>21971</v>
      </c>
      <c r="H895" s="1047" t="s">
        <v>22802</v>
      </c>
      <c r="I895" s="1048" t="s">
        <v>19902</v>
      </c>
      <c r="J895" s="1049" t="s">
        <v>22741</v>
      </c>
      <c r="K895" s="1049" t="s">
        <v>23092</v>
      </c>
      <c r="L895" s="1049" t="s">
        <v>23093</v>
      </c>
      <c r="M895" s="1049" t="s">
        <v>23079</v>
      </c>
      <c r="N895" s="1060" t="s">
        <v>19934</v>
      </c>
      <c r="O895" s="1060" t="s">
        <v>398</v>
      </c>
      <c r="P895" s="1060" t="s">
        <v>95</v>
      </c>
      <c r="Q895" s="1052"/>
      <c r="R895" s="1053"/>
    </row>
    <row r="896">
      <c r="A896" s="1046" t="s">
        <v>23094</v>
      </c>
      <c r="B896" s="1047" t="s">
        <v>19964</v>
      </c>
      <c r="C896" s="1047" t="s">
        <v>6457</v>
      </c>
      <c r="D896" s="1047" t="s">
        <v>45</v>
      </c>
      <c r="E896" s="1047" t="s">
        <v>11</v>
      </c>
      <c r="F896" s="1048" t="s">
        <v>15</v>
      </c>
      <c r="G896" s="1047" t="s">
        <v>21971</v>
      </c>
      <c r="H896" s="1047" t="s">
        <v>22802</v>
      </c>
      <c r="I896" s="1048" t="s">
        <v>19902</v>
      </c>
      <c r="J896" s="1049" t="s">
        <v>22741</v>
      </c>
      <c r="K896" s="1049" t="s">
        <v>23075</v>
      </c>
      <c r="L896" s="1049" t="s">
        <v>23093</v>
      </c>
      <c r="M896" s="1049" t="s">
        <v>22253</v>
      </c>
      <c r="N896" s="1060" t="s">
        <v>19934</v>
      </c>
      <c r="O896" s="1060" t="s">
        <v>398</v>
      </c>
      <c r="P896" s="1060" t="s">
        <v>95</v>
      </c>
      <c r="Q896" s="1052"/>
      <c r="R896" s="1053"/>
    </row>
    <row r="897">
      <c r="A897" s="1046" t="s">
        <v>23095</v>
      </c>
      <c r="B897" s="1047" t="s">
        <v>19964</v>
      </c>
      <c r="C897" s="1047" t="s">
        <v>6457</v>
      </c>
      <c r="D897" s="1047" t="s">
        <v>45</v>
      </c>
      <c r="E897" s="1047" t="s">
        <v>11</v>
      </c>
      <c r="F897" s="1048" t="s">
        <v>15</v>
      </c>
      <c r="G897" s="1047" t="s">
        <v>21971</v>
      </c>
      <c r="H897" s="1047" t="s">
        <v>22802</v>
      </c>
      <c r="I897" s="1048" t="s">
        <v>19902</v>
      </c>
      <c r="J897" s="1049" t="s">
        <v>23081</v>
      </c>
      <c r="K897" s="1049" t="s">
        <v>23096</v>
      </c>
      <c r="L897" s="1049" t="s">
        <v>23097</v>
      </c>
      <c r="M897" s="1049" t="s">
        <v>23098</v>
      </c>
      <c r="N897" s="1060" t="s">
        <v>19934</v>
      </c>
      <c r="O897" s="1060" t="s">
        <v>398</v>
      </c>
      <c r="P897" s="1060" t="s">
        <v>95</v>
      </c>
      <c r="Q897" s="1052"/>
      <c r="R897" s="1053"/>
    </row>
    <row r="898">
      <c r="A898" s="1046" t="s">
        <v>23099</v>
      </c>
      <c r="B898" s="1047" t="s">
        <v>19964</v>
      </c>
      <c r="C898" s="1047" t="s">
        <v>6457</v>
      </c>
      <c r="D898" s="1047" t="s">
        <v>45</v>
      </c>
      <c r="E898" s="1047" t="s">
        <v>11</v>
      </c>
      <c r="F898" s="1048" t="s">
        <v>15</v>
      </c>
      <c r="G898" s="1047" t="s">
        <v>21971</v>
      </c>
      <c r="H898" s="1047" t="s">
        <v>22802</v>
      </c>
      <c r="I898" s="1048" t="s">
        <v>19902</v>
      </c>
      <c r="J898" s="1049" t="s">
        <v>23081</v>
      </c>
      <c r="K898" s="1049" t="s">
        <v>23100</v>
      </c>
      <c r="L898" s="1049" t="s">
        <v>23101</v>
      </c>
      <c r="M898" s="1049" t="s">
        <v>23102</v>
      </c>
      <c r="N898" s="1060" t="s">
        <v>19934</v>
      </c>
      <c r="O898" s="1060" t="s">
        <v>398</v>
      </c>
      <c r="P898" s="1060" t="s">
        <v>95</v>
      </c>
      <c r="Q898" s="1052"/>
      <c r="R898" s="1053"/>
    </row>
    <row r="899">
      <c r="A899" s="1046" t="s">
        <v>23103</v>
      </c>
      <c r="B899" s="1047" t="s">
        <v>19980</v>
      </c>
      <c r="C899" s="1047" t="s">
        <v>6457</v>
      </c>
      <c r="D899" s="1047" t="s">
        <v>45</v>
      </c>
      <c r="E899" s="1047" t="s">
        <v>11</v>
      </c>
      <c r="F899" s="1048" t="s">
        <v>15</v>
      </c>
      <c r="G899" s="1047" t="s">
        <v>21971</v>
      </c>
      <c r="H899" s="1047" t="s">
        <v>22802</v>
      </c>
      <c r="I899" s="1048" t="s">
        <v>19902</v>
      </c>
      <c r="J899" s="1049" t="s">
        <v>22609</v>
      </c>
      <c r="K899" s="1049" t="s">
        <v>23092</v>
      </c>
      <c r="L899" s="1049" t="s">
        <v>23104</v>
      </c>
      <c r="M899" s="1049" t="s">
        <v>23079</v>
      </c>
      <c r="N899" s="1060" t="s">
        <v>19934</v>
      </c>
      <c r="O899" s="1060" t="s">
        <v>398</v>
      </c>
      <c r="P899" s="1060" t="s">
        <v>95</v>
      </c>
      <c r="Q899" s="1052"/>
      <c r="R899" s="1053"/>
    </row>
    <row r="900">
      <c r="A900" s="1046" t="s">
        <v>23105</v>
      </c>
      <c r="B900" s="1047" t="s">
        <v>19980</v>
      </c>
      <c r="C900" s="1047" t="s">
        <v>6457</v>
      </c>
      <c r="D900" s="1047" t="s">
        <v>45</v>
      </c>
      <c r="E900" s="1047" t="s">
        <v>11</v>
      </c>
      <c r="F900" s="1048" t="s">
        <v>15</v>
      </c>
      <c r="G900" s="1047" t="s">
        <v>21971</v>
      </c>
      <c r="H900" s="1047" t="s">
        <v>22802</v>
      </c>
      <c r="I900" s="1048" t="s">
        <v>19902</v>
      </c>
      <c r="J900" s="1049" t="s">
        <v>22609</v>
      </c>
      <c r="K900" s="1049" t="s">
        <v>23075</v>
      </c>
      <c r="L900" s="1049" t="s">
        <v>23104</v>
      </c>
      <c r="M900" s="1049" t="s">
        <v>22253</v>
      </c>
      <c r="N900" s="1060" t="s">
        <v>19934</v>
      </c>
      <c r="O900" s="1060" t="s">
        <v>398</v>
      </c>
      <c r="P900" s="1060" t="s">
        <v>95</v>
      </c>
      <c r="Q900" s="1052"/>
      <c r="R900" s="1053"/>
    </row>
    <row r="901">
      <c r="A901" s="1046" t="s">
        <v>23106</v>
      </c>
      <c r="B901" s="1047" t="s">
        <v>19980</v>
      </c>
      <c r="C901" s="1047" t="s">
        <v>6457</v>
      </c>
      <c r="D901" s="1047" t="s">
        <v>45</v>
      </c>
      <c r="E901" s="1047" t="s">
        <v>11</v>
      </c>
      <c r="F901" s="1048" t="s">
        <v>15</v>
      </c>
      <c r="G901" s="1047" t="s">
        <v>21971</v>
      </c>
      <c r="H901" s="1047" t="s">
        <v>22802</v>
      </c>
      <c r="I901" s="1048" t="s">
        <v>19902</v>
      </c>
      <c r="J901" s="1049" t="s">
        <v>23081</v>
      </c>
      <c r="K901" s="1049" t="s">
        <v>23107</v>
      </c>
      <c r="L901" s="1049" t="s">
        <v>23108</v>
      </c>
      <c r="M901" s="1049" t="s">
        <v>23109</v>
      </c>
      <c r="N901" s="1060" t="s">
        <v>19934</v>
      </c>
      <c r="O901" s="1060" t="s">
        <v>398</v>
      </c>
      <c r="P901" s="1060" t="s">
        <v>95</v>
      </c>
      <c r="Q901" s="1052"/>
      <c r="R901" s="1053"/>
    </row>
    <row r="902">
      <c r="A902" s="1046" t="s">
        <v>23110</v>
      </c>
      <c r="B902" s="1047" t="s">
        <v>19980</v>
      </c>
      <c r="C902" s="1047" t="s">
        <v>6457</v>
      </c>
      <c r="D902" s="1047" t="s">
        <v>45</v>
      </c>
      <c r="E902" s="1047" t="s">
        <v>11</v>
      </c>
      <c r="F902" s="1048" t="s">
        <v>15</v>
      </c>
      <c r="G902" s="1047" t="s">
        <v>21971</v>
      </c>
      <c r="H902" s="1047" t="s">
        <v>22802</v>
      </c>
      <c r="I902" s="1048" t="s">
        <v>19902</v>
      </c>
      <c r="J902" s="1049" t="s">
        <v>23081</v>
      </c>
      <c r="K902" s="1049" t="s">
        <v>23111</v>
      </c>
      <c r="L902" s="1049" t="s">
        <v>23112</v>
      </c>
      <c r="M902" s="1049" t="s">
        <v>23113</v>
      </c>
      <c r="N902" s="1060" t="s">
        <v>19934</v>
      </c>
      <c r="O902" s="1060" t="s">
        <v>398</v>
      </c>
      <c r="P902" s="1060" t="s">
        <v>95</v>
      </c>
      <c r="Q902" s="1052"/>
      <c r="R902" s="1053"/>
    </row>
    <row r="903">
      <c r="A903" s="1046" t="s">
        <v>23114</v>
      </c>
      <c r="B903" s="1095" t="s">
        <v>23115</v>
      </c>
      <c r="C903" s="1048" t="s">
        <v>8438</v>
      </c>
      <c r="D903" s="1047" t="s">
        <v>45</v>
      </c>
      <c r="E903" s="1047" t="s">
        <v>12</v>
      </c>
      <c r="F903" s="1048" t="s">
        <v>15</v>
      </c>
      <c r="G903" s="1047" t="s">
        <v>21971</v>
      </c>
      <c r="H903" s="1047" t="s">
        <v>22802</v>
      </c>
      <c r="I903" s="1048" t="s">
        <v>19902</v>
      </c>
      <c r="J903" s="1049" t="s">
        <v>23116</v>
      </c>
      <c r="K903" s="1049" t="s">
        <v>23117</v>
      </c>
      <c r="L903" s="1049" t="s">
        <v>23118</v>
      </c>
      <c r="M903" s="1049" t="s">
        <v>23119</v>
      </c>
      <c r="N903" s="1060" t="s">
        <v>19934</v>
      </c>
      <c r="O903" s="1060" t="s">
        <v>398</v>
      </c>
      <c r="P903" s="1060" t="s">
        <v>95</v>
      </c>
      <c r="Q903" s="1052"/>
      <c r="R903" s="1053"/>
    </row>
    <row r="904">
      <c r="A904" s="1046" t="s">
        <v>23120</v>
      </c>
      <c r="B904" s="1048" t="s">
        <v>23115</v>
      </c>
      <c r="C904" s="1048" t="s">
        <v>8438</v>
      </c>
      <c r="D904" s="1047" t="s">
        <v>45</v>
      </c>
      <c r="E904" s="1047" t="s">
        <v>12</v>
      </c>
      <c r="F904" s="1048" t="s">
        <v>15</v>
      </c>
      <c r="G904" s="1047" t="s">
        <v>21971</v>
      </c>
      <c r="H904" s="1047" t="s">
        <v>22802</v>
      </c>
      <c r="I904" s="1048" t="s">
        <v>19902</v>
      </c>
      <c r="J904" s="1049" t="s">
        <v>23121</v>
      </c>
      <c r="K904" s="1049" t="s">
        <v>23122</v>
      </c>
      <c r="L904" s="1049" t="s">
        <v>23123</v>
      </c>
      <c r="M904" s="1049" t="s">
        <v>23124</v>
      </c>
      <c r="N904" s="1060" t="s">
        <v>19934</v>
      </c>
      <c r="O904" s="1060" t="s">
        <v>398</v>
      </c>
      <c r="P904" s="1060" t="s">
        <v>95</v>
      </c>
      <c r="Q904" s="1052"/>
      <c r="R904" s="1053"/>
    </row>
    <row r="905">
      <c r="A905" s="1046" t="s">
        <v>23125</v>
      </c>
      <c r="B905" s="1095" t="s">
        <v>23126</v>
      </c>
      <c r="C905" s="1048" t="s">
        <v>20765</v>
      </c>
      <c r="D905" s="1048" t="s">
        <v>45</v>
      </c>
      <c r="E905" s="1047" t="s">
        <v>11</v>
      </c>
      <c r="F905" s="1048" t="s">
        <v>15</v>
      </c>
      <c r="G905" s="1047" t="s">
        <v>21971</v>
      </c>
      <c r="H905" s="1047" t="s">
        <v>22802</v>
      </c>
      <c r="I905" s="1048" t="s">
        <v>19902</v>
      </c>
      <c r="J905" s="1049" t="s">
        <v>23127</v>
      </c>
      <c r="K905" s="1049" t="s">
        <v>23128</v>
      </c>
      <c r="L905" s="1049" t="s">
        <v>23129</v>
      </c>
      <c r="M905" s="1049" t="s">
        <v>23130</v>
      </c>
      <c r="N905" s="1060" t="s">
        <v>19934</v>
      </c>
      <c r="O905" s="1060" t="s">
        <v>398</v>
      </c>
      <c r="P905" s="1060" t="s">
        <v>95</v>
      </c>
      <c r="Q905" s="1052"/>
      <c r="R905" s="1053"/>
    </row>
    <row r="906">
      <c r="A906" s="1046" t="s">
        <v>23131</v>
      </c>
      <c r="B906" s="1096" t="s">
        <v>23132</v>
      </c>
      <c r="C906" s="1048" t="s">
        <v>20765</v>
      </c>
      <c r="D906" s="1058" t="s">
        <v>45</v>
      </c>
      <c r="E906" s="1047" t="s">
        <v>11</v>
      </c>
      <c r="F906" s="1048" t="s">
        <v>15</v>
      </c>
      <c r="G906" s="1047" t="s">
        <v>21971</v>
      </c>
      <c r="H906" s="1047" t="s">
        <v>22802</v>
      </c>
      <c r="I906" s="1048" t="s">
        <v>19902</v>
      </c>
      <c r="J906" s="1054" t="s">
        <v>23133</v>
      </c>
      <c r="K906" s="1049" t="s">
        <v>23134</v>
      </c>
      <c r="L906" s="1054" t="s">
        <v>23135</v>
      </c>
      <c r="M906" s="1054" t="s">
        <v>23136</v>
      </c>
      <c r="N906" s="1060" t="s">
        <v>19934</v>
      </c>
      <c r="O906" s="1060" t="s">
        <v>398</v>
      </c>
      <c r="P906" s="1060" t="s">
        <v>95</v>
      </c>
      <c r="Q906" s="1052"/>
      <c r="R906" s="1053"/>
    </row>
    <row r="907">
      <c r="A907" s="1046" t="s">
        <v>23137</v>
      </c>
      <c r="B907" s="1095" t="s">
        <v>23138</v>
      </c>
      <c r="C907" s="1048" t="s">
        <v>20765</v>
      </c>
      <c r="D907" s="1048" t="s">
        <v>45</v>
      </c>
      <c r="E907" s="1047" t="s">
        <v>11</v>
      </c>
      <c r="F907" s="1048" t="s">
        <v>15</v>
      </c>
      <c r="G907" s="1047" t="s">
        <v>21971</v>
      </c>
      <c r="H907" s="1047" t="s">
        <v>22802</v>
      </c>
      <c r="I907" s="1048" t="s">
        <v>19902</v>
      </c>
      <c r="J907" s="1049" t="s">
        <v>23139</v>
      </c>
      <c r="K907" s="1049" t="s">
        <v>23140</v>
      </c>
      <c r="L907" s="1049" t="s">
        <v>23141</v>
      </c>
      <c r="M907" s="1049" t="s">
        <v>23142</v>
      </c>
      <c r="N907" s="1060" t="s">
        <v>19934</v>
      </c>
      <c r="O907" s="1060" t="s">
        <v>398</v>
      </c>
      <c r="P907" s="1060" t="s">
        <v>95</v>
      </c>
      <c r="Q907" s="1052"/>
      <c r="R907" s="1053"/>
    </row>
    <row r="908">
      <c r="A908" s="1046" t="s">
        <v>23143</v>
      </c>
      <c r="B908" s="1048" t="s">
        <v>23138</v>
      </c>
      <c r="C908" s="1048" t="s">
        <v>20765</v>
      </c>
      <c r="D908" s="1048" t="s">
        <v>45</v>
      </c>
      <c r="E908" s="1047" t="s">
        <v>11</v>
      </c>
      <c r="F908" s="1048" t="s">
        <v>15</v>
      </c>
      <c r="G908" s="1047" t="s">
        <v>21971</v>
      </c>
      <c r="H908" s="1047" t="s">
        <v>22802</v>
      </c>
      <c r="I908" s="1048" t="s">
        <v>19902</v>
      </c>
      <c r="J908" s="1049" t="s">
        <v>23139</v>
      </c>
      <c r="K908" s="1049" t="s">
        <v>23144</v>
      </c>
      <c r="L908" s="1049" t="s">
        <v>23145</v>
      </c>
      <c r="M908" s="1049" t="s">
        <v>23146</v>
      </c>
      <c r="N908" s="1060" t="s">
        <v>19934</v>
      </c>
      <c r="O908" s="1060" t="s">
        <v>398</v>
      </c>
      <c r="P908" s="1060" t="s">
        <v>95</v>
      </c>
      <c r="Q908" s="1052"/>
      <c r="R908" s="1053"/>
    </row>
    <row r="909">
      <c r="A909" s="1046" t="s">
        <v>23147</v>
      </c>
      <c r="B909" s="1048" t="s">
        <v>23138</v>
      </c>
      <c r="C909" s="1048" t="s">
        <v>20765</v>
      </c>
      <c r="D909" s="1048" t="s">
        <v>45</v>
      </c>
      <c r="E909" s="1047" t="s">
        <v>11</v>
      </c>
      <c r="F909" s="1048" t="s">
        <v>15</v>
      </c>
      <c r="G909" s="1047" t="s">
        <v>21971</v>
      </c>
      <c r="H909" s="1047" t="s">
        <v>22802</v>
      </c>
      <c r="I909" s="1048" t="s">
        <v>19902</v>
      </c>
      <c r="J909" s="1049" t="s">
        <v>23139</v>
      </c>
      <c r="K909" s="1049" t="s">
        <v>23148</v>
      </c>
      <c r="L909" s="1049" t="s">
        <v>23145</v>
      </c>
      <c r="M909" s="1049" t="s">
        <v>23149</v>
      </c>
      <c r="N909" s="1060" t="s">
        <v>19934</v>
      </c>
      <c r="O909" s="1060" t="s">
        <v>398</v>
      </c>
      <c r="P909" s="1060" t="s">
        <v>95</v>
      </c>
      <c r="Q909" s="1052"/>
      <c r="R909" s="1053"/>
    </row>
    <row r="910">
      <c r="A910" s="1046" t="s">
        <v>23150</v>
      </c>
      <c r="B910" s="1048" t="s">
        <v>23138</v>
      </c>
      <c r="C910" s="1048" t="s">
        <v>20765</v>
      </c>
      <c r="D910" s="1048" t="s">
        <v>45</v>
      </c>
      <c r="E910" s="1047" t="s">
        <v>11</v>
      </c>
      <c r="F910" s="1048" t="s">
        <v>15</v>
      </c>
      <c r="G910" s="1047" t="s">
        <v>21971</v>
      </c>
      <c r="H910" s="1047" t="s">
        <v>22802</v>
      </c>
      <c r="I910" s="1048" t="s">
        <v>19902</v>
      </c>
      <c r="J910" s="1049" t="s">
        <v>23139</v>
      </c>
      <c r="K910" s="1049" t="s">
        <v>23151</v>
      </c>
      <c r="L910" s="1049" t="s">
        <v>23145</v>
      </c>
      <c r="M910" s="1049" t="s">
        <v>23152</v>
      </c>
      <c r="N910" s="1060" t="s">
        <v>19934</v>
      </c>
      <c r="O910" s="1060" t="s">
        <v>398</v>
      </c>
      <c r="P910" s="1060" t="s">
        <v>95</v>
      </c>
      <c r="Q910" s="1052"/>
      <c r="R910" s="1053"/>
    </row>
    <row r="911">
      <c r="A911" s="1046" t="s">
        <v>23153</v>
      </c>
      <c r="B911" s="1058" t="s">
        <v>20506</v>
      </c>
      <c r="C911" s="1058" t="s">
        <v>20507</v>
      </c>
      <c r="D911" s="1058" t="s">
        <v>45</v>
      </c>
      <c r="E911" s="1047" t="s">
        <v>20069</v>
      </c>
      <c r="F911" s="1048" t="s">
        <v>15</v>
      </c>
      <c r="G911" s="1047" t="s">
        <v>21971</v>
      </c>
      <c r="H911" s="1047" t="s">
        <v>22802</v>
      </c>
      <c r="I911" s="1048" t="s">
        <v>19902</v>
      </c>
      <c r="J911" s="1054" t="s">
        <v>23154</v>
      </c>
      <c r="K911" s="1049" t="s">
        <v>23155</v>
      </c>
      <c r="L911" s="1054" t="s">
        <v>23156</v>
      </c>
      <c r="M911" s="1054" t="s">
        <v>23157</v>
      </c>
      <c r="N911" s="1060" t="s">
        <v>19934</v>
      </c>
      <c r="O911" s="1060" t="s">
        <v>398</v>
      </c>
      <c r="P911" s="1060" t="s">
        <v>95</v>
      </c>
      <c r="Q911" s="1052"/>
      <c r="R911" s="1053"/>
    </row>
    <row r="912">
      <c r="A912" s="1046" t="s">
        <v>23158</v>
      </c>
      <c r="B912" s="1058" t="s">
        <v>20506</v>
      </c>
      <c r="C912" s="1058" t="s">
        <v>20507</v>
      </c>
      <c r="D912" s="1058" t="s">
        <v>45</v>
      </c>
      <c r="E912" s="1047" t="s">
        <v>12</v>
      </c>
      <c r="F912" s="1048" t="s">
        <v>15</v>
      </c>
      <c r="G912" s="1047" t="s">
        <v>21971</v>
      </c>
      <c r="H912" s="1047" t="s">
        <v>22802</v>
      </c>
      <c r="I912" s="1048" t="s">
        <v>19902</v>
      </c>
      <c r="J912" s="1054" t="s">
        <v>23159</v>
      </c>
      <c r="K912" s="1049" t="s">
        <v>23160</v>
      </c>
      <c r="L912" s="1054" t="s">
        <v>23161</v>
      </c>
      <c r="M912" s="1054" t="s">
        <v>23162</v>
      </c>
      <c r="N912" s="1060" t="s">
        <v>19934</v>
      </c>
      <c r="O912" s="1060" t="s">
        <v>398</v>
      </c>
      <c r="P912" s="1060" t="s">
        <v>95</v>
      </c>
      <c r="Q912" s="1052"/>
      <c r="R912" s="1053"/>
    </row>
    <row r="913">
      <c r="A913" s="1046" t="s">
        <v>23163</v>
      </c>
      <c r="B913" s="1048" t="s">
        <v>20506</v>
      </c>
      <c r="C913" s="1048" t="s">
        <v>20507</v>
      </c>
      <c r="D913" s="1048" t="s">
        <v>45</v>
      </c>
      <c r="E913" s="1047" t="s">
        <v>12</v>
      </c>
      <c r="F913" s="1048" t="s">
        <v>15</v>
      </c>
      <c r="G913" s="1047" t="s">
        <v>21971</v>
      </c>
      <c r="H913" s="1047" t="s">
        <v>22802</v>
      </c>
      <c r="I913" s="1048" t="s">
        <v>19902</v>
      </c>
      <c r="J913" s="1049" t="s">
        <v>23164</v>
      </c>
      <c r="K913" s="1049" t="s">
        <v>23165</v>
      </c>
      <c r="L913" s="1049" t="s">
        <v>23166</v>
      </c>
      <c r="M913" s="1049" t="s">
        <v>23167</v>
      </c>
      <c r="N913" s="1060" t="s">
        <v>19934</v>
      </c>
      <c r="O913" s="1060" t="s">
        <v>398</v>
      </c>
      <c r="P913" s="1060" t="s">
        <v>95</v>
      </c>
      <c r="Q913" s="1052"/>
      <c r="R913" s="1053"/>
    </row>
    <row r="914">
      <c r="A914" s="1046" t="s">
        <v>23168</v>
      </c>
      <c r="B914" s="1062">
        <v>29986.0</v>
      </c>
      <c r="C914" s="1063" t="s">
        <v>21153</v>
      </c>
      <c r="D914" s="1063" t="s">
        <v>45</v>
      </c>
      <c r="E914" s="1047" t="s">
        <v>12</v>
      </c>
      <c r="F914" s="1048" t="s">
        <v>15</v>
      </c>
      <c r="G914" s="1047" t="s">
        <v>21971</v>
      </c>
      <c r="H914" s="1047" t="s">
        <v>22802</v>
      </c>
      <c r="I914" s="1048" t="s">
        <v>19902</v>
      </c>
      <c r="J914" s="1049" t="s">
        <v>23164</v>
      </c>
      <c r="K914" s="1049" t="s">
        <v>23169</v>
      </c>
      <c r="L914" s="1054" t="s">
        <v>23170</v>
      </c>
      <c r="M914" s="1054" t="s">
        <v>23171</v>
      </c>
      <c r="N914" s="1060" t="s">
        <v>19934</v>
      </c>
      <c r="O914" s="1060" t="s">
        <v>398</v>
      </c>
      <c r="P914" s="1060" t="s">
        <v>95</v>
      </c>
      <c r="Q914" s="1052"/>
      <c r="R914" s="1053"/>
    </row>
    <row r="915">
      <c r="A915" s="1046" t="s">
        <v>23172</v>
      </c>
      <c r="B915" s="1063">
        <v>29986.0</v>
      </c>
      <c r="C915" s="1058" t="s">
        <v>21153</v>
      </c>
      <c r="D915" s="1058" t="s">
        <v>45</v>
      </c>
      <c r="E915" s="1047" t="s">
        <v>12</v>
      </c>
      <c r="F915" s="1048" t="s">
        <v>15</v>
      </c>
      <c r="G915" s="1047" t="s">
        <v>21971</v>
      </c>
      <c r="H915" s="1047" t="s">
        <v>22802</v>
      </c>
      <c r="I915" s="1048" t="s">
        <v>19902</v>
      </c>
      <c r="J915" s="1049" t="s">
        <v>23173</v>
      </c>
      <c r="K915" s="1049" t="s">
        <v>23174</v>
      </c>
      <c r="L915" s="1054" t="s">
        <v>23175</v>
      </c>
      <c r="M915" s="1054" t="s">
        <v>23176</v>
      </c>
      <c r="N915" s="1060" t="s">
        <v>19934</v>
      </c>
      <c r="O915" s="1060" t="s">
        <v>398</v>
      </c>
      <c r="P915" s="1060" t="s">
        <v>95</v>
      </c>
      <c r="Q915" s="1052"/>
      <c r="R915" s="1053"/>
    </row>
    <row r="916">
      <c r="A916" s="1046" t="s">
        <v>23177</v>
      </c>
      <c r="B916" s="1096">
        <v>30064.0</v>
      </c>
      <c r="C916" s="1058" t="s">
        <v>21153</v>
      </c>
      <c r="D916" s="1058" t="s">
        <v>45</v>
      </c>
      <c r="E916" s="1047" t="s">
        <v>12</v>
      </c>
      <c r="F916" s="1048" t="s">
        <v>15</v>
      </c>
      <c r="G916" s="1047" t="s">
        <v>21971</v>
      </c>
      <c r="H916" s="1047" t="s">
        <v>22802</v>
      </c>
      <c r="I916" s="1048" t="s">
        <v>19902</v>
      </c>
      <c r="J916" s="1054" t="s">
        <v>23178</v>
      </c>
      <c r="K916" s="1049" t="s">
        <v>23179</v>
      </c>
      <c r="L916" s="1054" t="s">
        <v>23180</v>
      </c>
      <c r="M916" s="1054" t="s">
        <v>23181</v>
      </c>
      <c r="N916" s="1060" t="s">
        <v>19934</v>
      </c>
      <c r="O916" s="1060" t="s">
        <v>398</v>
      </c>
      <c r="P916" s="1060" t="s">
        <v>95</v>
      </c>
      <c r="Q916" s="1052"/>
      <c r="R916" s="1053"/>
    </row>
    <row r="917">
      <c r="A917" s="1046" t="s">
        <v>23182</v>
      </c>
      <c r="B917" s="1103" t="s">
        <v>23183</v>
      </c>
      <c r="C917" s="1048" t="s">
        <v>20887</v>
      </c>
      <c r="D917" s="1048" t="s">
        <v>45</v>
      </c>
      <c r="E917" s="1047" t="s">
        <v>11</v>
      </c>
      <c r="F917" s="1048" t="s">
        <v>15</v>
      </c>
      <c r="G917" s="1047" t="s">
        <v>21971</v>
      </c>
      <c r="H917" s="1047" t="s">
        <v>22802</v>
      </c>
      <c r="I917" s="1048" t="s">
        <v>19902</v>
      </c>
      <c r="J917" s="1049" t="s">
        <v>23184</v>
      </c>
      <c r="K917" s="1049" t="s">
        <v>23185</v>
      </c>
      <c r="L917" s="1049" t="s">
        <v>23186</v>
      </c>
      <c r="M917" s="1049" t="s">
        <v>20885</v>
      </c>
      <c r="N917" s="1060" t="s">
        <v>19907</v>
      </c>
      <c r="O917" s="1060" t="s">
        <v>398</v>
      </c>
      <c r="P917" s="1060" t="s">
        <v>95</v>
      </c>
      <c r="Q917" s="1052"/>
      <c r="R917" s="1053"/>
    </row>
    <row r="918">
      <c r="A918" s="1046" t="s">
        <v>23187</v>
      </c>
      <c r="B918" s="1103" t="s">
        <v>23183</v>
      </c>
      <c r="C918" s="1048" t="s">
        <v>20887</v>
      </c>
      <c r="D918" s="1048" t="s">
        <v>45</v>
      </c>
      <c r="E918" s="1047" t="s">
        <v>11</v>
      </c>
      <c r="F918" s="1048" t="s">
        <v>15</v>
      </c>
      <c r="G918" s="1047" t="s">
        <v>21971</v>
      </c>
      <c r="H918" s="1047" t="s">
        <v>22802</v>
      </c>
      <c r="I918" s="1048" t="s">
        <v>19902</v>
      </c>
      <c r="J918" s="1049" t="s">
        <v>23188</v>
      </c>
      <c r="K918" s="1049" t="s">
        <v>23185</v>
      </c>
      <c r="L918" s="1049" t="s">
        <v>23189</v>
      </c>
      <c r="M918" s="1049" t="s">
        <v>20885</v>
      </c>
      <c r="N918" s="1060" t="s">
        <v>19907</v>
      </c>
      <c r="O918" s="1104" t="s">
        <v>398</v>
      </c>
      <c r="P918" s="1060" t="s">
        <v>95</v>
      </c>
      <c r="Q918" s="1052"/>
      <c r="R918" s="1053"/>
    </row>
    <row r="919">
      <c r="A919" s="1046" t="s">
        <v>23190</v>
      </c>
      <c r="B919" s="1095" t="s">
        <v>22318</v>
      </c>
      <c r="C919" s="1048" t="s">
        <v>22278</v>
      </c>
      <c r="D919" s="1048" t="s">
        <v>45</v>
      </c>
      <c r="E919" s="1047" t="s">
        <v>11</v>
      </c>
      <c r="F919" s="1048" t="s">
        <v>15</v>
      </c>
      <c r="G919" s="1047" t="s">
        <v>21971</v>
      </c>
      <c r="H919" s="1047" t="s">
        <v>22802</v>
      </c>
      <c r="I919" s="1048" t="s">
        <v>19902</v>
      </c>
      <c r="J919" s="1049" t="s">
        <v>23191</v>
      </c>
      <c r="K919" s="1049" t="s">
        <v>22290</v>
      </c>
      <c r="L919" s="1049" t="s">
        <v>23192</v>
      </c>
      <c r="M919" s="1049" t="s">
        <v>23193</v>
      </c>
      <c r="N919" s="1060" t="s">
        <v>19934</v>
      </c>
      <c r="O919" s="1060" t="s">
        <v>398</v>
      </c>
      <c r="P919" s="1060" t="s">
        <v>95</v>
      </c>
      <c r="Q919" s="1052"/>
      <c r="R919" s="1053"/>
    </row>
    <row r="920">
      <c r="A920" s="1046" t="s">
        <v>23194</v>
      </c>
      <c r="B920" s="1095" t="s">
        <v>22318</v>
      </c>
      <c r="C920" s="1048" t="s">
        <v>22278</v>
      </c>
      <c r="D920" s="1048" t="s">
        <v>45</v>
      </c>
      <c r="E920" s="1047" t="s">
        <v>11</v>
      </c>
      <c r="F920" s="1048" t="s">
        <v>46</v>
      </c>
      <c r="G920" s="1047" t="s">
        <v>21971</v>
      </c>
      <c r="H920" s="1047" t="s">
        <v>22802</v>
      </c>
      <c r="I920" s="1048" t="s">
        <v>19902</v>
      </c>
      <c r="J920" s="1049" t="s">
        <v>23195</v>
      </c>
      <c r="K920" s="1049" t="s">
        <v>22295</v>
      </c>
      <c r="L920" s="1049" t="s">
        <v>23196</v>
      </c>
      <c r="M920" s="1049" t="s">
        <v>23197</v>
      </c>
      <c r="N920" s="1060" t="s">
        <v>19934</v>
      </c>
      <c r="O920" s="1060" t="s">
        <v>398</v>
      </c>
      <c r="P920" s="1060" t="s">
        <v>95</v>
      </c>
      <c r="Q920" s="1052"/>
      <c r="R920" s="1053"/>
    </row>
    <row r="921">
      <c r="A921" s="1046" t="s">
        <v>23198</v>
      </c>
      <c r="B921" s="1095" t="s">
        <v>22318</v>
      </c>
      <c r="C921" s="1048" t="s">
        <v>22278</v>
      </c>
      <c r="D921" s="1048" t="s">
        <v>45</v>
      </c>
      <c r="E921" s="1047" t="s">
        <v>11</v>
      </c>
      <c r="F921" s="1048" t="s">
        <v>46</v>
      </c>
      <c r="G921" s="1047" t="s">
        <v>21971</v>
      </c>
      <c r="H921" s="1047" t="s">
        <v>22802</v>
      </c>
      <c r="I921" s="1048" t="s">
        <v>19902</v>
      </c>
      <c r="J921" s="1049" t="s">
        <v>23199</v>
      </c>
      <c r="K921" s="1049" t="s">
        <v>22300</v>
      </c>
      <c r="L921" s="1049" t="s">
        <v>23200</v>
      </c>
      <c r="M921" s="1049" t="s">
        <v>23201</v>
      </c>
      <c r="N921" s="1060" t="s">
        <v>19934</v>
      </c>
      <c r="O921" s="1060" t="s">
        <v>398</v>
      </c>
      <c r="P921" s="1060" t="s">
        <v>95</v>
      </c>
      <c r="Q921" s="1052"/>
      <c r="R921" s="1053"/>
    </row>
    <row r="922">
      <c r="A922" s="1046" t="s">
        <v>23202</v>
      </c>
      <c r="B922" s="1095" t="s">
        <v>22318</v>
      </c>
      <c r="C922" s="1048" t="s">
        <v>22278</v>
      </c>
      <c r="D922" s="1048" t="s">
        <v>45</v>
      </c>
      <c r="E922" s="1047" t="s">
        <v>11</v>
      </c>
      <c r="F922" s="1048" t="s">
        <v>46</v>
      </c>
      <c r="G922" s="1047" t="s">
        <v>21971</v>
      </c>
      <c r="H922" s="1047" t="s">
        <v>22802</v>
      </c>
      <c r="I922" s="1048" t="s">
        <v>19902</v>
      </c>
      <c r="J922" s="1049" t="s">
        <v>23203</v>
      </c>
      <c r="K922" s="1049" t="s">
        <v>22305</v>
      </c>
      <c r="L922" s="1049" t="s">
        <v>23204</v>
      </c>
      <c r="M922" s="1049" t="s">
        <v>23205</v>
      </c>
      <c r="N922" s="1060" t="s">
        <v>19934</v>
      </c>
      <c r="O922" s="1060" t="s">
        <v>398</v>
      </c>
      <c r="P922" s="1060" t="s">
        <v>95</v>
      </c>
      <c r="Q922" s="1052"/>
      <c r="R922" s="1053"/>
    </row>
    <row r="923">
      <c r="A923" s="1046" t="s">
        <v>23206</v>
      </c>
      <c r="B923" s="1095" t="s">
        <v>22318</v>
      </c>
      <c r="C923" s="1048" t="s">
        <v>22278</v>
      </c>
      <c r="D923" s="1048" t="s">
        <v>45</v>
      </c>
      <c r="E923" s="1047" t="s">
        <v>11</v>
      </c>
      <c r="F923" s="1048" t="s">
        <v>46</v>
      </c>
      <c r="G923" s="1047" t="s">
        <v>21971</v>
      </c>
      <c r="H923" s="1047" t="s">
        <v>22802</v>
      </c>
      <c r="I923" s="1048" t="s">
        <v>19902</v>
      </c>
      <c r="J923" s="1049" t="s">
        <v>23207</v>
      </c>
      <c r="K923" s="1049" t="s">
        <v>22310</v>
      </c>
      <c r="L923" s="1049" t="s">
        <v>23208</v>
      </c>
      <c r="M923" s="1049" t="s">
        <v>23209</v>
      </c>
      <c r="N923" s="1060" t="s">
        <v>19934</v>
      </c>
      <c r="O923" s="1060" t="s">
        <v>398</v>
      </c>
      <c r="P923" s="1060" t="s">
        <v>95</v>
      </c>
      <c r="Q923" s="1052"/>
      <c r="R923" s="1053"/>
    </row>
    <row r="924">
      <c r="A924" s="1046" t="s">
        <v>23210</v>
      </c>
      <c r="B924" s="1095" t="s">
        <v>22318</v>
      </c>
      <c r="C924" s="1048" t="s">
        <v>22278</v>
      </c>
      <c r="D924" s="1048" t="s">
        <v>45</v>
      </c>
      <c r="E924" s="1047" t="s">
        <v>11</v>
      </c>
      <c r="F924" s="1048" t="s">
        <v>46</v>
      </c>
      <c r="G924" s="1047" t="s">
        <v>21971</v>
      </c>
      <c r="H924" s="1047" t="s">
        <v>22802</v>
      </c>
      <c r="I924" s="1048" t="s">
        <v>19902</v>
      </c>
      <c r="J924" s="1049" t="s">
        <v>23211</v>
      </c>
      <c r="K924" s="1049" t="s">
        <v>22433</v>
      </c>
      <c r="L924" s="1049" t="s">
        <v>22434</v>
      </c>
      <c r="M924" s="1049" t="s">
        <v>23212</v>
      </c>
      <c r="N924" s="1060" t="s">
        <v>19934</v>
      </c>
      <c r="O924" s="1060" t="s">
        <v>398</v>
      </c>
      <c r="P924" s="1060" t="s">
        <v>95</v>
      </c>
      <c r="Q924" s="1052"/>
      <c r="R924" s="1053"/>
    </row>
    <row r="925">
      <c r="A925" s="1046" t="s">
        <v>23213</v>
      </c>
      <c r="B925" s="1095" t="s">
        <v>22318</v>
      </c>
      <c r="C925" s="1048" t="s">
        <v>22278</v>
      </c>
      <c r="D925" s="1048" t="s">
        <v>45</v>
      </c>
      <c r="E925" s="1047" t="s">
        <v>11</v>
      </c>
      <c r="F925" s="1048" t="s">
        <v>46</v>
      </c>
      <c r="G925" s="1047" t="s">
        <v>21971</v>
      </c>
      <c r="H925" s="1047" t="s">
        <v>22802</v>
      </c>
      <c r="I925" s="1048" t="s">
        <v>19902</v>
      </c>
      <c r="J925" s="1049" t="s">
        <v>23214</v>
      </c>
      <c r="K925" s="1049" t="s">
        <v>22438</v>
      </c>
      <c r="L925" s="1049" t="s">
        <v>22439</v>
      </c>
      <c r="M925" s="1049" t="s">
        <v>23215</v>
      </c>
      <c r="N925" s="1060" t="s">
        <v>19934</v>
      </c>
      <c r="O925" s="1060" t="s">
        <v>398</v>
      </c>
      <c r="P925" s="1060" t="s">
        <v>95</v>
      </c>
      <c r="Q925" s="1052"/>
      <c r="R925" s="1053"/>
    </row>
    <row r="926">
      <c r="A926" s="1046" t="s">
        <v>23216</v>
      </c>
      <c r="B926" s="1095" t="s">
        <v>22318</v>
      </c>
      <c r="C926" s="1048" t="s">
        <v>22278</v>
      </c>
      <c r="D926" s="1048" t="s">
        <v>45</v>
      </c>
      <c r="E926" s="1047" t="s">
        <v>11</v>
      </c>
      <c r="F926" s="1048" t="s">
        <v>46</v>
      </c>
      <c r="G926" s="1047" t="s">
        <v>21971</v>
      </c>
      <c r="H926" s="1047" t="s">
        <v>22802</v>
      </c>
      <c r="I926" s="1048" t="s">
        <v>19902</v>
      </c>
      <c r="J926" s="1049" t="s">
        <v>23217</v>
      </c>
      <c r="K926" s="1049" t="s">
        <v>22443</v>
      </c>
      <c r="L926" s="1049" t="s">
        <v>22444</v>
      </c>
      <c r="M926" s="1049" t="s">
        <v>22445</v>
      </c>
      <c r="N926" s="1060" t="s">
        <v>19934</v>
      </c>
      <c r="O926" s="1060" t="s">
        <v>398</v>
      </c>
      <c r="P926" s="1060" t="s">
        <v>95</v>
      </c>
      <c r="Q926" s="1052"/>
      <c r="R926" s="1053"/>
    </row>
    <row r="927">
      <c r="A927" s="1046" t="s">
        <v>23218</v>
      </c>
      <c r="B927" s="1095" t="s">
        <v>22318</v>
      </c>
      <c r="C927" s="1048" t="s">
        <v>22278</v>
      </c>
      <c r="D927" s="1048" t="s">
        <v>45</v>
      </c>
      <c r="E927" s="1047" t="s">
        <v>11</v>
      </c>
      <c r="F927" s="1048" t="s">
        <v>46</v>
      </c>
      <c r="G927" s="1047" t="s">
        <v>21971</v>
      </c>
      <c r="H927" s="1047" t="s">
        <v>22802</v>
      </c>
      <c r="I927" s="1048" t="s">
        <v>19902</v>
      </c>
      <c r="J927" s="1049" t="s">
        <v>23219</v>
      </c>
      <c r="K927" s="1049" t="s">
        <v>22448</v>
      </c>
      <c r="L927" s="1049" t="s">
        <v>22449</v>
      </c>
      <c r="M927" s="1049" t="s">
        <v>23220</v>
      </c>
      <c r="N927" s="1060" t="s">
        <v>19934</v>
      </c>
      <c r="O927" s="1060" t="s">
        <v>398</v>
      </c>
      <c r="P927" s="1060" t="s">
        <v>95</v>
      </c>
      <c r="Q927" s="1052"/>
      <c r="R927" s="1053"/>
    </row>
    <row r="928">
      <c r="A928" s="1046" t="s">
        <v>23221</v>
      </c>
      <c r="B928" s="1095" t="s">
        <v>22318</v>
      </c>
      <c r="C928" s="1048" t="s">
        <v>22278</v>
      </c>
      <c r="D928" s="1048" t="s">
        <v>45</v>
      </c>
      <c r="E928" s="1047" t="s">
        <v>11</v>
      </c>
      <c r="F928" s="1048" t="s">
        <v>46</v>
      </c>
      <c r="G928" s="1047" t="s">
        <v>21971</v>
      </c>
      <c r="H928" s="1047" t="s">
        <v>22802</v>
      </c>
      <c r="I928" s="1048" t="s">
        <v>19902</v>
      </c>
      <c r="J928" s="1049" t="s">
        <v>23222</v>
      </c>
      <c r="K928" s="1049" t="s">
        <v>22315</v>
      </c>
      <c r="L928" s="1049" t="s">
        <v>23223</v>
      </c>
      <c r="M928" s="1049" t="s">
        <v>22316</v>
      </c>
      <c r="N928" s="1060" t="s">
        <v>19934</v>
      </c>
      <c r="O928" s="1060" t="s">
        <v>398</v>
      </c>
      <c r="P928" s="1060" t="s">
        <v>95</v>
      </c>
      <c r="Q928" s="1052"/>
      <c r="R928" s="1053"/>
    </row>
    <row r="929">
      <c r="A929" s="1046" t="s">
        <v>23224</v>
      </c>
      <c r="B929" s="1105" t="s">
        <v>23225</v>
      </c>
      <c r="C929" s="1058" t="s">
        <v>5185</v>
      </c>
      <c r="D929" s="1063" t="s">
        <v>45</v>
      </c>
      <c r="E929" s="1047" t="s">
        <v>11</v>
      </c>
      <c r="F929" s="1048" t="s">
        <v>46</v>
      </c>
      <c r="G929" s="1047" t="s">
        <v>21971</v>
      </c>
      <c r="H929" s="1047" t="s">
        <v>22802</v>
      </c>
      <c r="I929" s="1048" t="s">
        <v>19902</v>
      </c>
      <c r="J929" s="1054" t="s">
        <v>23226</v>
      </c>
      <c r="K929" s="1049" t="s">
        <v>23227</v>
      </c>
      <c r="L929" s="1054" t="s">
        <v>23228</v>
      </c>
      <c r="M929" s="1054" t="s">
        <v>23229</v>
      </c>
      <c r="N929" s="1060" t="s">
        <v>19934</v>
      </c>
      <c r="O929" s="1060" t="s">
        <v>398</v>
      </c>
      <c r="P929" s="1060" t="s">
        <v>95</v>
      </c>
      <c r="Q929" s="1052"/>
      <c r="R929" s="1053"/>
    </row>
    <row r="930">
      <c r="A930" s="1046" t="s">
        <v>23230</v>
      </c>
      <c r="B930" s="1105" t="s">
        <v>23231</v>
      </c>
      <c r="C930" s="1058" t="s">
        <v>5185</v>
      </c>
      <c r="D930" s="1063" t="s">
        <v>45</v>
      </c>
      <c r="E930" s="1047" t="s">
        <v>11</v>
      </c>
      <c r="F930" s="1048" t="s">
        <v>46</v>
      </c>
      <c r="G930" s="1047" t="s">
        <v>21971</v>
      </c>
      <c r="H930" s="1047" t="s">
        <v>22802</v>
      </c>
      <c r="I930" s="1048" t="s">
        <v>19902</v>
      </c>
      <c r="J930" s="1054" t="s">
        <v>23232</v>
      </c>
      <c r="K930" s="1049" t="s">
        <v>23233</v>
      </c>
      <c r="L930" s="1054" t="s">
        <v>23234</v>
      </c>
      <c r="M930" s="1054" t="s">
        <v>23235</v>
      </c>
      <c r="N930" s="1060" t="s">
        <v>19934</v>
      </c>
      <c r="O930" s="1060" t="s">
        <v>398</v>
      </c>
      <c r="P930" s="1060" t="s">
        <v>95</v>
      </c>
      <c r="Q930" s="1052"/>
      <c r="R930" s="1053"/>
    </row>
    <row r="931">
      <c r="A931" s="1046" t="s">
        <v>23236</v>
      </c>
      <c r="B931" s="1105" t="s">
        <v>23237</v>
      </c>
      <c r="C931" s="1058" t="s">
        <v>5185</v>
      </c>
      <c r="D931" s="1058" t="s">
        <v>45</v>
      </c>
      <c r="E931" s="1047" t="s">
        <v>11</v>
      </c>
      <c r="F931" s="1048" t="s">
        <v>46</v>
      </c>
      <c r="G931" s="1047" t="s">
        <v>21971</v>
      </c>
      <c r="H931" s="1047" t="s">
        <v>22802</v>
      </c>
      <c r="I931" s="1048" t="s">
        <v>19902</v>
      </c>
      <c r="J931" s="1054" t="s">
        <v>23238</v>
      </c>
      <c r="K931" s="1049" t="s">
        <v>23239</v>
      </c>
      <c r="L931" s="1054" t="s">
        <v>23240</v>
      </c>
      <c r="M931" s="1054" t="s">
        <v>23241</v>
      </c>
      <c r="N931" s="1060" t="s">
        <v>19934</v>
      </c>
      <c r="O931" s="1060" t="s">
        <v>398</v>
      </c>
      <c r="P931" s="1060" t="s">
        <v>95</v>
      </c>
      <c r="Q931" s="1052"/>
      <c r="R931" s="1053"/>
    </row>
    <row r="932">
      <c r="A932" s="1046" t="s">
        <v>23242</v>
      </c>
      <c r="B932" s="1103" t="s">
        <v>23243</v>
      </c>
      <c r="C932" s="1048" t="s">
        <v>5185</v>
      </c>
      <c r="D932" s="1048" t="s">
        <v>45</v>
      </c>
      <c r="E932" s="1047" t="s">
        <v>11</v>
      </c>
      <c r="F932" s="1048" t="s">
        <v>46</v>
      </c>
      <c r="G932" s="1047" t="s">
        <v>21971</v>
      </c>
      <c r="H932" s="1047" t="s">
        <v>22802</v>
      </c>
      <c r="I932" s="1048" t="s">
        <v>19902</v>
      </c>
      <c r="J932" s="1049" t="s">
        <v>23244</v>
      </c>
      <c r="K932" s="1049" t="s">
        <v>23245</v>
      </c>
      <c r="L932" s="1049" t="s">
        <v>23246</v>
      </c>
      <c r="M932" s="1049" t="s">
        <v>23247</v>
      </c>
      <c r="N932" s="1060" t="s">
        <v>19934</v>
      </c>
      <c r="O932" s="1060" t="s">
        <v>398</v>
      </c>
      <c r="P932" s="1060" t="s">
        <v>95</v>
      </c>
      <c r="Q932" s="1052"/>
      <c r="R932" s="1053"/>
    </row>
    <row r="933">
      <c r="A933" s="1046" t="s">
        <v>23248</v>
      </c>
      <c r="B933" s="1048" t="s">
        <v>21746</v>
      </c>
      <c r="C933" s="1048" t="s">
        <v>5481</v>
      </c>
      <c r="D933" s="1047" t="s">
        <v>45</v>
      </c>
      <c r="E933" s="1047" t="s">
        <v>11</v>
      </c>
      <c r="F933" s="1048" t="s">
        <v>15</v>
      </c>
      <c r="G933" s="1047" t="s">
        <v>21971</v>
      </c>
      <c r="H933" s="1047" t="s">
        <v>23249</v>
      </c>
      <c r="I933" s="1048" t="s">
        <v>19902</v>
      </c>
      <c r="J933" s="1049" t="s">
        <v>23250</v>
      </c>
      <c r="K933" s="1049" t="s">
        <v>23251</v>
      </c>
      <c r="L933" s="1049" t="s">
        <v>23252</v>
      </c>
      <c r="M933" s="1049" t="s">
        <v>23253</v>
      </c>
      <c r="N933" s="1060" t="s">
        <v>19934</v>
      </c>
      <c r="O933" s="1060" t="s">
        <v>398</v>
      </c>
      <c r="P933" s="1060" t="s">
        <v>95</v>
      </c>
      <c r="Q933" s="1052"/>
      <c r="R933" s="1053"/>
    </row>
    <row r="934">
      <c r="A934" s="1046" t="s">
        <v>23254</v>
      </c>
      <c r="B934" s="1048" t="s">
        <v>23255</v>
      </c>
      <c r="C934" s="1048" t="s">
        <v>5481</v>
      </c>
      <c r="D934" s="1047" t="s">
        <v>45</v>
      </c>
      <c r="E934" s="1047" t="s">
        <v>11</v>
      </c>
      <c r="F934" s="1048" t="s">
        <v>15</v>
      </c>
      <c r="G934" s="1047" t="s">
        <v>21971</v>
      </c>
      <c r="H934" s="1047" t="s">
        <v>23249</v>
      </c>
      <c r="I934" s="1048" t="s">
        <v>19902</v>
      </c>
      <c r="J934" s="1049" t="s">
        <v>23256</v>
      </c>
      <c r="K934" s="1049" t="s">
        <v>23257</v>
      </c>
      <c r="L934" s="1049" t="s">
        <v>23258</v>
      </c>
      <c r="M934" s="1049" t="s">
        <v>23259</v>
      </c>
      <c r="N934" s="1060" t="s">
        <v>19934</v>
      </c>
      <c r="O934" s="1060" t="s">
        <v>398</v>
      </c>
      <c r="P934" s="1060" t="s">
        <v>620</v>
      </c>
      <c r="Q934" s="1073" t="s">
        <v>21797</v>
      </c>
      <c r="R934" s="1053" t="s">
        <v>57</v>
      </c>
    </row>
    <row r="935">
      <c r="A935" s="1046" t="s">
        <v>23260</v>
      </c>
      <c r="B935" s="1048" t="s">
        <v>23261</v>
      </c>
      <c r="C935" s="1048" t="s">
        <v>5481</v>
      </c>
      <c r="D935" s="1047" t="s">
        <v>45</v>
      </c>
      <c r="E935" s="1047" t="s">
        <v>11</v>
      </c>
      <c r="F935" s="1048" t="s">
        <v>15</v>
      </c>
      <c r="G935" s="1047" t="s">
        <v>21971</v>
      </c>
      <c r="H935" s="1047" t="s">
        <v>23249</v>
      </c>
      <c r="I935" s="1048" t="s">
        <v>19902</v>
      </c>
      <c r="J935" s="1049" t="s">
        <v>23262</v>
      </c>
      <c r="K935" s="1049" t="s">
        <v>23263</v>
      </c>
      <c r="L935" s="1049" t="s">
        <v>23264</v>
      </c>
      <c r="M935" s="1049" t="s">
        <v>23265</v>
      </c>
      <c r="N935" s="1060" t="s">
        <v>19934</v>
      </c>
      <c r="O935" s="1060" t="s">
        <v>398</v>
      </c>
      <c r="P935" s="1060" t="s">
        <v>95</v>
      </c>
      <c r="Q935" s="1052"/>
      <c r="R935" s="1053"/>
    </row>
    <row r="936">
      <c r="A936" s="1046" t="s">
        <v>23266</v>
      </c>
      <c r="B936" s="1048" t="s">
        <v>23261</v>
      </c>
      <c r="C936" s="1048" t="s">
        <v>5481</v>
      </c>
      <c r="D936" s="1047" t="s">
        <v>45</v>
      </c>
      <c r="E936" s="1047" t="s">
        <v>11</v>
      </c>
      <c r="F936" s="1048" t="s">
        <v>15</v>
      </c>
      <c r="G936" s="1047" t="s">
        <v>21971</v>
      </c>
      <c r="H936" s="1047" t="s">
        <v>23249</v>
      </c>
      <c r="I936" s="1048" t="s">
        <v>19902</v>
      </c>
      <c r="J936" s="1049" t="s">
        <v>23267</v>
      </c>
      <c r="K936" s="1049" t="s">
        <v>23268</v>
      </c>
      <c r="L936" s="1049" t="s">
        <v>23252</v>
      </c>
      <c r="M936" s="1049" t="s">
        <v>23269</v>
      </c>
      <c r="N936" s="1060" t="s">
        <v>19934</v>
      </c>
      <c r="O936" s="1060" t="s">
        <v>398</v>
      </c>
      <c r="P936" s="1060" t="s">
        <v>95</v>
      </c>
      <c r="Q936" s="1052"/>
      <c r="R936" s="1053"/>
    </row>
    <row r="937">
      <c r="A937" s="1046" t="s">
        <v>23270</v>
      </c>
      <c r="B937" s="1048" t="s">
        <v>23271</v>
      </c>
      <c r="C937" s="1048" t="s">
        <v>5481</v>
      </c>
      <c r="D937" s="1047" t="s">
        <v>45</v>
      </c>
      <c r="E937" s="1047" t="s">
        <v>11</v>
      </c>
      <c r="F937" s="1048" t="s">
        <v>15</v>
      </c>
      <c r="G937" s="1047" t="s">
        <v>21971</v>
      </c>
      <c r="H937" s="1047" t="s">
        <v>23249</v>
      </c>
      <c r="I937" s="1048" t="s">
        <v>19902</v>
      </c>
      <c r="J937" s="1049" t="s">
        <v>23272</v>
      </c>
      <c r="K937" s="1049" t="s">
        <v>23273</v>
      </c>
      <c r="L937" s="1049" t="s">
        <v>23274</v>
      </c>
      <c r="M937" s="1049" t="s">
        <v>23275</v>
      </c>
      <c r="N937" s="1060" t="s">
        <v>19934</v>
      </c>
      <c r="O937" s="1060" t="s">
        <v>398</v>
      </c>
      <c r="P937" s="1060" t="s">
        <v>95</v>
      </c>
      <c r="Q937" s="1052"/>
      <c r="R937" s="1053"/>
    </row>
    <row r="938">
      <c r="A938" s="1046" t="s">
        <v>23276</v>
      </c>
      <c r="B938" s="1048" t="s">
        <v>23271</v>
      </c>
      <c r="C938" s="1048" t="s">
        <v>5481</v>
      </c>
      <c r="D938" s="1047" t="s">
        <v>45</v>
      </c>
      <c r="E938" s="1047" t="s">
        <v>11</v>
      </c>
      <c r="F938" s="1048" t="s">
        <v>15</v>
      </c>
      <c r="G938" s="1047" t="s">
        <v>21971</v>
      </c>
      <c r="H938" s="1047" t="s">
        <v>23249</v>
      </c>
      <c r="I938" s="1048" t="s">
        <v>19902</v>
      </c>
      <c r="J938" s="1049" t="s">
        <v>23277</v>
      </c>
      <c r="K938" s="1049" t="s">
        <v>23278</v>
      </c>
      <c r="L938" s="1049" t="s">
        <v>23274</v>
      </c>
      <c r="M938" s="1049" t="s">
        <v>23275</v>
      </c>
      <c r="N938" s="1060" t="s">
        <v>19934</v>
      </c>
      <c r="O938" s="1060" t="s">
        <v>398</v>
      </c>
      <c r="P938" s="1060" t="s">
        <v>95</v>
      </c>
      <c r="Q938" s="1052"/>
      <c r="R938" s="1053"/>
    </row>
    <row r="939">
      <c r="A939" s="1046" t="s">
        <v>23279</v>
      </c>
      <c r="B939" s="1048" t="s">
        <v>23271</v>
      </c>
      <c r="C939" s="1048" t="s">
        <v>5481</v>
      </c>
      <c r="D939" s="1047" t="s">
        <v>45</v>
      </c>
      <c r="E939" s="1047" t="s">
        <v>11</v>
      </c>
      <c r="F939" s="1048" t="s">
        <v>15</v>
      </c>
      <c r="G939" s="1047" t="s">
        <v>21971</v>
      </c>
      <c r="H939" s="1047" t="s">
        <v>23249</v>
      </c>
      <c r="I939" s="1048" t="s">
        <v>19902</v>
      </c>
      <c r="J939" s="1049" t="s">
        <v>23280</v>
      </c>
      <c r="K939" s="1049" t="s">
        <v>23281</v>
      </c>
      <c r="L939" s="1049" t="s">
        <v>23282</v>
      </c>
      <c r="M939" s="1049" t="s">
        <v>23283</v>
      </c>
      <c r="N939" s="1060" t="s">
        <v>19934</v>
      </c>
      <c r="O939" s="1060" t="s">
        <v>398</v>
      </c>
      <c r="P939" s="1060" t="s">
        <v>95</v>
      </c>
      <c r="Q939" s="1052"/>
      <c r="R939" s="1053"/>
    </row>
    <row r="940">
      <c r="A940" s="1046" t="s">
        <v>23284</v>
      </c>
      <c r="B940" s="1058" t="s">
        <v>23261</v>
      </c>
      <c r="C940" s="1048" t="s">
        <v>5481</v>
      </c>
      <c r="D940" s="1047" t="s">
        <v>45</v>
      </c>
      <c r="E940" s="1047" t="s">
        <v>11</v>
      </c>
      <c r="F940" s="1048" t="s">
        <v>15</v>
      </c>
      <c r="G940" s="1047" t="s">
        <v>21971</v>
      </c>
      <c r="H940" s="1047" t="s">
        <v>23249</v>
      </c>
      <c r="I940" s="1048" t="s">
        <v>19902</v>
      </c>
      <c r="J940" s="1054" t="s">
        <v>23285</v>
      </c>
      <c r="K940" s="1049" t="s">
        <v>23286</v>
      </c>
      <c r="L940" s="1049" t="s">
        <v>23287</v>
      </c>
      <c r="M940" s="1049" t="s">
        <v>23288</v>
      </c>
      <c r="N940" s="1060" t="s">
        <v>19934</v>
      </c>
      <c r="O940" s="1060" t="s">
        <v>398</v>
      </c>
      <c r="P940" s="1060" t="s">
        <v>95</v>
      </c>
      <c r="Q940" s="1052"/>
      <c r="R940" s="1053"/>
    </row>
    <row r="941">
      <c r="A941" s="1046" t="s">
        <v>23289</v>
      </c>
      <c r="B941" s="1048" t="s">
        <v>23261</v>
      </c>
      <c r="C941" s="1048" t="s">
        <v>5481</v>
      </c>
      <c r="D941" s="1047" t="s">
        <v>45</v>
      </c>
      <c r="E941" s="1047" t="s">
        <v>11</v>
      </c>
      <c r="F941" s="1048" t="s">
        <v>15</v>
      </c>
      <c r="G941" s="1047" t="s">
        <v>21971</v>
      </c>
      <c r="H941" s="1047" t="s">
        <v>23249</v>
      </c>
      <c r="I941" s="1048" t="s">
        <v>19902</v>
      </c>
      <c r="J941" s="1049" t="s">
        <v>23290</v>
      </c>
      <c r="K941" s="1049" t="s">
        <v>23291</v>
      </c>
      <c r="L941" s="1049" t="s">
        <v>23292</v>
      </c>
      <c r="M941" s="1049" t="s">
        <v>23293</v>
      </c>
      <c r="N941" s="1060" t="s">
        <v>19934</v>
      </c>
      <c r="O941" s="1060" t="s">
        <v>398</v>
      </c>
      <c r="P941" s="1060" t="s">
        <v>95</v>
      </c>
      <c r="Q941" s="1052"/>
      <c r="R941" s="1053"/>
    </row>
    <row r="942">
      <c r="A942" s="1046" t="s">
        <v>23294</v>
      </c>
      <c r="B942" s="1048" t="s">
        <v>23295</v>
      </c>
      <c r="C942" s="1048" t="s">
        <v>5481</v>
      </c>
      <c r="D942" s="1047" t="s">
        <v>45</v>
      </c>
      <c r="E942" s="1047" t="s">
        <v>12</v>
      </c>
      <c r="F942" s="1048" t="s">
        <v>15</v>
      </c>
      <c r="G942" s="1047" t="s">
        <v>21971</v>
      </c>
      <c r="H942" s="1047" t="s">
        <v>23249</v>
      </c>
      <c r="I942" s="1048" t="s">
        <v>19902</v>
      </c>
      <c r="J942" s="1049" t="s">
        <v>23296</v>
      </c>
      <c r="K942" s="1049" t="s">
        <v>23297</v>
      </c>
      <c r="L942" s="1049" t="s">
        <v>23298</v>
      </c>
      <c r="M942" s="1049" t="s">
        <v>23299</v>
      </c>
      <c r="N942" s="1060" t="s">
        <v>19934</v>
      </c>
      <c r="O942" s="1060" t="s">
        <v>398</v>
      </c>
      <c r="P942" s="1060" t="s">
        <v>95</v>
      </c>
      <c r="Q942" s="1052"/>
      <c r="R942" s="1053"/>
    </row>
    <row r="943">
      <c r="A943" s="1046" t="s">
        <v>23300</v>
      </c>
      <c r="B943" s="1048" t="s">
        <v>23301</v>
      </c>
      <c r="C943" s="1048" t="s">
        <v>5481</v>
      </c>
      <c r="D943" s="1047" t="s">
        <v>45</v>
      </c>
      <c r="E943" s="1047" t="s">
        <v>11</v>
      </c>
      <c r="F943" s="1048" t="s">
        <v>15</v>
      </c>
      <c r="G943" s="1047" t="s">
        <v>21971</v>
      </c>
      <c r="H943" s="1047" t="s">
        <v>23249</v>
      </c>
      <c r="I943" s="1048" t="s">
        <v>19902</v>
      </c>
      <c r="J943" s="1049" t="s">
        <v>23302</v>
      </c>
      <c r="K943" s="1049" t="s">
        <v>23303</v>
      </c>
      <c r="L943" s="1049" t="s">
        <v>23304</v>
      </c>
      <c r="M943" s="1049" t="s">
        <v>23305</v>
      </c>
      <c r="N943" s="1060" t="s">
        <v>19934</v>
      </c>
      <c r="O943" s="1060" t="s">
        <v>398</v>
      </c>
      <c r="P943" s="1060" t="s">
        <v>95</v>
      </c>
      <c r="Q943" s="1052"/>
      <c r="R943" s="1053"/>
    </row>
    <row r="944">
      <c r="A944" s="1046" t="s">
        <v>23306</v>
      </c>
      <c r="B944" s="1048" t="s">
        <v>23301</v>
      </c>
      <c r="C944" s="1048" t="s">
        <v>5481</v>
      </c>
      <c r="D944" s="1047" t="s">
        <v>45</v>
      </c>
      <c r="E944" s="1047" t="s">
        <v>11</v>
      </c>
      <c r="F944" s="1048" t="s">
        <v>15</v>
      </c>
      <c r="G944" s="1047" t="s">
        <v>21971</v>
      </c>
      <c r="H944" s="1047" t="s">
        <v>23249</v>
      </c>
      <c r="I944" s="1048" t="s">
        <v>19902</v>
      </c>
      <c r="J944" s="1049" t="s">
        <v>23307</v>
      </c>
      <c r="K944" s="1049" t="s">
        <v>23308</v>
      </c>
      <c r="L944" s="1049" t="s">
        <v>23309</v>
      </c>
      <c r="M944" s="1049" t="s">
        <v>23310</v>
      </c>
      <c r="N944" s="1060" t="s">
        <v>19934</v>
      </c>
      <c r="O944" s="1060" t="s">
        <v>398</v>
      </c>
      <c r="P944" s="1060" t="s">
        <v>95</v>
      </c>
      <c r="Q944" s="1052"/>
      <c r="R944" s="1053"/>
    </row>
    <row r="945">
      <c r="A945" s="1046" t="s">
        <v>23311</v>
      </c>
      <c r="B945" s="1048" t="s">
        <v>23301</v>
      </c>
      <c r="C945" s="1048" t="s">
        <v>5481</v>
      </c>
      <c r="D945" s="1047" t="s">
        <v>45</v>
      </c>
      <c r="E945" s="1047" t="s">
        <v>12</v>
      </c>
      <c r="F945" s="1048" t="s">
        <v>15</v>
      </c>
      <c r="G945" s="1047" t="s">
        <v>21971</v>
      </c>
      <c r="H945" s="1047" t="s">
        <v>23249</v>
      </c>
      <c r="I945" s="1048" t="s">
        <v>19902</v>
      </c>
      <c r="J945" s="1049" t="s">
        <v>23312</v>
      </c>
      <c r="K945" s="1049" t="s">
        <v>23313</v>
      </c>
      <c r="L945" s="1049" t="s">
        <v>23314</v>
      </c>
      <c r="M945" s="1049" t="s">
        <v>23315</v>
      </c>
      <c r="N945" s="1060" t="s">
        <v>19934</v>
      </c>
      <c r="O945" s="1060" t="s">
        <v>398</v>
      </c>
      <c r="P945" s="1060" t="s">
        <v>95</v>
      </c>
      <c r="Q945" s="1052"/>
      <c r="R945" s="1053"/>
    </row>
    <row r="946">
      <c r="A946" s="1046" t="s">
        <v>23316</v>
      </c>
      <c r="B946" s="1048" t="s">
        <v>23301</v>
      </c>
      <c r="C946" s="1048" t="s">
        <v>5481</v>
      </c>
      <c r="D946" s="1047" t="s">
        <v>45</v>
      </c>
      <c r="E946" s="1047" t="s">
        <v>12</v>
      </c>
      <c r="F946" s="1048" t="s">
        <v>15</v>
      </c>
      <c r="G946" s="1047" t="s">
        <v>21971</v>
      </c>
      <c r="H946" s="1047" t="s">
        <v>23249</v>
      </c>
      <c r="I946" s="1048" t="s">
        <v>19902</v>
      </c>
      <c r="J946" s="1049" t="s">
        <v>23317</v>
      </c>
      <c r="K946" s="1049" t="s">
        <v>23318</v>
      </c>
      <c r="L946" s="1049" t="s">
        <v>23319</v>
      </c>
      <c r="M946" s="1049" t="s">
        <v>23320</v>
      </c>
      <c r="N946" s="1060" t="s">
        <v>19934</v>
      </c>
      <c r="O946" s="1060" t="s">
        <v>398</v>
      </c>
      <c r="P946" s="1060" t="s">
        <v>95</v>
      </c>
      <c r="Q946" s="1052"/>
      <c r="R946" s="1053"/>
    </row>
    <row r="947">
      <c r="A947" s="1046" t="s">
        <v>23321</v>
      </c>
      <c r="B947" s="1058" t="s">
        <v>23301</v>
      </c>
      <c r="C947" s="1048" t="s">
        <v>5481</v>
      </c>
      <c r="D947" s="1047" t="s">
        <v>45</v>
      </c>
      <c r="E947" s="1047" t="s">
        <v>12</v>
      </c>
      <c r="F947" s="1048" t="s">
        <v>15</v>
      </c>
      <c r="G947" s="1047" t="s">
        <v>21971</v>
      </c>
      <c r="H947" s="1047" t="s">
        <v>23249</v>
      </c>
      <c r="I947" s="1048" t="s">
        <v>19902</v>
      </c>
      <c r="J947" s="1054" t="s">
        <v>23322</v>
      </c>
      <c r="K947" s="1049" t="s">
        <v>23323</v>
      </c>
      <c r="L947" s="1069" t="s">
        <v>23324</v>
      </c>
      <c r="M947" s="1054" t="s">
        <v>23325</v>
      </c>
      <c r="N947" s="1060" t="s">
        <v>19934</v>
      </c>
      <c r="O947" s="1060" t="s">
        <v>398</v>
      </c>
      <c r="P947" s="1060" t="s">
        <v>95</v>
      </c>
      <c r="Q947" s="1052"/>
      <c r="R947" s="1053"/>
    </row>
    <row r="948">
      <c r="A948" s="1046" t="s">
        <v>23326</v>
      </c>
      <c r="B948" s="1058" t="s">
        <v>23301</v>
      </c>
      <c r="C948" s="1048" t="s">
        <v>5481</v>
      </c>
      <c r="D948" s="1047" t="s">
        <v>45</v>
      </c>
      <c r="E948" s="1047" t="s">
        <v>12</v>
      </c>
      <c r="F948" s="1048" t="s">
        <v>15</v>
      </c>
      <c r="G948" s="1047" t="s">
        <v>21971</v>
      </c>
      <c r="H948" s="1047" t="s">
        <v>23249</v>
      </c>
      <c r="I948" s="1048" t="s">
        <v>19902</v>
      </c>
      <c r="J948" s="1054" t="s">
        <v>23327</v>
      </c>
      <c r="K948" s="1049" t="s">
        <v>23328</v>
      </c>
      <c r="L948" s="1069" t="s">
        <v>23329</v>
      </c>
      <c r="M948" s="1054" t="s">
        <v>23330</v>
      </c>
      <c r="N948" s="1060" t="s">
        <v>19934</v>
      </c>
      <c r="O948" s="1060" t="s">
        <v>398</v>
      </c>
      <c r="P948" s="1060" t="s">
        <v>95</v>
      </c>
      <c r="Q948" s="1052"/>
      <c r="R948" s="1053"/>
    </row>
    <row r="949">
      <c r="A949" s="1046" t="s">
        <v>23331</v>
      </c>
      <c r="B949" s="1058" t="s">
        <v>23301</v>
      </c>
      <c r="C949" s="1058" t="s">
        <v>5481</v>
      </c>
      <c r="D949" s="1063" t="s">
        <v>45</v>
      </c>
      <c r="E949" s="1047" t="s">
        <v>12</v>
      </c>
      <c r="F949" s="1048" t="s">
        <v>15</v>
      </c>
      <c r="G949" s="1047" t="s">
        <v>21971</v>
      </c>
      <c r="H949" s="1047" t="s">
        <v>23249</v>
      </c>
      <c r="I949" s="1048" t="s">
        <v>19902</v>
      </c>
      <c r="J949" s="1054" t="s">
        <v>23332</v>
      </c>
      <c r="K949" s="1049" t="s">
        <v>23333</v>
      </c>
      <c r="L949" s="1069" t="s">
        <v>23334</v>
      </c>
      <c r="M949" s="1054" t="s">
        <v>23335</v>
      </c>
      <c r="N949" s="1060" t="s">
        <v>19934</v>
      </c>
      <c r="O949" s="1060" t="s">
        <v>398</v>
      </c>
      <c r="P949" s="1060" t="s">
        <v>95</v>
      </c>
      <c r="Q949" s="1052"/>
      <c r="R949" s="1053"/>
    </row>
    <row r="950">
      <c r="A950" s="1046" t="s">
        <v>23336</v>
      </c>
      <c r="B950" s="1058" t="s">
        <v>23301</v>
      </c>
      <c r="C950" s="1058" t="s">
        <v>5481</v>
      </c>
      <c r="D950" s="1063" t="s">
        <v>45</v>
      </c>
      <c r="E950" s="1047" t="s">
        <v>11</v>
      </c>
      <c r="F950" s="1048" t="s">
        <v>15</v>
      </c>
      <c r="G950" s="1047" t="s">
        <v>21971</v>
      </c>
      <c r="H950" s="1047" t="s">
        <v>23249</v>
      </c>
      <c r="I950" s="1048" t="s">
        <v>19902</v>
      </c>
      <c r="J950" s="1054" t="s">
        <v>23337</v>
      </c>
      <c r="K950" s="1049" t="s">
        <v>23338</v>
      </c>
      <c r="L950" s="1054" t="s">
        <v>23339</v>
      </c>
      <c r="M950" s="1054" t="s">
        <v>23340</v>
      </c>
      <c r="N950" s="1060" t="s">
        <v>19934</v>
      </c>
      <c r="O950" s="1060" t="s">
        <v>398</v>
      </c>
      <c r="P950" s="1060" t="s">
        <v>95</v>
      </c>
      <c r="Q950" s="1052"/>
      <c r="R950" s="1053"/>
    </row>
    <row r="951">
      <c r="A951" s="1046" t="s">
        <v>23341</v>
      </c>
      <c r="B951" s="1048" t="s">
        <v>21887</v>
      </c>
      <c r="C951" s="1048" t="s">
        <v>16127</v>
      </c>
      <c r="D951" s="1048" t="s">
        <v>45</v>
      </c>
      <c r="E951" s="1047" t="s">
        <v>11</v>
      </c>
      <c r="F951" s="1048" t="s">
        <v>15</v>
      </c>
      <c r="G951" s="1047" t="s">
        <v>21971</v>
      </c>
      <c r="H951" s="1047" t="s">
        <v>23249</v>
      </c>
      <c r="I951" s="1048" t="s">
        <v>19902</v>
      </c>
      <c r="J951" s="1049" t="s">
        <v>23342</v>
      </c>
      <c r="K951" s="1049" t="s">
        <v>23343</v>
      </c>
      <c r="L951" s="1049" t="s">
        <v>21922</v>
      </c>
      <c r="M951" s="1049" t="s">
        <v>23344</v>
      </c>
      <c r="N951" s="1060" t="s">
        <v>19934</v>
      </c>
      <c r="O951" s="1060" t="s">
        <v>398</v>
      </c>
      <c r="P951" s="1060" t="s">
        <v>95</v>
      </c>
      <c r="Q951" s="1052"/>
      <c r="R951" s="1053"/>
    </row>
    <row r="952">
      <c r="A952" s="1046" t="s">
        <v>23345</v>
      </c>
      <c r="B952" s="1048" t="s">
        <v>21887</v>
      </c>
      <c r="C952" s="1048" t="s">
        <v>16127</v>
      </c>
      <c r="D952" s="1048" t="s">
        <v>45</v>
      </c>
      <c r="E952" s="1047" t="s">
        <v>11</v>
      </c>
      <c r="F952" s="1048" t="s">
        <v>15</v>
      </c>
      <c r="G952" s="1047" t="s">
        <v>21971</v>
      </c>
      <c r="H952" s="1047" t="s">
        <v>23249</v>
      </c>
      <c r="I952" s="1048" t="s">
        <v>19902</v>
      </c>
      <c r="J952" s="1049" t="s">
        <v>23346</v>
      </c>
      <c r="K952" s="1049" t="s">
        <v>23347</v>
      </c>
      <c r="L952" s="1049" t="s">
        <v>21935</v>
      </c>
      <c r="M952" s="1049" t="s">
        <v>23348</v>
      </c>
      <c r="N952" s="1060" t="s">
        <v>19934</v>
      </c>
      <c r="O952" s="1060" t="s">
        <v>398</v>
      </c>
      <c r="P952" s="1060" t="s">
        <v>95</v>
      </c>
      <c r="Q952" s="1052"/>
      <c r="R952" s="1053"/>
    </row>
    <row r="953">
      <c r="A953" s="1046" t="s">
        <v>23349</v>
      </c>
      <c r="B953" s="1048" t="s">
        <v>21887</v>
      </c>
      <c r="C953" s="1048" t="s">
        <v>16127</v>
      </c>
      <c r="D953" s="1048" t="s">
        <v>45</v>
      </c>
      <c r="E953" s="1047" t="s">
        <v>11</v>
      </c>
      <c r="F953" s="1048" t="s">
        <v>15</v>
      </c>
      <c r="G953" s="1047" t="s">
        <v>21971</v>
      </c>
      <c r="H953" s="1047" t="s">
        <v>23249</v>
      </c>
      <c r="I953" s="1048" t="s">
        <v>19902</v>
      </c>
      <c r="J953" s="1049" t="s">
        <v>23350</v>
      </c>
      <c r="K953" s="1049" t="s">
        <v>23351</v>
      </c>
      <c r="L953" s="1049" t="s">
        <v>21935</v>
      </c>
      <c r="M953" s="1049" t="s">
        <v>23310</v>
      </c>
      <c r="N953" s="1060" t="s">
        <v>19907</v>
      </c>
      <c r="O953" s="1104" t="s">
        <v>398</v>
      </c>
      <c r="P953" s="1060" t="s">
        <v>95</v>
      </c>
      <c r="Q953" s="1052"/>
      <c r="R953" s="1053"/>
    </row>
    <row r="954">
      <c r="A954" s="1046" t="s">
        <v>23352</v>
      </c>
      <c r="B954" s="1048" t="s">
        <v>21887</v>
      </c>
      <c r="C954" s="1048" t="s">
        <v>16127</v>
      </c>
      <c r="D954" s="1048" t="s">
        <v>45</v>
      </c>
      <c r="E954" s="1047" t="s">
        <v>11</v>
      </c>
      <c r="F954" s="1048" t="s">
        <v>15</v>
      </c>
      <c r="G954" s="1047" t="s">
        <v>21971</v>
      </c>
      <c r="H954" s="1047" t="s">
        <v>23249</v>
      </c>
      <c r="I954" s="1048" t="s">
        <v>19902</v>
      </c>
      <c r="J954" s="1054" t="s">
        <v>23353</v>
      </c>
      <c r="K954" s="1049" t="s">
        <v>23354</v>
      </c>
      <c r="L954" s="1049" t="s">
        <v>21935</v>
      </c>
      <c r="M954" s="1054" t="s">
        <v>23355</v>
      </c>
      <c r="N954" s="1060" t="s">
        <v>19907</v>
      </c>
      <c r="O954" s="1104" t="s">
        <v>398</v>
      </c>
      <c r="P954" s="1060" t="s">
        <v>95</v>
      </c>
      <c r="Q954" s="1052"/>
      <c r="R954" s="1053"/>
    </row>
    <row r="955">
      <c r="A955" s="1046" t="s">
        <v>23356</v>
      </c>
      <c r="B955" s="1048" t="s">
        <v>21887</v>
      </c>
      <c r="C955" s="1048" t="s">
        <v>16127</v>
      </c>
      <c r="D955" s="1048" t="s">
        <v>45</v>
      </c>
      <c r="E955" s="1047" t="s">
        <v>11</v>
      </c>
      <c r="F955" s="1048" t="s">
        <v>15</v>
      </c>
      <c r="G955" s="1047" t="s">
        <v>21971</v>
      </c>
      <c r="H955" s="1047" t="s">
        <v>23249</v>
      </c>
      <c r="I955" s="1048" t="s">
        <v>19902</v>
      </c>
      <c r="J955" s="1054" t="s">
        <v>23357</v>
      </c>
      <c r="K955" s="1049" t="s">
        <v>23358</v>
      </c>
      <c r="L955" s="1054" t="s">
        <v>23359</v>
      </c>
      <c r="M955" s="1054" t="s">
        <v>23310</v>
      </c>
      <c r="N955" s="1060" t="s">
        <v>19907</v>
      </c>
      <c r="O955" s="1104" t="s">
        <v>398</v>
      </c>
      <c r="P955" s="1060" t="s">
        <v>95</v>
      </c>
      <c r="Q955" s="1052"/>
      <c r="R955" s="1053"/>
    </row>
    <row r="956">
      <c r="A956" s="1046" t="s">
        <v>23360</v>
      </c>
      <c r="B956" s="1058" t="s">
        <v>21887</v>
      </c>
      <c r="C956" s="1058" t="s">
        <v>16127</v>
      </c>
      <c r="D956" s="1058" t="s">
        <v>45</v>
      </c>
      <c r="E956" s="1047" t="s">
        <v>11</v>
      </c>
      <c r="F956" s="1048" t="s">
        <v>15</v>
      </c>
      <c r="G956" s="1047" t="s">
        <v>21971</v>
      </c>
      <c r="H956" s="1047" t="s">
        <v>23249</v>
      </c>
      <c r="I956" s="1048" t="s">
        <v>19902</v>
      </c>
      <c r="J956" s="1054" t="s">
        <v>23361</v>
      </c>
      <c r="K956" s="1049" t="s">
        <v>23362</v>
      </c>
      <c r="L956" s="1054" t="s">
        <v>21935</v>
      </c>
      <c r="M956" s="1054" t="s">
        <v>23363</v>
      </c>
      <c r="N956" s="1060" t="s">
        <v>19907</v>
      </c>
      <c r="O956" s="1104" t="s">
        <v>398</v>
      </c>
      <c r="P956" s="1060" t="s">
        <v>95</v>
      </c>
      <c r="Q956" s="1052"/>
      <c r="R956" s="1053"/>
    </row>
    <row r="957">
      <c r="A957" s="1046" t="s">
        <v>23364</v>
      </c>
      <c r="B957" s="1058" t="s">
        <v>21887</v>
      </c>
      <c r="C957" s="1058" t="s">
        <v>16127</v>
      </c>
      <c r="D957" s="1058" t="s">
        <v>45</v>
      </c>
      <c r="E957" s="1047" t="s">
        <v>11</v>
      </c>
      <c r="F957" s="1048" t="s">
        <v>15</v>
      </c>
      <c r="G957" s="1047" t="s">
        <v>21971</v>
      </c>
      <c r="H957" s="1047" t="s">
        <v>23249</v>
      </c>
      <c r="I957" s="1048" t="s">
        <v>19902</v>
      </c>
      <c r="J957" s="1054" t="s">
        <v>23365</v>
      </c>
      <c r="K957" s="1049" t="s">
        <v>23323</v>
      </c>
      <c r="L957" s="1054" t="s">
        <v>21935</v>
      </c>
      <c r="M957" s="1054" t="s">
        <v>23366</v>
      </c>
      <c r="N957" s="1060" t="s">
        <v>19907</v>
      </c>
      <c r="O957" s="1104" t="s">
        <v>398</v>
      </c>
      <c r="P957" s="1060" t="s">
        <v>95</v>
      </c>
      <c r="Q957" s="1052"/>
      <c r="R957" s="1053"/>
    </row>
    <row r="958">
      <c r="A958" s="1046" t="s">
        <v>23367</v>
      </c>
      <c r="B958" s="1048" t="s">
        <v>21887</v>
      </c>
      <c r="C958" s="1048" t="s">
        <v>16127</v>
      </c>
      <c r="D958" s="1048" t="s">
        <v>45</v>
      </c>
      <c r="E958" s="1047" t="s">
        <v>11</v>
      </c>
      <c r="F958" s="1048" t="s">
        <v>15</v>
      </c>
      <c r="G958" s="1047" t="s">
        <v>21971</v>
      </c>
      <c r="H958" s="1047" t="s">
        <v>23249</v>
      </c>
      <c r="I958" s="1048" t="s">
        <v>19902</v>
      </c>
      <c r="J958" s="1049" t="s">
        <v>23368</v>
      </c>
      <c r="K958" s="1049" t="s">
        <v>23369</v>
      </c>
      <c r="L958" s="1049" t="s">
        <v>21935</v>
      </c>
      <c r="M958" s="1049" t="s">
        <v>23370</v>
      </c>
      <c r="N958" s="1060" t="s">
        <v>19907</v>
      </c>
      <c r="O958" s="1104" t="s">
        <v>398</v>
      </c>
      <c r="P958" s="1060" t="s">
        <v>95</v>
      </c>
      <c r="Q958" s="1052"/>
      <c r="R958" s="1053"/>
    </row>
    <row r="959">
      <c r="A959" s="1046" t="s">
        <v>23371</v>
      </c>
      <c r="B959" s="1048" t="s">
        <v>21887</v>
      </c>
      <c r="C959" s="1048" t="s">
        <v>16127</v>
      </c>
      <c r="D959" s="1048" t="s">
        <v>45</v>
      </c>
      <c r="E959" s="1047" t="s">
        <v>11</v>
      </c>
      <c r="F959" s="1048" t="s">
        <v>15</v>
      </c>
      <c r="G959" s="1047" t="s">
        <v>21971</v>
      </c>
      <c r="H959" s="1047" t="s">
        <v>23249</v>
      </c>
      <c r="I959" s="1048" t="s">
        <v>19902</v>
      </c>
      <c r="J959" s="1049" t="s">
        <v>23372</v>
      </c>
      <c r="K959" s="1049" t="s">
        <v>23273</v>
      </c>
      <c r="L959" s="1049" t="s">
        <v>23373</v>
      </c>
      <c r="M959" s="1049" t="s">
        <v>23275</v>
      </c>
      <c r="N959" s="1060" t="s">
        <v>19907</v>
      </c>
      <c r="O959" s="1060" t="s">
        <v>398</v>
      </c>
      <c r="P959" s="1060" t="s">
        <v>95</v>
      </c>
      <c r="Q959" s="1052"/>
      <c r="R959" s="1053"/>
    </row>
    <row r="960">
      <c r="A960" s="1046" t="s">
        <v>23374</v>
      </c>
      <c r="B960" s="1048" t="s">
        <v>21887</v>
      </c>
      <c r="C960" s="1048" t="s">
        <v>16127</v>
      </c>
      <c r="D960" s="1048" t="s">
        <v>45</v>
      </c>
      <c r="E960" s="1047" t="s">
        <v>11</v>
      </c>
      <c r="F960" s="1048" t="s">
        <v>15</v>
      </c>
      <c r="G960" s="1047" t="s">
        <v>21971</v>
      </c>
      <c r="H960" s="1047" t="s">
        <v>23249</v>
      </c>
      <c r="I960" s="1048" t="s">
        <v>19902</v>
      </c>
      <c r="J960" s="1049" t="s">
        <v>23375</v>
      </c>
      <c r="K960" s="1049" t="s">
        <v>23281</v>
      </c>
      <c r="L960" s="1049" t="s">
        <v>23376</v>
      </c>
      <c r="M960" s="1049" t="s">
        <v>23283</v>
      </c>
      <c r="N960" s="1060" t="s">
        <v>19907</v>
      </c>
      <c r="O960" s="1060" t="s">
        <v>398</v>
      </c>
      <c r="P960" s="1060" t="s">
        <v>95</v>
      </c>
      <c r="Q960" s="1052"/>
      <c r="R960" s="1053"/>
    </row>
    <row r="961">
      <c r="A961" s="1046" t="s">
        <v>23377</v>
      </c>
      <c r="B961" s="1048" t="s">
        <v>21887</v>
      </c>
      <c r="C961" s="1048" t="s">
        <v>16127</v>
      </c>
      <c r="D961" s="1048" t="s">
        <v>45</v>
      </c>
      <c r="E961" s="1047" t="s">
        <v>11</v>
      </c>
      <c r="F961" s="1048" t="s">
        <v>15</v>
      </c>
      <c r="G961" s="1047" t="s">
        <v>21971</v>
      </c>
      <c r="H961" s="1047" t="s">
        <v>23249</v>
      </c>
      <c r="I961" s="1048" t="s">
        <v>19902</v>
      </c>
      <c r="J961" s="1054" t="s">
        <v>23378</v>
      </c>
      <c r="K961" s="1049" t="s">
        <v>23379</v>
      </c>
      <c r="L961" s="1049" t="s">
        <v>23380</v>
      </c>
      <c r="M961" s="1049" t="s">
        <v>23381</v>
      </c>
      <c r="N961" s="1060" t="s">
        <v>19907</v>
      </c>
      <c r="O961" s="1060" t="s">
        <v>398</v>
      </c>
      <c r="P961" s="1060" t="s">
        <v>95</v>
      </c>
      <c r="Q961" s="1052"/>
      <c r="R961" s="1053"/>
    </row>
    <row r="962">
      <c r="A962" s="1046" t="s">
        <v>23382</v>
      </c>
      <c r="B962" s="1048" t="s">
        <v>21887</v>
      </c>
      <c r="C962" s="1048" t="s">
        <v>16127</v>
      </c>
      <c r="D962" s="1048" t="s">
        <v>45</v>
      </c>
      <c r="E962" s="1047" t="s">
        <v>11</v>
      </c>
      <c r="F962" s="1048" t="s">
        <v>15</v>
      </c>
      <c r="G962" s="1047" t="s">
        <v>21971</v>
      </c>
      <c r="H962" s="1047" t="s">
        <v>23249</v>
      </c>
      <c r="I962" s="1048" t="s">
        <v>19902</v>
      </c>
      <c r="J962" s="1049" t="s">
        <v>23383</v>
      </c>
      <c r="K962" s="1049" t="s">
        <v>23384</v>
      </c>
      <c r="L962" s="1049" t="s">
        <v>23385</v>
      </c>
      <c r="M962" s="1049" t="s">
        <v>23386</v>
      </c>
      <c r="N962" s="1060" t="s">
        <v>19907</v>
      </c>
      <c r="O962" s="1060" t="s">
        <v>398</v>
      </c>
      <c r="P962" s="1060" t="s">
        <v>95</v>
      </c>
      <c r="Q962" s="1052"/>
      <c r="R962" s="1053"/>
    </row>
    <row r="963">
      <c r="A963" s="1046" t="s">
        <v>23387</v>
      </c>
      <c r="B963" s="1048" t="s">
        <v>21887</v>
      </c>
      <c r="C963" s="1048" t="s">
        <v>16127</v>
      </c>
      <c r="D963" s="1048" t="s">
        <v>45</v>
      </c>
      <c r="E963" s="1047" t="s">
        <v>11</v>
      </c>
      <c r="F963" s="1048" t="s">
        <v>15</v>
      </c>
      <c r="G963" s="1047" t="s">
        <v>21971</v>
      </c>
      <c r="H963" s="1047" t="s">
        <v>23249</v>
      </c>
      <c r="I963" s="1048" t="s">
        <v>19902</v>
      </c>
      <c r="J963" s="1049" t="s">
        <v>23388</v>
      </c>
      <c r="K963" s="1049" t="s">
        <v>23389</v>
      </c>
      <c r="L963" s="1049" t="s">
        <v>23390</v>
      </c>
      <c r="M963" s="1049" t="s">
        <v>23299</v>
      </c>
      <c r="N963" s="1060" t="s">
        <v>19907</v>
      </c>
      <c r="O963" s="1060" t="s">
        <v>398</v>
      </c>
      <c r="P963" s="1060" t="s">
        <v>95</v>
      </c>
      <c r="Q963" s="1052"/>
      <c r="R963" s="1053"/>
    </row>
    <row r="964">
      <c r="A964" s="1046" t="s">
        <v>23391</v>
      </c>
      <c r="B964" s="1048" t="s">
        <v>21887</v>
      </c>
      <c r="C964" s="1048" t="s">
        <v>16127</v>
      </c>
      <c r="D964" s="1048" t="s">
        <v>45</v>
      </c>
      <c r="E964" s="1047" t="s">
        <v>11</v>
      </c>
      <c r="F964" s="1048" t="s">
        <v>15</v>
      </c>
      <c r="G964" s="1047" t="s">
        <v>21971</v>
      </c>
      <c r="H964" s="1047" t="s">
        <v>23249</v>
      </c>
      <c r="I964" s="1048" t="s">
        <v>19902</v>
      </c>
      <c r="J964" s="1049" t="s">
        <v>23392</v>
      </c>
      <c r="K964" s="1049" t="s">
        <v>23313</v>
      </c>
      <c r="L964" s="1049" t="s">
        <v>23393</v>
      </c>
      <c r="M964" s="1049" t="s">
        <v>23315</v>
      </c>
      <c r="N964" s="1060" t="s">
        <v>19907</v>
      </c>
      <c r="O964" s="1060" t="s">
        <v>398</v>
      </c>
      <c r="P964" s="1060" t="s">
        <v>95</v>
      </c>
      <c r="Q964" s="1052"/>
      <c r="R964" s="1053"/>
    </row>
    <row r="965">
      <c r="A965" s="1046" t="s">
        <v>23394</v>
      </c>
      <c r="B965" s="1058" t="s">
        <v>21887</v>
      </c>
      <c r="C965" s="1058" t="s">
        <v>16127</v>
      </c>
      <c r="D965" s="1058" t="s">
        <v>45</v>
      </c>
      <c r="E965" s="1047" t="s">
        <v>11</v>
      </c>
      <c r="F965" s="1048" t="s">
        <v>15</v>
      </c>
      <c r="G965" s="1047" t="s">
        <v>21971</v>
      </c>
      <c r="H965" s="1047" t="s">
        <v>23249</v>
      </c>
      <c r="I965" s="1048" t="s">
        <v>19902</v>
      </c>
      <c r="J965" s="1054" t="s">
        <v>23395</v>
      </c>
      <c r="K965" s="1049" t="s">
        <v>23318</v>
      </c>
      <c r="L965" s="1054" t="s">
        <v>23396</v>
      </c>
      <c r="M965" s="1054" t="s">
        <v>23320</v>
      </c>
      <c r="N965" s="1060" t="s">
        <v>19907</v>
      </c>
      <c r="O965" s="1060" t="s">
        <v>398</v>
      </c>
      <c r="P965" s="1060" t="s">
        <v>95</v>
      </c>
      <c r="Q965" s="1052"/>
      <c r="R965" s="1053"/>
    </row>
    <row r="966">
      <c r="A966" s="1046" t="s">
        <v>23397</v>
      </c>
      <c r="B966" s="1058" t="s">
        <v>21887</v>
      </c>
      <c r="C966" s="1058" t="s">
        <v>16127</v>
      </c>
      <c r="D966" s="1058" t="s">
        <v>45</v>
      </c>
      <c r="E966" s="1047" t="s">
        <v>11</v>
      </c>
      <c r="F966" s="1048" t="s">
        <v>15</v>
      </c>
      <c r="G966" s="1047" t="s">
        <v>21971</v>
      </c>
      <c r="H966" s="1047" t="s">
        <v>23249</v>
      </c>
      <c r="I966" s="1048" t="s">
        <v>19902</v>
      </c>
      <c r="J966" s="1054" t="s">
        <v>23398</v>
      </c>
      <c r="K966" s="1049" t="s">
        <v>23323</v>
      </c>
      <c r="L966" s="1106" t="s">
        <v>23399</v>
      </c>
      <c r="M966" s="1054" t="s">
        <v>23325</v>
      </c>
      <c r="N966" s="1060" t="s">
        <v>19907</v>
      </c>
      <c r="O966" s="1060" t="s">
        <v>398</v>
      </c>
      <c r="P966" s="1060" t="s">
        <v>95</v>
      </c>
      <c r="Q966" s="1052"/>
      <c r="R966" s="1053"/>
    </row>
    <row r="967">
      <c r="A967" s="1046" t="s">
        <v>23400</v>
      </c>
      <c r="B967" s="1048" t="s">
        <v>21887</v>
      </c>
      <c r="C967" s="1048" t="s">
        <v>16127</v>
      </c>
      <c r="D967" s="1048" t="s">
        <v>45</v>
      </c>
      <c r="E967" s="1047" t="s">
        <v>11</v>
      </c>
      <c r="F967" s="1048" t="s">
        <v>15</v>
      </c>
      <c r="G967" s="1047" t="s">
        <v>21971</v>
      </c>
      <c r="H967" s="1047" t="s">
        <v>23249</v>
      </c>
      <c r="I967" s="1048" t="s">
        <v>19902</v>
      </c>
      <c r="J967" s="1054" t="s">
        <v>23401</v>
      </c>
      <c r="K967" s="1049" t="s">
        <v>23402</v>
      </c>
      <c r="L967" s="1069" t="s">
        <v>23393</v>
      </c>
      <c r="M967" s="1054" t="s">
        <v>23403</v>
      </c>
      <c r="N967" s="1060" t="s">
        <v>19907</v>
      </c>
      <c r="O967" s="1060" t="s">
        <v>398</v>
      </c>
      <c r="P967" s="1060" t="s">
        <v>95</v>
      </c>
      <c r="Q967" s="1052"/>
      <c r="R967" s="1053"/>
    </row>
    <row r="968">
      <c r="A968" s="1046" t="s">
        <v>23404</v>
      </c>
      <c r="B968" s="1048" t="s">
        <v>21887</v>
      </c>
      <c r="C968" s="1048" t="s">
        <v>16127</v>
      </c>
      <c r="D968" s="1048" t="s">
        <v>45</v>
      </c>
      <c r="E968" s="1047" t="s">
        <v>11</v>
      </c>
      <c r="F968" s="1048" t="s">
        <v>15</v>
      </c>
      <c r="G968" s="1047" t="s">
        <v>21971</v>
      </c>
      <c r="H968" s="1047" t="s">
        <v>23249</v>
      </c>
      <c r="I968" s="1048" t="s">
        <v>19902</v>
      </c>
      <c r="J968" s="1054" t="s">
        <v>23405</v>
      </c>
      <c r="K968" s="1049" t="s">
        <v>23406</v>
      </c>
      <c r="L968" s="1069" t="s">
        <v>23407</v>
      </c>
      <c r="M968" s="1054" t="s">
        <v>23335</v>
      </c>
      <c r="N968" s="1060" t="s">
        <v>19907</v>
      </c>
      <c r="O968" s="1060" t="s">
        <v>398</v>
      </c>
      <c r="P968" s="1060" t="s">
        <v>95</v>
      </c>
      <c r="Q968" s="1052"/>
      <c r="R968" s="1053"/>
    </row>
    <row r="969">
      <c r="A969" s="1046" t="s">
        <v>23408</v>
      </c>
      <c r="B969" s="1048" t="s">
        <v>21887</v>
      </c>
      <c r="C969" s="1048" t="s">
        <v>16127</v>
      </c>
      <c r="D969" s="1048" t="s">
        <v>45</v>
      </c>
      <c r="E969" s="1047" t="s">
        <v>11</v>
      </c>
      <c r="F969" s="1048" t="s">
        <v>15</v>
      </c>
      <c r="G969" s="1047" t="s">
        <v>21971</v>
      </c>
      <c r="H969" s="1047" t="s">
        <v>23249</v>
      </c>
      <c r="I969" s="1048" t="s">
        <v>19902</v>
      </c>
      <c r="J969" s="1054" t="s">
        <v>23409</v>
      </c>
      <c r="K969" s="1049" t="s">
        <v>23338</v>
      </c>
      <c r="L969" s="1054" t="s">
        <v>23410</v>
      </c>
      <c r="M969" s="1054" t="s">
        <v>23340</v>
      </c>
      <c r="N969" s="1060" t="s">
        <v>19907</v>
      </c>
      <c r="O969" s="1060" t="s">
        <v>398</v>
      </c>
      <c r="P969" s="1060" t="s">
        <v>95</v>
      </c>
      <c r="Q969" s="1052"/>
      <c r="R969" s="1053"/>
    </row>
    <row r="970">
      <c r="A970" s="1046" t="s">
        <v>23411</v>
      </c>
      <c r="B970" s="1048" t="s">
        <v>21887</v>
      </c>
      <c r="C970" s="1048" t="s">
        <v>16127</v>
      </c>
      <c r="D970" s="1048" t="s">
        <v>45</v>
      </c>
      <c r="E970" s="1047" t="s">
        <v>11</v>
      </c>
      <c r="F970" s="1048" t="s">
        <v>15</v>
      </c>
      <c r="G970" s="1047" t="s">
        <v>21971</v>
      </c>
      <c r="H970" s="1047" t="s">
        <v>23249</v>
      </c>
      <c r="I970" s="1048" t="s">
        <v>19902</v>
      </c>
      <c r="J970" s="1049" t="s">
        <v>22423</v>
      </c>
      <c r="K970" s="1049" t="s">
        <v>23412</v>
      </c>
      <c r="L970" s="1049" t="s">
        <v>23413</v>
      </c>
      <c r="M970" s="1049" t="s">
        <v>23414</v>
      </c>
      <c r="N970" s="1060" t="s">
        <v>19907</v>
      </c>
      <c r="O970" s="1060" t="s">
        <v>398</v>
      </c>
      <c r="P970" s="1060" t="s">
        <v>95</v>
      </c>
      <c r="Q970" s="1052"/>
      <c r="R970" s="1053"/>
    </row>
    <row r="971">
      <c r="A971" s="1046" t="s">
        <v>23415</v>
      </c>
      <c r="B971" s="1048" t="s">
        <v>21887</v>
      </c>
      <c r="C971" s="1048" t="s">
        <v>16127</v>
      </c>
      <c r="D971" s="1048" t="s">
        <v>45</v>
      </c>
      <c r="E971" s="1047" t="s">
        <v>11</v>
      </c>
      <c r="F971" s="1048" t="s">
        <v>15</v>
      </c>
      <c r="G971" s="1047" t="s">
        <v>21971</v>
      </c>
      <c r="H971" s="1047" t="s">
        <v>23249</v>
      </c>
      <c r="I971" s="1048" t="s">
        <v>19902</v>
      </c>
      <c r="J971" s="1069" t="s">
        <v>23416</v>
      </c>
      <c r="K971" s="1049" t="s">
        <v>23417</v>
      </c>
      <c r="L971" s="1049" t="s">
        <v>23418</v>
      </c>
      <c r="M971" s="1049" t="s">
        <v>23419</v>
      </c>
      <c r="N971" s="1060" t="s">
        <v>19907</v>
      </c>
      <c r="O971" s="1060" t="s">
        <v>398</v>
      </c>
      <c r="P971" s="1060" t="s">
        <v>95</v>
      </c>
      <c r="Q971" s="1052"/>
      <c r="R971" s="1053"/>
    </row>
    <row r="972">
      <c r="A972" s="1046" t="s">
        <v>23420</v>
      </c>
      <c r="B972" s="1047" t="s">
        <v>407</v>
      </c>
      <c r="C972" s="1058" t="s">
        <v>183</v>
      </c>
      <c r="D972" s="1048" t="s">
        <v>45</v>
      </c>
      <c r="E972" s="1047" t="s">
        <v>11</v>
      </c>
      <c r="F972" s="1048" t="s">
        <v>15</v>
      </c>
      <c r="G972" s="1047" t="s">
        <v>21971</v>
      </c>
      <c r="H972" s="1047" t="s">
        <v>23421</v>
      </c>
      <c r="I972" s="1048" t="s">
        <v>20428</v>
      </c>
      <c r="J972" s="1049" t="s">
        <v>23422</v>
      </c>
      <c r="K972" s="1049" t="s">
        <v>23423</v>
      </c>
      <c r="L972" s="1049" t="s">
        <v>23424</v>
      </c>
      <c r="M972" s="1092" t="s">
        <v>23425</v>
      </c>
      <c r="N972" s="1060" t="s">
        <v>19907</v>
      </c>
      <c r="O972" s="1060" t="s">
        <v>398</v>
      </c>
      <c r="P972" s="1060" t="s">
        <v>95</v>
      </c>
      <c r="Q972" s="1052"/>
      <c r="R972" s="1053"/>
    </row>
    <row r="973">
      <c r="A973" s="1046" t="s">
        <v>23426</v>
      </c>
      <c r="B973" s="1047" t="s">
        <v>407</v>
      </c>
      <c r="C973" s="1058" t="s">
        <v>183</v>
      </c>
      <c r="D973" s="1048" t="s">
        <v>45</v>
      </c>
      <c r="E973" s="1047" t="s">
        <v>11</v>
      </c>
      <c r="F973" s="1048" t="s">
        <v>15</v>
      </c>
      <c r="G973" s="1047" t="s">
        <v>21971</v>
      </c>
      <c r="H973" s="1047" t="s">
        <v>23421</v>
      </c>
      <c r="I973" s="1048" t="s">
        <v>20428</v>
      </c>
      <c r="J973" s="1049" t="s">
        <v>23422</v>
      </c>
      <c r="K973" s="1049" t="s">
        <v>23427</v>
      </c>
      <c r="L973" s="1049" t="s">
        <v>23428</v>
      </c>
      <c r="M973" s="1049" t="s">
        <v>23429</v>
      </c>
      <c r="N973" s="1060" t="s">
        <v>19907</v>
      </c>
      <c r="O973" s="1060" t="s">
        <v>398</v>
      </c>
      <c r="P973" s="1060" t="s">
        <v>95</v>
      </c>
      <c r="Q973" s="1052"/>
      <c r="R973" s="1053"/>
    </row>
    <row r="974">
      <c r="A974" s="1046" t="s">
        <v>23430</v>
      </c>
      <c r="B974" s="1047" t="s">
        <v>407</v>
      </c>
      <c r="C974" s="1058" t="s">
        <v>183</v>
      </c>
      <c r="D974" s="1048" t="s">
        <v>45</v>
      </c>
      <c r="E974" s="1047" t="s">
        <v>11</v>
      </c>
      <c r="F974" s="1048" t="s">
        <v>15</v>
      </c>
      <c r="G974" s="1047" t="s">
        <v>21971</v>
      </c>
      <c r="H974" s="1047" t="s">
        <v>23421</v>
      </c>
      <c r="I974" s="1048" t="s">
        <v>20428</v>
      </c>
      <c r="J974" s="1049" t="s">
        <v>23422</v>
      </c>
      <c r="K974" s="1049" t="s">
        <v>23431</v>
      </c>
      <c r="L974" s="1049" t="s">
        <v>23432</v>
      </c>
      <c r="M974" s="1049" t="s">
        <v>23433</v>
      </c>
      <c r="N974" s="1060" t="s">
        <v>19907</v>
      </c>
      <c r="O974" s="1060" t="s">
        <v>398</v>
      </c>
      <c r="P974" s="1060" t="s">
        <v>95</v>
      </c>
      <c r="Q974" s="1052"/>
      <c r="R974" s="1053"/>
    </row>
    <row r="975">
      <c r="A975" s="1046" t="s">
        <v>23434</v>
      </c>
      <c r="B975" s="1047" t="s">
        <v>407</v>
      </c>
      <c r="C975" s="1058" t="s">
        <v>183</v>
      </c>
      <c r="D975" s="1048" t="s">
        <v>45</v>
      </c>
      <c r="E975" s="1047" t="s">
        <v>11</v>
      </c>
      <c r="F975" s="1048" t="s">
        <v>15</v>
      </c>
      <c r="G975" s="1047" t="s">
        <v>21971</v>
      </c>
      <c r="H975" s="1047" t="s">
        <v>23421</v>
      </c>
      <c r="I975" s="1048" t="s">
        <v>20428</v>
      </c>
      <c r="J975" s="1049" t="s">
        <v>23422</v>
      </c>
      <c r="K975" s="1049" t="s">
        <v>23435</v>
      </c>
      <c r="L975" s="1049" t="s">
        <v>23436</v>
      </c>
      <c r="M975" s="1049" t="s">
        <v>23437</v>
      </c>
      <c r="N975" s="1060" t="s">
        <v>19907</v>
      </c>
      <c r="O975" s="1060" t="s">
        <v>398</v>
      </c>
      <c r="P975" s="1060" t="s">
        <v>95</v>
      </c>
      <c r="Q975" s="1052"/>
      <c r="R975" s="1053"/>
    </row>
    <row r="976">
      <c r="A976" s="1046" t="s">
        <v>23438</v>
      </c>
      <c r="B976" s="1047" t="s">
        <v>407</v>
      </c>
      <c r="C976" s="1058" t="s">
        <v>183</v>
      </c>
      <c r="D976" s="1048" t="s">
        <v>45</v>
      </c>
      <c r="E976" s="1047" t="s">
        <v>11</v>
      </c>
      <c r="F976" s="1048" t="s">
        <v>15</v>
      </c>
      <c r="G976" s="1047" t="s">
        <v>21971</v>
      </c>
      <c r="H976" s="1047" t="s">
        <v>23421</v>
      </c>
      <c r="I976" s="1048" t="s">
        <v>20428</v>
      </c>
      <c r="J976" s="1049" t="s">
        <v>23422</v>
      </c>
      <c r="K976" s="1049" t="s">
        <v>23439</v>
      </c>
      <c r="L976" s="1049" t="s">
        <v>23440</v>
      </c>
      <c r="M976" s="1049" t="s">
        <v>23441</v>
      </c>
      <c r="N976" s="1060" t="s">
        <v>19907</v>
      </c>
      <c r="O976" s="1060" t="s">
        <v>398</v>
      </c>
      <c r="P976" s="1060" t="s">
        <v>95</v>
      </c>
      <c r="Q976" s="1052"/>
      <c r="R976" s="1053"/>
    </row>
    <row r="977">
      <c r="A977" s="1046" t="s">
        <v>23442</v>
      </c>
      <c r="B977" s="1047" t="s">
        <v>407</v>
      </c>
      <c r="C977" s="1058" t="s">
        <v>183</v>
      </c>
      <c r="D977" s="1048" t="s">
        <v>45</v>
      </c>
      <c r="E977" s="1047" t="s">
        <v>11</v>
      </c>
      <c r="F977" s="1048" t="s">
        <v>15</v>
      </c>
      <c r="G977" s="1047" t="s">
        <v>21971</v>
      </c>
      <c r="H977" s="1047" t="s">
        <v>23421</v>
      </c>
      <c r="I977" s="1048" t="s">
        <v>20428</v>
      </c>
      <c r="J977" s="1049" t="s">
        <v>23443</v>
      </c>
      <c r="K977" s="1049" t="s">
        <v>23444</v>
      </c>
      <c r="L977" s="1049" t="s">
        <v>23445</v>
      </c>
      <c r="M977" s="1049" t="s">
        <v>23446</v>
      </c>
      <c r="N977" s="1060" t="s">
        <v>19907</v>
      </c>
      <c r="O977" s="1060" t="s">
        <v>398</v>
      </c>
      <c r="P977" s="1060" t="s">
        <v>95</v>
      </c>
      <c r="Q977" s="1052"/>
      <c r="R977" s="1053"/>
    </row>
    <row r="978">
      <c r="A978" s="1046" t="s">
        <v>23447</v>
      </c>
      <c r="B978" s="1047" t="s">
        <v>407</v>
      </c>
      <c r="C978" s="1058" t="s">
        <v>183</v>
      </c>
      <c r="D978" s="1048" t="s">
        <v>45</v>
      </c>
      <c r="E978" s="1047" t="s">
        <v>11</v>
      </c>
      <c r="F978" s="1048" t="s">
        <v>15</v>
      </c>
      <c r="G978" s="1047" t="s">
        <v>21971</v>
      </c>
      <c r="H978" s="1047" t="s">
        <v>23421</v>
      </c>
      <c r="I978" s="1048" t="s">
        <v>20428</v>
      </c>
      <c r="J978" s="1049" t="s">
        <v>23448</v>
      </c>
      <c r="K978" s="1049" t="s">
        <v>23449</v>
      </c>
      <c r="L978" s="1049" t="s">
        <v>23450</v>
      </c>
      <c r="M978" s="1049" t="s">
        <v>23451</v>
      </c>
      <c r="N978" s="1060" t="s">
        <v>19907</v>
      </c>
      <c r="O978" s="1060" t="s">
        <v>398</v>
      </c>
      <c r="P978" s="1060" t="s">
        <v>95</v>
      </c>
      <c r="Q978" s="1052"/>
      <c r="R978" s="1053"/>
    </row>
    <row r="979">
      <c r="A979" s="1046" t="s">
        <v>23452</v>
      </c>
      <c r="B979" s="1047" t="s">
        <v>407</v>
      </c>
      <c r="C979" s="1058" t="s">
        <v>183</v>
      </c>
      <c r="D979" s="1048" t="s">
        <v>45</v>
      </c>
      <c r="E979" s="1047" t="s">
        <v>11</v>
      </c>
      <c r="F979" s="1048" t="s">
        <v>15</v>
      </c>
      <c r="G979" s="1047" t="s">
        <v>21971</v>
      </c>
      <c r="H979" s="1047" t="s">
        <v>23421</v>
      </c>
      <c r="I979" s="1048" t="s">
        <v>20428</v>
      </c>
      <c r="J979" s="1049" t="s">
        <v>23422</v>
      </c>
      <c r="K979" s="1049" t="s">
        <v>23453</v>
      </c>
      <c r="L979" s="1049" t="s">
        <v>23454</v>
      </c>
      <c r="M979" s="1049" t="s">
        <v>23455</v>
      </c>
      <c r="N979" s="1060" t="s">
        <v>19907</v>
      </c>
      <c r="O979" s="1060" t="s">
        <v>398</v>
      </c>
      <c r="P979" s="1060" t="s">
        <v>95</v>
      </c>
      <c r="Q979" s="1052"/>
      <c r="R979" s="1053"/>
    </row>
    <row r="980">
      <c r="A980" s="1046" t="s">
        <v>23456</v>
      </c>
      <c r="B980" s="1047" t="s">
        <v>407</v>
      </c>
      <c r="C980" s="1058" t="s">
        <v>183</v>
      </c>
      <c r="D980" s="1048" t="s">
        <v>45</v>
      </c>
      <c r="E980" s="1047" t="s">
        <v>11</v>
      </c>
      <c r="F980" s="1048" t="s">
        <v>15</v>
      </c>
      <c r="G980" s="1047" t="s">
        <v>21971</v>
      </c>
      <c r="H980" s="1047" t="s">
        <v>23421</v>
      </c>
      <c r="I980" s="1048" t="s">
        <v>20428</v>
      </c>
      <c r="J980" s="1049" t="s">
        <v>23422</v>
      </c>
      <c r="K980" s="1049" t="s">
        <v>23457</v>
      </c>
      <c r="L980" s="1049" t="s">
        <v>23458</v>
      </c>
      <c r="M980" s="1049" t="s">
        <v>23459</v>
      </c>
      <c r="N980" s="1060" t="s">
        <v>19907</v>
      </c>
      <c r="O980" s="1060" t="s">
        <v>398</v>
      </c>
      <c r="P980" s="1060" t="s">
        <v>95</v>
      </c>
      <c r="Q980" s="1052"/>
      <c r="R980" s="1053"/>
    </row>
    <row r="981">
      <c r="A981" s="1046" t="s">
        <v>23460</v>
      </c>
      <c r="B981" s="1047" t="s">
        <v>23461</v>
      </c>
      <c r="C981" s="1058" t="s">
        <v>183</v>
      </c>
      <c r="D981" s="1048" t="s">
        <v>45</v>
      </c>
      <c r="E981" s="1047" t="s">
        <v>11</v>
      </c>
      <c r="F981" s="1048" t="s">
        <v>15</v>
      </c>
      <c r="G981" s="1047" t="s">
        <v>21971</v>
      </c>
      <c r="H981" s="1047" t="s">
        <v>23421</v>
      </c>
      <c r="I981" s="1048" t="s">
        <v>20428</v>
      </c>
      <c r="J981" s="1049" t="s">
        <v>23462</v>
      </c>
      <c r="K981" s="1049" t="s">
        <v>23463</v>
      </c>
      <c r="L981" s="1049" t="s">
        <v>23464</v>
      </c>
      <c r="M981" s="1049" t="s">
        <v>23465</v>
      </c>
      <c r="N981" s="1060" t="s">
        <v>19907</v>
      </c>
      <c r="O981" s="1060" t="s">
        <v>398</v>
      </c>
      <c r="P981" s="1060" t="s">
        <v>95</v>
      </c>
      <c r="Q981" s="1052"/>
      <c r="R981" s="1053"/>
    </row>
    <row r="982">
      <c r="A982" s="1046" t="s">
        <v>23466</v>
      </c>
      <c r="B982" s="1047" t="s">
        <v>407</v>
      </c>
      <c r="C982" s="1058" t="s">
        <v>183</v>
      </c>
      <c r="D982" s="1048" t="s">
        <v>45</v>
      </c>
      <c r="E982" s="1047" t="s">
        <v>11</v>
      </c>
      <c r="F982" s="1048" t="s">
        <v>15</v>
      </c>
      <c r="G982" s="1047" t="s">
        <v>21971</v>
      </c>
      <c r="H982" s="1047" t="s">
        <v>23421</v>
      </c>
      <c r="I982" s="1048" t="s">
        <v>20428</v>
      </c>
      <c r="J982" s="1049" t="s">
        <v>23467</v>
      </c>
      <c r="K982" s="1049" t="s">
        <v>23468</v>
      </c>
      <c r="L982" s="1049" t="s">
        <v>23469</v>
      </c>
      <c r="M982" s="1049" t="s">
        <v>23470</v>
      </c>
      <c r="N982" s="1060" t="s">
        <v>19907</v>
      </c>
      <c r="O982" s="1060" t="s">
        <v>398</v>
      </c>
      <c r="P982" s="1060" t="s">
        <v>95</v>
      </c>
      <c r="Q982" s="1052"/>
      <c r="R982" s="1053"/>
    </row>
    <row r="983">
      <c r="A983" s="1046" t="s">
        <v>23471</v>
      </c>
      <c r="B983" s="1047" t="s">
        <v>409</v>
      </c>
      <c r="C983" s="1058" t="s">
        <v>183</v>
      </c>
      <c r="D983" s="1048" t="s">
        <v>45</v>
      </c>
      <c r="E983" s="1047" t="s">
        <v>11</v>
      </c>
      <c r="F983" s="1048" t="s">
        <v>15</v>
      </c>
      <c r="G983" s="1047" t="s">
        <v>21971</v>
      </c>
      <c r="H983" s="1047" t="s">
        <v>23421</v>
      </c>
      <c r="I983" s="1048" t="s">
        <v>20428</v>
      </c>
      <c r="J983" s="1049" t="s">
        <v>23472</v>
      </c>
      <c r="K983" s="1049" t="s">
        <v>23473</v>
      </c>
      <c r="L983" s="1049" t="s">
        <v>23474</v>
      </c>
      <c r="M983" s="1049" t="s">
        <v>23475</v>
      </c>
      <c r="N983" s="1060" t="s">
        <v>19907</v>
      </c>
      <c r="O983" s="1060" t="s">
        <v>398</v>
      </c>
      <c r="P983" s="1060" t="s">
        <v>95</v>
      </c>
      <c r="Q983" s="1052"/>
      <c r="R983" s="1053"/>
    </row>
    <row r="984">
      <c r="A984" s="1046" t="s">
        <v>23476</v>
      </c>
      <c r="B984" s="1047" t="s">
        <v>409</v>
      </c>
      <c r="C984" s="1058" t="s">
        <v>183</v>
      </c>
      <c r="D984" s="1048" t="s">
        <v>45</v>
      </c>
      <c r="E984" s="1047" t="s">
        <v>11</v>
      </c>
      <c r="F984" s="1048" t="s">
        <v>15</v>
      </c>
      <c r="G984" s="1047" t="s">
        <v>21971</v>
      </c>
      <c r="H984" s="1047" t="s">
        <v>23421</v>
      </c>
      <c r="I984" s="1048" t="s">
        <v>20428</v>
      </c>
      <c r="J984" s="1049" t="s">
        <v>23477</v>
      </c>
      <c r="K984" s="1049" t="s">
        <v>23478</v>
      </c>
      <c r="L984" s="1049" t="s">
        <v>23479</v>
      </c>
      <c r="M984" s="1049" t="s">
        <v>23480</v>
      </c>
      <c r="N984" s="1060" t="s">
        <v>19907</v>
      </c>
      <c r="O984" s="1060" t="s">
        <v>398</v>
      </c>
      <c r="P984" s="1060" t="s">
        <v>95</v>
      </c>
      <c r="Q984" s="1052"/>
      <c r="R984" s="1053"/>
    </row>
    <row r="985">
      <c r="A985" s="1046" t="s">
        <v>23481</v>
      </c>
      <c r="B985" s="1047" t="s">
        <v>20446</v>
      </c>
      <c r="C985" s="1047" t="s">
        <v>19901</v>
      </c>
      <c r="D985" s="1047" t="s">
        <v>45</v>
      </c>
      <c r="E985" s="1047" t="s">
        <v>11</v>
      </c>
      <c r="F985" s="1048" t="s">
        <v>15</v>
      </c>
      <c r="G985" s="1047" t="s">
        <v>23482</v>
      </c>
      <c r="H985" s="1047" t="s">
        <v>23483</v>
      </c>
      <c r="I985" s="1048" t="s">
        <v>19902</v>
      </c>
      <c r="J985" s="1049" t="s">
        <v>23484</v>
      </c>
      <c r="K985" s="1049" t="s">
        <v>23485</v>
      </c>
      <c r="L985" s="1049" t="s">
        <v>23486</v>
      </c>
      <c r="M985" s="1049" t="s">
        <v>23487</v>
      </c>
      <c r="N985" s="1056" t="s">
        <v>20101</v>
      </c>
      <c r="O985" s="1056" t="s">
        <v>19908</v>
      </c>
      <c r="P985" s="1094" t="s">
        <v>95</v>
      </c>
      <c r="Q985" s="1052"/>
      <c r="R985" s="1053"/>
    </row>
    <row r="986">
      <c r="A986" s="1046" t="s">
        <v>23488</v>
      </c>
      <c r="B986" s="1047" t="s">
        <v>22495</v>
      </c>
      <c r="C986" s="1047" t="s">
        <v>19901</v>
      </c>
      <c r="D986" s="1047" t="s">
        <v>45</v>
      </c>
      <c r="E986" s="1047" t="s">
        <v>11</v>
      </c>
      <c r="F986" s="1048" t="s">
        <v>15</v>
      </c>
      <c r="G986" s="1047" t="s">
        <v>23482</v>
      </c>
      <c r="H986" s="1047" t="s">
        <v>23483</v>
      </c>
      <c r="I986" s="1048" t="s">
        <v>19902</v>
      </c>
      <c r="J986" s="1049" t="s">
        <v>23489</v>
      </c>
      <c r="K986" s="1049" t="s">
        <v>23490</v>
      </c>
      <c r="L986" s="1054" t="s">
        <v>23491</v>
      </c>
      <c r="M986" s="1049" t="s">
        <v>23492</v>
      </c>
      <c r="N986" s="1056" t="s">
        <v>20101</v>
      </c>
      <c r="O986" s="1056" t="s">
        <v>19908</v>
      </c>
      <c r="P986" s="1094" t="s">
        <v>95</v>
      </c>
      <c r="Q986" s="1052"/>
      <c r="R986" s="1053"/>
    </row>
    <row r="987">
      <c r="A987" s="1046" t="s">
        <v>23493</v>
      </c>
      <c r="B987" s="1047" t="s">
        <v>23494</v>
      </c>
      <c r="C987" s="1047" t="s">
        <v>2315</v>
      </c>
      <c r="D987" s="1047" t="s">
        <v>45</v>
      </c>
      <c r="E987" s="1047" t="s">
        <v>11</v>
      </c>
      <c r="F987" s="1048" t="s">
        <v>15</v>
      </c>
      <c r="G987" s="1047" t="s">
        <v>23482</v>
      </c>
      <c r="H987" s="1047" t="s">
        <v>23483</v>
      </c>
      <c r="I987" s="1048" t="s">
        <v>19902</v>
      </c>
      <c r="J987" s="1049" t="s">
        <v>23495</v>
      </c>
      <c r="K987" s="1049" t="s">
        <v>23496</v>
      </c>
      <c r="L987" s="1049" t="s">
        <v>23497</v>
      </c>
      <c r="M987" s="1049" t="s">
        <v>23498</v>
      </c>
      <c r="N987" s="1056" t="s">
        <v>20101</v>
      </c>
      <c r="O987" s="1056" t="s">
        <v>19908</v>
      </c>
      <c r="P987" s="1094" t="s">
        <v>95</v>
      </c>
      <c r="Q987" s="1052"/>
      <c r="R987" s="1053"/>
    </row>
    <row r="988">
      <c r="A988" s="1046" t="s">
        <v>23499</v>
      </c>
      <c r="B988" s="1047" t="s">
        <v>23494</v>
      </c>
      <c r="C988" s="1047" t="s">
        <v>2315</v>
      </c>
      <c r="D988" s="1047" t="s">
        <v>45</v>
      </c>
      <c r="E988" s="1047" t="s">
        <v>11</v>
      </c>
      <c r="F988" s="1048" t="s">
        <v>15</v>
      </c>
      <c r="G988" s="1047" t="s">
        <v>23482</v>
      </c>
      <c r="H988" s="1047" t="s">
        <v>23483</v>
      </c>
      <c r="I988" s="1048" t="s">
        <v>19902</v>
      </c>
      <c r="J988" s="1049" t="s">
        <v>23495</v>
      </c>
      <c r="K988" s="1049" t="s">
        <v>23500</v>
      </c>
      <c r="L988" s="1049" t="s">
        <v>23497</v>
      </c>
      <c r="M988" s="1049" t="s">
        <v>23501</v>
      </c>
      <c r="N988" s="1056" t="s">
        <v>20101</v>
      </c>
      <c r="O988" s="1056" t="s">
        <v>19908</v>
      </c>
      <c r="P988" s="1094" t="s">
        <v>95</v>
      </c>
      <c r="Q988" s="1052"/>
      <c r="R988" s="1053"/>
    </row>
    <row r="989">
      <c r="A989" s="1046" t="s">
        <v>23502</v>
      </c>
      <c r="B989" s="1047" t="s">
        <v>23503</v>
      </c>
      <c r="C989" s="1047" t="s">
        <v>5474</v>
      </c>
      <c r="D989" s="1047" t="s">
        <v>45</v>
      </c>
      <c r="E989" s="1047" t="s">
        <v>11</v>
      </c>
      <c r="F989" s="1048" t="s">
        <v>15</v>
      </c>
      <c r="G989" s="1047" t="s">
        <v>23482</v>
      </c>
      <c r="H989" s="1047" t="s">
        <v>23483</v>
      </c>
      <c r="I989" s="1048" t="s">
        <v>19902</v>
      </c>
      <c r="J989" s="1049" t="s">
        <v>23504</v>
      </c>
      <c r="K989" s="1049" t="s">
        <v>23505</v>
      </c>
      <c r="L989" s="1049" t="s">
        <v>23506</v>
      </c>
      <c r="M989" s="1049" t="s">
        <v>23507</v>
      </c>
      <c r="N989" s="1056" t="s">
        <v>20101</v>
      </c>
      <c r="O989" s="1056" t="s">
        <v>19908</v>
      </c>
      <c r="P989" s="1094" t="s">
        <v>95</v>
      </c>
      <c r="Q989" s="1052"/>
      <c r="R989" s="1053"/>
    </row>
    <row r="990">
      <c r="A990" s="1046" t="s">
        <v>23508</v>
      </c>
      <c r="B990" s="1047" t="s">
        <v>23503</v>
      </c>
      <c r="C990" s="1047" t="s">
        <v>5474</v>
      </c>
      <c r="D990" s="1047" t="s">
        <v>45</v>
      </c>
      <c r="E990" s="1047" t="s">
        <v>12</v>
      </c>
      <c r="F990" s="1048" t="s">
        <v>15</v>
      </c>
      <c r="G990" s="1047" t="s">
        <v>23482</v>
      </c>
      <c r="H990" s="1047" t="s">
        <v>23483</v>
      </c>
      <c r="I990" s="1048" t="s">
        <v>19902</v>
      </c>
      <c r="J990" s="1049" t="s">
        <v>23509</v>
      </c>
      <c r="K990" s="1049" t="s">
        <v>23510</v>
      </c>
      <c r="L990" s="1049" t="s">
        <v>23511</v>
      </c>
      <c r="M990" s="1049" t="s">
        <v>23512</v>
      </c>
      <c r="N990" s="1056" t="s">
        <v>20101</v>
      </c>
      <c r="O990" s="1056" t="s">
        <v>19908</v>
      </c>
      <c r="P990" s="1094" t="s">
        <v>95</v>
      </c>
      <c r="Q990" s="1052"/>
      <c r="R990" s="1053"/>
    </row>
    <row r="991">
      <c r="A991" s="1046" t="s">
        <v>23513</v>
      </c>
      <c r="B991" s="1047" t="s">
        <v>23503</v>
      </c>
      <c r="C991" s="1047" t="s">
        <v>5474</v>
      </c>
      <c r="D991" s="1047" t="s">
        <v>45</v>
      </c>
      <c r="E991" s="1047" t="s">
        <v>12</v>
      </c>
      <c r="F991" s="1048" t="s">
        <v>15</v>
      </c>
      <c r="G991" s="1047" t="s">
        <v>23482</v>
      </c>
      <c r="H991" s="1047" t="s">
        <v>23483</v>
      </c>
      <c r="I991" s="1048" t="s">
        <v>19902</v>
      </c>
      <c r="J991" s="1049" t="s">
        <v>23514</v>
      </c>
      <c r="K991" s="1049" t="s">
        <v>23515</v>
      </c>
      <c r="L991" s="1049" t="s">
        <v>23516</v>
      </c>
      <c r="M991" s="1049" t="s">
        <v>23517</v>
      </c>
      <c r="N991" s="1056" t="s">
        <v>20101</v>
      </c>
      <c r="O991" s="1056" t="s">
        <v>19908</v>
      </c>
      <c r="P991" s="1094" t="s">
        <v>95</v>
      </c>
      <c r="Q991" s="1052"/>
      <c r="R991" s="1053"/>
    </row>
    <row r="992">
      <c r="A992" s="1046" t="s">
        <v>23518</v>
      </c>
      <c r="B992" s="1047" t="s">
        <v>23503</v>
      </c>
      <c r="C992" s="1047" t="s">
        <v>5474</v>
      </c>
      <c r="D992" s="1047" t="s">
        <v>45</v>
      </c>
      <c r="E992" s="1047" t="s">
        <v>11</v>
      </c>
      <c r="F992" s="1048" t="s">
        <v>15</v>
      </c>
      <c r="G992" s="1047" t="s">
        <v>23482</v>
      </c>
      <c r="H992" s="1047" t="s">
        <v>23483</v>
      </c>
      <c r="I992" s="1048" t="s">
        <v>19902</v>
      </c>
      <c r="J992" s="1049" t="s">
        <v>23519</v>
      </c>
      <c r="K992" s="1049" t="s">
        <v>23520</v>
      </c>
      <c r="L992" s="1049" t="s">
        <v>23521</v>
      </c>
      <c r="M992" s="1049" t="s">
        <v>23522</v>
      </c>
      <c r="N992" s="1056" t="s">
        <v>20101</v>
      </c>
      <c r="O992" s="1056" t="s">
        <v>19908</v>
      </c>
      <c r="P992" s="1094" t="s">
        <v>95</v>
      </c>
      <c r="Q992" s="1052"/>
      <c r="R992" s="1053"/>
    </row>
    <row r="993">
      <c r="A993" s="1046" t="s">
        <v>23523</v>
      </c>
      <c r="B993" s="1047" t="s">
        <v>23503</v>
      </c>
      <c r="C993" s="1047" t="s">
        <v>5474</v>
      </c>
      <c r="D993" s="1047" t="s">
        <v>45</v>
      </c>
      <c r="E993" s="1047" t="s">
        <v>11</v>
      </c>
      <c r="F993" s="1048" t="s">
        <v>15</v>
      </c>
      <c r="G993" s="1047" t="s">
        <v>23482</v>
      </c>
      <c r="H993" s="1047" t="s">
        <v>23483</v>
      </c>
      <c r="I993" s="1048" t="s">
        <v>19902</v>
      </c>
      <c r="J993" s="1049" t="s">
        <v>23519</v>
      </c>
      <c r="K993" s="1049" t="s">
        <v>23524</v>
      </c>
      <c r="L993" s="1049" t="s">
        <v>23525</v>
      </c>
      <c r="M993" s="1049" t="s">
        <v>23526</v>
      </c>
      <c r="N993" s="1056" t="s">
        <v>20101</v>
      </c>
      <c r="O993" s="1056" t="s">
        <v>19908</v>
      </c>
      <c r="P993" s="1094" t="s">
        <v>95</v>
      </c>
      <c r="Q993" s="1052"/>
      <c r="R993" s="1053"/>
    </row>
    <row r="994">
      <c r="A994" s="1046" t="s">
        <v>23527</v>
      </c>
      <c r="B994" s="1047" t="s">
        <v>23503</v>
      </c>
      <c r="C994" s="1047" t="s">
        <v>5474</v>
      </c>
      <c r="D994" s="1047" t="s">
        <v>45</v>
      </c>
      <c r="E994" s="1047" t="s">
        <v>12</v>
      </c>
      <c r="F994" s="1048" t="s">
        <v>15</v>
      </c>
      <c r="G994" s="1047" t="s">
        <v>23482</v>
      </c>
      <c r="H994" s="1047" t="s">
        <v>23483</v>
      </c>
      <c r="I994" s="1048" t="s">
        <v>19902</v>
      </c>
      <c r="J994" s="1049" t="s">
        <v>23528</v>
      </c>
      <c r="K994" s="1049" t="s">
        <v>23529</v>
      </c>
      <c r="L994" s="1049" t="s">
        <v>23530</v>
      </c>
      <c r="M994" s="1049" t="s">
        <v>23531</v>
      </c>
      <c r="N994" s="1056" t="s">
        <v>20101</v>
      </c>
      <c r="O994" s="1056" t="s">
        <v>19908</v>
      </c>
      <c r="P994" s="1094" t="s">
        <v>95</v>
      </c>
      <c r="Q994" s="1052"/>
      <c r="R994" s="1053"/>
    </row>
    <row r="995">
      <c r="A995" s="1046" t="s">
        <v>23532</v>
      </c>
      <c r="B995" s="1047" t="s">
        <v>23503</v>
      </c>
      <c r="C995" s="1047" t="s">
        <v>5474</v>
      </c>
      <c r="D995" s="1047" t="s">
        <v>45</v>
      </c>
      <c r="E995" s="1047" t="s">
        <v>11</v>
      </c>
      <c r="F995" s="1048" t="s">
        <v>15</v>
      </c>
      <c r="G995" s="1047" t="s">
        <v>23482</v>
      </c>
      <c r="H995" s="1047" t="s">
        <v>23483</v>
      </c>
      <c r="I995" s="1048" t="s">
        <v>19902</v>
      </c>
      <c r="J995" s="1049" t="s">
        <v>23528</v>
      </c>
      <c r="K995" s="1049" t="s">
        <v>23533</v>
      </c>
      <c r="L995" s="1049" t="s">
        <v>23530</v>
      </c>
      <c r="M995" s="1049" t="s">
        <v>23534</v>
      </c>
      <c r="N995" s="1056" t="s">
        <v>20314</v>
      </c>
      <c r="O995" s="1056" t="s">
        <v>19908</v>
      </c>
      <c r="P995" s="1094" t="s">
        <v>95</v>
      </c>
      <c r="Q995" s="1052"/>
      <c r="R995" s="1053"/>
    </row>
    <row r="996">
      <c r="A996" s="1046" t="s">
        <v>23535</v>
      </c>
      <c r="B996" s="1047" t="s">
        <v>23503</v>
      </c>
      <c r="C996" s="1047" t="s">
        <v>5474</v>
      </c>
      <c r="D996" s="1047" t="s">
        <v>45</v>
      </c>
      <c r="E996" s="1047" t="s">
        <v>12</v>
      </c>
      <c r="F996" s="1048" t="s">
        <v>15</v>
      </c>
      <c r="G996" s="1047" t="s">
        <v>23482</v>
      </c>
      <c r="H996" s="1047" t="s">
        <v>23483</v>
      </c>
      <c r="I996" s="1048" t="s">
        <v>19902</v>
      </c>
      <c r="J996" s="1049" t="s">
        <v>23528</v>
      </c>
      <c r="K996" s="1049" t="s">
        <v>23536</v>
      </c>
      <c r="L996" s="1049" t="s">
        <v>23537</v>
      </c>
      <c r="M996" s="1049" t="s">
        <v>23538</v>
      </c>
      <c r="N996" s="1056" t="s">
        <v>20314</v>
      </c>
      <c r="O996" s="1056" t="s">
        <v>19908</v>
      </c>
      <c r="P996" s="1094" t="s">
        <v>95</v>
      </c>
      <c r="Q996" s="1052"/>
      <c r="R996" s="1053"/>
    </row>
    <row r="997">
      <c r="A997" s="1046" t="s">
        <v>23539</v>
      </c>
      <c r="B997" s="1047" t="s">
        <v>23503</v>
      </c>
      <c r="C997" s="1047" t="s">
        <v>5474</v>
      </c>
      <c r="D997" s="1047" t="s">
        <v>45</v>
      </c>
      <c r="E997" s="1047" t="s">
        <v>11</v>
      </c>
      <c r="F997" s="1048" t="s">
        <v>15</v>
      </c>
      <c r="G997" s="1047" t="s">
        <v>23482</v>
      </c>
      <c r="H997" s="1047" t="s">
        <v>23483</v>
      </c>
      <c r="I997" s="1048" t="s">
        <v>19902</v>
      </c>
      <c r="J997" s="1049" t="s">
        <v>23528</v>
      </c>
      <c r="K997" s="1049" t="s">
        <v>23540</v>
      </c>
      <c r="L997" s="1049" t="s">
        <v>23541</v>
      </c>
      <c r="M997" s="1049" t="s">
        <v>23542</v>
      </c>
      <c r="N997" s="1056" t="s">
        <v>20314</v>
      </c>
      <c r="O997" s="1056" t="s">
        <v>19908</v>
      </c>
      <c r="P997" s="1094" t="s">
        <v>95</v>
      </c>
      <c r="Q997" s="1052"/>
      <c r="R997" s="1053"/>
    </row>
    <row r="998">
      <c r="A998" s="1046" t="s">
        <v>23543</v>
      </c>
      <c r="B998" s="1063" t="s">
        <v>20294</v>
      </c>
      <c r="C998" s="1063" t="s">
        <v>85</v>
      </c>
      <c r="D998" s="1063" t="s">
        <v>20056</v>
      </c>
      <c r="E998" s="1047" t="s">
        <v>11</v>
      </c>
      <c r="F998" s="1048" t="s">
        <v>15</v>
      </c>
      <c r="G998" s="1047" t="s">
        <v>23482</v>
      </c>
      <c r="H998" s="1047" t="s">
        <v>23544</v>
      </c>
      <c r="I998" s="1047" t="s">
        <v>19902</v>
      </c>
      <c r="J998" s="1054" t="s">
        <v>23545</v>
      </c>
      <c r="K998" s="1049" t="s">
        <v>23546</v>
      </c>
      <c r="L998" s="1054" t="s">
        <v>23547</v>
      </c>
      <c r="M998" s="1054" t="s">
        <v>23548</v>
      </c>
      <c r="N998" s="1056" t="s">
        <v>20314</v>
      </c>
      <c r="O998" s="1056" t="s">
        <v>19908</v>
      </c>
      <c r="P998" s="1094" t="s">
        <v>95</v>
      </c>
      <c r="Q998" s="1052"/>
      <c r="R998" s="1053"/>
    </row>
    <row r="999">
      <c r="A999" s="1046" t="s">
        <v>23549</v>
      </c>
      <c r="B999" s="1063" t="s">
        <v>20294</v>
      </c>
      <c r="C999" s="1063" t="s">
        <v>85</v>
      </c>
      <c r="D999" s="1063" t="s">
        <v>20056</v>
      </c>
      <c r="E999" s="1047" t="s">
        <v>11</v>
      </c>
      <c r="F999" s="1048" t="s">
        <v>15</v>
      </c>
      <c r="G999" s="1047" t="s">
        <v>23482</v>
      </c>
      <c r="H999" s="1047" t="s">
        <v>23544</v>
      </c>
      <c r="I999" s="1047" t="s">
        <v>19902</v>
      </c>
      <c r="J999" s="1049" t="s">
        <v>23550</v>
      </c>
      <c r="K999" s="1049" t="s">
        <v>23551</v>
      </c>
      <c r="L999" s="1049" t="s">
        <v>23552</v>
      </c>
      <c r="M999" s="1049" t="s">
        <v>23553</v>
      </c>
      <c r="N999" s="1056" t="s">
        <v>20314</v>
      </c>
      <c r="O999" s="1056" t="s">
        <v>19908</v>
      </c>
      <c r="P999" s="1094" t="s">
        <v>95</v>
      </c>
      <c r="Q999" s="1052"/>
      <c r="R999" s="1053"/>
    </row>
    <row r="1000">
      <c r="A1000" s="1046" t="s">
        <v>23554</v>
      </c>
      <c r="B1000" s="1063" t="s">
        <v>20294</v>
      </c>
      <c r="C1000" s="1063" t="s">
        <v>85</v>
      </c>
      <c r="D1000" s="1063" t="s">
        <v>20056</v>
      </c>
      <c r="E1000" s="1047" t="s">
        <v>11</v>
      </c>
      <c r="F1000" s="1048" t="s">
        <v>15</v>
      </c>
      <c r="G1000" s="1047" t="s">
        <v>23482</v>
      </c>
      <c r="H1000" s="1047" t="s">
        <v>23544</v>
      </c>
      <c r="I1000" s="1047" t="s">
        <v>19902</v>
      </c>
      <c r="J1000" s="1049" t="s">
        <v>23555</v>
      </c>
      <c r="K1000" s="1049" t="s">
        <v>23556</v>
      </c>
      <c r="L1000" s="1049" t="s">
        <v>23557</v>
      </c>
      <c r="M1000" s="1049" t="s">
        <v>23558</v>
      </c>
      <c r="N1000" s="1056" t="s">
        <v>20314</v>
      </c>
      <c r="O1000" s="1056" t="s">
        <v>19908</v>
      </c>
      <c r="P1000" s="1094" t="s">
        <v>95</v>
      </c>
      <c r="Q1000" s="1052"/>
      <c r="R1000" s="1053"/>
    </row>
    <row r="1001">
      <c r="A1001" s="1046" t="s">
        <v>23559</v>
      </c>
      <c r="B1001" s="1063" t="s">
        <v>20294</v>
      </c>
      <c r="C1001" s="1063" t="s">
        <v>85</v>
      </c>
      <c r="D1001" s="1063" t="s">
        <v>20056</v>
      </c>
      <c r="E1001" s="1047" t="s">
        <v>11</v>
      </c>
      <c r="F1001" s="1048" t="s">
        <v>15</v>
      </c>
      <c r="G1001" s="1047" t="s">
        <v>23482</v>
      </c>
      <c r="H1001" s="1047" t="s">
        <v>23544</v>
      </c>
      <c r="I1001" s="1047" t="s">
        <v>19902</v>
      </c>
      <c r="J1001" s="1049" t="s">
        <v>23560</v>
      </c>
      <c r="K1001" s="1049" t="s">
        <v>20296</v>
      </c>
      <c r="L1001" s="1049" t="s">
        <v>23561</v>
      </c>
      <c r="M1001" s="1049" t="s">
        <v>23562</v>
      </c>
      <c r="N1001" s="1056" t="s">
        <v>20314</v>
      </c>
      <c r="O1001" s="1056" t="s">
        <v>19908</v>
      </c>
      <c r="P1001" s="1094" t="s">
        <v>95</v>
      </c>
      <c r="Q1001" s="1052"/>
      <c r="R1001" s="1053"/>
    </row>
    <row r="1002">
      <c r="A1002" s="1046" t="s">
        <v>23563</v>
      </c>
      <c r="B1002" s="1063" t="s">
        <v>20294</v>
      </c>
      <c r="C1002" s="1063" t="s">
        <v>85</v>
      </c>
      <c r="D1002" s="1063" t="s">
        <v>20056</v>
      </c>
      <c r="E1002" s="1047" t="s">
        <v>11</v>
      </c>
      <c r="F1002" s="1048" t="s">
        <v>15</v>
      </c>
      <c r="G1002" s="1047" t="s">
        <v>23482</v>
      </c>
      <c r="H1002" s="1047" t="s">
        <v>23544</v>
      </c>
      <c r="I1002" s="1047" t="s">
        <v>19902</v>
      </c>
      <c r="J1002" s="1049" t="s">
        <v>23564</v>
      </c>
      <c r="K1002" s="1049" t="s">
        <v>23565</v>
      </c>
      <c r="L1002" s="1054" t="s">
        <v>23566</v>
      </c>
      <c r="M1002" s="1054" t="s">
        <v>23567</v>
      </c>
      <c r="N1002" s="1056" t="s">
        <v>20314</v>
      </c>
      <c r="O1002" s="1056" t="s">
        <v>19908</v>
      </c>
      <c r="P1002" s="1094" t="s">
        <v>95</v>
      </c>
      <c r="Q1002" s="1052"/>
      <c r="R1002" s="1053"/>
    </row>
    <row r="1003">
      <c r="A1003" s="1046" t="s">
        <v>23568</v>
      </c>
      <c r="B1003" s="1063" t="s">
        <v>20294</v>
      </c>
      <c r="C1003" s="1063" t="s">
        <v>85</v>
      </c>
      <c r="D1003" s="1063" t="s">
        <v>20056</v>
      </c>
      <c r="E1003" s="1047" t="s">
        <v>11</v>
      </c>
      <c r="F1003" s="1048" t="s">
        <v>15</v>
      </c>
      <c r="G1003" s="1047" t="s">
        <v>23482</v>
      </c>
      <c r="H1003" s="1047" t="s">
        <v>23544</v>
      </c>
      <c r="I1003" s="1047" t="s">
        <v>19902</v>
      </c>
      <c r="J1003" s="1049" t="s">
        <v>23569</v>
      </c>
      <c r="K1003" s="1049" t="s">
        <v>20296</v>
      </c>
      <c r="L1003" s="1049" t="s">
        <v>20297</v>
      </c>
      <c r="M1003" s="1049" t="s">
        <v>20298</v>
      </c>
      <c r="N1003" s="1056" t="s">
        <v>20314</v>
      </c>
      <c r="O1003" s="1056" t="s">
        <v>19908</v>
      </c>
      <c r="P1003" s="1094" t="s">
        <v>95</v>
      </c>
      <c r="Q1003" s="1052"/>
      <c r="R1003" s="1053"/>
    </row>
    <row r="1004">
      <c r="A1004" s="1046" t="s">
        <v>23570</v>
      </c>
      <c r="B1004" s="1063" t="s">
        <v>20294</v>
      </c>
      <c r="C1004" s="1047" t="s">
        <v>85</v>
      </c>
      <c r="D1004" s="1047" t="s">
        <v>20056</v>
      </c>
      <c r="E1004" s="1047" t="s">
        <v>11</v>
      </c>
      <c r="F1004" s="1048" t="s">
        <v>15</v>
      </c>
      <c r="G1004" s="1047" t="s">
        <v>23482</v>
      </c>
      <c r="H1004" s="1047" t="s">
        <v>23544</v>
      </c>
      <c r="I1004" s="1047" t="s">
        <v>19902</v>
      </c>
      <c r="J1004" s="1054" t="s">
        <v>23571</v>
      </c>
      <c r="K1004" s="1067" t="s">
        <v>23572</v>
      </c>
      <c r="L1004" s="1054" t="s">
        <v>23573</v>
      </c>
      <c r="M1004" s="1054" t="s">
        <v>23574</v>
      </c>
      <c r="N1004" s="1056" t="s">
        <v>20314</v>
      </c>
      <c r="O1004" s="1056" t="s">
        <v>19908</v>
      </c>
      <c r="P1004" s="1094" t="s">
        <v>95</v>
      </c>
      <c r="Q1004" s="1052"/>
      <c r="R1004" s="1053"/>
    </row>
    <row r="1005">
      <c r="A1005" s="1046" t="s">
        <v>23575</v>
      </c>
      <c r="B1005" s="1063" t="s">
        <v>20294</v>
      </c>
      <c r="C1005" s="1047" t="s">
        <v>85</v>
      </c>
      <c r="D1005" s="1047" t="s">
        <v>20056</v>
      </c>
      <c r="E1005" s="1047" t="s">
        <v>11</v>
      </c>
      <c r="F1005" s="1048" t="s">
        <v>15</v>
      </c>
      <c r="G1005" s="1047" t="s">
        <v>23482</v>
      </c>
      <c r="H1005" s="1047" t="s">
        <v>23544</v>
      </c>
      <c r="I1005" s="1047" t="s">
        <v>19902</v>
      </c>
      <c r="J1005" s="1049" t="s">
        <v>23576</v>
      </c>
      <c r="K1005" s="1049" t="s">
        <v>23577</v>
      </c>
      <c r="L1005" s="1054" t="s">
        <v>23578</v>
      </c>
      <c r="M1005" s="1049" t="s">
        <v>23579</v>
      </c>
      <c r="N1005" s="1056" t="s">
        <v>20314</v>
      </c>
      <c r="O1005" s="1056" t="s">
        <v>19908</v>
      </c>
      <c r="P1005" s="1094" t="s">
        <v>95</v>
      </c>
      <c r="Q1005" s="1052"/>
      <c r="R1005" s="1053"/>
    </row>
    <row r="1006">
      <c r="A1006" s="1046" t="s">
        <v>23580</v>
      </c>
      <c r="B1006" s="1063" t="s">
        <v>20294</v>
      </c>
      <c r="C1006" s="1047" t="s">
        <v>85</v>
      </c>
      <c r="D1006" s="1047" t="s">
        <v>20056</v>
      </c>
      <c r="E1006" s="1047" t="s">
        <v>11</v>
      </c>
      <c r="F1006" s="1048" t="s">
        <v>15</v>
      </c>
      <c r="G1006" s="1047" t="s">
        <v>23482</v>
      </c>
      <c r="H1006" s="1047" t="s">
        <v>23544</v>
      </c>
      <c r="I1006" s="1047" t="s">
        <v>19902</v>
      </c>
      <c r="J1006" s="1049" t="s">
        <v>23576</v>
      </c>
      <c r="K1006" s="1049" t="s">
        <v>23581</v>
      </c>
      <c r="L1006" s="1087" t="s">
        <v>23582</v>
      </c>
      <c r="M1006" s="1049" t="s">
        <v>23583</v>
      </c>
      <c r="N1006" s="1056" t="s">
        <v>20314</v>
      </c>
      <c r="O1006" s="1056" t="s">
        <v>19908</v>
      </c>
      <c r="P1006" s="1094" t="s">
        <v>95</v>
      </c>
      <c r="Q1006" s="1052"/>
      <c r="R1006" s="1053"/>
    </row>
    <row r="1007">
      <c r="A1007" s="1046" t="s">
        <v>23584</v>
      </c>
      <c r="B1007" s="1063" t="s">
        <v>20294</v>
      </c>
      <c r="C1007" s="1047" t="s">
        <v>85</v>
      </c>
      <c r="D1007" s="1047" t="s">
        <v>20056</v>
      </c>
      <c r="E1007" s="1047" t="s">
        <v>11</v>
      </c>
      <c r="F1007" s="1048" t="s">
        <v>15</v>
      </c>
      <c r="G1007" s="1047" t="s">
        <v>23482</v>
      </c>
      <c r="H1007" s="1047" t="s">
        <v>23544</v>
      </c>
      <c r="I1007" s="1047" t="s">
        <v>19902</v>
      </c>
      <c r="J1007" s="1049" t="s">
        <v>23585</v>
      </c>
      <c r="K1007" s="1049" t="s">
        <v>23586</v>
      </c>
      <c r="L1007" s="1087" t="s">
        <v>23587</v>
      </c>
      <c r="M1007" s="1049" t="s">
        <v>23588</v>
      </c>
      <c r="N1007" s="1056" t="s">
        <v>19907</v>
      </c>
      <c r="O1007" s="1056" t="s">
        <v>20045</v>
      </c>
      <c r="P1007" s="1051" t="s">
        <v>95</v>
      </c>
      <c r="Q1007" s="1052"/>
      <c r="R1007" s="1053"/>
    </row>
    <row r="1008">
      <c r="A1008" s="1046" t="s">
        <v>23589</v>
      </c>
      <c r="B1008" s="1063" t="s">
        <v>20294</v>
      </c>
      <c r="C1008" s="1047" t="s">
        <v>85</v>
      </c>
      <c r="D1008" s="1047" t="s">
        <v>20056</v>
      </c>
      <c r="E1008" s="1047" t="s">
        <v>11</v>
      </c>
      <c r="F1008" s="1048" t="s">
        <v>15</v>
      </c>
      <c r="G1008" s="1047" t="s">
        <v>23482</v>
      </c>
      <c r="H1008" s="1047" t="s">
        <v>23544</v>
      </c>
      <c r="I1008" s="1047" t="s">
        <v>19902</v>
      </c>
      <c r="J1008" s="1049" t="s">
        <v>23576</v>
      </c>
      <c r="K1008" s="1049" t="s">
        <v>23590</v>
      </c>
      <c r="L1008" s="1087" t="s">
        <v>23591</v>
      </c>
      <c r="M1008" s="1049" t="s">
        <v>23592</v>
      </c>
      <c r="N1008" s="1056" t="s">
        <v>20314</v>
      </c>
      <c r="O1008" s="1056" t="s">
        <v>19908</v>
      </c>
      <c r="P1008" s="1094" t="s">
        <v>95</v>
      </c>
      <c r="Q1008" s="1052"/>
      <c r="R1008" s="1053"/>
    </row>
    <row r="1009">
      <c r="A1009" s="1046" t="s">
        <v>23593</v>
      </c>
      <c r="B1009" s="1063" t="s">
        <v>20294</v>
      </c>
      <c r="C1009" s="1047" t="s">
        <v>85</v>
      </c>
      <c r="D1009" s="1047" t="s">
        <v>20056</v>
      </c>
      <c r="E1009" s="1047" t="s">
        <v>11</v>
      </c>
      <c r="F1009" s="1048" t="s">
        <v>15</v>
      </c>
      <c r="G1009" s="1047" t="s">
        <v>23482</v>
      </c>
      <c r="H1009" s="1047" t="s">
        <v>23544</v>
      </c>
      <c r="I1009" s="1047" t="s">
        <v>19902</v>
      </c>
      <c r="J1009" s="1049" t="s">
        <v>23576</v>
      </c>
      <c r="K1009" s="1049" t="s">
        <v>23594</v>
      </c>
      <c r="L1009" s="1087" t="s">
        <v>23595</v>
      </c>
      <c r="M1009" s="1049" t="s">
        <v>23583</v>
      </c>
      <c r="N1009" s="1056" t="s">
        <v>20314</v>
      </c>
      <c r="O1009" s="1056" t="s">
        <v>19908</v>
      </c>
      <c r="P1009" s="1094" t="s">
        <v>95</v>
      </c>
      <c r="Q1009" s="1052"/>
      <c r="R1009" s="1053"/>
    </row>
    <row r="1010">
      <c r="A1010" s="1046" t="s">
        <v>23596</v>
      </c>
      <c r="B1010" s="1063" t="s">
        <v>20294</v>
      </c>
      <c r="C1010" s="1063" t="s">
        <v>85</v>
      </c>
      <c r="D1010" s="1047" t="s">
        <v>20056</v>
      </c>
      <c r="E1010" s="1047" t="s">
        <v>11</v>
      </c>
      <c r="F1010" s="1048" t="s">
        <v>15</v>
      </c>
      <c r="G1010" s="1047" t="s">
        <v>23482</v>
      </c>
      <c r="H1010" s="1047" t="s">
        <v>23544</v>
      </c>
      <c r="I1010" s="1047" t="s">
        <v>19902</v>
      </c>
      <c r="J1010" s="1049" t="s">
        <v>23597</v>
      </c>
      <c r="K1010" s="1049" t="s">
        <v>23598</v>
      </c>
      <c r="L1010" s="1049" t="s">
        <v>23599</v>
      </c>
      <c r="M1010" s="1049" t="s">
        <v>23600</v>
      </c>
      <c r="N1010" s="1056" t="s">
        <v>20314</v>
      </c>
      <c r="O1010" s="1056" t="s">
        <v>19908</v>
      </c>
      <c r="P1010" s="1094" t="s">
        <v>95</v>
      </c>
      <c r="Q1010" s="1052"/>
      <c r="R1010" s="1053"/>
    </row>
    <row r="1011">
      <c r="A1011" s="1046" t="s">
        <v>23601</v>
      </c>
      <c r="B1011" s="1063" t="s">
        <v>20294</v>
      </c>
      <c r="C1011" s="1063" t="s">
        <v>85</v>
      </c>
      <c r="D1011" s="1047" t="s">
        <v>20056</v>
      </c>
      <c r="E1011" s="1047" t="s">
        <v>11</v>
      </c>
      <c r="F1011" s="1048" t="s">
        <v>15</v>
      </c>
      <c r="G1011" s="1047" t="s">
        <v>23482</v>
      </c>
      <c r="H1011" s="1047" t="s">
        <v>23544</v>
      </c>
      <c r="I1011" s="1047" t="s">
        <v>19902</v>
      </c>
      <c r="J1011" s="1049" t="s">
        <v>20299</v>
      </c>
      <c r="K1011" s="1049" t="s">
        <v>20300</v>
      </c>
      <c r="L1011" s="1049" t="s">
        <v>20301</v>
      </c>
      <c r="M1011" s="1049" t="s">
        <v>20302</v>
      </c>
      <c r="N1011" s="1056" t="s">
        <v>22196</v>
      </c>
      <c r="O1011" s="1056" t="s">
        <v>19908</v>
      </c>
      <c r="P1011" s="1094" t="s">
        <v>95</v>
      </c>
      <c r="Q1011" s="1052"/>
      <c r="R1011" s="1053"/>
    </row>
    <row r="1012">
      <c r="A1012" s="1046" t="s">
        <v>23602</v>
      </c>
      <c r="B1012" s="1063" t="s">
        <v>20294</v>
      </c>
      <c r="C1012" s="1063" t="s">
        <v>85</v>
      </c>
      <c r="D1012" s="1047" t="s">
        <v>20056</v>
      </c>
      <c r="E1012" s="1047" t="s">
        <v>11</v>
      </c>
      <c r="F1012" s="1048" t="s">
        <v>15</v>
      </c>
      <c r="G1012" s="1047" t="s">
        <v>23482</v>
      </c>
      <c r="H1012" s="1047" t="s">
        <v>23544</v>
      </c>
      <c r="I1012" s="1047" t="s">
        <v>19902</v>
      </c>
      <c r="J1012" s="1049" t="s">
        <v>23603</v>
      </c>
      <c r="K1012" s="1049" t="s">
        <v>23604</v>
      </c>
      <c r="L1012" s="1049" t="s">
        <v>23605</v>
      </c>
      <c r="M1012" s="1049" t="s">
        <v>23606</v>
      </c>
      <c r="N1012" s="1056" t="s">
        <v>20314</v>
      </c>
      <c r="O1012" s="1056" t="s">
        <v>19908</v>
      </c>
      <c r="P1012" s="1094" t="s">
        <v>95</v>
      </c>
      <c r="Q1012" s="1052"/>
      <c r="R1012" s="1053"/>
    </row>
    <row r="1013">
      <c r="A1013" s="1046" t="s">
        <v>23607</v>
      </c>
      <c r="B1013" s="1063" t="s">
        <v>20294</v>
      </c>
      <c r="C1013" s="1063" t="s">
        <v>85</v>
      </c>
      <c r="D1013" s="1047" t="s">
        <v>20056</v>
      </c>
      <c r="E1013" s="1047" t="s">
        <v>11</v>
      </c>
      <c r="F1013" s="1048" t="s">
        <v>15</v>
      </c>
      <c r="G1013" s="1047" t="s">
        <v>23482</v>
      </c>
      <c r="H1013" s="1047" t="s">
        <v>23544</v>
      </c>
      <c r="I1013" s="1047" t="s">
        <v>19902</v>
      </c>
      <c r="J1013" s="1049" t="s">
        <v>23608</v>
      </c>
      <c r="K1013" s="1049" t="s">
        <v>23609</v>
      </c>
      <c r="L1013" s="1049" t="s">
        <v>23610</v>
      </c>
      <c r="M1013" s="1049" t="s">
        <v>23611</v>
      </c>
      <c r="N1013" s="1056" t="s">
        <v>22196</v>
      </c>
      <c r="O1013" s="1056" t="s">
        <v>19908</v>
      </c>
      <c r="P1013" s="1051" t="s">
        <v>95</v>
      </c>
      <c r="Q1013" s="1052"/>
      <c r="R1013" s="1053"/>
    </row>
    <row r="1014">
      <c r="A1014" s="1046" t="s">
        <v>23612</v>
      </c>
      <c r="B1014" s="1063" t="s">
        <v>20294</v>
      </c>
      <c r="C1014" s="1063" t="s">
        <v>85</v>
      </c>
      <c r="D1014" s="1047" t="s">
        <v>20056</v>
      </c>
      <c r="E1014" s="1047" t="s">
        <v>11</v>
      </c>
      <c r="F1014" s="1048" t="s">
        <v>15</v>
      </c>
      <c r="G1014" s="1047" t="s">
        <v>23482</v>
      </c>
      <c r="H1014" s="1047" t="s">
        <v>23544</v>
      </c>
      <c r="I1014" s="1047" t="s">
        <v>19902</v>
      </c>
      <c r="J1014" s="1049" t="s">
        <v>20618</v>
      </c>
      <c r="K1014" s="1049" t="s">
        <v>23613</v>
      </c>
      <c r="L1014" s="1049" t="s">
        <v>23614</v>
      </c>
      <c r="M1014" s="1049" t="s">
        <v>23615</v>
      </c>
      <c r="N1014" s="1056" t="s">
        <v>22196</v>
      </c>
      <c r="O1014" s="1056" t="s">
        <v>19908</v>
      </c>
      <c r="P1014" s="1051" t="s">
        <v>95</v>
      </c>
      <c r="Q1014" s="1052"/>
      <c r="R1014" s="1053"/>
    </row>
    <row r="1015">
      <c r="A1015" s="1046" t="s">
        <v>23616</v>
      </c>
      <c r="B1015" s="1063" t="s">
        <v>20294</v>
      </c>
      <c r="C1015" s="1047" t="s">
        <v>85</v>
      </c>
      <c r="D1015" s="1047" t="s">
        <v>20056</v>
      </c>
      <c r="E1015" s="1047" t="s">
        <v>11</v>
      </c>
      <c r="F1015" s="1048" t="s">
        <v>15</v>
      </c>
      <c r="G1015" s="1047" t="s">
        <v>23482</v>
      </c>
      <c r="H1015" s="1047" t="s">
        <v>23544</v>
      </c>
      <c r="I1015" s="1047" t="s">
        <v>19902</v>
      </c>
      <c r="J1015" s="1049" t="s">
        <v>23617</v>
      </c>
      <c r="K1015" s="1049" t="s">
        <v>23618</v>
      </c>
      <c r="L1015" s="1049" t="s">
        <v>23619</v>
      </c>
      <c r="M1015" s="1049" t="s">
        <v>23620</v>
      </c>
      <c r="N1015" s="1056" t="s">
        <v>19907</v>
      </c>
      <c r="O1015" s="1056" t="s">
        <v>20045</v>
      </c>
      <c r="P1015" s="1051" t="s">
        <v>95</v>
      </c>
      <c r="Q1015" s="1052"/>
      <c r="R1015" s="1053"/>
    </row>
    <row r="1016">
      <c r="A1016" s="1046" t="s">
        <v>23621</v>
      </c>
      <c r="B1016" s="1063" t="s">
        <v>20294</v>
      </c>
      <c r="C1016" s="1047" t="s">
        <v>85</v>
      </c>
      <c r="D1016" s="1047" t="s">
        <v>20056</v>
      </c>
      <c r="E1016" s="1047" t="s">
        <v>11</v>
      </c>
      <c r="F1016" s="1048" t="s">
        <v>15</v>
      </c>
      <c r="G1016" s="1047" t="s">
        <v>23482</v>
      </c>
      <c r="H1016" s="1047" t="s">
        <v>23544</v>
      </c>
      <c r="I1016" s="1047" t="s">
        <v>19902</v>
      </c>
      <c r="J1016" s="1049" t="s">
        <v>23622</v>
      </c>
      <c r="K1016" s="1049" t="s">
        <v>23623</v>
      </c>
      <c r="L1016" s="1049" t="s">
        <v>23624</v>
      </c>
      <c r="M1016" s="1049" t="s">
        <v>23625</v>
      </c>
      <c r="N1016" s="1056" t="s">
        <v>19907</v>
      </c>
      <c r="O1016" s="1056" t="s">
        <v>20045</v>
      </c>
      <c r="P1016" s="1051" t="s">
        <v>95</v>
      </c>
      <c r="Q1016" s="1052"/>
      <c r="R1016" s="1053"/>
    </row>
    <row r="1017">
      <c r="A1017" s="1046" t="s">
        <v>23626</v>
      </c>
      <c r="B1017" s="1063" t="s">
        <v>20294</v>
      </c>
      <c r="C1017" s="1047" t="s">
        <v>85</v>
      </c>
      <c r="D1017" s="1047" t="s">
        <v>20056</v>
      </c>
      <c r="E1017" s="1047" t="s">
        <v>11</v>
      </c>
      <c r="F1017" s="1048" t="s">
        <v>15</v>
      </c>
      <c r="G1017" s="1047" t="s">
        <v>23482</v>
      </c>
      <c r="H1017" s="1047" t="s">
        <v>23544</v>
      </c>
      <c r="I1017" s="1047" t="s">
        <v>19902</v>
      </c>
      <c r="J1017" s="1049" t="s">
        <v>23627</v>
      </c>
      <c r="K1017" s="1049" t="s">
        <v>23628</v>
      </c>
      <c r="L1017" s="1049" t="s">
        <v>23629</v>
      </c>
      <c r="M1017" s="1049" t="s">
        <v>23630</v>
      </c>
      <c r="N1017" s="1056" t="s">
        <v>20314</v>
      </c>
      <c r="O1017" s="1056" t="s">
        <v>19908</v>
      </c>
      <c r="P1017" s="1094" t="s">
        <v>95</v>
      </c>
      <c r="Q1017" s="1052"/>
      <c r="R1017" s="1053"/>
    </row>
    <row r="1018">
      <c r="A1018" s="1046" t="s">
        <v>23631</v>
      </c>
      <c r="B1018" s="1047" t="s">
        <v>22495</v>
      </c>
      <c r="C1018" s="1047" t="s">
        <v>19901</v>
      </c>
      <c r="D1018" s="1047" t="s">
        <v>45</v>
      </c>
      <c r="E1018" s="1047" t="s">
        <v>11</v>
      </c>
      <c r="F1018" s="1048" t="s">
        <v>15</v>
      </c>
      <c r="G1018" s="1047" t="s">
        <v>23482</v>
      </c>
      <c r="H1018" s="1047" t="s">
        <v>23632</v>
      </c>
      <c r="I1018" s="1048" t="s">
        <v>19902</v>
      </c>
      <c r="J1018" s="1049" t="s">
        <v>23633</v>
      </c>
      <c r="K1018" s="1049" t="s">
        <v>23634</v>
      </c>
      <c r="L1018" s="1049" t="s">
        <v>23635</v>
      </c>
      <c r="M1018" s="1049" t="s">
        <v>23636</v>
      </c>
      <c r="N1018" s="1056" t="s">
        <v>20314</v>
      </c>
      <c r="O1018" s="1056" t="s">
        <v>19908</v>
      </c>
      <c r="P1018" s="1094" t="s">
        <v>95</v>
      </c>
      <c r="Q1018" s="1052"/>
      <c r="R1018" s="1053"/>
    </row>
    <row r="1019">
      <c r="A1019" s="1046" t="s">
        <v>23637</v>
      </c>
      <c r="B1019" s="1047" t="s">
        <v>22495</v>
      </c>
      <c r="C1019" s="1047" t="s">
        <v>19901</v>
      </c>
      <c r="D1019" s="1047" t="s">
        <v>45</v>
      </c>
      <c r="E1019" s="1047" t="s">
        <v>11</v>
      </c>
      <c r="F1019" s="1048" t="s">
        <v>15</v>
      </c>
      <c r="G1019" s="1047" t="s">
        <v>23482</v>
      </c>
      <c r="H1019" s="1047" t="s">
        <v>23632</v>
      </c>
      <c r="I1019" s="1048" t="s">
        <v>19902</v>
      </c>
      <c r="J1019" s="1049" t="s">
        <v>23633</v>
      </c>
      <c r="K1019" s="1049" t="s">
        <v>23638</v>
      </c>
      <c r="L1019" s="1049" t="s">
        <v>23639</v>
      </c>
      <c r="M1019" s="1049" t="s">
        <v>23640</v>
      </c>
      <c r="N1019" s="1056" t="s">
        <v>20314</v>
      </c>
      <c r="O1019" s="1056" t="s">
        <v>19908</v>
      </c>
      <c r="P1019" s="1094" t="s">
        <v>95</v>
      </c>
      <c r="Q1019" s="1052"/>
      <c r="R1019" s="1053"/>
    </row>
    <row r="1020">
      <c r="A1020" s="1046" t="s">
        <v>23641</v>
      </c>
      <c r="B1020" s="1047" t="s">
        <v>22495</v>
      </c>
      <c r="C1020" s="1047" t="s">
        <v>19901</v>
      </c>
      <c r="D1020" s="1047" t="s">
        <v>45</v>
      </c>
      <c r="E1020" s="1047" t="s">
        <v>11</v>
      </c>
      <c r="F1020" s="1048" t="s">
        <v>15</v>
      </c>
      <c r="G1020" s="1047" t="s">
        <v>23482</v>
      </c>
      <c r="H1020" s="1047" t="s">
        <v>23632</v>
      </c>
      <c r="I1020" s="1048" t="s">
        <v>19902</v>
      </c>
      <c r="J1020" s="1049" t="s">
        <v>23633</v>
      </c>
      <c r="K1020" s="1049" t="s">
        <v>23642</v>
      </c>
      <c r="L1020" s="1049" t="s">
        <v>23643</v>
      </c>
      <c r="M1020" s="1049" t="s">
        <v>23644</v>
      </c>
      <c r="N1020" s="1056" t="s">
        <v>20314</v>
      </c>
      <c r="O1020" s="1056" t="s">
        <v>19908</v>
      </c>
      <c r="P1020" s="1094" t="s">
        <v>95</v>
      </c>
      <c r="Q1020" s="1052"/>
      <c r="R1020" s="1053"/>
    </row>
    <row r="1021">
      <c r="A1021" s="1046" t="s">
        <v>23645</v>
      </c>
      <c r="B1021" s="1047" t="s">
        <v>23494</v>
      </c>
      <c r="C1021" s="1047" t="s">
        <v>2315</v>
      </c>
      <c r="D1021" s="1047" t="s">
        <v>45</v>
      </c>
      <c r="E1021" s="1047" t="s">
        <v>11</v>
      </c>
      <c r="F1021" s="1048" t="s">
        <v>15</v>
      </c>
      <c r="G1021" s="1047" t="s">
        <v>23482</v>
      </c>
      <c r="H1021" s="1047" t="s">
        <v>23632</v>
      </c>
      <c r="I1021" s="1048" t="s">
        <v>19902</v>
      </c>
      <c r="J1021" s="1049" t="s">
        <v>23646</v>
      </c>
      <c r="K1021" s="1049" t="s">
        <v>23647</v>
      </c>
      <c r="L1021" s="1049" t="s">
        <v>23648</v>
      </c>
      <c r="M1021" s="1049" t="s">
        <v>23649</v>
      </c>
      <c r="N1021" s="1056" t="s">
        <v>20314</v>
      </c>
      <c r="O1021" s="1056" t="s">
        <v>19908</v>
      </c>
      <c r="P1021" s="1094" t="s">
        <v>620</v>
      </c>
      <c r="Q1021" s="1107" t="s">
        <v>23650</v>
      </c>
      <c r="R1021" s="1053" t="s">
        <v>57</v>
      </c>
    </row>
    <row r="1022">
      <c r="A1022" s="1046" t="s">
        <v>23651</v>
      </c>
      <c r="B1022" s="1047" t="s">
        <v>23494</v>
      </c>
      <c r="C1022" s="1047" t="s">
        <v>2315</v>
      </c>
      <c r="D1022" s="1047" t="s">
        <v>45</v>
      </c>
      <c r="E1022" s="1047" t="s">
        <v>11</v>
      </c>
      <c r="F1022" s="1048" t="s">
        <v>15</v>
      </c>
      <c r="G1022" s="1047" t="s">
        <v>23482</v>
      </c>
      <c r="H1022" s="1047" t="s">
        <v>23632</v>
      </c>
      <c r="I1022" s="1048" t="s">
        <v>19902</v>
      </c>
      <c r="J1022" s="1049" t="s">
        <v>23652</v>
      </c>
      <c r="K1022" s="1049" t="s">
        <v>23653</v>
      </c>
      <c r="L1022" s="1049" t="s">
        <v>23497</v>
      </c>
      <c r="M1022" s="1049" t="s">
        <v>23654</v>
      </c>
      <c r="N1022" s="1056" t="s">
        <v>22196</v>
      </c>
      <c r="O1022" s="1056" t="s">
        <v>19908</v>
      </c>
      <c r="P1022" s="1094" t="s">
        <v>95</v>
      </c>
      <c r="Q1022" s="1052"/>
      <c r="R1022" s="1053"/>
    </row>
    <row r="1023">
      <c r="A1023" s="1046" t="s">
        <v>23655</v>
      </c>
      <c r="B1023" s="1047" t="s">
        <v>23183</v>
      </c>
      <c r="C1023" s="1047" t="s">
        <v>20887</v>
      </c>
      <c r="D1023" s="1047" t="s">
        <v>45</v>
      </c>
      <c r="E1023" s="1047" t="s">
        <v>11</v>
      </c>
      <c r="F1023" s="1048" t="s">
        <v>15</v>
      </c>
      <c r="G1023" s="1047" t="s">
        <v>23482</v>
      </c>
      <c r="H1023" s="1047" t="s">
        <v>23632</v>
      </c>
      <c r="I1023" s="1048" t="s">
        <v>19902</v>
      </c>
      <c r="J1023" s="1049" t="s">
        <v>23656</v>
      </c>
      <c r="K1023" s="1049" t="s">
        <v>23657</v>
      </c>
      <c r="L1023" s="1049" t="s">
        <v>23658</v>
      </c>
      <c r="M1023" s="1049" t="s">
        <v>20885</v>
      </c>
      <c r="N1023" s="1056" t="s">
        <v>22196</v>
      </c>
      <c r="O1023" s="1056" t="s">
        <v>19908</v>
      </c>
      <c r="P1023" s="1051" t="s">
        <v>95</v>
      </c>
      <c r="Q1023" s="1052"/>
      <c r="R1023" s="1053"/>
    </row>
    <row r="1024">
      <c r="A1024" s="1046" t="s">
        <v>23659</v>
      </c>
      <c r="B1024" s="1063" t="s">
        <v>23660</v>
      </c>
      <c r="C1024" s="1047" t="s">
        <v>20518</v>
      </c>
      <c r="D1024" s="1047" t="s">
        <v>20056</v>
      </c>
      <c r="E1024" s="1047" t="s">
        <v>11</v>
      </c>
      <c r="F1024" s="1048" t="s">
        <v>15</v>
      </c>
      <c r="G1024" s="1047" t="s">
        <v>23482</v>
      </c>
      <c r="H1024" s="1047" t="s">
        <v>23632</v>
      </c>
      <c r="I1024" s="1048" t="s">
        <v>19902</v>
      </c>
      <c r="J1024" s="1049" t="s">
        <v>23661</v>
      </c>
      <c r="K1024" s="1049" t="s">
        <v>23662</v>
      </c>
      <c r="L1024" s="1049" t="s">
        <v>23663</v>
      </c>
      <c r="M1024" s="1049" t="s">
        <v>23664</v>
      </c>
      <c r="N1024" s="1056" t="s">
        <v>20314</v>
      </c>
      <c r="O1024" s="1056" t="s">
        <v>19908</v>
      </c>
      <c r="P1024" s="1094" t="s">
        <v>95</v>
      </c>
      <c r="Q1024" s="1052"/>
      <c r="R1024" s="1053"/>
    </row>
    <row r="1025">
      <c r="A1025" s="1046" t="s">
        <v>23665</v>
      </c>
      <c r="B1025" s="1063" t="s">
        <v>23666</v>
      </c>
      <c r="C1025" s="1047" t="s">
        <v>20518</v>
      </c>
      <c r="D1025" s="1047" t="s">
        <v>20056</v>
      </c>
      <c r="E1025" s="1047" t="s">
        <v>11</v>
      </c>
      <c r="F1025" s="1048" t="s">
        <v>15</v>
      </c>
      <c r="G1025" s="1047" t="s">
        <v>23482</v>
      </c>
      <c r="H1025" s="1047" t="s">
        <v>23632</v>
      </c>
      <c r="I1025" s="1048" t="s">
        <v>19902</v>
      </c>
      <c r="J1025" s="1049" t="s">
        <v>23661</v>
      </c>
      <c r="K1025" s="1049" t="s">
        <v>23667</v>
      </c>
      <c r="L1025" s="1049" t="s">
        <v>23668</v>
      </c>
      <c r="M1025" s="1049" t="s">
        <v>23669</v>
      </c>
      <c r="N1025" s="1056" t="s">
        <v>20314</v>
      </c>
      <c r="O1025" s="1056" t="s">
        <v>19908</v>
      </c>
      <c r="P1025" s="1094" t="s">
        <v>95</v>
      </c>
      <c r="Q1025" s="1052"/>
      <c r="R1025" s="1053"/>
    </row>
    <row r="1026">
      <c r="A1026" s="1046" t="s">
        <v>23670</v>
      </c>
      <c r="B1026" s="1063" t="s">
        <v>23671</v>
      </c>
      <c r="C1026" s="1047" t="s">
        <v>20518</v>
      </c>
      <c r="D1026" s="1047" t="s">
        <v>20056</v>
      </c>
      <c r="E1026" s="1047" t="s">
        <v>11</v>
      </c>
      <c r="F1026" s="1048" t="s">
        <v>15</v>
      </c>
      <c r="G1026" s="1047" t="s">
        <v>23482</v>
      </c>
      <c r="H1026" s="1047" t="s">
        <v>23632</v>
      </c>
      <c r="I1026" s="1048" t="s">
        <v>19902</v>
      </c>
      <c r="J1026" s="1049" t="s">
        <v>23661</v>
      </c>
      <c r="K1026" s="1049" t="s">
        <v>23672</v>
      </c>
      <c r="L1026" s="1049" t="s">
        <v>23673</v>
      </c>
      <c r="M1026" s="1049" t="s">
        <v>23674</v>
      </c>
      <c r="N1026" s="1056" t="s">
        <v>20314</v>
      </c>
      <c r="O1026" s="1056" t="s">
        <v>19908</v>
      </c>
      <c r="P1026" s="1094" t="s">
        <v>95</v>
      </c>
      <c r="Q1026" s="1052"/>
      <c r="R1026" s="1053"/>
    </row>
    <row r="1027">
      <c r="A1027" s="1046" t="s">
        <v>23675</v>
      </c>
      <c r="B1027" s="1063" t="s">
        <v>23676</v>
      </c>
      <c r="C1027" s="1047" t="s">
        <v>20518</v>
      </c>
      <c r="D1027" s="1047" t="s">
        <v>20056</v>
      </c>
      <c r="E1027" s="1047" t="s">
        <v>11</v>
      </c>
      <c r="F1027" s="1048" t="s">
        <v>15</v>
      </c>
      <c r="G1027" s="1047" t="s">
        <v>23482</v>
      </c>
      <c r="H1027" s="1047" t="s">
        <v>23632</v>
      </c>
      <c r="I1027" s="1048" t="s">
        <v>19902</v>
      </c>
      <c r="J1027" s="1049" t="s">
        <v>23677</v>
      </c>
      <c r="K1027" s="1049" t="s">
        <v>23678</v>
      </c>
      <c r="L1027" s="1049" t="s">
        <v>23679</v>
      </c>
      <c r="M1027" s="1049" t="s">
        <v>23680</v>
      </c>
      <c r="N1027" s="1056" t="s">
        <v>20535</v>
      </c>
      <c r="O1027" s="1056" t="s">
        <v>19908</v>
      </c>
      <c r="P1027" s="1094" t="s">
        <v>95</v>
      </c>
      <c r="Q1027" s="1052"/>
      <c r="R1027" s="1053"/>
    </row>
    <row r="1028">
      <c r="A1028" s="1046" t="s">
        <v>23681</v>
      </c>
      <c r="B1028" s="1047" t="s">
        <v>22495</v>
      </c>
      <c r="C1028" s="1047" t="s">
        <v>19901</v>
      </c>
      <c r="D1028" s="1047" t="s">
        <v>45</v>
      </c>
      <c r="E1028" s="1047" t="s">
        <v>11</v>
      </c>
      <c r="F1028" s="1048" t="s">
        <v>15</v>
      </c>
      <c r="G1028" s="1047" t="s">
        <v>23482</v>
      </c>
      <c r="H1028" s="1047" t="s">
        <v>23682</v>
      </c>
      <c r="I1028" s="1048" t="s">
        <v>19902</v>
      </c>
      <c r="J1028" s="1049" t="s">
        <v>23683</v>
      </c>
      <c r="K1028" s="1049" t="s">
        <v>23684</v>
      </c>
      <c r="L1028" s="1049" t="s">
        <v>23685</v>
      </c>
      <c r="M1028" s="1049" t="s">
        <v>23686</v>
      </c>
      <c r="N1028" s="1056" t="s">
        <v>20535</v>
      </c>
      <c r="O1028" s="1056" t="s">
        <v>19908</v>
      </c>
      <c r="P1028" s="1094" t="s">
        <v>95</v>
      </c>
      <c r="Q1028" s="1052"/>
      <c r="R1028" s="1053"/>
    </row>
    <row r="1029">
      <c r="A1029" s="1046" t="s">
        <v>23687</v>
      </c>
      <c r="B1029" s="1047" t="s">
        <v>22495</v>
      </c>
      <c r="C1029" s="1047" t="s">
        <v>19901</v>
      </c>
      <c r="D1029" s="1047" t="s">
        <v>45</v>
      </c>
      <c r="E1029" s="1047" t="s">
        <v>12</v>
      </c>
      <c r="F1029" s="1048" t="s">
        <v>15</v>
      </c>
      <c r="G1029" s="1047" t="s">
        <v>23482</v>
      </c>
      <c r="H1029" s="1047" t="s">
        <v>23682</v>
      </c>
      <c r="I1029" s="1048" t="s">
        <v>19902</v>
      </c>
      <c r="J1029" s="1049" t="s">
        <v>23688</v>
      </c>
      <c r="K1029" s="1049" t="s">
        <v>23689</v>
      </c>
      <c r="L1029" s="1087" t="s">
        <v>23690</v>
      </c>
      <c r="M1029" s="1087" t="s">
        <v>23691</v>
      </c>
      <c r="N1029" s="1056" t="s">
        <v>22196</v>
      </c>
      <c r="O1029" s="1056" t="s">
        <v>19908</v>
      </c>
      <c r="P1029" s="1094" t="s">
        <v>95</v>
      </c>
      <c r="Q1029" s="1052"/>
      <c r="R1029" s="1053"/>
    </row>
    <row r="1030">
      <c r="A1030" s="1046" t="s">
        <v>23692</v>
      </c>
      <c r="B1030" s="1047" t="s">
        <v>22495</v>
      </c>
      <c r="C1030" s="1047" t="s">
        <v>19901</v>
      </c>
      <c r="D1030" s="1047" t="s">
        <v>45</v>
      </c>
      <c r="E1030" s="1047" t="s">
        <v>12</v>
      </c>
      <c r="F1030" s="1048" t="s">
        <v>15</v>
      </c>
      <c r="G1030" s="1047" t="s">
        <v>23482</v>
      </c>
      <c r="H1030" s="1047" t="s">
        <v>23682</v>
      </c>
      <c r="I1030" s="1048" t="s">
        <v>19902</v>
      </c>
      <c r="J1030" s="1049" t="s">
        <v>23693</v>
      </c>
      <c r="K1030" s="1049" t="s">
        <v>23694</v>
      </c>
      <c r="L1030" s="1049" t="s">
        <v>23695</v>
      </c>
      <c r="M1030" s="1049" t="s">
        <v>23696</v>
      </c>
      <c r="N1030" s="1056" t="s">
        <v>20535</v>
      </c>
      <c r="O1030" s="1056" t="s">
        <v>19908</v>
      </c>
      <c r="P1030" s="1094" t="s">
        <v>95</v>
      </c>
      <c r="Q1030" s="1052"/>
      <c r="R1030" s="1053"/>
    </row>
    <row r="1031">
      <c r="A1031" s="1046" t="s">
        <v>23697</v>
      </c>
      <c r="B1031" s="1047" t="s">
        <v>23698</v>
      </c>
      <c r="C1031" s="1047" t="s">
        <v>20447</v>
      </c>
      <c r="D1031" s="1047" t="s">
        <v>45</v>
      </c>
      <c r="E1031" s="1047" t="s">
        <v>11</v>
      </c>
      <c r="F1031" s="1048" t="s">
        <v>46</v>
      </c>
      <c r="G1031" s="1047" t="s">
        <v>23699</v>
      </c>
      <c r="H1031" s="1047" t="s">
        <v>23700</v>
      </c>
      <c r="I1031" s="1047" t="s">
        <v>19902</v>
      </c>
      <c r="J1031" s="1049" t="s">
        <v>23701</v>
      </c>
      <c r="K1031" s="1049" t="s">
        <v>23702</v>
      </c>
      <c r="L1031" s="1049" t="s">
        <v>23703</v>
      </c>
      <c r="M1031" s="1049" t="s">
        <v>23704</v>
      </c>
      <c r="N1031" s="1060" t="s">
        <v>19907</v>
      </c>
      <c r="O1031" s="1060" t="s">
        <v>398</v>
      </c>
      <c r="P1031" s="1060" t="s">
        <v>95</v>
      </c>
      <c r="Q1031" s="1052"/>
      <c r="R1031" s="1053"/>
    </row>
    <row r="1032">
      <c r="A1032" s="1046" t="s">
        <v>23705</v>
      </c>
      <c r="B1032" s="1047" t="s">
        <v>19929</v>
      </c>
      <c r="C1032" s="1047" t="s">
        <v>6457</v>
      </c>
      <c r="D1032" s="1047" t="s">
        <v>45</v>
      </c>
      <c r="E1032" s="1047" t="s">
        <v>12</v>
      </c>
      <c r="F1032" s="1048" t="s">
        <v>15</v>
      </c>
      <c r="G1032" s="1047" t="s">
        <v>23699</v>
      </c>
      <c r="H1032" s="1047" t="s">
        <v>23700</v>
      </c>
      <c r="I1032" s="1047" t="s">
        <v>19902</v>
      </c>
      <c r="J1032" s="1049" t="s">
        <v>23706</v>
      </c>
      <c r="K1032" s="1049" t="s">
        <v>23707</v>
      </c>
      <c r="L1032" s="1049" t="s">
        <v>23708</v>
      </c>
      <c r="M1032" s="1049" t="s">
        <v>23709</v>
      </c>
      <c r="N1032" s="1060" t="s">
        <v>19907</v>
      </c>
      <c r="O1032" s="1060" t="s">
        <v>398</v>
      </c>
      <c r="P1032" s="1060" t="s">
        <v>95</v>
      </c>
      <c r="Q1032" s="1052"/>
      <c r="R1032" s="1053"/>
    </row>
    <row r="1033">
      <c r="A1033" s="1046" t="s">
        <v>23710</v>
      </c>
      <c r="B1033" s="1047" t="s">
        <v>23698</v>
      </c>
      <c r="C1033" s="1047" t="s">
        <v>19901</v>
      </c>
      <c r="D1033" s="1047" t="s">
        <v>45</v>
      </c>
      <c r="E1033" s="1047" t="s">
        <v>11</v>
      </c>
      <c r="F1033" s="1048" t="s">
        <v>46</v>
      </c>
      <c r="G1033" s="1047" t="s">
        <v>23699</v>
      </c>
      <c r="H1033" s="1047" t="s">
        <v>23711</v>
      </c>
      <c r="I1033" s="1047" t="s">
        <v>19902</v>
      </c>
      <c r="J1033" s="1049" t="s">
        <v>23712</v>
      </c>
      <c r="K1033" s="1049" t="s">
        <v>23713</v>
      </c>
      <c r="L1033" s="1049" t="s">
        <v>23714</v>
      </c>
      <c r="M1033" s="1049" t="s">
        <v>23715</v>
      </c>
      <c r="N1033" s="1059">
        <v>45356.0</v>
      </c>
      <c r="O1033" s="1060" t="s">
        <v>398</v>
      </c>
      <c r="P1033" s="1060" t="s">
        <v>95</v>
      </c>
      <c r="Q1033" s="1052"/>
      <c r="R1033" s="1053"/>
    </row>
    <row r="1034">
      <c r="A1034" s="1046" t="s">
        <v>23716</v>
      </c>
      <c r="B1034" s="1047" t="s">
        <v>20727</v>
      </c>
      <c r="C1034" s="1047" t="s">
        <v>19901</v>
      </c>
      <c r="D1034" s="1047" t="s">
        <v>45</v>
      </c>
      <c r="E1034" s="1047" t="s">
        <v>11</v>
      </c>
      <c r="F1034" s="1048" t="s">
        <v>46</v>
      </c>
      <c r="G1034" s="1047" t="s">
        <v>23699</v>
      </c>
      <c r="H1034" s="1047" t="s">
        <v>23711</v>
      </c>
      <c r="I1034" s="1047" t="s">
        <v>19902</v>
      </c>
      <c r="J1034" s="1049" t="s">
        <v>23717</v>
      </c>
      <c r="K1034" s="1049" t="s">
        <v>23718</v>
      </c>
      <c r="L1034" s="1049" t="s">
        <v>23719</v>
      </c>
      <c r="M1034" s="1049" t="s">
        <v>23720</v>
      </c>
      <c r="N1034" s="1059">
        <v>45356.0</v>
      </c>
      <c r="O1034" s="1060" t="s">
        <v>398</v>
      </c>
      <c r="P1034" s="1060" t="s">
        <v>95</v>
      </c>
      <c r="Q1034" s="1052"/>
      <c r="R1034" s="1053"/>
    </row>
    <row r="1035">
      <c r="A1035" s="1046" t="s">
        <v>23721</v>
      </c>
      <c r="B1035" s="1047" t="s">
        <v>20727</v>
      </c>
      <c r="C1035" s="1047" t="s">
        <v>19901</v>
      </c>
      <c r="D1035" s="1047" t="s">
        <v>45</v>
      </c>
      <c r="E1035" s="1047" t="s">
        <v>11</v>
      </c>
      <c r="F1035" s="1048" t="s">
        <v>46</v>
      </c>
      <c r="G1035" s="1047" t="s">
        <v>23699</v>
      </c>
      <c r="H1035" s="1047" t="s">
        <v>23711</v>
      </c>
      <c r="I1035" s="1047" t="s">
        <v>19902</v>
      </c>
      <c r="J1035" s="1049" t="s">
        <v>23722</v>
      </c>
      <c r="K1035" s="1049" t="s">
        <v>23723</v>
      </c>
      <c r="L1035" s="1049" t="s">
        <v>23719</v>
      </c>
      <c r="M1035" s="1049" t="s">
        <v>23724</v>
      </c>
      <c r="N1035" s="1059">
        <v>45356.0</v>
      </c>
      <c r="O1035" s="1060" t="s">
        <v>398</v>
      </c>
      <c r="P1035" s="1060" t="s">
        <v>95</v>
      </c>
      <c r="Q1035" s="1052"/>
      <c r="R1035" s="1053"/>
    </row>
    <row r="1036">
      <c r="A1036" s="1046" t="s">
        <v>23725</v>
      </c>
      <c r="B1036" s="1047" t="s">
        <v>20727</v>
      </c>
      <c r="C1036" s="1047" t="s">
        <v>19901</v>
      </c>
      <c r="D1036" s="1047" t="s">
        <v>45</v>
      </c>
      <c r="E1036" s="1047" t="s">
        <v>11</v>
      </c>
      <c r="F1036" s="1048" t="s">
        <v>46</v>
      </c>
      <c r="G1036" s="1047" t="s">
        <v>23699</v>
      </c>
      <c r="H1036" s="1047" t="s">
        <v>23711</v>
      </c>
      <c r="I1036" s="1047" t="s">
        <v>19902</v>
      </c>
      <c r="J1036" s="1049" t="s">
        <v>23726</v>
      </c>
      <c r="K1036" s="1049" t="s">
        <v>23727</v>
      </c>
      <c r="L1036" s="1049" t="s">
        <v>23728</v>
      </c>
      <c r="M1036" s="1054" t="s">
        <v>23729</v>
      </c>
      <c r="N1036" s="1059">
        <v>45356.0</v>
      </c>
      <c r="O1036" s="1060" t="s">
        <v>398</v>
      </c>
      <c r="P1036" s="1060" t="s">
        <v>95</v>
      </c>
      <c r="Q1036" s="1052"/>
      <c r="R1036" s="1053"/>
    </row>
    <row r="1037">
      <c r="A1037" s="1046" t="s">
        <v>23730</v>
      </c>
      <c r="B1037" s="1047" t="s">
        <v>20727</v>
      </c>
      <c r="C1037" s="1047" t="s">
        <v>19901</v>
      </c>
      <c r="D1037" s="1047" t="s">
        <v>45</v>
      </c>
      <c r="E1037" s="1047" t="s">
        <v>11</v>
      </c>
      <c r="F1037" s="1048" t="s">
        <v>46</v>
      </c>
      <c r="G1037" s="1047" t="s">
        <v>23699</v>
      </c>
      <c r="H1037" s="1047" t="s">
        <v>23711</v>
      </c>
      <c r="I1037" s="1047" t="s">
        <v>19902</v>
      </c>
      <c r="J1037" s="1049" t="s">
        <v>23731</v>
      </c>
      <c r="K1037" s="1049" t="s">
        <v>23732</v>
      </c>
      <c r="L1037" s="1049" t="s">
        <v>23733</v>
      </c>
      <c r="M1037" s="1054" t="s">
        <v>23734</v>
      </c>
      <c r="N1037" s="1059">
        <v>45356.0</v>
      </c>
      <c r="O1037" s="1060" t="s">
        <v>398</v>
      </c>
      <c r="P1037" s="1060" t="s">
        <v>95</v>
      </c>
      <c r="Q1037" s="1052"/>
      <c r="R1037" s="1053"/>
    </row>
    <row r="1038">
      <c r="A1038" s="1046" t="s">
        <v>23735</v>
      </c>
      <c r="B1038" s="1047" t="s">
        <v>20466</v>
      </c>
      <c r="C1038" s="1047" t="s">
        <v>9888</v>
      </c>
      <c r="D1038" s="1047" t="s">
        <v>45</v>
      </c>
      <c r="E1038" s="1047" t="s">
        <v>11</v>
      </c>
      <c r="F1038" s="1048" t="s">
        <v>46</v>
      </c>
      <c r="G1038" s="1047" t="s">
        <v>23699</v>
      </c>
      <c r="H1038" s="1047" t="s">
        <v>23711</v>
      </c>
      <c r="I1038" s="1047" t="s">
        <v>19902</v>
      </c>
      <c r="J1038" s="1049" t="s">
        <v>23736</v>
      </c>
      <c r="K1038" s="1049" t="s">
        <v>23737</v>
      </c>
      <c r="L1038" s="1049" t="s">
        <v>23738</v>
      </c>
      <c r="M1038" s="1049" t="s">
        <v>23739</v>
      </c>
      <c r="N1038" s="1059">
        <v>45356.0</v>
      </c>
      <c r="O1038" s="1060" t="s">
        <v>398</v>
      </c>
      <c r="P1038" s="1060" t="s">
        <v>95</v>
      </c>
      <c r="Q1038" s="1052"/>
      <c r="R1038" s="1053"/>
    </row>
    <row r="1039">
      <c r="A1039" s="1046" t="s">
        <v>23740</v>
      </c>
      <c r="B1039" s="1047" t="s">
        <v>20466</v>
      </c>
      <c r="C1039" s="1047" t="s">
        <v>9888</v>
      </c>
      <c r="D1039" s="1047" t="s">
        <v>45</v>
      </c>
      <c r="E1039" s="1047" t="s">
        <v>11</v>
      </c>
      <c r="F1039" s="1048" t="s">
        <v>46</v>
      </c>
      <c r="G1039" s="1047" t="s">
        <v>23699</v>
      </c>
      <c r="H1039" s="1047" t="s">
        <v>23711</v>
      </c>
      <c r="I1039" s="1047" t="s">
        <v>19902</v>
      </c>
      <c r="J1039" s="1049" t="s">
        <v>23741</v>
      </c>
      <c r="K1039" s="1049" t="s">
        <v>23742</v>
      </c>
      <c r="L1039" s="1049" t="s">
        <v>23743</v>
      </c>
      <c r="M1039" s="1049" t="s">
        <v>23744</v>
      </c>
      <c r="N1039" s="1059">
        <v>45356.0</v>
      </c>
      <c r="O1039" s="1060" t="s">
        <v>398</v>
      </c>
      <c r="P1039" s="1060" t="s">
        <v>95</v>
      </c>
      <c r="Q1039" s="1052"/>
      <c r="R1039" s="1053"/>
    </row>
    <row r="1040">
      <c r="A1040" s="1046" t="s">
        <v>23745</v>
      </c>
      <c r="B1040" s="1047" t="s">
        <v>23746</v>
      </c>
      <c r="C1040" s="1047" t="s">
        <v>5058</v>
      </c>
      <c r="D1040" s="1047" t="s">
        <v>45</v>
      </c>
      <c r="E1040" s="1047" t="s">
        <v>11</v>
      </c>
      <c r="F1040" s="1048" t="s">
        <v>15</v>
      </c>
      <c r="G1040" s="1047" t="s">
        <v>23699</v>
      </c>
      <c r="H1040" s="1047" t="s">
        <v>23711</v>
      </c>
      <c r="I1040" s="1047" t="s">
        <v>19902</v>
      </c>
      <c r="J1040" s="1049" t="s">
        <v>23747</v>
      </c>
      <c r="K1040" s="1049" t="s">
        <v>23748</v>
      </c>
      <c r="L1040" s="1049" t="s">
        <v>23749</v>
      </c>
      <c r="M1040" s="1049" t="s">
        <v>23750</v>
      </c>
      <c r="N1040" s="1059">
        <v>45356.0</v>
      </c>
      <c r="O1040" s="1060" t="s">
        <v>398</v>
      </c>
      <c r="P1040" s="1060" t="s">
        <v>95</v>
      </c>
      <c r="Q1040" s="1052"/>
      <c r="R1040" s="1053"/>
    </row>
    <row r="1041">
      <c r="A1041" s="1046" t="s">
        <v>23751</v>
      </c>
      <c r="B1041" s="1048" t="s">
        <v>23752</v>
      </c>
      <c r="C1041" s="1048" t="s">
        <v>5263</v>
      </c>
      <c r="D1041" s="1048" t="s">
        <v>45</v>
      </c>
      <c r="E1041" s="1047" t="s">
        <v>11</v>
      </c>
      <c r="F1041" s="1048" t="s">
        <v>46</v>
      </c>
      <c r="G1041" s="1047" t="s">
        <v>23699</v>
      </c>
      <c r="H1041" s="1047" t="s">
        <v>23711</v>
      </c>
      <c r="I1041" s="1047" t="s">
        <v>19902</v>
      </c>
      <c r="J1041" s="1049" t="s">
        <v>23753</v>
      </c>
      <c r="K1041" s="1049" t="s">
        <v>23754</v>
      </c>
      <c r="L1041" s="1049" t="s">
        <v>23755</v>
      </c>
      <c r="M1041" s="1049" t="s">
        <v>23756</v>
      </c>
      <c r="N1041" s="1059">
        <v>45356.0</v>
      </c>
      <c r="O1041" s="1060" t="s">
        <v>398</v>
      </c>
      <c r="P1041" s="1060" t="s">
        <v>95</v>
      </c>
      <c r="Q1041" s="1052"/>
      <c r="R1041" s="1053"/>
    </row>
    <row r="1042">
      <c r="A1042" s="1046" t="s">
        <v>23757</v>
      </c>
      <c r="B1042" s="1048" t="s">
        <v>23752</v>
      </c>
      <c r="C1042" s="1048" t="s">
        <v>5263</v>
      </c>
      <c r="D1042" s="1048" t="s">
        <v>45</v>
      </c>
      <c r="E1042" s="1047" t="s">
        <v>11</v>
      </c>
      <c r="F1042" s="1048" t="s">
        <v>46</v>
      </c>
      <c r="G1042" s="1047" t="s">
        <v>23699</v>
      </c>
      <c r="H1042" s="1047" t="s">
        <v>23711</v>
      </c>
      <c r="I1042" s="1047" t="s">
        <v>19902</v>
      </c>
      <c r="J1042" s="1049" t="s">
        <v>23753</v>
      </c>
      <c r="K1042" s="1049" t="s">
        <v>23758</v>
      </c>
      <c r="L1042" s="1049" t="s">
        <v>23759</v>
      </c>
      <c r="M1042" s="1049" t="s">
        <v>23760</v>
      </c>
      <c r="N1042" s="1059">
        <v>45356.0</v>
      </c>
      <c r="O1042" s="1060" t="s">
        <v>398</v>
      </c>
      <c r="P1042" s="1060" t="s">
        <v>620</v>
      </c>
      <c r="Q1042" s="1052"/>
      <c r="R1042" s="1053"/>
    </row>
    <row r="1043">
      <c r="A1043" s="1046" t="s">
        <v>23761</v>
      </c>
      <c r="B1043" s="1048" t="s">
        <v>23762</v>
      </c>
      <c r="C1043" s="1048" t="s">
        <v>5263</v>
      </c>
      <c r="D1043" s="1048" t="s">
        <v>45</v>
      </c>
      <c r="E1043" s="1047" t="s">
        <v>11</v>
      </c>
      <c r="F1043" s="1048" t="s">
        <v>46</v>
      </c>
      <c r="G1043" s="1047" t="s">
        <v>23699</v>
      </c>
      <c r="H1043" s="1047" t="s">
        <v>23711</v>
      </c>
      <c r="I1043" s="1047" t="s">
        <v>19902</v>
      </c>
      <c r="J1043" s="1049" t="s">
        <v>23763</v>
      </c>
      <c r="K1043" s="1049" t="s">
        <v>23764</v>
      </c>
      <c r="L1043" s="1049" t="s">
        <v>23765</v>
      </c>
      <c r="M1043" s="1049" t="s">
        <v>23766</v>
      </c>
      <c r="N1043" s="1059">
        <v>45356.0</v>
      </c>
      <c r="O1043" s="1060" t="s">
        <v>398</v>
      </c>
      <c r="P1043" s="1060" t="s">
        <v>95</v>
      </c>
      <c r="Q1043" s="1052"/>
      <c r="R1043" s="1053"/>
    </row>
    <row r="1044">
      <c r="A1044" s="1046" t="s">
        <v>23767</v>
      </c>
      <c r="B1044" s="1048" t="s">
        <v>23762</v>
      </c>
      <c r="C1044" s="1048" t="s">
        <v>5263</v>
      </c>
      <c r="D1044" s="1048" t="s">
        <v>45</v>
      </c>
      <c r="E1044" s="1047" t="s">
        <v>11</v>
      </c>
      <c r="F1044" s="1048" t="s">
        <v>46</v>
      </c>
      <c r="G1044" s="1047" t="s">
        <v>23699</v>
      </c>
      <c r="H1044" s="1047" t="s">
        <v>23711</v>
      </c>
      <c r="I1044" s="1047" t="s">
        <v>19902</v>
      </c>
      <c r="J1044" s="1049" t="s">
        <v>23768</v>
      </c>
      <c r="K1044" s="1049" t="s">
        <v>23769</v>
      </c>
      <c r="L1044" s="1049" t="s">
        <v>23770</v>
      </c>
      <c r="M1044" s="1049" t="s">
        <v>23771</v>
      </c>
      <c r="N1044" s="1059">
        <v>45356.0</v>
      </c>
      <c r="O1044" s="1060" t="s">
        <v>398</v>
      </c>
      <c r="P1044" s="1060" t="s">
        <v>95</v>
      </c>
      <c r="Q1044" s="1052"/>
      <c r="R1044" s="1053"/>
    </row>
    <row r="1045">
      <c r="A1045" s="1046" t="s">
        <v>23772</v>
      </c>
      <c r="B1045" s="1048" t="s">
        <v>23762</v>
      </c>
      <c r="C1045" s="1048" t="s">
        <v>5263</v>
      </c>
      <c r="D1045" s="1048" t="s">
        <v>45</v>
      </c>
      <c r="E1045" s="1047" t="s">
        <v>11</v>
      </c>
      <c r="F1045" s="1048" t="s">
        <v>46</v>
      </c>
      <c r="G1045" s="1047" t="s">
        <v>23699</v>
      </c>
      <c r="H1045" s="1047" t="s">
        <v>23711</v>
      </c>
      <c r="I1045" s="1047" t="s">
        <v>19902</v>
      </c>
      <c r="J1045" s="1049" t="s">
        <v>23763</v>
      </c>
      <c r="K1045" s="1049" t="s">
        <v>23773</v>
      </c>
      <c r="L1045" s="1049" t="s">
        <v>23774</v>
      </c>
      <c r="M1045" s="1049" t="s">
        <v>23775</v>
      </c>
      <c r="N1045" s="1059">
        <v>45356.0</v>
      </c>
      <c r="O1045" s="1060" t="s">
        <v>398</v>
      </c>
      <c r="P1045" s="1060" t="s">
        <v>95</v>
      </c>
      <c r="Q1045" s="1052"/>
      <c r="R1045" s="1053"/>
    </row>
    <row r="1046">
      <c r="A1046" s="1046" t="s">
        <v>23776</v>
      </c>
      <c r="B1046" s="1048" t="s">
        <v>23762</v>
      </c>
      <c r="C1046" s="1048" t="s">
        <v>5263</v>
      </c>
      <c r="D1046" s="1048" t="s">
        <v>45</v>
      </c>
      <c r="E1046" s="1047" t="s">
        <v>11</v>
      </c>
      <c r="F1046" s="1048" t="s">
        <v>46</v>
      </c>
      <c r="G1046" s="1047" t="s">
        <v>23699</v>
      </c>
      <c r="H1046" s="1047" t="s">
        <v>23711</v>
      </c>
      <c r="I1046" s="1047" t="s">
        <v>19902</v>
      </c>
      <c r="J1046" s="1049" t="s">
        <v>23763</v>
      </c>
      <c r="K1046" s="1049" t="s">
        <v>23777</v>
      </c>
      <c r="L1046" s="1049" t="s">
        <v>23774</v>
      </c>
      <c r="M1046" s="1049" t="s">
        <v>23778</v>
      </c>
      <c r="N1046" s="1059">
        <v>45356.0</v>
      </c>
      <c r="O1046" s="1060" t="s">
        <v>398</v>
      </c>
      <c r="P1046" s="1060" t="s">
        <v>95</v>
      </c>
      <c r="Q1046" s="1052"/>
      <c r="R1046" s="1053"/>
    </row>
    <row r="1047">
      <c r="A1047" s="1046" t="s">
        <v>23779</v>
      </c>
      <c r="B1047" s="1048" t="s">
        <v>23762</v>
      </c>
      <c r="C1047" s="1048" t="s">
        <v>5263</v>
      </c>
      <c r="D1047" s="1048" t="s">
        <v>45</v>
      </c>
      <c r="E1047" s="1047" t="s">
        <v>11</v>
      </c>
      <c r="F1047" s="1048" t="s">
        <v>46</v>
      </c>
      <c r="G1047" s="1047" t="s">
        <v>23699</v>
      </c>
      <c r="H1047" s="1047" t="s">
        <v>23711</v>
      </c>
      <c r="I1047" s="1047" t="s">
        <v>19902</v>
      </c>
      <c r="J1047" s="1049" t="s">
        <v>23763</v>
      </c>
      <c r="K1047" s="1049" t="s">
        <v>23780</v>
      </c>
      <c r="L1047" s="1049" t="s">
        <v>23774</v>
      </c>
      <c r="M1047" s="1049" t="s">
        <v>23781</v>
      </c>
      <c r="N1047" s="1059">
        <v>45356.0</v>
      </c>
      <c r="O1047" s="1060" t="s">
        <v>398</v>
      </c>
      <c r="P1047" s="1060" t="s">
        <v>95</v>
      </c>
      <c r="Q1047" s="1052"/>
      <c r="R1047" s="1053"/>
    </row>
    <row r="1048">
      <c r="A1048" s="1046" t="s">
        <v>23782</v>
      </c>
      <c r="B1048" s="1048" t="s">
        <v>23762</v>
      </c>
      <c r="C1048" s="1048" t="s">
        <v>5263</v>
      </c>
      <c r="D1048" s="1048" t="s">
        <v>45</v>
      </c>
      <c r="E1048" s="1047" t="s">
        <v>11</v>
      </c>
      <c r="F1048" s="1048" t="s">
        <v>46</v>
      </c>
      <c r="G1048" s="1047" t="s">
        <v>23699</v>
      </c>
      <c r="H1048" s="1047" t="s">
        <v>23711</v>
      </c>
      <c r="I1048" s="1047" t="s">
        <v>19902</v>
      </c>
      <c r="J1048" s="1049" t="s">
        <v>23763</v>
      </c>
      <c r="K1048" s="1049" t="s">
        <v>23783</v>
      </c>
      <c r="L1048" s="1049" t="s">
        <v>23774</v>
      </c>
      <c r="M1048" s="1049" t="s">
        <v>23784</v>
      </c>
      <c r="N1048" s="1059">
        <v>45356.0</v>
      </c>
      <c r="O1048" s="1060" t="s">
        <v>398</v>
      </c>
      <c r="P1048" s="1060" t="s">
        <v>95</v>
      </c>
      <c r="Q1048" s="1052"/>
      <c r="R1048" s="1053"/>
    </row>
    <row r="1049">
      <c r="A1049" s="1046" t="s">
        <v>23785</v>
      </c>
      <c r="B1049" s="1048" t="s">
        <v>23762</v>
      </c>
      <c r="C1049" s="1048" t="s">
        <v>5263</v>
      </c>
      <c r="D1049" s="1048" t="s">
        <v>45</v>
      </c>
      <c r="E1049" s="1047" t="s">
        <v>11</v>
      </c>
      <c r="F1049" s="1048" t="s">
        <v>46</v>
      </c>
      <c r="G1049" s="1047" t="s">
        <v>23699</v>
      </c>
      <c r="H1049" s="1047" t="s">
        <v>23711</v>
      </c>
      <c r="I1049" s="1047" t="s">
        <v>19902</v>
      </c>
      <c r="J1049" s="1049" t="s">
        <v>23763</v>
      </c>
      <c r="K1049" s="1049" t="s">
        <v>23786</v>
      </c>
      <c r="L1049" s="1049" t="s">
        <v>23774</v>
      </c>
      <c r="M1049" s="1049" t="s">
        <v>23787</v>
      </c>
      <c r="N1049" s="1059">
        <v>45356.0</v>
      </c>
      <c r="O1049" s="1060" t="s">
        <v>398</v>
      </c>
      <c r="P1049" s="1060" t="s">
        <v>95</v>
      </c>
      <c r="Q1049" s="1052"/>
      <c r="R1049" s="1053"/>
    </row>
    <row r="1050">
      <c r="A1050" s="1046" t="s">
        <v>23788</v>
      </c>
      <c r="B1050" s="1048" t="s">
        <v>23762</v>
      </c>
      <c r="C1050" s="1048" t="s">
        <v>5263</v>
      </c>
      <c r="D1050" s="1048" t="s">
        <v>45</v>
      </c>
      <c r="E1050" s="1047" t="s">
        <v>11</v>
      </c>
      <c r="F1050" s="1048" t="s">
        <v>46</v>
      </c>
      <c r="G1050" s="1047" t="s">
        <v>23699</v>
      </c>
      <c r="H1050" s="1047" t="s">
        <v>23711</v>
      </c>
      <c r="I1050" s="1047" t="s">
        <v>19902</v>
      </c>
      <c r="J1050" s="1049" t="s">
        <v>23763</v>
      </c>
      <c r="K1050" s="1049" t="s">
        <v>23789</v>
      </c>
      <c r="L1050" s="1049" t="s">
        <v>23774</v>
      </c>
      <c r="M1050" s="1049" t="s">
        <v>23790</v>
      </c>
      <c r="N1050" s="1059">
        <v>45356.0</v>
      </c>
      <c r="O1050" s="1060" t="s">
        <v>398</v>
      </c>
      <c r="P1050" s="1060" t="s">
        <v>95</v>
      </c>
      <c r="Q1050" s="1052"/>
      <c r="R1050" s="1053"/>
    </row>
    <row r="1051">
      <c r="A1051" s="1046" t="s">
        <v>23791</v>
      </c>
      <c r="B1051" s="1047" t="s">
        <v>23792</v>
      </c>
      <c r="C1051" s="1047" t="s">
        <v>5058</v>
      </c>
      <c r="D1051" s="1047" t="s">
        <v>45</v>
      </c>
      <c r="E1051" s="1047" t="s">
        <v>11</v>
      </c>
      <c r="F1051" s="1048" t="s">
        <v>46</v>
      </c>
      <c r="G1051" s="1047" t="s">
        <v>23699</v>
      </c>
      <c r="H1051" s="1047" t="s">
        <v>23793</v>
      </c>
      <c r="I1051" s="1047" t="s">
        <v>19902</v>
      </c>
      <c r="J1051" s="1049" t="s">
        <v>23794</v>
      </c>
      <c r="K1051" s="1049" t="s">
        <v>23795</v>
      </c>
      <c r="L1051" s="1049" t="s">
        <v>23796</v>
      </c>
      <c r="M1051" s="1049" t="s">
        <v>23797</v>
      </c>
      <c r="N1051" s="1059">
        <v>45356.0</v>
      </c>
      <c r="O1051" s="1060" t="s">
        <v>398</v>
      </c>
      <c r="P1051" s="1060" t="s">
        <v>95</v>
      </c>
      <c r="Q1051" s="1052"/>
      <c r="R1051" s="1053"/>
    </row>
    <row r="1052">
      <c r="A1052" s="1046" t="s">
        <v>23798</v>
      </c>
      <c r="B1052" s="1096" t="s">
        <v>23799</v>
      </c>
      <c r="C1052" s="1058" t="s">
        <v>20851</v>
      </c>
      <c r="D1052" s="1058" t="s">
        <v>45</v>
      </c>
      <c r="E1052" s="1047" t="s">
        <v>11</v>
      </c>
      <c r="F1052" s="1048" t="s">
        <v>46</v>
      </c>
      <c r="G1052" s="1047" t="s">
        <v>23699</v>
      </c>
      <c r="H1052" s="1047" t="s">
        <v>23793</v>
      </c>
      <c r="I1052" s="1047" t="s">
        <v>19902</v>
      </c>
      <c r="J1052" s="1054" t="s">
        <v>23800</v>
      </c>
      <c r="K1052" s="1049" t="s">
        <v>23801</v>
      </c>
      <c r="L1052" s="1054" t="s">
        <v>23802</v>
      </c>
      <c r="M1052" s="1054" t="s">
        <v>23803</v>
      </c>
      <c r="N1052" s="1059">
        <v>45356.0</v>
      </c>
      <c r="O1052" s="1060" t="s">
        <v>20054</v>
      </c>
      <c r="P1052" s="1060" t="s">
        <v>95</v>
      </c>
      <c r="Q1052" s="1052"/>
      <c r="R1052" s="1053"/>
    </row>
    <row r="1053">
      <c r="A1053" s="1046" t="s">
        <v>23804</v>
      </c>
      <c r="B1053" s="1047" t="s">
        <v>23698</v>
      </c>
      <c r="C1053" s="1047" t="s">
        <v>19901</v>
      </c>
      <c r="D1053" s="1047" t="s">
        <v>45</v>
      </c>
      <c r="E1053" s="1047" t="s">
        <v>11</v>
      </c>
      <c r="F1053" s="1048" t="s">
        <v>46</v>
      </c>
      <c r="G1053" s="1047" t="s">
        <v>23699</v>
      </c>
      <c r="H1053" s="1047" t="s">
        <v>23793</v>
      </c>
      <c r="I1053" s="1047" t="s">
        <v>19902</v>
      </c>
      <c r="J1053" s="1049" t="s">
        <v>23805</v>
      </c>
      <c r="K1053" s="1049" t="s">
        <v>23806</v>
      </c>
      <c r="L1053" s="1049" t="s">
        <v>23807</v>
      </c>
      <c r="M1053" s="1049" t="s">
        <v>23808</v>
      </c>
      <c r="N1053" s="1059">
        <v>45356.0</v>
      </c>
      <c r="O1053" s="1060" t="s">
        <v>398</v>
      </c>
      <c r="P1053" s="1060" t="s">
        <v>95</v>
      </c>
      <c r="Q1053" s="1052"/>
      <c r="R1053" s="1053"/>
    </row>
    <row r="1054">
      <c r="A1054" s="1046" t="s">
        <v>23809</v>
      </c>
      <c r="B1054" s="1047" t="s">
        <v>23698</v>
      </c>
      <c r="C1054" s="1047" t="s">
        <v>19901</v>
      </c>
      <c r="D1054" s="1047" t="s">
        <v>45</v>
      </c>
      <c r="E1054" s="1047" t="s">
        <v>11</v>
      </c>
      <c r="F1054" s="1048" t="s">
        <v>46</v>
      </c>
      <c r="G1054" s="1047" t="s">
        <v>23699</v>
      </c>
      <c r="H1054" s="1047" t="s">
        <v>23793</v>
      </c>
      <c r="I1054" s="1047" t="s">
        <v>19902</v>
      </c>
      <c r="J1054" s="1049" t="s">
        <v>23810</v>
      </c>
      <c r="K1054" s="1049" t="s">
        <v>23811</v>
      </c>
      <c r="L1054" s="1049" t="s">
        <v>23812</v>
      </c>
      <c r="M1054" s="1049" t="s">
        <v>23813</v>
      </c>
      <c r="N1054" s="1059">
        <v>45356.0</v>
      </c>
      <c r="O1054" s="1060" t="s">
        <v>398</v>
      </c>
      <c r="P1054" s="1060" t="s">
        <v>95</v>
      </c>
      <c r="Q1054" s="1052"/>
      <c r="R1054" s="1053"/>
    </row>
    <row r="1055">
      <c r="A1055" s="1046" t="s">
        <v>23814</v>
      </c>
      <c r="B1055" s="1047" t="s">
        <v>23792</v>
      </c>
      <c r="C1055" s="1047" t="s">
        <v>5058</v>
      </c>
      <c r="D1055" s="1047" t="s">
        <v>45</v>
      </c>
      <c r="E1055" s="1047" t="s">
        <v>11</v>
      </c>
      <c r="F1055" s="1048" t="s">
        <v>46</v>
      </c>
      <c r="G1055" s="1047" t="s">
        <v>23699</v>
      </c>
      <c r="H1055" s="1047" t="s">
        <v>23793</v>
      </c>
      <c r="I1055" s="1047" t="s">
        <v>19902</v>
      </c>
      <c r="J1055" s="1049" t="s">
        <v>23815</v>
      </c>
      <c r="K1055" s="1049" t="s">
        <v>23816</v>
      </c>
      <c r="L1055" s="1049" t="s">
        <v>23817</v>
      </c>
      <c r="M1055" s="1049" t="s">
        <v>23818</v>
      </c>
      <c r="N1055" s="1059">
        <v>45356.0</v>
      </c>
      <c r="O1055" s="1060" t="s">
        <v>398</v>
      </c>
      <c r="P1055" s="1060" t="s">
        <v>95</v>
      </c>
      <c r="Q1055" s="1052"/>
      <c r="R1055" s="1053"/>
    </row>
    <row r="1056">
      <c r="A1056" s="1046" t="s">
        <v>23819</v>
      </c>
      <c r="B1056" s="1047" t="s">
        <v>23792</v>
      </c>
      <c r="C1056" s="1047" t="s">
        <v>5058</v>
      </c>
      <c r="D1056" s="1047" t="s">
        <v>45</v>
      </c>
      <c r="E1056" s="1047" t="s">
        <v>11</v>
      </c>
      <c r="F1056" s="1048" t="s">
        <v>46</v>
      </c>
      <c r="G1056" s="1047" t="s">
        <v>23699</v>
      </c>
      <c r="H1056" s="1047" t="s">
        <v>23793</v>
      </c>
      <c r="I1056" s="1047" t="s">
        <v>19902</v>
      </c>
      <c r="J1056" s="1049" t="s">
        <v>23820</v>
      </c>
      <c r="K1056" s="1049" t="s">
        <v>23821</v>
      </c>
      <c r="L1056" s="1049" t="s">
        <v>23822</v>
      </c>
      <c r="M1056" s="1049" t="s">
        <v>23823</v>
      </c>
      <c r="N1056" s="1059">
        <v>45356.0</v>
      </c>
      <c r="O1056" s="1060" t="s">
        <v>398</v>
      </c>
      <c r="P1056" s="1060" t="s">
        <v>95</v>
      </c>
      <c r="Q1056" s="1052"/>
      <c r="R1056" s="1053"/>
    </row>
    <row r="1057">
      <c r="A1057" s="1046" t="s">
        <v>23824</v>
      </c>
      <c r="B1057" s="1047" t="s">
        <v>23792</v>
      </c>
      <c r="C1057" s="1047" t="s">
        <v>5058</v>
      </c>
      <c r="D1057" s="1047" t="s">
        <v>45</v>
      </c>
      <c r="E1057" s="1047" t="s">
        <v>11</v>
      </c>
      <c r="F1057" s="1048" t="s">
        <v>46</v>
      </c>
      <c r="G1057" s="1047" t="s">
        <v>23699</v>
      </c>
      <c r="H1057" s="1047" t="s">
        <v>23793</v>
      </c>
      <c r="I1057" s="1047" t="s">
        <v>19902</v>
      </c>
      <c r="J1057" s="1049" t="s">
        <v>23825</v>
      </c>
      <c r="K1057" s="1049" t="s">
        <v>23826</v>
      </c>
      <c r="L1057" s="1049" t="s">
        <v>23827</v>
      </c>
      <c r="M1057" s="1049" t="s">
        <v>23828</v>
      </c>
      <c r="N1057" s="1059">
        <v>45356.0</v>
      </c>
      <c r="O1057" s="1060" t="s">
        <v>398</v>
      </c>
      <c r="P1057" s="1060" t="s">
        <v>95</v>
      </c>
      <c r="Q1057" s="1052"/>
      <c r="R1057" s="1053"/>
    </row>
    <row r="1058">
      <c r="A1058" s="1046" t="s">
        <v>23829</v>
      </c>
      <c r="B1058" s="1047" t="s">
        <v>23792</v>
      </c>
      <c r="C1058" s="1047" t="s">
        <v>5058</v>
      </c>
      <c r="D1058" s="1047" t="s">
        <v>45</v>
      </c>
      <c r="E1058" s="1047" t="s">
        <v>11</v>
      </c>
      <c r="F1058" s="1048" t="s">
        <v>46</v>
      </c>
      <c r="G1058" s="1047" t="s">
        <v>23699</v>
      </c>
      <c r="H1058" s="1047" t="s">
        <v>23793</v>
      </c>
      <c r="I1058" s="1047" t="s">
        <v>19902</v>
      </c>
      <c r="J1058" s="1049" t="s">
        <v>23830</v>
      </c>
      <c r="K1058" s="1049" t="s">
        <v>23831</v>
      </c>
      <c r="L1058" s="1049" t="s">
        <v>23832</v>
      </c>
      <c r="M1058" s="1049" t="s">
        <v>23833</v>
      </c>
      <c r="N1058" s="1059">
        <v>45356.0</v>
      </c>
      <c r="O1058" s="1060" t="s">
        <v>398</v>
      </c>
      <c r="P1058" s="1060" t="s">
        <v>95</v>
      </c>
      <c r="Q1058" s="1052"/>
      <c r="R1058" s="1053"/>
    </row>
    <row r="1059">
      <c r="A1059" s="1046" t="s">
        <v>23834</v>
      </c>
      <c r="B1059" s="1095" t="s">
        <v>23835</v>
      </c>
      <c r="C1059" s="1048" t="s">
        <v>16323</v>
      </c>
      <c r="D1059" s="1048" t="s">
        <v>21100</v>
      </c>
      <c r="E1059" s="1047" t="s">
        <v>11</v>
      </c>
      <c r="F1059" s="1048" t="s">
        <v>46</v>
      </c>
      <c r="G1059" s="1047" t="s">
        <v>23699</v>
      </c>
      <c r="H1059" s="1047" t="s">
        <v>23793</v>
      </c>
      <c r="I1059" s="1047" t="s">
        <v>19902</v>
      </c>
      <c r="J1059" s="1054" t="s">
        <v>23836</v>
      </c>
      <c r="K1059" s="1049" t="s">
        <v>23837</v>
      </c>
      <c r="L1059" s="1049" t="s">
        <v>23838</v>
      </c>
      <c r="M1059" s="1049" t="s">
        <v>23839</v>
      </c>
      <c r="N1059" s="1059">
        <v>45356.0</v>
      </c>
      <c r="O1059" s="1060" t="s">
        <v>398</v>
      </c>
      <c r="P1059" s="1060" t="s">
        <v>95</v>
      </c>
      <c r="Q1059" s="1052"/>
      <c r="R1059" s="1053"/>
    </row>
    <row r="1060">
      <c r="A1060" s="1046" t="s">
        <v>23840</v>
      </c>
      <c r="B1060" s="1048" t="s">
        <v>23835</v>
      </c>
      <c r="C1060" s="1048" t="s">
        <v>16323</v>
      </c>
      <c r="D1060" s="1048" t="s">
        <v>21100</v>
      </c>
      <c r="E1060" s="1047" t="s">
        <v>11</v>
      </c>
      <c r="F1060" s="1048" t="s">
        <v>46</v>
      </c>
      <c r="G1060" s="1047" t="s">
        <v>23699</v>
      </c>
      <c r="H1060" s="1047" t="s">
        <v>23793</v>
      </c>
      <c r="I1060" s="1047" t="s">
        <v>19902</v>
      </c>
      <c r="J1060" s="1054" t="s">
        <v>23836</v>
      </c>
      <c r="K1060" s="1049" t="s">
        <v>23841</v>
      </c>
      <c r="L1060" s="1049" t="s">
        <v>23838</v>
      </c>
      <c r="M1060" s="1049" t="s">
        <v>23842</v>
      </c>
      <c r="N1060" s="1059">
        <v>45356.0</v>
      </c>
      <c r="O1060" s="1060" t="s">
        <v>398</v>
      </c>
      <c r="P1060" s="1060" t="s">
        <v>95</v>
      </c>
      <c r="Q1060" s="1052"/>
      <c r="R1060" s="1053"/>
    </row>
    <row r="1061">
      <c r="A1061" s="1046" t="s">
        <v>23843</v>
      </c>
      <c r="B1061" s="1048" t="s">
        <v>23835</v>
      </c>
      <c r="C1061" s="1048" t="s">
        <v>16323</v>
      </c>
      <c r="D1061" s="1048" t="s">
        <v>21100</v>
      </c>
      <c r="E1061" s="1047" t="s">
        <v>11</v>
      </c>
      <c r="F1061" s="1048" t="s">
        <v>46</v>
      </c>
      <c r="G1061" s="1047" t="s">
        <v>23699</v>
      </c>
      <c r="H1061" s="1047" t="s">
        <v>23793</v>
      </c>
      <c r="I1061" s="1047" t="s">
        <v>19902</v>
      </c>
      <c r="J1061" s="1049" t="s">
        <v>23844</v>
      </c>
      <c r="K1061" s="1049" t="s">
        <v>23845</v>
      </c>
      <c r="L1061" s="1049" t="s">
        <v>23846</v>
      </c>
      <c r="M1061" s="1049" t="s">
        <v>23847</v>
      </c>
      <c r="N1061" s="1059">
        <v>45356.0</v>
      </c>
      <c r="O1061" s="1060" t="s">
        <v>398</v>
      </c>
      <c r="P1061" s="1060" t="s">
        <v>95</v>
      </c>
      <c r="Q1061" s="1052"/>
      <c r="R1061" s="1053"/>
    </row>
    <row r="1062">
      <c r="A1062" s="1046" t="s">
        <v>23848</v>
      </c>
      <c r="B1062" s="1058" t="s">
        <v>23835</v>
      </c>
      <c r="C1062" s="1058" t="s">
        <v>16323</v>
      </c>
      <c r="D1062" s="1058" t="s">
        <v>21100</v>
      </c>
      <c r="E1062" s="1047" t="s">
        <v>11</v>
      </c>
      <c r="F1062" s="1048" t="s">
        <v>46</v>
      </c>
      <c r="G1062" s="1047" t="s">
        <v>23699</v>
      </c>
      <c r="H1062" s="1047" t="s">
        <v>23793</v>
      </c>
      <c r="I1062" s="1047" t="s">
        <v>19902</v>
      </c>
      <c r="J1062" s="1054" t="s">
        <v>23836</v>
      </c>
      <c r="K1062" s="1049" t="s">
        <v>23849</v>
      </c>
      <c r="L1062" s="1054" t="s">
        <v>23850</v>
      </c>
      <c r="M1062" s="1054" t="s">
        <v>23851</v>
      </c>
      <c r="N1062" s="1059">
        <v>45356.0</v>
      </c>
      <c r="O1062" s="1060" t="s">
        <v>398</v>
      </c>
      <c r="P1062" s="1060" t="s">
        <v>95</v>
      </c>
      <c r="Q1062" s="1052"/>
      <c r="R1062" s="1053"/>
    </row>
    <row r="1063">
      <c r="A1063" s="1046" t="s">
        <v>23852</v>
      </c>
      <c r="B1063" s="1058" t="s">
        <v>23835</v>
      </c>
      <c r="C1063" s="1058" t="s">
        <v>16323</v>
      </c>
      <c r="D1063" s="1058" t="s">
        <v>21100</v>
      </c>
      <c r="E1063" s="1047" t="s">
        <v>11</v>
      </c>
      <c r="F1063" s="1048" t="s">
        <v>46</v>
      </c>
      <c r="G1063" s="1047" t="s">
        <v>23699</v>
      </c>
      <c r="H1063" s="1047" t="s">
        <v>23793</v>
      </c>
      <c r="I1063" s="1047" t="s">
        <v>19902</v>
      </c>
      <c r="J1063" s="1054" t="s">
        <v>23836</v>
      </c>
      <c r="K1063" s="1049" t="s">
        <v>23853</v>
      </c>
      <c r="L1063" s="1054" t="s">
        <v>23854</v>
      </c>
      <c r="M1063" s="1054" t="s">
        <v>23855</v>
      </c>
      <c r="N1063" s="1059">
        <v>45356.0</v>
      </c>
      <c r="O1063" s="1060" t="s">
        <v>398</v>
      </c>
      <c r="P1063" s="1060" t="s">
        <v>95</v>
      </c>
      <c r="Q1063" s="1052"/>
      <c r="R1063" s="1053"/>
    </row>
    <row r="1064">
      <c r="A1064" s="1046" t="s">
        <v>23856</v>
      </c>
      <c r="B1064" s="1058" t="s">
        <v>23835</v>
      </c>
      <c r="C1064" s="1058" t="s">
        <v>16323</v>
      </c>
      <c r="D1064" s="1058" t="s">
        <v>21100</v>
      </c>
      <c r="E1064" s="1047" t="s">
        <v>11</v>
      </c>
      <c r="F1064" s="1048" t="s">
        <v>46</v>
      </c>
      <c r="G1064" s="1047" t="s">
        <v>23699</v>
      </c>
      <c r="H1064" s="1047" t="s">
        <v>23793</v>
      </c>
      <c r="I1064" s="1047" t="s">
        <v>19902</v>
      </c>
      <c r="J1064" s="1054" t="s">
        <v>23857</v>
      </c>
      <c r="K1064" s="1049" t="s">
        <v>23858</v>
      </c>
      <c r="L1064" s="1054" t="s">
        <v>23850</v>
      </c>
      <c r="M1064" s="1054" t="s">
        <v>23859</v>
      </c>
      <c r="N1064" s="1059">
        <v>45356.0</v>
      </c>
      <c r="O1064" s="1060" t="s">
        <v>398</v>
      </c>
      <c r="P1064" s="1060" t="s">
        <v>95</v>
      </c>
      <c r="Q1064" s="1052"/>
      <c r="R1064" s="1053"/>
    </row>
    <row r="1065">
      <c r="A1065" s="1046" t="s">
        <v>23860</v>
      </c>
      <c r="B1065" s="1058" t="s">
        <v>23835</v>
      </c>
      <c r="C1065" s="1058" t="s">
        <v>16323</v>
      </c>
      <c r="D1065" s="1058" t="s">
        <v>21100</v>
      </c>
      <c r="E1065" s="1047" t="s">
        <v>11</v>
      </c>
      <c r="F1065" s="1048" t="s">
        <v>46</v>
      </c>
      <c r="G1065" s="1047" t="s">
        <v>23699</v>
      </c>
      <c r="H1065" s="1047" t="s">
        <v>23793</v>
      </c>
      <c r="I1065" s="1047" t="s">
        <v>19902</v>
      </c>
      <c r="J1065" s="1054" t="s">
        <v>23857</v>
      </c>
      <c r="K1065" s="1049" t="s">
        <v>23861</v>
      </c>
      <c r="L1065" s="1054" t="s">
        <v>23862</v>
      </c>
      <c r="M1065" s="1054" t="s">
        <v>23863</v>
      </c>
      <c r="N1065" s="1059">
        <v>45356.0</v>
      </c>
      <c r="O1065" s="1060" t="s">
        <v>398</v>
      </c>
      <c r="P1065" s="1060" t="s">
        <v>95</v>
      </c>
      <c r="Q1065" s="1052"/>
      <c r="R1065" s="1053"/>
    </row>
    <row r="1066">
      <c r="A1066" s="1046" t="s">
        <v>23864</v>
      </c>
      <c r="B1066" s="1095" t="s">
        <v>23865</v>
      </c>
      <c r="C1066" s="1048" t="s">
        <v>20765</v>
      </c>
      <c r="D1066" s="1048" t="s">
        <v>45</v>
      </c>
      <c r="E1066" s="1047" t="s">
        <v>11</v>
      </c>
      <c r="F1066" s="1048" t="s">
        <v>46</v>
      </c>
      <c r="G1066" s="1047" t="s">
        <v>23699</v>
      </c>
      <c r="H1066" s="1047" t="s">
        <v>23793</v>
      </c>
      <c r="I1066" s="1047" t="s">
        <v>19902</v>
      </c>
      <c r="J1066" s="1049" t="s">
        <v>23866</v>
      </c>
      <c r="K1066" s="1049" t="s">
        <v>23867</v>
      </c>
      <c r="L1066" s="1049" t="s">
        <v>23868</v>
      </c>
      <c r="M1066" s="1049" t="s">
        <v>23869</v>
      </c>
      <c r="N1066" s="1059">
        <v>45356.0</v>
      </c>
      <c r="O1066" s="1060" t="s">
        <v>398</v>
      </c>
      <c r="P1066" s="1060" t="s">
        <v>95</v>
      </c>
      <c r="Q1066" s="1052"/>
      <c r="R1066" s="1053"/>
    </row>
    <row r="1067">
      <c r="A1067" s="1046" t="s">
        <v>23870</v>
      </c>
      <c r="B1067" s="1048" t="s">
        <v>23865</v>
      </c>
      <c r="C1067" s="1048" t="s">
        <v>20765</v>
      </c>
      <c r="D1067" s="1048" t="s">
        <v>45</v>
      </c>
      <c r="E1067" s="1047" t="s">
        <v>11</v>
      </c>
      <c r="F1067" s="1048" t="s">
        <v>46</v>
      </c>
      <c r="G1067" s="1047" t="s">
        <v>23699</v>
      </c>
      <c r="H1067" s="1047" t="s">
        <v>23793</v>
      </c>
      <c r="I1067" s="1047" t="s">
        <v>19902</v>
      </c>
      <c r="J1067" s="1049" t="s">
        <v>23871</v>
      </c>
      <c r="K1067" s="1049" t="s">
        <v>23872</v>
      </c>
      <c r="L1067" s="1049" t="s">
        <v>23873</v>
      </c>
      <c r="M1067" s="1054" t="s">
        <v>23874</v>
      </c>
      <c r="N1067" s="1059">
        <v>45356.0</v>
      </c>
      <c r="O1067" s="1060" t="s">
        <v>398</v>
      </c>
      <c r="P1067" s="1060" t="s">
        <v>95</v>
      </c>
      <c r="Q1067" s="1052"/>
      <c r="R1067" s="1053"/>
    </row>
    <row r="1068">
      <c r="A1068" s="1046" t="s">
        <v>23875</v>
      </c>
      <c r="B1068" s="1058" t="s">
        <v>20506</v>
      </c>
      <c r="C1068" s="1058" t="s">
        <v>20507</v>
      </c>
      <c r="D1068" s="1058" t="s">
        <v>45</v>
      </c>
      <c r="E1068" s="1047" t="s">
        <v>12</v>
      </c>
      <c r="F1068" s="1048" t="s">
        <v>46</v>
      </c>
      <c r="G1068" s="1047" t="s">
        <v>23699</v>
      </c>
      <c r="H1068" s="1047" t="s">
        <v>23793</v>
      </c>
      <c r="I1068" s="1047" t="s">
        <v>19902</v>
      </c>
      <c r="J1068" s="1054" t="s">
        <v>23876</v>
      </c>
      <c r="K1068" s="1049" t="s">
        <v>23877</v>
      </c>
      <c r="L1068" s="1054" t="s">
        <v>23878</v>
      </c>
      <c r="M1068" s="1054" t="s">
        <v>23879</v>
      </c>
      <c r="N1068" s="1059">
        <v>45356.0</v>
      </c>
      <c r="O1068" s="1060" t="s">
        <v>398</v>
      </c>
      <c r="P1068" s="1060" t="s">
        <v>95</v>
      </c>
      <c r="Q1068" s="1052"/>
      <c r="R1068" s="1053"/>
    </row>
    <row r="1069">
      <c r="A1069" s="1046" t="s">
        <v>23880</v>
      </c>
      <c r="B1069" s="1058" t="s">
        <v>20506</v>
      </c>
      <c r="C1069" s="1058" t="s">
        <v>20507</v>
      </c>
      <c r="D1069" s="1058" t="s">
        <v>45</v>
      </c>
      <c r="E1069" s="1047" t="s">
        <v>12</v>
      </c>
      <c r="F1069" s="1048" t="s">
        <v>46</v>
      </c>
      <c r="G1069" s="1047" t="s">
        <v>23699</v>
      </c>
      <c r="H1069" s="1047" t="s">
        <v>23793</v>
      </c>
      <c r="I1069" s="1047" t="s">
        <v>19902</v>
      </c>
      <c r="J1069" s="1054" t="s">
        <v>23876</v>
      </c>
      <c r="K1069" s="1049" t="s">
        <v>23881</v>
      </c>
      <c r="L1069" s="1054" t="s">
        <v>23882</v>
      </c>
      <c r="M1069" s="1054" t="s">
        <v>23883</v>
      </c>
      <c r="N1069" s="1059">
        <v>45356.0</v>
      </c>
      <c r="O1069" s="1060" t="s">
        <v>398</v>
      </c>
      <c r="P1069" s="1060" t="s">
        <v>95</v>
      </c>
      <c r="Q1069" s="1052"/>
      <c r="R1069" s="1053"/>
    </row>
    <row r="1070">
      <c r="A1070" s="1046" t="s">
        <v>23884</v>
      </c>
      <c r="B1070" s="1058" t="s">
        <v>20506</v>
      </c>
      <c r="C1070" s="1058" t="s">
        <v>20507</v>
      </c>
      <c r="D1070" s="1058" t="s">
        <v>45</v>
      </c>
      <c r="E1070" s="1047" t="s">
        <v>12</v>
      </c>
      <c r="F1070" s="1048" t="s">
        <v>46</v>
      </c>
      <c r="G1070" s="1047" t="s">
        <v>23699</v>
      </c>
      <c r="H1070" s="1047" t="s">
        <v>23793</v>
      </c>
      <c r="I1070" s="1047" t="s">
        <v>19902</v>
      </c>
      <c r="J1070" s="1054" t="s">
        <v>23885</v>
      </c>
      <c r="K1070" s="1049" t="s">
        <v>23886</v>
      </c>
      <c r="L1070" s="1054" t="s">
        <v>23887</v>
      </c>
      <c r="M1070" s="1054" t="s">
        <v>23888</v>
      </c>
      <c r="N1070" s="1059">
        <v>45356.0</v>
      </c>
      <c r="O1070" s="1060" t="s">
        <v>398</v>
      </c>
      <c r="P1070" s="1060" t="s">
        <v>95</v>
      </c>
      <c r="Q1070" s="1052"/>
      <c r="R1070" s="1053"/>
    </row>
    <row r="1071">
      <c r="A1071" s="1046" t="s">
        <v>23889</v>
      </c>
      <c r="B1071" s="1108" t="s">
        <v>23890</v>
      </c>
      <c r="C1071" s="1063" t="s">
        <v>23891</v>
      </c>
      <c r="D1071" s="1063" t="s">
        <v>20056</v>
      </c>
      <c r="E1071" s="1047" t="s">
        <v>11</v>
      </c>
      <c r="F1071" s="1048" t="s">
        <v>46</v>
      </c>
      <c r="G1071" s="1047" t="s">
        <v>23699</v>
      </c>
      <c r="H1071" s="1047" t="s">
        <v>23793</v>
      </c>
      <c r="I1071" s="1047" t="s">
        <v>19902</v>
      </c>
      <c r="J1071" s="1049" t="s">
        <v>23892</v>
      </c>
      <c r="K1071" s="1049" t="s">
        <v>23893</v>
      </c>
      <c r="L1071" s="1054" t="s">
        <v>23894</v>
      </c>
      <c r="M1071" s="1054" t="s">
        <v>23895</v>
      </c>
      <c r="N1071" s="1059">
        <v>45356.0</v>
      </c>
      <c r="O1071" s="1060" t="s">
        <v>398</v>
      </c>
      <c r="P1071" s="1060" t="s">
        <v>95</v>
      </c>
      <c r="Q1071" s="1052"/>
      <c r="R1071" s="1053"/>
    </row>
    <row r="1072">
      <c r="A1072" s="1046" t="s">
        <v>23896</v>
      </c>
      <c r="B1072" s="1047" t="s">
        <v>23897</v>
      </c>
      <c r="C1072" s="1047" t="s">
        <v>9888</v>
      </c>
      <c r="D1072" s="1047" t="s">
        <v>45</v>
      </c>
      <c r="E1072" s="1047" t="s">
        <v>11</v>
      </c>
      <c r="F1072" s="1048" t="s">
        <v>15</v>
      </c>
      <c r="G1072" s="1047" t="s">
        <v>23699</v>
      </c>
      <c r="H1072" s="1047" t="s">
        <v>23793</v>
      </c>
      <c r="I1072" s="1047" t="s">
        <v>19902</v>
      </c>
      <c r="J1072" s="1049" t="s">
        <v>23898</v>
      </c>
      <c r="K1072" s="1049" t="s">
        <v>23899</v>
      </c>
      <c r="L1072" s="1049" t="s">
        <v>23900</v>
      </c>
      <c r="M1072" s="1049" t="s">
        <v>23901</v>
      </c>
      <c r="N1072" s="1059">
        <v>45356.0</v>
      </c>
      <c r="O1072" s="1060" t="s">
        <v>398</v>
      </c>
      <c r="P1072" s="1060" t="s">
        <v>95</v>
      </c>
      <c r="Q1072" s="1052"/>
      <c r="R1072" s="1053"/>
    </row>
    <row r="1073">
      <c r="A1073" s="1046" t="s">
        <v>23902</v>
      </c>
      <c r="B1073" s="1047" t="s">
        <v>23897</v>
      </c>
      <c r="C1073" s="1047" t="s">
        <v>9888</v>
      </c>
      <c r="D1073" s="1047" t="s">
        <v>45</v>
      </c>
      <c r="E1073" s="1047" t="s">
        <v>11</v>
      </c>
      <c r="F1073" s="1048" t="s">
        <v>15</v>
      </c>
      <c r="G1073" s="1047" t="s">
        <v>23699</v>
      </c>
      <c r="H1073" s="1047" t="s">
        <v>23793</v>
      </c>
      <c r="I1073" s="1047" t="s">
        <v>19902</v>
      </c>
      <c r="J1073" s="1092" t="s">
        <v>23903</v>
      </c>
      <c r="K1073" s="1049" t="s">
        <v>23904</v>
      </c>
      <c r="L1073" s="1049" t="s">
        <v>23905</v>
      </c>
      <c r="M1073" s="1049" t="s">
        <v>23906</v>
      </c>
      <c r="N1073" s="1059">
        <v>45356.0</v>
      </c>
      <c r="O1073" s="1060" t="s">
        <v>398</v>
      </c>
      <c r="P1073" s="1060" t="s">
        <v>95</v>
      </c>
      <c r="Q1073" s="1052"/>
      <c r="R1073" s="1053"/>
    </row>
    <row r="1074">
      <c r="A1074" s="1046" t="s">
        <v>23907</v>
      </c>
      <c r="B1074" s="1047" t="s">
        <v>23897</v>
      </c>
      <c r="C1074" s="1047" t="s">
        <v>9888</v>
      </c>
      <c r="D1074" s="1047" t="s">
        <v>45</v>
      </c>
      <c r="E1074" s="1047" t="s">
        <v>11</v>
      </c>
      <c r="F1074" s="1048" t="s">
        <v>15</v>
      </c>
      <c r="G1074" s="1047" t="s">
        <v>23699</v>
      </c>
      <c r="H1074" s="1047" t="s">
        <v>23793</v>
      </c>
      <c r="I1074" s="1047" t="s">
        <v>19902</v>
      </c>
      <c r="J1074" s="1092" t="s">
        <v>23908</v>
      </c>
      <c r="K1074" s="1049" t="s">
        <v>23909</v>
      </c>
      <c r="L1074" s="1049" t="s">
        <v>23910</v>
      </c>
      <c r="M1074" s="1049" t="s">
        <v>23911</v>
      </c>
      <c r="N1074" s="1059">
        <v>45356.0</v>
      </c>
      <c r="O1074" s="1060" t="s">
        <v>398</v>
      </c>
      <c r="P1074" s="1060" t="s">
        <v>95</v>
      </c>
      <c r="Q1074" s="1052"/>
      <c r="R1074" s="1053"/>
    </row>
    <row r="1075">
      <c r="A1075" s="1046" t="s">
        <v>23912</v>
      </c>
      <c r="B1075" s="1047" t="s">
        <v>23897</v>
      </c>
      <c r="C1075" s="1047" t="s">
        <v>9888</v>
      </c>
      <c r="D1075" s="1047" t="s">
        <v>45</v>
      </c>
      <c r="E1075" s="1047" t="s">
        <v>11</v>
      </c>
      <c r="F1075" s="1048" t="s">
        <v>15</v>
      </c>
      <c r="G1075" s="1047" t="s">
        <v>23699</v>
      </c>
      <c r="H1075" s="1047" t="s">
        <v>23793</v>
      </c>
      <c r="I1075" s="1047" t="s">
        <v>19902</v>
      </c>
      <c r="J1075" s="1092" t="s">
        <v>23913</v>
      </c>
      <c r="K1075" s="1049" t="s">
        <v>23914</v>
      </c>
      <c r="L1075" s="1049" t="s">
        <v>23915</v>
      </c>
      <c r="M1075" s="1049" t="s">
        <v>23916</v>
      </c>
      <c r="N1075" s="1059">
        <v>45356.0</v>
      </c>
      <c r="O1075" s="1060" t="s">
        <v>398</v>
      </c>
      <c r="P1075" s="1060" t="s">
        <v>95</v>
      </c>
      <c r="Q1075" s="1052"/>
      <c r="R1075" s="1053"/>
    </row>
    <row r="1076">
      <c r="A1076" s="1046" t="s">
        <v>23917</v>
      </c>
      <c r="B1076" s="1047" t="s">
        <v>23897</v>
      </c>
      <c r="C1076" s="1047" t="s">
        <v>9888</v>
      </c>
      <c r="D1076" s="1047" t="s">
        <v>45</v>
      </c>
      <c r="E1076" s="1047" t="s">
        <v>11</v>
      </c>
      <c r="F1076" s="1048" t="s">
        <v>15</v>
      </c>
      <c r="G1076" s="1047" t="s">
        <v>23699</v>
      </c>
      <c r="H1076" s="1047" t="s">
        <v>23793</v>
      </c>
      <c r="I1076" s="1047" t="s">
        <v>19902</v>
      </c>
      <c r="J1076" s="1092" t="s">
        <v>23913</v>
      </c>
      <c r="K1076" s="1049" t="s">
        <v>23918</v>
      </c>
      <c r="L1076" s="1049" t="s">
        <v>23919</v>
      </c>
      <c r="M1076" s="1049" t="s">
        <v>23911</v>
      </c>
      <c r="N1076" s="1059">
        <v>45356.0</v>
      </c>
      <c r="O1076" s="1060" t="s">
        <v>398</v>
      </c>
      <c r="P1076" s="1060" t="s">
        <v>95</v>
      </c>
      <c r="Q1076" s="1052"/>
      <c r="R1076" s="1053"/>
    </row>
    <row r="1077">
      <c r="A1077" s="1046" t="s">
        <v>23920</v>
      </c>
      <c r="B1077" s="1047" t="s">
        <v>23897</v>
      </c>
      <c r="C1077" s="1047" t="s">
        <v>9888</v>
      </c>
      <c r="D1077" s="1047" t="s">
        <v>45</v>
      </c>
      <c r="E1077" s="1047" t="s">
        <v>11</v>
      </c>
      <c r="F1077" s="1048" t="s">
        <v>15</v>
      </c>
      <c r="G1077" s="1047" t="s">
        <v>23699</v>
      </c>
      <c r="H1077" s="1047" t="s">
        <v>23793</v>
      </c>
      <c r="I1077" s="1047" t="s">
        <v>19902</v>
      </c>
      <c r="J1077" s="1092" t="s">
        <v>23903</v>
      </c>
      <c r="K1077" s="1049" t="s">
        <v>23921</v>
      </c>
      <c r="L1077" s="1049" t="s">
        <v>23922</v>
      </c>
      <c r="M1077" s="1049" t="s">
        <v>23923</v>
      </c>
      <c r="N1077" s="1059">
        <v>45356.0</v>
      </c>
      <c r="O1077" s="1060" t="s">
        <v>398</v>
      </c>
      <c r="P1077" s="1060" t="s">
        <v>95</v>
      </c>
      <c r="Q1077" s="1052"/>
      <c r="R1077" s="1053"/>
    </row>
    <row r="1078">
      <c r="A1078" s="1046" t="s">
        <v>23924</v>
      </c>
      <c r="B1078" s="1047" t="s">
        <v>23897</v>
      </c>
      <c r="C1078" s="1047" t="s">
        <v>9888</v>
      </c>
      <c r="D1078" s="1047" t="s">
        <v>45</v>
      </c>
      <c r="E1078" s="1047" t="s">
        <v>11</v>
      </c>
      <c r="F1078" s="1048" t="s">
        <v>15</v>
      </c>
      <c r="G1078" s="1047" t="s">
        <v>23699</v>
      </c>
      <c r="H1078" s="1047" t="s">
        <v>23793</v>
      </c>
      <c r="I1078" s="1047" t="s">
        <v>19902</v>
      </c>
      <c r="J1078" s="1049" t="s">
        <v>23925</v>
      </c>
      <c r="K1078" s="1049" t="s">
        <v>23926</v>
      </c>
      <c r="L1078" s="1049" t="s">
        <v>23927</v>
      </c>
      <c r="M1078" s="1049" t="s">
        <v>23928</v>
      </c>
      <c r="N1078" s="1059">
        <v>45356.0</v>
      </c>
      <c r="O1078" s="1060" t="s">
        <v>398</v>
      </c>
      <c r="P1078" s="1060" t="s">
        <v>95</v>
      </c>
      <c r="Q1078" s="1052"/>
      <c r="R1078" s="1053"/>
    </row>
    <row r="1079">
      <c r="A1079" s="1046" t="s">
        <v>23929</v>
      </c>
      <c r="B1079" s="1047" t="s">
        <v>23897</v>
      </c>
      <c r="C1079" s="1047" t="s">
        <v>9888</v>
      </c>
      <c r="D1079" s="1047" t="s">
        <v>45</v>
      </c>
      <c r="E1079" s="1047" t="s">
        <v>11</v>
      </c>
      <c r="F1079" s="1048" t="s">
        <v>15</v>
      </c>
      <c r="G1079" s="1047" t="s">
        <v>23699</v>
      </c>
      <c r="H1079" s="1047" t="s">
        <v>23793</v>
      </c>
      <c r="I1079" s="1047" t="s">
        <v>19902</v>
      </c>
      <c r="J1079" s="1092" t="s">
        <v>23930</v>
      </c>
      <c r="K1079" s="1049" t="s">
        <v>23931</v>
      </c>
      <c r="L1079" s="1049" t="s">
        <v>23932</v>
      </c>
      <c r="M1079" s="1109" t="s">
        <v>23933</v>
      </c>
      <c r="N1079" s="1059">
        <v>45356.0</v>
      </c>
      <c r="O1079" s="1060" t="s">
        <v>398</v>
      </c>
      <c r="P1079" s="1060" t="s">
        <v>95</v>
      </c>
      <c r="Q1079" s="1052"/>
      <c r="R1079" s="1053"/>
    </row>
    <row r="1080">
      <c r="A1080" s="1046" t="s">
        <v>23934</v>
      </c>
      <c r="B1080" s="1090" t="s">
        <v>23494</v>
      </c>
      <c r="C1080" s="1047" t="s">
        <v>2315</v>
      </c>
      <c r="D1080" s="1047" t="s">
        <v>45</v>
      </c>
      <c r="E1080" s="1047" t="s">
        <v>11</v>
      </c>
      <c r="F1080" s="1048" t="s">
        <v>15</v>
      </c>
      <c r="G1080" s="1047" t="s">
        <v>23699</v>
      </c>
      <c r="H1080" s="1047" t="s">
        <v>23935</v>
      </c>
      <c r="I1080" s="1047" t="s">
        <v>19902</v>
      </c>
      <c r="J1080" s="1049" t="s">
        <v>23936</v>
      </c>
      <c r="K1080" s="1049" t="s">
        <v>23937</v>
      </c>
      <c r="L1080" s="1049" t="s">
        <v>23938</v>
      </c>
      <c r="M1080" s="1049" t="s">
        <v>23939</v>
      </c>
      <c r="N1080" s="1056" t="s">
        <v>20535</v>
      </c>
      <c r="O1080" s="1056" t="s">
        <v>19908</v>
      </c>
      <c r="P1080" s="1094" t="s">
        <v>95</v>
      </c>
      <c r="Q1080" s="1052"/>
      <c r="R1080" s="1053"/>
    </row>
    <row r="1081">
      <c r="A1081" s="1046" t="s">
        <v>23940</v>
      </c>
      <c r="B1081" s="1096" t="s">
        <v>23799</v>
      </c>
      <c r="C1081" s="1058" t="s">
        <v>20851</v>
      </c>
      <c r="D1081" s="1058" t="s">
        <v>45</v>
      </c>
      <c r="E1081" s="1047" t="s">
        <v>11</v>
      </c>
      <c r="F1081" s="1048" t="s">
        <v>46</v>
      </c>
      <c r="G1081" s="1047" t="s">
        <v>23699</v>
      </c>
      <c r="H1081" s="1047" t="s">
        <v>23935</v>
      </c>
      <c r="I1081" s="1047" t="s">
        <v>19902</v>
      </c>
      <c r="J1081" s="1054" t="s">
        <v>23941</v>
      </c>
      <c r="K1081" s="1049" t="s">
        <v>23942</v>
      </c>
      <c r="L1081" s="1054" t="s">
        <v>23943</v>
      </c>
      <c r="M1081" s="1110" t="s">
        <v>23944</v>
      </c>
      <c r="N1081" s="1059">
        <v>45448.0</v>
      </c>
      <c r="O1081" s="1060" t="s">
        <v>398</v>
      </c>
      <c r="P1081" s="1060" t="s">
        <v>95</v>
      </c>
      <c r="Q1081" s="1050"/>
      <c r="R1081" s="1053"/>
    </row>
    <row r="1082">
      <c r="A1082" s="1046" t="s">
        <v>23945</v>
      </c>
      <c r="B1082" s="1047" t="s">
        <v>23698</v>
      </c>
      <c r="C1082" s="1047" t="s">
        <v>19901</v>
      </c>
      <c r="D1082" s="1047" t="s">
        <v>45</v>
      </c>
      <c r="E1082" s="1047" t="s">
        <v>11</v>
      </c>
      <c r="F1082" s="1048" t="s">
        <v>46</v>
      </c>
      <c r="G1082" s="1047" t="s">
        <v>23699</v>
      </c>
      <c r="H1082" s="1047" t="s">
        <v>23935</v>
      </c>
      <c r="I1082" s="1047" t="s">
        <v>19902</v>
      </c>
      <c r="J1082" s="1049" t="s">
        <v>23946</v>
      </c>
      <c r="K1082" s="1049" t="s">
        <v>23947</v>
      </c>
      <c r="L1082" s="1049" t="s">
        <v>23948</v>
      </c>
      <c r="M1082" s="1049" t="s">
        <v>23949</v>
      </c>
      <c r="N1082" s="1059">
        <v>45448.0</v>
      </c>
      <c r="O1082" s="1060" t="s">
        <v>398</v>
      </c>
      <c r="P1082" s="1060" t="s">
        <v>95</v>
      </c>
      <c r="Q1082" s="1050"/>
      <c r="R1082" s="1053"/>
    </row>
    <row r="1083">
      <c r="A1083" s="1046" t="s">
        <v>23950</v>
      </c>
      <c r="B1083" s="1047" t="s">
        <v>22495</v>
      </c>
      <c r="C1083" s="1047" t="s">
        <v>19901</v>
      </c>
      <c r="D1083" s="1047" t="s">
        <v>45</v>
      </c>
      <c r="E1083" s="1047" t="s">
        <v>11</v>
      </c>
      <c r="F1083" s="1048" t="s">
        <v>15</v>
      </c>
      <c r="G1083" s="1047" t="s">
        <v>23699</v>
      </c>
      <c r="H1083" s="1047" t="s">
        <v>23935</v>
      </c>
      <c r="I1083" s="1047" t="s">
        <v>19902</v>
      </c>
      <c r="J1083" s="1049" t="s">
        <v>23951</v>
      </c>
      <c r="K1083" s="1049" t="s">
        <v>23952</v>
      </c>
      <c r="L1083" s="1054" t="s">
        <v>23953</v>
      </c>
      <c r="M1083" s="1049" t="s">
        <v>23954</v>
      </c>
      <c r="N1083" s="1056" t="s">
        <v>20535</v>
      </c>
      <c r="O1083" s="1056" t="s">
        <v>19908</v>
      </c>
      <c r="P1083" s="1094" t="s">
        <v>95</v>
      </c>
      <c r="Q1083" s="1052"/>
      <c r="R1083" s="1053"/>
    </row>
    <row r="1084">
      <c r="A1084" s="1046" t="s">
        <v>23955</v>
      </c>
      <c r="B1084" s="1048" t="s">
        <v>23494</v>
      </c>
      <c r="C1084" s="1047" t="s">
        <v>2315</v>
      </c>
      <c r="D1084" s="1047" t="s">
        <v>45</v>
      </c>
      <c r="E1084" s="1047" t="s">
        <v>11</v>
      </c>
      <c r="F1084" s="1048" t="s">
        <v>46</v>
      </c>
      <c r="G1084" s="1047" t="s">
        <v>23699</v>
      </c>
      <c r="H1084" s="1047" t="s">
        <v>23935</v>
      </c>
      <c r="I1084" s="1047" t="s">
        <v>19902</v>
      </c>
      <c r="J1084" s="1049" t="s">
        <v>23936</v>
      </c>
      <c r="K1084" s="1049" t="s">
        <v>23956</v>
      </c>
      <c r="L1084" s="1049" t="s">
        <v>23957</v>
      </c>
      <c r="M1084" s="1049" t="s">
        <v>23958</v>
      </c>
      <c r="N1084" s="1060" t="s">
        <v>19907</v>
      </c>
      <c r="O1084" s="1060" t="s">
        <v>398</v>
      </c>
      <c r="P1084" s="1060" t="s">
        <v>95</v>
      </c>
      <c r="Q1084" s="1052"/>
      <c r="R1084" s="1053"/>
    </row>
    <row r="1085">
      <c r="A1085" s="1046" t="s">
        <v>23959</v>
      </c>
      <c r="B1085" s="1048" t="s">
        <v>23494</v>
      </c>
      <c r="C1085" s="1047" t="s">
        <v>2315</v>
      </c>
      <c r="D1085" s="1047" t="s">
        <v>45</v>
      </c>
      <c r="E1085" s="1047" t="s">
        <v>11</v>
      </c>
      <c r="F1085" s="1048" t="s">
        <v>46</v>
      </c>
      <c r="G1085" s="1047" t="s">
        <v>23699</v>
      </c>
      <c r="H1085" s="1047" t="s">
        <v>23935</v>
      </c>
      <c r="I1085" s="1047" t="s">
        <v>19902</v>
      </c>
      <c r="J1085" s="1049" t="s">
        <v>23960</v>
      </c>
      <c r="K1085" s="1049" t="s">
        <v>23961</v>
      </c>
      <c r="L1085" s="1049" t="s">
        <v>23962</v>
      </c>
      <c r="M1085" s="1049" t="s">
        <v>23963</v>
      </c>
      <c r="N1085" s="1060" t="s">
        <v>19907</v>
      </c>
      <c r="O1085" s="1060" t="s">
        <v>398</v>
      </c>
      <c r="P1085" s="1060" t="s">
        <v>95</v>
      </c>
      <c r="Q1085" s="1052"/>
      <c r="R1085" s="1053"/>
    </row>
    <row r="1086">
      <c r="A1086" s="1046" t="s">
        <v>23964</v>
      </c>
      <c r="B1086" s="1048" t="s">
        <v>23494</v>
      </c>
      <c r="C1086" s="1047" t="s">
        <v>2315</v>
      </c>
      <c r="D1086" s="1047" t="s">
        <v>45</v>
      </c>
      <c r="E1086" s="1047" t="s">
        <v>11</v>
      </c>
      <c r="F1086" s="1048" t="s">
        <v>46</v>
      </c>
      <c r="G1086" s="1047" t="s">
        <v>23699</v>
      </c>
      <c r="H1086" s="1047" t="s">
        <v>23935</v>
      </c>
      <c r="I1086" s="1047" t="s">
        <v>19902</v>
      </c>
      <c r="J1086" s="1049" t="s">
        <v>23960</v>
      </c>
      <c r="K1086" s="1049" t="s">
        <v>23965</v>
      </c>
      <c r="L1086" s="1049" t="s">
        <v>23966</v>
      </c>
      <c r="M1086" s="1049" t="s">
        <v>23967</v>
      </c>
      <c r="N1086" s="1060" t="s">
        <v>19907</v>
      </c>
      <c r="O1086" s="1060" t="s">
        <v>398</v>
      </c>
      <c r="P1086" s="1060" t="s">
        <v>95</v>
      </c>
      <c r="Q1086" s="1052"/>
      <c r="R1086" s="1053"/>
    </row>
    <row r="1087">
      <c r="A1087" s="1046" t="s">
        <v>23968</v>
      </c>
      <c r="B1087" s="1048" t="s">
        <v>23494</v>
      </c>
      <c r="C1087" s="1047" t="s">
        <v>2315</v>
      </c>
      <c r="D1087" s="1047" t="s">
        <v>45</v>
      </c>
      <c r="E1087" s="1047" t="s">
        <v>11</v>
      </c>
      <c r="F1087" s="1048" t="s">
        <v>46</v>
      </c>
      <c r="G1087" s="1047" t="s">
        <v>23699</v>
      </c>
      <c r="H1087" s="1047" t="s">
        <v>23935</v>
      </c>
      <c r="I1087" s="1047" t="s">
        <v>19902</v>
      </c>
      <c r="J1087" s="1049" t="s">
        <v>23960</v>
      </c>
      <c r="K1087" s="1049" t="s">
        <v>23969</v>
      </c>
      <c r="L1087" s="1049" t="s">
        <v>23970</v>
      </c>
      <c r="M1087" s="1049" t="s">
        <v>23971</v>
      </c>
      <c r="N1087" s="1060" t="s">
        <v>19907</v>
      </c>
      <c r="O1087" s="1060" t="s">
        <v>398</v>
      </c>
      <c r="P1087" s="1060" t="s">
        <v>95</v>
      </c>
      <c r="Q1087" s="1052"/>
      <c r="R1087" s="1053"/>
    </row>
    <row r="1088">
      <c r="A1088" s="1046" t="s">
        <v>23972</v>
      </c>
      <c r="B1088" s="1048" t="s">
        <v>23494</v>
      </c>
      <c r="C1088" s="1047" t="s">
        <v>2315</v>
      </c>
      <c r="D1088" s="1047" t="s">
        <v>45</v>
      </c>
      <c r="E1088" s="1047" t="s">
        <v>11</v>
      </c>
      <c r="F1088" s="1048" t="s">
        <v>46</v>
      </c>
      <c r="G1088" s="1047" t="s">
        <v>23699</v>
      </c>
      <c r="H1088" s="1047" t="s">
        <v>23935</v>
      </c>
      <c r="I1088" s="1047" t="s">
        <v>19902</v>
      </c>
      <c r="J1088" s="1049" t="s">
        <v>23973</v>
      </c>
      <c r="K1088" s="1049" t="s">
        <v>23974</v>
      </c>
      <c r="L1088" s="1049" t="s">
        <v>23975</v>
      </c>
      <c r="M1088" s="1049" t="s">
        <v>23976</v>
      </c>
      <c r="N1088" s="1060" t="s">
        <v>19907</v>
      </c>
      <c r="O1088" s="1060" t="s">
        <v>398</v>
      </c>
      <c r="P1088" s="1060" t="s">
        <v>95</v>
      </c>
      <c r="Q1088" s="1052"/>
      <c r="R1088" s="1053"/>
    </row>
    <row r="1089">
      <c r="A1089" s="1046" t="s">
        <v>23977</v>
      </c>
      <c r="B1089" s="1048" t="s">
        <v>23494</v>
      </c>
      <c r="C1089" s="1047" t="s">
        <v>2315</v>
      </c>
      <c r="D1089" s="1047" t="s">
        <v>45</v>
      </c>
      <c r="E1089" s="1047" t="s">
        <v>11</v>
      </c>
      <c r="F1089" s="1048" t="s">
        <v>46</v>
      </c>
      <c r="G1089" s="1047" t="s">
        <v>23699</v>
      </c>
      <c r="H1089" s="1047" t="s">
        <v>23935</v>
      </c>
      <c r="I1089" s="1047" t="s">
        <v>19902</v>
      </c>
      <c r="J1089" s="1049" t="s">
        <v>23978</v>
      </c>
      <c r="K1089" s="1049" t="s">
        <v>23979</v>
      </c>
      <c r="L1089" s="1049" t="s">
        <v>23980</v>
      </c>
      <c r="M1089" s="1049" t="s">
        <v>23981</v>
      </c>
      <c r="N1089" s="1060" t="s">
        <v>19907</v>
      </c>
      <c r="O1089" s="1060" t="s">
        <v>398</v>
      </c>
      <c r="P1089" s="1060" t="s">
        <v>95</v>
      </c>
      <c r="Q1089" s="1052"/>
      <c r="R1089" s="1053"/>
    </row>
    <row r="1090">
      <c r="A1090" s="1046" t="s">
        <v>23982</v>
      </c>
      <c r="B1090" s="1111" t="s">
        <v>23983</v>
      </c>
      <c r="C1090" s="1112" t="s">
        <v>20518</v>
      </c>
      <c r="D1090" s="1112" t="s">
        <v>45</v>
      </c>
      <c r="E1090" s="1102" t="s">
        <v>11</v>
      </c>
      <c r="F1090" s="1079" t="s">
        <v>15</v>
      </c>
      <c r="G1090" s="1112" t="s">
        <v>21971</v>
      </c>
      <c r="H1090" s="1112" t="s">
        <v>22802</v>
      </c>
      <c r="I1090" s="1112" t="s">
        <v>20428</v>
      </c>
      <c r="J1090" s="1113" t="s">
        <v>23984</v>
      </c>
      <c r="K1090" s="1114" t="s">
        <v>23985</v>
      </c>
      <c r="L1090" s="1115" t="s">
        <v>23986</v>
      </c>
      <c r="M1090" s="1115" t="s">
        <v>23987</v>
      </c>
      <c r="N1090" s="1060" t="s">
        <v>23988</v>
      </c>
      <c r="O1090" s="1060" t="s">
        <v>398</v>
      </c>
      <c r="P1090" s="1060" t="s">
        <v>620</v>
      </c>
      <c r="Q1090" s="1091" t="s">
        <v>23989</v>
      </c>
      <c r="R1090" s="1053" t="s">
        <v>57</v>
      </c>
    </row>
  </sheetData>
  <customSheetViews>
    <customSheetView guid="{9E90B145-4007-4EF2-8F01-90E2622A7B75}" filter="1" showAutoFilter="1">
      <autoFilter ref="$N$1:$N$1090">
        <filterColumn colId="0">
          <filters>
            <filter val="29-04-2024"/>
            <filter val="22-05-2024"/>
            <filter val="06-05-2024"/>
            <filter val="03-05-2024"/>
            <filter val="02-05-2024"/>
            <filter val="30-04-2024"/>
            <filter val="10-05-2024"/>
          </filters>
        </filterColumn>
      </autoFilter>
    </customSheetView>
    <customSheetView guid="{33FC2780-B8B3-43E8-9C2D-ECCE28F7AE4C}" filter="1" showAutoFilter="1">
      <autoFilter ref="$H$1018:$J$1028"/>
    </customSheetView>
    <customSheetView guid="{6003D8C9-2920-4518-99D9-83855D82EBB1}" filter="1" showAutoFilter="1">
      <autoFilter ref="$A$1:$Z$1090">
        <filterColumn colId="6">
          <filters>
            <filter val="Observations Tile / Tab"/>
          </filters>
        </filterColumn>
        <filterColumn colId="15">
          <filters/>
        </filterColumn>
      </autoFilter>
    </customSheetView>
    <customSheetView guid="{F226B933-1D06-428F-BF44-B1F030B760D5}" filter="1" showAutoFilter="1">
      <autoFilter ref="$A$1:$Z$1090">
        <filterColumn colId="15">
          <filters/>
        </filterColumn>
      </autoFilter>
    </customSheetView>
    <customSheetView guid="{765B0A27-960D-4C8D-94E2-1035F77422DE}" filter="1" showAutoFilter="1">
      <autoFilter ref="$A$1:$Z$1090">
        <filterColumn colId="6">
          <filters>
            <filter val="Observations Tile / Tab"/>
          </filters>
        </filterColumn>
      </autoFilter>
    </customSheetView>
    <customSheetView guid="{4B2616B5-4854-4309-A344-BAB40E9F86D8}" filter="1" showAutoFilter="1">
      <autoFilter ref="$A$1:$R$1090">
        <filterColumn colId="7">
          <filters>
            <filter val="ML Home Screen"/>
          </filters>
        </filterColumn>
      </autoFilter>
    </customSheetView>
    <customSheetView guid="{EBEB5CC5-967A-43A0-A8CD-618D5CDF60A8}" filter="1" showAutoFilter="1">
      <autoFilter ref="$G$1:$G$1090">
        <filterColumn colId="0">
          <filters>
            <filter val="Surveys Tile"/>
          </filters>
        </filterColumn>
      </autoFilter>
    </customSheetView>
    <customSheetView guid="{672E6248-8FE7-45E8-9FF7-4289C71F371A}" filter="1" showAutoFilter="1">
      <autoFilter ref="$A$1:$Z$1090">
        <filterColumn colId="6">
          <filters>
            <filter val="Programs Tile"/>
          </filters>
        </filterColumn>
        <filterColumn colId="13">
          <filters>
            <filter val="29-04-2024"/>
            <filter val="22-05-2024"/>
            <filter val="25-04-2024"/>
            <filter val="24-04-2024"/>
            <filter val="06-05-2024"/>
            <filter val="03-05-2024"/>
            <filter val="02-05-2024"/>
            <filter val="30-04-2024"/>
            <filter val="23-04-2024"/>
            <filter val="19-04-2024"/>
            <filter val="22-04-2024"/>
            <filter val="10-05-2024"/>
          </filters>
        </filterColumn>
      </autoFilter>
    </customSheetView>
    <customSheetView guid="{13B1CD0E-22BF-4D5B-8FFD-6018405B628C}" filter="1" showAutoFilter="1">
      <autoFilter ref="$A$1:$Z$1090">
        <filterColumn colId="13">
          <filters>
            <filter val="29-04-2024"/>
            <filter val="22-05-2024"/>
            <filter val="25-04-2024"/>
            <filter val="24-04-2024"/>
            <filter val="06-05-2024"/>
            <filter val="03-05-2024"/>
            <filter val="02-05-2024"/>
            <filter val="30-04-2024"/>
            <filter val="23-04-2024"/>
            <filter val="19-04-2024"/>
            <filter val="22-04-2024"/>
            <filter val="10-05-2024"/>
          </filters>
        </filterColumn>
        <filterColumn colId="14">
          <filters>
            <filter val="Subash"/>
            <filter val="Shreejith"/>
          </filters>
        </filterColumn>
      </autoFilter>
    </customSheetView>
    <customSheetView guid="{9E811A48-C3E3-4F30-80ED-825CFE84A008}" filter="1" showAutoFilter="1">
      <autoFilter ref="$G$1:$G$1090">
        <filterColumn colId="0">
          <filters>
            <filter val="Programs Tile"/>
          </filters>
        </filterColumn>
      </autoFilter>
    </customSheetView>
    <customSheetView guid="{2451F669-8593-4D4D-9AB5-4773C1EB6A9D}" filter="1" showAutoFilter="1">
      <autoFilter ref="$A$1:$R$1090">
        <filterColumn colId="6">
          <filters>
            <filter val="Surveys Tile"/>
          </filters>
        </filterColumn>
      </autoFilter>
    </customSheetView>
    <customSheetView guid="{E6EF4F00-8545-48D5-B48D-5B3DB884D8E4}" filter="1" showAutoFilter="1">
      <autoFilter ref="$A$1:$R$1090">
        <filterColumn colId="6">
          <filters>
            <filter val="Reports Tile / Tab"/>
          </filters>
        </filterColumn>
        <filterColumn colId="7">
          <filters>
            <filter val="Project - Task Details Tab"/>
            <filter val="Observation - Observation Listing Screen"/>
            <filter val="Project - Project Attach Files Screen"/>
            <filter val="Project - Project Details Tab"/>
            <filter val="Observation - Join Program Pop up /  Pii Pop up"/>
            <filter val="ML Home Screen"/>
            <filter val="Project - Join Program Pop up /  Pii Pop up"/>
            <filter val="Project - Add New Task Screen"/>
            <filter val="Observation - Link / QR Code"/>
            <filter val="Project - Certificate Flow"/>
            <filter val="Survey - Questionnaire Screen"/>
            <filter val="Reports - Observation Led Imp Flow"/>
            <filter val="Program - Program Listing Screen"/>
            <filter val="Project - Create New Project"/>
            <filter val="Project - Link / QR Code"/>
            <filter val="Program - Program Details Screen"/>
            <filter val="Program - Profile data sharing dropdown"/>
            <filter val="Project - Files Folder"/>
            <filter val="Observation - Domain Screen"/>
            <filter val="Survey - Link / QR Code"/>
            <filter val="Program - Resource Screen"/>
            <filter val="User Onboarding"/>
            <filter val="Project - Add Subtask Screen"/>
            <filter val="Observation - Instance Screen"/>
            <filter val="Observation - Add {Entity} Screen"/>
            <filter val="Program - Join Program /  Pii Pop up"/>
            <filter val="Project - Edit Icon Screen"/>
            <filter val="Project - Task Attach FIles Screen"/>
            <filter val="Observation - Questionnaire Screen"/>
            <filter val="Project - Project Listing Screen"/>
            <filter val="Survey- Survey Listing Screen"/>
            <filter val="Project - PDF Reports"/>
            <filter val="Survey - Join Program Pop up /  Pii Pop up"/>
            <filter val="Profile Screen"/>
            <filter val="Observation - Add {Entity} Listing Screen"/>
            <filter val="Project - Observation mapped to a Task"/>
          </filters>
        </filterColumn>
        <filterColumn colId="5">
          <filters>
            <filter val="Mobile"/>
          </filters>
        </filterColumn>
      </autoFilter>
    </customSheetView>
    <customSheetView guid="{6BDE1F70-F2DA-45AE-A1D2-BA059E32CE2D}" filter="1" showAutoFilter="1">
      <autoFilter ref="$A$1:$Z$1090">
        <filterColumn colId="13">
          <filters>
            <filter val="29-04-2024"/>
            <filter val="22-05-2024"/>
            <filter val="25-04-2024"/>
            <filter val="24-04-2024"/>
            <filter val="06-05-2024"/>
            <filter val="03-05-2024"/>
            <filter val="18-04-2024"/>
            <filter val="02-05-2024"/>
            <filter val="30-04-2024"/>
            <filter val="23-04-2024"/>
            <filter val="19-04-2024"/>
            <filter val="22-04-2024"/>
            <filter val="10-05-2024"/>
          </filters>
        </filterColumn>
        <filterColumn colId="14">
          <filters blank="1">
            <filter val="Subash"/>
          </filters>
        </filterColumn>
      </autoFilter>
    </customSheetView>
    <customSheetView guid="{4898EACD-BD0C-45D1-A505-0531B5ACAA06}" filter="1" showAutoFilter="1">
      <autoFilter ref="$A$1:$Z$1090"/>
    </customSheetView>
    <customSheetView guid="{1A5B226A-C081-4088-930E-C42D7A28A4F1}" filter="1" showAutoFilter="1">
      <autoFilter ref="$A$1:$R$1090">
        <filterColumn colId="6">
          <filters>
            <filter val="Surveys Tile"/>
          </filters>
        </filterColumn>
        <filterColumn colId="15">
          <filters/>
        </filterColumn>
      </autoFilter>
    </customSheetView>
    <customSheetView guid="{9236D606-6B4E-46C9-A52E-2DFF629BF5D8}" filter="1" showAutoFilter="1">
      <autoFilter ref="$G$1:$G$1090">
        <filterColumn colId="0">
          <filters>
            <filter val="Surveys Tile"/>
          </filters>
        </filterColumn>
      </autoFilter>
    </customSheetView>
    <customSheetView guid="{3E5BD931-EA7A-44BE-8514-76ACEEB126A5}" filter="1" showAutoFilter="1">
      <autoFilter ref="$A$1:$Z$1090">
        <filterColumn colId="6">
          <filters>
            <filter val="ML Home Screen"/>
          </filters>
        </filterColumn>
      </autoFilter>
    </customSheetView>
    <customSheetView guid="{86D4C278-8614-4982-8539-5AFEF303C220}" filter="1" showAutoFilter="1">
      <autoFilter ref="$A$1:$Z$1090">
        <filterColumn colId="13">
          <filters>
            <filter val="29-04-2024"/>
            <filter val="22-05-2024"/>
            <filter val="25-04-2024"/>
            <filter val="24-04-2024"/>
            <filter val="06-05-2024"/>
            <filter val="03-05-2024"/>
            <filter val="02-05-2024"/>
            <filter val="30-04-2024"/>
            <filter val="10-05-2024"/>
          </filters>
        </filterColumn>
      </autoFilter>
    </customSheetView>
    <customSheetView guid="{F3606F98-A720-4C0C-867F-6272E1163452}" filter="1" showAutoFilter="1">
      <autoFilter ref="$A$1:$Z$1090">
        <filterColumn colId="6">
          <filters>
            <filter val="Observations Tile / Tab"/>
          </filters>
        </filterColumn>
      </autoFilter>
    </customSheetView>
    <customSheetView guid="{0A446B57-353C-441C-8102-E2D10ED6DC1F}" filter="1" showAutoFilter="1">
      <autoFilter ref="$A$1:$Z$1090">
        <filterColumn colId="8">
          <filters>
            <filter val="Teacher"/>
          </filters>
        </filterColumn>
        <filterColumn colId="6">
          <filters>
            <filter val="User onboarding"/>
            <filter val="ML Home Screen"/>
            <filter val="Reports Tile / Tab"/>
            <filter val="Projects Tile"/>
            <filter val="Surveys Tile"/>
            <filter val="Profile Screen/Page"/>
          </filters>
        </filterColumn>
      </autoFilter>
    </customSheetView>
    <customSheetView guid="{73C45895-F7BD-4657-9E14-68C90B997458}" filter="1" showAutoFilter="1">
      <autoFilter ref="$A$1:$Z$1090">
        <filterColumn colId="6">
          <filters>
            <filter val="Observations Tile / Tab"/>
          </filters>
        </filterColumn>
        <filterColumn colId="15">
          <filters/>
        </filterColumn>
      </autoFilter>
    </customSheetView>
    <customSheetView guid="{46C2302B-B1AD-4D57-B624-C3B156FE83A2}" filter="1" showAutoFilter="1">
      <autoFilter ref="$G$1:$G$1090"/>
    </customSheetView>
    <customSheetView guid="{72946C3D-7210-4C48-A070-7BEA7872DD7E}" filter="1" showAutoFilter="1">
      <autoFilter ref="$A$1:$Z$1090">
        <filterColumn colId="13">
          <filters>
            <filter val="29-04-2024"/>
            <filter val="22-05-2024"/>
            <filter val="06-05-2024"/>
            <filter val="03-05-2024"/>
            <filter val="02-05-2024"/>
            <filter val="30-04-2024"/>
            <filter val="10-05-2024"/>
          </filters>
        </filterColumn>
        <filterColumn colId="14">
          <filters blank="1">
            <filter val="Subash"/>
            <filter val="Gagan"/>
          </filters>
        </filterColumn>
      </autoFilter>
    </customSheetView>
    <customSheetView guid="{B1692C42-BDC7-47E0-BFF8-E9C5CE0865FD}" filter="1" showAutoFilter="1">
      <autoFilter ref="$A$1:$Z$1090">
        <filterColumn colId="15">
          <filters/>
        </filterColumn>
      </autoFilter>
    </customSheetView>
    <customSheetView guid="{DEB8F137-7DFF-4266-B436-DA1C36BC94CE}" filter="1" showAutoFilter="1">
      <autoFilter ref="$A$1:$R$1090">
        <filterColumn colId="6">
          <filters>
            <filter val="User onboarding"/>
            <filter val="Profile Screen/Page"/>
          </filters>
        </filterColumn>
      </autoFilter>
    </customSheetView>
    <customSheetView guid="{2E4A647F-8EF7-4AC1-A470-93FEF1189896}" filter="1" showAutoFilter="1">
      <autoFilter ref="$G$1:$G$1090">
        <filterColumn colId="0">
          <filters>
            <filter val="Surveys Tile"/>
          </filters>
        </filterColumn>
      </autoFilter>
    </customSheetView>
    <customSheetView guid="{CE4B862A-D031-4D1F-A940-01FD9DCBE0AE}" filter="1" showAutoFilter="1">
      <autoFilter ref="$A$1:$Z$1090">
        <filterColumn colId="13">
          <filters>
            <filter val="22-05-2024"/>
            <filter val="06-05-2024"/>
            <filter val="03-05-2024"/>
            <filter val="02-05-2024"/>
            <filter val="30-04-2024"/>
            <filter val="10-05-2024"/>
          </filters>
        </filterColumn>
        <filterColumn colId="14">
          <filters blank="1">
            <filter val="Gagan"/>
          </filters>
        </filterColumn>
      </autoFilter>
    </customSheetView>
    <customSheetView guid="{2C7F86F9-A92D-4294-B6DC-B5071477E3BC}" filter="1" showAutoFilter="1">
      <autoFilter ref="$A$1:$Z$1090">
        <filterColumn colId="13">
          <filters>
            <filter val="22-05-2024"/>
            <filter val="06-05-2024"/>
            <filter val="03-05-2024"/>
            <filter val="02-05-2024"/>
            <filter val="30-04-2024"/>
            <filter val="10-05-2024"/>
          </filters>
        </filterColumn>
        <filterColumn colId="14">
          <filters blank="1">
            <filter val="Gagan"/>
          </filters>
        </filterColumn>
      </autoFilter>
    </customSheetView>
    <customSheetView guid="{2231CFDB-C9E3-4833-BE23-9750D6BDAED7}" filter="1" showAutoFilter="1">
      <autoFilter ref="$A$1:$Z$1090">
        <filterColumn colId="15">
          <filters/>
        </filterColumn>
      </autoFilter>
    </customSheetView>
    <customSheetView guid="{CD1717EC-F0BD-4C5E-92E1-7D1668A92827}" filter="1" showAutoFilter="1">
      <autoFilter ref="$A$1:$R$1090">
        <filterColumn colId="6">
          <filters>
            <filter val="Surveys Tile"/>
          </filters>
        </filterColumn>
        <filterColumn colId="15">
          <filters/>
        </filterColumn>
      </autoFilter>
    </customSheetView>
    <customSheetView guid="{74A7B9CC-249E-4C7C-BBCB-1068DE8B5F54}" filter="1" showAutoFilter="1">
      <autoFilter ref="$N$1:$P$1090">
        <filterColumn colId="2">
          <filters/>
        </filterColumn>
      </autoFilter>
    </customSheetView>
    <customSheetView guid="{F9A89D80-C699-4BC4-857E-31C8EA63ED05}" filter="1" showAutoFilter="1">
      <autoFilter ref="$G$1:$G$1090">
        <filterColumn colId="0">
          <filters>
            <filter val="Reports Tile / Tab"/>
            <filter val="Surveys Tile"/>
          </filters>
        </filterColumn>
      </autoFilter>
    </customSheetView>
    <customSheetView guid="{74594F03-1319-44CB-BCDD-C0860FD02CFB}" filter="1" showAutoFilter="1">
      <autoFilter ref="$G$1:$G$1090">
        <filterColumn colId="0">
          <filters/>
        </filterColumn>
      </autoFilter>
    </customSheetView>
    <customSheetView guid="{E06C5EAA-DAE0-4020-BF09-1393AB301213}" filter="1" showAutoFilter="1">
      <autoFilter ref="$A$1:$Z$1090">
        <filterColumn colId="6">
          <filters>
            <filter val="Projects Tile"/>
          </filters>
        </filterColumn>
        <filterColumn colId="13">
          <filters>
            <filter val="29-04-2024"/>
            <filter val="22-05-2024"/>
            <filter val="25-04-2024"/>
            <filter val="17-04-2024"/>
            <filter val="24-04-2024"/>
            <filter val="06-05-2024"/>
            <filter val="03-05-2024"/>
            <filter val="02-05-2024"/>
            <filter val="30-04-2024"/>
            <filter val="23-04-2024"/>
            <filter val="19-04-2024"/>
            <filter val="22-04-2024"/>
            <filter val="10-05-2024"/>
          </filters>
        </filterColumn>
      </autoFilter>
    </customSheetView>
    <customSheetView guid="{3DC2DB56-BDAE-4294-AC74-0440D37F55C5}" filter="1" showAutoFilter="1">
      <autoFilter ref="$A$1:$Z$1090">
        <filterColumn colId="13">
          <filters>
            <filter val="22-05-2024"/>
            <filter val="06-05-2024"/>
            <filter val="03-05-2024"/>
            <filter val="02-05-2024"/>
            <filter val="10-05-2024"/>
          </filters>
        </filterColumn>
        <filterColumn colId="14">
          <filters blank="1">
            <filter val="Subash"/>
            <filter val="Shreejith"/>
            <filter val="Papiya"/>
          </filters>
        </filterColumn>
      </autoFilter>
    </customSheetView>
    <customSheetView guid="{788B1DC3-6876-4386-AFA7-87BB421440FA}" filter="1" showAutoFilter="1">
      <autoFilter ref="$A$1:$Z$1090"/>
    </customSheetView>
    <customSheetView guid="{F941236E-B782-4129-8B0B-9D98E422A222}" filter="1" showAutoFilter="1">
      <autoFilter ref="$A$1:$Z$1090">
        <filterColumn colId="15">
          <filters/>
        </filterColumn>
      </autoFilter>
    </customSheetView>
    <customSheetView guid="{38FC1011-6761-422C-BDFD-4C8F60BB5079}" filter="1" showAutoFilter="1">
      <autoFilter ref="$A$1:$S$1090">
        <filterColumn colId="15">
          <filters/>
        </filterColumn>
      </autoFilter>
    </customSheetView>
    <customSheetView guid="{ED80A469-791D-456D-9E7C-E3F0424E7EBD}" filter="1" showAutoFilter="1">
      <autoFilter ref="$A$1:$Z$1090">
        <filterColumn colId="6">
          <filters>
            <filter val="Observations Tile / Tab"/>
          </filters>
        </filterColumn>
        <filterColumn colId="15">
          <filters/>
        </filterColumn>
      </autoFilter>
    </customSheetView>
    <customSheetView guid="{832DCCDB-70E2-4AC1-96BE-BF5A193CF13A}" filter="1" showAutoFilter="1">
      <autoFilter ref="$A$1:$Z$1090">
        <filterColumn colId="13">
          <filters>
            <filter val="29-04-2024"/>
            <filter val="22-05-2024"/>
            <filter val="25-04-2024"/>
            <filter val="24-04-2024"/>
            <filter val="06-05-2024"/>
            <filter val="03-05-2024"/>
            <filter val="18-04-2024"/>
            <filter val="02-05-2024"/>
            <filter val="30-04-2024"/>
            <filter val="23-04-2024"/>
            <filter val="19-04-2024"/>
            <filter val="22-04-2024"/>
            <filter val="10-05-2024"/>
          </filters>
        </filterColumn>
        <filterColumn colId="14">
          <filters blank="1">
            <filter val="Subash"/>
            <filter val="Gagan"/>
          </filters>
        </filterColumn>
      </autoFilter>
    </customSheetView>
    <customSheetView guid="{8BF675CC-F621-4E4F-B744-FA3251ECE7ED}" filter="1" showAutoFilter="1">
      <autoFilter ref="$A$1:$R$1090">
        <filterColumn colId="6">
          <filters>
            <filter val="Observations Tile / Tab"/>
          </filters>
        </filterColumn>
        <filterColumn colId="8">
          <filters>
            <filter val="Teacher"/>
          </filters>
        </filterColumn>
      </autoFilter>
    </customSheetView>
    <customSheetView guid="{4C25DB4A-926A-4F64-922B-C0ADB26CC538}" filter="1" showAutoFilter="1">
      <autoFilter ref="$A$1:$Z$1090">
        <filterColumn colId="6">
          <filters>
            <filter val="Observations Tile / Tab"/>
          </filters>
        </filterColumn>
        <filterColumn colId="15">
          <filters/>
        </filterColumn>
      </autoFilter>
    </customSheetView>
    <customSheetView guid="{B148F4D2-3EAF-49A4-9582-234339ABC2E7}" filter="1" showAutoFilter="1">
      <autoFilter ref="$A$1:$R$1090">
        <filterColumn colId="6">
          <filters>
            <filter val="Observations Tile / Tab"/>
          </filters>
        </filterColumn>
        <filterColumn colId="8">
          <filters>
            <filter val="Teacher"/>
          </filters>
        </filterColumn>
      </autoFilter>
    </customSheetView>
    <customSheetView guid="{D4F08020-FFED-4185-93A9-425C6451CFC6}" filter="1" showAutoFilter="1">
      <autoFilter ref="$A$1:$Z$1090">
        <filterColumn colId="6">
          <filters>
            <filter val="Programs Tile"/>
          </filters>
        </filterColumn>
      </autoFilter>
    </customSheetView>
    <customSheetView guid="{5F53A2FE-7BEB-4296-9244-CA9C804CCE8F}" filter="1" showAutoFilter="1">
      <autoFilter ref="$G$1:$G$1090">
        <filterColumn colId="0">
          <filters>
            <filter val="Surveys Tile"/>
          </filters>
        </filterColumn>
      </autoFilter>
    </customSheetView>
    <customSheetView guid="{A28FCBD0-B696-404C-AED1-36BFB6B72563}" filter="1" showAutoFilter="1">
      <autoFilter ref="$A$1:$Z$1090">
        <filterColumn colId="6">
          <filters>
            <filter val="Observations Tile / Tab"/>
          </filters>
        </filterColumn>
        <filterColumn colId="15">
          <filters/>
        </filterColumn>
      </autoFilter>
    </customSheetView>
    <customSheetView guid="{819916B2-5B2C-4916-BECC-A700C068FFB0}" filter="1" showAutoFilter="1">
      <autoFilter ref="$A$1:$Z$1090">
        <filterColumn colId="6">
          <filters>
            <filter val="Projects Tile"/>
          </filters>
        </filterColumn>
      </autoFilter>
    </customSheetView>
    <customSheetView guid="{B2FCA783-E991-4734-8A80-A4218F76CD04}" filter="1" showAutoFilter="1">
      <autoFilter ref="$A$1:$Z$1090">
        <filterColumn colId="6">
          <filters>
            <filter val="Projects Tile"/>
          </filters>
        </filterColumn>
        <filterColumn colId="13">
          <filters>
            <filter val="29-04-2024"/>
            <filter val="22-05-2024"/>
            <filter val="17-04-2024"/>
            <filter val="24-04-2024"/>
            <filter val="06-05-2024"/>
            <filter val="03-05-2024"/>
            <filter val="02-05-2024"/>
            <filter val="30-04-2024"/>
            <filter val="23-04-2024"/>
            <filter val="19-04-2024"/>
            <filter val="10-05-2024"/>
          </filters>
        </filterColumn>
        <filterColumn colId="15">
          <filters>
            <filter val="Pass"/>
          </filters>
        </filterColumn>
        <filterColumn colId="14">
          <filters blank="1">
            <filter val="Subash"/>
            <filter val="Shreejith"/>
            <filter val="Gagan"/>
          </filters>
        </filterColumn>
      </autoFilter>
    </customSheetView>
    <customSheetView guid="{0E5D8FCF-E57E-4EE2-BD24-70576E4E855C}" filter="1" showAutoFilter="1">
      <autoFilter ref="$A$1:$S$1090">
        <filterColumn colId="15">
          <filters>
            <filter val="Pass"/>
          </filters>
        </filterColumn>
      </autoFilter>
    </customSheetView>
    <customSheetView guid="{7A84FBA6-27E8-4412-99CF-49ADC8AEBC27}" filter="1" showAutoFilter="1">
      <autoFilter ref="$A$1:$Z$1090">
        <filterColumn colId="13">
          <filters>
            <filter val="29-04-2024"/>
            <filter val="22-05-2024"/>
            <filter val="25-04-2024"/>
            <filter val="17-04-2024"/>
            <filter val="24-04-2024"/>
            <filter val="06-05-2024"/>
            <filter val="03-05-2024"/>
            <filter val="18-04-2024"/>
            <filter val="02-05-2024"/>
            <filter val="30-04-2024"/>
            <filter val="23-04-2024"/>
            <filter val="19-04-2024"/>
            <filter val="22-04-2024"/>
            <filter val="10-05-2024"/>
          </filters>
        </filterColumn>
        <filterColumn colId="14">
          <filters blank="1">
            <filter val="Subash"/>
            <filter val="Gagan"/>
            <filter val="Papiya"/>
          </filters>
        </filterColumn>
      </autoFilter>
    </customSheetView>
    <customSheetView guid="{341F71E5-FED9-4D33-965B-E18453040D52}" filter="1" showAutoFilter="1">
      <autoFilter ref="$A$1:$R$1090">
        <filterColumn colId="6">
          <filters>
            <filter val="Surveys Tile"/>
          </filters>
        </filterColumn>
      </autoFilter>
    </customSheetView>
    <customSheetView guid="{0CE7F935-612B-4CF1-865E-ACB1CF2A1F08}" filter="1" showAutoFilter="1">
      <autoFilter ref="$A$1:$Z$1090">
        <filterColumn colId="13">
          <filters>
            <filter val="22-05-2024"/>
            <filter val="06-05-2024"/>
            <filter val="03-05-2024"/>
            <filter val="10-05-2024"/>
          </filters>
        </filterColumn>
        <filterColumn colId="14">
          <filters blank="1">
            <filter val="Subash"/>
            <filter val="Shreejith"/>
            <filter val="Papiya"/>
          </filters>
        </filterColumn>
      </autoFilter>
    </customSheetView>
    <customSheetView guid="{AFA405B3-451B-4F93-B812-8A6ECCE146D4}" filter="1" showAutoFilter="1">
      <autoFilter ref="$A$1:$Z$1090">
        <filterColumn colId="13">
          <filters>
            <filter val="29-04-2024"/>
            <filter val="22-05-2024"/>
            <filter val="25-04-2024"/>
            <filter val="06-05-2024"/>
            <filter val="03-05-2024"/>
            <filter val="02-05-2024"/>
            <filter val="30-04-2024"/>
            <filter val="10-05-2024"/>
          </filters>
        </filterColumn>
        <filterColumn colId="14">
          <filters blank="1">
            <filter val="Subash"/>
            <filter val="Gagan"/>
            <filter val="Papiya"/>
          </filters>
        </filterColumn>
      </autoFilter>
    </customSheetView>
    <customSheetView guid="{024110AF-8B7F-481C-A002-DB938B8A1633}" filter="1" showAutoFilter="1">
      <autoFilter ref="$A$1:$Z$1090">
        <filterColumn colId="13">
          <filters>
            <filter val="22-05-2024"/>
            <filter val="06-05-2024"/>
            <filter val="03-05-2024"/>
            <filter val="02-05-2024"/>
            <filter val="10-05-2024"/>
          </filters>
        </filterColumn>
        <filterColumn colId="15">
          <filters/>
        </filterColumn>
        <filterColumn colId="14">
          <filters blank="1">
            <filter val="Subash"/>
            <filter val="Shreejith"/>
            <filter val="Papiya"/>
          </filters>
        </filterColumn>
      </autoFilter>
    </customSheetView>
    <customSheetView guid="{BF1A60A3-266E-49C5-992A-6E5B61B0C431}" filter="1" showAutoFilter="1">
      <autoFilter ref="$A$1:$Z$1090">
        <filterColumn colId="5">
          <filters>
            <filter val="Mobile"/>
          </filters>
        </filterColumn>
        <filterColumn colId="4">
          <filters>
            <filter val="P3"/>
          </filters>
        </filterColumn>
      </autoFilter>
    </customSheetView>
    <customSheetView guid="{8B8A269F-BAF6-48B0-A17F-2AEAD9F8456E}" filter="1" showAutoFilter="1">
      <autoFilter ref="$H$1:$H$1090"/>
    </customSheetView>
    <customSheetView guid="{62697BC2-9E48-48D9-8174-80E2F53E6D3A}" filter="1" showAutoFilter="1">
      <autoFilter ref="$A$1:$Z$1090">
        <filterColumn colId="6">
          <filters>
            <filter val="Projects Tile"/>
          </filters>
        </filterColumn>
        <filterColumn colId="13">
          <filters blank="1">
            <filter val="22-05-2024"/>
            <filter val="24-04-2024"/>
            <filter val="06-05-2024"/>
            <filter val="03-05-2024"/>
            <filter val="02-05-2024"/>
            <filter val="30-04-2024"/>
            <filter val="23-04-2024"/>
            <filter val="10-05-2024"/>
          </filters>
        </filterColumn>
      </autoFilter>
    </customSheetView>
    <customSheetView guid="{D9081FE7-66AF-47D8-958D-2CE4A5EDD9BA}" filter="1" showAutoFilter="1">
      <autoFilter ref="$A$1:$Z$1090">
        <filterColumn colId="13">
          <filters>
            <filter val="29-04-2024"/>
            <filter val="22-05-2024"/>
            <filter val="25-04-2024"/>
            <filter val="24-04-2024"/>
            <filter val="06-05-2024"/>
            <filter val="03-05-2024"/>
            <filter val="02-05-2024"/>
            <filter val="30-04-2024"/>
            <filter val="23-04-2024"/>
            <filter val="10-05-2024"/>
          </filters>
        </filterColumn>
        <filterColumn colId="14">
          <filters blank="1">
            <filter val="Subash"/>
            <filter val="Shreejith"/>
            <filter val="Gagan"/>
          </filters>
        </filterColumn>
      </autoFilter>
    </customSheetView>
    <customSheetView guid="{3EEB5EF5-EDCC-4E54-9E17-7A99B4A6EF8B}" filter="1" showAutoFilter="1">
      <autoFilter ref="$A$1:$Z$1090">
        <filterColumn colId="6">
          <filters>
            <filter val="Observations Tile / Tab"/>
          </filters>
        </filterColumn>
        <filterColumn colId="15">
          <filters/>
        </filterColumn>
      </autoFilter>
    </customSheetView>
    <customSheetView guid="{1CEB0858-4491-431B-8044-4F384474255F}" filter="1" showAutoFilter="1">
      <autoFilter ref="$A$1:$Z$1090">
        <filterColumn colId="13">
          <filters>
            <filter val="22-05-2024"/>
            <filter val="06-05-2024"/>
            <filter val="03-05-2024"/>
            <filter val="02-05-2024"/>
            <filter val="30-04-2024"/>
            <filter val="10-05-2024"/>
          </filters>
        </filterColumn>
        <filterColumn colId="14">
          <filters blank="1">
            <filter val="Gagan"/>
          </filters>
        </filterColumn>
      </autoFilter>
    </customSheetView>
    <customSheetView guid="{15F40CEA-BC61-4039-ACE6-91399200CCC3}" filter="1" showAutoFilter="1">
      <autoFilter ref="$A$1:$Z$1090">
        <filterColumn colId="6">
          <filters>
            <filter val="Observations Tile / Tab"/>
          </filters>
        </filterColumn>
        <filterColumn colId="15">
          <filters/>
        </filterColumn>
      </autoFilter>
    </customSheetView>
    <customSheetView guid="{ACF193E7-4F47-479F-B990-111764769DB9}" filter="1" showAutoFilter="1">
      <autoFilter ref="$A$1:$Z$1090">
        <filterColumn colId="13">
          <filters>
            <filter val="22-05-2024"/>
            <filter val="06-05-2024"/>
            <filter val="03-05-2024"/>
            <filter val="02-05-2024"/>
            <filter val="10-05-2024"/>
          </filters>
        </filterColumn>
        <filterColumn colId="14">
          <filters blank="1">
            <filter val="Subash"/>
            <filter val="Gagan"/>
            <filter val="Papiya"/>
          </filters>
        </filterColumn>
      </autoFilter>
    </customSheetView>
    <customSheetView guid="{B2F824C5-79F3-4B84-A2C8-4E01D5F82707}" filter="1" showAutoFilter="1">
      <autoFilter ref="$A$1:$Z$1090">
        <filterColumn colId="6">
          <filters>
            <filter val="Projects Tile"/>
          </filters>
        </filterColumn>
        <filterColumn colId="13">
          <filters blank="1">
            <filter val="22-05-2024"/>
            <filter val="17-04-2024"/>
            <filter val="24-04-2024"/>
            <filter val="06-05-2024"/>
            <filter val="03-05-2024"/>
            <filter val="02-05-2024"/>
            <filter val="23-04-2024"/>
            <filter val="19-04-2024"/>
            <filter val="10-05-2024"/>
          </filters>
        </filterColumn>
        <filterColumn colId="15">
          <filters>
            <filter val="Pass"/>
          </filters>
        </filterColumn>
      </autoFilter>
    </customSheetView>
    <customSheetView guid="{C8EF618B-0D4B-4E2C-8D18-DB5A72120C6C}" filter="1" showAutoFilter="1">
      <autoFilter ref="$G$1:$G$1090">
        <filterColumn colId="0">
          <filters>
            <filter val="Surveys Tile"/>
          </filters>
        </filterColumn>
      </autoFilter>
    </customSheetView>
    <customSheetView guid="{7F533665-6985-49AE-9E05-43AB0B9BE1B2}" filter="1" showAutoFilter="1">
      <autoFilter ref="$A$1:$Z$1090">
        <filterColumn colId="15">
          <filters/>
        </filterColumn>
        <filterColumn colId="6">
          <filters>
            <filter val="User onboarding"/>
            <filter val="Observations Tile / Tab"/>
            <filter val="ML Home Screen"/>
            <filter val="Reports Tile / Tab"/>
            <filter val="Surveys Tile"/>
            <filter val="Profile Screen/Page"/>
          </filters>
        </filterColumn>
      </autoFilter>
    </customSheetView>
    <customSheetView guid="{2F19E93E-B2C0-4AB2-8F1C-EB721562D28D}" filter="1" showAutoFilter="1">
      <autoFilter ref="$A$1:$Z$1090">
        <filterColumn colId="6">
          <filters>
            <filter val="Observations Tile / Tab"/>
          </filters>
        </filterColumn>
      </autoFilter>
    </customSheetView>
    <customSheetView guid="{F9A12190-D750-4158-A1E5-F38E6E90E4A2}" filter="1" showAutoFilter="1">
      <autoFilter ref="$A$1:$Z$1090">
        <filterColumn colId="6">
          <filters>
            <filter val="Observations Tile / Tab"/>
          </filters>
        </filterColumn>
        <filterColumn colId="15">
          <filters>
            <filter val="NA"/>
          </filters>
        </filterColumn>
        <filterColumn colId="5">
          <filters>
            <filter val="Mobile"/>
          </filters>
        </filterColumn>
      </autoFilter>
    </customSheetView>
    <customSheetView guid="{46E0309E-2FA0-4163-9589-345B11A3ED7D}" filter="1" showAutoFilter="1">
      <autoFilter ref="$A$1:$R$1090">
        <filterColumn colId="6">
          <filters>
            <filter val="User onboarding"/>
            <filter val="Profile Screen/Page"/>
          </filters>
        </filterColumn>
      </autoFilter>
    </customSheetView>
    <customSheetView guid="{8DAF78F1-C8BB-4C26-B546-636B06FD3AEF}" filter="1" showAutoFilter="1">
      <autoFilter ref="$A$1:$Z$1090">
        <filterColumn colId="15">
          <filters/>
        </filterColumn>
      </autoFilter>
    </customSheetView>
    <customSheetView guid="{90279740-C6E9-43BB-8E95-D99907BB41AC}" filter="1" showAutoFilter="1">
      <autoFilter ref="$A$1:$R$1090">
        <filterColumn colId="13">
          <filters>
            <filter val="29-04-2024"/>
            <filter val="22-05-2024"/>
            <filter val="06-05-2024"/>
            <filter val="03-05-2024"/>
            <filter val="02-05-2024"/>
            <filter val="30-04-2024"/>
            <filter val="10-05-2024"/>
          </filters>
        </filterColumn>
        <filterColumn colId="14">
          <filters blank="1">
            <filter val="Subash"/>
            <filter val="Papiya"/>
          </filters>
        </filterColumn>
      </autoFilter>
    </customSheetView>
    <customSheetView guid="{33F83C94-8BF7-4756-B1D1-6DA24B9A2BFE}" filter="1" showAutoFilter="1">
      <autoFilter ref="$A$1:$Z$1090">
        <filterColumn colId="13">
          <filters>
            <filter val="29-04-2024"/>
            <filter val="22-05-2024"/>
            <filter val="25-04-2024"/>
            <filter val="24-04-2024"/>
            <filter val="06-05-2024"/>
            <filter val="03-05-2024"/>
            <filter val="02-05-2024"/>
            <filter val="30-04-2024"/>
            <filter val="23-04-2024"/>
            <filter val="22-04-2024"/>
            <filter val="10-05-2024"/>
          </filters>
        </filterColumn>
      </autoFilter>
    </customSheetView>
    <customSheetView guid="{4015212F-C7FC-45CE-A442-847AA57EDB88}" filter="1" showAutoFilter="1">
      <autoFilter ref="$A$1:$Z$1090">
        <filterColumn colId="13">
          <filters>
            <filter val="29-04-2024"/>
            <filter val="22-05-2024"/>
            <filter val="06-05-2024"/>
            <filter val="03-05-2024"/>
            <filter val="02-05-2024"/>
            <filter val="30-04-2024"/>
            <filter val="10-05-2024"/>
          </filters>
        </filterColumn>
        <filterColumn colId="14">
          <filters blank="1">
            <filter val="Subash"/>
            <filter val="Gagan"/>
          </filters>
        </filterColumn>
      </autoFilter>
    </customSheetView>
    <customSheetView guid="{890F7F26-425A-4FF8-B29A-BB73D69806FF}" filter="1" showAutoFilter="1">
      <autoFilter ref="$G$1:$G$1090"/>
    </customSheetView>
    <customSheetView guid="{0C5A6ADF-5774-44A2-8F4F-8728EF26C160}" filter="1" showAutoFilter="1">
      <autoFilter ref="$A$1:$Z$1090">
        <filterColumn colId="6">
          <filters>
            <filter val="Observations Tile / Tab"/>
          </filters>
        </filterColumn>
        <filterColumn colId="15">
          <filters>
            <filter val="NA"/>
          </filters>
        </filterColumn>
      </autoFilter>
    </customSheetView>
    <customSheetView guid="{D5A31014-331A-4C3A-A0D3-92766AC68062}" filter="1" showAutoFilter="1">
      <autoFilter ref="$A$1:$Z$1090">
        <filterColumn colId="13">
          <filters>
            <filter val="22-05-2024"/>
            <filter val="06-05-2024"/>
            <filter val="03-05-2024"/>
            <filter val="02-05-2024"/>
            <filter val="10-05-2024"/>
          </filters>
        </filterColumn>
        <filterColumn colId="6">
          <filters>
            <filter val="User onboarding"/>
            <filter val="Observations Tile / Tab"/>
            <filter val="ML Home Screen"/>
            <filter val="Projects Tile"/>
            <filter val="Surveys Tile"/>
            <filter val="Profile Screen/Page"/>
          </filters>
        </filterColumn>
        <filterColumn colId="14">
          <filters blank="1">
            <filter val="Subash"/>
            <filter val="Shreejith"/>
            <filter val="Papiya"/>
          </filters>
        </filterColumn>
      </autoFilter>
    </customSheetView>
    <customSheetView guid="{633D9B21-3C47-449D-B704-32096ECFBE3C}" filter="1" showAutoFilter="1">
      <autoFilter ref="$A$1:$R$1090">
        <filterColumn colId="6">
          <filters>
            <filter val="Projects Tile"/>
          </filters>
        </filterColumn>
        <filterColumn colId="8">
          <filters>
            <filter val="Teacher"/>
          </filters>
        </filterColumn>
        <filterColumn colId="15">
          <filters/>
        </filterColumn>
      </autoFilter>
    </customSheetView>
    <customSheetView guid="{F226B933-1D06-428F-BF44-B1F030B760D5}" filter="1" showAutoFilter="1">
      <autoFilter ref="$A$1:$S$1090">
        <filterColumn colId="13">
          <filters blank="1">
            <filter val="22-05-2024"/>
            <filter val="06-05-2024"/>
            <filter val="03-05-2024"/>
            <filter val="10-05-2024"/>
          </filters>
        </filterColumn>
        <filterColumn colId="14">
          <filters blank="1">
            <filter val="Shreejith"/>
            <filter val="Papiya"/>
          </filters>
        </filterColumn>
        <filterColumn colId="15">
          <filters>
            <filter val="Pass"/>
          </filters>
        </filterColumn>
      </autoFilter>
    </customSheetView>
    <customSheetView guid="{1B7F6B85-0F5E-40AA-945B-9E5F27DB572F}" filter="1" showAutoFilter="1">
      <autoFilter ref="$A$1:$Z$1090">
        <filterColumn colId="13">
          <filters>
            <filter val="22-05-2024"/>
            <filter val="06-05-2024"/>
            <filter val="03-05-2024"/>
            <filter val="02-05-2024"/>
            <filter val="30-04-2024"/>
            <filter val="10-05-2024"/>
          </filters>
        </filterColumn>
        <filterColumn colId="15">
          <filters>
            <filter val="NA"/>
          </filters>
        </filterColumn>
        <filterColumn colId="14">
          <filters blank="1">
            <filter val="Shreejith"/>
          </filters>
        </filterColumn>
      </autoFilter>
    </customSheetView>
    <customSheetView guid="{ECE34591-EB9E-4FA2-BDF4-764CC0BDBC01}" filter="1" showAutoFilter="1">
      <autoFilter ref="$A$1:$Z$1090">
        <filterColumn colId="13">
          <filters>
            <filter val="29-04-2024"/>
            <filter val="22-05-2024"/>
            <filter val="25-04-2024"/>
            <filter val="24-04-2024"/>
            <filter val="06-05-2024"/>
            <filter val="03-05-2024"/>
            <filter val="02-05-2024"/>
            <filter val="30-04-2024"/>
            <filter val="23-04-2024"/>
            <filter val="19-04-2024"/>
            <filter val="22-04-2024"/>
            <filter val="10-05-2024"/>
          </filters>
        </filterColumn>
        <filterColumn colId="14">
          <filters blank="1">
            <filter val="Subash"/>
            <filter val="Gagan"/>
          </filters>
        </filterColumn>
      </autoFilter>
    </customSheetView>
    <customSheetView guid="{9693AB5A-EBD4-4BAF-9514-CE5A4C4FC17D}" filter="1" showAutoFilter="1">
      <autoFilter ref="$A$1:$Z$1090">
        <filterColumn colId="15">
          <filters/>
        </filterColumn>
      </autoFilter>
    </customSheetView>
    <customSheetView guid="{B43BD0F6-4567-4E15-B18A-B8A453655346}" filter="1" showAutoFilter="1">
      <autoFilter ref="$A$1:$Z$1090"/>
    </customSheetView>
    <customSheetView guid="{C3DE553E-4D62-4516-8662-075C34F72DFF}" filter="1" showAutoFilter="1">
      <autoFilter ref="$A$1:$Z$1090">
        <filterColumn colId="6">
          <filters>
            <filter val="Observations Tile / Tab"/>
          </filters>
        </filterColumn>
        <filterColumn colId="15">
          <filters/>
        </filterColumn>
      </autoFilter>
    </customSheetView>
    <customSheetView guid="{ED48E868-6CD5-423F-AB9D-1DE5489C52E5}" filter="1" showAutoFilter="1">
      <autoFilter ref="$A$1:$Z$1090">
        <filterColumn colId="6">
          <filters>
            <filter val="Projects Tile"/>
          </filters>
        </filterColumn>
      </autoFilter>
    </customSheetView>
    <customSheetView guid="{1CD1B1D4-5F8F-45DA-B979-9D87914AE84B}" filter="1" showAutoFilter="1">
      <autoFilter ref="$A$1:$S$1090">
        <filterColumn colId="15">
          <filters/>
        </filterColumn>
      </autoFilter>
    </customSheetView>
    <customSheetView guid="{E4C229AE-E1FF-4717-B95C-882C9AE147D4}" filter="1" showAutoFilter="1">
      <autoFilter ref="$G$1:$G$1090">
        <filterColumn colId="0">
          <filters>
            <filter val="Projects Tile"/>
          </filters>
        </filterColumn>
      </autoFilter>
    </customSheetView>
    <customSheetView guid="{0E27C020-7984-4CC6-AC01-EFF58636C01A}" filter="1" showAutoFilter="1">
      <autoFilter ref="$A$1:$Z$1090">
        <filterColumn colId="15">
          <filters/>
        </filterColumn>
      </autoFilter>
    </customSheetView>
    <customSheetView guid="{F6983EBA-052F-4908-8C84-CD4E117390F6}" filter="1" showAutoFilter="1">
      <autoFilter ref="$N$1:$N$1090">
        <filterColumn colId="0">
          <filters>
            <filter val="29-04-2024"/>
            <filter val="22-05-2024"/>
            <filter val="25-04-2024"/>
            <filter val="24-04-2024"/>
            <filter val="06-05-2024"/>
            <filter val="03-05-2024"/>
            <filter val="02-05-2024"/>
            <filter val="30-04-2024"/>
            <filter val="23-04-2024"/>
            <filter val="10-05-2024"/>
          </filters>
        </filterColumn>
      </autoFilter>
    </customSheetView>
    <customSheetView guid="{0B203599-A1EC-42F2-B699-82245B6A4D2D}" filter="1" showAutoFilter="1">
      <autoFilter ref="$A$1:$Z$1090">
        <filterColumn colId="6">
          <filters>
            <filter val="Observations Tile / Tab"/>
          </filters>
        </filterColumn>
        <filterColumn colId="15">
          <filters/>
        </filterColumn>
      </autoFilter>
    </customSheetView>
    <customSheetView guid="{B5B23301-1100-48B5-9371-C0923AFDDF41}" filter="1" showAutoFilter="1">
      <autoFilter ref="$A$1:$Z$1090">
        <filterColumn colId="15">
          <filters/>
        </filterColumn>
      </autoFilter>
    </customSheetView>
    <customSheetView guid="{0CAD8F8E-4FFC-407A-B8F5-2D5F6E036340}" filter="1" showAutoFilter="1">
      <autoFilter ref="$A$1:$R$1090">
        <filterColumn colId="6">
          <filters>
            <filter val="Observations Tile / Tab"/>
          </filters>
        </filterColumn>
        <filterColumn colId="8">
          <filters>
            <filter val="Teacher"/>
          </filters>
        </filterColumn>
      </autoFilter>
    </customSheetView>
    <customSheetView guid="{A50468D6-BCA6-40AB-8D76-40E2C6919E17}" filter="1" showAutoFilter="1">
      <autoFilter ref="$A$1:$R$1090">
        <filterColumn colId="5">
          <filters>
            <filter val="Mobile"/>
          </filters>
        </filterColumn>
        <filterColumn colId="6">
          <filters>
            <filter val="User onboarding"/>
            <filter val="ML Home Screen"/>
            <filter val="Reports Tile / Tab"/>
            <filter val="Profile Screen/Page"/>
          </filters>
        </filterColumn>
        <filterColumn colId="7">
          <filters>
            <filter val="Project - Task Details Tab"/>
            <filter val="Observation - Observation Listing Screen"/>
            <filter val="Project - Project Attach Files Screen"/>
            <filter val="Project - Project Details Tab"/>
            <filter val="Observation - Join Program Pop up /  Pii Pop up"/>
            <filter val="ML Home Screen"/>
            <filter val="Project - Join Program Pop up /  Pii Pop up"/>
            <filter val="Project - Add New Task Screen"/>
            <filter val="Observation - Link / QR Code"/>
            <filter val="Project - Certificate Flow"/>
            <filter val="Survey - Questionnaire Screen"/>
            <filter val="Reports - Observation Led Imp Flow"/>
            <filter val="Program - Program Listing Screen"/>
            <filter val="Project - Create New Project"/>
            <filter val="Project - Link / QR Code"/>
            <filter val="Program - Program Details Screen"/>
            <filter val="Program - Profile data sharing dropdown"/>
            <filter val="Project - Files Folder"/>
            <filter val="Observation - Domain Screen"/>
            <filter val="Survey - Link / QR Code"/>
            <filter val="Program - Resource Screen"/>
            <filter val="User Onboarding"/>
            <filter val="Project - Add Subtask Screen"/>
            <filter val="Observation - Instance Screen"/>
            <filter val="Observation - Add {Entity} Screen"/>
            <filter val="Program - Join Program /  Pii Pop up"/>
            <filter val="Project - Edit Icon Screen"/>
            <filter val="Project - Task Attach FIles Screen"/>
            <filter val="Observation - Questionnaire Screen"/>
            <filter val="Project - Project Listing Screen"/>
            <filter val="Survey- Survey Listing Screen"/>
            <filter val="Project - PDF Reports"/>
            <filter val="Survey - Join Program Pop up /  Pii Pop up"/>
            <filter val="Profile Screen"/>
            <filter val="Observation - Add {Entity} Listing Screen"/>
            <filter val="Project - Observation mapped to a Task"/>
          </filters>
        </filterColumn>
      </autoFilter>
    </customSheetView>
    <customSheetView guid="{71623A15-00CB-4385-B295-F9950A45FB02}" filter="1" showAutoFilter="1">
      <autoFilter ref="$G$1:$G$1090">
        <filterColumn colId="0">
          <filters>
            <filter val="Surveys Tile"/>
          </filters>
        </filterColumn>
      </autoFilter>
    </customSheetView>
  </customSheetViews>
  <dataValidations>
    <dataValidation type="list" allowBlank="1" showErrorMessage="1" sqref="I2:I1090">
      <formula1>"HT &amp; Officials,Teacher,HT &amp; Officials , Teacher"</formula1>
    </dataValidation>
    <dataValidation type="list" allowBlank="1" showErrorMessage="1" sqref="G498 G500:G515 G519:G536">
      <formula1>"Programs Tile,Projects Tile,Observations Tile,Surveys Tile,Reports Tile (App),Teacher Flow (App),ML Home Screen"</formula1>
    </dataValidation>
    <dataValidation type="list" allowBlank="1" showErrorMessage="1" sqref="F2:F1090">
      <formula1>"Mobile,Mobile &amp; Portal,Web Portal"</formula1>
    </dataValidation>
    <dataValidation type="list" allowBlank="1" showErrorMessage="1" sqref="E2:E1090">
      <formula1>"P1,P2,P3"</formula1>
    </dataValidation>
    <dataValidation type="list" allowBlank="1" showErrorMessage="1" sqref="H2:H1090">
      <formula1>"Program - Program Listing Screen,Program - Program Details Screen,Program - Profile data sharing dropdown,Program - Join Program /  Pii Pop up,Program - Resource Screen,Project - Project Listing Screen,Project - Create New Project,Project - Project Detail"&amp;"s Tab,Project - Task Details Tab,Project - Observation mapped to a Task,Project - Add New Task Screen,Project - Join Program Pop up /  Pii Pop up,Project - Edit Icon Screen,Project - Files Folder,Project - Add Subtask Screen,Project - Task Attach FIles Sc"&amp;"reen,Project - Project Attach Files Screen,Project - Certificate Flow,Project - PDF Reports,Project - Link / QR Code,Observation - Observation Listing Screen,Observation - Add {Entity} Screen,Observation - Add {Entity} Listing Screen,Observation - Join Pr"&amp;"ogram Pop up /  Pii Pop up,Observation - Domain Screen,Observation - Instance Screen,Observation - Questionnaire Screen,Observation - Start Observation Pop up,Observation - Link / QR Code,Survey- Survey Listing Screen,Survey - Questionnaire Screen,Survey "&amp;"- Join Program Pop up /  Pii Pop up,Survey - Link / QR Code,Reports - Reports Listing Screen,Reports - Observation Reports Listing Screen,Reports - Survey Reports Listing Screen,Reports - Project Reports Listing Screen,Reports - Observation Led Imp Flow,M"&amp;"L Home Screen,Profile Screen,User Onboarding"</formula1>
    </dataValidation>
    <dataValidation type="list" allowBlank="1" showErrorMessage="1" sqref="G49:G78 G80:G151 G153:G196 G214:G274 G276:G497 G499 G516:G518 G537:G610 G998:G1017">
      <formula1>"Programs Tile,Projects Tile,Observations Tile,Surveys Tile,Reports Tile (App),Teacher Flow (App),ML Home Screen,Profile Screen/Page"</formula1>
    </dataValidation>
    <dataValidation type="list" allowBlank="1" showErrorMessage="1" sqref="G2:G48 G79 G152 G197:G213 G275 G611:G997 G1018:G1090">
      <formula1>"Programs Tile,Projects Tile,Observations Tile / Tab,Surveys Tile,Reports Tile / Tab,Teacher Flow ,ML Home Screen,Profile Screen/Page,User onboarding,Delete Flow,NVSK,Program Dashboard,Admin Dashboard"</formula1>
    </dataValidation>
    <dataValidation type="list" allowBlank="1" showErrorMessage="1" sqref="P2:P1090">
      <formula1>"Pass,Fail,NA,Blocked"</formula1>
    </dataValidation>
    <dataValidation type="list" allowBlank="1" showErrorMessage="1" sqref="R2:R1090">
      <formula1>"Diksha Specific,Deprecated,Known Bug,Dashboards/Reports,Hawkeye,Support request raised"</formula1>
    </dataValidation>
  </dataValidations>
  <hyperlinks>
    <hyperlink r:id="rId1" location="gid=1800572325" ref="M59"/>
    <hyperlink r:id="rId2" location="gid=742864783" ref="M73"/>
    <hyperlink r:id="rId3" location="gid=1800572325" ref="M128"/>
    <hyperlink r:id="rId4" location="gid=742864783" ref="M146"/>
    <hyperlink r:id="rId5" ref="Q148"/>
    <hyperlink r:id="rId6" ref="Q149"/>
    <hyperlink r:id="rId7" ref="B323"/>
    <hyperlink r:id="rId8" ref="Q567"/>
    <hyperlink r:id="rId9" ref="Q603"/>
    <hyperlink r:id="rId10" ref="Q851"/>
    <hyperlink r:id="rId11" ref="B853"/>
    <hyperlink r:id="rId12" ref="B917"/>
    <hyperlink r:id="rId13" ref="B918"/>
    <hyperlink r:id="rId14" ref="B929"/>
    <hyperlink r:id="rId15" ref="B930"/>
    <hyperlink r:id="rId16" ref="B931"/>
    <hyperlink r:id="rId17" ref="B932"/>
    <hyperlink r:id="rId18" ref="Q934"/>
    <hyperlink r:id="rId19" ref="Q1021"/>
    <hyperlink r:id="rId20" ref="B1071"/>
    <hyperlink r:id="rId21" ref="Q1090"/>
  </hyperlinks>
  <drawing r:id="rId22"/>
</worksheet>
</file>

<file path=xl/worksheets/sheet3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6" max="6" width="15.88"/>
    <col customWidth="1" min="7" max="7" width="19.13"/>
    <col customWidth="1" min="8" max="8" width="14.75"/>
    <col customWidth="1" min="10" max="10" width="25.13"/>
    <col customWidth="1" min="11" max="11" width="26.25"/>
    <col customWidth="1" min="12" max="12" width="25.25"/>
    <col customWidth="1" min="13" max="13" width="25.0"/>
    <col customWidth="1" min="17" max="17" width="23.25"/>
    <col customWidth="1" min="18" max="18" width="18.5"/>
    <col customWidth="1" min="19" max="19" width="24.88"/>
  </cols>
  <sheetData>
    <row r="1">
      <c r="A1" s="1040" t="s">
        <v>2236</v>
      </c>
      <c r="B1" s="1041" t="s">
        <v>67</v>
      </c>
      <c r="C1" s="1041" t="s">
        <v>69</v>
      </c>
      <c r="D1" s="1041" t="s">
        <v>19895</v>
      </c>
      <c r="E1" s="1041" t="s">
        <v>2241</v>
      </c>
      <c r="F1" s="1041" t="s">
        <v>19896</v>
      </c>
      <c r="G1" s="1041" t="s">
        <v>19897</v>
      </c>
      <c r="H1" s="1041" t="s">
        <v>19898</v>
      </c>
      <c r="I1" s="1041" t="s">
        <v>19899</v>
      </c>
      <c r="J1" s="1041" t="s">
        <v>19099</v>
      </c>
      <c r="K1" s="1041" t="s">
        <v>2244</v>
      </c>
      <c r="L1" s="1041" t="s">
        <v>454</v>
      </c>
      <c r="M1" s="1041" t="s">
        <v>2246</v>
      </c>
      <c r="N1" s="1043" t="s">
        <v>457</v>
      </c>
      <c r="O1" s="1043" t="s">
        <v>458</v>
      </c>
      <c r="P1" s="1043" t="s">
        <v>78</v>
      </c>
      <c r="Q1" s="1044" t="s">
        <v>460</v>
      </c>
      <c r="R1" s="1044" t="s">
        <v>462</v>
      </c>
      <c r="S1" s="1116" t="s">
        <v>23990</v>
      </c>
      <c r="T1" s="1117"/>
      <c r="U1" s="1117"/>
      <c r="V1" s="1117"/>
      <c r="W1" s="1117"/>
      <c r="X1" s="1117"/>
      <c r="Y1" s="1117"/>
      <c r="Z1" s="1117"/>
    </row>
    <row r="2" hidden="1">
      <c r="A2" s="1046" t="s">
        <v>1412</v>
      </c>
      <c r="B2" s="1047" t="s">
        <v>23991</v>
      </c>
      <c r="C2" s="1047" t="s">
        <v>2315</v>
      </c>
      <c r="D2" s="1047" t="s">
        <v>45</v>
      </c>
      <c r="E2" s="1047" t="s">
        <v>11</v>
      </c>
      <c r="F2" s="1048" t="s">
        <v>23992</v>
      </c>
      <c r="G2" s="1047" t="s">
        <v>538</v>
      </c>
      <c r="H2" s="1047" t="s">
        <v>1413</v>
      </c>
      <c r="I2" s="1048" t="s">
        <v>19902</v>
      </c>
      <c r="J2" s="1049" t="s">
        <v>23993</v>
      </c>
      <c r="K2" s="1049" t="s">
        <v>23994</v>
      </c>
      <c r="L2" s="1049" t="s">
        <v>23995</v>
      </c>
      <c r="M2" s="1049" t="s">
        <v>23996</v>
      </c>
      <c r="N2" s="1060" t="s">
        <v>20314</v>
      </c>
      <c r="O2" s="1104" t="s">
        <v>20054</v>
      </c>
      <c r="P2" s="1060" t="s">
        <v>95</v>
      </c>
      <c r="Q2" s="1052"/>
      <c r="R2" s="1053"/>
      <c r="S2" s="1109" t="s">
        <v>23997</v>
      </c>
    </row>
    <row r="3" hidden="1">
      <c r="A3" s="1046" t="s">
        <v>1418</v>
      </c>
      <c r="B3" s="1047" t="s">
        <v>23991</v>
      </c>
      <c r="C3" s="1047" t="s">
        <v>2315</v>
      </c>
      <c r="D3" s="1047" t="s">
        <v>45</v>
      </c>
      <c r="E3" s="1047" t="s">
        <v>11</v>
      </c>
      <c r="F3" s="1048" t="s">
        <v>23992</v>
      </c>
      <c r="G3" s="1047" t="s">
        <v>538</v>
      </c>
      <c r="H3" s="1047" t="s">
        <v>1413</v>
      </c>
      <c r="I3" s="1048" t="s">
        <v>19902</v>
      </c>
      <c r="J3" s="1049" t="s">
        <v>23998</v>
      </c>
      <c r="K3" s="1049" t="s">
        <v>23999</v>
      </c>
      <c r="L3" s="1049" t="s">
        <v>24000</v>
      </c>
      <c r="M3" s="1049" t="s">
        <v>24001</v>
      </c>
      <c r="N3" s="1060" t="s">
        <v>20535</v>
      </c>
      <c r="O3" s="1060" t="s">
        <v>398</v>
      </c>
      <c r="P3" s="1060" t="s">
        <v>95</v>
      </c>
      <c r="Q3" s="1052"/>
      <c r="R3" s="1053"/>
      <c r="S3" s="1109" t="s">
        <v>24002</v>
      </c>
    </row>
    <row r="4" hidden="1">
      <c r="A4" s="1046" t="s">
        <v>1424</v>
      </c>
      <c r="B4" s="1047" t="s">
        <v>23991</v>
      </c>
      <c r="C4" s="1047" t="s">
        <v>2315</v>
      </c>
      <c r="D4" s="1047" t="s">
        <v>45</v>
      </c>
      <c r="E4" s="1047" t="s">
        <v>11</v>
      </c>
      <c r="F4" s="1048" t="s">
        <v>23992</v>
      </c>
      <c r="G4" s="1047" t="s">
        <v>538</v>
      </c>
      <c r="H4" s="1047" t="s">
        <v>1413</v>
      </c>
      <c r="I4" s="1048" t="s">
        <v>19902</v>
      </c>
      <c r="J4" s="1049" t="s">
        <v>24003</v>
      </c>
      <c r="K4" s="1049" t="s">
        <v>24004</v>
      </c>
      <c r="L4" s="1049" t="s">
        <v>24005</v>
      </c>
      <c r="M4" s="1049" t="s">
        <v>24006</v>
      </c>
      <c r="N4" s="1060" t="s">
        <v>19907</v>
      </c>
      <c r="O4" s="1060" t="s">
        <v>20045</v>
      </c>
      <c r="P4" s="1060" t="s">
        <v>95</v>
      </c>
      <c r="Q4" s="1052"/>
      <c r="R4" s="1053"/>
      <c r="S4" s="1118"/>
    </row>
    <row r="5" hidden="1">
      <c r="A5" s="1046" t="s">
        <v>1429</v>
      </c>
      <c r="B5" s="1047" t="s">
        <v>23991</v>
      </c>
      <c r="C5" s="1047" t="s">
        <v>2315</v>
      </c>
      <c r="D5" s="1047" t="s">
        <v>45</v>
      </c>
      <c r="E5" s="1047" t="s">
        <v>11</v>
      </c>
      <c r="F5" s="1048" t="s">
        <v>23992</v>
      </c>
      <c r="G5" s="1047" t="s">
        <v>538</v>
      </c>
      <c r="H5" s="1047" t="s">
        <v>1413</v>
      </c>
      <c r="I5" s="1048" t="s">
        <v>19902</v>
      </c>
      <c r="J5" s="1049" t="s">
        <v>24007</v>
      </c>
      <c r="K5" s="1049" t="s">
        <v>24008</v>
      </c>
      <c r="L5" s="1049" t="s">
        <v>24009</v>
      </c>
      <c r="M5" s="1049" t="s">
        <v>24010</v>
      </c>
      <c r="N5" s="1060" t="s">
        <v>19907</v>
      </c>
      <c r="O5" s="1060" t="s">
        <v>20045</v>
      </c>
      <c r="P5" s="1060" t="s">
        <v>95</v>
      </c>
      <c r="Q5" s="1052"/>
      <c r="R5" s="1053"/>
      <c r="S5" s="1118"/>
    </row>
    <row r="6" hidden="1">
      <c r="A6" s="1046" t="s">
        <v>1435</v>
      </c>
      <c r="B6" s="1047" t="s">
        <v>23991</v>
      </c>
      <c r="C6" s="1047" t="s">
        <v>2315</v>
      </c>
      <c r="D6" s="1047" t="s">
        <v>45</v>
      </c>
      <c r="E6" s="1047" t="s">
        <v>11</v>
      </c>
      <c r="F6" s="1048" t="s">
        <v>23992</v>
      </c>
      <c r="G6" s="1047" t="s">
        <v>538</v>
      </c>
      <c r="H6" s="1047" t="s">
        <v>1413</v>
      </c>
      <c r="I6" s="1048" t="s">
        <v>19902</v>
      </c>
      <c r="J6" s="1049" t="s">
        <v>24011</v>
      </c>
      <c r="K6" s="1049" t="s">
        <v>24012</v>
      </c>
      <c r="L6" s="1049" t="s">
        <v>24013</v>
      </c>
      <c r="M6" s="1049" t="s">
        <v>24014</v>
      </c>
      <c r="N6" s="1060" t="s">
        <v>19907</v>
      </c>
      <c r="O6" s="1060" t="s">
        <v>20045</v>
      </c>
      <c r="P6" s="1060" t="s">
        <v>95</v>
      </c>
      <c r="Q6" s="1052"/>
      <c r="R6" s="1053"/>
      <c r="S6" s="1118"/>
    </row>
    <row r="7" hidden="1">
      <c r="A7" s="1046" t="s">
        <v>1440</v>
      </c>
      <c r="B7" s="1047" t="s">
        <v>23991</v>
      </c>
      <c r="C7" s="1047" t="s">
        <v>2315</v>
      </c>
      <c r="D7" s="1047" t="s">
        <v>45</v>
      </c>
      <c r="E7" s="1047" t="s">
        <v>11</v>
      </c>
      <c r="F7" s="1048" t="s">
        <v>23992</v>
      </c>
      <c r="G7" s="1047" t="s">
        <v>538</v>
      </c>
      <c r="H7" s="1047" t="s">
        <v>1413</v>
      </c>
      <c r="I7" s="1048" t="s">
        <v>19902</v>
      </c>
      <c r="J7" s="1049" t="s">
        <v>24015</v>
      </c>
      <c r="K7" s="1049" t="s">
        <v>24016</v>
      </c>
      <c r="L7" s="1049" t="s">
        <v>24017</v>
      </c>
      <c r="M7" s="1049" t="s">
        <v>24018</v>
      </c>
      <c r="N7" s="1060" t="s">
        <v>19907</v>
      </c>
      <c r="O7" s="1060" t="s">
        <v>20045</v>
      </c>
      <c r="P7" s="1060" t="s">
        <v>95</v>
      </c>
      <c r="Q7" s="1052"/>
      <c r="R7" s="1053"/>
      <c r="S7" s="1118"/>
    </row>
    <row r="8" hidden="1">
      <c r="A8" s="1046" t="s">
        <v>1446</v>
      </c>
      <c r="B8" s="1047" t="s">
        <v>23991</v>
      </c>
      <c r="C8" s="1047" t="s">
        <v>2315</v>
      </c>
      <c r="D8" s="1047" t="s">
        <v>45</v>
      </c>
      <c r="E8" s="1047" t="s">
        <v>11</v>
      </c>
      <c r="F8" s="1048" t="s">
        <v>23992</v>
      </c>
      <c r="G8" s="1047" t="s">
        <v>538</v>
      </c>
      <c r="H8" s="1047" t="s">
        <v>1413</v>
      </c>
      <c r="I8" s="1048" t="s">
        <v>19902</v>
      </c>
      <c r="J8" s="1049" t="s">
        <v>24019</v>
      </c>
      <c r="K8" s="1049" t="s">
        <v>24020</v>
      </c>
      <c r="L8" s="1049" t="s">
        <v>24021</v>
      </c>
      <c r="M8" s="1049" t="s">
        <v>24022</v>
      </c>
      <c r="N8" s="1060" t="s">
        <v>20314</v>
      </c>
      <c r="O8" s="1104" t="s">
        <v>398</v>
      </c>
      <c r="P8" s="1060" t="s">
        <v>95</v>
      </c>
      <c r="Q8" s="1052"/>
      <c r="R8" s="1053"/>
      <c r="S8" s="1109" t="s">
        <v>24023</v>
      </c>
    </row>
    <row r="9" hidden="1">
      <c r="A9" s="1046" t="s">
        <v>1451</v>
      </c>
      <c r="B9" s="1047" t="s">
        <v>23991</v>
      </c>
      <c r="C9" s="1047" t="s">
        <v>2315</v>
      </c>
      <c r="D9" s="1047" t="s">
        <v>45</v>
      </c>
      <c r="E9" s="1047" t="s">
        <v>11</v>
      </c>
      <c r="F9" s="1048" t="s">
        <v>23992</v>
      </c>
      <c r="G9" s="1047" t="s">
        <v>538</v>
      </c>
      <c r="H9" s="1047" t="s">
        <v>1413</v>
      </c>
      <c r="I9" s="1048" t="s">
        <v>19902</v>
      </c>
      <c r="J9" s="1049" t="s">
        <v>24024</v>
      </c>
      <c r="K9" s="1049" t="s">
        <v>24025</v>
      </c>
      <c r="L9" s="1049" t="s">
        <v>24026</v>
      </c>
      <c r="M9" s="1049" t="s">
        <v>24027</v>
      </c>
      <c r="N9" s="1060" t="s">
        <v>19907</v>
      </c>
      <c r="O9" s="1060" t="s">
        <v>20045</v>
      </c>
      <c r="P9" s="1060" t="s">
        <v>95</v>
      </c>
      <c r="Q9" s="1052"/>
      <c r="R9" s="1053"/>
      <c r="S9" s="1118"/>
    </row>
    <row r="10" hidden="1">
      <c r="A10" s="1046" t="s">
        <v>1454</v>
      </c>
      <c r="B10" s="1047" t="s">
        <v>24028</v>
      </c>
      <c r="C10" s="1047" t="s">
        <v>16127</v>
      </c>
      <c r="D10" s="1047" t="s">
        <v>45</v>
      </c>
      <c r="E10" s="1047" t="s">
        <v>11</v>
      </c>
      <c r="F10" s="1048" t="s">
        <v>23992</v>
      </c>
      <c r="G10" s="1047" t="s">
        <v>538</v>
      </c>
      <c r="H10" s="1047" t="s">
        <v>1413</v>
      </c>
      <c r="I10" s="1048" t="s">
        <v>19902</v>
      </c>
      <c r="J10" s="1049" t="s">
        <v>24029</v>
      </c>
      <c r="K10" s="1049" t="s">
        <v>24030</v>
      </c>
      <c r="L10" s="1049" t="s">
        <v>24031</v>
      </c>
      <c r="M10" s="1049" t="s">
        <v>24032</v>
      </c>
      <c r="N10" s="1060" t="s">
        <v>19907</v>
      </c>
      <c r="O10" s="1060" t="s">
        <v>20045</v>
      </c>
      <c r="P10" s="1060" t="s">
        <v>95</v>
      </c>
      <c r="Q10" s="1052"/>
      <c r="R10" s="1053"/>
      <c r="S10" s="1118"/>
    </row>
    <row r="11" hidden="1">
      <c r="A11" s="1046" t="s">
        <v>1459</v>
      </c>
      <c r="B11" s="1047" t="s">
        <v>24028</v>
      </c>
      <c r="C11" s="1047" t="s">
        <v>16127</v>
      </c>
      <c r="D11" s="1047" t="s">
        <v>45</v>
      </c>
      <c r="E11" s="1047" t="s">
        <v>11</v>
      </c>
      <c r="F11" s="1048" t="s">
        <v>23992</v>
      </c>
      <c r="G11" s="1047" t="s">
        <v>538</v>
      </c>
      <c r="H11" s="1047" t="s">
        <v>1413</v>
      </c>
      <c r="I11" s="1048" t="s">
        <v>19902</v>
      </c>
      <c r="J11" s="1049" t="s">
        <v>24033</v>
      </c>
      <c r="K11" s="1049" t="s">
        <v>24034</v>
      </c>
      <c r="L11" s="1049" t="s">
        <v>24035</v>
      </c>
      <c r="M11" s="1049" t="s">
        <v>24036</v>
      </c>
      <c r="N11" s="1060" t="s">
        <v>20314</v>
      </c>
      <c r="O11" s="1060" t="s">
        <v>398</v>
      </c>
      <c r="P11" s="1060" t="s">
        <v>95</v>
      </c>
      <c r="Q11" s="1052"/>
      <c r="R11" s="1053"/>
      <c r="S11" s="1109" t="s">
        <v>24037</v>
      </c>
    </row>
    <row r="12" hidden="1">
      <c r="A12" s="1046" t="s">
        <v>1464</v>
      </c>
      <c r="B12" s="1047" t="s">
        <v>24028</v>
      </c>
      <c r="C12" s="1047" t="s">
        <v>16127</v>
      </c>
      <c r="D12" s="1047" t="s">
        <v>45</v>
      </c>
      <c r="E12" s="1047" t="s">
        <v>11</v>
      </c>
      <c r="F12" s="1048" t="s">
        <v>23992</v>
      </c>
      <c r="G12" s="1047" t="s">
        <v>538</v>
      </c>
      <c r="H12" s="1047" t="s">
        <v>1413</v>
      </c>
      <c r="I12" s="1048" t="s">
        <v>19902</v>
      </c>
      <c r="J12" s="1049" t="s">
        <v>24038</v>
      </c>
      <c r="K12" s="1049" t="s">
        <v>24039</v>
      </c>
      <c r="L12" s="1049" t="s">
        <v>24040</v>
      </c>
      <c r="M12" s="1049" t="s">
        <v>24041</v>
      </c>
      <c r="N12" s="1060" t="s">
        <v>20314</v>
      </c>
      <c r="O12" s="1060" t="s">
        <v>398</v>
      </c>
      <c r="P12" s="1060" t="s">
        <v>95</v>
      </c>
      <c r="Q12" s="1052"/>
      <c r="R12" s="1053"/>
      <c r="S12" s="1109" t="s">
        <v>24042</v>
      </c>
    </row>
    <row r="13" hidden="1">
      <c r="A13" s="1046" t="s">
        <v>1469</v>
      </c>
      <c r="B13" s="1047" t="s">
        <v>24028</v>
      </c>
      <c r="C13" s="1047" t="s">
        <v>16127</v>
      </c>
      <c r="D13" s="1047" t="s">
        <v>45</v>
      </c>
      <c r="E13" s="1047" t="s">
        <v>11</v>
      </c>
      <c r="F13" s="1048" t="s">
        <v>23992</v>
      </c>
      <c r="G13" s="1047" t="s">
        <v>538</v>
      </c>
      <c r="H13" s="1047" t="s">
        <v>1413</v>
      </c>
      <c r="I13" s="1048" t="s">
        <v>19902</v>
      </c>
      <c r="J13" s="1049" t="s">
        <v>24038</v>
      </c>
      <c r="K13" s="1049" t="s">
        <v>24043</v>
      </c>
      <c r="L13" s="1049" t="s">
        <v>24044</v>
      </c>
      <c r="M13" s="1049" t="s">
        <v>24045</v>
      </c>
      <c r="N13" s="1060" t="s">
        <v>20314</v>
      </c>
      <c r="O13" s="1060" t="s">
        <v>398</v>
      </c>
      <c r="P13" s="1060" t="s">
        <v>95</v>
      </c>
      <c r="Q13" s="1052"/>
      <c r="R13" s="1053"/>
      <c r="S13" s="1109" t="s">
        <v>24042</v>
      </c>
    </row>
    <row r="14" hidden="1">
      <c r="A14" s="1046" t="s">
        <v>1474</v>
      </c>
      <c r="B14" s="1047" t="s">
        <v>24028</v>
      </c>
      <c r="C14" s="1047" t="s">
        <v>16127</v>
      </c>
      <c r="D14" s="1047" t="s">
        <v>45</v>
      </c>
      <c r="E14" s="1047" t="s">
        <v>11</v>
      </c>
      <c r="F14" s="1048" t="s">
        <v>23992</v>
      </c>
      <c r="G14" s="1047" t="s">
        <v>538</v>
      </c>
      <c r="H14" s="1047" t="s">
        <v>1413</v>
      </c>
      <c r="I14" s="1048" t="s">
        <v>19902</v>
      </c>
      <c r="J14" s="1049" t="s">
        <v>24038</v>
      </c>
      <c r="K14" s="1049" t="s">
        <v>24046</v>
      </c>
      <c r="L14" s="1049" t="s">
        <v>24047</v>
      </c>
      <c r="M14" s="1049" t="s">
        <v>24048</v>
      </c>
      <c r="N14" s="1060" t="s">
        <v>20314</v>
      </c>
      <c r="O14" s="1060" t="s">
        <v>398</v>
      </c>
      <c r="P14" s="1060" t="s">
        <v>95</v>
      </c>
      <c r="Q14" s="1052"/>
      <c r="R14" s="1053"/>
      <c r="S14" s="1109" t="s">
        <v>24049</v>
      </c>
    </row>
    <row r="15" hidden="1">
      <c r="A15" s="1046" t="s">
        <v>1479</v>
      </c>
      <c r="B15" s="1047" t="s">
        <v>24028</v>
      </c>
      <c r="C15" s="1047" t="s">
        <v>16127</v>
      </c>
      <c r="D15" s="1047" t="s">
        <v>45</v>
      </c>
      <c r="E15" s="1047" t="s">
        <v>11</v>
      </c>
      <c r="F15" s="1048" t="s">
        <v>23992</v>
      </c>
      <c r="G15" s="1047" t="s">
        <v>538</v>
      </c>
      <c r="H15" s="1047" t="s">
        <v>1413</v>
      </c>
      <c r="I15" s="1048" t="s">
        <v>19902</v>
      </c>
      <c r="J15" s="1049" t="s">
        <v>24050</v>
      </c>
      <c r="K15" s="1049" t="s">
        <v>24051</v>
      </c>
      <c r="L15" s="1049" t="s">
        <v>24052</v>
      </c>
      <c r="M15" s="1049" t="s">
        <v>24053</v>
      </c>
      <c r="N15" s="1060" t="s">
        <v>19907</v>
      </c>
      <c r="O15" s="1060" t="s">
        <v>20045</v>
      </c>
      <c r="P15" s="1060" t="s">
        <v>95</v>
      </c>
      <c r="Q15" s="1052"/>
      <c r="R15" s="1053"/>
      <c r="S15" s="1118"/>
    </row>
    <row r="16" hidden="1">
      <c r="A16" s="1046" t="s">
        <v>1485</v>
      </c>
      <c r="B16" s="1047" t="s">
        <v>24028</v>
      </c>
      <c r="C16" s="1047" t="s">
        <v>16127</v>
      </c>
      <c r="D16" s="1047" t="s">
        <v>45</v>
      </c>
      <c r="E16" s="1047" t="s">
        <v>12</v>
      </c>
      <c r="F16" s="1048" t="s">
        <v>23992</v>
      </c>
      <c r="G16" s="1047" t="s">
        <v>538</v>
      </c>
      <c r="H16" s="1047" t="s">
        <v>1413</v>
      </c>
      <c r="I16" s="1048" t="s">
        <v>19902</v>
      </c>
      <c r="J16" s="1049" t="s">
        <v>24054</v>
      </c>
      <c r="K16" s="1049" t="s">
        <v>24055</v>
      </c>
      <c r="L16" s="1049" t="s">
        <v>24056</v>
      </c>
      <c r="M16" s="1049" t="s">
        <v>24057</v>
      </c>
      <c r="N16" s="1060" t="s">
        <v>20314</v>
      </c>
      <c r="O16" s="1060" t="s">
        <v>398</v>
      </c>
      <c r="P16" s="1060" t="s">
        <v>95</v>
      </c>
      <c r="Q16" s="1052"/>
      <c r="R16" s="1053"/>
      <c r="S16" s="1109" t="s">
        <v>24049</v>
      </c>
    </row>
    <row r="17" hidden="1">
      <c r="A17" s="1046" t="s">
        <v>1491</v>
      </c>
      <c r="B17" s="1047" t="s">
        <v>24028</v>
      </c>
      <c r="C17" s="1047" t="s">
        <v>16127</v>
      </c>
      <c r="D17" s="1047" t="s">
        <v>45</v>
      </c>
      <c r="E17" s="1047" t="s">
        <v>11</v>
      </c>
      <c r="F17" s="1048" t="s">
        <v>23992</v>
      </c>
      <c r="G17" s="1047" t="s">
        <v>538</v>
      </c>
      <c r="H17" s="1047" t="s">
        <v>1413</v>
      </c>
      <c r="I17" s="1048" t="s">
        <v>19902</v>
      </c>
      <c r="J17" s="1049" t="s">
        <v>24058</v>
      </c>
      <c r="K17" s="1049" t="s">
        <v>24059</v>
      </c>
      <c r="L17" s="1049" t="s">
        <v>24060</v>
      </c>
      <c r="M17" s="1049" t="s">
        <v>24061</v>
      </c>
      <c r="N17" s="1060" t="s">
        <v>20314</v>
      </c>
      <c r="O17" s="1060" t="s">
        <v>398</v>
      </c>
      <c r="P17" s="1060" t="s">
        <v>95</v>
      </c>
      <c r="Q17" s="1052"/>
      <c r="R17" s="1053"/>
      <c r="S17" s="1109" t="s">
        <v>24062</v>
      </c>
    </row>
    <row r="18" hidden="1">
      <c r="A18" s="1046" t="s">
        <v>1497</v>
      </c>
      <c r="B18" s="1047" t="s">
        <v>24028</v>
      </c>
      <c r="C18" s="1047" t="s">
        <v>16127</v>
      </c>
      <c r="D18" s="1047" t="s">
        <v>45</v>
      </c>
      <c r="E18" s="1047" t="s">
        <v>12</v>
      </c>
      <c r="F18" s="1048" t="s">
        <v>23992</v>
      </c>
      <c r="G18" s="1047" t="s">
        <v>538</v>
      </c>
      <c r="H18" s="1047" t="s">
        <v>1413</v>
      </c>
      <c r="I18" s="1048" t="s">
        <v>19902</v>
      </c>
      <c r="J18" s="1049" t="s">
        <v>24058</v>
      </c>
      <c r="K18" s="1049" t="s">
        <v>24063</v>
      </c>
      <c r="L18" s="1049" t="s">
        <v>24064</v>
      </c>
      <c r="M18" s="1049" t="s">
        <v>24065</v>
      </c>
      <c r="N18" s="1060" t="s">
        <v>20314</v>
      </c>
      <c r="O18" s="1060" t="s">
        <v>398</v>
      </c>
      <c r="P18" s="1060" t="s">
        <v>95</v>
      </c>
      <c r="Q18" s="1052"/>
      <c r="R18" s="1053"/>
      <c r="S18" s="1109" t="s">
        <v>24062</v>
      </c>
    </row>
    <row r="19" hidden="1">
      <c r="A19" s="1046" t="s">
        <v>1504</v>
      </c>
      <c r="B19" s="1047" t="s">
        <v>24028</v>
      </c>
      <c r="C19" s="1047" t="s">
        <v>16127</v>
      </c>
      <c r="D19" s="1047" t="s">
        <v>45</v>
      </c>
      <c r="E19" s="1047" t="s">
        <v>11</v>
      </c>
      <c r="F19" s="1048" t="s">
        <v>23992</v>
      </c>
      <c r="G19" s="1047" t="s">
        <v>538</v>
      </c>
      <c r="H19" s="1047" t="s">
        <v>1413</v>
      </c>
      <c r="I19" s="1048" t="s">
        <v>19902</v>
      </c>
      <c r="J19" s="1049" t="s">
        <v>24066</v>
      </c>
      <c r="K19" s="1049" t="s">
        <v>24067</v>
      </c>
      <c r="L19" s="1049" t="s">
        <v>24068</v>
      </c>
      <c r="M19" s="1049" t="s">
        <v>24069</v>
      </c>
      <c r="N19" s="1060" t="s">
        <v>19907</v>
      </c>
      <c r="O19" s="1060" t="s">
        <v>20045</v>
      </c>
      <c r="P19" s="1060" t="s">
        <v>95</v>
      </c>
      <c r="Q19" s="1052"/>
      <c r="R19" s="1053"/>
      <c r="S19" s="1118"/>
    </row>
    <row r="20" hidden="1">
      <c r="A20" s="1046" t="s">
        <v>1511</v>
      </c>
      <c r="B20" s="1047" t="s">
        <v>24070</v>
      </c>
      <c r="C20" s="1047" t="s">
        <v>20765</v>
      </c>
      <c r="D20" s="1047" t="s">
        <v>45</v>
      </c>
      <c r="E20" s="1047" t="s">
        <v>11</v>
      </c>
      <c r="F20" s="1048" t="s">
        <v>23992</v>
      </c>
      <c r="G20" s="1047" t="s">
        <v>538</v>
      </c>
      <c r="H20" s="1047" t="s">
        <v>1413</v>
      </c>
      <c r="I20" s="1048" t="s">
        <v>19902</v>
      </c>
      <c r="J20" s="1049" t="s">
        <v>24071</v>
      </c>
      <c r="K20" s="1049" t="s">
        <v>24072</v>
      </c>
      <c r="L20" s="1049" t="s">
        <v>24073</v>
      </c>
      <c r="M20" s="1049" t="s">
        <v>24074</v>
      </c>
      <c r="N20" s="1060" t="s">
        <v>19907</v>
      </c>
      <c r="O20" s="1060" t="s">
        <v>20045</v>
      </c>
      <c r="P20" s="1060" t="s">
        <v>95</v>
      </c>
      <c r="Q20" s="1052"/>
      <c r="R20" s="1053"/>
      <c r="S20" s="1119"/>
    </row>
    <row r="21" hidden="1">
      <c r="A21" s="1046" t="s">
        <v>1517</v>
      </c>
      <c r="B21" s="1120" t="s">
        <v>20006</v>
      </c>
      <c r="C21" s="1120" t="s">
        <v>16127</v>
      </c>
      <c r="D21" s="1120" t="s">
        <v>45</v>
      </c>
      <c r="E21" s="1047" t="s">
        <v>11</v>
      </c>
      <c r="F21" s="1048" t="s">
        <v>23992</v>
      </c>
      <c r="G21" s="1047" t="s">
        <v>538</v>
      </c>
      <c r="H21" s="1047" t="s">
        <v>1413</v>
      </c>
      <c r="I21" s="1048" t="s">
        <v>19902</v>
      </c>
      <c r="J21" s="1121" t="s">
        <v>24075</v>
      </c>
      <c r="K21" s="1122" t="s">
        <v>24076</v>
      </c>
      <c r="L21" s="1123" t="s">
        <v>24077</v>
      </c>
      <c r="M21" s="1121" t="s">
        <v>24078</v>
      </c>
      <c r="N21" s="1060" t="s">
        <v>19907</v>
      </c>
      <c r="O21" s="1060" t="s">
        <v>20045</v>
      </c>
      <c r="P21" s="1060" t="s">
        <v>95</v>
      </c>
      <c r="Q21" s="1052"/>
      <c r="R21" s="1053"/>
      <c r="S21" s="1124"/>
    </row>
    <row r="22" hidden="1">
      <c r="A22" s="1046" t="s">
        <v>1523</v>
      </c>
      <c r="B22" s="1120" t="s">
        <v>20006</v>
      </c>
      <c r="C22" s="1120" t="s">
        <v>16127</v>
      </c>
      <c r="D22" s="1120" t="s">
        <v>45</v>
      </c>
      <c r="E22" s="1047" t="s">
        <v>11</v>
      </c>
      <c r="F22" s="1048" t="s">
        <v>23992</v>
      </c>
      <c r="G22" s="1047" t="s">
        <v>538</v>
      </c>
      <c r="H22" s="1047" t="s">
        <v>20008</v>
      </c>
      <c r="I22" s="1048" t="s">
        <v>19902</v>
      </c>
      <c r="J22" s="1121" t="s">
        <v>24075</v>
      </c>
      <c r="K22" s="1122" t="s">
        <v>24079</v>
      </c>
      <c r="L22" s="1123" t="s">
        <v>24080</v>
      </c>
      <c r="M22" s="1121" t="s">
        <v>24081</v>
      </c>
      <c r="N22" s="1060" t="s">
        <v>19907</v>
      </c>
      <c r="O22" s="1060" t="s">
        <v>20045</v>
      </c>
      <c r="P22" s="1060" t="s">
        <v>95</v>
      </c>
      <c r="Q22" s="1052"/>
      <c r="R22" s="1053"/>
      <c r="S22" s="1124"/>
    </row>
    <row r="23" hidden="1">
      <c r="A23" s="1046" t="s">
        <v>1530</v>
      </c>
      <c r="B23" s="1125" t="s">
        <v>22260</v>
      </c>
      <c r="C23" s="1125" t="s">
        <v>19901</v>
      </c>
      <c r="D23" s="1125" t="s">
        <v>45</v>
      </c>
      <c r="E23" s="1047" t="s">
        <v>11</v>
      </c>
      <c r="F23" s="1048" t="s">
        <v>23992</v>
      </c>
      <c r="G23" s="1047" t="s">
        <v>21971</v>
      </c>
      <c r="H23" s="1047" t="s">
        <v>22802</v>
      </c>
      <c r="I23" s="1048" t="s">
        <v>24082</v>
      </c>
      <c r="J23" s="988" t="s">
        <v>24083</v>
      </c>
      <c r="K23" s="1122" t="s">
        <v>22945</v>
      </c>
      <c r="L23" s="988" t="s">
        <v>22946</v>
      </c>
      <c r="M23" s="988" t="s">
        <v>22947</v>
      </c>
      <c r="N23" s="1060" t="s">
        <v>20314</v>
      </c>
      <c r="O23" s="1060" t="s">
        <v>20054</v>
      </c>
      <c r="P23" s="1060" t="s">
        <v>95</v>
      </c>
      <c r="Q23" s="1052"/>
      <c r="R23" s="1053"/>
      <c r="S23" s="1126" t="s">
        <v>24084</v>
      </c>
    </row>
    <row r="24" hidden="1">
      <c r="A24" s="1046" t="s">
        <v>1536</v>
      </c>
      <c r="B24" s="1125" t="s">
        <v>22260</v>
      </c>
      <c r="C24" s="1125" t="s">
        <v>19901</v>
      </c>
      <c r="D24" s="1125" t="s">
        <v>45</v>
      </c>
      <c r="E24" s="1047" t="s">
        <v>11</v>
      </c>
      <c r="F24" s="1048" t="s">
        <v>23992</v>
      </c>
      <c r="G24" s="1047" t="s">
        <v>21971</v>
      </c>
      <c r="H24" s="1047" t="s">
        <v>22802</v>
      </c>
      <c r="I24" s="1048" t="s">
        <v>24082</v>
      </c>
      <c r="J24" s="988" t="s">
        <v>24083</v>
      </c>
      <c r="K24" s="1122" t="s">
        <v>22949</v>
      </c>
      <c r="L24" s="988" t="s">
        <v>22950</v>
      </c>
      <c r="M24" s="988" t="s">
        <v>22951</v>
      </c>
      <c r="N24" s="1060" t="s">
        <v>20314</v>
      </c>
      <c r="O24" s="1060" t="s">
        <v>20054</v>
      </c>
      <c r="P24" s="1060" t="s">
        <v>95</v>
      </c>
      <c r="Q24" s="1052"/>
      <c r="R24" s="1053"/>
      <c r="S24" s="1126" t="s">
        <v>24084</v>
      </c>
    </row>
    <row r="25" hidden="1">
      <c r="A25" s="1046" t="s">
        <v>1542</v>
      </c>
      <c r="B25" s="1125" t="s">
        <v>22260</v>
      </c>
      <c r="C25" s="1125" t="s">
        <v>19901</v>
      </c>
      <c r="D25" s="1125" t="s">
        <v>45</v>
      </c>
      <c r="E25" s="1047" t="s">
        <v>11</v>
      </c>
      <c r="F25" s="1048" t="s">
        <v>23992</v>
      </c>
      <c r="G25" s="1047" t="s">
        <v>21971</v>
      </c>
      <c r="H25" s="1047" t="s">
        <v>22802</v>
      </c>
      <c r="I25" s="1048" t="s">
        <v>24082</v>
      </c>
      <c r="J25" s="988" t="s">
        <v>24085</v>
      </c>
      <c r="K25" s="1122" t="s">
        <v>22954</v>
      </c>
      <c r="L25" s="988" t="s">
        <v>22955</v>
      </c>
      <c r="M25" s="988" t="s">
        <v>22956</v>
      </c>
      <c r="N25" s="1060" t="s">
        <v>20314</v>
      </c>
      <c r="O25" s="1060" t="s">
        <v>20054</v>
      </c>
      <c r="P25" s="1060" t="s">
        <v>95</v>
      </c>
      <c r="Q25" s="1052"/>
      <c r="R25" s="1053"/>
      <c r="S25" s="1126" t="s">
        <v>24084</v>
      </c>
    </row>
    <row r="26" hidden="1">
      <c r="A26" s="1046" t="s">
        <v>1549</v>
      </c>
      <c r="B26" s="1125" t="s">
        <v>23991</v>
      </c>
      <c r="C26" s="1125" t="s">
        <v>2315</v>
      </c>
      <c r="D26" s="1125" t="s">
        <v>45</v>
      </c>
      <c r="E26" s="1047" t="s">
        <v>11</v>
      </c>
      <c r="F26" s="1048" t="s">
        <v>23992</v>
      </c>
      <c r="G26" s="1047" t="s">
        <v>21971</v>
      </c>
      <c r="H26" s="1047" t="s">
        <v>22802</v>
      </c>
      <c r="I26" s="1048" t="s">
        <v>19902</v>
      </c>
      <c r="J26" s="988" t="s">
        <v>24086</v>
      </c>
      <c r="K26" s="1122" t="s">
        <v>24087</v>
      </c>
      <c r="L26" s="988" t="s">
        <v>24088</v>
      </c>
      <c r="M26" s="988" t="s">
        <v>24089</v>
      </c>
      <c r="N26" s="1127" t="s">
        <v>20101</v>
      </c>
      <c r="O26" s="1128" t="s">
        <v>398</v>
      </c>
      <c r="P26" s="1128" t="s">
        <v>95</v>
      </c>
      <c r="Q26" s="1052"/>
      <c r="R26" s="1053"/>
      <c r="S26" s="1126" t="s">
        <v>24090</v>
      </c>
    </row>
    <row r="27" hidden="1">
      <c r="A27" s="1046" t="s">
        <v>1557</v>
      </c>
      <c r="B27" s="1125" t="s">
        <v>23991</v>
      </c>
      <c r="C27" s="1125" t="s">
        <v>2315</v>
      </c>
      <c r="D27" s="1125" t="s">
        <v>45</v>
      </c>
      <c r="E27" s="1047" t="s">
        <v>11</v>
      </c>
      <c r="F27" s="1048" t="s">
        <v>23992</v>
      </c>
      <c r="G27" s="1047" t="s">
        <v>21971</v>
      </c>
      <c r="H27" s="1047" t="s">
        <v>20008</v>
      </c>
      <c r="I27" s="1048" t="s">
        <v>19902</v>
      </c>
      <c r="J27" s="988" t="s">
        <v>24091</v>
      </c>
      <c r="K27" s="1122" t="s">
        <v>24092</v>
      </c>
      <c r="L27" s="988" t="s">
        <v>24093</v>
      </c>
      <c r="M27" s="988" t="s">
        <v>24094</v>
      </c>
      <c r="N27" s="1129" t="s">
        <v>20535</v>
      </c>
      <c r="O27" s="1128" t="s">
        <v>398</v>
      </c>
      <c r="P27" s="1128" t="s">
        <v>95</v>
      </c>
      <c r="Q27" s="1052"/>
      <c r="R27" s="1053"/>
      <c r="S27" s="1126" t="s">
        <v>24095</v>
      </c>
    </row>
    <row r="28" hidden="1">
      <c r="A28" s="1046" t="s">
        <v>1562</v>
      </c>
      <c r="B28" s="1125" t="s">
        <v>23991</v>
      </c>
      <c r="C28" s="1125" t="s">
        <v>2315</v>
      </c>
      <c r="D28" s="1125" t="s">
        <v>45</v>
      </c>
      <c r="E28" s="1047" t="s">
        <v>11</v>
      </c>
      <c r="F28" s="1048" t="s">
        <v>23992</v>
      </c>
      <c r="G28" s="1047" t="s">
        <v>21971</v>
      </c>
      <c r="H28" s="1047" t="s">
        <v>1413</v>
      </c>
      <c r="I28" s="1048" t="s">
        <v>19902</v>
      </c>
      <c r="J28" s="988" t="s">
        <v>24096</v>
      </c>
      <c r="K28" s="1122" t="s">
        <v>24097</v>
      </c>
      <c r="L28" s="988" t="s">
        <v>24098</v>
      </c>
      <c r="M28" s="988" t="s">
        <v>24099</v>
      </c>
      <c r="N28" s="1127" t="s">
        <v>20101</v>
      </c>
      <c r="O28" s="1128" t="s">
        <v>398</v>
      </c>
      <c r="P28" s="1128" t="s">
        <v>95</v>
      </c>
      <c r="Q28" s="1052"/>
      <c r="R28" s="1053"/>
      <c r="S28" s="1126" t="s">
        <v>24100</v>
      </c>
    </row>
    <row r="29" hidden="1">
      <c r="A29" s="1046" t="s">
        <v>1568</v>
      </c>
      <c r="B29" s="1125" t="s">
        <v>23991</v>
      </c>
      <c r="C29" s="1125" t="s">
        <v>2315</v>
      </c>
      <c r="D29" s="1125" t="s">
        <v>45</v>
      </c>
      <c r="E29" s="1047" t="s">
        <v>11</v>
      </c>
      <c r="F29" s="1048" t="s">
        <v>23992</v>
      </c>
      <c r="G29" s="1047" t="s">
        <v>21971</v>
      </c>
      <c r="H29" s="1047" t="s">
        <v>1413</v>
      </c>
      <c r="I29" s="1048" t="s">
        <v>19902</v>
      </c>
      <c r="J29" s="988" t="s">
        <v>24101</v>
      </c>
      <c r="K29" s="1122" t="s">
        <v>24102</v>
      </c>
      <c r="L29" s="988" t="s">
        <v>24103</v>
      </c>
      <c r="M29" s="988" t="s">
        <v>24104</v>
      </c>
      <c r="N29" s="1060" t="s">
        <v>20117</v>
      </c>
      <c r="O29" s="1060" t="s">
        <v>19908</v>
      </c>
      <c r="P29" s="1060" t="s">
        <v>95</v>
      </c>
      <c r="Q29" s="1052"/>
      <c r="R29" s="1053"/>
      <c r="S29" s="1126" t="s">
        <v>24101</v>
      </c>
    </row>
    <row r="30" hidden="1">
      <c r="A30" s="1046" t="s">
        <v>1574</v>
      </c>
      <c r="B30" s="1125" t="s">
        <v>23991</v>
      </c>
      <c r="C30" s="1125" t="s">
        <v>2315</v>
      </c>
      <c r="D30" s="1125" t="s">
        <v>45</v>
      </c>
      <c r="E30" s="1047" t="s">
        <v>11</v>
      </c>
      <c r="F30" s="1048" t="s">
        <v>23992</v>
      </c>
      <c r="G30" s="1047" t="s">
        <v>21971</v>
      </c>
      <c r="H30" s="1047" t="s">
        <v>1413</v>
      </c>
      <c r="I30" s="1048" t="s">
        <v>19902</v>
      </c>
      <c r="J30" s="988" t="s">
        <v>24105</v>
      </c>
      <c r="K30" s="1122" t="s">
        <v>24106</v>
      </c>
      <c r="L30" s="988" t="s">
        <v>24098</v>
      </c>
      <c r="M30" s="988" t="s">
        <v>24104</v>
      </c>
      <c r="N30" s="1060" t="s">
        <v>20117</v>
      </c>
      <c r="O30" s="1060" t="s">
        <v>19908</v>
      </c>
      <c r="P30" s="1060" t="s">
        <v>95</v>
      </c>
      <c r="Q30" s="1052"/>
      <c r="R30" s="1053"/>
      <c r="S30" s="1124"/>
    </row>
    <row r="31" hidden="1">
      <c r="A31" s="1046" t="s">
        <v>1580</v>
      </c>
      <c r="B31" s="1125" t="s">
        <v>23991</v>
      </c>
      <c r="C31" s="1125" t="s">
        <v>2315</v>
      </c>
      <c r="D31" s="1125" t="s">
        <v>45</v>
      </c>
      <c r="E31" s="1047" t="s">
        <v>11</v>
      </c>
      <c r="F31" s="1048" t="s">
        <v>23992</v>
      </c>
      <c r="G31" s="1047" t="s">
        <v>21971</v>
      </c>
      <c r="H31" s="1047" t="s">
        <v>21972</v>
      </c>
      <c r="I31" s="1048" t="s">
        <v>19902</v>
      </c>
      <c r="J31" s="988" t="s">
        <v>24107</v>
      </c>
      <c r="K31" s="1122" t="s">
        <v>24108</v>
      </c>
      <c r="L31" s="988" t="s">
        <v>24098</v>
      </c>
      <c r="M31" s="988" t="s">
        <v>24109</v>
      </c>
      <c r="N31" s="1127" t="s">
        <v>20101</v>
      </c>
      <c r="O31" s="1128" t="s">
        <v>398</v>
      </c>
      <c r="P31" s="1128" t="s">
        <v>95</v>
      </c>
      <c r="Q31" s="1052"/>
      <c r="R31" s="1053"/>
      <c r="S31" s="1126" t="s">
        <v>24090</v>
      </c>
    </row>
    <row r="32" hidden="1">
      <c r="A32" s="1046" t="s">
        <v>1586</v>
      </c>
      <c r="B32" s="1125" t="s">
        <v>23991</v>
      </c>
      <c r="C32" s="1125" t="s">
        <v>2315</v>
      </c>
      <c r="D32" s="1125" t="s">
        <v>45</v>
      </c>
      <c r="E32" s="1047" t="s">
        <v>11</v>
      </c>
      <c r="F32" s="1048" t="s">
        <v>23992</v>
      </c>
      <c r="G32" s="1047" t="s">
        <v>21971</v>
      </c>
      <c r="H32" s="1047" t="s">
        <v>20008</v>
      </c>
      <c r="I32" s="1048" t="s">
        <v>19902</v>
      </c>
      <c r="J32" s="988" t="s">
        <v>24110</v>
      </c>
      <c r="K32" s="1122" t="s">
        <v>24111</v>
      </c>
      <c r="L32" s="988" t="s">
        <v>24098</v>
      </c>
      <c r="M32" s="988" t="s">
        <v>24112</v>
      </c>
      <c r="N32" s="1060" t="s">
        <v>20535</v>
      </c>
      <c r="O32" s="1060" t="s">
        <v>20054</v>
      </c>
      <c r="P32" s="1060" t="s">
        <v>95</v>
      </c>
      <c r="Q32" s="1052"/>
      <c r="R32" s="1053"/>
      <c r="S32" s="1126" t="s">
        <v>24113</v>
      </c>
    </row>
    <row r="33" hidden="1">
      <c r="A33" s="1046" t="s">
        <v>1592</v>
      </c>
      <c r="B33" s="1125" t="s">
        <v>24114</v>
      </c>
      <c r="C33" s="1125" t="s">
        <v>2315</v>
      </c>
      <c r="D33" s="1125" t="s">
        <v>45</v>
      </c>
      <c r="E33" s="1047" t="s">
        <v>11</v>
      </c>
      <c r="F33" s="1048" t="s">
        <v>23992</v>
      </c>
      <c r="G33" s="1047" t="s">
        <v>21971</v>
      </c>
      <c r="H33" s="1047" t="s">
        <v>21972</v>
      </c>
      <c r="I33" s="1048" t="s">
        <v>19902</v>
      </c>
      <c r="J33" s="988" t="s">
        <v>24115</v>
      </c>
      <c r="K33" s="1122" t="s">
        <v>24116</v>
      </c>
      <c r="L33" s="988" t="s">
        <v>24117</v>
      </c>
      <c r="M33" s="988" t="s">
        <v>24118</v>
      </c>
      <c r="N33" s="1060" t="s">
        <v>20117</v>
      </c>
      <c r="O33" s="1060" t="s">
        <v>19908</v>
      </c>
      <c r="P33" s="1060" t="s">
        <v>95</v>
      </c>
      <c r="Q33" s="1052"/>
      <c r="R33" s="1053"/>
      <c r="S33" s="1124"/>
    </row>
    <row r="34" hidden="1">
      <c r="A34" s="1046" t="s">
        <v>1598</v>
      </c>
      <c r="B34" s="1125" t="s">
        <v>24114</v>
      </c>
      <c r="C34" s="1125" t="s">
        <v>2315</v>
      </c>
      <c r="D34" s="1125" t="s">
        <v>45</v>
      </c>
      <c r="E34" s="1047" t="s">
        <v>11</v>
      </c>
      <c r="F34" s="1048" t="s">
        <v>23992</v>
      </c>
      <c r="G34" s="1047" t="s">
        <v>21971</v>
      </c>
      <c r="H34" s="1047" t="s">
        <v>21972</v>
      </c>
      <c r="I34" s="1048" t="s">
        <v>19902</v>
      </c>
      <c r="J34" s="988" t="s">
        <v>24115</v>
      </c>
      <c r="K34" s="1122" t="s">
        <v>24119</v>
      </c>
      <c r="L34" s="988" t="s">
        <v>24120</v>
      </c>
      <c r="M34" s="988" t="s">
        <v>24121</v>
      </c>
      <c r="N34" s="1127" t="s">
        <v>20101</v>
      </c>
      <c r="O34" s="1128" t="s">
        <v>398</v>
      </c>
      <c r="P34" s="1128" t="s">
        <v>95</v>
      </c>
      <c r="Q34" s="1052"/>
      <c r="R34" s="1053"/>
      <c r="S34" s="1126" t="s">
        <v>24122</v>
      </c>
    </row>
    <row r="35" hidden="1">
      <c r="A35" s="1046" t="s">
        <v>1603</v>
      </c>
      <c r="B35" s="1125" t="s">
        <v>24114</v>
      </c>
      <c r="C35" s="1125" t="s">
        <v>2315</v>
      </c>
      <c r="D35" s="1125" t="s">
        <v>45</v>
      </c>
      <c r="E35" s="1047" t="s">
        <v>11</v>
      </c>
      <c r="F35" s="1048" t="s">
        <v>23992</v>
      </c>
      <c r="G35" s="1047" t="s">
        <v>21971</v>
      </c>
      <c r="H35" s="1047" t="s">
        <v>21972</v>
      </c>
      <c r="I35" s="1048" t="s">
        <v>19902</v>
      </c>
      <c r="J35" s="988" t="s">
        <v>24115</v>
      </c>
      <c r="K35" s="1122" t="s">
        <v>24123</v>
      </c>
      <c r="L35" s="988" t="s">
        <v>24120</v>
      </c>
      <c r="M35" s="988" t="s">
        <v>24124</v>
      </c>
      <c r="N35" s="1127" t="s">
        <v>20101</v>
      </c>
      <c r="O35" s="1128" t="s">
        <v>398</v>
      </c>
      <c r="P35" s="1128" t="s">
        <v>95</v>
      </c>
      <c r="Q35" s="1052"/>
      <c r="R35" s="1053"/>
      <c r="S35" s="1126" t="s">
        <v>24122</v>
      </c>
    </row>
    <row r="36" hidden="1">
      <c r="A36" s="1046" t="s">
        <v>1608</v>
      </c>
      <c r="B36" s="1125" t="s">
        <v>24114</v>
      </c>
      <c r="C36" s="1125" t="s">
        <v>2315</v>
      </c>
      <c r="D36" s="1125" t="s">
        <v>45</v>
      </c>
      <c r="E36" s="1047" t="s">
        <v>11</v>
      </c>
      <c r="F36" s="1048" t="s">
        <v>23992</v>
      </c>
      <c r="G36" s="1047" t="s">
        <v>21971</v>
      </c>
      <c r="H36" s="1047" t="s">
        <v>21972</v>
      </c>
      <c r="I36" s="1048" t="s">
        <v>19902</v>
      </c>
      <c r="J36" s="988" t="s">
        <v>24115</v>
      </c>
      <c r="K36" s="1122" t="s">
        <v>24125</v>
      </c>
      <c r="L36" s="988" t="s">
        <v>24120</v>
      </c>
      <c r="M36" s="988" t="s">
        <v>24126</v>
      </c>
      <c r="N36" s="1127" t="s">
        <v>20101</v>
      </c>
      <c r="O36" s="1128" t="s">
        <v>398</v>
      </c>
      <c r="P36" s="1128" t="s">
        <v>95</v>
      </c>
      <c r="Q36" s="1052"/>
      <c r="R36" s="1053"/>
      <c r="S36" s="1126" t="s">
        <v>24122</v>
      </c>
    </row>
    <row r="37" hidden="1">
      <c r="A37" s="1046" t="s">
        <v>1613</v>
      </c>
      <c r="B37" s="1125" t="s">
        <v>24127</v>
      </c>
      <c r="C37" s="1125" t="s">
        <v>2315</v>
      </c>
      <c r="D37" s="1125" t="s">
        <v>45</v>
      </c>
      <c r="E37" s="1047" t="s">
        <v>11</v>
      </c>
      <c r="F37" s="1048" t="s">
        <v>23992</v>
      </c>
      <c r="G37" s="1047" t="s">
        <v>21971</v>
      </c>
      <c r="H37" s="1047" t="s">
        <v>21972</v>
      </c>
      <c r="I37" s="1048" t="s">
        <v>19902</v>
      </c>
      <c r="J37" s="988" t="s">
        <v>24115</v>
      </c>
      <c r="K37" s="1122" t="s">
        <v>24128</v>
      </c>
      <c r="L37" s="988" t="s">
        <v>24129</v>
      </c>
      <c r="M37" s="988" t="s">
        <v>24130</v>
      </c>
      <c r="N37" s="1060" t="s">
        <v>20101</v>
      </c>
      <c r="O37" s="1060" t="s">
        <v>398</v>
      </c>
      <c r="P37" s="1060" t="s">
        <v>95</v>
      </c>
      <c r="Q37" s="1052"/>
      <c r="R37" s="1053"/>
      <c r="S37" s="1126" t="s">
        <v>24090</v>
      </c>
    </row>
    <row r="38" hidden="1">
      <c r="A38" s="1046" t="s">
        <v>1617</v>
      </c>
      <c r="B38" s="1125" t="s">
        <v>24127</v>
      </c>
      <c r="C38" s="1125" t="s">
        <v>2315</v>
      </c>
      <c r="D38" s="1125" t="s">
        <v>45</v>
      </c>
      <c r="E38" s="1047" t="s">
        <v>11</v>
      </c>
      <c r="F38" s="1048" t="s">
        <v>23992</v>
      </c>
      <c r="G38" s="1047" t="s">
        <v>21971</v>
      </c>
      <c r="H38" s="1047" t="s">
        <v>21972</v>
      </c>
      <c r="I38" s="1048" t="s">
        <v>19902</v>
      </c>
      <c r="J38" s="988" t="s">
        <v>24115</v>
      </c>
      <c r="K38" s="1122" t="s">
        <v>24131</v>
      </c>
      <c r="L38" s="988" t="s">
        <v>24129</v>
      </c>
      <c r="M38" s="988" t="s">
        <v>24132</v>
      </c>
      <c r="N38" s="1060" t="s">
        <v>20101</v>
      </c>
      <c r="O38" s="1060" t="s">
        <v>398</v>
      </c>
      <c r="P38" s="1060" t="s">
        <v>95</v>
      </c>
      <c r="Q38" s="1052"/>
      <c r="R38" s="1053"/>
      <c r="S38" s="1126" t="s">
        <v>24090</v>
      </c>
    </row>
    <row r="39" hidden="1">
      <c r="A39" s="1046" t="s">
        <v>1621</v>
      </c>
      <c r="B39" s="1125" t="s">
        <v>24127</v>
      </c>
      <c r="C39" s="1125" t="s">
        <v>2315</v>
      </c>
      <c r="D39" s="1125" t="s">
        <v>45</v>
      </c>
      <c r="E39" s="1047" t="s">
        <v>11</v>
      </c>
      <c r="F39" s="1048" t="s">
        <v>23992</v>
      </c>
      <c r="G39" s="1047" t="s">
        <v>21971</v>
      </c>
      <c r="H39" s="1047" t="s">
        <v>21972</v>
      </c>
      <c r="I39" s="1048" t="s">
        <v>19902</v>
      </c>
      <c r="J39" s="988" t="s">
        <v>24115</v>
      </c>
      <c r="K39" s="1122" t="s">
        <v>24133</v>
      </c>
      <c r="L39" s="988" t="s">
        <v>24134</v>
      </c>
      <c r="M39" s="988" t="s">
        <v>24135</v>
      </c>
      <c r="N39" s="1060" t="s">
        <v>20101</v>
      </c>
      <c r="O39" s="1060" t="s">
        <v>398</v>
      </c>
      <c r="P39" s="1060" t="s">
        <v>95</v>
      </c>
      <c r="Q39" s="1052"/>
      <c r="R39" s="1053"/>
      <c r="S39" s="1126" t="s">
        <v>24136</v>
      </c>
    </row>
    <row r="40" hidden="1">
      <c r="A40" s="1046" t="s">
        <v>1628</v>
      </c>
      <c r="B40" s="1125" t="s">
        <v>24127</v>
      </c>
      <c r="C40" s="1125" t="s">
        <v>2315</v>
      </c>
      <c r="D40" s="1125" t="s">
        <v>45</v>
      </c>
      <c r="E40" s="1047" t="s">
        <v>11</v>
      </c>
      <c r="F40" s="1048" t="s">
        <v>23992</v>
      </c>
      <c r="G40" s="1047" t="s">
        <v>21971</v>
      </c>
      <c r="H40" s="1047" t="s">
        <v>21972</v>
      </c>
      <c r="I40" s="1048" t="s">
        <v>19902</v>
      </c>
      <c r="J40" s="988" t="s">
        <v>24115</v>
      </c>
      <c r="K40" s="1122" t="s">
        <v>24137</v>
      </c>
      <c r="L40" s="988" t="s">
        <v>24129</v>
      </c>
      <c r="M40" s="988" t="s">
        <v>24138</v>
      </c>
      <c r="N40" s="1060" t="s">
        <v>20101</v>
      </c>
      <c r="O40" s="1060" t="s">
        <v>398</v>
      </c>
      <c r="P40" s="1060" t="s">
        <v>95</v>
      </c>
      <c r="Q40" s="1052"/>
      <c r="R40" s="1053"/>
      <c r="S40" s="1126" t="s">
        <v>24090</v>
      </c>
    </row>
    <row r="41" hidden="1">
      <c r="A41" s="1046" t="s">
        <v>1633</v>
      </c>
      <c r="B41" s="1125" t="s">
        <v>24127</v>
      </c>
      <c r="C41" s="1125" t="s">
        <v>2315</v>
      </c>
      <c r="D41" s="1125" t="s">
        <v>45</v>
      </c>
      <c r="E41" s="1047" t="s">
        <v>11</v>
      </c>
      <c r="F41" s="1048" t="s">
        <v>23992</v>
      </c>
      <c r="G41" s="1047" t="s">
        <v>21971</v>
      </c>
      <c r="H41" s="1047" t="s">
        <v>22656</v>
      </c>
      <c r="I41" s="1048" t="s">
        <v>19902</v>
      </c>
      <c r="J41" s="988" t="s">
        <v>24115</v>
      </c>
      <c r="K41" s="1122" t="s">
        <v>24139</v>
      </c>
      <c r="L41" s="988" t="s">
        <v>24129</v>
      </c>
      <c r="M41" s="988" t="s">
        <v>24140</v>
      </c>
      <c r="N41" s="1060" t="s">
        <v>20101</v>
      </c>
      <c r="O41" s="1060" t="s">
        <v>398</v>
      </c>
      <c r="P41" s="1060" t="s">
        <v>95</v>
      </c>
      <c r="Q41" s="1052"/>
      <c r="R41" s="1053"/>
      <c r="S41" s="1126" t="s">
        <v>24141</v>
      </c>
    </row>
    <row r="42" hidden="1">
      <c r="A42" s="1046" t="s">
        <v>1639</v>
      </c>
      <c r="B42" s="1125" t="s">
        <v>24127</v>
      </c>
      <c r="C42" s="1125" t="s">
        <v>2315</v>
      </c>
      <c r="D42" s="1125" t="s">
        <v>45</v>
      </c>
      <c r="E42" s="1047" t="s">
        <v>11</v>
      </c>
      <c r="F42" s="1048" t="s">
        <v>23992</v>
      </c>
      <c r="G42" s="1047" t="s">
        <v>21971</v>
      </c>
      <c r="H42" s="1047" t="s">
        <v>22656</v>
      </c>
      <c r="I42" s="1048" t="s">
        <v>19902</v>
      </c>
      <c r="J42" s="988" t="s">
        <v>24142</v>
      </c>
      <c r="K42" s="1122" t="s">
        <v>24143</v>
      </c>
      <c r="L42" s="988" t="s">
        <v>24144</v>
      </c>
      <c r="M42" s="988" t="s">
        <v>24145</v>
      </c>
      <c r="N42" s="1060" t="s">
        <v>20314</v>
      </c>
      <c r="O42" s="1060" t="s">
        <v>398</v>
      </c>
      <c r="P42" s="1060" t="s">
        <v>95</v>
      </c>
      <c r="Q42" s="1052"/>
      <c r="R42" s="1053"/>
      <c r="S42" s="1126" t="s">
        <v>24146</v>
      </c>
    </row>
    <row r="43" hidden="1">
      <c r="A43" s="1046" t="s">
        <v>1645</v>
      </c>
      <c r="B43" s="1125" t="s">
        <v>24127</v>
      </c>
      <c r="C43" s="1125" t="s">
        <v>2315</v>
      </c>
      <c r="D43" s="1125" t="s">
        <v>45</v>
      </c>
      <c r="E43" s="1047" t="s">
        <v>11</v>
      </c>
      <c r="F43" s="1048" t="s">
        <v>23992</v>
      </c>
      <c r="G43" s="1047" t="s">
        <v>21971</v>
      </c>
      <c r="H43" s="1047" t="s">
        <v>22656</v>
      </c>
      <c r="I43" s="1048" t="s">
        <v>19902</v>
      </c>
      <c r="J43" s="988" t="s">
        <v>24115</v>
      </c>
      <c r="K43" s="1122" t="s">
        <v>24147</v>
      </c>
      <c r="L43" s="988" t="s">
        <v>24148</v>
      </c>
      <c r="M43" s="988" t="s">
        <v>24149</v>
      </c>
      <c r="N43" s="1060" t="s">
        <v>20314</v>
      </c>
      <c r="O43" s="1060" t="s">
        <v>398</v>
      </c>
      <c r="P43" s="1060" t="s">
        <v>95</v>
      </c>
      <c r="Q43" s="1052"/>
      <c r="R43" s="1053"/>
      <c r="S43" s="1126" t="s">
        <v>24150</v>
      </c>
    </row>
    <row r="44" hidden="1">
      <c r="A44" s="1046" t="s">
        <v>1650</v>
      </c>
      <c r="B44" s="1125" t="s">
        <v>24127</v>
      </c>
      <c r="C44" s="1125" t="s">
        <v>2315</v>
      </c>
      <c r="D44" s="1125" t="s">
        <v>45</v>
      </c>
      <c r="E44" s="1047" t="s">
        <v>11</v>
      </c>
      <c r="F44" s="1048" t="s">
        <v>23992</v>
      </c>
      <c r="G44" s="1047" t="s">
        <v>21971</v>
      </c>
      <c r="H44" s="1047" t="s">
        <v>22211</v>
      </c>
      <c r="I44" s="1048" t="s">
        <v>19902</v>
      </c>
      <c r="J44" s="988" t="s">
        <v>24115</v>
      </c>
      <c r="K44" s="1122" t="s">
        <v>24151</v>
      </c>
      <c r="L44" s="988" t="s">
        <v>24148</v>
      </c>
      <c r="M44" s="988" t="s">
        <v>24152</v>
      </c>
      <c r="N44" s="1060" t="s">
        <v>20314</v>
      </c>
      <c r="O44" s="1060" t="s">
        <v>398</v>
      </c>
      <c r="P44" s="1060" t="s">
        <v>95</v>
      </c>
      <c r="Q44" s="1052"/>
      <c r="R44" s="1053"/>
      <c r="S44" s="1126" t="s">
        <v>24150</v>
      </c>
    </row>
    <row r="45" hidden="1">
      <c r="A45" s="1046" t="s">
        <v>1654</v>
      </c>
      <c r="B45" s="1125" t="s">
        <v>24127</v>
      </c>
      <c r="C45" s="1125" t="s">
        <v>2315</v>
      </c>
      <c r="D45" s="1125" t="s">
        <v>45</v>
      </c>
      <c r="E45" s="1047" t="s">
        <v>11</v>
      </c>
      <c r="F45" s="1048" t="s">
        <v>23992</v>
      </c>
      <c r="G45" s="1047" t="s">
        <v>21971</v>
      </c>
      <c r="H45" s="1047" t="s">
        <v>22211</v>
      </c>
      <c r="I45" s="1048" t="s">
        <v>19902</v>
      </c>
      <c r="J45" s="988" t="s">
        <v>24115</v>
      </c>
      <c r="K45" s="1122" t="s">
        <v>24153</v>
      </c>
      <c r="L45" s="988" t="s">
        <v>24154</v>
      </c>
      <c r="M45" s="988" t="s">
        <v>24155</v>
      </c>
      <c r="N45" s="1060" t="s">
        <v>20535</v>
      </c>
      <c r="O45" s="1060" t="s">
        <v>398</v>
      </c>
      <c r="P45" s="1060" t="s">
        <v>95</v>
      </c>
      <c r="Q45" s="1052"/>
      <c r="R45" s="1053"/>
      <c r="S45" s="1126" t="s">
        <v>24156</v>
      </c>
    </row>
    <row r="46" hidden="1">
      <c r="A46" s="1046" t="s">
        <v>1661</v>
      </c>
      <c r="B46" s="1125" t="s">
        <v>24127</v>
      </c>
      <c r="C46" s="1125" t="s">
        <v>2315</v>
      </c>
      <c r="D46" s="1125" t="s">
        <v>45</v>
      </c>
      <c r="E46" s="1047" t="s">
        <v>11</v>
      </c>
      <c r="F46" s="1048" t="s">
        <v>23992</v>
      </c>
      <c r="G46" s="1047" t="s">
        <v>21971</v>
      </c>
      <c r="H46" s="1047" t="s">
        <v>22211</v>
      </c>
      <c r="I46" s="1048" t="s">
        <v>19902</v>
      </c>
      <c r="J46" s="988" t="s">
        <v>24115</v>
      </c>
      <c r="K46" s="1122" t="s">
        <v>24157</v>
      </c>
      <c r="L46" s="988" t="s">
        <v>24158</v>
      </c>
      <c r="M46" s="988" t="s">
        <v>24159</v>
      </c>
      <c r="N46" s="1060" t="s">
        <v>20314</v>
      </c>
      <c r="O46" s="1060" t="s">
        <v>398</v>
      </c>
      <c r="P46" s="1060" t="s">
        <v>95</v>
      </c>
      <c r="Q46" s="1052"/>
      <c r="R46" s="1053"/>
      <c r="S46" s="1126" t="s">
        <v>24150</v>
      </c>
    </row>
    <row r="47" hidden="1">
      <c r="A47" s="1046" t="s">
        <v>1666</v>
      </c>
      <c r="B47" s="1125" t="s">
        <v>24127</v>
      </c>
      <c r="C47" s="1125" t="s">
        <v>2315</v>
      </c>
      <c r="D47" s="1125" t="s">
        <v>45</v>
      </c>
      <c r="E47" s="1047" t="s">
        <v>11</v>
      </c>
      <c r="F47" s="1048" t="s">
        <v>23992</v>
      </c>
      <c r="G47" s="1047" t="s">
        <v>21971</v>
      </c>
      <c r="H47" s="1047" t="s">
        <v>22211</v>
      </c>
      <c r="I47" s="1048" t="s">
        <v>19902</v>
      </c>
      <c r="J47" s="988" t="s">
        <v>24115</v>
      </c>
      <c r="K47" s="1122" t="s">
        <v>24160</v>
      </c>
      <c r="L47" s="988" t="s">
        <v>24161</v>
      </c>
      <c r="M47" s="988" t="s">
        <v>24162</v>
      </c>
      <c r="N47" s="1060" t="s">
        <v>20314</v>
      </c>
      <c r="O47" s="1060" t="s">
        <v>398</v>
      </c>
      <c r="P47" s="1060" t="s">
        <v>95</v>
      </c>
      <c r="Q47" s="1052"/>
      <c r="R47" s="1053"/>
      <c r="S47" s="1126" t="s">
        <v>24163</v>
      </c>
    </row>
    <row r="48" hidden="1">
      <c r="A48" s="1046" t="s">
        <v>1672</v>
      </c>
      <c r="B48" s="1125" t="s">
        <v>24127</v>
      </c>
      <c r="C48" s="1125" t="s">
        <v>2315</v>
      </c>
      <c r="D48" s="1125" t="s">
        <v>45</v>
      </c>
      <c r="E48" s="1047" t="s">
        <v>11</v>
      </c>
      <c r="F48" s="1048" t="s">
        <v>23992</v>
      </c>
      <c r="G48" s="1047" t="s">
        <v>21971</v>
      </c>
      <c r="H48" s="1047" t="s">
        <v>22211</v>
      </c>
      <c r="I48" s="1048" t="s">
        <v>19902</v>
      </c>
      <c r="J48" s="988" t="s">
        <v>24164</v>
      </c>
      <c r="K48" s="1122" t="s">
        <v>24165</v>
      </c>
      <c r="L48" s="988" t="s">
        <v>24166</v>
      </c>
      <c r="M48" s="988" t="s">
        <v>24167</v>
      </c>
      <c r="N48" s="1060" t="s">
        <v>20314</v>
      </c>
      <c r="O48" s="1060" t="s">
        <v>398</v>
      </c>
      <c r="P48" s="1060" t="s">
        <v>95</v>
      </c>
      <c r="Q48" s="1052"/>
      <c r="R48" s="1053"/>
      <c r="S48" s="1126" t="s">
        <v>24150</v>
      </c>
    </row>
    <row r="49" hidden="1">
      <c r="A49" s="1046" t="s">
        <v>1678</v>
      </c>
      <c r="B49" s="1125" t="s">
        <v>24127</v>
      </c>
      <c r="C49" s="1125" t="s">
        <v>2315</v>
      </c>
      <c r="D49" s="1125" t="s">
        <v>45</v>
      </c>
      <c r="E49" s="1047" t="s">
        <v>11</v>
      </c>
      <c r="F49" s="1048" t="s">
        <v>23992</v>
      </c>
      <c r="G49" s="1047" t="s">
        <v>21971</v>
      </c>
      <c r="H49" s="1047" t="s">
        <v>22211</v>
      </c>
      <c r="I49" s="1048" t="s">
        <v>19902</v>
      </c>
      <c r="J49" s="988" t="s">
        <v>24168</v>
      </c>
      <c r="K49" s="1122" t="s">
        <v>24169</v>
      </c>
      <c r="L49" s="988" t="s">
        <v>24170</v>
      </c>
      <c r="M49" s="988" t="s">
        <v>24171</v>
      </c>
      <c r="N49" s="1060" t="s">
        <v>20314</v>
      </c>
      <c r="O49" s="1060" t="s">
        <v>398</v>
      </c>
      <c r="P49" s="1060" t="s">
        <v>95</v>
      </c>
      <c r="Q49" s="1052"/>
      <c r="R49" s="1053"/>
      <c r="S49" s="1126" t="s">
        <v>24150</v>
      </c>
    </row>
    <row r="50" hidden="1">
      <c r="A50" s="1046" t="s">
        <v>1684</v>
      </c>
      <c r="B50" s="1125" t="s">
        <v>24127</v>
      </c>
      <c r="C50" s="1125" t="s">
        <v>2315</v>
      </c>
      <c r="D50" s="1125" t="s">
        <v>45</v>
      </c>
      <c r="E50" s="1047" t="s">
        <v>11</v>
      </c>
      <c r="F50" s="1048" t="s">
        <v>23992</v>
      </c>
      <c r="G50" s="1047" t="s">
        <v>21971</v>
      </c>
      <c r="H50" s="1047" t="s">
        <v>22373</v>
      </c>
      <c r="I50" s="1048" t="s">
        <v>19902</v>
      </c>
      <c r="J50" s="988" t="s">
        <v>24172</v>
      </c>
      <c r="K50" s="1122" t="s">
        <v>24173</v>
      </c>
      <c r="L50" s="988" t="s">
        <v>24174</v>
      </c>
      <c r="M50" s="988" t="s">
        <v>24175</v>
      </c>
      <c r="N50" s="1060" t="s">
        <v>20314</v>
      </c>
      <c r="O50" s="1060" t="s">
        <v>398</v>
      </c>
      <c r="P50" s="1060" t="s">
        <v>95</v>
      </c>
      <c r="Q50" s="1052"/>
      <c r="R50" s="1053"/>
      <c r="S50" s="1126" t="s">
        <v>24150</v>
      </c>
    </row>
    <row r="51" hidden="1">
      <c r="A51" s="1046" t="s">
        <v>1689</v>
      </c>
      <c r="B51" s="1125" t="s">
        <v>24127</v>
      </c>
      <c r="C51" s="1125" t="s">
        <v>2315</v>
      </c>
      <c r="D51" s="1125" t="s">
        <v>45</v>
      </c>
      <c r="E51" s="1047" t="s">
        <v>11</v>
      </c>
      <c r="F51" s="1048" t="s">
        <v>23992</v>
      </c>
      <c r="G51" s="1047" t="s">
        <v>21971</v>
      </c>
      <c r="H51" s="1047" t="s">
        <v>22373</v>
      </c>
      <c r="I51" s="1048" t="s">
        <v>19902</v>
      </c>
      <c r="J51" s="988" t="s">
        <v>24172</v>
      </c>
      <c r="K51" s="1122" t="s">
        <v>24176</v>
      </c>
      <c r="L51" s="988" t="s">
        <v>24177</v>
      </c>
      <c r="M51" s="988" t="s">
        <v>24178</v>
      </c>
      <c r="N51" s="1060" t="s">
        <v>20314</v>
      </c>
      <c r="O51" s="1060" t="s">
        <v>398</v>
      </c>
      <c r="P51" s="1060" t="s">
        <v>95</v>
      </c>
      <c r="Q51" s="1052"/>
      <c r="R51" s="1053"/>
      <c r="S51" s="1126" t="s">
        <v>24150</v>
      </c>
    </row>
    <row r="52" hidden="1">
      <c r="A52" s="1046" t="s">
        <v>1694</v>
      </c>
      <c r="B52" s="1125" t="s">
        <v>24127</v>
      </c>
      <c r="C52" s="1125" t="s">
        <v>2315</v>
      </c>
      <c r="D52" s="1125" t="s">
        <v>45</v>
      </c>
      <c r="E52" s="1047" t="s">
        <v>11</v>
      </c>
      <c r="F52" s="1048" t="s">
        <v>23992</v>
      </c>
      <c r="G52" s="1047" t="s">
        <v>21971</v>
      </c>
      <c r="H52" s="1047" t="s">
        <v>22373</v>
      </c>
      <c r="I52" s="1048" t="s">
        <v>19902</v>
      </c>
      <c r="J52" s="988" t="s">
        <v>24172</v>
      </c>
      <c r="K52" s="1122" t="s">
        <v>24179</v>
      </c>
      <c r="L52" s="988" t="s">
        <v>24180</v>
      </c>
      <c r="M52" s="988" t="s">
        <v>24181</v>
      </c>
      <c r="N52" s="1060" t="s">
        <v>20314</v>
      </c>
      <c r="O52" s="1060" t="s">
        <v>398</v>
      </c>
      <c r="P52" s="1060" t="s">
        <v>95</v>
      </c>
      <c r="Q52" s="1052"/>
      <c r="R52" s="1053"/>
      <c r="S52" s="1126" t="s">
        <v>24150</v>
      </c>
    </row>
    <row r="53" hidden="1">
      <c r="A53" s="1046" t="s">
        <v>1700</v>
      </c>
      <c r="B53" s="1125" t="s">
        <v>24127</v>
      </c>
      <c r="C53" s="1125" t="s">
        <v>2315</v>
      </c>
      <c r="D53" s="1125" t="s">
        <v>45</v>
      </c>
      <c r="E53" s="1047" t="s">
        <v>11</v>
      </c>
      <c r="F53" s="1048" t="s">
        <v>23992</v>
      </c>
      <c r="G53" s="1047" t="s">
        <v>21971</v>
      </c>
      <c r="H53" s="1047" t="s">
        <v>22452</v>
      </c>
      <c r="I53" s="1048" t="s">
        <v>19902</v>
      </c>
      <c r="J53" s="988" t="s">
        <v>24182</v>
      </c>
      <c r="K53" s="1122" t="s">
        <v>24183</v>
      </c>
      <c r="L53" s="988" t="s">
        <v>24184</v>
      </c>
      <c r="M53" s="988" t="s">
        <v>24185</v>
      </c>
      <c r="N53" s="1060" t="s">
        <v>20314</v>
      </c>
      <c r="O53" s="1060" t="s">
        <v>398</v>
      </c>
      <c r="P53" s="1060" t="s">
        <v>95</v>
      </c>
      <c r="Q53" s="1052"/>
      <c r="R53" s="1053"/>
      <c r="S53" s="1126" t="s">
        <v>24186</v>
      </c>
    </row>
    <row r="54" hidden="1">
      <c r="A54" s="1046" t="s">
        <v>1706</v>
      </c>
      <c r="B54" s="1125" t="s">
        <v>24127</v>
      </c>
      <c r="C54" s="1125" t="s">
        <v>2315</v>
      </c>
      <c r="D54" s="1125" t="s">
        <v>45</v>
      </c>
      <c r="E54" s="1047" t="s">
        <v>11</v>
      </c>
      <c r="F54" s="1048" t="s">
        <v>23992</v>
      </c>
      <c r="G54" s="1047" t="s">
        <v>21971</v>
      </c>
      <c r="H54" s="1047" t="s">
        <v>22452</v>
      </c>
      <c r="I54" s="1048" t="s">
        <v>19902</v>
      </c>
      <c r="J54" s="988" t="s">
        <v>24182</v>
      </c>
      <c r="K54" s="1122" t="s">
        <v>24187</v>
      </c>
      <c r="L54" s="988" t="s">
        <v>24184</v>
      </c>
      <c r="M54" s="988" t="s">
        <v>24188</v>
      </c>
      <c r="N54" s="1060" t="s">
        <v>20314</v>
      </c>
      <c r="O54" s="1060" t="s">
        <v>20054</v>
      </c>
      <c r="P54" s="1060" t="s">
        <v>95</v>
      </c>
      <c r="Q54" s="1052"/>
      <c r="R54" s="1053"/>
      <c r="S54" s="1126" t="s">
        <v>24189</v>
      </c>
    </row>
    <row r="55" hidden="1">
      <c r="A55" s="1046" t="s">
        <v>1711</v>
      </c>
      <c r="B55" s="1125" t="s">
        <v>24127</v>
      </c>
      <c r="C55" s="1125" t="s">
        <v>2315</v>
      </c>
      <c r="D55" s="1125" t="s">
        <v>45</v>
      </c>
      <c r="E55" s="1047" t="s">
        <v>11</v>
      </c>
      <c r="F55" s="1048" t="s">
        <v>23992</v>
      </c>
      <c r="G55" s="1047" t="s">
        <v>21971</v>
      </c>
      <c r="H55" s="1047" t="s">
        <v>22452</v>
      </c>
      <c r="I55" s="1048" t="s">
        <v>19902</v>
      </c>
      <c r="J55" s="988" t="s">
        <v>24190</v>
      </c>
      <c r="K55" s="1122" t="s">
        <v>24191</v>
      </c>
      <c r="L55" s="988" t="s">
        <v>24192</v>
      </c>
      <c r="M55" s="988" t="s">
        <v>24193</v>
      </c>
      <c r="N55" s="1060" t="s">
        <v>20314</v>
      </c>
      <c r="O55" s="1060" t="s">
        <v>398</v>
      </c>
      <c r="P55" s="1060" t="s">
        <v>95</v>
      </c>
      <c r="Q55" s="1052"/>
      <c r="R55" s="1053"/>
      <c r="S55" s="1126" t="s">
        <v>24194</v>
      </c>
    </row>
    <row r="56" hidden="1">
      <c r="A56" s="1046" t="s">
        <v>1714</v>
      </c>
      <c r="B56" s="1125" t="s">
        <v>24127</v>
      </c>
      <c r="C56" s="1125" t="s">
        <v>2315</v>
      </c>
      <c r="D56" s="1125" t="s">
        <v>45</v>
      </c>
      <c r="E56" s="1047" t="s">
        <v>11</v>
      </c>
      <c r="F56" s="1048" t="s">
        <v>23992</v>
      </c>
      <c r="G56" s="1047" t="s">
        <v>21971</v>
      </c>
      <c r="H56" s="1047" t="s">
        <v>22452</v>
      </c>
      <c r="I56" s="1048" t="s">
        <v>19902</v>
      </c>
      <c r="J56" s="988" t="s">
        <v>24190</v>
      </c>
      <c r="K56" s="1122" t="s">
        <v>24195</v>
      </c>
      <c r="L56" s="988" t="s">
        <v>24196</v>
      </c>
      <c r="M56" s="988" t="s">
        <v>24197</v>
      </c>
      <c r="N56" s="1060" t="s">
        <v>20314</v>
      </c>
      <c r="O56" s="1060" t="s">
        <v>398</v>
      </c>
      <c r="P56" s="1060" t="s">
        <v>95</v>
      </c>
      <c r="Q56" s="1052"/>
      <c r="R56" s="1053"/>
      <c r="S56" s="1126" t="s">
        <v>24194</v>
      </c>
    </row>
    <row r="57" hidden="1">
      <c r="A57" s="1046" t="s">
        <v>1720</v>
      </c>
      <c r="B57" s="1125" t="s">
        <v>24127</v>
      </c>
      <c r="C57" s="1125" t="s">
        <v>2315</v>
      </c>
      <c r="D57" s="1125" t="s">
        <v>45</v>
      </c>
      <c r="E57" s="1047" t="s">
        <v>11</v>
      </c>
      <c r="F57" s="1048" t="s">
        <v>23992</v>
      </c>
      <c r="G57" s="1047" t="s">
        <v>21971</v>
      </c>
      <c r="H57" s="1047" t="s">
        <v>22452</v>
      </c>
      <c r="I57" s="1048" t="s">
        <v>19902</v>
      </c>
      <c r="J57" s="988" t="s">
        <v>24190</v>
      </c>
      <c r="K57" s="1122" t="s">
        <v>24198</v>
      </c>
      <c r="L57" s="988" t="s">
        <v>24199</v>
      </c>
      <c r="M57" s="988" t="s">
        <v>24200</v>
      </c>
      <c r="N57" s="1060" t="s">
        <v>20314</v>
      </c>
      <c r="O57" s="1060" t="s">
        <v>398</v>
      </c>
      <c r="P57" s="1060" t="s">
        <v>95</v>
      </c>
      <c r="Q57" s="1052"/>
      <c r="R57" s="1053"/>
      <c r="S57" s="1126" t="s">
        <v>24194</v>
      </c>
    </row>
    <row r="58" hidden="1">
      <c r="A58" s="1046" t="s">
        <v>1725</v>
      </c>
      <c r="B58" s="1125" t="s">
        <v>24127</v>
      </c>
      <c r="C58" s="1125" t="s">
        <v>2315</v>
      </c>
      <c r="D58" s="1125" t="s">
        <v>45</v>
      </c>
      <c r="E58" s="1047" t="s">
        <v>11</v>
      </c>
      <c r="F58" s="1048" t="s">
        <v>23992</v>
      </c>
      <c r="G58" s="1047" t="s">
        <v>21971</v>
      </c>
      <c r="H58" s="1047" t="s">
        <v>22452</v>
      </c>
      <c r="I58" s="1048" t="s">
        <v>19902</v>
      </c>
      <c r="J58" s="988" t="s">
        <v>24190</v>
      </c>
      <c r="K58" s="1122" t="s">
        <v>24201</v>
      </c>
      <c r="L58" s="988" t="s">
        <v>24202</v>
      </c>
      <c r="M58" s="988" t="s">
        <v>24203</v>
      </c>
      <c r="N58" s="1060" t="s">
        <v>20314</v>
      </c>
      <c r="O58" s="1060" t="s">
        <v>398</v>
      </c>
      <c r="P58" s="1060" t="s">
        <v>95</v>
      </c>
      <c r="Q58" s="1052"/>
      <c r="R58" s="1053"/>
      <c r="S58" s="1126" t="s">
        <v>24194</v>
      </c>
    </row>
    <row r="59" hidden="1">
      <c r="A59" s="1046" t="s">
        <v>1731</v>
      </c>
      <c r="B59" s="1125" t="s">
        <v>24127</v>
      </c>
      <c r="C59" s="1125" t="s">
        <v>2315</v>
      </c>
      <c r="D59" s="1125" t="s">
        <v>45</v>
      </c>
      <c r="E59" s="1047" t="s">
        <v>11</v>
      </c>
      <c r="F59" s="1048" t="s">
        <v>23992</v>
      </c>
      <c r="G59" s="1047" t="s">
        <v>21971</v>
      </c>
      <c r="H59" s="1047" t="s">
        <v>22452</v>
      </c>
      <c r="I59" s="1048" t="s">
        <v>19902</v>
      </c>
      <c r="J59" s="988" t="s">
        <v>24190</v>
      </c>
      <c r="K59" s="1122" t="s">
        <v>24204</v>
      </c>
      <c r="L59" s="988" t="s">
        <v>24205</v>
      </c>
      <c r="M59" s="988" t="s">
        <v>24206</v>
      </c>
      <c r="N59" s="1060" t="s">
        <v>20314</v>
      </c>
      <c r="O59" s="1060" t="s">
        <v>398</v>
      </c>
      <c r="P59" s="1060" t="s">
        <v>95</v>
      </c>
      <c r="Q59" s="1052"/>
      <c r="R59" s="1053"/>
      <c r="S59" s="1126" t="s">
        <v>24194</v>
      </c>
    </row>
    <row r="60" hidden="1">
      <c r="A60" s="1046" t="s">
        <v>1738</v>
      </c>
      <c r="B60" s="1125" t="s">
        <v>24127</v>
      </c>
      <c r="C60" s="1125" t="s">
        <v>2315</v>
      </c>
      <c r="D60" s="1125" t="s">
        <v>45</v>
      </c>
      <c r="E60" s="1047" t="s">
        <v>11</v>
      </c>
      <c r="F60" s="1048" t="s">
        <v>23992</v>
      </c>
      <c r="G60" s="1047" t="s">
        <v>21971</v>
      </c>
      <c r="H60" s="1047" t="s">
        <v>22452</v>
      </c>
      <c r="I60" s="1048" t="s">
        <v>19902</v>
      </c>
      <c r="J60" s="988" t="s">
        <v>24207</v>
      </c>
      <c r="K60" s="1122" t="s">
        <v>24208</v>
      </c>
      <c r="L60" s="988" t="s">
        <v>24209</v>
      </c>
      <c r="M60" s="988" t="s">
        <v>24210</v>
      </c>
      <c r="N60" s="1060" t="s">
        <v>20314</v>
      </c>
      <c r="O60" s="1060" t="s">
        <v>398</v>
      </c>
      <c r="P60" s="1060" t="s">
        <v>95</v>
      </c>
      <c r="Q60" s="1052"/>
      <c r="R60" s="1053"/>
      <c r="S60" s="1126" t="s">
        <v>24186</v>
      </c>
    </row>
    <row r="61" hidden="1">
      <c r="A61" s="1046" t="s">
        <v>1744</v>
      </c>
      <c r="B61" s="1125" t="s">
        <v>24127</v>
      </c>
      <c r="C61" s="1125" t="s">
        <v>2315</v>
      </c>
      <c r="D61" s="1125" t="s">
        <v>45</v>
      </c>
      <c r="E61" s="1047" t="s">
        <v>11</v>
      </c>
      <c r="F61" s="1048" t="s">
        <v>23992</v>
      </c>
      <c r="G61" s="1047" t="s">
        <v>21971</v>
      </c>
      <c r="H61" s="1047" t="s">
        <v>22452</v>
      </c>
      <c r="I61" s="1048" t="s">
        <v>19902</v>
      </c>
      <c r="J61" s="988" t="s">
        <v>24211</v>
      </c>
      <c r="K61" s="1122" t="s">
        <v>24212</v>
      </c>
      <c r="L61" s="988" t="s">
        <v>24213</v>
      </c>
      <c r="M61" s="988" t="s">
        <v>24214</v>
      </c>
      <c r="N61" s="1060" t="s">
        <v>20314</v>
      </c>
      <c r="O61" s="1060" t="s">
        <v>398</v>
      </c>
      <c r="P61" s="1060" t="s">
        <v>95</v>
      </c>
      <c r="Q61" s="1052"/>
      <c r="R61" s="1053"/>
      <c r="S61" s="1126" t="s">
        <v>24194</v>
      </c>
    </row>
    <row r="62" hidden="1">
      <c r="A62" s="1046" t="s">
        <v>1750</v>
      </c>
      <c r="B62" s="1125" t="s">
        <v>24127</v>
      </c>
      <c r="C62" s="1125" t="s">
        <v>2315</v>
      </c>
      <c r="D62" s="1125" t="s">
        <v>45</v>
      </c>
      <c r="E62" s="1047" t="s">
        <v>11</v>
      </c>
      <c r="F62" s="1048" t="s">
        <v>23992</v>
      </c>
      <c r="G62" s="1047" t="s">
        <v>21971</v>
      </c>
      <c r="H62" s="1047" t="s">
        <v>22452</v>
      </c>
      <c r="I62" s="1048" t="s">
        <v>19902</v>
      </c>
      <c r="J62" s="988" t="s">
        <v>24211</v>
      </c>
      <c r="K62" s="1122" t="s">
        <v>24215</v>
      </c>
      <c r="L62" s="988" t="s">
        <v>24216</v>
      </c>
      <c r="M62" s="988" t="s">
        <v>24217</v>
      </c>
      <c r="N62" s="1060" t="s">
        <v>20314</v>
      </c>
      <c r="O62" s="1060" t="s">
        <v>398</v>
      </c>
      <c r="P62" s="1060" t="s">
        <v>95</v>
      </c>
      <c r="Q62" s="1052"/>
      <c r="R62" s="1053"/>
      <c r="S62" s="1126" t="s">
        <v>24194</v>
      </c>
    </row>
    <row r="63" hidden="1">
      <c r="A63" s="1046" t="s">
        <v>1755</v>
      </c>
      <c r="B63" s="1125" t="s">
        <v>24127</v>
      </c>
      <c r="C63" s="1125" t="s">
        <v>2315</v>
      </c>
      <c r="D63" s="1125" t="s">
        <v>45</v>
      </c>
      <c r="E63" s="1047" t="s">
        <v>11</v>
      </c>
      <c r="F63" s="1048" t="s">
        <v>23992</v>
      </c>
      <c r="G63" s="1047" t="s">
        <v>21971</v>
      </c>
      <c r="H63" s="1047" t="s">
        <v>22452</v>
      </c>
      <c r="I63" s="1048" t="s">
        <v>19902</v>
      </c>
      <c r="J63" s="988" t="s">
        <v>24211</v>
      </c>
      <c r="K63" s="1122" t="s">
        <v>24218</v>
      </c>
      <c r="L63" s="988" t="s">
        <v>24219</v>
      </c>
      <c r="M63" s="988" t="s">
        <v>24220</v>
      </c>
      <c r="N63" s="1060" t="s">
        <v>20314</v>
      </c>
      <c r="O63" s="1060" t="s">
        <v>398</v>
      </c>
      <c r="P63" s="1060" t="s">
        <v>95</v>
      </c>
      <c r="Q63" s="1052"/>
      <c r="R63" s="1053"/>
      <c r="S63" s="1126" t="s">
        <v>24194</v>
      </c>
    </row>
    <row r="64" hidden="1">
      <c r="A64" s="1046" t="s">
        <v>1761</v>
      </c>
      <c r="B64" s="1125" t="s">
        <v>24127</v>
      </c>
      <c r="C64" s="1125" t="s">
        <v>2315</v>
      </c>
      <c r="D64" s="1125" t="s">
        <v>45</v>
      </c>
      <c r="E64" s="1047" t="s">
        <v>11</v>
      </c>
      <c r="F64" s="1048" t="s">
        <v>23992</v>
      </c>
      <c r="G64" s="1047" t="s">
        <v>21971</v>
      </c>
      <c r="H64" s="1047" t="s">
        <v>22452</v>
      </c>
      <c r="I64" s="1048" t="s">
        <v>19902</v>
      </c>
      <c r="J64" s="988" t="s">
        <v>24211</v>
      </c>
      <c r="K64" s="1122" t="s">
        <v>24221</v>
      </c>
      <c r="L64" s="988" t="s">
        <v>24222</v>
      </c>
      <c r="M64" s="988" t="s">
        <v>24223</v>
      </c>
      <c r="N64" s="1060" t="s">
        <v>20314</v>
      </c>
      <c r="O64" s="1060" t="s">
        <v>398</v>
      </c>
      <c r="P64" s="1060" t="s">
        <v>95</v>
      </c>
      <c r="Q64" s="1052"/>
      <c r="R64" s="1053"/>
      <c r="S64" s="1126" t="s">
        <v>24224</v>
      </c>
    </row>
    <row r="65" hidden="1">
      <c r="A65" s="1046" t="s">
        <v>1766</v>
      </c>
      <c r="B65" s="1125" t="s">
        <v>24127</v>
      </c>
      <c r="C65" s="1125" t="s">
        <v>2315</v>
      </c>
      <c r="D65" s="1125" t="s">
        <v>45</v>
      </c>
      <c r="E65" s="1047" t="s">
        <v>11</v>
      </c>
      <c r="F65" s="1048" t="s">
        <v>23992</v>
      </c>
      <c r="G65" s="1047" t="s">
        <v>21971</v>
      </c>
      <c r="H65" s="1047" t="s">
        <v>22452</v>
      </c>
      <c r="I65" s="1048" t="s">
        <v>19902</v>
      </c>
      <c r="J65" s="988" t="s">
        <v>24211</v>
      </c>
      <c r="K65" s="1122" t="s">
        <v>24225</v>
      </c>
      <c r="L65" s="988" t="s">
        <v>24226</v>
      </c>
      <c r="M65" s="988" t="s">
        <v>24227</v>
      </c>
      <c r="N65" s="1060" t="s">
        <v>20314</v>
      </c>
      <c r="O65" s="1060" t="s">
        <v>398</v>
      </c>
      <c r="P65" s="1060" t="s">
        <v>95</v>
      </c>
      <c r="Q65" s="1052"/>
      <c r="R65" s="1053"/>
      <c r="S65" s="1126" t="s">
        <v>24224</v>
      </c>
    </row>
    <row r="66" hidden="1">
      <c r="A66" s="1046" t="s">
        <v>1771</v>
      </c>
      <c r="B66" s="1125" t="s">
        <v>24127</v>
      </c>
      <c r="C66" s="1125" t="s">
        <v>2315</v>
      </c>
      <c r="D66" s="1125" t="s">
        <v>45</v>
      </c>
      <c r="E66" s="1047" t="s">
        <v>11</v>
      </c>
      <c r="F66" s="1048" t="s">
        <v>23992</v>
      </c>
      <c r="G66" s="1047" t="s">
        <v>21971</v>
      </c>
      <c r="H66" s="1047" t="s">
        <v>22452</v>
      </c>
      <c r="I66" s="1048" t="s">
        <v>19902</v>
      </c>
      <c r="J66" s="988" t="s">
        <v>24211</v>
      </c>
      <c r="K66" s="1122" t="s">
        <v>24228</v>
      </c>
      <c r="L66" s="988" t="s">
        <v>24229</v>
      </c>
      <c r="M66" s="988" t="s">
        <v>24230</v>
      </c>
      <c r="N66" s="1060" t="s">
        <v>20314</v>
      </c>
      <c r="O66" s="1060" t="s">
        <v>398</v>
      </c>
      <c r="P66" s="1060" t="s">
        <v>95</v>
      </c>
      <c r="Q66" s="1052"/>
      <c r="R66" s="1053"/>
      <c r="S66" s="1126" t="s">
        <v>24224</v>
      </c>
    </row>
    <row r="67" hidden="1">
      <c r="A67" s="1046" t="s">
        <v>1775</v>
      </c>
      <c r="B67" s="1125" t="s">
        <v>24231</v>
      </c>
      <c r="C67" s="1125" t="s">
        <v>2315</v>
      </c>
      <c r="D67" s="1125" t="s">
        <v>45</v>
      </c>
      <c r="E67" s="1047" t="s">
        <v>11</v>
      </c>
      <c r="F67" s="1048" t="s">
        <v>23992</v>
      </c>
      <c r="G67" s="1047" t="s">
        <v>21971</v>
      </c>
      <c r="H67" s="1047" t="s">
        <v>22802</v>
      </c>
      <c r="I67" s="1048" t="s">
        <v>19902</v>
      </c>
      <c r="J67" s="988" t="s">
        <v>24232</v>
      </c>
      <c r="K67" s="1122" t="s">
        <v>24233</v>
      </c>
      <c r="L67" s="988" t="s">
        <v>24234</v>
      </c>
      <c r="M67" s="988" t="s">
        <v>24235</v>
      </c>
      <c r="N67" s="1060" t="s">
        <v>20314</v>
      </c>
      <c r="O67" s="1060" t="s">
        <v>398</v>
      </c>
      <c r="P67" s="1060" t="s">
        <v>95</v>
      </c>
      <c r="Q67" s="1052"/>
      <c r="R67" s="1053"/>
      <c r="S67" s="1126" t="s">
        <v>24236</v>
      </c>
    </row>
    <row r="68" hidden="1">
      <c r="A68" s="1046" t="s">
        <v>1781</v>
      </c>
      <c r="B68" s="1125" t="s">
        <v>24231</v>
      </c>
      <c r="C68" s="1125" t="s">
        <v>2315</v>
      </c>
      <c r="D68" s="1125" t="s">
        <v>45</v>
      </c>
      <c r="E68" s="1047" t="s">
        <v>11</v>
      </c>
      <c r="F68" s="1048" t="s">
        <v>23992</v>
      </c>
      <c r="G68" s="1047" t="s">
        <v>21971</v>
      </c>
      <c r="H68" s="1047" t="s">
        <v>22452</v>
      </c>
      <c r="I68" s="1048" t="s">
        <v>19902</v>
      </c>
      <c r="J68" s="988" t="s">
        <v>24232</v>
      </c>
      <c r="K68" s="1122" t="s">
        <v>24237</v>
      </c>
      <c r="L68" s="988" t="s">
        <v>24238</v>
      </c>
      <c r="M68" s="988" t="s">
        <v>24239</v>
      </c>
      <c r="N68" s="1060" t="s">
        <v>20535</v>
      </c>
      <c r="O68" s="1060" t="s">
        <v>20054</v>
      </c>
      <c r="P68" s="1060" t="s">
        <v>95</v>
      </c>
      <c r="Q68" s="1052"/>
      <c r="R68" s="1053"/>
      <c r="S68" s="1126" t="s">
        <v>24240</v>
      </c>
    </row>
    <row r="69" hidden="1">
      <c r="A69" s="1046" t="s">
        <v>1787</v>
      </c>
      <c r="B69" s="1125" t="s">
        <v>24241</v>
      </c>
      <c r="C69" s="1125" t="s">
        <v>2315</v>
      </c>
      <c r="D69" s="1125" t="s">
        <v>45</v>
      </c>
      <c r="E69" s="1047" t="s">
        <v>11</v>
      </c>
      <c r="F69" s="1048" t="s">
        <v>23992</v>
      </c>
      <c r="G69" s="1047" t="s">
        <v>21971</v>
      </c>
      <c r="H69" s="1047" t="s">
        <v>22452</v>
      </c>
      <c r="I69" s="1048" t="s">
        <v>19902</v>
      </c>
      <c r="J69" s="988" t="s">
        <v>24242</v>
      </c>
      <c r="K69" s="1122" t="s">
        <v>24243</v>
      </c>
      <c r="L69" s="988" t="s">
        <v>24244</v>
      </c>
      <c r="M69" s="988" t="s">
        <v>24245</v>
      </c>
      <c r="N69" s="1060" t="s">
        <v>20535</v>
      </c>
      <c r="O69" s="1060" t="s">
        <v>20054</v>
      </c>
      <c r="P69" s="1060" t="s">
        <v>95</v>
      </c>
      <c r="Q69" s="1052"/>
      <c r="R69" s="1053"/>
      <c r="S69" s="1126" t="s">
        <v>24240</v>
      </c>
    </row>
    <row r="70" hidden="1">
      <c r="A70" s="1046" t="s">
        <v>1792</v>
      </c>
      <c r="B70" s="1125" t="s">
        <v>24241</v>
      </c>
      <c r="C70" s="1125" t="s">
        <v>2315</v>
      </c>
      <c r="D70" s="1125" t="s">
        <v>45</v>
      </c>
      <c r="E70" s="1047" t="s">
        <v>11</v>
      </c>
      <c r="F70" s="1048" t="s">
        <v>23992</v>
      </c>
      <c r="G70" s="1047" t="s">
        <v>21971</v>
      </c>
      <c r="H70" s="1047" t="s">
        <v>22656</v>
      </c>
      <c r="I70" s="1048" t="s">
        <v>19902</v>
      </c>
      <c r="J70" s="988" t="s">
        <v>24242</v>
      </c>
      <c r="K70" s="1122" t="s">
        <v>24246</v>
      </c>
      <c r="L70" s="988" t="s">
        <v>24247</v>
      </c>
      <c r="M70" s="988" t="s">
        <v>24248</v>
      </c>
      <c r="N70" s="1060" t="s">
        <v>20535</v>
      </c>
      <c r="O70" s="1060" t="s">
        <v>20054</v>
      </c>
      <c r="P70" s="1060" t="s">
        <v>95</v>
      </c>
      <c r="Q70" s="1052"/>
      <c r="R70" s="1053"/>
      <c r="S70" s="1126" t="s">
        <v>24240</v>
      </c>
    </row>
    <row r="71" hidden="1">
      <c r="A71" s="1046" t="s">
        <v>1798</v>
      </c>
      <c r="B71" s="1125" t="s">
        <v>24241</v>
      </c>
      <c r="C71" s="1125" t="s">
        <v>2315</v>
      </c>
      <c r="D71" s="1125" t="s">
        <v>45</v>
      </c>
      <c r="E71" s="1047" t="s">
        <v>11</v>
      </c>
      <c r="F71" s="1048" t="s">
        <v>23992</v>
      </c>
      <c r="G71" s="1047" t="s">
        <v>21971</v>
      </c>
      <c r="H71" s="1047" t="s">
        <v>22656</v>
      </c>
      <c r="I71" s="1048" t="s">
        <v>19902</v>
      </c>
      <c r="J71" s="988" t="s">
        <v>24242</v>
      </c>
      <c r="K71" s="1122" t="s">
        <v>24249</v>
      </c>
      <c r="L71" s="988" t="s">
        <v>24250</v>
      </c>
      <c r="M71" s="988" t="s">
        <v>24251</v>
      </c>
      <c r="N71" s="1060" t="s">
        <v>20535</v>
      </c>
      <c r="O71" s="1060" t="s">
        <v>20054</v>
      </c>
      <c r="P71" s="1060" t="s">
        <v>95</v>
      </c>
      <c r="Q71" s="1052"/>
      <c r="R71" s="1053"/>
      <c r="S71" s="1126" t="s">
        <v>24240</v>
      </c>
    </row>
    <row r="72" hidden="1">
      <c r="A72" s="1046" t="s">
        <v>1804</v>
      </c>
      <c r="B72" s="1125" t="s">
        <v>24252</v>
      </c>
      <c r="C72" s="1125" t="s">
        <v>2315</v>
      </c>
      <c r="D72" s="1125" t="s">
        <v>45</v>
      </c>
      <c r="E72" s="1047" t="s">
        <v>11</v>
      </c>
      <c r="F72" s="1048" t="s">
        <v>23992</v>
      </c>
      <c r="G72" s="1047" t="s">
        <v>21971</v>
      </c>
      <c r="H72" s="1047" t="s">
        <v>22656</v>
      </c>
      <c r="I72" s="1048" t="s">
        <v>19902</v>
      </c>
      <c r="J72" s="988" t="s">
        <v>24253</v>
      </c>
      <c r="K72" s="1122" t="s">
        <v>24254</v>
      </c>
      <c r="L72" s="988" t="s">
        <v>24255</v>
      </c>
      <c r="M72" s="988" t="s">
        <v>24256</v>
      </c>
      <c r="N72" s="1060" t="s">
        <v>20117</v>
      </c>
      <c r="O72" s="1060" t="s">
        <v>19908</v>
      </c>
      <c r="P72" s="1060" t="s">
        <v>95</v>
      </c>
      <c r="Q72" s="1052"/>
      <c r="R72" s="1053"/>
      <c r="S72" s="1124"/>
    </row>
    <row r="73" hidden="1">
      <c r="A73" s="1046" t="s">
        <v>1810</v>
      </c>
      <c r="B73" s="1125" t="s">
        <v>24252</v>
      </c>
      <c r="C73" s="1125" t="s">
        <v>2315</v>
      </c>
      <c r="D73" s="1125" t="s">
        <v>45</v>
      </c>
      <c r="E73" s="1047" t="s">
        <v>11</v>
      </c>
      <c r="F73" s="1048" t="s">
        <v>23992</v>
      </c>
      <c r="G73" s="1047" t="s">
        <v>21971</v>
      </c>
      <c r="H73" s="1047" t="s">
        <v>22656</v>
      </c>
      <c r="I73" s="1048" t="s">
        <v>19902</v>
      </c>
      <c r="J73" s="988" t="s">
        <v>24257</v>
      </c>
      <c r="K73" s="1122" t="s">
        <v>24258</v>
      </c>
      <c r="L73" s="988" t="s">
        <v>24255</v>
      </c>
      <c r="M73" s="988" t="s">
        <v>24259</v>
      </c>
      <c r="N73" s="1060" t="s">
        <v>20117</v>
      </c>
      <c r="O73" s="1060" t="s">
        <v>19908</v>
      </c>
      <c r="P73" s="1060" t="s">
        <v>95</v>
      </c>
      <c r="Q73" s="1052"/>
      <c r="R73" s="1053"/>
      <c r="S73" s="1124"/>
    </row>
    <row r="74" hidden="1">
      <c r="A74" s="1046" t="s">
        <v>1815</v>
      </c>
      <c r="B74" s="1125" t="s">
        <v>24252</v>
      </c>
      <c r="C74" s="1125" t="s">
        <v>2315</v>
      </c>
      <c r="D74" s="1125" t="s">
        <v>45</v>
      </c>
      <c r="E74" s="1047" t="s">
        <v>11</v>
      </c>
      <c r="F74" s="1048" t="s">
        <v>23992</v>
      </c>
      <c r="G74" s="1047" t="s">
        <v>21971</v>
      </c>
      <c r="H74" s="1047" t="s">
        <v>22656</v>
      </c>
      <c r="I74" s="1048" t="s">
        <v>19902</v>
      </c>
      <c r="J74" s="988" t="s">
        <v>24257</v>
      </c>
      <c r="K74" s="1122" t="s">
        <v>24260</v>
      </c>
      <c r="L74" s="988" t="s">
        <v>24261</v>
      </c>
      <c r="M74" s="988" t="s">
        <v>24262</v>
      </c>
      <c r="N74" s="1060" t="s">
        <v>20117</v>
      </c>
      <c r="O74" s="1060" t="s">
        <v>19908</v>
      </c>
      <c r="P74" s="1060" t="s">
        <v>95</v>
      </c>
      <c r="Q74" s="1052"/>
      <c r="R74" s="1053"/>
      <c r="S74" s="1124"/>
    </row>
    <row r="75" hidden="1">
      <c r="A75" s="1046" t="s">
        <v>1821</v>
      </c>
      <c r="B75" s="1125" t="s">
        <v>24252</v>
      </c>
      <c r="C75" s="1125" t="s">
        <v>2315</v>
      </c>
      <c r="D75" s="1125" t="s">
        <v>45</v>
      </c>
      <c r="E75" s="1047" t="s">
        <v>11</v>
      </c>
      <c r="F75" s="1048" t="s">
        <v>23992</v>
      </c>
      <c r="G75" s="1047" t="s">
        <v>21971</v>
      </c>
      <c r="H75" s="1047" t="s">
        <v>22656</v>
      </c>
      <c r="I75" s="1048" t="s">
        <v>19902</v>
      </c>
      <c r="J75" s="988" t="s">
        <v>24263</v>
      </c>
      <c r="K75" s="1122" t="s">
        <v>24264</v>
      </c>
      <c r="L75" s="988" t="s">
        <v>24265</v>
      </c>
      <c r="M75" s="988" t="s">
        <v>24266</v>
      </c>
      <c r="N75" s="1060" t="s">
        <v>20117</v>
      </c>
      <c r="O75" s="1060" t="s">
        <v>19908</v>
      </c>
      <c r="P75" s="1060" t="s">
        <v>95</v>
      </c>
      <c r="Q75" s="1052"/>
      <c r="R75" s="1053"/>
      <c r="S75" s="1124"/>
    </row>
    <row r="76" hidden="1">
      <c r="A76" s="1046" t="s">
        <v>1827</v>
      </c>
      <c r="B76" s="1125" t="s">
        <v>24252</v>
      </c>
      <c r="C76" s="1125" t="s">
        <v>2315</v>
      </c>
      <c r="D76" s="1125" t="s">
        <v>45</v>
      </c>
      <c r="E76" s="1047" t="s">
        <v>11</v>
      </c>
      <c r="F76" s="1048" t="s">
        <v>23992</v>
      </c>
      <c r="G76" s="1047" t="s">
        <v>21971</v>
      </c>
      <c r="H76" s="1047" t="s">
        <v>22802</v>
      </c>
      <c r="I76" s="1048" t="s">
        <v>19902</v>
      </c>
      <c r="J76" s="988" t="s">
        <v>24263</v>
      </c>
      <c r="K76" s="1122" t="s">
        <v>24267</v>
      </c>
      <c r="L76" s="988" t="s">
        <v>24265</v>
      </c>
      <c r="M76" s="988" t="s">
        <v>24268</v>
      </c>
      <c r="N76" s="1060" t="s">
        <v>20535</v>
      </c>
      <c r="O76" s="1060" t="s">
        <v>20054</v>
      </c>
      <c r="P76" s="1060" t="s">
        <v>95</v>
      </c>
      <c r="Q76" s="1052"/>
      <c r="R76" s="1053"/>
      <c r="S76" s="1126" t="s">
        <v>24240</v>
      </c>
    </row>
    <row r="77" hidden="1">
      <c r="A77" s="1046" t="s">
        <v>1833</v>
      </c>
      <c r="B77" s="1125" t="s">
        <v>24252</v>
      </c>
      <c r="C77" s="1125" t="s">
        <v>2315</v>
      </c>
      <c r="D77" s="1125" t="s">
        <v>45</v>
      </c>
      <c r="E77" s="1047" t="s">
        <v>11</v>
      </c>
      <c r="F77" s="1048" t="s">
        <v>23992</v>
      </c>
      <c r="G77" s="1047" t="s">
        <v>21971</v>
      </c>
      <c r="H77" s="1047" t="s">
        <v>22802</v>
      </c>
      <c r="I77" s="1048" t="s">
        <v>19902</v>
      </c>
      <c r="J77" s="988" t="s">
        <v>24263</v>
      </c>
      <c r="K77" s="1122" t="s">
        <v>24269</v>
      </c>
      <c r="L77" s="988" t="s">
        <v>24265</v>
      </c>
      <c r="M77" s="988" t="s">
        <v>24270</v>
      </c>
      <c r="N77" s="1060" t="s">
        <v>20535</v>
      </c>
      <c r="O77" s="1060" t="s">
        <v>20054</v>
      </c>
      <c r="P77" s="1060" t="s">
        <v>95</v>
      </c>
      <c r="Q77" s="1052"/>
      <c r="R77" s="1053"/>
      <c r="S77" s="1126" t="s">
        <v>24240</v>
      </c>
    </row>
    <row r="78" hidden="1">
      <c r="A78" s="1046" t="s">
        <v>1838</v>
      </c>
      <c r="B78" s="1125" t="s">
        <v>24252</v>
      </c>
      <c r="C78" s="1125" t="s">
        <v>2315</v>
      </c>
      <c r="D78" s="1125" t="s">
        <v>45</v>
      </c>
      <c r="E78" s="1047" t="s">
        <v>11</v>
      </c>
      <c r="F78" s="1048" t="s">
        <v>23992</v>
      </c>
      <c r="G78" s="1047" t="s">
        <v>21971</v>
      </c>
      <c r="H78" s="1047" t="s">
        <v>22802</v>
      </c>
      <c r="I78" s="1048" t="s">
        <v>19902</v>
      </c>
      <c r="J78" s="988" t="s">
        <v>24271</v>
      </c>
      <c r="K78" s="1122" t="s">
        <v>24272</v>
      </c>
      <c r="L78" s="988" t="s">
        <v>24273</v>
      </c>
      <c r="M78" s="988" t="s">
        <v>22984</v>
      </c>
      <c r="N78" s="1060" t="s">
        <v>20535</v>
      </c>
      <c r="O78" s="1060" t="s">
        <v>20054</v>
      </c>
      <c r="P78" s="1060" t="s">
        <v>95</v>
      </c>
      <c r="Q78" s="1052"/>
      <c r="R78" s="1053"/>
      <c r="S78" s="1126" t="s">
        <v>24240</v>
      </c>
    </row>
    <row r="79" hidden="1">
      <c r="A79" s="1046" t="s">
        <v>1843</v>
      </c>
      <c r="B79" s="1125" t="s">
        <v>24252</v>
      </c>
      <c r="C79" s="1125" t="s">
        <v>2315</v>
      </c>
      <c r="D79" s="1125" t="s">
        <v>45</v>
      </c>
      <c r="E79" s="1047" t="s">
        <v>11</v>
      </c>
      <c r="F79" s="1048" t="s">
        <v>23992</v>
      </c>
      <c r="G79" s="1047" t="s">
        <v>21971</v>
      </c>
      <c r="H79" s="1047" t="s">
        <v>22802</v>
      </c>
      <c r="I79" s="1048" t="s">
        <v>19902</v>
      </c>
      <c r="J79" s="988" t="s">
        <v>24274</v>
      </c>
      <c r="K79" s="1122" t="s">
        <v>24275</v>
      </c>
      <c r="L79" s="988" t="s">
        <v>24276</v>
      </c>
      <c r="M79" s="988" t="s">
        <v>22989</v>
      </c>
      <c r="N79" s="1060" t="s">
        <v>20535</v>
      </c>
      <c r="O79" s="1060" t="s">
        <v>20054</v>
      </c>
      <c r="P79" s="1060" t="s">
        <v>95</v>
      </c>
      <c r="Q79" s="1052"/>
      <c r="R79" s="1053"/>
      <c r="S79" s="1126" t="s">
        <v>24240</v>
      </c>
    </row>
    <row r="80" hidden="1">
      <c r="A80" s="1046" t="s">
        <v>1848</v>
      </c>
      <c r="B80" s="1125" t="s">
        <v>24252</v>
      </c>
      <c r="C80" s="1125" t="s">
        <v>2315</v>
      </c>
      <c r="D80" s="1125" t="s">
        <v>45</v>
      </c>
      <c r="E80" s="1047" t="s">
        <v>11</v>
      </c>
      <c r="F80" s="1048" t="s">
        <v>23992</v>
      </c>
      <c r="G80" s="1047" t="s">
        <v>21971</v>
      </c>
      <c r="H80" s="1047" t="s">
        <v>22802</v>
      </c>
      <c r="I80" s="1048" t="s">
        <v>19902</v>
      </c>
      <c r="J80" s="988" t="s">
        <v>24277</v>
      </c>
      <c r="K80" s="1122" t="s">
        <v>24278</v>
      </c>
      <c r="L80" s="988" t="s">
        <v>24279</v>
      </c>
      <c r="M80" s="988" t="s">
        <v>22994</v>
      </c>
      <c r="N80" s="1060" t="s">
        <v>20314</v>
      </c>
      <c r="O80" s="1060" t="s">
        <v>20054</v>
      </c>
      <c r="P80" s="1060" t="s">
        <v>95</v>
      </c>
      <c r="Q80" s="1052"/>
      <c r="R80" s="1053"/>
      <c r="S80" s="1126" t="s">
        <v>24280</v>
      </c>
    </row>
    <row r="81" hidden="1">
      <c r="A81" s="1046" t="s">
        <v>1853</v>
      </c>
      <c r="B81" s="1125" t="s">
        <v>24252</v>
      </c>
      <c r="C81" s="1125" t="s">
        <v>2315</v>
      </c>
      <c r="D81" s="1125" t="s">
        <v>45</v>
      </c>
      <c r="E81" s="1047" t="s">
        <v>11</v>
      </c>
      <c r="F81" s="1048" t="s">
        <v>23992</v>
      </c>
      <c r="G81" s="1047" t="s">
        <v>21971</v>
      </c>
      <c r="H81" s="1047" t="s">
        <v>22802</v>
      </c>
      <c r="I81" s="1048" t="s">
        <v>19902</v>
      </c>
      <c r="J81" s="988" t="s">
        <v>24281</v>
      </c>
      <c r="K81" s="1122" t="s">
        <v>24282</v>
      </c>
      <c r="L81" s="988" t="s">
        <v>24283</v>
      </c>
      <c r="M81" s="988" t="s">
        <v>22999</v>
      </c>
      <c r="N81" s="1060" t="s">
        <v>20117</v>
      </c>
      <c r="O81" s="1060" t="s">
        <v>19908</v>
      </c>
      <c r="P81" s="1060" t="s">
        <v>95</v>
      </c>
      <c r="Q81" s="1052"/>
      <c r="R81" s="1053"/>
      <c r="S81" s="1124"/>
    </row>
    <row r="82" hidden="1">
      <c r="A82" s="1046" t="s">
        <v>1858</v>
      </c>
      <c r="B82" s="1125" t="s">
        <v>24252</v>
      </c>
      <c r="C82" s="1125" t="s">
        <v>2315</v>
      </c>
      <c r="D82" s="1125" t="s">
        <v>45</v>
      </c>
      <c r="E82" s="1047" t="s">
        <v>11</v>
      </c>
      <c r="F82" s="1048" t="s">
        <v>23992</v>
      </c>
      <c r="G82" s="1047" t="s">
        <v>21971</v>
      </c>
      <c r="H82" s="1047" t="s">
        <v>22802</v>
      </c>
      <c r="I82" s="1048" t="s">
        <v>19902</v>
      </c>
      <c r="J82" s="988" t="s">
        <v>24284</v>
      </c>
      <c r="K82" s="1122" t="s">
        <v>24285</v>
      </c>
      <c r="L82" s="988" t="s">
        <v>24286</v>
      </c>
      <c r="M82" s="988" t="s">
        <v>24287</v>
      </c>
      <c r="N82" s="1060" t="s">
        <v>20535</v>
      </c>
      <c r="O82" s="1060" t="s">
        <v>20054</v>
      </c>
      <c r="P82" s="1060" t="s">
        <v>95</v>
      </c>
      <c r="Q82" s="1052"/>
      <c r="R82" s="1053"/>
      <c r="S82" s="1126" t="s">
        <v>24240</v>
      </c>
    </row>
    <row r="83" hidden="1">
      <c r="A83" s="1046" t="s">
        <v>1863</v>
      </c>
      <c r="B83" s="1125" t="s">
        <v>24252</v>
      </c>
      <c r="C83" s="1125" t="s">
        <v>2315</v>
      </c>
      <c r="D83" s="1125" t="s">
        <v>45</v>
      </c>
      <c r="E83" s="1047" t="s">
        <v>11</v>
      </c>
      <c r="F83" s="1048" t="s">
        <v>23992</v>
      </c>
      <c r="G83" s="1047" t="s">
        <v>21971</v>
      </c>
      <c r="H83" s="1047" t="s">
        <v>22802</v>
      </c>
      <c r="I83" s="1048" t="s">
        <v>19902</v>
      </c>
      <c r="J83" s="988" t="s">
        <v>24288</v>
      </c>
      <c r="K83" s="1122" t="s">
        <v>24289</v>
      </c>
      <c r="L83" s="988" t="s">
        <v>24290</v>
      </c>
      <c r="M83" s="988" t="s">
        <v>24291</v>
      </c>
      <c r="N83" s="1060" t="s">
        <v>20535</v>
      </c>
      <c r="O83" s="1060" t="s">
        <v>398</v>
      </c>
      <c r="P83" s="1060" t="s">
        <v>95</v>
      </c>
      <c r="Q83" s="1052"/>
      <c r="R83" s="1053"/>
      <c r="S83" s="1126" t="s">
        <v>24292</v>
      </c>
    </row>
    <row r="84" hidden="1">
      <c r="A84" s="1046" t="s">
        <v>1869</v>
      </c>
      <c r="B84" s="1125" t="s">
        <v>24252</v>
      </c>
      <c r="C84" s="1125" t="s">
        <v>2315</v>
      </c>
      <c r="D84" s="1125" t="s">
        <v>45</v>
      </c>
      <c r="E84" s="1047" t="s">
        <v>11</v>
      </c>
      <c r="F84" s="1048" t="s">
        <v>23992</v>
      </c>
      <c r="G84" s="1047" t="s">
        <v>21971</v>
      </c>
      <c r="H84" s="1047" t="s">
        <v>22802</v>
      </c>
      <c r="I84" s="1048" t="s">
        <v>19902</v>
      </c>
      <c r="J84" s="988" t="s">
        <v>24293</v>
      </c>
      <c r="K84" s="1122" t="s">
        <v>24294</v>
      </c>
      <c r="L84" s="988" t="s">
        <v>24295</v>
      </c>
      <c r="M84" s="988" t="s">
        <v>23013</v>
      </c>
      <c r="N84" s="1060" t="s">
        <v>20314</v>
      </c>
      <c r="O84" s="1060" t="s">
        <v>20054</v>
      </c>
      <c r="P84" s="1060" t="s">
        <v>95</v>
      </c>
      <c r="Q84" s="1052"/>
      <c r="R84" s="1053"/>
      <c r="S84" s="1126" t="s">
        <v>24296</v>
      </c>
    </row>
    <row r="85" hidden="1">
      <c r="A85" s="1046" t="s">
        <v>1875</v>
      </c>
      <c r="B85" s="1125" t="s">
        <v>24252</v>
      </c>
      <c r="C85" s="1125" t="s">
        <v>2315</v>
      </c>
      <c r="D85" s="1125" t="s">
        <v>45</v>
      </c>
      <c r="E85" s="1047" t="s">
        <v>11</v>
      </c>
      <c r="F85" s="1048" t="s">
        <v>23992</v>
      </c>
      <c r="G85" s="1047" t="s">
        <v>21971</v>
      </c>
      <c r="H85" s="1047" t="s">
        <v>22802</v>
      </c>
      <c r="I85" s="1048" t="s">
        <v>19902</v>
      </c>
      <c r="J85" s="988" t="s">
        <v>24297</v>
      </c>
      <c r="K85" s="1122" t="s">
        <v>24298</v>
      </c>
      <c r="L85" s="988" t="s">
        <v>24299</v>
      </c>
      <c r="M85" s="988" t="s">
        <v>23030</v>
      </c>
      <c r="N85" s="1060" t="s">
        <v>20314</v>
      </c>
      <c r="O85" s="1060" t="s">
        <v>20054</v>
      </c>
      <c r="P85" s="1060" t="s">
        <v>95</v>
      </c>
      <c r="Q85" s="1052"/>
      <c r="R85" s="1053"/>
      <c r="S85" s="1126" t="s">
        <v>24300</v>
      </c>
    </row>
    <row r="86" hidden="1">
      <c r="A86" s="1046" t="s">
        <v>1878</v>
      </c>
      <c r="B86" s="1125" t="s">
        <v>24252</v>
      </c>
      <c r="C86" s="1125" t="s">
        <v>2315</v>
      </c>
      <c r="D86" s="1125" t="s">
        <v>45</v>
      </c>
      <c r="E86" s="1047" t="s">
        <v>11</v>
      </c>
      <c r="F86" s="1048" t="s">
        <v>23992</v>
      </c>
      <c r="G86" s="1047" t="s">
        <v>21971</v>
      </c>
      <c r="H86" s="1047" t="s">
        <v>22802</v>
      </c>
      <c r="I86" s="1048" t="s">
        <v>19902</v>
      </c>
      <c r="J86" s="988" t="s">
        <v>24301</v>
      </c>
      <c r="K86" s="1122" t="s">
        <v>24302</v>
      </c>
      <c r="L86" s="988" t="s">
        <v>24303</v>
      </c>
      <c r="M86" s="988" t="s">
        <v>23035</v>
      </c>
      <c r="N86" s="1060" t="s">
        <v>20535</v>
      </c>
      <c r="O86" s="1060" t="s">
        <v>398</v>
      </c>
      <c r="P86" s="1060" t="s">
        <v>95</v>
      </c>
      <c r="Q86" s="1052"/>
      <c r="R86" s="1053"/>
      <c r="S86" s="1126" t="s">
        <v>24304</v>
      </c>
    </row>
    <row r="87" hidden="1">
      <c r="A87" s="1046" t="s">
        <v>1884</v>
      </c>
      <c r="B87" s="1125" t="s">
        <v>24252</v>
      </c>
      <c r="C87" s="1125" t="s">
        <v>2315</v>
      </c>
      <c r="D87" s="1125" t="s">
        <v>45</v>
      </c>
      <c r="E87" s="1047" t="s">
        <v>11</v>
      </c>
      <c r="F87" s="1048" t="s">
        <v>23992</v>
      </c>
      <c r="G87" s="1047" t="s">
        <v>21971</v>
      </c>
      <c r="H87" s="1047" t="s">
        <v>22802</v>
      </c>
      <c r="I87" s="1048" t="s">
        <v>19902</v>
      </c>
      <c r="J87" s="988" t="s">
        <v>24305</v>
      </c>
      <c r="K87" s="1122" t="s">
        <v>24306</v>
      </c>
      <c r="L87" s="988" t="s">
        <v>24307</v>
      </c>
      <c r="M87" s="988" t="s">
        <v>23040</v>
      </c>
      <c r="N87" s="1060" t="s">
        <v>20535</v>
      </c>
      <c r="O87" s="1060" t="s">
        <v>398</v>
      </c>
      <c r="P87" s="1060" t="s">
        <v>95</v>
      </c>
      <c r="Q87" s="1052"/>
      <c r="R87" s="1053"/>
      <c r="S87" s="1126" t="s">
        <v>24304</v>
      </c>
    </row>
    <row r="88" hidden="1">
      <c r="A88" s="1046" t="s">
        <v>1889</v>
      </c>
      <c r="B88" s="1125" t="s">
        <v>24252</v>
      </c>
      <c r="C88" s="1125" t="s">
        <v>2315</v>
      </c>
      <c r="D88" s="1125" t="s">
        <v>45</v>
      </c>
      <c r="E88" s="1047" t="s">
        <v>11</v>
      </c>
      <c r="F88" s="1048" t="s">
        <v>23992</v>
      </c>
      <c r="G88" s="1047" t="s">
        <v>21971</v>
      </c>
      <c r="H88" s="1047" t="s">
        <v>22802</v>
      </c>
      <c r="I88" s="1048" t="s">
        <v>19902</v>
      </c>
      <c r="J88" s="988" t="s">
        <v>24305</v>
      </c>
      <c r="K88" s="1122" t="s">
        <v>24308</v>
      </c>
      <c r="L88" s="988" t="s">
        <v>24309</v>
      </c>
      <c r="M88" s="988" t="s">
        <v>23044</v>
      </c>
      <c r="N88" s="1060" t="s">
        <v>20535</v>
      </c>
      <c r="O88" s="1060" t="s">
        <v>398</v>
      </c>
      <c r="P88" s="1060" t="s">
        <v>95</v>
      </c>
      <c r="Q88" s="1052"/>
      <c r="R88" s="1053"/>
      <c r="S88" s="1126" t="s">
        <v>24304</v>
      </c>
    </row>
    <row r="89" hidden="1">
      <c r="A89" s="1046" t="s">
        <v>1895</v>
      </c>
      <c r="B89" s="1125" t="s">
        <v>24252</v>
      </c>
      <c r="C89" s="1125" t="s">
        <v>2315</v>
      </c>
      <c r="D89" s="1125" t="s">
        <v>45</v>
      </c>
      <c r="E89" s="1047" t="s">
        <v>11</v>
      </c>
      <c r="F89" s="1048" t="s">
        <v>23992</v>
      </c>
      <c r="G89" s="1047" t="s">
        <v>21971</v>
      </c>
      <c r="H89" s="1047" t="s">
        <v>22802</v>
      </c>
      <c r="I89" s="1048" t="s">
        <v>19902</v>
      </c>
      <c r="J89" s="988" t="s">
        <v>24305</v>
      </c>
      <c r="K89" s="1122" t="s">
        <v>24310</v>
      </c>
      <c r="L89" s="988" t="s">
        <v>24311</v>
      </c>
      <c r="M89" s="988" t="s">
        <v>24312</v>
      </c>
      <c r="N89" s="1060" t="s">
        <v>20535</v>
      </c>
      <c r="O89" s="1060" t="s">
        <v>398</v>
      </c>
      <c r="P89" s="1060" t="s">
        <v>95</v>
      </c>
      <c r="Q89" s="1052"/>
      <c r="R89" s="1053"/>
      <c r="S89" s="1126" t="s">
        <v>24304</v>
      </c>
    </row>
    <row r="90" hidden="1">
      <c r="A90" s="1046" t="s">
        <v>1897</v>
      </c>
      <c r="B90" s="1125" t="s">
        <v>24252</v>
      </c>
      <c r="C90" s="1125" t="s">
        <v>2315</v>
      </c>
      <c r="D90" s="1125" t="s">
        <v>45</v>
      </c>
      <c r="E90" s="1047" t="s">
        <v>11</v>
      </c>
      <c r="F90" s="1048" t="s">
        <v>23992</v>
      </c>
      <c r="G90" s="1047" t="s">
        <v>21971</v>
      </c>
      <c r="H90" s="1047" t="s">
        <v>22802</v>
      </c>
      <c r="I90" s="1048" t="s">
        <v>19902</v>
      </c>
      <c r="J90" s="988" t="s">
        <v>24313</v>
      </c>
      <c r="K90" s="1122" t="s">
        <v>24314</v>
      </c>
      <c r="L90" s="988" t="s">
        <v>24315</v>
      </c>
      <c r="M90" s="988" t="s">
        <v>24316</v>
      </c>
      <c r="N90" s="1060" t="s">
        <v>20535</v>
      </c>
      <c r="O90" s="1060" t="s">
        <v>398</v>
      </c>
      <c r="P90" s="1060" t="s">
        <v>95</v>
      </c>
      <c r="Q90" s="1052"/>
      <c r="R90" s="1053"/>
      <c r="S90" s="1126" t="s">
        <v>24317</v>
      </c>
    </row>
    <row r="91" hidden="1">
      <c r="A91" s="1046" t="s">
        <v>1901</v>
      </c>
      <c r="B91" s="1125" t="s">
        <v>24252</v>
      </c>
      <c r="C91" s="1125" t="s">
        <v>2315</v>
      </c>
      <c r="D91" s="1125" t="s">
        <v>45</v>
      </c>
      <c r="E91" s="1047" t="s">
        <v>11</v>
      </c>
      <c r="F91" s="1048" t="s">
        <v>23992</v>
      </c>
      <c r="G91" s="1047" t="s">
        <v>21971</v>
      </c>
      <c r="H91" s="1047" t="s">
        <v>22802</v>
      </c>
      <c r="I91" s="1048" t="s">
        <v>19902</v>
      </c>
      <c r="J91" s="988" t="s">
        <v>24313</v>
      </c>
      <c r="K91" s="1122" t="s">
        <v>24318</v>
      </c>
      <c r="L91" s="988" t="s">
        <v>24319</v>
      </c>
      <c r="M91" s="988" t="s">
        <v>24320</v>
      </c>
      <c r="N91" s="1060" t="s">
        <v>20314</v>
      </c>
      <c r="O91" s="1060" t="s">
        <v>20054</v>
      </c>
      <c r="P91" s="1060" t="s">
        <v>95</v>
      </c>
      <c r="Q91" s="1052"/>
      <c r="R91" s="1053"/>
      <c r="S91" s="1126" t="s">
        <v>24321</v>
      </c>
    </row>
    <row r="92" hidden="1">
      <c r="A92" s="1046" t="s">
        <v>1905</v>
      </c>
      <c r="B92" s="1125" t="s">
        <v>24252</v>
      </c>
      <c r="C92" s="1125" t="s">
        <v>2315</v>
      </c>
      <c r="D92" s="1125" t="s">
        <v>45</v>
      </c>
      <c r="E92" s="1047" t="s">
        <v>11</v>
      </c>
      <c r="F92" s="1048" t="s">
        <v>23992</v>
      </c>
      <c r="G92" s="1047" t="s">
        <v>21971</v>
      </c>
      <c r="H92" s="1047" t="s">
        <v>22802</v>
      </c>
      <c r="I92" s="1048" t="s">
        <v>19902</v>
      </c>
      <c r="J92" s="988" t="s">
        <v>24313</v>
      </c>
      <c r="K92" s="1122" t="s">
        <v>24322</v>
      </c>
      <c r="L92" s="988" t="s">
        <v>24323</v>
      </c>
      <c r="M92" s="988" t="s">
        <v>24324</v>
      </c>
      <c r="N92" s="1060" t="s">
        <v>20535</v>
      </c>
      <c r="O92" s="1060" t="s">
        <v>398</v>
      </c>
      <c r="P92" s="1060" t="s">
        <v>95</v>
      </c>
      <c r="Q92" s="1052"/>
      <c r="R92" s="1053"/>
      <c r="S92" s="1126" t="s">
        <v>24317</v>
      </c>
    </row>
    <row r="93" hidden="1">
      <c r="A93" s="1046" t="s">
        <v>1910</v>
      </c>
      <c r="B93" s="1125" t="s">
        <v>24252</v>
      </c>
      <c r="C93" s="1125" t="s">
        <v>2315</v>
      </c>
      <c r="D93" s="1125" t="s">
        <v>45</v>
      </c>
      <c r="E93" s="1047" t="s">
        <v>11</v>
      </c>
      <c r="F93" s="1048" t="s">
        <v>23992</v>
      </c>
      <c r="G93" s="1047" t="s">
        <v>21971</v>
      </c>
      <c r="H93" s="1047" t="s">
        <v>22802</v>
      </c>
      <c r="I93" s="1048" t="s">
        <v>19902</v>
      </c>
      <c r="J93" s="988" t="s">
        <v>24313</v>
      </c>
      <c r="K93" s="1122" t="s">
        <v>24325</v>
      </c>
      <c r="L93" s="988" t="s">
        <v>24326</v>
      </c>
      <c r="M93" s="988" t="s">
        <v>24327</v>
      </c>
      <c r="N93" s="1060" t="s">
        <v>20535</v>
      </c>
      <c r="O93" s="1060" t="s">
        <v>398</v>
      </c>
      <c r="P93" s="1060" t="s">
        <v>95</v>
      </c>
      <c r="Q93" s="1052"/>
      <c r="R93" s="1053"/>
      <c r="S93" s="1126" t="s">
        <v>24328</v>
      </c>
    </row>
    <row r="94" hidden="1">
      <c r="A94" s="1046" t="s">
        <v>1915</v>
      </c>
      <c r="B94" s="1125" t="s">
        <v>24252</v>
      </c>
      <c r="C94" s="1125" t="s">
        <v>2315</v>
      </c>
      <c r="D94" s="1125" t="s">
        <v>45</v>
      </c>
      <c r="E94" s="1047" t="s">
        <v>11</v>
      </c>
      <c r="F94" s="1048" t="s">
        <v>23992</v>
      </c>
      <c r="G94" s="1047" t="s">
        <v>21971</v>
      </c>
      <c r="H94" s="1047" t="s">
        <v>22802</v>
      </c>
      <c r="I94" s="1048" t="s">
        <v>19902</v>
      </c>
      <c r="J94" s="988" t="s">
        <v>24313</v>
      </c>
      <c r="K94" s="1122" t="s">
        <v>24329</v>
      </c>
      <c r="L94" s="988" t="s">
        <v>24330</v>
      </c>
      <c r="M94" s="988" t="s">
        <v>24331</v>
      </c>
      <c r="N94" s="1060" t="s">
        <v>20535</v>
      </c>
      <c r="O94" s="1060" t="s">
        <v>398</v>
      </c>
      <c r="P94" s="1060" t="s">
        <v>95</v>
      </c>
      <c r="Q94" s="1052"/>
      <c r="R94" s="1053"/>
      <c r="S94" s="1126" t="s">
        <v>24328</v>
      </c>
    </row>
    <row r="95" hidden="1">
      <c r="A95" s="1046" t="s">
        <v>1920</v>
      </c>
      <c r="B95" s="1125" t="s">
        <v>24252</v>
      </c>
      <c r="C95" s="1125" t="s">
        <v>2315</v>
      </c>
      <c r="D95" s="1125" t="s">
        <v>45</v>
      </c>
      <c r="E95" s="1047" t="s">
        <v>11</v>
      </c>
      <c r="F95" s="1048" t="s">
        <v>23992</v>
      </c>
      <c r="G95" s="1047" t="s">
        <v>21971</v>
      </c>
      <c r="H95" s="1047" t="s">
        <v>22802</v>
      </c>
      <c r="I95" s="1048" t="s">
        <v>19902</v>
      </c>
      <c r="J95" s="988" t="s">
        <v>24332</v>
      </c>
      <c r="K95" s="1122" t="s">
        <v>24333</v>
      </c>
      <c r="L95" s="988" t="s">
        <v>24334</v>
      </c>
      <c r="M95" s="988" t="s">
        <v>24335</v>
      </c>
      <c r="N95" s="1060" t="s">
        <v>20535</v>
      </c>
      <c r="O95" s="1060" t="s">
        <v>398</v>
      </c>
      <c r="P95" s="1060" t="s">
        <v>95</v>
      </c>
      <c r="Q95" s="1052"/>
      <c r="R95" s="1053"/>
      <c r="S95" s="1126" t="s">
        <v>24328</v>
      </c>
    </row>
    <row r="96" hidden="1">
      <c r="A96" s="1046" t="s">
        <v>1927</v>
      </c>
      <c r="B96" s="1125" t="s">
        <v>24252</v>
      </c>
      <c r="C96" s="1125" t="s">
        <v>2315</v>
      </c>
      <c r="D96" s="1125" t="s">
        <v>45</v>
      </c>
      <c r="E96" s="1047" t="s">
        <v>11</v>
      </c>
      <c r="F96" s="1048" t="s">
        <v>23992</v>
      </c>
      <c r="G96" s="1047" t="s">
        <v>21971</v>
      </c>
      <c r="H96" s="1047" t="s">
        <v>22802</v>
      </c>
      <c r="I96" s="1048" t="s">
        <v>19902</v>
      </c>
      <c r="J96" s="988" t="s">
        <v>24332</v>
      </c>
      <c r="K96" s="1122" t="s">
        <v>24336</v>
      </c>
      <c r="L96" s="988" t="s">
        <v>24337</v>
      </c>
      <c r="M96" s="988" t="s">
        <v>24338</v>
      </c>
      <c r="N96" s="1060" t="s">
        <v>20535</v>
      </c>
      <c r="O96" s="1060" t="s">
        <v>398</v>
      </c>
      <c r="P96" s="1060" t="s">
        <v>95</v>
      </c>
      <c r="Q96" s="1052"/>
      <c r="R96" s="1053"/>
      <c r="S96" s="1126" t="s">
        <v>24328</v>
      </c>
    </row>
    <row r="97" hidden="1">
      <c r="A97" s="1046" t="s">
        <v>1933</v>
      </c>
      <c r="B97" s="1125" t="s">
        <v>24252</v>
      </c>
      <c r="C97" s="1125" t="s">
        <v>2315</v>
      </c>
      <c r="D97" s="1125" t="s">
        <v>45</v>
      </c>
      <c r="E97" s="1047" t="s">
        <v>11</v>
      </c>
      <c r="F97" s="1048" t="s">
        <v>23992</v>
      </c>
      <c r="G97" s="1047" t="s">
        <v>21971</v>
      </c>
      <c r="H97" s="1047" t="s">
        <v>22802</v>
      </c>
      <c r="I97" s="1048" t="s">
        <v>19902</v>
      </c>
      <c r="J97" s="988" t="s">
        <v>24332</v>
      </c>
      <c r="K97" s="1122" t="s">
        <v>24339</v>
      </c>
      <c r="L97" s="988" t="s">
        <v>24340</v>
      </c>
      <c r="M97" s="988" t="s">
        <v>24341</v>
      </c>
      <c r="N97" s="1060" t="s">
        <v>20535</v>
      </c>
      <c r="O97" s="1060" t="s">
        <v>398</v>
      </c>
      <c r="P97" s="1060" t="s">
        <v>95</v>
      </c>
      <c r="Q97" s="1052"/>
      <c r="R97" s="1053"/>
      <c r="S97" s="1126" t="s">
        <v>24328</v>
      </c>
    </row>
    <row r="98" hidden="1">
      <c r="A98" s="1046" t="s">
        <v>1939</v>
      </c>
      <c r="B98" s="1125" t="s">
        <v>24252</v>
      </c>
      <c r="C98" s="1125" t="s">
        <v>2315</v>
      </c>
      <c r="D98" s="1125" t="s">
        <v>45</v>
      </c>
      <c r="E98" s="1047" t="s">
        <v>11</v>
      </c>
      <c r="F98" s="1048" t="s">
        <v>23992</v>
      </c>
      <c r="G98" s="1047" t="s">
        <v>21971</v>
      </c>
      <c r="H98" s="1047" t="s">
        <v>22802</v>
      </c>
      <c r="I98" s="1048" t="s">
        <v>19902</v>
      </c>
      <c r="J98" s="988" t="s">
        <v>24332</v>
      </c>
      <c r="K98" s="1122" t="s">
        <v>24342</v>
      </c>
      <c r="L98" s="988" t="s">
        <v>24343</v>
      </c>
      <c r="M98" s="988" t="s">
        <v>24344</v>
      </c>
      <c r="N98" s="1060" t="s">
        <v>20535</v>
      </c>
      <c r="O98" s="1060" t="s">
        <v>398</v>
      </c>
      <c r="P98" s="1060" t="s">
        <v>95</v>
      </c>
      <c r="Q98" s="1052"/>
      <c r="R98" s="1053"/>
      <c r="S98" s="1126" t="s">
        <v>24328</v>
      </c>
    </row>
    <row r="99" hidden="1">
      <c r="A99" s="1046" t="s">
        <v>1945</v>
      </c>
      <c r="B99" s="1125" t="s">
        <v>24252</v>
      </c>
      <c r="C99" s="1125" t="s">
        <v>2315</v>
      </c>
      <c r="D99" s="1125" t="s">
        <v>45</v>
      </c>
      <c r="E99" s="1047" t="s">
        <v>11</v>
      </c>
      <c r="F99" s="1048" t="s">
        <v>23992</v>
      </c>
      <c r="G99" s="1047" t="s">
        <v>21971</v>
      </c>
      <c r="H99" s="1047" t="s">
        <v>22802</v>
      </c>
      <c r="I99" s="1048" t="s">
        <v>19902</v>
      </c>
      <c r="J99" s="988" t="s">
        <v>24345</v>
      </c>
      <c r="K99" s="1122" t="s">
        <v>24346</v>
      </c>
      <c r="L99" s="988" t="s">
        <v>24347</v>
      </c>
      <c r="M99" s="988" t="s">
        <v>23018</v>
      </c>
      <c r="N99" s="1060" t="s">
        <v>20314</v>
      </c>
      <c r="O99" s="1060" t="s">
        <v>20054</v>
      </c>
      <c r="P99" s="1060" t="s">
        <v>95</v>
      </c>
      <c r="Q99" s="1052"/>
      <c r="R99" s="1053"/>
      <c r="S99" s="1126" t="s">
        <v>24348</v>
      </c>
    </row>
    <row r="100" hidden="1">
      <c r="A100" s="1046" t="s">
        <v>1951</v>
      </c>
      <c r="B100" s="1125" t="s">
        <v>24252</v>
      </c>
      <c r="C100" s="1125" t="s">
        <v>2315</v>
      </c>
      <c r="D100" s="1125" t="s">
        <v>45</v>
      </c>
      <c r="E100" s="1047" t="s">
        <v>11</v>
      </c>
      <c r="F100" s="1048" t="s">
        <v>23992</v>
      </c>
      <c r="G100" s="1047" t="s">
        <v>21971</v>
      </c>
      <c r="H100" s="1047" t="s">
        <v>22802</v>
      </c>
      <c r="I100" s="1048" t="s">
        <v>19902</v>
      </c>
      <c r="J100" s="988" t="s">
        <v>24349</v>
      </c>
      <c r="K100" s="1122" t="s">
        <v>24350</v>
      </c>
      <c r="L100" s="988" t="s">
        <v>24351</v>
      </c>
      <c r="M100" s="988" t="s">
        <v>24352</v>
      </c>
      <c r="N100" s="1060" t="s">
        <v>20535</v>
      </c>
      <c r="O100" s="1060" t="s">
        <v>20054</v>
      </c>
      <c r="P100" s="1060" t="s">
        <v>95</v>
      </c>
      <c r="Q100" s="1052"/>
      <c r="R100" s="1053"/>
      <c r="S100" s="1126" t="s">
        <v>24240</v>
      </c>
    </row>
    <row r="101" hidden="1">
      <c r="A101" s="1046" t="s">
        <v>1957</v>
      </c>
      <c r="B101" s="1125" t="s">
        <v>24252</v>
      </c>
      <c r="C101" s="1125" t="s">
        <v>2315</v>
      </c>
      <c r="D101" s="1125" t="s">
        <v>45</v>
      </c>
      <c r="E101" s="1047" t="s">
        <v>11</v>
      </c>
      <c r="F101" s="1048" t="s">
        <v>23992</v>
      </c>
      <c r="G101" s="1047" t="s">
        <v>21971</v>
      </c>
      <c r="H101" s="1047" t="s">
        <v>22802</v>
      </c>
      <c r="I101" s="1048" t="s">
        <v>19902</v>
      </c>
      <c r="J101" s="988" t="s">
        <v>24349</v>
      </c>
      <c r="K101" s="1122" t="s">
        <v>24353</v>
      </c>
      <c r="L101" s="988" t="s">
        <v>24354</v>
      </c>
      <c r="M101" s="988" t="s">
        <v>24355</v>
      </c>
      <c r="N101" s="1060" t="s">
        <v>20535</v>
      </c>
      <c r="O101" s="1060" t="s">
        <v>20054</v>
      </c>
      <c r="P101" s="1060" t="s">
        <v>95</v>
      </c>
      <c r="Q101" s="1052"/>
      <c r="R101" s="1053"/>
      <c r="S101" s="1126" t="s">
        <v>24240</v>
      </c>
    </row>
    <row r="102" hidden="1">
      <c r="A102" s="1046" t="s">
        <v>1962</v>
      </c>
      <c r="B102" s="1125" t="s">
        <v>24252</v>
      </c>
      <c r="C102" s="1125" t="s">
        <v>2315</v>
      </c>
      <c r="D102" s="1125" t="s">
        <v>45</v>
      </c>
      <c r="E102" s="1047" t="s">
        <v>11</v>
      </c>
      <c r="F102" s="1048" t="s">
        <v>23992</v>
      </c>
      <c r="G102" s="1047" t="s">
        <v>21971</v>
      </c>
      <c r="H102" s="1047" t="s">
        <v>22802</v>
      </c>
      <c r="I102" s="1048" t="s">
        <v>19902</v>
      </c>
      <c r="J102" s="988" t="s">
        <v>24349</v>
      </c>
      <c r="K102" s="1122" t="s">
        <v>24356</v>
      </c>
      <c r="L102" s="988" t="s">
        <v>24357</v>
      </c>
      <c r="M102" s="988" t="s">
        <v>24358</v>
      </c>
      <c r="N102" s="1060" t="s">
        <v>20535</v>
      </c>
      <c r="O102" s="1060" t="s">
        <v>20054</v>
      </c>
      <c r="P102" s="1060" t="s">
        <v>95</v>
      </c>
      <c r="Q102" s="1052"/>
      <c r="R102" s="1053"/>
      <c r="S102" s="1126" t="s">
        <v>24240</v>
      </c>
    </row>
    <row r="103" hidden="1">
      <c r="A103" s="1046" t="s">
        <v>1968</v>
      </c>
      <c r="B103" s="1125" t="s">
        <v>24252</v>
      </c>
      <c r="C103" s="1125" t="s">
        <v>2315</v>
      </c>
      <c r="D103" s="1125" t="s">
        <v>45</v>
      </c>
      <c r="E103" s="1047" t="s">
        <v>11</v>
      </c>
      <c r="F103" s="1048" t="s">
        <v>23992</v>
      </c>
      <c r="G103" s="1047" t="s">
        <v>21971</v>
      </c>
      <c r="H103" s="1047" t="s">
        <v>22802</v>
      </c>
      <c r="I103" s="1048" t="s">
        <v>19902</v>
      </c>
      <c r="J103" s="988" t="s">
        <v>24349</v>
      </c>
      <c r="K103" s="1122" t="s">
        <v>24359</v>
      </c>
      <c r="L103" s="988" t="s">
        <v>24360</v>
      </c>
      <c r="M103" s="988" t="s">
        <v>24361</v>
      </c>
      <c r="N103" s="1060" t="s">
        <v>20535</v>
      </c>
      <c r="O103" s="1060" t="s">
        <v>20054</v>
      </c>
      <c r="P103" s="1060" t="s">
        <v>95</v>
      </c>
      <c r="Q103" s="1052"/>
      <c r="R103" s="1053"/>
      <c r="S103" s="1126" t="s">
        <v>24240</v>
      </c>
    </row>
    <row r="104" hidden="1">
      <c r="A104" s="1046" t="s">
        <v>1974</v>
      </c>
      <c r="B104" s="1125" t="s">
        <v>24252</v>
      </c>
      <c r="C104" s="1125" t="s">
        <v>2315</v>
      </c>
      <c r="D104" s="1125" t="s">
        <v>45</v>
      </c>
      <c r="E104" s="1047" t="s">
        <v>11</v>
      </c>
      <c r="F104" s="1048" t="s">
        <v>23992</v>
      </c>
      <c r="G104" s="1047" t="s">
        <v>21971</v>
      </c>
      <c r="H104" s="1047" t="s">
        <v>22802</v>
      </c>
      <c r="I104" s="1048" t="s">
        <v>19902</v>
      </c>
      <c r="J104" s="988" t="s">
        <v>24349</v>
      </c>
      <c r="K104" s="1122" t="s">
        <v>24362</v>
      </c>
      <c r="L104" s="988" t="s">
        <v>24363</v>
      </c>
      <c r="M104" s="988" t="s">
        <v>24364</v>
      </c>
      <c r="N104" s="1060" t="s">
        <v>20535</v>
      </c>
      <c r="O104" s="1060" t="s">
        <v>20054</v>
      </c>
      <c r="P104" s="1060" t="s">
        <v>95</v>
      </c>
      <c r="Q104" s="1052"/>
      <c r="R104" s="1053"/>
      <c r="S104" s="1126" t="s">
        <v>24240</v>
      </c>
    </row>
    <row r="105" hidden="1">
      <c r="A105" s="1046" t="s">
        <v>1980</v>
      </c>
      <c r="B105" s="1125" t="s">
        <v>24252</v>
      </c>
      <c r="C105" s="1125" t="s">
        <v>2315</v>
      </c>
      <c r="D105" s="1125" t="s">
        <v>45</v>
      </c>
      <c r="E105" s="1047" t="s">
        <v>11</v>
      </c>
      <c r="F105" s="1048" t="s">
        <v>23992</v>
      </c>
      <c r="G105" s="1047" t="s">
        <v>21971</v>
      </c>
      <c r="H105" s="1047" t="s">
        <v>22802</v>
      </c>
      <c r="I105" s="1048" t="s">
        <v>19902</v>
      </c>
      <c r="J105" s="988" t="s">
        <v>24365</v>
      </c>
      <c r="K105" s="1122" t="s">
        <v>24366</v>
      </c>
      <c r="L105" s="988" t="s">
        <v>24367</v>
      </c>
      <c r="M105" s="988" t="s">
        <v>24368</v>
      </c>
      <c r="N105" s="1060" t="s">
        <v>20535</v>
      </c>
      <c r="O105" s="1060" t="s">
        <v>20054</v>
      </c>
      <c r="P105" s="1060" t="s">
        <v>95</v>
      </c>
      <c r="Q105" s="1052"/>
      <c r="R105" s="1053"/>
      <c r="S105" s="1126" t="s">
        <v>24240</v>
      </c>
    </row>
    <row r="106" hidden="1">
      <c r="A106" s="1046" t="s">
        <v>1985</v>
      </c>
      <c r="B106" s="1125" t="s">
        <v>24252</v>
      </c>
      <c r="C106" s="1125" t="s">
        <v>2315</v>
      </c>
      <c r="D106" s="1125" t="s">
        <v>45</v>
      </c>
      <c r="E106" s="1047" t="s">
        <v>11</v>
      </c>
      <c r="F106" s="1048" t="s">
        <v>23992</v>
      </c>
      <c r="G106" s="1047" t="s">
        <v>21971</v>
      </c>
      <c r="H106" s="1047" t="s">
        <v>22802</v>
      </c>
      <c r="I106" s="1048" t="s">
        <v>19902</v>
      </c>
      <c r="J106" s="988" t="s">
        <v>24369</v>
      </c>
      <c r="K106" s="1122" t="s">
        <v>24370</v>
      </c>
      <c r="L106" s="988" t="s">
        <v>24371</v>
      </c>
      <c r="M106" s="988" t="s">
        <v>24372</v>
      </c>
      <c r="N106" s="1060" t="s">
        <v>20535</v>
      </c>
      <c r="O106" s="1060" t="s">
        <v>20054</v>
      </c>
      <c r="P106" s="1060" t="s">
        <v>95</v>
      </c>
      <c r="Q106" s="1052"/>
      <c r="R106" s="1053"/>
      <c r="S106" s="1126" t="s">
        <v>24240</v>
      </c>
    </row>
    <row r="107" hidden="1">
      <c r="A107" s="1046" t="s">
        <v>1990</v>
      </c>
      <c r="B107" s="1125" t="s">
        <v>24252</v>
      </c>
      <c r="C107" s="1125" t="s">
        <v>2315</v>
      </c>
      <c r="D107" s="1125" t="s">
        <v>45</v>
      </c>
      <c r="E107" s="1047" t="s">
        <v>11</v>
      </c>
      <c r="F107" s="1048" t="s">
        <v>23992</v>
      </c>
      <c r="G107" s="1047" t="s">
        <v>21971</v>
      </c>
      <c r="H107" s="1047" t="s">
        <v>22452</v>
      </c>
      <c r="I107" s="1048" t="s">
        <v>19902</v>
      </c>
      <c r="J107" s="988" t="s">
        <v>24373</v>
      </c>
      <c r="K107" s="1122" t="s">
        <v>24374</v>
      </c>
      <c r="L107" s="988" t="s">
        <v>24375</v>
      </c>
      <c r="M107" s="988" t="s">
        <v>24376</v>
      </c>
      <c r="N107" s="1060" t="s">
        <v>20535</v>
      </c>
      <c r="O107" s="1060" t="s">
        <v>20054</v>
      </c>
      <c r="P107" s="1060" t="s">
        <v>95</v>
      </c>
      <c r="Q107" s="1052"/>
      <c r="R107" s="1053"/>
      <c r="S107" s="1126" t="s">
        <v>24240</v>
      </c>
    </row>
    <row r="108" hidden="1">
      <c r="A108" s="1046" t="s">
        <v>1997</v>
      </c>
      <c r="B108" s="1125" t="s">
        <v>24252</v>
      </c>
      <c r="C108" s="1125" t="s">
        <v>2315</v>
      </c>
      <c r="D108" s="1125" t="s">
        <v>45</v>
      </c>
      <c r="E108" s="1047" t="s">
        <v>11</v>
      </c>
      <c r="F108" s="1048" t="s">
        <v>23992</v>
      </c>
      <c r="G108" s="1047" t="s">
        <v>21971</v>
      </c>
      <c r="H108" s="1047" t="s">
        <v>22452</v>
      </c>
      <c r="I108" s="1048" t="s">
        <v>19902</v>
      </c>
      <c r="J108" s="988" t="s">
        <v>24377</v>
      </c>
      <c r="K108" s="1122" t="s">
        <v>24378</v>
      </c>
      <c r="L108" s="988" t="s">
        <v>24379</v>
      </c>
      <c r="M108" s="988" t="s">
        <v>24380</v>
      </c>
      <c r="N108" s="1060" t="s">
        <v>20535</v>
      </c>
      <c r="O108" s="1060" t="s">
        <v>20054</v>
      </c>
      <c r="P108" s="1060" t="s">
        <v>95</v>
      </c>
      <c r="Q108" s="1052"/>
      <c r="R108" s="1053"/>
      <c r="S108" s="1126" t="s">
        <v>24240</v>
      </c>
    </row>
    <row r="109" hidden="1">
      <c r="A109" s="1046" t="s">
        <v>2003</v>
      </c>
      <c r="B109" s="1125" t="s">
        <v>24252</v>
      </c>
      <c r="C109" s="1125" t="s">
        <v>2315</v>
      </c>
      <c r="D109" s="1125" t="s">
        <v>45</v>
      </c>
      <c r="E109" s="1047" t="s">
        <v>11</v>
      </c>
      <c r="F109" s="1048" t="s">
        <v>23992</v>
      </c>
      <c r="G109" s="1047" t="s">
        <v>21971</v>
      </c>
      <c r="H109" s="1047" t="s">
        <v>22452</v>
      </c>
      <c r="I109" s="1048" t="s">
        <v>19902</v>
      </c>
      <c r="J109" s="988" t="s">
        <v>24381</v>
      </c>
      <c r="K109" s="1122" t="s">
        <v>24382</v>
      </c>
      <c r="L109" s="988" t="s">
        <v>24383</v>
      </c>
      <c r="M109" s="988" t="s">
        <v>24384</v>
      </c>
      <c r="N109" s="1060" t="s">
        <v>20535</v>
      </c>
      <c r="O109" s="1060" t="s">
        <v>20054</v>
      </c>
      <c r="P109" s="1060" t="s">
        <v>95</v>
      </c>
      <c r="Q109" s="1052"/>
      <c r="R109" s="1053"/>
      <c r="S109" s="1126" t="s">
        <v>24240</v>
      </c>
    </row>
    <row r="110" hidden="1">
      <c r="A110" s="1046" t="s">
        <v>2009</v>
      </c>
      <c r="B110" s="1125" t="s">
        <v>24252</v>
      </c>
      <c r="C110" s="1125" t="s">
        <v>2315</v>
      </c>
      <c r="D110" s="1125" t="s">
        <v>45</v>
      </c>
      <c r="E110" s="1047" t="s">
        <v>11</v>
      </c>
      <c r="F110" s="1048" t="s">
        <v>23992</v>
      </c>
      <c r="G110" s="1047" t="s">
        <v>21971</v>
      </c>
      <c r="H110" s="1047" t="s">
        <v>22656</v>
      </c>
      <c r="I110" s="1048" t="s">
        <v>19902</v>
      </c>
      <c r="J110" s="988" t="s">
        <v>24377</v>
      </c>
      <c r="K110" s="1122" t="s">
        <v>24385</v>
      </c>
      <c r="L110" s="988" t="s">
        <v>24386</v>
      </c>
      <c r="M110" s="988" t="s">
        <v>24387</v>
      </c>
      <c r="N110" s="1060" t="s">
        <v>20535</v>
      </c>
      <c r="O110" s="1060" t="s">
        <v>20054</v>
      </c>
      <c r="P110" s="1060" t="s">
        <v>95</v>
      </c>
      <c r="Q110" s="1052"/>
      <c r="R110" s="1053"/>
      <c r="S110" s="1126" t="s">
        <v>24240</v>
      </c>
    </row>
    <row r="111" hidden="1">
      <c r="A111" s="1046" t="s">
        <v>2013</v>
      </c>
      <c r="B111" s="1125" t="s">
        <v>24252</v>
      </c>
      <c r="C111" s="1125" t="s">
        <v>2315</v>
      </c>
      <c r="D111" s="1125" t="s">
        <v>45</v>
      </c>
      <c r="E111" s="1047" t="s">
        <v>11</v>
      </c>
      <c r="F111" s="1048" t="s">
        <v>23992</v>
      </c>
      <c r="G111" s="1047" t="s">
        <v>21971</v>
      </c>
      <c r="H111" s="1047" t="s">
        <v>22802</v>
      </c>
      <c r="I111" s="1048" t="s">
        <v>19902</v>
      </c>
      <c r="J111" s="988" t="s">
        <v>24381</v>
      </c>
      <c r="K111" s="1122" t="s">
        <v>24388</v>
      </c>
      <c r="L111" s="988" t="s">
        <v>24389</v>
      </c>
      <c r="M111" s="988" t="s">
        <v>24390</v>
      </c>
      <c r="N111" s="1060" t="s">
        <v>20535</v>
      </c>
      <c r="O111" s="1060" t="s">
        <v>20054</v>
      </c>
      <c r="P111" s="1060" t="s">
        <v>95</v>
      </c>
      <c r="Q111" s="1052"/>
      <c r="R111" s="1053"/>
      <c r="S111" s="1126" t="s">
        <v>24240</v>
      </c>
    </row>
    <row r="112" hidden="1">
      <c r="A112" s="1046" t="s">
        <v>2017</v>
      </c>
      <c r="B112" s="1125" t="s">
        <v>24252</v>
      </c>
      <c r="C112" s="1125" t="s">
        <v>2315</v>
      </c>
      <c r="D112" s="1125" t="s">
        <v>45</v>
      </c>
      <c r="E112" s="1047" t="s">
        <v>11</v>
      </c>
      <c r="F112" s="1048" t="s">
        <v>23992</v>
      </c>
      <c r="G112" s="1047" t="s">
        <v>21971</v>
      </c>
      <c r="H112" s="1047" t="s">
        <v>22802</v>
      </c>
      <c r="I112" s="1048" t="s">
        <v>19902</v>
      </c>
      <c r="J112" s="988" t="s">
        <v>24391</v>
      </c>
      <c r="K112" s="1122" t="s">
        <v>24392</v>
      </c>
      <c r="L112" s="988" t="s">
        <v>24393</v>
      </c>
      <c r="M112" s="988" t="s">
        <v>24394</v>
      </c>
      <c r="N112" s="1060" t="s">
        <v>20117</v>
      </c>
      <c r="O112" s="1060" t="s">
        <v>19908</v>
      </c>
      <c r="P112" s="1060" t="s">
        <v>95</v>
      </c>
      <c r="Q112" s="1052"/>
      <c r="R112" s="1053"/>
      <c r="S112" s="1124"/>
    </row>
    <row r="113" hidden="1">
      <c r="A113" s="1046" t="s">
        <v>2767</v>
      </c>
      <c r="B113" s="1125" t="s">
        <v>24252</v>
      </c>
      <c r="C113" s="1125" t="s">
        <v>2315</v>
      </c>
      <c r="D113" s="1125" t="s">
        <v>45</v>
      </c>
      <c r="E113" s="1047" t="s">
        <v>11</v>
      </c>
      <c r="F113" s="1048" t="s">
        <v>23992</v>
      </c>
      <c r="G113" s="1047" t="s">
        <v>21971</v>
      </c>
      <c r="H113" s="1047" t="s">
        <v>22802</v>
      </c>
      <c r="I113" s="1048" t="s">
        <v>19902</v>
      </c>
      <c r="J113" s="988" t="s">
        <v>24395</v>
      </c>
      <c r="K113" s="1122" t="s">
        <v>24396</v>
      </c>
      <c r="L113" s="988" t="s">
        <v>24397</v>
      </c>
      <c r="M113" s="988" t="s">
        <v>24398</v>
      </c>
      <c r="N113" s="1060" t="s">
        <v>20117</v>
      </c>
      <c r="O113" s="1060" t="s">
        <v>19908</v>
      </c>
      <c r="P113" s="1060" t="s">
        <v>95</v>
      </c>
      <c r="Q113" s="1052"/>
      <c r="R113" s="1053"/>
      <c r="S113" s="1124"/>
    </row>
    <row r="114" hidden="1">
      <c r="A114" s="1046" t="s">
        <v>2771</v>
      </c>
      <c r="B114" s="1125" t="s">
        <v>24252</v>
      </c>
      <c r="C114" s="1125" t="s">
        <v>2315</v>
      </c>
      <c r="D114" s="1125" t="s">
        <v>45</v>
      </c>
      <c r="E114" s="1047" t="s">
        <v>11</v>
      </c>
      <c r="F114" s="1048" t="s">
        <v>23992</v>
      </c>
      <c r="G114" s="1047" t="s">
        <v>21971</v>
      </c>
      <c r="H114" s="1047" t="s">
        <v>22802</v>
      </c>
      <c r="I114" s="1048" t="s">
        <v>19902</v>
      </c>
      <c r="J114" s="988" t="s">
        <v>24399</v>
      </c>
      <c r="K114" s="1122" t="s">
        <v>24400</v>
      </c>
      <c r="L114" s="988" t="s">
        <v>24401</v>
      </c>
      <c r="M114" s="988" t="s">
        <v>24402</v>
      </c>
      <c r="N114" s="1060" t="s">
        <v>20314</v>
      </c>
      <c r="O114" s="1060" t="s">
        <v>398</v>
      </c>
      <c r="P114" s="1060" t="s">
        <v>95</v>
      </c>
      <c r="Q114" s="1052"/>
      <c r="R114" s="1053"/>
      <c r="S114" s="1126" t="s">
        <v>24236</v>
      </c>
    </row>
    <row r="115" hidden="1">
      <c r="A115" s="1046" t="s">
        <v>2776</v>
      </c>
      <c r="B115" s="1125" t="s">
        <v>24252</v>
      </c>
      <c r="C115" s="1125" t="s">
        <v>2315</v>
      </c>
      <c r="D115" s="1125" t="s">
        <v>45</v>
      </c>
      <c r="E115" s="1047" t="s">
        <v>11</v>
      </c>
      <c r="F115" s="1048" t="s">
        <v>23992</v>
      </c>
      <c r="G115" s="1047" t="s">
        <v>21971</v>
      </c>
      <c r="H115" s="1047" t="s">
        <v>22802</v>
      </c>
      <c r="I115" s="1048" t="s">
        <v>19902</v>
      </c>
      <c r="J115" s="988" t="s">
        <v>24403</v>
      </c>
      <c r="K115" s="1122" t="s">
        <v>24404</v>
      </c>
      <c r="L115" s="988" t="s">
        <v>24405</v>
      </c>
      <c r="M115" s="988" t="s">
        <v>24406</v>
      </c>
      <c r="N115" s="1060" t="s">
        <v>20314</v>
      </c>
      <c r="O115" s="1060" t="s">
        <v>398</v>
      </c>
      <c r="P115" s="1060" t="s">
        <v>95</v>
      </c>
      <c r="Q115" s="1052"/>
      <c r="R115" s="1053"/>
      <c r="S115" s="1126" t="s">
        <v>24236</v>
      </c>
    </row>
    <row r="116" hidden="1">
      <c r="A116" s="1046" t="s">
        <v>2781</v>
      </c>
      <c r="B116" s="1125" t="s">
        <v>24252</v>
      </c>
      <c r="C116" s="1125" t="s">
        <v>2315</v>
      </c>
      <c r="D116" s="1125" t="s">
        <v>45</v>
      </c>
      <c r="E116" s="1047" t="s">
        <v>11</v>
      </c>
      <c r="F116" s="1048" t="s">
        <v>23992</v>
      </c>
      <c r="G116" s="1047" t="s">
        <v>21971</v>
      </c>
      <c r="H116" s="1047" t="s">
        <v>22802</v>
      </c>
      <c r="I116" s="1048" t="s">
        <v>19902</v>
      </c>
      <c r="J116" s="988" t="s">
        <v>24403</v>
      </c>
      <c r="K116" s="1122" t="s">
        <v>24407</v>
      </c>
      <c r="L116" s="988" t="s">
        <v>24408</v>
      </c>
      <c r="M116" s="988" t="s">
        <v>24409</v>
      </c>
      <c r="N116" s="1060" t="s">
        <v>20314</v>
      </c>
      <c r="O116" s="1060" t="s">
        <v>398</v>
      </c>
      <c r="P116" s="1060" t="s">
        <v>95</v>
      </c>
      <c r="Q116" s="1052"/>
      <c r="R116" s="1053"/>
      <c r="S116" s="1126" t="s">
        <v>24236</v>
      </c>
    </row>
    <row r="117" hidden="1">
      <c r="A117" s="1046" t="s">
        <v>2785</v>
      </c>
      <c r="B117" s="1125" t="s">
        <v>24252</v>
      </c>
      <c r="C117" s="1125" t="s">
        <v>2315</v>
      </c>
      <c r="D117" s="1125" t="s">
        <v>45</v>
      </c>
      <c r="E117" s="1047" t="s">
        <v>11</v>
      </c>
      <c r="F117" s="1048" t="s">
        <v>23992</v>
      </c>
      <c r="G117" s="1047" t="s">
        <v>21971</v>
      </c>
      <c r="H117" s="1047" t="s">
        <v>22802</v>
      </c>
      <c r="I117" s="1048" t="s">
        <v>19902</v>
      </c>
      <c r="J117" s="988" t="s">
        <v>24403</v>
      </c>
      <c r="K117" s="1122" t="s">
        <v>24410</v>
      </c>
      <c r="L117" s="988" t="s">
        <v>24411</v>
      </c>
      <c r="M117" s="988" t="s">
        <v>24412</v>
      </c>
      <c r="N117" s="1060" t="s">
        <v>20314</v>
      </c>
      <c r="O117" s="1060" t="s">
        <v>398</v>
      </c>
      <c r="P117" s="1060" t="s">
        <v>95</v>
      </c>
      <c r="Q117" s="1052"/>
      <c r="R117" s="1053"/>
      <c r="S117" s="1126" t="s">
        <v>24236</v>
      </c>
    </row>
    <row r="118" hidden="1">
      <c r="A118" s="1046" t="s">
        <v>2789</v>
      </c>
      <c r="B118" s="1125" t="s">
        <v>24252</v>
      </c>
      <c r="C118" s="1125" t="s">
        <v>2315</v>
      </c>
      <c r="D118" s="1125" t="s">
        <v>45</v>
      </c>
      <c r="E118" s="1047" t="s">
        <v>11</v>
      </c>
      <c r="F118" s="1048" t="s">
        <v>23992</v>
      </c>
      <c r="G118" s="1047" t="s">
        <v>21971</v>
      </c>
      <c r="H118" s="1047" t="s">
        <v>22802</v>
      </c>
      <c r="I118" s="1048" t="s">
        <v>19902</v>
      </c>
      <c r="J118" s="988" t="s">
        <v>24403</v>
      </c>
      <c r="K118" s="1122" t="s">
        <v>24413</v>
      </c>
      <c r="L118" s="988" t="s">
        <v>24414</v>
      </c>
      <c r="M118" s="988" t="s">
        <v>24415</v>
      </c>
      <c r="N118" s="1060" t="s">
        <v>20535</v>
      </c>
      <c r="O118" s="1060" t="s">
        <v>20054</v>
      </c>
      <c r="P118" s="1060" t="s">
        <v>95</v>
      </c>
      <c r="Q118" s="1052"/>
      <c r="R118" s="1053"/>
      <c r="S118" s="1126" t="s">
        <v>24240</v>
      </c>
    </row>
    <row r="119" hidden="1">
      <c r="A119" s="1046" t="s">
        <v>5583</v>
      </c>
      <c r="B119" s="1125" t="s">
        <v>24252</v>
      </c>
      <c r="C119" s="1125" t="s">
        <v>2315</v>
      </c>
      <c r="D119" s="1125" t="s">
        <v>45</v>
      </c>
      <c r="E119" s="1047" t="s">
        <v>11</v>
      </c>
      <c r="F119" s="1048" t="s">
        <v>23992</v>
      </c>
      <c r="G119" s="1047" t="s">
        <v>21971</v>
      </c>
      <c r="H119" s="1047" t="s">
        <v>22802</v>
      </c>
      <c r="I119" s="1048" t="s">
        <v>19902</v>
      </c>
      <c r="J119" s="988" t="s">
        <v>24416</v>
      </c>
      <c r="K119" s="1122" t="s">
        <v>24417</v>
      </c>
      <c r="L119" s="988" t="s">
        <v>24418</v>
      </c>
      <c r="M119" s="988" t="s">
        <v>24419</v>
      </c>
      <c r="N119" s="1060" t="s">
        <v>20535</v>
      </c>
      <c r="O119" s="1060" t="s">
        <v>20054</v>
      </c>
      <c r="P119" s="1060" t="s">
        <v>95</v>
      </c>
      <c r="Q119" s="1052"/>
      <c r="R119" s="1053"/>
      <c r="S119" s="1126" t="s">
        <v>24240</v>
      </c>
    </row>
    <row r="120" hidden="1">
      <c r="A120" s="1046" t="s">
        <v>2793</v>
      </c>
      <c r="B120" s="1125" t="s">
        <v>24252</v>
      </c>
      <c r="C120" s="1125" t="s">
        <v>2315</v>
      </c>
      <c r="D120" s="1125" t="s">
        <v>45</v>
      </c>
      <c r="E120" s="1047" t="s">
        <v>11</v>
      </c>
      <c r="F120" s="1048" t="s">
        <v>23992</v>
      </c>
      <c r="G120" s="1047" t="s">
        <v>21971</v>
      </c>
      <c r="H120" s="1047" t="s">
        <v>22802</v>
      </c>
      <c r="I120" s="1048" t="s">
        <v>19902</v>
      </c>
      <c r="J120" s="988" t="s">
        <v>24416</v>
      </c>
      <c r="K120" s="1122" t="s">
        <v>24420</v>
      </c>
      <c r="L120" s="988" t="s">
        <v>24421</v>
      </c>
      <c r="M120" s="988" t="s">
        <v>24422</v>
      </c>
      <c r="N120" s="1060" t="s">
        <v>20535</v>
      </c>
      <c r="O120" s="1060" t="s">
        <v>20054</v>
      </c>
      <c r="P120" s="1060" t="s">
        <v>95</v>
      </c>
      <c r="Q120" s="1052"/>
      <c r="R120" s="1053"/>
      <c r="S120" s="1126" t="s">
        <v>24240</v>
      </c>
    </row>
    <row r="121" hidden="1">
      <c r="A121" s="1046" t="s">
        <v>2802</v>
      </c>
      <c r="B121" s="1125" t="s">
        <v>24252</v>
      </c>
      <c r="C121" s="1125" t="s">
        <v>2315</v>
      </c>
      <c r="D121" s="1125" t="s">
        <v>45</v>
      </c>
      <c r="E121" s="1047" t="s">
        <v>11</v>
      </c>
      <c r="F121" s="1048" t="s">
        <v>23992</v>
      </c>
      <c r="G121" s="1047" t="s">
        <v>21971</v>
      </c>
      <c r="H121" s="1047" t="s">
        <v>22802</v>
      </c>
      <c r="I121" s="1048" t="s">
        <v>19902</v>
      </c>
      <c r="J121" s="988" t="s">
        <v>24423</v>
      </c>
      <c r="K121" s="1122" t="s">
        <v>24424</v>
      </c>
      <c r="L121" s="988" t="s">
        <v>24425</v>
      </c>
      <c r="M121" s="988" t="s">
        <v>24426</v>
      </c>
      <c r="N121" s="1060" t="s">
        <v>20535</v>
      </c>
      <c r="O121" s="1060" t="s">
        <v>20054</v>
      </c>
      <c r="P121" s="1060" t="s">
        <v>95</v>
      </c>
      <c r="Q121" s="1052"/>
      <c r="R121" s="1053"/>
      <c r="S121" s="1126" t="s">
        <v>24240</v>
      </c>
    </row>
    <row r="122" hidden="1">
      <c r="A122" s="1046" t="s">
        <v>2808</v>
      </c>
      <c r="B122" s="1125" t="s">
        <v>24252</v>
      </c>
      <c r="C122" s="1125" t="s">
        <v>2315</v>
      </c>
      <c r="D122" s="1125" t="s">
        <v>45</v>
      </c>
      <c r="E122" s="1047" t="s">
        <v>11</v>
      </c>
      <c r="F122" s="1048" t="s">
        <v>23992</v>
      </c>
      <c r="G122" s="1047" t="s">
        <v>21971</v>
      </c>
      <c r="H122" s="1047" t="s">
        <v>22802</v>
      </c>
      <c r="I122" s="1048" t="s">
        <v>19902</v>
      </c>
      <c r="J122" s="988" t="s">
        <v>24423</v>
      </c>
      <c r="K122" s="1122" t="s">
        <v>24427</v>
      </c>
      <c r="L122" s="988" t="s">
        <v>24428</v>
      </c>
      <c r="M122" s="988" t="s">
        <v>24429</v>
      </c>
      <c r="N122" s="1060" t="s">
        <v>20535</v>
      </c>
      <c r="O122" s="1060" t="s">
        <v>20054</v>
      </c>
      <c r="P122" s="1060" t="s">
        <v>95</v>
      </c>
      <c r="Q122" s="1052"/>
      <c r="R122" s="1053"/>
      <c r="S122" s="1126" t="s">
        <v>24240</v>
      </c>
    </row>
    <row r="123" hidden="1">
      <c r="A123" s="1046" t="s">
        <v>2814</v>
      </c>
      <c r="B123" s="1125" t="s">
        <v>24252</v>
      </c>
      <c r="C123" s="1125" t="s">
        <v>2315</v>
      </c>
      <c r="D123" s="1125" t="s">
        <v>45</v>
      </c>
      <c r="E123" s="1047" t="s">
        <v>11</v>
      </c>
      <c r="F123" s="1048" t="s">
        <v>23992</v>
      </c>
      <c r="G123" s="1047" t="s">
        <v>21971</v>
      </c>
      <c r="H123" s="1047" t="s">
        <v>22802</v>
      </c>
      <c r="I123" s="1048" t="s">
        <v>19902</v>
      </c>
      <c r="J123" s="988" t="s">
        <v>24430</v>
      </c>
      <c r="K123" s="1122" t="s">
        <v>24431</v>
      </c>
      <c r="L123" s="988" t="s">
        <v>24432</v>
      </c>
      <c r="M123" s="988" t="s">
        <v>24433</v>
      </c>
      <c r="N123" s="1060" t="s">
        <v>20117</v>
      </c>
      <c r="O123" s="1060" t="s">
        <v>19908</v>
      </c>
      <c r="P123" s="1060" t="s">
        <v>95</v>
      </c>
      <c r="Q123" s="1052"/>
      <c r="R123" s="1053"/>
      <c r="S123" s="1124"/>
    </row>
    <row r="124" hidden="1">
      <c r="A124" s="1046" t="s">
        <v>2817</v>
      </c>
      <c r="B124" s="1125" t="s">
        <v>24252</v>
      </c>
      <c r="C124" s="1125" t="s">
        <v>2315</v>
      </c>
      <c r="D124" s="1125" t="s">
        <v>45</v>
      </c>
      <c r="E124" s="1047" t="s">
        <v>11</v>
      </c>
      <c r="F124" s="1048" t="s">
        <v>23992</v>
      </c>
      <c r="G124" s="1047" t="s">
        <v>21971</v>
      </c>
      <c r="H124" s="1047" t="s">
        <v>22802</v>
      </c>
      <c r="I124" s="1048" t="s">
        <v>19902</v>
      </c>
      <c r="J124" s="988" t="s">
        <v>24430</v>
      </c>
      <c r="K124" s="1122" t="s">
        <v>24434</v>
      </c>
      <c r="L124" s="988" t="s">
        <v>24435</v>
      </c>
      <c r="M124" s="988" t="s">
        <v>24436</v>
      </c>
      <c r="N124" s="1060" t="s">
        <v>20117</v>
      </c>
      <c r="O124" s="1060" t="s">
        <v>19908</v>
      </c>
      <c r="P124" s="1060" t="s">
        <v>95</v>
      </c>
      <c r="Q124" s="1052"/>
      <c r="R124" s="1053"/>
      <c r="S124" s="1124"/>
    </row>
    <row r="125" hidden="1">
      <c r="A125" s="1046" t="s">
        <v>2821</v>
      </c>
      <c r="B125" s="1125" t="s">
        <v>24252</v>
      </c>
      <c r="C125" s="1125" t="s">
        <v>2315</v>
      </c>
      <c r="D125" s="1125" t="s">
        <v>45</v>
      </c>
      <c r="E125" s="1047" t="s">
        <v>11</v>
      </c>
      <c r="F125" s="1048" t="s">
        <v>23992</v>
      </c>
      <c r="G125" s="1047" t="s">
        <v>21971</v>
      </c>
      <c r="H125" s="1047" t="s">
        <v>22802</v>
      </c>
      <c r="I125" s="1048" t="s">
        <v>19902</v>
      </c>
      <c r="J125" s="988" t="s">
        <v>24430</v>
      </c>
      <c r="K125" s="1122" t="s">
        <v>24437</v>
      </c>
      <c r="L125" s="988" t="s">
        <v>24438</v>
      </c>
      <c r="M125" s="988" t="s">
        <v>24439</v>
      </c>
      <c r="N125" s="1060" t="s">
        <v>20117</v>
      </c>
      <c r="O125" s="1060" t="s">
        <v>19908</v>
      </c>
      <c r="P125" s="1060" t="s">
        <v>95</v>
      </c>
      <c r="Q125" s="1052"/>
      <c r="R125" s="1053"/>
      <c r="S125" s="1124"/>
    </row>
    <row r="126" hidden="1">
      <c r="A126" s="1046" t="s">
        <v>2826</v>
      </c>
      <c r="B126" s="1125" t="s">
        <v>24252</v>
      </c>
      <c r="C126" s="1125" t="s">
        <v>2315</v>
      </c>
      <c r="D126" s="1125" t="s">
        <v>45</v>
      </c>
      <c r="E126" s="1047" t="s">
        <v>11</v>
      </c>
      <c r="F126" s="1048" t="s">
        <v>23992</v>
      </c>
      <c r="G126" s="1047" t="s">
        <v>21971</v>
      </c>
      <c r="H126" s="1047" t="s">
        <v>22802</v>
      </c>
      <c r="I126" s="1048" t="s">
        <v>19902</v>
      </c>
      <c r="J126" s="988" t="s">
        <v>24430</v>
      </c>
      <c r="K126" s="1122" t="s">
        <v>24440</v>
      </c>
      <c r="L126" s="988" t="s">
        <v>24441</v>
      </c>
      <c r="M126" s="988" t="s">
        <v>24442</v>
      </c>
      <c r="N126" s="1060" t="s">
        <v>20117</v>
      </c>
      <c r="O126" s="1060" t="s">
        <v>19908</v>
      </c>
      <c r="P126" s="1060" t="s">
        <v>95</v>
      </c>
      <c r="Q126" s="1052"/>
      <c r="R126" s="1053"/>
      <c r="S126" s="1124"/>
    </row>
    <row r="127" hidden="1">
      <c r="A127" s="1046" t="s">
        <v>2831</v>
      </c>
      <c r="B127" s="1125" t="s">
        <v>24114</v>
      </c>
      <c r="C127" s="1125" t="s">
        <v>2315</v>
      </c>
      <c r="D127" s="1125" t="s">
        <v>45</v>
      </c>
      <c r="E127" s="1047" t="s">
        <v>11</v>
      </c>
      <c r="F127" s="1048" t="s">
        <v>23992</v>
      </c>
      <c r="G127" s="1047" t="s">
        <v>21971</v>
      </c>
      <c r="H127" s="1047" t="s">
        <v>22802</v>
      </c>
      <c r="I127" s="1048" t="s">
        <v>19902</v>
      </c>
      <c r="J127" s="988" t="s">
        <v>24443</v>
      </c>
      <c r="K127" s="1122" t="s">
        <v>24444</v>
      </c>
      <c r="L127" s="988" t="s">
        <v>24445</v>
      </c>
      <c r="M127" s="988" t="s">
        <v>24446</v>
      </c>
      <c r="N127" s="1060" t="s">
        <v>20117</v>
      </c>
      <c r="O127" s="1060" t="s">
        <v>19908</v>
      </c>
      <c r="P127" s="1060" t="s">
        <v>95</v>
      </c>
      <c r="Q127" s="1052"/>
      <c r="R127" s="1053"/>
      <c r="S127" s="1124"/>
    </row>
    <row r="128" hidden="1">
      <c r="A128" s="1046" t="s">
        <v>2836</v>
      </c>
      <c r="B128" s="1125" t="s">
        <v>24114</v>
      </c>
      <c r="C128" s="1125" t="s">
        <v>2315</v>
      </c>
      <c r="D128" s="1125" t="s">
        <v>45</v>
      </c>
      <c r="E128" s="1047" t="s">
        <v>11</v>
      </c>
      <c r="F128" s="1048" t="s">
        <v>23992</v>
      </c>
      <c r="G128" s="1047" t="s">
        <v>21971</v>
      </c>
      <c r="H128" s="1047" t="s">
        <v>22802</v>
      </c>
      <c r="I128" s="1048" t="s">
        <v>19902</v>
      </c>
      <c r="J128" s="988" t="s">
        <v>24443</v>
      </c>
      <c r="K128" s="1122" t="s">
        <v>24447</v>
      </c>
      <c r="L128" s="988" t="s">
        <v>24448</v>
      </c>
      <c r="M128" s="988" t="s">
        <v>24446</v>
      </c>
      <c r="N128" s="1060" t="s">
        <v>20117</v>
      </c>
      <c r="O128" s="1060" t="s">
        <v>19908</v>
      </c>
      <c r="P128" s="1060" t="s">
        <v>95</v>
      </c>
      <c r="Q128" s="1052"/>
      <c r="R128" s="1053"/>
      <c r="S128" s="1124"/>
    </row>
    <row r="129" hidden="1">
      <c r="A129" s="1046" t="s">
        <v>2840</v>
      </c>
      <c r="B129" s="1125" t="s">
        <v>24114</v>
      </c>
      <c r="C129" s="1125" t="s">
        <v>2315</v>
      </c>
      <c r="D129" s="1125" t="s">
        <v>45</v>
      </c>
      <c r="E129" s="1047" t="s">
        <v>11</v>
      </c>
      <c r="F129" s="1048" t="s">
        <v>23992</v>
      </c>
      <c r="G129" s="1047" t="s">
        <v>21971</v>
      </c>
      <c r="H129" s="1047" t="s">
        <v>22802</v>
      </c>
      <c r="I129" s="1048" t="s">
        <v>19902</v>
      </c>
      <c r="J129" s="988" t="s">
        <v>24443</v>
      </c>
      <c r="K129" s="1122" t="s">
        <v>24449</v>
      </c>
      <c r="L129" s="988" t="s">
        <v>24450</v>
      </c>
      <c r="M129" s="988" t="s">
        <v>24446</v>
      </c>
      <c r="N129" s="1060" t="s">
        <v>20117</v>
      </c>
      <c r="O129" s="1060" t="s">
        <v>19908</v>
      </c>
      <c r="P129" s="1060" t="s">
        <v>95</v>
      </c>
      <c r="Q129" s="1052"/>
      <c r="R129" s="1053"/>
      <c r="S129" s="1124"/>
    </row>
    <row r="130" hidden="1">
      <c r="A130" s="1046" t="s">
        <v>2844</v>
      </c>
      <c r="B130" s="1130" t="s">
        <v>24451</v>
      </c>
      <c r="C130" s="1125" t="s">
        <v>6457</v>
      </c>
      <c r="D130" s="1125" t="s">
        <v>45</v>
      </c>
      <c r="E130" s="1047" t="s">
        <v>11</v>
      </c>
      <c r="F130" s="1048" t="s">
        <v>23992</v>
      </c>
      <c r="G130" s="1047" t="s">
        <v>21971</v>
      </c>
      <c r="H130" s="1047" t="s">
        <v>19909</v>
      </c>
      <c r="I130" s="1048" t="s">
        <v>19902</v>
      </c>
      <c r="J130" s="988" t="s">
        <v>24452</v>
      </c>
      <c r="K130" s="1122" t="s">
        <v>24453</v>
      </c>
      <c r="L130" s="988" t="s">
        <v>24454</v>
      </c>
      <c r="M130" s="988" t="s">
        <v>24455</v>
      </c>
      <c r="N130" s="1060" t="s">
        <v>20117</v>
      </c>
      <c r="O130" s="1060" t="s">
        <v>19908</v>
      </c>
      <c r="P130" s="1060" t="s">
        <v>95</v>
      </c>
      <c r="Q130" s="1052"/>
      <c r="R130" s="1053"/>
      <c r="S130" s="1124"/>
    </row>
    <row r="131" hidden="1">
      <c r="A131" s="1046" t="s">
        <v>2848</v>
      </c>
      <c r="B131" s="1125" t="s">
        <v>24451</v>
      </c>
      <c r="C131" s="1125" t="s">
        <v>6457</v>
      </c>
      <c r="D131" s="1125" t="s">
        <v>45</v>
      </c>
      <c r="E131" s="1047" t="s">
        <v>11</v>
      </c>
      <c r="F131" s="1048" t="s">
        <v>23992</v>
      </c>
      <c r="G131" s="1047" t="s">
        <v>21971</v>
      </c>
      <c r="H131" s="1047" t="s">
        <v>19909</v>
      </c>
      <c r="I131" s="1048" t="s">
        <v>19902</v>
      </c>
      <c r="J131" s="988" t="s">
        <v>24452</v>
      </c>
      <c r="K131" s="1122" t="s">
        <v>24456</v>
      </c>
      <c r="L131" s="988" t="s">
        <v>24454</v>
      </c>
      <c r="M131" s="988" t="s">
        <v>24457</v>
      </c>
      <c r="N131" s="1060" t="s">
        <v>20117</v>
      </c>
      <c r="O131" s="1060" t="s">
        <v>19908</v>
      </c>
      <c r="P131" s="1060" t="s">
        <v>95</v>
      </c>
      <c r="Q131" s="1052"/>
      <c r="R131" s="1053"/>
      <c r="S131" s="1124"/>
    </row>
    <row r="132" hidden="1">
      <c r="A132" s="1046" t="s">
        <v>2853</v>
      </c>
      <c r="B132" s="1125" t="s">
        <v>24458</v>
      </c>
      <c r="C132" s="1125" t="s">
        <v>5474</v>
      </c>
      <c r="D132" s="1125" t="s">
        <v>45</v>
      </c>
      <c r="E132" s="1047" t="s">
        <v>11</v>
      </c>
      <c r="F132" s="1048" t="s">
        <v>23992</v>
      </c>
      <c r="G132" s="1047" t="s">
        <v>21971</v>
      </c>
      <c r="H132" s="1047" t="s">
        <v>21972</v>
      </c>
      <c r="I132" s="1048" t="s">
        <v>19902</v>
      </c>
      <c r="J132" s="988" t="s">
        <v>24459</v>
      </c>
      <c r="K132" s="1122" t="s">
        <v>24460</v>
      </c>
      <c r="L132" s="988" t="s">
        <v>24120</v>
      </c>
      <c r="M132" s="988" t="s">
        <v>24461</v>
      </c>
      <c r="N132" s="1060" t="s">
        <v>20101</v>
      </c>
      <c r="O132" s="1060" t="s">
        <v>398</v>
      </c>
      <c r="P132" s="1060" t="s">
        <v>95</v>
      </c>
      <c r="Q132" s="1052"/>
      <c r="R132" s="1053"/>
      <c r="S132" s="1126" t="s">
        <v>24122</v>
      </c>
    </row>
    <row r="133" hidden="1">
      <c r="A133" s="1046" t="s">
        <v>2859</v>
      </c>
      <c r="B133" s="1125" t="s">
        <v>24462</v>
      </c>
      <c r="C133" s="1125" t="s">
        <v>5474</v>
      </c>
      <c r="D133" s="1125" t="s">
        <v>45</v>
      </c>
      <c r="E133" s="1047" t="s">
        <v>11</v>
      </c>
      <c r="F133" s="1048" t="s">
        <v>23992</v>
      </c>
      <c r="G133" s="1047" t="s">
        <v>21971</v>
      </c>
      <c r="H133" s="1047" t="s">
        <v>22656</v>
      </c>
      <c r="I133" s="1048" t="s">
        <v>19902</v>
      </c>
      <c r="J133" s="988" t="s">
        <v>24463</v>
      </c>
      <c r="K133" s="1122" t="s">
        <v>24464</v>
      </c>
      <c r="L133" s="988" t="s">
        <v>24465</v>
      </c>
      <c r="M133" s="988" t="s">
        <v>24466</v>
      </c>
      <c r="N133" s="1060" t="s">
        <v>20101</v>
      </c>
      <c r="O133" s="1060" t="s">
        <v>398</v>
      </c>
      <c r="P133" s="1060" t="s">
        <v>95</v>
      </c>
      <c r="Q133" s="1052"/>
      <c r="R133" s="1053"/>
      <c r="S133" s="1126" t="s">
        <v>24141</v>
      </c>
    </row>
    <row r="134" hidden="1">
      <c r="A134" s="1046" t="s">
        <v>2864</v>
      </c>
      <c r="B134" s="1125" t="s">
        <v>24462</v>
      </c>
      <c r="C134" s="1125" t="s">
        <v>5474</v>
      </c>
      <c r="D134" s="1125" t="s">
        <v>45</v>
      </c>
      <c r="E134" s="1047" t="s">
        <v>11</v>
      </c>
      <c r="F134" s="1048" t="s">
        <v>23992</v>
      </c>
      <c r="G134" s="1047" t="s">
        <v>21971</v>
      </c>
      <c r="H134" s="1047" t="s">
        <v>22656</v>
      </c>
      <c r="I134" s="1048" t="s">
        <v>19902</v>
      </c>
      <c r="J134" s="988" t="s">
        <v>24463</v>
      </c>
      <c r="K134" s="1122" t="s">
        <v>24467</v>
      </c>
      <c r="L134" s="988" t="s">
        <v>24465</v>
      </c>
      <c r="M134" s="988" t="s">
        <v>24468</v>
      </c>
      <c r="N134" s="1060" t="s">
        <v>20101</v>
      </c>
      <c r="O134" s="1060" t="s">
        <v>398</v>
      </c>
      <c r="P134" s="1060" t="s">
        <v>95</v>
      </c>
      <c r="Q134" s="1052"/>
      <c r="R134" s="1053"/>
      <c r="S134" s="1126" t="s">
        <v>24141</v>
      </c>
    </row>
    <row r="135" hidden="1">
      <c r="A135" s="1046" t="s">
        <v>2870</v>
      </c>
      <c r="B135" s="1125" t="s">
        <v>24462</v>
      </c>
      <c r="C135" s="1125" t="s">
        <v>5474</v>
      </c>
      <c r="D135" s="1125" t="s">
        <v>45</v>
      </c>
      <c r="E135" s="1047" t="s">
        <v>11</v>
      </c>
      <c r="F135" s="1048" t="s">
        <v>23992</v>
      </c>
      <c r="G135" s="1047" t="s">
        <v>21971</v>
      </c>
      <c r="H135" s="1047" t="s">
        <v>22656</v>
      </c>
      <c r="I135" s="1048" t="s">
        <v>19902</v>
      </c>
      <c r="J135" s="988" t="s">
        <v>24463</v>
      </c>
      <c r="K135" s="1122" t="s">
        <v>24469</v>
      </c>
      <c r="L135" s="988" t="s">
        <v>24465</v>
      </c>
      <c r="M135" s="988" t="s">
        <v>24470</v>
      </c>
      <c r="N135" s="1060" t="s">
        <v>20101</v>
      </c>
      <c r="O135" s="1060" t="s">
        <v>398</v>
      </c>
      <c r="P135" s="1060" t="s">
        <v>95</v>
      </c>
      <c r="Q135" s="1052"/>
      <c r="R135" s="1053"/>
      <c r="S135" s="1126" t="s">
        <v>24141</v>
      </c>
    </row>
    <row r="136" hidden="1">
      <c r="A136" s="1046" t="s">
        <v>2875</v>
      </c>
      <c r="B136" s="1125" t="s">
        <v>24462</v>
      </c>
      <c r="C136" s="1125" t="s">
        <v>5474</v>
      </c>
      <c r="D136" s="1125" t="s">
        <v>45</v>
      </c>
      <c r="E136" s="1047" t="s">
        <v>11</v>
      </c>
      <c r="F136" s="1048" t="s">
        <v>23992</v>
      </c>
      <c r="G136" s="1047" t="s">
        <v>21971</v>
      </c>
      <c r="H136" s="1047" t="s">
        <v>22656</v>
      </c>
      <c r="I136" s="1048" t="s">
        <v>19902</v>
      </c>
      <c r="J136" s="988" t="s">
        <v>24463</v>
      </c>
      <c r="K136" s="1122" t="s">
        <v>24471</v>
      </c>
      <c r="L136" s="988" t="s">
        <v>24472</v>
      </c>
      <c r="M136" s="988" t="s">
        <v>24473</v>
      </c>
      <c r="N136" s="1060" t="s">
        <v>20101</v>
      </c>
      <c r="O136" s="1060" t="s">
        <v>398</v>
      </c>
      <c r="P136" s="1060" t="s">
        <v>95</v>
      </c>
      <c r="Q136" s="1052"/>
      <c r="R136" s="1053"/>
      <c r="S136" s="1126" t="s">
        <v>24141</v>
      </c>
    </row>
    <row r="137" hidden="1">
      <c r="A137" s="1046" t="s">
        <v>2880</v>
      </c>
      <c r="B137" s="1125" t="s">
        <v>24462</v>
      </c>
      <c r="C137" s="1125" t="s">
        <v>5474</v>
      </c>
      <c r="D137" s="1125" t="s">
        <v>45</v>
      </c>
      <c r="E137" s="1047" t="s">
        <v>11</v>
      </c>
      <c r="F137" s="1048" t="s">
        <v>23992</v>
      </c>
      <c r="G137" s="1047" t="s">
        <v>21971</v>
      </c>
      <c r="H137" s="1047" t="s">
        <v>22656</v>
      </c>
      <c r="I137" s="1048" t="s">
        <v>19902</v>
      </c>
      <c r="J137" s="988" t="s">
        <v>24463</v>
      </c>
      <c r="K137" s="1122" t="s">
        <v>24474</v>
      </c>
      <c r="L137" s="988" t="s">
        <v>24472</v>
      </c>
      <c r="M137" s="988" t="s">
        <v>24475</v>
      </c>
      <c r="N137" s="1060" t="s">
        <v>20101</v>
      </c>
      <c r="O137" s="1060" t="s">
        <v>398</v>
      </c>
      <c r="P137" s="1060" t="s">
        <v>95</v>
      </c>
      <c r="Q137" s="1052"/>
      <c r="R137" s="1053"/>
      <c r="S137" s="1126" t="s">
        <v>24141</v>
      </c>
    </row>
    <row r="138" hidden="1">
      <c r="A138" s="1046" t="s">
        <v>2886</v>
      </c>
      <c r="B138" s="1125" t="s">
        <v>24462</v>
      </c>
      <c r="C138" s="1125" t="s">
        <v>5474</v>
      </c>
      <c r="D138" s="1125" t="s">
        <v>45</v>
      </c>
      <c r="E138" s="1047" t="s">
        <v>11</v>
      </c>
      <c r="F138" s="1048" t="s">
        <v>23992</v>
      </c>
      <c r="G138" s="1047" t="s">
        <v>21971</v>
      </c>
      <c r="H138" s="1047" t="s">
        <v>22656</v>
      </c>
      <c r="I138" s="1048" t="s">
        <v>19902</v>
      </c>
      <c r="J138" s="988" t="s">
        <v>24463</v>
      </c>
      <c r="K138" s="1122" t="s">
        <v>24476</v>
      </c>
      <c r="L138" s="988" t="s">
        <v>24472</v>
      </c>
      <c r="M138" s="988" t="s">
        <v>24477</v>
      </c>
      <c r="N138" s="1060" t="s">
        <v>20101</v>
      </c>
      <c r="O138" s="1060" t="s">
        <v>398</v>
      </c>
      <c r="P138" s="1060" t="s">
        <v>95</v>
      </c>
      <c r="Q138" s="1052"/>
      <c r="R138" s="1053"/>
      <c r="S138" s="1126" t="s">
        <v>24141</v>
      </c>
    </row>
    <row r="139" hidden="1">
      <c r="A139" s="1046" t="s">
        <v>2892</v>
      </c>
      <c r="B139" s="1125" t="s">
        <v>24462</v>
      </c>
      <c r="C139" s="1125" t="s">
        <v>5474</v>
      </c>
      <c r="D139" s="1125" t="s">
        <v>45</v>
      </c>
      <c r="E139" s="1047" t="s">
        <v>11</v>
      </c>
      <c r="F139" s="1048" t="s">
        <v>23992</v>
      </c>
      <c r="G139" s="1047" t="s">
        <v>21971</v>
      </c>
      <c r="H139" s="1047" t="s">
        <v>22656</v>
      </c>
      <c r="I139" s="1048" t="s">
        <v>19902</v>
      </c>
      <c r="J139" s="988" t="s">
        <v>24463</v>
      </c>
      <c r="K139" s="1122" t="s">
        <v>24478</v>
      </c>
      <c r="L139" s="988" t="s">
        <v>24472</v>
      </c>
      <c r="M139" s="988" t="s">
        <v>24479</v>
      </c>
      <c r="N139" s="1060" t="s">
        <v>20101</v>
      </c>
      <c r="O139" s="1060" t="s">
        <v>398</v>
      </c>
      <c r="P139" s="1060" t="s">
        <v>95</v>
      </c>
      <c r="Q139" s="1052"/>
      <c r="R139" s="1053"/>
      <c r="S139" s="1126" t="s">
        <v>24141</v>
      </c>
    </row>
    <row r="140" hidden="1">
      <c r="A140" s="1046" t="s">
        <v>2896</v>
      </c>
      <c r="B140" s="1125" t="s">
        <v>24462</v>
      </c>
      <c r="C140" s="1125" t="s">
        <v>5474</v>
      </c>
      <c r="D140" s="1125" t="s">
        <v>45</v>
      </c>
      <c r="E140" s="1047" t="s">
        <v>11</v>
      </c>
      <c r="F140" s="1048" t="s">
        <v>23992</v>
      </c>
      <c r="G140" s="1047" t="s">
        <v>21971</v>
      </c>
      <c r="H140" s="1047" t="s">
        <v>22656</v>
      </c>
      <c r="I140" s="1048" t="s">
        <v>19902</v>
      </c>
      <c r="J140" s="988" t="s">
        <v>24463</v>
      </c>
      <c r="K140" s="1122" t="s">
        <v>24480</v>
      </c>
      <c r="L140" s="988" t="s">
        <v>24481</v>
      </c>
      <c r="M140" s="988" t="s">
        <v>24482</v>
      </c>
      <c r="N140" s="1060" t="s">
        <v>20117</v>
      </c>
      <c r="O140" s="1060" t="s">
        <v>19908</v>
      </c>
      <c r="P140" s="1060" t="s">
        <v>95</v>
      </c>
      <c r="Q140" s="1052"/>
      <c r="R140" s="1053"/>
      <c r="S140" s="1124"/>
    </row>
    <row r="141" hidden="1">
      <c r="A141" s="1046" t="s">
        <v>2901</v>
      </c>
      <c r="B141" s="1125" t="s">
        <v>24483</v>
      </c>
      <c r="C141" s="1125" t="s">
        <v>5474</v>
      </c>
      <c r="D141" s="1125" t="s">
        <v>45</v>
      </c>
      <c r="E141" s="1047" t="s">
        <v>11</v>
      </c>
      <c r="F141" s="1048" t="s">
        <v>23992</v>
      </c>
      <c r="G141" s="1047" t="s">
        <v>21971</v>
      </c>
      <c r="H141" s="1047" t="s">
        <v>22656</v>
      </c>
      <c r="I141" s="1048" t="s">
        <v>19902</v>
      </c>
      <c r="J141" s="988" t="s">
        <v>24484</v>
      </c>
      <c r="K141" s="1122" t="s">
        <v>24485</v>
      </c>
      <c r="L141" s="988" t="s">
        <v>24486</v>
      </c>
      <c r="M141" s="988" t="s">
        <v>24487</v>
      </c>
      <c r="N141" s="1060" t="s">
        <v>20314</v>
      </c>
      <c r="O141" s="1060" t="s">
        <v>20054</v>
      </c>
      <c r="P141" s="1060" t="s">
        <v>95</v>
      </c>
      <c r="Q141" s="1052"/>
      <c r="R141" s="1053"/>
      <c r="S141" s="1126" t="s">
        <v>24488</v>
      </c>
    </row>
    <row r="142" hidden="1">
      <c r="A142" s="1046" t="s">
        <v>2905</v>
      </c>
      <c r="B142" s="1125" t="s">
        <v>24483</v>
      </c>
      <c r="C142" s="1125" t="s">
        <v>5474</v>
      </c>
      <c r="D142" s="1125" t="s">
        <v>45</v>
      </c>
      <c r="E142" s="1047" t="s">
        <v>11</v>
      </c>
      <c r="F142" s="1048" t="s">
        <v>23992</v>
      </c>
      <c r="G142" s="1047" t="s">
        <v>21971</v>
      </c>
      <c r="H142" s="1047" t="s">
        <v>22656</v>
      </c>
      <c r="I142" s="1048" t="s">
        <v>19902</v>
      </c>
      <c r="J142" s="988" t="s">
        <v>24489</v>
      </c>
      <c r="K142" s="1122" t="s">
        <v>24490</v>
      </c>
      <c r="L142" s="988" t="s">
        <v>24491</v>
      </c>
      <c r="M142" s="988" t="s">
        <v>24492</v>
      </c>
      <c r="N142" s="1060" t="s">
        <v>20314</v>
      </c>
      <c r="O142" s="1060" t="s">
        <v>20054</v>
      </c>
      <c r="P142" s="1060" t="s">
        <v>95</v>
      </c>
      <c r="Q142" s="1052"/>
      <c r="R142" s="1053"/>
      <c r="S142" s="1126" t="s">
        <v>24488</v>
      </c>
    </row>
    <row r="143" hidden="1">
      <c r="A143" s="1046" t="s">
        <v>2908</v>
      </c>
      <c r="B143" s="1125" t="s">
        <v>24483</v>
      </c>
      <c r="C143" s="1125" t="s">
        <v>5474</v>
      </c>
      <c r="D143" s="1125" t="s">
        <v>45</v>
      </c>
      <c r="E143" s="1047" t="s">
        <v>11</v>
      </c>
      <c r="F143" s="1048" t="s">
        <v>23992</v>
      </c>
      <c r="G143" s="1047" t="s">
        <v>21971</v>
      </c>
      <c r="H143" s="1047" t="s">
        <v>22656</v>
      </c>
      <c r="I143" s="1048" t="s">
        <v>19902</v>
      </c>
      <c r="J143" s="988" t="s">
        <v>24489</v>
      </c>
      <c r="K143" s="1122" t="s">
        <v>24493</v>
      </c>
      <c r="L143" s="988" t="s">
        <v>24494</v>
      </c>
      <c r="M143" s="988" t="s">
        <v>24495</v>
      </c>
      <c r="N143" s="1060" t="s">
        <v>20314</v>
      </c>
      <c r="O143" s="1060" t="s">
        <v>20054</v>
      </c>
      <c r="P143" s="1060" t="s">
        <v>95</v>
      </c>
      <c r="Q143" s="1052"/>
      <c r="R143" s="1053"/>
      <c r="S143" s="1126" t="s">
        <v>24488</v>
      </c>
    </row>
    <row r="144" hidden="1">
      <c r="A144" s="1046" t="s">
        <v>2913</v>
      </c>
      <c r="B144" s="1125" t="s">
        <v>24483</v>
      </c>
      <c r="C144" s="1125" t="s">
        <v>5474</v>
      </c>
      <c r="D144" s="1125" t="s">
        <v>45</v>
      </c>
      <c r="E144" s="1047" t="s">
        <v>11</v>
      </c>
      <c r="F144" s="1048" t="s">
        <v>23992</v>
      </c>
      <c r="G144" s="1047" t="s">
        <v>21971</v>
      </c>
      <c r="H144" s="1047" t="s">
        <v>22656</v>
      </c>
      <c r="I144" s="1048" t="s">
        <v>19902</v>
      </c>
      <c r="J144" s="988" t="s">
        <v>24489</v>
      </c>
      <c r="K144" s="1122" t="s">
        <v>24496</v>
      </c>
      <c r="L144" s="988" t="s">
        <v>24491</v>
      </c>
      <c r="M144" s="988" t="s">
        <v>24497</v>
      </c>
      <c r="N144" s="1060" t="s">
        <v>20314</v>
      </c>
      <c r="O144" s="1060" t="s">
        <v>20054</v>
      </c>
      <c r="P144" s="1060" t="s">
        <v>95</v>
      </c>
      <c r="Q144" s="1052"/>
      <c r="R144" s="1053"/>
      <c r="S144" s="1126" t="s">
        <v>24488</v>
      </c>
    </row>
    <row r="145" hidden="1">
      <c r="A145" s="1046" t="s">
        <v>2917</v>
      </c>
      <c r="B145" s="1125" t="s">
        <v>24483</v>
      </c>
      <c r="C145" s="1125" t="s">
        <v>5474</v>
      </c>
      <c r="D145" s="1125" t="s">
        <v>45</v>
      </c>
      <c r="E145" s="1047" t="s">
        <v>11</v>
      </c>
      <c r="F145" s="1048" t="s">
        <v>23992</v>
      </c>
      <c r="G145" s="1047" t="s">
        <v>21971</v>
      </c>
      <c r="H145" s="1047" t="s">
        <v>22656</v>
      </c>
      <c r="I145" s="1048" t="s">
        <v>19902</v>
      </c>
      <c r="J145" s="988" t="s">
        <v>24489</v>
      </c>
      <c r="K145" s="1122" t="s">
        <v>24498</v>
      </c>
      <c r="L145" s="988" t="s">
        <v>24499</v>
      </c>
      <c r="M145" s="988" t="s">
        <v>24500</v>
      </c>
      <c r="N145" s="1060" t="s">
        <v>20314</v>
      </c>
      <c r="O145" s="1060" t="s">
        <v>20054</v>
      </c>
      <c r="P145" s="1060" t="s">
        <v>95</v>
      </c>
      <c r="Q145" s="1052"/>
      <c r="R145" s="1053"/>
      <c r="S145" s="1126" t="s">
        <v>24488</v>
      </c>
    </row>
    <row r="146" hidden="1">
      <c r="A146" s="1046" t="s">
        <v>2922</v>
      </c>
      <c r="B146" s="1125" t="s">
        <v>24483</v>
      </c>
      <c r="C146" s="1125" t="s">
        <v>5474</v>
      </c>
      <c r="D146" s="1125" t="s">
        <v>45</v>
      </c>
      <c r="E146" s="1047" t="s">
        <v>11</v>
      </c>
      <c r="F146" s="1048" t="s">
        <v>23992</v>
      </c>
      <c r="G146" s="1047" t="s">
        <v>21971</v>
      </c>
      <c r="H146" s="1047" t="s">
        <v>22656</v>
      </c>
      <c r="I146" s="1048" t="s">
        <v>19902</v>
      </c>
      <c r="J146" s="988" t="s">
        <v>24489</v>
      </c>
      <c r="K146" s="1122" t="s">
        <v>24501</v>
      </c>
      <c r="L146" s="988" t="s">
        <v>24502</v>
      </c>
      <c r="M146" s="988" t="s">
        <v>24503</v>
      </c>
      <c r="N146" s="1060" t="s">
        <v>20314</v>
      </c>
      <c r="O146" s="1060" t="s">
        <v>20054</v>
      </c>
      <c r="P146" s="1060" t="s">
        <v>95</v>
      </c>
      <c r="Q146" s="1052"/>
      <c r="R146" s="1053"/>
      <c r="S146" s="1126" t="s">
        <v>24488</v>
      </c>
    </row>
    <row r="147" hidden="1">
      <c r="A147" s="1046" t="s">
        <v>2927</v>
      </c>
      <c r="B147" s="1125" t="s">
        <v>24483</v>
      </c>
      <c r="C147" s="1125" t="s">
        <v>5474</v>
      </c>
      <c r="D147" s="1125" t="s">
        <v>45</v>
      </c>
      <c r="E147" s="1047" t="s">
        <v>11</v>
      </c>
      <c r="F147" s="1048" t="s">
        <v>23992</v>
      </c>
      <c r="G147" s="1047" t="s">
        <v>21971</v>
      </c>
      <c r="H147" s="1047" t="s">
        <v>22656</v>
      </c>
      <c r="I147" s="1048" t="s">
        <v>19902</v>
      </c>
      <c r="J147" s="988" t="s">
        <v>24489</v>
      </c>
      <c r="K147" s="1122" t="s">
        <v>24504</v>
      </c>
      <c r="L147" s="988" t="s">
        <v>24505</v>
      </c>
      <c r="M147" s="988" t="s">
        <v>24506</v>
      </c>
      <c r="N147" s="1060" t="s">
        <v>20314</v>
      </c>
      <c r="O147" s="1060" t="s">
        <v>20054</v>
      </c>
      <c r="P147" s="1060" t="s">
        <v>95</v>
      </c>
      <c r="Q147" s="1052"/>
      <c r="R147" s="1053"/>
      <c r="S147" s="1126" t="s">
        <v>24488</v>
      </c>
    </row>
    <row r="148" hidden="1">
      <c r="A148" s="1046" t="s">
        <v>2932</v>
      </c>
      <c r="B148" s="1125" t="s">
        <v>24483</v>
      </c>
      <c r="C148" s="1125" t="s">
        <v>5474</v>
      </c>
      <c r="D148" s="1125" t="s">
        <v>45</v>
      </c>
      <c r="E148" s="1047" t="s">
        <v>11</v>
      </c>
      <c r="F148" s="1048" t="s">
        <v>23992</v>
      </c>
      <c r="G148" s="1047" t="s">
        <v>21971</v>
      </c>
      <c r="H148" s="1047" t="s">
        <v>22656</v>
      </c>
      <c r="I148" s="1048" t="s">
        <v>19902</v>
      </c>
      <c r="J148" s="988" t="s">
        <v>24489</v>
      </c>
      <c r="K148" s="1122" t="s">
        <v>24507</v>
      </c>
      <c r="L148" s="988" t="s">
        <v>24508</v>
      </c>
      <c r="M148" s="988" t="s">
        <v>24509</v>
      </c>
      <c r="N148" s="1060" t="s">
        <v>20314</v>
      </c>
      <c r="O148" s="1060" t="s">
        <v>20054</v>
      </c>
      <c r="P148" s="1060" t="s">
        <v>95</v>
      </c>
      <c r="Q148" s="1052"/>
      <c r="R148" s="1053"/>
      <c r="S148" s="1126" t="s">
        <v>24488</v>
      </c>
    </row>
    <row r="149" hidden="1">
      <c r="A149" s="1046" t="s">
        <v>2937</v>
      </c>
      <c r="B149" s="1125" t="s">
        <v>24483</v>
      </c>
      <c r="C149" s="1125" t="s">
        <v>5474</v>
      </c>
      <c r="D149" s="1125" t="s">
        <v>45</v>
      </c>
      <c r="E149" s="1047" t="s">
        <v>11</v>
      </c>
      <c r="F149" s="1048" t="s">
        <v>23992</v>
      </c>
      <c r="G149" s="1047" t="s">
        <v>21971</v>
      </c>
      <c r="H149" s="1047" t="s">
        <v>22656</v>
      </c>
      <c r="I149" s="1048" t="s">
        <v>19902</v>
      </c>
      <c r="J149" s="988" t="s">
        <v>24489</v>
      </c>
      <c r="K149" s="1122" t="s">
        <v>24510</v>
      </c>
      <c r="L149" s="988" t="s">
        <v>24511</v>
      </c>
      <c r="M149" s="988" t="s">
        <v>24512</v>
      </c>
      <c r="N149" s="1060" t="s">
        <v>20314</v>
      </c>
      <c r="O149" s="1060" t="s">
        <v>20054</v>
      </c>
      <c r="P149" s="1060" t="s">
        <v>95</v>
      </c>
      <c r="Q149" s="1052"/>
      <c r="R149" s="1053"/>
      <c r="S149" s="1126" t="s">
        <v>24488</v>
      </c>
    </row>
    <row r="150" hidden="1">
      <c r="A150" s="1046" t="s">
        <v>2942</v>
      </c>
      <c r="B150" s="1125" t="s">
        <v>24483</v>
      </c>
      <c r="C150" s="1125" t="s">
        <v>5474</v>
      </c>
      <c r="D150" s="1125" t="s">
        <v>45</v>
      </c>
      <c r="E150" s="1047" t="s">
        <v>11</v>
      </c>
      <c r="F150" s="1048" t="s">
        <v>23992</v>
      </c>
      <c r="G150" s="1047" t="s">
        <v>21971</v>
      </c>
      <c r="H150" s="1047" t="s">
        <v>22656</v>
      </c>
      <c r="I150" s="1048" t="s">
        <v>19902</v>
      </c>
      <c r="J150" s="988" t="s">
        <v>24489</v>
      </c>
      <c r="K150" s="1122" t="s">
        <v>24513</v>
      </c>
      <c r="L150" s="988" t="s">
        <v>24514</v>
      </c>
      <c r="M150" s="988" t="s">
        <v>24515</v>
      </c>
      <c r="N150" s="1060" t="s">
        <v>20314</v>
      </c>
      <c r="O150" s="1060" t="s">
        <v>20054</v>
      </c>
      <c r="P150" s="1060" t="s">
        <v>95</v>
      </c>
      <c r="Q150" s="1052"/>
      <c r="R150" s="1053"/>
      <c r="S150" s="1126" t="s">
        <v>24488</v>
      </c>
    </row>
    <row r="151" hidden="1">
      <c r="A151" s="1046" t="s">
        <v>2947</v>
      </c>
      <c r="B151" s="1125" t="s">
        <v>24483</v>
      </c>
      <c r="C151" s="1125" t="s">
        <v>5474</v>
      </c>
      <c r="D151" s="1125" t="s">
        <v>45</v>
      </c>
      <c r="E151" s="1047" t="s">
        <v>11</v>
      </c>
      <c r="F151" s="1048" t="s">
        <v>23992</v>
      </c>
      <c r="G151" s="1047" t="s">
        <v>21971</v>
      </c>
      <c r="H151" s="1047" t="s">
        <v>22656</v>
      </c>
      <c r="I151" s="1048" t="s">
        <v>19902</v>
      </c>
      <c r="J151" s="988" t="s">
        <v>24489</v>
      </c>
      <c r="K151" s="1122" t="s">
        <v>24516</v>
      </c>
      <c r="L151" s="988" t="s">
        <v>24514</v>
      </c>
      <c r="M151" s="988" t="s">
        <v>24517</v>
      </c>
      <c r="N151" s="1060" t="s">
        <v>20314</v>
      </c>
      <c r="O151" s="1060" t="s">
        <v>20054</v>
      </c>
      <c r="P151" s="1060" t="s">
        <v>95</v>
      </c>
      <c r="Q151" s="1052"/>
      <c r="R151" s="1053"/>
      <c r="S151" s="1126" t="s">
        <v>24488</v>
      </c>
    </row>
    <row r="152" hidden="1">
      <c r="A152" s="1046" t="s">
        <v>2951</v>
      </c>
      <c r="B152" s="1125" t="s">
        <v>24483</v>
      </c>
      <c r="C152" s="1125" t="s">
        <v>5474</v>
      </c>
      <c r="D152" s="1125" t="s">
        <v>45</v>
      </c>
      <c r="E152" s="1047" t="s">
        <v>11</v>
      </c>
      <c r="F152" s="1048" t="s">
        <v>23992</v>
      </c>
      <c r="G152" s="1047" t="s">
        <v>21971</v>
      </c>
      <c r="H152" s="1047" t="s">
        <v>22656</v>
      </c>
      <c r="I152" s="1048" t="s">
        <v>19902</v>
      </c>
      <c r="J152" s="988" t="s">
        <v>24489</v>
      </c>
      <c r="K152" s="1122" t="s">
        <v>24518</v>
      </c>
      <c r="L152" s="988" t="s">
        <v>24519</v>
      </c>
      <c r="M152" s="988" t="s">
        <v>24520</v>
      </c>
      <c r="N152" s="1060" t="s">
        <v>20314</v>
      </c>
      <c r="O152" s="1060" t="s">
        <v>20054</v>
      </c>
      <c r="P152" s="1060" t="s">
        <v>95</v>
      </c>
      <c r="Q152" s="1052"/>
      <c r="R152" s="1053"/>
      <c r="S152" s="1126" t="s">
        <v>24488</v>
      </c>
    </row>
    <row r="153" hidden="1">
      <c r="A153" s="1046" t="s">
        <v>2955</v>
      </c>
      <c r="B153" s="1125" t="s">
        <v>24483</v>
      </c>
      <c r="C153" s="1125" t="s">
        <v>5474</v>
      </c>
      <c r="D153" s="1125" t="s">
        <v>45</v>
      </c>
      <c r="E153" s="1047" t="s">
        <v>11</v>
      </c>
      <c r="F153" s="1048" t="s">
        <v>23992</v>
      </c>
      <c r="G153" s="1047" t="s">
        <v>21971</v>
      </c>
      <c r="H153" s="1047" t="s">
        <v>22656</v>
      </c>
      <c r="I153" s="1048" t="s">
        <v>19902</v>
      </c>
      <c r="J153" s="988" t="s">
        <v>24489</v>
      </c>
      <c r="K153" s="1122" t="s">
        <v>24521</v>
      </c>
      <c r="L153" s="988" t="s">
        <v>24519</v>
      </c>
      <c r="M153" s="988" t="s">
        <v>24522</v>
      </c>
      <c r="N153" s="1060" t="s">
        <v>20314</v>
      </c>
      <c r="O153" s="1060" t="s">
        <v>20054</v>
      </c>
      <c r="P153" s="1060" t="s">
        <v>95</v>
      </c>
      <c r="Q153" s="1052"/>
      <c r="R153" s="1053"/>
      <c r="S153" s="1126" t="s">
        <v>24488</v>
      </c>
    </row>
    <row r="154" hidden="1">
      <c r="A154" s="1046" t="s">
        <v>2959</v>
      </c>
      <c r="B154" s="1125" t="s">
        <v>24483</v>
      </c>
      <c r="C154" s="1125" t="s">
        <v>5474</v>
      </c>
      <c r="D154" s="1125" t="s">
        <v>45</v>
      </c>
      <c r="E154" s="1047" t="s">
        <v>11</v>
      </c>
      <c r="F154" s="1048" t="s">
        <v>23992</v>
      </c>
      <c r="G154" s="1047" t="s">
        <v>21971</v>
      </c>
      <c r="H154" s="1047" t="s">
        <v>22656</v>
      </c>
      <c r="I154" s="1048" t="s">
        <v>19902</v>
      </c>
      <c r="J154" s="988" t="s">
        <v>24489</v>
      </c>
      <c r="K154" s="1122" t="s">
        <v>24523</v>
      </c>
      <c r="L154" s="988" t="s">
        <v>24524</v>
      </c>
      <c r="M154" s="988" t="s">
        <v>24525</v>
      </c>
      <c r="N154" s="1060" t="s">
        <v>20314</v>
      </c>
      <c r="O154" s="1060" t="s">
        <v>20054</v>
      </c>
      <c r="P154" s="1060" t="s">
        <v>95</v>
      </c>
      <c r="Q154" s="1052"/>
      <c r="R154" s="1053"/>
      <c r="S154" s="1126" t="s">
        <v>24488</v>
      </c>
    </row>
    <row r="155" hidden="1">
      <c r="A155" s="1046" t="s">
        <v>2963</v>
      </c>
      <c r="B155" s="1125" t="s">
        <v>24483</v>
      </c>
      <c r="C155" s="1125" t="s">
        <v>5474</v>
      </c>
      <c r="D155" s="1125" t="s">
        <v>45</v>
      </c>
      <c r="E155" s="1047" t="s">
        <v>11</v>
      </c>
      <c r="F155" s="1048" t="s">
        <v>23992</v>
      </c>
      <c r="G155" s="1047" t="s">
        <v>21971</v>
      </c>
      <c r="H155" s="1047" t="s">
        <v>22656</v>
      </c>
      <c r="I155" s="1048" t="s">
        <v>19902</v>
      </c>
      <c r="J155" s="988" t="s">
        <v>24489</v>
      </c>
      <c r="K155" s="1122" t="s">
        <v>24526</v>
      </c>
      <c r="L155" s="988" t="s">
        <v>24527</v>
      </c>
      <c r="M155" s="988" t="s">
        <v>24528</v>
      </c>
      <c r="N155" s="1060" t="s">
        <v>20314</v>
      </c>
      <c r="O155" s="1060" t="s">
        <v>20054</v>
      </c>
      <c r="P155" s="1060" t="s">
        <v>95</v>
      </c>
      <c r="Q155" s="1052"/>
      <c r="R155" s="1053"/>
      <c r="S155" s="1126" t="s">
        <v>24488</v>
      </c>
    </row>
    <row r="156" hidden="1">
      <c r="A156" s="1046" t="s">
        <v>2967</v>
      </c>
      <c r="B156" s="1125" t="s">
        <v>24483</v>
      </c>
      <c r="C156" s="1125" t="s">
        <v>5474</v>
      </c>
      <c r="D156" s="1125" t="s">
        <v>45</v>
      </c>
      <c r="E156" s="1047" t="s">
        <v>11</v>
      </c>
      <c r="F156" s="1048" t="s">
        <v>23992</v>
      </c>
      <c r="G156" s="1047" t="s">
        <v>21971</v>
      </c>
      <c r="H156" s="1047" t="s">
        <v>22656</v>
      </c>
      <c r="I156" s="1048" t="s">
        <v>19902</v>
      </c>
      <c r="J156" s="988" t="s">
        <v>24489</v>
      </c>
      <c r="K156" s="1122" t="s">
        <v>24529</v>
      </c>
      <c r="L156" s="988" t="s">
        <v>24530</v>
      </c>
      <c r="M156" s="988" t="s">
        <v>24531</v>
      </c>
      <c r="N156" s="1060" t="s">
        <v>20314</v>
      </c>
      <c r="O156" s="1060" t="s">
        <v>20054</v>
      </c>
      <c r="P156" s="1060" t="s">
        <v>95</v>
      </c>
      <c r="Q156" s="1052"/>
      <c r="R156" s="1053"/>
      <c r="S156" s="1126" t="s">
        <v>24532</v>
      </c>
    </row>
    <row r="157" hidden="1">
      <c r="A157" s="1046" t="s">
        <v>2972</v>
      </c>
      <c r="B157" s="1125" t="s">
        <v>24533</v>
      </c>
      <c r="C157" s="1125" t="s">
        <v>5474</v>
      </c>
      <c r="D157" s="1125" t="s">
        <v>45</v>
      </c>
      <c r="E157" s="1047" t="s">
        <v>11</v>
      </c>
      <c r="F157" s="1048" t="s">
        <v>23992</v>
      </c>
      <c r="G157" s="1047" t="s">
        <v>21971</v>
      </c>
      <c r="H157" s="1047" t="s">
        <v>22802</v>
      </c>
      <c r="I157" s="1048" t="s">
        <v>19902</v>
      </c>
      <c r="J157" s="988" t="s">
        <v>24534</v>
      </c>
      <c r="K157" s="1122" t="s">
        <v>24535</v>
      </c>
      <c r="L157" s="988" t="s">
        <v>24536</v>
      </c>
      <c r="M157" s="988" t="s">
        <v>24537</v>
      </c>
      <c r="N157" s="1060" t="s">
        <v>20117</v>
      </c>
      <c r="O157" s="1060" t="s">
        <v>19908</v>
      </c>
      <c r="P157" s="1060" t="s">
        <v>95</v>
      </c>
      <c r="Q157" s="1052"/>
      <c r="R157" s="1053"/>
      <c r="S157" s="1124"/>
    </row>
    <row r="158" hidden="1">
      <c r="A158" s="1046" t="s">
        <v>2976</v>
      </c>
      <c r="B158" s="1125" t="s">
        <v>24533</v>
      </c>
      <c r="C158" s="1125" t="s">
        <v>5474</v>
      </c>
      <c r="D158" s="1125" t="s">
        <v>45</v>
      </c>
      <c r="E158" s="1047" t="s">
        <v>11</v>
      </c>
      <c r="F158" s="1048" t="s">
        <v>23992</v>
      </c>
      <c r="G158" s="1047" t="s">
        <v>21971</v>
      </c>
      <c r="H158" s="1047" t="s">
        <v>22802</v>
      </c>
      <c r="I158" s="1048" t="s">
        <v>19902</v>
      </c>
      <c r="J158" s="988" t="s">
        <v>24534</v>
      </c>
      <c r="K158" s="1122" t="s">
        <v>24538</v>
      </c>
      <c r="L158" s="988" t="s">
        <v>24539</v>
      </c>
      <c r="M158" s="988" t="s">
        <v>24540</v>
      </c>
      <c r="N158" s="1060" t="s">
        <v>20117</v>
      </c>
      <c r="O158" s="1060" t="s">
        <v>19908</v>
      </c>
      <c r="P158" s="1060" t="s">
        <v>95</v>
      </c>
      <c r="Q158" s="1052"/>
      <c r="R158" s="1053"/>
      <c r="S158" s="1124"/>
    </row>
    <row r="159" hidden="1">
      <c r="A159" s="1046" t="s">
        <v>2981</v>
      </c>
      <c r="B159" s="1125" t="s">
        <v>24533</v>
      </c>
      <c r="C159" s="1125" t="s">
        <v>5474</v>
      </c>
      <c r="D159" s="1125" t="s">
        <v>45</v>
      </c>
      <c r="E159" s="1047" t="s">
        <v>11</v>
      </c>
      <c r="F159" s="1048" t="s">
        <v>23992</v>
      </c>
      <c r="G159" s="1047" t="s">
        <v>21971</v>
      </c>
      <c r="H159" s="1047" t="s">
        <v>22802</v>
      </c>
      <c r="I159" s="1048" t="s">
        <v>19902</v>
      </c>
      <c r="J159" s="988" t="s">
        <v>24534</v>
      </c>
      <c r="K159" s="1122" t="s">
        <v>24541</v>
      </c>
      <c r="L159" s="988" t="s">
        <v>24542</v>
      </c>
      <c r="M159" s="988" t="s">
        <v>24543</v>
      </c>
      <c r="N159" s="1060" t="s">
        <v>20117</v>
      </c>
      <c r="O159" s="1060" t="s">
        <v>19908</v>
      </c>
      <c r="P159" s="1060" t="s">
        <v>95</v>
      </c>
      <c r="Q159" s="1052"/>
      <c r="R159" s="1053"/>
      <c r="S159" s="1124"/>
    </row>
    <row r="160" hidden="1">
      <c r="A160" s="1046" t="s">
        <v>2985</v>
      </c>
      <c r="B160" s="1131" t="s">
        <v>24544</v>
      </c>
      <c r="C160" s="1132" t="s">
        <v>8557</v>
      </c>
      <c r="D160" s="1125" t="s">
        <v>45</v>
      </c>
      <c r="E160" s="1047" t="s">
        <v>11</v>
      </c>
      <c r="F160" s="1048" t="s">
        <v>23992</v>
      </c>
      <c r="G160" s="1047" t="s">
        <v>21971</v>
      </c>
      <c r="H160" s="1047" t="s">
        <v>22656</v>
      </c>
      <c r="I160" s="1048" t="s">
        <v>19902</v>
      </c>
      <c r="J160" s="988" t="s">
        <v>24545</v>
      </c>
      <c r="K160" s="1122" t="s">
        <v>24546</v>
      </c>
      <c r="L160" s="988" t="s">
        <v>24547</v>
      </c>
      <c r="M160" s="988" t="s">
        <v>24548</v>
      </c>
      <c r="N160" s="1060" t="s">
        <v>20314</v>
      </c>
      <c r="O160" s="1060" t="s">
        <v>20054</v>
      </c>
      <c r="P160" s="1060" t="s">
        <v>95</v>
      </c>
      <c r="Q160" s="1052"/>
      <c r="R160" s="1053"/>
      <c r="S160" s="1126" t="s">
        <v>24296</v>
      </c>
    </row>
    <row r="161" hidden="1">
      <c r="A161" s="1046" t="s">
        <v>2990</v>
      </c>
      <c r="B161" s="1132" t="s">
        <v>24544</v>
      </c>
      <c r="C161" s="1132" t="s">
        <v>8557</v>
      </c>
      <c r="D161" s="1125" t="s">
        <v>45</v>
      </c>
      <c r="E161" s="1047" t="s">
        <v>11</v>
      </c>
      <c r="F161" s="1048" t="s">
        <v>23992</v>
      </c>
      <c r="G161" s="1047" t="s">
        <v>21971</v>
      </c>
      <c r="H161" s="1047" t="s">
        <v>22656</v>
      </c>
      <c r="I161" s="1048" t="s">
        <v>19902</v>
      </c>
      <c r="J161" s="988" t="s">
        <v>24545</v>
      </c>
      <c r="K161" s="1122" t="s">
        <v>24549</v>
      </c>
      <c r="L161" s="988" t="s">
        <v>24550</v>
      </c>
      <c r="M161" s="988" t="s">
        <v>24551</v>
      </c>
      <c r="N161" s="1060" t="s">
        <v>20314</v>
      </c>
      <c r="O161" s="1060" t="s">
        <v>20054</v>
      </c>
      <c r="P161" s="1060" t="s">
        <v>95</v>
      </c>
      <c r="Q161" s="1052"/>
      <c r="R161" s="1053"/>
      <c r="S161" s="1126" t="s">
        <v>24296</v>
      </c>
    </row>
    <row r="162" hidden="1">
      <c r="A162" s="1046" t="s">
        <v>2994</v>
      </c>
      <c r="B162" s="1132" t="s">
        <v>24544</v>
      </c>
      <c r="C162" s="1132" t="s">
        <v>8557</v>
      </c>
      <c r="D162" s="1125" t="s">
        <v>45</v>
      </c>
      <c r="E162" s="1047" t="s">
        <v>11</v>
      </c>
      <c r="F162" s="1048" t="s">
        <v>23992</v>
      </c>
      <c r="G162" s="1047" t="s">
        <v>21971</v>
      </c>
      <c r="H162" s="1047" t="s">
        <v>22656</v>
      </c>
      <c r="I162" s="1048" t="s">
        <v>19902</v>
      </c>
      <c r="J162" s="988" t="s">
        <v>24545</v>
      </c>
      <c r="K162" s="1122" t="s">
        <v>24552</v>
      </c>
      <c r="L162" s="988" t="s">
        <v>24550</v>
      </c>
      <c r="M162" s="988" t="s">
        <v>24553</v>
      </c>
      <c r="N162" s="1060" t="s">
        <v>20117</v>
      </c>
      <c r="O162" s="1060" t="s">
        <v>19908</v>
      </c>
      <c r="P162" s="1060" t="s">
        <v>95</v>
      </c>
      <c r="Q162" s="1052"/>
      <c r="R162" s="1053"/>
      <c r="S162" s="1124"/>
    </row>
    <row r="163" hidden="1">
      <c r="A163" s="1046" t="s">
        <v>2999</v>
      </c>
      <c r="B163" s="1132" t="s">
        <v>24544</v>
      </c>
      <c r="C163" s="1132" t="s">
        <v>8557</v>
      </c>
      <c r="D163" s="1125" t="s">
        <v>45</v>
      </c>
      <c r="E163" s="1047" t="s">
        <v>11</v>
      </c>
      <c r="F163" s="1048" t="s">
        <v>23992</v>
      </c>
      <c r="G163" s="1047" t="s">
        <v>21971</v>
      </c>
      <c r="H163" s="1047" t="s">
        <v>22656</v>
      </c>
      <c r="I163" s="1048" t="s">
        <v>19902</v>
      </c>
      <c r="J163" s="988" t="s">
        <v>24545</v>
      </c>
      <c r="K163" s="1122" t="s">
        <v>24554</v>
      </c>
      <c r="L163" s="988" t="s">
        <v>24555</v>
      </c>
      <c r="M163" s="988" t="s">
        <v>24556</v>
      </c>
      <c r="N163" s="1060" t="s">
        <v>20117</v>
      </c>
      <c r="O163" s="1060" t="s">
        <v>19908</v>
      </c>
      <c r="P163" s="1060" t="s">
        <v>95</v>
      </c>
      <c r="Q163" s="1052"/>
      <c r="R163" s="1053"/>
      <c r="S163" s="1124"/>
    </row>
    <row r="164" hidden="1">
      <c r="A164" s="1046" t="s">
        <v>3003</v>
      </c>
      <c r="B164" s="1132" t="s">
        <v>24544</v>
      </c>
      <c r="C164" s="1132" t="s">
        <v>8557</v>
      </c>
      <c r="D164" s="1125" t="s">
        <v>45</v>
      </c>
      <c r="E164" s="1047" t="s">
        <v>11</v>
      </c>
      <c r="F164" s="1048" t="s">
        <v>23992</v>
      </c>
      <c r="G164" s="1047" t="s">
        <v>21971</v>
      </c>
      <c r="H164" s="1047" t="s">
        <v>22656</v>
      </c>
      <c r="I164" s="1048" t="s">
        <v>19902</v>
      </c>
      <c r="J164" s="988" t="s">
        <v>24545</v>
      </c>
      <c r="K164" s="1122" t="s">
        <v>24557</v>
      </c>
      <c r="L164" s="988" t="s">
        <v>24558</v>
      </c>
      <c r="M164" s="988" t="s">
        <v>24559</v>
      </c>
      <c r="N164" s="1060" t="s">
        <v>20117</v>
      </c>
      <c r="O164" s="1060" t="s">
        <v>19908</v>
      </c>
      <c r="P164" s="1060" t="s">
        <v>95</v>
      </c>
      <c r="Q164" s="1052"/>
      <c r="R164" s="1053"/>
      <c r="S164" s="1124"/>
    </row>
    <row r="165" hidden="1">
      <c r="A165" s="1046" t="s">
        <v>3008</v>
      </c>
      <c r="B165" s="1132" t="s">
        <v>24544</v>
      </c>
      <c r="C165" s="1132" t="s">
        <v>8557</v>
      </c>
      <c r="D165" s="1125" t="s">
        <v>45</v>
      </c>
      <c r="E165" s="1047" t="s">
        <v>11</v>
      </c>
      <c r="F165" s="1048" t="s">
        <v>23992</v>
      </c>
      <c r="G165" s="1047" t="s">
        <v>21971</v>
      </c>
      <c r="H165" s="1047" t="s">
        <v>22656</v>
      </c>
      <c r="I165" s="1048" t="s">
        <v>19902</v>
      </c>
      <c r="J165" s="988" t="s">
        <v>24545</v>
      </c>
      <c r="K165" s="1122" t="s">
        <v>24560</v>
      </c>
      <c r="L165" s="988" t="s">
        <v>24561</v>
      </c>
      <c r="M165" s="988" t="s">
        <v>24562</v>
      </c>
      <c r="N165" s="1060" t="s">
        <v>20535</v>
      </c>
      <c r="O165" s="1060" t="s">
        <v>398</v>
      </c>
      <c r="P165" s="1060" t="s">
        <v>95</v>
      </c>
      <c r="Q165" s="1052"/>
      <c r="R165" s="1053"/>
      <c r="S165" s="1126" t="s">
        <v>24563</v>
      </c>
    </row>
    <row r="166" hidden="1">
      <c r="A166" s="1046" t="s">
        <v>3013</v>
      </c>
      <c r="B166" s="1132" t="s">
        <v>24544</v>
      </c>
      <c r="C166" s="1132" t="s">
        <v>8557</v>
      </c>
      <c r="D166" s="1125" t="s">
        <v>45</v>
      </c>
      <c r="E166" s="1047" t="s">
        <v>11</v>
      </c>
      <c r="F166" s="1048" t="s">
        <v>23992</v>
      </c>
      <c r="G166" s="1047" t="s">
        <v>21971</v>
      </c>
      <c r="H166" s="1047" t="s">
        <v>22656</v>
      </c>
      <c r="I166" s="1048" t="s">
        <v>19902</v>
      </c>
      <c r="J166" s="988" t="s">
        <v>24545</v>
      </c>
      <c r="K166" s="1122" t="s">
        <v>24564</v>
      </c>
      <c r="L166" s="988" t="s">
        <v>24565</v>
      </c>
      <c r="M166" s="988" t="s">
        <v>24566</v>
      </c>
      <c r="N166" s="1060" t="s">
        <v>20535</v>
      </c>
      <c r="O166" s="1060" t="s">
        <v>20054</v>
      </c>
      <c r="P166" s="1060" t="s">
        <v>95</v>
      </c>
      <c r="Q166" s="1052"/>
      <c r="R166" s="1053"/>
      <c r="S166" s="1133" t="s">
        <v>24240</v>
      </c>
    </row>
    <row r="167" hidden="1">
      <c r="A167" s="1046" t="s">
        <v>3018</v>
      </c>
      <c r="B167" s="1131" t="s">
        <v>24567</v>
      </c>
      <c r="C167" s="1132" t="s">
        <v>20765</v>
      </c>
      <c r="D167" s="1132" t="s">
        <v>45</v>
      </c>
      <c r="E167" s="1047" t="s">
        <v>11</v>
      </c>
      <c r="F167" s="1048" t="s">
        <v>23992</v>
      </c>
      <c r="G167" s="1047" t="s">
        <v>21971</v>
      </c>
      <c r="H167" s="1047" t="s">
        <v>22211</v>
      </c>
      <c r="I167" s="1048" t="s">
        <v>19902</v>
      </c>
      <c r="J167" s="988" t="s">
        <v>24568</v>
      </c>
      <c r="K167" s="1122" t="s">
        <v>24569</v>
      </c>
      <c r="L167" s="988" t="s">
        <v>24570</v>
      </c>
      <c r="M167" s="988" t="s">
        <v>24571</v>
      </c>
      <c r="N167" s="1060" t="s">
        <v>20535</v>
      </c>
      <c r="O167" s="1060" t="s">
        <v>398</v>
      </c>
      <c r="P167" s="1060" t="s">
        <v>95</v>
      </c>
      <c r="Q167" s="1052"/>
      <c r="R167" s="1053"/>
      <c r="S167" s="1126" t="s">
        <v>24572</v>
      </c>
    </row>
    <row r="168" hidden="1">
      <c r="A168" s="1046" t="s">
        <v>3022</v>
      </c>
      <c r="B168" s="1131" t="s">
        <v>24573</v>
      </c>
      <c r="C168" s="1132" t="s">
        <v>20765</v>
      </c>
      <c r="D168" s="1132" t="s">
        <v>45</v>
      </c>
      <c r="E168" s="1047" t="s">
        <v>11</v>
      </c>
      <c r="F168" s="1048" t="s">
        <v>23992</v>
      </c>
      <c r="G168" s="1047" t="s">
        <v>21971</v>
      </c>
      <c r="H168" s="1047" t="s">
        <v>22802</v>
      </c>
      <c r="I168" s="1048" t="s">
        <v>19902</v>
      </c>
      <c r="J168" s="988" t="s">
        <v>24574</v>
      </c>
      <c r="K168" s="1122" t="s">
        <v>24575</v>
      </c>
      <c r="L168" s="988" t="s">
        <v>24576</v>
      </c>
      <c r="M168" s="988" t="s">
        <v>24577</v>
      </c>
      <c r="N168" s="1060" t="s">
        <v>20535</v>
      </c>
      <c r="O168" s="1060" t="s">
        <v>398</v>
      </c>
      <c r="P168" s="1060" t="s">
        <v>95</v>
      </c>
      <c r="Q168" s="1052"/>
      <c r="R168" s="1053"/>
      <c r="S168" s="1126" t="s">
        <v>24578</v>
      </c>
    </row>
    <row r="169" hidden="1">
      <c r="A169" s="1046" t="s">
        <v>3026</v>
      </c>
      <c r="B169" s="1132" t="s">
        <v>24573</v>
      </c>
      <c r="C169" s="1132" t="s">
        <v>20765</v>
      </c>
      <c r="D169" s="1132" t="s">
        <v>45</v>
      </c>
      <c r="E169" s="1047" t="s">
        <v>11</v>
      </c>
      <c r="F169" s="1048" t="s">
        <v>23992</v>
      </c>
      <c r="G169" s="1047" t="s">
        <v>21971</v>
      </c>
      <c r="H169" s="1047" t="s">
        <v>22802</v>
      </c>
      <c r="I169" s="1048" t="s">
        <v>19902</v>
      </c>
      <c r="J169" s="988" t="s">
        <v>24574</v>
      </c>
      <c r="K169" s="1122" t="s">
        <v>24579</v>
      </c>
      <c r="L169" s="988" t="s">
        <v>24576</v>
      </c>
      <c r="M169" s="988" t="s">
        <v>24580</v>
      </c>
      <c r="N169" s="1060" t="s">
        <v>20535</v>
      </c>
      <c r="O169" s="1060" t="s">
        <v>398</v>
      </c>
      <c r="P169" s="1060" t="s">
        <v>95</v>
      </c>
      <c r="Q169" s="1052"/>
      <c r="R169" s="1053"/>
      <c r="S169" s="1126" t="s">
        <v>24578</v>
      </c>
    </row>
    <row r="170" hidden="1">
      <c r="A170" s="1046" t="s">
        <v>3030</v>
      </c>
      <c r="B170" s="1120" t="s">
        <v>24581</v>
      </c>
      <c r="C170" s="1120" t="s">
        <v>20851</v>
      </c>
      <c r="D170" s="1120" t="s">
        <v>45</v>
      </c>
      <c r="E170" s="1047" t="s">
        <v>11</v>
      </c>
      <c r="F170" s="1048" t="s">
        <v>23992</v>
      </c>
      <c r="G170" s="1047" t="s">
        <v>21971</v>
      </c>
      <c r="H170" s="1047" t="s">
        <v>22802</v>
      </c>
      <c r="I170" s="1048" t="s">
        <v>19902</v>
      </c>
      <c r="J170" s="1134" t="s">
        <v>24582</v>
      </c>
      <c r="K170" s="1122" t="s">
        <v>24583</v>
      </c>
      <c r="L170" s="1121" t="s">
        <v>24584</v>
      </c>
      <c r="M170" s="1121" t="s">
        <v>24585</v>
      </c>
      <c r="N170" s="1060" t="s">
        <v>20314</v>
      </c>
      <c r="O170" s="1060" t="s">
        <v>20054</v>
      </c>
      <c r="P170" s="1060" t="s">
        <v>95</v>
      </c>
      <c r="Q170" s="1052"/>
      <c r="R170" s="1053"/>
      <c r="S170" s="1126" t="s">
        <v>24084</v>
      </c>
    </row>
    <row r="171" hidden="1">
      <c r="A171" s="1046" t="s">
        <v>3034</v>
      </c>
      <c r="B171" s="1135" t="s">
        <v>24586</v>
      </c>
      <c r="C171" s="1120" t="s">
        <v>20851</v>
      </c>
      <c r="D171" s="1120" t="s">
        <v>45</v>
      </c>
      <c r="E171" s="1047" t="s">
        <v>11</v>
      </c>
      <c r="F171" s="1048" t="s">
        <v>23992</v>
      </c>
      <c r="G171" s="1047" t="s">
        <v>21971</v>
      </c>
      <c r="H171" s="1047" t="s">
        <v>22802</v>
      </c>
      <c r="I171" s="1048" t="s">
        <v>19902</v>
      </c>
      <c r="J171" s="1121" t="s">
        <v>24587</v>
      </c>
      <c r="K171" s="1122" t="s">
        <v>24588</v>
      </c>
      <c r="L171" s="1121" t="s">
        <v>24589</v>
      </c>
      <c r="M171" s="1121" t="s">
        <v>24590</v>
      </c>
      <c r="N171" s="1060" t="s">
        <v>20535</v>
      </c>
      <c r="O171" s="1060" t="s">
        <v>398</v>
      </c>
      <c r="P171" s="1060" t="s">
        <v>95</v>
      </c>
      <c r="Q171" s="1052"/>
      <c r="R171" s="1053"/>
      <c r="S171" s="1126" t="s">
        <v>24578</v>
      </c>
    </row>
    <row r="172" hidden="1">
      <c r="A172" s="1046" t="s">
        <v>3038</v>
      </c>
      <c r="B172" s="1120" t="s">
        <v>24586</v>
      </c>
      <c r="C172" s="1120" t="s">
        <v>20851</v>
      </c>
      <c r="D172" s="1120" t="s">
        <v>45</v>
      </c>
      <c r="E172" s="1047" t="s">
        <v>11</v>
      </c>
      <c r="F172" s="1048" t="s">
        <v>23992</v>
      </c>
      <c r="G172" s="1047" t="s">
        <v>21971</v>
      </c>
      <c r="H172" s="1047" t="s">
        <v>22802</v>
      </c>
      <c r="I172" s="1048" t="s">
        <v>19902</v>
      </c>
      <c r="J172" s="1121" t="s">
        <v>24587</v>
      </c>
      <c r="K172" s="1122" t="s">
        <v>24591</v>
      </c>
      <c r="L172" s="1121" t="s">
        <v>24592</v>
      </c>
      <c r="M172" s="1121" t="s">
        <v>24593</v>
      </c>
      <c r="N172" s="1060" t="s">
        <v>20535</v>
      </c>
      <c r="O172" s="1060" t="s">
        <v>398</v>
      </c>
      <c r="P172" s="1060" t="s">
        <v>95</v>
      </c>
      <c r="Q172" s="1052"/>
      <c r="R172" s="1053"/>
      <c r="S172" s="1126" t="s">
        <v>24578</v>
      </c>
    </row>
    <row r="173" hidden="1">
      <c r="A173" s="1046" t="s">
        <v>3043</v>
      </c>
      <c r="B173" s="1120" t="s">
        <v>24586</v>
      </c>
      <c r="C173" s="1120" t="s">
        <v>20851</v>
      </c>
      <c r="D173" s="1120" t="s">
        <v>45</v>
      </c>
      <c r="E173" s="1047" t="s">
        <v>11</v>
      </c>
      <c r="F173" s="1048" t="s">
        <v>23992</v>
      </c>
      <c r="G173" s="1047" t="s">
        <v>21971</v>
      </c>
      <c r="H173" s="1047" t="s">
        <v>22802</v>
      </c>
      <c r="I173" s="1048" t="s">
        <v>19902</v>
      </c>
      <c r="J173" s="1121" t="s">
        <v>24587</v>
      </c>
      <c r="K173" s="1122" t="s">
        <v>24594</v>
      </c>
      <c r="L173" s="1121" t="s">
        <v>24595</v>
      </c>
      <c r="M173" s="1121" t="s">
        <v>24596</v>
      </c>
      <c r="N173" s="1060" t="s">
        <v>20535</v>
      </c>
      <c r="O173" s="1060" t="s">
        <v>398</v>
      </c>
      <c r="P173" s="1060" t="s">
        <v>95</v>
      </c>
      <c r="Q173" s="1052"/>
      <c r="R173" s="1053"/>
      <c r="S173" s="1126" t="s">
        <v>24578</v>
      </c>
    </row>
    <row r="174" hidden="1">
      <c r="A174" s="1046" t="s">
        <v>3048</v>
      </c>
      <c r="B174" s="1120" t="s">
        <v>24586</v>
      </c>
      <c r="C174" s="1120" t="s">
        <v>20851</v>
      </c>
      <c r="D174" s="1120" t="s">
        <v>45</v>
      </c>
      <c r="E174" s="1047" t="s">
        <v>11</v>
      </c>
      <c r="F174" s="1048" t="s">
        <v>23992</v>
      </c>
      <c r="G174" s="1047" t="s">
        <v>21971</v>
      </c>
      <c r="H174" s="1047" t="s">
        <v>22802</v>
      </c>
      <c r="I174" s="1048" t="s">
        <v>19902</v>
      </c>
      <c r="J174" s="1121" t="s">
        <v>24587</v>
      </c>
      <c r="K174" s="1122" t="s">
        <v>24597</v>
      </c>
      <c r="L174" s="1121" t="s">
        <v>24598</v>
      </c>
      <c r="M174" s="1121" t="s">
        <v>24599</v>
      </c>
      <c r="N174" s="1060" t="s">
        <v>20535</v>
      </c>
      <c r="O174" s="1060" t="s">
        <v>398</v>
      </c>
      <c r="P174" s="1060" t="s">
        <v>95</v>
      </c>
      <c r="Q174" s="1052"/>
      <c r="R174" s="1053"/>
      <c r="S174" s="1126" t="s">
        <v>24578</v>
      </c>
    </row>
    <row r="175" hidden="1">
      <c r="A175" s="1046" t="s">
        <v>3052</v>
      </c>
      <c r="B175" s="1135" t="s">
        <v>24600</v>
      </c>
      <c r="C175" s="1120" t="s">
        <v>20851</v>
      </c>
      <c r="D175" s="1120" t="s">
        <v>45</v>
      </c>
      <c r="E175" s="1047" t="s">
        <v>11</v>
      </c>
      <c r="F175" s="1048" t="s">
        <v>23992</v>
      </c>
      <c r="G175" s="1047" t="s">
        <v>21971</v>
      </c>
      <c r="H175" s="1047" t="s">
        <v>22802</v>
      </c>
      <c r="I175" s="1048" t="s">
        <v>19902</v>
      </c>
      <c r="J175" s="1134" t="s">
        <v>24582</v>
      </c>
      <c r="K175" s="1122" t="s">
        <v>24601</v>
      </c>
      <c r="L175" s="1121" t="s">
        <v>24602</v>
      </c>
      <c r="M175" s="1121" t="s">
        <v>24603</v>
      </c>
      <c r="N175" s="1060" t="s">
        <v>20535</v>
      </c>
      <c r="O175" s="1060" t="s">
        <v>20054</v>
      </c>
      <c r="P175" s="1060" t="s">
        <v>95</v>
      </c>
      <c r="Q175" s="1052"/>
      <c r="R175" s="1053"/>
      <c r="S175" s="1126" t="s">
        <v>24240</v>
      </c>
    </row>
    <row r="176" hidden="1">
      <c r="A176" s="1046" t="s">
        <v>3056</v>
      </c>
      <c r="B176" s="1135" t="s">
        <v>24586</v>
      </c>
      <c r="C176" s="1120" t="s">
        <v>20851</v>
      </c>
      <c r="D176" s="1120" t="s">
        <v>45</v>
      </c>
      <c r="E176" s="1047" t="s">
        <v>11</v>
      </c>
      <c r="F176" s="1048" t="s">
        <v>23992</v>
      </c>
      <c r="G176" s="1047" t="s">
        <v>21971</v>
      </c>
      <c r="H176" s="1047" t="s">
        <v>22802</v>
      </c>
      <c r="I176" s="1048" t="s">
        <v>19902</v>
      </c>
      <c r="J176" s="1121" t="s">
        <v>24587</v>
      </c>
      <c r="K176" s="1122" t="s">
        <v>24604</v>
      </c>
      <c r="L176" s="1121" t="s">
        <v>24589</v>
      </c>
      <c r="M176" s="1121" t="s">
        <v>24590</v>
      </c>
      <c r="N176" s="1060" t="s">
        <v>20535</v>
      </c>
      <c r="O176" s="1060" t="s">
        <v>398</v>
      </c>
      <c r="P176" s="1060" t="s">
        <v>95</v>
      </c>
      <c r="Q176" s="1052"/>
      <c r="R176" s="1053"/>
      <c r="S176" s="1126" t="s">
        <v>24578</v>
      </c>
    </row>
    <row r="177" hidden="1">
      <c r="A177" s="1046" t="s">
        <v>3061</v>
      </c>
      <c r="B177" s="1120" t="s">
        <v>24586</v>
      </c>
      <c r="C177" s="1120" t="s">
        <v>20851</v>
      </c>
      <c r="D177" s="1120" t="s">
        <v>45</v>
      </c>
      <c r="E177" s="1047" t="s">
        <v>11</v>
      </c>
      <c r="F177" s="1048" t="s">
        <v>23992</v>
      </c>
      <c r="G177" s="1047" t="s">
        <v>21971</v>
      </c>
      <c r="H177" s="1047" t="s">
        <v>22802</v>
      </c>
      <c r="I177" s="1048" t="s">
        <v>19902</v>
      </c>
      <c r="J177" s="1121" t="s">
        <v>24587</v>
      </c>
      <c r="K177" s="1122" t="s">
        <v>24605</v>
      </c>
      <c r="L177" s="1121" t="s">
        <v>24595</v>
      </c>
      <c r="M177" s="1121" t="s">
        <v>24596</v>
      </c>
      <c r="N177" s="1060" t="s">
        <v>20535</v>
      </c>
      <c r="O177" s="1060" t="s">
        <v>398</v>
      </c>
      <c r="P177" s="1060" t="s">
        <v>95</v>
      </c>
      <c r="Q177" s="1052"/>
      <c r="R177" s="1053"/>
      <c r="S177" s="1126" t="s">
        <v>24578</v>
      </c>
    </row>
    <row r="178" hidden="1">
      <c r="A178" s="1046" t="s">
        <v>3066</v>
      </c>
      <c r="B178" s="1120" t="s">
        <v>24586</v>
      </c>
      <c r="C178" s="1120" t="s">
        <v>20851</v>
      </c>
      <c r="D178" s="1120" t="s">
        <v>45</v>
      </c>
      <c r="E178" s="1047" t="s">
        <v>11</v>
      </c>
      <c r="F178" s="1048" t="s">
        <v>23992</v>
      </c>
      <c r="G178" s="1047" t="s">
        <v>21971</v>
      </c>
      <c r="H178" s="1047" t="s">
        <v>22802</v>
      </c>
      <c r="I178" s="1048" t="s">
        <v>19902</v>
      </c>
      <c r="J178" s="1121" t="s">
        <v>24587</v>
      </c>
      <c r="K178" s="1122" t="s">
        <v>24606</v>
      </c>
      <c r="L178" s="1121" t="s">
        <v>24592</v>
      </c>
      <c r="M178" s="1121" t="s">
        <v>24593</v>
      </c>
      <c r="N178" s="1060" t="s">
        <v>20117</v>
      </c>
      <c r="O178" s="1060" t="s">
        <v>19908</v>
      </c>
      <c r="P178" s="1060" t="s">
        <v>95</v>
      </c>
      <c r="Q178" s="1052"/>
      <c r="R178" s="1053"/>
      <c r="S178" s="1126" t="s">
        <v>24578</v>
      </c>
    </row>
    <row r="179" hidden="1">
      <c r="A179" s="1046" t="s">
        <v>3070</v>
      </c>
      <c r="B179" s="1136" t="s">
        <v>22646</v>
      </c>
      <c r="C179" s="979"/>
      <c r="D179" s="1132" t="s">
        <v>45</v>
      </c>
      <c r="E179" s="1047" t="s">
        <v>11</v>
      </c>
      <c r="F179" s="1048" t="s">
        <v>23992</v>
      </c>
      <c r="G179" s="1047" t="s">
        <v>21971</v>
      </c>
      <c r="H179" s="1047" t="s">
        <v>22452</v>
      </c>
      <c r="I179" s="1048" t="s">
        <v>19902</v>
      </c>
      <c r="J179" s="988" t="s">
        <v>22647</v>
      </c>
      <c r="K179" s="1122" t="s">
        <v>22652</v>
      </c>
      <c r="L179" s="988" t="s">
        <v>24607</v>
      </c>
      <c r="M179" s="988" t="s">
        <v>22654</v>
      </c>
      <c r="N179" s="1060" t="s">
        <v>20117</v>
      </c>
      <c r="O179" s="1060" t="s">
        <v>19908</v>
      </c>
      <c r="P179" s="1060" t="s">
        <v>95</v>
      </c>
      <c r="Q179" s="1052"/>
      <c r="R179" s="1053"/>
      <c r="S179" s="1124"/>
    </row>
    <row r="180" hidden="1">
      <c r="A180" s="1046" t="s">
        <v>3074</v>
      </c>
      <c r="B180" s="1137" t="s">
        <v>24608</v>
      </c>
      <c r="C180" s="979"/>
      <c r="D180" s="1132" t="s">
        <v>45</v>
      </c>
      <c r="E180" s="1093" t="s">
        <v>11</v>
      </c>
      <c r="F180" s="1048" t="s">
        <v>23992</v>
      </c>
      <c r="G180" s="1093" t="s">
        <v>14914</v>
      </c>
      <c r="H180" s="1047"/>
      <c r="I180" s="1048"/>
      <c r="J180" s="1138" t="s">
        <v>24609</v>
      </c>
      <c r="K180" s="1139" t="s">
        <v>24610</v>
      </c>
      <c r="L180" s="1139" t="s">
        <v>24611</v>
      </c>
      <c r="M180" s="1139" t="s">
        <v>24612</v>
      </c>
      <c r="N180" s="1060" t="s">
        <v>20535</v>
      </c>
      <c r="O180" s="1060" t="s">
        <v>398</v>
      </c>
      <c r="P180" s="1060" t="s">
        <v>95</v>
      </c>
      <c r="Q180" s="1052"/>
      <c r="R180" s="1140"/>
      <c r="S180" s="1124"/>
    </row>
    <row r="181" hidden="1">
      <c r="A181" s="1046" t="s">
        <v>3079</v>
      </c>
      <c r="B181" s="1137" t="s">
        <v>24608</v>
      </c>
      <c r="C181" s="1141" t="s">
        <v>5185</v>
      </c>
      <c r="D181" s="1132" t="s">
        <v>45</v>
      </c>
      <c r="E181" s="1093" t="s">
        <v>11</v>
      </c>
      <c r="F181" s="1048" t="s">
        <v>23992</v>
      </c>
      <c r="G181" s="1093" t="s">
        <v>14914</v>
      </c>
      <c r="H181" s="1047"/>
      <c r="I181" s="1048"/>
      <c r="J181" s="1133" t="s">
        <v>24609</v>
      </c>
      <c r="K181" s="988" t="s">
        <v>24610</v>
      </c>
      <c r="L181" s="988" t="s">
        <v>24611</v>
      </c>
      <c r="M181" s="988" t="s">
        <v>24613</v>
      </c>
      <c r="N181" s="1060" t="s">
        <v>20535</v>
      </c>
      <c r="O181" s="1060" t="s">
        <v>398</v>
      </c>
      <c r="P181" s="1060" t="s">
        <v>95</v>
      </c>
      <c r="Q181" s="1052"/>
      <c r="R181" s="1140"/>
      <c r="S181" s="1124"/>
    </row>
    <row r="182" hidden="1">
      <c r="A182" s="1046" t="s">
        <v>3084</v>
      </c>
      <c r="B182" s="1137" t="s">
        <v>24608</v>
      </c>
      <c r="C182" s="1141" t="s">
        <v>5185</v>
      </c>
      <c r="D182" s="1132" t="s">
        <v>45</v>
      </c>
      <c r="E182" s="1093" t="s">
        <v>11</v>
      </c>
      <c r="F182" s="1048" t="s">
        <v>23992</v>
      </c>
      <c r="G182" s="1093" t="s">
        <v>14914</v>
      </c>
      <c r="H182" s="1047"/>
      <c r="I182" s="1048"/>
      <c r="J182" s="1133" t="s">
        <v>24609</v>
      </c>
      <c r="K182" s="988" t="s">
        <v>24614</v>
      </c>
      <c r="L182" s="988" t="s">
        <v>24615</v>
      </c>
      <c r="M182" s="988" t="s">
        <v>24616</v>
      </c>
      <c r="N182" s="1060" t="s">
        <v>20535</v>
      </c>
      <c r="O182" s="1060" t="s">
        <v>398</v>
      </c>
      <c r="P182" s="1060" t="s">
        <v>95</v>
      </c>
      <c r="Q182" s="1052"/>
      <c r="R182" s="1140"/>
      <c r="S182" s="1124"/>
    </row>
    <row r="183" hidden="1">
      <c r="A183" s="1046" t="s">
        <v>3089</v>
      </c>
      <c r="B183" s="1137" t="s">
        <v>24608</v>
      </c>
      <c r="C183" s="1141" t="s">
        <v>5185</v>
      </c>
      <c r="D183" s="1132" t="s">
        <v>45</v>
      </c>
      <c r="E183" s="1093" t="s">
        <v>11</v>
      </c>
      <c r="F183" s="1048" t="s">
        <v>23992</v>
      </c>
      <c r="G183" s="1093" t="s">
        <v>14914</v>
      </c>
      <c r="H183" s="1047"/>
      <c r="I183" s="1048"/>
      <c r="J183" s="1133" t="s">
        <v>24617</v>
      </c>
      <c r="K183" s="988" t="s">
        <v>24618</v>
      </c>
      <c r="L183" s="988" t="s">
        <v>24619</v>
      </c>
      <c r="M183" s="988" t="s">
        <v>24620</v>
      </c>
      <c r="N183" s="1060" t="s">
        <v>20535</v>
      </c>
      <c r="O183" s="1060" t="s">
        <v>398</v>
      </c>
      <c r="P183" s="1060" t="s">
        <v>95</v>
      </c>
      <c r="Q183" s="1052"/>
      <c r="R183" s="1140"/>
      <c r="S183" s="1124"/>
    </row>
    <row r="184" hidden="1">
      <c r="A184" s="1046" t="s">
        <v>3094</v>
      </c>
      <c r="B184" s="1142" t="s">
        <v>24621</v>
      </c>
      <c r="C184" s="1141" t="s">
        <v>5185</v>
      </c>
      <c r="D184" s="1132" t="s">
        <v>45</v>
      </c>
      <c r="E184" s="1093" t="s">
        <v>11</v>
      </c>
      <c r="F184" s="1048" t="s">
        <v>23992</v>
      </c>
      <c r="G184" s="1093" t="s">
        <v>14914</v>
      </c>
      <c r="H184" s="1047"/>
      <c r="I184" s="1048"/>
      <c r="J184" s="1133" t="s">
        <v>24609</v>
      </c>
      <c r="K184" s="988" t="s">
        <v>24622</v>
      </c>
      <c r="L184" s="988" t="s">
        <v>24623</v>
      </c>
      <c r="M184" s="988" t="s">
        <v>24624</v>
      </c>
      <c r="N184" s="1060" t="s">
        <v>20535</v>
      </c>
      <c r="O184" s="1060" t="s">
        <v>398</v>
      </c>
      <c r="P184" s="1060" t="s">
        <v>95</v>
      </c>
      <c r="Q184" s="1052"/>
      <c r="R184" s="1140"/>
      <c r="S184" s="1124"/>
    </row>
    <row r="185" hidden="1">
      <c r="A185" s="1046" t="s">
        <v>3100</v>
      </c>
      <c r="B185" s="1142" t="s">
        <v>24621</v>
      </c>
      <c r="C185" s="1141" t="s">
        <v>5185</v>
      </c>
      <c r="D185" s="1132" t="s">
        <v>45</v>
      </c>
      <c r="E185" s="1093" t="s">
        <v>11</v>
      </c>
      <c r="F185" s="1048" t="s">
        <v>23992</v>
      </c>
      <c r="G185" s="1093" t="s">
        <v>14914</v>
      </c>
      <c r="H185" s="1047"/>
      <c r="I185" s="1048"/>
      <c r="J185" s="1133" t="s">
        <v>24609</v>
      </c>
      <c r="K185" s="988" t="s">
        <v>24625</v>
      </c>
      <c r="L185" s="988" t="s">
        <v>24626</v>
      </c>
      <c r="M185" s="988" t="s">
        <v>24627</v>
      </c>
      <c r="N185" s="1060" t="s">
        <v>20535</v>
      </c>
      <c r="O185" s="1060" t="s">
        <v>398</v>
      </c>
      <c r="P185" s="1060" t="s">
        <v>95</v>
      </c>
      <c r="Q185" s="1052"/>
      <c r="R185" s="1140"/>
      <c r="S185" s="1124"/>
    </row>
    <row r="186" hidden="1">
      <c r="A186" s="1046" t="s">
        <v>3106</v>
      </c>
      <c r="B186" s="1142" t="s">
        <v>24621</v>
      </c>
      <c r="C186" s="1141" t="s">
        <v>5185</v>
      </c>
      <c r="D186" s="1132" t="s">
        <v>45</v>
      </c>
      <c r="E186" s="1093" t="s">
        <v>11</v>
      </c>
      <c r="F186" s="1048" t="s">
        <v>23992</v>
      </c>
      <c r="G186" s="1093" t="s">
        <v>14914</v>
      </c>
      <c r="H186" s="1047"/>
      <c r="I186" s="1048"/>
      <c r="J186" s="1133" t="s">
        <v>24617</v>
      </c>
      <c r="K186" s="988" t="s">
        <v>24628</v>
      </c>
      <c r="L186" s="988" t="s">
        <v>24629</v>
      </c>
      <c r="M186" s="988" t="s">
        <v>24630</v>
      </c>
      <c r="N186" s="1060" t="s">
        <v>20535</v>
      </c>
      <c r="O186" s="1060" t="s">
        <v>398</v>
      </c>
      <c r="P186" s="1060" t="s">
        <v>95</v>
      </c>
      <c r="Q186" s="1052"/>
      <c r="R186" s="1140"/>
      <c r="S186" s="1124"/>
    </row>
    <row r="187" hidden="1">
      <c r="A187" s="1046" t="s">
        <v>3111</v>
      </c>
      <c r="B187" s="1142" t="s">
        <v>24621</v>
      </c>
      <c r="C187" s="1141" t="s">
        <v>5185</v>
      </c>
      <c r="D187" s="1132" t="s">
        <v>45</v>
      </c>
      <c r="E187" s="1093" t="s">
        <v>11</v>
      </c>
      <c r="F187" s="1048" t="s">
        <v>23992</v>
      </c>
      <c r="G187" s="1093" t="s">
        <v>14914</v>
      </c>
      <c r="H187" s="1047"/>
      <c r="I187" s="1048"/>
      <c r="J187" s="1133" t="s">
        <v>24617</v>
      </c>
      <c r="K187" s="988" t="s">
        <v>24631</v>
      </c>
      <c r="L187" s="988" t="s">
        <v>24629</v>
      </c>
      <c r="M187" s="988" t="s">
        <v>24632</v>
      </c>
      <c r="N187" s="1060" t="s">
        <v>20535</v>
      </c>
      <c r="O187" s="1060" t="s">
        <v>398</v>
      </c>
      <c r="P187" s="1060" t="s">
        <v>95</v>
      </c>
      <c r="Q187" s="1052"/>
      <c r="R187" s="1140"/>
      <c r="S187" s="1124"/>
    </row>
    <row r="188" hidden="1">
      <c r="A188" s="1046" t="s">
        <v>3115</v>
      </c>
      <c r="B188" s="1142" t="s">
        <v>24621</v>
      </c>
      <c r="C188" s="1141" t="s">
        <v>5185</v>
      </c>
      <c r="D188" s="1132" t="s">
        <v>45</v>
      </c>
      <c r="E188" s="1093" t="s">
        <v>11</v>
      </c>
      <c r="F188" s="1048" t="s">
        <v>23992</v>
      </c>
      <c r="G188" s="1093" t="s">
        <v>14914</v>
      </c>
      <c r="H188" s="1047"/>
      <c r="I188" s="1048"/>
      <c r="J188" s="1133" t="s">
        <v>24617</v>
      </c>
      <c r="K188" s="988" t="s">
        <v>24633</v>
      </c>
      <c r="L188" s="988" t="s">
        <v>24634</v>
      </c>
      <c r="M188" s="988" t="s">
        <v>24635</v>
      </c>
      <c r="N188" s="1060" t="s">
        <v>20535</v>
      </c>
      <c r="O188" s="1060" t="s">
        <v>398</v>
      </c>
      <c r="P188" s="1060" t="s">
        <v>95</v>
      </c>
      <c r="Q188" s="1052"/>
      <c r="R188" s="1140"/>
      <c r="S188" s="1124"/>
    </row>
    <row r="189" hidden="1">
      <c r="A189" s="1046" t="s">
        <v>3120</v>
      </c>
      <c r="B189" s="1142" t="s">
        <v>24621</v>
      </c>
      <c r="C189" s="1141" t="s">
        <v>5185</v>
      </c>
      <c r="D189" s="1132" t="s">
        <v>45</v>
      </c>
      <c r="E189" s="1093" t="s">
        <v>11</v>
      </c>
      <c r="F189" s="1048" t="s">
        <v>23992</v>
      </c>
      <c r="G189" s="1093" t="s">
        <v>14914</v>
      </c>
      <c r="H189" s="1047"/>
      <c r="I189" s="1048"/>
      <c r="J189" s="1133" t="s">
        <v>24617</v>
      </c>
      <c r="K189" s="988" t="s">
        <v>24636</v>
      </c>
      <c r="L189" s="988" t="s">
        <v>24634</v>
      </c>
      <c r="M189" s="988" t="s">
        <v>24635</v>
      </c>
      <c r="N189" s="1060" t="s">
        <v>20535</v>
      </c>
      <c r="O189" s="1060" t="s">
        <v>398</v>
      </c>
      <c r="P189" s="1060" t="s">
        <v>95</v>
      </c>
      <c r="Q189" s="1052"/>
      <c r="R189" s="1140"/>
      <c r="S189" s="1124"/>
    </row>
    <row r="190" hidden="1">
      <c r="A190" s="1046" t="s">
        <v>3126</v>
      </c>
      <c r="B190" s="1125" t="s">
        <v>24637</v>
      </c>
      <c r="C190" s="1125" t="s">
        <v>85</v>
      </c>
      <c r="D190" s="1125" t="s">
        <v>20056</v>
      </c>
      <c r="E190" s="1047" t="s">
        <v>11</v>
      </c>
      <c r="F190" s="1048" t="s">
        <v>23992</v>
      </c>
      <c r="G190" s="1047" t="s">
        <v>21971</v>
      </c>
      <c r="H190" s="1047" t="s">
        <v>21999</v>
      </c>
      <c r="I190" s="1048" t="s">
        <v>19902</v>
      </c>
      <c r="J190" s="988" t="s">
        <v>24638</v>
      </c>
      <c r="K190" s="988" t="s">
        <v>24639</v>
      </c>
      <c r="L190" s="988" t="s">
        <v>24640</v>
      </c>
      <c r="M190" s="988" t="s">
        <v>24641</v>
      </c>
      <c r="N190" s="1060" t="s">
        <v>20314</v>
      </c>
      <c r="O190" s="1060" t="s">
        <v>398</v>
      </c>
      <c r="P190" s="1060" t="s">
        <v>95</v>
      </c>
      <c r="Q190" s="1052"/>
      <c r="R190" s="1053"/>
      <c r="S190" s="1126" t="s">
        <v>24642</v>
      </c>
    </row>
    <row r="191" hidden="1">
      <c r="A191" s="1046" t="s">
        <v>3132</v>
      </c>
      <c r="B191" s="1125" t="s">
        <v>24637</v>
      </c>
      <c r="C191" s="1125" t="s">
        <v>85</v>
      </c>
      <c r="D191" s="1125" t="s">
        <v>20056</v>
      </c>
      <c r="E191" s="1047" t="s">
        <v>11</v>
      </c>
      <c r="F191" s="1048" t="s">
        <v>23992</v>
      </c>
      <c r="G191" s="1047" t="s">
        <v>21971</v>
      </c>
      <c r="H191" s="1047" t="s">
        <v>21999</v>
      </c>
      <c r="I191" s="1048" t="s">
        <v>19902</v>
      </c>
      <c r="J191" s="988" t="s">
        <v>24638</v>
      </c>
      <c r="K191" s="988" t="s">
        <v>24643</v>
      </c>
      <c r="L191" s="988" t="s">
        <v>24644</v>
      </c>
      <c r="M191" s="988" t="s">
        <v>20298</v>
      </c>
      <c r="N191" s="1060" t="s">
        <v>20314</v>
      </c>
      <c r="O191" s="1060" t="s">
        <v>398</v>
      </c>
      <c r="P191" s="1060" t="s">
        <v>95</v>
      </c>
      <c r="Q191" s="1052"/>
      <c r="R191" s="1053"/>
      <c r="S191" s="1126" t="s">
        <v>24642</v>
      </c>
    </row>
    <row r="192" hidden="1">
      <c r="A192" s="1046" t="s">
        <v>3137</v>
      </c>
      <c r="B192" s="1134" t="s">
        <v>24637</v>
      </c>
      <c r="C192" s="1134" t="s">
        <v>85</v>
      </c>
      <c r="D192" s="1134" t="s">
        <v>20056</v>
      </c>
      <c r="E192" s="1047" t="s">
        <v>11</v>
      </c>
      <c r="F192" s="1048" t="s">
        <v>23992</v>
      </c>
      <c r="G192" s="1047" t="s">
        <v>21971</v>
      </c>
      <c r="H192" s="1047" t="s">
        <v>21999</v>
      </c>
      <c r="I192" s="1048" t="s">
        <v>19902</v>
      </c>
      <c r="J192" s="1123" t="s">
        <v>24638</v>
      </c>
      <c r="K192" s="1123" t="s">
        <v>23577</v>
      </c>
      <c r="L192" s="1121" t="s">
        <v>24645</v>
      </c>
      <c r="M192" s="1121" t="s">
        <v>24646</v>
      </c>
      <c r="N192" s="1060" t="s">
        <v>20314</v>
      </c>
      <c r="O192" s="1060" t="s">
        <v>398</v>
      </c>
      <c r="P192" s="1060" t="s">
        <v>95</v>
      </c>
      <c r="Q192" s="1052"/>
      <c r="R192" s="1053"/>
      <c r="S192" s="1126" t="s">
        <v>24642</v>
      </c>
    </row>
    <row r="193" hidden="1">
      <c r="A193" s="1046" t="s">
        <v>3142</v>
      </c>
      <c r="B193" s="1125" t="s">
        <v>24637</v>
      </c>
      <c r="C193" s="1125" t="s">
        <v>85</v>
      </c>
      <c r="D193" s="1125" t="s">
        <v>20056</v>
      </c>
      <c r="E193" s="1047" t="s">
        <v>11</v>
      </c>
      <c r="F193" s="1048" t="s">
        <v>23992</v>
      </c>
      <c r="G193" s="1047" t="s">
        <v>21971</v>
      </c>
      <c r="H193" s="1047" t="s">
        <v>21999</v>
      </c>
      <c r="I193" s="1048" t="s">
        <v>19902</v>
      </c>
      <c r="J193" s="988" t="s">
        <v>24647</v>
      </c>
      <c r="K193" s="988" t="s">
        <v>23581</v>
      </c>
      <c r="L193" s="988" t="s">
        <v>24648</v>
      </c>
      <c r="M193" s="988" t="s">
        <v>24649</v>
      </c>
      <c r="N193" s="1060" t="s">
        <v>20117</v>
      </c>
      <c r="O193" s="1060" t="s">
        <v>19908</v>
      </c>
      <c r="P193" s="1060" t="s">
        <v>95</v>
      </c>
      <c r="Q193" s="1052"/>
      <c r="R193" s="1053"/>
      <c r="S193" s="1124"/>
    </row>
    <row r="194" hidden="1">
      <c r="A194" s="1046" t="s">
        <v>3149</v>
      </c>
      <c r="B194" s="1125" t="s">
        <v>24637</v>
      </c>
      <c r="C194" s="1125" t="s">
        <v>85</v>
      </c>
      <c r="D194" s="1125" t="s">
        <v>20056</v>
      </c>
      <c r="E194" s="1047" t="s">
        <v>11</v>
      </c>
      <c r="F194" s="1048" t="s">
        <v>23992</v>
      </c>
      <c r="G194" s="1047" t="s">
        <v>21971</v>
      </c>
      <c r="H194" s="1047" t="s">
        <v>21999</v>
      </c>
      <c r="I194" s="1048" t="s">
        <v>19902</v>
      </c>
      <c r="J194" s="988" t="s">
        <v>24650</v>
      </c>
      <c r="K194" s="988" t="s">
        <v>23586</v>
      </c>
      <c r="L194" s="988" t="s">
        <v>24651</v>
      </c>
      <c r="M194" s="988" t="s">
        <v>23588</v>
      </c>
      <c r="N194" s="1060" t="s">
        <v>19907</v>
      </c>
      <c r="O194" s="1060" t="s">
        <v>20045</v>
      </c>
      <c r="P194" s="1060" t="s">
        <v>95</v>
      </c>
      <c r="Q194" s="1052"/>
      <c r="R194" s="1053"/>
      <c r="S194" s="1124"/>
    </row>
    <row r="195" hidden="1">
      <c r="A195" s="1046" t="s">
        <v>3154</v>
      </c>
      <c r="B195" s="1125" t="s">
        <v>24637</v>
      </c>
      <c r="C195" s="1125" t="s">
        <v>85</v>
      </c>
      <c r="D195" s="1125" t="s">
        <v>20056</v>
      </c>
      <c r="E195" s="1047" t="s">
        <v>11</v>
      </c>
      <c r="F195" s="1048" t="s">
        <v>23992</v>
      </c>
      <c r="G195" s="1047" t="s">
        <v>21971</v>
      </c>
      <c r="H195" s="1047" t="s">
        <v>21999</v>
      </c>
      <c r="I195" s="1048" t="s">
        <v>19902</v>
      </c>
      <c r="J195" s="988" t="s">
        <v>24647</v>
      </c>
      <c r="K195" s="988" t="s">
        <v>23590</v>
      </c>
      <c r="L195" s="988" t="s">
        <v>24652</v>
      </c>
      <c r="M195" s="988" t="s">
        <v>23592</v>
      </c>
      <c r="N195" s="1060" t="s">
        <v>20314</v>
      </c>
      <c r="O195" s="1060" t="s">
        <v>398</v>
      </c>
      <c r="P195" s="1060" t="s">
        <v>95</v>
      </c>
      <c r="Q195" s="1052"/>
      <c r="R195" s="1053"/>
      <c r="S195" s="1126" t="s">
        <v>24642</v>
      </c>
    </row>
    <row r="196" hidden="1">
      <c r="A196" s="1046" t="s">
        <v>3159</v>
      </c>
      <c r="B196" s="1125" t="s">
        <v>24637</v>
      </c>
      <c r="C196" s="1125" t="s">
        <v>85</v>
      </c>
      <c r="D196" s="1125" t="s">
        <v>20056</v>
      </c>
      <c r="E196" s="1047" t="s">
        <v>11</v>
      </c>
      <c r="F196" s="1048" t="s">
        <v>23992</v>
      </c>
      <c r="G196" s="1047" t="s">
        <v>21971</v>
      </c>
      <c r="H196" s="1047" t="s">
        <v>21999</v>
      </c>
      <c r="I196" s="1048" t="s">
        <v>19902</v>
      </c>
      <c r="J196" s="988" t="s">
        <v>24647</v>
      </c>
      <c r="K196" s="988" t="s">
        <v>23594</v>
      </c>
      <c r="L196" s="988" t="s">
        <v>24653</v>
      </c>
      <c r="M196" s="988" t="s">
        <v>24649</v>
      </c>
      <c r="N196" s="1060" t="s">
        <v>20117</v>
      </c>
      <c r="O196" s="1060" t="s">
        <v>19908</v>
      </c>
      <c r="P196" s="1060" t="s">
        <v>95</v>
      </c>
      <c r="Q196" s="1052"/>
      <c r="R196" s="1053"/>
      <c r="S196" s="1124"/>
    </row>
    <row r="197" hidden="1">
      <c r="A197" s="1046" t="s">
        <v>3165</v>
      </c>
      <c r="B197" s="1125" t="s">
        <v>24637</v>
      </c>
      <c r="C197" s="1125" t="s">
        <v>85</v>
      </c>
      <c r="D197" s="1125" t="s">
        <v>20056</v>
      </c>
      <c r="E197" s="1047" t="s">
        <v>11</v>
      </c>
      <c r="F197" s="1048" t="s">
        <v>23992</v>
      </c>
      <c r="G197" s="1047" t="s">
        <v>21971</v>
      </c>
      <c r="H197" s="1047" t="s">
        <v>21999</v>
      </c>
      <c r="I197" s="1048" t="s">
        <v>19902</v>
      </c>
      <c r="J197" s="988" t="s">
        <v>24650</v>
      </c>
      <c r="K197" s="988" t="s">
        <v>24654</v>
      </c>
      <c r="L197" s="988" t="s">
        <v>24655</v>
      </c>
      <c r="M197" s="988" t="s">
        <v>24656</v>
      </c>
      <c r="N197" s="1060" t="s">
        <v>19907</v>
      </c>
      <c r="O197" s="1060" t="s">
        <v>20045</v>
      </c>
      <c r="P197" s="1060" t="s">
        <v>95</v>
      </c>
      <c r="Q197" s="1052"/>
      <c r="R197" s="1053"/>
      <c r="S197" s="1124"/>
    </row>
    <row r="198" hidden="1">
      <c r="A198" s="1046" t="s">
        <v>3170</v>
      </c>
      <c r="B198" s="1134" t="s">
        <v>24637</v>
      </c>
      <c r="C198" s="1134" t="s">
        <v>85</v>
      </c>
      <c r="D198" s="1134" t="s">
        <v>20056</v>
      </c>
      <c r="E198" s="1047" t="s">
        <v>11</v>
      </c>
      <c r="F198" s="1048" t="s">
        <v>23992</v>
      </c>
      <c r="G198" s="1047" t="s">
        <v>21971</v>
      </c>
      <c r="H198" s="1047" t="s">
        <v>21999</v>
      </c>
      <c r="I198" s="1048" t="s">
        <v>19902</v>
      </c>
      <c r="J198" s="1121" t="s">
        <v>24657</v>
      </c>
      <c r="K198" s="1121" t="s">
        <v>24658</v>
      </c>
      <c r="L198" s="1121" t="s">
        <v>24659</v>
      </c>
      <c r="M198" s="1121" t="s">
        <v>24660</v>
      </c>
      <c r="N198" s="1060" t="s">
        <v>20535</v>
      </c>
      <c r="O198" s="1060" t="s">
        <v>20054</v>
      </c>
      <c r="P198" s="1060" t="s">
        <v>95</v>
      </c>
      <c r="Q198" s="1052"/>
      <c r="R198" s="1053"/>
      <c r="S198" s="1126" t="s">
        <v>24661</v>
      </c>
    </row>
    <row r="199" hidden="1">
      <c r="A199" s="1046" t="s">
        <v>3175</v>
      </c>
      <c r="B199" s="1134" t="s">
        <v>24637</v>
      </c>
      <c r="C199" s="1134" t="s">
        <v>85</v>
      </c>
      <c r="D199" s="1134" t="s">
        <v>20056</v>
      </c>
      <c r="E199" s="1047" t="s">
        <v>11</v>
      </c>
      <c r="F199" s="1048" t="s">
        <v>23992</v>
      </c>
      <c r="G199" s="1047" t="s">
        <v>21971</v>
      </c>
      <c r="H199" s="1047" t="s">
        <v>21999</v>
      </c>
      <c r="I199" s="1048" t="s">
        <v>19902</v>
      </c>
      <c r="J199" s="1121" t="s">
        <v>24657</v>
      </c>
      <c r="K199" s="1121" t="s">
        <v>24662</v>
      </c>
      <c r="L199" s="1121" t="s">
        <v>24663</v>
      </c>
      <c r="M199" s="1121" t="s">
        <v>24664</v>
      </c>
      <c r="N199" s="1060" t="s">
        <v>20535</v>
      </c>
      <c r="O199" s="1060" t="s">
        <v>20054</v>
      </c>
      <c r="P199" s="1060" t="s">
        <v>95</v>
      </c>
      <c r="Q199" s="1052"/>
      <c r="R199" s="1053"/>
      <c r="S199" s="1126" t="s">
        <v>24661</v>
      </c>
    </row>
    <row r="200" hidden="1">
      <c r="A200" s="1046" t="s">
        <v>3180</v>
      </c>
      <c r="B200" s="1125" t="s">
        <v>24637</v>
      </c>
      <c r="C200" s="1125" t="s">
        <v>85</v>
      </c>
      <c r="D200" s="1125" t="s">
        <v>20056</v>
      </c>
      <c r="E200" s="1047" t="s">
        <v>11</v>
      </c>
      <c r="F200" s="1048" t="s">
        <v>23992</v>
      </c>
      <c r="G200" s="1047" t="s">
        <v>21971</v>
      </c>
      <c r="H200" s="1047" t="s">
        <v>21999</v>
      </c>
      <c r="I200" s="1048" t="s">
        <v>19902</v>
      </c>
      <c r="J200" s="988" t="s">
        <v>24665</v>
      </c>
      <c r="K200" s="988" t="s">
        <v>24666</v>
      </c>
      <c r="L200" s="988" t="s">
        <v>24667</v>
      </c>
      <c r="M200" s="988" t="s">
        <v>24668</v>
      </c>
      <c r="N200" s="1060" t="s">
        <v>20535</v>
      </c>
      <c r="O200" s="1060" t="s">
        <v>20054</v>
      </c>
      <c r="P200" s="1060" t="s">
        <v>95</v>
      </c>
      <c r="Q200" s="1052"/>
      <c r="R200" s="1053"/>
      <c r="S200" s="1143" t="s">
        <v>24669</v>
      </c>
    </row>
    <row r="201" hidden="1">
      <c r="A201" s="1046" t="s">
        <v>3186</v>
      </c>
      <c r="B201" s="1125" t="s">
        <v>24637</v>
      </c>
      <c r="C201" s="1125" t="s">
        <v>85</v>
      </c>
      <c r="D201" s="1125" t="s">
        <v>20056</v>
      </c>
      <c r="E201" s="1047" t="s">
        <v>11</v>
      </c>
      <c r="F201" s="1048" t="s">
        <v>23992</v>
      </c>
      <c r="G201" s="1047" t="s">
        <v>21971</v>
      </c>
      <c r="H201" s="1047" t="s">
        <v>21999</v>
      </c>
      <c r="I201" s="1048" t="s">
        <v>19902</v>
      </c>
      <c r="J201" s="988" t="s">
        <v>24665</v>
      </c>
      <c r="K201" s="988" t="s">
        <v>24670</v>
      </c>
      <c r="L201" s="988" t="s">
        <v>24671</v>
      </c>
      <c r="M201" s="988" t="s">
        <v>24672</v>
      </c>
      <c r="N201" s="1060" t="s">
        <v>20314</v>
      </c>
      <c r="O201" s="1060" t="s">
        <v>398</v>
      </c>
      <c r="P201" s="1060" t="s">
        <v>95</v>
      </c>
      <c r="Q201" s="1052"/>
      <c r="R201" s="1053"/>
      <c r="S201" s="1126" t="s">
        <v>24642</v>
      </c>
    </row>
    <row r="202" hidden="1">
      <c r="A202" s="1046" t="s">
        <v>3192</v>
      </c>
      <c r="B202" s="1125" t="s">
        <v>24637</v>
      </c>
      <c r="C202" s="1125" t="s">
        <v>85</v>
      </c>
      <c r="D202" s="1125" t="s">
        <v>20056</v>
      </c>
      <c r="E202" s="1047" t="s">
        <v>11</v>
      </c>
      <c r="F202" s="1048" t="s">
        <v>23992</v>
      </c>
      <c r="G202" s="1047" t="s">
        <v>21971</v>
      </c>
      <c r="H202" s="1047" t="s">
        <v>21999</v>
      </c>
      <c r="I202" s="1048" t="s">
        <v>19902</v>
      </c>
      <c r="J202" s="988" t="s">
        <v>24665</v>
      </c>
      <c r="K202" s="988" t="s">
        <v>24673</v>
      </c>
      <c r="L202" s="988" t="s">
        <v>24667</v>
      </c>
      <c r="M202" s="988" t="s">
        <v>24674</v>
      </c>
      <c r="N202" s="1060" t="s">
        <v>20535</v>
      </c>
      <c r="O202" s="1060" t="s">
        <v>20054</v>
      </c>
      <c r="P202" s="1060" t="s">
        <v>95</v>
      </c>
      <c r="Q202" s="1052"/>
      <c r="R202" s="1053"/>
      <c r="S202" s="1143" t="s">
        <v>24669</v>
      </c>
    </row>
    <row r="203" hidden="1">
      <c r="A203" s="1046" t="s">
        <v>3197</v>
      </c>
      <c r="B203" s="1125" t="s">
        <v>24637</v>
      </c>
      <c r="C203" s="1125" t="s">
        <v>85</v>
      </c>
      <c r="D203" s="1125" t="s">
        <v>20056</v>
      </c>
      <c r="E203" s="1047" t="s">
        <v>11</v>
      </c>
      <c r="F203" s="1048" t="s">
        <v>23992</v>
      </c>
      <c r="G203" s="1047" t="s">
        <v>21971</v>
      </c>
      <c r="H203" s="1047" t="s">
        <v>21999</v>
      </c>
      <c r="I203" s="1048" t="s">
        <v>19902</v>
      </c>
      <c r="J203" s="988" t="s">
        <v>24665</v>
      </c>
      <c r="K203" s="988" t="s">
        <v>24675</v>
      </c>
      <c r="L203" s="988" t="s">
        <v>24676</v>
      </c>
      <c r="M203" s="988" t="s">
        <v>24677</v>
      </c>
      <c r="N203" s="1060" t="s">
        <v>20314</v>
      </c>
      <c r="O203" s="1060" t="s">
        <v>398</v>
      </c>
      <c r="P203" s="1060" t="s">
        <v>95</v>
      </c>
      <c r="Q203" s="1052"/>
      <c r="R203" s="1053"/>
      <c r="S203" s="1126" t="s">
        <v>24642</v>
      </c>
    </row>
    <row r="204" hidden="1">
      <c r="A204" s="1046" t="s">
        <v>3204</v>
      </c>
      <c r="B204" s="1134" t="s">
        <v>24637</v>
      </c>
      <c r="C204" s="1134" t="s">
        <v>85</v>
      </c>
      <c r="D204" s="1134" t="s">
        <v>20056</v>
      </c>
      <c r="E204" s="1047" t="s">
        <v>11</v>
      </c>
      <c r="F204" s="1048" t="s">
        <v>23992</v>
      </c>
      <c r="G204" s="1047" t="s">
        <v>21971</v>
      </c>
      <c r="H204" s="1047" t="s">
        <v>21999</v>
      </c>
      <c r="I204" s="1048" t="s">
        <v>19902</v>
      </c>
      <c r="J204" s="1121" t="s">
        <v>24657</v>
      </c>
      <c r="K204" s="1121" t="s">
        <v>23581</v>
      </c>
      <c r="L204" s="1121" t="s">
        <v>24678</v>
      </c>
      <c r="M204" s="1121" t="s">
        <v>24649</v>
      </c>
      <c r="N204" s="1060" t="s">
        <v>20314</v>
      </c>
      <c r="O204" s="1060" t="s">
        <v>398</v>
      </c>
      <c r="P204" s="1060" t="s">
        <v>95</v>
      </c>
      <c r="Q204" s="1052"/>
      <c r="R204" s="1053"/>
      <c r="S204" s="1126" t="s">
        <v>24642</v>
      </c>
    </row>
    <row r="205" hidden="1">
      <c r="A205" s="1046" t="s">
        <v>3210</v>
      </c>
      <c r="B205" s="1134" t="s">
        <v>24637</v>
      </c>
      <c r="C205" s="1134" t="s">
        <v>85</v>
      </c>
      <c r="D205" s="1134" t="s">
        <v>20056</v>
      </c>
      <c r="E205" s="1047" t="s">
        <v>11</v>
      </c>
      <c r="F205" s="1048" t="s">
        <v>23992</v>
      </c>
      <c r="G205" s="1047" t="s">
        <v>21971</v>
      </c>
      <c r="H205" s="1047" t="s">
        <v>21999</v>
      </c>
      <c r="I205" s="1048" t="s">
        <v>19902</v>
      </c>
      <c r="J205" s="1121" t="s">
        <v>24657</v>
      </c>
      <c r="K205" s="1121" t="s">
        <v>23594</v>
      </c>
      <c r="L205" s="1121" t="s">
        <v>24679</v>
      </c>
      <c r="M205" s="1121" t="s">
        <v>24649</v>
      </c>
      <c r="N205" s="1060" t="s">
        <v>20314</v>
      </c>
      <c r="O205" s="1060" t="s">
        <v>398</v>
      </c>
      <c r="P205" s="1060" t="s">
        <v>95</v>
      </c>
      <c r="Q205" s="1052"/>
      <c r="R205" s="1053"/>
      <c r="S205" s="1126" t="s">
        <v>24642</v>
      </c>
    </row>
    <row r="206" hidden="1">
      <c r="A206" s="1046" t="s">
        <v>3216</v>
      </c>
      <c r="B206" s="1125" t="s">
        <v>24637</v>
      </c>
      <c r="C206" s="1125" t="s">
        <v>85</v>
      </c>
      <c r="D206" s="1125" t="s">
        <v>20056</v>
      </c>
      <c r="E206" s="1047" t="s">
        <v>11</v>
      </c>
      <c r="F206" s="1048" t="s">
        <v>23992</v>
      </c>
      <c r="G206" s="1047" t="s">
        <v>21971</v>
      </c>
      <c r="H206" s="1047" t="s">
        <v>21999</v>
      </c>
      <c r="I206" s="1048" t="s">
        <v>19902</v>
      </c>
      <c r="J206" s="988" t="s">
        <v>24647</v>
      </c>
      <c r="K206" s="988" t="s">
        <v>24680</v>
      </c>
      <c r="L206" s="988" t="s">
        <v>24681</v>
      </c>
      <c r="M206" s="988" t="s">
        <v>24682</v>
      </c>
      <c r="N206" s="1060" t="s">
        <v>20535</v>
      </c>
      <c r="O206" s="1060" t="s">
        <v>20054</v>
      </c>
      <c r="P206" s="1060" t="s">
        <v>95</v>
      </c>
      <c r="Q206" s="1052"/>
      <c r="R206" s="1053"/>
      <c r="S206" s="1126" t="s">
        <v>24661</v>
      </c>
    </row>
    <row r="207" hidden="1">
      <c r="A207" s="1046" t="s">
        <v>3222</v>
      </c>
      <c r="B207" s="1125" t="s">
        <v>24637</v>
      </c>
      <c r="C207" s="1125" t="s">
        <v>85</v>
      </c>
      <c r="D207" s="1125" t="s">
        <v>20056</v>
      </c>
      <c r="E207" s="1047" t="s">
        <v>11</v>
      </c>
      <c r="F207" s="1048" t="s">
        <v>23992</v>
      </c>
      <c r="G207" s="1047" t="s">
        <v>21971</v>
      </c>
      <c r="H207" s="1047" t="s">
        <v>21999</v>
      </c>
      <c r="I207" s="1048" t="s">
        <v>19902</v>
      </c>
      <c r="J207" s="988" t="s">
        <v>24683</v>
      </c>
      <c r="K207" s="988" t="s">
        <v>24684</v>
      </c>
      <c r="L207" s="988" t="s">
        <v>24685</v>
      </c>
      <c r="M207" s="988" t="s">
        <v>24686</v>
      </c>
      <c r="N207" s="1060" t="s">
        <v>20314</v>
      </c>
      <c r="O207" s="1060" t="s">
        <v>398</v>
      </c>
      <c r="P207" s="1060" t="s">
        <v>95</v>
      </c>
      <c r="Q207" s="1052"/>
      <c r="R207" s="1053"/>
      <c r="S207" s="1126" t="s">
        <v>24642</v>
      </c>
    </row>
    <row r="208" hidden="1">
      <c r="A208" s="1046" t="s">
        <v>3228</v>
      </c>
      <c r="B208" s="1125" t="s">
        <v>24637</v>
      </c>
      <c r="C208" s="1125" t="s">
        <v>85</v>
      </c>
      <c r="D208" s="1125" t="s">
        <v>20056</v>
      </c>
      <c r="E208" s="1047" t="s">
        <v>11</v>
      </c>
      <c r="F208" s="1048" t="s">
        <v>23992</v>
      </c>
      <c r="G208" s="1047" t="s">
        <v>21971</v>
      </c>
      <c r="H208" s="1047" t="s">
        <v>21999</v>
      </c>
      <c r="I208" s="1048" t="s">
        <v>19902</v>
      </c>
      <c r="J208" s="988" t="s">
        <v>24683</v>
      </c>
      <c r="K208" s="988" t="s">
        <v>24687</v>
      </c>
      <c r="L208" s="988" t="s">
        <v>24688</v>
      </c>
      <c r="M208" s="988" t="s">
        <v>24689</v>
      </c>
      <c r="N208" s="1060" t="s">
        <v>20117</v>
      </c>
      <c r="O208" s="1060" t="s">
        <v>19908</v>
      </c>
      <c r="P208" s="1060" t="s">
        <v>95</v>
      </c>
      <c r="Q208" s="1052"/>
      <c r="R208" s="1053"/>
      <c r="S208" s="1126" t="s">
        <v>24690</v>
      </c>
    </row>
    <row r="209" hidden="1">
      <c r="A209" s="1046" t="s">
        <v>3233</v>
      </c>
      <c r="B209" s="1125" t="s">
        <v>24637</v>
      </c>
      <c r="C209" s="1125" t="s">
        <v>85</v>
      </c>
      <c r="D209" s="1125" t="s">
        <v>20056</v>
      </c>
      <c r="E209" s="1047" t="s">
        <v>11</v>
      </c>
      <c r="F209" s="1048" t="s">
        <v>23992</v>
      </c>
      <c r="G209" s="1047" t="s">
        <v>21971</v>
      </c>
      <c r="H209" s="1047" t="s">
        <v>21999</v>
      </c>
      <c r="I209" s="1048" t="s">
        <v>19902</v>
      </c>
      <c r="J209" s="988" t="s">
        <v>24691</v>
      </c>
      <c r="K209" s="988" t="s">
        <v>24692</v>
      </c>
      <c r="L209" s="988" t="s">
        <v>24693</v>
      </c>
      <c r="M209" s="988" t="s">
        <v>24694</v>
      </c>
      <c r="N209" s="1060" t="s">
        <v>20117</v>
      </c>
      <c r="O209" s="1060" t="s">
        <v>19908</v>
      </c>
      <c r="P209" s="1060" t="s">
        <v>95</v>
      </c>
      <c r="Q209" s="1052"/>
      <c r="R209" s="1053"/>
      <c r="S209" s="1124"/>
    </row>
    <row r="210" hidden="1">
      <c r="A210" s="1046" t="s">
        <v>3239</v>
      </c>
      <c r="B210" s="1125" t="s">
        <v>24637</v>
      </c>
      <c r="C210" s="1125" t="s">
        <v>85</v>
      </c>
      <c r="D210" s="1125" t="s">
        <v>20056</v>
      </c>
      <c r="E210" s="1047" t="s">
        <v>11</v>
      </c>
      <c r="F210" s="1048" t="s">
        <v>23992</v>
      </c>
      <c r="G210" s="1047" t="s">
        <v>21971</v>
      </c>
      <c r="H210" s="1047" t="s">
        <v>21999</v>
      </c>
      <c r="I210" s="1048" t="s">
        <v>19902</v>
      </c>
      <c r="J210" s="986" t="s">
        <v>24695</v>
      </c>
      <c r="K210" s="988" t="s">
        <v>24696</v>
      </c>
      <c r="L210" s="988" t="s">
        <v>24697</v>
      </c>
      <c r="M210" s="988" t="s">
        <v>24698</v>
      </c>
      <c r="N210" s="1060" t="s">
        <v>20314</v>
      </c>
      <c r="O210" s="1060" t="s">
        <v>20054</v>
      </c>
      <c r="P210" s="1060" t="s">
        <v>95</v>
      </c>
      <c r="Q210" s="1052"/>
      <c r="R210" s="1053"/>
      <c r="S210" s="1126" t="s">
        <v>24296</v>
      </c>
    </row>
    <row r="211" hidden="1">
      <c r="A211" s="1046" t="s">
        <v>3246</v>
      </c>
      <c r="B211" s="1130" t="s">
        <v>24637</v>
      </c>
      <c r="C211" s="1125" t="s">
        <v>85</v>
      </c>
      <c r="D211" s="1125" t="s">
        <v>20056</v>
      </c>
      <c r="E211" s="1047" t="s">
        <v>11</v>
      </c>
      <c r="F211" s="1048" t="s">
        <v>23992</v>
      </c>
      <c r="G211" s="1047" t="s">
        <v>21971</v>
      </c>
      <c r="H211" s="1047" t="s">
        <v>21999</v>
      </c>
      <c r="I211" s="1048" t="s">
        <v>19902</v>
      </c>
      <c r="J211" s="988" t="s">
        <v>24638</v>
      </c>
      <c r="K211" s="988" t="s">
        <v>24639</v>
      </c>
      <c r="L211" s="988" t="s">
        <v>24699</v>
      </c>
      <c r="M211" s="988" t="s">
        <v>24641</v>
      </c>
      <c r="N211" s="1060" t="s">
        <v>20314</v>
      </c>
      <c r="O211" s="1060" t="s">
        <v>398</v>
      </c>
      <c r="P211" s="1060" t="s">
        <v>95</v>
      </c>
      <c r="Q211" s="1052"/>
      <c r="R211" s="1053"/>
      <c r="S211" s="1126" t="s">
        <v>24700</v>
      </c>
    </row>
    <row r="212" hidden="1">
      <c r="A212" s="1046" t="s">
        <v>3252</v>
      </c>
      <c r="B212" s="1125" t="s">
        <v>24637</v>
      </c>
      <c r="C212" s="1125" t="s">
        <v>85</v>
      </c>
      <c r="D212" s="1125" t="s">
        <v>20056</v>
      </c>
      <c r="E212" s="1047" t="s">
        <v>11</v>
      </c>
      <c r="F212" s="1048" t="s">
        <v>23992</v>
      </c>
      <c r="G212" s="1047" t="s">
        <v>21971</v>
      </c>
      <c r="H212" s="1047" t="s">
        <v>21999</v>
      </c>
      <c r="I212" s="1048" t="s">
        <v>19902</v>
      </c>
      <c r="J212" s="988" t="s">
        <v>24638</v>
      </c>
      <c r="K212" s="988" t="s">
        <v>24643</v>
      </c>
      <c r="L212" s="988" t="s">
        <v>24699</v>
      </c>
      <c r="M212" s="988" t="s">
        <v>20298</v>
      </c>
      <c r="N212" s="1060" t="s">
        <v>20314</v>
      </c>
      <c r="O212" s="1060" t="s">
        <v>398</v>
      </c>
      <c r="P212" s="1060" t="s">
        <v>95</v>
      </c>
      <c r="Q212" s="1052"/>
      <c r="R212" s="1053"/>
      <c r="S212" s="1126" t="s">
        <v>24700</v>
      </c>
    </row>
    <row r="213" hidden="1">
      <c r="A213" s="1046" t="s">
        <v>3257</v>
      </c>
      <c r="B213" s="1125" t="s">
        <v>24637</v>
      </c>
      <c r="C213" s="1125" t="s">
        <v>85</v>
      </c>
      <c r="D213" s="1125" t="s">
        <v>20056</v>
      </c>
      <c r="E213" s="1047" t="s">
        <v>11</v>
      </c>
      <c r="F213" s="1048" t="s">
        <v>23992</v>
      </c>
      <c r="G213" s="1047" t="s">
        <v>21971</v>
      </c>
      <c r="H213" s="1047" t="s">
        <v>21999</v>
      </c>
      <c r="I213" s="1048" t="s">
        <v>19902</v>
      </c>
      <c r="J213" s="988" t="s">
        <v>24647</v>
      </c>
      <c r="K213" s="988" t="s">
        <v>24701</v>
      </c>
      <c r="L213" s="988" t="s">
        <v>24702</v>
      </c>
      <c r="M213" s="988" t="s">
        <v>24703</v>
      </c>
      <c r="N213" s="1060" t="s">
        <v>20314</v>
      </c>
      <c r="O213" s="1060" t="s">
        <v>398</v>
      </c>
      <c r="P213" s="1060" t="s">
        <v>95</v>
      </c>
      <c r="Q213" s="1052"/>
      <c r="R213" s="1053"/>
      <c r="S213" s="1126" t="s">
        <v>24700</v>
      </c>
    </row>
    <row r="214" hidden="1">
      <c r="A214" s="1046" t="s">
        <v>3262</v>
      </c>
      <c r="B214" s="1125" t="s">
        <v>24637</v>
      </c>
      <c r="C214" s="1125" t="s">
        <v>85</v>
      </c>
      <c r="D214" s="1125" t="s">
        <v>20056</v>
      </c>
      <c r="E214" s="1047" t="s">
        <v>11</v>
      </c>
      <c r="F214" s="1048" t="s">
        <v>23992</v>
      </c>
      <c r="G214" s="1047" t="s">
        <v>21971</v>
      </c>
      <c r="H214" s="1047" t="s">
        <v>21999</v>
      </c>
      <c r="I214" s="1048" t="s">
        <v>19902</v>
      </c>
      <c r="J214" s="988" t="s">
        <v>24647</v>
      </c>
      <c r="K214" s="988" t="s">
        <v>23581</v>
      </c>
      <c r="L214" s="988" t="s">
        <v>24704</v>
      </c>
      <c r="M214" s="988" t="s">
        <v>24649</v>
      </c>
      <c r="N214" s="1060" t="s">
        <v>20117</v>
      </c>
      <c r="O214" s="1060" t="s">
        <v>19908</v>
      </c>
      <c r="P214" s="1060" t="s">
        <v>95</v>
      </c>
      <c r="Q214" s="1052"/>
      <c r="R214" s="1053"/>
      <c r="S214" s="1124"/>
    </row>
    <row r="215" hidden="1">
      <c r="A215" s="1046" t="s">
        <v>3267</v>
      </c>
      <c r="B215" s="1125" t="s">
        <v>24637</v>
      </c>
      <c r="C215" s="1125" t="s">
        <v>85</v>
      </c>
      <c r="D215" s="1125" t="s">
        <v>20056</v>
      </c>
      <c r="E215" s="1047" t="s">
        <v>11</v>
      </c>
      <c r="F215" s="1048" t="s">
        <v>23992</v>
      </c>
      <c r="G215" s="1047" t="s">
        <v>21971</v>
      </c>
      <c r="H215" s="1047" t="s">
        <v>21999</v>
      </c>
      <c r="I215" s="1048" t="s">
        <v>19902</v>
      </c>
      <c r="J215" s="988" t="s">
        <v>24650</v>
      </c>
      <c r="K215" s="988" t="s">
        <v>24705</v>
      </c>
      <c r="L215" s="988" t="s">
        <v>24651</v>
      </c>
      <c r="M215" s="988" t="s">
        <v>23588</v>
      </c>
      <c r="N215" s="1060" t="s">
        <v>19907</v>
      </c>
      <c r="O215" s="1060" t="s">
        <v>20045</v>
      </c>
      <c r="P215" s="1060" t="s">
        <v>95</v>
      </c>
      <c r="Q215" s="1052"/>
      <c r="R215" s="1053"/>
      <c r="S215" s="1124"/>
    </row>
    <row r="216" hidden="1">
      <c r="A216" s="1046" t="s">
        <v>3271</v>
      </c>
      <c r="B216" s="1125" t="s">
        <v>24637</v>
      </c>
      <c r="C216" s="1125" t="s">
        <v>85</v>
      </c>
      <c r="D216" s="1125" t="s">
        <v>20056</v>
      </c>
      <c r="E216" s="1047" t="s">
        <v>11</v>
      </c>
      <c r="F216" s="1048" t="s">
        <v>23992</v>
      </c>
      <c r="G216" s="1047" t="s">
        <v>21971</v>
      </c>
      <c r="H216" s="1047" t="s">
        <v>21999</v>
      </c>
      <c r="I216" s="1048" t="s">
        <v>19902</v>
      </c>
      <c r="J216" s="988" t="s">
        <v>24647</v>
      </c>
      <c r="K216" s="988" t="s">
        <v>23590</v>
      </c>
      <c r="L216" s="988" t="s">
        <v>24706</v>
      </c>
      <c r="M216" s="988" t="s">
        <v>23592</v>
      </c>
      <c r="N216" s="1060" t="s">
        <v>20314</v>
      </c>
      <c r="O216" s="1060" t="s">
        <v>398</v>
      </c>
      <c r="P216" s="1060" t="s">
        <v>95</v>
      </c>
      <c r="Q216" s="1052"/>
      <c r="R216" s="1053"/>
      <c r="S216" s="1126" t="s">
        <v>24700</v>
      </c>
    </row>
    <row r="217" hidden="1">
      <c r="A217" s="1046" t="s">
        <v>3277</v>
      </c>
      <c r="B217" s="1125" t="s">
        <v>24637</v>
      </c>
      <c r="C217" s="1125" t="s">
        <v>85</v>
      </c>
      <c r="D217" s="1125" t="s">
        <v>20056</v>
      </c>
      <c r="E217" s="1047" t="s">
        <v>11</v>
      </c>
      <c r="F217" s="1048" t="s">
        <v>23992</v>
      </c>
      <c r="G217" s="1047" t="s">
        <v>21971</v>
      </c>
      <c r="H217" s="1047" t="s">
        <v>21999</v>
      </c>
      <c r="I217" s="1048" t="s">
        <v>19902</v>
      </c>
      <c r="J217" s="988" t="s">
        <v>24647</v>
      </c>
      <c r="K217" s="988" t="s">
        <v>23594</v>
      </c>
      <c r="L217" s="988" t="s">
        <v>24707</v>
      </c>
      <c r="M217" s="988" t="s">
        <v>24649</v>
      </c>
      <c r="N217" s="1060" t="s">
        <v>19934</v>
      </c>
      <c r="O217" s="1060" t="s">
        <v>19908</v>
      </c>
      <c r="P217" s="1060" t="s">
        <v>95</v>
      </c>
      <c r="Q217" s="1052"/>
      <c r="R217" s="1053"/>
      <c r="S217" s="1124"/>
    </row>
    <row r="218" hidden="1">
      <c r="A218" s="1046" t="s">
        <v>3282</v>
      </c>
      <c r="B218" s="1125" t="s">
        <v>24637</v>
      </c>
      <c r="C218" s="1125" t="s">
        <v>85</v>
      </c>
      <c r="D218" s="1125" t="s">
        <v>20056</v>
      </c>
      <c r="E218" s="1047" t="s">
        <v>11</v>
      </c>
      <c r="F218" s="1048" t="s">
        <v>23992</v>
      </c>
      <c r="G218" s="1047" t="s">
        <v>21971</v>
      </c>
      <c r="H218" s="1047" t="s">
        <v>21999</v>
      </c>
      <c r="I218" s="1048" t="s">
        <v>19902</v>
      </c>
      <c r="J218" s="988" t="s">
        <v>24650</v>
      </c>
      <c r="K218" s="988" t="s">
        <v>24708</v>
      </c>
      <c r="L218" s="988" t="s">
        <v>24651</v>
      </c>
      <c r="M218" s="988" t="s">
        <v>24656</v>
      </c>
      <c r="N218" s="1060" t="s">
        <v>19907</v>
      </c>
      <c r="O218" s="1060" t="s">
        <v>20045</v>
      </c>
      <c r="P218" s="1060" t="s">
        <v>95</v>
      </c>
      <c r="Q218" s="1052"/>
      <c r="R218" s="1053"/>
      <c r="S218" s="1124"/>
    </row>
    <row r="219" hidden="1">
      <c r="A219" s="1046" t="s">
        <v>3287</v>
      </c>
      <c r="B219" s="1125" t="s">
        <v>24637</v>
      </c>
      <c r="C219" s="1125" t="s">
        <v>85</v>
      </c>
      <c r="D219" s="1125" t="s">
        <v>20056</v>
      </c>
      <c r="E219" s="1047" t="s">
        <v>11</v>
      </c>
      <c r="F219" s="1048" t="s">
        <v>23992</v>
      </c>
      <c r="G219" s="1047" t="s">
        <v>21971</v>
      </c>
      <c r="H219" s="1047" t="s">
        <v>21999</v>
      </c>
      <c r="I219" s="1048" t="s">
        <v>19902</v>
      </c>
      <c r="J219" s="988" t="s">
        <v>24647</v>
      </c>
      <c r="K219" s="988" t="s">
        <v>24658</v>
      </c>
      <c r="L219" s="988" t="s">
        <v>24659</v>
      </c>
      <c r="M219" s="988" t="s">
        <v>24660</v>
      </c>
      <c r="N219" s="1060" t="s">
        <v>20535</v>
      </c>
      <c r="O219" s="1060" t="s">
        <v>20054</v>
      </c>
      <c r="P219" s="1060" t="s">
        <v>95</v>
      </c>
      <c r="Q219" s="1052"/>
      <c r="R219" s="1053"/>
      <c r="S219" s="1126" t="s">
        <v>24661</v>
      </c>
    </row>
    <row r="220" hidden="1">
      <c r="A220" s="1046" t="s">
        <v>3292</v>
      </c>
      <c r="B220" s="1125" t="s">
        <v>24637</v>
      </c>
      <c r="C220" s="1125" t="s">
        <v>85</v>
      </c>
      <c r="D220" s="1125" t="s">
        <v>20056</v>
      </c>
      <c r="E220" s="1047" t="s">
        <v>11</v>
      </c>
      <c r="F220" s="1048" t="s">
        <v>23992</v>
      </c>
      <c r="G220" s="1047" t="s">
        <v>21971</v>
      </c>
      <c r="H220" s="1047" t="s">
        <v>21999</v>
      </c>
      <c r="I220" s="1048" t="s">
        <v>19902</v>
      </c>
      <c r="J220" s="988" t="s">
        <v>24647</v>
      </c>
      <c r="K220" s="988" t="s">
        <v>24662</v>
      </c>
      <c r="L220" s="988" t="s">
        <v>24663</v>
      </c>
      <c r="M220" s="988" t="s">
        <v>24664</v>
      </c>
      <c r="N220" s="1060" t="s">
        <v>20535</v>
      </c>
      <c r="O220" s="1060" t="s">
        <v>20054</v>
      </c>
      <c r="P220" s="1060" t="s">
        <v>95</v>
      </c>
      <c r="Q220" s="1052"/>
      <c r="R220" s="1053"/>
      <c r="S220" s="1126" t="s">
        <v>24661</v>
      </c>
    </row>
    <row r="221" hidden="1">
      <c r="A221" s="1046" t="s">
        <v>3296</v>
      </c>
      <c r="B221" s="1125" t="s">
        <v>24637</v>
      </c>
      <c r="C221" s="1125" t="s">
        <v>85</v>
      </c>
      <c r="D221" s="1125" t="s">
        <v>20056</v>
      </c>
      <c r="E221" s="1047" t="s">
        <v>11</v>
      </c>
      <c r="F221" s="1048" t="s">
        <v>23992</v>
      </c>
      <c r="G221" s="1047" t="s">
        <v>21971</v>
      </c>
      <c r="H221" s="1047" t="s">
        <v>21999</v>
      </c>
      <c r="I221" s="1048" t="s">
        <v>19902</v>
      </c>
      <c r="J221" s="988" t="s">
        <v>24665</v>
      </c>
      <c r="K221" s="988" t="s">
        <v>24709</v>
      </c>
      <c r="L221" s="988" t="s">
        <v>24710</v>
      </c>
      <c r="M221" s="988" t="s">
        <v>24668</v>
      </c>
      <c r="N221" s="1060" t="s">
        <v>20535</v>
      </c>
      <c r="O221" s="1060" t="s">
        <v>20054</v>
      </c>
      <c r="P221" s="1060" t="s">
        <v>95</v>
      </c>
      <c r="Q221" s="1052"/>
      <c r="R221" s="1053"/>
      <c r="S221" s="1126" t="s">
        <v>24711</v>
      </c>
    </row>
    <row r="222" hidden="1">
      <c r="A222" s="1046" t="s">
        <v>3300</v>
      </c>
      <c r="B222" s="1125" t="s">
        <v>24637</v>
      </c>
      <c r="C222" s="1125" t="s">
        <v>85</v>
      </c>
      <c r="D222" s="1125" t="s">
        <v>20056</v>
      </c>
      <c r="E222" s="1047" t="s">
        <v>11</v>
      </c>
      <c r="F222" s="1048" t="s">
        <v>23992</v>
      </c>
      <c r="G222" s="1047" t="s">
        <v>21971</v>
      </c>
      <c r="H222" s="1047" t="s">
        <v>21999</v>
      </c>
      <c r="I222" s="1048" t="s">
        <v>19902</v>
      </c>
      <c r="J222" s="988" t="s">
        <v>24665</v>
      </c>
      <c r="K222" s="988" t="s">
        <v>24670</v>
      </c>
      <c r="L222" s="988" t="s">
        <v>24712</v>
      </c>
      <c r="M222" s="988" t="s">
        <v>24672</v>
      </c>
      <c r="N222" s="1060" t="s">
        <v>20314</v>
      </c>
      <c r="O222" s="1060" t="s">
        <v>398</v>
      </c>
      <c r="P222" s="1060" t="s">
        <v>95</v>
      </c>
      <c r="Q222" s="1052"/>
      <c r="R222" s="1053"/>
      <c r="S222" s="1126" t="s">
        <v>24700</v>
      </c>
    </row>
    <row r="223" hidden="1">
      <c r="A223" s="1046" t="s">
        <v>3305</v>
      </c>
      <c r="B223" s="1125" t="s">
        <v>24637</v>
      </c>
      <c r="C223" s="1125" t="s">
        <v>85</v>
      </c>
      <c r="D223" s="1125" t="s">
        <v>20056</v>
      </c>
      <c r="E223" s="1047" t="s">
        <v>11</v>
      </c>
      <c r="F223" s="1048" t="s">
        <v>23992</v>
      </c>
      <c r="G223" s="1047" t="s">
        <v>21971</v>
      </c>
      <c r="H223" s="1047" t="s">
        <v>21999</v>
      </c>
      <c r="I223" s="1048" t="s">
        <v>19902</v>
      </c>
      <c r="J223" s="988" t="s">
        <v>24665</v>
      </c>
      <c r="K223" s="988" t="s">
        <v>24673</v>
      </c>
      <c r="L223" s="988" t="s">
        <v>24710</v>
      </c>
      <c r="M223" s="988" t="s">
        <v>24674</v>
      </c>
      <c r="N223" s="1060" t="s">
        <v>20535</v>
      </c>
      <c r="O223" s="1060" t="s">
        <v>20054</v>
      </c>
      <c r="P223" s="1060" t="s">
        <v>95</v>
      </c>
      <c r="Q223" s="1052"/>
      <c r="R223" s="1053"/>
      <c r="S223" s="1126" t="s">
        <v>24711</v>
      </c>
    </row>
    <row r="224" hidden="1">
      <c r="A224" s="1046" t="s">
        <v>3312</v>
      </c>
      <c r="B224" s="1125" t="s">
        <v>24637</v>
      </c>
      <c r="C224" s="1125" t="s">
        <v>85</v>
      </c>
      <c r="D224" s="1125" t="s">
        <v>20056</v>
      </c>
      <c r="E224" s="1047" t="s">
        <v>11</v>
      </c>
      <c r="F224" s="1048" t="s">
        <v>23992</v>
      </c>
      <c r="G224" s="1047" t="s">
        <v>21971</v>
      </c>
      <c r="H224" s="1047" t="s">
        <v>21999</v>
      </c>
      <c r="I224" s="1048" t="s">
        <v>19902</v>
      </c>
      <c r="J224" s="988" t="s">
        <v>24665</v>
      </c>
      <c r="K224" s="988" t="s">
        <v>24675</v>
      </c>
      <c r="L224" s="988" t="s">
        <v>24713</v>
      </c>
      <c r="M224" s="988" t="s">
        <v>24677</v>
      </c>
      <c r="N224" s="1060" t="s">
        <v>20314</v>
      </c>
      <c r="O224" s="1060" t="s">
        <v>398</v>
      </c>
      <c r="P224" s="1060" t="s">
        <v>95</v>
      </c>
      <c r="Q224" s="1052"/>
      <c r="R224" s="1053"/>
      <c r="S224" s="1126" t="s">
        <v>24700</v>
      </c>
    </row>
    <row r="225" hidden="1">
      <c r="A225" s="1046" t="s">
        <v>3317</v>
      </c>
      <c r="B225" s="1125" t="s">
        <v>24637</v>
      </c>
      <c r="C225" s="1125" t="s">
        <v>85</v>
      </c>
      <c r="D225" s="1125" t="s">
        <v>20056</v>
      </c>
      <c r="E225" s="1047" t="s">
        <v>11</v>
      </c>
      <c r="F225" s="1048" t="s">
        <v>23992</v>
      </c>
      <c r="G225" s="1047" t="s">
        <v>21971</v>
      </c>
      <c r="H225" s="1047" t="s">
        <v>21999</v>
      </c>
      <c r="I225" s="1048" t="s">
        <v>19902</v>
      </c>
      <c r="J225" s="988" t="s">
        <v>24647</v>
      </c>
      <c r="K225" s="988" t="s">
        <v>23581</v>
      </c>
      <c r="L225" s="988" t="s">
        <v>24714</v>
      </c>
      <c r="M225" s="988" t="s">
        <v>24649</v>
      </c>
      <c r="N225" s="1060" t="s">
        <v>19934</v>
      </c>
      <c r="O225" s="1060" t="s">
        <v>19908</v>
      </c>
      <c r="P225" s="1060" t="s">
        <v>95</v>
      </c>
      <c r="Q225" s="1052"/>
      <c r="R225" s="1053"/>
      <c r="S225" s="1124"/>
    </row>
    <row r="226" hidden="1">
      <c r="A226" s="1046" t="s">
        <v>3321</v>
      </c>
      <c r="B226" s="1125" t="s">
        <v>24637</v>
      </c>
      <c r="C226" s="1125" t="s">
        <v>85</v>
      </c>
      <c r="D226" s="1125" t="s">
        <v>20056</v>
      </c>
      <c r="E226" s="1047" t="s">
        <v>11</v>
      </c>
      <c r="F226" s="1048" t="s">
        <v>23992</v>
      </c>
      <c r="G226" s="1047" t="s">
        <v>21971</v>
      </c>
      <c r="H226" s="1047" t="s">
        <v>21999</v>
      </c>
      <c r="I226" s="1048" t="s">
        <v>19902</v>
      </c>
      <c r="J226" s="988" t="s">
        <v>24647</v>
      </c>
      <c r="K226" s="988" t="s">
        <v>23594</v>
      </c>
      <c r="L226" s="988" t="s">
        <v>24715</v>
      </c>
      <c r="M226" s="988" t="s">
        <v>24649</v>
      </c>
      <c r="N226" s="1060" t="s">
        <v>19934</v>
      </c>
      <c r="O226" s="1060" t="s">
        <v>19908</v>
      </c>
      <c r="P226" s="1060" t="s">
        <v>95</v>
      </c>
      <c r="Q226" s="1052"/>
      <c r="R226" s="1053"/>
      <c r="S226" s="1124"/>
    </row>
    <row r="227" hidden="1">
      <c r="A227" s="1046" t="s">
        <v>3326</v>
      </c>
      <c r="B227" s="1125" t="s">
        <v>24637</v>
      </c>
      <c r="C227" s="1125" t="s">
        <v>85</v>
      </c>
      <c r="D227" s="1125" t="s">
        <v>20056</v>
      </c>
      <c r="E227" s="1047" t="s">
        <v>11</v>
      </c>
      <c r="F227" s="1048" t="s">
        <v>23992</v>
      </c>
      <c r="G227" s="1047" t="s">
        <v>21971</v>
      </c>
      <c r="H227" s="1047" t="s">
        <v>21999</v>
      </c>
      <c r="I227" s="1048" t="s">
        <v>19902</v>
      </c>
      <c r="J227" s="988" t="s">
        <v>24647</v>
      </c>
      <c r="K227" s="988" t="s">
        <v>24662</v>
      </c>
      <c r="L227" s="988" t="s">
        <v>24716</v>
      </c>
      <c r="M227" s="988" t="s">
        <v>24664</v>
      </c>
      <c r="N227" s="1060" t="s">
        <v>20535</v>
      </c>
      <c r="O227" s="1060" t="s">
        <v>20054</v>
      </c>
      <c r="P227" s="1060" t="s">
        <v>95</v>
      </c>
      <c r="Q227" s="1052"/>
      <c r="R227" s="1053"/>
      <c r="S227" s="1126" t="s">
        <v>24717</v>
      </c>
    </row>
    <row r="228" hidden="1">
      <c r="A228" s="1046" t="s">
        <v>3331</v>
      </c>
      <c r="B228" s="1125" t="s">
        <v>24637</v>
      </c>
      <c r="C228" s="1125" t="s">
        <v>85</v>
      </c>
      <c r="D228" s="1125" t="s">
        <v>20056</v>
      </c>
      <c r="E228" s="1047" t="s">
        <v>11</v>
      </c>
      <c r="F228" s="1048" t="s">
        <v>23992</v>
      </c>
      <c r="G228" s="1047" t="s">
        <v>21971</v>
      </c>
      <c r="H228" s="1047" t="s">
        <v>21999</v>
      </c>
      <c r="I228" s="1048" t="s">
        <v>19902</v>
      </c>
      <c r="J228" s="988" t="s">
        <v>24683</v>
      </c>
      <c r="K228" s="988" t="s">
        <v>24718</v>
      </c>
      <c r="L228" s="988" t="s">
        <v>24719</v>
      </c>
      <c r="M228" s="988" t="s">
        <v>24686</v>
      </c>
      <c r="N228" s="1060" t="s">
        <v>20314</v>
      </c>
      <c r="O228" s="1060" t="s">
        <v>398</v>
      </c>
      <c r="P228" s="1060" t="s">
        <v>95</v>
      </c>
      <c r="Q228" s="1052"/>
      <c r="R228" s="1053"/>
      <c r="S228" s="1126" t="s">
        <v>24700</v>
      </c>
    </row>
    <row r="229" hidden="1">
      <c r="A229" s="1046" t="s">
        <v>3336</v>
      </c>
      <c r="B229" s="1125" t="s">
        <v>24637</v>
      </c>
      <c r="C229" s="1125" t="s">
        <v>85</v>
      </c>
      <c r="D229" s="1125" t="s">
        <v>20056</v>
      </c>
      <c r="E229" s="1047" t="s">
        <v>11</v>
      </c>
      <c r="F229" s="1048" t="s">
        <v>23992</v>
      </c>
      <c r="G229" s="1047" t="s">
        <v>21971</v>
      </c>
      <c r="H229" s="1047" t="s">
        <v>21999</v>
      </c>
      <c r="I229" s="1048" t="s">
        <v>19902</v>
      </c>
      <c r="J229" s="988" t="s">
        <v>24683</v>
      </c>
      <c r="K229" s="988" t="s">
        <v>24687</v>
      </c>
      <c r="L229" s="988" t="s">
        <v>24720</v>
      </c>
      <c r="M229" s="988" t="s">
        <v>24689</v>
      </c>
      <c r="N229" s="1060" t="s">
        <v>20535</v>
      </c>
      <c r="O229" s="1060" t="s">
        <v>20054</v>
      </c>
      <c r="P229" s="1060" t="s">
        <v>95</v>
      </c>
      <c r="Q229" s="1052"/>
      <c r="R229" s="1053"/>
      <c r="S229" s="1126" t="s">
        <v>24721</v>
      </c>
    </row>
    <row r="230" hidden="1">
      <c r="A230" s="1046" t="s">
        <v>3341</v>
      </c>
      <c r="B230" s="1125" t="s">
        <v>24637</v>
      </c>
      <c r="C230" s="1125" t="s">
        <v>85</v>
      </c>
      <c r="D230" s="1125" t="s">
        <v>20056</v>
      </c>
      <c r="E230" s="1047" t="s">
        <v>11</v>
      </c>
      <c r="F230" s="1048" t="s">
        <v>23992</v>
      </c>
      <c r="G230" s="1047" t="s">
        <v>21971</v>
      </c>
      <c r="H230" s="1047" t="s">
        <v>21999</v>
      </c>
      <c r="I230" s="1048" t="s">
        <v>19902</v>
      </c>
      <c r="J230" s="988" t="s">
        <v>24691</v>
      </c>
      <c r="K230" s="988" t="s">
        <v>24722</v>
      </c>
      <c r="L230" s="988" t="s">
        <v>24723</v>
      </c>
      <c r="M230" s="988" t="s">
        <v>24694</v>
      </c>
      <c r="N230" s="1060" t="s">
        <v>20314</v>
      </c>
      <c r="O230" s="1060" t="s">
        <v>398</v>
      </c>
      <c r="P230" s="1060" t="s">
        <v>95</v>
      </c>
      <c r="Q230" s="1052"/>
      <c r="R230" s="1053"/>
      <c r="S230" s="1126" t="s">
        <v>24700</v>
      </c>
    </row>
    <row r="231" hidden="1">
      <c r="A231" s="1046" t="s">
        <v>3345</v>
      </c>
      <c r="B231" s="1125" t="s">
        <v>24637</v>
      </c>
      <c r="C231" s="1125" t="s">
        <v>85</v>
      </c>
      <c r="D231" s="1125" t="s">
        <v>20056</v>
      </c>
      <c r="E231" s="1047" t="s">
        <v>11</v>
      </c>
      <c r="F231" s="1048" t="s">
        <v>23992</v>
      </c>
      <c r="G231" s="1047" t="s">
        <v>21971</v>
      </c>
      <c r="H231" s="1047" t="s">
        <v>21999</v>
      </c>
      <c r="I231" s="1048" t="s">
        <v>19902</v>
      </c>
      <c r="J231" s="986" t="s">
        <v>24695</v>
      </c>
      <c r="K231" s="988" t="s">
        <v>24724</v>
      </c>
      <c r="L231" s="988" t="s">
        <v>24725</v>
      </c>
      <c r="M231" s="988" t="s">
        <v>24726</v>
      </c>
      <c r="N231" s="1060" t="s">
        <v>20314</v>
      </c>
      <c r="O231" s="1060" t="s">
        <v>20054</v>
      </c>
      <c r="P231" s="1060" t="s">
        <v>95</v>
      </c>
      <c r="Q231" s="1052"/>
      <c r="R231" s="1053"/>
      <c r="S231" s="1126" t="s">
        <v>24727</v>
      </c>
    </row>
    <row r="232" hidden="1">
      <c r="A232" s="1046" t="s">
        <v>3351</v>
      </c>
      <c r="B232" s="1125" t="s">
        <v>24637</v>
      </c>
      <c r="C232" s="1125" t="s">
        <v>85</v>
      </c>
      <c r="D232" s="1125" t="s">
        <v>20056</v>
      </c>
      <c r="E232" s="1047" t="s">
        <v>11</v>
      </c>
      <c r="F232" s="1048" t="s">
        <v>23992</v>
      </c>
      <c r="G232" s="1047" t="s">
        <v>21971</v>
      </c>
      <c r="H232" s="1047" t="s">
        <v>21999</v>
      </c>
      <c r="I232" s="1048" t="s">
        <v>19902</v>
      </c>
      <c r="J232" s="988" t="s">
        <v>24728</v>
      </c>
      <c r="K232" s="988" t="s">
        <v>24729</v>
      </c>
      <c r="L232" s="988" t="s">
        <v>24730</v>
      </c>
      <c r="M232" s="988" t="s">
        <v>24731</v>
      </c>
      <c r="N232" s="1060" t="s">
        <v>19934</v>
      </c>
      <c r="O232" s="1060" t="s">
        <v>19908</v>
      </c>
      <c r="P232" s="1060" t="s">
        <v>95</v>
      </c>
      <c r="Q232" s="1052"/>
      <c r="R232" s="1053"/>
      <c r="S232" s="1124"/>
    </row>
    <row r="233" hidden="1">
      <c r="A233" s="1046" t="s">
        <v>3357</v>
      </c>
      <c r="B233" s="1125" t="s">
        <v>24637</v>
      </c>
      <c r="C233" s="1125" t="s">
        <v>85</v>
      </c>
      <c r="D233" s="1125" t="s">
        <v>20056</v>
      </c>
      <c r="E233" s="1047" t="s">
        <v>11</v>
      </c>
      <c r="F233" s="1048" t="s">
        <v>23992</v>
      </c>
      <c r="G233" s="1047" t="s">
        <v>21971</v>
      </c>
      <c r="H233" s="1047" t="s">
        <v>21999</v>
      </c>
      <c r="I233" s="1048" t="s">
        <v>19902</v>
      </c>
      <c r="J233" s="986" t="s">
        <v>24732</v>
      </c>
      <c r="K233" s="988" t="s">
        <v>24733</v>
      </c>
      <c r="L233" s="988" t="s">
        <v>24734</v>
      </c>
      <c r="M233" s="988" t="s">
        <v>24735</v>
      </c>
      <c r="N233" s="1060" t="s">
        <v>19907</v>
      </c>
      <c r="O233" s="1060" t="s">
        <v>20045</v>
      </c>
      <c r="P233" s="1060" t="s">
        <v>95</v>
      </c>
      <c r="Q233" s="1052"/>
      <c r="R233" s="1053"/>
      <c r="S233" s="1124"/>
    </row>
    <row r="234" hidden="1">
      <c r="A234" s="1046" t="s">
        <v>3362</v>
      </c>
      <c r="B234" s="1130" t="s">
        <v>24736</v>
      </c>
      <c r="C234" s="1125" t="s">
        <v>6457</v>
      </c>
      <c r="D234" s="1125" t="s">
        <v>45</v>
      </c>
      <c r="E234" s="1047" t="s">
        <v>11</v>
      </c>
      <c r="F234" s="1048" t="s">
        <v>23992</v>
      </c>
      <c r="G234" s="1047" t="s">
        <v>23699</v>
      </c>
      <c r="H234" s="1047" t="s">
        <v>23793</v>
      </c>
      <c r="I234" s="1048" t="s">
        <v>19902</v>
      </c>
      <c r="J234" s="988" t="s">
        <v>24737</v>
      </c>
      <c r="K234" s="1122" t="s">
        <v>24738</v>
      </c>
      <c r="L234" s="988" t="s">
        <v>24739</v>
      </c>
      <c r="M234" s="988" t="s">
        <v>24740</v>
      </c>
      <c r="N234" s="1076" t="s">
        <v>20535</v>
      </c>
      <c r="O234" s="1144" t="s">
        <v>398</v>
      </c>
      <c r="P234" s="1077" t="s">
        <v>95</v>
      </c>
      <c r="Q234" s="1052"/>
      <c r="R234" s="1053"/>
      <c r="S234" s="1133" t="s">
        <v>24741</v>
      </c>
    </row>
    <row r="235" hidden="1">
      <c r="A235" s="1046" t="s">
        <v>3367</v>
      </c>
      <c r="B235" s="1125" t="s">
        <v>24736</v>
      </c>
      <c r="C235" s="1125" t="s">
        <v>6457</v>
      </c>
      <c r="D235" s="1125" t="s">
        <v>45</v>
      </c>
      <c r="E235" s="1047" t="s">
        <v>11</v>
      </c>
      <c r="F235" s="1048" t="s">
        <v>23992</v>
      </c>
      <c r="G235" s="1047" t="s">
        <v>23699</v>
      </c>
      <c r="H235" s="1047" t="s">
        <v>23793</v>
      </c>
      <c r="I235" s="1048" t="s">
        <v>19902</v>
      </c>
      <c r="J235" s="988" t="s">
        <v>24742</v>
      </c>
      <c r="K235" s="1122" t="s">
        <v>24743</v>
      </c>
      <c r="L235" s="988" t="s">
        <v>24739</v>
      </c>
      <c r="M235" s="988" t="s">
        <v>24744</v>
      </c>
      <c r="N235" s="1060" t="s">
        <v>20535</v>
      </c>
      <c r="O235" s="1060" t="s">
        <v>20054</v>
      </c>
      <c r="P235" s="1060" t="s">
        <v>95</v>
      </c>
      <c r="Q235" s="1052"/>
      <c r="R235" s="1053"/>
      <c r="S235" s="1133" t="s">
        <v>24745</v>
      </c>
    </row>
    <row r="236" hidden="1">
      <c r="A236" s="1046" t="s">
        <v>3373</v>
      </c>
      <c r="B236" s="1125" t="s">
        <v>24736</v>
      </c>
      <c r="C236" s="1125" t="s">
        <v>6457</v>
      </c>
      <c r="D236" s="1125" t="s">
        <v>45</v>
      </c>
      <c r="E236" s="1047" t="s">
        <v>11</v>
      </c>
      <c r="F236" s="1048" t="s">
        <v>23992</v>
      </c>
      <c r="G236" s="1047" t="s">
        <v>23699</v>
      </c>
      <c r="H236" s="1047" t="s">
        <v>23793</v>
      </c>
      <c r="I236" s="1048" t="s">
        <v>19902</v>
      </c>
      <c r="J236" s="988" t="s">
        <v>24746</v>
      </c>
      <c r="K236" s="1122" t="s">
        <v>24747</v>
      </c>
      <c r="L236" s="988" t="s">
        <v>24748</v>
      </c>
      <c r="M236" s="988" t="s">
        <v>24749</v>
      </c>
      <c r="N236" s="1060" t="s">
        <v>20535</v>
      </c>
      <c r="O236" s="1060" t="s">
        <v>20054</v>
      </c>
      <c r="P236" s="1060" t="s">
        <v>95</v>
      </c>
      <c r="Q236" s="1052"/>
      <c r="R236" s="1053"/>
      <c r="S236" s="1133" t="s">
        <v>24750</v>
      </c>
    </row>
    <row r="237" hidden="1">
      <c r="A237" s="1046" t="s">
        <v>3378</v>
      </c>
      <c r="B237" s="1125" t="s">
        <v>24736</v>
      </c>
      <c r="C237" s="1125" t="s">
        <v>6457</v>
      </c>
      <c r="D237" s="1125" t="s">
        <v>45</v>
      </c>
      <c r="E237" s="1047" t="s">
        <v>11</v>
      </c>
      <c r="F237" s="1048" t="s">
        <v>23992</v>
      </c>
      <c r="G237" s="1047" t="s">
        <v>23699</v>
      </c>
      <c r="H237" s="1047" t="s">
        <v>23793</v>
      </c>
      <c r="I237" s="1048" t="s">
        <v>19902</v>
      </c>
      <c r="J237" s="1145" t="s">
        <v>24751</v>
      </c>
      <c r="K237" s="1122" t="s">
        <v>24752</v>
      </c>
      <c r="L237" s="988" t="s">
        <v>24748</v>
      </c>
      <c r="M237" s="988" t="s">
        <v>24753</v>
      </c>
      <c r="N237" s="1076" t="s">
        <v>20535</v>
      </c>
      <c r="O237" s="1144" t="s">
        <v>398</v>
      </c>
      <c r="P237" s="1077" t="s">
        <v>95</v>
      </c>
      <c r="Q237" s="1052"/>
      <c r="R237" s="1053"/>
      <c r="S237" s="1133" t="s">
        <v>24754</v>
      </c>
    </row>
    <row r="238" hidden="1">
      <c r="A238" s="1046" t="s">
        <v>3382</v>
      </c>
      <c r="B238" s="1125" t="s">
        <v>24736</v>
      </c>
      <c r="C238" s="1125" t="s">
        <v>6457</v>
      </c>
      <c r="D238" s="1125" t="s">
        <v>45</v>
      </c>
      <c r="E238" s="1047" t="s">
        <v>11</v>
      </c>
      <c r="F238" s="1048" t="s">
        <v>23992</v>
      </c>
      <c r="G238" s="1047" t="s">
        <v>23699</v>
      </c>
      <c r="H238" s="1047" t="s">
        <v>23793</v>
      </c>
      <c r="I238" s="1048" t="s">
        <v>19902</v>
      </c>
      <c r="J238" s="1145" t="s">
        <v>24751</v>
      </c>
      <c r="K238" s="1122" t="s">
        <v>24755</v>
      </c>
      <c r="L238" s="988" t="s">
        <v>24748</v>
      </c>
      <c r="M238" s="988" t="s">
        <v>24756</v>
      </c>
      <c r="N238" s="1076" t="s">
        <v>20535</v>
      </c>
      <c r="O238" s="1144" t="s">
        <v>398</v>
      </c>
      <c r="P238" s="1077" t="s">
        <v>95</v>
      </c>
      <c r="Q238" s="1052"/>
      <c r="R238" s="1053"/>
      <c r="S238" s="1133" t="s">
        <v>24754</v>
      </c>
    </row>
    <row r="239" hidden="1">
      <c r="A239" s="1046" t="s">
        <v>3386</v>
      </c>
      <c r="B239" s="1125" t="s">
        <v>24736</v>
      </c>
      <c r="C239" s="1125" t="s">
        <v>6457</v>
      </c>
      <c r="D239" s="1125" t="s">
        <v>45</v>
      </c>
      <c r="E239" s="1047" t="s">
        <v>11</v>
      </c>
      <c r="F239" s="1048" t="s">
        <v>23992</v>
      </c>
      <c r="G239" s="1047" t="s">
        <v>23699</v>
      </c>
      <c r="H239" s="1047" t="s">
        <v>23793</v>
      </c>
      <c r="I239" s="1048" t="s">
        <v>19902</v>
      </c>
      <c r="J239" s="988" t="s">
        <v>24751</v>
      </c>
      <c r="K239" s="1122" t="s">
        <v>24757</v>
      </c>
      <c r="L239" s="988" t="s">
        <v>24748</v>
      </c>
      <c r="M239" s="988" t="s">
        <v>24758</v>
      </c>
      <c r="N239" s="1060" t="s">
        <v>19907</v>
      </c>
      <c r="O239" s="1060" t="s">
        <v>20045</v>
      </c>
      <c r="P239" s="1060" t="s">
        <v>95</v>
      </c>
      <c r="Q239" s="1052"/>
      <c r="R239" s="1053"/>
      <c r="S239" s="1124"/>
    </row>
    <row r="240" hidden="1">
      <c r="A240" s="1046" t="s">
        <v>3390</v>
      </c>
      <c r="B240" s="1125" t="s">
        <v>24736</v>
      </c>
      <c r="C240" s="1125" t="s">
        <v>6457</v>
      </c>
      <c r="D240" s="1125" t="s">
        <v>45</v>
      </c>
      <c r="E240" s="1047" t="s">
        <v>11</v>
      </c>
      <c r="F240" s="1048" t="s">
        <v>23992</v>
      </c>
      <c r="G240" s="1047" t="s">
        <v>23699</v>
      </c>
      <c r="H240" s="1047" t="s">
        <v>23793</v>
      </c>
      <c r="I240" s="1048" t="s">
        <v>19902</v>
      </c>
      <c r="J240" s="988" t="s">
        <v>24759</v>
      </c>
      <c r="K240" s="1122" t="s">
        <v>24760</v>
      </c>
      <c r="L240" s="988" t="s">
        <v>24761</v>
      </c>
      <c r="M240" s="988" t="s">
        <v>24762</v>
      </c>
      <c r="N240" s="1076" t="s">
        <v>20535</v>
      </c>
      <c r="O240" s="1144" t="s">
        <v>398</v>
      </c>
      <c r="P240" s="1077" t="s">
        <v>95</v>
      </c>
      <c r="Q240" s="1052"/>
      <c r="R240" s="1053"/>
      <c r="S240" s="1133" t="s">
        <v>24763</v>
      </c>
    </row>
    <row r="241" hidden="1">
      <c r="A241" s="1046" t="s">
        <v>3394</v>
      </c>
      <c r="B241" s="1146" t="s">
        <v>24736</v>
      </c>
      <c r="C241" s="1125" t="s">
        <v>6457</v>
      </c>
      <c r="D241" s="1125" t="s">
        <v>45</v>
      </c>
      <c r="E241" s="1047" t="s">
        <v>11</v>
      </c>
      <c r="F241" s="1048" t="s">
        <v>23992</v>
      </c>
      <c r="G241" s="1047" t="s">
        <v>23699</v>
      </c>
      <c r="H241" s="1047" t="s">
        <v>23793</v>
      </c>
      <c r="I241" s="1048" t="s">
        <v>19902</v>
      </c>
      <c r="J241" s="988" t="s">
        <v>24759</v>
      </c>
      <c r="K241" s="1122" t="s">
        <v>24764</v>
      </c>
      <c r="L241" s="988" t="s">
        <v>24765</v>
      </c>
      <c r="M241" s="988" t="s">
        <v>24766</v>
      </c>
      <c r="N241" s="1076" t="s">
        <v>20535</v>
      </c>
      <c r="O241" s="1144" t="s">
        <v>398</v>
      </c>
      <c r="P241" s="1077" t="s">
        <v>95</v>
      </c>
      <c r="Q241" s="1052"/>
      <c r="R241" s="1053"/>
      <c r="S241" s="1133" t="s">
        <v>24763</v>
      </c>
    </row>
    <row r="242" hidden="1">
      <c r="A242" s="1046" t="s">
        <v>3397</v>
      </c>
      <c r="B242" s="1146" t="s">
        <v>24736</v>
      </c>
      <c r="C242" s="1125" t="s">
        <v>6457</v>
      </c>
      <c r="D242" s="1125" t="s">
        <v>45</v>
      </c>
      <c r="E242" s="1047" t="s">
        <v>11</v>
      </c>
      <c r="F242" s="1048" t="s">
        <v>23992</v>
      </c>
      <c r="G242" s="1047" t="s">
        <v>23699</v>
      </c>
      <c r="H242" s="1047" t="s">
        <v>23793</v>
      </c>
      <c r="I242" s="1048" t="s">
        <v>19902</v>
      </c>
      <c r="J242" s="988" t="s">
        <v>24759</v>
      </c>
      <c r="K242" s="1122" t="s">
        <v>24767</v>
      </c>
      <c r="L242" s="988" t="s">
        <v>24768</v>
      </c>
      <c r="M242" s="988" t="s">
        <v>24769</v>
      </c>
      <c r="N242" s="1076" t="s">
        <v>20535</v>
      </c>
      <c r="O242" s="1144" t="s">
        <v>398</v>
      </c>
      <c r="P242" s="1077" t="s">
        <v>95</v>
      </c>
      <c r="Q242" s="1052"/>
      <c r="R242" s="1053"/>
      <c r="S242" s="1133" t="s">
        <v>24763</v>
      </c>
    </row>
    <row r="243" hidden="1">
      <c r="A243" s="1046" t="s">
        <v>3401</v>
      </c>
      <c r="B243" s="1125" t="s">
        <v>24736</v>
      </c>
      <c r="C243" s="1125" t="s">
        <v>6457</v>
      </c>
      <c r="D243" s="1125" t="s">
        <v>45</v>
      </c>
      <c r="E243" s="1047" t="s">
        <v>11</v>
      </c>
      <c r="F243" s="1048" t="s">
        <v>23992</v>
      </c>
      <c r="G243" s="1047" t="s">
        <v>23699</v>
      </c>
      <c r="H243" s="1047" t="s">
        <v>23793</v>
      </c>
      <c r="I243" s="1048" t="s">
        <v>19902</v>
      </c>
      <c r="J243" s="988" t="s">
        <v>24770</v>
      </c>
      <c r="K243" s="1122" t="s">
        <v>24771</v>
      </c>
      <c r="L243" s="988" t="s">
        <v>24772</v>
      </c>
      <c r="M243" s="988" t="s">
        <v>24773</v>
      </c>
      <c r="N243" s="1076" t="s">
        <v>20535</v>
      </c>
      <c r="O243" s="1144" t="s">
        <v>398</v>
      </c>
      <c r="P243" s="1077" t="s">
        <v>95</v>
      </c>
      <c r="Q243" s="1052"/>
      <c r="R243" s="1053"/>
      <c r="S243" s="1133" t="s">
        <v>24763</v>
      </c>
    </row>
    <row r="244" hidden="1">
      <c r="A244" s="1046" t="s">
        <v>3405</v>
      </c>
      <c r="B244" s="1125" t="s">
        <v>24736</v>
      </c>
      <c r="C244" s="1125" t="s">
        <v>6457</v>
      </c>
      <c r="D244" s="1125" t="s">
        <v>45</v>
      </c>
      <c r="E244" s="1047" t="s">
        <v>11</v>
      </c>
      <c r="F244" s="1048" t="s">
        <v>23992</v>
      </c>
      <c r="G244" s="1047" t="s">
        <v>23699</v>
      </c>
      <c r="H244" s="1047" t="s">
        <v>23793</v>
      </c>
      <c r="I244" s="1048" t="s">
        <v>19902</v>
      </c>
      <c r="J244" s="988" t="s">
        <v>24770</v>
      </c>
      <c r="K244" s="1122" t="s">
        <v>24774</v>
      </c>
      <c r="L244" s="988" t="s">
        <v>24775</v>
      </c>
      <c r="M244" s="988" t="s">
        <v>24776</v>
      </c>
      <c r="N244" s="1060" t="s">
        <v>19907</v>
      </c>
      <c r="O244" s="1060" t="s">
        <v>20045</v>
      </c>
      <c r="P244" s="1060" t="s">
        <v>95</v>
      </c>
      <c r="Q244" s="1052"/>
      <c r="R244" s="1053"/>
      <c r="S244" s="1133" t="s">
        <v>24777</v>
      </c>
    </row>
    <row r="245" hidden="1">
      <c r="A245" s="1046" t="s">
        <v>3410</v>
      </c>
      <c r="B245" s="1125" t="s">
        <v>24736</v>
      </c>
      <c r="C245" s="1125" t="s">
        <v>6457</v>
      </c>
      <c r="D245" s="1125" t="s">
        <v>45</v>
      </c>
      <c r="E245" s="1047" t="s">
        <v>11</v>
      </c>
      <c r="F245" s="1048" t="s">
        <v>23992</v>
      </c>
      <c r="G245" s="1047" t="s">
        <v>23699</v>
      </c>
      <c r="H245" s="1047" t="s">
        <v>23793</v>
      </c>
      <c r="I245" s="1048" t="s">
        <v>19902</v>
      </c>
      <c r="J245" s="988" t="s">
        <v>24778</v>
      </c>
      <c r="K245" s="1122" t="s">
        <v>24779</v>
      </c>
      <c r="L245" s="988" t="s">
        <v>24780</v>
      </c>
      <c r="M245" s="988" t="s">
        <v>24781</v>
      </c>
      <c r="N245" s="1060" t="s">
        <v>19907</v>
      </c>
      <c r="O245" s="1060" t="s">
        <v>20045</v>
      </c>
      <c r="P245" s="1060" t="s">
        <v>95</v>
      </c>
      <c r="Q245" s="1052"/>
      <c r="R245" s="1053"/>
      <c r="S245" s="1124"/>
    </row>
    <row r="246" hidden="1">
      <c r="A246" s="1046" t="s">
        <v>3414</v>
      </c>
      <c r="B246" s="1125" t="s">
        <v>24736</v>
      </c>
      <c r="C246" s="1125" t="s">
        <v>6457</v>
      </c>
      <c r="D246" s="1125" t="s">
        <v>45</v>
      </c>
      <c r="E246" s="1047" t="s">
        <v>11</v>
      </c>
      <c r="F246" s="1048" t="s">
        <v>23992</v>
      </c>
      <c r="G246" s="1047" t="s">
        <v>23699</v>
      </c>
      <c r="H246" s="1047" t="s">
        <v>23793</v>
      </c>
      <c r="I246" s="1048" t="s">
        <v>19902</v>
      </c>
      <c r="J246" s="988" t="s">
        <v>24782</v>
      </c>
      <c r="K246" s="1122" t="s">
        <v>24783</v>
      </c>
      <c r="L246" s="988" t="s">
        <v>24784</v>
      </c>
      <c r="M246" s="988" t="s">
        <v>24785</v>
      </c>
      <c r="N246" s="1060" t="s">
        <v>20314</v>
      </c>
      <c r="O246" s="1060" t="s">
        <v>398</v>
      </c>
      <c r="P246" s="1060" t="s">
        <v>95</v>
      </c>
      <c r="Q246" s="1052"/>
      <c r="R246" s="1053"/>
      <c r="S246" s="1133" t="s">
        <v>24786</v>
      </c>
    </row>
    <row r="247" hidden="1">
      <c r="A247" s="1046" t="s">
        <v>3418</v>
      </c>
      <c r="B247" s="1125" t="s">
        <v>24736</v>
      </c>
      <c r="C247" s="1125" t="s">
        <v>6457</v>
      </c>
      <c r="D247" s="1125" t="s">
        <v>45</v>
      </c>
      <c r="E247" s="1047" t="s">
        <v>11</v>
      </c>
      <c r="F247" s="1048" t="s">
        <v>23992</v>
      </c>
      <c r="G247" s="1047" t="s">
        <v>23699</v>
      </c>
      <c r="H247" s="1047" t="s">
        <v>23793</v>
      </c>
      <c r="I247" s="1048" t="s">
        <v>19902</v>
      </c>
      <c r="J247" s="988" t="s">
        <v>24782</v>
      </c>
      <c r="K247" s="1122" t="s">
        <v>24787</v>
      </c>
      <c r="L247" s="988" t="s">
        <v>24788</v>
      </c>
      <c r="M247" s="988" t="s">
        <v>24789</v>
      </c>
      <c r="N247" s="1060" t="s">
        <v>19907</v>
      </c>
      <c r="O247" s="1060" t="s">
        <v>20045</v>
      </c>
      <c r="P247" s="1060" t="s">
        <v>95</v>
      </c>
      <c r="Q247" s="1052"/>
      <c r="R247" s="1053"/>
      <c r="S247" s="1124"/>
    </row>
    <row r="248" hidden="1">
      <c r="A248" s="1046" t="s">
        <v>3422</v>
      </c>
      <c r="B248" s="1125" t="s">
        <v>24736</v>
      </c>
      <c r="C248" s="1125" t="s">
        <v>6457</v>
      </c>
      <c r="D248" s="1125" t="s">
        <v>45</v>
      </c>
      <c r="E248" s="1047" t="s">
        <v>11</v>
      </c>
      <c r="F248" s="1048" t="s">
        <v>23992</v>
      </c>
      <c r="G248" s="1047" t="s">
        <v>23699</v>
      </c>
      <c r="H248" s="1047" t="s">
        <v>23793</v>
      </c>
      <c r="I248" s="1048" t="s">
        <v>19902</v>
      </c>
      <c r="J248" s="988" t="s">
        <v>24782</v>
      </c>
      <c r="K248" s="1122" t="s">
        <v>24790</v>
      </c>
      <c r="L248" s="988" t="s">
        <v>24791</v>
      </c>
      <c r="M248" s="988" t="s">
        <v>24792</v>
      </c>
      <c r="N248" s="1060" t="s">
        <v>19907</v>
      </c>
      <c r="O248" s="1060" t="s">
        <v>20045</v>
      </c>
      <c r="P248" s="1060" t="s">
        <v>95</v>
      </c>
      <c r="Q248" s="1052"/>
      <c r="R248" s="1053"/>
      <c r="S248" s="1124"/>
    </row>
    <row r="249" hidden="1">
      <c r="A249" s="1046" t="s">
        <v>3426</v>
      </c>
      <c r="B249" s="1125" t="s">
        <v>24736</v>
      </c>
      <c r="C249" s="1125" t="s">
        <v>6457</v>
      </c>
      <c r="D249" s="1125" t="s">
        <v>45</v>
      </c>
      <c r="E249" s="1047" t="s">
        <v>11</v>
      </c>
      <c r="F249" s="1048" t="s">
        <v>23992</v>
      </c>
      <c r="G249" s="1047" t="s">
        <v>23699</v>
      </c>
      <c r="H249" s="1047" t="s">
        <v>23793</v>
      </c>
      <c r="I249" s="1048" t="s">
        <v>19902</v>
      </c>
      <c r="J249" s="988" t="s">
        <v>24793</v>
      </c>
      <c r="K249" s="1122" t="s">
        <v>24794</v>
      </c>
      <c r="L249" s="988" t="s">
        <v>24795</v>
      </c>
      <c r="M249" s="988" t="s">
        <v>24796</v>
      </c>
      <c r="N249" s="1060" t="s">
        <v>20535</v>
      </c>
      <c r="O249" s="1060" t="s">
        <v>398</v>
      </c>
      <c r="P249" s="1060" t="s">
        <v>95</v>
      </c>
      <c r="Q249" s="1052"/>
      <c r="R249" s="1053"/>
      <c r="S249" s="1133" t="s">
        <v>24797</v>
      </c>
    </row>
    <row r="250" hidden="1">
      <c r="A250" s="1046" t="s">
        <v>3430</v>
      </c>
      <c r="B250" s="1125" t="s">
        <v>24736</v>
      </c>
      <c r="C250" s="1125" t="s">
        <v>6457</v>
      </c>
      <c r="D250" s="1125" t="s">
        <v>45</v>
      </c>
      <c r="E250" s="1047" t="s">
        <v>11</v>
      </c>
      <c r="F250" s="1048" t="s">
        <v>23992</v>
      </c>
      <c r="G250" s="1047" t="s">
        <v>23699</v>
      </c>
      <c r="H250" s="1047" t="s">
        <v>23793</v>
      </c>
      <c r="I250" s="1048" t="s">
        <v>19902</v>
      </c>
      <c r="J250" s="988" t="s">
        <v>24793</v>
      </c>
      <c r="K250" s="1122" t="s">
        <v>24798</v>
      </c>
      <c r="L250" s="988" t="s">
        <v>24799</v>
      </c>
      <c r="M250" s="988" t="s">
        <v>24800</v>
      </c>
      <c r="N250" s="1060" t="s">
        <v>20535</v>
      </c>
      <c r="O250" s="1060" t="s">
        <v>398</v>
      </c>
      <c r="P250" s="1060" t="s">
        <v>95</v>
      </c>
      <c r="Q250" s="1052"/>
      <c r="R250" s="1053"/>
      <c r="S250" s="1133" t="s">
        <v>24797</v>
      </c>
    </row>
    <row r="251" hidden="1">
      <c r="A251" s="1046" t="s">
        <v>3439</v>
      </c>
      <c r="B251" s="1125" t="s">
        <v>24736</v>
      </c>
      <c r="C251" s="1125" t="s">
        <v>6457</v>
      </c>
      <c r="D251" s="1125" t="s">
        <v>45</v>
      </c>
      <c r="E251" s="1047" t="s">
        <v>11</v>
      </c>
      <c r="F251" s="1048" t="s">
        <v>23992</v>
      </c>
      <c r="G251" s="1047" t="s">
        <v>23699</v>
      </c>
      <c r="H251" s="1047" t="s">
        <v>23793</v>
      </c>
      <c r="I251" s="1048" t="s">
        <v>19902</v>
      </c>
      <c r="J251" s="988" t="s">
        <v>24801</v>
      </c>
      <c r="K251" s="1122" t="s">
        <v>24802</v>
      </c>
      <c r="L251" s="988" t="s">
        <v>24803</v>
      </c>
      <c r="M251" s="988" t="s">
        <v>24804</v>
      </c>
      <c r="N251" s="1060" t="s">
        <v>20535</v>
      </c>
      <c r="O251" s="1060" t="s">
        <v>398</v>
      </c>
      <c r="P251" s="1060" t="s">
        <v>95</v>
      </c>
      <c r="Q251" s="1052"/>
      <c r="R251" s="1053"/>
      <c r="S251" s="1133" t="s">
        <v>24805</v>
      </c>
    </row>
    <row r="252" hidden="1">
      <c r="A252" s="1046" t="s">
        <v>3443</v>
      </c>
      <c r="B252" s="1125" t="s">
        <v>24736</v>
      </c>
      <c r="C252" s="1125" t="s">
        <v>6457</v>
      </c>
      <c r="D252" s="1125" t="s">
        <v>45</v>
      </c>
      <c r="E252" s="1047" t="s">
        <v>11</v>
      </c>
      <c r="F252" s="1048" t="s">
        <v>23992</v>
      </c>
      <c r="G252" s="1047" t="s">
        <v>23699</v>
      </c>
      <c r="H252" s="1047" t="s">
        <v>23793</v>
      </c>
      <c r="I252" s="1048" t="s">
        <v>19902</v>
      </c>
      <c r="J252" s="988" t="s">
        <v>24801</v>
      </c>
      <c r="K252" s="1122" t="s">
        <v>24806</v>
      </c>
      <c r="L252" s="988" t="s">
        <v>24807</v>
      </c>
      <c r="M252" s="988" t="s">
        <v>24808</v>
      </c>
      <c r="N252" s="1060" t="s">
        <v>19907</v>
      </c>
      <c r="O252" s="1060" t="s">
        <v>20045</v>
      </c>
      <c r="P252" s="1060" t="s">
        <v>95</v>
      </c>
      <c r="Q252" s="1052"/>
      <c r="R252" s="1053"/>
      <c r="S252" s="1124"/>
    </row>
    <row r="253" hidden="1">
      <c r="A253" s="1046" t="s">
        <v>3448</v>
      </c>
      <c r="B253" s="1125" t="s">
        <v>24736</v>
      </c>
      <c r="C253" s="1125" t="s">
        <v>6457</v>
      </c>
      <c r="D253" s="1125" t="s">
        <v>45</v>
      </c>
      <c r="E253" s="1047" t="s">
        <v>11</v>
      </c>
      <c r="F253" s="1048" t="s">
        <v>23992</v>
      </c>
      <c r="G253" s="1047" t="s">
        <v>23699</v>
      </c>
      <c r="H253" s="1047" t="s">
        <v>23793</v>
      </c>
      <c r="I253" s="1048" t="s">
        <v>19902</v>
      </c>
      <c r="J253" s="988" t="s">
        <v>24801</v>
      </c>
      <c r="K253" s="1122" t="s">
        <v>24809</v>
      </c>
      <c r="L253" s="988" t="s">
        <v>24810</v>
      </c>
      <c r="M253" s="988" t="s">
        <v>24811</v>
      </c>
      <c r="N253" s="1060" t="s">
        <v>20535</v>
      </c>
      <c r="O253" s="1060" t="s">
        <v>398</v>
      </c>
      <c r="P253" s="1060" t="s">
        <v>95</v>
      </c>
      <c r="Q253" s="1052"/>
      <c r="R253" s="1053"/>
      <c r="S253" s="1133" t="s">
        <v>24805</v>
      </c>
    </row>
    <row r="254" hidden="1">
      <c r="A254" s="1046" t="s">
        <v>3453</v>
      </c>
      <c r="B254" s="1125" t="s">
        <v>24736</v>
      </c>
      <c r="C254" s="1125" t="s">
        <v>6457</v>
      </c>
      <c r="D254" s="1125" t="s">
        <v>45</v>
      </c>
      <c r="E254" s="1047" t="s">
        <v>11</v>
      </c>
      <c r="F254" s="1048" t="s">
        <v>23992</v>
      </c>
      <c r="G254" s="1047" t="s">
        <v>23699</v>
      </c>
      <c r="H254" s="1047" t="s">
        <v>23793</v>
      </c>
      <c r="I254" s="1048" t="s">
        <v>19902</v>
      </c>
      <c r="J254" s="988" t="s">
        <v>24801</v>
      </c>
      <c r="K254" s="1122" t="s">
        <v>24812</v>
      </c>
      <c r="L254" s="988" t="s">
        <v>24813</v>
      </c>
      <c r="M254" s="988" t="s">
        <v>24814</v>
      </c>
      <c r="N254" s="1060" t="s">
        <v>20535</v>
      </c>
      <c r="O254" s="1060" t="s">
        <v>398</v>
      </c>
      <c r="P254" s="1060" t="s">
        <v>95</v>
      </c>
      <c r="Q254" s="1052"/>
      <c r="R254" s="1053"/>
      <c r="S254" s="1133" t="s">
        <v>24805</v>
      </c>
    </row>
    <row r="255" hidden="1">
      <c r="A255" s="1046" t="s">
        <v>3458</v>
      </c>
      <c r="B255" s="1125" t="s">
        <v>24736</v>
      </c>
      <c r="C255" s="1125" t="s">
        <v>6457</v>
      </c>
      <c r="D255" s="1125" t="s">
        <v>45</v>
      </c>
      <c r="E255" s="1047" t="s">
        <v>11</v>
      </c>
      <c r="F255" s="1048" t="s">
        <v>23992</v>
      </c>
      <c r="G255" s="1047" t="s">
        <v>23699</v>
      </c>
      <c r="H255" s="1047" t="s">
        <v>23793</v>
      </c>
      <c r="I255" s="1048" t="s">
        <v>19902</v>
      </c>
      <c r="J255" s="988" t="s">
        <v>24801</v>
      </c>
      <c r="K255" s="1122" t="s">
        <v>24815</v>
      </c>
      <c r="L255" s="988" t="s">
        <v>24816</v>
      </c>
      <c r="M255" s="988" t="s">
        <v>24817</v>
      </c>
      <c r="N255" s="1060" t="s">
        <v>20535</v>
      </c>
      <c r="O255" s="1060" t="s">
        <v>398</v>
      </c>
      <c r="P255" s="1060" t="s">
        <v>95</v>
      </c>
      <c r="Q255" s="1052"/>
      <c r="R255" s="1053"/>
      <c r="S255" s="1133" t="s">
        <v>24805</v>
      </c>
    </row>
    <row r="256" hidden="1">
      <c r="A256" s="1046" t="s">
        <v>3462</v>
      </c>
      <c r="B256" s="1125" t="s">
        <v>24736</v>
      </c>
      <c r="C256" s="1125" t="s">
        <v>6457</v>
      </c>
      <c r="D256" s="1125" t="s">
        <v>45</v>
      </c>
      <c r="E256" s="1047" t="s">
        <v>11</v>
      </c>
      <c r="F256" s="1048" t="s">
        <v>23992</v>
      </c>
      <c r="G256" s="1047" t="s">
        <v>23699</v>
      </c>
      <c r="H256" s="1047" t="s">
        <v>23793</v>
      </c>
      <c r="I256" s="1048" t="s">
        <v>19902</v>
      </c>
      <c r="J256" s="988" t="s">
        <v>24801</v>
      </c>
      <c r="K256" s="1122" t="s">
        <v>24818</v>
      </c>
      <c r="L256" s="988" t="s">
        <v>24819</v>
      </c>
      <c r="M256" s="988" t="s">
        <v>24820</v>
      </c>
      <c r="N256" s="1060" t="s">
        <v>19907</v>
      </c>
      <c r="O256" s="1060" t="s">
        <v>20045</v>
      </c>
      <c r="P256" s="1060" t="s">
        <v>95</v>
      </c>
      <c r="Q256" s="1052"/>
      <c r="R256" s="1053"/>
      <c r="S256" s="1124"/>
    </row>
    <row r="257" hidden="1">
      <c r="A257" s="1046" t="s">
        <v>3466</v>
      </c>
      <c r="B257" s="1125" t="s">
        <v>24736</v>
      </c>
      <c r="C257" s="1125" t="s">
        <v>6457</v>
      </c>
      <c r="D257" s="1125" t="s">
        <v>45</v>
      </c>
      <c r="E257" s="1047" t="s">
        <v>11</v>
      </c>
      <c r="F257" s="1048" t="s">
        <v>23992</v>
      </c>
      <c r="G257" s="1047" t="s">
        <v>23699</v>
      </c>
      <c r="H257" s="1047" t="s">
        <v>23793</v>
      </c>
      <c r="I257" s="1048" t="s">
        <v>19902</v>
      </c>
      <c r="J257" s="988" t="s">
        <v>24801</v>
      </c>
      <c r="K257" s="1122" t="s">
        <v>24821</v>
      </c>
      <c r="L257" s="988" t="s">
        <v>24822</v>
      </c>
      <c r="M257" s="988" t="s">
        <v>24811</v>
      </c>
      <c r="N257" s="1060" t="s">
        <v>20535</v>
      </c>
      <c r="O257" s="1060" t="s">
        <v>398</v>
      </c>
      <c r="P257" s="1060" t="s">
        <v>95</v>
      </c>
      <c r="Q257" s="1052"/>
      <c r="R257" s="1053"/>
      <c r="S257" s="1133" t="s">
        <v>24805</v>
      </c>
    </row>
    <row r="258" hidden="1">
      <c r="A258" s="1046" t="s">
        <v>3472</v>
      </c>
      <c r="B258" s="1125" t="s">
        <v>24736</v>
      </c>
      <c r="C258" s="1125" t="s">
        <v>6457</v>
      </c>
      <c r="D258" s="1125" t="s">
        <v>45</v>
      </c>
      <c r="E258" s="1047" t="s">
        <v>11</v>
      </c>
      <c r="F258" s="1048" t="s">
        <v>23992</v>
      </c>
      <c r="G258" s="1047" t="s">
        <v>23699</v>
      </c>
      <c r="H258" s="1047" t="s">
        <v>23793</v>
      </c>
      <c r="I258" s="1048" t="s">
        <v>19902</v>
      </c>
      <c r="J258" s="988" t="s">
        <v>24801</v>
      </c>
      <c r="K258" s="1122" t="s">
        <v>24823</v>
      </c>
      <c r="L258" s="988" t="s">
        <v>24824</v>
      </c>
      <c r="M258" s="988" t="s">
        <v>24825</v>
      </c>
      <c r="N258" s="1060" t="s">
        <v>19907</v>
      </c>
      <c r="O258" s="1060" t="s">
        <v>20045</v>
      </c>
      <c r="P258" s="1060" t="s">
        <v>95</v>
      </c>
      <c r="Q258" s="1052"/>
      <c r="R258" s="1053"/>
      <c r="S258" s="1124"/>
    </row>
    <row r="259" hidden="1">
      <c r="A259" s="1046" t="s">
        <v>3477</v>
      </c>
      <c r="B259" s="1125" t="s">
        <v>24736</v>
      </c>
      <c r="C259" s="1125" t="s">
        <v>6457</v>
      </c>
      <c r="D259" s="1125" t="s">
        <v>45</v>
      </c>
      <c r="E259" s="1047" t="s">
        <v>11</v>
      </c>
      <c r="F259" s="1048" t="s">
        <v>23992</v>
      </c>
      <c r="G259" s="1047" t="s">
        <v>23699</v>
      </c>
      <c r="H259" s="1047" t="s">
        <v>23793</v>
      </c>
      <c r="I259" s="1048" t="s">
        <v>19902</v>
      </c>
      <c r="J259" s="988" t="s">
        <v>24801</v>
      </c>
      <c r="K259" s="1122" t="s">
        <v>24826</v>
      </c>
      <c r="L259" s="988" t="s">
        <v>24827</v>
      </c>
      <c r="M259" s="988" t="s">
        <v>24825</v>
      </c>
      <c r="N259" s="1060" t="s">
        <v>19907</v>
      </c>
      <c r="O259" s="1060" t="s">
        <v>20045</v>
      </c>
      <c r="P259" s="1060" t="s">
        <v>95</v>
      </c>
      <c r="Q259" s="1052"/>
      <c r="R259" s="1053"/>
      <c r="S259" s="1124"/>
    </row>
    <row r="260" hidden="1">
      <c r="A260" s="1046" t="s">
        <v>3481</v>
      </c>
      <c r="B260" s="1125" t="s">
        <v>24736</v>
      </c>
      <c r="C260" s="1125" t="s">
        <v>6457</v>
      </c>
      <c r="D260" s="1125" t="s">
        <v>45</v>
      </c>
      <c r="E260" s="1047" t="s">
        <v>11</v>
      </c>
      <c r="F260" s="1048" t="s">
        <v>23992</v>
      </c>
      <c r="G260" s="1047" t="s">
        <v>23699</v>
      </c>
      <c r="H260" s="1047" t="s">
        <v>23793</v>
      </c>
      <c r="I260" s="1048" t="s">
        <v>19902</v>
      </c>
      <c r="J260" s="988" t="s">
        <v>24828</v>
      </c>
      <c r="K260" s="1122" t="s">
        <v>24829</v>
      </c>
      <c r="L260" s="988" t="s">
        <v>24830</v>
      </c>
      <c r="M260" s="988" t="s">
        <v>24831</v>
      </c>
      <c r="N260" s="1060" t="s">
        <v>19907</v>
      </c>
      <c r="O260" s="1060" t="s">
        <v>20045</v>
      </c>
      <c r="P260" s="1060" t="s">
        <v>95</v>
      </c>
      <c r="Q260" s="1052"/>
      <c r="R260" s="1053"/>
      <c r="S260" s="1124"/>
    </row>
    <row r="261" hidden="1">
      <c r="A261" s="1046" t="s">
        <v>3486</v>
      </c>
      <c r="B261" s="1125" t="s">
        <v>24736</v>
      </c>
      <c r="C261" s="1125" t="s">
        <v>6457</v>
      </c>
      <c r="D261" s="1125" t="s">
        <v>45</v>
      </c>
      <c r="E261" s="1047" t="s">
        <v>11</v>
      </c>
      <c r="F261" s="1048" t="s">
        <v>23992</v>
      </c>
      <c r="G261" s="1047" t="s">
        <v>23699</v>
      </c>
      <c r="H261" s="1047" t="s">
        <v>23793</v>
      </c>
      <c r="I261" s="1048" t="s">
        <v>19902</v>
      </c>
      <c r="J261" s="988" t="s">
        <v>24832</v>
      </c>
      <c r="K261" s="1122" t="s">
        <v>24833</v>
      </c>
      <c r="L261" s="988" t="s">
        <v>24834</v>
      </c>
      <c r="M261" s="988" t="s">
        <v>24835</v>
      </c>
      <c r="N261" s="1060" t="s">
        <v>19907</v>
      </c>
      <c r="O261" s="1060" t="s">
        <v>20045</v>
      </c>
      <c r="P261" s="1060" t="s">
        <v>95</v>
      </c>
      <c r="Q261" s="1052"/>
      <c r="R261" s="1053"/>
      <c r="S261" s="1124"/>
    </row>
    <row r="262" hidden="1">
      <c r="A262" s="1046" t="s">
        <v>3491</v>
      </c>
      <c r="B262" s="1125" t="s">
        <v>24736</v>
      </c>
      <c r="C262" s="1125" t="s">
        <v>6457</v>
      </c>
      <c r="D262" s="1125" t="s">
        <v>45</v>
      </c>
      <c r="E262" s="1047" t="s">
        <v>11</v>
      </c>
      <c r="F262" s="1048" t="s">
        <v>23992</v>
      </c>
      <c r="G262" s="1047" t="s">
        <v>23699</v>
      </c>
      <c r="H262" s="1047" t="s">
        <v>23793</v>
      </c>
      <c r="I262" s="1048" t="s">
        <v>19902</v>
      </c>
      <c r="J262" s="988" t="s">
        <v>24836</v>
      </c>
      <c r="K262" s="1122" t="s">
        <v>24837</v>
      </c>
      <c r="L262" s="988" t="s">
        <v>24830</v>
      </c>
      <c r="M262" s="988" t="s">
        <v>24838</v>
      </c>
      <c r="N262" s="1060" t="s">
        <v>19907</v>
      </c>
      <c r="O262" s="1060" t="s">
        <v>20045</v>
      </c>
      <c r="P262" s="1060" t="s">
        <v>95</v>
      </c>
      <c r="Q262" s="1052"/>
      <c r="R262" s="1053"/>
      <c r="S262" s="1124"/>
    </row>
    <row r="263" hidden="1">
      <c r="A263" s="1046" t="s">
        <v>3496</v>
      </c>
      <c r="B263" s="1125" t="s">
        <v>24736</v>
      </c>
      <c r="C263" s="1125" t="s">
        <v>6457</v>
      </c>
      <c r="D263" s="1125" t="s">
        <v>45</v>
      </c>
      <c r="E263" s="1047" t="s">
        <v>11</v>
      </c>
      <c r="F263" s="1048" t="s">
        <v>23992</v>
      </c>
      <c r="G263" s="1047" t="s">
        <v>23699</v>
      </c>
      <c r="H263" s="1047" t="s">
        <v>23793</v>
      </c>
      <c r="I263" s="1048" t="s">
        <v>19902</v>
      </c>
      <c r="J263" s="988" t="s">
        <v>24839</v>
      </c>
      <c r="K263" s="1122" t="s">
        <v>24840</v>
      </c>
      <c r="L263" s="988" t="s">
        <v>24841</v>
      </c>
      <c r="M263" s="988" t="s">
        <v>24842</v>
      </c>
      <c r="N263" s="1060" t="s">
        <v>19907</v>
      </c>
      <c r="O263" s="1060" t="s">
        <v>20045</v>
      </c>
      <c r="P263" s="1060" t="s">
        <v>95</v>
      </c>
      <c r="Q263" s="1052"/>
      <c r="R263" s="1053"/>
      <c r="S263" s="1124"/>
    </row>
    <row r="264" hidden="1">
      <c r="A264" s="1046" t="s">
        <v>3501</v>
      </c>
      <c r="B264" s="1125" t="s">
        <v>24843</v>
      </c>
      <c r="C264" s="1125" t="s">
        <v>24844</v>
      </c>
      <c r="D264" s="1125" t="s">
        <v>45</v>
      </c>
      <c r="E264" s="1047" t="s">
        <v>11</v>
      </c>
      <c r="F264" s="1048" t="s">
        <v>23992</v>
      </c>
      <c r="G264" s="1047" t="s">
        <v>23699</v>
      </c>
      <c r="H264" s="1047" t="s">
        <v>23793</v>
      </c>
      <c r="I264" s="1048" t="s">
        <v>19902</v>
      </c>
      <c r="J264" s="988" t="s">
        <v>24845</v>
      </c>
      <c r="K264" s="1122" t="s">
        <v>24846</v>
      </c>
      <c r="L264" s="988" t="s">
        <v>24739</v>
      </c>
      <c r="M264" s="988" t="s">
        <v>24847</v>
      </c>
      <c r="N264" s="1076" t="s">
        <v>20535</v>
      </c>
      <c r="O264" s="1144" t="s">
        <v>398</v>
      </c>
      <c r="P264" s="1077" t="s">
        <v>95</v>
      </c>
      <c r="Q264" s="1052"/>
      <c r="R264" s="1053"/>
      <c r="S264" s="1133" t="s">
        <v>24741</v>
      </c>
    </row>
    <row r="265" hidden="1">
      <c r="A265" s="1046" t="s">
        <v>3507</v>
      </c>
      <c r="B265" s="1125" t="s">
        <v>24843</v>
      </c>
      <c r="C265" s="1125" t="s">
        <v>24844</v>
      </c>
      <c r="D265" s="1125" t="s">
        <v>45</v>
      </c>
      <c r="E265" s="1047" t="s">
        <v>11</v>
      </c>
      <c r="F265" s="1048" t="s">
        <v>23992</v>
      </c>
      <c r="G265" s="1047" t="s">
        <v>23699</v>
      </c>
      <c r="H265" s="1047" t="s">
        <v>23793</v>
      </c>
      <c r="I265" s="1048" t="s">
        <v>19902</v>
      </c>
      <c r="J265" s="988" t="s">
        <v>24848</v>
      </c>
      <c r="K265" s="1122" t="s">
        <v>24849</v>
      </c>
      <c r="L265" s="988" t="s">
        <v>24850</v>
      </c>
      <c r="M265" s="988" t="s">
        <v>24851</v>
      </c>
      <c r="N265" s="1060" t="s">
        <v>20535</v>
      </c>
      <c r="O265" s="1060" t="s">
        <v>20054</v>
      </c>
      <c r="P265" s="1060" t="s">
        <v>95</v>
      </c>
      <c r="Q265" s="1052"/>
      <c r="R265" s="1053"/>
      <c r="S265" s="1133" t="s">
        <v>24852</v>
      </c>
    </row>
    <row r="266" hidden="1">
      <c r="A266" s="1046" t="s">
        <v>3514</v>
      </c>
      <c r="B266" s="1125" t="s">
        <v>24843</v>
      </c>
      <c r="C266" s="1125" t="s">
        <v>24844</v>
      </c>
      <c r="D266" s="1125" t="s">
        <v>45</v>
      </c>
      <c r="E266" s="1047" t="s">
        <v>11</v>
      </c>
      <c r="F266" s="1048" t="s">
        <v>23992</v>
      </c>
      <c r="G266" s="1047" t="s">
        <v>23699</v>
      </c>
      <c r="H266" s="1047" t="s">
        <v>23793</v>
      </c>
      <c r="I266" s="1048" t="s">
        <v>19902</v>
      </c>
      <c r="J266" s="988" t="s">
        <v>24759</v>
      </c>
      <c r="K266" s="1122" t="s">
        <v>24853</v>
      </c>
      <c r="L266" s="988" t="s">
        <v>24761</v>
      </c>
      <c r="M266" s="988" t="s">
        <v>24854</v>
      </c>
      <c r="N266" s="1076" t="s">
        <v>20535</v>
      </c>
      <c r="O266" s="1144" t="s">
        <v>398</v>
      </c>
      <c r="P266" s="1077" t="s">
        <v>95</v>
      </c>
      <c r="Q266" s="1052"/>
      <c r="R266" s="1053"/>
      <c r="S266" s="1133" t="s">
        <v>24763</v>
      </c>
    </row>
    <row r="267" hidden="1">
      <c r="A267" s="1046" t="s">
        <v>3517</v>
      </c>
      <c r="B267" s="1125" t="s">
        <v>24843</v>
      </c>
      <c r="C267" s="1125" t="s">
        <v>24844</v>
      </c>
      <c r="D267" s="1125" t="s">
        <v>45</v>
      </c>
      <c r="E267" s="1047" t="s">
        <v>11</v>
      </c>
      <c r="F267" s="1048" t="s">
        <v>23992</v>
      </c>
      <c r="G267" s="1047" t="s">
        <v>23699</v>
      </c>
      <c r="H267" s="1047" t="s">
        <v>23793</v>
      </c>
      <c r="I267" s="1048" t="s">
        <v>19902</v>
      </c>
      <c r="J267" s="988" t="s">
        <v>24855</v>
      </c>
      <c r="K267" s="1122" t="s">
        <v>24856</v>
      </c>
      <c r="L267" s="1121" t="s">
        <v>24857</v>
      </c>
      <c r="M267" s="1121" t="s">
        <v>24858</v>
      </c>
      <c r="N267" s="1060" t="s">
        <v>20535</v>
      </c>
      <c r="O267" s="1060" t="s">
        <v>20054</v>
      </c>
      <c r="P267" s="1060" t="s">
        <v>95</v>
      </c>
      <c r="Q267" s="1052"/>
      <c r="R267" s="1053"/>
      <c r="S267" s="1133" t="s">
        <v>24859</v>
      </c>
    </row>
    <row r="268" hidden="1">
      <c r="A268" s="1046" t="s">
        <v>3522</v>
      </c>
      <c r="B268" s="1132" t="s">
        <v>23835</v>
      </c>
      <c r="C268" s="1132" t="s">
        <v>16323</v>
      </c>
      <c r="D268" s="1132" t="s">
        <v>21100</v>
      </c>
      <c r="E268" s="1047" t="s">
        <v>12</v>
      </c>
      <c r="F268" s="1048" t="s">
        <v>23992</v>
      </c>
      <c r="G268" s="1047" t="s">
        <v>23699</v>
      </c>
      <c r="H268" s="1047" t="s">
        <v>23793</v>
      </c>
      <c r="I268" s="1048" t="s">
        <v>19902</v>
      </c>
      <c r="J268" s="988" t="s">
        <v>24860</v>
      </c>
      <c r="K268" s="1122" t="s">
        <v>23837</v>
      </c>
      <c r="L268" s="988" t="s">
        <v>24861</v>
      </c>
      <c r="M268" s="988" t="s">
        <v>24862</v>
      </c>
      <c r="N268" s="1060" t="s">
        <v>19907</v>
      </c>
      <c r="O268" s="1060" t="s">
        <v>20045</v>
      </c>
      <c r="P268" s="1060" t="s">
        <v>95</v>
      </c>
      <c r="Q268" s="1052"/>
      <c r="R268" s="1053"/>
      <c r="S268" s="1124"/>
    </row>
    <row r="269" hidden="1">
      <c r="A269" s="1046" t="s">
        <v>3527</v>
      </c>
      <c r="B269" s="1132" t="s">
        <v>23835</v>
      </c>
      <c r="C269" s="1132" t="s">
        <v>16323</v>
      </c>
      <c r="D269" s="1132" t="s">
        <v>21100</v>
      </c>
      <c r="E269" s="1047" t="s">
        <v>12</v>
      </c>
      <c r="F269" s="1048" t="s">
        <v>23992</v>
      </c>
      <c r="G269" s="1047" t="s">
        <v>23699</v>
      </c>
      <c r="H269" s="1047" t="s">
        <v>23793</v>
      </c>
      <c r="I269" s="1048" t="s">
        <v>19902</v>
      </c>
      <c r="J269" s="988" t="s">
        <v>24860</v>
      </c>
      <c r="K269" s="1122" t="s">
        <v>23841</v>
      </c>
      <c r="L269" s="988" t="s">
        <v>24861</v>
      </c>
      <c r="M269" s="988" t="s">
        <v>24863</v>
      </c>
      <c r="N269" s="1060" t="s">
        <v>19907</v>
      </c>
      <c r="O269" s="1060" t="s">
        <v>20045</v>
      </c>
      <c r="P269" s="1060" t="s">
        <v>95</v>
      </c>
      <c r="Q269" s="1052"/>
      <c r="R269" s="1053"/>
      <c r="S269" s="1124"/>
    </row>
    <row r="270" hidden="1">
      <c r="A270" s="1046" t="s">
        <v>3532</v>
      </c>
      <c r="B270" s="1132" t="s">
        <v>23835</v>
      </c>
      <c r="C270" s="1132" t="s">
        <v>16323</v>
      </c>
      <c r="D270" s="1132" t="s">
        <v>21100</v>
      </c>
      <c r="E270" s="1047" t="s">
        <v>11</v>
      </c>
      <c r="F270" s="1048" t="s">
        <v>23992</v>
      </c>
      <c r="G270" s="1047" t="s">
        <v>23699</v>
      </c>
      <c r="H270" s="1047" t="s">
        <v>23793</v>
      </c>
      <c r="I270" s="1048" t="s">
        <v>19902</v>
      </c>
      <c r="J270" s="988" t="s">
        <v>24864</v>
      </c>
      <c r="K270" s="1122" t="s">
        <v>23845</v>
      </c>
      <c r="L270" s="988" t="s">
        <v>24865</v>
      </c>
      <c r="M270" s="988" t="s">
        <v>24866</v>
      </c>
      <c r="N270" s="1060" t="s">
        <v>19907</v>
      </c>
      <c r="O270" s="1060" t="s">
        <v>20045</v>
      </c>
      <c r="P270" s="1060" t="s">
        <v>95</v>
      </c>
      <c r="Q270" s="1052"/>
      <c r="R270" s="1053"/>
      <c r="S270" s="1124"/>
    </row>
    <row r="271" hidden="1">
      <c r="A271" s="1046" t="s">
        <v>3537</v>
      </c>
      <c r="B271" s="1120" t="s">
        <v>23835</v>
      </c>
      <c r="C271" s="1120" t="s">
        <v>16323</v>
      </c>
      <c r="D271" s="1120" t="s">
        <v>21100</v>
      </c>
      <c r="E271" s="1047" t="s">
        <v>12</v>
      </c>
      <c r="F271" s="1048" t="s">
        <v>23992</v>
      </c>
      <c r="G271" s="1047" t="s">
        <v>23699</v>
      </c>
      <c r="H271" s="1047" t="s">
        <v>23793</v>
      </c>
      <c r="I271" s="1048" t="s">
        <v>19902</v>
      </c>
      <c r="J271" s="1121" t="s">
        <v>24867</v>
      </c>
      <c r="K271" s="1122" t="s">
        <v>23849</v>
      </c>
      <c r="L271" s="1121" t="s">
        <v>24868</v>
      </c>
      <c r="M271" s="1121" t="s">
        <v>24869</v>
      </c>
      <c r="N271" s="1060" t="s">
        <v>19907</v>
      </c>
      <c r="O271" s="1060" t="s">
        <v>20045</v>
      </c>
      <c r="P271" s="1060" t="s">
        <v>95</v>
      </c>
      <c r="Q271" s="1052"/>
      <c r="R271" s="1053"/>
      <c r="S271" s="1124"/>
    </row>
    <row r="272" hidden="1">
      <c r="A272" s="1046" t="s">
        <v>3540</v>
      </c>
      <c r="B272" s="1120" t="s">
        <v>23835</v>
      </c>
      <c r="C272" s="1120" t="s">
        <v>16323</v>
      </c>
      <c r="D272" s="1120" t="s">
        <v>21100</v>
      </c>
      <c r="E272" s="1047" t="s">
        <v>11</v>
      </c>
      <c r="F272" s="1048" t="s">
        <v>23992</v>
      </c>
      <c r="G272" s="1047" t="s">
        <v>23699</v>
      </c>
      <c r="H272" s="1047" t="s">
        <v>23793</v>
      </c>
      <c r="I272" s="1048" t="s">
        <v>19902</v>
      </c>
      <c r="J272" s="1121" t="s">
        <v>24867</v>
      </c>
      <c r="K272" s="1122" t="s">
        <v>23853</v>
      </c>
      <c r="L272" s="1121" t="s">
        <v>24870</v>
      </c>
      <c r="M272" s="1121" t="s">
        <v>24871</v>
      </c>
      <c r="N272" s="1060" t="s">
        <v>19907</v>
      </c>
      <c r="O272" s="1060" t="s">
        <v>20045</v>
      </c>
      <c r="P272" s="1060" t="s">
        <v>95</v>
      </c>
      <c r="Q272" s="1052"/>
      <c r="R272" s="1053"/>
      <c r="S272" s="1124"/>
    </row>
    <row r="273" hidden="1">
      <c r="A273" s="1046" t="s">
        <v>3544</v>
      </c>
      <c r="B273" s="1120" t="s">
        <v>23835</v>
      </c>
      <c r="C273" s="1120" t="s">
        <v>16323</v>
      </c>
      <c r="D273" s="1120" t="s">
        <v>21100</v>
      </c>
      <c r="E273" s="1047" t="s">
        <v>12</v>
      </c>
      <c r="F273" s="1048" t="s">
        <v>23992</v>
      </c>
      <c r="G273" s="1047" t="s">
        <v>23699</v>
      </c>
      <c r="H273" s="1047" t="s">
        <v>23793</v>
      </c>
      <c r="I273" s="1048" t="s">
        <v>19902</v>
      </c>
      <c r="J273" s="1121" t="s">
        <v>24867</v>
      </c>
      <c r="K273" s="1122" t="s">
        <v>24872</v>
      </c>
      <c r="L273" s="1121" t="s">
        <v>24868</v>
      </c>
      <c r="M273" s="1121" t="s">
        <v>24873</v>
      </c>
      <c r="N273" s="1060" t="s">
        <v>19907</v>
      </c>
      <c r="O273" s="1060" t="s">
        <v>20045</v>
      </c>
      <c r="P273" s="1060" t="s">
        <v>95</v>
      </c>
      <c r="Q273" s="1052"/>
      <c r="R273" s="1053"/>
      <c r="S273" s="1124"/>
    </row>
    <row r="274" hidden="1">
      <c r="A274" s="1046" t="s">
        <v>3549</v>
      </c>
      <c r="B274" s="1120" t="s">
        <v>23835</v>
      </c>
      <c r="C274" s="1120" t="s">
        <v>16323</v>
      </c>
      <c r="D274" s="1120" t="s">
        <v>21100</v>
      </c>
      <c r="E274" s="1047" t="s">
        <v>12</v>
      </c>
      <c r="F274" s="1048" t="s">
        <v>23992</v>
      </c>
      <c r="G274" s="1047" t="s">
        <v>23699</v>
      </c>
      <c r="H274" s="1047" t="s">
        <v>23793</v>
      </c>
      <c r="I274" s="1048" t="s">
        <v>19902</v>
      </c>
      <c r="J274" s="1121" t="s">
        <v>24867</v>
      </c>
      <c r="K274" s="1122" t="s">
        <v>23861</v>
      </c>
      <c r="L274" s="1121" t="s">
        <v>24874</v>
      </c>
      <c r="M274" s="1121" t="s">
        <v>24875</v>
      </c>
      <c r="N274" s="1060" t="s">
        <v>19907</v>
      </c>
      <c r="O274" s="1060" t="s">
        <v>20045</v>
      </c>
      <c r="P274" s="1060" t="s">
        <v>95</v>
      </c>
      <c r="Q274" s="1052"/>
      <c r="R274" s="1053"/>
      <c r="S274" s="1124"/>
    </row>
    <row r="275" hidden="1">
      <c r="A275" s="1046" t="s">
        <v>3554</v>
      </c>
      <c r="B275" s="1131" t="s">
        <v>24876</v>
      </c>
      <c r="C275" s="1132" t="s">
        <v>8438</v>
      </c>
      <c r="D275" s="1125" t="s">
        <v>45</v>
      </c>
      <c r="E275" s="1047" t="s">
        <v>11</v>
      </c>
      <c r="F275" s="1048" t="s">
        <v>23992</v>
      </c>
      <c r="G275" s="1047" t="s">
        <v>23699</v>
      </c>
      <c r="H275" s="1047" t="s">
        <v>23793</v>
      </c>
      <c r="I275" s="1048" t="s">
        <v>19902</v>
      </c>
      <c r="J275" s="988" t="s">
        <v>24877</v>
      </c>
      <c r="K275" s="1122" t="s">
        <v>24878</v>
      </c>
      <c r="L275" s="988" t="s">
        <v>24879</v>
      </c>
      <c r="M275" s="988" t="s">
        <v>24880</v>
      </c>
      <c r="N275" s="1060" t="s">
        <v>20535</v>
      </c>
      <c r="O275" s="1060" t="s">
        <v>20054</v>
      </c>
      <c r="P275" s="1060" t="s">
        <v>95</v>
      </c>
      <c r="Q275" s="1052"/>
      <c r="R275" s="1053"/>
      <c r="S275" s="1133" t="s">
        <v>24881</v>
      </c>
    </row>
    <row r="276" hidden="1">
      <c r="A276" s="1046" t="s">
        <v>3560</v>
      </c>
      <c r="B276" s="1125" t="s">
        <v>24882</v>
      </c>
      <c r="C276" s="1125" t="s">
        <v>24844</v>
      </c>
      <c r="D276" s="1125" t="s">
        <v>20056</v>
      </c>
      <c r="E276" s="1047" t="s">
        <v>11</v>
      </c>
      <c r="F276" s="1048" t="s">
        <v>23992</v>
      </c>
      <c r="G276" s="1047" t="s">
        <v>24883</v>
      </c>
      <c r="H276" s="1047" t="s">
        <v>19909</v>
      </c>
      <c r="I276" s="1048" t="s">
        <v>19661</v>
      </c>
      <c r="J276" s="988" t="s">
        <v>24884</v>
      </c>
      <c r="K276" s="1122" t="s">
        <v>24885</v>
      </c>
      <c r="L276" s="988" t="s">
        <v>24886</v>
      </c>
      <c r="M276" s="988" t="s">
        <v>24887</v>
      </c>
      <c r="N276" s="1060" t="s">
        <v>20314</v>
      </c>
      <c r="O276" s="1060" t="s">
        <v>398</v>
      </c>
      <c r="P276" s="1060" t="s">
        <v>95</v>
      </c>
      <c r="Q276" s="1052"/>
      <c r="R276" s="1053"/>
      <c r="S276" s="1133" t="s">
        <v>24888</v>
      </c>
    </row>
    <row r="277" hidden="1">
      <c r="A277" s="1046" t="s">
        <v>3564</v>
      </c>
      <c r="B277" s="1125" t="s">
        <v>24882</v>
      </c>
      <c r="C277" s="1125" t="s">
        <v>24844</v>
      </c>
      <c r="D277" s="1125" t="s">
        <v>20056</v>
      </c>
      <c r="E277" s="1047" t="s">
        <v>11</v>
      </c>
      <c r="F277" s="1048" t="s">
        <v>23992</v>
      </c>
      <c r="G277" s="1047" t="s">
        <v>24883</v>
      </c>
      <c r="H277" s="1047" t="s">
        <v>19909</v>
      </c>
      <c r="I277" s="1048" t="s">
        <v>19661</v>
      </c>
      <c r="J277" s="988" t="s">
        <v>24889</v>
      </c>
      <c r="K277" s="1122" t="s">
        <v>24890</v>
      </c>
      <c r="L277" s="988" t="s">
        <v>24891</v>
      </c>
      <c r="M277" s="988" t="s">
        <v>24892</v>
      </c>
      <c r="N277" s="1060" t="s">
        <v>20314</v>
      </c>
      <c r="O277" s="1060" t="s">
        <v>398</v>
      </c>
      <c r="P277" s="1060" t="s">
        <v>95</v>
      </c>
      <c r="Q277" s="1052"/>
      <c r="R277" s="1053"/>
      <c r="S277" s="1133" t="s">
        <v>24888</v>
      </c>
    </row>
    <row r="278" hidden="1">
      <c r="A278" s="1046" t="s">
        <v>3570</v>
      </c>
      <c r="B278" s="1125" t="s">
        <v>24882</v>
      </c>
      <c r="C278" s="1125" t="s">
        <v>24844</v>
      </c>
      <c r="D278" s="1125" t="s">
        <v>20056</v>
      </c>
      <c r="E278" s="1047" t="s">
        <v>11</v>
      </c>
      <c r="F278" s="1048" t="s">
        <v>23992</v>
      </c>
      <c r="G278" s="1047" t="s">
        <v>24883</v>
      </c>
      <c r="H278" s="1047" t="s">
        <v>1413</v>
      </c>
      <c r="I278" s="1048" t="s">
        <v>19661</v>
      </c>
      <c r="J278" s="988" t="s">
        <v>24884</v>
      </c>
      <c r="K278" s="1122" t="s">
        <v>24893</v>
      </c>
      <c r="L278" s="988" t="s">
        <v>24894</v>
      </c>
      <c r="M278" s="988" t="s">
        <v>24895</v>
      </c>
      <c r="N278" s="1060" t="s">
        <v>20314</v>
      </c>
      <c r="O278" s="1060" t="s">
        <v>398</v>
      </c>
      <c r="P278" s="1060" t="s">
        <v>95</v>
      </c>
      <c r="Q278" s="1052"/>
      <c r="R278" s="1053"/>
      <c r="S278" s="1133" t="s">
        <v>24888</v>
      </c>
    </row>
    <row r="279" hidden="1">
      <c r="A279" s="1046" t="s">
        <v>3576</v>
      </c>
      <c r="B279" s="1125" t="s">
        <v>24882</v>
      </c>
      <c r="C279" s="1125" t="s">
        <v>24844</v>
      </c>
      <c r="D279" s="1125" t="s">
        <v>20056</v>
      </c>
      <c r="E279" s="1047" t="s">
        <v>11</v>
      </c>
      <c r="F279" s="1048" t="s">
        <v>23992</v>
      </c>
      <c r="G279" s="1047" t="s">
        <v>24883</v>
      </c>
      <c r="H279" s="1047" t="s">
        <v>1413</v>
      </c>
      <c r="I279" s="1048" t="s">
        <v>19661</v>
      </c>
      <c r="J279" s="988" t="s">
        <v>24896</v>
      </c>
      <c r="K279" s="1122" t="s">
        <v>24897</v>
      </c>
      <c r="L279" s="988" t="s">
        <v>24898</v>
      </c>
      <c r="M279" s="988" t="s">
        <v>24899</v>
      </c>
      <c r="N279" s="1060" t="s">
        <v>19907</v>
      </c>
      <c r="O279" s="1060" t="s">
        <v>20045</v>
      </c>
      <c r="P279" s="1060" t="s">
        <v>95</v>
      </c>
      <c r="Q279" s="1052"/>
      <c r="R279" s="1053"/>
      <c r="S279" s="1124"/>
    </row>
    <row r="280" hidden="1">
      <c r="A280" s="1046" t="s">
        <v>3581</v>
      </c>
      <c r="B280" s="1125" t="s">
        <v>24882</v>
      </c>
      <c r="C280" s="1125" t="s">
        <v>24844</v>
      </c>
      <c r="D280" s="1125" t="s">
        <v>20056</v>
      </c>
      <c r="E280" s="1047" t="s">
        <v>11</v>
      </c>
      <c r="F280" s="1048" t="s">
        <v>23992</v>
      </c>
      <c r="G280" s="1047" t="s">
        <v>24883</v>
      </c>
      <c r="H280" s="1047" t="s">
        <v>1413</v>
      </c>
      <c r="I280" s="1048" t="s">
        <v>19661</v>
      </c>
      <c r="J280" s="988" t="s">
        <v>24900</v>
      </c>
      <c r="K280" s="1122" t="s">
        <v>24901</v>
      </c>
      <c r="L280" s="988" t="s">
        <v>24902</v>
      </c>
      <c r="M280" s="988" t="s">
        <v>24892</v>
      </c>
      <c r="N280" s="1060" t="s">
        <v>19907</v>
      </c>
      <c r="O280" s="1060" t="s">
        <v>20045</v>
      </c>
      <c r="P280" s="1060" t="s">
        <v>95</v>
      </c>
      <c r="Q280" s="1052"/>
      <c r="R280" s="1053"/>
      <c r="S280" s="1133" t="s">
        <v>24903</v>
      </c>
    </row>
    <row r="281" hidden="1">
      <c r="A281" s="1046" t="s">
        <v>3586</v>
      </c>
      <c r="B281" s="1125" t="s">
        <v>24882</v>
      </c>
      <c r="C281" s="1125" t="s">
        <v>24844</v>
      </c>
      <c r="D281" s="1125" t="s">
        <v>20056</v>
      </c>
      <c r="E281" s="1047" t="s">
        <v>11</v>
      </c>
      <c r="F281" s="1048" t="s">
        <v>23992</v>
      </c>
      <c r="G281" s="1047" t="s">
        <v>24883</v>
      </c>
      <c r="H281" s="1047" t="s">
        <v>21972</v>
      </c>
      <c r="I281" s="1048" t="s">
        <v>19661</v>
      </c>
      <c r="J281" s="988" t="s">
        <v>24904</v>
      </c>
      <c r="K281" s="1122" t="s">
        <v>24905</v>
      </c>
      <c r="L281" s="988" t="s">
        <v>24906</v>
      </c>
      <c r="M281" s="988" t="s">
        <v>24907</v>
      </c>
      <c r="N281" s="1060" t="s">
        <v>19907</v>
      </c>
      <c r="O281" s="1060" t="s">
        <v>20045</v>
      </c>
      <c r="P281" s="1060" t="s">
        <v>95</v>
      </c>
      <c r="Q281" s="1052"/>
      <c r="R281" s="1053"/>
      <c r="S281" s="1133" t="s">
        <v>24903</v>
      </c>
    </row>
    <row r="282" hidden="1">
      <c r="A282" s="1046" t="s">
        <v>3590</v>
      </c>
      <c r="B282" s="1125" t="s">
        <v>24908</v>
      </c>
      <c r="C282" s="1125" t="s">
        <v>24844</v>
      </c>
      <c r="D282" s="1125" t="s">
        <v>20056</v>
      </c>
      <c r="E282" s="1047" t="s">
        <v>11</v>
      </c>
      <c r="F282" s="1048" t="s">
        <v>23992</v>
      </c>
      <c r="G282" s="1047" t="s">
        <v>24883</v>
      </c>
      <c r="H282" s="1047" t="s">
        <v>21972</v>
      </c>
      <c r="I282" s="1048" t="s">
        <v>19661</v>
      </c>
      <c r="J282" s="988" t="s">
        <v>24909</v>
      </c>
      <c r="K282" s="1122" t="s">
        <v>24910</v>
      </c>
      <c r="L282" s="988" t="s">
        <v>24911</v>
      </c>
      <c r="M282" s="988" t="s">
        <v>24912</v>
      </c>
      <c r="N282" s="1060" t="s">
        <v>20535</v>
      </c>
      <c r="O282" s="1060" t="s">
        <v>398</v>
      </c>
      <c r="P282" s="1060" t="s">
        <v>95</v>
      </c>
      <c r="Q282" s="1052"/>
      <c r="R282" s="1053"/>
      <c r="S282" s="1133" t="s">
        <v>24913</v>
      </c>
    </row>
    <row r="283" hidden="1">
      <c r="A283" s="1046" t="s">
        <v>3595</v>
      </c>
      <c r="B283" s="1125" t="s">
        <v>24908</v>
      </c>
      <c r="C283" s="1125" t="s">
        <v>24844</v>
      </c>
      <c r="D283" s="1125" t="s">
        <v>20056</v>
      </c>
      <c r="E283" s="1047" t="s">
        <v>11</v>
      </c>
      <c r="F283" s="1048" t="s">
        <v>23992</v>
      </c>
      <c r="G283" s="1047" t="s">
        <v>24883</v>
      </c>
      <c r="H283" s="1047" t="s">
        <v>20008</v>
      </c>
      <c r="I283" s="1048" t="s">
        <v>19661</v>
      </c>
      <c r="J283" s="988" t="s">
        <v>24909</v>
      </c>
      <c r="K283" s="1122" t="s">
        <v>24914</v>
      </c>
      <c r="L283" s="988" t="s">
        <v>24915</v>
      </c>
      <c r="M283" s="988" t="s">
        <v>24916</v>
      </c>
      <c r="N283" s="1060" t="s">
        <v>20535</v>
      </c>
      <c r="O283" s="1060" t="s">
        <v>398</v>
      </c>
      <c r="P283" s="1060" t="s">
        <v>95</v>
      </c>
      <c r="Q283" s="1052"/>
      <c r="R283" s="1053"/>
      <c r="S283" s="1133" t="s">
        <v>24913</v>
      </c>
    </row>
    <row r="284" hidden="1">
      <c r="A284" s="1046" t="s">
        <v>3600</v>
      </c>
      <c r="B284" s="1125" t="s">
        <v>24908</v>
      </c>
      <c r="C284" s="1125" t="s">
        <v>24844</v>
      </c>
      <c r="D284" s="1125" t="s">
        <v>20056</v>
      </c>
      <c r="E284" s="1047" t="s">
        <v>11</v>
      </c>
      <c r="F284" s="1048" t="s">
        <v>23992</v>
      </c>
      <c r="G284" s="1047" t="s">
        <v>24883</v>
      </c>
      <c r="H284" s="1047" t="s">
        <v>19909</v>
      </c>
      <c r="I284" s="1048" t="s">
        <v>19661</v>
      </c>
      <c r="J284" s="988" t="s">
        <v>24917</v>
      </c>
      <c r="K284" s="1122" t="s">
        <v>24918</v>
      </c>
      <c r="L284" s="988" t="s">
        <v>24919</v>
      </c>
      <c r="M284" s="988" t="s">
        <v>24920</v>
      </c>
      <c r="N284" s="1060" t="s">
        <v>19907</v>
      </c>
      <c r="O284" s="1060" t="s">
        <v>20045</v>
      </c>
      <c r="P284" s="1060" t="s">
        <v>95</v>
      </c>
      <c r="Q284" s="1052"/>
      <c r="R284" s="1053"/>
      <c r="S284" s="1133" t="s">
        <v>24903</v>
      </c>
    </row>
    <row r="285" hidden="1">
      <c r="A285" s="1046" t="s">
        <v>3605</v>
      </c>
      <c r="B285" s="1125" t="s">
        <v>24908</v>
      </c>
      <c r="C285" s="1125" t="s">
        <v>24844</v>
      </c>
      <c r="D285" s="1125" t="s">
        <v>20056</v>
      </c>
      <c r="E285" s="1047" t="s">
        <v>11</v>
      </c>
      <c r="F285" s="1048" t="s">
        <v>23992</v>
      </c>
      <c r="G285" s="1047" t="s">
        <v>24883</v>
      </c>
      <c r="H285" s="1047" t="s">
        <v>21972</v>
      </c>
      <c r="I285" s="1048" t="s">
        <v>19661</v>
      </c>
      <c r="J285" s="988" t="s">
        <v>24921</v>
      </c>
      <c r="K285" s="1122" t="s">
        <v>24922</v>
      </c>
      <c r="L285" s="988" t="s">
        <v>24911</v>
      </c>
      <c r="M285" s="988" t="s">
        <v>24907</v>
      </c>
      <c r="N285" s="1060" t="s">
        <v>19907</v>
      </c>
      <c r="O285" s="1060" t="s">
        <v>20045</v>
      </c>
      <c r="P285" s="1060" t="s">
        <v>95</v>
      </c>
      <c r="Q285" s="1052"/>
      <c r="R285" s="1053"/>
      <c r="S285" s="1133" t="s">
        <v>24903</v>
      </c>
    </row>
    <row r="286">
      <c r="A286" s="1046" t="s">
        <v>3608</v>
      </c>
      <c r="B286" s="1047" t="s">
        <v>24923</v>
      </c>
      <c r="C286" s="1063" t="s">
        <v>5474</v>
      </c>
      <c r="D286" s="1047" t="s">
        <v>45</v>
      </c>
      <c r="E286" s="1047" t="s">
        <v>12</v>
      </c>
      <c r="F286" s="1048" t="s">
        <v>23992</v>
      </c>
      <c r="G286" s="1047" t="s">
        <v>24924</v>
      </c>
      <c r="H286" s="1063" t="s">
        <v>20058</v>
      </c>
      <c r="I286" s="1063" t="s">
        <v>20058</v>
      </c>
      <c r="J286" s="1049" t="s">
        <v>24925</v>
      </c>
      <c r="K286" s="1147" t="s">
        <v>24926</v>
      </c>
      <c r="L286" s="1049" t="s">
        <v>24927</v>
      </c>
      <c r="M286" s="1049" t="s">
        <v>24928</v>
      </c>
      <c r="N286" s="1060" t="s">
        <v>20535</v>
      </c>
      <c r="O286" s="1060" t="s">
        <v>20045</v>
      </c>
      <c r="P286" s="1060" t="s">
        <v>95</v>
      </c>
      <c r="Q286" s="1052"/>
      <c r="R286" s="1053"/>
      <c r="S286" s="1046" t="s">
        <v>24929</v>
      </c>
    </row>
    <row r="287">
      <c r="A287" s="1046" t="s">
        <v>3612</v>
      </c>
      <c r="B287" s="1063" t="s">
        <v>24923</v>
      </c>
      <c r="C287" s="1063" t="s">
        <v>5474</v>
      </c>
      <c r="D287" s="1063" t="s">
        <v>45</v>
      </c>
      <c r="E287" s="1047" t="s">
        <v>11</v>
      </c>
      <c r="F287" s="1048" t="s">
        <v>23992</v>
      </c>
      <c r="G287" s="1047" t="s">
        <v>24924</v>
      </c>
      <c r="H287" s="1063" t="s">
        <v>20058</v>
      </c>
      <c r="I287" s="1063" t="s">
        <v>20058</v>
      </c>
      <c r="J287" s="1054" t="s">
        <v>24930</v>
      </c>
      <c r="K287" s="1147" t="s">
        <v>24931</v>
      </c>
      <c r="L287" s="1054" t="s">
        <v>24932</v>
      </c>
      <c r="M287" s="1054" t="s">
        <v>24933</v>
      </c>
      <c r="N287" s="1060" t="s">
        <v>20535</v>
      </c>
      <c r="O287" s="1060" t="s">
        <v>20045</v>
      </c>
      <c r="P287" s="1060" t="s">
        <v>95</v>
      </c>
      <c r="Q287" s="1052"/>
      <c r="R287" s="1053"/>
      <c r="S287" s="1148" t="s">
        <v>24934</v>
      </c>
    </row>
    <row r="288">
      <c r="A288" s="1046" t="s">
        <v>3617</v>
      </c>
      <c r="B288" s="1063" t="s">
        <v>24923</v>
      </c>
      <c r="C288" s="1063" t="s">
        <v>5474</v>
      </c>
      <c r="D288" s="1063" t="s">
        <v>45</v>
      </c>
      <c r="E288" s="1047" t="s">
        <v>12</v>
      </c>
      <c r="F288" s="1048" t="s">
        <v>23992</v>
      </c>
      <c r="G288" s="1047" t="s">
        <v>24924</v>
      </c>
      <c r="H288" s="1063" t="s">
        <v>20058</v>
      </c>
      <c r="I288" s="1063" t="s">
        <v>20058</v>
      </c>
      <c r="J288" s="1054" t="s">
        <v>24935</v>
      </c>
      <c r="K288" s="1147" t="s">
        <v>24936</v>
      </c>
      <c r="L288" s="1054" t="s">
        <v>24937</v>
      </c>
      <c r="M288" s="1054" t="s">
        <v>24938</v>
      </c>
      <c r="N288" s="1060" t="s">
        <v>20535</v>
      </c>
      <c r="O288" s="1060" t="s">
        <v>20045</v>
      </c>
      <c r="P288" s="1060" t="s">
        <v>95</v>
      </c>
      <c r="Q288" s="1052"/>
      <c r="R288" s="1053"/>
      <c r="S288" s="1046" t="s">
        <v>24934</v>
      </c>
    </row>
    <row r="289">
      <c r="A289" s="1046" t="s">
        <v>3622</v>
      </c>
      <c r="B289" s="1063" t="s">
        <v>24923</v>
      </c>
      <c r="C289" s="1063" t="s">
        <v>5474</v>
      </c>
      <c r="D289" s="1063" t="s">
        <v>45</v>
      </c>
      <c r="E289" s="1047" t="s">
        <v>11</v>
      </c>
      <c r="F289" s="1048" t="s">
        <v>23992</v>
      </c>
      <c r="G289" s="1047" t="s">
        <v>24924</v>
      </c>
      <c r="H289" s="1063" t="s">
        <v>20058</v>
      </c>
      <c r="I289" s="1063" t="s">
        <v>20058</v>
      </c>
      <c r="J289" s="1054" t="s">
        <v>24939</v>
      </c>
      <c r="K289" s="1147" t="s">
        <v>24940</v>
      </c>
      <c r="L289" s="1054" t="s">
        <v>24937</v>
      </c>
      <c r="M289" s="1054" t="s">
        <v>24938</v>
      </c>
      <c r="N289" s="1060" t="s">
        <v>20535</v>
      </c>
      <c r="O289" s="1060" t="s">
        <v>20045</v>
      </c>
      <c r="P289" s="1060" t="s">
        <v>95</v>
      </c>
      <c r="Q289" s="1052"/>
      <c r="R289" s="1053"/>
      <c r="S289" s="1149"/>
    </row>
    <row r="290">
      <c r="A290" s="1046" t="s">
        <v>3627</v>
      </c>
      <c r="B290" s="1063" t="s">
        <v>24923</v>
      </c>
      <c r="C290" s="1063" t="s">
        <v>5474</v>
      </c>
      <c r="D290" s="1063" t="s">
        <v>45</v>
      </c>
      <c r="E290" s="1047" t="s">
        <v>11</v>
      </c>
      <c r="F290" s="1048" t="s">
        <v>23992</v>
      </c>
      <c r="G290" s="1047" t="s">
        <v>24924</v>
      </c>
      <c r="H290" s="1063" t="s">
        <v>20058</v>
      </c>
      <c r="I290" s="1063" t="s">
        <v>20058</v>
      </c>
      <c r="J290" s="1054" t="s">
        <v>24941</v>
      </c>
      <c r="K290" s="1147" t="s">
        <v>24942</v>
      </c>
      <c r="L290" s="1054" t="s">
        <v>24943</v>
      </c>
      <c r="M290" s="1054" t="s">
        <v>24944</v>
      </c>
      <c r="N290" s="1060" t="s">
        <v>20535</v>
      </c>
      <c r="O290" s="1060" t="s">
        <v>20045</v>
      </c>
      <c r="P290" s="1060" t="s">
        <v>95</v>
      </c>
      <c r="Q290" s="1052"/>
      <c r="R290" s="1053"/>
      <c r="S290" s="1149"/>
    </row>
    <row r="291">
      <c r="A291" s="1046" t="s">
        <v>3632</v>
      </c>
      <c r="B291" s="1063" t="s">
        <v>24923</v>
      </c>
      <c r="C291" s="1063" t="s">
        <v>5474</v>
      </c>
      <c r="D291" s="1063" t="s">
        <v>45</v>
      </c>
      <c r="E291" s="1047" t="s">
        <v>11</v>
      </c>
      <c r="F291" s="1048" t="s">
        <v>23992</v>
      </c>
      <c r="G291" s="1047" t="s">
        <v>24924</v>
      </c>
      <c r="H291" s="1063" t="s">
        <v>20058</v>
      </c>
      <c r="I291" s="1063" t="s">
        <v>20058</v>
      </c>
      <c r="J291" s="1054" t="s">
        <v>24945</v>
      </c>
      <c r="K291" s="1147" t="s">
        <v>24946</v>
      </c>
      <c r="L291" s="1054" t="s">
        <v>24947</v>
      </c>
      <c r="M291" s="1054" t="s">
        <v>24948</v>
      </c>
      <c r="N291" s="1060" t="s">
        <v>20535</v>
      </c>
      <c r="O291" s="1060" t="s">
        <v>20045</v>
      </c>
      <c r="P291" s="1060" t="s">
        <v>95</v>
      </c>
      <c r="Q291" s="1052"/>
      <c r="R291" s="1053"/>
      <c r="S291" s="1046" t="s">
        <v>24934</v>
      </c>
    </row>
    <row r="292">
      <c r="A292" s="1046" t="s">
        <v>3637</v>
      </c>
      <c r="B292" s="1063" t="s">
        <v>24923</v>
      </c>
      <c r="C292" s="1063" t="s">
        <v>5474</v>
      </c>
      <c r="D292" s="1063" t="s">
        <v>45</v>
      </c>
      <c r="E292" s="1047" t="s">
        <v>11</v>
      </c>
      <c r="F292" s="1048" t="s">
        <v>23992</v>
      </c>
      <c r="G292" s="1047" t="s">
        <v>24924</v>
      </c>
      <c r="H292" s="1063" t="s">
        <v>20058</v>
      </c>
      <c r="I292" s="1063" t="s">
        <v>20058</v>
      </c>
      <c r="J292" s="1054" t="s">
        <v>24949</v>
      </c>
      <c r="K292" s="1147" t="s">
        <v>24950</v>
      </c>
      <c r="L292" s="1054" t="s">
        <v>24951</v>
      </c>
      <c r="M292" s="1054" t="s">
        <v>24952</v>
      </c>
      <c r="N292" s="1060" t="s">
        <v>20535</v>
      </c>
      <c r="O292" s="1060" t="s">
        <v>20045</v>
      </c>
      <c r="P292" s="1060" t="s">
        <v>95</v>
      </c>
      <c r="Q292" s="1052"/>
      <c r="R292" s="1053"/>
      <c r="S292" s="1046" t="s">
        <v>24934</v>
      </c>
    </row>
    <row r="293">
      <c r="A293" s="1046" t="s">
        <v>3641</v>
      </c>
      <c r="B293" s="1063" t="s">
        <v>24923</v>
      </c>
      <c r="C293" s="1063" t="s">
        <v>5474</v>
      </c>
      <c r="D293" s="1063" t="s">
        <v>45</v>
      </c>
      <c r="E293" s="1047" t="s">
        <v>11</v>
      </c>
      <c r="F293" s="1048" t="s">
        <v>23992</v>
      </c>
      <c r="G293" s="1047" t="s">
        <v>24924</v>
      </c>
      <c r="H293" s="1063" t="s">
        <v>20058</v>
      </c>
      <c r="I293" s="1063" t="s">
        <v>20058</v>
      </c>
      <c r="J293" s="1054" t="s">
        <v>24953</v>
      </c>
      <c r="K293" s="1147" t="s">
        <v>24954</v>
      </c>
      <c r="L293" s="1054" t="s">
        <v>24955</v>
      </c>
      <c r="M293" s="1054" t="s">
        <v>24956</v>
      </c>
      <c r="N293" s="1060" t="s">
        <v>20535</v>
      </c>
      <c r="O293" s="1060" t="s">
        <v>20045</v>
      </c>
      <c r="P293" s="1060" t="s">
        <v>95</v>
      </c>
      <c r="Q293" s="1052"/>
      <c r="R293" s="1053"/>
      <c r="S293" s="1046" t="s">
        <v>24934</v>
      </c>
    </row>
    <row r="294">
      <c r="A294" s="1046" t="s">
        <v>3646</v>
      </c>
      <c r="B294" s="1063" t="s">
        <v>24923</v>
      </c>
      <c r="C294" s="1063" t="s">
        <v>5474</v>
      </c>
      <c r="D294" s="1063" t="s">
        <v>45</v>
      </c>
      <c r="E294" s="1047" t="s">
        <v>11</v>
      </c>
      <c r="F294" s="1048" t="s">
        <v>23992</v>
      </c>
      <c r="G294" s="1047" t="s">
        <v>24924</v>
      </c>
      <c r="H294" s="1063" t="s">
        <v>20058</v>
      </c>
      <c r="I294" s="1063" t="s">
        <v>20058</v>
      </c>
      <c r="J294" s="1054" t="s">
        <v>24957</v>
      </c>
      <c r="K294" s="1147" t="s">
        <v>24958</v>
      </c>
      <c r="L294" s="1054" t="s">
        <v>24959</v>
      </c>
      <c r="M294" s="1054" t="s">
        <v>24960</v>
      </c>
      <c r="N294" s="1060" t="s">
        <v>20535</v>
      </c>
      <c r="O294" s="1060" t="s">
        <v>20045</v>
      </c>
      <c r="P294" s="1060" t="s">
        <v>95</v>
      </c>
      <c r="Q294" s="1052"/>
      <c r="R294" s="1053"/>
      <c r="S294" s="1046" t="s">
        <v>24934</v>
      </c>
    </row>
    <row r="295">
      <c r="A295" s="1046" t="s">
        <v>3652</v>
      </c>
      <c r="B295" s="1063" t="s">
        <v>24923</v>
      </c>
      <c r="C295" s="1063" t="s">
        <v>5474</v>
      </c>
      <c r="D295" s="1063" t="s">
        <v>45</v>
      </c>
      <c r="E295" s="1047" t="s">
        <v>11</v>
      </c>
      <c r="F295" s="1048" t="s">
        <v>23992</v>
      </c>
      <c r="G295" s="1047" t="s">
        <v>24924</v>
      </c>
      <c r="H295" s="1063" t="s">
        <v>20058</v>
      </c>
      <c r="I295" s="1063" t="s">
        <v>20058</v>
      </c>
      <c r="J295" s="1054" t="s">
        <v>24961</v>
      </c>
      <c r="K295" s="1147" t="s">
        <v>24962</v>
      </c>
      <c r="L295" s="1054" t="s">
        <v>24947</v>
      </c>
      <c r="M295" s="1054" t="s">
        <v>24963</v>
      </c>
      <c r="N295" s="1060" t="s">
        <v>20535</v>
      </c>
      <c r="O295" s="1060" t="s">
        <v>20045</v>
      </c>
      <c r="P295" s="1060" t="s">
        <v>95</v>
      </c>
      <c r="Q295" s="1052"/>
      <c r="R295" s="1053"/>
      <c r="S295" s="1046" t="s">
        <v>24964</v>
      </c>
    </row>
    <row r="296">
      <c r="A296" s="1046" t="s">
        <v>3656</v>
      </c>
      <c r="B296" s="1063" t="s">
        <v>24923</v>
      </c>
      <c r="C296" s="1063" t="s">
        <v>5474</v>
      </c>
      <c r="D296" s="1063" t="s">
        <v>45</v>
      </c>
      <c r="E296" s="1047" t="s">
        <v>11</v>
      </c>
      <c r="F296" s="1048" t="s">
        <v>23992</v>
      </c>
      <c r="G296" s="1047" t="s">
        <v>24924</v>
      </c>
      <c r="H296" s="1063" t="s">
        <v>20058</v>
      </c>
      <c r="I296" s="1063" t="s">
        <v>20058</v>
      </c>
      <c r="J296" s="1054" t="s">
        <v>24965</v>
      </c>
      <c r="K296" s="1147" t="s">
        <v>24966</v>
      </c>
      <c r="L296" s="1054" t="s">
        <v>24951</v>
      </c>
      <c r="M296" s="1054" t="s">
        <v>24963</v>
      </c>
      <c r="N296" s="1060" t="s">
        <v>20535</v>
      </c>
      <c r="O296" s="1060" t="s">
        <v>20045</v>
      </c>
      <c r="P296" s="1060" t="s">
        <v>95</v>
      </c>
      <c r="Q296" s="1052"/>
      <c r="R296" s="1053"/>
      <c r="S296" s="1046" t="s">
        <v>24964</v>
      </c>
    </row>
    <row r="297">
      <c r="A297" s="1046" t="s">
        <v>3661</v>
      </c>
      <c r="B297" s="1063" t="s">
        <v>24923</v>
      </c>
      <c r="C297" s="1063" t="s">
        <v>5474</v>
      </c>
      <c r="D297" s="1063" t="s">
        <v>45</v>
      </c>
      <c r="E297" s="1047" t="s">
        <v>11</v>
      </c>
      <c r="F297" s="1048" t="s">
        <v>23992</v>
      </c>
      <c r="G297" s="1047" t="s">
        <v>24924</v>
      </c>
      <c r="H297" s="1063" t="s">
        <v>20058</v>
      </c>
      <c r="I297" s="1063" t="s">
        <v>20058</v>
      </c>
      <c r="J297" s="1054" t="s">
        <v>24967</v>
      </c>
      <c r="K297" s="1147" t="s">
        <v>24968</v>
      </c>
      <c r="L297" s="1054" t="s">
        <v>24955</v>
      </c>
      <c r="M297" s="1054" t="s">
        <v>24963</v>
      </c>
      <c r="N297" s="1060" t="s">
        <v>20535</v>
      </c>
      <c r="O297" s="1060" t="s">
        <v>20045</v>
      </c>
      <c r="P297" s="1060" t="s">
        <v>95</v>
      </c>
      <c r="Q297" s="1052"/>
      <c r="R297" s="1053"/>
      <c r="S297" s="1046" t="s">
        <v>24964</v>
      </c>
    </row>
    <row r="298">
      <c r="A298" s="1046" t="s">
        <v>3665</v>
      </c>
      <c r="B298" s="1063" t="s">
        <v>24923</v>
      </c>
      <c r="C298" s="1063" t="s">
        <v>5474</v>
      </c>
      <c r="D298" s="1063" t="s">
        <v>45</v>
      </c>
      <c r="E298" s="1047" t="s">
        <v>11</v>
      </c>
      <c r="F298" s="1048" t="s">
        <v>23992</v>
      </c>
      <c r="G298" s="1047" t="s">
        <v>24924</v>
      </c>
      <c r="H298" s="1063" t="s">
        <v>20058</v>
      </c>
      <c r="I298" s="1063" t="s">
        <v>20058</v>
      </c>
      <c r="J298" s="1054" t="s">
        <v>24969</v>
      </c>
      <c r="K298" s="1147" t="s">
        <v>24970</v>
      </c>
      <c r="L298" s="1054" t="s">
        <v>24959</v>
      </c>
      <c r="M298" s="1054" t="s">
        <v>24963</v>
      </c>
      <c r="N298" s="1060" t="s">
        <v>20535</v>
      </c>
      <c r="O298" s="1060" t="s">
        <v>20045</v>
      </c>
      <c r="P298" s="1060" t="s">
        <v>95</v>
      </c>
      <c r="Q298" s="1052"/>
      <c r="R298" s="1053"/>
      <c r="S298" s="1046" t="s">
        <v>24964</v>
      </c>
    </row>
    <row r="299">
      <c r="A299" s="1046" t="s">
        <v>3670</v>
      </c>
      <c r="B299" s="1063" t="s">
        <v>24923</v>
      </c>
      <c r="C299" s="1063" t="s">
        <v>5474</v>
      </c>
      <c r="D299" s="1063" t="s">
        <v>45</v>
      </c>
      <c r="E299" s="1047" t="s">
        <v>11</v>
      </c>
      <c r="F299" s="1048" t="s">
        <v>23992</v>
      </c>
      <c r="G299" s="1047" t="s">
        <v>24924</v>
      </c>
      <c r="H299" s="1063" t="s">
        <v>20058</v>
      </c>
      <c r="I299" s="1063" t="s">
        <v>20058</v>
      </c>
      <c r="J299" s="1054" t="s">
        <v>24971</v>
      </c>
      <c r="K299" s="1147" t="s">
        <v>24972</v>
      </c>
      <c r="L299" s="1054" t="s">
        <v>24973</v>
      </c>
      <c r="M299" s="1054" t="s">
        <v>24974</v>
      </c>
      <c r="N299" s="1060" t="s">
        <v>20535</v>
      </c>
      <c r="O299" s="1060" t="s">
        <v>20045</v>
      </c>
      <c r="P299" s="1060" t="s">
        <v>95</v>
      </c>
      <c r="Q299" s="1052"/>
      <c r="R299" s="1053"/>
      <c r="S299" s="1046" t="s">
        <v>24934</v>
      </c>
    </row>
    <row r="300">
      <c r="A300" s="1046" t="s">
        <v>3673</v>
      </c>
      <c r="B300" s="1063" t="s">
        <v>24923</v>
      </c>
      <c r="C300" s="1063" t="s">
        <v>5474</v>
      </c>
      <c r="D300" s="1063" t="s">
        <v>45</v>
      </c>
      <c r="E300" s="1047" t="s">
        <v>11</v>
      </c>
      <c r="F300" s="1048" t="s">
        <v>23992</v>
      </c>
      <c r="G300" s="1047" t="s">
        <v>24924</v>
      </c>
      <c r="H300" s="1063" t="s">
        <v>20058</v>
      </c>
      <c r="I300" s="1063" t="s">
        <v>20058</v>
      </c>
      <c r="J300" s="1054" t="s">
        <v>24971</v>
      </c>
      <c r="K300" s="1147" t="s">
        <v>24975</v>
      </c>
      <c r="L300" s="1054" t="s">
        <v>24976</v>
      </c>
      <c r="M300" s="1054" t="s">
        <v>24977</v>
      </c>
      <c r="N300" s="1060" t="s">
        <v>20535</v>
      </c>
      <c r="O300" s="1060" t="s">
        <v>20045</v>
      </c>
      <c r="P300" s="1060" t="s">
        <v>95</v>
      </c>
      <c r="Q300" s="1052"/>
      <c r="R300" s="1053"/>
      <c r="S300" s="1046" t="s">
        <v>24934</v>
      </c>
    </row>
    <row r="301">
      <c r="A301" s="1046" t="s">
        <v>3677</v>
      </c>
      <c r="B301" s="1063" t="s">
        <v>24923</v>
      </c>
      <c r="C301" s="1063" t="s">
        <v>5474</v>
      </c>
      <c r="D301" s="1063" t="s">
        <v>45</v>
      </c>
      <c r="E301" s="1047" t="s">
        <v>12</v>
      </c>
      <c r="F301" s="1048" t="s">
        <v>23992</v>
      </c>
      <c r="G301" s="1047" t="s">
        <v>24924</v>
      </c>
      <c r="H301" s="1063" t="s">
        <v>20058</v>
      </c>
      <c r="I301" s="1063" t="s">
        <v>20058</v>
      </c>
      <c r="J301" s="1054" t="s">
        <v>24978</v>
      </c>
      <c r="K301" s="1147" t="s">
        <v>24979</v>
      </c>
      <c r="L301" s="1054" t="s">
        <v>24980</v>
      </c>
      <c r="M301" s="1054" t="s">
        <v>24981</v>
      </c>
      <c r="N301" s="1060" t="s">
        <v>20535</v>
      </c>
      <c r="O301" s="1060" t="s">
        <v>20045</v>
      </c>
      <c r="P301" s="1060" t="s">
        <v>95</v>
      </c>
      <c r="Q301" s="1052"/>
      <c r="R301" s="1053"/>
      <c r="S301" s="1046" t="s">
        <v>24934</v>
      </c>
    </row>
    <row r="302">
      <c r="A302" s="1046" t="s">
        <v>3682</v>
      </c>
      <c r="B302" s="1063" t="s">
        <v>24923</v>
      </c>
      <c r="C302" s="1063" t="s">
        <v>5474</v>
      </c>
      <c r="D302" s="1063" t="s">
        <v>45</v>
      </c>
      <c r="E302" s="1047" t="s">
        <v>12</v>
      </c>
      <c r="F302" s="1048" t="s">
        <v>23992</v>
      </c>
      <c r="G302" s="1047" t="s">
        <v>24924</v>
      </c>
      <c r="H302" s="1063" t="s">
        <v>20058</v>
      </c>
      <c r="I302" s="1063" t="s">
        <v>20058</v>
      </c>
      <c r="J302" s="1054" t="s">
        <v>24978</v>
      </c>
      <c r="K302" s="1147" t="s">
        <v>24982</v>
      </c>
      <c r="L302" s="1054" t="s">
        <v>24980</v>
      </c>
      <c r="M302" s="1054" t="s">
        <v>24983</v>
      </c>
      <c r="N302" s="1060" t="s">
        <v>20535</v>
      </c>
      <c r="O302" s="1060" t="s">
        <v>20045</v>
      </c>
      <c r="P302" s="1060" t="s">
        <v>95</v>
      </c>
      <c r="Q302" s="1052"/>
      <c r="R302" s="1053"/>
      <c r="S302" s="1046" t="s">
        <v>24934</v>
      </c>
    </row>
    <row r="303">
      <c r="A303" s="1046" t="s">
        <v>3686</v>
      </c>
      <c r="B303" s="1063" t="s">
        <v>24923</v>
      </c>
      <c r="C303" s="1063" t="s">
        <v>5474</v>
      </c>
      <c r="D303" s="1063" t="s">
        <v>45</v>
      </c>
      <c r="E303" s="1047" t="s">
        <v>12</v>
      </c>
      <c r="F303" s="1048" t="s">
        <v>23992</v>
      </c>
      <c r="G303" s="1047" t="s">
        <v>24924</v>
      </c>
      <c r="H303" s="1063" t="s">
        <v>20058</v>
      </c>
      <c r="I303" s="1063" t="s">
        <v>20058</v>
      </c>
      <c r="J303" s="1054" t="s">
        <v>24978</v>
      </c>
      <c r="K303" s="1147" t="s">
        <v>24984</v>
      </c>
      <c r="L303" s="1054" t="s">
        <v>24985</v>
      </c>
      <c r="M303" s="1054" t="s">
        <v>24986</v>
      </c>
      <c r="N303" s="1060" t="s">
        <v>20535</v>
      </c>
      <c r="O303" s="1060" t="s">
        <v>20045</v>
      </c>
      <c r="P303" s="1060" t="s">
        <v>95</v>
      </c>
      <c r="Q303" s="1052"/>
      <c r="R303" s="1053"/>
      <c r="S303" s="1046" t="s">
        <v>24934</v>
      </c>
    </row>
    <row r="304">
      <c r="A304" s="1046" t="s">
        <v>3690</v>
      </c>
      <c r="B304" s="1063" t="s">
        <v>24923</v>
      </c>
      <c r="C304" s="1063" t="s">
        <v>5474</v>
      </c>
      <c r="D304" s="1063" t="s">
        <v>45</v>
      </c>
      <c r="E304" s="1047" t="s">
        <v>12</v>
      </c>
      <c r="F304" s="1048" t="s">
        <v>23992</v>
      </c>
      <c r="G304" s="1047" t="s">
        <v>24924</v>
      </c>
      <c r="H304" s="1063" t="s">
        <v>20058</v>
      </c>
      <c r="I304" s="1063" t="s">
        <v>20058</v>
      </c>
      <c r="J304" s="1054" t="s">
        <v>24987</v>
      </c>
      <c r="K304" s="1147" t="s">
        <v>24988</v>
      </c>
      <c r="L304" s="1054" t="s">
        <v>24989</v>
      </c>
      <c r="M304" s="1054" t="s">
        <v>24990</v>
      </c>
      <c r="N304" s="1060" t="s">
        <v>20535</v>
      </c>
      <c r="O304" s="1060" t="s">
        <v>20045</v>
      </c>
      <c r="P304" s="1060" t="s">
        <v>95</v>
      </c>
      <c r="Q304" s="1052"/>
      <c r="R304" s="1053"/>
      <c r="S304" s="1046" t="s">
        <v>24934</v>
      </c>
    </row>
    <row r="305">
      <c r="A305" s="1046" t="s">
        <v>3694</v>
      </c>
      <c r="B305" s="1063" t="s">
        <v>24923</v>
      </c>
      <c r="C305" s="1063" t="s">
        <v>5474</v>
      </c>
      <c r="D305" s="1063" t="s">
        <v>45</v>
      </c>
      <c r="E305" s="1047" t="s">
        <v>12</v>
      </c>
      <c r="F305" s="1048" t="s">
        <v>23992</v>
      </c>
      <c r="G305" s="1047" t="s">
        <v>24924</v>
      </c>
      <c r="H305" s="1063" t="s">
        <v>20058</v>
      </c>
      <c r="I305" s="1063" t="s">
        <v>20058</v>
      </c>
      <c r="J305" s="1054" t="s">
        <v>24991</v>
      </c>
      <c r="K305" s="1147" t="s">
        <v>24992</v>
      </c>
      <c r="L305" s="1054" t="s">
        <v>24993</v>
      </c>
      <c r="M305" s="1054" t="s">
        <v>24994</v>
      </c>
      <c r="N305" s="1060" t="s">
        <v>22196</v>
      </c>
      <c r="O305" s="1060" t="s">
        <v>20045</v>
      </c>
      <c r="P305" s="1060" t="s">
        <v>95</v>
      </c>
      <c r="Q305" s="1050"/>
      <c r="R305" s="1053"/>
      <c r="S305" s="1150" t="s">
        <v>24995</v>
      </c>
    </row>
    <row r="306">
      <c r="A306" s="1046" t="s">
        <v>3698</v>
      </c>
      <c r="B306" s="1063" t="s">
        <v>24923</v>
      </c>
      <c r="C306" s="1063" t="s">
        <v>5474</v>
      </c>
      <c r="D306" s="1063" t="s">
        <v>45</v>
      </c>
      <c r="E306" s="1047" t="s">
        <v>12</v>
      </c>
      <c r="F306" s="1048" t="s">
        <v>23992</v>
      </c>
      <c r="G306" s="1047" t="s">
        <v>24924</v>
      </c>
      <c r="H306" s="1063" t="s">
        <v>20058</v>
      </c>
      <c r="I306" s="1063" t="s">
        <v>20058</v>
      </c>
      <c r="J306" s="1054" t="s">
        <v>24991</v>
      </c>
      <c r="K306" s="1147" t="s">
        <v>24996</v>
      </c>
      <c r="L306" s="1054" t="s">
        <v>24997</v>
      </c>
      <c r="M306" s="1054" t="s">
        <v>24998</v>
      </c>
      <c r="N306" s="1060" t="s">
        <v>20101</v>
      </c>
      <c r="O306" s="1060" t="s">
        <v>20054</v>
      </c>
      <c r="P306" s="1060" t="s">
        <v>95</v>
      </c>
      <c r="Q306" s="1052"/>
      <c r="R306" s="1053"/>
      <c r="S306" s="1150" t="s">
        <v>24995</v>
      </c>
    </row>
    <row r="307">
      <c r="A307" s="1046" t="s">
        <v>3702</v>
      </c>
      <c r="B307" s="1063" t="s">
        <v>24923</v>
      </c>
      <c r="C307" s="1063" t="s">
        <v>5474</v>
      </c>
      <c r="D307" s="1063" t="s">
        <v>45</v>
      </c>
      <c r="E307" s="1047" t="s">
        <v>12</v>
      </c>
      <c r="F307" s="1048" t="s">
        <v>23992</v>
      </c>
      <c r="G307" s="1047" t="s">
        <v>24924</v>
      </c>
      <c r="H307" s="1063" t="s">
        <v>20058</v>
      </c>
      <c r="I307" s="1063" t="s">
        <v>20058</v>
      </c>
      <c r="J307" s="1054" t="s">
        <v>24991</v>
      </c>
      <c r="K307" s="1147" t="s">
        <v>24999</v>
      </c>
      <c r="L307" s="1054" t="s">
        <v>25000</v>
      </c>
      <c r="M307" s="1054" t="s">
        <v>25001</v>
      </c>
      <c r="N307" s="1060" t="s">
        <v>20101</v>
      </c>
      <c r="O307" s="1060" t="s">
        <v>20054</v>
      </c>
      <c r="P307" s="1060" t="s">
        <v>95</v>
      </c>
      <c r="Q307" s="1052"/>
      <c r="R307" s="1053"/>
      <c r="S307" s="1150" t="s">
        <v>24995</v>
      </c>
    </row>
    <row r="308">
      <c r="A308" s="1046" t="s">
        <v>3707</v>
      </c>
      <c r="B308" s="1063" t="s">
        <v>24923</v>
      </c>
      <c r="C308" s="1063" t="s">
        <v>5474</v>
      </c>
      <c r="D308" s="1063" t="s">
        <v>45</v>
      </c>
      <c r="E308" s="1047" t="s">
        <v>11</v>
      </c>
      <c r="F308" s="1048" t="s">
        <v>23992</v>
      </c>
      <c r="G308" s="1047" t="s">
        <v>24924</v>
      </c>
      <c r="H308" s="1063" t="s">
        <v>20058</v>
      </c>
      <c r="I308" s="1063" t="s">
        <v>20058</v>
      </c>
      <c r="J308" s="1054" t="s">
        <v>25002</v>
      </c>
      <c r="K308" s="1147" t="s">
        <v>25003</v>
      </c>
      <c r="L308" s="1054" t="s">
        <v>25004</v>
      </c>
      <c r="M308" s="1054" t="s">
        <v>25005</v>
      </c>
      <c r="N308" s="1060" t="s">
        <v>20535</v>
      </c>
      <c r="O308" s="1060" t="s">
        <v>398</v>
      </c>
      <c r="P308" s="1060" t="s">
        <v>95</v>
      </c>
      <c r="Q308" s="1052"/>
      <c r="R308" s="1053"/>
      <c r="S308" s="1046" t="s">
        <v>24934</v>
      </c>
    </row>
    <row r="309">
      <c r="A309" s="1046" t="s">
        <v>3712</v>
      </c>
      <c r="B309" s="1063" t="s">
        <v>24923</v>
      </c>
      <c r="C309" s="1063" t="s">
        <v>5474</v>
      </c>
      <c r="D309" s="1063" t="s">
        <v>45</v>
      </c>
      <c r="E309" s="1047" t="s">
        <v>12</v>
      </c>
      <c r="F309" s="1048" t="s">
        <v>23992</v>
      </c>
      <c r="G309" s="1047" t="s">
        <v>24924</v>
      </c>
      <c r="H309" s="1063" t="s">
        <v>20058</v>
      </c>
      <c r="I309" s="1063" t="s">
        <v>20058</v>
      </c>
      <c r="J309" s="1054" t="s">
        <v>25006</v>
      </c>
      <c r="K309" s="1147" t="s">
        <v>25007</v>
      </c>
      <c r="L309" s="1054" t="s">
        <v>25004</v>
      </c>
      <c r="M309" s="1054" t="s">
        <v>25008</v>
      </c>
      <c r="N309" s="1060" t="s">
        <v>20535</v>
      </c>
      <c r="O309" s="1060" t="s">
        <v>398</v>
      </c>
      <c r="P309" s="1060" t="s">
        <v>95</v>
      </c>
      <c r="Q309" s="1052"/>
      <c r="R309" s="1053"/>
      <c r="S309" s="1046" t="s">
        <v>24934</v>
      </c>
    </row>
    <row r="310">
      <c r="A310" s="1046" t="s">
        <v>3717</v>
      </c>
      <c r="B310" s="1063" t="s">
        <v>24923</v>
      </c>
      <c r="C310" s="1063" t="s">
        <v>5474</v>
      </c>
      <c r="D310" s="1063" t="s">
        <v>45</v>
      </c>
      <c r="E310" s="1047" t="s">
        <v>12</v>
      </c>
      <c r="F310" s="1048" t="s">
        <v>23992</v>
      </c>
      <c r="G310" s="1047" t="s">
        <v>24924</v>
      </c>
      <c r="H310" s="1063" t="s">
        <v>20058</v>
      </c>
      <c r="I310" s="1063" t="s">
        <v>20058</v>
      </c>
      <c r="J310" s="1054" t="s">
        <v>25002</v>
      </c>
      <c r="K310" s="1147" t="s">
        <v>25009</v>
      </c>
      <c r="L310" s="1054" t="s">
        <v>25004</v>
      </c>
      <c r="M310" s="1054" t="s">
        <v>25010</v>
      </c>
      <c r="N310" s="1060" t="s">
        <v>20535</v>
      </c>
      <c r="O310" s="1060" t="s">
        <v>398</v>
      </c>
      <c r="P310" s="1060" t="s">
        <v>95</v>
      </c>
      <c r="Q310" s="1052"/>
      <c r="R310" s="1053"/>
      <c r="S310" s="1150" t="s">
        <v>24934</v>
      </c>
    </row>
    <row r="311">
      <c r="A311" s="1046" t="s">
        <v>3723</v>
      </c>
      <c r="B311" s="1063" t="s">
        <v>24923</v>
      </c>
      <c r="C311" s="1063" t="s">
        <v>5474</v>
      </c>
      <c r="D311" s="1063" t="s">
        <v>45</v>
      </c>
      <c r="E311" s="1047" t="s">
        <v>12</v>
      </c>
      <c r="F311" s="1048" t="s">
        <v>23992</v>
      </c>
      <c r="G311" s="1047" t="s">
        <v>24924</v>
      </c>
      <c r="H311" s="1063" t="s">
        <v>20058</v>
      </c>
      <c r="I311" s="1063" t="s">
        <v>20058</v>
      </c>
      <c r="J311" s="1054" t="s">
        <v>25011</v>
      </c>
      <c r="K311" s="1147" t="s">
        <v>25012</v>
      </c>
      <c r="L311" s="1054" t="s">
        <v>25004</v>
      </c>
      <c r="M311" s="1054" t="s">
        <v>25013</v>
      </c>
      <c r="N311" s="1060" t="s">
        <v>20535</v>
      </c>
      <c r="O311" s="1060" t="s">
        <v>398</v>
      </c>
      <c r="P311" s="1060" t="s">
        <v>95</v>
      </c>
      <c r="Q311" s="1052"/>
      <c r="R311" s="1053"/>
      <c r="S311" s="1150" t="s">
        <v>24934</v>
      </c>
    </row>
    <row r="312">
      <c r="A312" s="1046" t="s">
        <v>3729</v>
      </c>
      <c r="B312" s="1063" t="s">
        <v>24923</v>
      </c>
      <c r="C312" s="1063" t="s">
        <v>5474</v>
      </c>
      <c r="D312" s="1063" t="s">
        <v>45</v>
      </c>
      <c r="E312" s="1047" t="s">
        <v>12</v>
      </c>
      <c r="F312" s="1048" t="s">
        <v>23992</v>
      </c>
      <c r="G312" s="1047" t="s">
        <v>24924</v>
      </c>
      <c r="H312" s="1063" t="s">
        <v>20058</v>
      </c>
      <c r="I312" s="1063" t="s">
        <v>20058</v>
      </c>
      <c r="J312" s="1054" t="s">
        <v>25014</v>
      </c>
      <c r="K312" s="1147" t="s">
        <v>25015</v>
      </c>
      <c r="L312" s="1054" t="s">
        <v>25016</v>
      </c>
      <c r="M312" s="1054" t="s">
        <v>25017</v>
      </c>
      <c r="N312" s="1060" t="s">
        <v>20535</v>
      </c>
      <c r="O312" s="1060" t="s">
        <v>398</v>
      </c>
      <c r="P312" s="1060" t="s">
        <v>95</v>
      </c>
      <c r="Q312" s="1052"/>
      <c r="R312" s="1053"/>
      <c r="S312" s="1046" t="s">
        <v>24934</v>
      </c>
    </row>
    <row r="313">
      <c r="A313" s="1046" t="s">
        <v>3734</v>
      </c>
      <c r="B313" s="1063" t="s">
        <v>24923</v>
      </c>
      <c r="C313" s="1063" t="s">
        <v>5474</v>
      </c>
      <c r="D313" s="1063" t="s">
        <v>45</v>
      </c>
      <c r="E313" s="1047" t="s">
        <v>12</v>
      </c>
      <c r="F313" s="1048" t="s">
        <v>23992</v>
      </c>
      <c r="G313" s="1047" t="s">
        <v>24924</v>
      </c>
      <c r="H313" s="1063" t="s">
        <v>20058</v>
      </c>
      <c r="I313" s="1063" t="s">
        <v>20058</v>
      </c>
      <c r="J313" s="1054" t="s">
        <v>25018</v>
      </c>
      <c r="K313" s="1147" t="s">
        <v>25019</v>
      </c>
      <c r="L313" s="1054" t="s">
        <v>25020</v>
      </c>
      <c r="M313" s="1054" t="s">
        <v>25021</v>
      </c>
      <c r="N313" s="1060" t="s">
        <v>20101</v>
      </c>
      <c r="O313" s="1060" t="s">
        <v>20054</v>
      </c>
      <c r="P313" s="1060" t="s">
        <v>95</v>
      </c>
      <c r="Q313" s="1052"/>
      <c r="R313" s="1053"/>
      <c r="S313" s="1150" t="s">
        <v>24995</v>
      </c>
    </row>
    <row r="314">
      <c r="A314" s="1046" t="s">
        <v>3739</v>
      </c>
      <c r="B314" s="1063" t="s">
        <v>24923</v>
      </c>
      <c r="C314" s="1063" t="s">
        <v>5474</v>
      </c>
      <c r="D314" s="1063" t="s">
        <v>45</v>
      </c>
      <c r="E314" s="1047" t="s">
        <v>12</v>
      </c>
      <c r="F314" s="1048" t="s">
        <v>23992</v>
      </c>
      <c r="G314" s="1047" t="s">
        <v>24924</v>
      </c>
      <c r="H314" s="1063" t="s">
        <v>20058</v>
      </c>
      <c r="I314" s="1063" t="s">
        <v>20058</v>
      </c>
      <c r="J314" s="1054" t="s">
        <v>25018</v>
      </c>
      <c r="K314" s="1151" t="s">
        <v>24996</v>
      </c>
      <c r="L314" s="1054" t="s">
        <v>25022</v>
      </c>
      <c r="M314" s="1054" t="s">
        <v>25023</v>
      </c>
      <c r="N314" s="1060" t="s">
        <v>20101</v>
      </c>
      <c r="O314" s="1060" t="s">
        <v>20054</v>
      </c>
      <c r="P314" s="1060" t="s">
        <v>95</v>
      </c>
      <c r="Q314" s="1052"/>
      <c r="R314" s="1053"/>
      <c r="S314" s="1150" t="s">
        <v>24995</v>
      </c>
    </row>
    <row r="315">
      <c r="A315" s="1046" t="s">
        <v>3744</v>
      </c>
      <c r="B315" s="1063" t="s">
        <v>24923</v>
      </c>
      <c r="C315" s="1063" t="s">
        <v>5474</v>
      </c>
      <c r="D315" s="1063" t="s">
        <v>45</v>
      </c>
      <c r="E315" s="1047" t="s">
        <v>12</v>
      </c>
      <c r="F315" s="1048" t="s">
        <v>23992</v>
      </c>
      <c r="G315" s="1047" t="s">
        <v>24924</v>
      </c>
      <c r="H315" s="1063" t="s">
        <v>20058</v>
      </c>
      <c r="I315" s="1063" t="s">
        <v>20058</v>
      </c>
      <c r="J315" s="1054" t="s">
        <v>25024</v>
      </c>
      <c r="K315" s="1147" t="s">
        <v>25025</v>
      </c>
      <c r="L315" s="1054" t="s">
        <v>25022</v>
      </c>
      <c r="M315" s="1054" t="s">
        <v>25026</v>
      </c>
      <c r="N315" s="1060" t="s">
        <v>22500</v>
      </c>
      <c r="O315" s="1060" t="s">
        <v>20045</v>
      </c>
      <c r="P315" s="1060" t="s">
        <v>95</v>
      </c>
      <c r="Q315" s="1152"/>
      <c r="R315" s="1053"/>
      <c r="S315" s="1149"/>
    </row>
    <row r="316">
      <c r="A316" s="1046" t="s">
        <v>3750</v>
      </c>
      <c r="B316" s="1063" t="s">
        <v>24923</v>
      </c>
      <c r="C316" s="1063" t="s">
        <v>5474</v>
      </c>
      <c r="D316" s="1063" t="s">
        <v>45</v>
      </c>
      <c r="E316" s="1047" t="s">
        <v>12</v>
      </c>
      <c r="F316" s="1048" t="s">
        <v>23992</v>
      </c>
      <c r="G316" s="1047" t="s">
        <v>24924</v>
      </c>
      <c r="H316" s="1063" t="s">
        <v>20058</v>
      </c>
      <c r="I316" s="1063" t="s">
        <v>20058</v>
      </c>
      <c r="J316" s="1054" t="s">
        <v>25024</v>
      </c>
      <c r="K316" s="1147" t="s">
        <v>25027</v>
      </c>
      <c r="L316" s="1054" t="s">
        <v>25022</v>
      </c>
      <c r="M316" s="1054" t="s">
        <v>25028</v>
      </c>
      <c r="N316" s="1060" t="s">
        <v>22196</v>
      </c>
      <c r="O316" s="1060" t="s">
        <v>20045</v>
      </c>
      <c r="P316" s="1060" t="s">
        <v>95</v>
      </c>
      <c r="Q316" s="1052"/>
      <c r="R316" s="1053"/>
      <c r="S316" s="1149"/>
    </row>
    <row r="317">
      <c r="A317" s="1046" t="s">
        <v>3755</v>
      </c>
      <c r="B317" s="1063" t="s">
        <v>24923</v>
      </c>
      <c r="C317" s="1063" t="s">
        <v>5474</v>
      </c>
      <c r="D317" s="1063" t="s">
        <v>45</v>
      </c>
      <c r="E317" s="1047" t="s">
        <v>12</v>
      </c>
      <c r="F317" s="1048" t="s">
        <v>23992</v>
      </c>
      <c r="G317" s="1047" t="s">
        <v>24924</v>
      </c>
      <c r="H317" s="1063" t="s">
        <v>20058</v>
      </c>
      <c r="I317" s="1063" t="s">
        <v>20058</v>
      </c>
      <c r="J317" s="1054" t="s">
        <v>25029</v>
      </c>
      <c r="K317" s="1147" t="s">
        <v>25030</v>
      </c>
      <c r="L317" s="1054" t="s">
        <v>25022</v>
      </c>
      <c r="M317" s="1054" t="s">
        <v>25031</v>
      </c>
      <c r="N317" s="1060" t="s">
        <v>22196</v>
      </c>
      <c r="O317" s="1060" t="s">
        <v>20045</v>
      </c>
      <c r="P317" s="1060" t="s">
        <v>95</v>
      </c>
      <c r="Q317" s="1052"/>
      <c r="R317" s="1053"/>
      <c r="S317" s="1149"/>
    </row>
    <row r="318">
      <c r="A318" s="1046" t="s">
        <v>3760</v>
      </c>
      <c r="B318" s="1063" t="s">
        <v>24923</v>
      </c>
      <c r="C318" s="1063" t="s">
        <v>5474</v>
      </c>
      <c r="D318" s="1063" t="s">
        <v>45</v>
      </c>
      <c r="E318" s="1047" t="s">
        <v>12</v>
      </c>
      <c r="F318" s="1048" t="s">
        <v>23992</v>
      </c>
      <c r="G318" s="1047" t="s">
        <v>24924</v>
      </c>
      <c r="H318" s="1063" t="s">
        <v>20058</v>
      </c>
      <c r="I318" s="1063" t="s">
        <v>20058</v>
      </c>
      <c r="J318" s="1054" t="s">
        <v>25032</v>
      </c>
      <c r="K318" s="1147" t="s">
        <v>25033</v>
      </c>
      <c r="L318" s="1054" t="s">
        <v>25022</v>
      </c>
      <c r="M318" s="1054" t="s">
        <v>25034</v>
      </c>
      <c r="N318" s="1060" t="s">
        <v>22196</v>
      </c>
      <c r="O318" s="1060" t="s">
        <v>20045</v>
      </c>
      <c r="P318" s="1060" t="s">
        <v>95</v>
      </c>
      <c r="Q318" s="1052"/>
      <c r="R318" s="1053"/>
      <c r="S318" s="1149"/>
    </row>
    <row r="319">
      <c r="A319" s="1046" t="s">
        <v>3765</v>
      </c>
      <c r="B319" s="1063" t="s">
        <v>24923</v>
      </c>
      <c r="C319" s="1063" t="s">
        <v>5474</v>
      </c>
      <c r="D319" s="1063" t="s">
        <v>45</v>
      </c>
      <c r="E319" s="1047" t="s">
        <v>11</v>
      </c>
      <c r="F319" s="1048" t="s">
        <v>23992</v>
      </c>
      <c r="G319" s="1047" t="s">
        <v>24924</v>
      </c>
      <c r="H319" s="1063" t="s">
        <v>20058</v>
      </c>
      <c r="I319" s="1063" t="s">
        <v>20058</v>
      </c>
      <c r="J319" s="1054" t="s">
        <v>25035</v>
      </c>
      <c r="K319" s="1147" t="s">
        <v>25036</v>
      </c>
      <c r="L319" s="1054" t="s">
        <v>25022</v>
      </c>
      <c r="M319" s="1054" t="s">
        <v>25037</v>
      </c>
      <c r="N319" s="1060" t="s">
        <v>22196</v>
      </c>
      <c r="O319" s="1060" t="s">
        <v>20045</v>
      </c>
      <c r="P319" s="1060" t="s">
        <v>95</v>
      </c>
      <c r="Q319" s="1052"/>
      <c r="R319" s="1053"/>
      <c r="S319" s="1149"/>
    </row>
    <row r="320">
      <c r="A320" s="1046" t="s">
        <v>3770</v>
      </c>
      <c r="B320" s="1063" t="s">
        <v>24923</v>
      </c>
      <c r="C320" s="1063" t="s">
        <v>5474</v>
      </c>
      <c r="D320" s="1063" t="s">
        <v>45</v>
      </c>
      <c r="E320" s="1047" t="s">
        <v>11</v>
      </c>
      <c r="F320" s="1048" t="s">
        <v>23992</v>
      </c>
      <c r="G320" s="1047" t="s">
        <v>24924</v>
      </c>
      <c r="H320" s="1063" t="s">
        <v>20058</v>
      </c>
      <c r="I320" s="1063" t="s">
        <v>20058</v>
      </c>
      <c r="J320" s="1054" t="s">
        <v>25035</v>
      </c>
      <c r="K320" s="1147" t="s">
        <v>25038</v>
      </c>
      <c r="L320" s="1054" t="s">
        <v>25039</v>
      </c>
      <c r="M320" s="1054" t="s">
        <v>25040</v>
      </c>
      <c r="N320" s="1060" t="s">
        <v>22196</v>
      </c>
      <c r="O320" s="1060" t="s">
        <v>20045</v>
      </c>
      <c r="P320" s="1060" t="s">
        <v>95</v>
      </c>
      <c r="Q320" s="1052"/>
      <c r="R320" s="1053"/>
      <c r="S320" s="1149"/>
    </row>
    <row r="321">
      <c r="A321" s="1046" t="s">
        <v>3775</v>
      </c>
      <c r="B321" s="1063" t="s">
        <v>24923</v>
      </c>
      <c r="C321" s="1063" t="s">
        <v>5474</v>
      </c>
      <c r="D321" s="1063" t="s">
        <v>45</v>
      </c>
      <c r="E321" s="1047" t="s">
        <v>11</v>
      </c>
      <c r="F321" s="1048" t="s">
        <v>23992</v>
      </c>
      <c r="G321" s="1047" t="s">
        <v>24924</v>
      </c>
      <c r="H321" s="1063" t="s">
        <v>20058</v>
      </c>
      <c r="I321" s="1063" t="s">
        <v>20058</v>
      </c>
      <c r="J321" s="1054" t="s">
        <v>25041</v>
      </c>
      <c r="K321" s="1147" t="s">
        <v>25042</v>
      </c>
      <c r="L321" s="1054" t="s">
        <v>25043</v>
      </c>
      <c r="M321" s="1054" t="s">
        <v>25044</v>
      </c>
      <c r="N321" s="1060" t="s">
        <v>25045</v>
      </c>
      <c r="O321" s="1060" t="s">
        <v>398</v>
      </c>
      <c r="P321" s="1060" t="s">
        <v>95</v>
      </c>
      <c r="Q321" s="1152"/>
      <c r="R321" s="1053"/>
      <c r="S321" s="1149"/>
    </row>
    <row r="322">
      <c r="A322" s="1046" t="s">
        <v>3780</v>
      </c>
      <c r="B322" s="1063" t="s">
        <v>24923</v>
      </c>
      <c r="C322" s="1063" t="s">
        <v>5474</v>
      </c>
      <c r="D322" s="1063" t="s">
        <v>45</v>
      </c>
      <c r="E322" s="1047" t="s">
        <v>12</v>
      </c>
      <c r="F322" s="1048" t="s">
        <v>23992</v>
      </c>
      <c r="G322" s="1047" t="s">
        <v>24924</v>
      </c>
      <c r="H322" s="1063" t="s">
        <v>20058</v>
      </c>
      <c r="I322" s="1063" t="s">
        <v>20058</v>
      </c>
      <c r="J322" s="1054" t="s">
        <v>25041</v>
      </c>
      <c r="K322" s="1147" t="s">
        <v>25046</v>
      </c>
      <c r="L322" s="1054" t="s">
        <v>25043</v>
      </c>
      <c r="M322" s="1054" t="s">
        <v>25047</v>
      </c>
      <c r="N322" s="1060" t="s">
        <v>25045</v>
      </c>
      <c r="O322" s="1060" t="s">
        <v>398</v>
      </c>
      <c r="P322" s="1060" t="s">
        <v>95</v>
      </c>
      <c r="Q322" s="1152"/>
      <c r="R322" s="1053"/>
      <c r="S322" s="1149"/>
    </row>
    <row r="323">
      <c r="A323" s="1046" t="s">
        <v>3785</v>
      </c>
      <c r="B323" s="1063" t="s">
        <v>24923</v>
      </c>
      <c r="C323" s="1063" t="s">
        <v>5474</v>
      </c>
      <c r="D323" s="1063" t="s">
        <v>45</v>
      </c>
      <c r="E323" s="1047" t="s">
        <v>11</v>
      </c>
      <c r="F323" s="1048" t="s">
        <v>23992</v>
      </c>
      <c r="G323" s="1047" t="s">
        <v>24924</v>
      </c>
      <c r="H323" s="1063" t="s">
        <v>20058</v>
      </c>
      <c r="I323" s="1063" t="s">
        <v>20058</v>
      </c>
      <c r="J323" s="1054" t="s">
        <v>25041</v>
      </c>
      <c r="K323" s="1147" t="s">
        <v>25048</v>
      </c>
      <c r="L323" s="1054" t="s">
        <v>25049</v>
      </c>
      <c r="M323" s="1054" t="s">
        <v>25050</v>
      </c>
      <c r="N323" s="1060" t="s">
        <v>25045</v>
      </c>
      <c r="O323" s="1060" t="s">
        <v>398</v>
      </c>
      <c r="P323" s="1060" t="s">
        <v>95</v>
      </c>
      <c r="Q323" s="1152"/>
      <c r="R323" s="1053"/>
      <c r="S323" s="1149"/>
    </row>
    <row r="324">
      <c r="A324" s="1046" t="s">
        <v>3791</v>
      </c>
      <c r="B324" s="1063" t="s">
        <v>24923</v>
      </c>
      <c r="C324" s="1063" t="s">
        <v>5474</v>
      </c>
      <c r="D324" s="1063" t="s">
        <v>45</v>
      </c>
      <c r="E324" s="1047" t="s">
        <v>12</v>
      </c>
      <c r="F324" s="1048" t="s">
        <v>23992</v>
      </c>
      <c r="G324" s="1047" t="s">
        <v>24924</v>
      </c>
      <c r="H324" s="1063" t="s">
        <v>20058</v>
      </c>
      <c r="I324" s="1063" t="s">
        <v>20058</v>
      </c>
      <c r="J324" s="1054" t="s">
        <v>25051</v>
      </c>
      <c r="K324" s="1147" t="s">
        <v>25052</v>
      </c>
      <c r="L324" s="1054" t="s">
        <v>25053</v>
      </c>
      <c r="M324" s="1054" t="s">
        <v>25054</v>
      </c>
      <c r="N324" s="1060" t="s">
        <v>22196</v>
      </c>
      <c r="O324" s="1060" t="s">
        <v>20045</v>
      </c>
      <c r="P324" s="1060" t="s">
        <v>95</v>
      </c>
      <c r="Q324" s="1052"/>
      <c r="R324" s="1053"/>
      <c r="S324" s="1149"/>
    </row>
    <row r="325">
      <c r="A325" s="1046" t="s">
        <v>3796</v>
      </c>
      <c r="B325" s="1063" t="s">
        <v>24923</v>
      </c>
      <c r="C325" s="1063" t="s">
        <v>5474</v>
      </c>
      <c r="D325" s="1063" t="s">
        <v>45</v>
      </c>
      <c r="E325" s="1047" t="s">
        <v>12</v>
      </c>
      <c r="F325" s="1048" t="s">
        <v>23992</v>
      </c>
      <c r="G325" s="1047" t="s">
        <v>24924</v>
      </c>
      <c r="H325" s="1063" t="s">
        <v>20058</v>
      </c>
      <c r="I325" s="1063" t="s">
        <v>20058</v>
      </c>
      <c r="J325" s="1054" t="s">
        <v>25055</v>
      </c>
      <c r="K325" s="1147" t="s">
        <v>25056</v>
      </c>
      <c r="L325" s="1054" t="s">
        <v>25053</v>
      </c>
      <c r="M325" s="1054" t="s">
        <v>25057</v>
      </c>
      <c r="N325" s="1060" t="s">
        <v>22196</v>
      </c>
      <c r="O325" s="1060" t="s">
        <v>20045</v>
      </c>
      <c r="P325" s="1060" t="s">
        <v>95</v>
      </c>
      <c r="Q325" s="1052"/>
      <c r="R325" s="1053"/>
      <c r="S325" s="1149"/>
    </row>
    <row r="326">
      <c r="A326" s="1046" t="s">
        <v>3801</v>
      </c>
      <c r="B326" s="1096" t="s">
        <v>25058</v>
      </c>
      <c r="C326" s="1058" t="s">
        <v>16323</v>
      </c>
      <c r="D326" s="1058" t="s">
        <v>45</v>
      </c>
      <c r="E326" s="1047" t="s">
        <v>12</v>
      </c>
      <c r="F326" s="1048" t="s">
        <v>23992</v>
      </c>
      <c r="G326" s="1047" t="s">
        <v>24924</v>
      </c>
      <c r="H326" s="1063" t="s">
        <v>20058</v>
      </c>
      <c r="I326" s="1063" t="s">
        <v>20058</v>
      </c>
      <c r="J326" s="1054" t="s">
        <v>25059</v>
      </c>
      <c r="K326" s="1147" t="s">
        <v>25060</v>
      </c>
      <c r="L326" s="1054" t="s">
        <v>25061</v>
      </c>
      <c r="M326" s="1054" t="s">
        <v>25062</v>
      </c>
      <c r="N326" s="1060" t="s">
        <v>20535</v>
      </c>
      <c r="O326" s="1060" t="s">
        <v>398</v>
      </c>
      <c r="P326" s="1060" t="s">
        <v>95</v>
      </c>
      <c r="Q326" s="1052"/>
      <c r="R326" s="1053"/>
      <c r="S326" s="1148" t="s">
        <v>24934</v>
      </c>
    </row>
    <row r="327">
      <c r="A327" s="1046" t="s">
        <v>3806</v>
      </c>
      <c r="B327" s="1058" t="s">
        <v>25058</v>
      </c>
      <c r="C327" s="1058" t="s">
        <v>16323</v>
      </c>
      <c r="D327" s="1058" t="s">
        <v>45</v>
      </c>
      <c r="E327" s="1047" t="s">
        <v>12</v>
      </c>
      <c r="F327" s="1048" t="s">
        <v>23992</v>
      </c>
      <c r="G327" s="1047" t="s">
        <v>24924</v>
      </c>
      <c r="H327" s="1063" t="s">
        <v>20058</v>
      </c>
      <c r="I327" s="1063" t="s">
        <v>20058</v>
      </c>
      <c r="J327" s="1054" t="s">
        <v>24930</v>
      </c>
      <c r="K327" s="1147" t="s">
        <v>25063</v>
      </c>
      <c r="L327" s="1054" t="s">
        <v>25064</v>
      </c>
      <c r="M327" s="1054" t="s">
        <v>25065</v>
      </c>
      <c r="N327" s="1060" t="s">
        <v>20535</v>
      </c>
      <c r="O327" s="1060" t="s">
        <v>398</v>
      </c>
      <c r="P327" s="1060" t="s">
        <v>95</v>
      </c>
      <c r="Q327" s="1052"/>
      <c r="R327" s="1053"/>
      <c r="S327" s="1148" t="s">
        <v>24934</v>
      </c>
    </row>
    <row r="328">
      <c r="A328" s="1046" t="s">
        <v>3812</v>
      </c>
      <c r="B328" s="1096" t="s">
        <v>25066</v>
      </c>
      <c r="C328" s="1058" t="s">
        <v>16127</v>
      </c>
      <c r="D328" s="1058" t="s">
        <v>45</v>
      </c>
      <c r="E328" s="1047" t="s">
        <v>12</v>
      </c>
      <c r="F328" s="1048" t="s">
        <v>23992</v>
      </c>
      <c r="G328" s="1047" t="s">
        <v>24924</v>
      </c>
      <c r="H328" s="1063" t="s">
        <v>20058</v>
      </c>
      <c r="I328" s="1063" t="s">
        <v>20058</v>
      </c>
      <c r="J328" s="1054" t="s">
        <v>25067</v>
      </c>
      <c r="K328" s="1147" t="s">
        <v>25068</v>
      </c>
      <c r="L328" s="1054" t="s">
        <v>25069</v>
      </c>
      <c r="M328" s="1054" t="s">
        <v>25070</v>
      </c>
      <c r="N328" s="1060" t="s">
        <v>22196</v>
      </c>
      <c r="O328" s="1060" t="s">
        <v>20045</v>
      </c>
      <c r="P328" s="1060" t="s">
        <v>95</v>
      </c>
      <c r="Q328" s="1052"/>
      <c r="R328" s="1053"/>
      <c r="S328" s="1149"/>
    </row>
    <row r="329">
      <c r="A329" s="1046" t="s">
        <v>3815</v>
      </c>
      <c r="B329" s="1048" t="s">
        <v>25066</v>
      </c>
      <c r="C329" s="1048" t="s">
        <v>16127</v>
      </c>
      <c r="D329" s="1048" t="s">
        <v>45</v>
      </c>
      <c r="E329" s="1047" t="s">
        <v>11</v>
      </c>
      <c r="F329" s="1048" t="s">
        <v>23992</v>
      </c>
      <c r="G329" s="1047" t="s">
        <v>24924</v>
      </c>
      <c r="H329" s="1063" t="s">
        <v>20058</v>
      </c>
      <c r="I329" s="1063" t="s">
        <v>20058</v>
      </c>
      <c r="J329" s="1049" t="s">
        <v>25067</v>
      </c>
      <c r="K329" s="1147" t="s">
        <v>25071</v>
      </c>
      <c r="L329" s="1049" t="s">
        <v>25069</v>
      </c>
      <c r="M329" s="1049" t="s">
        <v>25072</v>
      </c>
      <c r="N329" s="1060" t="s">
        <v>20117</v>
      </c>
      <c r="O329" s="1060" t="s">
        <v>20045</v>
      </c>
      <c r="P329" s="1060" t="s">
        <v>95</v>
      </c>
      <c r="Q329" s="1052"/>
      <c r="R329" s="1053"/>
      <c r="S329" s="1149"/>
    </row>
    <row r="330">
      <c r="A330" s="1046" t="s">
        <v>3818</v>
      </c>
      <c r="B330" s="1048" t="s">
        <v>25066</v>
      </c>
      <c r="C330" s="1048" t="s">
        <v>16127</v>
      </c>
      <c r="D330" s="1048" t="s">
        <v>45</v>
      </c>
      <c r="E330" s="1047" t="s">
        <v>11</v>
      </c>
      <c r="F330" s="1048" t="s">
        <v>23992</v>
      </c>
      <c r="G330" s="1047" t="s">
        <v>24924</v>
      </c>
      <c r="H330" s="1063" t="s">
        <v>20058</v>
      </c>
      <c r="I330" s="1063" t="s">
        <v>20058</v>
      </c>
      <c r="J330" s="1049" t="s">
        <v>25067</v>
      </c>
      <c r="K330" s="1147" t="s">
        <v>25073</v>
      </c>
      <c r="L330" s="1049" t="s">
        <v>25069</v>
      </c>
      <c r="M330" s="1049" t="s">
        <v>25074</v>
      </c>
      <c r="N330" s="1060" t="s">
        <v>20117</v>
      </c>
      <c r="O330" s="1060" t="s">
        <v>20045</v>
      </c>
      <c r="P330" s="1060" t="s">
        <v>95</v>
      </c>
      <c r="Q330" s="1052"/>
      <c r="R330" s="1053"/>
      <c r="S330" s="1149"/>
    </row>
    <row r="331">
      <c r="A331" s="1046" t="s">
        <v>3822</v>
      </c>
      <c r="B331" s="1095" t="s">
        <v>23752</v>
      </c>
      <c r="C331" s="1048" t="s">
        <v>5263</v>
      </c>
      <c r="D331" s="1048" t="s">
        <v>45</v>
      </c>
      <c r="E331" s="1047" t="s">
        <v>11</v>
      </c>
      <c r="F331" s="1048" t="s">
        <v>23992</v>
      </c>
      <c r="G331" s="1047" t="s">
        <v>24924</v>
      </c>
      <c r="H331" s="1063" t="s">
        <v>20058</v>
      </c>
      <c r="I331" s="1063" t="s">
        <v>20058</v>
      </c>
      <c r="J331" s="1049" t="s">
        <v>25075</v>
      </c>
      <c r="K331" s="1147" t="s">
        <v>25076</v>
      </c>
      <c r="L331" s="1049" t="s">
        <v>25077</v>
      </c>
      <c r="M331" s="1049" t="s">
        <v>25078</v>
      </c>
      <c r="N331" s="1060" t="s">
        <v>20117</v>
      </c>
      <c r="O331" s="1060" t="s">
        <v>20045</v>
      </c>
      <c r="P331" s="1060" t="s">
        <v>95</v>
      </c>
      <c r="Q331" s="1052"/>
      <c r="R331" s="1053"/>
      <c r="S331" s="1149"/>
    </row>
    <row r="332">
      <c r="A332" s="1046" t="s">
        <v>3827</v>
      </c>
      <c r="B332" s="1048" t="s">
        <v>23752</v>
      </c>
      <c r="C332" s="1048" t="s">
        <v>5263</v>
      </c>
      <c r="D332" s="1048" t="s">
        <v>45</v>
      </c>
      <c r="E332" s="1047" t="s">
        <v>11</v>
      </c>
      <c r="F332" s="1048" t="s">
        <v>23992</v>
      </c>
      <c r="G332" s="1047" t="s">
        <v>24924</v>
      </c>
      <c r="H332" s="1063" t="s">
        <v>20058</v>
      </c>
      <c r="I332" s="1063" t="s">
        <v>20058</v>
      </c>
      <c r="J332" s="1049" t="s">
        <v>25079</v>
      </c>
      <c r="K332" s="1147" t="s">
        <v>25080</v>
      </c>
      <c r="L332" s="1049" t="s">
        <v>25077</v>
      </c>
      <c r="M332" s="1049" t="s">
        <v>25081</v>
      </c>
      <c r="N332" s="1060" t="s">
        <v>20117</v>
      </c>
      <c r="O332" s="1060" t="s">
        <v>20045</v>
      </c>
      <c r="P332" s="1060" t="s">
        <v>95</v>
      </c>
      <c r="Q332" s="1052"/>
      <c r="R332" s="1053"/>
      <c r="S332" s="1149"/>
    </row>
    <row r="333">
      <c r="A333" s="1046" t="s">
        <v>3833</v>
      </c>
      <c r="B333" s="1048" t="s">
        <v>23752</v>
      </c>
      <c r="C333" s="1048" t="s">
        <v>5263</v>
      </c>
      <c r="D333" s="1048" t="s">
        <v>45</v>
      </c>
      <c r="E333" s="1047" t="s">
        <v>11</v>
      </c>
      <c r="F333" s="1048" t="s">
        <v>23992</v>
      </c>
      <c r="G333" s="1047" t="s">
        <v>24924</v>
      </c>
      <c r="H333" s="1063" t="s">
        <v>20058</v>
      </c>
      <c r="I333" s="1063" t="s">
        <v>20058</v>
      </c>
      <c r="J333" s="1049" t="s">
        <v>25082</v>
      </c>
      <c r="K333" s="1147" t="s">
        <v>25083</v>
      </c>
      <c r="L333" s="1049" t="s">
        <v>25084</v>
      </c>
      <c r="M333" s="1049" t="s">
        <v>25085</v>
      </c>
      <c r="N333" s="1060" t="s">
        <v>20117</v>
      </c>
      <c r="O333" s="1060" t="s">
        <v>20045</v>
      </c>
      <c r="P333" s="1060" t="s">
        <v>95</v>
      </c>
      <c r="Q333" s="1052"/>
      <c r="R333" s="1053"/>
      <c r="S333" s="1149"/>
    </row>
    <row r="334">
      <c r="A334" s="1046" t="s">
        <v>3837</v>
      </c>
      <c r="B334" s="1048" t="s">
        <v>23752</v>
      </c>
      <c r="C334" s="1048" t="s">
        <v>5263</v>
      </c>
      <c r="D334" s="1048" t="s">
        <v>45</v>
      </c>
      <c r="E334" s="1047" t="s">
        <v>12</v>
      </c>
      <c r="F334" s="1048" t="s">
        <v>23992</v>
      </c>
      <c r="G334" s="1047" t="s">
        <v>24924</v>
      </c>
      <c r="H334" s="1063" t="s">
        <v>20058</v>
      </c>
      <c r="I334" s="1063" t="s">
        <v>20058</v>
      </c>
      <c r="J334" s="1049" t="s">
        <v>25082</v>
      </c>
      <c r="K334" s="1147" t="s">
        <v>25086</v>
      </c>
      <c r="L334" s="1049" t="s">
        <v>25087</v>
      </c>
      <c r="M334" s="1049" t="s">
        <v>25085</v>
      </c>
      <c r="N334" s="1060" t="s">
        <v>20117</v>
      </c>
      <c r="O334" s="1060" t="s">
        <v>20045</v>
      </c>
      <c r="P334" s="1060" t="s">
        <v>95</v>
      </c>
      <c r="Q334" s="1052"/>
      <c r="R334" s="1053"/>
      <c r="S334" s="1149"/>
    </row>
    <row r="335">
      <c r="A335" s="1046" t="s">
        <v>3840</v>
      </c>
      <c r="B335" s="1048" t="s">
        <v>23752</v>
      </c>
      <c r="C335" s="1048" t="s">
        <v>5263</v>
      </c>
      <c r="D335" s="1048" t="s">
        <v>45</v>
      </c>
      <c r="E335" s="1047" t="s">
        <v>11</v>
      </c>
      <c r="F335" s="1048" t="s">
        <v>23992</v>
      </c>
      <c r="G335" s="1047" t="s">
        <v>24924</v>
      </c>
      <c r="H335" s="1063" t="s">
        <v>20058</v>
      </c>
      <c r="I335" s="1063" t="s">
        <v>20058</v>
      </c>
      <c r="J335" s="1049" t="s">
        <v>25088</v>
      </c>
      <c r="K335" s="1147" t="s">
        <v>25089</v>
      </c>
      <c r="L335" s="1049" t="s">
        <v>25077</v>
      </c>
      <c r="M335" s="1049" t="s">
        <v>25090</v>
      </c>
      <c r="N335" s="1060" t="s">
        <v>20117</v>
      </c>
      <c r="O335" s="1060" t="s">
        <v>20045</v>
      </c>
      <c r="P335" s="1060" t="s">
        <v>95</v>
      </c>
      <c r="Q335" s="1052"/>
      <c r="R335" s="1053"/>
      <c r="S335" s="1149"/>
    </row>
    <row r="336">
      <c r="A336" s="1046" t="s">
        <v>3845</v>
      </c>
      <c r="B336" s="1048" t="s">
        <v>23752</v>
      </c>
      <c r="C336" s="1048" t="s">
        <v>5263</v>
      </c>
      <c r="D336" s="1048" t="s">
        <v>45</v>
      </c>
      <c r="E336" s="1047" t="s">
        <v>11</v>
      </c>
      <c r="F336" s="1048" t="s">
        <v>23992</v>
      </c>
      <c r="G336" s="1047" t="s">
        <v>24924</v>
      </c>
      <c r="H336" s="1063" t="s">
        <v>20058</v>
      </c>
      <c r="I336" s="1063" t="s">
        <v>20058</v>
      </c>
      <c r="J336" s="1049" t="s">
        <v>25091</v>
      </c>
      <c r="K336" s="1147" t="s">
        <v>25092</v>
      </c>
      <c r="L336" s="1049" t="s">
        <v>25093</v>
      </c>
      <c r="M336" s="1049" t="s">
        <v>25094</v>
      </c>
      <c r="N336" s="1060" t="s">
        <v>20117</v>
      </c>
      <c r="O336" s="1060" t="s">
        <v>20045</v>
      </c>
      <c r="P336" s="1060" t="s">
        <v>95</v>
      </c>
      <c r="Q336" s="1052"/>
      <c r="R336" s="1053"/>
      <c r="S336" s="1149"/>
    </row>
    <row r="337">
      <c r="A337" s="1046" t="s">
        <v>3849</v>
      </c>
      <c r="B337" s="1048" t="s">
        <v>23752</v>
      </c>
      <c r="C337" s="1048" t="s">
        <v>5263</v>
      </c>
      <c r="D337" s="1048" t="s">
        <v>45</v>
      </c>
      <c r="E337" s="1047" t="s">
        <v>11</v>
      </c>
      <c r="F337" s="1048" t="s">
        <v>23992</v>
      </c>
      <c r="G337" s="1047" t="s">
        <v>24924</v>
      </c>
      <c r="H337" s="1063" t="s">
        <v>20058</v>
      </c>
      <c r="I337" s="1063" t="s">
        <v>20058</v>
      </c>
      <c r="J337" s="1049" t="s">
        <v>25091</v>
      </c>
      <c r="K337" s="1147" t="s">
        <v>25095</v>
      </c>
      <c r="L337" s="1049" t="s">
        <v>25077</v>
      </c>
      <c r="M337" s="1049" t="s">
        <v>25096</v>
      </c>
      <c r="N337" s="1060" t="s">
        <v>20117</v>
      </c>
      <c r="O337" s="1060" t="s">
        <v>20045</v>
      </c>
      <c r="P337" s="1060" t="s">
        <v>95</v>
      </c>
      <c r="Q337" s="1052"/>
      <c r="R337" s="1053"/>
      <c r="S337" s="1149"/>
    </row>
    <row r="338">
      <c r="A338" s="1046" t="s">
        <v>3854</v>
      </c>
      <c r="B338" s="1048" t="s">
        <v>23752</v>
      </c>
      <c r="C338" s="1048" t="s">
        <v>5263</v>
      </c>
      <c r="D338" s="1048" t="s">
        <v>45</v>
      </c>
      <c r="E338" s="1047" t="s">
        <v>11</v>
      </c>
      <c r="F338" s="1048" t="s">
        <v>23992</v>
      </c>
      <c r="G338" s="1047" t="s">
        <v>24924</v>
      </c>
      <c r="H338" s="1063" t="s">
        <v>20058</v>
      </c>
      <c r="I338" s="1063" t="s">
        <v>20058</v>
      </c>
      <c r="J338" s="1049" t="s">
        <v>25079</v>
      </c>
      <c r="K338" s="1147" t="s">
        <v>25097</v>
      </c>
      <c r="L338" s="1049" t="s">
        <v>25077</v>
      </c>
      <c r="M338" s="1049" t="s">
        <v>25098</v>
      </c>
      <c r="N338" s="1060" t="s">
        <v>20117</v>
      </c>
      <c r="O338" s="1060" t="s">
        <v>20045</v>
      </c>
      <c r="P338" s="1060" t="s">
        <v>95</v>
      </c>
      <c r="Q338" s="1052"/>
      <c r="R338" s="1053"/>
      <c r="S338" s="1149"/>
    </row>
    <row r="339">
      <c r="A339" s="1046" t="s">
        <v>3859</v>
      </c>
      <c r="B339" s="1048" t="s">
        <v>23752</v>
      </c>
      <c r="C339" s="1048" t="s">
        <v>5263</v>
      </c>
      <c r="D339" s="1048" t="s">
        <v>45</v>
      </c>
      <c r="E339" s="1047" t="s">
        <v>12</v>
      </c>
      <c r="F339" s="1048" t="s">
        <v>23992</v>
      </c>
      <c r="G339" s="1047" t="s">
        <v>24924</v>
      </c>
      <c r="H339" s="1063" t="s">
        <v>20058</v>
      </c>
      <c r="I339" s="1063" t="s">
        <v>20058</v>
      </c>
      <c r="J339" s="1049" t="s">
        <v>25099</v>
      </c>
      <c r="K339" s="1147" t="s">
        <v>25100</v>
      </c>
      <c r="L339" s="1049" t="s">
        <v>25101</v>
      </c>
      <c r="M339" s="1049" t="s">
        <v>25102</v>
      </c>
      <c r="N339" s="1060" t="s">
        <v>20117</v>
      </c>
      <c r="O339" s="1060" t="s">
        <v>20045</v>
      </c>
      <c r="P339" s="1060" t="s">
        <v>95</v>
      </c>
      <c r="Q339" s="1052"/>
      <c r="R339" s="1053"/>
      <c r="S339" s="1149"/>
    </row>
    <row r="340">
      <c r="A340" s="1046" t="s">
        <v>3864</v>
      </c>
      <c r="B340" s="1048" t="s">
        <v>23752</v>
      </c>
      <c r="C340" s="1048" t="s">
        <v>5263</v>
      </c>
      <c r="D340" s="1048" t="s">
        <v>45</v>
      </c>
      <c r="E340" s="1047" t="s">
        <v>11</v>
      </c>
      <c r="F340" s="1048" t="s">
        <v>23992</v>
      </c>
      <c r="G340" s="1047" t="s">
        <v>24924</v>
      </c>
      <c r="H340" s="1063" t="s">
        <v>20058</v>
      </c>
      <c r="I340" s="1063" t="s">
        <v>20058</v>
      </c>
      <c r="J340" s="1049" t="s">
        <v>25103</v>
      </c>
      <c r="K340" s="1151" t="s">
        <v>25104</v>
      </c>
      <c r="L340" s="1049" t="s">
        <v>25077</v>
      </c>
      <c r="M340" s="1049" t="s">
        <v>25105</v>
      </c>
      <c r="N340" s="1060" t="s">
        <v>20117</v>
      </c>
      <c r="O340" s="1060" t="s">
        <v>20045</v>
      </c>
      <c r="P340" s="1060" t="s">
        <v>95</v>
      </c>
      <c r="Q340" s="1052"/>
      <c r="R340" s="1053"/>
      <c r="S340" s="1149"/>
    </row>
    <row r="341">
      <c r="A341" s="1046" t="s">
        <v>3868</v>
      </c>
      <c r="B341" s="1048" t="s">
        <v>25106</v>
      </c>
      <c r="C341" s="1048" t="s">
        <v>5263</v>
      </c>
      <c r="D341" s="1048" t="s">
        <v>45</v>
      </c>
      <c r="E341" s="1047" t="s">
        <v>12</v>
      </c>
      <c r="F341" s="1048" t="s">
        <v>23992</v>
      </c>
      <c r="G341" s="1047" t="s">
        <v>24924</v>
      </c>
      <c r="H341" s="1063" t="s">
        <v>20058</v>
      </c>
      <c r="I341" s="1063" t="s">
        <v>20058</v>
      </c>
      <c r="J341" s="1049" t="s">
        <v>25107</v>
      </c>
      <c r="K341" s="1147" t="s">
        <v>25108</v>
      </c>
      <c r="L341" s="1049" t="s">
        <v>25109</v>
      </c>
      <c r="M341" s="1049" t="s">
        <v>25110</v>
      </c>
      <c r="N341" s="1060" t="s">
        <v>20117</v>
      </c>
      <c r="O341" s="1060" t="s">
        <v>20045</v>
      </c>
      <c r="P341" s="1060" t="s">
        <v>95</v>
      </c>
      <c r="Q341" s="1052"/>
      <c r="R341" s="1053"/>
      <c r="S341" s="1149"/>
    </row>
    <row r="342">
      <c r="A342" s="1046" t="s">
        <v>3873</v>
      </c>
      <c r="B342" s="1048" t="s">
        <v>25106</v>
      </c>
      <c r="C342" s="1048" t="s">
        <v>5263</v>
      </c>
      <c r="D342" s="1048" t="s">
        <v>45</v>
      </c>
      <c r="E342" s="1047" t="s">
        <v>12</v>
      </c>
      <c r="F342" s="1048" t="s">
        <v>23992</v>
      </c>
      <c r="G342" s="1047" t="s">
        <v>24924</v>
      </c>
      <c r="H342" s="1063" t="s">
        <v>20058</v>
      </c>
      <c r="I342" s="1063" t="s">
        <v>20058</v>
      </c>
      <c r="J342" s="1049" t="s">
        <v>25111</v>
      </c>
      <c r="K342" s="1147" t="s">
        <v>25112</v>
      </c>
      <c r="L342" s="1049" t="s">
        <v>25113</v>
      </c>
      <c r="M342" s="1049" t="s">
        <v>25114</v>
      </c>
      <c r="N342" s="1060" t="s">
        <v>20117</v>
      </c>
      <c r="O342" s="1060" t="s">
        <v>20045</v>
      </c>
      <c r="P342" s="1060" t="s">
        <v>95</v>
      </c>
      <c r="Q342" s="1052"/>
      <c r="R342" s="1053"/>
      <c r="S342" s="1149"/>
    </row>
    <row r="343">
      <c r="A343" s="1046" t="s">
        <v>3878</v>
      </c>
      <c r="B343" s="1048" t="s">
        <v>25115</v>
      </c>
      <c r="C343" s="1048" t="s">
        <v>5263</v>
      </c>
      <c r="D343" s="1048" t="s">
        <v>45</v>
      </c>
      <c r="E343" s="1047" t="s">
        <v>11</v>
      </c>
      <c r="F343" s="1048" t="s">
        <v>23992</v>
      </c>
      <c r="G343" s="1047" t="s">
        <v>24924</v>
      </c>
      <c r="H343" s="1063" t="s">
        <v>20058</v>
      </c>
      <c r="I343" s="1063" t="s">
        <v>20058</v>
      </c>
      <c r="J343" s="1049" t="s">
        <v>25116</v>
      </c>
      <c r="K343" s="1147" t="s">
        <v>25117</v>
      </c>
      <c r="L343" s="1049" t="s">
        <v>25118</v>
      </c>
      <c r="M343" s="1049" t="s">
        <v>25119</v>
      </c>
      <c r="N343" s="1060" t="s">
        <v>20117</v>
      </c>
      <c r="O343" s="1060" t="s">
        <v>20045</v>
      </c>
      <c r="P343" s="1060" t="s">
        <v>95</v>
      </c>
      <c r="Q343" s="1052"/>
      <c r="R343" s="1053"/>
      <c r="S343" s="1149"/>
    </row>
    <row r="344">
      <c r="A344" s="1046" t="s">
        <v>3883</v>
      </c>
      <c r="B344" s="1048" t="s">
        <v>25115</v>
      </c>
      <c r="C344" s="1048" t="s">
        <v>5263</v>
      </c>
      <c r="D344" s="1048" t="s">
        <v>45</v>
      </c>
      <c r="E344" s="1047" t="s">
        <v>11</v>
      </c>
      <c r="F344" s="1048" t="s">
        <v>23992</v>
      </c>
      <c r="G344" s="1047" t="s">
        <v>24924</v>
      </c>
      <c r="H344" s="1063" t="s">
        <v>20058</v>
      </c>
      <c r="I344" s="1063" t="s">
        <v>20058</v>
      </c>
      <c r="J344" s="1049" t="s">
        <v>25120</v>
      </c>
      <c r="K344" s="1147" t="s">
        <v>25121</v>
      </c>
      <c r="L344" s="1049" t="s">
        <v>25122</v>
      </c>
      <c r="M344" s="1049" t="s">
        <v>25119</v>
      </c>
      <c r="N344" s="1060" t="s">
        <v>20117</v>
      </c>
      <c r="O344" s="1060" t="s">
        <v>20045</v>
      </c>
      <c r="P344" s="1060" t="s">
        <v>95</v>
      </c>
      <c r="Q344" s="1052"/>
      <c r="R344" s="1053"/>
      <c r="S344" s="1149"/>
    </row>
    <row r="345">
      <c r="A345" s="1046" t="s">
        <v>3887</v>
      </c>
      <c r="B345" s="1048" t="s">
        <v>25115</v>
      </c>
      <c r="C345" s="1048" t="s">
        <v>5263</v>
      </c>
      <c r="D345" s="1048" t="s">
        <v>45</v>
      </c>
      <c r="E345" s="1047" t="s">
        <v>11</v>
      </c>
      <c r="F345" s="1048" t="s">
        <v>23992</v>
      </c>
      <c r="G345" s="1047" t="s">
        <v>24924</v>
      </c>
      <c r="H345" s="1063" t="s">
        <v>20058</v>
      </c>
      <c r="I345" s="1063" t="s">
        <v>20058</v>
      </c>
      <c r="J345" s="1049" t="s">
        <v>25123</v>
      </c>
      <c r="K345" s="1147" t="s">
        <v>25124</v>
      </c>
      <c r="L345" s="1049" t="s">
        <v>25125</v>
      </c>
      <c r="M345" s="1049" t="s">
        <v>25126</v>
      </c>
      <c r="N345" s="1060" t="s">
        <v>20117</v>
      </c>
      <c r="O345" s="1060" t="s">
        <v>20045</v>
      </c>
      <c r="P345" s="1060" t="s">
        <v>95</v>
      </c>
      <c r="Q345" s="1052"/>
      <c r="R345" s="1053"/>
      <c r="S345" s="1149"/>
    </row>
    <row r="346">
      <c r="A346" s="1046" t="s">
        <v>3892</v>
      </c>
      <c r="B346" s="1048" t="s">
        <v>25115</v>
      </c>
      <c r="C346" s="1048" t="s">
        <v>5263</v>
      </c>
      <c r="D346" s="1048" t="s">
        <v>45</v>
      </c>
      <c r="E346" s="1047" t="s">
        <v>11</v>
      </c>
      <c r="F346" s="1048" t="s">
        <v>23992</v>
      </c>
      <c r="G346" s="1047" t="s">
        <v>24924</v>
      </c>
      <c r="H346" s="1063" t="s">
        <v>20058</v>
      </c>
      <c r="I346" s="1063" t="s">
        <v>20058</v>
      </c>
      <c r="J346" s="1049" t="s">
        <v>25127</v>
      </c>
      <c r="K346" s="1147" t="s">
        <v>25128</v>
      </c>
      <c r="L346" s="1049" t="s">
        <v>25129</v>
      </c>
      <c r="M346" s="1049" t="s">
        <v>25130</v>
      </c>
      <c r="N346" s="1060" t="s">
        <v>20117</v>
      </c>
      <c r="O346" s="1060" t="s">
        <v>20045</v>
      </c>
      <c r="P346" s="1060" t="s">
        <v>95</v>
      </c>
      <c r="Q346" s="1052"/>
      <c r="R346" s="1053"/>
      <c r="S346" s="1149"/>
    </row>
    <row r="347">
      <c r="A347" s="1046" t="s">
        <v>3897</v>
      </c>
      <c r="B347" s="1048" t="s">
        <v>25131</v>
      </c>
      <c r="C347" s="1048" t="s">
        <v>8438</v>
      </c>
      <c r="D347" s="1047" t="s">
        <v>45</v>
      </c>
      <c r="E347" s="1047" t="s">
        <v>11</v>
      </c>
      <c r="F347" s="1048" t="s">
        <v>23992</v>
      </c>
      <c r="G347" s="1047" t="s">
        <v>24924</v>
      </c>
      <c r="H347" s="1063" t="s">
        <v>20058</v>
      </c>
      <c r="I347" s="1063" t="s">
        <v>20058</v>
      </c>
      <c r="J347" s="1049" t="s">
        <v>25132</v>
      </c>
      <c r="K347" s="1147" t="s">
        <v>25133</v>
      </c>
      <c r="L347" s="1049" t="s">
        <v>25134</v>
      </c>
      <c r="M347" s="1049" t="s">
        <v>25135</v>
      </c>
      <c r="N347" s="1060" t="s">
        <v>20117</v>
      </c>
      <c r="O347" s="1060" t="s">
        <v>20045</v>
      </c>
      <c r="P347" s="1060" t="s">
        <v>95</v>
      </c>
      <c r="Q347" s="1052"/>
      <c r="R347" s="1053"/>
      <c r="S347" s="1149"/>
    </row>
    <row r="348">
      <c r="A348" s="1046" t="s">
        <v>3902</v>
      </c>
      <c r="B348" s="1048" t="s">
        <v>25131</v>
      </c>
      <c r="C348" s="1048" t="s">
        <v>8438</v>
      </c>
      <c r="D348" s="1047" t="s">
        <v>45</v>
      </c>
      <c r="E348" s="1047" t="s">
        <v>11</v>
      </c>
      <c r="F348" s="1048" t="s">
        <v>23992</v>
      </c>
      <c r="G348" s="1047" t="s">
        <v>24924</v>
      </c>
      <c r="H348" s="1063" t="s">
        <v>20058</v>
      </c>
      <c r="I348" s="1063" t="s">
        <v>20058</v>
      </c>
      <c r="J348" s="1049" t="s">
        <v>25136</v>
      </c>
      <c r="K348" s="1147" t="s">
        <v>25137</v>
      </c>
      <c r="L348" s="1049" t="s">
        <v>25138</v>
      </c>
      <c r="M348" s="1049" t="s">
        <v>25139</v>
      </c>
      <c r="N348" s="1060" t="s">
        <v>20117</v>
      </c>
      <c r="O348" s="1060" t="s">
        <v>20045</v>
      </c>
      <c r="P348" s="1060" t="s">
        <v>95</v>
      </c>
      <c r="Q348" s="1052"/>
      <c r="R348" s="1053"/>
      <c r="S348" s="1149"/>
    </row>
    <row r="349">
      <c r="A349" s="1046" t="s">
        <v>3906</v>
      </c>
      <c r="B349" s="1048" t="s">
        <v>25131</v>
      </c>
      <c r="C349" s="1048" t="s">
        <v>8438</v>
      </c>
      <c r="D349" s="1047" t="s">
        <v>45</v>
      </c>
      <c r="E349" s="1047" t="s">
        <v>11</v>
      </c>
      <c r="F349" s="1048" t="s">
        <v>23992</v>
      </c>
      <c r="G349" s="1047" t="s">
        <v>24924</v>
      </c>
      <c r="H349" s="1063" t="s">
        <v>20058</v>
      </c>
      <c r="I349" s="1063" t="s">
        <v>20058</v>
      </c>
      <c r="J349" s="1049" t="s">
        <v>25140</v>
      </c>
      <c r="K349" s="1147" t="s">
        <v>25141</v>
      </c>
      <c r="L349" s="1049" t="s">
        <v>25142</v>
      </c>
      <c r="M349" s="1087" t="s">
        <v>25143</v>
      </c>
      <c r="N349" s="1060" t="s">
        <v>22500</v>
      </c>
      <c r="O349" s="1060" t="s">
        <v>20045</v>
      </c>
      <c r="P349" s="1060" t="s">
        <v>95</v>
      </c>
      <c r="Q349" s="1052"/>
      <c r="R349" s="1053"/>
      <c r="S349" s="1149"/>
    </row>
    <row r="350">
      <c r="A350" s="1046" t="s">
        <v>3910</v>
      </c>
      <c r="B350" s="1048" t="s">
        <v>25131</v>
      </c>
      <c r="C350" s="1048" t="s">
        <v>8438</v>
      </c>
      <c r="D350" s="1047" t="s">
        <v>45</v>
      </c>
      <c r="E350" s="1047" t="s">
        <v>11</v>
      </c>
      <c r="F350" s="1048" t="s">
        <v>23992</v>
      </c>
      <c r="G350" s="1047" t="s">
        <v>24924</v>
      </c>
      <c r="H350" s="1063" t="s">
        <v>20058</v>
      </c>
      <c r="I350" s="1063" t="s">
        <v>20058</v>
      </c>
      <c r="J350" s="1049" t="s">
        <v>25144</v>
      </c>
      <c r="K350" s="1147" t="s">
        <v>25145</v>
      </c>
      <c r="L350" s="1049" t="s">
        <v>25146</v>
      </c>
      <c r="M350" s="1049" t="s">
        <v>25147</v>
      </c>
      <c r="N350" s="1060" t="s">
        <v>22500</v>
      </c>
      <c r="O350" s="1060" t="s">
        <v>20045</v>
      </c>
      <c r="P350" s="1060" t="s">
        <v>95</v>
      </c>
      <c r="Q350" s="1052"/>
      <c r="R350" s="1053"/>
      <c r="S350" s="1149"/>
    </row>
    <row r="351">
      <c r="A351" s="1046" t="s">
        <v>3915</v>
      </c>
      <c r="B351" s="1048" t="s">
        <v>25131</v>
      </c>
      <c r="C351" s="1048" t="s">
        <v>8438</v>
      </c>
      <c r="D351" s="1047" t="s">
        <v>45</v>
      </c>
      <c r="E351" s="1047" t="s">
        <v>11</v>
      </c>
      <c r="F351" s="1048" t="s">
        <v>23992</v>
      </c>
      <c r="G351" s="1047" t="s">
        <v>24924</v>
      </c>
      <c r="H351" s="1063" t="s">
        <v>20058</v>
      </c>
      <c r="I351" s="1063" t="s">
        <v>20058</v>
      </c>
      <c r="J351" s="1049" t="s">
        <v>25148</v>
      </c>
      <c r="K351" s="1147" t="s">
        <v>25149</v>
      </c>
      <c r="L351" s="1049" t="s">
        <v>25150</v>
      </c>
      <c r="M351" s="1049" t="s">
        <v>25151</v>
      </c>
      <c r="N351" s="1060" t="s">
        <v>22500</v>
      </c>
      <c r="O351" s="1060" t="s">
        <v>20045</v>
      </c>
      <c r="P351" s="1060" t="s">
        <v>95</v>
      </c>
      <c r="Q351" s="1052"/>
      <c r="R351" s="1053"/>
      <c r="S351" s="1149"/>
    </row>
    <row r="352">
      <c r="A352" s="1046" t="s">
        <v>3920</v>
      </c>
      <c r="B352" s="1048" t="s">
        <v>25131</v>
      </c>
      <c r="C352" s="1048" t="s">
        <v>8438</v>
      </c>
      <c r="D352" s="1047" t="s">
        <v>45</v>
      </c>
      <c r="E352" s="1047" t="s">
        <v>11</v>
      </c>
      <c r="F352" s="1048" t="s">
        <v>23992</v>
      </c>
      <c r="G352" s="1047" t="s">
        <v>24924</v>
      </c>
      <c r="H352" s="1063" t="s">
        <v>20058</v>
      </c>
      <c r="I352" s="1063" t="s">
        <v>20058</v>
      </c>
      <c r="J352" s="1049" t="s">
        <v>25152</v>
      </c>
      <c r="K352" s="1147" t="s">
        <v>25153</v>
      </c>
      <c r="L352" s="1049" t="s">
        <v>25154</v>
      </c>
      <c r="M352" s="1049" t="s">
        <v>25155</v>
      </c>
      <c r="N352" s="1060" t="s">
        <v>22500</v>
      </c>
      <c r="O352" s="1060" t="s">
        <v>20045</v>
      </c>
      <c r="P352" s="1060" t="s">
        <v>95</v>
      </c>
      <c r="Q352" s="1052"/>
      <c r="R352" s="1053"/>
      <c r="S352" s="1149"/>
    </row>
    <row r="353">
      <c r="A353" s="1046" t="s">
        <v>3924</v>
      </c>
      <c r="B353" s="1048" t="s">
        <v>25131</v>
      </c>
      <c r="C353" s="1048" t="s">
        <v>8438</v>
      </c>
      <c r="D353" s="1047" t="s">
        <v>45</v>
      </c>
      <c r="E353" s="1047" t="s">
        <v>11</v>
      </c>
      <c r="F353" s="1048" t="s">
        <v>23992</v>
      </c>
      <c r="G353" s="1047" t="s">
        <v>24924</v>
      </c>
      <c r="H353" s="1063" t="s">
        <v>20058</v>
      </c>
      <c r="I353" s="1063" t="s">
        <v>20058</v>
      </c>
      <c r="J353" s="1049" t="s">
        <v>25156</v>
      </c>
      <c r="K353" s="1147" t="s">
        <v>25157</v>
      </c>
      <c r="L353" s="1049" t="s">
        <v>25158</v>
      </c>
      <c r="M353" s="1049" t="s">
        <v>25159</v>
      </c>
      <c r="N353" s="1060" t="s">
        <v>22500</v>
      </c>
      <c r="O353" s="1060" t="s">
        <v>20045</v>
      </c>
      <c r="P353" s="1060" t="s">
        <v>95</v>
      </c>
      <c r="Q353" s="1052"/>
      <c r="R353" s="1053"/>
      <c r="S353" s="1149"/>
    </row>
    <row r="354">
      <c r="A354" s="1046" t="s">
        <v>3928</v>
      </c>
      <c r="B354" s="1048" t="s">
        <v>25131</v>
      </c>
      <c r="C354" s="1048" t="s">
        <v>8438</v>
      </c>
      <c r="D354" s="1047" t="s">
        <v>45</v>
      </c>
      <c r="E354" s="1047" t="s">
        <v>11</v>
      </c>
      <c r="F354" s="1048" t="s">
        <v>23992</v>
      </c>
      <c r="G354" s="1047" t="s">
        <v>24924</v>
      </c>
      <c r="H354" s="1063" t="s">
        <v>20058</v>
      </c>
      <c r="I354" s="1063" t="s">
        <v>20058</v>
      </c>
      <c r="J354" s="1049" t="s">
        <v>25160</v>
      </c>
      <c r="K354" s="1151" t="s">
        <v>25161</v>
      </c>
      <c r="L354" s="1049" t="s">
        <v>25162</v>
      </c>
      <c r="M354" s="1049" t="s">
        <v>25163</v>
      </c>
      <c r="N354" s="1060" t="s">
        <v>22500</v>
      </c>
      <c r="O354" s="1060" t="s">
        <v>20045</v>
      </c>
      <c r="P354" s="1060" t="s">
        <v>95</v>
      </c>
      <c r="Q354" s="1052"/>
      <c r="R354" s="1053"/>
      <c r="S354" s="1149"/>
    </row>
    <row r="355">
      <c r="A355" s="1046" t="s">
        <v>3932</v>
      </c>
      <c r="B355" s="1048" t="s">
        <v>25131</v>
      </c>
      <c r="C355" s="1048" t="s">
        <v>8438</v>
      </c>
      <c r="D355" s="1047" t="s">
        <v>45</v>
      </c>
      <c r="E355" s="1047" t="s">
        <v>11</v>
      </c>
      <c r="F355" s="1048" t="s">
        <v>23992</v>
      </c>
      <c r="G355" s="1047" t="s">
        <v>24924</v>
      </c>
      <c r="H355" s="1063" t="s">
        <v>20058</v>
      </c>
      <c r="I355" s="1063" t="s">
        <v>20058</v>
      </c>
      <c r="J355" s="1049" t="s">
        <v>25164</v>
      </c>
      <c r="K355" s="1147" t="s">
        <v>25165</v>
      </c>
      <c r="L355" s="1049" t="s">
        <v>25166</v>
      </c>
      <c r="M355" s="1049" t="s">
        <v>25167</v>
      </c>
      <c r="N355" s="1060" t="s">
        <v>22500</v>
      </c>
      <c r="O355" s="1060" t="s">
        <v>20045</v>
      </c>
      <c r="P355" s="1060" t="s">
        <v>95</v>
      </c>
      <c r="Q355" s="1052"/>
      <c r="R355" s="1053"/>
      <c r="S355" s="1149"/>
    </row>
    <row r="356">
      <c r="A356" s="1046" t="s">
        <v>3937</v>
      </c>
      <c r="B356" s="1095" t="s">
        <v>25168</v>
      </c>
      <c r="C356" s="1048" t="s">
        <v>8438</v>
      </c>
      <c r="D356" s="1047" t="s">
        <v>45</v>
      </c>
      <c r="E356" s="1047" t="s">
        <v>11</v>
      </c>
      <c r="F356" s="1048" t="s">
        <v>23992</v>
      </c>
      <c r="G356" s="1047" t="s">
        <v>24924</v>
      </c>
      <c r="H356" s="1063" t="s">
        <v>20058</v>
      </c>
      <c r="I356" s="1063" t="s">
        <v>20058</v>
      </c>
      <c r="J356" s="1049" t="s">
        <v>25169</v>
      </c>
      <c r="K356" s="1147" t="s">
        <v>25170</v>
      </c>
      <c r="L356" s="1049" t="s">
        <v>25171</v>
      </c>
      <c r="M356" s="1049" t="s">
        <v>25172</v>
      </c>
      <c r="N356" s="1060" t="s">
        <v>22500</v>
      </c>
      <c r="O356" s="1060" t="s">
        <v>20045</v>
      </c>
      <c r="P356" s="1060" t="s">
        <v>95</v>
      </c>
      <c r="Q356" s="1052"/>
      <c r="R356" s="1053"/>
      <c r="S356" s="1149"/>
    </row>
    <row r="357">
      <c r="A357" s="1046" t="s">
        <v>3942</v>
      </c>
      <c r="B357" s="1048" t="s">
        <v>25168</v>
      </c>
      <c r="C357" s="1048" t="s">
        <v>8438</v>
      </c>
      <c r="D357" s="1047" t="s">
        <v>45</v>
      </c>
      <c r="E357" s="1047" t="s">
        <v>11</v>
      </c>
      <c r="F357" s="1048" t="s">
        <v>23992</v>
      </c>
      <c r="G357" s="1047" t="s">
        <v>24924</v>
      </c>
      <c r="H357" s="1063" t="s">
        <v>20058</v>
      </c>
      <c r="I357" s="1063" t="s">
        <v>20058</v>
      </c>
      <c r="J357" s="1049" t="s">
        <v>25173</v>
      </c>
      <c r="K357" s="1147" t="s">
        <v>25174</v>
      </c>
      <c r="L357" s="1049" t="s">
        <v>25175</v>
      </c>
      <c r="M357" s="1049" t="s">
        <v>25176</v>
      </c>
      <c r="N357" s="1060" t="s">
        <v>22500</v>
      </c>
      <c r="O357" s="1060" t="s">
        <v>20045</v>
      </c>
      <c r="P357" s="1060" t="s">
        <v>95</v>
      </c>
      <c r="Q357" s="1052"/>
      <c r="R357" s="1053"/>
      <c r="S357" s="1149"/>
    </row>
    <row r="358">
      <c r="A358" s="1046" t="s">
        <v>3947</v>
      </c>
      <c r="B358" s="1048" t="s">
        <v>25168</v>
      </c>
      <c r="C358" s="1048" t="s">
        <v>8438</v>
      </c>
      <c r="D358" s="1047" t="s">
        <v>45</v>
      </c>
      <c r="E358" s="1047" t="s">
        <v>11</v>
      </c>
      <c r="F358" s="1048" t="s">
        <v>23992</v>
      </c>
      <c r="G358" s="1047" t="s">
        <v>24924</v>
      </c>
      <c r="H358" s="1063" t="s">
        <v>20058</v>
      </c>
      <c r="I358" s="1063" t="s">
        <v>20058</v>
      </c>
      <c r="J358" s="1049" t="s">
        <v>25177</v>
      </c>
      <c r="K358" s="1147" t="s">
        <v>25178</v>
      </c>
      <c r="L358" s="1049" t="s">
        <v>25179</v>
      </c>
      <c r="M358" s="1049" t="s">
        <v>25180</v>
      </c>
      <c r="N358" s="1060" t="s">
        <v>22196</v>
      </c>
      <c r="O358" s="1060" t="s">
        <v>20045</v>
      </c>
      <c r="P358" s="1060" t="s">
        <v>95</v>
      </c>
      <c r="Q358" s="1052"/>
      <c r="R358" s="1053"/>
      <c r="S358" s="1149"/>
    </row>
    <row r="359">
      <c r="A359" s="1046" t="s">
        <v>3951</v>
      </c>
      <c r="B359" s="1048" t="s">
        <v>25168</v>
      </c>
      <c r="C359" s="1048" t="s">
        <v>8438</v>
      </c>
      <c r="D359" s="1047" t="s">
        <v>45</v>
      </c>
      <c r="E359" s="1047" t="s">
        <v>11</v>
      </c>
      <c r="F359" s="1048" t="s">
        <v>23992</v>
      </c>
      <c r="G359" s="1047" t="s">
        <v>24924</v>
      </c>
      <c r="H359" s="1063" t="s">
        <v>20058</v>
      </c>
      <c r="I359" s="1063" t="s">
        <v>20058</v>
      </c>
      <c r="J359" s="1049" t="s">
        <v>25181</v>
      </c>
      <c r="K359" s="1147" t="s">
        <v>25182</v>
      </c>
      <c r="L359" s="1049" t="s">
        <v>25183</v>
      </c>
      <c r="M359" s="1049" t="s">
        <v>25184</v>
      </c>
      <c r="N359" s="1060" t="s">
        <v>22500</v>
      </c>
      <c r="O359" s="1060" t="s">
        <v>20045</v>
      </c>
      <c r="P359" s="1060" t="s">
        <v>95</v>
      </c>
      <c r="Q359" s="1052"/>
      <c r="R359" s="1053"/>
      <c r="S359" s="1149"/>
    </row>
    <row r="360">
      <c r="A360" s="1046" t="s">
        <v>3956</v>
      </c>
      <c r="B360" s="1058" t="s">
        <v>25168</v>
      </c>
      <c r="C360" s="1058" t="s">
        <v>8438</v>
      </c>
      <c r="D360" s="1063" t="s">
        <v>45</v>
      </c>
      <c r="E360" s="1047" t="s">
        <v>11</v>
      </c>
      <c r="F360" s="1048" t="s">
        <v>23992</v>
      </c>
      <c r="G360" s="1047" t="s">
        <v>24924</v>
      </c>
      <c r="H360" s="1063" t="s">
        <v>20058</v>
      </c>
      <c r="I360" s="1063" t="s">
        <v>20058</v>
      </c>
      <c r="J360" s="1054" t="s">
        <v>25185</v>
      </c>
      <c r="K360" s="1147" t="s">
        <v>25186</v>
      </c>
      <c r="L360" s="1054" t="s">
        <v>25187</v>
      </c>
      <c r="M360" s="1054" t="s">
        <v>25188</v>
      </c>
      <c r="N360" s="1060" t="s">
        <v>22196</v>
      </c>
      <c r="O360" s="1060" t="s">
        <v>20045</v>
      </c>
      <c r="P360" s="1060" t="s">
        <v>95</v>
      </c>
      <c r="Q360" s="1052"/>
      <c r="R360" s="1053"/>
      <c r="S360" s="1149"/>
    </row>
    <row r="361">
      <c r="A361" s="1046" t="s">
        <v>3960</v>
      </c>
      <c r="B361" s="1058" t="s">
        <v>25168</v>
      </c>
      <c r="C361" s="1058" t="s">
        <v>8438</v>
      </c>
      <c r="D361" s="1063" t="s">
        <v>45</v>
      </c>
      <c r="E361" s="1047" t="s">
        <v>11</v>
      </c>
      <c r="F361" s="1048" t="s">
        <v>23992</v>
      </c>
      <c r="G361" s="1047" t="s">
        <v>24924</v>
      </c>
      <c r="H361" s="1063" t="s">
        <v>20058</v>
      </c>
      <c r="I361" s="1063" t="s">
        <v>20058</v>
      </c>
      <c r="J361" s="1054" t="s">
        <v>25189</v>
      </c>
      <c r="K361" s="1147" t="s">
        <v>25190</v>
      </c>
      <c r="L361" s="1054" t="s">
        <v>25191</v>
      </c>
      <c r="M361" s="1054" t="s">
        <v>25192</v>
      </c>
      <c r="N361" s="1060" t="s">
        <v>22196</v>
      </c>
      <c r="O361" s="1060" t="s">
        <v>20045</v>
      </c>
      <c r="P361" s="1060" t="s">
        <v>95</v>
      </c>
      <c r="Q361" s="1052"/>
      <c r="R361" s="1053"/>
      <c r="S361" s="1149"/>
    </row>
    <row r="362">
      <c r="A362" s="1046" t="s">
        <v>3965</v>
      </c>
      <c r="B362" s="1058" t="s">
        <v>25193</v>
      </c>
      <c r="C362" s="1058" t="s">
        <v>8438</v>
      </c>
      <c r="D362" s="1063" t="s">
        <v>45</v>
      </c>
      <c r="E362" s="1047" t="s">
        <v>11</v>
      </c>
      <c r="F362" s="1048" t="s">
        <v>23992</v>
      </c>
      <c r="G362" s="1047" t="s">
        <v>24924</v>
      </c>
      <c r="H362" s="1063" t="s">
        <v>20058</v>
      </c>
      <c r="I362" s="1063" t="s">
        <v>20058</v>
      </c>
      <c r="J362" s="1054" t="s">
        <v>25194</v>
      </c>
      <c r="K362" s="1147" t="s">
        <v>25195</v>
      </c>
      <c r="L362" s="1054" t="s">
        <v>25196</v>
      </c>
      <c r="M362" s="1054" t="s">
        <v>25197</v>
      </c>
      <c r="N362" s="1060" t="s">
        <v>22500</v>
      </c>
      <c r="O362" s="1060" t="s">
        <v>20045</v>
      </c>
      <c r="P362" s="1060" t="s">
        <v>620</v>
      </c>
      <c r="Q362" s="1052"/>
      <c r="R362" s="1053" t="s">
        <v>58</v>
      </c>
      <c r="S362" s="1149"/>
    </row>
    <row r="363">
      <c r="A363" s="1046" t="s">
        <v>3970</v>
      </c>
      <c r="B363" s="1058" t="s">
        <v>25198</v>
      </c>
      <c r="C363" s="1058" t="s">
        <v>8438</v>
      </c>
      <c r="D363" s="1063" t="s">
        <v>45</v>
      </c>
      <c r="E363" s="1047" t="s">
        <v>11</v>
      </c>
      <c r="F363" s="1048" t="s">
        <v>23992</v>
      </c>
      <c r="G363" s="1047" t="s">
        <v>24924</v>
      </c>
      <c r="H363" s="1063" t="s">
        <v>20058</v>
      </c>
      <c r="I363" s="1063" t="s">
        <v>20058</v>
      </c>
      <c r="J363" s="1054" t="s">
        <v>25199</v>
      </c>
      <c r="K363" s="1147" t="s">
        <v>25200</v>
      </c>
      <c r="L363" s="1054" t="s">
        <v>25201</v>
      </c>
      <c r="M363" s="1054" t="s">
        <v>25202</v>
      </c>
      <c r="N363" s="1060" t="s">
        <v>22500</v>
      </c>
      <c r="O363" s="1060" t="s">
        <v>20045</v>
      </c>
      <c r="P363" s="1060" t="s">
        <v>95</v>
      </c>
      <c r="Q363" s="1052"/>
      <c r="R363" s="1053"/>
      <c r="S363" s="1149"/>
    </row>
    <row r="364">
      <c r="A364" s="1046" t="s">
        <v>3974</v>
      </c>
      <c r="B364" s="1058" t="s">
        <v>25203</v>
      </c>
      <c r="C364" s="1058" t="s">
        <v>8438</v>
      </c>
      <c r="D364" s="1063" t="s">
        <v>45</v>
      </c>
      <c r="E364" s="1047" t="s">
        <v>11</v>
      </c>
      <c r="F364" s="1048" t="s">
        <v>23992</v>
      </c>
      <c r="G364" s="1047" t="s">
        <v>24924</v>
      </c>
      <c r="H364" s="1063" t="s">
        <v>20058</v>
      </c>
      <c r="I364" s="1063" t="s">
        <v>20058</v>
      </c>
      <c r="J364" s="1054" t="s">
        <v>25204</v>
      </c>
      <c r="K364" s="1147" t="s">
        <v>25205</v>
      </c>
      <c r="L364" s="1054" t="s">
        <v>25206</v>
      </c>
      <c r="M364" s="1054" t="s">
        <v>25207</v>
      </c>
      <c r="N364" s="1060" t="s">
        <v>22500</v>
      </c>
      <c r="O364" s="1060" t="s">
        <v>20045</v>
      </c>
      <c r="P364" s="1060" t="s">
        <v>95</v>
      </c>
      <c r="Q364" s="1052"/>
      <c r="R364" s="1053"/>
      <c r="S364" s="1149"/>
    </row>
    <row r="365">
      <c r="A365" s="1046" t="s">
        <v>3979</v>
      </c>
      <c r="B365" s="1058" t="s">
        <v>25203</v>
      </c>
      <c r="C365" s="1058" t="s">
        <v>8438</v>
      </c>
      <c r="D365" s="1063" t="s">
        <v>45</v>
      </c>
      <c r="E365" s="1047" t="s">
        <v>11</v>
      </c>
      <c r="F365" s="1048" t="s">
        <v>23992</v>
      </c>
      <c r="G365" s="1047" t="s">
        <v>24924</v>
      </c>
      <c r="H365" s="1063" t="s">
        <v>20058</v>
      </c>
      <c r="I365" s="1063" t="s">
        <v>20058</v>
      </c>
      <c r="J365" s="1054" t="s">
        <v>25204</v>
      </c>
      <c r="K365" s="1147" t="s">
        <v>25208</v>
      </c>
      <c r="L365" s="1054" t="s">
        <v>25209</v>
      </c>
      <c r="M365" s="1054" t="s">
        <v>25210</v>
      </c>
      <c r="N365" s="1060" t="s">
        <v>22500</v>
      </c>
      <c r="O365" s="1060" t="s">
        <v>20045</v>
      </c>
      <c r="P365" s="1060" t="s">
        <v>95</v>
      </c>
      <c r="Q365" s="1052"/>
      <c r="R365" s="1053"/>
      <c r="S365" s="1149"/>
    </row>
    <row r="366">
      <c r="A366" s="1046" t="s">
        <v>3984</v>
      </c>
      <c r="B366" s="1058" t="s">
        <v>25203</v>
      </c>
      <c r="C366" s="1058" t="s">
        <v>8438</v>
      </c>
      <c r="D366" s="1063" t="s">
        <v>45</v>
      </c>
      <c r="E366" s="1047" t="s">
        <v>11</v>
      </c>
      <c r="F366" s="1048" t="s">
        <v>23992</v>
      </c>
      <c r="G366" s="1047" t="s">
        <v>24924</v>
      </c>
      <c r="H366" s="1063" t="s">
        <v>20058</v>
      </c>
      <c r="I366" s="1063" t="s">
        <v>20058</v>
      </c>
      <c r="J366" s="1054" t="s">
        <v>25204</v>
      </c>
      <c r="K366" s="1147" t="s">
        <v>25211</v>
      </c>
      <c r="L366" s="1054" t="s">
        <v>25209</v>
      </c>
      <c r="M366" s="1054" t="s">
        <v>25212</v>
      </c>
      <c r="N366" s="1060" t="s">
        <v>22500</v>
      </c>
      <c r="O366" s="1060" t="s">
        <v>20045</v>
      </c>
      <c r="P366" s="1060" t="s">
        <v>95</v>
      </c>
      <c r="Q366" s="1052"/>
      <c r="R366" s="1053"/>
      <c r="S366" s="1149"/>
    </row>
    <row r="367">
      <c r="A367" s="1046" t="s">
        <v>3989</v>
      </c>
      <c r="B367" s="1058" t="s">
        <v>25203</v>
      </c>
      <c r="C367" s="1058" t="s">
        <v>8438</v>
      </c>
      <c r="D367" s="1063" t="s">
        <v>45</v>
      </c>
      <c r="E367" s="1047" t="s">
        <v>11</v>
      </c>
      <c r="F367" s="1048" t="s">
        <v>23992</v>
      </c>
      <c r="G367" s="1047" t="s">
        <v>24924</v>
      </c>
      <c r="H367" s="1063" t="s">
        <v>20058</v>
      </c>
      <c r="I367" s="1063" t="s">
        <v>20058</v>
      </c>
      <c r="J367" s="1054" t="s">
        <v>25204</v>
      </c>
      <c r="K367" s="1147" t="s">
        <v>25213</v>
      </c>
      <c r="L367" s="1054" t="s">
        <v>25209</v>
      </c>
      <c r="M367" s="1054" t="s">
        <v>25214</v>
      </c>
      <c r="N367" s="1060" t="s">
        <v>22500</v>
      </c>
      <c r="O367" s="1060" t="s">
        <v>20045</v>
      </c>
      <c r="P367" s="1060" t="s">
        <v>95</v>
      </c>
      <c r="Q367" s="1052"/>
      <c r="R367" s="1053"/>
      <c r="S367" s="1149"/>
    </row>
    <row r="368">
      <c r="A368" s="1046" t="s">
        <v>3994</v>
      </c>
      <c r="B368" s="1058" t="s">
        <v>25203</v>
      </c>
      <c r="C368" s="1058" t="s">
        <v>8438</v>
      </c>
      <c r="D368" s="1063" t="s">
        <v>45</v>
      </c>
      <c r="E368" s="1047" t="s">
        <v>11</v>
      </c>
      <c r="F368" s="1048" t="s">
        <v>23992</v>
      </c>
      <c r="G368" s="1047" t="s">
        <v>24924</v>
      </c>
      <c r="H368" s="1063" t="s">
        <v>20058</v>
      </c>
      <c r="I368" s="1063" t="s">
        <v>20058</v>
      </c>
      <c r="J368" s="1054" t="s">
        <v>25215</v>
      </c>
      <c r="K368" s="1147" t="s">
        <v>25216</v>
      </c>
      <c r="L368" s="1054" t="s">
        <v>25206</v>
      </c>
      <c r="M368" s="1054" t="s">
        <v>25217</v>
      </c>
      <c r="N368" s="1060" t="s">
        <v>22500</v>
      </c>
      <c r="O368" s="1060" t="s">
        <v>20045</v>
      </c>
      <c r="P368" s="1060" t="s">
        <v>95</v>
      </c>
      <c r="Q368" s="1052"/>
      <c r="R368" s="1053"/>
      <c r="S368" s="1149"/>
    </row>
    <row r="369">
      <c r="A369" s="1046" t="s">
        <v>3999</v>
      </c>
      <c r="B369" s="1058" t="s">
        <v>25203</v>
      </c>
      <c r="C369" s="1058" t="s">
        <v>8438</v>
      </c>
      <c r="D369" s="1063" t="s">
        <v>45</v>
      </c>
      <c r="E369" s="1047" t="s">
        <v>11</v>
      </c>
      <c r="F369" s="1048" t="s">
        <v>23992</v>
      </c>
      <c r="G369" s="1047" t="s">
        <v>24924</v>
      </c>
      <c r="H369" s="1063" t="s">
        <v>20058</v>
      </c>
      <c r="I369" s="1063" t="s">
        <v>20058</v>
      </c>
      <c r="J369" s="1054" t="s">
        <v>25218</v>
      </c>
      <c r="K369" s="1147" t="s">
        <v>25219</v>
      </c>
      <c r="L369" s="1054" t="s">
        <v>25206</v>
      </c>
      <c r="M369" s="1054" t="s">
        <v>25220</v>
      </c>
      <c r="N369" s="1060" t="s">
        <v>22500</v>
      </c>
      <c r="O369" s="1060" t="s">
        <v>20045</v>
      </c>
      <c r="P369" s="1060" t="s">
        <v>95</v>
      </c>
      <c r="Q369" s="1052"/>
      <c r="R369" s="1053"/>
      <c r="S369" s="1149"/>
    </row>
    <row r="370">
      <c r="A370" s="1046" t="s">
        <v>4002</v>
      </c>
      <c r="B370" s="1058" t="s">
        <v>25221</v>
      </c>
      <c r="C370" s="1058" t="s">
        <v>8438</v>
      </c>
      <c r="D370" s="1063" t="s">
        <v>24924</v>
      </c>
      <c r="E370" s="1047" t="s">
        <v>11</v>
      </c>
      <c r="F370" s="1048" t="s">
        <v>23992</v>
      </c>
      <c r="G370" s="1047" t="s">
        <v>24924</v>
      </c>
      <c r="H370" s="1063" t="s">
        <v>20058</v>
      </c>
      <c r="I370" s="1063" t="s">
        <v>20058</v>
      </c>
      <c r="J370" s="1054" t="s">
        <v>25222</v>
      </c>
      <c r="K370" s="1147" t="s">
        <v>25223</v>
      </c>
      <c r="L370" s="1054" t="s">
        <v>25224</v>
      </c>
      <c r="M370" s="1054" t="s">
        <v>25225</v>
      </c>
      <c r="N370" s="1060" t="s">
        <v>22500</v>
      </c>
      <c r="O370" s="1060" t="s">
        <v>20045</v>
      </c>
      <c r="P370" s="1060" t="s">
        <v>95</v>
      </c>
      <c r="Q370" s="1052"/>
      <c r="R370" s="1053"/>
      <c r="S370" s="1149"/>
    </row>
    <row r="371">
      <c r="A371" s="1046" t="s">
        <v>4006</v>
      </c>
      <c r="B371" s="1058" t="s">
        <v>25221</v>
      </c>
      <c r="C371" s="1058" t="s">
        <v>8438</v>
      </c>
      <c r="D371" s="1063" t="s">
        <v>24924</v>
      </c>
      <c r="E371" s="1047" t="s">
        <v>11</v>
      </c>
      <c r="F371" s="1048" t="s">
        <v>23992</v>
      </c>
      <c r="G371" s="1047" t="s">
        <v>24924</v>
      </c>
      <c r="H371" s="1063" t="s">
        <v>20058</v>
      </c>
      <c r="I371" s="1063" t="s">
        <v>20058</v>
      </c>
      <c r="J371" s="1054" t="s">
        <v>25226</v>
      </c>
      <c r="K371" s="1147" t="s">
        <v>25227</v>
      </c>
      <c r="L371" s="1054" t="s">
        <v>25224</v>
      </c>
      <c r="M371" s="1054" t="s">
        <v>25228</v>
      </c>
      <c r="N371" s="1060" t="s">
        <v>22500</v>
      </c>
      <c r="O371" s="1060" t="s">
        <v>20045</v>
      </c>
      <c r="P371" s="1060" t="s">
        <v>95</v>
      </c>
      <c r="Q371" s="1052"/>
      <c r="R371" s="1053"/>
      <c r="S371" s="1149"/>
    </row>
    <row r="372">
      <c r="A372" s="1046" t="s">
        <v>4009</v>
      </c>
      <c r="B372" s="1058" t="s">
        <v>25221</v>
      </c>
      <c r="C372" s="1058" t="s">
        <v>8438</v>
      </c>
      <c r="D372" s="1063" t="s">
        <v>24924</v>
      </c>
      <c r="E372" s="1047" t="s">
        <v>11</v>
      </c>
      <c r="F372" s="1048" t="s">
        <v>23992</v>
      </c>
      <c r="G372" s="1047" t="s">
        <v>24924</v>
      </c>
      <c r="H372" s="1063" t="s">
        <v>20058</v>
      </c>
      <c r="I372" s="1063" t="s">
        <v>20058</v>
      </c>
      <c r="J372" s="1054" t="s">
        <v>25229</v>
      </c>
      <c r="K372" s="1147" t="s">
        <v>25230</v>
      </c>
      <c r="L372" s="1054" t="s">
        <v>25224</v>
      </c>
      <c r="M372" s="1054" t="s">
        <v>25231</v>
      </c>
      <c r="N372" s="1060" t="s">
        <v>22500</v>
      </c>
      <c r="O372" s="1060" t="s">
        <v>20045</v>
      </c>
      <c r="P372" s="1060" t="s">
        <v>95</v>
      </c>
      <c r="Q372" s="1052"/>
      <c r="R372" s="1053"/>
      <c r="S372" s="1149"/>
    </row>
    <row r="373">
      <c r="A373" s="1046" t="s">
        <v>4013</v>
      </c>
      <c r="B373" s="1058" t="s">
        <v>25221</v>
      </c>
      <c r="C373" s="1058" t="s">
        <v>8438</v>
      </c>
      <c r="D373" s="1063" t="s">
        <v>24924</v>
      </c>
      <c r="E373" s="1047" t="s">
        <v>11</v>
      </c>
      <c r="F373" s="1048" t="s">
        <v>23992</v>
      </c>
      <c r="G373" s="1047" t="s">
        <v>24924</v>
      </c>
      <c r="H373" s="1063" t="s">
        <v>20058</v>
      </c>
      <c r="I373" s="1063" t="s">
        <v>20058</v>
      </c>
      <c r="J373" s="1054" t="s">
        <v>25232</v>
      </c>
      <c r="K373" s="1147" t="s">
        <v>25233</v>
      </c>
      <c r="L373" s="1054" t="s">
        <v>25224</v>
      </c>
      <c r="M373" s="1054" t="s">
        <v>25234</v>
      </c>
      <c r="N373" s="1060" t="s">
        <v>22500</v>
      </c>
      <c r="O373" s="1060" t="s">
        <v>20045</v>
      </c>
      <c r="P373" s="1060" t="s">
        <v>95</v>
      </c>
      <c r="Q373" s="1052"/>
      <c r="R373" s="1053"/>
      <c r="S373" s="1149"/>
    </row>
    <row r="374">
      <c r="A374" s="1046" t="s">
        <v>4017</v>
      </c>
      <c r="B374" s="1058" t="s">
        <v>25221</v>
      </c>
      <c r="C374" s="1058" t="s">
        <v>8438</v>
      </c>
      <c r="D374" s="1063" t="s">
        <v>24924</v>
      </c>
      <c r="E374" s="1047" t="s">
        <v>11</v>
      </c>
      <c r="F374" s="1048" t="s">
        <v>23992</v>
      </c>
      <c r="G374" s="1047" t="s">
        <v>24924</v>
      </c>
      <c r="H374" s="1063" t="s">
        <v>20058</v>
      </c>
      <c r="I374" s="1063" t="s">
        <v>20058</v>
      </c>
      <c r="J374" s="1054" t="s">
        <v>25235</v>
      </c>
      <c r="K374" s="1147" t="s">
        <v>25236</v>
      </c>
      <c r="L374" s="1054" t="s">
        <v>25224</v>
      </c>
      <c r="M374" s="1054" t="s">
        <v>25237</v>
      </c>
      <c r="N374" s="1060" t="s">
        <v>22500</v>
      </c>
      <c r="O374" s="1060" t="s">
        <v>20045</v>
      </c>
      <c r="P374" s="1060" t="s">
        <v>95</v>
      </c>
      <c r="Q374" s="1052"/>
      <c r="R374" s="1053"/>
      <c r="S374" s="1149"/>
    </row>
    <row r="375">
      <c r="A375" s="1046" t="s">
        <v>4022</v>
      </c>
      <c r="B375" s="1096" t="s">
        <v>25238</v>
      </c>
      <c r="C375" s="1058" t="s">
        <v>20765</v>
      </c>
      <c r="D375" s="1058" t="s">
        <v>45</v>
      </c>
      <c r="E375" s="1047" t="s">
        <v>11</v>
      </c>
      <c r="F375" s="1048" t="s">
        <v>23992</v>
      </c>
      <c r="G375" s="1047" t="s">
        <v>24924</v>
      </c>
      <c r="H375" s="1063" t="s">
        <v>20058</v>
      </c>
      <c r="I375" s="1063" t="s">
        <v>20058</v>
      </c>
      <c r="J375" s="1054" t="s">
        <v>25239</v>
      </c>
      <c r="K375" s="1147" t="s">
        <v>25240</v>
      </c>
      <c r="L375" s="1054" t="s">
        <v>25241</v>
      </c>
      <c r="M375" s="1054" t="s">
        <v>25242</v>
      </c>
      <c r="N375" s="1060" t="s">
        <v>22500</v>
      </c>
      <c r="O375" s="1060" t="s">
        <v>20045</v>
      </c>
      <c r="P375" s="1060" t="s">
        <v>95</v>
      </c>
      <c r="Q375" s="1052"/>
      <c r="R375" s="1053"/>
      <c r="S375" s="1149"/>
    </row>
    <row r="376">
      <c r="A376" s="1046" t="s">
        <v>4027</v>
      </c>
      <c r="B376" s="1058" t="s">
        <v>25238</v>
      </c>
      <c r="C376" s="1058" t="s">
        <v>20765</v>
      </c>
      <c r="D376" s="1058" t="s">
        <v>45</v>
      </c>
      <c r="E376" s="1047" t="s">
        <v>11</v>
      </c>
      <c r="F376" s="1048" t="s">
        <v>23992</v>
      </c>
      <c r="G376" s="1047" t="s">
        <v>24924</v>
      </c>
      <c r="H376" s="1063" t="s">
        <v>20058</v>
      </c>
      <c r="I376" s="1063" t="s">
        <v>20058</v>
      </c>
      <c r="J376" s="1054" t="s">
        <v>25243</v>
      </c>
      <c r="K376" s="1147" t="s">
        <v>25244</v>
      </c>
      <c r="L376" s="1054" t="s">
        <v>25241</v>
      </c>
      <c r="M376" s="1054" t="s">
        <v>25245</v>
      </c>
      <c r="N376" s="1060" t="s">
        <v>22500</v>
      </c>
      <c r="O376" s="1060" t="s">
        <v>20045</v>
      </c>
      <c r="P376" s="1060" t="s">
        <v>95</v>
      </c>
      <c r="Q376" s="1052"/>
      <c r="R376" s="1053"/>
      <c r="S376" s="1149"/>
    </row>
    <row r="377">
      <c r="A377" s="1046" t="s">
        <v>4031</v>
      </c>
      <c r="B377" s="1058" t="s">
        <v>25238</v>
      </c>
      <c r="C377" s="1058" t="s">
        <v>20765</v>
      </c>
      <c r="D377" s="1058" t="s">
        <v>45</v>
      </c>
      <c r="E377" s="1047" t="s">
        <v>11</v>
      </c>
      <c r="F377" s="1048" t="s">
        <v>23992</v>
      </c>
      <c r="G377" s="1047" t="s">
        <v>24924</v>
      </c>
      <c r="H377" s="1063" t="s">
        <v>20058</v>
      </c>
      <c r="I377" s="1063" t="s">
        <v>20058</v>
      </c>
      <c r="J377" s="1054" t="s">
        <v>25246</v>
      </c>
      <c r="K377" s="1147" t="s">
        <v>25247</v>
      </c>
      <c r="L377" s="1054" t="s">
        <v>25241</v>
      </c>
      <c r="M377" s="1054" t="s">
        <v>25248</v>
      </c>
      <c r="N377" s="1060" t="s">
        <v>22500</v>
      </c>
      <c r="O377" s="1060" t="s">
        <v>20045</v>
      </c>
      <c r="P377" s="1060" t="s">
        <v>95</v>
      </c>
      <c r="Q377" s="1052"/>
      <c r="R377" s="1053"/>
      <c r="S377" s="1149"/>
    </row>
    <row r="378">
      <c r="A378" s="1046" t="s">
        <v>4036</v>
      </c>
      <c r="B378" s="1058" t="s">
        <v>25238</v>
      </c>
      <c r="C378" s="1058" t="s">
        <v>20765</v>
      </c>
      <c r="D378" s="1058" t="s">
        <v>45</v>
      </c>
      <c r="E378" s="1047" t="s">
        <v>11</v>
      </c>
      <c r="F378" s="1048" t="s">
        <v>23992</v>
      </c>
      <c r="G378" s="1047" t="s">
        <v>24924</v>
      </c>
      <c r="H378" s="1063" t="s">
        <v>20058</v>
      </c>
      <c r="I378" s="1063" t="s">
        <v>20058</v>
      </c>
      <c r="J378" s="1054" t="s">
        <v>25246</v>
      </c>
      <c r="K378" s="1147" t="s">
        <v>25249</v>
      </c>
      <c r="L378" s="1054" t="s">
        <v>25241</v>
      </c>
      <c r="M378" s="1054" t="s">
        <v>25250</v>
      </c>
      <c r="N378" s="1060" t="s">
        <v>22500</v>
      </c>
      <c r="O378" s="1060" t="s">
        <v>20045</v>
      </c>
      <c r="P378" s="1060" t="s">
        <v>95</v>
      </c>
      <c r="Q378" s="1052"/>
      <c r="R378" s="1053"/>
      <c r="S378" s="1149"/>
    </row>
    <row r="379">
      <c r="A379" s="1046" t="s">
        <v>4041</v>
      </c>
      <c r="B379" s="1058" t="s">
        <v>25238</v>
      </c>
      <c r="C379" s="1058" t="s">
        <v>20765</v>
      </c>
      <c r="D379" s="1058" t="s">
        <v>45</v>
      </c>
      <c r="E379" s="1047" t="s">
        <v>11</v>
      </c>
      <c r="F379" s="1048" t="s">
        <v>23992</v>
      </c>
      <c r="G379" s="1047" t="s">
        <v>24924</v>
      </c>
      <c r="H379" s="1063" t="s">
        <v>20058</v>
      </c>
      <c r="I379" s="1063" t="s">
        <v>20058</v>
      </c>
      <c r="J379" s="1054" t="s">
        <v>25251</v>
      </c>
      <c r="K379" s="1147" t="s">
        <v>25252</v>
      </c>
      <c r="L379" s="1054" t="s">
        <v>25241</v>
      </c>
      <c r="M379" s="1054" t="s">
        <v>25253</v>
      </c>
      <c r="N379" s="1060" t="s">
        <v>22500</v>
      </c>
      <c r="O379" s="1060" t="s">
        <v>20045</v>
      </c>
      <c r="P379" s="1060" t="s">
        <v>95</v>
      </c>
      <c r="Q379" s="1052"/>
      <c r="R379" s="1053"/>
      <c r="S379" s="1149"/>
    </row>
    <row r="380">
      <c r="A380" s="1046" t="s">
        <v>4046</v>
      </c>
      <c r="B380" s="1096" t="s">
        <v>25254</v>
      </c>
      <c r="C380" s="1058" t="s">
        <v>20765</v>
      </c>
      <c r="D380" s="1058" t="s">
        <v>45</v>
      </c>
      <c r="E380" s="1047" t="s">
        <v>11</v>
      </c>
      <c r="F380" s="1048" t="s">
        <v>23992</v>
      </c>
      <c r="G380" s="1047" t="s">
        <v>24924</v>
      </c>
      <c r="H380" s="1063" t="s">
        <v>20058</v>
      </c>
      <c r="I380" s="1063" t="s">
        <v>20058</v>
      </c>
      <c r="J380" s="1054" t="s">
        <v>25255</v>
      </c>
      <c r="K380" s="1147" t="s">
        <v>25256</v>
      </c>
      <c r="L380" s="1054" t="s">
        <v>25257</v>
      </c>
      <c r="M380" s="1054" t="s">
        <v>25258</v>
      </c>
      <c r="N380" s="1060" t="s">
        <v>22500</v>
      </c>
      <c r="O380" s="1060" t="s">
        <v>20045</v>
      </c>
      <c r="P380" s="1060" t="s">
        <v>95</v>
      </c>
      <c r="Q380" s="1052"/>
      <c r="R380" s="1053"/>
      <c r="S380" s="1149"/>
    </row>
    <row r="381">
      <c r="A381" s="1046" t="s">
        <v>4050</v>
      </c>
      <c r="B381" s="1058" t="s">
        <v>25259</v>
      </c>
      <c r="C381" s="1058" t="s">
        <v>20765</v>
      </c>
      <c r="D381" s="1058" t="s">
        <v>45</v>
      </c>
      <c r="E381" s="1047" t="s">
        <v>12</v>
      </c>
      <c r="F381" s="1048" t="s">
        <v>23992</v>
      </c>
      <c r="G381" s="1047" t="s">
        <v>24924</v>
      </c>
      <c r="H381" s="1063" t="s">
        <v>20058</v>
      </c>
      <c r="I381" s="1063" t="s">
        <v>20058</v>
      </c>
      <c r="J381" s="1054" t="s">
        <v>25260</v>
      </c>
      <c r="K381" s="1147" t="s">
        <v>25261</v>
      </c>
      <c r="L381" s="1054" t="s">
        <v>25262</v>
      </c>
      <c r="M381" s="1054" t="s">
        <v>25263</v>
      </c>
      <c r="N381" s="1060" t="s">
        <v>22196</v>
      </c>
      <c r="O381" s="1060" t="s">
        <v>20045</v>
      </c>
      <c r="P381" s="1060" t="s">
        <v>95</v>
      </c>
      <c r="Q381" s="1052"/>
      <c r="R381" s="1053"/>
      <c r="S381" s="1150" t="s">
        <v>25264</v>
      </c>
    </row>
    <row r="382">
      <c r="A382" s="1046" t="s">
        <v>4055</v>
      </c>
      <c r="B382" s="1058" t="s">
        <v>25259</v>
      </c>
      <c r="C382" s="1058" t="s">
        <v>20765</v>
      </c>
      <c r="D382" s="1058" t="s">
        <v>45</v>
      </c>
      <c r="E382" s="1047" t="s">
        <v>12</v>
      </c>
      <c r="F382" s="1048" t="s">
        <v>23992</v>
      </c>
      <c r="G382" s="1047" t="s">
        <v>24924</v>
      </c>
      <c r="H382" s="1063" t="s">
        <v>20058</v>
      </c>
      <c r="I382" s="1063" t="s">
        <v>20058</v>
      </c>
      <c r="J382" s="1054" t="s">
        <v>25260</v>
      </c>
      <c r="K382" s="1147" t="s">
        <v>25265</v>
      </c>
      <c r="L382" s="1054" t="s">
        <v>25262</v>
      </c>
      <c r="M382" s="1054" t="s">
        <v>25266</v>
      </c>
      <c r="N382" s="1060" t="s">
        <v>22196</v>
      </c>
      <c r="O382" s="1060" t="s">
        <v>20045</v>
      </c>
      <c r="P382" s="1060" t="s">
        <v>95</v>
      </c>
      <c r="Q382" s="1052"/>
      <c r="R382" s="1053"/>
      <c r="S382" s="1150" t="s">
        <v>25264</v>
      </c>
    </row>
    <row r="383">
      <c r="A383" s="1046" t="s">
        <v>4059</v>
      </c>
      <c r="B383" s="1058" t="s">
        <v>25259</v>
      </c>
      <c r="C383" s="1058" t="s">
        <v>20765</v>
      </c>
      <c r="D383" s="1058" t="s">
        <v>45</v>
      </c>
      <c r="E383" s="1047" t="s">
        <v>12</v>
      </c>
      <c r="F383" s="1048" t="s">
        <v>23992</v>
      </c>
      <c r="G383" s="1047" t="s">
        <v>24924</v>
      </c>
      <c r="H383" s="1063" t="s">
        <v>20058</v>
      </c>
      <c r="I383" s="1063" t="s">
        <v>20058</v>
      </c>
      <c r="J383" s="1054" t="s">
        <v>25260</v>
      </c>
      <c r="K383" s="1147" t="s">
        <v>25267</v>
      </c>
      <c r="L383" s="1054" t="s">
        <v>25268</v>
      </c>
      <c r="M383" s="1054" t="s">
        <v>25269</v>
      </c>
      <c r="N383" s="1060" t="s">
        <v>22196</v>
      </c>
      <c r="O383" s="1060" t="s">
        <v>20045</v>
      </c>
      <c r="P383" s="1060" t="s">
        <v>95</v>
      </c>
      <c r="Q383" s="1052"/>
      <c r="R383" s="1053"/>
      <c r="S383" s="1150" t="s">
        <v>25264</v>
      </c>
    </row>
    <row r="384">
      <c r="A384" s="1046" t="s">
        <v>4063</v>
      </c>
      <c r="B384" s="1058" t="s">
        <v>25259</v>
      </c>
      <c r="C384" s="1058" t="s">
        <v>20765</v>
      </c>
      <c r="D384" s="1058" t="s">
        <v>45</v>
      </c>
      <c r="E384" s="1047" t="s">
        <v>12</v>
      </c>
      <c r="F384" s="1048" t="s">
        <v>23992</v>
      </c>
      <c r="G384" s="1047" t="s">
        <v>24924</v>
      </c>
      <c r="H384" s="1063" t="s">
        <v>20058</v>
      </c>
      <c r="I384" s="1063" t="s">
        <v>20058</v>
      </c>
      <c r="J384" s="1054" t="s">
        <v>25270</v>
      </c>
      <c r="K384" s="1147" t="s">
        <v>25271</v>
      </c>
      <c r="L384" s="1054" t="s">
        <v>25272</v>
      </c>
      <c r="M384" s="1054" t="s">
        <v>25273</v>
      </c>
      <c r="N384" s="1060" t="s">
        <v>20535</v>
      </c>
      <c r="O384" s="1060" t="s">
        <v>398</v>
      </c>
      <c r="P384" s="1060" t="s">
        <v>95</v>
      </c>
      <c r="Q384" s="1052"/>
      <c r="R384" s="1053"/>
      <c r="S384" s="1046" t="s">
        <v>24934</v>
      </c>
    </row>
    <row r="385">
      <c r="A385" s="1046" t="s">
        <v>4068</v>
      </c>
      <c r="B385" s="1058" t="s">
        <v>25259</v>
      </c>
      <c r="C385" s="1058" t="s">
        <v>20765</v>
      </c>
      <c r="D385" s="1058" t="s">
        <v>45</v>
      </c>
      <c r="E385" s="1047" t="s">
        <v>11</v>
      </c>
      <c r="F385" s="1048" t="s">
        <v>23992</v>
      </c>
      <c r="G385" s="1047" t="s">
        <v>24924</v>
      </c>
      <c r="H385" s="1063" t="s">
        <v>20058</v>
      </c>
      <c r="I385" s="1063" t="s">
        <v>20058</v>
      </c>
      <c r="J385" s="1054" t="s">
        <v>25274</v>
      </c>
      <c r="K385" s="1147" t="s">
        <v>25275</v>
      </c>
      <c r="L385" s="1054" t="s">
        <v>25276</v>
      </c>
      <c r="M385" s="1054" t="s">
        <v>25277</v>
      </c>
      <c r="N385" s="1060" t="s">
        <v>20535</v>
      </c>
      <c r="O385" s="1060" t="s">
        <v>398</v>
      </c>
      <c r="P385" s="1060" t="s">
        <v>95</v>
      </c>
      <c r="Q385" s="1052"/>
      <c r="R385" s="1053"/>
      <c r="S385" s="1046" t="s">
        <v>24934</v>
      </c>
    </row>
    <row r="386">
      <c r="A386" s="1046" t="s">
        <v>4073</v>
      </c>
      <c r="B386" s="1058" t="s">
        <v>25259</v>
      </c>
      <c r="C386" s="1058" t="s">
        <v>20765</v>
      </c>
      <c r="D386" s="1058" t="s">
        <v>45</v>
      </c>
      <c r="E386" s="1047" t="s">
        <v>11</v>
      </c>
      <c r="F386" s="1048" t="s">
        <v>23992</v>
      </c>
      <c r="G386" s="1047" t="s">
        <v>24924</v>
      </c>
      <c r="H386" s="1063" t="s">
        <v>20058</v>
      </c>
      <c r="I386" s="1063" t="s">
        <v>20058</v>
      </c>
      <c r="J386" s="1054" t="s">
        <v>25278</v>
      </c>
      <c r="K386" s="1147" t="s">
        <v>25279</v>
      </c>
      <c r="L386" s="1054" t="s">
        <v>25280</v>
      </c>
      <c r="M386" s="1054" t="s">
        <v>25281</v>
      </c>
      <c r="N386" s="1060" t="s">
        <v>20535</v>
      </c>
      <c r="O386" s="1060" t="s">
        <v>398</v>
      </c>
      <c r="P386" s="1060" t="s">
        <v>95</v>
      </c>
      <c r="Q386" s="1052"/>
      <c r="R386" s="1053"/>
      <c r="S386" s="1046" t="s">
        <v>24934</v>
      </c>
    </row>
    <row r="387">
      <c r="A387" s="1046" t="s">
        <v>4078</v>
      </c>
      <c r="B387" s="1058" t="s">
        <v>25259</v>
      </c>
      <c r="C387" s="1058" t="s">
        <v>20765</v>
      </c>
      <c r="D387" s="1058" t="s">
        <v>45</v>
      </c>
      <c r="E387" s="1047" t="s">
        <v>11</v>
      </c>
      <c r="F387" s="1048" t="s">
        <v>23992</v>
      </c>
      <c r="G387" s="1047" t="s">
        <v>24924</v>
      </c>
      <c r="H387" s="1063" t="s">
        <v>20058</v>
      </c>
      <c r="I387" s="1063" t="s">
        <v>20058</v>
      </c>
      <c r="J387" s="1054" t="s">
        <v>25274</v>
      </c>
      <c r="K387" s="1147" t="s">
        <v>25282</v>
      </c>
      <c r="L387" s="1054" t="s">
        <v>25283</v>
      </c>
      <c r="M387" s="1054" t="s">
        <v>25284</v>
      </c>
      <c r="N387" s="1060" t="s">
        <v>20535</v>
      </c>
      <c r="O387" s="1060" t="s">
        <v>398</v>
      </c>
      <c r="P387" s="1060" t="s">
        <v>95</v>
      </c>
      <c r="Q387" s="1052"/>
      <c r="R387" s="1053"/>
      <c r="S387" s="1046" t="s">
        <v>24934</v>
      </c>
    </row>
    <row r="388">
      <c r="A388" s="1046" t="s">
        <v>4083</v>
      </c>
      <c r="B388" s="1058" t="s">
        <v>25259</v>
      </c>
      <c r="C388" s="1058" t="s">
        <v>20765</v>
      </c>
      <c r="D388" s="1058" t="s">
        <v>45</v>
      </c>
      <c r="E388" s="1047" t="s">
        <v>11</v>
      </c>
      <c r="F388" s="1048" t="s">
        <v>23992</v>
      </c>
      <c r="G388" s="1047" t="s">
        <v>24924</v>
      </c>
      <c r="H388" s="1063" t="s">
        <v>20058</v>
      </c>
      <c r="I388" s="1063" t="s">
        <v>20058</v>
      </c>
      <c r="J388" s="1054" t="s">
        <v>25285</v>
      </c>
      <c r="K388" s="1147" t="s">
        <v>25286</v>
      </c>
      <c r="L388" s="1054" t="s">
        <v>25287</v>
      </c>
      <c r="M388" s="1054" t="s">
        <v>25288</v>
      </c>
      <c r="N388" s="1060" t="s">
        <v>22196</v>
      </c>
      <c r="O388" s="1060" t="s">
        <v>20045</v>
      </c>
      <c r="P388" s="1060" t="s">
        <v>95</v>
      </c>
      <c r="Q388" s="1050"/>
      <c r="R388" s="1053"/>
      <c r="S388" s="1046" t="s">
        <v>24934</v>
      </c>
    </row>
    <row r="389">
      <c r="A389" s="1046" t="s">
        <v>4088</v>
      </c>
      <c r="B389" s="1058" t="s">
        <v>25259</v>
      </c>
      <c r="C389" s="1058" t="s">
        <v>20765</v>
      </c>
      <c r="D389" s="1058" t="s">
        <v>45</v>
      </c>
      <c r="E389" s="1047" t="s">
        <v>11</v>
      </c>
      <c r="F389" s="1048" t="s">
        <v>23992</v>
      </c>
      <c r="G389" s="1047" t="s">
        <v>24924</v>
      </c>
      <c r="H389" s="1063" t="s">
        <v>20058</v>
      </c>
      <c r="I389" s="1063" t="s">
        <v>20058</v>
      </c>
      <c r="J389" s="1054" t="s">
        <v>25289</v>
      </c>
      <c r="K389" s="1147" t="s">
        <v>25290</v>
      </c>
      <c r="L389" s="1054" t="s">
        <v>25291</v>
      </c>
      <c r="M389" s="1054" t="s">
        <v>25292</v>
      </c>
      <c r="N389" s="1060" t="s">
        <v>20535</v>
      </c>
      <c r="O389" s="1060" t="s">
        <v>398</v>
      </c>
      <c r="P389" s="1060" t="s">
        <v>95</v>
      </c>
      <c r="Q389" s="1052"/>
      <c r="R389" s="1053"/>
      <c r="S389" s="1046" t="s">
        <v>24934</v>
      </c>
    </row>
    <row r="390">
      <c r="A390" s="1046" t="s">
        <v>4093</v>
      </c>
      <c r="B390" s="1058" t="s">
        <v>25259</v>
      </c>
      <c r="C390" s="1058" t="s">
        <v>20765</v>
      </c>
      <c r="D390" s="1058" t="s">
        <v>45</v>
      </c>
      <c r="E390" s="1047" t="s">
        <v>11</v>
      </c>
      <c r="F390" s="1048" t="s">
        <v>23992</v>
      </c>
      <c r="G390" s="1047" t="s">
        <v>24924</v>
      </c>
      <c r="H390" s="1063" t="s">
        <v>20058</v>
      </c>
      <c r="I390" s="1063" t="s">
        <v>20058</v>
      </c>
      <c r="J390" s="1054" t="s">
        <v>25289</v>
      </c>
      <c r="K390" s="1147" t="s">
        <v>25293</v>
      </c>
      <c r="L390" s="1054" t="s">
        <v>25294</v>
      </c>
      <c r="M390" s="1054" t="s">
        <v>25295</v>
      </c>
      <c r="N390" s="1060" t="s">
        <v>25045</v>
      </c>
      <c r="O390" s="1060" t="s">
        <v>398</v>
      </c>
      <c r="P390" s="1060" t="s">
        <v>95</v>
      </c>
      <c r="Q390" s="1152"/>
      <c r="R390" s="1053"/>
      <c r="S390" s="1046" t="s">
        <v>24934</v>
      </c>
    </row>
    <row r="391">
      <c r="A391" s="1046" t="s">
        <v>4098</v>
      </c>
      <c r="B391" s="1058" t="s">
        <v>25259</v>
      </c>
      <c r="C391" s="1058" t="s">
        <v>20765</v>
      </c>
      <c r="D391" s="1058" t="s">
        <v>45</v>
      </c>
      <c r="E391" s="1047" t="s">
        <v>11</v>
      </c>
      <c r="F391" s="1048" t="s">
        <v>23992</v>
      </c>
      <c r="G391" s="1047" t="s">
        <v>24924</v>
      </c>
      <c r="H391" s="1063" t="s">
        <v>20058</v>
      </c>
      <c r="I391" s="1063" t="s">
        <v>20058</v>
      </c>
      <c r="J391" s="1054" t="s">
        <v>25296</v>
      </c>
      <c r="K391" s="1147" t="s">
        <v>25297</v>
      </c>
      <c r="L391" s="1054" t="s">
        <v>25298</v>
      </c>
      <c r="M391" s="1054" t="s">
        <v>25299</v>
      </c>
      <c r="N391" s="1060" t="s">
        <v>22196</v>
      </c>
      <c r="O391" s="1060" t="s">
        <v>20045</v>
      </c>
      <c r="P391" s="1060" t="s">
        <v>95</v>
      </c>
      <c r="Q391" s="1052"/>
      <c r="R391" s="1053"/>
      <c r="S391" s="1149"/>
    </row>
    <row r="392">
      <c r="A392" s="1046" t="s">
        <v>4102</v>
      </c>
      <c r="B392" s="1058" t="s">
        <v>25259</v>
      </c>
      <c r="C392" s="1058" t="s">
        <v>20765</v>
      </c>
      <c r="D392" s="1058" t="s">
        <v>45</v>
      </c>
      <c r="E392" s="1047" t="s">
        <v>11</v>
      </c>
      <c r="F392" s="1048" t="s">
        <v>23992</v>
      </c>
      <c r="G392" s="1047" t="s">
        <v>24924</v>
      </c>
      <c r="H392" s="1063" t="s">
        <v>20058</v>
      </c>
      <c r="I392" s="1063" t="s">
        <v>20058</v>
      </c>
      <c r="J392" s="1054" t="s">
        <v>25296</v>
      </c>
      <c r="K392" s="1147" t="s">
        <v>25300</v>
      </c>
      <c r="L392" s="1054" t="s">
        <v>25301</v>
      </c>
      <c r="M392" s="1054" t="s">
        <v>25302</v>
      </c>
      <c r="N392" s="1060" t="s">
        <v>22196</v>
      </c>
      <c r="O392" s="1060" t="s">
        <v>20045</v>
      </c>
      <c r="P392" s="1060" t="s">
        <v>95</v>
      </c>
      <c r="Q392" s="1052"/>
      <c r="R392" s="1053"/>
      <c r="S392" s="1149"/>
    </row>
    <row r="393">
      <c r="A393" s="1046" t="s">
        <v>4107</v>
      </c>
      <c r="B393" s="1058" t="s">
        <v>25259</v>
      </c>
      <c r="C393" s="1058" t="s">
        <v>20765</v>
      </c>
      <c r="D393" s="1058" t="s">
        <v>45</v>
      </c>
      <c r="E393" s="1047" t="s">
        <v>11</v>
      </c>
      <c r="F393" s="1048" t="s">
        <v>23992</v>
      </c>
      <c r="G393" s="1047" t="s">
        <v>24924</v>
      </c>
      <c r="H393" s="1063" t="s">
        <v>20058</v>
      </c>
      <c r="I393" s="1063" t="s">
        <v>20058</v>
      </c>
      <c r="J393" s="1054" t="s">
        <v>25303</v>
      </c>
      <c r="K393" s="1147" t="s">
        <v>25304</v>
      </c>
      <c r="L393" s="1054" t="s">
        <v>25305</v>
      </c>
      <c r="M393" s="1054" t="s">
        <v>25306</v>
      </c>
      <c r="N393" s="1060" t="s">
        <v>20101</v>
      </c>
      <c r="O393" s="1060" t="s">
        <v>20054</v>
      </c>
      <c r="P393" s="1060" t="s">
        <v>95</v>
      </c>
      <c r="Q393" s="1052"/>
      <c r="R393" s="1053"/>
      <c r="S393" s="1046" t="s">
        <v>25307</v>
      </c>
    </row>
    <row r="394">
      <c r="A394" s="1046" t="s">
        <v>4112</v>
      </c>
      <c r="B394" s="1058" t="s">
        <v>25259</v>
      </c>
      <c r="C394" s="1058" t="s">
        <v>20765</v>
      </c>
      <c r="D394" s="1058" t="s">
        <v>45</v>
      </c>
      <c r="E394" s="1047" t="s">
        <v>11</v>
      </c>
      <c r="F394" s="1048" t="s">
        <v>23992</v>
      </c>
      <c r="G394" s="1047" t="s">
        <v>24924</v>
      </c>
      <c r="H394" s="1063" t="s">
        <v>20058</v>
      </c>
      <c r="I394" s="1063" t="s">
        <v>20058</v>
      </c>
      <c r="J394" s="1054" t="s">
        <v>25308</v>
      </c>
      <c r="K394" s="1147" t="s">
        <v>25309</v>
      </c>
      <c r="L394" s="1054" t="s">
        <v>25310</v>
      </c>
      <c r="M394" s="1054" t="s">
        <v>25311</v>
      </c>
      <c r="N394" s="1060" t="s">
        <v>20101</v>
      </c>
      <c r="O394" s="1060" t="s">
        <v>20054</v>
      </c>
      <c r="P394" s="1060" t="s">
        <v>95</v>
      </c>
      <c r="Q394" s="1052"/>
      <c r="R394" s="1053"/>
      <c r="S394" s="1150" t="s">
        <v>25312</v>
      </c>
    </row>
    <row r="395">
      <c r="A395" s="1046" t="s">
        <v>4118</v>
      </c>
      <c r="B395" s="1058" t="s">
        <v>25259</v>
      </c>
      <c r="C395" s="1058" t="s">
        <v>20765</v>
      </c>
      <c r="D395" s="1058" t="s">
        <v>45</v>
      </c>
      <c r="E395" s="1047" t="s">
        <v>11</v>
      </c>
      <c r="F395" s="1048" t="s">
        <v>23992</v>
      </c>
      <c r="G395" s="1047" t="s">
        <v>24924</v>
      </c>
      <c r="H395" s="1063" t="s">
        <v>20058</v>
      </c>
      <c r="I395" s="1063" t="s">
        <v>20058</v>
      </c>
      <c r="J395" s="1054" t="s">
        <v>25313</v>
      </c>
      <c r="K395" s="1147" t="s">
        <v>25314</v>
      </c>
      <c r="L395" s="1054" t="s">
        <v>25315</v>
      </c>
      <c r="M395" s="1054" t="s">
        <v>25316</v>
      </c>
      <c r="N395" s="1060" t="s">
        <v>20101</v>
      </c>
      <c r="O395" s="1060" t="s">
        <v>20054</v>
      </c>
      <c r="P395" s="1060" t="s">
        <v>95</v>
      </c>
      <c r="Q395" s="1052"/>
      <c r="R395" s="1053"/>
      <c r="S395" s="1150" t="s">
        <v>25312</v>
      </c>
    </row>
    <row r="396">
      <c r="A396" s="1046" t="s">
        <v>4122</v>
      </c>
      <c r="B396" s="1058" t="s">
        <v>25259</v>
      </c>
      <c r="C396" s="1058" t="s">
        <v>20765</v>
      </c>
      <c r="D396" s="1058" t="s">
        <v>45</v>
      </c>
      <c r="E396" s="1047" t="s">
        <v>11</v>
      </c>
      <c r="F396" s="1048" t="s">
        <v>23992</v>
      </c>
      <c r="G396" s="1047" t="s">
        <v>24924</v>
      </c>
      <c r="H396" s="1063" t="s">
        <v>20058</v>
      </c>
      <c r="I396" s="1063" t="s">
        <v>20058</v>
      </c>
      <c r="J396" s="1054" t="s">
        <v>25260</v>
      </c>
      <c r="K396" s="1147" t="s">
        <v>25317</v>
      </c>
      <c r="L396" s="1054" t="s">
        <v>25318</v>
      </c>
      <c r="M396" s="1054" t="s">
        <v>25319</v>
      </c>
      <c r="N396" s="1060" t="s">
        <v>20101</v>
      </c>
      <c r="O396" s="1060" t="s">
        <v>20054</v>
      </c>
      <c r="P396" s="1060" t="s">
        <v>95</v>
      </c>
      <c r="Q396" s="1052"/>
      <c r="R396" s="1053"/>
      <c r="S396" s="1153" t="s">
        <v>25307</v>
      </c>
    </row>
    <row r="397">
      <c r="A397" s="1046" t="s">
        <v>4127</v>
      </c>
      <c r="B397" s="1058" t="s">
        <v>25259</v>
      </c>
      <c r="C397" s="1058" t="s">
        <v>20765</v>
      </c>
      <c r="D397" s="1058" t="s">
        <v>45</v>
      </c>
      <c r="E397" s="1047" t="s">
        <v>12</v>
      </c>
      <c r="F397" s="1048" t="s">
        <v>23992</v>
      </c>
      <c r="G397" s="1047" t="s">
        <v>24924</v>
      </c>
      <c r="H397" s="1063" t="s">
        <v>20058</v>
      </c>
      <c r="I397" s="1063" t="s">
        <v>20058</v>
      </c>
      <c r="J397" s="1054" t="s">
        <v>25270</v>
      </c>
      <c r="K397" s="1147" t="s">
        <v>25320</v>
      </c>
      <c r="L397" s="1054" t="s">
        <v>25321</v>
      </c>
      <c r="M397" s="1054" t="s">
        <v>25322</v>
      </c>
      <c r="N397" s="1060" t="s">
        <v>20535</v>
      </c>
      <c r="O397" s="1060" t="s">
        <v>398</v>
      </c>
      <c r="P397" s="1060" t="s">
        <v>95</v>
      </c>
      <c r="Q397" s="1052"/>
      <c r="R397" s="1053"/>
      <c r="S397" s="1046" t="s">
        <v>24934</v>
      </c>
    </row>
    <row r="398">
      <c r="A398" s="1046" t="s">
        <v>4132</v>
      </c>
      <c r="B398" s="1058" t="s">
        <v>25259</v>
      </c>
      <c r="C398" s="1058" t="s">
        <v>20765</v>
      </c>
      <c r="D398" s="1058" t="s">
        <v>45</v>
      </c>
      <c r="E398" s="1047" t="s">
        <v>12</v>
      </c>
      <c r="F398" s="1048" t="s">
        <v>23992</v>
      </c>
      <c r="G398" s="1047" t="s">
        <v>24924</v>
      </c>
      <c r="H398" s="1063" t="s">
        <v>20058</v>
      </c>
      <c r="I398" s="1063" t="s">
        <v>20058</v>
      </c>
      <c r="J398" s="1054" t="s">
        <v>25270</v>
      </c>
      <c r="K398" s="1147" t="s">
        <v>25323</v>
      </c>
      <c r="L398" s="1054" t="s">
        <v>25324</v>
      </c>
      <c r="M398" s="1054" t="s">
        <v>25325</v>
      </c>
      <c r="N398" s="1060" t="s">
        <v>22196</v>
      </c>
      <c r="O398" s="1060" t="s">
        <v>20045</v>
      </c>
      <c r="P398" s="1060" t="s">
        <v>95</v>
      </c>
      <c r="Q398" s="1052"/>
      <c r="R398" s="1053"/>
      <c r="S398" s="1149"/>
    </row>
    <row r="399">
      <c r="A399" s="1046" t="s">
        <v>4137</v>
      </c>
      <c r="B399" s="1058" t="s">
        <v>25259</v>
      </c>
      <c r="C399" s="1058" t="s">
        <v>20765</v>
      </c>
      <c r="D399" s="1058" t="s">
        <v>45</v>
      </c>
      <c r="E399" s="1047" t="s">
        <v>12</v>
      </c>
      <c r="F399" s="1048" t="s">
        <v>23992</v>
      </c>
      <c r="G399" s="1047" t="s">
        <v>24924</v>
      </c>
      <c r="H399" s="1063" t="s">
        <v>20058</v>
      </c>
      <c r="I399" s="1063" t="s">
        <v>20058</v>
      </c>
      <c r="J399" s="1054" t="s">
        <v>25270</v>
      </c>
      <c r="K399" s="1147" t="s">
        <v>25326</v>
      </c>
      <c r="L399" s="1054" t="s">
        <v>25327</v>
      </c>
      <c r="M399" s="1054" t="s">
        <v>25328</v>
      </c>
      <c r="N399" s="1060" t="s">
        <v>20101</v>
      </c>
      <c r="O399" s="1060" t="s">
        <v>20054</v>
      </c>
      <c r="P399" s="1060" t="s">
        <v>95</v>
      </c>
      <c r="Q399" s="1052"/>
      <c r="R399" s="1053"/>
      <c r="S399" s="1150" t="s">
        <v>24929</v>
      </c>
    </row>
    <row r="400">
      <c r="A400" s="1046" t="s">
        <v>4142</v>
      </c>
      <c r="B400" s="1058" t="s">
        <v>25259</v>
      </c>
      <c r="C400" s="1058" t="s">
        <v>20765</v>
      </c>
      <c r="D400" s="1058" t="s">
        <v>45</v>
      </c>
      <c r="E400" s="1047" t="s">
        <v>12</v>
      </c>
      <c r="F400" s="1048" t="s">
        <v>23992</v>
      </c>
      <c r="G400" s="1047" t="s">
        <v>24924</v>
      </c>
      <c r="H400" s="1063" t="s">
        <v>20058</v>
      </c>
      <c r="I400" s="1063" t="s">
        <v>20058</v>
      </c>
      <c r="J400" s="1054" t="s">
        <v>25329</v>
      </c>
      <c r="K400" s="1147" t="s">
        <v>25330</v>
      </c>
      <c r="L400" s="1054" t="s">
        <v>25331</v>
      </c>
      <c r="M400" s="1054" t="s">
        <v>25332</v>
      </c>
      <c r="N400" s="1060" t="s">
        <v>20101</v>
      </c>
      <c r="O400" s="1060" t="s">
        <v>20054</v>
      </c>
      <c r="P400" s="1060" t="s">
        <v>95</v>
      </c>
      <c r="Q400" s="1052"/>
      <c r="R400" s="1053"/>
      <c r="S400" s="1046" t="s">
        <v>25333</v>
      </c>
    </row>
    <row r="401">
      <c r="A401" s="1046" t="s">
        <v>4146</v>
      </c>
      <c r="B401" s="1058" t="s">
        <v>25259</v>
      </c>
      <c r="C401" s="1058" t="s">
        <v>20765</v>
      </c>
      <c r="D401" s="1058" t="s">
        <v>45</v>
      </c>
      <c r="E401" s="1047" t="s">
        <v>12</v>
      </c>
      <c r="F401" s="1048" t="s">
        <v>23992</v>
      </c>
      <c r="G401" s="1047" t="s">
        <v>24924</v>
      </c>
      <c r="H401" s="1063" t="s">
        <v>20058</v>
      </c>
      <c r="I401" s="1063" t="s">
        <v>20058</v>
      </c>
      <c r="J401" s="1054" t="s">
        <v>25334</v>
      </c>
      <c r="K401" s="1147" t="s">
        <v>25335</v>
      </c>
      <c r="L401" s="1054" t="s">
        <v>25336</v>
      </c>
      <c r="M401" s="1054" t="s">
        <v>25337</v>
      </c>
      <c r="N401" s="1060" t="s">
        <v>22500</v>
      </c>
      <c r="O401" s="1060" t="s">
        <v>20045</v>
      </c>
      <c r="P401" s="1060" t="s">
        <v>95</v>
      </c>
      <c r="Q401" s="1052"/>
      <c r="R401" s="1053"/>
      <c r="S401" s="1149"/>
    </row>
    <row r="402">
      <c r="A402" s="1046" t="s">
        <v>4151</v>
      </c>
      <c r="B402" s="1058" t="s">
        <v>25259</v>
      </c>
      <c r="C402" s="1058" t="s">
        <v>20765</v>
      </c>
      <c r="D402" s="1058" t="s">
        <v>45</v>
      </c>
      <c r="E402" s="1047" t="s">
        <v>12</v>
      </c>
      <c r="F402" s="1048" t="s">
        <v>23992</v>
      </c>
      <c r="G402" s="1047" t="s">
        <v>24924</v>
      </c>
      <c r="H402" s="1063" t="s">
        <v>20058</v>
      </c>
      <c r="I402" s="1063" t="s">
        <v>20058</v>
      </c>
      <c r="J402" s="1054" t="s">
        <v>25338</v>
      </c>
      <c r="K402" s="1147" t="s">
        <v>25339</v>
      </c>
      <c r="L402" s="1054" t="s">
        <v>25336</v>
      </c>
      <c r="M402" s="1054" t="s">
        <v>25337</v>
      </c>
      <c r="N402" s="1060" t="s">
        <v>22500</v>
      </c>
      <c r="O402" s="1060" t="s">
        <v>20045</v>
      </c>
      <c r="P402" s="1060" t="s">
        <v>95</v>
      </c>
      <c r="Q402" s="1052"/>
      <c r="R402" s="1053"/>
      <c r="S402" s="1149"/>
    </row>
    <row r="403">
      <c r="A403" s="1046" t="s">
        <v>4157</v>
      </c>
      <c r="B403" s="1096" t="s">
        <v>25340</v>
      </c>
      <c r="C403" s="1058" t="s">
        <v>20507</v>
      </c>
      <c r="D403" s="1058" t="s">
        <v>45</v>
      </c>
      <c r="E403" s="1047" t="s">
        <v>12</v>
      </c>
      <c r="F403" s="1048" t="s">
        <v>23992</v>
      </c>
      <c r="G403" s="1047" t="s">
        <v>24924</v>
      </c>
      <c r="H403" s="1063" t="s">
        <v>20058</v>
      </c>
      <c r="I403" s="1063" t="s">
        <v>20058</v>
      </c>
      <c r="J403" s="1054" t="s">
        <v>25341</v>
      </c>
      <c r="K403" s="1147" t="s">
        <v>25342</v>
      </c>
      <c r="L403" s="1054" t="s">
        <v>25343</v>
      </c>
      <c r="M403" s="1054" t="s">
        <v>25344</v>
      </c>
      <c r="N403" s="1060" t="s">
        <v>20535</v>
      </c>
      <c r="O403" s="1060" t="s">
        <v>398</v>
      </c>
      <c r="P403" s="1060" t="s">
        <v>95</v>
      </c>
      <c r="Q403" s="1052"/>
      <c r="R403" s="1053"/>
      <c r="S403" s="1046" t="s">
        <v>24934</v>
      </c>
    </row>
    <row r="404">
      <c r="A404" s="1046" t="s">
        <v>4162</v>
      </c>
      <c r="B404" s="1058" t="s">
        <v>25345</v>
      </c>
      <c r="C404" s="1058" t="s">
        <v>21153</v>
      </c>
      <c r="D404" s="1058" t="s">
        <v>45</v>
      </c>
      <c r="E404" s="1047" t="s">
        <v>11</v>
      </c>
      <c r="F404" s="1048" t="s">
        <v>23992</v>
      </c>
      <c r="G404" s="1047" t="s">
        <v>24924</v>
      </c>
      <c r="H404" s="1063" t="s">
        <v>20058</v>
      </c>
      <c r="I404" s="1063" t="s">
        <v>20058</v>
      </c>
      <c r="J404" s="1054" t="s">
        <v>25346</v>
      </c>
      <c r="K404" s="1147" t="s">
        <v>25347</v>
      </c>
      <c r="L404" s="1054" t="s">
        <v>25348</v>
      </c>
      <c r="M404" s="1054" t="s">
        <v>25349</v>
      </c>
      <c r="N404" s="1060" t="s">
        <v>22500</v>
      </c>
      <c r="O404" s="1060" t="s">
        <v>20045</v>
      </c>
      <c r="P404" s="1060" t="s">
        <v>95</v>
      </c>
      <c r="Q404" s="1052"/>
      <c r="R404" s="1053"/>
      <c r="S404" s="1149"/>
    </row>
    <row r="405">
      <c r="A405" s="1046" t="s">
        <v>4168</v>
      </c>
      <c r="B405" s="1058" t="s">
        <v>25345</v>
      </c>
      <c r="C405" s="1058" t="s">
        <v>21153</v>
      </c>
      <c r="D405" s="1058" t="s">
        <v>45</v>
      </c>
      <c r="E405" s="1047" t="s">
        <v>11</v>
      </c>
      <c r="F405" s="1048" t="s">
        <v>23992</v>
      </c>
      <c r="G405" s="1047" t="s">
        <v>24924</v>
      </c>
      <c r="H405" s="1063" t="s">
        <v>20058</v>
      </c>
      <c r="I405" s="1063" t="s">
        <v>20058</v>
      </c>
      <c r="J405" s="1054" t="s">
        <v>25350</v>
      </c>
      <c r="K405" s="1147" t="s">
        <v>25351</v>
      </c>
      <c r="L405" s="1054" t="s">
        <v>25348</v>
      </c>
      <c r="M405" s="1098" t="s">
        <v>25352</v>
      </c>
      <c r="N405" s="1060" t="s">
        <v>22500</v>
      </c>
      <c r="O405" s="1060" t="s">
        <v>20045</v>
      </c>
      <c r="P405" s="1060" t="s">
        <v>95</v>
      </c>
      <c r="Q405" s="1052"/>
      <c r="R405" s="1053"/>
      <c r="S405" s="1149"/>
    </row>
    <row r="406">
      <c r="A406" s="1046" t="s">
        <v>4174</v>
      </c>
      <c r="B406" s="1058" t="s">
        <v>25345</v>
      </c>
      <c r="C406" s="1058" t="s">
        <v>21153</v>
      </c>
      <c r="D406" s="1058" t="s">
        <v>45</v>
      </c>
      <c r="E406" s="1047" t="s">
        <v>11</v>
      </c>
      <c r="F406" s="1048" t="s">
        <v>23992</v>
      </c>
      <c r="G406" s="1047" t="s">
        <v>24924</v>
      </c>
      <c r="H406" s="1063" t="s">
        <v>20058</v>
      </c>
      <c r="I406" s="1063" t="s">
        <v>20058</v>
      </c>
      <c r="J406" s="1054" t="s">
        <v>25353</v>
      </c>
      <c r="K406" s="1147" t="s">
        <v>25354</v>
      </c>
      <c r="L406" s="1054" t="s">
        <v>25348</v>
      </c>
      <c r="M406" s="1054" t="s">
        <v>25355</v>
      </c>
      <c r="N406" s="1060" t="s">
        <v>22500</v>
      </c>
      <c r="O406" s="1060" t="s">
        <v>20045</v>
      </c>
      <c r="P406" s="1060" t="s">
        <v>95</v>
      </c>
      <c r="Q406" s="1052"/>
      <c r="R406" s="1053"/>
      <c r="S406" s="1149"/>
    </row>
    <row r="407">
      <c r="A407" s="1046" t="s">
        <v>4181</v>
      </c>
      <c r="B407" s="1058" t="s">
        <v>25345</v>
      </c>
      <c r="C407" s="1058" t="s">
        <v>21153</v>
      </c>
      <c r="D407" s="1058" t="s">
        <v>45</v>
      </c>
      <c r="E407" s="1047" t="s">
        <v>11</v>
      </c>
      <c r="F407" s="1048" t="s">
        <v>23992</v>
      </c>
      <c r="G407" s="1047" t="s">
        <v>24924</v>
      </c>
      <c r="H407" s="1063" t="s">
        <v>20058</v>
      </c>
      <c r="I407" s="1063" t="s">
        <v>20058</v>
      </c>
      <c r="J407" s="1054" t="s">
        <v>25356</v>
      </c>
      <c r="K407" s="1147" t="s">
        <v>25357</v>
      </c>
      <c r="L407" s="1054" t="s">
        <v>25348</v>
      </c>
      <c r="M407" s="1054" t="s">
        <v>25358</v>
      </c>
      <c r="N407" s="1060" t="s">
        <v>22500</v>
      </c>
      <c r="O407" s="1060" t="s">
        <v>20045</v>
      </c>
      <c r="P407" s="1060" t="s">
        <v>95</v>
      </c>
      <c r="Q407" s="1052"/>
      <c r="R407" s="1053"/>
      <c r="S407" s="1149"/>
    </row>
    <row r="408">
      <c r="A408" s="1046" t="s">
        <v>4187</v>
      </c>
      <c r="B408" s="1058" t="s">
        <v>24923</v>
      </c>
      <c r="C408" s="1058" t="s">
        <v>21153</v>
      </c>
      <c r="D408" s="1058" t="s">
        <v>45</v>
      </c>
      <c r="E408" s="1047" t="s">
        <v>11</v>
      </c>
      <c r="F408" s="1048" t="s">
        <v>23992</v>
      </c>
      <c r="G408" s="1047" t="s">
        <v>24924</v>
      </c>
      <c r="H408" s="1063" t="s">
        <v>20058</v>
      </c>
      <c r="I408" s="1063" t="s">
        <v>20058</v>
      </c>
      <c r="J408" s="1054" t="s">
        <v>24957</v>
      </c>
      <c r="K408" s="1147" t="s">
        <v>25359</v>
      </c>
      <c r="L408" s="1054" t="s">
        <v>25360</v>
      </c>
      <c r="M408" s="1054" t="s">
        <v>25361</v>
      </c>
      <c r="N408" s="1060" t="s">
        <v>20535</v>
      </c>
      <c r="O408" s="1060" t="s">
        <v>398</v>
      </c>
      <c r="P408" s="1060" t="s">
        <v>95</v>
      </c>
      <c r="Q408" s="1052"/>
      <c r="R408" s="1053"/>
      <c r="S408" s="1046" t="s">
        <v>24934</v>
      </c>
    </row>
    <row r="409">
      <c r="A409" s="1046" t="s">
        <v>4192</v>
      </c>
      <c r="B409" s="1058" t="s">
        <v>24923</v>
      </c>
      <c r="C409" s="1058" t="s">
        <v>21153</v>
      </c>
      <c r="D409" s="1058" t="s">
        <v>45</v>
      </c>
      <c r="E409" s="1047" t="s">
        <v>11</v>
      </c>
      <c r="F409" s="1048" t="s">
        <v>23992</v>
      </c>
      <c r="G409" s="1047" t="s">
        <v>24924</v>
      </c>
      <c r="H409" s="1063" t="s">
        <v>20058</v>
      </c>
      <c r="I409" s="1063" t="s">
        <v>20058</v>
      </c>
      <c r="J409" s="1054" t="s">
        <v>25362</v>
      </c>
      <c r="K409" s="1147" t="s">
        <v>25363</v>
      </c>
      <c r="L409" s="1054" t="s">
        <v>25364</v>
      </c>
      <c r="M409" s="1054" t="s">
        <v>25365</v>
      </c>
      <c r="N409" s="1060" t="s">
        <v>20535</v>
      </c>
      <c r="O409" s="1060" t="s">
        <v>398</v>
      </c>
      <c r="P409" s="1060" t="s">
        <v>95</v>
      </c>
      <c r="Q409" s="1052"/>
      <c r="R409" s="1053"/>
      <c r="S409" s="1046" t="s">
        <v>24934</v>
      </c>
    </row>
    <row r="410">
      <c r="A410" s="1046" t="s">
        <v>4197</v>
      </c>
      <c r="B410" s="1058" t="s">
        <v>24923</v>
      </c>
      <c r="C410" s="1058" t="s">
        <v>21153</v>
      </c>
      <c r="D410" s="1058" t="s">
        <v>45</v>
      </c>
      <c r="E410" s="1047" t="s">
        <v>11</v>
      </c>
      <c r="F410" s="1048" t="s">
        <v>23992</v>
      </c>
      <c r="G410" s="1047" t="s">
        <v>24924</v>
      </c>
      <c r="H410" s="1063" t="s">
        <v>20058</v>
      </c>
      <c r="I410" s="1063" t="s">
        <v>20058</v>
      </c>
      <c r="J410" s="1054" t="s">
        <v>25362</v>
      </c>
      <c r="K410" s="1147" t="s">
        <v>25366</v>
      </c>
      <c r="L410" s="1054" t="s">
        <v>25364</v>
      </c>
      <c r="M410" s="1054" t="s">
        <v>25367</v>
      </c>
      <c r="N410" s="1060" t="s">
        <v>20535</v>
      </c>
      <c r="O410" s="1060" t="s">
        <v>398</v>
      </c>
      <c r="P410" s="1060" t="s">
        <v>95</v>
      </c>
      <c r="Q410" s="1052"/>
      <c r="R410" s="1053"/>
      <c r="S410" s="1046" t="s">
        <v>24934</v>
      </c>
    </row>
    <row r="411">
      <c r="A411" s="1046" t="s">
        <v>4201</v>
      </c>
      <c r="B411" s="1058" t="s">
        <v>24923</v>
      </c>
      <c r="C411" s="1058" t="s">
        <v>21153</v>
      </c>
      <c r="D411" s="1058" t="s">
        <v>45</v>
      </c>
      <c r="E411" s="1047" t="s">
        <v>11</v>
      </c>
      <c r="F411" s="1048" t="s">
        <v>23992</v>
      </c>
      <c r="G411" s="1047" t="s">
        <v>24924</v>
      </c>
      <c r="H411" s="1063" t="s">
        <v>20058</v>
      </c>
      <c r="I411" s="1063" t="s">
        <v>20058</v>
      </c>
      <c r="J411" s="1054" t="s">
        <v>25362</v>
      </c>
      <c r="K411" s="1147" t="s">
        <v>25368</v>
      </c>
      <c r="L411" s="1054" t="s">
        <v>25364</v>
      </c>
      <c r="M411" s="1054" t="s">
        <v>25369</v>
      </c>
      <c r="N411" s="1060" t="s">
        <v>20101</v>
      </c>
      <c r="O411" s="1060" t="s">
        <v>20054</v>
      </c>
      <c r="P411" s="1060" t="s">
        <v>95</v>
      </c>
      <c r="Q411" s="1052"/>
      <c r="R411" s="1053"/>
      <c r="S411" s="1046" t="s">
        <v>24995</v>
      </c>
    </row>
    <row r="412">
      <c r="A412" s="1046" t="s">
        <v>4206</v>
      </c>
      <c r="B412" s="1058" t="s">
        <v>24923</v>
      </c>
      <c r="C412" s="1058" t="s">
        <v>21153</v>
      </c>
      <c r="D412" s="1058" t="s">
        <v>45</v>
      </c>
      <c r="E412" s="1047" t="s">
        <v>11</v>
      </c>
      <c r="F412" s="1048" t="s">
        <v>23992</v>
      </c>
      <c r="G412" s="1047" t="s">
        <v>24924</v>
      </c>
      <c r="H412" s="1063" t="s">
        <v>20058</v>
      </c>
      <c r="I412" s="1063" t="s">
        <v>20058</v>
      </c>
      <c r="J412" s="1054" t="s">
        <v>25362</v>
      </c>
      <c r="K412" s="1151" t="s">
        <v>25370</v>
      </c>
      <c r="L412" s="1054" t="s">
        <v>25371</v>
      </c>
      <c r="M412" s="1054" t="s">
        <v>25372</v>
      </c>
      <c r="N412" s="1060" t="s">
        <v>20535</v>
      </c>
      <c r="O412" s="1060" t="s">
        <v>398</v>
      </c>
      <c r="P412" s="1060" t="s">
        <v>95</v>
      </c>
      <c r="Q412" s="1052"/>
      <c r="R412" s="1053"/>
      <c r="S412" s="1046" t="s">
        <v>24934</v>
      </c>
    </row>
    <row r="413">
      <c r="A413" s="1046" t="s">
        <v>4211</v>
      </c>
      <c r="B413" s="1058" t="s">
        <v>25131</v>
      </c>
      <c r="C413" s="1058" t="s">
        <v>21153</v>
      </c>
      <c r="D413" s="1063" t="s">
        <v>45</v>
      </c>
      <c r="E413" s="1047" t="s">
        <v>11</v>
      </c>
      <c r="F413" s="1048" t="s">
        <v>23992</v>
      </c>
      <c r="G413" s="1047" t="s">
        <v>24924</v>
      </c>
      <c r="H413" s="1063" t="s">
        <v>20058</v>
      </c>
      <c r="I413" s="1063" t="s">
        <v>20058</v>
      </c>
      <c r="J413" s="1054" t="s">
        <v>25373</v>
      </c>
      <c r="K413" s="1151" t="s">
        <v>25374</v>
      </c>
      <c r="L413" s="1054" t="s">
        <v>25375</v>
      </c>
      <c r="M413" s="1054" t="s">
        <v>25376</v>
      </c>
      <c r="N413" s="1060" t="s">
        <v>22500</v>
      </c>
      <c r="O413" s="1060" t="s">
        <v>20045</v>
      </c>
      <c r="P413" s="1060" t="s">
        <v>95</v>
      </c>
      <c r="Q413" s="1052"/>
      <c r="R413" s="1053"/>
      <c r="S413" s="1149"/>
    </row>
    <row r="414">
      <c r="A414" s="1046" t="s">
        <v>4216</v>
      </c>
      <c r="B414" s="1058" t="s">
        <v>25377</v>
      </c>
      <c r="C414" s="1058" t="s">
        <v>20851</v>
      </c>
      <c r="D414" s="1058" t="s">
        <v>45</v>
      </c>
      <c r="E414" s="1047" t="s">
        <v>11</v>
      </c>
      <c r="F414" s="1048" t="s">
        <v>23992</v>
      </c>
      <c r="G414" s="1047" t="s">
        <v>24924</v>
      </c>
      <c r="H414" s="1063" t="s">
        <v>20058</v>
      </c>
      <c r="I414" s="1063" t="s">
        <v>20058</v>
      </c>
      <c r="J414" s="1054" t="s">
        <v>25378</v>
      </c>
      <c r="K414" s="1147" t="s">
        <v>25379</v>
      </c>
      <c r="L414" s="1054" t="s">
        <v>25380</v>
      </c>
      <c r="M414" s="1054" t="s">
        <v>25381</v>
      </c>
      <c r="N414" s="1060" t="s">
        <v>22500</v>
      </c>
      <c r="O414" s="1060" t="s">
        <v>20045</v>
      </c>
      <c r="P414" s="1060" t="s">
        <v>95</v>
      </c>
      <c r="Q414" s="1052"/>
      <c r="R414" s="1053"/>
      <c r="S414" s="1149"/>
    </row>
    <row r="415">
      <c r="A415" s="1046" t="s">
        <v>4221</v>
      </c>
      <c r="B415" s="1058" t="s">
        <v>25377</v>
      </c>
      <c r="C415" s="1058" t="s">
        <v>20851</v>
      </c>
      <c r="D415" s="1058" t="s">
        <v>45</v>
      </c>
      <c r="E415" s="1047" t="s">
        <v>11</v>
      </c>
      <c r="F415" s="1048" t="s">
        <v>23992</v>
      </c>
      <c r="G415" s="1047" t="s">
        <v>24924</v>
      </c>
      <c r="H415" s="1063" t="s">
        <v>20058</v>
      </c>
      <c r="I415" s="1063" t="s">
        <v>20058</v>
      </c>
      <c r="J415" s="1054" t="s">
        <v>25378</v>
      </c>
      <c r="K415" s="1147" t="s">
        <v>25382</v>
      </c>
      <c r="L415" s="1054" t="s">
        <v>25380</v>
      </c>
      <c r="M415" s="1054" t="s">
        <v>25383</v>
      </c>
      <c r="N415" s="1060" t="s">
        <v>22500</v>
      </c>
      <c r="O415" s="1060" t="s">
        <v>20045</v>
      </c>
      <c r="P415" s="1060" t="s">
        <v>95</v>
      </c>
      <c r="Q415" s="1052"/>
      <c r="R415" s="1053"/>
      <c r="S415" s="1149"/>
    </row>
    <row r="416">
      <c r="A416" s="1046" t="s">
        <v>4226</v>
      </c>
      <c r="B416" s="1058" t="s">
        <v>25384</v>
      </c>
      <c r="C416" s="1058" t="s">
        <v>20851</v>
      </c>
      <c r="D416" s="1058" t="s">
        <v>45</v>
      </c>
      <c r="E416" s="1047" t="s">
        <v>11</v>
      </c>
      <c r="F416" s="1048" t="s">
        <v>23992</v>
      </c>
      <c r="G416" s="1047" t="s">
        <v>24924</v>
      </c>
      <c r="H416" s="1063" t="s">
        <v>20058</v>
      </c>
      <c r="I416" s="1063" t="s">
        <v>20058</v>
      </c>
      <c r="J416" s="1054" t="s">
        <v>25378</v>
      </c>
      <c r="K416" s="1147" t="s">
        <v>25385</v>
      </c>
      <c r="L416" s="1054" t="s">
        <v>25386</v>
      </c>
      <c r="M416" s="1054" t="s">
        <v>25387</v>
      </c>
      <c r="N416" s="1060" t="s">
        <v>22500</v>
      </c>
      <c r="O416" s="1060" t="s">
        <v>20045</v>
      </c>
      <c r="P416" s="1060" t="s">
        <v>95</v>
      </c>
      <c r="Q416" s="1052"/>
      <c r="R416" s="1053"/>
      <c r="S416" s="1149"/>
    </row>
    <row r="417">
      <c r="A417" s="1046" t="s">
        <v>4231</v>
      </c>
      <c r="B417" s="1096" t="s">
        <v>25388</v>
      </c>
      <c r="C417" s="1058" t="s">
        <v>22278</v>
      </c>
      <c r="D417" s="1058" t="s">
        <v>45</v>
      </c>
      <c r="E417" s="1047" t="s">
        <v>11</v>
      </c>
      <c r="F417" s="1048" t="s">
        <v>23992</v>
      </c>
      <c r="G417" s="1047" t="s">
        <v>24924</v>
      </c>
      <c r="H417" s="1063" t="s">
        <v>20058</v>
      </c>
      <c r="I417" s="1063" t="s">
        <v>20058</v>
      </c>
      <c r="J417" s="1054" t="s">
        <v>25389</v>
      </c>
      <c r="K417" s="1151" t="s">
        <v>25390</v>
      </c>
      <c r="L417" s="1054" t="s">
        <v>25391</v>
      </c>
      <c r="M417" s="1054" t="s">
        <v>25392</v>
      </c>
      <c r="N417" s="1060" t="s">
        <v>20535</v>
      </c>
      <c r="O417" s="1060" t="s">
        <v>398</v>
      </c>
      <c r="P417" s="1060" t="s">
        <v>95</v>
      </c>
      <c r="Q417" s="1052"/>
      <c r="R417" s="1053"/>
      <c r="S417" s="1046" t="s">
        <v>24934</v>
      </c>
    </row>
    <row r="418">
      <c r="A418" s="1046" t="s">
        <v>4236</v>
      </c>
      <c r="B418" s="1058" t="s">
        <v>25393</v>
      </c>
      <c r="C418" s="1058" t="s">
        <v>22278</v>
      </c>
      <c r="D418" s="1058" t="s">
        <v>45</v>
      </c>
      <c r="E418" s="1047" t="s">
        <v>11</v>
      </c>
      <c r="F418" s="1048" t="s">
        <v>23992</v>
      </c>
      <c r="G418" s="1047" t="s">
        <v>24924</v>
      </c>
      <c r="H418" s="1063" t="s">
        <v>20058</v>
      </c>
      <c r="I418" s="1063" t="s">
        <v>20058</v>
      </c>
      <c r="J418" s="1054" t="s">
        <v>25394</v>
      </c>
      <c r="K418" s="1151" t="s">
        <v>25395</v>
      </c>
      <c r="L418" s="1054" t="s">
        <v>25396</v>
      </c>
      <c r="M418" s="1054" t="s">
        <v>25397</v>
      </c>
      <c r="N418" s="1060" t="s">
        <v>20535</v>
      </c>
      <c r="O418" s="1060" t="s">
        <v>398</v>
      </c>
      <c r="P418" s="1060" t="s">
        <v>95</v>
      </c>
      <c r="Q418" s="1052"/>
      <c r="R418" s="1053"/>
      <c r="S418" s="1046" t="s">
        <v>24934</v>
      </c>
    </row>
    <row r="419">
      <c r="A419" s="1046" t="s">
        <v>4241</v>
      </c>
      <c r="B419" s="1058" t="s">
        <v>25393</v>
      </c>
      <c r="C419" s="1058" t="s">
        <v>22278</v>
      </c>
      <c r="D419" s="1058" t="s">
        <v>45</v>
      </c>
      <c r="E419" s="1047" t="s">
        <v>11</v>
      </c>
      <c r="F419" s="1048" t="s">
        <v>23992</v>
      </c>
      <c r="G419" s="1047" t="s">
        <v>24924</v>
      </c>
      <c r="H419" s="1063" t="s">
        <v>20058</v>
      </c>
      <c r="I419" s="1063" t="s">
        <v>20058</v>
      </c>
      <c r="J419" s="1054" t="s">
        <v>25389</v>
      </c>
      <c r="K419" s="1151" t="s">
        <v>25398</v>
      </c>
      <c r="L419" s="1054" t="s">
        <v>25399</v>
      </c>
      <c r="M419" s="1054" t="s">
        <v>25400</v>
      </c>
      <c r="N419" s="1060" t="s">
        <v>20101</v>
      </c>
      <c r="O419" s="1060" t="s">
        <v>20054</v>
      </c>
      <c r="P419" s="1060" t="s">
        <v>95</v>
      </c>
      <c r="Q419" s="1052"/>
      <c r="R419" s="1053"/>
      <c r="S419" s="1046" t="s">
        <v>25401</v>
      </c>
    </row>
    <row r="420">
      <c r="A420" s="1046" t="s">
        <v>4248</v>
      </c>
      <c r="B420" s="1058" t="s">
        <v>25393</v>
      </c>
      <c r="C420" s="1058" t="s">
        <v>22278</v>
      </c>
      <c r="D420" s="1058" t="s">
        <v>45</v>
      </c>
      <c r="E420" s="1047" t="s">
        <v>11</v>
      </c>
      <c r="F420" s="1048" t="s">
        <v>23992</v>
      </c>
      <c r="G420" s="1047" t="s">
        <v>24924</v>
      </c>
      <c r="H420" s="1063" t="s">
        <v>20058</v>
      </c>
      <c r="I420" s="1063" t="s">
        <v>20058</v>
      </c>
      <c r="J420" s="1054" t="s">
        <v>25389</v>
      </c>
      <c r="K420" s="1151" t="s">
        <v>25402</v>
      </c>
      <c r="L420" s="1054" t="s">
        <v>25403</v>
      </c>
      <c r="M420" s="1054" t="s">
        <v>25404</v>
      </c>
      <c r="N420" s="1060" t="s">
        <v>22196</v>
      </c>
      <c r="O420" s="1060" t="s">
        <v>20045</v>
      </c>
      <c r="P420" s="1060" t="s">
        <v>95</v>
      </c>
      <c r="Q420" s="1052"/>
      <c r="R420" s="1053"/>
      <c r="S420" s="1149"/>
    </row>
    <row r="421">
      <c r="A421" s="1046" t="s">
        <v>4252</v>
      </c>
      <c r="B421" s="1048" t="s">
        <v>25405</v>
      </c>
      <c r="C421" s="1058" t="s">
        <v>22278</v>
      </c>
      <c r="D421" s="1058" t="s">
        <v>45</v>
      </c>
      <c r="E421" s="1047" t="s">
        <v>11</v>
      </c>
      <c r="F421" s="1048" t="s">
        <v>23992</v>
      </c>
      <c r="G421" s="1047" t="s">
        <v>24924</v>
      </c>
      <c r="H421" s="1063" t="s">
        <v>20058</v>
      </c>
      <c r="I421" s="1063" t="s">
        <v>20058</v>
      </c>
      <c r="J421" s="1054" t="s">
        <v>25394</v>
      </c>
      <c r="K421" s="1151" t="s">
        <v>25406</v>
      </c>
      <c r="L421" s="1054" t="s">
        <v>25407</v>
      </c>
      <c r="M421" s="1054" t="s">
        <v>25408</v>
      </c>
      <c r="N421" s="1060" t="s">
        <v>20101</v>
      </c>
      <c r="O421" s="1060" t="s">
        <v>20054</v>
      </c>
      <c r="P421" s="1060" t="s">
        <v>95</v>
      </c>
      <c r="Q421" s="1052"/>
      <c r="R421" s="1053"/>
      <c r="S421" s="1046" t="s">
        <v>25409</v>
      </c>
    </row>
    <row r="422">
      <c r="A422" s="1046" t="s">
        <v>4256</v>
      </c>
      <c r="B422" s="1048" t="s">
        <v>25410</v>
      </c>
      <c r="C422" s="1058" t="s">
        <v>22278</v>
      </c>
      <c r="D422" s="1058" t="s">
        <v>45</v>
      </c>
      <c r="E422" s="1047" t="s">
        <v>11</v>
      </c>
      <c r="F422" s="1048" t="s">
        <v>23992</v>
      </c>
      <c r="G422" s="1047" t="s">
        <v>24924</v>
      </c>
      <c r="H422" s="1063" t="s">
        <v>20058</v>
      </c>
      <c r="I422" s="1063" t="s">
        <v>20058</v>
      </c>
      <c r="J422" s="1054" t="s">
        <v>25389</v>
      </c>
      <c r="K422" s="1147" t="s">
        <v>25411</v>
      </c>
      <c r="L422" s="1054" t="s">
        <v>25412</v>
      </c>
      <c r="M422" s="1054" t="s">
        <v>25413</v>
      </c>
      <c r="N422" s="1060" t="s">
        <v>22500</v>
      </c>
      <c r="O422" s="1060" t="s">
        <v>20045</v>
      </c>
      <c r="P422" s="1060" t="s">
        <v>95</v>
      </c>
      <c r="Q422" s="1052"/>
      <c r="R422" s="1053"/>
      <c r="S422" s="1149"/>
    </row>
    <row r="423">
      <c r="A423" s="1046" t="s">
        <v>4262</v>
      </c>
      <c r="B423" s="1048" t="s">
        <v>25414</v>
      </c>
      <c r="C423" s="1058" t="s">
        <v>22278</v>
      </c>
      <c r="D423" s="1058" t="s">
        <v>45</v>
      </c>
      <c r="E423" s="1047" t="s">
        <v>11</v>
      </c>
      <c r="F423" s="1048" t="s">
        <v>23992</v>
      </c>
      <c r="G423" s="1047" t="s">
        <v>24924</v>
      </c>
      <c r="H423" s="1063" t="s">
        <v>20058</v>
      </c>
      <c r="I423" s="1063" t="s">
        <v>20058</v>
      </c>
      <c r="J423" s="1054" t="s">
        <v>25394</v>
      </c>
      <c r="K423" s="1147" t="s">
        <v>25415</v>
      </c>
      <c r="L423" s="1054" t="s">
        <v>25416</v>
      </c>
      <c r="M423" s="1054" t="s">
        <v>25417</v>
      </c>
      <c r="N423" s="1060" t="s">
        <v>22500</v>
      </c>
      <c r="O423" s="1060" t="s">
        <v>20045</v>
      </c>
      <c r="P423" s="1060" t="s">
        <v>95</v>
      </c>
      <c r="Q423" s="1052"/>
      <c r="R423" s="1053"/>
      <c r="S423" s="1149"/>
    </row>
    <row r="424">
      <c r="A424" s="1046" t="s">
        <v>4267</v>
      </c>
      <c r="B424" s="1048" t="s">
        <v>25414</v>
      </c>
      <c r="C424" s="1058" t="s">
        <v>22278</v>
      </c>
      <c r="D424" s="1058" t="s">
        <v>45</v>
      </c>
      <c r="E424" s="1047" t="s">
        <v>11</v>
      </c>
      <c r="F424" s="1048" t="s">
        <v>23992</v>
      </c>
      <c r="G424" s="1047" t="s">
        <v>24924</v>
      </c>
      <c r="H424" s="1063" t="s">
        <v>20058</v>
      </c>
      <c r="I424" s="1063" t="s">
        <v>20058</v>
      </c>
      <c r="J424" s="1054" t="s">
        <v>25394</v>
      </c>
      <c r="K424" s="1147" t="s">
        <v>25418</v>
      </c>
      <c r="L424" s="1054" t="s">
        <v>25419</v>
      </c>
      <c r="M424" s="1054" t="s">
        <v>25420</v>
      </c>
      <c r="N424" s="1060" t="s">
        <v>22500</v>
      </c>
      <c r="O424" s="1060" t="s">
        <v>20045</v>
      </c>
      <c r="P424" s="1060" t="s">
        <v>95</v>
      </c>
      <c r="Q424" s="1052"/>
      <c r="R424" s="1053"/>
      <c r="S424" s="1149"/>
    </row>
    <row r="425">
      <c r="A425" s="1046" t="s">
        <v>4272</v>
      </c>
      <c r="B425" s="1048" t="s">
        <v>25414</v>
      </c>
      <c r="C425" s="1058" t="s">
        <v>22278</v>
      </c>
      <c r="D425" s="1058" t="s">
        <v>45</v>
      </c>
      <c r="E425" s="1047" t="s">
        <v>11</v>
      </c>
      <c r="F425" s="1048" t="s">
        <v>23992</v>
      </c>
      <c r="G425" s="1047" t="s">
        <v>24924</v>
      </c>
      <c r="H425" s="1063" t="s">
        <v>20058</v>
      </c>
      <c r="I425" s="1063" t="s">
        <v>20058</v>
      </c>
      <c r="J425" s="1054" t="s">
        <v>25394</v>
      </c>
      <c r="K425" s="1147" t="s">
        <v>25421</v>
      </c>
      <c r="L425" s="1054" t="s">
        <v>25422</v>
      </c>
      <c r="M425" s="1054" t="s">
        <v>25423</v>
      </c>
      <c r="N425" s="1060" t="s">
        <v>22196</v>
      </c>
      <c r="O425" s="1060" t="s">
        <v>20045</v>
      </c>
      <c r="P425" s="1060" t="s">
        <v>95</v>
      </c>
      <c r="Q425" s="1052"/>
      <c r="R425" s="1053"/>
      <c r="S425" s="1149"/>
    </row>
    <row r="426">
      <c r="A426" s="1046" t="s">
        <v>4274</v>
      </c>
      <c r="B426" s="1048" t="s">
        <v>25414</v>
      </c>
      <c r="C426" s="1058" t="s">
        <v>22278</v>
      </c>
      <c r="D426" s="1058" t="s">
        <v>45</v>
      </c>
      <c r="E426" s="1047" t="s">
        <v>11</v>
      </c>
      <c r="F426" s="1048" t="s">
        <v>23992</v>
      </c>
      <c r="G426" s="1047" t="s">
        <v>24924</v>
      </c>
      <c r="H426" s="1063" t="s">
        <v>20058</v>
      </c>
      <c r="I426" s="1063" t="s">
        <v>20058</v>
      </c>
      <c r="J426" s="1054" t="s">
        <v>25394</v>
      </c>
      <c r="K426" s="1147" t="s">
        <v>25424</v>
      </c>
      <c r="L426" s="1054" t="s">
        <v>25425</v>
      </c>
      <c r="M426" s="1054" t="s">
        <v>25426</v>
      </c>
      <c r="N426" s="1059">
        <v>45356.0</v>
      </c>
      <c r="O426" s="1060" t="s">
        <v>20045</v>
      </c>
      <c r="P426" s="1060" t="s">
        <v>95</v>
      </c>
      <c r="Q426" s="1050"/>
      <c r="R426" s="1053"/>
      <c r="S426" s="1149"/>
    </row>
    <row r="427">
      <c r="A427" s="1046" t="s">
        <v>4279</v>
      </c>
      <c r="B427" s="1095" t="s">
        <v>25427</v>
      </c>
      <c r="C427" s="1058" t="s">
        <v>22278</v>
      </c>
      <c r="D427" s="1058" t="s">
        <v>45</v>
      </c>
      <c r="E427" s="1047" t="s">
        <v>11</v>
      </c>
      <c r="F427" s="1048" t="s">
        <v>23992</v>
      </c>
      <c r="G427" s="1047" t="s">
        <v>24924</v>
      </c>
      <c r="H427" s="1063" t="s">
        <v>20058</v>
      </c>
      <c r="I427" s="1063" t="s">
        <v>20058</v>
      </c>
      <c r="J427" s="1054" t="s">
        <v>25394</v>
      </c>
      <c r="K427" s="1147" t="s">
        <v>25428</v>
      </c>
      <c r="L427" s="1054" t="s">
        <v>25429</v>
      </c>
      <c r="M427" s="1054" t="s">
        <v>25430</v>
      </c>
      <c r="N427" s="1060" t="s">
        <v>22500</v>
      </c>
      <c r="O427" s="1060" t="s">
        <v>20045</v>
      </c>
      <c r="P427" s="1060" t="s">
        <v>95</v>
      </c>
      <c r="Q427" s="1052"/>
      <c r="R427" s="1053"/>
      <c r="S427" s="1149"/>
    </row>
    <row r="428">
      <c r="A428" s="1046" t="s">
        <v>4282</v>
      </c>
      <c r="B428" s="1048" t="s">
        <v>25427</v>
      </c>
      <c r="C428" s="1058" t="s">
        <v>22278</v>
      </c>
      <c r="D428" s="1058" t="s">
        <v>45</v>
      </c>
      <c r="E428" s="1047" t="s">
        <v>11</v>
      </c>
      <c r="F428" s="1048" t="s">
        <v>23992</v>
      </c>
      <c r="G428" s="1047" t="s">
        <v>24924</v>
      </c>
      <c r="H428" s="1063" t="s">
        <v>20058</v>
      </c>
      <c r="I428" s="1063" t="s">
        <v>20058</v>
      </c>
      <c r="J428" s="1054" t="s">
        <v>25394</v>
      </c>
      <c r="K428" s="1147" t="s">
        <v>25431</v>
      </c>
      <c r="L428" s="1054" t="s">
        <v>25432</v>
      </c>
      <c r="M428" s="1054" t="s">
        <v>25433</v>
      </c>
      <c r="N428" s="1060" t="s">
        <v>20101</v>
      </c>
      <c r="O428" s="1060" t="s">
        <v>20054</v>
      </c>
      <c r="P428" s="1060" t="s">
        <v>95</v>
      </c>
      <c r="Q428" s="1052"/>
      <c r="R428" s="1053"/>
      <c r="S428" s="1150" t="s">
        <v>25434</v>
      </c>
    </row>
    <row r="429">
      <c r="A429" s="1046" t="s">
        <v>4286</v>
      </c>
      <c r="B429" s="1058" t="s">
        <v>25427</v>
      </c>
      <c r="C429" s="1048" t="s">
        <v>22278</v>
      </c>
      <c r="D429" s="1048" t="s">
        <v>45</v>
      </c>
      <c r="E429" s="1047" t="s">
        <v>11</v>
      </c>
      <c r="F429" s="1048" t="s">
        <v>23992</v>
      </c>
      <c r="G429" s="1047" t="s">
        <v>24924</v>
      </c>
      <c r="H429" s="1063" t="s">
        <v>20058</v>
      </c>
      <c r="I429" s="1063" t="s">
        <v>20058</v>
      </c>
      <c r="J429" s="1054" t="s">
        <v>25394</v>
      </c>
      <c r="K429" s="1147" t="s">
        <v>25435</v>
      </c>
      <c r="L429" s="1049" t="s">
        <v>25436</v>
      </c>
      <c r="M429" s="1049" t="s">
        <v>25437</v>
      </c>
      <c r="N429" s="1060" t="s">
        <v>22500</v>
      </c>
      <c r="O429" s="1060" t="s">
        <v>20045</v>
      </c>
      <c r="P429" s="1060" t="s">
        <v>95</v>
      </c>
      <c r="Q429" s="1052"/>
      <c r="R429" s="1053"/>
      <c r="S429" s="1149"/>
    </row>
    <row r="430">
      <c r="A430" s="1046" t="s">
        <v>4290</v>
      </c>
      <c r="B430" s="1058" t="s">
        <v>25427</v>
      </c>
      <c r="C430" s="1058" t="s">
        <v>22278</v>
      </c>
      <c r="D430" s="1058" t="s">
        <v>45</v>
      </c>
      <c r="E430" s="1047" t="s">
        <v>11</v>
      </c>
      <c r="F430" s="1048" t="s">
        <v>23992</v>
      </c>
      <c r="G430" s="1047" t="s">
        <v>24924</v>
      </c>
      <c r="H430" s="1063" t="s">
        <v>20058</v>
      </c>
      <c r="I430" s="1063" t="s">
        <v>20058</v>
      </c>
      <c r="J430" s="1054" t="s">
        <v>25438</v>
      </c>
      <c r="K430" s="1147" t="s">
        <v>25439</v>
      </c>
      <c r="L430" s="1054" t="s">
        <v>25440</v>
      </c>
      <c r="M430" s="1054" t="s">
        <v>25441</v>
      </c>
      <c r="N430" s="1060" t="s">
        <v>22500</v>
      </c>
      <c r="O430" s="1060" t="s">
        <v>20045</v>
      </c>
      <c r="P430" s="1060" t="s">
        <v>95</v>
      </c>
      <c r="Q430" s="1052"/>
      <c r="R430" s="1053"/>
      <c r="S430" s="1149"/>
    </row>
    <row r="431">
      <c r="A431" s="1046" t="s">
        <v>4295</v>
      </c>
      <c r="B431" s="1058" t="s">
        <v>25427</v>
      </c>
      <c r="C431" s="1058" t="s">
        <v>22278</v>
      </c>
      <c r="D431" s="1058" t="s">
        <v>45</v>
      </c>
      <c r="E431" s="1047" t="s">
        <v>11</v>
      </c>
      <c r="F431" s="1048" t="s">
        <v>23992</v>
      </c>
      <c r="G431" s="1047" t="s">
        <v>24924</v>
      </c>
      <c r="H431" s="1063" t="s">
        <v>20058</v>
      </c>
      <c r="I431" s="1063" t="s">
        <v>20058</v>
      </c>
      <c r="J431" s="1049" t="s">
        <v>25442</v>
      </c>
      <c r="K431" s="1147" t="s">
        <v>25443</v>
      </c>
      <c r="L431" s="1054" t="s">
        <v>25444</v>
      </c>
      <c r="M431" s="1054" t="s">
        <v>25445</v>
      </c>
      <c r="N431" s="1060" t="s">
        <v>22196</v>
      </c>
      <c r="O431" s="1060" t="s">
        <v>20045</v>
      </c>
      <c r="P431" s="1060" t="s">
        <v>95</v>
      </c>
      <c r="Q431" s="1052"/>
      <c r="R431" s="1053"/>
      <c r="S431" s="1149"/>
    </row>
    <row r="432">
      <c r="A432" s="1046" t="s">
        <v>4300</v>
      </c>
      <c r="B432" s="1058" t="s">
        <v>25427</v>
      </c>
      <c r="C432" s="1058" t="s">
        <v>22278</v>
      </c>
      <c r="D432" s="1058" t="s">
        <v>45</v>
      </c>
      <c r="E432" s="1047" t="s">
        <v>11</v>
      </c>
      <c r="F432" s="1048" t="s">
        <v>23992</v>
      </c>
      <c r="G432" s="1047" t="s">
        <v>24924</v>
      </c>
      <c r="H432" s="1063" t="s">
        <v>20058</v>
      </c>
      <c r="I432" s="1063" t="s">
        <v>20058</v>
      </c>
      <c r="J432" s="1049" t="s">
        <v>25446</v>
      </c>
      <c r="K432" s="1147" t="s">
        <v>25447</v>
      </c>
      <c r="L432" s="1054" t="s">
        <v>25448</v>
      </c>
      <c r="M432" s="1054" t="s">
        <v>25449</v>
      </c>
      <c r="N432" s="1060" t="s">
        <v>22196</v>
      </c>
      <c r="O432" s="1060" t="s">
        <v>20045</v>
      </c>
      <c r="P432" s="1060" t="s">
        <v>95</v>
      </c>
      <c r="Q432" s="1052"/>
      <c r="R432" s="1053"/>
      <c r="S432" s="1149"/>
    </row>
    <row r="433">
      <c r="A433" s="1046" t="s">
        <v>4305</v>
      </c>
      <c r="B433" s="1048" t="s">
        <v>25450</v>
      </c>
      <c r="C433" s="1048" t="s">
        <v>22278</v>
      </c>
      <c r="D433" s="1048" t="s">
        <v>45</v>
      </c>
      <c r="E433" s="1047" t="s">
        <v>11</v>
      </c>
      <c r="F433" s="1048" t="s">
        <v>23992</v>
      </c>
      <c r="G433" s="1047" t="s">
        <v>24924</v>
      </c>
      <c r="H433" s="1063" t="s">
        <v>20058</v>
      </c>
      <c r="I433" s="1063" t="s">
        <v>20058</v>
      </c>
      <c r="J433" s="1049" t="s">
        <v>25451</v>
      </c>
      <c r="K433" s="1147" t="s">
        <v>25452</v>
      </c>
      <c r="L433" s="1049" t="s">
        <v>25453</v>
      </c>
      <c r="M433" s="1049" t="s">
        <v>25454</v>
      </c>
      <c r="N433" s="1060" t="s">
        <v>20101</v>
      </c>
      <c r="O433" s="1060" t="s">
        <v>20054</v>
      </c>
      <c r="P433" s="1060" t="s">
        <v>95</v>
      </c>
      <c r="Q433" s="1052"/>
      <c r="R433" s="1053"/>
      <c r="S433" s="1046" t="s">
        <v>25409</v>
      </c>
    </row>
    <row r="434">
      <c r="A434" s="1046" t="s">
        <v>4309</v>
      </c>
      <c r="B434" s="1095" t="s">
        <v>25455</v>
      </c>
      <c r="C434" s="1058" t="s">
        <v>22278</v>
      </c>
      <c r="D434" s="1058" t="s">
        <v>45</v>
      </c>
      <c r="E434" s="1047" t="s">
        <v>11</v>
      </c>
      <c r="F434" s="1048" t="s">
        <v>23992</v>
      </c>
      <c r="G434" s="1047" t="s">
        <v>24924</v>
      </c>
      <c r="H434" s="1063" t="s">
        <v>20058</v>
      </c>
      <c r="I434" s="1063" t="s">
        <v>20058</v>
      </c>
      <c r="J434" s="1054" t="s">
        <v>25456</v>
      </c>
      <c r="K434" s="1147" t="s">
        <v>25457</v>
      </c>
      <c r="L434" s="1054" t="s">
        <v>25458</v>
      </c>
      <c r="M434" s="1054" t="s">
        <v>25459</v>
      </c>
      <c r="N434" s="1060" t="s">
        <v>20535</v>
      </c>
      <c r="O434" s="1060" t="s">
        <v>398</v>
      </c>
      <c r="P434" s="1060" t="s">
        <v>95</v>
      </c>
      <c r="Q434" s="1052"/>
      <c r="R434" s="1053"/>
      <c r="S434" s="1148" t="s">
        <v>24934</v>
      </c>
    </row>
    <row r="435">
      <c r="A435" s="1046" t="s">
        <v>4313</v>
      </c>
      <c r="B435" s="1048" t="s">
        <v>25455</v>
      </c>
      <c r="C435" s="1058" t="s">
        <v>22278</v>
      </c>
      <c r="D435" s="1058" t="s">
        <v>45</v>
      </c>
      <c r="E435" s="1047" t="s">
        <v>11</v>
      </c>
      <c r="F435" s="1048" t="s">
        <v>23992</v>
      </c>
      <c r="G435" s="1047" t="s">
        <v>24924</v>
      </c>
      <c r="H435" s="1063" t="s">
        <v>20058</v>
      </c>
      <c r="I435" s="1063" t="s">
        <v>20058</v>
      </c>
      <c r="J435" s="1054" t="s">
        <v>25456</v>
      </c>
      <c r="K435" s="1147" t="s">
        <v>25460</v>
      </c>
      <c r="L435" s="1054" t="s">
        <v>25461</v>
      </c>
      <c r="M435" s="1054" t="s">
        <v>25462</v>
      </c>
      <c r="N435" s="1060" t="s">
        <v>20535</v>
      </c>
      <c r="O435" s="1060" t="s">
        <v>398</v>
      </c>
      <c r="P435" s="1060" t="s">
        <v>95</v>
      </c>
      <c r="Q435" s="1052"/>
      <c r="R435" s="1053"/>
      <c r="S435" s="1148" t="s">
        <v>24934</v>
      </c>
    </row>
    <row r="436">
      <c r="A436" s="1046" t="s">
        <v>4318</v>
      </c>
      <c r="B436" s="1048" t="s">
        <v>25455</v>
      </c>
      <c r="C436" s="1058" t="s">
        <v>22278</v>
      </c>
      <c r="D436" s="1058" t="s">
        <v>45</v>
      </c>
      <c r="E436" s="1047" t="s">
        <v>11</v>
      </c>
      <c r="F436" s="1048" t="s">
        <v>23992</v>
      </c>
      <c r="G436" s="1047" t="s">
        <v>24924</v>
      </c>
      <c r="H436" s="1063" t="s">
        <v>20058</v>
      </c>
      <c r="I436" s="1063" t="s">
        <v>20058</v>
      </c>
      <c r="J436" s="1054" t="s">
        <v>25456</v>
      </c>
      <c r="K436" s="1147" t="s">
        <v>25463</v>
      </c>
      <c r="L436" s="1054" t="s">
        <v>25464</v>
      </c>
      <c r="M436" s="1054" t="s">
        <v>25465</v>
      </c>
      <c r="N436" s="1060" t="s">
        <v>22196</v>
      </c>
      <c r="O436" s="1060" t="s">
        <v>20045</v>
      </c>
      <c r="P436" s="1060" t="s">
        <v>95</v>
      </c>
      <c r="Q436" s="1052"/>
      <c r="R436" s="1053"/>
      <c r="S436" s="1149"/>
    </row>
    <row r="437">
      <c r="A437" s="1046" t="s">
        <v>4323</v>
      </c>
      <c r="B437" s="1048" t="s">
        <v>25455</v>
      </c>
      <c r="C437" s="1058" t="s">
        <v>22278</v>
      </c>
      <c r="D437" s="1058" t="s">
        <v>45</v>
      </c>
      <c r="E437" s="1047" t="s">
        <v>11</v>
      </c>
      <c r="F437" s="1048" t="s">
        <v>23992</v>
      </c>
      <c r="G437" s="1047" t="s">
        <v>24924</v>
      </c>
      <c r="H437" s="1063" t="s">
        <v>20058</v>
      </c>
      <c r="I437" s="1063" t="s">
        <v>20058</v>
      </c>
      <c r="J437" s="1054" t="s">
        <v>25456</v>
      </c>
      <c r="K437" s="1147" t="s">
        <v>25466</v>
      </c>
      <c r="L437" s="1054" t="s">
        <v>25467</v>
      </c>
      <c r="M437" s="1054" t="s">
        <v>25468</v>
      </c>
      <c r="N437" s="1060" t="s">
        <v>20535</v>
      </c>
      <c r="O437" s="1060" t="s">
        <v>398</v>
      </c>
      <c r="P437" s="1060" t="s">
        <v>95</v>
      </c>
      <c r="Q437" s="1052"/>
      <c r="R437" s="1053"/>
      <c r="S437" s="1148" t="s">
        <v>24934</v>
      </c>
    </row>
    <row r="438">
      <c r="A438" s="1046" t="s">
        <v>4328</v>
      </c>
      <c r="B438" s="1048" t="s">
        <v>25455</v>
      </c>
      <c r="C438" s="1058" t="s">
        <v>22278</v>
      </c>
      <c r="D438" s="1058" t="s">
        <v>45</v>
      </c>
      <c r="E438" s="1047" t="s">
        <v>11</v>
      </c>
      <c r="F438" s="1048" t="s">
        <v>23992</v>
      </c>
      <c r="G438" s="1047" t="s">
        <v>24924</v>
      </c>
      <c r="H438" s="1063" t="s">
        <v>20058</v>
      </c>
      <c r="I438" s="1063" t="s">
        <v>20058</v>
      </c>
      <c r="J438" s="1054" t="s">
        <v>25456</v>
      </c>
      <c r="K438" s="1147" t="s">
        <v>25469</v>
      </c>
      <c r="L438" s="1054" t="s">
        <v>25470</v>
      </c>
      <c r="M438" s="1054" t="s">
        <v>25471</v>
      </c>
      <c r="N438" s="1060" t="s">
        <v>20535</v>
      </c>
      <c r="O438" s="1060" t="s">
        <v>398</v>
      </c>
      <c r="P438" s="1060" t="s">
        <v>95</v>
      </c>
      <c r="Q438" s="1052"/>
      <c r="R438" s="1053"/>
      <c r="S438" s="1148" t="s">
        <v>24934</v>
      </c>
    </row>
    <row r="439">
      <c r="A439" s="1046" t="s">
        <v>4333</v>
      </c>
      <c r="B439" s="1048" t="s">
        <v>25455</v>
      </c>
      <c r="C439" s="1058" t="s">
        <v>22278</v>
      </c>
      <c r="D439" s="1058" t="s">
        <v>45</v>
      </c>
      <c r="E439" s="1047" t="s">
        <v>11</v>
      </c>
      <c r="F439" s="1048" t="s">
        <v>23992</v>
      </c>
      <c r="G439" s="1047" t="s">
        <v>24924</v>
      </c>
      <c r="H439" s="1063" t="s">
        <v>20058</v>
      </c>
      <c r="I439" s="1063" t="s">
        <v>20058</v>
      </c>
      <c r="J439" s="1054" t="s">
        <v>25456</v>
      </c>
      <c r="K439" s="1147" t="s">
        <v>25472</v>
      </c>
      <c r="L439" s="1054" t="s">
        <v>25473</v>
      </c>
      <c r="M439" s="1049" t="s">
        <v>25474</v>
      </c>
      <c r="N439" s="1060" t="s">
        <v>22196</v>
      </c>
      <c r="O439" s="1060" t="s">
        <v>20045</v>
      </c>
      <c r="P439" s="1060" t="s">
        <v>95</v>
      </c>
      <c r="Q439" s="1052"/>
      <c r="R439" s="1053"/>
      <c r="S439" s="1149"/>
    </row>
    <row r="440">
      <c r="A440" s="1046" t="s">
        <v>4337</v>
      </c>
      <c r="B440" s="1048" t="s">
        <v>25455</v>
      </c>
      <c r="C440" s="1058" t="s">
        <v>22278</v>
      </c>
      <c r="D440" s="1058" t="s">
        <v>45</v>
      </c>
      <c r="E440" s="1047" t="s">
        <v>11</v>
      </c>
      <c r="F440" s="1048" t="s">
        <v>23992</v>
      </c>
      <c r="G440" s="1047" t="s">
        <v>24924</v>
      </c>
      <c r="H440" s="1063" t="s">
        <v>20058</v>
      </c>
      <c r="I440" s="1063" t="s">
        <v>20058</v>
      </c>
      <c r="J440" s="1054" t="s">
        <v>25456</v>
      </c>
      <c r="K440" s="1147" t="s">
        <v>25475</v>
      </c>
      <c r="L440" s="1054" t="s">
        <v>25473</v>
      </c>
      <c r="M440" s="1049" t="s">
        <v>25476</v>
      </c>
      <c r="N440" s="1060" t="s">
        <v>22196</v>
      </c>
      <c r="O440" s="1060" t="s">
        <v>20045</v>
      </c>
      <c r="P440" s="1060" t="s">
        <v>95</v>
      </c>
      <c r="Q440" s="1052"/>
      <c r="R440" s="1053"/>
      <c r="S440" s="1149"/>
    </row>
    <row r="441">
      <c r="A441" s="1046" t="s">
        <v>4341</v>
      </c>
      <c r="B441" s="1048" t="s">
        <v>25455</v>
      </c>
      <c r="C441" s="1058" t="s">
        <v>22278</v>
      </c>
      <c r="D441" s="1058" t="s">
        <v>45</v>
      </c>
      <c r="E441" s="1047" t="s">
        <v>11</v>
      </c>
      <c r="F441" s="1048" t="s">
        <v>23992</v>
      </c>
      <c r="G441" s="1047" t="s">
        <v>24924</v>
      </c>
      <c r="H441" s="1063" t="s">
        <v>20058</v>
      </c>
      <c r="I441" s="1063" t="s">
        <v>20058</v>
      </c>
      <c r="J441" s="1054" t="s">
        <v>25456</v>
      </c>
      <c r="K441" s="1147" t="s">
        <v>25477</v>
      </c>
      <c r="L441" s="1054" t="s">
        <v>25478</v>
      </c>
      <c r="M441" s="1049" t="s">
        <v>25479</v>
      </c>
      <c r="N441" s="1060" t="s">
        <v>22196</v>
      </c>
      <c r="O441" s="1060" t="s">
        <v>20045</v>
      </c>
      <c r="P441" s="1060" t="s">
        <v>95</v>
      </c>
      <c r="Q441" s="1052"/>
      <c r="R441" s="1053"/>
      <c r="S441" s="1149"/>
    </row>
    <row r="442">
      <c r="A442" s="1046" t="s">
        <v>4347</v>
      </c>
      <c r="B442" s="1048" t="s">
        <v>25455</v>
      </c>
      <c r="C442" s="1048" t="s">
        <v>22278</v>
      </c>
      <c r="D442" s="1048" t="s">
        <v>45</v>
      </c>
      <c r="E442" s="1047" t="s">
        <v>11</v>
      </c>
      <c r="F442" s="1048" t="s">
        <v>23992</v>
      </c>
      <c r="G442" s="1047" t="s">
        <v>24924</v>
      </c>
      <c r="H442" s="1063" t="s">
        <v>20058</v>
      </c>
      <c r="I442" s="1063" t="s">
        <v>20058</v>
      </c>
      <c r="J442" s="1069"/>
      <c r="K442" s="1147" t="s">
        <v>25480</v>
      </c>
      <c r="L442" s="1049" t="s">
        <v>25481</v>
      </c>
      <c r="M442" s="1049" t="s">
        <v>25482</v>
      </c>
      <c r="N442" s="1060" t="s">
        <v>22196</v>
      </c>
      <c r="O442" s="1060" t="s">
        <v>20045</v>
      </c>
      <c r="P442" s="1060" t="s">
        <v>95</v>
      </c>
      <c r="Q442" s="1052"/>
      <c r="R442" s="1053"/>
      <c r="S442" s="1149"/>
    </row>
    <row r="443">
      <c r="A443" s="1046" t="s">
        <v>4352</v>
      </c>
      <c r="B443" s="1048" t="s">
        <v>25455</v>
      </c>
      <c r="C443" s="1058" t="s">
        <v>22278</v>
      </c>
      <c r="D443" s="1058" t="s">
        <v>45</v>
      </c>
      <c r="E443" s="1047" t="s">
        <v>11</v>
      </c>
      <c r="F443" s="1048" t="s">
        <v>23992</v>
      </c>
      <c r="G443" s="1047" t="s">
        <v>24924</v>
      </c>
      <c r="H443" s="1063" t="s">
        <v>20058</v>
      </c>
      <c r="I443" s="1063" t="s">
        <v>20058</v>
      </c>
      <c r="J443" s="1054" t="s">
        <v>25456</v>
      </c>
      <c r="K443" s="1147" t="s">
        <v>25483</v>
      </c>
      <c r="L443" s="1054" t="s">
        <v>25484</v>
      </c>
      <c r="M443" s="1054" t="s">
        <v>25485</v>
      </c>
      <c r="N443" s="1060" t="s">
        <v>22196</v>
      </c>
      <c r="O443" s="1060" t="s">
        <v>20045</v>
      </c>
      <c r="P443" s="1060" t="s">
        <v>95</v>
      </c>
      <c r="Q443" s="1052"/>
      <c r="R443" s="1053"/>
      <c r="S443" s="1149"/>
    </row>
    <row r="444">
      <c r="A444" s="1046" t="s">
        <v>4357</v>
      </c>
      <c r="B444" s="1048" t="s">
        <v>25455</v>
      </c>
      <c r="C444" s="1058" t="s">
        <v>22278</v>
      </c>
      <c r="D444" s="1058" t="s">
        <v>45</v>
      </c>
      <c r="E444" s="1047" t="s">
        <v>11</v>
      </c>
      <c r="F444" s="1048" t="s">
        <v>23992</v>
      </c>
      <c r="G444" s="1047" t="s">
        <v>24924</v>
      </c>
      <c r="H444" s="1063" t="s">
        <v>20058</v>
      </c>
      <c r="I444" s="1063" t="s">
        <v>20058</v>
      </c>
      <c r="J444" s="1054" t="s">
        <v>25456</v>
      </c>
      <c r="K444" s="1147" t="s">
        <v>25486</v>
      </c>
      <c r="L444" s="1054" t="s">
        <v>25487</v>
      </c>
      <c r="M444" s="1054" t="s">
        <v>25488</v>
      </c>
      <c r="N444" s="1060" t="s">
        <v>22196</v>
      </c>
      <c r="O444" s="1060" t="s">
        <v>20045</v>
      </c>
      <c r="P444" s="1060" t="s">
        <v>95</v>
      </c>
      <c r="Q444" s="1052"/>
      <c r="R444" s="1053"/>
      <c r="S444" s="1149"/>
    </row>
    <row r="445">
      <c r="A445" s="1046" t="s">
        <v>4360</v>
      </c>
      <c r="B445" s="1048" t="s">
        <v>25455</v>
      </c>
      <c r="C445" s="1048" t="s">
        <v>22278</v>
      </c>
      <c r="D445" s="1048" t="s">
        <v>45</v>
      </c>
      <c r="E445" s="1047" t="s">
        <v>11</v>
      </c>
      <c r="F445" s="1048" t="s">
        <v>23992</v>
      </c>
      <c r="G445" s="1047" t="s">
        <v>24924</v>
      </c>
      <c r="H445" s="1063" t="s">
        <v>20058</v>
      </c>
      <c r="I445" s="1063" t="s">
        <v>20058</v>
      </c>
      <c r="J445" s="1049" t="s">
        <v>25456</v>
      </c>
      <c r="K445" s="1147" t="s">
        <v>25489</v>
      </c>
      <c r="L445" s="1049" t="s">
        <v>25490</v>
      </c>
      <c r="M445" s="1049" t="s">
        <v>25491</v>
      </c>
      <c r="N445" s="1060" t="s">
        <v>22196</v>
      </c>
      <c r="O445" s="1060" t="s">
        <v>20045</v>
      </c>
      <c r="P445" s="1060" t="s">
        <v>95</v>
      </c>
      <c r="Q445" s="1052"/>
      <c r="R445" s="1053"/>
      <c r="S445" s="1149"/>
    </row>
    <row r="446">
      <c r="A446" s="1046" t="s">
        <v>4365</v>
      </c>
      <c r="B446" s="1048" t="s">
        <v>25455</v>
      </c>
      <c r="C446" s="1058" t="s">
        <v>22278</v>
      </c>
      <c r="D446" s="1058" t="s">
        <v>45</v>
      </c>
      <c r="E446" s="1047" t="s">
        <v>11</v>
      </c>
      <c r="F446" s="1048" t="s">
        <v>23992</v>
      </c>
      <c r="G446" s="1047" t="s">
        <v>24924</v>
      </c>
      <c r="H446" s="1063" t="s">
        <v>20058</v>
      </c>
      <c r="I446" s="1063" t="s">
        <v>20058</v>
      </c>
      <c r="J446" s="1054" t="s">
        <v>25456</v>
      </c>
      <c r="K446" s="1147" t="s">
        <v>25492</v>
      </c>
      <c r="L446" s="1054" t="s">
        <v>25493</v>
      </c>
      <c r="M446" s="1054" t="s">
        <v>25494</v>
      </c>
      <c r="N446" s="1060" t="s">
        <v>22500</v>
      </c>
      <c r="O446" s="1060" t="s">
        <v>20045</v>
      </c>
      <c r="P446" s="1060" t="s">
        <v>95</v>
      </c>
      <c r="Q446" s="1052"/>
      <c r="R446" s="1053"/>
      <c r="S446" s="1149"/>
    </row>
    <row r="447">
      <c r="A447" s="1046" t="s">
        <v>4369</v>
      </c>
      <c r="B447" s="1048" t="s">
        <v>25455</v>
      </c>
      <c r="C447" s="1058" t="s">
        <v>22278</v>
      </c>
      <c r="D447" s="1058" t="s">
        <v>45</v>
      </c>
      <c r="E447" s="1047" t="s">
        <v>11</v>
      </c>
      <c r="F447" s="1048" t="s">
        <v>23992</v>
      </c>
      <c r="G447" s="1047" t="s">
        <v>24924</v>
      </c>
      <c r="H447" s="1063" t="s">
        <v>20058</v>
      </c>
      <c r="I447" s="1063" t="s">
        <v>20058</v>
      </c>
      <c r="J447" s="1054" t="s">
        <v>25456</v>
      </c>
      <c r="K447" s="1147" t="s">
        <v>25495</v>
      </c>
      <c r="L447" s="1054" t="s">
        <v>25496</v>
      </c>
      <c r="M447" s="1054" t="s">
        <v>25497</v>
      </c>
      <c r="N447" s="1060" t="s">
        <v>22196</v>
      </c>
      <c r="O447" s="1060" t="s">
        <v>20045</v>
      </c>
      <c r="P447" s="1060" t="s">
        <v>95</v>
      </c>
      <c r="Q447" s="1052"/>
      <c r="R447" s="1053"/>
      <c r="S447" s="1149"/>
    </row>
    <row r="448">
      <c r="A448" s="1046" t="s">
        <v>4374</v>
      </c>
      <c r="B448" s="1047" t="s">
        <v>25498</v>
      </c>
      <c r="C448" s="1048" t="s">
        <v>22278</v>
      </c>
      <c r="D448" s="1048" t="s">
        <v>45</v>
      </c>
      <c r="E448" s="1047" t="s">
        <v>11</v>
      </c>
      <c r="F448" s="1048" t="s">
        <v>23992</v>
      </c>
      <c r="G448" s="1047" t="s">
        <v>24924</v>
      </c>
      <c r="H448" s="1063" t="s">
        <v>20058</v>
      </c>
      <c r="I448" s="1063" t="s">
        <v>20058</v>
      </c>
      <c r="J448" s="1049" t="s">
        <v>25499</v>
      </c>
      <c r="K448" s="1147" t="s">
        <v>25500</v>
      </c>
      <c r="L448" s="1049" t="s">
        <v>25501</v>
      </c>
      <c r="M448" s="1049" t="s">
        <v>25502</v>
      </c>
      <c r="N448" s="1060" t="s">
        <v>20535</v>
      </c>
      <c r="O448" s="1060" t="s">
        <v>398</v>
      </c>
      <c r="P448" s="1060" t="s">
        <v>95</v>
      </c>
      <c r="Q448" s="1052"/>
      <c r="R448" s="1053"/>
      <c r="S448" s="1046" t="s">
        <v>24934</v>
      </c>
    </row>
    <row r="449">
      <c r="A449" s="1046" t="s">
        <v>4378</v>
      </c>
      <c r="B449" s="1047" t="s">
        <v>25498</v>
      </c>
      <c r="C449" s="1048" t="s">
        <v>22278</v>
      </c>
      <c r="D449" s="1048" t="s">
        <v>45</v>
      </c>
      <c r="E449" s="1047" t="s">
        <v>11</v>
      </c>
      <c r="F449" s="1048" t="s">
        <v>23992</v>
      </c>
      <c r="G449" s="1047" t="s">
        <v>24924</v>
      </c>
      <c r="H449" s="1063" t="s">
        <v>20058</v>
      </c>
      <c r="I449" s="1063" t="s">
        <v>20058</v>
      </c>
      <c r="J449" s="1054" t="s">
        <v>25503</v>
      </c>
      <c r="K449" s="1147" t="s">
        <v>25504</v>
      </c>
      <c r="L449" s="1049" t="s">
        <v>25364</v>
      </c>
      <c r="M449" s="1049" t="s">
        <v>25505</v>
      </c>
      <c r="N449" s="1060" t="s">
        <v>20535</v>
      </c>
      <c r="O449" s="1060" t="s">
        <v>398</v>
      </c>
      <c r="P449" s="1060" t="s">
        <v>95</v>
      </c>
      <c r="Q449" s="1052"/>
      <c r="R449" s="1053"/>
      <c r="S449" s="1046" t="s">
        <v>24934</v>
      </c>
    </row>
    <row r="450">
      <c r="A450" s="1046" t="s">
        <v>4383</v>
      </c>
      <c r="B450" s="1047" t="s">
        <v>25498</v>
      </c>
      <c r="C450" s="1048" t="s">
        <v>22278</v>
      </c>
      <c r="D450" s="1048" t="s">
        <v>45</v>
      </c>
      <c r="E450" s="1047" t="s">
        <v>11</v>
      </c>
      <c r="F450" s="1048" t="s">
        <v>23992</v>
      </c>
      <c r="G450" s="1047" t="s">
        <v>24924</v>
      </c>
      <c r="H450" s="1063" t="s">
        <v>20058</v>
      </c>
      <c r="I450" s="1063" t="s">
        <v>20058</v>
      </c>
      <c r="J450" s="1049" t="s">
        <v>25506</v>
      </c>
      <c r="K450" s="1151" t="s">
        <v>25507</v>
      </c>
      <c r="L450" s="1054" t="s">
        <v>25508</v>
      </c>
      <c r="M450" s="1054" t="s">
        <v>25509</v>
      </c>
      <c r="N450" s="1060" t="s">
        <v>22196</v>
      </c>
      <c r="O450" s="1060" t="s">
        <v>20045</v>
      </c>
      <c r="P450" s="1060" t="s">
        <v>95</v>
      </c>
      <c r="Q450" s="1052"/>
      <c r="R450" s="1053"/>
      <c r="S450" s="1149"/>
    </row>
    <row r="451">
      <c r="A451" s="1046" t="s">
        <v>4388</v>
      </c>
      <c r="B451" s="1047" t="s">
        <v>25498</v>
      </c>
      <c r="C451" s="1048" t="s">
        <v>22278</v>
      </c>
      <c r="D451" s="1048" t="s">
        <v>45</v>
      </c>
      <c r="E451" s="1047" t="s">
        <v>11</v>
      </c>
      <c r="F451" s="1048" t="s">
        <v>23992</v>
      </c>
      <c r="G451" s="1047" t="s">
        <v>24924</v>
      </c>
      <c r="H451" s="1063" t="s">
        <v>20058</v>
      </c>
      <c r="I451" s="1063" t="s">
        <v>20058</v>
      </c>
      <c r="J451" s="1049" t="s">
        <v>25506</v>
      </c>
      <c r="K451" s="1147" t="s">
        <v>25510</v>
      </c>
      <c r="L451" s="1049" t="s">
        <v>25511</v>
      </c>
      <c r="M451" s="1049" t="s">
        <v>25512</v>
      </c>
      <c r="N451" s="1060" t="s">
        <v>22196</v>
      </c>
      <c r="O451" s="1060" t="s">
        <v>20045</v>
      </c>
      <c r="P451" s="1060" t="s">
        <v>95</v>
      </c>
      <c r="Q451" s="1052"/>
      <c r="R451" s="1053"/>
      <c r="S451" s="1149"/>
    </row>
    <row r="452">
      <c r="A452" s="1046" t="s">
        <v>4393</v>
      </c>
      <c r="B452" s="1047" t="s">
        <v>25498</v>
      </c>
      <c r="C452" s="1048" t="s">
        <v>22278</v>
      </c>
      <c r="D452" s="1047" t="s">
        <v>45</v>
      </c>
      <c r="E452" s="1047" t="s">
        <v>11</v>
      </c>
      <c r="F452" s="1048" t="s">
        <v>23992</v>
      </c>
      <c r="G452" s="1047" t="s">
        <v>24924</v>
      </c>
      <c r="H452" s="1063" t="s">
        <v>20058</v>
      </c>
      <c r="I452" s="1063" t="s">
        <v>20058</v>
      </c>
      <c r="J452" s="1049" t="s">
        <v>25513</v>
      </c>
      <c r="K452" s="1151" t="s">
        <v>25514</v>
      </c>
      <c r="L452" s="1049" t="s">
        <v>25515</v>
      </c>
      <c r="M452" s="1049" t="s">
        <v>25516</v>
      </c>
      <c r="N452" s="1060" t="s">
        <v>22500</v>
      </c>
      <c r="O452" s="1060" t="s">
        <v>20045</v>
      </c>
      <c r="P452" s="1060" t="s">
        <v>95</v>
      </c>
      <c r="Q452" s="1052"/>
      <c r="R452" s="1053"/>
      <c r="S452" s="1149"/>
    </row>
    <row r="453">
      <c r="A453" s="1046" t="s">
        <v>4396</v>
      </c>
      <c r="B453" s="1047" t="s">
        <v>25498</v>
      </c>
      <c r="C453" s="1048" t="s">
        <v>22278</v>
      </c>
      <c r="D453" s="1048" t="s">
        <v>45</v>
      </c>
      <c r="E453" s="1047" t="s">
        <v>11</v>
      </c>
      <c r="F453" s="1048" t="s">
        <v>23992</v>
      </c>
      <c r="G453" s="1047" t="s">
        <v>24924</v>
      </c>
      <c r="H453" s="1063" t="s">
        <v>20058</v>
      </c>
      <c r="I453" s="1063" t="s">
        <v>20058</v>
      </c>
      <c r="J453" s="1049" t="s">
        <v>25499</v>
      </c>
      <c r="K453" s="1147" t="s">
        <v>25517</v>
      </c>
      <c r="L453" s="1049" t="s">
        <v>25518</v>
      </c>
      <c r="M453" s="1049" t="s">
        <v>25519</v>
      </c>
      <c r="N453" s="1060" t="s">
        <v>22500</v>
      </c>
      <c r="O453" s="1060" t="s">
        <v>20045</v>
      </c>
      <c r="P453" s="1060" t="s">
        <v>95</v>
      </c>
      <c r="Q453" s="1052"/>
      <c r="R453" s="1053"/>
      <c r="S453" s="1149"/>
    </row>
    <row r="454">
      <c r="A454" s="1046" t="s">
        <v>4401</v>
      </c>
      <c r="B454" s="1047" t="s">
        <v>25498</v>
      </c>
      <c r="C454" s="1048" t="s">
        <v>22278</v>
      </c>
      <c r="D454" s="1048" t="s">
        <v>45</v>
      </c>
      <c r="E454" s="1047" t="s">
        <v>11</v>
      </c>
      <c r="F454" s="1048" t="s">
        <v>23992</v>
      </c>
      <c r="G454" s="1047" t="s">
        <v>24924</v>
      </c>
      <c r="H454" s="1063" t="s">
        <v>20058</v>
      </c>
      <c r="I454" s="1063" t="s">
        <v>20058</v>
      </c>
      <c r="J454" s="1049" t="s">
        <v>25520</v>
      </c>
      <c r="K454" s="1147" t="s">
        <v>25521</v>
      </c>
      <c r="L454" s="1049" t="s">
        <v>25522</v>
      </c>
      <c r="M454" s="1049" t="s">
        <v>25523</v>
      </c>
      <c r="N454" s="1060" t="s">
        <v>20535</v>
      </c>
      <c r="O454" s="1060" t="s">
        <v>398</v>
      </c>
      <c r="P454" s="1060" t="s">
        <v>95</v>
      </c>
      <c r="Q454" s="1052"/>
      <c r="R454" s="1053"/>
      <c r="S454" s="1046" t="s">
        <v>24934</v>
      </c>
    </row>
    <row r="455">
      <c r="A455" s="1046" t="s">
        <v>4406</v>
      </c>
      <c r="B455" s="1047" t="s">
        <v>25498</v>
      </c>
      <c r="C455" s="1048" t="s">
        <v>22278</v>
      </c>
      <c r="D455" s="1048" t="s">
        <v>45</v>
      </c>
      <c r="E455" s="1047" t="s">
        <v>11</v>
      </c>
      <c r="F455" s="1048" t="s">
        <v>23992</v>
      </c>
      <c r="G455" s="1047" t="s">
        <v>24924</v>
      </c>
      <c r="H455" s="1063" t="s">
        <v>20058</v>
      </c>
      <c r="I455" s="1063" t="s">
        <v>20058</v>
      </c>
      <c r="J455" s="1049" t="s">
        <v>25520</v>
      </c>
      <c r="K455" s="1147" t="s">
        <v>25524</v>
      </c>
      <c r="L455" s="1049" t="s">
        <v>25525</v>
      </c>
      <c r="M455" s="1049" t="s">
        <v>25526</v>
      </c>
      <c r="N455" s="1060" t="s">
        <v>20535</v>
      </c>
      <c r="O455" s="1060" t="s">
        <v>398</v>
      </c>
      <c r="P455" s="1060" t="s">
        <v>95</v>
      </c>
      <c r="Q455" s="1052"/>
      <c r="R455" s="1053"/>
      <c r="S455" s="1046" t="s">
        <v>24934</v>
      </c>
    </row>
    <row r="456">
      <c r="A456" s="1046" t="s">
        <v>4411</v>
      </c>
      <c r="B456" s="1047" t="s">
        <v>25498</v>
      </c>
      <c r="C456" s="1048" t="s">
        <v>22278</v>
      </c>
      <c r="D456" s="1048" t="s">
        <v>45</v>
      </c>
      <c r="E456" s="1047" t="s">
        <v>11</v>
      </c>
      <c r="F456" s="1048" t="s">
        <v>23992</v>
      </c>
      <c r="G456" s="1047" t="s">
        <v>24924</v>
      </c>
      <c r="H456" s="1063" t="s">
        <v>20058</v>
      </c>
      <c r="I456" s="1063" t="s">
        <v>20058</v>
      </c>
      <c r="J456" s="1049" t="s">
        <v>25520</v>
      </c>
      <c r="K456" s="1147" t="s">
        <v>25527</v>
      </c>
      <c r="L456" s="1049" t="s">
        <v>25528</v>
      </c>
      <c r="M456" s="1049" t="s">
        <v>25529</v>
      </c>
      <c r="N456" s="1060" t="s">
        <v>25045</v>
      </c>
      <c r="O456" s="1060" t="s">
        <v>398</v>
      </c>
      <c r="P456" s="1060" t="s">
        <v>95</v>
      </c>
      <c r="Q456" s="1152"/>
      <c r="R456" s="1053"/>
      <c r="S456" s="1149"/>
    </row>
    <row r="457">
      <c r="A457" s="1046" t="s">
        <v>4416</v>
      </c>
      <c r="B457" s="1047" t="s">
        <v>25530</v>
      </c>
      <c r="C457" s="1048" t="s">
        <v>20881</v>
      </c>
      <c r="D457" s="1047" t="s">
        <v>45</v>
      </c>
      <c r="E457" s="1047" t="s">
        <v>11</v>
      </c>
      <c r="F457" s="1048" t="s">
        <v>23992</v>
      </c>
      <c r="G457" s="1047" t="s">
        <v>24924</v>
      </c>
      <c r="H457" s="1063" t="s">
        <v>20058</v>
      </c>
      <c r="I457" s="1063" t="s">
        <v>20058</v>
      </c>
      <c r="J457" s="1049" t="s">
        <v>25531</v>
      </c>
      <c r="K457" s="1147" t="s">
        <v>25532</v>
      </c>
      <c r="L457" s="1049" t="s">
        <v>25533</v>
      </c>
      <c r="M457" s="1049" t="s">
        <v>25534</v>
      </c>
      <c r="N457" s="1060" t="s">
        <v>22500</v>
      </c>
      <c r="O457" s="1060" t="s">
        <v>20045</v>
      </c>
      <c r="P457" s="1060" t="s">
        <v>95</v>
      </c>
      <c r="Q457" s="1052"/>
      <c r="R457" s="1053"/>
      <c r="S457" s="1149"/>
    </row>
    <row r="458">
      <c r="A458" s="1046" t="s">
        <v>4420</v>
      </c>
      <c r="B458" s="1047" t="s">
        <v>25530</v>
      </c>
      <c r="C458" s="1048" t="s">
        <v>20881</v>
      </c>
      <c r="D458" s="1047" t="s">
        <v>45</v>
      </c>
      <c r="E458" s="1047" t="s">
        <v>11</v>
      </c>
      <c r="F458" s="1048" t="s">
        <v>23992</v>
      </c>
      <c r="G458" s="1047" t="s">
        <v>24924</v>
      </c>
      <c r="H458" s="1063" t="s">
        <v>20058</v>
      </c>
      <c r="I458" s="1063" t="s">
        <v>20058</v>
      </c>
      <c r="J458" s="1049" t="s">
        <v>25531</v>
      </c>
      <c r="K458" s="1147" t="s">
        <v>25535</v>
      </c>
      <c r="L458" s="1049" t="s">
        <v>25533</v>
      </c>
      <c r="M458" s="1049" t="s">
        <v>25534</v>
      </c>
      <c r="N458" s="1060" t="s">
        <v>22500</v>
      </c>
      <c r="O458" s="1060" t="s">
        <v>20045</v>
      </c>
      <c r="P458" s="1060" t="s">
        <v>95</v>
      </c>
      <c r="Q458" s="1052"/>
      <c r="R458" s="1053"/>
      <c r="S458" s="1149"/>
    </row>
    <row r="459">
      <c r="A459" s="1046" t="s">
        <v>4425</v>
      </c>
      <c r="B459" s="1047" t="s">
        <v>25530</v>
      </c>
      <c r="C459" s="1048" t="s">
        <v>20881</v>
      </c>
      <c r="D459" s="1047" t="s">
        <v>45</v>
      </c>
      <c r="E459" s="1047" t="s">
        <v>11</v>
      </c>
      <c r="F459" s="1048" t="s">
        <v>23992</v>
      </c>
      <c r="G459" s="1047" t="s">
        <v>24924</v>
      </c>
      <c r="H459" s="1063" t="s">
        <v>20058</v>
      </c>
      <c r="I459" s="1063" t="s">
        <v>20058</v>
      </c>
      <c r="J459" s="1049" t="s">
        <v>25531</v>
      </c>
      <c r="K459" s="1147" t="s">
        <v>25536</v>
      </c>
      <c r="L459" s="1049" t="s">
        <v>25537</v>
      </c>
      <c r="M459" s="1049" t="s">
        <v>25538</v>
      </c>
      <c r="N459" s="1060" t="s">
        <v>22500</v>
      </c>
      <c r="O459" s="1060" t="s">
        <v>20045</v>
      </c>
      <c r="P459" s="1060" t="s">
        <v>95</v>
      </c>
      <c r="Q459" s="1052"/>
      <c r="R459" s="1053"/>
      <c r="S459" s="1149"/>
    </row>
    <row r="460">
      <c r="A460" s="1046" t="s">
        <v>4430</v>
      </c>
      <c r="B460" s="1047" t="s">
        <v>25539</v>
      </c>
      <c r="C460" s="1047" t="s">
        <v>25540</v>
      </c>
      <c r="D460" s="1058" t="s">
        <v>45</v>
      </c>
      <c r="E460" s="1047" t="s">
        <v>11</v>
      </c>
      <c r="F460" s="1048" t="s">
        <v>23992</v>
      </c>
      <c r="G460" s="1047" t="s">
        <v>24924</v>
      </c>
      <c r="H460" s="1063" t="s">
        <v>20058</v>
      </c>
      <c r="I460" s="1063" t="s">
        <v>20058</v>
      </c>
      <c r="J460" s="1049" t="s">
        <v>25541</v>
      </c>
      <c r="K460" s="1147" t="s">
        <v>25542</v>
      </c>
      <c r="L460" s="1049" t="s">
        <v>25543</v>
      </c>
      <c r="M460" s="1049" t="s">
        <v>25544</v>
      </c>
      <c r="N460" s="1060" t="s">
        <v>22500</v>
      </c>
      <c r="O460" s="1060" t="s">
        <v>20045</v>
      </c>
      <c r="P460" s="1060" t="s">
        <v>95</v>
      </c>
      <c r="Q460" s="1052"/>
      <c r="R460" s="1053"/>
      <c r="S460" s="1149"/>
    </row>
    <row r="461">
      <c r="A461" s="1046" t="s">
        <v>4434</v>
      </c>
      <c r="B461" s="1047" t="s">
        <v>25539</v>
      </c>
      <c r="C461" s="1047" t="s">
        <v>25540</v>
      </c>
      <c r="D461" s="1058" t="s">
        <v>45</v>
      </c>
      <c r="E461" s="1047" t="s">
        <v>11</v>
      </c>
      <c r="F461" s="1048" t="s">
        <v>23992</v>
      </c>
      <c r="G461" s="1047" t="s">
        <v>24924</v>
      </c>
      <c r="H461" s="1063" t="s">
        <v>20058</v>
      </c>
      <c r="I461" s="1063" t="s">
        <v>20058</v>
      </c>
      <c r="J461" s="1049" t="s">
        <v>25545</v>
      </c>
      <c r="K461" s="1147" t="s">
        <v>25546</v>
      </c>
      <c r="L461" s="1049" t="s">
        <v>25543</v>
      </c>
      <c r="M461" s="1049" t="s">
        <v>25547</v>
      </c>
      <c r="N461" s="1060" t="s">
        <v>22500</v>
      </c>
      <c r="O461" s="1060" t="s">
        <v>20045</v>
      </c>
      <c r="P461" s="1060" t="s">
        <v>95</v>
      </c>
      <c r="Q461" s="1052"/>
      <c r="R461" s="1053"/>
      <c r="S461" s="1149"/>
    </row>
    <row r="462">
      <c r="A462" s="1046" t="s">
        <v>4436</v>
      </c>
      <c r="B462" s="1047" t="s">
        <v>25539</v>
      </c>
      <c r="C462" s="1047" t="s">
        <v>25540</v>
      </c>
      <c r="D462" s="1058" t="s">
        <v>45</v>
      </c>
      <c r="E462" s="1047" t="s">
        <v>11</v>
      </c>
      <c r="F462" s="1048" t="s">
        <v>23992</v>
      </c>
      <c r="G462" s="1047" t="s">
        <v>24924</v>
      </c>
      <c r="H462" s="1063" t="s">
        <v>20058</v>
      </c>
      <c r="I462" s="1063" t="s">
        <v>20058</v>
      </c>
      <c r="J462" s="1049" t="s">
        <v>25548</v>
      </c>
      <c r="K462" s="1147" t="s">
        <v>25549</v>
      </c>
      <c r="L462" s="1049" t="s">
        <v>25543</v>
      </c>
      <c r="M462" s="1049" t="s">
        <v>25550</v>
      </c>
      <c r="N462" s="1060" t="s">
        <v>22500</v>
      </c>
      <c r="O462" s="1060" t="s">
        <v>20045</v>
      </c>
      <c r="P462" s="1060" t="s">
        <v>95</v>
      </c>
      <c r="Q462" s="1052"/>
      <c r="R462" s="1053"/>
      <c r="S462" s="1149"/>
    </row>
    <row r="463">
      <c r="A463" s="1046" t="s">
        <v>4441</v>
      </c>
      <c r="B463" s="1047" t="s">
        <v>25539</v>
      </c>
      <c r="C463" s="1047" t="s">
        <v>25540</v>
      </c>
      <c r="D463" s="1058" t="s">
        <v>45</v>
      </c>
      <c r="E463" s="1047" t="s">
        <v>11</v>
      </c>
      <c r="F463" s="1048" t="s">
        <v>23992</v>
      </c>
      <c r="G463" s="1047" t="s">
        <v>24924</v>
      </c>
      <c r="H463" s="1063" t="s">
        <v>20058</v>
      </c>
      <c r="I463" s="1063" t="s">
        <v>20058</v>
      </c>
      <c r="J463" s="1049" t="s">
        <v>25551</v>
      </c>
      <c r="K463" s="1147" t="s">
        <v>25552</v>
      </c>
      <c r="L463" s="1049" t="s">
        <v>25553</v>
      </c>
      <c r="M463" s="1049" t="s">
        <v>25554</v>
      </c>
      <c r="N463" s="1060" t="s">
        <v>22500</v>
      </c>
      <c r="O463" s="1060" t="s">
        <v>20045</v>
      </c>
      <c r="P463" s="1060" t="s">
        <v>95</v>
      </c>
      <c r="Q463" s="1052"/>
      <c r="R463" s="1053"/>
      <c r="S463" s="1149"/>
    </row>
    <row r="464">
      <c r="A464" s="1046" t="s">
        <v>4446</v>
      </c>
      <c r="B464" s="1047" t="s">
        <v>25539</v>
      </c>
      <c r="C464" s="1047" t="s">
        <v>25540</v>
      </c>
      <c r="D464" s="1058" t="s">
        <v>45</v>
      </c>
      <c r="E464" s="1047" t="s">
        <v>11</v>
      </c>
      <c r="F464" s="1048" t="s">
        <v>23992</v>
      </c>
      <c r="G464" s="1047" t="s">
        <v>24924</v>
      </c>
      <c r="H464" s="1063" t="s">
        <v>20058</v>
      </c>
      <c r="I464" s="1063" t="s">
        <v>20058</v>
      </c>
      <c r="J464" s="1049" t="s">
        <v>25555</v>
      </c>
      <c r="K464" s="1147" t="s">
        <v>25556</v>
      </c>
      <c r="L464" s="1049" t="s">
        <v>25553</v>
      </c>
      <c r="M464" s="1049" t="s">
        <v>25557</v>
      </c>
      <c r="N464" s="1060" t="s">
        <v>22500</v>
      </c>
      <c r="O464" s="1060" t="s">
        <v>20045</v>
      </c>
      <c r="P464" s="1060" t="s">
        <v>95</v>
      </c>
      <c r="Q464" s="1052"/>
      <c r="R464" s="1053"/>
      <c r="S464" s="1149"/>
    </row>
    <row r="465">
      <c r="A465" s="1046" t="s">
        <v>4452</v>
      </c>
      <c r="B465" s="1047" t="s">
        <v>25539</v>
      </c>
      <c r="C465" s="1047" t="s">
        <v>25540</v>
      </c>
      <c r="D465" s="1058" t="s">
        <v>45</v>
      </c>
      <c r="E465" s="1047" t="s">
        <v>11</v>
      </c>
      <c r="F465" s="1048" t="s">
        <v>23992</v>
      </c>
      <c r="G465" s="1047" t="s">
        <v>24924</v>
      </c>
      <c r="H465" s="1063" t="s">
        <v>20058</v>
      </c>
      <c r="I465" s="1063" t="s">
        <v>20058</v>
      </c>
      <c r="J465" s="1049" t="s">
        <v>25558</v>
      </c>
      <c r="K465" s="1147" t="s">
        <v>25559</v>
      </c>
      <c r="L465" s="1049" t="s">
        <v>25553</v>
      </c>
      <c r="M465" s="1049" t="s">
        <v>25560</v>
      </c>
      <c r="N465" s="1060" t="s">
        <v>22500</v>
      </c>
      <c r="O465" s="1060" t="s">
        <v>20045</v>
      </c>
      <c r="P465" s="1060" t="s">
        <v>95</v>
      </c>
      <c r="Q465" s="1052"/>
      <c r="R465" s="1053"/>
      <c r="S465" s="1149"/>
    </row>
    <row r="466">
      <c r="A466" s="1046" t="s">
        <v>4455</v>
      </c>
      <c r="B466" s="1047" t="s">
        <v>25539</v>
      </c>
      <c r="C466" s="1047" t="s">
        <v>25540</v>
      </c>
      <c r="D466" s="1058" t="s">
        <v>45</v>
      </c>
      <c r="E466" s="1047" t="s">
        <v>11</v>
      </c>
      <c r="F466" s="1048" t="s">
        <v>23992</v>
      </c>
      <c r="G466" s="1047" t="s">
        <v>24924</v>
      </c>
      <c r="H466" s="1063" t="s">
        <v>20058</v>
      </c>
      <c r="I466" s="1063" t="s">
        <v>20058</v>
      </c>
      <c r="J466" s="1049" t="s">
        <v>25561</v>
      </c>
      <c r="K466" s="1147" t="s">
        <v>25562</v>
      </c>
      <c r="L466" s="1049" t="s">
        <v>25563</v>
      </c>
      <c r="M466" s="1049" t="s">
        <v>25564</v>
      </c>
      <c r="N466" s="1060" t="s">
        <v>20117</v>
      </c>
      <c r="O466" s="1060" t="s">
        <v>20045</v>
      </c>
      <c r="P466" s="1060" t="s">
        <v>95</v>
      </c>
      <c r="Q466" s="1052"/>
      <c r="R466" s="1053"/>
      <c r="S466" s="1149"/>
    </row>
    <row r="467">
      <c r="A467" s="1046" t="s">
        <v>4461</v>
      </c>
      <c r="B467" s="1047" t="s">
        <v>25539</v>
      </c>
      <c r="C467" s="1047" t="s">
        <v>25540</v>
      </c>
      <c r="D467" s="1058" t="s">
        <v>45</v>
      </c>
      <c r="E467" s="1047" t="s">
        <v>11</v>
      </c>
      <c r="F467" s="1048" t="s">
        <v>23992</v>
      </c>
      <c r="G467" s="1047" t="s">
        <v>24924</v>
      </c>
      <c r="H467" s="1063" t="s">
        <v>20058</v>
      </c>
      <c r="I467" s="1063" t="s">
        <v>20058</v>
      </c>
      <c r="J467" s="1049" t="s">
        <v>25565</v>
      </c>
      <c r="K467" s="1147" t="s">
        <v>25566</v>
      </c>
      <c r="L467" s="1049" t="s">
        <v>25563</v>
      </c>
      <c r="M467" s="1049" t="s">
        <v>25567</v>
      </c>
      <c r="N467" s="1060" t="s">
        <v>20117</v>
      </c>
      <c r="O467" s="1060" t="s">
        <v>20045</v>
      </c>
      <c r="P467" s="1060" t="s">
        <v>95</v>
      </c>
      <c r="Q467" s="1052"/>
      <c r="R467" s="1053"/>
      <c r="S467" s="1149"/>
    </row>
    <row r="468">
      <c r="A468" s="1046" t="s">
        <v>4466</v>
      </c>
      <c r="B468" s="1047" t="s">
        <v>25539</v>
      </c>
      <c r="C468" s="1047" t="s">
        <v>25540</v>
      </c>
      <c r="D468" s="1058" t="s">
        <v>45</v>
      </c>
      <c r="E468" s="1047" t="s">
        <v>11</v>
      </c>
      <c r="F468" s="1048" t="s">
        <v>23992</v>
      </c>
      <c r="G468" s="1047" t="s">
        <v>24924</v>
      </c>
      <c r="H468" s="1063" t="s">
        <v>20058</v>
      </c>
      <c r="I468" s="1063" t="s">
        <v>20058</v>
      </c>
      <c r="J468" s="1049" t="s">
        <v>25568</v>
      </c>
      <c r="K468" s="1147" t="s">
        <v>25569</v>
      </c>
      <c r="L468" s="1049" t="s">
        <v>25563</v>
      </c>
      <c r="M468" s="1049" t="s">
        <v>25570</v>
      </c>
      <c r="N468" s="1060" t="s">
        <v>20117</v>
      </c>
      <c r="O468" s="1060" t="s">
        <v>20045</v>
      </c>
      <c r="P468" s="1060" t="s">
        <v>95</v>
      </c>
      <c r="Q468" s="1052"/>
      <c r="R468" s="1053"/>
      <c r="S468" s="1149"/>
    </row>
    <row r="469">
      <c r="A469" s="1046" t="s">
        <v>4471</v>
      </c>
      <c r="B469" s="1047" t="s">
        <v>25539</v>
      </c>
      <c r="C469" s="1047" t="s">
        <v>25540</v>
      </c>
      <c r="D469" s="1058" t="s">
        <v>45</v>
      </c>
      <c r="E469" s="1047" t="s">
        <v>11</v>
      </c>
      <c r="F469" s="1048" t="s">
        <v>23992</v>
      </c>
      <c r="G469" s="1047" t="s">
        <v>24924</v>
      </c>
      <c r="H469" s="1063" t="s">
        <v>20058</v>
      </c>
      <c r="I469" s="1063" t="s">
        <v>20058</v>
      </c>
      <c r="J469" s="1049" t="s">
        <v>25571</v>
      </c>
      <c r="K469" s="1147" t="s">
        <v>25572</v>
      </c>
      <c r="L469" s="1049" t="s">
        <v>25573</v>
      </c>
      <c r="M469" s="1049" t="s">
        <v>25574</v>
      </c>
      <c r="N469" s="1060" t="s">
        <v>20117</v>
      </c>
      <c r="O469" s="1060" t="s">
        <v>20045</v>
      </c>
      <c r="P469" s="1060" t="s">
        <v>95</v>
      </c>
      <c r="Q469" s="1052"/>
      <c r="R469" s="1053"/>
      <c r="S469" s="1149"/>
    </row>
    <row r="470">
      <c r="A470" s="1046" t="s">
        <v>4477</v>
      </c>
      <c r="B470" s="1047" t="s">
        <v>25539</v>
      </c>
      <c r="C470" s="1047" t="s">
        <v>25540</v>
      </c>
      <c r="D470" s="1058" t="s">
        <v>45</v>
      </c>
      <c r="E470" s="1047" t="s">
        <v>11</v>
      </c>
      <c r="F470" s="1048" t="s">
        <v>23992</v>
      </c>
      <c r="G470" s="1047" t="s">
        <v>24924</v>
      </c>
      <c r="H470" s="1063" t="s">
        <v>20058</v>
      </c>
      <c r="I470" s="1063" t="s">
        <v>20058</v>
      </c>
      <c r="J470" s="1049" t="s">
        <v>25575</v>
      </c>
      <c r="K470" s="1147" t="s">
        <v>25576</v>
      </c>
      <c r="L470" s="1049" t="s">
        <v>25573</v>
      </c>
      <c r="M470" s="1049" t="s">
        <v>25577</v>
      </c>
      <c r="N470" s="1060" t="s">
        <v>20117</v>
      </c>
      <c r="O470" s="1060" t="s">
        <v>20045</v>
      </c>
      <c r="P470" s="1060" t="s">
        <v>95</v>
      </c>
      <c r="Q470" s="1052"/>
      <c r="R470" s="1053"/>
      <c r="S470" s="1149"/>
    </row>
    <row r="471">
      <c r="A471" s="1046" t="s">
        <v>4482</v>
      </c>
      <c r="B471" s="1047" t="s">
        <v>25539</v>
      </c>
      <c r="C471" s="1047" t="s">
        <v>25540</v>
      </c>
      <c r="D471" s="1058" t="s">
        <v>45</v>
      </c>
      <c r="E471" s="1047" t="s">
        <v>11</v>
      </c>
      <c r="F471" s="1048" t="s">
        <v>23992</v>
      </c>
      <c r="G471" s="1047" t="s">
        <v>24924</v>
      </c>
      <c r="H471" s="1063" t="s">
        <v>20058</v>
      </c>
      <c r="I471" s="1063" t="s">
        <v>20058</v>
      </c>
      <c r="J471" s="1049" t="s">
        <v>25578</v>
      </c>
      <c r="K471" s="1147" t="s">
        <v>25579</v>
      </c>
      <c r="L471" s="1049" t="s">
        <v>25580</v>
      </c>
      <c r="M471" s="1049" t="s">
        <v>25581</v>
      </c>
      <c r="N471" s="1060" t="s">
        <v>20117</v>
      </c>
      <c r="O471" s="1060" t="s">
        <v>20045</v>
      </c>
      <c r="P471" s="1060" t="s">
        <v>95</v>
      </c>
      <c r="Q471" s="1052"/>
      <c r="R471" s="1053"/>
      <c r="S471" s="1149"/>
    </row>
    <row r="472">
      <c r="A472" s="1046" t="s">
        <v>4487</v>
      </c>
      <c r="B472" s="1047" t="s">
        <v>25539</v>
      </c>
      <c r="C472" s="1047" t="s">
        <v>25540</v>
      </c>
      <c r="D472" s="1058" t="s">
        <v>45</v>
      </c>
      <c r="E472" s="1047" t="s">
        <v>11</v>
      </c>
      <c r="F472" s="1048" t="s">
        <v>23992</v>
      </c>
      <c r="G472" s="1047" t="s">
        <v>24924</v>
      </c>
      <c r="H472" s="1063" t="s">
        <v>20058</v>
      </c>
      <c r="I472" s="1063" t="s">
        <v>20058</v>
      </c>
      <c r="J472" s="1049" t="s">
        <v>25582</v>
      </c>
      <c r="K472" s="1147" t="s">
        <v>25583</v>
      </c>
      <c r="L472" s="1049" t="s">
        <v>25584</v>
      </c>
      <c r="M472" s="1049" t="s">
        <v>25585</v>
      </c>
      <c r="N472" s="1060" t="s">
        <v>20117</v>
      </c>
      <c r="O472" s="1060" t="s">
        <v>20045</v>
      </c>
      <c r="P472" s="1060" t="s">
        <v>95</v>
      </c>
      <c r="Q472" s="1052"/>
      <c r="R472" s="1053"/>
      <c r="S472" s="1149"/>
    </row>
    <row r="473">
      <c r="A473" s="1046" t="s">
        <v>4491</v>
      </c>
      <c r="B473" s="1047" t="s">
        <v>25539</v>
      </c>
      <c r="C473" s="1047" t="s">
        <v>25540</v>
      </c>
      <c r="D473" s="1058" t="s">
        <v>45</v>
      </c>
      <c r="E473" s="1047" t="s">
        <v>11</v>
      </c>
      <c r="F473" s="1048" t="s">
        <v>23992</v>
      </c>
      <c r="G473" s="1047" t="s">
        <v>24924</v>
      </c>
      <c r="H473" s="1063" t="s">
        <v>20058</v>
      </c>
      <c r="I473" s="1063" t="s">
        <v>20058</v>
      </c>
      <c r="J473" s="1049" t="s">
        <v>25586</v>
      </c>
      <c r="K473" s="1147" t="s">
        <v>25587</v>
      </c>
      <c r="L473" s="1049" t="s">
        <v>25584</v>
      </c>
      <c r="M473" s="1049" t="s">
        <v>25588</v>
      </c>
      <c r="N473" s="1060" t="s">
        <v>20117</v>
      </c>
      <c r="O473" s="1060" t="s">
        <v>20045</v>
      </c>
      <c r="P473" s="1060" t="s">
        <v>95</v>
      </c>
      <c r="Q473" s="1052"/>
      <c r="R473" s="1053"/>
      <c r="S473" s="1149"/>
    </row>
    <row r="474">
      <c r="A474" s="1046" t="s">
        <v>4495</v>
      </c>
      <c r="B474" s="1154" t="s">
        <v>25539</v>
      </c>
      <c r="C474" s="1047" t="s">
        <v>25540</v>
      </c>
      <c r="D474" s="1058" t="s">
        <v>45</v>
      </c>
      <c r="E474" s="1047" t="s">
        <v>11</v>
      </c>
      <c r="F474" s="1048" t="s">
        <v>23992</v>
      </c>
      <c r="G474" s="1047" t="s">
        <v>24924</v>
      </c>
      <c r="H474" s="1063" t="s">
        <v>20058</v>
      </c>
      <c r="I474" s="1063" t="s">
        <v>20058</v>
      </c>
      <c r="J474" s="1049" t="s">
        <v>25589</v>
      </c>
      <c r="K474" s="1147" t="s">
        <v>25590</v>
      </c>
      <c r="L474" s="1049" t="s">
        <v>25584</v>
      </c>
      <c r="M474" s="1049" t="s">
        <v>25591</v>
      </c>
      <c r="N474" s="1060" t="s">
        <v>20117</v>
      </c>
      <c r="O474" s="1060" t="s">
        <v>20045</v>
      </c>
      <c r="P474" s="1060" t="s">
        <v>95</v>
      </c>
      <c r="Q474" s="1052"/>
      <c r="R474" s="1053"/>
      <c r="S474" s="1149"/>
    </row>
    <row r="475">
      <c r="A475" s="1046" t="s">
        <v>4500</v>
      </c>
      <c r="B475" s="1154" t="s">
        <v>25539</v>
      </c>
      <c r="C475" s="1047" t="s">
        <v>25540</v>
      </c>
      <c r="D475" s="1058" t="s">
        <v>45</v>
      </c>
      <c r="E475" s="1047" t="s">
        <v>11</v>
      </c>
      <c r="F475" s="1048" t="s">
        <v>23992</v>
      </c>
      <c r="G475" s="1047" t="s">
        <v>24924</v>
      </c>
      <c r="H475" s="1063" t="s">
        <v>20058</v>
      </c>
      <c r="I475" s="1063" t="s">
        <v>20058</v>
      </c>
      <c r="J475" s="1054" t="s">
        <v>25592</v>
      </c>
      <c r="K475" s="1147" t="s">
        <v>25593</v>
      </c>
      <c r="L475" s="1049" t="s">
        <v>25594</v>
      </c>
      <c r="M475" s="1049" t="s">
        <v>25595</v>
      </c>
      <c r="N475" s="1060" t="s">
        <v>20117</v>
      </c>
      <c r="O475" s="1060" t="s">
        <v>20045</v>
      </c>
      <c r="P475" s="1060" t="s">
        <v>95</v>
      </c>
      <c r="Q475" s="1052"/>
      <c r="R475" s="1053"/>
      <c r="S475" s="1149"/>
    </row>
    <row r="476">
      <c r="A476" s="1046" t="s">
        <v>4504</v>
      </c>
      <c r="B476" s="1084" t="s">
        <v>22903</v>
      </c>
      <c r="C476" s="1047" t="s">
        <v>20039</v>
      </c>
      <c r="D476" s="1047" t="s">
        <v>45</v>
      </c>
      <c r="E476" s="1047" t="s">
        <v>11</v>
      </c>
      <c r="F476" s="1048" t="s">
        <v>23992</v>
      </c>
      <c r="G476" s="1047" t="s">
        <v>24924</v>
      </c>
      <c r="H476" s="1063" t="s">
        <v>20058</v>
      </c>
      <c r="I476" s="1063" t="s">
        <v>20058</v>
      </c>
      <c r="J476" s="1049" t="s">
        <v>25596</v>
      </c>
      <c r="K476" s="1147" t="s">
        <v>25597</v>
      </c>
      <c r="L476" s="1049" t="s">
        <v>25598</v>
      </c>
      <c r="M476" s="1049" t="s">
        <v>25599</v>
      </c>
      <c r="N476" s="1060" t="s">
        <v>20117</v>
      </c>
      <c r="O476" s="1060" t="s">
        <v>20045</v>
      </c>
      <c r="P476" s="1060" t="s">
        <v>95</v>
      </c>
      <c r="Q476" s="1052"/>
      <c r="R476" s="1053"/>
      <c r="S476" s="1149"/>
    </row>
    <row r="477">
      <c r="A477" s="1046" t="s">
        <v>4507</v>
      </c>
      <c r="B477" s="1084" t="s">
        <v>22903</v>
      </c>
      <c r="C477" s="1047" t="s">
        <v>20039</v>
      </c>
      <c r="D477" s="1047" t="s">
        <v>45</v>
      </c>
      <c r="E477" s="1047" t="s">
        <v>11</v>
      </c>
      <c r="F477" s="1048" t="s">
        <v>23992</v>
      </c>
      <c r="G477" s="1047" t="s">
        <v>24924</v>
      </c>
      <c r="H477" s="1063" t="s">
        <v>20058</v>
      </c>
      <c r="I477" s="1063" t="s">
        <v>20058</v>
      </c>
      <c r="J477" s="1049" t="s">
        <v>25600</v>
      </c>
      <c r="K477" s="1147" t="s">
        <v>25601</v>
      </c>
      <c r="L477" s="1049" t="s">
        <v>25602</v>
      </c>
      <c r="M477" s="1049" t="s">
        <v>25603</v>
      </c>
      <c r="N477" s="1060" t="s">
        <v>20117</v>
      </c>
      <c r="O477" s="1060" t="s">
        <v>20045</v>
      </c>
      <c r="P477" s="1060" t="s">
        <v>95</v>
      </c>
      <c r="Q477" s="1052"/>
      <c r="R477" s="1053"/>
      <c r="S477" s="1149"/>
    </row>
    <row r="478">
      <c r="A478" s="1046" t="s">
        <v>4511</v>
      </c>
      <c r="B478" s="1084" t="s">
        <v>22903</v>
      </c>
      <c r="C478" s="1047" t="s">
        <v>20039</v>
      </c>
      <c r="D478" s="1047" t="s">
        <v>45</v>
      </c>
      <c r="E478" s="1047" t="s">
        <v>11</v>
      </c>
      <c r="F478" s="1048" t="s">
        <v>23992</v>
      </c>
      <c r="G478" s="1047" t="s">
        <v>24924</v>
      </c>
      <c r="H478" s="1063" t="s">
        <v>20058</v>
      </c>
      <c r="I478" s="1063" t="s">
        <v>20058</v>
      </c>
      <c r="J478" s="1049" t="s">
        <v>25600</v>
      </c>
      <c r="K478" s="1147" t="s">
        <v>25604</v>
      </c>
      <c r="L478" s="1049" t="s">
        <v>25605</v>
      </c>
      <c r="M478" s="1049" t="s">
        <v>25603</v>
      </c>
      <c r="N478" s="1060" t="s">
        <v>20117</v>
      </c>
      <c r="O478" s="1060" t="s">
        <v>20045</v>
      </c>
      <c r="P478" s="1060" t="s">
        <v>95</v>
      </c>
      <c r="Q478" s="1052"/>
      <c r="R478" s="1053"/>
      <c r="S478" s="1149"/>
    </row>
    <row r="479">
      <c r="A479" s="1046" t="s">
        <v>4516</v>
      </c>
      <c r="B479" s="1084" t="s">
        <v>22903</v>
      </c>
      <c r="C479" s="1047" t="s">
        <v>20039</v>
      </c>
      <c r="D479" s="1047" t="s">
        <v>45</v>
      </c>
      <c r="E479" s="1047" t="s">
        <v>11</v>
      </c>
      <c r="F479" s="1048" t="s">
        <v>23992</v>
      </c>
      <c r="G479" s="1047" t="s">
        <v>24924</v>
      </c>
      <c r="H479" s="1063" t="s">
        <v>20058</v>
      </c>
      <c r="I479" s="1063" t="s">
        <v>20058</v>
      </c>
      <c r="J479" s="1049" t="s">
        <v>25606</v>
      </c>
      <c r="K479" s="1151" t="s">
        <v>25607</v>
      </c>
      <c r="L479" s="1049" t="s">
        <v>25608</v>
      </c>
      <c r="M479" s="1049" t="s">
        <v>25609</v>
      </c>
      <c r="N479" s="1060" t="s">
        <v>20117</v>
      </c>
      <c r="O479" s="1060" t="s">
        <v>20045</v>
      </c>
      <c r="P479" s="1060" t="s">
        <v>95</v>
      </c>
      <c r="Q479" s="1052"/>
      <c r="R479" s="1053"/>
      <c r="S479" s="1149"/>
    </row>
    <row r="480">
      <c r="A480" s="1046" t="s">
        <v>4520</v>
      </c>
      <c r="B480" s="1084" t="s">
        <v>22903</v>
      </c>
      <c r="C480" s="1047" t="s">
        <v>20039</v>
      </c>
      <c r="D480" s="1047" t="s">
        <v>45</v>
      </c>
      <c r="E480" s="1047" t="s">
        <v>11</v>
      </c>
      <c r="F480" s="1048" t="s">
        <v>23992</v>
      </c>
      <c r="G480" s="1047" t="s">
        <v>24924</v>
      </c>
      <c r="H480" s="1063" t="s">
        <v>20058</v>
      </c>
      <c r="I480" s="1063" t="s">
        <v>20058</v>
      </c>
      <c r="J480" s="1049" t="s">
        <v>25610</v>
      </c>
      <c r="K480" s="1151" t="s">
        <v>25611</v>
      </c>
      <c r="L480" s="1049" t="s">
        <v>25612</v>
      </c>
      <c r="M480" s="1049" t="s">
        <v>25613</v>
      </c>
      <c r="N480" s="1060" t="s">
        <v>20117</v>
      </c>
      <c r="O480" s="1060" t="s">
        <v>20045</v>
      </c>
      <c r="P480" s="1060" t="s">
        <v>95</v>
      </c>
      <c r="Q480" s="1052"/>
      <c r="R480" s="1053"/>
      <c r="S480" s="1149"/>
    </row>
    <row r="481">
      <c r="A481" s="1046" t="s">
        <v>4525</v>
      </c>
      <c r="B481" s="1084" t="s">
        <v>22903</v>
      </c>
      <c r="C481" s="1047" t="s">
        <v>20039</v>
      </c>
      <c r="D481" s="1047" t="s">
        <v>45</v>
      </c>
      <c r="E481" s="1047" t="s">
        <v>11</v>
      </c>
      <c r="F481" s="1048" t="s">
        <v>23992</v>
      </c>
      <c r="G481" s="1047" t="s">
        <v>24924</v>
      </c>
      <c r="H481" s="1063" t="s">
        <v>20058</v>
      </c>
      <c r="I481" s="1063" t="s">
        <v>20058</v>
      </c>
      <c r="J481" s="1049" t="s">
        <v>25614</v>
      </c>
      <c r="K481" s="1147" t="s">
        <v>25615</v>
      </c>
      <c r="L481" s="1049" t="s">
        <v>25616</v>
      </c>
      <c r="M481" s="1049" t="s">
        <v>25617</v>
      </c>
      <c r="N481" s="1060" t="s">
        <v>20117</v>
      </c>
      <c r="O481" s="1060" t="s">
        <v>20045</v>
      </c>
      <c r="P481" s="1060" t="s">
        <v>95</v>
      </c>
      <c r="Q481" s="1052"/>
      <c r="R481" s="1053"/>
      <c r="S481" s="1149"/>
    </row>
    <row r="482">
      <c r="A482" s="1046" t="s">
        <v>4529</v>
      </c>
      <c r="B482" s="1084" t="s">
        <v>22903</v>
      </c>
      <c r="C482" s="1047" t="s">
        <v>20039</v>
      </c>
      <c r="D482" s="1047" t="s">
        <v>45</v>
      </c>
      <c r="E482" s="1047" t="s">
        <v>11</v>
      </c>
      <c r="F482" s="1048" t="s">
        <v>23992</v>
      </c>
      <c r="G482" s="1047" t="s">
        <v>24924</v>
      </c>
      <c r="H482" s="1063" t="s">
        <v>20058</v>
      </c>
      <c r="I482" s="1063" t="s">
        <v>20058</v>
      </c>
      <c r="J482" s="1049" t="s">
        <v>25618</v>
      </c>
      <c r="K482" s="1151" t="s">
        <v>25619</v>
      </c>
      <c r="L482" s="1049" t="s">
        <v>25620</v>
      </c>
      <c r="M482" s="1049" t="s">
        <v>25613</v>
      </c>
      <c r="N482" s="1060" t="s">
        <v>20117</v>
      </c>
      <c r="O482" s="1060" t="s">
        <v>20045</v>
      </c>
      <c r="P482" s="1060" t="s">
        <v>95</v>
      </c>
      <c r="Q482" s="1052"/>
      <c r="R482" s="1053"/>
      <c r="S482" s="1149"/>
    </row>
    <row r="483">
      <c r="A483" s="1046" t="s">
        <v>4535</v>
      </c>
      <c r="B483" s="1084" t="s">
        <v>20038</v>
      </c>
      <c r="C483" s="1047" t="s">
        <v>20039</v>
      </c>
      <c r="D483" s="1047" t="s">
        <v>45</v>
      </c>
      <c r="E483" s="1047" t="s">
        <v>11</v>
      </c>
      <c r="F483" s="1048" t="s">
        <v>23992</v>
      </c>
      <c r="G483" s="1047" t="s">
        <v>24924</v>
      </c>
      <c r="H483" s="1063" t="s">
        <v>20058</v>
      </c>
      <c r="I483" s="1063" t="s">
        <v>20058</v>
      </c>
      <c r="J483" s="1049" t="s">
        <v>25621</v>
      </c>
      <c r="K483" s="1147" t="s">
        <v>25622</v>
      </c>
      <c r="L483" s="1049" t="s">
        <v>25623</v>
      </c>
      <c r="M483" s="1049" t="s">
        <v>25624</v>
      </c>
      <c r="N483" s="1060" t="s">
        <v>20117</v>
      </c>
      <c r="O483" s="1060" t="s">
        <v>20045</v>
      </c>
      <c r="P483" s="1060" t="s">
        <v>95</v>
      </c>
      <c r="Q483" s="1052"/>
      <c r="R483" s="1053"/>
      <c r="S483" s="1149"/>
    </row>
    <row r="484">
      <c r="A484" s="1046" t="s">
        <v>4541</v>
      </c>
      <c r="B484" s="1084" t="s">
        <v>20038</v>
      </c>
      <c r="C484" s="1047" t="s">
        <v>20039</v>
      </c>
      <c r="D484" s="1047" t="s">
        <v>45</v>
      </c>
      <c r="E484" s="1047" t="s">
        <v>11</v>
      </c>
      <c r="F484" s="1048" t="s">
        <v>23992</v>
      </c>
      <c r="G484" s="1047" t="s">
        <v>24924</v>
      </c>
      <c r="H484" s="1063" t="s">
        <v>20058</v>
      </c>
      <c r="I484" s="1063" t="s">
        <v>20058</v>
      </c>
      <c r="J484" s="1049" t="s">
        <v>25621</v>
      </c>
      <c r="K484" s="1147" t="s">
        <v>25625</v>
      </c>
      <c r="L484" s="1049" t="s">
        <v>25626</v>
      </c>
      <c r="M484" s="1049" t="s">
        <v>25627</v>
      </c>
      <c r="N484" s="1060" t="s">
        <v>20117</v>
      </c>
      <c r="O484" s="1060" t="s">
        <v>20045</v>
      </c>
      <c r="P484" s="1060" t="s">
        <v>95</v>
      </c>
      <c r="Q484" s="1052"/>
      <c r="R484" s="1053"/>
      <c r="S484" s="1149"/>
    </row>
    <row r="485">
      <c r="A485" s="1046" t="s">
        <v>4546</v>
      </c>
      <c r="B485" s="1084" t="s">
        <v>20038</v>
      </c>
      <c r="C485" s="1047" t="s">
        <v>20039</v>
      </c>
      <c r="D485" s="1047" t="s">
        <v>45</v>
      </c>
      <c r="E485" s="1047" t="s">
        <v>11</v>
      </c>
      <c r="F485" s="1048" t="s">
        <v>23992</v>
      </c>
      <c r="G485" s="1047" t="s">
        <v>24924</v>
      </c>
      <c r="H485" s="1063" t="s">
        <v>20058</v>
      </c>
      <c r="I485" s="1063" t="s">
        <v>20058</v>
      </c>
      <c r="J485" s="1049" t="s">
        <v>25621</v>
      </c>
      <c r="K485" s="1147" t="s">
        <v>25628</v>
      </c>
      <c r="L485" s="1049" t="s">
        <v>25629</v>
      </c>
      <c r="M485" s="1049" t="s">
        <v>25630</v>
      </c>
      <c r="N485" s="1060" t="s">
        <v>20117</v>
      </c>
      <c r="O485" s="1060" t="s">
        <v>20045</v>
      </c>
      <c r="P485" s="1060" t="s">
        <v>95</v>
      </c>
      <c r="Q485" s="1052"/>
      <c r="R485" s="1053"/>
      <c r="S485" s="1149"/>
    </row>
    <row r="486">
      <c r="A486" s="1046" t="s">
        <v>4550</v>
      </c>
      <c r="B486" s="1084" t="s">
        <v>20038</v>
      </c>
      <c r="C486" s="1047" t="s">
        <v>20039</v>
      </c>
      <c r="D486" s="1047" t="s">
        <v>45</v>
      </c>
      <c r="E486" s="1047" t="s">
        <v>11</v>
      </c>
      <c r="F486" s="1048" t="s">
        <v>23992</v>
      </c>
      <c r="G486" s="1047" t="s">
        <v>24924</v>
      </c>
      <c r="H486" s="1063" t="s">
        <v>20058</v>
      </c>
      <c r="I486" s="1063" t="s">
        <v>20058</v>
      </c>
      <c r="J486" s="1049" t="s">
        <v>25621</v>
      </c>
      <c r="K486" s="1147" t="s">
        <v>25631</v>
      </c>
      <c r="L486" s="1049" t="s">
        <v>25632</v>
      </c>
      <c r="M486" s="1049" t="s">
        <v>25633</v>
      </c>
      <c r="N486" s="1060" t="s">
        <v>20117</v>
      </c>
      <c r="O486" s="1060" t="s">
        <v>20045</v>
      </c>
      <c r="P486" s="1060" t="s">
        <v>95</v>
      </c>
      <c r="Q486" s="1052"/>
      <c r="R486" s="1053"/>
      <c r="S486" s="1149"/>
    </row>
    <row r="487">
      <c r="A487" s="1046" t="s">
        <v>4556</v>
      </c>
      <c r="B487" s="1084" t="s">
        <v>20038</v>
      </c>
      <c r="C487" s="1047" t="s">
        <v>20039</v>
      </c>
      <c r="D487" s="1047" t="s">
        <v>45</v>
      </c>
      <c r="E487" s="1047" t="s">
        <v>11</v>
      </c>
      <c r="F487" s="1048" t="s">
        <v>23992</v>
      </c>
      <c r="G487" s="1047" t="s">
        <v>24924</v>
      </c>
      <c r="H487" s="1063" t="s">
        <v>20058</v>
      </c>
      <c r="I487" s="1063" t="s">
        <v>20058</v>
      </c>
      <c r="J487" s="1049" t="s">
        <v>25621</v>
      </c>
      <c r="K487" s="1147" t="s">
        <v>25634</v>
      </c>
      <c r="L487" s="1049" t="s">
        <v>25635</v>
      </c>
      <c r="M487" s="1049" t="s">
        <v>25636</v>
      </c>
      <c r="N487" s="1060" t="s">
        <v>20117</v>
      </c>
      <c r="O487" s="1060" t="s">
        <v>20045</v>
      </c>
      <c r="P487" s="1060" t="s">
        <v>95</v>
      </c>
      <c r="Q487" s="1052"/>
      <c r="R487" s="1053"/>
      <c r="S487" s="1149"/>
    </row>
    <row r="488">
      <c r="A488" s="1046" t="s">
        <v>4561</v>
      </c>
      <c r="B488" s="1084" t="s">
        <v>20038</v>
      </c>
      <c r="C488" s="1047" t="s">
        <v>20039</v>
      </c>
      <c r="D488" s="1047" t="s">
        <v>45</v>
      </c>
      <c r="E488" s="1047" t="s">
        <v>11</v>
      </c>
      <c r="F488" s="1048" t="s">
        <v>23992</v>
      </c>
      <c r="G488" s="1047" t="s">
        <v>24924</v>
      </c>
      <c r="H488" s="1063" t="s">
        <v>20058</v>
      </c>
      <c r="I488" s="1063" t="s">
        <v>20058</v>
      </c>
      <c r="J488" s="1049" t="s">
        <v>25621</v>
      </c>
      <c r="K488" s="1147" t="s">
        <v>25637</v>
      </c>
      <c r="L488" s="1049" t="s">
        <v>25638</v>
      </c>
      <c r="M488" s="1049" t="s">
        <v>25639</v>
      </c>
      <c r="N488" s="1060" t="s">
        <v>20117</v>
      </c>
      <c r="O488" s="1060" t="s">
        <v>20045</v>
      </c>
      <c r="P488" s="1060" t="s">
        <v>95</v>
      </c>
      <c r="Q488" s="1052"/>
      <c r="R488" s="1053"/>
      <c r="S488" s="1149"/>
    </row>
    <row r="489">
      <c r="A489" s="1046" t="s">
        <v>4567</v>
      </c>
      <c r="B489" s="1084" t="s">
        <v>20038</v>
      </c>
      <c r="C489" s="1047" t="s">
        <v>20039</v>
      </c>
      <c r="D489" s="1047" t="s">
        <v>45</v>
      </c>
      <c r="E489" s="1047" t="s">
        <v>11</v>
      </c>
      <c r="F489" s="1048" t="s">
        <v>23992</v>
      </c>
      <c r="G489" s="1047" t="s">
        <v>24924</v>
      </c>
      <c r="H489" s="1063" t="s">
        <v>20058</v>
      </c>
      <c r="I489" s="1063" t="s">
        <v>20058</v>
      </c>
      <c r="J489" s="1049" t="s">
        <v>25621</v>
      </c>
      <c r="K489" s="1147" t="s">
        <v>25640</v>
      </c>
      <c r="L489" s="1049" t="s">
        <v>25641</v>
      </c>
      <c r="M489" s="1049" t="s">
        <v>25642</v>
      </c>
      <c r="N489" s="1060" t="s">
        <v>20117</v>
      </c>
      <c r="O489" s="1060" t="s">
        <v>20045</v>
      </c>
      <c r="P489" s="1060" t="s">
        <v>95</v>
      </c>
      <c r="Q489" s="1052"/>
      <c r="R489" s="1053"/>
      <c r="S489" s="1149"/>
    </row>
    <row r="490">
      <c r="A490" s="1046" t="s">
        <v>4572</v>
      </c>
      <c r="B490" s="1084" t="s">
        <v>20038</v>
      </c>
      <c r="C490" s="1047" t="s">
        <v>20039</v>
      </c>
      <c r="D490" s="1047" t="s">
        <v>45</v>
      </c>
      <c r="E490" s="1047" t="s">
        <v>11</v>
      </c>
      <c r="F490" s="1048" t="s">
        <v>23992</v>
      </c>
      <c r="G490" s="1047" t="s">
        <v>24924</v>
      </c>
      <c r="H490" s="1063" t="s">
        <v>20058</v>
      </c>
      <c r="I490" s="1063" t="s">
        <v>20058</v>
      </c>
      <c r="J490" s="1049" t="s">
        <v>25621</v>
      </c>
      <c r="K490" s="1147" t="s">
        <v>25643</v>
      </c>
      <c r="L490" s="1049" t="s">
        <v>25644</v>
      </c>
      <c r="M490" s="1049" t="s">
        <v>25645</v>
      </c>
      <c r="N490" s="1060" t="s">
        <v>20117</v>
      </c>
      <c r="O490" s="1060" t="s">
        <v>20045</v>
      </c>
      <c r="P490" s="1060" t="s">
        <v>95</v>
      </c>
      <c r="Q490" s="1052"/>
      <c r="R490" s="1053"/>
      <c r="S490" s="1149"/>
    </row>
    <row r="491">
      <c r="A491" s="1046" t="s">
        <v>4577</v>
      </c>
      <c r="B491" s="1084" t="s">
        <v>20038</v>
      </c>
      <c r="C491" s="1047" t="s">
        <v>20039</v>
      </c>
      <c r="D491" s="1047" t="s">
        <v>45</v>
      </c>
      <c r="E491" s="1047" t="s">
        <v>11</v>
      </c>
      <c r="F491" s="1048" t="s">
        <v>23992</v>
      </c>
      <c r="G491" s="1047" t="s">
        <v>24924</v>
      </c>
      <c r="H491" s="1063" t="s">
        <v>20058</v>
      </c>
      <c r="I491" s="1063" t="s">
        <v>20058</v>
      </c>
      <c r="J491" s="1049" t="s">
        <v>25621</v>
      </c>
      <c r="K491" s="1147" t="s">
        <v>25646</v>
      </c>
      <c r="L491" s="1049" t="s">
        <v>25647</v>
      </c>
      <c r="M491" s="1049" t="s">
        <v>25648</v>
      </c>
      <c r="N491" s="1060" t="s">
        <v>20117</v>
      </c>
      <c r="O491" s="1060" t="s">
        <v>20045</v>
      </c>
      <c r="P491" s="1060" t="s">
        <v>95</v>
      </c>
      <c r="Q491" s="1052"/>
      <c r="R491" s="1053"/>
      <c r="S491" s="1149"/>
    </row>
    <row r="492">
      <c r="A492" s="1046" t="s">
        <v>4582</v>
      </c>
      <c r="B492" s="1084" t="s">
        <v>20038</v>
      </c>
      <c r="C492" s="1047" t="s">
        <v>20039</v>
      </c>
      <c r="D492" s="1047" t="s">
        <v>45</v>
      </c>
      <c r="E492" s="1047" t="s">
        <v>11</v>
      </c>
      <c r="F492" s="1048" t="s">
        <v>23992</v>
      </c>
      <c r="G492" s="1047" t="s">
        <v>24924</v>
      </c>
      <c r="H492" s="1063" t="s">
        <v>20058</v>
      </c>
      <c r="I492" s="1063" t="s">
        <v>20058</v>
      </c>
      <c r="J492" s="1049" t="s">
        <v>25621</v>
      </c>
      <c r="K492" s="1147" t="s">
        <v>25649</v>
      </c>
      <c r="L492" s="1049" t="s">
        <v>25650</v>
      </c>
      <c r="M492" s="1049" t="s">
        <v>25651</v>
      </c>
      <c r="N492" s="1060" t="s">
        <v>20117</v>
      </c>
      <c r="O492" s="1060" t="s">
        <v>20045</v>
      </c>
      <c r="P492" s="1060" t="s">
        <v>95</v>
      </c>
      <c r="Q492" s="1052"/>
      <c r="R492" s="1053"/>
      <c r="S492" s="1149"/>
    </row>
    <row r="493">
      <c r="A493" s="1046" t="s">
        <v>4586</v>
      </c>
      <c r="B493" s="1084" t="s">
        <v>20038</v>
      </c>
      <c r="C493" s="1047" t="s">
        <v>20039</v>
      </c>
      <c r="D493" s="1047" t="s">
        <v>45</v>
      </c>
      <c r="E493" s="1047" t="s">
        <v>11</v>
      </c>
      <c r="F493" s="1048" t="s">
        <v>23992</v>
      </c>
      <c r="G493" s="1047" t="s">
        <v>24924</v>
      </c>
      <c r="H493" s="1063" t="s">
        <v>20058</v>
      </c>
      <c r="I493" s="1063" t="s">
        <v>20058</v>
      </c>
      <c r="J493" s="1049" t="s">
        <v>25621</v>
      </c>
      <c r="K493" s="1147" t="s">
        <v>25652</v>
      </c>
      <c r="L493" s="1049" t="s">
        <v>25653</v>
      </c>
      <c r="M493" s="1049" t="s">
        <v>25654</v>
      </c>
      <c r="N493" s="1060" t="s">
        <v>20117</v>
      </c>
      <c r="O493" s="1060" t="s">
        <v>20045</v>
      </c>
      <c r="P493" s="1060" t="s">
        <v>95</v>
      </c>
      <c r="Q493" s="1052"/>
      <c r="R493" s="1053"/>
      <c r="S493" s="1149"/>
    </row>
    <row r="494">
      <c r="A494" s="1046" t="s">
        <v>4591</v>
      </c>
      <c r="B494" s="1084" t="s">
        <v>20038</v>
      </c>
      <c r="C494" s="1047" t="s">
        <v>20039</v>
      </c>
      <c r="D494" s="1047" t="s">
        <v>45</v>
      </c>
      <c r="E494" s="1047" t="s">
        <v>11</v>
      </c>
      <c r="F494" s="1048" t="s">
        <v>23992</v>
      </c>
      <c r="G494" s="1047" t="s">
        <v>24924</v>
      </c>
      <c r="H494" s="1063" t="s">
        <v>20058</v>
      </c>
      <c r="I494" s="1063" t="s">
        <v>20058</v>
      </c>
      <c r="J494" s="1049" t="s">
        <v>25621</v>
      </c>
      <c r="K494" s="1147" t="s">
        <v>25655</v>
      </c>
      <c r="L494" s="1049" t="s">
        <v>25656</v>
      </c>
      <c r="M494" s="1049" t="s">
        <v>25657</v>
      </c>
      <c r="N494" s="1060" t="s">
        <v>20117</v>
      </c>
      <c r="O494" s="1060" t="s">
        <v>20045</v>
      </c>
      <c r="P494" s="1060" t="s">
        <v>95</v>
      </c>
      <c r="Q494" s="1052"/>
      <c r="R494" s="1053"/>
      <c r="S494" s="1149"/>
    </row>
    <row r="495">
      <c r="A495" s="1046" t="s">
        <v>4596</v>
      </c>
      <c r="B495" s="1084" t="s">
        <v>20038</v>
      </c>
      <c r="C495" s="1047" t="s">
        <v>20039</v>
      </c>
      <c r="D495" s="1047" t="s">
        <v>45</v>
      </c>
      <c r="E495" s="1047" t="s">
        <v>11</v>
      </c>
      <c r="F495" s="1048" t="s">
        <v>23992</v>
      </c>
      <c r="G495" s="1047" t="s">
        <v>24924</v>
      </c>
      <c r="H495" s="1063" t="s">
        <v>20058</v>
      </c>
      <c r="I495" s="1063" t="s">
        <v>20058</v>
      </c>
      <c r="J495" s="1049" t="s">
        <v>25621</v>
      </c>
      <c r="K495" s="1147" t="s">
        <v>25658</v>
      </c>
      <c r="L495" s="1049" t="s">
        <v>25659</v>
      </c>
      <c r="M495" s="1049" t="s">
        <v>25660</v>
      </c>
      <c r="N495" s="1060" t="s">
        <v>20117</v>
      </c>
      <c r="O495" s="1060" t="s">
        <v>20045</v>
      </c>
      <c r="P495" s="1060" t="s">
        <v>95</v>
      </c>
      <c r="Q495" s="1052"/>
      <c r="R495" s="1053"/>
      <c r="S495" s="1149"/>
    </row>
    <row r="496">
      <c r="A496" s="1046" t="s">
        <v>4601</v>
      </c>
      <c r="B496" s="1084" t="s">
        <v>20038</v>
      </c>
      <c r="C496" s="1047" t="s">
        <v>20039</v>
      </c>
      <c r="D496" s="1047" t="s">
        <v>45</v>
      </c>
      <c r="E496" s="1047" t="s">
        <v>11</v>
      </c>
      <c r="F496" s="1048" t="s">
        <v>23992</v>
      </c>
      <c r="G496" s="1047" t="s">
        <v>24924</v>
      </c>
      <c r="H496" s="1063" t="s">
        <v>20058</v>
      </c>
      <c r="I496" s="1063" t="s">
        <v>20058</v>
      </c>
      <c r="J496" s="1049" t="s">
        <v>25621</v>
      </c>
      <c r="K496" s="1147" t="s">
        <v>25661</v>
      </c>
      <c r="L496" s="1049" t="s">
        <v>25662</v>
      </c>
      <c r="M496" s="1049" t="s">
        <v>25663</v>
      </c>
      <c r="N496" s="1060" t="s">
        <v>20117</v>
      </c>
      <c r="O496" s="1060" t="s">
        <v>20045</v>
      </c>
      <c r="P496" s="1060" t="s">
        <v>95</v>
      </c>
      <c r="Q496" s="1052"/>
      <c r="R496" s="1053"/>
      <c r="S496" s="1149"/>
    </row>
    <row r="497">
      <c r="A497" s="1046" t="s">
        <v>4605</v>
      </c>
      <c r="B497" s="1084" t="s">
        <v>20038</v>
      </c>
      <c r="C497" s="1047" t="s">
        <v>20039</v>
      </c>
      <c r="D497" s="1047" t="s">
        <v>45</v>
      </c>
      <c r="E497" s="1047" t="s">
        <v>11</v>
      </c>
      <c r="F497" s="1048" t="s">
        <v>23992</v>
      </c>
      <c r="G497" s="1047" t="s">
        <v>24924</v>
      </c>
      <c r="H497" s="1063" t="s">
        <v>20058</v>
      </c>
      <c r="I497" s="1063" t="s">
        <v>20058</v>
      </c>
      <c r="J497" s="1049" t="s">
        <v>25621</v>
      </c>
      <c r="K497" s="1147" t="s">
        <v>25664</v>
      </c>
      <c r="L497" s="1049" t="s">
        <v>25665</v>
      </c>
      <c r="M497" s="1049" t="s">
        <v>25666</v>
      </c>
      <c r="N497" s="1060" t="s">
        <v>20117</v>
      </c>
      <c r="O497" s="1060" t="s">
        <v>20045</v>
      </c>
      <c r="P497" s="1060" t="s">
        <v>95</v>
      </c>
      <c r="Q497" s="1052"/>
      <c r="R497" s="1053"/>
      <c r="S497" s="1149"/>
    </row>
    <row r="498">
      <c r="A498" s="1046" t="s">
        <v>4609</v>
      </c>
      <c r="B498" s="1084" t="s">
        <v>20038</v>
      </c>
      <c r="C498" s="1047" t="s">
        <v>20039</v>
      </c>
      <c r="D498" s="1047" t="s">
        <v>45</v>
      </c>
      <c r="E498" s="1047" t="s">
        <v>11</v>
      </c>
      <c r="F498" s="1048" t="s">
        <v>23992</v>
      </c>
      <c r="G498" s="1047" t="s">
        <v>24924</v>
      </c>
      <c r="H498" s="1063" t="s">
        <v>20058</v>
      </c>
      <c r="I498" s="1063" t="s">
        <v>20058</v>
      </c>
      <c r="J498" s="1049" t="s">
        <v>25621</v>
      </c>
      <c r="K498" s="1147" t="s">
        <v>25667</v>
      </c>
      <c r="L498" s="1049" t="s">
        <v>25668</v>
      </c>
      <c r="M498" s="1049" t="s">
        <v>25669</v>
      </c>
      <c r="N498" s="1060" t="s">
        <v>20117</v>
      </c>
      <c r="O498" s="1060" t="s">
        <v>20045</v>
      </c>
      <c r="P498" s="1060" t="s">
        <v>95</v>
      </c>
      <c r="Q498" s="1052"/>
      <c r="R498" s="1053"/>
      <c r="S498" s="1149"/>
    </row>
    <row r="499">
      <c r="A499" s="1046" t="s">
        <v>4614</v>
      </c>
      <c r="B499" s="1084" t="s">
        <v>25670</v>
      </c>
      <c r="C499" s="1047" t="s">
        <v>20039</v>
      </c>
      <c r="D499" s="1047" t="s">
        <v>45</v>
      </c>
      <c r="E499" s="1047" t="s">
        <v>11</v>
      </c>
      <c r="F499" s="1048" t="s">
        <v>23992</v>
      </c>
      <c r="G499" s="1047" t="s">
        <v>24924</v>
      </c>
      <c r="H499" s="1063" t="s">
        <v>20058</v>
      </c>
      <c r="I499" s="1063" t="s">
        <v>20058</v>
      </c>
      <c r="J499" s="1049" t="s">
        <v>25621</v>
      </c>
      <c r="K499" s="1147" t="s">
        <v>25671</v>
      </c>
      <c r="L499" s="1049" t="s">
        <v>25672</v>
      </c>
      <c r="M499" s="1049" t="s">
        <v>25673</v>
      </c>
      <c r="N499" s="1060" t="s">
        <v>20117</v>
      </c>
      <c r="O499" s="1060" t="s">
        <v>20045</v>
      </c>
      <c r="P499" s="1060" t="s">
        <v>95</v>
      </c>
      <c r="Q499" s="1052"/>
      <c r="R499" s="1053"/>
      <c r="S499" s="1149"/>
    </row>
    <row r="500">
      <c r="A500" s="1046" t="s">
        <v>4617</v>
      </c>
      <c r="B500" s="1084" t="s">
        <v>25670</v>
      </c>
      <c r="C500" s="1047" t="s">
        <v>20039</v>
      </c>
      <c r="D500" s="1047" t="s">
        <v>45</v>
      </c>
      <c r="E500" s="1047" t="s">
        <v>11</v>
      </c>
      <c r="F500" s="1048" t="s">
        <v>23992</v>
      </c>
      <c r="G500" s="1047" t="s">
        <v>24924</v>
      </c>
      <c r="H500" s="1063" t="s">
        <v>20058</v>
      </c>
      <c r="I500" s="1063" t="s">
        <v>20058</v>
      </c>
      <c r="J500" s="1049" t="s">
        <v>25621</v>
      </c>
      <c r="K500" s="1147" t="s">
        <v>25674</v>
      </c>
      <c r="L500" s="1054" t="s">
        <v>25672</v>
      </c>
      <c r="M500" s="1049" t="s">
        <v>25675</v>
      </c>
      <c r="N500" s="1060" t="s">
        <v>20101</v>
      </c>
      <c r="O500" s="1060" t="s">
        <v>20054</v>
      </c>
      <c r="P500" s="1060" t="s">
        <v>95</v>
      </c>
      <c r="Q500" s="1052"/>
      <c r="R500" s="1053"/>
      <c r="S500" s="1150" t="s">
        <v>25676</v>
      </c>
    </row>
    <row r="501">
      <c r="A501" s="1046" t="s">
        <v>4624</v>
      </c>
      <c r="B501" s="1084" t="s">
        <v>25670</v>
      </c>
      <c r="C501" s="1047" t="s">
        <v>20039</v>
      </c>
      <c r="D501" s="1047" t="s">
        <v>45</v>
      </c>
      <c r="E501" s="1047" t="s">
        <v>11</v>
      </c>
      <c r="F501" s="1048" t="s">
        <v>23992</v>
      </c>
      <c r="G501" s="1047" t="s">
        <v>24924</v>
      </c>
      <c r="H501" s="1063" t="s">
        <v>20058</v>
      </c>
      <c r="I501" s="1063" t="s">
        <v>20058</v>
      </c>
      <c r="J501" s="1049" t="s">
        <v>25621</v>
      </c>
      <c r="K501" s="1147" t="s">
        <v>25677</v>
      </c>
      <c r="L501" s="1049" t="s">
        <v>25678</v>
      </c>
      <c r="M501" s="1049" t="s">
        <v>25679</v>
      </c>
      <c r="N501" s="1060" t="s">
        <v>20101</v>
      </c>
      <c r="O501" s="1060" t="s">
        <v>20054</v>
      </c>
      <c r="P501" s="1060" t="s">
        <v>95</v>
      </c>
      <c r="Q501" s="1052"/>
      <c r="R501" s="1053"/>
      <c r="S501" s="1150" t="s">
        <v>25676</v>
      </c>
    </row>
    <row r="502">
      <c r="A502" s="1046" t="s">
        <v>4629</v>
      </c>
      <c r="B502" s="1084" t="s">
        <v>25670</v>
      </c>
      <c r="C502" s="1047" t="s">
        <v>20039</v>
      </c>
      <c r="D502" s="1047" t="s">
        <v>45</v>
      </c>
      <c r="E502" s="1047" t="s">
        <v>11</v>
      </c>
      <c r="F502" s="1048" t="s">
        <v>23992</v>
      </c>
      <c r="G502" s="1047" t="s">
        <v>24924</v>
      </c>
      <c r="H502" s="1063" t="s">
        <v>20058</v>
      </c>
      <c r="I502" s="1063" t="s">
        <v>20058</v>
      </c>
      <c r="J502" s="1049" t="s">
        <v>25621</v>
      </c>
      <c r="K502" s="1147" t="s">
        <v>25680</v>
      </c>
      <c r="L502" s="1049" t="s">
        <v>25681</v>
      </c>
      <c r="M502" s="1049" t="s">
        <v>25682</v>
      </c>
      <c r="N502" s="1060" t="s">
        <v>20101</v>
      </c>
      <c r="O502" s="1060" t="s">
        <v>20054</v>
      </c>
      <c r="P502" s="1060" t="s">
        <v>95</v>
      </c>
      <c r="Q502" s="1052"/>
      <c r="R502" s="1053"/>
      <c r="S502" s="1150" t="s">
        <v>25676</v>
      </c>
    </row>
    <row r="503">
      <c r="A503" s="1046" t="s">
        <v>4634</v>
      </c>
      <c r="B503" s="1084" t="s">
        <v>25670</v>
      </c>
      <c r="C503" s="1047" t="s">
        <v>20039</v>
      </c>
      <c r="D503" s="1047" t="s">
        <v>45</v>
      </c>
      <c r="E503" s="1047" t="s">
        <v>11</v>
      </c>
      <c r="F503" s="1048" t="s">
        <v>23992</v>
      </c>
      <c r="G503" s="1047" t="s">
        <v>24924</v>
      </c>
      <c r="H503" s="1063" t="s">
        <v>20058</v>
      </c>
      <c r="I503" s="1063" t="s">
        <v>20058</v>
      </c>
      <c r="J503" s="1049" t="s">
        <v>25621</v>
      </c>
      <c r="K503" s="1147" t="s">
        <v>25683</v>
      </c>
      <c r="L503" s="1049" t="s">
        <v>25684</v>
      </c>
      <c r="M503" s="1049" t="s">
        <v>25685</v>
      </c>
      <c r="N503" s="1060" t="s">
        <v>20101</v>
      </c>
      <c r="O503" s="1060" t="s">
        <v>20054</v>
      </c>
      <c r="P503" s="1060" t="s">
        <v>95</v>
      </c>
      <c r="Q503" s="1073" t="s">
        <v>25686</v>
      </c>
      <c r="R503" s="1053" t="s">
        <v>57</v>
      </c>
      <c r="S503" s="1150" t="s">
        <v>25676</v>
      </c>
      <c r="T503" s="808" t="s">
        <v>25687</v>
      </c>
    </row>
    <row r="504">
      <c r="A504" s="1046" t="s">
        <v>4640</v>
      </c>
      <c r="B504" s="1084" t="s">
        <v>25670</v>
      </c>
      <c r="C504" s="1047" t="s">
        <v>20039</v>
      </c>
      <c r="D504" s="1047" t="s">
        <v>45</v>
      </c>
      <c r="E504" s="1047" t="s">
        <v>11</v>
      </c>
      <c r="F504" s="1048" t="s">
        <v>23992</v>
      </c>
      <c r="G504" s="1047" t="s">
        <v>24924</v>
      </c>
      <c r="H504" s="1063" t="s">
        <v>20058</v>
      </c>
      <c r="I504" s="1063" t="s">
        <v>20058</v>
      </c>
      <c r="J504" s="1049" t="s">
        <v>25621</v>
      </c>
      <c r="K504" s="1147" t="s">
        <v>25688</v>
      </c>
      <c r="L504" s="1049" t="s">
        <v>25684</v>
      </c>
      <c r="M504" s="1049" t="s">
        <v>25689</v>
      </c>
      <c r="N504" s="1060" t="s">
        <v>20101</v>
      </c>
      <c r="O504" s="1060" t="s">
        <v>20054</v>
      </c>
      <c r="P504" s="1060" t="s">
        <v>95</v>
      </c>
      <c r="Q504" s="1073" t="s">
        <v>25686</v>
      </c>
      <c r="R504" s="1053" t="s">
        <v>57</v>
      </c>
      <c r="S504" s="1150" t="s">
        <v>25676</v>
      </c>
      <c r="T504" s="808" t="s">
        <v>25687</v>
      </c>
    </row>
    <row r="505">
      <c r="A505" s="1046" t="s">
        <v>4641</v>
      </c>
      <c r="B505" s="1084" t="s">
        <v>25670</v>
      </c>
      <c r="C505" s="1047" t="s">
        <v>20039</v>
      </c>
      <c r="D505" s="1047" t="s">
        <v>45</v>
      </c>
      <c r="E505" s="1047" t="s">
        <v>11</v>
      </c>
      <c r="F505" s="1048" t="s">
        <v>23992</v>
      </c>
      <c r="G505" s="1047" t="s">
        <v>24924</v>
      </c>
      <c r="H505" s="1063" t="s">
        <v>20058</v>
      </c>
      <c r="I505" s="1063" t="s">
        <v>20058</v>
      </c>
      <c r="J505" s="1049" t="s">
        <v>25621</v>
      </c>
      <c r="K505" s="1147" t="s">
        <v>25690</v>
      </c>
      <c r="L505" s="1049" t="s">
        <v>25691</v>
      </c>
      <c r="M505" s="1049" t="s">
        <v>25692</v>
      </c>
      <c r="N505" s="1060" t="s">
        <v>20101</v>
      </c>
      <c r="O505" s="1060" t="s">
        <v>20054</v>
      </c>
      <c r="P505" s="1060" t="s">
        <v>95</v>
      </c>
      <c r="Q505" s="1073" t="s">
        <v>25686</v>
      </c>
      <c r="R505" s="1053" t="s">
        <v>57</v>
      </c>
      <c r="S505" s="1150" t="s">
        <v>25676</v>
      </c>
      <c r="T505" s="808" t="s">
        <v>25687</v>
      </c>
    </row>
    <row r="506">
      <c r="A506" s="1046" t="s">
        <v>4646</v>
      </c>
      <c r="B506" s="1084" t="s">
        <v>25670</v>
      </c>
      <c r="C506" s="1047" t="s">
        <v>20039</v>
      </c>
      <c r="D506" s="1047" t="s">
        <v>45</v>
      </c>
      <c r="E506" s="1047" t="s">
        <v>11</v>
      </c>
      <c r="F506" s="1048" t="s">
        <v>23992</v>
      </c>
      <c r="G506" s="1047" t="s">
        <v>24924</v>
      </c>
      <c r="H506" s="1063" t="s">
        <v>20058</v>
      </c>
      <c r="I506" s="1063" t="s">
        <v>20058</v>
      </c>
      <c r="J506" s="1049" t="s">
        <v>25621</v>
      </c>
      <c r="K506" s="1147" t="s">
        <v>25693</v>
      </c>
      <c r="L506" s="1049" t="s">
        <v>25694</v>
      </c>
      <c r="M506" s="1049" t="s">
        <v>25695</v>
      </c>
      <c r="N506" s="1060" t="s">
        <v>20117</v>
      </c>
      <c r="O506" s="1060" t="s">
        <v>20045</v>
      </c>
      <c r="P506" s="1060" t="s">
        <v>95</v>
      </c>
      <c r="Q506" s="1052"/>
      <c r="R506" s="1053"/>
      <c r="S506" s="1149"/>
    </row>
    <row r="507">
      <c r="A507" s="1046" t="s">
        <v>4650</v>
      </c>
      <c r="B507" s="1084" t="s">
        <v>25670</v>
      </c>
      <c r="C507" s="1047" t="s">
        <v>20039</v>
      </c>
      <c r="D507" s="1047" t="s">
        <v>45</v>
      </c>
      <c r="E507" s="1047" t="s">
        <v>11</v>
      </c>
      <c r="F507" s="1048" t="s">
        <v>23992</v>
      </c>
      <c r="G507" s="1047" t="s">
        <v>24924</v>
      </c>
      <c r="H507" s="1063" t="s">
        <v>20058</v>
      </c>
      <c r="I507" s="1063" t="s">
        <v>20058</v>
      </c>
      <c r="J507" s="1049" t="s">
        <v>25621</v>
      </c>
      <c r="K507" s="1147" t="s">
        <v>25696</v>
      </c>
      <c r="L507" s="1054" t="s">
        <v>25697</v>
      </c>
      <c r="M507" s="1049" t="s">
        <v>25698</v>
      </c>
      <c r="N507" s="1060" t="s">
        <v>20117</v>
      </c>
      <c r="O507" s="1060" t="s">
        <v>20045</v>
      </c>
      <c r="P507" s="1060" t="s">
        <v>95</v>
      </c>
      <c r="Q507" s="1052"/>
      <c r="R507" s="1053"/>
      <c r="S507" s="1149"/>
    </row>
    <row r="508">
      <c r="A508" s="1046" t="s">
        <v>4655</v>
      </c>
      <c r="B508" s="1084" t="s">
        <v>22903</v>
      </c>
      <c r="C508" s="1047" t="s">
        <v>20039</v>
      </c>
      <c r="D508" s="1047" t="s">
        <v>45</v>
      </c>
      <c r="E508" s="1047" t="s">
        <v>11</v>
      </c>
      <c r="F508" s="1048" t="s">
        <v>23992</v>
      </c>
      <c r="G508" s="1047" t="s">
        <v>24924</v>
      </c>
      <c r="H508" s="1063" t="s">
        <v>20058</v>
      </c>
      <c r="I508" s="1063" t="s">
        <v>20058</v>
      </c>
      <c r="J508" s="1049" t="s">
        <v>25596</v>
      </c>
      <c r="K508" s="1147" t="s">
        <v>25699</v>
      </c>
      <c r="L508" s="1049" t="s">
        <v>25700</v>
      </c>
      <c r="M508" s="1049" t="s">
        <v>25701</v>
      </c>
      <c r="N508" s="1060" t="s">
        <v>20117</v>
      </c>
      <c r="O508" s="1060" t="s">
        <v>20045</v>
      </c>
      <c r="P508" s="1060" t="s">
        <v>95</v>
      </c>
      <c r="Q508" s="1052"/>
      <c r="R508" s="1053"/>
      <c r="S508" s="1149"/>
    </row>
    <row r="509">
      <c r="A509" s="1046" t="s">
        <v>4660</v>
      </c>
      <c r="B509" s="1048" t="s">
        <v>25702</v>
      </c>
      <c r="C509" s="1048" t="s">
        <v>22383</v>
      </c>
      <c r="D509" s="1048" t="s">
        <v>45</v>
      </c>
      <c r="E509" s="1047" t="s">
        <v>11</v>
      </c>
      <c r="F509" s="1048" t="s">
        <v>23992</v>
      </c>
      <c r="G509" s="1047" t="s">
        <v>24924</v>
      </c>
      <c r="H509" s="1063" t="s">
        <v>20058</v>
      </c>
      <c r="I509" s="1063" t="s">
        <v>20058</v>
      </c>
      <c r="J509" s="1049" t="s">
        <v>25703</v>
      </c>
      <c r="K509" s="1147" t="s">
        <v>25704</v>
      </c>
      <c r="L509" s="1049" t="s">
        <v>25705</v>
      </c>
      <c r="M509" s="1049" t="s">
        <v>25706</v>
      </c>
      <c r="N509" s="1060" t="s">
        <v>20535</v>
      </c>
      <c r="O509" s="1060" t="s">
        <v>398</v>
      </c>
      <c r="P509" s="1060" t="s">
        <v>95</v>
      </c>
      <c r="Q509" s="1052"/>
      <c r="R509" s="1053"/>
      <c r="S509" s="1046" t="s">
        <v>24934</v>
      </c>
    </row>
    <row r="510">
      <c r="A510" s="1046" t="s">
        <v>4666</v>
      </c>
      <c r="B510" s="1048" t="s">
        <v>25702</v>
      </c>
      <c r="C510" s="1048" t="s">
        <v>22383</v>
      </c>
      <c r="D510" s="1048" t="s">
        <v>45</v>
      </c>
      <c r="E510" s="1047" t="s">
        <v>11</v>
      </c>
      <c r="F510" s="1048" t="s">
        <v>23992</v>
      </c>
      <c r="G510" s="1047" t="s">
        <v>24924</v>
      </c>
      <c r="H510" s="1063" t="s">
        <v>20058</v>
      </c>
      <c r="I510" s="1063" t="s">
        <v>20058</v>
      </c>
      <c r="J510" s="1049" t="s">
        <v>25707</v>
      </c>
      <c r="K510" s="1147" t="s">
        <v>25708</v>
      </c>
      <c r="L510" s="1049" t="s">
        <v>25709</v>
      </c>
      <c r="M510" s="1049" t="s">
        <v>25710</v>
      </c>
      <c r="N510" s="1060" t="s">
        <v>20117</v>
      </c>
      <c r="O510" s="1060" t="s">
        <v>20045</v>
      </c>
      <c r="P510" s="1060" t="s">
        <v>95</v>
      </c>
      <c r="Q510" s="1052"/>
      <c r="R510" s="1053"/>
      <c r="S510" s="1149"/>
    </row>
    <row r="511">
      <c r="A511" s="1046" t="s">
        <v>4670</v>
      </c>
      <c r="B511" s="1048" t="s">
        <v>25702</v>
      </c>
      <c r="C511" s="1048" t="s">
        <v>22383</v>
      </c>
      <c r="D511" s="1048" t="s">
        <v>45</v>
      </c>
      <c r="E511" s="1047" t="s">
        <v>11</v>
      </c>
      <c r="F511" s="1048" t="s">
        <v>23992</v>
      </c>
      <c r="G511" s="1047" t="s">
        <v>24924</v>
      </c>
      <c r="H511" s="1063" t="s">
        <v>20058</v>
      </c>
      <c r="I511" s="1063" t="s">
        <v>20058</v>
      </c>
      <c r="J511" s="1049" t="s">
        <v>25711</v>
      </c>
      <c r="K511" s="1147" t="s">
        <v>25712</v>
      </c>
      <c r="L511" s="1049" t="s">
        <v>25713</v>
      </c>
      <c r="M511" s="1049" t="s">
        <v>25714</v>
      </c>
      <c r="N511" s="1060" t="s">
        <v>20101</v>
      </c>
      <c r="O511" s="1060" t="s">
        <v>20054</v>
      </c>
      <c r="P511" s="1060" t="s">
        <v>95</v>
      </c>
      <c r="Q511" s="1052"/>
      <c r="R511" s="1053"/>
      <c r="S511" s="1046" t="s">
        <v>25715</v>
      </c>
    </row>
    <row r="512">
      <c r="A512" s="1046" t="s">
        <v>4675</v>
      </c>
      <c r="B512" s="1048" t="s">
        <v>25702</v>
      </c>
      <c r="C512" s="1048" t="s">
        <v>22383</v>
      </c>
      <c r="D512" s="1048" t="s">
        <v>45</v>
      </c>
      <c r="E512" s="1047" t="s">
        <v>11</v>
      </c>
      <c r="F512" s="1048" t="s">
        <v>23992</v>
      </c>
      <c r="G512" s="1047" t="s">
        <v>24924</v>
      </c>
      <c r="H512" s="1063" t="s">
        <v>20058</v>
      </c>
      <c r="I512" s="1063" t="s">
        <v>20058</v>
      </c>
      <c r="J512" s="1049" t="s">
        <v>25716</v>
      </c>
      <c r="K512" s="1147" t="s">
        <v>25717</v>
      </c>
      <c r="L512" s="1049" t="s">
        <v>25713</v>
      </c>
      <c r="M512" s="1049" t="s">
        <v>25718</v>
      </c>
      <c r="N512" s="1060" t="s">
        <v>20117</v>
      </c>
      <c r="O512" s="1060" t="s">
        <v>20045</v>
      </c>
      <c r="P512" s="1060" t="s">
        <v>95</v>
      </c>
      <c r="Q512" s="1052"/>
      <c r="R512" s="1053"/>
      <c r="S512" s="1149"/>
    </row>
    <row r="513">
      <c r="A513" s="1046" t="s">
        <v>4680</v>
      </c>
      <c r="B513" s="1048" t="s">
        <v>25702</v>
      </c>
      <c r="C513" s="1048" t="s">
        <v>22383</v>
      </c>
      <c r="D513" s="1048" t="s">
        <v>45</v>
      </c>
      <c r="E513" s="1047" t="s">
        <v>11</v>
      </c>
      <c r="F513" s="1048" t="s">
        <v>23992</v>
      </c>
      <c r="G513" s="1047" t="s">
        <v>24924</v>
      </c>
      <c r="H513" s="1063" t="s">
        <v>20058</v>
      </c>
      <c r="I513" s="1063" t="s">
        <v>20058</v>
      </c>
      <c r="J513" s="1049" t="s">
        <v>25716</v>
      </c>
      <c r="K513" s="1147" t="s">
        <v>25719</v>
      </c>
      <c r="L513" s="1049" t="s">
        <v>25713</v>
      </c>
      <c r="M513" s="1049" t="s">
        <v>25720</v>
      </c>
      <c r="N513" s="1060" t="s">
        <v>20117</v>
      </c>
      <c r="O513" s="1060" t="s">
        <v>20045</v>
      </c>
      <c r="P513" s="1060" t="s">
        <v>95</v>
      </c>
      <c r="Q513" s="1052"/>
      <c r="R513" s="1053"/>
      <c r="S513" s="1149"/>
    </row>
    <row r="514">
      <c r="A514" s="1046" t="s">
        <v>4682</v>
      </c>
      <c r="B514" s="1048" t="s">
        <v>25702</v>
      </c>
      <c r="C514" s="1048" t="s">
        <v>22383</v>
      </c>
      <c r="D514" s="1048" t="s">
        <v>45</v>
      </c>
      <c r="E514" s="1047" t="s">
        <v>11</v>
      </c>
      <c r="F514" s="1048" t="s">
        <v>23992</v>
      </c>
      <c r="G514" s="1047" t="s">
        <v>24924</v>
      </c>
      <c r="H514" s="1063" t="s">
        <v>20058</v>
      </c>
      <c r="I514" s="1063" t="s">
        <v>20058</v>
      </c>
      <c r="J514" s="1049" t="s">
        <v>25716</v>
      </c>
      <c r="K514" s="1155" t="s">
        <v>25721</v>
      </c>
      <c r="L514" s="1049" t="s">
        <v>25722</v>
      </c>
      <c r="M514" s="1049" t="s">
        <v>25723</v>
      </c>
      <c r="N514" s="1060" t="s">
        <v>20117</v>
      </c>
      <c r="O514" s="1060" t="s">
        <v>20045</v>
      </c>
      <c r="P514" s="1060" t="s">
        <v>95</v>
      </c>
      <c r="Q514" s="1052"/>
      <c r="R514" s="1053"/>
      <c r="S514" s="1149"/>
    </row>
    <row r="515">
      <c r="A515" s="1046" t="s">
        <v>4687</v>
      </c>
      <c r="B515" s="1048" t="s">
        <v>25702</v>
      </c>
      <c r="C515" s="1048" t="s">
        <v>22383</v>
      </c>
      <c r="D515" s="1048" t="s">
        <v>45</v>
      </c>
      <c r="E515" s="1047" t="s">
        <v>11</v>
      </c>
      <c r="F515" s="1048" t="s">
        <v>23992</v>
      </c>
      <c r="G515" s="1047" t="s">
        <v>24924</v>
      </c>
      <c r="H515" s="1063" t="s">
        <v>20058</v>
      </c>
      <c r="I515" s="1063" t="s">
        <v>20058</v>
      </c>
      <c r="J515" s="1049" t="s">
        <v>25716</v>
      </c>
      <c r="K515" s="1155" t="s">
        <v>25724</v>
      </c>
      <c r="L515" s="1049" t="s">
        <v>25722</v>
      </c>
      <c r="M515" s="1049" t="s">
        <v>25723</v>
      </c>
      <c r="N515" s="1060" t="s">
        <v>20117</v>
      </c>
      <c r="O515" s="1060" t="s">
        <v>20045</v>
      </c>
      <c r="P515" s="1060" t="s">
        <v>95</v>
      </c>
      <c r="Q515" s="1052"/>
      <c r="R515" s="1053"/>
      <c r="S515" s="1149"/>
    </row>
    <row r="516">
      <c r="A516" s="1046" t="s">
        <v>4691</v>
      </c>
      <c r="B516" s="1048" t="s">
        <v>25702</v>
      </c>
      <c r="C516" s="1048" t="s">
        <v>22383</v>
      </c>
      <c r="D516" s="1048" t="s">
        <v>45</v>
      </c>
      <c r="E516" s="1047" t="s">
        <v>11</v>
      </c>
      <c r="F516" s="1048" t="s">
        <v>23992</v>
      </c>
      <c r="G516" s="1047" t="s">
        <v>24924</v>
      </c>
      <c r="H516" s="1063" t="s">
        <v>20058</v>
      </c>
      <c r="I516" s="1063" t="s">
        <v>20058</v>
      </c>
      <c r="J516" s="1049" t="s">
        <v>25716</v>
      </c>
      <c r="K516" s="1147" t="s">
        <v>25725</v>
      </c>
      <c r="L516" s="1049" t="s">
        <v>25713</v>
      </c>
      <c r="M516" s="1049" t="s">
        <v>25726</v>
      </c>
      <c r="N516" s="1060" t="s">
        <v>20117</v>
      </c>
      <c r="O516" s="1060" t="s">
        <v>20045</v>
      </c>
      <c r="P516" s="1060" t="s">
        <v>95</v>
      </c>
      <c r="Q516" s="1052"/>
      <c r="R516" s="1053"/>
      <c r="S516" s="1149"/>
    </row>
    <row r="517">
      <c r="A517" s="1046" t="s">
        <v>4695</v>
      </c>
      <c r="B517" s="1048" t="s">
        <v>25702</v>
      </c>
      <c r="C517" s="1048" t="s">
        <v>22383</v>
      </c>
      <c r="D517" s="1048" t="s">
        <v>45</v>
      </c>
      <c r="E517" s="1047" t="s">
        <v>11</v>
      </c>
      <c r="F517" s="1048" t="s">
        <v>23992</v>
      </c>
      <c r="G517" s="1047" t="s">
        <v>24924</v>
      </c>
      <c r="H517" s="1063" t="s">
        <v>20058</v>
      </c>
      <c r="I517" s="1063" t="s">
        <v>20058</v>
      </c>
      <c r="J517" s="1049" t="s">
        <v>25716</v>
      </c>
      <c r="K517" s="1155" t="s">
        <v>25727</v>
      </c>
      <c r="L517" s="1049" t="s">
        <v>25722</v>
      </c>
      <c r="M517" s="1049" t="s">
        <v>25723</v>
      </c>
      <c r="N517" s="1060" t="s">
        <v>20117</v>
      </c>
      <c r="O517" s="1060" t="s">
        <v>20045</v>
      </c>
      <c r="P517" s="1060" t="s">
        <v>95</v>
      </c>
      <c r="Q517" s="1052"/>
      <c r="R517" s="1053"/>
      <c r="S517" s="1149"/>
    </row>
    <row r="518">
      <c r="A518" s="1046" t="s">
        <v>4699</v>
      </c>
      <c r="B518" s="1048" t="s">
        <v>25702</v>
      </c>
      <c r="C518" s="1048" t="s">
        <v>22383</v>
      </c>
      <c r="D518" s="1048" t="s">
        <v>45</v>
      </c>
      <c r="E518" s="1047" t="s">
        <v>11</v>
      </c>
      <c r="F518" s="1048" t="s">
        <v>23992</v>
      </c>
      <c r="G518" s="1047" t="s">
        <v>24924</v>
      </c>
      <c r="H518" s="1063" t="s">
        <v>20058</v>
      </c>
      <c r="I518" s="1063" t="s">
        <v>20058</v>
      </c>
      <c r="J518" s="1049" t="s">
        <v>25716</v>
      </c>
      <c r="K518" s="1147" t="s">
        <v>25728</v>
      </c>
      <c r="L518" s="1049" t="s">
        <v>25729</v>
      </c>
      <c r="M518" s="1049" t="s">
        <v>25730</v>
      </c>
      <c r="N518" s="1060" t="s">
        <v>22196</v>
      </c>
      <c r="O518" s="1060" t="s">
        <v>20045</v>
      </c>
      <c r="P518" s="1060" t="s">
        <v>95</v>
      </c>
      <c r="Q518" s="1052"/>
      <c r="R518" s="1053"/>
      <c r="S518" s="1149"/>
    </row>
    <row r="519">
      <c r="A519" s="1046" t="s">
        <v>4706</v>
      </c>
      <c r="B519" s="1048" t="s">
        <v>25702</v>
      </c>
      <c r="C519" s="1048" t="s">
        <v>22383</v>
      </c>
      <c r="D519" s="1048" t="s">
        <v>45</v>
      </c>
      <c r="E519" s="1047" t="s">
        <v>11</v>
      </c>
      <c r="F519" s="1048" t="s">
        <v>23992</v>
      </c>
      <c r="G519" s="1047" t="s">
        <v>24924</v>
      </c>
      <c r="H519" s="1063" t="s">
        <v>20058</v>
      </c>
      <c r="I519" s="1063" t="s">
        <v>20058</v>
      </c>
      <c r="J519" s="1049" t="s">
        <v>25716</v>
      </c>
      <c r="K519" s="1147" t="s">
        <v>25731</v>
      </c>
      <c r="L519" s="1049" t="s">
        <v>25732</v>
      </c>
      <c r="M519" s="1049" t="s">
        <v>25733</v>
      </c>
      <c r="N519" s="1060" t="s">
        <v>20117</v>
      </c>
      <c r="O519" s="1060" t="s">
        <v>20045</v>
      </c>
      <c r="P519" s="1060" t="s">
        <v>95</v>
      </c>
      <c r="Q519" s="1052"/>
      <c r="R519" s="1053"/>
      <c r="S519" s="1149"/>
    </row>
    <row r="520">
      <c r="A520" s="1046" t="s">
        <v>4710</v>
      </c>
      <c r="B520" s="1048" t="s">
        <v>25702</v>
      </c>
      <c r="C520" s="1048" t="s">
        <v>22383</v>
      </c>
      <c r="D520" s="1048" t="s">
        <v>45</v>
      </c>
      <c r="E520" s="1047" t="s">
        <v>11</v>
      </c>
      <c r="F520" s="1048" t="s">
        <v>23992</v>
      </c>
      <c r="G520" s="1047" t="s">
        <v>24924</v>
      </c>
      <c r="H520" s="1063" t="s">
        <v>20058</v>
      </c>
      <c r="I520" s="1063" t="s">
        <v>20058</v>
      </c>
      <c r="J520" s="1049" t="s">
        <v>25716</v>
      </c>
      <c r="K520" s="1147" t="s">
        <v>25734</v>
      </c>
      <c r="L520" s="1049" t="s">
        <v>25735</v>
      </c>
      <c r="M520" s="1049" t="s">
        <v>25733</v>
      </c>
      <c r="N520" s="1060" t="s">
        <v>20117</v>
      </c>
      <c r="O520" s="1060" t="s">
        <v>20045</v>
      </c>
      <c r="P520" s="1060" t="s">
        <v>95</v>
      </c>
      <c r="Q520" s="1052"/>
      <c r="R520" s="1053"/>
      <c r="S520" s="1149"/>
    </row>
    <row r="521">
      <c r="A521" s="1046" t="s">
        <v>4715</v>
      </c>
      <c r="B521" s="1048" t="s">
        <v>25702</v>
      </c>
      <c r="C521" s="1048" t="s">
        <v>22383</v>
      </c>
      <c r="D521" s="1048" t="s">
        <v>45</v>
      </c>
      <c r="E521" s="1047" t="s">
        <v>11</v>
      </c>
      <c r="F521" s="1048" t="s">
        <v>23992</v>
      </c>
      <c r="G521" s="1047" t="s">
        <v>24924</v>
      </c>
      <c r="H521" s="1063" t="s">
        <v>20058</v>
      </c>
      <c r="I521" s="1063" t="s">
        <v>20058</v>
      </c>
      <c r="J521" s="1049" t="s">
        <v>25716</v>
      </c>
      <c r="K521" s="1147" t="s">
        <v>25736</v>
      </c>
      <c r="L521" s="1049" t="s">
        <v>25737</v>
      </c>
      <c r="M521" s="1049" t="s">
        <v>25738</v>
      </c>
      <c r="N521" s="1060" t="s">
        <v>20117</v>
      </c>
      <c r="O521" s="1060" t="s">
        <v>20045</v>
      </c>
      <c r="P521" s="1060" t="s">
        <v>95</v>
      </c>
      <c r="Q521" s="1052"/>
      <c r="R521" s="1053"/>
      <c r="S521" s="1149"/>
    </row>
    <row r="522">
      <c r="A522" s="1046" t="s">
        <v>4720</v>
      </c>
      <c r="B522" s="1058" t="s">
        <v>25702</v>
      </c>
      <c r="C522" s="1048" t="s">
        <v>22383</v>
      </c>
      <c r="D522" s="1058" t="s">
        <v>45</v>
      </c>
      <c r="E522" s="1047" t="s">
        <v>11</v>
      </c>
      <c r="F522" s="1048" t="s">
        <v>23992</v>
      </c>
      <c r="G522" s="1047" t="s">
        <v>24924</v>
      </c>
      <c r="H522" s="1063" t="s">
        <v>20058</v>
      </c>
      <c r="I522" s="1063" t="s">
        <v>20058</v>
      </c>
      <c r="J522" s="1054" t="s">
        <v>25739</v>
      </c>
      <c r="K522" s="1147" t="s">
        <v>25740</v>
      </c>
      <c r="L522" s="1054" t="s">
        <v>25741</v>
      </c>
      <c r="M522" s="1049" t="s">
        <v>25742</v>
      </c>
      <c r="N522" s="1060" t="s">
        <v>20535</v>
      </c>
      <c r="O522" s="1060" t="s">
        <v>398</v>
      </c>
      <c r="P522" s="1060" t="s">
        <v>95</v>
      </c>
      <c r="Q522" s="1052"/>
      <c r="R522" s="1053"/>
      <c r="S522" s="1046" t="s">
        <v>24934</v>
      </c>
    </row>
    <row r="523">
      <c r="A523" s="1046" t="s">
        <v>4725</v>
      </c>
      <c r="B523" s="1048" t="s">
        <v>25702</v>
      </c>
      <c r="C523" s="1048" t="s">
        <v>22383</v>
      </c>
      <c r="D523" s="1048" t="s">
        <v>45</v>
      </c>
      <c r="E523" s="1047" t="s">
        <v>11</v>
      </c>
      <c r="F523" s="1048" t="s">
        <v>23992</v>
      </c>
      <c r="G523" s="1047" t="s">
        <v>24924</v>
      </c>
      <c r="H523" s="1063" t="s">
        <v>20058</v>
      </c>
      <c r="I523" s="1063" t="s">
        <v>20058</v>
      </c>
      <c r="J523" s="1049" t="s">
        <v>25743</v>
      </c>
      <c r="K523" s="1147" t="s">
        <v>25744</v>
      </c>
      <c r="L523" s="1049" t="s">
        <v>25745</v>
      </c>
      <c r="M523" s="1049" t="s">
        <v>25746</v>
      </c>
      <c r="N523" s="1060" t="s">
        <v>22196</v>
      </c>
      <c r="O523" s="1060" t="s">
        <v>20045</v>
      </c>
      <c r="P523" s="1060" t="s">
        <v>95</v>
      </c>
      <c r="Q523" s="1052"/>
      <c r="R523" s="1053"/>
      <c r="S523" s="1149"/>
    </row>
    <row r="524">
      <c r="A524" s="1046" t="s">
        <v>4730</v>
      </c>
      <c r="B524" s="1048" t="s">
        <v>25702</v>
      </c>
      <c r="C524" s="1048" t="s">
        <v>22383</v>
      </c>
      <c r="D524" s="1048" t="s">
        <v>45</v>
      </c>
      <c r="E524" s="1047" t="s">
        <v>11</v>
      </c>
      <c r="F524" s="1048" t="s">
        <v>23992</v>
      </c>
      <c r="G524" s="1047" t="s">
        <v>24924</v>
      </c>
      <c r="H524" s="1063" t="s">
        <v>20058</v>
      </c>
      <c r="I524" s="1063" t="s">
        <v>20058</v>
      </c>
      <c r="J524" s="1049" t="s">
        <v>25747</v>
      </c>
      <c r="K524" s="1147" t="s">
        <v>25748</v>
      </c>
      <c r="L524" s="1049" t="s">
        <v>25749</v>
      </c>
      <c r="M524" s="1049" t="s">
        <v>25750</v>
      </c>
      <c r="N524" s="1060" t="s">
        <v>22196</v>
      </c>
      <c r="O524" s="1060" t="s">
        <v>20045</v>
      </c>
      <c r="P524" s="1060" t="s">
        <v>95</v>
      </c>
      <c r="Q524" s="1052"/>
      <c r="R524" s="1053"/>
      <c r="S524" s="1149"/>
    </row>
    <row r="525">
      <c r="A525" s="1046" t="s">
        <v>4734</v>
      </c>
      <c r="B525" s="1156" t="s">
        <v>25702</v>
      </c>
      <c r="C525" s="1048" t="s">
        <v>22383</v>
      </c>
      <c r="D525" s="1048" t="s">
        <v>45</v>
      </c>
      <c r="E525" s="1047" t="s">
        <v>11</v>
      </c>
      <c r="F525" s="1048" t="s">
        <v>23992</v>
      </c>
      <c r="G525" s="1047" t="s">
        <v>24924</v>
      </c>
      <c r="H525" s="1063" t="s">
        <v>20058</v>
      </c>
      <c r="I525" s="1063" t="s">
        <v>20058</v>
      </c>
      <c r="J525" s="1049" t="s">
        <v>25751</v>
      </c>
      <c r="K525" s="1147" t="s">
        <v>25752</v>
      </c>
      <c r="L525" s="1049" t="s">
        <v>25753</v>
      </c>
      <c r="M525" s="1049" t="s">
        <v>25754</v>
      </c>
      <c r="N525" s="1060" t="s">
        <v>20117</v>
      </c>
      <c r="O525" s="1060" t="s">
        <v>20045</v>
      </c>
      <c r="P525" s="1060" t="s">
        <v>95</v>
      </c>
      <c r="Q525" s="1052"/>
      <c r="R525" s="1053"/>
      <c r="S525" s="1149"/>
    </row>
    <row r="526">
      <c r="A526" s="1046" t="s">
        <v>4739</v>
      </c>
      <c r="B526" s="1156" t="s">
        <v>25702</v>
      </c>
      <c r="C526" s="1048" t="s">
        <v>22383</v>
      </c>
      <c r="D526" s="1048" t="s">
        <v>45</v>
      </c>
      <c r="E526" s="1047" t="s">
        <v>11</v>
      </c>
      <c r="F526" s="1048" t="s">
        <v>23992</v>
      </c>
      <c r="G526" s="1047" t="s">
        <v>24924</v>
      </c>
      <c r="H526" s="1063" t="s">
        <v>20058</v>
      </c>
      <c r="I526" s="1063" t="s">
        <v>20058</v>
      </c>
      <c r="J526" s="1049" t="s">
        <v>25755</v>
      </c>
      <c r="K526" s="1147" t="s">
        <v>25756</v>
      </c>
      <c r="L526" s="1049" t="s">
        <v>25757</v>
      </c>
      <c r="M526" s="1049" t="s">
        <v>25733</v>
      </c>
      <c r="N526" s="1060" t="s">
        <v>22196</v>
      </c>
      <c r="O526" s="1060" t="s">
        <v>20045</v>
      </c>
      <c r="P526" s="1060" t="s">
        <v>95</v>
      </c>
      <c r="Q526" s="1052"/>
      <c r="R526" s="1053"/>
      <c r="S526" s="1149"/>
    </row>
    <row r="527">
      <c r="A527" s="1046" t="s">
        <v>4744</v>
      </c>
      <c r="B527" s="1103" t="s">
        <v>25758</v>
      </c>
      <c r="C527" s="1048" t="s">
        <v>22383</v>
      </c>
      <c r="D527" s="1048" t="s">
        <v>45</v>
      </c>
      <c r="E527" s="1047" t="s">
        <v>11</v>
      </c>
      <c r="F527" s="1048" t="s">
        <v>23992</v>
      </c>
      <c r="G527" s="1047" t="s">
        <v>24924</v>
      </c>
      <c r="H527" s="1063" t="s">
        <v>20058</v>
      </c>
      <c r="I527" s="1063" t="s">
        <v>20058</v>
      </c>
      <c r="J527" s="1049" t="s">
        <v>25759</v>
      </c>
      <c r="K527" s="1147" t="s">
        <v>25760</v>
      </c>
      <c r="L527" s="1049" t="s">
        <v>25761</v>
      </c>
      <c r="M527" s="1049" t="s">
        <v>25762</v>
      </c>
      <c r="N527" s="1060" t="s">
        <v>20117</v>
      </c>
      <c r="O527" s="1060" t="s">
        <v>20045</v>
      </c>
      <c r="P527" s="1060" t="s">
        <v>95</v>
      </c>
      <c r="Q527" s="1052"/>
      <c r="R527" s="1053"/>
      <c r="S527" s="1149"/>
    </row>
    <row r="528">
      <c r="A528" s="1046" t="s">
        <v>4748</v>
      </c>
      <c r="B528" s="1103" t="s">
        <v>25763</v>
      </c>
      <c r="C528" s="1048" t="s">
        <v>22383</v>
      </c>
      <c r="D528" s="1048" t="s">
        <v>45</v>
      </c>
      <c r="E528" s="1047" t="s">
        <v>11</v>
      </c>
      <c r="F528" s="1048" t="s">
        <v>23992</v>
      </c>
      <c r="G528" s="1047" t="s">
        <v>24924</v>
      </c>
      <c r="H528" s="1063" t="s">
        <v>20058</v>
      </c>
      <c r="I528" s="1063" t="s">
        <v>20058</v>
      </c>
      <c r="J528" s="1049" t="s">
        <v>25759</v>
      </c>
      <c r="K528" s="1147" t="s">
        <v>25764</v>
      </c>
      <c r="L528" s="1049" t="s">
        <v>25765</v>
      </c>
      <c r="M528" s="1049" t="s">
        <v>25766</v>
      </c>
      <c r="N528" s="1060" t="s">
        <v>22196</v>
      </c>
      <c r="O528" s="1060" t="s">
        <v>20045</v>
      </c>
      <c r="P528" s="1060" t="s">
        <v>95</v>
      </c>
      <c r="Q528" s="1052"/>
      <c r="R528" s="1053"/>
      <c r="S528" s="1149"/>
    </row>
    <row r="529">
      <c r="A529" s="1046" t="s">
        <v>4753</v>
      </c>
      <c r="B529" s="1105" t="s">
        <v>25767</v>
      </c>
      <c r="C529" s="1058" t="s">
        <v>5185</v>
      </c>
      <c r="D529" s="1058" t="s">
        <v>45</v>
      </c>
      <c r="E529" s="1047" t="s">
        <v>11</v>
      </c>
      <c r="F529" s="1048" t="s">
        <v>23992</v>
      </c>
      <c r="G529" s="1047" t="s">
        <v>24924</v>
      </c>
      <c r="H529" s="1063" t="s">
        <v>20058</v>
      </c>
      <c r="I529" s="1063" t="s">
        <v>20058</v>
      </c>
      <c r="J529" s="1054" t="s">
        <v>25768</v>
      </c>
      <c r="K529" s="1147" t="s">
        <v>25769</v>
      </c>
      <c r="L529" s="1054" t="s">
        <v>25770</v>
      </c>
      <c r="M529" s="1054" t="s">
        <v>25771</v>
      </c>
      <c r="N529" s="1060" t="s">
        <v>20117</v>
      </c>
      <c r="O529" s="1060" t="s">
        <v>20045</v>
      </c>
      <c r="P529" s="1060" t="s">
        <v>95</v>
      </c>
      <c r="Q529" s="1052"/>
      <c r="R529" s="1053"/>
      <c r="S529" s="1149"/>
    </row>
    <row r="530">
      <c r="A530" s="1046" t="s">
        <v>4757</v>
      </c>
      <c r="B530" s="1105" t="s">
        <v>25767</v>
      </c>
      <c r="C530" s="1058" t="s">
        <v>5185</v>
      </c>
      <c r="D530" s="1058" t="s">
        <v>45</v>
      </c>
      <c r="E530" s="1047" t="s">
        <v>12</v>
      </c>
      <c r="F530" s="1048" t="s">
        <v>23992</v>
      </c>
      <c r="G530" s="1047" t="s">
        <v>24924</v>
      </c>
      <c r="H530" s="1063" t="s">
        <v>20058</v>
      </c>
      <c r="I530" s="1063" t="s">
        <v>20058</v>
      </c>
      <c r="J530" s="1054" t="s">
        <v>25772</v>
      </c>
      <c r="K530" s="1147" t="s">
        <v>25773</v>
      </c>
      <c r="L530" s="1054" t="s">
        <v>25770</v>
      </c>
      <c r="M530" s="1054" t="s">
        <v>25774</v>
      </c>
      <c r="N530" s="1060" t="s">
        <v>22196</v>
      </c>
      <c r="O530" s="1060" t="s">
        <v>20045</v>
      </c>
      <c r="P530" s="1060" t="s">
        <v>95</v>
      </c>
      <c r="Q530" s="1052"/>
      <c r="R530" s="1053"/>
      <c r="S530" s="1149"/>
    </row>
    <row r="531">
      <c r="A531" s="1046" t="s">
        <v>4762</v>
      </c>
      <c r="B531" s="1048" t="s">
        <v>25775</v>
      </c>
      <c r="C531" s="1058" t="s">
        <v>20518</v>
      </c>
      <c r="D531" s="1058" t="s">
        <v>45</v>
      </c>
      <c r="E531" s="1047" t="s">
        <v>11</v>
      </c>
      <c r="F531" s="1048" t="s">
        <v>23992</v>
      </c>
      <c r="G531" s="1047" t="s">
        <v>24924</v>
      </c>
      <c r="H531" s="1063" t="s">
        <v>20058</v>
      </c>
      <c r="I531" s="1063" t="s">
        <v>20058</v>
      </c>
      <c r="J531" s="1054" t="s">
        <v>25776</v>
      </c>
      <c r="K531" s="1147" t="s">
        <v>25777</v>
      </c>
      <c r="L531" s="1054" t="s">
        <v>25778</v>
      </c>
      <c r="M531" s="1054" t="s">
        <v>25779</v>
      </c>
      <c r="N531" s="1060" t="s">
        <v>19934</v>
      </c>
      <c r="O531" s="1060" t="s">
        <v>20045</v>
      </c>
      <c r="P531" s="1060" t="s">
        <v>95</v>
      </c>
      <c r="Q531" s="1052"/>
      <c r="R531" s="1053"/>
      <c r="S531" s="1149"/>
    </row>
    <row r="532">
      <c r="A532" s="1046" t="s">
        <v>4768</v>
      </c>
      <c r="B532" s="1048" t="s">
        <v>25775</v>
      </c>
      <c r="C532" s="1058" t="s">
        <v>20518</v>
      </c>
      <c r="D532" s="1058" t="s">
        <v>45</v>
      </c>
      <c r="E532" s="1047" t="s">
        <v>11</v>
      </c>
      <c r="F532" s="1048" t="s">
        <v>23992</v>
      </c>
      <c r="G532" s="1047" t="s">
        <v>24924</v>
      </c>
      <c r="H532" s="1063" t="s">
        <v>20058</v>
      </c>
      <c r="I532" s="1063" t="s">
        <v>20058</v>
      </c>
      <c r="J532" s="1054" t="s">
        <v>25776</v>
      </c>
      <c r="K532" s="1147" t="s">
        <v>25780</v>
      </c>
      <c r="L532" s="1054" t="s">
        <v>25781</v>
      </c>
      <c r="M532" s="1054" t="s">
        <v>25782</v>
      </c>
      <c r="N532" s="1060" t="s">
        <v>19934</v>
      </c>
      <c r="O532" s="1060" t="s">
        <v>20045</v>
      </c>
      <c r="P532" s="1060" t="s">
        <v>95</v>
      </c>
      <c r="Q532" s="1052"/>
      <c r="R532" s="1053"/>
      <c r="S532" s="1149"/>
    </row>
    <row r="533">
      <c r="A533" s="1046" t="s">
        <v>4774</v>
      </c>
      <c r="B533" s="1156" t="s">
        <v>25775</v>
      </c>
      <c r="C533" s="1058" t="s">
        <v>20518</v>
      </c>
      <c r="D533" s="1058" t="s">
        <v>45</v>
      </c>
      <c r="E533" s="1047" t="s">
        <v>11</v>
      </c>
      <c r="F533" s="1048" t="s">
        <v>23992</v>
      </c>
      <c r="G533" s="1047" t="s">
        <v>24924</v>
      </c>
      <c r="H533" s="1063" t="s">
        <v>20058</v>
      </c>
      <c r="I533" s="1063" t="s">
        <v>20058</v>
      </c>
      <c r="J533" s="1054" t="s">
        <v>25776</v>
      </c>
      <c r="K533" s="1147" t="s">
        <v>25783</v>
      </c>
      <c r="L533" s="1054" t="s">
        <v>25784</v>
      </c>
      <c r="M533" s="1054" t="s">
        <v>25785</v>
      </c>
      <c r="N533" s="1060" t="s">
        <v>19934</v>
      </c>
      <c r="O533" s="1060" t="s">
        <v>20045</v>
      </c>
      <c r="P533" s="1060" t="s">
        <v>95</v>
      </c>
      <c r="Q533" s="1052"/>
      <c r="R533" s="1053"/>
      <c r="S533" s="1149"/>
    </row>
    <row r="534">
      <c r="A534" s="1046" t="s">
        <v>4780</v>
      </c>
      <c r="B534" s="1156" t="s">
        <v>25775</v>
      </c>
      <c r="C534" s="1058" t="s">
        <v>20518</v>
      </c>
      <c r="D534" s="1058" t="s">
        <v>45</v>
      </c>
      <c r="E534" s="1047" t="s">
        <v>11</v>
      </c>
      <c r="F534" s="1048" t="s">
        <v>23992</v>
      </c>
      <c r="G534" s="1047" t="s">
        <v>24924</v>
      </c>
      <c r="H534" s="1063" t="s">
        <v>20058</v>
      </c>
      <c r="I534" s="1063" t="s">
        <v>20058</v>
      </c>
      <c r="J534" s="1054" t="s">
        <v>25776</v>
      </c>
      <c r="K534" s="1147" t="s">
        <v>25786</v>
      </c>
      <c r="L534" s="1054" t="s">
        <v>25784</v>
      </c>
      <c r="M534" s="1054" t="s">
        <v>25787</v>
      </c>
      <c r="N534" s="1060" t="s">
        <v>19934</v>
      </c>
      <c r="O534" s="1060" t="s">
        <v>20045</v>
      </c>
      <c r="P534" s="1060" t="s">
        <v>95</v>
      </c>
      <c r="Q534" s="1052"/>
      <c r="R534" s="1053"/>
      <c r="S534" s="1149"/>
    </row>
    <row r="535">
      <c r="A535" s="1046" t="s">
        <v>4784</v>
      </c>
      <c r="B535" s="1108" t="s">
        <v>25788</v>
      </c>
      <c r="C535" s="1047" t="s">
        <v>20518</v>
      </c>
      <c r="D535" s="1047" t="s">
        <v>20056</v>
      </c>
      <c r="E535" s="1047" t="s">
        <v>11</v>
      </c>
      <c r="F535" s="1048" t="s">
        <v>23992</v>
      </c>
      <c r="G535" s="1047" t="s">
        <v>24924</v>
      </c>
      <c r="H535" s="1063" t="s">
        <v>20058</v>
      </c>
      <c r="I535" s="1063" t="s">
        <v>20058</v>
      </c>
      <c r="J535" s="1049" t="s">
        <v>25789</v>
      </c>
      <c r="K535" s="1147" t="s">
        <v>25790</v>
      </c>
      <c r="L535" s="1049" t="s">
        <v>25791</v>
      </c>
      <c r="M535" s="1049" t="s">
        <v>25792</v>
      </c>
      <c r="N535" s="1060" t="s">
        <v>22196</v>
      </c>
      <c r="O535" s="1060" t="s">
        <v>20045</v>
      </c>
      <c r="P535" s="1060" t="s">
        <v>95</v>
      </c>
      <c r="Q535" s="1052"/>
      <c r="R535" s="1053"/>
      <c r="S535" s="1149"/>
    </row>
    <row r="536">
      <c r="A536" s="1046" t="s">
        <v>4791</v>
      </c>
      <c r="B536" s="1103" t="s">
        <v>25793</v>
      </c>
      <c r="C536" s="1048" t="s">
        <v>22640</v>
      </c>
      <c r="D536" s="1047" t="s">
        <v>45</v>
      </c>
      <c r="E536" s="1047" t="s">
        <v>11</v>
      </c>
      <c r="F536" s="1048" t="s">
        <v>23992</v>
      </c>
      <c r="G536" s="1047" t="s">
        <v>24924</v>
      </c>
      <c r="H536" s="1063" t="s">
        <v>20058</v>
      </c>
      <c r="I536" s="1063" t="s">
        <v>20058</v>
      </c>
      <c r="J536" s="1049" t="s">
        <v>25794</v>
      </c>
      <c r="K536" s="1147" t="s">
        <v>25795</v>
      </c>
      <c r="L536" s="1049" t="s">
        <v>25796</v>
      </c>
      <c r="M536" s="1049" t="s">
        <v>25797</v>
      </c>
      <c r="N536" s="1060" t="s">
        <v>19934</v>
      </c>
      <c r="O536" s="1060" t="s">
        <v>20045</v>
      </c>
      <c r="P536" s="1060" t="s">
        <v>95</v>
      </c>
      <c r="Q536" s="1052"/>
      <c r="R536" s="1053"/>
      <c r="S536" s="1149"/>
    </row>
    <row r="537">
      <c r="A537" s="1046" t="s">
        <v>4796</v>
      </c>
      <c r="B537" s="1103" t="s">
        <v>25793</v>
      </c>
      <c r="C537" s="1048" t="s">
        <v>22640</v>
      </c>
      <c r="D537" s="1047" t="s">
        <v>45</v>
      </c>
      <c r="E537" s="1047" t="s">
        <v>11</v>
      </c>
      <c r="F537" s="1048" t="s">
        <v>23992</v>
      </c>
      <c r="G537" s="1047" t="s">
        <v>24924</v>
      </c>
      <c r="H537" s="1063" t="s">
        <v>20058</v>
      </c>
      <c r="I537" s="1063" t="s">
        <v>20058</v>
      </c>
      <c r="J537" s="1049" t="s">
        <v>25798</v>
      </c>
      <c r="K537" s="1147" t="s">
        <v>25799</v>
      </c>
      <c r="L537" s="1049" t="s">
        <v>25800</v>
      </c>
      <c r="M537" s="1049" t="s">
        <v>25801</v>
      </c>
      <c r="N537" s="1060" t="s">
        <v>19934</v>
      </c>
      <c r="O537" s="1060" t="s">
        <v>20045</v>
      </c>
      <c r="P537" s="1060" t="s">
        <v>95</v>
      </c>
      <c r="Q537" s="1052"/>
      <c r="R537" s="1053"/>
      <c r="S537" s="1149"/>
    </row>
    <row r="538">
      <c r="A538" s="1046" t="s">
        <v>4801</v>
      </c>
      <c r="B538" s="1103" t="s">
        <v>25793</v>
      </c>
      <c r="C538" s="1048" t="s">
        <v>22640</v>
      </c>
      <c r="D538" s="1047" t="s">
        <v>45</v>
      </c>
      <c r="E538" s="1047" t="s">
        <v>11</v>
      </c>
      <c r="F538" s="1048" t="s">
        <v>23992</v>
      </c>
      <c r="G538" s="1047" t="s">
        <v>24924</v>
      </c>
      <c r="H538" s="1063" t="s">
        <v>20058</v>
      </c>
      <c r="I538" s="1063" t="s">
        <v>20058</v>
      </c>
      <c r="J538" s="1049" t="s">
        <v>25798</v>
      </c>
      <c r="K538" s="1147" t="s">
        <v>25802</v>
      </c>
      <c r="L538" s="1049" t="s">
        <v>25803</v>
      </c>
      <c r="M538" s="1049" t="s">
        <v>25797</v>
      </c>
      <c r="N538" s="1060" t="s">
        <v>19934</v>
      </c>
      <c r="O538" s="1060" t="s">
        <v>20045</v>
      </c>
      <c r="P538" s="1060" t="s">
        <v>95</v>
      </c>
      <c r="Q538" s="1052"/>
      <c r="R538" s="1053"/>
      <c r="S538" s="1149"/>
    </row>
    <row r="539">
      <c r="A539" s="1046" t="s">
        <v>4806</v>
      </c>
      <c r="B539" s="1103" t="s">
        <v>25793</v>
      </c>
      <c r="C539" s="1048" t="s">
        <v>22640</v>
      </c>
      <c r="D539" s="1047" t="s">
        <v>45</v>
      </c>
      <c r="E539" s="1047" t="s">
        <v>11</v>
      </c>
      <c r="F539" s="1048" t="s">
        <v>23992</v>
      </c>
      <c r="G539" s="1047" t="s">
        <v>24924</v>
      </c>
      <c r="H539" s="1063" t="s">
        <v>20058</v>
      </c>
      <c r="I539" s="1063" t="s">
        <v>20058</v>
      </c>
      <c r="J539" s="1049" t="s">
        <v>25804</v>
      </c>
      <c r="K539" s="1147" t="s">
        <v>25805</v>
      </c>
      <c r="L539" s="1049" t="s">
        <v>25806</v>
      </c>
      <c r="M539" s="1049" t="s">
        <v>25797</v>
      </c>
      <c r="N539" s="1060" t="s">
        <v>19934</v>
      </c>
      <c r="O539" s="1060" t="s">
        <v>20045</v>
      </c>
      <c r="P539" s="1060" t="s">
        <v>95</v>
      </c>
      <c r="Q539" s="1052"/>
      <c r="R539" s="1053"/>
      <c r="S539" s="1149"/>
    </row>
    <row r="540">
      <c r="A540" s="1046" t="s">
        <v>4811</v>
      </c>
      <c r="B540" s="1103" t="s">
        <v>25793</v>
      </c>
      <c r="C540" s="1048" t="s">
        <v>22640</v>
      </c>
      <c r="D540" s="1047" t="s">
        <v>45</v>
      </c>
      <c r="E540" s="1047" t="s">
        <v>11</v>
      </c>
      <c r="F540" s="1048" t="s">
        <v>23992</v>
      </c>
      <c r="G540" s="1047" t="s">
        <v>24924</v>
      </c>
      <c r="H540" s="1063" t="s">
        <v>20058</v>
      </c>
      <c r="I540" s="1063" t="s">
        <v>20058</v>
      </c>
      <c r="J540" s="1049" t="s">
        <v>25804</v>
      </c>
      <c r="K540" s="1147" t="s">
        <v>25807</v>
      </c>
      <c r="L540" s="1049" t="s">
        <v>25808</v>
      </c>
      <c r="M540" s="1049" t="s">
        <v>25809</v>
      </c>
      <c r="N540" s="1060" t="s">
        <v>19934</v>
      </c>
      <c r="O540" s="1060" t="s">
        <v>20045</v>
      </c>
      <c r="P540" s="1060" t="s">
        <v>95</v>
      </c>
      <c r="Q540" s="1052"/>
      <c r="R540" s="1053"/>
      <c r="S540" s="1149"/>
    </row>
    <row r="541">
      <c r="A541" s="1046" t="s">
        <v>4816</v>
      </c>
      <c r="B541" s="1103" t="s">
        <v>25810</v>
      </c>
      <c r="C541" s="1048" t="s">
        <v>20887</v>
      </c>
      <c r="D541" s="1048" t="s">
        <v>45</v>
      </c>
      <c r="E541" s="1047" t="s">
        <v>11</v>
      </c>
      <c r="F541" s="1048" t="s">
        <v>23992</v>
      </c>
      <c r="G541" s="1047" t="s">
        <v>24924</v>
      </c>
      <c r="H541" s="1063" t="s">
        <v>20058</v>
      </c>
      <c r="I541" s="1063" t="s">
        <v>20058</v>
      </c>
      <c r="J541" s="1049" t="s">
        <v>25811</v>
      </c>
      <c r="K541" s="1147" t="s">
        <v>25812</v>
      </c>
      <c r="L541" s="1049" t="s">
        <v>25813</v>
      </c>
      <c r="M541" s="1049" t="s">
        <v>25814</v>
      </c>
      <c r="N541" s="1060" t="s">
        <v>19934</v>
      </c>
      <c r="O541" s="1060" t="s">
        <v>20045</v>
      </c>
      <c r="P541" s="1060" t="s">
        <v>95</v>
      </c>
      <c r="Q541" s="1052"/>
      <c r="R541" s="1053"/>
      <c r="S541" s="1149"/>
    </row>
    <row r="542">
      <c r="A542" s="1046" t="s">
        <v>4821</v>
      </c>
      <c r="B542" s="1095" t="s">
        <v>25815</v>
      </c>
      <c r="C542" s="1048" t="s">
        <v>85</v>
      </c>
      <c r="D542" s="1048" t="s">
        <v>20056</v>
      </c>
      <c r="E542" s="1047" t="s">
        <v>11</v>
      </c>
      <c r="F542" s="1048" t="s">
        <v>23992</v>
      </c>
      <c r="G542" s="1047" t="s">
        <v>24924</v>
      </c>
      <c r="H542" s="1063" t="s">
        <v>20058</v>
      </c>
      <c r="I542" s="1063" t="s">
        <v>20058</v>
      </c>
      <c r="J542" s="1049" t="s">
        <v>25816</v>
      </c>
      <c r="K542" s="1049" t="s">
        <v>25817</v>
      </c>
      <c r="L542" s="1049" t="s">
        <v>25818</v>
      </c>
      <c r="M542" s="1049" t="s">
        <v>25819</v>
      </c>
      <c r="N542" s="1060" t="s">
        <v>19934</v>
      </c>
      <c r="O542" s="1060" t="s">
        <v>20045</v>
      </c>
      <c r="P542" s="1060" t="s">
        <v>95</v>
      </c>
      <c r="Q542" s="1052"/>
      <c r="R542" s="1053"/>
      <c r="S542" s="1149"/>
    </row>
    <row r="543">
      <c r="A543" s="1046" t="s">
        <v>4826</v>
      </c>
      <c r="B543" s="1048" t="s">
        <v>25815</v>
      </c>
      <c r="C543" s="1048" t="s">
        <v>85</v>
      </c>
      <c r="D543" s="1048" t="s">
        <v>20056</v>
      </c>
      <c r="E543" s="1047" t="s">
        <v>11</v>
      </c>
      <c r="F543" s="1048" t="s">
        <v>23992</v>
      </c>
      <c r="G543" s="1047" t="s">
        <v>24924</v>
      </c>
      <c r="H543" s="1063" t="s">
        <v>20058</v>
      </c>
      <c r="I543" s="1063" t="s">
        <v>20058</v>
      </c>
      <c r="J543" s="1049" t="s">
        <v>25820</v>
      </c>
      <c r="K543" s="1049" t="s">
        <v>25821</v>
      </c>
      <c r="L543" s="1049" t="s">
        <v>25822</v>
      </c>
      <c r="M543" s="1049" t="s">
        <v>25823</v>
      </c>
      <c r="N543" s="1060" t="s">
        <v>19934</v>
      </c>
      <c r="O543" s="1060" t="s">
        <v>20045</v>
      </c>
      <c r="P543" s="1060" t="s">
        <v>95</v>
      </c>
      <c r="Q543" s="1052"/>
      <c r="R543" s="1053"/>
      <c r="S543" s="1149"/>
    </row>
    <row r="544">
      <c r="A544" s="1046" t="s">
        <v>4831</v>
      </c>
      <c r="B544" s="1048" t="s">
        <v>25815</v>
      </c>
      <c r="C544" s="1048" t="s">
        <v>85</v>
      </c>
      <c r="D544" s="1048" t="s">
        <v>20056</v>
      </c>
      <c r="E544" s="1047" t="s">
        <v>11</v>
      </c>
      <c r="F544" s="1048" t="s">
        <v>23992</v>
      </c>
      <c r="G544" s="1047" t="s">
        <v>24924</v>
      </c>
      <c r="H544" s="1063" t="s">
        <v>20058</v>
      </c>
      <c r="I544" s="1063" t="s">
        <v>20058</v>
      </c>
      <c r="J544" s="1049" t="s">
        <v>25824</v>
      </c>
      <c r="K544" s="1049" t="s">
        <v>25825</v>
      </c>
      <c r="L544" s="1049" t="s">
        <v>25826</v>
      </c>
      <c r="M544" s="1049" t="s">
        <v>25827</v>
      </c>
      <c r="N544" s="1059">
        <v>45356.0</v>
      </c>
      <c r="O544" s="1060" t="s">
        <v>20045</v>
      </c>
      <c r="P544" s="1060" t="s">
        <v>95</v>
      </c>
      <c r="Q544" s="1050"/>
      <c r="R544" s="1053"/>
      <c r="S544" s="1149"/>
    </row>
    <row r="545">
      <c r="A545" s="1046" t="s">
        <v>4835</v>
      </c>
      <c r="B545" s="1048" t="s">
        <v>25815</v>
      </c>
      <c r="C545" s="1048" t="s">
        <v>85</v>
      </c>
      <c r="D545" s="1048" t="s">
        <v>20056</v>
      </c>
      <c r="E545" s="1047" t="s">
        <v>11</v>
      </c>
      <c r="F545" s="1048" t="s">
        <v>23992</v>
      </c>
      <c r="G545" s="1047" t="s">
        <v>24924</v>
      </c>
      <c r="H545" s="1063" t="s">
        <v>20058</v>
      </c>
      <c r="I545" s="1063" t="s">
        <v>20058</v>
      </c>
      <c r="J545" s="1049" t="s">
        <v>25828</v>
      </c>
      <c r="K545" s="1049" t="s">
        <v>25829</v>
      </c>
      <c r="L545" s="1049" t="s">
        <v>25830</v>
      </c>
      <c r="M545" s="1049" t="s">
        <v>25831</v>
      </c>
      <c r="N545" s="1059">
        <v>45356.0</v>
      </c>
      <c r="O545" s="1060" t="s">
        <v>20045</v>
      </c>
      <c r="P545" s="1060" t="s">
        <v>95</v>
      </c>
      <c r="Q545" s="1050"/>
      <c r="R545" s="1053"/>
      <c r="S545" s="1149"/>
    </row>
    <row r="546">
      <c r="A546" s="1046" t="s">
        <v>4841</v>
      </c>
      <c r="B546" s="1048" t="s">
        <v>25815</v>
      </c>
      <c r="C546" s="1048" t="s">
        <v>85</v>
      </c>
      <c r="D546" s="1048" t="s">
        <v>20056</v>
      </c>
      <c r="E546" s="1047" t="s">
        <v>11</v>
      </c>
      <c r="F546" s="1048" t="s">
        <v>23992</v>
      </c>
      <c r="G546" s="1047" t="s">
        <v>24924</v>
      </c>
      <c r="H546" s="1063" t="s">
        <v>20058</v>
      </c>
      <c r="I546" s="1063" t="s">
        <v>20058</v>
      </c>
      <c r="J546" s="1049" t="s">
        <v>25832</v>
      </c>
      <c r="K546" s="1049" t="s">
        <v>25833</v>
      </c>
      <c r="L546" s="1049" t="s">
        <v>25834</v>
      </c>
      <c r="M546" s="1049" t="s">
        <v>25835</v>
      </c>
      <c r="N546" s="1059">
        <v>45356.0</v>
      </c>
      <c r="O546" s="1060" t="s">
        <v>20045</v>
      </c>
      <c r="P546" s="1060" t="s">
        <v>95</v>
      </c>
      <c r="Q546" s="1050"/>
      <c r="R546" s="1053"/>
      <c r="S546" s="1149"/>
    </row>
    <row r="547">
      <c r="A547" s="1046" t="s">
        <v>4845</v>
      </c>
      <c r="B547" s="1048" t="s">
        <v>25815</v>
      </c>
      <c r="C547" s="1048" t="s">
        <v>85</v>
      </c>
      <c r="D547" s="1048" t="s">
        <v>20056</v>
      </c>
      <c r="E547" s="1047" t="s">
        <v>11</v>
      </c>
      <c r="F547" s="1048" t="s">
        <v>23992</v>
      </c>
      <c r="G547" s="1047" t="s">
        <v>24924</v>
      </c>
      <c r="H547" s="1063" t="s">
        <v>20058</v>
      </c>
      <c r="I547" s="1063" t="s">
        <v>20058</v>
      </c>
      <c r="J547" s="1049" t="s">
        <v>25836</v>
      </c>
      <c r="K547" s="1049" t="s">
        <v>25837</v>
      </c>
      <c r="L547" s="1049" t="s">
        <v>25834</v>
      </c>
      <c r="M547" s="1049" t="s">
        <v>25838</v>
      </c>
      <c r="N547" s="1059">
        <v>45356.0</v>
      </c>
      <c r="O547" s="1060" t="s">
        <v>20045</v>
      </c>
      <c r="P547" s="1060" t="s">
        <v>95</v>
      </c>
      <c r="Q547" s="1050"/>
      <c r="R547" s="1053"/>
      <c r="S547" s="1149"/>
    </row>
    <row r="548">
      <c r="A548" s="1046" t="s">
        <v>4849</v>
      </c>
      <c r="B548" s="1048" t="s">
        <v>25815</v>
      </c>
      <c r="C548" s="1048" t="s">
        <v>85</v>
      </c>
      <c r="D548" s="1048" t="s">
        <v>20056</v>
      </c>
      <c r="E548" s="1047" t="s">
        <v>11</v>
      </c>
      <c r="F548" s="1048" t="s">
        <v>23992</v>
      </c>
      <c r="G548" s="1047" t="s">
        <v>24924</v>
      </c>
      <c r="H548" s="1063" t="s">
        <v>20058</v>
      </c>
      <c r="I548" s="1063" t="s">
        <v>20058</v>
      </c>
      <c r="J548" s="1049" t="s">
        <v>25839</v>
      </c>
      <c r="K548" s="1049" t="s">
        <v>25840</v>
      </c>
      <c r="L548" s="1049" t="s">
        <v>25841</v>
      </c>
      <c r="M548" s="1049" t="s">
        <v>25842</v>
      </c>
      <c r="N548" s="1059">
        <v>45356.0</v>
      </c>
      <c r="O548" s="1060" t="s">
        <v>20045</v>
      </c>
      <c r="P548" s="1060" t="s">
        <v>95</v>
      </c>
      <c r="Q548" s="1050"/>
      <c r="R548" s="1053"/>
      <c r="S548" s="1149"/>
    </row>
    <row r="549">
      <c r="A549" s="1046" t="s">
        <v>4853</v>
      </c>
      <c r="B549" s="1090" t="s">
        <v>25843</v>
      </c>
      <c r="C549" s="1047" t="s">
        <v>85</v>
      </c>
      <c r="D549" s="1063" t="s">
        <v>45</v>
      </c>
      <c r="E549" s="1047" t="s">
        <v>11</v>
      </c>
      <c r="F549" s="1048" t="s">
        <v>23992</v>
      </c>
      <c r="G549" s="1047" t="s">
        <v>24924</v>
      </c>
      <c r="H549" s="1063" t="s">
        <v>20058</v>
      </c>
      <c r="I549" s="1063" t="s">
        <v>20058</v>
      </c>
      <c r="J549" s="1049" t="s">
        <v>25844</v>
      </c>
      <c r="K549" s="1049" t="s">
        <v>25845</v>
      </c>
      <c r="L549" s="1049" t="s">
        <v>25846</v>
      </c>
      <c r="M549" s="1049" t="s">
        <v>25847</v>
      </c>
      <c r="N549" s="1059">
        <v>45356.0</v>
      </c>
      <c r="O549" s="1060" t="s">
        <v>20045</v>
      </c>
      <c r="P549" s="1060" t="s">
        <v>95</v>
      </c>
      <c r="Q549" s="1050"/>
      <c r="R549" s="1053"/>
      <c r="S549" s="1046" t="s">
        <v>24934</v>
      </c>
    </row>
    <row r="550">
      <c r="A550" s="1046" t="s">
        <v>4860</v>
      </c>
      <c r="B550" s="1047" t="s">
        <v>25843</v>
      </c>
      <c r="C550" s="1047" t="s">
        <v>85</v>
      </c>
      <c r="D550" s="1063" t="s">
        <v>45</v>
      </c>
      <c r="E550" s="1047" t="s">
        <v>11</v>
      </c>
      <c r="F550" s="1048" t="s">
        <v>23992</v>
      </c>
      <c r="G550" s="1047" t="s">
        <v>24924</v>
      </c>
      <c r="H550" s="1063" t="s">
        <v>20058</v>
      </c>
      <c r="I550" s="1063" t="s">
        <v>20058</v>
      </c>
      <c r="J550" s="1049" t="s">
        <v>25844</v>
      </c>
      <c r="K550" s="1049" t="s">
        <v>25848</v>
      </c>
      <c r="L550" s="1049" t="s">
        <v>25849</v>
      </c>
      <c r="M550" s="1054" t="s">
        <v>25850</v>
      </c>
      <c r="N550" s="1059">
        <v>45356.0</v>
      </c>
      <c r="O550" s="1060" t="s">
        <v>20045</v>
      </c>
      <c r="P550" s="1060" t="s">
        <v>95</v>
      </c>
      <c r="Q550" s="1050"/>
      <c r="R550" s="1053"/>
      <c r="S550" s="1149"/>
    </row>
    <row r="551">
      <c r="A551" s="1046" t="s">
        <v>4865</v>
      </c>
      <c r="B551" s="1047" t="s">
        <v>25843</v>
      </c>
      <c r="C551" s="1047" t="s">
        <v>85</v>
      </c>
      <c r="D551" s="1063" t="s">
        <v>45</v>
      </c>
      <c r="E551" s="1047" t="s">
        <v>11</v>
      </c>
      <c r="F551" s="1048" t="s">
        <v>23992</v>
      </c>
      <c r="G551" s="1047" t="s">
        <v>24924</v>
      </c>
      <c r="H551" s="1063" t="s">
        <v>20058</v>
      </c>
      <c r="I551" s="1063" t="s">
        <v>20058</v>
      </c>
      <c r="J551" s="1049" t="s">
        <v>25844</v>
      </c>
      <c r="K551" s="1049" t="s">
        <v>25851</v>
      </c>
      <c r="L551" s="1049" t="s">
        <v>25852</v>
      </c>
      <c r="M551" s="1049" t="s">
        <v>25853</v>
      </c>
      <c r="N551" s="1059">
        <v>45356.0</v>
      </c>
      <c r="O551" s="1060" t="s">
        <v>20045</v>
      </c>
      <c r="P551" s="1060" t="s">
        <v>95</v>
      </c>
      <c r="Q551" s="1050"/>
      <c r="R551" s="1053"/>
      <c r="S551" s="1046" t="s">
        <v>24934</v>
      </c>
    </row>
    <row r="552">
      <c r="A552" s="1046" t="s">
        <v>4870</v>
      </c>
      <c r="B552" s="1047" t="s">
        <v>25843</v>
      </c>
      <c r="C552" s="1047" t="s">
        <v>85</v>
      </c>
      <c r="D552" s="1063" t="s">
        <v>45</v>
      </c>
      <c r="E552" s="1047" t="s">
        <v>11</v>
      </c>
      <c r="F552" s="1048" t="s">
        <v>23992</v>
      </c>
      <c r="G552" s="1047" t="s">
        <v>24924</v>
      </c>
      <c r="H552" s="1063" t="s">
        <v>20058</v>
      </c>
      <c r="I552" s="1063" t="s">
        <v>20058</v>
      </c>
      <c r="J552" s="1049" t="s">
        <v>25844</v>
      </c>
      <c r="K552" s="1049" t="s">
        <v>25854</v>
      </c>
      <c r="L552" s="1049" t="s">
        <v>25855</v>
      </c>
      <c r="M552" s="1049" t="s">
        <v>25856</v>
      </c>
      <c r="N552" s="1059">
        <v>45356.0</v>
      </c>
      <c r="O552" s="1060" t="s">
        <v>20045</v>
      </c>
      <c r="P552" s="1060" t="s">
        <v>95</v>
      </c>
      <c r="Q552" s="1050"/>
      <c r="R552" s="1053"/>
      <c r="S552" s="1149"/>
    </row>
    <row r="553">
      <c r="A553" s="1046" t="s">
        <v>4874</v>
      </c>
      <c r="B553" s="1047" t="s">
        <v>25843</v>
      </c>
      <c r="C553" s="1047" t="s">
        <v>85</v>
      </c>
      <c r="D553" s="1063" t="s">
        <v>45</v>
      </c>
      <c r="E553" s="1047" t="s">
        <v>11</v>
      </c>
      <c r="F553" s="1048" t="s">
        <v>23992</v>
      </c>
      <c r="G553" s="1047" t="s">
        <v>24924</v>
      </c>
      <c r="H553" s="1063" t="s">
        <v>20058</v>
      </c>
      <c r="I553" s="1063" t="s">
        <v>20058</v>
      </c>
      <c r="J553" s="1049" t="s">
        <v>25844</v>
      </c>
      <c r="K553" s="1049" t="s">
        <v>25857</v>
      </c>
      <c r="L553" s="1049" t="s">
        <v>25858</v>
      </c>
      <c r="M553" s="1049" t="s">
        <v>25859</v>
      </c>
      <c r="N553" s="1060" t="s">
        <v>22196</v>
      </c>
      <c r="O553" s="1060" t="s">
        <v>20045</v>
      </c>
      <c r="P553" s="1060" t="s">
        <v>95</v>
      </c>
      <c r="Q553" s="1052"/>
      <c r="R553" s="1053"/>
      <c r="S553" s="1046" t="s">
        <v>24934</v>
      </c>
    </row>
    <row r="554">
      <c r="A554" s="1046" t="s">
        <v>4878</v>
      </c>
      <c r="B554" s="1047" t="s">
        <v>25843</v>
      </c>
      <c r="C554" s="1047" t="s">
        <v>85</v>
      </c>
      <c r="D554" s="1063" t="s">
        <v>45</v>
      </c>
      <c r="E554" s="1047" t="s">
        <v>11</v>
      </c>
      <c r="F554" s="1048" t="s">
        <v>23992</v>
      </c>
      <c r="G554" s="1047" t="s">
        <v>24924</v>
      </c>
      <c r="H554" s="1063" t="s">
        <v>20058</v>
      </c>
      <c r="I554" s="1063" t="s">
        <v>20058</v>
      </c>
      <c r="J554" s="1049" t="s">
        <v>25844</v>
      </c>
      <c r="K554" s="1049" t="s">
        <v>25860</v>
      </c>
      <c r="L554" s="1049" t="s">
        <v>25861</v>
      </c>
      <c r="M554" s="1049" t="s">
        <v>25862</v>
      </c>
      <c r="N554" s="1060" t="s">
        <v>20101</v>
      </c>
      <c r="O554" s="1060" t="s">
        <v>20054</v>
      </c>
      <c r="P554" s="1060" t="s">
        <v>95</v>
      </c>
      <c r="Q554" s="1052"/>
      <c r="R554" s="1053"/>
      <c r="S554" s="1046" t="s">
        <v>25863</v>
      </c>
    </row>
    <row r="555">
      <c r="A555" s="1046" t="s">
        <v>4883</v>
      </c>
      <c r="B555" s="1047" t="s">
        <v>25843</v>
      </c>
      <c r="C555" s="1047" t="s">
        <v>85</v>
      </c>
      <c r="D555" s="1063" t="s">
        <v>45</v>
      </c>
      <c r="E555" s="1047" t="s">
        <v>11</v>
      </c>
      <c r="F555" s="1048" t="s">
        <v>23992</v>
      </c>
      <c r="G555" s="1047" t="s">
        <v>24924</v>
      </c>
      <c r="H555" s="1063" t="s">
        <v>20058</v>
      </c>
      <c r="I555" s="1063" t="s">
        <v>20058</v>
      </c>
      <c r="J555" s="1049" t="s">
        <v>25844</v>
      </c>
      <c r="K555" s="1049" t="s">
        <v>25864</v>
      </c>
      <c r="L555" s="1049" t="s">
        <v>25865</v>
      </c>
      <c r="M555" s="1049" t="s">
        <v>25866</v>
      </c>
      <c r="N555" s="1059">
        <v>45356.0</v>
      </c>
      <c r="O555" s="1060" t="s">
        <v>20045</v>
      </c>
      <c r="P555" s="1060" t="s">
        <v>95</v>
      </c>
      <c r="Q555" s="1050"/>
      <c r="R555" s="1053"/>
      <c r="S555" s="1149"/>
    </row>
    <row r="556">
      <c r="A556" s="1046" t="s">
        <v>4888</v>
      </c>
      <c r="B556" s="1047" t="s">
        <v>25843</v>
      </c>
      <c r="C556" s="1047" t="s">
        <v>85</v>
      </c>
      <c r="D556" s="1063" t="s">
        <v>45</v>
      </c>
      <c r="E556" s="1047" t="s">
        <v>11</v>
      </c>
      <c r="F556" s="1048" t="s">
        <v>23992</v>
      </c>
      <c r="G556" s="1047" t="s">
        <v>24924</v>
      </c>
      <c r="H556" s="1063" t="s">
        <v>20058</v>
      </c>
      <c r="I556" s="1063" t="s">
        <v>20058</v>
      </c>
      <c r="J556" s="1049" t="s">
        <v>25844</v>
      </c>
      <c r="K556" s="1049" t="s">
        <v>25867</v>
      </c>
      <c r="L556" s="1049" t="s">
        <v>25868</v>
      </c>
      <c r="M556" s="1049" t="s">
        <v>25869</v>
      </c>
      <c r="N556" s="1060" t="s">
        <v>22196</v>
      </c>
      <c r="O556" s="1060" t="s">
        <v>20045</v>
      </c>
      <c r="P556" s="1060" t="s">
        <v>95</v>
      </c>
      <c r="Q556" s="1052"/>
      <c r="R556" s="1053"/>
      <c r="S556" s="1149"/>
    </row>
    <row r="557">
      <c r="A557" s="1046" t="s">
        <v>4894</v>
      </c>
      <c r="B557" s="1047" t="s">
        <v>25843</v>
      </c>
      <c r="C557" s="1047" t="s">
        <v>85</v>
      </c>
      <c r="D557" s="1063" t="s">
        <v>45</v>
      </c>
      <c r="E557" s="1047" t="s">
        <v>11</v>
      </c>
      <c r="F557" s="1048" t="s">
        <v>23992</v>
      </c>
      <c r="G557" s="1047" t="s">
        <v>24924</v>
      </c>
      <c r="H557" s="1063" t="s">
        <v>20058</v>
      </c>
      <c r="I557" s="1063" t="s">
        <v>20058</v>
      </c>
      <c r="J557" s="1049" t="s">
        <v>25844</v>
      </c>
      <c r="K557" s="1049" t="s">
        <v>25870</v>
      </c>
      <c r="L557" s="1049" t="s">
        <v>25871</v>
      </c>
      <c r="M557" s="1049" t="s">
        <v>25872</v>
      </c>
      <c r="N557" s="1060" t="s">
        <v>20101</v>
      </c>
      <c r="O557" s="1060" t="s">
        <v>20054</v>
      </c>
      <c r="P557" s="1060" t="s">
        <v>95</v>
      </c>
      <c r="Q557" s="1052"/>
      <c r="R557" s="1053"/>
      <c r="S557" s="1046" t="s">
        <v>25873</v>
      </c>
    </row>
    <row r="558">
      <c r="A558" s="1046" t="s">
        <v>4898</v>
      </c>
      <c r="B558" s="1047" t="s">
        <v>25843</v>
      </c>
      <c r="C558" s="1047" t="s">
        <v>85</v>
      </c>
      <c r="D558" s="1063" t="s">
        <v>45</v>
      </c>
      <c r="E558" s="1047" t="s">
        <v>11</v>
      </c>
      <c r="F558" s="1048" t="s">
        <v>23992</v>
      </c>
      <c r="G558" s="1047" t="s">
        <v>24924</v>
      </c>
      <c r="H558" s="1063" t="s">
        <v>20058</v>
      </c>
      <c r="I558" s="1063" t="s">
        <v>20058</v>
      </c>
      <c r="J558" s="1049" t="s">
        <v>25844</v>
      </c>
      <c r="K558" s="1049" t="s">
        <v>25874</v>
      </c>
      <c r="L558" s="1049" t="s">
        <v>25875</v>
      </c>
      <c r="M558" s="1049" t="s">
        <v>25876</v>
      </c>
      <c r="N558" s="1060" t="s">
        <v>20101</v>
      </c>
      <c r="O558" s="1060" t="s">
        <v>20054</v>
      </c>
      <c r="P558" s="1060" t="s">
        <v>95</v>
      </c>
      <c r="Q558" s="1052"/>
      <c r="R558" s="1053"/>
      <c r="S558" s="1046" t="s">
        <v>25873</v>
      </c>
    </row>
    <row r="559">
      <c r="A559" s="1046" t="s">
        <v>4902</v>
      </c>
      <c r="B559" s="1047" t="s">
        <v>25843</v>
      </c>
      <c r="C559" s="1047" t="s">
        <v>85</v>
      </c>
      <c r="D559" s="1063" t="s">
        <v>45</v>
      </c>
      <c r="E559" s="1047" t="s">
        <v>11</v>
      </c>
      <c r="F559" s="1048" t="s">
        <v>23992</v>
      </c>
      <c r="G559" s="1047" t="s">
        <v>24924</v>
      </c>
      <c r="H559" s="1063" t="s">
        <v>20058</v>
      </c>
      <c r="I559" s="1063" t="s">
        <v>20058</v>
      </c>
      <c r="J559" s="1049" t="s">
        <v>25844</v>
      </c>
      <c r="K559" s="1049" t="s">
        <v>25877</v>
      </c>
      <c r="L559" s="1049" t="s">
        <v>25878</v>
      </c>
      <c r="M559" s="1049" t="s">
        <v>25879</v>
      </c>
      <c r="N559" s="1060" t="s">
        <v>20101</v>
      </c>
      <c r="O559" s="1060" t="s">
        <v>20054</v>
      </c>
      <c r="P559" s="1060" t="s">
        <v>95</v>
      </c>
      <c r="Q559" s="1052"/>
      <c r="R559" s="1053"/>
      <c r="S559" s="1046" t="s">
        <v>25863</v>
      </c>
    </row>
    <row r="560">
      <c r="A560" s="1046" t="s">
        <v>4906</v>
      </c>
      <c r="B560" s="1047" t="s">
        <v>25880</v>
      </c>
      <c r="C560" s="1047" t="s">
        <v>85</v>
      </c>
      <c r="D560" s="1063" t="s">
        <v>45</v>
      </c>
      <c r="E560" s="1047" t="s">
        <v>11</v>
      </c>
      <c r="F560" s="1048" t="s">
        <v>23992</v>
      </c>
      <c r="G560" s="1047" t="s">
        <v>24924</v>
      </c>
      <c r="H560" s="1063" t="s">
        <v>20058</v>
      </c>
      <c r="I560" s="1063" t="s">
        <v>20058</v>
      </c>
      <c r="J560" s="1049" t="s">
        <v>25844</v>
      </c>
      <c r="K560" s="1049" t="s">
        <v>25881</v>
      </c>
      <c r="L560" s="1049" t="s">
        <v>25882</v>
      </c>
      <c r="M560" s="1049" t="s">
        <v>25883</v>
      </c>
      <c r="N560" s="1060" t="s">
        <v>20101</v>
      </c>
      <c r="O560" s="1060" t="s">
        <v>20054</v>
      </c>
      <c r="P560" s="1060" t="s">
        <v>95</v>
      </c>
      <c r="Q560" s="1052"/>
      <c r="R560" s="1053"/>
      <c r="S560" s="1046" t="s">
        <v>25884</v>
      </c>
    </row>
    <row r="561">
      <c r="A561" s="1046" t="s">
        <v>4911</v>
      </c>
      <c r="B561" s="1047" t="s">
        <v>25880</v>
      </c>
      <c r="C561" s="1047" t="s">
        <v>85</v>
      </c>
      <c r="D561" s="1063" t="s">
        <v>45</v>
      </c>
      <c r="E561" s="1047" t="s">
        <v>11</v>
      </c>
      <c r="F561" s="1048" t="s">
        <v>23992</v>
      </c>
      <c r="G561" s="1047" t="s">
        <v>24924</v>
      </c>
      <c r="H561" s="1063" t="s">
        <v>20058</v>
      </c>
      <c r="I561" s="1063" t="s">
        <v>20058</v>
      </c>
      <c r="J561" s="1049" t="s">
        <v>25844</v>
      </c>
      <c r="K561" s="1049" t="s">
        <v>25885</v>
      </c>
      <c r="L561" s="1049" t="s">
        <v>25882</v>
      </c>
      <c r="M561" s="1049" t="s">
        <v>25886</v>
      </c>
      <c r="N561" s="1060" t="s">
        <v>20101</v>
      </c>
      <c r="O561" s="1060" t="s">
        <v>20054</v>
      </c>
      <c r="P561" s="1060" t="s">
        <v>95</v>
      </c>
      <c r="Q561" s="1052"/>
      <c r="R561" s="1053"/>
      <c r="S561" s="1046" t="s">
        <v>25884</v>
      </c>
    </row>
    <row r="562">
      <c r="A562" s="1046" t="s">
        <v>4917</v>
      </c>
      <c r="B562" s="1047" t="s">
        <v>25880</v>
      </c>
      <c r="C562" s="1047" t="s">
        <v>85</v>
      </c>
      <c r="D562" s="1063" t="s">
        <v>45</v>
      </c>
      <c r="E562" s="1047" t="s">
        <v>11</v>
      </c>
      <c r="F562" s="1048" t="s">
        <v>23992</v>
      </c>
      <c r="G562" s="1047" t="s">
        <v>24924</v>
      </c>
      <c r="H562" s="1063" t="s">
        <v>20058</v>
      </c>
      <c r="I562" s="1063" t="s">
        <v>20058</v>
      </c>
      <c r="J562" s="1049" t="s">
        <v>25887</v>
      </c>
      <c r="K562" s="1049" t="s">
        <v>25888</v>
      </c>
      <c r="L562" s="1049" t="s">
        <v>25882</v>
      </c>
      <c r="M562" s="1049" t="s">
        <v>25889</v>
      </c>
      <c r="N562" s="1059">
        <v>45356.0</v>
      </c>
      <c r="O562" s="1060" t="s">
        <v>20045</v>
      </c>
      <c r="P562" s="1060" t="s">
        <v>95</v>
      </c>
      <c r="Q562" s="1050"/>
      <c r="R562" s="1053"/>
      <c r="S562" s="1149"/>
    </row>
    <row r="563">
      <c r="A563" s="1046" t="s">
        <v>4921</v>
      </c>
      <c r="B563" s="1063" t="s">
        <v>25890</v>
      </c>
      <c r="C563" s="1063" t="s">
        <v>85</v>
      </c>
      <c r="D563" s="1047" t="s">
        <v>20056</v>
      </c>
      <c r="E563" s="1047" t="s">
        <v>11</v>
      </c>
      <c r="F563" s="1048" t="s">
        <v>23992</v>
      </c>
      <c r="G563" s="1047" t="s">
        <v>24924</v>
      </c>
      <c r="H563" s="1063" t="s">
        <v>20058</v>
      </c>
      <c r="I563" s="1063" t="s">
        <v>20058</v>
      </c>
      <c r="J563" s="1049" t="s">
        <v>25891</v>
      </c>
      <c r="K563" s="1054" t="s">
        <v>25892</v>
      </c>
      <c r="L563" s="1106" t="s">
        <v>25893</v>
      </c>
      <c r="M563" s="1054" t="s">
        <v>25894</v>
      </c>
      <c r="N563" s="1060" t="s">
        <v>22196</v>
      </c>
      <c r="O563" s="1060" t="s">
        <v>20045</v>
      </c>
      <c r="P563" s="1060" t="s">
        <v>95</v>
      </c>
      <c r="Q563" s="1052"/>
      <c r="R563" s="1053"/>
      <c r="S563" s="1046" t="s">
        <v>24934</v>
      </c>
    </row>
    <row r="564">
      <c r="A564" s="1046" t="s">
        <v>4927</v>
      </c>
      <c r="B564" s="1063" t="s">
        <v>25890</v>
      </c>
      <c r="C564" s="1063" t="s">
        <v>85</v>
      </c>
      <c r="D564" s="1047" t="s">
        <v>20056</v>
      </c>
      <c r="E564" s="1047" t="s">
        <v>11</v>
      </c>
      <c r="F564" s="1048" t="s">
        <v>23992</v>
      </c>
      <c r="G564" s="1047" t="s">
        <v>24924</v>
      </c>
      <c r="H564" s="1063" t="s">
        <v>20058</v>
      </c>
      <c r="I564" s="1063" t="s">
        <v>20058</v>
      </c>
      <c r="J564" s="1069"/>
      <c r="K564" s="1054" t="s">
        <v>25895</v>
      </c>
      <c r="L564" s="1106" t="s">
        <v>25893</v>
      </c>
      <c r="M564" s="1054" t="s">
        <v>25896</v>
      </c>
      <c r="N564" s="1060" t="s">
        <v>20101</v>
      </c>
      <c r="O564" s="1060" t="s">
        <v>20054</v>
      </c>
      <c r="P564" s="1060" t="s">
        <v>95</v>
      </c>
      <c r="Q564" s="1052"/>
      <c r="R564" s="1053"/>
      <c r="S564" s="1046" t="s">
        <v>25897</v>
      </c>
    </row>
    <row r="565">
      <c r="A565" s="1046" t="s">
        <v>4931</v>
      </c>
      <c r="B565" s="1047" t="s">
        <v>25890</v>
      </c>
      <c r="C565" s="1047" t="s">
        <v>85</v>
      </c>
      <c r="D565" s="1047" t="s">
        <v>20056</v>
      </c>
      <c r="E565" s="1047" t="s">
        <v>11</v>
      </c>
      <c r="F565" s="1048" t="s">
        <v>23992</v>
      </c>
      <c r="G565" s="1047" t="s">
        <v>24924</v>
      </c>
      <c r="H565" s="1063" t="s">
        <v>20058</v>
      </c>
      <c r="I565" s="1063" t="s">
        <v>20058</v>
      </c>
      <c r="J565" s="1069"/>
      <c r="K565" s="1049" t="s">
        <v>25898</v>
      </c>
      <c r="L565" s="1049" t="s">
        <v>25893</v>
      </c>
      <c r="M565" s="1049" t="s">
        <v>25899</v>
      </c>
      <c r="N565" s="1060" t="s">
        <v>20101</v>
      </c>
      <c r="O565" s="1060" t="s">
        <v>20054</v>
      </c>
      <c r="P565" s="1060" t="s">
        <v>95</v>
      </c>
      <c r="Q565" s="1052"/>
      <c r="R565" s="1053"/>
      <c r="S565" s="1046" t="s">
        <v>25897</v>
      </c>
    </row>
    <row r="566">
      <c r="A566" s="1046" t="s">
        <v>4935</v>
      </c>
      <c r="B566" s="1063" t="s">
        <v>25890</v>
      </c>
      <c r="C566" s="1063" t="s">
        <v>85</v>
      </c>
      <c r="D566" s="1047" t="s">
        <v>20056</v>
      </c>
      <c r="E566" s="1047" t="s">
        <v>11</v>
      </c>
      <c r="F566" s="1048" t="s">
        <v>23992</v>
      </c>
      <c r="G566" s="1047" t="s">
        <v>24924</v>
      </c>
      <c r="H566" s="1063" t="s">
        <v>20058</v>
      </c>
      <c r="I566" s="1063" t="s">
        <v>20058</v>
      </c>
      <c r="J566" s="1049" t="s">
        <v>25900</v>
      </c>
      <c r="K566" s="1054" t="s">
        <v>25901</v>
      </c>
      <c r="L566" s="1106" t="s">
        <v>25902</v>
      </c>
      <c r="M566" s="1054" t="s">
        <v>25903</v>
      </c>
      <c r="N566" s="1060" t="s">
        <v>20535</v>
      </c>
      <c r="O566" s="1060" t="s">
        <v>398</v>
      </c>
      <c r="P566" s="1060" t="s">
        <v>95</v>
      </c>
      <c r="Q566" s="1052"/>
      <c r="R566" s="1053"/>
      <c r="S566" s="1150" t="s">
        <v>25904</v>
      </c>
    </row>
    <row r="567">
      <c r="A567" s="1046" t="s">
        <v>4940</v>
      </c>
      <c r="B567" s="1063" t="s">
        <v>25890</v>
      </c>
      <c r="C567" s="1063" t="s">
        <v>85</v>
      </c>
      <c r="D567" s="1047" t="s">
        <v>20056</v>
      </c>
      <c r="E567" s="1047" t="s">
        <v>11</v>
      </c>
      <c r="F567" s="1048" t="s">
        <v>23992</v>
      </c>
      <c r="G567" s="1047" t="s">
        <v>24924</v>
      </c>
      <c r="H567" s="1063" t="s">
        <v>20058</v>
      </c>
      <c r="I567" s="1063" t="s">
        <v>20058</v>
      </c>
      <c r="J567" s="1049" t="s">
        <v>25905</v>
      </c>
      <c r="K567" s="1054" t="s">
        <v>25906</v>
      </c>
      <c r="L567" s="1054" t="s">
        <v>25907</v>
      </c>
      <c r="M567" s="1054" t="s">
        <v>25908</v>
      </c>
      <c r="N567" s="1060" t="s">
        <v>20101</v>
      </c>
      <c r="O567" s="1060" t="s">
        <v>20054</v>
      </c>
      <c r="P567" s="1060" t="s">
        <v>95</v>
      </c>
      <c r="Q567" s="1052"/>
      <c r="R567" s="1053"/>
      <c r="S567" s="1046" t="s">
        <v>25909</v>
      </c>
    </row>
    <row r="568">
      <c r="A568" s="1046" t="s">
        <v>4945</v>
      </c>
      <c r="B568" s="1063" t="s">
        <v>25890</v>
      </c>
      <c r="C568" s="1063" t="s">
        <v>85</v>
      </c>
      <c r="D568" s="1047" t="s">
        <v>20056</v>
      </c>
      <c r="E568" s="1047" t="s">
        <v>11</v>
      </c>
      <c r="F568" s="1048" t="s">
        <v>23992</v>
      </c>
      <c r="G568" s="1047" t="s">
        <v>24924</v>
      </c>
      <c r="H568" s="1063" t="s">
        <v>20058</v>
      </c>
      <c r="I568" s="1063" t="s">
        <v>20058</v>
      </c>
      <c r="J568" s="1049" t="s">
        <v>25910</v>
      </c>
      <c r="K568" s="1054" t="s">
        <v>25911</v>
      </c>
      <c r="L568" s="1054" t="s">
        <v>25907</v>
      </c>
      <c r="M568" s="1049" t="s">
        <v>25912</v>
      </c>
      <c r="N568" s="1060" t="s">
        <v>22196</v>
      </c>
      <c r="O568" s="1060" t="s">
        <v>20045</v>
      </c>
      <c r="P568" s="1060" t="s">
        <v>95</v>
      </c>
      <c r="Q568" s="1052"/>
      <c r="R568" s="1053"/>
      <c r="S568" s="1046" t="s">
        <v>24934</v>
      </c>
    </row>
    <row r="569">
      <c r="A569" s="1046" t="s">
        <v>4949</v>
      </c>
      <c r="B569" s="1063" t="s">
        <v>25890</v>
      </c>
      <c r="C569" s="1063" t="s">
        <v>85</v>
      </c>
      <c r="D569" s="1047" t="s">
        <v>20056</v>
      </c>
      <c r="E569" s="1047" t="s">
        <v>11</v>
      </c>
      <c r="F569" s="1048" t="s">
        <v>23992</v>
      </c>
      <c r="G569" s="1047" t="s">
        <v>24924</v>
      </c>
      <c r="H569" s="1063" t="s">
        <v>20058</v>
      </c>
      <c r="I569" s="1063" t="s">
        <v>20058</v>
      </c>
      <c r="J569" s="1049" t="s">
        <v>25900</v>
      </c>
      <c r="K569" s="1054" t="s">
        <v>25913</v>
      </c>
      <c r="L569" s="1106" t="s">
        <v>25914</v>
      </c>
      <c r="M569" s="1157" t="s">
        <v>25915</v>
      </c>
      <c r="N569" s="1060" t="s">
        <v>20101</v>
      </c>
      <c r="O569" s="1060" t="s">
        <v>20054</v>
      </c>
      <c r="P569" s="1060" t="s">
        <v>95</v>
      </c>
      <c r="Q569" s="1052"/>
      <c r="R569" s="1053"/>
      <c r="S569" s="1046" t="s">
        <v>25916</v>
      </c>
    </row>
    <row r="570">
      <c r="A570" s="1046" t="s">
        <v>4954</v>
      </c>
      <c r="B570" s="1063" t="s">
        <v>25890</v>
      </c>
      <c r="C570" s="1063" t="s">
        <v>85</v>
      </c>
      <c r="D570" s="1047" t="s">
        <v>20056</v>
      </c>
      <c r="E570" s="1047" t="s">
        <v>11</v>
      </c>
      <c r="F570" s="1048" t="s">
        <v>23992</v>
      </c>
      <c r="G570" s="1047" t="s">
        <v>24924</v>
      </c>
      <c r="H570" s="1063" t="s">
        <v>20058</v>
      </c>
      <c r="I570" s="1063" t="s">
        <v>20058</v>
      </c>
      <c r="J570" s="1049" t="s">
        <v>25900</v>
      </c>
      <c r="K570" s="1054" t="s">
        <v>25917</v>
      </c>
      <c r="L570" s="1106" t="s">
        <v>25918</v>
      </c>
      <c r="M570" s="1054" t="s">
        <v>25919</v>
      </c>
      <c r="N570" s="1060" t="s">
        <v>20101</v>
      </c>
      <c r="O570" s="1060" t="s">
        <v>20054</v>
      </c>
      <c r="P570" s="1060" t="s">
        <v>95</v>
      </c>
      <c r="Q570" s="1052"/>
      <c r="R570" s="1053"/>
      <c r="S570" s="1046" t="s">
        <v>25920</v>
      </c>
    </row>
    <row r="571">
      <c r="A571" s="1046" t="s">
        <v>4961</v>
      </c>
      <c r="B571" s="1063" t="s">
        <v>25890</v>
      </c>
      <c r="C571" s="1063" t="s">
        <v>85</v>
      </c>
      <c r="D571" s="1047" t="s">
        <v>20056</v>
      </c>
      <c r="E571" s="1047" t="s">
        <v>11</v>
      </c>
      <c r="F571" s="1048" t="s">
        <v>23992</v>
      </c>
      <c r="G571" s="1047" t="s">
        <v>24924</v>
      </c>
      <c r="H571" s="1063" t="s">
        <v>20058</v>
      </c>
      <c r="I571" s="1063" t="s">
        <v>20058</v>
      </c>
      <c r="J571" s="1049" t="s">
        <v>25900</v>
      </c>
      <c r="K571" s="1054" t="s">
        <v>25921</v>
      </c>
      <c r="L571" s="1106" t="s">
        <v>25918</v>
      </c>
      <c r="M571" s="1054" t="s">
        <v>25912</v>
      </c>
      <c r="N571" s="1060" t="s">
        <v>20535</v>
      </c>
      <c r="O571" s="1060" t="s">
        <v>398</v>
      </c>
      <c r="P571" s="1060" t="s">
        <v>95</v>
      </c>
      <c r="Q571" s="1052"/>
      <c r="R571" s="1053"/>
      <c r="S571" s="1150" t="s">
        <v>24964</v>
      </c>
    </row>
    <row r="572">
      <c r="A572" s="1046" t="s">
        <v>4965</v>
      </c>
      <c r="B572" s="1063" t="s">
        <v>25890</v>
      </c>
      <c r="C572" s="1063" t="s">
        <v>85</v>
      </c>
      <c r="D572" s="1047" t="s">
        <v>20056</v>
      </c>
      <c r="E572" s="1047" t="s">
        <v>11</v>
      </c>
      <c r="F572" s="1048" t="s">
        <v>23992</v>
      </c>
      <c r="G572" s="1047" t="s">
        <v>24924</v>
      </c>
      <c r="H572" s="1063" t="s">
        <v>20058</v>
      </c>
      <c r="I572" s="1063" t="s">
        <v>20058</v>
      </c>
      <c r="J572" s="1049" t="s">
        <v>25900</v>
      </c>
      <c r="K572" s="1054" t="s">
        <v>25922</v>
      </c>
      <c r="L572" s="1106" t="s">
        <v>25923</v>
      </c>
      <c r="M572" s="1054" t="s">
        <v>25924</v>
      </c>
      <c r="N572" s="1060" t="s">
        <v>20101</v>
      </c>
      <c r="O572" s="1060" t="s">
        <v>20054</v>
      </c>
      <c r="P572" s="1060" t="s">
        <v>95</v>
      </c>
      <c r="Q572" s="1052"/>
      <c r="R572" s="1053"/>
      <c r="S572" s="1046" t="s">
        <v>25925</v>
      </c>
    </row>
    <row r="573">
      <c r="A573" s="1046" t="s">
        <v>4969</v>
      </c>
      <c r="B573" s="1063" t="s">
        <v>25890</v>
      </c>
      <c r="C573" s="1063" t="s">
        <v>85</v>
      </c>
      <c r="D573" s="1047" t="s">
        <v>20056</v>
      </c>
      <c r="E573" s="1047" t="s">
        <v>11</v>
      </c>
      <c r="F573" s="1048" t="s">
        <v>23992</v>
      </c>
      <c r="G573" s="1047" t="s">
        <v>24924</v>
      </c>
      <c r="H573" s="1063" t="s">
        <v>20058</v>
      </c>
      <c r="I573" s="1063" t="s">
        <v>20058</v>
      </c>
      <c r="J573" s="1049" t="s">
        <v>25926</v>
      </c>
      <c r="K573" s="1054" t="s">
        <v>25927</v>
      </c>
      <c r="L573" s="1106" t="s">
        <v>25928</v>
      </c>
      <c r="M573" s="1054" t="s">
        <v>25929</v>
      </c>
      <c r="N573" s="1060" t="s">
        <v>20535</v>
      </c>
      <c r="O573" s="1060" t="s">
        <v>398</v>
      </c>
      <c r="P573" s="1060" t="s">
        <v>95</v>
      </c>
      <c r="Q573" s="1052"/>
      <c r="R573" s="1053"/>
      <c r="S573" s="1150" t="s">
        <v>25904</v>
      </c>
    </row>
    <row r="574">
      <c r="A574" s="1046" t="s">
        <v>4973</v>
      </c>
      <c r="B574" s="1063" t="s">
        <v>25890</v>
      </c>
      <c r="C574" s="1063" t="s">
        <v>85</v>
      </c>
      <c r="D574" s="1047" t="s">
        <v>20056</v>
      </c>
      <c r="E574" s="1047" t="s">
        <v>11</v>
      </c>
      <c r="F574" s="1048" t="s">
        <v>23992</v>
      </c>
      <c r="G574" s="1047" t="s">
        <v>24924</v>
      </c>
      <c r="H574" s="1063" t="s">
        <v>20058</v>
      </c>
      <c r="I574" s="1063" t="s">
        <v>20058</v>
      </c>
      <c r="J574" s="1049" t="s">
        <v>25926</v>
      </c>
      <c r="K574" s="1054" t="s">
        <v>25930</v>
      </c>
      <c r="L574" s="1106" t="s">
        <v>25931</v>
      </c>
      <c r="M574" s="1054" t="s">
        <v>25929</v>
      </c>
      <c r="N574" s="1060" t="s">
        <v>20101</v>
      </c>
      <c r="O574" s="1060" t="s">
        <v>20054</v>
      </c>
      <c r="P574" s="1060" t="s">
        <v>95</v>
      </c>
      <c r="Q574" s="1052"/>
      <c r="R574" s="1053"/>
      <c r="S574" s="1150" t="s">
        <v>25932</v>
      </c>
    </row>
    <row r="575">
      <c r="A575" s="1046" t="s">
        <v>4977</v>
      </c>
      <c r="B575" s="1063" t="s">
        <v>25890</v>
      </c>
      <c r="C575" s="1063" t="s">
        <v>85</v>
      </c>
      <c r="D575" s="1047" t="s">
        <v>20056</v>
      </c>
      <c r="E575" s="1047" t="s">
        <v>11</v>
      </c>
      <c r="F575" s="1048" t="s">
        <v>23992</v>
      </c>
      <c r="G575" s="1047" t="s">
        <v>24924</v>
      </c>
      <c r="H575" s="1063" t="s">
        <v>20058</v>
      </c>
      <c r="I575" s="1063" t="s">
        <v>20058</v>
      </c>
      <c r="J575" s="1049" t="s">
        <v>25900</v>
      </c>
      <c r="K575" s="1054" t="s">
        <v>25933</v>
      </c>
      <c r="L575" s="1106" t="s">
        <v>25934</v>
      </c>
      <c r="M575" s="1054" t="s">
        <v>25935</v>
      </c>
      <c r="N575" s="1060" t="s">
        <v>20535</v>
      </c>
      <c r="O575" s="1060" t="s">
        <v>398</v>
      </c>
      <c r="P575" s="1060" t="s">
        <v>95</v>
      </c>
      <c r="Q575" s="1052"/>
      <c r="R575" s="1053"/>
      <c r="S575" s="1150" t="s">
        <v>25904</v>
      </c>
    </row>
    <row r="576">
      <c r="A576" s="1046" t="s">
        <v>4981</v>
      </c>
      <c r="B576" s="1063" t="s">
        <v>25890</v>
      </c>
      <c r="C576" s="1063" t="s">
        <v>85</v>
      </c>
      <c r="D576" s="1047" t="s">
        <v>20056</v>
      </c>
      <c r="E576" s="1047" t="s">
        <v>11</v>
      </c>
      <c r="F576" s="1048" t="s">
        <v>23992</v>
      </c>
      <c r="G576" s="1047" t="s">
        <v>24924</v>
      </c>
      <c r="H576" s="1063" t="s">
        <v>20058</v>
      </c>
      <c r="I576" s="1063" t="s">
        <v>20058</v>
      </c>
      <c r="J576" s="1049" t="s">
        <v>25900</v>
      </c>
      <c r="K576" s="1054" t="s">
        <v>25936</v>
      </c>
      <c r="L576" s="1106" t="s">
        <v>25937</v>
      </c>
      <c r="M576" s="1054" t="s">
        <v>25938</v>
      </c>
      <c r="N576" s="1060" t="s">
        <v>20535</v>
      </c>
      <c r="O576" s="1060" t="s">
        <v>398</v>
      </c>
      <c r="P576" s="1060" t="s">
        <v>95</v>
      </c>
      <c r="Q576" s="1052"/>
      <c r="R576" s="1053"/>
      <c r="S576" s="1150" t="s">
        <v>25904</v>
      </c>
    </row>
    <row r="577">
      <c r="A577" s="1046" t="s">
        <v>4985</v>
      </c>
      <c r="B577" s="1063" t="s">
        <v>25890</v>
      </c>
      <c r="C577" s="1063" t="s">
        <v>85</v>
      </c>
      <c r="D577" s="1047" t="s">
        <v>20056</v>
      </c>
      <c r="E577" s="1047" t="s">
        <v>11</v>
      </c>
      <c r="F577" s="1048" t="s">
        <v>23992</v>
      </c>
      <c r="G577" s="1047" t="s">
        <v>24924</v>
      </c>
      <c r="H577" s="1063" t="s">
        <v>20058</v>
      </c>
      <c r="I577" s="1063" t="s">
        <v>20058</v>
      </c>
      <c r="J577" s="1049" t="s">
        <v>25900</v>
      </c>
      <c r="K577" s="1054" t="s">
        <v>25939</v>
      </c>
      <c r="L577" s="1106" t="s">
        <v>25940</v>
      </c>
      <c r="M577" s="1054" t="s">
        <v>25941</v>
      </c>
      <c r="N577" s="1060" t="s">
        <v>20101</v>
      </c>
      <c r="O577" s="1060" t="s">
        <v>20054</v>
      </c>
      <c r="P577" s="1060" t="s">
        <v>95</v>
      </c>
      <c r="Q577" s="1052"/>
      <c r="R577" s="1053"/>
      <c r="S577" s="1046" t="s">
        <v>25932</v>
      </c>
    </row>
    <row r="578">
      <c r="A578" s="1046" t="s">
        <v>4989</v>
      </c>
      <c r="B578" s="1063" t="s">
        <v>25890</v>
      </c>
      <c r="C578" s="1063" t="s">
        <v>85</v>
      </c>
      <c r="D578" s="1047" t="s">
        <v>20056</v>
      </c>
      <c r="E578" s="1047" t="s">
        <v>11</v>
      </c>
      <c r="F578" s="1048" t="s">
        <v>23992</v>
      </c>
      <c r="G578" s="1047" t="s">
        <v>24924</v>
      </c>
      <c r="H578" s="1063" t="s">
        <v>20058</v>
      </c>
      <c r="I578" s="1063" t="s">
        <v>20058</v>
      </c>
      <c r="J578" s="1049" t="s">
        <v>25942</v>
      </c>
      <c r="K578" s="1054" t="s">
        <v>25943</v>
      </c>
      <c r="L578" s="1106" t="s">
        <v>25944</v>
      </c>
      <c r="M578" s="1054" t="s">
        <v>25945</v>
      </c>
      <c r="N578" s="1060" t="s">
        <v>19934</v>
      </c>
      <c r="O578" s="1060" t="s">
        <v>20045</v>
      </c>
      <c r="P578" s="1060" t="s">
        <v>95</v>
      </c>
      <c r="Q578" s="1050"/>
      <c r="R578" s="1053"/>
      <c r="S578" s="1149"/>
    </row>
    <row r="579">
      <c r="A579" s="1046" t="s">
        <v>4994</v>
      </c>
      <c r="B579" s="1063" t="s">
        <v>25890</v>
      </c>
      <c r="C579" s="1063" t="s">
        <v>85</v>
      </c>
      <c r="D579" s="1047" t="s">
        <v>20056</v>
      </c>
      <c r="E579" s="1047" t="s">
        <v>11</v>
      </c>
      <c r="F579" s="1048" t="s">
        <v>23992</v>
      </c>
      <c r="G579" s="1047" t="s">
        <v>24924</v>
      </c>
      <c r="H579" s="1063" t="s">
        <v>20058</v>
      </c>
      <c r="I579" s="1063" t="s">
        <v>20058</v>
      </c>
      <c r="J579" s="1049" t="s">
        <v>25946</v>
      </c>
      <c r="K579" s="1054" t="s">
        <v>25947</v>
      </c>
      <c r="L579" s="1106" t="s">
        <v>25948</v>
      </c>
      <c r="M579" s="1054" t="s">
        <v>25949</v>
      </c>
      <c r="N579" s="1060" t="s">
        <v>19934</v>
      </c>
      <c r="O579" s="1060" t="s">
        <v>20045</v>
      </c>
      <c r="P579" s="1060" t="s">
        <v>95</v>
      </c>
      <c r="Q579" s="1052"/>
      <c r="R579" s="1053"/>
      <c r="S579" s="1149"/>
    </row>
    <row r="580">
      <c r="A580" s="1046" t="s">
        <v>4998</v>
      </c>
      <c r="B580" s="1063" t="s">
        <v>25890</v>
      </c>
      <c r="C580" s="1063" t="s">
        <v>85</v>
      </c>
      <c r="D580" s="1047" t="s">
        <v>20056</v>
      </c>
      <c r="E580" s="1047" t="s">
        <v>11</v>
      </c>
      <c r="F580" s="1048" t="s">
        <v>23992</v>
      </c>
      <c r="G580" s="1047" t="s">
        <v>24924</v>
      </c>
      <c r="H580" s="1063" t="s">
        <v>20058</v>
      </c>
      <c r="I580" s="1063" t="s">
        <v>20058</v>
      </c>
      <c r="J580" s="1049" t="s">
        <v>25950</v>
      </c>
      <c r="K580" s="1054" t="s">
        <v>25951</v>
      </c>
      <c r="L580" s="1106" t="s">
        <v>25952</v>
      </c>
      <c r="M580" s="1054" t="s">
        <v>25953</v>
      </c>
      <c r="N580" s="1060" t="s">
        <v>19934</v>
      </c>
      <c r="O580" s="1060" t="s">
        <v>20045</v>
      </c>
      <c r="P580" s="1060" t="s">
        <v>95</v>
      </c>
      <c r="Q580" s="1052"/>
      <c r="R580" s="1053"/>
      <c r="S580" s="1149"/>
    </row>
    <row r="581">
      <c r="A581" s="1046" t="s">
        <v>5002</v>
      </c>
      <c r="B581" s="1063" t="s">
        <v>25890</v>
      </c>
      <c r="C581" s="1063" t="s">
        <v>85</v>
      </c>
      <c r="D581" s="1047" t="s">
        <v>20056</v>
      </c>
      <c r="E581" s="1047" t="s">
        <v>11</v>
      </c>
      <c r="F581" s="1048" t="s">
        <v>23992</v>
      </c>
      <c r="G581" s="1047" t="s">
        <v>24924</v>
      </c>
      <c r="H581" s="1063" t="s">
        <v>20058</v>
      </c>
      <c r="I581" s="1063" t="s">
        <v>20058</v>
      </c>
      <c r="J581" s="1049" t="s">
        <v>25954</v>
      </c>
      <c r="K581" s="1054" t="s">
        <v>25955</v>
      </c>
      <c r="L581" s="1106" t="s">
        <v>25948</v>
      </c>
      <c r="M581" s="1054" t="s">
        <v>25956</v>
      </c>
      <c r="N581" s="1060" t="s">
        <v>19934</v>
      </c>
      <c r="O581" s="1060" t="s">
        <v>20045</v>
      </c>
      <c r="P581" s="1060" t="s">
        <v>95</v>
      </c>
      <c r="Q581" s="1052"/>
      <c r="R581" s="1053"/>
      <c r="S581" s="1149"/>
    </row>
    <row r="582">
      <c r="A582" s="1046" t="s">
        <v>5005</v>
      </c>
      <c r="B582" s="1063" t="s">
        <v>25957</v>
      </c>
      <c r="C582" s="1063" t="s">
        <v>85</v>
      </c>
      <c r="D582" s="1047" t="s">
        <v>20056</v>
      </c>
      <c r="E582" s="1047" t="s">
        <v>11</v>
      </c>
      <c r="F582" s="1048" t="s">
        <v>23992</v>
      </c>
      <c r="G582" s="1047" t="s">
        <v>24924</v>
      </c>
      <c r="H582" s="1063" t="s">
        <v>20058</v>
      </c>
      <c r="I582" s="1063" t="s">
        <v>20058</v>
      </c>
      <c r="J582" s="1049" t="s">
        <v>25958</v>
      </c>
      <c r="K582" s="1054" t="s">
        <v>25959</v>
      </c>
      <c r="L582" s="1106" t="s">
        <v>25952</v>
      </c>
      <c r="M582" s="1049" t="s">
        <v>25960</v>
      </c>
      <c r="N582" s="1060" t="s">
        <v>19934</v>
      </c>
      <c r="O582" s="1060" t="s">
        <v>20045</v>
      </c>
      <c r="P582" s="1060" t="s">
        <v>95</v>
      </c>
      <c r="Q582" s="1052"/>
      <c r="R582" s="1053"/>
      <c r="S582" s="1149"/>
    </row>
    <row r="583">
      <c r="A583" s="1046" t="s">
        <v>5010</v>
      </c>
      <c r="B583" s="1063" t="s">
        <v>25890</v>
      </c>
      <c r="C583" s="1063" t="s">
        <v>85</v>
      </c>
      <c r="D583" s="1047" t="s">
        <v>20056</v>
      </c>
      <c r="E583" s="1047" t="s">
        <v>11</v>
      </c>
      <c r="F583" s="1048" t="s">
        <v>23992</v>
      </c>
      <c r="G583" s="1047" t="s">
        <v>24924</v>
      </c>
      <c r="H583" s="1063" t="s">
        <v>20058</v>
      </c>
      <c r="I583" s="1063" t="s">
        <v>20058</v>
      </c>
      <c r="J583" s="1049" t="s">
        <v>25958</v>
      </c>
      <c r="K583" s="1054" t="s">
        <v>25961</v>
      </c>
      <c r="L583" s="1106" t="s">
        <v>25952</v>
      </c>
      <c r="M583" s="1054" t="s">
        <v>25962</v>
      </c>
      <c r="N583" s="1060" t="s">
        <v>19934</v>
      </c>
      <c r="O583" s="1060" t="s">
        <v>20045</v>
      </c>
      <c r="P583" s="1060" t="s">
        <v>95</v>
      </c>
      <c r="Q583" s="1052"/>
      <c r="R583" s="1053"/>
      <c r="S583" s="1149"/>
    </row>
    <row r="584">
      <c r="A584" s="1046" t="s">
        <v>5015</v>
      </c>
      <c r="B584" s="1047" t="s">
        <v>25963</v>
      </c>
      <c r="C584" s="1069"/>
      <c r="D584" s="1047" t="s">
        <v>20056</v>
      </c>
      <c r="E584" s="1047" t="s">
        <v>11</v>
      </c>
      <c r="F584" s="1048" t="s">
        <v>23992</v>
      </c>
      <c r="G584" s="1047" t="s">
        <v>24924</v>
      </c>
      <c r="H584" s="1063" t="s">
        <v>20058</v>
      </c>
      <c r="I584" s="1063" t="s">
        <v>20058</v>
      </c>
      <c r="J584" s="1049" t="s">
        <v>25910</v>
      </c>
      <c r="K584" s="1049" t="s">
        <v>25964</v>
      </c>
      <c r="L584" s="1049" t="s">
        <v>25965</v>
      </c>
      <c r="M584" s="1049" t="s">
        <v>25966</v>
      </c>
      <c r="N584" s="1060" t="s">
        <v>20101</v>
      </c>
      <c r="O584" s="1060" t="s">
        <v>20054</v>
      </c>
      <c r="P584" s="1060" t="s">
        <v>95</v>
      </c>
      <c r="Q584" s="1052"/>
      <c r="R584" s="1053"/>
      <c r="S584" s="1046" t="s">
        <v>25967</v>
      </c>
    </row>
    <row r="585">
      <c r="A585" s="1046" t="s">
        <v>5020</v>
      </c>
      <c r="B585" s="1047" t="s">
        <v>25963</v>
      </c>
      <c r="C585" s="1069"/>
      <c r="D585" s="1047" t="s">
        <v>20056</v>
      </c>
      <c r="E585" s="1047" t="s">
        <v>11</v>
      </c>
      <c r="F585" s="1048" t="s">
        <v>23992</v>
      </c>
      <c r="G585" s="1047" t="s">
        <v>24924</v>
      </c>
      <c r="H585" s="1063" t="s">
        <v>20058</v>
      </c>
      <c r="I585" s="1063" t="s">
        <v>20058</v>
      </c>
      <c r="J585" s="1049" t="s">
        <v>25910</v>
      </c>
      <c r="K585" s="1049" t="s">
        <v>25968</v>
      </c>
      <c r="L585" s="1049" t="s">
        <v>25965</v>
      </c>
      <c r="M585" s="1049" t="s">
        <v>25912</v>
      </c>
      <c r="N585" s="1060" t="s">
        <v>20101</v>
      </c>
      <c r="O585" s="1060" t="s">
        <v>20054</v>
      </c>
      <c r="P585" s="1060" t="s">
        <v>95</v>
      </c>
      <c r="Q585" s="1052"/>
      <c r="R585" s="1053"/>
      <c r="S585" s="1150" t="s">
        <v>25969</v>
      </c>
    </row>
    <row r="586">
      <c r="A586" s="1046" t="s">
        <v>5025</v>
      </c>
      <c r="B586" s="1047" t="s">
        <v>25970</v>
      </c>
      <c r="C586" s="1047" t="s">
        <v>85</v>
      </c>
      <c r="D586" s="1047" t="s">
        <v>20056</v>
      </c>
      <c r="E586" s="1047" t="s">
        <v>11</v>
      </c>
      <c r="F586" s="1048" t="s">
        <v>23992</v>
      </c>
      <c r="G586" s="1047" t="s">
        <v>24924</v>
      </c>
      <c r="H586" s="1063" t="s">
        <v>20058</v>
      </c>
      <c r="I586" s="1063" t="s">
        <v>20058</v>
      </c>
      <c r="J586" s="1069"/>
      <c r="K586" s="1049" t="s">
        <v>25971</v>
      </c>
      <c r="L586" s="1049" t="s">
        <v>25972</v>
      </c>
      <c r="M586" s="1049" t="s">
        <v>25973</v>
      </c>
      <c r="N586" s="1060" t="s">
        <v>19934</v>
      </c>
      <c r="O586" s="1060" t="s">
        <v>20045</v>
      </c>
      <c r="P586" s="1060" t="s">
        <v>95</v>
      </c>
      <c r="Q586" s="1052"/>
      <c r="R586" s="1053"/>
      <c r="S586" s="1149"/>
    </row>
    <row r="587">
      <c r="A587" s="1046" t="s">
        <v>5033</v>
      </c>
      <c r="B587" s="1047" t="s">
        <v>25970</v>
      </c>
      <c r="C587" s="1047" t="s">
        <v>85</v>
      </c>
      <c r="D587" s="1047" t="s">
        <v>20056</v>
      </c>
      <c r="E587" s="1047" t="s">
        <v>11</v>
      </c>
      <c r="F587" s="1048" t="s">
        <v>23992</v>
      </c>
      <c r="G587" s="1047" t="s">
        <v>24924</v>
      </c>
      <c r="H587" s="1063" t="s">
        <v>20058</v>
      </c>
      <c r="I587" s="1063" t="s">
        <v>20058</v>
      </c>
      <c r="J587" s="1069"/>
      <c r="K587" s="1049" t="s">
        <v>25974</v>
      </c>
      <c r="L587" s="1049" t="s">
        <v>25975</v>
      </c>
      <c r="M587" s="1049" t="s">
        <v>25976</v>
      </c>
      <c r="N587" s="1059">
        <v>45327.0</v>
      </c>
      <c r="O587" s="1060" t="s">
        <v>20045</v>
      </c>
      <c r="P587" s="1060" t="s">
        <v>95</v>
      </c>
      <c r="Q587" s="1050"/>
      <c r="R587" s="1053"/>
      <c r="S587" s="1149"/>
    </row>
    <row r="588">
      <c r="A588" s="1046" t="s">
        <v>5038</v>
      </c>
      <c r="B588" s="1063" t="s">
        <v>25890</v>
      </c>
      <c r="C588" s="1063" t="s">
        <v>85</v>
      </c>
      <c r="D588" s="1047" t="s">
        <v>20056</v>
      </c>
      <c r="E588" s="1047" t="s">
        <v>11</v>
      </c>
      <c r="F588" s="1048" t="s">
        <v>23992</v>
      </c>
      <c r="G588" s="1047" t="s">
        <v>24924</v>
      </c>
      <c r="H588" s="1063" t="s">
        <v>20058</v>
      </c>
      <c r="I588" s="1063" t="s">
        <v>20058</v>
      </c>
      <c r="J588" s="1069"/>
      <c r="K588" s="1054" t="s">
        <v>25977</v>
      </c>
      <c r="L588" s="1106" t="s">
        <v>25978</v>
      </c>
      <c r="M588" s="1054" t="s">
        <v>25979</v>
      </c>
      <c r="N588" s="1076" t="s">
        <v>19934</v>
      </c>
      <c r="O588" s="1077" t="s">
        <v>20045</v>
      </c>
      <c r="P588" s="1077" t="s">
        <v>95</v>
      </c>
      <c r="Q588" s="1052"/>
      <c r="R588" s="1053"/>
      <c r="S588" s="1149"/>
    </row>
    <row r="589">
      <c r="A589" s="1046" t="s">
        <v>5040</v>
      </c>
      <c r="B589" s="1090" t="s">
        <v>25980</v>
      </c>
      <c r="C589" s="1047" t="s">
        <v>85</v>
      </c>
      <c r="D589" s="1047" t="s">
        <v>20056</v>
      </c>
      <c r="E589" s="1047" t="s">
        <v>11</v>
      </c>
      <c r="F589" s="1048" t="s">
        <v>23992</v>
      </c>
      <c r="G589" s="1047" t="s">
        <v>24924</v>
      </c>
      <c r="H589" s="1063" t="s">
        <v>20058</v>
      </c>
      <c r="I589" s="1063" t="s">
        <v>20058</v>
      </c>
      <c r="J589" s="1049" t="s">
        <v>25981</v>
      </c>
      <c r="K589" s="1049" t="s">
        <v>25982</v>
      </c>
      <c r="L589" s="1049" t="s">
        <v>25952</v>
      </c>
      <c r="M589" s="1061" t="s">
        <v>25983</v>
      </c>
      <c r="N589" s="1076" t="s">
        <v>19934</v>
      </c>
      <c r="O589" s="1077" t="s">
        <v>20045</v>
      </c>
      <c r="P589" s="1077" t="s">
        <v>95</v>
      </c>
      <c r="Q589" s="1052"/>
      <c r="R589" s="1053"/>
      <c r="S589" s="1149"/>
    </row>
    <row r="590">
      <c r="A590" s="1046" t="s">
        <v>5044</v>
      </c>
      <c r="B590" s="1063" t="s">
        <v>25980</v>
      </c>
      <c r="C590" s="1063" t="s">
        <v>85</v>
      </c>
      <c r="D590" s="1047" t="s">
        <v>20056</v>
      </c>
      <c r="E590" s="1047" t="s">
        <v>11</v>
      </c>
      <c r="F590" s="1048" t="s">
        <v>23992</v>
      </c>
      <c r="G590" s="1047" t="s">
        <v>24924</v>
      </c>
      <c r="H590" s="1063" t="s">
        <v>20058</v>
      </c>
      <c r="I590" s="1063" t="s">
        <v>20058</v>
      </c>
      <c r="J590" s="1049" t="s">
        <v>25984</v>
      </c>
      <c r="K590" s="1054" t="s">
        <v>25985</v>
      </c>
      <c r="L590" s="1106" t="s">
        <v>25952</v>
      </c>
      <c r="M590" s="1054" t="s">
        <v>25986</v>
      </c>
      <c r="N590" s="1076" t="s">
        <v>19934</v>
      </c>
      <c r="O590" s="1077" t="s">
        <v>20045</v>
      </c>
      <c r="P590" s="1077" t="s">
        <v>95</v>
      </c>
      <c r="Q590" s="1052"/>
      <c r="R590" s="1053"/>
      <c r="S590" s="1149"/>
    </row>
    <row r="591">
      <c r="A591" s="1046" t="s">
        <v>5048</v>
      </c>
      <c r="B591" s="1063" t="s">
        <v>25980</v>
      </c>
      <c r="C591" s="1063" t="s">
        <v>85</v>
      </c>
      <c r="D591" s="1047" t="s">
        <v>20056</v>
      </c>
      <c r="E591" s="1047" t="s">
        <v>11</v>
      </c>
      <c r="F591" s="1048" t="s">
        <v>23992</v>
      </c>
      <c r="G591" s="1047" t="s">
        <v>24924</v>
      </c>
      <c r="H591" s="1063" t="s">
        <v>20058</v>
      </c>
      <c r="I591" s="1063" t="s">
        <v>20058</v>
      </c>
      <c r="J591" s="1049" t="s">
        <v>25984</v>
      </c>
      <c r="K591" s="1054" t="s">
        <v>25987</v>
      </c>
      <c r="L591" s="1106" t="s">
        <v>25988</v>
      </c>
      <c r="M591" s="1054" t="s">
        <v>25989</v>
      </c>
      <c r="N591" s="1076" t="s">
        <v>19934</v>
      </c>
      <c r="O591" s="1077" t="s">
        <v>20045</v>
      </c>
      <c r="P591" s="1077" t="s">
        <v>95</v>
      </c>
      <c r="Q591" s="1052"/>
      <c r="R591" s="1053"/>
      <c r="S591" s="1149"/>
    </row>
    <row r="592">
      <c r="A592" s="1046" t="s">
        <v>5052</v>
      </c>
      <c r="B592" s="1063" t="s">
        <v>25980</v>
      </c>
      <c r="C592" s="1063" t="s">
        <v>85</v>
      </c>
      <c r="D592" s="1047" t="s">
        <v>20056</v>
      </c>
      <c r="E592" s="1047" t="s">
        <v>11</v>
      </c>
      <c r="F592" s="1048" t="s">
        <v>23992</v>
      </c>
      <c r="G592" s="1047" t="s">
        <v>24924</v>
      </c>
      <c r="H592" s="1063" t="s">
        <v>20058</v>
      </c>
      <c r="I592" s="1063" t="s">
        <v>20058</v>
      </c>
      <c r="J592" s="1049" t="s">
        <v>25990</v>
      </c>
      <c r="K592" s="1054" t="s">
        <v>25991</v>
      </c>
      <c r="L592" s="1106" t="s">
        <v>25952</v>
      </c>
      <c r="M592" s="1054" t="s">
        <v>25992</v>
      </c>
      <c r="N592" s="1076" t="s">
        <v>19934</v>
      </c>
      <c r="O592" s="1077" t="s">
        <v>20045</v>
      </c>
      <c r="P592" s="1077" t="s">
        <v>95</v>
      </c>
      <c r="Q592" s="1052"/>
      <c r="R592" s="1053"/>
      <c r="S592" s="1149"/>
    </row>
    <row r="593">
      <c r="A593" s="1046" t="s">
        <v>21873</v>
      </c>
      <c r="B593" s="1063" t="s">
        <v>25993</v>
      </c>
      <c r="C593" s="1063" t="s">
        <v>85</v>
      </c>
      <c r="D593" s="1047" t="s">
        <v>20056</v>
      </c>
      <c r="E593" s="1047" t="s">
        <v>11</v>
      </c>
      <c r="F593" s="1048" t="s">
        <v>23992</v>
      </c>
      <c r="G593" s="1047" t="s">
        <v>24924</v>
      </c>
      <c r="H593" s="1063" t="s">
        <v>20058</v>
      </c>
      <c r="I593" s="1063" t="s">
        <v>20058</v>
      </c>
      <c r="J593" s="1049" t="s">
        <v>25994</v>
      </c>
      <c r="K593" s="1054" t="s">
        <v>25995</v>
      </c>
      <c r="L593" s="1049" t="s">
        <v>25996</v>
      </c>
      <c r="M593" s="1054" t="s">
        <v>25997</v>
      </c>
      <c r="N593" s="1059">
        <v>45356.0</v>
      </c>
      <c r="O593" s="1060" t="s">
        <v>20045</v>
      </c>
      <c r="P593" s="1060" t="s">
        <v>95</v>
      </c>
      <c r="Q593" s="1152"/>
      <c r="R593" s="1053"/>
      <c r="S593" s="1149"/>
    </row>
    <row r="594">
      <c r="A594" s="1046" t="s">
        <v>21878</v>
      </c>
      <c r="B594" s="1063" t="s">
        <v>25993</v>
      </c>
      <c r="C594" s="1063" t="s">
        <v>85</v>
      </c>
      <c r="D594" s="1047" t="s">
        <v>20056</v>
      </c>
      <c r="E594" s="1047" t="s">
        <v>11</v>
      </c>
      <c r="F594" s="1048" t="s">
        <v>23992</v>
      </c>
      <c r="G594" s="1047" t="s">
        <v>24924</v>
      </c>
      <c r="H594" s="1063" t="s">
        <v>20058</v>
      </c>
      <c r="I594" s="1063" t="s">
        <v>20058</v>
      </c>
      <c r="J594" s="1049" t="s">
        <v>25998</v>
      </c>
      <c r="K594" s="1054" t="s">
        <v>25999</v>
      </c>
      <c r="L594" s="1049" t="s">
        <v>25996</v>
      </c>
      <c r="M594" s="1054" t="s">
        <v>26000</v>
      </c>
      <c r="N594" s="1076" t="s">
        <v>19934</v>
      </c>
      <c r="O594" s="1077" t="s">
        <v>20045</v>
      </c>
      <c r="P594" s="1077" t="s">
        <v>95</v>
      </c>
      <c r="Q594" s="1052"/>
      <c r="R594" s="1053"/>
      <c r="S594" s="1149"/>
    </row>
    <row r="595">
      <c r="A595" s="1046" t="s">
        <v>21882</v>
      </c>
      <c r="B595" s="1063" t="s">
        <v>25993</v>
      </c>
      <c r="C595" s="1063" t="s">
        <v>85</v>
      </c>
      <c r="D595" s="1047" t="s">
        <v>20056</v>
      </c>
      <c r="E595" s="1047" t="s">
        <v>11</v>
      </c>
      <c r="F595" s="1048" t="s">
        <v>23992</v>
      </c>
      <c r="G595" s="1047" t="s">
        <v>24924</v>
      </c>
      <c r="H595" s="1063" t="s">
        <v>20058</v>
      </c>
      <c r="I595" s="1063" t="s">
        <v>20058</v>
      </c>
      <c r="J595" s="1049" t="s">
        <v>26001</v>
      </c>
      <c r="K595" s="1054" t="s">
        <v>26002</v>
      </c>
      <c r="L595" s="1049" t="s">
        <v>26003</v>
      </c>
      <c r="M595" s="1054" t="s">
        <v>26004</v>
      </c>
      <c r="N595" s="1059">
        <v>45356.0</v>
      </c>
      <c r="O595" s="1060" t="s">
        <v>20045</v>
      </c>
      <c r="P595" s="1060" t="s">
        <v>95</v>
      </c>
      <c r="Q595" s="1152"/>
      <c r="R595" s="1053"/>
      <c r="S595" s="1149"/>
    </row>
    <row r="596">
      <c r="A596" s="1046" t="s">
        <v>21886</v>
      </c>
      <c r="B596" s="1063" t="s">
        <v>25993</v>
      </c>
      <c r="C596" s="1063" t="s">
        <v>85</v>
      </c>
      <c r="D596" s="1047" t="s">
        <v>20056</v>
      </c>
      <c r="E596" s="1047" t="s">
        <v>11</v>
      </c>
      <c r="F596" s="1048" t="s">
        <v>23992</v>
      </c>
      <c r="G596" s="1047" t="s">
        <v>24924</v>
      </c>
      <c r="H596" s="1063" t="s">
        <v>20058</v>
      </c>
      <c r="I596" s="1063" t="s">
        <v>20058</v>
      </c>
      <c r="J596" s="1049" t="s">
        <v>26001</v>
      </c>
      <c r="K596" s="1054" t="s">
        <v>26005</v>
      </c>
      <c r="L596" s="1049" t="s">
        <v>26006</v>
      </c>
      <c r="M596" s="1054" t="s">
        <v>26007</v>
      </c>
      <c r="N596" s="1059">
        <v>45356.0</v>
      </c>
      <c r="O596" s="1060" t="s">
        <v>20045</v>
      </c>
      <c r="P596" s="1060" t="s">
        <v>95</v>
      </c>
      <c r="Q596" s="1152"/>
      <c r="R596" s="1053"/>
      <c r="S596" s="1149"/>
    </row>
    <row r="597">
      <c r="A597" s="1046" t="s">
        <v>21892</v>
      </c>
      <c r="B597" s="1063" t="s">
        <v>25993</v>
      </c>
      <c r="C597" s="1063" t="s">
        <v>85</v>
      </c>
      <c r="D597" s="1047" t="s">
        <v>20056</v>
      </c>
      <c r="E597" s="1047" t="s">
        <v>11</v>
      </c>
      <c r="F597" s="1048" t="s">
        <v>23992</v>
      </c>
      <c r="G597" s="1047" t="s">
        <v>24924</v>
      </c>
      <c r="H597" s="1063" t="s">
        <v>20058</v>
      </c>
      <c r="I597" s="1063" t="s">
        <v>20058</v>
      </c>
      <c r="J597" s="1069"/>
      <c r="K597" s="1068" t="s">
        <v>26008</v>
      </c>
      <c r="L597" s="1069"/>
      <c r="M597" s="1106"/>
      <c r="N597" s="1060" t="s">
        <v>22196</v>
      </c>
      <c r="O597" s="1060" t="s">
        <v>20045</v>
      </c>
      <c r="P597" s="1060" t="s">
        <v>95</v>
      </c>
      <c r="Q597" s="1052"/>
      <c r="R597" s="1053"/>
      <c r="S597" s="1149"/>
    </row>
    <row r="598">
      <c r="A598" s="1046" t="s">
        <v>21897</v>
      </c>
      <c r="B598" s="1047" t="s">
        <v>26009</v>
      </c>
      <c r="C598" s="1063" t="s">
        <v>85</v>
      </c>
      <c r="D598" s="1047" t="s">
        <v>20056</v>
      </c>
      <c r="E598" s="1047" t="s">
        <v>11</v>
      </c>
      <c r="F598" s="1048" t="s">
        <v>23992</v>
      </c>
      <c r="G598" s="1047" t="s">
        <v>24924</v>
      </c>
      <c r="H598" s="1063" t="s">
        <v>20058</v>
      </c>
      <c r="I598" s="1063" t="s">
        <v>20058</v>
      </c>
      <c r="J598" s="1049" t="s">
        <v>26010</v>
      </c>
      <c r="K598" s="1054" t="s">
        <v>26011</v>
      </c>
      <c r="L598" s="1098" t="s">
        <v>26012</v>
      </c>
      <c r="M598" s="1054" t="s">
        <v>26013</v>
      </c>
      <c r="N598" s="1076" t="s">
        <v>19934</v>
      </c>
      <c r="O598" s="1077" t="s">
        <v>20045</v>
      </c>
      <c r="P598" s="1077" t="s">
        <v>95</v>
      </c>
      <c r="Q598" s="1052"/>
      <c r="R598" s="1053"/>
      <c r="S598" s="1149"/>
    </row>
    <row r="599">
      <c r="A599" s="1046" t="s">
        <v>21901</v>
      </c>
      <c r="B599" s="1047" t="s">
        <v>26009</v>
      </c>
      <c r="C599" s="1063" t="s">
        <v>85</v>
      </c>
      <c r="D599" s="1047" t="s">
        <v>20056</v>
      </c>
      <c r="E599" s="1047" t="s">
        <v>11</v>
      </c>
      <c r="F599" s="1048" t="s">
        <v>23992</v>
      </c>
      <c r="G599" s="1047" t="s">
        <v>24924</v>
      </c>
      <c r="H599" s="1063" t="s">
        <v>20058</v>
      </c>
      <c r="I599" s="1063" t="s">
        <v>20058</v>
      </c>
      <c r="J599" s="1049" t="s">
        <v>26014</v>
      </c>
      <c r="K599" s="1054" t="s">
        <v>26015</v>
      </c>
      <c r="L599" s="1098" t="s">
        <v>26016</v>
      </c>
      <c r="M599" s="1054" t="s">
        <v>26017</v>
      </c>
      <c r="N599" s="1076" t="s">
        <v>19934</v>
      </c>
      <c r="O599" s="1077" t="s">
        <v>20045</v>
      </c>
      <c r="P599" s="1077" t="s">
        <v>95</v>
      </c>
      <c r="Q599" s="1052"/>
      <c r="R599" s="1053"/>
      <c r="S599" s="1149"/>
    </row>
    <row r="600">
      <c r="A600" s="1046" t="s">
        <v>21906</v>
      </c>
      <c r="B600" s="1047" t="s">
        <v>26009</v>
      </c>
      <c r="C600" s="1063" t="s">
        <v>85</v>
      </c>
      <c r="D600" s="1047" t="s">
        <v>20056</v>
      </c>
      <c r="E600" s="1047" t="s">
        <v>11</v>
      </c>
      <c r="F600" s="1048" t="s">
        <v>23992</v>
      </c>
      <c r="G600" s="1047" t="s">
        <v>24924</v>
      </c>
      <c r="H600" s="1063" t="s">
        <v>20058</v>
      </c>
      <c r="I600" s="1063" t="s">
        <v>20058</v>
      </c>
      <c r="J600" s="1054" t="s">
        <v>26018</v>
      </c>
      <c r="K600" s="1049" t="s">
        <v>26019</v>
      </c>
      <c r="L600" s="1098" t="s">
        <v>26020</v>
      </c>
      <c r="M600" s="1049" t="s">
        <v>26021</v>
      </c>
      <c r="N600" s="1076" t="s">
        <v>19934</v>
      </c>
      <c r="O600" s="1077" t="s">
        <v>20045</v>
      </c>
      <c r="P600" s="1077" t="s">
        <v>95</v>
      </c>
      <c r="Q600" s="1052"/>
      <c r="R600" s="1053"/>
      <c r="S600" s="1149"/>
    </row>
    <row r="601">
      <c r="A601" s="1046" t="s">
        <v>21911</v>
      </c>
      <c r="B601" s="1047" t="s">
        <v>26009</v>
      </c>
      <c r="C601" s="1063" t="s">
        <v>85</v>
      </c>
      <c r="D601" s="1047" t="s">
        <v>20056</v>
      </c>
      <c r="E601" s="1047" t="s">
        <v>11</v>
      </c>
      <c r="F601" s="1048" t="s">
        <v>23992</v>
      </c>
      <c r="G601" s="1047" t="s">
        <v>24924</v>
      </c>
      <c r="H601" s="1063" t="s">
        <v>20058</v>
      </c>
      <c r="I601" s="1063" t="s">
        <v>20058</v>
      </c>
      <c r="J601" s="1054" t="s">
        <v>26022</v>
      </c>
      <c r="K601" s="1049" t="s">
        <v>26023</v>
      </c>
      <c r="L601" s="1098" t="s">
        <v>26024</v>
      </c>
      <c r="M601" s="1049" t="s">
        <v>26025</v>
      </c>
      <c r="N601" s="1076" t="s">
        <v>19934</v>
      </c>
      <c r="O601" s="1077" t="s">
        <v>20045</v>
      </c>
      <c r="P601" s="1077" t="s">
        <v>95</v>
      </c>
      <c r="Q601" s="1052"/>
      <c r="R601" s="1053"/>
      <c r="S601" s="1149"/>
    </row>
    <row r="602">
      <c r="A602" s="1046" t="s">
        <v>21915</v>
      </c>
      <c r="B602" s="1047" t="s">
        <v>26026</v>
      </c>
      <c r="C602" s="1047" t="s">
        <v>85</v>
      </c>
      <c r="D602" s="1063" t="s">
        <v>45</v>
      </c>
      <c r="E602" s="1047" t="s">
        <v>11</v>
      </c>
      <c r="F602" s="1048" t="s">
        <v>23992</v>
      </c>
      <c r="G602" s="1047" t="s">
        <v>24924</v>
      </c>
      <c r="H602" s="1063" t="s">
        <v>20058</v>
      </c>
      <c r="I602" s="1063" t="s">
        <v>20058</v>
      </c>
      <c r="J602" s="1049" t="s">
        <v>25844</v>
      </c>
      <c r="K602" s="1049" t="s">
        <v>26027</v>
      </c>
      <c r="L602" s="1049" t="s">
        <v>26028</v>
      </c>
      <c r="M602" s="1049" t="s">
        <v>26029</v>
      </c>
      <c r="N602" s="1076" t="s">
        <v>19934</v>
      </c>
      <c r="O602" s="1077" t="s">
        <v>20045</v>
      </c>
      <c r="P602" s="1077" t="s">
        <v>95</v>
      </c>
      <c r="Q602" s="1052"/>
      <c r="R602" s="1053"/>
      <c r="S602" s="1046" t="s">
        <v>24934</v>
      </c>
    </row>
    <row r="603">
      <c r="A603" s="1046" t="s">
        <v>21919</v>
      </c>
      <c r="B603" s="1047" t="s">
        <v>26030</v>
      </c>
      <c r="C603" s="1063" t="s">
        <v>85</v>
      </c>
      <c r="D603" s="1047" t="s">
        <v>20056</v>
      </c>
      <c r="E603" s="1047" t="s">
        <v>11</v>
      </c>
      <c r="F603" s="1048" t="s">
        <v>23992</v>
      </c>
      <c r="G603" s="1047" t="s">
        <v>24924</v>
      </c>
      <c r="H603" s="1063" t="s">
        <v>20058</v>
      </c>
      <c r="I603" s="1063" t="s">
        <v>20058</v>
      </c>
      <c r="J603" s="1049" t="s">
        <v>26031</v>
      </c>
      <c r="K603" s="1049" t="s">
        <v>26032</v>
      </c>
      <c r="L603" s="1049" t="s">
        <v>26033</v>
      </c>
      <c r="M603" s="1054" t="s">
        <v>26034</v>
      </c>
      <c r="N603" s="1076" t="s">
        <v>19934</v>
      </c>
      <c r="O603" s="1077" t="s">
        <v>20045</v>
      </c>
      <c r="P603" s="1077" t="s">
        <v>95</v>
      </c>
      <c r="Q603" s="1052"/>
      <c r="R603" s="1053"/>
      <c r="S603" s="1046" t="s">
        <v>24934</v>
      </c>
    </row>
    <row r="604">
      <c r="A604" s="1046" t="s">
        <v>21924</v>
      </c>
      <c r="B604" s="1047" t="s">
        <v>26030</v>
      </c>
      <c r="C604" s="1063" t="s">
        <v>85</v>
      </c>
      <c r="D604" s="1047" t="s">
        <v>20056</v>
      </c>
      <c r="E604" s="1047" t="s">
        <v>11</v>
      </c>
      <c r="F604" s="1048" t="s">
        <v>23992</v>
      </c>
      <c r="G604" s="1047" t="s">
        <v>24924</v>
      </c>
      <c r="H604" s="1063" t="s">
        <v>20058</v>
      </c>
      <c r="I604" s="1063" t="s">
        <v>20058</v>
      </c>
      <c r="J604" s="1049" t="s">
        <v>26031</v>
      </c>
      <c r="K604" s="1049" t="s">
        <v>26035</v>
      </c>
      <c r="L604" s="1049" t="s">
        <v>26036</v>
      </c>
      <c r="M604" s="1049" t="s">
        <v>26037</v>
      </c>
      <c r="N604" s="1076" t="s">
        <v>19934</v>
      </c>
      <c r="O604" s="1077" t="s">
        <v>20045</v>
      </c>
      <c r="P604" s="1077" t="s">
        <v>95</v>
      </c>
      <c r="Q604" s="1052"/>
      <c r="R604" s="1053"/>
      <c r="S604" s="1046" t="s">
        <v>24934</v>
      </c>
    </row>
    <row r="605">
      <c r="A605" s="1046" t="s">
        <v>21928</v>
      </c>
      <c r="B605" s="1047" t="s">
        <v>26030</v>
      </c>
      <c r="C605" s="1063" t="s">
        <v>85</v>
      </c>
      <c r="D605" s="1047" t="s">
        <v>20056</v>
      </c>
      <c r="E605" s="1047" t="s">
        <v>11</v>
      </c>
      <c r="F605" s="1048" t="s">
        <v>23992</v>
      </c>
      <c r="G605" s="1047" t="s">
        <v>24924</v>
      </c>
      <c r="H605" s="1063" t="s">
        <v>20058</v>
      </c>
      <c r="I605" s="1063" t="s">
        <v>20058</v>
      </c>
      <c r="J605" s="1049" t="s">
        <v>26031</v>
      </c>
      <c r="K605" s="1049" t="s">
        <v>26038</v>
      </c>
      <c r="L605" s="1049" t="s">
        <v>26036</v>
      </c>
      <c r="M605" s="1049" t="s">
        <v>26039</v>
      </c>
      <c r="N605" s="1060" t="s">
        <v>20101</v>
      </c>
      <c r="O605" s="1060" t="s">
        <v>20054</v>
      </c>
      <c r="P605" s="1060" t="s">
        <v>95</v>
      </c>
      <c r="Q605" s="1052"/>
      <c r="R605" s="1053"/>
      <c r="S605" s="1046" t="s">
        <v>25873</v>
      </c>
    </row>
    <row r="606">
      <c r="A606" s="1046" t="s">
        <v>21932</v>
      </c>
      <c r="B606" s="1047" t="s">
        <v>26030</v>
      </c>
      <c r="C606" s="1063" t="s">
        <v>85</v>
      </c>
      <c r="D606" s="1047" t="s">
        <v>20056</v>
      </c>
      <c r="E606" s="1047" t="s">
        <v>11</v>
      </c>
      <c r="F606" s="1048" t="s">
        <v>23992</v>
      </c>
      <c r="G606" s="1047" t="s">
        <v>24924</v>
      </c>
      <c r="H606" s="1063" t="s">
        <v>20058</v>
      </c>
      <c r="I606" s="1063" t="s">
        <v>20058</v>
      </c>
      <c r="J606" s="1049" t="s">
        <v>26031</v>
      </c>
      <c r="K606" s="1049" t="s">
        <v>26040</v>
      </c>
      <c r="L606" s="1049" t="s">
        <v>26041</v>
      </c>
      <c r="M606" s="1049" t="s">
        <v>26042</v>
      </c>
      <c r="N606" s="1060" t="s">
        <v>20101</v>
      </c>
      <c r="O606" s="1060" t="s">
        <v>20054</v>
      </c>
      <c r="P606" s="1060" t="s">
        <v>95</v>
      </c>
      <c r="Q606" s="1052"/>
      <c r="R606" s="1053"/>
      <c r="S606" s="1046" t="s">
        <v>26043</v>
      </c>
    </row>
    <row r="607">
      <c r="A607" s="1046" t="s">
        <v>21937</v>
      </c>
      <c r="B607" s="1047" t="s">
        <v>26030</v>
      </c>
      <c r="C607" s="1063" t="s">
        <v>85</v>
      </c>
      <c r="D607" s="1047" t="s">
        <v>20056</v>
      </c>
      <c r="E607" s="1047" t="s">
        <v>11</v>
      </c>
      <c r="F607" s="1048" t="s">
        <v>23992</v>
      </c>
      <c r="G607" s="1047" t="s">
        <v>24924</v>
      </c>
      <c r="H607" s="1063" t="s">
        <v>20058</v>
      </c>
      <c r="I607" s="1063" t="s">
        <v>20058</v>
      </c>
      <c r="J607" s="1049" t="s">
        <v>26031</v>
      </c>
      <c r="K607" s="1049" t="s">
        <v>26044</v>
      </c>
      <c r="L607" s="1049" t="s">
        <v>26036</v>
      </c>
      <c r="M607" s="1049" t="s">
        <v>26045</v>
      </c>
      <c r="N607" s="1076" t="s">
        <v>19934</v>
      </c>
      <c r="O607" s="1077" t="s">
        <v>20045</v>
      </c>
      <c r="P607" s="1077" t="s">
        <v>95</v>
      </c>
      <c r="Q607" s="1052"/>
      <c r="R607" s="1053"/>
      <c r="S607" s="1149"/>
    </row>
    <row r="608">
      <c r="A608" s="1046" t="s">
        <v>21941</v>
      </c>
      <c r="B608" s="1047" t="s">
        <v>26030</v>
      </c>
      <c r="C608" s="1063" t="s">
        <v>85</v>
      </c>
      <c r="D608" s="1047" t="s">
        <v>20056</v>
      </c>
      <c r="E608" s="1047" t="s">
        <v>11</v>
      </c>
      <c r="F608" s="1048" t="s">
        <v>23992</v>
      </c>
      <c r="G608" s="1047" t="s">
        <v>24924</v>
      </c>
      <c r="H608" s="1063" t="s">
        <v>20058</v>
      </c>
      <c r="I608" s="1063" t="s">
        <v>20058</v>
      </c>
      <c r="J608" s="1049" t="s">
        <v>26031</v>
      </c>
      <c r="K608" s="1049" t="s">
        <v>26046</v>
      </c>
      <c r="L608" s="1049" t="s">
        <v>26047</v>
      </c>
      <c r="M608" s="1049" t="s">
        <v>26048</v>
      </c>
      <c r="N608" s="1059">
        <v>45327.0</v>
      </c>
      <c r="O608" s="1060" t="s">
        <v>20045</v>
      </c>
      <c r="P608" s="1060" t="s">
        <v>95</v>
      </c>
      <c r="Q608" s="1152"/>
      <c r="R608" s="1053"/>
      <c r="S608" s="1149"/>
    </row>
    <row r="609">
      <c r="A609" s="1046" t="s">
        <v>21947</v>
      </c>
      <c r="B609" s="1047" t="s">
        <v>26030</v>
      </c>
      <c r="C609" s="1063" t="s">
        <v>85</v>
      </c>
      <c r="D609" s="1047" t="s">
        <v>20056</v>
      </c>
      <c r="E609" s="1047" t="s">
        <v>11</v>
      </c>
      <c r="F609" s="1048" t="s">
        <v>23992</v>
      </c>
      <c r="G609" s="1047" t="s">
        <v>24924</v>
      </c>
      <c r="H609" s="1063" t="s">
        <v>20058</v>
      </c>
      <c r="I609" s="1063" t="s">
        <v>20058</v>
      </c>
      <c r="J609" s="1049" t="s">
        <v>26031</v>
      </c>
      <c r="K609" s="1049" t="s">
        <v>26049</v>
      </c>
      <c r="L609" s="1049" t="s">
        <v>26050</v>
      </c>
      <c r="M609" s="1049" t="s">
        <v>26051</v>
      </c>
      <c r="N609" s="1060" t="s">
        <v>22196</v>
      </c>
      <c r="O609" s="1060" t="s">
        <v>20045</v>
      </c>
      <c r="P609" s="1060" t="s">
        <v>95</v>
      </c>
      <c r="Q609" s="1052"/>
      <c r="R609" s="1053"/>
      <c r="S609" s="1149"/>
    </row>
    <row r="610">
      <c r="A610" s="1046" t="s">
        <v>21953</v>
      </c>
      <c r="B610" s="1063" t="s">
        <v>26030</v>
      </c>
      <c r="C610" s="1063" t="s">
        <v>85</v>
      </c>
      <c r="D610" s="1063" t="s">
        <v>20056</v>
      </c>
      <c r="E610" s="1047" t="s">
        <v>11</v>
      </c>
      <c r="F610" s="1048" t="s">
        <v>23992</v>
      </c>
      <c r="G610" s="1047" t="s">
        <v>24924</v>
      </c>
      <c r="H610" s="1063" t="s">
        <v>20058</v>
      </c>
      <c r="I610" s="1063" t="s">
        <v>20058</v>
      </c>
      <c r="J610" s="1054" t="s">
        <v>26031</v>
      </c>
      <c r="K610" s="1054" t="s">
        <v>26052</v>
      </c>
      <c r="L610" s="1054" t="s">
        <v>26053</v>
      </c>
      <c r="M610" s="1054" t="s">
        <v>26054</v>
      </c>
      <c r="N610" s="1060" t="s">
        <v>20101</v>
      </c>
      <c r="O610" s="1060" t="s">
        <v>20054</v>
      </c>
      <c r="P610" s="1060" t="s">
        <v>95</v>
      </c>
      <c r="Q610" s="1052"/>
      <c r="R610" s="1053"/>
      <c r="S610" s="1046" t="s">
        <v>25863</v>
      </c>
    </row>
    <row r="611">
      <c r="A611" s="1046" t="s">
        <v>21958</v>
      </c>
      <c r="B611" s="1047" t="s">
        <v>26030</v>
      </c>
      <c r="C611" s="1063" t="s">
        <v>85</v>
      </c>
      <c r="D611" s="1047" t="s">
        <v>20056</v>
      </c>
      <c r="E611" s="1047" t="s">
        <v>11</v>
      </c>
      <c r="F611" s="1048" t="s">
        <v>23992</v>
      </c>
      <c r="G611" s="1047" t="s">
        <v>24924</v>
      </c>
      <c r="H611" s="1063" t="s">
        <v>20058</v>
      </c>
      <c r="I611" s="1063" t="s">
        <v>20058</v>
      </c>
      <c r="J611" s="1049" t="s">
        <v>26055</v>
      </c>
      <c r="K611" s="1049" t="s">
        <v>26056</v>
      </c>
      <c r="L611" s="1049" t="s">
        <v>26057</v>
      </c>
      <c r="M611" s="1049" t="s">
        <v>26058</v>
      </c>
      <c r="N611" s="1060" t="s">
        <v>20101</v>
      </c>
      <c r="O611" s="1060" t="s">
        <v>20054</v>
      </c>
      <c r="P611" s="1060" t="s">
        <v>95</v>
      </c>
      <c r="Q611" s="1052"/>
      <c r="R611" s="1053"/>
      <c r="S611" s="1046" t="s">
        <v>26043</v>
      </c>
    </row>
    <row r="612">
      <c r="A612" s="1046" t="s">
        <v>21963</v>
      </c>
      <c r="B612" s="1047" t="s">
        <v>26030</v>
      </c>
      <c r="C612" s="1063" t="s">
        <v>85</v>
      </c>
      <c r="D612" s="1047" t="s">
        <v>20056</v>
      </c>
      <c r="E612" s="1047" t="s">
        <v>11</v>
      </c>
      <c r="F612" s="1048" t="s">
        <v>23992</v>
      </c>
      <c r="G612" s="1047" t="s">
        <v>24924</v>
      </c>
      <c r="H612" s="1063" t="s">
        <v>20058</v>
      </c>
      <c r="I612" s="1063" t="s">
        <v>20058</v>
      </c>
      <c r="J612" s="1049" t="s">
        <v>26059</v>
      </c>
      <c r="K612" s="1049" t="s">
        <v>26060</v>
      </c>
      <c r="L612" s="1049" t="s">
        <v>26057</v>
      </c>
      <c r="M612" s="1054" t="s">
        <v>26061</v>
      </c>
      <c r="N612" s="1060" t="s">
        <v>20101</v>
      </c>
      <c r="O612" s="1060" t="s">
        <v>20054</v>
      </c>
      <c r="P612" s="1060" t="s">
        <v>95</v>
      </c>
      <c r="Q612" s="1052"/>
      <c r="R612" s="1053"/>
      <c r="S612" s="1046" t="s">
        <v>26043</v>
      </c>
    </row>
    <row r="613">
      <c r="A613" s="1046" t="s">
        <v>21969</v>
      </c>
      <c r="B613" s="1047" t="s">
        <v>26030</v>
      </c>
      <c r="C613" s="1047" t="s">
        <v>85</v>
      </c>
      <c r="D613" s="1047" t="s">
        <v>20056</v>
      </c>
      <c r="E613" s="1047" t="s">
        <v>11</v>
      </c>
      <c r="F613" s="1048" t="s">
        <v>23992</v>
      </c>
      <c r="G613" s="1047" t="s">
        <v>24924</v>
      </c>
      <c r="H613" s="1063" t="s">
        <v>20058</v>
      </c>
      <c r="I613" s="1063" t="s">
        <v>20058</v>
      </c>
      <c r="J613" s="1049" t="s">
        <v>26062</v>
      </c>
      <c r="K613" s="1049" t="s">
        <v>26063</v>
      </c>
      <c r="L613" s="1049" t="s">
        <v>26057</v>
      </c>
      <c r="M613" s="1049" t="s">
        <v>26061</v>
      </c>
      <c r="N613" s="1060" t="s">
        <v>20101</v>
      </c>
      <c r="O613" s="1060" t="s">
        <v>20054</v>
      </c>
      <c r="P613" s="1060" t="s">
        <v>95</v>
      </c>
      <c r="Q613" s="1052"/>
      <c r="R613" s="1053"/>
      <c r="S613" s="1046" t="s">
        <v>26064</v>
      </c>
    </row>
    <row r="614">
      <c r="A614" s="1046" t="s">
        <v>21977</v>
      </c>
      <c r="B614" s="1047" t="s">
        <v>26030</v>
      </c>
      <c r="C614" s="1047" t="s">
        <v>85</v>
      </c>
      <c r="D614" s="1047" t="s">
        <v>20056</v>
      </c>
      <c r="E614" s="1047" t="s">
        <v>11</v>
      </c>
      <c r="F614" s="1048" t="s">
        <v>23992</v>
      </c>
      <c r="G614" s="1047" t="s">
        <v>24924</v>
      </c>
      <c r="H614" s="1063" t="s">
        <v>20058</v>
      </c>
      <c r="I614" s="1063" t="s">
        <v>20058</v>
      </c>
      <c r="J614" s="1049" t="s">
        <v>26065</v>
      </c>
      <c r="K614" s="1049" t="s">
        <v>26066</v>
      </c>
      <c r="L614" s="1049" t="s">
        <v>26067</v>
      </c>
      <c r="M614" s="1049" t="s">
        <v>26068</v>
      </c>
      <c r="N614" s="1060" t="s">
        <v>20101</v>
      </c>
      <c r="O614" s="1060" t="s">
        <v>20054</v>
      </c>
      <c r="P614" s="1060" t="s">
        <v>95</v>
      </c>
      <c r="Q614" s="1052"/>
      <c r="R614" s="1053"/>
      <c r="S614" s="1046" t="s">
        <v>26043</v>
      </c>
    </row>
    <row r="615">
      <c r="A615" s="1046" t="s">
        <v>21983</v>
      </c>
      <c r="B615" s="1047" t="s">
        <v>26030</v>
      </c>
      <c r="C615" s="1047" t="s">
        <v>85</v>
      </c>
      <c r="D615" s="1047" t="s">
        <v>20056</v>
      </c>
      <c r="E615" s="1047" t="s">
        <v>11</v>
      </c>
      <c r="F615" s="1048" t="s">
        <v>23992</v>
      </c>
      <c r="G615" s="1047" t="s">
        <v>24924</v>
      </c>
      <c r="H615" s="1063" t="s">
        <v>20058</v>
      </c>
      <c r="I615" s="1063" t="s">
        <v>20058</v>
      </c>
      <c r="J615" s="1049" t="s">
        <v>26069</v>
      </c>
      <c r="K615" s="1049" t="s">
        <v>26070</v>
      </c>
      <c r="L615" s="1049" t="s">
        <v>26071</v>
      </c>
      <c r="M615" s="1054" t="s">
        <v>26072</v>
      </c>
      <c r="N615" s="1060" t="s">
        <v>22196</v>
      </c>
      <c r="O615" s="1060" t="s">
        <v>20045</v>
      </c>
      <c r="P615" s="1060" t="s">
        <v>95</v>
      </c>
      <c r="Q615" s="1052"/>
      <c r="R615" s="1053"/>
      <c r="S615" s="1149"/>
    </row>
    <row r="616">
      <c r="A616" s="1046" t="s">
        <v>21988</v>
      </c>
      <c r="B616" s="1047" t="s">
        <v>26073</v>
      </c>
      <c r="C616" s="1063" t="s">
        <v>85</v>
      </c>
      <c r="D616" s="1047" t="s">
        <v>20056</v>
      </c>
      <c r="E616" s="1047" t="s">
        <v>11</v>
      </c>
      <c r="F616" s="1048" t="s">
        <v>23992</v>
      </c>
      <c r="G616" s="1047" t="s">
        <v>24924</v>
      </c>
      <c r="H616" s="1063" t="s">
        <v>20058</v>
      </c>
      <c r="I616" s="1063" t="s">
        <v>20058</v>
      </c>
      <c r="J616" s="1054" t="s">
        <v>26074</v>
      </c>
      <c r="K616" s="1054" t="s">
        <v>26075</v>
      </c>
      <c r="L616" s="1049" t="s">
        <v>26076</v>
      </c>
      <c r="M616" s="1054" t="s">
        <v>26077</v>
      </c>
      <c r="N616" s="1060" t="s">
        <v>20535</v>
      </c>
      <c r="O616" s="1060" t="s">
        <v>398</v>
      </c>
      <c r="P616" s="1060" t="s">
        <v>95</v>
      </c>
      <c r="Q616" s="1052"/>
      <c r="R616" s="1053"/>
      <c r="S616" s="1150" t="s">
        <v>25904</v>
      </c>
    </row>
    <row r="617">
      <c r="A617" s="1046" t="s">
        <v>21993</v>
      </c>
      <c r="B617" s="1047" t="s">
        <v>26073</v>
      </c>
      <c r="C617" s="1063" t="s">
        <v>85</v>
      </c>
      <c r="D617" s="1047" t="s">
        <v>20056</v>
      </c>
      <c r="E617" s="1047" t="s">
        <v>11</v>
      </c>
      <c r="F617" s="1048" t="s">
        <v>23992</v>
      </c>
      <c r="G617" s="1047" t="s">
        <v>24924</v>
      </c>
      <c r="H617" s="1063" t="s">
        <v>20058</v>
      </c>
      <c r="I617" s="1063" t="s">
        <v>20058</v>
      </c>
      <c r="J617" s="1054" t="s">
        <v>26078</v>
      </c>
      <c r="K617" s="1054" t="s">
        <v>26079</v>
      </c>
      <c r="L617" s="1049" t="s">
        <v>26080</v>
      </c>
      <c r="M617" s="1054" t="s">
        <v>26081</v>
      </c>
      <c r="N617" s="1060" t="s">
        <v>20535</v>
      </c>
      <c r="O617" s="1060" t="s">
        <v>398</v>
      </c>
      <c r="P617" s="1060" t="s">
        <v>95</v>
      </c>
      <c r="Q617" s="1052"/>
      <c r="R617" s="1053"/>
      <c r="S617" s="1150" t="s">
        <v>25904</v>
      </c>
    </row>
    <row r="618">
      <c r="A618" s="1046" t="s">
        <v>21997</v>
      </c>
      <c r="B618" s="1047" t="s">
        <v>26073</v>
      </c>
      <c r="C618" s="1063" t="s">
        <v>85</v>
      </c>
      <c r="D618" s="1047" t="s">
        <v>20056</v>
      </c>
      <c r="E618" s="1047" t="s">
        <v>11</v>
      </c>
      <c r="F618" s="1048" t="s">
        <v>23992</v>
      </c>
      <c r="G618" s="1047" t="s">
        <v>24924</v>
      </c>
      <c r="H618" s="1063" t="s">
        <v>20058</v>
      </c>
      <c r="I618" s="1063" t="s">
        <v>20058</v>
      </c>
      <c r="J618" s="1054" t="s">
        <v>26078</v>
      </c>
      <c r="K618" s="1054" t="s">
        <v>26082</v>
      </c>
      <c r="L618" s="1049" t="s">
        <v>26080</v>
      </c>
      <c r="M618" s="1054" t="s">
        <v>26083</v>
      </c>
      <c r="N618" s="1060" t="s">
        <v>20535</v>
      </c>
      <c r="O618" s="1060" t="s">
        <v>398</v>
      </c>
      <c r="P618" s="1060" t="s">
        <v>95</v>
      </c>
      <c r="Q618" s="1052"/>
      <c r="R618" s="1053"/>
      <c r="S618" s="1150" t="s">
        <v>25904</v>
      </c>
    </row>
    <row r="619">
      <c r="A619" s="1046" t="s">
        <v>22004</v>
      </c>
      <c r="B619" s="1047" t="s">
        <v>26073</v>
      </c>
      <c r="C619" s="1063" t="s">
        <v>85</v>
      </c>
      <c r="D619" s="1047" t="s">
        <v>20056</v>
      </c>
      <c r="E619" s="1047" t="s">
        <v>11</v>
      </c>
      <c r="F619" s="1048" t="s">
        <v>23992</v>
      </c>
      <c r="G619" s="1047" t="s">
        <v>24924</v>
      </c>
      <c r="H619" s="1063" t="s">
        <v>20058</v>
      </c>
      <c r="I619" s="1063" t="s">
        <v>20058</v>
      </c>
      <c r="J619" s="1054" t="s">
        <v>26078</v>
      </c>
      <c r="K619" s="1054" t="s">
        <v>26084</v>
      </c>
      <c r="L619" s="1049" t="s">
        <v>26085</v>
      </c>
      <c r="M619" s="1054" t="s">
        <v>26086</v>
      </c>
      <c r="N619" s="1059">
        <v>45327.0</v>
      </c>
      <c r="O619" s="1060" t="s">
        <v>20045</v>
      </c>
      <c r="P619" s="1060" t="s">
        <v>95</v>
      </c>
      <c r="Q619" s="1152"/>
      <c r="R619" s="1053"/>
      <c r="S619" s="1149"/>
    </row>
    <row r="620">
      <c r="A620" s="1046" t="s">
        <v>22009</v>
      </c>
      <c r="B620" s="1047" t="s">
        <v>26087</v>
      </c>
      <c r="C620" s="1063" t="s">
        <v>85</v>
      </c>
      <c r="D620" s="1047" t="s">
        <v>20056</v>
      </c>
      <c r="E620" s="1047" t="s">
        <v>11</v>
      </c>
      <c r="F620" s="1048" t="s">
        <v>23992</v>
      </c>
      <c r="G620" s="1047" t="s">
        <v>24924</v>
      </c>
      <c r="H620" s="1063" t="s">
        <v>20058</v>
      </c>
      <c r="I620" s="1063" t="s">
        <v>20058</v>
      </c>
      <c r="J620" s="1054" t="s">
        <v>26078</v>
      </c>
      <c r="K620" s="1054" t="s">
        <v>26088</v>
      </c>
      <c r="L620" s="1049" t="s">
        <v>26089</v>
      </c>
      <c r="M620" s="1054" t="s">
        <v>26090</v>
      </c>
      <c r="N620" s="1060" t="s">
        <v>20535</v>
      </c>
      <c r="O620" s="1060" t="s">
        <v>398</v>
      </c>
      <c r="P620" s="1060" t="s">
        <v>95</v>
      </c>
      <c r="Q620" s="1052"/>
      <c r="R620" s="1053"/>
      <c r="S620" s="1150" t="s">
        <v>25904</v>
      </c>
    </row>
    <row r="621">
      <c r="A621" s="1046" t="s">
        <v>22012</v>
      </c>
      <c r="B621" s="1047" t="s">
        <v>26073</v>
      </c>
      <c r="C621" s="1063" t="s">
        <v>85</v>
      </c>
      <c r="D621" s="1047" t="s">
        <v>20056</v>
      </c>
      <c r="E621" s="1047" t="s">
        <v>11</v>
      </c>
      <c r="F621" s="1048" t="s">
        <v>23992</v>
      </c>
      <c r="G621" s="1047" t="s">
        <v>24924</v>
      </c>
      <c r="H621" s="1063" t="s">
        <v>20058</v>
      </c>
      <c r="I621" s="1063" t="s">
        <v>20058</v>
      </c>
      <c r="J621" s="1054" t="s">
        <v>26091</v>
      </c>
      <c r="K621" s="1054" t="s">
        <v>26092</v>
      </c>
      <c r="L621" s="1049" t="s">
        <v>26093</v>
      </c>
      <c r="M621" s="1054" t="s">
        <v>26094</v>
      </c>
      <c r="N621" s="1060" t="s">
        <v>20535</v>
      </c>
      <c r="O621" s="1060" t="s">
        <v>398</v>
      </c>
      <c r="P621" s="1060" t="s">
        <v>95</v>
      </c>
      <c r="Q621" s="1052"/>
      <c r="R621" s="1053"/>
      <c r="S621" s="1150" t="s">
        <v>24964</v>
      </c>
    </row>
    <row r="622">
      <c r="A622" s="1046" t="s">
        <v>22017</v>
      </c>
      <c r="B622" s="1047" t="s">
        <v>26073</v>
      </c>
      <c r="C622" s="1063" t="s">
        <v>85</v>
      </c>
      <c r="D622" s="1047" t="s">
        <v>20056</v>
      </c>
      <c r="E622" s="1047" t="s">
        <v>11</v>
      </c>
      <c r="F622" s="1048" t="s">
        <v>23992</v>
      </c>
      <c r="G622" s="1047" t="s">
        <v>24924</v>
      </c>
      <c r="H622" s="1063" t="s">
        <v>20058</v>
      </c>
      <c r="I622" s="1063" t="s">
        <v>20058</v>
      </c>
      <c r="J622" s="1054" t="s">
        <v>26078</v>
      </c>
      <c r="K622" s="1054" t="s">
        <v>26095</v>
      </c>
      <c r="L622" s="1054" t="s">
        <v>26096</v>
      </c>
      <c r="M622" s="1054" t="s">
        <v>26097</v>
      </c>
      <c r="N622" s="1076" t="s">
        <v>19934</v>
      </c>
      <c r="O622" s="1077" t="s">
        <v>20045</v>
      </c>
      <c r="P622" s="1077" t="s">
        <v>95</v>
      </c>
      <c r="Q622" s="1052"/>
      <c r="R622" s="1053"/>
      <c r="S622" s="1149"/>
    </row>
    <row r="623">
      <c r="A623" s="1046" t="s">
        <v>22021</v>
      </c>
      <c r="B623" s="1047" t="s">
        <v>26073</v>
      </c>
      <c r="C623" s="1063" t="s">
        <v>85</v>
      </c>
      <c r="D623" s="1047" t="s">
        <v>20056</v>
      </c>
      <c r="E623" s="1047" t="s">
        <v>11</v>
      </c>
      <c r="F623" s="1048" t="s">
        <v>23992</v>
      </c>
      <c r="G623" s="1047" t="s">
        <v>24924</v>
      </c>
      <c r="H623" s="1063" t="s">
        <v>20058</v>
      </c>
      <c r="I623" s="1063" t="s">
        <v>20058</v>
      </c>
      <c r="J623" s="1054" t="s">
        <v>26078</v>
      </c>
      <c r="K623" s="1054" t="s">
        <v>26098</v>
      </c>
      <c r="L623" s="1054" t="s">
        <v>26099</v>
      </c>
      <c r="M623" s="1054" t="s">
        <v>26100</v>
      </c>
      <c r="N623" s="1060" t="s">
        <v>20535</v>
      </c>
      <c r="O623" s="1060" t="s">
        <v>398</v>
      </c>
      <c r="P623" s="1060" t="s">
        <v>95</v>
      </c>
      <c r="Q623" s="1052"/>
      <c r="R623" s="1053"/>
      <c r="S623" s="1046" t="s">
        <v>26101</v>
      </c>
    </row>
    <row r="624">
      <c r="A624" s="1046" t="s">
        <v>22025</v>
      </c>
      <c r="B624" s="1047" t="s">
        <v>26073</v>
      </c>
      <c r="C624" s="1063" t="s">
        <v>85</v>
      </c>
      <c r="D624" s="1047" t="s">
        <v>20056</v>
      </c>
      <c r="E624" s="1047" t="s">
        <v>11</v>
      </c>
      <c r="F624" s="1048" t="s">
        <v>23992</v>
      </c>
      <c r="G624" s="1047" t="s">
        <v>24924</v>
      </c>
      <c r="H624" s="1063" t="s">
        <v>20058</v>
      </c>
      <c r="I624" s="1063" t="s">
        <v>20058</v>
      </c>
      <c r="J624" s="1054" t="s">
        <v>26078</v>
      </c>
      <c r="K624" s="1054" t="s">
        <v>26102</v>
      </c>
      <c r="L624" s="1054" t="s">
        <v>26103</v>
      </c>
      <c r="M624" s="1054" t="s">
        <v>26104</v>
      </c>
      <c r="N624" s="1060" t="s">
        <v>20101</v>
      </c>
      <c r="O624" s="1060" t="s">
        <v>20054</v>
      </c>
      <c r="P624" s="1060" t="s">
        <v>95</v>
      </c>
      <c r="Q624" s="1052"/>
      <c r="R624" s="1053"/>
      <c r="S624" s="1046" t="s">
        <v>26105</v>
      </c>
    </row>
    <row r="625">
      <c r="A625" s="1046" t="s">
        <v>22030</v>
      </c>
      <c r="B625" s="1063" t="s">
        <v>26106</v>
      </c>
      <c r="C625" s="1063" t="s">
        <v>85</v>
      </c>
      <c r="D625" s="1047" t="s">
        <v>20056</v>
      </c>
      <c r="E625" s="1047" t="s">
        <v>11</v>
      </c>
      <c r="F625" s="1048" t="s">
        <v>23992</v>
      </c>
      <c r="G625" s="1047" t="s">
        <v>24924</v>
      </c>
      <c r="H625" s="1063" t="s">
        <v>20058</v>
      </c>
      <c r="I625" s="1063" t="s">
        <v>20058</v>
      </c>
      <c r="J625" s="1049" t="s">
        <v>26107</v>
      </c>
      <c r="K625" s="1054" t="s">
        <v>26108</v>
      </c>
      <c r="L625" s="1106" t="s">
        <v>26109</v>
      </c>
      <c r="M625" s="1054" t="s">
        <v>26110</v>
      </c>
      <c r="N625" s="1060" t="s">
        <v>20535</v>
      </c>
      <c r="O625" s="1060" t="s">
        <v>398</v>
      </c>
      <c r="P625" s="1060" t="s">
        <v>95</v>
      </c>
      <c r="Q625" s="1052"/>
      <c r="R625" s="1053"/>
      <c r="S625" s="1150" t="s">
        <v>26101</v>
      </c>
    </row>
    <row r="626">
      <c r="A626" s="1046" t="s">
        <v>22033</v>
      </c>
      <c r="B626" s="1063" t="s">
        <v>26106</v>
      </c>
      <c r="C626" s="1063" t="s">
        <v>85</v>
      </c>
      <c r="D626" s="1047" t="s">
        <v>20056</v>
      </c>
      <c r="E626" s="1047" t="s">
        <v>11</v>
      </c>
      <c r="F626" s="1048" t="s">
        <v>23992</v>
      </c>
      <c r="G626" s="1047" t="s">
        <v>24924</v>
      </c>
      <c r="H626" s="1063" t="s">
        <v>20058</v>
      </c>
      <c r="I626" s="1063" t="s">
        <v>20058</v>
      </c>
      <c r="J626" s="1049" t="s">
        <v>26111</v>
      </c>
      <c r="K626" s="1054" t="s">
        <v>26112</v>
      </c>
      <c r="L626" s="1106" t="s">
        <v>26113</v>
      </c>
      <c r="M626" s="1054" t="s">
        <v>26114</v>
      </c>
      <c r="N626" s="1059">
        <v>45356.0</v>
      </c>
      <c r="O626" s="1060" t="s">
        <v>20045</v>
      </c>
      <c r="P626" s="1060" t="s">
        <v>95</v>
      </c>
      <c r="Q626" s="1050"/>
      <c r="R626" s="1053"/>
      <c r="S626" s="1149"/>
    </row>
    <row r="627">
      <c r="A627" s="1046" t="s">
        <v>22036</v>
      </c>
      <c r="B627" s="1063" t="s">
        <v>26106</v>
      </c>
      <c r="C627" s="1063" t="s">
        <v>85</v>
      </c>
      <c r="D627" s="1047" t="s">
        <v>20056</v>
      </c>
      <c r="E627" s="1047" t="s">
        <v>11</v>
      </c>
      <c r="F627" s="1048" t="s">
        <v>23992</v>
      </c>
      <c r="G627" s="1047" t="s">
        <v>24924</v>
      </c>
      <c r="H627" s="1063" t="s">
        <v>20058</v>
      </c>
      <c r="I627" s="1063" t="s">
        <v>20058</v>
      </c>
      <c r="J627" s="1049" t="s">
        <v>20606</v>
      </c>
      <c r="K627" s="1054" t="s">
        <v>26115</v>
      </c>
      <c r="L627" s="1054" t="s">
        <v>26116</v>
      </c>
      <c r="M627" s="1054" t="s">
        <v>26117</v>
      </c>
      <c r="N627" s="1059">
        <v>45356.0</v>
      </c>
      <c r="O627" s="1060" t="s">
        <v>20045</v>
      </c>
      <c r="P627" s="1060" t="s">
        <v>95</v>
      </c>
      <c r="Q627" s="1050"/>
      <c r="R627" s="1053"/>
      <c r="S627" s="1149"/>
    </row>
    <row r="628">
      <c r="A628" s="1046" t="s">
        <v>22041</v>
      </c>
      <c r="B628" s="1063" t="s">
        <v>26106</v>
      </c>
      <c r="C628" s="1063" t="s">
        <v>85</v>
      </c>
      <c r="D628" s="1047" t="s">
        <v>20056</v>
      </c>
      <c r="E628" s="1047" t="s">
        <v>11</v>
      </c>
      <c r="F628" s="1048" t="s">
        <v>23992</v>
      </c>
      <c r="G628" s="1047" t="s">
        <v>24924</v>
      </c>
      <c r="H628" s="1063" t="s">
        <v>20058</v>
      </c>
      <c r="I628" s="1063" t="s">
        <v>20058</v>
      </c>
      <c r="J628" s="1049" t="s">
        <v>26118</v>
      </c>
      <c r="K628" s="1054" t="s">
        <v>26119</v>
      </c>
      <c r="L628" s="1054" t="s">
        <v>26120</v>
      </c>
      <c r="M628" s="1054" t="s">
        <v>26121</v>
      </c>
      <c r="N628" s="1059">
        <v>45356.0</v>
      </c>
      <c r="O628" s="1060" t="s">
        <v>20045</v>
      </c>
      <c r="P628" s="1060" t="s">
        <v>95</v>
      </c>
      <c r="Q628" s="1050"/>
      <c r="R628" s="1053"/>
      <c r="S628" s="1149"/>
    </row>
    <row r="629">
      <c r="A629" s="1046" t="s">
        <v>22044</v>
      </c>
      <c r="B629" s="1063" t="s">
        <v>26106</v>
      </c>
      <c r="C629" s="1063" t="s">
        <v>85</v>
      </c>
      <c r="D629" s="1047" t="s">
        <v>20056</v>
      </c>
      <c r="E629" s="1047" t="s">
        <v>11</v>
      </c>
      <c r="F629" s="1048" t="s">
        <v>23992</v>
      </c>
      <c r="G629" s="1047" t="s">
        <v>24924</v>
      </c>
      <c r="H629" s="1063" t="s">
        <v>20058</v>
      </c>
      <c r="I629" s="1063" t="s">
        <v>20058</v>
      </c>
      <c r="J629" s="1049" t="s">
        <v>26111</v>
      </c>
      <c r="K629" s="1054" t="s">
        <v>26122</v>
      </c>
      <c r="L629" s="1106" t="s">
        <v>26123</v>
      </c>
      <c r="M629" s="1054" t="s">
        <v>26124</v>
      </c>
      <c r="N629" s="1059">
        <v>45356.0</v>
      </c>
      <c r="O629" s="1060" t="s">
        <v>20045</v>
      </c>
      <c r="P629" s="1060" t="s">
        <v>95</v>
      </c>
      <c r="Q629" s="1050"/>
      <c r="R629" s="1053"/>
      <c r="S629" s="1149"/>
    </row>
    <row r="630">
      <c r="A630" s="1046" t="s">
        <v>22047</v>
      </c>
      <c r="B630" s="1063" t="s">
        <v>26106</v>
      </c>
      <c r="C630" s="1063" t="s">
        <v>85</v>
      </c>
      <c r="D630" s="1047" t="s">
        <v>20056</v>
      </c>
      <c r="E630" s="1047" t="s">
        <v>11</v>
      </c>
      <c r="F630" s="1048" t="s">
        <v>23992</v>
      </c>
      <c r="G630" s="1047" t="s">
        <v>24924</v>
      </c>
      <c r="H630" s="1063" t="s">
        <v>20058</v>
      </c>
      <c r="I630" s="1063" t="s">
        <v>20058</v>
      </c>
      <c r="J630" s="1049" t="s">
        <v>26111</v>
      </c>
      <c r="K630" s="1054" t="s">
        <v>26125</v>
      </c>
      <c r="L630" s="1106" t="s">
        <v>26126</v>
      </c>
      <c r="M630" s="1054" t="s">
        <v>26127</v>
      </c>
      <c r="N630" s="1059">
        <v>45356.0</v>
      </c>
      <c r="O630" s="1060" t="s">
        <v>20045</v>
      </c>
      <c r="P630" s="1060" t="s">
        <v>95</v>
      </c>
      <c r="Q630" s="1050"/>
      <c r="R630" s="1053"/>
      <c r="S630" s="1149"/>
    </row>
    <row r="631">
      <c r="A631" s="1046" t="s">
        <v>22051</v>
      </c>
      <c r="B631" s="1063" t="s">
        <v>26106</v>
      </c>
      <c r="C631" s="1063" t="s">
        <v>85</v>
      </c>
      <c r="D631" s="1047" t="s">
        <v>20056</v>
      </c>
      <c r="E631" s="1047" t="s">
        <v>11</v>
      </c>
      <c r="F631" s="1048" t="s">
        <v>23992</v>
      </c>
      <c r="G631" s="1047" t="s">
        <v>24924</v>
      </c>
      <c r="H631" s="1063" t="s">
        <v>20058</v>
      </c>
      <c r="I631" s="1063" t="s">
        <v>20058</v>
      </c>
      <c r="J631" s="1049" t="s">
        <v>26111</v>
      </c>
      <c r="K631" s="1054" t="s">
        <v>26128</v>
      </c>
      <c r="L631" s="1106" t="s">
        <v>26129</v>
      </c>
      <c r="M631" s="1054" t="s">
        <v>26130</v>
      </c>
      <c r="N631" s="1060" t="s">
        <v>20101</v>
      </c>
      <c r="O631" s="1060" t="s">
        <v>20054</v>
      </c>
      <c r="P631" s="1060" t="s">
        <v>95</v>
      </c>
      <c r="Q631" s="1052"/>
      <c r="R631" s="1053"/>
      <c r="S631" s="1148" t="s">
        <v>26131</v>
      </c>
    </row>
    <row r="632">
      <c r="A632" s="1046" t="s">
        <v>22055</v>
      </c>
      <c r="B632" s="1063" t="s">
        <v>26106</v>
      </c>
      <c r="C632" s="1062" t="s">
        <v>85</v>
      </c>
      <c r="D632" s="1047" t="s">
        <v>20056</v>
      </c>
      <c r="E632" s="1047" t="s">
        <v>11</v>
      </c>
      <c r="F632" s="1048" t="s">
        <v>23992</v>
      </c>
      <c r="G632" s="1047" t="s">
        <v>24924</v>
      </c>
      <c r="H632" s="1063" t="s">
        <v>20058</v>
      </c>
      <c r="I632" s="1063" t="s">
        <v>20058</v>
      </c>
      <c r="J632" s="1049" t="s">
        <v>26132</v>
      </c>
      <c r="K632" s="1054" t="s">
        <v>26133</v>
      </c>
      <c r="L632" s="1054" t="s">
        <v>26134</v>
      </c>
      <c r="M632" s="1054" t="s">
        <v>26135</v>
      </c>
      <c r="N632" s="1060" t="s">
        <v>22196</v>
      </c>
      <c r="O632" s="1060" t="s">
        <v>20045</v>
      </c>
      <c r="P632" s="1060" t="s">
        <v>95</v>
      </c>
      <c r="Q632" s="1052"/>
      <c r="R632" s="1053"/>
      <c r="S632" s="1149"/>
    </row>
    <row r="633">
      <c r="A633" s="1046" t="s">
        <v>22060</v>
      </c>
      <c r="B633" s="1047" t="s">
        <v>26136</v>
      </c>
      <c r="C633" s="1047" t="s">
        <v>85</v>
      </c>
      <c r="D633" s="1047" t="s">
        <v>20056</v>
      </c>
      <c r="E633" s="1047" t="s">
        <v>12</v>
      </c>
      <c r="F633" s="1048" t="s">
        <v>23992</v>
      </c>
      <c r="G633" s="1047" t="s">
        <v>24924</v>
      </c>
      <c r="H633" s="1063" t="s">
        <v>20058</v>
      </c>
      <c r="I633" s="1063" t="s">
        <v>20058</v>
      </c>
      <c r="J633" s="1049" t="s">
        <v>26137</v>
      </c>
      <c r="K633" s="1049" t="s">
        <v>26138</v>
      </c>
      <c r="L633" s="1049" t="s">
        <v>26139</v>
      </c>
      <c r="M633" s="1049" t="s">
        <v>26140</v>
      </c>
      <c r="N633" s="1076" t="s">
        <v>19934</v>
      </c>
      <c r="O633" s="1077" t="s">
        <v>20045</v>
      </c>
      <c r="P633" s="1144" t="s">
        <v>95</v>
      </c>
      <c r="Q633" s="1050"/>
      <c r="R633" s="1053"/>
      <c r="S633" s="1149"/>
    </row>
    <row r="634">
      <c r="A634" s="1046" t="s">
        <v>22065</v>
      </c>
      <c r="B634" s="1047" t="s">
        <v>26141</v>
      </c>
      <c r="C634" s="1047" t="s">
        <v>85</v>
      </c>
      <c r="D634" s="1047" t="s">
        <v>20056</v>
      </c>
      <c r="E634" s="1047" t="s">
        <v>12</v>
      </c>
      <c r="F634" s="1048" t="s">
        <v>23992</v>
      </c>
      <c r="G634" s="1047" t="s">
        <v>24924</v>
      </c>
      <c r="H634" s="1063" t="s">
        <v>20058</v>
      </c>
      <c r="I634" s="1063" t="s">
        <v>20058</v>
      </c>
      <c r="J634" s="1049" t="s">
        <v>26137</v>
      </c>
      <c r="K634" s="1049" t="s">
        <v>26142</v>
      </c>
      <c r="L634" s="1049" t="s">
        <v>26143</v>
      </c>
      <c r="M634" s="1049" t="s">
        <v>26144</v>
      </c>
      <c r="N634" s="1060" t="s">
        <v>22196</v>
      </c>
      <c r="O634" s="1060" t="s">
        <v>20045</v>
      </c>
      <c r="P634" s="1060" t="s">
        <v>95</v>
      </c>
      <c r="Q634" s="1052"/>
      <c r="R634" s="1053"/>
      <c r="S634" s="1149"/>
    </row>
    <row r="635">
      <c r="A635" s="1046" t="s">
        <v>22070</v>
      </c>
      <c r="B635" s="1047" t="s">
        <v>26136</v>
      </c>
      <c r="C635" s="1047" t="s">
        <v>85</v>
      </c>
      <c r="D635" s="1047" t="s">
        <v>20056</v>
      </c>
      <c r="E635" s="1047" t="s">
        <v>12</v>
      </c>
      <c r="F635" s="1048" t="s">
        <v>23992</v>
      </c>
      <c r="G635" s="1047" t="s">
        <v>24924</v>
      </c>
      <c r="H635" s="1063" t="s">
        <v>20058</v>
      </c>
      <c r="I635" s="1063" t="s">
        <v>20058</v>
      </c>
      <c r="J635" s="1049" t="s">
        <v>26137</v>
      </c>
      <c r="K635" s="1049" t="s">
        <v>26145</v>
      </c>
      <c r="L635" s="1049" t="s">
        <v>26146</v>
      </c>
      <c r="M635" s="1049" t="s">
        <v>26147</v>
      </c>
      <c r="N635" s="1060" t="s">
        <v>22196</v>
      </c>
      <c r="O635" s="1060" t="s">
        <v>20045</v>
      </c>
      <c r="P635" s="1060" t="s">
        <v>95</v>
      </c>
      <c r="Q635" s="1052"/>
      <c r="R635" s="1053"/>
      <c r="S635" s="1149"/>
    </row>
    <row r="636">
      <c r="A636" s="1046" t="s">
        <v>22075</v>
      </c>
      <c r="B636" s="1047" t="s">
        <v>26136</v>
      </c>
      <c r="C636" s="1047" t="s">
        <v>85</v>
      </c>
      <c r="D636" s="1047" t="s">
        <v>20056</v>
      </c>
      <c r="E636" s="1047" t="s">
        <v>12</v>
      </c>
      <c r="F636" s="1048" t="s">
        <v>23992</v>
      </c>
      <c r="G636" s="1047" t="s">
        <v>24924</v>
      </c>
      <c r="H636" s="1063" t="s">
        <v>20058</v>
      </c>
      <c r="I636" s="1063" t="s">
        <v>20058</v>
      </c>
      <c r="J636" s="1049" t="s">
        <v>26137</v>
      </c>
      <c r="K636" s="1049" t="s">
        <v>26148</v>
      </c>
      <c r="L636" s="1049" t="s">
        <v>26149</v>
      </c>
      <c r="M636" s="1049" t="s">
        <v>26150</v>
      </c>
      <c r="N636" s="1060" t="s">
        <v>22196</v>
      </c>
      <c r="O636" s="1060" t="s">
        <v>20045</v>
      </c>
      <c r="P636" s="1060" t="s">
        <v>95</v>
      </c>
      <c r="Q636" s="1052"/>
      <c r="R636" s="1053"/>
      <c r="S636" s="1149"/>
    </row>
    <row r="637" hidden="1">
      <c r="A637" s="1046" t="s">
        <v>22079</v>
      </c>
      <c r="B637" s="1047" t="s">
        <v>26151</v>
      </c>
      <c r="C637" s="1047" t="s">
        <v>19901</v>
      </c>
      <c r="D637" s="1047" t="s">
        <v>45</v>
      </c>
      <c r="E637" s="1047" t="s">
        <v>11</v>
      </c>
      <c r="F637" s="1048" t="s">
        <v>23992</v>
      </c>
      <c r="G637" s="1047" t="s">
        <v>14914</v>
      </c>
      <c r="H637" s="1047" t="s">
        <v>20058</v>
      </c>
      <c r="I637" s="1047" t="s">
        <v>20058</v>
      </c>
      <c r="J637" s="1049" t="s">
        <v>26152</v>
      </c>
      <c r="K637" s="1147" t="s">
        <v>26153</v>
      </c>
      <c r="L637" s="1049" t="s">
        <v>26154</v>
      </c>
      <c r="M637" s="1049" t="s">
        <v>26155</v>
      </c>
      <c r="N637" s="1050" t="s">
        <v>19934</v>
      </c>
      <c r="O637" s="1050" t="s">
        <v>20054</v>
      </c>
      <c r="P637" s="1051" t="s">
        <v>95</v>
      </c>
      <c r="Q637" s="1052"/>
      <c r="R637" s="1053"/>
      <c r="S637" s="1149"/>
    </row>
    <row r="638" hidden="1">
      <c r="A638" s="1046" t="s">
        <v>22082</v>
      </c>
      <c r="B638" s="1047" t="s">
        <v>26151</v>
      </c>
      <c r="C638" s="1047" t="s">
        <v>19901</v>
      </c>
      <c r="D638" s="1047" t="s">
        <v>45</v>
      </c>
      <c r="E638" s="1047" t="s">
        <v>11</v>
      </c>
      <c r="F638" s="1048" t="s">
        <v>23992</v>
      </c>
      <c r="G638" s="1047" t="s">
        <v>14914</v>
      </c>
      <c r="H638" s="1047" t="s">
        <v>20058</v>
      </c>
      <c r="I638" s="1047" t="s">
        <v>20058</v>
      </c>
      <c r="J638" s="1049" t="s">
        <v>26156</v>
      </c>
      <c r="K638" s="1147" t="s">
        <v>26157</v>
      </c>
      <c r="L638" s="1049" t="s">
        <v>26158</v>
      </c>
      <c r="M638" s="1049" t="s">
        <v>26159</v>
      </c>
      <c r="N638" s="1060" t="s">
        <v>20101</v>
      </c>
      <c r="O638" s="1060" t="s">
        <v>20054</v>
      </c>
      <c r="P638" s="1060" t="s">
        <v>95</v>
      </c>
      <c r="Q638" s="1052"/>
      <c r="R638" s="1053"/>
      <c r="S638" s="1046" t="s">
        <v>26160</v>
      </c>
    </row>
    <row r="639" hidden="1">
      <c r="A639" s="1046" t="s">
        <v>22087</v>
      </c>
      <c r="B639" s="1047" t="s">
        <v>26151</v>
      </c>
      <c r="C639" s="1047" t="s">
        <v>19901</v>
      </c>
      <c r="D639" s="1047" t="s">
        <v>45</v>
      </c>
      <c r="E639" s="1047" t="s">
        <v>11</v>
      </c>
      <c r="F639" s="1048" t="s">
        <v>23992</v>
      </c>
      <c r="G639" s="1047" t="s">
        <v>14914</v>
      </c>
      <c r="H639" s="1047" t="s">
        <v>20058</v>
      </c>
      <c r="I639" s="1047" t="s">
        <v>20058</v>
      </c>
      <c r="J639" s="1049" t="s">
        <v>26161</v>
      </c>
      <c r="K639" s="1147" t="s">
        <v>26162</v>
      </c>
      <c r="L639" s="1049" t="s">
        <v>26163</v>
      </c>
      <c r="M639" s="1049" t="s">
        <v>26164</v>
      </c>
      <c r="N639" s="1060" t="s">
        <v>20101</v>
      </c>
      <c r="O639" s="1060" t="s">
        <v>20054</v>
      </c>
      <c r="P639" s="1060" t="s">
        <v>95</v>
      </c>
      <c r="Q639" s="1052"/>
      <c r="R639" s="1053"/>
      <c r="S639" s="1046" t="s">
        <v>26165</v>
      </c>
    </row>
    <row r="640" hidden="1">
      <c r="A640" s="1046" t="s">
        <v>22091</v>
      </c>
      <c r="B640" s="1095" t="s">
        <v>26166</v>
      </c>
      <c r="C640" s="1048" t="s">
        <v>8557</v>
      </c>
      <c r="D640" s="1047" t="s">
        <v>45</v>
      </c>
      <c r="E640" s="1047" t="s">
        <v>12</v>
      </c>
      <c r="F640" s="1048" t="s">
        <v>23992</v>
      </c>
      <c r="G640" s="1047" t="s">
        <v>14914</v>
      </c>
      <c r="H640" s="1047" t="s">
        <v>20058</v>
      </c>
      <c r="I640" s="1047" t="s">
        <v>20058</v>
      </c>
      <c r="J640" s="1049" t="s">
        <v>26167</v>
      </c>
      <c r="K640" s="1147" t="s">
        <v>26168</v>
      </c>
      <c r="L640" s="1049" t="s">
        <v>26169</v>
      </c>
      <c r="M640" s="1049" t="s">
        <v>26170</v>
      </c>
      <c r="N640" s="1060" t="s">
        <v>20101</v>
      </c>
      <c r="O640" s="1060" t="s">
        <v>20054</v>
      </c>
      <c r="P640" s="1060" t="s">
        <v>95</v>
      </c>
      <c r="Q640" s="1052"/>
      <c r="R640" s="1053"/>
      <c r="S640" s="1046" t="s">
        <v>26171</v>
      </c>
    </row>
    <row r="641" hidden="1">
      <c r="A641" s="1046" t="s">
        <v>22093</v>
      </c>
      <c r="B641" s="1048" t="s">
        <v>26166</v>
      </c>
      <c r="C641" s="1048" t="s">
        <v>8557</v>
      </c>
      <c r="D641" s="1047" t="s">
        <v>45</v>
      </c>
      <c r="E641" s="1047" t="s">
        <v>12</v>
      </c>
      <c r="F641" s="1048" t="s">
        <v>23992</v>
      </c>
      <c r="G641" s="1047" t="s">
        <v>14914</v>
      </c>
      <c r="H641" s="1047" t="s">
        <v>20058</v>
      </c>
      <c r="I641" s="1047" t="s">
        <v>20058</v>
      </c>
      <c r="J641" s="1049" t="s">
        <v>26167</v>
      </c>
      <c r="K641" s="1147" t="s">
        <v>26172</v>
      </c>
      <c r="L641" s="1049" t="s">
        <v>26169</v>
      </c>
      <c r="M641" s="1049" t="s">
        <v>26173</v>
      </c>
      <c r="N641" s="1060" t="s">
        <v>20101</v>
      </c>
      <c r="O641" s="1060" t="s">
        <v>20054</v>
      </c>
      <c r="P641" s="1060" t="s">
        <v>95</v>
      </c>
      <c r="Q641" s="1052"/>
      <c r="R641" s="1053"/>
      <c r="S641" s="1046" t="s">
        <v>26171</v>
      </c>
    </row>
    <row r="642" hidden="1">
      <c r="A642" s="1046" t="s">
        <v>22098</v>
      </c>
      <c r="B642" s="1048" t="s">
        <v>26166</v>
      </c>
      <c r="C642" s="1048" t="s">
        <v>8557</v>
      </c>
      <c r="D642" s="1047" t="s">
        <v>45</v>
      </c>
      <c r="E642" s="1047" t="s">
        <v>12</v>
      </c>
      <c r="F642" s="1048" t="s">
        <v>23992</v>
      </c>
      <c r="G642" s="1047" t="s">
        <v>14914</v>
      </c>
      <c r="H642" s="1047" t="s">
        <v>20058</v>
      </c>
      <c r="I642" s="1047" t="s">
        <v>20058</v>
      </c>
      <c r="J642" s="1049" t="s">
        <v>26167</v>
      </c>
      <c r="K642" s="1147" t="s">
        <v>26174</v>
      </c>
      <c r="L642" s="1049" t="s">
        <v>26175</v>
      </c>
      <c r="M642" s="1049" t="s">
        <v>26176</v>
      </c>
      <c r="N642" s="1060" t="s">
        <v>20101</v>
      </c>
      <c r="O642" s="1060" t="s">
        <v>20054</v>
      </c>
      <c r="P642" s="1060" t="s">
        <v>95</v>
      </c>
      <c r="Q642" s="1052"/>
      <c r="R642" s="1053"/>
      <c r="S642" s="1046" t="s">
        <v>26171</v>
      </c>
    </row>
    <row r="643" hidden="1">
      <c r="A643" s="1046" t="s">
        <v>22103</v>
      </c>
      <c r="B643" s="1048" t="s">
        <v>26166</v>
      </c>
      <c r="C643" s="1048" t="s">
        <v>8557</v>
      </c>
      <c r="D643" s="1047" t="s">
        <v>45</v>
      </c>
      <c r="E643" s="1047" t="s">
        <v>12</v>
      </c>
      <c r="F643" s="1048" t="s">
        <v>23992</v>
      </c>
      <c r="G643" s="1047" t="s">
        <v>14914</v>
      </c>
      <c r="H643" s="1047" t="s">
        <v>20058</v>
      </c>
      <c r="I643" s="1047" t="s">
        <v>20058</v>
      </c>
      <c r="J643" s="1049" t="s">
        <v>26167</v>
      </c>
      <c r="K643" s="1147" t="s">
        <v>26177</v>
      </c>
      <c r="L643" s="1049" t="s">
        <v>26175</v>
      </c>
      <c r="M643" s="1049" t="s">
        <v>26178</v>
      </c>
      <c r="N643" s="1060" t="s">
        <v>20101</v>
      </c>
      <c r="O643" s="1060" t="s">
        <v>20054</v>
      </c>
      <c r="P643" s="1060" t="s">
        <v>95</v>
      </c>
      <c r="Q643" s="1052"/>
      <c r="R643" s="1053"/>
      <c r="S643" s="1046" t="s">
        <v>26160</v>
      </c>
    </row>
    <row r="644" hidden="1">
      <c r="A644" s="1046" t="s">
        <v>22106</v>
      </c>
      <c r="B644" s="1095" t="s">
        <v>26179</v>
      </c>
      <c r="C644" s="1048" t="s">
        <v>5481</v>
      </c>
      <c r="D644" s="1047" t="s">
        <v>45</v>
      </c>
      <c r="E644" s="1047" t="s">
        <v>11</v>
      </c>
      <c r="F644" s="1048" t="s">
        <v>23992</v>
      </c>
      <c r="G644" s="1047" t="s">
        <v>14914</v>
      </c>
      <c r="H644" s="1047" t="s">
        <v>20058</v>
      </c>
      <c r="I644" s="1047" t="s">
        <v>20058</v>
      </c>
      <c r="J644" s="1049" t="s">
        <v>26180</v>
      </c>
      <c r="K644" s="1147" t="s">
        <v>26181</v>
      </c>
      <c r="L644" s="1049" t="s">
        <v>26182</v>
      </c>
      <c r="M644" s="1049" t="s">
        <v>26183</v>
      </c>
      <c r="N644" s="1050" t="s">
        <v>19934</v>
      </c>
      <c r="O644" s="1050" t="s">
        <v>20054</v>
      </c>
      <c r="P644" s="1051" t="s">
        <v>95</v>
      </c>
      <c r="Q644" s="1052"/>
      <c r="R644" s="1053"/>
      <c r="S644" s="1149"/>
    </row>
    <row r="645" hidden="1">
      <c r="A645" s="1046" t="s">
        <v>22110</v>
      </c>
      <c r="B645" s="1048" t="s">
        <v>26179</v>
      </c>
      <c r="C645" s="1058" t="s">
        <v>5481</v>
      </c>
      <c r="D645" s="1063" t="s">
        <v>45</v>
      </c>
      <c r="E645" s="1047" t="s">
        <v>12</v>
      </c>
      <c r="F645" s="1048" t="s">
        <v>23992</v>
      </c>
      <c r="G645" s="1047" t="s">
        <v>14914</v>
      </c>
      <c r="H645" s="1047" t="s">
        <v>20058</v>
      </c>
      <c r="I645" s="1047" t="s">
        <v>20058</v>
      </c>
      <c r="J645" s="1049" t="s">
        <v>26180</v>
      </c>
      <c r="K645" s="1147" t="s">
        <v>26184</v>
      </c>
      <c r="L645" s="1049" t="s">
        <v>26185</v>
      </c>
      <c r="M645" s="1049" t="s">
        <v>26186</v>
      </c>
      <c r="N645" s="1050" t="s">
        <v>19934</v>
      </c>
      <c r="O645" s="1050" t="s">
        <v>20054</v>
      </c>
      <c r="P645" s="1051" t="s">
        <v>95</v>
      </c>
      <c r="Q645" s="1052"/>
      <c r="R645" s="1053"/>
      <c r="S645" s="1149"/>
    </row>
    <row r="646" hidden="1">
      <c r="A646" s="1046" t="s">
        <v>22115</v>
      </c>
      <c r="B646" s="1048" t="s">
        <v>26179</v>
      </c>
      <c r="C646" s="1048" t="s">
        <v>5481</v>
      </c>
      <c r="D646" s="1047" t="s">
        <v>45</v>
      </c>
      <c r="E646" s="1047" t="s">
        <v>12</v>
      </c>
      <c r="F646" s="1048" t="s">
        <v>23992</v>
      </c>
      <c r="G646" s="1047" t="s">
        <v>14914</v>
      </c>
      <c r="H646" s="1047" t="s">
        <v>20058</v>
      </c>
      <c r="I646" s="1047" t="s">
        <v>20058</v>
      </c>
      <c r="J646" s="1049" t="s">
        <v>26180</v>
      </c>
      <c r="K646" s="1147" t="s">
        <v>26187</v>
      </c>
      <c r="L646" s="1049" t="s">
        <v>26188</v>
      </c>
      <c r="M646" s="1049" t="s">
        <v>26189</v>
      </c>
      <c r="N646" s="1060" t="s">
        <v>20314</v>
      </c>
      <c r="O646" s="1060" t="s">
        <v>398</v>
      </c>
      <c r="P646" s="1060" t="s">
        <v>95</v>
      </c>
      <c r="Q646" s="1052"/>
      <c r="R646" s="1053"/>
      <c r="S646" s="1046" t="s">
        <v>26190</v>
      </c>
    </row>
    <row r="647" hidden="1">
      <c r="A647" s="1046" t="s">
        <v>22119</v>
      </c>
      <c r="B647" s="1048" t="s">
        <v>26179</v>
      </c>
      <c r="C647" s="1058" t="s">
        <v>5481</v>
      </c>
      <c r="D647" s="1063" t="s">
        <v>45</v>
      </c>
      <c r="E647" s="1047" t="s">
        <v>11</v>
      </c>
      <c r="F647" s="1048" t="s">
        <v>23992</v>
      </c>
      <c r="G647" s="1047" t="s">
        <v>14914</v>
      </c>
      <c r="H647" s="1047" t="s">
        <v>20058</v>
      </c>
      <c r="I647" s="1047" t="s">
        <v>20058</v>
      </c>
      <c r="J647" s="1049" t="s">
        <v>26191</v>
      </c>
      <c r="K647" s="1147" t="s">
        <v>26192</v>
      </c>
      <c r="L647" s="1049" t="s">
        <v>26193</v>
      </c>
      <c r="M647" s="1049" t="s">
        <v>26194</v>
      </c>
      <c r="N647" s="1060" t="s">
        <v>20101</v>
      </c>
      <c r="O647" s="1060" t="s">
        <v>20054</v>
      </c>
      <c r="P647" s="1060" t="s">
        <v>95</v>
      </c>
      <c r="Q647" s="1052"/>
      <c r="R647" s="1053"/>
      <c r="S647" s="1153" t="s">
        <v>26195</v>
      </c>
    </row>
    <row r="648" hidden="1">
      <c r="A648" s="1046" t="s">
        <v>22123</v>
      </c>
      <c r="B648" s="1048" t="s">
        <v>26179</v>
      </c>
      <c r="C648" s="1048" t="s">
        <v>5481</v>
      </c>
      <c r="D648" s="1047" t="s">
        <v>45</v>
      </c>
      <c r="E648" s="1047" t="s">
        <v>12</v>
      </c>
      <c r="F648" s="1048" t="s">
        <v>23992</v>
      </c>
      <c r="G648" s="1047" t="s">
        <v>14914</v>
      </c>
      <c r="H648" s="1047" t="s">
        <v>20058</v>
      </c>
      <c r="I648" s="1047" t="s">
        <v>20058</v>
      </c>
      <c r="J648" s="1049" t="s">
        <v>26191</v>
      </c>
      <c r="K648" s="1147" t="s">
        <v>26196</v>
      </c>
      <c r="L648" s="1049" t="s">
        <v>26197</v>
      </c>
      <c r="M648" s="1049" t="s">
        <v>26198</v>
      </c>
      <c r="N648" s="1050" t="s">
        <v>19934</v>
      </c>
      <c r="O648" s="1050" t="s">
        <v>20054</v>
      </c>
      <c r="P648" s="1051" t="s">
        <v>95</v>
      </c>
      <c r="Q648" s="1052"/>
      <c r="R648" s="1053"/>
      <c r="S648" s="1149"/>
    </row>
    <row r="649" hidden="1">
      <c r="A649" s="1046" t="s">
        <v>22126</v>
      </c>
      <c r="B649" s="1048" t="s">
        <v>26179</v>
      </c>
      <c r="C649" s="1048" t="s">
        <v>5481</v>
      </c>
      <c r="D649" s="1047" t="s">
        <v>45</v>
      </c>
      <c r="E649" s="1047" t="s">
        <v>11</v>
      </c>
      <c r="F649" s="1048" t="s">
        <v>23992</v>
      </c>
      <c r="G649" s="1047" t="s">
        <v>14914</v>
      </c>
      <c r="H649" s="1047" t="s">
        <v>20058</v>
      </c>
      <c r="I649" s="1047" t="s">
        <v>20058</v>
      </c>
      <c r="J649" s="1049" t="s">
        <v>26191</v>
      </c>
      <c r="K649" s="1147" t="s">
        <v>26199</v>
      </c>
      <c r="L649" s="1049" t="s">
        <v>26200</v>
      </c>
      <c r="M649" s="1049" t="s">
        <v>26201</v>
      </c>
      <c r="N649" s="1059">
        <v>45327.0</v>
      </c>
      <c r="O649" s="1060" t="s">
        <v>20054</v>
      </c>
      <c r="P649" s="1060" t="s">
        <v>95</v>
      </c>
      <c r="Q649" s="1052"/>
      <c r="R649" s="1053"/>
      <c r="S649" s="1149"/>
    </row>
    <row r="650" hidden="1">
      <c r="A650" s="1046" t="s">
        <v>22128</v>
      </c>
      <c r="B650" s="1048" t="s">
        <v>26179</v>
      </c>
      <c r="C650" s="1048" t="s">
        <v>5481</v>
      </c>
      <c r="D650" s="1047" t="s">
        <v>45</v>
      </c>
      <c r="E650" s="1047" t="s">
        <v>11</v>
      </c>
      <c r="F650" s="1048" t="s">
        <v>23992</v>
      </c>
      <c r="G650" s="1047" t="s">
        <v>14914</v>
      </c>
      <c r="H650" s="1047" t="s">
        <v>20058</v>
      </c>
      <c r="I650" s="1047" t="s">
        <v>20058</v>
      </c>
      <c r="J650" s="1049" t="s">
        <v>26191</v>
      </c>
      <c r="K650" s="1147" t="s">
        <v>26202</v>
      </c>
      <c r="L650" s="1049" t="s">
        <v>26203</v>
      </c>
      <c r="M650" s="1049" t="s">
        <v>26204</v>
      </c>
      <c r="N650" s="1060" t="s">
        <v>20314</v>
      </c>
      <c r="O650" s="1060" t="s">
        <v>398</v>
      </c>
      <c r="P650" s="1060" t="s">
        <v>95</v>
      </c>
      <c r="Q650" s="1052"/>
      <c r="R650" s="1053"/>
      <c r="S650" s="1046" t="s">
        <v>26190</v>
      </c>
    </row>
    <row r="651" hidden="1">
      <c r="A651" s="1046" t="s">
        <v>22130</v>
      </c>
      <c r="B651" s="1048" t="s">
        <v>26179</v>
      </c>
      <c r="C651" s="1058" t="s">
        <v>5481</v>
      </c>
      <c r="D651" s="1063" t="s">
        <v>45</v>
      </c>
      <c r="E651" s="1047" t="s">
        <v>12</v>
      </c>
      <c r="F651" s="1048" t="s">
        <v>23992</v>
      </c>
      <c r="G651" s="1047" t="s">
        <v>14914</v>
      </c>
      <c r="H651" s="1047" t="s">
        <v>20058</v>
      </c>
      <c r="I651" s="1047" t="s">
        <v>20058</v>
      </c>
      <c r="J651" s="1049" t="s">
        <v>26205</v>
      </c>
      <c r="K651" s="1147" t="s">
        <v>26206</v>
      </c>
      <c r="L651" s="1049" t="s">
        <v>26207</v>
      </c>
      <c r="M651" s="1049" t="s">
        <v>26208</v>
      </c>
      <c r="N651" s="1059">
        <v>45356.0</v>
      </c>
      <c r="O651" s="1060" t="s">
        <v>20054</v>
      </c>
      <c r="P651" s="1060" t="s">
        <v>95</v>
      </c>
      <c r="Q651" s="1052"/>
      <c r="R651" s="1053"/>
      <c r="S651" s="1149"/>
    </row>
    <row r="652" hidden="1">
      <c r="A652" s="1046" t="s">
        <v>22132</v>
      </c>
      <c r="B652" s="1048" t="s">
        <v>26179</v>
      </c>
      <c r="C652" s="1048" t="s">
        <v>5481</v>
      </c>
      <c r="D652" s="1047" t="s">
        <v>45</v>
      </c>
      <c r="E652" s="1047" t="s">
        <v>11</v>
      </c>
      <c r="F652" s="1048" t="s">
        <v>23992</v>
      </c>
      <c r="G652" s="1047" t="s">
        <v>14914</v>
      </c>
      <c r="H652" s="1047" t="s">
        <v>20058</v>
      </c>
      <c r="I652" s="1047" t="s">
        <v>20058</v>
      </c>
      <c r="J652" s="1049" t="s">
        <v>26209</v>
      </c>
      <c r="K652" s="1147" t="s">
        <v>26210</v>
      </c>
      <c r="L652" s="1049" t="s">
        <v>26211</v>
      </c>
      <c r="M652" s="1049" t="s">
        <v>26212</v>
      </c>
      <c r="N652" s="1059">
        <v>45356.0</v>
      </c>
      <c r="O652" s="1060" t="s">
        <v>20054</v>
      </c>
      <c r="P652" s="1060" t="s">
        <v>95</v>
      </c>
      <c r="Q652" s="1052"/>
      <c r="R652" s="1053"/>
      <c r="S652" s="1149"/>
    </row>
    <row r="653" hidden="1">
      <c r="A653" s="1046" t="s">
        <v>22134</v>
      </c>
      <c r="B653" s="1048" t="s">
        <v>26179</v>
      </c>
      <c r="C653" s="1058" t="s">
        <v>5481</v>
      </c>
      <c r="D653" s="1063" t="s">
        <v>45</v>
      </c>
      <c r="E653" s="1047" t="s">
        <v>12</v>
      </c>
      <c r="F653" s="1048" t="s">
        <v>23992</v>
      </c>
      <c r="G653" s="1047" t="s">
        <v>14914</v>
      </c>
      <c r="H653" s="1047" t="s">
        <v>20058</v>
      </c>
      <c r="I653" s="1047" t="s">
        <v>20058</v>
      </c>
      <c r="J653" s="1049" t="s">
        <v>26180</v>
      </c>
      <c r="K653" s="1147" t="s">
        <v>26213</v>
      </c>
      <c r="L653" s="1049" t="s">
        <v>26214</v>
      </c>
      <c r="M653" s="1049" t="s">
        <v>26215</v>
      </c>
      <c r="N653" s="1050" t="s">
        <v>19934</v>
      </c>
      <c r="O653" s="1050" t="s">
        <v>20054</v>
      </c>
      <c r="P653" s="1051" t="s">
        <v>95</v>
      </c>
      <c r="Q653" s="1052"/>
      <c r="R653" s="1053"/>
      <c r="S653" s="1149"/>
    </row>
    <row r="654" hidden="1">
      <c r="A654" s="1046" t="s">
        <v>22138</v>
      </c>
      <c r="B654" s="1048" t="s">
        <v>26179</v>
      </c>
      <c r="C654" s="1058" t="s">
        <v>5481</v>
      </c>
      <c r="D654" s="1063" t="s">
        <v>45</v>
      </c>
      <c r="E654" s="1047" t="s">
        <v>12</v>
      </c>
      <c r="F654" s="1048" t="s">
        <v>23992</v>
      </c>
      <c r="G654" s="1047" t="s">
        <v>14914</v>
      </c>
      <c r="H654" s="1047" t="s">
        <v>20058</v>
      </c>
      <c r="I654" s="1047" t="s">
        <v>20058</v>
      </c>
      <c r="J654" s="1049" t="s">
        <v>26180</v>
      </c>
      <c r="K654" s="1147" t="s">
        <v>26216</v>
      </c>
      <c r="L654" s="1049" t="s">
        <v>26217</v>
      </c>
      <c r="M654" s="1049" t="s">
        <v>26218</v>
      </c>
      <c r="N654" s="1060" t="s">
        <v>20101</v>
      </c>
      <c r="O654" s="1060" t="s">
        <v>20054</v>
      </c>
      <c r="P654" s="1060" t="s">
        <v>95</v>
      </c>
      <c r="Q654" s="1052"/>
      <c r="R654" s="1053"/>
      <c r="S654" s="1046" t="s">
        <v>26219</v>
      </c>
    </row>
    <row r="655" hidden="1">
      <c r="A655" s="1046" t="s">
        <v>22141</v>
      </c>
      <c r="B655" s="1048" t="s">
        <v>26179</v>
      </c>
      <c r="C655" s="1058" t="s">
        <v>5481</v>
      </c>
      <c r="D655" s="1063" t="s">
        <v>45</v>
      </c>
      <c r="E655" s="1047" t="s">
        <v>12</v>
      </c>
      <c r="F655" s="1048" t="s">
        <v>23992</v>
      </c>
      <c r="G655" s="1047" t="s">
        <v>14914</v>
      </c>
      <c r="H655" s="1047" t="s">
        <v>20058</v>
      </c>
      <c r="I655" s="1047" t="s">
        <v>20058</v>
      </c>
      <c r="J655" s="1049" t="s">
        <v>26220</v>
      </c>
      <c r="K655" s="1147" t="s">
        <v>26221</v>
      </c>
      <c r="L655" s="1049" t="s">
        <v>26222</v>
      </c>
      <c r="M655" s="1049" t="s">
        <v>26223</v>
      </c>
      <c r="N655" s="1050" t="s">
        <v>19934</v>
      </c>
      <c r="O655" s="1050" t="s">
        <v>20054</v>
      </c>
      <c r="P655" s="1051" t="s">
        <v>95</v>
      </c>
      <c r="Q655" s="1052"/>
      <c r="R655" s="1053"/>
      <c r="S655" s="1149"/>
    </row>
    <row r="656" hidden="1">
      <c r="A656" s="1046" t="s">
        <v>22144</v>
      </c>
      <c r="B656" s="1048" t="s">
        <v>26179</v>
      </c>
      <c r="C656" s="1058" t="s">
        <v>5481</v>
      </c>
      <c r="D656" s="1063" t="s">
        <v>45</v>
      </c>
      <c r="E656" s="1047" t="s">
        <v>12</v>
      </c>
      <c r="F656" s="1048" t="s">
        <v>23992</v>
      </c>
      <c r="G656" s="1047" t="s">
        <v>14914</v>
      </c>
      <c r="H656" s="1047" t="s">
        <v>20058</v>
      </c>
      <c r="I656" s="1047" t="s">
        <v>20058</v>
      </c>
      <c r="J656" s="1049" t="s">
        <v>26180</v>
      </c>
      <c r="K656" s="1147" t="s">
        <v>26224</v>
      </c>
      <c r="L656" s="1049" t="s">
        <v>26225</v>
      </c>
      <c r="M656" s="1049" t="s">
        <v>26226</v>
      </c>
      <c r="N656" s="1059">
        <v>45327.0</v>
      </c>
      <c r="O656" s="1060" t="s">
        <v>20054</v>
      </c>
      <c r="P656" s="1060" t="s">
        <v>95</v>
      </c>
      <c r="Q656" s="1052"/>
      <c r="R656" s="1053"/>
      <c r="S656" s="1046" t="s">
        <v>26227</v>
      </c>
    </row>
    <row r="657" hidden="1">
      <c r="A657" s="1046" t="s">
        <v>22146</v>
      </c>
      <c r="B657" s="1048" t="s">
        <v>26179</v>
      </c>
      <c r="C657" s="1058" t="s">
        <v>5481</v>
      </c>
      <c r="D657" s="1063" t="s">
        <v>45</v>
      </c>
      <c r="E657" s="1047" t="s">
        <v>12</v>
      </c>
      <c r="F657" s="1048" t="s">
        <v>23992</v>
      </c>
      <c r="G657" s="1047" t="s">
        <v>14914</v>
      </c>
      <c r="H657" s="1047" t="s">
        <v>20058</v>
      </c>
      <c r="I657" s="1047" t="s">
        <v>20058</v>
      </c>
      <c r="J657" s="1049" t="s">
        <v>26180</v>
      </c>
      <c r="K657" s="1147" t="s">
        <v>26228</v>
      </c>
      <c r="L657" s="1049" t="s">
        <v>26229</v>
      </c>
      <c r="M657" s="1049" t="s">
        <v>26230</v>
      </c>
      <c r="N657" s="1050" t="s">
        <v>19934</v>
      </c>
      <c r="O657" s="1050" t="s">
        <v>20054</v>
      </c>
      <c r="P657" s="1051" t="s">
        <v>95</v>
      </c>
      <c r="Q657" s="1052"/>
      <c r="R657" s="1053"/>
      <c r="S657" s="1149"/>
    </row>
    <row r="658" hidden="1">
      <c r="A658" s="1046" t="s">
        <v>22148</v>
      </c>
      <c r="B658" s="1048" t="s">
        <v>23752</v>
      </c>
      <c r="C658" s="1048" t="s">
        <v>5263</v>
      </c>
      <c r="D658" s="1048" t="s">
        <v>45</v>
      </c>
      <c r="E658" s="1047" t="s">
        <v>11</v>
      </c>
      <c r="F658" s="1048" t="s">
        <v>23992</v>
      </c>
      <c r="G658" s="1047" t="s">
        <v>14914</v>
      </c>
      <c r="H658" s="1047" t="s">
        <v>20058</v>
      </c>
      <c r="I658" s="1047" t="s">
        <v>20058</v>
      </c>
      <c r="J658" s="1049" t="s">
        <v>26231</v>
      </c>
      <c r="K658" s="1147" t="s">
        <v>25104</v>
      </c>
      <c r="L658" s="1049" t="s">
        <v>25101</v>
      </c>
      <c r="M658" s="1049" t="s">
        <v>26232</v>
      </c>
      <c r="N658" s="1059">
        <v>45327.0</v>
      </c>
      <c r="O658" s="1060" t="s">
        <v>20054</v>
      </c>
      <c r="P658" s="1060" t="s">
        <v>95</v>
      </c>
      <c r="Q658" s="1052"/>
      <c r="R658" s="1053"/>
      <c r="S658" s="1149"/>
    </row>
    <row r="659" hidden="1">
      <c r="A659" s="1046" t="s">
        <v>22151</v>
      </c>
      <c r="B659" s="1095" t="s">
        <v>25115</v>
      </c>
      <c r="C659" s="1048" t="s">
        <v>5263</v>
      </c>
      <c r="D659" s="1048" t="s">
        <v>45</v>
      </c>
      <c r="E659" s="1047" t="s">
        <v>11</v>
      </c>
      <c r="F659" s="1048" t="s">
        <v>23992</v>
      </c>
      <c r="G659" s="1047" t="s">
        <v>14914</v>
      </c>
      <c r="H659" s="1047" t="s">
        <v>20058</v>
      </c>
      <c r="I659" s="1047" t="s">
        <v>20058</v>
      </c>
      <c r="J659" s="1049" t="s">
        <v>26233</v>
      </c>
      <c r="K659" s="1147" t="s">
        <v>26234</v>
      </c>
      <c r="L659" s="1049" t="s">
        <v>26235</v>
      </c>
      <c r="M659" s="1049" t="s">
        <v>26236</v>
      </c>
      <c r="N659" s="1059">
        <v>45356.0</v>
      </c>
      <c r="O659" s="1060" t="s">
        <v>20054</v>
      </c>
      <c r="P659" s="1060" t="s">
        <v>95</v>
      </c>
      <c r="Q659" s="1052"/>
      <c r="R659" s="1053"/>
      <c r="S659" s="1149"/>
    </row>
    <row r="660" hidden="1">
      <c r="A660" s="1046" t="s">
        <v>22153</v>
      </c>
      <c r="B660" s="1048" t="s">
        <v>25115</v>
      </c>
      <c r="C660" s="1048" t="s">
        <v>5263</v>
      </c>
      <c r="D660" s="1048" t="s">
        <v>45</v>
      </c>
      <c r="E660" s="1047" t="s">
        <v>11</v>
      </c>
      <c r="F660" s="1048" t="s">
        <v>23992</v>
      </c>
      <c r="G660" s="1047" t="s">
        <v>14914</v>
      </c>
      <c r="H660" s="1047" t="s">
        <v>20058</v>
      </c>
      <c r="I660" s="1047" t="s">
        <v>20058</v>
      </c>
      <c r="J660" s="1049" t="s">
        <v>26237</v>
      </c>
      <c r="K660" s="1147" t="s">
        <v>26238</v>
      </c>
      <c r="L660" s="1049" t="s">
        <v>26239</v>
      </c>
      <c r="M660" s="1049" t="s">
        <v>25771</v>
      </c>
      <c r="N660" s="1059">
        <v>45356.0</v>
      </c>
      <c r="O660" s="1060" t="s">
        <v>20054</v>
      </c>
      <c r="P660" s="1060" t="s">
        <v>95</v>
      </c>
      <c r="Q660" s="1052"/>
      <c r="R660" s="1053"/>
      <c r="S660" s="1149"/>
    </row>
    <row r="661" hidden="1">
      <c r="A661" s="1046" t="s">
        <v>22155</v>
      </c>
      <c r="B661" s="1048" t="s">
        <v>25115</v>
      </c>
      <c r="C661" s="1048" t="s">
        <v>5263</v>
      </c>
      <c r="D661" s="1048" t="s">
        <v>45</v>
      </c>
      <c r="E661" s="1047" t="s">
        <v>11</v>
      </c>
      <c r="F661" s="1048" t="s">
        <v>23992</v>
      </c>
      <c r="G661" s="1047" t="s">
        <v>14914</v>
      </c>
      <c r="H661" s="1047" t="s">
        <v>20058</v>
      </c>
      <c r="I661" s="1047" t="s">
        <v>20058</v>
      </c>
      <c r="J661" s="1049" t="s">
        <v>26240</v>
      </c>
      <c r="K661" s="1147" t="s">
        <v>26241</v>
      </c>
      <c r="L661" s="1049" t="s">
        <v>26235</v>
      </c>
      <c r="M661" s="1049" t="s">
        <v>26236</v>
      </c>
      <c r="N661" s="1059">
        <v>45356.0</v>
      </c>
      <c r="O661" s="1060" t="s">
        <v>20054</v>
      </c>
      <c r="P661" s="1060" t="s">
        <v>95</v>
      </c>
      <c r="Q661" s="1052"/>
      <c r="R661" s="1053"/>
      <c r="S661" s="1149"/>
    </row>
    <row r="662" hidden="1">
      <c r="A662" s="1046" t="s">
        <v>22158</v>
      </c>
      <c r="B662" s="1048" t="s">
        <v>25115</v>
      </c>
      <c r="C662" s="1048" t="s">
        <v>5263</v>
      </c>
      <c r="D662" s="1048" t="s">
        <v>45</v>
      </c>
      <c r="E662" s="1047" t="s">
        <v>11</v>
      </c>
      <c r="F662" s="1048" t="s">
        <v>23992</v>
      </c>
      <c r="G662" s="1047" t="s">
        <v>14914</v>
      </c>
      <c r="H662" s="1047" t="s">
        <v>20058</v>
      </c>
      <c r="I662" s="1047" t="s">
        <v>20058</v>
      </c>
      <c r="J662" s="1049" t="s">
        <v>26242</v>
      </c>
      <c r="K662" s="1147" t="s">
        <v>26243</v>
      </c>
      <c r="L662" s="1049" t="s">
        <v>26244</v>
      </c>
      <c r="M662" s="1049" t="s">
        <v>25771</v>
      </c>
      <c r="N662" s="1059">
        <v>45356.0</v>
      </c>
      <c r="O662" s="1060" t="s">
        <v>20054</v>
      </c>
      <c r="P662" s="1060" t="s">
        <v>95</v>
      </c>
      <c r="Q662" s="1052"/>
      <c r="R662" s="1053"/>
      <c r="S662" s="1149"/>
    </row>
    <row r="663" hidden="1">
      <c r="A663" s="1046" t="s">
        <v>22161</v>
      </c>
      <c r="B663" s="1048" t="s">
        <v>25115</v>
      </c>
      <c r="C663" s="1048" t="s">
        <v>5263</v>
      </c>
      <c r="D663" s="1048" t="s">
        <v>45</v>
      </c>
      <c r="E663" s="1047" t="s">
        <v>11</v>
      </c>
      <c r="F663" s="1048" t="s">
        <v>23992</v>
      </c>
      <c r="G663" s="1047" t="s">
        <v>14914</v>
      </c>
      <c r="H663" s="1047" t="s">
        <v>20058</v>
      </c>
      <c r="I663" s="1047" t="s">
        <v>20058</v>
      </c>
      <c r="J663" s="1049" t="s">
        <v>26245</v>
      </c>
      <c r="K663" s="1147" t="s">
        <v>26246</v>
      </c>
      <c r="L663" s="1049" t="s">
        <v>26247</v>
      </c>
      <c r="M663" s="1049" t="s">
        <v>26248</v>
      </c>
      <c r="N663" s="1059">
        <v>45356.0</v>
      </c>
      <c r="O663" s="1060" t="s">
        <v>20054</v>
      </c>
      <c r="P663" s="1060" t="s">
        <v>95</v>
      </c>
      <c r="Q663" s="1052"/>
      <c r="R663" s="1053"/>
      <c r="S663" s="1149"/>
    </row>
    <row r="664" hidden="1">
      <c r="A664" s="1046" t="s">
        <v>22166</v>
      </c>
      <c r="B664" s="1048" t="s">
        <v>25115</v>
      </c>
      <c r="C664" s="1048" t="s">
        <v>5263</v>
      </c>
      <c r="D664" s="1048" t="s">
        <v>45</v>
      </c>
      <c r="E664" s="1047" t="s">
        <v>11</v>
      </c>
      <c r="F664" s="1048" t="s">
        <v>23992</v>
      </c>
      <c r="G664" s="1047" t="s">
        <v>14914</v>
      </c>
      <c r="H664" s="1047" t="s">
        <v>20058</v>
      </c>
      <c r="I664" s="1047" t="s">
        <v>20058</v>
      </c>
      <c r="J664" s="1049" t="s">
        <v>26249</v>
      </c>
      <c r="K664" s="1147" t="s">
        <v>26250</v>
      </c>
      <c r="L664" s="1049" t="s">
        <v>26251</v>
      </c>
      <c r="M664" s="1049" t="s">
        <v>26252</v>
      </c>
      <c r="N664" s="1059">
        <v>45356.0</v>
      </c>
      <c r="O664" s="1060" t="s">
        <v>20054</v>
      </c>
      <c r="P664" s="1060" t="s">
        <v>95</v>
      </c>
      <c r="Q664" s="1052"/>
      <c r="R664" s="1053"/>
      <c r="S664" s="1149"/>
    </row>
    <row r="665" hidden="1">
      <c r="A665" s="1046" t="s">
        <v>22170</v>
      </c>
      <c r="B665" s="1096" t="s">
        <v>26253</v>
      </c>
      <c r="C665" s="1058" t="s">
        <v>22278</v>
      </c>
      <c r="D665" s="1058" t="s">
        <v>45</v>
      </c>
      <c r="E665" s="1047" t="s">
        <v>11</v>
      </c>
      <c r="F665" s="1048" t="s">
        <v>23992</v>
      </c>
      <c r="G665" s="1047" t="s">
        <v>14914</v>
      </c>
      <c r="H665" s="1047" t="s">
        <v>20058</v>
      </c>
      <c r="I665" s="1047" t="s">
        <v>20058</v>
      </c>
      <c r="J665" s="1054" t="s">
        <v>26254</v>
      </c>
      <c r="K665" s="1147" t="s">
        <v>26255</v>
      </c>
      <c r="L665" s="1049" t="s">
        <v>26256</v>
      </c>
      <c r="M665" s="1054" t="s">
        <v>26257</v>
      </c>
      <c r="N665" s="1059">
        <v>45356.0</v>
      </c>
      <c r="O665" s="1060" t="s">
        <v>20054</v>
      </c>
      <c r="P665" s="1060" t="s">
        <v>95</v>
      </c>
      <c r="Q665" s="1052"/>
      <c r="R665" s="1053"/>
      <c r="S665" s="1149"/>
    </row>
    <row r="666" hidden="1">
      <c r="A666" s="1046" t="s">
        <v>22174</v>
      </c>
      <c r="B666" s="1048" t="s">
        <v>26258</v>
      </c>
      <c r="C666" s="1048" t="s">
        <v>22278</v>
      </c>
      <c r="D666" s="1058" t="s">
        <v>45</v>
      </c>
      <c r="E666" s="1047" t="s">
        <v>12</v>
      </c>
      <c r="F666" s="1048" t="s">
        <v>23992</v>
      </c>
      <c r="G666" s="1047" t="s">
        <v>14914</v>
      </c>
      <c r="H666" s="1047" t="s">
        <v>20058</v>
      </c>
      <c r="I666" s="1047" t="s">
        <v>20058</v>
      </c>
      <c r="J666" s="1049" t="s">
        <v>26259</v>
      </c>
      <c r="K666" s="1147" t="s">
        <v>26260</v>
      </c>
      <c r="L666" s="1049" t="s">
        <v>26261</v>
      </c>
      <c r="M666" s="1049" t="s">
        <v>26262</v>
      </c>
      <c r="N666" s="1060" t="s">
        <v>20314</v>
      </c>
      <c r="O666" s="1060" t="s">
        <v>398</v>
      </c>
      <c r="P666" s="1060" t="s">
        <v>95</v>
      </c>
      <c r="Q666" s="1052"/>
      <c r="R666" s="1053"/>
      <c r="S666" s="1046" t="s">
        <v>26190</v>
      </c>
    </row>
    <row r="667" hidden="1">
      <c r="A667" s="1046" t="s">
        <v>22177</v>
      </c>
      <c r="B667" s="1048" t="s">
        <v>26258</v>
      </c>
      <c r="C667" s="1048" t="s">
        <v>22278</v>
      </c>
      <c r="D667" s="1048" t="s">
        <v>45</v>
      </c>
      <c r="E667" s="1047" t="s">
        <v>12</v>
      </c>
      <c r="F667" s="1048" t="s">
        <v>23992</v>
      </c>
      <c r="G667" s="1047" t="s">
        <v>14914</v>
      </c>
      <c r="H667" s="1047" t="s">
        <v>20058</v>
      </c>
      <c r="I667" s="1047" t="s">
        <v>20058</v>
      </c>
      <c r="J667" s="1049" t="s">
        <v>26259</v>
      </c>
      <c r="K667" s="1147" t="s">
        <v>26263</v>
      </c>
      <c r="L667" s="1049" t="s">
        <v>26264</v>
      </c>
      <c r="M667" s="1049" t="s">
        <v>26265</v>
      </c>
      <c r="N667" s="1060" t="s">
        <v>20101</v>
      </c>
      <c r="O667" s="1060" t="s">
        <v>20054</v>
      </c>
      <c r="P667" s="1060" t="s">
        <v>95</v>
      </c>
      <c r="Q667" s="1052"/>
      <c r="R667" s="1053"/>
      <c r="S667" s="1046" t="s">
        <v>26171</v>
      </c>
    </row>
    <row r="668" hidden="1">
      <c r="A668" s="1046" t="s">
        <v>22179</v>
      </c>
      <c r="B668" s="1048" t="s">
        <v>26258</v>
      </c>
      <c r="C668" s="1048" t="s">
        <v>22278</v>
      </c>
      <c r="D668" s="1058" t="s">
        <v>45</v>
      </c>
      <c r="E668" s="1047" t="s">
        <v>12</v>
      </c>
      <c r="F668" s="1048" t="s">
        <v>23992</v>
      </c>
      <c r="G668" s="1047" t="s">
        <v>14914</v>
      </c>
      <c r="H668" s="1047" t="s">
        <v>20058</v>
      </c>
      <c r="I668" s="1047" t="s">
        <v>20058</v>
      </c>
      <c r="J668" s="1049" t="s">
        <v>26259</v>
      </c>
      <c r="K668" s="1147" t="s">
        <v>26266</v>
      </c>
      <c r="L668" s="1049" t="s">
        <v>26267</v>
      </c>
      <c r="M668" s="1049" t="s">
        <v>26268</v>
      </c>
      <c r="N668" s="1059">
        <v>45356.0</v>
      </c>
      <c r="O668" s="1060" t="s">
        <v>20054</v>
      </c>
      <c r="P668" s="1060" t="s">
        <v>95</v>
      </c>
      <c r="Q668" s="1052"/>
      <c r="R668" s="1053"/>
      <c r="S668" s="1149"/>
    </row>
    <row r="669" hidden="1">
      <c r="A669" s="1046" t="s">
        <v>22181</v>
      </c>
      <c r="B669" s="1048" t="s">
        <v>26258</v>
      </c>
      <c r="C669" s="1048" t="s">
        <v>22278</v>
      </c>
      <c r="D669" s="1058" t="s">
        <v>45</v>
      </c>
      <c r="E669" s="1047" t="s">
        <v>12</v>
      </c>
      <c r="F669" s="1048" t="s">
        <v>23992</v>
      </c>
      <c r="G669" s="1047" t="s">
        <v>14914</v>
      </c>
      <c r="H669" s="1047" t="s">
        <v>20058</v>
      </c>
      <c r="I669" s="1047" t="s">
        <v>20058</v>
      </c>
      <c r="J669" s="1049" t="s">
        <v>26259</v>
      </c>
      <c r="K669" s="1147" t="s">
        <v>26269</v>
      </c>
      <c r="L669" s="1049" t="s">
        <v>26270</v>
      </c>
      <c r="M669" s="1049" t="s">
        <v>26271</v>
      </c>
      <c r="N669" s="1059">
        <v>45356.0</v>
      </c>
      <c r="O669" s="1060" t="s">
        <v>20054</v>
      </c>
      <c r="P669" s="1060" t="s">
        <v>95</v>
      </c>
      <c r="Q669" s="1052"/>
      <c r="R669" s="1053"/>
      <c r="S669" s="1149"/>
    </row>
    <row r="670" hidden="1">
      <c r="A670" s="1046" t="s">
        <v>22183</v>
      </c>
      <c r="B670" s="1048" t="s">
        <v>26258</v>
      </c>
      <c r="C670" s="1048" t="s">
        <v>22278</v>
      </c>
      <c r="D670" s="1058" t="s">
        <v>45</v>
      </c>
      <c r="E670" s="1047" t="s">
        <v>12</v>
      </c>
      <c r="F670" s="1048" t="s">
        <v>23992</v>
      </c>
      <c r="G670" s="1047" t="s">
        <v>14914</v>
      </c>
      <c r="H670" s="1047" t="s">
        <v>20058</v>
      </c>
      <c r="I670" s="1047" t="s">
        <v>20058</v>
      </c>
      <c r="J670" s="1049" t="s">
        <v>26259</v>
      </c>
      <c r="K670" s="1147" t="s">
        <v>26272</v>
      </c>
      <c r="L670" s="1049" t="s">
        <v>26273</v>
      </c>
      <c r="M670" s="1049" t="s">
        <v>26274</v>
      </c>
      <c r="N670" s="1060" t="s">
        <v>20101</v>
      </c>
      <c r="O670" s="1060" t="s">
        <v>20054</v>
      </c>
      <c r="P670" s="1060" t="s">
        <v>95</v>
      </c>
      <c r="Q670" s="1052"/>
      <c r="R670" s="1053"/>
      <c r="S670" s="1046" t="s">
        <v>26275</v>
      </c>
    </row>
    <row r="671" hidden="1">
      <c r="A671" s="1046" t="s">
        <v>22185</v>
      </c>
      <c r="B671" s="1048" t="s">
        <v>26276</v>
      </c>
      <c r="C671" s="1048" t="s">
        <v>22278</v>
      </c>
      <c r="D671" s="1048" t="s">
        <v>45</v>
      </c>
      <c r="E671" s="1047" t="s">
        <v>11</v>
      </c>
      <c r="F671" s="1048" t="s">
        <v>23992</v>
      </c>
      <c r="G671" s="1047" t="s">
        <v>14914</v>
      </c>
      <c r="H671" s="1047" t="s">
        <v>20058</v>
      </c>
      <c r="I671" s="1047" t="s">
        <v>20058</v>
      </c>
      <c r="J671" s="1049" t="s">
        <v>26277</v>
      </c>
      <c r="K671" s="1147" t="s">
        <v>26278</v>
      </c>
      <c r="L671" s="1049" t="s">
        <v>26279</v>
      </c>
      <c r="M671" s="1049" t="s">
        <v>26280</v>
      </c>
      <c r="N671" s="1059">
        <v>45448.0</v>
      </c>
      <c r="O671" s="1060" t="s">
        <v>20054</v>
      </c>
      <c r="P671" s="1060" t="s">
        <v>95</v>
      </c>
      <c r="Q671" s="1088"/>
      <c r="R671" s="1053"/>
      <c r="S671" s="1149"/>
    </row>
    <row r="672" hidden="1">
      <c r="A672" s="1046" t="s">
        <v>22187</v>
      </c>
      <c r="B672" s="1103" t="s">
        <v>26281</v>
      </c>
      <c r="C672" s="1048" t="s">
        <v>22383</v>
      </c>
      <c r="D672" s="1048" t="s">
        <v>45</v>
      </c>
      <c r="E672" s="1047" t="s">
        <v>11</v>
      </c>
      <c r="F672" s="1048" t="s">
        <v>23992</v>
      </c>
      <c r="G672" s="1047" t="s">
        <v>14914</v>
      </c>
      <c r="H672" s="1047" t="s">
        <v>20058</v>
      </c>
      <c r="I672" s="1047" t="s">
        <v>20058</v>
      </c>
      <c r="J672" s="1049" t="s">
        <v>24609</v>
      </c>
      <c r="K672" s="1147" t="s">
        <v>26282</v>
      </c>
      <c r="L672" s="1069" t="s">
        <v>26283</v>
      </c>
      <c r="M672" s="1049" t="s">
        <v>26284</v>
      </c>
      <c r="N672" s="1158"/>
      <c r="O672" s="1158"/>
      <c r="P672" s="1060" t="s">
        <v>620</v>
      </c>
      <c r="Q672" s="1052"/>
      <c r="R672" s="1053"/>
      <c r="S672" s="1149"/>
    </row>
    <row r="673" hidden="1">
      <c r="A673" s="1046" t="s">
        <v>22189</v>
      </c>
      <c r="B673" s="1105" t="s">
        <v>25767</v>
      </c>
      <c r="C673" s="1058" t="s">
        <v>5185</v>
      </c>
      <c r="D673" s="1058" t="s">
        <v>45</v>
      </c>
      <c r="E673" s="1047" t="s">
        <v>11</v>
      </c>
      <c r="F673" s="1048" t="s">
        <v>23992</v>
      </c>
      <c r="G673" s="1047" t="s">
        <v>14914</v>
      </c>
      <c r="H673" s="1047" t="s">
        <v>20058</v>
      </c>
      <c r="I673" s="1047" t="s">
        <v>20058</v>
      </c>
      <c r="J673" s="1054" t="s">
        <v>26285</v>
      </c>
      <c r="K673" s="1147" t="s">
        <v>26286</v>
      </c>
      <c r="L673" s="1054" t="s">
        <v>26287</v>
      </c>
      <c r="M673" s="1054" t="s">
        <v>26288</v>
      </c>
      <c r="N673" s="1060" t="s">
        <v>20101</v>
      </c>
      <c r="O673" s="1060" t="s">
        <v>20054</v>
      </c>
      <c r="P673" s="1060" t="s">
        <v>95</v>
      </c>
      <c r="Q673" s="1052"/>
      <c r="R673" s="1053"/>
      <c r="S673" s="1046" t="s">
        <v>26289</v>
      </c>
    </row>
    <row r="674" hidden="1">
      <c r="A674" s="1046" t="s">
        <v>22191</v>
      </c>
      <c r="B674" s="1105" t="s">
        <v>25767</v>
      </c>
      <c r="C674" s="1058" t="s">
        <v>5185</v>
      </c>
      <c r="D674" s="1058" t="s">
        <v>45</v>
      </c>
      <c r="E674" s="1047" t="s">
        <v>12</v>
      </c>
      <c r="F674" s="1048" t="s">
        <v>23992</v>
      </c>
      <c r="G674" s="1047" t="s">
        <v>14914</v>
      </c>
      <c r="H674" s="1047" t="s">
        <v>20058</v>
      </c>
      <c r="I674" s="1047" t="s">
        <v>20058</v>
      </c>
      <c r="J674" s="1054" t="s">
        <v>26290</v>
      </c>
      <c r="K674" s="1147" t="s">
        <v>26291</v>
      </c>
      <c r="L674" s="1054" t="s">
        <v>26292</v>
      </c>
      <c r="M674" s="1054" t="s">
        <v>25774</v>
      </c>
      <c r="N674" s="1059">
        <v>45356.0</v>
      </c>
      <c r="O674" s="1060" t="s">
        <v>20054</v>
      </c>
      <c r="P674" s="1060" t="s">
        <v>95</v>
      </c>
      <c r="Q674" s="1052"/>
      <c r="R674" s="1053"/>
      <c r="S674" s="1149"/>
    </row>
    <row r="675" hidden="1">
      <c r="A675" s="1046" t="s">
        <v>22192</v>
      </c>
      <c r="B675" s="1095" t="s">
        <v>26293</v>
      </c>
      <c r="C675" s="1058" t="s">
        <v>20518</v>
      </c>
      <c r="D675" s="1058" t="s">
        <v>45</v>
      </c>
      <c r="E675" s="1047" t="s">
        <v>11</v>
      </c>
      <c r="F675" s="1048" t="s">
        <v>23992</v>
      </c>
      <c r="G675" s="1047" t="s">
        <v>14914</v>
      </c>
      <c r="H675" s="1047" t="s">
        <v>20058</v>
      </c>
      <c r="I675" s="1047" t="s">
        <v>20058</v>
      </c>
      <c r="J675" s="1049" t="s">
        <v>26294</v>
      </c>
      <c r="K675" s="1147" t="s">
        <v>26295</v>
      </c>
      <c r="L675" s="1054" t="s">
        <v>26296</v>
      </c>
      <c r="M675" s="1054" t="s">
        <v>26297</v>
      </c>
      <c r="N675" s="1060" t="s">
        <v>20101</v>
      </c>
      <c r="O675" s="1060" t="s">
        <v>20054</v>
      </c>
      <c r="P675" s="1060" t="s">
        <v>95</v>
      </c>
      <c r="Q675" s="1052"/>
      <c r="R675" s="1053"/>
      <c r="S675" s="1046" t="s">
        <v>26298</v>
      </c>
    </row>
    <row r="676" hidden="1">
      <c r="A676" s="1046" t="s">
        <v>22197</v>
      </c>
      <c r="B676" s="1063" t="s">
        <v>26293</v>
      </c>
      <c r="C676" s="1058" t="s">
        <v>20518</v>
      </c>
      <c r="D676" s="1058" t="s">
        <v>45</v>
      </c>
      <c r="E676" s="1047" t="s">
        <v>11</v>
      </c>
      <c r="F676" s="1048" t="s">
        <v>23992</v>
      </c>
      <c r="G676" s="1047" t="s">
        <v>14914</v>
      </c>
      <c r="H676" s="1047" t="s">
        <v>20058</v>
      </c>
      <c r="I676" s="1047" t="s">
        <v>20058</v>
      </c>
      <c r="J676" s="1049" t="s">
        <v>26294</v>
      </c>
      <c r="K676" s="1147" t="s">
        <v>26299</v>
      </c>
      <c r="L676" s="1054" t="s">
        <v>26300</v>
      </c>
      <c r="M676" s="1159" t="s">
        <v>26301</v>
      </c>
      <c r="N676" s="1060" t="s">
        <v>20101</v>
      </c>
      <c r="O676" s="1060" t="s">
        <v>20054</v>
      </c>
      <c r="P676" s="1060" t="s">
        <v>95</v>
      </c>
      <c r="Q676" s="1052"/>
      <c r="R676" s="1053"/>
      <c r="S676" s="1046" t="s">
        <v>26298</v>
      </c>
    </row>
    <row r="677" hidden="1">
      <c r="A677" s="1046" t="s">
        <v>22201</v>
      </c>
      <c r="B677" s="1048" t="s">
        <v>26293</v>
      </c>
      <c r="C677" s="1058" t="s">
        <v>20518</v>
      </c>
      <c r="D677" s="1048" t="s">
        <v>45</v>
      </c>
      <c r="E677" s="1047" t="s">
        <v>11</v>
      </c>
      <c r="F677" s="1048" t="s">
        <v>23992</v>
      </c>
      <c r="G677" s="1047" t="s">
        <v>14914</v>
      </c>
      <c r="H677" s="1047" t="s">
        <v>20058</v>
      </c>
      <c r="I677" s="1047" t="s">
        <v>20058</v>
      </c>
      <c r="J677" s="1049" t="s">
        <v>26294</v>
      </c>
      <c r="K677" s="1147" t="s">
        <v>26302</v>
      </c>
      <c r="L677" s="1049" t="s">
        <v>26303</v>
      </c>
      <c r="M677" s="1049" t="s">
        <v>26304</v>
      </c>
      <c r="N677" s="1059">
        <v>45540.0</v>
      </c>
      <c r="O677" s="1060" t="s">
        <v>20054</v>
      </c>
      <c r="P677" s="1060" t="s">
        <v>95</v>
      </c>
      <c r="Q677" s="1088"/>
      <c r="R677" s="1053"/>
      <c r="S677" s="1149"/>
    </row>
    <row r="678" hidden="1">
      <c r="A678" s="1046" t="s">
        <v>22203</v>
      </c>
      <c r="B678" s="1103" t="s">
        <v>25810</v>
      </c>
      <c r="C678" s="1048" t="s">
        <v>20887</v>
      </c>
      <c r="D678" s="1048" t="s">
        <v>45</v>
      </c>
      <c r="E678" s="1047" t="s">
        <v>11</v>
      </c>
      <c r="F678" s="1048" t="s">
        <v>23992</v>
      </c>
      <c r="G678" s="1047" t="s">
        <v>14914</v>
      </c>
      <c r="H678" s="1047" t="s">
        <v>20058</v>
      </c>
      <c r="I678" s="1047" t="s">
        <v>20058</v>
      </c>
      <c r="J678" s="1049" t="s">
        <v>26305</v>
      </c>
      <c r="K678" s="1147" t="s">
        <v>26306</v>
      </c>
      <c r="L678" s="1049" t="s">
        <v>26307</v>
      </c>
      <c r="M678" s="1049" t="s">
        <v>26308</v>
      </c>
      <c r="N678" s="1059">
        <v>45356.0</v>
      </c>
      <c r="O678" s="1060" t="s">
        <v>20054</v>
      </c>
      <c r="P678" s="1060" t="s">
        <v>95</v>
      </c>
      <c r="Q678" s="1052"/>
      <c r="R678" s="1053"/>
      <c r="S678" s="1149"/>
    </row>
    <row r="679" hidden="1">
      <c r="A679" s="1046" t="s">
        <v>22208</v>
      </c>
      <c r="B679" s="1103" t="s">
        <v>25810</v>
      </c>
      <c r="C679" s="1048" t="s">
        <v>20887</v>
      </c>
      <c r="D679" s="1048" t="s">
        <v>45</v>
      </c>
      <c r="E679" s="1047" t="s">
        <v>11</v>
      </c>
      <c r="F679" s="1048" t="s">
        <v>23992</v>
      </c>
      <c r="G679" s="1047" t="s">
        <v>14914</v>
      </c>
      <c r="H679" s="1047" t="s">
        <v>20058</v>
      </c>
      <c r="I679" s="1047" t="s">
        <v>20058</v>
      </c>
      <c r="J679" s="1049" t="s">
        <v>26309</v>
      </c>
      <c r="K679" s="1147" t="s">
        <v>26310</v>
      </c>
      <c r="L679" s="1049" t="s">
        <v>26311</v>
      </c>
      <c r="M679" s="1049" t="s">
        <v>26312</v>
      </c>
      <c r="N679" s="1059">
        <v>45356.0</v>
      </c>
      <c r="O679" s="1060" t="s">
        <v>20054</v>
      </c>
      <c r="P679" s="1060" t="s">
        <v>95</v>
      </c>
      <c r="Q679" s="1052"/>
      <c r="R679" s="1053"/>
      <c r="S679" s="1149"/>
    </row>
    <row r="680" hidden="1">
      <c r="A680" s="1046" t="s">
        <v>22210</v>
      </c>
      <c r="B680" s="1090" t="s">
        <v>26313</v>
      </c>
      <c r="C680" s="1047" t="s">
        <v>85</v>
      </c>
      <c r="D680" s="1047" t="s">
        <v>45</v>
      </c>
      <c r="E680" s="1047" t="s">
        <v>11</v>
      </c>
      <c r="F680" s="1048" t="s">
        <v>23992</v>
      </c>
      <c r="G680" s="1047" t="s">
        <v>14914</v>
      </c>
      <c r="H680" s="1047" t="s">
        <v>20058</v>
      </c>
      <c r="I680" s="1047" t="s">
        <v>20058</v>
      </c>
      <c r="J680" s="1049" t="s">
        <v>26314</v>
      </c>
      <c r="K680" s="1147" t="s">
        <v>26315</v>
      </c>
      <c r="L680" s="1049" t="s">
        <v>26316</v>
      </c>
      <c r="M680" s="1049" t="s">
        <v>26317</v>
      </c>
      <c r="N680" s="1060" t="s">
        <v>20101</v>
      </c>
      <c r="O680" s="1060" t="s">
        <v>20054</v>
      </c>
      <c r="P680" s="1060" t="s">
        <v>95</v>
      </c>
      <c r="Q680" s="1052"/>
      <c r="R680" s="1053"/>
      <c r="S680" s="1046" t="s">
        <v>26318</v>
      </c>
    </row>
    <row r="681" hidden="1">
      <c r="A681" s="1046" t="s">
        <v>22216</v>
      </c>
      <c r="B681" s="1047" t="s">
        <v>26319</v>
      </c>
      <c r="C681" s="1047" t="s">
        <v>85</v>
      </c>
      <c r="D681" s="1047" t="s">
        <v>45</v>
      </c>
      <c r="E681" s="1047" t="s">
        <v>11</v>
      </c>
      <c r="F681" s="1048" t="s">
        <v>23992</v>
      </c>
      <c r="G681" s="1047" t="s">
        <v>14914</v>
      </c>
      <c r="H681" s="1047" t="s">
        <v>20058</v>
      </c>
      <c r="I681" s="1047" t="s">
        <v>20058</v>
      </c>
      <c r="J681" s="1049" t="s">
        <v>26314</v>
      </c>
      <c r="K681" s="1147" t="s">
        <v>26320</v>
      </c>
      <c r="L681" s="1049" t="s">
        <v>26321</v>
      </c>
      <c r="M681" s="1049" t="s">
        <v>26322</v>
      </c>
      <c r="N681" s="1060" t="s">
        <v>20101</v>
      </c>
      <c r="O681" s="1060" t="s">
        <v>20054</v>
      </c>
      <c r="P681" s="1060" t="s">
        <v>95</v>
      </c>
      <c r="Q681" s="1052"/>
      <c r="R681" s="1053"/>
      <c r="S681" s="1046" t="s">
        <v>26323</v>
      </c>
    </row>
    <row r="682" hidden="1">
      <c r="A682" s="1046" t="s">
        <v>22222</v>
      </c>
      <c r="B682" s="1047" t="s">
        <v>26324</v>
      </c>
      <c r="C682" s="1047" t="s">
        <v>85</v>
      </c>
      <c r="D682" s="1047" t="s">
        <v>45</v>
      </c>
      <c r="E682" s="1047" t="s">
        <v>11</v>
      </c>
      <c r="F682" s="1048" t="s">
        <v>23992</v>
      </c>
      <c r="G682" s="1047" t="s">
        <v>14914</v>
      </c>
      <c r="H682" s="1047" t="s">
        <v>20058</v>
      </c>
      <c r="I682" s="1047" t="s">
        <v>20058</v>
      </c>
      <c r="J682" s="1049" t="s">
        <v>26314</v>
      </c>
      <c r="K682" s="1147" t="s">
        <v>26325</v>
      </c>
      <c r="L682" s="1049" t="s">
        <v>26326</v>
      </c>
      <c r="M682" s="1049" t="s">
        <v>26327</v>
      </c>
      <c r="N682" s="1059">
        <v>45540.0</v>
      </c>
      <c r="O682" s="1060" t="s">
        <v>20054</v>
      </c>
      <c r="P682" s="1060" t="s">
        <v>95</v>
      </c>
      <c r="Q682" s="1088"/>
      <c r="R682" s="1053"/>
      <c r="S682" s="1149"/>
    </row>
    <row r="683" hidden="1">
      <c r="A683" s="1046" t="s">
        <v>22227</v>
      </c>
      <c r="B683" s="1047" t="s">
        <v>26328</v>
      </c>
      <c r="C683" s="1047" t="s">
        <v>85</v>
      </c>
      <c r="D683" s="1047" t="s">
        <v>45</v>
      </c>
      <c r="E683" s="1047" t="s">
        <v>11</v>
      </c>
      <c r="F683" s="1048" t="s">
        <v>23992</v>
      </c>
      <c r="G683" s="1047" t="s">
        <v>14914</v>
      </c>
      <c r="H683" s="1047" t="s">
        <v>20058</v>
      </c>
      <c r="I683" s="1047" t="s">
        <v>20058</v>
      </c>
      <c r="J683" s="1049" t="s">
        <v>26314</v>
      </c>
      <c r="K683" s="1147" t="s">
        <v>26329</v>
      </c>
      <c r="L683" s="1049" t="s">
        <v>26330</v>
      </c>
      <c r="M683" s="1049" t="s">
        <v>26331</v>
      </c>
      <c r="N683" s="1059">
        <v>45540.0</v>
      </c>
      <c r="O683" s="1060" t="s">
        <v>20054</v>
      </c>
      <c r="P683" s="1060" t="s">
        <v>95</v>
      </c>
      <c r="Q683" s="1088"/>
      <c r="R683" s="1053"/>
      <c r="S683" s="1149"/>
    </row>
    <row r="684" hidden="1">
      <c r="A684" s="1046" t="s">
        <v>22231</v>
      </c>
      <c r="B684" s="1047" t="s">
        <v>26332</v>
      </c>
      <c r="C684" s="1047" t="s">
        <v>85</v>
      </c>
      <c r="D684" s="1047" t="s">
        <v>45</v>
      </c>
      <c r="E684" s="1047" t="s">
        <v>11</v>
      </c>
      <c r="F684" s="1048" t="s">
        <v>23992</v>
      </c>
      <c r="G684" s="1047" t="s">
        <v>14914</v>
      </c>
      <c r="H684" s="1047" t="s">
        <v>20058</v>
      </c>
      <c r="I684" s="1047" t="s">
        <v>20058</v>
      </c>
      <c r="J684" s="1049" t="s">
        <v>26314</v>
      </c>
      <c r="K684" s="1147" t="s">
        <v>26333</v>
      </c>
      <c r="L684" s="1049" t="s">
        <v>26334</v>
      </c>
      <c r="M684" s="1049" t="s">
        <v>26335</v>
      </c>
      <c r="N684" s="1059">
        <v>45540.0</v>
      </c>
      <c r="O684" s="1060" t="s">
        <v>20054</v>
      </c>
      <c r="P684" s="1060" t="s">
        <v>95</v>
      </c>
      <c r="Q684" s="1088"/>
      <c r="R684" s="1053"/>
      <c r="S684" s="1046" t="s">
        <v>26336</v>
      </c>
    </row>
    <row r="685" hidden="1">
      <c r="A685" s="1046" t="s">
        <v>22235</v>
      </c>
      <c r="B685" s="1047" t="s">
        <v>26337</v>
      </c>
      <c r="C685" s="1047" t="s">
        <v>85</v>
      </c>
      <c r="D685" s="1047" t="s">
        <v>45</v>
      </c>
      <c r="E685" s="1047" t="s">
        <v>11</v>
      </c>
      <c r="F685" s="1048" t="s">
        <v>23992</v>
      </c>
      <c r="G685" s="1047" t="s">
        <v>14914</v>
      </c>
      <c r="H685" s="1047" t="s">
        <v>20058</v>
      </c>
      <c r="I685" s="1047" t="s">
        <v>20058</v>
      </c>
      <c r="J685" s="1049" t="s">
        <v>26314</v>
      </c>
      <c r="K685" s="1160" t="s">
        <v>26338</v>
      </c>
      <c r="L685" s="1049" t="s">
        <v>26339</v>
      </c>
      <c r="M685" s="1049" t="s">
        <v>26340</v>
      </c>
      <c r="N685" s="1059">
        <v>45540.0</v>
      </c>
      <c r="O685" s="1060" t="s">
        <v>20054</v>
      </c>
      <c r="P685" s="1060" t="s">
        <v>95</v>
      </c>
      <c r="Q685" s="1088"/>
      <c r="R685" s="1053"/>
      <c r="S685" s="1149"/>
    </row>
    <row r="686" hidden="1">
      <c r="A686" s="1046" t="s">
        <v>22241</v>
      </c>
      <c r="B686" s="1047" t="s">
        <v>26341</v>
      </c>
      <c r="C686" s="1047" t="s">
        <v>85</v>
      </c>
      <c r="D686" s="1047" t="s">
        <v>45</v>
      </c>
      <c r="E686" s="1047" t="s">
        <v>11</v>
      </c>
      <c r="F686" s="1048" t="s">
        <v>23992</v>
      </c>
      <c r="G686" s="1047" t="s">
        <v>14914</v>
      </c>
      <c r="H686" s="1047" t="s">
        <v>20058</v>
      </c>
      <c r="I686" s="1047" t="s">
        <v>20058</v>
      </c>
      <c r="J686" s="1049" t="s">
        <v>26314</v>
      </c>
      <c r="K686" s="1147" t="s">
        <v>26342</v>
      </c>
      <c r="L686" s="1049" t="s">
        <v>26343</v>
      </c>
      <c r="M686" s="1049" t="s">
        <v>26344</v>
      </c>
      <c r="N686" s="1060" t="s">
        <v>20101</v>
      </c>
      <c r="O686" s="1060" t="s">
        <v>20054</v>
      </c>
      <c r="P686" s="1060" t="s">
        <v>95</v>
      </c>
      <c r="Q686" s="1052"/>
      <c r="R686" s="1053"/>
      <c r="S686" s="1046" t="s">
        <v>26323</v>
      </c>
    </row>
    <row r="687" hidden="1">
      <c r="A687" s="1046" t="s">
        <v>22245</v>
      </c>
      <c r="B687" s="1090" t="s">
        <v>26345</v>
      </c>
      <c r="C687" s="1047" t="s">
        <v>85</v>
      </c>
      <c r="D687" s="1063" t="s">
        <v>45</v>
      </c>
      <c r="E687" s="1047" t="s">
        <v>11</v>
      </c>
      <c r="F687" s="1048" t="s">
        <v>23992</v>
      </c>
      <c r="G687" s="1047" t="s">
        <v>14914</v>
      </c>
      <c r="H687" s="1047" t="s">
        <v>20058</v>
      </c>
      <c r="I687" s="1047" t="s">
        <v>20058</v>
      </c>
      <c r="J687" s="1049" t="s">
        <v>26314</v>
      </c>
      <c r="K687" s="1147" t="s">
        <v>26346</v>
      </c>
      <c r="L687" s="1049" t="s">
        <v>26347</v>
      </c>
      <c r="M687" s="1049" t="s">
        <v>26348</v>
      </c>
      <c r="N687" s="1060" t="s">
        <v>20101</v>
      </c>
      <c r="O687" s="1060" t="s">
        <v>20054</v>
      </c>
      <c r="P687" s="1060" t="s">
        <v>95</v>
      </c>
      <c r="Q687" s="1052"/>
      <c r="R687" s="1053"/>
      <c r="S687" s="1046" t="s">
        <v>26349</v>
      </c>
    </row>
    <row r="688" hidden="1">
      <c r="A688" s="1046" t="s">
        <v>22250</v>
      </c>
      <c r="B688" s="1047" t="s">
        <v>26345</v>
      </c>
      <c r="C688" s="1047" t="s">
        <v>85</v>
      </c>
      <c r="D688" s="1063" t="s">
        <v>45</v>
      </c>
      <c r="E688" s="1047" t="s">
        <v>11</v>
      </c>
      <c r="F688" s="1048" t="s">
        <v>23992</v>
      </c>
      <c r="G688" s="1047" t="s">
        <v>14914</v>
      </c>
      <c r="H688" s="1047" t="s">
        <v>20058</v>
      </c>
      <c r="I688" s="1047" t="s">
        <v>20058</v>
      </c>
      <c r="J688" s="1049" t="s">
        <v>26314</v>
      </c>
      <c r="K688" s="1147" t="s">
        <v>26350</v>
      </c>
      <c r="L688" s="1049" t="s">
        <v>26351</v>
      </c>
      <c r="M688" s="1049" t="s">
        <v>26352</v>
      </c>
      <c r="N688" s="1059">
        <v>45540.0</v>
      </c>
      <c r="O688" s="1060" t="s">
        <v>20054</v>
      </c>
      <c r="P688" s="1060" t="s">
        <v>95</v>
      </c>
      <c r="Q688" s="1088"/>
      <c r="R688" s="1053"/>
      <c r="S688" s="1149"/>
    </row>
    <row r="689" hidden="1">
      <c r="A689" s="1046" t="s">
        <v>22254</v>
      </c>
      <c r="B689" s="1047" t="s">
        <v>26345</v>
      </c>
      <c r="C689" s="1047" t="s">
        <v>85</v>
      </c>
      <c r="D689" s="1063" t="s">
        <v>45</v>
      </c>
      <c r="E689" s="1047" t="s">
        <v>11</v>
      </c>
      <c r="F689" s="1048" t="s">
        <v>23992</v>
      </c>
      <c r="G689" s="1047" t="s">
        <v>14914</v>
      </c>
      <c r="H689" s="1047" t="s">
        <v>20058</v>
      </c>
      <c r="I689" s="1047" t="s">
        <v>20058</v>
      </c>
      <c r="J689" s="1049" t="s">
        <v>26314</v>
      </c>
      <c r="K689" s="1147" t="s">
        <v>26353</v>
      </c>
      <c r="L689" s="1049" t="s">
        <v>26354</v>
      </c>
      <c r="M689" s="1049" t="s">
        <v>26355</v>
      </c>
      <c r="N689" s="1059">
        <v>45540.0</v>
      </c>
      <c r="O689" s="1060" t="s">
        <v>20054</v>
      </c>
      <c r="P689" s="1060" t="s">
        <v>95</v>
      </c>
      <c r="Q689" s="1088"/>
      <c r="R689" s="1053"/>
      <c r="S689" s="1149"/>
    </row>
    <row r="690" hidden="1">
      <c r="A690" s="1046" t="s">
        <v>22259</v>
      </c>
      <c r="B690" s="1047" t="s">
        <v>26356</v>
      </c>
      <c r="C690" s="1047" t="s">
        <v>85</v>
      </c>
      <c r="D690" s="1047" t="s">
        <v>45</v>
      </c>
      <c r="E690" s="1047" t="s">
        <v>11</v>
      </c>
      <c r="F690" s="1048" t="s">
        <v>23992</v>
      </c>
      <c r="G690" s="1047" t="s">
        <v>14914</v>
      </c>
      <c r="H690" s="1047" t="s">
        <v>20058</v>
      </c>
      <c r="I690" s="1047" t="s">
        <v>20058</v>
      </c>
      <c r="J690" s="1049" t="s">
        <v>26314</v>
      </c>
      <c r="K690" s="1147" t="s">
        <v>26357</v>
      </c>
      <c r="L690" s="1049" t="s">
        <v>26358</v>
      </c>
      <c r="M690" s="1049" t="s">
        <v>26359</v>
      </c>
      <c r="N690" s="1059">
        <v>45540.0</v>
      </c>
      <c r="O690" s="1060" t="s">
        <v>20054</v>
      </c>
      <c r="P690" s="1060" t="s">
        <v>95</v>
      </c>
      <c r="Q690" s="1088"/>
      <c r="R690" s="1053"/>
      <c r="S690" s="1149"/>
    </row>
    <row r="691" hidden="1">
      <c r="A691" s="1046" t="s">
        <v>22265</v>
      </c>
      <c r="B691" s="1047" t="s">
        <v>26360</v>
      </c>
      <c r="C691" s="1047" t="s">
        <v>85</v>
      </c>
      <c r="D691" s="1047" t="s">
        <v>45</v>
      </c>
      <c r="E691" s="1047" t="s">
        <v>11</v>
      </c>
      <c r="F691" s="1048" t="s">
        <v>23992</v>
      </c>
      <c r="G691" s="1047" t="s">
        <v>14914</v>
      </c>
      <c r="H691" s="1047" t="s">
        <v>20058</v>
      </c>
      <c r="I691" s="1047" t="s">
        <v>20058</v>
      </c>
      <c r="J691" s="1049" t="s">
        <v>26340</v>
      </c>
      <c r="K691" s="1160" t="s">
        <v>26361</v>
      </c>
      <c r="L691" s="1049" t="s">
        <v>26362</v>
      </c>
      <c r="M691" s="1054" t="s">
        <v>26363</v>
      </c>
      <c r="N691" s="1059">
        <v>45540.0</v>
      </c>
      <c r="O691" s="1060" t="s">
        <v>20054</v>
      </c>
      <c r="P691" s="1060" t="s">
        <v>95</v>
      </c>
      <c r="Q691" s="1088"/>
      <c r="R691" s="1053"/>
      <c r="S691" s="1149"/>
    </row>
    <row r="692" hidden="1">
      <c r="A692" s="1046" t="s">
        <v>22271</v>
      </c>
      <c r="B692" s="1047" t="s">
        <v>26364</v>
      </c>
      <c r="C692" s="1047" t="s">
        <v>85</v>
      </c>
      <c r="D692" s="1047" t="s">
        <v>45</v>
      </c>
      <c r="E692" s="1047" t="s">
        <v>11</v>
      </c>
      <c r="F692" s="1048" t="s">
        <v>23992</v>
      </c>
      <c r="G692" s="1047" t="s">
        <v>14914</v>
      </c>
      <c r="H692" s="1047" t="s">
        <v>20058</v>
      </c>
      <c r="I692" s="1047" t="s">
        <v>20058</v>
      </c>
      <c r="J692" s="1049" t="s">
        <v>26314</v>
      </c>
      <c r="K692" s="1147" t="s">
        <v>26365</v>
      </c>
      <c r="L692" s="1049" t="s">
        <v>26366</v>
      </c>
      <c r="M692" s="1049" t="s">
        <v>26367</v>
      </c>
      <c r="N692" s="1059">
        <v>45540.0</v>
      </c>
      <c r="O692" s="1060" t="s">
        <v>20054</v>
      </c>
      <c r="P692" s="1060" t="s">
        <v>95</v>
      </c>
      <c r="Q692" s="1088"/>
      <c r="R692" s="1053"/>
      <c r="S692" s="1149"/>
    </row>
    <row r="693" hidden="1">
      <c r="A693" s="1046" t="s">
        <v>22276</v>
      </c>
      <c r="B693" s="1047" t="s">
        <v>26368</v>
      </c>
      <c r="C693" s="1047" t="s">
        <v>85</v>
      </c>
      <c r="D693" s="1063" t="s">
        <v>45</v>
      </c>
      <c r="E693" s="1047" t="s">
        <v>11</v>
      </c>
      <c r="F693" s="1048" t="s">
        <v>23992</v>
      </c>
      <c r="G693" s="1047" t="s">
        <v>14914</v>
      </c>
      <c r="H693" s="1047" t="s">
        <v>20058</v>
      </c>
      <c r="I693" s="1047" t="s">
        <v>20058</v>
      </c>
      <c r="J693" s="1049" t="s">
        <v>26314</v>
      </c>
      <c r="K693" s="1147" t="s">
        <v>26369</v>
      </c>
      <c r="L693" s="1049" t="s">
        <v>26370</v>
      </c>
      <c r="M693" s="1049" t="s">
        <v>26371</v>
      </c>
      <c r="N693" s="1060" t="s">
        <v>20101</v>
      </c>
      <c r="O693" s="1060" t="s">
        <v>20054</v>
      </c>
      <c r="P693" s="1060" t="s">
        <v>95</v>
      </c>
      <c r="Q693" s="1052"/>
      <c r="R693" s="1053"/>
      <c r="S693" s="1046" t="s">
        <v>26372</v>
      </c>
    </row>
    <row r="694" hidden="1">
      <c r="A694" s="1046" t="s">
        <v>22283</v>
      </c>
      <c r="B694" s="1047" t="s">
        <v>26368</v>
      </c>
      <c r="C694" s="1047" t="s">
        <v>85</v>
      </c>
      <c r="D694" s="1063" t="s">
        <v>45</v>
      </c>
      <c r="E694" s="1047" t="s">
        <v>11</v>
      </c>
      <c r="F694" s="1048" t="s">
        <v>23992</v>
      </c>
      <c r="G694" s="1047" t="s">
        <v>14914</v>
      </c>
      <c r="H694" s="1047" t="s">
        <v>20058</v>
      </c>
      <c r="I694" s="1047" t="s">
        <v>20058</v>
      </c>
      <c r="J694" s="1049" t="s">
        <v>26373</v>
      </c>
      <c r="K694" s="1147" t="s">
        <v>26374</v>
      </c>
      <c r="L694" s="1049" t="s">
        <v>26370</v>
      </c>
      <c r="M694" s="1049" t="s">
        <v>25889</v>
      </c>
      <c r="N694" s="1059">
        <v>45540.0</v>
      </c>
      <c r="O694" s="1060" t="s">
        <v>20054</v>
      </c>
      <c r="P694" s="1060" t="s">
        <v>95</v>
      </c>
      <c r="Q694" s="1088"/>
      <c r="R694" s="1053"/>
      <c r="S694" s="1149"/>
    </row>
    <row r="695" hidden="1">
      <c r="A695" s="1046" t="s">
        <v>22288</v>
      </c>
      <c r="B695" s="1047" t="s">
        <v>26375</v>
      </c>
      <c r="C695" s="1047" t="s">
        <v>85</v>
      </c>
      <c r="D695" s="1063" t="s">
        <v>45</v>
      </c>
      <c r="E695" s="1047" t="s">
        <v>11</v>
      </c>
      <c r="F695" s="1048" t="s">
        <v>23992</v>
      </c>
      <c r="G695" s="1047" t="s">
        <v>14914</v>
      </c>
      <c r="H695" s="1047" t="s">
        <v>20058</v>
      </c>
      <c r="I695" s="1047" t="s">
        <v>20058</v>
      </c>
      <c r="J695" s="1049" t="s">
        <v>26314</v>
      </c>
      <c r="K695" s="1147" t="s">
        <v>26376</v>
      </c>
      <c r="L695" s="1049" t="s">
        <v>26377</v>
      </c>
      <c r="M695" s="1049" t="s">
        <v>26378</v>
      </c>
      <c r="N695" s="1060" t="s">
        <v>20314</v>
      </c>
      <c r="O695" s="1060" t="s">
        <v>398</v>
      </c>
      <c r="P695" s="1060" t="s">
        <v>95</v>
      </c>
      <c r="Q695" s="1052"/>
      <c r="R695" s="1053"/>
      <c r="S695" s="1046" t="s">
        <v>26190</v>
      </c>
    </row>
    <row r="696" hidden="1">
      <c r="A696" s="1046" t="s">
        <v>22293</v>
      </c>
      <c r="B696" s="1047" t="s">
        <v>26375</v>
      </c>
      <c r="C696" s="1047" t="s">
        <v>85</v>
      </c>
      <c r="D696" s="1063" t="s">
        <v>45</v>
      </c>
      <c r="E696" s="1047" t="s">
        <v>11</v>
      </c>
      <c r="F696" s="1048" t="s">
        <v>23992</v>
      </c>
      <c r="G696" s="1047" t="s">
        <v>14914</v>
      </c>
      <c r="H696" s="1047" t="s">
        <v>20058</v>
      </c>
      <c r="I696" s="1047" t="s">
        <v>20058</v>
      </c>
      <c r="J696" s="1049" t="s">
        <v>26314</v>
      </c>
      <c r="K696" s="1147" t="s">
        <v>26379</v>
      </c>
      <c r="L696" s="1049" t="s">
        <v>26380</v>
      </c>
      <c r="M696" s="1049" t="s">
        <v>26381</v>
      </c>
      <c r="N696" s="1060" t="s">
        <v>20101</v>
      </c>
      <c r="O696" s="1060" t="s">
        <v>20054</v>
      </c>
      <c r="P696" s="1060" t="s">
        <v>95</v>
      </c>
      <c r="Q696" s="1052"/>
      <c r="R696" s="1053"/>
      <c r="S696" s="1046" t="s">
        <v>26382</v>
      </c>
    </row>
    <row r="697" hidden="1">
      <c r="A697" s="1046" t="s">
        <v>22298</v>
      </c>
      <c r="B697" s="1047" t="s">
        <v>26375</v>
      </c>
      <c r="C697" s="1047" t="s">
        <v>85</v>
      </c>
      <c r="D697" s="1063" t="s">
        <v>45</v>
      </c>
      <c r="E697" s="1047" t="s">
        <v>11</v>
      </c>
      <c r="F697" s="1048" t="s">
        <v>23992</v>
      </c>
      <c r="G697" s="1047" t="s">
        <v>14914</v>
      </c>
      <c r="H697" s="1047" t="s">
        <v>20058</v>
      </c>
      <c r="I697" s="1047" t="s">
        <v>20058</v>
      </c>
      <c r="J697" s="1049" t="s">
        <v>26314</v>
      </c>
      <c r="K697" s="1147" t="s">
        <v>26383</v>
      </c>
      <c r="L697" s="1049" t="s">
        <v>26384</v>
      </c>
      <c r="M697" s="1049" t="s">
        <v>26385</v>
      </c>
      <c r="N697" s="1060" t="s">
        <v>20101</v>
      </c>
      <c r="O697" s="1060" t="s">
        <v>20054</v>
      </c>
      <c r="P697" s="1060" t="s">
        <v>95</v>
      </c>
      <c r="Q697" s="1052"/>
      <c r="R697" s="1053"/>
      <c r="S697" s="1046" t="s">
        <v>26382</v>
      </c>
    </row>
    <row r="698" hidden="1">
      <c r="A698" s="1046" t="s">
        <v>22303</v>
      </c>
      <c r="B698" s="1047" t="s">
        <v>26375</v>
      </c>
      <c r="C698" s="1047" t="s">
        <v>85</v>
      </c>
      <c r="D698" s="1063" t="s">
        <v>45</v>
      </c>
      <c r="E698" s="1047" t="s">
        <v>11</v>
      </c>
      <c r="F698" s="1048" t="s">
        <v>23992</v>
      </c>
      <c r="G698" s="1047" t="s">
        <v>14914</v>
      </c>
      <c r="H698" s="1047" t="s">
        <v>20058</v>
      </c>
      <c r="I698" s="1047" t="s">
        <v>20058</v>
      </c>
      <c r="J698" s="1049" t="s">
        <v>26314</v>
      </c>
      <c r="K698" s="1147" t="s">
        <v>26386</v>
      </c>
      <c r="L698" s="1049" t="s">
        <v>26387</v>
      </c>
      <c r="M698" s="1049" t="s">
        <v>26388</v>
      </c>
      <c r="N698" s="1060" t="s">
        <v>20101</v>
      </c>
      <c r="O698" s="1060" t="s">
        <v>20054</v>
      </c>
      <c r="P698" s="1060" t="s">
        <v>95</v>
      </c>
      <c r="Q698" s="1052"/>
      <c r="R698" s="1053"/>
      <c r="S698" s="1046" t="s">
        <v>26318</v>
      </c>
    </row>
    <row r="699" hidden="1">
      <c r="A699" s="1046" t="s">
        <v>22308</v>
      </c>
      <c r="B699" s="1047" t="s">
        <v>26375</v>
      </c>
      <c r="C699" s="1047" t="s">
        <v>85</v>
      </c>
      <c r="D699" s="1063" t="s">
        <v>45</v>
      </c>
      <c r="E699" s="1047" t="s">
        <v>11</v>
      </c>
      <c r="F699" s="1048" t="s">
        <v>23992</v>
      </c>
      <c r="G699" s="1047" t="s">
        <v>14914</v>
      </c>
      <c r="H699" s="1047" t="s">
        <v>20058</v>
      </c>
      <c r="I699" s="1047" t="s">
        <v>20058</v>
      </c>
      <c r="J699" s="1049" t="s">
        <v>26314</v>
      </c>
      <c r="K699" s="1147" t="s">
        <v>26389</v>
      </c>
      <c r="L699" s="1049" t="s">
        <v>26384</v>
      </c>
      <c r="M699" s="1049" t="s">
        <v>26390</v>
      </c>
      <c r="N699" s="1059">
        <v>45356.0</v>
      </c>
      <c r="O699" s="1060" t="s">
        <v>20054</v>
      </c>
      <c r="P699" s="1060" t="s">
        <v>95</v>
      </c>
      <c r="Q699" s="1052"/>
      <c r="R699" s="1053"/>
      <c r="S699" s="1149"/>
    </row>
    <row r="700" hidden="1">
      <c r="A700" s="1046" t="s">
        <v>22313</v>
      </c>
      <c r="B700" s="1047" t="s">
        <v>26375</v>
      </c>
      <c r="C700" s="1047" t="s">
        <v>85</v>
      </c>
      <c r="D700" s="1063" t="s">
        <v>45</v>
      </c>
      <c r="E700" s="1047" t="s">
        <v>11</v>
      </c>
      <c r="F700" s="1048" t="s">
        <v>23992</v>
      </c>
      <c r="G700" s="1047" t="s">
        <v>14914</v>
      </c>
      <c r="H700" s="1047" t="s">
        <v>20058</v>
      </c>
      <c r="I700" s="1047" t="s">
        <v>20058</v>
      </c>
      <c r="J700" s="1049" t="s">
        <v>26314</v>
      </c>
      <c r="K700" s="1147" t="s">
        <v>26391</v>
      </c>
      <c r="L700" s="1049" t="s">
        <v>26380</v>
      </c>
      <c r="M700" s="1049" t="s">
        <v>26392</v>
      </c>
      <c r="N700" s="1060" t="s">
        <v>20101</v>
      </c>
      <c r="O700" s="1060" t="s">
        <v>20054</v>
      </c>
      <c r="P700" s="1060" t="s">
        <v>95</v>
      </c>
      <c r="Q700" s="1052"/>
      <c r="R700" s="1053"/>
      <c r="S700" s="1046" t="s">
        <v>26382</v>
      </c>
    </row>
    <row r="701" hidden="1">
      <c r="A701" s="1046" t="s">
        <v>22317</v>
      </c>
      <c r="B701" s="1047" t="s">
        <v>26375</v>
      </c>
      <c r="C701" s="1047" t="s">
        <v>85</v>
      </c>
      <c r="D701" s="1063" t="s">
        <v>45</v>
      </c>
      <c r="E701" s="1047" t="s">
        <v>11</v>
      </c>
      <c r="F701" s="1048" t="s">
        <v>23992</v>
      </c>
      <c r="G701" s="1047" t="s">
        <v>14914</v>
      </c>
      <c r="H701" s="1047" t="s">
        <v>20058</v>
      </c>
      <c r="I701" s="1047" t="s">
        <v>20058</v>
      </c>
      <c r="J701" s="1049" t="s">
        <v>26314</v>
      </c>
      <c r="K701" s="1147" t="s">
        <v>26393</v>
      </c>
      <c r="L701" s="1049" t="s">
        <v>26380</v>
      </c>
      <c r="M701" s="1049" t="s">
        <v>26394</v>
      </c>
      <c r="N701" s="1060" t="s">
        <v>20101</v>
      </c>
      <c r="O701" s="1060" t="s">
        <v>20054</v>
      </c>
      <c r="P701" s="1060" t="s">
        <v>95</v>
      </c>
      <c r="Q701" s="1052"/>
      <c r="R701" s="1053"/>
      <c r="S701" s="1046" t="s">
        <v>26382</v>
      </c>
    </row>
    <row r="702" hidden="1">
      <c r="A702" s="1046" t="s">
        <v>22321</v>
      </c>
      <c r="B702" s="1047" t="s">
        <v>26375</v>
      </c>
      <c r="C702" s="1047" t="s">
        <v>85</v>
      </c>
      <c r="D702" s="1063" t="s">
        <v>45</v>
      </c>
      <c r="E702" s="1047" t="s">
        <v>11</v>
      </c>
      <c r="F702" s="1048" t="s">
        <v>23992</v>
      </c>
      <c r="G702" s="1047" t="s">
        <v>14914</v>
      </c>
      <c r="H702" s="1047" t="s">
        <v>20058</v>
      </c>
      <c r="I702" s="1047" t="s">
        <v>20058</v>
      </c>
      <c r="J702" s="1049" t="s">
        <v>26395</v>
      </c>
      <c r="K702" s="1147" t="s">
        <v>26396</v>
      </c>
      <c r="L702" s="1049" t="s">
        <v>26380</v>
      </c>
      <c r="M702" s="1049" t="s">
        <v>26397</v>
      </c>
      <c r="N702" s="1059">
        <v>45540.0</v>
      </c>
      <c r="O702" s="1060" t="s">
        <v>20054</v>
      </c>
      <c r="P702" s="1060" t="s">
        <v>95</v>
      </c>
      <c r="Q702" s="1088"/>
      <c r="R702" s="1053"/>
      <c r="S702" s="1149"/>
    </row>
    <row r="703" hidden="1">
      <c r="A703" s="1046" t="s">
        <v>22325</v>
      </c>
      <c r="B703" s="1047" t="s">
        <v>26375</v>
      </c>
      <c r="C703" s="1047" t="s">
        <v>85</v>
      </c>
      <c r="D703" s="1063" t="s">
        <v>45</v>
      </c>
      <c r="E703" s="1047" t="s">
        <v>11</v>
      </c>
      <c r="F703" s="1048" t="s">
        <v>23992</v>
      </c>
      <c r="G703" s="1047" t="s">
        <v>14914</v>
      </c>
      <c r="H703" s="1047" t="s">
        <v>20058</v>
      </c>
      <c r="I703" s="1047" t="s">
        <v>20058</v>
      </c>
      <c r="J703" s="1049" t="s">
        <v>26314</v>
      </c>
      <c r="K703" s="1147" t="s">
        <v>26398</v>
      </c>
      <c r="L703" s="1049" t="s">
        <v>26380</v>
      </c>
      <c r="M703" s="1049" t="s">
        <v>26399</v>
      </c>
      <c r="N703" s="1059">
        <v>45540.0</v>
      </c>
      <c r="O703" s="1060" t="s">
        <v>20054</v>
      </c>
      <c r="P703" s="1060" t="s">
        <v>95</v>
      </c>
      <c r="Q703" s="1088"/>
      <c r="R703" s="1053"/>
      <c r="S703" s="1149"/>
    </row>
    <row r="704" hidden="1">
      <c r="A704" s="1046" t="s">
        <v>22331</v>
      </c>
      <c r="B704" s="1047" t="s">
        <v>26375</v>
      </c>
      <c r="C704" s="1047" t="s">
        <v>85</v>
      </c>
      <c r="D704" s="1063" t="s">
        <v>45</v>
      </c>
      <c r="E704" s="1047" t="s">
        <v>11</v>
      </c>
      <c r="F704" s="1048" t="s">
        <v>23992</v>
      </c>
      <c r="G704" s="1047" t="s">
        <v>14914</v>
      </c>
      <c r="H704" s="1047" t="s">
        <v>20058</v>
      </c>
      <c r="I704" s="1047" t="s">
        <v>20058</v>
      </c>
      <c r="J704" s="1049" t="s">
        <v>26400</v>
      </c>
      <c r="K704" s="1147" t="s">
        <v>26401</v>
      </c>
      <c r="L704" s="1049" t="s">
        <v>26402</v>
      </c>
      <c r="M704" s="1049" t="s">
        <v>26403</v>
      </c>
      <c r="N704" s="1059">
        <v>45448.0</v>
      </c>
      <c r="O704" s="1060" t="s">
        <v>20054</v>
      </c>
      <c r="P704" s="1060" t="s">
        <v>95</v>
      </c>
      <c r="Q704" s="1088"/>
      <c r="R704" s="1053"/>
      <c r="S704" s="1149"/>
    </row>
    <row r="705" hidden="1">
      <c r="A705" s="1046" t="s">
        <v>22335</v>
      </c>
      <c r="B705" s="1047" t="s">
        <v>26404</v>
      </c>
      <c r="C705" s="1047" t="s">
        <v>85</v>
      </c>
      <c r="D705" s="1063" t="s">
        <v>45</v>
      </c>
      <c r="E705" s="1047" t="s">
        <v>11</v>
      </c>
      <c r="F705" s="1048" t="s">
        <v>23992</v>
      </c>
      <c r="G705" s="1047" t="s">
        <v>14914</v>
      </c>
      <c r="H705" s="1047" t="s">
        <v>20058</v>
      </c>
      <c r="I705" s="1047" t="s">
        <v>20058</v>
      </c>
      <c r="J705" s="1049" t="s">
        <v>26405</v>
      </c>
      <c r="K705" s="1147" t="s">
        <v>26406</v>
      </c>
      <c r="L705" s="1049" t="s">
        <v>26407</v>
      </c>
      <c r="M705" s="1049" t="s">
        <v>26408</v>
      </c>
      <c r="N705" s="1060" t="s">
        <v>20314</v>
      </c>
      <c r="O705" s="1060" t="s">
        <v>398</v>
      </c>
      <c r="P705" s="1060" t="s">
        <v>95</v>
      </c>
      <c r="Q705" s="1052"/>
      <c r="R705" s="1053"/>
      <c r="S705" s="1046" t="s">
        <v>26190</v>
      </c>
    </row>
    <row r="706" hidden="1">
      <c r="A706" s="1046" t="s">
        <v>22339</v>
      </c>
      <c r="B706" s="1047" t="s">
        <v>26404</v>
      </c>
      <c r="C706" s="1047" t="s">
        <v>85</v>
      </c>
      <c r="D706" s="1047" t="s">
        <v>45</v>
      </c>
      <c r="E706" s="1047" t="s">
        <v>11</v>
      </c>
      <c r="F706" s="1048" t="s">
        <v>23992</v>
      </c>
      <c r="G706" s="1047" t="s">
        <v>14914</v>
      </c>
      <c r="H706" s="1047" t="s">
        <v>20058</v>
      </c>
      <c r="I706" s="1047" t="s">
        <v>20058</v>
      </c>
      <c r="J706" s="1049" t="s">
        <v>26409</v>
      </c>
      <c r="K706" s="1147" t="s">
        <v>26410</v>
      </c>
      <c r="L706" s="1049" t="s">
        <v>26411</v>
      </c>
      <c r="M706" s="1049" t="s">
        <v>26412</v>
      </c>
      <c r="N706" s="1060" t="s">
        <v>20101</v>
      </c>
      <c r="O706" s="1060" t="s">
        <v>20054</v>
      </c>
      <c r="P706" s="1060" t="s">
        <v>95</v>
      </c>
      <c r="Q706" s="1052"/>
      <c r="R706" s="1053"/>
      <c r="S706" s="1046" t="s">
        <v>26413</v>
      </c>
    </row>
    <row r="707" hidden="1">
      <c r="A707" s="1046" t="s">
        <v>22342</v>
      </c>
      <c r="B707" s="1047" t="s">
        <v>26404</v>
      </c>
      <c r="C707" s="1047" t="s">
        <v>85</v>
      </c>
      <c r="D707" s="1063" t="s">
        <v>45</v>
      </c>
      <c r="E707" s="1047" t="s">
        <v>11</v>
      </c>
      <c r="F707" s="1048" t="s">
        <v>23992</v>
      </c>
      <c r="G707" s="1047" t="s">
        <v>14914</v>
      </c>
      <c r="H707" s="1047" t="s">
        <v>20058</v>
      </c>
      <c r="I707" s="1047" t="s">
        <v>20058</v>
      </c>
      <c r="J707" s="1049" t="s">
        <v>26409</v>
      </c>
      <c r="K707" s="1147" t="s">
        <v>26414</v>
      </c>
      <c r="L707" s="1049" t="s">
        <v>26415</v>
      </c>
      <c r="M707" s="1049" t="s">
        <v>26416</v>
      </c>
      <c r="N707" s="1060" t="s">
        <v>20101</v>
      </c>
      <c r="O707" s="1060" t="s">
        <v>20054</v>
      </c>
      <c r="P707" s="1060" t="s">
        <v>95</v>
      </c>
      <c r="Q707" s="1052"/>
      <c r="R707" s="1053"/>
      <c r="S707" s="1046" t="s">
        <v>26413</v>
      </c>
    </row>
    <row r="708" hidden="1">
      <c r="A708" s="1046" t="s">
        <v>22345</v>
      </c>
      <c r="B708" s="1047" t="s">
        <v>26404</v>
      </c>
      <c r="C708" s="1047" t="s">
        <v>85</v>
      </c>
      <c r="D708" s="1047" t="s">
        <v>45</v>
      </c>
      <c r="E708" s="1047" t="s">
        <v>11</v>
      </c>
      <c r="F708" s="1048" t="s">
        <v>23992</v>
      </c>
      <c r="G708" s="1047" t="s">
        <v>14914</v>
      </c>
      <c r="H708" s="1047" t="s">
        <v>20058</v>
      </c>
      <c r="I708" s="1047" t="s">
        <v>20058</v>
      </c>
      <c r="J708" s="1049" t="s">
        <v>26409</v>
      </c>
      <c r="K708" s="1147" t="s">
        <v>26417</v>
      </c>
      <c r="L708" s="1049" t="s">
        <v>26418</v>
      </c>
      <c r="M708" s="1049" t="s">
        <v>26419</v>
      </c>
      <c r="N708" s="1060" t="s">
        <v>20101</v>
      </c>
      <c r="O708" s="1060" t="s">
        <v>20054</v>
      </c>
      <c r="P708" s="1060" t="s">
        <v>95</v>
      </c>
      <c r="Q708" s="1052"/>
      <c r="R708" s="1053"/>
      <c r="S708" s="1046" t="s">
        <v>26413</v>
      </c>
    </row>
    <row r="709" hidden="1">
      <c r="A709" s="1046" t="s">
        <v>22349</v>
      </c>
      <c r="B709" s="1047" t="s">
        <v>26404</v>
      </c>
      <c r="C709" s="1047" t="s">
        <v>85</v>
      </c>
      <c r="D709" s="1063" t="s">
        <v>45</v>
      </c>
      <c r="E709" s="1047" t="s">
        <v>11</v>
      </c>
      <c r="F709" s="1048" t="s">
        <v>23992</v>
      </c>
      <c r="G709" s="1047" t="s">
        <v>14914</v>
      </c>
      <c r="H709" s="1047" t="s">
        <v>20058</v>
      </c>
      <c r="I709" s="1047" t="s">
        <v>20058</v>
      </c>
      <c r="J709" s="1049" t="s">
        <v>26409</v>
      </c>
      <c r="K709" s="1147" t="s">
        <v>26420</v>
      </c>
      <c r="L709" s="1049" t="s">
        <v>26421</v>
      </c>
      <c r="M709" s="1049" t="s">
        <v>26422</v>
      </c>
      <c r="N709" s="1060" t="s">
        <v>20101</v>
      </c>
      <c r="O709" s="1060" t="s">
        <v>20054</v>
      </c>
      <c r="P709" s="1060" t="s">
        <v>95</v>
      </c>
      <c r="Q709" s="1052"/>
      <c r="R709" s="1053"/>
      <c r="S709" s="1046" t="s">
        <v>26413</v>
      </c>
    </row>
    <row r="710" hidden="1">
      <c r="A710" s="1046" t="s">
        <v>22353</v>
      </c>
      <c r="B710" s="1047" t="s">
        <v>26404</v>
      </c>
      <c r="C710" s="1047" t="s">
        <v>85</v>
      </c>
      <c r="D710" s="1063" t="s">
        <v>45</v>
      </c>
      <c r="E710" s="1047" t="s">
        <v>11</v>
      </c>
      <c r="F710" s="1048" t="s">
        <v>23992</v>
      </c>
      <c r="G710" s="1047" t="s">
        <v>14914</v>
      </c>
      <c r="H710" s="1047" t="s">
        <v>20058</v>
      </c>
      <c r="I710" s="1047" t="s">
        <v>20058</v>
      </c>
      <c r="J710" s="1049" t="s">
        <v>26423</v>
      </c>
      <c r="K710" s="1147" t="s">
        <v>26424</v>
      </c>
      <c r="L710" s="1049" t="s">
        <v>26425</v>
      </c>
      <c r="M710" s="1049" t="s">
        <v>26426</v>
      </c>
      <c r="N710" s="1059">
        <v>45356.0</v>
      </c>
      <c r="O710" s="1060" t="s">
        <v>20054</v>
      </c>
      <c r="P710" s="1060" t="s">
        <v>95</v>
      </c>
      <c r="Q710" s="1052"/>
      <c r="R710" s="1053"/>
      <c r="S710" s="1149"/>
    </row>
    <row r="711" hidden="1">
      <c r="A711" s="1046" t="s">
        <v>22356</v>
      </c>
      <c r="B711" s="1047" t="s">
        <v>26404</v>
      </c>
      <c r="C711" s="1047" t="s">
        <v>85</v>
      </c>
      <c r="D711" s="1063" t="s">
        <v>45</v>
      </c>
      <c r="E711" s="1047" t="s">
        <v>11</v>
      </c>
      <c r="F711" s="1048" t="s">
        <v>23992</v>
      </c>
      <c r="G711" s="1047" t="s">
        <v>14914</v>
      </c>
      <c r="H711" s="1047" t="s">
        <v>20058</v>
      </c>
      <c r="I711" s="1047" t="s">
        <v>20058</v>
      </c>
      <c r="J711" s="1049" t="s">
        <v>26427</v>
      </c>
      <c r="K711" s="1147" t="s">
        <v>26428</v>
      </c>
      <c r="L711" s="1049" t="s">
        <v>26429</v>
      </c>
      <c r="M711" s="1049" t="s">
        <v>26430</v>
      </c>
      <c r="N711" s="1059">
        <v>45356.0</v>
      </c>
      <c r="O711" s="1060" t="s">
        <v>20054</v>
      </c>
      <c r="P711" s="1060" t="s">
        <v>95</v>
      </c>
      <c r="Q711" s="1052"/>
      <c r="R711" s="1053"/>
      <c r="S711" s="1149"/>
    </row>
    <row r="712" hidden="1">
      <c r="A712" s="1046" t="s">
        <v>22361</v>
      </c>
      <c r="B712" s="1047" t="s">
        <v>26431</v>
      </c>
      <c r="C712" s="1047" t="s">
        <v>85</v>
      </c>
      <c r="D712" s="1047" t="s">
        <v>20056</v>
      </c>
      <c r="E712" s="1047" t="s">
        <v>11</v>
      </c>
      <c r="F712" s="1048" t="s">
        <v>23992</v>
      </c>
      <c r="G712" s="1047" t="s">
        <v>14914</v>
      </c>
      <c r="H712" s="1047" t="s">
        <v>20058</v>
      </c>
      <c r="I712" s="1047" t="s">
        <v>20058</v>
      </c>
      <c r="J712" s="1049" t="s">
        <v>24609</v>
      </c>
      <c r="K712" s="1147" t="s">
        <v>24610</v>
      </c>
      <c r="L712" s="1049" t="s">
        <v>24611</v>
      </c>
      <c r="M712" s="1049" t="s">
        <v>26432</v>
      </c>
      <c r="N712" s="1059">
        <v>45356.0</v>
      </c>
      <c r="O712" s="1060" t="s">
        <v>20054</v>
      </c>
      <c r="P712" s="1060" t="s">
        <v>95</v>
      </c>
      <c r="Q712" s="1052"/>
      <c r="R712" s="1053"/>
      <c r="S712" s="1149"/>
    </row>
    <row r="713" hidden="1">
      <c r="A713" s="1046" t="s">
        <v>22364</v>
      </c>
      <c r="B713" s="1047" t="s">
        <v>26431</v>
      </c>
      <c r="C713" s="1047" t="s">
        <v>85</v>
      </c>
      <c r="D713" s="1047" t="s">
        <v>20056</v>
      </c>
      <c r="E713" s="1047" t="s">
        <v>11</v>
      </c>
      <c r="F713" s="1048" t="s">
        <v>23992</v>
      </c>
      <c r="G713" s="1047" t="s">
        <v>14914</v>
      </c>
      <c r="H713" s="1047" t="s">
        <v>20058</v>
      </c>
      <c r="I713" s="1047" t="s">
        <v>20058</v>
      </c>
      <c r="J713" s="1049" t="s">
        <v>24609</v>
      </c>
      <c r="K713" s="1161" t="s">
        <v>26433</v>
      </c>
      <c r="L713" s="1087" t="s">
        <v>26434</v>
      </c>
      <c r="M713" s="1087" t="s">
        <v>26435</v>
      </c>
      <c r="N713" s="1059">
        <v>45356.0</v>
      </c>
      <c r="O713" s="1060" t="s">
        <v>20054</v>
      </c>
      <c r="P713" s="1060" t="s">
        <v>95</v>
      </c>
      <c r="Q713" s="1052"/>
      <c r="R713" s="1053"/>
      <c r="S713" s="1149"/>
    </row>
    <row r="714" hidden="1">
      <c r="A714" s="1046" t="s">
        <v>22367</v>
      </c>
      <c r="B714" s="1047" t="s">
        <v>26431</v>
      </c>
      <c r="C714" s="1047" t="s">
        <v>85</v>
      </c>
      <c r="D714" s="1047" t="s">
        <v>20056</v>
      </c>
      <c r="E714" s="1047" t="s">
        <v>11</v>
      </c>
      <c r="F714" s="1048" t="s">
        <v>23992</v>
      </c>
      <c r="G714" s="1047" t="s">
        <v>14914</v>
      </c>
      <c r="H714" s="1047" t="s">
        <v>20058</v>
      </c>
      <c r="I714" s="1047" t="s">
        <v>20058</v>
      </c>
      <c r="J714" s="1049" t="s">
        <v>24609</v>
      </c>
      <c r="K714" s="1147" t="s">
        <v>24618</v>
      </c>
      <c r="L714" s="1049" t="s">
        <v>24619</v>
      </c>
      <c r="M714" s="1049" t="s">
        <v>24620</v>
      </c>
      <c r="N714" s="1059">
        <v>45356.0</v>
      </c>
      <c r="O714" s="1060" t="s">
        <v>20054</v>
      </c>
      <c r="P714" s="1060" t="s">
        <v>95</v>
      </c>
      <c r="Q714" s="1052"/>
      <c r="R714" s="1053"/>
      <c r="S714" s="1149"/>
    </row>
  </sheetData>
  <autoFilter ref="$G$1:$G$714">
    <filterColumn colId="0">
      <filters>
        <filter val="Program Dashboard"/>
      </filters>
    </filterColumn>
  </autoFilter>
  <customSheetViews>
    <customSheetView guid="{672E6248-8FE7-45E8-9FF7-4289C71F371A}" filter="1" showAutoFilter="1">
      <autoFilter ref="$G$1:$G$714">
        <filterColumn colId="0">
          <filters>
            <filter val="Program Dashboard"/>
          </filters>
        </filterColumn>
      </autoFilter>
    </customSheetView>
    <customSheetView guid="{F9A12190-D750-4158-A1E5-F38E6E90E4A2}" filter="1" showAutoFilter="1">
      <autoFilter ref="$A$1:$Z$714">
        <filterColumn colId="6">
          <filters>
            <filter val="Admin Dashboard"/>
          </filters>
        </filterColumn>
      </autoFilter>
    </customSheetView>
    <customSheetView guid="{33F83C94-8BF7-4756-B1D1-6DA24B9A2BFE}" filter="1" showAutoFilter="1">
      <autoFilter ref="$A$1:$T$714">
        <filterColumn colId="15">
          <filters>
            <filter val="NA"/>
          </filters>
        </filterColumn>
      </autoFilter>
    </customSheetView>
    <customSheetView guid="{ECE34591-EB9E-4FA2-BDF4-764CC0BDBC01}" filter="1" showAutoFilter="1">
      <autoFilter ref="$A$1:$T$714">
        <filterColumn colId="6">
          <filters>
            <filter val="Program Dashboard"/>
          </filters>
        </filterColumn>
        <filterColumn colId="15">
          <filters>
            <filter val="NA"/>
          </filters>
        </filterColumn>
      </autoFilter>
    </customSheetView>
    <customSheetView guid="{0C5A6ADF-5774-44A2-8F4F-8728EF26C160}" filter="1" showAutoFilter="1">
      <autoFilter ref="$A$1:$Z$714">
        <filterColumn colId="6">
          <filters>
            <filter val="Admin Dashboard"/>
          </filters>
        </filterColumn>
        <filterColumn colId="13">
          <filters>
            <filter val="30-05-2024"/>
            <filter val="09-05-2024"/>
            <filter val="25-04-2024"/>
            <filter val="24-04-2024"/>
            <filter val="06-05-2024"/>
            <filter val="03-05-2024"/>
            <filter val="02-05-2024"/>
            <filter val="30-04-2024"/>
            <filter val="23-04-2024"/>
            <filter val="22-04-2024"/>
          </filters>
        </filterColumn>
      </autoFilter>
    </customSheetView>
    <customSheetView guid="{1A5B226A-C081-4088-930E-C42D7A28A4F1}" filter="1" showAutoFilter="1">
      <autoFilter ref="$A$1:$T$714">
        <filterColumn colId="6">
          <filters>
            <filter val="Program Dashboard"/>
          </filters>
        </filterColumn>
        <filterColumn colId="13">
          <filters blank="1">
            <filter val="30-05-2024"/>
            <filter val="09-05-2024"/>
            <filter val="29-04-2024"/>
            <filter val="06-05-2024"/>
            <filter val="03-05-2024"/>
            <filter val="02-05-2024"/>
            <filter val="30-04-2024"/>
            <filter val="19-04-2024"/>
          </filters>
        </filterColumn>
        <filterColumn colId="15">
          <filters>
            <filter val="NA"/>
            <filter val="Pass"/>
          </filters>
        </filterColumn>
      </autoFilter>
    </customSheetView>
    <customSheetView guid="{F9A89D80-C699-4BC4-857E-31C8EA63ED05}" filter="1" showAutoFilter="1">
      <autoFilter ref="$P$1:$P$714">
        <filterColumn colId="0">
          <filters>
            <filter val="NA"/>
          </filters>
        </filterColumn>
      </autoFilter>
    </customSheetView>
    <customSheetView guid="{E4C229AE-E1FF-4717-B95C-882C9AE147D4}" filter="1" showAutoFilter="1">
      <autoFilter ref="$A$1:$T$714">
        <filterColumn colId="6">
          <filters>
            <filter val="Program Dashboard"/>
          </filters>
        </filterColumn>
        <filterColumn colId="15">
          <filters>
            <filter val="NA"/>
            <filter val="Pass"/>
          </filters>
        </filterColumn>
        <filterColumn colId="14">
          <filters blank="1">
            <filter val="Subash"/>
            <filter val="Papiya"/>
          </filters>
        </filterColumn>
        <filterColumn colId="13">
          <filters blank="1">
            <filter val="30-05-2024"/>
            <filter val="09-05-2024"/>
            <filter val="29-04-2024"/>
            <filter val="25-04-2024"/>
            <filter val="24-04-2024"/>
            <filter val="06-05-2024"/>
            <filter val="18-04-2024"/>
            <filter val="03-05-2024"/>
            <filter val="02-05-2024"/>
            <filter val="30-04-2024"/>
            <filter val="23-04-2024"/>
            <filter val="19-04-2024"/>
          </filters>
        </filterColumn>
      </autoFilter>
    </customSheetView>
    <customSheetView guid="{C8EF618B-0D4B-4E2C-8D18-DB5A72120C6C}" filter="1" showAutoFilter="1">
      <autoFilter ref="$A$1:$Z$714">
        <filterColumn colId="13">
          <filters blank="1">
            <filter val="30-05-2024"/>
            <filter val="09-05-2024"/>
            <filter val="29-04-2024"/>
            <filter val="25-04-2024"/>
            <filter val="24-04-2024"/>
            <filter val="06-05-2024"/>
            <filter val="03-05-2024"/>
            <filter val="02-05-2024"/>
            <filter val="30-04-2024"/>
            <filter val="23-04-2024"/>
            <filter val="22-04-2024"/>
          </filters>
        </filterColumn>
        <filterColumn colId="15">
          <filters>
            <filter val="NA"/>
          </filters>
        </filterColumn>
      </autoFilter>
    </customSheetView>
    <customSheetView guid="{B148F4D2-3EAF-49A4-9582-234339ABC2E7}" filter="1" showAutoFilter="1">
      <autoFilter ref="$A$1:$Z$714">
        <filterColumn colId="4">
          <filters>
            <filter val="P2"/>
          </filters>
        </filterColumn>
        <filterColumn colId="15">
          <filters>
            <filter val="NA"/>
            <filter val="Pass"/>
          </filters>
        </filterColumn>
      </autoFilter>
    </customSheetView>
    <customSheetView guid="{F9A12190-D750-4158-A1E5-F38E6E90E4A2}" filter="1" showAutoFilter="1">
      <autoFilter ref="$G$1:$G$714">
        <filterColumn colId="0">
          <filters>
            <filter val="Program Dashboard"/>
          </filters>
        </filterColumn>
      </autoFilter>
    </customSheetView>
    <customSheetView guid="{BF1A60A3-266E-49C5-992A-6E5B61B0C431}" filter="1" showAutoFilter="1">
      <autoFilter ref="$A$1:$Z$714">
        <filterColumn colId="13">
          <filters>
            <filter val="30-05-2024"/>
            <filter val="09-05-2024"/>
            <filter val="29-04-2024"/>
            <filter val="25-04-2024"/>
            <filter val="24-04-2024"/>
            <filter val="06-05-2024"/>
            <filter val="03-05-2024"/>
            <filter val="02-05-2024"/>
            <filter val="30-04-2024"/>
            <filter val="23-04-2024"/>
            <filter val="19-04-2024"/>
            <filter val="22-04-2024"/>
          </filters>
        </filterColumn>
        <filterColumn colId="14">
          <filters blank="1">
            <filter val="Subash"/>
            <filter val="Shreejith"/>
            <filter val="Papiya"/>
          </filters>
        </filterColumn>
      </autoFilter>
    </customSheetView>
    <customSheetView guid="{3E5BD931-EA7A-44BE-8514-76ACEEB126A5}" filter="1" showAutoFilter="1">
      <autoFilter ref="$G$1:$G$714">
        <filterColumn colId="0">
          <filters>
            <filter val="Observations Tile / Tab"/>
          </filters>
        </filterColumn>
      </autoFilter>
    </customSheetView>
    <customSheetView guid="{A50468D6-BCA6-40AB-8D76-40E2C6919E17}" filter="1" showAutoFilter="1">
      <autoFilter ref="$P$1:$P$714">
        <filterColumn colId="0">
          <filters>
            <filter val="NA"/>
          </filters>
        </filterColumn>
      </autoFilter>
    </customSheetView>
    <customSheetView guid="{8BF675CC-F621-4E4F-B744-FA3251ECE7ED}" filter="1" showAutoFilter="1">
      <autoFilter ref="$A$1:$Z$714">
        <filterColumn colId="15">
          <filters>
            <filter val="NA"/>
          </filters>
        </filterColumn>
      </autoFilter>
    </customSheetView>
    <customSheetView guid="{ED48E868-6CD5-423F-AB9D-1DE5489C52E5}" filter="1" showAutoFilter="1">
      <autoFilter ref="$A$1:$Z$714">
        <filterColumn colId="15">
          <filters>
            <filter val="NA"/>
          </filters>
        </filterColumn>
      </autoFilter>
    </customSheetView>
    <customSheetView guid="{2451F669-8593-4D4D-9AB5-4773C1EB6A9D}" filter="1" showAutoFilter="1">
      <autoFilter ref="$A$1:$T$714">
        <filterColumn colId="6">
          <filters>
            <filter val="Program Dashboard"/>
          </filters>
        </filterColumn>
        <filterColumn colId="13">
          <filters>
            <filter val="30-05-2024"/>
            <filter val="09-05-2024"/>
            <filter val="29-04-2024"/>
            <filter val="25-04-2024"/>
            <filter val="24-04-2024"/>
            <filter val="06-05-2024"/>
            <filter val="03-05-2024"/>
            <filter val="02-05-2024"/>
            <filter val="30-04-2024"/>
            <filter val="23-04-2024"/>
            <filter val="19-04-2024"/>
          </filters>
        </filterColumn>
      </autoFilter>
    </customSheetView>
    <customSheetView guid="{5F53A2FE-7BEB-4296-9244-CA9C804CCE8F}" filter="1" showAutoFilter="1">
      <autoFilter ref="$A$1:$T$714">
        <filterColumn colId="15">
          <filters>
            <filter val="NA"/>
          </filters>
        </filterColumn>
        <filterColumn colId="6">
          <filters>
            <filter val="Program Dashboard"/>
          </filters>
        </filterColumn>
      </autoFilter>
    </customSheetView>
    <customSheetView guid="{9E811A48-C3E3-4F30-80ED-825CFE84A008}" filter="1" showAutoFilter="1">
      <autoFilter ref="$A$1:$Z$714"/>
    </customSheetView>
    <customSheetView guid="{832DCCDB-70E2-4AC1-96BE-BF5A193CF13A}" filter="1" showAutoFilter="1">
      <autoFilter ref="$A$1:$T$714">
        <filterColumn colId="6">
          <filters>
            <filter val="Program Dashboard"/>
          </filters>
        </filterColumn>
        <filterColumn colId="15">
          <filters>
            <filter val="NA"/>
          </filters>
        </filterColumn>
      </autoFilter>
    </customSheetView>
    <customSheetView guid="{6BDE1F70-F2DA-45AE-A1D2-BA059E32CE2D}" filter="1" showAutoFilter="1">
      <autoFilter ref="$A$1:$Z$714">
        <filterColumn colId="6">
          <filters>
            <filter val="Teacher Flow"/>
            <filter val="User onboarding"/>
            <filter val="Observations Tile / Tab"/>
            <filter val="Reports Tile / Tab"/>
          </filters>
        </filterColumn>
        <filterColumn colId="15">
          <filters>
            <filter val="NA"/>
          </filters>
        </filterColumn>
      </autoFilter>
    </customSheetView>
    <customSheetView guid="{9236D606-6B4E-46C9-A52E-2DFF629BF5D8}" filter="1" showAutoFilter="1">
      <autoFilter ref="$A$1:$T$714">
        <filterColumn colId="6">
          <filters>
            <filter val="Observations Tile / Tab"/>
          </filters>
        </filterColumn>
        <filterColumn colId="15">
          <filters>
            <filter val="NA"/>
          </filters>
        </filterColumn>
      </autoFilter>
    </customSheetView>
    <customSheetView guid="{2E4A647F-8EF7-4AC1-A470-93FEF1189896}" filter="1" showAutoFilter="1">
      <autoFilter ref="$A$1:$Z$714">
        <filterColumn colId="13">
          <filters>
            <filter val="30-05-2024"/>
            <filter val="09-05-2024"/>
            <filter val="29-04-2024"/>
            <filter val="25-04-2024"/>
            <filter val="24-04-2024"/>
            <filter val="06-05-2024"/>
            <filter val="03-05-2024"/>
            <filter val="02-05-2024"/>
            <filter val="30-04-2024"/>
            <filter val="23-04-2024"/>
            <filter val="22-04-2024"/>
          </filters>
        </filterColumn>
        <filterColumn colId="14">
          <filters blank="1">
            <filter val="Shreejith"/>
            <filter val="Papiya"/>
          </filters>
        </filterColumn>
      </autoFilter>
    </customSheetView>
    <customSheetView guid="{F3606F98-A720-4C0C-867F-6272E1163452}" filter="1" showAutoFilter="1">
      <autoFilter ref="$A$1:$Z$714">
        <filterColumn colId="14">
          <filters>
            <filter val="Subash"/>
            <filter val="Gagan"/>
            <filter val="Papiya"/>
          </filters>
        </filterColumn>
        <filterColumn colId="13">
          <filters blank="1">
            <filter val="30-05-2024"/>
            <filter val="09-05-2024"/>
            <filter val="29-04-2024"/>
            <filter val="25-04-2024"/>
            <filter val="24-04-2024"/>
            <filter val="06-05-2024"/>
            <filter val="03-05-2024"/>
            <filter val="02-05-2024"/>
            <filter val="30-04-2024"/>
            <filter val="23-04-2024"/>
            <filter val="19-04-2024"/>
            <filter val="22-04-2024"/>
          </filters>
        </filterColumn>
      </autoFilter>
    </customSheetView>
    <customSheetView guid="{71623A15-00CB-4385-B295-F9950A45FB02}" filter="1" showAutoFilter="1">
      <autoFilter ref="$A$1:$Z$714">
        <filterColumn colId="13">
          <filters>
            <filter val="30-05-2024"/>
            <filter val="09-05-2024"/>
            <filter val="29-04-2024"/>
            <filter val="25-04-2024"/>
            <filter val="24-04-2024"/>
            <filter val="06-05-2024"/>
            <filter val="03-05-2024"/>
            <filter val="02-05-2024"/>
            <filter val="30-04-2024"/>
            <filter val="23-04-2024"/>
            <filter val="22-04-2024"/>
          </filters>
        </filterColumn>
        <filterColumn colId="14">
          <filters blank="1">
            <filter val="Subash"/>
            <filter val="Shreejith"/>
            <filter val="Papiya"/>
          </filters>
        </filterColumn>
      </autoFilter>
    </customSheetView>
    <customSheetView guid="{E06C5EAA-DAE0-4020-BF09-1393AB301213}" filter="1" showAutoFilter="1">
      <autoFilter ref="$A$1:$T$714">
        <filterColumn colId="13">
          <filters>
            <filter val="30-05-2024"/>
            <filter val="09-05-2024"/>
            <filter val="29-04-2024"/>
            <filter val="06-05-2024"/>
            <filter val="03-05-2024"/>
            <filter val="02-05-2024"/>
            <filter val="30-04-2024"/>
          </filters>
        </filterColumn>
        <filterColumn colId="14">
          <filters blank="1">
            <filter val="Shreejith"/>
            <filter val="Gagan"/>
            <filter val="Papiya"/>
          </filters>
        </filterColumn>
      </autoFilter>
    </customSheetView>
    <customSheetView guid="{F6983EBA-052F-4908-8C84-CD4E117390F6}" filter="1" showAutoFilter="1">
      <autoFilter ref="$A$1:$Z$714">
        <filterColumn colId="6">
          <filters>
            <filter val="Admin Dashboard"/>
          </filters>
        </filterColumn>
        <filterColumn colId="13">
          <filters blank="1">
            <filter val="30-05-2024"/>
            <filter val="09-05-2024"/>
            <filter val="25-04-2024"/>
            <filter val="24-04-2024"/>
            <filter val="06-05-2024"/>
            <filter val="03-05-2024"/>
            <filter val="02-05-2024"/>
            <filter val="30-04-2024"/>
            <filter val="23-04-2024"/>
            <filter val="22-04-2024"/>
          </filters>
        </filterColumn>
      </autoFilter>
    </customSheetView>
    <customSheetView guid="{2F19E93E-B2C0-4AB2-8F1C-EB721562D28D}" filter="1" showAutoFilter="1">
      <autoFilter ref="$P$1:$P$714">
        <filterColumn colId="0">
          <filters>
            <filter val="NA"/>
          </filters>
        </filterColumn>
      </autoFilter>
    </customSheetView>
    <customSheetView guid="{7A84FBA6-27E8-4412-99CF-49ADC8AEBC27}" filter="1" showAutoFilter="1">
      <autoFilter ref="$G$1:$G$714">
        <filterColumn colId="0">
          <filters>
            <filter val="Program Dashboard"/>
          </filters>
        </filterColumn>
      </autoFilter>
    </customSheetView>
    <customSheetView guid="{13B1CD0E-22BF-4D5B-8FFD-6018405B628C}" filter="1" showAutoFilter="1">
      <autoFilter ref="$A$1:$T$714">
        <filterColumn colId="6">
          <filters>
            <filter val="Observations Tile / Tab"/>
          </filters>
        </filterColumn>
        <filterColumn colId="15">
          <filters>
            <filter val="NA"/>
          </filters>
        </filterColumn>
      </autoFilter>
    </customSheetView>
    <customSheetView guid="{8B8A269F-BAF6-48B0-A17F-2AEAD9F8456E}" filter="1" showAutoFilter="1">
      <autoFilter ref="$A$1:$Z$714">
        <filterColumn colId="13">
          <filters>
            <filter val="30-05-2024"/>
            <filter val="09-05-2024"/>
            <filter val="29-04-2024"/>
            <filter val="25-04-2024"/>
            <filter val="24-04-2024"/>
            <filter val="06-05-2024"/>
            <filter val="03-05-2024"/>
            <filter val="02-05-2024"/>
            <filter val="30-04-2024"/>
            <filter val="23-04-2024"/>
            <filter val="22-04-2024"/>
          </filters>
        </filterColumn>
        <filterColumn colId="14">
          <filters blank="1">
            <filter val="Gagan"/>
            <filter val="Papiya"/>
          </filters>
        </filterColumn>
      </autoFilter>
    </customSheetView>
    <customSheetView guid="{E6EF4F00-8545-48D5-B48D-5B3DB884D8E4}" filter="1" showAutoFilter="1">
      <autoFilter ref="$A$1:$Z$714">
        <filterColumn colId="6">
          <filters>
            <filter val="Admin Dashboard"/>
          </filters>
        </filterColumn>
        <filterColumn colId="13">
          <filters>
            <filter val="30-05-2024"/>
            <filter val="09-05-2024"/>
            <filter val="29-04-2024"/>
            <filter val="25-04-2024"/>
            <filter val="24-04-2024"/>
            <filter val="06-05-2024"/>
            <filter val="03-05-2024"/>
            <filter val="02-05-2024"/>
            <filter val="30-04-2024"/>
            <filter val="23-04-2024"/>
            <filter val="22-04-2024"/>
          </filters>
        </filterColumn>
      </autoFilter>
    </customSheetView>
    <customSheetView guid="{765B0A27-960D-4C8D-94E2-1035F77422DE}" filter="1" showAutoFilter="1">
      <autoFilter ref="$A$1:$Z$714">
        <filterColumn colId="18">
          <filters>
            <filter val="verifyAccessOldObservationsDirectly_REG"/>
            <filter val="unAvailabilityOfNotApplicableButton_REG"/>
            <filter val="selectResourceMsgAcrossTabsPM_REG&#10;----------------------&#10;selectResourceMsgAcrossTabsPD_REG&#10;------------------------&#10;selectResourceMsgAcrossTabsPMPD_REG"/>
            <filter val="metaDataOnObservationCard_REG"/>
            <filter val="filtersPopup_REG"/>
            <filter val="checkBoxFlow_REG"/>
            <filter val="notApplicable_REG"/>
            <filter val="- User is an existing user and has previously logged in as HT &amp; official"/>
            <filter val="showEntriesAD_REG"/>
            <filter val="loginFromObservationTab"/>
            <filter val="updateProfilePopupTeacherFlow_REG"/>
            <filter val="blockWiseStatusTabTableColumnsPM_REG , &#10;blockWiseStatusTabTableColumnsPD_REG"/>
            <filter val="noReportsAvailableForPD_REG"/>
            <filter val="multipleGlobalFiltersAD_REG"/>
            <filter val="visitMyReportsAndVerifyFeatures"/>
            <filter val="DoNotuploadFile_REG"/>
            <filter val="defaultEntityAddedObsWithRubric_REG"/>
            <filter val="observationsUnderTitleColumn_REG"/>
            <filter val="piiTermsAndPolicyPopupTeacher_REG"/>
            <filter val="adminDashboard"/>
            <filter val="blockWiseStatusTabTableColumnsPM_REG ,&#10;blockWiseStatusTabTableColumnsPD_REG"/>
            <filter val="chartFiltersAD_REG"/>
            <filter val="dateCapture_REG"/>
            <filter val="noReportsAvailableForPM_REG"/>
            <filter val="RequestingUserDetailReportWithSelectingFilters_REG"/>
            <filter val="backButtonOnObservationDetails_REG"/>
            <filter val="joinProgramAndVerifyingPIIpopupFromObservationTab"/>
            <filter val="improvementProjectBigNumberChartLabelAD_REG"/>
            <filter val="tableHeadersAcrossTableTabs_REG"/>
            <filter val="blockWiseObservationStatusAndEntitiesObservedTabTablesColumnsAD_REG"/>
            <filter val="attachingAndDeletingFile_REG"/>
            <filter val="BMCAndLocationEditAndVerify"/>
            <filter val="blockLevelFiltersAreMultiSelectablePMPD_REG"/>
            <filter val="programSelectedByDefaultAndresourceNotSelectedByDefault_REG"/>
            <filter val="piiTermsAndPolicyPopup_REG"/>
            <filter val="selectStatusDropdownValues_REG"/>
            <filter val="bigNumbersChartNotAvailablePM_REG"/>
            <filter val="htofficialsAndSubmit"/>
            <filter val="DependentQuestion_REG"/>
            <filter val="userDetailedReportNotAvailablePM_REG"/>
            <filter val="BlockFilterOnGraphTabAD_REG"/>
            <filter val="rolesOnPopup"/>
            <filter val="listOfSubmissions_REG"/>
            <filter val="selectResourceMsgUnderGraphsTabPM_REG"/>
            <filter val="teacherLoginJoinProgramAndVerifyingPIIpopupFromObservationTab"/>
            <filter val="htLoginUpdateProfile_REG"/>
            <filter val="loginScreen"/>
            <filter val="globalFiltersGetsDeselectedAD_REG"/>
            <filter val="observationInstanceStatusSaveSubmitButton_REG"/>
            <filter val="myReportsSection_REG"/>
            <filter val="verifyQuestionTip_REG"/>
            <filter val="userDetailReportPMPD_REG"/>
            <filter val="joinProgrampopupTeacher_REG"/>
            <filter val="reportsTableColumns_REG"/>
            <filter val="matrixQuestionFlow_REG"/>
            <filter val="MultiSelectableDistrictAndBlockFiltersAD_REG"/>
            <filter val="inprogressAndSubmittedProjectsWithEvidenceTableHeaders_REG"/>
            <filter val="joinProgramCloseIcon_REG"/>
            <filter val="consumeObservationAftergivingconsent_REG"/>
            <filter val="bigNumbersPMandPD"/>
            <filter val="programDashboardPM"/>
            <filter val="entitySearch_REG"/>
            <filter val="completeProfileDetails_REG"/>
            <filter val="addRemarksFlow_REG"/>
            <filter val="htLoginSaveAndSubmitObsForm"/>
            <filter val="selectProgramPopupConents_REG"/>
            <filter val="programDashboardPD"/>
            <filter val="entityselectAndDeselectAndDelete_REG"/>
            <filter val="teacherLoginVerifyObservationTileAndSaveSubmitObsForm"/>
            <filter val="enterDate_REG"/>
            <filter val="entityListingPopup_REG"/>
            <filter val="otherPersonasObservationtabNotAvailable_REG"/>
            <filter val="filtersAndExportsButtonAcrossTabs_REG"/>
            <filter val="searchFromTextFieldAndSelectAD_REG"/>
            <filter val="downloadReportPopup_REG"/>
            <filter val="redirectedToReportsPage_REG"/>
            <filter val="districtWiseObservationStatusAndEntitiesObservedTabColumnsAD_REG"/>
            <filter val="programAndObservationNameOfSubmittedObservationSection_REG"/>
            <filter val="myReportsSectionsNotavailable_REG"/>
            <filter val="addStateEntity_REG"/>
            <filter val="programDashboardBackButtonCloseDashboardButton_REG"/>
            <filter val="guestUserRoleAsTeacher"/>
            <filter val="programAndResourceNameRetainedAcrossAllTabs_REG"/>
            <filter val="userDetailReport"/>
            <filter val="resetFiltersButtonAD_REG"/>
            <filter val="observationDetailsBack_REG"/>
            <filter val="requestReportsBySelectingOnlyDistrictOrOrganisationPMPD_REG"/>
            <filter val="QuestionHint_REG"/>
            <filter val="errorMessageToSelectDistrictFirstAD_REG"/>
            <filter val="loginAsHeadTeacher"/>
            <filter val="selectResourceMsgAcrossTabsPM_REG"/>
            <filter val="teacherAndSubmit&#10;studentAndSubmit&#10;parentAndSubmit"/>
            <filter val="improvementProjectsStatusByBlockTabTablesColumnsAD_REG"/>
            <filter val="backButtonOnReportsPage_REG"/>
            <filter val="defaultEntityAdded_REG"/>
            <filter val="resetFilter_REG"/>
            <filter val="selectDistrictOrgFiltersAndResetFiltersAcrossGraphsAndTablesTabs_REG"/>
            <filter val="paginationAD_REG"/>
            <filter val="improvementProjectsStatusByDistrictTabTablesColumnsAD_REG"/>
            <filter val="verifyCreditsAndLicenseDropdown"/>
            <filter val="crossIconCloseButtonOnAddEntityPopup_REG"/>
            <filter val="observationDetails_REG"/>
            <filter val="observationInstanceNameChange_REG"/>
            <filter val="errorMessageToSelectDistrictFirst_REG"/>
            <filter val="htLoginAndVerifyObservationTile"/>
            <filter val="consumeObservationAftergivingconsent"/>
            <filter val="noObserveAgainButtonNoThreeDot_REG"/>
            <filter val="filteredTaskDetailReportFilters_REG"/>
            <filter val="selectProgramAgainOnDatasetsTab_REG"/>
            <filter val="districtGlobalFilterisMultiSelectableAcrossAllTabsAD_REG"/>
            <filter val="fileUploadFlow_REG"/>
          </filters>
        </filterColumn>
        <filterColumn colId="13">
          <filters>
            <filter val="30-05-2024"/>
            <filter val="09-05-2024"/>
            <filter val="29-04-2024"/>
            <filter val="25-04-2024"/>
            <filter val="24-04-2024"/>
            <filter val="06-05-2024"/>
            <filter val="18-04-2024"/>
            <filter val="03-05-2024"/>
            <filter val="02-05-2024"/>
            <filter val="30-04-2024"/>
            <filter val="23-04-2024"/>
            <filter val="19-04-2024"/>
            <filter val="22-04-2024"/>
          </filters>
        </filterColumn>
      </autoFilter>
    </customSheetView>
  </customSheetViews>
  <dataValidations>
    <dataValidation type="list" allowBlank="1" showErrorMessage="1" sqref="I2:I22 I234:I285">
      <formula1>"HT &amp; Officials,Teacher,HT &amp; Officials , Teacher"</formula1>
    </dataValidation>
    <dataValidation type="list" allowBlank="1" showErrorMessage="1" sqref="F2:F714">
      <formula1>"Mobile,Mobile &amp; Portal,Web Portal"</formula1>
    </dataValidation>
    <dataValidation type="list" allowBlank="1" showErrorMessage="1" sqref="E2:E714">
      <formula1>"P1,P2,P3"</formula1>
    </dataValidation>
    <dataValidation type="list" allowBlank="1" showErrorMessage="1" sqref="H2:H285">
      <formula1>"Program - Program Listing Screen,Program - Program Details Screen,Program - Profile data sharing dropdown,Program - Join Program /  Pii Pop up,Program - Resource Screen,Project - Project Listing Screen,Project - Create New Project,Project - Project Detail"&amp;"s Tab,Project - Task Details Tab,Project - Observation mapped to a Task,Project - Add New Task Screen,Project - Join Program Pop up /  Pii Pop up,Project - Edit Icon Screen,Project - Files Folder,Project - Add Subtask Screen,Project - Task Attach FIles Sc"&amp;"reen,Project - Project Attach Files Screen,Project - Certificate Flow,Project - PDF Reports,Project - Link / QR Code,Observation - Observation Listing Screen,Observation - Add {Entity} Screen,Observation - Add {Entity} Listing Screen,Observation - Join Pr"&amp;"ogram Pop up /  Pii Pop up,Observation - Domain Screen,Observation - Instance Screen,Observation - Questionnaire Screen,Observation - Start Observation Pop up,Observation - Link / QR Code,Survey- Survey Listing Screen,Survey - Questionnaire Screen,Survey "&amp;"- Join Program Pop up /  Pii Pop up,Survey - Link / QR Code,Reports - Reports Listing Screen,Reports - Observation Reports Listing Screen,Reports - Survey Reports Listing Screen,Reports - Project Reports Listing Screen,Reports - Observation Led Imp Flow,M"&amp;"L Home Screen,Profile Screen,User Onboarding"</formula1>
    </dataValidation>
    <dataValidation type="list" allowBlank="1" showErrorMessage="1" sqref="G2:G714">
      <formula1>"Programs Tile,Projects Tile,Observations Tile / Tab,Surveys Tile,Reports Tile / Tab,Teacher Flow ,ML Home Screen,Profile Screen/Page,User onboarding,Delete Flow,NVSK,Program Dashboard,Admin Dashboard"</formula1>
    </dataValidation>
    <dataValidation type="list" allowBlank="1" showErrorMessage="1" sqref="P2:P714">
      <formula1>"Pass,Fail,NA,Blocked"</formula1>
    </dataValidation>
    <dataValidation type="list" allowBlank="1" showErrorMessage="1" sqref="I23:I233">
      <formula1>"HT &amp; Officials, Teacher,HT &amp; Officials,Teacher"</formula1>
    </dataValidation>
    <dataValidation type="list" allowBlank="1" showErrorMessage="1" sqref="R2:R714">
      <formula1>"Diksha Specific,Deprecated,Known Bug,Dashboards/Reports,Hawkeye,Support request raised"</formula1>
    </dataValidation>
  </dataValidations>
  <hyperlinks>
    <hyperlink r:id="rId1" ref="B180"/>
    <hyperlink r:id="rId2" ref="B181"/>
    <hyperlink r:id="rId3" ref="B182"/>
    <hyperlink r:id="rId4" ref="B183"/>
    <hyperlink r:id="rId5" ref="B184"/>
    <hyperlink r:id="rId6" ref="B185"/>
    <hyperlink r:id="rId7" ref="B186"/>
    <hyperlink r:id="rId8" ref="B187"/>
    <hyperlink r:id="rId9" ref="B188"/>
    <hyperlink r:id="rId10" ref="B189"/>
    <hyperlink r:id="rId11" ref="B474"/>
    <hyperlink r:id="rId12" ref="B475"/>
    <hyperlink r:id="rId13" ref="B476"/>
    <hyperlink r:id="rId14" ref="B477"/>
    <hyperlink r:id="rId15" ref="B478"/>
    <hyperlink r:id="rId16" ref="B479"/>
    <hyperlink r:id="rId17" ref="B480"/>
    <hyperlink r:id="rId18" ref="B481"/>
    <hyperlink r:id="rId19" ref="B482"/>
    <hyperlink r:id="rId20" ref="B483"/>
    <hyperlink r:id="rId21" ref="B484"/>
    <hyperlink r:id="rId22" ref="B485"/>
    <hyperlink r:id="rId23" ref="B486"/>
    <hyperlink r:id="rId24" ref="B487"/>
    <hyperlink r:id="rId25" ref="B488"/>
    <hyperlink r:id="rId26" ref="B489"/>
    <hyperlink r:id="rId27" ref="B490"/>
    <hyperlink r:id="rId28" ref="B491"/>
    <hyperlink r:id="rId29" ref="B492"/>
    <hyperlink r:id="rId30" ref="B493"/>
    <hyperlink r:id="rId31" ref="B494"/>
    <hyperlink r:id="rId32" ref="B495"/>
    <hyperlink r:id="rId33" ref="B496"/>
    <hyperlink r:id="rId34" ref="B497"/>
    <hyperlink r:id="rId35" ref="B498"/>
    <hyperlink r:id="rId36" ref="B499"/>
    <hyperlink r:id="rId37" ref="B500"/>
    <hyperlink r:id="rId38" ref="B501"/>
    <hyperlink r:id="rId39" ref="B502"/>
    <hyperlink r:id="rId40" ref="B503"/>
    <hyperlink r:id="rId41" ref="Q503"/>
    <hyperlink r:id="rId42" ref="B504"/>
    <hyperlink r:id="rId43" ref="Q504"/>
    <hyperlink r:id="rId44" ref="B505"/>
    <hyperlink r:id="rId45" ref="Q505"/>
    <hyperlink r:id="rId46" ref="B506"/>
    <hyperlink r:id="rId47" ref="B507"/>
    <hyperlink r:id="rId48" ref="B508"/>
    <hyperlink r:id="rId49" ref="B525"/>
    <hyperlink r:id="rId50" ref="B526"/>
    <hyperlink r:id="rId51" ref="B527"/>
    <hyperlink r:id="rId52" ref="B528"/>
    <hyperlink r:id="rId53" ref="B529"/>
    <hyperlink r:id="rId54" ref="B530"/>
    <hyperlink r:id="rId55" ref="B533"/>
    <hyperlink r:id="rId56" ref="B534"/>
    <hyperlink r:id="rId57" ref="B535"/>
    <hyperlink r:id="rId58" ref="B536"/>
    <hyperlink r:id="rId59" ref="B537"/>
    <hyperlink r:id="rId60" ref="B538"/>
    <hyperlink r:id="rId61" ref="B539"/>
    <hyperlink r:id="rId62" ref="B540"/>
    <hyperlink r:id="rId63" ref="B541"/>
    <hyperlink r:id="rId64" location="gid=0" ref="M569"/>
    <hyperlink r:id="rId65" location="gid=1021328825" ref="M589"/>
    <hyperlink r:id="rId66" ref="B672"/>
    <hyperlink r:id="rId67" ref="B673"/>
    <hyperlink r:id="rId68" ref="B674"/>
    <hyperlink r:id="rId69" ref="B678"/>
    <hyperlink r:id="rId70" ref="B679"/>
  </hyperlinks>
  <drawing r:id="rId71"/>
</worksheet>
</file>

<file path=xl/worksheets/sheet3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0"/>
    <col customWidth="1" min="2" max="2" width="39.0"/>
    <col customWidth="1" min="3" max="3" width="19.25"/>
  </cols>
  <sheetData>
    <row r="1">
      <c r="A1" s="1162" t="s">
        <v>26436</v>
      </c>
      <c r="B1" s="1163" t="s">
        <v>26437</v>
      </c>
      <c r="C1" s="1163" t="s">
        <v>26438</v>
      </c>
      <c r="D1" s="1163" t="s">
        <v>26439</v>
      </c>
      <c r="E1" s="1163" t="s">
        <v>26440</v>
      </c>
      <c r="F1" s="1163" t="s">
        <v>19560</v>
      </c>
      <c r="G1" s="698"/>
      <c r="H1" s="698"/>
      <c r="I1" s="698"/>
      <c r="J1" s="698"/>
      <c r="K1" s="698"/>
      <c r="L1" s="698"/>
      <c r="M1" s="698"/>
      <c r="N1" s="698"/>
      <c r="O1" s="698"/>
      <c r="P1" s="698"/>
      <c r="Q1" s="698"/>
      <c r="R1" s="698"/>
      <c r="S1" s="698"/>
      <c r="T1" s="698"/>
      <c r="U1" s="698"/>
      <c r="V1" s="698"/>
      <c r="W1" s="698"/>
      <c r="X1" s="698"/>
      <c r="Y1" s="698"/>
      <c r="Z1" s="698"/>
    </row>
    <row r="2">
      <c r="A2" s="1164">
        <v>1.0</v>
      </c>
      <c r="B2" s="1165" t="s">
        <v>26441</v>
      </c>
      <c r="C2" s="1166"/>
      <c r="D2" s="1166" t="s">
        <v>1072</v>
      </c>
      <c r="E2" s="1166" t="s">
        <v>95</v>
      </c>
      <c r="F2" s="1167"/>
      <c r="G2" s="698"/>
      <c r="H2" s="698"/>
      <c r="I2" s="698"/>
      <c r="J2" s="698"/>
      <c r="K2" s="698"/>
      <c r="L2" s="698"/>
      <c r="M2" s="698"/>
      <c r="N2" s="698"/>
      <c r="O2" s="698"/>
      <c r="P2" s="698"/>
      <c r="Q2" s="698"/>
      <c r="R2" s="698"/>
      <c r="S2" s="698"/>
      <c r="T2" s="698"/>
      <c r="U2" s="698"/>
      <c r="V2" s="698"/>
      <c r="W2" s="698"/>
      <c r="X2" s="698"/>
      <c r="Y2" s="698"/>
      <c r="Z2" s="698"/>
    </row>
    <row r="3">
      <c r="A3" s="1164">
        <v>2.0</v>
      </c>
      <c r="B3" s="1166" t="s">
        <v>26442</v>
      </c>
      <c r="C3" s="1166"/>
      <c r="D3" s="1166" t="s">
        <v>1072</v>
      </c>
      <c r="E3" s="1166" t="s">
        <v>7</v>
      </c>
      <c r="F3" s="1166" t="s">
        <v>26443</v>
      </c>
      <c r="G3" s="698"/>
      <c r="H3" s="698"/>
      <c r="I3" s="698"/>
      <c r="J3" s="698"/>
      <c r="K3" s="698"/>
      <c r="L3" s="698"/>
      <c r="M3" s="698"/>
      <c r="N3" s="698"/>
      <c r="O3" s="698"/>
      <c r="P3" s="698"/>
      <c r="Q3" s="698"/>
      <c r="R3" s="698"/>
      <c r="S3" s="698"/>
      <c r="T3" s="698"/>
      <c r="U3" s="698"/>
      <c r="V3" s="698"/>
      <c r="W3" s="698"/>
      <c r="X3" s="698"/>
      <c r="Y3" s="698"/>
      <c r="Z3" s="698"/>
    </row>
    <row r="4">
      <c r="A4" s="1164">
        <v>3.0</v>
      </c>
      <c r="B4" s="1166" t="s">
        <v>26444</v>
      </c>
      <c r="C4" s="1166"/>
      <c r="D4" s="1166" t="s">
        <v>1072</v>
      </c>
      <c r="E4" s="1166" t="s">
        <v>95</v>
      </c>
      <c r="F4" s="1166"/>
      <c r="G4" s="698"/>
      <c r="H4" s="698"/>
      <c r="I4" s="698"/>
      <c r="J4" s="698"/>
      <c r="K4" s="698"/>
      <c r="L4" s="698"/>
      <c r="M4" s="698"/>
      <c r="N4" s="698"/>
      <c r="O4" s="698"/>
      <c r="P4" s="698"/>
      <c r="Q4" s="698"/>
      <c r="R4" s="698"/>
      <c r="S4" s="698"/>
      <c r="T4" s="698"/>
      <c r="U4" s="698"/>
      <c r="V4" s="698"/>
      <c r="W4" s="698"/>
      <c r="X4" s="698"/>
      <c r="Y4" s="698"/>
      <c r="Z4" s="698"/>
    </row>
    <row r="5">
      <c r="A5" s="1164">
        <v>4.0</v>
      </c>
      <c r="B5" s="1166" t="s">
        <v>26445</v>
      </c>
      <c r="C5" s="1166"/>
      <c r="D5" s="1166" t="s">
        <v>1072</v>
      </c>
      <c r="E5" s="1166" t="s">
        <v>7</v>
      </c>
      <c r="F5" s="1166" t="s">
        <v>26443</v>
      </c>
      <c r="G5" s="698"/>
      <c r="H5" s="698"/>
      <c r="I5" s="698"/>
      <c r="J5" s="698"/>
      <c r="K5" s="698"/>
      <c r="L5" s="698"/>
      <c r="M5" s="698"/>
      <c r="N5" s="698"/>
      <c r="O5" s="698"/>
      <c r="P5" s="698"/>
      <c r="Q5" s="698"/>
      <c r="R5" s="698"/>
      <c r="S5" s="698"/>
      <c r="T5" s="698"/>
      <c r="U5" s="698"/>
      <c r="V5" s="698"/>
      <c r="W5" s="698"/>
      <c r="X5" s="698"/>
      <c r="Y5" s="698"/>
      <c r="Z5" s="698"/>
    </row>
    <row r="6">
      <c r="A6" s="1164">
        <v>5.0</v>
      </c>
      <c r="B6" s="1166" t="s">
        <v>26446</v>
      </c>
      <c r="C6" s="1166"/>
      <c r="D6" s="1166" t="s">
        <v>93</v>
      </c>
      <c r="E6" s="1166" t="s">
        <v>95</v>
      </c>
      <c r="F6" s="1166"/>
      <c r="G6" s="698"/>
      <c r="H6" s="698"/>
      <c r="I6" s="698"/>
      <c r="J6" s="698"/>
      <c r="K6" s="698"/>
      <c r="L6" s="698"/>
      <c r="M6" s="698"/>
      <c r="N6" s="698"/>
      <c r="O6" s="698"/>
      <c r="P6" s="698"/>
      <c r="Q6" s="698"/>
      <c r="R6" s="698"/>
      <c r="S6" s="698"/>
      <c r="T6" s="698"/>
      <c r="U6" s="698"/>
      <c r="V6" s="698"/>
      <c r="W6" s="698"/>
      <c r="X6" s="698"/>
      <c r="Y6" s="698"/>
      <c r="Z6" s="698"/>
    </row>
    <row r="7">
      <c r="A7" s="1164">
        <v>6.0</v>
      </c>
      <c r="B7" s="1166" t="s">
        <v>26447</v>
      </c>
      <c r="C7" s="1166"/>
      <c r="D7" s="1166" t="s">
        <v>1072</v>
      </c>
      <c r="E7" s="1166" t="s">
        <v>95</v>
      </c>
      <c r="F7" s="1166"/>
      <c r="G7" s="698"/>
      <c r="H7" s="698"/>
      <c r="I7" s="698"/>
      <c r="J7" s="698"/>
      <c r="K7" s="698"/>
      <c r="L7" s="698"/>
      <c r="M7" s="698"/>
      <c r="N7" s="698"/>
      <c r="O7" s="698"/>
      <c r="P7" s="698"/>
      <c r="Q7" s="698"/>
      <c r="R7" s="698"/>
      <c r="S7" s="698"/>
      <c r="T7" s="698"/>
      <c r="U7" s="698"/>
      <c r="V7" s="698"/>
      <c r="W7" s="698"/>
      <c r="X7" s="698"/>
      <c r="Y7" s="698"/>
      <c r="Z7" s="698"/>
    </row>
    <row r="8">
      <c r="A8" s="1164">
        <v>7.0</v>
      </c>
      <c r="B8" s="1166" t="s">
        <v>26448</v>
      </c>
      <c r="C8" s="1166"/>
      <c r="D8" s="1166" t="s">
        <v>1072</v>
      </c>
      <c r="E8" s="1166" t="s">
        <v>95</v>
      </c>
      <c r="F8" s="1166"/>
      <c r="G8" s="698"/>
      <c r="H8" s="698"/>
      <c r="I8" s="698"/>
      <c r="J8" s="698"/>
      <c r="K8" s="698"/>
      <c r="L8" s="698"/>
      <c r="M8" s="698"/>
      <c r="N8" s="698"/>
      <c r="O8" s="698"/>
      <c r="P8" s="698"/>
      <c r="Q8" s="698"/>
      <c r="R8" s="698"/>
      <c r="S8" s="698"/>
      <c r="T8" s="698"/>
      <c r="U8" s="698"/>
      <c r="V8" s="698"/>
      <c r="W8" s="698"/>
      <c r="X8" s="698"/>
      <c r="Y8" s="698"/>
      <c r="Z8" s="698"/>
    </row>
    <row r="9">
      <c r="A9" s="1164">
        <v>8.0</v>
      </c>
      <c r="B9" s="1166" t="s">
        <v>26449</v>
      </c>
      <c r="C9" s="1166"/>
      <c r="D9" s="1166" t="s">
        <v>1072</v>
      </c>
      <c r="E9" s="1166" t="s">
        <v>95</v>
      </c>
      <c r="F9" s="1166"/>
      <c r="G9" s="698"/>
      <c r="H9" s="698"/>
      <c r="I9" s="698"/>
      <c r="J9" s="698"/>
      <c r="K9" s="698"/>
      <c r="L9" s="698"/>
      <c r="M9" s="698"/>
      <c r="N9" s="698"/>
      <c r="O9" s="698"/>
      <c r="P9" s="698"/>
      <c r="Q9" s="698"/>
      <c r="R9" s="698"/>
      <c r="S9" s="698"/>
      <c r="T9" s="698"/>
      <c r="U9" s="698"/>
      <c r="V9" s="698"/>
      <c r="W9" s="698"/>
      <c r="X9" s="698"/>
      <c r="Y9" s="698"/>
      <c r="Z9" s="698"/>
    </row>
    <row r="10">
      <c r="A10" s="1164">
        <v>9.0</v>
      </c>
      <c r="B10" s="1166" t="s">
        <v>26450</v>
      </c>
      <c r="C10" s="1166"/>
      <c r="D10" s="1166" t="s">
        <v>1072</v>
      </c>
      <c r="E10" s="1166" t="s">
        <v>95</v>
      </c>
      <c r="F10" s="1166"/>
      <c r="G10" s="698"/>
      <c r="H10" s="698"/>
      <c r="I10" s="698"/>
      <c r="J10" s="698"/>
      <c r="K10" s="698"/>
      <c r="L10" s="698"/>
      <c r="M10" s="698"/>
      <c r="N10" s="698"/>
      <c r="O10" s="698"/>
      <c r="P10" s="698"/>
      <c r="Q10" s="698"/>
      <c r="R10" s="698"/>
      <c r="S10" s="698"/>
      <c r="T10" s="698"/>
      <c r="U10" s="698"/>
      <c r="V10" s="698"/>
      <c r="W10" s="698"/>
      <c r="X10" s="698"/>
      <c r="Y10" s="698"/>
      <c r="Z10" s="698"/>
    </row>
    <row r="11">
      <c r="A11" s="1164">
        <v>10.0</v>
      </c>
      <c r="B11" s="1166" t="s">
        <v>26448</v>
      </c>
      <c r="C11" s="1166"/>
      <c r="D11" s="1166" t="s">
        <v>1072</v>
      </c>
      <c r="E11" s="1166" t="s">
        <v>7</v>
      </c>
      <c r="F11" s="1166" t="s">
        <v>26443</v>
      </c>
      <c r="G11" s="698"/>
      <c r="H11" s="698"/>
      <c r="I11" s="698"/>
      <c r="J11" s="698"/>
      <c r="K11" s="698"/>
      <c r="L11" s="698"/>
      <c r="M11" s="698"/>
      <c r="N11" s="698"/>
      <c r="O11" s="698"/>
      <c r="P11" s="698"/>
      <c r="Q11" s="698"/>
      <c r="R11" s="698"/>
      <c r="S11" s="698"/>
      <c r="T11" s="698"/>
      <c r="U11" s="698"/>
      <c r="V11" s="698"/>
      <c r="W11" s="698"/>
      <c r="X11" s="698"/>
      <c r="Y11" s="698"/>
      <c r="Z11" s="698"/>
    </row>
    <row r="12">
      <c r="A12" s="1164">
        <v>11.0</v>
      </c>
      <c r="B12" s="1166" t="s">
        <v>26451</v>
      </c>
      <c r="C12" s="1166"/>
      <c r="D12" s="1166" t="s">
        <v>1072</v>
      </c>
      <c r="E12" s="1166" t="s">
        <v>95</v>
      </c>
      <c r="F12" s="1166"/>
      <c r="G12" s="698"/>
      <c r="H12" s="698"/>
      <c r="I12" s="698"/>
      <c r="J12" s="698"/>
      <c r="K12" s="698"/>
      <c r="L12" s="698"/>
      <c r="M12" s="698"/>
      <c r="N12" s="698"/>
      <c r="O12" s="698"/>
      <c r="P12" s="698"/>
      <c r="Q12" s="698"/>
      <c r="R12" s="698"/>
      <c r="S12" s="698"/>
      <c r="T12" s="698"/>
      <c r="U12" s="698"/>
      <c r="V12" s="698"/>
      <c r="W12" s="698"/>
      <c r="X12" s="698"/>
      <c r="Y12" s="698"/>
      <c r="Z12" s="698"/>
    </row>
    <row r="13">
      <c r="A13" s="1164">
        <v>12.0</v>
      </c>
      <c r="B13" s="1166" t="s">
        <v>26452</v>
      </c>
      <c r="C13" s="1166"/>
      <c r="D13" s="1166" t="s">
        <v>1072</v>
      </c>
      <c r="E13" s="1166" t="s">
        <v>95</v>
      </c>
      <c r="F13" s="1166"/>
      <c r="G13" s="698"/>
      <c r="H13" s="698"/>
      <c r="I13" s="698"/>
      <c r="J13" s="698"/>
      <c r="K13" s="698"/>
      <c r="L13" s="698"/>
      <c r="M13" s="698"/>
      <c r="N13" s="698"/>
      <c r="O13" s="698"/>
      <c r="P13" s="698"/>
      <c r="Q13" s="698"/>
      <c r="R13" s="698"/>
      <c r="S13" s="698"/>
      <c r="T13" s="698"/>
      <c r="U13" s="698"/>
      <c r="V13" s="698"/>
      <c r="W13" s="698"/>
      <c r="X13" s="698"/>
      <c r="Y13" s="698"/>
      <c r="Z13" s="698"/>
    </row>
    <row r="14">
      <c r="A14" s="1164">
        <v>13.0</v>
      </c>
      <c r="B14" s="1166" t="s">
        <v>26453</v>
      </c>
      <c r="C14" s="1166"/>
      <c r="D14" s="1166" t="s">
        <v>1072</v>
      </c>
      <c r="E14" s="1166" t="s">
        <v>95</v>
      </c>
      <c r="F14" s="1166"/>
      <c r="G14" s="698"/>
      <c r="H14" s="698"/>
      <c r="I14" s="698"/>
      <c r="J14" s="698"/>
      <c r="K14" s="698"/>
      <c r="L14" s="698"/>
      <c r="M14" s="698"/>
      <c r="N14" s="698"/>
      <c r="O14" s="698"/>
      <c r="P14" s="698"/>
      <c r="Q14" s="698"/>
      <c r="R14" s="698"/>
      <c r="S14" s="698"/>
      <c r="T14" s="698"/>
      <c r="U14" s="698"/>
      <c r="V14" s="698"/>
      <c r="W14" s="698"/>
      <c r="X14" s="698"/>
      <c r="Y14" s="698"/>
      <c r="Z14" s="698"/>
    </row>
    <row r="15">
      <c r="A15" s="1164">
        <v>14.0</v>
      </c>
      <c r="B15" s="1166" t="s">
        <v>26454</v>
      </c>
      <c r="C15" s="1166"/>
      <c r="D15" s="1166" t="s">
        <v>1072</v>
      </c>
      <c r="E15" s="1166" t="s">
        <v>7</v>
      </c>
      <c r="F15" s="1166" t="s">
        <v>26443</v>
      </c>
      <c r="G15" s="698"/>
      <c r="H15" s="698"/>
      <c r="I15" s="698"/>
      <c r="J15" s="698"/>
      <c r="K15" s="698"/>
      <c r="L15" s="698"/>
      <c r="M15" s="698"/>
      <c r="N15" s="698"/>
      <c r="O15" s="698"/>
      <c r="P15" s="698"/>
      <c r="Q15" s="698"/>
      <c r="R15" s="698"/>
      <c r="S15" s="698"/>
      <c r="T15" s="698"/>
      <c r="U15" s="698"/>
      <c r="V15" s="698"/>
      <c r="W15" s="698"/>
      <c r="X15" s="698"/>
      <c r="Y15" s="698"/>
      <c r="Z15" s="698"/>
    </row>
    <row r="16">
      <c r="A16" s="1164">
        <v>15.0</v>
      </c>
      <c r="B16" s="1166" t="s">
        <v>26455</v>
      </c>
      <c r="C16" s="1166"/>
      <c r="D16" s="1166" t="s">
        <v>1072</v>
      </c>
      <c r="E16" s="1166" t="s">
        <v>7</v>
      </c>
      <c r="F16" s="1166" t="s">
        <v>26443</v>
      </c>
      <c r="G16" s="698"/>
      <c r="H16" s="698"/>
      <c r="I16" s="698"/>
      <c r="J16" s="698"/>
      <c r="K16" s="698"/>
      <c r="L16" s="698"/>
      <c r="M16" s="698"/>
      <c r="N16" s="698"/>
      <c r="O16" s="698"/>
      <c r="P16" s="698"/>
      <c r="Q16" s="698"/>
      <c r="R16" s="698"/>
      <c r="S16" s="698"/>
      <c r="T16" s="698"/>
      <c r="U16" s="698"/>
      <c r="V16" s="698"/>
      <c r="W16" s="698"/>
      <c r="X16" s="698"/>
      <c r="Y16" s="698"/>
      <c r="Z16" s="698"/>
    </row>
    <row r="17">
      <c r="A17" s="1164">
        <v>16.0</v>
      </c>
      <c r="B17" s="1166" t="s">
        <v>26456</v>
      </c>
      <c r="C17" s="1166"/>
      <c r="D17" s="1166" t="s">
        <v>1072</v>
      </c>
      <c r="E17" s="1166" t="s">
        <v>7</v>
      </c>
      <c r="F17" s="1166" t="s">
        <v>26443</v>
      </c>
      <c r="G17" s="698"/>
      <c r="H17" s="698"/>
      <c r="I17" s="698"/>
      <c r="J17" s="698"/>
      <c r="K17" s="698"/>
      <c r="L17" s="698"/>
      <c r="M17" s="698"/>
      <c r="N17" s="698"/>
      <c r="O17" s="698"/>
      <c r="P17" s="698"/>
      <c r="Q17" s="698"/>
      <c r="R17" s="698"/>
      <c r="S17" s="698"/>
      <c r="T17" s="698"/>
      <c r="U17" s="698"/>
      <c r="V17" s="698"/>
      <c r="W17" s="698"/>
      <c r="X17" s="698"/>
      <c r="Y17" s="698"/>
      <c r="Z17" s="698"/>
    </row>
    <row r="18">
      <c r="A18" s="1164">
        <v>17.0</v>
      </c>
      <c r="B18" s="1166" t="s">
        <v>26457</v>
      </c>
      <c r="C18" s="1166"/>
      <c r="D18" s="1166" t="s">
        <v>89</v>
      </c>
      <c r="E18" s="1166" t="s">
        <v>7</v>
      </c>
      <c r="F18" s="1166" t="s">
        <v>26443</v>
      </c>
      <c r="G18" s="698"/>
      <c r="H18" s="698"/>
      <c r="I18" s="698"/>
      <c r="J18" s="698"/>
      <c r="K18" s="698"/>
      <c r="L18" s="698"/>
      <c r="M18" s="698"/>
      <c r="N18" s="698"/>
      <c r="O18" s="698"/>
      <c r="P18" s="698"/>
      <c r="Q18" s="698"/>
      <c r="R18" s="698"/>
      <c r="S18" s="698"/>
      <c r="T18" s="698"/>
      <c r="U18" s="698"/>
      <c r="V18" s="698"/>
      <c r="W18" s="698"/>
      <c r="X18" s="698"/>
      <c r="Y18" s="698"/>
      <c r="Z18" s="698"/>
    </row>
    <row r="19">
      <c r="A19" s="1164">
        <v>18.0</v>
      </c>
      <c r="B19" s="1166" t="s">
        <v>26458</v>
      </c>
      <c r="C19" s="1166"/>
      <c r="D19" s="1166" t="s">
        <v>89</v>
      </c>
      <c r="E19" s="1166" t="s">
        <v>7</v>
      </c>
      <c r="F19" s="1166" t="s">
        <v>26443</v>
      </c>
      <c r="G19" s="698"/>
      <c r="H19" s="698"/>
      <c r="I19" s="698"/>
      <c r="J19" s="698"/>
      <c r="K19" s="698"/>
      <c r="L19" s="698"/>
      <c r="M19" s="698"/>
      <c r="N19" s="698"/>
      <c r="O19" s="698"/>
      <c r="P19" s="698"/>
      <c r="Q19" s="698"/>
      <c r="R19" s="698"/>
      <c r="S19" s="698"/>
      <c r="T19" s="698"/>
      <c r="U19" s="698"/>
      <c r="V19" s="698"/>
      <c r="W19" s="698"/>
      <c r="X19" s="698"/>
      <c r="Y19" s="698"/>
      <c r="Z19" s="698"/>
    </row>
    <row r="20">
      <c r="A20" s="1164">
        <v>19.0</v>
      </c>
      <c r="B20" s="1166" t="s">
        <v>26459</v>
      </c>
      <c r="C20" s="1166"/>
      <c r="D20" s="1166" t="s">
        <v>89</v>
      </c>
      <c r="E20" s="1166" t="s">
        <v>7</v>
      </c>
      <c r="F20" s="1166" t="s">
        <v>26443</v>
      </c>
      <c r="G20" s="698"/>
      <c r="H20" s="698"/>
      <c r="I20" s="698"/>
      <c r="J20" s="698"/>
      <c r="K20" s="698"/>
      <c r="L20" s="698"/>
      <c r="M20" s="698"/>
      <c r="N20" s="698"/>
      <c r="O20" s="698"/>
      <c r="P20" s="698"/>
      <c r="Q20" s="698"/>
      <c r="R20" s="698"/>
      <c r="S20" s="698"/>
      <c r="T20" s="698"/>
      <c r="U20" s="698"/>
      <c r="V20" s="698"/>
      <c r="W20" s="698"/>
      <c r="X20" s="698"/>
      <c r="Y20" s="698"/>
      <c r="Z20" s="698"/>
    </row>
    <row r="21">
      <c r="A21" s="1164">
        <v>20.0</v>
      </c>
      <c r="B21" s="1166" t="s">
        <v>26460</v>
      </c>
      <c r="C21" s="1166"/>
      <c r="D21" s="1166" t="s">
        <v>89</v>
      </c>
      <c r="E21" s="1166" t="s">
        <v>7</v>
      </c>
      <c r="F21" s="1166" t="s">
        <v>26443</v>
      </c>
      <c r="G21" s="698"/>
      <c r="H21" s="698"/>
      <c r="I21" s="698"/>
      <c r="J21" s="698"/>
      <c r="K21" s="698"/>
      <c r="L21" s="698"/>
      <c r="M21" s="698"/>
      <c r="N21" s="698"/>
      <c r="O21" s="698"/>
      <c r="P21" s="698"/>
      <c r="Q21" s="698"/>
      <c r="R21" s="698"/>
      <c r="S21" s="698"/>
      <c r="T21" s="698"/>
      <c r="U21" s="698"/>
      <c r="V21" s="698"/>
      <c r="W21" s="698"/>
      <c r="X21" s="698"/>
      <c r="Y21" s="698"/>
      <c r="Z21" s="698"/>
    </row>
    <row r="22">
      <c r="A22" s="1164">
        <v>21.0</v>
      </c>
      <c r="B22" s="1166" t="s">
        <v>26461</v>
      </c>
      <c r="C22" s="1166"/>
      <c r="D22" s="1166" t="s">
        <v>1072</v>
      </c>
      <c r="E22" s="1166" t="s">
        <v>7</v>
      </c>
      <c r="F22" s="1166" t="s">
        <v>26443</v>
      </c>
      <c r="G22" s="698"/>
      <c r="H22" s="698"/>
      <c r="I22" s="698"/>
      <c r="J22" s="698"/>
      <c r="K22" s="698"/>
      <c r="L22" s="698"/>
      <c r="M22" s="698"/>
      <c r="N22" s="698"/>
      <c r="O22" s="698"/>
      <c r="P22" s="698"/>
      <c r="Q22" s="698"/>
      <c r="R22" s="698"/>
      <c r="S22" s="698"/>
      <c r="T22" s="698"/>
      <c r="U22" s="698"/>
      <c r="V22" s="698"/>
      <c r="W22" s="698"/>
      <c r="X22" s="698"/>
      <c r="Y22" s="698"/>
      <c r="Z22" s="698"/>
    </row>
    <row r="23">
      <c r="A23" s="1164">
        <v>22.0</v>
      </c>
      <c r="B23" s="1166" t="s">
        <v>26462</v>
      </c>
      <c r="C23" s="1166"/>
      <c r="D23" s="1166" t="s">
        <v>1072</v>
      </c>
      <c r="E23" s="1166" t="s">
        <v>7</v>
      </c>
      <c r="F23" s="1166" t="s">
        <v>26443</v>
      </c>
      <c r="G23" s="698"/>
      <c r="H23" s="698"/>
      <c r="I23" s="698"/>
      <c r="J23" s="698"/>
      <c r="K23" s="698"/>
      <c r="L23" s="698"/>
      <c r="M23" s="698"/>
      <c r="N23" s="698"/>
      <c r="O23" s="698"/>
      <c r="P23" s="698"/>
      <c r="Q23" s="698"/>
      <c r="R23" s="698"/>
      <c r="S23" s="698"/>
      <c r="T23" s="698"/>
      <c r="U23" s="698"/>
      <c r="V23" s="698"/>
      <c r="W23" s="698"/>
      <c r="X23" s="698"/>
      <c r="Y23" s="698"/>
      <c r="Z23" s="698"/>
    </row>
    <row r="24">
      <c r="A24" s="1164">
        <v>23.0</v>
      </c>
      <c r="B24" s="1166" t="s">
        <v>26463</v>
      </c>
      <c r="C24" s="1166"/>
      <c r="D24" s="1166" t="s">
        <v>1072</v>
      </c>
      <c r="E24" s="1166" t="s">
        <v>7</v>
      </c>
      <c r="F24" s="1166" t="s">
        <v>26443</v>
      </c>
      <c r="G24" s="698"/>
      <c r="H24" s="698"/>
      <c r="I24" s="698"/>
      <c r="J24" s="698"/>
      <c r="K24" s="698"/>
      <c r="L24" s="698"/>
      <c r="M24" s="698"/>
      <c r="N24" s="698"/>
      <c r="O24" s="698"/>
      <c r="P24" s="698"/>
      <c r="Q24" s="698"/>
      <c r="R24" s="698"/>
      <c r="S24" s="698"/>
      <c r="T24" s="698"/>
      <c r="U24" s="698"/>
      <c r="V24" s="698"/>
      <c r="W24" s="698"/>
      <c r="X24" s="698"/>
      <c r="Y24" s="698"/>
      <c r="Z24" s="698"/>
    </row>
    <row r="25">
      <c r="A25" s="1164">
        <v>24.0</v>
      </c>
      <c r="B25" s="1166" t="s">
        <v>26464</v>
      </c>
      <c r="C25" s="1166"/>
      <c r="D25" s="1166" t="s">
        <v>1072</v>
      </c>
      <c r="E25" s="1166" t="s">
        <v>7</v>
      </c>
      <c r="F25" s="1166" t="s">
        <v>26443</v>
      </c>
      <c r="G25" s="698"/>
      <c r="H25" s="698"/>
      <c r="I25" s="698"/>
      <c r="J25" s="698"/>
      <c r="K25" s="698"/>
      <c r="L25" s="698"/>
      <c r="M25" s="698"/>
      <c r="N25" s="698"/>
      <c r="O25" s="698"/>
      <c r="P25" s="698"/>
      <c r="Q25" s="698"/>
      <c r="R25" s="698"/>
      <c r="S25" s="698"/>
      <c r="T25" s="698"/>
      <c r="U25" s="698"/>
      <c r="V25" s="698"/>
      <c r="W25" s="698"/>
      <c r="X25" s="698"/>
      <c r="Y25" s="698"/>
      <c r="Z25" s="698"/>
    </row>
    <row r="26">
      <c r="A26" s="1164">
        <v>25.0</v>
      </c>
      <c r="B26" s="1166" t="s">
        <v>26465</v>
      </c>
      <c r="C26" s="1166"/>
      <c r="D26" s="1166" t="s">
        <v>89</v>
      </c>
      <c r="E26" s="1166" t="s">
        <v>7</v>
      </c>
      <c r="F26" s="1166" t="s">
        <v>26443</v>
      </c>
      <c r="G26" s="698"/>
      <c r="H26" s="698"/>
      <c r="I26" s="698"/>
      <c r="J26" s="698"/>
      <c r="K26" s="698"/>
      <c r="L26" s="698"/>
      <c r="M26" s="698"/>
      <c r="N26" s="698"/>
      <c r="O26" s="698"/>
      <c r="P26" s="698"/>
      <c r="Q26" s="698"/>
      <c r="R26" s="698"/>
      <c r="S26" s="698"/>
      <c r="T26" s="698"/>
      <c r="U26" s="698"/>
      <c r="V26" s="698"/>
      <c r="W26" s="698"/>
      <c r="X26" s="698"/>
      <c r="Y26" s="698"/>
      <c r="Z26" s="698"/>
    </row>
    <row r="27">
      <c r="A27" s="1164">
        <v>26.0</v>
      </c>
      <c r="B27" s="1166" t="s">
        <v>26466</v>
      </c>
      <c r="C27" s="1166"/>
      <c r="D27" s="1166" t="s">
        <v>89</v>
      </c>
      <c r="E27" s="1166" t="s">
        <v>7</v>
      </c>
      <c r="F27" s="1166" t="s">
        <v>26443</v>
      </c>
      <c r="G27" s="698"/>
      <c r="H27" s="698"/>
      <c r="I27" s="698"/>
      <c r="J27" s="698"/>
      <c r="K27" s="698"/>
      <c r="L27" s="698"/>
      <c r="M27" s="698"/>
      <c r="N27" s="698"/>
      <c r="O27" s="698"/>
      <c r="P27" s="698"/>
      <c r="Q27" s="698"/>
      <c r="R27" s="698"/>
      <c r="S27" s="698"/>
      <c r="T27" s="698"/>
      <c r="U27" s="698"/>
      <c r="V27" s="698"/>
      <c r="W27" s="698"/>
      <c r="X27" s="698"/>
      <c r="Y27" s="698"/>
      <c r="Z27" s="698"/>
    </row>
    <row r="28">
      <c r="A28" s="1164">
        <v>27.0</v>
      </c>
      <c r="B28" s="1166" t="s">
        <v>26467</v>
      </c>
      <c r="C28" s="1166"/>
      <c r="D28" s="1166" t="s">
        <v>1072</v>
      </c>
      <c r="E28" s="1166" t="s">
        <v>95</v>
      </c>
      <c r="F28" s="1166"/>
      <c r="G28" s="698"/>
      <c r="H28" s="698"/>
      <c r="I28" s="698"/>
      <c r="J28" s="698"/>
      <c r="K28" s="698"/>
      <c r="L28" s="698"/>
      <c r="M28" s="698"/>
      <c r="N28" s="698"/>
      <c r="O28" s="698"/>
      <c r="P28" s="698"/>
      <c r="Q28" s="698"/>
      <c r="R28" s="698"/>
      <c r="S28" s="698"/>
      <c r="T28" s="698"/>
      <c r="U28" s="698"/>
      <c r="V28" s="698"/>
      <c r="W28" s="698"/>
      <c r="X28" s="698"/>
      <c r="Y28" s="698"/>
      <c r="Z28" s="698"/>
    </row>
    <row r="29">
      <c r="A29" s="1164">
        <v>28.0</v>
      </c>
      <c r="B29" s="1166" t="s">
        <v>26468</v>
      </c>
      <c r="C29" s="1166"/>
      <c r="D29" s="1166" t="s">
        <v>1072</v>
      </c>
      <c r="E29" s="1166" t="s">
        <v>7</v>
      </c>
      <c r="F29" s="1166" t="s">
        <v>26443</v>
      </c>
      <c r="G29" s="698"/>
      <c r="H29" s="698"/>
      <c r="I29" s="698"/>
      <c r="J29" s="698"/>
      <c r="K29" s="698"/>
      <c r="L29" s="698"/>
      <c r="M29" s="698"/>
      <c r="N29" s="698"/>
      <c r="O29" s="698"/>
      <c r="P29" s="698"/>
      <c r="Q29" s="698"/>
      <c r="R29" s="698"/>
      <c r="S29" s="698"/>
      <c r="T29" s="698"/>
      <c r="U29" s="698"/>
      <c r="V29" s="698"/>
      <c r="W29" s="698"/>
      <c r="X29" s="698"/>
      <c r="Y29" s="698"/>
      <c r="Z29" s="698"/>
    </row>
    <row r="30">
      <c r="A30" s="1164">
        <v>29.0</v>
      </c>
      <c r="B30" s="1166" t="s">
        <v>26469</v>
      </c>
      <c r="C30" s="1166"/>
      <c r="D30" s="1166" t="s">
        <v>1072</v>
      </c>
      <c r="E30" s="1166" t="s">
        <v>7</v>
      </c>
      <c r="F30" s="1166" t="s">
        <v>26443</v>
      </c>
      <c r="G30" s="698"/>
      <c r="H30" s="698"/>
      <c r="I30" s="698"/>
      <c r="J30" s="698"/>
      <c r="K30" s="698"/>
      <c r="L30" s="698"/>
      <c r="M30" s="698"/>
      <c r="N30" s="698"/>
      <c r="O30" s="698"/>
      <c r="P30" s="698"/>
      <c r="Q30" s="698"/>
      <c r="R30" s="698"/>
      <c r="S30" s="698"/>
      <c r="T30" s="698"/>
      <c r="U30" s="698"/>
      <c r="V30" s="698"/>
      <c r="W30" s="698"/>
      <c r="X30" s="698"/>
      <c r="Y30" s="698"/>
      <c r="Z30" s="698"/>
    </row>
    <row r="31">
      <c r="A31" s="1164">
        <v>30.0</v>
      </c>
      <c r="B31" s="1166" t="s">
        <v>26469</v>
      </c>
      <c r="C31" s="1166"/>
      <c r="D31" s="1166" t="s">
        <v>1072</v>
      </c>
      <c r="E31" s="1166" t="s">
        <v>7</v>
      </c>
      <c r="F31" s="1166" t="s">
        <v>26443</v>
      </c>
      <c r="G31" s="698"/>
      <c r="H31" s="698"/>
      <c r="I31" s="698"/>
      <c r="J31" s="698"/>
      <c r="K31" s="698"/>
      <c r="L31" s="698"/>
      <c r="M31" s="698"/>
      <c r="N31" s="698"/>
      <c r="O31" s="698"/>
      <c r="P31" s="698"/>
      <c r="Q31" s="698"/>
      <c r="R31" s="698"/>
      <c r="S31" s="698"/>
      <c r="T31" s="698"/>
      <c r="U31" s="698"/>
      <c r="V31" s="698"/>
      <c r="W31" s="698"/>
      <c r="X31" s="698"/>
      <c r="Y31" s="698"/>
      <c r="Z31" s="698"/>
    </row>
    <row r="32">
      <c r="A32" s="1164">
        <v>31.0</v>
      </c>
      <c r="B32" s="1166" t="s">
        <v>26470</v>
      </c>
      <c r="C32" s="1166"/>
      <c r="D32" s="1166" t="s">
        <v>1072</v>
      </c>
      <c r="E32" s="1166" t="s">
        <v>95</v>
      </c>
      <c r="F32" s="1166"/>
      <c r="G32" s="698"/>
      <c r="H32" s="698"/>
      <c r="I32" s="698"/>
      <c r="J32" s="698"/>
      <c r="K32" s="698"/>
      <c r="L32" s="698"/>
      <c r="M32" s="698"/>
      <c r="N32" s="698"/>
      <c r="O32" s="698"/>
      <c r="P32" s="698"/>
      <c r="Q32" s="698"/>
      <c r="R32" s="698"/>
      <c r="S32" s="698"/>
      <c r="T32" s="698"/>
      <c r="U32" s="698"/>
      <c r="V32" s="698"/>
      <c r="W32" s="698"/>
      <c r="X32" s="698"/>
      <c r="Y32" s="698"/>
      <c r="Z32" s="698"/>
    </row>
    <row r="33">
      <c r="A33" s="1164">
        <v>32.0</v>
      </c>
      <c r="B33" s="1166" t="s">
        <v>26471</v>
      </c>
      <c r="C33" s="1166"/>
      <c r="D33" s="1166" t="s">
        <v>89</v>
      </c>
      <c r="E33" s="1166" t="s">
        <v>7</v>
      </c>
      <c r="F33" s="1166" t="s">
        <v>26443</v>
      </c>
      <c r="G33" s="698"/>
      <c r="H33" s="698"/>
      <c r="I33" s="698"/>
      <c r="J33" s="698"/>
      <c r="K33" s="698"/>
      <c r="L33" s="698"/>
      <c r="M33" s="698"/>
      <c r="N33" s="698"/>
      <c r="O33" s="698"/>
      <c r="P33" s="698"/>
      <c r="Q33" s="698"/>
      <c r="R33" s="698"/>
      <c r="S33" s="698"/>
      <c r="T33" s="698"/>
      <c r="U33" s="698"/>
      <c r="V33" s="698"/>
      <c r="W33" s="698"/>
      <c r="X33" s="698"/>
      <c r="Y33" s="698"/>
      <c r="Z33" s="698"/>
    </row>
    <row r="34">
      <c r="A34" s="1164">
        <v>33.0</v>
      </c>
      <c r="B34" s="1166" t="s">
        <v>26472</v>
      </c>
      <c r="C34" s="1166"/>
      <c r="D34" s="1166" t="s">
        <v>1072</v>
      </c>
      <c r="E34" s="1166" t="s">
        <v>7</v>
      </c>
      <c r="F34" s="1166" t="s">
        <v>26443</v>
      </c>
      <c r="G34" s="698"/>
      <c r="H34" s="698"/>
      <c r="I34" s="698"/>
      <c r="J34" s="698"/>
      <c r="K34" s="698"/>
      <c r="L34" s="698"/>
      <c r="M34" s="698"/>
      <c r="N34" s="698"/>
      <c r="O34" s="698"/>
      <c r="P34" s="698"/>
      <c r="Q34" s="698"/>
      <c r="R34" s="698"/>
      <c r="S34" s="698"/>
      <c r="T34" s="698"/>
      <c r="U34" s="698"/>
      <c r="V34" s="698"/>
      <c r="W34" s="698"/>
      <c r="X34" s="698"/>
      <c r="Y34" s="698"/>
      <c r="Z34" s="698"/>
    </row>
    <row r="35">
      <c r="A35" s="1164">
        <v>34.0</v>
      </c>
      <c r="B35" s="1166" t="s">
        <v>26472</v>
      </c>
      <c r="C35" s="1166"/>
      <c r="D35" s="1166" t="s">
        <v>1072</v>
      </c>
      <c r="E35" s="1166" t="s">
        <v>7</v>
      </c>
      <c r="F35" s="1166" t="s">
        <v>26443</v>
      </c>
      <c r="G35" s="698"/>
      <c r="H35" s="698"/>
      <c r="I35" s="698"/>
      <c r="J35" s="698"/>
      <c r="K35" s="698"/>
      <c r="L35" s="698"/>
      <c r="M35" s="698"/>
      <c r="N35" s="698"/>
      <c r="O35" s="698"/>
      <c r="P35" s="698"/>
      <c r="Q35" s="698"/>
      <c r="R35" s="698"/>
      <c r="S35" s="698"/>
      <c r="T35" s="698"/>
      <c r="U35" s="698"/>
      <c r="V35" s="698"/>
      <c r="W35" s="698"/>
      <c r="X35" s="698"/>
      <c r="Y35" s="698"/>
      <c r="Z35" s="698"/>
    </row>
    <row r="36">
      <c r="A36" s="1164">
        <v>35.0</v>
      </c>
      <c r="B36" s="1166" t="s">
        <v>26473</v>
      </c>
      <c r="C36" s="1166"/>
      <c r="D36" s="1166" t="s">
        <v>1072</v>
      </c>
      <c r="E36" s="1166" t="s">
        <v>7</v>
      </c>
      <c r="F36" s="1166" t="s">
        <v>26443</v>
      </c>
      <c r="G36" s="698"/>
      <c r="H36" s="698"/>
      <c r="I36" s="698"/>
      <c r="J36" s="698"/>
      <c r="K36" s="698"/>
      <c r="L36" s="698"/>
      <c r="M36" s="698"/>
      <c r="N36" s="698"/>
      <c r="O36" s="698"/>
      <c r="P36" s="698"/>
      <c r="Q36" s="698"/>
      <c r="R36" s="698"/>
      <c r="S36" s="698"/>
      <c r="T36" s="698"/>
      <c r="U36" s="698"/>
      <c r="V36" s="698"/>
      <c r="W36" s="698"/>
      <c r="X36" s="698"/>
      <c r="Y36" s="698"/>
      <c r="Z36" s="698"/>
    </row>
    <row r="37">
      <c r="A37" s="1164">
        <v>36.0</v>
      </c>
      <c r="B37" s="1166" t="s">
        <v>26474</v>
      </c>
      <c r="C37" s="1166"/>
      <c r="D37" s="1166" t="s">
        <v>1072</v>
      </c>
      <c r="E37" s="1166" t="s">
        <v>95</v>
      </c>
      <c r="F37" s="1166"/>
      <c r="G37" s="698"/>
      <c r="H37" s="698"/>
      <c r="I37" s="698"/>
      <c r="J37" s="698"/>
      <c r="K37" s="698"/>
      <c r="L37" s="698"/>
      <c r="M37" s="698"/>
      <c r="N37" s="698"/>
      <c r="O37" s="698"/>
      <c r="P37" s="698"/>
      <c r="Q37" s="698"/>
      <c r="R37" s="698"/>
      <c r="S37" s="698"/>
      <c r="T37" s="698"/>
      <c r="U37" s="698"/>
      <c r="V37" s="698"/>
      <c r="W37" s="698"/>
      <c r="X37" s="698"/>
      <c r="Y37" s="698"/>
      <c r="Z37" s="698"/>
    </row>
    <row r="38">
      <c r="A38" s="1164">
        <v>37.0</v>
      </c>
      <c r="B38" s="1166" t="s">
        <v>26474</v>
      </c>
      <c r="C38" s="1166"/>
      <c r="D38" s="1166" t="s">
        <v>1072</v>
      </c>
      <c r="E38" s="1166" t="s">
        <v>95</v>
      </c>
      <c r="F38" s="1166"/>
      <c r="G38" s="698"/>
      <c r="H38" s="698"/>
      <c r="I38" s="698"/>
      <c r="J38" s="698"/>
      <c r="K38" s="698"/>
      <c r="L38" s="698"/>
      <c r="M38" s="698"/>
      <c r="N38" s="698"/>
      <c r="O38" s="698"/>
      <c r="P38" s="698"/>
      <c r="Q38" s="698"/>
      <c r="R38" s="698"/>
      <c r="S38" s="698"/>
      <c r="T38" s="698"/>
      <c r="U38" s="698"/>
      <c r="V38" s="698"/>
      <c r="W38" s="698"/>
      <c r="X38" s="698"/>
      <c r="Y38" s="698"/>
      <c r="Z38" s="698"/>
    </row>
    <row r="39">
      <c r="A39" s="1164">
        <v>38.0</v>
      </c>
      <c r="B39" s="1166" t="s">
        <v>26475</v>
      </c>
      <c r="C39" s="1166"/>
      <c r="D39" s="1166" t="s">
        <v>89</v>
      </c>
      <c r="E39" s="1166" t="s">
        <v>7</v>
      </c>
      <c r="F39" s="1166" t="s">
        <v>26443</v>
      </c>
      <c r="G39" s="698"/>
      <c r="H39" s="698"/>
      <c r="I39" s="698"/>
      <c r="J39" s="698"/>
      <c r="K39" s="698"/>
      <c r="L39" s="698"/>
      <c r="M39" s="698"/>
      <c r="N39" s="698"/>
      <c r="O39" s="698"/>
      <c r="P39" s="698"/>
      <c r="Q39" s="698"/>
      <c r="R39" s="698"/>
      <c r="S39" s="698"/>
      <c r="T39" s="698"/>
      <c r="U39" s="698"/>
      <c r="V39" s="698"/>
      <c r="W39" s="698"/>
      <c r="X39" s="698"/>
      <c r="Y39" s="698"/>
      <c r="Z39" s="698"/>
    </row>
    <row r="40">
      <c r="A40" s="1164">
        <v>39.0</v>
      </c>
      <c r="B40" s="1166" t="s">
        <v>26476</v>
      </c>
      <c r="C40" s="1166"/>
      <c r="D40" s="1166" t="s">
        <v>1072</v>
      </c>
      <c r="E40" s="1166" t="s">
        <v>7</v>
      </c>
      <c r="F40" s="1166" t="s">
        <v>26443</v>
      </c>
      <c r="G40" s="698"/>
      <c r="H40" s="698"/>
      <c r="I40" s="698"/>
      <c r="J40" s="698"/>
      <c r="K40" s="698"/>
      <c r="L40" s="698"/>
      <c r="M40" s="698"/>
      <c r="N40" s="698"/>
      <c r="O40" s="698"/>
      <c r="P40" s="698"/>
      <c r="Q40" s="698"/>
      <c r="R40" s="698"/>
      <c r="S40" s="698"/>
      <c r="T40" s="698"/>
      <c r="U40" s="698"/>
      <c r="V40" s="698"/>
      <c r="W40" s="698"/>
      <c r="X40" s="698"/>
      <c r="Y40" s="698"/>
      <c r="Z40" s="698"/>
    </row>
    <row r="41">
      <c r="A41" s="1164">
        <v>40.0</v>
      </c>
      <c r="B41" s="1166" t="s">
        <v>26477</v>
      </c>
      <c r="C41" s="1166"/>
      <c r="D41" s="1166" t="s">
        <v>1072</v>
      </c>
      <c r="E41" s="1166" t="s">
        <v>7</v>
      </c>
      <c r="F41" s="1166" t="s">
        <v>26443</v>
      </c>
      <c r="G41" s="698"/>
      <c r="H41" s="698"/>
      <c r="I41" s="698"/>
      <c r="J41" s="698"/>
      <c r="K41" s="698"/>
      <c r="L41" s="698"/>
      <c r="M41" s="698"/>
      <c r="N41" s="698"/>
      <c r="O41" s="698"/>
      <c r="P41" s="698"/>
      <c r="Q41" s="698"/>
      <c r="R41" s="698"/>
      <c r="S41" s="698"/>
      <c r="T41" s="698"/>
      <c r="U41" s="698"/>
      <c r="V41" s="698"/>
      <c r="W41" s="698"/>
      <c r="X41" s="698"/>
      <c r="Y41" s="698"/>
      <c r="Z41" s="698"/>
    </row>
    <row r="42">
      <c r="A42" s="1164">
        <v>41.0</v>
      </c>
      <c r="B42" s="1166" t="s">
        <v>26478</v>
      </c>
      <c r="C42" s="1166"/>
      <c r="D42" s="1166" t="s">
        <v>1072</v>
      </c>
      <c r="E42" s="1166" t="s">
        <v>7</v>
      </c>
      <c r="F42" s="1166" t="s">
        <v>26443</v>
      </c>
      <c r="G42" s="698"/>
      <c r="H42" s="698"/>
      <c r="I42" s="698"/>
      <c r="J42" s="698"/>
      <c r="K42" s="698"/>
      <c r="L42" s="698"/>
      <c r="M42" s="698"/>
      <c r="N42" s="698"/>
      <c r="O42" s="698"/>
      <c r="P42" s="698"/>
      <c r="Q42" s="698"/>
      <c r="R42" s="698"/>
      <c r="S42" s="698"/>
      <c r="T42" s="698"/>
      <c r="U42" s="698"/>
      <c r="V42" s="698"/>
      <c r="W42" s="698"/>
      <c r="X42" s="698"/>
      <c r="Y42" s="698"/>
      <c r="Z42" s="698"/>
    </row>
    <row r="43">
      <c r="A43" s="1164">
        <v>42.0</v>
      </c>
      <c r="B43" s="1166" t="s">
        <v>26479</v>
      </c>
      <c r="C43" s="1166"/>
      <c r="D43" s="1166" t="s">
        <v>1072</v>
      </c>
      <c r="E43" s="1166" t="s">
        <v>7</v>
      </c>
      <c r="F43" s="1166" t="s">
        <v>26443</v>
      </c>
      <c r="G43" s="698"/>
      <c r="H43" s="698"/>
      <c r="I43" s="698"/>
      <c r="J43" s="698"/>
      <c r="K43" s="698"/>
      <c r="L43" s="698"/>
      <c r="M43" s="698"/>
      <c r="N43" s="698"/>
      <c r="O43" s="698"/>
      <c r="P43" s="698"/>
      <c r="Q43" s="698"/>
      <c r="R43" s="698"/>
      <c r="S43" s="698"/>
      <c r="T43" s="698"/>
      <c r="U43" s="698"/>
      <c r="V43" s="698"/>
      <c r="W43" s="698"/>
      <c r="X43" s="698"/>
      <c r="Y43" s="698"/>
      <c r="Z43" s="698"/>
    </row>
    <row r="44">
      <c r="A44" s="1164">
        <v>43.0</v>
      </c>
      <c r="B44" s="1166" t="s">
        <v>26480</v>
      </c>
      <c r="C44" s="1166"/>
      <c r="D44" s="1166" t="s">
        <v>1072</v>
      </c>
      <c r="E44" s="1166" t="s">
        <v>7</v>
      </c>
      <c r="F44" s="1166" t="s">
        <v>26443</v>
      </c>
      <c r="G44" s="698"/>
      <c r="H44" s="698"/>
      <c r="I44" s="698"/>
      <c r="J44" s="698"/>
      <c r="K44" s="698"/>
      <c r="L44" s="698"/>
      <c r="M44" s="698"/>
      <c r="N44" s="698"/>
      <c r="O44" s="698"/>
      <c r="P44" s="698"/>
      <c r="Q44" s="698"/>
      <c r="R44" s="698"/>
      <c r="S44" s="698"/>
      <c r="T44" s="698"/>
      <c r="U44" s="698"/>
      <c r="V44" s="698"/>
      <c r="W44" s="698"/>
      <c r="X44" s="698"/>
      <c r="Y44" s="698"/>
      <c r="Z44" s="698"/>
    </row>
    <row r="45">
      <c r="A45" s="1164">
        <v>44.0</v>
      </c>
      <c r="B45" s="1166" t="s">
        <v>26481</v>
      </c>
      <c r="C45" s="1166"/>
      <c r="D45" s="1166" t="s">
        <v>1072</v>
      </c>
      <c r="E45" s="1166" t="s">
        <v>7</v>
      </c>
      <c r="F45" s="1166" t="s">
        <v>26443</v>
      </c>
      <c r="G45" s="698"/>
      <c r="H45" s="698"/>
      <c r="I45" s="698"/>
      <c r="J45" s="698"/>
      <c r="K45" s="698"/>
      <c r="L45" s="698"/>
      <c r="M45" s="698"/>
      <c r="N45" s="698"/>
      <c r="O45" s="698"/>
      <c r="P45" s="698"/>
      <c r="Q45" s="698"/>
      <c r="R45" s="698"/>
      <c r="S45" s="698"/>
      <c r="T45" s="698"/>
      <c r="U45" s="698"/>
      <c r="V45" s="698"/>
      <c r="W45" s="698"/>
      <c r="X45" s="698"/>
      <c r="Y45" s="698"/>
      <c r="Z45" s="698"/>
    </row>
    <row r="46">
      <c r="A46" s="1164">
        <v>45.0</v>
      </c>
      <c r="B46" s="1166" t="s">
        <v>26482</v>
      </c>
      <c r="C46" s="1166"/>
      <c r="D46" s="1166" t="s">
        <v>1072</v>
      </c>
      <c r="E46" s="1166" t="s">
        <v>7</v>
      </c>
      <c r="F46" s="1166" t="s">
        <v>26443</v>
      </c>
      <c r="G46" s="698"/>
      <c r="H46" s="698"/>
      <c r="I46" s="698"/>
      <c r="J46" s="698"/>
      <c r="K46" s="698"/>
      <c r="L46" s="698"/>
      <c r="M46" s="698"/>
      <c r="N46" s="698"/>
      <c r="O46" s="698"/>
      <c r="P46" s="698"/>
      <c r="Q46" s="698"/>
      <c r="R46" s="698"/>
      <c r="S46" s="698"/>
      <c r="T46" s="698"/>
      <c r="U46" s="698"/>
      <c r="V46" s="698"/>
      <c r="W46" s="698"/>
      <c r="X46" s="698"/>
      <c r="Y46" s="698"/>
      <c r="Z46" s="698"/>
    </row>
    <row r="47">
      <c r="A47" s="1164">
        <v>46.0</v>
      </c>
      <c r="B47" s="1166" t="s">
        <v>26482</v>
      </c>
      <c r="C47" s="1166"/>
      <c r="D47" s="1166" t="s">
        <v>1072</v>
      </c>
      <c r="E47" s="1166" t="s">
        <v>7</v>
      </c>
      <c r="F47" s="1166" t="s">
        <v>26443</v>
      </c>
      <c r="G47" s="698"/>
      <c r="H47" s="698"/>
      <c r="I47" s="698"/>
      <c r="J47" s="698"/>
      <c r="K47" s="698"/>
      <c r="L47" s="698"/>
      <c r="M47" s="698"/>
      <c r="N47" s="698"/>
      <c r="O47" s="698"/>
      <c r="P47" s="698"/>
      <c r="Q47" s="698"/>
      <c r="R47" s="698"/>
      <c r="S47" s="698"/>
      <c r="T47" s="698"/>
      <c r="U47" s="698"/>
      <c r="V47" s="698"/>
      <c r="W47" s="698"/>
      <c r="X47" s="698"/>
      <c r="Y47" s="698"/>
      <c r="Z47" s="698"/>
    </row>
    <row r="48">
      <c r="A48" s="1164">
        <v>47.0</v>
      </c>
      <c r="B48" s="1166" t="s">
        <v>26483</v>
      </c>
      <c r="C48" s="1166"/>
      <c r="D48" s="1166" t="s">
        <v>1072</v>
      </c>
      <c r="E48" s="1166" t="s">
        <v>7</v>
      </c>
      <c r="F48" s="1166" t="s">
        <v>26443</v>
      </c>
      <c r="G48" s="698"/>
      <c r="H48" s="698"/>
      <c r="I48" s="698"/>
      <c r="J48" s="698"/>
      <c r="K48" s="698"/>
      <c r="L48" s="698"/>
      <c r="M48" s="698"/>
      <c r="N48" s="698"/>
      <c r="O48" s="698"/>
      <c r="P48" s="698"/>
      <c r="Q48" s="698"/>
      <c r="R48" s="698"/>
      <c r="S48" s="698"/>
      <c r="T48" s="698"/>
      <c r="U48" s="698"/>
      <c r="V48" s="698"/>
      <c r="W48" s="698"/>
      <c r="X48" s="698"/>
      <c r="Y48" s="698"/>
      <c r="Z48" s="698"/>
    </row>
    <row r="49">
      <c r="A49" s="1164">
        <v>48.0</v>
      </c>
      <c r="B49" s="1166" t="s">
        <v>26484</v>
      </c>
      <c r="C49" s="1166"/>
      <c r="D49" s="1166" t="s">
        <v>1072</v>
      </c>
      <c r="E49" s="1166" t="s">
        <v>95</v>
      </c>
      <c r="F49" s="1166"/>
      <c r="G49" s="698"/>
      <c r="H49" s="698"/>
      <c r="I49" s="698"/>
      <c r="J49" s="698"/>
      <c r="K49" s="698"/>
      <c r="L49" s="698"/>
      <c r="M49" s="698"/>
      <c r="N49" s="698"/>
      <c r="O49" s="698"/>
      <c r="P49" s="698"/>
      <c r="Q49" s="698"/>
      <c r="R49" s="698"/>
      <c r="S49" s="698"/>
      <c r="T49" s="698"/>
      <c r="U49" s="698"/>
      <c r="V49" s="698"/>
      <c r="W49" s="698"/>
      <c r="X49" s="698"/>
      <c r="Y49" s="698"/>
      <c r="Z49" s="698"/>
    </row>
    <row r="50">
      <c r="A50" s="1164">
        <v>49.0</v>
      </c>
      <c r="B50" s="1166" t="s">
        <v>26476</v>
      </c>
      <c r="C50" s="1166"/>
      <c r="D50" s="1166" t="s">
        <v>1072</v>
      </c>
      <c r="E50" s="1166" t="s">
        <v>95</v>
      </c>
      <c r="F50" s="1166"/>
      <c r="G50" s="698"/>
      <c r="H50" s="698"/>
      <c r="I50" s="698"/>
      <c r="J50" s="698"/>
      <c r="K50" s="698"/>
      <c r="L50" s="698"/>
      <c r="M50" s="698"/>
      <c r="N50" s="698"/>
      <c r="O50" s="698"/>
      <c r="P50" s="698"/>
      <c r="Q50" s="698"/>
      <c r="R50" s="698"/>
      <c r="S50" s="698"/>
      <c r="T50" s="698"/>
      <c r="U50" s="698"/>
      <c r="V50" s="698"/>
      <c r="W50" s="698"/>
      <c r="X50" s="698"/>
      <c r="Y50" s="698"/>
      <c r="Z50" s="698"/>
    </row>
    <row r="51">
      <c r="A51" s="1164">
        <v>50.0</v>
      </c>
      <c r="B51" s="1166" t="s">
        <v>26485</v>
      </c>
      <c r="C51" s="1166"/>
      <c r="D51" s="1166" t="s">
        <v>1072</v>
      </c>
      <c r="E51" s="1166" t="s">
        <v>7</v>
      </c>
      <c r="F51" s="1166" t="s">
        <v>26443</v>
      </c>
      <c r="G51" s="698"/>
      <c r="H51" s="698"/>
      <c r="I51" s="698"/>
      <c r="J51" s="698"/>
      <c r="K51" s="698"/>
      <c r="L51" s="698"/>
      <c r="M51" s="698"/>
      <c r="N51" s="698"/>
      <c r="O51" s="698"/>
      <c r="P51" s="698"/>
      <c r="Q51" s="698"/>
      <c r="R51" s="698"/>
      <c r="S51" s="698"/>
      <c r="T51" s="698"/>
      <c r="U51" s="698"/>
      <c r="V51" s="698"/>
      <c r="W51" s="698"/>
      <c r="X51" s="698"/>
      <c r="Y51" s="698"/>
      <c r="Z51" s="698"/>
    </row>
    <row r="52">
      <c r="A52" s="1164">
        <v>51.0</v>
      </c>
      <c r="B52" s="1166" t="s">
        <v>26486</v>
      </c>
      <c r="C52" s="1166"/>
      <c r="D52" s="1166" t="s">
        <v>1072</v>
      </c>
      <c r="E52" s="1166" t="s">
        <v>7</v>
      </c>
      <c r="F52" s="1166" t="s">
        <v>26443</v>
      </c>
      <c r="G52" s="698"/>
      <c r="H52" s="698"/>
      <c r="I52" s="698"/>
      <c r="J52" s="698"/>
      <c r="K52" s="698"/>
      <c r="L52" s="698"/>
      <c r="M52" s="698"/>
      <c r="N52" s="698"/>
      <c r="O52" s="698"/>
      <c r="P52" s="698"/>
      <c r="Q52" s="698"/>
      <c r="R52" s="698"/>
      <c r="S52" s="698"/>
      <c r="T52" s="698"/>
      <c r="U52" s="698"/>
      <c r="V52" s="698"/>
      <c r="W52" s="698"/>
      <c r="X52" s="698"/>
      <c r="Y52" s="698"/>
      <c r="Z52" s="698"/>
    </row>
    <row r="53">
      <c r="A53" s="1164">
        <v>52.0</v>
      </c>
      <c r="B53" s="1166" t="s">
        <v>26487</v>
      </c>
      <c r="C53" s="1166"/>
      <c r="D53" s="1166" t="s">
        <v>1072</v>
      </c>
      <c r="E53" s="1166" t="s">
        <v>7</v>
      </c>
      <c r="F53" s="1166" t="s">
        <v>26443</v>
      </c>
      <c r="G53" s="698"/>
      <c r="H53" s="698"/>
      <c r="I53" s="698"/>
      <c r="J53" s="698"/>
      <c r="K53" s="698"/>
      <c r="L53" s="698"/>
      <c r="M53" s="698"/>
      <c r="N53" s="698"/>
      <c r="O53" s="698"/>
      <c r="P53" s="698"/>
      <c r="Q53" s="698"/>
      <c r="R53" s="698"/>
      <c r="S53" s="698"/>
      <c r="T53" s="698"/>
      <c r="U53" s="698"/>
      <c r="V53" s="698"/>
      <c r="W53" s="698"/>
      <c r="X53" s="698"/>
      <c r="Y53" s="698"/>
      <c r="Z53" s="698"/>
    </row>
    <row r="54">
      <c r="A54" s="1164">
        <v>53.0</v>
      </c>
      <c r="B54" s="1166" t="s">
        <v>26486</v>
      </c>
      <c r="C54" s="1166"/>
      <c r="D54" s="1166" t="s">
        <v>1072</v>
      </c>
      <c r="E54" s="1166" t="s">
        <v>7</v>
      </c>
      <c r="F54" s="1166" t="s">
        <v>26443</v>
      </c>
      <c r="G54" s="698"/>
      <c r="H54" s="698"/>
      <c r="I54" s="698"/>
      <c r="J54" s="698"/>
      <c r="K54" s="698"/>
      <c r="L54" s="698"/>
      <c r="M54" s="698"/>
      <c r="N54" s="698"/>
      <c r="O54" s="698"/>
      <c r="P54" s="698"/>
      <c r="Q54" s="698"/>
      <c r="R54" s="698"/>
      <c r="S54" s="698"/>
      <c r="T54" s="698"/>
      <c r="U54" s="698"/>
      <c r="V54" s="698"/>
      <c r="W54" s="698"/>
      <c r="X54" s="698"/>
      <c r="Y54" s="698"/>
      <c r="Z54" s="698"/>
    </row>
    <row r="55">
      <c r="A55" s="1164">
        <v>54.0</v>
      </c>
      <c r="B55" s="1166" t="s">
        <v>26487</v>
      </c>
      <c r="C55" s="1166"/>
      <c r="D55" s="1166" t="s">
        <v>1072</v>
      </c>
      <c r="E55" s="1166" t="s">
        <v>95</v>
      </c>
      <c r="F55" s="1166"/>
      <c r="G55" s="698"/>
      <c r="H55" s="698"/>
      <c r="I55" s="698"/>
      <c r="J55" s="698"/>
      <c r="K55" s="698"/>
      <c r="L55" s="698"/>
      <c r="M55" s="698"/>
      <c r="N55" s="698"/>
      <c r="O55" s="698"/>
      <c r="P55" s="698"/>
      <c r="Q55" s="698"/>
      <c r="R55" s="698"/>
      <c r="S55" s="698"/>
      <c r="T55" s="698"/>
      <c r="U55" s="698"/>
      <c r="V55" s="698"/>
      <c r="W55" s="698"/>
      <c r="X55" s="698"/>
      <c r="Y55" s="698"/>
      <c r="Z55" s="698"/>
    </row>
    <row r="56">
      <c r="A56" s="1164">
        <v>55.0</v>
      </c>
      <c r="B56" s="1166" t="s">
        <v>26488</v>
      </c>
      <c r="C56" s="1166"/>
      <c r="D56" s="1166" t="s">
        <v>1072</v>
      </c>
      <c r="E56" s="1166" t="s">
        <v>95</v>
      </c>
      <c r="F56" s="1166"/>
      <c r="G56" s="698"/>
      <c r="H56" s="698"/>
      <c r="I56" s="698"/>
      <c r="J56" s="698"/>
      <c r="K56" s="698"/>
      <c r="L56" s="698"/>
      <c r="M56" s="698"/>
      <c r="N56" s="698"/>
      <c r="O56" s="698"/>
      <c r="P56" s="698"/>
      <c r="Q56" s="698"/>
      <c r="R56" s="698"/>
      <c r="S56" s="698"/>
      <c r="T56" s="698"/>
      <c r="U56" s="698"/>
      <c r="V56" s="698"/>
      <c r="W56" s="698"/>
      <c r="X56" s="698"/>
      <c r="Y56" s="698"/>
      <c r="Z56" s="698"/>
    </row>
    <row r="57">
      <c r="A57" s="1164">
        <v>56.0</v>
      </c>
      <c r="B57" s="1166" t="s">
        <v>26489</v>
      </c>
      <c r="C57" s="1166"/>
      <c r="D57" s="1166" t="s">
        <v>1072</v>
      </c>
      <c r="E57" s="1166" t="s">
        <v>7</v>
      </c>
      <c r="F57" s="1166" t="s">
        <v>26443</v>
      </c>
      <c r="G57" s="698"/>
      <c r="H57" s="698"/>
      <c r="I57" s="698"/>
      <c r="J57" s="698"/>
      <c r="K57" s="698"/>
      <c r="L57" s="698"/>
      <c r="M57" s="698"/>
      <c r="N57" s="698"/>
      <c r="O57" s="698"/>
      <c r="P57" s="698"/>
      <c r="Q57" s="698"/>
      <c r="R57" s="698"/>
      <c r="S57" s="698"/>
      <c r="T57" s="698"/>
      <c r="U57" s="698"/>
      <c r="V57" s="698"/>
      <c r="W57" s="698"/>
      <c r="X57" s="698"/>
      <c r="Y57" s="698"/>
      <c r="Z57" s="698"/>
    </row>
    <row r="58">
      <c r="A58" s="1164">
        <v>57.0</v>
      </c>
      <c r="B58" s="1166" t="s">
        <v>26490</v>
      </c>
      <c r="C58" s="1166"/>
      <c r="D58" s="1166" t="s">
        <v>1072</v>
      </c>
      <c r="E58" s="1166" t="s">
        <v>95</v>
      </c>
      <c r="F58" s="1166"/>
      <c r="G58" s="698"/>
      <c r="H58" s="698"/>
      <c r="I58" s="698"/>
      <c r="J58" s="698"/>
      <c r="K58" s="698"/>
      <c r="L58" s="698"/>
      <c r="M58" s="698"/>
      <c r="N58" s="698"/>
      <c r="O58" s="698"/>
      <c r="P58" s="698"/>
      <c r="Q58" s="698"/>
      <c r="R58" s="698"/>
      <c r="S58" s="698"/>
      <c r="T58" s="698"/>
      <c r="U58" s="698"/>
      <c r="V58" s="698"/>
      <c r="W58" s="698"/>
      <c r="X58" s="698"/>
      <c r="Y58" s="698"/>
      <c r="Z58" s="698"/>
    </row>
    <row r="59">
      <c r="A59" s="1164">
        <v>59.0</v>
      </c>
      <c r="B59" s="1166" t="s">
        <v>26491</v>
      </c>
      <c r="C59" s="1166"/>
      <c r="D59" s="1166" t="s">
        <v>1072</v>
      </c>
      <c r="E59" s="1166" t="s">
        <v>7</v>
      </c>
      <c r="F59" s="1166" t="s">
        <v>26443</v>
      </c>
      <c r="G59" s="698"/>
      <c r="H59" s="698"/>
      <c r="I59" s="698"/>
      <c r="J59" s="698"/>
      <c r="K59" s="698"/>
      <c r="L59" s="698"/>
      <c r="M59" s="698"/>
      <c r="N59" s="698"/>
      <c r="O59" s="698"/>
      <c r="P59" s="698"/>
      <c r="Q59" s="698"/>
      <c r="R59" s="698"/>
      <c r="S59" s="698"/>
      <c r="T59" s="698"/>
      <c r="U59" s="698"/>
      <c r="V59" s="698"/>
      <c r="W59" s="698"/>
      <c r="X59" s="698"/>
      <c r="Y59" s="698"/>
      <c r="Z59" s="698"/>
    </row>
    <row r="60">
      <c r="A60" s="1164">
        <v>60.0</v>
      </c>
      <c r="B60" s="1166" t="s">
        <v>26492</v>
      </c>
      <c r="C60" s="1166"/>
      <c r="D60" s="1166" t="s">
        <v>1072</v>
      </c>
      <c r="E60" s="1166" t="s">
        <v>95</v>
      </c>
      <c r="F60" s="1166"/>
      <c r="G60" s="698"/>
      <c r="H60" s="698"/>
      <c r="I60" s="698"/>
      <c r="J60" s="698"/>
      <c r="K60" s="698"/>
      <c r="L60" s="698"/>
      <c r="M60" s="698"/>
      <c r="N60" s="698"/>
      <c r="O60" s="698"/>
      <c r="P60" s="698"/>
      <c r="Q60" s="698"/>
      <c r="R60" s="698"/>
      <c r="S60" s="698"/>
      <c r="T60" s="698"/>
      <c r="U60" s="698"/>
      <c r="V60" s="698"/>
      <c r="W60" s="698"/>
      <c r="X60" s="698"/>
      <c r="Y60" s="698"/>
      <c r="Z60" s="698"/>
    </row>
    <row r="61">
      <c r="A61" s="1164">
        <v>61.0</v>
      </c>
      <c r="B61" s="1166" t="s">
        <v>26493</v>
      </c>
      <c r="C61" s="1166"/>
      <c r="D61" s="1166" t="s">
        <v>1072</v>
      </c>
      <c r="E61" s="1166" t="s">
        <v>7</v>
      </c>
      <c r="F61" s="1166" t="s">
        <v>26443</v>
      </c>
      <c r="G61" s="698"/>
      <c r="H61" s="698"/>
      <c r="I61" s="698"/>
      <c r="J61" s="698"/>
      <c r="K61" s="698"/>
      <c r="L61" s="698"/>
      <c r="M61" s="698"/>
      <c r="N61" s="698"/>
      <c r="O61" s="698"/>
      <c r="P61" s="698"/>
      <c r="Q61" s="698"/>
      <c r="R61" s="698"/>
      <c r="S61" s="698"/>
      <c r="T61" s="698"/>
      <c r="U61" s="698"/>
      <c r="V61" s="698"/>
      <c r="W61" s="698"/>
      <c r="X61" s="698"/>
      <c r="Y61" s="698"/>
      <c r="Z61" s="698"/>
    </row>
    <row r="62">
      <c r="A62" s="1164">
        <v>62.0</v>
      </c>
      <c r="B62" s="1166" t="s">
        <v>26494</v>
      </c>
      <c r="C62" s="1166"/>
      <c r="D62" s="1166" t="s">
        <v>1072</v>
      </c>
      <c r="E62" s="1166" t="s">
        <v>95</v>
      </c>
      <c r="F62" s="1166"/>
      <c r="G62" s="698"/>
      <c r="H62" s="698"/>
      <c r="I62" s="698"/>
      <c r="J62" s="698"/>
      <c r="K62" s="698"/>
      <c r="L62" s="698"/>
      <c r="M62" s="698"/>
      <c r="N62" s="698"/>
      <c r="O62" s="698"/>
      <c r="P62" s="698"/>
      <c r="Q62" s="698"/>
      <c r="R62" s="698"/>
      <c r="S62" s="698"/>
      <c r="T62" s="698"/>
      <c r="U62" s="698"/>
      <c r="V62" s="698"/>
      <c r="W62" s="698"/>
      <c r="X62" s="698"/>
      <c r="Y62" s="698"/>
      <c r="Z62" s="698"/>
    </row>
    <row r="63">
      <c r="A63" s="1164">
        <v>63.0</v>
      </c>
      <c r="B63" s="1166" t="s">
        <v>26495</v>
      </c>
      <c r="C63" s="1166"/>
      <c r="D63" s="1166" t="s">
        <v>1072</v>
      </c>
      <c r="E63" s="1166" t="s">
        <v>95</v>
      </c>
      <c r="F63" s="1166"/>
      <c r="G63" s="698"/>
      <c r="H63" s="698"/>
      <c r="I63" s="698"/>
      <c r="J63" s="698"/>
      <c r="K63" s="698"/>
      <c r="L63" s="698"/>
      <c r="M63" s="698"/>
      <c r="N63" s="698"/>
      <c r="O63" s="698"/>
      <c r="P63" s="698"/>
      <c r="Q63" s="698"/>
      <c r="R63" s="698"/>
      <c r="S63" s="698"/>
      <c r="T63" s="698"/>
      <c r="U63" s="698"/>
      <c r="V63" s="698"/>
      <c r="W63" s="698"/>
      <c r="X63" s="698"/>
      <c r="Y63" s="698"/>
      <c r="Z63" s="698"/>
    </row>
    <row r="64">
      <c r="A64" s="1164">
        <v>64.0</v>
      </c>
      <c r="B64" s="1166" t="s">
        <v>26496</v>
      </c>
      <c r="C64" s="1166"/>
      <c r="D64" s="1166" t="s">
        <v>1072</v>
      </c>
      <c r="E64" s="1166" t="s">
        <v>95</v>
      </c>
      <c r="F64" s="1166"/>
      <c r="G64" s="698"/>
      <c r="H64" s="698"/>
      <c r="I64" s="698"/>
      <c r="J64" s="698"/>
      <c r="K64" s="698"/>
      <c r="L64" s="698"/>
      <c r="M64" s="698"/>
      <c r="N64" s="698"/>
      <c r="O64" s="698"/>
      <c r="P64" s="698"/>
      <c r="Q64" s="698"/>
      <c r="R64" s="698"/>
      <c r="S64" s="698"/>
      <c r="T64" s="698"/>
      <c r="U64" s="698"/>
      <c r="V64" s="698"/>
      <c r="W64" s="698"/>
      <c r="X64" s="698"/>
      <c r="Y64" s="698"/>
      <c r="Z64" s="698"/>
    </row>
    <row r="65">
      <c r="A65" s="1164">
        <v>65.0</v>
      </c>
      <c r="B65" s="1166" t="s">
        <v>26497</v>
      </c>
      <c r="C65" s="1166"/>
      <c r="D65" s="1166" t="s">
        <v>1072</v>
      </c>
      <c r="E65" s="1166" t="s">
        <v>7</v>
      </c>
      <c r="F65" s="1166" t="s">
        <v>26443</v>
      </c>
      <c r="G65" s="698"/>
      <c r="H65" s="698"/>
      <c r="I65" s="698"/>
      <c r="J65" s="698"/>
      <c r="K65" s="698"/>
      <c r="L65" s="698"/>
      <c r="M65" s="698"/>
      <c r="N65" s="698"/>
      <c r="O65" s="698"/>
      <c r="P65" s="698"/>
      <c r="Q65" s="698"/>
      <c r="R65" s="698"/>
      <c r="S65" s="698"/>
      <c r="T65" s="698"/>
      <c r="U65" s="698"/>
      <c r="V65" s="698"/>
      <c r="W65" s="698"/>
      <c r="X65" s="698"/>
      <c r="Y65" s="698"/>
      <c r="Z65" s="698"/>
    </row>
    <row r="66">
      <c r="A66" s="1164">
        <v>66.0</v>
      </c>
      <c r="B66" s="1166" t="s">
        <v>26498</v>
      </c>
      <c r="C66" s="1166"/>
      <c r="D66" s="1166" t="s">
        <v>89</v>
      </c>
      <c r="E66" s="1166" t="s">
        <v>7</v>
      </c>
      <c r="F66" s="1166" t="s">
        <v>26443</v>
      </c>
      <c r="G66" s="698"/>
      <c r="H66" s="698"/>
      <c r="I66" s="698"/>
      <c r="J66" s="698"/>
      <c r="K66" s="698"/>
      <c r="L66" s="698"/>
      <c r="M66" s="698"/>
      <c r="N66" s="698"/>
      <c r="O66" s="698"/>
      <c r="P66" s="698"/>
      <c r="Q66" s="698"/>
      <c r="R66" s="698"/>
      <c r="S66" s="698"/>
      <c r="T66" s="698"/>
      <c r="U66" s="698"/>
      <c r="V66" s="698"/>
      <c r="W66" s="698"/>
      <c r="X66" s="698"/>
      <c r="Y66" s="698"/>
      <c r="Z66" s="698"/>
    </row>
    <row r="67">
      <c r="A67" s="1164">
        <v>67.0</v>
      </c>
      <c r="B67" s="1166" t="s">
        <v>26499</v>
      </c>
      <c r="C67" s="1166"/>
      <c r="D67" s="1166" t="s">
        <v>1072</v>
      </c>
      <c r="E67" s="1166" t="s">
        <v>7</v>
      </c>
      <c r="F67" s="1166" t="s">
        <v>26443</v>
      </c>
      <c r="G67" s="698"/>
      <c r="H67" s="698"/>
      <c r="I67" s="698"/>
      <c r="J67" s="698"/>
      <c r="K67" s="698"/>
      <c r="L67" s="698"/>
      <c r="M67" s="698"/>
      <c r="N67" s="698"/>
      <c r="O67" s="698"/>
      <c r="P67" s="698"/>
      <c r="Q67" s="698"/>
      <c r="R67" s="698"/>
      <c r="S67" s="698"/>
      <c r="T67" s="698"/>
      <c r="U67" s="698"/>
      <c r="V67" s="698"/>
      <c r="W67" s="698"/>
      <c r="X67" s="698"/>
      <c r="Y67" s="698"/>
      <c r="Z67" s="698"/>
    </row>
    <row r="68">
      <c r="A68" s="1164">
        <v>68.0</v>
      </c>
      <c r="B68" s="1166" t="s">
        <v>26500</v>
      </c>
      <c r="C68" s="1166"/>
      <c r="D68" s="1166" t="s">
        <v>1072</v>
      </c>
      <c r="E68" s="1166" t="s">
        <v>7</v>
      </c>
      <c r="F68" s="1166" t="s">
        <v>26443</v>
      </c>
      <c r="G68" s="698"/>
      <c r="H68" s="698"/>
      <c r="I68" s="698"/>
      <c r="J68" s="698"/>
      <c r="K68" s="698"/>
      <c r="L68" s="698"/>
      <c r="M68" s="698"/>
      <c r="N68" s="698"/>
      <c r="O68" s="698"/>
      <c r="P68" s="698"/>
      <c r="Q68" s="698"/>
      <c r="R68" s="698"/>
      <c r="S68" s="698"/>
      <c r="T68" s="698"/>
      <c r="U68" s="698"/>
      <c r="V68" s="698"/>
      <c r="W68" s="698"/>
      <c r="X68" s="698"/>
      <c r="Y68" s="698"/>
      <c r="Z68" s="698"/>
    </row>
    <row r="69">
      <c r="A69" s="1164">
        <v>69.0</v>
      </c>
      <c r="B69" s="1166" t="s">
        <v>26501</v>
      </c>
      <c r="C69" s="1166"/>
      <c r="D69" s="1166" t="s">
        <v>1072</v>
      </c>
      <c r="E69" s="1166" t="s">
        <v>7</v>
      </c>
      <c r="F69" s="1166" t="s">
        <v>26443</v>
      </c>
      <c r="G69" s="698"/>
      <c r="H69" s="698"/>
      <c r="I69" s="698"/>
      <c r="J69" s="698"/>
      <c r="K69" s="698"/>
      <c r="L69" s="698"/>
      <c r="M69" s="698"/>
      <c r="N69" s="698"/>
      <c r="O69" s="698"/>
      <c r="P69" s="698"/>
      <c r="Q69" s="698"/>
      <c r="R69" s="698"/>
      <c r="S69" s="698"/>
      <c r="T69" s="698"/>
      <c r="U69" s="698"/>
      <c r="V69" s="698"/>
      <c r="W69" s="698"/>
      <c r="X69" s="698"/>
      <c r="Y69" s="698"/>
      <c r="Z69" s="698"/>
    </row>
    <row r="70">
      <c r="A70" s="1164">
        <v>70.0</v>
      </c>
      <c r="B70" s="1166" t="s">
        <v>26502</v>
      </c>
      <c r="C70" s="1166"/>
      <c r="D70" s="1166" t="s">
        <v>1072</v>
      </c>
      <c r="E70" s="1166" t="s">
        <v>95</v>
      </c>
      <c r="F70" s="1166"/>
      <c r="G70" s="698"/>
      <c r="H70" s="698"/>
      <c r="I70" s="698"/>
      <c r="J70" s="698"/>
      <c r="K70" s="698"/>
      <c r="L70" s="698"/>
      <c r="M70" s="698"/>
      <c r="N70" s="698"/>
      <c r="O70" s="698"/>
      <c r="P70" s="698"/>
      <c r="Q70" s="698"/>
      <c r="R70" s="698"/>
      <c r="S70" s="698"/>
      <c r="T70" s="698"/>
      <c r="U70" s="698"/>
      <c r="V70" s="698"/>
      <c r="W70" s="698"/>
      <c r="X70" s="698"/>
      <c r="Y70" s="698"/>
      <c r="Z70" s="698"/>
    </row>
    <row r="71">
      <c r="A71" s="1164">
        <v>71.0</v>
      </c>
      <c r="B71" s="1166" t="s">
        <v>26503</v>
      </c>
      <c r="C71" s="1166"/>
      <c r="D71" s="1166" t="s">
        <v>1072</v>
      </c>
      <c r="E71" s="1166" t="s">
        <v>95</v>
      </c>
      <c r="F71" s="1166"/>
      <c r="G71" s="698"/>
      <c r="H71" s="698"/>
      <c r="I71" s="698"/>
      <c r="J71" s="698"/>
      <c r="K71" s="698"/>
      <c r="L71" s="698"/>
      <c r="M71" s="698"/>
      <c r="N71" s="698"/>
      <c r="O71" s="698"/>
      <c r="P71" s="698"/>
      <c r="Q71" s="698"/>
      <c r="R71" s="698"/>
      <c r="S71" s="698"/>
      <c r="T71" s="698"/>
      <c r="U71" s="698"/>
      <c r="V71" s="698"/>
      <c r="W71" s="698"/>
      <c r="X71" s="698"/>
      <c r="Y71" s="698"/>
      <c r="Z71" s="698"/>
    </row>
    <row r="72">
      <c r="A72" s="1164">
        <v>72.0</v>
      </c>
      <c r="B72" s="1166" t="s">
        <v>26504</v>
      </c>
      <c r="C72" s="1166"/>
      <c r="D72" s="1166" t="s">
        <v>1072</v>
      </c>
      <c r="E72" s="1166" t="s">
        <v>95</v>
      </c>
      <c r="F72" s="1166"/>
      <c r="G72" s="698"/>
      <c r="H72" s="698"/>
      <c r="I72" s="698"/>
      <c r="J72" s="698"/>
      <c r="K72" s="698"/>
      <c r="L72" s="698"/>
      <c r="M72" s="698"/>
      <c r="N72" s="698"/>
      <c r="O72" s="698"/>
      <c r="P72" s="698"/>
      <c r="Q72" s="698"/>
      <c r="R72" s="698"/>
      <c r="S72" s="698"/>
      <c r="T72" s="698"/>
      <c r="U72" s="698"/>
      <c r="V72" s="698"/>
      <c r="W72" s="698"/>
      <c r="X72" s="698"/>
      <c r="Y72" s="698"/>
      <c r="Z72" s="698"/>
    </row>
    <row r="73">
      <c r="A73" s="1164">
        <v>73.0</v>
      </c>
      <c r="B73" s="1166" t="s">
        <v>26505</v>
      </c>
      <c r="C73" s="1166"/>
      <c r="D73" s="1166" t="s">
        <v>1072</v>
      </c>
      <c r="E73" s="1166" t="s">
        <v>95</v>
      </c>
      <c r="F73" s="1166"/>
      <c r="G73" s="698"/>
      <c r="H73" s="698"/>
      <c r="I73" s="698"/>
      <c r="J73" s="698"/>
      <c r="K73" s="698"/>
      <c r="L73" s="698"/>
      <c r="M73" s="698"/>
      <c r="N73" s="698"/>
      <c r="O73" s="698"/>
      <c r="P73" s="698"/>
      <c r="Q73" s="698"/>
      <c r="R73" s="698"/>
      <c r="S73" s="698"/>
      <c r="T73" s="698"/>
      <c r="U73" s="698"/>
      <c r="V73" s="698"/>
      <c r="W73" s="698"/>
      <c r="X73" s="698"/>
      <c r="Y73" s="698"/>
      <c r="Z73" s="698"/>
    </row>
    <row r="74">
      <c r="A74" s="1164">
        <v>74.0</v>
      </c>
      <c r="B74" s="1166" t="s">
        <v>26506</v>
      </c>
      <c r="C74" s="1166"/>
      <c r="D74" s="1166" t="s">
        <v>1072</v>
      </c>
      <c r="E74" s="1166" t="s">
        <v>95</v>
      </c>
      <c r="F74" s="1166"/>
      <c r="G74" s="698"/>
      <c r="H74" s="698"/>
      <c r="I74" s="698"/>
      <c r="J74" s="698"/>
      <c r="K74" s="698"/>
      <c r="L74" s="698"/>
      <c r="M74" s="698"/>
      <c r="N74" s="698"/>
      <c r="O74" s="698"/>
      <c r="P74" s="698"/>
      <c r="Q74" s="698"/>
      <c r="R74" s="698"/>
      <c r="S74" s="698"/>
      <c r="T74" s="698"/>
      <c r="U74" s="698"/>
      <c r="V74" s="698"/>
      <c r="W74" s="698"/>
      <c r="X74" s="698"/>
      <c r="Y74" s="698"/>
      <c r="Z74" s="698"/>
    </row>
    <row r="75">
      <c r="A75" s="1168">
        <v>75.0</v>
      </c>
      <c r="B75" s="1169" t="s">
        <v>26507</v>
      </c>
      <c r="C75" s="1169"/>
      <c r="D75" s="1169" t="s">
        <v>26508</v>
      </c>
      <c r="E75" s="1169" t="s">
        <v>7</v>
      </c>
      <c r="F75" s="1169" t="s">
        <v>26443</v>
      </c>
      <c r="G75" s="698"/>
      <c r="H75" s="698"/>
      <c r="I75" s="698"/>
      <c r="J75" s="698"/>
      <c r="K75" s="698"/>
      <c r="L75" s="698"/>
      <c r="M75" s="698"/>
      <c r="N75" s="698"/>
      <c r="O75" s="698"/>
      <c r="P75" s="698"/>
      <c r="Q75" s="698"/>
      <c r="R75" s="698"/>
      <c r="S75" s="698"/>
      <c r="T75" s="698"/>
      <c r="U75" s="698"/>
      <c r="V75" s="698"/>
      <c r="W75" s="698"/>
      <c r="X75" s="698"/>
      <c r="Y75" s="698"/>
      <c r="Z75" s="698"/>
    </row>
    <row r="76">
      <c r="A76" s="1168">
        <v>76.0</v>
      </c>
      <c r="B76" s="1169" t="s">
        <v>26509</v>
      </c>
      <c r="C76" s="1169"/>
      <c r="D76" s="1169" t="s">
        <v>26508</v>
      </c>
      <c r="E76" s="1169" t="s">
        <v>95</v>
      </c>
      <c r="F76" s="1169"/>
      <c r="G76" s="698"/>
      <c r="H76" s="698"/>
      <c r="I76" s="698"/>
      <c r="J76" s="698"/>
      <c r="K76" s="698"/>
      <c r="L76" s="698"/>
      <c r="M76" s="698"/>
      <c r="N76" s="698"/>
      <c r="O76" s="698"/>
      <c r="P76" s="698"/>
      <c r="Q76" s="698"/>
      <c r="R76" s="698"/>
      <c r="S76" s="698"/>
      <c r="T76" s="698"/>
      <c r="U76" s="698"/>
      <c r="V76" s="698"/>
      <c r="W76" s="698"/>
      <c r="X76" s="698"/>
      <c r="Y76" s="698"/>
      <c r="Z76" s="698"/>
    </row>
    <row r="77">
      <c r="A77" s="1168">
        <v>77.0</v>
      </c>
      <c r="B77" s="1169" t="s">
        <v>26510</v>
      </c>
      <c r="C77" s="1169"/>
      <c r="D77" s="1169" t="s">
        <v>26508</v>
      </c>
      <c r="E77" s="1169" t="s">
        <v>95</v>
      </c>
      <c r="F77" s="1169"/>
      <c r="G77" s="698"/>
      <c r="H77" s="698"/>
      <c r="I77" s="698"/>
      <c r="J77" s="698"/>
      <c r="K77" s="698"/>
      <c r="L77" s="698"/>
      <c r="M77" s="698"/>
      <c r="N77" s="698"/>
      <c r="O77" s="698"/>
      <c r="P77" s="698"/>
      <c r="Q77" s="698"/>
      <c r="R77" s="698"/>
      <c r="S77" s="698"/>
      <c r="T77" s="698"/>
      <c r="U77" s="698"/>
      <c r="V77" s="698"/>
      <c r="W77" s="698"/>
      <c r="X77" s="698"/>
      <c r="Y77" s="698"/>
      <c r="Z77" s="698"/>
    </row>
    <row r="78">
      <c r="A78" s="698"/>
      <c r="B78" s="698"/>
      <c r="C78" s="698"/>
      <c r="D78" s="698"/>
      <c r="E78" s="698"/>
      <c r="F78" s="698"/>
      <c r="G78" s="698"/>
      <c r="H78" s="698"/>
      <c r="I78" s="698"/>
      <c r="J78" s="698"/>
      <c r="K78" s="698"/>
      <c r="L78" s="698"/>
      <c r="M78" s="698"/>
      <c r="N78" s="698"/>
      <c r="O78" s="698"/>
      <c r="P78" s="698"/>
      <c r="Q78" s="698"/>
      <c r="R78" s="698"/>
      <c r="S78" s="698"/>
      <c r="T78" s="698"/>
      <c r="U78" s="698"/>
      <c r="V78" s="698"/>
      <c r="W78" s="698"/>
      <c r="X78" s="698"/>
      <c r="Y78" s="698"/>
      <c r="Z78" s="698"/>
    </row>
    <row r="79">
      <c r="A79" s="698"/>
      <c r="B79" s="698"/>
      <c r="C79" s="698"/>
      <c r="D79" s="698"/>
      <c r="E79" s="698"/>
      <c r="F79" s="698"/>
      <c r="G79" s="698"/>
      <c r="H79" s="698"/>
      <c r="I79" s="698"/>
      <c r="J79" s="698"/>
      <c r="K79" s="698"/>
      <c r="L79" s="698"/>
      <c r="M79" s="698"/>
      <c r="N79" s="698"/>
      <c r="O79" s="698"/>
      <c r="P79" s="698"/>
      <c r="Q79" s="698"/>
      <c r="R79" s="698"/>
      <c r="S79" s="698"/>
      <c r="T79" s="698"/>
      <c r="U79" s="698"/>
      <c r="V79" s="698"/>
      <c r="W79" s="698"/>
      <c r="X79" s="698"/>
      <c r="Y79" s="698"/>
      <c r="Z79" s="698"/>
    </row>
    <row r="80">
      <c r="A80" s="698"/>
      <c r="B80" s="698"/>
      <c r="C80" s="698"/>
      <c r="D80" s="698"/>
      <c r="E80" s="698"/>
      <c r="F80" s="698"/>
      <c r="G80" s="698"/>
      <c r="H80" s="698"/>
      <c r="I80" s="698"/>
      <c r="J80" s="698"/>
      <c r="K80" s="698"/>
      <c r="L80" s="698"/>
      <c r="M80" s="698"/>
      <c r="N80" s="698"/>
      <c r="O80" s="698"/>
      <c r="P80" s="698"/>
      <c r="Q80" s="698"/>
      <c r="R80" s="698"/>
      <c r="S80" s="698"/>
      <c r="T80" s="698"/>
      <c r="U80" s="698"/>
      <c r="V80" s="698"/>
      <c r="W80" s="698"/>
      <c r="X80" s="698"/>
      <c r="Y80" s="698"/>
      <c r="Z80" s="698"/>
    </row>
    <row r="81">
      <c r="A81" s="698"/>
      <c r="B81" s="698"/>
      <c r="C81" s="698"/>
      <c r="D81" s="698"/>
      <c r="E81" s="698"/>
      <c r="F81" s="698"/>
      <c r="G81" s="698"/>
      <c r="H81" s="698"/>
      <c r="I81" s="698"/>
      <c r="J81" s="698"/>
      <c r="K81" s="698"/>
      <c r="L81" s="698"/>
      <c r="M81" s="698"/>
      <c r="N81" s="698"/>
      <c r="O81" s="698"/>
      <c r="P81" s="698"/>
      <c r="Q81" s="698"/>
      <c r="R81" s="698"/>
      <c r="S81" s="698"/>
      <c r="T81" s="698"/>
      <c r="U81" s="698"/>
      <c r="V81" s="698"/>
      <c r="W81" s="698"/>
      <c r="X81" s="698"/>
      <c r="Y81" s="698"/>
      <c r="Z81" s="698"/>
    </row>
    <row r="82">
      <c r="A82" s="698"/>
      <c r="B82" s="698"/>
      <c r="C82" s="698"/>
      <c r="D82" s="698"/>
      <c r="E82" s="698"/>
      <c r="F82" s="698"/>
      <c r="G82" s="698"/>
      <c r="H82" s="698"/>
      <c r="I82" s="698"/>
      <c r="J82" s="698"/>
      <c r="K82" s="698"/>
      <c r="L82" s="698"/>
      <c r="M82" s="698"/>
      <c r="N82" s="698"/>
      <c r="O82" s="698"/>
      <c r="P82" s="698"/>
      <c r="Q82" s="698"/>
      <c r="R82" s="698"/>
      <c r="S82" s="698"/>
      <c r="T82" s="698"/>
      <c r="U82" s="698"/>
      <c r="V82" s="698"/>
      <c r="W82" s="698"/>
      <c r="X82" s="698"/>
      <c r="Y82" s="698"/>
      <c r="Z82" s="698"/>
    </row>
    <row r="83">
      <c r="A83" s="698"/>
      <c r="B83" s="698"/>
      <c r="C83" s="698"/>
      <c r="D83" s="698"/>
      <c r="E83" s="698"/>
      <c r="F83" s="698"/>
      <c r="G83" s="698"/>
      <c r="H83" s="698"/>
      <c r="I83" s="698"/>
      <c r="J83" s="698"/>
      <c r="K83" s="698"/>
      <c r="L83" s="698"/>
      <c r="M83" s="698"/>
      <c r="N83" s="698"/>
      <c r="O83" s="698"/>
      <c r="P83" s="698"/>
      <c r="Q83" s="698"/>
      <c r="R83" s="698"/>
      <c r="S83" s="698"/>
      <c r="T83" s="698"/>
      <c r="U83" s="698"/>
      <c r="V83" s="698"/>
      <c r="W83" s="698"/>
      <c r="X83" s="698"/>
      <c r="Y83" s="698"/>
      <c r="Z83" s="698"/>
    </row>
    <row r="84">
      <c r="A84" s="698"/>
      <c r="B84" s="698"/>
      <c r="C84" s="698"/>
      <c r="D84" s="698"/>
      <c r="E84" s="698"/>
      <c r="F84" s="698"/>
      <c r="G84" s="698"/>
      <c r="H84" s="698"/>
      <c r="I84" s="698"/>
      <c r="J84" s="698"/>
      <c r="K84" s="698"/>
      <c r="L84" s="698"/>
      <c r="M84" s="698"/>
      <c r="N84" s="698"/>
      <c r="O84" s="698"/>
      <c r="P84" s="698"/>
      <c r="Q84" s="698"/>
      <c r="R84" s="698"/>
      <c r="S84" s="698"/>
      <c r="T84" s="698"/>
      <c r="U84" s="698"/>
      <c r="V84" s="698"/>
      <c r="W84" s="698"/>
      <c r="X84" s="698"/>
      <c r="Y84" s="698"/>
      <c r="Z84" s="698"/>
    </row>
    <row r="85">
      <c r="A85" s="698"/>
      <c r="B85" s="698"/>
      <c r="C85" s="698"/>
      <c r="D85" s="698"/>
      <c r="E85" s="698"/>
      <c r="F85" s="698"/>
      <c r="G85" s="698"/>
      <c r="H85" s="698"/>
      <c r="I85" s="698"/>
      <c r="J85" s="698"/>
      <c r="K85" s="698"/>
      <c r="L85" s="698"/>
      <c r="M85" s="698"/>
      <c r="N85" s="698"/>
      <c r="O85" s="698"/>
      <c r="P85" s="698"/>
      <c r="Q85" s="698"/>
      <c r="R85" s="698"/>
      <c r="S85" s="698"/>
      <c r="T85" s="698"/>
      <c r="U85" s="698"/>
      <c r="V85" s="698"/>
      <c r="W85" s="698"/>
      <c r="X85" s="698"/>
      <c r="Y85" s="698"/>
      <c r="Z85" s="698"/>
    </row>
    <row r="86">
      <c r="A86" s="698"/>
      <c r="B86" s="698"/>
      <c r="C86" s="698"/>
      <c r="D86" s="698"/>
      <c r="E86" s="698"/>
      <c r="F86" s="698"/>
      <c r="G86" s="698"/>
      <c r="H86" s="698"/>
      <c r="I86" s="698"/>
      <c r="J86" s="698"/>
      <c r="K86" s="698"/>
      <c r="L86" s="698"/>
      <c r="M86" s="698"/>
      <c r="N86" s="698"/>
      <c r="O86" s="698"/>
      <c r="P86" s="698"/>
      <c r="Q86" s="698"/>
      <c r="R86" s="698"/>
      <c r="S86" s="698"/>
      <c r="T86" s="698"/>
      <c r="U86" s="698"/>
      <c r="V86" s="698"/>
      <c r="W86" s="698"/>
      <c r="X86" s="698"/>
      <c r="Y86" s="698"/>
      <c r="Z86" s="698"/>
    </row>
    <row r="87">
      <c r="A87" s="698"/>
      <c r="B87" s="698"/>
      <c r="C87" s="698"/>
      <c r="D87" s="698"/>
      <c r="E87" s="698"/>
      <c r="F87" s="698"/>
      <c r="G87" s="698"/>
      <c r="H87" s="698"/>
      <c r="I87" s="698"/>
      <c r="J87" s="698"/>
      <c r="K87" s="698"/>
      <c r="L87" s="698"/>
      <c r="M87" s="698"/>
      <c r="N87" s="698"/>
      <c r="O87" s="698"/>
      <c r="P87" s="698"/>
      <c r="Q87" s="698"/>
      <c r="R87" s="698"/>
      <c r="S87" s="698"/>
      <c r="T87" s="698"/>
      <c r="U87" s="698"/>
      <c r="V87" s="698"/>
      <c r="W87" s="698"/>
      <c r="X87" s="698"/>
      <c r="Y87" s="698"/>
      <c r="Z87" s="698"/>
    </row>
    <row r="88">
      <c r="A88" s="698"/>
      <c r="B88" s="698"/>
      <c r="C88" s="698"/>
      <c r="D88" s="698"/>
      <c r="E88" s="698"/>
      <c r="F88" s="698"/>
      <c r="G88" s="698"/>
      <c r="H88" s="698"/>
      <c r="I88" s="698"/>
      <c r="J88" s="698"/>
      <c r="K88" s="698"/>
      <c r="L88" s="698"/>
      <c r="M88" s="698"/>
      <c r="N88" s="698"/>
      <c r="O88" s="698"/>
      <c r="P88" s="698"/>
      <c r="Q88" s="698"/>
      <c r="R88" s="698"/>
      <c r="S88" s="698"/>
      <c r="T88" s="698"/>
      <c r="U88" s="698"/>
      <c r="V88" s="698"/>
      <c r="W88" s="698"/>
      <c r="X88" s="698"/>
      <c r="Y88" s="698"/>
      <c r="Z88" s="698"/>
    </row>
    <row r="89">
      <c r="A89" s="698"/>
      <c r="B89" s="698"/>
      <c r="C89" s="698"/>
      <c r="D89" s="698"/>
      <c r="E89" s="698"/>
      <c r="F89" s="698"/>
      <c r="G89" s="698"/>
      <c r="H89" s="698"/>
      <c r="I89" s="698"/>
      <c r="J89" s="698"/>
      <c r="K89" s="698"/>
      <c r="L89" s="698"/>
      <c r="M89" s="698"/>
      <c r="N89" s="698"/>
      <c r="O89" s="698"/>
      <c r="P89" s="698"/>
      <c r="Q89" s="698"/>
      <c r="R89" s="698"/>
      <c r="S89" s="698"/>
      <c r="T89" s="698"/>
      <c r="U89" s="698"/>
      <c r="V89" s="698"/>
      <c r="W89" s="698"/>
      <c r="X89" s="698"/>
      <c r="Y89" s="698"/>
      <c r="Z89" s="698"/>
    </row>
    <row r="90">
      <c r="A90" s="698"/>
      <c r="B90" s="698"/>
      <c r="C90" s="698"/>
      <c r="D90" s="698"/>
      <c r="E90" s="698"/>
      <c r="F90" s="698"/>
      <c r="G90" s="698"/>
      <c r="H90" s="698"/>
      <c r="I90" s="698"/>
      <c r="J90" s="698"/>
      <c r="K90" s="698"/>
      <c r="L90" s="698"/>
      <c r="M90" s="698"/>
      <c r="N90" s="698"/>
      <c r="O90" s="698"/>
      <c r="P90" s="698"/>
      <c r="Q90" s="698"/>
      <c r="R90" s="698"/>
      <c r="S90" s="698"/>
      <c r="T90" s="698"/>
      <c r="U90" s="698"/>
      <c r="V90" s="698"/>
      <c r="W90" s="698"/>
      <c r="X90" s="698"/>
      <c r="Y90" s="698"/>
      <c r="Z90" s="698"/>
    </row>
    <row r="91">
      <c r="A91" s="698"/>
      <c r="B91" s="698"/>
      <c r="C91" s="698"/>
      <c r="D91" s="698"/>
      <c r="E91" s="698"/>
      <c r="F91" s="698"/>
      <c r="G91" s="698"/>
      <c r="H91" s="698"/>
      <c r="I91" s="698"/>
      <c r="J91" s="698"/>
      <c r="K91" s="698"/>
      <c r="L91" s="698"/>
      <c r="M91" s="698"/>
      <c r="N91" s="698"/>
      <c r="O91" s="698"/>
      <c r="P91" s="698"/>
      <c r="Q91" s="698"/>
      <c r="R91" s="698"/>
      <c r="S91" s="698"/>
      <c r="T91" s="698"/>
      <c r="U91" s="698"/>
      <c r="V91" s="698"/>
      <c r="W91" s="698"/>
      <c r="X91" s="698"/>
      <c r="Y91" s="698"/>
      <c r="Z91" s="698"/>
    </row>
    <row r="92">
      <c r="A92" s="698"/>
      <c r="B92" s="698"/>
      <c r="C92" s="698"/>
      <c r="D92" s="698"/>
      <c r="E92" s="698"/>
      <c r="F92" s="698"/>
      <c r="G92" s="698"/>
      <c r="H92" s="698"/>
      <c r="I92" s="698"/>
      <c r="J92" s="698"/>
      <c r="K92" s="698"/>
      <c r="L92" s="698"/>
      <c r="M92" s="698"/>
      <c r="N92" s="698"/>
      <c r="O92" s="698"/>
      <c r="P92" s="698"/>
      <c r="Q92" s="698"/>
      <c r="R92" s="698"/>
      <c r="S92" s="698"/>
      <c r="T92" s="698"/>
      <c r="U92" s="698"/>
      <c r="V92" s="698"/>
      <c r="W92" s="698"/>
      <c r="X92" s="698"/>
      <c r="Y92" s="698"/>
      <c r="Z92" s="698"/>
    </row>
    <row r="93">
      <c r="A93" s="698"/>
      <c r="B93" s="698"/>
      <c r="C93" s="698"/>
      <c r="D93" s="698"/>
      <c r="E93" s="698"/>
      <c r="F93" s="698"/>
      <c r="G93" s="698"/>
      <c r="H93" s="698"/>
      <c r="I93" s="698"/>
      <c r="J93" s="698"/>
      <c r="K93" s="698"/>
      <c r="L93" s="698"/>
      <c r="M93" s="698"/>
      <c r="N93" s="698"/>
      <c r="O93" s="698"/>
      <c r="P93" s="698"/>
      <c r="Q93" s="698"/>
      <c r="R93" s="698"/>
      <c r="S93" s="698"/>
      <c r="T93" s="698"/>
      <c r="U93" s="698"/>
      <c r="V93" s="698"/>
      <c r="W93" s="698"/>
      <c r="X93" s="698"/>
      <c r="Y93" s="698"/>
      <c r="Z93" s="698"/>
    </row>
    <row r="94">
      <c r="A94" s="698"/>
      <c r="B94" s="698"/>
      <c r="C94" s="698"/>
      <c r="D94" s="698"/>
      <c r="E94" s="698"/>
      <c r="F94" s="698"/>
      <c r="G94" s="698"/>
      <c r="H94" s="698"/>
      <c r="I94" s="698"/>
      <c r="J94" s="698"/>
      <c r="K94" s="698"/>
      <c r="L94" s="698"/>
      <c r="M94" s="698"/>
      <c r="N94" s="698"/>
      <c r="O94" s="698"/>
      <c r="P94" s="698"/>
      <c r="Q94" s="698"/>
      <c r="R94" s="698"/>
      <c r="S94" s="698"/>
      <c r="T94" s="698"/>
      <c r="U94" s="698"/>
      <c r="V94" s="698"/>
      <c r="W94" s="698"/>
      <c r="X94" s="698"/>
      <c r="Y94" s="698"/>
      <c r="Z94" s="698"/>
    </row>
    <row r="95">
      <c r="A95" s="698"/>
      <c r="B95" s="698"/>
      <c r="C95" s="698"/>
      <c r="D95" s="698"/>
      <c r="E95" s="698"/>
      <c r="F95" s="698"/>
      <c r="G95" s="698"/>
      <c r="H95" s="698"/>
      <c r="I95" s="698"/>
      <c r="J95" s="698"/>
      <c r="K95" s="698"/>
      <c r="L95" s="698"/>
      <c r="M95" s="698"/>
      <c r="N95" s="698"/>
      <c r="O95" s="698"/>
      <c r="P95" s="698"/>
      <c r="Q95" s="698"/>
      <c r="R95" s="698"/>
      <c r="S95" s="698"/>
      <c r="T95" s="698"/>
      <c r="U95" s="698"/>
      <c r="V95" s="698"/>
      <c r="W95" s="698"/>
      <c r="X95" s="698"/>
      <c r="Y95" s="698"/>
      <c r="Z95" s="698"/>
    </row>
    <row r="96">
      <c r="A96" s="698"/>
      <c r="B96" s="698"/>
      <c r="C96" s="698"/>
      <c r="D96" s="698"/>
      <c r="E96" s="698"/>
      <c r="F96" s="698"/>
      <c r="G96" s="698"/>
      <c r="H96" s="698"/>
      <c r="I96" s="698"/>
      <c r="J96" s="698"/>
      <c r="K96" s="698"/>
      <c r="L96" s="698"/>
      <c r="M96" s="698"/>
      <c r="N96" s="698"/>
      <c r="O96" s="698"/>
      <c r="P96" s="698"/>
      <c r="Q96" s="698"/>
      <c r="R96" s="698"/>
      <c r="S96" s="698"/>
      <c r="T96" s="698"/>
      <c r="U96" s="698"/>
      <c r="V96" s="698"/>
      <c r="W96" s="698"/>
      <c r="X96" s="698"/>
      <c r="Y96" s="698"/>
      <c r="Z96" s="698"/>
    </row>
    <row r="97">
      <c r="A97" s="698"/>
      <c r="B97" s="698"/>
      <c r="C97" s="698"/>
      <c r="D97" s="698"/>
      <c r="E97" s="698"/>
      <c r="F97" s="698"/>
      <c r="G97" s="698"/>
      <c r="H97" s="698"/>
      <c r="I97" s="698"/>
      <c r="J97" s="698"/>
      <c r="K97" s="698"/>
      <c r="L97" s="698"/>
      <c r="M97" s="698"/>
      <c r="N97" s="698"/>
      <c r="O97" s="698"/>
      <c r="P97" s="698"/>
      <c r="Q97" s="698"/>
      <c r="R97" s="698"/>
      <c r="S97" s="698"/>
      <c r="T97" s="698"/>
      <c r="U97" s="698"/>
      <c r="V97" s="698"/>
      <c r="W97" s="698"/>
      <c r="X97" s="698"/>
      <c r="Y97" s="698"/>
      <c r="Z97" s="698"/>
    </row>
    <row r="98">
      <c r="A98" s="698"/>
      <c r="B98" s="698"/>
      <c r="C98" s="698"/>
      <c r="D98" s="698"/>
      <c r="E98" s="698"/>
      <c r="F98" s="698"/>
      <c r="G98" s="698"/>
      <c r="H98" s="698"/>
      <c r="I98" s="698"/>
      <c r="J98" s="698"/>
      <c r="K98" s="698"/>
      <c r="L98" s="698"/>
      <c r="M98" s="698"/>
      <c r="N98" s="698"/>
      <c r="O98" s="698"/>
      <c r="P98" s="698"/>
      <c r="Q98" s="698"/>
      <c r="R98" s="698"/>
      <c r="S98" s="698"/>
      <c r="T98" s="698"/>
      <c r="U98" s="698"/>
      <c r="V98" s="698"/>
      <c r="W98" s="698"/>
      <c r="X98" s="698"/>
      <c r="Y98" s="698"/>
      <c r="Z98" s="698"/>
    </row>
    <row r="99">
      <c r="A99" s="698"/>
      <c r="B99" s="698"/>
      <c r="C99" s="698"/>
      <c r="D99" s="698"/>
      <c r="E99" s="698"/>
      <c r="F99" s="698"/>
      <c r="G99" s="698"/>
      <c r="H99" s="698"/>
      <c r="I99" s="698"/>
      <c r="J99" s="698"/>
      <c r="K99" s="698"/>
      <c r="L99" s="698"/>
      <c r="M99" s="698"/>
      <c r="N99" s="698"/>
      <c r="O99" s="698"/>
      <c r="P99" s="698"/>
      <c r="Q99" s="698"/>
      <c r="R99" s="698"/>
      <c r="S99" s="698"/>
      <c r="T99" s="698"/>
      <c r="U99" s="698"/>
      <c r="V99" s="698"/>
      <c r="W99" s="698"/>
      <c r="X99" s="698"/>
      <c r="Y99" s="698"/>
      <c r="Z99" s="698"/>
    </row>
    <row r="100">
      <c r="A100" s="698"/>
      <c r="B100" s="698"/>
      <c r="C100" s="698"/>
      <c r="D100" s="698"/>
      <c r="E100" s="698"/>
      <c r="F100" s="698"/>
      <c r="G100" s="698"/>
      <c r="H100" s="698"/>
      <c r="I100" s="698"/>
      <c r="J100" s="698"/>
      <c r="K100" s="698"/>
      <c r="L100" s="698"/>
      <c r="M100" s="698"/>
      <c r="N100" s="698"/>
      <c r="O100" s="698"/>
      <c r="P100" s="698"/>
      <c r="Q100" s="698"/>
      <c r="R100" s="698"/>
      <c r="S100" s="698"/>
      <c r="T100" s="698"/>
      <c r="U100" s="698"/>
      <c r="V100" s="698"/>
      <c r="W100" s="698"/>
      <c r="X100" s="698"/>
      <c r="Y100" s="698"/>
      <c r="Z100" s="698"/>
    </row>
    <row r="101">
      <c r="A101" s="698"/>
      <c r="B101" s="698"/>
      <c r="C101" s="698"/>
      <c r="D101" s="698"/>
      <c r="E101" s="698"/>
      <c r="F101" s="698"/>
      <c r="G101" s="698"/>
      <c r="H101" s="698"/>
      <c r="I101" s="698"/>
      <c r="J101" s="698"/>
      <c r="K101" s="698"/>
      <c r="L101" s="698"/>
      <c r="M101" s="698"/>
      <c r="N101" s="698"/>
      <c r="O101" s="698"/>
      <c r="P101" s="698"/>
      <c r="Q101" s="698"/>
      <c r="R101" s="698"/>
      <c r="S101" s="698"/>
      <c r="T101" s="698"/>
      <c r="U101" s="698"/>
      <c r="V101" s="698"/>
      <c r="W101" s="698"/>
      <c r="X101" s="698"/>
      <c r="Y101" s="698"/>
      <c r="Z101" s="698"/>
    </row>
    <row r="102">
      <c r="A102" s="698"/>
      <c r="B102" s="698"/>
      <c r="C102" s="698"/>
      <c r="D102" s="698"/>
      <c r="E102" s="698"/>
      <c r="F102" s="698"/>
      <c r="G102" s="698"/>
      <c r="H102" s="698"/>
      <c r="I102" s="698"/>
      <c r="J102" s="698"/>
      <c r="K102" s="698"/>
      <c r="L102" s="698"/>
      <c r="M102" s="698"/>
      <c r="N102" s="698"/>
      <c r="O102" s="698"/>
      <c r="P102" s="698"/>
      <c r="Q102" s="698"/>
      <c r="R102" s="698"/>
      <c r="S102" s="698"/>
      <c r="T102" s="698"/>
      <c r="U102" s="698"/>
      <c r="V102" s="698"/>
      <c r="W102" s="698"/>
      <c r="X102" s="698"/>
      <c r="Y102" s="698"/>
      <c r="Z102" s="698"/>
    </row>
    <row r="103">
      <c r="A103" s="698"/>
      <c r="B103" s="698"/>
      <c r="C103" s="698"/>
      <c r="D103" s="698"/>
      <c r="E103" s="698"/>
      <c r="F103" s="698"/>
      <c r="G103" s="698"/>
      <c r="H103" s="698"/>
      <c r="I103" s="698"/>
      <c r="J103" s="698"/>
      <c r="K103" s="698"/>
      <c r="L103" s="698"/>
      <c r="M103" s="698"/>
      <c r="N103" s="698"/>
      <c r="O103" s="698"/>
      <c r="P103" s="698"/>
      <c r="Q103" s="698"/>
      <c r="R103" s="698"/>
      <c r="S103" s="698"/>
      <c r="T103" s="698"/>
      <c r="U103" s="698"/>
      <c r="V103" s="698"/>
      <c r="W103" s="698"/>
      <c r="X103" s="698"/>
      <c r="Y103" s="698"/>
      <c r="Z103" s="698"/>
    </row>
    <row r="104">
      <c r="A104" s="698"/>
      <c r="B104" s="698"/>
      <c r="C104" s="698"/>
      <c r="D104" s="698"/>
      <c r="E104" s="698"/>
      <c r="F104" s="698"/>
      <c r="G104" s="698"/>
      <c r="H104" s="698"/>
      <c r="I104" s="698"/>
      <c r="J104" s="698"/>
      <c r="K104" s="698"/>
      <c r="L104" s="698"/>
      <c r="M104" s="698"/>
      <c r="N104" s="698"/>
      <c r="O104" s="698"/>
      <c r="P104" s="698"/>
      <c r="Q104" s="698"/>
      <c r="R104" s="698"/>
      <c r="S104" s="698"/>
      <c r="T104" s="698"/>
      <c r="U104" s="698"/>
      <c r="V104" s="698"/>
      <c r="W104" s="698"/>
      <c r="X104" s="698"/>
      <c r="Y104" s="698"/>
      <c r="Z104" s="698"/>
    </row>
    <row r="105">
      <c r="A105" s="698"/>
      <c r="B105" s="698"/>
      <c r="C105" s="698"/>
      <c r="D105" s="698"/>
      <c r="E105" s="698"/>
      <c r="F105" s="698"/>
      <c r="G105" s="698"/>
      <c r="H105" s="698"/>
      <c r="I105" s="698"/>
      <c r="J105" s="698"/>
      <c r="K105" s="698"/>
      <c r="L105" s="698"/>
      <c r="M105" s="698"/>
      <c r="N105" s="698"/>
      <c r="O105" s="698"/>
      <c r="P105" s="698"/>
      <c r="Q105" s="698"/>
      <c r="R105" s="698"/>
      <c r="S105" s="698"/>
      <c r="T105" s="698"/>
      <c r="U105" s="698"/>
      <c r="V105" s="698"/>
      <c r="W105" s="698"/>
      <c r="X105" s="698"/>
      <c r="Y105" s="698"/>
      <c r="Z105" s="698"/>
    </row>
    <row r="106">
      <c r="A106" s="698"/>
      <c r="B106" s="698"/>
      <c r="C106" s="698"/>
      <c r="D106" s="698"/>
      <c r="E106" s="698"/>
      <c r="F106" s="698"/>
      <c r="G106" s="698"/>
      <c r="H106" s="698"/>
      <c r="I106" s="698"/>
      <c r="J106" s="698"/>
      <c r="K106" s="698"/>
      <c r="L106" s="698"/>
      <c r="M106" s="698"/>
      <c r="N106" s="698"/>
      <c r="O106" s="698"/>
      <c r="P106" s="698"/>
      <c r="Q106" s="698"/>
      <c r="R106" s="698"/>
      <c r="S106" s="698"/>
      <c r="T106" s="698"/>
      <c r="U106" s="698"/>
      <c r="V106" s="698"/>
      <c r="W106" s="698"/>
      <c r="X106" s="698"/>
      <c r="Y106" s="698"/>
      <c r="Z106" s="698"/>
    </row>
    <row r="107">
      <c r="A107" s="698"/>
      <c r="B107" s="698"/>
      <c r="C107" s="698"/>
      <c r="D107" s="698"/>
      <c r="E107" s="698"/>
      <c r="F107" s="698"/>
      <c r="G107" s="698"/>
      <c r="H107" s="698"/>
      <c r="I107" s="698"/>
      <c r="J107" s="698"/>
      <c r="K107" s="698"/>
      <c r="L107" s="698"/>
      <c r="M107" s="698"/>
      <c r="N107" s="698"/>
      <c r="O107" s="698"/>
      <c r="P107" s="698"/>
      <c r="Q107" s="698"/>
      <c r="R107" s="698"/>
      <c r="S107" s="698"/>
      <c r="T107" s="698"/>
      <c r="U107" s="698"/>
      <c r="V107" s="698"/>
      <c r="W107" s="698"/>
      <c r="X107" s="698"/>
      <c r="Y107" s="698"/>
      <c r="Z107" s="698"/>
    </row>
    <row r="108">
      <c r="A108" s="698"/>
      <c r="B108" s="698"/>
      <c r="C108" s="698"/>
      <c r="D108" s="698"/>
      <c r="E108" s="698"/>
      <c r="F108" s="698"/>
      <c r="G108" s="698"/>
      <c r="H108" s="698"/>
      <c r="I108" s="698"/>
      <c r="J108" s="698"/>
      <c r="K108" s="698"/>
      <c r="L108" s="698"/>
      <c r="M108" s="698"/>
      <c r="N108" s="698"/>
      <c r="O108" s="698"/>
      <c r="P108" s="698"/>
      <c r="Q108" s="698"/>
      <c r="R108" s="698"/>
      <c r="S108" s="698"/>
      <c r="T108" s="698"/>
      <c r="U108" s="698"/>
      <c r="V108" s="698"/>
      <c r="W108" s="698"/>
      <c r="X108" s="698"/>
      <c r="Y108" s="698"/>
      <c r="Z108" s="698"/>
    </row>
    <row r="109">
      <c r="A109" s="698"/>
      <c r="B109" s="698"/>
      <c r="C109" s="698"/>
      <c r="D109" s="698"/>
      <c r="E109" s="698"/>
      <c r="F109" s="698"/>
      <c r="G109" s="698"/>
      <c r="H109" s="698"/>
      <c r="I109" s="698"/>
      <c r="J109" s="698"/>
      <c r="K109" s="698"/>
      <c r="L109" s="698"/>
      <c r="M109" s="698"/>
      <c r="N109" s="698"/>
      <c r="O109" s="698"/>
      <c r="P109" s="698"/>
      <c r="Q109" s="698"/>
      <c r="R109" s="698"/>
      <c r="S109" s="698"/>
      <c r="T109" s="698"/>
      <c r="U109" s="698"/>
      <c r="V109" s="698"/>
      <c r="W109" s="698"/>
      <c r="X109" s="698"/>
      <c r="Y109" s="698"/>
      <c r="Z109" s="698"/>
    </row>
    <row r="110">
      <c r="A110" s="698"/>
      <c r="B110" s="698"/>
      <c r="C110" s="698"/>
      <c r="D110" s="698"/>
      <c r="E110" s="698"/>
      <c r="F110" s="698"/>
      <c r="G110" s="698"/>
      <c r="H110" s="698"/>
      <c r="I110" s="698"/>
      <c r="J110" s="698"/>
      <c r="K110" s="698"/>
      <c r="L110" s="698"/>
      <c r="M110" s="698"/>
      <c r="N110" s="698"/>
      <c r="O110" s="698"/>
      <c r="P110" s="698"/>
      <c r="Q110" s="698"/>
      <c r="R110" s="698"/>
      <c r="S110" s="698"/>
      <c r="T110" s="698"/>
      <c r="U110" s="698"/>
      <c r="V110" s="698"/>
      <c r="W110" s="698"/>
      <c r="X110" s="698"/>
      <c r="Y110" s="698"/>
      <c r="Z110" s="698"/>
    </row>
    <row r="111">
      <c r="A111" s="698"/>
      <c r="B111" s="698"/>
      <c r="C111" s="698"/>
      <c r="D111" s="698"/>
      <c r="E111" s="698"/>
      <c r="F111" s="698"/>
      <c r="G111" s="698"/>
      <c r="H111" s="698"/>
      <c r="I111" s="698"/>
      <c r="J111" s="698"/>
      <c r="K111" s="698"/>
      <c r="L111" s="698"/>
      <c r="M111" s="698"/>
      <c r="N111" s="698"/>
      <c r="O111" s="698"/>
      <c r="P111" s="698"/>
      <c r="Q111" s="698"/>
      <c r="R111" s="698"/>
      <c r="S111" s="698"/>
      <c r="T111" s="698"/>
      <c r="U111" s="698"/>
      <c r="V111" s="698"/>
      <c r="W111" s="698"/>
      <c r="X111" s="698"/>
      <c r="Y111" s="698"/>
      <c r="Z111" s="698"/>
    </row>
    <row r="112">
      <c r="A112" s="698"/>
      <c r="B112" s="698"/>
      <c r="C112" s="698"/>
      <c r="D112" s="698"/>
      <c r="E112" s="698"/>
      <c r="F112" s="698"/>
      <c r="G112" s="698"/>
      <c r="H112" s="698"/>
      <c r="I112" s="698"/>
      <c r="J112" s="698"/>
      <c r="K112" s="698"/>
      <c r="L112" s="698"/>
      <c r="M112" s="698"/>
      <c r="N112" s="698"/>
      <c r="O112" s="698"/>
      <c r="P112" s="698"/>
      <c r="Q112" s="698"/>
      <c r="R112" s="698"/>
      <c r="S112" s="698"/>
      <c r="T112" s="698"/>
      <c r="U112" s="698"/>
      <c r="V112" s="698"/>
      <c r="W112" s="698"/>
      <c r="X112" s="698"/>
      <c r="Y112" s="698"/>
      <c r="Z112" s="698"/>
    </row>
    <row r="113">
      <c r="A113" s="698"/>
      <c r="B113" s="698"/>
      <c r="C113" s="698"/>
      <c r="D113" s="698"/>
      <c r="E113" s="698"/>
      <c r="F113" s="698"/>
      <c r="G113" s="698"/>
      <c r="H113" s="698"/>
      <c r="I113" s="698"/>
      <c r="J113" s="698"/>
      <c r="K113" s="698"/>
      <c r="L113" s="698"/>
      <c r="M113" s="698"/>
      <c r="N113" s="698"/>
      <c r="O113" s="698"/>
      <c r="P113" s="698"/>
      <c r="Q113" s="698"/>
      <c r="R113" s="698"/>
      <c r="S113" s="698"/>
      <c r="T113" s="698"/>
      <c r="U113" s="698"/>
      <c r="V113" s="698"/>
      <c r="W113" s="698"/>
      <c r="X113" s="698"/>
      <c r="Y113" s="698"/>
      <c r="Z113" s="698"/>
    </row>
    <row r="114">
      <c r="A114" s="698"/>
      <c r="B114" s="698"/>
      <c r="C114" s="698"/>
      <c r="D114" s="698"/>
      <c r="E114" s="698"/>
      <c r="F114" s="698"/>
      <c r="G114" s="698"/>
      <c r="H114" s="698"/>
      <c r="I114" s="698"/>
      <c r="J114" s="698"/>
      <c r="K114" s="698"/>
      <c r="L114" s="698"/>
      <c r="M114" s="698"/>
      <c r="N114" s="698"/>
      <c r="O114" s="698"/>
      <c r="P114" s="698"/>
      <c r="Q114" s="698"/>
      <c r="R114" s="698"/>
      <c r="S114" s="698"/>
      <c r="T114" s="698"/>
      <c r="U114" s="698"/>
      <c r="V114" s="698"/>
      <c r="W114" s="698"/>
      <c r="X114" s="698"/>
      <c r="Y114" s="698"/>
      <c r="Z114" s="698"/>
    </row>
    <row r="115">
      <c r="A115" s="698"/>
      <c r="B115" s="698"/>
      <c r="C115" s="698"/>
      <c r="D115" s="698"/>
      <c r="E115" s="698"/>
      <c r="F115" s="698"/>
      <c r="G115" s="698"/>
      <c r="H115" s="698"/>
      <c r="I115" s="698"/>
      <c r="J115" s="698"/>
      <c r="K115" s="698"/>
      <c r="L115" s="698"/>
      <c r="M115" s="698"/>
      <c r="N115" s="698"/>
      <c r="O115" s="698"/>
      <c r="P115" s="698"/>
      <c r="Q115" s="698"/>
      <c r="R115" s="698"/>
      <c r="S115" s="698"/>
      <c r="T115" s="698"/>
      <c r="U115" s="698"/>
      <c r="V115" s="698"/>
      <c r="W115" s="698"/>
      <c r="X115" s="698"/>
      <c r="Y115" s="698"/>
      <c r="Z115" s="698"/>
    </row>
    <row r="116">
      <c r="A116" s="698"/>
      <c r="B116" s="698"/>
      <c r="C116" s="698"/>
      <c r="D116" s="698"/>
      <c r="E116" s="698"/>
      <c r="F116" s="698"/>
      <c r="G116" s="698"/>
      <c r="H116" s="698"/>
      <c r="I116" s="698"/>
      <c r="J116" s="698"/>
      <c r="K116" s="698"/>
      <c r="L116" s="698"/>
      <c r="M116" s="698"/>
      <c r="N116" s="698"/>
      <c r="O116" s="698"/>
      <c r="P116" s="698"/>
      <c r="Q116" s="698"/>
      <c r="R116" s="698"/>
      <c r="S116" s="698"/>
      <c r="T116" s="698"/>
      <c r="U116" s="698"/>
      <c r="V116" s="698"/>
      <c r="W116" s="698"/>
      <c r="X116" s="698"/>
      <c r="Y116" s="698"/>
      <c r="Z116" s="698"/>
    </row>
    <row r="117">
      <c r="A117" s="698"/>
      <c r="B117" s="698"/>
      <c r="C117" s="698"/>
      <c r="D117" s="698"/>
      <c r="E117" s="698"/>
      <c r="F117" s="698"/>
      <c r="G117" s="698"/>
      <c r="H117" s="698"/>
      <c r="I117" s="698"/>
      <c r="J117" s="698"/>
      <c r="K117" s="698"/>
      <c r="L117" s="698"/>
      <c r="M117" s="698"/>
      <c r="N117" s="698"/>
      <c r="O117" s="698"/>
      <c r="P117" s="698"/>
      <c r="Q117" s="698"/>
      <c r="R117" s="698"/>
      <c r="S117" s="698"/>
      <c r="T117" s="698"/>
      <c r="U117" s="698"/>
      <c r="V117" s="698"/>
      <c r="W117" s="698"/>
      <c r="X117" s="698"/>
      <c r="Y117" s="698"/>
      <c r="Z117" s="698"/>
    </row>
    <row r="118">
      <c r="A118" s="698"/>
      <c r="B118" s="698"/>
      <c r="C118" s="698"/>
      <c r="D118" s="698"/>
      <c r="E118" s="698"/>
      <c r="F118" s="698"/>
      <c r="G118" s="698"/>
      <c r="H118" s="698"/>
      <c r="I118" s="698"/>
      <c r="J118" s="698"/>
      <c r="K118" s="698"/>
      <c r="L118" s="698"/>
      <c r="M118" s="698"/>
      <c r="N118" s="698"/>
      <c r="O118" s="698"/>
      <c r="P118" s="698"/>
      <c r="Q118" s="698"/>
      <c r="R118" s="698"/>
      <c r="S118" s="698"/>
      <c r="T118" s="698"/>
      <c r="U118" s="698"/>
      <c r="V118" s="698"/>
      <c r="W118" s="698"/>
      <c r="X118" s="698"/>
      <c r="Y118" s="698"/>
      <c r="Z118" s="698"/>
    </row>
    <row r="119">
      <c r="A119" s="698"/>
      <c r="B119" s="698"/>
      <c r="C119" s="698"/>
      <c r="D119" s="698"/>
      <c r="E119" s="698"/>
      <c r="F119" s="698"/>
      <c r="G119" s="698"/>
      <c r="H119" s="698"/>
      <c r="I119" s="698"/>
      <c r="J119" s="698"/>
      <c r="K119" s="698"/>
      <c r="L119" s="698"/>
      <c r="M119" s="698"/>
      <c r="N119" s="698"/>
      <c r="O119" s="698"/>
      <c r="P119" s="698"/>
      <c r="Q119" s="698"/>
      <c r="R119" s="698"/>
      <c r="S119" s="698"/>
      <c r="T119" s="698"/>
      <c r="U119" s="698"/>
      <c r="V119" s="698"/>
      <c r="W119" s="698"/>
      <c r="X119" s="698"/>
      <c r="Y119" s="698"/>
      <c r="Z119" s="698"/>
    </row>
    <row r="120">
      <c r="A120" s="698"/>
      <c r="B120" s="698"/>
      <c r="C120" s="698"/>
      <c r="D120" s="698"/>
      <c r="E120" s="698"/>
      <c r="F120" s="698"/>
      <c r="G120" s="698"/>
      <c r="H120" s="698"/>
      <c r="I120" s="698"/>
      <c r="J120" s="698"/>
      <c r="K120" s="698"/>
      <c r="L120" s="698"/>
      <c r="M120" s="698"/>
      <c r="N120" s="698"/>
      <c r="O120" s="698"/>
      <c r="P120" s="698"/>
      <c r="Q120" s="698"/>
      <c r="R120" s="698"/>
      <c r="S120" s="698"/>
      <c r="T120" s="698"/>
      <c r="U120" s="698"/>
      <c r="V120" s="698"/>
      <c r="W120" s="698"/>
      <c r="X120" s="698"/>
      <c r="Y120" s="698"/>
      <c r="Z120" s="698"/>
    </row>
    <row r="121">
      <c r="A121" s="698"/>
      <c r="B121" s="698"/>
      <c r="C121" s="698"/>
      <c r="D121" s="698"/>
      <c r="E121" s="698"/>
      <c r="F121" s="698"/>
      <c r="G121" s="698"/>
      <c r="H121" s="698"/>
      <c r="I121" s="698"/>
      <c r="J121" s="698"/>
      <c r="K121" s="698"/>
      <c r="L121" s="698"/>
      <c r="M121" s="698"/>
      <c r="N121" s="698"/>
      <c r="O121" s="698"/>
      <c r="P121" s="698"/>
      <c r="Q121" s="698"/>
      <c r="R121" s="698"/>
      <c r="S121" s="698"/>
      <c r="T121" s="698"/>
      <c r="U121" s="698"/>
      <c r="V121" s="698"/>
      <c r="W121" s="698"/>
      <c r="X121" s="698"/>
      <c r="Y121" s="698"/>
      <c r="Z121" s="698"/>
    </row>
    <row r="122">
      <c r="A122" s="698"/>
      <c r="B122" s="698"/>
      <c r="C122" s="698"/>
      <c r="D122" s="698"/>
      <c r="E122" s="698"/>
      <c r="F122" s="698"/>
      <c r="G122" s="698"/>
      <c r="H122" s="698"/>
      <c r="I122" s="698"/>
      <c r="J122" s="698"/>
      <c r="K122" s="698"/>
      <c r="L122" s="698"/>
      <c r="M122" s="698"/>
      <c r="N122" s="698"/>
      <c r="O122" s="698"/>
      <c r="P122" s="698"/>
      <c r="Q122" s="698"/>
      <c r="R122" s="698"/>
      <c r="S122" s="698"/>
      <c r="T122" s="698"/>
      <c r="U122" s="698"/>
      <c r="V122" s="698"/>
      <c r="W122" s="698"/>
      <c r="X122" s="698"/>
      <c r="Y122" s="698"/>
      <c r="Z122" s="698"/>
    </row>
    <row r="123">
      <c r="A123" s="698"/>
      <c r="B123" s="698"/>
      <c r="C123" s="698"/>
      <c r="D123" s="698"/>
      <c r="E123" s="698"/>
      <c r="F123" s="698"/>
      <c r="G123" s="698"/>
      <c r="H123" s="698"/>
      <c r="I123" s="698"/>
      <c r="J123" s="698"/>
      <c r="K123" s="698"/>
      <c r="L123" s="698"/>
      <c r="M123" s="698"/>
      <c r="N123" s="698"/>
      <c r="O123" s="698"/>
      <c r="P123" s="698"/>
      <c r="Q123" s="698"/>
      <c r="R123" s="698"/>
      <c r="S123" s="698"/>
      <c r="T123" s="698"/>
      <c r="U123" s="698"/>
      <c r="V123" s="698"/>
      <c r="W123" s="698"/>
      <c r="X123" s="698"/>
      <c r="Y123" s="698"/>
      <c r="Z123" s="698"/>
    </row>
    <row r="124">
      <c r="A124" s="698"/>
      <c r="B124" s="698"/>
      <c r="C124" s="698"/>
      <c r="D124" s="698"/>
      <c r="E124" s="698"/>
      <c r="F124" s="698"/>
      <c r="G124" s="698"/>
      <c r="H124" s="698"/>
      <c r="I124" s="698"/>
      <c r="J124" s="698"/>
      <c r="K124" s="698"/>
      <c r="L124" s="698"/>
      <c r="M124" s="698"/>
      <c r="N124" s="698"/>
      <c r="O124" s="698"/>
      <c r="P124" s="698"/>
      <c r="Q124" s="698"/>
      <c r="R124" s="698"/>
      <c r="S124" s="698"/>
      <c r="T124" s="698"/>
      <c r="U124" s="698"/>
      <c r="V124" s="698"/>
      <c r="W124" s="698"/>
      <c r="X124" s="698"/>
      <c r="Y124" s="698"/>
      <c r="Z124" s="698"/>
    </row>
    <row r="125">
      <c r="A125" s="698"/>
      <c r="B125" s="698"/>
      <c r="C125" s="698"/>
      <c r="D125" s="698"/>
      <c r="E125" s="698"/>
      <c r="F125" s="698"/>
      <c r="G125" s="698"/>
      <c r="H125" s="698"/>
      <c r="I125" s="698"/>
      <c r="J125" s="698"/>
      <c r="K125" s="698"/>
      <c r="L125" s="698"/>
      <c r="M125" s="698"/>
      <c r="N125" s="698"/>
      <c r="O125" s="698"/>
      <c r="P125" s="698"/>
      <c r="Q125" s="698"/>
      <c r="R125" s="698"/>
      <c r="S125" s="698"/>
      <c r="T125" s="698"/>
      <c r="U125" s="698"/>
      <c r="V125" s="698"/>
      <c r="W125" s="698"/>
      <c r="X125" s="698"/>
      <c r="Y125" s="698"/>
      <c r="Z125" s="698"/>
    </row>
    <row r="126">
      <c r="A126" s="698"/>
      <c r="B126" s="698"/>
      <c r="C126" s="698"/>
      <c r="D126" s="698"/>
      <c r="E126" s="698"/>
      <c r="F126" s="698"/>
      <c r="G126" s="698"/>
      <c r="H126" s="698"/>
      <c r="I126" s="698"/>
      <c r="J126" s="698"/>
      <c r="K126" s="698"/>
      <c r="L126" s="698"/>
      <c r="M126" s="698"/>
      <c r="N126" s="698"/>
      <c r="O126" s="698"/>
      <c r="P126" s="698"/>
      <c r="Q126" s="698"/>
      <c r="R126" s="698"/>
      <c r="S126" s="698"/>
      <c r="T126" s="698"/>
      <c r="U126" s="698"/>
      <c r="V126" s="698"/>
      <c r="W126" s="698"/>
      <c r="X126" s="698"/>
      <c r="Y126" s="698"/>
      <c r="Z126" s="698"/>
    </row>
    <row r="127">
      <c r="A127" s="698"/>
      <c r="B127" s="698"/>
      <c r="C127" s="698"/>
      <c r="D127" s="698"/>
      <c r="E127" s="698"/>
      <c r="F127" s="698"/>
      <c r="G127" s="698"/>
      <c r="H127" s="698"/>
      <c r="I127" s="698"/>
      <c r="J127" s="698"/>
      <c r="K127" s="698"/>
      <c r="L127" s="698"/>
      <c r="M127" s="698"/>
      <c r="N127" s="698"/>
      <c r="O127" s="698"/>
      <c r="P127" s="698"/>
      <c r="Q127" s="698"/>
      <c r="R127" s="698"/>
      <c r="S127" s="698"/>
      <c r="T127" s="698"/>
      <c r="U127" s="698"/>
      <c r="V127" s="698"/>
      <c r="W127" s="698"/>
      <c r="X127" s="698"/>
      <c r="Y127" s="698"/>
      <c r="Z127" s="698"/>
    </row>
    <row r="128">
      <c r="A128" s="698"/>
      <c r="B128" s="698"/>
      <c r="C128" s="698"/>
      <c r="D128" s="698"/>
      <c r="E128" s="698"/>
      <c r="F128" s="698"/>
      <c r="G128" s="698"/>
      <c r="H128" s="698"/>
      <c r="I128" s="698"/>
      <c r="J128" s="698"/>
      <c r="K128" s="698"/>
      <c r="L128" s="698"/>
      <c r="M128" s="698"/>
      <c r="N128" s="698"/>
      <c r="O128" s="698"/>
      <c r="P128" s="698"/>
      <c r="Q128" s="698"/>
      <c r="R128" s="698"/>
      <c r="S128" s="698"/>
      <c r="T128" s="698"/>
      <c r="U128" s="698"/>
      <c r="V128" s="698"/>
      <c r="W128" s="698"/>
      <c r="X128" s="698"/>
      <c r="Y128" s="698"/>
      <c r="Z128" s="698"/>
    </row>
    <row r="129">
      <c r="A129" s="698"/>
      <c r="B129" s="698"/>
      <c r="C129" s="698"/>
      <c r="D129" s="698"/>
      <c r="E129" s="698"/>
      <c r="F129" s="698"/>
      <c r="G129" s="698"/>
      <c r="H129" s="698"/>
      <c r="I129" s="698"/>
      <c r="J129" s="698"/>
      <c r="K129" s="698"/>
      <c r="L129" s="698"/>
      <c r="M129" s="698"/>
      <c r="N129" s="698"/>
      <c r="O129" s="698"/>
      <c r="P129" s="698"/>
      <c r="Q129" s="698"/>
      <c r="R129" s="698"/>
      <c r="S129" s="698"/>
      <c r="T129" s="698"/>
      <c r="U129" s="698"/>
      <c r="V129" s="698"/>
      <c r="W129" s="698"/>
      <c r="X129" s="698"/>
      <c r="Y129" s="698"/>
      <c r="Z129" s="698"/>
    </row>
    <row r="130">
      <c r="A130" s="698"/>
      <c r="B130" s="698"/>
      <c r="C130" s="698"/>
      <c r="D130" s="698"/>
      <c r="E130" s="698"/>
      <c r="F130" s="698"/>
      <c r="G130" s="698"/>
      <c r="H130" s="698"/>
      <c r="I130" s="698"/>
      <c r="J130" s="698"/>
      <c r="K130" s="698"/>
      <c r="L130" s="698"/>
      <c r="M130" s="698"/>
      <c r="N130" s="698"/>
      <c r="O130" s="698"/>
      <c r="P130" s="698"/>
      <c r="Q130" s="698"/>
      <c r="R130" s="698"/>
      <c r="S130" s="698"/>
      <c r="T130" s="698"/>
      <c r="U130" s="698"/>
      <c r="V130" s="698"/>
      <c r="W130" s="698"/>
      <c r="X130" s="698"/>
      <c r="Y130" s="698"/>
      <c r="Z130" s="698"/>
    </row>
    <row r="131">
      <c r="A131" s="698"/>
      <c r="B131" s="698"/>
      <c r="C131" s="698"/>
      <c r="D131" s="698"/>
      <c r="E131" s="698"/>
      <c r="F131" s="698"/>
      <c r="G131" s="698"/>
      <c r="H131" s="698"/>
      <c r="I131" s="698"/>
      <c r="J131" s="698"/>
      <c r="K131" s="698"/>
      <c r="L131" s="698"/>
      <c r="M131" s="698"/>
      <c r="N131" s="698"/>
      <c r="O131" s="698"/>
      <c r="P131" s="698"/>
      <c r="Q131" s="698"/>
      <c r="R131" s="698"/>
      <c r="S131" s="698"/>
      <c r="T131" s="698"/>
      <c r="U131" s="698"/>
      <c r="V131" s="698"/>
      <c r="W131" s="698"/>
      <c r="X131" s="698"/>
      <c r="Y131" s="698"/>
      <c r="Z131" s="698"/>
    </row>
    <row r="132">
      <c r="A132" s="698"/>
      <c r="B132" s="698"/>
      <c r="C132" s="698"/>
      <c r="D132" s="698"/>
      <c r="E132" s="698"/>
      <c r="F132" s="698"/>
      <c r="G132" s="698"/>
      <c r="H132" s="698"/>
      <c r="I132" s="698"/>
      <c r="J132" s="698"/>
      <c r="K132" s="698"/>
      <c r="L132" s="698"/>
      <c r="M132" s="698"/>
      <c r="N132" s="698"/>
      <c r="O132" s="698"/>
      <c r="P132" s="698"/>
      <c r="Q132" s="698"/>
      <c r="R132" s="698"/>
      <c r="S132" s="698"/>
      <c r="T132" s="698"/>
      <c r="U132" s="698"/>
      <c r="V132" s="698"/>
      <c r="W132" s="698"/>
      <c r="X132" s="698"/>
      <c r="Y132" s="698"/>
      <c r="Z132" s="698"/>
    </row>
    <row r="133">
      <c r="A133" s="698"/>
      <c r="B133" s="698"/>
      <c r="C133" s="698"/>
      <c r="D133" s="698"/>
      <c r="E133" s="698"/>
      <c r="F133" s="698"/>
      <c r="G133" s="698"/>
      <c r="H133" s="698"/>
      <c r="I133" s="698"/>
      <c r="J133" s="698"/>
      <c r="K133" s="698"/>
      <c r="L133" s="698"/>
      <c r="M133" s="698"/>
      <c r="N133" s="698"/>
      <c r="O133" s="698"/>
      <c r="P133" s="698"/>
      <c r="Q133" s="698"/>
      <c r="R133" s="698"/>
      <c r="S133" s="698"/>
      <c r="T133" s="698"/>
      <c r="U133" s="698"/>
      <c r="V133" s="698"/>
      <c r="W133" s="698"/>
      <c r="X133" s="698"/>
      <c r="Y133" s="698"/>
      <c r="Z133" s="698"/>
    </row>
    <row r="134">
      <c r="A134" s="698"/>
      <c r="B134" s="698"/>
      <c r="C134" s="698"/>
      <c r="D134" s="698"/>
      <c r="E134" s="698"/>
      <c r="F134" s="698"/>
      <c r="G134" s="698"/>
      <c r="H134" s="698"/>
      <c r="I134" s="698"/>
      <c r="J134" s="698"/>
      <c r="K134" s="698"/>
      <c r="L134" s="698"/>
      <c r="M134" s="698"/>
      <c r="N134" s="698"/>
      <c r="O134" s="698"/>
      <c r="P134" s="698"/>
      <c r="Q134" s="698"/>
      <c r="R134" s="698"/>
      <c r="S134" s="698"/>
      <c r="T134" s="698"/>
      <c r="U134" s="698"/>
      <c r="V134" s="698"/>
      <c r="W134" s="698"/>
      <c r="X134" s="698"/>
      <c r="Y134" s="698"/>
      <c r="Z134" s="698"/>
    </row>
    <row r="135">
      <c r="A135" s="698"/>
      <c r="B135" s="698"/>
      <c r="C135" s="698"/>
      <c r="D135" s="698"/>
      <c r="E135" s="698"/>
      <c r="F135" s="698"/>
      <c r="G135" s="698"/>
      <c r="H135" s="698"/>
      <c r="I135" s="698"/>
      <c r="J135" s="698"/>
      <c r="K135" s="698"/>
      <c r="L135" s="698"/>
      <c r="M135" s="698"/>
      <c r="N135" s="698"/>
      <c r="O135" s="698"/>
      <c r="P135" s="698"/>
      <c r="Q135" s="698"/>
      <c r="R135" s="698"/>
      <c r="S135" s="698"/>
      <c r="T135" s="698"/>
      <c r="U135" s="698"/>
      <c r="V135" s="698"/>
      <c r="W135" s="698"/>
      <c r="X135" s="698"/>
      <c r="Y135" s="698"/>
      <c r="Z135" s="698"/>
    </row>
    <row r="136">
      <c r="A136" s="698"/>
      <c r="B136" s="698"/>
      <c r="C136" s="698"/>
      <c r="D136" s="698"/>
      <c r="E136" s="698"/>
      <c r="F136" s="698"/>
      <c r="G136" s="698"/>
      <c r="H136" s="698"/>
      <c r="I136" s="698"/>
      <c r="J136" s="698"/>
      <c r="K136" s="698"/>
      <c r="L136" s="698"/>
      <c r="M136" s="698"/>
      <c r="N136" s="698"/>
      <c r="O136" s="698"/>
      <c r="P136" s="698"/>
      <c r="Q136" s="698"/>
      <c r="R136" s="698"/>
      <c r="S136" s="698"/>
      <c r="T136" s="698"/>
      <c r="U136" s="698"/>
      <c r="V136" s="698"/>
      <c r="W136" s="698"/>
      <c r="X136" s="698"/>
      <c r="Y136" s="698"/>
      <c r="Z136" s="698"/>
    </row>
    <row r="137">
      <c r="A137" s="698"/>
      <c r="B137" s="698"/>
      <c r="C137" s="698"/>
      <c r="D137" s="698"/>
      <c r="E137" s="698"/>
      <c r="F137" s="698"/>
      <c r="G137" s="698"/>
      <c r="H137" s="698"/>
      <c r="I137" s="698"/>
      <c r="J137" s="698"/>
      <c r="K137" s="698"/>
      <c r="L137" s="698"/>
      <c r="M137" s="698"/>
      <c r="N137" s="698"/>
      <c r="O137" s="698"/>
      <c r="P137" s="698"/>
      <c r="Q137" s="698"/>
      <c r="R137" s="698"/>
      <c r="S137" s="698"/>
      <c r="T137" s="698"/>
      <c r="U137" s="698"/>
      <c r="V137" s="698"/>
      <c r="W137" s="698"/>
      <c r="X137" s="698"/>
      <c r="Y137" s="698"/>
      <c r="Z137" s="698"/>
    </row>
    <row r="138">
      <c r="A138" s="698"/>
      <c r="B138" s="698"/>
      <c r="C138" s="698"/>
      <c r="D138" s="698"/>
      <c r="E138" s="698"/>
      <c r="F138" s="698"/>
      <c r="G138" s="698"/>
      <c r="H138" s="698"/>
      <c r="I138" s="698"/>
      <c r="J138" s="698"/>
      <c r="K138" s="698"/>
      <c r="L138" s="698"/>
      <c r="M138" s="698"/>
      <c r="N138" s="698"/>
      <c r="O138" s="698"/>
      <c r="P138" s="698"/>
      <c r="Q138" s="698"/>
      <c r="R138" s="698"/>
      <c r="S138" s="698"/>
      <c r="T138" s="698"/>
      <c r="U138" s="698"/>
      <c r="V138" s="698"/>
      <c r="W138" s="698"/>
      <c r="X138" s="698"/>
      <c r="Y138" s="698"/>
      <c r="Z138" s="698"/>
    </row>
    <row r="139">
      <c r="A139" s="698"/>
      <c r="B139" s="698"/>
      <c r="C139" s="698"/>
      <c r="D139" s="698"/>
      <c r="E139" s="698"/>
      <c r="F139" s="698"/>
      <c r="G139" s="698"/>
      <c r="H139" s="698"/>
      <c r="I139" s="698"/>
      <c r="J139" s="698"/>
      <c r="K139" s="698"/>
      <c r="L139" s="698"/>
      <c r="M139" s="698"/>
      <c r="N139" s="698"/>
      <c r="O139" s="698"/>
      <c r="P139" s="698"/>
      <c r="Q139" s="698"/>
      <c r="R139" s="698"/>
      <c r="S139" s="698"/>
      <c r="T139" s="698"/>
      <c r="U139" s="698"/>
      <c r="V139" s="698"/>
      <c r="W139" s="698"/>
      <c r="X139" s="698"/>
      <c r="Y139" s="698"/>
      <c r="Z139" s="698"/>
    </row>
    <row r="140">
      <c r="A140" s="698"/>
      <c r="B140" s="698"/>
      <c r="C140" s="698"/>
      <c r="D140" s="698"/>
      <c r="E140" s="698"/>
      <c r="F140" s="698"/>
      <c r="G140" s="698"/>
      <c r="H140" s="698"/>
      <c r="I140" s="698"/>
      <c r="J140" s="698"/>
      <c r="K140" s="698"/>
      <c r="L140" s="698"/>
      <c r="M140" s="698"/>
      <c r="N140" s="698"/>
      <c r="O140" s="698"/>
      <c r="P140" s="698"/>
      <c r="Q140" s="698"/>
      <c r="R140" s="698"/>
      <c r="S140" s="698"/>
      <c r="T140" s="698"/>
      <c r="U140" s="698"/>
      <c r="V140" s="698"/>
      <c r="W140" s="698"/>
      <c r="X140" s="698"/>
      <c r="Y140" s="698"/>
      <c r="Z140" s="698"/>
    </row>
    <row r="141">
      <c r="A141" s="698"/>
      <c r="B141" s="698"/>
      <c r="C141" s="698"/>
      <c r="D141" s="698"/>
      <c r="E141" s="698"/>
      <c r="F141" s="698"/>
      <c r="G141" s="698"/>
      <c r="H141" s="698"/>
      <c r="I141" s="698"/>
      <c r="J141" s="698"/>
      <c r="K141" s="698"/>
      <c r="L141" s="698"/>
      <c r="M141" s="698"/>
      <c r="N141" s="698"/>
      <c r="O141" s="698"/>
      <c r="P141" s="698"/>
      <c r="Q141" s="698"/>
      <c r="R141" s="698"/>
      <c r="S141" s="698"/>
      <c r="T141" s="698"/>
      <c r="U141" s="698"/>
      <c r="V141" s="698"/>
      <c r="W141" s="698"/>
      <c r="X141" s="698"/>
      <c r="Y141" s="698"/>
      <c r="Z141" s="698"/>
    </row>
    <row r="142">
      <c r="A142" s="698"/>
      <c r="B142" s="698"/>
      <c r="C142" s="698"/>
      <c r="D142" s="698"/>
      <c r="E142" s="698"/>
      <c r="F142" s="698"/>
      <c r="G142" s="698"/>
      <c r="H142" s="698"/>
      <c r="I142" s="698"/>
      <c r="J142" s="698"/>
      <c r="K142" s="698"/>
      <c r="L142" s="698"/>
      <c r="M142" s="698"/>
      <c r="N142" s="698"/>
      <c r="O142" s="698"/>
      <c r="P142" s="698"/>
      <c r="Q142" s="698"/>
      <c r="R142" s="698"/>
      <c r="S142" s="698"/>
      <c r="T142" s="698"/>
      <c r="U142" s="698"/>
      <c r="V142" s="698"/>
      <c r="W142" s="698"/>
      <c r="X142" s="698"/>
      <c r="Y142" s="698"/>
      <c r="Z142" s="698"/>
    </row>
    <row r="143">
      <c r="A143" s="698"/>
      <c r="B143" s="698"/>
      <c r="C143" s="698"/>
      <c r="D143" s="698"/>
      <c r="E143" s="698"/>
      <c r="F143" s="698"/>
      <c r="G143" s="698"/>
      <c r="H143" s="698"/>
      <c r="I143" s="698"/>
      <c r="J143" s="698"/>
      <c r="K143" s="698"/>
      <c r="L143" s="698"/>
      <c r="M143" s="698"/>
      <c r="N143" s="698"/>
      <c r="O143" s="698"/>
      <c r="P143" s="698"/>
      <c r="Q143" s="698"/>
      <c r="R143" s="698"/>
      <c r="S143" s="698"/>
      <c r="T143" s="698"/>
      <c r="U143" s="698"/>
      <c r="V143" s="698"/>
      <c r="W143" s="698"/>
      <c r="X143" s="698"/>
      <c r="Y143" s="698"/>
      <c r="Z143" s="698"/>
    </row>
    <row r="144">
      <c r="A144" s="698"/>
      <c r="B144" s="698"/>
      <c r="C144" s="698"/>
      <c r="D144" s="698"/>
      <c r="E144" s="698"/>
      <c r="F144" s="698"/>
      <c r="G144" s="698"/>
      <c r="H144" s="698"/>
      <c r="I144" s="698"/>
      <c r="J144" s="698"/>
      <c r="K144" s="698"/>
      <c r="L144" s="698"/>
      <c r="M144" s="698"/>
      <c r="N144" s="698"/>
      <c r="O144" s="698"/>
      <c r="P144" s="698"/>
      <c r="Q144" s="698"/>
      <c r="R144" s="698"/>
      <c r="S144" s="698"/>
      <c r="T144" s="698"/>
      <c r="U144" s="698"/>
      <c r="V144" s="698"/>
      <c r="W144" s="698"/>
      <c r="X144" s="698"/>
      <c r="Y144" s="698"/>
      <c r="Z144" s="698"/>
    </row>
    <row r="145">
      <c r="A145" s="698"/>
      <c r="B145" s="698"/>
      <c r="C145" s="698"/>
      <c r="D145" s="698"/>
      <c r="E145" s="698"/>
      <c r="F145" s="698"/>
      <c r="G145" s="698"/>
      <c r="H145" s="698"/>
      <c r="I145" s="698"/>
      <c r="J145" s="698"/>
      <c r="K145" s="698"/>
      <c r="L145" s="698"/>
      <c r="M145" s="698"/>
      <c r="N145" s="698"/>
      <c r="O145" s="698"/>
      <c r="P145" s="698"/>
      <c r="Q145" s="698"/>
      <c r="R145" s="698"/>
      <c r="S145" s="698"/>
      <c r="T145" s="698"/>
      <c r="U145" s="698"/>
      <c r="V145" s="698"/>
      <c r="W145" s="698"/>
      <c r="X145" s="698"/>
      <c r="Y145" s="698"/>
      <c r="Z145" s="698"/>
    </row>
    <row r="146">
      <c r="A146" s="698"/>
      <c r="B146" s="698"/>
      <c r="C146" s="698"/>
      <c r="D146" s="698"/>
      <c r="E146" s="698"/>
      <c r="F146" s="698"/>
      <c r="G146" s="698"/>
      <c r="H146" s="698"/>
      <c r="I146" s="698"/>
      <c r="J146" s="698"/>
      <c r="K146" s="698"/>
      <c r="L146" s="698"/>
      <c r="M146" s="698"/>
      <c r="N146" s="698"/>
      <c r="O146" s="698"/>
      <c r="P146" s="698"/>
      <c r="Q146" s="698"/>
      <c r="R146" s="698"/>
      <c r="S146" s="698"/>
      <c r="T146" s="698"/>
      <c r="U146" s="698"/>
      <c r="V146" s="698"/>
      <c r="W146" s="698"/>
      <c r="X146" s="698"/>
      <c r="Y146" s="698"/>
      <c r="Z146" s="698"/>
    </row>
    <row r="147">
      <c r="A147" s="698"/>
      <c r="B147" s="698"/>
      <c r="C147" s="698"/>
      <c r="D147" s="698"/>
      <c r="E147" s="698"/>
      <c r="F147" s="698"/>
      <c r="G147" s="698"/>
      <c r="H147" s="698"/>
      <c r="I147" s="698"/>
      <c r="J147" s="698"/>
      <c r="K147" s="698"/>
      <c r="L147" s="698"/>
      <c r="M147" s="698"/>
      <c r="N147" s="698"/>
      <c r="O147" s="698"/>
      <c r="P147" s="698"/>
      <c r="Q147" s="698"/>
      <c r="R147" s="698"/>
      <c r="S147" s="698"/>
      <c r="T147" s="698"/>
      <c r="U147" s="698"/>
      <c r="V147" s="698"/>
      <c r="W147" s="698"/>
      <c r="X147" s="698"/>
      <c r="Y147" s="698"/>
      <c r="Z147" s="698"/>
    </row>
    <row r="148">
      <c r="A148" s="698"/>
      <c r="B148" s="698"/>
      <c r="C148" s="698"/>
      <c r="D148" s="698"/>
      <c r="E148" s="698"/>
      <c r="F148" s="698"/>
      <c r="G148" s="698"/>
      <c r="H148" s="698"/>
      <c r="I148" s="698"/>
      <c r="J148" s="698"/>
      <c r="K148" s="698"/>
      <c r="L148" s="698"/>
      <c r="M148" s="698"/>
      <c r="N148" s="698"/>
      <c r="O148" s="698"/>
      <c r="P148" s="698"/>
      <c r="Q148" s="698"/>
      <c r="R148" s="698"/>
      <c r="S148" s="698"/>
      <c r="T148" s="698"/>
      <c r="U148" s="698"/>
      <c r="V148" s="698"/>
      <c r="W148" s="698"/>
      <c r="X148" s="698"/>
      <c r="Y148" s="698"/>
      <c r="Z148" s="698"/>
    </row>
    <row r="149">
      <c r="A149" s="698"/>
      <c r="B149" s="698"/>
      <c r="C149" s="698"/>
      <c r="D149" s="698"/>
      <c r="E149" s="698"/>
      <c r="F149" s="698"/>
      <c r="G149" s="698"/>
      <c r="H149" s="698"/>
      <c r="I149" s="698"/>
      <c r="J149" s="698"/>
      <c r="K149" s="698"/>
      <c r="L149" s="698"/>
      <c r="M149" s="698"/>
      <c r="N149" s="698"/>
      <c r="O149" s="698"/>
      <c r="P149" s="698"/>
      <c r="Q149" s="698"/>
      <c r="R149" s="698"/>
      <c r="S149" s="698"/>
      <c r="T149" s="698"/>
      <c r="U149" s="698"/>
      <c r="V149" s="698"/>
      <c r="W149" s="698"/>
      <c r="X149" s="698"/>
      <c r="Y149" s="698"/>
      <c r="Z149" s="698"/>
    </row>
    <row r="150">
      <c r="A150" s="698"/>
      <c r="B150" s="698"/>
      <c r="C150" s="698"/>
      <c r="D150" s="698"/>
      <c r="E150" s="698"/>
      <c r="F150" s="698"/>
      <c r="G150" s="698"/>
      <c r="H150" s="698"/>
      <c r="I150" s="698"/>
      <c r="J150" s="698"/>
      <c r="K150" s="698"/>
      <c r="L150" s="698"/>
      <c r="M150" s="698"/>
      <c r="N150" s="698"/>
      <c r="O150" s="698"/>
      <c r="P150" s="698"/>
      <c r="Q150" s="698"/>
      <c r="R150" s="698"/>
      <c r="S150" s="698"/>
      <c r="T150" s="698"/>
      <c r="U150" s="698"/>
      <c r="V150" s="698"/>
      <c r="W150" s="698"/>
      <c r="X150" s="698"/>
      <c r="Y150" s="698"/>
      <c r="Z150" s="698"/>
    </row>
    <row r="151">
      <c r="A151" s="698"/>
      <c r="B151" s="698"/>
      <c r="C151" s="698"/>
      <c r="D151" s="698"/>
      <c r="E151" s="698"/>
      <c r="F151" s="698"/>
      <c r="G151" s="698"/>
      <c r="H151" s="698"/>
      <c r="I151" s="698"/>
      <c r="J151" s="698"/>
      <c r="K151" s="698"/>
      <c r="L151" s="698"/>
      <c r="M151" s="698"/>
      <c r="N151" s="698"/>
      <c r="O151" s="698"/>
      <c r="P151" s="698"/>
      <c r="Q151" s="698"/>
      <c r="R151" s="698"/>
      <c r="S151" s="698"/>
      <c r="T151" s="698"/>
      <c r="U151" s="698"/>
      <c r="V151" s="698"/>
      <c r="W151" s="698"/>
      <c r="X151" s="698"/>
      <c r="Y151" s="698"/>
      <c r="Z151" s="698"/>
    </row>
    <row r="152">
      <c r="A152" s="698"/>
      <c r="B152" s="698"/>
      <c r="C152" s="698"/>
      <c r="D152" s="698"/>
      <c r="E152" s="698"/>
      <c r="F152" s="698"/>
      <c r="G152" s="698"/>
      <c r="H152" s="698"/>
      <c r="I152" s="698"/>
      <c r="J152" s="698"/>
      <c r="K152" s="698"/>
      <c r="L152" s="698"/>
      <c r="M152" s="698"/>
      <c r="N152" s="698"/>
      <c r="O152" s="698"/>
      <c r="P152" s="698"/>
      <c r="Q152" s="698"/>
      <c r="R152" s="698"/>
      <c r="S152" s="698"/>
      <c r="T152" s="698"/>
      <c r="U152" s="698"/>
      <c r="V152" s="698"/>
      <c r="W152" s="698"/>
      <c r="X152" s="698"/>
      <c r="Y152" s="698"/>
      <c r="Z152" s="698"/>
    </row>
    <row r="153">
      <c r="A153" s="698"/>
      <c r="B153" s="698"/>
      <c r="C153" s="698"/>
      <c r="D153" s="698"/>
      <c r="E153" s="698"/>
      <c r="F153" s="698"/>
      <c r="G153" s="698"/>
      <c r="H153" s="698"/>
      <c r="I153" s="698"/>
      <c r="J153" s="698"/>
      <c r="K153" s="698"/>
      <c r="L153" s="698"/>
      <c r="M153" s="698"/>
      <c r="N153" s="698"/>
      <c r="O153" s="698"/>
      <c r="P153" s="698"/>
      <c r="Q153" s="698"/>
      <c r="R153" s="698"/>
      <c r="S153" s="698"/>
      <c r="T153" s="698"/>
      <c r="U153" s="698"/>
      <c r="V153" s="698"/>
      <c r="W153" s="698"/>
      <c r="X153" s="698"/>
      <c r="Y153" s="698"/>
      <c r="Z153" s="698"/>
    </row>
    <row r="154">
      <c r="A154" s="698"/>
      <c r="B154" s="698"/>
      <c r="C154" s="698"/>
      <c r="D154" s="698"/>
      <c r="E154" s="698"/>
      <c r="F154" s="698"/>
      <c r="G154" s="698"/>
      <c r="H154" s="698"/>
      <c r="I154" s="698"/>
      <c r="J154" s="698"/>
      <c r="K154" s="698"/>
      <c r="L154" s="698"/>
      <c r="M154" s="698"/>
      <c r="N154" s="698"/>
      <c r="O154" s="698"/>
      <c r="P154" s="698"/>
      <c r="Q154" s="698"/>
      <c r="R154" s="698"/>
      <c r="S154" s="698"/>
      <c r="T154" s="698"/>
      <c r="U154" s="698"/>
      <c r="V154" s="698"/>
      <c r="W154" s="698"/>
      <c r="X154" s="698"/>
      <c r="Y154" s="698"/>
      <c r="Z154" s="698"/>
    </row>
    <row r="155">
      <c r="A155" s="698"/>
      <c r="B155" s="698"/>
      <c r="C155" s="698"/>
      <c r="D155" s="698"/>
      <c r="E155" s="698"/>
      <c r="F155" s="698"/>
      <c r="G155" s="698"/>
      <c r="H155" s="698"/>
      <c r="I155" s="698"/>
      <c r="J155" s="698"/>
      <c r="K155" s="698"/>
      <c r="L155" s="698"/>
      <c r="M155" s="698"/>
      <c r="N155" s="698"/>
      <c r="O155" s="698"/>
      <c r="P155" s="698"/>
      <c r="Q155" s="698"/>
      <c r="R155" s="698"/>
      <c r="S155" s="698"/>
      <c r="T155" s="698"/>
      <c r="U155" s="698"/>
      <c r="V155" s="698"/>
      <c r="W155" s="698"/>
      <c r="X155" s="698"/>
      <c r="Y155" s="698"/>
      <c r="Z155" s="698"/>
    </row>
    <row r="156">
      <c r="A156" s="698"/>
      <c r="B156" s="698"/>
      <c r="C156" s="698"/>
      <c r="D156" s="698"/>
      <c r="E156" s="698"/>
      <c r="F156" s="698"/>
      <c r="G156" s="698"/>
      <c r="H156" s="698"/>
      <c r="I156" s="698"/>
      <c r="J156" s="698"/>
      <c r="K156" s="698"/>
      <c r="L156" s="698"/>
      <c r="M156" s="698"/>
      <c r="N156" s="698"/>
      <c r="O156" s="698"/>
      <c r="P156" s="698"/>
      <c r="Q156" s="698"/>
      <c r="R156" s="698"/>
      <c r="S156" s="698"/>
      <c r="T156" s="698"/>
      <c r="U156" s="698"/>
      <c r="V156" s="698"/>
      <c r="W156" s="698"/>
      <c r="X156" s="698"/>
      <c r="Y156" s="698"/>
      <c r="Z156" s="698"/>
    </row>
    <row r="157">
      <c r="A157" s="698"/>
      <c r="B157" s="698"/>
      <c r="C157" s="698"/>
      <c r="D157" s="698"/>
      <c r="E157" s="698"/>
      <c r="F157" s="698"/>
      <c r="G157" s="698"/>
      <c r="H157" s="698"/>
      <c r="I157" s="698"/>
      <c r="J157" s="698"/>
      <c r="K157" s="698"/>
      <c r="L157" s="698"/>
      <c r="M157" s="698"/>
      <c r="N157" s="698"/>
      <c r="O157" s="698"/>
      <c r="P157" s="698"/>
      <c r="Q157" s="698"/>
      <c r="R157" s="698"/>
      <c r="S157" s="698"/>
      <c r="T157" s="698"/>
      <c r="U157" s="698"/>
      <c r="V157" s="698"/>
      <c r="W157" s="698"/>
      <c r="X157" s="698"/>
      <c r="Y157" s="698"/>
      <c r="Z157" s="698"/>
    </row>
    <row r="158">
      <c r="A158" s="698"/>
      <c r="B158" s="698"/>
      <c r="C158" s="698"/>
      <c r="D158" s="698"/>
      <c r="E158" s="698"/>
      <c r="F158" s="698"/>
      <c r="G158" s="698"/>
      <c r="H158" s="698"/>
      <c r="I158" s="698"/>
      <c r="J158" s="698"/>
      <c r="K158" s="698"/>
      <c r="L158" s="698"/>
      <c r="M158" s="698"/>
      <c r="N158" s="698"/>
      <c r="O158" s="698"/>
      <c r="P158" s="698"/>
      <c r="Q158" s="698"/>
      <c r="R158" s="698"/>
      <c r="S158" s="698"/>
      <c r="T158" s="698"/>
      <c r="U158" s="698"/>
      <c r="V158" s="698"/>
      <c r="W158" s="698"/>
      <c r="X158" s="698"/>
      <c r="Y158" s="698"/>
      <c r="Z158" s="698"/>
    </row>
    <row r="159">
      <c r="A159" s="698"/>
      <c r="B159" s="698"/>
      <c r="C159" s="698"/>
      <c r="D159" s="698"/>
      <c r="E159" s="698"/>
      <c r="F159" s="698"/>
      <c r="G159" s="698"/>
      <c r="H159" s="698"/>
      <c r="I159" s="698"/>
      <c r="J159" s="698"/>
      <c r="K159" s="698"/>
      <c r="L159" s="698"/>
      <c r="M159" s="698"/>
      <c r="N159" s="698"/>
      <c r="O159" s="698"/>
      <c r="P159" s="698"/>
      <c r="Q159" s="698"/>
      <c r="R159" s="698"/>
      <c r="S159" s="698"/>
      <c r="T159" s="698"/>
      <c r="U159" s="698"/>
      <c r="V159" s="698"/>
      <c r="W159" s="698"/>
      <c r="X159" s="698"/>
      <c r="Y159" s="698"/>
      <c r="Z159" s="698"/>
    </row>
    <row r="160">
      <c r="A160" s="698"/>
      <c r="B160" s="698"/>
      <c r="C160" s="698"/>
      <c r="D160" s="698"/>
      <c r="E160" s="698"/>
      <c r="F160" s="698"/>
      <c r="G160" s="698"/>
      <c r="H160" s="698"/>
      <c r="I160" s="698"/>
      <c r="J160" s="698"/>
      <c r="K160" s="698"/>
      <c r="L160" s="698"/>
      <c r="M160" s="698"/>
      <c r="N160" s="698"/>
      <c r="O160" s="698"/>
      <c r="P160" s="698"/>
      <c r="Q160" s="698"/>
      <c r="R160" s="698"/>
      <c r="S160" s="698"/>
      <c r="T160" s="698"/>
      <c r="U160" s="698"/>
      <c r="V160" s="698"/>
      <c r="W160" s="698"/>
      <c r="X160" s="698"/>
      <c r="Y160" s="698"/>
      <c r="Z160" s="698"/>
    </row>
    <row r="161">
      <c r="A161" s="698"/>
      <c r="B161" s="698"/>
      <c r="C161" s="698"/>
      <c r="D161" s="698"/>
      <c r="E161" s="698"/>
      <c r="F161" s="698"/>
      <c r="G161" s="698"/>
      <c r="H161" s="698"/>
      <c r="I161" s="698"/>
      <c r="J161" s="698"/>
      <c r="K161" s="698"/>
      <c r="L161" s="698"/>
      <c r="M161" s="698"/>
      <c r="N161" s="698"/>
      <c r="O161" s="698"/>
      <c r="P161" s="698"/>
      <c r="Q161" s="698"/>
      <c r="R161" s="698"/>
      <c r="S161" s="698"/>
      <c r="T161" s="698"/>
      <c r="U161" s="698"/>
      <c r="V161" s="698"/>
      <c r="W161" s="698"/>
      <c r="X161" s="698"/>
      <c r="Y161" s="698"/>
      <c r="Z161" s="698"/>
    </row>
    <row r="162">
      <c r="A162" s="698"/>
      <c r="B162" s="698"/>
      <c r="C162" s="698"/>
      <c r="D162" s="698"/>
      <c r="E162" s="698"/>
      <c r="F162" s="698"/>
      <c r="G162" s="698"/>
      <c r="H162" s="698"/>
      <c r="I162" s="698"/>
      <c r="J162" s="698"/>
      <c r="K162" s="698"/>
      <c r="L162" s="698"/>
      <c r="M162" s="698"/>
      <c r="N162" s="698"/>
      <c r="O162" s="698"/>
      <c r="P162" s="698"/>
      <c r="Q162" s="698"/>
      <c r="R162" s="698"/>
      <c r="S162" s="698"/>
      <c r="T162" s="698"/>
      <c r="U162" s="698"/>
      <c r="V162" s="698"/>
      <c r="W162" s="698"/>
      <c r="X162" s="698"/>
      <c r="Y162" s="698"/>
      <c r="Z162" s="698"/>
    </row>
    <row r="163">
      <c r="A163" s="698"/>
      <c r="B163" s="698"/>
      <c r="C163" s="698"/>
      <c r="D163" s="698"/>
      <c r="E163" s="698"/>
      <c r="F163" s="698"/>
      <c r="G163" s="698"/>
      <c r="H163" s="698"/>
      <c r="I163" s="698"/>
      <c r="J163" s="698"/>
      <c r="K163" s="698"/>
      <c r="L163" s="698"/>
      <c r="M163" s="698"/>
      <c r="N163" s="698"/>
      <c r="O163" s="698"/>
      <c r="P163" s="698"/>
      <c r="Q163" s="698"/>
      <c r="R163" s="698"/>
      <c r="S163" s="698"/>
      <c r="T163" s="698"/>
      <c r="U163" s="698"/>
      <c r="V163" s="698"/>
      <c r="W163" s="698"/>
      <c r="X163" s="698"/>
      <c r="Y163" s="698"/>
      <c r="Z163" s="698"/>
    </row>
    <row r="164">
      <c r="A164" s="698"/>
      <c r="B164" s="698"/>
      <c r="C164" s="698"/>
      <c r="D164" s="698"/>
      <c r="E164" s="698"/>
      <c r="F164" s="698"/>
      <c r="G164" s="698"/>
      <c r="H164" s="698"/>
      <c r="I164" s="698"/>
      <c r="J164" s="698"/>
      <c r="K164" s="698"/>
      <c r="L164" s="698"/>
      <c r="M164" s="698"/>
      <c r="N164" s="698"/>
      <c r="O164" s="698"/>
      <c r="P164" s="698"/>
      <c r="Q164" s="698"/>
      <c r="R164" s="698"/>
      <c r="S164" s="698"/>
      <c r="T164" s="698"/>
      <c r="U164" s="698"/>
      <c r="V164" s="698"/>
      <c r="W164" s="698"/>
      <c r="X164" s="698"/>
      <c r="Y164" s="698"/>
      <c r="Z164" s="698"/>
    </row>
    <row r="165">
      <c r="A165" s="698"/>
      <c r="B165" s="698"/>
      <c r="C165" s="698"/>
      <c r="D165" s="698"/>
      <c r="E165" s="698"/>
      <c r="F165" s="698"/>
      <c r="G165" s="698"/>
      <c r="H165" s="698"/>
      <c r="I165" s="698"/>
      <c r="J165" s="698"/>
      <c r="K165" s="698"/>
      <c r="L165" s="698"/>
      <c r="M165" s="698"/>
      <c r="N165" s="698"/>
      <c r="O165" s="698"/>
      <c r="P165" s="698"/>
      <c r="Q165" s="698"/>
      <c r="R165" s="698"/>
      <c r="S165" s="698"/>
      <c r="T165" s="698"/>
      <c r="U165" s="698"/>
      <c r="V165" s="698"/>
      <c r="W165" s="698"/>
      <c r="X165" s="698"/>
      <c r="Y165" s="698"/>
      <c r="Z165" s="698"/>
    </row>
    <row r="166">
      <c r="A166" s="698"/>
      <c r="B166" s="698"/>
      <c r="C166" s="698"/>
      <c r="D166" s="698"/>
      <c r="E166" s="698"/>
      <c r="F166" s="698"/>
      <c r="G166" s="698"/>
      <c r="H166" s="698"/>
      <c r="I166" s="698"/>
      <c r="J166" s="698"/>
      <c r="K166" s="698"/>
      <c r="L166" s="698"/>
      <c r="M166" s="698"/>
      <c r="N166" s="698"/>
      <c r="O166" s="698"/>
      <c r="P166" s="698"/>
      <c r="Q166" s="698"/>
      <c r="R166" s="698"/>
      <c r="S166" s="698"/>
      <c r="T166" s="698"/>
      <c r="U166" s="698"/>
      <c r="V166" s="698"/>
      <c r="W166" s="698"/>
      <c r="X166" s="698"/>
      <c r="Y166" s="698"/>
      <c r="Z166" s="698"/>
    </row>
    <row r="167">
      <c r="A167" s="698"/>
      <c r="B167" s="698"/>
      <c r="C167" s="698"/>
      <c r="D167" s="698"/>
      <c r="E167" s="698"/>
      <c r="F167" s="698"/>
      <c r="G167" s="698"/>
      <c r="H167" s="698"/>
      <c r="I167" s="698"/>
      <c r="J167" s="698"/>
      <c r="K167" s="698"/>
      <c r="L167" s="698"/>
      <c r="M167" s="698"/>
      <c r="N167" s="698"/>
      <c r="O167" s="698"/>
      <c r="P167" s="698"/>
      <c r="Q167" s="698"/>
      <c r="R167" s="698"/>
      <c r="S167" s="698"/>
      <c r="T167" s="698"/>
      <c r="U167" s="698"/>
      <c r="V167" s="698"/>
      <c r="W167" s="698"/>
      <c r="X167" s="698"/>
      <c r="Y167" s="698"/>
      <c r="Z167" s="698"/>
    </row>
    <row r="168">
      <c r="A168" s="698"/>
      <c r="B168" s="698"/>
      <c r="C168" s="698"/>
      <c r="D168" s="698"/>
      <c r="E168" s="698"/>
      <c r="F168" s="698"/>
      <c r="G168" s="698"/>
      <c r="H168" s="698"/>
      <c r="I168" s="698"/>
      <c r="J168" s="698"/>
      <c r="K168" s="698"/>
      <c r="L168" s="698"/>
      <c r="M168" s="698"/>
      <c r="N168" s="698"/>
      <c r="O168" s="698"/>
      <c r="P168" s="698"/>
      <c r="Q168" s="698"/>
      <c r="R168" s="698"/>
      <c r="S168" s="698"/>
      <c r="T168" s="698"/>
      <c r="U168" s="698"/>
      <c r="V168" s="698"/>
      <c r="W168" s="698"/>
      <c r="X168" s="698"/>
      <c r="Y168" s="698"/>
      <c r="Z168" s="698"/>
    </row>
    <row r="169">
      <c r="A169" s="698"/>
      <c r="B169" s="698"/>
      <c r="C169" s="698"/>
      <c r="D169" s="698"/>
      <c r="E169" s="698"/>
      <c r="F169" s="698"/>
      <c r="G169" s="698"/>
      <c r="H169" s="698"/>
      <c r="I169" s="698"/>
      <c r="J169" s="698"/>
      <c r="K169" s="698"/>
      <c r="L169" s="698"/>
      <c r="M169" s="698"/>
      <c r="N169" s="698"/>
      <c r="O169" s="698"/>
      <c r="P169" s="698"/>
      <c r="Q169" s="698"/>
      <c r="R169" s="698"/>
      <c r="S169" s="698"/>
      <c r="T169" s="698"/>
      <c r="U169" s="698"/>
      <c r="V169" s="698"/>
      <c r="W169" s="698"/>
      <c r="X169" s="698"/>
      <c r="Y169" s="698"/>
      <c r="Z169" s="698"/>
    </row>
    <row r="170">
      <c r="A170" s="698"/>
      <c r="B170" s="698"/>
      <c r="C170" s="698"/>
      <c r="D170" s="698"/>
      <c r="E170" s="698"/>
      <c r="F170" s="698"/>
      <c r="G170" s="698"/>
      <c r="H170" s="698"/>
      <c r="I170" s="698"/>
      <c r="J170" s="698"/>
      <c r="K170" s="698"/>
      <c r="L170" s="698"/>
      <c r="M170" s="698"/>
      <c r="N170" s="698"/>
      <c r="O170" s="698"/>
      <c r="P170" s="698"/>
      <c r="Q170" s="698"/>
      <c r="R170" s="698"/>
      <c r="S170" s="698"/>
      <c r="T170" s="698"/>
      <c r="U170" s="698"/>
      <c r="V170" s="698"/>
      <c r="W170" s="698"/>
      <c r="X170" s="698"/>
      <c r="Y170" s="698"/>
      <c r="Z170" s="698"/>
    </row>
    <row r="171">
      <c r="A171" s="698"/>
      <c r="B171" s="698"/>
      <c r="C171" s="698"/>
      <c r="D171" s="698"/>
      <c r="E171" s="698"/>
      <c r="F171" s="698"/>
      <c r="G171" s="698"/>
      <c r="H171" s="698"/>
      <c r="I171" s="698"/>
      <c r="J171" s="698"/>
      <c r="K171" s="698"/>
      <c r="L171" s="698"/>
      <c r="M171" s="698"/>
      <c r="N171" s="698"/>
      <c r="O171" s="698"/>
      <c r="P171" s="698"/>
      <c r="Q171" s="698"/>
      <c r="R171" s="698"/>
      <c r="S171" s="698"/>
      <c r="T171" s="698"/>
      <c r="U171" s="698"/>
      <c r="V171" s="698"/>
      <c r="W171" s="698"/>
      <c r="X171" s="698"/>
      <c r="Y171" s="698"/>
      <c r="Z171" s="698"/>
    </row>
    <row r="172">
      <c r="A172" s="698"/>
      <c r="B172" s="698"/>
      <c r="C172" s="698"/>
      <c r="D172" s="698"/>
      <c r="E172" s="698"/>
      <c r="F172" s="698"/>
      <c r="G172" s="698"/>
      <c r="H172" s="698"/>
      <c r="I172" s="698"/>
      <c r="J172" s="698"/>
      <c r="K172" s="698"/>
      <c r="L172" s="698"/>
      <c r="M172" s="698"/>
      <c r="N172" s="698"/>
      <c r="O172" s="698"/>
      <c r="P172" s="698"/>
      <c r="Q172" s="698"/>
      <c r="R172" s="698"/>
      <c r="S172" s="698"/>
      <c r="T172" s="698"/>
      <c r="U172" s="698"/>
      <c r="V172" s="698"/>
      <c r="W172" s="698"/>
      <c r="X172" s="698"/>
      <c r="Y172" s="698"/>
      <c r="Z172" s="698"/>
    </row>
    <row r="173">
      <c r="A173" s="698"/>
      <c r="B173" s="698"/>
      <c r="C173" s="698"/>
      <c r="D173" s="698"/>
      <c r="E173" s="698"/>
      <c r="F173" s="698"/>
      <c r="G173" s="698"/>
      <c r="H173" s="698"/>
      <c r="I173" s="698"/>
      <c r="J173" s="698"/>
      <c r="K173" s="698"/>
      <c r="L173" s="698"/>
      <c r="M173" s="698"/>
      <c r="N173" s="698"/>
      <c r="O173" s="698"/>
      <c r="P173" s="698"/>
      <c r="Q173" s="698"/>
      <c r="R173" s="698"/>
      <c r="S173" s="698"/>
      <c r="T173" s="698"/>
      <c r="U173" s="698"/>
      <c r="V173" s="698"/>
      <c r="W173" s="698"/>
      <c r="X173" s="698"/>
      <c r="Y173" s="698"/>
      <c r="Z173" s="698"/>
    </row>
    <row r="174">
      <c r="A174" s="698"/>
      <c r="B174" s="698"/>
      <c r="C174" s="698"/>
      <c r="D174" s="698"/>
      <c r="E174" s="698"/>
      <c r="F174" s="698"/>
      <c r="G174" s="698"/>
      <c r="H174" s="698"/>
      <c r="I174" s="698"/>
      <c r="J174" s="698"/>
      <c r="K174" s="698"/>
      <c r="L174" s="698"/>
      <c r="M174" s="698"/>
      <c r="N174" s="698"/>
      <c r="O174" s="698"/>
      <c r="P174" s="698"/>
      <c r="Q174" s="698"/>
      <c r="R174" s="698"/>
      <c r="S174" s="698"/>
      <c r="T174" s="698"/>
      <c r="U174" s="698"/>
      <c r="V174" s="698"/>
      <c r="W174" s="698"/>
      <c r="X174" s="698"/>
      <c r="Y174" s="698"/>
      <c r="Z174" s="698"/>
    </row>
    <row r="175">
      <c r="A175" s="698"/>
      <c r="B175" s="698"/>
      <c r="C175" s="698"/>
      <c r="D175" s="698"/>
      <c r="E175" s="698"/>
      <c r="F175" s="698"/>
      <c r="G175" s="698"/>
      <c r="H175" s="698"/>
      <c r="I175" s="698"/>
      <c r="J175" s="698"/>
      <c r="K175" s="698"/>
      <c r="L175" s="698"/>
      <c r="M175" s="698"/>
      <c r="N175" s="698"/>
      <c r="O175" s="698"/>
      <c r="P175" s="698"/>
      <c r="Q175" s="698"/>
      <c r="R175" s="698"/>
      <c r="S175" s="698"/>
      <c r="T175" s="698"/>
      <c r="U175" s="698"/>
      <c r="V175" s="698"/>
      <c r="W175" s="698"/>
      <c r="X175" s="698"/>
      <c r="Y175" s="698"/>
      <c r="Z175" s="698"/>
    </row>
    <row r="176">
      <c r="A176" s="698"/>
      <c r="B176" s="698"/>
      <c r="C176" s="698"/>
      <c r="D176" s="698"/>
      <c r="E176" s="698"/>
      <c r="F176" s="698"/>
      <c r="G176" s="698"/>
      <c r="H176" s="698"/>
      <c r="I176" s="698"/>
      <c r="J176" s="698"/>
      <c r="K176" s="698"/>
      <c r="L176" s="698"/>
      <c r="M176" s="698"/>
      <c r="N176" s="698"/>
      <c r="O176" s="698"/>
      <c r="P176" s="698"/>
      <c r="Q176" s="698"/>
      <c r="R176" s="698"/>
      <c r="S176" s="698"/>
      <c r="T176" s="698"/>
      <c r="U176" s="698"/>
      <c r="V176" s="698"/>
      <c r="W176" s="698"/>
      <c r="X176" s="698"/>
      <c r="Y176" s="698"/>
      <c r="Z176" s="698"/>
    </row>
    <row r="177">
      <c r="A177" s="698"/>
      <c r="B177" s="698"/>
      <c r="C177" s="698"/>
      <c r="D177" s="698"/>
      <c r="E177" s="698"/>
      <c r="F177" s="698"/>
      <c r="G177" s="698"/>
      <c r="H177" s="698"/>
      <c r="I177" s="698"/>
      <c r="J177" s="698"/>
      <c r="K177" s="698"/>
      <c r="L177" s="698"/>
      <c r="M177" s="698"/>
      <c r="N177" s="698"/>
      <c r="O177" s="698"/>
      <c r="P177" s="698"/>
      <c r="Q177" s="698"/>
      <c r="R177" s="698"/>
      <c r="S177" s="698"/>
      <c r="T177" s="698"/>
      <c r="U177" s="698"/>
      <c r="V177" s="698"/>
      <c r="W177" s="698"/>
      <c r="X177" s="698"/>
      <c r="Y177" s="698"/>
      <c r="Z177" s="698"/>
    </row>
    <row r="178">
      <c r="A178" s="698"/>
      <c r="B178" s="698"/>
      <c r="C178" s="698"/>
      <c r="D178" s="698"/>
      <c r="E178" s="698"/>
      <c r="F178" s="698"/>
      <c r="G178" s="698"/>
      <c r="H178" s="698"/>
      <c r="I178" s="698"/>
      <c r="J178" s="698"/>
      <c r="K178" s="698"/>
      <c r="L178" s="698"/>
      <c r="M178" s="698"/>
      <c r="N178" s="698"/>
      <c r="O178" s="698"/>
      <c r="P178" s="698"/>
      <c r="Q178" s="698"/>
      <c r="R178" s="698"/>
      <c r="S178" s="698"/>
      <c r="T178" s="698"/>
      <c r="U178" s="698"/>
      <c r="V178" s="698"/>
      <c r="W178" s="698"/>
      <c r="X178" s="698"/>
      <c r="Y178" s="698"/>
      <c r="Z178" s="698"/>
    </row>
    <row r="179">
      <c r="A179" s="698"/>
      <c r="B179" s="698"/>
      <c r="C179" s="698"/>
      <c r="D179" s="698"/>
      <c r="E179" s="698"/>
      <c r="F179" s="698"/>
      <c r="G179" s="698"/>
      <c r="H179" s="698"/>
      <c r="I179" s="698"/>
      <c r="J179" s="698"/>
      <c r="K179" s="698"/>
      <c r="L179" s="698"/>
      <c r="M179" s="698"/>
      <c r="N179" s="698"/>
      <c r="O179" s="698"/>
      <c r="P179" s="698"/>
      <c r="Q179" s="698"/>
      <c r="R179" s="698"/>
      <c r="S179" s="698"/>
      <c r="T179" s="698"/>
      <c r="U179" s="698"/>
      <c r="V179" s="698"/>
      <c r="W179" s="698"/>
      <c r="X179" s="698"/>
      <c r="Y179" s="698"/>
      <c r="Z179" s="698"/>
    </row>
    <row r="180">
      <c r="A180" s="698"/>
      <c r="B180" s="698"/>
      <c r="C180" s="698"/>
      <c r="D180" s="698"/>
      <c r="E180" s="698"/>
      <c r="F180" s="698"/>
      <c r="G180" s="698"/>
      <c r="H180" s="698"/>
      <c r="I180" s="698"/>
      <c r="J180" s="698"/>
      <c r="K180" s="698"/>
      <c r="L180" s="698"/>
      <c r="M180" s="698"/>
      <c r="N180" s="698"/>
      <c r="O180" s="698"/>
      <c r="P180" s="698"/>
      <c r="Q180" s="698"/>
      <c r="R180" s="698"/>
      <c r="S180" s="698"/>
      <c r="T180" s="698"/>
      <c r="U180" s="698"/>
      <c r="V180" s="698"/>
      <c r="W180" s="698"/>
      <c r="X180" s="698"/>
      <c r="Y180" s="698"/>
      <c r="Z180" s="698"/>
    </row>
    <row r="181">
      <c r="A181" s="698"/>
      <c r="B181" s="698"/>
      <c r="C181" s="698"/>
      <c r="D181" s="698"/>
      <c r="E181" s="698"/>
      <c r="F181" s="698"/>
      <c r="G181" s="698"/>
      <c r="H181" s="698"/>
      <c r="I181" s="698"/>
      <c r="J181" s="698"/>
      <c r="K181" s="698"/>
      <c r="L181" s="698"/>
      <c r="M181" s="698"/>
      <c r="N181" s="698"/>
      <c r="O181" s="698"/>
      <c r="P181" s="698"/>
      <c r="Q181" s="698"/>
      <c r="R181" s="698"/>
      <c r="S181" s="698"/>
      <c r="T181" s="698"/>
      <c r="U181" s="698"/>
      <c r="V181" s="698"/>
      <c r="W181" s="698"/>
      <c r="X181" s="698"/>
      <c r="Y181" s="698"/>
      <c r="Z181" s="698"/>
    </row>
    <row r="182">
      <c r="A182" s="698"/>
      <c r="B182" s="698"/>
      <c r="C182" s="698"/>
      <c r="D182" s="698"/>
      <c r="E182" s="698"/>
      <c r="F182" s="698"/>
      <c r="G182" s="698"/>
      <c r="H182" s="698"/>
      <c r="I182" s="698"/>
      <c r="J182" s="698"/>
      <c r="K182" s="698"/>
      <c r="L182" s="698"/>
      <c r="M182" s="698"/>
      <c r="N182" s="698"/>
      <c r="O182" s="698"/>
      <c r="P182" s="698"/>
      <c r="Q182" s="698"/>
      <c r="R182" s="698"/>
      <c r="S182" s="698"/>
      <c r="T182" s="698"/>
      <c r="U182" s="698"/>
      <c r="V182" s="698"/>
      <c r="W182" s="698"/>
      <c r="X182" s="698"/>
      <c r="Y182" s="698"/>
      <c r="Z182" s="698"/>
    </row>
    <row r="183">
      <c r="A183" s="698"/>
      <c r="B183" s="698"/>
      <c r="C183" s="698"/>
      <c r="D183" s="698"/>
      <c r="E183" s="698"/>
      <c r="F183" s="698"/>
      <c r="G183" s="698"/>
      <c r="H183" s="698"/>
      <c r="I183" s="698"/>
      <c r="J183" s="698"/>
      <c r="K183" s="698"/>
      <c r="L183" s="698"/>
      <c r="M183" s="698"/>
      <c r="N183" s="698"/>
      <c r="O183" s="698"/>
      <c r="P183" s="698"/>
      <c r="Q183" s="698"/>
      <c r="R183" s="698"/>
      <c r="S183" s="698"/>
      <c r="T183" s="698"/>
      <c r="U183" s="698"/>
      <c r="V183" s="698"/>
      <c r="W183" s="698"/>
      <c r="X183" s="698"/>
      <c r="Y183" s="698"/>
      <c r="Z183" s="698"/>
    </row>
    <row r="184">
      <c r="A184" s="698"/>
      <c r="B184" s="698"/>
      <c r="C184" s="698"/>
      <c r="D184" s="698"/>
      <c r="E184" s="698"/>
      <c r="F184" s="698"/>
      <c r="G184" s="698"/>
      <c r="H184" s="698"/>
      <c r="I184" s="698"/>
      <c r="J184" s="698"/>
      <c r="K184" s="698"/>
      <c r="L184" s="698"/>
      <c r="M184" s="698"/>
      <c r="N184" s="698"/>
      <c r="O184" s="698"/>
      <c r="P184" s="698"/>
      <c r="Q184" s="698"/>
      <c r="R184" s="698"/>
      <c r="S184" s="698"/>
      <c r="T184" s="698"/>
      <c r="U184" s="698"/>
      <c r="V184" s="698"/>
      <c r="W184" s="698"/>
      <c r="X184" s="698"/>
      <c r="Y184" s="698"/>
      <c r="Z184" s="698"/>
    </row>
    <row r="185">
      <c r="A185" s="698"/>
      <c r="B185" s="698"/>
      <c r="C185" s="698"/>
      <c r="D185" s="698"/>
      <c r="E185" s="698"/>
      <c r="F185" s="698"/>
      <c r="G185" s="698"/>
      <c r="H185" s="698"/>
      <c r="I185" s="698"/>
      <c r="J185" s="698"/>
      <c r="K185" s="698"/>
      <c r="L185" s="698"/>
      <c r="M185" s="698"/>
      <c r="N185" s="698"/>
      <c r="O185" s="698"/>
      <c r="P185" s="698"/>
      <c r="Q185" s="698"/>
      <c r="R185" s="698"/>
      <c r="S185" s="698"/>
      <c r="T185" s="698"/>
      <c r="U185" s="698"/>
      <c r="V185" s="698"/>
      <c r="W185" s="698"/>
      <c r="X185" s="698"/>
      <c r="Y185" s="698"/>
      <c r="Z185" s="698"/>
    </row>
    <row r="186">
      <c r="A186" s="698"/>
      <c r="B186" s="698"/>
      <c r="C186" s="698"/>
      <c r="D186" s="698"/>
      <c r="E186" s="698"/>
      <c r="F186" s="698"/>
      <c r="G186" s="698"/>
      <c r="H186" s="698"/>
      <c r="I186" s="698"/>
      <c r="J186" s="698"/>
      <c r="K186" s="698"/>
      <c r="L186" s="698"/>
      <c r="M186" s="698"/>
      <c r="N186" s="698"/>
      <c r="O186" s="698"/>
      <c r="P186" s="698"/>
      <c r="Q186" s="698"/>
      <c r="R186" s="698"/>
      <c r="S186" s="698"/>
      <c r="T186" s="698"/>
      <c r="U186" s="698"/>
      <c r="V186" s="698"/>
      <c r="W186" s="698"/>
      <c r="X186" s="698"/>
      <c r="Y186" s="698"/>
      <c r="Z186" s="698"/>
    </row>
    <row r="187">
      <c r="A187" s="698"/>
      <c r="B187" s="698"/>
      <c r="C187" s="698"/>
      <c r="D187" s="698"/>
      <c r="E187" s="698"/>
      <c r="F187" s="698"/>
      <c r="G187" s="698"/>
      <c r="H187" s="698"/>
      <c r="I187" s="698"/>
      <c r="J187" s="698"/>
      <c r="K187" s="698"/>
      <c r="L187" s="698"/>
      <c r="M187" s="698"/>
      <c r="N187" s="698"/>
      <c r="O187" s="698"/>
      <c r="P187" s="698"/>
      <c r="Q187" s="698"/>
      <c r="R187" s="698"/>
      <c r="S187" s="698"/>
      <c r="T187" s="698"/>
      <c r="U187" s="698"/>
      <c r="V187" s="698"/>
      <c r="W187" s="698"/>
      <c r="X187" s="698"/>
      <c r="Y187" s="698"/>
      <c r="Z187" s="698"/>
    </row>
    <row r="188">
      <c r="A188" s="698"/>
      <c r="B188" s="698"/>
      <c r="C188" s="698"/>
      <c r="D188" s="698"/>
      <c r="E188" s="698"/>
      <c r="F188" s="698"/>
      <c r="G188" s="698"/>
      <c r="H188" s="698"/>
      <c r="I188" s="698"/>
      <c r="J188" s="698"/>
      <c r="K188" s="698"/>
      <c r="L188" s="698"/>
      <c r="M188" s="698"/>
      <c r="N188" s="698"/>
      <c r="O188" s="698"/>
      <c r="P188" s="698"/>
      <c r="Q188" s="698"/>
      <c r="R188" s="698"/>
      <c r="S188" s="698"/>
      <c r="T188" s="698"/>
      <c r="U188" s="698"/>
      <c r="V188" s="698"/>
      <c r="W188" s="698"/>
      <c r="X188" s="698"/>
      <c r="Y188" s="698"/>
      <c r="Z188" s="698"/>
    </row>
    <row r="189">
      <c r="A189" s="698"/>
      <c r="B189" s="698"/>
      <c r="C189" s="698"/>
      <c r="D189" s="698"/>
      <c r="E189" s="698"/>
      <c r="F189" s="698"/>
      <c r="G189" s="698"/>
      <c r="H189" s="698"/>
      <c r="I189" s="698"/>
      <c r="J189" s="698"/>
      <c r="K189" s="698"/>
      <c r="L189" s="698"/>
      <c r="M189" s="698"/>
      <c r="N189" s="698"/>
      <c r="O189" s="698"/>
      <c r="P189" s="698"/>
      <c r="Q189" s="698"/>
      <c r="R189" s="698"/>
      <c r="S189" s="698"/>
      <c r="T189" s="698"/>
      <c r="U189" s="698"/>
      <c r="V189" s="698"/>
      <c r="W189" s="698"/>
      <c r="X189" s="698"/>
      <c r="Y189" s="698"/>
      <c r="Z189" s="698"/>
    </row>
    <row r="190">
      <c r="A190" s="698"/>
      <c r="B190" s="698"/>
      <c r="C190" s="698"/>
      <c r="D190" s="698"/>
      <c r="E190" s="698"/>
      <c r="F190" s="698"/>
      <c r="G190" s="698"/>
      <c r="H190" s="698"/>
      <c r="I190" s="698"/>
      <c r="J190" s="698"/>
      <c r="K190" s="698"/>
      <c r="L190" s="698"/>
      <c r="M190" s="698"/>
      <c r="N190" s="698"/>
      <c r="O190" s="698"/>
      <c r="P190" s="698"/>
      <c r="Q190" s="698"/>
      <c r="R190" s="698"/>
      <c r="S190" s="698"/>
      <c r="T190" s="698"/>
      <c r="U190" s="698"/>
      <c r="V190" s="698"/>
      <c r="W190" s="698"/>
      <c r="X190" s="698"/>
      <c r="Y190" s="698"/>
      <c r="Z190" s="698"/>
    </row>
    <row r="191">
      <c r="A191" s="698"/>
      <c r="B191" s="698"/>
      <c r="C191" s="698"/>
      <c r="D191" s="698"/>
      <c r="E191" s="698"/>
      <c r="F191" s="698"/>
      <c r="G191" s="698"/>
      <c r="H191" s="698"/>
      <c r="I191" s="698"/>
      <c r="J191" s="698"/>
      <c r="K191" s="698"/>
      <c r="L191" s="698"/>
      <c r="M191" s="698"/>
      <c r="N191" s="698"/>
      <c r="O191" s="698"/>
      <c r="P191" s="698"/>
      <c r="Q191" s="698"/>
      <c r="R191" s="698"/>
      <c r="S191" s="698"/>
      <c r="T191" s="698"/>
      <c r="U191" s="698"/>
      <c r="V191" s="698"/>
      <c r="W191" s="698"/>
      <c r="X191" s="698"/>
      <c r="Y191" s="698"/>
      <c r="Z191" s="698"/>
    </row>
    <row r="192">
      <c r="A192" s="698"/>
      <c r="B192" s="698"/>
      <c r="C192" s="698"/>
      <c r="D192" s="698"/>
      <c r="E192" s="698"/>
      <c r="F192" s="698"/>
      <c r="G192" s="698"/>
      <c r="H192" s="698"/>
      <c r="I192" s="698"/>
      <c r="J192" s="698"/>
      <c r="K192" s="698"/>
      <c r="L192" s="698"/>
      <c r="M192" s="698"/>
      <c r="N192" s="698"/>
      <c r="O192" s="698"/>
      <c r="P192" s="698"/>
      <c r="Q192" s="698"/>
      <c r="R192" s="698"/>
      <c r="S192" s="698"/>
      <c r="T192" s="698"/>
      <c r="U192" s="698"/>
      <c r="V192" s="698"/>
      <c r="W192" s="698"/>
      <c r="X192" s="698"/>
      <c r="Y192" s="698"/>
      <c r="Z192" s="698"/>
    </row>
    <row r="193">
      <c r="A193" s="698"/>
      <c r="B193" s="698"/>
      <c r="C193" s="698"/>
      <c r="D193" s="698"/>
      <c r="E193" s="698"/>
      <c r="F193" s="698"/>
      <c r="G193" s="698"/>
      <c r="H193" s="698"/>
      <c r="I193" s="698"/>
      <c r="J193" s="698"/>
      <c r="K193" s="698"/>
      <c r="L193" s="698"/>
      <c r="M193" s="698"/>
      <c r="N193" s="698"/>
      <c r="O193" s="698"/>
      <c r="P193" s="698"/>
      <c r="Q193" s="698"/>
      <c r="R193" s="698"/>
      <c r="S193" s="698"/>
      <c r="T193" s="698"/>
      <c r="U193" s="698"/>
      <c r="V193" s="698"/>
      <c r="W193" s="698"/>
      <c r="X193" s="698"/>
      <c r="Y193" s="698"/>
      <c r="Z193" s="698"/>
    </row>
    <row r="194">
      <c r="A194" s="698"/>
      <c r="B194" s="698"/>
      <c r="C194" s="698"/>
      <c r="D194" s="698"/>
      <c r="E194" s="698"/>
      <c r="F194" s="698"/>
      <c r="G194" s="698"/>
      <c r="H194" s="698"/>
      <c r="I194" s="698"/>
      <c r="J194" s="698"/>
      <c r="K194" s="698"/>
      <c r="L194" s="698"/>
      <c r="M194" s="698"/>
      <c r="N194" s="698"/>
      <c r="O194" s="698"/>
      <c r="P194" s="698"/>
      <c r="Q194" s="698"/>
      <c r="R194" s="698"/>
      <c r="S194" s="698"/>
      <c r="T194" s="698"/>
      <c r="U194" s="698"/>
      <c r="V194" s="698"/>
      <c r="W194" s="698"/>
      <c r="X194" s="698"/>
      <c r="Y194" s="698"/>
      <c r="Z194" s="698"/>
    </row>
    <row r="195">
      <c r="A195" s="698"/>
      <c r="B195" s="698"/>
      <c r="C195" s="698"/>
      <c r="D195" s="698"/>
      <c r="E195" s="698"/>
      <c r="F195" s="698"/>
      <c r="G195" s="698"/>
      <c r="H195" s="698"/>
      <c r="I195" s="698"/>
      <c r="J195" s="698"/>
      <c r="K195" s="698"/>
      <c r="L195" s="698"/>
      <c r="M195" s="698"/>
      <c r="N195" s="698"/>
      <c r="O195" s="698"/>
      <c r="P195" s="698"/>
      <c r="Q195" s="698"/>
      <c r="R195" s="698"/>
      <c r="S195" s="698"/>
      <c r="T195" s="698"/>
      <c r="U195" s="698"/>
      <c r="V195" s="698"/>
      <c r="W195" s="698"/>
      <c r="X195" s="698"/>
      <c r="Y195" s="698"/>
      <c r="Z195" s="698"/>
    </row>
    <row r="196">
      <c r="A196" s="698"/>
      <c r="B196" s="698"/>
      <c r="C196" s="698"/>
      <c r="D196" s="698"/>
      <c r="E196" s="698"/>
      <c r="F196" s="698"/>
      <c r="G196" s="698"/>
      <c r="H196" s="698"/>
      <c r="I196" s="698"/>
      <c r="J196" s="698"/>
      <c r="K196" s="698"/>
      <c r="L196" s="698"/>
      <c r="M196" s="698"/>
      <c r="N196" s="698"/>
      <c r="O196" s="698"/>
      <c r="P196" s="698"/>
      <c r="Q196" s="698"/>
      <c r="R196" s="698"/>
      <c r="S196" s="698"/>
      <c r="T196" s="698"/>
      <c r="U196" s="698"/>
      <c r="V196" s="698"/>
      <c r="W196" s="698"/>
      <c r="X196" s="698"/>
      <c r="Y196" s="698"/>
      <c r="Z196" s="698"/>
    </row>
    <row r="197">
      <c r="A197" s="698"/>
      <c r="B197" s="698"/>
      <c r="C197" s="698"/>
      <c r="D197" s="698"/>
      <c r="E197" s="698"/>
      <c r="F197" s="698"/>
      <c r="G197" s="698"/>
      <c r="H197" s="698"/>
      <c r="I197" s="698"/>
      <c r="J197" s="698"/>
      <c r="K197" s="698"/>
      <c r="L197" s="698"/>
      <c r="M197" s="698"/>
      <c r="N197" s="698"/>
      <c r="O197" s="698"/>
      <c r="P197" s="698"/>
      <c r="Q197" s="698"/>
      <c r="R197" s="698"/>
      <c r="S197" s="698"/>
      <c r="T197" s="698"/>
      <c r="U197" s="698"/>
      <c r="V197" s="698"/>
      <c r="W197" s="698"/>
      <c r="X197" s="698"/>
      <c r="Y197" s="698"/>
      <c r="Z197" s="698"/>
    </row>
    <row r="198">
      <c r="A198" s="698"/>
      <c r="B198" s="698"/>
      <c r="C198" s="698"/>
      <c r="D198" s="698"/>
      <c r="E198" s="698"/>
      <c r="F198" s="698"/>
      <c r="G198" s="698"/>
      <c r="H198" s="698"/>
      <c r="I198" s="698"/>
      <c r="J198" s="698"/>
      <c r="K198" s="698"/>
      <c r="L198" s="698"/>
      <c r="M198" s="698"/>
      <c r="N198" s="698"/>
      <c r="O198" s="698"/>
      <c r="P198" s="698"/>
      <c r="Q198" s="698"/>
      <c r="R198" s="698"/>
      <c r="S198" s="698"/>
      <c r="T198" s="698"/>
      <c r="U198" s="698"/>
      <c r="V198" s="698"/>
      <c r="W198" s="698"/>
      <c r="X198" s="698"/>
      <c r="Y198" s="698"/>
      <c r="Z198" s="698"/>
    </row>
    <row r="199">
      <c r="A199" s="698"/>
      <c r="B199" s="698"/>
      <c r="C199" s="698"/>
      <c r="D199" s="698"/>
      <c r="E199" s="698"/>
      <c r="F199" s="698"/>
      <c r="G199" s="698"/>
      <c r="H199" s="698"/>
      <c r="I199" s="698"/>
      <c r="J199" s="698"/>
      <c r="K199" s="698"/>
      <c r="L199" s="698"/>
      <c r="M199" s="698"/>
      <c r="N199" s="698"/>
      <c r="O199" s="698"/>
      <c r="P199" s="698"/>
      <c r="Q199" s="698"/>
      <c r="R199" s="698"/>
      <c r="S199" s="698"/>
      <c r="T199" s="698"/>
      <c r="U199" s="698"/>
      <c r="V199" s="698"/>
      <c r="W199" s="698"/>
      <c r="X199" s="698"/>
      <c r="Y199" s="698"/>
      <c r="Z199" s="698"/>
    </row>
    <row r="200">
      <c r="A200" s="698"/>
      <c r="B200" s="698"/>
      <c r="C200" s="698"/>
      <c r="D200" s="698"/>
      <c r="E200" s="698"/>
      <c r="F200" s="698"/>
      <c r="G200" s="698"/>
      <c r="H200" s="698"/>
      <c r="I200" s="698"/>
      <c r="J200" s="698"/>
      <c r="K200" s="698"/>
      <c r="L200" s="698"/>
      <c r="M200" s="698"/>
      <c r="N200" s="698"/>
      <c r="O200" s="698"/>
      <c r="P200" s="698"/>
      <c r="Q200" s="698"/>
      <c r="R200" s="698"/>
      <c r="S200" s="698"/>
      <c r="T200" s="698"/>
      <c r="U200" s="698"/>
      <c r="V200" s="698"/>
      <c r="W200" s="698"/>
      <c r="X200" s="698"/>
      <c r="Y200" s="698"/>
      <c r="Z200" s="698"/>
    </row>
    <row r="201">
      <c r="A201" s="698"/>
      <c r="B201" s="698"/>
      <c r="C201" s="698"/>
      <c r="D201" s="698"/>
      <c r="E201" s="698"/>
      <c r="F201" s="698"/>
      <c r="G201" s="698"/>
      <c r="H201" s="698"/>
      <c r="I201" s="698"/>
      <c r="J201" s="698"/>
      <c r="K201" s="698"/>
      <c r="L201" s="698"/>
      <c r="M201" s="698"/>
      <c r="N201" s="698"/>
      <c r="O201" s="698"/>
      <c r="P201" s="698"/>
      <c r="Q201" s="698"/>
      <c r="R201" s="698"/>
      <c r="S201" s="698"/>
      <c r="T201" s="698"/>
      <c r="U201" s="698"/>
      <c r="V201" s="698"/>
      <c r="W201" s="698"/>
      <c r="X201" s="698"/>
      <c r="Y201" s="698"/>
      <c r="Z201" s="698"/>
    </row>
    <row r="202">
      <c r="A202" s="698"/>
      <c r="B202" s="698"/>
      <c r="C202" s="698"/>
      <c r="D202" s="698"/>
      <c r="E202" s="698"/>
      <c r="F202" s="698"/>
      <c r="G202" s="698"/>
      <c r="H202" s="698"/>
      <c r="I202" s="698"/>
      <c r="J202" s="698"/>
      <c r="K202" s="698"/>
      <c r="L202" s="698"/>
      <c r="M202" s="698"/>
      <c r="N202" s="698"/>
      <c r="O202" s="698"/>
      <c r="P202" s="698"/>
      <c r="Q202" s="698"/>
      <c r="R202" s="698"/>
      <c r="S202" s="698"/>
      <c r="T202" s="698"/>
      <c r="U202" s="698"/>
      <c r="V202" s="698"/>
      <c r="W202" s="698"/>
      <c r="X202" s="698"/>
      <c r="Y202" s="698"/>
      <c r="Z202" s="698"/>
    </row>
    <row r="203">
      <c r="A203" s="698"/>
      <c r="B203" s="698"/>
      <c r="C203" s="698"/>
      <c r="D203" s="698"/>
      <c r="E203" s="698"/>
      <c r="F203" s="698"/>
      <c r="G203" s="698"/>
      <c r="H203" s="698"/>
      <c r="I203" s="698"/>
      <c r="J203" s="698"/>
      <c r="K203" s="698"/>
      <c r="L203" s="698"/>
      <c r="M203" s="698"/>
      <c r="N203" s="698"/>
      <c r="O203" s="698"/>
      <c r="P203" s="698"/>
      <c r="Q203" s="698"/>
      <c r="R203" s="698"/>
      <c r="S203" s="698"/>
      <c r="T203" s="698"/>
      <c r="U203" s="698"/>
      <c r="V203" s="698"/>
      <c r="W203" s="698"/>
      <c r="X203" s="698"/>
      <c r="Y203" s="698"/>
      <c r="Z203" s="698"/>
    </row>
    <row r="204">
      <c r="A204" s="698"/>
      <c r="B204" s="698"/>
      <c r="C204" s="698"/>
      <c r="D204" s="698"/>
      <c r="E204" s="698"/>
      <c r="F204" s="698"/>
      <c r="G204" s="698"/>
      <c r="H204" s="698"/>
      <c r="I204" s="698"/>
      <c r="J204" s="698"/>
      <c r="K204" s="698"/>
      <c r="L204" s="698"/>
      <c r="M204" s="698"/>
      <c r="N204" s="698"/>
      <c r="O204" s="698"/>
      <c r="P204" s="698"/>
      <c r="Q204" s="698"/>
      <c r="R204" s="698"/>
      <c r="S204" s="698"/>
      <c r="T204" s="698"/>
      <c r="U204" s="698"/>
      <c r="V204" s="698"/>
      <c r="W204" s="698"/>
      <c r="X204" s="698"/>
      <c r="Y204" s="698"/>
      <c r="Z204" s="698"/>
    </row>
    <row r="205">
      <c r="A205" s="698"/>
      <c r="B205" s="698"/>
      <c r="C205" s="698"/>
      <c r="D205" s="698"/>
      <c r="E205" s="698"/>
      <c r="F205" s="698"/>
      <c r="G205" s="698"/>
      <c r="H205" s="698"/>
      <c r="I205" s="698"/>
      <c r="J205" s="698"/>
      <c r="K205" s="698"/>
      <c r="L205" s="698"/>
      <c r="M205" s="698"/>
      <c r="N205" s="698"/>
      <c r="O205" s="698"/>
      <c r="P205" s="698"/>
      <c r="Q205" s="698"/>
      <c r="R205" s="698"/>
      <c r="S205" s="698"/>
      <c r="T205" s="698"/>
      <c r="U205" s="698"/>
      <c r="V205" s="698"/>
      <c r="W205" s="698"/>
      <c r="X205" s="698"/>
      <c r="Y205" s="698"/>
      <c r="Z205" s="698"/>
    </row>
    <row r="206">
      <c r="A206" s="698"/>
      <c r="B206" s="698"/>
      <c r="C206" s="698"/>
      <c r="D206" s="698"/>
      <c r="E206" s="698"/>
      <c r="F206" s="698"/>
      <c r="G206" s="698"/>
      <c r="H206" s="698"/>
      <c r="I206" s="698"/>
      <c r="J206" s="698"/>
      <c r="K206" s="698"/>
      <c r="L206" s="698"/>
      <c r="M206" s="698"/>
      <c r="N206" s="698"/>
      <c r="O206" s="698"/>
      <c r="P206" s="698"/>
      <c r="Q206" s="698"/>
      <c r="R206" s="698"/>
      <c r="S206" s="698"/>
      <c r="T206" s="698"/>
      <c r="U206" s="698"/>
      <c r="V206" s="698"/>
      <c r="W206" s="698"/>
      <c r="X206" s="698"/>
      <c r="Y206" s="698"/>
      <c r="Z206" s="698"/>
    </row>
    <row r="207">
      <c r="A207" s="698"/>
      <c r="B207" s="698"/>
      <c r="C207" s="698"/>
      <c r="D207" s="698"/>
      <c r="E207" s="698"/>
      <c r="F207" s="698"/>
      <c r="G207" s="698"/>
      <c r="H207" s="698"/>
      <c r="I207" s="698"/>
      <c r="J207" s="698"/>
      <c r="K207" s="698"/>
      <c r="L207" s="698"/>
      <c r="M207" s="698"/>
      <c r="N207" s="698"/>
      <c r="O207" s="698"/>
      <c r="P207" s="698"/>
      <c r="Q207" s="698"/>
      <c r="R207" s="698"/>
      <c r="S207" s="698"/>
      <c r="T207" s="698"/>
      <c r="U207" s="698"/>
      <c r="V207" s="698"/>
      <c r="W207" s="698"/>
      <c r="X207" s="698"/>
      <c r="Y207" s="698"/>
      <c r="Z207" s="698"/>
    </row>
    <row r="208">
      <c r="A208" s="698"/>
      <c r="B208" s="698"/>
      <c r="C208" s="698"/>
      <c r="D208" s="698"/>
      <c r="E208" s="698"/>
      <c r="F208" s="698"/>
      <c r="G208" s="698"/>
      <c r="H208" s="698"/>
      <c r="I208" s="698"/>
      <c r="J208" s="698"/>
      <c r="K208" s="698"/>
      <c r="L208" s="698"/>
      <c r="M208" s="698"/>
      <c r="N208" s="698"/>
      <c r="O208" s="698"/>
      <c r="P208" s="698"/>
      <c r="Q208" s="698"/>
      <c r="R208" s="698"/>
      <c r="S208" s="698"/>
      <c r="T208" s="698"/>
      <c r="U208" s="698"/>
      <c r="V208" s="698"/>
      <c r="W208" s="698"/>
      <c r="X208" s="698"/>
      <c r="Y208" s="698"/>
      <c r="Z208" s="698"/>
    </row>
    <row r="209">
      <c r="A209" s="698"/>
      <c r="B209" s="698"/>
      <c r="C209" s="698"/>
      <c r="D209" s="698"/>
      <c r="E209" s="698"/>
      <c r="F209" s="698"/>
      <c r="G209" s="698"/>
      <c r="H209" s="698"/>
      <c r="I209" s="698"/>
      <c r="J209" s="698"/>
      <c r="K209" s="698"/>
      <c r="L209" s="698"/>
      <c r="M209" s="698"/>
      <c r="N209" s="698"/>
      <c r="O209" s="698"/>
      <c r="P209" s="698"/>
      <c r="Q209" s="698"/>
      <c r="R209" s="698"/>
      <c r="S209" s="698"/>
      <c r="T209" s="698"/>
      <c r="U209" s="698"/>
      <c r="V209" s="698"/>
      <c r="W209" s="698"/>
      <c r="X209" s="698"/>
      <c r="Y209" s="698"/>
      <c r="Z209" s="698"/>
    </row>
    <row r="210">
      <c r="A210" s="698"/>
      <c r="B210" s="698"/>
      <c r="C210" s="698"/>
      <c r="D210" s="698"/>
      <c r="E210" s="698"/>
      <c r="F210" s="698"/>
      <c r="G210" s="698"/>
      <c r="H210" s="698"/>
      <c r="I210" s="698"/>
      <c r="J210" s="698"/>
      <c r="K210" s="698"/>
      <c r="L210" s="698"/>
      <c r="M210" s="698"/>
      <c r="N210" s="698"/>
      <c r="O210" s="698"/>
      <c r="P210" s="698"/>
      <c r="Q210" s="698"/>
      <c r="R210" s="698"/>
      <c r="S210" s="698"/>
      <c r="T210" s="698"/>
      <c r="U210" s="698"/>
      <c r="V210" s="698"/>
      <c r="W210" s="698"/>
      <c r="X210" s="698"/>
      <c r="Y210" s="698"/>
      <c r="Z210" s="698"/>
    </row>
    <row r="211">
      <c r="A211" s="698"/>
      <c r="B211" s="698"/>
      <c r="C211" s="698"/>
      <c r="D211" s="698"/>
      <c r="E211" s="698"/>
      <c r="F211" s="698"/>
      <c r="G211" s="698"/>
      <c r="H211" s="698"/>
      <c r="I211" s="698"/>
      <c r="J211" s="698"/>
      <c r="K211" s="698"/>
      <c r="L211" s="698"/>
      <c r="M211" s="698"/>
      <c r="N211" s="698"/>
      <c r="O211" s="698"/>
      <c r="P211" s="698"/>
      <c r="Q211" s="698"/>
      <c r="R211" s="698"/>
      <c r="S211" s="698"/>
      <c r="T211" s="698"/>
      <c r="U211" s="698"/>
      <c r="V211" s="698"/>
      <c r="W211" s="698"/>
      <c r="X211" s="698"/>
      <c r="Y211" s="698"/>
      <c r="Z211" s="698"/>
    </row>
    <row r="212">
      <c r="A212" s="698"/>
      <c r="B212" s="698"/>
      <c r="C212" s="698"/>
      <c r="D212" s="698"/>
      <c r="E212" s="698"/>
      <c r="F212" s="698"/>
      <c r="G212" s="698"/>
      <c r="H212" s="698"/>
      <c r="I212" s="698"/>
      <c r="J212" s="698"/>
      <c r="K212" s="698"/>
      <c r="L212" s="698"/>
      <c r="M212" s="698"/>
      <c r="N212" s="698"/>
      <c r="O212" s="698"/>
      <c r="P212" s="698"/>
      <c r="Q212" s="698"/>
      <c r="R212" s="698"/>
      <c r="S212" s="698"/>
      <c r="T212" s="698"/>
      <c r="U212" s="698"/>
      <c r="V212" s="698"/>
      <c r="W212" s="698"/>
      <c r="X212" s="698"/>
      <c r="Y212" s="698"/>
      <c r="Z212" s="698"/>
    </row>
    <row r="213">
      <c r="A213" s="698"/>
      <c r="B213" s="698"/>
      <c r="C213" s="698"/>
      <c r="D213" s="698"/>
      <c r="E213" s="698"/>
      <c r="F213" s="698"/>
      <c r="G213" s="698"/>
      <c r="H213" s="698"/>
      <c r="I213" s="698"/>
      <c r="J213" s="698"/>
      <c r="K213" s="698"/>
      <c r="L213" s="698"/>
      <c r="M213" s="698"/>
      <c r="N213" s="698"/>
      <c r="O213" s="698"/>
      <c r="P213" s="698"/>
      <c r="Q213" s="698"/>
      <c r="R213" s="698"/>
      <c r="S213" s="698"/>
      <c r="T213" s="698"/>
      <c r="U213" s="698"/>
      <c r="V213" s="698"/>
      <c r="W213" s="698"/>
      <c r="X213" s="698"/>
      <c r="Y213" s="698"/>
      <c r="Z213" s="698"/>
    </row>
    <row r="214">
      <c r="A214" s="698"/>
      <c r="B214" s="698"/>
      <c r="C214" s="698"/>
      <c r="D214" s="698"/>
      <c r="E214" s="698"/>
      <c r="F214" s="698"/>
      <c r="G214" s="698"/>
      <c r="H214" s="698"/>
      <c r="I214" s="698"/>
      <c r="J214" s="698"/>
      <c r="K214" s="698"/>
      <c r="L214" s="698"/>
      <c r="M214" s="698"/>
      <c r="N214" s="698"/>
      <c r="O214" s="698"/>
      <c r="P214" s="698"/>
      <c r="Q214" s="698"/>
      <c r="R214" s="698"/>
      <c r="S214" s="698"/>
      <c r="T214" s="698"/>
      <c r="U214" s="698"/>
      <c r="V214" s="698"/>
      <c r="W214" s="698"/>
      <c r="X214" s="698"/>
      <c r="Y214" s="698"/>
      <c r="Z214" s="698"/>
    </row>
    <row r="215">
      <c r="A215" s="698"/>
      <c r="B215" s="698"/>
      <c r="C215" s="698"/>
      <c r="D215" s="698"/>
      <c r="E215" s="698"/>
      <c r="F215" s="698"/>
      <c r="G215" s="698"/>
      <c r="H215" s="698"/>
      <c r="I215" s="698"/>
      <c r="J215" s="698"/>
      <c r="K215" s="698"/>
      <c r="L215" s="698"/>
      <c r="M215" s="698"/>
      <c r="N215" s="698"/>
      <c r="O215" s="698"/>
      <c r="P215" s="698"/>
      <c r="Q215" s="698"/>
      <c r="R215" s="698"/>
      <c r="S215" s="698"/>
      <c r="T215" s="698"/>
      <c r="U215" s="698"/>
      <c r="V215" s="698"/>
      <c r="W215" s="698"/>
      <c r="X215" s="698"/>
      <c r="Y215" s="698"/>
      <c r="Z215" s="698"/>
    </row>
    <row r="216">
      <c r="A216" s="698"/>
      <c r="B216" s="698"/>
      <c r="C216" s="698"/>
      <c r="D216" s="698"/>
      <c r="E216" s="698"/>
      <c r="F216" s="698"/>
      <c r="G216" s="698"/>
      <c r="H216" s="698"/>
      <c r="I216" s="698"/>
      <c r="J216" s="698"/>
      <c r="K216" s="698"/>
      <c r="L216" s="698"/>
      <c r="M216" s="698"/>
      <c r="N216" s="698"/>
      <c r="O216" s="698"/>
      <c r="P216" s="698"/>
      <c r="Q216" s="698"/>
      <c r="R216" s="698"/>
      <c r="S216" s="698"/>
      <c r="T216" s="698"/>
      <c r="U216" s="698"/>
      <c r="V216" s="698"/>
      <c r="W216" s="698"/>
      <c r="X216" s="698"/>
      <c r="Y216" s="698"/>
      <c r="Z216" s="698"/>
    </row>
    <row r="217">
      <c r="A217" s="698"/>
      <c r="B217" s="698"/>
      <c r="C217" s="698"/>
      <c r="D217" s="698"/>
      <c r="E217" s="698"/>
      <c r="F217" s="698"/>
      <c r="G217" s="698"/>
      <c r="H217" s="698"/>
      <c r="I217" s="698"/>
      <c r="J217" s="698"/>
      <c r="K217" s="698"/>
      <c r="L217" s="698"/>
      <c r="M217" s="698"/>
      <c r="N217" s="698"/>
      <c r="O217" s="698"/>
      <c r="P217" s="698"/>
      <c r="Q217" s="698"/>
      <c r="R217" s="698"/>
      <c r="S217" s="698"/>
      <c r="T217" s="698"/>
      <c r="U217" s="698"/>
      <c r="V217" s="698"/>
      <c r="W217" s="698"/>
      <c r="X217" s="698"/>
      <c r="Y217" s="698"/>
      <c r="Z217" s="698"/>
    </row>
    <row r="218">
      <c r="A218" s="698"/>
      <c r="B218" s="698"/>
      <c r="C218" s="698"/>
      <c r="D218" s="698"/>
      <c r="E218" s="698"/>
      <c r="F218" s="698"/>
      <c r="G218" s="698"/>
      <c r="H218" s="698"/>
      <c r="I218" s="698"/>
      <c r="J218" s="698"/>
      <c r="K218" s="698"/>
      <c r="L218" s="698"/>
      <c r="M218" s="698"/>
      <c r="N218" s="698"/>
      <c r="O218" s="698"/>
      <c r="P218" s="698"/>
      <c r="Q218" s="698"/>
      <c r="R218" s="698"/>
      <c r="S218" s="698"/>
      <c r="T218" s="698"/>
      <c r="U218" s="698"/>
      <c r="V218" s="698"/>
      <c r="W218" s="698"/>
      <c r="X218" s="698"/>
      <c r="Y218" s="698"/>
      <c r="Z218" s="698"/>
    </row>
    <row r="219">
      <c r="A219" s="698"/>
      <c r="B219" s="698"/>
      <c r="C219" s="698"/>
      <c r="D219" s="698"/>
      <c r="E219" s="698"/>
      <c r="F219" s="698"/>
      <c r="G219" s="698"/>
      <c r="H219" s="698"/>
      <c r="I219" s="698"/>
      <c r="J219" s="698"/>
      <c r="K219" s="698"/>
      <c r="L219" s="698"/>
      <c r="M219" s="698"/>
      <c r="N219" s="698"/>
      <c r="O219" s="698"/>
      <c r="P219" s="698"/>
      <c r="Q219" s="698"/>
      <c r="R219" s="698"/>
      <c r="S219" s="698"/>
      <c r="T219" s="698"/>
      <c r="U219" s="698"/>
      <c r="V219" s="698"/>
      <c r="W219" s="698"/>
      <c r="X219" s="698"/>
      <c r="Y219" s="698"/>
      <c r="Z219" s="698"/>
    </row>
    <row r="220">
      <c r="A220" s="698"/>
      <c r="B220" s="698"/>
      <c r="C220" s="698"/>
      <c r="D220" s="698"/>
      <c r="E220" s="698"/>
      <c r="F220" s="698"/>
      <c r="G220" s="698"/>
      <c r="H220" s="698"/>
      <c r="I220" s="698"/>
      <c r="J220" s="698"/>
      <c r="K220" s="698"/>
      <c r="L220" s="698"/>
      <c r="M220" s="698"/>
      <c r="N220" s="698"/>
      <c r="O220" s="698"/>
      <c r="P220" s="698"/>
      <c r="Q220" s="698"/>
      <c r="R220" s="698"/>
      <c r="S220" s="698"/>
      <c r="T220" s="698"/>
      <c r="U220" s="698"/>
      <c r="V220" s="698"/>
      <c r="W220" s="698"/>
      <c r="X220" s="698"/>
      <c r="Y220" s="698"/>
      <c r="Z220" s="698"/>
    </row>
    <row r="221">
      <c r="A221" s="698"/>
      <c r="B221" s="698"/>
      <c r="C221" s="698"/>
      <c r="D221" s="698"/>
      <c r="E221" s="698"/>
      <c r="F221" s="698"/>
      <c r="G221" s="698"/>
      <c r="H221" s="698"/>
      <c r="I221" s="698"/>
      <c r="J221" s="698"/>
      <c r="K221" s="698"/>
      <c r="L221" s="698"/>
      <c r="M221" s="698"/>
      <c r="N221" s="698"/>
      <c r="O221" s="698"/>
      <c r="P221" s="698"/>
      <c r="Q221" s="698"/>
      <c r="R221" s="698"/>
      <c r="S221" s="698"/>
      <c r="T221" s="698"/>
      <c r="U221" s="698"/>
      <c r="V221" s="698"/>
      <c r="W221" s="698"/>
      <c r="X221" s="698"/>
      <c r="Y221" s="698"/>
      <c r="Z221" s="698"/>
    </row>
    <row r="222">
      <c r="A222" s="698"/>
      <c r="B222" s="698"/>
      <c r="C222" s="698"/>
      <c r="D222" s="698"/>
      <c r="E222" s="698"/>
      <c r="F222" s="698"/>
      <c r="G222" s="698"/>
      <c r="H222" s="698"/>
      <c r="I222" s="698"/>
      <c r="J222" s="698"/>
      <c r="K222" s="698"/>
      <c r="L222" s="698"/>
      <c r="M222" s="698"/>
      <c r="N222" s="698"/>
      <c r="O222" s="698"/>
      <c r="P222" s="698"/>
      <c r="Q222" s="698"/>
      <c r="R222" s="698"/>
      <c r="S222" s="698"/>
      <c r="T222" s="698"/>
      <c r="U222" s="698"/>
      <c r="V222" s="698"/>
      <c r="W222" s="698"/>
      <c r="X222" s="698"/>
      <c r="Y222" s="698"/>
      <c r="Z222" s="698"/>
    </row>
    <row r="223">
      <c r="A223" s="698"/>
      <c r="B223" s="698"/>
      <c r="C223" s="698"/>
      <c r="D223" s="698"/>
      <c r="E223" s="698"/>
      <c r="F223" s="698"/>
      <c r="G223" s="698"/>
      <c r="H223" s="698"/>
      <c r="I223" s="698"/>
      <c r="J223" s="698"/>
      <c r="K223" s="698"/>
      <c r="L223" s="698"/>
      <c r="M223" s="698"/>
      <c r="N223" s="698"/>
      <c r="O223" s="698"/>
      <c r="P223" s="698"/>
      <c r="Q223" s="698"/>
      <c r="R223" s="698"/>
      <c r="S223" s="698"/>
      <c r="T223" s="698"/>
      <c r="U223" s="698"/>
      <c r="V223" s="698"/>
      <c r="W223" s="698"/>
      <c r="X223" s="698"/>
      <c r="Y223" s="698"/>
      <c r="Z223" s="698"/>
    </row>
    <row r="224">
      <c r="A224" s="698"/>
      <c r="B224" s="698"/>
      <c r="C224" s="698"/>
      <c r="D224" s="698"/>
      <c r="E224" s="698"/>
      <c r="F224" s="698"/>
      <c r="G224" s="698"/>
      <c r="H224" s="698"/>
      <c r="I224" s="698"/>
      <c r="J224" s="698"/>
      <c r="K224" s="698"/>
      <c r="L224" s="698"/>
      <c r="M224" s="698"/>
      <c r="N224" s="698"/>
      <c r="O224" s="698"/>
      <c r="P224" s="698"/>
      <c r="Q224" s="698"/>
      <c r="R224" s="698"/>
      <c r="S224" s="698"/>
      <c r="T224" s="698"/>
      <c r="U224" s="698"/>
      <c r="V224" s="698"/>
      <c r="W224" s="698"/>
      <c r="X224" s="698"/>
      <c r="Y224" s="698"/>
      <c r="Z224" s="698"/>
    </row>
    <row r="225">
      <c r="A225" s="698"/>
      <c r="B225" s="698"/>
      <c r="C225" s="698"/>
      <c r="D225" s="698"/>
      <c r="E225" s="698"/>
      <c r="F225" s="698"/>
      <c r="G225" s="698"/>
      <c r="H225" s="698"/>
      <c r="I225" s="698"/>
      <c r="J225" s="698"/>
      <c r="K225" s="698"/>
      <c r="L225" s="698"/>
      <c r="M225" s="698"/>
      <c r="N225" s="698"/>
      <c r="O225" s="698"/>
      <c r="P225" s="698"/>
      <c r="Q225" s="698"/>
      <c r="R225" s="698"/>
      <c r="S225" s="698"/>
      <c r="T225" s="698"/>
      <c r="U225" s="698"/>
      <c r="V225" s="698"/>
      <c r="W225" s="698"/>
      <c r="X225" s="698"/>
      <c r="Y225" s="698"/>
      <c r="Z225" s="698"/>
    </row>
    <row r="226">
      <c r="A226" s="698"/>
      <c r="B226" s="698"/>
      <c r="C226" s="698"/>
      <c r="D226" s="698"/>
      <c r="E226" s="698"/>
      <c r="F226" s="698"/>
      <c r="G226" s="698"/>
      <c r="H226" s="698"/>
      <c r="I226" s="698"/>
      <c r="J226" s="698"/>
      <c r="K226" s="698"/>
      <c r="L226" s="698"/>
      <c r="M226" s="698"/>
      <c r="N226" s="698"/>
      <c r="O226" s="698"/>
      <c r="P226" s="698"/>
      <c r="Q226" s="698"/>
      <c r="R226" s="698"/>
      <c r="S226" s="698"/>
      <c r="T226" s="698"/>
      <c r="U226" s="698"/>
      <c r="V226" s="698"/>
      <c r="W226" s="698"/>
      <c r="X226" s="698"/>
      <c r="Y226" s="698"/>
      <c r="Z226" s="698"/>
    </row>
    <row r="227">
      <c r="A227" s="698"/>
      <c r="B227" s="698"/>
      <c r="C227" s="698"/>
      <c r="D227" s="698"/>
      <c r="E227" s="698"/>
      <c r="F227" s="698"/>
      <c r="G227" s="698"/>
      <c r="H227" s="698"/>
      <c r="I227" s="698"/>
      <c r="J227" s="698"/>
      <c r="K227" s="698"/>
      <c r="L227" s="698"/>
      <c r="M227" s="698"/>
      <c r="N227" s="698"/>
      <c r="O227" s="698"/>
      <c r="P227" s="698"/>
      <c r="Q227" s="698"/>
      <c r="R227" s="698"/>
      <c r="S227" s="698"/>
      <c r="T227" s="698"/>
      <c r="U227" s="698"/>
      <c r="V227" s="698"/>
      <c r="W227" s="698"/>
      <c r="X227" s="698"/>
      <c r="Y227" s="698"/>
      <c r="Z227" s="698"/>
    </row>
    <row r="228">
      <c r="A228" s="698"/>
      <c r="B228" s="698"/>
      <c r="C228" s="698"/>
      <c r="D228" s="698"/>
      <c r="E228" s="698"/>
      <c r="F228" s="698"/>
      <c r="G228" s="698"/>
      <c r="H228" s="698"/>
      <c r="I228" s="698"/>
      <c r="J228" s="698"/>
      <c r="K228" s="698"/>
      <c r="L228" s="698"/>
      <c r="M228" s="698"/>
      <c r="N228" s="698"/>
      <c r="O228" s="698"/>
      <c r="P228" s="698"/>
      <c r="Q228" s="698"/>
      <c r="R228" s="698"/>
      <c r="S228" s="698"/>
      <c r="T228" s="698"/>
      <c r="U228" s="698"/>
      <c r="V228" s="698"/>
      <c r="W228" s="698"/>
      <c r="X228" s="698"/>
      <c r="Y228" s="698"/>
      <c r="Z228" s="698"/>
    </row>
    <row r="229">
      <c r="A229" s="698"/>
      <c r="B229" s="698"/>
      <c r="C229" s="698"/>
      <c r="D229" s="698"/>
      <c r="E229" s="698"/>
      <c r="F229" s="698"/>
      <c r="G229" s="698"/>
      <c r="H229" s="698"/>
      <c r="I229" s="698"/>
      <c r="J229" s="698"/>
      <c r="K229" s="698"/>
      <c r="L229" s="698"/>
      <c r="M229" s="698"/>
      <c r="N229" s="698"/>
      <c r="O229" s="698"/>
      <c r="P229" s="698"/>
      <c r="Q229" s="698"/>
      <c r="R229" s="698"/>
      <c r="S229" s="698"/>
      <c r="T229" s="698"/>
      <c r="U229" s="698"/>
      <c r="V229" s="698"/>
      <c r="W229" s="698"/>
      <c r="X229" s="698"/>
      <c r="Y229" s="698"/>
      <c r="Z229" s="698"/>
    </row>
    <row r="230">
      <c r="A230" s="698"/>
      <c r="B230" s="698"/>
      <c r="C230" s="698"/>
      <c r="D230" s="698"/>
      <c r="E230" s="698"/>
      <c r="F230" s="698"/>
      <c r="G230" s="698"/>
      <c r="H230" s="698"/>
      <c r="I230" s="698"/>
      <c r="J230" s="698"/>
      <c r="K230" s="698"/>
      <c r="L230" s="698"/>
      <c r="M230" s="698"/>
      <c r="N230" s="698"/>
      <c r="O230" s="698"/>
      <c r="P230" s="698"/>
      <c r="Q230" s="698"/>
      <c r="R230" s="698"/>
      <c r="S230" s="698"/>
      <c r="T230" s="698"/>
      <c r="U230" s="698"/>
      <c r="V230" s="698"/>
      <c r="W230" s="698"/>
      <c r="X230" s="698"/>
      <c r="Y230" s="698"/>
      <c r="Z230" s="698"/>
    </row>
    <row r="231">
      <c r="A231" s="698"/>
      <c r="B231" s="698"/>
      <c r="C231" s="698"/>
      <c r="D231" s="698"/>
      <c r="E231" s="698"/>
      <c r="F231" s="698"/>
      <c r="G231" s="698"/>
      <c r="H231" s="698"/>
      <c r="I231" s="698"/>
      <c r="J231" s="698"/>
      <c r="K231" s="698"/>
      <c r="L231" s="698"/>
      <c r="M231" s="698"/>
      <c r="N231" s="698"/>
      <c r="O231" s="698"/>
      <c r="P231" s="698"/>
      <c r="Q231" s="698"/>
      <c r="R231" s="698"/>
      <c r="S231" s="698"/>
      <c r="T231" s="698"/>
      <c r="U231" s="698"/>
      <c r="V231" s="698"/>
      <c r="W231" s="698"/>
      <c r="X231" s="698"/>
      <c r="Y231" s="698"/>
      <c r="Z231" s="698"/>
    </row>
    <row r="232">
      <c r="A232" s="698"/>
      <c r="B232" s="698"/>
      <c r="C232" s="698"/>
      <c r="D232" s="698"/>
      <c r="E232" s="698"/>
      <c r="F232" s="698"/>
      <c r="G232" s="698"/>
      <c r="H232" s="698"/>
      <c r="I232" s="698"/>
      <c r="J232" s="698"/>
      <c r="K232" s="698"/>
      <c r="L232" s="698"/>
      <c r="M232" s="698"/>
      <c r="N232" s="698"/>
      <c r="O232" s="698"/>
      <c r="P232" s="698"/>
      <c r="Q232" s="698"/>
      <c r="R232" s="698"/>
      <c r="S232" s="698"/>
      <c r="T232" s="698"/>
      <c r="U232" s="698"/>
      <c r="V232" s="698"/>
      <c r="W232" s="698"/>
      <c r="X232" s="698"/>
      <c r="Y232" s="698"/>
      <c r="Z232" s="698"/>
    </row>
    <row r="233">
      <c r="A233" s="698"/>
      <c r="B233" s="698"/>
      <c r="C233" s="698"/>
      <c r="D233" s="698"/>
      <c r="E233" s="698"/>
      <c r="F233" s="698"/>
      <c r="G233" s="698"/>
      <c r="H233" s="698"/>
      <c r="I233" s="698"/>
      <c r="J233" s="698"/>
      <c r="K233" s="698"/>
      <c r="L233" s="698"/>
      <c r="M233" s="698"/>
      <c r="N233" s="698"/>
      <c r="O233" s="698"/>
      <c r="P233" s="698"/>
      <c r="Q233" s="698"/>
      <c r="R233" s="698"/>
      <c r="S233" s="698"/>
      <c r="T233" s="698"/>
      <c r="U233" s="698"/>
      <c r="V233" s="698"/>
      <c r="W233" s="698"/>
      <c r="X233" s="698"/>
      <c r="Y233" s="698"/>
      <c r="Z233" s="698"/>
    </row>
    <row r="234">
      <c r="A234" s="698"/>
      <c r="B234" s="698"/>
      <c r="C234" s="698"/>
      <c r="D234" s="698"/>
      <c r="E234" s="698"/>
      <c r="F234" s="698"/>
      <c r="G234" s="698"/>
      <c r="H234" s="698"/>
      <c r="I234" s="698"/>
      <c r="J234" s="698"/>
      <c r="K234" s="698"/>
      <c r="L234" s="698"/>
      <c r="M234" s="698"/>
      <c r="N234" s="698"/>
      <c r="O234" s="698"/>
      <c r="P234" s="698"/>
      <c r="Q234" s="698"/>
      <c r="R234" s="698"/>
      <c r="S234" s="698"/>
      <c r="T234" s="698"/>
      <c r="U234" s="698"/>
      <c r="V234" s="698"/>
      <c r="W234" s="698"/>
      <c r="X234" s="698"/>
      <c r="Y234" s="698"/>
      <c r="Z234" s="698"/>
    </row>
    <row r="235">
      <c r="A235" s="698"/>
      <c r="B235" s="698"/>
      <c r="C235" s="698"/>
      <c r="D235" s="698"/>
      <c r="E235" s="698"/>
      <c r="F235" s="698"/>
      <c r="G235" s="698"/>
      <c r="H235" s="698"/>
      <c r="I235" s="698"/>
      <c r="J235" s="698"/>
      <c r="K235" s="698"/>
      <c r="L235" s="698"/>
      <c r="M235" s="698"/>
      <c r="N235" s="698"/>
      <c r="O235" s="698"/>
      <c r="P235" s="698"/>
      <c r="Q235" s="698"/>
      <c r="R235" s="698"/>
      <c r="S235" s="698"/>
      <c r="T235" s="698"/>
      <c r="U235" s="698"/>
      <c r="V235" s="698"/>
      <c r="W235" s="698"/>
      <c r="X235" s="698"/>
      <c r="Y235" s="698"/>
      <c r="Z235" s="698"/>
    </row>
    <row r="236">
      <c r="A236" s="698"/>
      <c r="B236" s="698"/>
      <c r="C236" s="698"/>
      <c r="D236" s="698"/>
      <c r="E236" s="698"/>
      <c r="F236" s="698"/>
      <c r="G236" s="698"/>
      <c r="H236" s="698"/>
      <c r="I236" s="698"/>
      <c r="J236" s="698"/>
      <c r="K236" s="698"/>
      <c r="L236" s="698"/>
      <c r="M236" s="698"/>
      <c r="N236" s="698"/>
      <c r="O236" s="698"/>
      <c r="P236" s="698"/>
      <c r="Q236" s="698"/>
      <c r="R236" s="698"/>
      <c r="S236" s="698"/>
      <c r="T236" s="698"/>
      <c r="U236" s="698"/>
      <c r="V236" s="698"/>
      <c r="W236" s="698"/>
      <c r="X236" s="698"/>
      <c r="Y236" s="698"/>
      <c r="Z236" s="698"/>
    </row>
    <row r="237">
      <c r="A237" s="698"/>
      <c r="B237" s="698"/>
      <c r="C237" s="698"/>
      <c r="D237" s="698"/>
      <c r="E237" s="698"/>
      <c r="F237" s="698"/>
      <c r="G237" s="698"/>
      <c r="H237" s="698"/>
      <c r="I237" s="698"/>
      <c r="J237" s="698"/>
      <c r="K237" s="698"/>
      <c r="L237" s="698"/>
      <c r="M237" s="698"/>
      <c r="N237" s="698"/>
      <c r="O237" s="698"/>
      <c r="P237" s="698"/>
      <c r="Q237" s="698"/>
      <c r="R237" s="698"/>
      <c r="S237" s="698"/>
      <c r="T237" s="698"/>
      <c r="U237" s="698"/>
      <c r="V237" s="698"/>
      <c r="W237" s="698"/>
      <c r="X237" s="698"/>
      <c r="Y237" s="698"/>
      <c r="Z237" s="698"/>
    </row>
    <row r="238">
      <c r="A238" s="698"/>
      <c r="B238" s="698"/>
      <c r="C238" s="698"/>
      <c r="D238" s="698"/>
      <c r="E238" s="698"/>
      <c r="F238" s="698"/>
      <c r="G238" s="698"/>
      <c r="H238" s="698"/>
      <c r="I238" s="698"/>
      <c r="J238" s="698"/>
      <c r="K238" s="698"/>
      <c r="L238" s="698"/>
      <c r="M238" s="698"/>
      <c r="N238" s="698"/>
      <c r="O238" s="698"/>
      <c r="P238" s="698"/>
      <c r="Q238" s="698"/>
      <c r="R238" s="698"/>
      <c r="S238" s="698"/>
      <c r="T238" s="698"/>
      <c r="U238" s="698"/>
      <c r="V238" s="698"/>
      <c r="W238" s="698"/>
      <c r="X238" s="698"/>
      <c r="Y238" s="698"/>
      <c r="Z238" s="698"/>
    </row>
    <row r="239">
      <c r="A239" s="698"/>
      <c r="B239" s="698"/>
      <c r="C239" s="698"/>
      <c r="D239" s="698"/>
      <c r="E239" s="698"/>
      <c r="F239" s="698"/>
      <c r="G239" s="698"/>
      <c r="H239" s="698"/>
      <c r="I239" s="698"/>
      <c r="J239" s="698"/>
      <c r="K239" s="698"/>
      <c r="L239" s="698"/>
      <c r="M239" s="698"/>
      <c r="N239" s="698"/>
      <c r="O239" s="698"/>
      <c r="P239" s="698"/>
      <c r="Q239" s="698"/>
      <c r="R239" s="698"/>
      <c r="S239" s="698"/>
      <c r="T239" s="698"/>
      <c r="U239" s="698"/>
      <c r="V239" s="698"/>
      <c r="W239" s="698"/>
      <c r="X239" s="698"/>
      <c r="Y239" s="698"/>
      <c r="Z239" s="698"/>
    </row>
    <row r="240">
      <c r="A240" s="698"/>
      <c r="B240" s="698"/>
      <c r="C240" s="698"/>
      <c r="D240" s="698"/>
      <c r="E240" s="698"/>
      <c r="F240" s="698"/>
      <c r="G240" s="698"/>
      <c r="H240" s="698"/>
      <c r="I240" s="698"/>
      <c r="J240" s="698"/>
      <c r="K240" s="698"/>
      <c r="L240" s="698"/>
      <c r="M240" s="698"/>
      <c r="N240" s="698"/>
      <c r="O240" s="698"/>
      <c r="P240" s="698"/>
      <c r="Q240" s="698"/>
      <c r="R240" s="698"/>
      <c r="S240" s="698"/>
      <c r="T240" s="698"/>
      <c r="U240" s="698"/>
      <c r="V240" s="698"/>
      <c r="W240" s="698"/>
      <c r="X240" s="698"/>
      <c r="Y240" s="698"/>
      <c r="Z240" s="698"/>
    </row>
    <row r="241">
      <c r="A241" s="698"/>
      <c r="B241" s="698"/>
      <c r="C241" s="698"/>
      <c r="D241" s="698"/>
      <c r="E241" s="698"/>
      <c r="F241" s="698"/>
      <c r="G241" s="698"/>
      <c r="H241" s="698"/>
      <c r="I241" s="698"/>
      <c r="J241" s="698"/>
      <c r="K241" s="698"/>
      <c r="L241" s="698"/>
      <c r="M241" s="698"/>
      <c r="N241" s="698"/>
      <c r="O241" s="698"/>
      <c r="P241" s="698"/>
      <c r="Q241" s="698"/>
      <c r="R241" s="698"/>
      <c r="S241" s="698"/>
      <c r="T241" s="698"/>
      <c r="U241" s="698"/>
      <c r="V241" s="698"/>
      <c r="W241" s="698"/>
      <c r="X241" s="698"/>
      <c r="Y241" s="698"/>
      <c r="Z241" s="698"/>
    </row>
    <row r="242">
      <c r="A242" s="698"/>
      <c r="B242" s="698"/>
      <c r="C242" s="698"/>
      <c r="D242" s="698"/>
      <c r="E242" s="698"/>
      <c r="F242" s="698"/>
      <c r="G242" s="698"/>
      <c r="H242" s="698"/>
      <c r="I242" s="698"/>
      <c r="J242" s="698"/>
      <c r="K242" s="698"/>
      <c r="L242" s="698"/>
      <c r="M242" s="698"/>
      <c r="N242" s="698"/>
      <c r="O242" s="698"/>
      <c r="P242" s="698"/>
      <c r="Q242" s="698"/>
      <c r="R242" s="698"/>
      <c r="S242" s="698"/>
      <c r="T242" s="698"/>
      <c r="U242" s="698"/>
      <c r="V242" s="698"/>
      <c r="W242" s="698"/>
      <c r="X242" s="698"/>
      <c r="Y242" s="698"/>
      <c r="Z242" s="698"/>
    </row>
    <row r="243">
      <c r="A243" s="698"/>
      <c r="B243" s="698"/>
      <c r="C243" s="698"/>
      <c r="D243" s="698"/>
      <c r="E243" s="698"/>
      <c r="F243" s="698"/>
      <c r="G243" s="698"/>
      <c r="H243" s="698"/>
      <c r="I243" s="698"/>
      <c r="J243" s="698"/>
      <c r="K243" s="698"/>
      <c r="L243" s="698"/>
      <c r="M243" s="698"/>
      <c r="N243" s="698"/>
      <c r="O243" s="698"/>
      <c r="P243" s="698"/>
      <c r="Q243" s="698"/>
      <c r="R243" s="698"/>
      <c r="S243" s="698"/>
      <c r="T243" s="698"/>
      <c r="U243" s="698"/>
      <c r="V243" s="698"/>
      <c r="W243" s="698"/>
      <c r="X243" s="698"/>
      <c r="Y243" s="698"/>
      <c r="Z243" s="698"/>
    </row>
    <row r="244">
      <c r="A244" s="698"/>
      <c r="B244" s="698"/>
      <c r="C244" s="698"/>
      <c r="D244" s="698"/>
      <c r="E244" s="698"/>
      <c r="F244" s="698"/>
      <c r="G244" s="698"/>
      <c r="H244" s="698"/>
      <c r="I244" s="698"/>
      <c r="J244" s="698"/>
      <c r="K244" s="698"/>
      <c r="L244" s="698"/>
      <c r="M244" s="698"/>
      <c r="N244" s="698"/>
      <c r="O244" s="698"/>
      <c r="P244" s="698"/>
      <c r="Q244" s="698"/>
      <c r="R244" s="698"/>
      <c r="S244" s="698"/>
      <c r="T244" s="698"/>
      <c r="U244" s="698"/>
      <c r="V244" s="698"/>
      <c r="W244" s="698"/>
      <c r="X244" s="698"/>
      <c r="Y244" s="698"/>
      <c r="Z244" s="698"/>
    </row>
    <row r="245">
      <c r="A245" s="698"/>
      <c r="B245" s="698"/>
      <c r="C245" s="698"/>
      <c r="D245" s="698"/>
      <c r="E245" s="698"/>
      <c r="F245" s="698"/>
      <c r="G245" s="698"/>
      <c r="H245" s="698"/>
      <c r="I245" s="698"/>
      <c r="J245" s="698"/>
      <c r="K245" s="698"/>
      <c r="L245" s="698"/>
      <c r="M245" s="698"/>
      <c r="N245" s="698"/>
      <c r="O245" s="698"/>
      <c r="P245" s="698"/>
      <c r="Q245" s="698"/>
      <c r="R245" s="698"/>
      <c r="S245" s="698"/>
      <c r="T245" s="698"/>
      <c r="U245" s="698"/>
      <c r="V245" s="698"/>
      <c r="W245" s="698"/>
      <c r="X245" s="698"/>
      <c r="Y245" s="698"/>
      <c r="Z245" s="698"/>
    </row>
    <row r="246">
      <c r="A246" s="698"/>
      <c r="B246" s="698"/>
      <c r="C246" s="698"/>
      <c r="D246" s="698"/>
      <c r="E246" s="698"/>
      <c r="F246" s="698"/>
      <c r="G246" s="698"/>
      <c r="H246" s="698"/>
      <c r="I246" s="698"/>
      <c r="J246" s="698"/>
      <c r="K246" s="698"/>
      <c r="L246" s="698"/>
      <c r="M246" s="698"/>
      <c r="N246" s="698"/>
      <c r="O246" s="698"/>
      <c r="P246" s="698"/>
      <c r="Q246" s="698"/>
      <c r="R246" s="698"/>
      <c r="S246" s="698"/>
      <c r="T246" s="698"/>
      <c r="U246" s="698"/>
      <c r="V246" s="698"/>
      <c r="W246" s="698"/>
      <c r="X246" s="698"/>
      <c r="Y246" s="698"/>
      <c r="Z246" s="698"/>
    </row>
    <row r="247">
      <c r="A247" s="698"/>
      <c r="B247" s="698"/>
      <c r="C247" s="698"/>
      <c r="D247" s="698"/>
      <c r="E247" s="698"/>
      <c r="F247" s="698"/>
      <c r="G247" s="698"/>
      <c r="H247" s="698"/>
      <c r="I247" s="698"/>
      <c r="J247" s="698"/>
      <c r="K247" s="698"/>
      <c r="L247" s="698"/>
      <c r="M247" s="698"/>
      <c r="N247" s="698"/>
      <c r="O247" s="698"/>
      <c r="P247" s="698"/>
      <c r="Q247" s="698"/>
      <c r="R247" s="698"/>
      <c r="S247" s="698"/>
      <c r="T247" s="698"/>
      <c r="U247" s="698"/>
      <c r="V247" s="698"/>
      <c r="W247" s="698"/>
      <c r="X247" s="698"/>
      <c r="Y247" s="698"/>
      <c r="Z247" s="698"/>
    </row>
    <row r="248">
      <c r="A248" s="698"/>
      <c r="B248" s="698"/>
      <c r="C248" s="698"/>
      <c r="D248" s="698"/>
      <c r="E248" s="698"/>
      <c r="F248" s="698"/>
      <c r="G248" s="698"/>
      <c r="H248" s="698"/>
      <c r="I248" s="698"/>
      <c r="J248" s="698"/>
      <c r="K248" s="698"/>
      <c r="L248" s="698"/>
      <c r="M248" s="698"/>
      <c r="N248" s="698"/>
      <c r="O248" s="698"/>
      <c r="P248" s="698"/>
      <c r="Q248" s="698"/>
      <c r="R248" s="698"/>
      <c r="S248" s="698"/>
      <c r="T248" s="698"/>
      <c r="U248" s="698"/>
      <c r="V248" s="698"/>
      <c r="W248" s="698"/>
      <c r="X248" s="698"/>
      <c r="Y248" s="698"/>
      <c r="Z248" s="698"/>
    </row>
    <row r="249">
      <c r="A249" s="698"/>
      <c r="B249" s="698"/>
      <c r="C249" s="698"/>
      <c r="D249" s="698"/>
      <c r="E249" s="698"/>
      <c r="F249" s="698"/>
      <c r="G249" s="698"/>
      <c r="H249" s="698"/>
      <c r="I249" s="698"/>
      <c r="J249" s="698"/>
      <c r="K249" s="698"/>
      <c r="L249" s="698"/>
      <c r="M249" s="698"/>
      <c r="N249" s="698"/>
      <c r="O249" s="698"/>
      <c r="P249" s="698"/>
      <c r="Q249" s="698"/>
      <c r="R249" s="698"/>
      <c r="S249" s="698"/>
      <c r="T249" s="698"/>
      <c r="U249" s="698"/>
      <c r="V249" s="698"/>
      <c r="W249" s="698"/>
      <c r="X249" s="698"/>
      <c r="Y249" s="698"/>
      <c r="Z249" s="698"/>
    </row>
    <row r="250">
      <c r="A250" s="698"/>
      <c r="B250" s="698"/>
      <c r="C250" s="698"/>
      <c r="D250" s="698"/>
      <c r="E250" s="698"/>
      <c r="F250" s="698"/>
      <c r="G250" s="698"/>
      <c r="H250" s="698"/>
      <c r="I250" s="698"/>
      <c r="J250" s="698"/>
      <c r="K250" s="698"/>
      <c r="L250" s="698"/>
      <c r="M250" s="698"/>
      <c r="N250" s="698"/>
      <c r="O250" s="698"/>
      <c r="P250" s="698"/>
      <c r="Q250" s="698"/>
      <c r="R250" s="698"/>
      <c r="S250" s="698"/>
      <c r="T250" s="698"/>
      <c r="U250" s="698"/>
      <c r="V250" s="698"/>
      <c r="W250" s="698"/>
      <c r="X250" s="698"/>
      <c r="Y250" s="698"/>
      <c r="Z250" s="698"/>
    </row>
    <row r="251">
      <c r="A251" s="698"/>
      <c r="B251" s="698"/>
      <c r="C251" s="698"/>
      <c r="D251" s="698"/>
      <c r="E251" s="698"/>
      <c r="F251" s="698"/>
      <c r="G251" s="698"/>
      <c r="H251" s="698"/>
      <c r="I251" s="698"/>
      <c r="J251" s="698"/>
      <c r="K251" s="698"/>
      <c r="L251" s="698"/>
      <c r="M251" s="698"/>
      <c r="N251" s="698"/>
      <c r="O251" s="698"/>
      <c r="P251" s="698"/>
      <c r="Q251" s="698"/>
      <c r="R251" s="698"/>
      <c r="S251" s="698"/>
      <c r="T251" s="698"/>
      <c r="U251" s="698"/>
      <c r="V251" s="698"/>
      <c r="W251" s="698"/>
      <c r="X251" s="698"/>
      <c r="Y251" s="698"/>
      <c r="Z251" s="698"/>
    </row>
    <row r="252">
      <c r="A252" s="698"/>
      <c r="B252" s="698"/>
      <c r="C252" s="698"/>
      <c r="D252" s="698"/>
      <c r="E252" s="698"/>
      <c r="F252" s="698"/>
      <c r="G252" s="698"/>
      <c r="H252" s="698"/>
      <c r="I252" s="698"/>
      <c r="J252" s="698"/>
      <c r="K252" s="698"/>
      <c r="L252" s="698"/>
      <c r="M252" s="698"/>
      <c r="N252" s="698"/>
      <c r="O252" s="698"/>
      <c r="P252" s="698"/>
      <c r="Q252" s="698"/>
      <c r="R252" s="698"/>
      <c r="S252" s="698"/>
      <c r="T252" s="698"/>
      <c r="U252" s="698"/>
      <c r="V252" s="698"/>
      <c r="W252" s="698"/>
      <c r="X252" s="698"/>
      <c r="Y252" s="698"/>
      <c r="Z252" s="698"/>
    </row>
    <row r="253">
      <c r="A253" s="698"/>
      <c r="B253" s="698"/>
      <c r="C253" s="698"/>
      <c r="D253" s="698"/>
      <c r="E253" s="698"/>
      <c r="F253" s="698"/>
      <c r="G253" s="698"/>
      <c r="H253" s="698"/>
      <c r="I253" s="698"/>
      <c r="J253" s="698"/>
      <c r="K253" s="698"/>
      <c r="L253" s="698"/>
      <c r="M253" s="698"/>
      <c r="N253" s="698"/>
      <c r="O253" s="698"/>
      <c r="P253" s="698"/>
      <c r="Q253" s="698"/>
      <c r="R253" s="698"/>
      <c r="S253" s="698"/>
      <c r="T253" s="698"/>
      <c r="U253" s="698"/>
      <c r="V253" s="698"/>
      <c r="W253" s="698"/>
      <c r="X253" s="698"/>
      <c r="Y253" s="698"/>
      <c r="Z253" s="698"/>
    </row>
    <row r="254">
      <c r="A254" s="698"/>
      <c r="B254" s="698"/>
      <c r="C254" s="698"/>
      <c r="D254" s="698"/>
      <c r="E254" s="698"/>
      <c r="F254" s="698"/>
      <c r="G254" s="698"/>
      <c r="H254" s="698"/>
      <c r="I254" s="698"/>
      <c r="J254" s="698"/>
      <c r="K254" s="698"/>
      <c r="L254" s="698"/>
      <c r="M254" s="698"/>
      <c r="N254" s="698"/>
      <c r="O254" s="698"/>
      <c r="P254" s="698"/>
      <c r="Q254" s="698"/>
      <c r="R254" s="698"/>
      <c r="S254" s="698"/>
      <c r="T254" s="698"/>
      <c r="U254" s="698"/>
      <c r="V254" s="698"/>
      <c r="W254" s="698"/>
      <c r="X254" s="698"/>
      <c r="Y254" s="698"/>
      <c r="Z254" s="698"/>
    </row>
    <row r="255">
      <c r="A255" s="698"/>
      <c r="B255" s="698"/>
      <c r="C255" s="698"/>
      <c r="D255" s="698"/>
      <c r="E255" s="698"/>
      <c r="F255" s="698"/>
      <c r="G255" s="698"/>
      <c r="H255" s="698"/>
      <c r="I255" s="698"/>
      <c r="J255" s="698"/>
      <c r="K255" s="698"/>
      <c r="L255" s="698"/>
      <c r="M255" s="698"/>
      <c r="N255" s="698"/>
      <c r="O255" s="698"/>
      <c r="P255" s="698"/>
      <c r="Q255" s="698"/>
      <c r="R255" s="698"/>
      <c r="S255" s="698"/>
      <c r="T255" s="698"/>
      <c r="U255" s="698"/>
      <c r="V255" s="698"/>
      <c r="W255" s="698"/>
      <c r="X255" s="698"/>
      <c r="Y255" s="698"/>
      <c r="Z255" s="698"/>
    </row>
    <row r="256">
      <c r="A256" s="698"/>
      <c r="B256" s="698"/>
      <c r="C256" s="698"/>
      <c r="D256" s="698"/>
      <c r="E256" s="698"/>
      <c r="F256" s="698"/>
      <c r="G256" s="698"/>
      <c r="H256" s="698"/>
      <c r="I256" s="698"/>
      <c r="J256" s="698"/>
      <c r="K256" s="698"/>
      <c r="L256" s="698"/>
      <c r="M256" s="698"/>
      <c r="N256" s="698"/>
      <c r="O256" s="698"/>
      <c r="P256" s="698"/>
      <c r="Q256" s="698"/>
      <c r="R256" s="698"/>
      <c r="S256" s="698"/>
      <c r="T256" s="698"/>
      <c r="U256" s="698"/>
      <c r="V256" s="698"/>
      <c r="W256" s="698"/>
      <c r="X256" s="698"/>
      <c r="Y256" s="698"/>
      <c r="Z256" s="698"/>
    </row>
    <row r="257">
      <c r="A257" s="698"/>
      <c r="B257" s="698"/>
      <c r="C257" s="698"/>
      <c r="D257" s="698"/>
      <c r="E257" s="698"/>
      <c r="F257" s="698"/>
      <c r="G257" s="698"/>
      <c r="H257" s="698"/>
      <c r="I257" s="698"/>
      <c r="J257" s="698"/>
      <c r="K257" s="698"/>
      <c r="L257" s="698"/>
      <c r="M257" s="698"/>
      <c r="N257" s="698"/>
      <c r="O257" s="698"/>
      <c r="P257" s="698"/>
      <c r="Q257" s="698"/>
      <c r="R257" s="698"/>
      <c r="S257" s="698"/>
      <c r="T257" s="698"/>
      <c r="U257" s="698"/>
      <c r="V257" s="698"/>
      <c r="W257" s="698"/>
      <c r="X257" s="698"/>
      <c r="Y257" s="698"/>
      <c r="Z257" s="698"/>
    </row>
    <row r="258">
      <c r="A258" s="698"/>
      <c r="B258" s="698"/>
      <c r="C258" s="698"/>
      <c r="D258" s="698"/>
      <c r="E258" s="698"/>
      <c r="F258" s="698"/>
      <c r="G258" s="698"/>
      <c r="H258" s="698"/>
      <c r="I258" s="698"/>
      <c r="J258" s="698"/>
      <c r="K258" s="698"/>
      <c r="L258" s="698"/>
      <c r="M258" s="698"/>
      <c r="N258" s="698"/>
      <c r="O258" s="698"/>
      <c r="P258" s="698"/>
      <c r="Q258" s="698"/>
      <c r="R258" s="698"/>
      <c r="S258" s="698"/>
      <c r="T258" s="698"/>
      <c r="U258" s="698"/>
      <c r="V258" s="698"/>
      <c r="W258" s="698"/>
      <c r="X258" s="698"/>
      <c r="Y258" s="698"/>
      <c r="Z258" s="698"/>
    </row>
    <row r="259">
      <c r="A259" s="698"/>
      <c r="B259" s="698"/>
      <c r="C259" s="698"/>
      <c r="D259" s="698"/>
      <c r="E259" s="698"/>
      <c r="F259" s="698"/>
      <c r="G259" s="698"/>
      <c r="H259" s="698"/>
      <c r="I259" s="698"/>
      <c r="J259" s="698"/>
      <c r="K259" s="698"/>
      <c r="L259" s="698"/>
      <c r="M259" s="698"/>
      <c r="N259" s="698"/>
      <c r="O259" s="698"/>
      <c r="P259" s="698"/>
      <c r="Q259" s="698"/>
      <c r="R259" s="698"/>
      <c r="S259" s="698"/>
      <c r="T259" s="698"/>
      <c r="U259" s="698"/>
      <c r="V259" s="698"/>
      <c r="W259" s="698"/>
      <c r="X259" s="698"/>
      <c r="Y259" s="698"/>
      <c r="Z259" s="698"/>
    </row>
    <row r="260">
      <c r="A260" s="698"/>
      <c r="B260" s="698"/>
      <c r="C260" s="698"/>
      <c r="D260" s="698"/>
      <c r="E260" s="698"/>
      <c r="F260" s="698"/>
      <c r="G260" s="698"/>
      <c r="H260" s="698"/>
      <c r="I260" s="698"/>
      <c r="J260" s="698"/>
      <c r="K260" s="698"/>
      <c r="L260" s="698"/>
      <c r="M260" s="698"/>
      <c r="N260" s="698"/>
      <c r="O260" s="698"/>
      <c r="P260" s="698"/>
      <c r="Q260" s="698"/>
      <c r="R260" s="698"/>
      <c r="S260" s="698"/>
      <c r="T260" s="698"/>
      <c r="U260" s="698"/>
      <c r="V260" s="698"/>
      <c r="W260" s="698"/>
      <c r="X260" s="698"/>
      <c r="Y260" s="698"/>
      <c r="Z260" s="698"/>
    </row>
    <row r="261">
      <c r="A261" s="698"/>
      <c r="B261" s="698"/>
      <c r="C261" s="698"/>
      <c r="D261" s="698"/>
      <c r="E261" s="698"/>
      <c r="F261" s="698"/>
      <c r="G261" s="698"/>
      <c r="H261" s="698"/>
      <c r="I261" s="698"/>
      <c r="J261" s="698"/>
      <c r="K261" s="698"/>
      <c r="L261" s="698"/>
      <c r="M261" s="698"/>
      <c r="N261" s="698"/>
      <c r="O261" s="698"/>
      <c r="P261" s="698"/>
      <c r="Q261" s="698"/>
      <c r="R261" s="698"/>
      <c r="S261" s="698"/>
      <c r="T261" s="698"/>
      <c r="U261" s="698"/>
      <c r="V261" s="698"/>
      <c r="W261" s="698"/>
      <c r="X261" s="698"/>
      <c r="Y261" s="698"/>
      <c r="Z261" s="698"/>
    </row>
    <row r="262">
      <c r="A262" s="698"/>
      <c r="B262" s="698"/>
      <c r="C262" s="698"/>
      <c r="D262" s="698"/>
      <c r="E262" s="698"/>
      <c r="F262" s="698"/>
      <c r="G262" s="698"/>
      <c r="H262" s="698"/>
      <c r="I262" s="698"/>
      <c r="J262" s="698"/>
      <c r="K262" s="698"/>
      <c r="L262" s="698"/>
      <c r="M262" s="698"/>
      <c r="N262" s="698"/>
      <c r="O262" s="698"/>
      <c r="P262" s="698"/>
      <c r="Q262" s="698"/>
      <c r="R262" s="698"/>
      <c r="S262" s="698"/>
      <c r="T262" s="698"/>
      <c r="U262" s="698"/>
      <c r="V262" s="698"/>
      <c r="W262" s="698"/>
      <c r="X262" s="698"/>
      <c r="Y262" s="698"/>
      <c r="Z262" s="698"/>
    </row>
    <row r="263">
      <c r="A263" s="698"/>
      <c r="B263" s="698"/>
      <c r="C263" s="698"/>
      <c r="D263" s="698"/>
      <c r="E263" s="698"/>
      <c r="F263" s="698"/>
      <c r="G263" s="698"/>
      <c r="H263" s="698"/>
      <c r="I263" s="698"/>
      <c r="J263" s="698"/>
      <c r="K263" s="698"/>
      <c r="L263" s="698"/>
      <c r="M263" s="698"/>
      <c r="N263" s="698"/>
      <c r="O263" s="698"/>
      <c r="P263" s="698"/>
      <c r="Q263" s="698"/>
      <c r="R263" s="698"/>
      <c r="S263" s="698"/>
      <c r="T263" s="698"/>
      <c r="U263" s="698"/>
      <c r="V263" s="698"/>
      <c r="W263" s="698"/>
      <c r="X263" s="698"/>
      <c r="Y263" s="698"/>
      <c r="Z263" s="698"/>
    </row>
    <row r="264">
      <c r="A264" s="698"/>
      <c r="B264" s="698"/>
      <c r="C264" s="698"/>
      <c r="D264" s="698"/>
      <c r="E264" s="698"/>
      <c r="F264" s="698"/>
      <c r="G264" s="698"/>
      <c r="H264" s="698"/>
      <c r="I264" s="698"/>
      <c r="J264" s="698"/>
      <c r="K264" s="698"/>
      <c r="L264" s="698"/>
      <c r="M264" s="698"/>
      <c r="N264" s="698"/>
      <c r="O264" s="698"/>
      <c r="P264" s="698"/>
      <c r="Q264" s="698"/>
      <c r="R264" s="698"/>
      <c r="S264" s="698"/>
      <c r="T264" s="698"/>
      <c r="U264" s="698"/>
      <c r="V264" s="698"/>
      <c r="W264" s="698"/>
      <c r="X264" s="698"/>
      <c r="Y264" s="698"/>
      <c r="Z264" s="698"/>
    </row>
    <row r="265">
      <c r="A265" s="698"/>
      <c r="B265" s="698"/>
      <c r="C265" s="698"/>
      <c r="D265" s="698"/>
      <c r="E265" s="698"/>
      <c r="F265" s="698"/>
      <c r="G265" s="698"/>
      <c r="H265" s="698"/>
      <c r="I265" s="698"/>
      <c r="J265" s="698"/>
      <c r="K265" s="698"/>
      <c r="L265" s="698"/>
      <c r="M265" s="698"/>
      <c r="N265" s="698"/>
      <c r="O265" s="698"/>
      <c r="P265" s="698"/>
      <c r="Q265" s="698"/>
      <c r="R265" s="698"/>
      <c r="S265" s="698"/>
      <c r="T265" s="698"/>
      <c r="U265" s="698"/>
      <c r="V265" s="698"/>
      <c r="W265" s="698"/>
      <c r="X265" s="698"/>
      <c r="Y265" s="698"/>
      <c r="Z265" s="698"/>
    </row>
    <row r="266">
      <c r="A266" s="698"/>
      <c r="B266" s="698"/>
      <c r="C266" s="698"/>
      <c r="D266" s="698"/>
      <c r="E266" s="698"/>
      <c r="F266" s="698"/>
      <c r="G266" s="698"/>
      <c r="H266" s="698"/>
      <c r="I266" s="698"/>
      <c r="J266" s="698"/>
      <c r="K266" s="698"/>
      <c r="L266" s="698"/>
      <c r="M266" s="698"/>
      <c r="N266" s="698"/>
      <c r="O266" s="698"/>
      <c r="P266" s="698"/>
      <c r="Q266" s="698"/>
      <c r="R266" s="698"/>
      <c r="S266" s="698"/>
      <c r="T266" s="698"/>
      <c r="U266" s="698"/>
      <c r="V266" s="698"/>
      <c r="W266" s="698"/>
      <c r="X266" s="698"/>
      <c r="Y266" s="698"/>
      <c r="Z266" s="698"/>
    </row>
    <row r="267">
      <c r="A267" s="698"/>
      <c r="B267" s="698"/>
      <c r="C267" s="698"/>
      <c r="D267" s="698"/>
      <c r="E267" s="698"/>
      <c r="F267" s="698"/>
      <c r="G267" s="698"/>
      <c r="H267" s="698"/>
      <c r="I267" s="698"/>
      <c r="J267" s="698"/>
      <c r="K267" s="698"/>
      <c r="L267" s="698"/>
      <c r="M267" s="698"/>
      <c r="N267" s="698"/>
      <c r="O267" s="698"/>
      <c r="P267" s="698"/>
      <c r="Q267" s="698"/>
      <c r="R267" s="698"/>
      <c r="S267" s="698"/>
      <c r="T267" s="698"/>
      <c r="U267" s="698"/>
      <c r="V267" s="698"/>
      <c r="W267" s="698"/>
      <c r="X267" s="698"/>
      <c r="Y267" s="698"/>
      <c r="Z267" s="698"/>
    </row>
    <row r="268">
      <c r="A268" s="698"/>
      <c r="B268" s="698"/>
      <c r="C268" s="698"/>
      <c r="D268" s="698"/>
      <c r="E268" s="698"/>
      <c r="F268" s="698"/>
      <c r="G268" s="698"/>
      <c r="H268" s="698"/>
      <c r="I268" s="698"/>
      <c r="J268" s="698"/>
      <c r="K268" s="698"/>
      <c r="L268" s="698"/>
      <c r="M268" s="698"/>
      <c r="N268" s="698"/>
      <c r="O268" s="698"/>
      <c r="P268" s="698"/>
      <c r="Q268" s="698"/>
      <c r="R268" s="698"/>
      <c r="S268" s="698"/>
      <c r="T268" s="698"/>
      <c r="U268" s="698"/>
      <c r="V268" s="698"/>
      <c r="W268" s="698"/>
      <c r="X268" s="698"/>
      <c r="Y268" s="698"/>
      <c r="Z268" s="698"/>
    </row>
    <row r="269">
      <c r="A269" s="698"/>
      <c r="B269" s="698"/>
      <c r="C269" s="698"/>
      <c r="D269" s="698"/>
      <c r="E269" s="698"/>
      <c r="F269" s="698"/>
      <c r="G269" s="698"/>
      <c r="H269" s="698"/>
      <c r="I269" s="698"/>
      <c r="J269" s="698"/>
      <c r="K269" s="698"/>
      <c r="L269" s="698"/>
      <c r="M269" s="698"/>
      <c r="N269" s="698"/>
      <c r="O269" s="698"/>
      <c r="P269" s="698"/>
      <c r="Q269" s="698"/>
      <c r="R269" s="698"/>
      <c r="S269" s="698"/>
      <c r="T269" s="698"/>
      <c r="U269" s="698"/>
      <c r="V269" s="698"/>
      <c r="W269" s="698"/>
      <c r="X269" s="698"/>
      <c r="Y269" s="698"/>
      <c r="Z269" s="698"/>
    </row>
    <row r="270">
      <c r="A270" s="698"/>
      <c r="B270" s="698"/>
      <c r="C270" s="698"/>
      <c r="D270" s="698"/>
      <c r="E270" s="698"/>
      <c r="F270" s="698"/>
      <c r="G270" s="698"/>
      <c r="H270" s="698"/>
      <c r="I270" s="698"/>
      <c r="J270" s="698"/>
      <c r="K270" s="698"/>
      <c r="L270" s="698"/>
      <c r="M270" s="698"/>
      <c r="N270" s="698"/>
      <c r="O270" s="698"/>
      <c r="P270" s="698"/>
      <c r="Q270" s="698"/>
      <c r="R270" s="698"/>
      <c r="S270" s="698"/>
      <c r="T270" s="698"/>
      <c r="U270" s="698"/>
      <c r="V270" s="698"/>
      <c r="W270" s="698"/>
      <c r="X270" s="698"/>
      <c r="Y270" s="698"/>
      <c r="Z270" s="698"/>
    </row>
    <row r="271">
      <c r="A271" s="698"/>
      <c r="B271" s="698"/>
      <c r="C271" s="698"/>
      <c r="D271" s="698"/>
      <c r="E271" s="698"/>
      <c r="F271" s="698"/>
      <c r="G271" s="698"/>
      <c r="H271" s="698"/>
      <c r="I271" s="698"/>
      <c r="J271" s="698"/>
      <c r="K271" s="698"/>
      <c r="L271" s="698"/>
      <c r="M271" s="698"/>
      <c r="N271" s="698"/>
      <c r="O271" s="698"/>
      <c r="P271" s="698"/>
      <c r="Q271" s="698"/>
      <c r="R271" s="698"/>
      <c r="S271" s="698"/>
      <c r="T271" s="698"/>
      <c r="U271" s="698"/>
      <c r="V271" s="698"/>
      <c r="W271" s="698"/>
      <c r="X271" s="698"/>
      <c r="Y271" s="698"/>
      <c r="Z271" s="698"/>
    </row>
    <row r="272">
      <c r="A272" s="698"/>
      <c r="B272" s="698"/>
      <c r="C272" s="698"/>
      <c r="D272" s="698"/>
      <c r="E272" s="698"/>
      <c r="F272" s="698"/>
      <c r="G272" s="698"/>
      <c r="H272" s="698"/>
      <c r="I272" s="698"/>
      <c r="J272" s="698"/>
      <c r="K272" s="698"/>
      <c r="L272" s="698"/>
      <c r="M272" s="698"/>
      <c r="N272" s="698"/>
      <c r="O272" s="698"/>
      <c r="P272" s="698"/>
      <c r="Q272" s="698"/>
      <c r="R272" s="698"/>
      <c r="S272" s="698"/>
      <c r="T272" s="698"/>
      <c r="U272" s="698"/>
      <c r="V272" s="698"/>
      <c r="W272" s="698"/>
      <c r="X272" s="698"/>
      <c r="Y272" s="698"/>
      <c r="Z272" s="698"/>
    </row>
    <row r="273">
      <c r="A273" s="698"/>
      <c r="B273" s="698"/>
      <c r="C273" s="698"/>
      <c r="D273" s="698"/>
      <c r="E273" s="698"/>
      <c r="F273" s="698"/>
      <c r="G273" s="698"/>
      <c r="H273" s="698"/>
      <c r="I273" s="698"/>
      <c r="J273" s="698"/>
      <c r="K273" s="698"/>
      <c r="L273" s="698"/>
      <c r="M273" s="698"/>
      <c r="N273" s="698"/>
      <c r="O273" s="698"/>
      <c r="P273" s="698"/>
      <c r="Q273" s="698"/>
      <c r="R273" s="698"/>
      <c r="S273" s="698"/>
      <c r="T273" s="698"/>
      <c r="U273" s="698"/>
      <c r="V273" s="698"/>
      <c r="W273" s="698"/>
      <c r="X273" s="698"/>
      <c r="Y273" s="698"/>
      <c r="Z273" s="698"/>
    </row>
    <row r="274">
      <c r="A274" s="698"/>
      <c r="B274" s="698"/>
      <c r="C274" s="698"/>
      <c r="D274" s="698"/>
      <c r="E274" s="698"/>
      <c r="F274" s="698"/>
      <c r="G274" s="698"/>
      <c r="H274" s="698"/>
      <c r="I274" s="698"/>
      <c r="J274" s="698"/>
      <c r="K274" s="698"/>
      <c r="L274" s="698"/>
      <c r="M274" s="698"/>
      <c r="N274" s="698"/>
      <c r="O274" s="698"/>
      <c r="P274" s="698"/>
      <c r="Q274" s="698"/>
      <c r="R274" s="698"/>
      <c r="S274" s="698"/>
      <c r="T274" s="698"/>
      <c r="U274" s="698"/>
      <c r="V274" s="698"/>
      <c r="W274" s="698"/>
      <c r="X274" s="698"/>
      <c r="Y274" s="698"/>
      <c r="Z274" s="698"/>
    </row>
    <row r="275">
      <c r="A275" s="698"/>
      <c r="B275" s="698"/>
      <c r="C275" s="698"/>
      <c r="D275" s="698"/>
      <c r="E275" s="698"/>
      <c r="F275" s="698"/>
      <c r="G275" s="698"/>
      <c r="H275" s="698"/>
      <c r="I275" s="698"/>
      <c r="J275" s="698"/>
      <c r="K275" s="698"/>
      <c r="L275" s="698"/>
      <c r="M275" s="698"/>
      <c r="N275" s="698"/>
      <c r="O275" s="698"/>
      <c r="P275" s="698"/>
      <c r="Q275" s="698"/>
      <c r="R275" s="698"/>
      <c r="S275" s="698"/>
      <c r="T275" s="698"/>
      <c r="U275" s="698"/>
      <c r="V275" s="698"/>
      <c r="W275" s="698"/>
      <c r="X275" s="698"/>
      <c r="Y275" s="698"/>
      <c r="Z275" s="698"/>
    </row>
    <row r="276">
      <c r="A276" s="698"/>
      <c r="B276" s="698"/>
      <c r="C276" s="698"/>
      <c r="D276" s="698"/>
      <c r="E276" s="698"/>
      <c r="F276" s="698"/>
      <c r="G276" s="698"/>
      <c r="H276" s="698"/>
      <c r="I276" s="698"/>
      <c r="J276" s="698"/>
      <c r="K276" s="698"/>
      <c r="L276" s="698"/>
      <c r="M276" s="698"/>
      <c r="N276" s="698"/>
      <c r="O276" s="698"/>
      <c r="P276" s="698"/>
      <c r="Q276" s="698"/>
      <c r="R276" s="698"/>
      <c r="S276" s="698"/>
      <c r="T276" s="698"/>
      <c r="U276" s="698"/>
      <c r="V276" s="698"/>
      <c r="W276" s="698"/>
      <c r="X276" s="698"/>
      <c r="Y276" s="698"/>
      <c r="Z276" s="698"/>
    </row>
    <row r="277">
      <c r="A277" s="698"/>
      <c r="B277" s="698"/>
      <c r="C277" s="698"/>
      <c r="D277" s="698"/>
      <c r="E277" s="698"/>
      <c r="F277" s="698"/>
      <c r="G277" s="698"/>
      <c r="H277" s="698"/>
      <c r="I277" s="698"/>
      <c r="J277" s="698"/>
      <c r="K277" s="698"/>
      <c r="L277" s="698"/>
      <c r="M277" s="698"/>
      <c r="N277" s="698"/>
      <c r="O277" s="698"/>
      <c r="P277" s="698"/>
      <c r="Q277" s="698"/>
      <c r="R277" s="698"/>
      <c r="S277" s="698"/>
      <c r="T277" s="698"/>
      <c r="U277" s="698"/>
      <c r="V277" s="698"/>
      <c r="W277" s="698"/>
      <c r="X277" s="698"/>
      <c r="Y277" s="698"/>
      <c r="Z277" s="698"/>
    </row>
    <row r="278">
      <c r="A278" s="698"/>
      <c r="B278" s="698"/>
      <c r="C278" s="698"/>
      <c r="D278" s="698"/>
      <c r="E278" s="698"/>
      <c r="F278" s="698"/>
      <c r="G278" s="698"/>
      <c r="H278" s="698"/>
      <c r="I278" s="698"/>
      <c r="J278" s="698"/>
      <c r="K278" s="698"/>
      <c r="L278" s="698"/>
      <c r="M278" s="698"/>
      <c r="N278" s="698"/>
      <c r="O278" s="698"/>
      <c r="P278" s="698"/>
      <c r="Q278" s="698"/>
      <c r="R278" s="698"/>
      <c r="S278" s="698"/>
      <c r="T278" s="698"/>
      <c r="U278" s="698"/>
      <c r="V278" s="698"/>
      <c r="W278" s="698"/>
      <c r="X278" s="698"/>
      <c r="Y278" s="698"/>
      <c r="Z278" s="698"/>
    </row>
    <row r="279">
      <c r="A279" s="698"/>
      <c r="B279" s="698"/>
      <c r="C279" s="698"/>
      <c r="D279" s="698"/>
      <c r="E279" s="698"/>
      <c r="F279" s="698"/>
      <c r="G279" s="698"/>
      <c r="H279" s="698"/>
      <c r="I279" s="698"/>
      <c r="J279" s="698"/>
      <c r="K279" s="698"/>
      <c r="L279" s="698"/>
      <c r="M279" s="698"/>
      <c r="N279" s="698"/>
      <c r="O279" s="698"/>
      <c r="P279" s="698"/>
      <c r="Q279" s="698"/>
      <c r="R279" s="698"/>
      <c r="S279" s="698"/>
      <c r="T279" s="698"/>
      <c r="U279" s="698"/>
      <c r="V279" s="698"/>
      <c r="W279" s="698"/>
      <c r="X279" s="698"/>
      <c r="Y279" s="698"/>
      <c r="Z279" s="698"/>
    </row>
    <row r="280">
      <c r="A280" s="698"/>
      <c r="B280" s="698"/>
      <c r="C280" s="698"/>
      <c r="D280" s="698"/>
      <c r="E280" s="698"/>
      <c r="F280" s="698"/>
      <c r="G280" s="698"/>
      <c r="H280" s="698"/>
      <c r="I280" s="698"/>
      <c r="J280" s="698"/>
      <c r="K280" s="698"/>
      <c r="L280" s="698"/>
      <c r="M280" s="698"/>
      <c r="N280" s="698"/>
      <c r="O280" s="698"/>
      <c r="P280" s="698"/>
      <c r="Q280" s="698"/>
      <c r="R280" s="698"/>
      <c r="S280" s="698"/>
      <c r="T280" s="698"/>
      <c r="U280" s="698"/>
      <c r="V280" s="698"/>
      <c r="W280" s="698"/>
      <c r="X280" s="698"/>
      <c r="Y280" s="698"/>
      <c r="Z280" s="698"/>
    </row>
    <row r="281">
      <c r="A281" s="698"/>
      <c r="B281" s="698"/>
      <c r="C281" s="698"/>
      <c r="D281" s="698"/>
      <c r="E281" s="698"/>
      <c r="F281" s="698"/>
      <c r="G281" s="698"/>
      <c r="H281" s="698"/>
      <c r="I281" s="698"/>
      <c r="J281" s="698"/>
      <c r="K281" s="698"/>
      <c r="L281" s="698"/>
      <c r="M281" s="698"/>
      <c r="N281" s="698"/>
      <c r="O281" s="698"/>
      <c r="P281" s="698"/>
      <c r="Q281" s="698"/>
      <c r="R281" s="698"/>
      <c r="S281" s="698"/>
      <c r="T281" s="698"/>
      <c r="U281" s="698"/>
      <c r="V281" s="698"/>
      <c r="W281" s="698"/>
      <c r="X281" s="698"/>
      <c r="Y281" s="698"/>
      <c r="Z281" s="698"/>
    </row>
    <row r="282">
      <c r="A282" s="698"/>
      <c r="B282" s="698"/>
      <c r="C282" s="698"/>
      <c r="D282" s="698"/>
      <c r="E282" s="698"/>
      <c r="F282" s="698"/>
      <c r="G282" s="698"/>
      <c r="H282" s="698"/>
      <c r="I282" s="698"/>
      <c r="J282" s="698"/>
      <c r="K282" s="698"/>
      <c r="L282" s="698"/>
      <c r="M282" s="698"/>
      <c r="N282" s="698"/>
      <c r="O282" s="698"/>
      <c r="P282" s="698"/>
      <c r="Q282" s="698"/>
      <c r="R282" s="698"/>
      <c r="S282" s="698"/>
      <c r="T282" s="698"/>
      <c r="U282" s="698"/>
      <c r="V282" s="698"/>
      <c r="W282" s="698"/>
      <c r="X282" s="698"/>
      <c r="Y282" s="698"/>
      <c r="Z282" s="698"/>
    </row>
    <row r="283">
      <c r="A283" s="698"/>
      <c r="B283" s="698"/>
      <c r="C283" s="698"/>
      <c r="D283" s="698"/>
      <c r="E283" s="698"/>
      <c r="F283" s="698"/>
      <c r="G283" s="698"/>
      <c r="H283" s="698"/>
      <c r="I283" s="698"/>
      <c r="J283" s="698"/>
      <c r="K283" s="698"/>
      <c r="L283" s="698"/>
      <c r="M283" s="698"/>
      <c r="N283" s="698"/>
      <c r="O283" s="698"/>
      <c r="P283" s="698"/>
      <c r="Q283" s="698"/>
      <c r="R283" s="698"/>
      <c r="S283" s="698"/>
      <c r="T283" s="698"/>
      <c r="U283" s="698"/>
      <c r="V283" s="698"/>
      <c r="W283" s="698"/>
      <c r="X283" s="698"/>
      <c r="Y283" s="698"/>
      <c r="Z283" s="698"/>
    </row>
    <row r="284">
      <c r="A284" s="698"/>
      <c r="B284" s="698"/>
      <c r="C284" s="698"/>
      <c r="D284" s="698"/>
      <c r="E284" s="698"/>
      <c r="F284" s="698"/>
      <c r="G284" s="698"/>
      <c r="H284" s="698"/>
      <c r="I284" s="698"/>
      <c r="J284" s="698"/>
      <c r="K284" s="698"/>
      <c r="L284" s="698"/>
      <c r="M284" s="698"/>
      <c r="N284" s="698"/>
      <c r="O284" s="698"/>
      <c r="P284" s="698"/>
      <c r="Q284" s="698"/>
      <c r="R284" s="698"/>
      <c r="S284" s="698"/>
      <c r="T284" s="698"/>
      <c r="U284" s="698"/>
      <c r="V284" s="698"/>
      <c r="W284" s="698"/>
      <c r="X284" s="698"/>
      <c r="Y284" s="698"/>
      <c r="Z284" s="698"/>
    </row>
    <row r="285">
      <c r="A285" s="698"/>
      <c r="B285" s="698"/>
      <c r="C285" s="698"/>
      <c r="D285" s="698"/>
      <c r="E285" s="698"/>
      <c r="F285" s="698"/>
      <c r="G285" s="698"/>
      <c r="H285" s="698"/>
      <c r="I285" s="698"/>
      <c r="J285" s="698"/>
      <c r="K285" s="698"/>
      <c r="L285" s="698"/>
      <c r="M285" s="698"/>
      <c r="N285" s="698"/>
      <c r="O285" s="698"/>
      <c r="P285" s="698"/>
      <c r="Q285" s="698"/>
      <c r="R285" s="698"/>
      <c r="S285" s="698"/>
      <c r="T285" s="698"/>
      <c r="U285" s="698"/>
      <c r="V285" s="698"/>
      <c r="W285" s="698"/>
      <c r="X285" s="698"/>
      <c r="Y285" s="698"/>
      <c r="Z285" s="698"/>
    </row>
    <row r="286">
      <c r="A286" s="698"/>
      <c r="B286" s="698"/>
      <c r="C286" s="698"/>
      <c r="D286" s="698"/>
      <c r="E286" s="698"/>
      <c r="F286" s="698"/>
      <c r="G286" s="698"/>
      <c r="H286" s="698"/>
      <c r="I286" s="698"/>
      <c r="J286" s="698"/>
      <c r="K286" s="698"/>
      <c r="L286" s="698"/>
      <c r="M286" s="698"/>
      <c r="N286" s="698"/>
      <c r="O286" s="698"/>
      <c r="P286" s="698"/>
      <c r="Q286" s="698"/>
      <c r="R286" s="698"/>
      <c r="S286" s="698"/>
      <c r="T286" s="698"/>
      <c r="U286" s="698"/>
      <c r="V286" s="698"/>
      <c r="W286" s="698"/>
      <c r="X286" s="698"/>
      <c r="Y286" s="698"/>
      <c r="Z286" s="698"/>
    </row>
    <row r="287">
      <c r="A287" s="698"/>
      <c r="B287" s="698"/>
      <c r="C287" s="698"/>
      <c r="D287" s="698"/>
      <c r="E287" s="698"/>
      <c r="F287" s="698"/>
      <c r="G287" s="698"/>
      <c r="H287" s="698"/>
      <c r="I287" s="698"/>
      <c r="J287" s="698"/>
      <c r="K287" s="698"/>
      <c r="L287" s="698"/>
      <c r="M287" s="698"/>
      <c r="N287" s="698"/>
      <c r="O287" s="698"/>
      <c r="P287" s="698"/>
      <c r="Q287" s="698"/>
      <c r="R287" s="698"/>
      <c r="S287" s="698"/>
      <c r="T287" s="698"/>
      <c r="U287" s="698"/>
      <c r="V287" s="698"/>
      <c r="W287" s="698"/>
      <c r="X287" s="698"/>
      <c r="Y287" s="698"/>
      <c r="Z287" s="698"/>
    </row>
    <row r="288">
      <c r="A288" s="698"/>
      <c r="B288" s="698"/>
      <c r="C288" s="698"/>
      <c r="D288" s="698"/>
      <c r="E288" s="698"/>
      <c r="F288" s="698"/>
      <c r="G288" s="698"/>
      <c r="H288" s="698"/>
      <c r="I288" s="698"/>
      <c r="J288" s="698"/>
      <c r="K288" s="698"/>
      <c r="L288" s="698"/>
      <c r="M288" s="698"/>
      <c r="N288" s="698"/>
      <c r="O288" s="698"/>
      <c r="P288" s="698"/>
      <c r="Q288" s="698"/>
      <c r="R288" s="698"/>
      <c r="S288" s="698"/>
      <c r="T288" s="698"/>
      <c r="U288" s="698"/>
      <c r="V288" s="698"/>
      <c r="W288" s="698"/>
      <c r="X288" s="698"/>
      <c r="Y288" s="698"/>
      <c r="Z288" s="698"/>
    </row>
    <row r="289">
      <c r="A289" s="698"/>
      <c r="B289" s="698"/>
      <c r="C289" s="698"/>
      <c r="D289" s="698"/>
      <c r="E289" s="698"/>
      <c r="F289" s="698"/>
      <c r="G289" s="698"/>
      <c r="H289" s="698"/>
      <c r="I289" s="698"/>
      <c r="J289" s="698"/>
      <c r="K289" s="698"/>
      <c r="L289" s="698"/>
      <c r="M289" s="698"/>
      <c r="N289" s="698"/>
      <c r="O289" s="698"/>
      <c r="P289" s="698"/>
      <c r="Q289" s="698"/>
      <c r="R289" s="698"/>
      <c r="S289" s="698"/>
      <c r="T289" s="698"/>
      <c r="U289" s="698"/>
      <c r="V289" s="698"/>
      <c r="W289" s="698"/>
      <c r="X289" s="698"/>
      <c r="Y289" s="698"/>
      <c r="Z289" s="698"/>
    </row>
    <row r="290">
      <c r="A290" s="698"/>
      <c r="B290" s="698"/>
      <c r="C290" s="698"/>
      <c r="D290" s="698"/>
      <c r="E290" s="698"/>
      <c r="F290" s="698"/>
      <c r="G290" s="698"/>
      <c r="H290" s="698"/>
      <c r="I290" s="698"/>
      <c r="J290" s="698"/>
      <c r="K290" s="698"/>
      <c r="L290" s="698"/>
      <c r="M290" s="698"/>
      <c r="N290" s="698"/>
      <c r="O290" s="698"/>
      <c r="P290" s="698"/>
      <c r="Q290" s="698"/>
      <c r="R290" s="698"/>
      <c r="S290" s="698"/>
      <c r="T290" s="698"/>
      <c r="U290" s="698"/>
      <c r="V290" s="698"/>
      <c r="W290" s="698"/>
      <c r="X290" s="698"/>
      <c r="Y290" s="698"/>
      <c r="Z290" s="698"/>
    </row>
    <row r="291">
      <c r="A291" s="698"/>
      <c r="B291" s="698"/>
      <c r="C291" s="698"/>
      <c r="D291" s="698"/>
      <c r="E291" s="698"/>
      <c r="F291" s="698"/>
      <c r="G291" s="698"/>
      <c r="H291" s="698"/>
      <c r="I291" s="698"/>
      <c r="J291" s="698"/>
      <c r="K291" s="698"/>
      <c r="L291" s="698"/>
      <c r="M291" s="698"/>
      <c r="N291" s="698"/>
      <c r="O291" s="698"/>
      <c r="P291" s="698"/>
      <c r="Q291" s="698"/>
      <c r="R291" s="698"/>
      <c r="S291" s="698"/>
      <c r="T291" s="698"/>
      <c r="U291" s="698"/>
      <c r="V291" s="698"/>
      <c r="W291" s="698"/>
      <c r="X291" s="698"/>
      <c r="Y291" s="698"/>
      <c r="Z291" s="698"/>
    </row>
    <row r="292">
      <c r="A292" s="698"/>
      <c r="B292" s="698"/>
      <c r="C292" s="698"/>
      <c r="D292" s="698"/>
      <c r="E292" s="698"/>
      <c r="F292" s="698"/>
      <c r="G292" s="698"/>
      <c r="H292" s="698"/>
      <c r="I292" s="698"/>
      <c r="J292" s="698"/>
      <c r="K292" s="698"/>
      <c r="L292" s="698"/>
      <c r="M292" s="698"/>
      <c r="N292" s="698"/>
      <c r="O292" s="698"/>
      <c r="P292" s="698"/>
      <c r="Q292" s="698"/>
      <c r="R292" s="698"/>
      <c r="S292" s="698"/>
      <c r="T292" s="698"/>
      <c r="U292" s="698"/>
      <c r="V292" s="698"/>
      <c r="W292" s="698"/>
      <c r="X292" s="698"/>
      <c r="Y292" s="698"/>
      <c r="Z292" s="698"/>
    </row>
    <row r="293">
      <c r="A293" s="698"/>
      <c r="B293" s="698"/>
      <c r="C293" s="698"/>
      <c r="D293" s="698"/>
      <c r="E293" s="698"/>
      <c r="F293" s="698"/>
      <c r="G293" s="698"/>
      <c r="H293" s="698"/>
      <c r="I293" s="698"/>
      <c r="J293" s="698"/>
      <c r="K293" s="698"/>
      <c r="L293" s="698"/>
      <c r="M293" s="698"/>
      <c r="N293" s="698"/>
      <c r="O293" s="698"/>
      <c r="P293" s="698"/>
      <c r="Q293" s="698"/>
      <c r="R293" s="698"/>
      <c r="S293" s="698"/>
      <c r="T293" s="698"/>
      <c r="U293" s="698"/>
      <c r="V293" s="698"/>
      <c r="W293" s="698"/>
      <c r="X293" s="698"/>
      <c r="Y293" s="698"/>
      <c r="Z293" s="698"/>
    </row>
    <row r="294">
      <c r="A294" s="698"/>
      <c r="B294" s="698"/>
      <c r="C294" s="698"/>
      <c r="D294" s="698"/>
      <c r="E294" s="698"/>
      <c r="F294" s="698"/>
      <c r="G294" s="698"/>
      <c r="H294" s="698"/>
      <c r="I294" s="698"/>
      <c r="J294" s="698"/>
      <c r="K294" s="698"/>
      <c r="L294" s="698"/>
      <c r="M294" s="698"/>
      <c r="N294" s="698"/>
      <c r="O294" s="698"/>
      <c r="P294" s="698"/>
      <c r="Q294" s="698"/>
      <c r="R294" s="698"/>
      <c r="S294" s="698"/>
      <c r="T294" s="698"/>
      <c r="U294" s="698"/>
      <c r="V294" s="698"/>
      <c r="W294" s="698"/>
      <c r="X294" s="698"/>
      <c r="Y294" s="698"/>
      <c r="Z294" s="698"/>
    </row>
    <row r="295">
      <c r="A295" s="698"/>
      <c r="B295" s="698"/>
      <c r="C295" s="698"/>
      <c r="D295" s="698"/>
      <c r="E295" s="698"/>
      <c r="F295" s="698"/>
      <c r="G295" s="698"/>
      <c r="H295" s="698"/>
      <c r="I295" s="698"/>
      <c r="J295" s="698"/>
      <c r="K295" s="698"/>
      <c r="L295" s="698"/>
      <c r="M295" s="698"/>
      <c r="N295" s="698"/>
      <c r="O295" s="698"/>
      <c r="P295" s="698"/>
      <c r="Q295" s="698"/>
      <c r="R295" s="698"/>
      <c r="S295" s="698"/>
      <c r="T295" s="698"/>
      <c r="U295" s="698"/>
      <c r="V295" s="698"/>
      <c r="W295" s="698"/>
      <c r="X295" s="698"/>
      <c r="Y295" s="698"/>
      <c r="Z295" s="698"/>
    </row>
    <row r="296">
      <c r="A296" s="698"/>
      <c r="B296" s="698"/>
      <c r="C296" s="698"/>
      <c r="D296" s="698"/>
      <c r="E296" s="698"/>
      <c r="F296" s="698"/>
      <c r="G296" s="698"/>
      <c r="H296" s="698"/>
      <c r="I296" s="698"/>
      <c r="J296" s="698"/>
      <c r="K296" s="698"/>
      <c r="L296" s="698"/>
      <c r="M296" s="698"/>
      <c r="N296" s="698"/>
      <c r="O296" s="698"/>
      <c r="P296" s="698"/>
      <c r="Q296" s="698"/>
      <c r="R296" s="698"/>
      <c r="S296" s="698"/>
      <c r="T296" s="698"/>
      <c r="U296" s="698"/>
      <c r="V296" s="698"/>
      <c r="W296" s="698"/>
      <c r="X296" s="698"/>
      <c r="Y296" s="698"/>
      <c r="Z296" s="698"/>
    </row>
    <row r="297">
      <c r="A297" s="698"/>
      <c r="B297" s="698"/>
      <c r="C297" s="698"/>
      <c r="D297" s="698"/>
      <c r="E297" s="698"/>
      <c r="F297" s="698"/>
      <c r="G297" s="698"/>
      <c r="H297" s="698"/>
      <c r="I297" s="698"/>
      <c r="J297" s="698"/>
      <c r="K297" s="698"/>
      <c r="L297" s="698"/>
      <c r="M297" s="698"/>
      <c r="N297" s="698"/>
      <c r="O297" s="698"/>
      <c r="P297" s="698"/>
      <c r="Q297" s="698"/>
      <c r="R297" s="698"/>
      <c r="S297" s="698"/>
      <c r="T297" s="698"/>
      <c r="U297" s="698"/>
      <c r="V297" s="698"/>
      <c r="W297" s="698"/>
      <c r="X297" s="698"/>
      <c r="Y297" s="698"/>
      <c r="Z297" s="698"/>
    </row>
    <row r="298">
      <c r="A298" s="698"/>
      <c r="B298" s="698"/>
      <c r="C298" s="698"/>
      <c r="D298" s="698"/>
      <c r="E298" s="698"/>
      <c r="F298" s="698"/>
      <c r="G298" s="698"/>
      <c r="H298" s="698"/>
      <c r="I298" s="698"/>
      <c r="J298" s="698"/>
      <c r="K298" s="698"/>
      <c r="L298" s="698"/>
      <c r="M298" s="698"/>
      <c r="N298" s="698"/>
      <c r="O298" s="698"/>
      <c r="P298" s="698"/>
      <c r="Q298" s="698"/>
      <c r="R298" s="698"/>
      <c r="S298" s="698"/>
      <c r="T298" s="698"/>
      <c r="U298" s="698"/>
      <c r="V298" s="698"/>
      <c r="W298" s="698"/>
      <c r="X298" s="698"/>
      <c r="Y298" s="698"/>
      <c r="Z298" s="698"/>
    </row>
    <row r="299">
      <c r="A299" s="698"/>
      <c r="B299" s="698"/>
      <c r="C299" s="698"/>
      <c r="D299" s="698"/>
      <c r="E299" s="698"/>
      <c r="F299" s="698"/>
      <c r="G299" s="698"/>
      <c r="H299" s="698"/>
      <c r="I299" s="698"/>
      <c r="J299" s="698"/>
      <c r="K299" s="698"/>
      <c r="L299" s="698"/>
      <c r="M299" s="698"/>
      <c r="N299" s="698"/>
      <c r="O299" s="698"/>
      <c r="P299" s="698"/>
      <c r="Q299" s="698"/>
      <c r="R299" s="698"/>
      <c r="S299" s="698"/>
      <c r="T299" s="698"/>
      <c r="U299" s="698"/>
      <c r="V299" s="698"/>
      <c r="W299" s="698"/>
      <c r="X299" s="698"/>
      <c r="Y299" s="698"/>
      <c r="Z299" s="698"/>
    </row>
    <row r="300">
      <c r="A300" s="698"/>
      <c r="B300" s="698"/>
      <c r="C300" s="698"/>
      <c r="D300" s="698"/>
      <c r="E300" s="698"/>
      <c r="F300" s="698"/>
      <c r="G300" s="698"/>
      <c r="H300" s="698"/>
      <c r="I300" s="698"/>
      <c r="J300" s="698"/>
      <c r="K300" s="698"/>
      <c r="L300" s="698"/>
      <c r="M300" s="698"/>
      <c r="N300" s="698"/>
      <c r="O300" s="698"/>
      <c r="P300" s="698"/>
      <c r="Q300" s="698"/>
      <c r="R300" s="698"/>
      <c r="S300" s="698"/>
      <c r="T300" s="698"/>
      <c r="U300" s="698"/>
      <c r="V300" s="698"/>
      <c r="W300" s="698"/>
      <c r="X300" s="698"/>
      <c r="Y300" s="698"/>
      <c r="Z300" s="698"/>
    </row>
    <row r="301">
      <c r="A301" s="698"/>
      <c r="B301" s="698"/>
      <c r="C301" s="698"/>
      <c r="D301" s="698"/>
      <c r="E301" s="698"/>
      <c r="F301" s="698"/>
      <c r="G301" s="698"/>
      <c r="H301" s="698"/>
      <c r="I301" s="698"/>
      <c r="J301" s="698"/>
      <c r="K301" s="698"/>
      <c r="L301" s="698"/>
      <c r="M301" s="698"/>
      <c r="N301" s="698"/>
      <c r="O301" s="698"/>
      <c r="P301" s="698"/>
      <c r="Q301" s="698"/>
      <c r="R301" s="698"/>
      <c r="S301" s="698"/>
      <c r="T301" s="698"/>
      <c r="U301" s="698"/>
      <c r="V301" s="698"/>
      <c r="W301" s="698"/>
      <c r="X301" s="698"/>
      <c r="Y301" s="698"/>
      <c r="Z301" s="698"/>
    </row>
    <row r="302">
      <c r="A302" s="698"/>
      <c r="B302" s="698"/>
      <c r="C302" s="698"/>
      <c r="D302" s="698"/>
      <c r="E302" s="698"/>
      <c r="F302" s="698"/>
      <c r="G302" s="698"/>
      <c r="H302" s="698"/>
      <c r="I302" s="698"/>
      <c r="J302" s="698"/>
      <c r="K302" s="698"/>
      <c r="L302" s="698"/>
      <c r="M302" s="698"/>
      <c r="N302" s="698"/>
      <c r="O302" s="698"/>
      <c r="P302" s="698"/>
      <c r="Q302" s="698"/>
      <c r="R302" s="698"/>
      <c r="S302" s="698"/>
      <c r="T302" s="698"/>
      <c r="U302" s="698"/>
      <c r="V302" s="698"/>
      <c r="W302" s="698"/>
      <c r="X302" s="698"/>
      <c r="Y302" s="698"/>
      <c r="Z302" s="698"/>
    </row>
    <row r="303">
      <c r="A303" s="698"/>
      <c r="B303" s="698"/>
      <c r="C303" s="698"/>
      <c r="D303" s="698"/>
      <c r="E303" s="698"/>
      <c r="F303" s="698"/>
      <c r="G303" s="698"/>
      <c r="H303" s="698"/>
      <c r="I303" s="698"/>
      <c r="J303" s="698"/>
      <c r="K303" s="698"/>
      <c r="L303" s="698"/>
      <c r="M303" s="698"/>
      <c r="N303" s="698"/>
      <c r="O303" s="698"/>
      <c r="P303" s="698"/>
      <c r="Q303" s="698"/>
      <c r="R303" s="698"/>
      <c r="S303" s="698"/>
      <c r="T303" s="698"/>
      <c r="U303" s="698"/>
      <c r="V303" s="698"/>
      <c r="W303" s="698"/>
      <c r="X303" s="698"/>
      <c r="Y303" s="698"/>
      <c r="Z303" s="698"/>
    </row>
    <row r="304">
      <c r="A304" s="698"/>
      <c r="B304" s="698"/>
      <c r="C304" s="698"/>
      <c r="D304" s="698"/>
      <c r="E304" s="698"/>
      <c r="F304" s="698"/>
      <c r="G304" s="698"/>
      <c r="H304" s="698"/>
      <c r="I304" s="698"/>
      <c r="J304" s="698"/>
      <c r="K304" s="698"/>
      <c r="L304" s="698"/>
      <c r="M304" s="698"/>
      <c r="N304" s="698"/>
      <c r="O304" s="698"/>
      <c r="P304" s="698"/>
      <c r="Q304" s="698"/>
      <c r="R304" s="698"/>
      <c r="S304" s="698"/>
      <c r="T304" s="698"/>
      <c r="U304" s="698"/>
      <c r="V304" s="698"/>
      <c r="W304" s="698"/>
      <c r="X304" s="698"/>
      <c r="Y304" s="698"/>
      <c r="Z304" s="698"/>
    </row>
    <row r="305">
      <c r="A305" s="698"/>
      <c r="B305" s="698"/>
      <c r="C305" s="698"/>
      <c r="D305" s="698"/>
      <c r="E305" s="698"/>
      <c r="F305" s="698"/>
      <c r="G305" s="698"/>
      <c r="H305" s="698"/>
      <c r="I305" s="698"/>
      <c r="J305" s="698"/>
      <c r="K305" s="698"/>
      <c r="L305" s="698"/>
      <c r="M305" s="698"/>
      <c r="N305" s="698"/>
      <c r="O305" s="698"/>
      <c r="P305" s="698"/>
      <c r="Q305" s="698"/>
      <c r="R305" s="698"/>
      <c r="S305" s="698"/>
      <c r="T305" s="698"/>
      <c r="U305" s="698"/>
      <c r="V305" s="698"/>
      <c r="W305" s="698"/>
      <c r="X305" s="698"/>
      <c r="Y305" s="698"/>
      <c r="Z305" s="698"/>
    </row>
    <row r="306">
      <c r="A306" s="698"/>
      <c r="B306" s="698"/>
      <c r="C306" s="698"/>
      <c r="D306" s="698"/>
      <c r="E306" s="698"/>
      <c r="F306" s="698"/>
      <c r="G306" s="698"/>
      <c r="H306" s="698"/>
      <c r="I306" s="698"/>
      <c r="J306" s="698"/>
      <c r="K306" s="698"/>
      <c r="L306" s="698"/>
      <c r="M306" s="698"/>
      <c r="N306" s="698"/>
      <c r="O306" s="698"/>
      <c r="P306" s="698"/>
      <c r="Q306" s="698"/>
      <c r="R306" s="698"/>
      <c r="S306" s="698"/>
      <c r="T306" s="698"/>
      <c r="U306" s="698"/>
      <c r="V306" s="698"/>
      <c r="W306" s="698"/>
      <c r="X306" s="698"/>
      <c r="Y306" s="698"/>
      <c r="Z306" s="698"/>
    </row>
    <row r="307">
      <c r="A307" s="698"/>
      <c r="B307" s="698"/>
      <c r="C307" s="698"/>
      <c r="D307" s="698"/>
      <c r="E307" s="698"/>
      <c r="F307" s="698"/>
      <c r="G307" s="698"/>
      <c r="H307" s="698"/>
      <c r="I307" s="698"/>
      <c r="J307" s="698"/>
      <c r="K307" s="698"/>
      <c r="L307" s="698"/>
      <c r="M307" s="698"/>
      <c r="N307" s="698"/>
      <c r="O307" s="698"/>
      <c r="P307" s="698"/>
      <c r="Q307" s="698"/>
      <c r="R307" s="698"/>
      <c r="S307" s="698"/>
      <c r="T307" s="698"/>
      <c r="U307" s="698"/>
      <c r="V307" s="698"/>
      <c r="W307" s="698"/>
      <c r="X307" s="698"/>
      <c r="Y307" s="698"/>
      <c r="Z307" s="698"/>
    </row>
    <row r="308">
      <c r="A308" s="698"/>
      <c r="B308" s="698"/>
      <c r="C308" s="698"/>
      <c r="D308" s="698"/>
      <c r="E308" s="698"/>
      <c r="F308" s="698"/>
      <c r="G308" s="698"/>
      <c r="H308" s="698"/>
      <c r="I308" s="698"/>
      <c r="J308" s="698"/>
      <c r="K308" s="698"/>
      <c r="L308" s="698"/>
      <c r="M308" s="698"/>
      <c r="N308" s="698"/>
      <c r="O308" s="698"/>
      <c r="P308" s="698"/>
      <c r="Q308" s="698"/>
      <c r="R308" s="698"/>
      <c r="S308" s="698"/>
      <c r="T308" s="698"/>
      <c r="U308" s="698"/>
      <c r="V308" s="698"/>
      <c r="W308" s="698"/>
      <c r="X308" s="698"/>
      <c r="Y308" s="698"/>
      <c r="Z308" s="698"/>
    </row>
    <row r="309">
      <c r="A309" s="698"/>
      <c r="B309" s="698"/>
      <c r="C309" s="698"/>
      <c r="D309" s="698"/>
      <c r="E309" s="698"/>
      <c r="F309" s="698"/>
      <c r="G309" s="698"/>
      <c r="H309" s="698"/>
      <c r="I309" s="698"/>
      <c r="J309" s="698"/>
      <c r="K309" s="698"/>
      <c r="L309" s="698"/>
      <c r="M309" s="698"/>
      <c r="N309" s="698"/>
      <c r="O309" s="698"/>
      <c r="P309" s="698"/>
      <c r="Q309" s="698"/>
      <c r="R309" s="698"/>
      <c r="S309" s="698"/>
      <c r="T309" s="698"/>
      <c r="U309" s="698"/>
      <c r="V309" s="698"/>
      <c r="W309" s="698"/>
      <c r="X309" s="698"/>
      <c r="Y309" s="698"/>
      <c r="Z309" s="698"/>
    </row>
    <row r="310">
      <c r="A310" s="698"/>
      <c r="B310" s="698"/>
      <c r="C310" s="698"/>
      <c r="D310" s="698"/>
      <c r="E310" s="698"/>
      <c r="F310" s="698"/>
      <c r="G310" s="698"/>
      <c r="H310" s="698"/>
      <c r="I310" s="698"/>
      <c r="J310" s="698"/>
      <c r="K310" s="698"/>
      <c r="L310" s="698"/>
      <c r="M310" s="698"/>
      <c r="N310" s="698"/>
      <c r="O310" s="698"/>
      <c r="P310" s="698"/>
      <c r="Q310" s="698"/>
      <c r="R310" s="698"/>
      <c r="S310" s="698"/>
      <c r="T310" s="698"/>
      <c r="U310" s="698"/>
      <c r="V310" s="698"/>
      <c r="W310" s="698"/>
      <c r="X310" s="698"/>
      <c r="Y310" s="698"/>
      <c r="Z310" s="698"/>
    </row>
    <row r="311">
      <c r="A311" s="698"/>
      <c r="B311" s="698"/>
      <c r="C311" s="698"/>
      <c r="D311" s="698"/>
      <c r="E311" s="698"/>
      <c r="F311" s="698"/>
      <c r="G311" s="698"/>
      <c r="H311" s="698"/>
      <c r="I311" s="698"/>
      <c r="J311" s="698"/>
      <c r="K311" s="698"/>
      <c r="L311" s="698"/>
      <c r="M311" s="698"/>
      <c r="N311" s="698"/>
      <c r="O311" s="698"/>
      <c r="P311" s="698"/>
      <c r="Q311" s="698"/>
      <c r="R311" s="698"/>
      <c r="S311" s="698"/>
      <c r="T311" s="698"/>
      <c r="U311" s="698"/>
      <c r="V311" s="698"/>
      <c r="W311" s="698"/>
      <c r="X311" s="698"/>
      <c r="Y311" s="698"/>
      <c r="Z311" s="698"/>
    </row>
    <row r="312">
      <c r="A312" s="698"/>
      <c r="B312" s="698"/>
      <c r="C312" s="698"/>
      <c r="D312" s="698"/>
      <c r="E312" s="698"/>
      <c r="F312" s="698"/>
      <c r="G312" s="698"/>
      <c r="H312" s="698"/>
      <c r="I312" s="698"/>
      <c r="J312" s="698"/>
      <c r="K312" s="698"/>
      <c r="L312" s="698"/>
      <c r="M312" s="698"/>
      <c r="N312" s="698"/>
      <c r="O312" s="698"/>
      <c r="P312" s="698"/>
      <c r="Q312" s="698"/>
      <c r="R312" s="698"/>
      <c r="S312" s="698"/>
      <c r="T312" s="698"/>
      <c r="U312" s="698"/>
      <c r="V312" s="698"/>
      <c r="W312" s="698"/>
      <c r="X312" s="698"/>
      <c r="Y312" s="698"/>
      <c r="Z312" s="698"/>
    </row>
    <row r="313">
      <c r="A313" s="698"/>
      <c r="B313" s="698"/>
      <c r="C313" s="698"/>
      <c r="D313" s="698"/>
      <c r="E313" s="698"/>
      <c r="F313" s="698"/>
      <c r="G313" s="698"/>
      <c r="H313" s="698"/>
      <c r="I313" s="698"/>
      <c r="J313" s="698"/>
      <c r="K313" s="698"/>
      <c r="L313" s="698"/>
      <c r="M313" s="698"/>
      <c r="N313" s="698"/>
      <c r="O313" s="698"/>
      <c r="P313" s="698"/>
      <c r="Q313" s="698"/>
      <c r="R313" s="698"/>
      <c r="S313" s="698"/>
      <c r="T313" s="698"/>
      <c r="U313" s="698"/>
      <c r="V313" s="698"/>
      <c r="W313" s="698"/>
      <c r="X313" s="698"/>
      <c r="Y313" s="698"/>
      <c r="Z313" s="698"/>
    </row>
    <row r="314">
      <c r="A314" s="698"/>
      <c r="B314" s="698"/>
      <c r="C314" s="698"/>
      <c r="D314" s="698"/>
      <c r="E314" s="698"/>
      <c r="F314" s="698"/>
      <c r="G314" s="698"/>
      <c r="H314" s="698"/>
      <c r="I314" s="698"/>
      <c r="J314" s="698"/>
      <c r="K314" s="698"/>
      <c r="L314" s="698"/>
      <c r="M314" s="698"/>
      <c r="N314" s="698"/>
      <c r="O314" s="698"/>
      <c r="P314" s="698"/>
      <c r="Q314" s="698"/>
      <c r="R314" s="698"/>
      <c r="S314" s="698"/>
      <c r="T314" s="698"/>
      <c r="U314" s="698"/>
      <c r="V314" s="698"/>
      <c r="W314" s="698"/>
      <c r="X314" s="698"/>
      <c r="Y314" s="698"/>
      <c r="Z314" s="698"/>
    </row>
    <row r="315">
      <c r="A315" s="698"/>
      <c r="B315" s="698"/>
      <c r="C315" s="698"/>
      <c r="D315" s="698"/>
      <c r="E315" s="698"/>
      <c r="F315" s="698"/>
      <c r="G315" s="698"/>
      <c r="H315" s="698"/>
      <c r="I315" s="698"/>
      <c r="J315" s="698"/>
      <c r="K315" s="698"/>
      <c r="L315" s="698"/>
      <c r="M315" s="698"/>
      <c r="N315" s="698"/>
      <c r="O315" s="698"/>
      <c r="P315" s="698"/>
      <c r="Q315" s="698"/>
      <c r="R315" s="698"/>
      <c r="S315" s="698"/>
      <c r="T315" s="698"/>
      <c r="U315" s="698"/>
      <c r="V315" s="698"/>
      <c r="W315" s="698"/>
      <c r="X315" s="698"/>
      <c r="Y315" s="698"/>
      <c r="Z315" s="698"/>
    </row>
    <row r="316">
      <c r="A316" s="698"/>
      <c r="B316" s="698"/>
      <c r="C316" s="698"/>
      <c r="D316" s="698"/>
      <c r="E316" s="698"/>
      <c r="F316" s="698"/>
      <c r="G316" s="698"/>
      <c r="H316" s="698"/>
      <c r="I316" s="698"/>
      <c r="J316" s="698"/>
      <c r="K316" s="698"/>
      <c r="L316" s="698"/>
      <c r="M316" s="698"/>
      <c r="N316" s="698"/>
      <c r="O316" s="698"/>
      <c r="P316" s="698"/>
      <c r="Q316" s="698"/>
      <c r="R316" s="698"/>
      <c r="S316" s="698"/>
      <c r="T316" s="698"/>
      <c r="U316" s="698"/>
      <c r="V316" s="698"/>
      <c r="W316" s="698"/>
      <c r="X316" s="698"/>
      <c r="Y316" s="698"/>
      <c r="Z316" s="698"/>
    </row>
    <row r="317">
      <c r="A317" s="698"/>
      <c r="B317" s="698"/>
      <c r="C317" s="698"/>
      <c r="D317" s="698"/>
      <c r="E317" s="698"/>
      <c r="F317" s="698"/>
      <c r="G317" s="698"/>
      <c r="H317" s="698"/>
      <c r="I317" s="698"/>
      <c r="J317" s="698"/>
      <c r="K317" s="698"/>
      <c r="L317" s="698"/>
      <c r="M317" s="698"/>
      <c r="N317" s="698"/>
      <c r="O317" s="698"/>
      <c r="P317" s="698"/>
      <c r="Q317" s="698"/>
      <c r="R317" s="698"/>
      <c r="S317" s="698"/>
      <c r="T317" s="698"/>
      <c r="U317" s="698"/>
      <c r="V317" s="698"/>
      <c r="W317" s="698"/>
      <c r="X317" s="698"/>
      <c r="Y317" s="698"/>
      <c r="Z317" s="698"/>
    </row>
    <row r="318">
      <c r="A318" s="698"/>
      <c r="B318" s="698"/>
      <c r="C318" s="698"/>
      <c r="D318" s="698"/>
      <c r="E318" s="698"/>
      <c r="F318" s="698"/>
      <c r="G318" s="698"/>
      <c r="H318" s="698"/>
      <c r="I318" s="698"/>
      <c r="J318" s="698"/>
      <c r="K318" s="698"/>
      <c r="L318" s="698"/>
      <c r="M318" s="698"/>
      <c r="N318" s="698"/>
      <c r="O318" s="698"/>
      <c r="P318" s="698"/>
      <c r="Q318" s="698"/>
      <c r="R318" s="698"/>
      <c r="S318" s="698"/>
      <c r="T318" s="698"/>
      <c r="U318" s="698"/>
      <c r="V318" s="698"/>
      <c r="W318" s="698"/>
      <c r="X318" s="698"/>
      <c r="Y318" s="698"/>
      <c r="Z318" s="698"/>
    </row>
    <row r="319">
      <c r="A319" s="698"/>
      <c r="B319" s="698"/>
      <c r="C319" s="698"/>
      <c r="D319" s="698"/>
      <c r="E319" s="698"/>
      <c r="F319" s="698"/>
      <c r="G319" s="698"/>
      <c r="H319" s="698"/>
      <c r="I319" s="698"/>
      <c r="J319" s="698"/>
      <c r="K319" s="698"/>
      <c r="L319" s="698"/>
      <c r="M319" s="698"/>
      <c r="N319" s="698"/>
      <c r="O319" s="698"/>
      <c r="P319" s="698"/>
      <c r="Q319" s="698"/>
      <c r="R319" s="698"/>
      <c r="S319" s="698"/>
      <c r="T319" s="698"/>
      <c r="U319" s="698"/>
      <c r="V319" s="698"/>
      <c r="W319" s="698"/>
      <c r="X319" s="698"/>
      <c r="Y319" s="698"/>
      <c r="Z319" s="698"/>
    </row>
    <row r="320">
      <c r="A320" s="698"/>
      <c r="B320" s="698"/>
      <c r="C320" s="698"/>
      <c r="D320" s="698"/>
      <c r="E320" s="698"/>
      <c r="F320" s="698"/>
      <c r="G320" s="698"/>
      <c r="H320" s="698"/>
      <c r="I320" s="698"/>
      <c r="J320" s="698"/>
      <c r="K320" s="698"/>
      <c r="L320" s="698"/>
      <c r="M320" s="698"/>
      <c r="N320" s="698"/>
      <c r="O320" s="698"/>
      <c r="P320" s="698"/>
      <c r="Q320" s="698"/>
      <c r="R320" s="698"/>
      <c r="S320" s="698"/>
      <c r="T320" s="698"/>
      <c r="U320" s="698"/>
      <c r="V320" s="698"/>
      <c r="W320" s="698"/>
      <c r="X320" s="698"/>
      <c r="Y320" s="698"/>
      <c r="Z320" s="698"/>
    </row>
    <row r="321">
      <c r="A321" s="698"/>
      <c r="B321" s="698"/>
      <c r="C321" s="698"/>
      <c r="D321" s="698"/>
      <c r="E321" s="698"/>
      <c r="F321" s="698"/>
      <c r="G321" s="698"/>
      <c r="H321" s="698"/>
      <c r="I321" s="698"/>
      <c r="J321" s="698"/>
      <c r="K321" s="698"/>
      <c r="L321" s="698"/>
      <c r="M321" s="698"/>
      <c r="N321" s="698"/>
      <c r="O321" s="698"/>
      <c r="P321" s="698"/>
      <c r="Q321" s="698"/>
      <c r="R321" s="698"/>
      <c r="S321" s="698"/>
      <c r="T321" s="698"/>
      <c r="U321" s="698"/>
      <c r="V321" s="698"/>
      <c r="W321" s="698"/>
      <c r="X321" s="698"/>
      <c r="Y321" s="698"/>
      <c r="Z321" s="698"/>
    </row>
    <row r="322">
      <c r="A322" s="698"/>
      <c r="B322" s="698"/>
      <c r="C322" s="698"/>
      <c r="D322" s="698"/>
      <c r="E322" s="698"/>
      <c r="F322" s="698"/>
      <c r="G322" s="698"/>
      <c r="H322" s="698"/>
      <c r="I322" s="698"/>
      <c r="J322" s="698"/>
      <c r="K322" s="698"/>
      <c r="L322" s="698"/>
      <c r="M322" s="698"/>
      <c r="N322" s="698"/>
      <c r="O322" s="698"/>
      <c r="P322" s="698"/>
      <c r="Q322" s="698"/>
      <c r="R322" s="698"/>
      <c r="S322" s="698"/>
      <c r="T322" s="698"/>
      <c r="U322" s="698"/>
      <c r="V322" s="698"/>
      <c r="W322" s="698"/>
      <c r="X322" s="698"/>
      <c r="Y322" s="698"/>
      <c r="Z322" s="698"/>
    </row>
    <row r="323">
      <c r="A323" s="698"/>
      <c r="B323" s="698"/>
      <c r="C323" s="698"/>
      <c r="D323" s="698"/>
      <c r="E323" s="698"/>
      <c r="F323" s="698"/>
      <c r="G323" s="698"/>
      <c r="H323" s="698"/>
      <c r="I323" s="698"/>
      <c r="J323" s="698"/>
      <c r="K323" s="698"/>
      <c r="L323" s="698"/>
      <c r="M323" s="698"/>
      <c r="N323" s="698"/>
      <c r="O323" s="698"/>
      <c r="P323" s="698"/>
      <c r="Q323" s="698"/>
      <c r="R323" s="698"/>
      <c r="S323" s="698"/>
      <c r="T323" s="698"/>
      <c r="U323" s="698"/>
      <c r="V323" s="698"/>
      <c r="W323" s="698"/>
      <c r="X323" s="698"/>
      <c r="Y323" s="698"/>
      <c r="Z323" s="698"/>
    </row>
    <row r="324">
      <c r="A324" s="698"/>
      <c r="B324" s="698"/>
      <c r="C324" s="698"/>
      <c r="D324" s="698"/>
      <c r="E324" s="698"/>
      <c r="F324" s="698"/>
      <c r="G324" s="698"/>
      <c r="H324" s="698"/>
      <c r="I324" s="698"/>
      <c r="J324" s="698"/>
      <c r="K324" s="698"/>
      <c r="L324" s="698"/>
      <c r="M324" s="698"/>
      <c r="N324" s="698"/>
      <c r="O324" s="698"/>
      <c r="P324" s="698"/>
      <c r="Q324" s="698"/>
      <c r="R324" s="698"/>
      <c r="S324" s="698"/>
      <c r="T324" s="698"/>
      <c r="U324" s="698"/>
      <c r="V324" s="698"/>
      <c r="W324" s="698"/>
      <c r="X324" s="698"/>
      <c r="Y324" s="698"/>
      <c r="Z324" s="698"/>
    </row>
    <row r="325">
      <c r="A325" s="698"/>
      <c r="B325" s="698"/>
      <c r="C325" s="698"/>
      <c r="D325" s="698"/>
      <c r="E325" s="698"/>
      <c r="F325" s="698"/>
      <c r="G325" s="698"/>
      <c r="H325" s="698"/>
      <c r="I325" s="698"/>
      <c r="J325" s="698"/>
      <c r="K325" s="698"/>
      <c r="L325" s="698"/>
      <c r="M325" s="698"/>
      <c r="N325" s="698"/>
      <c r="O325" s="698"/>
      <c r="P325" s="698"/>
      <c r="Q325" s="698"/>
      <c r="R325" s="698"/>
      <c r="S325" s="698"/>
      <c r="T325" s="698"/>
      <c r="U325" s="698"/>
      <c r="V325" s="698"/>
      <c r="W325" s="698"/>
      <c r="X325" s="698"/>
      <c r="Y325" s="698"/>
      <c r="Z325" s="698"/>
    </row>
    <row r="326">
      <c r="A326" s="698"/>
      <c r="B326" s="698"/>
      <c r="C326" s="698"/>
      <c r="D326" s="698"/>
      <c r="E326" s="698"/>
      <c r="F326" s="698"/>
      <c r="G326" s="698"/>
      <c r="H326" s="698"/>
      <c r="I326" s="698"/>
      <c r="J326" s="698"/>
      <c r="K326" s="698"/>
      <c r="L326" s="698"/>
      <c r="M326" s="698"/>
      <c r="N326" s="698"/>
      <c r="O326" s="698"/>
      <c r="P326" s="698"/>
      <c r="Q326" s="698"/>
      <c r="R326" s="698"/>
      <c r="S326" s="698"/>
      <c r="T326" s="698"/>
      <c r="U326" s="698"/>
      <c r="V326" s="698"/>
      <c r="W326" s="698"/>
      <c r="X326" s="698"/>
      <c r="Y326" s="698"/>
      <c r="Z326" s="698"/>
    </row>
    <row r="327">
      <c r="A327" s="698"/>
      <c r="B327" s="698"/>
      <c r="C327" s="698"/>
      <c r="D327" s="698"/>
      <c r="E327" s="698"/>
      <c r="F327" s="698"/>
      <c r="G327" s="698"/>
      <c r="H327" s="698"/>
      <c r="I327" s="698"/>
      <c r="J327" s="698"/>
      <c r="K327" s="698"/>
      <c r="L327" s="698"/>
      <c r="M327" s="698"/>
      <c r="N327" s="698"/>
      <c r="O327" s="698"/>
      <c r="P327" s="698"/>
      <c r="Q327" s="698"/>
      <c r="R327" s="698"/>
      <c r="S327" s="698"/>
      <c r="T327" s="698"/>
      <c r="U327" s="698"/>
      <c r="V327" s="698"/>
      <c r="W327" s="698"/>
      <c r="X327" s="698"/>
      <c r="Y327" s="698"/>
      <c r="Z327" s="698"/>
    </row>
    <row r="328">
      <c r="A328" s="698"/>
      <c r="B328" s="698"/>
      <c r="C328" s="698"/>
      <c r="D328" s="698"/>
      <c r="E328" s="698"/>
      <c r="F328" s="698"/>
      <c r="G328" s="698"/>
      <c r="H328" s="698"/>
      <c r="I328" s="698"/>
      <c r="J328" s="698"/>
      <c r="K328" s="698"/>
      <c r="L328" s="698"/>
      <c r="M328" s="698"/>
      <c r="N328" s="698"/>
      <c r="O328" s="698"/>
      <c r="P328" s="698"/>
      <c r="Q328" s="698"/>
      <c r="R328" s="698"/>
      <c r="S328" s="698"/>
      <c r="T328" s="698"/>
      <c r="U328" s="698"/>
      <c r="V328" s="698"/>
      <c r="W328" s="698"/>
      <c r="X328" s="698"/>
      <c r="Y328" s="698"/>
      <c r="Z328" s="698"/>
    </row>
    <row r="329">
      <c r="A329" s="698"/>
      <c r="B329" s="698"/>
      <c r="C329" s="698"/>
      <c r="D329" s="698"/>
      <c r="E329" s="698"/>
      <c r="F329" s="698"/>
      <c r="G329" s="698"/>
      <c r="H329" s="698"/>
      <c r="I329" s="698"/>
      <c r="J329" s="698"/>
      <c r="K329" s="698"/>
      <c r="L329" s="698"/>
      <c r="M329" s="698"/>
      <c r="N329" s="698"/>
      <c r="O329" s="698"/>
      <c r="P329" s="698"/>
      <c r="Q329" s="698"/>
      <c r="R329" s="698"/>
      <c r="S329" s="698"/>
      <c r="T329" s="698"/>
      <c r="U329" s="698"/>
      <c r="V329" s="698"/>
      <c r="W329" s="698"/>
      <c r="X329" s="698"/>
      <c r="Y329" s="698"/>
      <c r="Z329" s="698"/>
    </row>
    <row r="330">
      <c r="A330" s="698"/>
      <c r="B330" s="698"/>
      <c r="C330" s="698"/>
      <c r="D330" s="698"/>
      <c r="E330" s="698"/>
      <c r="F330" s="698"/>
      <c r="G330" s="698"/>
      <c r="H330" s="698"/>
      <c r="I330" s="698"/>
      <c r="J330" s="698"/>
      <c r="K330" s="698"/>
      <c r="L330" s="698"/>
      <c r="M330" s="698"/>
      <c r="N330" s="698"/>
      <c r="O330" s="698"/>
      <c r="P330" s="698"/>
      <c r="Q330" s="698"/>
      <c r="R330" s="698"/>
      <c r="S330" s="698"/>
      <c r="T330" s="698"/>
      <c r="U330" s="698"/>
      <c r="V330" s="698"/>
      <c r="W330" s="698"/>
      <c r="X330" s="698"/>
      <c r="Y330" s="698"/>
      <c r="Z330" s="698"/>
    </row>
    <row r="331">
      <c r="A331" s="698"/>
      <c r="B331" s="698"/>
      <c r="C331" s="698"/>
      <c r="D331" s="698"/>
      <c r="E331" s="698"/>
      <c r="F331" s="698"/>
      <c r="G331" s="698"/>
      <c r="H331" s="698"/>
      <c r="I331" s="698"/>
      <c r="J331" s="698"/>
      <c r="K331" s="698"/>
      <c r="L331" s="698"/>
      <c r="M331" s="698"/>
      <c r="N331" s="698"/>
      <c r="O331" s="698"/>
      <c r="P331" s="698"/>
      <c r="Q331" s="698"/>
      <c r="R331" s="698"/>
      <c r="S331" s="698"/>
      <c r="T331" s="698"/>
      <c r="U331" s="698"/>
      <c r="V331" s="698"/>
      <c r="W331" s="698"/>
      <c r="X331" s="698"/>
      <c r="Y331" s="698"/>
      <c r="Z331" s="698"/>
    </row>
    <row r="332">
      <c r="A332" s="698"/>
      <c r="B332" s="698"/>
      <c r="C332" s="698"/>
      <c r="D332" s="698"/>
      <c r="E332" s="698"/>
      <c r="F332" s="698"/>
      <c r="G332" s="698"/>
      <c r="H332" s="698"/>
      <c r="I332" s="698"/>
      <c r="J332" s="698"/>
      <c r="K332" s="698"/>
      <c r="L332" s="698"/>
      <c r="M332" s="698"/>
      <c r="N332" s="698"/>
      <c r="O332" s="698"/>
      <c r="P332" s="698"/>
      <c r="Q332" s="698"/>
      <c r="R332" s="698"/>
      <c r="S332" s="698"/>
      <c r="T332" s="698"/>
      <c r="U332" s="698"/>
      <c r="V332" s="698"/>
      <c r="W332" s="698"/>
      <c r="X332" s="698"/>
      <c r="Y332" s="698"/>
      <c r="Z332" s="698"/>
    </row>
    <row r="333">
      <c r="A333" s="698"/>
      <c r="B333" s="698"/>
      <c r="C333" s="698"/>
      <c r="D333" s="698"/>
      <c r="E333" s="698"/>
      <c r="F333" s="698"/>
      <c r="G333" s="698"/>
      <c r="H333" s="698"/>
      <c r="I333" s="698"/>
      <c r="J333" s="698"/>
      <c r="K333" s="698"/>
      <c r="L333" s="698"/>
      <c r="M333" s="698"/>
      <c r="N333" s="698"/>
      <c r="O333" s="698"/>
      <c r="P333" s="698"/>
      <c r="Q333" s="698"/>
      <c r="R333" s="698"/>
      <c r="S333" s="698"/>
      <c r="T333" s="698"/>
      <c r="U333" s="698"/>
      <c r="V333" s="698"/>
      <c r="W333" s="698"/>
      <c r="X333" s="698"/>
      <c r="Y333" s="698"/>
      <c r="Z333" s="698"/>
    </row>
    <row r="334">
      <c r="A334" s="698"/>
      <c r="B334" s="698"/>
      <c r="C334" s="698"/>
      <c r="D334" s="698"/>
      <c r="E334" s="698"/>
      <c r="F334" s="698"/>
      <c r="G334" s="698"/>
      <c r="H334" s="698"/>
      <c r="I334" s="698"/>
      <c r="J334" s="698"/>
      <c r="K334" s="698"/>
      <c r="L334" s="698"/>
      <c r="M334" s="698"/>
      <c r="N334" s="698"/>
      <c r="O334" s="698"/>
      <c r="P334" s="698"/>
      <c r="Q334" s="698"/>
      <c r="R334" s="698"/>
      <c r="S334" s="698"/>
      <c r="T334" s="698"/>
      <c r="U334" s="698"/>
      <c r="V334" s="698"/>
      <c r="W334" s="698"/>
      <c r="X334" s="698"/>
      <c r="Y334" s="698"/>
      <c r="Z334" s="698"/>
    </row>
    <row r="335">
      <c r="A335" s="698"/>
      <c r="B335" s="698"/>
      <c r="C335" s="698"/>
      <c r="D335" s="698"/>
      <c r="E335" s="698"/>
      <c r="F335" s="698"/>
      <c r="G335" s="698"/>
      <c r="H335" s="698"/>
      <c r="I335" s="698"/>
      <c r="J335" s="698"/>
      <c r="K335" s="698"/>
      <c r="L335" s="698"/>
      <c r="M335" s="698"/>
      <c r="N335" s="698"/>
      <c r="O335" s="698"/>
      <c r="P335" s="698"/>
      <c r="Q335" s="698"/>
      <c r="R335" s="698"/>
      <c r="S335" s="698"/>
      <c r="T335" s="698"/>
      <c r="U335" s="698"/>
      <c r="V335" s="698"/>
      <c r="W335" s="698"/>
      <c r="X335" s="698"/>
      <c r="Y335" s="698"/>
      <c r="Z335" s="698"/>
    </row>
    <row r="336">
      <c r="A336" s="698"/>
      <c r="B336" s="698"/>
      <c r="C336" s="698"/>
      <c r="D336" s="698"/>
      <c r="E336" s="698"/>
      <c r="F336" s="698"/>
      <c r="G336" s="698"/>
      <c r="H336" s="698"/>
      <c r="I336" s="698"/>
      <c r="J336" s="698"/>
      <c r="K336" s="698"/>
      <c r="L336" s="698"/>
      <c r="M336" s="698"/>
      <c r="N336" s="698"/>
      <c r="O336" s="698"/>
      <c r="P336" s="698"/>
      <c r="Q336" s="698"/>
      <c r="R336" s="698"/>
      <c r="S336" s="698"/>
      <c r="T336" s="698"/>
      <c r="U336" s="698"/>
      <c r="V336" s="698"/>
      <c r="W336" s="698"/>
      <c r="X336" s="698"/>
      <c r="Y336" s="698"/>
      <c r="Z336" s="698"/>
    </row>
    <row r="337">
      <c r="A337" s="698"/>
      <c r="B337" s="698"/>
      <c r="C337" s="698"/>
      <c r="D337" s="698"/>
      <c r="E337" s="698"/>
      <c r="F337" s="698"/>
      <c r="G337" s="698"/>
      <c r="H337" s="698"/>
      <c r="I337" s="698"/>
      <c r="J337" s="698"/>
      <c r="K337" s="698"/>
      <c r="L337" s="698"/>
      <c r="M337" s="698"/>
      <c r="N337" s="698"/>
      <c r="O337" s="698"/>
      <c r="P337" s="698"/>
      <c r="Q337" s="698"/>
      <c r="R337" s="698"/>
      <c r="S337" s="698"/>
      <c r="T337" s="698"/>
      <c r="U337" s="698"/>
      <c r="V337" s="698"/>
      <c r="W337" s="698"/>
      <c r="X337" s="698"/>
      <c r="Y337" s="698"/>
      <c r="Z337" s="698"/>
    </row>
    <row r="338">
      <c r="A338" s="698"/>
      <c r="B338" s="698"/>
      <c r="C338" s="698"/>
      <c r="D338" s="698"/>
      <c r="E338" s="698"/>
      <c r="F338" s="698"/>
      <c r="G338" s="698"/>
      <c r="H338" s="698"/>
      <c r="I338" s="698"/>
      <c r="J338" s="698"/>
      <c r="K338" s="698"/>
      <c r="L338" s="698"/>
      <c r="M338" s="698"/>
      <c r="N338" s="698"/>
      <c r="O338" s="698"/>
      <c r="P338" s="698"/>
      <c r="Q338" s="698"/>
      <c r="R338" s="698"/>
      <c r="S338" s="698"/>
      <c r="T338" s="698"/>
      <c r="U338" s="698"/>
      <c r="V338" s="698"/>
      <c r="W338" s="698"/>
      <c r="X338" s="698"/>
      <c r="Y338" s="698"/>
      <c r="Z338" s="698"/>
    </row>
    <row r="339">
      <c r="A339" s="698"/>
      <c r="B339" s="698"/>
      <c r="C339" s="698"/>
      <c r="D339" s="698"/>
      <c r="E339" s="698"/>
      <c r="F339" s="698"/>
      <c r="G339" s="698"/>
      <c r="H339" s="698"/>
      <c r="I339" s="698"/>
      <c r="J339" s="698"/>
      <c r="K339" s="698"/>
      <c r="L339" s="698"/>
      <c r="M339" s="698"/>
      <c r="N339" s="698"/>
      <c r="O339" s="698"/>
      <c r="P339" s="698"/>
      <c r="Q339" s="698"/>
      <c r="R339" s="698"/>
      <c r="S339" s="698"/>
      <c r="T339" s="698"/>
      <c r="U339" s="698"/>
      <c r="V339" s="698"/>
      <c r="W339" s="698"/>
      <c r="X339" s="698"/>
      <c r="Y339" s="698"/>
      <c r="Z339" s="698"/>
    </row>
    <row r="340">
      <c r="A340" s="698"/>
      <c r="B340" s="698"/>
      <c r="C340" s="698"/>
      <c r="D340" s="698"/>
      <c r="E340" s="698"/>
      <c r="F340" s="698"/>
      <c r="G340" s="698"/>
      <c r="H340" s="698"/>
      <c r="I340" s="698"/>
      <c r="J340" s="698"/>
      <c r="K340" s="698"/>
      <c r="L340" s="698"/>
      <c r="M340" s="698"/>
      <c r="N340" s="698"/>
      <c r="O340" s="698"/>
      <c r="P340" s="698"/>
      <c r="Q340" s="698"/>
      <c r="R340" s="698"/>
      <c r="S340" s="698"/>
      <c r="T340" s="698"/>
      <c r="U340" s="698"/>
      <c r="V340" s="698"/>
      <c r="W340" s="698"/>
      <c r="X340" s="698"/>
      <c r="Y340" s="698"/>
      <c r="Z340" s="698"/>
    </row>
    <row r="341">
      <c r="A341" s="698"/>
      <c r="B341" s="698"/>
      <c r="C341" s="698"/>
      <c r="D341" s="698"/>
      <c r="E341" s="698"/>
      <c r="F341" s="698"/>
      <c r="G341" s="698"/>
      <c r="H341" s="698"/>
      <c r="I341" s="698"/>
      <c r="J341" s="698"/>
      <c r="K341" s="698"/>
      <c r="L341" s="698"/>
      <c r="M341" s="698"/>
      <c r="N341" s="698"/>
      <c r="O341" s="698"/>
      <c r="P341" s="698"/>
      <c r="Q341" s="698"/>
      <c r="R341" s="698"/>
      <c r="S341" s="698"/>
      <c r="T341" s="698"/>
      <c r="U341" s="698"/>
      <c r="V341" s="698"/>
      <c r="W341" s="698"/>
      <c r="X341" s="698"/>
      <c r="Y341" s="698"/>
      <c r="Z341" s="698"/>
    </row>
    <row r="342">
      <c r="A342" s="698"/>
      <c r="B342" s="698"/>
      <c r="C342" s="698"/>
      <c r="D342" s="698"/>
      <c r="E342" s="698"/>
      <c r="F342" s="698"/>
      <c r="G342" s="698"/>
      <c r="H342" s="698"/>
      <c r="I342" s="698"/>
      <c r="J342" s="698"/>
      <c r="K342" s="698"/>
      <c r="L342" s="698"/>
      <c r="M342" s="698"/>
      <c r="N342" s="698"/>
      <c r="O342" s="698"/>
      <c r="P342" s="698"/>
      <c r="Q342" s="698"/>
      <c r="R342" s="698"/>
      <c r="S342" s="698"/>
      <c r="T342" s="698"/>
      <c r="U342" s="698"/>
      <c r="V342" s="698"/>
      <c r="W342" s="698"/>
      <c r="X342" s="698"/>
      <c r="Y342" s="698"/>
      <c r="Z342" s="698"/>
    </row>
    <row r="343">
      <c r="A343" s="698"/>
      <c r="B343" s="698"/>
      <c r="C343" s="698"/>
      <c r="D343" s="698"/>
      <c r="E343" s="698"/>
      <c r="F343" s="698"/>
      <c r="G343" s="698"/>
      <c r="H343" s="698"/>
      <c r="I343" s="698"/>
      <c r="J343" s="698"/>
      <c r="K343" s="698"/>
      <c r="L343" s="698"/>
      <c r="M343" s="698"/>
      <c r="N343" s="698"/>
      <c r="O343" s="698"/>
      <c r="P343" s="698"/>
      <c r="Q343" s="698"/>
      <c r="R343" s="698"/>
      <c r="S343" s="698"/>
      <c r="T343" s="698"/>
      <c r="U343" s="698"/>
      <c r="V343" s="698"/>
      <c r="W343" s="698"/>
      <c r="X343" s="698"/>
      <c r="Y343" s="698"/>
      <c r="Z343" s="698"/>
    </row>
    <row r="344">
      <c r="A344" s="698"/>
      <c r="B344" s="698"/>
      <c r="C344" s="698"/>
      <c r="D344" s="698"/>
      <c r="E344" s="698"/>
      <c r="F344" s="698"/>
      <c r="G344" s="698"/>
      <c r="H344" s="698"/>
      <c r="I344" s="698"/>
      <c r="J344" s="698"/>
      <c r="K344" s="698"/>
      <c r="L344" s="698"/>
      <c r="M344" s="698"/>
      <c r="N344" s="698"/>
      <c r="O344" s="698"/>
      <c r="P344" s="698"/>
      <c r="Q344" s="698"/>
      <c r="R344" s="698"/>
      <c r="S344" s="698"/>
      <c r="T344" s="698"/>
      <c r="U344" s="698"/>
      <c r="V344" s="698"/>
      <c r="W344" s="698"/>
      <c r="X344" s="698"/>
      <c r="Y344" s="698"/>
      <c r="Z344" s="698"/>
    </row>
    <row r="345">
      <c r="A345" s="698"/>
      <c r="B345" s="698"/>
      <c r="C345" s="698"/>
      <c r="D345" s="698"/>
      <c r="E345" s="698"/>
      <c r="F345" s="698"/>
      <c r="G345" s="698"/>
      <c r="H345" s="698"/>
      <c r="I345" s="698"/>
      <c r="J345" s="698"/>
      <c r="K345" s="698"/>
      <c r="L345" s="698"/>
      <c r="M345" s="698"/>
      <c r="N345" s="698"/>
      <c r="O345" s="698"/>
      <c r="P345" s="698"/>
      <c r="Q345" s="698"/>
      <c r="R345" s="698"/>
      <c r="S345" s="698"/>
      <c r="T345" s="698"/>
      <c r="U345" s="698"/>
      <c r="V345" s="698"/>
      <c r="W345" s="698"/>
      <c r="X345" s="698"/>
      <c r="Y345" s="698"/>
      <c r="Z345" s="698"/>
    </row>
    <row r="346">
      <c r="A346" s="698"/>
      <c r="B346" s="698"/>
      <c r="C346" s="698"/>
      <c r="D346" s="698"/>
      <c r="E346" s="698"/>
      <c r="F346" s="698"/>
      <c r="G346" s="698"/>
      <c r="H346" s="698"/>
      <c r="I346" s="698"/>
      <c r="J346" s="698"/>
      <c r="K346" s="698"/>
      <c r="L346" s="698"/>
      <c r="M346" s="698"/>
      <c r="N346" s="698"/>
      <c r="O346" s="698"/>
      <c r="P346" s="698"/>
      <c r="Q346" s="698"/>
      <c r="R346" s="698"/>
      <c r="S346" s="698"/>
      <c r="T346" s="698"/>
      <c r="U346" s="698"/>
      <c r="V346" s="698"/>
      <c r="W346" s="698"/>
      <c r="X346" s="698"/>
      <c r="Y346" s="698"/>
      <c r="Z346" s="698"/>
    </row>
    <row r="347">
      <c r="A347" s="698"/>
      <c r="B347" s="698"/>
      <c r="C347" s="698"/>
      <c r="D347" s="698"/>
      <c r="E347" s="698"/>
      <c r="F347" s="698"/>
      <c r="G347" s="698"/>
      <c r="H347" s="698"/>
      <c r="I347" s="698"/>
      <c r="J347" s="698"/>
      <c r="K347" s="698"/>
      <c r="L347" s="698"/>
      <c r="M347" s="698"/>
      <c r="N347" s="698"/>
      <c r="O347" s="698"/>
      <c r="P347" s="698"/>
      <c r="Q347" s="698"/>
      <c r="R347" s="698"/>
      <c r="S347" s="698"/>
      <c r="T347" s="698"/>
      <c r="U347" s="698"/>
      <c r="V347" s="698"/>
      <c r="W347" s="698"/>
      <c r="X347" s="698"/>
      <c r="Y347" s="698"/>
      <c r="Z347" s="698"/>
    </row>
    <row r="348">
      <c r="A348" s="698"/>
      <c r="B348" s="698"/>
      <c r="C348" s="698"/>
      <c r="D348" s="698"/>
      <c r="E348" s="698"/>
      <c r="F348" s="698"/>
      <c r="G348" s="698"/>
      <c r="H348" s="698"/>
      <c r="I348" s="698"/>
      <c r="J348" s="698"/>
      <c r="K348" s="698"/>
      <c r="L348" s="698"/>
      <c r="M348" s="698"/>
      <c r="N348" s="698"/>
      <c r="O348" s="698"/>
      <c r="P348" s="698"/>
      <c r="Q348" s="698"/>
      <c r="R348" s="698"/>
      <c r="S348" s="698"/>
      <c r="T348" s="698"/>
      <c r="U348" s="698"/>
      <c r="V348" s="698"/>
      <c r="W348" s="698"/>
      <c r="X348" s="698"/>
      <c r="Y348" s="698"/>
      <c r="Z348" s="698"/>
    </row>
    <row r="349">
      <c r="A349" s="698"/>
      <c r="B349" s="698"/>
      <c r="C349" s="698"/>
      <c r="D349" s="698"/>
      <c r="E349" s="698"/>
      <c r="F349" s="698"/>
      <c r="G349" s="698"/>
      <c r="H349" s="698"/>
      <c r="I349" s="698"/>
      <c r="J349" s="698"/>
      <c r="K349" s="698"/>
      <c r="L349" s="698"/>
      <c r="M349" s="698"/>
      <c r="N349" s="698"/>
      <c r="O349" s="698"/>
      <c r="P349" s="698"/>
      <c r="Q349" s="698"/>
      <c r="R349" s="698"/>
      <c r="S349" s="698"/>
      <c r="T349" s="698"/>
      <c r="U349" s="698"/>
      <c r="V349" s="698"/>
      <c r="W349" s="698"/>
      <c r="X349" s="698"/>
      <c r="Y349" s="698"/>
      <c r="Z349" s="698"/>
    </row>
    <row r="350">
      <c r="A350" s="698"/>
      <c r="B350" s="698"/>
      <c r="C350" s="698"/>
      <c r="D350" s="698"/>
      <c r="E350" s="698"/>
      <c r="F350" s="698"/>
      <c r="G350" s="698"/>
      <c r="H350" s="698"/>
      <c r="I350" s="698"/>
      <c r="J350" s="698"/>
      <c r="K350" s="698"/>
      <c r="L350" s="698"/>
      <c r="M350" s="698"/>
      <c r="N350" s="698"/>
      <c r="O350" s="698"/>
      <c r="P350" s="698"/>
      <c r="Q350" s="698"/>
      <c r="R350" s="698"/>
      <c r="S350" s="698"/>
      <c r="T350" s="698"/>
      <c r="U350" s="698"/>
      <c r="V350" s="698"/>
      <c r="W350" s="698"/>
      <c r="X350" s="698"/>
      <c r="Y350" s="698"/>
      <c r="Z350" s="698"/>
    </row>
    <row r="351">
      <c r="A351" s="698"/>
      <c r="B351" s="698"/>
      <c r="C351" s="698"/>
      <c r="D351" s="698"/>
      <c r="E351" s="698"/>
      <c r="F351" s="698"/>
      <c r="G351" s="698"/>
      <c r="H351" s="698"/>
      <c r="I351" s="698"/>
      <c r="J351" s="698"/>
      <c r="K351" s="698"/>
      <c r="L351" s="698"/>
      <c r="M351" s="698"/>
      <c r="N351" s="698"/>
      <c r="O351" s="698"/>
      <c r="P351" s="698"/>
      <c r="Q351" s="698"/>
      <c r="R351" s="698"/>
      <c r="S351" s="698"/>
      <c r="T351" s="698"/>
      <c r="U351" s="698"/>
      <c r="V351" s="698"/>
      <c r="W351" s="698"/>
      <c r="X351" s="698"/>
      <c r="Y351" s="698"/>
      <c r="Z351" s="698"/>
    </row>
    <row r="352">
      <c r="A352" s="698"/>
      <c r="B352" s="698"/>
      <c r="C352" s="698"/>
      <c r="D352" s="698"/>
      <c r="E352" s="698"/>
      <c r="F352" s="698"/>
      <c r="G352" s="698"/>
      <c r="H352" s="698"/>
      <c r="I352" s="698"/>
      <c r="J352" s="698"/>
      <c r="K352" s="698"/>
      <c r="L352" s="698"/>
      <c r="M352" s="698"/>
      <c r="N352" s="698"/>
      <c r="O352" s="698"/>
      <c r="P352" s="698"/>
      <c r="Q352" s="698"/>
      <c r="R352" s="698"/>
      <c r="S352" s="698"/>
      <c r="T352" s="698"/>
      <c r="U352" s="698"/>
      <c r="V352" s="698"/>
      <c r="W352" s="698"/>
      <c r="X352" s="698"/>
      <c r="Y352" s="698"/>
      <c r="Z352" s="698"/>
    </row>
    <row r="353">
      <c r="A353" s="698"/>
      <c r="B353" s="698"/>
      <c r="C353" s="698"/>
      <c r="D353" s="698"/>
      <c r="E353" s="698"/>
      <c r="F353" s="698"/>
      <c r="G353" s="698"/>
      <c r="H353" s="698"/>
      <c r="I353" s="698"/>
      <c r="J353" s="698"/>
      <c r="K353" s="698"/>
      <c r="L353" s="698"/>
      <c r="M353" s="698"/>
      <c r="N353" s="698"/>
      <c r="O353" s="698"/>
      <c r="P353" s="698"/>
      <c r="Q353" s="698"/>
      <c r="R353" s="698"/>
      <c r="S353" s="698"/>
      <c r="T353" s="698"/>
      <c r="U353" s="698"/>
      <c r="V353" s="698"/>
      <c r="W353" s="698"/>
      <c r="X353" s="698"/>
      <c r="Y353" s="698"/>
      <c r="Z353" s="698"/>
    </row>
    <row r="354">
      <c r="A354" s="698"/>
      <c r="B354" s="698"/>
      <c r="C354" s="698"/>
      <c r="D354" s="698"/>
      <c r="E354" s="698"/>
      <c r="F354" s="698"/>
      <c r="G354" s="698"/>
      <c r="H354" s="698"/>
      <c r="I354" s="698"/>
      <c r="J354" s="698"/>
      <c r="K354" s="698"/>
      <c r="L354" s="698"/>
      <c r="M354" s="698"/>
      <c r="N354" s="698"/>
      <c r="O354" s="698"/>
      <c r="P354" s="698"/>
      <c r="Q354" s="698"/>
      <c r="R354" s="698"/>
      <c r="S354" s="698"/>
      <c r="T354" s="698"/>
      <c r="U354" s="698"/>
      <c r="V354" s="698"/>
      <c r="W354" s="698"/>
      <c r="X354" s="698"/>
      <c r="Y354" s="698"/>
      <c r="Z354" s="698"/>
    </row>
    <row r="355">
      <c r="A355" s="698"/>
      <c r="B355" s="698"/>
      <c r="C355" s="698"/>
      <c r="D355" s="698"/>
      <c r="E355" s="698"/>
      <c r="F355" s="698"/>
      <c r="G355" s="698"/>
      <c r="H355" s="698"/>
      <c r="I355" s="698"/>
      <c r="J355" s="698"/>
      <c r="K355" s="698"/>
      <c r="L355" s="698"/>
      <c r="M355" s="698"/>
      <c r="N355" s="698"/>
      <c r="O355" s="698"/>
      <c r="P355" s="698"/>
      <c r="Q355" s="698"/>
      <c r="R355" s="698"/>
      <c r="S355" s="698"/>
      <c r="T355" s="698"/>
      <c r="U355" s="698"/>
      <c r="V355" s="698"/>
      <c r="W355" s="698"/>
      <c r="X355" s="698"/>
      <c r="Y355" s="698"/>
      <c r="Z355" s="698"/>
    </row>
    <row r="356">
      <c r="A356" s="698"/>
      <c r="B356" s="698"/>
      <c r="C356" s="698"/>
      <c r="D356" s="698"/>
      <c r="E356" s="698"/>
      <c r="F356" s="698"/>
      <c r="G356" s="698"/>
      <c r="H356" s="698"/>
      <c r="I356" s="698"/>
      <c r="J356" s="698"/>
      <c r="K356" s="698"/>
      <c r="L356" s="698"/>
      <c r="M356" s="698"/>
      <c r="N356" s="698"/>
      <c r="O356" s="698"/>
      <c r="P356" s="698"/>
      <c r="Q356" s="698"/>
      <c r="R356" s="698"/>
      <c r="S356" s="698"/>
      <c r="T356" s="698"/>
      <c r="U356" s="698"/>
      <c r="V356" s="698"/>
      <c r="W356" s="698"/>
      <c r="X356" s="698"/>
      <c r="Y356" s="698"/>
      <c r="Z356" s="698"/>
    </row>
    <row r="357">
      <c r="A357" s="698"/>
      <c r="B357" s="698"/>
      <c r="C357" s="698"/>
      <c r="D357" s="698"/>
      <c r="E357" s="698"/>
      <c r="F357" s="698"/>
      <c r="G357" s="698"/>
      <c r="H357" s="698"/>
      <c r="I357" s="698"/>
      <c r="J357" s="698"/>
      <c r="K357" s="698"/>
      <c r="L357" s="698"/>
      <c r="M357" s="698"/>
      <c r="N357" s="698"/>
      <c r="O357" s="698"/>
      <c r="P357" s="698"/>
      <c r="Q357" s="698"/>
      <c r="R357" s="698"/>
      <c r="S357" s="698"/>
      <c r="T357" s="698"/>
      <c r="U357" s="698"/>
      <c r="V357" s="698"/>
      <c r="W357" s="698"/>
      <c r="X357" s="698"/>
      <c r="Y357" s="698"/>
      <c r="Z357" s="698"/>
    </row>
    <row r="358">
      <c r="A358" s="698"/>
      <c r="B358" s="698"/>
      <c r="C358" s="698"/>
      <c r="D358" s="698"/>
      <c r="E358" s="698"/>
      <c r="F358" s="698"/>
      <c r="G358" s="698"/>
      <c r="H358" s="698"/>
      <c r="I358" s="698"/>
      <c r="J358" s="698"/>
      <c r="K358" s="698"/>
      <c r="L358" s="698"/>
      <c r="M358" s="698"/>
      <c r="N358" s="698"/>
      <c r="O358" s="698"/>
      <c r="P358" s="698"/>
      <c r="Q358" s="698"/>
      <c r="R358" s="698"/>
      <c r="S358" s="698"/>
      <c r="T358" s="698"/>
      <c r="U358" s="698"/>
      <c r="V358" s="698"/>
      <c r="W358" s="698"/>
      <c r="X358" s="698"/>
      <c r="Y358" s="698"/>
      <c r="Z358" s="698"/>
    </row>
    <row r="359">
      <c r="A359" s="698"/>
      <c r="B359" s="698"/>
      <c r="C359" s="698"/>
      <c r="D359" s="698"/>
      <c r="E359" s="698"/>
      <c r="F359" s="698"/>
      <c r="G359" s="698"/>
      <c r="H359" s="698"/>
      <c r="I359" s="698"/>
      <c r="J359" s="698"/>
      <c r="K359" s="698"/>
      <c r="L359" s="698"/>
      <c r="M359" s="698"/>
      <c r="N359" s="698"/>
      <c r="O359" s="698"/>
      <c r="P359" s="698"/>
      <c r="Q359" s="698"/>
      <c r="R359" s="698"/>
      <c r="S359" s="698"/>
      <c r="T359" s="698"/>
      <c r="U359" s="698"/>
      <c r="V359" s="698"/>
      <c r="W359" s="698"/>
      <c r="X359" s="698"/>
      <c r="Y359" s="698"/>
      <c r="Z359" s="698"/>
    </row>
    <row r="360">
      <c r="A360" s="698"/>
      <c r="B360" s="698"/>
      <c r="C360" s="698"/>
      <c r="D360" s="698"/>
      <c r="E360" s="698"/>
      <c r="F360" s="698"/>
      <c r="G360" s="698"/>
      <c r="H360" s="698"/>
      <c r="I360" s="698"/>
      <c r="J360" s="698"/>
      <c r="K360" s="698"/>
      <c r="L360" s="698"/>
      <c r="M360" s="698"/>
      <c r="N360" s="698"/>
      <c r="O360" s="698"/>
      <c r="P360" s="698"/>
      <c r="Q360" s="698"/>
      <c r="R360" s="698"/>
      <c r="S360" s="698"/>
      <c r="T360" s="698"/>
      <c r="U360" s="698"/>
      <c r="V360" s="698"/>
      <c r="W360" s="698"/>
      <c r="X360" s="698"/>
      <c r="Y360" s="698"/>
      <c r="Z360" s="698"/>
    </row>
    <row r="361">
      <c r="A361" s="698"/>
      <c r="B361" s="698"/>
      <c r="C361" s="698"/>
      <c r="D361" s="698"/>
      <c r="E361" s="698"/>
      <c r="F361" s="698"/>
      <c r="G361" s="698"/>
      <c r="H361" s="698"/>
      <c r="I361" s="698"/>
      <c r="J361" s="698"/>
      <c r="K361" s="698"/>
      <c r="L361" s="698"/>
      <c r="M361" s="698"/>
      <c r="N361" s="698"/>
      <c r="O361" s="698"/>
      <c r="P361" s="698"/>
      <c r="Q361" s="698"/>
      <c r="R361" s="698"/>
      <c r="S361" s="698"/>
      <c r="T361" s="698"/>
      <c r="U361" s="698"/>
      <c r="V361" s="698"/>
      <c r="W361" s="698"/>
      <c r="X361" s="698"/>
      <c r="Y361" s="698"/>
      <c r="Z361" s="698"/>
    </row>
    <row r="362">
      <c r="A362" s="698"/>
      <c r="B362" s="698"/>
      <c r="C362" s="698"/>
      <c r="D362" s="698"/>
      <c r="E362" s="698"/>
      <c r="F362" s="698"/>
      <c r="G362" s="698"/>
      <c r="H362" s="698"/>
      <c r="I362" s="698"/>
      <c r="J362" s="698"/>
      <c r="K362" s="698"/>
      <c r="L362" s="698"/>
      <c r="M362" s="698"/>
      <c r="N362" s="698"/>
      <c r="O362" s="698"/>
      <c r="P362" s="698"/>
      <c r="Q362" s="698"/>
      <c r="R362" s="698"/>
      <c r="S362" s="698"/>
      <c r="T362" s="698"/>
      <c r="U362" s="698"/>
      <c r="V362" s="698"/>
      <c r="W362" s="698"/>
      <c r="X362" s="698"/>
      <c r="Y362" s="698"/>
      <c r="Z362" s="698"/>
    </row>
    <row r="363">
      <c r="A363" s="698"/>
      <c r="B363" s="698"/>
      <c r="C363" s="698"/>
      <c r="D363" s="698"/>
      <c r="E363" s="698"/>
      <c r="F363" s="698"/>
      <c r="G363" s="698"/>
      <c r="H363" s="698"/>
      <c r="I363" s="698"/>
      <c r="J363" s="698"/>
      <c r="K363" s="698"/>
      <c r="L363" s="698"/>
      <c r="M363" s="698"/>
      <c r="N363" s="698"/>
      <c r="O363" s="698"/>
      <c r="P363" s="698"/>
      <c r="Q363" s="698"/>
      <c r="R363" s="698"/>
      <c r="S363" s="698"/>
      <c r="T363" s="698"/>
      <c r="U363" s="698"/>
      <c r="V363" s="698"/>
      <c r="W363" s="698"/>
      <c r="X363" s="698"/>
      <c r="Y363" s="698"/>
      <c r="Z363" s="698"/>
    </row>
    <row r="364">
      <c r="A364" s="698"/>
      <c r="B364" s="698"/>
      <c r="C364" s="698"/>
      <c r="D364" s="698"/>
      <c r="E364" s="698"/>
      <c r="F364" s="698"/>
      <c r="G364" s="698"/>
      <c r="H364" s="698"/>
      <c r="I364" s="698"/>
      <c r="J364" s="698"/>
      <c r="K364" s="698"/>
      <c r="L364" s="698"/>
      <c r="M364" s="698"/>
      <c r="N364" s="698"/>
      <c r="O364" s="698"/>
      <c r="P364" s="698"/>
      <c r="Q364" s="698"/>
      <c r="R364" s="698"/>
      <c r="S364" s="698"/>
      <c r="T364" s="698"/>
      <c r="U364" s="698"/>
      <c r="V364" s="698"/>
      <c r="W364" s="698"/>
      <c r="X364" s="698"/>
      <c r="Y364" s="698"/>
      <c r="Z364" s="698"/>
    </row>
    <row r="365">
      <c r="A365" s="698"/>
      <c r="B365" s="698"/>
      <c r="C365" s="698"/>
      <c r="D365" s="698"/>
      <c r="E365" s="698"/>
      <c r="F365" s="698"/>
      <c r="G365" s="698"/>
      <c r="H365" s="698"/>
      <c r="I365" s="698"/>
      <c r="J365" s="698"/>
      <c r="K365" s="698"/>
      <c r="L365" s="698"/>
      <c r="M365" s="698"/>
      <c r="N365" s="698"/>
      <c r="O365" s="698"/>
      <c r="P365" s="698"/>
      <c r="Q365" s="698"/>
      <c r="R365" s="698"/>
      <c r="S365" s="698"/>
      <c r="T365" s="698"/>
      <c r="U365" s="698"/>
      <c r="V365" s="698"/>
      <c r="W365" s="698"/>
      <c r="X365" s="698"/>
      <c r="Y365" s="698"/>
      <c r="Z365" s="698"/>
    </row>
    <row r="366">
      <c r="A366" s="698"/>
      <c r="B366" s="698"/>
      <c r="C366" s="698"/>
      <c r="D366" s="698"/>
      <c r="E366" s="698"/>
      <c r="F366" s="698"/>
      <c r="G366" s="698"/>
      <c r="H366" s="698"/>
      <c r="I366" s="698"/>
      <c r="J366" s="698"/>
      <c r="K366" s="698"/>
      <c r="L366" s="698"/>
      <c r="M366" s="698"/>
      <c r="N366" s="698"/>
      <c r="O366" s="698"/>
      <c r="P366" s="698"/>
      <c r="Q366" s="698"/>
      <c r="R366" s="698"/>
      <c r="S366" s="698"/>
      <c r="T366" s="698"/>
      <c r="U366" s="698"/>
      <c r="V366" s="698"/>
      <c r="W366" s="698"/>
      <c r="X366" s="698"/>
      <c r="Y366" s="698"/>
      <c r="Z366" s="698"/>
    </row>
    <row r="367">
      <c r="A367" s="698"/>
      <c r="B367" s="698"/>
      <c r="C367" s="698"/>
      <c r="D367" s="698"/>
      <c r="E367" s="698"/>
      <c r="F367" s="698"/>
      <c r="G367" s="698"/>
      <c r="H367" s="698"/>
      <c r="I367" s="698"/>
      <c r="J367" s="698"/>
      <c r="K367" s="698"/>
      <c r="L367" s="698"/>
      <c r="M367" s="698"/>
      <c r="N367" s="698"/>
      <c r="O367" s="698"/>
      <c r="P367" s="698"/>
      <c r="Q367" s="698"/>
      <c r="R367" s="698"/>
      <c r="S367" s="698"/>
      <c r="T367" s="698"/>
      <c r="U367" s="698"/>
      <c r="V367" s="698"/>
      <c r="W367" s="698"/>
      <c r="X367" s="698"/>
      <c r="Y367" s="698"/>
      <c r="Z367" s="698"/>
    </row>
    <row r="368">
      <c r="A368" s="698"/>
      <c r="B368" s="698"/>
      <c r="C368" s="698"/>
      <c r="D368" s="698"/>
      <c r="E368" s="698"/>
      <c r="F368" s="698"/>
      <c r="G368" s="698"/>
      <c r="H368" s="698"/>
      <c r="I368" s="698"/>
      <c r="J368" s="698"/>
      <c r="K368" s="698"/>
      <c r="L368" s="698"/>
      <c r="M368" s="698"/>
      <c r="N368" s="698"/>
      <c r="O368" s="698"/>
      <c r="P368" s="698"/>
      <c r="Q368" s="698"/>
      <c r="R368" s="698"/>
      <c r="S368" s="698"/>
      <c r="T368" s="698"/>
      <c r="U368" s="698"/>
      <c r="V368" s="698"/>
      <c r="W368" s="698"/>
      <c r="X368" s="698"/>
      <c r="Y368" s="698"/>
      <c r="Z368" s="698"/>
    </row>
    <row r="369">
      <c r="A369" s="698"/>
      <c r="B369" s="698"/>
      <c r="C369" s="698"/>
      <c r="D369" s="698"/>
      <c r="E369" s="698"/>
      <c r="F369" s="698"/>
      <c r="G369" s="698"/>
      <c r="H369" s="698"/>
      <c r="I369" s="698"/>
      <c r="J369" s="698"/>
      <c r="K369" s="698"/>
      <c r="L369" s="698"/>
      <c r="M369" s="698"/>
      <c r="N369" s="698"/>
      <c r="O369" s="698"/>
      <c r="P369" s="698"/>
      <c r="Q369" s="698"/>
      <c r="R369" s="698"/>
      <c r="S369" s="698"/>
      <c r="T369" s="698"/>
      <c r="U369" s="698"/>
      <c r="V369" s="698"/>
      <c r="W369" s="698"/>
      <c r="X369" s="698"/>
      <c r="Y369" s="698"/>
      <c r="Z369" s="698"/>
    </row>
    <row r="370">
      <c r="A370" s="698"/>
      <c r="B370" s="698"/>
      <c r="C370" s="698"/>
      <c r="D370" s="698"/>
      <c r="E370" s="698"/>
      <c r="F370" s="698"/>
      <c r="G370" s="698"/>
      <c r="H370" s="698"/>
      <c r="I370" s="698"/>
      <c r="J370" s="698"/>
      <c r="K370" s="698"/>
      <c r="L370" s="698"/>
      <c r="M370" s="698"/>
      <c r="N370" s="698"/>
      <c r="O370" s="698"/>
      <c r="P370" s="698"/>
      <c r="Q370" s="698"/>
      <c r="R370" s="698"/>
      <c r="S370" s="698"/>
      <c r="T370" s="698"/>
      <c r="U370" s="698"/>
      <c r="V370" s="698"/>
      <c r="W370" s="698"/>
      <c r="X370" s="698"/>
      <c r="Y370" s="698"/>
      <c r="Z370" s="698"/>
    </row>
    <row r="371">
      <c r="A371" s="698"/>
      <c r="B371" s="698"/>
      <c r="C371" s="698"/>
      <c r="D371" s="698"/>
      <c r="E371" s="698"/>
      <c r="F371" s="698"/>
      <c r="G371" s="698"/>
      <c r="H371" s="698"/>
      <c r="I371" s="698"/>
      <c r="J371" s="698"/>
      <c r="K371" s="698"/>
      <c r="L371" s="698"/>
      <c r="M371" s="698"/>
      <c r="N371" s="698"/>
      <c r="O371" s="698"/>
      <c r="P371" s="698"/>
      <c r="Q371" s="698"/>
      <c r="R371" s="698"/>
      <c r="S371" s="698"/>
      <c r="T371" s="698"/>
      <c r="U371" s="698"/>
      <c r="V371" s="698"/>
      <c r="W371" s="698"/>
      <c r="X371" s="698"/>
      <c r="Y371" s="698"/>
      <c r="Z371" s="698"/>
    </row>
    <row r="372">
      <c r="A372" s="698"/>
      <c r="B372" s="698"/>
      <c r="C372" s="698"/>
      <c r="D372" s="698"/>
      <c r="E372" s="698"/>
      <c r="F372" s="698"/>
      <c r="G372" s="698"/>
      <c r="H372" s="698"/>
      <c r="I372" s="698"/>
      <c r="J372" s="698"/>
      <c r="K372" s="698"/>
      <c r="L372" s="698"/>
      <c r="M372" s="698"/>
      <c r="N372" s="698"/>
      <c r="O372" s="698"/>
      <c r="P372" s="698"/>
      <c r="Q372" s="698"/>
      <c r="R372" s="698"/>
      <c r="S372" s="698"/>
      <c r="T372" s="698"/>
      <c r="U372" s="698"/>
      <c r="V372" s="698"/>
      <c r="W372" s="698"/>
      <c r="X372" s="698"/>
      <c r="Y372" s="698"/>
      <c r="Z372" s="698"/>
    </row>
    <row r="373">
      <c r="A373" s="698"/>
      <c r="B373" s="698"/>
      <c r="C373" s="698"/>
      <c r="D373" s="698"/>
      <c r="E373" s="698"/>
      <c r="F373" s="698"/>
      <c r="G373" s="698"/>
      <c r="H373" s="698"/>
      <c r="I373" s="698"/>
      <c r="J373" s="698"/>
      <c r="K373" s="698"/>
      <c r="L373" s="698"/>
      <c r="M373" s="698"/>
      <c r="N373" s="698"/>
      <c r="O373" s="698"/>
      <c r="P373" s="698"/>
      <c r="Q373" s="698"/>
      <c r="R373" s="698"/>
      <c r="S373" s="698"/>
      <c r="T373" s="698"/>
      <c r="U373" s="698"/>
      <c r="V373" s="698"/>
      <c r="W373" s="698"/>
      <c r="X373" s="698"/>
      <c r="Y373" s="698"/>
      <c r="Z373" s="698"/>
    </row>
    <row r="374">
      <c r="A374" s="698"/>
      <c r="B374" s="698"/>
      <c r="C374" s="698"/>
      <c r="D374" s="698"/>
      <c r="E374" s="698"/>
      <c r="F374" s="698"/>
      <c r="G374" s="698"/>
      <c r="H374" s="698"/>
      <c r="I374" s="698"/>
      <c r="J374" s="698"/>
      <c r="K374" s="698"/>
      <c r="L374" s="698"/>
      <c r="M374" s="698"/>
      <c r="N374" s="698"/>
      <c r="O374" s="698"/>
      <c r="P374" s="698"/>
      <c r="Q374" s="698"/>
      <c r="R374" s="698"/>
      <c r="S374" s="698"/>
      <c r="T374" s="698"/>
      <c r="U374" s="698"/>
      <c r="V374" s="698"/>
      <c r="W374" s="698"/>
      <c r="X374" s="698"/>
      <c r="Y374" s="698"/>
      <c r="Z374" s="698"/>
    </row>
    <row r="375">
      <c r="A375" s="698"/>
      <c r="B375" s="698"/>
      <c r="C375" s="698"/>
      <c r="D375" s="698"/>
      <c r="E375" s="698"/>
      <c r="F375" s="698"/>
      <c r="G375" s="698"/>
      <c r="H375" s="698"/>
      <c r="I375" s="698"/>
      <c r="J375" s="698"/>
      <c r="K375" s="698"/>
      <c r="L375" s="698"/>
      <c r="M375" s="698"/>
      <c r="N375" s="698"/>
      <c r="O375" s="698"/>
      <c r="P375" s="698"/>
      <c r="Q375" s="698"/>
      <c r="R375" s="698"/>
      <c r="S375" s="698"/>
      <c r="T375" s="698"/>
      <c r="U375" s="698"/>
      <c r="V375" s="698"/>
      <c r="W375" s="698"/>
      <c r="X375" s="698"/>
      <c r="Y375" s="698"/>
      <c r="Z375" s="698"/>
    </row>
    <row r="376">
      <c r="A376" s="698"/>
      <c r="B376" s="698"/>
      <c r="C376" s="698"/>
      <c r="D376" s="698"/>
      <c r="E376" s="698"/>
      <c r="F376" s="698"/>
      <c r="G376" s="698"/>
      <c r="H376" s="698"/>
      <c r="I376" s="698"/>
      <c r="J376" s="698"/>
      <c r="K376" s="698"/>
      <c r="L376" s="698"/>
      <c r="M376" s="698"/>
      <c r="N376" s="698"/>
      <c r="O376" s="698"/>
      <c r="P376" s="698"/>
      <c r="Q376" s="698"/>
      <c r="R376" s="698"/>
      <c r="S376" s="698"/>
      <c r="T376" s="698"/>
      <c r="U376" s="698"/>
      <c r="V376" s="698"/>
      <c r="W376" s="698"/>
      <c r="X376" s="698"/>
      <c r="Y376" s="698"/>
      <c r="Z376" s="698"/>
    </row>
    <row r="377">
      <c r="A377" s="698"/>
      <c r="B377" s="698"/>
      <c r="C377" s="698"/>
      <c r="D377" s="698"/>
      <c r="E377" s="698"/>
      <c r="F377" s="698"/>
      <c r="G377" s="698"/>
      <c r="H377" s="698"/>
      <c r="I377" s="698"/>
      <c r="J377" s="698"/>
      <c r="K377" s="698"/>
      <c r="L377" s="698"/>
      <c r="M377" s="698"/>
      <c r="N377" s="698"/>
      <c r="O377" s="698"/>
      <c r="P377" s="698"/>
      <c r="Q377" s="698"/>
      <c r="R377" s="698"/>
      <c r="S377" s="698"/>
      <c r="T377" s="698"/>
      <c r="U377" s="698"/>
      <c r="V377" s="698"/>
      <c r="W377" s="698"/>
      <c r="X377" s="698"/>
      <c r="Y377" s="698"/>
      <c r="Z377" s="698"/>
    </row>
    <row r="378">
      <c r="A378" s="698"/>
      <c r="B378" s="698"/>
      <c r="C378" s="698"/>
      <c r="D378" s="698"/>
      <c r="E378" s="698"/>
      <c r="F378" s="698"/>
      <c r="G378" s="698"/>
      <c r="H378" s="698"/>
      <c r="I378" s="698"/>
      <c r="J378" s="698"/>
      <c r="K378" s="698"/>
      <c r="L378" s="698"/>
      <c r="M378" s="698"/>
      <c r="N378" s="698"/>
      <c r="O378" s="698"/>
      <c r="P378" s="698"/>
      <c r="Q378" s="698"/>
      <c r="R378" s="698"/>
      <c r="S378" s="698"/>
      <c r="T378" s="698"/>
      <c r="U378" s="698"/>
      <c r="V378" s="698"/>
      <c r="W378" s="698"/>
      <c r="X378" s="698"/>
      <c r="Y378" s="698"/>
      <c r="Z378" s="698"/>
    </row>
    <row r="379">
      <c r="A379" s="698"/>
      <c r="B379" s="698"/>
      <c r="C379" s="698"/>
      <c r="D379" s="698"/>
      <c r="E379" s="698"/>
      <c r="F379" s="698"/>
      <c r="G379" s="698"/>
      <c r="H379" s="698"/>
      <c r="I379" s="698"/>
      <c r="J379" s="698"/>
      <c r="K379" s="698"/>
      <c r="L379" s="698"/>
      <c r="M379" s="698"/>
      <c r="N379" s="698"/>
      <c r="O379" s="698"/>
      <c r="P379" s="698"/>
      <c r="Q379" s="698"/>
      <c r="R379" s="698"/>
      <c r="S379" s="698"/>
      <c r="T379" s="698"/>
      <c r="U379" s="698"/>
      <c r="V379" s="698"/>
      <c r="W379" s="698"/>
      <c r="X379" s="698"/>
      <c r="Y379" s="698"/>
      <c r="Z379" s="698"/>
    </row>
    <row r="380">
      <c r="A380" s="698"/>
      <c r="B380" s="698"/>
      <c r="C380" s="698"/>
      <c r="D380" s="698"/>
      <c r="E380" s="698"/>
      <c r="F380" s="698"/>
      <c r="G380" s="698"/>
      <c r="H380" s="698"/>
      <c r="I380" s="698"/>
      <c r="J380" s="698"/>
      <c r="K380" s="698"/>
      <c r="L380" s="698"/>
      <c r="M380" s="698"/>
      <c r="N380" s="698"/>
      <c r="O380" s="698"/>
      <c r="P380" s="698"/>
      <c r="Q380" s="698"/>
      <c r="R380" s="698"/>
      <c r="S380" s="698"/>
      <c r="T380" s="698"/>
      <c r="U380" s="698"/>
      <c r="V380" s="698"/>
      <c r="W380" s="698"/>
      <c r="X380" s="698"/>
      <c r="Y380" s="698"/>
      <c r="Z380" s="698"/>
    </row>
    <row r="381">
      <c r="A381" s="698"/>
      <c r="B381" s="698"/>
      <c r="C381" s="698"/>
      <c r="D381" s="698"/>
      <c r="E381" s="698"/>
      <c r="F381" s="698"/>
      <c r="G381" s="698"/>
      <c r="H381" s="698"/>
      <c r="I381" s="698"/>
      <c r="J381" s="698"/>
      <c r="K381" s="698"/>
      <c r="L381" s="698"/>
      <c r="M381" s="698"/>
      <c r="N381" s="698"/>
      <c r="O381" s="698"/>
      <c r="P381" s="698"/>
      <c r="Q381" s="698"/>
      <c r="R381" s="698"/>
      <c r="S381" s="698"/>
      <c r="T381" s="698"/>
      <c r="U381" s="698"/>
      <c r="V381" s="698"/>
      <c r="W381" s="698"/>
      <c r="X381" s="698"/>
      <c r="Y381" s="698"/>
      <c r="Z381" s="698"/>
    </row>
    <row r="382">
      <c r="A382" s="698"/>
      <c r="B382" s="698"/>
      <c r="C382" s="698"/>
      <c r="D382" s="698"/>
      <c r="E382" s="698"/>
      <c r="F382" s="698"/>
      <c r="G382" s="698"/>
      <c r="H382" s="698"/>
      <c r="I382" s="698"/>
      <c r="J382" s="698"/>
      <c r="K382" s="698"/>
      <c r="L382" s="698"/>
      <c r="M382" s="698"/>
      <c r="N382" s="698"/>
      <c r="O382" s="698"/>
      <c r="P382" s="698"/>
      <c r="Q382" s="698"/>
      <c r="R382" s="698"/>
      <c r="S382" s="698"/>
      <c r="T382" s="698"/>
      <c r="U382" s="698"/>
      <c r="V382" s="698"/>
      <c r="W382" s="698"/>
      <c r="X382" s="698"/>
      <c r="Y382" s="698"/>
      <c r="Z382" s="698"/>
    </row>
    <row r="383">
      <c r="A383" s="698"/>
      <c r="B383" s="698"/>
      <c r="C383" s="698"/>
      <c r="D383" s="698"/>
      <c r="E383" s="698"/>
      <c r="F383" s="698"/>
      <c r="G383" s="698"/>
      <c r="H383" s="698"/>
      <c r="I383" s="698"/>
      <c r="J383" s="698"/>
      <c r="K383" s="698"/>
      <c r="L383" s="698"/>
      <c r="M383" s="698"/>
      <c r="N383" s="698"/>
      <c r="O383" s="698"/>
      <c r="P383" s="698"/>
      <c r="Q383" s="698"/>
      <c r="R383" s="698"/>
      <c r="S383" s="698"/>
      <c r="T383" s="698"/>
      <c r="U383" s="698"/>
      <c r="V383" s="698"/>
      <c r="W383" s="698"/>
      <c r="X383" s="698"/>
      <c r="Y383" s="698"/>
      <c r="Z383" s="698"/>
    </row>
    <row r="384">
      <c r="A384" s="698"/>
      <c r="B384" s="698"/>
      <c r="C384" s="698"/>
      <c r="D384" s="698"/>
      <c r="E384" s="698"/>
      <c r="F384" s="698"/>
      <c r="G384" s="698"/>
      <c r="H384" s="698"/>
      <c r="I384" s="698"/>
      <c r="J384" s="698"/>
      <c r="K384" s="698"/>
      <c r="L384" s="698"/>
      <c r="M384" s="698"/>
      <c r="N384" s="698"/>
      <c r="O384" s="698"/>
      <c r="P384" s="698"/>
      <c r="Q384" s="698"/>
      <c r="R384" s="698"/>
      <c r="S384" s="698"/>
      <c r="T384" s="698"/>
      <c r="U384" s="698"/>
      <c r="V384" s="698"/>
      <c r="W384" s="698"/>
      <c r="X384" s="698"/>
      <c r="Y384" s="698"/>
      <c r="Z384" s="698"/>
    </row>
    <row r="385">
      <c r="A385" s="698"/>
      <c r="B385" s="698"/>
      <c r="C385" s="698"/>
      <c r="D385" s="698"/>
      <c r="E385" s="698"/>
      <c r="F385" s="698"/>
      <c r="G385" s="698"/>
      <c r="H385" s="698"/>
      <c r="I385" s="698"/>
      <c r="J385" s="698"/>
      <c r="K385" s="698"/>
      <c r="L385" s="698"/>
      <c r="M385" s="698"/>
      <c r="N385" s="698"/>
      <c r="O385" s="698"/>
      <c r="P385" s="698"/>
      <c r="Q385" s="698"/>
      <c r="R385" s="698"/>
      <c r="S385" s="698"/>
      <c r="T385" s="698"/>
      <c r="U385" s="698"/>
      <c r="V385" s="698"/>
      <c r="W385" s="698"/>
      <c r="X385" s="698"/>
      <c r="Y385" s="698"/>
      <c r="Z385" s="698"/>
    </row>
    <row r="386">
      <c r="A386" s="698"/>
      <c r="B386" s="698"/>
      <c r="C386" s="698"/>
      <c r="D386" s="698"/>
      <c r="E386" s="698"/>
      <c r="F386" s="698"/>
      <c r="G386" s="698"/>
      <c r="H386" s="698"/>
      <c r="I386" s="698"/>
      <c r="J386" s="698"/>
      <c r="K386" s="698"/>
      <c r="L386" s="698"/>
      <c r="M386" s="698"/>
      <c r="N386" s="698"/>
      <c r="O386" s="698"/>
      <c r="P386" s="698"/>
      <c r="Q386" s="698"/>
      <c r="R386" s="698"/>
      <c r="S386" s="698"/>
      <c r="T386" s="698"/>
      <c r="U386" s="698"/>
      <c r="V386" s="698"/>
      <c r="W386" s="698"/>
      <c r="X386" s="698"/>
      <c r="Y386" s="698"/>
      <c r="Z386" s="698"/>
    </row>
    <row r="387">
      <c r="A387" s="698"/>
      <c r="B387" s="698"/>
      <c r="C387" s="698"/>
      <c r="D387" s="698"/>
      <c r="E387" s="698"/>
      <c r="F387" s="698"/>
      <c r="G387" s="698"/>
      <c r="H387" s="698"/>
      <c r="I387" s="698"/>
      <c r="J387" s="698"/>
      <c r="K387" s="698"/>
      <c r="L387" s="698"/>
      <c r="M387" s="698"/>
      <c r="N387" s="698"/>
      <c r="O387" s="698"/>
      <c r="P387" s="698"/>
      <c r="Q387" s="698"/>
      <c r="R387" s="698"/>
      <c r="S387" s="698"/>
      <c r="T387" s="698"/>
      <c r="U387" s="698"/>
      <c r="V387" s="698"/>
      <c r="W387" s="698"/>
      <c r="X387" s="698"/>
      <c r="Y387" s="698"/>
      <c r="Z387" s="698"/>
    </row>
    <row r="388">
      <c r="A388" s="698"/>
      <c r="B388" s="698"/>
      <c r="C388" s="698"/>
      <c r="D388" s="698"/>
      <c r="E388" s="698"/>
      <c r="F388" s="698"/>
      <c r="G388" s="698"/>
      <c r="H388" s="698"/>
      <c r="I388" s="698"/>
      <c r="J388" s="698"/>
      <c r="K388" s="698"/>
      <c r="L388" s="698"/>
      <c r="M388" s="698"/>
      <c r="N388" s="698"/>
      <c r="O388" s="698"/>
      <c r="P388" s="698"/>
      <c r="Q388" s="698"/>
      <c r="R388" s="698"/>
      <c r="S388" s="698"/>
      <c r="T388" s="698"/>
      <c r="U388" s="698"/>
      <c r="V388" s="698"/>
      <c r="W388" s="698"/>
      <c r="X388" s="698"/>
      <c r="Y388" s="698"/>
      <c r="Z388" s="698"/>
    </row>
    <row r="389">
      <c r="A389" s="698"/>
      <c r="B389" s="698"/>
      <c r="C389" s="698"/>
      <c r="D389" s="698"/>
      <c r="E389" s="698"/>
      <c r="F389" s="698"/>
      <c r="G389" s="698"/>
      <c r="H389" s="698"/>
      <c r="I389" s="698"/>
      <c r="J389" s="698"/>
      <c r="K389" s="698"/>
      <c r="L389" s="698"/>
      <c r="M389" s="698"/>
      <c r="N389" s="698"/>
      <c r="O389" s="698"/>
      <c r="P389" s="698"/>
      <c r="Q389" s="698"/>
      <c r="R389" s="698"/>
      <c r="S389" s="698"/>
      <c r="T389" s="698"/>
      <c r="U389" s="698"/>
      <c r="V389" s="698"/>
      <c r="W389" s="698"/>
      <c r="X389" s="698"/>
      <c r="Y389" s="698"/>
      <c r="Z389" s="698"/>
    </row>
    <row r="390">
      <c r="A390" s="698"/>
      <c r="B390" s="698"/>
      <c r="C390" s="698"/>
      <c r="D390" s="698"/>
      <c r="E390" s="698"/>
      <c r="F390" s="698"/>
      <c r="G390" s="698"/>
      <c r="H390" s="698"/>
      <c r="I390" s="698"/>
      <c r="J390" s="698"/>
      <c r="K390" s="698"/>
      <c r="L390" s="698"/>
      <c r="M390" s="698"/>
      <c r="N390" s="698"/>
      <c r="O390" s="698"/>
      <c r="P390" s="698"/>
      <c r="Q390" s="698"/>
      <c r="R390" s="698"/>
      <c r="S390" s="698"/>
      <c r="T390" s="698"/>
      <c r="U390" s="698"/>
      <c r="V390" s="698"/>
      <c r="W390" s="698"/>
      <c r="X390" s="698"/>
      <c r="Y390" s="698"/>
      <c r="Z390" s="698"/>
    </row>
    <row r="391">
      <c r="A391" s="698"/>
      <c r="B391" s="698"/>
      <c r="C391" s="698"/>
      <c r="D391" s="698"/>
      <c r="E391" s="698"/>
      <c r="F391" s="698"/>
      <c r="G391" s="698"/>
      <c r="H391" s="698"/>
      <c r="I391" s="698"/>
      <c r="J391" s="698"/>
      <c r="K391" s="698"/>
      <c r="L391" s="698"/>
      <c r="M391" s="698"/>
      <c r="N391" s="698"/>
      <c r="O391" s="698"/>
      <c r="P391" s="698"/>
      <c r="Q391" s="698"/>
      <c r="R391" s="698"/>
      <c r="S391" s="698"/>
      <c r="T391" s="698"/>
      <c r="U391" s="698"/>
      <c r="V391" s="698"/>
      <c r="W391" s="698"/>
      <c r="X391" s="698"/>
      <c r="Y391" s="698"/>
      <c r="Z391" s="698"/>
    </row>
    <row r="392">
      <c r="A392" s="698"/>
      <c r="B392" s="698"/>
      <c r="C392" s="698"/>
      <c r="D392" s="698"/>
      <c r="E392" s="698"/>
      <c r="F392" s="698"/>
      <c r="G392" s="698"/>
      <c r="H392" s="698"/>
      <c r="I392" s="698"/>
      <c r="J392" s="698"/>
      <c r="K392" s="698"/>
      <c r="L392" s="698"/>
      <c r="M392" s="698"/>
      <c r="N392" s="698"/>
      <c r="O392" s="698"/>
      <c r="P392" s="698"/>
      <c r="Q392" s="698"/>
      <c r="R392" s="698"/>
      <c r="S392" s="698"/>
      <c r="T392" s="698"/>
      <c r="U392" s="698"/>
      <c r="V392" s="698"/>
      <c r="W392" s="698"/>
      <c r="X392" s="698"/>
      <c r="Y392" s="698"/>
      <c r="Z392" s="698"/>
    </row>
    <row r="393">
      <c r="A393" s="698"/>
      <c r="B393" s="698"/>
      <c r="C393" s="698"/>
      <c r="D393" s="698"/>
      <c r="E393" s="698"/>
      <c r="F393" s="698"/>
      <c r="G393" s="698"/>
      <c r="H393" s="698"/>
      <c r="I393" s="698"/>
      <c r="J393" s="698"/>
      <c r="K393" s="698"/>
      <c r="L393" s="698"/>
      <c r="M393" s="698"/>
      <c r="N393" s="698"/>
      <c r="O393" s="698"/>
      <c r="P393" s="698"/>
      <c r="Q393" s="698"/>
      <c r="R393" s="698"/>
      <c r="S393" s="698"/>
      <c r="T393" s="698"/>
      <c r="U393" s="698"/>
      <c r="V393" s="698"/>
      <c r="W393" s="698"/>
      <c r="X393" s="698"/>
      <c r="Y393" s="698"/>
      <c r="Z393" s="698"/>
    </row>
    <row r="394">
      <c r="A394" s="698"/>
      <c r="B394" s="698"/>
      <c r="C394" s="698"/>
      <c r="D394" s="698"/>
      <c r="E394" s="698"/>
      <c r="F394" s="698"/>
      <c r="G394" s="698"/>
      <c r="H394" s="698"/>
      <c r="I394" s="698"/>
      <c r="J394" s="698"/>
      <c r="K394" s="698"/>
      <c r="L394" s="698"/>
      <c r="M394" s="698"/>
      <c r="N394" s="698"/>
      <c r="O394" s="698"/>
      <c r="P394" s="698"/>
      <c r="Q394" s="698"/>
      <c r="R394" s="698"/>
      <c r="S394" s="698"/>
      <c r="T394" s="698"/>
      <c r="U394" s="698"/>
      <c r="V394" s="698"/>
      <c r="W394" s="698"/>
      <c r="X394" s="698"/>
      <c r="Y394" s="698"/>
      <c r="Z394" s="698"/>
    </row>
    <row r="395">
      <c r="A395" s="698"/>
      <c r="B395" s="698"/>
      <c r="C395" s="698"/>
      <c r="D395" s="698"/>
      <c r="E395" s="698"/>
      <c r="F395" s="698"/>
      <c r="G395" s="698"/>
      <c r="H395" s="698"/>
      <c r="I395" s="698"/>
      <c r="J395" s="698"/>
      <c r="K395" s="698"/>
      <c r="L395" s="698"/>
      <c r="M395" s="698"/>
      <c r="N395" s="698"/>
      <c r="O395" s="698"/>
      <c r="P395" s="698"/>
      <c r="Q395" s="698"/>
      <c r="R395" s="698"/>
      <c r="S395" s="698"/>
      <c r="T395" s="698"/>
      <c r="U395" s="698"/>
      <c r="V395" s="698"/>
      <c r="W395" s="698"/>
      <c r="X395" s="698"/>
      <c r="Y395" s="698"/>
      <c r="Z395" s="698"/>
    </row>
    <row r="396">
      <c r="A396" s="698"/>
      <c r="B396" s="698"/>
      <c r="C396" s="698"/>
      <c r="D396" s="698"/>
      <c r="E396" s="698"/>
      <c r="F396" s="698"/>
      <c r="G396" s="698"/>
      <c r="H396" s="698"/>
      <c r="I396" s="698"/>
      <c r="J396" s="698"/>
      <c r="K396" s="698"/>
      <c r="L396" s="698"/>
      <c r="M396" s="698"/>
      <c r="N396" s="698"/>
      <c r="O396" s="698"/>
      <c r="P396" s="698"/>
      <c r="Q396" s="698"/>
      <c r="R396" s="698"/>
      <c r="S396" s="698"/>
      <c r="T396" s="698"/>
      <c r="U396" s="698"/>
      <c r="V396" s="698"/>
      <c r="W396" s="698"/>
      <c r="X396" s="698"/>
      <c r="Y396" s="698"/>
      <c r="Z396" s="698"/>
    </row>
    <row r="397">
      <c r="A397" s="698"/>
      <c r="B397" s="698"/>
      <c r="C397" s="698"/>
      <c r="D397" s="698"/>
      <c r="E397" s="698"/>
      <c r="F397" s="698"/>
      <c r="G397" s="698"/>
      <c r="H397" s="698"/>
      <c r="I397" s="698"/>
      <c r="J397" s="698"/>
      <c r="K397" s="698"/>
      <c r="L397" s="698"/>
      <c r="M397" s="698"/>
      <c r="N397" s="698"/>
      <c r="O397" s="698"/>
      <c r="P397" s="698"/>
      <c r="Q397" s="698"/>
      <c r="R397" s="698"/>
      <c r="S397" s="698"/>
      <c r="T397" s="698"/>
      <c r="U397" s="698"/>
      <c r="V397" s="698"/>
      <c r="W397" s="698"/>
      <c r="X397" s="698"/>
      <c r="Y397" s="698"/>
      <c r="Z397" s="698"/>
    </row>
    <row r="398">
      <c r="A398" s="698"/>
      <c r="B398" s="698"/>
      <c r="C398" s="698"/>
      <c r="D398" s="698"/>
      <c r="E398" s="698"/>
      <c r="F398" s="698"/>
      <c r="G398" s="698"/>
      <c r="H398" s="698"/>
      <c r="I398" s="698"/>
      <c r="J398" s="698"/>
      <c r="K398" s="698"/>
      <c r="L398" s="698"/>
      <c r="M398" s="698"/>
      <c r="N398" s="698"/>
      <c r="O398" s="698"/>
      <c r="P398" s="698"/>
      <c r="Q398" s="698"/>
      <c r="R398" s="698"/>
      <c r="S398" s="698"/>
      <c r="T398" s="698"/>
      <c r="U398" s="698"/>
      <c r="V398" s="698"/>
      <c r="W398" s="698"/>
      <c r="X398" s="698"/>
      <c r="Y398" s="698"/>
      <c r="Z398" s="698"/>
    </row>
    <row r="399">
      <c r="A399" s="698"/>
      <c r="B399" s="698"/>
      <c r="C399" s="698"/>
      <c r="D399" s="698"/>
      <c r="E399" s="698"/>
      <c r="F399" s="698"/>
      <c r="G399" s="698"/>
      <c r="H399" s="698"/>
      <c r="I399" s="698"/>
      <c r="J399" s="698"/>
      <c r="K399" s="698"/>
      <c r="L399" s="698"/>
      <c r="M399" s="698"/>
      <c r="N399" s="698"/>
      <c r="O399" s="698"/>
      <c r="P399" s="698"/>
      <c r="Q399" s="698"/>
      <c r="R399" s="698"/>
      <c r="S399" s="698"/>
      <c r="T399" s="698"/>
      <c r="U399" s="698"/>
      <c r="V399" s="698"/>
      <c r="W399" s="698"/>
      <c r="X399" s="698"/>
      <c r="Y399" s="698"/>
      <c r="Z399" s="698"/>
    </row>
    <row r="400">
      <c r="A400" s="698"/>
      <c r="B400" s="698"/>
      <c r="C400" s="698"/>
      <c r="D400" s="698"/>
      <c r="E400" s="698"/>
      <c r="F400" s="698"/>
      <c r="G400" s="698"/>
      <c r="H400" s="698"/>
      <c r="I400" s="698"/>
      <c r="J400" s="698"/>
      <c r="K400" s="698"/>
      <c r="L400" s="698"/>
      <c r="M400" s="698"/>
      <c r="N400" s="698"/>
      <c r="O400" s="698"/>
      <c r="P400" s="698"/>
      <c r="Q400" s="698"/>
      <c r="R400" s="698"/>
      <c r="S400" s="698"/>
      <c r="T400" s="698"/>
      <c r="U400" s="698"/>
      <c r="V400" s="698"/>
      <c r="W400" s="698"/>
      <c r="X400" s="698"/>
      <c r="Y400" s="698"/>
      <c r="Z400" s="698"/>
    </row>
    <row r="401">
      <c r="A401" s="698"/>
      <c r="B401" s="698"/>
      <c r="C401" s="698"/>
      <c r="D401" s="698"/>
      <c r="E401" s="698"/>
      <c r="F401" s="698"/>
      <c r="G401" s="698"/>
      <c r="H401" s="698"/>
      <c r="I401" s="698"/>
      <c r="J401" s="698"/>
      <c r="K401" s="698"/>
      <c r="L401" s="698"/>
      <c r="M401" s="698"/>
      <c r="N401" s="698"/>
      <c r="O401" s="698"/>
      <c r="P401" s="698"/>
      <c r="Q401" s="698"/>
      <c r="R401" s="698"/>
      <c r="S401" s="698"/>
      <c r="T401" s="698"/>
      <c r="U401" s="698"/>
      <c r="V401" s="698"/>
      <c r="W401" s="698"/>
      <c r="X401" s="698"/>
      <c r="Y401" s="698"/>
      <c r="Z401" s="698"/>
    </row>
    <row r="402">
      <c r="A402" s="698"/>
      <c r="B402" s="698"/>
      <c r="C402" s="698"/>
      <c r="D402" s="698"/>
      <c r="E402" s="698"/>
      <c r="F402" s="698"/>
      <c r="G402" s="698"/>
      <c r="H402" s="698"/>
      <c r="I402" s="698"/>
      <c r="J402" s="698"/>
      <c r="K402" s="698"/>
      <c r="L402" s="698"/>
      <c r="M402" s="698"/>
      <c r="N402" s="698"/>
      <c r="O402" s="698"/>
      <c r="P402" s="698"/>
      <c r="Q402" s="698"/>
      <c r="R402" s="698"/>
      <c r="S402" s="698"/>
      <c r="T402" s="698"/>
      <c r="U402" s="698"/>
      <c r="V402" s="698"/>
      <c r="W402" s="698"/>
      <c r="X402" s="698"/>
      <c r="Y402" s="698"/>
      <c r="Z402" s="698"/>
    </row>
    <row r="403">
      <c r="A403" s="698"/>
      <c r="B403" s="698"/>
      <c r="C403" s="698"/>
      <c r="D403" s="698"/>
      <c r="E403" s="698"/>
      <c r="F403" s="698"/>
      <c r="G403" s="698"/>
      <c r="H403" s="698"/>
      <c r="I403" s="698"/>
      <c r="J403" s="698"/>
      <c r="K403" s="698"/>
      <c r="L403" s="698"/>
      <c r="M403" s="698"/>
      <c r="N403" s="698"/>
      <c r="O403" s="698"/>
      <c r="P403" s="698"/>
      <c r="Q403" s="698"/>
      <c r="R403" s="698"/>
      <c r="S403" s="698"/>
      <c r="T403" s="698"/>
      <c r="U403" s="698"/>
      <c r="V403" s="698"/>
      <c r="W403" s="698"/>
      <c r="X403" s="698"/>
      <c r="Y403" s="698"/>
      <c r="Z403" s="698"/>
    </row>
    <row r="404">
      <c r="A404" s="698"/>
      <c r="B404" s="698"/>
      <c r="C404" s="698"/>
      <c r="D404" s="698"/>
      <c r="E404" s="698"/>
      <c r="F404" s="698"/>
      <c r="G404" s="698"/>
      <c r="H404" s="698"/>
      <c r="I404" s="698"/>
      <c r="J404" s="698"/>
      <c r="K404" s="698"/>
      <c r="L404" s="698"/>
      <c r="M404" s="698"/>
      <c r="N404" s="698"/>
      <c r="O404" s="698"/>
      <c r="P404" s="698"/>
      <c r="Q404" s="698"/>
      <c r="R404" s="698"/>
      <c r="S404" s="698"/>
      <c r="T404" s="698"/>
      <c r="U404" s="698"/>
      <c r="V404" s="698"/>
      <c r="W404" s="698"/>
      <c r="X404" s="698"/>
      <c r="Y404" s="698"/>
      <c r="Z404" s="698"/>
    </row>
    <row r="405">
      <c r="A405" s="698"/>
      <c r="B405" s="698"/>
      <c r="C405" s="698"/>
      <c r="D405" s="698"/>
      <c r="E405" s="698"/>
      <c r="F405" s="698"/>
      <c r="G405" s="698"/>
      <c r="H405" s="698"/>
      <c r="I405" s="698"/>
      <c r="J405" s="698"/>
      <c r="K405" s="698"/>
      <c r="L405" s="698"/>
      <c r="M405" s="698"/>
      <c r="N405" s="698"/>
      <c r="O405" s="698"/>
      <c r="P405" s="698"/>
      <c r="Q405" s="698"/>
      <c r="R405" s="698"/>
      <c r="S405" s="698"/>
      <c r="T405" s="698"/>
      <c r="U405" s="698"/>
      <c r="V405" s="698"/>
      <c r="W405" s="698"/>
      <c r="X405" s="698"/>
      <c r="Y405" s="698"/>
      <c r="Z405" s="698"/>
    </row>
    <row r="406">
      <c r="A406" s="698"/>
      <c r="B406" s="698"/>
      <c r="C406" s="698"/>
      <c r="D406" s="698"/>
      <c r="E406" s="698"/>
      <c r="F406" s="698"/>
      <c r="G406" s="698"/>
      <c r="H406" s="698"/>
      <c r="I406" s="698"/>
      <c r="J406" s="698"/>
      <c r="K406" s="698"/>
      <c r="L406" s="698"/>
      <c r="M406" s="698"/>
      <c r="N406" s="698"/>
      <c r="O406" s="698"/>
      <c r="P406" s="698"/>
      <c r="Q406" s="698"/>
      <c r="R406" s="698"/>
      <c r="S406" s="698"/>
      <c r="T406" s="698"/>
      <c r="U406" s="698"/>
      <c r="V406" s="698"/>
      <c r="W406" s="698"/>
      <c r="X406" s="698"/>
      <c r="Y406" s="698"/>
      <c r="Z406" s="698"/>
    </row>
    <row r="407">
      <c r="A407" s="698"/>
      <c r="B407" s="698"/>
      <c r="C407" s="698"/>
      <c r="D407" s="698"/>
      <c r="E407" s="698"/>
      <c r="F407" s="698"/>
      <c r="G407" s="698"/>
      <c r="H407" s="698"/>
      <c r="I407" s="698"/>
      <c r="J407" s="698"/>
      <c r="K407" s="698"/>
      <c r="L407" s="698"/>
      <c r="M407" s="698"/>
      <c r="N407" s="698"/>
      <c r="O407" s="698"/>
      <c r="P407" s="698"/>
      <c r="Q407" s="698"/>
      <c r="R407" s="698"/>
      <c r="S407" s="698"/>
      <c r="T407" s="698"/>
      <c r="U407" s="698"/>
      <c r="V407" s="698"/>
      <c r="W407" s="698"/>
      <c r="X407" s="698"/>
      <c r="Y407" s="698"/>
      <c r="Z407" s="698"/>
    </row>
    <row r="408">
      <c r="A408" s="698"/>
      <c r="B408" s="698"/>
      <c r="C408" s="698"/>
      <c r="D408" s="698"/>
      <c r="E408" s="698"/>
      <c r="F408" s="698"/>
      <c r="G408" s="698"/>
      <c r="H408" s="698"/>
      <c r="I408" s="698"/>
      <c r="J408" s="698"/>
      <c r="K408" s="698"/>
      <c r="L408" s="698"/>
      <c r="M408" s="698"/>
      <c r="N408" s="698"/>
      <c r="O408" s="698"/>
      <c r="P408" s="698"/>
      <c r="Q408" s="698"/>
      <c r="R408" s="698"/>
      <c r="S408" s="698"/>
      <c r="T408" s="698"/>
      <c r="U408" s="698"/>
      <c r="V408" s="698"/>
      <c r="W408" s="698"/>
      <c r="X408" s="698"/>
      <c r="Y408" s="698"/>
      <c r="Z408" s="698"/>
    </row>
    <row r="409">
      <c r="A409" s="698"/>
      <c r="B409" s="698"/>
      <c r="C409" s="698"/>
      <c r="D409" s="698"/>
      <c r="E409" s="698"/>
      <c r="F409" s="698"/>
      <c r="G409" s="698"/>
      <c r="H409" s="698"/>
      <c r="I409" s="698"/>
      <c r="J409" s="698"/>
      <c r="K409" s="698"/>
      <c r="L409" s="698"/>
      <c r="M409" s="698"/>
      <c r="N409" s="698"/>
      <c r="O409" s="698"/>
      <c r="P409" s="698"/>
      <c r="Q409" s="698"/>
      <c r="R409" s="698"/>
      <c r="S409" s="698"/>
      <c r="T409" s="698"/>
      <c r="U409" s="698"/>
      <c r="V409" s="698"/>
      <c r="W409" s="698"/>
      <c r="X409" s="698"/>
      <c r="Y409" s="698"/>
      <c r="Z409" s="698"/>
    </row>
    <row r="410">
      <c r="A410" s="698"/>
      <c r="B410" s="698"/>
      <c r="C410" s="698"/>
      <c r="D410" s="698"/>
      <c r="E410" s="698"/>
      <c r="F410" s="698"/>
      <c r="G410" s="698"/>
      <c r="H410" s="698"/>
      <c r="I410" s="698"/>
      <c r="J410" s="698"/>
      <c r="K410" s="698"/>
      <c r="L410" s="698"/>
      <c r="M410" s="698"/>
      <c r="N410" s="698"/>
      <c r="O410" s="698"/>
      <c r="P410" s="698"/>
      <c r="Q410" s="698"/>
      <c r="R410" s="698"/>
      <c r="S410" s="698"/>
      <c r="T410" s="698"/>
      <c r="U410" s="698"/>
      <c r="V410" s="698"/>
      <c r="W410" s="698"/>
      <c r="X410" s="698"/>
      <c r="Y410" s="698"/>
      <c r="Z410" s="698"/>
    </row>
    <row r="411">
      <c r="A411" s="698"/>
      <c r="B411" s="698"/>
      <c r="C411" s="698"/>
      <c r="D411" s="698"/>
      <c r="E411" s="698"/>
      <c r="F411" s="698"/>
      <c r="G411" s="698"/>
      <c r="H411" s="698"/>
      <c r="I411" s="698"/>
      <c r="J411" s="698"/>
      <c r="K411" s="698"/>
      <c r="L411" s="698"/>
      <c r="M411" s="698"/>
      <c r="N411" s="698"/>
      <c r="O411" s="698"/>
      <c r="P411" s="698"/>
      <c r="Q411" s="698"/>
      <c r="R411" s="698"/>
      <c r="S411" s="698"/>
      <c r="T411" s="698"/>
      <c r="U411" s="698"/>
      <c r="V411" s="698"/>
      <c r="W411" s="698"/>
      <c r="X411" s="698"/>
      <c r="Y411" s="698"/>
      <c r="Z411" s="698"/>
    </row>
    <row r="412">
      <c r="A412" s="698"/>
      <c r="B412" s="698"/>
      <c r="C412" s="698"/>
      <c r="D412" s="698"/>
      <c r="E412" s="698"/>
      <c r="F412" s="698"/>
      <c r="G412" s="698"/>
      <c r="H412" s="698"/>
      <c r="I412" s="698"/>
      <c r="J412" s="698"/>
      <c r="K412" s="698"/>
      <c r="L412" s="698"/>
      <c r="M412" s="698"/>
      <c r="N412" s="698"/>
      <c r="O412" s="698"/>
      <c r="P412" s="698"/>
      <c r="Q412" s="698"/>
      <c r="R412" s="698"/>
      <c r="S412" s="698"/>
      <c r="T412" s="698"/>
      <c r="U412" s="698"/>
      <c r="V412" s="698"/>
      <c r="W412" s="698"/>
      <c r="X412" s="698"/>
      <c r="Y412" s="698"/>
      <c r="Z412" s="698"/>
    </row>
    <row r="413">
      <c r="A413" s="698"/>
      <c r="B413" s="698"/>
      <c r="C413" s="698"/>
      <c r="D413" s="698"/>
      <c r="E413" s="698"/>
      <c r="F413" s="698"/>
      <c r="G413" s="698"/>
      <c r="H413" s="698"/>
      <c r="I413" s="698"/>
      <c r="J413" s="698"/>
      <c r="K413" s="698"/>
      <c r="L413" s="698"/>
      <c r="M413" s="698"/>
      <c r="N413" s="698"/>
      <c r="O413" s="698"/>
      <c r="P413" s="698"/>
      <c r="Q413" s="698"/>
      <c r="R413" s="698"/>
      <c r="S413" s="698"/>
      <c r="T413" s="698"/>
      <c r="U413" s="698"/>
      <c r="V413" s="698"/>
      <c r="W413" s="698"/>
      <c r="X413" s="698"/>
      <c r="Y413" s="698"/>
      <c r="Z413" s="698"/>
    </row>
    <row r="414">
      <c r="A414" s="698"/>
      <c r="B414" s="698"/>
      <c r="C414" s="698"/>
      <c r="D414" s="698"/>
      <c r="E414" s="698"/>
      <c r="F414" s="698"/>
      <c r="G414" s="698"/>
      <c r="H414" s="698"/>
      <c r="I414" s="698"/>
      <c r="J414" s="698"/>
      <c r="K414" s="698"/>
      <c r="L414" s="698"/>
      <c r="M414" s="698"/>
      <c r="N414" s="698"/>
      <c r="O414" s="698"/>
      <c r="P414" s="698"/>
      <c r="Q414" s="698"/>
      <c r="R414" s="698"/>
      <c r="S414" s="698"/>
      <c r="T414" s="698"/>
      <c r="U414" s="698"/>
      <c r="V414" s="698"/>
      <c r="W414" s="698"/>
      <c r="X414" s="698"/>
      <c r="Y414" s="698"/>
      <c r="Z414" s="698"/>
    </row>
    <row r="415">
      <c r="A415" s="698"/>
      <c r="B415" s="698"/>
      <c r="C415" s="698"/>
      <c r="D415" s="698"/>
      <c r="E415" s="698"/>
      <c r="F415" s="698"/>
      <c r="G415" s="698"/>
      <c r="H415" s="698"/>
      <c r="I415" s="698"/>
      <c r="J415" s="698"/>
      <c r="K415" s="698"/>
      <c r="L415" s="698"/>
      <c r="M415" s="698"/>
      <c r="N415" s="698"/>
      <c r="O415" s="698"/>
      <c r="P415" s="698"/>
      <c r="Q415" s="698"/>
      <c r="R415" s="698"/>
      <c r="S415" s="698"/>
      <c r="T415" s="698"/>
      <c r="U415" s="698"/>
      <c r="V415" s="698"/>
      <c r="W415" s="698"/>
      <c r="X415" s="698"/>
      <c r="Y415" s="698"/>
      <c r="Z415" s="698"/>
    </row>
    <row r="416">
      <c r="A416" s="698"/>
      <c r="B416" s="698"/>
      <c r="C416" s="698"/>
      <c r="D416" s="698"/>
      <c r="E416" s="698"/>
      <c r="F416" s="698"/>
      <c r="G416" s="698"/>
      <c r="H416" s="698"/>
      <c r="I416" s="698"/>
      <c r="J416" s="698"/>
      <c r="K416" s="698"/>
      <c r="L416" s="698"/>
      <c r="M416" s="698"/>
      <c r="N416" s="698"/>
      <c r="O416" s="698"/>
      <c r="P416" s="698"/>
      <c r="Q416" s="698"/>
      <c r="R416" s="698"/>
      <c r="S416" s="698"/>
      <c r="T416" s="698"/>
      <c r="U416" s="698"/>
      <c r="V416" s="698"/>
      <c r="W416" s="698"/>
      <c r="X416" s="698"/>
      <c r="Y416" s="698"/>
      <c r="Z416" s="698"/>
    </row>
    <row r="417">
      <c r="A417" s="698"/>
      <c r="B417" s="698"/>
      <c r="C417" s="698"/>
      <c r="D417" s="698"/>
      <c r="E417" s="698"/>
      <c r="F417" s="698"/>
      <c r="G417" s="698"/>
      <c r="H417" s="698"/>
      <c r="I417" s="698"/>
      <c r="J417" s="698"/>
      <c r="K417" s="698"/>
      <c r="L417" s="698"/>
      <c r="M417" s="698"/>
      <c r="N417" s="698"/>
      <c r="O417" s="698"/>
      <c r="P417" s="698"/>
      <c r="Q417" s="698"/>
      <c r="R417" s="698"/>
      <c r="S417" s="698"/>
      <c r="T417" s="698"/>
      <c r="U417" s="698"/>
      <c r="V417" s="698"/>
      <c r="W417" s="698"/>
      <c r="X417" s="698"/>
      <c r="Y417" s="698"/>
      <c r="Z417" s="698"/>
    </row>
    <row r="418">
      <c r="A418" s="698"/>
      <c r="B418" s="698"/>
      <c r="C418" s="698"/>
      <c r="D418" s="698"/>
      <c r="E418" s="698"/>
      <c r="F418" s="698"/>
      <c r="G418" s="698"/>
      <c r="H418" s="698"/>
      <c r="I418" s="698"/>
      <c r="J418" s="698"/>
      <c r="K418" s="698"/>
      <c r="L418" s="698"/>
      <c r="M418" s="698"/>
      <c r="N418" s="698"/>
      <c r="O418" s="698"/>
      <c r="P418" s="698"/>
      <c r="Q418" s="698"/>
      <c r="R418" s="698"/>
      <c r="S418" s="698"/>
      <c r="T418" s="698"/>
      <c r="U418" s="698"/>
      <c r="V418" s="698"/>
      <c r="W418" s="698"/>
      <c r="X418" s="698"/>
      <c r="Y418" s="698"/>
      <c r="Z418" s="698"/>
    </row>
    <row r="419">
      <c r="A419" s="698"/>
      <c r="B419" s="698"/>
      <c r="C419" s="698"/>
      <c r="D419" s="698"/>
      <c r="E419" s="698"/>
      <c r="F419" s="698"/>
      <c r="G419" s="698"/>
      <c r="H419" s="698"/>
      <c r="I419" s="698"/>
      <c r="J419" s="698"/>
      <c r="K419" s="698"/>
      <c r="L419" s="698"/>
      <c r="M419" s="698"/>
      <c r="N419" s="698"/>
      <c r="O419" s="698"/>
      <c r="P419" s="698"/>
      <c r="Q419" s="698"/>
      <c r="R419" s="698"/>
      <c r="S419" s="698"/>
      <c r="T419" s="698"/>
      <c r="U419" s="698"/>
      <c r="V419" s="698"/>
      <c r="W419" s="698"/>
      <c r="X419" s="698"/>
      <c r="Y419" s="698"/>
      <c r="Z419" s="698"/>
    </row>
    <row r="420">
      <c r="A420" s="698"/>
      <c r="B420" s="698"/>
      <c r="C420" s="698"/>
      <c r="D420" s="698"/>
      <c r="E420" s="698"/>
      <c r="F420" s="698"/>
      <c r="G420" s="698"/>
      <c r="H420" s="698"/>
      <c r="I420" s="698"/>
      <c r="J420" s="698"/>
      <c r="K420" s="698"/>
      <c r="L420" s="698"/>
      <c r="M420" s="698"/>
      <c r="N420" s="698"/>
      <c r="O420" s="698"/>
      <c r="P420" s="698"/>
      <c r="Q420" s="698"/>
      <c r="R420" s="698"/>
      <c r="S420" s="698"/>
      <c r="T420" s="698"/>
      <c r="U420" s="698"/>
      <c r="V420" s="698"/>
      <c r="W420" s="698"/>
      <c r="X420" s="698"/>
      <c r="Y420" s="698"/>
      <c r="Z420" s="698"/>
    </row>
    <row r="421">
      <c r="A421" s="698"/>
      <c r="B421" s="698"/>
      <c r="C421" s="698"/>
      <c r="D421" s="698"/>
      <c r="E421" s="698"/>
      <c r="F421" s="698"/>
      <c r="G421" s="698"/>
      <c r="H421" s="698"/>
      <c r="I421" s="698"/>
      <c r="J421" s="698"/>
      <c r="K421" s="698"/>
      <c r="L421" s="698"/>
      <c r="M421" s="698"/>
      <c r="N421" s="698"/>
      <c r="O421" s="698"/>
      <c r="P421" s="698"/>
      <c r="Q421" s="698"/>
      <c r="R421" s="698"/>
      <c r="S421" s="698"/>
      <c r="T421" s="698"/>
      <c r="U421" s="698"/>
      <c r="V421" s="698"/>
      <c r="W421" s="698"/>
      <c r="X421" s="698"/>
      <c r="Y421" s="698"/>
      <c r="Z421" s="698"/>
    </row>
    <row r="422">
      <c r="A422" s="698"/>
      <c r="B422" s="698"/>
      <c r="C422" s="698"/>
      <c r="D422" s="698"/>
      <c r="E422" s="698"/>
      <c r="F422" s="698"/>
      <c r="G422" s="698"/>
      <c r="H422" s="698"/>
      <c r="I422" s="698"/>
      <c r="J422" s="698"/>
      <c r="K422" s="698"/>
      <c r="L422" s="698"/>
      <c r="M422" s="698"/>
      <c r="N422" s="698"/>
      <c r="O422" s="698"/>
      <c r="P422" s="698"/>
      <c r="Q422" s="698"/>
      <c r="R422" s="698"/>
      <c r="S422" s="698"/>
      <c r="T422" s="698"/>
      <c r="U422" s="698"/>
      <c r="V422" s="698"/>
      <c r="W422" s="698"/>
      <c r="X422" s="698"/>
      <c r="Y422" s="698"/>
      <c r="Z422" s="698"/>
    </row>
    <row r="423">
      <c r="A423" s="698"/>
      <c r="B423" s="698"/>
      <c r="C423" s="698"/>
      <c r="D423" s="698"/>
      <c r="E423" s="698"/>
      <c r="F423" s="698"/>
      <c r="G423" s="698"/>
      <c r="H423" s="698"/>
      <c r="I423" s="698"/>
      <c r="J423" s="698"/>
      <c r="K423" s="698"/>
      <c r="L423" s="698"/>
      <c r="M423" s="698"/>
      <c r="N423" s="698"/>
      <c r="O423" s="698"/>
      <c r="P423" s="698"/>
      <c r="Q423" s="698"/>
      <c r="R423" s="698"/>
      <c r="S423" s="698"/>
      <c r="T423" s="698"/>
      <c r="U423" s="698"/>
      <c r="V423" s="698"/>
      <c r="W423" s="698"/>
      <c r="X423" s="698"/>
      <c r="Y423" s="698"/>
      <c r="Z423" s="698"/>
    </row>
    <row r="424">
      <c r="A424" s="698"/>
      <c r="B424" s="698"/>
      <c r="C424" s="698"/>
      <c r="D424" s="698"/>
      <c r="E424" s="698"/>
      <c r="F424" s="698"/>
      <c r="G424" s="698"/>
      <c r="H424" s="698"/>
      <c r="I424" s="698"/>
      <c r="J424" s="698"/>
      <c r="K424" s="698"/>
      <c r="L424" s="698"/>
      <c r="M424" s="698"/>
      <c r="N424" s="698"/>
      <c r="O424" s="698"/>
      <c r="P424" s="698"/>
      <c r="Q424" s="698"/>
      <c r="R424" s="698"/>
      <c r="S424" s="698"/>
      <c r="T424" s="698"/>
      <c r="U424" s="698"/>
      <c r="V424" s="698"/>
      <c r="W424" s="698"/>
      <c r="X424" s="698"/>
      <c r="Y424" s="698"/>
      <c r="Z424" s="698"/>
    </row>
    <row r="425">
      <c r="A425" s="698"/>
      <c r="B425" s="698"/>
      <c r="C425" s="698"/>
      <c r="D425" s="698"/>
      <c r="E425" s="698"/>
      <c r="F425" s="698"/>
      <c r="G425" s="698"/>
      <c r="H425" s="698"/>
      <c r="I425" s="698"/>
      <c r="J425" s="698"/>
      <c r="K425" s="698"/>
      <c r="L425" s="698"/>
      <c r="M425" s="698"/>
      <c r="N425" s="698"/>
      <c r="O425" s="698"/>
      <c r="P425" s="698"/>
      <c r="Q425" s="698"/>
      <c r="R425" s="698"/>
      <c r="S425" s="698"/>
      <c r="T425" s="698"/>
      <c r="U425" s="698"/>
      <c r="V425" s="698"/>
      <c r="W425" s="698"/>
      <c r="X425" s="698"/>
      <c r="Y425" s="698"/>
      <c r="Z425" s="698"/>
    </row>
    <row r="426">
      <c r="A426" s="698"/>
      <c r="B426" s="698"/>
      <c r="C426" s="698"/>
      <c r="D426" s="698"/>
      <c r="E426" s="698"/>
      <c r="F426" s="698"/>
      <c r="G426" s="698"/>
      <c r="H426" s="698"/>
      <c r="I426" s="698"/>
      <c r="J426" s="698"/>
      <c r="K426" s="698"/>
      <c r="L426" s="698"/>
      <c r="M426" s="698"/>
      <c r="N426" s="698"/>
      <c r="O426" s="698"/>
      <c r="P426" s="698"/>
      <c r="Q426" s="698"/>
      <c r="R426" s="698"/>
      <c r="S426" s="698"/>
      <c r="T426" s="698"/>
      <c r="U426" s="698"/>
      <c r="V426" s="698"/>
      <c r="W426" s="698"/>
      <c r="X426" s="698"/>
      <c r="Y426" s="698"/>
      <c r="Z426" s="698"/>
    </row>
    <row r="427">
      <c r="A427" s="698"/>
      <c r="B427" s="698"/>
      <c r="C427" s="698"/>
      <c r="D427" s="698"/>
      <c r="E427" s="698"/>
      <c r="F427" s="698"/>
      <c r="G427" s="698"/>
      <c r="H427" s="698"/>
      <c r="I427" s="698"/>
      <c r="J427" s="698"/>
      <c r="K427" s="698"/>
      <c r="L427" s="698"/>
      <c r="M427" s="698"/>
      <c r="N427" s="698"/>
      <c r="O427" s="698"/>
      <c r="P427" s="698"/>
      <c r="Q427" s="698"/>
      <c r="R427" s="698"/>
      <c r="S427" s="698"/>
      <c r="T427" s="698"/>
      <c r="U427" s="698"/>
      <c r="V427" s="698"/>
      <c r="W427" s="698"/>
      <c r="X427" s="698"/>
      <c r="Y427" s="698"/>
      <c r="Z427" s="698"/>
    </row>
    <row r="428">
      <c r="A428" s="698"/>
      <c r="B428" s="698"/>
      <c r="C428" s="698"/>
      <c r="D428" s="698"/>
      <c r="E428" s="698"/>
      <c r="F428" s="698"/>
      <c r="G428" s="698"/>
      <c r="H428" s="698"/>
      <c r="I428" s="698"/>
      <c r="J428" s="698"/>
      <c r="K428" s="698"/>
      <c r="L428" s="698"/>
      <c r="M428" s="698"/>
      <c r="N428" s="698"/>
      <c r="O428" s="698"/>
      <c r="P428" s="698"/>
      <c r="Q428" s="698"/>
      <c r="R428" s="698"/>
      <c r="S428" s="698"/>
      <c r="T428" s="698"/>
      <c r="U428" s="698"/>
      <c r="V428" s="698"/>
      <c r="W428" s="698"/>
      <c r="X428" s="698"/>
      <c r="Y428" s="698"/>
      <c r="Z428" s="698"/>
    </row>
    <row r="429">
      <c r="A429" s="698"/>
      <c r="B429" s="698"/>
      <c r="C429" s="698"/>
      <c r="D429" s="698"/>
      <c r="E429" s="698"/>
      <c r="F429" s="698"/>
      <c r="G429" s="698"/>
      <c r="H429" s="698"/>
      <c r="I429" s="698"/>
      <c r="J429" s="698"/>
      <c r="K429" s="698"/>
      <c r="L429" s="698"/>
      <c r="M429" s="698"/>
      <c r="N429" s="698"/>
      <c r="O429" s="698"/>
      <c r="P429" s="698"/>
      <c r="Q429" s="698"/>
      <c r="R429" s="698"/>
      <c r="S429" s="698"/>
      <c r="T429" s="698"/>
      <c r="U429" s="698"/>
      <c r="V429" s="698"/>
      <c r="W429" s="698"/>
      <c r="X429" s="698"/>
      <c r="Y429" s="698"/>
      <c r="Z429" s="698"/>
    </row>
    <row r="430">
      <c r="A430" s="698"/>
      <c r="B430" s="698"/>
      <c r="C430" s="698"/>
      <c r="D430" s="698"/>
      <c r="E430" s="698"/>
      <c r="F430" s="698"/>
      <c r="G430" s="698"/>
      <c r="H430" s="698"/>
      <c r="I430" s="698"/>
      <c r="J430" s="698"/>
      <c r="K430" s="698"/>
      <c r="L430" s="698"/>
      <c r="M430" s="698"/>
      <c r="N430" s="698"/>
      <c r="O430" s="698"/>
      <c r="P430" s="698"/>
      <c r="Q430" s="698"/>
      <c r="R430" s="698"/>
      <c r="S430" s="698"/>
      <c r="T430" s="698"/>
      <c r="U430" s="698"/>
      <c r="V430" s="698"/>
      <c r="W430" s="698"/>
      <c r="X430" s="698"/>
      <c r="Y430" s="698"/>
      <c r="Z430" s="698"/>
    </row>
    <row r="431">
      <c r="A431" s="698"/>
      <c r="B431" s="698"/>
      <c r="C431" s="698"/>
      <c r="D431" s="698"/>
      <c r="E431" s="698"/>
      <c r="F431" s="698"/>
      <c r="G431" s="698"/>
      <c r="H431" s="698"/>
      <c r="I431" s="698"/>
      <c r="J431" s="698"/>
      <c r="K431" s="698"/>
      <c r="L431" s="698"/>
      <c r="M431" s="698"/>
      <c r="N431" s="698"/>
      <c r="O431" s="698"/>
      <c r="P431" s="698"/>
      <c r="Q431" s="698"/>
      <c r="R431" s="698"/>
      <c r="S431" s="698"/>
      <c r="T431" s="698"/>
      <c r="U431" s="698"/>
      <c r="V431" s="698"/>
      <c r="W431" s="698"/>
      <c r="X431" s="698"/>
      <c r="Y431" s="698"/>
      <c r="Z431" s="698"/>
    </row>
    <row r="432">
      <c r="A432" s="698"/>
      <c r="B432" s="698"/>
      <c r="C432" s="698"/>
      <c r="D432" s="698"/>
      <c r="E432" s="698"/>
      <c r="F432" s="698"/>
      <c r="G432" s="698"/>
      <c r="H432" s="698"/>
      <c r="I432" s="698"/>
      <c r="J432" s="698"/>
      <c r="K432" s="698"/>
      <c r="L432" s="698"/>
      <c r="M432" s="698"/>
      <c r="N432" s="698"/>
      <c r="O432" s="698"/>
      <c r="P432" s="698"/>
      <c r="Q432" s="698"/>
      <c r="R432" s="698"/>
      <c r="S432" s="698"/>
      <c r="T432" s="698"/>
      <c r="U432" s="698"/>
      <c r="V432" s="698"/>
      <c r="W432" s="698"/>
      <c r="X432" s="698"/>
      <c r="Y432" s="698"/>
      <c r="Z432" s="698"/>
    </row>
    <row r="433">
      <c r="A433" s="698"/>
      <c r="B433" s="698"/>
      <c r="C433" s="698"/>
      <c r="D433" s="698"/>
      <c r="E433" s="698"/>
      <c r="F433" s="698"/>
      <c r="G433" s="698"/>
      <c r="H433" s="698"/>
      <c r="I433" s="698"/>
      <c r="J433" s="698"/>
      <c r="K433" s="698"/>
      <c r="L433" s="698"/>
      <c r="M433" s="698"/>
      <c r="N433" s="698"/>
      <c r="O433" s="698"/>
      <c r="P433" s="698"/>
      <c r="Q433" s="698"/>
      <c r="R433" s="698"/>
      <c r="S433" s="698"/>
      <c r="T433" s="698"/>
      <c r="U433" s="698"/>
      <c r="V433" s="698"/>
      <c r="W433" s="698"/>
      <c r="X433" s="698"/>
      <c r="Y433" s="698"/>
      <c r="Z433" s="698"/>
    </row>
    <row r="434">
      <c r="A434" s="698"/>
      <c r="B434" s="698"/>
      <c r="C434" s="698"/>
      <c r="D434" s="698"/>
      <c r="E434" s="698"/>
      <c r="F434" s="698"/>
      <c r="G434" s="698"/>
      <c r="H434" s="698"/>
      <c r="I434" s="698"/>
      <c r="J434" s="698"/>
      <c r="K434" s="698"/>
      <c r="L434" s="698"/>
      <c r="M434" s="698"/>
      <c r="N434" s="698"/>
      <c r="O434" s="698"/>
      <c r="P434" s="698"/>
      <c r="Q434" s="698"/>
      <c r="R434" s="698"/>
      <c r="S434" s="698"/>
      <c r="T434" s="698"/>
      <c r="U434" s="698"/>
      <c r="V434" s="698"/>
      <c r="W434" s="698"/>
      <c r="X434" s="698"/>
      <c r="Y434" s="698"/>
      <c r="Z434" s="698"/>
    </row>
    <row r="435">
      <c r="A435" s="698"/>
      <c r="B435" s="698"/>
      <c r="C435" s="698"/>
      <c r="D435" s="698"/>
      <c r="E435" s="698"/>
      <c r="F435" s="698"/>
      <c r="G435" s="698"/>
      <c r="H435" s="698"/>
      <c r="I435" s="698"/>
      <c r="J435" s="698"/>
      <c r="K435" s="698"/>
      <c r="L435" s="698"/>
      <c r="M435" s="698"/>
      <c r="N435" s="698"/>
      <c r="O435" s="698"/>
      <c r="P435" s="698"/>
      <c r="Q435" s="698"/>
      <c r="R435" s="698"/>
      <c r="S435" s="698"/>
      <c r="T435" s="698"/>
      <c r="U435" s="698"/>
      <c r="V435" s="698"/>
      <c r="W435" s="698"/>
      <c r="X435" s="698"/>
      <c r="Y435" s="698"/>
      <c r="Z435" s="698"/>
    </row>
    <row r="436">
      <c r="A436" s="698"/>
      <c r="B436" s="698"/>
      <c r="C436" s="698"/>
      <c r="D436" s="698"/>
      <c r="E436" s="698"/>
      <c r="F436" s="698"/>
      <c r="G436" s="698"/>
      <c r="H436" s="698"/>
      <c r="I436" s="698"/>
      <c r="J436" s="698"/>
      <c r="K436" s="698"/>
      <c r="L436" s="698"/>
      <c r="M436" s="698"/>
      <c r="N436" s="698"/>
      <c r="O436" s="698"/>
      <c r="P436" s="698"/>
      <c r="Q436" s="698"/>
      <c r="R436" s="698"/>
      <c r="S436" s="698"/>
      <c r="T436" s="698"/>
      <c r="U436" s="698"/>
      <c r="V436" s="698"/>
      <c r="W436" s="698"/>
      <c r="X436" s="698"/>
      <c r="Y436" s="698"/>
      <c r="Z436" s="698"/>
    </row>
    <row r="437">
      <c r="A437" s="698"/>
      <c r="B437" s="698"/>
      <c r="C437" s="698"/>
      <c r="D437" s="698"/>
      <c r="E437" s="698"/>
      <c r="F437" s="698"/>
      <c r="G437" s="698"/>
      <c r="H437" s="698"/>
      <c r="I437" s="698"/>
      <c r="J437" s="698"/>
      <c r="K437" s="698"/>
      <c r="L437" s="698"/>
      <c r="M437" s="698"/>
      <c r="N437" s="698"/>
      <c r="O437" s="698"/>
      <c r="P437" s="698"/>
      <c r="Q437" s="698"/>
      <c r="R437" s="698"/>
      <c r="S437" s="698"/>
      <c r="T437" s="698"/>
      <c r="U437" s="698"/>
      <c r="V437" s="698"/>
      <c r="W437" s="698"/>
      <c r="X437" s="698"/>
      <c r="Y437" s="698"/>
      <c r="Z437" s="698"/>
    </row>
    <row r="438">
      <c r="A438" s="698"/>
      <c r="B438" s="698"/>
      <c r="C438" s="698"/>
      <c r="D438" s="698"/>
      <c r="E438" s="698"/>
      <c r="F438" s="698"/>
      <c r="G438" s="698"/>
      <c r="H438" s="698"/>
      <c r="I438" s="698"/>
      <c r="J438" s="698"/>
      <c r="K438" s="698"/>
      <c r="L438" s="698"/>
      <c r="M438" s="698"/>
      <c r="N438" s="698"/>
      <c r="O438" s="698"/>
      <c r="P438" s="698"/>
      <c r="Q438" s="698"/>
      <c r="R438" s="698"/>
      <c r="S438" s="698"/>
      <c r="T438" s="698"/>
      <c r="U438" s="698"/>
      <c r="V438" s="698"/>
      <c r="W438" s="698"/>
      <c r="X438" s="698"/>
      <c r="Y438" s="698"/>
      <c r="Z438" s="698"/>
    </row>
    <row r="439">
      <c r="A439" s="698"/>
      <c r="B439" s="698"/>
      <c r="C439" s="698"/>
      <c r="D439" s="698"/>
      <c r="E439" s="698"/>
      <c r="F439" s="698"/>
      <c r="G439" s="698"/>
      <c r="H439" s="698"/>
      <c r="I439" s="698"/>
      <c r="J439" s="698"/>
      <c r="K439" s="698"/>
      <c r="L439" s="698"/>
      <c r="M439" s="698"/>
      <c r="N439" s="698"/>
      <c r="O439" s="698"/>
      <c r="P439" s="698"/>
      <c r="Q439" s="698"/>
      <c r="R439" s="698"/>
      <c r="S439" s="698"/>
      <c r="T439" s="698"/>
      <c r="U439" s="698"/>
      <c r="V439" s="698"/>
      <c r="W439" s="698"/>
      <c r="X439" s="698"/>
      <c r="Y439" s="698"/>
      <c r="Z439" s="698"/>
    </row>
    <row r="440">
      <c r="A440" s="698"/>
      <c r="B440" s="698"/>
      <c r="C440" s="698"/>
      <c r="D440" s="698"/>
      <c r="E440" s="698"/>
      <c r="F440" s="698"/>
      <c r="G440" s="698"/>
      <c r="H440" s="698"/>
      <c r="I440" s="698"/>
      <c r="J440" s="698"/>
      <c r="K440" s="698"/>
      <c r="L440" s="698"/>
      <c r="M440" s="698"/>
      <c r="N440" s="698"/>
      <c r="O440" s="698"/>
      <c r="P440" s="698"/>
      <c r="Q440" s="698"/>
      <c r="R440" s="698"/>
      <c r="S440" s="698"/>
      <c r="T440" s="698"/>
      <c r="U440" s="698"/>
      <c r="V440" s="698"/>
      <c r="W440" s="698"/>
      <c r="X440" s="698"/>
      <c r="Y440" s="698"/>
      <c r="Z440" s="698"/>
    </row>
    <row r="441">
      <c r="A441" s="698"/>
      <c r="B441" s="698"/>
      <c r="C441" s="698"/>
      <c r="D441" s="698"/>
      <c r="E441" s="698"/>
      <c r="F441" s="698"/>
      <c r="G441" s="698"/>
      <c r="H441" s="698"/>
      <c r="I441" s="698"/>
      <c r="J441" s="698"/>
      <c r="K441" s="698"/>
      <c r="L441" s="698"/>
      <c r="M441" s="698"/>
      <c r="N441" s="698"/>
      <c r="O441" s="698"/>
      <c r="P441" s="698"/>
      <c r="Q441" s="698"/>
      <c r="R441" s="698"/>
      <c r="S441" s="698"/>
      <c r="T441" s="698"/>
      <c r="U441" s="698"/>
      <c r="V441" s="698"/>
      <c r="W441" s="698"/>
      <c r="X441" s="698"/>
      <c r="Y441" s="698"/>
      <c r="Z441" s="698"/>
    </row>
    <row r="442">
      <c r="A442" s="698"/>
      <c r="B442" s="698"/>
      <c r="C442" s="698"/>
      <c r="D442" s="698"/>
      <c r="E442" s="698"/>
      <c r="F442" s="698"/>
      <c r="G442" s="698"/>
      <c r="H442" s="698"/>
      <c r="I442" s="698"/>
      <c r="J442" s="698"/>
      <c r="K442" s="698"/>
      <c r="L442" s="698"/>
      <c r="M442" s="698"/>
      <c r="N442" s="698"/>
      <c r="O442" s="698"/>
      <c r="P442" s="698"/>
      <c r="Q442" s="698"/>
      <c r="R442" s="698"/>
      <c r="S442" s="698"/>
      <c r="T442" s="698"/>
      <c r="U442" s="698"/>
      <c r="V442" s="698"/>
      <c r="W442" s="698"/>
      <c r="X442" s="698"/>
      <c r="Y442" s="698"/>
      <c r="Z442" s="698"/>
    </row>
    <row r="443">
      <c r="A443" s="698"/>
      <c r="B443" s="698"/>
      <c r="C443" s="698"/>
      <c r="D443" s="698"/>
      <c r="E443" s="698"/>
      <c r="F443" s="698"/>
      <c r="G443" s="698"/>
      <c r="H443" s="698"/>
      <c r="I443" s="698"/>
      <c r="J443" s="698"/>
      <c r="K443" s="698"/>
      <c r="L443" s="698"/>
      <c r="M443" s="698"/>
      <c r="N443" s="698"/>
      <c r="O443" s="698"/>
      <c r="P443" s="698"/>
      <c r="Q443" s="698"/>
      <c r="R443" s="698"/>
      <c r="S443" s="698"/>
      <c r="T443" s="698"/>
      <c r="U443" s="698"/>
      <c r="V443" s="698"/>
      <c r="W443" s="698"/>
      <c r="X443" s="698"/>
      <c r="Y443" s="698"/>
      <c r="Z443" s="698"/>
    </row>
    <row r="444">
      <c r="A444" s="698"/>
      <c r="B444" s="698"/>
      <c r="C444" s="698"/>
      <c r="D444" s="698"/>
      <c r="E444" s="698"/>
      <c r="F444" s="698"/>
      <c r="G444" s="698"/>
      <c r="H444" s="698"/>
      <c r="I444" s="698"/>
      <c r="J444" s="698"/>
      <c r="K444" s="698"/>
      <c r="L444" s="698"/>
      <c r="M444" s="698"/>
      <c r="N444" s="698"/>
      <c r="O444" s="698"/>
      <c r="P444" s="698"/>
      <c r="Q444" s="698"/>
      <c r="R444" s="698"/>
      <c r="S444" s="698"/>
      <c r="T444" s="698"/>
      <c r="U444" s="698"/>
      <c r="V444" s="698"/>
      <c r="W444" s="698"/>
      <c r="X444" s="698"/>
      <c r="Y444" s="698"/>
      <c r="Z444" s="698"/>
    </row>
    <row r="445">
      <c r="A445" s="698"/>
      <c r="B445" s="698"/>
      <c r="C445" s="698"/>
      <c r="D445" s="698"/>
      <c r="E445" s="698"/>
      <c r="F445" s="698"/>
      <c r="G445" s="698"/>
      <c r="H445" s="698"/>
      <c r="I445" s="698"/>
      <c r="J445" s="698"/>
      <c r="K445" s="698"/>
      <c r="L445" s="698"/>
      <c r="M445" s="698"/>
      <c r="N445" s="698"/>
      <c r="O445" s="698"/>
      <c r="P445" s="698"/>
      <c r="Q445" s="698"/>
      <c r="R445" s="698"/>
      <c r="S445" s="698"/>
      <c r="T445" s="698"/>
      <c r="U445" s="698"/>
      <c r="V445" s="698"/>
      <c r="W445" s="698"/>
      <c r="X445" s="698"/>
      <c r="Y445" s="698"/>
      <c r="Z445" s="698"/>
    </row>
    <row r="446">
      <c r="A446" s="698"/>
      <c r="B446" s="698"/>
      <c r="C446" s="698"/>
      <c r="D446" s="698"/>
      <c r="E446" s="698"/>
      <c r="F446" s="698"/>
      <c r="G446" s="698"/>
      <c r="H446" s="698"/>
      <c r="I446" s="698"/>
      <c r="J446" s="698"/>
      <c r="K446" s="698"/>
      <c r="L446" s="698"/>
      <c r="M446" s="698"/>
      <c r="N446" s="698"/>
      <c r="O446" s="698"/>
      <c r="P446" s="698"/>
      <c r="Q446" s="698"/>
      <c r="R446" s="698"/>
      <c r="S446" s="698"/>
      <c r="T446" s="698"/>
      <c r="U446" s="698"/>
      <c r="V446" s="698"/>
      <c r="W446" s="698"/>
      <c r="X446" s="698"/>
      <c r="Y446" s="698"/>
      <c r="Z446" s="698"/>
    </row>
    <row r="447">
      <c r="A447" s="698"/>
      <c r="B447" s="698"/>
      <c r="C447" s="698"/>
      <c r="D447" s="698"/>
      <c r="E447" s="698"/>
      <c r="F447" s="698"/>
      <c r="G447" s="698"/>
      <c r="H447" s="698"/>
      <c r="I447" s="698"/>
      <c r="J447" s="698"/>
      <c r="K447" s="698"/>
      <c r="L447" s="698"/>
      <c r="M447" s="698"/>
      <c r="N447" s="698"/>
      <c r="O447" s="698"/>
      <c r="P447" s="698"/>
      <c r="Q447" s="698"/>
      <c r="R447" s="698"/>
      <c r="S447" s="698"/>
      <c r="T447" s="698"/>
      <c r="U447" s="698"/>
      <c r="V447" s="698"/>
      <c r="W447" s="698"/>
      <c r="X447" s="698"/>
      <c r="Y447" s="698"/>
      <c r="Z447" s="698"/>
    </row>
    <row r="448">
      <c r="A448" s="698"/>
      <c r="B448" s="698"/>
      <c r="C448" s="698"/>
      <c r="D448" s="698"/>
      <c r="E448" s="698"/>
      <c r="F448" s="698"/>
      <c r="G448" s="698"/>
      <c r="H448" s="698"/>
      <c r="I448" s="698"/>
      <c r="J448" s="698"/>
      <c r="K448" s="698"/>
      <c r="L448" s="698"/>
      <c r="M448" s="698"/>
      <c r="N448" s="698"/>
      <c r="O448" s="698"/>
      <c r="P448" s="698"/>
      <c r="Q448" s="698"/>
      <c r="R448" s="698"/>
      <c r="S448" s="698"/>
      <c r="T448" s="698"/>
      <c r="U448" s="698"/>
      <c r="V448" s="698"/>
      <c r="W448" s="698"/>
      <c r="X448" s="698"/>
      <c r="Y448" s="698"/>
      <c r="Z448" s="698"/>
    </row>
    <row r="449">
      <c r="A449" s="698"/>
      <c r="B449" s="698"/>
      <c r="C449" s="698"/>
      <c r="D449" s="698"/>
      <c r="E449" s="698"/>
      <c r="F449" s="698"/>
      <c r="G449" s="698"/>
      <c r="H449" s="698"/>
      <c r="I449" s="698"/>
      <c r="J449" s="698"/>
      <c r="K449" s="698"/>
      <c r="L449" s="698"/>
      <c r="M449" s="698"/>
      <c r="N449" s="698"/>
      <c r="O449" s="698"/>
      <c r="P449" s="698"/>
      <c r="Q449" s="698"/>
      <c r="R449" s="698"/>
      <c r="S449" s="698"/>
      <c r="T449" s="698"/>
      <c r="U449" s="698"/>
      <c r="V449" s="698"/>
      <c r="W449" s="698"/>
      <c r="X449" s="698"/>
      <c r="Y449" s="698"/>
      <c r="Z449" s="698"/>
    </row>
    <row r="450">
      <c r="A450" s="698"/>
      <c r="B450" s="698"/>
      <c r="C450" s="698"/>
      <c r="D450" s="698"/>
      <c r="E450" s="698"/>
      <c r="F450" s="698"/>
      <c r="G450" s="698"/>
      <c r="H450" s="698"/>
      <c r="I450" s="698"/>
      <c r="J450" s="698"/>
      <c r="K450" s="698"/>
      <c r="L450" s="698"/>
      <c r="M450" s="698"/>
      <c r="N450" s="698"/>
      <c r="O450" s="698"/>
      <c r="P450" s="698"/>
      <c r="Q450" s="698"/>
      <c r="R450" s="698"/>
      <c r="S450" s="698"/>
      <c r="T450" s="698"/>
      <c r="U450" s="698"/>
      <c r="V450" s="698"/>
      <c r="W450" s="698"/>
      <c r="X450" s="698"/>
      <c r="Y450" s="698"/>
      <c r="Z450" s="698"/>
    </row>
    <row r="451">
      <c r="A451" s="698"/>
      <c r="B451" s="698"/>
      <c r="C451" s="698"/>
      <c r="D451" s="698"/>
      <c r="E451" s="698"/>
      <c r="F451" s="698"/>
      <c r="G451" s="698"/>
      <c r="H451" s="698"/>
      <c r="I451" s="698"/>
      <c r="J451" s="698"/>
      <c r="K451" s="698"/>
      <c r="L451" s="698"/>
      <c r="M451" s="698"/>
      <c r="N451" s="698"/>
      <c r="O451" s="698"/>
      <c r="P451" s="698"/>
      <c r="Q451" s="698"/>
      <c r="R451" s="698"/>
      <c r="S451" s="698"/>
      <c r="T451" s="698"/>
      <c r="U451" s="698"/>
      <c r="V451" s="698"/>
      <c r="W451" s="698"/>
      <c r="X451" s="698"/>
      <c r="Y451" s="698"/>
      <c r="Z451" s="698"/>
    </row>
    <row r="452">
      <c r="A452" s="698"/>
      <c r="B452" s="698"/>
      <c r="C452" s="698"/>
      <c r="D452" s="698"/>
      <c r="E452" s="698"/>
      <c r="F452" s="698"/>
      <c r="G452" s="698"/>
      <c r="H452" s="698"/>
      <c r="I452" s="698"/>
      <c r="J452" s="698"/>
      <c r="K452" s="698"/>
      <c r="L452" s="698"/>
      <c r="M452" s="698"/>
      <c r="N452" s="698"/>
      <c r="O452" s="698"/>
      <c r="P452" s="698"/>
      <c r="Q452" s="698"/>
      <c r="R452" s="698"/>
      <c r="S452" s="698"/>
      <c r="T452" s="698"/>
      <c r="U452" s="698"/>
      <c r="V452" s="698"/>
      <c r="W452" s="698"/>
      <c r="X452" s="698"/>
      <c r="Y452" s="698"/>
      <c r="Z452" s="698"/>
    </row>
    <row r="453">
      <c r="A453" s="698"/>
      <c r="B453" s="698"/>
      <c r="C453" s="698"/>
      <c r="D453" s="698"/>
      <c r="E453" s="698"/>
      <c r="F453" s="698"/>
      <c r="G453" s="698"/>
      <c r="H453" s="698"/>
      <c r="I453" s="698"/>
      <c r="J453" s="698"/>
      <c r="K453" s="698"/>
      <c r="L453" s="698"/>
      <c r="M453" s="698"/>
      <c r="N453" s="698"/>
      <c r="O453" s="698"/>
      <c r="P453" s="698"/>
      <c r="Q453" s="698"/>
      <c r="R453" s="698"/>
      <c r="S453" s="698"/>
      <c r="T453" s="698"/>
      <c r="U453" s="698"/>
      <c r="V453" s="698"/>
      <c r="W453" s="698"/>
      <c r="X453" s="698"/>
      <c r="Y453" s="698"/>
      <c r="Z453" s="698"/>
    </row>
    <row r="454">
      <c r="A454" s="698"/>
      <c r="B454" s="698"/>
      <c r="C454" s="698"/>
      <c r="D454" s="698"/>
      <c r="E454" s="698"/>
      <c r="F454" s="698"/>
      <c r="G454" s="698"/>
      <c r="H454" s="698"/>
      <c r="I454" s="698"/>
      <c r="J454" s="698"/>
      <c r="K454" s="698"/>
      <c r="L454" s="698"/>
      <c r="M454" s="698"/>
      <c r="N454" s="698"/>
      <c r="O454" s="698"/>
      <c r="P454" s="698"/>
      <c r="Q454" s="698"/>
      <c r="R454" s="698"/>
      <c r="S454" s="698"/>
      <c r="T454" s="698"/>
      <c r="U454" s="698"/>
      <c r="V454" s="698"/>
      <c r="W454" s="698"/>
      <c r="X454" s="698"/>
      <c r="Y454" s="698"/>
      <c r="Z454" s="698"/>
    </row>
    <row r="455">
      <c r="A455" s="698"/>
      <c r="B455" s="698"/>
      <c r="C455" s="698"/>
      <c r="D455" s="698"/>
      <c r="E455" s="698"/>
      <c r="F455" s="698"/>
      <c r="G455" s="698"/>
      <c r="H455" s="698"/>
      <c r="I455" s="698"/>
      <c r="J455" s="698"/>
      <c r="K455" s="698"/>
      <c r="L455" s="698"/>
      <c r="M455" s="698"/>
      <c r="N455" s="698"/>
      <c r="O455" s="698"/>
      <c r="P455" s="698"/>
      <c r="Q455" s="698"/>
      <c r="R455" s="698"/>
      <c r="S455" s="698"/>
      <c r="T455" s="698"/>
      <c r="U455" s="698"/>
      <c r="V455" s="698"/>
      <c r="W455" s="698"/>
      <c r="X455" s="698"/>
      <c r="Y455" s="698"/>
      <c r="Z455" s="698"/>
    </row>
    <row r="456">
      <c r="A456" s="698"/>
      <c r="B456" s="698"/>
      <c r="C456" s="698"/>
      <c r="D456" s="698"/>
      <c r="E456" s="698"/>
      <c r="F456" s="698"/>
      <c r="G456" s="698"/>
      <c r="H456" s="698"/>
      <c r="I456" s="698"/>
      <c r="J456" s="698"/>
      <c r="K456" s="698"/>
      <c r="L456" s="698"/>
      <c r="M456" s="698"/>
      <c r="N456" s="698"/>
      <c r="O456" s="698"/>
      <c r="P456" s="698"/>
      <c r="Q456" s="698"/>
      <c r="R456" s="698"/>
      <c r="S456" s="698"/>
      <c r="T456" s="698"/>
      <c r="U456" s="698"/>
      <c r="V456" s="698"/>
      <c r="W456" s="698"/>
      <c r="X456" s="698"/>
      <c r="Y456" s="698"/>
      <c r="Z456" s="698"/>
    </row>
    <row r="457">
      <c r="A457" s="698"/>
      <c r="B457" s="698"/>
      <c r="C457" s="698"/>
      <c r="D457" s="698"/>
      <c r="E457" s="698"/>
      <c r="F457" s="698"/>
      <c r="G457" s="698"/>
      <c r="H457" s="698"/>
      <c r="I457" s="698"/>
      <c r="J457" s="698"/>
      <c r="K457" s="698"/>
      <c r="L457" s="698"/>
      <c r="M457" s="698"/>
      <c r="N457" s="698"/>
      <c r="O457" s="698"/>
      <c r="P457" s="698"/>
      <c r="Q457" s="698"/>
      <c r="R457" s="698"/>
      <c r="S457" s="698"/>
      <c r="T457" s="698"/>
      <c r="U457" s="698"/>
      <c r="V457" s="698"/>
      <c r="W457" s="698"/>
      <c r="X457" s="698"/>
      <c r="Y457" s="698"/>
      <c r="Z457" s="698"/>
    </row>
    <row r="458">
      <c r="A458" s="698"/>
      <c r="B458" s="698"/>
      <c r="C458" s="698"/>
      <c r="D458" s="698"/>
      <c r="E458" s="698"/>
      <c r="F458" s="698"/>
      <c r="G458" s="698"/>
      <c r="H458" s="698"/>
      <c r="I458" s="698"/>
      <c r="J458" s="698"/>
      <c r="K458" s="698"/>
      <c r="L458" s="698"/>
      <c r="M458" s="698"/>
      <c r="N458" s="698"/>
      <c r="O458" s="698"/>
      <c r="P458" s="698"/>
      <c r="Q458" s="698"/>
      <c r="R458" s="698"/>
      <c r="S458" s="698"/>
      <c r="T458" s="698"/>
      <c r="U458" s="698"/>
      <c r="V458" s="698"/>
      <c r="W458" s="698"/>
      <c r="X458" s="698"/>
      <c r="Y458" s="698"/>
      <c r="Z458" s="698"/>
    </row>
    <row r="459">
      <c r="A459" s="698"/>
      <c r="B459" s="698"/>
      <c r="C459" s="698"/>
      <c r="D459" s="698"/>
      <c r="E459" s="698"/>
      <c r="F459" s="698"/>
      <c r="G459" s="698"/>
      <c r="H459" s="698"/>
      <c r="I459" s="698"/>
      <c r="J459" s="698"/>
      <c r="K459" s="698"/>
      <c r="L459" s="698"/>
      <c r="M459" s="698"/>
      <c r="N459" s="698"/>
      <c r="O459" s="698"/>
      <c r="P459" s="698"/>
      <c r="Q459" s="698"/>
      <c r="R459" s="698"/>
      <c r="S459" s="698"/>
      <c r="T459" s="698"/>
      <c r="U459" s="698"/>
      <c r="V459" s="698"/>
      <c r="W459" s="698"/>
      <c r="X459" s="698"/>
      <c r="Y459" s="698"/>
      <c r="Z459" s="698"/>
    </row>
    <row r="460">
      <c r="A460" s="698"/>
      <c r="B460" s="698"/>
      <c r="C460" s="698"/>
      <c r="D460" s="698"/>
      <c r="E460" s="698"/>
      <c r="F460" s="698"/>
      <c r="G460" s="698"/>
      <c r="H460" s="698"/>
      <c r="I460" s="698"/>
      <c r="J460" s="698"/>
      <c r="K460" s="698"/>
      <c r="L460" s="698"/>
      <c r="M460" s="698"/>
      <c r="N460" s="698"/>
      <c r="O460" s="698"/>
      <c r="P460" s="698"/>
      <c r="Q460" s="698"/>
      <c r="R460" s="698"/>
      <c r="S460" s="698"/>
      <c r="T460" s="698"/>
      <c r="U460" s="698"/>
      <c r="V460" s="698"/>
      <c r="W460" s="698"/>
      <c r="X460" s="698"/>
      <c r="Y460" s="698"/>
      <c r="Z460" s="698"/>
    </row>
    <row r="461">
      <c r="A461" s="698"/>
      <c r="B461" s="698"/>
      <c r="C461" s="698"/>
      <c r="D461" s="698"/>
      <c r="E461" s="698"/>
      <c r="F461" s="698"/>
      <c r="G461" s="698"/>
      <c r="H461" s="698"/>
      <c r="I461" s="698"/>
      <c r="J461" s="698"/>
      <c r="K461" s="698"/>
      <c r="L461" s="698"/>
      <c r="M461" s="698"/>
      <c r="N461" s="698"/>
      <c r="O461" s="698"/>
      <c r="P461" s="698"/>
      <c r="Q461" s="698"/>
      <c r="R461" s="698"/>
      <c r="S461" s="698"/>
      <c r="T461" s="698"/>
      <c r="U461" s="698"/>
      <c r="V461" s="698"/>
      <c r="W461" s="698"/>
      <c r="X461" s="698"/>
      <c r="Y461" s="698"/>
      <c r="Z461" s="698"/>
    </row>
    <row r="462">
      <c r="A462" s="698"/>
      <c r="B462" s="698"/>
      <c r="C462" s="698"/>
      <c r="D462" s="698"/>
      <c r="E462" s="698"/>
      <c r="F462" s="698"/>
      <c r="G462" s="698"/>
      <c r="H462" s="698"/>
      <c r="I462" s="698"/>
      <c r="J462" s="698"/>
      <c r="K462" s="698"/>
      <c r="L462" s="698"/>
      <c r="M462" s="698"/>
      <c r="N462" s="698"/>
      <c r="O462" s="698"/>
      <c r="P462" s="698"/>
      <c r="Q462" s="698"/>
      <c r="R462" s="698"/>
      <c r="S462" s="698"/>
      <c r="T462" s="698"/>
      <c r="U462" s="698"/>
      <c r="V462" s="698"/>
      <c r="W462" s="698"/>
      <c r="X462" s="698"/>
      <c r="Y462" s="698"/>
      <c r="Z462" s="698"/>
    </row>
    <row r="463">
      <c r="A463" s="698"/>
      <c r="B463" s="698"/>
      <c r="C463" s="698"/>
      <c r="D463" s="698"/>
      <c r="E463" s="698"/>
      <c r="F463" s="698"/>
      <c r="G463" s="698"/>
      <c r="H463" s="698"/>
      <c r="I463" s="698"/>
      <c r="J463" s="698"/>
      <c r="K463" s="698"/>
      <c r="L463" s="698"/>
      <c r="M463" s="698"/>
      <c r="N463" s="698"/>
      <c r="O463" s="698"/>
      <c r="P463" s="698"/>
      <c r="Q463" s="698"/>
      <c r="R463" s="698"/>
      <c r="S463" s="698"/>
      <c r="T463" s="698"/>
      <c r="U463" s="698"/>
      <c r="V463" s="698"/>
      <c r="W463" s="698"/>
      <c r="X463" s="698"/>
      <c r="Y463" s="698"/>
      <c r="Z463" s="698"/>
    </row>
    <row r="464">
      <c r="A464" s="698"/>
      <c r="B464" s="698"/>
      <c r="C464" s="698"/>
      <c r="D464" s="698"/>
      <c r="E464" s="698"/>
      <c r="F464" s="698"/>
      <c r="G464" s="698"/>
      <c r="H464" s="698"/>
      <c r="I464" s="698"/>
      <c r="J464" s="698"/>
      <c r="K464" s="698"/>
      <c r="L464" s="698"/>
      <c r="M464" s="698"/>
      <c r="N464" s="698"/>
      <c r="O464" s="698"/>
      <c r="P464" s="698"/>
      <c r="Q464" s="698"/>
      <c r="R464" s="698"/>
      <c r="S464" s="698"/>
      <c r="T464" s="698"/>
      <c r="U464" s="698"/>
      <c r="V464" s="698"/>
      <c r="W464" s="698"/>
      <c r="X464" s="698"/>
      <c r="Y464" s="698"/>
      <c r="Z464" s="698"/>
    </row>
    <row r="465">
      <c r="A465" s="698"/>
      <c r="B465" s="698"/>
      <c r="C465" s="698"/>
      <c r="D465" s="698"/>
      <c r="E465" s="698"/>
      <c r="F465" s="698"/>
      <c r="G465" s="698"/>
      <c r="H465" s="698"/>
      <c r="I465" s="698"/>
      <c r="J465" s="698"/>
      <c r="K465" s="698"/>
      <c r="L465" s="698"/>
      <c r="M465" s="698"/>
      <c r="N465" s="698"/>
      <c r="O465" s="698"/>
      <c r="P465" s="698"/>
      <c r="Q465" s="698"/>
      <c r="R465" s="698"/>
      <c r="S465" s="698"/>
      <c r="T465" s="698"/>
      <c r="U465" s="698"/>
      <c r="V465" s="698"/>
      <c r="W465" s="698"/>
      <c r="X465" s="698"/>
      <c r="Y465" s="698"/>
      <c r="Z465" s="698"/>
    </row>
    <row r="466">
      <c r="A466" s="698"/>
      <c r="B466" s="698"/>
      <c r="C466" s="698"/>
      <c r="D466" s="698"/>
      <c r="E466" s="698"/>
      <c r="F466" s="698"/>
      <c r="G466" s="698"/>
      <c r="H466" s="698"/>
      <c r="I466" s="698"/>
      <c r="J466" s="698"/>
      <c r="K466" s="698"/>
      <c r="L466" s="698"/>
      <c r="M466" s="698"/>
      <c r="N466" s="698"/>
      <c r="O466" s="698"/>
      <c r="P466" s="698"/>
      <c r="Q466" s="698"/>
      <c r="R466" s="698"/>
      <c r="S466" s="698"/>
      <c r="T466" s="698"/>
      <c r="U466" s="698"/>
      <c r="V466" s="698"/>
      <c r="W466" s="698"/>
      <c r="X466" s="698"/>
      <c r="Y466" s="698"/>
      <c r="Z466" s="698"/>
    </row>
    <row r="467">
      <c r="A467" s="698"/>
      <c r="B467" s="698"/>
      <c r="C467" s="698"/>
      <c r="D467" s="698"/>
      <c r="E467" s="698"/>
      <c r="F467" s="698"/>
      <c r="G467" s="698"/>
      <c r="H467" s="698"/>
      <c r="I467" s="698"/>
      <c r="J467" s="698"/>
      <c r="K467" s="698"/>
      <c r="L467" s="698"/>
      <c r="M467" s="698"/>
      <c r="N467" s="698"/>
      <c r="O467" s="698"/>
      <c r="P467" s="698"/>
      <c r="Q467" s="698"/>
      <c r="R467" s="698"/>
      <c r="S467" s="698"/>
      <c r="T467" s="698"/>
      <c r="U467" s="698"/>
      <c r="V467" s="698"/>
      <c r="W467" s="698"/>
      <c r="X467" s="698"/>
      <c r="Y467" s="698"/>
      <c r="Z467" s="698"/>
    </row>
    <row r="468">
      <c r="A468" s="698"/>
      <c r="B468" s="698"/>
      <c r="C468" s="698"/>
      <c r="D468" s="698"/>
      <c r="E468" s="698"/>
      <c r="F468" s="698"/>
      <c r="G468" s="698"/>
      <c r="H468" s="698"/>
      <c r="I468" s="698"/>
      <c r="J468" s="698"/>
      <c r="K468" s="698"/>
      <c r="L468" s="698"/>
      <c r="M468" s="698"/>
      <c r="N468" s="698"/>
      <c r="O468" s="698"/>
      <c r="P468" s="698"/>
      <c r="Q468" s="698"/>
      <c r="R468" s="698"/>
      <c r="S468" s="698"/>
      <c r="T468" s="698"/>
      <c r="U468" s="698"/>
      <c r="V468" s="698"/>
      <c r="W468" s="698"/>
      <c r="X468" s="698"/>
      <c r="Y468" s="698"/>
      <c r="Z468" s="698"/>
    </row>
    <row r="469">
      <c r="A469" s="698"/>
      <c r="B469" s="698"/>
      <c r="C469" s="698"/>
      <c r="D469" s="698"/>
      <c r="E469" s="698"/>
      <c r="F469" s="698"/>
      <c r="G469" s="698"/>
      <c r="H469" s="698"/>
      <c r="I469" s="698"/>
      <c r="J469" s="698"/>
      <c r="K469" s="698"/>
      <c r="L469" s="698"/>
      <c r="M469" s="698"/>
      <c r="N469" s="698"/>
      <c r="O469" s="698"/>
      <c r="P469" s="698"/>
      <c r="Q469" s="698"/>
      <c r="R469" s="698"/>
      <c r="S469" s="698"/>
      <c r="T469" s="698"/>
      <c r="U469" s="698"/>
      <c r="V469" s="698"/>
      <c r="W469" s="698"/>
      <c r="X469" s="698"/>
      <c r="Y469" s="698"/>
      <c r="Z469" s="698"/>
    </row>
    <row r="470">
      <c r="A470" s="698"/>
      <c r="B470" s="698"/>
      <c r="C470" s="698"/>
      <c r="D470" s="698"/>
      <c r="E470" s="698"/>
      <c r="F470" s="698"/>
      <c r="G470" s="698"/>
      <c r="H470" s="698"/>
      <c r="I470" s="698"/>
      <c r="J470" s="698"/>
      <c r="K470" s="698"/>
      <c r="L470" s="698"/>
      <c r="M470" s="698"/>
      <c r="N470" s="698"/>
      <c r="O470" s="698"/>
      <c r="P470" s="698"/>
      <c r="Q470" s="698"/>
      <c r="R470" s="698"/>
      <c r="S470" s="698"/>
      <c r="T470" s="698"/>
      <c r="U470" s="698"/>
      <c r="V470" s="698"/>
      <c r="W470" s="698"/>
      <c r="X470" s="698"/>
      <c r="Y470" s="698"/>
      <c r="Z470" s="698"/>
    </row>
    <row r="471">
      <c r="A471" s="698"/>
      <c r="B471" s="698"/>
      <c r="C471" s="698"/>
      <c r="D471" s="698"/>
      <c r="E471" s="698"/>
      <c r="F471" s="698"/>
      <c r="G471" s="698"/>
      <c r="H471" s="698"/>
      <c r="I471" s="698"/>
      <c r="J471" s="698"/>
      <c r="K471" s="698"/>
      <c r="L471" s="698"/>
      <c r="M471" s="698"/>
      <c r="N471" s="698"/>
      <c r="O471" s="698"/>
      <c r="P471" s="698"/>
      <c r="Q471" s="698"/>
      <c r="R471" s="698"/>
      <c r="S471" s="698"/>
      <c r="T471" s="698"/>
      <c r="U471" s="698"/>
      <c r="V471" s="698"/>
      <c r="W471" s="698"/>
      <c r="X471" s="698"/>
      <c r="Y471" s="698"/>
      <c r="Z471" s="698"/>
    </row>
    <row r="472">
      <c r="A472" s="698"/>
      <c r="B472" s="698"/>
      <c r="C472" s="698"/>
      <c r="D472" s="698"/>
      <c r="E472" s="698"/>
      <c r="F472" s="698"/>
      <c r="G472" s="698"/>
      <c r="H472" s="698"/>
      <c r="I472" s="698"/>
      <c r="J472" s="698"/>
      <c r="K472" s="698"/>
      <c r="L472" s="698"/>
      <c r="M472" s="698"/>
      <c r="N472" s="698"/>
      <c r="O472" s="698"/>
      <c r="P472" s="698"/>
      <c r="Q472" s="698"/>
      <c r="R472" s="698"/>
      <c r="S472" s="698"/>
      <c r="T472" s="698"/>
      <c r="U472" s="698"/>
      <c r="V472" s="698"/>
      <c r="W472" s="698"/>
      <c r="X472" s="698"/>
      <c r="Y472" s="698"/>
      <c r="Z472" s="698"/>
    </row>
    <row r="473">
      <c r="A473" s="698"/>
      <c r="B473" s="698"/>
      <c r="C473" s="698"/>
      <c r="D473" s="698"/>
      <c r="E473" s="698"/>
      <c r="F473" s="698"/>
      <c r="G473" s="698"/>
      <c r="H473" s="698"/>
      <c r="I473" s="698"/>
      <c r="J473" s="698"/>
      <c r="K473" s="698"/>
      <c r="L473" s="698"/>
      <c r="M473" s="698"/>
      <c r="N473" s="698"/>
      <c r="O473" s="698"/>
      <c r="P473" s="698"/>
      <c r="Q473" s="698"/>
      <c r="R473" s="698"/>
      <c r="S473" s="698"/>
      <c r="T473" s="698"/>
      <c r="U473" s="698"/>
      <c r="V473" s="698"/>
      <c r="W473" s="698"/>
      <c r="X473" s="698"/>
      <c r="Y473" s="698"/>
      <c r="Z473" s="698"/>
    </row>
    <row r="474">
      <c r="A474" s="698"/>
      <c r="B474" s="698"/>
      <c r="C474" s="698"/>
      <c r="D474" s="698"/>
      <c r="E474" s="698"/>
      <c r="F474" s="698"/>
      <c r="G474" s="698"/>
      <c r="H474" s="698"/>
      <c r="I474" s="698"/>
      <c r="J474" s="698"/>
      <c r="K474" s="698"/>
      <c r="L474" s="698"/>
      <c r="M474" s="698"/>
      <c r="N474" s="698"/>
      <c r="O474" s="698"/>
      <c r="P474" s="698"/>
      <c r="Q474" s="698"/>
      <c r="R474" s="698"/>
      <c r="S474" s="698"/>
      <c r="T474" s="698"/>
      <c r="U474" s="698"/>
      <c r="V474" s="698"/>
      <c r="W474" s="698"/>
      <c r="X474" s="698"/>
      <c r="Y474" s="698"/>
      <c r="Z474" s="698"/>
    </row>
    <row r="475">
      <c r="A475" s="698"/>
      <c r="B475" s="698"/>
      <c r="C475" s="698"/>
      <c r="D475" s="698"/>
      <c r="E475" s="698"/>
      <c r="F475" s="698"/>
      <c r="G475" s="698"/>
      <c r="H475" s="698"/>
      <c r="I475" s="698"/>
      <c r="J475" s="698"/>
      <c r="K475" s="698"/>
      <c r="L475" s="698"/>
      <c r="M475" s="698"/>
      <c r="N475" s="698"/>
      <c r="O475" s="698"/>
      <c r="P475" s="698"/>
      <c r="Q475" s="698"/>
      <c r="R475" s="698"/>
      <c r="S475" s="698"/>
      <c r="T475" s="698"/>
      <c r="U475" s="698"/>
      <c r="V475" s="698"/>
      <c r="W475" s="698"/>
      <c r="X475" s="698"/>
      <c r="Y475" s="698"/>
      <c r="Z475" s="698"/>
    </row>
    <row r="476">
      <c r="A476" s="698"/>
      <c r="B476" s="698"/>
      <c r="C476" s="698"/>
      <c r="D476" s="698"/>
      <c r="E476" s="698"/>
      <c r="F476" s="698"/>
      <c r="G476" s="698"/>
      <c r="H476" s="698"/>
      <c r="I476" s="698"/>
      <c r="J476" s="698"/>
      <c r="K476" s="698"/>
      <c r="L476" s="698"/>
      <c r="M476" s="698"/>
      <c r="N476" s="698"/>
      <c r="O476" s="698"/>
      <c r="P476" s="698"/>
      <c r="Q476" s="698"/>
      <c r="R476" s="698"/>
      <c r="S476" s="698"/>
      <c r="T476" s="698"/>
      <c r="U476" s="698"/>
      <c r="V476" s="698"/>
      <c r="W476" s="698"/>
      <c r="X476" s="698"/>
      <c r="Y476" s="698"/>
      <c r="Z476" s="698"/>
    </row>
    <row r="477">
      <c r="A477" s="698"/>
      <c r="B477" s="698"/>
      <c r="C477" s="698"/>
      <c r="D477" s="698"/>
      <c r="E477" s="698"/>
      <c r="F477" s="698"/>
      <c r="G477" s="698"/>
      <c r="H477" s="698"/>
      <c r="I477" s="698"/>
      <c r="J477" s="698"/>
      <c r="K477" s="698"/>
      <c r="L477" s="698"/>
      <c r="M477" s="698"/>
      <c r="N477" s="698"/>
      <c r="O477" s="698"/>
      <c r="P477" s="698"/>
      <c r="Q477" s="698"/>
      <c r="R477" s="698"/>
      <c r="S477" s="698"/>
      <c r="T477" s="698"/>
      <c r="U477" s="698"/>
      <c r="V477" s="698"/>
      <c r="W477" s="698"/>
      <c r="X477" s="698"/>
      <c r="Y477" s="698"/>
      <c r="Z477" s="698"/>
    </row>
    <row r="478">
      <c r="A478" s="698"/>
      <c r="B478" s="698"/>
      <c r="C478" s="698"/>
      <c r="D478" s="698"/>
      <c r="E478" s="698"/>
      <c r="F478" s="698"/>
      <c r="G478" s="698"/>
      <c r="H478" s="698"/>
      <c r="I478" s="698"/>
      <c r="J478" s="698"/>
      <c r="K478" s="698"/>
      <c r="L478" s="698"/>
      <c r="M478" s="698"/>
      <c r="N478" s="698"/>
      <c r="O478" s="698"/>
      <c r="P478" s="698"/>
      <c r="Q478" s="698"/>
      <c r="R478" s="698"/>
      <c r="S478" s="698"/>
      <c r="T478" s="698"/>
      <c r="U478" s="698"/>
      <c r="V478" s="698"/>
      <c r="W478" s="698"/>
      <c r="X478" s="698"/>
      <c r="Y478" s="698"/>
      <c r="Z478" s="698"/>
    </row>
    <row r="479">
      <c r="A479" s="698"/>
      <c r="B479" s="698"/>
      <c r="C479" s="698"/>
      <c r="D479" s="698"/>
      <c r="E479" s="698"/>
      <c r="F479" s="698"/>
      <c r="G479" s="698"/>
      <c r="H479" s="698"/>
      <c r="I479" s="698"/>
      <c r="J479" s="698"/>
      <c r="K479" s="698"/>
      <c r="L479" s="698"/>
      <c r="M479" s="698"/>
      <c r="N479" s="698"/>
      <c r="O479" s="698"/>
      <c r="P479" s="698"/>
      <c r="Q479" s="698"/>
      <c r="R479" s="698"/>
      <c r="S479" s="698"/>
      <c r="T479" s="698"/>
      <c r="U479" s="698"/>
      <c r="V479" s="698"/>
      <c r="W479" s="698"/>
      <c r="X479" s="698"/>
      <c r="Y479" s="698"/>
      <c r="Z479" s="698"/>
    </row>
    <row r="480">
      <c r="A480" s="698"/>
      <c r="B480" s="698"/>
      <c r="C480" s="698"/>
      <c r="D480" s="698"/>
      <c r="E480" s="698"/>
      <c r="F480" s="698"/>
      <c r="G480" s="698"/>
      <c r="H480" s="698"/>
      <c r="I480" s="698"/>
      <c r="J480" s="698"/>
      <c r="K480" s="698"/>
      <c r="L480" s="698"/>
      <c r="M480" s="698"/>
      <c r="N480" s="698"/>
      <c r="O480" s="698"/>
      <c r="P480" s="698"/>
      <c r="Q480" s="698"/>
      <c r="R480" s="698"/>
      <c r="S480" s="698"/>
      <c r="T480" s="698"/>
      <c r="U480" s="698"/>
      <c r="V480" s="698"/>
      <c r="W480" s="698"/>
      <c r="X480" s="698"/>
      <c r="Y480" s="698"/>
      <c r="Z480" s="698"/>
    </row>
    <row r="481">
      <c r="A481" s="698"/>
      <c r="B481" s="698"/>
      <c r="C481" s="698"/>
      <c r="D481" s="698"/>
      <c r="E481" s="698"/>
      <c r="F481" s="698"/>
      <c r="G481" s="698"/>
      <c r="H481" s="698"/>
      <c r="I481" s="698"/>
      <c r="J481" s="698"/>
      <c r="K481" s="698"/>
      <c r="L481" s="698"/>
      <c r="M481" s="698"/>
      <c r="N481" s="698"/>
      <c r="O481" s="698"/>
      <c r="P481" s="698"/>
      <c r="Q481" s="698"/>
      <c r="R481" s="698"/>
      <c r="S481" s="698"/>
      <c r="T481" s="698"/>
      <c r="U481" s="698"/>
      <c r="V481" s="698"/>
      <c r="W481" s="698"/>
      <c r="X481" s="698"/>
      <c r="Y481" s="698"/>
      <c r="Z481" s="698"/>
    </row>
    <row r="482">
      <c r="A482" s="698"/>
      <c r="B482" s="698"/>
      <c r="C482" s="698"/>
      <c r="D482" s="698"/>
      <c r="E482" s="698"/>
      <c r="F482" s="698"/>
      <c r="G482" s="698"/>
      <c r="H482" s="698"/>
      <c r="I482" s="698"/>
      <c r="J482" s="698"/>
      <c r="K482" s="698"/>
      <c r="L482" s="698"/>
      <c r="M482" s="698"/>
      <c r="N482" s="698"/>
      <c r="O482" s="698"/>
      <c r="P482" s="698"/>
      <c r="Q482" s="698"/>
      <c r="R482" s="698"/>
      <c r="S482" s="698"/>
      <c r="T482" s="698"/>
      <c r="U482" s="698"/>
      <c r="V482" s="698"/>
      <c r="W482" s="698"/>
      <c r="X482" s="698"/>
      <c r="Y482" s="698"/>
      <c r="Z482" s="698"/>
    </row>
    <row r="483">
      <c r="A483" s="698"/>
      <c r="B483" s="698"/>
      <c r="C483" s="698"/>
      <c r="D483" s="698"/>
      <c r="E483" s="698"/>
      <c r="F483" s="698"/>
      <c r="G483" s="698"/>
      <c r="H483" s="698"/>
      <c r="I483" s="698"/>
      <c r="J483" s="698"/>
      <c r="K483" s="698"/>
      <c r="L483" s="698"/>
      <c r="M483" s="698"/>
      <c r="N483" s="698"/>
      <c r="O483" s="698"/>
      <c r="P483" s="698"/>
      <c r="Q483" s="698"/>
      <c r="R483" s="698"/>
      <c r="S483" s="698"/>
      <c r="T483" s="698"/>
      <c r="U483" s="698"/>
      <c r="V483" s="698"/>
      <c r="W483" s="698"/>
      <c r="X483" s="698"/>
      <c r="Y483" s="698"/>
      <c r="Z483" s="698"/>
    </row>
    <row r="484">
      <c r="A484" s="698"/>
      <c r="B484" s="698"/>
      <c r="C484" s="698"/>
      <c r="D484" s="698"/>
      <c r="E484" s="698"/>
      <c r="F484" s="698"/>
      <c r="G484" s="698"/>
      <c r="H484" s="698"/>
      <c r="I484" s="698"/>
      <c r="J484" s="698"/>
      <c r="K484" s="698"/>
      <c r="L484" s="698"/>
      <c r="M484" s="698"/>
      <c r="N484" s="698"/>
      <c r="O484" s="698"/>
      <c r="P484" s="698"/>
      <c r="Q484" s="698"/>
      <c r="R484" s="698"/>
      <c r="S484" s="698"/>
      <c r="T484" s="698"/>
      <c r="U484" s="698"/>
      <c r="V484" s="698"/>
      <c r="W484" s="698"/>
      <c r="X484" s="698"/>
      <c r="Y484" s="698"/>
      <c r="Z484" s="698"/>
    </row>
    <row r="485">
      <c r="A485" s="698"/>
      <c r="B485" s="698"/>
      <c r="C485" s="698"/>
      <c r="D485" s="698"/>
      <c r="E485" s="698"/>
      <c r="F485" s="698"/>
      <c r="G485" s="698"/>
      <c r="H485" s="698"/>
      <c r="I485" s="698"/>
      <c r="J485" s="698"/>
      <c r="K485" s="698"/>
      <c r="L485" s="698"/>
      <c r="M485" s="698"/>
      <c r="N485" s="698"/>
      <c r="O485" s="698"/>
      <c r="P485" s="698"/>
      <c r="Q485" s="698"/>
      <c r="R485" s="698"/>
      <c r="S485" s="698"/>
      <c r="T485" s="698"/>
      <c r="U485" s="698"/>
      <c r="V485" s="698"/>
      <c r="W485" s="698"/>
      <c r="X485" s="698"/>
      <c r="Y485" s="698"/>
      <c r="Z485" s="698"/>
    </row>
    <row r="486">
      <c r="A486" s="698"/>
      <c r="B486" s="698"/>
      <c r="C486" s="698"/>
      <c r="D486" s="698"/>
      <c r="E486" s="698"/>
      <c r="F486" s="698"/>
      <c r="G486" s="698"/>
      <c r="H486" s="698"/>
      <c r="I486" s="698"/>
      <c r="J486" s="698"/>
      <c r="K486" s="698"/>
      <c r="L486" s="698"/>
      <c r="M486" s="698"/>
      <c r="N486" s="698"/>
      <c r="O486" s="698"/>
      <c r="P486" s="698"/>
      <c r="Q486" s="698"/>
      <c r="R486" s="698"/>
      <c r="S486" s="698"/>
      <c r="T486" s="698"/>
      <c r="U486" s="698"/>
      <c r="V486" s="698"/>
      <c r="W486" s="698"/>
      <c r="X486" s="698"/>
      <c r="Y486" s="698"/>
      <c r="Z486" s="698"/>
    </row>
    <row r="487">
      <c r="A487" s="698"/>
      <c r="B487" s="698"/>
      <c r="C487" s="698"/>
      <c r="D487" s="698"/>
      <c r="E487" s="698"/>
      <c r="F487" s="698"/>
      <c r="G487" s="698"/>
      <c r="H487" s="698"/>
      <c r="I487" s="698"/>
      <c r="J487" s="698"/>
      <c r="K487" s="698"/>
      <c r="L487" s="698"/>
      <c r="M487" s="698"/>
      <c r="N487" s="698"/>
      <c r="O487" s="698"/>
      <c r="P487" s="698"/>
      <c r="Q487" s="698"/>
      <c r="R487" s="698"/>
      <c r="S487" s="698"/>
      <c r="T487" s="698"/>
      <c r="U487" s="698"/>
      <c r="V487" s="698"/>
      <c r="W487" s="698"/>
      <c r="X487" s="698"/>
      <c r="Y487" s="698"/>
      <c r="Z487" s="698"/>
    </row>
    <row r="488">
      <c r="A488" s="698"/>
      <c r="B488" s="698"/>
      <c r="C488" s="698"/>
      <c r="D488" s="698"/>
      <c r="E488" s="698"/>
      <c r="F488" s="698"/>
      <c r="G488" s="698"/>
      <c r="H488" s="698"/>
      <c r="I488" s="698"/>
      <c r="J488" s="698"/>
      <c r="K488" s="698"/>
      <c r="L488" s="698"/>
      <c r="M488" s="698"/>
      <c r="N488" s="698"/>
      <c r="O488" s="698"/>
      <c r="P488" s="698"/>
      <c r="Q488" s="698"/>
      <c r="R488" s="698"/>
      <c r="S488" s="698"/>
      <c r="T488" s="698"/>
      <c r="U488" s="698"/>
      <c r="V488" s="698"/>
      <c r="W488" s="698"/>
      <c r="X488" s="698"/>
      <c r="Y488" s="698"/>
      <c r="Z488" s="698"/>
    </row>
    <row r="489">
      <c r="A489" s="698"/>
      <c r="B489" s="698"/>
      <c r="C489" s="698"/>
      <c r="D489" s="698"/>
      <c r="E489" s="698"/>
      <c r="F489" s="698"/>
      <c r="G489" s="698"/>
      <c r="H489" s="698"/>
      <c r="I489" s="698"/>
      <c r="J489" s="698"/>
      <c r="K489" s="698"/>
      <c r="L489" s="698"/>
      <c r="M489" s="698"/>
      <c r="N489" s="698"/>
      <c r="O489" s="698"/>
      <c r="P489" s="698"/>
      <c r="Q489" s="698"/>
      <c r="R489" s="698"/>
      <c r="S489" s="698"/>
      <c r="T489" s="698"/>
      <c r="U489" s="698"/>
      <c r="V489" s="698"/>
      <c r="W489" s="698"/>
      <c r="X489" s="698"/>
      <c r="Y489" s="698"/>
      <c r="Z489" s="698"/>
    </row>
    <row r="490">
      <c r="A490" s="698"/>
      <c r="B490" s="698"/>
      <c r="C490" s="698"/>
      <c r="D490" s="698"/>
      <c r="E490" s="698"/>
      <c r="F490" s="698"/>
      <c r="G490" s="698"/>
      <c r="H490" s="698"/>
      <c r="I490" s="698"/>
      <c r="J490" s="698"/>
      <c r="K490" s="698"/>
      <c r="L490" s="698"/>
      <c r="M490" s="698"/>
      <c r="N490" s="698"/>
      <c r="O490" s="698"/>
      <c r="P490" s="698"/>
      <c r="Q490" s="698"/>
      <c r="R490" s="698"/>
      <c r="S490" s="698"/>
      <c r="T490" s="698"/>
      <c r="U490" s="698"/>
      <c r="V490" s="698"/>
      <c r="W490" s="698"/>
      <c r="X490" s="698"/>
      <c r="Y490" s="698"/>
      <c r="Z490" s="698"/>
    </row>
    <row r="491">
      <c r="A491" s="698"/>
      <c r="B491" s="698"/>
      <c r="C491" s="698"/>
      <c r="D491" s="698"/>
      <c r="E491" s="698"/>
      <c r="F491" s="698"/>
      <c r="G491" s="698"/>
      <c r="H491" s="698"/>
      <c r="I491" s="698"/>
      <c r="J491" s="698"/>
      <c r="K491" s="698"/>
      <c r="L491" s="698"/>
      <c r="M491" s="698"/>
      <c r="N491" s="698"/>
      <c r="O491" s="698"/>
      <c r="P491" s="698"/>
      <c r="Q491" s="698"/>
      <c r="R491" s="698"/>
      <c r="S491" s="698"/>
      <c r="T491" s="698"/>
      <c r="U491" s="698"/>
      <c r="V491" s="698"/>
      <c r="W491" s="698"/>
      <c r="X491" s="698"/>
      <c r="Y491" s="698"/>
      <c r="Z491" s="698"/>
    </row>
    <row r="492">
      <c r="A492" s="698"/>
      <c r="B492" s="698"/>
      <c r="C492" s="698"/>
      <c r="D492" s="698"/>
      <c r="E492" s="698"/>
      <c r="F492" s="698"/>
      <c r="G492" s="698"/>
      <c r="H492" s="698"/>
      <c r="I492" s="698"/>
      <c r="J492" s="698"/>
      <c r="K492" s="698"/>
      <c r="L492" s="698"/>
      <c r="M492" s="698"/>
      <c r="N492" s="698"/>
      <c r="O492" s="698"/>
      <c r="P492" s="698"/>
      <c r="Q492" s="698"/>
      <c r="R492" s="698"/>
      <c r="S492" s="698"/>
      <c r="T492" s="698"/>
      <c r="U492" s="698"/>
      <c r="V492" s="698"/>
      <c r="W492" s="698"/>
      <c r="X492" s="698"/>
      <c r="Y492" s="698"/>
      <c r="Z492" s="698"/>
    </row>
    <row r="493">
      <c r="A493" s="698"/>
      <c r="B493" s="698"/>
      <c r="C493" s="698"/>
      <c r="D493" s="698"/>
      <c r="E493" s="698"/>
      <c r="F493" s="698"/>
      <c r="G493" s="698"/>
      <c r="H493" s="698"/>
      <c r="I493" s="698"/>
      <c r="J493" s="698"/>
      <c r="K493" s="698"/>
      <c r="L493" s="698"/>
      <c r="M493" s="698"/>
      <c r="N493" s="698"/>
      <c r="O493" s="698"/>
      <c r="P493" s="698"/>
      <c r="Q493" s="698"/>
      <c r="R493" s="698"/>
      <c r="S493" s="698"/>
      <c r="T493" s="698"/>
      <c r="U493" s="698"/>
      <c r="V493" s="698"/>
      <c r="W493" s="698"/>
      <c r="X493" s="698"/>
      <c r="Y493" s="698"/>
      <c r="Z493" s="698"/>
    </row>
    <row r="494">
      <c r="A494" s="698"/>
      <c r="B494" s="698"/>
      <c r="C494" s="698"/>
      <c r="D494" s="698"/>
      <c r="E494" s="698"/>
      <c r="F494" s="698"/>
      <c r="G494" s="698"/>
      <c r="H494" s="698"/>
      <c r="I494" s="698"/>
      <c r="J494" s="698"/>
      <c r="K494" s="698"/>
      <c r="L494" s="698"/>
      <c r="M494" s="698"/>
      <c r="N494" s="698"/>
      <c r="O494" s="698"/>
      <c r="P494" s="698"/>
      <c r="Q494" s="698"/>
      <c r="R494" s="698"/>
      <c r="S494" s="698"/>
      <c r="T494" s="698"/>
      <c r="U494" s="698"/>
      <c r="V494" s="698"/>
      <c r="W494" s="698"/>
      <c r="X494" s="698"/>
      <c r="Y494" s="698"/>
      <c r="Z494" s="698"/>
    </row>
    <row r="495">
      <c r="A495" s="698"/>
      <c r="B495" s="698"/>
      <c r="C495" s="698"/>
      <c r="D495" s="698"/>
      <c r="E495" s="698"/>
      <c r="F495" s="698"/>
      <c r="G495" s="698"/>
      <c r="H495" s="698"/>
      <c r="I495" s="698"/>
      <c r="J495" s="698"/>
      <c r="K495" s="698"/>
      <c r="L495" s="698"/>
      <c r="M495" s="698"/>
      <c r="N495" s="698"/>
      <c r="O495" s="698"/>
      <c r="P495" s="698"/>
      <c r="Q495" s="698"/>
      <c r="R495" s="698"/>
      <c r="S495" s="698"/>
      <c r="T495" s="698"/>
      <c r="U495" s="698"/>
      <c r="V495" s="698"/>
      <c r="W495" s="698"/>
      <c r="X495" s="698"/>
      <c r="Y495" s="698"/>
      <c r="Z495" s="698"/>
    </row>
    <row r="496">
      <c r="A496" s="698"/>
      <c r="B496" s="698"/>
      <c r="C496" s="698"/>
      <c r="D496" s="698"/>
      <c r="E496" s="698"/>
      <c r="F496" s="698"/>
      <c r="G496" s="698"/>
      <c r="H496" s="698"/>
      <c r="I496" s="698"/>
      <c r="J496" s="698"/>
      <c r="K496" s="698"/>
      <c r="L496" s="698"/>
      <c r="M496" s="698"/>
      <c r="N496" s="698"/>
      <c r="O496" s="698"/>
      <c r="P496" s="698"/>
      <c r="Q496" s="698"/>
      <c r="R496" s="698"/>
      <c r="S496" s="698"/>
      <c r="T496" s="698"/>
      <c r="U496" s="698"/>
      <c r="V496" s="698"/>
      <c r="W496" s="698"/>
      <c r="X496" s="698"/>
      <c r="Y496" s="698"/>
      <c r="Z496" s="698"/>
    </row>
    <row r="497">
      <c r="A497" s="698"/>
      <c r="B497" s="698"/>
      <c r="C497" s="698"/>
      <c r="D497" s="698"/>
      <c r="E497" s="698"/>
      <c r="F497" s="698"/>
      <c r="G497" s="698"/>
      <c r="H497" s="698"/>
      <c r="I497" s="698"/>
      <c r="J497" s="698"/>
      <c r="K497" s="698"/>
      <c r="L497" s="698"/>
      <c r="M497" s="698"/>
      <c r="N497" s="698"/>
      <c r="O497" s="698"/>
      <c r="P497" s="698"/>
      <c r="Q497" s="698"/>
      <c r="R497" s="698"/>
      <c r="S497" s="698"/>
      <c r="T497" s="698"/>
      <c r="U497" s="698"/>
      <c r="V497" s="698"/>
      <c r="W497" s="698"/>
      <c r="X497" s="698"/>
      <c r="Y497" s="698"/>
      <c r="Z497" s="698"/>
    </row>
    <row r="498">
      <c r="A498" s="698"/>
      <c r="B498" s="698"/>
      <c r="C498" s="698"/>
      <c r="D498" s="698"/>
      <c r="E498" s="698"/>
      <c r="F498" s="698"/>
      <c r="G498" s="698"/>
      <c r="H498" s="698"/>
      <c r="I498" s="698"/>
      <c r="J498" s="698"/>
      <c r="K498" s="698"/>
      <c r="L498" s="698"/>
      <c r="M498" s="698"/>
      <c r="N498" s="698"/>
      <c r="O498" s="698"/>
      <c r="P498" s="698"/>
      <c r="Q498" s="698"/>
      <c r="R498" s="698"/>
      <c r="S498" s="698"/>
      <c r="T498" s="698"/>
      <c r="U498" s="698"/>
      <c r="V498" s="698"/>
      <c r="W498" s="698"/>
      <c r="X498" s="698"/>
      <c r="Y498" s="698"/>
      <c r="Z498" s="698"/>
    </row>
    <row r="499">
      <c r="A499" s="698"/>
      <c r="B499" s="698"/>
      <c r="C499" s="698"/>
      <c r="D499" s="698"/>
      <c r="E499" s="698"/>
      <c r="F499" s="698"/>
      <c r="G499" s="698"/>
      <c r="H499" s="698"/>
      <c r="I499" s="698"/>
      <c r="J499" s="698"/>
      <c r="K499" s="698"/>
      <c r="L499" s="698"/>
      <c r="M499" s="698"/>
      <c r="N499" s="698"/>
      <c r="O499" s="698"/>
      <c r="P499" s="698"/>
      <c r="Q499" s="698"/>
      <c r="R499" s="698"/>
      <c r="S499" s="698"/>
      <c r="T499" s="698"/>
      <c r="U499" s="698"/>
      <c r="V499" s="698"/>
      <c r="W499" s="698"/>
      <c r="X499" s="698"/>
      <c r="Y499" s="698"/>
      <c r="Z499" s="698"/>
    </row>
    <row r="500">
      <c r="A500" s="698"/>
      <c r="B500" s="698"/>
      <c r="C500" s="698"/>
      <c r="D500" s="698"/>
      <c r="E500" s="698"/>
      <c r="F500" s="698"/>
      <c r="G500" s="698"/>
      <c r="H500" s="698"/>
      <c r="I500" s="698"/>
      <c r="J500" s="698"/>
      <c r="K500" s="698"/>
      <c r="L500" s="698"/>
      <c r="M500" s="698"/>
      <c r="N500" s="698"/>
      <c r="O500" s="698"/>
      <c r="P500" s="698"/>
      <c r="Q500" s="698"/>
      <c r="R500" s="698"/>
      <c r="S500" s="698"/>
      <c r="T500" s="698"/>
      <c r="U500" s="698"/>
      <c r="V500" s="698"/>
      <c r="W500" s="698"/>
      <c r="X500" s="698"/>
      <c r="Y500" s="698"/>
      <c r="Z500" s="698"/>
    </row>
    <row r="501">
      <c r="A501" s="698"/>
      <c r="B501" s="698"/>
      <c r="C501" s="698"/>
      <c r="D501" s="698"/>
      <c r="E501" s="698"/>
      <c r="F501" s="698"/>
      <c r="G501" s="698"/>
      <c r="H501" s="698"/>
      <c r="I501" s="698"/>
      <c r="J501" s="698"/>
      <c r="K501" s="698"/>
      <c r="L501" s="698"/>
      <c r="M501" s="698"/>
      <c r="N501" s="698"/>
      <c r="O501" s="698"/>
      <c r="P501" s="698"/>
      <c r="Q501" s="698"/>
      <c r="R501" s="698"/>
      <c r="S501" s="698"/>
      <c r="T501" s="698"/>
      <c r="U501" s="698"/>
      <c r="V501" s="698"/>
      <c r="W501" s="698"/>
      <c r="X501" s="698"/>
      <c r="Y501" s="698"/>
      <c r="Z501" s="698"/>
    </row>
    <row r="502">
      <c r="A502" s="698"/>
      <c r="B502" s="698"/>
      <c r="C502" s="698"/>
      <c r="D502" s="698"/>
      <c r="E502" s="698"/>
      <c r="F502" s="698"/>
      <c r="G502" s="698"/>
      <c r="H502" s="698"/>
      <c r="I502" s="698"/>
      <c r="J502" s="698"/>
      <c r="K502" s="698"/>
      <c r="L502" s="698"/>
      <c r="M502" s="698"/>
      <c r="N502" s="698"/>
      <c r="O502" s="698"/>
      <c r="P502" s="698"/>
      <c r="Q502" s="698"/>
      <c r="R502" s="698"/>
      <c r="S502" s="698"/>
      <c r="T502" s="698"/>
      <c r="U502" s="698"/>
      <c r="V502" s="698"/>
      <c r="W502" s="698"/>
      <c r="X502" s="698"/>
      <c r="Y502" s="698"/>
      <c r="Z502" s="698"/>
    </row>
    <row r="503">
      <c r="A503" s="698"/>
      <c r="B503" s="698"/>
      <c r="C503" s="698"/>
      <c r="D503" s="698"/>
      <c r="E503" s="698"/>
      <c r="F503" s="698"/>
      <c r="G503" s="698"/>
      <c r="H503" s="698"/>
      <c r="I503" s="698"/>
      <c r="J503" s="698"/>
      <c r="K503" s="698"/>
      <c r="L503" s="698"/>
      <c r="M503" s="698"/>
      <c r="N503" s="698"/>
      <c r="O503" s="698"/>
      <c r="P503" s="698"/>
      <c r="Q503" s="698"/>
      <c r="R503" s="698"/>
      <c r="S503" s="698"/>
      <c r="T503" s="698"/>
      <c r="U503" s="698"/>
      <c r="V503" s="698"/>
      <c r="W503" s="698"/>
      <c r="X503" s="698"/>
      <c r="Y503" s="698"/>
      <c r="Z503" s="698"/>
    </row>
    <row r="504">
      <c r="A504" s="698"/>
      <c r="B504" s="698"/>
      <c r="C504" s="698"/>
      <c r="D504" s="698"/>
      <c r="E504" s="698"/>
      <c r="F504" s="698"/>
      <c r="G504" s="698"/>
      <c r="H504" s="698"/>
      <c r="I504" s="698"/>
      <c r="J504" s="698"/>
      <c r="K504" s="698"/>
      <c r="L504" s="698"/>
      <c r="M504" s="698"/>
      <c r="N504" s="698"/>
      <c r="O504" s="698"/>
      <c r="P504" s="698"/>
      <c r="Q504" s="698"/>
      <c r="R504" s="698"/>
      <c r="S504" s="698"/>
      <c r="T504" s="698"/>
      <c r="U504" s="698"/>
      <c r="V504" s="698"/>
      <c r="W504" s="698"/>
      <c r="X504" s="698"/>
      <c r="Y504" s="698"/>
      <c r="Z504" s="698"/>
    </row>
    <row r="505">
      <c r="A505" s="698"/>
      <c r="B505" s="698"/>
      <c r="C505" s="698"/>
      <c r="D505" s="698"/>
      <c r="E505" s="698"/>
      <c r="F505" s="698"/>
      <c r="G505" s="698"/>
      <c r="H505" s="698"/>
      <c r="I505" s="698"/>
      <c r="J505" s="698"/>
      <c r="K505" s="698"/>
      <c r="L505" s="698"/>
      <c r="M505" s="698"/>
      <c r="N505" s="698"/>
      <c r="O505" s="698"/>
      <c r="P505" s="698"/>
      <c r="Q505" s="698"/>
      <c r="R505" s="698"/>
      <c r="S505" s="698"/>
      <c r="T505" s="698"/>
      <c r="U505" s="698"/>
      <c r="V505" s="698"/>
      <c r="W505" s="698"/>
      <c r="X505" s="698"/>
      <c r="Y505" s="698"/>
      <c r="Z505" s="698"/>
    </row>
    <row r="506">
      <c r="A506" s="698"/>
      <c r="B506" s="698"/>
      <c r="C506" s="698"/>
      <c r="D506" s="698"/>
      <c r="E506" s="698"/>
      <c r="F506" s="698"/>
      <c r="G506" s="698"/>
      <c r="H506" s="698"/>
      <c r="I506" s="698"/>
      <c r="J506" s="698"/>
      <c r="K506" s="698"/>
      <c r="L506" s="698"/>
      <c r="M506" s="698"/>
      <c r="N506" s="698"/>
      <c r="O506" s="698"/>
      <c r="P506" s="698"/>
      <c r="Q506" s="698"/>
      <c r="R506" s="698"/>
      <c r="S506" s="698"/>
      <c r="T506" s="698"/>
      <c r="U506" s="698"/>
      <c r="V506" s="698"/>
      <c r="W506" s="698"/>
      <c r="X506" s="698"/>
      <c r="Y506" s="698"/>
      <c r="Z506" s="698"/>
    </row>
    <row r="507">
      <c r="A507" s="698"/>
      <c r="B507" s="698"/>
      <c r="C507" s="698"/>
      <c r="D507" s="698"/>
      <c r="E507" s="698"/>
      <c r="F507" s="698"/>
      <c r="G507" s="698"/>
      <c r="H507" s="698"/>
      <c r="I507" s="698"/>
      <c r="J507" s="698"/>
      <c r="K507" s="698"/>
      <c r="L507" s="698"/>
      <c r="M507" s="698"/>
      <c r="N507" s="698"/>
      <c r="O507" s="698"/>
      <c r="P507" s="698"/>
      <c r="Q507" s="698"/>
      <c r="R507" s="698"/>
      <c r="S507" s="698"/>
      <c r="T507" s="698"/>
      <c r="U507" s="698"/>
      <c r="V507" s="698"/>
      <c r="W507" s="698"/>
      <c r="X507" s="698"/>
      <c r="Y507" s="698"/>
      <c r="Z507" s="698"/>
    </row>
    <row r="508">
      <c r="A508" s="698"/>
      <c r="B508" s="698"/>
      <c r="C508" s="698"/>
      <c r="D508" s="698"/>
      <c r="E508" s="698"/>
      <c r="F508" s="698"/>
      <c r="G508" s="698"/>
      <c r="H508" s="698"/>
      <c r="I508" s="698"/>
      <c r="J508" s="698"/>
      <c r="K508" s="698"/>
      <c r="L508" s="698"/>
      <c r="M508" s="698"/>
      <c r="N508" s="698"/>
      <c r="O508" s="698"/>
      <c r="P508" s="698"/>
      <c r="Q508" s="698"/>
      <c r="R508" s="698"/>
      <c r="S508" s="698"/>
      <c r="T508" s="698"/>
      <c r="U508" s="698"/>
      <c r="V508" s="698"/>
      <c r="W508" s="698"/>
      <c r="X508" s="698"/>
      <c r="Y508" s="698"/>
      <c r="Z508" s="698"/>
    </row>
    <row r="509">
      <c r="A509" s="698"/>
      <c r="B509" s="698"/>
      <c r="C509" s="698"/>
      <c r="D509" s="698"/>
      <c r="E509" s="698"/>
      <c r="F509" s="698"/>
      <c r="G509" s="698"/>
      <c r="H509" s="698"/>
      <c r="I509" s="698"/>
      <c r="J509" s="698"/>
      <c r="K509" s="698"/>
      <c r="L509" s="698"/>
      <c r="M509" s="698"/>
      <c r="N509" s="698"/>
      <c r="O509" s="698"/>
      <c r="P509" s="698"/>
      <c r="Q509" s="698"/>
      <c r="R509" s="698"/>
      <c r="S509" s="698"/>
      <c r="T509" s="698"/>
      <c r="U509" s="698"/>
      <c r="V509" s="698"/>
      <c r="W509" s="698"/>
      <c r="X509" s="698"/>
      <c r="Y509" s="698"/>
      <c r="Z509" s="698"/>
    </row>
    <row r="510">
      <c r="A510" s="698"/>
      <c r="B510" s="698"/>
      <c r="C510" s="698"/>
      <c r="D510" s="698"/>
      <c r="E510" s="698"/>
      <c r="F510" s="698"/>
      <c r="G510" s="698"/>
      <c r="H510" s="698"/>
      <c r="I510" s="698"/>
      <c r="J510" s="698"/>
      <c r="K510" s="698"/>
      <c r="L510" s="698"/>
      <c r="M510" s="698"/>
      <c r="N510" s="698"/>
      <c r="O510" s="698"/>
      <c r="P510" s="698"/>
      <c r="Q510" s="698"/>
      <c r="R510" s="698"/>
      <c r="S510" s="698"/>
      <c r="T510" s="698"/>
      <c r="U510" s="698"/>
      <c r="V510" s="698"/>
      <c r="W510" s="698"/>
      <c r="X510" s="698"/>
      <c r="Y510" s="698"/>
      <c r="Z510" s="698"/>
    </row>
    <row r="511">
      <c r="A511" s="698"/>
      <c r="B511" s="698"/>
      <c r="C511" s="698"/>
      <c r="D511" s="698"/>
      <c r="E511" s="698"/>
      <c r="F511" s="698"/>
      <c r="G511" s="698"/>
      <c r="H511" s="698"/>
      <c r="I511" s="698"/>
      <c r="J511" s="698"/>
      <c r="K511" s="698"/>
      <c r="L511" s="698"/>
      <c r="M511" s="698"/>
      <c r="N511" s="698"/>
      <c r="O511" s="698"/>
      <c r="P511" s="698"/>
      <c r="Q511" s="698"/>
      <c r="R511" s="698"/>
      <c r="S511" s="698"/>
      <c r="T511" s="698"/>
      <c r="U511" s="698"/>
      <c r="V511" s="698"/>
      <c r="W511" s="698"/>
      <c r="X511" s="698"/>
      <c r="Y511" s="698"/>
      <c r="Z511" s="698"/>
    </row>
    <row r="512">
      <c r="A512" s="698"/>
      <c r="B512" s="698"/>
      <c r="C512" s="698"/>
      <c r="D512" s="698"/>
      <c r="E512" s="698"/>
      <c r="F512" s="698"/>
      <c r="G512" s="698"/>
      <c r="H512" s="698"/>
      <c r="I512" s="698"/>
      <c r="J512" s="698"/>
      <c r="K512" s="698"/>
      <c r="L512" s="698"/>
      <c r="M512" s="698"/>
      <c r="N512" s="698"/>
      <c r="O512" s="698"/>
      <c r="P512" s="698"/>
      <c r="Q512" s="698"/>
      <c r="R512" s="698"/>
      <c r="S512" s="698"/>
      <c r="T512" s="698"/>
      <c r="U512" s="698"/>
      <c r="V512" s="698"/>
      <c r="W512" s="698"/>
      <c r="X512" s="698"/>
      <c r="Y512" s="698"/>
      <c r="Z512" s="698"/>
    </row>
    <row r="513">
      <c r="A513" s="698"/>
      <c r="B513" s="698"/>
      <c r="C513" s="698"/>
      <c r="D513" s="698"/>
      <c r="E513" s="698"/>
      <c r="F513" s="698"/>
      <c r="G513" s="698"/>
      <c r="H513" s="698"/>
      <c r="I513" s="698"/>
      <c r="J513" s="698"/>
      <c r="K513" s="698"/>
      <c r="L513" s="698"/>
      <c r="M513" s="698"/>
      <c r="N513" s="698"/>
      <c r="O513" s="698"/>
      <c r="P513" s="698"/>
      <c r="Q513" s="698"/>
      <c r="R513" s="698"/>
      <c r="S513" s="698"/>
      <c r="T513" s="698"/>
      <c r="U513" s="698"/>
      <c r="V513" s="698"/>
      <c r="W513" s="698"/>
      <c r="X513" s="698"/>
      <c r="Y513" s="698"/>
      <c r="Z513" s="698"/>
    </row>
    <row r="514">
      <c r="A514" s="698"/>
      <c r="B514" s="698"/>
      <c r="C514" s="698"/>
      <c r="D514" s="698"/>
      <c r="E514" s="698"/>
      <c r="F514" s="698"/>
      <c r="G514" s="698"/>
      <c r="H514" s="698"/>
      <c r="I514" s="698"/>
      <c r="J514" s="698"/>
      <c r="K514" s="698"/>
      <c r="L514" s="698"/>
      <c r="M514" s="698"/>
      <c r="N514" s="698"/>
      <c r="O514" s="698"/>
      <c r="P514" s="698"/>
      <c r="Q514" s="698"/>
      <c r="R514" s="698"/>
      <c r="S514" s="698"/>
      <c r="T514" s="698"/>
      <c r="U514" s="698"/>
      <c r="V514" s="698"/>
      <c r="W514" s="698"/>
      <c r="X514" s="698"/>
      <c r="Y514" s="698"/>
      <c r="Z514" s="698"/>
    </row>
    <row r="515">
      <c r="A515" s="698"/>
      <c r="B515" s="698"/>
      <c r="C515" s="698"/>
      <c r="D515" s="698"/>
      <c r="E515" s="698"/>
      <c r="F515" s="698"/>
      <c r="G515" s="698"/>
      <c r="H515" s="698"/>
      <c r="I515" s="698"/>
      <c r="J515" s="698"/>
      <c r="K515" s="698"/>
      <c r="L515" s="698"/>
      <c r="M515" s="698"/>
      <c r="N515" s="698"/>
      <c r="O515" s="698"/>
      <c r="P515" s="698"/>
      <c r="Q515" s="698"/>
      <c r="R515" s="698"/>
      <c r="S515" s="698"/>
      <c r="T515" s="698"/>
      <c r="U515" s="698"/>
      <c r="V515" s="698"/>
      <c r="W515" s="698"/>
      <c r="X515" s="698"/>
      <c r="Y515" s="698"/>
      <c r="Z515" s="698"/>
    </row>
    <row r="516">
      <c r="A516" s="698"/>
      <c r="B516" s="698"/>
      <c r="C516" s="698"/>
      <c r="D516" s="698"/>
      <c r="E516" s="698"/>
      <c r="F516" s="698"/>
      <c r="G516" s="698"/>
      <c r="H516" s="698"/>
      <c r="I516" s="698"/>
      <c r="J516" s="698"/>
      <c r="K516" s="698"/>
      <c r="L516" s="698"/>
      <c r="M516" s="698"/>
      <c r="N516" s="698"/>
      <c r="O516" s="698"/>
      <c r="P516" s="698"/>
      <c r="Q516" s="698"/>
      <c r="R516" s="698"/>
      <c r="S516" s="698"/>
      <c r="T516" s="698"/>
      <c r="U516" s="698"/>
      <c r="V516" s="698"/>
      <c r="W516" s="698"/>
      <c r="X516" s="698"/>
      <c r="Y516" s="698"/>
      <c r="Z516" s="698"/>
    </row>
    <row r="517">
      <c r="A517" s="698"/>
      <c r="B517" s="698"/>
      <c r="C517" s="698"/>
      <c r="D517" s="698"/>
      <c r="E517" s="698"/>
      <c r="F517" s="698"/>
      <c r="G517" s="698"/>
      <c r="H517" s="698"/>
      <c r="I517" s="698"/>
      <c r="J517" s="698"/>
      <c r="K517" s="698"/>
      <c r="L517" s="698"/>
      <c r="M517" s="698"/>
      <c r="N517" s="698"/>
      <c r="O517" s="698"/>
      <c r="P517" s="698"/>
      <c r="Q517" s="698"/>
      <c r="R517" s="698"/>
      <c r="S517" s="698"/>
      <c r="T517" s="698"/>
      <c r="U517" s="698"/>
      <c r="V517" s="698"/>
      <c r="W517" s="698"/>
      <c r="X517" s="698"/>
      <c r="Y517" s="698"/>
      <c r="Z517" s="698"/>
    </row>
    <row r="518">
      <c r="A518" s="698"/>
      <c r="B518" s="698"/>
      <c r="C518" s="698"/>
      <c r="D518" s="698"/>
      <c r="E518" s="698"/>
      <c r="F518" s="698"/>
      <c r="G518" s="698"/>
      <c r="H518" s="698"/>
      <c r="I518" s="698"/>
      <c r="J518" s="698"/>
      <c r="K518" s="698"/>
      <c r="L518" s="698"/>
      <c r="M518" s="698"/>
      <c r="N518" s="698"/>
      <c r="O518" s="698"/>
      <c r="P518" s="698"/>
      <c r="Q518" s="698"/>
      <c r="R518" s="698"/>
      <c r="S518" s="698"/>
      <c r="T518" s="698"/>
      <c r="U518" s="698"/>
      <c r="V518" s="698"/>
      <c r="W518" s="698"/>
      <c r="X518" s="698"/>
      <c r="Y518" s="698"/>
      <c r="Z518" s="698"/>
    </row>
    <row r="519">
      <c r="A519" s="698"/>
      <c r="B519" s="698"/>
      <c r="C519" s="698"/>
      <c r="D519" s="698"/>
      <c r="E519" s="698"/>
      <c r="F519" s="698"/>
      <c r="G519" s="698"/>
      <c r="H519" s="698"/>
      <c r="I519" s="698"/>
      <c r="J519" s="698"/>
      <c r="K519" s="698"/>
      <c r="L519" s="698"/>
      <c r="M519" s="698"/>
      <c r="N519" s="698"/>
      <c r="O519" s="698"/>
      <c r="P519" s="698"/>
      <c r="Q519" s="698"/>
      <c r="R519" s="698"/>
      <c r="S519" s="698"/>
      <c r="T519" s="698"/>
      <c r="U519" s="698"/>
      <c r="V519" s="698"/>
      <c r="W519" s="698"/>
      <c r="X519" s="698"/>
      <c r="Y519" s="698"/>
      <c r="Z519" s="698"/>
    </row>
    <row r="520">
      <c r="A520" s="698"/>
      <c r="B520" s="698"/>
      <c r="C520" s="698"/>
      <c r="D520" s="698"/>
      <c r="E520" s="698"/>
      <c r="F520" s="698"/>
      <c r="G520" s="698"/>
      <c r="H520" s="698"/>
      <c r="I520" s="698"/>
      <c r="J520" s="698"/>
      <c r="K520" s="698"/>
      <c r="L520" s="698"/>
      <c r="M520" s="698"/>
      <c r="N520" s="698"/>
      <c r="O520" s="698"/>
      <c r="P520" s="698"/>
      <c r="Q520" s="698"/>
      <c r="R520" s="698"/>
      <c r="S520" s="698"/>
      <c r="T520" s="698"/>
      <c r="U520" s="698"/>
      <c r="V520" s="698"/>
      <c r="W520" s="698"/>
      <c r="X520" s="698"/>
      <c r="Y520" s="698"/>
      <c r="Z520" s="698"/>
    </row>
    <row r="521">
      <c r="A521" s="698"/>
      <c r="B521" s="698"/>
      <c r="C521" s="698"/>
      <c r="D521" s="698"/>
      <c r="E521" s="698"/>
      <c r="F521" s="698"/>
      <c r="G521" s="698"/>
      <c r="H521" s="698"/>
      <c r="I521" s="698"/>
      <c r="J521" s="698"/>
      <c r="K521" s="698"/>
      <c r="L521" s="698"/>
      <c r="M521" s="698"/>
      <c r="N521" s="698"/>
      <c r="O521" s="698"/>
      <c r="P521" s="698"/>
      <c r="Q521" s="698"/>
      <c r="R521" s="698"/>
      <c r="S521" s="698"/>
      <c r="T521" s="698"/>
      <c r="U521" s="698"/>
      <c r="V521" s="698"/>
      <c r="W521" s="698"/>
      <c r="X521" s="698"/>
      <c r="Y521" s="698"/>
      <c r="Z521" s="698"/>
    </row>
    <row r="522">
      <c r="A522" s="698"/>
      <c r="B522" s="698"/>
      <c r="C522" s="698"/>
      <c r="D522" s="698"/>
      <c r="E522" s="698"/>
      <c r="F522" s="698"/>
      <c r="G522" s="698"/>
      <c r="H522" s="698"/>
      <c r="I522" s="698"/>
      <c r="J522" s="698"/>
      <c r="K522" s="698"/>
      <c r="L522" s="698"/>
      <c r="M522" s="698"/>
      <c r="N522" s="698"/>
      <c r="O522" s="698"/>
      <c r="P522" s="698"/>
      <c r="Q522" s="698"/>
      <c r="R522" s="698"/>
      <c r="S522" s="698"/>
      <c r="T522" s="698"/>
      <c r="U522" s="698"/>
      <c r="V522" s="698"/>
      <c r="W522" s="698"/>
      <c r="X522" s="698"/>
      <c r="Y522" s="698"/>
      <c r="Z522" s="698"/>
    </row>
    <row r="523">
      <c r="A523" s="698"/>
      <c r="B523" s="698"/>
      <c r="C523" s="698"/>
      <c r="D523" s="698"/>
      <c r="E523" s="698"/>
      <c r="F523" s="698"/>
      <c r="G523" s="698"/>
      <c r="H523" s="698"/>
      <c r="I523" s="698"/>
      <c r="J523" s="698"/>
      <c r="K523" s="698"/>
      <c r="L523" s="698"/>
      <c r="M523" s="698"/>
      <c r="N523" s="698"/>
      <c r="O523" s="698"/>
      <c r="P523" s="698"/>
      <c r="Q523" s="698"/>
      <c r="R523" s="698"/>
      <c r="S523" s="698"/>
      <c r="T523" s="698"/>
      <c r="U523" s="698"/>
      <c r="V523" s="698"/>
      <c r="W523" s="698"/>
      <c r="X523" s="698"/>
      <c r="Y523" s="698"/>
      <c r="Z523" s="698"/>
    </row>
    <row r="524">
      <c r="A524" s="698"/>
      <c r="B524" s="698"/>
      <c r="C524" s="698"/>
      <c r="D524" s="698"/>
      <c r="E524" s="698"/>
      <c r="F524" s="698"/>
      <c r="G524" s="698"/>
      <c r="H524" s="698"/>
      <c r="I524" s="698"/>
      <c r="J524" s="698"/>
      <c r="K524" s="698"/>
      <c r="L524" s="698"/>
      <c r="M524" s="698"/>
      <c r="N524" s="698"/>
      <c r="O524" s="698"/>
      <c r="P524" s="698"/>
      <c r="Q524" s="698"/>
      <c r="R524" s="698"/>
      <c r="S524" s="698"/>
      <c r="T524" s="698"/>
      <c r="U524" s="698"/>
      <c r="V524" s="698"/>
      <c r="W524" s="698"/>
      <c r="X524" s="698"/>
      <c r="Y524" s="698"/>
      <c r="Z524" s="698"/>
    </row>
    <row r="525">
      <c r="A525" s="698"/>
      <c r="B525" s="698"/>
      <c r="C525" s="698"/>
      <c r="D525" s="698"/>
      <c r="E525" s="698"/>
      <c r="F525" s="698"/>
      <c r="G525" s="698"/>
      <c r="H525" s="698"/>
      <c r="I525" s="698"/>
      <c r="J525" s="698"/>
      <c r="K525" s="698"/>
      <c r="L525" s="698"/>
      <c r="M525" s="698"/>
      <c r="N525" s="698"/>
      <c r="O525" s="698"/>
      <c r="P525" s="698"/>
      <c r="Q525" s="698"/>
      <c r="R525" s="698"/>
      <c r="S525" s="698"/>
      <c r="T525" s="698"/>
      <c r="U525" s="698"/>
      <c r="V525" s="698"/>
      <c r="W525" s="698"/>
      <c r="X525" s="698"/>
      <c r="Y525" s="698"/>
      <c r="Z525" s="698"/>
    </row>
    <row r="526">
      <c r="A526" s="698"/>
      <c r="B526" s="698"/>
      <c r="C526" s="698"/>
      <c r="D526" s="698"/>
      <c r="E526" s="698"/>
      <c r="F526" s="698"/>
      <c r="G526" s="698"/>
      <c r="H526" s="698"/>
      <c r="I526" s="698"/>
      <c r="J526" s="698"/>
      <c r="K526" s="698"/>
      <c r="L526" s="698"/>
      <c r="M526" s="698"/>
      <c r="N526" s="698"/>
      <c r="O526" s="698"/>
      <c r="P526" s="698"/>
      <c r="Q526" s="698"/>
      <c r="R526" s="698"/>
      <c r="S526" s="698"/>
      <c r="T526" s="698"/>
      <c r="U526" s="698"/>
      <c r="V526" s="698"/>
      <c r="W526" s="698"/>
      <c r="X526" s="698"/>
      <c r="Y526" s="698"/>
      <c r="Z526" s="698"/>
    </row>
    <row r="527">
      <c r="A527" s="698"/>
      <c r="B527" s="698"/>
      <c r="C527" s="698"/>
      <c r="D527" s="698"/>
      <c r="E527" s="698"/>
      <c r="F527" s="698"/>
      <c r="G527" s="698"/>
      <c r="H527" s="698"/>
      <c r="I527" s="698"/>
      <c r="J527" s="698"/>
      <c r="K527" s="698"/>
      <c r="L527" s="698"/>
      <c r="M527" s="698"/>
      <c r="N527" s="698"/>
      <c r="O527" s="698"/>
      <c r="P527" s="698"/>
      <c r="Q527" s="698"/>
      <c r="R527" s="698"/>
      <c r="S527" s="698"/>
      <c r="T527" s="698"/>
      <c r="U527" s="698"/>
      <c r="V527" s="698"/>
      <c r="W527" s="698"/>
      <c r="X527" s="698"/>
      <c r="Y527" s="698"/>
      <c r="Z527" s="698"/>
    </row>
    <row r="528">
      <c r="A528" s="698"/>
      <c r="B528" s="698"/>
      <c r="C528" s="698"/>
      <c r="D528" s="698"/>
      <c r="E528" s="698"/>
      <c r="F528" s="698"/>
      <c r="G528" s="698"/>
      <c r="H528" s="698"/>
      <c r="I528" s="698"/>
      <c r="J528" s="698"/>
      <c r="K528" s="698"/>
      <c r="L528" s="698"/>
      <c r="M528" s="698"/>
      <c r="N528" s="698"/>
      <c r="O528" s="698"/>
      <c r="P528" s="698"/>
      <c r="Q528" s="698"/>
      <c r="R528" s="698"/>
      <c r="S528" s="698"/>
      <c r="T528" s="698"/>
      <c r="U528" s="698"/>
      <c r="V528" s="698"/>
      <c r="W528" s="698"/>
      <c r="X528" s="698"/>
      <c r="Y528" s="698"/>
      <c r="Z528" s="698"/>
    </row>
    <row r="529">
      <c r="A529" s="698"/>
      <c r="B529" s="698"/>
      <c r="C529" s="698"/>
      <c r="D529" s="698"/>
      <c r="E529" s="698"/>
      <c r="F529" s="698"/>
      <c r="G529" s="698"/>
      <c r="H529" s="698"/>
      <c r="I529" s="698"/>
      <c r="J529" s="698"/>
      <c r="K529" s="698"/>
      <c r="L529" s="698"/>
      <c r="M529" s="698"/>
      <c r="N529" s="698"/>
      <c r="O529" s="698"/>
      <c r="P529" s="698"/>
      <c r="Q529" s="698"/>
      <c r="R529" s="698"/>
      <c r="S529" s="698"/>
      <c r="T529" s="698"/>
      <c r="U529" s="698"/>
      <c r="V529" s="698"/>
      <c r="W529" s="698"/>
      <c r="X529" s="698"/>
      <c r="Y529" s="698"/>
      <c r="Z529" s="698"/>
    </row>
    <row r="530">
      <c r="A530" s="698"/>
      <c r="B530" s="698"/>
      <c r="C530" s="698"/>
      <c r="D530" s="698"/>
      <c r="E530" s="698"/>
      <c r="F530" s="698"/>
      <c r="G530" s="698"/>
      <c r="H530" s="698"/>
      <c r="I530" s="698"/>
      <c r="J530" s="698"/>
      <c r="K530" s="698"/>
      <c r="L530" s="698"/>
      <c r="M530" s="698"/>
      <c r="N530" s="698"/>
      <c r="O530" s="698"/>
      <c r="P530" s="698"/>
      <c r="Q530" s="698"/>
      <c r="R530" s="698"/>
      <c r="S530" s="698"/>
      <c r="T530" s="698"/>
      <c r="U530" s="698"/>
      <c r="V530" s="698"/>
      <c r="W530" s="698"/>
      <c r="X530" s="698"/>
      <c r="Y530" s="698"/>
      <c r="Z530" s="698"/>
    </row>
    <row r="531">
      <c r="A531" s="698"/>
      <c r="B531" s="698"/>
      <c r="C531" s="698"/>
      <c r="D531" s="698"/>
      <c r="E531" s="698"/>
      <c r="F531" s="698"/>
      <c r="G531" s="698"/>
      <c r="H531" s="698"/>
      <c r="I531" s="698"/>
      <c r="J531" s="698"/>
      <c r="K531" s="698"/>
      <c r="L531" s="698"/>
      <c r="M531" s="698"/>
      <c r="N531" s="698"/>
      <c r="O531" s="698"/>
      <c r="P531" s="698"/>
      <c r="Q531" s="698"/>
      <c r="R531" s="698"/>
      <c r="S531" s="698"/>
      <c r="T531" s="698"/>
      <c r="U531" s="698"/>
      <c r="V531" s="698"/>
      <c r="W531" s="698"/>
      <c r="X531" s="698"/>
      <c r="Y531" s="698"/>
      <c r="Z531" s="698"/>
    </row>
    <row r="532">
      <c r="A532" s="698"/>
      <c r="B532" s="698"/>
      <c r="C532" s="698"/>
      <c r="D532" s="698"/>
      <c r="E532" s="698"/>
      <c r="F532" s="698"/>
      <c r="G532" s="698"/>
      <c r="H532" s="698"/>
      <c r="I532" s="698"/>
      <c r="J532" s="698"/>
      <c r="K532" s="698"/>
      <c r="L532" s="698"/>
      <c r="M532" s="698"/>
      <c r="N532" s="698"/>
      <c r="O532" s="698"/>
      <c r="P532" s="698"/>
      <c r="Q532" s="698"/>
      <c r="R532" s="698"/>
      <c r="S532" s="698"/>
      <c r="T532" s="698"/>
      <c r="U532" s="698"/>
      <c r="V532" s="698"/>
      <c r="W532" s="698"/>
      <c r="X532" s="698"/>
      <c r="Y532" s="698"/>
      <c r="Z532" s="698"/>
    </row>
    <row r="533">
      <c r="A533" s="698"/>
      <c r="B533" s="698"/>
      <c r="C533" s="698"/>
      <c r="D533" s="698"/>
      <c r="E533" s="698"/>
      <c r="F533" s="698"/>
      <c r="G533" s="698"/>
      <c r="H533" s="698"/>
      <c r="I533" s="698"/>
      <c r="J533" s="698"/>
      <c r="K533" s="698"/>
      <c r="L533" s="698"/>
      <c r="M533" s="698"/>
      <c r="N533" s="698"/>
      <c r="O533" s="698"/>
      <c r="P533" s="698"/>
      <c r="Q533" s="698"/>
      <c r="R533" s="698"/>
      <c r="S533" s="698"/>
      <c r="T533" s="698"/>
      <c r="U533" s="698"/>
      <c r="V533" s="698"/>
      <c r="W533" s="698"/>
      <c r="X533" s="698"/>
      <c r="Y533" s="698"/>
      <c r="Z533" s="698"/>
    </row>
    <row r="534">
      <c r="A534" s="698"/>
      <c r="B534" s="698"/>
      <c r="C534" s="698"/>
      <c r="D534" s="698"/>
      <c r="E534" s="698"/>
      <c r="F534" s="698"/>
      <c r="G534" s="698"/>
      <c r="H534" s="698"/>
      <c r="I534" s="698"/>
      <c r="J534" s="698"/>
      <c r="K534" s="698"/>
      <c r="L534" s="698"/>
      <c r="M534" s="698"/>
      <c r="N534" s="698"/>
      <c r="O534" s="698"/>
      <c r="P534" s="698"/>
      <c r="Q534" s="698"/>
      <c r="R534" s="698"/>
      <c r="S534" s="698"/>
      <c r="T534" s="698"/>
      <c r="U534" s="698"/>
      <c r="V534" s="698"/>
      <c r="W534" s="698"/>
      <c r="X534" s="698"/>
      <c r="Y534" s="698"/>
      <c r="Z534" s="698"/>
    </row>
    <row r="535">
      <c r="A535" s="698"/>
      <c r="B535" s="698"/>
      <c r="C535" s="698"/>
      <c r="D535" s="698"/>
      <c r="E535" s="698"/>
      <c r="F535" s="698"/>
      <c r="G535" s="698"/>
      <c r="H535" s="698"/>
      <c r="I535" s="698"/>
      <c r="J535" s="698"/>
      <c r="K535" s="698"/>
      <c r="L535" s="698"/>
      <c r="M535" s="698"/>
      <c r="N535" s="698"/>
      <c r="O535" s="698"/>
      <c r="P535" s="698"/>
      <c r="Q535" s="698"/>
      <c r="R535" s="698"/>
      <c r="S535" s="698"/>
      <c r="T535" s="698"/>
      <c r="U535" s="698"/>
      <c r="V535" s="698"/>
      <c r="W535" s="698"/>
      <c r="X535" s="698"/>
      <c r="Y535" s="698"/>
      <c r="Z535" s="698"/>
    </row>
    <row r="536">
      <c r="A536" s="698"/>
      <c r="B536" s="698"/>
      <c r="C536" s="698"/>
      <c r="D536" s="698"/>
      <c r="E536" s="698"/>
      <c r="F536" s="698"/>
      <c r="G536" s="698"/>
      <c r="H536" s="698"/>
      <c r="I536" s="698"/>
      <c r="J536" s="698"/>
      <c r="K536" s="698"/>
      <c r="L536" s="698"/>
      <c r="M536" s="698"/>
      <c r="N536" s="698"/>
      <c r="O536" s="698"/>
      <c r="P536" s="698"/>
      <c r="Q536" s="698"/>
      <c r="R536" s="698"/>
      <c r="S536" s="698"/>
      <c r="T536" s="698"/>
      <c r="U536" s="698"/>
      <c r="V536" s="698"/>
      <c r="W536" s="698"/>
      <c r="X536" s="698"/>
      <c r="Y536" s="698"/>
      <c r="Z536" s="698"/>
    </row>
    <row r="537">
      <c r="A537" s="698"/>
      <c r="B537" s="698"/>
      <c r="C537" s="698"/>
      <c r="D537" s="698"/>
      <c r="E537" s="698"/>
      <c r="F537" s="698"/>
      <c r="G537" s="698"/>
      <c r="H537" s="698"/>
      <c r="I537" s="698"/>
      <c r="J537" s="698"/>
      <c r="K537" s="698"/>
      <c r="L537" s="698"/>
      <c r="M537" s="698"/>
      <c r="N537" s="698"/>
      <c r="O537" s="698"/>
      <c r="P537" s="698"/>
      <c r="Q537" s="698"/>
      <c r="R537" s="698"/>
      <c r="S537" s="698"/>
      <c r="T537" s="698"/>
      <c r="U537" s="698"/>
      <c r="V537" s="698"/>
      <c r="W537" s="698"/>
      <c r="X537" s="698"/>
      <c r="Y537" s="698"/>
      <c r="Z537" s="698"/>
    </row>
    <row r="538">
      <c r="A538" s="698"/>
      <c r="B538" s="698"/>
      <c r="C538" s="698"/>
      <c r="D538" s="698"/>
      <c r="E538" s="698"/>
      <c r="F538" s="698"/>
      <c r="G538" s="698"/>
      <c r="H538" s="698"/>
      <c r="I538" s="698"/>
      <c r="J538" s="698"/>
      <c r="K538" s="698"/>
      <c r="L538" s="698"/>
      <c r="M538" s="698"/>
      <c r="N538" s="698"/>
      <c r="O538" s="698"/>
      <c r="P538" s="698"/>
      <c r="Q538" s="698"/>
      <c r="R538" s="698"/>
      <c r="S538" s="698"/>
      <c r="T538" s="698"/>
      <c r="U538" s="698"/>
      <c r="V538" s="698"/>
      <c r="W538" s="698"/>
      <c r="X538" s="698"/>
      <c r="Y538" s="698"/>
      <c r="Z538" s="698"/>
    </row>
    <row r="539">
      <c r="A539" s="698"/>
      <c r="B539" s="698"/>
      <c r="C539" s="698"/>
      <c r="D539" s="698"/>
      <c r="E539" s="698"/>
      <c r="F539" s="698"/>
      <c r="G539" s="698"/>
      <c r="H539" s="698"/>
      <c r="I539" s="698"/>
      <c r="J539" s="698"/>
      <c r="K539" s="698"/>
      <c r="L539" s="698"/>
      <c r="M539" s="698"/>
      <c r="N539" s="698"/>
      <c r="O539" s="698"/>
      <c r="P539" s="698"/>
      <c r="Q539" s="698"/>
      <c r="R539" s="698"/>
      <c r="S539" s="698"/>
      <c r="T539" s="698"/>
      <c r="U539" s="698"/>
      <c r="V539" s="698"/>
      <c r="W539" s="698"/>
      <c r="X539" s="698"/>
      <c r="Y539" s="698"/>
      <c r="Z539" s="698"/>
    </row>
    <row r="540">
      <c r="A540" s="698"/>
      <c r="B540" s="698"/>
      <c r="C540" s="698"/>
      <c r="D540" s="698"/>
      <c r="E540" s="698"/>
      <c r="F540" s="698"/>
      <c r="G540" s="698"/>
      <c r="H540" s="698"/>
      <c r="I540" s="698"/>
      <c r="J540" s="698"/>
      <c r="K540" s="698"/>
      <c r="L540" s="698"/>
      <c r="M540" s="698"/>
      <c r="N540" s="698"/>
      <c r="O540" s="698"/>
      <c r="P540" s="698"/>
      <c r="Q540" s="698"/>
      <c r="R540" s="698"/>
      <c r="S540" s="698"/>
      <c r="T540" s="698"/>
      <c r="U540" s="698"/>
      <c r="V540" s="698"/>
      <c r="W540" s="698"/>
      <c r="X540" s="698"/>
      <c r="Y540" s="698"/>
      <c r="Z540" s="698"/>
    </row>
    <row r="541">
      <c r="A541" s="698"/>
      <c r="B541" s="698"/>
      <c r="C541" s="698"/>
      <c r="D541" s="698"/>
      <c r="E541" s="698"/>
      <c r="F541" s="698"/>
      <c r="G541" s="698"/>
      <c r="H541" s="698"/>
      <c r="I541" s="698"/>
      <c r="J541" s="698"/>
      <c r="K541" s="698"/>
      <c r="L541" s="698"/>
      <c r="M541" s="698"/>
      <c r="N541" s="698"/>
      <c r="O541" s="698"/>
      <c r="P541" s="698"/>
      <c r="Q541" s="698"/>
      <c r="R541" s="698"/>
      <c r="S541" s="698"/>
      <c r="T541" s="698"/>
      <c r="U541" s="698"/>
      <c r="V541" s="698"/>
      <c r="W541" s="698"/>
      <c r="X541" s="698"/>
      <c r="Y541" s="698"/>
      <c r="Z541" s="698"/>
    </row>
    <row r="542">
      <c r="A542" s="698"/>
      <c r="B542" s="698"/>
      <c r="C542" s="698"/>
      <c r="D542" s="698"/>
      <c r="E542" s="698"/>
      <c r="F542" s="698"/>
      <c r="G542" s="698"/>
      <c r="H542" s="698"/>
      <c r="I542" s="698"/>
      <c r="J542" s="698"/>
      <c r="K542" s="698"/>
      <c r="L542" s="698"/>
      <c r="M542" s="698"/>
      <c r="N542" s="698"/>
      <c r="O542" s="698"/>
      <c r="P542" s="698"/>
      <c r="Q542" s="698"/>
      <c r="R542" s="698"/>
      <c r="S542" s="698"/>
      <c r="T542" s="698"/>
      <c r="U542" s="698"/>
      <c r="V542" s="698"/>
      <c r="W542" s="698"/>
      <c r="X542" s="698"/>
      <c r="Y542" s="698"/>
      <c r="Z542" s="698"/>
    </row>
    <row r="543">
      <c r="A543" s="698"/>
      <c r="B543" s="698"/>
      <c r="C543" s="698"/>
      <c r="D543" s="698"/>
      <c r="E543" s="698"/>
      <c r="F543" s="698"/>
      <c r="G543" s="698"/>
      <c r="H543" s="698"/>
      <c r="I543" s="698"/>
      <c r="J543" s="698"/>
      <c r="K543" s="698"/>
      <c r="L543" s="698"/>
      <c r="M543" s="698"/>
      <c r="N543" s="698"/>
      <c r="O543" s="698"/>
      <c r="P543" s="698"/>
      <c r="Q543" s="698"/>
      <c r="R543" s="698"/>
      <c r="S543" s="698"/>
      <c r="T543" s="698"/>
      <c r="U543" s="698"/>
      <c r="V543" s="698"/>
      <c r="W543" s="698"/>
      <c r="X543" s="698"/>
      <c r="Y543" s="698"/>
      <c r="Z543" s="698"/>
    </row>
    <row r="544">
      <c r="A544" s="698"/>
      <c r="B544" s="698"/>
      <c r="C544" s="698"/>
      <c r="D544" s="698"/>
      <c r="E544" s="698"/>
      <c r="F544" s="698"/>
      <c r="G544" s="698"/>
      <c r="H544" s="698"/>
      <c r="I544" s="698"/>
      <c r="J544" s="698"/>
      <c r="K544" s="698"/>
      <c r="L544" s="698"/>
      <c r="M544" s="698"/>
      <c r="N544" s="698"/>
      <c r="O544" s="698"/>
      <c r="P544" s="698"/>
      <c r="Q544" s="698"/>
      <c r="R544" s="698"/>
      <c r="S544" s="698"/>
      <c r="T544" s="698"/>
      <c r="U544" s="698"/>
      <c r="V544" s="698"/>
      <c r="W544" s="698"/>
      <c r="X544" s="698"/>
      <c r="Y544" s="698"/>
      <c r="Z544" s="698"/>
    </row>
    <row r="545">
      <c r="A545" s="698"/>
      <c r="B545" s="698"/>
      <c r="C545" s="698"/>
      <c r="D545" s="698"/>
      <c r="E545" s="698"/>
      <c r="F545" s="698"/>
      <c r="G545" s="698"/>
      <c r="H545" s="698"/>
      <c r="I545" s="698"/>
      <c r="J545" s="698"/>
      <c r="K545" s="698"/>
      <c r="L545" s="698"/>
      <c r="M545" s="698"/>
      <c r="N545" s="698"/>
      <c r="O545" s="698"/>
      <c r="P545" s="698"/>
      <c r="Q545" s="698"/>
      <c r="R545" s="698"/>
      <c r="S545" s="698"/>
      <c r="T545" s="698"/>
      <c r="U545" s="698"/>
      <c r="V545" s="698"/>
      <c r="W545" s="698"/>
      <c r="X545" s="698"/>
      <c r="Y545" s="698"/>
      <c r="Z545" s="698"/>
    </row>
    <row r="546">
      <c r="A546" s="698"/>
      <c r="B546" s="698"/>
      <c r="C546" s="698"/>
      <c r="D546" s="698"/>
      <c r="E546" s="698"/>
      <c r="F546" s="698"/>
      <c r="G546" s="698"/>
      <c r="H546" s="698"/>
      <c r="I546" s="698"/>
      <c r="J546" s="698"/>
      <c r="K546" s="698"/>
      <c r="L546" s="698"/>
      <c r="M546" s="698"/>
      <c r="N546" s="698"/>
      <c r="O546" s="698"/>
      <c r="P546" s="698"/>
      <c r="Q546" s="698"/>
      <c r="R546" s="698"/>
      <c r="S546" s="698"/>
      <c r="T546" s="698"/>
      <c r="U546" s="698"/>
      <c r="V546" s="698"/>
      <c r="W546" s="698"/>
      <c r="X546" s="698"/>
      <c r="Y546" s="698"/>
      <c r="Z546" s="698"/>
    </row>
    <row r="547">
      <c r="A547" s="698"/>
      <c r="B547" s="698"/>
      <c r="C547" s="698"/>
      <c r="D547" s="698"/>
      <c r="E547" s="698"/>
      <c r="F547" s="698"/>
      <c r="G547" s="698"/>
      <c r="H547" s="698"/>
      <c r="I547" s="698"/>
      <c r="J547" s="698"/>
      <c r="K547" s="698"/>
      <c r="L547" s="698"/>
      <c r="M547" s="698"/>
      <c r="N547" s="698"/>
      <c r="O547" s="698"/>
      <c r="P547" s="698"/>
      <c r="Q547" s="698"/>
      <c r="R547" s="698"/>
      <c r="S547" s="698"/>
      <c r="T547" s="698"/>
      <c r="U547" s="698"/>
      <c r="V547" s="698"/>
      <c r="W547" s="698"/>
      <c r="X547" s="698"/>
      <c r="Y547" s="698"/>
      <c r="Z547" s="698"/>
    </row>
    <row r="548">
      <c r="A548" s="698"/>
      <c r="B548" s="698"/>
      <c r="C548" s="698"/>
      <c r="D548" s="698"/>
      <c r="E548" s="698"/>
      <c r="F548" s="698"/>
      <c r="G548" s="698"/>
      <c r="H548" s="698"/>
      <c r="I548" s="698"/>
      <c r="J548" s="698"/>
      <c r="K548" s="698"/>
      <c r="L548" s="698"/>
      <c r="M548" s="698"/>
      <c r="N548" s="698"/>
      <c r="O548" s="698"/>
      <c r="P548" s="698"/>
      <c r="Q548" s="698"/>
      <c r="R548" s="698"/>
      <c r="S548" s="698"/>
      <c r="T548" s="698"/>
      <c r="U548" s="698"/>
      <c r="V548" s="698"/>
      <c r="W548" s="698"/>
      <c r="X548" s="698"/>
      <c r="Y548" s="698"/>
      <c r="Z548" s="698"/>
    </row>
    <row r="549">
      <c r="A549" s="698"/>
      <c r="B549" s="698"/>
      <c r="C549" s="698"/>
      <c r="D549" s="698"/>
      <c r="E549" s="698"/>
      <c r="F549" s="698"/>
      <c r="G549" s="698"/>
      <c r="H549" s="698"/>
      <c r="I549" s="698"/>
      <c r="J549" s="698"/>
      <c r="K549" s="698"/>
      <c r="L549" s="698"/>
      <c r="M549" s="698"/>
      <c r="N549" s="698"/>
      <c r="O549" s="698"/>
      <c r="P549" s="698"/>
      <c r="Q549" s="698"/>
      <c r="R549" s="698"/>
      <c r="S549" s="698"/>
      <c r="T549" s="698"/>
      <c r="U549" s="698"/>
      <c r="V549" s="698"/>
      <c r="W549" s="698"/>
      <c r="X549" s="698"/>
      <c r="Y549" s="698"/>
      <c r="Z549" s="698"/>
    </row>
    <row r="550">
      <c r="A550" s="698"/>
      <c r="B550" s="698"/>
      <c r="C550" s="698"/>
      <c r="D550" s="698"/>
      <c r="E550" s="698"/>
      <c r="F550" s="698"/>
      <c r="G550" s="698"/>
      <c r="H550" s="698"/>
      <c r="I550" s="698"/>
      <c r="J550" s="698"/>
      <c r="K550" s="698"/>
      <c r="L550" s="698"/>
      <c r="M550" s="698"/>
      <c r="N550" s="698"/>
      <c r="O550" s="698"/>
      <c r="P550" s="698"/>
      <c r="Q550" s="698"/>
      <c r="R550" s="698"/>
      <c r="S550" s="698"/>
      <c r="T550" s="698"/>
      <c r="U550" s="698"/>
      <c r="V550" s="698"/>
      <c r="W550" s="698"/>
      <c r="X550" s="698"/>
      <c r="Y550" s="698"/>
      <c r="Z550" s="698"/>
    </row>
    <row r="551">
      <c r="A551" s="698"/>
      <c r="B551" s="698"/>
      <c r="C551" s="698"/>
      <c r="D551" s="698"/>
      <c r="E551" s="698"/>
      <c r="F551" s="698"/>
      <c r="G551" s="698"/>
      <c r="H551" s="698"/>
      <c r="I551" s="698"/>
      <c r="J551" s="698"/>
      <c r="K551" s="698"/>
      <c r="L551" s="698"/>
      <c r="M551" s="698"/>
      <c r="N551" s="698"/>
      <c r="O551" s="698"/>
      <c r="P551" s="698"/>
      <c r="Q551" s="698"/>
      <c r="R551" s="698"/>
      <c r="S551" s="698"/>
      <c r="T551" s="698"/>
      <c r="U551" s="698"/>
      <c r="V551" s="698"/>
      <c r="W551" s="698"/>
      <c r="X551" s="698"/>
      <c r="Y551" s="698"/>
      <c r="Z551" s="698"/>
    </row>
    <row r="552">
      <c r="A552" s="698"/>
      <c r="B552" s="698"/>
      <c r="C552" s="698"/>
      <c r="D552" s="698"/>
      <c r="E552" s="698"/>
      <c r="F552" s="698"/>
      <c r="G552" s="698"/>
      <c r="H552" s="698"/>
      <c r="I552" s="698"/>
      <c r="J552" s="698"/>
      <c r="K552" s="698"/>
      <c r="L552" s="698"/>
      <c r="M552" s="698"/>
      <c r="N552" s="698"/>
      <c r="O552" s="698"/>
      <c r="P552" s="698"/>
      <c r="Q552" s="698"/>
      <c r="R552" s="698"/>
      <c r="S552" s="698"/>
      <c r="T552" s="698"/>
      <c r="U552" s="698"/>
      <c r="V552" s="698"/>
      <c r="W552" s="698"/>
      <c r="X552" s="698"/>
      <c r="Y552" s="698"/>
      <c r="Z552" s="698"/>
    </row>
    <row r="553">
      <c r="A553" s="698"/>
      <c r="B553" s="698"/>
      <c r="C553" s="698"/>
      <c r="D553" s="698"/>
      <c r="E553" s="698"/>
      <c r="F553" s="698"/>
      <c r="G553" s="698"/>
      <c r="H553" s="698"/>
      <c r="I553" s="698"/>
      <c r="J553" s="698"/>
      <c r="K553" s="698"/>
      <c r="L553" s="698"/>
      <c r="M553" s="698"/>
      <c r="N553" s="698"/>
      <c r="O553" s="698"/>
      <c r="P553" s="698"/>
      <c r="Q553" s="698"/>
      <c r="R553" s="698"/>
      <c r="S553" s="698"/>
      <c r="T553" s="698"/>
      <c r="U553" s="698"/>
      <c r="V553" s="698"/>
      <c r="W553" s="698"/>
      <c r="X553" s="698"/>
      <c r="Y553" s="698"/>
      <c r="Z553" s="698"/>
    </row>
    <row r="554">
      <c r="A554" s="698"/>
      <c r="B554" s="698"/>
      <c r="C554" s="698"/>
      <c r="D554" s="698"/>
      <c r="E554" s="698"/>
      <c r="F554" s="698"/>
      <c r="G554" s="698"/>
      <c r="H554" s="698"/>
      <c r="I554" s="698"/>
      <c r="J554" s="698"/>
      <c r="K554" s="698"/>
      <c r="L554" s="698"/>
      <c r="M554" s="698"/>
      <c r="N554" s="698"/>
      <c r="O554" s="698"/>
      <c r="P554" s="698"/>
      <c r="Q554" s="698"/>
      <c r="R554" s="698"/>
      <c r="S554" s="698"/>
      <c r="T554" s="698"/>
      <c r="U554" s="698"/>
      <c r="V554" s="698"/>
      <c r="W554" s="698"/>
      <c r="X554" s="698"/>
      <c r="Y554" s="698"/>
      <c r="Z554" s="698"/>
    </row>
    <row r="555">
      <c r="A555" s="698"/>
      <c r="B555" s="698"/>
      <c r="C555" s="698"/>
      <c r="D555" s="698"/>
      <c r="E555" s="698"/>
      <c r="F555" s="698"/>
      <c r="G555" s="698"/>
      <c r="H555" s="698"/>
      <c r="I555" s="698"/>
      <c r="J555" s="698"/>
      <c r="K555" s="698"/>
      <c r="L555" s="698"/>
      <c r="M555" s="698"/>
      <c r="N555" s="698"/>
      <c r="O555" s="698"/>
      <c r="P555" s="698"/>
      <c r="Q555" s="698"/>
      <c r="R555" s="698"/>
      <c r="S555" s="698"/>
      <c r="T555" s="698"/>
      <c r="U555" s="698"/>
      <c r="V555" s="698"/>
      <c r="W555" s="698"/>
      <c r="X555" s="698"/>
      <c r="Y555" s="698"/>
      <c r="Z555" s="698"/>
    </row>
    <row r="556">
      <c r="A556" s="698"/>
      <c r="B556" s="698"/>
      <c r="C556" s="698"/>
      <c r="D556" s="698"/>
      <c r="E556" s="698"/>
      <c r="F556" s="698"/>
      <c r="G556" s="698"/>
      <c r="H556" s="698"/>
      <c r="I556" s="698"/>
      <c r="J556" s="698"/>
      <c r="K556" s="698"/>
      <c r="L556" s="698"/>
      <c r="M556" s="698"/>
      <c r="N556" s="698"/>
      <c r="O556" s="698"/>
      <c r="P556" s="698"/>
      <c r="Q556" s="698"/>
      <c r="R556" s="698"/>
      <c r="S556" s="698"/>
      <c r="T556" s="698"/>
      <c r="U556" s="698"/>
      <c r="V556" s="698"/>
      <c r="W556" s="698"/>
      <c r="X556" s="698"/>
      <c r="Y556" s="698"/>
      <c r="Z556" s="698"/>
    </row>
    <row r="557">
      <c r="A557" s="698"/>
      <c r="B557" s="698"/>
      <c r="C557" s="698"/>
      <c r="D557" s="698"/>
      <c r="E557" s="698"/>
      <c r="F557" s="698"/>
      <c r="G557" s="698"/>
      <c r="H557" s="698"/>
      <c r="I557" s="698"/>
      <c r="J557" s="698"/>
      <c r="K557" s="698"/>
      <c r="L557" s="698"/>
      <c r="M557" s="698"/>
      <c r="N557" s="698"/>
      <c r="O557" s="698"/>
      <c r="P557" s="698"/>
      <c r="Q557" s="698"/>
      <c r="R557" s="698"/>
      <c r="S557" s="698"/>
      <c r="T557" s="698"/>
      <c r="U557" s="698"/>
      <c r="V557" s="698"/>
      <c r="W557" s="698"/>
      <c r="X557" s="698"/>
      <c r="Y557" s="698"/>
      <c r="Z557" s="698"/>
    </row>
    <row r="558">
      <c r="A558" s="698"/>
      <c r="B558" s="698"/>
      <c r="C558" s="698"/>
      <c r="D558" s="698"/>
      <c r="E558" s="698"/>
      <c r="F558" s="698"/>
      <c r="G558" s="698"/>
      <c r="H558" s="698"/>
      <c r="I558" s="698"/>
      <c r="J558" s="698"/>
      <c r="K558" s="698"/>
      <c r="L558" s="698"/>
      <c r="M558" s="698"/>
      <c r="N558" s="698"/>
      <c r="O558" s="698"/>
      <c r="P558" s="698"/>
      <c r="Q558" s="698"/>
      <c r="R558" s="698"/>
      <c r="S558" s="698"/>
      <c r="T558" s="698"/>
      <c r="U558" s="698"/>
      <c r="V558" s="698"/>
      <c r="W558" s="698"/>
      <c r="X558" s="698"/>
      <c r="Y558" s="698"/>
      <c r="Z558" s="698"/>
    </row>
    <row r="559">
      <c r="A559" s="698"/>
      <c r="B559" s="698"/>
      <c r="C559" s="698"/>
      <c r="D559" s="698"/>
      <c r="E559" s="698"/>
      <c r="F559" s="698"/>
      <c r="G559" s="698"/>
      <c r="H559" s="698"/>
      <c r="I559" s="698"/>
      <c r="J559" s="698"/>
      <c r="K559" s="698"/>
      <c r="L559" s="698"/>
      <c r="M559" s="698"/>
      <c r="N559" s="698"/>
      <c r="O559" s="698"/>
      <c r="P559" s="698"/>
      <c r="Q559" s="698"/>
      <c r="R559" s="698"/>
      <c r="S559" s="698"/>
      <c r="T559" s="698"/>
      <c r="U559" s="698"/>
      <c r="V559" s="698"/>
      <c r="W559" s="698"/>
      <c r="X559" s="698"/>
      <c r="Y559" s="698"/>
      <c r="Z559" s="698"/>
    </row>
    <row r="560">
      <c r="A560" s="698"/>
      <c r="B560" s="698"/>
      <c r="C560" s="698"/>
      <c r="D560" s="698"/>
      <c r="E560" s="698"/>
      <c r="F560" s="698"/>
      <c r="G560" s="698"/>
      <c r="H560" s="698"/>
      <c r="I560" s="698"/>
      <c r="J560" s="698"/>
      <c r="K560" s="698"/>
      <c r="L560" s="698"/>
      <c r="M560" s="698"/>
      <c r="N560" s="698"/>
      <c r="O560" s="698"/>
      <c r="P560" s="698"/>
      <c r="Q560" s="698"/>
      <c r="R560" s="698"/>
      <c r="S560" s="698"/>
      <c r="T560" s="698"/>
      <c r="U560" s="698"/>
      <c r="V560" s="698"/>
      <c r="W560" s="698"/>
      <c r="X560" s="698"/>
      <c r="Y560" s="698"/>
      <c r="Z560" s="698"/>
    </row>
    <row r="561">
      <c r="A561" s="698"/>
      <c r="B561" s="698"/>
      <c r="C561" s="698"/>
      <c r="D561" s="698"/>
      <c r="E561" s="698"/>
      <c r="F561" s="698"/>
      <c r="G561" s="698"/>
      <c r="H561" s="698"/>
      <c r="I561" s="698"/>
      <c r="J561" s="698"/>
      <c r="K561" s="698"/>
      <c r="L561" s="698"/>
      <c r="M561" s="698"/>
      <c r="N561" s="698"/>
      <c r="O561" s="698"/>
      <c r="P561" s="698"/>
      <c r="Q561" s="698"/>
      <c r="R561" s="698"/>
      <c r="S561" s="698"/>
      <c r="T561" s="698"/>
      <c r="U561" s="698"/>
      <c r="V561" s="698"/>
      <c r="W561" s="698"/>
      <c r="X561" s="698"/>
      <c r="Y561" s="698"/>
      <c r="Z561" s="698"/>
    </row>
    <row r="562">
      <c r="A562" s="698"/>
      <c r="B562" s="698"/>
      <c r="C562" s="698"/>
      <c r="D562" s="698"/>
      <c r="E562" s="698"/>
      <c r="F562" s="698"/>
      <c r="G562" s="698"/>
      <c r="H562" s="698"/>
      <c r="I562" s="698"/>
      <c r="J562" s="698"/>
      <c r="K562" s="698"/>
      <c r="L562" s="698"/>
      <c r="M562" s="698"/>
      <c r="N562" s="698"/>
      <c r="O562" s="698"/>
      <c r="P562" s="698"/>
      <c r="Q562" s="698"/>
      <c r="R562" s="698"/>
      <c r="S562" s="698"/>
      <c r="T562" s="698"/>
      <c r="U562" s="698"/>
      <c r="V562" s="698"/>
      <c r="W562" s="698"/>
      <c r="X562" s="698"/>
      <c r="Y562" s="698"/>
      <c r="Z562" s="698"/>
    </row>
    <row r="563">
      <c r="A563" s="698"/>
      <c r="B563" s="698"/>
      <c r="C563" s="698"/>
      <c r="D563" s="698"/>
      <c r="E563" s="698"/>
      <c r="F563" s="698"/>
      <c r="G563" s="698"/>
      <c r="H563" s="698"/>
      <c r="I563" s="698"/>
      <c r="J563" s="698"/>
      <c r="K563" s="698"/>
      <c r="L563" s="698"/>
      <c r="M563" s="698"/>
      <c r="N563" s="698"/>
      <c r="O563" s="698"/>
      <c r="P563" s="698"/>
      <c r="Q563" s="698"/>
      <c r="R563" s="698"/>
      <c r="S563" s="698"/>
      <c r="T563" s="698"/>
      <c r="U563" s="698"/>
      <c r="V563" s="698"/>
      <c r="W563" s="698"/>
      <c r="X563" s="698"/>
      <c r="Y563" s="698"/>
      <c r="Z563" s="698"/>
    </row>
    <row r="564">
      <c r="A564" s="698"/>
      <c r="B564" s="698"/>
      <c r="C564" s="698"/>
      <c r="D564" s="698"/>
      <c r="E564" s="698"/>
      <c r="F564" s="698"/>
      <c r="G564" s="698"/>
      <c r="H564" s="698"/>
      <c r="I564" s="698"/>
      <c r="J564" s="698"/>
      <c r="K564" s="698"/>
      <c r="L564" s="698"/>
      <c r="M564" s="698"/>
      <c r="N564" s="698"/>
      <c r="O564" s="698"/>
      <c r="P564" s="698"/>
      <c r="Q564" s="698"/>
      <c r="R564" s="698"/>
      <c r="S564" s="698"/>
      <c r="T564" s="698"/>
      <c r="U564" s="698"/>
      <c r="V564" s="698"/>
      <c r="W564" s="698"/>
      <c r="X564" s="698"/>
      <c r="Y564" s="698"/>
      <c r="Z564" s="698"/>
    </row>
    <row r="565">
      <c r="A565" s="698"/>
      <c r="B565" s="698"/>
      <c r="C565" s="698"/>
      <c r="D565" s="698"/>
      <c r="E565" s="698"/>
      <c r="F565" s="698"/>
      <c r="G565" s="698"/>
      <c r="H565" s="698"/>
      <c r="I565" s="698"/>
      <c r="J565" s="698"/>
      <c r="K565" s="698"/>
      <c r="L565" s="698"/>
      <c r="M565" s="698"/>
      <c r="N565" s="698"/>
      <c r="O565" s="698"/>
      <c r="P565" s="698"/>
      <c r="Q565" s="698"/>
      <c r="R565" s="698"/>
      <c r="S565" s="698"/>
      <c r="T565" s="698"/>
      <c r="U565" s="698"/>
      <c r="V565" s="698"/>
      <c r="W565" s="698"/>
      <c r="X565" s="698"/>
      <c r="Y565" s="698"/>
      <c r="Z565" s="698"/>
    </row>
    <row r="566">
      <c r="A566" s="698"/>
      <c r="B566" s="698"/>
      <c r="C566" s="698"/>
      <c r="D566" s="698"/>
      <c r="E566" s="698"/>
      <c r="F566" s="698"/>
      <c r="G566" s="698"/>
      <c r="H566" s="698"/>
      <c r="I566" s="698"/>
      <c r="J566" s="698"/>
      <c r="K566" s="698"/>
      <c r="L566" s="698"/>
      <c r="M566" s="698"/>
      <c r="N566" s="698"/>
      <c r="O566" s="698"/>
      <c r="P566" s="698"/>
      <c r="Q566" s="698"/>
      <c r="R566" s="698"/>
      <c r="S566" s="698"/>
      <c r="T566" s="698"/>
      <c r="U566" s="698"/>
      <c r="V566" s="698"/>
      <c r="W566" s="698"/>
      <c r="X566" s="698"/>
      <c r="Y566" s="698"/>
      <c r="Z566" s="698"/>
    </row>
    <row r="567">
      <c r="A567" s="698"/>
      <c r="B567" s="698"/>
      <c r="C567" s="698"/>
      <c r="D567" s="698"/>
      <c r="E567" s="698"/>
      <c r="F567" s="698"/>
      <c r="G567" s="698"/>
      <c r="H567" s="698"/>
      <c r="I567" s="698"/>
      <c r="J567" s="698"/>
      <c r="K567" s="698"/>
      <c r="L567" s="698"/>
      <c r="M567" s="698"/>
      <c r="N567" s="698"/>
      <c r="O567" s="698"/>
      <c r="P567" s="698"/>
      <c r="Q567" s="698"/>
      <c r="R567" s="698"/>
      <c r="S567" s="698"/>
      <c r="T567" s="698"/>
      <c r="U567" s="698"/>
      <c r="V567" s="698"/>
      <c r="W567" s="698"/>
      <c r="X567" s="698"/>
      <c r="Y567" s="698"/>
      <c r="Z567" s="698"/>
    </row>
    <row r="568">
      <c r="A568" s="698"/>
      <c r="B568" s="698"/>
      <c r="C568" s="698"/>
      <c r="D568" s="698"/>
      <c r="E568" s="698"/>
      <c r="F568" s="698"/>
      <c r="G568" s="698"/>
      <c r="H568" s="698"/>
      <c r="I568" s="698"/>
      <c r="J568" s="698"/>
      <c r="K568" s="698"/>
      <c r="L568" s="698"/>
      <c r="M568" s="698"/>
      <c r="N568" s="698"/>
      <c r="O568" s="698"/>
      <c r="P568" s="698"/>
      <c r="Q568" s="698"/>
      <c r="R568" s="698"/>
      <c r="S568" s="698"/>
      <c r="T568" s="698"/>
      <c r="U568" s="698"/>
      <c r="V568" s="698"/>
      <c r="W568" s="698"/>
      <c r="X568" s="698"/>
      <c r="Y568" s="698"/>
      <c r="Z568" s="698"/>
    </row>
    <row r="569">
      <c r="A569" s="698"/>
      <c r="B569" s="698"/>
      <c r="C569" s="698"/>
      <c r="D569" s="698"/>
      <c r="E569" s="698"/>
      <c r="F569" s="698"/>
      <c r="G569" s="698"/>
      <c r="H569" s="698"/>
      <c r="I569" s="698"/>
      <c r="J569" s="698"/>
      <c r="K569" s="698"/>
      <c r="L569" s="698"/>
      <c r="M569" s="698"/>
      <c r="N569" s="698"/>
      <c r="O569" s="698"/>
      <c r="P569" s="698"/>
      <c r="Q569" s="698"/>
      <c r="R569" s="698"/>
      <c r="S569" s="698"/>
      <c r="T569" s="698"/>
      <c r="U569" s="698"/>
      <c r="V569" s="698"/>
      <c r="W569" s="698"/>
      <c r="X569" s="698"/>
      <c r="Y569" s="698"/>
      <c r="Z569" s="698"/>
    </row>
    <row r="570">
      <c r="A570" s="698"/>
      <c r="B570" s="698"/>
      <c r="C570" s="698"/>
      <c r="D570" s="698"/>
      <c r="E570" s="698"/>
      <c r="F570" s="698"/>
      <c r="G570" s="698"/>
      <c r="H570" s="698"/>
      <c r="I570" s="698"/>
      <c r="J570" s="698"/>
      <c r="K570" s="698"/>
      <c r="L570" s="698"/>
      <c r="M570" s="698"/>
      <c r="N570" s="698"/>
      <c r="O570" s="698"/>
      <c r="P570" s="698"/>
      <c r="Q570" s="698"/>
      <c r="R570" s="698"/>
      <c r="S570" s="698"/>
      <c r="T570" s="698"/>
      <c r="U570" s="698"/>
      <c r="V570" s="698"/>
      <c r="W570" s="698"/>
      <c r="X570" s="698"/>
      <c r="Y570" s="698"/>
      <c r="Z570" s="698"/>
    </row>
    <row r="571">
      <c r="A571" s="698"/>
      <c r="B571" s="698"/>
      <c r="C571" s="698"/>
      <c r="D571" s="698"/>
      <c r="E571" s="698"/>
      <c r="F571" s="698"/>
      <c r="G571" s="698"/>
      <c r="H571" s="698"/>
      <c r="I571" s="698"/>
      <c r="J571" s="698"/>
      <c r="K571" s="698"/>
      <c r="L571" s="698"/>
      <c r="M571" s="698"/>
      <c r="N571" s="698"/>
      <c r="O571" s="698"/>
      <c r="P571" s="698"/>
      <c r="Q571" s="698"/>
      <c r="R571" s="698"/>
      <c r="S571" s="698"/>
      <c r="T571" s="698"/>
      <c r="U571" s="698"/>
      <c r="V571" s="698"/>
      <c r="W571" s="698"/>
      <c r="X571" s="698"/>
      <c r="Y571" s="698"/>
      <c r="Z571" s="698"/>
    </row>
    <row r="572">
      <c r="A572" s="698"/>
      <c r="B572" s="698"/>
      <c r="C572" s="698"/>
      <c r="D572" s="698"/>
      <c r="E572" s="698"/>
      <c r="F572" s="698"/>
      <c r="G572" s="698"/>
      <c r="H572" s="698"/>
      <c r="I572" s="698"/>
      <c r="J572" s="698"/>
      <c r="K572" s="698"/>
      <c r="L572" s="698"/>
      <c r="M572" s="698"/>
      <c r="N572" s="698"/>
      <c r="O572" s="698"/>
      <c r="P572" s="698"/>
      <c r="Q572" s="698"/>
      <c r="R572" s="698"/>
      <c r="S572" s="698"/>
      <c r="T572" s="698"/>
      <c r="U572" s="698"/>
      <c r="V572" s="698"/>
      <c r="W572" s="698"/>
      <c r="X572" s="698"/>
      <c r="Y572" s="698"/>
      <c r="Z572" s="698"/>
    </row>
    <row r="573">
      <c r="A573" s="698"/>
      <c r="B573" s="698"/>
      <c r="C573" s="698"/>
      <c r="D573" s="698"/>
      <c r="E573" s="698"/>
      <c r="F573" s="698"/>
      <c r="G573" s="698"/>
      <c r="H573" s="698"/>
      <c r="I573" s="698"/>
      <c r="J573" s="698"/>
      <c r="K573" s="698"/>
      <c r="L573" s="698"/>
      <c r="M573" s="698"/>
      <c r="N573" s="698"/>
      <c r="O573" s="698"/>
      <c r="P573" s="698"/>
      <c r="Q573" s="698"/>
      <c r="R573" s="698"/>
      <c r="S573" s="698"/>
      <c r="T573" s="698"/>
      <c r="U573" s="698"/>
      <c r="V573" s="698"/>
      <c r="W573" s="698"/>
      <c r="X573" s="698"/>
      <c r="Y573" s="698"/>
      <c r="Z573" s="698"/>
    </row>
    <row r="574">
      <c r="A574" s="698"/>
      <c r="B574" s="698"/>
      <c r="C574" s="698"/>
      <c r="D574" s="698"/>
      <c r="E574" s="698"/>
      <c r="F574" s="698"/>
      <c r="G574" s="698"/>
      <c r="H574" s="698"/>
      <c r="I574" s="698"/>
      <c r="J574" s="698"/>
      <c r="K574" s="698"/>
      <c r="L574" s="698"/>
      <c r="M574" s="698"/>
      <c r="N574" s="698"/>
      <c r="O574" s="698"/>
      <c r="P574" s="698"/>
      <c r="Q574" s="698"/>
      <c r="R574" s="698"/>
      <c r="S574" s="698"/>
      <c r="T574" s="698"/>
      <c r="U574" s="698"/>
      <c r="V574" s="698"/>
      <c r="W574" s="698"/>
      <c r="X574" s="698"/>
      <c r="Y574" s="698"/>
      <c r="Z574" s="698"/>
    </row>
    <row r="575">
      <c r="A575" s="698"/>
      <c r="B575" s="698"/>
      <c r="C575" s="698"/>
      <c r="D575" s="698"/>
      <c r="E575" s="698"/>
      <c r="F575" s="698"/>
      <c r="G575" s="698"/>
      <c r="H575" s="698"/>
      <c r="I575" s="698"/>
      <c r="J575" s="698"/>
      <c r="K575" s="698"/>
      <c r="L575" s="698"/>
      <c r="M575" s="698"/>
      <c r="N575" s="698"/>
      <c r="O575" s="698"/>
      <c r="P575" s="698"/>
      <c r="Q575" s="698"/>
      <c r="R575" s="698"/>
      <c r="S575" s="698"/>
      <c r="T575" s="698"/>
      <c r="U575" s="698"/>
      <c r="V575" s="698"/>
      <c r="W575" s="698"/>
      <c r="X575" s="698"/>
      <c r="Y575" s="698"/>
      <c r="Z575" s="698"/>
    </row>
    <row r="576">
      <c r="A576" s="698"/>
      <c r="B576" s="698"/>
      <c r="C576" s="698"/>
      <c r="D576" s="698"/>
      <c r="E576" s="698"/>
      <c r="F576" s="698"/>
      <c r="G576" s="698"/>
      <c r="H576" s="698"/>
      <c r="I576" s="698"/>
      <c r="J576" s="698"/>
      <c r="K576" s="698"/>
      <c r="L576" s="698"/>
      <c r="M576" s="698"/>
      <c r="N576" s="698"/>
      <c r="O576" s="698"/>
      <c r="P576" s="698"/>
      <c r="Q576" s="698"/>
      <c r="R576" s="698"/>
      <c r="S576" s="698"/>
      <c r="T576" s="698"/>
      <c r="U576" s="698"/>
      <c r="V576" s="698"/>
      <c r="W576" s="698"/>
      <c r="X576" s="698"/>
      <c r="Y576" s="698"/>
      <c r="Z576" s="698"/>
    </row>
    <row r="577">
      <c r="A577" s="698"/>
      <c r="B577" s="698"/>
      <c r="C577" s="698"/>
      <c r="D577" s="698"/>
      <c r="E577" s="698"/>
      <c r="F577" s="698"/>
      <c r="G577" s="698"/>
      <c r="H577" s="698"/>
      <c r="I577" s="698"/>
      <c r="J577" s="698"/>
      <c r="K577" s="698"/>
      <c r="L577" s="698"/>
      <c r="M577" s="698"/>
      <c r="N577" s="698"/>
      <c r="O577" s="698"/>
      <c r="P577" s="698"/>
      <c r="Q577" s="698"/>
      <c r="R577" s="698"/>
      <c r="S577" s="698"/>
      <c r="T577" s="698"/>
      <c r="U577" s="698"/>
      <c r="V577" s="698"/>
      <c r="W577" s="698"/>
      <c r="X577" s="698"/>
      <c r="Y577" s="698"/>
      <c r="Z577" s="698"/>
    </row>
    <row r="578">
      <c r="A578" s="698"/>
      <c r="B578" s="698"/>
      <c r="C578" s="698"/>
      <c r="D578" s="698"/>
      <c r="E578" s="698"/>
      <c r="F578" s="698"/>
      <c r="G578" s="698"/>
      <c r="H578" s="698"/>
      <c r="I578" s="698"/>
      <c r="J578" s="698"/>
      <c r="K578" s="698"/>
      <c r="L578" s="698"/>
      <c r="M578" s="698"/>
      <c r="N578" s="698"/>
      <c r="O578" s="698"/>
      <c r="P578" s="698"/>
      <c r="Q578" s="698"/>
      <c r="R578" s="698"/>
      <c r="S578" s="698"/>
      <c r="T578" s="698"/>
      <c r="U578" s="698"/>
      <c r="V578" s="698"/>
      <c r="W578" s="698"/>
      <c r="X578" s="698"/>
      <c r="Y578" s="698"/>
      <c r="Z578" s="698"/>
    </row>
    <row r="579">
      <c r="A579" s="698"/>
      <c r="B579" s="698"/>
      <c r="C579" s="698"/>
      <c r="D579" s="698"/>
      <c r="E579" s="698"/>
      <c r="F579" s="698"/>
      <c r="G579" s="698"/>
      <c r="H579" s="698"/>
      <c r="I579" s="698"/>
      <c r="J579" s="698"/>
      <c r="K579" s="698"/>
      <c r="L579" s="698"/>
      <c r="M579" s="698"/>
      <c r="N579" s="698"/>
      <c r="O579" s="698"/>
      <c r="P579" s="698"/>
      <c r="Q579" s="698"/>
      <c r="R579" s="698"/>
      <c r="S579" s="698"/>
      <c r="T579" s="698"/>
      <c r="U579" s="698"/>
      <c r="V579" s="698"/>
      <c r="W579" s="698"/>
      <c r="X579" s="698"/>
      <c r="Y579" s="698"/>
      <c r="Z579" s="698"/>
    </row>
    <row r="580">
      <c r="A580" s="698"/>
      <c r="B580" s="698"/>
      <c r="C580" s="698"/>
      <c r="D580" s="698"/>
      <c r="E580" s="698"/>
      <c r="F580" s="698"/>
      <c r="G580" s="698"/>
      <c r="H580" s="698"/>
      <c r="I580" s="698"/>
      <c r="J580" s="698"/>
      <c r="K580" s="698"/>
      <c r="L580" s="698"/>
      <c r="M580" s="698"/>
      <c r="N580" s="698"/>
      <c r="O580" s="698"/>
      <c r="P580" s="698"/>
      <c r="Q580" s="698"/>
      <c r="R580" s="698"/>
      <c r="S580" s="698"/>
      <c r="T580" s="698"/>
      <c r="U580" s="698"/>
      <c r="V580" s="698"/>
      <c r="W580" s="698"/>
      <c r="X580" s="698"/>
      <c r="Y580" s="698"/>
      <c r="Z580" s="698"/>
    </row>
    <row r="581">
      <c r="A581" s="698"/>
      <c r="B581" s="698"/>
      <c r="C581" s="698"/>
      <c r="D581" s="698"/>
      <c r="E581" s="698"/>
      <c r="F581" s="698"/>
      <c r="G581" s="698"/>
      <c r="H581" s="698"/>
      <c r="I581" s="698"/>
      <c r="J581" s="698"/>
      <c r="K581" s="698"/>
      <c r="L581" s="698"/>
      <c r="M581" s="698"/>
      <c r="N581" s="698"/>
      <c r="O581" s="698"/>
      <c r="P581" s="698"/>
      <c r="Q581" s="698"/>
      <c r="R581" s="698"/>
      <c r="S581" s="698"/>
      <c r="T581" s="698"/>
      <c r="U581" s="698"/>
      <c r="V581" s="698"/>
      <c r="W581" s="698"/>
      <c r="X581" s="698"/>
      <c r="Y581" s="698"/>
      <c r="Z581" s="698"/>
    </row>
    <row r="582">
      <c r="A582" s="698"/>
      <c r="B582" s="698"/>
      <c r="C582" s="698"/>
      <c r="D582" s="698"/>
      <c r="E582" s="698"/>
      <c r="F582" s="698"/>
      <c r="G582" s="698"/>
      <c r="H582" s="698"/>
      <c r="I582" s="698"/>
      <c r="J582" s="698"/>
      <c r="K582" s="698"/>
      <c r="L582" s="698"/>
      <c r="M582" s="698"/>
      <c r="N582" s="698"/>
      <c r="O582" s="698"/>
      <c r="P582" s="698"/>
      <c r="Q582" s="698"/>
      <c r="R582" s="698"/>
      <c r="S582" s="698"/>
      <c r="T582" s="698"/>
      <c r="U582" s="698"/>
      <c r="V582" s="698"/>
      <c r="W582" s="698"/>
      <c r="X582" s="698"/>
      <c r="Y582" s="698"/>
      <c r="Z582" s="698"/>
    </row>
    <row r="583">
      <c r="A583" s="698"/>
      <c r="B583" s="698"/>
      <c r="C583" s="698"/>
      <c r="D583" s="698"/>
      <c r="E583" s="698"/>
      <c r="F583" s="698"/>
      <c r="G583" s="698"/>
      <c r="H583" s="698"/>
      <c r="I583" s="698"/>
      <c r="J583" s="698"/>
      <c r="K583" s="698"/>
      <c r="L583" s="698"/>
      <c r="M583" s="698"/>
      <c r="N583" s="698"/>
      <c r="O583" s="698"/>
      <c r="P583" s="698"/>
      <c r="Q583" s="698"/>
      <c r="R583" s="698"/>
      <c r="S583" s="698"/>
      <c r="T583" s="698"/>
      <c r="U583" s="698"/>
      <c r="V583" s="698"/>
      <c r="W583" s="698"/>
      <c r="X583" s="698"/>
      <c r="Y583" s="698"/>
      <c r="Z583" s="698"/>
    </row>
    <row r="584">
      <c r="A584" s="698"/>
      <c r="B584" s="698"/>
      <c r="C584" s="698"/>
      <c r="D584" s="698"/>
      <c r="E584" s="698"/>
      <c r="F584" s="698"/>
      <c r="G584" s="698"/>
      <c r="H584" s="698"/>
      <c r="I584" s="698"/>
      <c r="J584" s="698"/>
      <c r="K584" s="698"/>
      <c r="L584" s="698"/>
      <c r="M584" s="698"/>
      <c r="N584" s="698"/>
      <c r="O584" s="698"/>
      <c r="P584" s="698"/>
      <c r="Q584" s="698"/>
      <c r="R584" s="698"/>
      <c r="S584" s="698"/>
      <c r="T584" s="698"/>
      <c r="U584" s="698"/>
      <c r="V584" s="698"/>
      <c r="W584" s="698"/>
      <c r="X584" s="698"/>
      <c r="Y584" s="698"/>
      <c r="Z584" s="698"/>
    </row>
    <row r="585">
      <c r="A585" s="698"/>
      <c r="B585" s="698"/>
      <c r="C585" s="698"/>
      <c r="D585" s="698"/>
      <c r="E585" s="698"/>
      <c r="F585" s="698"/>
      <c r="G585" s="698"/>
      <c r="H585" s="698"/>
      <c r="I585" s="698"/>
      <c r="J585" s="698"/>
      <c r="K585" s="698"/>
      <c r="L585" s="698"/>
      <c r="M585" s="698"/>
      <c r="N585" s="698"/>
      <c r="O585" s="698"/>
      <c r="P585" s="698"/>
      <c r="Q585" s="698"/>
      <c r="R585" s="698"/>
      <c r="S585" s="698"/>
      <c r="T585" s="698"/>
      <c r="U585" s="698"/>
      <c r="V585" s="698"/>
      <c r="W585" s="698"/>
      <c r="X585" s="698"/>
      <c r="Y585" s="698"/>
      <c r="Z585" s="698"/>
    </row>
    <row r="586">
      <c r="A586" s="698"/>
      <c r="B586" s="698"/>
      <c r="C586" s="698"/>
      <c r="D586" s="698"/>
      <c r="E586" s="698"/>
      <c r="F586" s="698"/>
      <c r="G586" s="698"/>
      <c r="H586" s="698"/>
      <c r="I586" s="698"/>
      <c r="J586" s="698"/>
      <c r="K586" s="698"/>
      <c r="L586" s="698"/>
      <c r="M586" s="698"/>
      <c r="N586" s="698"/>
      <c r="O586" s="698"/>
      <c r="P586" s="698"/>
      <c r="Q586" s="698"/>
      <c r="R586" s="698"/>
      <c r="S586" s="698"/>
      <c r="T586" s="698"/>
      <c r="U586" s="698"/>
      <c r="V586" s="698"/>
      <c r="W586" s="698"/>
      <c r="X586" s="698"/>
      <c r="Y586" s="698"/>
      <c r="Z586" s="698"/>
    </row>
    <row r="587">
      <c r="A587" s="698"/>
      <c r="B587" s="698"/>
      <c r="C587" s="698"/>
      <c r="D587" s="698"/>
      <c r="E587" s="698"/>
      <c r="F587" s="698"/>
      <c r="G587" s="698"/>
      <c r="H587" s="698"/>
      <c r="I587" s="698"/>
      <c r="J587" s="698"/>
      <c r="K587" s="698"/>
      <c r="L587" s="698"/>
      <c r="M587" s="698"/>
      <c r="N587" s="698"/>
      <c r="O587" s="698"/>
      <c r="P587" s="698"/>
      <c r="Q587" s="698"/>
      <c r="R587" s="698"/>
      <c r="S587" s="698"/>
      <c r="T587" s="698"/>
      <c r="U587" s="698"/>
      <c r="V587" s="698"/>
      <c r="W587" s="698"/>
      <c r="X587" s="698"/>
      <c r="Y587" s="698"/>
      <c r="Z587" s="698"/>
    </row>
    <row r="588">
      <c r="A588" s="698"/>
      <c r="B588" s="698"/>
      <c r="C588" s="698"/>
      <c r="D588" s="698"/>
      <c r="E588" s="698"/>
      <c r="F588" s="698"/>
      <c r="G588" s="698"/>
      <c r="H588" s="698"/>
      <c r="I588" s="698"/>
      <c r="J588" s="698"/>
      <c r="K588" s="698"/>
      <c r="L588" s="698"/>
      <c r="M588" s="698"/>
      <c r="N588" s="698"/>
      <c r="O588" s="698"/>
      <c r="P588" s="698"/>
      <c r="Q588" s="698"/>
      <c r="R588" s="698"/>
      <c r="S588" s="698"/>
      <c r="T588" s="698"/>
      <c r="U588" s="698"/>
      <c r="V588" s="698"/>
      <c r="W588" s="698"/>
      <c r="X588" s="698"/>
      <c r="Y588" s="698"/>
      <c r="Z588" s="698"/>
    </row>
    <row r="589">
      <c r="A589" s="698"/>
      <c r="B589" s="698"/>
      <c r="C589" s="698"/>
      <c r="D589" s="698"/>
      <c r="E589" s="698"/>
      <c r="F589" s="698"/>
      <c r="G589" s="698"/>
      <c r="H589" s="698"/>
      <c r="I589" s="698"/>
      <c r="J589" s="698"/>
      <c r="K589" s="698"/>
      <c r="L589" s="698"/>
      <c r="M589" s="698"/>
      <c r="N589" s="698"/>
      <c r="O589" s="698"/>
      <c r="P589" s="698"/>
      <c r="Q589" s="698"/>
      <c r="R589" s="698"/>
      <c r="S589" s="698"/>
      <c r="T589" s="698"/>
      <c r="U589" s="698"/>
      <c r="V589" s="698"/>
      <c r="W589" s="698"/>
      <c r="X589" s="698"/>
      <c r="Y589" s="698"/>
      <c r="Z589" s="698"/>
    </row>
    <row r="590">
      <c r="A590" s="698"/>
      <c r="B590" s="698"/>
      <c r="C590" s="698"/>
      <c r="D590" s="698"/>
      <c r="E590" s="698"/>
      <c r="F590" s="698"/>
      <c r="G590" s="698"/>
      <c r="H590" s="698"/>
      <c r="I590" s="698"/>
      <c r="J590" s="698"/>
      <c r="K590" s="698"/>
      <c r="L590" s="698"/>
      <c r="M590" s="698"/>
      <c r="N590" s="698"/>
      <c r="O590" s="698"/>
      <c r="P590" s="698"/>
      <c r="Q590" s="698"/>
      <c r="R590" s="698"/>
      <c r="S590" s="698"/>
      <c r="T590" s="698"/>
      <c r="U590" s="698"/>
      <c r="V590" s="698"/>
      <c r="W590" s="698"/>
      <c r="X590" s="698"/>
      <c r="Y590" s="698"/>
      <c r="Z590" s="698"/>
    </row>
    <row r="591">
      <c r="A591" s="698"/>
      <c r="B591" s="698"/>
      <c r="C591" s="698"/>
      <c r="D591" s="698"/>
      <c r="E591" s="698"/>
      <c r="F591" s="698"/>
      <c r="G591" s="698"/>
      <c r="H591" s="698"/>
      <c r="I591" s="698"/>
      <c r="J591" s="698"/>
      <c r="K591" s="698"/>
      <c r="L591" s="698"/>
      <c r="M591" s="698"/>
      <c r="N591" s="698"/>
      <c r="O591" s="698"/>
      <c r="P591" s="698"/>
      <c r="Q591" s="698"/>
      <c r="R591" s="698"/>
      <c r="S591" s="698"/>
      <c r="T591" s="698"/>
      <c r="U591" s="698"/>
      <c r="V591" s="698"/>
      <c r="W591" s="698"/>
      <c r="X591" s="698"/>
      <c r="Y591" s="698"/>
      <c r="Z591" s="698"/>
    </row>
    <row r="592">
      <c r="A592" s="698"/>
      <c r="B592" s="698"/>
      <c r="C592" s="698"/>
      <c r="D592" s="698"/>
      <c r="E592" s="698"/>
      <c r="F592" s="698"/>
      <c r="G592" s="698"/>
      <c r="H592" s="698"/>
      <c r="I592" s="698"/>
      <c r="J592" s="698"/>
      <c r="K592" s="698"/>
      <c r="L592" s="698"/>
      <c r="M592" s="698"/>
      <c r="N592" s="698"/>
      <c r="O592" s="698"/>
      <c r="P592" s="698"/>
      <c r="Q592" s="698"/>
      <c r="R592" s="698"/>
      <c r="S592" s="698"/>
      <c r="T592" s="698"/>
      <c r="U592" s="698"/>
      <c r="V592" s="698"/>
      <c r="W592" s="698"/>
      <c r="X592" s="698"/>
      <c r="Y592" s="698"/>
      <c r="Z592" s="698"/>
    </row>
    <row r="593">
      <c r="A593" s="698"/>
      <c r="B593" s="698"/>
      <c r="C593" s="698"/>
      <c r="D593" s="698"/>
      <c r="E593" s="698"/>
      <c r="F593" s="698"/>
      <c r="G593" s="698"/>
      <c r="H593" s="698"/>
      <c r="I593" s="698"/>
      <c r="J593" s="698"/>
      <c r="K593" s="698"/>
      <c r="L593" s="698"/>
      <c r="M593" s="698"/>
      <c r="N593" s="698"/>
      <c r="O593" s="698"/>
      <c r="P593" s="698"/>
      <c r="Q593" s="698"/>
      <c r="R593" s="698"/>
      <c r="S593" s="698"/>
      <c r="T593" s="698"/>
      <c r="U593" s="698"/>
      <c r="V593" s="698"/>
      <c r="W593" s="698"/>
      <c r="X593" s="698"/>
      <c r="Y593" s="698"/>
      <c r="Z593" s="698"/>
    </row>
    <row r="594">
      <c r="A594" s="698"/>
      <c r="B594" s="698"/>
      <c r="C594" s="698"/>
      <c r="D594" s="698"/>
      <c r="E594" s="698"/>
      <c r="F594" s="698"/>
      <c r="G594" s="698"/>
      <c r="H594" s="698"/>
      <c r="I594" s="698"/>
      <c r="J594" s="698"/>
      <c r="K594" s="698"/>
      <c r="L594" s="698"/>
      <c r="M594" s="698"/>
      <c r="N594" s="698"/>
      <c r="O594" s="698"/>
      <c r="P594" s="698"/>
      <c r="Q594" s="698"/>
      <c r="R594" s="698"/>
      <c r="S594" s="698"/>
      <c r="T594" s="698"/>
      <c r="U594" s="698"/>
      <c r="V594" s="698"/>
      <c r="W594" s="698"/>
      <c r="X594" s="698"/>
      <c r="Y594" s="698"/>
      <c r="Z594" s="698"/>
    </row>
    <row r="595">
      <c r="A595" s="698"/>
      <c r="B595" s="698"/>
      <c r="C595" s="698"/>
      <c r="D595" s="698"/>
      <c r="E595" s="698"/>
      <c r="F595" s="698"/>
      <c r="G595" s="698"/>
      <c r="H595" s="698"/>
      <c r="I595" s="698"/>
      <c r="J595" s="698"/>
      <c r="K595" s="698"/>
      <c r="L595" s="698"/>
      <c r="M595" s="698"/>
      <c r="N595" s="698"/>
      <c r="O595" s="698"/>
      <c r="P595" s="698"/>
      <c r="Q595" s="698"/>
      <c r="R595" s="698"/>
      <c r="S595" s="698"/>
      <c r="T595" s="698"/>
      <c r="U595" s="698"/>
      <c r="V595" s="698"/>
      <c r="W595" s="698"/>
      <c r="X595" s="698"/>
      <c r="Y595" s="698"/>
      <c r="Z595" s="698"/>
    </row>
    <row r="596">
      <c r="A596" s="698"/>
      <c r="B596" s="698"/>
      <c r="C596" s="698"/>
      <c r="D596" s="698"/>
      <c r="E596" s="698"/>
      <c r="F596" s="698"/>
      <c r="G596" s="698"/>
      <c r="H596" s="698"/>
      <c r="I596" s="698"/>
      <c r="J596" s="698"/>
      <c r="K596" s="698"/>
      <c r="L596" s="698"/>
      <c r="M596" s="698"/>
      <c r="N596" s="698"/>
      <c r="O596" s="698"/>
      <c r="P596" s="698"/>
      <c r="Q596" s="698"/>
      <c r="R596" s="698"/>
      <c r="S596" s="698"/>
      <c r="T596" s="698"/>
      <c r="U596" s="698"/>
      <c r="V596" s="698"/>
      <c r="W596" s="698"/>
      <c r="X596" s="698"/>
      <c r="Y596" s="698"/>
      <c r="Z596" s="698"/>
    </row>
    <row r="597">
      <c r="A597" s="698"/>
      <c r="B597" s="698"/>
      <c r="C597" s="698"/>
      <c r="D597" s="698"/>
      <c r="E597" s="698"/>
      <c r="F597" s="698"/>
      <c r="G597" s="698"/>
      <c r="H597" s="698"/>
      <c r="I597" s="698"/>
      <c r="J597" s="698"/>
      <c r="K597" s="698"/>
      <c r="L597" s="698"/>
      <c r="M597" s="698"/>
      <c r="N597" s="698"/>
      <c r="O597" s="698"/>
      <c r="P597" s="698"/>
      <c r="Q597" s="698"/>
      <c r="R597" s="698"/>
      <c r="S597" s="698"/>
      <c r="T597" s="698"/>
      <c r="U597" s="698"/>
      <c r="V597" s="698"/>
      <c r="W597" s="698"/>
      <c r="X597" s="698"/>
      <c r="Y597" s="698"/>
      <c r="Z597" s="698"/>
    </row>
    <row r="598">
      <c r="A598" s="698"/>
      <c r="B598" s="698"/>
      <c r="C598" s="698"/>
      <c r="D598" s="698"/>
      <c r="E598" s="698"/>
      <c r="F598" s="698"/>
      <c r="G598" s="698"/>
      <c r="H598" s="698"/>
      <c r="I598" s="698"/>
      <c r="J598" s="698"/>
      <c r="K598" s="698"/>
      <c r="L598" s="698"/>
      <c r="M598" s="698"/>
      <c r="N598" s="698"/>
      <c r="O598" s="698"/>
      <c r="P598" s="698"/>
      <c r="Q598" s="698"/>
      <c r="R598" s="698"/>
      <c r="S598" s="698"/>
      <c r="T598" s="698"/>
      <c r="U598" s="698"/>
      <c r="V598" s="698"/>
      <c r="W598" s="698"/>
      <c r="X598" s="698"/>
      <c r="Y598" s="698"/>
      <c r="Z598" s="698"/>
    </row>
    <row r="599">
      <c r="A599" s="698"/>
      <c r="B599" s="698"/>
      <c r="C599" s="698"/>
      <c r="D599" s="698"/>
      <c r="E599" s="698"/>
      <c r="F599" s="698"/>
      <c r="G599" s="698"/>
      <c r="H599" s="698"/>
      <c r="I599" s="698"/>
      <c r="J599" s="698"/>
      <c r="K599" s="698"/>
      <c r="L599" s="698"/>
      <c r="M599" s="698"/>
      <c r="N599" s="698"/>
      <c r="O599" s="698"/>
      <c r="P599" s="698"/>
      <c r="Q599" s="698"/>
      <c r="R599" s="698"/>
      <c r="S599" s="698"/>
      <c r="T599" s="698"/>
      <c r="U599" s="698"/>
      <c r="V599" s="698"/>
      <c r="W599" s="698"/>
      <c r="X599" s="698"/>
      <c r="Y599" s="698"/>
      <c r="Z599" s="698"/>
    </row>
    <row r="600">
      <c r="A600" s="698"/>
      <c r="B600" s="698"/>
      <c r="C600" s="698"/>
      <c r="D600" s="698"/>
      <c r="E600" s="698"/>
      <c r="F600" s="698"/>
      <c r="G600" s="698"/>
      <c r="H600" s="698"/>
      <c r="I600" s="698"/>
      <c r="J600" s="698"/>
      <c r="K600" s="698"/>
      <c r="L600" s="698"/>
      <c r="M600" s="698"/>
      <c r="N600" s="698"/>
      <c r="O600" s="698"/>
      <c r="P600" s="698"/>
      <c r="Q600" s="698"/>
      <c r="R600" s="698"/>
      <c r="S600" s="698"/>
      <c r="T600" s="698"/>
      <c r="U600" s="698"/>
      <c r="V600" s="698"/>
      <c r="W600" s="698"/>
      <c r="X600" s="698"/>
      <c r="Y600" s="698"/>
      <c r="Z600" s="698"/>
    </row>
    <row r="601">
      <c r="A601" s="698"/>
      <c r="B601" s="698"/>
      <c r="C601" s="698"/>
      <c r="D601" s="698"/>
      <c r="E601" s="698"/>
      <c r="F601" s="698"/>
      <c r="G601" s="698"/>
      <c r="H601" s="698"/>
      <c r="I601" s="698"/>
      <c r="J601" s="698"/>
      <c r="K601" s="698"/>
      <c r="L601" s="698"/>
      <c r="M601" s="698"/>
      <c r="N601" s="698"/>
      <c r="O601" s="698"/>
      <c r="P601" s="698"/>
      <c r="Q601" s="698"/>
      <c r="R601" s="698"/>
      <c r="S601" s="698"/>
      <c r="T601" s="698"/>
      <c r="U601" s="698"/>
      <c r="V601" s="698"/>
      <c r="W601" s="698"/>
      <c r="X601" s="698"/>
      <c r="Y601" s="698"/>
      <c r="Z601" s="698"/>
    </row>
    <row r="602">
      <c r="A602" s="698"/>
      <c r="B602" s="698"/>
      <c r="C602" s="698"/>
      <c r="D602" s="698"/>
      <c r="E602" s="698"/>
      <c r="F602" s="698"/>
      <c r="G602" s="698"/>
      <c r="H602" s="698"/>
      <c r="I602" s="698"/>
      <c r="J602" s="698"/>
      <c r="K602" s="698"/>
      <c r="L602" s="698"/>
      <c r="M602" s="698"/>
      <c r="N602" s="698"/>
      <c r="O602" s="698"/>
      <c r="P602" s="698"/>
      <c r="Q602" s="698"/>
      <c r="R602" s="698"/>
      <c r="S602" s="698"/>
      <c r="T602" s="698"/>
      <c r="U602" s="698"/>
      <c r="V602" s="698"/>
      <c r="W602" s="698"/>
      <c r="X602" s="698"/>
      <c r="Y602" s="698"/>
      <c r="Z602" s="698"/>
    </row>
    <row r="603">
      <c r="A603" s="698"/>
      <c r="B603" s="698"/>
      <c r="C603" s="698"/>
      <c r="D603" s="698"/>
      <c r="E603" s="698"/>
      <c r="F603" s="698"/>
      <c r="G603" s="698"/>
      <c r="H603" s="698"/>
      <c r="I603" s="698"/>
      <c r="J603" s="698"/>
      <c r="K603" s="698"/>
      <c r="L603" s="698"/>
      <c r="M603" s="698"/>
      <c r="N603" s="698"/>
      <c r="O603" s="698"/>
      <c r="P603" s="698"/>
      <c r="Q603" s="698"/>
      <c r="R603" s="698"/>
      <c r="S603" s="698"/>
      <c r="T603" s="698"/>
      <c r="U603" s="698"/>
      <c r="V603" s="698"/>
      <c r="W603" s="698"/>
      <c r="X603" s="698"/>
      <c r="Y603" s="698"/>
      <c r="Z603" s="698"/>
    </row>
    <row r="604">
      <c r="A604" s="698"/>
      <c r="B604" s="698"/>
      <c r="C604" s="698"/>
      <c r="D604" s="698"/>
      <c r="E604" s="698"/>
      <c r="F604" s="698"/>
      <c r="G604" s="698"/>
      <c r="H604" s="698"/>
      <c r="I604" s="698"/>
      <c r="J604" s="698"/>
      <c r="K604" s="698"/>
      <c r="L604" s="698"/>
      <c r="M604" s="698"/>
      <c r="N604" s="698"/>
      <c r="O604" s="698"/>
      <c r="P604" s="698"/>
      <c r="Q604" s="698"/>
      <c r="R604" s="698"/>
      <c r="S604" s="698"/>
      <c r="T604" s="698"/>
      <c r="U604" s="698"/>
      <c r="V604" s="698"/>
      <c r="W604" s="698"/>
      <c r="X604" s="698"/>
      <c r="Y604" s="698"/>
      <c r="Z604" s="698"/>
    </row>
    <row r="605">
      <c r="A605" s="698"/>
      <c r="B605" s="698"/>
      <c r="C605" s="698"/>
      <c r="D605" s="698"/>
      <c r="E605" s="698"/>
      <c r="F605" s="698"/>
      <c r="G605" s="698"/>
      <c r="H605" s="698"/>
      <c r="I605" s="698"/>
      <c r="J605" s="698"/>
      <c r="K605" s="698"/>
      <c r="L605" s="698"/>
      <c r="M605" s="698"/>
      <c r="N605" s="698"/>
      <c r="O605" s="698"/>
      <c r="P605" s="698"/>
      <c r="Q605" s="698"/>
      <c r="R605" s="698"/>
      <c r="S605" s="698"/>
      <c r="T605" s="698"/>
      <c r="U605" s="698"/>
      <c r="V605" s="698"/>
      <c r="W605" s="698"/>
      <c r="X605" s="698"/>
      <c r="Y605" s="698"/>
      <c r="Z605" s="698"/>
    </row>
    <row r="606">
      <c r="A606" s="698"/>
      <c r="B606" s="698"/>
      <c r="C606" s="698"/>
      <c r="D606" s="698"/>
      <c r="E606" s="698"/>
      <c r="F606" s="698"/>
      <c r="G606" s="698"/>
      <c r="H606" s="698"/>
      <c r="I606" s="698"/>
      <c r="J606" s="698"/>
      <c r="K606" s="698"/>
      <c r="L606" s="698"/>
      <c r="M606" s="698"/>
      <c r="N606" s="698"/>
      <c r="O606" s="698"/>
      <c r="P606" s="698"/>
      <c r="Q606" s="698"/>
      <c r="R606" s="698"/>
      <c r="S606" s="698"/>
      <c r="T606" s="698"/>
      <c r="U606" s="698"/>
      <c r="V606" s="698"/>
      <c r="W606" s="698"/>
      <c r="X606" s="698"/>
      <c r="Y606" s="698"/>
      <c r="Z606" s="698"/>
    </row>
    <row r="607">
      <c r="A607" s="698"/>
      <c r="B607" s="698"/>
      <c r="C607" s="698"/>
      <c r="D607" s="698"/>
      <c r="E607" s="698"/>
      <c r="F607" s="698"/>
      <c r="G607" s="698"/>
      <c r="H607" s="698"/>
      <c r="I607" s="698"/>
      <c r="J607" s="698"/>
      <c r="K607" s="698"/>
      <c r="L607" s="698"/>
      <c r="M607" s="698"/>
      <c r="N607" s="698"/>
      <c r="O607" s="698"/>
      <c r="P607" s="698"/>
      <c r="Q607" s="698"/>
      <c r="R607" s="698"/>
      <c r="S607" s="698"/>
      <c r="T607" s="698"/>
      <c r="U607" s="698"/>
      <c r="V607" s="698"/>
      <c r="W607" s="698"/>
      <c r="X607" s="698"/>
      <c r="Y607" s="698"/>
      <c r="Z607" s="698"/>
    </row>
    <row r="608">
      <c r="A608" s="698"/>
      <c r="B608" s="698"/>
      <c r="C608" s="698"/>
      <c r="D608" s="698"/>
      <c r="E608" s="698"/>
      <c r="F608" s="698"/>
      <c r="G608" s="698"/>
      <c r="H608" s="698"/>
      <c r="I608" s="698"/>
      <c r="J608" s="698"/>
      <c r="K608" s="698"/>
      <c r="L608" s="698"/>
      <c r="M608" s="698"/>
      <c r="N608" s="698"/>
      <c r="O608" s="698"/>
      <c r="P608" s="698"/>
      <c r="Q608" s="698"/>
      <c r="R608" s="698"/>
      <c r="S608" s="698"/>
      <c r="T608" s="698"/>
      <c r="U608" s="698"/>
      <c r="V608" s="698"/>
      <c r="W608" s="698"/>
      <c r="X608" s="698"/>
      <c r="Y608" s="698"/>
      <c r="Z608" s="698"/>
    </row>
    <row r="609">
      <c r="A609" s="698"/>
      <c r="B609" s="698"/>
      <c r="C609" s="698"/>
      <c r="D609" s="698"/>
      <c r="E609" s="698"/>
      <c r="F609" s="698"/>
      <c r="G609" s="698"/>
      <c r="H609" s="698"/>
      <c r="I609" s="698"/>
      <c r="J609" s="698"/>
      <c r="K609" s="698"/>
      <c r="L609" s="698"/>
      <c r="M609" s="698"/>
      <c r="N609" s="698"/>
      <c r="O609" s="698"/>
      <c r="P609" s="698"/>
      <c r="Q609" s="698"/>
      <c r="R609" s="698"/>
      <c r="S609" s="698"/>
      <c r="T609" s="698"/>
      <c r="U609" s="698"/>
      <c r="V609" s="698"/>
      <c r="W609" s="698"/>
      <c r="X609" s="698"/>
      <c r="Y609" s="698"/>
      <c r="Z609" s="698"/>
    </row>
    <row r="610">
      <c r="A610" s="698"/>
      <c r="B610" s="698"/>
      <c r="C610" s="698"/>
      <c r="D610" s="698"/>
      <c r="E610" s="698"/>
      <c r="F610" s="698"/>
      <c r="G610" s="698"/>
      <c r="H610" s="698"/>
      <c r="I610" s="698"/>
      <c r="J610" s="698"/>
      <c r="K610" s="698"/>
      <c r="L610" s="698"/>
      <c r="M610" s="698"/>
      <c r="N610" s="698"/>
      <c r="O610" s="698"/>
      <c r="P610" s="698"/>
      <c r="Q610" s="698"/>
      <c r="R610" s="698"/>
      <c r="S610" s="698"/>
      <c r="T610" s="698"/>
      <c r="U610" s="698"/>
      <c r="V610" s="698"/>
      <c r="W610" s="698"/>
      <c r="X610" s="698"/>
      <c r="Y610" s="698"/>
      <c r="Z610" s="698"/>
    </row>
    <row r="611">
      <c r="A611" s="698"/>
      <c r="B611" s="698"/>
      <c r="C611" s="698"/>
      <c r="D611" s="698"/>
      <c r="E611" s="698"/>
      <c r="F611" s="698"/>
      <c r="G611" s="698"/>
      <c r="H611" s="698"/>
      <c r="I611" s="698"/>
      <c r="J611" s="698"/>
      <c r="K611" s="698"/>
      <c r="L611" s="698"/>
      <c r="M611" s="698"/>
      <c r="N611" s="698"/>
      <c r="O611" s="698"/>
      <c r="P611" s="698"/>
      <c r="Q611" s="698"/>
      <c r="R611" s="698"/>
      <c r="S611" s="698"/>
      <c r="T611" s="698"/>
      <c r="U611" s="698"/>
      <c r="V611" s="698"/>
      <c r="W611" s="698"/>
      <c r="X611" s="698"/>
      <c r="Y611" s="698"/>
      <c r="Z611" s="698"/>
    </row>
    <row r="612">
      <c r="A612" s="698"/>
      <c r="B612" s="698"/>
      <c r="C612" s="698"/>
      <c r="D612" s="698"/>
      <c r="E612" s="698"/>
      <c r="F612" s="698"/>
      <c r="G612" s="698"/>
      <c r="H612" s="698"/>
      <c r="I612" s="698"/>
      <c r="J612" s="698"/>
      <c r="K612" s="698"/>
      <c r="L612" s="698"/>
      <c r="M612" s="698"/>
      <c r="N612" s="698"/>
      <c r="O612" s="698"/>
      <c r="P612" s="698"/>
      <c r="Q612" s="698"/>
      <c r="R612" s="698"/>
      <c r="S612" s="698"/>
      <c r="T612" s="698"/>
      <c r="U612" s="698"/>
      <c r="V612" s="698"/>
      <c r="W612" s="698"/>
      <c r="X612" s="698"/>
      <c r="Y612" s="698"/>
      <c r="Z612" s="698"/>
    </row>
    <row r="613">
      <c r="A613" s="698"/>
      <c r="B613" s="698"/>
      <c r="C613" s="698"/>
      <c r="D613" s="698"/>
      <c r="E613" s="698"/>
      <c r="F613" s="698"/>
      <c r="G613" s="698"/>
      <c r="H613" s="698"/>
      <c r="I613" s="698"/>
      <c r="J613" s="698"/>
      <c r="K613" s="698"/>
      <c r="L613" s="698"/>
      <c r="M613" s="698"/>
      <c r="N613" s="698"/>
      <c r="O613" s="698"/>
      <c r="P613" s="698"/>
      <c r="Q613" s="698"/>
      <c r="R613" s="698"/>
      <c r="S613" s="698"/>
      <c r="T613" s="698"/>
      <c r="U613" s="698"/>
      <c r="V613" s="698"/>
      <c r="W613" s="698"/>
      <c r="X613" s="698"/>
      <c r="Y613" s="698"/>
      <c r="Z613" s="698"/>
    </row>
    <row r="614">
      <c r="A614" s="698"/>
      <c r="B614" s="698"/>
      <c r="C614" s="698"/>
      <c r="D614" s="698"/>
      <c r="E614" s="698"/>
      <c r="F614" s="698"/>
      <c r="G614" s="698"/>
      <c r="H614" s="698"/>
      <c r="I614" s="698"/>
      <c r="J614" s="698"/>
      <c r="K614" s="698"/>
      <c r="L614" s="698"/>
      <c r="M614" s="698"/>
      <c r="N614" s="698"/>
      <c r="O614" s="698"/>
      <c r="P614" s="698"/>
      <c r="Q614" s="698"/>
      <c r="R614" s="698"/>
      <c r="S614" s="698"/>
      <c r="T614" s="698"/>
      <c r="U614" s="698"/>
      <c r="V614" s="698"/>
      <c r="W614" s="698"/>
      <c r="X614" s="698"/>
      <c r="Y614" s="698"/>
      <c r="Z614" s="698"/>
    </row>
    <row r="615">
      <c r="A615" s="698"/>
      <c r="B615" s="698"/>
      <c r="C615" s="698"/>
      <c r="D615" s="698"/>
      <c r="E615" s="698"/>
      <c r="F615" s="698"/>
      <c r="G615" s="698"/>
      <c r="H615" s="698"/>
      <c r="I615" s="698"/>
      <c r="J615" s="698"/>
      <c r="K615" s="698"/>
      <c r="L615" s="698"/>
      <c r="M615" s="698"/>
      <c r="N615" s="698"/>
      <c r="O615" s="698"/>
      <c r="P615" s="698"/>
      <c r="Q615" s="698"/>
      <c r="R615" s="698"/>
      <c r="S615" s="698"/>
      <c r="T615" s="698"/>
      <c r="U615" s="698"/>
      <c r="V615" s="698"/>
      <c r="W615" s="698"/>
      <c r="X615" s="698"/>
      <c r="Y615" s="698"/>
      <c r="Z615" s="698"/>
    </row>
    <row r="616">
      <c r="A616" s="698"/>
      <c r="B616" s="698"/>
      <c r="C616" s="698"/>
      <c r="D616" s="698"/>
      <c r="E616" s="698"/>
      <c r="F616" s="698"/>
      <c r="G616" s="698"/>
      <c r="H616" s="698"/>
      <c r="I616" s="698"/>
      <c r="J616" s="698"/>
      <c r="K616" s="698"/>
      <c r="L616" s="698"/>
      <c r="M616" s="698"/>
      <c r="N616" s="698"/>
      <c r="O616" s="698"/>
      <c r="P616" s="698"/>
      <c r="Q616" s="698"/>
      <c r="R616" s="698"/>
      <c r="S616" s="698"/>
      <c r="T616" s="698"/>
      <c r="U616" s="698"/>
      <c r="V616" s="698"/>
      <c r="W616" s="698"/>
      <c r="X616" s="698"/>
      <c r="Y616" s="698"/>
      <c r="Z616" s="698"/>
    </row>
    <row r="617">
      <c r="A617" s="698"/>
      <c r="B617" s="698"/>
      <c r="C617" s="698"/>
      <c r="D617" s="698"/>
      <c r="E617" s="698"/>
      <c r="F617" s="698"/>
      <c r="G617" s="698"/>
      <c r="H617" s="698"/>
      <c r="I617" s="698"/>
      <c r="J617" s="698"/>
      <c r="K617" s="698"/>
      <c r="L617" s="698"/>
      <c r="M617" s="698"/>
      <c r="N617" s="698"/>
      <c r="O617" s="698"/>
      <c r="P617" s="698"/>
      <c r="Q617" s="698"/>
      <c r="R617" s="698"/>
      <c r="S617" s="698"/>
      <c r="T617" s="698"/>
      <c r="U617" s="698"/>
      <c r="V617" s="698"/>
      <c r="W617" s="698"/>
      <c r="X617" s="698"/>
      <c r="Y617" s="698"/>
      <c r="Z617" s="698"/>
    </row>
    <row r="618">
      <c r="A618" s="698"/>
      <c r="B618" s="698"/>
      <c r="C618" s="698"/>
      <c r="D618" s="698"/>
      <c r="E618" s="698"/>
      <c r="F618" s="698"/>
      <c r="G618" s="698"/>
      <c r="H618" s="698"/>
      <c r="I618" s="698"/>
      <c r="J618" s="698"/>
      <c r="K618" s="698"/>
      <c r="L618" s="698"/>
      <c r="M618" s="698"/>
      <c r="N618" s="698"/>
      <c r="O618" s="698"/>
      <c r="P618" s="698"/>
      <c r="Q618" s="698"/>
      <c r="R618" s="698"/>
      <c r="S618" s="698"/>
      <c r="T618" s="698"/>
      <c r="U618" s="698"/>
      <c r="V618" s="698"/>
      <c r="W618" s="698"/>
      <c r="X618" s="698"/>
      <c r="Y618" s="698"/>
      <c r="Z618" s="698"/>
    </row>
    <row r="619">
      <c r="A619" s="698"/>
      <c r="B619" s="698"/>
      <c r="C619" s="698"/>
      <c r="D619" s="698"/>
      <c r="E619" s="698"/>
      <c r="F619" s="698"/>
      <c r="G619" s="698"/>
      <c r="H619" s="698"/>
      <c r="I619" s="698"/>
      <c r="J619" s="698"/>
      <c r="K619" s="698"/>
      <c r="L619" s="698"/>
      <c r="M619" s="698"/>
      <c r="N619" s="698"/>
      <c r="O619" s="698"/>
      <c r="P619" s="698"/>
      <c r="Q619" s="698"/>
      <c r="R619" s="698"/>
      <c r="S619" s="698"/>
      <c r="T619" s="698"/>
      <c r="U619" s="698"/>
      <c r="V619" s="698"/>
      <c r="W619" s="698"/>
      <c r="X619" s="698"/>
      <c r="Y619" s="698"/>
      <c r="Z619" s="698"/>
    </row>
    <row r="620">
      <c r="A620" s="698"/>
      <c r="B620" s="698"/>
      <c r="C620" s="698"/>
      <c r="D620" s="698"/>
      <c r="E620" s="698"/>
      <c r="F620" s="698"/>
      <c r="G620" s="698"/>
      <c r="H620" s="698"/>
      <c r="I620" s="698"/>
      <c r="J620" s="698"/>
      <c r="K620" s="698"/>
      <c r="L620" s="698"/>
      <c r="M620" s="698"/>
      <c r="N620" s="698"/>
      <c r="O620" s="698"/>
      <c r="P620" s="698"/>
      <c r="Q620" s="698"/>
      <c r="R620" s="698"/>
      <c r="S620" s="698"/>
      <c r="T620" s="698"/>
      <c r="U620" s="698"/>
      <c r="V620" s="698"/>
      <c r="W620" s="698"/>
      <c r="X620" s="698"/>
      <c r="Y620" s="698"/>
      <c r="Z620" s="698"/>
    </row>
    <row r="621">
      <c r="A621" s="698"/>
      <c r="B621" s="698"/>
      <c r="C621" s="698"/>
      <c r="D621" s="698"/>
      <c r="E621" s="698"/>
      <c r="F621" s="698"/>
      <c r="G621" s="698"/>
      <c r="H621" s="698"/>
      <c r="I621" s="698"/>
      <c r="J621" s="698"/>
      <c r="K621" s="698"/>
      <c r="L621" s="698"/>
      <c r="M621" s="698"/>
      <c r="N621" s="698"/>
      <c r="O621" s="698"/>
      <c r="P621" s="698"/>
      <c r="Q621" s="698"/>
      <c r="R621" s="698"/>
      <c r="S621" s="698"/>
      <c r="T621" s="698"/>
      <c r="U621" s="698"/>
      <c r="V621" s="698"/>
      <c r="W621" s="698"/>
      <c r="X621" s="698"/>
      <c r="Y621" s="698"/>
      <c r="Z621" s="698"/>
    </row>
    <row r="622">
      <c r="A622" s="698"/>
      <c r="B622" s="698"/>
      <c r="C622" s="698"/>
      <c r="D622" s="698"/>
      <c r="E622" s="698"/>
      <c r="F622" s="698"/>
      <c r="G622" s="698"/>
      <c r="H622" s="698"/>
      <c r="I622" s="698"/>
      <c r="J622" s="698"/>
      <c r="K622" s="698"/>
      <c r="L622" s="698"/>
      <c r="M622" s="698"/>
      <c r="N622" s="698"/>
      <c r="O622" s="698"/>
      <c r="P622" s="698"/>
      <c r="Q622" s="698"/>
      <c r="R622" s="698"/>
      <c r="S622" s="698"/>
      <c r="T622" s="698"/>
      <c r="U622" s="698"/>
      <c r="V622" s="698"/>
      <c r="W622" s="698"/>
      <c r="X622" s="698"/>
      <c r="Y622" s="698"/>
      <c r="Z622" s="698"/>
    </row>
    <row r="623">
      <c r="A623" s="698"/>
      <c r="B623" s="698"/>
      <c r="C623" s="698"/>
      <c r="D623" s="698"/>
      <c r="E623" s="698"/>
      <c r="F623" s="698"/>
      <c r="G623" s="698"/>
      <c r="H623" s="698"/>
      <c r="I623" s="698"/>
      <c r="J623" s="698"/>
      <c r="K623" s="698"/>
      <c r="L623" s="698"/>
      <c r="M623" s="698"/>
      <c r="N623" s="698"/>
      <c r="O623" s="698"/>
      <c r="P623" s="698"/>
      <c r="Q623" s="698"/>
      <c r="R623" s="698"/>
      <c r="S623" s="698"/>
      <c r="T623" s="698"/>
      <c r="U623" s="698"/>
      <c r="V623" s="698"/>
      <c r="W623" s="698"/>
      <c r="X623" s="698"/>
      <c r="Y623" s="698"/>
      <c r="Z623" s="698"/>
    </row>
    <row r="624">
      <c r="A624" s="698"/>
      <c r="B624" s="698"/>
      <c r="C624" s="698"/>
      <c r="D624" s="698"/>
      <c r="E624" s="698"/>
      <c r="F624" s="698"/>
      <c r="G624" s="698"/>
      <c r="H624" s="698"/>
      <c r="I624" s="698"/>
      <c r="J624" s="698"/>
      <c r="K624" s="698"/>
      <c r="L624" s="698"/>
      <c r="M624" s="698"/>
      <c r="N624" s="698"/>
      <c r="O624" s="698"/>
      <c r="P624" s="698"/>
      <c r="Q624" s="698"/>
      <c r="R624" s="698"/>
      <c r="S624" s="698"/>
      <c r="T624" s="698"/>
      <c r="U624" s="698"/>
      <c r="V624" s="698"/>
      <c r="W624" s="698"/>
      <c r="X624" s="698"/>
      <c r="Y624" s="698"/>
      <c r="Z624" s="698"/>
    </row>
    <row r="625">
      <c r="A625" s="698"/>
      <c r="B625" s="698"/>
      <c r="C625" s="698"/>
      <c r="D625" s="698"/>
      <c r="E625" s="698"/>
      <c r="F625" s="698"/>
      <c r="G625" s="698"/>
      <c r="H625" s="698"/>
      <c r="I625" s="698"/>
      <c r="J625" s="698"/>
      <c r="K625" s="698"/>
      <c r="L625" s="698"/>
      <c r="M625" s="698"/>
      <c r="N625" s="698"/>
      <c r="O625" s="698"/>
      <c r="P625" s="698"/>
      <c r="Q625" s="698"/>
      <c r="R625" s="698"/>
      <c r="S625" s="698"/>
      <c r="T625" s="698"/>
      <c r="U625" s="698"/>
      <c r="V625" s="698"/>
      <c r="W625" s="698"/>
      <c r="X625" s="698"/>
      <c r="Y625" s="698"/>
      <c r="Z625" s="698"/>
    </row>
    <row r="626">
      <c r="A626" s="698"/>
      <c r="B626" s="698"/>
      <c r="C626" s="698"/>
      <c r="D626" s="698"/>
      <c r="E626" s="698"/>
      <c r="F626" s="698"/>
      <c r="G626" s="698"/>
      <c r="H626" s="698"/>
      <c r="I626" s="698"/>
      <c r="J626" s="698"/>
      <c r="K626" s="698"/>
      <c r="L626" s="698"/>
      <c r="M626" s="698"/>
      <c r="N626" s="698"/>
      <c r="O626" s="698"/>
      <c r="P626" s="698"/>
      <c r="Q626" s="698"/>
      <c r="R626" s="698"/>
      <c r="S626" s="698"/>
      <c r="T626" s="698"/>
      <c r="U626" s="698"/>
      <c r="V626" s="698"/>
      <c r="W626" s="698"/>
      <c r="X626" s="698"/>
      <c r="Y626" s="698"/>
      <c r="Z626" s="698"/>
    </row>
    <row r="627">
      <c r="A627" s="698"/>
      <c r="B627" s="698"/>
      <c r="C627" s="698"/>
      <c r="D627" s="698"/>
      <c r="E627" s="698"/>
      <c r="F627" s="698"/>
      <c r="G627" s="698"/>
      <c r="H627" s="698"/>
      <c r="I627" s="698"/>
      <c r="J627" s="698"/>
      <c r="K627" s="698"/>
      <c r="L627" s="698"/>
      <c r="M627" s="698"/>
      <c r="N627" s="698"/>
      <c r="O627" s="698"/>
      <c r="P627" s="698"/>
      <c r="Q627" s="698"/>
      <c r="R627" s="698"/>
      <c r="S627" s="698"/>
      <c r="T627" s="698"/>
      <c r="U627" s="698"/>
      <c r="V627" s="698"/>
      <c r="W627" s="698"/>
      <c r="X627" s="698"/>
      <c r="Y627" s="698"/>
      <c r="Z627" s="698"/>
    </row>
    <row r="628">
      <c r="A628" s="698"/>
      <c r="B628" s="698"/>
      <c r="C628" s="698"/>
      <c r="D628" s="698"/>
      <c r="E628" s="698"/>
      <c r="F628" s="698"/>
      <c r="G628" s="698"/>
      <c r="H628" s="698"/>
      <c r="I628" s="698"/>
      <c r="J628" s="698"/>
      <c r="K628" s="698"/>
      <c r="L628" s="698"/>
      <c r="M628" s="698"/>
      <c r="N628" s="698"/>
      <c r="O628" s="698"/>
      <c r="P628" s="698"/>
      <c r="Q628" s="698"/>
      <c r="R628" s="698"/>
      <c r="S628" s="698"/>
      <c r="T628" s="698"/>
      <c r="U628" s="698"/>
      <c r="V628" s="698"/>
      <c r="W628" s="698"/>
      <c r="X628" s="698"/>
      <c r="Y628" s="698"/>
      <c r="Z628" s="698"/>
    </row>
    <row r="629">
      <c r="A629" s="698"/>
      <c r="B629" s="698"/>
      <c r="C629" s="698"/>
      <c r="D629" s="698"/>
      <c r="E629" s="698"/>
      <c r="F629" s="698"/>
      <c r="G629" s="698"/>
      <c r="H629" s="698"/>
      <c r="I629" s="698"/>
      <c r="J629" s="698"/>
      <c r="K629" s="698"/>
      <c r="L629" s="698"/>
      <c r="M629" s="698"/>
      <c r="N629" s="698"/>
      <c r="O629" s="698"/>
      <c r="P629" s="698"/>
      <c r="Q629" s="698"/>
      <c r="R629" s="698"/>
      <c r="S629" s="698"/>
      <c r="T629" s="698"/>
      <c r="U629" s="698"/>
      <c r="V629" s="698"/>
      <c r="W629" s="698"/>
      <c r="X629" s="698"/>
      <c r="Y629" s="698"/>
      <c r="Z629" s="698"/>
    </row>
    <row r="630">
      <c r="A630" s="698"/>
      <c r="B630" s="698"/>
      <c r="C630" s="698"/>
      <c r="D630" s="698"/>
      <c r="E630" s="698"/>
      <c r="F630" s="698"/>
      <c r="G630" s="698"/>
      <c r="H630" s="698"/>
      <c r="I630" s="698"/>
      <c r="J630" s="698"/>
      <c r="K630" s="698"/>
      <c r="L630" s="698"/>
      <c r="M630" s="698"/>
      <c r="N630" s="698"/>
      <c r="O630" s="698"/>
      <c r="P630" s="698"/>
      <c r="Q630" s="698"/>
      <c r="R630" s="698"/>
      <c r="S630" s="698"/>
      <c r="T630" s="698"/>
      <c r="U630" s="698"/>
      <c r="V630" s="698"/>
      <c r="W630" s="698"/>
      <c r="X630" s="698"/>
      <c r="Y630" s="698"/>
      <c r="Z630" s="698"/>
    </row>
    <row r="631">
      <c r="A631" s="698"/>
      <c r="B631" s="698"/>
      <c r="C631" s="698"/>
      <c r="D631" s="698"/>
      <c r="E631" s="698"/>
      <c r="F631" s="698"/>
      <c r="G631" s="698"/>
      <c r="H631" s="698"/>
      <c r="I631" s="698"/>
      <c r="J631" s="698"/>
      <c r="K631" s="698"/>
      <c r="L631" s="698"/>
      <c r="M631" s="698"/>
      <c r="N631" s="698"/>
      <c r="O631" s="698"/>
      <c r="P631" s="698"/>
      <c r="Q631" s="698"/>
      <c r="R631" s="698"/>
      <c r="S631" s="698"/>
      <c r="T631" s="698"/>
      <c r="U631" s="698"/>
      <c r="V631" s="698"/>
      <c r="W631" s="698"/>
      <c r="X631" s="698"/>
      <c r="Y631" s="698"/>
      <c r="Z631" s="698"/>
    </row>
    <row r="632">
      <c r="A632" s="698"/>
      <c r="B632" s="698"/>
      <c r="C632" s="698"/>
      <c r="D632" s="698"/>
      <c r="E632" s="698"/>
      <c r="F632" s="698"/>
      <c r="G632" s="698"/>
      <c r="H632" s="698"/>
      <c r="I632" s="698"/>
      <c r="J632" s="698"/>
      <c r="K632" s="698"/>
      <c r="L632" s="698"/>
      <c r="M632" s="698"/>
      <c r="N632" s="698"/>
      <c r="O632" s="698"/>
      <c r="P632" s="698"/>
      <c r="Q632" s="698"/>
      <c r="R632" s="698"/>
      <c r="S632" s="698"/>
      <c r="T632" s="698"/>
      <c r="U632" s="698"/>
      <c r="V632" s="698"/>
      <c r="W632" s="698"/>
      <c r="X632" s="698"/>
      <c r="Y632" s="698"/>
      <c r="Z632" s="698"/>
    </row>
    <row r="633">
      <c r="A633" s="698"/>
      <c r="B633" s="698"/>
      <c r="C633" s="698"/>
      <c r="D633" s="698"/>
      <c r="E633" s="698"/>
      <c r="F633" s="698"/>
      <c r="G633" s="698"/>
      <c r="H633" s="698"/>
      <c r="I633" s="698"/>
      <c r="J633" s="698"/>
      <c r="K633" s="698"/>
      <c r="L633" s="698"/>
      <c r="M633" s="698"/>
      <c r="N633" s="698"/>
      <c r="O633" s="698"/>
      <c r="P633" s="698"/>
      <c r="Q633" s="698"/>
      <c r="R633" s="698"/>
      <c r="S633" s="698"/>
      <c r="T633" s="698"/>
      <c r="U633" s="698"/>
      <c r="V633" s="698"/>
      <c r="W633" s="698"/>
      <c r="X633" s="698"/>
      <c r="Y633" s="698"/>
      <c r="Z633" s="698"/>
    </row>
    <row r="634">
      <c r="A634" s="698"/>
      <c r="B634" s="698"/>
      <c r="C634" s="698"/>
      <c r="D634" s="698"/>
      <c r="E634" s="698"/>
      <c r="F634" s="698"/>
      <c r="G634" s="698"/>
      <c r="H634" s="698"/>
      <c r="I634" s="698"/>
      <c r="J634" s="698"/>
      <c r="K634" s="698"/>
      <c r="L634" s="698"/>
      <c r="M634" s="698"/>
      <c r="N634" s="698"/>
      <c r="O634" s="698"/>
      <c r="P634" s="698"/>
      <c r="Q634" s="698"/>
      <c r="R634" s="698"/>
      <c r="S634" s="698"/>
      <c r="T634" s="698"/>
      <c r="U634" s="698"/>
      <c r="V634" s="698"/>
      <c r="W634" s="698"/>
      <c r="X634" s="698"/>
      <c r="Y634" s="698"/>
      <c r="Z634" s="698"/>
    </row>
    <row r="635">
      <c r="A635" s="698"/>
      <c r="B635" s="698"/>
      <c r="C635" s="698"/>
      <c r="D635" s="698"/>
      <c r="E635" s="698"/>
      <c r="F635" s="698"/>
      <c r="G635" s="698"/>
      <c r="H635" s="698"/>
      <c r="I635" s="698"/>
      <c r="J635" s="698"/>
      <c r="K635" s="698"/>
      <c r="L635" s="698"/>
      <c r="M635" s="698"/>
      <c r="N635" s="698"/>
      <c r="O635" s="698"/>
      <c r="P635" s="698"/>
      <c r="Q635" s="698"/>
      <c r="R635" s="698"/>
      <c r="S635" s="698"/>
      <c r="T635" s="698"/>
      <c r="U635" s="698"/>
      <c r="V635" s="698"/>
      <c r="W635" s="698"/>
      <c r="X635" s="698"/>
      <c r="Y635" s="698"/>
      <c r="Z635" s="698"/>
    </row>
    <row r="636">
      <c r="A636" s="698"/>
      <c r="B636" s="698"/>
      <c r="C636" s="698"/>
      <c r="D636" s="698"/>
      <c r="E636" s="698"/>
      <c r="F636" s="698"/>
      <c r="G636" s="698"/>
      <c r="H636" s="698"/>
      <c r="I636" s="698"/>
      <c r="J636" s="698"/>
      <c r="K636" s="698"/>
      <c r="L636" s="698"/>
      <c r="M636" s="698"/>
      <c r="N636" s="698"/>
      <c r="O636" s="698"/>
      <c r="P636" s="698"/>
      <c r="Q636" s="698"/>
      <c r="R636" s="698"/>
      <c r="S636" s="698"/>
      <c r="T636" s="698"/>
      <c r="U636" s="698"/>
      <c r="V636" s="698"/>
      <c r="W636" s="698"/>
      <c r="X636" s="698"/>
      <c r="Y636" s="698"/>
      <c r="Z636" s="698"/>
    </row>
    <row r="637">
      <c r="A637" s="698"/>
      <c r="B637" s="698"/>
      <c r="C637" s="698"/>
      <c r="D637" s="698"/>
      <c r="E637" s="698"/>
      <c r="F637" s="698"/>
      <c r="G637" s="698"/>
      <c r="H637" s="698"/>
      <c r="I637" s="698"/>
      <c r="J637" s="698"/>
      <c r="K637" s="698"/>
      <c r="L637" s="698"/>
      <c r="M637" s="698"/>
      <c r="N637" s="698"/>
      <c r="O637" s="698"/>
      <c r="P637" s="698"/>
      <c r="Q637" s="698"/>
      <c r="R637" s="698"/>
      <c r="S637" s="698"/>
      <c r="T637" s="698"/>
      <c r="U637" s="698"/>
      <c r="V637" s="698"/>
      <c r="W637" s="698"/>
      <c r="X637" s="698"/>
      <c r="Y637" s="698"/>
      <c r="Z637" s="698"/>
    </row>
    <row r="638">
      <c r="A638" s="698"/>
      <c r="B638" s="698"/>
      <c r="C638" s="698"/>
      <c r="D638" s="698"/>
      <c r="E638" s="698"/>
      <c r="F638" s="698"/>
      <c r="G638" s="698"/>
      <c r="H638" s="698"/>
      <c r="I638" s="698"/>
      <c r="J638" s="698"/>
      <c r="K638" s="698"/>
      <c r="L638" s="698"/>
      <c r="M638" s="698"/>
      <c r="N638" s="698"/>
      <c r="O638" s="698"/>
      <c r="P638" s="698"/>
      <c r="Q638" s="698"/>
      <c r="R638" s="698"/>
      <c r="S638" s="698"/>
      <c r="T638" s="698"/>
      <c r="U638" s="698"/>
      <c r="V638" s="698"/>
      <c r="W638" s="698"/>
      <c r="X638" s="698"/>
      <c r="Y638" s="698"/>
      <c r="Z638" s="698"/>
    </row>
    <row r="639">
      <c r="A639" s="698"/>
      <c r="B639" s="698"/>
      <c r="C639" s="698"/>
      <c r="D639" s="698"/>
      <c r="E639" s="698"/>
      <c r="F639" s="698"/>
      <c r="G639" s="698"/>
      <c r="H639" s="698"/>
      <c r="I639" s="698"/>
      <c r="J639" s="698"/>
      <c r="K639" s="698"/>
      <c r="L639" s="698"/>
      <c r="M639" s="698"/>
      <c r="N639" s="698"/>
      <c r="O639" s="698"/>
      <c r="P639" s="698"/>
      <c r="Q639" s="698"/>
      <c r="R639" s="698"/>
      <c r="S639" s="698"/>
      <c r="T639" s="698"/>
      <c r="U639" s="698"/>
      <c r="V639" s="698"/>
      <c r="W639" s="698"/>
      <c r="X639" s="698"/>
      <c r="Y639" s="698"/>
      <c r="Z639" s="698"/>
    </row>
    <row r="640">
      <c r="A640" s="698"/>
      <c r="B640" s="698"/>
      <c r="C640" s="698"/>
      <c r="D640" s="698"/>
      <c r="E640" s="698"/>
      <c r="F640" s="698"/>
      <c r="G640" s="698"/>
      <c r="H640" s="698"/>
      <c r="I640" s="698"/>
      <c r="J640" s="698"/>
      <c r="K640" s="698"/>
      <c r="L640" s="698"/>
      <c r="M640" s="698"/>
      <c r="N640" s="698"/>
      <c r="O640" s="698"/>
      <c r="P640" s="698"/>
      <c r="Q640" s="698"/>
      <c r="R640" s="698"/>
      <c r="S640" s="698"/>
      <c r="T640" s="698"/>
      <c r="U640" s="698"/>
      <c r="V640" s="698"/>
      <c r="W640" s="698"/>
      <c r="X640" s="698"/>
      <c r="Y640" s="698"/>
      <c r="Z640" s="698"/>
    </row>
    <row r="641">
      <c r="A641" s="698"/>
      <c r="B641" s="698"/>
      <c r="C641" s="698"/>
      <c r="D641" s="698"/>
      <c r="E641" s="698"/>
      <c r="F641" s="698"/>
      <c r="G641" s="698"/>
      <c r="H641" s="698"/>
      <c r="I641" s="698"/>
      <c r="J641" s="698"/>
      <c r="K641" s="698"/>
      <c r="L641" s="698"/>
      <c r="M641" s="698"/>
      <c r="N641" s="698"/>
      <c r="O641" s="698"/>
      <c r="P641" s="698"/>
      <c r="Q641" s="698"/>
      <c r="R641" s="698"/>
      <c r="S641" s="698"/>
      <c r="T641" s="698"/>
      <c r="U641" s="698"/>
      <c r="V641" s="698"/>
      <c r="W641" s="698"/>
      <c r="X641" s="698"/>
      <c r="Y641" s="698"/>
      <c r="Z641" s="698"/>
    </row>
    <row r="642">
      <c r="A642" s="698"/>
      <c r="B642" s="698"/>
      <c r="C642" s="698"/>
      <c r="D642" s="698"/>
      <c r="E642" s="698"/>
      <c r="F642" s="698"/>
      <c r="G642" s="698"/>
      <c r="H642" s="698"/>
      <c r="I642" s="698"/>
      <c r="J642" s="698"/>
      <c r="K642" s="698"/>
      <c r="L642" s="698"/>
      <c r="M642" s="698"/>
      <c r="N642" s="698"/>
      <c r="O642" s="698"/>
      <c r="P642" s="698"/>
      <c r="Q642" s="698"/>
      <c r="R642" s="698"/>
      <c r="S642" s="698"/>
      <c r="T642" s="698"/>
      <c r="U642" s="698"/>
      <c r="V642" s="698"/>
      <c r="W642" s="698"/>
      <c r="X642" s="698"/>
      <c r="Y642" s="698"/>
      <c r="Z642" s="698"/>
    </row>
    <row r="643">
      <c r="A643" s="698"/>
      <c r="B643" s="698"/>
      <c r="C643" s="698"/>
      <c r="D643" s="698"/>
      <c r="E643" s="698"/>
      <c r="F643" s="698"/>
      <c r="G643" s="698"/>
      <c r="H643" s="698"/>
      <c r="I643" s="698"/>
      <c r="J643" s="698"/>
      <c r="K643" s="698"/>
      <c r="L643" s="698"/>
      <c r="M643" s="698"/>
      <c r="N643" s="698"/>
      <c r="O643" s="698"/>
      <c r="P643" s="698"/>
      <c r="Q643" s="698"/>
      <c r="R643" s="698"/>
      <c r="S643" s="698"/>
      <c r="T643" s="698"/>
      <c r="U643" s="698"/>
      <c r="V643" s="698"/>
      <c r="W643" s="698"/>
      <c r="X643" s="698"/>
      <c r="Y643" s="698"/>
      <c r="Z643" s="698"/>
    </row>
    <row r="644">
      <c r="A644" s="698"/>
      <c r="B644" s="698"/>
      <c r="C644" s="698"/>
      <c r="D644" s="698"/>
      <c r="E644" s="698"/>
      <c r="F644" s="698"/>
      <c r="G644" s="698"/>
      <c r="H644" s="698"/>
      <c r="I644" s="698"/>
      <c r="J644" s="698"/>
      <c r="K644" s="698"/>
      <c r="L644" s="698"/>
      <c r="M644" s="698"/>
      <c r="N644" s="698"/>
      <c r="O644" s="698"/>
      <c r="P644" s="698"/>
      <c r="Q644" s="698"/>
      <c r="R644" s="698"/>
      <c r="S644" s="698"/>
      <c r="T644" s="698"/>
      <c r="U644" s="698"/>
      <c r="V644" s="698"/>
      <c r="W644" s="698"/>
      <c r="X644" s="698"/>
      <c r="Y644" s="698"/>
      <c r="Z644" s="698"/>
    </row>
    <row r="645">
      <c r="A645" s="698"/>
      <c r="B645" s="698"/>
      <c r="C645" s="698"/>
      <c r="D645" s="698"/>
      <c r="E645" s="698"/>
      <c r="F645" s="698"/>
      <c r="G645" s="698"/>
      <c r="H645" s="698"/>
      <c r="I645" s="698"/>
      <c r="J645" s="698"/>
      <c r="K645" s="698"/>
      <c r="L645" s="698"/>
      <c r="M645" s="698"/>
      <c r="N645" s="698"/>
      <c r="O645" s="698"/>
      <c r="P645" s="698"/>
      <c r="Q645" s="698"/>
      <c r="R645" s="698"/>
      <c r="S645" s="698"/>
      <c r="T645" s="698"/>
      <c r="U645" s="698"/>
      <c r="V645" s="698"/>
      <c r="W645" s="698"/>
      <c r="X645" s="698"/>
      <c r="Y645" s="698"/>
      <c r="Z645" s="698"/>
    </row>
    <row r="646">
      <c r="A646" s="698"/>
      <c r="B646" s="698"/>
      <c r="C646" s="698"/>
      <c r="D646" s="698"/>
      <c r="E646" s="698"/>
      <c r="F646" s="698"/>
      <c r="G646" s="698"/>
      <c r="H646" s="698"/>
      <c r="I646" s="698"/>
      <c r="J646" s="698"/>
      <c r="K646" s="698"/>
      <c r="L646" s="698"/>
      <c r="M646" s="698"/>
      <c r="N646" s="698"/>
      <c r="O646" s="698"/>
      <c r="P646" s="698"/>
      <c r="Q646" s="698"/>
      <c r="R646" s="698"/>
      <c r="S646" s="698"/>
      <c r="T646" s="698"/>
      <c r="U646" s="698"/>
      <c r="V646" s="698"/>
      <c r="W646" s="698"/>
      <c r="X646" s="698"/>
      <c r="Y646" s="698"/>
      <c r="Z646" s="698"/>
    </row>
    <row r="647">
      <c r="A647" s="698"/>
      <c r="B647" s="698"/>
      <c r="C647" s="698"/>
      <c r="D647" s="698"/>
      <c r="E647" s="698"/>
      <c r="F647" s="698"/>
      <c r="G647" s="698"/>
      <c r="H647" s="698"/>
      <c r="I647" s="698"/>
      <c r="J647" s="698"/>
      <c r="K647" s="698"/>
      <c r="L647" s="698"/>
      <c r="M647" s="698"/>
      <c r="N647" s="698"/>
      <c r="O647" s="698"/>
      <c r="P647" s="698"/>
      <c r="Q647" s="698"/>
      <c r="R647" s="698"/>
      <c r="S647" s="698"/>
      <c r="T647" s="698"/>
      <c r="U647" s="698"/>
      <c r="V647" s="698"/>
      <c r="W647" s="698"/>
      <c r="X647" s="698"/>
      <c r="Y647" s="698"/>
      <c r="Z647" s="698"/>
    </row>
    <row r="648">
      <c r="A648" s="698"/>
      <c r="B648" s="698"/>
      <c r="C648" s="698"/>
      <c r="D648" s="698"/>
      <c r="E648" s="698"/>
      <c r="F648" s="698"/>
      <c r="G648" s="698"/>
      <c r="H648" s="698"/>
      <c r="I648" s="698"/>
      <c r="J648" s="698"/>
      <c r="K648" s="698"/>
      <c r="L648" s="698"/>
      <c r="M648" s="698"/>
      <c r="N648" s="698"/>
      <c r="O648" s="698"/>
      <c r="P648" s="698"/>
      <c r="Q648" s="698"/>
      <c r="R648" s="698"/>
      <c r="S648" s="698"/>
      <c r="T648" s="698"/>
      <c r="U648" s="698"/>
      <c r="V648" s="698"/>
      <c r="W648" s="698"/>
      <c r="X648" s="698"/>
      <c r="Y648" s="698"/>
      <c r="Z648" s="698"/>
    </row>
    <row r="649">
      <c r="A649" s="698"/>
      <c r="B649" s="698"/>
      <c r="C649" s="698"/>
      <c r="D649" s="698"/>
      <c r="E649" s="698"/>
      <c r="F649" s="698"/>
      <c r="G649" s="698"/>
      <c r="H649" s="698"/>
      <c r="I649" s="698"/>
      <c r="J649" s="698"/>
      <c r="K649" s="698"/>
      <c r="L649" s="698"/>
      <c r="M649" s="698"/>
      <c r="N649" s="698"/>
      <c r="O649" s="698"/>
      <c r="P649" s="698"/>
      <c r="Q649" s="698"/>
      <c r="R649" s="698"/>
      <c r="S649" s="698"/>
      <c r="T649" s="698"/>
      <c r="U649" s="698"/>
      <c r="V649" s="698"/>
      <c r="W649" s="698"/>
      <c r="X649" s="698"/>
      <c r="Y649" s="698"/>
      <c r="Z649" s="698"/>
    </row>
    <row r="650">
      <c r="A650" s="698"/>
      <c r="B650" s="698"/>
      <c r="C650" s="698"/>
      <c r="D650" s="698"/>
      <c r="E650" s="698"/>
      <c r="F650" s="698"/>
      <c r="G650" s="698"/>
      <c r="H650" s="698"/>
      <c r="I650" s="698"/>
      <c r="J650" s="698"/>
      <c r="K650" s="698"/>
      <c r="L650" s="698"/>
      <c r="M650" s="698"/>
      <c r="N650" s="698"/>
      <c r="O650" s="698"/>
      <c r="P650" s="698"/>
      <c r="Q650" s="698"/>
      <c r="R650" s="698"/>
      <c r="S650" s="698"/>
      <c r="T650" s="698"/>
      <c r="U650" s="698"/>
      <c r="V650" s="698"/>
      <c r="W650" s="698"/>
      <c r="X650" s="698"/>
      <c r="Y650" s="698"/>
      <c r="Z650" s="698"/>
    </row>
    <row r="651">
      <c r="A651" s="698"/>
      <c r="B651" s="698"/>
      <c r="C651" s="698"/>
      <c r="D651" s="698"/>
      <c r="E651" s="698"/>
      <c r="F651" s="698"/>
      <c r="G651" s="698"/>
      <c r="H651" s="698"/>
      <c r="I651" s="698"/>
      <c r="J651" s="698"/>
      <c r="K651" s="698"/>
      <c r="L651" s="698"/>
      <c r="M651" s="698"/>
      <c r="N651" s="698"/>
      <c r="O651" s="698"/>
      <c r="P651" s="698"/>
      <c r="Q651" s="698"/>
      <c r="R651" s="698"/>
      <c r="S651" s="698"/>
      <c r="T651" s="698"/>
      <c r="U651" s="698"/>
      <c r="V651" s="698"/>
      <c r="W651" s="698"/>
      <c r="X651" s="698"/>
      <c r="Y651" s="698"/>
      <c r="Z651" s="698"/>
    </row>
    <row r="652">
      <c r="A652" s="698"/>
      <c r="B652" s="698"/>
      <c r="C652" s="698"/>
      <c r="D652" s="698"/>
      <c r="E652" s="698"/>
      <c r="F652" s="698"/>
      <c r="G652" s="698"/>
      <c r="H652" s="698"/>
      <c r="I652" s="698"/>
      <c r="J652" s="698"/>
      <c r="K652" s="698"/>
      <c r="L652" s="698"/>
      <c r="M652" s="698"/>
      <c r="N652" s="698"/>
      <c r="O652" s="698"/>
      <c r="P652" s="698"/>
      <c r="Q652" s="698"/>
      <c r="R652" s="698"/>
      <c r="S652" s="698"/>
      <c r="T652" s="698"/>
      <c r="U652" s="698"/>
      <c r="V652" s="698"/>
      <c r="W652" s="698"/>
      <c r="X652" s="698"/>
      <c r="Y652" s="698"/>
      <c r="Z652" s="698"/>
    </row>
    <row r="653">
      <c r="A653" s="698"/>
      <c r="B653" s="698"/>
      <c r="C653" s="698"/>
      <c r="D653" s="698"/>
      <c r="E653" s="698"/>
      <c r="F653" s="698"/>
      <c r="G653" s="698"/>
      <c r="H653" s="698"/>
      <c r="I653" s="698"/>
      <c r="J653" s="698"/>
      <c r="K653" s="698"/>
      <c r="L653" s="698"/>
      <c r="M653" s="698"/>
      <c r="N653" s="698"/>
      <c r="O653" s="698"/>
      <c r="P653" s="698"/>
      <c r="Q653" s="698"/>
      <c r="R653" s="698"/>
      <c r="S653" s="698"/>
      <c r="T653" s="698"/>
      <c r="U653" s="698"/>
      <c r="V653" s="698"/>
      <c r="W653" s="698"/>
      <c r="X653" s="698"/>
      <c r="Y653" s="698"/>
      <c r="Z653" s="698"/>
    </row>
    <row r="654">
      <c r="A654" s="698"/>
      <c r="B654" s="698"/>
      <c r="C654" s="698"/>
      <c r="D654" s="698"/>
      <c r="E654" s="698"/>
      <c r="F654" s="698"/>
      <c r="G654" s="698"/>
      <c r="H654" s="698"/>
      <c r="I654" s="698"/>
      <c r="J654" s="698"/>
      <c r="K654" s="698"/>
      <c r="L654" s="698"/>
      <c r="M654" s="698"/>
      <c r="N654" s="698"/>
      <c r="O654" s="698"/>
      <c r="P654" s="698"/>
      <c r="Q654" s="698"/>
      <c r="R654" s="698"/>
      <c r="S654" s="698"/>
      <c r="T654" s="698"/>
      <c r="U654" s="698"/>
      <c r="V654" s="698"/>
      <c r="W654" s="698"/>
      <c r="X654" s="698"/>
      <c r="Y654" s="698"/>
      <c r="Z654" s="698"/>
    </row>
    <row r="655">
      <c r="A655" s="698"/>
      <c r="B655" s="698"/>
      <c r="C655" s="698"/>
      <c r="D655" s="698"/>
      <c r="E655" s="698"/>
      <c r="F655" s="698"/>
      <c r="G655" s="698"/>
      <c r="H655" s="698"/>
      <c r="I655" s="698"/>
      <c r="J655" s="698"/>
      <c r="K655" s="698"/>
      <c r="L655" s="698"/>
      <c r="M655" s="698"/>
      <c r="N655" s="698"/>
      <c r="O655" s="698"/>
      <c r="P655" s="698"/>
      <c r="Q655" s="698"/>
      <c r="R655" s="698"/>
      <c r="S655" s="698"/>
      <c r="T655" s="698"/>
      <c r="U655" s="698"/>
      <c r="V655" s="698"/>
      <c r="W655" s="698"/>
      <c r="X655" s="698"/>
      <c r="Y655" s="698"/>
      <c r="Z655" s="698"/>
    </row>
    <row r="656">
      <c r="A656" s="698"/>
      <c r="B656" s="698"/>
      <c r="C656" s="698"/>
      <c r="D656" s="698"/>
      <c r="E656" s="698"/>
      <c r="F656" s="698"/>
      <c r="G656" s="698"/>
      <c r="H656" s="698"/>
      <c r="I656" s="698"/>
      <c r="J656" s="698"/>
      <c r="K656" s="698"/>
      <c r="L656" s="698"/>
      <c r="M656" s="698"/>
      <c r="N656" s="698"/>
      <c r="O656" s="698"/>
      <c r="P656" s="698"/>
      <c r="Q656" s="698"/>
      <c r="R656" s="698"/>
      <c r="S656" s="698"/>
      <c r="T656" s="698"/>
      <c r="U656" s="698"/>
      <c r="V656" s="698"/>
      <c r="W656" s="698"/>
      <c r="X656" s="698"/>
      <c r="Y656" s="698"/>
      <c r="Z656" s="698"/>
    </row>
    <row r="657">
      <c r="A657" s="698"/>
      <c r="B657" s="698"/>
      <c r="C657" s="698"/>
      <c r="D657" s="698"/>
      <c r="E657" s="698"/>
      <c r="F657" s="698"/>
      <c r="G657" s="698"/>
      <c r="H657" s="698"/>
      <c r="I657" s="698"/>
      <c r="J657" s="698"/>
      <c r="K657" s="698"/>
      <c r="L657" s="698"/>
      <c r="M657" s="698"/>
      <c r="N657" s="698"/>
      <c r="O657" s="698"/>
      <c r="P657" s="698"/>
      <c r="Q657" s="698"/>
      <c r="R657" s="698"/>
      <c r="S657" s="698"/>
      <c r="T657" s="698"/>
      <c r="U657" s="698"/>
      <c r="V657" s="698"/>
      <c r="W657" s="698"/>
      <c r="X657" s="698"/>
      <c r="Y657" s="698"/>
      <c r="Z657" s="698"/>
    </row>
    <row r="658">
      <c r="A658" s="698"/>
      <c r="B658" s="698"/>
      <c r="C658" s="698"/>
      <c r="D658" s="698"/>
      <c r="E658" s="698"/>
      <c r="F658" s="698"/>
      <c r="G658" s="698"/>
      <c r="H658" s="698"/>
      <c r="I658" s="698"/>
      <c r="J658" s="698"/>
      <c r="K658" s="698"/>
      <c r="L658" s="698"/>
      <c r="M658" s="698"/>
      <c r="N658" s="698"/>
      <c r="O658" s="698"/>
      <c r="P658" s="698"/>
      <c r="Q658" s="698"/>
      <c r="R658" s="698"/>
      <c r="S658" s="698"/>
      <c r="T658" s="698"/>
      <c r="U658" s="698"/>
      <c r="V658" s="698"/>
      <c r="W658" s="698"/>
      <c r="X658" s="698"/>
      <c r="Y658" s="698"/>
      <c r="Z658" s="698"/>
    </row>
    <row r="659">
      <c r="A659" s="698"/>
      <c r="B659" s="698"/>
      <c r="C659" s="698"/>
      <c r="D659" s="698"/>
      <c r="E659" s="698"/>
      <c r="F659" s="698"/>
      <c r="G659" s="698"/>
      <c r="H659" s="698"/>
      <c r="I659" s="698"/>
      <c r="J659" s="698"/>
      <c r="K659" s="698"/>
      <c r="L659" s="698"/>
      <c r="M659" s="698"/>
      <c r="N659" s="698"/>
      <c r="O659" s="698"/>
      <c r="P659" s="698"/>
      <c r="Q659" s="698"/>
      <c r="R659" s="698"/>
      <c r="S659" s="698"/>
      <c r="T659" s="698"/>
      <c r="U659" s="698"/>
      <c r="V659" s="698"/>
      <c r="W659" s="698"/>
      <c r="X659" s="698"/>
      <c r="Y659" s="698"/>
      <c r="Z659" s="698"/>
    </row>
    <row r="660">
      <c r="A660" s="698"/>
      <c r="B660" s="698"/>
      <c r="C660" s="698"/>
      <c r="D660" s="698"/>
      <c r="E660" s="698"/>
      <c r="F660" s="698"/>
      <c r="G660" s="698"/>
      <c r="H660" s="698"/>
      <c r="I660" s="698"/>
      <c r="J660" s="698"/>
      <c r="K660" s="698"/>
      <c r="L660" s="698"/>
      <c r="M660" s="698"/>
      <c r="N660" s="698"/>
      <c r="O660" s="698"/>
      <c r="P660" s="698"/>
      <c r="Q660" s="698"/>
      <c r="R660" s="698"/>
      <c r="S660" s="698"/>
      <c r="T660" s="698"/>
      <c r="U660" s="698"/>
      <c r="V660" s="698"/>
      <c r="W660" s="698"/>
      <c r="X660" s="698"/>
      <c r="Y660" s="698"/>
      <c r="Z660" s="698"/>
    </row>
    <row r="661">
      <c r="A661" s="698"/>
      <c r="B661" s="698"/>
      <c r="C661" s="698"/>
      <c r="D661" s="698"/>
      <c r="E661" s="698"/>
      <c r="F661" s="698"/>
      <c r="G661" s="698"/>
      <c r="H661" s="698"/>
      <c r="I661" s="698"/>
      <c r="J661" s="698"/>
      <c r="K661" s="698"/>
      <c r="L661" s="698"/>
      <c r="M661" s="698"/>
      <c r="N661" s="698"/>
      <c r="O661" s="698"/>
      <c r="P661" s="698"/>
      <c r="Q661" s="698"/>
      <c r="R661" s="698"/>
      <c r="S661" s="698"/>
      <c r="T661" s="698"/>
      <c r="U661" s="698"/>
      <c r="V661" s="698"/>
      <c r="W661" s="698"/>
      <c r="X661" s="698"/>
      <c r="Y661" s="698"/>
      <c r="Z661" s="698"/>
    </row>
    <row r="662">
      <c r="A662" s="698"/>
      <c r="B662" s="698"/>
      <c r="C662" s="698"/>
      <c r="D662" s="698"/>
      <c r="E662" s="698"/>
      <c r="F662" s="698"/>
      <c r="G662" s="698"/>
      <c r="H662" s="698"/>
      <c r="I662" s="698"/>
      <c r="J662" s="698"/>
      <c r="K662" s="698"/>
      <c r="L662" s="698"/>
      <c r="M662" s="698"/>
      <c r="N662" s="698"/>
      <c r="O662" s="698"/>
      <c r="P662" s="698"/>
      <c r="Q662" s="698"/>
      <c r="R662" s="698"/>
      <c r="S662" s="698"/>
      <c r="T662" s="698"/>
      <c r="U662" s="698"/>
      <c r="V662" s="698"/>
      <c r="W662" s="698"/>
      <c r="X662" s="698"/>
      <c r="Y662" s="698"/>
      <c r="Z662" s="698"/>
    </row>
    <row r="663">
      <c r="A663" s="698"/>
      <c r="B663" s="698"/>
      <c r="C663" s="698"/>
      <c r="D663" s="698"/>
      <c r="E663" s="698"/>
      <c r="F663" s="698"/>
      <c r="G663" s="698"/>
      <c r="H663" s="698"/>
      <c r="I663" s="698"/>
      <c r="J663" s="698"/>
      <c r="K663" s="698"/>
      <c r="L663" s="698"/>
      <c r="M663" s="698"/>
      <c r="N663" s="698"/>
      <c r="O663" s="698"/>
      <c r="P663" s="698"/>
      <c r="Q663" s="698"/>
      <c r="R663" s="698"/>
      <c r="S663" s="698"/>
      <c r="T663" s="698"/>
      <c r="U663" s="698"/>
      <c r="V663" s="698"/>
      <c r="W663" s="698"/>
      <c r="X663" s="698"/>
      <c r="Y663" s="698"/>
      <c r="Z663" s="698"/>
    </row>
    <row r="664">
      <c r="A664" s="698"/>
      <c r="B664" s="698"/>
      <c r="C664" s="698"/>
      <c r="D664" s="698"/>
      <c r="E664" s="698"/>
      <c r="F664" s="698"/>
      <c r="G664" s="698"/>
      <c r="H664" s="698"/>
      <c r="I664" s="698"/>
      <c r="J664" s="698"/>
      <c r="K664" s="698"/>
      <c r="L664" s="698"/>
      <c r="M664" s="698"/>
      <c r="N664" s="698"/>
      <c r="O664" s="698"/>
      <c r="P664" s="698"/>
      <c r="Q664" s="698"/>
      <c r="R664" s="698"/>
      <c r="S664" s="698"/>
      <c r="T664" s="698"/>
      <c r="U664" s="698"/>
      <c r="V664" s="698"/>
      <c r="W664" s="698"/>
      <c r="X664" s="698"/>
      <c r="Y664" s="698"/>
      <c r="Z664" s="698"/>
    </row>
    <row r="665">
      <c r="A665" s="698"/>
      <c r="B665" s="698"/>
      <c r="C665" s="698"/>
      <c r="D665" s="698"/>
      <c r="E665" s="698"/>
      <c r="F665" s="698"/>
      <c r="G665" s="698"/>
      <c r="H665" s="698"/>
      <c r="I665" s="698"/>
      <c r="J665" s="698"/>
      <c r="K665" s="698"/>
      <c r="L665" s="698"/>
      <c r="M665" s="698"/>
      <c r="N665" s="698"/>
      <c r="O665" s="698"/>
      <c r="P665" s="698"/>
      <c r="Q665" s="698"/>
      <c r="R665" s="698"/>
      <c r="S665" s="698"/>
      <c r="T665" s="698"/>
      <c r="U665" s="698"/>
      <c r="V665" s="698"/>
      <c r="W665" s="698"/>
      <c r="X665" s="698"/>
      <c r="Y665" s="698"/>
      <c r="Z665" s="698"/>
    </row>
    <row r="666">
      <c r="A666" s="698"/>
      <c r="B666" s="698"/>
      <c r="C666" s="698"/>
      <c r="D666" s="698"/>
      <c r="E666" s="698"/>
      <c r="F666" s="698"/>
      <c r="G666" s="698"/>
      <c r="H666" s="698"/>
      <c r="I666" s="698"/>
      <c r="J666" s="698"/>
      <c r="K666" s="698"/>
      <c r="L666" s="698"/>
      <c r="M666" s="698"/>
      <c r="N666" s="698"/>
      <c r="O666" s="698"/>
      <c r="P666" s="698"/>
      <c r="Q666" s="698"/>
      <c r="R666" s="698"/>
      <c r="S666" s="698"/>
      <c r="T666" s="698"/>
      <c r="U666" s="698"/>
      <c r="V666" s="698"/>
      <c r="W666" s="698"/>
      <c r="X666" s="698"/>
      <c r="Y666" s="698"/>
      <c r="Z666" s="698"/>
    </row>
    <row r="667">
      <c r="A667" s="698"/>
      <c r="B667" s="698"/>
      <c r="C667" s="698"/>
      <c r="D667" s="698"/>
      <c r="E667" s="698"/>
      <c r="F667" s="698"/>
      <c r="G667" s="698"/>
      <c r="H667" s="698"/>
      <c r="I667" s="698"/>
      <c r="J667" s="698"/>
      <c r="K667" s="698"/>
      <c r="L667" s="698"/>
      <c r="M667" s="698"/>
      <c r="N667" s="698"/>
      <c r="O667" s="698"/>
      <c r="P667" s="698"/>
      <c r="Q667" s="698"/>
      <c r="R667" s="698"/>
      <c r="S667" s="698"/>
      <c r="T667" s="698"/>
      <c r="U667" s="698"/>
      <c r="V667" s="698"/>
      <c r="W667" s="698"/>
      <c r="X667" s="698"/>
      <c r="Y667" s="698"/>
      <c r="Z667" s="698"/>
    </row>
    <row r="668">
      <c r="A668" s="698"/>
      <c r="B668" s="698"/>
      <c r="C668" s="698"/>
      <c r="D668" s="698"/>
      <c r="E668" s="698"/>
      <c r="F668" s="698"/>
      <c r="G668" s="698"/>
      <c r="H668" s="698"/>
      <c r="I668" s="698"/>
      <c r="J668" s="698"/>
      <c r="K668" s="698"/>
      <c r="L668" s="698"/>
      <c r="M668" s="698"/>
      <c r="N668" s="698"/>
      <c r="O668" s="698"/>
      <c r="P668" s="698"/>
      <c r="Q668" s="698"/>
      <c r="R668" s="698"/>
      <c r="S668" s="698"/>
      <c r="T668" s="698"/>
      <c r="U668" s="698"/>
      <c r="V668" s="698"/>
      <c r="W668" s="698"/>
      <c r="X668" s="698"/>
      <c r="Y668" s="698"/>
      <c r="Z668" s="698"/>
    </row>
    <row r="669">
      <c r="A669" s="698"/>
      <c r="B669" s="698"/>
      <c r="C669" s="698"/>
      <c r="D669" s="698"/>
      <c r="E669" s="698"/>
      <c r="F669" s="698"/>
      <c r="G669" s="698"/>
      <c r="H669" s="698"/>
      <c r="I669" s="698"/>
      <c r="J669" s="698"/>
      <c r="K669" s="698"/>
      <c r="L669" s="698"/>
      <c r="M669" s="698"/>
      <c r="N669" s="698"/>
      <c r="O669" s="698"/>
      <c r="P669" s="698"/>
      <c r="Q669" s="698"/>
      <c r="R669" s="698"/>
      <c r="S669" s="698"/>
      <c r="T669" s="698"/>
      <c r="U669" s="698"/>
      <c r="V669" s="698"/>
      <c r="W669" s="698"/>
      <c r="X669" s="698"/>
      <c r="Y669" s="698"/>
      <c r="Z669" s="698"/>
    </row>
    <row r="670">
      <c r="A670" s="698"/>
      <c r="B670" s="698"/>
      <c r="C670" s="698"/>
      <c r="D670" s="698"/>
      <c r="E670" s="698"/>
      <c r="F670" s="698"/>
      <c r="G670" s="698"/>
      <c r="H670" s="698"/>
      <c r="I670" s="698"/>
      <c r="J670" s="698"/>
      <c r="K670" s="698"/>
      <c r="L670" s="698"/>
      <c r="M670" s="698"/>
      <c r="N670" s="698"/>
      <c r="O670" s="698"/>
      <c r="P670" s="698"/>
      <c r="Q670" s="698"/>
      <c r="R670" s="698"/>
      <c r="S670" s="698"/>
      <c r="T670" s="698"/>
      <c r="U670" s="698"/>
      <c r="V670" s="698"/>
      <c r="W670" s="698"/>
      <c r="X670" s="698"/>
      <c r="Y670" s="698"/>
      <c r="Z670" s="698"/>
    </row>
    <row r="671">
      <c r="A671" s="698"/>
      <c r="B671" s="698"/>
      <c r="C671" s="698"/>
      <c r="D671" s="698"/>
      <c r="E671" s="698"/>
      <c r="F671" s="698"/>
      <c r="G671" s="698"/>
      <c r="H671" s="698"/>
      <c r="I671" s="698"/>
      <c r="J671" s="698"/>
      <c r="K671" s="698"/>
      <c r="L671" s="698"/>
      <c r="M671" s="698"/>
      <c r="N671" s="698"/>
      <c r="O671" s="698"/>
      <c r="P671" s="698"/>
      <c r="Q671" s="698"/>
      <c r="R671" s="698"/>
      <c r="S671" s="698"/>
      <c r="T671" s="698"/>
      <c r="U671" s="698"/>
      <c r="V671" s="698"/>
      <c r="W671" s="698"/>
      <c r="X671" s="698"/>
      <c r="Y671" s="698"/>
      <c r="Z671" s="698"/>
    </row>
    <row r="672">
      <c r="A672" s="698"/>
      <c r="B672" s="698"/>
      <c r="C672" s="698"/>
      <c r="D672" s="698"/>
      <c r="E672" s="698"/>
      <c r="F672" s="698"/>
      <c r="G672" s="698"/>
      <c r="H672" s="698"/>
      <c r="I672" s="698"/>
      <c r="J672" s="698"/>
      <c r="K672" s="698"/>
      <c r="L672" s="698"/>
      <c r="M672" s="698"/>
      <c r="N672" s="698"/>
      <c r="O672" s="698"/>
      <c r="P672" s="698"/>
      <c r="Q672" s="698"/>
      <c r="R672" s="698"/>
      <c r="S672" s="698"/>
      <c r="T672" s="698"/>
      <c r="U672" s="698"/>
      <c r="V672" s="698"/>
      <c r="W672" s="698"/>
      <c r="X672" s="698"/>
      <c r="Y672" s="698"/>
      <c r="Z672" s="698"/>
    </row>
    <row r="673">
      <c r="A673" s="698"/>
      <c r="B673" s="698"/>
      <c r="C673" s="698"/>
      <c r="D673" s="698"/>
      <c r="E673" s="698"/>
      <c r="F673" s="698"/>
      <c r="G673" s="698"/>
      <c r="H673" s="698"/>
      <c r="I673" s="698"/>
      <c r="J673" s="698"/>
      <c r="K673" s="698"/>
      <c r="L673" s="698"/>
      <c r="M673" s="698"/>
      <c r="N673" s="698"/>
      <c r="O673" s="698"/>
      <c r="P673" s="698"/>
      <c r="Q673" s="698"/>
      <c r="R673" s="698"/>
      <c r="S673" s="698"/>
      <c r="T673" s="698"/>
      <c r="U673" s="698"/>
      <c r="V673" s="698"/>
      <c r="W673" s="698"/>
      <c r="X673" s="698"/>
      <c r="Y673" s="698"/>
      <c r="Z673" s="698"/>
    </row>
    <row r="674">
      <c r="A674" s="698"/>
      <c r="B674" s="698"/>
      <c r="C674" s="698"/>
      <c r="D674" s="698"/>
      <c r="E674" s="698"/>
      <c r="F674" s="698"/>
      <c r="G674" s="698"/>
      <c r="H674" s="698"/>
      <c r="I674" s="698"/>
      <c r="J674" s="698"/>
      <c r="K674" s="698"/>
      <c r="L674" s="698"/>
      <c r="M674" s="698"/>
      <c r="N674" s="698"/>
      <c r="O674" s="698"/>
      <c r="P674" s="698"/>
      <c r="Q674" s="698"/>
      <c r="R674" s="698"/>
      <c r="S674" s="698"/>
      <c r="T674" s="698"/>
      <c r="U674" s="698"/>
      <c r="V674" s="698"/>
      <c r="W674" s="698"/>
      <c r="X674" s="698"/>
      <c r="Y674" s="698"/>
      <c r="Z674" s="698"/>
    </row>
    <row r="675">
      <c r="A675" s="698"/>
      <c r="B675" s="698"/>
      <c r="C675" s="698"/>
      <c r="D675" s="698"/>
      <c r="E675" s="698"/>
      <c r="F675" s="698"/>
      <c r="G675" s="698"/>
      <c r="H675" s="698"/>
      <c r="I675" s="698"/>
      <c r="J675" s="698"/>
      <c r="K675" s="698"/>
      <c r="L675" s="698"/>
      <c r="M675" s="698"/>
      <c r="N675" s="698"/>
      <c r="O675" s="698"/>
      <c r="P675" s="698"/>
      <c r="Q675" s="698"/>
      <c r="R675" s="698"/>
      <c r="S675" s="698"/>
      <c r="T675" s="698"/>
      <c r="U675" s="698"/>
      <c r="V675" s="698"/>
      <c r="W675" s="698"/>
      <c r="X675" s="698"/>
      <c r="Y675" s="698"/>
      <c r="Z675" s="698"/>
    </row>
    <row r="676">
      <c r="A676" s="698"/>
      <c r="B676" s="698"/>
      <c r="C676" s="698"/>
      <c r="D676" s="698"/>
      <c r="E676" s="698"/>
      <c r="F676" s="698"/>
      <c r="G676" s="698"/>
      <c r="H676" s="698"/>
      <c r="I676" s="698"/>
      <c r="J676" s="698"/>
      <c r="K676" s="698"/>
      <c r="L676" s="698"/>
      <c r="M676" s="698"/>
      <c r="N676" s="698"/>
      <c r="O676" s="698"/>
      <c r="P676" s="698"/>
      <c r="Q676" s="698"/>
      <c r="R676" s="698"/>
      <c r="S676" s="698"/>
      <c r="T676" s="698"/>
      <c r="U676" s="698"/>
      <c r="V676" s="698"/>
      <c r="W676" s="698"/>
      <c r="X676" s="698"/>
      <c r="Y676" s="698"/>
      <c r="Z676" s="698"/>
    </row>
    <row r="677">
      <c r="A677" s="698"/>
      <c r="B677" s="698"/>
      <c r="C677" s="698"/>
      <c r="D677" s="698"/>
      <c r="E677" s="698"/>
      <c r="F677" s="698"/>
      <c r="G677" s="698"/>
      <c r="H677" s="698"/>
      <c r="I677" s="698"/>
      <c r="J677" s="698"/>
      <c r="K677" s="698"/>
      <c r="L677" s="698"/>
      <c r="M677" s="698"/>
      <c r="N677" s="698"/>
      <c r="O677" s="698"/>
      <c r="P677" s="698"/>
      <c r="Q677" s="698"/>
      <c r="R677" s="698"/>
      <c r="S677" s="698"/>
      <c r="T677" s="698"/>
      <c r="U677" s="698"/>
      <c r="V677" s="698"/>
      <c r="W677" s="698"/>
      <c r="X677" s="698"/>
      <c r="Y677" s="698"/>
      <c r="Z677" s="698"/>
    </row>
    <row r="678">
      <c r="A678" s="698"/>
      <c r="B678" s="698"/>
      <c r="C678" s="698"/>
      <c r="D678" s="698"/>
      <c r="E678" s="698"/>
      <c r="F678" s="698"/>
      <c r="G678" s="698"/>
      <c r="H678" s="698"/>
      <c r="I678" s="698"/>
      <c r="J678" s="698"/>
      <c r="K678" s="698"/>
      <c r="L678" s="698"/>
      <c r="M678" s="698"/>
      <c r="N678" s="698"/>
      <c r="O678" s="698"/>
      <c r="P678" s="698"/>
      <c r="Q678" s="698"/>
      <c r="R678" s="698"/>
      <c r="S678" s="698"/>
      <c r="T678" s="698"/>
      <c r="U678" s="698"/>
      <c r="V678" s="698"/>
      <c r="W678" s="698"/>
      <c r="X678" s="698"/>
      <c r="Y678" s="698"/>
      <c r="Z678" s="698"/>
    </row>
    <row r="679">
      <c r="A679" s="698"/>
      <c r="B679" s="698"/>
      <c r="C679" s="698"/>
      <c r="D679" s="698"/>
      <c r="E679" s="698"/>
      <c r="F679" s="698"/>
      <c r="G679" s="698"/>
      <c r="H679" s="698"/>
      <c r="I679" s="698"/>
      <c r="J679" s="698"/>
      <c r="K679" s="698"/>
      <c r="L679" s="698"/>
      <c r="M679" s="698"/>
      <c r="N679" s="698"/>
      <c r="O679" s="698"/>
      <c r="P679" s="698"/>
      <c r="Q679" s="698"/>
      <c r="R679" s="698"/>
      <c r="S679" s="698"/>
      <c r="T679" s="698"/>
      <c r="U679" s="698"/>
      <c r="V679" s="698"/>
      <c r="W679" s="698"/>
      <c r="X679" s="698"/>
      <c r="Y679" s="698"/>
      <c r="Z679" s="698"/>
    </row>
    <row r="680">
      <c r="A680" s="698"/>
      <c r="B680" s="698"/>
      <c r="C680" s="698"/>
      <c r="D680" s="698"/>
      <c r="E680" s="698"/>
      <c r="F680" s="698"/>
      <c r="G680" s="698"/>
      <c r="H680" s="698"/>
      <c r="I680" s="698"/>
      <c r="J680" s="698"/>
      <c r="K680" s="698"/>
      <c r="L680" s="698"/>
      <c r="M680" s="698"/>
      <c r="N680" s="698"/>
      <c r="O680" s="698"/>
      <c r="P680" s="698"/>
      <c r="Q680" s="698"/>
      <c r="R680" s="698"/>
      <c r="S680" s="698"/>
      <c r="T680" s="698"/>
      <c r="U680" s="698"/>
      <c r="V680" s="698"/>
      <c r="W680" s="698"/>
      <c r="X680" s="698"/>
      <c r="Y680" s="698"/>
      <c r="Z680" s="698"/>
    </row>
    <row r="681">
      <c r="A681" s="698"/>
      <c r="B681" s="698"/>
      <c r="C681" s="698"/>
      <c r="D681" s="698"/>
      <c r="E681" s="698"/>
      <c r="F681" s="698"/>
      <c r="G681" s="698"/>
      <c r="H681" s="698"/>
      <c r="I681" s="698"/>
      <c r="J681" s="698"/>
      <c r="K681" s="698"/>
      <c r="L681" s="698"/>
      <c r="M681" s="698"/>
      <c r="N681" s="698"/>
      <c r="O681" s="698"/>
      <c r="P681" s="698"/>
      <c r="Q681" s="698"/>
      <c r="R681" s="698"/>
      <c r="S681" s="698"/>
      <c r="T681" s="698"/>
      <c r="U681" s="698"/>
      <c r="V681" s="698"/>
      <c r="W681" s="698"/>
      <c r="X681" s="698"/>
      <c r="Y681" s="698"/>
      <c r="Z681" s="698"/>
    </row>
    <row r="682">
      <c r="A682" s="698"/>
      <c r="B682" s="698"/>
      <c r="C682" s="698"/>
      <c r="D682" s="698"/>
      <c r="E682" s="698"/>
      <c r="F682" s="698"/>
      <c r="G682" s="698"/>
      <c r="H682" s="698"/>
      <c r="I682" s="698"/>
      <c r="J682" s="698"/>
      <c r="K682" s="698"/>
      <c r="L682" s="698"/>
      <c r="M682" s="698"/>
      <c r="N682" s="698"/>
      <c r="O682" s="698"/>
      <c r="P682" s="698"/>
      <c r="Q682" s="698"/>
      <c r="R682" s="698"/>
      <c r="S682" s="698"/>
      <c r="T682" s="698"/>
      <c r="U682" s="698"/>
      <c r="V682" s="698"/>
      <c r="W682" s="698"/>
      <c r="X682" s="698"/>
      <c r="Y682" s="698"/>
      <c r="Z682" s="698"/>
    </row>
    <row r="683">
      <c r="A683" s="698"/>
      <c r="B683" s="698"/>
      <c r="C683" s="698"/>
      <c r="D683" s="698"/>
      <c r="E683" s="698"/>
      <c r="F683" s="698"/>
      <c r="G683" s="698"/>
      <c r="H683" s="698"/>
      <c r="I683" s="698"/>
      <c r="J683" s="698"/>
      <c r="K683" s="698"/>
      <c r="L683" s="698"/>
      <c r="M683" s="698"/>
      <c r="N683" s="698"/>
      <c r="O683" s="698"/>
      <c r="P683" s="698"/>
      <c r="Q683" s="698"/>
      <c r="R683" s="698"/>
      <c r="S683" s="698"/>
      <c r="T683" s="698"/>
      <c r="U683" s="698"/>
      <c r="V683" s="698"/>
      <c r="W683" s="698"/>
      <c r="X683" s="698"/>
      <c r="Y683" s="698"/>
      <c r="Z683" s="698"/>
    </row>
    <row r="684">
      <c r="A684" s="698"/>
      <c r="B684" s="698"/>
      <c r="C684" s="698"/>
      <c r="D684" s="698"/>
      <c r="E684" s="698"/>
      <c r="F684" s="698"/>
      <c r="G684" s="698"/>
      <c r="H684" s="698"/>
      <c r="I684" s="698"/>
      <c r="J684" s="698"/>
      <c r="K684" s="698"/>
      <c r="L684" s="698"/>
      <c r="M684" s="698"/>
      <c r="N684" s="698"/>
      <c r="O684" s="698"/>
      <c r="P684" s="698"/>
      <c r="Q684" s="698"/>
      <c r="R684" s="698"/>
      <c r="S684" s="698"/>
      <c r="T684" s="698"/>
      <c r="U684" s="698"/>
      <c r="V684" s="698"/>
      <c r="W684" s="698"/>
      <c r="X684" s="698"/>
      <c r="Y684" s="698"/>
      <c r="Z684" s="698"/>
    </row>
    <row r="685">
      <c r="A685" s="698"/>
      <c r="B685" s="698"/>
      <c r="C685" s="698"/>
      <c r="D685" s="698"/>
      <c r="E685" s="698"/>
      <c r="F685" s="698"/>
      <c r="G685" s="698"/>
      <c r="H685" s="698"/>
      <c r="I685" s="698"/>
      <c r="J685" s="698"/>
      <c r="K685" s="698"/>
      <c r="L685" s="698"/>
      <c r="M685" s="698"/>
      <c r="N685" s="698"/>
      <c r="O685" s="698"/>
      <c r="P685" s="698"/>
      <c r="Q685" s="698"/>
      <c r="R685" s="698"/>
      <c r="S685" s="698"/>
      <c r="T685" s="698"/>
      <c r="U685" s="698"/>
      <c r="V685" s="698"/>
      <c r="W685" s="698"/>
      <c r="X685" s="698"/>
      <c r="Y685" s="698"/>
      <c r="Z685" s="698"/>
    </row>
    <row r="686">
      <c r="A686" s="698"/>
      <c r="B686" s="698"/>
      <c r="C686" s="698"/>
      <c r="D686" s="698"/>
      <c r="E686" s="698"/>
      <c r="F686" s="698"/>
      <c r="G686" s="698"/>
      <c r="H686" s="698"/>
      <c r="I686" s="698"/>
      <c r="J686" s="698"/>
      <c r="K686" s="698"/>
      <c r="L686" s="698"/>
      <c r="M686" s="698"/>
      <c r="N686" s="698"/>
      <c r="O686" s="698"/>
      <c r="P686" s="698"/>
      <c r="Q686" s="698"/>
      <c r="R686" s="698"/>
      <c r="S686" s="698"/>
      <c r="T686" s="698"/>
      <c r="U686" s="698"/>
      <c r="V686" s="698"/>
      <c r="W686" s="698"/>
      <c r="X686" s="698"/>
      <c r="Y686" s="698"/>
      <c r="Z686" s="698"/>
    </row>
    <row r="687">
      <c r="A687" s="698"/>
      <c r="B687" s="698"/>
      <c r="C687" s="698"/>
      <c r="D687" s="698"/>
      <c r="E687" s="698"/>
      <c r="F687" s="698"/>
      <c r="G687" s="698"/>
      <c r="H687" s="698"/>
      <c r="I687" s="698"/>
      <c r="J687" s="698"/>
      <c r="K687" s="698"/>
      <c r="L687" s="698"/>
      <c r="M687" s="698"/>
      <c r="N687" s="698"/>
      <c r="O687" s="698"/>
      <c r="P687" s="698"/>
      <c r="Q687" s="698"/>
      <c r="R687" s="698"/>
      <c r="S687" s="698"/>
      <c r="T687" s="698"/>
      <c r="U687" s="698"/>
      <c r="V687" s="698"/>
      <c r="W687" s="698"/>
      <c r="X687" s="698"/>
      <c r="Y687" s="698"/>
      <c r="Z687" s="698"/>
    </row>
    <row r="688">
      <c r="A688" s="698"/>
      <c r="B688" s="698"/>
      <c r="C688" s="698"/>
      <c r="D688" s="698"/>
      <c r="E688" s="698"/>
      <c r="F688" s="698"/>
      <c r="G688" s="698"/>
      <c r="H688" s="698"/>
      <c r="I688" s="698"/>
      <c r="J688" s="698"/>
      <c r="K688" s="698"/>
      <c r="L688" s="698"/>
      <c r="M688" s="698"/>
      <c r="N688" s="698"/>
      <c r="O688" s="698"/>
      <c r="P688" s="698"/>
      <c r="Q688" s="698"/>
      <c r="R688" s="698"/>
      <c r="S688" s="698"/>
      <c r="T688" s="698"/>
      <c r="U688" s="698"/>
      <c r="V688" s="698"/>
      <c r="W688" s="698"/>
      <c r="X688" s="698"/>
      <c r="Y688" s="698"/>
      <c r="Z688" s="698"/>
    </row>
    <row r="689">
      <c r="A689" s="698"/>
      <c r="B689" s="698"/>
      <c r="C689" s="698"/>
      <c r="D689" s="698"/>
      <c r="E689" s="698"/>
      <c r="F689" s="698"/>
      <c r="G689" s="698"/>
      <c r="H689" s="698"/>
      <c r="I689" s="698"/>
      <c r="J689" s="698"/>
      <c r="K689" s="698"/>
      <c r="L689" s="698"/>
      <c r="M689" s="698"/>
      <c r="N689" s="698"/>
      <c r="O689" s="698"/>
      <c r="P689" s="698"/>
      <c r="Q689" s="698"/>
      <c r="R689" s="698"/>
      <c r="S689" s="698"/>
      <c r="T689" s="698"/>
      <c r="U689" s="698"/>
      <c r="V689" s="698"/>
      <c r="W689" s="698"/>
      <c r="X689" s="698"/>
      <c r="Y689" s="698"/>
      <c r="Z689" s="698"/>
    </row>
    <row r="690">
      <c r="A690" s="698"/>
      <c r="B690" s="698"/>
      <c r="C690" s="698"/>
      <c r="D690" s="698"/>
      <c r="E690" s="698"/>
      <c r="F690" s="698"/>
      <c r="G690" s="698"/>
      <c r="H690" s="698"/>
      <c r="I690" s="698"/>
      <c r="J690" s="698"/>
      <c r="K690" s="698"/>
      <c r="L690" s="698"/>
      <c r="M690" s="698"/>
      <c r="N690" s="698"/>
      <c r="O690" s="698"/>
      <c r="P690" s="698"/>
      <c r="Q690" s="698"/>
      <c r="R690" s="698"/>
      <c r="S690" s="698"/>
      <c r="T690" s="698"/>
      <c r="U690" s="698"/>
      <c r="V690" s="698"/>
      <c r="W690" s="698"/>
      <c r="X690" s="698"/>
      <c r="Y690" s="698"/>
      <c r="Z690" s="698"/>
    </row>
    <row r="691">
      <c r="A691" s="698"/>
      <c r="B691" s="698"/>
      <c r="C691" s="698"/>
      <c r="D691" s="698"/>
      <c r="E691" s="698"/>
      <c r="F691" s="698"/>
      <c r="G691" s="698"/>
      <c r="H691" s="698"/>
      <c r="I691" s="698"/>
      <c r="J691" s="698"/>
      <c r="K691" s="698"/>
      <c r="L691" s="698"/>
      <c r="M691" s="698"/>
      <c r="N691" s="698"/>
      <c r="O691" s="698"/>
      <c r="P691" s="698"/>
      <c r="Q691" s="698"/>
      <c r="R691" s="698"/>
      <c r="S691" s="698"/>
      <c r="T691" s="698"/>
      <c r="U691" s="698"/>
      <c r="V691" s="698"/>
      <c r="W691" s="698"/>
      <c r="X691" s="698"/>
      <c r="Y691" s="698"/>
      <c r="Z691" s="698"/>
    </row>
    <row r="692">
      <c r="A692" s="698"/>
      <c r="B692" s="698"/>
      <c r="C692" s="698"/>
      <c r="D692" s="698"/>
      <c r="E692" s="698"/>
      <c r="F692" s="698"/>
      <c r="G692" s="698"/>
      <c r="H692" s="698"/>
      <c r="I692" s="698"/>
      <c r="J692" s="698"/>
      <c r="K692" s="698"/>
      <c r="L692" s="698"/>
      <c r="M692" s="698"/>
      <c r="N692" s="698"/>
      <c r="O692" s="698"/>
      <c r="P692" s="698"/>
      <c r="Q692" s="698"/>
      <c r="R692" s="698"/>
      <c r="S692" s="698"/>
      <c r="T692" s="698"/>
      <c r="U692" s="698"/>
      <c r="V692" s="698"/>
      <c r="W692" s="698"/>
      <c r="X692" s="698"/>
      <c r="Y692" s="698"/>
      <c r="Z692" s="698"/>
    </row>
    <row r="693">
      <c r="A693" s="698"/>
      <c r="B693" s="698"/>
      <c r="C693" s="698"/>
      <c r="D693" s="698"/>
      <c r="E693" s="698"/>
      <c r="F693" s="698"/>
      <c r="G693" s="698"/>
      <c r="H693" s="698"/>
      <c r="I693" s="698"/>
      <c r="J693" s="698"/>
      <c r="K693" s="698"/>
      <c r="L693" s="698"/>
      <c r="M693" s="698"/>
      <c r="N693" s="698"/>
      <c r="O693" s="698"/>
      <c r="P693" s="698"/>
      <c r="Q693" s="698"/>
      <c r="R693" s="698"/>
      <c r="S693" s="698"/>
      <c r="T693" s="698"/>
      <c r="U693" s="698"/>
      <c r="V693" s="698"/>
      <c r="W693" s="698"/>
      <c r="X693" s="698"/>
      <c r="Y693" s="698"/>
      <c r="Z693" s="698"/>
    </row>
    <row r="694">
      <c r="A694" s="698"/>
      <c r="B694" s="698"/>
      <c r="C694" s="698"/>
      <c r="D694" s="698"/>
      <c r="E694" s="698"/>
      <c r="F694" s="698"/>
      <c r="G694" s="698"/>
      <c r="H694" s="698"/>
      <c r="I694" s="698"/>
      <c r="J694" s="698"/>
      <c r="K694" s="698"/>
      <c r="L694" s="698"/>
      <c r="M694" s="698"/>
      <c r="N694" s="698"/>
      <c r="O694" s="698"/>
      <c r="P694" s="698"/>
      <c r="Q694" s="698"/>
      <c r="R694" s="698"/>
      <c r="S694" s="698"/>
      <c r="T694" s="698"/>
      <c r="U694" s="698"/>
      <c r="V694" s="698"/>
      <c r="W694" s="698"/>
      <c r="X694" s="698"/>
      <c r="Y694" s="698"/>
      <c r="Z694" s="698"/>
    </row>
    <row r="695">
      <c r="A695" s="698"/>
      <c r="B695" s="698"/>
      <c r="C695" s="698"/>
      <c r="D695" s="698"/>
      <c r="E695" s="698"/>
      <c r="F695" s="698"/>
      <c r="G695" s="698"/>
      <c r="H695" s="698"/>
      <c r="I695" s="698"/>
      <c r="J695" s="698"/>
      <c r="K695" s="698"/>
      <c r="L695" s="698"/>
      <c r="M695" s="698"/>
      <c r="N695" s="698"/>
      <c r="O695" s="698"/>
      <c r="P695" s="698"/>
      <c r="Q695" s="698"/>
      <c r="R695" s="698"/>
      <c r="S695" s="698"/>
      <c r="T695" s="698"/>
      <c r="U695" s="698"/>
      <c r="V695" s="698"/>
      <c r="W695" s="698"/>
      <c r="X695" s="698"/>
      <c r="Y695" s="698"/>
      <c r="Z695" s="698"/>
    </row>
    <row r="696">
      <c r="A696" s="698"/>
      <c r="B696" s="698"/>
      <c r="C696" s="698"/>
      <c r="D696" s="698"/>
      <c r="E696" s="698"/>
      <c r="F696" s="698"/>
      <c r="G696" s="698"/>
      <c r="H696" s="698"/>
      <c r="I696" s="698"/>
      <c r="J696" s="698"/>
      <c r="K696" s="698"/>
      <c r="L696" s="698"/>
      <c r="M696" s="698"/>
      <c r="N696" s="698"/>
      <c r="O696" s="698"/>
      <c r="P696" s="698"/>
      <c r="Q696" s="698"/>
      <c r="R696" s="698"/>
      <c r="S696" s="698"/>
      <c r="T696" s="698"/>
      <c r="U696" s="698"/>
      <c r="V696" s="698"/>
      <c r="W696" s="698"/>
      <c r="X696" s="698"/>
      <c r="Y696" s="698"/>
      <c r="Z696" s="698"/>
    </row>
    <row r="697">
      <c r="A697" s="698"/>
      <c r="B697" s="698"/>
      <c r="C697" s="698"/>
      <c r="D697" s="698"/>
      <c r="E697" s="698"/>
      <c r="F697" s="698"/>
      <c r="G697" s="698"/>
      <c r="H697" s="698"/>
      <c r="I697" s="698"/>
      <c r="J697" s="698"/>
      <c r="K697" s="698"/>
      <c r="L697" s="698"/>
      <c r="M697" s="698"/>
      <c r="N697" s="698"/>
      <c r="O697" s="698"/>
      <c r="P697" s="698"/>
      <c r="Q697" s="698"/>
      <c r="R697" s="698"/>
      <c r="S697" s="698"/>
      <c r="T697" s="698"/>
      <c r="U697" s="698"/>
      <c r="V697" s="698"/>
      <c r="W697" s="698"/>
      <c r="X697" s="698"/>
      <c r="Y697" s="698"/>
      <c r="Z697" s="698"/>
    </row>
    <row r="698">
      <c r="A698" s="698"/>
      <c r="B698" s="698"/>
      <c r="C698" s="698"/>
      <c r="D698" s="698"/>
      <c r="E698" s="698"/>
      <c r="F698" s="698"/>
      <c r="G698" s="698"/>
      <c r="H698" s="698"/>
      <c r="I698" s="698"/>
      <c r="J698" s="698"/>
      <c r="K698" s="698"/>
      <c r="L698" s="698"/>
      <c r="M698" s="698"/>
      <c r="N698" s="698"/>
      <c r="O698" s="698"/>
      <c r="P698" s="698"/>
      <c r="Q698" s="698"/>
      <c r="R698" s="698"/>
      <c r="S698" s="698"/>
      <c r="T698" s="698"/>
      <c r="U698" s="698"/>
      <c r="V698" s="698"/>
      <c r="W698" s="698"/>
      <c r="X698" s="698"/>
      <c r="Y698" s="698"/>
      <c r="Z698" s="698"/>
    </row>
    <row r="699">
      <c r="A699" s="698"/>
      <c r="B699" s="698"/>
      <c r="C699" s="698"/>
      <c r="D699" s="698"/>
      <c r="E699" s="698"/>
      <c r="F699" s="698"/>
      <c r="G699" s="698"/>
      <c r="H699" s="698"/>
      <c r="I699" s="698"/>
      <c r="J699" s="698"/>
      <c r="K699" s="698"/>
      <c r="L699" s="698"/>
      <c r="M699" s="698"/>
      <c r="N699" s="698"/>
      <c r="O699" s="698"/>
      <c r="P699" s="698"/>
      <c r="Q699" s="698"/>
      <c r="R699" s="698"/>
      <c r="S699" s="698"/>
      <c r="T699" s="698"/>
      <c r="U699" s="698"/>
      <c r="V699" s="698"/>
      <c r="W699" s="698"/>
      <c r="X699" s="698"/>
      <c r="Y699" s="698"/>
      <c r="Z699" s="698"/>
    </row>
    <row r="700">
      <c r="A700" s="698"/>
      <c r="B700" s="698"/>
      <c r="C700" s="698"/>
      <c r="D700" s="698"/>
      <c r="E700" s="698"/>
      <c r="F700" s="698"/>
      <c r="G700" s="698"/>
      <c r="H700" s="698"/>
      <c r="I700" s="698"/>
      <c r="J700" s="698"/>
      <c r="K700" s="698"/>
      <c r="L700" s="698"/>
      <c r="M700" s="698"/>
      <c r="N700" s="698"/>
      <c r="O700" s="698"/>
      <c r="P700" s="698"/>
      <c r="Q700" s="698"/>
      <c r="R700" s="698"/>
      <c r="S700" s="698"/>
      <c r="T700" s="698"/>
      <c r="U700" s="698"/>
      <c r="V700" s="698"/>
      <c r="W700" s="698"/>
      <c r="X700" s="698"/>
      <c r="Y700" s="698"/>
      <c r="Z700" s="698"/>
    </row>
    <row r="701">
      <c r="A701" s="698"/>
      <c r="B701" s="698"/>
      <c r="C701" s="698"/>
      <c r="D701" s="698"/>
      <c r="E701" s="698"/>
      <c r="F701" s="698"/>
      <c r="G701" s="698"/>
      <c r="H701" s="698"/>
      <c r="I701" s="698"/>
      <c r="J701" s="698"/>
      <c r="K701" s="698"/>
      <c r="L701" s="698"/>
      <c r="M701" s="698"/>
      <c r="N701" s="698"/>
      <c r="O701" s="698"/>
      <c r="P701" s="698"/>
      <c r="Q701" s="698"/>
      <c r="R701" s="698"/>
      <c r="S701" s="698"/>
      <c r="T701" s="698"/>
      <c r="U701" s="698"/>
      <c r="V701" s="698"/>
      <c r="W701" s="698"/>
      <c r="X701" s="698"/>
      <c r="Y701" s="698"/>
      <c r="Z701" s="698"/>
    </row>
    <row r="702">
      <c r="A702" s="698"/>
      <c r="B702" s="698"/>
      <c r="C702" s="698"/>
      <c r="D702" s="698"/>
      <c r="E702" s="698"/>
      <c r="F702" s="698"/>
      <c r="G702" s="698"/>
      <c r="H702" s="698"/>
      <c r="I702" s="698"/>
      <c r="J702" s="698"/>
      <c r="K702" s="698"/>
      <c r="L702" s="698"/>
      <c r="M702" s="698"/>
      <c r="N702" s="698"/>
      <c r="O702" s="698"/>
      <c r="P702" s="698"/>
      <c r="Q702" s="698"/>
      <c r="R702" s="698"/>
      <c r="S702" s="698"/>
      <c r="T702" s="698"/>
      <c r="U702" s="698"/>
      <c r="V702" s="698"/>
      <c r="W702" s="698"/>
      <c r="X702" s="698"/>
      <c r="Y702" s="698"/>
      <c r="Z702" s="698"/>
    </row>
    <row r="703">
      <c r="A703" s="698"/>
      <c r="B703" s="698"/>
      <c r="C703" s="698"/>
      <c r="D703" s="698"/>
      <c r="E703" s="698"/>
      <c r="F703" s="698"/>
      <c r="G703" s="698"/>
      <c r="H703" s="698"/>
      <c r="I703" s="698"/>
      <c r="J703" s="698"/>
      <c r="K703" s="698"/>
      <c r="L703" s="698"/>
      <c r="M703" s="698"/>
      <c r="N703" s="698"/>
      <c r="O703" s="698"/>
      <c r="P703" s="698"/>
      <c r="Q703" s="698"/>
      <c r="R703" s="698"/>
      <c r="S703" s="698"/>
      <c r="T703" s="698"/>
      <c r="U703" s="698"/>
      <c r="V703" s="698"/>
      <c r="W703" s="698"/>
      <c r="X703" s="698"/>
      <c r="Y703" s="698"/>
      <c r="Z703" s="698"/>
    </row>
    <row r="704">
      <c r="A704" s="698"/>
      <c r="B704" s="698"/>
      <c r="C704" s="698"/>
      <c r="D704" s="698"/>
      <c r="E704" s="698"/>
      <c r="F704" s="698"/>
      <c r="G704" s="698"/>
      <c r="H704" s="698"/>
      <c r="I704" s="698"/>
      <c r="J704" s="698"/>
      <c r="K704" s="698"/>
      <c r="L704" s="698"/>
      <c r="M704" s="698"/>
      <c r="N704" s="698"/>
      <c r="O704" s="698"/>
      <c r="P704" s="698"/>
      <c r="Q704" s="698"/>
      <c r="R704" s="698"/>
      <c r="S704" s="698"/>
      <c r="T704" s="698"/>
      <c r="U704" s="698"/>
      <c r="V704" s="698"/>
      <c r="W704" s="698"/>
      <c r="X704" s="698"/>
      <c r="Y704" s="698"/>
      <c r="Z704" s="698"/>
    </row>
    <row r="705">
      <c r="A705" s="698"/>
      <c r="B705" s="698"/>
      <c r="C705" s="698"/>
      <c r="D705" s="698"/>
      <c r="E705" s="698"/>
      <c r="F705" s="698"/>
      <c r="G705" s="698"/>
      <c r="H705" s="698"/>
      <c r="I705" s="698"/>
      <c r="J705" s="698"/>
      <c r="K705" s="698"/>
      <c r="L705" s="698"/>
      <c r="M705" s="698"/>
      <c r="N705" s="698"/>
      <c r="O705" s="698"/>
      <c r="P705" s="698"/>
      <c r="Q705" s="698"/>
      <c r="R705" s="698"/>
      <c r="S705" s="698"/>
      <c r="T705" s="698"/>
      <c r="U705" s="698"/>
      <c r="V705" s="698"/>
      <c r="W705" s="698"/>
      <c r="X705" s="698"/>
      <c r="Y705" s="698"/>
      <c r="Z705" s="698"/>
    </row>
    <row r="706">
      <c r="A706" s="698"/>
      <c r="B706" s="698"/>
      <c r="C706" s="698"/>
      <c r="D706" s="698"/>
      <c r="E706" s="698"/>
      <c r="F706" s="698"/>
      <c r="G706" s="698"/>
      <c r="H706" s="698"/>
      <c r="I706" s="698"/>
      <c r="J706" s="698"/>
      <c r="K706" s="698"/>
      <c r="L706" s="698"/>
      <c r="M706" s="698"/>
      <c r="N706" s="698"/>
      <c r="O706" s="698"/>
      <c r="P706" s="698"/>
      <c r="Q706" s="698"/>
      <c r="R706" s="698"/>
      <c r="S706" s="698"/>
      <c r="T706" s="698"/>
      <c r="U706" s="698"/>
      <c r="V706" s="698"/>
      <c r="W706" s="698"/>
      <c r="X706" s="698"/>
      <c r="Y706" s="698"/>
      <c r="Z706" s="698"/>
    </row>
    <row r="707">
      <c r="A707" s="698"/>
      <c r="B707" s="698"/>
      <c r="C707" s="698"/>
      <c r="D707" s="698"/>
      <c r="E707" s="698"/>
      <c r="F707" s="698"/>
      <c r="G707" s="698"/>
      <c r="H707" s="698"/>
      <c r="I707" s="698"/>
      <c r="J707" s="698"/>
      <c r="K707" s="698"/>
      <c r="L707" s="698"/>
      <c r="M707" s="698"/>
      <c r="N707" s="698"/>
      <c r="O707" s="698"/>
      <c r="P707" s="698"/>
      <c r="Q707" s="698"/>
      <c r="R707" s="698"/>
      <c r="S707" s="698"/>
      <c r="T707" s="698"/>
      <c r="U707" s="698"/>
      <c r="V707" s="698"/>
      <c r="W707" s="698"/>
      <c r="X707" s="698"/>
      <c r="Y707" s="698"/>
      <c r="Z707" s="698"/>
    </row>
    <row r="708">
      <c r="A708" s="698"/>
      <c r="B708" s="698"/>
      <c r="C708" s="698"/>
      <c r="D708" s="698"/>
      <c r="E708" s="698"/>
      <c r="F708" s="698"/>
      <c r="G708" s="698"/>
      <c r="H708" s="698"/>
      <c r="I708" s="698"/>
      <c r="J708" s="698"/>
      <c r="K708" s="698"/>
      <c r="L708" s="698"/>
      <c r="M708" s="698"/>
      <c r="N708" s="698"/>
      <c r="O708" s="698"/>
      <c r="P708" s="698"/>
      <c r="Q708" s="698"/>
      <c r="R708" s="698"/>
      <c r="S708" s="698"/>
      <c r="T708" s="698"/>
      <c r="U708" s="698"/>
      <c r="V708" s="698"/>
      <c r="W708" s="698"/>
      <c r="X708" s="698"/>
      <c r="Y708" s="698"/>
      <c r="Z708" s="698"/>
    </row>
    <row r="709">
      <c r="A709" s="698"/>
      <c r="B709" s="698"/>
      <c r="C709" s="698"/>
      <c r="D709" s="698"/>
      <c r="E709" s="698"/>
      <c r="F709" s="698"/>
      <c r="G709" s="698"/>
      <c r="H709" s="698"/>
      <c r="I709" s="698"/>
      <c r="J709" s="698"/>
      <c r="K709" s="698"/>
      <c r="L709" s="698"/>
      <c r="M709" s="698"/>
      <c r="N709" s="698"/>
      <c r="O709" s="698"/>
      <c r="P709" s="698"/>
      <c r="Q709" s="698"/>
      <c r="R709" s="698"/>
      <c r="S709" s="698"/>
      <c r="T709" s="698"/>
      <c r="U709" s="698"/>
      <c r="V709" s="698"/>
      <c r="W709" s="698"/>
      <c r="X709" s="698"/>
      <c r="Y709" s="698"/>
      <c r="Z709" s="698"/>
    </row>
    <row r="710">
      <c r="A710" s="698"/>
      <c r="B710" s="698"/>
      <c r="C710" s="698"/>
      <c r="D710" s="698"/>
      <c r="E710" s="698"/>
      <c r="F710" s="698"/>
      <c r="G710" s="698"/>
      <c r="H710" s="698"/>
      <c r="I710" s="698"/>
      <c r="J710" s="698"/>
      <c r="K710" s="698"/>
      <c r="L710" s="698"/>
      <c r="M710" s="698"/>
      <c r="N710" s="698"/>
      <c r="O710" s="698"/>
      <c r="P710" s="698"/>
      <c r="Q710" s="698"/>
      <c r="R710" s="698"/>
      <c r="S710" s="698"/>
      <c r="T710" s="698"/>
      <c r="U710" s="698"/>
      <c r="V710" s="698"/>
      <c r="W710" s="698"/>
      <c r="X710" s="698"/>
      <c r="Y710" s="698"/>
      <c r="Z710" s="698"/>
    </row>
    <row r="711">
      <c r="A711" s="698"/>
      <c r="B711" s="698"/>
      <c r="C711" s="698"/>
      <c r="D711" s="698"/>
      <c r="E711" s="698"/>
      <c r="F711" s="698"/>
      <c r="G711" s="698"/>
      <c r="H711" s="698"/>
      <c r="I711" s="698"/>
      <c r="J711" s="698"/>
      <c r="K711" s="698"/>
      <c r="L711" s="698"/>
      <c r="M711" s="698"/>
      <c r="N711" s="698"/>
      <c r="O711" s="698"/>
      <c r="P711" s="698"/>
      <c r="Q711" s="698"/>
      <c r="R711" s="698"/>
      <c r="S711" s="698"/>
      <c r="T711" s="698"/>
      <c r="U711" s="698"/>
      <c r="V711" s="698"/>
      <c r="W711" s="698"/>
      <c r="X711" s="698"/>
      <c r="Y711" s="698"/>
      <c r="Z711" s="698"/>
    </row>
    <row r="712">
      <c r="A712" s="698"/>
      <c r="B712" s="698"/>
      <c r="C712" s="698"/>
      <c r="D712" s="698"/>
      <c r="E712" s="698"/>
      <c r="F712" s="698"/>
      <c r="G712" s="698"/>
      <c r="H712" s="698"/>
      <c r="I712" s="698"/>
      <c r="J712" s="698"/>
      <c r="K712" s="698"/>
      <c r="L712" s="698"/>
      <c r="M712" s="698"/>
      <c r="N712" s="698"/>
      <c r="O712" s="698"/>
      <c r="P712" s="698"/>
      <c r="Q712" s="698"/>
      <c r="R712" s="698"/>
      <c r="S712" s="698"/>
      <c r="T712" s="698"/>
      <c r="U712" s="698"/>
      <c r="V712" s="698"/>
      <c r="W712" s="698"/>
      <c r="X712" s="698"/>
      <c r="Y712" s="698"/>
      <c r="Z712" s="698"/>
    </row>
    <row r="713">
      <c r="A713" s="698"/>
      <c r="B713" s="698"/>
      <c r="C713" s="698"/>
      <c r="D713" s="698"/>
      <c r="E713" s="698"/>
      <c r="F713" s="698"/>
      <c r="G713" s="698"/>
      <c r="H713" s="698"/>
      <c r="I713" s="698"/>
      <c r="J713" s="698"/>
      <c r="K713" s="698"/>
      <c r="L713" s="698"/>
      <c r="M713" s="698"/>
      <c r="N713" s="698"/>
      <c r="O713" s="698"/>
      <c r="P713" s="698"/>
      <c r="Q713" s="698"/>
      <c r="R713" s="698"/>
      <c r="S713" s="698"/>
      <c r="T713" s="698"/>
      <c r="U713" s="698"/>
      <c r="V713" s="698"/>
      <c r="W713" s="698"/>
      <c r="X713" s="698"/>
      <c r="Y713" s="698"/>
      <c r="Z713" s="698"/>
    </row>
    <row r="714">
      <c r="A714" s="698"/>
      <c r="B714" s="698"/>
      <c r="C714" s="698"/>
      <c r="D714" s="698"/>
      <c r="E714" s="698"/>
      <c r="F714" s="698"/>
      <c r="G714" s="698"/>
      <c r="H714" s="698"/>
      <c r="I714" s="698"/>
      <c r="J714" s="698"/>
      <c r="K714" s="698"/>
      <c r="L714" s="698"/>
      <c r="M714" s="698"/>
      <c r="N714" s="698"/>
      <c r="O714" s="698"/>
      <c r="P714" s="698"/>
      <c r="Q714" s="698"/>
      <c r="R714" s="698"/>
      <c r="S714" s="698"/>
      <c r="T714" s="698"/>
      <c r="U714" s="698"/>
      <c r="V714" s="698"/>
      <c r="W714" s="698"/>
      <c r="X714" s="698"/>
      <c r="Y714" s="698"/>
      <c r="Z714" s="698"/>
    </row>
    <row r="715">
      <c r="A715" s="698"/>
      <c r="B715" s="698"/>
      <c r="C715" s="698"/>
      <c r="D715" s="698"/>
      <c r="E715" s="698"/>
      <c r="F715" s="698"/>
      <c r="G715" s="698"/>
      <c r="H715" s="698"/>
      <c r="I715" s="698"/>
      <c r="J715" s="698"/>
      <c r="K715" s="698"/>
      <c r="L715" s="698"/>
      <c r="M715" s="698"/>
      <c r="N715" s="698"/>
      <c r="O715" s="698"/>
      <c r="P715" s="698"/>
      <c r="Q715" s="698"/>
      <c r="R715" s="698"/>
      <c r="S715" s="698"/>
      <c r="T715" s="698"/>
      <c r="U715" s="698"/>
      <c r="V715" s="698"/>
      <c r="W715" s="698"/>
      <c r="X715" s="698"/>
      <c r="Y715" s="698"/>
      <c r="Z715" s="698"/>
    </row>
    <row r="716">
      <c r="A716" s="698"/>
      <c r="B716" s="698"/>
      <c r="C716" s="698"/>
      <c r="D716" s="698"/>
      <c r="E716" s="698"/>
      <c r="F716" s="698"/>
      <c r="G716" s="698"/>
      <c r="H716" s="698"/>
      <c r="I716" s="698"/>
      <c r="J716" s="698"/>
      <c r="K716" s="698"/>
      <c r="L716" s="698"/>
      <c r="M716" s="698"/>
      <c r="N716" s="698"/>
      <c r="O716" s="698"/>
      <c r="P716" s="698"/>
      <c r="Q716" s="698"/>
      <c r="R716" s="698"/>
      <c r="S716" s="698"/>
      <c r="T716" s="698"/>
      <c r="U716" s="698"/>
      <c r="V716" s="698"/>
      <c r="W716" s="698"/>
      <c r="X716" s="698"/>
      <c r="Y716" s="698"/>
      <c r="Z716" s="698"/>
    </row>
    <row r="717">
      <c r="A717" s="698"/>
      <c r="B717" s="698"/>
      <c r="C717" s="698"/>
      <c r="D717" s="698"/>
      <c r="E717" s="698"/>
      <c r="F717" s="698"/>
      <c r="G717" s="698"/>
      <c r="H717" s="698"/>
      <c r="I717" s="698"/>
      <c r="J717" s="698"/>
      <c r="K717" s="698"/>
      <c r="L717" s="698"/>
      <c r="M717" s="698"/>
      <c r="N717" s="698"/>
      <c r="O717" s="698"/>
      <c r="P717" s="698"/>
      <c r="Q717" s="698"/>
      <c r="R717" s="698"/>
      <c r="S717" s="698"/>
      <c r="T717" s="698"/>
      <c r="U717" s="698"/>
      <c r="V717" s="698"/>
      <c r="W717" s="698"/>
      <c r="X717" s="698"/>
      <c r="Y717" s="698"/>
      <c r="Z717" s="698"/>
    </row>
    <row r="718">
      <c r="A718" s="698"/>
      <c r="B718" s="698"/>
      <c r="C718" s="698"/>
      <c r="D718" s="698"/>
      <c r="E718" s="698"/>
      <c r="F718" s="698"/>
      <c r="G718" s="698"/>
      <c r="H718" s="698"/>
      <c r="I718" s="698"/>
      <c r="J718" s="698"/>
      <c r="K718" s="698"/>
      <c r="L718" s="698"/>
      <c r="M718" s="698"/>
      <c r="N718" s="698"/>
      <c r="O718" s="698"/>
      <c r="P718" s="698"/>
      <c r="Q718" s="698"/>
      <c r="R718" s="698"/>
      <c r="S718" s="698"/>
      <c r="T718" s="698"/>
      <c r="U718" s="698"/>
      <c r="V718" s="698"/>
      <c r="W718" s="698"/>
      <c r="X718" s="698"/>
      <c r="Y718" s="698"/>
      <c r="Z718" s="698"/>
    </row>
    <row r="719">
      <c r="A719" s="698"/>
      <c r="B719" s="698"/>
      <c r="C719" s="698"/>
      <c r="D719" s="698"/>
      <c r="E719" s="698"/>
      <c r="F719" s="698"/>
      <c r="G719" s="698"/>
      <c r="H719" s="698"/>
      <c r="I719" s="698"/>
      <c r="J719" s="698"/>
      <c r="K719" s="698"/>
      <c r="L719" s="698"/>
      <c r="M719" s="698"/>
      <c r="N719" s="698"/>
      <c r="O719" s="698"/>
      <c r="P719" s="698"/>
      <c r="Q719" s="698"/>
      <c r="R719" s="698"/>
      <c r="S719" s="698"/>
      <c r="T719" s="698"/>
      <c r="U719" s="698"/>
      <c r="V719" s="698"/>
      <c r="W719" s="698"/>
      <c r="X719" s="698"/>
      <c r="Y719" s="698"/>
      <c r="Z719" s="698"/>
    </row>
    <row r="720">
      <c r="A720" s="698"/>
      <c r="B720" s="698"/>
      <c r="C720" s="698"/>
      <c r="D720" s="698"/>
      <c r="E720" s="698"/>
      <c r="F720" s="698"/>
      <c r="G720" s="698"/>
      <c r="H720" s="698"/>
      <c r="I720" s="698"/>
      <c r="J720" s="698"/>
      <c r="K720" s="698"/>
      <c r="L720" s="698"/>
      <c r="M720" s="698"/>
      <c r="N720" s="698"/>
      <c r="O720" s="698"/>
      <c r="P720" s="698"/>
      <c r="Q720" s="698"/>
      <c r="R720" s="698"/>
      <c r="S720" s="698"/>
      <c r="T720" s="698"/>
      <c r="U720" s="698"/>
      <c r="V720" s="698"/>
      <c r="W720" s="698"/>
      <c r="X720" s="698"/>
      <c r="Y720" s="698"/>
      <c r="Z720" s="698"/>
    </row>
    <row r="721">
      <c r="A721" s="698"/>
      <c r="B721" s="698"/>
      <c r="C721" s="698"/>
      <c r="D721" s="698"/>
      <c r="E721" s="698"/>
      <c r="F721" s="698"/>
      <c r="G721" s="698"/>
      <c r="H721" s="698"/>
      <c r="I721" s="698"/>
      <c r="J721" s="698"/>
      <c r="K721" s="698"/>
      <c r="L721" s="698"/>
      <c r="M721" s="698"/>
      <c r="N721" s="698"/>
      <c r="O721" s="698"/>
      <c r="P721" s="698"/>
      <c r="Q721" s="698"/>
      <c r="R721" s="698"/>
      <c r="S721" s="698"/>
      <c r="T721" s="698"/>
      <c r="U721" s="698"/>
      <c r="V721" s="698"/>
      <c r="W721" s="698"/>
      <c r="X721" s="698"/>
      <c r="Y721" s="698"/>
      <c r="Z721" s="698"/>
    </row>
    <row r="722">
      <c r="A722" s="698"/>
      <c r="B722" s="698"/>
      <c r="C722" s="698"/>
      <c r="D722" s="698"/>
      <c r="E722" s="698"/>
      <c r="F722" s="698"/>
      <c r="G722" s="698"/>
      <c r="H722" s="698"/>
      <c r="I722" s="698"/>
      <c r="J722" s="698"/>
      <c r="K722" s="698"/>
      <c r="L722" s="698"/>
      <c r="M722" s="698"/>
      <c r="N722" s="698"/>
      <c r="O722" s="698"/>
      <c r="P722" s="698"/>
      <c r="Q722" s="698"/>
      <c r="R722" s="698"/>
      <c r="S722" s="698"/>
      <c r="T722" s="698"/>
      <c r="U722" s="698"/>
      <c r="V722" s="698"/>
      <c r="W722" s="698"/>
      <c r="X722" s="698"/>
      <c r="Y722" s="698"/>
      <c r="Z722" s="698"/>
    </row>
    <row r="723">
      <c r="A723" s="698"/>
      <c r="B723" s="698"/>
      <c r="C723" s="698"/>
      <c r="D723" s="698"/>
      <c r="E723" s="698"/>
      <c r="F723" s="698"/>
      <c r="G723" s="698"/>
      <c r="H723" s="698"/>
      <c r="I723" s="698"/>
      <c r="J723" s="698"/>
      <c r="K723" s="698"/>
      <c r="L723" s="698"/>
      <c r="M723" s="698"/>
      <c r="N723" s="698"/>
      <c r="O723" s="698"/>
      <c r="P723" s="698"/>
      <c r="Q723" s="698"/>
      <c r="R723" s="698"/>
      <c r="S723" s="698"/>
      <c r="T723" s="698"/>
      <c r="U723" s="698"/>
      <c r="V723" s="698"/>
      <c r="W723" s="698"/>
      <c r="X723" s="698"/>
      <c r="Y723" s="698"/>
      <c r="Z723" s="698"/>
    </row>
    <row r="724">
      <c r="A724" s="698"/>
      <c r="B724" s="698"/>
      <c r="C724" s="698"/>
      <c r="D724" s="698"/>
      <c r="E724" s="698"/>
      <c r="F724" s="698"/>
      <c r="G724" s="698"/>
      <c r="H724" s="698"/>
      <c r="I724" s="698"/>
      <c r="J724" s="698"/>
      <c r="K724" s="698"/>
      <c r="L724" s="698"/>
      <c r="M724" s="698"/>
      <c r="N724" s="698"/>
      <c r="O724" s="698"/>
      <c r="P724" s="698"/>
      <c r="Q724" s="698"/>
      <c r="R724" s="698"/>
      <c r="S724" s="698"/>
      <c r="T724" s="698"/>
      <c r="U724" s="698"/>
      <c r="V724" s="698"/>
      <c r="W724" s="698"/>
      <c r="X724" s="698"/>
      <c r="Y724" s="698"/>
      <c r="Z724" s="698"/>
    </row>
    <row r="725">
      <c r="A725" s="698"/>
      <c r="B725" s="698"/>
      <c r="C725" s="698"/>
      <c r="D725" s="698"/>
      <c r="E725" s="698"/>
      <c r="F725" s="698"/>
      <c r="G725" s="698"/>
      <c r="H725" s="698"/>
      <c r="I725" s="698"/>
      <c r="J725" s="698"/>
      <c r="K725" s="698"/>
      <c r="L725" s="698"/>
      <c r="M725" s="698"/>
      <c r="N725" s="698"/>
      <c r="O725" s="698"/>
      <c r="P725" s="698"/>
      <c r="Q725" s="698"/>
      <c r="R725" s="698"/>
      <c r="S725" s="698"/>
      <c r="T725" s="698"/>
      <c r="U725" s="698"/>
      <c r="V725" s="698"/>
      <c r="W725" s="698"/>
      <c r="X725" s="698"/>
      <c r="Y725" s="698"/>
      <c r="Z725" s="698"/>
    </row>
    <row r="726">
      <c r="A726" s="698"/>
      <c r="B726" s="698"/>
      <c r="C726" s="698"/>
      <c r="D726" s="698"/>
      <c r="E726" s="698"/>
      <c r="F726" s="698"/>
      <c r="G726" s="698"/>
      <c r="H726" s="698"/>
      <c r="I726" s="698"/>
      <c r="J726" s="698"/>
      <c r="K726" s="698"/>
      <c r="L726" s="698"/>
      <c r="M726" s="698"/>
      <c r="N726" s="698"/>
      <c r="O726" s="698"/>
      <c r="P726" s="698"/>
      <c r="Q726" s="698"/>
      <c r="R726" s="698"/>
      <c r="S726" s="698"/>
      <c r="T726" s="698"/>
      <c r="U726" s="698"/>
      <c r="V726" s="698"/>
      <c r="W726" s="698"/>
      <c r="X726" s="698"/>
      <c r="Y726" s="698"/>
      <c r="Z726" s="698"/>
    </row>
    <row r="727">
      <c r="A727" s="698"/>
      <c r="B727" s="698"/>
      <c r="C727" s="698"/>
      <c r="D727" s="698"/>
      <c r="E727" s="698"/>
      <c r="F727" s="698"/>
      <c r="G727" s="698"/>
      <c r="H727" s="698"/>
      <c r="I727" s="698"/>
      <c r="J727" s="698"/>
      <c r="K727" s="698"/>
      <c r="L727" s="698"/>
      <c r="M727" s="698"/>
      <c r="N727" s="698"/>
      <c r="O727" s="698"/>
      <c r="P727" s="698"/>
      <c r="Q727" s="698"/>
      <c r="R727" s="698"/>
      <c r="S727" s="698"/>
      <c r="T727" s="698"/>
      <c r="U727" s="698"/>
      <c r="V727" s="698"/>
      <c r="W727" s="698"/>
      <c r="X727" s="698"/>
      <c r="Y727" s="698"/>
      <c r="Z727" s="698"/>
    </row>
    <row r="728">
      <c r="A728" s="698"/>
      <c r="B728" s="698"/>
      <c r="C728" s="698"/>
      <c r="D728" s="698"/>
      <c r="E728" s="698"/>
      <c r="F728" s="698"/>
      <c r="G728" s="698"/>
      <c r="H728" s="698"/>
      <c r="I728" s="698"/>
      <c r="J728" s="698"/>
      <c r="K728" s="698"/>
      <c r="L728" s="698"/>
      <c r="M728" s="698"/>
      <c r="N728" s="698"/>
      <c r="O728" s="698"/>
      <c r="P728" s="698"/>
      <c r="Q728" s="698"/>
      <c r="R728" s="698"/>
      <c r="S728" s="698"/>
      <c r="T728" s="698"/>
      <c r="U728" s="698"/>
      <c r="V728" s="698"/>
      <c r="W728" s="698"/>
      <c r="X728" s="698"/>
      <c r="Y728" s="698"/>
      <c r="Z728" s="698"/>
    </row>
    <row r="729">
      <c r="A729" s="698"/>
      <c r="B729" s="698"/>
      <c r="C729" s="698"/>
      <c r="D729" s="698"/>
      <c r="E729" s="698"/>
      <c r="F729" s="698"/>
      <c r="G729" s="698"/>
      <c r="H729" s="698"/>
      <c r="I729" s="698"/>
      <c r="J729" s="698"/>
      <c r="K729" s="698"/>
      <c r="L729" s="698"/>
      <c r="M729" s="698"/>
      <c r="N729" s="698"/>
      <c r="O729" s="698"/>
      <c r="P729" s="698"/>
      <c r="Q729" s="698"/>
      <c r="R729" s="698"/>
      <c r="S729" s="698"/>
      <c r="T729" s="698"/>
      <c r="U729" s="698"/>
      <c r="V729" s="698"/>
      <c r="W729" s="698"/>
      <c r="X729" s="698"/>
      <c r="Y729" s="698"/>
      <c r="Z729" s="698"/>
    </row>
    <row r="730">
      <c r="A730" s="698"/>
      <c r="B730" s="698"/>
      <c r="C730" s="698"/>
      <c r="D730" s="698"/>
      <c r="E730" s="698"/>
      <c r="F730" s="698"/>
      <c r="G730" s="698"/>
      <c r="H730" s="698"/>
      <c r="I730" s="698"/>
      <c r="J730" s="698"/>
      <c r="K730" s="698"/>
      <c r="L730" s="698"/>
      <c r="M730" s="698"/>
      <c r="N730" s="698"/>
      <c r="O730" s="698"/>
      <c r="P730" s="698"/>
      <c r="Q730" s="698"/>
      <c r="R730" s="698"/>
      <c r="S730" s="698"/>
      <c r="T730" s="698"/>
      <c r="U730" s="698"/>
      <c r="V730" s="698"/>
      <c r="W730" s="698"/>
      <c r="X730" s="698"/>
      <c r="Y730" s="698"/>
      <c r="Z730" s="698"/>
    </row>
    <row r="731">
      <c r="A731" s="698"/>
      <c r="B731" s="698"/>
      <c r="C731" s="698"/>
      <c r="D731" s="698"/>
      <c r="E731" s="698"/>
      <c r="F731" s="698"/>
      <c r="G731" s="698"/>
      <c r="H731" s="698"/>
      <c r="I731" s="698"/>
      <c r="J731" s="698"/>
      <c r="K731" s="698"/>
      <c r="L731" s="698"/>
      <c r="M731" s="698"/>
      <c r="N731" s="698"/>
      <c r="O731" s="698"/>
      <c r="P731" s="698"/>
      <c r="Q731" s="698"/>
      <c r="R731" s="698"/>
      <c r="S731" s="698"/>
      <c r="T731" s="698"/>
      <c r="U731" s="698"/>
      <c r="V731" s="698"/>
      <c r="W731" s="698"/>
      <c r="X731" s="698"/>
      <c r="Y731" s="698"/>
      <c r="Z731" s="698"/>
    </row>
    <row r="732">
      <c r="A732" s="698"/>
      <c r="B732" s="698"/>
      <c r="C732" s="698"/>
      <c r="D732" s="698"/>
      <c r="E732" s="698"/>
      <c r="F732" s="698"/>
      <c r="G732" s="698"/>
      <c r="H732" s="698"/>
      <c r="I732" s="698"/>
      <c r="J732" s="698"/>
      <c r="K732" s="698"/>
      <c r="L732" s="698"/>
      <c r="M732" s="698"/>
      <c r="N732" s="698"/>
      <c r="O732" s="698"/>
      <c r="P732" s="698"/>
      <c r="Q732" s="698"/>
      <c r="R732" s="698"/>
      <c r="S732" s="698"/>
      <c r="T732" s="698"/>
      <c r="U732" s="698"/>
      <c r="V732" s="698"/>
      <c r="W732" s="698"/>
      <c r="X732" s="698"/>
      <c r="Y732" s="698"/>
      <c r="Z732" s="698"/>
    </row>
    <row r="733">
      <c r="A733" s="698"/>
      <c r="B733" s="698"/>
      <c r="C733" s="698"/>
      <c r="D733" s="698"/>
      <c r="E733" s="698"/>
      <c r="F733" s="698"/>
      <c r="G733" s="698"/>
      <c r="H733" s="698"/>
      <c r="I733" s="698"/>
      <c r="J733" s="698"/>
      <c r="K733" s="698"/>
      <c r="L733" s="698"/>
      <c r="M733" s="698"/>
      <c r="N733" s="698"/>
      <c r="O733" s="698"/>
      <c r="P733" s="698"/>
      <c r="Q733" s="698"/>
      <c r="R733" s="698"/>
      <c r="S733" s="698"/>
      <c r="T733" s="698"/>
      <c r="U733" s="698"/>
      <c r="V733" s="698"/>
      <c r="W733" s="698"/>
      <c r="X733" s="698"/>
      <c r="Y733" s="698"/>
      <c r="Z733" s="698"/>
    </row>
    <row r="734">
      <c r="A734" s="698"/>
      <c r="B734" s="698"/>
      <c r="C734" s="698"/>
      <c r="D734" s="698"/>
      <c r="E734" s="698"/>
      <c r="F734" s="698"/>
      <c r="G734" s="698"/>
      <c r="H734" s="698"/>
      <c r="I734" s="698"/>
      <c r="J734" s="698"/>
      <c r="K734" s="698"/>
      <c r="L734" s="698"/>
      <c r="M734" s="698"/>
      <c r="N734" s="698"/>
      <c r="O734" s="698"/>
      <c r="P734" s="698"/>
      <c r="Q734" s="698"/>
      <c r="R734" s="698"/>
      <c r="S734" s="698"/>
      <c r="T734" s="698"/>
      <c r="U734" s="698"/>
      <c r="V734" s="698"/>
      <c r="W734" s="698"/>
      <c r="X734" s="698"/>
      <c r="Y734" s="698"/>
      <c r="Z734" s="698"/>
    </row>
    <row r="735">
      <c r="A735" s="698"/>
      <c r="B735" s="698"/>
      <c r="C735" s="698"/>
      <c r="D735" s="698"/>
      <c r="E735" s="698"/>
      <c r="F735" s="698"/>
      <c r="G735" s="698"/>
      <c r="H735" s="698"/>
      <c r="I735" s="698"/>
      <c r="J735" s="698"/>
      <c r="K735" s="698"/>
      <c r="L735" s="698"/>
      <c r="M735" s="698"/>
      <c r="N735" s="698"/>
      <c r="O735" s="698"/>
      <c r="P735" s="698"/>
      <c r="Q735" s="698"/>
      <c r="R735" s="698"/>
      <c r="S735" s="698"/>
      <c r="T735" s="698"/>
      <c r="U735" s="698"/>
      <c r="V735" s="698"/>
      <c r="W735" s="698"/>
      <c r="X735" s="698"/>
      <c r="Y735" s="698"/>
      <c r="Z735" s="698"/>
    </row>
    <row r="736">
      <c r="A736" s="698"/>
      <c r="B736" s="698"/>
      <c r="C736" s="698"/>
      <c r="D736" s="698"/>
      <c r="E736" s="698"/>
      <c r="F736" s="698"/>
      <c r="G736" s="698"/>
      <c r="H736" s="698"/>
      <c r="I736" s="698"/>
      <c r="J736" s="698"/>
      <c r="K736" s="698"/>
      <c r="L736" s="698"/>
      <c r="M736" s="698"/>
      <c r="N736" s="698"/>
      <c r="O736" s="698"/>
      <c r="P736" s="698"/>
      <c r="Q736" s="698"/>
      <c r="R736" s="698"/>
      <c r="S736" s="698"/>
      <c r="T736" s="698"/>
      <c r="U736" s="698"/>
      <c r="V736" s="698"/>
      <c r="W736" s="698"/>
      <c r="X736" s="698"/>
      <c r="Y736" s="698"/>
      <c r="Z736" s="698"/>
    </row>
    <row r="737">
      <c r="A737" s="698"/>
      <c r="B737" s="698"/>
      <c r="C737" s="698"/>
      <c r="D737" s="698"/>
      <c r="E737" s="698"/>
      <c r="F737" s="698"/>
      <c r="G737" s="698"/>
      <c r="H737" s="698"/>
      <c r="I737" s="698"/>
      <c r="J737" s="698"/>
      <c r="K737" s="698"/>
      <c r="L737" s="698"/>
      <c r="M737" s="698"/>
      <c r="N737" s="698"/>
      <c r="O737" s="698"/>
      <c r="P737" s="698"/>
      <c r="Q737" s="698"/>
      <c r="R737" s="698"/>
      <c r="S737" s="698"/>
      <c r="T737" s="698"/>
      <c r="U737" s="698"/>
      <c r="V737" s="698"/>
      <c r="W737" s="698"/>
      <c r="X737" s="698"/>
      <c r="Y737" s="698"/>
      <c r="Z737" s="698"/>
    </row>
    <row r="738">
      <c r="A738" s="698"/>
      <c r="B738" s="698"/>
      <c r="C738" s="698"/>
      <c r="D738" s="698"/>
      <c r="E738" s="698"/>
      <c r="F738" s="698"/>
      <c r="G738" s="698"/>
      <c r="H738" s="698"/>
      <c r="I738" s="698"/>
      <c r="J738" s="698"/>
      <c r="K738" s="698"/>
      <c r="L738" s="698"/>
      <c r="M738" s="698"/>
      <c r="N738" s="698"/>
      <c r="O738" s="698"/>
      <c r="P738" s="698"/>
      <c r="Q738" s="698"/>
      <c r="R738" s="698"/>
      <c r="S738" s="698"/>
      <c r="T738" s="698"/>
      <c r="U738" s="698"/>
      <c r="V738" s="698"/>
      <c r="W738" s="698"/>
      <c r="X738" s="698"/>
      <c r="Y738" s="698"/>
      <c r="Z738" s="698"/>
    </row>
    <row r="739">
      <c r="A739" s="698"/>
      <c r="B739" s="698"/>
      <c r="C739" s="698"/>
      <c r="D739" s="698"/>
      <c r="E739" s="698"/>
      <c r="F739" s="698"/>
      <c r="G739" s="698"/>
      <c r="H739" s="698"/>
      <c r="I739" s="698"/>
      <c r="J739" s="698"/>
      <c r="K739" s="698"/>
      <c r="L739" s="698"/>
      <c r="M739" s="698"/>
      <c r="N739" s="698"/>
      <c r="O739" s="698"/>
      <c r="P739" s="698"/>
      <c r="Q739" s="698"/>
      <c r="R739" s="698"/>
      <c r="S739" s="698"/>
      <c r="T739" s="698"/>
      <c r="U739" s="698"/>
      <c r="V739" s="698"/>
      <c r="W739" s="698"/>
      <c r="X739" s="698"/>
      <c r="Y739" s="698"/>
      <c r="Z739" s="698"/>
    </row>
    <row r="740">
      <c r="A740" s="698"/>
      <c r="B740" s="698"/>
      <c r="C740" s="698"/>
      <c r="D740" s="698"/>
      <c r="E740" s="698"/>
      <c r="F740" s="698"/>
      <c r="G740" s="698"/>
      <c r="H740" s="698"/>
      <c r="I740" s="698"/>
      <c r="J740" s="698"/>
      <c r="K740" s="698"/>
      <c r="L740" s="698"/>
      <c r="M740" s="698"/>
      <c r="N740" s="698"/>
      <c r="O740" s="698"/>
      <c r="P740" s="698"/>
      <c r="Q740" s="698"/>
      <c r="R740" s="698"/>
      <c r="S740" s="698"/>
      <c r="T740" s="698"/>
      <c r="U740" s="698"/>
      <c r="V740" s="698"/>
      <c r="W740" s="698"/>
      <c r="X740" s="698"/>
      <c r="Y740" s="698"/>
      <c r="Z740" s="698"/>
    </row>
    <row r="741">
      <c r="A741" s="698"/>
      <c r="B741" s="698"/>
      <c r="C741" s="698"/>
      <c r="D741" s="698"/>
      <c r="E741" s="698"/>
      <c r="F741" s="698"/>
      <c r="G741" s="698"/>
      <c r="H741" s="698"/>
      <c r="I741" s="698"/>
      <c r="J741" s="698"/>
      <c r="K741" s="698"/>
      <c r="L741" s="698"/>
      <c r="M741" s="698"/>
      <c r="N741" s="698"/>
      <c r="O741" s="698"/>
      <c r="P741" s="698"/>
      <c r="Q741" s="698"/>
      <c r="R741" s="698"/>
      <c r="S741" s="698"/>
      <c r="T741" s="698"/>
      <c r="U741" s="698"/>
      <c r="V741" s="698"/>
      <c r="W741" s="698"/>
      <c r="X741" s="698"/>
      <c r="Y741" s="698"/>
      <c r="Z741" s="698"/>
    </row>
    <row r="742">
      <c r="A742" s="698"/>
      <c r="B742" s="698"/>
      <c r="C742" s="698"/>
      <c r="D742" s="698"/>
      <c r="E742" s="698"/>
      <c r="F742" s="698"/>
      <c r="G742" s="698"/>
      <c r="H742" s="698"/>
      <c r="I742" s="698"/>
      <c r="J742" s="698"/>
      <c r="K742" s="698"/>
      <c r="L742" s="698"/>
      <c r="M742" s="698"/>
      <c r="N742" s="698"/>
      <c r="O742" s="698"/>
      <c r="P742" s="698"/>
      <c r="Q742" s="698"/>
      <c r="R742" s="698"/>
      <c r="S742" s="698"/>
      <c r="T742" s="698"/>
      <c r="U742" s="698"/>
      <c r="V742" s="698"/>
      <c r="W742" s="698"/>
      <c r="X742" s="698"/>
      <c r="Y742" s="698"/>
      <c r="Z742" s="698"/>
    </row>
    <row r="743">
      <c r="A743" s="698"/>
      <c r="B743" s="698"/>
      <c r="C743" s="698"/>
      <c r="D743" s="698"/>
      <c r="E743" s="698"/>
      <c r="F743" s="698"/>
      <c r="G743" s="698"/>
      <c r="H743" s="698"/>
      <c r="I743" s="698"/>
      <c r="J743" s="698"/>
      <c r="K743" s="698"/>
      <c r="L743" s="698"/>
      <c r="M743" s="698"/>
      <c r="N743" s="698"/>
      <c r="O743" s="698"/>
      <c r="P743" s="698"/>
      <c r="Q743" s="698"/>
      <c r="R743" s="698"/>
      <c r="S743" s="698"/>
      <c r="T743" s="698"/>
      <c r="U743" s="698"/>
      <c r="V743" s="698"/>
      <c r="W743" s="698"/>
      <c r="X743" s="698"/>
      <c r="Y743" s="698"/>
      <c r="Z743" s="698"/>
    </row>
    <row r="744">
      <c r="A744" s="698"/>
      <c r="B744" s="698"/>
      <c r="C744" s="698"/>
      <c r="D744" s="698"/>
      <c r="E744" s="698"/>
      <c r="F744" s="698"/>
      <c r="G744" s="698"/>
      <c r="H744" s="698"/>
      <c r="I744" s="698"/>
      <c r="J744" s="698"/>
      <c r="K744" s="698"/>
      <c r="L744" s="698"/>
      <c r="M744" s="698"/>
      <c r="N744" s="698"/>
      <c r="O744" s="698"/>
      <c r="P744" s="698"/>
      <c r="Q744" s="698"/>
      <c r="R744" s="698"/>
      <c r="S744" s="698"/>
      <c r="T744" s="698"/>
      <c r="U744" s="698"/>
      <c r="V744" s="698"/>
      <c r="W744" s="698"/>
      <c r="X744" s="698"/>
      <c r="Y744" s="698"/>
      <c r="Z744" s="698"/>
    </row>
    <row r="745">
      <c r="A745" s="698"/>
      <c r="B745" s="698"/>
      <c r="C745" s="698"/>
      <c r="D745" s="698"/>
      <c r="E745" s="698"/>
      <c r="F745" s="698"/>
      <c r="G745" s="698"/>
      <c r="H745" s="698"/>
      <c r="I745" s="698"/>
      <c r="J745" s="698"/>
      <c r="K745" s="698"/>
      <c r="L745" s="698"/>
      <c r="M745" s="698"/>
      <c r="N745" s="698"/>
      <c r="O745" s="698"/>
      <c r="P745" s="698"/>
      <c r="Q745" s="698"/>
      <c r="R745" s="698"/>
      <c r="S745" s="698"/>
      <c r="T745" s="698"/>
      <c r="U745" s="698"/>
      <c r="V745" s="698"/>
      <c r="W745" s="698"/>
      <c r="X745" s="698"/>
      <c r="Y745" s="698"/>
      <c r="Z745" s="698"/>
    </row>
    <row r="746">
      <c r="A746" s="698"/>
      <c r="B746" s="698"/>
      <c r="C746" s="698"/>
      <c r="D746" s="698"/>
      <c r="E746" s="698"/>
      <c r="F746" s="698"/>
      <c r="G746" s="698"/>
      <c r="H746" s="698"/>
      <c r="I746" s="698"/>
      <c r="J746" s="698"/>
      <c r="K746" s="698"/>
      <c r="L746" s="698"/>
      <c r="M746" s="698"/>
      <c r="N746" s="698"/>
      <c r="O746" s="698"/>
      <c r="P746" s="698"/>
      <c r="Q746" s="698"/>
      <c r="R746" s="698"/>
      <c r="S746" s="698"/>
      <c r="T746" s="698"/>
      <c r="U746" s="698"/>
      <c r="V746" s="698"/>
      <c r="W746" s="698"/>
      <c r="X746" s="698"/>
      <c r="Y746" s="698"/>
      <c r="Z746" s="698"/>
    </row>
    <row r="747">
      <c r="A747" s="698"/>
      <c r="B747" s="698"/>
      <c r="C747" s="698"/>
      <c r="D747" s="698"/>
      <c r="E747" s="698"/>
      <c r="F747" s="698"/>
      <c r="G747" s="698"/>
      <c r="H747" s="698"/>
      <c r="I747" s="698"/>
      <c r="J747" s="698"/>
      <c r="K747" s="698"/>
      <c r="L747" s="698"/>
      <c r="M747" s="698"/>
      <c r="N747" s="698"/>
      <c r="O747" s="698"/>
      <c r="P747" s="698"/>
      <c r="Q747" s="698"/>
      <c r="R747" s="698"/>
      <c r="S747" s="698"/>
      <c r="T747" s="698"/>
      <c r="U747" s="698"/>
      <c r="V747" s="698"/>
      <c r="W747" s="698"/>
      <c r="X747" s="698"/>
      <c r="Y747" s="698"/>
      <c r="Z747" s="698"/>
    </row>
    <row r="748">
      <c r="A748" s="698"/>
      <c r="B748" s="698"/>
      <c r="C748" s="698"/>
      <c r="D748" s="698"/>
      <c r="E748" s="698"/>
      <c r="F748" s="698"/>
      <c r="G748" s="698"/>
      <c r="H748" s="698"/>
      <c r="I748" s="698"/>
      <c r="J748" s="698"/>
      <c r="K748" s="698"/>
      <c r="L748" s="698"/>
      <c r="M748" s="698"/>
      <c r="N748" s="698"/>
      <c r="O748" s="698"/>
      <c r="P748" s="698"/>
      <c r="Q748" s="698"/>
      <c r="R748" s="698"/>
      <c r="S748" s="698"/>
      <c r="T748" s="698"/>
      <c r="U748" s="698"/>
      <c r="V748" s="698"/>
      <c r="W748" s="698"/>
      <c r="X748" s="698"/>
      <c r="Y748" s="698"/>
      <c r="Z748" s="698"/>
    </row>
    <row r="749">
      <c r="A749" s="698"/>
      <c r="B749" s="698"/>
      <c r="C749" s="698"/>
      <c r="D749" s="698"/>
      <c r="E749" s="698"/>
      <c r="F749" s="698"/>
      <c r="G749" s="698"/>
      <c r="H749" s="698"/>
      <c r="I749" s="698"/>
      <c r="J749" s="698"/>
      <c r="K749" s="698"/>
      <c r="L749" s="698"/>
      <c r="M749" s="698"/>
      <c r="N749" s="698"/>
      <c r="O749" s="698"/>
      <c r="P749" s="698"/>
      <c r="Q749" s="698"/>
      <c r="R749" s="698"/>
      <c r="S749" s="698"/>
      <c r="T749" s="698"/>
      <c r="U749" s="698"/>
      <c r="V749" s="698"/>
      <c r="W749" s="698"/>
      <c r="X749" s="698"/>
      <c r="Y749" s="698"/>
      <c r="Z749" s="698"/>
    </row>
    <row r="750">
      <c r="A750" s="698"/>
      <c r="B750" s="698"/>
      <c r="C750" s="698"/>
      <c r="D750" s="698"/>
      <c r="E750" s="698"/>
      <c r="F750" s="698"/>
      <c r="G750" s="698"/>
      <c r="H750" s="698"/>
      <c r="I750" s="698"/>
      <c r="J750" s="698"/>
      <c r="K750" s="698"/>
      <c r="L750" s="698"/>
      <c r="M750" s="698"/>
      <c r="N750" s="698"/>
      <c r="O750" s="698"/>
      <c r="P750" s="698"/>
      <c r="Q750" s="698"/>
      <c r="R750" s="698"/>
      <c r="S750" s="698"/>
      <c r="T750" s="698"/>
      <c r="U750" s="698"/>
      <c r="V750" s="698"/>
      <c r="W750" s="698"/>
      <c r="X750" s="698"/>
      <c r="Y750" s="698"/>
      <c r="Z750" s="698"/>
    </row>
    <row r="751">
      <c r="A751" s="698"/>
      <c r="B751" s="698"/>
      <c r="C751" s="698"/>
      <c r="D751" s="698"/>
      <c r="E751" s="698"/>
      <c r="F751" s="698"/>
      <c r="G751" s="698"/>
      <c r="H751" s="698"/>
      <c r="I751" s="698"/>
      <c r="J751" s="698"/>
      <c r="K751" s="698"/>
      <c r="L751" s="698"/>
      <c r="M751" s="698"/>
      <c r="N751" s="698"/>
      <c r="O751" s="698"/>
      <c r="P751" s="698"/>
      <c r="Q751" s="698"/>
      <c r="R751" s="698"/>
      <c r="S751" s="698"/>
      <c r="T751" s="698"/>
      <c r="U751" s="698"/>
      <c r="V751" s="698"/>
      <c r="W751" s="698"/>
      <c r="X751" s="698"/>
      <c r="Y751" s="698"/>
      <c r="Z751" s="698"/>
    </row>
    <row r="752">
      <c r="A752" s="698"/>
      <c r="B752" s="698"/>
      <c r="C752" s="698"/>
      <c r="D752" s="698"/>
      <c r="E752" s="698"/>
      <c r="F752" s="698"/>
      <c r="G752" s="698"/>
      <c r="H752" s="698"/>
      <c r="I752" s="698"/>
      <c r="J752" s="698"/>
      <c r="K752" s="698"/>
      <c r="L752" s="698"/>
      <c r="M752" s="698"/>
      <c r="N752" s="698"/>
      <c r="O752" s="698"/>
      <c r="P752" s="698"/>
      <c r="Q752" s="698"/>
      <c r="R752" s="698"/>
      <c r="S752" s="698"/>
      <c r="T752" s="698"/>
      <c r="U752" s="698"/>
      <c r="V752" s="698"/>
      <c r="W752" s="698"/>
      <c r="X752" s="698"/>
      <c r="Y752" s="698"/>
      <c r="Z752" s="698"/>
    </row>
    <row r="753">
      <c r="A753" s="698"/>
      <c r="B753" s="698"/>
      <c r="C753" s="698"/>
      <c r="D753" s="698"/>
      <c r="E753" s="698"/>
      <c r="F753" s="698"/>
      <c r="G753" s="698"/>
      <c r="H753" s="698"/>
      <c r="I753" s="698"/>
      <c r="J753" s="698"/>
      <c r="K753" s="698"/>
      <c r="L753" s="698"/>
      <c r="M753" s="698"/>
      <c r="N753" s="698"/>
      <c r="O753" s="698"/>
      <c r="P753" s="698"/>
      <c r="Q753" s="698"/>
      <c r="R753" s="698"/>
      <c r="S753" s="698"/>
      <c r="T753" s="698"/>
      <c r="U753" s="698"/>
      <c r="V753" s="698"/>
      <c r="W753" s="698"/>
      <c r="X753" s="698"/>
      <c r="Y753" s="698"/>
      <c r="Z753" s="698"/>
    </row>
    <row r="754">
      <c r="A754" s="698"/>
      <c r="B754" s="698"/>
      <c r="C754" s="698"/>
      <c r="D754" s="698"/>
      <c r="E754" s="698"/>
      <c r="F754" s="698"/>
      <c r="G754" s="698"/>
      <c r="H754" s="698"/>
      <c r="I754" s="698"/>
      <c r="J754" s="698"/>
      <c r="K754" s="698"/>
      <c r="L754" s="698"/>
      <c r="M754" s="698"/>
      <c r="N754" s="698"/>
      <c r="O754" s="698"/>
      <c r="P754" s="698"/>
      <c r="Q754" s="698"/>
      <c r="R754" s="698"/>
      <c r="S754" s="698"/>
      <c r="T754" s="698"/>
      <c r="U754" s="698"/>
      <c r="V754" s="698"/>
      <c r="W754" s="698"/>
      <c r="X754" s="698"/>
      <c r="Y754" s="698"/>
      <c r="Z754" s="698"/>
    </row>
    <row r="755">
      <c r="A755" s="698"/>
      <c r="B755" s="698"/>
      <c r="C755" s="698"/>
      <c r="D755" s="698"/>
      <c r="E755" s="698"/>
      <c r="F755" s="698"/>
      <c r="G755" s="698"/>
      <c r="H755" s="698"/>
      <c r="I755" s="698"/>
      <c r="J755" s="698"/>
      <c r="K755" s="698"/>
      <c r="L755" s="698"/>
      <c r="M755" s="698"/>
      <c r="N755" s="698"/>
      <c r="O755" s="698"/>
      <c r="P755" s="698"/>
      <c r="Q755" s="698"/>
      <c r="R755" s="698"/>
      <c r="S755" s="698"/>
      <c r="T755" s="698"/>
      <c r="U755" s="698"/>
      <c r="V755" s="698"/>
      <c r="W755" s="698"/>
      <c r="X755" s="698"/>
      <c r="Y755" s="698"/>
      <c r="Z755" s="698"/>
    </row>
    <row r="756">
      <c r="A756" s="698"/>
      <c r="B756" s="698"/>
      <c r="C756" s="698"/>
      <c r="D756" s="698"/>
      <c r="E756" s="698"/>
      <c r="F756" s="698"/>
      <c r="G756" s="698"/>
      <c r="H756" s="698"/>
      <c r="I756" s="698"/>
      <c r="J756" s="698"/>
      <c r="K756" s="698"/>
      <c r="L756" s="698"/>
      <c r="M756" s="698"/>
      <c r="N756" s="698"/>
      <c r="O756" s="698"/>
      <c r="P756" s="698"/>
      <c r="Q756" s="698"/>
      <c r="R756" s="698"/>
      <c r="S756" s="698"/>
      <c r="T756" s="698"/>
      <c r="U756" s="698"/>
      <c r="V756" s="698"/>
      <c r="W756" s="698"/>
      <c r="X756" s="698"/>
      <c r="Y756" s="698"/>
      <c r="Z756" s="698"/>
    </row>
    <row r="757">
      <c r="A757" s="698"/>
      <c r="B757" s="698"/>
      <c r="C757" s="698"/>
      <c r="D757" s="698"/>
      <c r="E757" s="698"/>
      <c r="F757" s="698"/>
      <c r="G757" s="698"/>
      <c r="H757" s="698"/>
      <c r="I757" s="698"/>
      <c r="J757" s="698"/>
      <c r="K757" s="698"/>
      <c r="L757" s="698"/>
      <c r="M757" s="698"/>
      <c r="N757" s="698"/>
      <c r="O757" s="698"/>
      <c r="P757" s="698"/>
      <c r="Q757" s="698"/>
      <c r="R757" s="698"/>
      <c r="S757" s="698"/>
      <c r="T757" s="698"/>
      <c r="U757" s="698"/>
      <c r="V757" s="698"/>
      <c r="W757" s="698"/>
      <c r="X757" s="698"/>
      <c r="Y757" s="698"/>
      <c r="Z757" s="698"/>
    </row>
    <row r="758">
      <c r="A758" s="698"/>
      <c r="B758" s="698"/>
      <c r="C758" s="698"/>
      <c r="D758" s="698"/>
      <c r="E758" s="698"/>
      <c r="F758" s="698"/>
      <c r="G758" s="698"/>
      <c r="H758" s="698"/>
      <c r="I758" s="698"/>
      <c r="J758" s="698"/>
      <c r="K758" s="698"/>
      <c r="L758" s="698"/>
      <c r="M758" s="698"/>
      <c r="N758" s="698"/>
      <c r="O758" s="698"/>
      <c r="P758" s="698"/>
      <c r="Q758" s="698"/>
      <c r="R758" s="698"/>
      <c r="S758" s="698"/>
      <c r="T758" s="698"/>
      <c r="U758" s="698"/>
      <c r="V758" s="698"/>
      <c r="W758" s="698"/>
      <c r="X758" s="698"/>
      <c r="Y758" s="698"/>
      <c r="Z758" s="698"/>
    </row>
    <row r="759">
      <c r="A759" s="698"/>
      <c r="B759" s="698"/>
      <c r="C759" s="698"/>
      <c r="D759" s="698"/>
      <c r="E759" s="698"/>
      <c r="F759" s="698"/>
      <c r="G759" s="698"/>
      <c r="H759" s="698"/>
      <c r="I759" s="698"/>
      <c r="J759" s="698"/>
      <c r="K759" s="698"/>
      <c r="L759" s="698"/>
      <c r="M759" s="698"/>
      <c r="N759" s="698"/>
      <c r="O759" s="698"/>
      <c r="P759" s="698"/>
      <c r="Q759" s="698"/>
      <c r="R759" s="698"/>
      <c r="S759" s="698"/>
      <c r="T759" s="698"/>
      <c r="U759" s="698"/>
      <c r="V759" s="698"/>
      <c r="W759" s="698"/>
      <c r="X759" s="698"/>
      <c r="Y759" s="698"/>
      <c r="Z759" s="698"/>
    </row>
    <row r="760">
      <c r="A760" s="698"/>
      <c r="B760" s="698"/>
      <c r="C760" s="698"/>
      <c r="D760" s="698"/>
      <c r="E760" s="698"/>
      <c r="F760" s="698"/>
      <c r="G760" s="698"/>
      <c r="H760" s="698"/>
      <c r="I760" s="698"/>
      <c r="J760" s="698"/>
      <c r="K760" s="698"/>
      <c r="L760" s="698"/>
      <c r="M760" s="698"/>
      <c r="N760" s="698"/>
      <c r="O760" s="698"/>
      <c r="P760" s="698"/>
      <c r="Q760" s="698"/>
      <c r="R760" s="698"/>
      <c r="S760" s="698"/>
      <c r="T760" s="698"/>
      <c r="U760" s="698"/>
      <c r="V760" s="698"/>
      <c r="W760" s="698"/>
      <c r="X760" s="698"/>
      <c r="Y760" s="698"/>
      <c r="Z760" s="698"/>
    </row>
    <row r="761">
      <c r="A761" s="698"/>
      <c r="B761" s="698"/>
      <c r="C761" s="698"/>
      <c r="D761" s="698"/>
      <c r="E761" s="698"/>
      <c r="F761" s="698"/>
      <c r="G761" s="698"/>
      <c r="H761" s="698"/>
      <c r="I761" s="698"/>
      <c r="J761" s="698"/>
      <c r="K761" s="698"/>
      <c r="L761" s="698"/>
      <c r="M761" s="698"/>
      <c r="N761" s="698"/>
      <c r="O761" s="698"/>
      <c r="P761" s="698"/>
      <c r="Q761" s="698"/>
      <c r="R761" s="698"/>
      <c r="S761" s="698"/>
      <c r="T761" s="698"/>
      <c r="U761" s="698"/>
      <c r="V761" s="698"/>
      <c r="W761" s="698"/>
      <c r="X761" s="698"/>
      <c r="Y761" s="698"/>
      <c r="Z761" s="698"/>
    </row>
    <row r="762">
      <c r="A762" s="698"/>
      <c r="B762" s="698"/>
      <c r="C762" s="698"/>
      <c r="D762" s="698"/>
      <c r="E762" s="698"/>
      <c r="F762" s="698"/>
      <c r="G762" s="698"/>
      <c r="H762" s="698"/>
      <c r="I762" s="698"/>
      <c r="J762" s="698"/>
      <c r="K762" s="698"/>
      <c r="L762" s="698"/>
      <c r="M762" s="698"/>
      <c r="N762" s="698"/>
      <c r="O762" s="698"/>
      <c r="P762" s="698"/>
      <c r="Q762" s="698"/>
      <c r="R762" s="698"/>
      <c r="S762" s="698"/>
      <c r="T762" s="698"/>
      <c r="U762" s="698"/>
      <c r="V762" s="698"/>
      <c r="W762" s="698"/>
      <c r="X762" s="698"/>
      <c r="Y762" s="698"/>
      <c r="Z762" s="698"/>
    </row>
    <row r="763">
      <c r="A763" s="698"/>
      <c r="B763" s="698"/>
      <c r="C763" s="698"/>
      <c r="D763" s="698"/>
      <c r="E763" s="698"/>
      <c r="F763" s="698"/>
      <c r="G763" s="698"/>
      <c r="H763" s="698"/>
      <c r="I763" s="698"/>
      <c r="J763" s="698"/>
      <c r="K763" s="698"/>
      <c r="L763" s="698"/>
      <c r="M763" s="698"/>
      <c r="N763" s="698"/>
      <c r="O763" s="698"/>
      <c r="P763" s="698"/>
      <c r="Q763" s="698"/>
      <c r="R763" s="698"/>
      <c r="S763" s="698"/>
      <c r="T763" s="698"/>
      <c r="U763" s="698"/>
      <c r="V763" s="698"/>
      <c r="W763" s="698"/>
      <c r="X763" s="698"/>
      <c r="Y763" s="698"/>
      <c r="Z763" s="698"/>
    </row>
    <row r="764">
      <c r="A764" s="698"/>
      <c r="B764" s="698"/>
      <c r="C764" s="698"/>
      <c r="D764" s="698"/>
      <c r="E764" s="698"/>
      <c r="F764" s="698"/>
      <c r="G764" s="698"/>
      <c r="H764" s="698"/>
      <c r="I764" s="698"/>
      <c r="J764" s="698"/>
      <c r="K764" s="698"/>
      <c r="L764" s="698"/>
      <c r="M764" s="698"/>
      <c r="N764" s="698"/>
      <c r="O764" s="698"/>
      <c r="P764" s="698"/>
      <c r="Q764" s="698"/>
      <c r="R764" s="698"/>
      <c r="S764" s="698"/>
      <c r="T764" s="698"/>
      <c r="U764" s="698"/>
      <c r="V764" s="698"/>
      <c r="W764" s="698"/>
      <c r="X764" s="698"/>
      <c r="Y764" s="698"/>
      <c r="Z764" s="698"/>
    </row>
    <row r="765">
      <c r="A765" s="698"/>
      <c r="B765" s="698"/>
      <c r="C765" s="698"/>
      <c r="D765" s="698"/>
      <c r="E765" s="698"/>
      <c r="F765" s="698"/>
      <c r="G765" s="698"/>
      <c r="H765" s="698"/>
      <c r="I765" s="698"/>
      <c r="J765" s="698"/>
      <c r="K765" s="698"/>
      <c r="L765" s="698"/>
      <c r="M765" s="698"/>
      <c r="N765" s="698"/>
      <c r="O765" s="698"/>
      <c r="P765" s="698"/>
      <c r="Q765" s="698"/>
      <c r="R765" s="698"/>
      <c r="S765" s="698"/>
      <c r="T765" s="698"/>
      <c r="U765" s="698"/>
      <c r="V765" s="698"/>
      <c r="W765" s="698"/>
      <c r="X765" s="698"/>
      <c r="Y765" s="698"/>
      <c r="Z765" s="698"/>
    </row>
    <row r="766">
      <c r="A766" s="698"/>
      <c r="B766" s="698"/>
      <c r="C766" s="698"/>
      <c r="D766" s="698"/>
      <c r="E766" s="698"/>
      <c r="F766" s="698"/>
      <c r="G766" s="698"/>
      <c r="H766" s="698"/>
      <c r="I766" s="698"/>
      <c r="J766" s="698"/>
      <c r="K766" s="698"/>
      <c r="L766" s="698"/>
      <c r="M766" s="698"/>
      <c r="N766" s="698"/>
      <c r="O766" s="698"/>
      <c r="P766" s="698"/>
      <c r="Q766" s="698"/>
      <c r="R766" s="698"/>
      <c r="S766" s="698"/>
      <c r="T766" s="698"/>
      <c r="U766" s="698"/>
      <c r="V766" s="698"/>
      <c r="W766" s="698"/>
      <c r="X766" s="698"/>
      <c r="Y766" s="698"/>
      <c r="Z766" s="698"/>
    </row>
    <row r="767">
      <c r="A767" s="698"/>
      <c r="B767" s="698"/>
      <c r="C767" s="698"/>
      <c r="D767" s="698"/>
      <c r="E767" s="698"/>
      <c r="F767" s="698"/>
      <c r="G767" s="698"/>
      <c r="H767" s="698"/>
      <c r="I767" s="698"/>
      <c r="J767" s="698"/>
      <c r="K767" s="698"/>
      <c r="L767" s="698"/>
      <c r="M767" s="698"/>
      <c r="N767" s="698"/>
      <c r="O767" s="698"/>
      <c r="P767" s="698"/>
      <c r="Q767" s="698"/>
      <c r="R767" s="698"/>
      <c r="S767" s="698"/>
      <c r="T767" s="698"/>
      <c r="U767" s="698"/>
      <c r="V767" s="698"/>
      <c r="W767" s="698"/>
      <c r="X767" s="698"/>
      <c r="Y767" s="698"/>
      <c r="Z767" s="698"/>
    </row>
    <row r="768">
      <c r="A768" s="698"/>
      <c r="B768" s="698"/>
      <c r="C768" s="698"/>
      <c r="D768" s="698"/>
      <c r="E768" s="698"/>
      <c r="F768" s="698"/>
      <c r="G768" s="698"/>
      <c r="H768" s="698"/>
      <c r="I768" s="698"/>
      <c r="J768" s="698"/>
      <c r="K768" s="698"/>
      <c r="L768" s="698"/>
      <c r="M768" s="698"/>
      <c r="N768" s="698"/>
      <c r="O768" s="698"/>
      <c r="P768" s="698"/>
      <c r="Q768" s="698"/>
      <c r="R768" s="698"/>
      <c r="S768" s="698"/>
      <c r="T768" s="698"/>
      <c r="U768" s="698"/>
      <c r="V768" s="698"/>
      <c r="W768" s="698"/>
      <c r="X768" s="698"/>
      <c r="Y768" s="698"/>
      <c r="Z768" s="698"/>
    </row>
    <row r="769">
      <c r="A769" s="698"/>
      <c r="B769" s="698"/>
      <c r="C769" s="698"/>
      <c r="D769" s="698"/>
      <c r="E769" s="698"/>
      <c r="F769" s="698"/>
      <c r="G769" s="698"/>
      <c r="H769" s="698"/>
      <c r="I769" s="698"/>
      <c r="J769" s="698"/>
      <c r="K769" s="698"/>
      <c r="L769" s="698"/>
      <c r="M769" s="698"/>
      <c r="N769" s="698"/>
      <c r="O769" s="698"/>
      <c r="P769" s="698"/>
      <c r="Q769" s="698"/>
      <c r="R769" s="698"/>
      <c r="S769" s="698"/>
      <c r="T769" s="698"/>
      <c r="U769" s="698"/>
      <c r="V769" s="698"/>
      <c r="W769" s="698"/>
      <c r="X769" s="698"/>
      <c r="Y769" s="698"/>
      <c r="Z769" s="698"/>
    </row>
    <row r="770">
      <c r="A770" s="698"/>
      <c r="B770" s="698"/>
      <c r="C770" s="698"/>
      <c r="D770" s="698"/>
      <c r="E770" s="698"/>
      <c r="F770" s="698"/>
      <c r="G770" s="698"/>
      <c r="H770" s="698"/>
      <c r="I770" s="698"/>
      <c r="J770" s="698"/>
      <c r="K770" s="698"/>
      <c r="L770" s="698"/>
      <c r="M770" s="698"/>
      <c r="N770" s="698"/>
      <c r="O770" s="698"/>
      <c r="P770" s="698"/>
      <c r="Q770" s="698"/>
      <c r="R770" s="698"/>
      <c r="S770" s="698"/>
      <c r="T770" s="698"/>
      <c r="U770" s="698"/>
      <c r="V770" s="698"/>
      <c r="W770" s="698"/>
      <c r="X770" s="698"/>
      <c r="Y770" s="698"/>
      <c r="Z770" s="698"/>
    </row>
    <row r="771">
      <c r="A771" s="698"/>
      <c r="B771" s="698"/>
      <c r="C771" s="698"/>
      <c r="D771" s="698"/>
      <c r="E771" s="698"/>
      <c r="F771" s="698"/>
      <c r="G771" s="698"/>
      <c r="H771" s="698"/>
      <c r="I771" s="698"/>
      <c r="J771" s="698"/>
      <c r="K771" s="698"/>
      <c r="L771" s="698"/>
      <c r="M771" s="698"/>
      <c r="N771" s="698"/>
      <c r="O771" s="698"/>
      <c r="P771" s="698"/>
      <c r="Q771" s="698"/>
      <c r="R771" s="698"/>
      <c r="S771" s="698"/>
      <c r="T771" s="698"/>
      <c r="U771" s="698"/>
      <c r="V771" s="698"/>
      <c r="W771" s="698"/>
      <c r="X771" s="698"/>
      <c r="Y771" s="698"/>
      <c r="Z771" s="698"/>
    </row>
    <row r="772">
      <c r="A772" s="698"/>
      <c r="B772" s="698"/>
      <c r="C772" s="698"/>
      <c r="D772" s="698"/>
      <c r="E772" s="698"/>
      <c r="F772" s="698"/>
      <c r="G772" s="698"/>
      <c r="H772" s="698"/>
      <c r="I772" s="698"/>
      <c r="J772" s="698"/>
      <c r="K772" s="698"/>
      <c r="L772" s="698"/>
      <c r="M772" s="698"/>
      <c r="N772" s="698"/>
      <c r="O772" s="698"/>
      <c r="P772" s="698"/>
      <c r="Q772" s="698"/>
      <c r="R772" s="698"/>
      <c r="S772" s="698"/>
      <c r="T772" s="698"/>
      <c r="U772" s="698"/>
      <c r="V772" s="698"/>
      <c r="W772" s="698"/>
      <c r="X772" s="698"/>
      <c r="Y772" s="698"/>
      <c r="Z772" s="698"/>
    </row>
    <row r="773">
      <c r="A773" s="698"/>
      <c r="B773" s="698"/>
      <c r="C773" s="698"/>
      <c r="D773" s="698"/>
      <c r="E773" s="698"/>
      <c r="F773" s="698"/>
      <c r="G773" s="698"/>
      <c r="H773" s="698"/>
      <c r="I773" s="698"/>
      <c r="J773" s="698"/>
      <c r="K773" s="698"/>
      <c r="L773" s="698"/>
      <c r="M773" s="698"/>
      <c r="N773" s="698"/>
      <c r="O773" s="698"/>
      <c r="P773" s="698"/>
      <c r="Q773" s="698"/>
      <c r="R773" s="698"/>
      <c r="S773" s="698"/>
      <c r="T773" s="698"/>
      <c r="U773" s="698"/>
      <c r="V773" s="698"/>
      <c r="W773" s="698"/>
      <c r="X773" s="698"/>
      <c r="Y773" s="698"/>
      <c r="Z773" s="698"/>
    </row>
    <row r="774">
      <c r="A774" s="698"/>
      <c r="B774" s="698"/>
      <c r="C774" s="698"/>
      <c r="D774" s="698"/>
      <c r="E774" s="698"/>
      <c r="F774" s="698"/>
      <c r="G774" s="698"/>
      <c r="H774" s="698"/>
      <c r="I774" s="698"/>
      <c r="J774" s="698"/>
      <c r="K774" s="698"/>
      <c r="L774" s="698"/>
      <c r="M774" s="698"/>
      <c r="N774" s="698"/>
      <c r="O774" s="698"/>
      <c r="P774" s="698"/>
      <c r="Q774" s="698"/>
      <c r="R774" s="698"/>
      <c r="S774" s="698"/>
      <c r="T774" s="698"/>
      <c r="U774" s="698"/>
      <c r="V774" s="698"/>
      <c r="W774" s="698"/>
      <c r="X774" s="698"/>
      <c r="Y774" s="698"/>
      <c r="Z774" s="698"/>
    </row>
    <row r="775">
      <c r="A775" s="698"/>
      <c r="B775" s="698"/>
      <c r="C775" s="698"/>
      <c r="D775" s="698"/>
      <c r="E775" s="698"/>
      <c r="F775" s="698"/>
      <c r="G775" s="698"/>
      <c r="H775" s="698"/>
      <c r="I775" s="698"/>
      <c r="J775" s="698"/>
      <c r="K775" s="698"/>
      <c r="L775" s="698"/>
      <c r="M775" s="698"/>
      <c r="N775" s="698"/>
      <c r="O775" s="698"/>
      <c r="P775" s="698"/>
      <c r="Q775" s="698"/>
      <c r="R775" s="698"/>
      <c r="S775" s="698"/>
      <c r="T775" s="698"/>
      <c r="U775" s="698"/>
      <c r="V775" s="698"/>
      <c r="W775" s="698"/>
      <c r="X775" s="698"/>
      <c r="Y775" s="698"/>
      <c r="Z775" s="698"/>
    </row>
    <row r="776">
      <c r="A776" s="698"/>
      <c r="B776" s="698"/>
      <c r="C776" s="698"/>
      <c r="D776" s="698"/>
      <c r="E776" s="698"/>
      <c r="F776" s="698"/>
      <c r="G776" s="698"/>
      <c r="H776" s="698"/>
      <c r="I776" s="698"/>
      <c r="J776" s="698"/>
      <c r="K776" s="698"/>
      <c r="L776" s="698"/>
      <c r="M776" s="698"/>
      <c r="N776" s="698"/>
      <c r="O776" s="698"/>
      <c r="P776" s="698"/>
      <c r="Q776" s="698"/>
      <c r="R776" s="698"/>
      <c r="S776" s="698"/>
      <c r="T776" s="698"/>
      <c r="U776" s="698"/>
      <c r="V776" s="698"/>
      <c r="W776" s="698"/>
      <c r="X776" s="698"/>
      <c r="Y776" s="698"/>
      <c r="Z776" s="698"/>
    </row>
    <row r="777">
      <c r="A777" s="698"/>
      <c r="B777" s="698"/>
      <c r="C777" s="698"/>
      <c r="D777" s="698"/>
      <c r="E777" s="698"/>
      <c r="F777" s="698"/>
      <c r="G777" s="698"/>
      <c r="H777" s="698"/>
      <c r="I777" s="698"/>
      <c r="J777" s="698"/>
      <c r="K777" s="698"/>
      <c r="L777" s="698"/>
      <c r="M777" s="698"/>
      <c r="N777" s="698"/>
      <c r="O777" s="698"/>
      <c r="P777" s="698"/>
      <c r="Q777" s="698"/>
      <c r="R777" s="698"/>
      <c r="S777" s="698"/>
      <c r="T777" s="698"/>
      <c r="U777" s="698"/>
      <c r="V777" s="698"/>
      <c r="W777" s="698"/>
      <c r="X777" s="698"/>
      <c r="Y777" s="698"/>
      <c r="Z777" s="698"/>
    </row>
    <row r="778">
      <c r="A778" s="698"/>
      <c r="B778" s="698"/>
      <c r="C778" s="698"/>
      <c r="D778" s="698"/>
      <c r="E778" s="698"/>
      <c r="F778" s="698"/>
      <c r="G778" s="698"/>
      <c r="H778" s="698"/>
      <c r="I778" s="698"/>
      <c r="J778" s="698"/>
      <c r="K778" s="698"/>
      <c r="L778" s="698"/>
      <c r="M778" s="698"/>
      <c r="N778" s="698"/>
      <c r="O778" s="698"/>
      <c r="P778" s="698"/>
      <c r="Q778" s="698"/>
      <c r="R778" s="698"/>
      <c r="S778" s="698"/>
      <c r="T778" s="698"/>
      <c r="U778" s="698"/>
      <c r="V778" s="698"/>
      <c r="W778" s="698"/>
      <c r="X778" s="698"/>
      <c r="Y778" s="698"/>
      <c r="Z778" s="698"/>
    </row>
    <row r="779">
      <c r="A779" s="698"/>
      <c r="B779" s="698"/>
      <c r="C779" s="698"/>
      <c r="D779" s="698"/>
      <c r="E779" s="698"/>
      <c r="F779" s="698"/>
      <c r="G779" s="698"/>
      <c r="H779" s="698"/>
      <c r="I779" s="698"/>
      <c r="J779" s="698"/>
      <c r="K779" s="698"/>
      <c r="L779" s="698"/>
      <c r="M779" s="698"/>
      <c r="N779" s="698"/>
      <c r="O779" s="698"/>
      <c r="P779" s="698"/>
      <c r="Q779" s="698"/>
      <c r="R779" s="698"/>
      <c r="S779" s="698"/>
      <c r="T779" s="698"/>
      <c r="U779" s="698"/>
      <c r="V779" s="698"/>
      <c r="W779" s="698"/>
      <c r="X779" s="698"/>
      <c r="Y779" s="698"/>
      <c r="Z779" s="698"/>
    </row>
    <row r="780">
      <c r="A780" s="698"/>
      <c r="B780" s="698"/>
      <c r="C780" s="698"/>
      <c r="D780" s="698"/>
      <c r="E780" s="698"/>
      <c r="F780" s="698"/>
      <c r="G780" s="698"/>
      <c r="H780" s="698"/>
      <c r="I780" s="698"/>
      <c r="J780" s="698"/>
      <c r="K780" s="698"/>
      <c r="L780" s="698"/>
      <c r="M780" s="698"/>
      <c r="N780" s="698"/>
      <c r="O780" s="698"/>
      <c r="P780" s="698"/>
      <c r="Q780" s="698"/>
      <c r="R780" s="698"/>
      <c r="S780" s="698"/>
      <c r="T780" s="698"/>
      <c r="U780" s="698"/>
      <c r="V780" s="698"/>
      <c r="W780" s="698"/>
      <c r="X780" s="698"/>
      <c r="Y780" s="698"/>
      <c r="Z780" s="698"/>
    </row>
    <row r="781">
      <c r="A781" s="698"/>
      <c r="B781" s="698"/>
      <c r="C781" s="698"/>
      <c r="D781" s="698"/>
      <c r="E781" s="698"/>
      <c r="F781" s="698"/>
      <c r="G781" s="698"/>
      <c r="H781" s="698"/>
      <c r="I781" s="698"/>
      <c r="J781" s="698"/>
      <c r="K781" s="698"/>
      <c r="L781" s="698"/>
      <c r="M781" s="698"/>
      <c r="N781" s="698"/>
      <c r="O781" s="698"/>
      <c r="P781" s="698"/>
      <c r="Q781" s="698"/>
      <c r="R781" s="698"/>
      <c r="S781" s="698"/>
      <c r="T781" s="698"/>
      <c r="U781" s="698"/>
      <c r="V781" s="698"/>
      <c r="W781" s="698"/>
      <c r="X781" s="698"/>
      <c r="Y781" s="698"/>
      <c r="Z781" s="698"/>
    </row>
    <row r="782">
      <c r="A782" s="698"/>
      <c r="B782" s="698"/>
      <c r="C782" s="698"/>
      <c r="D782" s="698"/>
      <c r="E782" s="698"/>
      <c r="F782" s="698"/>
      <c r="G782" s="698"/>
      <c r="H782" s="698"/>
      <c r="I782" s="698"/>
      <c r="J782" s="698"/>
      <c r="K782" s="698"/>
      <c r="L782" s="698"/>
      <c r="M782" s="698"/>
      <c r="N782" s="698"/>
      <c r="O782" s="698"/>
      <c r="P782" s="698"/>
      <c r="Q782" s="698"/>
      <c r="R782" s="698"/>
      <c r="S782" s="698"/>
      <c r="T782" s="698"/>
      <c r="U782" s="698"/>
      <c r="V782" s="698"/>
      <c r="W782" s="698"/>
      <c r="X782" s="698"/>
      <c r="Y782" s="698"/>
      <c r="Z782" s="698"/>
    </row>
    <row r="783">
      <c r="A783" s="698"/>
      <c r="B783" s="698"/>
      <c r="C783" s="698"/>
      <c r="D783" s="698"/>
      <c r="E783" s="698"/>
      <c r="F783" s="698"/>
      <c r="G783" s="698"/>
      <c r="H783" s="698"/>
      <c r="I783" s="698"/>
      <c r="J783" s="698"/>
      <c r="K783" s="698"/>
      <c r="L783" s="698"/>
      <c r="M783" s="698"/>
      <c r="N783" s="698"/>
      <c r="O783" s="698"/>
      <c r="P783" s="698"/>
      <c r="Q783" s="698"/>
      <c r="R783" s="698"/>
      <c r="S783" s="698"/>
      <c r="T783" s="698"/>
      <c r="U783" s="698"/>
      <c r="V783" s="698"/>
      <c r="W783" s="698"/>
      <c r="X783" s="698"/>
      <c r="Y783" s="698"/>
      <c r="Z783" s="698"/>
    </row>
    <row r="784">
      <c r="A784" s="698"/>
      <c r="B784" s="698"/>
      <c r="C784" s="698"/>
      <c r="D784" s="698"/>
      <c r="E784" s="698"/>
      <c r="F784" s="698"/>
      <c r="G784" s="698"/>
      <c r="H784" s="698"/>
      <c r="I784" s="698"/>
      <c r="J784" s="698"/>
      <c r="K784" s="698"/>
      <c r="L784" s="698"/>
      <c r="M784" s="698"/>
      <c r="N784" s="698"/>
      <c r="O784" s="698"/>
      <c r="P784" s="698"/>
      <c r="Q784" s="698"/>
      <c r="R784" s="698"/>
      <c r="S784" s="698"/>
      <c r="T784" s="698"/>
      <c r="U784" s="698"/>
      <c r="V784" s="698"/>
      <c r="W784" s="698"/>
      <c r="X784" s="698"/>
      <c r="Y784" s="698"/>
      <c r="Z784" s="698"/>
    </row>
    <row r="785">
      <c r="A785" s="698"/>
      <c r="B785" s="698"/>
      <c r="C785" s="698"/>
      <c r="D785" s="698"/>
      <c r="E785" s="698"/>
      <c r="F785" s="698"/>
      <c r="G785" s="698"/>
      <c r="H785" s="698"/>
      <c r="I785" s="698"/>
      <c r="J785" s="698"/>
      <c r="K785" s="698"/>
      <c r="L785" s="698"/>
      <c r="M785" s="698"/>
      <c r="N785" s="698"/>
      <c r="O785" s="698"/>
      <c r="P785" s="698"/>
      <c r="Q785" s="698"/>
      <c r="R785" s="698"/>
      <c r="S785" s="698"/>
      <c r="T785" s="698"/>
      <c r="U785" s="698"/>
      <c r="V785" s="698"/>
      <c r="W785" s="698"/>
      <c r="X785" s="698"/>
      <c r="Y785" s="698"/>
      <c r="Z785" s="698"/>
    </row>
    <row r="786">
      <c r="A786" s="698"/>
      <c r="B786" s="698"/>
      <c r="C786" s="698"/>
      <c r="D786" s="698"/>
      <c r="E786" s="698"/>
      <c r="F786" s="698"/>
      <c r="G786" s="698"/>
      <c r="H786" s="698"/>
      <c r="I786" s="698"/>
      <c r="J786" s="698"/>
      <c r="K786" s="698"/>
      <c r="L786" s="698"/>
      <c r="M786" s="698"/>
      <c r="N786" s="698"/>
      <c r="O786" s="698"/>
      <c r="P786" s="698"/>
      <c r="Q786" s="698"/>
      <c r="R786" s="698"/>
      <c r="S786" s="698"/>
      <c r="T786" s="698"/>
      <c r="U786" s="698"/>
      <c r="V786" s="698"/>
      <c r="W786" s="698"/>
      <c r="X786" s="698"/>
      <c r="Y786" s="698"/>
      <c r="Z786" s="698"/>
    </row>
    <row r="787">
      <c r="A787" s="698"/>
      <c r="B787" s="698"/>
      <c r="C787" s="698"/>
      <c r="D787" s="698"/>
      <c r="E787" s="698"/>
      <c r="F787" s="698"/>
      <c r="G787" s="698"/>
      <c r="H787" s="698"/>
      <c r="I787" s="698"/>
      <c r="J787" s="698"/>
      <c r="K787" s="698"/>
      <c r="L787" s="698"/>
      <c r="M787" s="698"/>
      <c r="N787" s="698"/>
      <c r="O787" s="698"/>
      <c r="P787" s="698"/>
      <c r="Q787" s="698"/>
      <c r="R787" s="698"/>
      <c r="S787" s="698"/>
      <c r="T787" s="698"/>
      <c r="U787" s="698"/>
      <c r="V787" s="698"/>
      <c r="W787" s="698"/>
      <c r="X787" s="698"/>
      <c r="Y787" s="698"/>
      <c r="Z787" s="698"/>
    </row>
    <row r="788">
      <c r="A788" s="698"/>
      <c r="B788" s="698"/>
      <c r="C788" s="698"/>
      <c r="D788" s="698"/>
      <c r="E788" s="698"/>
      <c r="F788" s="698"/>
      <c r="G788" s="698"/>
      <c r="H788" s="698"/>
      <c r="I788" s="698"/>
      <c r="J788" s="698"/>
      <c r="K788" s="698"/>
      <c r="L788" s="698"/>
      <c r="M788" s="698"/>
      <c r="N788" s="698"/>
      <c r="O788" s="698"/>
      <c r="P788" s="698"/>
      <c r="Q788" s="698"/>
      <c r="R788" s="698"/>
      <c r="S788" s="698"/>
      <c r="T788" s="698"/>
      <c r="U788" s="698"/>
      <c r="V788" s="698"/>
      <c r="W788" s="698"/>
      <c r="X788" s="698"/>
      <c r="Y788" s="698"/>
      <c r="Z788" s="698"/>
    </row>
    <row r="789">
      <c r="A789" s="698"/>
      <c r="B789" s="698"/>
      <c r="C789" s="698"/>
      <c r="D789" s="698"/>
      <c r="E789" s="698"/>
      <c r="F789" s="698"/>
      <c r="G789" s="698"/>
      <c r="H789" s="698"/>
      <c r="I789" s="698"/>
      <c r="J789" s="698"/>
      <c r="K789" s="698"/>
      <c r="L789" s="698"/>
      <c r="M789" s="698"/>
      <c r="N789" s="698"/>
      <c r="O789" s="698"/>
      <c r="P789" s="698"/>
      <c r="Q789" s="698"/>
      <c r="R789" s="698"/>
      <c r="S789" s="698"/>
      <c r="T789" s="698"/>
      <c r="U789" s="698"/>
      <c r="V789" s="698"/>
      <c r="W789" s="698"/>
      <c r="X789" s="698"/>
      <c r="Y789" s="698"/>
      <c r="Z789" s="698"/>
    </row>
    <row r="790">
      <c r="A790" s="698"/>
      <c r="B790" s="698"/>
      <c r="C790" s="698"/>
      <c r="D790" s="698"/>
      <c r="E790" s="698"/>
      <c r="F790" s="698"/>
      <c r="G790" s="698"/>
      <c r="H790" s="698"/>
      <c r="I790" s="698"/>
      <c r="J790" s="698"/>
      <c r="K790" s="698"/>
      <c r="L790" s="698"/>
      <c r="M790" s="698"/>
      <c r="N790" s="698"/>
      <c r="O790" s="698"/>
      <c r="P790" s="698"/>
      <c r="Q790" s="698"/>
      <c r="R790" s="698"/>
      <c r="S790" s="698"/>
      <c r="T790" s="698"/>
      <c r="U790" s="698"/>
      <c r="V790" s="698"/>
      <c r="W790" s="698"/>
      <c r="X790" s="698"/>
      <c r="Y790" s="698"/>
      <c r="Z790" s="698"/>
    </row>
    <row r="791">
      <c r="A791" s="698"/>
      <c r="B791" s="698"/>
      <c r="C791" s="698"/>
      <c r="D791" s="698"/>
      <c r="E791" s="698"/>
      <c r="F791" s="698"/>
      <c r="G791" s="698"/>
      <c r="H791" s="698"/>
      <c r="I791" s="698"/>
      <c r="J791" s="698"/>
      <c r="K791" s="698"/>
      <c r="L791" s="698"/>
      <c r="M791" s="698"/>
      <c r="N791" s="698"/>
      <c r="O791" s="698"/>
      <c r="P791" s="698"/>
      <c r="Q791" s="698"/>
      <c r="R791" s="698"/>
      <c r="S791" s="698"/>
      <c r="T791" s="698"/>
      <c r="U791" s="698"/>
      <c r="V791" s="698"/>
      <c r="W791" s="698"/>
      <c r="X791" s="698"/>
      <c r="Y791" s="698"/>
      <c r="Z791" s="698"/>
    </row>
    <row r="792">
      <c r="A792" s="698"/>
      <c r="B792" s="698"/>
      <c r="C792" s="698"/>
      <c r="D792" s="698"/>
      <c r="E792" s="698"/>
      <c r="F792" s="698"/>
      <c r="G792" s="698"/>
      <c r="H792" s="698"/>
      <c r="I792" s="698"/>
      <c r="J792" s="698"/>
      <c r="K792" s="698"/>
      <c r="L792" s="698"/>
      <c r="M792" s="698"/>
      <c r="N792" s="698"/>
      <c r="O792" s="698"/>
      <c r="P792" s="698"/>
      <c r="Q792" s="698"/>
      <c r="R792" s="698"/>
      <c r="S792" s="698"/>
      <c r="T792" s="698"/>
      <c r="U792" s="698"/>
      <c r="V792" s="698"/>
      <c r="W792" s="698"/>
      <c r="X792" s="698"/>
      <c r="Y792" s="698"/>
      <c r="Z792" s="698"/>
    </row>
    <row r="793">
      <c r="A793" s="698"/>
      <c r="B793" s="698"/>
      <c r="C793" s="698"/>
      <c r="D793" s="698"/>
      <c r="E793" s="698"/>
      <c r="F793" s="698"/>
      <c r="G793" s="698"/>
      <c r="H793" s="698"/>
      <c r="I793" s="698"/>
      <c r="J793" s="698"/>
      <c r="K793" s="698"/>
      <c r="L793" s="698"/>
      <c r="M793" s="698"/>
      <c r="N793" s="698"/>
      <c r="O793" s="698"/>
      <c r="P793" s="698"/>
      <c r="Q793" s="698"/>
      <c r="R793" s="698"/>
      <c r="S793" s="698"/>
      <c r="T793" s="698"/>
      <c r="U793" s="698"/>
      <c r="V793" s="698"/>
      <c r="W793" s="698"/>
      <c r="X793" s="698"/>
      <c r="Y793" s="698"/>
      <c r="Z793" s="698"/>
    </row>
    <row r="794">
      <c r="A794" s="698"/>
      <c r="B794" s="698"/>
      <c r="C794" s="698"/>
      <c r="D794" s="698"/>
      <c r="E794" s="698"/>
      <c r="F794" s="698"/>
      <c r="G794" s="698"/>
      <c r="H794" s="698"/>
      <c r="I794" s="698"/>
      <c r="J794" s="698"/>
      <c r="K794" s="698"/>
      <c r="L794" s="698"/>
      <c r="M794" s="698"/>
      <c r="N794" s="698"/>
      <c r="O794" s="698"/>
      <c r="P794" s="698"/>
      <c r="Q794" s="698"/>
      <c r="R794" s="698"/>
      <c r="S794" s="698"/>
      <c r="T794" s="698"/>
      <c r="U794" s="698"/>
      <c r="V794" s="698"/>
      <c r="W794" s="698"/>
      <c r="X794" s="698"/>
      <c r="Y794" s="698"/>
      <c r="Z794" s="698"/>
    </row>
    <row r="795">
      <c r="A795" s="698"/>
      <c r="B795" s="698"/>
      <c r="C795" s="698"/>
      <c r="D795" s="698"/>
      <c r="E795" s="698"/>
      <c r="F795" s="698"/>
      <c r="G795" s="698"/>
      <c r="H795" s="698"/>
      <c r="I795" s="698"/>
      <c r="J795" s="698"/>
      <c r="K795" s="698"/>
      <c r="L795" s="698"/>
      <c r="M795" s="698"/>
      <c r="N795" s="698"/>
      <c r="O795" s="698"/>
      <c r="P795" s="698"/>
      <c r="Q795" s="698"/>
      <c r="R795" s="698"/>
      <c r="S795" s="698"/>
      <c r="T795" s="698"/>
      <c r="U795" s="698"/>
      <c r="V795" s="698"/>
      <c r="W795" s="698"/>
      <c r="X795" s="698"/>
      <c r="Y795" s="698"/>
      <c r="Z795" s="698"/>
    </row>
    <row r="796">
      <c r="A796" s="698"/>
      <c r="B796" s="698"/>
      <c r="C796" s="698"/>
      <c r="D796" s="698"/>
      <c r="E796" s="698"/>
      <c r="F796" s="698"/>
      <c r="G796" s="698"/>
      <c r="H796" s="698"/>
      <c r="I796" s="698"/>
      <c r="J796" s="698"/>
      <c r="K796" s="698"/>
      <c r="L796" s="698"/>
      <c r="M796" s="698"/>
      <c r="N796" s="698"/>
      <c r="O796" s="698"/>
      <c r="P796" s="698"/>
      <c r="Q796" s="698"/>
      <c r="R796" s="698"/>
      <c r="S796" s="698"/>
      <c r="T796" s="698"/>
      <c r="U796" s="698"/>
      <c r="V796" s="698"/>
      <c r="W796" s="698"/>
      <c r="X796" s="698"/>
      <c r="Y796" s="698"/>
      <c r="Z796" s="698"/>
    </row>
    <row r="797">
      <c r="A797" s="698"/>
      <c r="B797" s="698"/>
      <c r="C797" s="698"/>
      <c r="D797" s="698"/>
      <c r="E797" s="698"/>
      <c r="F797" s="698"/>
      <c r="G797" s="698"/>
      <c r="H797" s="698"/>
      <c r="I797" s="698"/>
      <c r="J797" s="698"/>
      <c r="K797" s="698"/>
      <c r="L797" s="698"/>
      <c r="M797" s="698"/>
      <c r="N797" s="698"/>
      <c r="O797" s="698"/>
      <c r="P797" s="698"/>
      <c r="Q797" s="698"/>
      <c r="R797" s="698"/>
      <c r="S797" s="698"/>
      <c r="T797" s="698"/>
      <c r="U797" s="698"/>
      <c r="V797" s="698"/>
      <c r="W797" s="698"/>
      <c r="X797" s="698"/>
      <c r="Y797" s="698"/>
      <c r="Z797" s="698"/>
    </row>
    <row r="798">
      <c r="A798" s="698"/>
      <c r="B798" s="698"/>
      <c r="C798" s="698"/>
      <c r="D798" s="698"/>
      <c r="E798" s="698"/>
      <c r="F798" s="698"/>
      <c r="G798" s="698"/>
      <c r="H798" s="698"/>
      <c r="I798" s="698"/>
      <c r="J798" s="698"/>
      <c r="K798" s="698"/>
      <c r="L798" s="698"/>
      <c r="M798" s="698"/>
      <c r="N798" s="698"/>
      <c r="O798" s="698"/>
      <c r="P798" s="698"/>
      <c r="Q798" s="698"/>
      <c r="R798" s="698"/>
      <c r="S798" s="698"/>
      <c r="T798" s="698"/>
      <c r="U798" s="698"/>
      <c r="V798" s="698"/>
      <c r="W798" s="698"/>
      <c r="X798" s="698"/>
      <c r="Y798" s="698"/>
      <c r="Z798" s="698"/>
    </row>
    <row r="799">
      <c r="A799" s="698"/>
      <c r="B799" s="698"/>
      <c r="C799" s="698"/>
      <c r="D799" s="698"/>
      <c r="E799" s="698"/>
      <c r="F799" s="698"/>
      <c r="G799" s="698"/>
      <c r="H799" s="698"/>
      <c r="I799" s="698"/>
      <c r="J799" s="698"/>
      <c r="K799" s="698"/>
      <c r="L799" s="698"/>
      <c r="M799" s="698"/>
      <c r="N799" s="698"/>
      <c r="O799" s="698"/>
      <c r="P799" s="698"/>
      <c r="Q799" s="698"/>
      <c r="R799" s="698"/>
      <c r="S799" s="698"/>
      <c r="T799" s="698"/>
      <c r="U799" s="698"/>
      <c r="V799" s="698"/>
      <c r="W799" s="698"/>
      <c r="X799" s="698"/>
      <c r="Y799" s="698"/>
      <c r="Z799" s="698"/>
    </row>
    <row r="800">
      <c r="A800" s="698"/>
      <c r="B800" s="698"/>
      <c r="C800" s="698"/>
      <c r="D800" s="698"/>
      <c r="E800" s="698"/>
      <c r="F800" s="698"/>
      <c r="G800" s="698"/>
      <c r="H800" s="698"/>
      <c r="I800" s="698"/>
      <c r="J800" s="698"/>
      <c r="K800" s="698"/>
      <c r="L800" s="698"/>
      <c r="M800" s="698"/>
      <c r="N800" s="698"/>
      <c r="O800" s="698"/>
      <c r="P800" s="698"/>
      <c r="Q800" s="698"/>
      <c r="R800" s="698"/>
      <c r="S800" s="698"/>
      <c r="T800" s="698"/>
      <c r="U800" s="698"/>
      <c r="V800" s="698"/>
      <c r="W800" s="698"/>
      <c r="X800" s="698"/>
      <c r="Y800" s="698"/>
      <c r="Z800" s="698"/>
    </row>
    <row r="801">
      <c r="A801" s="698"/>
      <c r="B801" s="698"/>
      <c r="C801" s="698"/>
      <c r="D801" s="698"/>
      <c r="E801" s="698"/>
      <c r="F801" s="698"/>
      <c r="G801" s="698"/>
      <c r="H801" s="698"/>
      <c r="I801" s="698"/>
      <c r="J801" s="698"/>
      <c r="K801" s="698"/>
      <c r="L801" s="698"/>
      <c r="M801" s="698"/>
      <c r="N801" s="698"/>
      <c r="O801" s="698"/>
      <c r="P801" s="698"/>
      <c r="Q801" s="698"/>
      <c r="R801" s="698"/>
      <c r="S801" s="698"/>
      <c r="T801" s="698"/>
      <c r="U801" s="698"/>
      <c r="V801" s="698"/>
      <c r="W801" s="698"/>
      <c r="X801" s="698"/>
      <c r="Y801" s="698"/>
      <c r="Z801" s="698"/>
    </row>
    <row r="802">
      <c r="A802" s="698"/>
      <c r="B802" s="698"/>
      <c r="C802" s="698"/>
      <c r="D802" s="698"/>
      <c r="E802" s="698"/>
      <c r="F802" s="698"/>
      <c r="G802" s="698"/>
      <c r="H802" s="698"/>
      <c r="I802" s="698"/>
      <c r="J802" s="698"/>
      <c r="K802" s="698"/>
      <c r="L802" s="698"/>
      <c r="M802" s="698"/>
      <c r="N802" s="698"/>
      <c r="O802" s="698"/>
      <c r="P802" s="698"/>
      <c r="Q802" s="698"/>
      <c r="R802" s="698"/>
      <c r="S802" s="698"/>
      <c r="T802" s="698"/>
      <c r="U802" s="698"/>
      <c r="V802" s="698"/>
      <c r="W802" s="698"/>
      <c r="X802" s="698"/>
      <c r="Y802" s="698"/>
      <c r="Z802" s="698"/>
    </row>
    <row r="803">
      <c r="A803" s="698"/>
      <c r="B803" s="698"/>
      <c r="C803" s="698"/>
      <c r="D803" s="698"/>
      <c r="E803" s="698"/>
      <c r="F803" s="698"/>
      <c r="G803" s="698"/>
      <c r="H803" s="698"/>
      <c r="I803" s="698"/>
      <c r="J803" s="698"/>
      <c r="K803" s="698"/>
      <c r="L803" s="698"/>
      <c r="M803" s="698"/>
      <c r="N803" s="698"/>
      <c r="O803" s="698"/>
      <c r="P803" s="698"/>
      <c r="Q803" s="698"/>
      <c r="R803" s="698"/>
      <c r="S803" s="698"/>
      <c r="T803" s="698"/>
      <c r="U803" s="698"/>
      <c r="V803" s="698"/>
      <c r="W803" s="698"/>
      <c r="X803" s="698"/>
      <c r="Y803" s="698"/>
      <c r="Z803" s="698"/>
    </row>
    <row r="804">
      <c r="A804" s="698"/>
      <c r="B804" s="698"/>
      <c r="C804" s="698"/>
      <c r="D804" s="698"/>
      <c r="E804" s="698"/>
      <c r="F804" s="698"/>
      <c r="G804" s="698"/>
      <c r="H804" s="698"/>
      <c r="I804" s="698"/>
      <c r="J804" s="698"/>
      <c r="K804" s="698"/>
      <c r="L804" s="698"/>
      <c r="M804" s="698"/>
      <c r="N804" s="698"/>
      <c r="O804" s="698"/>
      <c r="P804" s="698"/>
      <c r="Q804" s="698"/>
      <c r="R804" s="698"/>
      <c r="S804" s="698"/>
      <c r="T804" s="698"/>
      <c r="U804" s="698"/>
      <c r="V804" s="698"/>
      <c r="W804" s="698"/>
      <c r="X804" s="698"/>
      <c r="Y804" s="698"/>
      <c r="Z804" s="698"/>
    </row>
    <row r="805">
      <c r="A805" s="698"/>
      <c r="B805" s="698"/>
      <c r="C805" s="698"/>
      <c r="D805" s="698"/>
      <c r="E805" s="698"/>
      <c r="F805" s="698"/>
      <c r="G805" s="698"/>
      <c r="H805" s="698"/>
      <c r="I805" s="698"/>
      <c r="J805" s="698"/>
      <c r="K805" s="698"/>
      <c r="L805" s="698"/>
      <c r="M805" s="698"/>
      <c r="N805" s="698"/>
      <c r="O805" s="698"/>
      <c r="P805" s="698"/>
      <c r="Q805" s="698"/>
      <c r="R805" s="698"/>
      <c r="S805" s="698"/>
      <c r="T805" s="698"/>
      <c r="U805" s="698"/>
      <c r="V805" s="698"/>
      <c r="W805" s="698"/>
      <c r="X805" s="698"/>
      <c r="Y805" s="698"/>
      <c r="Z805" s="698"/>
    </row>
    <row r="806">
      <c r="A806" s="698"/>
      <c r="B806" s="698"/>
      <c r="C806" s="698"/>
      <c r="D806" s="698"/>
      <c r="E806" s="698"/>
      <c r="F806" s="698"/>
      <c r="G806" s="698"/>
      <c r="H806" s="698"/>
      <c r="I806" s="698"/>
      <c r="J806" s="698"/>
      <c r="K806" s="698"/>
      <c r="L806" s="698"/>
      <c r="M806" s="698"/>
      <c r="N806" s="698"/>
      <c r="O806" s="698"/>
      <c r="P806" s="698"/>
      <c r="Q806" s="698"/>
      <c r="R806" s="698"/>
      <c r="S806" s="698"/>
      <c r="T806" s="698"/>
      <c r="U806" s="698"/>
      <c r="V806" s="698"/>
      <c r="W806" s="698"/>
      <c r="X806" s="698"/>
      <c r="Y806" s="698"/>
      <c r="Z806" s="698"/>
    </row>
    <row r="807">
      <c r="A807" s="698"/>
      <c r="B807" s="698"/>
      <c r="C807" s="698"/>
      <c r="D807" s="698"/>
      <c r="E807" s="698"/>
      <c r="F807" s="698"/>
      <c r="G807" s="698"/>
      <c r="H807" s="698"/>
      <c r="I807" s="698"/>
      <c r="J807" s="698"/>
      <c r="K807" s="698"/>
      <c r="L807" s="698"/>
      <c r="M807" s="698"/>
      <c r="N807" s="698"/>
      <c r="O807" s="698"/>
      <c r="P807" s="698"/>
      <c r="Q807" s="698"/>
      <c r="R807" s="698"/>
      <c r="S807" s="698"/>
      <c r="T807" s="698"/>
      <c r="U807" s="698"/>
      <c r="V807" s="698"/>
      <c r="W807" s="698"/>
      <c r="X807" s="698"/>
      <c r="Y807" s="698"/>
      <c r="Z807" s="698"/>
    </row>
    <row r="808">
      <c r="A808" s="698"/>
      <c r="B808" s="698"/>
      <c r="C808" s="698"/>
      <c r="D808" s="698"/>
      <c r="E808" s="698"/>
      <c r="F808" s="698"/>
      <c r="G808" s="698"/>
      <c r="H808" s="698"/>
      <c r="I808" s="698"/>
      <c r="J808" s="698"/>
      <c r="K808" s="698"/>
      <c r="L808" s="698"/>
      <c r="M808" s="698"/>
      <c r="N808" s="698"/>
      <c r="O808" s="698"/>
      <c r="P808" s="698"/>
      <c r="Q808" s="698"/>
      <c r="R808" s="698"/>
      <c r="S808" s="698"/>
      <c r="T808" s="698"/>
      <c r="U808" s="698"/>
      <c r="V808" s="698"/>
      <c r="W808" s="698"/>
      <c r="X808" s="698"/>
      <c r="Y808" s="698"/>
      <c r="Z808" s="698"/>
    </row>
    <row r="809">
      <c r="A809" s="698"/>
      <c r="B809" s="698"/>
      <c r="C809" s="698"/>
      <c r="D809" s="698"/>
      <c r="E809" s="698"/>
      <c r="F809" s="698"/>
      <c r="G809" s="698"/>
      <c r="H809" s="698"/>
      <c r="I809" s="698"/>
      <c r="J809" s="698"/>
      <c r="K809" s="698"/>
      <c r="L809" s="698"/>
      <c r="M809" s="698"/>
      <c r="N809" s="698"/>
      <c r="O809" s="698"/>
      <c r="P809" s="698"/>
      <c r="Q809" s="698"/>
      <c r="R809" s="698"/>
      <c r="S809" s="698"/>
      <c r="T809" s="698"/>
      <c r="U809" s="698"/>
      <c r="V809" s="698"/>
      <c r="W809" s="698"/>
      <c r="X809" s="698"/>
      <c r="Y809" s="698"/>
      <c r="Z809" s="698"/>
    </row>
    <row r="810">
      <c r="A810" s="698"/>
      <c r="B810" s="698"/>
      <c r="C810" s="698"/>
      <c r="D810" s="698"/>
      <c r="E810" s="698"/>
      <c r="F810" s="698"/>
      <c r="G810" s="698"/>
      <c r="H810" s="698"/>
      <c r="I810" s="698"/>
      <c r="J810" s="698"/>
      <c r="K810" s="698"/>
      <c r="L810" s="698"/>
      <c r="M810" s="698"/>
      <c r="N810" s="698"/>
      <c r="O810" s="698"/>
      <c r="P810" s="698"/>
      <c r="Q810" s="698"/>
      <c r="R810" s="698"/>
      <c r="S810" s="698"/>
      <c r="T810" s="698"/>
      <c r="U810" s="698"/>
      <c r="V810" s="698"/>
      <c r="W810" s="698"/>
      <c r="X810" s="698"/>
      <c r="Y810" s="698"/>
      <c r="Z810" s="698"/>
    </row>
    <row r="811">
      <c r="A811" s="698"/>
      <c r="B811" s="698"/>
      <c r="C811" s="698"/>
      <c r="D811" s="698"/>
      <c r="E811" s="698"/>
      <c r="F811" s="698"/>
      <c r="G811" s="698"/>
      <c r="H811" s="698"/>
      <c r="I811" s="698"/>
      <c r="J811" s="698"/>
      <c r="K811" s="698"/>
      <c r="L811" s="698"/>
      <c r="M811" s="698"/>
      <c r="N811" s="698"/>
      <c r="O811" s="698"/>
      <c r="P811" s="698"/>
      <c r="Q811" s="698"/>
      <c r="R811" s="698"/>
      <c r="S811" s="698"/>
      <c r="T811" s="698"/>
      <c r="U811" s="698"/>
      <c r="V811" s="698"/>
      <c r="W811" s="698"/>
      <c r="X811" s="698"/>
      <c r="Y811" s="698"/>
      <c r="Z811" s="698"/>
    </row>
    <row r="812">
      <c r="A812" s="698"/>
      <c r="B812" s="698"/>
      <c r="C812" s="698"/>
      <c r="D812" s="698"/>
      <c r="E812" s="698"/>
      <c r="F812" s="698"/>
      <c r="G812" s="698"/>
      <c r="H812" s="698"/>
      <c r="I812" s="698"/>
      <c r="J812" s="698"/>
      <c r="K812" s="698"/>
      <c r="L812" s="698"/>
      <c r="M812" s="698"/>
      <c r="N812" s="698"/>
      <c r="O812" s="698"/>
      <c r="P812" s="698"/>
      <c r="Q812" s="698"/>
      <c r="R812" s="698"/>
      <c r="S812" s="698"/>
      <c r="T812" s="698"/>
      <c r="U812" s="698"/>
      <c r="V812" s="698"/>
      <c r="W812" s="698"/>
      <c r="X812" s="698"/>
      <c r="Y812" s="698"/>
      <c r="Z812" s="698"/>
    </row>
    <row r="813">
      <c r="A813" s="698"/>
      <c r="B813" s="698"/>
      <c r="C813" s="698"/>
      <c r="D813" s="698"/>
      <c r="E813" s="698"/>
      <c r="F813" s="698"/>
      <c r="G813" s="698"/>
      <c r="H813" s="698"/>
      <c r="I813" s="698"/>
      <c r="J813" s="698"/>
      <c r="K813" s="698"/>
      <c r="L813" s="698"/>
      <c r="M813" s="698"/>
      <c r="N813" s="698"/>
      <c r="O813" s="698"/>
      <c r="P813" s="698"/>
      <c r="Q813" s="698"/>
      <c r="R813" s="698"/>
      <c r="S813" s="698"/>
      <c r="T813" s="698"/>
      <c r="U813" s="698"/>
      <c r="V813" s="698"/>
      <c r="W813" s="698"/>
      <c r="X813" s="698"/>
      <c r="Y813" s="698"/>
      <c r="Z813" s="698"/>
    </row>
    <row r="814">
      <c r="A814" s="698"/>
      <c r="B814" s="698"/>
      <c r="C814" s="698"/>
      <c r="D814" s="698"/>
      <c r="E814" s="698"/>
      <c r="F814" s="698"/>
      <c r="G814" s="698"/>
      <c r="H814" s="698"/>
      <c r="I814" s="698"/>
      <c r="J814" s="698"/>
      <c r="K814" s="698"/>
      <c r="L814" s="698"/>
      <c r="M814" s="698"/>
      <c r="N814" s="698"/>
      <c r="O814" s="698"/>
      <c r="P814" s="698"/>
      <c r="Q814" s="698"/>
      <c r="R814" s="698"/>
      <c r="S814" s="698"/>
      <c r="T814" s="698"/>
      <c r="U814" s="698"/>
      <c r="V814" s="698"/>
      <c r="W814" s="698"/>
      <c r="X814" s="698"/>
      <c r="Y814" s="698"/>
      <c r="Z814" s="698"/>
    </row>
    <row r="815">
      <c r="A815" s="698"/>
      <c r="B815" s="698"/>
      <c r="C815" s="698"/>
      <c r="D815" s="698"/>
      <c r="E815" s="698"/>
      <c r="F815" s="698"/>
      <c r="G815" s="698"/>
      <c r="H815" s="698"/>
      <c r="I815" s="698"/>
      <c r="J815" s="698"/>
      <c r="K815" s="698"/>
      <c r="L815" s="698"/>
      <c r="M815" s="698"/>
      <c r="N815" s="698"/>
      <c r="O815" s="698"/>
      <c r="P815" s="698"/>
      <c r="Q815" s="698"/>
      <c r="R815" s="698"/>
      <c r="S815" s="698"/>
      <c r="T815" s="698"/>
      <c r="U815" s="698"/>
      <c r="V815" s="698"/>
      <c r="W815" s="698"/>
      <c r="X815" s="698"/>
      <c r="Y815" s="698"/>
      <c r="Z815" s="698"/>
    </row>
    <row r="816">
      <c r="A816" s="698"/>
      <c r="B816" s="698"/>
      <c r="C816" s="698"/>
      <c r="D816" s="698"/>
      <c r="E816" s="698"/>
      <c r="F816" s="698"/>
      <c r="G816" s="698"/>
      <c r="H816" s="698"/>
      <c r="I816" s="698"/>
      <c r="J816" s="698"/>
      <c r="K816" s="698"/>
      <c r="L816" s="698"/>
      <c r="M816" s="698"/>
      <c r="N816" s="698"/>
      <c r="O816" s="698"/>
      <c r="P816" s="698"/>
      <c r="Q816" s="698"/>
      <c r="R816" s="698"/>
      <c r="S816" s="698"/>
      <c r="T816" s="698"/>
      <c r="U816" s="698"/>
      <c r="V816" s="698"/>
      <c r="W816" s="698"/>
      <c r="X816" s="698"/>
      <c r="Y816" s="698"/>
      <c r="Z816" s="698"/>
    </row>
    <row r="817">
      <c r="A817" s="698"/>
      <c r="B817" s="698"/>
      <c r="C817" s="698"/>
      <c r="D817" s="698"/>
      <c r="E817" s="698"/>
      <c r="F817" s="698"/>
      <c r="G817" s="698"/>
      <c r="H817" s="698"/>
      <c r="I817" s="698"/>
      <c r="J817" s="698"/>
      <c r="K817" s="698"/>
      <c r="L817" s="698"/>
      <c r="M817" s="698"/>
      <c r="N817" s="698"/>
      <c r="O817" s="698"/>
      <c r="P817" s="698"/>
      <c r="Q817" s="698"/>
      <c r="R817" s="698"/>
      <c r="S817" s="698"/>
      <c r="T817" s="698"/>
      <c r="U817" s="698"/>
      <c r="V817" s="698"/>
      <c r="W817" s="698"/>
      <c r="X817" s="698"/>
      <c r="Y817" s="698"/>
      <c r="Z817" s="698"/>
    </row>
    <row r="818">
      <c r="A818" s="698"/>
      <c r="B818" s="698"/>
      <c r="C818" s="698"/>
      <c r="D818" s="698"/>
      <c r="E818" s="698"/>
      <c r="F818" s="698"/>
      <c r="G818" s="698"/>
      <c r="H818" s="698"/>
      <c r="I818" s="698"/>
      <c r="J818" s="698"/>
      <c r="K818" s="698"/>
      <c r="L818" s="698"/>
      <c r="M818" s="698"/>
      <c r="N818" s="698"/>
      <c r="O818" s="698"/>
      <c r="P818" s="698"/>
      <c r="Q818" s="698"/>
      <c r="R818" s="698"/>
      <c r="S818" s="698"/>
      <c r="T818" s="698"/>
      <c r="U818" s="698"/>
      <c r="V818" s="698"/>
      <c r="W818" s="698"/>
      <c r="X818" s="698"/>
      <c r="Y818" s="698"/>
      <c r="Z818" s="698"/>
    </row>
    <row r="819">
      <c r="A819" s="698"/>
      <c r="B819" s="698"/>
      <c r="C819" s="698"/>
      <c r="D819" s="698"/>
      <c r="E819" s="698"/>
      <c r="F819" s="698"/>
      <c r="G819" s="698"/>
      <c r="H819" s="698"/>
      <c r="I819" s="698"/>
      <c r="J819" s="698"/>
      <c r="K819" s="698"/>
      <c r="L819" s="698"/>
      <c r="M819" s="698"/>
      <c r="N819" s="698"/>
      <c r="O819" s="698"/>
      <c r="P819" s="698"/>
      <c r="Q819" s="698"/>
      <c r="R819" s="698"/>
      <c r="S819" s="698"/>
      <c r="T819" s="698"/>
      <c r="U819" s="698"/>
      <c r="V819" s="698"/>
      <c r="W819" s="698"/>
      <c r="X819" s="698"/>
      <c r="Y819" s="698"/>
      <c r="Z819" s="698"/>
    </row>
    <row r="820">
      <c r="A820" s="698"/>
      <c r="B820" s="698"/>
      <c r="C820" s="698"/>
      <c r="D820" s="698"/>
      <c r="E820" s="698"/>
      <c r="F820" s="698"/>
      <c r="G820" s="698"/>
      <c r="H820" s="698"/>
      <c r="I820" s="698"/>
      <c r="J820" s="698"/>
      <c r="K820" s="698"/>
      <c r="L820" s="698"/>
      <c r="M820" s="698"/>
      <c r="N820" s="698"/>
      <c r="O820" s="698"/>
      <c r="P820" s="698"/>
      <c r="Q820" s="698"/>
      <c r="R820" s="698"/>
      <c r="S820" s="698"/>
      <c r="T820" s="698"/>
      <c r="U820" s="698"/>
      <c r="V820" s="698"/>
      <c r="W820" s="698"/>
      <c r="X820" s="698"/>
      <c r="Y820" s="698"/>
      <c r="Z820" s="698"/>
    </row>
    <row r="821">
      <c r="A821" s="698"/>
      <c r="B821" s="698"/>
      <c r="C821" s="698"/>
      <c r="D821" s="698"/>
      <c r="E821" s="698"/>
      <c r="F821" s="698"/>
      <c r="G821" s="698"/>
      <c r="H821" s="698"/>
      <c r="I821" s="698"/>
      <c r="J821" s="698"/>
      <c r="K821" s="698"/>
      <c r="L821" s="698"/>
      <c r="M821" s="698"/>
      <c r="N821" s="698"/>
      <c r="O821" s="698"/>
      <c r="P821" s="698"/>
      <c r="Q821" s="698"/>
      <c r="R821" s="698"/>
      <c r="S821" s="698"/>
      <c r="T821" s="698"/>
      <c r="U821" s="698"/>
      <c r="V821" s="698"/>
      <c r="W821" s="698"/>
      <c r="X821" s="698"/>
      <c r="Y821" s="698"/>
      <c r="Z821" s="698"/>
    </row>
    <row r="822">
      <c r="A822" s="698"/>
      <c r="B822" s="698"/>
      <c r="C822" s="698"/>
      <c r="D822" s="698"/>
      <c r="E822" s="698"/>
      <c r="F822" s="698"/>
      <c r="G822" s="698"/>
      <c r="H822" s="698"/>
      <c r="I822" s="698"/>
      <c r="J822" s="698"/>
      <c r="K822" s="698"/>
      <c r="L822" s="698"/>
      <c r="M822" s="698"/>
      <c r="N822" s="698"/>
      <c r="O822" s="698"/>
      <c r="P822" s="698"/>
      <c r="Q822" s="698"/>
      <c r="R822" s="698"/>
      <c r="S822" s="698"/>
      <c r="T822" s="698"/>
      <c r="U822" s="698"/>
      <c r="V822" s="698"/>
      <c r="W822" s="698"/>
      <c r="X822" s="698"/>
      <c r="Y822" s="698"/>
      <c r="Z822" s="698"/>
    </row>
    <row r="823">
      <c r="A823" s="698"/>
      <c r="B823" s="698"/>
      <c r="C823" s="698"/>
      <c r="D823" s="698"/>
      <c r="E823" s="698"/>
      <c r="F823" s="698"/>
      <c r="G823" s="698"/>
      <c r="H823" s="698"/>
      <c r="I823" s="698"/>
      <c r="J823" s="698"/>
      <c r="K823" s="698"/>
      <c r="L823" s="698"/>
      <c r="M823" s="698"/>
      <c r="N823" s="698"/>
      <c r="O823" s="698"/>
      <c r="P823" s="698"/>
      <c r="Q823" s="698"/>
      <c r="R823" s="698"/>
      <c r="S823" s="698"/>
      <c r="T823" s="698"/>
      <c r="U823" s="698"/>
      <c r="V823" s="698"/>
      <c r="W823" s="698"/>
      <c r="X823" s="698"/>
      <c r="Y823" s="698"/>
      <c r="Z823" s="698"/>
    </row>
    <row r="824">
      <c r="A824" s="698"/>
      <c r="B824" s="698"/>
      <c r="C824" s="698"/>
      <c r="D824" s="698"/>
      <c r="E824" s="698"/>
      <c r="F824" s="698"/>
      <c r="G824" s="698"/>
      <c r="H824" s="698"/>
      <c r="I824" s="698"/>
      <c r="J824" s="698"/>
      <c r="K824" s="698"/>
      <c r="L824" s="698"/>
      <c r="M824" s="698"/>
      <c r="N824" s="698"/>
      <c r="O824" s="698"/>
      <c r="P824" s="698"/>
      <c r="Q824" s="698"/>
      <c r="R824" s="698"/>
      <c r="S824" s="698"/>
      <c r="T824" s="698"/>
      <c r="U824" s="698"/>
      <c r="V824" s="698"/>
      <c r="W824" s="698"/>
      <c r="X824" s="698"/>
      <c r="Y824" s="698"/>
      <c r="Z824" s="698"/>
    </row>
    <row r="825">
      <c r="A825" s="698"/>
      <c r="B825" s="698"/>
      <c r="C825" s="698"/>
      <c r="D825" s="698"/>
      <c r="E825" s="698"/>
      <c r="F825" s="698"/>
      <c r="G825" s="698"/>
      <c r="H825" s="698"/>
      <c r="I825" s="698"/>
      <c r="J825" s="698"/>
      <c r="K825" s="698"/>
      <c r="L825" s="698"/>
      <c r="M825" s="698"/>
      <c r="N825" s="698"/>
      <c r="O825" s="698"/>
      <c r="P825" s="698"/>
      <c r="Q825" s="698"/>
      <c r="R825" s="698"/>
      <c r="S825" s="698"/>
      <c r="T825" s="698"/>
      <c r="U825" s="698"/>
      <c r="V825" s="698"/>
      <c r="W825" s="698"/>
      <c r="X825" s="698"/>
      <c r="Y825" s="698"/>
      <c r="Z825" s="698"/>
    </row>
    <row r="826">
      <c r="A826" s="698"/>
      <c r="B826" s="698"/>
      <c r="C826" s="698"/>
      <c r="D826" s="698"/>
      <c r="E826" s="698"/>
      <c r="F826" s="698"/>
      <c r="G826" s="698"/>
      <c r="H826" s="698"/>
      <c r="I826" s="698"/>
      <c r="J826" s="698"/>
      <c r="K826" s="698"/>
      <c r="L826" s="698"/>
      <c r="M826" s="698"/>
      <c r="N826" s="698"/>
      <c r="O826" s="698"/>
      <c r="P826" s="698"/>
      <c r="Q826" s="698"/>
      <c r="R826" s="698"/>
      <c r="S826" s="698"/>
      <c r="T826" s="698"/>
      <c r="U826" s="698"/>
      <c r="V826" s="698"/>
      <c r="W826" s="698"/>
      <c r="X826" s="698"/>
      <c r="Y826" s="698"/>
      <c r="Z826" s="698"/>
    </row>
    <row r="827">
      <c r="A827" s="698"/>
      <c r="B827" s="698"/>
      <c r="C827" s="698"/>
      <c r="D827" s="698"/>
      <c r="E827" s="698"/>
      <c r="F827" s="698"/>
      <c r="G827" s="698"/>
      <c r="H827" s="698"/>
      <c r="I827" s="698"/>
      <c r="J827" s="698"/>
      <c r="K827" s="698"/>
      <c r="L827" s="698"/>
      <c r="M827" s="698"/>
      <c r="N827" s="698"/>
      <c r="O827" s="698"/>
      <c r="P827" s="698"/>
      <c r="Q827" s="698"/>
      <c r="R827" s="698"/>
      <c r="S827" s="698"/>
      <c r="T827" s="698"/>
      <c r="U827" s="698"/>
      <c r="V827" s="698"/>
      <c r="W827" s="698"/>
      <c r="X827" s="698"/>
      <c r="Y827" s="698"/>
      <c r="Z827" s="698"/>
    </row>
    <row r="828">
      <c r="A828" s="698"/>
      <c r="B828" s="698"/>
      <c r="C828" s="698"/>
      <c r="D828" s="698"/>
      <c r="E828" s="698"/>
      <c r="F828" s="698"/>
      <c r="G828" s="698"/>
      <c r="H828" s="698"/>
      <c r="I828" s="698"/>
      <c r="J828" s="698"/>
      <c r="K828" s="698"/>
      <c r="L828" s="698"/>
      <c r="M828" s="698"/>
      <c r="N828" s="698"/>
      <c r="O828" s="698"/>
      <c r="P828" s="698"/>
      <c r="Q828" s="698"/>
      <c r="R828" s="698"/>
      <c r="S828" s="698"/>
      <c r="T828" s="698"/>
      <c r="U828" s="698"/>
      <c r="V828" s="698"/>
      <c r="W828" s="698"/>
      <c r="X828" s="698"/>
      <c r="Y828" s="698"/>
      <c r="Z828" s="698"/>
    </row>
    <row r="829">
      <c r="A829" s="698"/>
      <c r="B829" s="698"/>
      <c r="C829" s="698"/>
      <c r="D829" s="698"/>
      <c r="E829" s="698"/>
      <c r="F829" s="698"/>
      <c r="G829" s="698"/>
      <c r="H829" s="698"/>
      <c r="I829" s="698"/>
      <c r="J829" s="698"/>
      <c r="K829" s="698"/>
      <c r="L829" s="698"/>
      <c r="M829" s="698"/>
      <c r="N829" s="698"/>
      <c r="O829" s="698"/>
      <c r="P829" s="698"/>
      <c r="Q829" s="698"/>
      <c r="R829" s="698"/>
      <c r="S829" s="698"/>
      <c r="T829" s="698"/>
      <c r="U829" s="698"/>
      <c r="V829" s="698"/>
      <c r="W829" s="698"/>
      <c r="X829" s="698"/>
      <c r="Y829" s="698"/>
      <c r="Z829" s="698"/>
    </row>
    <row r="830">
      <c r="A830" s="698"/>
      <c r="B830" s="698"/>
      <c r="C830" s="698"/>
      <c r="D830" s="698"/>
      <c r="E830" s="698"/>
      <c r="F830" s="698"/>
      <c r="G830" s="698"/>
      <c r="H830" s="698"/>
      <c r="I830" s="698"/>
      <c r="J830" s="698"/>
      <c r="K830" s="698"/>
      <c r="L830" s="698"/>
      <c r="M830" s="698"/>
      <c r="N830" s="698"/>
      <c r="O830" s="698"/>
      <c r="P830" s="698"/>
      <c r="Q830" s="698"/>
      <c r="R830" s="698"/>
      <c r="S830" s="698"/>
      <c r="T830" s="698"/>
      <c r="U830" s="698"/>
      <c r="V830" s="698"/>
      <c r="W830" s="698"/>
      <c r="X830" s="698"/>
      <c r="Y830" s="698"/>
      <c r="Z830" s="698"/>
    </row>
    <row r="831">
      <c r="A831" s="698"/>
      <c r="B831" s="698"/>
      <c r="C831" s="698"/>
      <c r="D831" s="698"/>
      <c r="E831" s="698"/>
      <c r="F831" s="698"/>
      <c r="G831" s="698"/>
      <c r="H831" s="698"/>
      <c r="I831" s="698"/>
      <c r="J831" s="698"/>
      <c r="K831" s="698"/>
      <c r="L831" s="698"/>
      <c r="M831" s="698"/>
      <c r="N831" s="698"/>
      <c r="O831" s="698"/>
      <c r="P831" s="698"/>
      <c r="Q831" s="698"/>
      <c r="R831" s="698"/>
      <c r="S831" s="698"/>
      <c r="T831" s="698"/>
      <c r="U831" s="698"/>
      <c r="V831" s="698"/>
      <c r="W831" s="698"/>
      <c r="X831" s="698"/>
      <c r="Y831" s="698"/>
      <c r="Z831" s="698"/>
    </row>
    <row r="832">
      <c r="A832" s="698"/>
      <c r="B832" s="698"/>
      <c r="C832" s="698"/>
      <c r="D832" s="698"/>
      <c r="E832" s="698"/>
      <c r="F832" s="698"/>
      <c r="G832" s="698"/>
      <c r="H832" s="698"/>
      <c r="I832" s="698"/>
      <c r="J832" s="698"/>
      <c r="K832" s="698"/>
      <c r="L832" s="698"/>
      <c r="M832" s="698"/>
      <c r="N832" s="698"/>
      <c r="O832" s="698"/>
      <c r="P832" s="698"/>
      <c r="Q832" s="698"/>
      <c r="R832" s="698"/>
      <c r="S832" s="698"/>
      <c r="T832" s="698"/>
      <c r="U832" s="698"/>
      <c r="V832" s="698"/>
      <c r="W832" s="698"/>
      <c r="X832" s="698"/>
      <c r="Y832" s="698"/>
      <c r="Z832" s="698"/>
    </row>
    <row r="833">
      <c r="A833" s="698"/>
      <c r="B833" s="698"/>
      <c r="C833" s="698"/>
      <c r="D833" s="698"/>
      <c r="E833" s="698"/>
      <c r="F833" s="698"/>
      <c r="G833" s="698"/>
      <c r="H833" s="698"/>
      <c r="I833" s="698"/>
      <c r="J833" s="698"/>
      <c r="K833" s="698"/>
      <c r="L833" s="698"/>
      <c r="M833" s="698"/>
      <c r="N833" s="698"/>
      <c r="O833" s="698"/>
      <c r="P833" s="698"/>
      <c r="Q833" s="698"/>
      <c r="R833" s="698"/>
      <c r="S833" s="698"/>
      <c r="T833" s="698"/>
      <c r="U833" s="698"/>
      <c r="V833" s="698"/>
      <c r="W833" s="698"/>
      <c r="X833" s="698"/>
      <c r="Y833" s="698"/>
      <c r="Z833" s="698"/>
    </row>
    <row r="834">
      <c r="A834" s="698"/>
      <c r="B834" s="698"/>
      <c r="C834" s="698"/>
      <c r="D834" s="698"/>
      <c r="E834" s="698"/>
      <c r="F834" s="698"/>
      <c r="G834" s="698"/>
      <c r="H834" s="698"/>
      <c r="I834" s="698"/>
      <c r="J834" s="698"/>
      <c r="K834" s="698"/>
      <c r="L834" s="698"/>
      <c r="M834" s="698"/>
      <c r="N834" s="698"/>
      <c r="O834" s="698"/>
      <c r="P834" s="698"/>
      <c r="Q834" s="698"/>
      <c r="R834" s="698"/>
      <c r="S834" s="698"/>
      <c r="T834" s="698"/>
      <c r="U834" s="698"/>
      <c r="V834" s="698"/>
      <c r="W834" s="698"/>
      <c r="X834" s="698"/>
      <c r="Y834" s="698"/>
      <c r="Z834" s="698"/>
    </row>
    <row r="835">
      <c r="A835" s="698"/>
      <c r="B835" s="698"/>
      <c r="C835" s="698"/>
      <c r="D835" s="698"/>
      <c r="E835" s="698"/>
      <c r="F835" s="698"/>
      <c r="G835" s="698"/>
      <c r="H835" s="698"/>
      <c r="I835" s="698"/>
      <c r="J835" s="698"/>
      <c r="K835" s="698"/>
      <c r="L835" s="698"/>
      <c r="M835" s="698"/>
      <c r="N835" s="698"/>
      <c r="O835" s="698"/>
      <c r="P835" s="698"/>
      <c r="Q835" s="698"/>
      <c r="R835" s="698"/>
      <c r="S835" s="698"/>
      <c r="T835" s="698"/>
      <c r="U835" s="698"/>
      <c r="V835" s="698"/>
      <c r="W835" s="698"/>
      <c r="X835" s="698"/>
      <c r="Y835" s="698"/>
      <c r="Z835" s="698"/>
    </row>
    <row r="836">
      <c r="A836" s="698"/>
      <c r="B836" s="698"/>
      <c r="C836" s="698"/>
      <c r="D836" s="698"/>
      <c r="E836" s="698"/>
      <c r="F836" s="698"/>
      <c r="G836" s="698"/>
      <c r="H836" s="698"/>
      <c r="I836" s="698"/>
      <c r="J836" s="698"/>
      <c r="K836" s="698"/>
      <c r="L836" s="698"/>
      <c r="M836" s="698"/>
      <c r="N836" s="698"/>
      <c r="O836" s="698"/>
      <c r="P836" s="698"/>
      <c r="Q836" s="698"/>
      <c r="R836" s="698"/>
      <c r="S836" s="698"/>
      <c r="T836" s="698"/>
      <c r="U836" s="698"/>
      <c r="V836" s="698"/>
      <c r="W836" s="698"/>
      <c r="X836" s="698"/>
      <c r="Y836" s="698"/>
      <c r="Z836" s="698"/>
    </row>
    <row r="837">
      <c r="A837" s="698"/>
      <c r="B837" s="698"/>
      <c r="C837" s="698"/>
      <c r="D837" s="698"/>
      <c r="E837" s="698"/>
      <c r="F837" s="698"/>
      <c r="G837" s="698"/>
      <c r="H837" s="698"/>
      <c r="I837" s="698"/>
      <c r="J837" s="698"/>
      <c r="K837" s="698"/>
      <c r="L837" s="698"/>
      <c r="M837" s="698"/>
      <c r="N837" s="698"/>
      <c r="O837" s="698"/>
      <c r="P837" s="698"/>
      <c r="Q837" s="698"/>
      <c r="R837" s="698"/>
      <c r="S837" s="698"/>
      <c r="T837" s="698"/>
      <c r="U837" s="698"/>
      <c r="V837" s="698"/>
      <c r="W837" s="698"/>
      <c r="X837" s="698"/>
      <c r="Y837" s="698"/>
      <c r="Z837" s="698"/>
    </row>
    <row r="838">
      <c r="A838" s="698"/>
      <c r="B838" s="698"/>
      <c r="C838" s="698"/>
      <c r="D838" s="698"/>
      <c r="E838" s="698"/>
      <c r="F838" s="698"/>
      <c r="G838" s="698"/>
      <c r="H838" s="698"/>
      <c r="I838" s="698"/>
      <c r="J838" s="698"/>
      <c r="K838" s="698"/>
      <c r="L838" s="698"/>
      <c r="M838" s="698"/>
      <c r="N838" s="698"/>
      <c r="O838" s="698"/>
      <c r="P838" s="698"/>
      <c r="Q838" s="698"/>
      <c r="R838" s="698"/>
      <c r="S838" s="698"/>
      <c r="T838" s="698"/>
      <c r="U838" s="698"/>
      <c r="V838" s="698"/>
      <c r="W838" s="698"/>
      <c r="X838" s="698"/>
      <c r="Y838" s="698"/>
      <c r="Z838" s="698"/>
    </row>
    <row r="839">
      <c r="A839" s="698"/>
      <c r="B839" s="698"/>
      <c r="C839" s="698"/>
      <c r="D839" s="698"/>
      <c r="E839" s="698"/>
      <c r="F839" s="698"/>
      <c r="G839" s="698"/>
      <c r="H839" s="698"/>
      <c r="I839" s="698"/>
      <c r="J839" s="698"/>
      <c r="K839" s="698"/>
      <c r="L839" s="698"/>
      <c r="M839" s="698"/>
      <c r="N839" s="698"/>
      <c r="O839" s="698"/>
      <c r="P839" s="698"/>
      <c r="Q839" s="698"/>
      <c r="R839" s="698"/>
      <c r="S839" s="698"/>
      <c r="T839" s="698"/>
      <c r="U839" s="698"/>
      <c r="V839" s="698"/>
      <c r="W839" s="698"/>
      <c r="X839" s="698"/>
      <c r="Y839" s="698"/>
      <c r="Z839" s="698"/>
    </row>
    <row r="840">
      <c r="A840" s="698"/>
      <c r="B840" s="698"/>
      <c r="C840" s="698"/>
      <c r="D840" s="698"/>
      <c r="E840" s="698"/>
      <c r="F840" s="698"/>
      <c r="G840" s="698"/>
      <c r="H840" s="698"/>
      <c r="I840" s="698"/>
      <c r="J840" s="698"/>
      <c r="K840" s="698"/>
      <c r="L840" s="698"/>
      <c r="M840" s="698"/>
      <c r="N840" s="698"/>
      <c r="O840" s="698"/>
      <c r="P840" s="698"/>
      <c r="Q840" s="698"/>
      <c r="R840" s="698"/>
      <c r="S840" s="698"/>
      <c r="T840" s="698"/>
      <c r="U840" s="698"/>
      <c r="V840" s="698"/>
      <c r="W840" s="698"/>
      <c r="X840" s="698"/>
      <c r="Y840" s="698"/>
      <c r="Z840" s="698"/>
    </row>
    <row r="841">
      <c r="A841" s="698"/>
      <c r="B841" s="698"/>
      <c r="C841" s="698"/>
      <c r="D841" s="698"/>
      <c r="E841" s="698"/>
      <c r="F841" s="698"/>
      <c r="G841" s="698"/>
      <c r="H841" s="698"/>
      <c r="I841" s="698"/>
      <c r="J841" s="698"/>
      <c r="K841" s="698"/>
      <c r="L841" s="698"/>
      <c r="M841" s="698"/>
      <c r="N841" s="698"/>
      <c r="O841" s="698"/>
      <c r="P841" s="698"/>
      <c r="Q841" s="698"/>
      <c r="R841" s="698"/>
      <c r="S841" s="698"/>
      <c r="T841" s="698"/>
      <c r="U841" s="698"/>
      <c r="V841" s="698"/>
      <c r="W841" s="698"/>
      <c r="X841" s="698"/>
      <c r="Y841" s="698"/>
      <c r="Z841" s="698"/>
    </row>
    <row r="842">
      <c r="A842" s="698"/>
      <c r="B842" s="698"/>
      <c r="C842" s="698"/>
      <c r="D842" s="698"/>
      <c r="E842" s="698"/>
      <c r="F842" s="698"/>
      <c r="G842" s="698"/>
      <c r="H842" s="698"/>
      <c r="I842" s="698"/>
      <c r="J842" s="698"/>
      <c r="K842" s="698"/>
      <c r="L842" s="698"/>
      <c r="M842" s="698"/>
      <c r="N842" s="698"/>
      <c r="O842" s="698"/>
      <c r="P842" s="698"/>
      <c r="Q842" s="698"/>
      <c r="R842" s="698"/>
      <c r="S842" s="698"/>
      <c r="T842" s="698"/>
      <c r="U842" s="698"/>
      <c r="V842" s="698"/>
      <c r="W842" s="698"/>
      <c r="X842" s="698"/>
      <c r="Y842" s="698"/>
      <c r="Z842" s="698"/>
    </row>
    <row r="843">
      <c r="A843" s="698"/>
      <c r="B843" s="698"/>
      <c r="C843" s="698"/>
      <c r="D843" s="698"/>
      <c r="E843" s="698"/>
      <c r="F843" s="698"/>
      <c r="G843" s="698"/>
      <c r="H843" s="698"/>
      <c r="I843" s="698"/>
      <c r="J843" s="698"/>
      <c r="K843" s="698"/>
      <c r="L843" s="698"/>
      <c r="M843" s="698"/>
      <c r="N843" s="698"/>
      <c r="O843" s="698"/>
      <c r="P843" s="698"/>
      <c r="Q843" s="698"/>
      <c r="R843" s="698"/>
      <c r="S843" s="698"/>
      <c r="T843" s="698"/>
      <c r="U843" s="698"/>
      <c r="V843" s="698"/>
      <c r="W843" s="698"/>
      <c r="X843" s="698"/>
      <c r="Y843" s="698"/>
      <c r="Z843" s="698"/>
    </row>
    <row r="844">
      <c r="A844" s="698"/>
      <c r="B844" s="698"/>
      <c r="C844" s="698"/>
      <c r="D844" s="698"/>
      <c r="E844" s="698"/>
      <c r="F844" s="698"/>
      <c r="G844" s="698"/>
      <c r="H844" s="698"/>
      <c r="I844" s="698"/>
      <c r="J844" s="698"/>
      <c r="K844" s="698"/>
      <c r="L844" s="698"/>
      <c r="M844" s="698"/>
      <c r="N844" s="698"/>
      <c r="O844" s="698"/>
      <c r="P844" s="698"/>
      <c r="Q844" s="698"/>
      <c r="R844" s="698"/>
      <c r="S844" s="698"/>
      <c r="T844" s="698"/>
      <c r="U844" s="698"/>
      <c r="V844" s="698"/>
      <c r="W844" s="698"/>
      <c r="X844" s="698"/>
      <c r="Y844" s="698"/>
      <c r="Z844" s="698"/>
    </row>
    <row r="845">
      <c r="A845" s="698"/>
      <c r="B845" s="698"/>
      <c r="C845" s="698"/>
      <c r="D845" s="698"/>
      <c r="E845" s="698"/>
      <c r="F845" s="698"/>
      <c r="G845" s="698"/>
      <c r="H845" s="698"/>
      <c r="I845" s="698"/>
      <c r="J845" s="698"/>
      <c r="K845" s="698"/>
      <c r="L845" s="698"/>
      <c r="M845" s="698"/>
      <c r="N845" s="698"/>
      <c r="O845" s="698"/>
      <c r="P845" s="698"/>
      <c r="Q845" s="698"/>
      <c r="R845" s="698"/>
      <c r="S845" s="698"/>
      <c r="T845" s="698"/>
      <c r="U845" s="698"/>
      <c r="V845" s="698"/>
      <c r="W845" s="698"/>
      <c r="X845" s="698"/>
      <c r="Y845" s="698"/>
      <c r="Z845" s="698"/>
    </row>
    <row r="846">
      <c r="A846" s="698"/>
      <c r="B846" s="698"/>
      <c r="C846" s="698"/>
      <c r="D846" s="698"/>
      <c r="E846" s="698"/>
      <c r="F846" s="698"/>
      <c r="G846" s="698"/>
      <c r="H846" s="698"/>
      <c r="I846" s="698"/>
      <c r="J846" s="698"/>
      <c r="K846" s="698"/>
      <c r="L846" s="698"/>
      <c r="M846" s="698"/>
      <c r="N846" s="698"/>
      <c r="O846" s="698"/>
      <c r="P846" s="698"/>
      <c r="Q846" s="698"/>
      <c r="R846" s="698"/>
      <c r="S846" s="698"/>
      <c r="T846" s="698"/>
      <c r="U846" s="698"/>
      <c r="V846" s="698"/>
      <c r="W846" s="698"/>
      <c r="X846" s="698"/>
      <c r="Y846" s="698"/>
      <c r="Z846" s="698"/>
    </row>
    <row r="847">
      <c r="A847" s="698"/>
      <c r="B847" s="698"/>
      <c r="C847" s="698"/>
      <c r="D847" s="698"/>
      <c r="E847" s="698"/>
      <c r="F847" s="698"/>
      <c r="G847" s="698"/>
      <c r="H847" s="698"/>
      <c r="I847" s="698"/>
      <c r="J847" s="698"/>
      <c r="K847" s="698"/>
      <c r="L847" s="698"/>
      <c r="M847" s="698"/>
      <c r="N847" s="698"/>
      <c r="O847" s="698"/>
      <c r="P847" s="698"/>
      <c r="Q847" s="698"/>
      <c r="R847" s="698"/>
      <c r="S847" s="698"/>
      <c r="T847" s="698"/>
      <c r="U847" s="698"/>
      <c r="V847" s="698"/>
      <c r="W847" s="698"/>
      <c r="X847" s="698"/>
      <c r="Y847" s="698"/>
      <c r="Z847" s="698"/>
    </row>
    <row r="848">
      <c r="A848" s="698"/>
      <c r="B848" s="698"/>
      <c r="C848" s="698"/>
      <c r="D848" s="698"/>
      <c r="E848" s="698"/>
      <c r="F848" s="698"/>
      <c r="G848" s="698"/>
      <c r="H848" s="698"/>
      <c r="I848" s="698"/>
      <c r="J848" s="698"/>
      <c r="K848" s="698"/>
      <c r="L848" s="698"/>
      <c r="M848" s="698"/>
      <c r="N848" s="698"/>
      <c r="O848" s="698"/>
      <c r="P848" s="698"/>
      <c r="Q848" s="698"/>
      <c r="R848" s="698"/>
      <c r="S848" s="698"/>
      <c r="T848" s="698"/>
      <c r="U848" s="698"/>
      <c r="V848" s="698"/>
      <c r="W848" s="698"/>
      <c r="X848" s="698"/>
      <c r="Y848" s="698"/>
      <c r="Z848" s="698"/>
    </row>
    <row r="849">
      <c r="A849" s="698"/>
      <c r="B849" s="698"/>
      <c r="C849" s="698"/>
      <c r="D849" s="698"/>
      <c r="E849" s="698"/>
      <c r="F849" s="698"/>
      <c r="G849" s="698"/>
      <c r="H849" s="698"/>
      <c r="I849" s="698"/>
      <c r="J849" s="698"/>
      <c r="K849" s="698"/>
      <c r="L849" s="698"/>
      <c r="M849" s="698"/>
      <c r="N849" s="698"/>
      <c r="O849" s="698"/>
      <c r="P849" s="698"/>
      <c r="Q849" s="698"/>
      <c r="R849" s="698"/>
      <c r="S849" s="698"/>
      <c r="T849" s="698"/>
      <c r="U849" s="698"/>
      <c r="V849" s="698"/>
      <c r="W849" s="698"/>
      <c r="X849" s="698"/>
      <c r="Y849" s="698"/>
      <c r="Z849" s="698"/>
    </row>
    <row r="850">
      <c r="A850" s="698"/>
      <c r="B850" s="698"/>
      <c r="C850" s="698"/>
      <c r="D850" s="698"/>
      <c r="E850" s="698"/>
      <c r="F850" s="698"/>
      <c r="G850" s="698"/>
      <c r="H850" s="698"/>
      <c r="I850" s="698"/>
      <c r="J850" s="698"/>
      <c r="K850" s="698"/>
      <c r="L850" s="698"/>
      <c r="M850" s="698"/>
      <c r="N850" s="698"/>
      <c r="O850" s="698"/>
      <c r="P850" s="698"/>
      <c r="Q850" s="698"/>
      <c r="R850" s="698"/>
      <c r="S850" s="698"/>
      <c r="T850" s="698"/>
      <c r="U850" s="698"/>
      <c r="V850" s="698"/>
      <c r="W850" s="698"/>
      <c r="X850" s="698"/>
      <c r="Y850" s="698"/>
      <c r="Z850" s="698"/>
    </row>
    <row r="851">
      <c r="A851" s="698"/>
      <c r="B851" s="698"/>
      <c r="C851" s="698"/>
      <c r="D851" s="698"/>
      <c r="E851" s="698"/>
      <c r="F851" s="698"/>
      <c r="G851" s="698"/>
      <c r="H851" s="698"/>
      <c r="I851" s="698"/>
      <c r="J851" s="698"/>
      <c r="K851" s="698"/>
      <c r="L851" s="698"/>
      <c r="M851" s="698"/>
      <c r="N851" s="698"/>
      <c r="O851" s="698"/>
      <c r="P851" s="698"/>
      <c r="Q851" s="698"/>
      <c r="R851" s="698"/>
      <c r="S851" s="698"/>
      <c r="T851" s="698"/>
      <c r="U851" s="698"/>
      <c r="V851" s="698"/>
      <c r="W851" s="698"/>
      <c r="X851" s="698"/>
      <c r="Y851" s="698"/>
      <c r="Z851" s="698"/>
    </row>
    <row r="852">
      <c r="A852" s="698"/>
      <c r="B852" s="698"/>
      <c r="C852" s="698"/>
      <c r="D852" s="698"/>
      <c r="E852" s="698"/>
      <c r="F852" s="698"/>
      <c r="G852" s="698"/>
      <c r="H852" s="698"/>
      <c r="I852" s="698"/>
      <c r="J852" s="698"/>
      <c r="K852" s="698"/>
      <c r="L852" s="698"/>
      <c r="M852" s="698"/>
      <c r="N852" s="698"/>
      <c r="O852" s="698"/>
      <c r="P852" s="698"/>
      <c r="Q852" s="698"/>
      <c r="R852" s="698"/>
      <c r="S852" s="698"/>
      <c r="T852" s="698"/>
      <c r="U852" s="698"/>
      <c r="V852" s="698"/>
      <c r="W852" s="698"/>
      <c r="X852" s="698"/>
      <c r="Y852" s="698"/>
      <c r="Z852" s="698"/>
    </row>
    <row r="853">
      <c r="A853" s="698"/>
      <c r="B853" s="698"/>
      <c r="C853" s="698"/>
      <c r="D853" s="698"/>
      <c r="E853" s="698"/>
      <c r="F853" s="698"/>
      <c r="G853" s="698"/>
      <c r="H853" s="698"/>
      <c r="I853" s="698"/>
      <c r="J853" s="698"/>
      <c r="K853" s="698"/>
      <c r="L853" s="698"/>
      <c r="M853" s="698"/>
      <c r="N853" s="698"/>
      <c r="O853" s="698"/>
      <c r="P853" s="698"/>
      <c r="Q853" s="698"/>
      <c r="R853" s="698"/>
      <c r="S853" s="698"/>
      <c r="T853" s="698"/>
      <c r="U853" s="698"/>
      <c r="V853" s="698"/>
      <c r="W853" s="698"/>
      <c r="X853" s="698"/>
      <c r="Y853" s="698"/>
      <c r="Z853" s="698"/>
    </row>
    <row r="854">
      <c r="A854" s="698"/>
      <c r="B854" s="698"/>
      <c r="C854" s="698"/>
      <c r="D854" s="698"/>
      <c r="E854" s="698"/>
      <c r="F854" s="698"/>
      <c r="G854" s="698"/>
      <c r="H854" s="698"/>
      <c r="I854" s="698"/>
      <c r="J854" s="698"/>
      <c r="K854" s="698"/>
      <c r="L854" s="698"/>
      <c r="M854" s="698"/>
      <c r="N854" s="698"/>
      <c r="O854" s="698"/>
      <c r="P854" s="698"/>
      <c r="Q854" s="698"/>
      <c r="R854" s="698"/>
      <c r="S854" s="698"/>
      <c r="T854" s="698"/>
      <c r="U854" s="698"/>
      <c r="V854" s="698"/>
      <c r="W854" s="698"/>
      <c r="X854" s="698"/>
      <c r="Y854" s="698"/>
      <c r="Z854" s="698"/>
    </row>
    <row r="855">
      <c r="A855" s="698"/>
      <c r="B855" s="698"/>
      <c r="C855" s="698"/>
      <c r="D855" s="698"/>
      <c r="E855" s="698"/>
      <c r="F855" s="698"/>
      <c r="G855" s="698"/>
      <c r="H855" s="698"/>
      <c r="I855" s="698"/>
      <c r="J855" s="698"/>
      <c r="K855" s="698"/>
      <c r="L855" s="698"/>
      <c r="M855" s="698"/>
      <c r="N855" s="698"/>
      <c r="O855" s="698"/>
      <c r="P855" s="698"/>
      <c r="Q855" s="698"/>
      <c r="R855" s="698"/>
      <c r="S855" s="698"/>
      <c r="T855" s="698"/>
      <c r="U855" s="698"/>
      <c r="V855" s="698"/>
      <c r="W855" s="698"/>
      <c r="X855" s="698"/>
      <c r="Y855" s="698"/>
      <c r="Z855" s="698"/>
    </row>
    <row r="856">
      <c r="A856" s="698"/>
      <c r="B856" s="698"/>
      <c r="C856" s="698"/>
      <c r="D856" s="698"/>
      <c r="E856" s="698"/>
      <c r="F856" s="698"/>
      <c r="G856" s="698"/>
      <c r="H856" s="698"/>
      <c r="I856" s="698"/>
      <c r="J856" s="698"/>
      <c r="K856" s="698"/>
      <c r="L856" s="698"/>
      <c r="M856" s="698"/>
      <c r="N856" s="698"/>
      <c r="O856" s="698"/>
      <c r="P856" s="698"/>
      <c r="Q856" s="698"/>
      <c r="R856" s="698"/>
      <c r="S856" s="698"/>
      <c r="T856" s="698"/>
      <c r="U856" s="698"/>
      <c r="V856" s="698"/>
      <c r="W856" s="698"/>
      <c r="X856" s="698"/>
      <c r="Y856" s="698"/>
      <c r="Z856" s="698"/>
    </row>
    <row r="857">
      <c r="A857" s="698"/>
      <c r="B857" s="698"/>
      <c r="C857" s="698"/>
      <c r="D857" s="698"/>
      <c r="E857" s="698"/>
      <c r="F857" s="698"/>
      <c r="G857" s="698"/>
      <c r="H857" s="698"/>
      <c r="I857" s="698"/>
      <c r="J857" s="698"/>
      <c r="K857" s="698"/>
      <c r="L857" s="698"/>
      <c r="M857" s="698"/>
      <c r="N857" s="698"/>
      <c r="O857" s="698"/>
      <c r="P857" s="698"/>
      <c r="Q857" s="698"/>
      <c r="R857" s="698"/>
      <c r="S857" s="698"/>
      <c r="T857" s="698"/>
      <c r="U857" s="698"/>
      <c r="V857" s="698"/>
      <c r="W857" s="698"/>
      <c r="X857" s="698"/>
      <c r="Y857" s="698"/>
      <c r="Z857" s="698"/>
    </row>
    <row r="858">
      <c r="A858" s="698"/>
      <c r="B858" s="698"/>
      <c r="C858" s="698"/>
      <c r="D858" s="698"/>
      <c r="E858" s="698"/>
      <c r="F858" s="698"/>
      <c r="G858" s="698"/>
      <c r="H858" s="698"/>
      <c r="I858" s="698"/>
      <c r="J858" s="698"/>
      <c r="K858" s="698"/>
      <c r="L858" s="698"/>
      <c r="M858" s="698"/>
      <c r="N858" s="698"/>
      <c r="O858" s="698"/>
      <c r="P858" s="698"/>
      <c r="Q858" s="698"/>
      <c r="R858" s="698"/>
      <c r="S858" s="698"/>
      <c r="T858" s="698"/>
      <c r="U858" s="698"/>
      <c r="V858" s="698"/>
      <c r="W858" s="698"/>
      <c r="X858" s="698"/>
      <c r="Y858" s="698"/>
      <c r="Z858" s="698"/>
    </row>
    <row r="859">
      <c r="A859" s="698"/>
      <c r="B859" s="698"/>
      <c r="C859" s="698"/>
      <c r="D859" s="698"/>
      <c r="E859" s="698"/>
      <c r="F859" s="698"/>
      <c r="G859" s="698"/>
      <c r="H859" s="698"/>
      <c r="I859" s="698"/>
      <c r="J859" s="698"/>
      <c r="K859" s="698"/>
      <c r="L859" s="698"/>
      <c r="M859" s="698"/>
      <c r="N859" s="698"/>
      <c r="O859" s="698"/>
      <c r="P859" s="698"/>
      <c r="Q859" s="698"/>
      <c r="R859" s="698"/>
      <c r="S859" s="698"/>
      <c r="T859" s="698"/>
      <c r="U859" s="698"/>
      <c r="V859" s="698"/>
      <c r="W859" s="698"/>
      <c r="X859" s="698"/>
      <c r="Y859" s="698"/>
      <c r="Z859" s="698"/>
    </row>
    <row r="860">
      <c r="A860" s="698"/>
      <c r="B860" s="698"/>
      <c r="C860" s="698"/>
      <c r="D860" s="698"/>
      <c r="E860" s="698"/>
      <c r="F860" s="698"/>
      <c r="G860" s="698"/>
      <c r="H860" s="698"/>
      <c r="I860" s="698"/>
      <c r="J860" s="698"/>
      <c r="K860" s="698"/>
      <c r="L860" s="698"/>
      <c r="M860" s="698"/>
      <c r="N860" s="698"/>
      <c r="O860" s="698"/>
      <c r="P860" s="698"/>
      <c r="Q860" s="698"/>
      <c r="R860" s="698"/>
      <c r="S860" s="698"/>
      <c r="T860" s="698"/>
      <c r="U860" s="698"/>
      <c r="V860" s="698"/>
      <c r="W860" s="698"/>
      <c r="X860" s="698"/>
      <c r="Y860" s="698"/>
      <c r="Z860" s="698"/>
    </row>
    <row r="861">
      <c r="A861" s="698"/>
      <c r="B861" s="698"/>
      <c r="C861" s="698"/>
      <c r="D861" s="698"/>
      <c r="E861" s="698"/>
      <c r="F861" s="698"/>
      <c r="G861" s="698"/>
      <c r="H861" s="698"/>
      <c r="I861" s="698"/>
      <c r="J861" s="698"/>
      <c r="K861" s="698"/>
      <c r="L861" s="698"/>
      <c r="M861" s="698"/>
      <c r="N861" s="698"/>
      <c r="O861" s="698"/>
      <c r="P861" s="698"/>
      <c r="Q861" s="698"/>
      <c r="R861" s="698"/>
      <c r="S861" s="698"/>
      <c r="T861" s="698"/>
      <c r="U861" s="698"/>
      <c r="V861" s="698"/>
      <c r="W861" s="698"/>
      <c r="X861" s="698"/>
      <c r="Y861" s="698"/>
      <c r="Z861" s="698"/>
    </row>
    <row r="862">
      <c r="A862" s="698"/>
      <c r="B862" s="698"/>
      <c r="C862" s="698"/>
      <c r="D862" s="698"/>
      <c r="E862" s="698"/>
      <c r="F862" s="698"/>
      <c r="G862" s="698"/>
      <c r="H862" s="698"/>
      <c r="I862" s="698"/>
      <c r="J862" s="698"/>
      <c r="K862" s="698"/>
      <c r="L862" s="698"/>
      <c r="M862" s="698"/>
      <c r="N862" s="698"/>
      <c r="O862" s="698"/>
      <c r="P862" s="698"/>
      <c r="Q862" s="698"/>
      <c r="R862" s="698"/>
      <c r="S862" s="698"/>
      <c r="T862" s="698"/>
      <c r="U862" s="698"/>
      <c r="V862" s="698"/>
      <c r="W862" s="698"/>
      <c r="X862" s="698"/>
      <c r="Y862" s="698"/>
      <c r="Z862" s="698"/>
    </row>
    <row r="863">
      <c r="A863" s="698"/>
      <c r="B863" s="698"/>
      <c r="C863" s="698"/>
      <c r="D863" s="698"/>
      <c r="E863" s="698"/>
      <c r="F863" s="698"/>
      <c r="G863" s="698"/>
      <c r="H863" s="698"/>
      <c r="I863" s="698"/>
      <c r="J863" s="698"/>
      <c r="K863" s="698"/>
      <c r="L863" s="698"/>
      <c r="M863" s="698"/>
      <c r="N863" s="698"/>
      <c r="O863" s="698"/>
      <c r="P863" s="698"/>
      <c r="Q863" s="698"/>
      <c r="R863" s="698"/>
      <c r="S863" s="698"/>
      <c r="T863" s="698"/>
      <c r="U863" s="698"/>
      <c r="V863" s="698"/>
      <c r="W863" s="698"/>
      <c r="X863" s="698"/>
      <c r="Y863" s="698"/>
      <c r="Z863" s="698"/>
    </row>
    <row r="864">
      <c r="A864" s="698"/>
      <c r="B864" s="698"/>
      <c r="C864" s="698"/>
      <c r="D864" s="698"/>
      <c r="E864" s="698"/>
      <c r="F864" s="698"/>
      <c r="G864" s="698"/>
      <c r="H864" s="698"/>
      <c r="I864" s="698"/>
      <c r="J864" s="698"/>
      <c r="K864" s="698"/>
      <c r="L864" s="698"/>
      <c r="M864" s="698"/>
      <c r="N864" s="698"/>
      <c r="O864" s="698"/>
      <c r="P864" s="698"/>
      <c r="Q864" s="698"/>
      <c r="R864" s="698"/>
      <c r="S864" s="698"/>
      <c r="T864" s="698"/>
      <c r="U864" s="698"/>
      <c r="V864" s="698"/>
      <c r="W864" s="698"/>
      <c r="X864" s="698"/>
      <c r="Y864" s="698"/>
      <c r="Z864" s="698"/>
    </row>
    <row r="865">
      <c r="A865" s="698"/>
      <c r="B865" s="698"/>
      <c r="C865" s="698"/>
      <c r="D865" s="698"/>
      <c r="E865" s="698"/>
      <c r="F865" s="698"/>
      <c r="G865" s="698"/>
      <c r="H865" s="698"/>
      <c r="I865" s="698"/>
      <c r="J865" s="698"/>
      <c r="K865" s="698"/>
      <c r="L865" s="698"/>
      <c r="M865" s="698"/>
      <c r="N865" s="698"/>
      <c r="O865" s="698"/>
      <c r="P865" s="698"/>
      <c r="Q865" s="698"/>
      <c r="R865" s="698"/>
      <c r="S865" s="698"/>
      <c r="T865" s="698"/>
      <c r="U865" s="698"/>
      <c r="V865" s="698"/>
      <c r="W865" s="698"/>
      <c r="X865" s="698"/>
      <c r="Y865" s="698"/>
      <c r="Z865" s="698"/>
    </row>
    <row r="866">
      <c r="A866" s="698"/>
      <c r="B866" s="698"/>
      <c r="C866" s="698"/>
      <c r="D866" s="698"/>
      <c r="E866" s="698"/>
      <c r="F866" s="698"/>
      <c r="G866" s="698"/>
      <c r="H866" s="698"/>
      <c r="I866" s="698"/>
      <c r="J866" s="698"/>
      <c r="K866" s="698"/>
      <c r="L866" s="698"/>
      <c r="M866" s="698"/>
      <c r="N866" s="698"/>
      <c r="O866" s="698"/>
      <c r="P866" s="698"/>
      <c r="Q866" s="698"/>
      <c r="R866" s="698"/>
      <c r="S866" s="698"/>
      <c r="T866" s="698"/>
      <c r="U866" s="698"/>
      <c r="V866" s="698"/>
      <c r="W866" s="698"/>
      <c r="X866" s="698"/>
      <c r="Y866" s="698"/>
      <c r="Z866" s="698"/>
    </row>
    <row r="867">
      <c r="A867" s="698"/>
      <c r="B867" s="698"/>
      <c r="C867" s="698"/>
      <c r="D867" s="698"/>
      <c r="E867" s="698"/>
      <c r="F867" s="698"/>
      <c r="G867" s="698"/>
      <c r="H867" s="698"/>
      <c r="I867" s="698"/>
      <c r="J867" s="698"/>
      <c r="K867" s="698"/>
      <c r="L867" s="698"/>
      <c r="M867" s="698"/>
      <c r="N867" s="698"/>
      <c r="O867" s="698"/>
      <c r="P867" s="698"/>
      <c r="Q867" s="698"/>
      <c r="R867" s="698"/>
      <c r="S867" s="698"/>
      <c r="T867" s="698"/>
      <c r="U867" s="698"/>
      <c r="V867" s="698"/>
      <c r="W867" s="698"/>
      <c r="X867" s="698"/>
      <c r="Y867" s="698"/>
      <c r="Z867" s="698"/>
    </row>
    <row r="868">
      <c r="A868" s="698"/>
      <c r="B868" s="698"/>
      <c r="C868" s="698"/>
      <c r="D868" s="698"/>
      <c r="E868" s="698"/>
      <c r="F868" s="698"/>
      <c r="G868" s="698"/>
      <c r="H868" s="698"/>
      <c r="I868" s="698"/>
      <c r="J868" s="698"/>
      <c r="K868" s="698"/>
      <c r="L868" s="698"/>
      <c r="M868" s="698"/>
      <c r="N868" s="698"/>
      <c r="O868" s="698"/>
      <c r="P868" s="698"/>
      <c r="Q868" s="698"/>
      <c r="R868" s="698"/>
      <c r="S868" s="698"/>
      <c r="T868" s="698"/>
      <c r="U868" s="698"/>
      <c r="V868" s="698"/>
      <c r="W868" s="698"/>
      <c r="X868" s="698"/>
      <c r="Y868" s="698"/>
      <c r="Z868" s="698"/>
    </row>
    <row r="869">
      <c r="A869" s="698"/>
      <c r="B869" s="698"/>
      <c r="C869" s="698"/>
      <c r="D869" s="698"/>
      <c r="E869" s="698"/>
      <c r="F869" s="698"/>
      <c r="G869" s="698"/>
      <c r="H869" s="698"/>
      <c r="I869" s="698"/>
      <c r="J869" s="698"/>
      <c r="K869" s="698"/>
      <c r="L869" s="698"/>
      <c r="M869" s="698"/>
      <c r="N869" s="698"/>
      <c r="O869" s="698"/>
      <c r="P869" s="698"/>
      <c r="Q869" s="698"/>
      <c r="R869" s="698"/>
      <c r="S869" s="698"/>
      <c r="T869" s="698"/>
      <c r="U869" s="698"/>
      <c r="V869" s="698"/>
      <c r="W869" s="698"/>
      <c r="X869" s="698"/>
      <c r="Y869" s="698"/>
      <c r="Z869" s="698"/>
    </row>
    <row r="870">
      <c r="A870" s="698"/>
      <c r="B870" s="698"/>
      <c r="C870" s="698"/>
      <c r="D870" s="698"/>
      <c r="E870" s="698"/>
      <c r="F870" s="698"/>
      <c r="G870" s="698"/>
      <c r="H870" s="698"/>
      <c r="I870" s="698"/>
      <c r="J870" s="698"/>
      <c r="K870" s="698"/>
      <c r="L870" s="698"/>
      <c r="M870" s="698"/>
      <c r="N870" s="698"/>
      <c r="O870" s="698"/>
      <c r="P870" s="698"/>
      <c r="Q870" s="698"/>
      <c r="R870" s="698"/>
      <c r="S870" s="698"/>
      <c r="T870" s="698"/>
      <c r="U870" s="698"/>
      <c r="V870" s="698"/>
      <c r="W870" s="698"/>
      <c r="X870" s="698"/>
      <c r="Y870" s="698"/>
      <c r="Z870" s="698"/>
    </row>
    <row r="871">
      <c r="A871" s="698"/>
      <c r="B871" s="698"/>
      <c r="C871" s="698"/>
      <c r="D871" s="698"/>
      <c r="E871" s="698"/>
      <c r="F871" s="698"/>
      <c r="G871" s="698"/>
      <c r="H871" s="698"/>
      <c r="I871" s="698"/>
      <c r="J871" s="698"/>
      <c r="K871" s="698"/>
      <c r="L871" s="698"/>
      <c r="M871" s="698"/>
      <c r="N871" s="698"/>
      <c r="O871" s="698"/>
      <c r="P871" s="698"/>
      <c r="Q871" s="698"/>
      <c r="R871" s="698"/>
      <c r="S871" s="698"/>
      <c r="T871" s="698"/>
      <c r="U871" s="698"/>
      <c r="V871" s="698"/>
      <c r="W871" s="698"/>
      <c r="X871" s="698"/>
      <c r="Y871" s="698"/>
      <c r="Z871" s="698"/>
    </row>
    <row r="872">
      <c r="A872" s="698"/>
      <c r="B872" s="698"/>
      <c r="C872" s="698"/>
      <c r="D872" s="698"/>
      <c r="E872" s="698"/>
      <c r="F872" s="698"/>
      <c r="G872" s="698"/>
      <c r="H872" s="698"/>
      <c r="I872" s="698"/>
      <c r="J872" s="698"/>
      <c r="K872" s="698"/>
      <c r="L872" s="698"/>
      <c r="M872" s="698"/>
      <c r="N872" s="698"/>
      <c r="O872" s="698"/>
      <c r="P872" s="698"/>
      <c r="Q872" s="698"/>
      <c r="R872" s="698"/>
      <c r="S872" s="698"/>
      <c r="T872" s="698"/>
      <c r="U872" s="698"/>
      <c r="V872" s="698"/>
      <c r="W872" s="698"/>
      <c r="X872" s="698"/>
      <c r="Y872" s="698"/>
      <c r="Z872" s="698"/>
    </row>
    <row r="873">
      <c r="A873" s="698"/>
      <c r="B873" s="698"/>
      <c r="C873" s="698"/>
      <c r="D873" s="698"/>
      <c r="E873" s="698"/>
      <c r="F873" s="698"/>
      <c r="G873" s="698"/>
      <c r="H873" s="698"/>
      <c r="I873" s="698"/>
      <c r="J873" s="698"/>
      <c r="K873" s="698"/>
      <c r="L873" s="698"/>
      <c r="M873" s="698"/>
      <c r="N873" s="698"/>
      <c r="O873" s="698"/>
      <c r="P873" s="698"/>
      <c r="Q873" s="698"/>
      <c r="R873" s="698"/>
      <c r="S873" s="698"/>
      <c r="T873" s="698"/>
      <c r="U873" s="698"/>
      <c r="V873" s="698"/>
      <c r="W873" s="698"/>
      <c r="X873" s="698"/>
      <c r="Y873" s="698"/>
      <c r="Z873" s="698"/>
    </row>
    <row r="874">
      <c r="A874" s="698"/>
      <c r="B874" s="698"/>
      <c r="C874" s="698"/>
      <c r="D874" s="698"/>
      <c r="E874" s="698"/>
      <c r="F874" s="698"/>
      <c r="G874" s="698"/>
      <c r="H874" s="698"/>
      <c r="I874" s="698"/>
      <c r="J874" s="698"/>
      <c r="K874" s="698"/>
      <c r="L874" s="698"/>
      <c r="M874" s="698"/>
      <c r="N874" s="698"/>
      <c r="O874" s="698"/>
      <c r="P874" s="698"/>
      <c r="Q874" s="698"/>
      <c r="R874" s="698"/>
      <c r="S874" s="698"/>
      <c r="T874" s="698"/>
      <c r="U874" s="698"/>
      <c r="V874" s="698"/>
      <c r="W874" s="698"/>
      <c r="X874" s="698"/>
      <c r="Y874" s="698"/>
      <c r="Z874" s="698"/>
    </row>
    <row r="875">
      <c r="A875" s="698"/>
      <c r="B875" s="698"/>
      <c r="C875" s="698"/>
      <c r="D875" s="698"/>
      <c r="E875" s="698"/>
      <c r="F875" s="698"/>
      <c r="G875" s="698"/>
      <c r="H875" s="698"/>
      <c r="I875" s="698"/>
      <c r="J875" s="698"/>
      <c r="K875" s="698"/>
      <c r="L875" s="698"/>
      <c r="M875" s="698"/>
      <c r="N875" s="698"/>
      <c r="O875" s="698"/>
      <c r="P875" s="698"/>
      <c r="Q875" s="698"/>
      <c r="R875" s="698"/>
      <c r="S875" s="698"/>
      <c r="T875" s="698"/>
      <c r="U875" s="698"/>
      <c r="V875" s="698"/>
      <c r="W875" s="698"/>
      <c r="X875" s="698"/>
      <c r="Y875" s="698"/>
      <c r="Z875" s="698"/>
    </row>
    <row r="876">
      <c r="A876" s="698"/>
      <c r="B876" s="698"/>
      <c r="C876" s="698"/>
      <c r="D876" s="698"/>
      <c r="E876" s="698"/>
      <c r="F876" s="698"/>
      <c r="G876" s="698"/>
      <c r="H876" s="698"/>
      <c r="I876" s="698"/>
      <c r="J876" s="698"/>
      <c r="K876" s="698"/>
      <c r="L876" s="698"/>
      <c r="M876" s="698"/>
      <c r="N876" s="698"/>
      <c r="O876" s="698"/>
      <c r="P876" s="698"/>
      <c r="Q876" s="698"/>
      <c r="R876" s="698"/>
      <c r="S876" s="698"/>
      <c r="T876" s="698"/>
      <c r="U876" s="698"/>
      <c r="V876" s="698"/>
      <c r="W876" s="698"/>
      <c r="X876" s="698"/>
      <c r="Y876" s="698"/>
      <c r="Z876" s="698"/>
    </row>
    <row r="877">
      <c r="A877" s="698"/>
      <c r="B877" s="698"/>
      <c r="C877" s="698"/>
      <c r="D877" s="698"/>
      <c r="E877" s="698"/>
      <c r="F877" s="698"/>
      <c r="G877" s="698"/>
      <c r="H877" s="698"/>
      <c r="I877" s="698"/>
      <c r="J877" s="698"/>
      <c r="K877" s="698"/>
      <c r="L877" s="698"/>
      <c r="M877" s="698"/>
      <c r="N877" s="698"/>
      <c r="O877" s="698"/>
      <c r="P877" s="698"/>
      <c r="Q877" s="698"/>
      <c r="R877" s="698"/>
      <c r="S877" s="698"/>
      <c r="T877" s="698"/>
      <c r="U877" s="698"/>
      <c r="V877" s="698"/>
      <c r="W877" s="698"/>
      <c r="X877" s="698"/>
      <c r="Y877" s="698"/>
      <c r="Z877" s="698"/>
    </row>
    <row r="878">
      <c r="A878" s="698"/>
      <c r="B878" s="698"/>
      <c r="C878" s="698"/>
      <c r="D878" s="698"/>
      <c r="E878" s="698"/>
      <c r="F878" s="698"/>
      <c r="G878" s="698"/>
      <c r="H878" s="698"/>
      <c r="I878" s="698"/>
      <c r="J878" s="698"/>
      <c r="K878" s="698"/>
      <c r="L878" s="698"/>
      <c r="M878" s="698"/>
      <c r="N878" s="698"/>
      <c r="O878" s="698"/>
      <c r="P878" s="698"/>
      <c r="Q878" s="698"/>
      <c r="R878" s="698"/>
      <c r="S878" s="698"/>
      <c r="T878" s="698"/>
      <c r="U878" s="698"/>
      <c r="V878" s="698"/>
      <c r="W878" s="698"/>
      <c r="X878" s="698"/>
      <c r="Y878" s="698"/>
      <c r="Z878" s="698"/>
    </row>
    <row r="879">
      <c r="A879" s="698"/>
      <c r="B879" s="698"/>
      <c r="C879" s="698"/>
      <c r="D879" s="698"/>
      <c r="E879" s="698"/>
      <c r="F879" s="698"/>
      <c r="G879" s="698"/>
      <c r="H879" s="698"/>
      <c r="I879" s="698"/>
      <c r="J879" s="698"/>
      <c r="K879" s="698"/>
      <c r="L879" s="698"/>
      <c r="M879" s="698"/>
      <c r="N879" s="698"/>
      <c r="O879" s="698"/>
      <c r="P879" s="698"/>
      <c r="Q879" s="698"/>
      <c r="R879" s="698"/>
      <c r="S879" s="698"/>
      <c r="T879" s="698"/>
      <c r="U879" s="698"/>
      <c r="V879" s="698"/>
      <c r="W879" s="698"/>
      <c r="X879" s="698"/>
      <c r="Y879" s="698"/>
      <c r="Z879" s="698"/>
    </row>
    <row r="880">
      <c r="A880" s="698"/>
      <c r="B880" s="698"/>
      <c r="C880" s="698"/>
      <c r="D880" s="698"/>
      <c r="E880" s="698"/>
      <c r="F880" s="698"/>
      <c r="G880" s="698"/>
      <c r="H880" s="698"/>
      <c r="I880" s="698"/>
      <c r="J880" s="698"/>
      <c r="K880" s="698"/>
      <c r="L880" s="698"/>
      <c r="M880" s="698"/>
      <c r="N880" s="698"/>
      <c r="O880" s="698"/>
      <c r="P880" s="698"/>
      <c r="Q880" s="698"/>
      <c r="R880" s="698"/>
      <c r="S880" s="698"/>
      <c r="T880" s="698"/>
      <c r="U880" s="698"/>
      <c r="V880" s="698"/>
      <c r="W880" s="698"/>
      <c r="X880" s="698"/>
      <c r="Y880" s="698"/>
      <c r="Z880" s="698"/>
    </row>
    <row r="881">
      <c r="A881" s="698"/>
      <c r="B881" s="698"/>
      <c r="C881" s="698"/>
      <c r="D881" s="698"/>
      <c r="E881" s="698"/>
      <c r="F881" s="698"/>
      <c r="G881" s="698"/>
      <c r="H881" s="698"/>
      <c r="I881" s="698"/>
      <c r="J881" s="698"/>
      <c r="K881" s="698"/>
      <c r="L881" s="698"/>
      <c r="M881" s="698"/>
      <c r="N881" s="698"/>
      <c r="O881" s="698"/>
      <c r="P881" s="698"/>
      <c r="Q881" s="698"/>
      <c r="R881" s="698"/>
      <c r="S881" s="698"/>
      <c r="T881" s="698"/>
      <c r="U881" s="698"/>
      <c r="V881" s="698"/>
      <c r="W881" s="698"/>
      <c r="X881" s="698"/>
      <c r="Y881" s="698"/>
      <c r="Z881" s="698"/>
    </row>
    <row r="882">
      <c r="A882" s="698"/>
      <c r="B882" s="698"/>
      <c r="C882" s="698"/>
      <c r="D882" s="698"/>
      <c r="E882" s="698"/>
      <c r="F882" s="698"/>
      <c r="G882" s="698"/>
      <c r="H882" s="698"/>
      <c r="I882" s="698"/>
      <c r="J882" s="698"/>
      <c r="K882" s="698"/>
      <c r="L882" s="698"/>
      <c r="M882" s="698"/>
      <c r="N882" s="698"/>
      <c r="O882" s="698"/>
      <c r="P882" s="698"/>
      <c r="Q882" s="698"/>
      <c r="R882" s="698"/>
      <c r="S882" s="698"/>
      <c r="T882" s="698"/>
      <c r="U882" s="698"/>
      <c r="V882" s="698"/>
      <c r="W882" s="698"/>
      <c r="X882" s="698"/>
      <c r="Y882" s="698"/>
      <c r="Z882" s="698"/>
    </row>
    <row r="883">
      <c r="A883" s="698"/>
      <c r="B883" s="698"/>
      <c r="C883" s="698"/>
      <c r="D883" s="698"/>
      <c r="E883" s="698"/>
      <c r="F883" s="698"/>
      <c r="G883" s="698"/>
      <c r="H883" s="698"/>
      <c r="I883" s="698"/>
      <c r="J883" s="698"/>
      <c r="K883" s="698"/>
      <c r="L883" s="698"/>
      <c r="M883" s="698"/>
      <c r="N883" s="698"/>
      <c r="O883" s="698"/>
      <c r="P883" s="698"/>
      <c r="Q883" s="698"/>
      <c r="R883" s="698"/>
      <c r="S883" s="698"/>
      <c r="T883" s="698"/>
      <c r="U883" s="698"/>
      <c r="V883" s="698"/>
      <c r="W883" s="698"/>
      <c r="X883" s="698"/>
      <c r="Y883" s="698"/>
      <c r="Z883" s="698"/>
    </row>
    <row r="884">
      <c r="A884" s="698"/>
      <c r="B884" s="698"/>
      <c r="C884" s="698"/>
      <c r="D884" s="698"/>
      <c r="E884" s="698"/>
      <c r="F884" s="698"/>
      <c r="G884" s="698"/>
      <c r="H884" s="698"/>
      <c r="I884" s="698"/>
      <c r="J884" s="698"/>
      <c r="K884" s="698"/>
      <c r="L884" s="698"/>
      <c r="M884" s="698"/>
      <c r="N884" s="698"/>
      <c r="O884" s="698"/>
      <c r="P884" s="698"/>
      <c r="Q884" s="698"/>
      <c r="R884" s="698"/>
      <c r="S884" s="698"/>
      <c r="T884" s="698"/>
      <c r="U884" s="698"/>
      <c r="V884" s="698"/>
      <c r="W884" s="698"/>
      <c r="X884" s="698"/>
      <c r="Y884" s="698"/>
      <c r="Z884" s="698"/>
    </row>
    <row r="885">
      <c r="A885" s="698"/>
      <c r="B885" s="698"/>
      <c r="C885" s="698"/>
      <c r="D885" s="698"/>
      <c r="E885" s="698"/>
      <c r="F885" s="698"/>
      <c r="G885" s="698"/>
      <c r="H885" s="698"/>
      <c r="I885" s="698"/>
      <c r="J885" s="698"/>
      <c r="K885" s="698"/>
      <c r="L885" s="698"/>
      <c r="M885" s="698"/>
      <c r="N885" s="698"/>
      <c r="O885" s="698"/>
      <c r="P885" s="698"/>
      <c r="Q885" s="698"/>
      <c r="R885" s="698"/>
      <c r="S885" s="698"/>
      <c r="T885" s="698"/>
      <c r="U885" s="698"/>
      <c r="V885" s="698"/>
      <c r="W885" s="698"/>
      <c r="X885" s="698"/>
      <c r="Y885" s="698"/>
      <c r="Z885" s="698"/>
    </row>
    <row r="886">
      <c r="A886" s="698"/>
      <c r="B886" s="698"/>
      <c r="C886" s="698"/>
      <c r="D886" s="698"/>
      <c r="E886" s="698"/>
      <c r="F886" s="698"/>
      <c r="G886" s="698"/>
      <c r="H886" s="698"/>
      <c r="I886" s="698"/>
      <c r="J886" s="698"/>
      <c r="K886" s="698"/>
      <c r="L886" s="698"/>
      <c r="M886" s="698"/>
      <c r="N886" s="698"/>
      <c r="O886" s="698"/>
      <c r="P886" s="698"/>
      <c r="Q886" s="698"/>
      <c r="R886" s="698"/>
      <c r="S886" s="698"/>
      <c r="T886" s="698"/>
      <c r="U886" s="698"/>
      <c r="V886" s="698"/>
      <c r="W886" s="698"/>
      <c r="X886" s="698"/>
      <c r="Y886" s="698"/>
      <c r="Z886" s="698"/>
    </row>
    <row r="887">
      <c r="A887" s="698"/>
      <c r="B887" s="698"/>
      <c r="C887" s="698"/>
      <c r="D887" s="698"/>
      <c r="E887" s="698"/>
      <c r="F887" s="698"/>
      <c r="G887" s="698"/>
      <c r="H887" s="698"/>
      <c r="I887" s="698"/>
      <c r="J887" s="698"/>
      <c r="K887" s="698"/>
      <c r="L887" s="698"/>
      <c r="M887" s="698"/>
      <c r="N887" s="698"/>
      <c r="O887" s="698"/>
      <c r="P887" s="698"/>
      <c r="Q887" s="698"/>
      <c r="R887" s="698"/>
      <c r="S887" s="698"/>
      <c r="T887" s="698"/>
      <c r="U887" s="698"/>
      <c r="V887" s="698"/>
      <c r="W887" s="698"/>
      <c r="X887" s="698"/>
      <c r="Y887" s="698"/>
      <c r="Z887" s="698"/>
    </row>
    <row r="888">
      <c r="A888" s="698"/>
      <c r="B888" s="698"/>
      <c r="C888" s="698"/>
      <c r="D888" s="698"/>
      <c r="E888" s="698"/>
      <c r="F888" s="698"/>
      <c r="G888" s="698"/>
      <c r="H888" s="698"/>
      <c r="I888" s="698"/>
      <c r="J888" s="698"/>
      <c r="K888" s="698"/>
      <c r="L888" s="698"/>
      <c r="M888" s="698"/>
      <c r="N888" s="698"/>
      <c r="O888" s="698"/>
      <c r="P888" s="698"/>
      <c r="Q888" s="698"/>
      <c r="R888" s="698"/>
      <c r="S888" s="698"/>
      <c r="T888" s="698"/>
      <c r="U888" s="698"/>
      <c r="V888" s="698"/>
      <c r="W888" s="698"/>
      <c r="X888" s="698"/>
      <c r="Y888" s="698"/>
      <c r="Z888" s="698"/>
    </row>
    <row r="889">
      <c r="A889" s="698"/>
      <c r="B889" s="698"/>
      <c r="C889" s="698"/>
      <c r="D889" s="698"/>
      <c r="E889" s="698"/>
      <c r="F889" s="698"/>
      <c r="G889" s="698"/>
      <c r="H889" s="698"/>
      <c r="I889" s="698"/>
      <c r="J889" s="698"/>
      <c r="K889" s="698"/>
      <c r="L889" s="698"/>
      <c r="M889" s="698"/>
      <c r="N889" s="698"/>
      <c r="O889" s="698"/>
      <c r="P889" s="698"/>
      <c r="Q889" s="698"/>
      <c r="R889" s="698"/>
      <c r="S889" s="698"/>
      <c r="T889" s="698"/>
      <c r="U889" s="698"/>
      <c r="V889" s="698"/>
      <c r="W889" s="698"/>
      <c r="X889" s="698"/>
      <c r="Y889" s="698"/>
      <c r="Z889" s="698"/>
    </row>
    <row r="890">
      <c r="A890" s="698"/>
      <c r="B890" s="698"/>
      <c r="C890" s="698"/>
      <c r="D890" s="698"/>
      <c r="E890" s="698"/>
      <c r="F890" s="698"/>
      <c r="G890" s="698"/>
      <c r="H890" s="698"/>
      <c r="I890" s="698"/>
      <c r="J890" s="698"/>
      <c r="K890" s="698"/>
      <c r="L890" s="698"/>
      <c r="M890" s="698"/>
      <c r="N890" s="698"/>
      <c r="O890" s="698"/>
      <c r="P890" s="698"/>
      <c r="Q890" s="698"/>
      <c r="R890" s="698"/>
      <c r="S890" s="698"/>
      <c r="T890" s="698"/>
      <c r="U890" s="698"/>
      <c r="V890" s="698"/>
      <c r="W890" s="698"/>
      <c r="X890" s="698"/>
      <c r="Y890" s="698"/>
      <c r="Z890" s="698"/>
    </row>
    <row r="891">
      <c r="A891" s="698"/>
      <c r="B891" s="698"/>
      <c r="C891" s="698"/>
      <c r="D891" s="698"/>
      <c r="E891" s="698"/>
      <c r="F891" s="698"/>
      <c r="G891" s="698"/>
      <c r="H891" s="698"/>
      <c r="I891" s="698"/>
      <c r="J891" s="698"/>
      <c r="K891" s="698"/>
      <c r="L891" s="698"/>
      <c r="M891" s="698"/>
      <c r="N891" s="698"/>
      <c r="O891" s="698"/>
      <c r="P891" s="698"/>
      <c r="Q891" s="698"/>
      <c r="R891" s="698"/>
      <c r="S891" s="698"/>
      <c r="T891" s="698"/>
      <c r="U891" s="698"/>
      <c r="V891" s="698"/>
      <c r="W891" s="698"/>
      <c r="X891" s="698"/>
      <c r="Y891" s="698"/>
      <c r="Z891" s="698"/>
    </row>
    <row r="892">
      <c r="A892" s="698"/>
      <c r="B892" s="698"/>
      <c r="C892" s="698"/>
      <c r="D892" s="698"/>
      <c r="E892" s="698"/>
      <c r="F892" s="698"/>
      <c r="G892" s="698"/>
      <c r="H892" s="698"/>
      <c r="I892" s="698"/>
      <c r="J892" s="698"/>
      <c r="K892" s="698"/>
      <c r="L892" s="698"/>
      <c r="M892" s="698"/>
      <c r="N892" s="698"/>
      <c r="O892" s="698"/>
      <c r="P892" s="698"/>
      <c r="Q892" s="698"/>
      <c r="R892" s="698"/>
      <c r="S892" s="698"/>
      <c r="T892" s="698"/>
      <c r="U892" s="698"/>
      <c r="V892" s="698"/>
      <c r="W892" s="698"/>
      <c r="X892" s="698"/>
      <c r="Y892" s="698"/>
      <c r="Z892" s="698"/>
    </row>
    <row r="893">
      <c r="A893" s="698"/>
      <c r="B893" s="698"/>
      <c r="C893" s="698"/>
      <c r="D893" s="698"/>
      <c r="E893" s="698"/>
      <c r="F893" s="698"/>
      <c r="G893" s="698"/>
      <c r="H893" s="698"/>
      <c r="I893" s="698"/>
      <c r="J893" s="698"/>
      <c r="K893" s="698"/>
      <c r="L893" s="698"/>
      <c r="M893" s="698"/>
      <c r="N893" s="698"/>
      <c r="O893" s="698"/>
      <c r="P893" s="698"/>
      <c r="Q893" s="698"/>
      <c r="R893" s="698"/>
      <c r="S893" s="698"/>
      <c r="T893" s="698"/>
      <c r="U893" s="698"/>
      <c r="V893" s="698"/>
      <c r="W893" s="698"/>
      <c r="X893" s="698"/>
      <c r="Y893" s="698"/>
      <c r="Z893" s="698"/>
    </row>
    <row r="894">
      <c r="A894" s="698"/>
      <c r="B894" s="698"/>
      <c r="C894" s="698"/>
      <c r="D894" s="698"/>
      <c r="E894" s="698"/>
      <c r="F894" s="698"/>
      <c r="G894" s="698"/>
      <c r="H894" s="698"/>
      <c r="I894" s="698"/>
      <c r="J894" s="698"/>
      <c r="K894" s="698"/>
      <c r="L894" s="698"/>
      <c r="M894" s="698"/>
      <c r="N894" s="698"/>
      <c r="O894" s="698"/>
      <c r="P894" s="698"/>
      <c r="Q894" s="698"/>
      <c r="R894" s="698"/>
      <c r="S894" s="698"/>
      <c r="T894" s="698"/>
      <c r="U894" s="698"/>
      <c r="V894" s="698"/>
      <c r="W894" s="698"/>
      <c r="X894" s="698"/>
      <c r="Y894" s="698"/>
      <c r="Z894" s="698"/>
    </row>
    <row r="895">
      <c r="A895" s="698"/>
      <c r="B895" s="698"/>
      <c r="C895" s="698"/>
      <c r="D895" s="698"/>
      <c r="E895" s="698"/>
      <c r="F895" s="698"/>
      <c r="G895" s="698"/>
      <c r="H895" s="698"/>
      <c r="I895" s="698"/>
      <c r="J895" s="698"/>
      <c r="K895" s="698"/>
      <c r="L895" s="698"/>
      <c r="M895" s="698"/>
      <c r="N895" s="698"/>
      <c r="O895" s="698"/>
      <c r="P895" s="698"/>
      <c r="Q895" s="698"/>
      <c r="R895" s="698"/>
      <c r="S895" s="698"/>
      <c r="T895" s="698"/>
      <c r="U895" s="698"/>
      <c r="V895" s="698"/>
      <c r="W895" s="698"/>
      <c r="X895" s="698"/>
      <c r="Y895" s="698"/>
      <c r="Z895" s="698"/>
    </row>
    <row r="896">
      <c r="A896" s="698"/>
      <c r="B896" s="698"/>
      <c r="C896" s="698"/>
      <c r="D896" s="698"/>
      <c r="E896" s="698"/>
      <c r="F896" s="698"/>
      <c r="G896" s="698"/>
      <c r="H896" s="698"/>
      <c r="I896" s="698"/>
      <c r="J896" s="698"/>
      <c r="K896" s="698"/>
      <c r="L896" s="698"/>
      <c r="M896" s="698"/>
      <c r="N896" s="698"/>
      <c r="O896" s="698"/>
      <c r="P896" s="698"/>
      <c r="Q896" s="698"/>
      <c r="R896" s="698"/>
      <c r="S896" s="698"/>
      <c r="T896" s="698"/>
      <c r="U896" s="698"/>
      <c r="V896" s="698"/>
      <c r="W896" s="698"/>
      <c r="X896" s="698"/>
      <c r="Y896" s="698"/>
      <c r="Z896" s="698"/>
    </row>
    <row r="897">
      <c r="A897" s="698"/>
      <c r="B897" s="698"/>
      <c r="C897" s="698"/>
      <c r="D897" s="698"/>
      <c r="E897" s="698"/>
      <c r="F897" s="698"/>
      <c r="G897" s="698"/>
      <c r="H897" s="698"/>
      <c r="I897" s="698"/>
      <c r="J897" s="698"/>
      <c r="K897" s="698"/>
      <c r="L897" s="698"/>
      <c r="M897" s="698"/>
      <c r="N897" s="698"/>
      <c r="O897" s="698"/>
      <c r="P897" s="698"/>
      <c r="Q897" s="698"/>
      <c r="R897" s="698"/>
      <c r="S897" s="698"/>
      <c r="T897" s="698"/>
      <c r="U897" s="698"/>
      <c r="V897" s="698"/>
      <c r="W897" s="698"/>
      <c r="X897" s="698"/>
      <c r="Y897" s="698"/>
      <c r="Z897" s="698"/>
    </row>
    <row r="898">
      <c r="A898" s="698"/>
      <c r="B898" s="698"/>
      <c r="C898" s="698"/>
      <c r="D898" s="698"/>
      <c r="E898" s="698"/>
      <c r="F898" s="698"/>
      <c r="G898" s="698"/>
      <c r="H898" s="698"/>
      <c r="I898" s="698"/>
      <c r="J898" s="698"/>
      <c r="K898" s="698"/>
      <c r="L898" s="698"/>
      <c r="M898" s="698"/>
      <c r="N898" s="698"/>
      <c r="O898" s="698"/>
      <c r="P898" s="698"/>
      <c r="Q898" s="698"/>
      <c r="R898" s="698"/>
      <c r="S898" s="698"/>
      <c r="T898" s="698"/>
      <c r="U898" s="698"/>
      <c r="V898" s="698"/>
      <c r="W898" s="698"/>
      <c r="X898" s="698"/>
      <c r="Y898" s="698"/>
      <c r="Z898" s="698"/>
    </row>
    <row r="899">
      <c r="A899" s="698"/>
      <c r="B899" s="698"/>
      <c r="C899" s="698"/>
      <c r="D899" s="698"/>
      <c r="E899" s="698"/>
      <c r="F899" s="698"/>
      <c r="G899" s="698"/>
      <c r="H899" s="698"/>
      <c r="I899" s="698"/>
      <c r="J899" s="698"/>
      <c r="K899" s="698"/>
      <c r="L899" s="698"/>
      <c r="M899" s="698"/>
      <c r="N899" s="698"/>
      <c r="O899" s="698"/>
      <c r="P899" s="698"/>
      <c r="Q899" s="698"/>
      <c r="R899" s="698"/>
      <c r="S899" s="698"/>
      <c r="T899" s="698"/>
      <c r="U899" s="698"/>
      <c r="V899" s="698"/>
      <c r="W899" s="698"/>
      <c r="X899" s="698"/>
      <c r="Y899" s="698"/>
      <c r="Z899" s="698"/>
    </row>
    <row r="900">
      <c r="A900" s="698"/>
      <c r="B900" s="698"/>
      <c r="C900" s="698"/>
      <c r="D900" s="698"/>
      <c r="E900" s="698"/>
      <c r="F900" s="698"/>
      <c r="G900" s="698"/>
      <c r="H900" s="698"/>
      <c r="I900" s="698"/>
      <c r="J900" s="698"/>
      <c r="K900" s="698"/>
      <c r="L900" s="698"/>
      <c r="M900" s="698"/>
      <c r="N900" s="698"/>
      <c r="O900" s="698"/>
      <c r="P900" s="698"/>
      <c r="Q900" s="698"/>
      <c r="R900" s="698"/>
      <c r="S900" s="698"/>
      <c r="T900" s="698"/>
      <c r="U900" s="698"/>
      <c r="V900" s="698"/>
      <c r="W900" s="698"/>
      <c r="X900" s="698"/>
      <c r="Y900" s="698"/>
      <c r="Z900" s="698"/>
    </row>
    <row r="901">
      <c r="A901" s="698"/>
      <c r="B901" s="698"/>
      <c r="C901" s="698"/>
      <c r="D901" s="698"/>
      <c r="E901" s="698"/>
      <c r="F901" s="698"/>
      <c r="G901" s="698"/>
      <c r="H901" s="698"/>
      <c r="I901" s="698"/>
      <c r="J901" s="698"/>
      <c r="K901" s="698"/>
      <c r="L901" s="698"/>
      <c r="M901" s="698"/>
      <c r="N901" s="698"/>
      <c r="O901" s="698"/>
      <c r="P901" s="698"/>
      <c r="Q901" s="698"/>
      <c r="R901" s="698"/>
      <c r="S901" s="698"/>
      <c r="T901" s="698"/>
      <c r="U901" s="698"/>
      <c r="V901" s="698"/>
      <c r="W901" s="698"/>
      <c r="X901" s="698"/>
      <c r="Y901" s="698"/>
      <c r="Z901" s="698"/>
    </row>
    <row r="902">
      <c r="A902" s="698"/>
      <c r="B902" s="698"/>
      <c r="C902" s="698"/>
      <c r="D902" s="698"/>
      <c r="E902" s="698"/>
      <c r="F902" s="698"/>
      <c r="G902" s="698"/>
      <c r="H902" s="698"/>
      <c r="I902" s="698"/>
      <c r="J902" s="698"/>
      <c r="K902" s="698"/>
      <c r="L902" s="698"/>
      <c r="M902" s="698"/>
      <c r="N902" s="698"/>
      <c r="O902" s="698"/>
      <c r="P902" s="698"/>
      <c r="Q902" s="698"/>
      <c r="R902" s="698"/>
      <c r="S902" s="698"/>
      <c r="T902" s="698"/>
      <c r="U902" s="698"/>
      <c r="V902" s="698"/>
      <c r="W902" s="698"/>
      <c r="X902" s="698"/>
      <c r="Y902" s="698"/>
      <c r="Z902" s="698"/>
    </row>
    <row r="903">
      <c r="A903" s="698"/>
      <c r="B903" s="698"/>
      <c r="C903" s="698"/>
      <c r="D903" s="698"/>
      <c r="E903" s="698"/>
      <c r="F903" s="698"/>
      <c r="G903" s="698"/>
      <c r="H903" s="698"/>
      <c r="I903" s="698"/>
      <c r="J903" s="698"/>
      <c r="K903" s="698"/>
      <c r="L903" s="698"/>
      <c r="M903" s="698"/>
      <c r="N903" s="698"/>
      <c r="O903" s="698"/>
      <c r="P903" s="698"/>
      <c r="Q903" s="698"/>
      <c r="R903" s="698"/>
      <c r="S903" s="698"/>
      <c r="T903" s="698"/>
      <c r="U903" s="698"/>
      <c r="V903" s="698"/>
      <c r="W903" s="698"/>
      <c r="X903" s="698"/>
      <c r="Y903" s="698"/>
      <c r="Z903" s="698"/>
    </row>
    <row r="904">
      <c r="A904" s="698"/>
      <c r="B904" s="698"/>
      <c r="C904" s="698"/>
      <c r="D904" s="698"/>
      <c r="E904" s="698"/>
      <c r="F904" s="698"/>
      <c r="G904" s="698"/>
      <c r="H904" s="698"/>
      <c r="I904" s="698"/>
      <c r="J904" s="698"/>
      <c r="K904" s="698"/>
      <c r="L904" s="698"/>
      <c r="M904" s="698"/>
      <c r="N904" s="698"/>
      <c r="O904" s="698"/>
      <c r="P904" s="698"/>
      <c r="Q904" s="698"/>
      <c r="R904" s="698"/>
      <c r="S904" s="698"/>
      <c r="T904" s="698"/>
      <c r="U904" s="698"/>
      <c r="V904" s="698"/>
      <c r="W904" s="698"/>
      <c r="X904" s="698"/>
      <c r="Y904" s="698"/>
      <c r="Z904" s="698"/>
    </row>
    <row r="905">
      <c r="A905" s="698"/>
      <c r="B905" s="698"/>
      <c r="C905" s="698"/>
      <c r="D905" s="698"/>
      <c r="E905" s="698"/>
      <c r="F905" s="698"/>
      <c r="G905" s="698"/>
      <c r="H905" s="698"/>
      <c r="I905" s="698"/>
      <c r="J905" s="698"/>
      <c r="K905" s="698"/>
      <c r="L905" s="698"/>
      <c r="M905" s="698"/>
      <c r="N905" s="698"/>
      <c r="O905" s="698"/>
      <c r="P905" s="698"/>
      <c r="Q905" s="698"/>
      <c r="R905" s="698"/>
      <c r="S905" s="698"/>
      <c r="T905" s="698"/>
      <c r="U905" s="698"/>
      <c r="V905" s="698"/>
      <c r="W905" s="698"/>
      <c r="X905" s="698"/>
      <c r="Y905" s="698"/>
      <c r="Z905" s="698"/>
    </row>
    <row r="906">
      <c r="A906" s="698"/>
      <c r="B906" s="698"/>
      <c r="C906" s="698"/>
      <c r="D906" s="698"/>
      <c r="E906" s="698"/>
      <c r="F906" s="698"/>
      <c r="G906" s="698"/>
      <c r="H906" s="698"/>
      <c r="I906" s="698"/>
      <c r="J906" s="698"/>
      <c r="K906" s="698"/>
      <c r="L906" s="698"/>
      <c r="M906" s="698"/>
      <c r="N906" s="698"/>
      <c r="O906" s="698"/>
      <c r="P906" s="698"/>
      <c r="Q906" s="698"/>
      <c r="R906" s="698"/>
      <c r="S906" s="698"/>
      <c r="T906" s="698"/>
      <c r="U906" s="698"/>
      <c r="V906" s="698"/>
      <c r="W906" s="698"/>
      <c r="X906" s="698"/>
      <c r="Y906" s="698"/>
      <c r="Z906" s="698"/>
    </row>
    <row r="907">
      <c r="A907" s="698"/>
      <c r="B907" s="698"/>
      <c r="C907" s="698"/>
      <c r="D907" s="698"/>
      <c r="E907" s="698"/>
      <c r="F907" s="698"/>
      <c r="G907" s="698"/>
      <c r="H907" s="698"/>
      <c r="I907" s="698"/>
      <c r="J907" s="698"/>
      <c r="K907" s="698"/>
      <c r="L907" s="698"/>
      <c r="M907" s="698"/>
      <c r="N907" s="698"/>
      <c r="O907" s="698"/>
      <c r="P907" s="698"/>
      <c r="Q907" s="698"/>
      <c r="R907" s="698"/>
      <c r="S907" s="698"/>
      <c r="T907" s="698"/>
      <c r="U907" s="698"/>
      <c r="V907" s="698"/>
      <c r="W907" s="698"/>
      <c r="X907" s="698"/>
      <c r="Y907" s="698"/>
      <c r="Z907" s="698"/>
    </row>
    <row r="908">
      <c r="A908" s="698"/>
      <c r="B908" s="698"/>
      <c r="C908" s="698"/>
      <c r="D908" s="698"/>
      <c r="E908" s="698"/>
      <c r="F908" s="698"/>
      <c r="G908" s="698"/>
      <c r="H908" s="698"/>
      <c r="I908" s="698"/>
      <c r="J908" s="698"/>
      <c r="K908" s="698"/>
      <c r="L908" s="698"/>
      <c r="M908" s="698"/>
      <c r="N908" s="698"/>
      <c r="O908" s="698"/>
      <c r="P908" s="698"/>
      <c r="Q908" s="698"/>
      <c r="R908" s="698"/>
      <c r="S908" s="698"/>
      <c r="T908" s="698"/>
      <c r="U908" s="698"/>
      <c r="V908" s="698"/>
      <c r="W908" s="698"/>
      <c r="X908" s="698"/>
      <c r="Y908" s="698"/>
      <c r="Z908" s="698"/>
    </row>
    <row r="909">
      <c r="A909" s="698"/>
      <c r="B909" s="698"/>
      <c r="C909" s="698"/>
      <c r="D909" s="698"/>
      <c r="E909" s="698"/>
      <c r="F909" s="698"/>
      <c r="G909" s="698"/>
      <c r="H909" s="698"/>
      <c r="I909" s="698"/>
      <c r="J909" s="698"/>
      <c r="K909" s="698"/>
      <c r="L909" s="698"/>
      <c r="M909" s="698"/>
      <c r="N909" s="698"/>
      <c r="O909" s="698"/>
      <c r="P909" s="698"/>
      <c r="Q909" s="698"/>
      <c r="R909" s="698"/>
      <c r="S909" s="698"/>
      <c r="T909" s="698"/>
      <c r="U909" s="698"/>
      <c r="V909" s="698"/>
      <c r="W909" s="698"/>
      <c r="X909" s="698"/>
      <c r="Y909" s="698"/>
      <c r="Z909" s="698"/>
    </row>
    <row r="910">
      <c r="A910" s="698"/>
      <c r="B910" s="698"/>
      <c r="C910" s="698"/>
      <c r="D910" s="698"/>
      <c r="E910" s="698"/>
      <c r="F910" s="698"/>
      <c r="G910" s="698"/>
      <c r="H910" s="698"/>
      <c r="I910" s="698"/>
      <c r="J910" s="698"/>
      <c r="K910" s="698"/>
      <c r="L910" s="698"/>
      <c r="M910" s="698"/>
      <c r="N910" s="698"/>
      <c r="O910" s="698"/>
      <c r="P910" s="698"/>
      <c r="Q910" s="698"/>
      <c r="R910" s="698"/>
      <c r="S910" s="698"/>
      <c r="T910" s="698"/>
      <c r="U910" s="698"/>
      <c r="V910" s="698"/>
      <c r="W910" s="698"/>
      <c r="X910" s="698"/>
      <c r="Y910" s="698"/>
      <c r="Z910" s="698"/>
    </row>
    <row r="911">
      <c r="A911" s="698"/>
      <c r="B911" s="698"/>
      <c r="C911" s="698"/>
      <c r="D911" s="698"/>
      <c r="E911" s="698"/>
      <c r="F911" s="698"/>
      <c r="G911" s="698"/>
      <c r="H911" s="698"/>
      <c r="I911" s="698"/>
      <c r="J911" s="698"/>
      <c r="K911" s="698"/>
      <c r="L911" s="698"/>
      <c r="M911" s="698"/>
      <c r="N911" s="698"/>
      <c r="O911" s="698"/>
      <c r="P911" s="698"/>
      <c r="Q911" s="698"/>
      <c r="R911" s="698"/>
      <c r="S911" s="698"/>
      <c r="T911" s="698"/>
      <c r="U911" s="698"/>
      <c r="V911" s="698"/>
      <c r="W911" s="698"/>
      <c r="X911" s="698"/>
      <c r="Y911" s="698"/>
      <c r="Z911" s="698"/>
    </row>
    <row r="912">
      <c r="A912" s="698"/>
      <c r="B912" s="698"/>
      <c r="C912" s="698"/>
      <c r="D912" s="698"/>
      <c r="E912" s="698"/>
      <c r="F912" s="698"/>
      <c r="G912" s="698"/>
      <c r="H912" s="698"/>
      <c r="I912" s="698"/>
      <c r="J912" s="698"/>
      <c r="K912" s="698"/>
      <c r="L912" s="698"/>
      <c r="M912" s="698"/>
      <c r="N912" s="698"/>
      <c r="O912" s="698"/>
      <c r="P912" s="698"/>
      <c r="Q912" s="698"/>
      <c r="R912" s="698"/>
      <c r="S912" s="698"/>
      <c r="T912" s="698"/>
      <c r="U912" s="698"/>
      <c r="V912" s="698"/>
      <c r="W912" s="698"/>
      <c r="X912" s="698"/>
      <c r="Y912" s="698"/>
      <c r="Z912" s="698"/>
    </row>
    <row r="913">
      <c r="A913" s="698"/>
      <c r="B913" s="698"/>
      <c r="C913" s="698"/>
      <c r="D913" s="698"/>
      <c r="E913" s="698"/>
      <c r="F913" s="698"/>
      <c r="G913" s="698"/>
      <c r="H913" s="698"/>
      <c r="I913" s="698"/>
      <c r="J913" s="698"/>
      <c r="K913" s="698"/>
      <c r="L913" s="698"/>
      <c r="M913" s="698"/>
      <c r="N913" s="698"/>
      <c r="O913" s="698"/>
      <c r="P913" s="698"/>
      <c r="Q913" s="698"/>
      <c r="R913" s="698"/>
      <c r="S913" s="698"/>
      <c r="T913" s="698"/>
      <c r="U913" s="698"/>
      <c r="V913" s="698"/>
      <c r="W913" s="698"/>
      <c r="X913" s="698"/>
      <c r="Y913" s="698"/>
      <c r="Z913" s="698"/>
    </row>
    <row r="914">
      <c r="A914" s="698"/>
      <c r="B914" s="698"/>
      <c r="C914" s="698"/>
      <c r="D914" s="698"/>
      <c r="E914" s="698"/>
      <c r="F914" s="698"/>
      <c r="G914" s="698"/>
      <c r="H914" s="698"/>
      <c r="I914" s="698"/>
      <c r="J914" s="698"/>
      <c r="K914" s="698"/>
      <c r="L914" s="698"/>
      <c r="M914" s="698"/>
      <c r="N914" s="698"/>
      <c r="O914" s="698"/>
      <c r="P914" s="698"/>
      <c r="Q914" s="698"/>
      <c r="R914" s="698"/>
      <c r="S914" s="698"/>
      <c r="T914" s="698"/>
      <c r="U914" s="698"/>
      <c r="V914" s="698"/>
      <c r="W914" s="698"/>
      <c r="X914" s="698"/>
      <c r="Y914" s="698"/>
      <c r="Z914" s="698"/>
    </row>
    <row r="915">
      <c r="A915" s="698"/>
      <c r="B915" s="698"/>
      <c r="C915" s="698"/>
      <c r="D915" s="698"/>
      <c r="E915" s="698"/>
      <c r="F915" s="698"/>
      <c r="G915" s="698"/>
      <c r="H915" s="698"/>
      <c r="I915" s="698"/>
      <c r="J915" s="698"/>
      <c r="K915" s="698"/>
      <c r="L915" s="698"/>
      <c r="M915" s="698"/>
      <c r="N915" s="698"/>
      <c r="O915" s="698"/>
      <c r="P915" s="698"/>
      <c r="Q915" s="698"/>
      <c r="R915" s="698"/>
      <c r="S915" s="698"/>
      <c r="T915" s="698"/>
      <c r="U915" s="698"/>
      <c r="V915" s="698"/>
      <c r="W915" s="698"/>
      <c r="X915" s="698"/>
      <c r="Y915" s="698"/>
      <c r="Z915" s="698"/>
    </row>
    <row r="916">
      <c r="A916" s="698"/>
      <c r="B916" s="698"/>
      <c r="C916" s="698"/>
      <c r="D916" s="698"/>
      <c r="E916" s="698"/>
      <c r="F916" s="698"/>
      <c r="G916" s="698"/>
      <c r="H916" s="698"/>
      <c r="I916" s="698"/>
      <c r="J916" s="698"/>
      <c r="K916" s="698"/>
      <c r="L916" s="698"/>
      <c r="M916" s="698"/>
      <c r="N916" s="698"/>
      <c r="O916" s="698"/>
      <c r="P916" s="698"/>
      <c r="Q916" s="698"/>
      <c r="R916" s="698"/>
      <c r="S916" s="698"/>
      <c r="T916" s="698"/>
      <c r="U916" s="698"/>
      <c r="V916" s="698"/>
      <c r="W916" s="698"/>
      <c r="X916" s="698"/>
      <c r="Y916" s="698"/>
      <c r="Z916" s="698"/>
    </row>
    <row r="917">
      <c r="A917" s="698"/>
      <c r="B917" s="698"/>
      <c r="C917" s="698"/>
      <c r="D917" s="698"/>
      <c r="E917" s="698"/>
      <c r="F917" s="698"/>
      <c r="G917" s="698"/>
      <c r="H917" s="698"/>
      <c r="I917" s="698"/>
      <c r="J917" s="698"/>
      <c r="K917" s="698"/>
      <c r="L917" s="698"/>
      <c r="M917" s="698"/>
      <c r="N917" s="698"/>
      <c r="O917" s="698"/>
      <c r="P917" s="698"/>
      <c r="Q917" s="698"/>
      <c r="R917" s="698"/>
      <c r="S917" s="698"/>
      <c r="T917" s="698"/>
      <c r="U917" s="698"/>
      <c r="V917" s="698"/>
      <c r="W917" s="698"/>
      <c r="X917" s="698"/>
      <c r="Y917" s="698"/>
      <c r="Z917" s="698"/>
    </row>
    <row r="918">
      <c r="A918" s="698"/>
      <c r="B918" s="698"/>
      <c r="C918" s="698"/>
      <c r="D918" s="698"/>
      <c r="E918" s="698"/>
      <c r="F918" s="698"/>
      <c r="G918" s="698"/>
      <c r="H918" s="698"/>
      <c r="I918" s="698"/>
      <c r="J918" s="698"/>
      <c r="K918" s="698"/>
      <c r="L918" s="698"/>
      <c r="M918" s="698"/>
      <c r="N918" s="698"/>
      <c r="O918" s="698"/>
      <c r="P918" s="698"/>
      <c r="Q918" s="698"/>
      <c r="R918" s="698"/>
      <c r="S918" s="698"/>
      <c r="T918" s="698"/>
      <c r="U918" s="698"/>
      <c r="V918" s="698"/>
      <c r="W918" s="698"/>
      <c r="X918" s="698"/>
      <c r="Y918" s="698"/>
      <c r="Z918" s="698"/>
    </row>
    <row r="919">
      <c r="A919" s="698"/>
      <c r="B919" s="698"/>
      <c r="C919" s="698"/>
      <c r="D919" s="698"/>
      <c r="E919" s="698"/>
      <c r="F919" s="698"/>
      <c r="G919" s="698"/>
      <c r="H919" s="698"/>
      <c r="I919" s="698"/>
      <c r="J919" s="698"/>
      <c r="K919" s="698"/>
      <c r="L919" s="698"/>
      <c r="M919" s="698"/>
      <c r="N919" s="698"/>
      <c r="O919" s="698"/>
      <c r="P919" s="698"/>
      <c r="Q919" s="698"/>
      <c r="R919" s="698"/>
      <c r="S919" s="698"/>
      <c r="T919" s="698"/>
      <c r="U919" s="698"/>
      <c r="V919" s="698"/>
      <c r="W919" s="698"/>
      <c r="X919" s="698"/>
      <c r="Y919" s="698"/>
      <c r="Z919" s="698"/>
    </row>
    <row r="920">
      <c r="A920" s="698"/>
      <c r="B920" s="698"/>
      <c r="C920" s="698"/>
      <c r="D920" s="698"/>
      <c r="E920" s="698"/>
      <c r="F920" s="698"/>
      <c r="G920" s="698"/>
      <c r="H920" s="698"/>
      <c r="I920" s="698"/>
      <c r="J920" s="698"/>
      <c r="K920" s="698"/>
      <c r="L920" s="698"/>
      <c r="M920" s="698"/>
      <c r="N920" s="698"/>
      <c r="O920" s="698"/>
      <c r="P920" s="698"/>
      <c r="Q920" s="698"/>
      <c r="R920" s="698"/>
      <c r="S920" s="698"/>
      <c r="T920" s="698"/>
      <c r="U920" s="698"/>
      <c r="V920" s="698"/>
      <c r="W920" s="698"/>
      <c r="X920" s="698"/>
      <c r="Y920" s="698"/>
      <c r="Z920" s="698"/>
    </row>
    <row r="921">
      <c r="A921" s="698"/>
      <c r="B921" s="698"/>
      <c r="C921" s="698"/>
      <c r="D921" s="698"/>
      <c r="E921" s="698"/>
      <c r="F921" s="698"/>
      <c r="G921" s="698"/>
      <c r="H921" s="698"/>
      <c r="I921" s="698"/>
      <c r="J921" s="698"/>
      <c r="K921" s="698"/>
      <c r="L921" s="698"/>
      <c r="M921" s="698"/>
      <c r="N921" s="698"/>
      <c r="O921" s="698"/>
      <c r="P921" s="698"/>
      <c r="Q921" s="698"/>
      <c r="R921" s="698"/>
      <c r="S921" s="698"/>
      <c r="T921" s="698"/>
      <c r="U921" s="698"/>
      <c r="V921" s="698"/>
      <c r="W921" s="698"/>
      <c r="X921" s="698"/>
      <c r="Y921" s="698"/>
      <c r="Z921" s="698"/>
    </row>
    <row r="922">
      <c r="A922" s="698"/>
      <c r="B922" s="698"/>
      <c r="C922" s="698"/>
      <c r="D922" s="698"/>
      <c r="E922" s="698"/>
      <c r="F922" s="698"/>
      <c r="G922" s="698"/>
      <c r="H922" s="698"/>
      <c r="I922" s="698"/>
      <c r="J922" s="698"/>
      <c r="K922" s="698"/>
      <c r="L922" s="698"/>
      <c r="M922" s="698"/>
      <c r="N922" s="698"/>
      <c r="O922" s="698"/>
      <c r="P922" s="698"/>
      <c r="Q922" s="698"/>
      <c r="R922" s="698"/>
      <c r="S922" s="698"/>
      <c r="T922" s="698"/>
      <c r="U922" s="698"/>
      <c r="V922" s="698"/>
      <c r="W922" s="698"/>
      <c r="X922" s="698"/>
      <c r="Y922" s="698"/>
      <c r="Z922" s="698"/>
    </row>
    <row r="923">
      <c r="A923" s="698"/>
      <c r="B923" s="698"/>
      <c r="C923" s="698"/>
      <c r="D923" s="698"/>
      <c r="E923" s="698"/>
      <c r="F923" s="698"/>
      <c r="G923" s="698"/>
      <c r="H923" s="698"/>
      <c r="I923" s="698"/>
      <c r="J923" s="698"/>
      <c r="K923" s="698"/>
      <c r="L923" s="698"/>
      <c r="M923" s="698"/>
      <c r="N923" s="698"/>
      <c r="O923" s="698"/>
      <c r="P923" s="698"/>
      <c r="Q923" s="698"/>
      <c r="R923" s="698"/>
      <c r="S923" s="698"/>
      <c r="T923" s="698"/>
      <c r="U923" s="698"/>
      <c r="V923" s="698"/>
      <c r="W923" s="698"/>
      <c r="X923" s="698"/>
      <c r="Y923" s="698"/>
      <c r="Z923" s="698"/>
    </row>
    <row r="924">
      <c r="A924" s="698"/>
      <c r="B924" s="698"/>
      <c r="C924" s="698"/>
      <c r="D924" s="698"/>
      <c r="E924" s="698"/>
      <c r="F924" s="698"/>
      <c r="G924" s="698"/>
      <c r="H924" s="698"/>
      <c r="I924" s="698"/>
      <c r="J924" s="698"/>
      <c r="K924" s="698"/>
      <c r="L924" s="698"/>
      <c r="M924" s="698"/>
      <c r="N924" s="698"/>
      <c r="O924" s="698"/>
      <c r="P924" s="698"/>
      <c r="Q924" s="698"/>
      <c r="R924" s="698"/>
      <c r="S924" s="698"/>
      <c r="T924" s="698"/>
      <c r="U924" s="698"/>
      <c r="V924" s="698"/>
      <c r="W924" s="698"/>
      <c r="X924" s="698"/>
      <c r="Y924" s="698"/>
      <c r="Z924" s="698"/>
    </row>
    <row r="925">
      <c r="A925" s="698"/>
      <c r="B925" s="698"/>
      <c r="C925" s="698"/>
      <c r="D925" s="698"/>
      <c r="E925" s="698"/>
      <c r="F925" s="698"/>
      <c r="G925" s="698"/>
      <c r="H925" s="698"/>
      <c r="I925" s="698"/>
      <c r="J925" s="698"/>
      <c r="K925" s="698"/>
      <c r="L925" s="698"/>
      <c r="M925" s="698"/>
      <c r="N925" s="698"/>
      <c r="O925" s="698"/>
      <c r="P925" s="698"/>
      <c r="Q925" s="698"/>
      <c r="R925" s="698"/>
      <c r="S925" s="698"/>
      <c r="T925" s="698"/>
      <c r="U925" s="698"/>
      <c r="V925" s="698"/>
      <c r="W925" s="698"/>
      <c r="X925" s="698"/>
      <c r="Y925" s="698"/>
      <c r="Z925" s="698"/>
    </row>
    <row r="926">
      <c r="A926" s="698"/>
      <c r="B926" s="698"/>
      <c r="C926" s="698"/>
      <c r="D926" s="698"/>
      <c r="E926" s="698"/>
      <c r="F926" s="698"/>
      <c r="G926" s="698"/>
      <c r="H926" s="698"/>
      <c r="I926" s="698"/>
      <c r="J926" s="698"/>
      <c r="K926" s="698"/>
      <c r="L926" s="698"/>
      <c r="M926" s="698"/>
      <c r="N926" s="698"/>
      <c r="O926" s="698"/>
      <c r="P926" s="698"/>
      <c r="Q926" s="698"/>
      <c r="R926" s="698"/>
      <c r="S926" s="698"/>
      <c r="T926" s="698"/>
      <c r="U926" s="698"/>
      <c r="V926" s="698"/>
      <c r="W926" s="698"/>
      <c r="X926" s="698"/>
      <c r="Y926" s="698"/>
      <c r="Z926" s="698"/>
    </row>
    <row r="927">
      <c r="A927" s="698"/>
      <c r="B927" s="698"/>
      <c r="C927" s="698"/>
      <c r="D927" s="698"/>
      <c r="E927" s="698"/>
      <c r="F927" s="698"/>
      <c r="G927" s="698"/>
      <c r="H927" s="698"/>
      <c r="I927" s="698"/>
      <c r="J927" s="698"/>
      <c r="K927" s="698"/>
      <c r="L927" s="698"/>
      <c r="M927" s="698"/>
      <c r="N927" s="698"/>
      <c r="O927" s="698"/>
      <c r="P927" s="698"/>
      <c r="Q927" s="698"/>
      <c r="R927" s="698"/>
      <c r="S927" s="698"/>
      <c r="T927" s="698"/>
      <c r="U927" s="698"/>
      <c r="V927" s="698"/>
      <c r="W927" s="698"/>
      <c r="X927" s="698"/>
      <c r="Y927" s="698"/>
      <c r="Z927" s="698"/>
    </row>
    <row r="928">
      <c r="A928" s="698"/>
      <c r="B928" s="698"/>
      <c r="C928" s="698"/>
      <c r="D928" s="698"/>
      <c r="E928" s="698"/>
      <c r="F928" s="698"/>
      <c r="G928" s="698"/>
      <c r="H928" s="698"/>
      <c r="I928" s="698"/>
      <c r="J928" s="698"/>
      <c r="K928" s="698"/>
      <c r="L928" s="698"/>
      <c r="M928" s="698"/>
      <c r="N928" s="698"/>
      <c r="O928" s="698"/>
      <c r="P928" s="698"/>
      <c r="Q928" s="698"/>
      <c r="R928" s="698"/>
      <c r="S928" s="698"/>
      <c r="T928" s="698"/>
      <c r="U928" s="698"/>
      <c r="V928" s="698"/>
      <c r="W928" s="698"/>
      <c r="X928" s="698"/>
      <c r="Y928" s="698"/>
      <c r="Z928" s="698"/>
    </row>
    <row r="929">
      <c r="A929" s="698"/>
      <c r="B929" s="698"/>
      <c r="C929" s="698"/>
      <c r="D929" s="698"/>
      <c r="E929" s="698"/>
      <c r="F929" s="698"/>
      <c r="G929" s="698"/>
      <c r="H929" s="698"/>
      <c r="I929" s="698"/>
      <c r="J929" s="698"/>
      <c r="K929" s="698"/>
      <c r="L929" s="698"/>
      <c r="M929" s="698"/>
      <c r="N929" s="698"/>
      <c r="O929" s="698"/>
      <c r="P929" s="698"/>
      <c r="Q929" s="698"/>
      <c r="R929" s="698"/>
      <c r="S929" s="698"/>
      <c r="T929" s="698"/>
      <c r="U929" s="698"/>
      <c r="V929" s="698"/>
      <c r="W929" s="698"/>
      <c r="X929" s="698"/>
      <c r="Y929" s="698"/>
      <c r="Z929" s="698"/>
    </row>
    <row r="930">
      <c r="A930" s="698"/>
      <c r="B930" s="698"/>
      <c r="C930" s="698"/>
      <c r="D930" s="698"/>
      <c r="E930" s="698"/>
      <c r="F930" s="698"/>
      <c r="G930" s="698"/>
      <c r="H930" s="698"/>
      <c r="I930" s="698"/>
      <c r="J930" s="698"/>
      <c r="K930" s="698"/>
      <c r="L930" s="698"/>
      <c r="M930" s="698"/>
      <c r="N930" s="698"/>
      <c r="O930" s="698"/>
      <c r="P930" s="698"/>
      <c r="Q930" s="698"/>
      <c r="R930" s="698"/>
      <c r="S930" s="698"/>
      <c r="T930" s="698"/>
      <c r="U930" s="698"/>
      <c r="V930" s="698"/>
      <c r="W930" s="698"/>
      <c r="X930" s="698"/>
      <c r="Y930" s="698"/>
      <c r="Z930" s="698"/>
    </row>
    <row r="931">
      <c r="A931" s="698"/>
      <c r="B931" s="698"/>
      <c r="C931" s="698"/>
      <c r="D931" s="698"/>
      <c r="E931" s="698"/>
      <c r="F931" s="698"/>
      <c r="G931" s="698"/>
      <c r="H931" s="698"/>
      <c r="I931" s="698"/>
      <c r="J931" s="698"/>
      <c r="K931" s="698"/>
      <c r="L931" s="698"/>
      <c r="M931" s="698"/>
      <c r="N931" s="698"/>
      <c r="O931" s="698"/>
      <c r="P931" s="698"/>
      <c r="Q931" s="698"/>
      <c r="R931" s="698"/>
      <c r="S931" s="698"/>
      <c r="T931" s="698"/>
      <c r="U931" s="698"/>
      <c r="V931" s="698"/>
      <c r="W931" s="698"/>
      <c r="X931" s="698"/>
      <c r="Y931" s="698"/>
      <c r="Z931" s="698"/>
    </row>
    <row r="932">
      <c r="A932" s="698"/>
      <c r="B932" s="698"/>
      <c r="C932" s="698"/>
      <c r="D932" s="698"/>
      <c r="E932" s="698"/>
      <c r="F932" s="698"/>
      <c r="G932" s="698"/>
      <c r="H932" s="698"/>
      <c r="I932" s="698"/>
      <c r="J932" s="698"/>
      <c r="K932" s="698"/>
      <c r="L932" s="698"/>
      <c r="M932" s="698"/>
      <c r="N932" s="698"/>
      <c r="O932" s="698"/>
      <c r="P932" s="698"/>
      <c r="Q932" s="698"/>
      <c r="R932" s="698"/>
      <c r="S932" s="698"/>
      <c r="T932" s="698"/>
      <c r="U932" s="698"/>
      <c r="V932" s="698"/>
      <c r="W932" s="698"/>
      <c r="X932" s="698"/>
      <c r="Y932" s="698"/>
      <c r="Z932" s="698"/>
    </row>
    <row r="933">
      <c r="A933" s="698"/>
      <c r="B933" s="698"/>
      <c r="C933" s="698"/>
      <c r="D933" s="698"/>
      <c r="E933" s="698"/>
      <c r="F933" s="698"/>
      <c r="G933" s="698"/>
      <c r="H933" s="698"/>
      <c r="I933" s="698"/>
      <c r="J933" s="698"/>
      <c r="K933" s="698"/>
      <c r="L933" s="698"/>
      <c r="M933" s="698"/>
      <c r="N933" s="698"/>
      <c r="O933" s="698"/>
      <c r="P933" s="698"/>
      <c r="Q933" s="698"/>
      <c r="R933" s="698"/>
      <c r="S933" s="698"/>
      <c r="T933" s="698"/>
      <c r="U933" s="698"/>
      <c r="V933" s="698"/>
      <c r="W933" s="698"/>
      <c r="X933" s="698"/>
      <c r="Y933" s="698"/>
      <c r="Z933" s="698"/>
    </row>
    <row r="934">
      <c r="A934" s="698"/>
      <c r="B934" s="698"/>
      <c r="C934" s="698"/>
      <c r="D934" s="698"/>
      <c r="E934" s="698"/>
      <c r="F934" s="698"/>
      <c r="G934" s="698"/>
      <c r="H934" s="698"/>
      <c r="I934" s="698"/>
      <c r="J934" s="698"/>
      <c r="K934" s="698"/>
      <c r="L934" s="698"/>
      <c r="M934" s="698"/>
      <c r="N934" s="698"/>
      <c r="O934" s="698"/>
      <c r="P934" s="698"/>
      <c r="Q934" s="698"/>
      <c r="R934" s="698"/>
      <c r="S934" s="698"/>
      <c r="T934" s="698"/>
      <c r="U934" s="698"/>
      <c r="V934" s="698"/>
      <c r="W934" s="698"/>
      <c r="X934" s="698"/>
      <c r="Y934" s="698"/>
      <c r="Z934" s="698"/>
    </row>
    <row r="935">
      <c r="A935" s="698"/>
      <c r="B935" s="698"/>
      <c r="C935" s="698"/>
      <c r="D935" s="698"/>
      <c r="E935" s="698"/>
      <c r="F935" s="698"/>
      <c r="G935" s="698"/>
      <c r="H935" s="698"/>
      <c r="I935" s="698"/>
      <c r="J935" s="698"/>
      <c r="K935" s="698"/>
      <c r="L935" s="698"/>
      <c r="M935" s="698"/>
      <c r="N935" s="698"/>
      <c r="O935" s="698"/>
      <c r="P935" s="698"/>
      <c r="Q935" s="698"/>
      <c r="R935" s="698"/>
      <c r="S935" s="698"/>
      <c r="T935" s="698"/>
      <c r="U935" s="698"/>
      <c r="V935" s="698"/>
      <c r="W935" s="698"/>
      <c r="X935" s="698"/>
      <c r="Y935" s="698"/>
      <c r="Z935" s="698"/>
    </row>
    <row r="936">
      <c r="A936" s="698"/>
      <c r="B936" s="698"/>
      <c r="C936" s="698"/>
      <c r="D936" s="698"/>
      <c r="E936" s="698"/>
      <c r="F936" s="698"/>
      <c r="G936" s="698"/>
      <c r="H936" s="698"/>
      <c r="I936" s="698"/>
      <c r="J936" s="698"/>
      <c r="K936" s="698"/>
      <c r="L936" s="698"/>
      <c r="M936" s="698"/>
      <c r="N936" s="698"/>
      <c r="O936" s="698"/>
      <c r="P936" s="698"/>
      <c r="Q936" s="698"/>
      <c r="R936" s="698"/>
      <c r="S936" s="698"/>
      <c r="T936" s="698"/>
      <c r="U936" s="698"/>
      <c r="V936" s="698"/>
      <c r="W936" s="698"/>
      <c r="X936" s="698"/>
      <c r="Y936" s="698"/>
      <c r="Z936" s="698"/>
    </row>
    <row r="937">
      <c r="A937" s="698"/>
      <c r="B937" s="698"/>
      <c r="C937" s="698"/>
      <c r="D937" s="698"/>
      <c r="E937" s="698"/>
      <c r="F937" s="698"/>
      <c r="G937" s="698"/>
      <c r="H937" s="698"/>
      <c r="I937" s="698"/>
      <c r="J937" s="698"/>
      <c r="K937" s="698"/>
      <c r="L937" s="698"/>
      <c r="M937" s="698"/>
      <c r="N937" s="698"/>
      <c r="O937" s="698"/>
      <c r="P937" s="698"/>
      <c r="Q937" s="698"/>
      <c r="R937" s="698"/>
      <c r="S937" s="698"/>
      <c r="T937" s="698"/>
      <c r="U937" s="698"/>
      <c r="V937" s="698"/>
      <c r="W937" s="698"/>
      <c r="X937" s="698"/>
      <c r="Y937" s="698"/>
      <c r="Z937" s="698"/>
    </row>
    <row r="938">
      <c r="A938" s="698"/>
      <c r="B938" s="698"/>
      <c r="C938" s="698"/>
      <c r="D938" s="698"/>
      <c r="E938" s="698"/>
      <c r="F938" s="698"/>
      <c r="G938" s="698"/>
      <c r="H938" s="698"/>
      <c r="I938" s="698"/>
      <c r="J938" s="698"/>
      <c r="K938" s="698"/>
      <c r="L938" s="698"/>
      <c r="M938" s="698"/>
      <c r="N938" s="698"/>
      <c r="O938" s="698"/>
      <c r="P938" s="698"/>
      <c r="Q938" s="698"/>
      <c r="R938" s="698"/>
      <c r="S938" s="698"/>
      <c r="T938" s="698"/>
      <c r="U938" s="698"/>
      <c r="V938" s="698"/>
      <c r="W938" s="698"/>
      <c r="X938" s="698"/>
      <c r="Y938" s="698"/>
      <c r="Z938" s="698"/>
    </row>
    <row r="939">
      <c r="A939" s="698"/>
      <c r="B939" s="698"/>
      <c r="C939" s="698"/>
      <c r="D939" s="698"/>
      <c r="E939" s="698"/>
      <c r="F939" s="698"/>
      <c r="G939" s="698"/>
      <c r="H939" s="698"/>
      <c r="I939" s="698"/>
      <c r="J939" s="698"/>
      <c r="K939" s="698"/>
      <c r="L939" s="698"/>
      <c r="M939" s="698"/>
      <c r="N939" s="698"/>
      <c r="O939" s="698"/>
      <c r="P939" s="698"/>
      <c r="Q939" s="698"/>
      <c r="R939" s="698"/>
      <c r="S939" s="698"/>
      <c r="T939" s="698"/>
      <c r="U939" s="698"/>
      <c r="V939" s="698"/>
      <c r="W939" s="698"/>
      <c r="X939" s="698"/>
      <c r="Y939" s="698"/>
      <c r="Z939" s="698"/>
    </row>
    <row r="940">
      <c r="A940" s="698"/>
      <c r="B940" s="698"/>
      <c r="C940" s="698"/>
      <c r="D940" s="698"/>
      <c r="E940" s="698"/>
      <c r="F940" s="698"/>
      <c r="G940" s="698"/>
      <c r="H940" s="698"/>
      <c r="I940" s="698"/>
      <c r="J940" s="698"/>
      <c r="K940" s="698"/>
      <c r="L940" s="698"/>
      <c r="M940" s="698"/>
      <c r="N940" s="698"/>
      <c r="O940" s="698"/>
      <c r="P940" s="698"/>
      <c r="Q940" s="698"/>
      <c r="R940" s="698"/>
      <c r="S940" s="698"/>
      <c r="T940" s="698"/>
      <c r="U940" s="698"/>
      <c r="V940" s="698"/>
      <c r="W940" s="698"/>
      <c r="X940" s="698"/>
      <c r="Y940" s="698"/>
      <c r="Z940" s="698"/>
    </row>
    <row r="941">
      <c r="A941" s="698"/>
      <c r="B941" s="698"/>
      <c r="C941" s="698"/>
      <c r="D941" s="698"/>
      <c r="E941" s="698"/>
      <c r="F941" s="698"/>
      <c r="G941" s="698"/>
      <c r="H941" s="698"/>
      <c r="I941" s="698"/>
      <c r="J941" s="698"/>
      <c r="K941" s="698"/>
      <c r="L941" s="698"/>
      <c r="M941" s="698"/>
      <c r="N941" s="698"/>
      <c r="O941" s="698"/>
      <c r="P941" s="698"/>
      <c r="Q941" s="698"/>
      <c r="R941" s="698"/>
      <c r="S941" s="698"/>
      <c r="T941" s="698"/>
      <c r="U941" s="698"/>
      <c r="V941" s="698"/>
      <c r="W941" s="698"/>
      <c r="X941" s="698"/>
      <c r="Y941" s="698"/>
      <c r="Z941" s="698"/>
    </row>
    <row r="942">
      <c r="A942" s="698"/>
      <c r="B942" s="698"/>
      <c r="C942" s="698"/>
      <c r="D942" s="698"/>
      <c r="E942" s="698"/>
      <c r="F942" s="698"/>
      <c r="G942" s="698"/>
      <c r="H942" s="698"/>
      <c r="I942" s="698"/>
      <c r="J942" s="698"/>
      <c r="K942" s="698"/>
      <c r="L942" s="698"/>
      <c r="M942" s="698"/>
      <c r="N942" s="698"/>
      <c r="O942" s="698"/>
      <c r="P942" s="698"/>
      <c r="Q942" s="698"/>
      <c r="R942" s="698"/>
      <c r="S942" s="698"/>
      <c r="T942" s="698"/>
      <c r="U942" s="698"/>
      <c r="V942" s="698"/>
      <c r="W942" s="698"/>
      <c r="X942" s="698"/>
      <c r="Y942" s="698"/>
      <c r="Z942" s="698"/>
    </row>
    <row r="943">
      <c r="A943" s="698"/>
      <c r="B943" s="698"/>
      <c r="C943" s="698"/>
      <c r="D943" s="698"/>
      <c r="E943" s="698"/>
      <c r="F943" s="698"/>
      <c r="G943" s="698"/>
      <c r="H943" s="698"/>
      <c r="I943" s="698"/>
      <c r="J943" s="698"/>
      <c r="K943" s="698"/>
      <c r="L943" s="698"/>
      <c r="M943" s="698"/>
      <c r="N943" s="698"/>
      <c r="O943" s="698"/>
      <c r="P943" s="698"/>
      <c r="Q943" s="698"/>
      <c r="R943" s="698"/>
      <c r="S943" s="698"/>
      <c r="T943" s="698"/>
      <c r="U943" s="698"/>
      <c r="V943" s="698"/>
      <c r="W943" s="698"/>
      <c r="X943" s="698"/>
      <c r="Y943" s="698"/>
      <c r="Z943" s="698"/>
    </row>
    <row r="944">
      <c r="A944" s="698"/>
      <c r="B944" s="698"/>
      <c r="C944" s="698"/>
      <c r="D944" s="698"/>
      <c r="E944" s="698"/>
      <c r="F944" s="698"/>
      <c r="G944" s="698"/>
      <c r="H944" s="698"/>
      <c r="I944" s="698"/>
      <c r="J944" s="698"/>
      <c r="K944" s="698"/>
      <c r="L944" s="698"/>
      <c r="M944" s="698"/>
      <c r="N944" s="698"/>
      <c r="O944" s="698"/>
      <c r="P944" s="698"/>
      <c r="Q944" s="698"/>
      <c r="R944" s="698"/>
      <c r="S944" s="698"/>
      <c r="T944" s="698"/>
      <c r="U944" s="698"/>
      <c r="V944" s="698"/>
      <c r="W944" s="698"/>
      <c r="X944" s="698"/>
      <c r="Y944" s="698"/>
      <c r="Z944" s="698"/>
    </row>
    <row r="945">
      <c r="A945" s="698"/>
      <c r="B945" s="698"/>
      <c r="C945" s="698"/>
      <c r="D945" s="698"/>
      <c r="E945" s="698"/>
      <c r="F945" s="698"/>
      <c r="G945" s="698"/>
      <c r="H945" s="698"/>
      <c r="I945" s="698"/>
      <c r="J945" s="698"/>
      <c r="K945" s="698"/>
      <c r="L945" s="698"/>
      <c r="M945" s="698"/>
      <c r="N945" s="698"/>
      <c r="O945" s="698"/>
      <c r="P945" s="698"/>
      <c r="Q945" s="698"/>
      <c r="R945" s="698"/>
      <c r="S945" s="698"/>
      <c r="T945" s="698"/>
      <c r="U945" s="698"/>
      <c r="V945" s="698"/>
      <c r="W945" s="698"/>
      <c r="X945" s="698"/>
      <c r="Y945" s="698"/>
      <c r="Z945" s="698"/>
    </row>
    <row r="946">
      <c r="A946" s="698"/>
      <c r="B946" s="698"/>
      <c r="C946" s="698"/>
      <c r="D946" s="698"/>
      <c r="E946" s="698"/>
      <c r="F946" s="698"/>
      <c r="G946" s="698"/>
      <c r="H946" s="698"/>
      <c r="I946" s="698"/>
      <c r="J946" s="698"/>
      <c r="K946" s="698"/>
      <c r="L946" s="698"/>
      <c r="M946" s="698"/>
      <c r="N946" s="698"/>
      <c r="O946" s="698"/>
      <c r="P946" s="698"/>
      <c r="Q946" s="698"/>
      <c r="R946" s="698"/>
      <c r="S946" s="698"/>
      <c r="T946" s="698"/>
      <c r="U946" s="698"/>
      <c r="V946" s="698"/>
      <c r="W946" s="698"/>
      <c r="X946" s="698"/>
      <c r="Y946" s="698"/>
      <c r="Z946" s="698"/>
    </row>
    <row r="947">
      <c r="A947" s="698"/>
      <c r="B947" s="698"/>
      <c r="C947" s="698"/>
      <c r="D947" s="698"/>
      <c r="E947" s="698"/>
      <c r="F947" s="698"/>
      <c r="G947" s="698"/>
      <c r="H947" s="698"/>
      <c r="I947" s="698"/>
      <c r="J947" s="698"/>
      <c r="K947" s="698"/>
      <c r="L947" s="698"/>
      <c r="M947" s="698"/>
      <c r="N947" s="698"/>
      <c r="O947" s="698"/>
      <c r="P947" s="698"/>
      <c r="Q947" s="698"/>
      <c r="R947" s="698"/>
      <c r="S947" s="698"/>
      <c r="T947" s="698"/>
      <c r="U947" s="698"/>
      <c r="V947" s="698"/>
      <c r="W947" s="698"/>
      <c r="X947" s="698"/>
      <c r="Y947" s="698"/>
      <c r="Z947" s="698"/>
    </row>
    <row r="948">
      <c r="A948" s="698"/>
      <c r="B948" s="698"/>
      <c r="C948" s="698"/>
      <c r="D948" s="698"/>
      <c r="E948" s="698"/>
      <c r="F948" s="698"/>
      <c r="G948" s="698"/>
      <c r="H948" s="698"/>
      <c r="I948" s="698"/>
      <c r="J948" s="698"/>
      <c r="K948" s="698"/>
      <c r="L948" s="698"/>
      <c r="M948" s="698"/>
      <c r="N948" s="698"/>
      <c r="O948" s="698"/>
      <c r="P948" s="698"/>
      <c r="Q948" s="698"/>
      <c r="R948" s="698"/>
      <c r="S948" s="698"/>
      <c r="T948" s="698"/>
      <c r="U948" s="698"/>
      <c r="V948" s="698"/>
      <c r="W948" s="698"/>
      <c r="X948" s="698"/>
      <c r="Y948" s="698"/>
      <c r="Z948" s="698"/>
    </row>
    <row r="949">
      <c r="A949" s="698"/>
      <c r="B949" s="698"/>
      <c r="C949" s="698"/>
      <c r="D949" s="698"/>
      <c r="E949" s="698"/>
      <c r="F949" s="698"/>
      <c r="G949" s="698"/>
      <c r="H949" s="698"/>
      <c r="I949" s="698"/>
      <c r="J949" s="698"/>
      <c r="K949" s="698"/>
      <c r="L949" s="698"/>
      <c r="M949" s="698"/>
      <c r="N949" s="698"/>
      <c r="O949" s="698"/>
      <c r="P949" s="698"/>
      <c r="Q949" s="698"/>
      <c r="R949" s="698"/>
      <c r="S949" s="698"/>
      <c r="T949" s="698"/>
      <c r="U949" s="698"/>
      <c r="V949" s="698"/>
      <c r="W949" s="698"/>
      <c r="X949" s="698"/>
      <c r="Y949" s="698"/>
      <c r="Z949" s="698"/>
    </row>
    <row r="950">
      <c r="A950" s="698"/>
      <c r="B950" s="698"/>
      <c r="C950" s="698"/>
      <c r="D950" s="698"/>
      <c r="E950" s="698"/>
      <c r="F950" s="698"/>
      <c r="G950" s="698"/>
      <c r="H950" s="698"/>
      <c r="I950" s="698"/>
      <c r="J950" s="698"/>
      <c r="K950" s="698"/>
      <c r="L950" s="698"/>
      <c r="M950" s="698"/>
      <c r="N950" s="698"/>
      <c r="O950" s="698"/>
      <c r="P950" s="698"/>
      <c r="Q950" s="698"/>
      <c r="R950" s="698"/>
      <c r="S950" s="698"/>
      <c r="T950" s="698"/>
      <c r="U950" s="698"/>
      <c r="V950" s="698"/>
      <c r="W950" s="698"/>
      <c r="X950" s="698"/>
      <c r="Y950" s="698"/>
      <c r="Z950" s="698"/>
    </row>
    <row r="951">
      <c r="A951" s="698"/>
      <c r="B951" s="698"/>
      <c r="C951" s="698"/>
      <c r="D951" s="698"/>
      <c r="E951" s="698"/>
      <c r="F951" s="698"/>
      <c r="G951" s="698"/>
      <c r="H951" s="698"/>
      <c r="I951" s="698"/>
      <c r="J951" s="698"/>
      <c r="K951" s="698"/>
      <c r="L951" s="698"/>
      <c r="M951" s="698"/>
      <c r="N951" s="698"/>
      <c r="O951" s="698"/>
      <c r="P951" s="698"/>
      <c r="Q951" s="698"/>
      <c r="R951" s="698"/>
      <c r="S951" s="698"/>
      <c r="T951" s="698"/>
      <c r="U951" s="698"/>
      <c r="V951" s="698"/>
      <c r="W951" s="698"/>
      <c r="X951" s="698"/>
      <c r="Y951" s="698"/>
      <c r="Z951" s="698"/>
    </row>
    <row r="952">
      <c r="A952" s="698"/>
      <c r="B952" s="698"/>
      <c r="C952" s="698"/>
      <c r="D952" s="698"/>
      <c r="E952" s="698"/>
      <c r="F952" s="698"/>
      <c r="G952" s="698"/>
      <c r="H952" s="698"/>
      <c r="I952" s="698"/>
      <c r="J952" s="698"/>
      <c r="K952" s="698"/>
      <c r="L952" s="698"/>
      <c r="M952" s="698"/>
      <c r="N952" s="698"/>
      <c r="O952" s="698"/>
      <c r="P952" s="698"/>
      <c r="Q952" s="698"/>
      <c r="R952" s="698"/>
      <c r="S952" s="698"/>
      <c r="T952" s="698"/>
      <c r="U952" s="698"/>
      <c r="V952" s="698"/>
      <c r="W952" s="698"/>
      <c r="X952" s="698"/>
      <c r="Y952" s="698"/>
      <c r="Z952" s="698"/>
    </row>
    <row r="953">
      <c r="A953" s="698"/>
      <c r="B953" s="698"/>
      <c r="C953" s="698"/>
      <c r="D953" s="698"/>
      <c r="E953" s="698"/>
      <c r="F953" s="698"/>
      <c r="G953" s="698"/>
      <c r="H953" s="698"/>
      <c r="I953" s="698"/>
      <c r="J953" s="698"/>
      <c r="K953" s="698"/>
      <c r="L953" s="698"/>
      <c r="M953" s="698"/>
      <c r="N953" s="698"/>
      <c r="O953" s="698"/>
      <c r="P953" s="698"/>
      <c r="Q953" s="698"/>
      <c r="R953" s="698"/>
      <c r="S953" s="698"/>
      <c r="T953" s="698"/>
      <c r="U953" s="698"/>
      <c r="V953" s="698"/>
      <c r="W953" s="698"/>
      <c r="X953" s="698"/>
      <c r="Y953" s="698"/>
      <c r="Z953" s="698"/>
    </row>
    <row r="954">
      <c r="A954" s="698"/>
      <c r="B954" s="698"/>
      <c r="C954" s="698"/>
      <c r="D954" s="698"/>
      <c r="E954" s="698"/>
      <c r="F954" s="698"/>
      <c r="G954" s="698"/>
      <c r="H954" s="698"/>
      <c r="I954" s="698"/>
      <c r="J954" s="698"/>
      <c r="K954" s="698"/>
      <c r="L954" s="698"/>
      <c r="M954" s="698"/>
      <c r="N954" s="698"/>
      <c r="O954" s="698"/>
      <c r="P954" s="698"/>
      <c r="Q954" s="698"/>
      <c r="R954" s="698"/>
      <c r="S954" s="698"/>
      <c r="T954" s="698"/>
      <c r="U954" s="698"/>
      <c r="V954" s="698"/>
      <c r="W954" s="698"/>
      <c r="X954" s="698"/>
      <c r="Y954" s="698"/>
      <c r="Z954" s="698"/>
    </row>
    <row r="955">
      <c r="A955" s="698"/>
      <c r="B955" s="698"/>
      <c r="C955" s="698"/>
      <c r="D955" s="698"/>
      <c r="E955" s="698"/>
      <c r="F955" s="698"/>
      <c r="G955" s="698"/>
      <c r="H955" s="698"/>
      <c r="I955" s="698"/>
      <c r="J955" s="698"/>
      <c r="K955" s="698"/>
      <c r="L955" s="698"/>
      <c r="M955" s="698"/>
      <c r="N955" s="698"/>
      <c r="O955" s="698"/>
      <c r="P955" s="698"/>
      <c r="Q955" s="698"/>
      <c r="R955" s="698"/>
      <c r="S955" s="698"/>
      <c r="T955" s="698"/>
      <c r="U955" s="698"/>
      <c r="V955" s="698"/>
      <c r="W955" s="698"/>
      <c r="X955" s="698"/>
      <c r="Y955" s="698"/>
      <c r="Z955" s="698"/>
    </row>
    <row r="956">
      <c r="A956" s="698"/>
      <c r="B956" s="698"/>
      <c r="C956" s="698"/>
      <c r="D956" s="698"/>
      <c r="E956" s="698"/>
      <c r="F956" s="698"/>
      <c r="G956" s="698"/>
      <c r="H956" s="698"/>
      <c r="I956" s="698"/>
      <c r="J956" s="698"/>
      <c r="K956" s="698"/>
      <c r="L956" s="698"/>
      <c r="M956" s="698"/>
      <c r="N956" s="698"/>
      <c r="O956" s="698"/>
      <c r="P956" s="698"/>
      <c r="Q956" s="698"/>
      <c r="R956" s="698"/>
      <c r="S956" s="698"/>
      <c r="T956" s="698"/>
      <c r="U956" s="698"/>
      <c r="V956" s="698"/>
      <c r="W956" s="698"/>
      <c r="X956" s="698"/>
      <c r="Y956" s="698"/>
      <c r="Z956" s="698"/>
    </row>
    <row r="957">
      <c r="A957" s="698"/>
      <c r="B957" s="698"/>
      <c r="C957" s="698"/>
      <c r="D957" s="698"/>
      <c r="E957" s="698"/>
      <c r="F957" s="698"/>
      <c r="G957" s="698"/>
      <c r="H957" s="698"/>
      <c r="I957" s="698"/>
      <c r="J957" s="698"/>
      <c r="K957" s="698"/>
      <c r="L957" s="698"/>
      <c r="M957" s="698"/>
      <c r="N957" s="698"/>
      <c r="O957" s="698"/>
      <c r="P957" s="698"/>
      <c r="Q957" s="698"/>
      <c r="R957" s="698"/>
      <c r="S957" s="698"/>
      <c r="T957" s="698"/>
      <c r="U957" s="698"/>
      <c r="V957" s="698"/>
      <c r="W957" s="698"/>
      <c r="X957" s="698"/>
      <c r="Y957" s="698"/>
      <c r="Z957" s="698"/>
    </row>
    <row r="958">
      <c r="A958" s="698"/>
      <c r="B958" s="698"/>
      <c r="C958" s="698"/>
      <c r="D958" s="698"/>
      <c r="E958" s="698"/>
      <c r="F958" s="698"/>
      <c r="G958" s="698"/>
      <c r="H958" s="698"/>
      <c r="I958" s="698"/>
      <c r="J958" s="698"/>
      <c r="K958" s="698"/>
      <c r="L958" s="698"/>
      <c r="M958" s="698"/>
      <c r="N958" s="698"/>
      <c r="O958" s="698"/>
      <c r="P958" s="698"/>
      <c r="Q958" s="698"/>
      <c r="R958" s="698"/>
      <c r="S958" s="698"/>
      <c r="T958" s="698"/>
      <c r="U958" s="698"/>
      <c r="V958" s="698"/>
      <c r="W958" s="698"/>
      <c r="X958" s="698"/>
      <c r="Y958" s="698"/>
      <c r="Z958" s="698"/>
    </row>
    <row r="959">
      <c r="A959" s="698"/>
      <c r="B959" s="698"/>
      <c r="C959" s="698"/>
      <c r="D959" s="698"/>
      <c r="E959" s="698"/>
      <c r="F959" s="698"/>
      <c r="G959" s="698"/>
      <c r="H959" s="698"/>
      <c r="I959" s="698"/>
      <c r="J959" s="698"/>
      <c r="K959" s="698"/>
      <c r="L959" s="698"/>
      <c r="M959" s="698"/>
      <c r="N959" s="698"/>
      <c r="O959" s="698"/>
      <c r="P959" s="698"/>
      <c r="Q959" s="698"/>
      <c r="R959" s="698"/>
      <c r="S959" s="698"/>
      <c r="T959" s="698"/>
      <c r="U959" s="698"/>
      <c r="V959" s="698"/>
      <c r="W959" s="698"/>
      <c r="X959" s="698"/>
      <c r="Y959" s="698"/>
      <c r="Z959" s="698"/>
    </row>
    <row r="960">
      <c r="A960" s="698"/>
      <c r="B960" s="698"/>
      <c r="C960" s="698"/>
      <c r="D960" s="698"/>
      <c r="E960" s="698"/>
      <c r="F960" s="698"/>
      <c r="G960" s="698"/>
      <c r="H960" s="698"/>
      <c r="I960" s="698"/>
      <c r="J960" s="698"/>
      <c r="K960" s="698"/>
      <c r="L960" s="698"/>
      <c r="M960" s="698"/>
      <c r="N960" s="698"/>
      <c r="O960" s="698"/>
      <c r="P960" s="698"/>
      <c r="Q960" s="698"/>
      <c r="R960" s="698"/>
      <c r="S960" s="698"/>
      <c r="T960" s="698"/>
      <c r="U960" s="698"/>
      <c r="V960" s="698"/>
      <c r="W960" s="698"/>
      <c r="X960" s="698"/>
      <c r="Y960" s="698"/>
      <c r="Z960" s="698"/>
    </row>
    <row r="961">
      <c r="A961" s="698"/>
      <c r="B961" s="698"/>
      <c r="C961" s="698"/>
      <c r="D961" s="698"/>
      <c r="E961" s="698"/>
      <c r="F961" s="698"/>
      <c r="G961" s="698"/>
      <c r="H961" s="698"/>
      <c r="I961" s="698"/>
      <c r="J961" s="698"/>
      <c r="K961" s="698"/>
      <c r="L961" s="698"/>
      <c r="M961" s="698"/>
      <c r="N961" s="698"/>
      <c r="O961" s="698"/>
      <c r="P961" s="698"/>
      <c r="Q961" s="698"/>
      <c r="R961" s="698"/>
      <c r="S961" s="698"/>
      <c r="T961" s="698"/>
      <c r="U961" s="698"/>
      <c r="V961" s="698"/>
      <c r="W961" s="698"/>
      <c r="X961" s="698"/>
      <c r="Y961" s="698"/>
      <c r="Z961" s="698"/>
    </row>
    <row r="962">
      <c r="A962" s="698"/>
      <c r="B962" s="698"/>
      <c r="C962" s="698"/>
      <c r="D962" s="698"/>
      <c r="E962" s="698"/>
      <c r="F962" s="698"/>
      <c r="G962" s="698"/>
      <c r="H962" s="698"/>
      <c r="I962" s="698"/>
      <c r="J962" s="698"/>
      <c r="K962" s="698"/>
      <c r="L962" s="698"/>
      <c r="M962" s="698"/>
      <c r="N962" s="698"/>
      <c r="O962" s="698"/>
      <c r="P962" s="698"/>
      <c r="Q962" s="698"/>
      <c r="R962" s="698"/>
      <c r="S962" s="698"/>
      <c r="T962" s="698"/>
      <c r="U962" s="698"/>
      <c r="V962" s="698"/>
      <c r="W962" s="698"/>
      <c r="X962" s="698"/>
      <c r="Y962" s="698"/>
      <c r="Z962" s="698"/>
    </row>
    <row r="963">
      <c r="A963" s="698"/>
      <c r="B963" s="698"/>
      <c r="C963" s="698"/>
      <c r="D963" s="698"/>
      <c r="E963" s="698"/>
      <c r="F963" s="698"/>
      <c r="G963" s="698"/>
      <c r="H963" s="698"/>
      <c r="I963" s="698"/>
      <c r="J963" s="698"/>
      <c r="K963" s="698"/>
      <c r="L963" s="698"/>
      <c r="M963" s="698"/>
      <c r="N963" s="698"/>
      <c r="O963" s="698"/>
      <c r="P963" s="698"/>
      <c r="Q963" s="698"/>
      <c r="R963" s="698"/>
      <c r="S963" s="698"/>
      <c r="T963" s="698"/>
      <c r="U963" s="698"/>
      <c r="V963" s="698"/>
      <c r="W963" s="698"/>
      <c r="X963" s="698"/>
      <c r="Y963" s="698"/>
      <c r="Z963" s="698"/>
    </row>
    <row r="964">
      <c r="A964" s="698"/>
      <c r="B964" s="698"/>
      <c r="C964" s="698"/>
      <c r="D964" s="698"/>
      <c r="E964" s="698"/>
      <c r="F964" s="698"/>
      <c r="G964" s="698"/>
      <c r="H964" s="698"/>
      <c r="I964" s="698"/>
      <c r="J964" s="698"/>
      <c r="K964" s="698"/>
      <c r="L964" s="698"/>
      <c r="M964" s="698"/>
      <c r="N964" s="698"/>
      <c r="O964" s="698"/>
      <c r="P964" s="698"/>
      <c r="Q964" s="698"/>
      <c r="R964" s="698"/>
      <c r="S964" s="698"/>
      <c r="T964" s="698"/>
      <c r="U964" s="698"/>
      <c r="V964" s="698"/>
      <c r="W964" s="698"/>
      <c r="X964" s="698"/>
      <c r="Y964" s="698"/>
      <c r="Z964" s="698"/>
    </row>
    <row r="965">
      <c r="A965" s="698"/>
      <c r="B965" s="698"/>
      <c r="C965" s="698"/>
      <c r="D965" s="698"/>
      <c r="E965" s="698"/>
      <c r="F965" s="698"/>
      <c r="G965" s="698"/>
      <c r="H965" s="698"/>
      <c r="I965" s="698"/>
      <c r="J965" s="698"/>
      <c r="K965" s="698"/>
      <c r="L965" s="698"/>
      <c r="M965" s="698"/>
      <c r="N965" s="698"/>
      <c r="O965" s="698"/>
      <c r="P965" s="698"/>
      <c r="Q965" s="698"/>
      <c r="R965" s="698"/>
      <c r="S965" s="698"/>
      <c r="T965" s="698"/>
      <c r="U965" s="698"/>
      <c r="V965" s="698"/>
      <c r="W965" s="698"/>
      <c r="X965" s="698"/>
      <c r="Y965" s="698"/>
      <c r="Z965" s="698"/>
    </row>
    <row r="966">
      <c r="A966" s="698"/>
      <c r="B966" s="698"/>
      <c r="C966" s="698"/>
      <c r="D966" s="698"/>
      <c r="E966" s="698"/>
      <c r="F966" s="698"/>
      <c r="G966" s="698"/>
      <c r="H966" s="698"/>
      <c r="I966" s="698"/>
      <c r="J966" s="698"/>
      <c r="K966" s="698"/>
      <c r="L966" s="698"/>
      <c r="M966" s="698"/>
      <c r="N966" s="698"/>
      <c r="O966" s="698"/>
      <c r="P966" s="698"/>
      <c r="Q966" s="698"/>
      <c r="R966" s="698"/>
      <c r="S966" s="698"/>
      <c r="T966" s="698"/>
      <c r="U966" s="698"/>
      <c r="V966" s="698"/>
      <c r="W966" s="698"/>
      <c r="X966" s="698"/>
      <c r="Y966" s="698"/>
      <c r="Z966" s="698"/>
    </row>
    <row r="967">
      <c r="A967" s="698"/>
      <c r="B967" s="698"/>
      <c r="C967" s="698"/>
      <c r="D967" s="698"/>
      <c r="E967" s="698"/>
      <c r="F967" s="698"/>
      <c r="G967" s="698"/>
      <c r="H967" s="698"/>
      <c r="I967" s="698"/>
      <c r="J967" s="698"/>
      <c r="K967" s="698"/>
      <c r="L967" s="698"/>
      <c r="M967" s="698"/>
      <c r="N967" s="698"/>
      <c r="O967" s="698"/>
      <c r="P967" s="698"/>
      <c r="Q967" s="698"/>
      <c r="R967" s="698"/>
      <c r="S967" s="698"/>
      <c r="T967" s="698"/>
      <c r="U967" s="698"/>
      <c r="V967" s="698"/>
      <c r="W967" s="698"/>
      <c r="X967" s="698"/>
      <c r="Y967" s="698"/>
      <c r="Z967" s="698"/>
    </row>
    <row r="968">
      <c r="A968" s="698"/>
      <c r="B968" s="698"/>
      <c r="C968" s="698"/>
      <c r="D968" s="698"/>
      <c r="E968" s="698"/>
      <c r="F968" s="698"/>
      <c r="G968" s="698"/>
      <c r="H968" s="698"/>
      <c r="I968" s="698"/>
      <c r="J968" s="698"/>
      <c r="K968" s="698"/>
      <c r="L968" s="698"/>
      <c r="M968" s="698"/>
      <c r="N968" s="698"/>
      <c r="O968" s="698"/>
      <c r="P968" s="698"/>
      <c r="Q968" s="698"/>
      <c r="R968" s="698"/>
      <c r="S968" s="698"/>
      <c r="T968" s="698"/>
      <c r="U968" s="698"/>
      <c r="V968" s="698"/>
      <c r="W968" s="698"/>
      <c r="X968" s="698"/>
      <c r="Y968" s="698"/>
      <c r="Z968" s="698"/>
    </row>
    <row r="969">
      <c r="A969" s="698"/>
      <c r="B969" s="698"/>
      <c r="C969" s="698"/>
      <c r="D969" s="698"/>
      <c r="E969" s="698"/>
      <c r="F969" s="698"/>
      <c r="G969" s="698"/>
      <c r="H969" s="698"/>
      <c r="I969" s="698"/>
      <c r="J969" s="698"/>
      <c r="K969" s="698"/>
      <c r="L969" s="698"/>
      <c r="M969" s="698"/>
      <c r="N969" s="698"/>
      <c r="O969" s="698"/>
      <c r="P969" s="698"/>
      <c r="Q969" s="698"/>
      <c r="R969" s="698"/>
      <c r="S969" s="698"/>
      <c r="T969" s="698"/>
      <c r="U969" s="698"/>
      <c r="V969" s="698"/>
      <c r="W969" s="698"/>
      <c r="X969" s="698"/>
      <c r="Y969" s="698"/>
      <c r="Z969" s="698"/>
    </row>
    <row r="970">
      <c r="A970" s="698"/>
      <c r="B970" s="698"/>
      <c r="C970" s="698"/>
      <c r="D970" s="698"/>
      <c r="E970" s="698"/>
      <c r="F970" s="698"/>
      <c r="G970" s="698"/>
      <c r="H970" s="698"/>
      <c r="I970" s="698"/>
      <c r="J970" s="698"/>
      <c r="K970" s="698"/>
      <c r="L970" s="698"/>
      <c r="M970" s="698"/>
      <c r="N970" s="698"/>
      <c r="O970" s="698"/>
      <c r="P970" s="698"/>
      <c r="Q970" s="698"/>
      <c r="R970" s="698"/>
      <c r="S970" s="698"/>
      <c r="T970" s="698"/>
      <c r="U970" s="698"/>
      <c r="V970" s="698"/>
      <c r="W970" s="698"/>
      <c r="X970" s="698"/>
      <c r="Y970" s="698"/>
      <c r="Z970" s="698"/>
    </row>
    <row r="971">
      <c r="A971" s="698"/>
      <c r="B971" s="698"/>
      <c r="C971" s="698"/>
      <c r="D971" s="698"/>
      <c r="E971" s="698"/>
      <c r="F971" s="698"/>
      <c r="G971" s="698"/>
      <c r="H971" s="698"/>
      <c r="I971" s="698"/>
      <c r="J971" s="698"/>
      <c r="K971" s="698"/>
      <c r="L971" s="698"/>
      <c r="M971" s="698"/>
      <c r="N971" s="698"/>
      <c r="O971" s="698"/>
      <c r="P971" s="698"/>
      <c r="Q971" s="698"/>
      <c r="R971" s="698"/>
      <c r="S971" s="698"/>
      <c r="T971" s="698"/>
      <c r="U971" s="698"/>
      <c r="V971" s="698"/>
      <c r="W971" s="698"/>
      <c r="X971" s="698"/>
      <c r="Y971" s="698"/>
      <c r="Z971" s="698"/>
    </row>
    <row r="972">
      <c r="A972" s="698"/>
      <c r="B972" s="698"/>
      <c r="C972" s="698"/>
      <c r="D972" s="698"/>
      <c r="E972" s="698"/>
      <c r="F972" s="698"/>
      <c r="G972" s="698"/>
      <c r="H972" s="698"/>
      <c r="I972" s="698"/>
      <c r="J972" s="698"/>
      <c r="K972" s="698"/>
      <c r="L972" s="698"/>
      <c r="M972" s="698"/>
      <c r="N972" s="698"/>
      <c r="O972" s="698"/>
      <c r="P972" s="698"/>
      <c r="Q972" s="698"/>
      <c r="R972" s="698"/>
      <c r="S972" s="698"/>
      <c r="T972" s="698"/>
      <c r="U972" s="698"/>
      <c r="V972" s="698"/>
      <c r="W972" s="698"/>
      <c r="X972" s="698"/>
      <c r="Y972" s="698"/>
      <c r="Z972" s="698"/>
    </row>
    <row r="973">
      <c r="A973" s="698"/>
      <c r="B973" s="698"/>
      <c r="C973" s="698"/>
      <c r="D973" s="698"/>
      <c r="E973" s="698"/>
      <c r="F973" s="698"/>
      <c r="G973" s="698"/>
      <c r="H973" s="698"/>
      <c r="I973" s="698"/>
      <c r="J973" s="698"/>
      <c r="K973" s="698"/>
      <c r="L973" s="698"/>
      <c r="M973" s="698"/>
      <c r="N973" s="698"/>
      <c r="O973" s="698"/>
      <c r="P973" s="698"/>
      <c r="Q973" s="698"/>
      <c r="R973" s="698"/>
      <c r="S973" s="698"/>
      <c r="T973" s="698"/>
      <c r="U973" s="698"/>
      <c r="V973" s="698"/>
      <c r="W973" s="698"/>
      <c r="X973" s="698"/>
      <c r="Y973" s="698"/>
      <c r="Z973" s="698"/>
    </row>
    <row r="974">
      <c r="A974" s="698"/>
      <c r="B974" s="698"/>
      <c r="C974" s="698"/>
      <c r="D974" s="698"/>
      <c r="E974" s="698"/>
      <c r="F974" s="698"/>
      <c r="G974" s="698"/>
      <c r="H974" s="698"/>
      <c r="I974" s="698"/>
      <c r="J974" s="698"/>
      <c r="K974" s="698"/>
      <c r="L974" s="698"/>
      <c r="M974" s="698"/>
      <c r="N974" s="698"/>
      <c r="O974" s="698"/>
      <c r="P974" s="698"/>
      <c r="Q974" s="698"/>
      <c r="R974" s="698"/>
      <c r="S974" s="698"/>
      <c r="T974" s="698"/>
      <c r="U974" s="698"/>
      <c r="V974" s="698"/>
      <c r="W974" s="698"/>
      <c r="X974" s="698"/>
      <c r="Y974" s="698"/>
      <c r="Z974" s="698"/>
    </row>
    <row r="975">
      <c r="A975" s="698"/>
      <c r="B975" s="698"/>
      <c r="C975" s="698"/>
      <c r="D975" s="698"/>
      <c r="E975" s="698"/>
      <c r="F975" s="698"/>
      <c r="G975" s="698"/>
      <c r="H975" s="698"/>
      <c r="I975" s="698"/>
      <c r="J975" s="698"/>
      <c r="K975" s="698"/>
      <c r="L975" s="698"/>
      <c r="M975" s="698"/>
      <c r="N975" s="698"/>
      <c r="O975" s="698"/>
      <c r="P975" s="698"/>
      <c r="Q975" s="698"/>
      <c r="R975" s="698"/>
      <c r="S975" s="698"/>
      <c r="T975" s="698"/>
      <c r="U975" s="698"/>
      <c r="V975" s="698"/>
      <c r="W975" s="698"/>
      <c r="X975" s="698"/>
      <c r="Y975" s="698"/>
      <c r="Z975" s="698"/>
    </row>
    <row r="976">
      <c r="A976" s="698"/>
      <c r="B976" s="698"/>
      <c r="C976" s="698"/>
      <c r="D976" s="698"/>
      <c r="E976" s="698"/>
      <c r="F976" s="698"/>
      <c r="G976" s="698"/>
      <c r="H976" s="698"/>
      <c r="I976" s="698"/>
      <c r="J976" s="698"/>
      <c r="K976" s="698"/>
      <c r="L976" s="698"/>
      <c r="M976" s="698"/>
      <c r="N976" s="698"/>
      <c r="O976" s="698"/>
      <c r="P976" s="698"/>
      <c r="Q976" s="698"/>
      <c r="R976" s="698"/>
      <c r="S976" s="698"/>
      <c r="T976" s="698"/>
      <c r="U976" s="698"/>
      <c r="V976" s="698"/>
      <c r="W976" s="698"/>
      <c r="X976" s="698"/>
      <c r="Y976" s="698"/>
      <c r="Z976" s="698"/>
    </row>
    <row r="977">
      <c r="A977" s="698"/>
      <c r="B977" s="698"/>
      <c r="C977" s="698"/>
      <c r="D977" s="698"/>
      <c r="E977" s="698"/>
      <c r="F977" s="698"/>
      <c r="G977" s="698"/>
      <c r="H977" s="698"/>
      <c r="I977" s="698"/>
      <c r="J977" s="698"/>
      <c r="K977" s="698"/>
      <c r="L977" s="698"/>
      <c r="M977" s="698"/>
      <c r="N977" s="698"/>
      <c r="O977" s="698"/>
      <c r="P977" s="698"/>
      <c r="Q977" s="698"/>
      <c r="R977" s="698"/>
      <c r="S977" s="698"/>
      <c r="T977" s="698"/>
      <c r="U977" s="698"/>
      <c r="V977" s="698"/>
      <c r="W977" s="698"/>
      <c r="X977" s="698"/>
      <c r="Y977" s="698"/>
      <c r="Z977" s="698"/>
    </row>
    <row r="978">
      <c r="A978" s="698"/>
      <c r="B978" s="698"/>
      <c r="C978" s="698"/>
      <c r="D978" s="698"/>
      <c r="E978" s="698"/>
      <c r="F978" s="698"/>
      <c r="G978" s="698"/>
      <c r="H978" s="698"/>
      <c r="I978" s="698"/>
      <c r="J978" s="698"/>
      <c r="K978" s="698"/>
      <c r="L978" s="698"/>
      <c r="M978" s="698"/>
      <c r="N978" s="698"/>
      <c r="O978" s="698"/>
      <c r="P978" s="698"/>
      <c r="Q978" s="698"/>
      <c r="R978" s="698"/>
      <c r="S978" s="698"/>
      <c r="T978" s="698"/>
      <c r="U978" s="698"/>
      <c r="V978" s="698"/>
      <c r="W978" s="698"/>
      <c r="X978" s="698"/>
      <c r="Y978" s="698"/>
      <c r="Z978" s="698"/>
    </row>
    <row r="979">
      <c r="A979" s="698"/>
      <c r="B979" s="698"/>
      <c r="C979" s="698"/>
      <c r="D979" s="698"/>
      <c r="E979" s="698"/>
      <c r="F979" s="698"/>
      <c r="G979" s="698"/>
      <c r="H979" s="698"/>
      <c r="I979" s="698"/>
      <c r="J979" s="698"/>
      <c r="K979" s="698"/>
      <c r="L979" s="698"/>
      <c r="M979" s="698"/>
      <c r="N979" s="698"/>
      <c r="O979" s="698"/>
      <c r="P979" s="698"/>
      <c r="Q979" s="698"/>
      <c r="R979" s="698"/>
      <c r="S979" s="698"/>
      <c r="T979" s="698"/>
      <c r="U979" s="698"/>
      <c r="V979" s="698"/>
      <c r="W979" s="698"/>
      <c r="X979" s="698"/>
      <c r="Y979" s="698"/>
      <c r="Z979" s="698"/>
    </row>
    <row r="980">
      <c r="A980" s="698"/>
      <c r="B980" s="698"/>
      <c r="C980" s="698"/>
      <c r="D980" s="698"/>
      <c r="E980" s="698"/>
      <c r="F980" s="698"/>
      <c r="G980" s="698"/>
      <c r="H980" s="698"/>
      <c r="I980" s="698"/>
      <c r="J980" s="698"/>
      <c r="K980" s="698"/>
      <c r="L980" s="698"/>
      <c r="M980" s="698"/>
      <c r="N980" s="698"/>
      <c r="O980" s="698"/>
      <c r="P980" s="698"/>
      <c r="Q980" s="698"/>
      <c r="R980" s="698"/>
      <c r="S980" s="698"/>
      <c r="T980" s="698"/>
      <c r="U980" s="698"/>
      <c r="V980" s="698"/>
      <c r="W980" s="698"/>
      <c r="X980" s="698"/>
      <c r="Y980" s="698"/>
      <c r="Z980" s="698"/>
    </row>
    <row r="981">
      <c r="A981" s="698"/>
      <c r="B981" s="698"/>
      <c r="C981" s="698"/>
      <c r="D981" s="698"/>
      <c r="E981" s="698"/>
      <c r="F981" s="698"/>
      <c r="G981" s="698"/>
      <c r="H981" s="698"/>
      <c r="I981" s="698"/>
      <c r="J981" s="698"/>
      <c r="K981" s="698"/>
      <c r="L981" s="698"/>
      <c r="M981" s="698"/>
      <c r="N981" s="698"/>
      <c r="O981" s="698"/>
      <c r="P981" s="698"/>
      <c r="Q981" s="698"/>
      <c r="R981" s="698"/>
      <c r="S981" s="698"/>
      <c r="T981" s="698"/>
      <c r="U981" s="698"/>
      <c r="V981" s="698"/>
      <c r="W981" s="698"/>
      <c r="X981" s="698"/>
      <c r="Y981" s="698"/>
      <c r="Z981" s="698"/>
    </row>
    <row r="982">
      <c r="A982" s="698"/>
      <c r="B982" s="698"/>
      <c r="C982" s="698"/>
      <c r="D982" s="698"/>
      <c r="E982" s="698"/>
      <c r="F982" s="698"/>
      <c r="G982" s="698"/>
      <c r="H982" s="698"/>
      <c r="I982" s="698"/>
      <c r="J982" s="698"/>
      <c r="K982" s="698"/>
      <c r="L982" s="698"/>
      <c r="M982" s="698"/>
      <c r="N982" s="698"/>
      <c r="O982" s="698"/>
      <c r="P982" s="698"/>
      <c r="Q982" s="698"/>
      <c r="R982" s="698"/>
      <c r="S982" s="698"/>
      <c r="T982" s="698"/>
      <c r="U982" s="698"/>
      <c r="V982" s="698"/>
      <c r="W982" s="698"/>
      <c r="X982" s="698"/>
      <c r="Y982" s="698"/>
      <c r="Z982" s="698"/>
    </row>
    <row r="983">
      <c r="A983" s="698"/>
      <c r="B983" s="698"/>
      <c r="C983" s="698"/>
      <c r="D983" s="698"/>
      <c r="E983" s="698"/>
      <c r="F983" s="698"/>
      <c r="G983" s="698"/>
      <c r="H983" s="698"/>
      <c r="I983" s="698"/>
      <c r="J983" s="698"/>
      <c r="K983" s="698"/>
      <c r="L983" s="698"/>
      <c r="M983" s="698"/>
      <c r="N983" s="698"/>
      <c r="O983" s="698"/>
      <c r="P983" s="698"/>
      <c r="Q983" s="698"/>
      <c r="R983" s="698"/>
      <c r="S983" s="698"/>
      <c r="T983" s="698"/>
      <c r="U983" s="698"/>
      <c r="V983" s="698"/>
      <c r="W983" s="698"/>
      <c r="X983" s="698"/>
      <c r="Y983" s="698"/>
      <c r="Z983" s="698"/>
    </row>
    <row r="984">
      <c r="A984" s="698"/>
      <c r="B984" s="698"/>
      <c r="C984" s="698"/>
      <c r="D984" s="698"/>
      <c r="E984" s="698"/>
      <c r="F984" s="698"/>
      <c r="G984" s="698"/>
      <c r="H984" s="698"/>
      <c r="I984" s="698"/>
      <c r="J984" s="698"/>
      <c r="K984" s="698"/>
      <c r="L984" s="698"/>
      <c r="M984" s="698"/>
      <c r="N984" s="698"/>
      <c r="O984" s="698"/>
      <c r="P984" s="698"/>
      <c r="Q984" s="698"/>
      <c r="R984" s="698"/>
      <c r="S984" s="698"/>
      <c r="T984" s="698"/>
      <c r="U984" s="698"/>
      <c r="V984" s="698"/>
      <c r="W984" s="698"/>
      <c r="X984" s="698"/>
      <c r="Y984" s="698"/>
      <c r="Z984" s="698"/>
    </row>
    <row r="985">
      <c r="A985" s="698"/>
      <c r="B985" s="698"/>
      <c r="C985" s="698"/>
      <c r="D985" s="698"/>
      <c r="E985" s="698"/>
      <c r="F985" s="698"/>
      <c r="G985" s="698"/>
      <c r="H985" s="698"/>
      <c r="I985" s="698"/>
      <c r="J985" s="698"/>
      <c r="K985" s="698"/>
      <c r="L985" s="698"/>
      <c r="M985" s="698"/>
      <c r="N985" s="698"/>
      <c r="O985" s="698"/>
      <c r="P985" s="698"/>
      <c r="Q985" s="698"/>
      <c r="R985" s="698"/>
      <c r="S985" s="698"/>
      <c r="T985" s="698"/>
      <c r="U985" s="698"/>
      <c r="V985" s="698"/>
      <c r="W985" s="698"/>
      <c r="X985" s="698"/>
      <c r="Y985" s="698"/>
      <c r="Z985" s="698"/>
    </row>
    <row r="986">
      <c r="A986" s="698"/>
      <c r="B986" s="698"/>
      <c r="C986" s="698"/>
      <c r="D986" s="698"/>
      <c r="E986" s="698"/>
      <c r="F986" s="698"/>
      <c r="G986" s="698"/>
      <c r="H986" s="698"/>
      <c r="I986" s="698"/>
      <c r="J986" s="698"/>
      <c r="K986" s="698"/>
      <c r="L986" s="698"/>
      <c r="M986" s="698"/>
      <c r="N986" s="698"/>
      <c r="O986" s="698"/>
      <c r="P986" s="698"/>
      <c r="Q986" s="698"/>
      <c r="R986" s="698"/>
      <c r="S986" s="698"/>
      <c r="T986" s="698"/>
      <c r="U986" s="698"/>
      <c r="V986" s="698"/>
      <c r="W986" s="698"/>
      <c r="X986" s="698"/>
      <c r="Y986" s="698"/>
      <c r="Z986" s="698"/>
    </row>
    <row r="987">
      <c r="A987" s="698"/>
      <c r="B987" s="698"/>
      <c r="C987" s="698"/>
      <c r="D987" s="698"/>
      <c r="E987" s="698"/>
      <c r="F987" s="698"/>
      <c r="G987" s="698"/>
      <c r="H987" s="698"/>
      <c r="I987" s="698"/>
      <c r="J987" s="698"/>
      <c r="K987" s="698"/>
      <c r="L987" s="698"/>
      <c r="M987" s="698"/>
      <c r="N987" s="698"/>
      <c r="O987" s="698"/>
      <c r="P987" s="698"/>
      <c r="Q987" s="698"/>
      <c r="R987" s="698"/>
      <c r="S987" s="698"/>
      <c r="T987" s="698"/>
      <c r="U987" s="698"/>
      <c r="V987" s="698"/>
      <c r="W987" s="698"/>
      <c r="X987" s="698"/>
      <c r="Y987" s="698"/>
      <c r="Z987" s="698"/>
    </row>
    <row r="988">
      <c r="A988" s="698"/>
      <c r="B988" s="698"/>
      <c r="C988" s="698"/>
      <c r="D988" s="698"/>
      <c r="E988" s="698"/>
      <c r="F988" s="698"/>
      <c r="G988" s="698"/>
      <c r="H988" s="698"/>
      <c r="I988" s="698"/>
      <c r="J988" s="698"/>
      <c r="K988" s="698"/>
      <c r="L988" s="698"/>
      <c r="M988" s="698"/>
      <c r="N988" s="698"/>
      <c r="O988" s="698"/>
      <c r="P988" s="698"/>
      <c r="Q988" s="698"/>
      <c r="R988" s="698"/>
      <c r="S988" s="698"/>
      <c r="T988" s="698"/>
      <c r="U988" s="698"/>
      <c r="V988" s="698"/>
      <c r="W988" s="698"/>
      <c r="X988" s="698"/>
      <c r="Y988" s="698"/>
      <c r="Z988" s="698"/>
    </row>
    <row r="989">
      <c r="A989" s="698"/>
      <c r="B989" s="698"/>
      <c r="C989" s="698"/>
      <c r="D989" s="698"/>
      <c r="E989" s="698"/>
      <c r="F989" s="698"/>
      <c r="G989" s="698"/>
      <c r="H989" s="698"/>
      <c r="I989" s="698"/>
      <c r="J989" s="698"/>
      <c r="K989" s="698"/>
      <c r="L989" s="698"/>
      <c r="M989" s="698"/>
      <c r="N989" s="698"/>
      <c r="O989" s="698"/>
      <c r="P989" s="698"/>
      <c r="Q989" s="698"/>
      <c r="R989" s="698"/>
      <c r="S989" s="698"/>
      <c r="T989" s="698"/>
      <c r="U989" s="698"/>
      <c r="V989" s="698"/>
      <c r="W989" s="698"/>
      <c r="X989" s="698"/>
      <c r="Y989" s="698"/>
      <c r="Z989" s="698"/>
    </row>
    <row r="990">
      <c r="A990" s="698"/>
      <c r="B990" s="698"/>
      <c r="C990" s="698"/>
      <c r="D990" s="698"/>
      <c r="E990" s="698"/>
      <c r="F990" s="698"/>
      <c r="G990" s="698"/>
      <c r="H990" s="698"/>
      <c r="I990" s="698"/>
      <c r="J990" s="698"/>
      <c r="K990" s="698"/>
      <c r="L990" s="698"/>
      <c r="M990" s="698"/>
      <c r="N990" s="698"/>
      <c r="O990" s="698"/>
      <c r="P990" s="698"/>
      <c r="Q990" s="698"/>
      <c r="R990" s="698"/>
      <c r="S990" s="698"/>
      <c r="T990" s="698"/>
      <c r="U990" s="698"/>
      <c r="V990" s="698"/>
      <c r="W990" s="698"/>
      <c r="X990" s="698"/>
      <c r="Y990" s="698"/>
      <c r="Z990" s="698"/>
    </row>
    <row r="991">
      <c r="A991" s="698"/>
      <c r="B991" s="698"/>
      <c r="C991" s="698"/>
      <c r="D991" s="698"/>
      <c r="E991" s="698"/>
      <c r="F991" s="698"/>
      <c r="G991" s="698"/>
      <c r="H991" s="698"/>
      <c r="I991" s="698"/>
      <c r="J991" s="698"/>
      <c r="K991" s="698"/>
      <c r="L991" s="698"/>
      <c r="M991" s="698"/>
      <c r="N991" s="698"/>
      <c r="O991" s="698"/>
      <c r="P991" s="698"/>
      <c r="Q991" s="698"/>
      <c r="R991" s="698"/>
      <c r="S991" s="698"/>
      <c r="T991" s="698"/>
      <c r="U991" s="698"/>
      <c r="V991" s="698"/>
      <c r="W991" s="698"/>
      <c r="X991" s="698"/>
      <c r="Y991" s="698"/>
      <c r="Z991" s="698"/>
    </row>
    <row r="992">
      <c r="A992" s="698"/>
      <c r="B992" s="698"/>
      <c r="C992" s="698"/>
      <c r="D992" s="698"/>
      <c r="E992" s="698"/>
      <c r="F992" s="698"/>
      <c r="G992" s="698"/>
      <c r="H992" s="698"/>
      <c r="I992" s="698"/>
      <c r="J992" s="698"/>
      <c r="K992" s="698"/>
      <c r="L992" s="698"/>
      <c r="M992" s="698"/>
      <c r="N992" s="698"/>
      <c r="O992" s="698"/>
      <c r="P992" s="698"/>
      <c r="Q992" s="698"/>
      <c r="R992" s="698"/>
      <c r="S992" s="698"/>
      <c r="T992" s="698"/>
      <c r="U992" s="698"/>
      <c r="V992" s="698"/>
      <c r="W992" s="698"/>
      <c r="X992" s="698"/>
      <c r="Y992" s="698"/>
      <c r="Z992" s="698"/>
    </row>
    <row r="993">
      <c r="A993" s="698"/>
      <c r="B993" s="698"/>
      <c r="C993" s="698"/>
      <c r="D993" s="698"/>
      <c r="E993" s="698"/>
      <c r="F993" s="698"/>
      <c r="G993" s="698"/>
      <c r="H993" s="698"/>
      <c r="I993" s="698"/>
      <c r="J993" s="698"/>
      <c r="K993" s="698"/>
      <c r="L993" s="698"/>
      <c r="M993" s="698"/>
      <c r="N993" s="698"/>
      <c r="O993" s="698"/>
      <c r="P993" s="698"/>
      <c r="Q993" s="698"/>
      <c r="R993" s="698"/>
      <c r="S993" s="698"/>
      <c r="T993" s="698"/>
      <c r="U993" s="698"/>
      <c r="V993" s="698"/>
      <c r="W993" s="698"/>
      <c r="X993" s="698"/>
      <c r="Y993" s="698"/>
      <c r="Z993" s="698"/>
    </row>
    <row r="994">
      <c r="A994" s="698"/>
      <c r="B994" s="698"/>
      <c r="C994" s="698"/>
      <c r="D994" s="698"/>
      <c r="E994" s="698"/>
      <c r="F994" s="698"/>
      <c r="G994" s="698"/>
      <c r="H994" s="698"/>
      <c r="I994" s="698"/>
      <c r="J994" s="698"/>
      <c r="K994" s="698"/>
      <c r="L994" s="698"/>
      <c r="M994" s="698"/>
      <c r="N994" s="698"/>
      <c r="O994" s="698"/>
      <c r="P994" s="698"/>
      <c r="Q994" s="698"/>
      <c r="R994" s="698"/>
      <c r="S994" s="698"/>
      <c r="T994" s="698"/>
      <c r="U994" s="698"/>
      <c r="V994" s="698"/>
      <c r="W994" s="698"/>
      <c r="X994" s="698"/>
      <c r="Y994" s="698"/>
      <c r="Z994" s="698"/>
    </row>
    <row r="995">
      <c r="A995" s="698"/>
      <c r="B995" s="698"/>
      <c r="C995" s="698"/>
      <c r="D995" s="698"/>
      <c r="E995" s="698"/>
      <c r="F995" s="698"/>
      <c r="G995" s="698"/>
      <c r="H995" s="698"/>
      <c r="I995" s="698"/>
      <c r="J995" s="698"/>
      <c r="K995" s="698"/>
      <c r="L995" s="698"/>
      <c r="M995" s="698"/>
      <c r="N995" s="698"/>
      <c r="O995" s="698"/>
      <c r="P995" s="698"/>
      <c r="Q995" s="698"/>
      <c r="R995" s="698"/>
      <c r="S995" s="698"/>
      <c r="T995" s="698"/>
      <c r="U995" s="698"/>
      <c r="V995" s="698"/>
      <c r="W995" s="698"/>
      <c r="X995" s="698"/>
      <c r="Y995" s="698"/>
      <c r="Z995" s="698"/>
    </row>
    <row r="996">
      <c r="A996" s="698"/>
      <c r="B996" s="698"/>
      <c r="C996" s="698"/>
      <c r="D996" s="698"/>
      <c r="E996" s="698"/>
      <c r="F996" s="698"/>
      <c r="G996" s="698"/>
      <c r="H996" s="698"/>
      <c r="I996" s="698"/>
      <c r="J996" s="698"/>
      <c r="K996" s="698"/>
      <c r="L996" s="698"/>
      <c r="M996" s="698"/>
      <c r="N996" s="698"/>
      <c r="O996" s="698"/>
      <c r="P996" s="698"/>
      <c r="Q996" s="698"/>
      <c r="R996" s="698"/>
      <c r="S996" s="698"/>
      <c r="T996" s="698"/>
      <c r="U996" s="698"/>
      <c r="V996" s="698"/>
      <c r="W996" s="698"/>
      <c r="X996" s="698"/>
      <c r="Y996" s="698"/>
      <c r="Z996" s="698"/>
    </row>
    <row r="997">
      <c r="A997" s="698"/>
      <c r="B997" s="698"/>
      <c r="C997" s="698"/>
      <c r="D997" s="698"/>
      <c r="E997" s="698"/>
      <c r="F997" s="698"/>
      <c r="G997" s="698"/>
      <c r="H997" s="698"/>
      <c r="I997" s="698"/>
      <c r="J997" s="698"/>
      <c r="K997" s="698"/>
      <c r="L997" s="698"/>
      <c r="M997" s="698"/>
      <c r="N997" s="698"/>
      <c r="O997" s="698"/>
      <c r="P997" s="698"/>
      <c r="Q997" s="698"/>
      <c r="R997" s="698"/>
      <c r="S997" s="698"/>
      <c r="T997" s="698"/>
      <c r="U997" s="698"/>
      <c r="V997" s="698"/>
      <c r="W997" s="698"/>
      <c r="X997" s="698"/>
      <c r="Y997" s="698"/>
      <c r="Z997" s="698"/>
    </row>
    <row r="998">
      <c r="A998" s="698"/>
      <c r="B998" s="698"/>
      <c r="C998" s="698"/>
      <c r="D998" s="698"/>
      <c r="E998" s="698"/>
      <c r="F998" s="698"/>
      <c r="G998" s="698"/>
      <c r="H998" s="698"/>
      <c r="I998" s="698"/>
      <c r="J998" s="698"/>
      <c r="K998" s="698"/>
      <c r="L998" s="698"/>
      <c r="M998" s="698"/>
      <c r="N998" s="698"/>
      <c r="O998" s="698"/>
      <c r="P998" s="698"/>
      <c r="Q998" s="698"/>
      <c r="R998" s="698"/>
      <c r="S998" s="698"/>
      <c r="T998" s="698"/>
      <c r="U998" s="698"/>
      <c r="V998" s="698"/>
      <c r="W998" s="698"/>
      <c r="X998" s="698"/>
      <c r="Y998" s="698"/>
      <c r="Z998" s="698"/>
    </row>
    <row r="999">
      <c r="A999" s="698"/>
      <c r="B999" s="698"/>
      <c r="C999" s="698"/>
      <c r="D999" s="698"/>
      <c r="E999" s="698"/>
      <c r="F999" s="698"/>
      <c r="G999" s="698"/>
      <c r="H999" s="698"/>
      <c r="I999" s="698"/>
      <c r="J999" s="698"/>
      <c r="K999" s="698"/>
      <c r="L999" s="698"/>
      <c r="M999" s="698"/>
      <c r="N999" s="698"/>
      <c r="O999" s="698"/>
      <c r="P999" s="698"/>
      <c r="Q999" s="698"/>
      <c r="R999" s="698"/>
      <c r="S999" s="698"/>
      <c r="T999" s="698"/>
      <c r="U999" s="698"/>
      <c r="V999" s="698"/>
      <c r="W999" s="698"/>
      <c r="X999" s="698"/>
      <c r="Y999" s="698"/>
      <c r="Z999" s="698"/>
    </row>
    <row r="1000">
      <c r="A1000" s="698"/>
      <c r="B1000" s="698"/>
      <c r="C1000" s="698"/>
      <c r="D1000" s="698"/>
      <c r="E1000" s="698"/>
      <c r="F1000" s="698"/>
      <c r="G1000" s="698"/>
      <c r="H1000" s="698"/>
      <c r="I1000" s="698"/>
      <c r="J1000" s="698"/>
      <c r="K1000" s="698"/>
      <c r="L1000" s="698"/>
      <c r="M1000" s="698"/>
      <c r="N1000" s="698"/>
      <c r="O1000" s="698"/>
      <c r="P1000" s="698"/>
      <c r="Q1000" s="698"/>
      <c r="R1000" s="698"/>
      <c r="S1000" s="698"/>
      <c r="T1000" s="698"/>
      <c r="U1000" s="698"/>
      <c r="V1000" s="698"/>
      <c r="W1000" s="698"/>
      <c r="X1000" s="698"/>
      <c r="Y1000" s="698"/>
      <c r="Z1000" s="698"/>
    </row>
  </sheetData>
  <hyperlinks>
    <hyperlink r:id="rId1" ref="A1"/>
  </hyperlinks>
  <drawing r:id="rId2"/>
</worksheet>
</file>

<file path=xl/worksheets/sheet4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6" max="6" width="14.63"/>
    <col customWidth="1" min="13" max="13" width="31.88"/>
    <col customWidth="1" min="14" max="14" width="26.25"/>
    <col customWidth="1" min="15" max="15" width="26.5"/>
    <col customWidth="1" min="16" max="16" width="24.88"/>
    <col customWidth="1" min="17" max="17" width="27.75"/>
    <col customWidth="1" min="21" max="21" width="12.88"/>
    <col customWidth="1" min="24" max="24" width="14.38"/>
  </cols>
  <sheetData>
    <row r="1">
      <c r="A1" s="1170" t="s">
        <v>2236</v>
      </c>
      <c r="B1" s="1170" t="s">
        <v>19896</v>
      </c>
      <c r="C1" s="1170" t="s">
        <v>2237</v>
      </c>
      <c r="D1" s="1170" t="s">
        <v>2238</v>
      </c>
      <c r="E1" s="1170" t="s">
        <v>2240</v>
      </c>
      <c r="F1" s="1170" t="s">
        <v>451</v>
      </c>
      <c r="G1" s="1170" t="s">
        <v>26511</v>
      </c>
      <c r="H1" s="1170" t="s">
        <v>26512</v>
      </c>
      <c r="I1" s="1170" t="s">
        <v>6418</v>
      </c>
      <c r="J1" s="1170" t="s">
        <v>19897</v>
      </c>
      <c r="K1" s="1170" t="s">
        <v>2241</v>
      </c>
      <c r="L1" s="1170" t="s">
        <v>2243</v>
      </c>
      <c r="M1" s="1171" t="s">
        <v>2244</v>
      </c>
      <c r="N1" s="1171" t="s">
        <v>2245</v>
      </c>
      <c r="O1" s="1171" t="s">
        <v>454</v>
      </c>
      <c r="P1" s="1171" t="s">
        <v>2246</v>
      </c>
      <c r="Q1" s="1171" t="s">
        <v>2247</v>
      </c>
      <c r="R1" s="1171" t="s">
        <v>456</v>
      </c>
      <c r="S1" s="1171" t="s">
        <v>457</v>
      </c>
      <c r="T1" s="1170" t="s">
        <v>458</v>
      </c>
      <c r="U1" s="1170" t="s">
        <v>26513</v>
      </c>
      <c r="V1" s="1170" t="s">
        <v>460</v>
      </c>
      <c r="W1" s="1171" t="s">
        <v>26514</v>
      </c>
      <c r="X1" s="1171" t="s">
        <v>462</v>
      </c>
    </row>
    <row r="2">
      <c r="A2" s="1172" t="s">
        <v>1412</v>
      </c>
      <c r="B2" s="1173" t="s">
        <v>14</v>
      </c>
      <c r="C2" s="1174" t="s">
        <v>275</v>
      </c>
      <c r="D2" s="1173" t="s">
        <v>183</v>
      </c>
      <c r="E2" s="1173" t="s">
        <v>26515</v>
      </c>
      <c r="F2" s="1175"/>
      <c r="G2" s="1173" t="s">
        <v>26516</v>
      </c>
      <c r="H2" s="1173" t="s">
        <v>55</v>
      </c>
      <c r="I2" s="1173" t="s">
        <v>296</v>
      </c>
      <c r="J2" s="1173" t="s">
        <v>26515</v>
      </c>
      <c r="K2" s="1173" t="s">
        <v>11</v>
      </c>
      <c r="L2" s="1173" t="s">
        <v>1646</v>
      </c>
      <c r="M2" s="1176" t="s">
        <v>26517</v>
      </c>
      <c r="N2" s="1176" t="s">
        <v>26518</v>
      </c>
      <c r="O2" s="1176" t="s">
        <v>26519</v>
      </c>
      <c r="P2" s="1176" t="s">
        <v>26520</v>
      </c>
      <c r="Q2" s="447"/>
      <c r="R2" s="447"/>
      <c r="S2" s="1177">
        <v>45570.0</v>
      </c>
      <c r="T2" s="1178" t="s">
        <v>280</v>
      </c>
      <c r="U2" s="1178" t="s">
        <v>95</v>
      </c>
      <c r="V2" s="1179"/>
      <c r="W2" s="447"/>
      <c r="X2" s="447"/>
    </row>
    <row r="3">
      <c r="A3" s="1172" t="s">
        <v>1418</v>
      </c>
      <c r="B3" s="1173" t="s">
        <v>14</v>
      </c>
      <c r="C3" s="1174" t="s">
        <v>275</v>
      </c>
      <c r="D3" s="1173" t="s">
        <v>183</v>
      </c>
      <c r="E3" s="1173" t="s">
        <v>26515</v>
      </c>
      <c r="F3" s="1175"/>
      <c r="G3" s="1173" t="s">
        <v>26516</v>
      </c>
      <c r="H3" s="1173" t="s">
        <v>55</v>
      </c>
      <c r="I3" s="1173" t="s">
        <v>296</v>
      </c>
      <c r="J3" s="1173" t="s">
        <v>26515</v>
      </c>
      <c r="K3" s="1173" t="s">
        <v>12</v>
      </c>
      <c r="L3" s="1173" t="s">
        <v>1646</v>
      </c>
      <c r="M3" s="1176" t="s">
        <v>26521</v>
      </c>
      <c r="N3" s="1176" t="s">
        <v>26522</v>
      </c>
      <c r="O3" s="1176" t="s">
        <v>26523</v>
      </c>
      <c r="P3" s="1176" t="s">
        <v>26524</v>
      </c>
      <c r="Q3" s="447"/>
      <c r="R3" s="447"/>
      <c r="S3" s="1177">
        <v>45570.0</v>
      </c>
      <c r="T3" s="1178" t="s">
        <v>280</v>
      </c>
      <c r="U3" s="1178" t="s">
        <v>95</v>
      </c>
      <c r="V3" s="1179"/>
      <c r="W3" s="447"/>
      <c r="X3" s="447"/>
    </row>
    <row r="4">
      <c r="A4" s="1172" t="s">
        <v>1424</v>
      </c>
      <c r="B4" s="1173" t="s">
        <v>14</v>
      </c>
      <c r="C4" s="1174" t="s">
        <v>275</v>
      </c>
      <c r="D4" s="1173" t="s">
        <v>183</v>
      </c>
      <c r="E4" s="1173" t="s">
        <v>26515</v>
      </c>
      <c r="F4" s="1175"/>
      <c r="G4" s="1173" t="s">
        <v>26516</v>
      </c>
      <c r="H4" s="1173" t="s">
        <v>55</v>
      </c>
      <c r="I4" s="1173" t="s">
        <v>296</v>
      </c>
      <c r="J4" s="1173" t="s">
        <v>26515</v>
      </c>
      <c r="K4" s="1173" t="s">
        <v>11</v>
      </c>
      <c r="L4" s="1173" t="s">
        <v>1646</v>
      </c>
      <c r="M4" s="1176" t="s">
        <v>26525</v>
      </c>
      <c r="N4" s="1176" t="s">
        <v>26518</v>
      </c>
      <c r="O4" s="1176" t="s">
        <v>26526</v>
      </c>
      <c r="P4" s="1176" t="s">
        <v>26527</v>
      </c>
      <c r="Q4" s="447"/>
      <c r="R4" s="447"/>
      <c r="S4" s="1177">
        <v>45570.0</v>
      </c>
      <c r="T4" s="1178" t="s">
        <v>280</v>
      </c>
      <c r="U4" s="1178" t="s">
        <v>95</v>
      </c>
      <c r="V4" s="1179"/>
      <c r="W4" s="447"/>
      <c r="X4" s="447"/>
    </row>
    <row r="5">
      <c r="A5" s="1172" t="s">
        <v>1429</v>
      </c>
      <c r="B5" s="1173" t="s">
        <v>14</v>
      </c>
      <c r="C5" s="1174" t="s">
        <v>275</v>
      </c>
      <c r="D5" s="1173" t="s">
        <v>183</v>
      </c>
      <c r="E5" s="1173" t="s">
        <v>26515</v>
      </c>
      <c r="F5" s="1175"/>
      <c r="G5" s="1173" t="s">
        <v>26516</v>
      </c>
      <c r="H5" s="1173" t="s">
        <v>55</v>
      </c>
      <c r="I5" s="1173" t="s">
        <v>296</v>
      </c>
      <c r="J5" s="1173" t="s">
        <v>26515</v>
      </c>
      <c r="K5" s="1173" t="s">
        <v>11</v>
      </c>
      <c r="L5" s="1173" t="s">
        <v>1646</v>
      </c>
      <c r="M5" s="1176" t="s">
        <v>26528</v>
      </c>
      <c r="N5" s="1176" t="s">
        <v>26518</v>
      </c>
      <c r="O5" s="1176" t="s">
        <v>26529</v>
      </c>
      <c r="P5" s="1176" t="s">
        <v>26530</v>
      </c>
      <c r="Q5" s="447"/>
      <c r="R5" s="447"/>
      <c r="S5" s="1177">
        <v>45570.0</v>
      </c>
      <c r="T5" s="1178" t="s">
        <v>280</v>
      </c>
      <c r="U5" s="1178" t="s">
        <v>95</v>
      </c>
      <c r="V5" s="1179"/>
      <c r="W5" s="447"/>
      <c r="X5" s="447"/>
    </row>
    <row r="6">
      <c r="A6" s="1172" t="s">
        <v>1435</v>
      </c>
      <c r="B6" s="1173" t="s">
        <v>14</v>
      </c>
      <c r="C6" s="1174" t="s">
        <v>275</v>
      </c>
      <c r="D6" s="1173" t="s">
        <v>183</v>
      </c>
      <c r="E6" s="1173" t="s">
        <v>26515</v>
      </c>
      <c r="F6" s="1175"/>
      <c r="G6" s="1173" t="s">
        <v>26516</v>
      </c>
      <c r="H6" s="1173" t="s">
        <v>55</v>
      </c>
      <c r="I6" s="1173" t="s">
        <v>296</v>
      </c>
      <c r="J6" s="1173" t="s">
        <v>26515</v>
      </c>
      <c r="K6" s="1173" t="s">
        <v>12</v>
      </c>
      <c r="L6" s="1173" t="s">
        <v>1646</v>
      </c>
      <c r="M6" s="1176" t="s">
        <v>26531</v>
      </c>
      <c r="N6" s="1176" t="s">
        <v>26532</v>
      </c>
      <c r="O6" s="1176" t="s">
        <v>26533</v>
      </c>
      <c r="P6" s="1176" t="s">
        <v>26534</v>
      </c>
      <c r="Q6" s="447"/>
      <c r="R6" s="447"/>
      <c r="S6" s="1177">
        <v>45570.0</v>
      </c>
      <c r="T6" s="1178" t="s">
        <v>280</v>
      </c>
      <c r="U6" s="1180" t="s">
        <v>95</v>
      </c>
      <c r="V6" s="403"/>
      <c r="W6" s="447"/>
      <c r="X6" s="447"/>
    </row>
    <row r="7">
      <c r="A7" s="1172" t="s">
        <v>1440</v>
      </c>
      <c r="B7" s="1173" t="s">
        <v>14</v>
      </c>
      <c r="C7" s="1174" t="s">
        <v>275</v>
      </c>
      <c r="D7" s="1173" t="s">
        <v>183</v>
      </c>
      <c r="E7" s="1173" t="s">
        <v>26515</v>
      </c>
      <c r="F7" s="1175"/>
      <c r="G7" s="1173" t="s">
        <v>26516</v>
      </c>
      <c r="H7" s="1173" t="s">
        <v>55</v>
      </c>
      <c r="I7" s="1173" t="s">
        <v>296</v>
      </c>
      <c r="J7" s="1173" t="s">
        <v>26515</v>
      </c>
      <c r="K7" s="1173" t="s">
        <v>11</v>
      </c>
      <c r="L7" s="1173" t="s">
        <v>1646</v>
      </c>
      <c r="M7" s="1176" t="s">
        <v>26535</v>
      </c>
      <c r="N7" s="1176" t="s">
        <v>26536</v>
      </c>
      <c r="O7" s="1176" t="s">
        <v>26537</v>
      </c>
      <c r="P7" s="1176" t="s">
        <v>26538</v>
      </c>
      <c r="Q7" s="447"/>
      <c r="R7" s="447"/>
      <c r="S7" s="1177">
        <v>45570.0</v>
      </c>
      <c r="T7" s="1178" t="s">
        <v>280</v>
      </c>
      <c r="U7" s="1180" t="s">
        <v>95</v>
      </c>
      <c r="V7" s="1179"/>
      <c r="W7" s="447"/>
      <c r="X7" s="447"/>
    </row>
    <row r="8">
      <c r="A8" s="1172" t="s">
        <v>1446</v>
      </c>
      <c r="B8" s="1173" t="s">
        <v>14</v>
      </c>
      <c r="C8" s="1174" t="s">
        <v>275</v>
      </c>
      <c r="D8" s="1173" t="s">
        <v>183</v>
      </c>
      <c r="E8" s="1173" t="s">
        <v>26515</v>
      </c>
      <c r="F8" s="1175"/>
      <c r="G8" s="1173" t="s">
        <v>26516</v>
      </c>
      <c r="H8" s="1173" t="s">
        <v>55</v>
      </c>
      <c r="I8" s="1173" t="s">
        <v>296</v>
      </c>
      <c r="J8" s="1173" t="s">
        <v>26515</v>
      </c>
      <c r="K8" s="1173" t="s">
        <v>11</v>
      </c>
      <c r="L8" s="1173" t="s">
        <v>1646</v>
      </c>
      <c r="M8" s="1176" t="s">
        <v>26539</v>
      </c>
      <c r="N8" s="1176" t="s">
        <v>26536</v>
      </c>
      <c r="O8" s="1176" t="s">
        <v>26537</v>
      </c>
      <c r="P8" s="1176" t="s">
        <v>26540</v>
      </c>
      <c r="Q8" s="447"/>
      <c r="R8" s="447"/>
      <c r="S8" s="1177">
        <v>45570.0</v>
      </c>
      <c r="T8" s="1178" t="s">
        <v>280</v>
      </c>
      <c r="U8" s="1178" t="s">
        <v>95</v>
      </c>
      <c r="V8" s="1181"/>
      <c r="W8" s="447"/>
      <c r="X8" s="447"/>
    </row>
    <row r="9">
      <c r="A9" s="1172" t="s">
        <v>1451</v>
      </c>
      <c r="B9" s="1173" t="s">
        <v>14</v>
      </c>
      <c r="C9" s="1174" t="s">
        <v>275</v>
      </c>
      <c r="D9" s="1173" t="s">
        <v>183</v>
      </c>
      <c r="E9" s="1173" t="s">
        <v>26515</v>
      </c>
      <c r="F9" s="1175"/>
      <c r="G9" s="1173" t="s">
        <v>26516</v>
      </c>
      <c r="H9" s="1173" t="s">
        <v>55</v>
      </c>
      <c r="I9" s="1173" t="s">
        <v>296</v>
      </c>
      <c r="J9" s="1173" t="s">
        <v>26515</v>
      </c>
      <c r="K9" s="1173" t="s">
        <v>12</v>
      </c>
      <c r="L9" s="1173" t="s">
        <v>1646</v>
      </c>
      <c r="M9" s="1176" t="s">
        <v>26541</v>
      </c>
      <c r="N9" s="1176" t="s">
        <v>26536</v>
      </c>
      <c r="O9" s="1176" t="s">
        <v>26542</v>
      </c>
      <c r="P9" s="1176" t="s">
        <v>26543</v>
      </c>
      <c r="Q9" s="447"/>
      <c r="R9" s="447"/>
      <c r="S9" s="1177">
        <v>45570.0</v>
      </c>
      <c r="T9" s="1178" t="s">
        <v>280</v>
      </c>
      <c r="U9" s="1178" t="s">
        <v>95</v>
      </c>
      <c r="V9" s="1179"/>
      <c r="W9" s="447"/>
      <c r="X9" s="447"/>
    </row>
    <row r="10">
      <c r="A10" s="1172" t="s">
        <v>1454</v>
      </c>
      <c r="B10" s="1173" t="s">
        <v>14</v>
      </c>
      <c r="C10" s="1174" t="s">
        <v>275</v>
      </c>
      <c r="D10" s="1173" t="s">
        <v>183</v>
      </c>
      <c r="E10" s="1173" t="s">
        <v>26515</v>
      </c>
      <c r="F10" s="1175"/>
      <c r="G10" s="1173" t="s">
        <v>26516</v>
      </c>
      <c r="H10" s="1173" t="s">
        <v>55</v>
      </c>
      <c r="I10" s="1173" t="s">
        <v>296</v>
      </c>
      <c r="J10" s="1173" t="s">
        <v>26515</v>
      </c>
      <c r="K10" s="1173" t="s">
        <v>12</v>
      </c>
      <c r="L10" s="1173" t="s">
        <v>1646</v>
      </c>
      <c r="M10" s="1176" t="s">
        <v>26544</v>
      </c>
      <c r="N10" s="1176" t="s">
        <v>26532</v>
      </c>
      <c r="O10" s="1176" t="s">
        <v>26545</v>
      </c>
      <c r="P10" s="1176" t="s">
        <v>26534</v>
      </c>
      <c r="Q10" s="447"/>
      <c r="R10" s="447"/>
      <c r="S10" s="1177">
        <v>45570.0</v>
      </c>
      <c r="T10" s="1178" t="s">
        <v>280</v>
      </c>
      <c r="U10" s="1178" t="s">
        <v>95</v>
      </c>
      <c r="V10" s="1179"/>
      <c r="W10" s="447"/>
      <c r="X10" s="447"/>
    </row>
    <row r="11">
      <c r="A11" s="1172" t="s">
        <v>1459</v>
      </c>
      <c r="B11" s="1173" t="s">
        <v>14</v>
      </c>
      <c r="C11" s="1174" t="s">
        <v>275</v>
      </c>
      <c r="D11" s="1173" t="s">
        <v>183</v>
      </c>
      <c r="E11" s="1173" t="s">
        <v>26515</v>
      </c>
      <c r="F11" s="1175"/>
      <c r="G11" s="1173" t="s">
        <v>26516</v>
      </c>
      <c r="H11" s="1173" t="s">
        <v>55</v>
      </c>
      <c r="I11" s="1173" t="s">
        <v>296</v>
      </c>
      <c r="J11" s="1173" t="s">
        <v>26515</v>
      </c>
      <c r="K11" s="1173" t="s">
        <v>11</v>
      </c>
      <c r="L11" s="1173" t="s">
        <v>1646</v>
      </c>
      <c r="M11" s="1176" t="s">
        <v>26546</v>
      </c>
      <c r="N11" s="1176" t="s">
        <v>26547</v>
      </c>
      <c r="O11" s="1176" t="s">
        <v>26548</v>
      </c>
      <c r="P11" s="1176" t="s">
        <v>26549</v>
      </c>
      <c r="Q11" s="447"/>
      <c r="R11" s="447"/>
      <c r="S11" s="1177">
        <v>45570.0</v>
      </c>
      <c r="T11" s="1178" t="s">
        <v>280</v>
      </c>
      <c r="U11" s="1179" t="s">
        <v>620</v>
      </c>
      <c r="V11" s="1181" t="s">
        <v>26550</v>
      </c>
      <c r="W11" s="447"/>
      <c r="X11" s="447"/>
    </row>
    <row r="12">
      <c r="A12" s="1172" t="s">
        <v>1464</v>
      </c>
      <c r="B12" s="1173" t="s">
        <v>14</v>
      </c>
      <c r="C12" s="1174" t="s">
        <v>275</v>
      </c>
      <c r="D12" s="1173" t="s">
        <v>183</v>
      </c>
      <c r="E12" s="1173" t="s">
        <v>26515</v>
      </c>
      <c r="F12" s="1175"/>
      <c r="G12" s="1173" t="s">
        <v>26516</v>
      </c>
      <c r="H12" s="1173" t="s">
        <v>55</v>
      </c>
      <c r="I12" s="1173" t="s">
        <v>296</v>
      </c>
      <c r="J12" s="1173" t="s">
        <v>26515</v>
      </c>
      <c r="K12" s="1173" t="s">
        <v>11</v>
      </c>
      <c r="L12" s="1173" t="s">
        <v>1646</v>
      </c>
      <c r="M12" s="1176" t="s">
        <v>26551</v>
      </c>
      <c r="N12" s="1176" t="s">
        <v>26552</v>
      </c>
      <c r="O12" s="1176" t="s">
        <v>26553</v>
      </c>
      <c r="P12" s="1176" t="s">
        <v>26554</v>
      </c>
      <c r="Q12" s="447"/>
      <c r="R12" s="447"/>
      <c r="S12" s="1177">
        <v>45570.0</v>
      </c>
      <c r="T12" s="1178" t="s">
        <v>280</v>
      </c>
      <c r="U12" s="1178" t="s">
        <v>95</v>
      </c>
      <c r="V12" s="1181"/>
      <c r="W12" s="447"/>
      <c r="X12" s="447"/>
    </row>
    <row r="13">
      <c r="A13" s="1172" t="s">
        <v>1469</v>
      </c>
      <c r="B13" s="1173" t="s">
        <v>14</v>
      </c>
      <c r="C13" s="1174" t="s">
        <v>275</v>
      </c>
      <c r="D13" s="1173" t="s">
        <v>183</v>
      </c>
      <c r="E13" s="1173" t="s">
        <v>26515</v>
      </c>
      <c r="F13" s="1175"/>
      <c r="G13" s="1173" t="s">
        <v>26516</v>
      </c>
      <c r="H13" s="1173" t="s">
        <v>55</v>
      </c>
      <c r="I13" s="1173" t="s">
        <v>296</v>
      </c>
      <c r="J13" s="1173" t="s">
        <v>26515</v>
      </c>
      <c r="K13" s="1173" t="s">
        <v>12</v>
      </c>
      <c r="L13" s="1173" t="s">
        <v>1646</v>
      </c>
      <c r="M13" s="1176" t="s">
        <v>26555</v>
      </c>
      <c r="N13" s="1176" t="s">
        <v>26556</v>
      </c>
      <c r="O13" s="1176" t="s">
        <v>26557</v>
      </c>
      <c r="P13" s="1176" t="s">
        <v>26558</v>
      </c>
      <c r="Q13" s="447"/>
      <c r="R13" s="447"/>
      <c r="S13" s="1177">
        <v>45570.0</v>
      </c>
      <c r="T13" s="1178" t="s">
        <v>280</v>
      </c>
      <c r="U13" s="1178" t="s">
        <v>95</v>
      </c>
      <c r="V13" s="1179"/>
      <c r="W13" s="447"/>
      <c r="X13" s="447"/>
    </row>
    <row r="14">
      <c r="A14" s="1172" t="s">
        <v>1474</v>
      </c>
      <c r="B14" s="1173" t="s">
        <v>14</v>
      </c>
      <c r="C14" s="1174" t="s">
        <v>275</v>
      </c>
      <c r="D14" s="1173" t="s">
        <v>183</v>
      </c>
      <c r="E14" s="1173" t="s">
        <v>26515</v>
      </c>
      <c r="F14" s="1175"/>
      <c r="G14" s="1173" t="s">
        <v>26516</v>
      </c>
      <c r="H14" s="1173" t="s">
        <v>55</v>
      </c>
      <c r="I14" s="1173" t="s">
        <v>296</v>
      </c>
      <c r="J14" s="1173" t="s">
        <v>26515</v>
      </c>
      <c r="K14" s="1173" t="s">
        <v>12</v>
      </c>
      <c r="L14" s="1173" t="s">
        <v>1646</v>
      </c>
      <c r="M14" s="1176" t="s">
        <v>26559</v>
      </c>
      <c r="N14" s="1176" t="s">
        <v>26560</v>
      </c>
      <c r="O14" s="1176" t="s">
        <v>26561</v>
      </c>
      <c r="P14" s="1176" t="s">
        <v>26562</v>
      </c>
      <c r="Q14" s="447"/>
      <c r="R14" s="447"/>
      <c r="S14" s="1177">
        <v>45570.0</v>
      </c>
      <c r="T14" s="1178" t="s">
        <v>280</v>
      </c>
      <c r="U14" s="1178" t="s">
        <v>95</v>
      </c>
      <c r="V14" s="1179"/>
      <c r="W14" s="447"/>
      <c r="X14" s="447"/>
    </row>
    <row r="15">
      <c r="A15" s="1172" t="s">
        <v>1479</v>
      </c>
      <c r="B15" s="1173" t="s">
        <v>14</v>
      </c>
      <c r="C15" s="1174" t="s">
        <v>275</v>
      </c>
      <c r="D15" s="1173" t="s">
        <v>183</v>
      </c>
      <c r="E15" s="1173" t="s">
        <v>26515</v>
      </c>
      <c r="F15" s="1175"/>
      <c r="G15" s="1173" t="s">
        <v>26516</v>
      </c>
      <c r="H15" s="1173" t="s">
        <v>55</v>
      </c>
      <c r="I15" s="1173" t="s">
        <v>296</v>
      </c>
      <c r="J15" s="1173" t="s">
        <v>26515</v>
      </c>
      <c r="K15" s="1173" t="s">
        <v>11</v>
      </c>
      <c r="L15" s="1173" t="s">
        <v>1646</v>
      </c>
      <c r="M15" s="1176" t="s">
        <v>26563</v>
      </c>
      <c r="N15" s="1176" t="s">
        <v>26564</v>
      </c>
      <c r="O15" s="1176" t="s">
        <v>26565</v>
      </c>
      <c r="P15" s="1176" t="s">
        <v>26566</v>
      </c>
      <c r="Q15" s="447"/>
      <c r="R15" s="447"/>
      <c r="S15" s="1179"/>
      <c r="T15" s="1179" t="s">
        <v>280</v>
      </c>
      <c r="U15" s="1179" t="s">
        <v>620</v>
      </c>
      <c r="V15" s="1179"/>
      <c r="W15" s="447"/>
      <c r="X15" s="1179" t="s">
        <v>26567</v>
      </c>
    </row>
    <row r="16">
      <c r="A16" s="1172" t="s">
        <v>1485</v>
      </c>
      <c r="B16" s="1173" t="s">
        <v>14</v>
      </c>
      <c r="C16" s="1174" t="s">
        <v>275</v>
      </c>
      <c r="D16" s="1173" t="s">
        <v>183</v>
      </c>
      <c r="E16" s="1173" t="s">
        <v>26515</v>
      </c>
      <c r="F16" s="1175"/>
      <c r="G16" s="1173" t="s">
        <v>26516</v>
      </c>
      <c r="H16" s="1173" t="s">
        <v>55</v>
      </c>
      <c r="I16" s="1173" t="s">
        <v>296</v>
      </c>
      <c r="J16" s="1173" t="s">
        <v>26515</v>
      </c>
      <c r="K16" s="1173" t="s">
        <v>11</v>
      </c>
      <c r="L16" s="1173" t="s">
        <v>1646</v>
      </c>
      <c r="M16" s="1176" t="s">
        <v>26568</v>
      </c>
      <c r="N16" s="1176" t="s">
        <v>26564</v>
      </c>
      <c r="O16" s="1176" t="s">
        <v>26569</v>
      </c>
      <c r="P16" s="1176" t="s">
        <v>26570</v>
      </c>
      <c r="Q16" s="447"/>
      <c r="R16" s="447"/>
      <c r="S16" s="1182">
        <v>45570.0</v>
      </c>
      <c r="T16" s="1183" t="s">
        <v>280</v>
      </c>
      <c r="U16" s="1178" t="s">
        <v>95</v>
      </c>
      <c r="V16" s="1179"/>
      <c r="W16" s="447"/>
      <c r="X16" s="447"/>
    </row>
    <row r="17">
      <c r="A17" s="1172" t="s">
        <v>1491</v>
      </c>
      <c r="B17" s="1173" t="s">
        <v>14</v>
      </c>
      <c r="C17" s="1174" t="s">
        <v>275</v>
      </c>
      <c r="D17" s="1173" t="s">
        <v>183</v>
      </c>
      <c r="E17" s="1173" t="s">
        <v>26515</v>
      </c>
      <c r="F17" s="1175"/>
      <c r="G17" s="1173" t="s">
        <v>26516</v>
      </c>
      <c r="H17" s="1173" t="s">
        <v>55</v>
      </c>
      <c r="I17" s="1173" t="s">
        <v>296</v>
      </c>
      <c r="J17" s="1173" t="s">
        <v>26515</v>
      </c>
      <c r="K17" s="1173" t="s">
        <v>11</v>
      </c>
      <c r="L17" s="1173" t="s">
        <v>1646</v>
      </c>
      <c r="M17" s="1176" t="s">
        <v>26571</v>
      </c>
      <c r="N17" s="1176" t="s">
        <v>26564</v>
      </c>
      <c r="O17" s="1176" t="s">
        <v>26569</v>
      </c>
      <c r="P17" s="1176" t="s">
        <v>26572</v>
      </c>
      <c r="Q17" s="447"/>
      <c r="R17" s="447"/>
      <c r="S17" s="1182">
        <v>45570.0</v>
      </c>
      <c r="T17" s="1183" t="s">
        <v>280</v>
      </c>
      <c r="U17" s="1178" t="s">
        <v>95</v>
      </c>
      <c r="V17" s="1179"/>
      <c r="W17" s="447"/>
      <c r="X17" s="447"/>
    </row>
    <row r="18">
      <c r="A18" s="1172" t="s">
        <v>1497</v>
      </c>
      <c r="B18" s="1173" t="s">
        <v>14</v>
      </c>
      <c r="C18" s="1174" t="s">
        <v>275</v>
      </c>
      <c r="D18" s="1173" t="s">
        <v>183</v>
      </c>
      <c r="E18" s="1173" t="s">
        <v>26515</v>
      </c>
      <c r="F18" s="1175"/>
      <c r="G18" s="1173" t="s">
        <v>26516</v>
      </c>
      <c r="H18" s="1173" t="s">
        <v>55</v>
      </c>
      <c r="I18" s="1173" t="s">
        <v>296</v>
      </c>
      <c r="J18" s="1173" t="s">
        <v>26515</v>
      </c>
      <c r="K18" s="1173" t="s">
        <v>11</v>
      </c>
      <c r="L18" s="1173" t="s">
        <v>1646</v>
      </c>
      <c r="M18" s="1176" t="s">
        <v>26573</v>
      </c>
      <c r="N18" s="1176" t="s">
        <v>26564</v>
      </c>
      <c r="O18" s="1176" t="s">
        <v>26569</v>
      </c>
      <c r="P18" s="1176" t="s">
        <v>26574</v>
      </c>
      <c r="Q18" s="447"/>
      <c r="R18" s="447"/>
      <c r="S18" s="1182">
        <v>45570.0</v>
      </c>
      <c r="T18" s="1183" t="s">
        <v>280</v>
      </c>
      <c r="U18" s="1178" t="s">
        <v>95</v>
      </c>
      <c r="V18" s="1179"/>
      <c r="W18" s="447"/>
      <c r="X18" s="447"/>
    </row>
    <row r="19">
      <c r="A19" s="1172" t="s">
        <v>1504</v>
      </c>
      <c r="B19" s="1173" t="s">
        <v>14</v>
      </c>
      <c r="C19" s="1174" t="s">
        <v>275</v>
      </c>
      <c r="D19" s="1173" t="s">
        <v>183</v>
      </c>
      <c r="E19" s="1173" t="s">
        <v>26515</v>
      </c>
      <c r="F19" s="1175"/>
      <c r="G19" s="1173" t="s">
        <v>26516</v>
      </c>
      <c r="H19" s="1173" t="s">
        <v>55</v>
      </c>
      <c r="I19" s="1173" t="s">
        <v>296</v>
      </c>
      <c r="J19" s="1173" t="s">
        <v>26515</v>
      </c>
      <c r="K19" s="1173" t="s">
        <v>11</v>
      </c>
      <c r="L19" s="1173" t="s">
        <v>1646</v>
      </c>
      <c r="M19" s="1176" t="s">
        <v>26575</v>
      </c>
      <c r="N19" s="1176" t="s">
        <v>26564</v>
      </c>
      <c r="O19" s="1176" t="s">
        <v>26576</v>
      </c>
      <c r="P19" s="1176" t="s">
        <v>26577</v>
      </c>
      <c r="Q19" s="447"/>
      <c r="R19" s="447"/>
      <c r="S19" s="1182">
        <v>45570.0</v>
      </c>
      <c r="T19" s="1183" t="s">
        <v>280</v>
      </c>
      <c r="U19" s="1178" t="s">
        <v>95</v>
      </c>
      <c r="V19" s="1179"/>
      <c r="W19" s="447"/>
      <c r="X19" s="447"/>
    </row>
    <row r="20">
      <c r="A20" s="1172" t="s">
        <v>1511</v>
      </c>
      <c r="B20" s="1173" t="s">
        <v>14</v>
      </c>
      <c r="C20" s="1174" t="s">
        <v>275</v>
      </c>
      <c r="D20" s="1173" t="s">
        <v>183</v>
      </c>
      <c r="E20" s="1173" t="s">
        <v>26515</v>
      </c>
      <c r="F20" s="1175"/>
      <c r="G20" s="1173" t="s">
        <v>26516</v>
      </c>
      <c r="H20" s="1173" t="s">
        <v>55</v>
      </c>
      <c r="I20" s="1173" t="s">
        <v>296</v>
      </c>
      <c r="J20" s="1173" t="s">
        <v>26515</v>
      </c>
      <c r="K20" s="1173" t="s">
        <v>11</v>
      </c>
      <c r="L20" s="1173" t="s">
        <v>1646</v>
      </c>
      <c r="M20" s="1176" t="s">
        <v>26578</v>
      </c>
      <c r="N20" s="1176" t="s">
        <v>26564</v>
      </c>
      <c r="O20" s="1176" t="s">
        <v>26569</v>
      </c>
      <c r="P20" s="1176" t="s">
        <v>26579</v>
      </c>
      <c r="Q20" s="447"/>
      <c r="R20" s="447"/>
      <c r="S20" s="1182">
        <v>45570.0</v>
      </c>
      <c r="T20" s="1183" t="s">
        <v>280</v>
      </c>
      <c r="U20" s="1178" t="s">
        <v>95</v>
      </c>
      <c r="V20" s="1179"/>
      <c r="W20" s="447"/>
      <c r="X20" s="447"/>
    </row>
    <row r="21">
      <c r="A21" s="1172" t="s">
        <v>1517</v>
      </c>
      <c r="B21" s="1173" t="s">
        <v>14</v>
      </c>
      <c r="C21" s="1174" t="s">
        <v>275</v>
      </c>
      <c r="D21" s="1173" t="s">
        <v>183</v>
      </c>
      <c r="E21" s="1173" t="s">
        <v>26515</v>
      </c>
      <c r="F21" s="1175"/>
      <c r="G21" s="1173" t="s">
        <v>26516</v>
      </c>
      <c r="H21" s="1173" t="s">
        <v>55</v>
      </c>
      <c r="I21" s="1173" t="s">
        <v>296</v>
      </c>
      <c r="J21" s="1173" t="s">
        <v>26515</v>
      </c>
      <c r="K21" s="1173" t="s">
        <v>11</v>
      </c>
      <c r="L21" s="1173" t="s">
        <v>1646</v>
      </c>
      <c r="M21" s="1176" t="s">
        <v>26580</v>
      </c>
      <c r="N21" s="1176" t="s">
        <v>26564</v>
      </c>
      <c r="O21" s="1176" t="s">
        <v>26569</v>
      </c>
      <c r="P21" s="1176" t="s">
        <v>26581</v>
      </c>
      <c r="Q21" s="447"/>
      <c r="R21" s="447"/>
      <c r="S21" s="1182">
        <v>45570.0</v>
      </c>
      <c r="T21" s="1183" t="s">
        <v>280</v>
      </c>
      <c r="U21" s="1178" t="s">
        <v>95</v>
      </c>
      <c r="V21" s="1179"/>
      <c r="W21" s="447"/>
      <c r="X21" s="447"/>
    </row>
    <row r="22">
      <c r="A22" s="1172" t="s">
        <v>1523</v>
      </c>
      <c r="B22" s="1173" t="s">
        <v>14</v>
      </c>
      <c r="C22" s="1174" t="s">
        <v>275</v>
      </c>
      <c r="D22" s="1173" t="s">
        <v>183</v>
      </c>
      <c r="E22" s="1173" t="s">
        <v>26515</v>
      </c>
      <c r="F22" s="1175"/>
      <c r="G22" s="1173" t="s">
        <v>26516</v>
      </c>
      <c r="H22" s="1173" t="s">
        <v>55</v>
      </c>
      <c r="I22" s="1173" t="s">
        <v>296</v>
      </c>
      <c r="J22" s="1173" t="s">
        <v>26515</v>
      </c>
      <c r="K22" s="1173" t="s">
        <v>12</v>
      </c>
      <c r="L22" s="1173" t="s">
        <v>1646</v>
      </c>
      <c r="M22" s="1176" t="s">
        <v>26582</v>
      </c>
      <c r="N22" s="1176" t="s">
        <v>26564</v>
      </c>
      <c r="O22" s="1176" t="s">
        <v>26583</v>
      </c>
      <c r="P22" s="1176" t="s">
        <v>26584</v>
      </c>
      <c r="Q22" s="447"/>
      <c r="R22" s="447"/>
      <c r="S22" s="1182">
        <v>45570.0</v>
      </c>
      <c r="T22" s="1183" t="s">
        <v>280</v>
      </c>
      <c r="U22" s="1178" t="s">
        <v>95</v>
      </c>
      <c r="V22" s="1179"/>
      <c r="W22" s="447"/>
      <c r="X22" s="447"/>
    </row>
    <row r="23">
      <c r="A23" s="1172" t="s">
        <v>1530</v>
      </c>
      <c r="B23" s="1173" t="s">
        <v>15</v>
      </c>
      <c r="C23" s="1174" t="s">
        <v>275</v>
      </c>
      <c r="D23" s="1173" t="s">
        <v>183</v>
      </c>
      <c r="E23" s="1173" t="s">
        <v>26515</v>
      </c>
      <c r="F23" s="1175"/>
      <c r="G23" s="1173" t="s">
        <v>26516</v>
      </c>
      <c r="H23" s="1173" t="s">
        <v>55</v>
      </c>
      <c r="I23" s="1173" t="s">
        <v>303</v>
      </c>
      <c r="J23" s="1173" t="s">
        <v>26515</v>
      </c>
      <c r="K23" s="1173" t="s">
        <v>11</v>
      </c>
      <c r="L23" s="1173" t="s">
        <v>1646</v>
      </c>
      <c r="M23" s="1176" t="s">
        <v>26585</v>
      </c>
      <c r="N23" s="1176" t="s">
        <v>26518</v>
      </c>
      <c r="O23" s="1184" t="s">
        <v>26586</v>
      </c>
      <c r="P23" s="1184" t="s">
        <v>26587</v>
      </c>
      <c r="Q23" s="447"/>
      <c r="R23" s="447"/>
      <c r="S23" s="1185" t="s">
        <v>15712</v>
      </c>
      <c r="T23" s="1186" t="s">
        <v>490</v>
      </c>
      <c r="U23" s="1178" t="s">
        <v>95</v>
      </c>
      <c r="V23" s="1187" t="s">
        <v>26588</v>
      </c>
      <c r="W23" s="447"/>
      <c r="X23" s="447"/>
    </row>
    <row r="24">
      <c r="A24" s="1172" t="s">
        <v>1536</v>
      </c>
      <c r="B24" s="1173" t="s">
        <v>15</v>
      </c>
      <c r="C24" s="1174" t="s">
        <v>275</v>
      </c>
      <c r="D24" s="1173" t="s">
        <v>183</v>
      </c>
      <c r="E24" s="1173" t="s">
        <v>26515</v>
      </c>
      <c r="F24" s="1175"/>
      <c r="G24" s="1173" t="s">
        <v>26516</v>
      </c>
      <c r="H24" s="1173" t="s">
        <v>55</v>
      </c>
      <c r="I24" s="1173" t="s">
        <v>303</v>
      </c>
      <c r="J24" s="1173" t="s">
        <v>26515</v>
      </c>
      <c r="K24" s="1173" t="s">
        <v>12</v>
      </c>
      <c r="L24" s="1173" t="s">
        <v>1646</v>
      </c>
      <c r="M24" s="1176" t="s">
        <v>26521</v>
      </c>
      <c r="N24" s="1176" t="s">
        <v>26522</v>
      </c>
      <c r="O24" s="1184" t="s">
        <v>26589</v>
      </c>
      <c r="P24" s="1176" t="s">
        <v>26524</v>
      </c>
      <c r="Q24" s="447"/>
      <c r="R24" s="447"/>
      <c r="S24" s="1185" t="s">
        <v>15712</v>
      </c>
      <c r="T24" s="1186" t="s">
        <v>490</v>
      </c>
      <c r="U24" s="1178" t="s">
        <v>95</v>
      </c>
      <c r="V24" s="1188" t="s">
        <v>26588</v>
      </c>
      <c r="W24" s="447"/>
      <c r="X24" s="447"/>
    </row>
    <row r="25">
      <c r="A25" s="1172" t="s">
        <v>1542</v>
      </c>
      <c r="B25" s="1173" t="s">
        <v>15</v>
      </c>
      <c r="C25" s="1174" t="s">
        <v>275</v>
      </c>
      <c r="D25" s="1173" t="s">
        <v>183</v>
      </c>
      <c r="E25" s="1173" t="s">
        <v>26515</v>
      </c>
      <c r="F25" s="1175"/>
      <c r="G25" s="1173" t="s">
        <v>26516</v>
      </c>
      <c r="H25" s="1173" t="s">
        <v>55</v>
      </c>
      <c r="I25" s="1173" t="s">
        <v>303</v>
      </c>
      <c r="J25" s="1173" t="s">
        <v>26515</v>
      </c>
      <c r="K25" s="1173" t="s">
        <v>11</v>
      </c>
      <c r="L25" s="1173" t="s">
        <v>1646</v>
      </c>
      <c r="M25" s="1176" t="s">
        <v>26525</v>
      </c>
      <c r="N25" s="1176" t="s">
        <v>26518</v>
      </c>
      <c r="O25" s="1184" t="s">
        <v>26590</v>
      </c>
      <c r="P25" s="1176" t="s">
        <v>26591</v>
      </c>
      <c r="Q25" s="447"/>
      <c r="R25" s="447"/>
      <c r="S25" s="1185" t="s">
        <v>15712</v>
      </c>
      <c r="T25" s="1186" t="s">
        <v>490</v>
      </c>
      <c r="U25" s="1178" t="s">
        <v>95</v>
      </c>
      <c r="V25" s="1188" t="s">
        <v>26588</v>
      </c>
      <c r="W25" s="447"/>
      <c r="X25" s="447"/>
    </row>
    <row r="26">
      <c r="A26" s="1172" t="s">
        <v>1549</v>
      </c>
      <c r="B26" s="1173" t="s">
        <v>15</v>
      </c>
      <c r="C26" s="1174" t="s">
        <v>275</v>
      </c>
      <c r="D26" s="1173" t="s">
        <v>183</v>
      </c>
      <c r="E26" s="1173" t="s">
        <v>26515</v>
      </c>
      <c r="F26" s="1175"/>
      <c r="G26" s="1173" t="s">
        <v>26516</v>
      </c>
      <c r="H26" s="1173" t="s">
        <v>55</v>
      </c>
      <c r="I26" s="1173" t="s">
        <v>303</v>
      </c>
      <c r="J26" s="1173" t="s">
        <v>26515</v>
      </c>
      <c r="K26" s="1173" t="s">
        <v>11</v>
      </c>
      <c r="L26" s="1173" t="s">
        <v>1646</v>
      </c>
      <c r="M26" s="1176" t="s">
        <v>26528</v>
      </c>
      <c r="N26" s="1176" t="s">
        <v>26518</v>
      </c>
      <c r="O26" s="1184" t="s">
        <v>26590</v>
      </c>
      <c r="P26" s="1176" t="s">
        <v>26592</v>
      </c>
      <c r="Q26" s="447"/>
      <c r="R26" s="447"/>
      <c r="S26" s="1182">
        <v>45293.0</v>
      </c>
      <c r="T26" s="1179" t="s">
        <v>280</v>
      </c>
      <c r="U26" s="1179" t="s">
        <v>620</v>
      </c>
      <c r="V26" s="1179"/>
      <c r="W26" s="447"/>
      <c r="X26" s="1179" t="s">
        <v>26593</v>
      </c>
    </row>
    <row r="27">
      <c r="A27" s="1172" t="s">
        <v>1557</v>
      </c>
      <c r="B27" s="1173" t="s">
        <v>15</v>
      </c>
      <c r="C27" s="1174" t="s">
        <v>275</v>
      </c>
      <c r="D27" s="1173" t="s">
        <v>183</v>
      </c>
      <c r="E27" s="1173" t="s">
        <v>26515</v>
      </c>
      <c r="F27" s="1175"/>
      <c r="G27" s="1173" t="s">
        <v>26516</v>
      </c>
      <c r="H27" s="1173" t="s">
        <v>55</v>
      </c>
      <c r="I27" s="1173" t="s">
        <v>303</v>
      </c>
      <c r="J27" s="1173" t="s">
        <v>26515</v>
      </c>
      <c r="K27" s="1173" t="s">
        <v>12</v>
      </c>
      <c r="L27" s="1173" t="s">
        <v>1646</v>
      </c>
      <c r="M27" s="1176" t="s">
        <v>26531</v>
      </c>
      <c r="N27" s="1176" t="s">
        <v>26532</v>
      </c>
      <c r="O27" s="1184" t="s">
        <v>26594</v>
      </c>
      <c r="P27" s="1176" t="s">
        <v>26534</v>
      </c>
      <c r="Q27" s="447"/>
      <c r="R27" s="447"/>
      <c r="S27" s="1185" t="s">
        <v>15712</v>
      </c>
      <c r="T27" s="1186" t="s">
        <v>490</v>
      </c>
      <c r="U27" s="1178" t="s">
        <v>95</v>
      </c>
      <c r="V27" s="1188" t="s">
        <v>26588</v>
      </c>
      <c r="W27" s="447"/>
      <c r="X27" s="447"/>
    </row>
    <row r="28">
      <c r="A28" s="1172" t="s">
        <v>1562</v>
      </c>
      <c r="B28" s="1173" t="s">
        <v>15</v>
      </c>
      <c r="C28" s="1174" t="s">
        <v>275</v>
      </c>
      <c r="D28" s="1173" t="s">
        <v>183</v>
      </c>
      <c r="E28" s="1173" t="s">
        <v>26515</v>
      </c>
      <c r="F28" s="1175"/>
      <c r="G28" s="1173" t="s">
        <v>26516</v>
      </c>
      <c r="H28" s="1173" t="s">
        <v>55</v>
      </c>
      <c r="I28" s="1173" t="s">
        <v>303</v>
      </c>
      <c r="J28" s="1173" t="s">
        <v>26515</v>
      </c>
      <c r="K28" s="1173" t="s">
        <v>11</v>
      </c>
      <c r="L28" s="1173" t="s">
        <v>1646</v>
      </c>
      <c r="M28" s="1176" t="s">
        <v>26535</v>
      </c>
      <c r="N28" s="1176" t="s">
        <v>26536</v>
      </c>
      <c r="O28" s="1184" t="s">
        <v>26595</v>
      </c>
      <c r="P28" s="1176" t="s">
        <v>26538</v>
      </c>
      <c r="Q28" s="447"/>
      <c r="R28" s="447"/>
      <c r="S28" s="1185" t="s">
        <v>26596</v>
      </c>
      <c r="T28" s="1186" t="s">
        <v>490</v>
      </c>
      <c r="U28" s="1178" t="s">
        <v>95</v>
      </c>
      <c r="V28" s="1189" t="s">
        <v>26588</v>
      </c>
      <c r="W28" s="447"/>
      <c r="X28" s="447"/>
    </row>
    <row r="29">
      <c r="A29" s="1172" t="s">
        <v>1568</v>
      </c>
      <c r="B29" s="1173" t="s">
        <v>15</v>
      </c>
      <c r="C29" s="1174" t="s">
        <v>275</v>
      </c>
      <c r="D29" s="1173" t="s">
        <v>183</v>
      </c>
      <c r="E29" s="1173" t="s">
        <v>26515</v>
      </c>
      <c r="F29" s="1175"/>
      <c r="G29" s="1173" t="s">
        <v>26516</v>
      </c>
      <c r="H29" s="1173" t="s">
        <v>55</v>
      </c>
      <c r="I29" s="1173" t="s">
        <v>303</v>
      </c>
      <c r="J29" s="1173" t="s">
        <v>26515</v>
      </c>
      <c r="K29" s="1173" t="s">
        <v>11</v>
      </c>
      <c r="L29" s="1173" t="s">
        <v>1646</v>
      </c>
      <c r="M29" s="1176" t="s">
        <v>26539</v>
      </c>
      <c r="N29" s="1176" t="s">
        <v>26536</v>
      </c>
      <c r="O29" s="1184" t="s">
        <v>26595</v>
      </c>
      <c r="P29" s="1176" t="s">
        <v>26540</v>
      </c>
      <c r="Q29" s="447"/>
      <c r="R29" s="447"/>
      <c r="S29" s="1182">
        <v>45414.0</v>
      </c>
      <c r="T29" s="1179" t="s">
        <v>280</v>
      </c>
      <c r="U29" s="1179" t="s">
        <v>620</v>
      </c>
      <c r="V29" s="1179"/>
      <c r="W29" s="447"/>
      <c r="X29" s="1179" t="s">
        <v>26593</v>
      </c>
    </row>
    <row r="30">
      <c r="A30" s="1172" t="s">
        <v>1574</v>
      </c>
      <c r="B30" s="1173" t="s">
        <v>15</v>
      </c>
      <c r="C30" s="1174" t="s">
        <v>275</v>
      </c>
      <c r="D30" s="1173" t="s">
        <v>183</v>
      </c>
      <c r="E30" s="1173" t="s">
        <v>26515</v>
      </c>
      <c r="F30" s="1175"/>
      <c r="G30" s="1173" t="s">
        <v>26516</v>
      </c>
      <c r="H30" s="1173" t="s">
        <v>55</v>
      </c>
      <c r="I30" s="1173" t="s">
        <v>303</v>
      </c>
      <c r="J30" s="1173" t="s">
        <v>26515</v>
      </c>
      <c r="K30" s="1173" t="s">
        <v>12</v>
      </c>
      <c r="L30" s="1173" t="s">
        <v>1646</v>
      </c>
      <c r="M30" s="1176" t="s">
        <v>26541</v>
      </c>
      <c r="N30" s="1176" t="s">
        <v>26536</v>
      </c>
      <c r="O30" s="1184" t="s">
        <v>26597</v>
      </c>
      <c r="P30" s="1176" t="s">
        <v>26543</v>
      </c>
      <c r="Q30" s="447"/>
      <c r="R30" s="447"/>
      <c r="S30" s="1185" t="s">
        <v>15712</v>
      </c>
      <c r="T30" s="1186" t="s">
        <v>490</v>
      </c>
      <c r="U30" s="1178" t="s">
        <v>95</v>
      </c>
      <c r="V30" s="1189" t="s">
        <v>26588</v>
      </c>
      <c r="W30" s="447"/>
      <c r="X30" s="447"/>
    </row>
    <row r="31">
      <c r="A31" s="1172" t="s">
        <v>1580</v>
      </c>
      <c r="B31" s="1173" t="s">
        <v>15</v>
      </c>
      <c r="C31" s="1174" t="s">
        <v>275</v>
      </c>
      <c r="D31" s="1173" t="s">
        <v>183</v>
      </c>
      <c r="E31" s="1173" t="s">
        <v>26515</v>
      </c>
      <c r="F31" s="1175"/>
      <c r="G31" s="1173" t="s">
        <v>26516</v>
      </c>
      <c r="H31" s="1173" t="s">
        <v>55</v>
      </c>
      <c r="I31" s="1173" t="s">
        <v>303</v>
      </c>
      <c r="J31" s="1173" t="s">
        <v>26515</v>
      </c>
      <c r="K31" s="1173" t="s">
        <v>12</v>
      </c>
      <c r="L31" s="1173" t="s">
        <v>1646</v>
      </c>
      <c r="M31" s="1176" t="s">
        <v>26544</v>
      </c>
      <c r="N31" s="1176" t="s">
        <v>26532</v>
      </c>
      <c r="O31" s="1184" t="s">
        <v>26598</v>
      </c>
      <c r="P31" s="1176" t="s">
        <v>26534</v>
      </c>
      <c r="Q31" s="447"/>
      <c r="R31" s="447"/>
      <c r="S31" s="1185" t="s">
        <v>15712</v>
      </c>
      <c r="T31" s="1186" t="s">
        <v>490</v>
      </c>
      <c r="U31" s="1178" t="s">
        <v>95</v>
      </c>
      <c r="V31" s="1189" t="s">
        <v>26588</v>
      </c>
      <c r="W31" s="447"/>
      <c r="X31" s="447"/>
    </row>
    <row r="32">
      <c r="A32" s="1172" t="s">
        <v>1586</v>
      </c>
      <c r="B32" s="1173" t="s">
        <v>15</v>
      </c>
      <c r="C32" s="1174" t="s">
        <v>275</v>
      </c>
      <c r="D32" s="1173" t="s">
        <v>183</v>
      </c>
      <c r="E32" s="1173" t="s">
        <v>26515</v>
      </c>
      <c r="F32" s="1175"/>
      <c r="G32" s="1173" t="s">
        <v>26516</v>
      </c>
      <c r="H32" s="1173" t="s">
        <v>55</v>
      </c>
      <c r="I32" s="1173" t="s">
        <v>303</v>
      </c>
      <c r="J32" s="1173" t="s">
        <v>26515</v>
      </c>
      <c r="K32" s="1173" t="s">
        <v>11</v>
      </c>
      <c r="L32" s="1173" t="s">
        <v>1646</v>
      </c>
      <c r="M32" s="1176" t="s">
        <v>26546</v>
      </c>
      <c r="N32" s="1176" t="s">
        <v>26547</v>
      </c>
      <c r="O32" s="1176" t="s">
        <v>26599</v>
      </c>
      <c r="P32" s="1176" t="s">
        <v>26549</v>
      </c>
      <c r="Q32" s="447"/>
      <c r="R32" s="447"/>
      <c r="S32" s="1182">
        <v>45414.0</v>
      </c>
      <c r="T32" s="1179" t="s">
        <v>490</v>
      </c>
      <c r="U32" s="1179" t="s">
        <v>620</v>
      </c>
      <c r="V32" s="1181" t="s">
        <v>26550</v>
      </c>
      <c r="W32" s="447"/>
      <c r="X32" s="447"/>
    </row>
    <row r="33">
      <c r="A33" s="1172" t="s">
        <v>1592</v>
      </c>
      <c r="B33" s="1173" t="s">
        <v>15</v>
      </c>
      <c r="C33" s="1174" t="s">
        <v>275</v>
      </c>
      <c r="D33" s="1173" t="s">
        <v>183</v>
      </c>
      <c r="E33" s="1173" t="s">
        <v>26515</v>
      </c>
      <c r="F33" s="1175"/>
      <c r="G33" s="1173" t="s">
        <v>26516</v>
      </c>
      <c r="H33" s="1173" t="s">
        <v>55</v>
      </c>
      <c r="I33" s="1173" t="s">
        <v>303</v>
      </c>
      <c r="J33" s="1173" t="s">
        <v>26515</v>
      </c>
      <c r="K33" s="1173" t="s">
        <v>11</v>
      </c>
      <c r="L33" s="1173" t="s">
        <v>1646</v>
      </c>
      <c r="M33" s="1176" t="s">
        <v>26551</v>
      </c>
      <c r="N33" s="1176" t="s">
        <v>26552</v>
      </c>
      <c r="O33" s="1176" t="s">
        <v>26600</v>
      </c>
      <c r="P33" s="1176" t="s">
        <v>26554</v>
      </c>
      <c r="Q33" s="447"/>
      <c r="R33" s="447"/>
      <c r="S33" s="1185" t="s">
        <v>26596</v>
      </c>
      <c r="T33" s="1186" t="s">
        <v>490</v>
      </c>
      <c r="U33" s="1178" t="s">
        <v>95</v>
      </c>
      <c r="V33" s="1189" t="s">
        <v>26588</v>
      </c>
      <c r="W33" s="447"/>
      <c r="X33" s="447"/>
    </row>
    <row r="34">
      <c r="A34" s="1172" t="s">
        <v>1598</v>
      </c>
      <c r="B34" s="1173" t="s">
        <v>15</v>
      </c>
      <c r="C34" s="1174" t="s">
        <v>275</v>
      </c>
      <c r="D34" s="1173" t="s">
        <v>183</v>
      </c>
      <c r="E34" s="1173" t="s">
        <v>26515</v>
      </c>
      <c r="F34" s="1175"/>
      <c r="G34" s="1173" t="s">
        <v>26516</v>
      </c>
      <c r="H34" s="1173" t="s">
        <v>55</v>
      </c>
      <c r="I34" s="1173" t="s">
        <v>303</v>
      </c>
      <c r="J34" s="1173" t="s">
        <v>26515</v>
      </c>
      <c r="K34" s="1173" t="s">
        <v>12</v>
      </c>
      <c r="L34" s="1173" t="s">
        <v>1646</v>
      </c>
      <c r="M34" s="1176" t="s">
        <v>26555</v>
      </c>
      <c r="N34" s="1176" t="s">
        <v>26556</v>
      </c>
      <c r="O34" s="1184" t="s">
        <v>26601</v>
      </c>
      <c r="P34" s="1190" t="s">
        <v>26558</v>
      </c>
      <c r="Q34" s="447"/>
      <c r="R34" s="447"/>
      <c r="S34" s="1182">
        <v>45570.0</v>
      </c>
      <c r="T34" s="1183" t="s">
        <v>280</v>
      </c>
      <c r="U34" s="1178" t="s">
        <v>95</v>
      </c>
      <c r="V34" s="1179"/>
      <c r="W34" s="447"/>
      <c r="X34" s="447"/>
    </row>
    <row r="35">
      <c r="A35" s="1172" t="s">
        <v>1603</v>
      </c>
      <c r="B35" s="1173" t="s">
        <v>15</v>
      </c>
      <c r="C35" s="1174" t="s">
        <v>275</v>
      </c>
      <c r="D35" s="1173" t="s">
        <v>183</v>
      </c>
      <c r="E35" s="1173" t="s">
        <v>26515</v>
      </c>
      <c r="F35" s="1175"/>
      <c r="G35" s="1173" t="s">
        <v>26516</v>
      </c>
      <c r="H35" s="1173" t="s">
        <v>55</v>
      </c>
      <c r="I35" s="1173" t="s">
        <v>303</v>
      </c>
      <c r="J35" s="1173" t="s">
        <v>26515</v>
      </c>
      <c r="K35" s="1173" t="s">
        <v>12</v>
      </c>
      <c r="L35" s="1173" t="s">
        <v>1646</v>
      </c>
      <c r="M35" s="1176" t="s">
        <v>26559</v>
      </c>
      <c r="N35" s="1176" t="s">
        <v>26560</v>
      </c>
      <c r="O35" s="1184" t="s">
        <v>26602</v>
      </c>
      <c r="P35" s="1176" t="s">
        <v>26562</v>
      </c>
      <c r="Q35" s="447"/>
      <c r="R35" s="447"/>
      <c r="S35" s="1182">
        <v>45570.0</v>
      </c>
      <c r="T35" s="1183" t="s">
        <v>280</v>
      </c>
      <c r="U35" s="1178" t="s">
        <v>95</v>
      </c>
      <c r="V35" s="1179"/>
      <c r="W35" s="447"/>
      <c r="X35" s="447"/>
    </row>
    <row r="36">
      <c r="A36" s="1172" t="s">
        <v>1608</v>
      </c>
      <c r="B36" s="1173" t="s">
        <v>15</v>
      </c>
      <c r="C36" s="1174" t="s">
        <v>275</v>
      </c>
      <c r="D36" s="1173" t="s">
        <v>183</v>
      </c>
      <c r="E36" s="1173" t="s">
        <v>26515</v>
      </c>
      <c r="F36" s="1175"/>
      <c r="G36" s="1173" t="s">
        <v>26516</v>
      </c>
      <c r="H36" s="1173" t="s">
        <v>55</v>
      </c>
      <c r="I36" s="1173" t="s">
        <v>303</v>
      </c>
      <c r="J36" s="1173" t="s">
        <v>26515</v>
      </c>
      <c r="K36" s="1173" t="s">
        <v>11</v>
      </c>
      <c r="L36" s="1173" t="s">
        <v>1646</v>
      </c>
      <c r="M36" s="1176" t="s">
        <v>26563</v>
      </c>
      <c r="N36" s="1176" t="s">
        <v>26564</v>
      </c>
      <c r="O36" s="1184" t="s">
        <v>26603</v>
      </c>
      <c r="P36" s="1176" t="s">
        <v>26566</v>
      </c>
      <c r="Q36" s="447"/>
      <c r="R36" s="447"/>
      <c r="S36" s="1179" t="s">
        <v>26604</v>
      </c>
      <c r="T36" s="1179" t="s">
        <v>280</v>
      </c>
      <c r="U36" s="1179" t="s">
        <v>620</v>
      </c>
      <c r="V36" s="1179"/>
      <c r="W36" s="447"/>
      <c r="X36" s="1179" t="s">
        <v>26605</v>
      </c>
    </row>
    <row r="37">
      <c r="A37" s="1172" t="s">
        <v>1608</v>
      </c>
      <c r="B37" s="1173" t="s">
        <v>15</v>
      </c>
      <c r="C37" s="1174" t="s">
        <v>275</v>
      </c>
      <c r="D37" s="1173" t="s">
        <v>183</v>
      </c>
      <c r="E37" s="1173" t="s">
        <v>26515</v>
      </c>
      <c r="F37" s="1175"/>
      <c r="G37" s="1173" t="s">
        <v>26516</v>
      </c>
      <c r="H37" s="1173" t="s">
        <v>55</v>
      </c>
      <c r="I37" s="1173" t="s">
        <v>303</v>
      </c>
      <c r="J37" s="1173" t="s">
        <v>26515</v>
      </c>
      <c r="K37" s="1173" t="s">
        <v>11</v>
      </c>
      <c r="L37" s="1173" t="s">
        <v>1646</v>
      </c>
      <c r="M37" s="1176" t="s">
        <v>26606</v>
      </c>
      <c r="N37" s="1176" t="s">
        <v>26607</v>
      </c>
      <c r="O37" s="1176" t="s">
        <v>26608</v>
      </c>
      <c r="P37" s="1176" t="s">
        <v>26609</v>
      </c>
      <c r="Q37" s="447"/>
      <c r="R37" s="447"/>
      <c r="S37" s="1179" t="s">
        <v>26604</v>
      </c>
      <c r="T37" s="1179" t="s">
        <v>280</v>
      </c>
      <c r="U37" s="1179" t="s">
        <v>620</v>
      </c>
      <c r="V37" s="1181" t="s">
        <v>26610</v>
      </c>
      <c r="W37" s="447"/>
      <c r="X37" s="1179" t="s">
        <v>26605</v>
      </c>
    </row>
    <row r="38">
      <c r="A38" s="1172" t="s">
        <v>1613</v>
      </c>
      <c r="B38" s="1173" t="s">
        <v>15230</v>
      </c>
      <c r="C38" s="1174" t="s">
        <v>275</v>
      </c>
      <c r="D38" s="1173" t="s">
        <v>183</v>
      </c>
      <c r="E38" s="1173" t="s">
        <v>26515</v>
      </c>
      <c r="F38" s="1175"/>
      <c r="G38" s="1173" t="s">
        <v>26516</v>
      </c>
      <c r="H38" s="1173" t="s">
        <v>26611</v>
      </c>
      <c r="I38" s="1173" t="s">
        <v>5264</v>
      </c>
      <c r="J38" s="1173" t="s">
        <v>26515</v>
      </c>
      <c r="K38" s="1173" t="s">
        <v>11</v>
      </c>
      <c r="L38" s="1173" t="s">
        <v>1646</v>
      </c>
      <c r="M38" s="1191" t="s">
        <v>26612</v>
      </c>
      <c r="N38" s="1176" t="s">
        <v>26613</v>
      </c>
      <c r="O38" s="1176" t="s">
        <v>26614</v>
      </c>
      <c r="P38" s="1176" t="s">
        <v>26615</v>
      </c>
      <c r="Q38" s="447"/>
      <c r="R38" s="447"/>
      <c r="S38" s="1182">
        <v>45570.0</v>
      </c>
      <c r="T38" s="1183" t="s">
        <v>280</v>
      </c>
      <c r="U38" s="1178" t="s">
        <v>95</v>
      </c>
      <c r="V38" s="1179"/>
      <c r="W38" s="447"/>
      <c r="X38" s="447"/>
    </row>
    <row r="39">
      <c r="A39" s="1172" t="s">
        <v>1617</v>
      </c>
      <c r="B39" s="1173" t="s">
        <v>15230</v>
      </c>
      <c r="C39" s="1174" t="s">
        <v>275</v>
      </c>
      <c r="D39" s="1173" t="s">
        <v>183</v>
      </c>
      <c r="E39" s="1173" t="s">
        <v>26515</v>
      </c>
      <c r="F39" s="1175"/>
      <c r="G39" s="1173" t="s">
        <v>26516</v>
      </c>
      <c r="H39" s="1173" t="s">
        <v>26611</v>
      </c>
      <c r="I39" s="1173" t="s">
        <v>5264</v>
      </c>
      <c r="J39" s="1173" t="s">
        <v>26515</v>
      </c>
      <c r="K39" s="1173" t="s">
        <v>11</v>
      </c>
      <c r="L39" s="1173" t="s">
        <v>1646</v>
      </c>
      <c r="M39" s="1191" t="s">
        <v>26616</v>
      </c>
      <c r="N39" s="1176" t="s">
        <v>26613</v>
      </c>
      <c r="O39" s="1176" t="s">
        <v>26617</v>
      </c>
      <c r="P39" s="1176" t="s">
        <v>26618</v>
      </c>
      <c r="Q39" s="447"/>
      <c r="R39" s="447"/>
      <c r="S39" s="1182">
        <v>45570.0</v>
      </c>
      <c r="T39" s="1183" t="s">
        <v>280</v>
      </c>
      <c r="U39" s="1178" t="s">
        <v>95</v>
      </c>
      <c r="V39" s="1179"/>
      <c r="W39" s="447"/>
      <c r="X39" s="447"/>
    </row>
    <row r="40">
      <c r="A40" s="1172" t="s">
        <v>1621</v>
      </c>
      <c r="B40" s="1173" t="s">
        <v>15230</v>
      </c>
      <c r="C40" s="1174" t="s">
        <v>275</v>
      </c>
      <c r="D40" s="1173" t="s">
        <v>183</v>
      </c>
      <c r="E40" s="1173" t="s">
        <v>26515</v>
      </c>
      <c r="F40" s="1175"/>
      <c r="G40" s="1173" t="s">
        <v>26516</v>
      </c>
      <c r="H40" s="1173" t="s">
        <v>26611</v>
      </c>
      <c r="I40" s="1173" t="s">
        <v>5264</v>
      </c>
      <c r="J40" s="1173" t="s">
        <v>26515</v>
      </c>
      <c r="K40" s="1173" t="s">
        <v>11</v>
      </c>
      <c r="L40" s="1173" t="s">
        <v>1646</v>
      </c>
      <c r="M40" s="1191" t="s">
        <v>26619</v>
      </c>
      <c r="N40" s="1176" t="s">
        <v>26613</v>
      </c>
      <c r="O40" s="1176" t="s">
        <v>26620</v>
      </c>
      <c r="P40" s="1176" t="s">
        <v>26621</v>
      </c>
      <c r="Q40" s="447"/>
      <c r="R40" s="447"/>
      <c r="S40" s="1182">
        <v>45570.0</v>
      </c>
      <c r="T40" s="1183" t="s">
        <v>280</v>
      </c>
      <c r="U40" s="1178" t="s">
        <v>95</v>
      </c>
      <c r="V40" s="1179"/>
      <c r="W40" s="447"/>
      <c r="X40" s="447"/>
    </row>
    <row r="41">
      <c r="A41" s="1172" t="s">
        <v>1628</v>
      </c>
      <c r="B41" s="1173" t="s">
        <v>15230</v>
      </c>
      <c r="C41" s="1174" t="s">
        <v>275</v>
      </c>
      <c r="D41" s="1173" t="s">
        <v>183</v>
      </c>
      <c r="E41" s="1173" t="s">
        <v>26515</v>
      </c>
      <c r="F41" s="1175"/>
      <c r="G41" s="1173" t="s">
        <v>26516</v>
      </c>
      <c r="H41" s="1173" t="s">
        <v>26611</v>
      </c>
      <c r="I41" s="1173" t="s">
        <v>5264</v>
      </c>
      <c r="J41" s="1173" t="s">
        <v>26515</v>
      </c>
      <c r="K41" s="1173" t="s">
        <v>11</v>
      </c>
      <c r="L41" s="1173" t="s">
        <v>1646</v>
      </c>
      <c r="M41" s="1191" t="s">
        <v>26622</v>
      </c>
      <c r="N41" s="1176" t="s">
        <v>26613</v>
      </c>
      <c r="O41" s="1176" t="s">
        <v>26620</v>
      </c>
      <c r="P41" s="1176" t="s">
        <v>26623</v>
      </c>
      <c r="Q41" s="447"/>
      <c r="R41" s="447"/>
      <c r="S41" s="1182">
        <v>45570.0</v>
      </c>
      <c r="T41" s="1183" t="s">
        <v>280</v>
      </c>
      <c r="U41" s="1178" t="s">
        <v>95</v>
      </c>
      <c r="V41" s="1179"/>
      <c r="W41" s="447"/>
      <c r="X41" s="447"/>
    </row>
    <row r="42">
      <c r="A42" s="1172" t="s">
        <v>1633</v>
      </c>
      <c r="B42" s="1173" t="s">
        <v>15230</v>
      </c>
      <c r="C42" s="1174" t="s">
        <v>275</v>
      </c>
      <c r="D42" s="1173" t="s">
        <v>183</v>
      </c>
      <c r="E42" s="1173" t="s">
        <v>26515</v>
      </c>
      <c r="F42" s="1175"/>
      <c r="G42" s="1173" t="s">
        <v>26516</v>
      </c>
      <c r="H42" s="1173" t="s">
        <v>26611</v>
      </c>
      <c r="I42" s="1173" t="s">
        <v>5264</v>
      </c>
      <c r="J42" s="1173" t="s">
        <v>26515</v>
      </c>
      <c r="K42" s="1173" t="s">
        <v>11</v>
      </c>
      <c r="L42" s="1173" t="s">
        <v>1646</v>
      </c>
      <c r="M42" s="1191" t="s">
        <v>26624</v>
      </c>
      <c r="N42" s="1176" t="s">
        <v>26613</v>
      </c>
      <c r="O42" s="1176" t="s">
        <v>26620</v>
      </c>
      <c r="P42" s="1176" t="s">
        <v>26625</v>
      </c>
      <c r="Q42" s="447"/>
      <c r="R42" s="447"/>
      <c r="S42" s="1182">
        <v>45570.0</v>
      </c>
      <c r="T42" s="1183" t="s">
        <v>280</v>
      </c>
      <c r="U42" s="1178" t="s">
        <v>95</v>
      </c>
      <c r="V42" s="1179"/>
      <c r="W42" s="447"/>
      <c r="X42" s="447"/>
    </row>
    <row r="43">
      <c r="A43" s="1172" t="s">
        <v>1639</v>
      </c>
      <c r="B43" s="1173" t="s">
        <v>15230</v>
      </c>
      <c r="C43" s="1174" t="s">
        <v>275</v>
      </c>
      <c r="D43" s="1173" t="s">
        <v>183</v>
      </c>
      <c r="E43" s="1173" t="s">
        <v>26515</v>
      </c>
      <c r="F43" s="1175"/>
      <c r="G43" s="1173" t="s">
        <v>26516</v>
      </c>
      <c r="H43" s="1173" t="s">
        <v>26611</v>
      </c>
      <c r="I43" s="1173" t="s">
        <v>5264</v>
      </c>
      <c r="J43" s="1173" t="s">
        <v>26515</v>
      </c>
      <c r="K43" s="1173" t="s">
        <v>11</v>
      </c>
      <c r="L43" s="1173" t="s">
        <v>1646</v>
      </c>
      <c r="M43" s="1191" t="s">
        <v>26626</v>
      </c>
      <c r="N43" s="1176" t="s">
        <v>26613</v>
      </c>
      <c r="O43" s="1176" t="s">
        <v>26620</v>
      </c>
      <c r="P43" s="1176" t="s">
        <v>26627</v>
      </c>
      <c r="Q43" s="447"/>
      <c r="R43" s="447"/>
      <c r="S43" s="1182">
        <v>45570.0</v>
      </c>
      <c r="T43" s="1183" t="s">
        <v>280</v>
      </c>
      <c r="U43" s="1178" t="s">
        <v>95</v>
      </c>
      <c r="V43" s="1179"/>
      <c r="W43" s="447"/>
      <c r="X43" s="447"/>
    </row>
    <row r="44">
      <c r="A44" s="1172" t="s">
        <v>1645</v>
      </c>
      <c r="B44" s="1173" t="s">
        <v>15230</v>
      </c>
      <c r="C44" s="1174" t="s">
        <v>275</v>
      </c>
      <c r="D44" s="1173" t="s">
        <v>183</v>
      </c>
      <c r="E44" s="1173" t="s">
        <v>26515</v>
      </c>
      <c r="F44" s="1175"/>
      <c r="G44" s="1173" t="s">
        <v>26516</v>
      </c>
      <c r="H44" s="1173" t="s">
        <v>26611</v>
      </c>
      <c r="I44" s="1173" t="s">
        <v>5264</v>
      </c>
      <c r="J44" s="1173" t="s">
        <v>26515</v>
      </c>
      <c r="K44" s="1173" t="s">
        <v>11</v>
      </c>
      <c r="L44" s="1173" t="s">
        <v>1646</v>
      </c>
      <c r="M44" s="1191" t="s">
        <v>26628</v>
      </c>
      <c r="N44" s="1176" t="s">
        <v>26613</v>
      </c>
      <c r="O44" s="1176" t="s">
        <v>26620</v>
      </c>
      <c r="P44" s="1176" t="s">
        <v>26629</v>
      </c>
      <c r="Q44" s="447"/>
      <c r="R44" s="447"/>
      <c r="S44" s="1182">
        <v>45570.0</v>
      </c>
      <c r="T44" s="1183" t="s">
        <v>280</v>
      </c>
      <c r="U44" s="1178" t="s">
        <v>95</v>
      </c>
      <c r="V44" s="1179"/>
      <c r="W44" s="447"/>
      <c r="X44" s="447"/>
    </row>
    <row r="45">
      <c r="A45" s="1172" t="s">
        <v>1650</v>
      </c>
      <c r="B45" s="1173" t="s">
        <v>15230</v>
      </c>
      <c r="C45" s="1174" t="s">
        <v>275</v>
      </c>
      <c r="D45" s="1173" t="s">
        <v>183</v>
      </c>
      <c r="E45" s="1173" t="s">
        <v>26515</v>
      </c>
      <c r="F45" s="1175"/>
      <c r="G45" s="1173" t="s">
        <v>26516</v>
      </c>
      <c r="H45" s="1173" t="s">
        <v>26611</v>
      </c>
      <c r="I45" s="1173" t="s">
        <v>5264</v>
      </c>
      <c r="J45" s="1173" t="s">
        <v>26515</v>
      </c>
      <c r="K45" s="1173" t="s">
        <v>11</v>
      </c>
      <c r="L45" s="1173" t="s">
        <v>1646</v>
      </c>
      <c r="M45" s="1191" t="s">
        <v>26630</v>
      </c>
      <c r="N45" s="1176" t="s">
        <v>26613</v>
      </c>
      <c r="O45" s="1176" t="s">
        <v>26620</v>
      </c>
      <c r="P45" s="1176" t="s">
        <v>26631</v>
      </c>
      <c r="Q45" s="447"/>
      <c r="R45" s="447"/>
      <c r="S45" s="1182">
        <v>45570.0</v>
      </c>
      <c r="T45" s="1183" t="s">
        <v>280</v>
      </c>
      <c r="U45" s="1178" t="s">
        <v>95</v>
      </c>
      <c r="V45" s="1179"/>
      <c r="W45" s="447"/>
      <c r="X45" s="447"/>
    </row>
    <row r="46">
      <c r="A46" s="1172" t="s">
        <v>1654</v>
      </c>
      <c r="B46" s="1173" t="s">
        <v>15230</v>
      </c>
      <c r="C46" s="1174" t="s">
        <v>275</v>
      </c>
      <c r="D46" s="1173" t="s">
        <v>183</v>
      </c>
      <c r="E46" s="1173" t="s">
        <v>26515</v>
      </c>
      <c r="F46" s="1175"/>
      <c r="G46" s="1173" t="s">
        <v>26516</v>
      </c>
      <c r="H46" s="1173" t="s">
        <v>26611</v>
      </c>
      <c r="I46" s="1173" t="s">
        <v>5264</v>
      </c>
      <c r="J46" s="1173" t="s">
        <v>26515</v>
      </c>
      <c r="K46" s="1173" t="s">
        <v>11</v>
      </c>
      <c r="L46" s="1173" t="s">
        <v>1646</v>
      </c>
      <c r="M46" s="1191" t="s">
        <v>26632</v>
      </c>
      <c r="N46" s="1176" t="s">
        <v>26613</v>
      </c>
      <c r="O46" s="1176" t="s">
        <v>26620</v>
      </c>
      <c r="P46" s="1176" t="s">
        <v>26633</v>
      </c>
      <c r="Q46" s="447"/>
      <c r="R46" s="447"/>
      <c r="S46" s="1182">
        <v>45570.0</v>
      </c>
      <c r="T46" s="1183" t="s">
        <v>280</v>
      </c>
      <c r="U46" s="1178" t="s">
        <v>95</v>
      </c>
      <c r="V46" s="1179"/>
      <c r="W46" s="447"/>
      <c r="X46" s="447"/>
    </row>
    <row r="47">
      <c r="A47" s="1172" t="s">
        <v>1661</v>
      </c>
      <c r="B47" s="1173" t="s">
        <v>15230</v>
      </c>
      <c r="C47" s="1174" t="s">
        <v>275</v>
      </c>
      <c r="D47" s="1173" t="s">
        <v>183</v>
      </c>
      <c r="E47" s="1173" t="s">
        <v>26515</v>
      </c>
      <c r="F47" s="1175"/>
      <c r="G47" s="1173" t="s">
        <v>26516</v>
      </c>
      <c r="H47" s="1173" t="s">
        <v>26611</v>
      </c>
      <c r="I47" s="1173" t="s">
        <v>5264</v>
      </c>
      <c r="J47" s="1173" t="s">
        <v>26515</v>
      </c>
      <c r="K47" s="1173" t="s">
        <v>11</v>
      </c>
      <c r="L47" s="1173" t="s">
        <v>1646</v>
      </c>
      <c r="M47" s="1191" t="s">
        <v>26634</v>
      </c>
      <c r="N47" s="1176" t="s">
        <v>26613</v>
      </c>
      <c r="O47" s="1176" t="s">
        <v>26620</v>
      </c>
      <c r="P47" s="1176" t="s">
        <v>26635</v>
      </c>
      <c r="Q47" s="447"/>
      <c r="R47" s="447"/>
      <c r="S47" s="1182">
        <v>45570.0</v>
      </c>
      <c r="T47" s="1183" t="s">
        <v>280</v>
      </c>
      <c r="U47" s="1178" t="s">
        <v>95</v>
      </c>
      <c r="V47" s="1179"/>
      <c r="W47" s="447"/>
      <c r="X47" s="447"/>
    </row>
    <row r="48">
      <c r="A48" s="1172" t="s">
        <v>1666</v>
      </c>
      <c r="B48" s="1173" t="s">
        <v>14</v>
      </c>
      <c r="C48" s="1173" t="s">
        <v>99</v>
      </c>
      <c r="D48" s="1173" t="s">
        <v>85</v>
      </c>
      <c r="E48" s="1192"/>
      <c r="F48" s="1192"/>
      <c r="G48" s="1173" t="s">
        <v>26511</v>
      </c>
      <c r="H48" s="1173" t="s">
        <v>86</v>
      </c>
      <c r="I48" s="1173" t="s">
        <v>98</v>
      </c>
      <c r="J48" s="1192"/>
      <c r="K48" s="1173" t="s">
        <v>12</v>
      </c>
      <c r="L48" s="1173" t="s">
        <v>26636</v>
      </c>
      <c r="M48" s="1176" t="s">
        <v>26637</v>
      </c>
      <c r="N48" s="119"/>
      <c r="O48" s="122" t="s">
        <v>26638</v>
      </c>
      <c r="P48" s="122" t="s">
        <v>26639</v>
      </c>
      <c r="Q48" s="447"/>
      <c r="R48" s="447"/>
      <c r="S48" s="1177">
        <v>45356.0</v>
      </c>
      <c r="T48" s="1178" t="s">
        <v>94</v>
      </c>
      <c r="U48" s="1178" t="s">
        <v>95</v>
      </c>
      <c r="V48" s="1179"/>
      <c r="W48" s="447"/>
      <c r="X48" s="447"/>
    </row>
    <row r="49">
      <c r="A49" s="1172" t="s">
        <v>1672</v>
      </c>
      <c r="B49" s="1173" t="s">
        <v>14</v>
      </c>
      <c r="C49" s="1173" t="s">
        <v>99</v>
      </c>
      <c r="D49" s="1173" t="s">
        <v>85</v>
      </c>
      <c r="E49" s="1192"/>
      <c r="F49" s="1192"/>
      <c r="G49" s="1173" t="s">
        <v>26511</v>
      </c>
      <c r="H49" s="1173" t="s">
        <v>86</v>
      </c>
      <c r="I49" s="1173" t="s">
        <v>98</v>
      </c>
      <c r="J49" s="1192"/>
      <c r="K49" s="1173" t="s">
        <v>12</v>
      </c>
      <c r="L49" s="1173" t="s">
        <v>26636</v>
      </c>
      <c r="M49" s="1176" t="s">
        <v>26640</v>
      </c>
      <c r="N49" s="119"/>
      <c r="O49" s="122" t="s">
        <v>26641</v>
      </c>
      <c r="P49" s="122" t="s">
        <v>26642</v>
      </c>
      <c r="Q49" s="447"/>
      <c r="R49" s="447"/>
      <c r="S49" s="1177">
        <v>45356.0</v>
      </c>
      <c r="T49" s="1178" t="s">
        <v>94</v>
      </c>
      <c r="U49" s="1178" t="s">
        <v>95</v>
      </c>
      <c r="V49" s="1179"/>
      <c r="W49" s="447"/>
      <c r="X49" s="447"/>
    </row>
    <row r="50">
      <c r="A50" s="1172" t="s">
        <v>1678</v>
      </c>
      <c r="B50" s="1173" t="s">
        <v>14</v>
      </c>
      <c r="C50" s="1173" t="s">
        <v>99</v>
      </c>
      <c r="D50" s="1173" t="s">
        <v>85</v>
      </c>
      <c r="E50" s="1192"/>
      <c r="F50" s="1192"/>
      <c r="G50" s="1173" t="s">
        <v>26511</v>
      </c>
      <c r="H50" s="1173" t="s">
        <v>86</v>
      </c>
      <c r="I50" s="1173" t="s">
        <v>98</v>
      </c>
      <c r="J50" s="1192"/>
      <c r="K50" s="1173" t="s">
        <v>12</v>
      </c>
      <c r="L50" s="1173" t="s">
        <v>26636</v>
      </c>
      <c r="M50" s="1176" t="s">
        <v>26643</v>
      </c>
      <c r="N50" s="119"/>
      <c r="O50" s="1193" t="s">
        <v>26644</v>
      </c>
      <c r="P50" s="1184" t="s">
        <v>26645</v>
      </c>
      <c r="Q50" s="447"/>
      <c r="R50" s="447"/>
      <c r="S50" s="1177">
        <v>45356.0</v>
      </c>
      <c r="T50" s="1178" t="s">
        <v>94</v>
      </c>
      <c r="U50" s="1178" t="s">
        <v>95</v>
      </c>
      <c r="V50" s="1179"/>
      <c r="W50" s="447"/>
      <c r="X50" s="447"/>
    </row>
    <row r="51">
      <c r="A51" s="1172" t="s">
        <v>1684</v>
      </c>
      <c r="B51" s="1173" t="s">
        <v>14</v>
      </c>
      <c r="C51" s="1173" t="s">
        <v>99</v>
      </c>
      <c r="D51" s="1173" t="s">
        <v>85</v>
      </c>
      <c r="E51" s="1192"/>
      <c r="F51" s="1192"/>
      <c r="G51" s="1173" t="s">
        <v>26511</v>
      </c>
      <c r="H51" s="1173" t="s">
        <v>86</v>
      </c>
      <c r="I51" s="1173" t="s">
        <v>98</v>
      </c>
      <c r="J51" s="1192"/>
      <c r="K51" s="1173" t="s">
        <v>12</v>
      </c>
      <c r="L51" s="1173" t="s">
        <v>26636</v>
      </c>
      <c r="M51" s="1176" t="s">
        <v>26646</v>
      </c>
      <c r="N51" s="119"/>
      <c r="O51" s="122" t="s">
        <v>26647</v>
      </c>
      <c r="P51" s="122" t="s">
        <v>26648</v>
      </c>
      <c r="Q51" s="447"/>
      <c r="R51" s="447"/>
      <c r="S51" s="1177">
        <v>45356.0</v>
      </c>
      <c r="T51" s="1178" t="s">
        <v>94</v>
      </c>
      <c r="U51" s="1178" t="s">
        <v>95</v>
      </c>
      <c r="V51" s="1179"/>
      <c r="W51" s="447"/>
      <c r="X51" s="447"/>
    </row>
    <row r="52">
      <c r="A52" s="1172" t="s">
        <v>1689</v>
      </c>
      <c r="B52" s="1173" t="s">
        <v>14</v>
      </c>
      <c r="C52" s="1173" t="s">
        <v>99</v>
      </c>
      <c r="D52" s="1173" t="s">
        <v>85</v>
      </c>
      <c r="E52" s="1192"/>
      <c r="F52" s="1192"/>
      <c r="G52" s="1173" t="s">
        <v>26511</v>
      </c>
      <c r="H52" s="1173" t="s">
        <v>86</v>
      </c>
      <c r="I52" s="1173" t="s">
        <v>98</v>
      </c>
      <c r="J52" s="1192"/>
      <c r="K52" s="1173" t="s">
        <v>12</v>
      </c>
      <c r="L52" s="1173" t="s">
        <v>26636</v>
      </c>
      <c r="M52" s="1176" t="s">
        <v>26649</v>
      </c>
      <c r="N52" s="119"/>
      <c r="O52" s="122" t="s">
        <v>26650</v>
      </c>
      <c r="P52" s="122" t="s">
        <v>26651</v>
      </c>
      <c r="Q52" s="447"/>
      <c r="R52" s="447"/>
      <c r="S52" s="1177">
        <v>45356.0</v>
      </c>
      <c r="T52" s="1178" t="s">
        <v>94</v>
      </c>
      <c r="U52" s="1178" t="s">
        <v>95</v>
      </c>
      <c r="V52" s="1179"/>
      <c r="W52" s="447"/>
      <c r="X52" s="447"/>
    </row>
    <row r="53">
      <c r="A53" s="1172" t="s">
        <v>1694</v>
      </c>
      <c r="B53" s="1173" t="s">
        <v>14</v>
      </c>
      <c r="C53" s="1173" t="s">
        <v>90</v>
      </c>
      <c r="D53" s="1173" t="s">
        <v>85</v>
      </c>
      <c r="E53" s="1192"/>
      <c r="F53" s="1192"/>
      <c r="G53" s="1173" t="s">
        <v>26511</v>
      </c>
      <c r="H53" s="1173" t="s">
        <v>86</v>
      </c>
      <c r="I53" s="1173" t="s">
        <v>87</v>
      </c>
      <c r="J53" s="1192"/>
      <c r="K53" s="1173" t="s">
        <v>11</v>
      </c>
      <c r="L53" s="1173" t="s">
        <v>26636</v>
      </c>
      <c r="M53" s="1176" t="s">
        <v>26652</v>
      </c>
      <c r="N53" s="1193"/>
      <c r="O53" s="1184" t="s">
        <v>26653</v>
      </c>
      <c r="P53" s="1184" t="s">
        <v>26654</v>
      </c>
      <c r="Q53" s="447"/>
      <c r="R53" s="447"/>
      <c r="S53" s="1177">
        <v>45356.0</v>
      </c>
      <c r="T53" s="1178" t="s">
        <v>94</v>
      </c>
      <c r="U53" s="1178" t="s">
        <v>95</v>
      </c>
      <c r="V53" s="1179"/>
      <c r="W53" s="447"/>
      <c r="X53" s="447"/>
    </row>
    <row r="54">
      <c r="A54" s="1172" t="s">
        <v>1700</v>
      </c>
      <c r="B54" s="1173" t="s">
        <v>14</v>
      </c>
      <c r="C54" s="1173" t="s">
        <v>90</v>
      </c>
      <c r="D54" s="1173" t="s">
        <v>85</v>
      </c>
      <c r="E54" s="1192"/>
      <c r="F54" s="1192"/>
      <c r="G54" s="1173" t="s">
        <v>26511</v>
      </c>
      <c r="H54" s="1173" t="s">
        <v>86</v>
      </c>
      <c r="I54" s="1173" t="s">
        <v>87</v>
      </c>
      <c r="J54" s="1192"/>
      <c r="K54" s="1173" t="s">
        <v>11</v>
      </c>
      <c r="L54" s="1173" t="s">
        <v>26636</v>
      </c>
      <c r="M54" s="1176" t="s">
        <v>26655</v>
      </c>
      <c r="N54" s="1193" t="s">
        <v>26656</v>
      </c>
      <c r="O54" s="1184" t="s">
        <v>26657</v>
      </c>
      <c r="P54" s="1184" t="s">
        <v>26658</v>
      </c>
      <c r="Q54" s="447"/>
      <c r="R54" s="447"/>
      <c r="S54" s="1177">
        <v>45356.0</v>
      </c>
      <c r="T54" s="1178" t="s">
        <v>94</v>
      </c>
      <c r="U54" s="1178" t="s">
        <v>95</v>
      </c>
      <c r="V54" s="1179"/>
      <c r="W54" s="447"/>
      <c r="X54" s="447"/>
    </row>
    <row r="55">
      <c r="A55" s="1172" t="s">
        <v>1706</v>
      </c>
      <c r="B55" s="1173" t="s">
        <v>14</v>
      </c>
      <c r="C55" s="1173" t="s">
        <v>90</v>
      </c>
      <c r="D55" s="1173" t="s">
        <v>85</v>
      </c>
      <c r="E55" s="1192"/>
      <c r="F55" s="1192"/>
      <c r="G55" s="1173" t="s">
        <v>26511</v>
      </c>
      <c r="H55" s="1173" t="s">
        <v>86</v>
      </c>
      <c r="I55" s="1173" t="s">
        <v>87</v>
      </c>
      <c r="J55" s="1192"/>
      <c r="K55" s="1173" t="s">
        <v>11</v>
      </c>
      <c r="L55" s="1173" t="s">
        <v>26636</v>
      </c>
      <c r="M55" s="1176" t="s">
        <v>26659</v>
      </c>
      <c r="N55" s="1193" t="s">
        <v>26656</v>
      </c>
      <c r="O55" s="1184" t="s">
        <v>26660</v>
      </c>
      <c r="P55" s="1184" t="s">
        <v>26661</v>
      </c>
      <c r="Q55" s="447"/>
      <c r="R55" s="447"/>
      <c r="S55" s="1177">
        <v>45448.0</v>
      </c>
      <c r="T55" s="1178" t="s">
        <v>94</v>
      </c>
      <c r="U55" s="1178" t="s">
        <v>95</v>
      </c>
      <c r="V55" s="1179"/>
      <c r="W55" s="447"/>
      <c r="X55" s="447"/>
    </row>
    <row r="56">
      <c r="A56" s="1172" t="s">
        <v>1711</v>
      </c>
      <c r="B56" s="1173" t="s">
        <v>14</v>
      </c>
      <c r="C56" s="1173" t="s">
        <v>90</v>
      </c>
      <c r="D56" s="1173" t="s">
        <v>85</v>
      </c>
      <c r="E56" s="1192"/>
      <c r="F56" s="1192"/>
      <c r="G56" s="1173" t="s">
        <v>26511</v>
      </c>
      <c r="H56" s="1173" t="s">
        <v>86</v>
      </c>
      <c r="I56" s="1173" t="s">
        <v>87</v>
      </c>
      <c r="J56" s="1192"/>
      <c r="K56" s="1173" t="s">
        <v>11</v>
      </c>
      <c r="L56" s="1173" t="s">
        <v>26636</v>
      </c>
      <c r="M56" s="1176" t="s">
        <v>26662</v>
      </c>
      <c r="N56" s="1193" t="s">
        <v>26656</v>
      </c>
      <c r="O56" s="1184" t="s">
        <v>26663</v>
      </c>
      <c r="P56" s="1184" t="s">
        <v>26664</v>
      </c>
      <c r="Q56" s="447"/>
      <c r="R56" s="447"/>
      <c r="S56" s="1177">
        <v>45356.0</v>
      </c>
      <c r="T56" s="1178" t="s">
        <v>94</v>
      </c>
      <c r="U56" s="1178" t="s">
        <v>95</v>
      </c>
      <c r="V56" s="1179"/>
      <c r="W56" s="447"/>
      <c r="X56" s="447"/>
    </row>
    <row r="57">
      <c r="A57" s="1172" t="s">
        <v>1714</v>
      </c>
      <c r="B57" s="1173" t="s">
        <v>14</v>
      </c>
      <c r="C57" s="1173" t="s">
        <v>90</v>
      </c>
      <c r="D57" s="1173" t="s">
        <v>85</v>
      </c>
      <c r="E57" s="1192"/>
      <c r="F57" s="1192"/>
      <c r="G57" s="1173" t="s">
        <v>26511</v>
      </c>
      <c r="H57" s="1173" t="s">
        <v>86</v>
      </c>
      <c r="I57" s="1173" t="s">
        <v>87</v>
      </c>
      <c r="J57" s="1192"/>
      <c r="K57" s="1173" t="s">
        <v>11</v>
      </c>
      <c r="L57" s="1173" t="s">
        <v>26636</v>
      </c>
      <c r="M57" s="1176" t="s">
        <v>26665</v>
      </c>
      <c r="N57" s="1193" t="s">
        <v>26656</v>
      </c>
      <c r="O57" s="1184" t="s">
        <v>26666</v>
      </c>
      <c r="P57" s="1184" t="s">
        <v>26667</v>
      </c>
      <c r="Q57" s="447"/>
      <c r="R57" s="447"/>
      <c r="S57" s="1177">
        <v>45448.0</v>
      </c>
      <c r="T57" s="1178" t="s">
        <v>94</v>
      </c>
      <c r="U57" s="1178" t="s">
        <v>95</v>
      </c>
      <c r="V57" s="1179"/>
      <c r="W57" s="447"/>
      <c r="X57" s="447"/>
    </row>
    <row r="58">
      <c r="A58" s="1172" t="s">
        <v>1720</v>
      </c>
      <c r="B58" s="1173" t="s">
        <v>14</v>
      </c>
      <c r="C58" s="1173" t="s">
        <v>90</v>
      </c>
      <c r="D58" s="1173" t="s">
        <v>85</v>
      </c>
      <c r="E58" s="1192"/>
      <c r="F58" s="1192"/>
      <c r="G58" s="1173" t="s">
        <v>26511</v>
      </c>
      <c r="H58" s="1173" t="s">
        <v>86</v>
      </c>
      <c r="I58" s="1173" t="s">
        <v>87</v>
      </c>
      <c r="J58" s="1192"/>
      <c r="K58" s="1173" t="s">
        <v>11</v>
      </c>
      <c r="L58" s="1173" t="s">
        <v>26636</v>
      </c>
      <c r="M58" s="1176" t="s">
        <v>26668</v>
      </c>
      <c r="N58" s="1193" t="s">
        <v>26656</v>
      </c>
      <c r="O58" s="1184" t="s">
        <v>26669</v>
      </c>
      <c r="P58" s="1184" t="s">
        <v>26670</v>
      </c>
      <c r="Q58" s="447"/>
      <c r="R58" s="447"/>
      <c r="S58" s="1177">
        <v>45509.0</v>
      </c>
      <c r="T58" s="1178" t="s">
        <v>94</v>
      </c>
      <c r="U58" s="1178" t="s">
        <v>95</v>
      </c>
      <c r="V58" s="1179"/>
      <c r="W58" s="447"/>
      <c r="X58" s="447"/>
    </row>
    <row r="59">
      <c r="A59" s="1172" t="s">
        <v>1725</v>
      </c>
      <c r="B59" s="1173" t="s">
        <v>14</v>
      </c>
      <c r="C59" s="1173" t="s">
        <v>90</v>
      </c>
      <c r="D59" s="1173" t="s">
        <v>85</v>
      </c>
      <c r="E59" s="1192"/>
      <c r="F59" s="1192"/>
      <c r="G59" s="1173" t="s">
        <v>26511</v>
      </c>
      <c r="H59" s="1173" t="s">
        <v>86</v>
      </c>
      <c r="I59" s="1173" t="s">
        <v>87</v>
      </c>
      <c r="J59" s="1192"/>
      <c r="K59" s="1173" t="s">
        <v>11</v>
      </c>
      <c r="L59" s="1173" t="s">
        <v>26636</v>
      </c>
      <c r="M59" s="1176" t="s">
        <v>26671</v>
      </c>
      <c r="N59" s="1193" t="s">
        <v>26656</v>
      </c>
      <c r="O59" s="1184" t="s">
        <v>26672</v>
      </c>
      <c r="P59" s="1184" t="s">
        <v>26673</v>
      </c>
      <c r="Q59" s="447"/>
      <c r="R59" s="447"/>
      <c r="S59" s="1177">
        <v>45448.0</v>
      </c>
      <c r="T59" s="1178" t="s">
        <v>94</v>
      </c>
      <c r="U59" s="1178" t="s">
        <v>95</v>
      </c>
      <c r="V59" s="1179"/>
      <c r="W59" s="447"/>
      <c r="X59" s="447"/>
    </row>
    <row r="60">
      <c r="A60" s="1172" t="s">
        <v>1731</v>
      </c>
      <c r="B60" s="1173" t="s">
        <v>14</v>
      </c>
      <c r="C60" s="1173" t="s">
        <v>90</v>
      </c>
      <c r="D60" s="1173" t="s">
        <v>85</v>
      </c>
      <c r="E60" s="1192"/>
      <c r="F60" s="1192"/>
      <c r="G60" s="1173" t="s">
        <v>26511</v>
      </c>
      <c r="H60" s="1173" t="s">
        <v>86</v>
      </c>
      <c r="I60" s="1173" t="s">
        <v>87</v>
      </c>
      <c r="J60" s="1192"/>
      <c r="K60" s="1173" t="s">
        <v>11</v>
      </c>
      <c r="L60" s="1173" t="s">
        <v>26636</v>
      </c>
      <c r="M60" s="1176" t="s">
        <v>26674</v>
      </c>
      <c r="N60" s="1193"/>
      <c r="O60" s="1184" t="s">
        <v>26675</v>
      </c>
      <c r="P60" s="1184" t="s">
        <v>26676</v>
      </c>
      <c r="Q60" s="447"/>
      <c r="R60" s="447"/>
      <c r="S60" s="1177">
        <v>45448.0</v>
      </c>
      <c r="T60" s="1178" t="s">
        <v>94</v>
      </c>
      <c r="U60" s="1178" t="s">
        <v>95</v>
      </c>
      <c r="V60" s="1179"/>
      <c r="W60" s="447"/>
      <c r="X60" s="447"/>
    </row>
    <row r="61">
      <c r="A61" s="1172" t="s">
        <v>1738</v>
      </c>
      <c r="B61" s="1173" t="s">
        <v>14</v>
      </c>
      <c r="C61" s="1173" t="s">
        <v>90</v>
      </c>
      <c r="D61" s="1173" t="s">
        <v>85</v>
      </c>
      <c r="E61" s="1192"/>
      <c r="F61" s="1192"/>
      <c r="G61" s="1173" t="s">
        <v>26511</v>
      </c>
      <c r="H61" s="1173" t="s">
        <v>86</v>
      </c>
      <c r="I61" s="1173" t="s">
        <v>87</v>
      </c>
      <c r="J61" s="1192"/>
      <c r="K61" s="1173" t="s">
        <v>11</v>
      </c>
      <c r="L61" s="1173" t="s">
        <v>26636</v>
      </c>
      <c r="M61" s="1176" t="s">
        <v>26677</v>
      </c>
      <c r="N61" s="1193" t="s">
        <v>26678</v>
      </c>
      <c r="O61" s="1184" t="s">
        <v>26679</v>
      </c>
      <c r="P61" s="1184" t="s">
        <v>26680</v>
      </c>
      <c r="Q61" s="447"/>
      <c r="R61" s="447"/>
      <c r="S61" s="1177">
        <v>45448.0</v>
      </c>
      <c r="T61" s="1178" t="s">
        <v>94</v>
      </c>
      <c r="U61" s="1178" t="s">
        <v>95</v>
      </c>
      <c r="V61" s="1179"/>
      <c r="W61" s="447"/>
      <c r="X61" s="447"/>
    </row>
    <row r="62">
      <c r="A62" s="1172" t="s">
        <v>1744</v>
      </c>
      <c r="B62" s="1173" t="s">
        <v>14</v>
      </c>
      <c r="C62" s="1173" t="s">
        <v>90</v>
      </c>
      <c r="D62" s="1173" t="s">
        <v>85</v>
      </c>
      <c r="E62" s="1192"/>
      <c r="F62" s="1192"/>
      <c r="G62" s="1173" t="s">
        <v>26511</v>
      </c>
      <c r="H62" s="1173" t="s">
        <v>86</v>
      </c>
      <c r="I62" s="1173" t="s">
        <v>87</v>
      </c>
      <c r="J62" s="1192"/>
      <c r="K62" s="1173" t="s">
        <v>11</v>
      </c>
      <c r="L62" s="1173" t="s">
        <v>26636</v>
      </c>
      <c r="M62" s="1176" t="s">
        <v>26681</v>
      </c>
      <c r="N62" s="1193" t="s">
        <v>26678</v>
      </c>
      <c r="O62" s="1184" t="s">
        <v>26682</v>
      </c>
      <c r="P62" s="1184" t="s">
        <v>26683</v>
      </c>
      <c r="Q62" s="447"/>
      <c r="R62" s="447"/>
      <c r="S62" s="1177">
        <v>45448.0</v>
      </c>
      <c r="T62" s="1178" t="s">
        <v>94</v>
      </c>
      <c r="U62" s="1178" t="s">
        <v>95</v>
      </c>
      <c r="V62" s="1179"/>
      <c r="W62" s="447"/>
      <c r="X62" s="447"/>
    </row>
    <row r="63">
      <c r="A63" s="1172" t="s">
        <v>1750</v>
      </c>
      <c r="B63" s="1173" t="s">
        <v>14</v>
      </c>
      <c r="C63" s="1173" t="s">
        <v>90</v>
      </c>
      <c r="D63" s="1173" t="s">
        <v>85</v>
      </c>
      <c r="E63" s="1192"/>
      <c r="F63" s="1192"/>
      <c r="G63" s="1173" t="s">
        <v>26511</v>
      </c>
      <c r="H63" s="1173" t="s">
        <v>86</v>
      </c>
      <c r="I63" s="1173" t="s">
        <v>87</v>
      </c>
      <c r="J63" s="1192"/>
      <c r="K63" s="1173" t="s">
        <v>11</v>
      </c>
      <c r="L63" s="1173" t="s">
        <v>26636</v>
      </c>
      <c r="M63" s="1176" t="s">
        <v>26684</v>
      </c>
      <c r="N63" s="1193" t="s">
        <v>26678</v>
      </c>
      <c r="O63" s="1184" t="s">
        <v>26685</v>
      </c>
      <c r="P63" s="1184" t="s">
        <v>26686</v>
      </c>
      <c r="Q63" s="447"/>
      <c r="R63" s="447"/>
      <c r="S63" s="1177">
        <v>45448.0</v>
      </c>
      <c r="T63" s="1178" t="s">
        <v>94</v>
      </c>
      <c r="U63" s="1178" t="s">
        <v>95</v>
      </c>
      <c r="V63" s="1179"/>
      <c r="W63" s="447"/>
      <c r="X63" s="447"/>
    </row>
    <row r="64">
      <c r="A64" s="1172" t="s">
        <v>1755</v>
      </c>
      <c r="B64" s="1173" t="s">
        <v>14</v>
      </c>
      <c r="C64" s="1173" t="s">
        <v>90</v>
      </c>
      <c r="D64" s="1173" t="s">
        <v>85</v>
      </c>
      <c r="E64" s="1192"/>
      <c r="F64" s="1192"/>
      <c r="G64" s="1173" t="s">
        <v>26511</v>
      </c>
      <c r="H64" s="1173" t="s">
        <v>86</v>
      </c>
      <c r="I64" s="1173" t="s">
        <v>87</v>
      </c>
      <c r="J64" s="1192"/>
      <c r="K64" s="1173" t="s">
        <v>11</v>
      </c>
      <c r="L64" s="1173" t="s">
        <v>26636</v>
      </c>
      <c r="M64" s="1176" t="s">
        <v>26687</v>
      </c>
      <c r="N64" s="1193" t="s">
        <v>26678</v>
      </c>
      <c r="O64" s="1184" t="s">
        <v>26688</v>
      </c>
      <c r="P64" s="1184" t="s">
        <v>26689</v>
      </c>
      <c r="Q64" s="447"/>
      <c r="R64" s="447"/>
      <c r="S64" s="1177">
        <v>45448.0</v>
      </c>
      <c r="T64" s="1178" t="s">
        <v>94</v>
      </c>
      <c r="U64" s="1178" t="s">
        <v>95</v>
      </c>
      <c r="V64" s="1179"/>
      <c r="W64" s="447"/>
      <c r="X64" s="447"/>
    </row>
    <row r="65">
      <c r="A65" s="1172" t="s">
        <v>1761</v>
      </c>
      <c r="B65" s="1173" t="s">
        <v>14</v>
      </c>
      <c r="C65" s="1173" t="s">
        <v>90</v>
      </c>
      <c r="D65" s="1173" t="s">
        <v>85</v>
      </c>
      <c r="E65" s="1192"/>
      <c r="F65" s="1192"/>
      <c r="G65" s="1173" t="s">
        <v>26511</v>
      </c>
      <c r="H65" s="1173" t="s">
        <v>86</v>
      </c>
      <c r="I65" s="1173" t="s">
        <v>87</v>
      </c>
      <c r="J65" s="1192"/>
      <c r="K65" s="1173" t="s">
        <v>11</v>
      </c>
      <c r="L65" s="1173" t="s">
        <v>26636</v>
      </c>
      <c r="M65" s="1176" t="s">
        <v>26690</v>
      </c>
      <c r="N65" s="1193" t="s">
        <v>26678</v>
      </c>
      <c r="O65" s="1184" t="s">
        <v>26691</v>
      </c>
      <c r="P65" s="1184" t="s">
        <v>26692</v>
      </c>
      <c r="Q65" s="447"/>
      <c r="R65" s="447"/>
      <c r="S65" s="1177">
        <v>45448.0</v>
      </c>
      <c r="T65" s="1178" t="s">
        <v>94</v>
      </c>
      <c r="U65" s="1178" t="s">
        <v>95</v>
      </c>
      <c r="V65" s="1179"/>
      <c r="W65" s="447"/>
      <c r="X65" s="447"/>
    </row>
    <row r="66">
      <c r="A66" s="1172" t="s">
        <v>1766</v>
      </c>
      <c r="B66" s="1173" t="s">
        <v>14</v>
      </c>
      <c r="C66" s="1173" t="s">
        <v>90</v>
      </c>
      <c r="D66" s="1173" t="s">
        <v>85</v>
      </c>
      <c r="E66" s="1192"/>
      <c r="F66" s="1192"/>
      <c r="G66" s="1173" t="s">
        <v>26511</v>
      </c>
      <c r="H66" s="1173" t="s">
        <v>86</v>
      </c>
      <c r="I66" s="1173" t="s">
        <v>87</v>
      </c>
      <c r="J66" s="1192"/>
      <c r="K66" s="1173" t="s">
        <v>11</v>
      </c>
      <c r="L66" s="1173" t="s">
        <v>26636</v>
      </c>
      <c r="M66" s="1176" t="s">
        <v>26693</v>
      </c>
      <c r="N66" s="1193" t="s">
        <v>26678</v>
      </c>
      <c r="O66" s="1184" t="s">
        <v>26694</v>
      </c>
      <c r="P66" s="1184" t="s">
        <v>26695</v>
      </c>
      <c r="Q66" s="447"/>
      <c r="R66" s="447"/>
      <c r="S66" s="1177">
        <v>45448.0</v>
      </c>
      <c r="T66" s="1178" t="s">
        <v>94</v>
      </c>
      <c r="U66" s="1178" t="s">
        <v>95</v>
      </c>
      <c r="V66" s="1179"/>
      <c r="W66" s="447"/>
      <c r="X66" s="447"/>
    </row>
    <row r="67">
      <c r="A67" s="1172" t="s">
        <v>1771</v>
      </c>
      <c r="B67" s="1173" t="s">
        <v>14</v>
      </c>
      <c r="C67" s="1173" t="s">
        <v>90</v>
      </c>
      <c r="D67" s="1173" t="s">
        <v>85</v>
      </c>
      <c r="E67" s="1192"/>
      <c r="F67" s="1192"/>
      <c r="G67" s="1173" t="s">
        <v>26511</v>
      </c>
      <c r="H67" s="1173" t="s">
        <v>86</v>
      </c>
      <c r="I67" s="1173" t="s">
        <v>87</v>
      </c>
      <c r="J67" s="1192"/>
      <c r="K67" s="1173" t="s">
        <v>11</v>
      </c>
      <c r="L67" s="1173" t="s">
        <v>26636</v>
      </c>
      <c r="M67" s="1176" t="s">
        <v>26696</v>
      </c>
      <c r="N67" s="1193" t="s">
        <v>26678</v>
      </c>
      <c r="O67" s="1184" t="s">
        <v>26697</v>
      </c>
      <c r="P67" s="1184" t="s">
        <v>26698</v>
      </c>
      <c r="Q67" s="447"/>
      <c r="R67" s="447"/>
      <c r="S67" s="1177">
        <v>45448.0</v>
      </c>
      <c r="T67" s="1178" t="s">
        <v>94</v>
      </c>
      <c r="U67" s="1178" t="s">
        <v>95</v>
      </c>
      <c r="V67" s="1179"/>
      <c r="W67" s="447"/>
      <c r="X67" s="447"/>
    </row>
    <row r="68">
      <c r="A68" s="1172" t="s">
        <v>1775</v>
      </c>
      <c r="B68" s="1173" t="s">
        <v>14</v>
      </c>
      <c r="C68" s="1173" t="s">
        <v>90</v>
      </c>
      <c r="D68" s="1173" t="s">
        <v>85</v>
      </c>
      <c r="E68" s="1192"/>
      <c r="F68" s="1192"/>
      <c r="G68" s="1173" t="s">
        <v>26511</v>
      </c>
      <c r="H68" s="1173" t="s">
        <v>86</v>
      </c>
      <c r="I68" s="1173" t="s">
        <v>87</v>
      </c>
      <c r="J68" s="1192"/>
      <c r="K68" s="1173" t="s">
        <v>11</v>
      </c>
      <c r="L68" s="1173" t="s">
        <v>26636</v>
      </c>
      <c r="M68" s="1176" t="s">
        <v>26699</v>
      </c>
      <c r="N68" s="1193" t="s">
        <v>26678</v>
      </c>
      <c r="O68" s="1184" t="s">
        <v>26700</v>
      </c>
      <c r="P68" s="1184" t="s">
        <v>26701</v>
      </c>
      <c r="Q68" s="447"/>
      <c r="R68" s="447"/>
      <c r="S68" s="1177">
        <v>45448.0</v>
      </c>
      <c r="T68" s="1178" t="s">
        <v>94</v>
      </c>
      <c r="U68" s="1178" t="s">
        <v>95</v>
      </c>
      <c r="V68" s="1179"/>
      <c r="W68" s="447"/>
      <c r="X68" s="447"/>
    </row>
    <row r="69">
      <c r="A69" s="1172" t="s">
        <v>1781</v>
      </c>
      <c r="B69" s="1173" t="s">
        <v>14</v>
      </c>
      <c r="C69" s="1173" t="s">
        <v>90</v>
      </c>
      <c r="D69" s="1173" t="s">
        <v>85</v>
      </c>
      <c r="E69" s="1192"/>
      <c r="F69" s="1192"/>
      <c r="G69" s="1173" t="s">
        <v>26511</v>
      </c>
      <c r="H69" s="1173" t="s">
        <v>86</v>
      </c>
      <c r="I69" s="1173" t="s">
        <v>87</v>
      </c>
      <c r="J69" s="1192"/>
      <c r="K69" s="1173" t="s">
        <v>11</v>
      </c>
      <c r="L69" s="1173" t="s">
        <v>26636</v>
      </c>
      <c r="M69" s="1176" t="s">
        <v>26702</v>
      </c>
      <c r="N69" s="1193" t="s">
        <v>26656</v>
      </c>
      <c r="O69" s="1184" t="s">
        <v>26703</v>
      </c>
      <c r="P69" s="1184" t="s">
        <v>26704</v>
      </c>
      <c r="Q69" s="447"/>
      <c r="R69" s="447"/>
      <c r="S69" s="1177">
        <v>45509.0</v>
      </c>
      <c r="T69" s="1178" t="s">
        <v>94</v>
      </c>
      <c r="U69" s="1178" t="s">
        <v>95</v>
      </c>
      <c r="V69" s="1179"/>
      <c r="W69" s="447"/>
      <c r="X69" s="447"/>
    </row>
    <row r="70">
      <c r="A70" s="1172" t="s">
        <v>1787</v>
      </c>
      <c r="B70" s="1173" t="s">
        <v>14</v>
      </c>
      <c r="C70" s="1173" t="s">
        <v>90</v>
      </c>
      <c r="D70" s="1173" t="s">
        <v>85</v>
      </c>
      <c r="E70" s="1192"/>
      <c r="F70" s="1192"/>
      <c r="G70" s="1173" t="s">
        <v>26511</v>
      </c>
      <c r="H70" s="1173" t="s">
        <v>86</v>
      </c>
      <c r="I70" s="1173" t="s">
        <v>87</v>
      </c>
      <c r="J70" s="1192"/>
      <c r="K70" s="1173" t="s">
        <v>11</v>
      </c>
      <c r="L70" s="1173" t="s">
        <v>26636</v>
      </c>
      <c r="M70" s="1176" t="s">
        <v>26705</v>
      </c>
      <c r="N70" s="1193" t="s">
        <v>26706</v>
      </c>
      <c r="O70" s="1184" t="s">
        <v>26707</v>
      </c>
      <c r="P70" s="135" t="s">
        <v>26708</v>
      </c>
      <c r="Q70" s="447"/>
      <c r="R70" s="447"/>
      <c r="S70" s="1177">
        <v>45509.0</v>
      </c>
      <c r="T70" s="1178" t="s">
        <v>94</v>
      </c>
      <c r="U70" s="1178" t="s">
        <v>95</v>
      </c>
      <c r="V70" s="1179"/>
      <c r="W70" s="447"/>
      <c r="X70" s="447"/>
    </row>
    <row r="71">
      <c r="A71" s="1172" t="s">
        <v>1792</v>
      </c>
      <c r="B71" s="1173" t="s">
        <v>14</v>
      </c>
      <c r="C71" s="1173" t="s">
        <v>90</v>
      </c>
      <c r="D71" s="1173" t="s">
        <v>85</v>
      </c>
      <c r="E71" s="1192"/>
      <c r="F71" s="1192"/>
      <c r="G71" s="1173" t="s">
        <v>26511</v>
      </c>
      <c r="H71" s="1173" t="s">
        <v>86</v>
      </c>
      <c r="I71" s="1173" t="s">
        <v>87</v>
      </c>
      <c r="J71" s="1192"/>
      <c r="K71" s="1173" t="s">
        <v>11</v>
      </c>
      <c r="L71" s="1173" t="s">
        <v>26636</v>
      </c>
      <c r="M71" s="1176" t="s">
        <v>26709</v>
      </c>
      <c r="N71" s="1193" t="s">
        <v>26656</v>
      </c>
      <c r="O71" s="1184" t="s">
        <v>26710</v>
      </c>
      <c r="P71" s="1184" t="s">
        <v>26711</v>
      </c>
      <c r="Q71" s="447"/>
      <c r="R71" s="447"/>
      <c r="S71" s="1177">
        <v>45509.0</v>
      </c>
      <c r="T71" s="1178" t="s">
        <v>94</v>
      </c>
      <c r="U71" s="1178" t="s">
        <v>95</v>
      </c>
      <c r="V71" s="1179"/>
      <c r="W71" s="447"/>
      <c r="X71" s="447"/>
    </row>
    <row r="72">
      <c r="A72" s="1172" t="s">
        <v>1798</v>
      </c>
      <c r="B72" s="1173" t="s">
        <v>14</v>
      </c>
      <c r="C72" s="1173" t="s">
        <v>90</v>
      </c>
      <c r="D72" s="1173" t="s">
        <v>85</v>
      </c>
      <c r="E72" s="1192"/>
      <c r="F72" s="1192"/>
      <c r="G72" s="1173" t="s">
        <v>26511</v>
      </c>
      <c r="H72" s="1173" t="s">
        <v>86</v>
      </c>
      <c r="I72" s="1173" t="s">
        <v>87</v>
      </c>
      <c r="J72" s="1192"/>
      <c r="K72" s="1173" t="s">
        <v>11</v>
      </c>
      <c r="L72" s="1173" t="s">
        <v>26636</v>
      </c>
      <c r="M72" s="1176" t="s">
        <v>26712</v>
      </c>
      <c r="N72" s="1193" t="s">
        <v>26656</v>
      </c>
      <c r="O72" s="1184" t="s">
        <v>26713</v>
      </c>
      <c r="P72" s="1184" t="s">
        <v>26714</v>
      </c>
      <c r="Q72" s="447"/>
      <c r="R72" s="447"/>
      <c r="S72" s="1177">
        <v>45509.0</v>
      </c>
      <c r="T72" s="1178" t="s">
        <v>94</v>
      </c>
      <c r="U72" s="1178" t="s">
        <v>95</v>
      </c>
      <c r="V72" s="1179"/>
      <c r="W72" s="447"/>
      <c r="X72" s="447"/>
    </row>
    <row r="73">
      <c r="A73" s="1172" t="s">
        <v>1804</v>
      </c>
      <c r="B73" s="1173" t="s">
        <v>14</v>
      </c>
      <c r="C73" s="1173" t="s">
        <v>90</v>
      </c>
      <c r="D73" s="1173" t="s">
        <v>85</v>
      </c>
      <c r="E73" s="1192"/>
      <c r="F73" s="1192"/>
      <c r="G73" s="1173" t="s">
        <v>26511</v>
      </c>
      <c r="H73" s="1173" t="s">
        <v>86</v>
      </c>
      <c r="I73" s="1173" t="s">
        <v>87</v>
      </c>
      <c r="J73" s="1192"/>
      <c r="K73" s="1173" t="s">
        <v>11</v>
      </c>
      <c r="L73" s="1173" t="s">
        <v>26636</v>
      </c>
      <c r="M73" s="1176" t="s">
        <v>26715</v>
      </c>
      <c r="N73" s="1193" t="s">
        <v>26678</v>
      </c>
      <c r="O73" s="1184" t="s">
        <v>26716</v>
      </c>
      <c r="P73" s="1184" t="s">
        <v>26717</v>
      </c>
      <c r="Q73" s="447"/>
      <c r="R73" s="447"/>
      <c r="S73" s="1177">
        <v>45509.0</v>
      </c>
      <c r="T73" s="1178" t="s">
        <v>94</v>
      </c>
      <c r="U73" s="1178" t="s">
        <v>95</v>
      </c>
      <c r="V73" s="1179"/>
      <c r="W73" s="447"/>
      <c r="X73" s="447"/>
    </row>
    <row r="74">
      <c r="A74" s="1172" t="s">
        <v>1810</v>
      </c>
      <c r="B74" s="1173" t="s">
        <v>14</v>
      </c>
      <c r="C74" s="1173" t="s">
        <v>90</v>
      </c>
      <c r="D74" s="1173" t="s">
        <v>85</v>
      </c>
      <c r="E74" s="1192"/>
      <c r="F74" s="1192"/>
      <c r="G74" s="1173" t="s">
        <v>26511</v>
      </c>
      <c r="H74" s="1173" t="s">
        <v>86</v>
      </c>
      <c r="I74" s="1173" t="s">
        <v>87</v>
      </c>
      <c r="J74" s="1192"/>
      <c r="K74" s="1173" t="s">
        <v>11</v>
      </c>
      <c r="L74" s="1173" t="s">
        <v>26636</v>
      </c>
      <c r="M74" s="1176" t="s">
        <v>26718</v>
      </c>
      <c r="N74" s="1193" t="s">
        <v>26719</v>
      </c>
      <c r="O74" s="1184" t="s">
        <v>26720</v>
      </c>
      <c r="P74" s="135" t="s">
        <v>26708</v>
      </c>
      <c r="Q74" s="447"/>
      <c r="R74" s="447"/>
      <c r="S74" s="1177">
        <v>45509.0</v>
      </c>
      <c r="T74" s="1178" t="s">
        <v>94</v>
      </c>
      <c r="U74" s="1178" t="s">
        <v>95</v>
      </c>
      <c r="V74" s="1179"/>
      <c r="W74" s="447"/>
      <c r="X74" s="447"/>
    </row>
    <row r="75">
      <c r="A75" s="1172" t="s">
        <v>1815</v>
      </c>
      <c r="B75" s="1173" t="s">
        <v>14</v>
      </c>
      <c r="C75" s="1173" t="s">
        <v>90</v>
      </c>
      <c r="D75" s="1173" t="s">
        <v>85</v>
      </c>
      <c r="E75" s="1192"/>
      <c r="F75" s="1192"/>
      <c r="G75" s="1173" t="s">
        <v>26511</v>
      </c>
      <c r="H75" s="1173" t="s">
        <v>86</v>
      </c>
      <c r="I75" s="1173" t="s">
        <v>87</v>
      </c>
      <c r="J75" s="1192"/>
      <c r="K75" s="1173" t="s">
        <v>11</v>
      </c>
      <c r="L75" s="1173" t="s">
        <v>26636</v>
      </c>
      <c r="M75" s="1176" t="s">
        <v>26721</v>
      </c>
      <c r="N75" s="1193" t="s">
        <v>26678</v>
      </c>
      <c r="O75" s="1184" t="s">
        <v>26722</v>
      </c>
      <c r="P75" s="1184" t="s">
        <v>26723</v>
      </c>
      <c r="Q75" s="447"/>
      <c r="R75" s="447"/>
      <c r="S75" s="1177">
        <v>45509.0</v>
      </c>
      <c r="T75" s="1178" t="s">
        <v>94</v>
      </c>
      <c r="U75" s="1178" t="s">
        <v>95</v>
      </c>
      <c r="V75" s="1179"/>
      <c r="W75" s="447"/>
      <c r="X75" s="447"/>
    </row>
    <row r="76">
      <c r="A76" s="1172" t="s">
        <v>1821</v>
      </c>
      <c r="B76" s="1173" t="s">
        <v>14</v>
      </c>
      <c r="C76" s="1173" t="s">
        <v>90</v>
      </c>
      <c r="D76" s="1173" t="s">
        <v>85</v>
      </c>
      <c r="E76" s="1192"/>
      <c r="F76" s="1192"/>
      <c r="G76" s="1173" t="s">
        <v>26511</v>
      </c>
      <c r="H76" s="1173" t="s">
        <v>86</v>
      </c>
      <c r="I76" s="1173" t="s">
        <v>87</v>
      </c>
      <c r="J76" s="1192"/>
      <c r="K76" s="1173" t="s">
        <v>11</v>
      </c>
      <c r="L76" s="1173" t="s">
        <v>26636</v>
      </c>
      <c r="M76" s="1176" t="s">
        <v>26724</v>
      </c>
      <c r="N76" s="1193" t="s">
        <v>26678</v>
      </c>
      <c r="O76" s="1184" t="s">
        <v>26725</v>
      </c>
      <c r="P76" s="1184" t="s">
        <v>26726</v>
      </c>
      <c r="Q76" s="447"/>
      <c r="R76" s="447"/>
      <c r="S76" s="1177">
        <v>45509.0</v>
      </c>
      <c r="T76" s="1178" t="s">
        <v>94</v>
      </c>
      <c r="U76" s="1178" t="s">
        <v>95</v>
      </c>
      <c r="V76" s="1179"/>
      <c r="W76" s="447"/>
      <c r="X76" s="447"/>
    </row>
    <row r="77">
      <c r="A77" s="1172" t="s">
        <v>1827</v>
      </c>
      <c r="B77" s="1173" t="s">
        <v>14</v>
      </c>
      <c r="C77" s="1173" t="s">
        <v>90</v>
      </c>
      <c r="D77" s="1173" t="s">
        <v>85</v>
      </c>
      <c r="E77" s="1192"/>
      <c r="F77" s="1192"/>
      <c r="G77" s="1173" t="s">
        <v>26511</v>
      </c>
      <c r="H77" s="1173" t="s">
        <v>86</v>
      </c>
      <c r="I77" s="1173" t="s">
        <v>87</v>
      </c>
      <c r="J77" s="1192"/>
      <c r="K77" s="1173" t="s">
        <v>11</v>
      </c>
      <c r="L77" s="1173" t="s">
        <v>26636</v>
      </c>
      <c r="M77" s="1176" t="s">
        <v>26727</v>
      </c>
      <c r="N77" s="1193" t="s">
        <v>26678</v>
      </c>
      <c r="O77" s="1184" t="s">
        <v>26728</v>
      </c>
      <c r="P77" s="1184" t="s">
        <v>26729</v>
      </c>
      <c r="Q77" s="447"/>
      <c r="R77" s="447"/>
      <c r="S77" s="1177">
        <v>45509.0</v>
      </c>
      <c r="T77" s="1178" t="s">
        <v>94</v>
      </c>
      <c r="U77" s="1178" t="s">
        <v>95</v>
      </c>
      <c r="V77" s="1179"/>
      <c r="W77" s="447"/>
      <c r="X77" s="447"/>
    </row>
    <row r="78">
      <c r="A78" s="1172" t="s">
        <v>1833</v>
      </c>
      <c r="B78" s="1173" t="s">
        <v>14</v>
      </c>
      <c r="C78" s="1173" t="s">
        <v>122</v>
      </c>
      <c r="D78" s="1173" t="s">
        <v>85</v>
      </c>
      <c r="E78" s="1192"/>
      <c r="F78" s="1192"/>
      <c r="G78" s="1173" t="s">
        <v>26511</v>
      </c>
      <c r="H78" s="1173" t="s">
        <v>86</v>
      </c>
      <c r="I78" s="1173" t="s">
        <v>98</v>
      </c>
      <c r="J78" s="1192"/>
      <c r="K78" s="1173" t="s">
        <v>12</v>
      </c>
      <c r="L78" s="1173" t="s">
        <v>26636</v>
      </c>
      <c r="M78" s="1176" t="s">
        <v>26730</v>
      </c>
      <c r="N78" s="119"/>
      <c r="O78" s="135" t="s">
        <v>26731</v>
      </c>
      <c r="P78" s="1184" t="s">
        <v>26732</v>
      </c>
      <c r="Q78" s="447"/>
      <c r="R78" s="447"/>
      <c r="S78" s="1177">
        <v>45448.0</v>
      </c>
      <c r="T78" s="1178" t="s">
        <v>94</v>
      </c>
      <c r="U78" s="1178" t="s">
        <v>95</v>
      </c>
      <c r="V78" s="1179"/>
      <c r="W78" s="447"/>
      <c r="X78" s="447"/>
    </row>
    <row r="79">
      <c r="A79" s="1172" t="s">
        <v>1838</v>
      </c>
      <c r="B79" s="1173" t="s">
        <v>14</v>
      </c>
      <c r="C79" s="1173" t="s">
        <v>126</v>
      </c>
      <c r="D79" s="1173" t="s">
        <v>85</v>
      </c>
      <c r="E79" s="1192"/>
      <c r="F79" s="1192"/>
      <c r="G79" s="1173" t="s">
        <v>26511</v>
      </c>
      <c r="H79" s="1173" t="s">
        <v>86</v>
      </c>
      <c r="I79" s="1173" t="s">
        <v>98</v>
      </c>
      <c r="J79" s="1192"/>
      <c r="K79" s="1173" t="s">
        <v>11</v>
      </c>
      <c r="L79" s="1173" t="s">
        <v>26636</v>
      </c>
      <c r="M79" s="1184" t="s">
        <v>26733</v>
      </c>
      <c r="N79" s="119"/>
      <c r="O79" s="135" t="s">
        <v>26734</v>
      </c>
      <c r="P79" s="1184" t="s">
        <v>26735</v>
      </c>
      <c r="Q79" s="447"/>
      <c r="R79" s="447"/>
      <c r="S79" s="1177">
        <v>45448.0</v>
      </c>
      <c r="T79" s="1178" t="s">
        <v>94</v>
      </c>
      <c r="U79" s="1178" t="s">
        <v>95</v>
      </c>
      <c r="V79" s="1179"/>
      <c r="W79" s="447"/>
      <c r="X79" s="447"/>
    </row>
    <row r="80">
      <c r="A80" s="1172" t="s">
        <v>1843</v>
      </c>
      <c r="B80" s="1173" t="s">
        <v>14</v>
      </c>
      <c r="C80" s="1173" t="s">
        <v>129</v>
      </c>
      <c r="D80" s="1173" t="s">
        <v>85</v>
      </c>
      <c r="E80" s="1192"/>
      <c r="F80" s="1192"/>
      <c r="G80" s="1173" t="s">
        <v>26511</v>
      </c>
      <c r="H80" s="1173" t="s">
        <v>86</v>
      </c>
      <c r="I80" s="1173" t="s">
        <v>87</v>
      </c>
      <c r="J80" s="1192"/>
      <c r="K80" s="1173" t="s">
        <v>12</v>
      </c>
      <c r="L80" s="1173" t="s">
        <v>26636</v>
      </c>
      <c r="M80" s="1184" t="s">
        <v>26736</v>
      </c>
      <c r="N80" s="119"/>
      <c r="O80" s="135" t="s">
        <v>26737</v>
      </c>
      <c r="P80" s="1184" t="s">
        <v>26738</v>
      </c>
      <c r="Q80" s="447"/>
      <c r="R80" s="447"/>
      <c r="S80" s="1177">
        <v>45448.0</v>
      </c>
      <c r="T80" s="1178" t="s">
        <v>94</v>
      </c>
      <c r="U80" s="1178" t="s">
        <v>95</v>
      </c>
      <c r="V80" s="1179"/>
      <c r="W80" s="447"/>
      <c r="X80" s="447"/>
    </row>
    <row r="81">
      <c r="A81" s="1172" t="s">
        <v>1848</v>
      </c>
      <c r="B81" s="1173" t="s">
        <v>14</v>
      </c>
      <c r="C81" s="1173" t="s">
        <v>110</v>
      </c>
      <c r="D81" s="1173" t="s">
        <v>85</v>
      </c>
      <c r="E81" s="1192"/>
      <c r="F81" s="1192"/>
      <c r="G81" s="1173" t="s">
        <v>26511</v>
      </c>
      <c r="H81" s="1173" t="s">
        <v>86</v>
      </c>
      <c r="I81" s="1173" t="s">
        <v>98</v>
      </c>
      <c r="J81" s="1192"/>
      <c r="K81" s="1173" t="s">
        <v>12</v>
      </c>
      <c r="L81" s="1173" t="s">
        <v>26636</v>
      </c>
      <c r="M81" s="1184" t="s">
        <v>26739</v>
      </c>
      <c r="N81" s="119"/>
      <c r="O81" s="135" t="s">
        <v>26740</v>
      </c>
      <c r="P81" s="1184" t="s">
        <v>26741</v>
      </c>
      <c r="Q81" s="447"/>
      <c r="R81" s="447"/>
      <c r="S81" s="1177">
        <v>45448.0</v>
      </c>
      <c r="T81" s="1178" t="s">
        <v>94</v>
      </c>
      <c r="U81" s="1178" t="s">
        <v>95</v>
      </c>
      <c r="V81" s="1179"/>
      <c r="W81" s="447"/>
      <c r="X81" s="447"/>
    </row>
    <row r="82">
      <c r="A82" s="1172" t="s">
        <v>1853</v>
      </c>
      <c r="B82" s="1173" t="s">
        <v>14</v>
      </c>
      <c r="C82" s="1173" t="s">
        <v>141</v>
      </c>
      <c r="D82" s="1173" t="s">
        <v>133</v>
      </c>
      <c r="E82" s="1192"/>
      <c r="F82" s="1192"/>
      <c r="G82" s="1173" t="s">
        <v>8689</v>
      </c>
      <c r="H82" s="1173" t="s">
        <v>86</v>
      </c>
      <c r="I82" s="1173" t="s">
        <v>87</v>
      </c>
      <c r="J82" s="1192"/>
      <c r="K82" s="1194" t="s">
        <v>11</v>
      </c>
      <c r="L82" s="1175"/>
      <c r="M82" s="1176" t="s">
        <v>26742</v>
      </c>
      <c r="N82" s="1193" t="s">
        <v>26743</v>
      </c>
      <c r="O82" s="1184" t="s">
        <v>26744</v>
      </c>
      <c r="P82" s="135" t="s">
        <v>26745</v>
      </c>
      <c r="Q82" s="447"/>
      <c r="R82" s="447"/>
      <c r="S82" s="1195"/>
      <c r="T82" s="1179"/>
      <c r="U82" s="1178" t="s">
        <v>620</v>
      </c>
      <c r="V82" s="1179"/>
      <c r="W82" s="447"/>
      <c r="X82" s="1178" t="s">
        <v>26746</v>
      </c>
    </row>
    <row r="83">
      <c r="A83" s="1172" t="s">
        <v>1858</v>
      </c>
      <c r="B83" s="1173" t="s">
        <v>14</v>
      </c>
      <c r="C83" s="1173" t="s">
        <v>141</v>
      </c>
      <c r="D83" s="1173" t="s">
        <v>133</v>
      </c>
      <c r="E83" s="1192"/>
      <c r="F83" s="1192"/>
      <c r="G83" s="1173" t="s">
        <v>8689</v>
      </c>
      <c r="H83" s="1173" t="s">
        <v>86</v>
      </c>
      <c r="I83" s="1173" t="s">
        <v>87</v>
      </c>
      <c r="J83" s="1192"/>
      <c r="K83" s="1194" t="s">
        <v>11</v>
      </c>
      <c r="L83" s="1175"/>
      <c r="M83" s="1176" t="s">
        <v>26747</v>
      </c>
      <c r="N83" s="135" t="s">
        <v>26748</v>
      </c>
      <c r="O83" s="1184" t="s">
        <v>26749</v>
      </c>
      <c r="P83" s="135" t="s">
        <v>26750</v>
      </c>
      <c r="Q83" s="447"/>
      <c r="R83" s="447"/>
      <c r="S83" s="1195"/>
      <c r="T83" s="1179"/>
      <c r="U83" s="1178" t="s">
        <v>620</v>
      </c>
      <c r="V83" s="1179"/>
      <c r="W83" s="447"/>
      <c r="X83" s="1178" t="s">
        <v>26746</v>
      </c>
    </row>
    <row r="84">
      <c r="A84" s="1172" t="s">
        <v>1863</v>
      </c>
      <c r="B84" s="1173" t="s">
        <v>14</v>
      </c>
      <c r="C84" s="1173" t="s">
        <v>141</v>
      </c>
      <c r="D84" s="1173" t="s">
        <v>133</v>
      </c>
      <c r="E84" s="1192"/>
      <c r="F84" s="1192"/>
      <c r="G84" s="1173" t="s">
        <v>8689</v>
      </c>
      <c r="H84" s="1173" t="s">
        <v>86</v>
      </c>
      <c r="I84" s="1173" t="s">
        <v>87</v>
      </c>
      <c r="J84" s="1192"/>
      <c r="K84" s="1194" t="s">
        <v>12</v>
      </c>
      <c r="L84" s="1175"/>
      <c r="M84" s="1176" t="s">
        <v>26751</v>
      </c>
      <c r="N84" s="135" t="s">
        <v>26748</v>
      </c>
      <c r="O84" s="1184" t="s">
        <v>26752</v>
      </c>
      <c r="P84" s="135" t="s">
        <v>26753</v>
      </c>
      <c r="Q84" s="447"/>
      <c r="R84" s="447"/>
      <c r="S84" s="1195"/>
      <c r="T84" s="1179"/>
      <c r="U84" s="1178" t="s">
        <v>620</v>
      </c>
      <c r="V84" s="1179"/>
      <c r="W84" s="447"/>
      <c r="X84" s="1178" t="s">
        <v>26746</v>
      </c>
    </row>
    <row r="85">
      <c r="A85" s="1172" t="s">
        <v>1869</v>
      </c>
      <c r="B85" s="1173" t="s">
        <v>14</v>
      </c>
      <c r="C85" s="1173" t="s">
        <v>141</v>
      </c>
      <c r="D85" s="1173" t="s">
        <v>133</v>
      </c>
      <c r="E85" s="1192"/>
      <c r="F85" s="1192"/>
      <c r="G85" s="1173" t="s">
        <v>8689</v>
      </c>
      <c r="H85" s="1173" t="s">
        <v>86</v>
      </c>
      <c r="I85" s="1173" t="s">
        <v>87</v>
      </c>
      <c r="J85" s="1192"/>
      <c r="K85" s="1194" t="s">
        <v>12</v>
      </c>
      <c r="L85" s="1175"/>
      <c r="M85" s="1176" t="s">
        <v>26754</v>
      </c>
      <c r="N85" s="135" t="s">
        <v>26748</v>
      </c>
      <c r="O85" s="1184" t="s">
        <v>26755</v>
      </c>
      <c r="P85" s="135" t="s">
        <v>26756</v>
      </c>
      <c r="Q85" s="447"/>
      <c r="R85" s="447"/>
      <c r="S85" s="1195"/>
      <c r="T85" s="1179"/>
      <c r="U85" s="1178" t="s">
        <v>620</v>
      </c>
      <c r="V85" s="1179"/>
      <c r="W85" s="447"/>
      <c r="X85" s="1178" t="s">
        <v>26746</v>
      </c>
    </row>
    <row r="86">
      <c r="A86" s="1172" t="s">
        <v>1875</v>
      </c>
      <c r="B86" s="1173" t="s">
        <v>14</v>
      </c>
      <c r="C86" s="1173" t="s">
        <v>141</v>
      </c>
      <c r="D86" s="1173" t="s">
        <v>133</v>
      </c>
      <c r="E86" s="1192"/>
      <c r="F86" s="1192"/>
      <c r="G86" s="1173" t="s">
        <v>8689</v>
      </c>
      <c r="H86" s="1173" t="s">
        <v>86</v>
      </c>
      <c r="I86" s="1173" t="s">
        <v>87</v>
      </c>
      <c r="J86" s="1192"/>
      <c r="K86" s="1194" t="s">
        <v>12</v>
      </c>
      <c r="L86" s="1175"/>
      <c r="M86" s="1176" t="s">
        <v>26757</v>
      </c>
      <c r="N86" s="135" t="s">
        <v>26748</v>
      </c>
      <c r="O86" s="1184" t="s">
        <v>26758</v>
      </c>
      <c r="P86" s="135" t="s">
        <v>26759</v>
      </c>
      <c r="Q86" s="447"/>
      <c r="R86" s="447"/>
      <c r="S86" s="1195"/>
      <c r="T86" s="1179"/>
      <c r="U86" s="1178" t="s">
        <v>620</v>
      </c>
      <c r="V86" s="1179"/>
      <c r="W86" s="447"/>
      <c r="X86" s="1178" t="s">
        <v>26746</v>
      </c>
    </row>
    <row r="87">
      <c r="A87" s="1172" t="s">
        <v>1878</v>
      </c>
      <c r="B87" s="1173" t="s">
        <v>14</v>
      </c>
      <c r="C87" s="1173" t="s">
        <v>141</v>
      </c>
      <c r="D87" s="1173" t="s">
        <v>133</v>
      </c>
      <c r="E87" s="1192"/>
      <c r="F87" s="1192"/>
      <c r="G87" s="1173" t="s">
        <v>8689</v>
      </c>
      <c r="H87" s="1173" t="s">
        <v>86</v>
      </c>
      <c r="I87" s="1173" t="s">
        <v>87</v>
      </c>
      <c r="J87" s="1192"/>
      <c r="K87" s="1194" t="s">
        <v>11</v>
      </c>
      <c r="L87" s="1175"/>
      <c r="M87" s="1176" t="s">
        <v>26760</v>
      </c>
      <c r="N87" s="135" t="s">
        <v>26748</v>
      </c>
      <c r="O87" s="1184" t="s">
        <v>26761</v>
      </c>
      <c r="P87" s="135" t="s">
        <v>26762</v>
      </c>
      <c r="Q87" s="447"/>
      <c r="R87" s="447"/>
      <c r="S87" s="1195"/>
      <c r="T87" s="1179"/>
      <c r="U87" s="1178" t="s">
        <v>620</v>
      </c>
      <c r="V87" s="1179"/>
      <c r="W87" s="447"/>
      <c r="X87" s="1178" t="s">
        <v>26746</v>
      </c>
    </row>
    <row r="88">
      <c r="A88" s="1172" t="s">
        <v>1884</v>
      </c>
      <c r="B88" s="1173" t="s">
        <v>14</v>
      </c>
      <c r="C88" s="1173" t="s">
        <v>141</v>
      </c>
      <c r="D88" s="1173" t="s">
        <v>133</v>
      </c>
      <c r="E88" s="1192"/>
      <c r="F88" s="1192"/>
      <c r="G88" s="1173" t="s">
        <v>8689</v>
      </c>
      <c r="H88" s="1173" t="s">
        <v>86</v>
      </c>
      <c r="I88" s="1173" t="s">
        <v>87</v>
      </c>
      <c r="J88" s="1192"/>
      <c r="K88" s="1194" t="s">
        <v>11</v>
      </c>
      <c r="L88" s="1175"/>
      <c r="M88" s="1176" t="s">
        <v>26763</v>
      </c>
      <c r="N88" s="135" t="s">
        <v>26748</v>
      </c>
      <c r="O88" s="1184" t="s">
        <v>26764</v>
      </c>
      <c r="P88" s="135" t="s">
        <v>26765</v>
      </c>
      <c r="Q88" s="447"/>
      <c r="R88" s="447"/>
      <c r="S88" s="1195"/>
      <c r="T88" s="1179"/>
      <c r="U88" s="1178" t="s">
        <v>620</v>
      </c>
      <c r="V88" s="1179"/>
      <c r="W88" s="447"/>
      <c r="X88" s="1178" t="s">
        <v>26746</v>
      </c>
    </row>
    <row r="89">
      <c r="A89" s="1172" t="s">
        <v>1889</v>
      </c>
      <c r="B89" s="1173" t="s">
        <v>14</v>
      </c>
      <c r="C89" s="1173" t="s">
        <v>141</v>
      </c>
      <c r="D89" s="1173" t="s">
        <v>133</v>
      </c>
      <c r="E89" s="1192"/>
      <c r="F89" s="1192"/>
      <c r="G89" s="1173" t="s">
        <v>8689</v>
      </c>
      <c r="H89" s="1173" t="s">
        <v>86</v>
      </c>
      <c r="I89" s="1173" t="s">
        <v>87</v>
      </c>
      <c r="J89" s="1192"/>
      <c r="K89" s="1194" t="s">
        <v>12</v>
      </c>
      <c r="L89" s="1175"/>
      <c r="M89" s="1176" t="s">
        <v>26766</v>
      </c>
      <c r="N89" s="135" t="s">
        <v>26748</v>
      </c>
      <c r="O89" s="1184" t="s">
        <v>26755</v>
      </c>
      <c r="P89" s="135" t="s">
        <v>26767</v>
      </c>
      <c r="Q89" s="447"/>
      <c r="R89" s="447"/>
      <c r="S89" s="1195"/>
      <c r="T89" s="1179"/>
      <c r="U89" s="1178" t="s">
        <v>620</v>
      </c>
      <c r="V89" s="1179"/>
      <c r="W89" s="447"/>
      <c r="X89" s="1178" t="s">
        <v>26746</v>
      </c>
    </row>
    <row r="90">
      <c r="A90" s="1172" t="s">
        <v>1895</v>
      </c>
      <c r="B90" s="1173" t="s">
        <v>14</v>
      </c>
      <c r="C90" s="1173" t="s">
        <v>141</v>
      </c>
      <c r="D90" s="1173" t="s">
        <v>133</v>
      </c>
      <c r="E90" s="1192"/>
      <c r="F90" s="1192"/>
      <c r="G90" s="1173" t="s">
        <v>8689</v>
      </c>
      <c r="H90" s="1173" t="s">
        <v>86</v>
      </c>
      <c r="I90" s="1173" t="s">
        <v>87</v>
      </c>
      <c r="J90" s="1192"/>
      <c r="K90" s="1194" t="s">
        <v>11</v>
      </c>
      <c r="L90" s="1175"/>
      <c r="M90" s="1176" t="s">
        <v>26768</v>
      </c>
      <c r="N90" s="135" t="s">
        <v>26748</v>
      </c>
      <c r="O90" s="1184" t="s">
        <v>26769</v>
      </c>
      <c r="P90" s="135" t="s">
        <v>26770</v>
      </c>
      <c r="Q90" s="447"/>
      <c r="R90" s="447"/>
      <c r="S90" s="1195"/>
      <c r="T90" s="1179"/>
      <c r="U90" s="1178" t="s">
        <v>620</v>
      </c>
      <c r="V90" s="1179"/>
      <c r="W90" s="447"/>
      <c r="X90" s="1178" t="s">
        <v>26746</v>
      </c>
    </row>
    <row r="91">
      <c r="A91" s="1172" t="s">
        <v>1897</v>
      </c>
      <c r="B91" s="1173" t="s">
        <v>14</v>
      </c>
      <c r="C91" s="1173" t="s">
        <v>141</v>
      </c>
      <c r="D91" s="1173" t="s">
        <v>133</v>
      </c>
      <c r="E91" s="1192"/>
      <c r="F91" s="1192"/>
      <c r="G91" s="1173" t="s">
        <v>8689</v>
      </c>
      <c r="H91" s="1173" t="s">
        <v>86</v>
      </c>
      <c r="I91" s="1173" t="s">
        <v>87</v>
      </c>
      <c r="J91" s="1192"/>
      <c r="K91" s="1194" t="s">
        <v>11</v>
      </c>
      <c r="L91" s="1175"/>
      <c r="M91" s="1176" t="s">
        <v>26771</v>
      </c>
      <c r="N91" s="1193" t="s">
        <v>26743</v>
      </c>
      <c r="O91" s="1184" t="s">
        <v>26772</v>
      </c>
      <c r="P91" s="135" t="s">
        <v>26773</v>
      </c>
      <c r="Q91" s="447"/>
      <c r="R91" s="447"/>
      <c r="S91" s="1195"/>
      <c r="T91" s="1179"/>
      <c r="U91" s="1178" t="s">
        <v>620</v>
      </c>
      <c r="V91" s="1179"/>
      <c r="W91" s="447"/>
      <c r="X91" s="1178" t="s">
        <v>26746</v>
      </c>
    </row>
    <row r="92">
      <c r="A92" s="1172" t="s">
        <v>1901</v>
      </c>
      <c r="B92" s="1173" t="s">
        <v>14</v>
      </c>
      <c r="C92" s="1173" t="s">
        <v>141</v>
      </c>
      <c r="D92" s="1173" t="s">
        <v>133</v>
      </c>
      <c r="E92" s="1192"/>
      <c r="F92" s="1192"/>
      <c r="G92" s="1173" t="s">
        <v>8689</v>
      </c>
      <c r="H92" s="1173" t="s">
        <v>86</v>
      </c>
      <c r="I92" s="1173" t="s">
        <v>87</v>
      </c>
      <c r="J92" s="1192"/>
      <c r="K92" s="1194" t="s">
        <v>12</v>
      </c>
      <c r="L92" s="1175"/>
      <c r="M92" s="1176" t="s">
        <v>26774</v>
      </c>
      <c r="N92" s="135" t="s">
        <v>26775</v>
      </c>
      <c r="O92" s="1184" t="s">
        <v>26744</v>
      </c>
      <c r="P92" s="135" t="s">
        <v>26776</v>
      </c>
      <c r="Q92" s="447"/>
      <c r="R92" s="447"/>
      <c r="S92" s="1195"/>
      <c r="T92" s="1179"/>
      <c r="U92" s="1178" t="s">
        <v>620</v>
      </c>
      <c r="V92" s="1179"/>
      <c r="W92" s="447"/>
      <c r="X92" s="1178" t="s">
        <v>26746</v>
      </c>
    </row>
    <row r="93">
      <c r="A93" s="1172" t="s">
        <v>1905</v>
      </c>
      <c r="B93" s="1173" t="s">
        <v>14</v>
      </c>
      <c r="C93" s="1173" t="s">
        <v>141</v>
      </c>
      <c r="D93" s="1173" t="s">
        <v>133</v>
      </c>
      <c r="E93" s="1192"/>
      <c r="F93" s="1192"/>
      <c r="G93" s="1173" t="s">
        <v>8689</v>
      </c>
      <c r="H93" s="1173" t="s">
        <v>86</v>
      </c>
      <c r="I93" s="1173" t="s">
        <v>87</v>
      </c>
      <c r="J93" s="1192"/>
      <c r="K93" s="1194" t="s">
        <v>12</v>
      </c>
      <c r="L93" s="1175"/>
      <c r="M93" s="1176" t="s">
        <v>26777</v>
      </c>
      <c r="N93" s="135" t="s">
        <v>26775</v>
      </c>
      <c r="O93" s="1184" t="s">
        <v>26778</v>
      </c>
      <c r="P93" s="135" t="s">
        <v>26779</v>
      </c>
      <c r="Q93" s="447"/>
      <c r="R93" s="447"/>
      <c r="S93" s="1195"/>
      <c r="T93" s="1179"/>
      <c r="U93" s="1178" t="s">
        <v>620</v>
      </c>
      <c r="V93" s="1179"/>
      <c r="W93" s="447"/>
      <c r="X93" s="1178" t="s">
        <v>26746</v>
      </c>
    </row>
    <row r="94">
      <c r="A94" s="1172" t="s">
        <v>1910</v>
      </c>
      <c r="B94" s="1173" t="s">
        <v>14</v>
      </c>
      <c r="C94" s="1173" t="s">
        <v>141</v>
      </c>
      <c r="D94" s="1173" t="s">
        <v>133</v>
      </c>
      <c r="E94" s="1192"/>
      <c r="F94" s="1192"/>
      <c r="G94" s="1173" t="s">
        <v>8689</v>
      </c>
      <c r="H94" s="1173" t="s">
        <v>86</v>
      </c>
      <c r="I94" s="1173" t="s">
        <v>87</v>
      </c>
      <c r="J94" s="1192"/>
      <c r="K94" s="1194" t="s">
        <v>11</v>
      </c>
      <c r="L94" s="1175"/>
      <c r="M94" s="1176" t="s">
        <v>26780</v>
      </c>
      <c r="N94" s="135" t="s">
        <v>26775</v>
      </c>
      <c r="O94" s="1184" t="s">
        <v>26781</v>
      </c>
      <c r="P94" s="135" t="s">
        <v>26782</v>
      </c>
      <c r="Q94" s="447"/>
      <c r="R94" s="447"/>
      <c r="S94" s="1195"/>
      <c r="T94" s="1179"/>
      <c r="U94" s="1178" t="s">
        <v>620</v>
      </c>
      <c r="V94" s="1179"/>
      <c r="W94" s="447"/>
      <c r="X94" s="1178" t="s">
        <v>26746</v>
      </c>
    </row>
    <row r="95">
      <c r="A95" s="1172" t="s">
        <v>1915</v>
      </c>
      <c r="B95" s="1173" t="s">
        <v>14</v>
      </c>
      <c r="C95" s="1173" t="s">
        <v>141</v>
      </c>
      <c r="D95" s="1173" t="s">
        <v>133</v>
      </c>
      <c r="E95" s="1192"/>
      <c r="F95" s="1192"/>
      <c r="G95" s="1173" t="s">
        <v>8689</v>
      </c>
      <c r="H95" s="1173" t="s">
        <v>86</v>
      </c>
      <c r="I95" s="1173" t="s">
        <v>87</v>
      </c>
      <c r="J95" s="1192"/>
      <c r="K95" s="1194" t="s">
        <v>11</v>
      </c>
      <c r="L95" s="1175"/>
      <c r="M95" s="1176" t="s">
        <v>26783</v>
      </c>
      <c r="N95" s="135" t="s">
        <v>26775</v>
      </c>
      <c r="O95" s="1184" t="s">
        <v>26784</v>
      </c>
      <c r="P95" s="135" t="s">
        <v>26785</v>
      </c>
      <c r="Q95" s="447"/>
      <c r="R95" s="447"/>
      <c r="S95" s="1195"/>
      <c r="T95" s="1179"/>
      <c r="U95" s="1178" t="s">
        <v>620</v>
      </c>
      <c r="V95" s="1179"/>
      <c r="W95" s="447"/>
      <c r="X95" s="1178" t="s">
        <v>26746</v>
      </c>
    </row>
    <row r="96">
      <c r="A96" s="1172" t="s">
        <v>1920</v>
      </c>
      <c r="B96" s="1173" t="s">
        <v>14</v>
      </c>
      <c r="C96" s="1173" t="s">
        <v>141</v>
      </c>
      <c r="D96" s="1173" t="s">
        <v>133</v>
      </c>
      <c r="E96" s="1192"/>
      <c r="F96" s="1192"/>
      <c r="G96" s="1173" t="s">
        <v>8689</v>
      </c>
      <c r="H96" s="1173" t="s">
        <v>86</v>
      </c>
      <c r="I96" s="1173" t="s">
        <v>87</v>
      </c>
      <c r="J96" s="1192"/>
      <c r="K96" s="1194" t="s">
        <v>11</v>
      </c>
      <c r="L96" s="1175"/>
      <c r="M96" s="1176" t="s">
        <v>26786</v>
      </c>
      <c r="N96" s="135" t="s">
        <v>26775</v>
      </c>
      <c r="O96" s="1184" t="s">
        <v>26787</v>
      </c>
      <c r="P96" s="135" t="s">
        <v>26788</v>
      </c>
      <c r="Q96" s="447"/>
      <c r="R96" s="447"/>
      <c r="S96" s="1195"/>
      <c r="T96" s="1179"/>
      <c r="U96" s="1178" t="s">
        <v>620</v>
      </c>
      <c r="V96" s="1179"/>
      <c r="W96" s="447"/>
      <c r="X96" s="1178" t="s">
        <v>26746</v>
      </c>
    </row>
    <row r="97">
      <c r="A97" s="1172" t="s">
        <v>1927</v>
      </c>
      <c r="B97" s="1173" t="s">
        <v>14</v>
      </c>
      <c r="C97" s="1173" t="s">
        <v>141</v>
      </c>
      <c r="D97" s="1173" t="s">
        <v>133</v>
      </c>
      <c r="E97" s="1192"/>
      <c r="F97" s="1192"/>
      <c r="G97" s="1173" t="s">
        <v>8689</v>
      </c>
      <c r="H97" s="1173" t="s">
        <v>86</v>
      </c>
      <c r="I97" s="1173" t="s">
        <v>87</v>
      </c>
      <c r="J97" s="1192"/>
      <c r="K97" s="1194" t="s">
        <v>11</v>
      </c>
      <c r="L97" s="1175"/>
      <c r="M97" s="1176" t="s">
        <v>26789</v>
      </c>
      <c r="N97" s="135" t="s">
        <v>26775</v>
      </c>
      <c r="O97" s="1184" t="s">
        <v>26790</v>
      </c>
      <c r="P97" s="135" t="s">
        <v>26791</v>
      </c>
      <c r="Q97" s="447"/>
      <c r="R97" s="447"/>
      <c r="S97" s="1195"/>
      <c r="T97" s="1179"/>
      <c r="U97" s="1178" t="s">
        <v>620</v>
      </c>
      <c r="V97" s="1179"/>
      <c r="W97" s="447"/>
      <c r="X97" s="1178" t="s">
        <v>26746</v>
      </c>
    </row>
    <row r="98">
      <c r="A98" s="1172" t="s">
        <v>1933</v>
      </c>
      <c r="B98" s="1173" t="s">
        <v>14</v>
      </c>
      <c r="C98" s="1173" t="s">
        <v>141</v>
      </c>
      <c r="D98" s="1173" t="s">
        <v>133</v>
      </c>
      <c r="E98" s="1192"/>
      <c r="F98" s="1192"/>
      <c r="G98" s="1173" t="s">
        <v>8689</v>
      </c>
      <c r="H98" s="1173" t="s">
        <v>86</v>
      </c>
      <c r="I98" s="1173" t="s">
        <v>87</v>
      </c>
      <c r="J98" s="1192"/>
      <c r="K98" s="1194" t="s">
        <v>12</v>
      </c>
      <c r="L98" s="1175"/>
      <c r="M98" s="1176" t="s">
        <v>26792</v>
      </c>
      <c r="N98" s="135" t="s">
        <v>26775</v>
      </c>
      <c r="O98" s="1184" t="s">
        <v>26793</v>
      </c>
      <c r="P98" s="135" t="s">
        <v>26794</v>
      </c>
      <c r="Q98" s="447"/>
      <c r="R98" s="447"/>
      <c r="S98" s="1195"/>
      <c r="T98" s="1179"/>
      <c r="U98" s="1178" t="s">
        <v>620</v>
      </c>
      <c r="V98" s="1179"/>
      <c r="W98" s="447"/>
      <c r="X98" s="1178" t="s">
        <v>26746</v>
      </c>
    </row>
    <row r="99">
      <c r="A99" s="1172" t="s">
        <v>1939</v>
      </c>
      <c r="B99" s="1173" t="s">
        <v>14</v>
      </c>
      <c r="C99" s="1173" t="s">
        <v>141</v>
      </c>
      <c r="D99" s="1173" t="s">
        <v>133</v>
      </c>
      <c r="E99" s="1192"/>
      <c r="F99" s="1192"/>
      <c r="G99" s="1173" t="s">
        <v>8689</v>
      </c>
      <c r="H99" s="1173" t="s">
        <v>86</v>
      </c>
      <c r="I99" s="1173" t="s">
        <v>87</v>
      </c>
      <c r="J99" s="1192"/>
      <c r="K99" s="1194" t="s">
        <v>12</v>
      </c>
      <c r="L99" s="1175"/>
      <c r="M99" s="1184" t="s">
        <v>26795</v>
      </c>
      <c r="N99" s="135" t="s">
        <v>26775</v>
      </c>
      <c r="O99" s="1184" t="s">
        <v>26796</v>
      </c>
      <c r="P99" s="135" t="s">
        <v>26797</v>
      </c>
      <c r="Q99" s="447"/>
      <c r="R99" s="447"/>
      <c r="S99" s="1195"/>
      <c r="T99" s="1179"/>
      <c r="U99" s="1178" t="s">
        <v>620</v>
      </c>
      <c r="V99" s="1179"/>
      <c r="W99" s="447"/>
      <c r="X99" s="1178" t="s">
        <v>26746</v>
      </c>
    </row>
    <row r="100">
      <c r="A100" s="1172" t="s">
        <v>1945</v>
      </c>
      <c r="B100" s="1173" t="s">
        <v>14</v>
      </c>
      <c r="C100" s="1173" t="s">
        <v>141</v>
      </c>
      <c r="D100" s="1173" t="s">
        <v>133</v>
      </c>
      <c r="E100" s="1192"/>
      <c r="F100" s="1192"/>
      <c r="G100" s="1173" t="s">
        <v>8689</v>
      </c>
      <c r="H100" s="1173" t="s">
        <v>86</v>
      </c>
      <c r="I100" s="1173" t="s">
        <v>87</v>
      </c>
      <c r="J100" s="1192"/>
      <c r="K100" s="1194" t="s">
        <v>11</v>
      </c>
      <c r="L100" s="1175"/>
      <c r="M100" s="1176" t="s">
        <v>26798</v>
      </c>
      <c r="N100" s="135" t="s">
        <v>26775</v>
      </c>
      <c r="O100" s="1184" t="s">
        <v>26799</v>
      </c>
      <c r="P100" s="135" t="s">
        <v>26800</v>
      </c>
      <c r="Q100" s="447"/>
      <c r="R100" s="447"/>
      <c r="S100" s="1195"/>
      <c r="T100" s="1179"/>
      <c r="U100" s="1178" t="s">
        <v>620</v>
      </c>
      <c r="V100" s="1179"/>
      <c r="W100" s="447"/>
      <c r="X100" s="1178" t="s">
        <v>26746</v>
      </c>
    </row>
    <row r="101">
      <c r="A101" s="1172" t="s">
        <v>1951</v>
      </c>
      <c r="B101" s="1173" t="s">
        <v>14</v>
      </c>
      <c r="C101" s="1173" t="s">
        <v>141</v>
      </c>
      <c r="D101" s="1173" t="s">
        <v>133</v>
      </c>
      <c r="E101" s="1192"/>
      <c r="F101" s="1192"/>
      <c r="G101" s="1173" t="s">
        <v>8689</v>
      </c>
      <c r="H101" s="1173" t="s">
        <v>86</v>
      </c>
      <c r="I101" s="1173" t="s">
        <v>87</v>
      </c>
      <c r="J101" s="1192"/>
      <c r="K101" s="1194" t="s">
        <v>12</v>
      </c>
      <c r="L101" s="1175"/>
      <c r="M101" s="1176" t="s">
        <v>26801</v>
      </c>
      <c r="N101" s="135" t="s">
        <v>26802</v>
      </c>
      <c r="O101" s="1184" t="s">
        <v>26803</v>
      </c>
      <c r="P101" s="135" t="s">
        <v>26804</v>
      </c>
      <c r="Q101" s="447"/>
      <c r="R101" s="447"/>
      <c r="S101" s="1195"/>
      <c r="T101" s="1179"/>
      <c r="U101" s="1178" t="s">
        <v>620</v>
      </c>
      <c r="V101" s="1179"/>
      <c r="W101" s="447"/>
      <c r="X101" s="1178" t="s">
        <v>26746</v>
      </c>
    </row>
    <row r="102">
      <c r="A102" s="1172" t="s">
        <v>1957</v>
      </c>
      <c r="B102" s="1173" t="s">
        <v>14</v>
      </c>
      <c r="C102" s="1173" t="s">
        <v>141</v>
      </c>
      <c r="D102" s="1173" t="s">
        <v>133</v>
      </c>
      <c r="E102" s="1192"/>
      <c r="F102" s="1192"/>
      <c r="G102" s="1173" t="s">
        <v>8689</v>
      </c>
      <c r="H102" s="1173" t="s">
        <v>86</v>
      </c>
      <c r="I102" s="1173" t="s">
        <v>87</v>
      </c>
      <c r="J102" s="1192"/>
      <c r="K102" s="1194" t="s">
        <v>12</v>
      </c>
      <c r="L102" s="1175"/>
      <c r="M102" s="1176" t="s">
        <v>26805</v>
      </c>
      <c r="N102" s="135" t="s">
        <v>26775</v>
      </c>
      <c r="O102" s="1184" t="s">
        <v>26806</v>
      </c>
      <c r="P102" s="135" t="s">
        <v>26807</v>
      </c>
      <c r="Q102" s="447"/>
      <c r="R102" s="447"/>
      <c r="S102" s="1195"/>
      <c r="T102" s="1179"/>
      <c r="U102" s="1178" t="s">
        <v>620</v>
      </c>
      <c r="V102" s="1179"/>
      <c r="W102" s="447"/>
      <c r="X102" s="1178" t="s">
        <v>26746</v>
      </c>
    </row>
    <row r="103">
      <c r="A103" s="1172" t="s">
        <v>1962</v>
      </c>
      <c r="B103" s="1173" t="s">
        <v>14</v>
      </c>
      <c r="C103" s="1173" t="s">
        <v>131</v>
      </c>
      <c r="D103" s="1173" t="s">
        <v>133</v>
      </c>
      <c r="E103" s="1192"/>
      <c r="F103" s="1192"/>
      <c r="G103" s="1173" t="s">
        <v>8689</v>
      </c>
      <c r="H103" s="1173" t="s">
        <v>86</v>
      </c>
      <c r="I103" s="1173" t="s">
        <v>87</v>
      </c>
      <c r="J103" s="1192"/>
      <c r="K103" s="1173" t="s">
        <v>12</v>
      </c>
      <c r="L103" s="1175"/>
      <c r="M103" s="1176" t="s">
        <v>26808</v>
      </c>
      <c r="N103" s="135" t="s">
        <v>26809</v>
      </c>
      <c r="O103" s="135" t="s">
        <v>26810</v>
      </c>
      <c r="P103" s="135" t="s">
        <v>26811</v>
      </c>
      <c r="Q103" s="447"/>
      <c r="R103" s="447"/>
      <c r="S103" s="1177">
        <v>45448.0</v>
      </c>
      <c r="T103" s="1178" t="s">
        <v>94</v>
      </c>
      <c r="U103" s="1178" t="s">
        <v>95</v>
      </c>
      <c r="V103" s="1179"/>
      <c r="W103" s="447"/>
      <c r="X103" s="447"/>
    </row>
    <row r="104">
      <c r="A104" s="1172" t="s">
        <v>1968</v>
      </c>
      <c r="B104" s="1173" t="s">
        <v>14</v>
      </c>
      <c r="C104" s="1173" t="s">
        <v>134</v>
      </c>
      <c r="D104" s="1173" t="s">
        <v>133</v>
      </c>
      <c r="E104" s="1192"/>
      <c r="F104" s="1192"/>
      <c r="G104" s="1173" t="s">
        <v>8689</v>
      </c>
      <c r="H104" s="1173" t="s">
        <v>86</v>
      </c>
      <c r="I104" s="1173" t="s">
        <v>26812</v>
      </c>
      <c r="J104" s="1192"/>
      <c r="K104" s="1173" t="s">
        <v>12</v>
      </c>
      <c r="L104" s="1175"/>
      <c r="M104" s="1176" t="s">
        <v>26813</v>
      </c>
      <c r="N104" s="119"/>
      <c r="O104" s="135" t="s">
        <v>26814</v>
      </c>
      <c r="P104" s="1196" t="s">
        <v>26815</v>
      </c>
      <c r="Q104" s="447"/>
      <c r="R104" s="447"/>
      <c r="S104" s="1177">
        <v>45448.0</v>
      </c>
      <c r="T104" s="1178" t="s">
        <v>94</v>
      </c>
      <c r="U104" s="1178" t="s">
        <v>95</v>
      </c>
      <c r="V104" s="1179"/>
      <c r="W104" s="447"/>
      <c r="X104" s="447"/>
    </row>
    <row r="105">
      <c r="A105" s="1172" t="s">
        <v>1974</v>
      </c>
      <c r="B105" s="1173" t="s">
        <v>14</v>
      </c>
      <c r="C105" s="1173" t="s">
        <v>137</v>
      </c>
      <c r="D105" s="1173" t="s">
        <v>133</v>
      </c>
      <c r="E105" s="1192"/>
      <c r="F105" s="1192"/>
      <c r="G105" s="1173" t="s">
        <v>8689</v>
      </c>
      <c r="H105" s="1173" t="s">
        <v>86</v>
      </c>
      <c r="I105" s="1173" t="s">
        <v>26816</v>
      </c>
      <c r="J105" s="1192"/>
      <c r="K105" s="1173" t="s">
        <v>12</v>
      </c>
      <c r="L105" s="1175"/>
      <c r="M105" s="1176" t="s">
        <v>26817</v>
      </c>
      <c r="N105" s="119"/>
      <c r="O105" s="135" t="s">
        <v>26818</v>
      </c>
      <c r="P105" s="135" t="s">
        <v>26819</v>
      </c>
      <c r="Q105" s="447"/>
      <c r="R105" s="447"/>
      <c r="S105" s="1177">
        <v>45448.0</v>
      </c>
      <c r="T105" s="1178" t="s">
        <v>94</v>
      </c>
      <c r="U105" s="1178" t="s">
        <v>95</v>
      </c>
      <c r="V105" s="1179"/>
      <c r="W105" s="447"/>
      <c r="X105" s="447"/>
    </row>
    <row r="106">
      <c r="A106" s="1172" t="s">
        <v>1980</v>
      </c>
      <c r="B106" s="1173" t="s">
        <v>14</v>
      </c>
      <c r="C106" s="1173" t="s">
        <v>139</v>
      </c>
      <c r="D106" s="1173" t="s">
        <v>133</v>
      </c>
      <c r="E106" s="1192"/>
      <c r="F106" s="1192"/>
      <c r="G106" s="1173" t="s">
        <v>8689</v>
      </c>
      <c r="H106" s="1173" t="s">
        <v>86</v>
      </c>
      <c r="I106" s="1173" t="s">
        <v>26816</v>
      </c>
      <c r="J106" s="1192"/>
      <c r="K106" s="1173" t="s">
        <v>12</v>
      </c>
      <c r="L106" s="1175"/>
      <c r="M106" s="1176" t="s">
        <v>26820</v>
      </c>
      <c r="N106" s="119"/>
      <c r="O106" s="135" t="s">
        <v>26821</v>
      </c>
      <c r="P106" s="135" t="s">
        <v>26822</v>
      </c>
      <c r="Q106" s="447"/>
      <c r="R106" s="447"/>
      <c r="S106" s="1177">
        <v>45448.0</v>
      </c>
      <c r="T106" s="1178" t="s">
        <v>94</v>
      </c>
      <c r="U106" s="1178" t="s">
        <v>95</v>
      </c>
      <c r="V106" s="1179"/>
      <c r="W106" s="447"/>
      <c r="X106" s="447"/>
    </row>
    <row r="107">
      <c r="A107" s="1172" t="s">
        <v>1985</v>
      </c>
      <c r="B107" s="1173" t="s">
        <v>14</v>
      </c>
      <c r="C107" s="1173" t="s">
        <v>149</v>
      </c>
      <c r="D107" s="1173" t="s">
        <v>133</v>
      </c>
      <c r="E107" s="1192"/>
      <c r="F107" s="1192"/>
      <c r="G107" s="1173" t="s">
        <v>8689</v>
      </c>
      <c r="H107" s="1173" t="s">
        <v>86</v>
      </c>
      <c r="I107" s="1173" t="s">
        <v>98</v>
      </c>
      <c r="J107" s="1192"/>
      <c r="K107" s="1173" t="s">
        <v>12</v>
      </c>
      <c r="L107" s="1175"/>
      <c r="M107" s="1176" t="s">
        <v>26823</v>
      </c>
      <c r="N107" s="119"/>
      <c r="O107" s="135" t="s">
        <v>26824</v>
      </c>
      <c r="P107" s="135" t="s">
        <v>26825</v>
      </c>
      <c r="Q107" s="447"/>
      <c r="R107" s="447"/>
      <c r="S107" s="1177">
        <v>45448.0</v>
      </c>
      <c r="T107" s="1178" t="s">
        <v>94</v>
      </c>
      <c r="U107" s="1178" t="s">
        <v>95</v>
      </c>
      <c r="V107" s="1179"/>
      <c r="W107" s="447"/>
      <c r="X107" s="447"/>
    </row>
    <row r="108">
      <c r="A108" s="1172" t="s">
        <v>1990</v>
      </c>
      <c r="B108" s="1173" t="s">
        <v>14</v>
      </c>
      <c r="C108" s="1173" t="s">
        <v>177</v>
      </c>
      <c r="D108" s="1173" t="s">
        <v>154</v>
      </c>
      <c r="E108" s="1192"/>
      <c r="F108" s="1192"/>
      <c r="G108" s="1173" t="s">
        <v>8689</v>
      </c>
      <c r="H108" s="1173" t="s">
        <v>86</v>
      </c>
      <c r="I108" s="1173" t="s">
        <v>87</v>
      </c>
      <c r="J108" s="1192"/>
      <c r="K108" s="1173" t="s">
        <v>12</v>
      </c>
      <c r="L108" s="1175"/>
      <c r="M108" s="1176" t="s">
        <v>26826</v>
      </c>
      <c r="N108" s="119"/>
      <c r="O108" s="1184" t="s">
        <v>26827</v>
      </c>
      <c r="P108" s="135" t="s">
        <v>26828</v>
      </c>
      <c r="Q108" s="447"/>
      <c r="R108" s="447"/>
      <c r="S108" s="1177">
        <v>45509.0</v>
      </c>
      <c r="T108" s="1178" t="s">
        <v>94</v>
      </c>
      <c r="U108" s="1178" t="s">
        <v>95</v>
      </c>
      <c r="V108" s="1179"/>
      <c r="W108" s="447"/>
      <c r="X108" s="447"/>
    </row>
    <row r="109">
      <c r="A109" s="1172" t="s">
        <v>1997</v>
      </c>
      <c r="B109" s="1173" t="s">
        <v>14</v>
      </c>
      <c r="C109" s="1173" t="s">
        <v>171</v>
      </c>
      <c r="D109" s="1173" t="s">
        <v>154</v>
      </c>
      <c r="E109" s="1192"/>
      <c r="F109" s="1192"/>
      <c r="G109" s="1173" t="s">
        <v>8689</v>
      </c>
      <c r="H109" s="1173" t="s">
        <v>86</v>
      </c>
      <c r="I109" s="1173" t="s">
        <v>26829</v>
      </c>
      <c r="J109" s="1192"/>
      <c r="K109" s="1173" t="s">
        <v>12</v>
      </c>
      <c r="L109" s="1175"/>
      <c r="M109" s="1176" t="s">
        <v>26830</v>
      </c>
      <c r="N109" s="119"/>
      <c r="O109" s="135" t="s">
        <v>26831</v>
      </c>
      <c r="P109" s="135" t="s">
        <v>26832</v>
      </c>
      <c r="Q109" s="447"/>
      <c r="R109" s="447"/>
      <c r="S109" s="1177">
        <v>45509.0</v>
      </c>
      <c r="T109" s="1178" t="s">
        <v>94</v>
      </c>
      <c r="U109" s="1178" t="s">
        <v>95</v>
      </c>
      <c r="V109" s="1179"/>
      <c r="W109" s="447"/>
      <c r="X109" s="447"/>
    </row>
    <row r="110">
      <c r="A110" s="1172" t="s">
        <v>2003</v>
      </c>
      <c r="B110" s="1173" t="s">
        <v>14</v>
      </c>
      <c r="C110" s="1173" t="s">
        <v>173</v>
      </c>
      <c r="D110" s="1173" t="s">
        <v>154</v>
      </c>
      <c r="E110" s="1192"/>
      <c r="F110" s="1192"/>
      <c r="G110" s="1173" t="s">
        <v>8689</v>
      </c>
      <c r="H110" s="1173" t="s">
        <v>86</v>
      </c>
      <c r="I110" s="1173" t="s">
        <v>26829</v>
      </c>
      <c r="J110" s="1192"/>
      <c r="K110" s="1173" t="s">
        <v>12</v>
      </c>
      <c r="L110" s="1175"/>
      <c r="M110" s="1176" t="s">
        <v>26833</v>
      </c>
      <c r="N110" s="119"/>
      <c r="O110" s="135" t="s">
        <v>26834</v>
      </c>
      <c r="P110" s="135" t="s">
        <v>26835</v>
      </c>
      <c r="Q110" s="447"/>
      <c r="R110" s="447"/>
      <c r="S110" s="1177">
        <v>45509.0</v>
      </c>
      <c r="T110" s="1178" t="s">
        <v>94</v>
      </c>
      <c r="U110" s="1178" t="s">
        <v>95</v>
      </c>
      <c r="V110" s="1179"/>
      <c r="W110" s="447"/>
      <c r="X110" s="447"/>
    </row>
    <row r="111">
      <c r="A111" s="1172" t="s">
        <v>2009</v>
      </c>
      <c r="B111" s="1172" t="s">
        <v>14</v>
      </c>
      <c r="C111" s="1172" t="s">
        <v>26836</v>
      </c>
      <c r="D111" s="1173" t="s">
        <v>183</v>
      </c>
      <c r="E111" s="1192"/>
      <c r="F111" s="1192"/>
      <c r="G111" s="1172" t="s">
        <v>8689</v>
      </c>
      <c r="H111" s="1173" t="s">
        <v>86</v>
      </c>
      <c r="I111" s="1172" t="s">
        <v>87</v>
      </c>
      <c r="J111" s="1192"/>
      <c r="K111" s="1197" t="s">
        <v>11</v>
      </c>
      <c r="L111" s="1192"/>
      <c r="M111" s="122" t="s">
        <v>26837</v>
      </c>
      <c r="N111" s="1193"/>
      <c r="O111" s="1184" t="s">
        <v>26772</v>
      </c>
      <c r="P111" s="135" t="s">
        <v>26838</v>
      </c>
      <c r="Q111" s="447"/>
      <c r="R111" s="447"/>
      <c r="S111" s="1179"/>
      <c r="T111" s="1179"/>
      <c r="U111" s="1178" t="s">
        <v>620</v>
      </c>
      <c r="V111" s="1179"/>
      <c r="W111" s="447"/>
      <c r="X111" s="1178" t="s">
        <v>26746</v>
      </c>
    </row>
    <row r="112">
      <c r="A112" s="1172" t="s">
        <v>2013</v>
      </c>
      <c r="B112" s="1172" t="s">
        <v>14</v>
      </c>
      <c r="C112" s="1172" t="s">
        <v>26839</v>
      </c>
      <c r="D112" s="1173" t="s">
        <v>183</v>
      </c>
      <c r="E112" s="1192"/>
      <c r="F112" s="1192"/>
      <c r="G112" s="1172" t="s">
        <v>8689</v>
      </c>
      <c r="H112" s="1173" t="s">
        <v>86</v>
      </c>
      <c r="I112" s="1172" t="s">
        <v>87</v>
      </c>
      <c r="J112" s="1192"/>
      <c r="K112" s="1197" t="s">
        <v>11</v>
      </c>
      <c r="L112" s="1192"/>
      <c r="M112" s="122" t="s">
        <v>26840</v>
      </c>
      <c r="N112" s="1193" t="s">
        <v>26743</v>
      </c>
      <c r="O112" s="1184" t="s">
        <v>26772</v>
      </c>
      <c r="P112" s="119"/>
      <c r="Q112" s="447"/>
      <c r="R112" s="447"/>
      <c r="S112" s="1195"/>
      <c r="T112" s="1179"/>
      <c r="U112" s="1178" t="s">
        <v>620</v>
      </c>
      <c r="V112" s="1179"/>
      <c r="W112" s="447"/>
      <c r="X112" s="1178" t="s">
        <v>26746</v>
      </c>
    </row>
    <row r="113">
      <c r="A113" s="1172" t="s">
        <v>2017</v>
      </c>
      <c r="B113" s="1172" t="s">
        <v>14</v>
      </c>
      <c r="C113" s="1172" t="s">
        <v>26839</v>
      </c>
      <c r="D113" s="1173" t="s">
        <v>183</v>
      </c>
      <c r="E113" s="1192"/>
      <c r="F113" s="1192"/>
      <c r="G113" s="1172" t="s">
        <v>8689</v>
      </c>
      <c r="H113" s="1173" t="s">
        <v>86</v>
      </c>
      <c r="I113" s="1172" t="s">
        <v>87</v>
      </c>
      <c r="J113" s="1192"/>
      <c r="K113" s="1197" t="s">
        <v>11</v>
      </c>
      <c r="L113" s="1192"/>
      <c r="M113" s="122" t="s">
        <v>26841</v>
      </c>
      <c r="N113" s="119"/>
      <c r="O113" s="1193" t="s">
        <v>26842</v>
      </c>
      <c r="P113" s="135" t="s">
        <v>26843</v>
      </c>
      <c r="Q113" s="447"/>
      <c r="R113" s="447"/>
      <c r="S113" s="1195"/>
      <c r="T113" s="1179"/>
      <c r="U113" s="1178" t="s">
        <v>620</v>
      </c>
      <c r="V113" s="1179"/>
      <c r="W113" s="447"/>
      <c r="X113" s="1178" t="s">
        <v>26746</v>
      </c>
    </row>
    <row r="114">
      <c r="A114" s="1172" t="s">
        <v>2767</v>
      </c>
      <c r="B114" s="1172" t="s">
        <v>14</v>
      </c>
      <c r="C114" s="1172" t="s">
        <v>26836</v>
      </c>
      <c r="D114" s="1173" t="s">
        <v>183</v>
      </c>
      <c r="E114" s="1192"/>
      <c r="F114" s="1192"/>
      <c r="G114" s="1172" t="s">
        <v>8689</v>
      </c>
      <c r="H114" s="1173" t="s">
        <v>86</v>
      </c>
      <c r="I114" s="1172" t="s">
        <v>87</v>
      </c>
      <c r="J114" s="1192"/>
      <c r="K114" s="1197" t="s">
        <v>11</v>
      </c>
      <c r="L114" s="1192"/>
      <c r="M114" s="122" t="s">
        <v>26844</v>
      </c>
      <c r="N114" s="119"/>
      <c r="O114" s="1193" t="s">
        <v>26842</v>
      </c>
      <c r="P114" s="135" t="s">
        <v>26845</v>
      </c>
      <c r="Q114" s="447"/>
      <c r="R114" s="447"/>
      <c r="S114" s="1179"/>
      <c r="T114" s="1179"/>
      <c r="U114" s="1178" t="s">
        <v>620</v>
      </c>
      <c r="V114" s="1179"/>
      <c r="W114" s="447"/>
      <c r="X114" s="1178" t="s">
        <v>26746</v>
      </c>
    </row>
    <row r="115">
      <c r="A115" s="1172" t="s">
        <v>2771</v>
      </c>
      <c r="B115" s="1172" t="s">
        <v>14</v>
      </c>
      <c r="C115" s="1172" t="s">
        <v>26839</v>
      </c>
      <c r="D115" s="1173" t="s">
        <v>183</v>
      </c>
      <c r="E115" s="1192"/>
      <c r="F115" s="1192"/>
      <c r="G115" s="1172" t="s">
        <v>8689</v>
      </c>
      <c r="H115" s="1173" t="s">
        <v>86</v>
      </c>
      <c r="I115" s="1172" t="s">
        <v>87</v>
      </c>
      <c r="J115" s="1192"/>
      <c r="K115" s="1197" t="s">
        <v>11</v>
      </c>
      <c r="L115" s="1192"/>
      <c r="M115" s="135" t="s">
        <v>26846</v>
      </c>
      <c r="N115" s="119"/>
      <c r="O115" s="135" t="s">
        <v>26847</v>
      </c>
      <c r="P115" s="135" t="s">
        <v>26848</v>
      </c>
      <c r="Q115" s="447"/>
      <c r="R115" s="447"/>
      <c r="S115" s="1179"/>
      <c r="T115" s="1179"/>
      <c r="U115" s="1178" t="s">
        <v>620</v>
      </c>
      <c r="V115" s="1179"/>
      <c r="W115" s="447"/>
      <c r="X115" s="1178" t="s">
        <v>26746</v>
      </c>
    </row>
    <row r="116">
      <c r="A116" s="1172" t="s">
        <v>2776</v>
      </c>
      <c r="B116" s="1172" t="s">
        <v>14</v>
      </c>
      <c r="C116" s="1172" t="s">
        <v>26839</v>
      </c>
      <c r="D116" s="1173" t="s">
        <v>183</v>
      </c>
      <c r="E116" s="1192"/>
      <c r="F116" s="1192"/>
      <c r="G116" s="1172" t="s">
        <v>8689</v>
      </c>
      <c r="H116" s="1173" t="s">
        <v>86</v>
      </c>
      <c r="I116" s="1172" t="s">
        <v>87</v>
      </c>
      <c r="J116" s="1192"/>
      <c r="K116" s="1197" t="s">
        <v>11</v>
      </c>
      <c r="L116" s="1192"/>
      <c r="M116" s="135" t="s">
        <v>26849</v>
      </c>
      <c r="N116" s="119"/>
      <c r="O116" s="135" t="s">
        <v>26847</v>
      </c>
      <c r="P116" s="135" t="s">
        <v>26850</v>
      </c>
      <c r="Q116" s="447"/>
      <c r="R116" s="447"/>
      <c r="S116" s="1179"/>
      <c r="T116" s="1179"/>
      <c r="U116" s="1178" t="s">
        <v>620</v>
      </c>
      <c r="V116" s="1179"/>
      <c r="W116" s="447"/>
      <c r="X116" s="1178" t="s">
        <v>26746</v>
      </c>
    </row>
    <row r="117">
      <c r="A117" s="1172" t="s">
        <v>2781</v>
      </c>
      <c r="B117" s="1172" t="s">
        <v>14</v>
      </c>
      <c r="C117" s="1172" t="s">
        <v>26839</v>
      </c>
      <c r="D117" s="1173" t="s">
        <v>183</v>
      </c>
      <c r="E117" s="1192"/>
      <c r="F117" s="1192"/>
      <c r="G117" s="1172" t="s">
        <v>8689</v>
      </c>
      <c r="H117" s="1173" t="s">
        <v>86</v>
      </c>
      <c r="I117" s="1172" t="s">
        <v>87</v>
      </c>
      <c r="J117" s="1192"/>
      <c r="K117" s="1197" t="s">
        <v>11</v>
      </c>
      <c r="L117" s="1192"/>
      <c r="M117" s="135" t="s">
        <v>26851</v>
      </c>
      <c r="N117" s="119"/>
      <c r="O117" s="1193" t="s">
        <v>26852</v>
      </c>
      <c r="P117" s="135" t="s">
        <v>26853</v>
      </c>
      <c r="Q117" s="447"/>
      <c r="R117" s="447"/>
      <c r="S117" s="1179"/>
      <c r="T117" s="1179"/>
      <c r="U117" s="1178" t="s">
        <v>620</v>
      </c>
      <c r="V117" s="1179"/>
      <c r="W117" s="447"/>
      <c r="X117" s="1178" t="s">
        <v>26746</v>
      </c>
    </row>
    <row r="118">
      <c r="A118" s="1172" t="s">
        <v>2785</v>
      </c>
      <c r="B118" s="1172" t="s">
        <v>14</v>
      </c>
      <c r="C118" s="1172" t="s">
        <v>26839</v>
      </c>
      <c r="D118" s="1173" t="s">
        <v>183</v>
      </c>
      <c r="E118" s="1192"/>
      <c r="F118" s="1192"/>
      <c r="G118" s="1172" t="s">
        <v>8689</v>
      </c>
      <c r="H118" s="1173" t="s">
        <v>86</v>
      </c>
      <c r="I118" s="1172" t="s">
        <v>87</v>
      </c>
      <c r="J118" s="1192"/>
      <c r="K118" s="1197" t="s">
        <v>12</v>
      </c>
      <c r="L118" s="1192"/>
      <c r="M118" s="135" t="s">
        <v>26854</v>
      </c>
      <c r="N118" s="119"/>
      <c r="O118" s="1193" t="s">
        <v>26855</v>
      </c>
      <c r="P118" s="135" t="s">
        <v>26856</v>
      </c>
      <c r="Q118" s="447"/>
      <c r="R118" s="447"/>
      <c r="S118" s="1179"/>
      <c r="T118" s="1179"/>
      <c r="U118" s="1178" t="s">
        <v>620</v>
      </c>
      <c r="V118" s="1179"/>
      <c r="W118" s="447"/>
      <c r="X118" s="1178" t="s">
        <v>26746</v>
      </c>
    </row>
    <row r="119">
      <c r="A119" s="1172" t="s">
        <v>2789</v>
      </c>
      <c r="B119" s="1172" t="s">
        <v>14</v>
      </c>
      <c r="C119" s="1172" t="s">
        <v>26857</v>
      </c>
      <c r="D119" s="1173" t="s">
        <v>183</v>
      </c>
      <c r="E119" s="1192"/>
      <c r="F119" s="1192"/>
      <c r="G119" s="1172" t="s">
        <v>8689</v>
      </c>
      <c r="H119" s="1173" t="s">
        <v>86</v>
      </c>
      <c r="I119" s="1172" t="s">
        <v>98</v>
      </c>
      <c r="J119" s="1192"/>
      <c r="K119" s="1197" t="s">
        <v>11</v>
      </c>
      <c r="L119" s="1172" t="s">
        <v>2546</v>
      </c>
      <c r="M119" s="122" t="s">
        <v>26858</v>
      </c>
      <c r="N119" s="119"/>
      <c r="O119" s="119"/>
      <c r="P119" s="119"/>
      <c r="Q119" s="447"/>
      <c r="R119" s="447"/>
      <c r="S119" s="1177">
        <v>45448.0</v>
      </c>
      <c r="T119" s="1178" t="s">
        <v>94</v>
      </c>
      <c r="U119" s="1178" t="s">
        <v>95</v>
      </c>
      <c r="V119" s="1179"/>
      <c r="W119" s="447"/>
      <c r="X119" s="447"/>
    </row>
    <row r="120">
      <c r="A120" s="1172" t="s">
        <v>5583</v>
      </c>
      <c r="B120" s="1172" t="s">
        <v>14</v>
      </c>
      <c r="C120" s="1172" t="s">
        <v>26857</v>
      </c>
      <c r="D120" s="1173" t="s">
        <v>183</v>
      </c>
      <c r="E120" s="1192"/>
      <c r="F120" s="1192"/>
      <c r="G120" s="1172" t="s">
        <v>8689</v>
      </c>
      <c r="H120" s="1173" t="s">
        <v>86</v>
      </c>
      <c r="I120" s="1172" t="s">
        <v>98</v>
      </c>
      <c r="J120" s="1192"/>
      <c r="K120" s="1197" t="s">
        <v>11</v>
      </c>
      <c r="L120" s="1192"/>
      <c r="M120" s="122" t="s">
        <v>26859</v>
      </c>
      <c r="N120" s="119"/>
      <c r="O120" s="119"/>
      <c r="P120" s="119"/>
      <c r="Q120" s="447"/>
      <c r="R120" s="447"/>
      <c r="S120" s="1177">
        <v>45448.0</v>
      </c>
      <c r="T120" s="1178" t="s">
        <v>94</v>
      </c>
      <c r="U120" s="1178" t="s">
        <v>95</v>
      </c>
      <c r="V120" s="1179"/>
      <c r="W120" s="447"/>
      <c r="X120" s="447"/>
    </row>
    <row r="121">
      <c r="A121" s="1172" t="s">
        <v>2793</v>
      </c>
      <c r="B121" s="1172" t="s">
        <v>14</v>
      </c>
      <c r="C121" s="1172" t="s">
        <v>26857</v>
      </c>
      <c r="D121" s="1173" t="s">
        <v>183</v>
      </c>
      <c r="E121" s="1192"/>
      <c r="F121" s="1192"/>
      <c r="G121" s="1172" t="s">
        <v>8689</v>
      </c>
      <c r="H121" s="1173" t="s">
        <v>86</v>
      </c>
      <c r="I121" s="1172" t="s">
        <v>98</v>
      </c>
      <c r="J121" s="1192"/>
      <c r="K121" s="1197" t="s">
        <v>12</v>
      </c>
      <c r="L121" s="1192"/>
      <c r="M121" s="1176" t="s">
        <v>26860</v>
      </c>
      <c r="N121" s="119"/>
      <c r="O121" s="119"/>
      <c r="P121" s="119"/>
      <c r="Q121" s="447"/>
      <c r="R121" s="447"/>
      <c r="S121" s="1177">
        <v>45570.0</v>
      </c>
      <c r="T121" s="1178" t="s">
        <v>215</v>
      </c>
      <c r="U121" s="1178" t="s">
        <v>95</v>
      </c>
      <c r="V121" s="1179"/>
      <c r="W121" s="447"/>
      <c r="X121" s="447"/>
    </row>
    <row r="122">
      <c r="A122" s="1172" t="s">
        <v>2802</v>
      </c>
      <c r="B122" s="1172" t="s">
        <v>14</v>
      </c>
      <c r="C122" s="1172" t="s">
        <v>26857</v>
      </c>
      <c r="D122" s="1173" t="s">
        <v>183</v>
      </c>
      <c r="E122" s="1192"/>
      <c r="F122" s="1192"/>
      <c r="G122" s="1172" t="s">
        <v>8689</v>
      </c>
      <c r="H122" s="1173" t="s">
        <v>86</v>
      </c>
      <c r="I122" s="1172" t="s">
        <v>98</v>
      </c>
      <c r="J122" s="1192"/>
      <c r="K122" s="1197" t="s">
        <v>11</v>
      </c>
      <c r="L122" s="1192"/>
      <c r="M122" s="122" t="s">
        <v>26861</v>
      </c>
      <c r="N122" s="119"/>
      <c r="O122" s="119"/>
      <c r="P122" s="119"/>
      <c r="Q122" s="447"/>
      <c r="R122" s="447"/>
      <c r="S122" s="1177">
        <v>45448.0</v>
      </c>
      <c r="T122" s="1178" t="s">
        <v>94</v>
      </c>
      <c r="U122" s="1178" t="s">
        <v>95</v>
      </c>
      <c r="V122" s="1179"/>
      <c r="W122" s="447"/>
      <c r="X122" s="447"/>
    </row>
    <row r="123">
      <c r="A123" s="1172" t="s">
        <v>2808</v>
      </c>
      <c r="B123" s="1172" t="s">
        <v>14</v>
      </c>
      <c r="C123" s="1172" t="s">
        <v>26857</v>
      </c>
      <c r="D123" s="1173" t="s">
        <v>183</v>
      </c>
      <c r="E123" s="1192"/>
      <c r="F123" s="1192"/>
      <c r="G123" s="1172" t="s">
        <v>8689</v>
      </c>
      <c r="H123" s="1173" t="s">
        <v>86</v>
      </c>
      <c r="I123" s="1172" t="s">
        <v>98</v>
      </c>
      <c r="J123" s="1192"/>
      <c r="K123" s="1197" t="s">
        <v>11</v>
      </c>
      <c r="L123" s="1192"/>
      <c r="M123" s="122" t="s">
        <v>26862</v>
      </c>
      <c r="N123" s="119"/>
      <c r="O123" s="119"/>
      <c r="P123" s="119"/>
      <c r="Q123" s="447"/>
      <c r="R123" s="447"/>
      <c r="S123" s="1177">
        <v>45448.0</v>
      </c>
      <c r="T123" s="1178" t="s">
        <v>94</v>
      </c>
      <c r="U123" s="1178" t="s">
        <v>95</v>
      </c>
      <c r="V123" s="1179"/>
      <c r="W123" s="447"/>
      <c r="X123" s="447"/>
    </row>
    <row r="124">
      <c r="A124" s="1172" t="s">
        <v>2814</v>
      </c>
      <c r="B124" s="1172" t="s">
        <v>14</v>
      </c>
      <c r="C124" s="1172" t="s">
        <v>26857</v>
      </c>
      <c r="D124" s="1173" t="s">
        <v>183</v>
      </c>
      <c r="E124" s="1192"/>
      <c r="F124" s="1192"/>
      <c r="G124" s="1172" t="s">
        <v>8689</v>
      </c>
      <c r="H124" s="1173" t="s">
        <v>86</v>
      </c>
      <c r="I124" s="1172" t="s">
        <v>98</v>
      </c>
      <c r="J124" s="1192"/>
      <c r="K124" s="1197" t="s">
        <v>12</v>
      </c>
      <c r="L124" s="1192"/>
      <c r="M124" s="122" t="s">
        <v>26863</v>
      </c>
      <c r="N124" s="119"/>
      <c r="O124" s="119"/>
      <c r="P124" s="119"/>
      <c r="Q124" s="447"/>
      <c r="R124" s="447"/>
      <c r="S124" s="1177">
        <v>45448.0</v>
      </c>
      <c r="T124" s="1178" t="s">
        <v>94</v>
      </c>
      <c r="U124" s="1178" t="s">
        <v>95</v>
      </c>
      <c r="V124" s="1179"/>
      <c r="W124" s="447"/>
      <c r="X124" s="447"/>
    </row>
    <row r="125">
      <c r="A125" s="1172" t="s">
        <v>2817</v>
      </c>
      <c r="B125" s="1172" t="s">
        <v>14</v>
      </c>
      <c r="C125" s="1172" t="s">
        <v>184</v>
      </c>
      <c r="D125" s="1173" t="s">
        <v>183</v>
      </c>
      <c r="E125" s="1192"/>
      <c r="F125" s="1192"/>
      <c r="G125" s="1172" t="s">
        <v>8689</v>
      </c>
      <c r="H125" s="1173" t="s">
        <v>86</v>
      </c>
      <c r="I125" s="1172" t="s">
        <v>98</v>
      </c>
      <c r="J125" s="1192"/>
      <c r="K125" s="1197" t="s">
        <v>11</v>
      </c>
      <c r="L125" s="1192"/>
      <c r="M125" s="1176" t="s">
        <v>26864</v>
      </c>
      <c r="N125" s="119"/>
      <c r="O125" s="119"/>
      <c r="P125" s="119"/>
      <c r="Q125" s="447"/>
      <c r="R125" s="447"/>
      <c r="S125" s="1198">
        <v>45540.0</v>
      </c>
      <c r="T125" s="1178" t="s">
        <v>94</v>
      </c>
      <c r="U125" s="1178" t="s">
        <v>95</v>
      </c>
      <c r="V125" s="1179"/>
      <c r="W125" s="447"/>
      <c r="X125" s="447"/>
    </row>
    <row r="126">
      <c r="A126" s="1172" t="s">
        <v>2821</v>
      </c>
      <c r="B126" s="1172" t="s">
        <v>14</v>
      </c>
      <c r="C126" s="1172" t="s">
        <v>184</v>
      </c>
      <c r="D126" s="1173" t="s">
        <v>183</v>
      </c>
      <c r="E126" s="1192"/>
      <c r="F126" s="1192"/>
      <c r="G126" s="1172" t="s">
        <v>8689</v>
      </c>
      <c r="H126" s="1173" t="s">
        <v>86</v>
      </c>
      <c r="I126" s="1172" t="s">
        <v>98</v>
      </c>
      <c r="J126" s="1192"/>
      <c r="K126" s="1197" t="s">
        <v>12</v>
      </c>
      <c r="L126" s="1192"/>
      <c r="M126" s="1176" t="s">
        <v>26865</v>
      </c>
      <c r="N126" s="119"/>
      <c r="O126" s="119"/>
      <c r="P126" s="119"/>
      <c r="Q126" s="447"/>
      <c r="R126" s="447"/>
      <c r="S126" s="1198">
        <v>45540.0</v>
      </c>
      <c r="T126" s="1178" t="s">
        <v>94</v>
      </c>
      <c r="U126" s="1178" t="s">
        <v>95</v>
      </c>
      <c r="V126" s="1179"/>
      <c r="W126" s="447"/>
      <c r="X126" s="447"/>
    </row>
    <row r="127">
      <c r="A127" s="1172" t="s">
        <v>2826</v>
      </c>
      <c r="B127" s="1172" t="s">
        <v>14</v>
      </c>
      <c r="C127" s="1172" t="s">
        <v>184</v>
      </c>
      <c r="D127" s="1173" t="s">
        <v>183</v>
      </c>
      <c r="E127" s="1192"/>
      <c r="F127" s="1192"/>
      <c r="G127" s="1172" t="s">
        <v>8689</v>
      </c>
      <c r="H127" s="1173" t="s">
        <v>86</v>
      </c>
      <c r="I127" s="1172" t="s">
        <v>98</v>
      </c>
      <c r="J127" s="1192"/>
      <c r="K127" s="1197" t="s">
        <v>12</v>
      </c>
      <c r="L127" s="1192"/>
      <c r="M127" s="1176" t="s">
        <v>26866</v>
      </c>
      <c r="N127" s="119"/>
      <c r="O127" s="119"/>
      <c r="P127" s="119"/>
      <c r="Q127" s="447"/>
      <c r="R127" s="447"/>
      <c r="S127" s="1198">
        <v>45540.0</v>
      </c>
      <c r="T127" s="1178" t="s">
        <v>94</v>
      </c>
      <c r="U127" s="1178" t="s">
        <v>95</v>
      </c>
      <c r="V127" s="1179"/>
      <c r="W127" s="447"/>
      <c r="X127" s="447"/>
    </row>
    <row r="128">
      <c r="A128" s="1172" t="s">
        <v>2831</v>
      </c>
      <c r="B128" s="1172" t="s">
        <v>14</v>
      </c>
      <c r="C128" s="1172" t="s">
        <v>184</v>
      </c>
      <c r="D128" s="1173" t="s">
        <v>183</v>
      </c>
      <c r="E128" s="1192"/>
      <c r="F128" s="1192"/>
      <c r="G128" s="1172" t="s">
        <v>8689</v>
      </c>
      <c r="H128" s="1173" t="s">
        <v>86</v>
      </c>
      <c r="I128" s="1172" t="s">
        <v>98</v>
      </c>
      <c r="J128" s="1192"/>
      <c r="K128" s="1197" t="s">
        <v>12</v>
      </c>
      <c r="L128" s="1172" t="s">
        <v>2546</v>
      </c>
      <c r="M128" s="1176" t="s">
        <v>26867</v>
      </c>
      <c r="N128" s="119"/>
      <c r="O128" s="119"/>
      <c r="P128" s="119"/>
      <c r="Q128" s="447"/>
      <c r="R128" s="447"/>
      <c r="S128" s="1198">
        <v>45540.0</v>
      </c>
      <c r="T128" s="1178" t="s">
        <v>94</v>
      </c>
      <c r="U128" s="1178" t="s">
        <v>95</v>
      </c>
      <c r="V128" s="1179"/>
      <c r="W128" s="447"/>
      <c r="X128" s="447"/>
    </row>
    <row r="129">
      <c r="A129" s="1172" t="s">
        <v>2836</v>
      </c>
      <c r="B129" s="1172" t="s">
        <v>14</v>
      </c>
      <c r="C129" s="1172" t="s">
        <v>190</v>
      </c>
      <c r="D129" s="1173" t="s">
        <v>183</v>
      </c>
      <c r="E129" s="1192"/>
      <c r="F129" s="1192"/>
      <c r="G129" s="1172" t="s">
        <v>8689</v>
      </c>
      <c r="H129" s="1173" t="s">
        <v>86</v>
      </c>
      <c r="I129" s="1172" t="s">
        <v>87</v>
      </c>
      <c r="J129" s="1192"/>
      <c r="K129" s="1197" t="s">
        <v>11</v>
      </c>
      <c r="L129" s="1192"/>
      <c r="M129" s="122" t="s">
        <v>26868</v>
      </c>
      <c r="N129" s="119"/>
      <c r="O129" s="1193" t="s">
        <v>26869</v>
      </c>
      <c r="P129" s="135" t="s">
        <v>26870</v>
      </c>
      <c r="Q129" s="447"/>
      <c r="R129" s="447"/>
      <c r="S129" s="1177">
        <v>45448.0</v>
      </c>
      <c r="T129" s="1178" t="s">
        <v>94</v>
      </c>
      <c r="U129" s="1178" t="s">
        <v>95</v>
      </c>
      <c r="V129" s="1179"/>
      <c r="W129" s="447"/>
      <c r="X129" s="447"/>
    </row>
    <row r="130">
      <c r="A130" s="1172" t="s">
        <v>2840</v>
      </c>
      <c r="B130" s="1172" t="s">
        <v>14</v>
      </c>
      <c r="C130" s="1172" t="s">
        <v>190</v>
      </c>
      <c r="D130" s="1173" t="s">
        <v>183</v>
      </c>
      <c r="E130" s="1192"/>
      <c r="F130" s="1192"/>
      <c r="G130" s="1172" t="s">
        <v>8689</v>
      </c>
      <c r="H130" s="1173" t="s">
        <v>86</v>
      </c>
      <c r="I130" s="1172" t="s">
        <v>87</v>
      </c>
      <c r="J130" s="1192"/>
      <c r="K130" s="1197" t="s">
        <v>11</v>
      </c>
      <c r="L130" s="1192"/>
      <c r="M130" s="122" t="s">
        <v>26871</v>
      </c>
      <c r="N130" s="135" t="s">
        <v>26872</v>
      </c>
      <c r="O130" s="1193" t="s">
        <v>26869</v>
      </c>
      <c r="P130" s="135" t="s">
        <v>26873</v>
      </c>
      <c r="Q130" s="447"/>
      <c r="R130" s="447"/>
      <c r="S130" s="1177">
        <v>45448.0</v>
      </c>
      <c r="T130" s="1178" t="s">
        <v>94</v>
      </c>
      <c r="U130" s="1178" t="s">
        <v>95</v>
      </c>
      <c r="V130" s="1179"/>
      <c r="W130" s="447"/>
      <c r="X130" s="447"/>
    </row>
    <row r="131">
      <c r="A131" s="1172" t="s">
        <v>2844</v>
      </c>
      <c r="B131" s="1172" t="s">
        <v>14</v>
      </c>
      <c r="C131" s="1172" t="s">
        <v>190</v>
      </c>
      <c r="D131" s="1173" t="s">
        <v>183</v>
      </c>
      <c r="E131" s="1192"/>
      <c r="F131" s="1192"/>
      <c r="G131" s="1172" t="s">
        <v>8689</v>
      </c>
      <c r="H131" s="1173" t="s">
        <v>86</v>
      </c>
      <c r="I131" s="1172" t="s">
        <v>87</v>
      </c>
      <c r="J131" s="1192"/>
      <c r="K131" s="1197" t="s">
        <v>11</v>
      </c>
      <c r="L131" s="1192"/>
      <c r="M131" s="122" t="s">
        <v>26874</v>
      </c>
      <c r="N131" s="119"/>
      <c r="O131" s="1193" t="s">
        <v>26875</v>
      </c>
      <c r="P131" s="135" t="s">
        <v>26876</v>
      </c>
      <c r="Q131" s="447"/>
      <c r="R131" s="447"/>
      <c r="S131" s="1177">
        <v>45448.0</v>
      </c>
      <c r="T131" s="1178" t="s">
        <v>94</v>
      </c>
      <c r="U131" s="1178" t="s">
        <v>95</v>
      </c>
      <c r="V131" s="1179"/>
      <c r="W131" s="447"/>
      <c r="X131" s="447"/>
    </row>
    <row r="132">
      <c r="A132" s="1172" t="s">
        <v>2848</v>
      </c>
      <c r="B132" s="1172" t="s">
        <v>14</v>
      </c>
      <c r="C132" s="1172" t="s">
        <v>190</v>
      </c>
      <c r="D132" s="1173" t="s">
        <v>183</v>
      </c>
      <c r="E132" s="1192"/>
      <c r="F132" s="1192"/>
      <c r="G132" s="1172" t="s">
        <v>8689</v>
      </c>
      <c r="H132" s="1173" t="s">
        <v>86</v>
      </c>
      <c r="I132" s="1172" t="s">
        <v>87</v>
      </c>
      <c r="J132" s="1192"/>
      <c r="K132" s="1197" t="s">
        <v>11</v>
      </c>
      <c r="L132" s="1192"/>
      <c r="M132" s="122" t="s">
        <v>26877</v>
      </c>
      <c r="N132" s="119"/>
      <c r="O132" s="1193" t="s">
        <v>26878</v>
      </c>
      <c r="P132" s="135" t="s">
        <v>26879</v>
      </c>
      <c r="Q132" s="447"/>
      <c r="R132" s="447"/>
      <c r="S132" s="1177">
        <v>45448.0</v>
      </c>
      <c r="T132" s="1178" t="s">
        <v>94</v>
      </c>
      <c r="U132" s="1178" t="s">
        <v>95</v>
      </c>
      <c r="V132" s="1179"/>
      <c r="W132" s="447"/>
      <c r="X132" s="447"/>
    </row>
    <row r="133">
      <c r="A133" s="1172" t="s">
        <v>2853</v>
      </c>
      <c r="B133" s="1172" t="s">
        <v>14</v>
      </c>
      <c r="C133" s="1172" t="s">
        <v>190</v>
      </c>
      <c r="D133" s="1173" t="s">
        <v>183</v>
      </c>
      <c r="E133" s="1192"/>
      <c r="F133" s="1192"/>
      <c r="G133" s="1172" t="s">
        <v>8689</v>
      </c>
      <c r="H133" s="1173" t="s">
        <v>86</v>
      </c>
      <c r="I133" s="1172" t="s">
        <v>87</v>
      </c>
      <c r="J133" s="1192"/>
      <c r="K133" s="1197" t="s">
        <v>11</v>
      </c>
      <c r="L133" s="1192"/>
      <c r="M133" s="122" t="s">
        <v>26880</v>
      </c>
      <c r="N133" s="119"/>
      <c r="O133" s="1193" t="s">
        <v>26881</v>
      </c>
      <c r="P133" s="135" t="s">
        <v>26882</v>
      </c>
      <c r="Q133" s="447"/>
      <c r="R133" s="447"/>
      <c r="S133" s="1177">
        <v>45448.0</v>
      </c>
      <c r="T133" s="1178" t="s">
        <v>94</v>
      </c>
      <c r="U133" s="1178" t="s">
        <v>95</v>
      </c>
      <c r="V133" s="1179"/>
      <c r="W133" s="447"/>
      <c r="X133" s="447"/>
    </row>
    <row r="134">
      <c r="A134" s="1172" t="s">
        <v>2859</v>
      </c>
      <c r="B134" s="1172" t="s">
        <v>14</v>
      </c>
      <c r="C134" s="1172" t="s">
        <v>190</v>
      </c>
      <c r="D134" s="1173" t="s">
        <v>183</v>
      </c>
      <c r="E134" s="1192"/>
      <c r="F134" s="1192"/>
      <c r="G134" s="1172" t="s">
        <v>8689</v>
      </c>
      <c r="H134" s="1173" t="s">
        <v>86</v>
      </c>
      <c r="I134" s="1172" t="s">
        <v>87</v>
      </c>
      <c r="J134" s="1192"/>
      <c r="K134" s="1197" t="s">
        <v>11</v>
      </c>
      <c r="L134" s="1192"/>
      <c r="M134" s="135" t="s">
        <v>26883</v>
      </c>
      <c r="N134" s="119"/>
      <c r="O134" s="135" t="s">
        <v>26884</v>
      </c>
      <c r="P134" s="135" t="s">
        <v>26885</v>
      </c>
      <c r="Q134" s="447"/>
      <c r="R134" s="447"/>
      <c r="S134" s="1177">
        <v>45448.0</v>
      </c>
      <c r="T134" s="1178" t="s">
        <v>94</v>
      </c>
      <c r="U134" s="1178" t="s">
        <v>95</v>
      </c>
      <c r="V134" s="1179"/>
      <c r="W134" s="447"/>
      <c r="X134" s="447"/>
    </row>
    <row r="135">
      <c r="A135" s="1172" t="s">
        <v>2864</v>
      </c>
      <c r="B135" s="1172" t="s">
        <v>14</v>
      </c>
      <c r="C135" s="1172" t="s">
        <v>190</v>
      </c>
      <c r="D135" s="1173" t="s">
        <v>183</v>
      </c>
      <c r="E135" s="1192"/>
      <c r="F135" s="1192"/>
      <c r="G135" s="1172" t="s">
        <v>8689</v>
      </c>
      <c r="H135" s="1173" t="s">
        <v>86</v>
      </c>
      <c r="I135" s="1172" t="s">
        <v>87</v>
      </c>
      <c r="J135" s="1192"/>
      <c r="K135" s="1197" t="s">
        <v>11</v>
      </c>
      <c r="L135" s="1192"/>
      <c r="M135" s="122" t="s">
        <v>26886</v>
      </c>
      <c r="N135" s="119"/>
      <c r="O135" s="1193" t="s">
        <v>26887</v>
      </c>
      <c r="P135" s="135" t="s">
        <v>26888</v>
      </c>
      <c r="Q135" s="447"/>
      <c r="R135" s="447"/>
      <c r="S135" s="1177">
        <v>45509.0</v>
      </c>
      <c r="T135" s="1178" t="s">
        <v>94</v>
      </c>
      <c r="U135" s="1178" t="s">
        <v>95</v>
      </c>
      <c r="V135" s="1179"/>
      <c r="W135" s="447"/>
      <c r="X135" s="447"/>
    </row>
    <row r="136">
      <c r="A136" s="1172" t="s">
        <v>2870</v>
      </c>
      <c r="B136" s="1172" t="s">
        <v>14</v>
      </c>
      <c r="C136" s="1172" t="s">
        <v>190</v>
      </c>
      <c r="D136" s="1173" t="s">
        <v>183</v>
      </c>
      <c r="E136" s="1192"/>
      <c r="F136" s="1192"/>
      <c r="G136" s="1172" t="s">
        <v>8689</v>
      </c>
      <c r="H136" s="1173" t="s">
        <v>86</v>
      </c>
      <c r="I136" s="1172" t="s">
        <v>87</v>
      </c>
      <c r="J136" s="1192"/>
      <c r="K136" s="1197" t="s">
        <v>11</v>
      </c>
      <c r="L136" s="1192"/>
      <c r="M136" s="122" t="s">
        <v>26889</v>
      </c>
      <c r="N136" s="135" t="s">
        <v>26890</v>
      </c>
      <c r="O136" s="135" t="s">
        <v>26891</v>
      </c>
      <c r="P136" s="135" t="s">
        <v>26892</v>
      </c>
      <c r="Q136" s="447"/>
      <c r="R136" s="447"/>
      <c r="S136" s="1177">
        <v>45448.0</v>
      </c>
      <c r="T136" s="1178" t="s">
        <v>94</v>
      </c>
      <c r="U136" s="1178" t="s">
        <v>95</v>
      </c>
      <c r="V136" s="1179"/>
      <c r="W136" s="447"/>
      <c r="X136" s="447"/>
    </row>
    <row r="137">
      <c r="A137" s="1172" t="s">
        <v>2875</v>
      </c>
      <c r="B137" s="1172" t="s">
        <v>14</v>
      </c>
      <c r="C137" s="1172" t="s">
        <v>190</v>
      </c>
      <c r="D137" s="1173" t="s">
        <v>183</v>
      </c>
      <c r="E137" s="1192"/>
      <c r="F137" s="1192"/>
      <c r="G137" s="1172" t="s">
        <v>8689</v>
      </c>
      <c r="H137" s="1173" t="s">
        <v>86</v>
      </c>
      <c r="I137" s="1172" t="s">
        <v>87</v>
      </c>
      <c r="J137" s="1192"/>
      <c r="K137" s="1197" t="s">
        <v>11</v>
      </c>
      <c r="L137" s="1192"/>
      <c r="M137" s="122" t="s">
        <v>26893</v>
      </c>
      <c r="N137" s="135" t="s">
        <v>26890</v>
      </c>
      <c r="O137" s="135" t="s">
        <v>26894</v>
      </c>
      <c r="P137" s="135" t="s">
        <v>26895</v>
      </c>
      <c r="Q137" s="447"/>
      <c r="R137" s="447"/>
      <c r="S137" s="1199" t="s">
        <v>1555</v>
      </c>
      <c r="T137" s="1178" t="s">
        <v>94</v>
      </c>
      <c r="U137" s="1178" t="s">
        <v>95</v>
      </c>
      <c r="V137" s="1179"/>
      <c r="W137" s="447"/>
      <c r="X137" s="447"/>
    </row>
    <row r="138">
      <c r="A138" s="1172" t="s">
        <v>2880</v>
      </c>
      <c r="B138" s="1172" t="s">
        <v>14</v>
      </c>
      <c r="C138" s="1172" t="s">
        <v>190</v>
      </c>
      <c r="D138" s="1173" t="s">
        <v>183</v>
      </c>
      <c r="E138" s="1192"/>
      <c r="F138" s="1192"/>
      <c r="G138" s="1172" t="s">
        <v>8689</v>
      </c>
      <c r="H138" s="1173" t="s">
        <v>86</v>
      </c>
      <c r="I138" s="1172" t="s">
        <v>87</v>
      </c>
      <c r="J138" s="1192"/>
      <c r="K138" s="1197" t="s">
        <v>11</v>
      </c>
      <c r="L138" s="1192"/>
      <c r="M138" s="122" t="s">
        <v>26896</v>
      </c>
      <c r="N138" s="119"/>
      <c r="O138" s="1193" t="s">
        <v>26897</v>
      </c>
      <c r="P138" s="135" t="s">
        <v>26898</v>
      </c>
      <c r="Q138" s="447"/>
      <c r="R138" s="447"/>
      <c r="S138" s="1177">
        <v>45448.0</v>
      </c>
      <c r="T138" s="1178" t="s">
        <v>94</v>
      </c>
      <c r="U138" s="1178" t="s">
        <v>95</v>
      </c>
      <c r="V138" s="1179"/>
      <c r="W138" s="447"/>
      <c r="X138" s="447"/>
    </row>
    <row r="139">
      <c r="A139" s="1172" t="s">
        <v>2886</v>
      </c>
      <c r="B139" s="1172" t="s">
        <v>14</v>
      </c>
      <c r="C139" s="1172" t="s">
        <v>190</v>
      </c>
      <c r="D139" s="1173" t="s">
        <v>183</v>
      </c>
      <c r="E139" s="1192"/>
      <c r="F139" s="1192"/>
      <c r="G139" s="1172" t="s">
        <v>8689</v>
      </c>
      <c r="H139" s="1173" t="s">
        <v>86</v>
      </c>
      <c r="I139" s="1172" t="s">
        <v>87</v>
      </c>
      <c r="J139" s="1192"/>
      <c r="K139" s="1197" t="s">
        <v>11</v>
      </c>
      <c r="L139" s="1192"/>
      <c r="M139" s="122" t="s">
        <v>26899</v>
      </c>
      <c r="N139" s="119"/>
      <c r="O139" s="135" t="s">
        <v>26900</v>
      </c>
      <c r="P139" s="135" t="s">
        <v>26901</v>
      </c>
      <c r="Q139" s="447"/>
      <c r="R139" s="447"/>
      <c r="S139" s="1199" t="s">
        <v>1555</v>
      </c>
      <c r="T139" s="1178" t="s">
        <v>94</v>
      </c>
      <c r="U139" s="1178" t="s">
        <v>95</v>
      </c>
      <c r="V139" s="1179"/>
      <c r="W139" s="447"/>
      <c r="X139" s="447"/>
    </row>
    <row r="140">
      <c r="A140" s="1172" t="s">
        <v>2892</v>
      </c>
      <c r="B140" s="1172" t="s">
        <v>14</v>
      </c>
      <c r="C140" s="1172" t="s">
        <v>190</v>
      </c>
      <c r="D140" s="1173" t="s">
        <v>183</v>
      </c>
      <c r="E140" s="1192"/>
      <c r="F140" s="1192"/>
      <c r="G140" s="1172" t="s">
        <v>8689</v>
      </c>
      <c r="H140" s="1173" t="s">
        <v>86</v>
      </c>
      <c r="I140" s="1172" t="s">
        <v>87</v>
      </c>
      <c r="J140" s="1192"/>
      <c r="K140" s="1197" t="s">
        <v>11</v>
      </c>
      <c r="L140" s="1192"/>
      <c r="M140" s="122" t="s">
        <v>26902</v>
      </c>
      <c r="N140" s="135" t="s">
        <v>26890</v>
      </c>
      <c r="O140" s="1193" t="s">
        <v>26887</v>
      </c>
      <c r="P140" s="135" t="s">
        <v>26903</v>
      </c>
      <c r="Q140" s="447"/>
      <c r="R140" s="447"/>
      <c r="S140" s="1199" t="s">
        <v>1555</v>
      </c>
      <c r="T140" s="1178" t="s">
        <v>94</v>
      </c>
      <c r="U140" s="1178" t="s">
        <v>95</v>
      </c>
      <c r="V140" s="1179"/>
      <c r="W140" s="447"/>
      <c r="X140" s="447"/>
    </row>
    <row r="141">
      <c r="A141" s="1172" t="s">
        <v>2896</v>
      </c>
      <c r="B141" s="1172" t="s">
        <v>14</v>
      </c>
      <c r="C141" s="1172" t="s">
        <v>190</v>
      </c>
      <c r="D141" s="1173" t="s">
        <v>183</v>
      </c>
      <c r="E141" s="1192"/>
      <c r="F141" s="1192"/>
      <c r="G141" s="1172" t="s">
        <v>8689</v>
      </c>
      <c r="H141" s="1173" t="s">
        <v>86</v>
      </c>
      <c r="I141" s="1172" t="s">
        <v>87</v>
      </c>
      <c r="J141" s="1192"/>
      <c r="K141" s="1197" t="s">
        <v>11</v>
      </c>
      <c r="L141" s="1192"/>
      <c r="M141" s="122" t="s">
        <v>26904</v>
      </c>
      <c r="N141" s="135" t="s">
        <v>26905</v>
      </c>
      <c r="O141" s="135" t="s">
        <v>26906</v>
      </c>
      <c r="P141" s="135" t="s">
        <v>26907</v>
      </c>
      <c r="Q141" s="447"/>
      <c r="R141" s="447"/>
      <c r="S141" s="1199" t="s">
        <v>1555</v>
      </c>
      <c r="T141" s="1178" t="s">
        <v>94</v>
      </c>
      <c r="U141" s="1178" t="s">
        <v>95</v>
      </c>
      <c r="V141" s="1179"/>
      <c r="W141" s="447"/>
      <c r="X141" s="447"/>
    </row>
    <row r="142">
      <c r="A142" s="1172" t="s">
        <v>2901</v>
      </c>
      <c r="B142" s="1172" t="s">
        <v>14</v>
      </c>
      <c r="C142" s="1172" t="s">
        <v>194</v>
      </c>
      <c r="D142" s="1173" t="s">
        <v>183</v>
      </c>
      <c r="E142" s="1192"/>
      <c r="F142" s="1192"/>
      <c r="G142" s="1172" t="s">
        <v>8689</v>
      </c>
      <c r="H142" s="1173" t="s">
        <v>86</v>
      </c>
      <c r="I142" s="1172" t="s">
        <v>26812</v>
      </c>
      <c r="J142" s="1192"/>
      <c r="K142" s="1197" t="s">
        <v>12</v>
      </c>
      <c r="L142" s="1192"/>
      <c r="M142" s="122" t="s">
        <v>26908</v>
      </c>
      <c r="N142" s="119"/>
      <c r="O142" s="1184" t="s">
        <v>26909</v>
      </c>
      <c r="P142" s="119"/>
      <c r="Q142" s="447"/>
      <c r="R142" s="447"/>
      <c r="S142" s="1177">
        <v>45448.0</v>
      </c>
      <c r="T142" s="1178" t="s">
        <v>94</v>
      </c>
      <c r="U142" s="1178" t="s">
        <v>95</v>
      </c>
      <c r="V142" s="1179"/>
      <c r="W142" s="447"/>
      <c r="X142" s="447"/>
    </row>
    <row r="143">
      <c r="A143" s="1172" t="s">
        <v>2905</v>
      </c>
      <c r="B143" s="1172" t="s">
        <v>15616</v>
      </c>
      <c r="C143" s="1172" t="s">
        <v>26910</v>
      </c>
      <c r="D143" s="1200"/>
      <c r="E143" s="1200"/>
      <c r="F143" s="1200"/>
      <c r="G143" s="1201" t="s">
        <v>8689</v>
      </c>
      <c r="H143" s="1201" t="s">
        <v>214</v>
      </c>
      <c r="I143" s="1201" t="s">
        <v>2275</v>
      </c>
      <c r="J143" s="1200"/>
      <c r="K143" s="1201" t="s">
        <v>11</v>
      </c>
      <c r="L143" s="1200"/>
      <c r="M143" s="122" t="s">
        <v>26911</v>
      </c>
      <c r="N143" s="122" t="s">
        <v>26912</v>
      </c>
      <c r="O143" s="122" t="s">
        <v>26913</v>
      </c>
      <c r="P143" s="122" t="s">
        <v>26914</v>
      </c>
      <c r="Q143" s="447"/>
      <c r="R143" s="447"/>
      <c r="S143" s="1185" t="s">
        <v>1555</v>
      </c>
      <c r="T143" s="1178" t="s">
        <v>215</v>
      </c>
      <c r="U143" s="1178" t="s">
        <v>95</v>
      </c>
      <c r="V143" s="401"/>
      <c r="W143" s="447"/>
      <c r="X143" s="447"/>
    </row>
    <row r="144">
      <c r="A144" s="1172" t="s">
        <v>2908</v>
      </c>
      <c r="B144" s="1172" t="s">
        <v>15616</v>
      </c>
      <c r="C144" s="1172" t="s">
        <v>26910</v>
      </c>
      <c r="D144" s="1200"/>
      <c r="E144" s="1200"/>
      <c r="F144" s="1200"/>
      <c r="G144" s="1201" t="s">
        <v>8689</v>
      </c>
      <c r="H144" s="1201" t="s">
        <v>214</v>
      </c>
      <c r="I144" s="1201" t="s">
        <v>2275</v>
      </c>
      <c r="J144" s="1200"/>
      <c r="K144" s="1201" t="s">
        <v>11</v>
      </c>
      <c r="L144" s="1200"/>
      <c r="M144" s="122" t="s">
        <v>26915</v>
      </c>
      <c r="N144" s="122" t="s">
        <v>26916</v>
      </c>
      <c r="O144" s="122" t="s">
        <v>26917</v>
      </c>
      <c r="P144" s="122" t="s">
        <v>26918</v>
      </c>
      <c r="Q144" s="447"/>
      <c r="R144" s="447"/>
      <c r="S144" s="1185" t="s">
        <v>1555</v>
      </c>
      <c r="T144" s="1178" t="s">
        <v>215</v>
      </c>
      <c r="U144" s="1178" t="s">
        <v>95</v>
      </c>
      <c r="V144" s="1179"/>
      <c r="W144" s="447"/>
      <c r="X144" s="447"/>
    </row>
    <row r="145">
      <c r="A145" s="1172" t="s">
        <v>2913</v>
      </c>
      <c r="B145" s="1172" t="s">
        <v>15616</v>
      </c>
      <c r="C145" s="1172" t="s">
        <v>26910</v>
      </c>
      <c r="D145" s="1200"/>
      <c r="E145" s="1200"/>
      <c r="F145" s="1200"/>
      <c r="G145" s="1201" t="s">
        <v>8689</v>
      </c>
      <c r="H145" s="1201" t="s">
        <v>214</v>
      </c>
      <c r="I145" s="1201" t="s">
        <v>2275</v>
      </c>
      <c r="J145" s="1200"/>
      <c r="K145" s="1201" t="s">
        <v>11</v>
      </c>
      <c r="L145" s="1200"/>
      <c r="M145" s="122" t="s">
        <v>26919</v>
      </c>
      <c r="N145" s="122" t="s">
        <v>26920</v>
      </c>
      <c r="O145" s="122" t="s">
        <v>26921</v>
      </c>
      <c r="P145" s="122" t="s">
        <v>26922</v>
      </c>
      <c r="Q145" s="447"/>
      <c r="R145" s="447"/>
      <c r="S145" s="1185" t="s">
        <v>1555</v>
      </c>
      <c r="T145" s="1178" t="s">
        <v>215</v>
      </c>
      <c r="U145" s="1178" t="s">
        <v>95</v>
      </c>
      <c r="V145" s="1179"/>
      <c r="W145" s="447"/>
      <c r="X145" s="447"/>
    </row>
    <row r="146">
      <c r="A146" s="1172" t="s">
        <v>2917</v>
      </c>
      <c r="B146" s="1172" t="s">
        <v>15616</v>
      </c>
      <c r="C146" s="1172" t="s">
        <v>26910</v>
      </c>
      <c r="D146" s="1200"/>
      <c r="E146" s="1200"/>
      <c r="F146" s="1200"/>
      <c r="G146" s="1201" t="s">
        <v>8689</v>
      </c>
      <c r="H146" s="1201" t="s">
        <v>214</v>
      </c>
      <c r="I146" s="1201" t="s">
        <v>2275</v>
      </c>
      <c r="J146" s="1200"/>
      <c r="K146" s="1201" t="s">
        <v>11</v>
      </c>
      <c r="L146" s="1200"/>
      <c r="M146" s="122" t="s">
        <v>26923</v>
      </c>
      <c r="N146" s="135" t="s">
        <v>26924</v>
      </c>
      <c r="O146" s="122" t="s">
        <v>26925</v>
      </c>
      <c r="P146" s="122" t="s">
        <v>26926</v>
      </c>
      <c r="Q146" s="447"/>
      <c r="R146" s="447"/>
      <c r="S146" s="1185" t="s">
        <v>1555</v>
      </c>
      <c r="T146" s="1178" t="s">
        <v>215</v>
      </c>
      <c r="U146" s="1178" t="s">
        <v>95</v>
      </c>
      <c r="V146" s="401"/>
      <c r="W146" s="447"/>
      <c r="X146" s="447"/>
    </row>
    <row r="147">
      <c r="A147" s="1172" t="s">
        <v>2922</v>
      </c>
      <c r="B147" s="1172" t="s">
        <v>15616</v>
      </c>
      <c r="C147" s="1172" t="s">
        <v>26910</v>
      </c>
      <c r="D147" s="1200"/>
      <c r="E147" s="1200"/>
      <c r="F147" s="1200"/>
      <c r="G147" s="1201" t="s">
        <v>8689</v>
      </c>
      <c r="H147" s="1201" t="s">
        <v>214</v>
      </c>
      <c r="I147" s="1201" t="s">
        <v>2275</v>
      </c>
      <c r="J147" s="1200"/>
      <c r="K147" s="1201" t="s">
        <v>11</v>
      </c>
      <c r="L147" s="1200"/>
      <c r="M147" s="122" t="s">
        <v>26927</v>
      </c>
      <c r="N147" s="135" t="s">
        <v>26924</v>
      </c>
      <c r="O147" s="122" t="s">
        <v>26928</v>
      </c>
      <c r="P147" s="122" t="s">
        <v>26929</v>
      </c>
      <c r="Q147" s="447"/>
      <c r="R147" s="447"/>
      <c r="S147" s="1185" t="s">
        <v>1555</v>
      </c>
      <c r="T147" s="1178" t="s">
        <v>215</v>
      </c>
      <c r="U147" s="1178" t="s">
        <v>95</v>
      </c>
      <c r="V147" s="401"/>
      <c r="W147" s="447"/>
      <c r="X147" s="447"/>
    </row>
    <row r="148">
      <c r="A148" s="1172" t="s">
        <v>2927</v>
      </c>
      <c r="B148" s="1172" t="s">
        <v>15616</v>
      </c>
      <c r="C148" s="1172" t="s">
        <v>26910</v>
      </c>
      <c r="D148" s="1200"/>
      <c r="E148" s="1200"/>
      <c r="F148" s="1200"/>
      <c r="G148" s="1201" t="s">
        <v>8689</v>
      </c>
      <c r="H148" s="1201" t="s">
        <v>214</v>
      </c>
      <c r="I148" s="1201" t="s">
        <v>2275</v>
      </c>
      <c r="J148" s="1200"/>
      <c r="K148" s="1201" t="s">
        <v>11</v>
      </c>
      <c r="L148" s="1200"/>
      <c r="M148" s="122" t="s">
        <v>26930</v>
      </c>
      <c r="N148" s="135" t="s">
        <v>26924</v>
      </c>
      <c r="O148" s="122" t="s">
        <v>26931</v>
      </c>
      <c r="P148" s="122" t="s">
        <v>26932</v>
      </c>
      <c r="Q148" s="447"/>
      <c r="R148" s="447"/>
      <c r="S148" s="1182">
        <v>45570.0</v>
      </c>
      <c r="T148" s="1183" t="s">
        <v>215</v>
      </c>
      <c r="U148" s="1183" t="s">
        <v>95</v>
      </c>
      <c r="V148" s="401"/>
      <c r="W148" s="447"/>
      <c r="X148" s="447"/>
    </row>
    <row r="149">
      <c r="A149" s="1172" t="s">
        <v>2932</v>
      </c>
      <c r="B149" s="1172" t="s">
        <v>15616</v>
      </c>
      <c r="C149" s="1172" t="s">
        <v>26910</v>
      </c>
      <c r="D149" s="1200"/>
      <c r="E149" s="1200"/>
      <c r="F149" s="1200"/>
      <c r="G149" s="1201" t="s">
        <v>8689</v>
      </c>
      <c r="H149" s="1201" t="s">
        <v>214</v>
      </c>
      <c r="I149" s="1201" t="s">
        <v>2275</v>
      </c>
      <c r="J149" s="1200"/>
      <c r="K149" s="1201" t="s">
        <v>11</v>
      </c>
      <c r="L149" s="1200"/>
      <c r="M149" s="122" t="s">
        <v>26933</v>
      </c>
      <c r="N149" s="122" t="s">
        <v>26934</v>
      </c>
      <c r="O149" s="122" t="s">
        <v>26935</v>
      </c>
      <c r="P149" s="122" t="s">
        <v>26936</v>
      </c>
      <c r="Q149" s="447"/>
      <c r="R149" s="447"/>
      <c r="S149" s="1185" t="s">
        <v>1555</v>
      </c>
      <c r="T149" s="1178" t="s">
        <v>215</v>
      </c>
      <c r="U149" s="1178" t="s">
        <v>95</v>
      </c>
      <c r="V149" s="401"/>
      <c r="W149" s="447"/>
      <c r="X149" s="447"/>
    </row>
    <row r="150">
      <c r="A150" s="1172" t="s">
        <v>2937</v>
      </c>
      <c r="B150" s="1173" t="s">
        <v>3096</v>
      </c>
      <c r="C150" s="1173" t="s">
        <v>282</v>
      </c>
      <c r="D150" s="1192"/>
      <c r="E150" s="1192"/>
      <c r="F150" s="1192"/>
      <c r="G150" s="1173" t="s">
        <v>26516</v>
      </c>
      <c r="H150" s="1173" t="s">
        <v>26611</v>
      </c>
      <c r="I150" s="1192"/>
      <c r="J150" s="1192"/>
      <c r="K150" s="1197" t="s">
        <v>11</v>
      </c>
      <c r="L150" s="1192"/>
      <c r="M150" s="1176" t="s">
        <v>26937</v>
      </c>
      <c r="N150" s="1176" t="s">
        <v>26938</v>
      </c>
      <c r="O150" s="1176" t="s">
        <v>26939</v>
      </c>
      <c r="P150" s="1176" t="s">
        <v>26940</v>
      </c>
      <c r="Q150" s="447"/>
      <c r="R150" s="447"/>
      <c r="S150" s="1185" t="s">
        <v>1555</v>
      </c>
      <c r="T150" s="1178" t="s">
        <v>490</v>
      </c>
      <c r="U150" s="1178" t="s">
        <v>95</v>
      </c>
      <c r="V150" s="1179"/>
      <c r="W150" s="447"/>
      <c r="X150" s="447"/>
    </row>
    <row r="151">
      <c r="A151" s="1201" t="s">
        <v>2942</v>
      </c>
      <c r="B151" s="1202" t="s">
        <v>3096</v>
      </c>
      <c r="C151" s="1202" t="s">
        <v>282</v>
      </c>
      <c r="D151" s="1200"/>
      <c r="E151" s="1200"/>
      <c r="F151" s="1200"/>
      <c r="G151" s="1202" t="s">
        <v>26516</v>
      </c>
      <c r="H151" s="1202" t="s">
        <v>26611</v>
      </c>
      <c r="I151" s="1200"/>
      <c r="J151" s="1200"/>
      <c r="K151" s="1203" t="s">
        <v>11</v>
      </c>
      <c r="L151" s="1200"/>
      <c r="M151" s="1176" t="s">
        <v>26941</v>
      </c>
      <c r="N151" s="1176" t="s">
        <v>969</v>
      </c>
      <c r="O151" s="1176" t="s">
        <v>26942</v>
      </c>
      <c r="P151" s="1176" t="s">
        <v>26943</v>
      </c>
      <c r="Q151" s="447"/>
      <c r="R151" s="447"/>
      <c r="S151" s="1185" t="s">
        <v>1555</v>
      </c>
      <c r="T151" s="1178" t="s">
        <v>490</v>
      </c>
      <c r="U151" s="1178" t="s">
        <v>95</v>
      </c>
      <c r="V151" s="1179"/>
      <c r="W151" s="447"/>
      <c r="X151" s="1179"/>
    </row>
    <row r="152">
      <c r="A152" s="1201" t="s">
        <v>2947</v>
      </c>
      <c r="B152" s="1202" t="s">
        <v>3096</v>
      </c>
      <c r="C152" s="1202" t="s">
        <v>282</v>
      </c>
      <c r="D152" s="1200"/>
      <c r="E152" s="1200"/>
      <c r="F152" s="1200"/>
      <c r="G152" s="1202" t="s">
        <v>26516</v>
      </c>
      <c r="H152" s="1202" t="s">
        <v>26611</v>
      </c>
      <c r="I152" s="1200"/>
      <c r="J152" s="1200"/>
      <c r="K152" s="1203" t="s">
        <v>11</v>
      </c>
      <c r="L152" s="1200"/>
      <c r="M152" s="1176" t="s">
        <v>26944</v>
      </c>
      <c r="N152" s="1176" t="s">
        <v>975</v>
      </c>
      <c r="O152" s="1176" t="s">
        <v>26945</v>
      </c>
      <c r="P152" s="1176" t="s">
        <v>26946</v>
      </c>
      <c r="Q152" s="447"/>
      <c r="R152" s="447"/>
      <c r="S152" s="1185" t="s">
        <v>1555</v>
      </c>
      <c r="T152" s="1178" t="s">
        <v>490</v>
      </c>
      <c r="U152" s="1178" t="s">
        <v>95</v>
      </c>
      <c r="V152" s="1179"/>
      <c r="W152" s="447"/>
      <c r="X152" s="1179"/>
    </row>
    <row r="153">
      <c r="A153" s="1201" t="s">
        <v>2951</v>
      </c>
      <c r="B153" s="1202" t="s">
        <v>3096</v>
      </c>
      <c r="C153" s="1202" t="s">
        <v>282</v>
      </c>
      <c r="D153" s="1200"/>
      <c r="E153" s="1200"/>
      <c r="F153" s="1200"/>
      <c r="G153" s="1202" t="s">
        <v>26516</v>
      </c>
      <c r="H153" s="1202" t="s">
        <v>26611</v>
      </c>
      <c r="I153" s="1200"/>
      <c r="J153" s="1200"/>
      <c r="K153" s="1203" t="s">
        <v>11</v>
      </c>
      <c r="L153" s="1200"/>
      <c r="M153" s="1176" t="s">
        <v>26947</v>
      </c>
      <c r="N153" s="1176" t="s">
        <v>980</v>
      </c>
      <c r="O153" s="1176" t="s">
        <v>26948</v>
      </c>
      <c r="P153" s="1176" t="s">
        <v>26949</v>
      </c>
      <c r="Q153" s="447"/>
      <c r="R153" s="447"/>
      <c r="S153" s="1185" t="s">
        <v>1555</v>
      </c>
      <c r="T153" s="1178" t="s">
        <v>490</v>
      </c>
      <c r="U153" s="1178" t="s">
        <v>95</v>
      </c>
      <c r="V153" s="1179"/>
      <c r="W153" s="447"/>
      <c r="X153" s="1179"/>
    </row>
    <row r="154">
      <c r="A154" s="1201" t="s">
        <v>2955</v>
      </c>
      <c r="B154" s="1202" t="s">
        <v>3096</v>
      </c>
      <c r="C154" s="1202" t="s">
        <v>282</v>
      </c>
      <c r="D154" s="1200"/>
      <c r="E154" s="1200"/>
      <c r="F154" s="1200"/>
      <c r="G154" s="1202" t="s">
        <v>26516</v>
      </c>
      <c r="H154" s="1202" t="s">
        <v>26611</v>
      </c>
      <c r="I154" s="1200"/>
      <c r="J154" s="1200"/>
      <c r="K154" s="1203" t="s">
        <v>11</v>
      </c>
      <c r="L154" s="1200"/>
      <c r="M154" s="1176" t="s">
        <v>26950</v>
      </c>
      <c r="N154" s="1176" t="s">
        <v>26951</v>
      </c>
      <c r="O154" s="1184" t="s">
        <v>26952</v>
      </c>
      <c r="P154" s="1176" t="s">
        <v>26953</v>
      </c>
      <c r="Q154" s="447"/>
      <c r="R154" s="447"/>
      <c r="S154" s="1185" t="s">
        <v>1555</v>
      </c>
      <c r="T154" s="1178" t="s">
        <v>280</v>
      </c>
      <c r="U154" s="1178" t="s">
        <v>95</v>
      </c>
      <c r="V154" s="1179"/>
      <c r="W154" s="447"/>
      <c r="X154" s="447"/>
    </row>
    <row r="155">
      <c r="A155" s="1172" t="s">
        <v>1412</v>
      </c>
      <c r="B155" s="1192"/>
      <c r="C155" s="1192"/>
      <c r="D155" s="1172" t="s">
        <v>183</v>
      </c>
      <c r="E155" s="1192"/>
      <c r="F155" s="1192"/>
      <c r="G155" s="1172" t="s">
        <v>8689</v>
      </c>
      <c r="H155" s="1172" t="s">
        <v>55</v>
      </c>
      <c r="I155" s="1172" t="s">
        <v>296</v>
      </c>
      <c r="J155" s="1172" t="s">
        <v>5059</v>
      </c>
      <c r="K155" s="1197" t="s">
        <v>11</v>
      </c>
      <c r="L155" s="1192"/>
      <c r="M155" s="122" t="s">
        <v>26954</v>
      </c>
      <c r="N155" s="122" t="s">
        <v>26955</v>
      </c>
      <c r="O155" s="122" t="s">
        <v>26956</v>
      </c>
      <c r="P155" s="122" t="s">
        <v>26957</v>
      </c>
      <c r="Q155" s="447"/>
      <c r="R155" s="447"/>
      <c r="S155" s="1177">
        <v>45509.0</v>
      </c>
      <c r="T155" s="1178" t="s">
        <v>471</v>
      </c>
      <c r="U155" s="1178" t="s">
        <v>95</v>
      </c>
      <c r="V155" s="1181"/>
      <c r="W155" s="447"/>
      <c r="X155" s="447"/>
    </row>
    <row r="156">
      <c r="A156" s="1172" t="s">
        <v>1418</v>
      </c>
      <c r="B156" s="1192"/>
      <c r="C156" s="1192"/>
      <c r="D156" s="1172" t="s">
        <v>183</v>
      </c>
      <c r="E156" s="1192"/>
      <c r="F156" s="1192"/>
      <c r="G156" s="1172" t="s">
        <v>8689</v>
      </c>
      <c r="H156" s="1172" t="s">
        <v>55</v>
      </c>
      <c r="I156" s="1172" t="s">
        <v>296</v>
      </c>
      <c r="J156" s="1172" t="s">
        <v>5059</v>
      </c>
      <c r="K156" s="1197" t="s">
        <v>11</v>
      </c>
      <c r="L156" s="1192"/>
      <c r="M156" s="122" t="s">
        <v>26958</v>
      </c>
      <c r="N156" s="119"/>
      <c r="O156" s="122" t="s">
        <v>26959</v>
      </c>
      <c r="P156" s="122" t="s">
        <v>26960</v>
      </c>
      <c r="Q156" s="447"/>
      <c r="R156" s="447"/>
      <c r="S156" s="1177">
        <v>45509.0</v>
      </c>
      <c r="T156" s="1178" t="s">
        <v>471</v>
      </c>
      <c r="U156" s="1178" t="s">
        <v>95</v>
      </c>
      <c r="V156" s="1181"/>
      <c r="W156" s="447"/>
      <c r="X156" s="447"/>
    </row>
    <row r="157">
      <c r="A157" s="1172" t="s">
        <v>1424</v>
      </c>
      <c r="B157" s="1192"/>
      <c r="C157" s="1192"/>
      <c r="D157" s="1192"/>
      <c r="E157" s="1192"/>
      <c r="F157" s="1192"/>
      <c r="G157" s="1172" t="s">
        <v>8689</v>
      </c>
      <c r="H157" s="1172" t="s">
        <v>55</v>
      </c>
      <c r="I157" s="1172" t="s">
        <v>296</v>
      </c>
      <c r="J157" s="1172" t="s">
        <v>5059</v>
      </c>
      <c r="K157" s="1197" t="s">
        <v>12</v>
      </c>
      <c r="L157" s="1192"/>
      <c r="M157" s="122" t="s">
        <v>26961</v>
      </c>
      <c r="N157" s="119"/>
      <c r="O157" s="122" t="s">
        <v>26962</v>
      </c>
      <c r="P157" s="122" t="s">
        <v>26963</v>
      </c>
      <c r="Q157" s="447"/>
      <c r="R157" s="447"/>
      <c r="S157" s="1177">
        <v>45509.0</v>
      </c>
      <c r="T157" s="1178" t="s">
        <v>471</v>
      </c>
      <c r="U157" s="1178" t="s">
        <v>95</v>
      </c>
      <c r="V157" s="457"/>
      <c r="W157" s="447"/>
      <c r="X157" s="447"/>
    </row>
    <row r="158">
      <c r="A158" s="1172" t="s">
        <v>1429</v>
      </c>
      <c r="B158" s="1192"/>
      <c r="C158" s="1192"/>
      <c r="D158" s="1192"/>
      <c r="E158" s="1192"/>
      <c r="F158" s="1192"/>
      <c r="G158" s="1172" t="s">
        <v>8689</v>
      </c>
      <c r="H158" s="1172" t="s">
        <v>55</v>
      </c>
      <c r="I158" s="1172" t="s">
        <v>296</v>
      </c>
      <c r="J158" s="1172" t="s">
        <v>5059</v>
      </c>
      <c r="K158" s="1197" t="s">
        <v>11</v>
      </c>
      <c r="L158" s="1192"/>
      <c r="M158" s="122" t="s">
        <v>26964</v>
      </c>
      <c r="N158" s="119"/>
      <c r="O158" s="122" t="s">
        <v>26965</v>
      </c>
      <c r="P158" s="122" t="s">
        <v>26966</v>
      </c>
      <c r="Q158" s="447"/>
      <c r="R158" s="447"/>
      <c r="S158" s="1177">
        <v>45509.0</v>
      </c>
      <c r="T158" s="1178" t="s">
        <v>471</v>
      </c>
      <c r="U158" s="1178" t="s">
        <v>95</v>
      </c>
      <c r="V158" s="1179"/>
      <c r="W158" s="447"/>
      <c r="X158" s="447"/>
    </row>
    <row r="159">
      <c r="A159" s="1172" t="s">
        <v>1435</v>
      </c>
      <c r="B159" s="1192"/>
      <c r="C159" s="1192"/>
      <c r="D159" s="1172" t="s">
        <v>183</v>
      </c>
      <c r="E159" s="1192"/>
      <c r="F159" s="1192"/>
      <c r="G159" s="1172" t="s">
        <v>8689</v>
      </c>
      <c r="H159" s="1172" t="s">
        <v>55</v>
      </c>
      <c r="I159" s="1172" t="s">
        <v>296</v>
      </c>
      <c r="J159" s="1172" t="s">
        <v>5059</v>
      </c>
      <c r="K159" s="1197" t="s">
        <v>12</v>
      </c>
      <c r="L159" s="1192"/>
      <c r="M159" s="122" t="s">
        <v>26967</v>
      </c>
      <c r="N159" s="119"/>
      <c r="O159" s="122" t="s">
        <v>26968</v>
      </c>
      <c r="P159" s="122" t="s">
        <v>26969</v>
      </c>
      <c r="Q159" s="447"/>
      <c r="R159" s="447"/>
      <c r="S159" s="1177">
        <v>45509.0</v>
      </c>
      <c r="T159" s="1178" t="s">
        <v>471</v>
      </c>
      <c r="U159" s="1178" t="s">
        <v>95</v>
      </c>
      <c r="V159" s="1179"/>
      <c r="W159" s="447"/>
      <c r="X159" s="447"/>
    </row>
    <row r="160">
      <c r="A160" s="1172" t="s">
        <v>1440</v>
      </c>
      <c r="B160" s="1192"/>
      <c r="C160" s="1192"/>
      <c r="D160" s="1172" t="s">
        <v>183</v>
      </c>
      <c r="E160" s="1192"/>
      <c r="F160" s="1192"/>
      <c r="G160" s="1172" t="s">
        <v>8689</v>
      </c>
      <c r="H160" s="1172" t="s">
        <v>55</v>
      </c>
      <c r="I160" s="1172" t="s">
        <v>296</v>
      </c>
      <c r="J160" s="1172" t="s">
        <v>5639</v>
      </c>
      <c r="K160" s="1197" t="s">
        <v>11</v>
      </c>
      <c r="L160" s="1192"/>
      <c r="M160" s="122" t="s">
        <v>26970</v>
      </c>
      <c r="N160" s="119"/>
      <c r="O160" s="122" t="s">
        <v>26971</v>
      </c>
      <c r="P160" s="122" t="s">
        <v>26972</v>
      </c>
      <c r="Q160" s="447"/>
      <c r="R160" s="447"/>
      <c r="S160" s="1177">
        <v>45509.0</v>
      </c>
      <c r="T160" s="1178" t="s">
        <v>471</v>
      </c>
      <c r="U160" s="1178" t="s">
        <v>95</v>
      </c>
      <c r="V160" s="1179"/>
      <c r="W160" s="447"/>
      <c r="X160" s="447"/>
    </row>
    <row r="161">
      <c r="A161" s="1172" t="s">
        <v>1446</v>
      </c>
      <c r="B161" s="1192"/>
      <c r="C161" s="1192"/>
      <c r="D161" s="1172" t="s">
        <v>183</v>
      </c>
      <c r="E161" s="1192"/>
      <c r="F161" s="1192"/>
      <c r="G161" s="1172" t="s">
        <v>8689</v>
      </c>
      <c r="H161" s="1172" t="s">
        <v>55</v>
      </c>
      <c r="I161" s="1172" t="s">
        <v>296</v>
      </c>
      <c r="J161" s="1172" t="s">
        <v>5639</v>
      </c>
      <c r="K161" s="1197" t="s">
        <v>11</v>
      </c>
      <c r="L161" s="1192"/>
      <c r="M161" s="122" t="s">
        <v>26973</v>
      </c>
      <c r="N161" s="119"/>
      <c r="O161" s="122" t="s">
        <v>26974</v>
      </c>
      <c r="P161" s="122" t="s">
        <v>26975</v>
      </c>
      <c r="Q161" s="447"/>
      <c r="R161" s="447"/>
      <c r="S161" s="1177">
        <v>45509.0</v>
      </c>
      <c r="T161" s="1178" t="s">
        <v>471</v>
      </c>
      <c r="U161" s="1178" t="s">
        <v>95</v>
      </c>
      <c r="V161" s="1179"/>
      <c r="W161" s="447"/>
      <c r="X161" s="447"/>
    </row>
    <row r="162">
      <c r="A162" s="1172" t="s">
        <v>1451</v>
      </c>
      <c r="B162" s="1192"/>
      <c r="C162" s="1192"/>
      <c r="D162" s="1172" t="s">
        <v>183</v>
      </c>
      <c r="E162" s="1192"/>
      <c r="F162" s="1192"/>
      <c r="G162" s="1172" t="s">
        <v>8689</v>
      </c>
      <c r="H162" s="1172" t="s">
        <v>55</v>
      </c>
      <c r="I162" s="1172" t="s">
        <v>296</v>
      </c>
      <c r="J162" s="1172" t="s">
        <v>6311</v>
      </c>
      <c r="K162" s="1197" t="s">
        <v>12</v>
      </c>
      <c r="L162" s="1192"/>
      <c r="M162" s="122" t="s">
        <v>26976</v>
      </c>
      <c r="N162" s="119"/>
      <c r="O162" s="122" t="s">
        <v>26977</v>
      </c>
      <c r="P162" s="122" t="s">
        <v>26978</v>
      </c>
      <c r="Q162" s="447"/>
      <c r="R162" s="447"/>
      <c r="S162" s="1177">
        <v>45509.0</v>
      </c>
      <c r="T162" s="1178" t="s">
        <v>471</v>
      </c>
      <c r="U162" s="1178" t="s">
        <v>95</v>
      </c>
      <c r="V162" s="1179"/>
      <c r="W162" s="447"/>
      <c r="X162" s="447"/>
    </row>
    <row r="163">
      <c r="A163" s="1172" t="s">
        <v>1454</v>
      </c>
      <c r="B163" s="1192"/>
      <c r="C163" s="1192"/>
      <c r="D163" s="1172" t="s">
        <v>183</v>
      </c>
      <c r="E163" s="1192"/>
      <c r="F163" s="1192"/>
      <c r="G163" s="1172" t="s">
        <v>8689</v>
      </c>
      <c r="H163" s="1172" t="s">
        <v>55</v>
      </c>
      <c r="I163" s="1172" t="s">
        <v>296</v>
      </c>
      <c r="J163" s="1172" t="s">
        <v>6311</v>
      </c>
      <c r="K163" s="1197" t="s">
        <v>12</v>
      </c>
      <c r="L163" s="1192"/>
      <c r="M163" s="122" t="s">
        <v>26979</v>
      </c>
      <c r="N163" s="119"/>
      <c r="O163" s="122" t="s">
        <v>26980</v>
      </c>
      <c r="P163" s="122" t="s">
        <v>26981</v>
      </c>
      <c r="Q163" s="447"/>
      <c r="R163" s="447"/>
      <c r="S163" s="1177">
        <v>45509.0</v>
      </c>
      <c r="T163" s="1178" t="s">
        <v>471</v>
      </c>
      <c r="U163" s="1178" t="s">
        <v>95</v>
      </c>
      <c r="V163" s="1179"/>
      <c r="W163" s="447"/>
      <c r="X163" s="447"/>
    </row>
    <row r="164">
      <c r="A164" s="1172" t="s">
        <v>1459</v>
      </c>
      <c r="B164" s="1192"/>
      <c r="C164" s="1192"/>
      <c r="D164" s="1172" t="s">
        <v>183</v>
      </c>
      <c r="E164" s="1192"/>
      <c r="F164" s="1192"/>
      <c r="G164" s="1172" t="s">
        <v>8689</v>
      </c>
      <c r="H164" s="1172" t="s">
        <v>55</v>
      </c>
      <c r="I164" s="1172" t="s">
        <v>296</v>
      </c>
      <c r="J164" s="1172" t="s">
        <v>6311</v>
      </c>
      <c r="K164" s="1197" t="s">
        <v>12</v>
      </c>
      <c r="L164" s="1192"/>
      <c r="M164" s="122" t="s">
        <v>26982</v>
      </c>
      <c r="N164" s="122" t="s">
        <v>26983</v>
      </c>
      <c r="O164" s="122" t="s">
        <v>26984</v>
      </c>
      <c r="P164" s="122" t="s">
        <v>26985</v>
      </c>
      <c r="Q164" s="447"/>
      <c r="R164" s="447"/>
      <c r="S164" s="1177">
        <v>45509.0</v>
      </c>
      <c r="T164" s="1178" t="s">
        <v>471</v>
      </c>
      <c r="U164" s="1178" t="s">
        <v>95</v>
      </c>
      <c r="V164" s="1179"/>
      <c r="W164" s="447"/>
      <c r="X164" s="447"/>
    </row>
    <row r="165">
      <c r="A165" s="1172" t="s">
        <v>1464</v>
      </c>
      <c r="B165" s="1192"/>
      <c r="C165" s="1192"/>
      <c r="D165" s="1172" t="s">
        <v>183</v>
      </c>
      <c r="E165" s="1192"/>
      <c r="F165" s="1192"/>
      <c r="G165" s="1172" t="s">
        <v>8689</v>
      </c>
      <c r="H165" s="1172" t="s">
        <v>55</v>
      </c>
      <c r="I165" s="1172" t="s">
        <v>296</v>
      </c>
      <c r="J165" s="1172" t="s">
        <v>6311</v>
      </c>
      <c r="K165" s="1197" t="s">
        <v>11</v>
      </c>
      <c r="L165" s="1192"/>
      <c r="M165" s="122" t="s">
        <v>26986</v>
      </c>
      <c r="N165" s="122" t="s">
        <v>26983</v>
      </c>
      <c r="O165" s="122" t="s">
        <v>26987</v>
      </c>
      <c r="P165" s="122" t="s">
        <v>26988</v>
      </c>
      <c r="Q165" s="447"/>
      <c r="R165" s="447"/>
      <c r="S165" s="1177">
        <v>45509.0</v>
      </c>
      <c r="T165" s="1178" t="s">
        <v>471</v>
      </c>
      <c r="U165" s="1178" t="s">
        <v>95</v>
      </c>
      <c r="V165" s="1179"/>
      <c r="W165" s="447"/>
      <c r="X165" s="447"/>
    </row>
    <row r="166">
      <c r="A166" s="1172" t="s">
        <v>1469</v>
      </c>
      <c r="B166" s="1192"/>
      <c r="C166" s="1192"/>
      <c r="D166" s="1172" t="s">
        <v>183</v>
      </c>
      <c r="E166" s="1192"/>
      <c r="F166" s="1192"/>
      <c r="G166" s="1172" t="s">
        <v>8689</v>
      </c>
      <c r="H166" s="1172" t="s">
        <v>55</v>
      </c>
      <c r="I166" s="1172" t="s">
        <v>296</v>
      </c>
      <c r="J166" s="1172" t="s">
        <v>6311</v>
      </c>
      <c r="K166" s="1197" t="s">
        <v>12</v>
      </c>
      <c r="L166" s="1192"/>
      <c r="M166" s="122" t="s">
        <v>26989</v>
      </c>
      <c r="N166" s="122" t="s">
        <v>26983</v>
      </c>
      <c r="O166" s="122" t="s">
        <v>26990</v>
      </c>
      <c r="P166" s="122" t="s">
        <v>26991</v>
      </c>
      <c r="Q166" s="447"/>
      <c r="R166" s="447"/>
      <c r="S166" s="1177">
        <v>45509.0</v>
      </c>
      <c r="T166" s="1178" t="s">
        <v>471</v>
      </c>
      <c r="U166" s="1178" t="s">
        <v>95</v>
      </c>
      <c r="V166" s="1179"/>
      <c r="W166" s="447"/>
      <c r="X166" s="447"/>
    </row>
    <row r="167">
      <c r="A167" s="1172" t="s">
        <v>1474</v>
      </c>
      <c r="B167" s="1192"/>
      <c r="C167" s="1192"/>
      <c r="D167" s="1172" t="s">
        <v>183</v>
      </c>
      <c r="E167" s="1192"/>
      <c r="F167" s="1192"/>
      <c r="G167" s="1172" t="s">
        <v>8689</v>
      </c>
      <c r="H167" s="1172" t="s">
        <v>55</v>
      </c>
      <c r="I167" s="1172" t="s">
        <v>296</v>
      </c>
      <c r="J167" s="1172" t="s">
        <v>6311</v>
      </c>
      <c r="K167" s="1197" t="s">
        <v>12</v>
      </c>
      <c r="L167" s="1192"/>
      <c r="M167" s="122" t="s">
        <v>26986</v>
      </c>
      <c r="N167" s="122" t="s">
        <v>26983</v>
      </c>
      <c r="O167" s="122" t="s">
        <v>26992</v>
      </c>
      <c r="P167" s="122" t="s">
        <v>26993</v>
      </c>
      <c r="Q167" s="447"/>
      <c r="R167" s="447"/>
      <c r="S167" s="1198">
        <v>45540.0</v>
      </c>
      <c r="T167" s="1178" t="s">
        <v>471</v>
      </c>
      <c r="U167" s="1178" t="s">
        <v>95</v>
      </c>
      <c r="V167" s="1179"/>
      <c r="W167" s="447"/>
      <c r="X167" s="1179"/>
    </row>
    <row r="168">
      <c r="A168" s="1172" t="s">
        <v>1479</v>
      </c>
      <c r="B168" s="1192"/>
      <c r="C168" s="1192"/>
      <c r="D168" s="1172" t="s">
        <v>183</v>
      </c>
      <c r="E168" s="1192"/>
      <c r="F168" s="1192"/>
      <c r="G168" s="1172" t="s">
        <v>8689</v>
      </c>
      <c r="H168" s="1172" t="s">
        <v>55</v>
      </c>
      <c r="I168" s="1172" t="s">
        <v>296</v>
      </c>
      <c r="J168" s="1172" t="s">
        <v>19575</v>
      </c>
      <c r="K168" s="1197" t="s">
        <v>11</v>
      </c>
      <c r="L168" s="1192"/>
      <c r="M168" s="122" t="s">
        <v>26994</v>
      </c>
      <c r="N168" s="119"/>
      <c r="O168" s="122" t="s">
        <v>26995</v>
      </c>
      <c r="P168" s="122" t="s">
        <v>26996</v>
      </c>
      <c r="Q168" s="447"/>
      <c r="R168" s="447"/>
      <c r="S168" s="1177">
        <v>45509.0</v>
      </c>
      <c r="T168" s="1178" t="s">
        <v>471</v>
      </c>
      <c r="U168" s="1178" t="s">
        <v>95</v>
      </c>
      <c r="V168" s="1179"/>
      <c r="W168" s="447"/>
      <c r="X168" s="447"/>
    </row>
    <row r="169">
      <c r="A169" s="1172" t="s">
        <v>1485</v>
      </c>
      <c r="B169" s="1192"/>
      <c r="C169" s="1192"/>
      <c r="D169" s="1172" t="s">
        <v>183</v>
      </c>
      <c r="E169" s="1192"/>
      <c r="F169" s="1192"/>
      <c r="G169" s="1172" t="s">
        <v>8689</v>
      </c>
      <c r="H169" s="1172" t="s">
        <v>55</v>
      </c>
      <c r="I169" s="1172" t="s">
        <v>296</v>
      </c>
      <c r="J169" s="1172" t="s">
        <v>19575</v>
      </c>
      <c r="K169" s="1197" t="s">
        <v>11</v>
      </c>
      <c r="L169" s="1192"/>
      <c r="M169" s="122" t="s">
        <v>26997</v>
      </c>
      <c r="N169" s="119"/>
      <c r="O169" s="122" t="s">
        <v>26998</v>
      </c>
      <c r="P169" s="122" t="s">
        <v>26999</v>
      </c>
      <c r="Q169" s="447"/>
      <c r="R169" s="447"/>
      <c r="S169" s="1177">
        <v>45509.0</v>
      </c>
      <c r="T169" s="1178" t="s">
        <v>471</v>
      </c>
      <c r="U169" s="1178" t="s">
        <v>95</v>
      </c>
      <c r="V169" s="1179"/>
      <c r="W169" s="447"/>
      <c r="X169" s="447"/>
    </row>
    <row r="170">
      <c r="A170" s="1172" t="s">
        <v>1491</v>
      </c>
      <c r="B170" s="1192"/>
      <c r="C170" s="1192"/>
      <c r="D170" s="1172" t="s">
        <v>183</v>
      </c>
      <c r="E170" s="1192"/>
      <c r="F170" s="1192"/>
      <c r="G170" s="1172" t="s">
        <v>8689</v>
      </c>
      <c r="H170" s="1172" t="s">
        <v>55</v>
      </c>
      <c r="I170" s="1172" t="s">
        <v>296</v>
      </c>
      <c r="J170" s="1172" t="s">
        <v>19575</v>
      </c>
      <c r="K170" s="1197" t="s">
        <v>12</v>
      </c>
      <c r="L170" s="1192"/>
      <c r="M170" s="122" t="s">
        <v>27000</v>
      </c>
      <c r="N170" s="119"/>
      <c r="O170" s="122" t="s">
        <v>27001</v>
      </c>
      <c r="P170" s="122" t="s">
        <v>27002</v>
      </c>
      <c r="Q170" s="447"/>
      <c r="R170" s="447"/>
      <c r="S170" s="1198">
        <v>45540.0</v>
      </c>
      <c r="T170" s="1178" t="s">
        <v>471</v>
      </c>
      <c r="U170" s="1178" t="s">
        <v>95</v>
      </c>
      <c r="V170" s="1179"/>
      <c r="W170" s="447"/>
      <c r="X170" s="447"/>
    </row>
    <row r="171">
      <c r="A171" s="1172" t="s">
        <v>1497</v>
      </c>
      <c r="B171" s="1192"/>
      <c r="C171" s="1192"/>
      <c r="D171" s="1172" t="s">
        <v>183</v>
      </c>
      <c r="E171" s="1192"/>
      <c r="F171" s="1192"/>
      <c r="G171" s="1172" t="s">
        <v>8689</v>
      </c>
      <c r="H171" s="1172" t="s">
        <v>55</v>
      </c>
      <c r="I171" s="1172" t="s">
        <v>296</v>
      </c>
      <c r="J171" s="1172" t="s">
        <v>19575</v>
      </c>
      <c r="K171" s="1197" t="s">
        <v>12</v>
      </c>
      <c r="L171" s="1192"/>
      <c r="M171" s="122" t="s">
        <v>27003</v>
      </c>
      <c r="N171" s="119"/>
      <c r="O171" s="122" t="s">
        <v>27004</v>
      </c>
      <c r="P171" s="122" t="s">
        <v>27005</v>
      </c>
      <c r="Q171" s="447"/>
      <c r="R171" s="447"/>
      <c r="S171" s="1177">
        <v>45509.0</v>
      </c>
      <c r="T171" s="1178" t="s">
        <v>471</v>
      </c>
      <c r="U171" s="1178" t="s">
        <v>95</v>
      </c>
      <c r="V171" s="1179"/>
      <c r="W171" s="447"/>
      <c r="X171" s="447"/>
    </row>
    <row r="172">
      <c r="A172" s="1172" t="s">
        <v>1504</v>
      </c>
      <c r="B172" s="1192"/>
      <c r="C172" s="1192"/>
      <c r="D172" s="1172" t="s">
        <v>183</v>
      </c>
      <c r="E172" s="1192"/>
      <c r="F172" s="1192"/>
      <c r="G172" s="1172" t="s">
        <v>8689</v>
      </c>
      <c r="H172" s="1172" t="s">
        <v>55</v>
      </c>
      <c r="I172" s="1172" t="s">
        <v>296</v>
      </c>
      <c r="J172" s="1172" t="s">
        <v>6555</v>
      </c>
      <c r="K172" s="1197" t="s">
        <v>12</v>
      </c>
      <c r="L172" s="1192"/>
      <c r="M172" s="122" t="s">
        <v>27006</v>
      </c>
      <c r="N172" s="119"/>
      <c r="O172" s="122" t="s">
        <v>27007</v>
      </c>
      <c r="P172" s="122" t="s">
        <v>27008</v>
      </c>
      <c r="Q172" s="447"/>
      <c r="R172" s="447"/>
      <c r="S172" s="1177">
        <v>45509.0</v>
      </c>
      <c r="T172" s="1178" t="s">
        <v>471</v>
      </c>
      <c r="U172" s="1178" t="s">
        <v>95</v>
      </c>
      <c r="V172" s="1179"/>
      <c r="W172" s="447"/>
      <c r="X172" s="447"/>
    </row>
    <row r="173">
      <c r="A173" s="1172" t="s">
        <v>1511</v>
      </c>
      <c r="B173" s="1192"/>
      <c r="C173" s="1192"/>
      <c r="D173" s="1172" t="s">
        <v>183</v>
      </c>
      <c r="E173" s="1192"/>
      <c r="F173" s="1192"/>
      <c r="G173" s="1172" t="s">
        <v>8689</v>
      </c>
      <c r="H173" s="1172" t="s">
        <v>55</v>
      </c>
      <c r="I173" s="1172" t="s">
        <v>296</v>
      </c>
      <c r="J173" s="1172" t="s">
        <v>6555</v>
      </c>
      <c r="K173" s="1197" t="s">
        <v>11</v>
      </c>
      <c r="L173" s="1192"/>
      <c r="M173" s="122" t="s">
        <v>27009</v>
      </c>
      <c r="N173" s="119"/>
      <c r="O173" s="122" t="s">
        <v>27010</v>
      </c>
      <c r="P173" s="122" t="s">
        <v>27011</v>
      </c>
      <c r="Q173" s="447"/>
      <c r="R173" s="447"/>
      <c r="S173" s="1177">
        <v>45509.0</v>
      </c>
      <c r="T173" s="1178" t="s">
        <v>471</v>
      </c>
      <c r="U173" s="1178" t="s">
        <v>95</v>
      </c>
      <c r="V173" s="1179"/>
      <c r="W173" s="447"/>
      <c r="X173" s="447"/>
    </row>
    <row r="174">
      <c r="A174" s="1172" t="s">
        <v>1517</v>
      </c>
      <c r="B174" s="1192"/>
      <c r="C174" s="1192"/>
      <c r="D174" s="1172" t="s">
        <v>183</v>
      </c>
      <c r="E174" s="1192"/>
      <c r="F174" s="1192"/>
      <c r="G174" s="1172" t="s">
        <v>8689</v>
      </c>
      <c r="H174" s="1172" t="s">
        <v>55</v>
      </c>
      <c r="I174" s="1172" t="s">
        <v>296</v>
      </c>
      <c r="J174" s="1172" t="s">
        <v>6555</v>
      </c>
      <c r="K174" s="1197" t="s">
        <v>12</v>
      </c>
      <c r="L174" s="1192"/>
      <c r="M174" s="122" t="s">
        <v>27012</v>
      </c>
      <c r="N174" s="119"/>
      <c r="O174" s="122" t="s">
        <v>27013</v>
      </c>
      <c r="P174" s="122" t="s">
        <v>27014</v>
      </c>
      <c r="Q174" s="447"/>
      <c r="R174" s="447"/>
      <c r="S174" s="1198">
        <v>45540.0</v>
      </c>
      <c r="T174" s="1178" t="s">
        <v>471</v>
      </c>
      <c r="U174" s="1178" t="s">
        <v>95</v>
      </c>
      <c r="V174" s="1179"/>
      <c r="W174" s="447"/>
      <c r="X174" s="447"/>
    </row>
    <row r="175">
      <c r="A175" s="1172" t="s">
        <v>1523</v>
      </c>
      <c r="B175" s="1172" t="s">
        <v>14</v>
      </c>
      <c r="C175" s="1192"/>
      <c r="D175" s="1172" t="s">
        <v>183</v>
      </c>
      <c r="E175" s="1192"/>
      <c r="F175" s="1192"/>
      <c r="G175" s="1172" t="s">
        <v>8689</v>
      </c>
      <c r="H175" s="1172" t="s">
        <v>55</v>
      </c>
      <c r="I175" s="1172" t="s">
        <v>296</v>
      </c>
      <c r="J175" s="1172" t="s">
        <v>6555</v>
      </c>
      <c r="K175" s="1197" t="s">
        <v>12</v>
      </c>
      <c r="L175" s="1192"/>
      <c r="M175" s="122" t="s">
        <v>27015</v>
      </c>
      <c r="N175" s="119"/>
      <c r="O175" s="122" t="s">
        <v>27016</v>
      </c>
      <c r="P175" s="122" t="s">
        <v>27017</v>
      </c>
      <c r="Q175" s="447"/>
      <c r="R175" s="447"/>
      <c r="S175" s="1198">
        <v>45540.0</v>
      </c>
      <c r="T175" s="1178" t="s">
        <v>471</v>
      </c>
      <c r="U175" s="1178" t="s">
        <v>95</v>
      </c>
      <c r="V175" s="1179"/>
      <c r="W175" s="447"/>
      <c r="X175" s="447"/>
    </row>
    <row r="176">
      <c r="A176" s="1172" t="s">
        <v>1530</v>
      </c>
      <c r="B176" s="1192"/>
      <c r="C176" s="1192"/>
      <c r="D176" s="1172" t="s">
        <v>183</v>
      </c>
      <c r="E176" s="1192"/>
      <c r="F176" s="1192"/>
      <c r="G176" s="1172" t="s">
        <v>8689</v>
      </c>
      <c r="H176" s="1172" t="s">
        <v>55</v>
      </c>
      <c r="I176" s="1172" t="s">
        <v>296</v>
      </c>
      <c r="J176" s="1172" t="s">
        <v>27018</v>
      </c>
      <c r="K176" s="1197" t="s">
        <v>11</v>
      </c>
      <c r="L176" s="1192"/>
      <c r="M176" s="122" t="s">
        <v>27019</v>
      </c>
      <c r="N176" s="119"/>
      <c r="O176" s="122" t="s">
        <v>27020</v>
      </c>
      <c r="P176" s="122" t="s">
        <v>27021</v>
      </c>
      <c r="Q176" s="447"/>
      <c r="R176" s="447"/>
      <c r="S176" s="1198">
        <v>45540.0</v>
      </c>
      <c r="T176" s="1178" t="s">
        <v>471</v>
      </c>
      <c r="U176" s="1178" t="s">
        <v>95</v>
      </c>
      <c r="V176" s="1179"/>
      <c r="W176" s="447"/>
      <c r="X176" s="447"/>
    </row>
    <row r="177">
      <c r="A177" s="1172" t="s">
        <v>1536</v>
      </c>
      <c r="B177" s="1192"/>
      <c r="C177" s="1192"/>
      <c r="D177" s="1172" t="s">
        <v>183</v>
      </c>
      <c r="E177" s="1192"/>
      <c r="F177" s="1192"/>
      <c r="G177" s="1172" t="s">
        <v>8689</v>
      </c>
      <c r="H177" s="1172" t="s">
        <v>55</v>
      </c>
      <c r="I177" s="1172" t="s">
        <v>296</v>
      </c>
      <c r="J177" s="1172" t="s">
        <v>27018</v>
      </c>
      <c r="K177" s="1197" t="s">
        <v>12</v>
      </c>
      <c r="L177" s="1192"/>
      <c r="M177" s="122" t="s">
        <v>27022</v>
      </c>
      <c r="N177" s="119"/>
      <c r="O177" s="122" t="s">
        <v>27023</v>
      </c>
      <c r="P177" s="122" t="s">
        <v>27024</v>
      </c>
      <c r="Q177" s="447"/>
      <c r="R177" s="447"/>
      <c r="S177" s="1198">
        <v>45540.0</v>
      </c>
      <c r="T177" s="1178" t="s">
        <v>471</v>
      </c>
      <c r="U177" s="1178" t="s">
        <v>95</v>
      </c>
      <c r="V177" s="1179"/>
      <c r="W177" s="447"/>
      <c r="X177" s="447"/>
    </row>
    <row r="178">
      <c r="A178" s="1172" t="s">
        <v>1542</v>
      </c>
      <c r="B178" s="1192"/>
      <c r="C178" s="1192"/>
      <c r="D178" s="1172" t="s">
        <v>183</v>
      </c>
      <c r="E178" s="1192"/>
      <c r="F178" s="1192"/>
      <c r="G178" s="1172" t="s">
        <v>8689</v>
      </c>
      <c r="H178" s="1172" t="s">
        <v>55</v>
      </c>
      <c r="I178" s="1172" t="s">
        <v>296</v>
      </c>
      <c r="J178" s="1172" t="s">
        <v>27025</v>
      </c>
      <c r="K178" s="1197" t="s">
        <v>12</v>
      </c>
      <c r="L178" s="1192"/>
      <c r="M178" s="122" t="s">
        <v>27026</v>
      </c>
      <c r="N178" s="119"/>
      <c r="O178" s="122" t="s">
        <v>27027</v>
      </c>
      <c r="P178" s="122" t="s">
        <v>27008</v>
      </c>
      <c r="Q178" s="447"/>
      <c r="R178" s="447"/>
      <c r="S178" s="1198">
        <v>45540.0</v>
      </c>
      <c r="T178" s="1178" t="s">
        <v>471</v>
      </c>
      <c r="U178" s="1178" t="s">
        <v>95</v>
      </c>
      <c r="V178" s="1179"/>
      <c r="W178" s="447"/>
      <c r="X178" s="447"/>
    </row>
    <row r="179">
      <c r="A179" s="1172" t="s">
        <v>1549</v>
      </c>
      <c r="B179" s="1192"/>
      <c r="C179" s="1192"/>
      <c r="D179" s="1172" t="s">
        <v>183</v>
      </c>
      <c r="E179" s="1192"/>
      <c r="F179" s="1192"/>
      <c r="G179" s="1172" t="s">
        <v>8689</v>
      </c>
      <c r="H179" s="1172" t="s">
        <v>55</v>
      </c>
      <c r="I179" s="1172" t="s">
        <v>296</v>
      </c>
      <c r="J179" s="1172" t="s">
        <v>27025</v>
      </c>
      <c r="K179" s="1197" t="s">
        <v>11</v>
      </c>
      <c r="L179" s="1192"/>
      <c r="M179" s="122" t="s">
        <v>27009</v>
      </c>
      <c r="N179" s="119"/>
      <c r="O179" s="122" t="s">
        <v>27010</v>
      </c>
      <c r="P179" s="122" t="s">
        <v>27011</v>
      </c>
      <c r="Q179" s="447"/>
      <c r="R179" s="447"/>
      <c r="S179" s="1198">
        <v>45540.0</v>
      </c>
      <c r="T179" s="1178" t="s">
        <v>471</v>
      </c>
      <c r="U179" s="1178" t="s">
        <v>95</v>
      </c>
      <c r="V179" s="1179"/>
      <c r="W179" s="447"/>
      <c r="X179" s="447"/>
    </row>
    <row r="180">
      <c r="A180" s="1172" t="s">
        <v>1557</v>
      </c>
      <c r="B180" s="1192"/>
      <c r="C180" s="1192"/>
      <c r="D180" s="1172" t="s">
        <v>183</v>
      </c>
      <c r="E180" s="1192"/>
      <c r="F180" s="1192"/>
      <c r="G180" s="1172" t="s">
        <v>8689</v>
      </c>
      <c r="H180" s="1172" t="s">
        <v>55</v>
      </c>
      <c r="I180" s="1172" t="s">
        <v>296</v>
      </c>
      <c r="J180" s="1172" t="s">
        <v>5115</v>
      </c>
      <c r="K180" s="1197" t="s">
        <v>12</v>
      </c>
      <c r="L180" s="1192"/>
      <c r="M180" s="122" t="s">
        <v>27028</v>
      </c>
      <c r="N180" s="119"/>
      <c r="O180" s="122" t="s">
        <v>27029</v>
      </c>
      <c r="P180" s="122" t="s">
        <v>27030</v>
      </c>
      <c r="Q180" s="447"/>
      <c r="R180" s="447"/>
      <c r="S180" s="1198">
        <v>45540.0</v>
      </c>
      <c r="T180" s="1178" t="s">
        <v>471</v>
      </c>
      <c r="U180" s="1178" t="s">
        <v>95</v>
      </c>
      <c r="V180" s="1179"/>
      <c r="W180" s="447"/>
      <c r="X180" s="447"/>
    </row>
    <row r="181">
      <c r="A181" s="1172" t="s">
        <v>1562</v>
      </c>
      <c r="B181" s="1192"/>
      <c r="C181" s="1192"/>
      <c r="D181" s="1172" t="s">
        <v>183</v>
      </c>
      <c r="E181" s="1192"/>
      <c r="F181" s="1192"/>
      <c r="G181" s="1172" t="s">
        <v>8689</v>
      </c>
      <c r="H181" s="1172" t="s">
        <v>55</v>
      </c>
      <c r="I181" s="1172" t="s">
        <v>296</v>
      </c>
      <c r="J181" s="1172" t="s">
        <v>5115</v>
      </c>
      <c r="K181" s="1197" t="s">
        <v>12</v>
      </c>
      <c r="L181" s="1192"/>
      <c r="M181" s="122" t="s">
        <v>27031</v>
      </c>
      <c r="N181" s="119"/>
      <c r="O181" s="122" t="s">
        <v>27032</v>
      </c>
      <c r="P181" s="122" t="s">
        <v>27024</v>
      </c>
      <c r="Q181" s="447"/>
      <c r="R181" s="447"/>
      <c r="S181" s="1198">
        <v>45540.0</v>
      </c>
      <c r="T181" s="1178" t="s">
        <v>471</v>
      </c>
      <c r="U181" s="1178" t="s">
        <v>95</v>
      </c>
      <c r="V181" s="1179"/>
      <c r="W181" s="447"/>
      <c r="X181" s="447"/>
    </row>
    <row r="182">
      <c r="A182" s="1172" t="s">
        <v>1568</v>
      </c>
      <c r="B182" s="1192"/>
      <c r="C182" s="1192"/>
      <c r="D182" s="1172" t="s">
        <v>183</v>
      </c>
      <c r="E182" s="1192"/>
      <c r="F182" s="1192"/>
      <c r="G182" s="1172" t="s">
        <v>8689</v>
      </c>
      <c r="H182" s="1172" t="s">
        <v>55</v>
      </c>
      <c r="I182" s="1172" t="s">
        <v>296</v>
      </c>
      <c r="J182" s="1172" t="s">
        <v>5639</v>
      </c>
      <c r="K182" s="1197" t="s">
        <v>12</v>
      </c>
      <c r="L182" s="1192"/>
      <c r="M182" s="1176" t="s">
        <v>27033</v>
      </c>
      <c r="N182" s="119"/>
      <c r="O182" s="122" t="s">
        <v>27034</v>
      </c>
      <c r="P182" s="122" t="s">
        <v>27035</v>
      </c>
      <c r="Q182" s="447"/>
      <c r="R182" s="447"/>
      <c r="S182" s="1198">
        <v>45540.0</v>
      </c>
      <c r="T182" s="1178" t="s">
        <v>471</v>
      </c>
      <c r="U182" s="1178" t="s">
        <v>95</v>
      </c>
      <c r="V182" s="1179"/>
      <c r="W182" s="447"/>
      <c r="X182" s="447"/>
    </row>
    <row r="183">
      <c r="A183" s="1172" t="s">
        <v>1574</v>
      </c>
      <c r="B183" s="1192"/>
      <c r="C183" s="1192"/>
      <c r="D183" s="1172" t="s">
        <v>183</v>
      </c>
      <c r="E183" s="1192"/>
      <c r="F183" s="1192"/>
      <c r="G183" s="1172" t="s">
        <v>8689</v>
      </c>
      <c r="H183" s="1172" t="s">
        <v>55</v>
      </c>
      <c r="I183" s="1172" t="s">
        <v>296</v>
      </c>
      <c r="J183" s="1172" t="s">
        <v>5639</v>
      </c>
      <c r="K183" s="1197" t="s">
        <v>11</v>
      </c>
      <c r="L183" s="1192"/>
      <c r="M183" s="122" t="s">
        <v>27036</v>
      </c>
      <c r="N183" s="119"/>
      <c r="O183" s="1176" t="s">
        <v>27037</v>
      </c>
      <c r="P183" s="122" t="s">
        <v>27038</v>
      </c>
      <c r="Q183" s="447"/>
      <c r="R183" s="447"/>
      <c r="S183" s="1198">
        <v>45540.0</v>
      </c>
      <c r="T183" s="1178" t="s">
        <v>471</v>
      </c>
      <c r="U183" s="1178" t="s">
        <v>95</v>
      </c>
      <c r="V183" s="1179"/>
      <c r="W183" s="447"/>
      <c r="X183" s="447"/>
    </row>
    <row r="184">
      <c r="A184" s="1172" t="s">
        <v>1580</v>
      </c>
      <c r="B184" s="1192"/>
      <c r="C184" s="1192"/>
      <c r="D184" s="1172" t="s">
        <v>183</v>
      </c>
      <c r="E184" s="1192"/>
      <c r="F184" s="1192"/>
      <c r="G184" s="1172" t="s">
        <v>8689</v>
      </c>
      <c r="H184" s="1172" t="s">
        <v>55</v>
      </c>
      <c r="I184" s="1172" t="s">
        <v>296</v>
      </c>
      <c r="J184" s="1172" t="s">
        <v>6311</v>
      </c>
      <c r="K184" s="1197" t="s">
        <v>12</v>
      </c>
      <c r="L184" s="1192"/>
      <c r="M184" s="122" t="s">
        <v>27039</v>
      </c>
      <c r="N184" s="119"/>
      <c r="O184" s="1176" t="s">
        <v>27040</v>
      </c>
      <c r="P184" s="122" t="s">
        <v>27041</v>
      </c>
      <c r="Q184" s="447"/>
      <c r="R184" s="447"/>
      <c r="S184" s="1198">
        <v>45540.0</v>
      </c>
      <c r="T184" s="1178" t="s">
        <v>471</v>
      </c>
      <c r="U184" s="1178" t="s">
        <v>95</v>
      </c>
      <c r="V184" s="1179"/>
      <c r="W184" s="447"/>
      <c r="X184" s="447"/>
    </row>
    <row r="185">
      <c r="A185" s="1172" t="s">
        <v>1586</v>
      </c>
      <c r="B185" s="1192"/>
      <c r="C185" s="1192"/>
      <c r="D185" s="1172" t="s">
        <v>183</v>
      </c>
      <c r="E185" s="1192"/>
      <c r="F185" s="1192"/>
      <c r="G185" s="1172" t="s">
        <v>8689</v>
      </c>
      <c r="H185" s="1172" t="s">
        <v>55</v>
      </c>
      <c r="I185" s="1172" t="s">
        <v>296</v>
      </c>
      <c r="J185" s="1172" t="s">
        <v>6311</v>
      </c>
      <c r="K185" s="1197" t="s">
        <v>12</v>
      </c>
      <c r="L185" s="1192"/>
      <c r="M185" s="122" t="s">
        <v>27042</v>
      </c>
      <c r="N185" s="119"/>
      <c r="O185" s="122" t="s">
        <v>27043</v>
      </c>
      <c r="P185" s="122" t="s">
        <v>27044</v>
      </c>
      <c r="Q185" s="447"/>
      <c r="R185" s="447"/>
      <c r="S185" s="1198">
        <v>45540.0</v>
      </c>
      <c r="T185" s="1178" t="s">
        <v>471</v>
      </c>
      <c r="U185" s="1178" t="s">
        <v>95</v>
      </c>
      <c r="V185" s="1179"/>
      <c r="W185" s="447"/>
      <c r="X185" s="447"/>
    </row>
    <row r="186">
      <c r="A186" s="1172" t="s">
        <v>1592</v>
      </c>
      <c r="B186" s="1192"/>
      <c r="C186" s="1192"/>
      <c r="D186" s="1172" t="s">
        <v>183</v>
      </c>
      <c r="E186" s="1192"/>
      <c r="F186" s="1192"/>
      <c r="G186" s="1172" t="s">
        <v>8689</v>
      </c>
      <c r="H186" s="1172" t="s">
        <v>55</v>
      </c>
      <c r="I186" s="1172" t="s">
        <v>296</v>
      </c>
      <c r="J186" s="1172" t="s">
        <v>27045</v>
      </c>
      <c r="K186" s="1197" t="s">
        <v>12</v>
      </c>
      <c r="L186" s="1192"/>
      <c r="M186" s="122" t="s">
        <v>27046</v>
      </c>
      <c r="N186" s="119"/>
      <c r="O186" s="122" t="s">
        <v>27047</v>
      </c>
      <c r="P186" s="122" t="s">
        <v>27048</v>
      </c>
      <c r="Q186" s="447"/>
      <c r="R186" s="447"/>
      <c r="S186" s="1198">
        <v>45540.0</v>
      </c>
      <c r="T186" s="1178" t="s">
        <v>471</v>
      </c>
      <c r="U186" s="1178" t="s">
        <v>95</v>
      </c>
      <c r="V186" s="1179"/>
      <c r="W186" s="447"/>
      <c r="X186" s="447"/>
    </row>
    <row r="187">
      <c r="A187" s="1172" t="s">
        <v>1598</v>
      </c>
      <c r="B187" s="1192"/>
      <c r="C187" s="1192"/>
      <c r="D187" s="1172" t="s">
        <v>183</v>
      </c>
      <c r="E187" s="1192"/>
      <c r="F187" s="1192"/>
      <c r="G187" s="1172" t="s">
        <v>8689</v>
      </c>
      <c r="H187" s="1172" t="s">
        <v>55</v>
      </c>
      <c r="I187" s="1172" t="s">
        <v>296</v>
      </c>
      <c r="J187" s="1172" t="s">
        <v>27049</v>
      </c>
      <c r="K187" s="1197" t="s">
        <v>11</v>
      </c>
      <c r="L187" s="1192"/>
      <c r="M187" s="122" t="s">
        <v>27050</v>
      </c>
      <c r="N187" s="119"/>
      <c r="O187" s="122" t="s">
        <v>27051</v>
      </c>
      <c r="P187" s="122" t="s">
        <v>27052</v>
      </c>
      <c r="Q187" s="447"/>
      <c r="R187" s="447"/>
      <c r="S187" s="1198">
        <v>45540.0</v>
      </c>
      <c r="T187" s="1178" t="s">
        <v>471</v>
      </c>
      <c r="U187" s="1178" t="s">
        <v>95</v>
      </c>
      <c r="V187" s="1179"/>
      <c r="W187" s="447"/>
      <c r="X187" s="447"/>
    </row>
    <row r="188">
      <c r="A188" s="1172" t="s">
        <v>1603</v>
      </c>
      <c r="B188" s="1192"/>
      <c r="C188" s="1192"/>
      <c r="D188" s="1172" t="s">
        <v>183</v>
      </c>
      <c r="E188" s="1192"/>
      <c r="F188" s="1192"/>
      <c r="G188" s="1172" t="s">
        <v>8689</v>
      </c>
      <c r="H188" s="1172" t="s">
        <v>55</v>
      </c>
      <c r="I188" s="1172" t="s">
        <v>296</v>
      </c>
      <c r="J188" s="1172" t="s">
        <v>27053</v>
      </c>
      <c r="K188" s="1197" t="s">
        <v>12</v>
      </c>
      <c r="L188" s="1192"/>
      <c r="M188" s="122" t="s">
        <v>27054</v>
      </c>
      <c r="N188" s="119"/>
      <c r="O188" s="122" t="s">
        <v>27055</v>
      </c>
      <c r="P188" s="122" t="s">
        <v>27056</v>
      </c>
      <c r="Q188" s="447"/>
      <c r="R188" s="447"/>
      <c r="S188" s="1198">
        <v>45540.0</v>
      </c>
      <c r="T188" s="1178" t="s">
        <v>471</v>
      </c>
      <c r="U188" s="1178" t="s">
        <v>95</v>
      </c>
      <c r="V188" s="1179"/>
      <c r="W188" s="447"/>
      <c r="X188" s="447"/>
    </row>
    <row r="189">
      <c r="A189" s="1172" t="s">
        <v>1608</v>
      </c>
      <c r="B189" s="1192"/>
      <c r="C189" s="1192"/>
      <c r="D189" s="1172" t="s">
        <v>183</v>
      </c>
      <c r="E189" s="1192"/>
      <c r="F189" s="1192"/>
      <c r="G189" s="1172" t="s">
        <v>8689</v>
      </c>
      <c r="H189" s="1172" t="s">
        <v>55</v>
      </c>
      <c r="I189" s="1172" t="s">
        <v>296</v>
      </c>
      <c r="J189" s="1172" t="s">
        <v>27057</v>
      </c>
      <c r="K189" s="1197" t="s">
        <v>12</v>
      </c>
      <c r="L189" s="1192"/>
      <c r="M189" s="122" t="s">
        <v>27058</v>
      </c>
      <c r="N189" s="119"/>
      <c r="O189" s="122" t="s">
        <v>27059</v>
      </c>
      <c r="P189" s="122" t="s">
        <v>27060</v>
      </c>
      <c r="Q189" s="447"/>
      <c r="R189" s="447"/>
      <c r="S189" s="1198">
        <v>45540.0</v>
      </c>
      <c r="T189" s="1178" t="s">
        <v>471</v>
      </c>
      <c r="U189" s="1178" t="s">
        <v>95</v>
      </c>
      <c r="V189" s="1179"/>
      <c r="W189" s="447"/>
      <c r="X189" s="447"/>
    </row>
    <row r="190">
      <c r="A190" s="1172" t="s">
        <v>1613</v>
      </c>
      <c r="B190" s="1192"/>
      <c r="C190" s="1192"/>
      <c r="D190" s="1172" t="s">
        <v>183</v>
      </c>
      <c r="E190" s="1192"/>
      <c r="F190" s="1192"/>
      <c r="G190" s="1172" t="s">
        <v>8689</v>
      </c>
      <c r="H190" s="1172" t="s">
        <v>55</v>
      </c>
      <c r="I190" s="1172" t="s">
        <v>296</v>
      </c>
      <c r="J190" s="1172" t="s">
        <v>27061</v>
      </c>
      <c r="K190" s="1197" t="s">
        <v>12</v>
      </c>
      <c r="L190" s="1192"/>
      <c r="M190" s="122" t="s">
        <v>27062</v>
      </c>
      <c r="N190" s="119"/>
      <c r="O190" s="122" t="s">
        <v>27063</v>
      </c>
      <c r="P190" s="122" t="s">
        <v>27064</v>
      </c>
      <c r="Q190" s="447"/>
      <c r="R190" s="447"/>
      <c r="S190" s="1204"/>
      <c r="T190" s="1179"/>
      <c r="U190" s="1178" t="s">
        <v>620</v>
      </c>
      <c r="V190" s="1179"/>
      <c r="W190" s="447"/>
      <c r="X190" s="447"/>
    </row>
    <row r="191">
      <c r="A191" s="1172" t="s">
        <v>1617</v>
      </c>
      <c r="B191" s="1192"/>
      <c r="C191" s="1192"/>
      <c r="D191" s="1172" t="s">
        <v>183</v>
      </c>
      <c r="E191" s="1192"/>
      <c r="F191" s="1192"/>
      <c r="G191" s="1172" t="s">
        <v>8689</v>
      </c>
      <c r="H191" s="1172" t="s">
        <v>55</v>
      </c>
      <c r="I191" s="1172" t="s">
        <v>296</v>
      </c>
      <c r="J191" s="1172" t="s">
        <v>27065</v>
      </c>
      <c r="K191" s="1197" t="s">
        <v>12</v>
      </c>
      <c r="L191" s="1192"/>
      <c r="M191" s="122" t="s">
        <v>27066</v>
      </c>
      <c r="N191" s="119"/>
      <c r="O191" s="122" t="s">
        <v>27067</v>
      </c>
      <c r="P191" s="122" t="s">
        <v>27068</v>
      </c>
      <c r="Q191" s="447"/>
      <c r="R191" s="447"/>
      <c r="S191" s="1198">
        <v>45540.0</v>
      </c>
      <c r="T191" s="1178" t="s">
        <v>471</v>
      </c>
      <c r="U191" s="1178" t="s">
        <v>95</v>
      </c>
      <c r="V191" s="1179"/>
      <c r="W191" s="447"/>
      <c r="X191" s="447"/>
    </row>
    <row r="192">
      <c r="A192" s="1172" t="s">
        <v>1621</v>
      </c>
      <c r="B192" s="1192"/>
      <c r="C192" s="1192"/>
      <c r="D192" s="1172" t="s">
        <v>183</v>
      </c>
      <c r="E192" s="1192"/>
      <c r="F192" s="1192"/>
      <c r="G192" s="1172" t="s">
        <v>8689</v>
      </c>
      <c r="H192" s="1172" t="s">
        <v>55</v>
      </c>
      <c r="I192" s="1172" t="s">
        <v>296</v>
      </c>
      <c r="J192" s="1172" t="s">
        <v>27069</v>
      </c>
      <c r="K192" s="1197" t="s">
        <v>12</v>
      </c>
      <c r="L192" s="1192"/>
      <c r="M192" s="122" t="s">
        <v>27070</v>
      </c>
      <c r="N192" s="119"/>
      <c r="O192" s="122" t="s">
        <v>27071</v>
      </c>
      <c r="P192" s="122" t="s">
        <v>27072</v>
      </c>
      <c r="Q192" s="447"/>
      <c r="R192" s="447"/>
      <c r="S192" s="1198">
        <v>45540.0</v>
      </c>
      <c r="T192" s="1178" t="s">
        <v>471</v>
      </c>
      <c r="U192" s="1178" t="s">
        <v>95</v>
      </c>
      <c r="V192" s="1179"/>
      <c r="W192" s="447"/>
      <c r="X192" s="447"/>
    </row>
    <row r="193">
      <c r="A193" s="1172" t="s">
        <v>1628</v>
      </c>
      <c r="B193" s="1192"/>
      <c r="C193" s="1192"/>
      <c r="D193" s="1172" t="s">
        <v>183</v>
      </c>
      <c r="E193" s="1192"/>
      <c r="F193" s="1192"/>
      <c r="G193" s="1172" t="s">
        <v>8689</v>
      </c>
      <c r="H193" s="1172" t="s">
        <v>55</v>
      </c>
      <c r="I193" s="1172" t="s">
        <v>296</v>
      </c>
      <c r="J193" s="1172" t="s">
        <v>27073</v>
      </c>
      <c r="K193" s="1197" t="s">
        <v>12</v>
      </c>
      <c r="L193" s="1192"/>
      <c r="M193" s="122" t="s">
        <v>26858</v>
      </c>
      <c r="N193" s="119"/>
      <c r="O193" s="122" t="s">
        <v>27074</v>
      </c>
      <c r="P193" s="122" t="s">
        <v>27075</v>
      </c>
      <c r="Q193" s="447"/>
      <c r="R193" s="447"/>
      <c r="S193" s="1198">
        <v>45540.0</v>
      </c>
      <c r="T193" s="1178" t="s">
        <v>471</v>
      </c>
      <c r="U193" s="1178" t="s">
        <v>95</v>
      </c>
      <c r="V193" s="1179"/>
      <c r="W193" s="447"/>
      <c r="X193" s="447"/>
    </row>
    <row r="194">
      <c r="A194" s="1172" t="s">
        <v>1633</v>
      </c>
      <c r="B194" s="1192"/>
      <c r="C194" s="1192"/>
      <c r="D194" s="1172" t="s">
        <v>183</v>
      </c>
      <c r="E194" s="1192"/>
      <c r="F194" s="1192"/>
      <c r="G194" s="1172" t="s">
        <v>8689</v>
      </c>
      <c r="H194" s="1172" t="s">
        <v>55</v>
      </c>
      <c r="I194" s="1172" t="s">
        <v>296</v>
      </c>
      <c r="J194" s="1172" t="s">
        <v>27076</v>
      </c>
      <c r="K194" s="1197" t="s">
        <v>12</v>
      </c>
      <c r="L194" s="1192"/>
      <c r="M194" s="122" t="s">
        <v>27077</v>
      </c>
      <c r="N194" s="119"/>
      <c r="O194" s="122" t="s">
        <v>27078</v>
      </c>
      <c r="P194" s="122" t="s">
        <v>27079</v>
      </c>
      <c r="Q194" s="447"/>
      <c r="R194" s="447"/>
      <c r="S194" s="1198">
        <v>45540.0</v>
      </c>
      <c r="T194" s="1178" t="s">
        <v>471</v>
      </c>
      <c r="U194" s="1178" t="s">
        <v>95</v>
      </c>
      <c r="V194" s="1179"/>
      <c r="W194" s="447"/>
      <c r="X194" s="447"/>
    </row>
    <row r="195">
      <c r="A195" s="1172" t="s">
        <v>1639</v>
      </c>
      <c r="B195" s="1192"/>
      <c r="C195" s="1192"/>
      <c r="D195" s="1172" t="s">
        <v>183</v>
      </c>
      <c r="E195" s="1192"/>
      <c r="F195" s="1192"/>
      <c r="G195" s="1172" t="s">
        <v>8689</v>
      </c>
      <c r="H195" s="1172" t="s">
        <v>55</v>
      </c>
      <c r="I195" s="1172" t="s">
        <v>296</v>
      </c>
      <c r="J195" s="1172" t="s">
        <v>27080</v>
      </c>
      <c r="K195" s="1197" t="s">
        <v>12</v>
      </c>
      <c r="L195" s="1192"/>
      <c r="M195" s="122" t="s">
        <v>27081</v>
      </c>
      <c r="N195" s="119"/>
      <c r="O195" s="122" t="s">
        <v>27082</v>
      </c>
      <c r="P195" s="122" t="s">
        <v>27083</v>
      </c>
      <c r="Q195" s="447"/>
      <c r="R195" s="447"/>
      <c r="S195" s="1198">
        <v>45540.0</v>
      </c>
      <c r="T195" s="1178" t="s">
        <v>471</v>
      </c>
      <c r="U195" s="1178" t="s">
        <v>95</v>
      </c>
      <c r="V195" s="1179"/>
      <c r="W195" s="447"/>
      <c r="X195" s="447"/>
    </row>
    <row r="196">
      <c r="A196" s="1172" t="s">
        <v>1645</v>
      </c>
      <c r="B196" s="1192"/>
      <c r="C196" s="1192"/>
      <c r="D196" s="1172" t="s">
        <v>183</v>
      </c>
      <c r="E196" s="1192"/>
      <c r="F196" s="1192"/>
      <c r="G196" s="1172" t="s">
        <v>8689</v>
      </c>
      <c r="H196" s="1172" t="s">
        <v>55</v>
      </c>
      <c r="I196" s="1172" t="s">
        <v>296</v>
      </c>
      <c r="J196" s="1172" t="s">
        <v>27084</v>
      </c>
      <c r="K196" s="1197" t="s">
        <v>12</v>
      </c>
      <c r="L196" s="1192"/>
      <c r="M196" s="122" t="s">
        <v>27085</v>
      </c>
      <c r="N196" s="119"/>
      <c r="O196" s="122" t="s">
        <v>27086</v>
      </c>
      <c r="P196" s="122" t="s">
        <v>27087</v>
      </c>
      <c r="Q196" s="447"/>
      <c r="R196" s="447"/>
      <c r="S196" s="1198">
        <v>45540.0</v>
      </c>
      <c r="T196" s="1178" t="s">
        <v>471</v>
      </c>
      <c r="U196" s="1178" t="s">
        <v>95</v>
      </c>
      <c r="V196" s="1179"/>
      <c r="W196" s="447"/>
      <c r="X196" s="447"/>
    </row>
    <row r="197">
      <c r="A197" s="1172" t="s">
        <v>1650</v>
      </c>
      <c r="B197" s="1192"/>
      <c r="C197" s="1192"/>
      <c r="D197" s="1172" t="s">
        <v>183</v>
      </c>
      <c r="E197" s="1192"/>
      <c r="F197" s="1192"/>
      <c r="G197" s="1172" t="s">
        <v>8689</v>
      </c>
      <c r="H197" s="1172" t="s">
        <v>55</v>
      </c>
      <c r="I197" s="1172" t="s">
        <v>296</v>
      </c>
      <c r="J197" s="1172" t="s">
        <v>27088</v>
      </c>
      <c r="K197" s="1197" t="s">
        <v>12</v>
      </c>
      <c r="L197" s="1192"/>
      <c r="M197" s="122" t="s">
        <v>27089</v>
      </c>
      <c r="N197" s="119"/>
      <c r="O197" s="122" t="s">
        <v>27090</v>
      </c>
      <c r="P197" s="122" t="s">
        <v>27091</v>
      </c>
      <c r="Q197" s="447"/>
      <c r="R197" s="447"/>
      <c r="S197" s="1198">
        <v>45540.0</v>
      </c>
      <c r="T197" s="1178" t="s">
        <v>471</v>
      </c>
      <c r="U197" s="1178" t="s">
        <v>95</v>
      </c>
      <c r="V197" s="1179"/>
      <c r="W197" s="447"/>
      <c r="X197" s="447"/>
    </row>
    <row r="198">
      <c r="A198" s="1172" t="s">
        <v>1654</v>
      </c>
      <c r="B198" s="1192"/>
      <c r="C198" s="1192"/>
      <c r="D198" s="1172" t="s">
        <v>183</v>
      </c>
      <c r="E198" s="1192"/>
      <c r="F198" s="1192"/>
      <c r="G198" s="1172" t="s">
        <v>8689</v>
      </c>
      <c r="H198" s="1172" t="s">
        <v>55</v>
      </c>
      <c r="I198" s="1172" t="s">
        <v>296</v>
      </c>
      <c r="J198" s="1172" t="s">
        <v>27092</v>
      </c>
      <c r="K198" s="1197" t="s">
        <v>12</v>
      </c>
      <c r="L198" s="1192"/>
      <c r="M198" s="122" t="s">
        <v>27093</v>
      </c>
      <c r="N198" s="119"/>
      <c r="O198" s="122" t="s">
        <v>27094</v>
      </c>
      <c r="P198" s="122" t="s">
        <v>27095</v>
      </c>
      <c r="Q198" s="447"/>
      <c r="R198" s="447"/>
      <c r="S198" s="1198">
        <v>45540.0</v>
      </c>
      <c r="T198" s="1178" t="s">
        <v>471</v>
      </c>
      <c r="U198" s="1178" t="s">
        <v>95</v>
      </c>
      <c r="V198" s="1179"/>
      <c r="W198" s="447"/>
      <c r="X198" s="447"/>
    </row>
    <row r="199">
      <c r="A199" s="1172" t="s">
        <v>1661</v>
      </c>
      <c r="B199" s="1192"/>
      <c r="C199" s="1192"/>
      <c r="D199" s="1172" t="s">
        <v>183</v>
      </c>
      <c r="E199" s="1192"/>
      <c r="F199" s="1192"/>
      <c r="G199" s="1172" t="s">
        <v>8689</v>
      </c>
      <c r="H199" s="1172" t="s">
        <v>55</v>
      </c>
      <c r="I199" s="1172" t="s">
        <v>296</v>
      </c>
      <c r="J199" s="1172" t="s">
        <v>27096</v>
      </c>
      <c r="K199" s="1197" t="s">
        <v>12</v>
      </c>
      <c r="L199" s="1192"/>
      <c r="M199" s="122" t="s">
        <v>27097</v>
      </c>
      <c r="N199" s="119"/>
      <c r="O199" s="122" t="s">
        <v>27098</v>
      </c>
      <c r="P199" s="122" t="s">
        <v>27099</v>
      </c>
      <c r="Q199" s="447"/>
      <c r="R199" s="447"/>
      <c r="S199" s="1198">
        <v>45540.0</v>
      </c>
      <c r="T199" s="1178" t="s">
        <v>471</v>
      </c>
      <c r="U199" s="1178" t="s">
        <v>95</v>
      </c>
      <c r="V199" s="1179"/>
      <c r="W199" s="447"/>
      <c r="X199" s="1179"/>
    </row>
    <row r="200">
      <c r="A200" s="1172" t="s">
        <v>1666</v>
      </c>
      <c r="B200" s="1192"/>
      <c r="C200" s="1192"/>
      <c r="D200" s="1172" t="s">
        <v>183</v>
      </c>
      <c r="E200" s="1192"/>
      <c r="F200" s="1192"/>
      <c r="G200" s="1172" t="s">
        <v>8689</v>
      </c>
      <c r="H200" s="1172" t="s">
        <v>55</v>
      </c>
      <c r="I200" s="1172" t="s">
        <v>296</v>
      </c>
      <c r="J200" s="1172" t="s">
        <v>27100</v>
      </c>
      <c r="K200" s="1197" t="s">
        <v>12</v>
      </c>
      <c r="L200" s="1192"/>
      <c r="M200" s="122" t="s">
        <v>26859</v>
      </c>
      <c r="N200" s="119"/>
      <c r="O200" s="122" t="s">
        <v>27101</v>
      </c>
      <c r="P200" s="122" t="s">
        <v>27102</v>
      </c>
      <c r="Q200" s="447"/>
      <c r="R200" s="447"/>
      <c r="S200" s="1198">
        <v>45540.0</v>
      </c>
      <c r="T200" s="1178" t="s">
        <v>471</v>
      </c>
      <c r="U200" s="1178" t="s">
        <v>95</v>
      </c>
      <c r="V200" s="1179"/>
      <c r="W200" s="447"/>
      <c r="X200" s="1179"/>
    </row>
    <row r="201">
      <c r="A201" s="1172" t="s">
        <v>1672</v>
      </c>
      <c r="B201" s="1192"/>
      <c r="C201" s="1192"/>
      <c r="D201" s="1172" t="s">
        <v>183</v>
      </c>
      <c r="E201" s="1192"/>
      <c r="F201" s="1192"/>
      <c r="G201" s="1172" t="s">
        <v>8689</v>
      </c>
      <c r="H201" s="1172" t="s">
        <v>55</v>
      </c>
      <c r="I201" s="1172" t="s">
        <v>303</v>
      </c>
      <c r="J201" s="1172" t="s">
        <v>5059</v>
      </c>
      <c r="K201" s="1197" t="s">
        <v>11</v>
      </c>
      <c r="L201" s="1192"/>
      <c r="M201" s="122" t="s">
        <v>27103</v>
      </c>
      <c r="N201" s="1176" t="s">
        <v>26955</v>
      </c>
      <c r="O201" s="122" t="s">
        <v>27104</v>
      </c>
      <c r="P201" s="122" t="s">
        <v>27105</v>
      </c>
      <c r="Q201" s="447"/>
      <c r="R201" s="447"/>
      <c r="S201" s="1177">
        <v>45540.0</v>
      </c>
      <c r="T201" s="1178" t="s">
        <v>331</v>
      </c>
      <c r="U201" s="1178" t="s">
        <v>95</v>
      </c>
      <c r="V201" s="1179"/>
      <c r="W201" s="447"/>
      <c r="X201" s="447"/>
    </row>
    <row r="202">
      <c r="A202" s="1172" t="s">
        <v>1678</v>
      </c>
      <c r="B202" s="1192"/>
      <c r="C202" s="1192"/>
      <c r="D202" s="1172" t="s">
        <v>183</v>
      </c>
      <c r="E202" s="1192"/>
      <c r="F202" s="1192"/>
      <c r="G202" s="1172" t="s">
        <v>8689</v>
      </c>
      <c r="H202" s="1172" t="s">
        <v>55</v>
      </c>
      <c r="I202" s="1172" t="s">
        <v>303</v>
      </c>
      <c r="J202" s="1172" t="s">
        <v>5059</v>
      </c>
      <c r="K202" s="1197" t="s">
        <v>11</v>
      </c>
      <c r="L202" s="1192"/>
      <c r="M202" s="122" t="s">
        <v>27106</v>
      </c>
      <c r="N202" s="122" t="s">
        <v>27107</v>
      </c>
      <c r="O202" s="122" t="s">
        <v>27108</v>
      </c>
      <c r="P202" s="122" t="s">
        <v>27109</v>
      </c>
      <c r="Q202" s="447"/>
      <c r="R202" s="447"/>
      <c r="S202" s="1177">
        <v>45540.0</v>
      </c>
      <c r="T202" s="1178" t="s">
        <v>331</v>
      </c>
      <c r="U202" s="1178" t="s">
        <v>95</v>
      </c>
      <c r="V202" s="1179"/>
      <c r="W202" s="447"/>
      <c r="X202" s="447"/>
    </row>
    <row r="203">
      <c r="A203" s="1172" t="s">
        <v>1684</v>
      </c>
      <c r="B203" s="1192"/>
      <c r="C203" s="1192"/>
      <c r="D203" s="1172" t="s">
        <v>183</v>
      </c>
      <c r="E203" s="1192"/>
      <c r="F203" s="1192"/>
      <c r="G203" s="1172" t="s">
        <v>8689</v>
      </c>
      <c r="H203" s="1172" t="s">
        <v>55</v>
      </c>
      <c r="I203" s="1172" t="s">
        <v>303</v>
      </c>
      <c r="J203" s="1172" t="s">
        <v>5059</v>
      </c>
      <c r="K203" s="1197" t="s">
        <v>12</v>
      </c>
      <c r="L203" s="1192"/>
      <c r="M203" s="122" t="s">
        <v>27110</v>
      </c>
      <c r="N203" s="119"/>
      <c r="O203" s="122" t="s">
        <v>27111</v>
      </c>
      <c r="P203" s="122" t="s">
        <v>27112</v>
      </c>
      <c r="Q203" s="447"/>
      <c r="R203" s="447"/>
      <c r="S203" s="1177">
        <v>45540.0</v>
      </c>
      <c r="T203" s="1178" t="s">
        <v>331</v>
      </c>
      <c r="U203" s="1178" t="s">
        <v>95</v>
      </c>
      <c r="V203" s="1179"/>
      <c r="W203" s="447"/>
      <c r="X203" s="447"/>
    </row>
    <row r="204">
      <c r="A204" s="1172" t="s">
        <v>1689</v>
      </c>
      <c r="B204" s="1192"/>
      <c r="C204" s="1192"/>
      <c r="D204" s="1172" t="s">
        <v>183</v>
      </c>
      <c r="E204" s="1192"/>
      <c r="F204" s="1192"/>
      <c r="G204" s="1172" t="s">
        <v>8689</v>
      </c>
      <c r="H204" s="1172" t="s">
        <v>55</v>
      </c>
      <c r="I204" s="1172" t="s">
        <v>303</v>
      </c>
      <c r="J204" s="1172" t="s">
        <v>5059</v>
      </c>
      <c r="K204" s="1197" t="s">
        <v>11</v>
      </c>
      <c r="L204" s="1192"/>
      <c r="M204" s="122" t="s">
        <v>26964</v>
      </c>
      <c r="N204" s="119"/>
      <c r="O204" s="122" t="s">
        <v>27113</v>
      </c>
      <c r="P204" s="122" t="s">
        <v>27114</v>
      </c>
      <c r="Q204" s="447"/>
      <c r="R204" s="447"/>
      <c r="S204" s="1177">
        <v>45540.0</v>
      </c>
      <c r="T204" s="1178" t="s">
        <v>331</v>
      </c>
      <c r="U204" s="1178" t="s">
        <v>95</v>
      </c>
      <c r="V204" s="1179"/>
      <c r="W204" s="447"/>
      <c r="X204" s="447"/>
    </row>
    <row r="205">
      <c r="A205" s="1172" t="s">
        <v>1694</v>
      </c>
      <c r="B205" s="1192"/>
      <c r="C205" s="1192"/>
      <c r="D205" s="1172" t="s">
        <v>183</v>
      </c>
      <c r="E205" s="1192"/>
      <c r="F205" s="1192"/>
      <c r="G205" s="1172" t="s">
        <v>8689</v>
      </c>
      <c r="H205" s="1172" t="s">
        <v>55</v>
      </c>
      <c r="I205" s="1172" t="s">
        <v>303</v>
      </c>
      <c r="J205" s="1172" t="s">
        <v>8954</v>
      </c>
      <c r="K205" s="1197" t="s">
        <v>12</v>
      </c>
      <c r="L205" s="1192"/>
      <c r="M205" s="122" t="s">
        <v>27115</v>
      </c>
      <c r="N205" s="119"/>
      <c r="O205" s="122" t="s">
        <v>27116</v>
      </c>
      <c r="P205" s="122" t="s">
        <v>27117</v>
      </c>
      <c r="Q205" s="447"/>
      <c r="R205" s="447"/>
      <c r="S205" s="1177">
        <v>45540.0</v>
      </c>
      <c r="T205" s="1178" t="s">
        <v>331</v>
      </c>
      <c r="U205" s="1178" t="s">
        <v>95</v>
      </c>
      <c r="V205" s="1179"/>
      <c r="W205" s="447"/>
      <c r="X205" s="447"/>
    </row>
    <row r="206">
      <c r="A206" s="1201" t="s">
        <v>1700</v>
      </c>
      <c r="B206" s="1200"/>
      <c r="C206" s="1200"/>
      <c r="D206" s="1201" t="s">
        <v>183</v>
      </c>
      <c r="E206" s="1200"/>
      <c r="F206" s="1200"/>
      <c r="G206" s="1201" t="s">
        <v>8689</v>
      </c>
      <c r="H206" s="1201" t="s">
        <v>55</v>
      </c>
      <c r="I206" s="1201" t="s">
        <v>303</v>
      </c>
      <c r="J206" s="1201" t="s">
        <v>8954</v>
      </c>
      <c r="K206" s="1203" t="s">
        <v>12</v>
      </c>
      <c r="L206" s="1200"/>
      <c r="M206" s="122" t="s">
        <v>27118</v>
      </c>
      <c r="N206" s="119"/>
      <c r="O206" s="122" t="s">
        <v>27119</v>
      </c>
      <c r="P206" s="122" t="s">
        <v>27120</v>
      </c>
      <c r="Q206" s="447"/>
      <c r="R206" s="447"/>
      <c r="S206" s="1205" t="s">
        <v>10771</v>
      </c>
      <c r="T206" s="1205" t="s">
        <v>490</v>
      </c>
      <c r="U206" s="1083" t="s">
        <v>95</v>
      </c>
    </row>
    <row r="207">
      <c r="A207" s="1172" t="s">
        <v>1706</v>
      </c>
      <c r="B207" s="1192"/>
      <c r="C207" s="1192"/>
      <c r="D207" s="1172" t="s">
        <v>183</v>
      </c>
      <c r="E207" s="1192"/>
      <c r="F207" s="1192"/>
      <c r="G207" s="1172" t="s">
        <v>8689</v>
      </c>
      <c r="H207" s="1172" t="s">
        <v>55</v>
      </c>
      <c r="I207" s="1172" t="s">
        <v>303</v>
      </c>
      <c r="J207" s="1172" t="s">
        <v>8954</v>
      </c>
      <c r="K207" s="1197" t="s">
        <v>12</v>
      </c>
      <c r="L207" s="1192"/>
      <c r="M207" s="122" t="s">
        <v>27121</v>
      </c>
      <c r="N207" s="119"/>
      <c r="O207" s="122" t="s">
        <v>27122</v>
      </c>
      <c r="P207" s="122" t="s">
        <v>27123</v>
      </c>
      <c r="Q207" s="447"/>
      <c r="R207" s="447"/>
      <c r="S207" s="1177">
        <v>45540.0</v>
      </c>
      <c r="T207" s="1178" t="s">
        <v>331</v>
      </c>
      <c r="U207" s="1178" t="s">
        <v>95</v>
      </c>
      <c r="V207" s="1181"/>
      <c r="W207" s="447"/>
      <c r="X207" s="447"/>
    </row>
    <row r="208">
      <c r="A208" s="1172" t="s">
        <v>1711</v>
      </c>
      <c r="B208" s="1192"/>
      <c r="C208" s="1192"/>
      <c r="D208" s="1172" t="s">
        <v>183</v>
      </c>
      <c r="E208" s="1192"/>
      <c r="F208" s="1192"/>
      <c r="G208" s="1172" t="s">
        <v>8689</v>
      </c>
      <c r="H208" s="1172" t="s">
        <v>55</v>
      </c>
      <c r="I208" s="1172" t="s">
        <v>303</v>
      </c>
      <c r="J208" s="1172" t="s">
        <v>8954</v>
      </c>
      <c r="K208" s="1197" t="s">
        <v>12</v>
      </c>
      <c r="L208" s="1192"/>
      <c r="M208" s="122" t="s">
        <v>27124</v>
      </c>
      <c r="N208" s="119"/>
      <c r="O208" s="122" t="s">
        <v>27125</v>
      </c>
      <c r="P208" s="122" t="s">
        <v>27126</v>
      </c>
      <c r="Q208" s="447"/>
      <c r="R208" s="1177"/>
      <c r="S208" s="1177">
        <v>45540.0</v>
      </c>
      <c r="T208" s="1178" t="s">
        <v>331</v>
      </c>
      <c r="U208" s="1178" t="s">
        <v>95</v>
      </c>
      <c r="V208" s="1181"/>
      <c r="W208" s="447"/>
      <c r="X208" s="447"/>
    </row>
    <row r="209">
      <c r="A209" s="1172" t="s">
        <v>1714</v>
      </c>
      <c r="B209" s="1192"/>
      <c r="C209" s="1192"/>
      <c r="D209" s="1172" t="s">
        <v>183</v>
      </c>
      <c r="E209" s="1192"/>
      <c r="F209" s="1192"/>
      <c r="G209" s="1172" t="s">
        <v>8689</v>
      </c>
      <c r="H209" s="1172" t="s">
        <v>55</v>
      </c>
      <c r="I209" s="1172" t="s">
        <v>303</v>
      </c>
      <c r="J209" s="1172" t="s">
        <v>5639</v>
      </c>
      <c r="K209" s="1197" t="s">
        <v>11</v>
      </c>
      <c r="L209" s="1192"/>
      <c r="M209" s="122" t="s">
        <v>27127</v>
      </c>
      <c r="N209" s="119"/>
      <c r="O209" s="122" t="s">
        <v>27128</v>
      </c>
      <c r="P209" s="122" t="s">
        <v>27129</v>
      </c>
      <c r="Q209" s="447"/>
      <c r="R209" s="1177"/>
      <c r="S209" s="1177">
        <v>45540.0</v>
      </c>
      <c r="T209" s="1178" t="s">
        <v>331</v>
      </c>
      <c r="U209" s="1178" t="s">
        <v>95</v>
      </c>
      <c r="V209" s="1179"/>
      <c r="W209" s="447"/>
      <c r="X209" s="447"/>
    </row>
    <row r="210">
      <c r="A210" s="1172" t="s">
        <v>1720</v>
      </c>
      <c r="B210" s="1192"/>
      <c r="C210" s="1192"/>
      <c r="D210" s="1172" t="s">
        <v>183</v>
      </c>
      <c r="E210" s="1192"/>
      <c r="F210" s="1192"/>
      <c r="G210" s="1172" t="s">
        <v>8689</v>
      </c>
      <c r="H210" s="1172" t="s">
        <v>55</v>
      </c>
      <c r="I210" s="1172" t="s">
        <v>303</v>
      </c>
      <c r="J210" s="1172" t="s">
        <v>5639</v>
      </c>
      <c r="K210" s="1197" t="s">
        <v>11</v>
      </c>
      <c r="L210" s="1192"/>
      <c r="M210" s="122" t="s">
        <v>26973</v>
      </c>
      <c r="N210" s="119"/>
      <c r="O210" s="122" t="s">
        <v>27130</v>
      </c>
      <c r="P210" s="122" t="s">
        <v>27131</v>
      </c>
      <c r="Q210" s="447"/>
      <c r="R210" s="1177"/>
      <c r="S210" s="1177">
        <v>45540.0</v>
      </c>
      <c r="T210" s="1178" t="s">
        <v>331</v>
      </c>
      <c r="U210" s="1178" t="s">
        <v>95</v>
      </c>
      <c r="V210" s="1179"/>
      <c r="W210" s="447"/>
      <c r="X210" s="447"/>
    </row>
    <row r="211">
      <c r="A211" s="1172" t="s">
        <v>1725</v>
      </c>
      <c r="B211" s="1192"/>
      <c r="C211" s="1192"/>
      <c r="D211" s="1172" t="s">
        <v>183</v>
      </c>
      <c r="E211" s="1192"/>
      <c r="F211" s="1192"/>
      <c r="G211" s="1172" t="s">
        <v>8689</v>
      </c>
      <c r="H211" s="1172" t="s">
        <v>55</v>
      </c>
      <c r="I211" s="1172" t="s">
        <v>303</v>
      </c>
      <c r="J211" s="1172" t="s">
        <v>27132</v>
      </c>
      <c r="K211" s="1197" t="s">
        <v>12</v>
      </c>
      <c r="L211" s="1192"/>
      <c r="M211" s="122" t="s">
        <v>27133</v>
      </c>
      <c r="N211" s="122" t="s">
        <v>27107</v>
      </c>
      <c r="O211" s="122" t="s">
        <v>27134</v>
      </c>
      <c r="P211" s="122" t="s">
        <v>27135</v>
      </c>
      <c r="Q211" s="447"/>
      <c r="R211" s="1177"/>
      <c r="S211" s="1177">
        <v>45540.0</v>
      </c>
      <c r="T211" s="1178" t="s">
        <v>331</v>
      </c>
      <c r="U211" s="1178" t="s">
        <v>95</v>
      </c>
      <c r="V211" s="1181"/>
      <c r="W211" s="447"/>
      <c r="X211" s="447"/>
    </row>
    <row r="212">
      <c r="A212" s="1172" t="s">
        <v>1731</v>
      </c>
      <c r="B212" s="1192"/>
      <c r="C212" s="1192"/>
      <c r="D212" s="1172" t="s">
        <v>183</v>
      </c>
      <c r="E212" s="1192"/>
      <c r="F212" s="1192"/>
      <c r="G212" s="1172" t="s">
        <v>8689</v>
      </c>
      <c r="H212" s="1172" t="s">
        <v>55</v>
      </c>
      <c r="I212" s="1172" t="s">
        <v>303</v>
      </c>
      <c r="J212" s="1172" t="s">
        <v>27132</v>
      </c>
      <c r="K212" s="1197" t="s">
        <v>12</v>
      </c>
      <c r="L212" s="1192"/>
      <c r="M212" s="122" t="s">
        <v>27136</v>
      </c>
      <c r="N212" s="122" t="s">
        <v>27107</v>
      </c>
      <c r="O212" s="122" t="s">
        <v>27137</v>
      </c>
      <c r="P212" s="122" t="s">
        <v>27138</v>
      </c>
      <c r="Q212" s="447"/>
      <c r="R212" s="447"/>
      <c r="S212" s="1198">
        <v>45570.0</v>
      </c>
      <c r="T212" s="1178" t="s">
        <v>331</v>
      </c>
      <c r="U212" s="1178" t="s">
        <v>95</v>
      </c>
      <c r="V212" s="1181"/>
      <c r="W212" s="447"/>
      <c r="X212" s="447"/>
    </row>
    <row r="213">
      <c r="A213" s="1172" t="s">
        <v>1738</v>
      </c>
      <c r="B213" s="1192"/>
      <c r="C213" s="1192"/>
      <c r="D213" s="1172" t="s">
        <v>183</v>
      </c>
      <c r="E213" s="1192"/>
      <c r="F213" s="1192"/>
      <c r="G213" s="1172" t="s">
        <v>8689</v>
      </c>
      <c r="H213" s="1172" t="s">
        <v>55</v>
      </c>
      <c r="I213" s="1172" t="s">
        <v>303</v>
      </c>
      <c r="J213" s="1172" t="s">
        <v>27132</v>
      </c>
      <c r="K213" s="1197" t="s">
        <v>12</v>
      </c>
      <c r="L213" s="1192"/>
      <c r="M213" s="122" t="s">
        <v>27139</v>
      </c>
      <c r="N213" s="122" t="s">
        <v>27107</v>
      </c>
      <c r="O213" s="122" t="s">
        <v>27140</v>
      </c>
      <c r="P213" s="122" t="s">
        <v>27141</v>
      </c>
      <c r="Q213" s="447"/>
      <c r="R213" s="447"/>
      <c r="S213" s="1198">
        <v>45570.0</v>
      </c>
      <c r="T213" s="1178" t="s">
        <v>331</v>
      </c>
      <c r="U213" s="1178" t="s">
        <v>95</v>
      </c>
      <c r="V213" s="1206"/>
      <c r="W213" s="447"/>
      <c r="X213" s="447"/>
    </row>
    <row r="214">
      <c r="A214" s="1172" t="s">
        <v>1744</v>
      </c>
      <c r="B214" s="1192"/>
      <c r="C214" s="1192"/>
      <c r="D214" s="1172" t="s">
        <v>183</v>
      </c>
      <c r="E214" s="1192"/>
      <c r="F214" s="1192"/>
      <c r="G214" s="1172" t="s">
        <v>8689</v>
      </c>
      <c r="H214" s="1172" t="s">
        <v>55</v>
      </c>
      <c r="I214" s="1172" t="s">
        <v>303</v>
      </c>
      <c r="J214" s="1172" t="s">
        <v>27132</v>
      </c>
      <c r="K214" s="1197" t="s">
        <v>12</v>
      </c>
      <c r="L214" s="1192"/>
      <c r="M214" s="122" t="s">
        <v>27142</v>
      </c>
      <c r="N214" s="122" t="s">
        <v>27107</v>
      </c>
      <c r="O214" s="122" t="s">
        <v>27143</v>
      </c>
      <c r="P214" s="122" t="s">
        <v>27141</v>
      </c>
      <c r="Q214" s="447"/>
      <c r="R214" s="447"/>
      <c r="S214" s="1198">
        <v>45570.0</v>
      </c>
      <c r="T214" s="1178" t="s">
        <v>331</v>
      </c>
      <c r="U214" s="1178" t="s">
        <v>95</v>
      </c>
      <c r="V214" s="1181"/>
      <c r="W214" s="447"/>
      <c r="X214" s="447"/>
    </row>
    <row r="215">
      <c r="A215" s="1172" t="s">
        <v>1750</v>
      </c>
      <c r="B215" s="1192"/>
      <c r="C215" s="1192"/>
      <c r="D215" s="1172" t="s">
        <v>183</v>
      </c>
      <c r="E215" s="1192"/>
      <c r="F215" s="1192"/>
      <c r="G215" s="1172" t="s">
        <v>8689</v>
      </c>
      <c r="H215" s="1172" t="s">
        <v>55</v>
      </c>
      <c r="I215" s="1172" t="s">
        <v>303</v>
      </c>
      <c r="J215" s="1172" t="s">
        <v>6311</v>
      </c>
      <c r="K215" s="1197" t="s">
        <v>12</v>
      </c>
      <c r="L215" s="1192"/>
      <c r="M215" s="122" t="s">
        <v>26976</v>
      </c>
      <c r="N215" s="119"/>
      <c r="O215" s="122" t="s">
        <v>27144</v>
      </c>
      <c r="P215" s="122" t="s">
        <v>27145</v>
      </c>
      <c r="Q215" s="447"/>
      <c r="R215" s="1177"/>
      <c r="S215" s="1177">
        <v>45540.0</v>
      </c>
      <c r="T215" s="1178" t="s">
        <v>331</v>
      </c>
      <c r="U215" s="1178" t="s">
        <v>95</v>
      </c>
      <c r="V215" s="1179"/>
      <c r="W215" s="447"/>
      <c r="X215" s="447"/>
    </row>
    <row r="216">
      <c r="A216" s="1172" t="s">
        <v>1755</v>
      </c>
      <c r="B216" s="1192"/>
      <c r="C216" s="1192"/>
      <c r="D216" s="1172" t="s">
        <v>183</v>
      </c>
      <c r="E216" s="1192"/>
      <c r="F216" s="1192"/>
      <c r="G216" s="1172" t="s">
        <v>8689</v>
      </c>
      <c r="H216" s="1172" t="s">
        <v>55</v>
      </c>
      <c r="I216" s="1172" t="s">
        <v>303</v>
      </c>
      <c r="J216" s="1172" t="s">
        <v>6311</v>
      </c>
      <c r="K216" s="1197" t="s">
        <v>12</v>
      </c>
      <c r="L216" s="1192"/>
      <c r="M216" s="122" t="s">
        <v>26979</v>
      </c>
      <c r="N216" s="119"/>
      <c r="O216" s="122" t="s">
        <v>27146</v>
      </c>
      <c r="P216" s="122" t="s">
        <v>27147</v>
      </c>
      <c r="Q216" s="447"/>
      <c r="R216" s="1177"/>
      <c r="S216" s="1177">
        <v>45540.0</v>
      </c>
      <c r="T216" s="1178" t="s">
        <v>331</v>
      </c>
      <c r="U216" s="1178" t="s">
        <v>95</v>
      </c>
      <c r="V216" s="1179"/>
      <c r="W216" s="447"/>
      <c r="X216" s="447"/>
    </row>
    <row r="217">
      <c r="A217" s="1172" t="s">
        <v>1761</v>
      </c>
      <c r="B217" s="1192"/>
      <c r="C217" s="1192"/>
      <c r="D217" s="1172" t="s">
        <v>183</v>
      </c>
      <c r="E217" s="1192"/>
      <c r="F217" s="1192"/>
      <c r="G217" s="1172" t="s">
        <v>8689</v>
      </c>
      <c r="H217" s="1172" t="s">
        <v>55</v>
      </c>
      <c r="I217" s="1172" t="s">
        <v>303</v>
      </c>
      <c r="J217" s="1172" t="s">
        <v>6311</v>
      </c>
      <c r="K217" s="1197" t="s">
        <v>12</v>
      </c>
      <c r="L217" s="1192"/>
      <c r="M217" s="122" t="s">
        <v>27148</v>
      </c>
      <c r="N217" s="122" t="s">
        <v>27107</v>
      </c>
      <c r="O217" s="122" t="s">
        <v>27149</v>
      </c>
      <c r="P217" s="122" t="s">
        <v>27147</v>
      </c>
      <c r="Q217" s="447"/>
      <c r="R217" s="447"/>
      <c r="S217" s="1198">
        <v>45570.0</v>
      </c>
      <c r="T217" s="1178" t="s">
        <v>331</v>
      </c>
      <c r="U217" s="1178" t="s">
        <v>95</v>
      </c>
      <c r="V217" s="1181"/>
      <c r="W217" s="447"/>
      <c r="X217" s="447"/>
    </row>
    <row r="218">
      <c r="A218" s="1172" t="s">
        <v>1766</v>
      </c>
      <c r="B218" s="1192"/>
      <c r="C218" s="1192"/>
      <c r="D218" s="1172" t="s">
        <v>183</v>
      </c>
      <c r="E218" s="1192"/>
      <c r="F218" s="1192"/>
      <c r="G218" s="1172" t="s">
        <v>8689</v>
      </c>
      <c r="H218" s="1172" t="s">
        <v>55</v>
      </c>
      <c r="I218" s="1172" t="s">
        <v>303</v>
      </c>
      <c r="J218" s="1172" t="s">
        <v>6311</v>
      </c>
      <c r="K218" s="1197" t="s">
        <v>12</v>
      </c>
      <c r="L218" s="1192"/>
      <c r="M218" s="122" t="s">
        <v>27150</v>
      </c>
      <c r="N218" s="122" t="s">
        <v>27107</v>
      </c>
      <c r="O218" s="122" t="s">
        <v>27151</v>
      </c>
      <c r="P218" s="122" t="s">
        <v>27147</v>
      </c>
      <c r="Q218" s="447"/>
      <c r="R218" s="447"/>
      <c r="S218" s="1198">
        <v>45570.0</v>
      </c>
      <c r="T218" s="1178" t="s">
        <v>331</v>
      </c>
      <c r="U218" s="1178" t="s">
        <v>95</v>
      </c>
      <c r="V218" s="1181"/>
      <c r="W218" s="447"/>
      <c r="X218" s="447"/>
    </row>
    <row r="219">
      <c r="A219" s="1172" t="s">
        <v>1771</v>
      </c>
      <c r="B219" s="1192"/>
      <c r="C219" s="1192"/>
      <c r="D219" s="1172" t="s">
        <v>183</v>
      </c>
      <c r="E219" s="1192"/>
      <c r="F219" s="1192"/>
      <c r="G219" s="1172" t="s">
        <v>8689</v>
      </c>
      <c r="H219" s="1172" t="s">
        <v>55</v>
      </c>
      <c r="I219" s="1172" t="s">
        <v>303</v>
      </c>
      <c r="J219" s="1172" t="s">
        <v>6311</v>
      </c>
      <c r="K219" s="1197" t="s">
        <v>12</v>
      </c>
      <c r="L219" s="1192"/>
      <c r="M219" s="122" t="s">
        <v>27152</v>
      </c>
      <c r="N219" s="122" t="s">
        <v>27107</v>
      </c>
      <c r="O219" s="122" t="s">
        <v>27153</v>
      </c>
      <c r="P219" s="122" t="s">
        <v>27147</v>
      </c>
      <c r="Q219" s="447"/>
      <c r="R219" s="1177"/>
      <c r="S219" s="1177">
        <v>45540.0</v>
      </c>
      <c r="T219" s="1178" t="s">
        <v>331</v>
      </c>
      <c r="U219" s="1178" t="s">
        <v>95</v>
      </c>
      <c r="V219" s="1181"/>
      <c r="W219" s="447"/>
      <c r="X219" s="447"/>
    </row>
    <row r="220">
      <c r="A220" s="1172" t="s">
        <v>1775</v>
      </c>
      <c r="B220" s="1192"/>
      <c r="C220" s="1192"/>
      <c r="D220" s="1172" t="s">
        <v>183</v>
      </c>
      <c r="E220" s="1192"/>
      <c r="F220" s="1192"/>
      <c r="G220" s="1172" t="s">
        <v>8689</v>
      </c>
      <c r="H220" s="1172" t="s">
        <v>55</v>
      </c>
      <c r="I220" s="1172" t="s">
        <v>303</v>
      </c>
      <c r="J220" s="1172" t="s">
        <v>5639</v>
      </c>
      <c r="K220" s="1197" t="s">
        <v>11</v>
      </c>
      <c r="L220" s="1192"/>
      <c r="M220" s="1176" t="s">
        <v>27154</v>
      </c>
      <c r="N220" s="119"/>
      <c r="O220" s="122" t="s">
        <v>27155</v>
      </c>
      <c r="P220" s="119"/>
      <c r="Q220" s="447"/>
      <c r="R220" s="1177"/>
      <c r="S220" s="1177">
        <v>45540.0</v>
      </c>
      <c r="T220" s="1178" t="s">
        <v>331</v>
      </c>
      <c r="U220" s="1178" t="s">
        <v>95</v>
      </c>
      <c r="V220" s="1181"/>
      <c r="W220" s="447"/>
      <c r="X220" s="447"/>
    </row>
    <row r="221">
      <c r="A221" s="1172" t="s">
        <v>1781</v>
      </c>
      <c r="B221" s="1192"/>
      <c r="C221" s="1192"/>
      <c r="D221" s="1172" t="s">
        <v>183</v>
      </c>
      <c r="E221" s="1192"/>
      <c r="F221" s="1192"/>
      <c r="G221" s="1172" t="s">
        <v>8689</v>
      </c>
      <c r="H221" s="1172" t="s">
        <v>55</v>
      </c>
      <c r="I221" s="1172" t="s">
        <v>303</v>
      </c>
      <c r="J221" s="1172" t="s">
        <v>5639</v>
      </c>
      <c r="K221" s="1197" t="s">
        <v>12</v>
      </c>
      <c r="L221" s="1192"/>
      <c r="M221" s="122" t="s">
        <v>27156</v>
      </c>
      <c r="N221" s="119"/>
      <c r="O221" s="122" t="s">
        <v>27157</v>
      </c>
      <c r="P221" s="119"/>
      <c r="Q221" s="447"/>
      <c r="R221" s="1177"/>
      <c r="S221" s="1177">
        <v>45540.0</v>
      </c>
      <c r="T221" s="1178" t="s">
        <v>331</v>
      </c>
      <c r="U221" s="1178" t="s">
        <v>95</v>
      </c>
      <c r="V221" s="1181"/>
      <c r="W221" s="447"/>
      <c r="X221" s="447"/>
    </row>
    <row r="222">
      <c r="A222" s="1172" t="s">
        <v>1787</v>
      </c>
      <c r="B222" s="1192"/>
      <c r="C222" s="1192"/>
      <c r="D222" s="1172" t="s">
        <v>183</v>
      </c>
      <c r="E222" s="1192"/>
      <c r="F222" s="1192"/>
      <c r="G222" s="1172" t="s">
        <v>8689</v>
      </c>
      <c r="H222" s="1172" t="s">
        <v>55</v>
      </c>
      <c r="I222" s="1172" t="s">
        <v>303</v>
      </c>
      <c r="J222" s="1172" t="s">
        <v>6311</v>
      </c>
      <c r="K222" s="1197" t="s">
        <v>12</v>
      </c>
      <c r="L222" s="1192"/>
      <c r="M222" s="122" t="s">
        <v>27158</v>
      </c>
      <c r="N222" s="119"/>
      <c r="O222" s="122" t="s">
        <v>27159</v>
      </c>
      <c r="P222" s="122" t="s">
        <v>27160</v>
      </c>
      <c r="Q222" s="447"/>
      <c r="R222" s="1177"/>
      <c r="S222" s="1177">
        <v>45540.0</v>
      </c>
      <c r="T222" s="1178" t="s">
        <v>331</v>
      </c>
      <c r="U222" s="1178" t="s">
        <v>95</v>
      </c>
      <c r="V222" s="1181"/>
      <c r="W222" s="447"/>
      <c r="X222" s="447"/>
    </row>
    <row r="223">
      <c r="A223" s="1172" t="s">
        <v>1792</v>
      </c>
      <c r="B223" s="1192"/>
      <c r="C223" s="1192"/>
      <c r="D223" s="1172" t="s">
        <v>183</v>
      </c>
      <c r="E223" s="1192"/>
      <c r="F223" s="1192"/>
      <c r="G223" s="1172" t="s">
        <v>8689</v>
      </c>
      <c r="H223" s="1172" t="s">
        <v>55</v>
      </c>
      <c r="I223" s="1172" t="s">
        <v>303</v>
      </c>
      <c r="J223" s="1172" t="s">
        <v>6311</v>
      </c>
      <c r="K223" s="1197" t="s">
        <v>12</v>
      </c>
      <c r="L223" s="1192"/>
      <c r="M223" s="122" t="s">
        <v>27042</v>
      </c>
      <c r="N223" s="119"/>
      <c r="O223" s="122" t="s">
        <v>27161</v>
      </c>
      <c r="P223" s="122" t="s">
        <v>27162</v>
      </c>
      <c r="Q223" s="447"/>
      <c r="R223" s="1177"/>
      <c r="S223" s="1177">
        <v>45540.0</v>
      </c>
      <c r="T223" s="1178" t="s">
        <v>331</v>
      </c>
      <c r="U223" s="1178" t="s">
        <v>95</v>
      </c>
      <c r="V223" s="1181"/>
      <c r="W223" s="447"/>
      <c r="X223" s="447"/>
    </row>
    <row r="224">
      <c r="A224" s="1172" t="s">
        <v>1798</v>
      </c>
      <c r="B224" s="1192"/>
      <c r="C224" s="1192"/>
      <c r="D224" s="1172" t="s">
        <v>183</v>
      </c>
      <c r="E224" s="1192"/>
      <c r="F224" s="1192"/>
      <c r="G224" s="1172" t="s">
        <v>8689</v>
      </c>
      <c r="H224" s="1172" t="s">
        <v>55</v>
      </c>
      <c r="I224" s="1172" t="s">
        <v>303</v>
      </c>
      <c r="J224" s="1172" t="s">
        <v>6421</v>
      </c>
      <c r="K224" s="1197" t="s">
        <v>12</v>
      </c>
      <c r="L224" s="1192"/>
      <c r="M224" s="122" t="s">
        <v>27163</v>
      </c>
      <c r="N224" s="122" t="s">
        <v>27107</v>
      </c>
      <c r="O224" s="122" t="s">
        <v>27164</v>
      </c>
      <c r="P224" s="122" t="s">
        <v>27165</v>
      </c>
      <c r="Q224" s="447"/>
      <c r="R224" s="447"/>
      <c r="S224" s="1198">
        <v>45570.0</v>
      </c>
      <c r="T224" s="1178" t="s">
        <v>331</v>
      </c>
      <c r="U224" s="1178" t="s">
        <v>95</v>
      </c>
      <c r="V224" s="1179"/>
      <c r="W224" s="447"/>
      <c r="X224" s="447"/>
    </row>
    <row r="225">
      <c r="A225" s="1172" t="s">
        <v>1804</v>
      </c>
      <c r="B225" s="1192"/>
      <c r="C225" s="1192"/>
      <c r="D225" s="1172" t="s">
        <v>183</v>
      </c>
      <c r="E225" s="1192"/>
      <c r="F225" s="1192"/>
      <c r="G225" s="1172" t="s">
        <v>8689</v>
      </c>
      <c r="H225" s="1172" t="s">
        <v>55</v>
      </c>
      <c r="I225" s="1172" t="s">
        <v>303</v>
      </c>
      <c r="J225" s="1172" t="s">
        <v>6421</v>
      </c>
      <c r="K225" s="1197" t="s">
        <v>12</v>
      </c>
      <c r="L225" s="1192"/>
      <c r="M225" s="122" t="s">
        <v>27166</v>
      </c>
      <c r="N225" s="122" t="s">
        <v>27107</v>
      </c>
      <c r="O225" s="119"/>
      <c r="P225" s="119"/>
      <c r="Q225" s="447"/>
      <c r="R225" s="1177"/>
      <c r="S225" s="1177">
        <v>45540.0</v>
      </c>
      <c r="T225" s="1178" t="s">
        <v>331</v>
      </c>
      <c r="U225" s="1178" t="s">
        <v>95</v>
      </c>
      <c r="V225" s="1179"/>
      <c r="W225" s="447"/>
      <c r="X225" s="447"/>
    </row>
    <row r="226">
      <c r="A226" s="1172" t="s">
        <v>1810</v>
      </c>
      <c r="B226" s="1192"/>
      <c r="C226" s="1192"/>
      <c r="D226" s="1172" t="s">
        <v>183</v>
      </c>
      <c r="E226" s="1192"/>
      <c r="F226" s="1192"/>
      <c r="G226" s="1172" t="s">
        <v>8689</v>
      </c>
      <c r="H226" s="1172" t="s">
        <v>55</v>
      </c>
      <c r="I226" s="1172" t="s">
        <v>338</v>
      </c>
      <c r="J226" s="1172" t="s">
        <v>5059</v>
      </c>
      <c r="K226" s="1197" t="s">
        <v>12</v>
      </c>
      <c r="L226" s="1192"/>
      <c r="M226" s="122" t="s">
        <v>26954</v>
      </c>
      <c r="N226" s="122" t="s">
        <v>26955</v>
      </c>
      <c r="O226" s="122" t="s">
        <v>26956</v>
      </c>
      <c r="P226" s="122" t="s">
        <v>26957</v>
      </c>
      <c r="Q226" s="447"/>
      <c r="R226" s="447"/>
      <c r="S226" s="1198">
        <v>45540.0</v>
      </c>
      <c r="T226" s="1178" t="s">
        <v>471</v>
      </c>
      <c r="U226" s="1178" t="s">
        <v>95</v>
      </c>
      <c r="V226" s="1179"/>
      <c r="W226" s="447"/>
      <c r="X226" s="447"/>
    </row>
    <row r="227">
      <c r="A227" s="1172" t="s">
        <v>1815</v>
      </c>
      <c r="B227" s="1192"/>
      <c r="C227" s="1192"/>
      <c r="D227" s="1172" t="s">
        <v>183</v>
      </c>
      <c r="E227" s="1192"/>
      <c r="F227" s="1192"/>
      <c r="G227" s="1172" t="s">
        <v>8689</v>
      </c>
      <c r="H227" s="1172" t="s">
        <v>55</v>
      </c>
      <c r="I227" s="1172" t="s">
        <v>338</v>
      </c>
      <c r="J227" s="1172" t="s">
        <v>5059</v>
      </c>
      <c r="K227" s="1197" t="s">
        <v>12</v>
      </c>
      <c r="L227" s="1192"/>
      <c r="M227" s="122" t="s">
        <v>26958</v>
      </c>
      <c r="N227" s="119"/>
      <c r="O227" s="122" t="s">
        <v>26959</v>
      </c>
      <c r="P227" s="122" t="s">
        <v>26960</v>
      </c>
      <c r="Q227" s="447"/>
      <c r="R227" s="447"/>
      <c r="S227" s="1198">
        <v>45540.0</v>
      </c>
      <c r="T227" s="1178" t="s">
        <v>471</v>
      </c>
      <c r="U227" s="1178" t="s">
        <v>95</v>
      </c>
      <c r="V227" s="1179"/>
      <c r="W227" s="447"/>
      <c r="X227" s="447"/>
    </row>
    <row r="228">
      <c r="A228" s="1172" t="s">
        <v>1821</v>
      </c>
      <c r="B228" s="1192"/>
      <c r="C228" s="1192"/>
      <c r="D228" s="1172" t="s">
        <v>183</v>
      </c>
      <c r="E228" s="1192"/>
      <c r="F228" s="1192"/>
      <c r="G228" s="1172" t="s">
        <v>8689</v>
      </c>
      <c r="H228" s="1172" t="s">
        <v>55</v>
      </c>
      <c r="I228" s="1172" t="s">
        <v>338</v>
      </c>
      <c r="J228" s="1172" t="s">
        <v>5059</v>
      </c>
      <c r="K228" s="1197" t="s">
        <v>12</v>
      </c>
      <c r="L228" s="1192"/>
      <c r="M228" s="122" t="s">
        <v>26961</v>
      </c>
      <c r="N228" s="119"/>
      <c r="O228" s="122" t="s">
        <v>26962</v>
      </c>
      <c r="P228" s="122" t="s">
        <v>26963</v>
      </c>
      <c r="Q228" s="447"/>
      <c r="R228" s="447"/>
      <c r="S228" s="1198">
        <v>45540.0</v>
      </c>
      <c r="T228" s="1178" t="s">
        <v>471</v>
      </c>
      <c r="U228" s="1178" t="s">
        <v>95</v>
      </c>
      <c r="V228" s="1179"/>
      <c r="W228" s="447"/>
      <c r="X228" s="447"/>
    </row>
    <row r="229">
      <c r="A229" s="1172" t="s">
        <v>1827</v>
      </c>
      <c r="B229" s="1192"/>
      <c r="C229" s="1192"/>
      <c r="D229" s="1172" t="s">
        <v>183</v>
      </c>
      <c r="E229" s="1192"/>
      <c r="F229" s="1192"/>
      <c r="G229" s="1172" t="s">
        <v>8689</v>
      </c>
      <c r="H229" s="1172" t="s">
        <v>55</v>
      </c>
      <c r="I229" s="1172" t="s">
        <v>338</v>
      </c>
      <c r="J229" s="1172" t="s">
        <v>5059</v>
      </c>
      <c r="K229" s="1197" t="s">
        <v>12</v>
      </c>
      <c r="L229" s="1192"/>
      <c r="M229" s="122" t="s">
        <v>26964</v>
      </c>
      <c r="N229" s="119"/>
      <c r="O229" s="122" t="s">
        <v>26965</v>
      </c>
      <c r="P229" s="122" t="s">
        <v>26966</v>
      </c>
      <c r="Q229" s="447"/>
      <c r="R229" s="447"/>
      <c r="S229" s="1198">
        <v>45540.0</v>
      </c>
      <c r="T229" s="1178" t="s">
        <v>471</v>
      </c>
      <c r="U229" s="1178" t="s">
        <v>95</v>
      </c>
      <c r="V229" s="1179"/>
      <c r="W229" s="447"/>
      <c r="X229" s="447"/>
    </row>
    <row r="230">
      <c r="A230" s="1172" t="s">
        <v>1833</v>
      </c>
      <c r="B230" s="1192"/>
      <c r="C230" s="1192"/>
      <c r="D230" s="1172" t="s">
        <v>183</v>
      </c>
      <c r="E230" s="1192"/>
      <c r="F230" s="1192"/>
      <c r="G230" s="1172" t="s">
        <v>8689</v>
      </c>
      <c r="H230" s="1172" t="s">
        <v>55</v>
      </c>
      <c r="I230" s="1172" t="s">
        <v>338</v>
      </c>
      <c r="J230" s="1172" t="s">
        <v>5059</v>
      </c>
      <c r="K230" s="1197" t="s">
        <v>12</v>
      </c>
      <c r="L230" s="1192"/>
      <c r="M230" s="122" t="s">
        <v>26967</v>
      </c>
      <c r="N230" s="119"/>
      <c r="O230" s="122" t="s">
        <v>26968</v>
      </c>
      <c r="P230" s="122" t="s">
        <v>26969</v>
      </c>
      <c r="Q230" s="447"/>
      <c r="R230" s="447"/>
      <c r="S230" s="1198">
        <v>45540.0</v>
      </c>
      <c r="T230" s="1178" t="s">
        <v>471</v>
      </c>
      <c r="U230" s="1178" t="s">
        <v>95</v>
      </c>
      <c r="V230" s="1179"/>
      <c r="W230" s="447"/>
      <c r="X230" s="447"/>
    </row>
    <row r="231">
      <c r="A231" s="1172" t="s">
        <v>1838</v>
      </c>
      <c r="B231" s="1192"/>
      <c r="C231" s="1192"/>
      <c r="D231" s="1172" t="s">
        <v>183</v>
      </c>
      <c r="E231" s="1192"/>
      <c r="F231" s="1192"/>
      <c r="G231" s="1172" t="s">
        <v>8689</v>
      </c>
      <c r="H231" s="1172" t="s">
        <v>55</v>
      </c>
      <c r="I231" s="1172" t="s">
        <v>338</v>
      </c>
      <c r="J231" s="1172" t="s">
        <v>5639</v>
      </c>
      <c r="K231" s="1197" t="s">
        <v>12</v>
      </c>
      <c r="L231" s="1192"/>
      <c r="M231" s="122" t="s">
        <v>26970</v>
      </c>
      <c r="N231" s="119"/>
      <c r="O231" s="122" t="s">
        <v>26971</v>
      </c>
      <c r="P231" s="122" t="s">
        <v>26972</v>
      </c>
      <c r="Q231" s="447"/>
      <c r="R231" s="447"/>
      <c r="S231" s="1198">
        <v>45540.0</v>
      </c>
      <c r="T231" s="1178" t="s">
        <v>471</v>
      </c>
      <c r="U231" s="1178" t="s">
        <v>95</v>
      </c>
      <c r="V231" s="1179"/>
      <c r="W231" s="447"/>
      <c r="X231" s="447"/>
    </row>
    <row r="232">
      <c r="A232" s="1172" t="s">
        <v>1843</v>
      </c>
      <c r="B232" s="1192"/>
      <c r="C232" s="1192"/>
      <c r="D232" s="1172" t="s">
        <v>183</v>
      </c>
      <c r="E232" s="1192"/>
      <c r="F232" s="1192"/>
      <c r="G232" s="1172" t="s">
        <v>8689</v>
      </c>
      <c r="H232" s="1172" t="s">
        <v>55</v>
      </c>
      <c r="I232" s="1172" t="s">
        <v>338</v>
      </c>
      <c r="J232" s="1172" t="s">
        <v>5639</v>
      </c>
      <c r="K232" s="1197" t="s">
        <v>12</v>
      </c>
      <c r="L232" s="1192"/>
      <c r="M232" s="122" t="s">
        <v>26973</v>
      </c>
      <c r="N232" s="119"/>
      <c r="O232" s="122" t="s">
        <v>26974</v>
      </c>
      <c r="P232" s="122" t="s">
        <v>26975</v>
      </c>
      <c r="Q232" s="447"/>
      <c r="R232" s="447"/>
      <c r="S232" s="1198">
        <v>45540.0</v>
      </c>
      <c r="T232" s="1178" t="s">
        <v>471</v>
      </c>
      <c r="U232" s="1178" t="s">
        <v>95</v>
      </c>
      <c r="V232" s="1179"/>
      <c r="W232" s="447"/>
      <c r="X232" s="447"/>
    </row>
    <row r="233">
      <c r="A233" s="1172" t="s">
        <v>1848</v>
      </c>
      <c r="B233" s="1192"/>
      <c r="C233" s="1192"/>
      <c r="D233" s="1172" t="s">
        <v>183</v>
      </c>
      <c r="E233" s="1192"/>
      <c r="F233" s="1192"/>
      <c r="G233" s="1172" t="s">
        <v>8689</v>
      </c>
      <c r="H233" s="1172" t="s">
        <v>55</v>
      </c>
      <c r="I233" s="1172" t="s">
        <v>338</v>
      </c>
      <c r="J233" s="1172" t="s">
        <v>6311</v>
      </c>
      <c r="K233" s="1197" t="s">
        <v>12</v>
      </c>
      <c r="L233" s="1192"/>
      <c r="M233" s="122" t="s">
        <v>26976</v>
      </c>
      <c r="N233" s="119"/>
      <c r="O233" s="122" t="s">
        <v>26977</v>
      </c>
      <c r="P233" s="122" t="s">
        <v>26978</v>
      </c>
      <c r="Q233" s="447"/>
      <c r="R233" s="447"/>
      <c r="S233" s="1198">
        <v>45540.0</v>
      </c>
      <c r="T233" s="1178" t="s">
        <v>471</v>
      </c>
      <c r="U233" s="1178" t="s">
        <v>95</v>
      </c>
      <c r="V233" s="1179"/>
      <c r="W233" s="447"/>
      <c r="X233" s="447"/>
    </row>
    <row r="234">
      <c r="A234" s="1172" t="s">
        <v>1853</v>
      </c>
      <c r="B234" s="1192"/>
      <c r="C234" s="1192"/>
      <c r="D234" s="1172" t="s">
        <v>183</v>
      </c>
      <c r="E234" s="1192"/>
      <c r="F234" s="1192"/>
      <c r="G234" s="1172" t="s">
        <v>8689</v>
      </c>
      <c r="H234" s="1172" t="s">
        <v>55</v>
      </c>
      <c r="I234" s="1172" t="s">
        <v>338</v>
      </c>
      <c r="J234" s="1172" t="s">
        <v>6311</v>
      </c>
      <c r="K234" s="1197" t="s">
        <v>12</v>
      </c>
      <c r="L234" s="1192"/>
      <c r="M234" s="122" t="s">
        <v>26979</v>
      </c>
      <c r="N234" s="119"/>
      <c r="O234" s="122" t="s">
        <v>26980</v>
      </c>
      <c r="P234" s="122" t="s">
        <v>26981</v>
      </c>
      <c r="Q234" s="447"/>
      <c r="R234" s="447"/>
      <c r="S234" s="1198">
        <v>45540.0</v>
      </c>
      <c r="T234" s="1178" t="s">
        <v>471</v>
      </c>
      <c r="U234" s="1178" t="s">
        <v>95</v>
      </c>
      <c r="V234" s="1179"/>
      <c r="W234" s="447"/>
      <c r="X234" s="447"/>
    </row>
    <row r="235">
      <c r="A235" s="1172" t="s">
        <v>1858</v>
      </c>
      <c r="B235" s="1192"/>
      <c r="C235" s="1192"/>
      <c r="D235" s="1172" t="s">
        <v>183</v>
      </c>
      <c r="E235" s="1192"/>
      <c r="F235" s="1192"/>
      <c r="G235" s="1172" t="s">
        <v>8689</v>
      </c>
      <c r="H235" s="1172" t="s">
        <v>55</v>
      </c>
      <c r="I235" s="1172" t="s">
        <v>338</v>
      </c>
      <c r="J235" s="1172" t="s">
        <v>6311</v>
      </c>
      <c r="K235" s="1197" t="s">
        <v>12</v>
      </c>
      <c r="L235" s="1192"/>
      <c r="M235" s="122" t="s">
        <v>26982</v>
      </c>
      <c r="N235" s="122" t="s">
        <v>26983</v>
      </c>
      <c r="O235" s="122" t="s">
        <v>27167</v>
      </c>
      <c r="P235" s="122" t="s">
        <v>26985</v>
      </c>
      <c r="Q235" s="447"/>
      <c r="R235" s="447"/>
      <c r="S235" s="1198">
        <v>45540.0</v>
      </c>
      <c r="T235" s="1178" t="s">
        <v>471</v>
      </c>
      <c r="U235" s="1178" t="s">
        <v>95</v>
      </c>
      <c r="V235" s="1179"/>
      <c r="W235" s="447"/>
      <c r="X235" s="447"/>
    </row>
    <row r="236">
      <c r="A236" s="1172" t="s">
        <v>1863</v>
      </c>
      <c r="B236" s="1192"/>
      <c r="C236" s="1192"/>
      <c r="D236" s="1172" t="s">
        <v>183</v>
      </c>
      <c r="E236" s="1192"/>
      <c r="F236" s="1192"/>
      <c r="G236" s="1172" t="s">
        <v>8689</v>
      </c>
      <c r="H236" s="1172" t="s">
        <v>55</v>
      </c>
      <c r="I236" s="1172" t="s">
        <v>338</v>
      </c>
      <c r="J236" s="1172" t="s">
        <v>6311</v>
      </c>
      <c r="K236" s="1197" t="s">
        <v>12</v>
      </c>
      <c r="L236" s="1192"/>
      <c r="M236" s="122" t="s">
        <v>26986</v>
      </c>
      <c r="N236" s="122" t="s">
        <v>26983</v>
      </c>
      <c r="O236" s="122" t="s">
        <v>26987</v>
      </c>
      <c r="P236" s="122" t="s">
        <v>26988</v>
      </c>
      <c r="Q236" s="447"/>
      <c r="R236" s="447"/>
      <c r="S236" s="1198">
        <v>45540.0</v>
      </c>
      <c r="T236" s="1178" t="s">
        <v>471</v>
      </c>
      <c r="U236" s="1178" t="s">
        <v>95</v>
      </c>
      <c r="V236" s="1179"/>
      <c r="W236" s="447"/>
      <c r="X236" s="447"/>
    </row>
    <row r="237">
      <c r="A237" s="1172" t="s">
        <v>1869</v>
      </c>
      <c r="B237" s="1192"/>
      <c r="C237" s="1192"/>
      <c r="D237" s="1172" t="s">
        <v>183</v>
      </c>
      <c r="E237" s="1192"/>
      <c r="F237" s="1192"/>
      <c r="G237" s="1172" t="s">
        <v>8689</v>
      </c>
      <c r="H237" s="1172" t="s">
        <v>55</v>
      </c>
      <c r="I237" s="1172" t="s">
        <v>338</v>
      </c>
      <c r="J237" s="1172" t="s">
        <v>6311</v>
      </c>
      <c r="K237" s="1197" t="s">
        <v>12</v>
      </c>
      <c r="L237" s="1192"/>
      <c r="M237" s="122" t="s">
        <v>26989</v>
      </c>
      <c r="N237" s="122" t="s">
        <v>26983</v>
      </c>
      <c r="O237" s="122" t="s">
        <v>26990</v>
      </c>
      <c r="P237" s="122" t="s">
        <v>26991</v>
      </c>
      <c r="Q237" s="447"/>
      <c r="R237" s="447"/>
      <c r="S237" s="1198">
        <v>45540.0</v>
      </c>
      <c r="T237" s="1178" t="s">
        <v>471</v>
      </c>
      <c r="U237" s="1178" t="s">
        <v>95</v>
      </c>
      <c r="V237" s="1179"/>
      <c r="W237" s="447"/>
      <c r="X237" s="447"/>
    </row>
    <row r="238">
      <c r="A238" s="1172" t="s">
        <v>1875</v>
      </c>
      <c r="B238" s="1192"/>
      <c r="C238" s="1192"/>
      <c r="D238" s="1172" t="s">
        <v>183</v>
      </c>
      <c r="E238" s="1192"/>
      <c r="F238" s="1192"/>
      <c r="G238" s="1172" t="s">
        <v>8689</v>
      </c>
      <c r="H238" s="1172" t="s">
        <v>55</v>
      </c>
      <c r="I238" s="1172" t="s">
        <v>338</v>
      </c>
      <c r="J238" s="1172" t="s">
        <v>6311</v>
      </c>
      <c r="K238" s="1197" t="s">
        <v>12</v>
      </c>
      <c r="L238" s="1192"/>
      <c r="M238" s="122" t="s">
        <v>26986</v>
      </c>
      <c r="N238" s="122" t="s">
        <v>26983</v>
      </c>
      <c r="O238" s="122" t="s">
        <v>26992</v>
      </c>
      <c r="P238" s="122" t="s">
        <v>26993</v>
      </c>
      <c r="Q238" s="447"/>
      <c r="R238" s="447"/>
      <c r="S238" s="1198">
        <v>45540.0</v>
      </c>
      <c r="T238" s="1178" t="s">
        <v>471</v>
      </c>
      <c r="U238" s="1178" t="s">
        <v>95</v>
      </c>
      <c r="V238" s="1179"/>
      <c r="W238" s="447"/>
      <c r="X238" s="447"/>
    </row>
    <row r="239">
      <c r="A239" s="1172" t="s">
        <v>1878</v>
      </c>
      <c r="B239" s="1192"/>
      <c r="C239" s="1192"/>
      <c r="D239" s="1172" t="s">
        <v>183</v>
      </c>
      <c r="E239" s="1192"/>
      <c r="F239" s="1192"/>
      <c r="G239" s="1172" t="s">
        <v>8689</v>
      </c>
      <c r="H239" s="1172" t="s">
        <v>55</v>
      </c>
      <c r="I239" s="1172" t="s">
        <v>338</v>
      </c>
      <c r="J239" s="1172" t="s">
        <v>19575</v>
      </c>
      <c r="K239" s="1197" t="s">
        <v>12</v>
      </c>
      <c r="L239" s="1192"/>
      <c r="M239" s="122" t="s">
        <v>26994</v>
      </c>
      <c r="N239" s="119"/>
      <c r="O239" s="122" t="s">
        <v>26995</v>
      </c>
      <c r="P239" s="122" t="s">
        <v>26996</v>
      </c>
      <c r="Q239" s="447"/>
      <c r="R239" s="447"/>
      <c r="S239" s="1198">
        <v>45540.0</v>
      </c>
      <c r="T239" s="1178" t="s">
        <v>471</v>
      </c>
      <c r="U239" s="1178" t="s">
        <v>95</v>
      </c>
      <c r="V239" s="1179"/>
      <c r="W239" s="447"/>
      <c r="X239" s="447"/>
    </row>
    <row r="240">
      <c r="A240" s="1172" t="s">
        <v>1884</v>
      </c>
      <c r="B240" s="1192"/>
      <c r="C240" s="1192"/>
      <c r="D240" s="1172" t="s">
        <v>183</v>
      </c>
      <c r="E240" s="1192"/>
      <c r="F240" s="1192"/>
      <c r="G240" s="1172" t="s">
        <v>8689</v>
      </c>
      <c r="H240" s="1172" t="s">
        <v>55</v>
      </c>
      <c r="I240" s="1172" t="s">
        <v>338</v>
      </c>
      <c r="J240" s="1172" t="s">
        <v>19575</v>
      </c>
      <c r="K240" s="1197" t="s">
        <v>12</v>
      </c>
      <c r="L240" s="1192"/>
      <c r="M240" s="122" t="s">
        <v>26997</v>
      </c>
      <c r="N240" s="119"/>
      <c r="O240" s="122" t="s">
        <v>26998</v>
      </c>
      <c r="P240" s="122" t="s">
        <v>26999</v>
      </c>
      <c r="Q240" s="447"/>
      <c r="R240" s="447"/>
      <c r="S240" s="1198">
        <v>45540.0</v>
      </c>
      <c r="T240" s="1178" t="s">
        <v>471</v>
      </c>
      <c r="U240" s="1178" t="s">
        <v>95</v>
      </c>
      <c r="V240" s="1179"/>
      <c r="W240" s="447"/>
      <c r="X240" s="447"/>
    </row>
    <row r="241">
      <c r="A241" s="1172" t="s">
        <v>1889</v>
      </c>
      <c r="B241" s="1192"/>
      <c r="C241" s="1192"/>
      <c r="D241" s="1172" t="s">
        <v>183</v>
      </c>
      <c r="E241" s="1192"/>
      <c r="F241" s="1192"/>
      <c r="G241" s="1172" t="s">
        <v>8689</v>
      </c>
      <c r="H241" s="1172" t="s">
        <v>55</v>
      </c>
      <c r="I241" s="1172" t="s">
        <v>338</v>
      </c>
      <c r="J241" s="1172" t="s">
        <v>19575</v>
      </c>
      <c r="K241" s="1197" t="s">
        <v>12</v>
      </c>
      <c r="L241" s="1192"/>
      <c r="M241" s="122" t="s">
        <v>27000</v>
      </c>
      <c r="N241" s="119"/>
      <c r="O241" s="122" t="s">
        <v>27001</v>
      </c>
      <c r="P241" s="122" t="s">
        <v>27002</v>
      </c>
      <c r="Q241" s="447"/>
      <c r="R241" s="447"/>
      <c r="S241" s="1198">
        <v>45540.0</v>
      </c>
      <c r="T241" s="1178" t="s">
        <v>471</v>
      </c>
      <c r="U241" s="1178" t="s">
        <v>95</v>
      </c>
      <c r="V241" s="1179"/>
      <c r="W241" s="447"/>
      <c r="X241" s="447"/>
    </row>
    <row r="242">
      <c r="A242" s="1172" t="s">
        <v>1895</v>
      </c>
      <c r="B242" s="1192"/>
      <c r="C242" s="1192"/>
      <c r="D242" s="1172" t="s">
        <v>183</v>
      </c>
      <c r="E242" s="1192"/>
      <c r="F242" s="1192"/>
      <c r="G242" s="1172" t="s">
        <v>8689</v>
      </c>
      <c r="H242" s="1172" t="s">
        <v>55</v>
      </c>
      <c r="I242" s="1172" t="s">
        <v>338</v>
      </c>
      <c r="J242" s="1172" t="s">
        <v>19575</v>
      </c>
      <c r="K242" s="1197" t="s">
        <v>12</v>
      </c>
      <c r="L242" s="1192"/>
      <c r="M242" s="122" t="s">
        <v>27003</v>
      </c>
      <c r="N242" s="119"/>
      <c r="O242" s="122" t="s">
        <v>27004</v>
      </c>
      <c r="P242" s="122" t="s">
        <v>27005</v>
      </c>
      <c r="Q242" s="447"/>
      <c r="R242" s="447"/>
      <c r="S242" s="1198">
        <v>45540.0</v>
      </c>
      <c r="T242" s="1178" t="s">
        <v>471</v>
      </c>
      <c r="U242" s="1178" t="s">
        <v>95</v>
      </c>
      <c r="V242" s="1179"/>
      <c r="W242" s="447"/>
      <c r="X242" s="447"/>
    </row>
    <row r="243">
      <c r="A243" s="1172" t="s">
        <v>1897</v>
      </c>
      <c r="B243" s="1192"/>
      <c r="C243" s="1192"/>
      <c r="D243" s="1172" t="s">
        <v>183</v>
      </c>
      <c r="E243" s="1192"/>
      <c r="F243" s="1192"/>
      <c r="G243" s="1172" t="s">
        <v>8689</v>
      </c>
      <c r="H243" s="1172" t="s">
        <v>55</v>
      </c>
      <c r="I243" s="1172" t="s">
        <v>338</v>
      </c>
      <c r="J243" s="1172" t="s">
        <v>6555</v>
      </c>
      <c r="K243" s="1197" t="s">
        <v>12</v>
      </c>
      <c r="L243" s="1192"/>
      <c r="M243" s="122" t="s">
        <v>27006</v>
      </c>
      <c r="N243" s="119"/>
      <c r="O243" s="122" t="s">
        <v>27007</v>
      </c>
      <c r="P243" s="122" t="s">
        <v>27008</v>
      </c>
      <c r="Q243" s="447"/>
      <c r="R243" s="447"/>
      <c r="S243" s="1198">
        <v>45540.0</v>
      </c>
      <c r="T243" s="1178" t="s">
        <v>471</v>
      </c>
      <c r="U243" s="1178" t="s">
        <v>95</v>
      </c>
      <c r="V243" s="1179"/>
      <c r="W243" s="447"/>
      <c r="X243" s="447"/>
    </row>
    <row r="244">
      <c r="A244" s="1172" t="s">
        <v>1901</v>
      </c>
      <c r="B244" s="1192"/>
      <c r="C244" s="1192"/>
      <c r="D244" s="1172" t="s">
        <v>183</v>
      </c>
      <c r="E244" s="1192"/>
      <c r="F244" s="1192"/>
      <c r="G244" s="1172" t="s">
        <v>8689</v>
      </c>
      <c r="H244" s="1172" t="s">
        <v>55</v>
      </c>
      <c r="I244" s="1172" t="s">
        <v>338</v>
      </c>
      <c r="J244" s="1172" t="s">
        <v>6555</v>
      </c>
      <c r="K244" s="1197" t="s">
        <v>12</v>
      </c>
      <c r="L244" s="1192"/>
      <c r="M244" s="122" t="s">
        <v>27009</v>
      </c>
      <c r="N244" s="119"/>
      <c r="O244" s="122" t="s">
        <v>27010</v>
      </c>
      <c r="P244" s="122" t="s">
        <v>27011</v>
      </c>
      <c r="Q244" s="447"/>
      <c r="R244" s="447"/>
      <c r="S244" s="1198">
        <v>45540.0</v>
      </c>
      <c r="T244" s="1178" t="s">
        <v>471</v>
      </c>
      <c r="U244" s="1178" t="s">
        <v>95</v>
      </c>
      <c r="V244" s="1179"/>
      <c r="W244" s="447"/>
      <c r="X244" s="447"/>
    </row>
    <row r="245">
      <c r="A245" s="1172" t="s">
        <v>1905</v>
      </c>
      <c r="B245" s="1192"/>
      <c r="C245" s="1192"/>
      <c r="D245" s="1172" t="s">
        <v>183</v>
      </c>
      <c r="E245" s="1192"/>
      <c r="F245" s="1192"/>
      <c r="G245" s="1172" t="s">
        <v>8689</v>
      </c>
      <c r="H245" s="1172" t="s">
        <v>55</v>
      </c>
      <c r="I245" s="1172" t="s">
        <v>338</v>
      </c>
      <c r="J245" s="1172" t="s">
        <v>6555</v>
      </c>
      <c r="K245" s="1197" t="s">
        <v>12</v>
      </c>
      <c r="L245" s="1192"/>
      <c r="M245" s="122" t="s">
        <v>27012</v>
      </c>
      <c r="N245" s="119"/>
      <c r="O245" s="122" t="s">
        <v>27013</v>
      </c>
      <c r="P245" s="122" t="s">
        <v>27014</v>
      </c>
      <c r="Q245" s="447"/>
      <c r="R245" s="447"/>
      <c r="S245" s="1198">
        <v>45540.0</v>
      </c>
      <c r="T245" s="1178" t="s">
        <v>471</v>
      </c>
      <c r="U245" s="1178" t="s">
        <v>95</v>
      </c>
      <c r="V245" s="1179"/>
      <c r="W245" s="447"/>
      <c r="X245" s="447"/>
    </row>
    <row r="246">
      <c r="A246" s="1172" t="s">
        <v>1910</v>
      </c>
      <c r="B246" s="1192"/>
      <c r="C246" s="1192"/>
      <c r="D246" s="1172" t="s">
        <v>183</v>
      </c>
      <c r="E246" s="1192"/>
      <c r="F246" s="1192"/>
      <c r="G246" s="1172" t="s">
        <v>8689</v>
      </c>
      <c r="H246" s="1172" t="s">
        <v>55</v>
      </c>
      <c r="I246" s="1172" t="s">
        <v>338</v>
      </c>
      <c r="J246" s="1172" t="s">
        <v>6555</v>
      </c>
      <c r="K246" s="1197" t="s">
        <v>12</v>
      </c>
      <c r="L246" s="1192"/>
      <c r="M246" s="122" t="s">
        <v>27015</v>
      </c>
      <c r="N246" s="119"/>
      <c r="O246" s="122" t="s">
        <v>27016</v>
      </c>
      <c r="P246" s="122" t="s">
        <v>27017</v>
      </c>
      <c r="Q246" s="447"/>
      <c r="R246" s="447"/>
      <c r="S246" s="1198">
        <v>45540.0</v>
      </c>
      <c r="T246" s="1178" t="s">
        <v>471</v>
      </c>
      <c r="U246" s="1178" t="s">
        <v>95</v>
      </c>
      <c r="V246" s="1179"/>
      <c r="W246" s="447"/>
      <c r="X246" s="447"/>
    </row>
    <row r="247">
      <c r="A247" s="1172" t="s">
        <v>1915</v>
      </c>
      <c r="B247" s="1192"/>
      <c r="C247" s="1192"/>
      <c r="D247" s="1172" t="s">
        <v>183</v>
      </c>
      <c r="E247" s="1192"/>
      <c r="F247" s="1192"/>
      <c r="G247" s="1172" t="s">
        <v>8689</v>
      </c>
      <c r="H247" s="1172" t="s">
        <v>55</v>
      </c>
      <c r="I247" s="1172" t="s">
        <v>338</v>
      </c>
      <c r="J247" s="1172" t="s">
        <v>27018</v>
      </c>
      <c r="K247" s="1197" t="s">
        <v>12</v>
      </c>
      <c r="L247" s="1192"/>
      <c r="M247" s="122" t="s">
        <v>27019</v>
      </c>
      <c r="N247" s="119"/>
      <c r="O247" s="122" t="s">
        <v>27020</v>
      </c>
      <c r="P247" s="122" t="s">
        <v>27021</v>
      </c>
      <c r="Q247" s="447"/>
      <c r="R247" s="447"/>
      <c r="S247" s="1198">
        <v>45540.0</v>
      </c>
      <c r="T247" s="1178" t="s">
        <v>471</v>
      </c>
      <c r="U247" s="1178" t="s">
        <v>95</v>
      </c>
      <c r="V247" s="1179"/>
      <c r="W247" s="447"/>
      <c r="X247" s="447"/>
    </row>
    <row r="248">
      <c r="A248" s="1172" t="s">
        <v>1920</v>
      </c>
      <c r="B248" s="1192"/>
      <c r="C248" s="1192"/>
      <c r="D248" s="1172" t="s">
        <v>183</v>
      </c>
      <c r="E248" s="1192"/>
      <c r="F248" s="1192"/>
      <c r="G248" s="1172" t="s">
        <v>8689</v>
      </c>
      <c r="H248" s="1172" t="s">
        <v>55</v>
      </c>
      <c r="I248" s="1172" t="s">
        <v>338</v>
      </c>
      <c r="J248" s="1172" t="s">
        <v>27018</v>
      </c>
      <c r="K248" s="1197" t="s">
        <v>12</v>
      </c>
      <c r="L248" s="1192"/>
      <c r="M248" s="122" t="s">
        <v>27022</v>
      </c>
      <c r="N248" s="119"/>
      <c r="O248" s="122" t="s">
        <v>27023</v>
      </c>
      <c r="P248" s="122" t="s">
        <v>27024</v>
      </c>
      <c r="Q248" s="447"/>
      <c r="R248" s="447"/>
      <c r="S248" s="1198">
        <v>45540.0</v>
      </c>
      <c r="T248" s="1178" t="s">
        <v>471</v>
      </c>
      <c r="U248" s="1178" t="s">
        <v>95</v>
      </c>
      <c r="V248" s="1179"/>
      <c r="W248" s="447"/>
      <c r="X248" s="447"/>
    </row>
    <row r="249">
      <c r="A249" s="1172" t="s">
        <v>1927</v>
      </c>
      <c r="B249" s="1192"/>
      <c r="C249" s="1192"/>
      <c r="D249" s="1172" t="s">
        <v>183</v>
      </c>
      <c r="E249" s="1192"/>
      <c r="F249" s="1192"/>
      <c r="G249" s="1172" t="s">
        <v>8689</v>
      </c>
      <c r="H249" s="1172" t="s">
        <v>55</v>
      </c>
      <c r="I249" s="1172" t="s">
        <v>338</v>
      </c>
      <c r="J249" s="1172" t="s">
        <v>27025</v>
      </c>
      <c r="K249" s="1197" t="s">
        <v>12</v>
      </c>
      <c r="L249" s="1192"/>
      <c r="M249" s="122" t="s">
        <v>27026</v>
      </c>
      <c r="N249" s="119"/>
      <c r="O249" s="122" t="s">
        <v>27027</v>
      </c>
      <c r="P249" s="122" t="s">
        <v>27008</v>
      </c>
      <c r="Q249" s="447"/>
      <c r="R249" s="447"/>
      <c r="S249" s="1198">
        <v>45540.0</v>
      </c>
      <c r="T249" s="1178" t="s">
        <v>471</v>
      </c>
      <c r="U249" s="1178" t="s">
        <v>95</v>
      </c>
      <c r="V249" s="1179"/>
      <c r="W249" s="447"/>
      <c r="X249" s="447"/>
    </row>
    <row r="250">
      <c r="A250" s="1172" t="s">
        <v>1933</v>
      </c>
      <c r="B250" s="1192"/>
      <c r="C250" s="1192"/>
      <c r="D250" s="1172" t="s">
        <v>183</v>
      </c>
      <c r="E250" s="1192"/>
      <c r="F250" s="1192"/>
      <c r="G250" s="1172" t="s">
        <v>8689</v>
      </c>
      <c r="H250" s="1172" t="s">
        <v>55</v>
      </c>
      <c r="I250" s="1172" t="s">
        <v>338</v>
      </c>
      <c r="J250" s="1172" t="s">
        <v>27025</v>
      </c>
      <c r="K250" s="1197" t="s">
        <v>12</v>
      </c>
      <c r="L250" s="1192"/>
      <c r="M250" s="122" t="s">
        <v>27009</v>
      </c>
      <c r="N250" s="119"/>
      <c r="O250" s="122" t="s">
        <v>27010</v>
      </c>
      <c r="P250" s="122" t="s">
        <v>27011</v>
      </c>
      <c r="Q250" s="447"/>
      <c r="R250" s="447"/>
      <c r="S250" s="1198">
        <v>45540.0</v>
      </c>
      <c r="T250" s="1178" t="s">
        <v>471</v>
      </c>
      <c r="U250" s="1178" t="s">
        <v>95</v>
      </c>
      <c r="V250" s="1179"/>
      <c r="W250" s="447"/>
      <c r="X250" s="447"/>
    </row>
    <row r="251">
      <c r="A251" s="1172" t="s">
        <v>1939</v>
      </c>
      <c r="B251" s="1192"/>
      <c r="C251" s="1192"/>
      <c r="D251" s="1172" t="s">
        <v>183</v>
      </c>
      <c r="E251" s="1192"/>
      <c r="F251" s="1192"/>
      <c r="G251" s="1172" t="s">
        <v>8689</v>
      </c>
      <c r="H251" s="1172" t="s">
        <v>55</v>
      </c>
      <c r="I251" s="1172" t="s">
        <v>338</v>
      </c>
      <c r="J251" s="1172" t="s">
        <v>5115</v>
      </c>
      <c r="K251" s="1197" t="s">
        <v>12</v>
      </c>
      <c r="L251" s="1192"/>
      <c r="M251" s="122" t="s">
        <v>27028</v>
      </c>
      <c r="N251" s="119"/>
      <c r="O251" s="122" t="s">
        <v>27029</v>
      </c>
      <c r="P251" s="122" t="s">
        <v>27030</v>
      </c>
      <c r="Q251" s="447"/>
      <c r="R251" s="447"/>
      <c r="S251" s="1198">
        <v>45540.0</v>
      </c>
      <c r="T251" s="1178" t="s">
        <v>471</v>
      </c>
      <c r="U251" s="1178" t="s">
        <v>95</v>
      </c>
      <c r="V251" s="1179"/>
      <c r="W251" s="447"/>
      <c r="X251" s="447"/>
    </row>
    <row r="252">
      <c r="A252" s="1172" t="s">
        <v>1945</v>
      </c>
      <c r="B252" s="1192"/>
      <c r="C252" s="1192"/>
      <c r="D252" s="1172" t="s">
        <v>183</v>
      </c>
      <c r="E252" s="1192"/>
      <c r="F252" s="1192"/>
      <c r="G252" s="1172" t="s">
        <v>8689</v>
      </c>
      <c r="H252" s="1172" t="s">
        <v>55</v>
      </c>
      <c r="I252" s="1172" t="s">
        <v>338</v>
      </c>
      <c r="J252" s="1172" t="s">
        <v>5115</v>
      </c>
      <c r="K252" s="1197" t="s">
        <v>12</v>
      </c>
      <c r="L252" s="1192"/>
      <c r="M252" s="122" t="s">
        <v>27031</v>
      </c>
      <c r="N252" s="119"/>
      <c r="O252" s="122" t="s">
        <v>27168</v>
      </c>
      <c r="P252" s="122" t="s">
        <v>27024</v>
      </c>
      <c r="Q252" s="447"/>
      <c r="R252" s="447"/>
      <c r="S252" s="1198">
        <v>45540.0</v>
      </c>
      <c r="T252" s="1178" t="s">
        <v>471</v>
      </c>
      <c r="U252" s="1178" t="s">
        <v>95</v>
      </c>
      <c r="V252" s="1179"/>
      <c r="W252" s="447"/>
      <c r="X252" s="447"/>
    </row>
    <row r="253">
      <c r="A253" s="1172" t="s">
        <v>1951</v>
      </c>
      <c r="B253" s="1192"/>
      <c r="C253" s="1192"/>
      <c r="D253" s="1172" t="s">
        <v>183</v>
      </c>
      <c r="E253" s="1192"/>
      <c r="F253" s="1192"/>
      <c r="G253" s="1172" t="s">
        <v>8689</v>
      </c>
      <c r="H253" s="1172" t="s">
        <v>55</v>
      </c>
      <c r="I253" s="1172" t="s">
        <v>338</v>
      </c>
      <c r="J253" s="1172" t="s">
        <v>5639</v>
      </c>
      <c r="K253" s="1197" t="s">
        <v>11</v>
      </c>
      <c r="L253" s="1192"/>
      <c r="M253" s="1176" t="s">
        <v>27033</v>
      </c>
      <c r="N253" s="119"/>
      <c r="O253" s="122" t="s">
        <v>27034</v>
      </c>
      <c r="P253" s="122" t="s">
        <v>27035</v>
      </c>
      <c r="Q253" s="447"/>
      <c r="R253" s="447"/>
      <c r="S253" s="1198">
        <v>45540.0</v>
      </c>
      <c r="T253" s="1178" t="s">
        <v>471</v>
      </c>
      <c r="U253" s="1178" t="s">
        <v>95</v>
      </c>
      <c r="V253" s="1179"/>
      <c r="W253" s="447"/>
      <c r="X253" s="447"/>
    </row>
    <row r="254">
      <c r="A254" s="1172" t="s">
        <v>1957</v>
      </c>
      <c r="B254" s="1192"/>
      <c r="C254" s="1192"/>
      <c r="D254" s="1172" t="s">
        <v>183</v>
      </c>
      <c r="E254" s="1192"/>
      <c r="F254" s="1192"/>
      <c r="G254" s="1172" t="s">
        <v>8689</v>
      </c>
      <c r="H254" s="1172" t="s">
        <v>55</v>
      </c>
      <c r="I254" s="1172" t="s">
        <v>338</v>
      </c>
      <c r="J254" s="1172" t="s">
        <v>5639</v>
      </c>
      <c r="K254" s="1197" t="s">
        <v>11</v>
      </c>
      <c r="L254" s="1192"/>
      <c r="M254" s="122" t="s">
        <v>27036</v>
      </c>
      <c r="N254" s="119"/>
      <c r="O254" s="1176" t="s">
        <v>27037</v>
      </c>
      <c r="P254" s="122" t="s">
        <v>27038</v>
      </c>
      <c r="Q254" s="447"/>
      <c r="R254" s="447"/>
      <c r="S254" s="1198">
        <v>45540.0</v>
      </c>
      <c r="T254" s="1178" t="s">
        <v>471</v>
      </c>
      <c r="U254" s="1178" t="s">
        <v>95</v>
      </c>
      <c r="V254" s="1179"/>
      <c r="W254" s="447"/>
      <c r="X254" s="447"/>
    </row>
    <row r="255">
      <c r="A255" s="1172" t="s">
        <v>1962</v>
      </c>
      <c r="B255" s="1192"/>
      <c r="C255" s="1192"/>
      <c r="D255" s="1172" t="s">
        <v>183</v>
      </c>
      <c r="E255" s="1192"/>
      <c r="F255" s="1192"/>
      <c r="G255" s="1172" t="s">
        <v>8689</v>
      </c>
      <c r="H255" s="1172" t="s">
        <v>55</v>
      </c>
      <c r="I255" s="1172" t="s">
        <v>338</v>
      </c>
      <c r="J255" s="1172" t="s">
        <v>6311</v>
      </c>
      <c r="K255" s="1197" t="s">
        <v>12</v>
      </c>
      <c r="L255" s="1192"/>
      <c r="M255" s="122" t="s">
        <v>27039</v>
      </c>
      <c r="N255" s="119"/>
      <c r="O255" s="1176" t="s">
        <v>27040</v>
      </c>
      <c r="P255" s="122" t="s">
        <v>27041</v>
      </c>
      <c r="Q255" s="447"/>
      <c r="R255" s="447"/>
      <c r="S255" s="1198">
        <v>45540.0</v>
      </c>
      <c r="T255" s="1178" t="s">
        <v>471</v>
      </c>
      <c r="U255" s="1178" t="s">
        <v>95</v>
      </c>
      <c r="V255" s="1179"/>
      <c r="W255" s="447"/>
      <c r="X255" s="447"/>
    </row>
    <row r="256">
      <c r="A256" s="1172" t="s">
        <v>1968</v>
      </c>
      <c r="B256" s="1192"/>
      <c r="C256" s="1192"/>
      <c r="D256" s="1172" t="s">
        <v>183</v>
      </c>
      <c r="E256" s="1192"/>
      <c r="F256" s="1192"/>
      <c r="G256" s="1172" t="s">
        <v>8689</v>
      </c>
      <c r="H256" s="1172" t="s">
        <v>55</v>
      </c>
      <c r="I256" s="1172" t="s">
        <v>338</v>
      </c>
      <c r="J256" s="1172" t="s">
        <v>6311</v>
      </c>
      <c r="K256" s="1197" t="s">
        <v>12</v>
      </c>
      <c r="L256" s="1192"/>
      <c r="M256" s="122" t="s">
        <v>27042</v>
      </c>
      <c r="N256" s="119"/>
      <c r="O256" s="122" t="s">
        <v>27169</v>
      </c>
      <c r="P256" s="122" t="s">
        <v>27044</v>
      </c>
      <c r="Q256" s="447"/>
      <c r="R256" s="447"/>
      <c r="S256" s="1198">
        <v>45540.0</v>
      </c>
      <c r="T256" s="1178" t="s">
        <v>471</v>
      </c>
      <c r="U256" s="1178" t="s">
        <v>95</v>
      </c>
      <c r="V256" s="1179"/>
      <c r="W256" s="447"/>
      <c r="X256" s="447"/>
    </row>
    <row r="257">
      <c r="A257" s="1172" t="s">
        <v>1974</v>
      </c>
      <c r="B257" s="1192"/>
      <c r="C257" s="1192"/>
      <c r="D257" s="1172" t="s">
        <v>183</v>
      </c>
      <c r="E257" s="1192"/>
      <c r="F257" s="1192"/>
      <c r="G257" s="1172" t="s">
        <v>8689</v>
      </c>
      <c r="H257" s="1172" t="s">
        <v>55</v>
      </c>
      <c r="I257" s="1172" t="s">
        <v>338</v>
      </c>
      <c r="J257" s="1172" t="s">
        <v>27045</v>
      </c>
      <c r="K257" s="1197" t="s">
        <v>12</v>
      </c>
      <c r="L257" s="1192"/>
      <c r="M257" s="122" t="s">
        <v>27046</v>
      </c>
      <c r="N257" s="119"/>
      <c r="O257" s="122" t="s">
        <v>27047</v>
      </c>
      <c r="P257" s="122" t="s">
        <v>27048</v>
      </c>
      <c r="Q257" s="447"/>
      <c r="R257" s="447"/>
      <c r="S257" s="1182"/>
      <c r="T257" s="1179"/>
      <c r="U257" s="1178" t="s">
        <v>620</v>
      </c>
      <c r="V257" s="1179"/>
      <c r="W257" s="447"/>
      <c r="X257" s="447"/>
    </row>
    <row r="258">
      <c r="A258" s="1172" t="s">
        <v>1980</v>
      </c>
      <c r="B258" s="1192"/>
      <c r="C258" s="1192"/>
      <c r="D258" s="1172" t="s">
        <v>183</v>
      </c>
      <c r="E258" s="1192"/>
      <c r="F258" s="1192"/>
      <c r="G258" s="1172" t="s">
        <v>8689</v>
      </c>
      <c r="H258" s="1172" t="s">
        <v>55</v>
      </c>
      <c r="I258" s="1172" t="s">
        <v>338</v>
      </c>
      <c r="J258" s="1172" t="s">
        <v>27049</v>
      </c>
      <c r="K258" s="1197" t="s">
        <v>12</v>
      </c>
      <c r="L258" s="1192"/>
      <c r="M258" s="122" t="s">
        <v>27050</v>
      </c>
      <c r="N258" s="119"/>
      <c r="O258" s="122" t="s">
        <v>27051</v>
      </c>
      <c r="P258" s="122" t="s">
        <v>27052</v>
      </c>
      <c r="Q258" s="447"/>
      <c r="R258" s="447"/>
      <c r="S258" s="1182"/>
      <c r="T258" s="1179"/>
      <c r="U258" s="1178" t="s">
        <v>620</v>
      </c>
      <c r="V258" s="1179"/>
      <c r="W258" s="447"/>
      <c r="X258" s="447"/>
    </row>
    <row r="259">
      <c r="A259" s="1172" t="s">
        <v>1985</v>
      </c>
      <c r="B259" s="1192"/>
      <c r="C259" s="1192"/>
      <c r="D259" s="1172" t="s">
        <v>183</v>
      </c>
      <c r="E259" s="1192"/>
      <c r="F259" s="1192"/>
      <c r="G259" s="1172" t="s">
        <v>8689</v>
      </c>
      <c r="H259" s="1172" t="s">
        <v>55</v>
      </c>
      <c r="I259" s="1172" t="s">
        <v>338</v>
      </c>
      <c r="J259" s="1172" t="s">
        <v>27053</v>
      </c>
      <c r="K259" s="1197" t="s">
        <v>12</v>
      </c>
      <c r="L259" s="1192"/>
      <c r="M259" s="122" t="s">
        <v>27054</v>
      </c>
      <c r="N259" s="119"/>
      <c r="O259" s="122" t="s">
        <v>27055</v>
      </c>
      <c r="P259" s="122" t="s">
        <v>27056</v>
      </c>
      <c r="Q259" s="447"/>
      <c r="R259" s="447"/>
      <c r="S259" s="1182"/>
      <c r="T259" s="1179"/>
      <c r="U259" s="1178" t="s">
        <v>620</v>
      </c>
      <c r="V259" s="1179"/>
      <c r="W259" s="447"/>
      <c r="X259" s="447"/>
    </row>
    <row r="260">
      <c r="A260" s="1172" t="s">
        <v>1990</v>
      </c>
      <c r="B260" s="1192"/>
      <c r="C260" s="1192"/>
      <c r="D260" s="1172" t="s">
        <v>183</v>
      </c>
      <c r="E260" s="1192"/>
      <c r="F260" s="1192"/>
      <c r="G260" s="1172" t="s">
        <v>8689</v>
      </c>
      <c r="H260" s="1172" t="s">
        <v>55</v>
      </c>
      <c r="I260" s="1172" t="s">
        <v>338</v>
      </c>
      <c r="J260" s="1172" t="s">
        <v>27057</v>
      </c>
      <c r="K260" s="1197" t="s">
        <v>12</v>
      </c>
      <c r="L260" s="1192"/>
      <c r="M260" s="122" t="s">
        <v>27058</v>
      </c>
      <c r="N260" s="119"/>
      <c r="O260" s="122" t="s">
        <v>27170</v>
      </c>
      <c r="P260" s="122" t="s">
        <v>27060</v>
      </c>
      <c r="Q260" s="447"/>
      <c r="R260" s="447"/>
      <c r="S260" s="1182"/>
      <c r="T260" s="1179"/>
      <c r="U260" s="1178" t="s">
        <v>620</v>
      </c>
      <c r="V260" s="1179"/>
      <c r="W260" s="447"/>
      <c r="X260" s="447"/>
    </row>
    <row r="261">
      <c r="A261" s="1172" t="s">
        <v>2003</v>
      </c>
      <c r="B261" s="1192"/>
      <c r="C261" s="1192"/>
      <c r="D261" s="1172" t="s">
        <v>183</v>
      </c>
      <c r="E261" s="1192"/>
      <c r="F261" s="1192"/>
      <c r="G261" s="1172" t="s">
        <v>8689</v>
      </c>
      <c r="H261" s="1172" t="s">
        <v>55</v>
      </c>
      <c r="I261" s="1172" t="s">
        <v>338</v>
      </c>
      <c r="J261" s="1172" t="s">
        <v>27065</v>
      </c>
      <c r="K261" s="1197" t="s">
        <v>12</v>
      </c>
      <c r="L261" s="1192"/>
      <c r="M261" s="122" t="s">
        <v>27066</v>
      </c>
      <c r="N261" s="119"/>
      <c r="O261" s="122" t="s">
        <v>27067</v>
      </c>
      <c r="P261" s="122" t="s">
        <v>27068</v>
      </c>
      <c r="Q261" s="447"/>
      <c r="R261" s="447"/>
      <c r="S261" s="1182"/>
      <c r="T261" s="1179"/>
      <c r="U261" s="1178" t="s">
        <v>620</v>
      </c>
      <c r="V261" s="1179"/>
      <c r="W261" s="447"/>
      <c r="X261" s="447"/>
    </row>
    <row r="262">
      <c r="A262" s="1172" t="s">
        <v>2017</v>
      </c>
      <c r="B262" s="1192"/>
      <c r="C262" s="1192"/>
      <c r="D262" s="1172" t="s">
        <v>183</v>
      </c>
      <c r="E262" s="1192"/>
      <c r="F262" s="1192"/>
      <c r="G262" s="1172" t="s">
        <v>8689</v>
      </c>
      <c r="H262" s="1172" t="s">
        <v>55</v>
      </c>
      <c r="I262" s="1172" t="s">
        <v>338</v>
      </c>
      <c r="J262" s="1172" t="s">
        <v>27076</v>
      </c>
      <c r="K262" s="1197" t="s">
        <v>12</v>
      </c>
      <c r="L262" s="1192"/>
      <c r="M262" s="122" t="s">
        <v>27077</v>
      </c>
      <c r="N262" s="119"/>
      <c r="O262" s="122" t="s">
        <v>27078</v>
      </c>
      <c r="P262" s="122" t="s">
        <v>27079</v>
      </c>
      <c r="Q262" s="447"/>
      <c r="R262" s="447"/>
      <c r="S262" s="1182"/>
      <c r="T262" s="1179"/>
      <c r="U262" s="1178" t="s">
        <v>620</v>
      </c>
      <c r="V262" s="1179"/>
      <c r="W262" s="447"/>
      <c r="X262" s="447"/>
    </row>
    <row r="263">
      <c r="A263" s="1172" t="s">
        <v>2767</v>
      </c>
      <c r="B263" s="1192"/>
      <c r="C263" s="1192"/>
      <c r="D263" s="1172" t="s">
        <v>183</v>
      </c>
      <c r="E263" s="1192"/>
      <c r="F263" s="1192"/>
      <c r="G263" s="1172" t="s">
        <v>8689</v>
      </c>
      <c r="H263" s="1172" t="s">
        <v>55</v>
      </c>
      <c r="I263" s="1172" t="s">
        <v>338</v>
      </c>
      <c r="J263" s="1172" t="s">
        <v>27080</v>
      </c>
      <c r="K263" s="1197" t="s">
        <v>12</v>
      </c>
      <c r="L263" s="1192"/>
      <c r="M263" s="122" t="s">
        <v>27081</v>
      </c>
      <c r="N263" s="119"/>
      <c r="O263" s="122" t="s">
        <v>27082</v>
      </c>
      <c r="P263" s="122" t="s">
        <v>27083</v>
      </c>
      <c r="Q263" s="447"/>
      <c r="R263" s="447"/>
      <c r="S263" s="1182"/>
      <c r="T263" s="1179"/>
      <c r="U263" s="1178" t="s">
        <v>620</v>
      </c>
      <c r="V263" s="1179"/>
      <c r="W263" s="447"/>
      <c r="X263" s="447"/>
    </row>
    <row r="264">
      <c r="A264" s="1172" t="s">
        <v>2771</v>
      </c>
      <c r="B264" s="1192"/>
      <c r="C264" s="1192"/>
      <c r="D264" s="1172" t="s">
        <v>183</v>
      </c>
      <c r="E264" s="1192"/>
      <c r="F264" s="1192"/>
      <c r="G264" s="1172" t="s">
        <v>8689</v>
      </c>
      <c r="H264" s="1172" t="s">
        <v>55</v>
      </c>
      <c r="I264" s="1172" t="s">
        <v>338</v>
      </c>
      <c r="J264" s="1172" t="s">
        <v>27084</v>
      </c>
      <c r="K264" s="1197" t="s">
        <v>12</v>
      </c>
      <c r="L264" s="1192"/>
      <c r="M264" s="122" t="s">
        <v>27085</v>
      </c>
      <c r="N264" s="119"/>
      <c r="O264" s="122" t="s">
        <v>27086</v>
      </c>
      <c r="P264" s="122" t="s">
        <v>27087</v>
      </c>
      <c r="Q264" s="447"/>
      <c r="R264" s="447"/>
      <c r="S264" s="1182"/>
      <c r="T264" s="1179"/>
      <c r="U264" s="1178" t="s">
        <v>620</v>
      </c>
      <c r="V264" s="1179"/>
      <c r="W264" s="447"/>
      <c r="X264" s="447"/>
    </row>
    <row r="265">
      <c r="A265" s="1172" t="s">
        <v>2781</v>
      </c>
      <c r="B265" s="1192"/>
      <c r="C265" s="1192"/>
      <c r="D265" s="1172" t="s">
        <v>183</v>
      </c>
      <c r="E265" s="1192"/>
      <c r="F265" s="1192"/>
      <c r="G265" s="1172" t="s">
        <v>8689</v>
      </c>
      <c r="H265" s="1172" t="s">
        <v>55</v>
      </c>
      <c r="I265" s="1172" t="s">
        <v>338</v>
      </c>
      <c r="J265" s="1172" t="s">
        <v>27092</v>
      </c>
      <c r="K265" s="1197" t="s">
        <v>12</v>
      </c>
      <c r="L265" s="1192"/>
      <c r="M265" s="122" t="s">
        <v>27093</v>
      </c>
      <c r="N265" s="119"/>
      <c r="O265" s="122" t="s">
        <v>27094</v>
      </c>
      <c r="P265" s="122" t="s">
        <v>27095</v>
      </c>
      <c r="Q265" s="447"/>
      <c r="R265" s="447"/>
      <c r="S265" s="1182"/>
      <c r="T265" s="1179"/>
      <c r="U265" s="1178" t="s">
        <v>620</v>
      </c>
      <c r="V265" s="1179"/>
      <c r="W265" s="447"/>
      <c r="X265" s="447"/>
    </row>
    <row r="266">
      <c r="A266" s="1173" t="s">
        <v>27171</v>
      </c>
      <c r="B266" s="1172" t="s">
        <v>14</v>
      </c>
      <c r="C266" s="1173" t="s">
        <v>5057</v>
      </c>
      <c r="D266" s="1173" t="s">
        <v>5058</v>
      </c>
      <c r="E266" s="1192"/>
      <c r="F266" s="1173" t="s">
        <v>465</v>
      </c>
      <c r="G266" s="1172" t="s">
        <v>8689</v>
      </c>
      <c r="H266" s="1172" t="s">
        <v>55</v>
      </c>
      <c r="I266" s="1173" t="s">
        <v>296</v>
      </c>
      <c r="J266" s="1173" t="s">
        <v>5059</v>
      </c>
      <c r="K266" s="1173" t="s">
        <v>11</v>
      </c>
      <c r="L266" s="1173" t="s">
        <v>1646</v>
      </c>
      <c r="M266" s="1176" t="s">
        <v>27172</v>
      </c>
      <c r="N266" s="1207"/>
      <c r="O266" s="1176" t="s">
        <v>27173</v>
      </c>
      <c r="P266" s="1176" t="s">
        <v>27174</v>
      </c>
      <c r="Q266" s="447"/>
      <c r="R266" s="403" t="s">
        <v>27175</v>
      </c>
      <c r="S266" s="1198">
        <v>45540.0</v>
      </c>
      <c r="T266" s="1178" t="s">
        <v>471</v>
      </c>
      <c r="U266" s="1178" t="s">
        <v>95</v>
      </c>
      <c r="V266" s="1179"/>
      <c r="W266" s="447"/>
      <c r="X266" s="447"/>
    </row>
    <row r="267">
      <c r="A267" s="1173" t="s">
        <v>27176</v>
      </c>
      <c r="B267" s="1172" t="s">
        <v>14</v>
      </c>
      <c r="C267" s="1174" t="s">
        <v>5066</v>
      </c>
      <c r="D267" s="1173" t="s">
        <v>5067</v>
      </c>
      <c r="E267" s="1192"/>
      <c r="F267" s="1173" t="s">
        <v>465</v>
      </c>
      <c r="G267" s="1172" t="s">
        <v>8689</v>
      </c>
      <c r="H267" s="1172" t="s">
        <v>55</v>
      </c>
      <c r="I267" s="1173" t="s">
        <v>296</v>
      </c>
      <c r="J267" s="1173" t="s">
        <v>5059</v>
      </c>
      <c r="K267" s="1173" t="s">
        <v>11</v>
      </c>
      <c r="L267" s="1173" t="s">
        <v>2267</v>
      </c>
      <c r="M267" s="1208" t="s">
        <v>27177</v>
      </c>
      <c r="N267" s="1176" t="s">
        <v>27178</v>
      </c>
      <c r="O267" s="1176" t="s">
        <v>27179</v>
      </c>
      <c r="P267" s="1176" t="s">
        <v>27180</v>
      </c>
      <c r="Q267" s="447"/>
      <c r="R267" s="403" t="s">
        <v>5072</v>
      </c>
      <c r="S267" s="1182"/>
      <c r="T267" s="1179"/>
      <c r="U267" s="1178" t="s">
        <v>620</v>
      </c>
      <c r="V267" s="1179"/>
      <c r="W267" s="447"/>
      <c r="X267" s="447"/>
    </row>
    <row r="268">
      <c r="A268" s="1173" t="s">
        <v>27181</v>
      </c>
      <c r="B268" s="1172" t="s">
        <v>14</v>
      </c>
      <c r="C268" s="1175"/>
      <c r="D268" s="1175"/>
      <c r="E268" s="1192"/>
      <c r="F268" s="1173" t="s">
        <v>465</v>
      </c>
      <c r="G268" s="1172" t="s">
        <v>8689</v>
      </c>
      <c r="H268" s="1172" t="s">
        <v>55</v>
      </c>
      <c r="I268" s="1173" t="s">
        <v>296</v>
      </c>
      <c r="J268" s="1173" t="s">
        <v>5059</v>
      </c>
      <c r="K268" s="1173" t="s">
        <v>12</v>
      </c>
      <c r="L268" s="1173" t="s">
        <v>1646</v>
      </c>
      <c r="M268" s="1176" t="s">
        <v>27182</v>
      </c>
      <c r="N268" s="1207"/>
      <c r="O268" s="1176" t="s">
        <v>27183</v>
      </c>
      <c r="P268" s="1176" t="s">
        <v>27184</v>
      </c>
      <c r="Q268" s="447"/>
      <c r="R268" s="403" t="s">
        <v>5077</v>
      </c>
      <c r="S268" s="1198">
        <v>45540.0</v>
      </c>
      <c r="T268" s="1178" t="s">
        <v>471</v>
      </c>
      <c r="U268" s="1178" t="s">
        <v>95</v>
      </c>
      <c r="V268" s="1179"/>
      <c r="W268" s="447"/>
      <c r="X268" s="447"/>
    </row>
    <row r="269">
      <c r="A269" s="1173" t="s">
        <v>27185</v>
      </c>
      <c r="B269" s="1172" t="s">
        <v>14</v>
      </c>
      <c r="C269" s="1175"/>
      <c r="D269" s="1175"/>
      <c r="E269" s="1192"/>
      <c r="F269" s="1173" t="s">
        <v>465</v>
      </c>
      <c r="G269" s="1172" t="s">
        <v>8689</v>
      </c>
      <c r="H269" s="1172" t="s">
        <v>55</v>
      </c>
      <c r="I269" s="1173" t="s">
        <v>296</v>
      </c>
      <c r="J269" s="1173" t="s">
        <v>5091</v>
      </c>
      <c r="K269" s="1173" t="s">
        <v>11</v>
      </c>
      <c r="L269" s="1173" t="s">
        <v>1646</v>
      </c>
      <c r="M269" s="1209" t="s">
        <v>27186</v>
      </c>
      <c r="N269" s="1207"/>
      <c r="O269" s="1176" t="s">
        <v>27187</v>
      </c>
      <c r="P269" s="1176" t="s">
        <v>27188</v>
      </c>
      <c r="Q269" s="447"/>
      <c r="R269" s="403" t="s">
        <v>5095</v>
      </c>
      <c r="S269" s="1198">
        <v>45570.0</v>
      </c>
      <c r="T269" s="1178" t="s">
        <v>215</v>
      </c>
      <c r="U269" s="1178" t="s">
        <v>95</v>
      </c>
      <c r="V269" s="1179"/>
      <c r="W269" s="447"/>
      <c r="X269" s="447"/>
    </row>
    <row r="270">
      <c r="A270" s="1173" t="s">
        <v>27189</v>
      </c>
      <c r="B270" s="1172" t="s">
        <v>14</v>
      </c>
      <c r="C270" s="1175"/>
      <c r="D270" s="1175"/>
      <c r="E270" s="1192"/>
      <c r="F270" s="1173" t="s">
        <v>465</v>
      </c>
      <c r="G270" s="1172" t="s">
        <v>8689</v>
      </c>
      <c r="H270" s="1172" t="s">
        <v>55</v>
      </c>
      <c r="I270" s="1173" t="s">
        <v>296</v>
      </c>
      <c r="J270" s="1173" t="s">
        <v>5159</v>
      </c>
      <c r="K270" s="1173" t="s">
        <v>11</v>
      </c>
      <c r="L270" s="1173" t="s">
        <v>1413</v>
      </c>
      <c r="M270" s="1209" t="s">
        <v>27190</v>
      </c>
      <c r="N270" s="1176" t="s">
        <v>5161</v>
      </c>
      <c r="O270" s="1176" t="s">
        <v>27191</v>
      </c>
      <c r="P270" s="1176" t="s">
        <v>27192</v>
      </c>
      <c r="Q270" s="447"/>
      <c r="R270" s="403" t="s">
        <v>5164</v>
      </c>
      <c r="S270" s="1185" t="s">
        <v>1555</v>
      </c>
      <c r="T270" s="1178" t="s">
        <v>490</v>
      </c>
      <c r="U270" s="1178" t="s">
        <v>95</v>
      </c>
      <c r="V270" s="1179"/>
      <c r="W270" s="447"/>
      <c r="X270" s="447"/>
    </row>
    <row r="271">
      <c r="A271" s="1173" t="s">
        <v>27193</v>
      </c>
      <c r="B271" s="1172" t="s">
        <v>14</v>
      </c>
      <c r="C271" s="1175"/>
      <c r="D271" s="1175"/>
      <c r="E271" s="1192"/>
      <c r="F271" s="1173" t="s">
        <v>465</v>
      </c>
      <c r="G271" s="1172" t="s">
        <v>8689</v>
      </c>
      <c r="H271" s="1172" t="s">
        <v>55</v>
      </c>
      <c r="I271" s="1173" t="s">
        <v>296</v>
      </c>
      <c r="J271" s="1173" t="s">
        <v>5159</v>
      </c>
      <c r="K271" s="1173" t="s">
        <v>11</v>
      </c>
      <c r="L271" s="1173" t="s">
        <v>1413</v>
      </c>
      <c r="M271" s="1176" t="s">
        <v>27194</v>
      </c>
      <c r="N271" s="1176" t="s">
        <v>27195</v>
      </c>
      <c r="O271" s="1176" t="s">
        <v>27196</v>
      </c>
      <c r="P271" s="1176" t="s">
        <v>27197</v>
      </c>
      <c r="Q271" s="447"/>
      <c r="R271" s="403" t="s">
        <v>5172</v>
      </c>
      <c r="S271" s="1198">
        <v>45540.0</v>
      </c>
      <c r="T271" s="1178" t="s">
        <v>471</v>
      </c>
      <c r="U271" s="1178" t="s">
        <v>95</v>
      </c>
      <c r="V271" s="1179"/>
      <c r="W271" s="447"/>
      <c r="X271" s="447"/>
    </row>
    <row r="272">
      <c r="A272" s="1202" t="s">
        <v>2913</v>
      </c>
      <c r="B272" s="1200"/>
      <c r="C272" s="1210"/>
      <c r="D272" s="1210"/>
      <c r="E272" s="1200"/>
      <c r="F272" s="1201" t="s">
        <v>465</v>
      </c>
      <c r="G272" s="1201" t="s">
        <v>8689</v>
      </c>
      <c r="H272" s="1201" t="s">
        <v>55</v>
      </c>
      <c r="I272" s="1202" t="s">
        <v>303</v>
      </c>
      <c r="J272" s="1202" t="s">
        <v>5059</v>
      </c>
      <c r="K272" s="1202" t="s">
        <v>12</v>
      </c>
      <c r="L272" s="1202" t="s">
        <v>465</v>
      </c>
      <c r="M272" s="1176" t="s">
        <v>27198</v>
      </c>
      <c r="N272" s="1176" t="s">
        <v>27199</v>
      </c>
      <c r="O272" s="1176" t="s">
        <v>27200</v>
      </c>
      <c r="P272" s="1176" t="s">
        <v>27201</v>
      </c>
      <c r="Q272" s="447"/>
      <c r="R272" s="403" t="s">
        <v>5666</v>
      </c>
      <c r="S272" s="1179"/>
      <c r="T272" s="1179"/>
      <c r="U272" s="1178" t="s">
        <v>620</v>
      </c>
      <c r="V272" s="1179"/>
      <c r="W272" s="447"/>
      <c r="X272" s="1178" t="s">
        <v>27202</v>
      </c>
    </row>
    <row r="273">
      <c r="A273" s="1173" t="s">
        <v>2942</v>
      </c>
      <c r="B273" s="1192"/>
      <c r="C273" s="1175"/>
      <c r="D273" s="1175"/>
      <c r="E273" s="1192"/>
      <c r="F273" s="1173" t="s">
        <v>545</v>
      </c>
      <c r="G273" s="1172" t="s">
        <v>8689</v>
      </c>
      <c r="H273" s="1172" t="s">
        <v>55</v>
      </c>
      <c r="I273" s="1173" t="s">
        <v>303</v>
      </c>
      <c r="J273" s="1173" t="s">
        <v>5674</v>
      </c>
      <c r="K273" s="1173" t="s">
        <v>11</v>
      </c>
      <c r="L273" s="1173" t="s">
        <v>545</v>
      </c>
      <c r="M273" s="1176" t="s">
        <v>27203</v>
      </c>
      <c r="N273" s="1176" t="s">
        <v>27204</v>
      </c>
      <c r="O273" s="1176" t="s">
        <v>27205</v>
      </c>
      <c r="P273" s="1176" t="s">
        <v>27206</v>
      </c>
      <c r="Q273" s="447"/>
      <c r="R273" s="394"/>
      <c r="S273" s="1177">
        <v>45570.0</v>
      </c>
      <c r="T273" s="1178" t="s">
        <v>331</v>
      </c>
      <c r="U273" s="1178" t="s">
        <v>95</v>
      </c>
      <c r="V273" s="1181"/>
      <c r="W273" s="447"/>
      <c r="X273" s="447"/>
    </row>
    <row r="274">
      <c r="A274" s="1173" t="s">
        <v>3137</v>
      </c>
      <c r="B274" s="1192"/>
      <c r="C274" s="1173" t="s">
        <v>5829</v>
      </c>
      <c r="D274" s="1173" t="s">
        <v>5724</v>
      </c>
      <c r="E274" s="1192"/>
      <c r="F274" s="1172" t="s">
        <v>465</v>
      </c>
      <c r="G274" s="1172" t="s">
        <v>8689</v>
      </c>
      <c r="H274" s="1172" t="s">
        <v>55</v>
      </c>
      <c r="I274" s="1173" t="s">
        <v>303</v>
      </c>
      <c r="J274" s="1173" t="s">
        <v>1646</v>
      </c>
      <c r="K274" s="1173" t="s">
        <v>11</v>
      </c>
      <c r="L274" s="1173" t="s">
        <v>465</v>
      </c>
      <c r="M274" s="1176" t="s">
        <v>27207</v>
      </c>
      <c r="N274" s="1207"/>
      <c r="O274" s="1176" t="s">
        <v>5831</v>
      </c>
      <c r="P274" s="1176" t="s">
        <v>5832</v>
      </c>
      <c r="Q274" s="447"/>
      <c r="R274" s="403" t="s">
        <v>5833</v>
      </c>
      <c r="S274" s="1177">
        <v>45540.0</v>
      </c>
      <c r="T274" s="1178" t="s">
        <v>331</v>
      </c>
      <c r="U274" s="1178" t="s">
        <v>95</v>
      </c>
      <c r="V274" s="1181"/>
      <c r="W274" s="447"/>
      <c r="X274" s="447"/>
    </row>
    <row r="275">
      <c r="A275" s="1173" t="s">
        <v>3165</v>
      </c>
      <c r="B275" s="1192"/>
      <c r="C275" s="1175"/>
      <c r="D275" s="1175"/>
      <c r="E275" s="1192"/>
      <c r="F275" s="1173" t="s">
        <v>465</v>
      </c>
      <c r="G275" s="1172" t="s">
        <v>8689</v>
      </c>
      <c r="H275" s="1172" t="s">
        <v>55</v>
      </c>
      <c r="I275" s="1173" t="s">
        <v>303</v>
      </c>
      <c r="J275" s="1173" t="s">
        <v>5059</v>
      </c>
      <c r="K275" s="1173" t="s">
        <v>12</v>
      </c>
      <c r="L275" s="1173" t="s">
        <v>1646</v>
      </c>
      <c r="M275" s="1176" t="s">
        <v>27208</v>
      </c>
      <c r="N275" s="1176" t="s">
        <v>27209</v>
      </c>
      <c r="O275" s="1176" t="s">
        <v>27210</v>
      </c>
      <c r="P275" s="1176" t="s">
        <v>27211</v>
      </c>
      <c r="Q275" s="447"/>
      <c r="R275" s="403" t="s">
        <v>5854</v>
      </c>
      <c r="S275" s="1198">
        <v>45540.0</v>
      </c>
      <c r="T275" s="1178" t="s">
        <v>331</v>
      </c>
      <c r="U275" s="1178" t="s">
        <v>95</v>
      </c>
      <c r="V275" s="1181"/>
      <c r="W275" s="447"/>
      <c r="X275" s="447"/>
    </row>
    <row r="276">
      <c r="A276" s="1173" t="s">
        <v>3216</v>
      </c>
      <c r="B276" s="1192"/>
      <c r="C276" s="1173" t="s">
        <v>5884</v>
      </c>
      <c r="D276" s="1173" t="s">
        <v>5885</v>
      </c>
      <c r="E276" s="1192"/>
      <c r="F276" s="1173" t="s">
        <v>465</v>
      </c>
      <c r="G276" s="1172" t="s">
        <v>8689</v>
      </c>
      <c r="H276" s="1172" t="s">
        <v>55</v>
      </c>
      <c r="I276" s="1173" t="s">
        <v>303</v>
      </c>
      <c r="J276" s="1173" t="s">
        <v>5886</v>
      </c>
      <c r="K276" s="1173" t="s">
        <v>12</v>
      </c>
      <c r="L276" s="1173" t="s">
        <v>1646</v>
      </c>
      <c r="M276" s="1176" t="s">
        <v>27212</v>
      </c>
      <c r="N276" s="1207"/>
      <c r="O276" s="1176" t="s">
        <v>27213</v>
      </c>
      <c r="P276" s="1176" t="s">
        <v>27214</v>
      </c>
      <c r="Q276" s="447"/>
      <c r="R276" s="403" t="s">
        <v>5894</v>
      </c>
      <c r="S276" s="1198">
        <v>45540.0</v>
      </c>
      <c r="T276" s="1178" t="s">
        <v>331</v>
      </c>
      <c r="U276" s="1178" t="s">
        <v>95</v>
      </c>
      <c r="V276" s="1179"/>
      <c r="W276" s="447"/>
      <c r="X276" s="447"/>
    </row>
    <row r="277">
      <c r="A277" s="1173" t="s">
        <v>3641</v>
      </c>
      <c r="B277" s="1192"/>
      <c r="C277" s="1174" t="s">
        <v>6282</v>
      </c>
      <c r="D277" s="1173" t="s">
        <v>6283</v>
      </c>
      <c r="E277" s="1192"/>
      <c r="F277" s="1173" t="s">
        <v>2023</v>
      </c>
      <c r="G277" s="1172" t="s">
        <v>8689</v>
      </c>
      <c r="H277" s="1172" t="s">
        <v>55</v>
      </c>
      <c r="I277" s="1173" t="s">
        <v>338</v>
      </c>
      <c r="J277" s="1175"/>
      <c r="K277" s="1173" t="s">
        <v>12</v>
      </c>
      <c r="L277" s="1175"/>
      <c r="M277" s="1176" t="s">
        <v>27215</v>
      </c>
      <c r="N277" s="1207"/>
      <c r="O277" s="1176" t="s">
        <v>27216</v>
      </c>
      <c r="P277" s="1176" t="s">
        <v>27217</v>
      </c>
      <c r="Q277" s="447"/>
      <c r="R277" s="394"/>
      <c r="S277" s="1198">
        <v>45540.0</v>
      </c>
      <c r="T277" s="1178" t="s">
        <v>471</v>
      </c>
      <c r="U277" s="1178" t="s">
        <v>95</v>
      </c>
      <c r="V277" s="1179"/>
      <c r="W277" s="447"/>
      <c r="X277" s="447"/>
    </row>
    <row r="278">
      <c r="A278" s="1173" t="s">
        <v>3646</v>
      </c>
      <c r="B278" s="1192"/>
      <c r="C278" s="1174" t="s">
        <v>6287</v>
      </c>
      <c r="D278" s="1173" t="s">
        <v>6288</v>
      </c>
      <c r="E278" s="1192"/>
      <c r="F278" s="1173" t="s">
        <v>2023</v>
      </c>
      <c r="G278" s="1172" t="s">
        <v>8689</v>
      </c>
      <c r="H278" s="1172" t="s">
        <v>55</v>
      </c>
      <c r="I278" s="1173" t="s">
        <v>338</v>
      </c>
      <c r="J278" s="1173" t="s">
        <v>5059</v>
      </c>
      <c r="K278" s="1173" t="s">
        <v>12</v>
      </c>
      <c r="L278" s="1173" t="s">
        <v>1646</v>
      </c>
      <c r="M278" s="1176" t="s">
        <v>27218</v>
      </c>
      <c r="N278" s="1207"/>
      <c r="O278" s="1176" t="s">
        <v>27219</v>
      </c>
      <c r="P278" s="1176" t="s">
        <v>27220</v>
      </c>
      <c r="Q278" s="447"/>
      <c r="R278" s="394"/>
      <c r="S278" s="1198">
        <v>45540.0</v>
      </c>
      <c r="T278" s="1178" t="s">
        <v>471</v>
      </c>
      <c r="U278" s="1178" t="s">
        <v>95</v>
      </c>
      <c r="V278" s="1179"/>
      <c r="W278" s="447"/>
      <c r="X278" s="447"/>
    </row>
    <row r="279">
      <c r="A279" s="1173" t="s">
        <v>3652</v>
      </c>
      <c r="B279" s="1192"/>
      <c r="C279" s="1174" t="s">
        <v>6292</v>
      </c>
      <c r="D279" s="1173" t="s">
        <v>6283</v>
      </c>
      <c r="E279" s="1192"/>
      <c r="F279" s="1173" t="s">
        <v>2023</v>
      </c>
      <c r="G279" s="1172" t="s">
        <v>8689</v>
      </c>
      <c r="H279" s="1172" t="s">
        <v>55</v>
      </c>
      <c r="I279" s="1173" t="s">
        <v>338</v>
      </c>
      <c r="J279" s="1173" t="s">
        <v>6293</v>
      </c>
      <c r="K279" s="1173" t="s">
        <v>12</v>
      </c>
      <c r="L279" s="1175"/>
      <c r="M279" s="1176" t="s">
        <v>6294</v>
      </c>
      <c r="N279" s="1207"/>
      <c r="O279" s="1176" t="s">
        <v>6295</v>
      </c>
      <c r="P279" s="1176" t="s">
        <v>6296</v>
      </c>
      <c r="Q279" s="447"/>
      <c r="R279" s="394"/>
      <c r="S279" s="1198">
        <v>45540.0</v>
      </c>
      <c r="T279" s="1178" t="s">
        <v>471</v>
      </c>
      <c r="U279" s="1178" t="s">
        <v>95</v>
      </c>
      <c r="V279" s="1179"/>
      <c r="W279" s="447"/>
      <c r="X279" s="447"/>
    </row>
    <row r="280">
      <c r="A280" s="1173" t="s">
        <v>3661</v>
      </c>
      <c r="B280" s="1192"/>
      <c r="C280" s="1174" t="s">
        <v>6282</v>
      </c>
      <c r="D280" s="1173" t="s">
        <v>6283</v>
      </c>
      <c r="E280" s="1192"/>
      <c r="F280" s="1173" t="s">
        <v>2023</v>
      </c>
      <c r="G280" s="1172" t="s">
        <v>8689</v>
      </c>
      <c r="H280" s="1172" t="s">
        <v>55</v>
      </c>
      <c r="I280" s="1173" t="s">
        <v>338</v>
      </c>
      <c r="J280" s="1173" t="s">
        <v>6293</v>
      </c>
      <c r="K280" s="1173" t="s">
        <v>12</v>
      </c>
      <c r="L280" s="1173" t="s">
        <v>1646</v>
      </c>
      <c r="M280" s="1176" t="s">
        <v>6299</v>
      </c>
      <c r="N280" s="1207"/>
      <c r="O280" s="1176" t="s">
        <v>6300</v>
      </c>
      <c r="P280" s="1176" t="s">
        <v>6301</v>
      </c>
      <c r="Q280" s="447"/>
      <c r="R280" s="394"/>
      <c r="S280" s="1182">
        <v>45353.0</v>
      </c>
      <c r="T280" s="1179" t="s">
        <v>471</v>
      </c>
      <c r="U280" s="1179" t="s">
        <v>620</v>
      </c>
      <c r="V280" s="1179"/>
      <c r="W280" s="447"/>
      <c r="X280" s="447"/>
    </row>
    <row r="281">
      <c r="A281" s="1173" t="s">
        <v>3665</v>
      </c>
      <c r="B281" s="1192"/>
      <c r="C281" s="1174" t="s">
        <v>6292</v>
      </c>
      <c r="D281" s="1173" t="s">
        <v>6283</v>
      </c>
      <c r="E281" s="1192"/>
      <c r="F281" s="1173" t="s">
        <v>2023</v>
      </c>
      <c r="G281" s="1172" t="s">
        <v>8689</v>
      </c>
      <c r="H281" s="1172" t="s">
        <v>55</v>
      </c>
      <c r="I281" s="1173" t="s">
        <v>338</v>
      </c>
      <c r="J281" s="1173" t="s">
        <v>6293</v>
      </c>
      <c r="K281" s="1173" t="s">
        <v>11</v>
      </c>
      <c r="L281" s="1173" t="s">
        <v>1646</v>
      </c>
      <c r="M281" s="1176" t="s">
        <v>6294</v>
      </c>
      <c r="N281" s="1207"/>
      <c r="O281" s="1176" t="s">
        <v>6295</v>
      </c>
      <c r="P281" s="1176" t="s">
        <v>6296</v>
      </c>
      <c r="Q281" s="447"/>
      <c r="R281" s="394"/>
      <c r="S281" s="1198">
        <v>45540.0</v>
      </c>
      <c r="T281" s="1178" t="s">
        <v>471</v>
      </c>
      <c r="U281" s="1178" t="s">
        <v>95</v>
      </c>
      <c r="V281" s="1179"/>
      <c r="W281" s="447"/>
      <c r="X281" s="447"/>
    </row>
    <row r="282">
      <c r="A282" s="1173" t="s">
        <v>3670</v>
      </c>
      <c r="B282" s="1192"/>
      <c r="C282" s="1174" t="s">
        <v>6292</v>
      </c>
      <c r="D282" s="1173" t="s">
        <v>6283</v>
      </c>
      <c r="E282" s="1192"/>
      <c r="F282" s="1173" t="s">
        <v>2023</v>
      </c>
      <c r="G282" s="1172" t="s">
        <v>8689</v>
      </c>
      <c r="H282" s="1172" t="s">
        <v>55</v>
      </c>
      <c r="I282" s="1173" t="s">
        <v>338</v>
      </c>
      <c r="J282" s="1173" t="s">
        <v>6293</v>
      </c>
      <c r="K282" s="1173" t="s">
        <v>11</v>
      </c>
      <c r="L282" s="1173" t="s">
        <v>1646</v>
      </c>
      <c r="M282" s="1176" t="s">
        <v>6302</v>
      </c>
      <c r="N282" s="1207"/>
      <c r="O282" s="1176" t="s">
        <v>6303</v>
      </c>
      <c r="P282" s="1176" t="s">
        <v>6304</v>
      </c>
      <c r="Q282" s="447"/>
      <c r="R282" s="394"/>
      <c r="S282" s="1198">
        <v>45540.0</v>
      </c>
      <c r="T282" s="1178" t="s">
        <v>471</v>
      </c>
      <c r="U282" s="1178" t="s">
        <v>95</v>
      </c>
      <c r="V282" s="1179"/>
      <c r="W282" s="447"/>
      <c r="X282" s="447"/>
    </row>
    <row r="283">
      <c r="A283" s="1173" t="s">
        <v>3677</v>
      </c>
      <c r="B283" s="1192"/>
      <c r="C283" s="1174" t="s">
        <v>6305</v>
      </c>
      <c r="D283" s="1173" t="s">
        <v>6306</v>
      </c>
      <c r="E283" s="1192"/>
      <c r="F283" s="1173" t="s">
        <v>2023</v>
      </c>
      <c r="G283" s="1172" t="s">
        <v>8689</v>
      </c>
      <c r="H283" s="1172" t="s">
        <v>55</v>
      </c>
      <c r="I283" s="1173" t="s">
        <v>338</v>
      </c>
      <c r="J283" s="1173" t="s">
        <v>6293</v>
      </c>
      <c r="K283" s="1173" t="s">
        <v>12</v>
      </c>
      <c r="L283" s="1173" t="s">
        <v>1646</v>
      </c>
      <c r="M283" s="1176" t="s">
        <v>6307</v>
      </c>
      <c r="N283" s="1207"/>
      <c r="O283" s="1176" t="s">
        <v>6308</v>
      </c>
      <c r="P283" s="1176" t="s">
        <v>6309</v>
      </c>
      <c r="Q283" s="447"/>
      <c r="R283" s="394"/>
      <c r="S283" s="1198">
        <v>45540.0</v>
      </c>
      <c r="T283" s="1178" t="s">
        <v>471</v>
      </c>
      <c r="U283" s="1178" t="s">
        <v>95</v>
      </c>
      <c r="V283" s="1179"/>
      <c r="W283" s="447"/>
      <c r="X283" s="447"/>
    </row>
    <row r="284">
      <c r="A284" s="1173" t="s">
        <v>3690</v>
      </c>
      <c r="B284" s="1192"/>
      <c r="C284" s="1173" t="s">
        <v>5066</v>
      </c>
      <c r="D284" s="1173" t="s">
        <v>5067</v>
      </c>
      <c r="E284" s="1192"/>
      <c r="F284" s="1173" t="s">
        <v>2023</v>
      </c>
      <c r="G284" s="1172" t="s">
        <v>8689</v>
      </c>
      <c r="H284" s="1172" t="s">
        <v>55</v>
      </c>
      <c r="I284" s="1173" t="s">
        <v>338</v>
      </c>
      <c r="J284" s="1175"/>
      <c r="K284" s="1173" t="s">
        <v>12</v>
      </c>
      <c r="L284" s="1175"/>
      <c r="M284" s="1176" t="s">
        <v>6319</v>
      </c>
      <c r="N284" s="1207"/>
      <c r="O284" s="1176" t="s">
        <v>6320</v>
      </c>
      <c r="P284" s="1176" t="s">
        <v>6321</v>
      </c>
      <c r="Q284" s="447"/>
      <c r="R284" s="394"/>
      <c r="S284" s="1182"/>
      <c r="T284" s="1179"/>
      <c r="U284" s="1178" t="s">
        <v>620</v>
      </c>
      <c r="V284" s="1179"/>
      <c r="W284" s="447"/>
      <c r="X284" s="1179"/>
    </row>
    <row r="285">
      <c r="A285" s="1173" t="s">
        <v>3837</v>
      </c>
      <c r="B285" s="1192"/>
      <c r="C285" s="1173" t="s">
        <v>5057</v>
      </c>
      <c r="D285" s="1173" t="s">
        <v>6346</v>
      </c>
      <c r="E285" s="1192"/>
      <c r="F285" s="1173" t="s">
        <v>2023</v>
      </c>
      <c r="G285" s="1172" t="s">
        <v>8689</v>
      </c>
      <c r="H285" s="1172" t="s">
        <v>55</v>
      </c>
      <c r="I285" s="1173" t="s">
        <v>338</v>
      </c>
      <c r="J285" s="1173" t="s">
        <v>5657</v>
      </c>
      <c r="K285" s="1173" t="s">
        <v>12</v>
      </c>
      <c r="L285" s="1175"/>
      <c r="M285" s="1176" t="s">
        <v>6360</v>
      </c>
      <c r="N285" s="1176" t="s">
        <v>6361</v>
      </c>
      <c r="O285" s="1176" t="s">
        <v>6362</v>
      </c>
      <c r="P285" s="1176" t="s">
        <v>6363</v>
      </c>
      <c r="Q285" s="447"/>
      <c r="R285" s="394"/>
      <c r="S285" s="1198">
        <v>45540.0</v>
      </c>
      <c r="T285" s="1178" t="s">
        <v>471</v>
      </c>
      <c r="U285" s="1178" t="s">
        <v>95</v>
      </c>
      <c r="V285" s="1179"/>
      <c r="W285" s="447"/>
      <c r="X285" s="447"/>
    </row>
    <row r="286">
      <c r="A286" s="1173" t="s">
        <v>3906</v>
      </c>
      <c r="B286" s="1192"/>
      <c r="C286" s="1173" t="s">
        <v>6403</v>
      </c>
      <c r="D286" s="1173" t="s">
        <v>5474</v>
      </c>
      <c r="E286" s="1192"/>
      <c r="F286" s="1173" t="s">
        <v>6364</v>
      </c>
      <c r="G286" s="1172" t="s">
        <v>8689</v>
      </c>
      <c r="H286" s="1172" t="s">
        <v>55</v>
      </c>
      <c r="I286" s="1173" t="s">
        <v>338</v>
      </c>
      <c r="J286" s="1175"/>
      <c r="K286" s="1173" t="s">
        <v>11</v>
      </c>
      <c r="L286" s="1173" t="s">
        <v>1646</v>
      </c>
      <c r="M286" s="1176" t="s">
        <v>6404</v>
      </c>
      <c r="N286" s="1207"/>
      <c r="O286" s="1176" t="s">
        <v>6405</v>
      </c>
      <c r="P286" s="1176" t="s">
        <v>6406</v>
      </c>
      <c r="Q286" s="447"/>
      <c r="R286" s="1211"/>
      <c r="S286" s="1198">
        <v>45540.0</v>
      </c>
      <c r="T286" s="1178" t="s">
        <v>471</v>
      </c>
      <c r="U286" s="1178" t="s">
        <v>95</v>
      </c>
      <c r="V286" s="1179"/>
      <c r="W286" s="447"/>
      <c r="X286" s="447"/>
    </row>
    <row r="287">
      <c r="A287" s="1173" t="s">
        <v>3910</v>
      </c>
      <c r="B287" s="1192"/>
      <c r="C287" s="1173" t="s">
        <v>6403</v>
      </c>
      <c r="D287" s="1173" t="s">
        <v>5474</v>
      </c>
      <c r="E287" s="1192"/>
      <c r="F287" s="1173" t="s">
        <v>6364</v>
      </c>
      <c r="G287" s="1172" t="s">
        <v>8689</v>
      </c>
      <c r="H287" s="1172" t="s">
        <v>55</v>
      </c>
      <c r="I287" s="1173" t="s">
        <v>338</v>
      </c>
      <c r="J287" s="1175"/>
      <c r="K287" s="1173" t="s">
        <v>12</v>
      </c>
      <c r="L287" s="1173" t="s">
        <v>1646</v>
      </c>
      <c r="M287" s="1176" t="s">
        <v>6408</v>
      </c>
      <c r="N287" s="1207"/>
      <c r="O287" s="1176" t="s">
        <v>6409</v>
      </c>
      <c r="P287" s="1176" t="s">
        <v>6410</v>
      </c>
      <c r="Q287" s="447"/>
      <c r="R287" s="1211"/>
      <c r="S287" s="1198">
        <v>45540.0</v>
      </c>
      <c r="T287" s="1178" t="s">
        <v>471</v>
      </c>
      <c r="U287" s="1178" t="s">
        <v>95</v>
      </c>
      <c r="V287" s="1179"/>
      <c r="W287" s="447"/>
      <c r="X287" s="447"/>
    </row>
    <row r="288">
      <c r="A288" s="1173" t="s">
        <v>3915</v>
      </c>
      <c r="B288" s="1192"/>
      <c r="C288" s="1173" t="s">
        <v>6403</v>
      </c>
      <c r="D288" s="1173" t="s">
        <v>5474</v>
      </c>
      <c r="E288" s="1192"/>
      <c r="F288" s="1173" t="s">
        <v>6364</v>
      </c>
      <c r="G288" s="1172" t="s">
        <v>8689</v>
      </c>
      <c r="H288" s="1172" t="s">
        <v>55</v>
      </c>
      <c r="I288" s="1173" t="s">
        <v>338</v>
      </c>
      <c r="J288" s="1175"/>
      <c r="K288" s="1173" t="s">
        <v>12</v>
      </c>
      <c r="L288" s="1173" t="s">
        <v>1646</v>
      </c>
      <c r="M288" s="1176" t="s">
        <v>6411</v>
      </c>
      <c r="N288" s="1207"/>
      <c r="O288" s="1176" t="s">
        <v>6412</v>
      </c>
      <c r="P288" s="1176" t="s">
        <v>6413</v>
      </c>
      <c r="Q288" s="447"/>
      <c r="R288" s="394"/>
      <c r="S288" s="1198">
        <v>45540.0</v>
      </c>
      <c r="T288" s="1178" t="s">
        <v>471</v>
      </c>
      <c r="U288" s="1178" t="s">
        <v>95</v>
      </c>
      <c r="V288" s="1179"/>
      <c r="W288" s="447"/>
      <c r="X288" s="447"/>
    </row>
    <row r="289">
      <c r="A289" s="1173" t="s">
        <v>3920</v>
      </c>
      <c r="B289" s="1192"/>
      <c r="C289" s="1174" t="s">
        <v>6282</v>
      </c>
      <c r="D289" s="1173" t="s">
        <v>6283</v>
      </c>
      <c r="E289" s="1192"/>
      <c r="F289" s="1173" t="s">
        <v>2023</v>
      </c>
      <c r="G289" s="1172" t="s">
        <v>8689</v>
      </c>
      <c r="H289" s="1172" t="s">
        <v>55</v>
      </c>
      <c r="I289" s="1173" t="s">
        <v>338</v>
      </c>
      <c r="J289" s="1173" t="s">
        <v>6414</v>
      </c>
      <c r="K289" s="1173" t="s">
        <v>11</v>
      </c>
      <c r="L289" s="1175"/>
      <c r="M289" s="1176" t="s">
        <v>6415</v>
      </c>
      <c r="N289" s="1207"/>
      <c r="O289" s="1176" t="s">
        <v>6416</v>
      </c>
      <c r="P289" s="1176" t="s">
        <v>6417</v>
      </c>
      <c r="Q289" s="447"/>
      <c r="R289" s="394"/>
      <c r="S289" s="1198">
        <v>45540.0</v>
      </c>
      <c r="T289" s="1178" t="s">
        <v>471</v>
      </c>
      <c r="U289" s="1178" t="s">
        <v>95</v>
      </c>
      <c r="V289" s="1179"/>
      <c r="W289" s="447"/>
      <c r="X289" s="447"/>
    </row>
    <row r="290">
      <c r="A290" s="1173" t="s">
        <v>1720</v>
      </c>
      <c r="B290" s="1172" t="s">
        <v>14</v>
      </c>
      <c r="C290" s="1173" t="s">
        <v>2379</v>
      </c>
      <c r="D290" s="1173">
        <v>4.4</v>
      </c>
      <c r="E290" s="1192"/>
      <c r="F290" s="1172" t="s">
        <v>465</v>
      </c>
      <c r="G290" s="1172" t="s">
        <v>8689</v>
      </c>
      <c r="H290" s="1172" t="s">
        <v>55</v>
      </c>
      <c r="I290" s="1173" t="s">
        <v>296</v>
      </c>
      <c r="J290" s="1175"/>
      <c r="K290" s="1173" t="s">
        <v>11</v>
      </c>
      <c r="L290" s="1173" t="s">
        <v>739</v>
      </c>
      <c r="M290" s="1212" t="s">
        <v>2547</v>
      </c>
      <c r="N290" s="1207"/>
      <c r="O290" s="1176" t="s">
        <v>27221</v>
      </c>
      <c r="P290" s="1176" t="s">
        <v>27222</v>
      </c>
      <c r="Q290" s="447"/>
      <c r="R290" s="1213" t="s">
        <v>2550</v>
      </c>
      <c r="S290" s="1198">
        <v>45540.0</v>
      </c>
      <c r="T290" s="1178" t="s">
        <v>471</v>
      </c>
      <c r="U290" s="1178" t="s">
        <v>95</v>
      </c>
      <c r="V290" s="1179"/>
      <c r="W290" s="447"/>
      <c r="X290" s="447"/>
    </row>
    <row r="291">
      <c r="A291" s="1173" t="s">
        <v>1725</v>
      </c>
      <c r="B291" s="1172" t="s">
        <v>14</v>
      </c>
      <c r="C291" s="1175"/>
      <c r="D291" s="1175"/>
      <c r="E291" s="1192"/>
      <c r="F291" s="1172" t="s">
        <v>465</v>
      </c>
      <c r="G291" s="1172" t="s">
        <v>8689</v>
      </c>
      <c r="H291" s="1172" t="s">
        <v>55</v>
      </c>
      <c r="I291" s="1173" t="s">
        <v>296</v>
      </c>
      <c r="J291" s="1173" t="s">
        <v>2540</v>
      </c>
      <c r="K291" s="1173" t="s">
        <v>11</v>
      </c>
      <c r="L291" s="1173" t="s">
        <v>739</v>
      </c>
      <c r="M291" s="1176" t="s">
        <v>2541</v>
      </c>
      <c r="N291" s="1176" t="s">
        <v>27223</v>
      </c>
      <c r="O291" s="1176" t="s">
        <v>27224</v>
      </c>
      <c r="P291" s="1176" t="s">
        <v>27225</v>
      </c>
      <c r="Q291" s="447"/>
      <c r="R291" s="1213" t="s">
        <v>2545</v>
      </c>
      <c r="S291" s="1198">
        <v>45540.0</v>
      </c>
      <c r="T291" s="1178" t="s">
        <v>471</v>
      </c>
      <c r="U291" s="1178" t="s">
        <v>95</v>
      </c>
      <c r="V291" s="1179"/>
      <c r="W291" s="447"/>
      <c r="X291" s="447"/>
    </row>
    <row r="292">
      <c r="A292" s="1173" t="s">
        <v>1787</v>
      </c>
      <c r="B292" s="1172" t="s">
        <v>14</v>
      </c>
      <c r="C292" s="1173" t="s">
        <v>2606</v>
      </c>
      <c r="D292" s="1173" t="s">
        <v>2607</v>
      </c>
      <c r="E292" s="1192"/>
      <c r="F292" s="1173" t="s">
        <v>588</v>
      </c>
      <c r="G292" s="1172" t="s">
        <v>8689</v>
      </c>
      <c r="H292" s="1172" t="s">
        <v>55</v>
      </c>
      <c r="I292" s="1173" t="s">
        <v>296</v>
      </c>
      <c r="J292" s="1175"/>
      <c r="K292" s="1173" t="s">
        <v>12</v>
      </c>
      <c r="L292" s="1173" t="s">
        <v>739</v>
      </c>
      <c r="M292" s="1176" t="s">
        <v>27226</v>
      </c>
      <c r="N292" s="1176" t="s">
        <v>2609</v>
      </c>
      <c r="O292" s="1176" t="s">
        <v>27227</v>
      </c>
      <c r="P292" s="1176" t="s">
        <v>27228</v>
      </c>
      <c r="Q292" s="447"/>
      <c r="R292" s="394"/>
      <c r="S292" s="1198">
        <v>45540.0</v>
      </c>
      <c r="T292" s="1178" t="s">
        <v>471</v>
      </c>
      <c r="U292" s="1178" t="s">
        <v>95</v>
      </c>
      <c r="V292" s="1179"/>
      <c r="W292" s="447"/>
      <c r="X292" s="447"/>
    </row>
    <row r="293">
      <c r="A293" s="1173" t="s">
        <v>1792</v>
      </c>
      <c r="B293" s="1172" t="s">
        <v>14</v>
      </c>
      <c r="C293" s="1175"/>
      <c r="D293" s="1175"/>
      <c r="E293" s="1192"/>
      <c r="F293" s="1172" t="s">
        <v>465</v>
      </c>
      <c r="G293" s="1172" t="s">
        <v>8689</v>
      </c>
      <c r="H293" s="1172" t="s">
        <v>55</v>
      </c>
      <c r="I293" s="1173" t="s">
        <v>296</v>
      </c>
      <c r="J293" s="1173" t="s">
        <v>2540</v>
      </c>
      <c r="K293" s="1173" t="s">
        <v>12</v>
      </c>
      <c r="L293" s="1173" t="s">
        <v>739</v>
      </c>
      <c r="M293" s="1176" t="s">
        <v>27229</v>
      </c>
      <c r="N293" s="1176" t="s">
        <v>2618</v>
      </c>
      <c r="O293" s="1176" t="s">
        <v>27230</v>
      </c>
      <c r="P293" s="1176" t="s">
        <v>27231</v>
      </c>
      <c r="Q293" s="447"/>
      <c r="R293" s="1213" t="s">
        <v>2616</v>
      </c>
      <c r="S293" s="1198">
        <v>45570.0</v>
      </c>
      <c r="T293" s="1178" t="s">
        <v>215</v>
      </c>
      <c r="U293" s="1178" t="s">
        <v>95</v>
      </c>
      <c r="V293" s="1179"/>
      <c r="W293" s="447"/>
      <c r="X293" s="447"/>
    </row>
    <row r="294">
      <c r="A294" s="1173" t="s">
        <v>1804</v>
      </c>
      <c r="B294" s="1172" t="s">
        <v>14</v>
      </c>
      <c r="C294" s="1175"/>
      <c r="D294" s="1175"/>
      <c r="E294" s="1192"/>
      <c r="F294" s="1172" t="s">
        <v>465</v>
      </c>
      <c r="G294" s="1172" t="s">
        <v>8689</v>
      </c>
      <c r="H294" s="1172" t="s">
        <v>55</v>
      </c>
      <c r="I294" s="1173" t="s">
        <v>296</v>
      </c>
      <c r="J294" s="1173" t="s">
        <v>2540</v>
      </c>
      <c r="K294" s="1173" t="s">
        <v>11</v>
      </c>
      <c r="L294" s="1173" t="s">
        <v>739</v>
      </c>
      <c r="M294" s="1176" t="s">
        <v>27232</v>
      </c>
      <c r="N294" s="1176" t="s">
        <v>27233</v>
      </c>
      <c r="O294" s="1176" t="s">
        <v>27234</v>
      </c>
      <c r="P294" s="1176" t="s">
        <v>27235</v>
      </c>
      <c r="Q294" s="447"/>
      <c r="R294" s="1213" t="s">
        <v>2627</v>
      </c>
      <c r="S294" s="1198">
        <v>45540.0</v>
      </c>
      <c r="T294" s="1178" t="s">
        <v>471</v>
      </c>
      <c r="U294" s="1178" t="s">
        <v>95</v>
      </c>
      <c r="V294" s="1179"/>
      <c r="W294" s="447"/>
      <c r="X294" s="447"/>
    </row>
    <row r="295">
      <c r="A295" s="1173" t="s">
        <v>1927</v>
      </c>
      <c r="B295" s="1172" t="s">
        <v>14</v>
      </c>
      <c r="C295" s="1173" t="s">
        <v>2732</v>
      </c>
      <c r="D295" s="1175"/>
      <c r="E295" s="1192"/>
      <c r="F295" s="1172" t="s">
        <v>465</v>
      </c>
      <c r="G295" s="1172" t="s">
        <v>8689</v>
      </c>
      <c r="H295" s="1172" t="s">
        <v>55</v>
      </c>
      <c r="I295" s="1173" t="s">
        <v>296</v>
      </c>
      <c r="J295" s="1173" t="s">
        <v>2540</v>
      </c>
      <c r="K295" s="1173" t="s">
        <v>12</v>
      </c>
      <c r="L295" s="1173" t="s">
        <v>739</v>
      </c>
      <c r="M295" s="1212" t="s">
        <v>2733</v>
      </c>
      <c r="N295" s="1207"/>
      <c r="O295" s="1176" t="s">
        <v>2734</v>
      </c>
      <c r="P295" s="1176" t="s">
        <v>2735</v>
      </c>
      <c r="Q295" s="447"/>
      <c r="R295" s="1202" t="s">
        <v>2736</v>
      </c>
      <c r="S295" s="1198">
        <v>45540.0</v>
      </c>
      <c r="T295" s="1178" t="s">
        <v>471</v>
      </c>
      <c r="U295" s="1178" t="s">
        <v>95</v>
      </c>
      <c r="V295" s="1179"/>
      <c r="W295" s="447"/>
      <c r="X295" s="447"/>
    </row>
    <row r="296">
      <c r="A296" s="1173" t="s">
        <v>5583</v>
      </c>
      <c r="B296" s="1192"/>
      <c r="C296" s="1173" t="s">
        <v>2794</v>
      </c>
      <c r="D296" s="1173" t="s">
        <v>2795</v>
      </c>
      <c r="E296" s="1192"/>
      <c r="F296" s="1173" t="s">
        <v>545</v>
      </c>
      <c r="G296" s="1172" t="s">
        <v>8689</v>
      </c>
      <c r="H296" s="1172" t="s">
        <v>55</v>
      </c>
      <c r="I296" s="1173" t="s">
        <v>296</v>
      </c>
      <c r="J296" s="1175"/>
      <c r="K296" s="1173" t="s">
        <v>12</v>
      </c>
      <c r="L296" s="1173" t="s">
        <v>739</v>
      </c>
      <c r="M296" s="1176" t="s">
        <v>2837</v>
      </c>
      <c r="N296" s="1207"/>
      <c r="O296" s="1176" t="s">
        <v>2838</v>
      </c>
      <c r="P296" s="1176" t="s">
        <v>2839</v>
      </c>
      <c r="Q296" s="447"/>
      <c r="R296" s="394"/>
      <c r="S296" s="1198">
        <v>45570.0</v>
      </c>
      <c r="T296" s="1178" t="s">
        <v>215</v>
      </c>
      <c r="U296" s="1178" t="s">
        <v>95</v>
      </c>
      <c r="V296" s="1179"/>
      <c r="W296" s="447"/>
      <c r="X296" s="1179"/>
    </row>
    <row r="297">
      <c r="A297" s="1173" t="s">
        <v>2793</v>
      </c>
      <c r="B297" s="1192"/>
      <c r="C297" s="1173" t="s">
        <v>2794</v>
      </c>
      <c r="D297" s="1173" t="s">
        <v>2795</v>
      </c>
      <c r="E297" s="1192"/>
      <c r="F297" s="1173" t="s">
        <v>545</v>
      </c>
      <c r="G297" s="1172" t="s">
        <v>8689</v>
      </c>
      <c r="H297" s="1172" t="s">
        <v>55</v>
      </c>
      <c r="I297" s="1173" t="s">
        <v>296</v>
      </c>
      <c r="J297" s="1175"/>
      <c r="K297" s="1173" t="s">
        <v>11</v>
      </c>
      <c r="L297" s="1173" t="s">
        <v>739</v>
      </c>
      <c r="M297" s="1176" t="s">
        <v>2841</v>
      </c>
      <c r="N297" s="1207"/>
      <c r="O297" s="1176" t="s">
        <v>2842</v>
      </c>
      <c r="P297" s="1176" t="s">
        <v>2843</v>
      </c>
      <c r="Q297" s="447"/>
      <c r="R297" s="394"/>
      <c r="S297" s="1198">
        <v>45570.0</v>
      </c>
      <c r="T297" s="1178" t="s">
        <v>215</v>
      </c>
      <c r="U297" s="1178" t="s">
        <v>95</v>
      </c>
      <c r="V297" s="1179"/>
      <c r="W297" s="447"/>
      <c r="X297" s="1179"/>
    </row>
    <row r="298">
      <c r="A298" s="1173" t="s">
        <v>2831</v>
      </c>
      <c r="B298" s="1192"/>
      <c r="C298" s="1173" t="s">
        <v>2794</v>
      </c>
      <c r="D298" s="1173" t="s">
        <v>2795</v>
      </c>
      <c r="E298" s="1192"/>
      <c r="F298" s="1173" t="s">
        <v>588</v>
      </c>
      <c r="G298" s="1172" t="s">
        <v>8689</v>
      </c>
      <c r="H298" s="1172" t="s">
        <v>55</v>
      </c>
      <c r="I298" s="1173" t="s">
        <v>296</v>
      </c>
      <c r="J298" s="1175"/>
      <c r="K298" s="1173" t="s">
        <v>11</v>
      </c>
      <c r="L298" s="1173" t="s">
        <v>739</v>
      </c>
      <c r="M298" s="1176" t="s">
        <v>2876</v>
      </c>
      <c r="N298" s="1176" t="s">
        <v>2877</v>
      </c>
      <c r="O298" s="1176" t="s">
        <v>2878</v>
      </c>
      <c r="P298" s="1176" t="s">
        <v>2879</v>
      </c>
      <c r="Q298" s="447"/>
      <c r="R298" s="394"/>
      <c r="S298" s="1198">
        <v>45540.0</v>
      </c>
      <c r="T298" s="1178" t="s">
        <v>471</v>
      </c>
      <c r="U298" s="1178" t="s">
        <v>95</v>
      </c>
      <c r="V298" s="1179"/>
      <c r="W298" s="447"/>
      <c r="X298" s="447"/>
    </row>
    <row r="299">
      <c r="A299" s="1173" t="s">
        <v>2859</v>
      </c>
      <c r="B299" s="1172" t="s">
        <v>14</v>
      </c>
      <c r="C299" s="1175"/>
      <c r="D299" s="1175"/>
      <c r="E299" s="1192"/>
      <c r="F299" s="1172" t="s">
        <v>465</v>
      </c>
      <c r="G299" s="1172" t="s">
        <v>8689</v>
      </c>
      <c r="H299" s="1172" t="s">
        <v>55</v>
      </c>
      <c r="I299" s="1173" t="s">
        <v>296</v>
      </c>
      <c r="J299" s="1173" t="s">
        <v>2540</v>
      </c>
      <c r="K299" s="1173" t="s">
        <v>12</v>
      </c>
      <c r="L299" s="1173" t="s">
        <v>739</v>
      </c>
      <c r="M299" s="1176" t="s">
        <v>27236</v>
      </c>
      <c r="N299" s="1207"/>
      <c r="O299" s="1176" t="s">
        <v>2906</v>
      </c>
      <c r="P299" s="1176" t="s">
        <v>2907</v>
      </c>
      <c r="Q299" s="447"/>
      <c r="R299" s="1213" t="s">
        <v>2570</v>
      </c>
      <c r="S299" s="1198">
        <v>45570.0</v>
      </c>
      <c r="T299" s="1178" t="s">
        <v>215</v>
      </c>
      <c r="U299" s="1178" t="s">
        <v>95</v>
      </c>
      <c r="V299" s="1179"/>
      <c r="W299" s="447"/>
      <c r="X299" s="447"/>
    </row>
    <row r="300">
      <c r="A300" s="1173" t="s">
        <v>3052</v>
      </c>
      <c r="B300" s="1192"/>
      <c r="C300" s="1174" t="s">
        <v>3095</v>
      </c>
      <c r="D300" s="1175"/>
      <c r="E300" s="1192"/>
      <c r="F300" s="1173" t="s">
        <v>545</v>
      </c>
      <c r="G300" s="1172" t="s">
        <v>8689</v>
      </c>
      <c r="H300" s="1172" t="s">
        <v>55</v>
      </c>
      <c r="I300" s="1173" t="s">
        <v>296</v>
      </c>
      <c r="J300" s="1175"/>
      <c r="K300" s="1173" t="s">
        <v>12</v>
      </c>
      <c r="L300" s="1173" t="s">
        <v>739</v>
      </c>
      <c r="M300" s="1214" t="s">
        <v>27237</v>
      </c>
      <c r="N300" s="1176" t="s">
        <v>27238</v>
      </c>
      <c r="O300" s="1176" t="s">
        <v>3098</v>
      </c>
      <c r="P300" s="1176" t="s">
        <v>3099</v>
      </c>
      <c r="Q300" s="447"/>
      <c r="R300" s="394"/>
      <c r="S300" s="1198">
        <v>45570.0</v>
      </c>
      <c r="T300" s="1178" t="s">
        <v>215</v>
      </c>
      <c r="U300" s="1178" t="s">
        <v>95</v>
      </c>
      <c r="V300" s="1179"/>
      <c r="W300" s="447"/>
      <c r="X300" s="447"/>
    </row>
    <row r="301">
      <c r="A301" s="1173" t="s">
        <v>3056</v>
      </c>
      <c r="B301" s="1172" t="s">
        <v>14</v>
      </c>
      <c r="C301" s="1175"/>
      <c r="D301" s="1175"/>
      <c r="E301" s="1192"/>
      <c r="F301" s="1172" t="s">
        <v>465</v>
      </c>
      <c r="G301" s="1172" t="s">
        <v>8689</v>
      </c>
      <c r="H301" s="1172" t="s">
        <v>55</v>
      </c>
      <c r="I301" s="1173" t="s">
        <v>296</v>
      </c>
      <c r="J301" s="1173" t="s">
        <v>2540</v>
      </c>
      <c r="K301" s="1173" t="s">
        <v>12</v>
      </c>
      <c r="L301" s="1173" t="s">
        <v>739</v>
      </c>
      <c r="M301" s="1176" t="s">
        <v>27239</v>
      </c>
      <c r="N301" s="1176" t="s">
        <v>3102</v>
      </c>
      <c r="O301" s="1176" t="s">
        <v>27240</v>
      </c>
      <c r="P301" s="1176" t="s">
        <v>3104</v>
      </c>
      <c r="Q301" s="447"/>
      <c r="R301" s="1215" t="s">
        <v>3105</v>
      </c>
      <c r="S301" s="1198">
        <v>45570.0</v>
      </c>
      <c r="T301" s="1178" t="s">
        <v>215</v>
      </c>
      <c r="U301" s="1178" t="s">
        <v>95</v>
      </c>
      <c r="V301" s="1179"/>
      <c r="W301" s="447"/>
      <c r="X301" s="447"/>
    </row>
    <row r="302">
      <c r="A302" s="1173" t="s">
        <v>3296</v>
      </c>
      <c r="B302" s="1172" t="s">
        <v>14</v>
      </c>
      <c r="C302" s="1175"/>
      <c r="D302" s="1175"/>
      <c r="E302" s="1192"/>
      <c r="F302" s="1172" t="s">
        <v>465</v>
      </c>
      <c r="G302" s="1172" t="s">
        <v>8689</v>
      </c>
      <c r="H302" s="1172" t="s">
        <v>55</v>
      </c>
      <c r="I302" s="1173" t="s">
        <v>296</v>
      </c>
      <c r="J302" s="1173" t="s">
        <v>2540</v>
      </c>
      <c r="K302" s="1173" t="s">
        <v>11</v>
      </c>
      <c r="L302" s="1173" t="s">
        <v>739</v>
      </c>
      <c r="M302" s="1176" t="s">
        <v>27241</v>
      </c>
      <c r="N302" s="1176" t="s">
        <v>3347</v>
      </c>
      <c r="O302" s="1176" t="s">
        <v>3348</v>
      </c>
      <c r="P302" s="1176" t="s">
        <v>27242</v>
      </c>
      <c r="Q302" s="447"/>
      <c r="R302" s="1215" t="s">
        <v>3350</v>
      </c>
      <c r="S302" s="1198">
        <v>45570.0</v>
      </c>
      <c r="T302" s="1178" t="s">
        <v>215</v>
      </c>
      <c r="U302" s="1178" t="s">
        <v>95</v>
      </c>
      <c r="V302" s="1179"/>
      <c r="W302" s="447"/>
      <c r="X302" s="447"/>
    </row>
    <row r="303">
      <c r="A303" s="1173" t="s">
        <v>3305</v>
      </c>
      <c r="B303" s="1172" t="s">
        <v>14</v>
      </c>
      <c r="C303" s="1175"/>
      <c r="D303" s="1175"/>
      <c r="E303" s="1192"/>
      <c r="F303" s="1172" t="s">
        <v>465</v>
      </c>
      <c r="G303" s="1172" t="s">
        <v>8689</v>
      </c>
      <c r="H303" s="1172" t="s">
        <v>55</v>
      </c>
      <c r="I303" s="1173" t="s">
        <v>296</v>
      </c>
      <c r="J303" s="1173" t="s">
        <v>2540</v>
      </c>
      <c r="K303" s="1173" t="s">
        <v>11</v>
      </c>
      <c r="L303" s="1173" t="s">
        <v>739</v>
      </c>
      <c r="M303" s="1176" t="s">
        <v>3358</v>
      </c>
      <c r="N303" s="1176" t="s">
        <v>3359</v>
      </c>
      <c r="O303" s="1176" t="s">
        <v>27243</v>
      </c>
      <c r="P303" s="1176" t="s">
        <v>27244</v>
      </c>
      <c r="Q303" s="447"/>
      <c r="R303" s="1216" t="s">
        <v>3350</v>
      </c>
      <c r="S303" s="1198">
        <v>45570.0</v>
      </c>
      <c r="T303" s="1178" t="s">
        <v>215</v>
      </c>
      <c r="U303" s="1178" t="s">
        <v>95</v>
      </c>
      <c r="V303" s="1179"/>
      <c r="W303" s="447"/>
      <c r="X303" s="447"/>
    </row>
    <row r="304">
      <c r="A304" s="1173" t="s">
        <v>3326</v>
      </c>
      <c r="B304" s="1172" t="s">
        <v>14</v>
      </c>
      <c r="C304" s="1217"/>
      <c r="D304" s="1217"/>
      <c r="E304" s="1192"/>
      <c r="F304" s="1172" t="s">
        <v>465</v>
      </c>
      <c r="G304" s="1172" t="s">
        <v>8689</v>
      </c>
      <c r="H304" s="1172" t="s">
        <v>55</v>
      </c>
      <c r="I304" s="1173" t="s">
        <v>296</v>
      </c>
      <c r="J304" s="1218" t="s">
        <v>2540</v>
      </c>
      <c r="K304" s="1218" t="s">
        <v>12</v>
      </c>
      <c r="L304" s="1218" t="s">
        <v>739</v>
      </c>
      <c r="M304" s="1219" t="s">
        <v>3379</v>
      </c>
      <c r="N304" s="1219" t="s">
        <v>3369</v>
      </c>
      <c r="O304" s="1219" t="s">
        <v>3380</v>
      </c>
      <c r="P304" s="1219" t="s">
        <v>3381</v>
      </c>
      <c r="Q304" s="447"/>
      <c r="R304" s="1220" t="s">
        <v>3350</v>
      </c>
      <c r="S304" s="1198">
        <v>45570.0</v>
      </c>
      <c r="T304" s="1178" t="s">
        <v>215</v>
      </c>
      <c r="U304" s="1178" t="s">
        <v>95</v>
      </c>
      <c r="V304" s="1179"/>
      <c r="W304" s="447"/>
      <c r="X304" s="447"/>
    </row>
    <row r="305">
      <c r="A305" s="1173" t="s">
        <v>3331</v>
      </c>
      <c r="B305" s="1172" t="s">
        <v>14</v>
      </c>
      <c r="C305" s="1217"/>
      <c r="D305" s="1217"/>
      <c r="E305" s="1192"/>
      <c r="F305" s="1172" t="s">
        <v>465</v>
      </c>
      <c r="G305" s="1172" t="s">
        <v>8689</v>
      </c>
      <c r="H305" s="1172" t="s">
        <v>55</v>
      </c>
      <c r="I305" s="1173" t="s">
        <v>296</v>
      </c>
      <c r="J305" s="1218" t="s">
        <v>2540</v>
      </c>
      <c r="K305" s="1218" t="s">
        <v>12</v>
      </c>
      <c r="L305" s="1218" t="s">
        <v>739</v>
      </c>
      <c r="M305" s="1219" t="s">
        <v>3383</v>
      </c>
      <c r="N305" s="1219" t="s">
        <v>3369</v>
      </c>
      <c r="O305" s="1219" t="s">
        <v>3384</v>
      </c>
      <c r="P305" s="1219" t="s">
        <v>3385</v>
      </c>
      <c r="Q305" s="447"/>
      <c r="R305" s="1220" t="s">
        <v>3350</v>
      </c>
      <c r="S305" s="1198">
        <v>45570.0</v>
      </c>
      <c r="T305" s="1178" t="s">
        <v>215</v>
      </c>
      <c r="U305" s="1178" t="s">
        <v>95</v>
      </c>
      <c r="V305" s="1179"/>
      <c r="W305" s="447"/>
      <c r="X305" s="447"/>
    </row>
    <row r="306">
      <c r="A306" s="1173" t="s">
        <v>3336</v>
      </c>
      <c r="B306" s="1172" t="s">
        <v>14</v>
      </c>
      <c r="C306" s="1217"/>
      <c r="D306" s="1217"/>
      <c r="E306" s="1192"/>
      <c r="F306" s="1172" t="s">
        <v>465</v>
      </c>
      <c r="G306" s="1172" t="s">
        <v>8689</v>
      </c>
      <c r="H306" s="1172" t="s">
        <v>55</v>
      </c>
      <c r="I306" s="1173" t="s">
        <v>296</v>
      </c>
      <c r="J306" s="1218" t="s">
        <v>2540</v>
      </c>
      <c r="K306" s="1218" t="s">
        <v>11</v>
      </c>
      <c r="L306" s="1218" t="s">
        <v>739</v>
      </c>
      <c r="M306" s="1219" t="s">
        <v>27245</v>
      </c>
      <c r="N306" s="1219" t="s">
        <v>3369</v>
      </c>
      <c r="O306" s="1219" t="s">
        <v>3388</v>
      </c>
      <c r="P306" s="1219" t="s">
        <v>27246</v>
      </c>
      <c r="Q306" s="447"/>
      <c r="R306" s="1220" t="s">
        <v>3350</v>
      </c>
      <c r="S306" s="1198">
        <v>45570.0</v>
      </c>
      <c r="T306" s="1178" t="s">
        <v>215</v>
      </c>
      <c r="U306" s="1178" t="s">
        <v>95</v>
      </c>
      <c r="V306" s="1179"/>
      <c r="W306" s="447"/>
      <c r="X306" s="447"/>
    </row>
    <row r="307">
      <c r="A307" s="1173" t="s">
        <v>3394</v>
      </c>
      <c r="B307" s="1192"/>
      <c r="C307" s="1173" t="s">
        <v>3198</v>
      </c>
      <c r="D307" s="1173">
        <v>4.2</v>
      </c>
      <c r="E307" s="1192"/>
      <c r="F307" s="1173" t="s">
        <v>588</v>
      </c>
      <c r="G307" s="1172" t="s">
        <v>8689</v>
      </c>
      <c r="H307" s="1172" t="s">
        <v>55</v>
      </c>
      <c r="I307" s="1173" t="s">
        <v>296</v>
      </c>
      <c r="J307" s="1175"/>
      <c r="K307" s="1173" t="s">
        <v>12</v>
      </c>
      <c r="L307" s="1173" t="s">
        <v>3433</v>
      </c>
      <c r="M307" s="1212" t="s">
        <v>3440</v>
      </c>
      <c r="N307" s="1207"/>
      <c r="O307" s="1176" t="s">
        <v>3441</v>
      </c>
      <c r="P307" s="1212" t="s">
        <v>3442</v>
      </c>
      <c r="Q307" s="447"/>
      <c r="R307" s="394"/>
      <c r="S307" s="1198">
        <v>45570.0</v>
      </c>
      <c r="T307" s="1178" t="s">
        <v>215</v>
      </c>
      <c r="U307" s="1178" t="s">
        <v>620</v>
      </c>
      <c r="V307" s="1179"/>
      <c r="W307" s="447"/>
      <c r="X307" s="1199" t="s">
        <v>4473</v>
      </c>
    </row>
    <row r="308">
      <c r="A308" s="1173" t="s">
        <v>3448</v>
      </c>
      <c r="B308" s="1172" t="s">
        <v>14</v>
      </c>
      <c r="C308" s="1173" t="s">
        <v>3198</v>
      </c>
      <c r="D308" s="1173">
        <v>4.2</v>
      </c>
      <c r="E308" s="1192"/>
      <c r="F308" s="1172" t="s">
        <v>465</v>
      </c>
      <c r="G308" s="1172" t="s">
        <v>8689</v>
      </c>
      <c r="H308" s="1172" t="s">
        <v>55</v>
      </c>
      <c r="I308" s="1173" t="s">
        <v>296</v>
      </c>
      <c r="J308" s="1175"/>
      <c r="K308" s="1173" t="s">
        <v>11</v>
      </c>
      <c r="L308" s="1173" t="s">
        <v>3433</v>
      </c>
      <c r="M308" s="1212" t="s">
        <v>3497</v>
      </c>
      <c r="N308" s="1207"/>
      <c r="O308" s="1176" t="s">
        <v>27247</v>
      </c>
      <c r="P308" s="1212" t="s">
        <v>3499</v>
      </c>
      <c r="Q308" s="447"/>
      <c r="R308" s="1213" t="s">
        <v>3500</v>
      </c>
      <c r="S308" s="1198">
        <v>45540.0</v>
      </c>
      <c r="T308" s="1178" t="s">
        <v>471</v>
      </c>
      <c r="U308" s="1178" t="s">
        <v>95</v>
      </c>
      <c r="V308" s="1179"/>
      <c r="W308" s="447"/>
      <c r="X308" s="447"/>
    </row>
    <row r="309">
      <c r="A309" s="1173" t="s">
        <v>3453</v>
      </c>
      <c r="B309" s="1172" t="s">
        <v>14</v>
      </c>
      <c r="C309" s="1173" t="s">
        <v>3198</v>
      </c>
      <c r="D309" s="1173">
        <v>4.2</v>
      </c>
      <c r="E309" s="1192"/>
      <c r="F309" s="1172" t="s">
        <v>465</v>
      </c>
      <c r="G309" s="1172" t="s">
        <v>8689</v>
      </c>
      <c r="H309" s="1172" t="s">
        <v>55</v>
      </c>
      <c r="I309" s="1173" t="s">
        <v>296</v>
      </c>
      <c r="J309" s="1175"/>
      <c r="K309" s="1173" t="s">
        <v>11</v>
      </c>
      <c r="L309" s="1173" t="s">
        <v>3433</v>
      </c>
      <c r="M309" s="1212" t="s">
        <v>3502</v>
      </c>
      <c r="N309" s="1207"/>
      <c r="O309" s="1176" t="s">
        <v>3503</v>
      </c>
      <c r="P309" s="1212" t="s">
        <v>3504</v>
      </c>
      <c r="Q309" s="447"/>
      <c r="R309" s="1202" t="s">
        <v>3505</v>
      </c>
      <c r="S309" s="1198">
        <v>45540.0</v>
      </c>
      <c r="T309" s="1178" t="s">
        <v>471</v>
      </c>
      <c r="U309" s="1178" t="s">
        <v>95</v>
      </c>
      <c r="V309" s="1179"/>
      <c r="W309" s="447"/>
      <c r="X309" s="447"/>
    </row>
    <row r="310">
      <c r="A310" s="1173" t="s">
        <v>3570</v>
      </c>
      <c r="B310" s="1172" t="s">
        <v>14</v>
      </c>
      <c r="C310" s="1173" t="s">
        <v>3198</v>
      </c>
      <c r="D310" s="1173">
        <v>4.2</v>
      </c>
      <c r="E310" s="1192"/>
      <c r="F310" s="1172" t="s">
        <v>465</v>
      </c>
      <c r="G310" s="1172" t="s">
        <v>8689</v>
      </c>
      <c r="H310" s="1172" t="s">
        <v>55</v>
      </c>
      <c r="I310" s="1173" t="s">
        <v>296</v>
      </c>
      <c r="J310" s="1175"/>
      <c r="K310" s="1173" t="s">
        <v>12</v>
      </c>
      <c r="L310" s="1173" t="s">
        <v>3433</v>
      </c>
      <c r="M310" s="1212" t="s">
        <v>3618</v>
      </c>
      <c r="N310" s="1207"/>
      <c r="O310" s="1176" t="s">
        <v>3619</v>
      </c>
      <c r="P310" s="1212" t="s">
        <v>3620</v>
      </c>
      <c r="Q310" s="447"/>
      <c r="R310" s="1202" t="s">
        <v>3621</v>
      </c>
      <c r="S310" s="1198">
        <v>45540.0</v>
      </c>
      <c r="T310" s="1178" t="s">
        <v>471</v>
      </c>
      <c r="U310" s="1178" t="s">
        <v>95</v>
      </c>
      <c r="V310" s="1179"/>
      <c r="W310" s="447"/>
      <c r="X310" s="447"/>
    </row>
    <row r="311">
      <c r="A311" s="1173" t="s">
        <v>3791</v>
      </c>
      <c r="B311" s="1172" t="s">
        <v>14</v>
      </c>
      <c r="C311" s="1175"/>
      <c r="D311" s="1175"/>
      <c r="E311" s="1192"/>
      <c r="F311" s="1172" t="s">
        <v>465</v>
      </c>
      <c r="G311" s="1172" t="s">
        <v>8689</v>
      </c>
      <c r="H311" s="1172" t="s">
        <v>55</v>
      </c>
      <c r="I311" s="1173" t="s">
        <v>296</v>
      </c>
      <c r="J311" s="1173" t="s">
        <v>3555</v>
      </c>
      <c r="K311" s="1221" t="s">
        <v>12</v>
      </c>
      <c r="L311" s="1173" t="s">
        <v>2267</v>
      </c>
      <c r="M311" s="1176" t="s">
        <v>3838</v>
      </c>
      <c r="N311" s="1176" t="s">
        <v>3829</v>
      </c>
      <c r="O311" s="1176" t="s">
        <v>3830</v>
      </c>
      <c r="P311" s="1176" t="s">
        <v>3839</v>
      </c>
      <c r="Q311" s="447"/>
      <c r="R311" s="1213" t="s">
        <v>3836</v>
      </c>
      <c r="S311" s="1198">
        <v>45570.0</v>
      </c>
      <c r="T311" s="1178" t="s">
        <v>215</v>
      </c>
      <c r="U311" s="1178" t="s">
        <v>95</v>
      </c>
      <c r="V311" s="1179"/>
      <c r="W311" s="447"/>
      <c r="X311" s="403"/>
    </row>
    <row r="312">
      <c r="A312" s="1173" t="s">
        <v>3979</v>
      </c>
      <c r="B312" s="1172" t="s">
        <v>14</v>
      </c>
      <c r="C312" s="1175"/>
      <c r="D312" s="1175"/>
      <c r="E312" s="1192"/>
      <c r="F312" s="1172" t="s">
        <v>465</v>
      </c>
      <c r="G312" s="1172" t="s">
        <v>8689</v>
      </c>
      <c r="H312" s="1172" t="s">
        <v>55</v>
      </c>
      <c r="I312" s="1173" t="s">
        <v>296</v>
      </c>
      <c r="J312" s="1173" t="s">
        <v>3555</v>
      </c>
      <c r="K312" s="1221" t="s">
        <v>11</v>
      </c>
      <c r="L312" s="1173" t="s">
        <v>2267</v>
      </c>
      <c r="M312" s="1176" t="s">
        <v>27248</v>
      </c>
      <c r="N312" s="1207"/>
      <c r="O312" s="1176" t="s">
        <v>4024</v>
      </c>
      <c r="P312" s="1176" t="s">
        <v>27249</v>
      </c>
      <c r="Q312" s="447"/>
      <c r="R312" s="1213" t="s">
        <v>4026</v>
      </c>
      <c r="S312" s="1185" t="s">
        <v>1555</v>
      </c>
      <c r="T312" s="1178" t="s">
        <v>215</v>
      </c>
      <c r="U312" s="1178" t="s">
        <v>95</v>
      </c>
      <c r="V312" s="1179"/>
      <c r="W312" s="447"/>
      <c r="X312" s="1222"/>
    </row>
    <row r="313">
      <c r="A313" s="1173" t="s">
        <v>3989</v>
      </c>
      <c r="B313" s="1172" t="s">
        <v>14</v>
      </c>
      <c r="C313" s="1175"/>
      <c r="D313" s="1175"/>
      <c r="E313" s="1192"/>
      <c r="F313" s="1172" t="s">
        <v>465</v>
      </c>
      <c r="G313" s="1172" t="s">
        <v>8689</v>
      </c>
      <c r="H313" s="1172" t="s">
        <v>55</v>
      </c>
      <c r="I313" s="1173" t="s">
        <v>296</v>
      </c>
      <c r="J313" s="1173" t="s">
        <v>3555</v>
      </c>
      <c r="K313" s="1221" t="s">
        <v>12</v>
      </c>
      <c r="L313" s="1173" t="s">
        <v>2267</v>
      </c>
      <c r="M313" s="1176" t="s">
        <v>4032</v>
      </c>
      <c r="N313" s="1207"/>
      <c r="O313" s="1176" t="s">
        <v>4038</v>
      </c>
      <c r="P313" s="1176" t="s">
        <v>4034</v>
      </c>
      <c r="Q313" s="447"/>
      <c r="R313" s="1213" t="s">
        <v>4035</v>
      </c>
      <c r="S313" s="1185" t="s">
        <v>1555</v>
      </c>
      <c r="T313" s="1178" t="s">
        <v>471</v>
      </c>
      <c r="U313" s="1178" t="s">
        <v>95</v>
      </c>
      <c r="V313" s="1179"/>
      <c r="W313" s="447"/>
      <c r="X313" s="1222"/>
    </row>
    <row r="314">
      <c r="A314" s="1173" t="s">
        <v>3994</v>
      </c>
      <c r="B314" s="1172" t="s">
        <v>14</v>
      </c>
      <c r="C314" s="1175"/>
      <c r="D314" s="1175"/>
      <c r="E314" s="1192"/>
      <c r="F314" s="1172" t="s">
        <v>465</v>
      </c>
      <c r="G314" s="1172" t="s">
        <v>8689</v>
      </c>
      <c r="H314" s="1172" t="s">
        <v>55</v>
      </c>
      <c r="I314" s="1173" t="s">
        <v>296</v>
      </c>
      <c r="J314" s="1173" t="s">
        <v>3555</v>
      </c>
      <c r="K314" s="1221" t="s">
        <v>12</v>
      </c>
      <c r="L314" s="1173" t="s">
        <v>2267</v>
      </c>
      <c r="M314" s="1176" t="s">
        <v>4037</v>
      </c>
      <c r="N314" s="1207"/>
      <c r="O314" s="1176" t="s">
        <v>4038</v>
      </c>
      <c r="P314" s="1176" t="s">
        <v>4039</v>
      </c>
      <c r="Q314" s="447"/>
      <c r="R314" s="1213" t="s">
        <v>4040</v>
      </c>
      <c r="S314" s="1198">
        <v>45540.0</v>
      </c>
      <c r="T314" s="1178" t="s">
        <v>471</v>
      </c>
      <c r="U314" s="1178" t="s">
        <v>95</v>
      </c>
      <c r="V314" s="1179"/>
      <c r="W314" s="447"/>
      <c r="X314" s="1222"/>
    </row>
    <row r="315">
      <c r="A315" s="1173" t="s">
        <v>4006</v>
      </c>
      <c r="B315" s="1172" t="s">
        <v>14</v>
      </c>
      <c r="C315" s="1175"/>
      <c r="D315" s="1175"/>
      <c r="E315" s="1192"/>
      <c r="F315" s="1172" t="s">
        <v>465</v>
      </c>
      <c r="G315" s="1172" t="s">
        <v>8689</v>
      </c>
      <c r="H315" s="1172" t="s">
        <v>55</v>
      </c>
      <c r="I315" s="1173" t="s">
        <v>296</v>
      </c>
      <c r="J315" s="1173" t="s">
        <v>3555</v>
      </c>
      <c r="K315" s="1221" t="s">
        <v>12</v>
      </c>
      <c r="L315" s="1173" t="s">
        <v>2267</v>
      </c>
      <c r="M315" s="1176" t="s">
        <v>27250</v>
      </c>
      <c r="N315" s="1207"/>
      <c r="O315" s="1176" t="s">
        <v>4052</v>
      </c>
      <c r="P315" s="1176" t="s">
        <v>4053</v>
      </c>
      <c r="Q315" s="447"/>
      <c r="R315" s="1202" t="s">
        <v>4054</v>
      </c>
      <c r="S315" s="1198">
        <v>45570.0</v>
      </c>
      <c r="T315" s="1178" t="s">
        <v>215</v>
      </c>
      <c r="U315" s="1178" t="s">
        <v>95</v>
      </c>
      <c r="V315" s="1179"/>
      <c r="W315" s="447"/>
      <c r="X315" s="1222"/>
    </row>
    <row r="316">
      <c r="A316" s="1173" t="s">
        <v>4009</v>
      </c>
      <c r="B316" s="1172" t="s">
        <v>14</v>
      </c>
      <c r="C316" s="1175"/>
      <c r="D316" s="1175"/>
      <c r="E316" s="1192"/>
      <c r="F316" s="1172" t="s">
        <v>465</v>
      </c>
      <c r="G316" s="1172" t="s">
        <v>8689</v>
      </c>
      <c r="H316" s="1172" t="s">
        <v>55</v>
      </c>
      <c r="I316" s="1173" t="s">
        <v>296</v>
      </c>
      <c r="J316" s="1173" t="s">
        <v>3555</v>
      </c>
      <c r="K316" s="1221" t="s">
        <v>12</v>
      </c>
      <c r="L316" s="1173" t="s">
        <v>2267</v>
      </c>
      <c r="M316" s="1176" t="s">
        <v>4056</v>
      </c>
      <c r="N316" s="1207"/>
      <c r="O316" s="1176" t="s">
        <v>4057</v>
      </c>
      <c r="P316" s="1176" t="s">
        <v>4053</v>
      </c>
      <c r="Q316" s="447"/>
      <c r="R316" s="1202" t="s">
        <v>4058</v>
      </c>
      <c r="S316" s="1198">
        <v>45570.0</v>
      </c>
      <c r="T316" s="1178" t="s">
        <v>215</v>
      </c>
      <c r="U316" s="1178" t="s">
        <v>95</v>
      </c>
      <c r="V316" s="1179"/>
      <c r="W316" s="447"/>
      <c r="X316" s="1222"/>
    </row>
    <row r="317">
      <c r="A317" s="1173" t="s">
        <v>4013</v>
      </c>
      <c r="B317" s="1172" t="s">
        <v>14</v>
      </c>
      <c r="C317" s="1175"/>
      <c r="D317" s="1175"/>
      <c r="E317" s="1192"/>
      <c r="F317" s="1172" t="s">
        <v>465</v>
      </c>
      <c r="G317" s="1172" t="s">
        <v>8689</v>
      </c>
      <c r="H317" s="1172" t="s">
        <v>55</v>
      </c>
      <c r="I317" s="1173" t="s">
        <v>296</v>
      </c>
      <c r="J317" s="1173" t="s">
        <v>3555</v>
      </c>
      <c r="K317" s="1221" t="s">
        <v>12</v>
      </c>
      <c r="L317" s="1173" t="s">
        <v>2267</v>
      </c>
      <c r="M317" s="1176" t="s">
        <v>4060</v>
      </c>
      <c r="N317" s="1207"/>
      <c r="O317" s="1176" t="s">
        <v>4061</v>
      </c>
      <c r="P317" s="1176" t="s">
        <v>4053</v>
      </c>
      <c r="Q317" s="447"/>
      <c r="R317" s="1202" t="s">
        <v>4062</v>
      </c>
      <c r="S317" s="1198">
        <v>45570.0</v>
      </c>
      <c r="T317" s="1178" t="s">
        <v>215</v>
      </c>
      <c r="U317" s="1178" t="s">
        <v>95</v>
      </c>
      <c r="V317" s="1179"/>
      <c r="W317" s="447"/>
      <c r="X317" s="1222"/>
    </row>
    <row r="318">
      <c r="A318" s="1173" t="s">
        <v>4201</v>
      </c>
      <c r="B318" s="1172" t="s">
        <v>14</v>
      </c>
      <c r="C318" s="1173" t="s">
        <v>2606</v>
      </c>
      <c r="D318" s="1173" t="s">
        <v>2607</v>
      </c>
      <c r="E318" s="1192"/>
      <c r="F318" s="1173" t="s">
        <v>588</v>
      </c>
      <c r="G318" s="1172" t="s">
        <v>8689</v>
      </c>
      <c r="H318" s="1172" t="s">
        <v>55</v>
      </c>
      <c r="I318" s="1173" t="s">
        <v>296</v>
      </c>
      <c r="J318" s="1175"/>
      <c r="K318" s="1173" t="s">
        <v>12</v>
      </c>
      <c r="L318" s="1173" t="s">
        <v>847</v>
      </c>
      <c r="M318" s="1176" t="s">
        <v>4253</v>
      </c>
      <c r="N318" s="1207"/>
      <c r="O318" s="1176" t="s">
        <v>4254</v>
      </c>
      <c r="P318" s="1176" t="s">
        <v>4255</v>
      </c>
      <c r="Q318" s="447"/>
      <c r="R318" s="394"/>
      <c r="S318" s="1198">
        <v>45540.0</v>
      </c>
      <c r="T318" s="1178" t="s">
        <v>471</v>
      </c>
      <c r="U318" s="1178" t="s">
        <v>95</v>
      </c>
      <c r="V318" s="1179"/>
      <c r="W318" s="447"/>
      <c r="X318" s="447"/>
    </row>
    <row r="319">
      <c r="A319" s="1173" t="s">
        <v>4206</v>
      </c>
      <c r="B319" s="1172" t="s">
        <v>14</v>
      </c>
      <c r="C319" s="1173" t="s">
        <v>4257</v>
      </c>
      <c r="D319" s="1173" t="s">
        <v>2315</v>
      </c>
      <c r="E319" s="1192"/>
      <c r="F319" s="1172" t="s">
        <v>465</v>
      </c>
      <c r="G319" s="1172" t="s">
        <v>8689</v>
      </c>
      <c r="H319" s="1172" t="s">
        <v>55</v>
      </c>
      <c r="I319" s="1173" t="s">
        <v>296</v>
      </c>
      <c r="J319" s="1175"/>
      <c r="K319" s="1173" t="s">
        <v>11</v>
      </c>
      <c r="L319" s="1173" t="s">
        <v>847</v>
      </c>
      <c r="M319" s="1176" t="s">
        <v>4258</v>
      </c>
      <c r="N319" s="1207"/>
      <c r="O319" s="1176" t="s">
        <v>4259</v>
      </c>
      <c r="P319" s="1176" t="s">
        <v>4260</v>
      </c>
      <c r="Q319" s="447"/>
      <c r="R319" s="1213" t="s">
        <v>4261</v>
      </c>
      <c r="S319" s="1198">
        <v>45540.0</v>
      </c>
      <c r="T319" s="1178" t="s">
        <v>471</v>
      </c>
      <c r="U319" s="1178" t="s">
        <v>95</v>
      </c>
      <c r="V319" s="1179"/>
      <c r="W319" s="447"/>
      <c r="X319" s="447"/>
    </row>
    <row r="320">
      <c r="A320" s="1173" t="s">
        <v>4211</v>
      </c>
      <c r="B320" s="1172" t="s">
        <v>14</v>
      </c>
      <c r="C320" s="1175"/>
      <c r="D320" s="1175"/>
      <c r="E320" s="1192"/>
      <c r="F320" s="1172" t="s">
        <v>465</v>
      </c>
      <c r="G320" s="1172" t="s">
        <v>8689</v>
      </c>
      <c r="H320" s="1172" t="s">
        <v>55</v>
      </c>
      <c r="I320" s="1173" t="s">
        <v>296</v>
      </c>
      <c r="J320" s="1173" t="s">
        <v>4243</v>
      </c>
      <c r="K320" s="1173" t="s">
        <v>12</v>
      </c>
      <c r="L320" s="1173" t="s">
        <v>847</v>
      </c>
      <c r="M320" s="1176" t="s">
        <v>4263</v>
      </c>
      <c r="N320" s="1207"/>
      <c r="O320" s="1176" t="s">
        <v>4264</v>
      </c>
      <c r="P320" s="1176" t="s">
        <v>4265</v>
      </c>
      <c r="Q320" s="447"/>
      <c r="R320" s="1213" t="s">
        <v>4266</v>
      </c>
      <c r="S320" s="1198">
        <v>45570.0</v>
      </c>
      <c r="T320" s="1178" t="s">
        <v>471</v>
      </c>
      <c r="U320" s="1178" t="s">
        <v>95</v>
      </c>
      <c r="V320" s="1179"/>
      <c r="W320" s="447"/>
      <c r="X320" s="447"/>
    </row>
    <row r="321">
      <c r="A321" s="1173" t="s">
        <v>4216</v>
      </c>
      <c r="B321" s="1192"/>
      <c r="C321" s="1175"/>
      <c r="D321" s="1175"/>
      <c r="E321" s="1192"/>
      <c r="F321" s="1173" t="s">
        <v>588</v>
      </c>
      <c r="G321" s="1172" t="s">
        <v>8689</v>
      </c>
      <c r="H321" s="1172" t="s">
        <v>55</v>
      </c>
      <c r="I321" s="1173" t="s">
        <v>296</v>
      </c>
      <c r="J321" s="1175"/>
      <c r="K321" s="1173" t="s">
        <v>12</v>
      </c>
      <c r="L321" s="1173" t="s">
        <v>847</v>
      </c>
      <c r="M321" s="1176" t="s">
        <v>4268</v>
      </c>
      <c r="N321" s="1176" t="s">
        <v>4269</v>
      </c>
      <c r="O321" s="1176" t="s">
        <v>4270</v>
      </c>
      <c r="P321" s="1176" t="s">
        <v>4271</v>
      </c>
      <c r="Q321" s="447"/>
      <c r="R321" s="394"/>
      <c r="S321" s="1198">
        <v>45570.0</v>
      </c>
      <c r="T321" s="1178" t="s">
        <v>215</v>
      </c>
      <c r="U321" s="1178" t="s">
        <v>95</v>
      </c>
      <c r="V321" s="1179"/>
      <c r="W321" s="447"/>
      <c r="X321" s="447"/>
    </row>
    <row r="322">
      <c r="A322" s="1173" t="s">
        <v>4221</v>
      </c>
      <c r="B322" s="1192"/>
      <c r="C322" s="1175"/>
      <c r="D322" s="1175"/>
      <c r="E322" s="1192"/>
      <c r="F322" s="1173" t="s">
        <v>588</v>
      </c>
      <c r="G322" s="1172" t="s">
        <v>8689</v>
      </c>
      <c r="H322" s="1172" t="s">
        <v>55</v>
      </c>
      <c r="I322" s="1173" t="s">
        <v>296</v>
      </c>
      <c r="J322" s="1175"/>
      <c r="K322" s="1173" t="s">
        <v>12</v>
      </c>
      <c r="L322" s="1173" t="s">
        <v>847</v>
      </c>
      <c r="M322" s="1176" t="s">
        <v>4273</v>
      </c>
      <c r="N322" s="1207"/>
      <c r="O322" s="1176" t="s">
        <v>4270</v>
      </c>
      <c r="P322" s="1176" t="s">
        <v>4271</v>
      </c>
      <c r="Q322" s="447"/>
      <c r="R322" s="394"/>
      <c r="S322" s="1198">
        <v>45570.0</v>
      </c>
      <c r="T322" s="1178" t="s">
        <v>215</v>
      </c>
      <c r="U322" s="1178" t="s">
        <v>95</v>
      </c>
      <c r="V322" s="1179"/>
      <c r="W322" s="447"/>
      <c r="X322" s="447"/>
    </row>
    <row r="323">
      <c r="A323" s="1173" t="s">
        <v>4226</v>
      </c>
      <c r="B323" s="1172" t="s">
        <v>14</v>
      </c>
      <c r="C323" s="1175"/>
      <c r="D323" s="1175"/>
      <c r="E323" s="1192"/>
      <c r="F323" s="1172" t="s">
        <v>465</v>
      </c>
      <c r="G323" s="1172" t="s">
        <v>8689</v>
      </c>
      <c r="H323" s="1172" t="s">
        <v>55</v>
      </c>
      <c r="I323" s="1173" t="s">
        <v>296</v>
      </c>
      <c r="J323" s="1173" t="s">
        <v>4243</v>
      </c>
      <c r="K323" s="1173" t="s">
        <v>12</v>
      </c>
      <c r="L323" s="1173" t="s">
        <v>847</v>
      </c>
      <c r="M323" s="1176" t="s">
        <v>4275</v>
      </c>
      <c r="N323" s="1207"/>
      <c r="O323" s="1176" t="s">
        <v>4276</v>
      </c>
      <c r="P323" s="1176" t="s">
        <v>4277</v>
      </c>
      <c r="Q323" s="447"/>
      <c r="R323" s="1213" t="s">
        <v>4278</v>
      </c>
      <c r="S323" s="1198">
        <v>45570.0</v>
      </c>
      <c r="T323" s="1178" t="s">
        <v>215</v>
      </c>
      <c r="U323" s="1178" t="s">
        <v>95</v>
      </c>
      <c r="V323" s="1179"/>
      <c r="W323" s="447"/>
      <c r="X323" s="447"/>
    </row>
    <row r="324">
      <c r="A324" s="1173" t="s">
        <v>4231</v>
      </c>
      <c r="B324" s="1172" t="s">
        <v>14</v>
      </c>
      <c r="C324" s="1175"/>
      <c r="D324" s="1175"/>
      <c r="E324" s="1192"/>
      <c r="F324" s="1172" t="s">
        <v>465</v>
      </c>
      <c r="G324" s="1172" t="s">
        <v>8689</v>
      </c>
      <c r="H324" s="1172" t="s">
        <v>55</v>
      </c>
      <c r="I324" s="1173" t="s">
        <v>296</v>
      </c>
      <c r="J324" s="1173" t="s">
        <v>4243</v>
      </c>
      <c r="K324" s="1173" t="s">
        <v>12</v>
      </c>
      <c r="L324" s="1173" t="s">
        <v>847</v>
      </c>
      <c r="M324" s="1176" t="s">
        <v>4280</v>
      </c>
      <c r="N324" s="1207"/>
      <c r="O324" s="1176" t="s">
        <v>4276</v>
      </c>
      <c r="P324" s="1176" t="s">
        <v>4281</v>
      </c>
      <c r="Q324" s="447"/>
      <c r="R324" s="1213" t="s">
        <v>4266</v>
      </c>
      <c r="S324" s="1198">
        <v>45570.0</v>
      </c>
      <c r="T324" s="1178" t="s">
        <v>215</v>
      </c>
      <c r="U324" s="1178" t="s">
        <v>95</v>
      </c>
      <c r="V324" s="1179"/>
      <c r="W324" s="447"/>
      <c r="X324" s="447"/>
    </row>
    <row r="325">
      <c r="A325" s="1173" t="s">
        <v>4236</v>
      </c>
      <c r="B325" s="1172" t="s">
        <v>14</v>
      </c>
      <c r="C325" s="1175"/>
      <c r="D325" s="1175"/>
      <c r="E325" s="1192"/>
      <c r="F325" s="1172" t="s">
        <v>465</v>
      </c>
      <c r="G325" s="1172" t="s">
        <v>8689</v>
      </c>
      <c r="H325" s="1172" t="s">
        <v>55</v>
      </c>
      <c r="I325" s="1173" t="s">
        <v>296</v>
      </c>
      <c r="J325" s="1173" t="s">
        <v>4243</v>
      </c>
      <c r="K325" s="1173" t="s">
        <v>12</v>
      </c>
      <c r="L325" s="1173" t="s">
        <v>847</v>
      </c>
      <c r="M325" s="1176" t="s">
        <v>27251</v>
      </c>
      <c r="N325" s="1207"/>
      <c r="O325" s="1176" t="s">
        <v>4276</v>
      </c>
      <c r="P325" s="1176" t="s">
        <v>4284</v>
      </c>
      <c r="Q325" s="447"/>
      <c r="R325" s="1213" t="s">
        <v>4285</v>
      </c>
      <c r="S325" s="1198">
        <v>45570.0</v>
      </c>
      <c r="T325" s="1178" t="s">
        <v>215</v>
      </c>
      <c r="U325" s="1178" t="s">
        <v>95</v>
      </c>
      <c r="V325" s="1179"/>
      <c r="W325" s="447"/>
      <c r="X325" s="447"/>
    </row>
    <row r="326">
      <c r="A326" s="1173" t="s">
        <v>4241</v>
      </c>
      <c r="B326" s="1172" t="s">
        <v>14</v>
      </c>
      <c r="C326" s="1175"/>
      <c r="D326" s="1175"/>
      <c r="E326" s="1192"/>
      <c r="F326" s="1172" t="s">
        <v>465</v>
      </c>
      <c r="G326" s="1172" t="s">
        <v>8689</v>
      </c>
      <c r="H326" s="1172" t="s">
        <v>55</v>
      </c>
      <c r="I326" s="1173" t="s">
        <v>296</v>
      </c>
      <c r="J326" s="1173" t="s">
        <v>4243</v>
      </c>
      <c r="K326" s="1173" t="s">
        <v>12</v>
      </c>
      <c r="L326" s="1173" t="s">
        <v>847</v>
      </c>
      <c r="M326" s="1176" t="s">
        <v>4287</v>
      </c>
      <c r="N326" s="1207"/>
      <c r="O326" s="1176" t="s">
        <v>4276</v>
      </c>
      <c r="P326" s="1176" t="s">
        <v>4288</v>
      </c>
      <c r="Q326" s="447"/>
      <c r="R326" s="1213" t="s">
        <v>4289</v>
      </c>
      <c r="S326" s="1198">
        <v>45570.0</v>
      </c>
      <c r="T326" s="1178" t="s">
        <v>215</v>
      </c>
      <c r="U326" s="1178" t="s">
        <v>95</v>
      </c>
      <c r="V326" s="1179"/>
      <c r="W326" s="447"/>
      <c r="X326" s="447"/>
    </row>
    <row r="327">
      <c r="A327" s="1173" t="s">
        <v>4248</v>
      </c>
      <c r="B327" s="1172" t="s">
        <v>14</v>
      </c>
      <c r="C327" s="1175"/>
      <c r="D327" s="1175"/>
      <c r="E327" s="1192"/>
      <c r="F327" s="1172" t="s">
        <v>465</v>
      </c>
      <c r="G327" s="1172" t="s">
        <v>8689</v>
      </c>
      <c r="H327" s="1172" t="s">
        <v>55</v>
      </c>
      <c r="I327" s="1173" t="s">
        <v>296</v>
      </c>
      <c r="J327" s="1173" t="s">
        <v>4243</v>
      </c>
      <c r="K327" s="1173" t="s">
        <v>12</v>
      </c>
      <c r="L327" s="1173" t="s">
        <v>847</v>
      </c>
      <c r="M327" s="1176" t="s">
        <v>27252</v>
      </c>
      <c r="N327" s="1207"/>
      <c r="O327" s="1176" t="s">
        <v>4292</v>
      </c>
      <c r="P327" s="1176" t="s">
        <v>4293</v>
      </c>
      <c r="Q327" s="447"/>
      <c r="R327" s="1213" t="s">
        <v>4294</v>
      </c>
      <c r="S327" s="1198">
        <v>45570.0</v>
      </c>
      <c r="T327" s="1178" t="s">
        <v>215</v>
      </c>
      <c r="U327" s="1178" t="s">
        <v>95</v>
      </c>
      <c r="V327" s="1179"/>
      <c r="W327" s="447"/>
      <c r="X327" s="447"/>
    </row>
    <row r="328">
      <c r="A328" s="1173" t="s">
        <v>4252</v>
      </c>
      <c r="B328" s="1172" t="s">
        <v>14</v>
      </c>
      <c r="C328" s="1175"/>
      <c r="D328" s="1175"/>
      <c r="E328" s="1192"/>
      <c r="F328" s="1172" t="s">
        <v>465</v>
      </c>
      <c r="G328" s="1172" t="s">
        <v>8689</v>
      </c>
      <c r="H328" s="1172" t="s">
        <v>55</v>
      </c>
      <c r="I328" s="1173" t="s">
        <v>296</v>
      </c>
      <c r="J328" s="1173" t="s">
        <v>4243</v>
      </c>
      <c r="K328" s="1173" t="s">
        <v>12</v>
      </c>
      <c r="L328" s="1173" t="s">
        <v>847</v>
      </c>
      <c r="M328" s="1176" t="s">
        <v>4296</v>
      </c>
      <c r="N328" s="1207"/>
      <c r="O328" s="1176" t="s">
        <v>4297</v>
      </c>
      <c r="P328" s="1176" t="s">
        <v>4298</v>
      </c>
      <c r="Q328" s="447"/>
      <c r="R328" s="1213" t="s">
        <v>4299</v>
      </c>
      <c r="S328" s="1198">
        <v>45570.0</v>
      </c>
      <c r="T328" s="1178" t="s">
        <v>215</v>
      </c>
      <c r="U328" s="1178" t="s">
        <v>95</v>
      </c>
      <c r="V328" s="1179"/>
      <c r="W328" s="447"/>
      <c r="X328" s="447"/>
    </row>
    <row r="329">
      <c r="A329" s="1173" t="s">
        <v>4256</v>
      </c>
      <c r="B329" s="1172" t="s">
        <v>14</v>
      </c>
      <c r="C329" s="1175"/>
      <c r="D329" s="1175"/>
      <c r="E329" s="1192"/>
      <c r="F329" s="1172" t="s">
        <v>465</v>
      </c>
      <c r="G329" s="1172" t="s">
        <v>8689</v>
      </c>
      <c r="H329" s="1172" t="s">
        <v>55</v>
      </c>
      <c r="I329" s="1173" t="s">
        <v>296</v>
      </c>
      <c r="J329" s="1173" t="s">
        <v>4243</v>
      </c>
      <c r="K329" s="1173" t="s">
        <v>11</v>
      </c>
      <c r="L329" s="1173" t="s">
        <v>847</v>
      </c>
      <c r="M329" s="1208" t="s">
        <v>4301</v>
      </c>
      <c r="N329" s="1207"/>
      <c r="O329" s="1176" t="s">
        <v>4302</v>
      </c>
      <c r="P329" s="1176" t="s">
        <v>4303</v>
      </c>
      <c r="Q329" s="447"/>
      <c r="R329" s="1213" t="s">
        <v>4304</v>
      </c>
      <c r="S329" s="1198">
        <v>45570.0</v>
      </c>
      <c r="T329" s="1178" t="s">
        <v>471</v>
      </c>
      <c r="U329" s="1178" t="s">
        <v>95</v>
      </c>
      <c r="V329" s="1179"/>
      <c r="W329" s="447"/>
      <c r="X329" s="447"/>
    </row>
    <row r="330">
      <c r="A330" s="1173" t="s">
        <v>4262</v>
      </c>
      <c r="B330" s="1172" t="s">
        <v>14</v>
      </c>
      <c r="C330" s="1175"/>
      <c r="D330" s="1175"/>
      <c r="E330" s="1192"/>
      <c r="F330" s="1172" t="s">
        <v>465</v>
      </c>
      <c r="G330" s="1172" t="s">
        <v>8689</v>
      </c>
      <c r="H330" s="1172" t="s">
        <v>55</v>
      </c>
      <c r="I330" s="1173" t="s">
        <v>296</v>
      </c>
      <c r="J330" s="1173" t="s">
        <v>4243</v>
      </c>
      <c r="K330" s="1173" t="s">
        <v>12</v>
      </c>
      <c r="L330" s="1173" t="s">
        <v>847</v>
      </c>
      <c r="M330" s="1176" t="s">
        <v>4306</v>
      </c>
      <c r="N330" s="1207"/>
      <c r="O330" s="1176" t="s">
        <v>4307</v>
      </c>
      <c r="P330" s="1176" t="s">
        <v>4308</v>
      </c>
      <c r="Q330" s="447"/>
      <c r="R330" s="1213" t="s">
        <v>4304</v>
      </c>
      <c r="S330" s="1198">
        <v>45570.0</v>
      </c>
      <c r="T330" s="1178" t="s">
        <v>471</v>
      </c>
      <c r="U330" s="1178" t="s">
        <v>95</v>
      </c>
      <c r="V330" s="1179"/>
      <c r="W330" s="447"/>
      <c r="X330" s="447"/>
    </row>
    <row r="331">
      <c r="A331" s="1173" t="s">
        <v>4267</v>
      </c>
      <c r="B331" s="1172" t="s">
        <v>14</v>
      </c>
      <c r="C331" s="1175"/>
      <c r="D331" s="1175"/>
      <c r="E331" s="1192"/>
      <c r="F331" s="1172" t="s">
        <v>465</v>
      </c>
      <c r="G331" s="1172" t="s">
        <v>8689</v>
      </c>
      <c r="H331" s="1172" t="s">
        <v>55</v>
      </c>
      <c r="I331" s="1173" t="s">
        <v>296</v>
      </c>
      <c r="J331" s="1173" t="s">
        <v>4243</v>
      </c>
      <c r="K331" s="1173" t="s">
        <v>11</v>
      </c>
      <c r="L331" s="1173" t="s">
        <v>847</v>
      </c>
      <c r="M331" s="1176" t="s">
        <v>4310</v>
      </c>
      <c r="N331" s="1207"/>
      <c r="O331" s="1176" t="s">
        <v>4311</v>
      </c>
      <c r="P331" s="1176" t="s">
        <v>4312</v>
      </c>
      <c r="Q331" s="447"/>
      <c r="R331" s="1213" t="s">
        <v>2627</v>
      </c>
      <c r="S331" s="1198">
        <v>45570.0</v>
      </c>
      <c r="T331" s="1178" t="s">
        <v>215</v>
      </c>
      <c r="U331" s="1178" t="s">
        <v>95</v>
      </c>
      <c r="V331" s="1179"/>
      <c r="W331" s="447"/>
      <c r="X331" s="447"/>
    </row>
    <row r="332">
      <c r="A332" s="1173" t="s">
        <v>4274</v>
      </c>
      <c r="B332" s="1172" t="s">
        <v>14</v>
      </c>
      <c r="C332" s="1175"/>
      <c r="D332" s="1175"/>
      <c r="E332" s="1192"/>
      <c r="F332" s="1172" t="s">
        <v>465</v>
      </c>
      <c r="G332" s="1172" t="s">
        <v>8689</v>
      </c>
      <c r="H332" s="1172" t="s">
        <v>55</v>
      </c>
      <c r="I332" s="1173" t="s">
        <v>296</v>
      </c>
      <c r="J332" s="1173" t="s">
        <v>4243</v>
      </c>
      <c r="K332" s="1173" t="s">
        <v>11</v>
      </c>
      <c r="L332" s="1173" t="s">
        <v>847</v>
      </c>
      <c r="M332" s="1176" t="s">
        <v>4319</v>
      </c>
      <c r="N332" s="1207"/>
      <c r="O332" s="1176" t="s">
        <v>4320</v>
      </c>
      <c r="P332" s="1176" t="s">
        <v>4321</v>
      </c>
      <c r="Q332" s="447"/>
      <c r="R332" s="1213" t="s">
        <v>4322</v>
      </c>
      <c r="S332" s="1198">
        <v>45570.0</v>
      </c>
      <c r="T332" s="1178" t="s">
        <v>215</v>
      </c>
      <c r="U332" s="1178" t="s">
        <v>95</v>
      </c>
      <c r="V332" s="1179"/>
      <c r="W332" s="447"/>
      <c r="X332" s="447"/>
    </row>
    <row r="333">
      <c r="A333" s="1173" t="s">
        <v>4279</v>
      </c>
      <c r="B333" s="1172" t="s">
        <v>14</v>
      </c>
      <c r="C333" s="1175"/>
      <c r="D333" s="1175"/>
      <c r="E333" s="1192"/>
      <c r="F333" s="1172" t="s">
        <v>465</v>
      </c>
      <c r="G333" s="1172" t="s">
        <v>8689</v>
      </c>
      <c r="H333" s="1172" t="s">
        <v>55</v>
      </c>
      <c r="I333" s="1173" t="s">
        <v>296</v>
      </c>
      <c r="J333" s="1173" t="s">
        <v>4243</v>
      </c>
      <c r="K333" s="1173" t="s">
        <v>12</v>
      </c>
      <c r="L333" s="1173" t="s">
        <v>847</v>
      </c>
      <c r="M333" s="1176" t="s">
        <v>4324</v>
      </c>
      <c r="N333" s="1207"/>
      <c r="O333" s="1176" t="s">
        <v>4325</v>
      </c>
      <c r="P333" s="1176" t="s">
        <v>4326</v>
      </c>
      <c r="Q333" s="447"/>
      <c r="R333" s="1213" t="s">
        <v>4327</v>
      </c>
      <c r="S333" s="1198">
        <v>45570.0</v>
      </c>
      <c r="T333" s="1178" t="s">
        <v>471</v>
      </c>
      <c r="U333" s="1178" t="s">
        <v>95</v>
      </c>
      <c r="V333" s="1179"/>
      <c r="W333" s="447"/>
      <c r="X333" s="447"/>
    </row>
    <row r="334">
      <c r="A334" s="1173" t="s">
        <v>4282</v>
      </c>
      <c r="B334" s="1172" t="s">
        <v>14</v>
      </c>
      <c r="C334" s="1175"/>
      <c r="D334" s="1175"/>
      <c r="E334" s="1192"/>
      <c r="F334" s="1172" t="s">
        <v>465</v>
      </c>
      <c r="G334" s="1172" t="s">
        <v>8689</v>
      </c>
      <c r="H334" s="1172" t="s">
        <v>55</v>
      </c>
      <c r="I334" s="1173" t="s">
        <v>296</v>
      </c>
      <c r="J334" s="1173" t="s">
        <v>4243</v>
      </c>
      <c r="K334" s="1173" t="s">
        <v>12</v>
      </c>
      <c r="L334" s="1173" t="s">
        <v>847</v>
      </c>
      <c r="M334" s="1176" t="s">
        <v>4329</v>
      </c>
      <c r="N334" s="1207"/>
      <c r="O334" s="1176" t="s">
        <v>4330</v>
      </c>
      <c r="P334" s="1176" t="s">
        <v>4331</v>
      </c>
      <c r="Q334" s="447"/>
      <c r="R334" s="1213" t="s">
        <v>4332</v>
      </c>
      <c r="S334" s="1198">
        <v>45570.0</v>
      </c>
      <c r="T334" s="1178" t="s">
        <v>471</v>
      </c>
      <c r="U334" s="1178" t="s">
        <v>95</v>
      </c>
      <c r="V334" s="1179"/>
      <c r="W334" s="447"/>
      <c r="X334" s="447"/>
    </row>
    <row r="335">
      <c r="A335" s="1173" t="s">
        <v>4295</v>
      </c>
      <c r="B335" s="1172" t="s">
        <v>14</v>
      </c>
      <c r="C335" s="1175"/>
      <c r="D335" s="1175"/>
      <c r="E335" s="1192"/>
      <c r="F335" s="1172" t="s">
        <v>465</v>
      </c>
      <c r="G335" s="1172" t="s">
        <v>8689</v>
      </c>
      <c r="H335" s="1172" t="s">
        <v>55</v>
      </c>
      <c r="I335" s="1173" t="s">
        <v>296</v>
      </c>
      <c r="J335" s="1173" t="s">
        <v>4243</v>
      </c>
      <c r="K335" s="1173" t="s">
        <v>12</v>
      </c>
      <c r="L335" s="1173" t="s">
        <v>847</v>
      </c>
      <c r="M335" s="1176" t="s">
        <v>4342</v>
      </c>
      <c r="N335" s="1176" t="s">
        <v>4343</v>
      </c>
      <c r="O335" s="1176" t="s">
        <v>4344</v>
      </c>
      <c r="P335" s="1176" t="s">
        <v>4345</v>
      </c>
      <c r="Q335" s="447"/>
      <c r="R335" s="1213" t="s">
        <v>4346</v>
      </c>
      <c r="S335" s="1198">
        <v>45570.0</v>
      </c>
      <c r="T335" s="1178" t="s">
        <v>215</v>
      </c>
      <c r="U335" s="1178" t="s">
        <v>95</v>
      </c>
      <c r="V335" s="1179"/>
      <c r="W335" s="447"/>
      <c r="X335" s="447"/>
    </row>
    <row r="336">
      <c r="A336" s="1173" t="s">
        <v>4300</v>
      </c>
      <c r="B336" s="1172" t="s">
        <v>14</v>
      </c>
      <c r="C336" s="1175"/>
      <c r="D336" s="1175"/>
      <c r="E336" s="1192"/>
      <c r="F336" s="1172" t="s">
        <v>465</v>
      </c>
      <c r="G336" s="1172" t="s">
        <v>8689</v>
      </c>
      <c r="H336" s="1172" t="s">
        <v>55</v>
      </c>
      <c r="I336" s="1173" t="s">
        <v>296</v>
      </c>
      <c r="J336" s="1173" t="s">
        <v>4243</v>
      </c>
      <c r="K336" s="1173" t="s">
        <v>12</v>
      </c>
      <c r="L336" s="1173" t="s">
        <v>847</v>
      </c>
      <c r="M336" s="1176" t="s">
        <v>27253</v>
      </c>
      <c r="N336" s="1207"/>
      <c r="O336" s="1176" t="s">
        <v>4344</v>
      </c>
      <c r="P336" s="1176" t="s">
        <v>27254</v>
      </c>
      <c r="Q336" s="447"/>
      <c r="R336" s="1213" t="s">
        <v>4351</v>
      </c>
      <c r="S336" s="1198">
        <v>45570.0</v>
      </c>
      <c r="T336" s="1178" t="s">
        <v>215</v>
      </c>
      <c r="U336" s="1178" t="s">
        <v>95</v>
      </c>
      <c r="V336" s="1179"/>
      <c r="W336" s="447"/>
      <c r="X336" s="447"/>
    </row>
    <row r="337">
      <c r="A337" s="1173" t="s">
        <v>4305</v>
      </c>
      <c r="B337" s="1172" t="s">
        <v>14</v>
      </c>
      <c r="C337" s="1175"/>
      <c r="D337" s="1175"/>
      <c r="E337" s="1192"/>
      <c r="F337" s="1172" t="s">
        <v>465</v>
      </c>
      <c r="G337" s="1172" t="s">
        <v>8689</v>
      </c>
      <c r="H337" s="1172" t="s">
        <v>55</v>
      </c>
      <c r="I337" s="1173" t="s">
        <v>296</v>
      </c>
      <c r="J337" s="1173" t="s">
        <v>4243</v>
      </c>
      <c r="K337" s="1173" t="s">
        <v>12</v>
      </c>
      <c r="L337" s="1173" t="s">
        <v>847</v>
      </c>
      <c r="M337" s="1176" t="s">
        <v>27255</v>
      </c>
      <c r="N337" s="1207"/>
      <c r="O337" s="1176" t="s">
        <v>4344</v>
      </c>
      <c r="P337" s="1176" t="s">
        <v>27256</v>
      </c>
      <c r="Q337" s="447"/>
      <c r="R337" s="1213" t="s">
        <v>4356</v>
      </c>
      <c r="S337" s="1198">
        <v>45570.0</v>
      </c>
      <c r="T337" s="1178" t="s">
        <v>215</v>
      </c>
      <c r="U337" s="1178" t="s">
        <v>95</v>
      </c>
      <c r="V337" s="1179"/>
      <c r="W337" s="447"/>
      <c r="X337" s="447"/>
    </row>
    <row r="338">
      <c r="A338" s="1173" t="s">
        <v>4309</v>
      </c>
      <c r="B338" s="1172" t="s">
        <v>14</v>
      </c>
      <c r="C338" s="1175"/>
      <c r="D338" s="1175"/>
      <c r="E338" s="1192"/>
      <c r="F338" s="1172" t="s">
        <v>465</v>
      </c>
      <c r="G338" s="1172" t="s">
        <v>8689</v>
      </c>
      <c r="H338" s="1172" t="s">
        <v>55</v>
      </c>
      <c r="I338" s="1173" t="s">
        <v>296</v>
      </c>
      <c r="J338" s="1173" t="s">
        <v>4243</v>
      </c>
      <c r="K338" s="1173" t="s">
        <v>11</v>
      </c>
      <c r="L338" s="1173" t="s">
        <v>847</v>
      </c>
      <c r="M338" s="1176" t="s">
        <v>4358</v>
      </c>
      <c r="N338" s="1207"/>
      <c r="O338" s="1176" t="s">
        <v>4344</v>
      </c>
      <c r="P338" s="1176" t="s">
        <v>4359</v>
      </c>
      <c r="Q338" s="447"/>
      <c r="R338" s="1213" t="s">
        <v>4266</v>
      </c>
      <c r="S338" s="1198">
        <v>45570.0</v>
      </c>
      <c r="T338" s="1178" t="s">
        <v>215</v>
      </c>
      <c r="U338" s="1178" t="s">
        <v>95</v>
      </c>
      <c r="V338" s="1179"/>
      <c r="W338" s="447"/>
      <c r="X338" s="447"/>
    </row>
    <row r="339">
      <c r="A339" s="1173" t="s">
        <v>4313</v>
      </c>
      <c r="B339" s="1172" t="s">
        <v>14</v>
      </c>
      <c r="C339" s="1175"/>
      <c r="D339" s="1175"/>
      <c r="E339" s="1192"/>
      <c r="F339" s="1172" t="s">
        <v>465</v>
      </c>
      <c r="G339" s="1172" t="s">
        <v>8689</v>
      </c>
      <c r="H339" s="1172" t="s">
        <v>55</v>
      </c>
      <c r="I339" s="1173" t="s">
        <v>296</v>
      </c>
      <c r="J339" s="1173" t="s">
        <v>4243</v>
      </c>
      <c r="K339" s="1173" t="s">
        <v>12</v>
      </c>
      <c r="L339" s="1173" t="s">
        <v>847</v>
      </c>
      <c r="M339" s="1176" t="s">
        <v>4361</v>
      </c>
      <c r="N339" s="1207"/>
      <c r="O339" s="1176" t="s">
        <v>4362</v>
      </c>
      <c r="P339" s="1176" t="s">
        <v>4363</v>
      </c>
      <c r="Q339" s="447"/>
      <c r="R339" s="1213" t="s">
        <v>4364</v>
      </c>
      <c r="S339" s="1198">
        <v>45570.0</v>
      </c>
      <c r="T339" s="1178" t="s">
        <v>471</v>
      </c>
      <c r="U339" s="1178" t="s">
        <v>95</v>
      </c>
      <c r="V339" s="1179"/>
      <c r="W339" s="447"/>
      <c r="X339" s="447"/>
    </row>
    <row r="340">
      <c r="A340" s="1173" t="s">
        <v>4318</v>
      </c>
      <c r="B340" s="1172" t="s">
        <v>14</v>
      </c>
      <c r="C340" s="1175"/>
      <c r="D340" s="1175"/>
      <c r="E340" s="1192"/>
      <c r="F340" s="1172" t="s">
        <v>465</v>
      </c>
      <c r="G340" s="1172" t="s">
        <v>8689</v>
      </c>
      <c r="H340" s="1172" t="s">
        <v>55</v>
      </c>
      <c r="I340" s="1173" t="s">
        <v>296</v>
      </c>
      <c r="J340" s="1173" t="s">
        <v>4243</v>
      </c>
      <c r="K340" s="1173" t="s">
        <v>12</v>
      </c>
      <c r="L340" s="1173" t="s">
        <v>847</v>
      </c>
      <c r="M340" s="1176" t="s">
        <v>4366</v>
      </c>
      <c r="N340" s="1207"/>
      <c r="O340" s="1176" t="s">
        <v>4362</v>
      </c>
      <c r="P340" s="1176" t="s">
        <v>4367</v>
      </c>
      <c r="Q340" s="447"/>
      <c r="R340" s="1213" t="s">
        <v>4368</v>
      </c>
      <c r="S340" s="1198">
        <v>45570.0</v>
      </c>
      <c r="T340" s="1178" t="s">
        <v>471</v>
      </c>
      <c r="U340" s="1178" t="s">
        <v>95</v>
      </c>
      <c r="V340" s="1179"/>
      <c r="W340" s="447"/>
      <c r="X340" s="447"/>
    </row>
    <row r="341">
      <c r="A341" s="1173" t="s">
        <v>4328</v>
      </c>
      <c r="B341" s="1192"/>
      <c r="C341" s="1175"/>
      <c r="D341" s="1175"/>
      <c r="E341" s="1192"/>
      <c r="F341" s="1173" t="s">
        <v>545</v>
      </c>
      <c r="G341" s="1172" t="s">
        <v>8689</v>
      </c>
      <c r="H341" s="1172" t="s">
        <v>55</v>
      </c>
      <c r="I341" s="1173" t="s">
        <v>296</v>
      </c>
      <c r="J341" s="1173" t="s">
        <v>4243</v>
      </c>
      <c r="K341" s="1173" t="s">
        <v>12</v>
      </c>
      <c r="L341" s="1173" t="s">
        <v>847</v>
      </c>
      <c r="M341" s="1176" t="s">
        <v>27257</v>
      </c>
      <c r="N341" s="1176" t="s">
        <v>27258</v>
      </c>
      <c r="O341" s="1223" t="s">
        <v>27259</v>
      </c>
      <c r="P341" s="1176" t="s">
        <v>27260</v>
      </c>
      <c r="Q341" s="447"/>
      <c r="R341" s="394"/>
      <c r="S341" s="1198">
        <v>45570.0</v>
      </c>
      <c r="T341" s="1178" t="s">
        <v>215</v>
      </c>
      <c r="U341" s="1178" t="s">
        <v>95</v>
      </c>
      <c r="V341" s="1179"/>
      <c r="W341" s="447"/>
      <c r="X341" s="447"/>
    </row>
    <row r="342">
      <c r="A342" s="1173" t="s">
        <v>4374</v>
      </c>
      <c r="B342" s="1172" t="s">
        <v>14</v>
      </c>
      <c r="C342" s="1175"/>
      <c r="D342" s="1175"/>
      <c r="E342" s="1192"/>
      <c r="F342" s="1172" t="s">
        <v>465</v>
      </c>
      <c r="G342" s="1172" t="s">
        <v>8689</v>
      </c>
      <c r="H342" s="1172" t="s">
        <v>55</v>
      </c>
      <c r="I342" s="1173" t="s">
        <v>296</v>
      </c>
      <c r="J342" s="1173" t="s">
        <v>4243</v>
      </c>
      <c r="K342" s="1173" t="s">
        <v>11</v>
      </c>
      <c r="L342" s="1173" t="s">
        <v>847</v>
      </c>
      <c r="M342" s="1176" t="s">
        <v>4421</v>
      </c>
      <c r="N342" s="1207"/>
      <c r="O342" s="1176" t="s">
        <v>4422</v>
      </c>
      <c r="P342" s="1176" t="s">
        <v>4423</v>
      </c>
      <c r="Q342" s="447"/>
      <c r="R342" s="1213" t="s">
        <v>4424</v>
      </c>
      <c r="S342" s="1198">
        <v>45570.0</v>
      </c>
      <c r="T342" s="1178" t="s">
        <v>215</v>
      </c>
      <c r="U342" s="1178" t="s">
        <v>95</v>
      </c>
      <c r="V342" s="1179"/>
      <c r="W342" s="447"/>
      <c r="X342" s="447"/>
    </row>
    <row r="343">
      <c r="A343" s="1173" t="s">
        <v>4406</v>
      </c>
      <c r="B343" s="1172" t="s">
        <v>14</v>
      </c>
      <c r="C343" s="1175"/>
      <c r="D343" s="1175"/>
      <c r="E343" s="1192"/>
      <c r="F343" s="1172" t="s">
        <v>465</v>
      </c>
      <c r="G343" s="1172" t="s">
        <v>8689</v>
      </c>
      <c r="H343" s="1172" t="s">
        <v>55</v>
      </c>
      <c r="I343" s="1173" t="s">
        <v>296</v>
      </c>
      <c r="J343" s="1173" t="s">
        <v>4243</v>
      </c>
      <c r="K343" s="1173" t="s">
        <v>11</v>
      </c>
      <c r="L343" s="1173" t="s">
        <v>847</v>
      </c>
      <c r="M343" s="1176" t="s">
        <v>4453</v>
      </c>
      <c r="N343" s="1207"/>
      <c r="O343" s="1176" t="s">
        <v>4376</v>
      </c>
      <c r="P343" s="1176" t="s">
        <v>4377</v>
      </c>
      <c r="Q343" s="447"/>
      <c r="R343" s="1202" t="s">
        <v>4454</v>
      </c>
      <c r="S343" s="1198">
        <v>45570.0</v>
      </c>
      <c r="T343" s="1178" t="s">
        <v>215</v>
      </c>
      <c r="U343" s="1178" t="s">
        <v>95</v>
      </c>
      <c r="V343" s="1179"/>
      <c r="W343" s="447"/>
      <c r="X343" s="447"/>
    </row>
    <row r="344">
      <c r="A344" s="1173" t="s">
        <v>4411</v>
      </c>
      <c r="B344" s="1172" t="s">
        <v>14</v>
      </c>
      <c r="C344" s="1224"/>
      <c r="D344" s="1224"/>
      <c r="E344" s="1192"/>
      <c r="F344" s="1172" t="s">
        <v>465</v>
      </c>
      <c r="G344" s="1172" t="s">
        <v>8689</v>
      </c>
      <c r="H344" s="1172" t="s">
        <v>55</v>
      </c>
      <c r="I344" s="1173" t="s">
        <v>296</v>
      </c>
      <c r="J344" s="1225" t="s">
        <v>4243</v>
      </c>
      <c r="K344" s="1225" t="s">
        <v>12</v>
      </c>
      <c r="L344" s="1173" t="s">
        <v>847</v>
      </c>
      <c r="M344" s="1226" t="s">
        <v>4456</v>
      </c>
      <c r="N344" s="1226" t="s">
        <v>4457</v>
      </c>
      <c r="O344" s="1226" t="s">
        <v>4458</v>
      </c>
      <c r="P344" s="1226" t="s">
        <v>4459</v>
      </c>
      <c r="Q344" s="447"/>
      <c r="R344" s="1227" t="s">
        <v>4460</v>
      </c>
      <c r="S344" s="1182">
        <v>45324.0</v>
      </c>
      <c r="T344" s="1179" t="s">
        <v>490</v>
      </c>
      <c r="U344" s="1179" t="s">
        <v>620</v>
      </c>
      <c r="V344" s="1179"/>
      <c r="W344" s="447"/>
      <c r="X344" s="447"/>
    </row>
    <row r="345">
      <c r="A345" s="1173" t="s">
        <v>4416</v>
      </c>
      <c r="B345" s="1172" t="s">
        <v>14</v>
      </c>
      <c r="C345" s="1224"/>
      <c r="D345" s="1224"/>
      <c r="E345" s="1192"/>
      <c r="F345" s="1172" t="s">
        <v>465</v>
      </c>
      <c r="G345" s="1172" t="s">
        <v>8689</v>
      </c>
      <c r="H345" s="1172" t="s">
        <v>55</v>
      </c>
      <c r="I345" s="1173" t="s">
        <v>296</v>
      </c>
      <c r="J345" s="1225" t="s">
        <v>4243</v>
      </c>
      <c r="K345" s="1225" t="s">
        <v>12</v>
      </c>
      <c r="L345" s="1173" t="s">
        <v>847</v>
      </c>
      <c r="M345" s="1226" t="s">
        <v>4462</v>
      </c>
      <c r="N345" s="1226" t="s">
        <v>4457</v>
      </c>
      <c r="O345" s="1226" t="s">
        <v>4463</v>
      </c>
      <c r="P345" s="1226" t="s">
        <v>4464</v>
      </c>
      <c r="Q345" s="447"/>
      <c r="R345" s="1227" t="s">
        <v>4465</v>
      </c>
      <c r="S345" s="1182">
        <v>45324.0</v>
      </c>
      <c r="T345" s="1179" t="s">
        <v>490</v>
      </c>
      <c r="U345" s="1179" t="s">
        <v>620</v>
      </c>
      <c r="V345" s="1179"/>
      <c r="W345" s="447"/>
      <c r="X345" s="447"/>
    </row>
    <row r="346">
      <c r="A346" s="1173" t="s">
        <v>4436</v>
      </c>
      <c r="B346" s="1172" t="s">
        <v>14</v>
      </c>
      <c r="C346" s="1175"/>
      <c r="D346" s="1175"/>
      <c r="E346" s="1192"/>
      <c r="F346" s="1172" t="s">
        <v>465</v>
      </c>
      <c r="G346" s="1172" t="s">
        <v>8689</v>
      </c>
      <c r="H346" s="1172" t="s">
        <v>55</v>
      </c>
      <c r="I346" s="1173" t="s">
        <v>296</v>
      </c>
      <c r="J346" s="1173" t="s">
        <v>4243</v>
      </c>
      <c r="K346" s="1173" t="s">
        <v>12</v>
      </c>
      <c r="L346" s="1173" t="s">
        <v>847</v>
      </c>
      <c r="M346" s="1176" t="s">
        <v>4488</v>
      </c>
      <c r="N346" s="1207"/>
      <c r="O346" s="1176" t="s">
        <v>4489</v>
      </c>
      <c r="P346" s="1176" t="s">
        <v>4490</v>
      </c>
      <c r="Q346" s="447"/>
      <c r="R346" s="1202" t="s">
        <v>4481</v>
      </c>
      <c r="S346" s="1198">
        <v>45570.0</v>
      </c>
      <c r="T346" s="1178" t="s">
        <v>215</v>
      </c>
      <c r="U346" s="1178" t="s">
        <v>95</v>
      </c>
      <c r="V346" s="1179"/>
      <c r="W346" s="447"/>
      <c r="X346" s="447"/>
    </row>
    <row r="347">
      <c r="A347" s="1173" t="s">
        <v>4441</v>
      </c>
      <c r="B347" s="1172" t="s">
        <v>14</v>
      </c>
      <c r="C347" s="1175"/>
      <c r="D347" s="1175"/>
      <c r="E347" s="1192"/>
      <c r="F347" s="1172" t="s">
        <v>465</v>
      </c>
      <c r="G347" s="1172" t="s">
        <v>8689</v>
      </c>
      <c r="H347" s="1172" t="s">
        <v>55</v>
      </c>
      <c r="I347" s="1173" t="s">
        <v>296</v>
      </c>
      <c r="J347" s="1173" t="s">
        <v>4243</v>
      </c>
      <c r="K347" s="1173" t="s">
        <v>12</v>
      </c>
      <c r="L347" s="1173" t="s">
        <v>847</v>
      </c>
      <c r="M347" s="1176" t="s">
        <v>4492</v>
      </c>
      <c r="N347" s="1207"/>
      <c r="O347" s="1176" t="s">
        <v>4493</v>
      </c>
      <c r="P347" s="1176" t="s">
        <v>4494</v>
      </c>
      <c r="Q347" s="447"/>
      <c r="R347" s="1202" t="s">
        <v>4481</v>
      </c>
      <c r="S347" s="1198">
        <v>45570.0</v>
      </c>
      <c r="T347" s="1178" t="s">
        <v>215</v>
      </c>
      <c r="U347" s="1178" t="s">
        <v>95</v>
      </c>
      <c r="V347" s="1179"/>
      <c r="W347" s="447"/>
      <c r="X347" s="447"/>
    </row>
    <row r="348">
      <c r="A348" s="1173" t="s">
        <v>4446</v>
      </c>
      <c r="B348" s="1172" t="s">
        <v>14</v>
      </c>
      <c r="C348" s="1175"/>
      <c r="D348" s="1175"/>
      <c r="E348" s="1192"/>
      <c r="F348" s="1172" t="s">
        <v>465</v>
      </c>
      <c r="G348" s="1172" t="s">
        <v>8689</v>
      </c>
      <c r="H348" s="1172" t="s">
        <v>55</v>
      </c>
      <c r="I348" s="1173" t="s">
        <v>296</v>
      </c>
      <c r="J348" s="1173" t="s">
        <v>4243</v>
      </c>
      <c r="K348" s="1173" t="s">
        <v>12</v>
      </c>
      <c r="L348" s="1173" t="s">
        <v>847</v>
      </c>
      <c r="M348" s="1176" t="s">
        <v>4496</v>
      </c>
      <c r="N348" s="1207"/>
      <c r="O348" s="1176" t="s">
        <v>4497</v>
      </c>
      <c r="P348" s="1176" t="s">
        <v>4498</v>
      </c>
      <c r="Q348" s="447"/>
      <c r="R348" s="1202" t="s">
        <v>4499</v>
      </c>
      <c r="S348" s="1198">
        <v>45570.0</v>
      </c>
      <c r="T348" s="1178" t="s">
        <v>215</v>
      </c>
      <c r="U348" s="1178" t="s">
        <v>95</v>
      </c>
      <c r="V348" s="1179"/>
      <c r="W348" s="447"/>
      <c r="X348" s="447"/>
    </row>
    <row r="349">
      <c r="A349" s="1173" t="s">
        <v>4998</v>
      </c>
      <c r="B349" s="1172" t="s">
        <v>14</v>
      </c>
      <c r="C349" s="1192"/>
      <c r="D349" s="1192"/>
      <c r="E349" s="1192"/>
      <c r="F349" s="1173" t="s">
        <v>545</v>
      </c>
      <c r="G349" s="1172" t="s">
        <v>8689</v>
      </c>
      <c r="H349" s="1172" t="s">
        <v>55</v>
      </c>
      <c r="I349" s="1173" t="s">
        <v>296</v>
      </c>
      <c r="J349" s="1172" t="s">
        <v>5026</v>
      </c>
      <c r="K349" s="1172" t="s">
        <v>12</v>
      </c>
      <c r="L349" s="1172" t="s">
        <v>5028</v>
      </c>
      <c r="M349" s="122" t="s">
        <v>5045</v>
      </c>
      <c r="N349" s="119"/>
      <c r="O349" s="122" t="s">
        <v>5046</v>
      </c>
      <c r="P349" s="122" t="s">
        <v>5047</v>
      </c>
      <c r="Q349" s="447"/>
      <c r="R349" s="447"/>
      <c r="S349" s="1198">
        <v>45570.0</v>
      </c>
      <c r="T349" s="1178" t="s">
        <v>215</v>
      </c>
      <c r="U349" s="1178" t="s">
        <v>95</v>
      </c>
      <c r="V349" s="1179"/>
      <c r="W349" s="447"/>
      <c r="X349" s="447"/>
    </row>
    <row r="350">
      <c r="A350" s="1173" t="s">
        <v>1412</v>
      </c>
      <c r="B350" s="1172" t="s">
        <v>14</v>
      </c>
      <c r="C350" s="1175"/>
      <c r="D350" s="1175"/>
      <c r="E350" s="1192"/>
      <c r="F350" s="1173" t="s">
        <v>465</v>
      </c>
      <c r="G350" s="1172" t="s">
        <v>8689</v>
      </c>
      <c r="H350" s="1172" t="s">
        <v>55</v>
      </c>
      <c r="I350" s="1173" t="s">
        <v>296</v>
      </c>
      <c r="J350" s="1173" t="s">
        <v>6421</v>
      </c>
      <c r="K350" s="1173" t="s">
        <v>11</v>
      </c>
      <c r="L350" s="1173" t="s">
        <v>847</v>
      </c>
      <c r="M350" s="1176" t="s">
        <v>27261</v>
      </c>
      <c r="N350" s="1176" t="s">
        <v>6423</v>
      </c>
      <c r="O350" s="1176" t="s">
        <v>27262</v>
      </c>
      <c r="P350" s="1176" t="s">
        <v>27263</v>
      </c>
      <c r="Q350" s="447"/>
      <c r="R350" s="1228" t="s">
        <v>6426</v>
      </c>
      <c r="S350" s="1198">
        <v>45570.0</v>
      </c>
      <c r="T350" s="1178" t="s">
        <v>215</v>
      </c>
      <c r="U350" s="1178" t="s">
        <v>95</v>
      </c>
      <c r="V350" s="1179"/>
      <c r="W350" s="447"/>
      <c r="X350" s="447"/>
    </row>
    <row r="351">
      <c r="A351" s="1173" t="s">
        <v>1485</v>
      </c>
      <c r="B351" s="1172" t="s">
        <v>14</v>
      </c>
      <c r="C351" s="1173" t="s">
        <v>6488</v>
      </c>
      <c r="D351" s="1175"/>
      <c r="E351" s="1192"/>
      <c r="F351" s="1173" t="s">
        <v>465</v>
      </c>
      <c r="G351" s="1172" t="s">
        <v>8689</v>
      </c>
      <c r="H351" s="1172" t="s">
        <v>55</v>
      </c>
      <c r="I351" s="1173" t="s">
        <v>296</v>
      </c>
      <c r="J351" s="1175"/>
      <c r="K351" s="1173" t="s">
        <v>11</v>
      </c>
      <c r="L351" s="1173" t="s">
        <v>847</v>
      </c>
      <c r="M351" s="1176" t="s">
        <v>6489</v>
      </c>
      <c r="N351" s="1207"/>
      <c r="O351" s="1176" t="s">
        <v>6490</v>
      </c>
      <c r="P351" s="1176" t="s">
        <v>27264</v>
      </c>
      <c r="Q351" s="447"/>
      <c r="R351" s="1228" t="s">
        <v>6492</v>
      </c>
      <c r="S351" s="1198">
        <v>45570.0</v>
      </c>
      <c r="T351" s="1178" t="s">
        <v>471</v>
      </c>
      <c r="U351" s="1178" t="s">
        <v>95</v>
      </c>
      <c r="V351" s="1179"/>
      <c r="W351" s="447"/>
      <c r="X351" s="447"/>
    </row>
    <row r="352">
      <c r="A352" s="1173" t="s">
        <v>3066</v>
      </c>
      <c r="B352" s="1192"/>
      <c r="C352" s="1174" t="s">
        <v>7034</v>
      </c>
      <c r="D352" s="1175"/>
      <c r="E352" s="1192"/>
      <c r="F352" s="1173" t="s">
        <v>588</v>
      </c>
      <c r="G352" s="1172" t="s">
        <v>8689</v>
      </c>
      <c r="H352" s="1172" t="s">
        <v>55</v>
      </c>
      <c r="I352" s="1173" t="s">
        <v>296</v>
      </c>
      <c r="J352" s="1173" t="s">
        <v>28</v>
      </c>
      <c r="K352" s="1173" t="s">
        <v>11</v>
      </c>
      <c r="L352" s="1173" t="s">
        <v>1413</v>
      </c>
      <c r="M352" s="1176" t="s">
        <v>7114</v>
      </c>
      <c r="N352" s="1176" t="s">
        <v>7061</v>
      </c>
      <c r="O352" s="1176" t="s">
        <v>7115</v>
      </c>
      <c r="P352" s="1176" t="s">
        <v>7116</v>
      </c>
      <c r="Q352" s="447"/>
      <c r="R352" s="394"/>
      <c r="S352" s="1198">
        <v>45570.0</v>
      </c>
      <c r="T352" s="1178" t="s">
        <v>471</v>
      </c>
      <c r="U352" s="1178" t="s">
        <v>95</v>
      </c>
      <c r="V352" s="1179"/>
      <c r="W352" s="447"/>
      <c r="X352" s="447"/>
    </row>
    <row r="353">
      <c r="A353" s="1173" t="s">
        <v>3300</v>
      </c>
      <c r="B353" s="1192"/>
      <c r="C353" s="1175"/>
      <c r="D353" s="1175"/>
      <c r="E353" s="1192"/>
      <c r="F353" s="1173" t="s">
        <v>465</v>
      </c>
      <c r="G353" s="1172" t="s">
        <v>8689</v>
      </c>
      <c r="H353" s="1172" t="s">
        <v>55</v>
      </c>
      <c r="I353" s="1173" t="s">
        <v>303</v>
      </c>
      <c r="J353" s="1173" t="s">
        <v>7311</v>
      </c>
      <c r="K353" s="1173" t="s">
        <v>11</v>
      </c>
      <c r="L353" s="1173" t="s">
        <v>847</v>
      </c>
      <c r="M353" s="1176" t="s">
        <v>8358</v>
      </c>
      <c r="N353" s="1207"/>
      <c r="O353" s="1176" t="s">
        <v>27265</v>
      </c>
      <c r="P353" s="1176" t="s">
        <v>8360</v>
      </c>
      <c r="Q353" s="447"/>
      <c r="R353" s="403" t="s">
        <v>1797</v>
      </c>
      <c r="S353" s="1198">
        <v>45570.0</v>
      </c>
      <c r="T353" s="1178" t="s">
        <v>331</v>
      </c>
      <c r="U353" s="1178" t="s">
        <v>95</v>
      </c>
      <c r="V353" s="1179"/>
      <c r="W353" s="447"/>
      <c r="X353" s="447"/>
    </row>
    <row r="354">
      <c r="A354" s="1173" t="s">
        <v>4274</v>
      </c>
      <c r="B354" s="1192"/>
      <c r="C354" s="1175"/>
      <c r="D354" s="1175"/>
      <c r="E354" s="1192"/>
      <c r="F354" s="1173" t="s">
        <v>465</v>
      </c>
      <c r="G354" s="1172" t="s">
        <v>8689</v>
      </c>
      <c r="H354" s="1172" t="s">
        <v>55</v>
      </c>
      <c r="I354" s="1173" t="s">
        <v>303</v>
      </c>
      <c r="J354" s="1173" t="s">
        <v>6387</v>
      </c>
      <c r="K354" s="1173" t="s">
        <v>12</v>
      </c>
      <c r="L354" s="1173" t="s">
        <v>1646</v>
      </c>
      <c r="M354" s="1176" t="s">
        <v>8166</v>
      </c>
      <c r="N354" s="1176" t="s">
        <v>7052</v>
      </c>
      <c r="O354" s="1176" t="s">
        <v>27266</v>
      </c>
      <c r="P354" s="1176" t="s">
        <v>8168</v>
      </c>
      <c r="Q354" s="447"/>
      <c r="R354" s="403" t="s">
        <v>8116</v>
      </c>
      <c r="S354" s="1198">
        <v>45540.0</v>
      </c>
      <c r="T354" s="1178" t="s">
        <v>331</v>
      </c>
      <c r="U354" s="1178" t="s">
        <v>95</v>
      </c>
      <c r="V354" s="1181"/>
      <c r="W354" s="447"/>
      <c r="X354" s="447"/>
    </row>
    <row r="355">
      <c r="A355" s="1173" t="s">
        <v>4295</v>
      </c>
      <c r="B355" s="1192"/>
      <c r="C355" s="1173" t="s">
        <v>8181</v>
      </c>
      <c r="D355" s="1173" t="s">
        <v>5292</v>
      </c>
      <c r="E355" s="1192"/>
      <c r="F355" s="1173" t="s">
        <v>465</v>
      </c>
      <c r="G355" s="1172" t="s">
        <v>8689</v>
      </c>
      <c r="H355" s="1172" t="s">
        <v>55</v>
      </c>
      <c r="I355" s="1173" t="s">
        <v>303</v>
      </c>
      <c r="J355" s="1173" t="s">
        <v>6387</v>
      </c>
      <c r="K355" s="1173" t="s">
        <v>12</v>
      </c>
      <c r="L355" s="1173" t="s">
        <v>739</v>
      </c>
      <c r="M355" s="1176" t="s">
        <v>8182</v>
      </c>
      <c r="N355" s="1207"/>
      <c r="O355" s="1176" t="s">
        <v>8183</v>
      </c>
      <c r="P355" s="1176" t="s">
        <v>8184</v>
      </c>
      <c r="Q355" s="447"/>
      <c r="R355" s="403" t="s">
        <v>8185</v>
      </c>
      <c r="S355" s="1198">
        <v>45540.0</v>
      </c>
      <c r="T355" s="1178" t="s">
        <v>331</v>
      </c>
      <c r="U355" s="1178" t="s">
        <v>95</v>
      </c>
      <c r="V355" s="1181"/>
      <c r="W355" s="447"/>
      <c r="X355" s="447"/>
    </row>
    <row r="356">
      <c r="A356" s="1173" t="s">
        <v>4365</v>
      </c>
      <c r="B356" s="1192"/>
      <c r="C356" s="1175"/>
      <c r="D356" s="1175"/>
      <c r="E356" s="1192"/>
      <c r="F356" s="1173" t="s">
        <v>545</v>
      </c>
      <c r="G356" s="1172" t="s">
        <v>8689</v>
      </c>
      <c r="H356" s="1172" t="s">
        <v>55</v>
      </c>
      <c r="I356" s="1173" t="s">
        <v>303</v>
      </c>
      <c r="J356" s="1173" t="s">
        <v>6555</v>
      </c>
      <c r="K356" s="1173" t="s">
        <v>12</v>
      </c>
      <c r="L356" s="1173" t="s">
        <v>847</v>
      </c>
      <c r="M356" s="1176" t="s">
        <v>8241</v>
      </c>
      <c r="N356" s="1176" t="s">
        <v>6162</v>
      </c>
      <c r="O356" s="1176" t="s">
        <v>8242</v>
      </c>
      <c r="P356" s="1176" t="s">
        <v>8243</v>
      </c>
      <c r="Q356" s="1178" t="s">
        <v>27267</v>
      </c>
      <c r="R356" s="394"/>
      <c r="S356" s="1198">
        <v>45570.0</v>
      </c>
      <c r="T356" s="1178" t="s">
        <v>331</v>
      </c>
      <c r="U356" s="1178" t="s">
        <v>95</v>
      </c>
      <c r="V356" s="1179"/>
      <c r="W356" s="447"/>
      <c r="X356" s="447"/>
    </row>
    <row r="357">
      <c r="A357" s="1173" t="s">
        <v>4482</v>
      </c>
      <c r="B357" s="1192"/>
      <c r="C357" s="1174" t="s">
        <v>8340</v>
      </c>
      <c r="D357" s="1173" t="s">
        <v>6288</v>
      </c>
      <c r="E357" s="1192"/>
      <c r="F357" s="1173" t="s">
        <v>2023</v>
      </c>
      <c r="G357" s="1172" t="s">
        <v>8689</v>
      </c>
      <c r="H357" s="1172" t="s">
        <v>55</v>
      </c>
      <c r="I357" s="1173" t="s">
        <v>338</v>
      </c>
      <c r="J357" s="1173" t="s">
        <v>6444</v>
      </c>
      <c r="K357" s="1221" t="s">
        <v>12</v>
      </c>
      <c r="L357" s="1173" t="s">
        <v>847</v>
      </c>
      <c r="M357" s="1176" t="s">
        <v>8341</v>
      </c>
      <c r="N357" s="1176" t="s">
        <v>8342</v>
      </c>
      <c r="O357" s="1176" t="s">
        <v>8343</v>
      </c>
      <c r="P357" s="1176" t="s">
        <v>8344</v>
      </c>
      <c r="Q357" s="447"/>
      <c r="R357" s="394"/>
      <c r="S357" s="1198">
        <v>45570.0</v>
      </c>
      <c r="T357" s="1178" t="s">
        <v>471</v>
      </c>
      <c r="U357" s="1178" t="s">
        <v>95</v>
      </c>
      <c r="V357" s="1179"/>
      <c r="W357" s="447"/>
      <c r="X357" s="447"/>
    </row>
    <row r="358">
      <c r="A358" s="1173" t="s">
        <v>1451</v>
      </c>
      <c r="B358" s="1172" t="s">
        <v>14</v>
      </c>
      <c r="C358" s="1175"/>
      <c r="D358" s="1175"/>
      <c r="E358" s="1192"/>
      <c r="F358" s="1173" t="s">
        <v>465</v>
      </c>
      <c r="G358" s="1172" t="s">
        <v>8689</v>
      </c>
      <c r="H358" s="1172" t="s">
        <v>55</v>
      </c>
      <c r="I358" s="1173" t="s">
        <v>296</v>
      </c>
      <c r="J358" s="1173" t="s">
        <v>8983</v>
      </c>
      <c r="K358" s="1173" t="s">
        <v>11</v>
      </c>
      <c r="L358" s="1173" t="s">
        <v>739</v>
      </c>
      <c r="M358" s="1176" t="s">
        <v>27268</v>
      </c>
      <c r="N358" s="1207"/>
      <c r="O358" s="1176" t="s">
        <v>8985</v>
      </c>
      <c r="P358" s="1176" t="s">
        <v>27268</v>
      </c>
      <c r="Q358" s="447"/>
      <c r="R358" s="403" t="s">
        <v>4424</v>
      </c>
      <c r="S358" s="1198">
        <v>45570.0</v>
      </c>
      <c r="T358" s="1178" t="s">
        <v>471</v>
      </c>
      <c r="U358" s="1178" t="s">
        <v>95</v>
      </c>
      <c r="V358" s="1179"/>
      <c r="W358" s="447"/>
      <c r="X358" s="447"/>
    </row>
    <row r="359">
      <c r="A359" s="1173" t="s">
        <v>1454</v>
      </c>
      <c r="B359" s="1172" t="s">
        <v>14</v>
      </c>
      <c r="C359" s="1229" t="s">
        <v>8987</v>
      </c>
      <c r="D359" s="1173" t="s">
        <v>5292</v>
      </c>
      <c r="E359" s="1192"/>
      <c r="F359" s="1173" t="s">
        <v>465</v>
      </c>
      <c r="G359" s="1172" t="s">
        <v>8689</v>
      </c>
      <c r="H359" s="1172" t="s">
        <v>55</v>
      </c>
      <c r="I359" s="1173" t="s">
        <v>296</v>
      </c>
      <c r="J359" s="1173" t="s">
        <v>8988</v>
      </c>
      <c r="K359" s="1173" t="s">
        <v>11</v>
      </c>
      <c r="L359" s="1173" t="s">
        <v>2267</v>
      </c>
      <c r="M359" s="1176" t="s">
        <v>8989</v>
      </c>
      <c r="N359" s="1230"/>
      <c r="O359" s="1176" t="s">
        <v>8990</v>
      </c>
      <c r="P359" s="1176" t="s">
        <v>27269</v>
      </c>
      <c r="Q359" s="447"/>
      <c r="R359" s="403" t="s">
        <v>8992</v>
      </c>
      <c r="S359" s="1198">
        <v>45570.0</v>
      </c>
      <c r="T359" s="1178" t="s">
        <v>471</v>
      </c>
      <c r="U359" s="1178" t="s">
        <v>95</v>
      </c>
      <c r="V359" s="1179"/>
      <c r="W359" s="447"/>
      <c r="X359" s="1179"/>
    </row>
    <row r="360">
      <c r="A360" s="1173" t="s">
        <v>1536</v>
      </c>
      <c r="B360" s="1192"/>
      <c r="C360" s="1175"/>
      <c r="D360" s="1175"/>
      <c r="E360" s="1192"/>
      <c r="F360" s="1173" t="s">
        <v>588</v>
      </c>
      <c r="G360" s="1172" t="s">
        <v>8689</v>
      </c>
      <c r="H360" s="1172" t="s">
        <v>55</v>
      </c>
      <c r="I360" s="1173" t="s">
        <v>296</v>
      </c>
      <c r="J360" s="1175"/>
      <c r="K360" s="1173" t="s">
        <v>12</v>
      </c>
      <c r="L360" s="1173" t="s">
        <v>739</v>
      </c>
      <c r="M360" s="1176" t="s">
        <v>9041</v>
      </c>
      <c r="N360" s="1207"/>
      <c r="O360" s="1176" t="s">
        <v>9042</v>
      </c>
      <c r="P360" s="1176" t="s">
        <v>9043</v>
      </c>
      <c r="Q360" s="447"/>
      <c r="R360" s="394"/>
      <c r="S360" s="1198">
        <v>45570.0</v>
      </c>
      <c r="T360" s="1178" t="s">
        <v>471</v>
      </c>
      <c r="U360" s="1178" t="s">
        <v>95</v>
      </c>
      <c r="V360" s="1179"/>
      <c r="W360" s="447"/>
      <c r="X360" s="447"/>
    </row>
    <row r="361">
      <c r="A361" s="1173" t="s">
        <v>1678</v>
      </c>
      <c r="B361" s="1172" t="s">
        <v>14</v>
      </c>
      <c r="C361" s="1175"/>
      <c r="D361" s="1175"/>
      <c r="E361" s="1192"/>
      <c r="F361" s="1173" t="s">
        <v>465</v>
      </c>
      <c r="G361" s="1172" t="s">
        <v>8689</v>
      </c>
      <c r="H361" s="1172" t="s">
        <v>55</v>
      </c>
      <c r="I361" s="1173" t="s">
        <v>296</v>
      </c>
      <c r="J361" s="1173" t="s">
        <v>5121</v>
      </c>
      <c r="K361" s="1173" t="s">
        <v>11</v>
      </c>
      <c r="L361" s="1173" t="s">
        <v>739</v>
      </c>
      <c r="M361" s="1176" t="s">
        <v>27270</v>
      </c>
      <c r="N361" s="1207"/>
      <c r="O361" s="1176" t="s">
        <v>9141</v>
      </c>
      <c r="P361" s="1176" t="s">
        <v>27271</v>
      </c>
      <c r="Q361" s="447"/>
      <c r="R361" s="403" t="s">
        <v>9143</v>
      </c>
      <c r="S361" s="1198">
        <v>45570.0</v>
      </c>
      <c r="T361" s="1178" t="s">
        <v>471</v>
      </c>
      <c r="U361" s="1178" t="s">
        <v>95</v>
      </c>
      <c r="V361" s="1179"/>
      <c r="W361" s="447"/>
      <c r="X361" s="447"/>
    </row>
    <row r="362">
      <c r="A362" s="1173" t="s">
        <v>1706</v>
      </c>
      <c r="B362" s="1172" t="s">
        <v>14</v>
      </c>
      <c r="C362" s="1175"/>
      <c r="D362" s="1175"/>
      <c r="E362" s="1192"/>
      <c r="F362" s="1173" t="s">
        <v>465</v>
      </c>
      <c r="G362" s="1172" t="s">
        <v>8689</v>
      </c>
      <c r="H362" s="1172" t="s">
        <v>55</v>
      </c>
      <c r="I362" s="1173" t="s">
        <v>296</v>
      </c>
      <c r="J362" s="1173" t="s">
        <v>5091</v>
      </c>
      <c r="K362" s="1173" t="s">
        <v>11</v>
      </c>
      <c r="L362" s="1173" t="s">
        <v>847</v>
      </c>
      <c r="M362" s="1176" t="s">
        <v>9156</v>
      </c>
      <c r="N362" s="1176" t="s">
        <v>9157</v>
      </c>
      <c r="O362" s="1176" t="s">
        <v>9158</v>
      </c>
      <c r="P362" s="1176" t="s">
        <v>9159</v>
      </c>
      <c r="Q362" s="447"/>
      <c r="R362" s="403" t="s">
        <v>6779</v>
      </c>
      <c r="S362" s="1198">
        <v>45570.0</v>
      </c>
      <c r="T362" s="1178" t="s">
        <v>471</v>
      </c>
      <c r="U362" s="1178" t="s">
        <v>95</v>
      </c>
      <c r="V362" s="1179"/>
      <c r="W362" s="447"/>
      <c r="X362" s="447"/>
    </row>
    <row r="363">
      <c r="A363" s="1173" t="s">
        <v>1810</v>
      </c>
      <c r="B363" s="1192"/>
      <c r="C363" s="1175"/>
      <c r="D363" s="1175"/>
      <c r="E363" s="1192"/>
      <c r="F363" s="1173" t="s">
        <v>465</v>
      </c>
      <c r="G363" s="1172" t="s">
        <v>8689</v>
      </c>
      <c r="H363" s="1172" t="s">
        <v>55</v>
      </c>
      <c r="I363" s="1173" t="s">
        <v>303</v>
      </c>
      <c r="J363" s="1173" t="s">
        <v>9232</v>
      </c>
      <c r="K363" s="1173" t="s">
        <v>12</v>
      </c>
      <c r="L363" s="1173" t="s">
        <v>739</v>
      </c>
      <c r="M363" s="1176" t="s">
        <v>27272</v>
      </c>
      <c r="N363" s="1176" t="s">
        <v>9234</v>
      </c>
      <c r="O363" s="1176" t="s">
        <v>9235</v>
      </c>
      <c r="P363" s="1176" t="s">
        <v>27273</v>
      </c>
      <c r="Q363" s="447"/>
      <c r="R363" s="403" t="s">
        <v>9237</v>
      </c>
      <c r="S363" s="1198">
        <v>45570.0</v>
      </c>
      <c r="T363" s="1178" t="s">
        <v>331</v>
      </c>
      <c r="U363" s="1178" t="s">
        <v>95</v>
      </c>
      <c r="V363" s="1206"/>
      <c r="W363" s="447"/>
      <c r="X363" s="447"/>
    </row>
    <row r="364">
      <c r="A364" s="1173" t="s">
        <v>1815</v>
      </c>
      <c r="B364" s="1192"/>
      <c r="C364" s="1175"/>
      <c r="D364" s="1175"/>
      <c r="E364" s="1192"/>
      <c r="F364" s="1173" t="s">
        <v>465</v>
      </c>
      <c r="G364" s="1172" t="s">
        <v>8689</v>
      </c>
      <c r="H364" s="1172" t="s">
        <v>55</v>
      </c>
      <c r="I364" s="1173" t="s">
        <v>303</v>
      </c>
      <c r="J364" s="1173" t="s">
        <v>9238</v>
      </c>
      <c r="K364" s="1173" t="s">
        <v>12</v>
      </c>
      <c r="L364" s="1173" t="s">
        <v>739</v>
      </c>
      <c r="M364" s="1176" t="s">
        <v>9239</v>
      </c>
      <c r="N364" s="1176" t="s">
        <v>9240</v>
      </c>
      <c r="O364" s="1176" t="s">
        <v>9241</v>
      </c>
      <c r="P364" s="1176" t="s">
        <v>9242</v>
      </c>
      <c r="Q364" s="447"/>
      <c r="R364" s="403" t="s">
        <v>9243</v>
      </c>
      <c r="S364" s="1198">
        <v>45540.0</v>
      </c>
      <c r="T364" s="1178" t="s">
        <v>331</v>
      </c>
      <c r="U364" s="1178" t="s">
        <v>95</v>
      </c>
      <c r="V364" s="1179"/>
      <c r="W364" s="447"/>
      <c r="X364" s="447"/>
    </row>
    <row r="365">
      <c r="A365" s="1173" t="s">
        <v>1821</v>
      </c>
      <c r="B365" s="1192"/>
      <c r="C365" s="1175"/>
      <c r="D365" s="1175"/>
      <c r="E365" s="1192"/>
      <c r="F365" s="1173" t="s">
        <v>465</v>
      </c>
      <c r="G365" s="1172" t="s">
        <v>8689</v>
      </c>
      <c r="H365" s="1172" t="s">
        <v>55</v>
      </c>
      <c r="I365" s="1173" t="s">
        <v>303</v>
      </c>
      <c r="J365" s="1173" t="s">
        <v>9232</v>
      </c>
      <c r="K365" s="1173" t="s">
        <v>12</v>
      </c>
      <c r="L365" s="1173" t="s">
        <v>739</v>
      </c>
      <c r="M365" s="1176" t="s">
        <v>27274</v>
      </c>
      <c r="N365" s="1176" t="s">
        <v>9245</v>
      </c>
      <c r="O365" s="1176" t="s">
        <v>9246</v>
      </c>
      <c r="P365" s="1176" t="s">
        <v>27275</v>
      </c>
      <c r="Q365" s="447"/>
      <c r="R365" s="403" t="s">
        <v>9248</v>
      </c>
      <c r="S365" s="1198">
        <v>45540.0</v>
      </c>
      <c r="T365" s="1178" t="s">
        <v>331</v>
      </c>
      <c r="U365" s="1178" t="s">
        <v>95</v>
      </c>
      <c r="V365" s="1181"/>
      <c r="W365" s="447"/>
      <c r="X365" s="447"/>
    </row>
    <row r="366">
      <c r="A366" s="1173" t="s">
        <v>1827</v>
      </c>
      <c r="B366" s="1192"/>
      <c r="C366" s="1173" t="s">
        <v>9249</v>
      </c>
      <c r="D366" s="1173" t="s">
        <v>8800</v>
      </c>
      <c r="E366" s="1192"/>
      <c r="F366" s="1173" t="s">
        <v>465</v>
      </c>
      <c r="G366" s="1172" t="s">
        <v>8689</v>
      </c>
      <c r="H366" s="1172" t="s">
        <v>55</v>
      </c>
      <c r="I366" s="1173" t="s">
        <v>303</v>
      </c>
      <c r="J366" s="1173" t="s">
        <v>9250</v>
      </c>
      <c r="K366" s="1173" t="s">
        <v>11</v>
      </c>
      <c r="L366" s="1173" t="s">
        <v>847</v>
      </c>
      <c r="M366" s="1176" t="s">
        <v>9251</v>
      </c>
      <c r="N366" s="1207"/>
      <c r="O366" s="1176" t="s">
        <v>9252</v>
      </c>
      <c r="P366" s="1176" t="s">
        <v>27276</v>
      </c>
      <c r="Q366" s="447"/>
      <c r="R366" s="403" t="s">
        <v>9254</v>
      </c>
      <c r="S366" s="1198">
        <v>45540.0</v>
      </c>
      <c r="T366" s="1178" t="s">
        <v>331</v>
      </c>
      <c r="U366" s="1178" t="s">
        <v>95</v>
      </c>
      <c r="V366" s="1181"/>
      <c r="W366" s="447"/>
      <c r="X366" s="447"/>
    </row>
    <row r="367">
      <c r="A367" s="1173" t="s">
        <v>1990</v>
      </c>
      <c r="B367" s="1192"/>
      <c r="C367" s="1175"/>
      <c r="D367" s="1175"/>
      <c r="E367" s="1192"/>
      <c r="F367" s="1173" t="s">
        <v>545</v>
      </c>
      <c r="G367" s="1172" t="s">
        <v>8689</v>
      </c>
      <c r="H367" s="1172" t="s">
        <v>55</v>
      </c>
      <c r="I367" s="1173" t="s">
        <v>303</v>
      </c>
      <c r="J367" s="1173" t="s">
        <v>9384</v>
      </c>
      <c r="K367" s="1173" t="s">
        <v>12</v>
      </c>
      <c r="L367" s="1173" t="s">
        <v>739</v>
      </c>
      <c r="M367" s="1176" t="s">
        <v>9385</v>
      </c>
      <c r="N367" s="1176" t="s">
        <v>6162</v>
      </c>
      <c r="O367" s="1176" t="s">
        <v>27277</v>
      </c>
      <c r="P367" s="1176" t="s">
        <v>9387</v>
      </c>
      <c r="Q367" s="1178" t="s">
        <v>27278</v>
      </c>
      <c r="R367" s="447"/>
      <c r="S367" s="1198">
        <v>45570.0</v>
      </c>
      <c r="T367" s="1178" t="s">
        <v>331</v>
      </c>
      <c r="U367" s="1178" t="s">
        <v>95</v>
      </c>
      <c r="V367" s="1179"/>
      <c r="W367" s="447"/>
      <c r="X367" s="447"/>
    </row>
    <row r="368">
      <c r="A368" s="1173" t="s">
        <v>2848</v>
      </c>
      <c r="B368" s="1192"/>
      <c r="C368" s="1173" t="s">
        <v>5057</v>
      </c>
      <c r="D368" s="1173" t="s">
        <v>6346</v>
      </c>
      <c r="E368" s="1192"/>
      <c r="F368" s="1173" t="s">
        <v>2023</v>
      </c>
      <c r="G368" s="1172" t="s">
        <v>8689</v>
      </c>
      <c r="H368" s="1172" t="s">
        <v>55</v>
      </c>
      <c r="I368" s="1173" t="s">
        <v>338</v>
      </c>
      <c r="J368" s="1173" t="s">
        <v>5657</v>
      </c>
      <c r="K368" s="1173" t="s">
        <v>12</v>
      </c>
      <c r="L368" s="1173" t="s">
        <v>739</v>
      </c>
      <c r="M368" s="1176" t="s">
        <v>9486</v>
      </c>
      <c r="N368" s="1207"/>
      <c r="O368" s="1176" t="s">
        <v>9487</v>
      </c>
      <c r="P368" s="1176" t="s">
        <v>9488</v>
      </c>
      <c r="Q368" s="447"/>
      <c r="R368" s="394"/>
      <c r="S368" s="1198">
        <v>45570.0</v>
      </c>
      <c r="T368" s="1178" t="s">
        <v>471</v>
      </c>
      <c r="U368" s="1178" t="s">
        <v>95</v>
      </c>
      <c r="V368" s="1179"/>
      <c r="W368" s="447"/>
      <c r="X368" s="447"/>
    </row>
    <row r="369">
      <c r="A369" s="1173" t="s">
        <v>2864</v>
      </c>
      <c r="B369" s="1192"/>
      <c r="C369" s="1174" t="s">
        <v>8340</v>
      </c>
      <c r="D369" s="1173" t="s">
        <v>6288</v>
      </c>
      <c r="E369" s="1192"/>
      <c r="F369" s="1173" t="s">
        <v>2023</v>
      </c>
      <c r="G369" s="1172" t="s">
        <v>8689</v>
      </c>
      <c r="H369" s="1172" t="s">
        <v>55</v>
      </c>
      <c r="I369" s="1173" t="s">
        <v>338</v>
      </c>
      <c r="J369" s="1173" t="s">
        <v>6414</v>
      </c>
      <c r="K369" s="1173" t="s">
        <v>12</v>
      </c>
      <c r="L369" s="1175"/>
      <c r="M369" s="1176" t="s">
        <v>9489</v>
      </c>
      <c r="N369" s="1207"/>
      <c r="O369" s="1176" t="s">
        <v>9490</v>
      </c>
      <c r="P369" s="1176" t="s">
        <v>27279</v>
      </c>
      <c r="Q369" s="447"/>
      <c r="R369" s="394"/>
      <c r="S369" s="1198">
        <v>45570.0</v>
      </c>
      <c r="T369" s="1178" t="s">
        <v>471</v>
      </c>
      <c r="U369" s="1178" t="s">
        <v>95</v>
      </c>
      <c r="V369" s="1179"/>
      <c r="W369" s="447"/>
      <c r="X369" s="447"/>
    </row>
    <row r="370">
      <c r="A370" s="1173" t="s">
        <v>2875</v>
      </c>
      <c r="B370" s="1192"/>
      <c r="C370" s="1173" t="s">
        <v>6536</v>
      </c>
      <c r="D370" s="1173" t="s">
        <v>5474</v>
      </c>
      <c r="E370" s="1192"/>
      <c r="F370" s="1173" t="s">
        <v>2023</v>
      </c>
      <c r="G370" s="1172" t="s">
        <v>8689</v>
      </c>
      <c r="H370" s="1172" t="s">
        <v>55</v>
      </c>
      <c r="I370" s="1173" t="s">
        <v>338</v>
      </c>
      <c r="J370" s="1175"/>
      <c r="K370" s="1173" t="s">
        <v>12</v>
      </c>
      <c r="L370" s="1173" t="s">
        <v>739</v>
      </c>
      <c r="M370" s="1176" t="s">
        <v>9495</v>
      </c>
      <c r="N370" s="1176" t="s">
        <v>9496</v>
      </c>
      <c r="O370" s="1176" t="s">
        <v>9497</v>
      </c>
      <c r="P370" s="1176" t="s">
        <v>27280</v>
      </c>
      <c r="Q370" s="447"/>
      <c r="R370" s="394"/>
      <c r="S370" s="1198">
        <v>45570.0</v>
      </c>
      <c r="T370" s="1178" t="s">
        <v>471</v>
      </c>
      <c r="U370" s="1178" t="s">
        <v>95</v>
      </c>
      <c r="V370" s="1179"/>
      <c r="W370" s="447"/>
      <c r="X370" s="447"/>
    </row>
    <row r="371">
      <c r="A371" s="1173" t="s">
        <v>2892</v>
      </c>
      <c r="B371" s="1192"/>
      <c r="C371" s="1174" t="s">
        <v>9506</v>
      </c>
      <c r="D371" s="1173" t="s">
        <v>6288</v>
      </c>
      <c r="E371" s="1192"/>
      <c r="F371" s="1173" t="s">
        <v>2023</v>
      </c>
      <c r="G371" s="1172" t="s">
        <v>8689</v>
      </c>
      <c r="H371" s="1172" t="s">
        <v>55</v>
      </c>
      <c r="I371" s="1173" t="s">
        <v>338</v>
      </c>
      <c r="J371" s="1173" t="s">
        <v>9507</v>
      </c>
      <c r="K371" s="1173" t="s">
        <v>11</v>
      </c>
      <c r="L371" s="1173" t="s">
        <v>739</v>
      </c>
      <c r="M371" s="1176" t="s">
        <v>9508</v>
      </c>
      <c r="N371" s="1207"/>
      <c r="O371" s="1176" t="s">
        <v>9509</v>
      </c>
      <c r="P371" s="1176" t="s">
        <v>27281</v>
      </c>
      <c r="Q371" s="447"/>
      <c r="R371" s="394"/>
      <c r="S371" s="1198">
        <v>45570.0</v>
      </c>
      <c r="T371" s="1178" t="s">
        <v>471</v>
      </c>
      <c r="U371" s="1178" t="s">
        <v>95</v>
      </c>
      <c r="V371" s="1179"/>
      <c r="W371" s="447"/>
      <c r="X371" s="447"/>
    </row>
    <row r="372">
      <c r="A372" s="1173" t="s">
        <v>2901</v>
      </c>
      <c r="B372" s="1192"/>
      <c r="C372" s="1173" t="s">
        <v>9514</v>
      </c>
      <c r="D372" s="1173" t="s">
        <v>6450</v>
      </c>
      <c r="E372" s="1192"/>
      <c r="F372" s="1173" t="s">
        <v>2023</v>
      </c>
      <c r="G372" s="1172" t="s">
        <v>8689</v>
      </c>
      <c r="H372" s="1172" t="s">
        <v>55</v>
      </c>
      <c r="I372" s="1173" t="s">
        <v>338</v>
      </c>
      <c r="J372" s="1175"/>
      <c r="K372" s="1173" t="s">
        <v>12</v>
      </c>
      <c r="L372" s="1173" t="s">
        <v>2267</v>
      </c>
      <c r="M372" s="1176" t="s">
        <v>9515</v>
      </c>
      <c r="N372" s="1207"/>
      <c r="O372" s="1176" t="s">
        <v>9516</v>
      </c>
      <c r="P372" s="1176" t="s">
        <v>9517</v>
      </c>
      <c r="Q372" s="447"/>
      <c r="R372" s="394"/>
      <c r="S372" s="1185" t="s">
        <v>1555</v>
      </c>
      <c r="T372" s="1178" t="s">
        <v>490</v>
      </c>
      <c r="U372" s="1178" t="s">
        <v>95</v>
      </c>
      <c r="V372" s="1179"/>
      <c r="W372" s="447"/>
      <c r="X372" s="447"/>
    </row>
    <row r="373">
      <c r="A373" s="1173" t="s">
        <v>2776</v>
      </c>
      <c r="B373" s="1192"/>
      <c r="C373" s="1173" t="s">
        <v>15475</v>
      </c>
      <c r="D373" s="1173" t="s">
        <v>6865</v>
      </c>
      <c r="E373" s="1192"/>
      <c r="F373" s="1173" t="s">
        <v>545</v>
      </c>
      <c r="G373" s="1172" t="s">
        <v>8689</v>
      </c>
      <c r="H373" s="1172" t="s">
        <v>55</v>
      </c>
      <c r="I373" s="1173" t="s">
        <v>303</v>
      </c>
      <c r="J373" s="1173" t="s">
        <v>6223</v>
      </c>
      <c r="K373" s="1173" t="s">
        <v>12</v>
      </c>
      <c r="L373" s="1173" t="s">
        <v>739</v>
      </c>
      <c r="M373" s="1176" t="s">
        <v>15476</v>
      </c>
      <c r="N373" s="1207"/>
      <c r="O373" s="1176" t="s">
        <v>15477</v>
      </c>
      <c r="P373" s="1176" t="s">
        <v>15478</v>
      </c>
      <c r="Q373" s="447"/>
      <c r="R373" s="447"/>
      <c r="S373" s="1178" t="s">
        <v>1555</v>
      </c>
      <c r="T373" s="1178" t="s">
        <v>331</v>
      </c>
      <c r="U373" s="1178" t="s">
        <v>95</v>
      </c>
      <c r="V373" s="1181"/>
      <c r="W373" s="447"/>
      <c r="X373" s="447"/>
    </row>
    <row r="374">
      <c r="A374" s="1173" t="s">
        <v>2789</v>
      </c>
      <c r="B374" s="1192"/>
      <c r="C374" s="1175"/>
      <c r="D374" s="1175"/>
      <c r="E374" s="1192"/>
      <c r="F374" s="1173" t="s">
        <v>545</v>
      </c>
      <c r="G374" s="1172" t="s">
        <v>8689</v>
      </c>
      <c r="H374" s="1172" t="s">
        <v>55</v>
      </c>
      <c r="I374" s="1173" t="s">
        <v>303</v>
      </c>
      <c r="J374" s="1173" t="s">
        <v>15465</v>
      </c>
      <c r="K374" s="1173" t="s">
        <v>12</v>
      </c>
      <c r="L374" s="1173" t="s">
        <v>739</v>
      </c>
      <c r="M374" s="1176" t="s">
        <v>15487</v>
      </c>
      <c r="N374" s="1176" t="s">
        <v>15488</v>
      </c>
      <c r="O374" s="1176" t="s">
        <v>15489</v>
      </c>
      <c r="P374" s="1176" t="s">
        <v>15490</v>
      </c>
      <c r="Q374" s="447"/>
      <c r="R374" s="447"/>
      <c r="S374" s="1177">
        <v>45570.0</v>
      </c>
      <c r="T374" s="1178" t="s">
        <v>331</v>
      </c>
      <c r="U374" s="1178" t="s">
        <v>95</v>
      </c>
      <c r="V374" s="1181"/>
      <c r="W374" s="447"/>
      <c r="X374" s="447"/>
    </row>
    <row r="375">
      <c r="A375" s="1173" t="s">
        <v>5583</v>
      </c>
      <c r="B375" s="1192"/>
      <c r="C375" s="1175"/>
      <c r="D375" s="1175"/>
      <c r="E375" s="1192"/>
      <c r="F375" s="1173" t="s">
        <v>545</v>
      </c>
      <c r="G375" s="1172" t="s">
        <v>8689</v>
      </c>
      <c r="H375" s="1172" t="s">
        <v>55</v>
      </c>
      <c r="I375" s="1173" t="s">
        <v>303</v>
      </c>
      <c r="J375" s="1173" t="s">
        <v>6223</v>
      </c>
      <c r="K375" s="1173" t="s">
        <v>12</v>
      </c>
      <c r="L375" s="1173" t="s">
        <v>1646</v>
      </c>
      <c r="M375" s="1176" t="s">
        <v>15491</v>
      </c>
      <c r="N375" s="1207"/>
      <c r="O375" s="1176" t="s">
        <v>15492</v>
      </c>
      <c r="P375" s="1176" t="s">
        <v>15493</v>
      </c>
      <c r="Q375" s="447"/>
      <c r="R375" s="447"/>
      <c r="S375" s="1177">
        <v>45570.0</v>
      </c>
      <c r="T375" s="1178" t="s">
        <v>331</v>
      </c>
      <c r="U375" s="1178" t="s">
        <v>95</v>
      </c>
      <c r="V375" s="1181"/>
      <c r="W375" s="447"/>
      <c r="X375" s="447"/>
    </row>
    <row r="376">
      <c r="A376" s="1173" t="s">
        <v>4383</v>
      </c>
      <c r="B376" s="1172" t="s">
        <v>14</v>
      </c>
      <c r="C376" s="1173" t="s">
        <v>14748</v>
      </c>
      <c r="D376" s="1173" t="s">
        <v>8557</v>
      </c>
      <c r="E376" s="1192"/>
      <c r="F376" s="1173" t="s">
        <v>465</v>
      </c>
      <c r="G376" s="1172" t="s">
        <v>8689</v>
      </c>
      <c r="H376" s="1172" t="s">
        <v>55</v>
      </c>
      <c r="I376" s="1173" t="s">
        <v>296</v>
      </c>
      <c r="J376" s="1173" t="s">
        <v>5475</v>
      </c>
      <c r="K376" s="1173" t="s">
        <v>11</v>
      </c>
      <c r="L376" s="1173" t="s">
        <v>1646</v>
      </c>
      <c r="M376" s="1176" t="s">
        <v>14753</v>
      </c>
      <c r="N376" s="1207"/>
      <c r="O376" s="1176" t="s">
        <v>14754</v>
      </c>
      <c r="P376" s="1176" t="s">
        <v>14755</v>
      </c>
      <c r="Q376" s="447"/>
      <c r="R376" s="403" t="s">
        <v>14756</v>
      </c>
      <c r="S376" s="1182">
        <v>45293.0</v>
      </c>
      <c r="T376" s="1179" t="s">
        <v>490</v>
      </c>
      <c r="U376" s="1179" t="s">
        <v>620</v>
      </c>
      <c r="V376" s="1179"/>
      <c r="W376" s="447"/>
      <c r="X376" s="1179" t="s">
        <v>27282</v>
      </c>
    </row>
    <row r="377">
      <c r="A377" s="1173" t="s">
        <v>4388</v>
      </c>
      <c r="B377" s="1192"/>
      <c r="C377" s="1173" t="s">
        <v>14748</v>
      </c>
      <c r="D377" s="1173" t="s">
        <v>8557</v>
      </c>
      <c r="E377" s="1192"/>
      <c r="F377" s="1173" t="s">
        <v>13850</v>
      </c>
      <c r="G377" s="1172" t="s">
        <v>8689</v>
      </c>
      <c r="H377" s="1172" t="s">
        <v>55</v>
      </c>
      <c r="I377" s="1173" t="s">
        <v>296</v>
      </c>
      <c r="J377" s="1173" t="s">
        <v>5475</v>
      </c>
      <c r="K377" s="1173" t="s">
        <v>11</v>
      </c>
      <c r="L377" s="1173" t="s">
        <v>1646</v>
      </c>
      <c r="M377" s="1176" t="s">
        <v>14757</v>
      </c>
      <c r="N377" s="1207"/>
      <c r="O377" s="1176" t="s">
        <v>27283</v>
      </c>
      <c r="P377" s="1176" t="s">
        <v>14759</v>
      </c>
      <c r="Q377" s="447"/>
      <c r="R377" s="394"/>
      <c r="S377" s="1182">
        <v>45293.0</v>
      </c>
      <c r="T377" s="1179" t="s">
        <v>490</v>
      </c>
      <c r="U377" s="1179" t="s">
        <v>620</v>
      </c>
      <c r="V377" s="1179"/>
      <c r="W377" s="447"/>
      <c r="X377" s="1179" t="s">
        <v>27282</v>
      </c>
    </row>
    <row r="378">
      <c r="A378" s="1173" t="s">
        <v>4393</v>
      </c>
      <c r="B378" s="1192"/>
      <c r="C378" s="1173" t="s">
        <v>14748</v>
      </c>
      <c r="D378" s="1173" t="s">
        <v>8557</v>
      </c>
      <c r="E378" s="1192"/>
      <c r="F378" s="1173" t="s">
        <v>13850</v>
      </c>
      <c r="G378" s="1172" t="s">
        <v>8689</v>
      </c>
      <c r="H378" s="1172" t="s">
        <v>55</v>
      </c>
      <c r="I378" s="1173" t="s">
        <v>296</v>
      </c>
      <c r="J378" s="1173" t="s">
        <v>5475</v>
      </c>
      <c r="K378" s="1173" t="s">
        <v>12</v>
      </c>
      <c r="L378" s="1173" t="s">
        <v>1646</v>
      </c>
      <c r="M378" s="1176" t="s">
        <v>14760</v>
      </c>
      <c r="N378" s="1207"/>
      <c r="O378" s="1176" t="s">
        <v>14761</v>
      </c>
      <c r="P378" s="1176" t="s">
        <v>14762</v>
      </c>
      <c r="Q378" s="447"/>
      <c r="R378" s="394"/>
      <c r="S378" s="1182">
        <v>45293.0</v>
      </c>
      <c r="T378" s="1179" t="s">
        <v>490</v>
      </c>
      <c r="U378" s="1179" t="s">
        <v>620</v>
      </c>
      <c r="V378" s="1179"/>
      <c r="W378" s="447"/>
      <c r="X378" s="1179" t="s">
        <v>27282</v>
      </c>
    </row>
    <row r="379">
      <c r="A379" s="1173" t="s">
        <v>4396</v>
      </c>
      <c r="B379" s="1192"/>
      <c r="C379" s="1173" t="s">
        <v>14748</v>
      </c>
      <c r="D379" s="1173" t="s">
        <v>8557</v>
      </c>
      <c r="E379" s="1192"/>
      <c r="F379" s="1173" t="s">
        <v>13850</v>
      </c>
      <c r="G379" s="1172" t="s">
        <v>8689</v>
      </c>
      <c r="H379" s="1172" t="s">
        <v>55</v>
      </c>
      <c r="I379" s="1173" t="s">
        <v>296</v>
      </c>
      <c r="J379" s="1173" t="s">
        <v>5475</v>
      </c>
      <c r="K379" s="1173" t="s">
        <v>11</v>
      </c>
      <c r="L379" s="1173" t="s">
        <v>1646</v>
      </c>
      <c r="M379" s="1176" t="s">
        <v>14763</v>
      </c>
      <c r="N379" s="1207"/>
      <c r="O379" s="1176" t="s">
        <v>14764</v>
      </c>
      <c r="P379" s="1176" t="s">
        <v>14765</v>
      </c>
      <c r="Q379" s="447"/>
      <c r="R379" s="394"/>
      <c r="S379" s="1182">
        <v>45293.0</v>
      </c>
      <c r="T379" s="1179" t="s">
        <v>490</v>
      </c>
      <c r="U379" s="1179" t="s">
        <v>620</v>
      </c>
      <c r="V379" s="1179"/>
      <c r="W379" s="447"/>
      <c r="X379" s="1179" t="s">
        <v>27282</v>
      </c>
    </row>
    <row r="380">
      <c r="A380" s="1173" t="s">
        <v>4401</v>
      </c>
      <c r="B380" s="1192"/>
      <c r="C380" s="1173" t="s">
        <v>14748</v>
      </c>
      <c r="D380" s="1173" t="s">
        <v>8557</v>
      </c>
      <c r="E380" s="1192"/>
      <c r="F380" s="1173" t="s">
        <v>13850</v>
      </c>
      <c r="G380" s="1172" t="s">
        <v>8689</v>
      </c>
      <c r="H380" s="1172" t="s">
        <v>55</v>
      </c>
      <c r="I380" s="1173" t="s">
        <v>296</v>
      </c>
      <c r="J380" s="1173" t="s">
        <v>5475</v>
      </c>
      <c r="K380" s="1173" t="s">
        <v>12</v>
      </c>
      <c r="L380" s="1173" t="s">
        <v>1646</v>
      </c>
      <c r="M380" s="1176" t="s">
        <v>14766</v>
      </c>
      <c r="N380" s="1207"/>
      <c r="O380" s="1176" t="s">
        <v>14761</v>
      </c>
      <c r="P380" s="1176" t="s">
        <v>14767</v>
      </c>
      <c r="Q380" s="447"/>
      <c r="R380" s="394"/>
      <c r="S380" s="1182">
        <v>45293.0</v>
      </c>
      <c r="T380" s="1179" t="s">
        <v>490</v>
      </c>
      <c r="U380" s="1179" t="s">
        <v>620</v>
      </c>
      <c r="V380" s="1179"/>
      <c r="W380" s="447"/>
      <c r="X380" s="1179" t="s">
        <v>27282</v>
      </c>
    </row>
    <row r="381">
      <c r="A381" s="1173" t="s">
        <v>1454</v>
      </c>
      <c r="B381" s="1172" t="s">
        <v>14</v>
      </c>
      <c r="C381" s="1173" t="s">
        <v>6488</v>
      </c>
      <c r="D381" s="1175"/>
      <c r="E381" s="1192"/>
      <c r="F381" s="1173" t="s">
        <v>465</v>
      </c>
      <c r="G381" s="1172" t="s">
        <v>8689</v>
      </c>
      <c r="H381" s="1172" t="s">
        <v>55</v>
      </c>
      <c r="I381" s="1173" t="s">
        <v>296</v>
      </c>
      <c r="J381" s="1175"/>
      <c r="K381" s="1173" t="s">
        <v>12</v>
      </c>
      <c r="L381" s="1173" t="s">
        <v>847</v>
      </c>
      <c r="M381" s="1176" t="s">
        <v>16258</v>
      </c>
      <c r="N381" s="1176" t="s">
        <v>16259</v>
      </c>
      <c r="O381" s="1176" t="s">
        <v>27284</v>
      </c>
      <c r="P381" s="1176" t="s">
        <v>16261</v>
      </c>
      <c r="Q381" s="447"/>
      <c r="R381" s="403" t="s">
        <v>16262</v>
      </c>
      <c r="S381" s="1198">
        <v>45570.0</v>
      </c>
      <c r="T381" s="1178" t="s">
        <v>471</v>
      </c>
      <c r="U381" s="1178" t="s">
        <v>95</v>
      </c>
      <c r="V381" s="1179"/>
      <c r="W381" s="447"/>
      <c r="X381" s="447"/>
    </row>
    <row r="382">
      <c r="A382" s="1173" t="s">
        <v>1678</v>
      </c>
      <c r="B382" s="1172" t="s">
        <v>14</v>
      </c>
      <c r="C382" s="1173" t="s">
        <v>16293</v>
      </c>
      <c r="D382" s="1173" t="s">
        <v>16127</v>
      </c>
      <c r="E382" s="1192"/>
      <c r="F382" s="1173" t="s">
        <v>465</v>
      </c>
      <c r="G382" s="1172" t="s">
        <v>8689</v>
      </c>
      <c r="H382" s="1172" t="s">
        <v>55</v>
      </c>
      <c r="I382" s="1173" t="s">
        <v>296</v>
      </c>
      <c r="J382" s="1175"/>
      <c r="K382" s="1173" t="s">
        <v>12</v>
      </c>
      <c r="L382" s="1173" t="s">
        <v>38</v>
      </c>
      <c r="M382" s="1176" t="s">
        <v>16440</v>
      </c>
      <c r="N382" s="1176" t="s">
        <v>16441</v>
      </c>
      <c r="O382" s="1176" t="s">
        <v>16442</v>
      </c>
      <c r="P382" s="1176" t="s">
        <v>16443</v>
      </c>
      <c r="Q382" s="447"/>
      <c r="R382" s="403" t="s">
        <v>16444</v>
      </c>
      <c r="S382" s="1198">
        <v>45570.0</v>
      </c>
      <c r="T382" s="1178" t="s">
        <v>471</v>
      </c>
      <c r="U382" s="1178" t="s">
        <v>95</v>
      </c>
      <c r="V382" s="1179"/>
      <c r="W382" s="447"/>
      <c r="X382" s="447"/>
    </row>
    <row r="383">
      <c r="A383" s="1173" t="s">
        <v>1684</v>
      </c>
      <c r="B383" s="1172" t="s">
        <v>14</v>
      </c>
      <c r="C383" s="1173" t="s">
        <v>16293</v>
      </c>
      <c r="D383" s="1173" t="s">
        <v>16127</v>
      </c>
      <c r="E383" s="1192"/>
      <c r="F383" s="1173" t="s">
        <v>465</v>
      </c>
      <c r="G383" s="1172" t="s">
        <v>8689</v>
      </c>
      <c r="H383" s="1172" t="s">
        <v>55</v>
      </c>
      <c r="I383" s="1173" t="s">
        <v>296</v>
      </c>
      <c r="J383" s="1175"/>
      <c r="K383" s="1173" t="s">
        <v>12</v>
      </c>
      <c r="L383" s="1173" t="s">
        <v>38</v>
      </c>
      <c r="M383" s="1176" t="s">
        <v>16445</v>
      </c>
      <c r="N383" s="1176" t="s">
        <v>27285</v>
      </c>
      <c r="O383" s="1176" t="s">
        <v>16447</v>
      </c>
      <c r="P383" s="1176" t="s">
        <v>16448</v>
      </c>
      <c r="Q383" s="447"/>
      <c r="R383" s="403" t="s">
        <v>16449</v>
      </c>
      <c r="S383" s="1198">
        <v>45570.0</v>
      </c>
      <c r="T383" s="1178" t="s">
        <v>471</v>
      </c>
      <c r="U383" s="1178" t="s">
        <v>95</v>
      </c>
      <c r="V383" s="1179"/>
      <c r="W383" s="447"/>
      <c r="X383" s="447"/>
    </row>
    <row r="384">
      <c r="A384" s="1173" t="s">
        <v>1694</v>
      </c>
      <c r="B384" s="1172" t="s">
        <v>14</v>
      </c>
      <c r="C384" s="1173" t="s">
        <v>16293</v>
      </c>
      <c r="D384" s="1173" t="s">
        <v>16127</v>
      </c>
      <c r="E384" s="1192"/>
      <c r="F384" s="1173" t="s">
        <v>465</v>
      </c>
      <c r="G384" s="1172" t="s">
        <v>8689</v>
      </c>
      <c r="H384" s="1172" t="s">
        <v>55</v>
      </c>
      <c r="I384" s="1173" t="s">
        <v>296</v>
      </c>
      <c r="J384" s="1175"/>
      <c r="K384" s="1173" t="s">
        <v>12</v>
      </c>
      <c r="L384" s="1173" t="s">
        <v>38</v>
      </c>
      <c r="M384" s="1176" t="s">
        <v>16440</v>
      </c>
      <c r="N384" s="1176" t="s">
        <v>27286</v>
      </c>
      <c r="O384" s="1176" t="s">
        <v>16455</v>
      </c>
      <c r="P384" s="1176" t="s">
        <v>16443</v>
      </c>
      <c r="Q384" s="447"/>
      <c r="R384" s="403" t="s">
        <v>16454</v>
      </c>
      <c r="S384" s="1198">
        <v>45570.0</v>
      </c>
      <c r="T384" s="1178" t="s">
        <v>471</v>
      </c>
      <c r="U384" s="1178" t="s">
        <v>95</v>
      </c>
      <c r="V384" s="1179"/>
      <c r="W384" s="447"/>
      <c r="X384" s="447"/>
    </row>
    <row r="385">
      <c r="A385" s="1173" t="s">
        <v>1700</v>
      </c>
      <c r="B385" s="1172" t="s">
        <v>14</v>
      </c>
      <c r="C385" s="1173" t="s">
        <v>16293</v>
      </c>
      <c r="D385" s="1173" t="s">
        <v>16127</v>
      </c>
      <c r="E385" s="1192"/>
      <c r="F385" s="1173" t="s">
        <v>465</v>
      </c>
      <c r="G385" s="1172" t="s">
        <v>8689</v>
      </c>
      <c r="H385" s="1172" t="s">
        <v>55</v>
      </c>
      <c r="I385" s="1173" t="s">
        <v>296</v>
      </c>
      <c r="J385" s="1175"/>
      <c r="K385" s="1173" t="s">
        <v>12</v>
      </c>
      <c r="L385" s="1173" t="s">
        <v>16456</v>
      </c>
      <c r="M385" s="1176" t="s">
        <v>16457</v>
      </c>
      <c r="N385" s="1176" t="s">
        <v>27286</v>
      </c>
      <c r="O385" s="1176" t="s">
        <v>16459</v>
      </c>
      <c r="P385" s="1176" t="s">
        <v>16460</v>
      </c>
      <c r="Q385" s="447"/>
      <c r="R385" s="403" t="s">
        <v>16449</v>
      </c>
      <c r="S385" s="1198">
        <v>45570.0</v>
      </c>
      <c r="T385" s="1178" t="s">
        <v>471</v>
      </c>
      <c r="U385" s="1178" t="s">
        <v>95</v>
      </c>
      <c r="V385" s="1179"/>
      <c r="W385" s="447"/>
      <c r="X385" s="447"/>
    </row>
    <row r="386">
      <c r="A386" s="1173" t="s">
        <v>2875</v>
      </c>
      <c r="B386" s="1192"/>
      <c r="C386" s="1174" t="s">
        <v>16819</v>
      </c>
      <c r="D386" s="1175"/>
      <c r="E386" s="1192"/>
      <c r="F386" s="1173" t="s">
        <v>465</v>
      </c>
      <c r="G386" s="1172" t="s">
        <v>8689</v>
      </c>
      <c r="H386" s="1172" t="s">
        <v>55</v>
      </c>
      <c r="I386" s="1173" t="s">
        <v>303</v>
      </c>
      <c r="J386" s="1175"/>
      <c r="K386" s="1173" t="s">
        <v>12</v>
      </c>
      <c r="L386" s="1173" t="s">
        <v>847</v>
      </c>
      <c r="M386" s="1176" t="s">
        <v>27287</v>
      </c>
      <c r="N386" s="1176" t="s">
        <v>16726</v>
      </c>
      <c r="O386" s="1176" t="s">
        <v>27288</v>
      </c>
      <c r="P386" s="1176" t="s">
        <v>16822</v>
      </c>
      <c r="Q386" s="447"/>
      <c r="R386" s="403" t="s">
        <v>16823</v>
      </c>
      <c r="S386" s="1198">
        <v>45570.0</v>
      </c>
      <c r="T386" s="1178" t="s">
        <v>331</v>
      </c>
      <c r="U386" s="1178" t="s">
        <v>95</v>
      </c>
      <c r="V386" s="1179"/>
      <c r="W386" s="447"/>
      <c r="X386" s="447"/>
    </row>
    <row r="387">
      <c r="A387" s="1173" t="s">
        <v>3052</v>
      </c>
      <c r="B387" s="1192"/>
      <c r="C387" s="1175"/>
      <c r="D387" s="1175"/>
      <c r="E387" s="1192"/>
      <c r="F387" s="1173" t="s">
        <v>465</v>
      </c>
      <c r="G387" s="1172" t="s">
        <v>8689</v>
      </c>
      <c r="H387" s="1172" t="s">
        <v>55</v>
      </c>
      <c r="I387" s="1173" t="s">
        <v>303</v>
      </c>
      <c r="J387" s="1175"/>
      <c r="K387" s="1173" t="s">
        <v>12</v>
      </c>
      <c r="L387" s="1173" t="s">
        <v>847</v>
      </c>
      <c r="M387" s="1176" t="s">
        <v>16986</v>
      </c>
      <c r="N387" s="1207"/>
      <c r="O387" s="1176" t="s">
        <v>16987</v>
      </c>
      <c r="P387" s="1176" t="s">
        <v>16988</v>
      </c>
      <c r="Q387" s="447"/>
      <c r="R387" s="403" t="s">
        <v>7305</v>
      </c>
      <c r="S387" s="1198">
        <v>45570.0</v>
      </c>
      <c r="T387" s="1178" t="s">
        <v>331</v>
      </c>
      <c r="U387" s="1178" t="s">
        <v>95</v>
      </c>
      <c r="V387" s="1181"/>
      <c r="W387" s="447"/>
      <c r="X387" s="447"/>
    </row>
    <row r="388">
      <c r="A388" s="1173" t="s">
        <v>3390</v>
      </c>
      <c r="B388" s="1192"/>
      <c r="C388" s="1173" t="s">
        <v>17227</v>
      </c>
      <c r="D388" s="1173">
        <v>3.8</v>
      </c>
      <c r="E388" s="1192"/>
      <c r="F388" s="1173" t="s">
        <v>545</v>
      </c>
      <c r="G388" s="1172" t="s">
        <v>8689</v>
      </c>
      <c r="H388" s="1172" t="s">
        <v>55</v>
      </c>
      <c r="I388" s="1173" t="s">
        <v>303</v>
      </c>
      <c r="J388" s="1175"/>
      <c r="K388" s="1173" t="s">
        <v>11</v>
      </c>
      <c r="L388" s="1173" t="s">
        <v>17067</v>
      </c>
      <c r="M388" s="1176" t="s">
        <v>17228</v>
      </c>
      <c r="N388" s="1176" t="s">
        <v>17229</v>
      </c>
      <c r="O388" s="1176" t="s">
        <v>17230</v>
      </c>
      <c r="P388" s="1231" t="s">
        <v>17231</v>
      </c>
      <c r="Q388" s="1178" t="s">
        <v>27289</v>
      </c>
      <c r="R388" s="394"/>
      <c r="S388" s="1198">
        <v>45570.0</v>
      </c>
      <c r="T388" s="1178" t="s">
        <v>331</v>
      </c>
      <c r="U388" s="1178" t="s">
        <v>95</v>
      </c>
      <c r="V388" s="1179"/>
      <c r="W388" s="447"/>
      <c r="X388" s="447"/>
    </row>
    <row r="389">
      <c r="A389" s="1173" t="s">
        <v>3549</v>
      </c>
      <c r="B389" s="1192"/>
      <c r="C389" s="1174" t="s">
        <v>6488</v>
      </c>
      <c r="D389" s="1175"/>
      <c r="E389" s="1192"/>
      <c r="F389" s="1173" t="s">
        <v>545</v>
      </c>
      <c r="G389" s="1172" t="s">
        <v>8689</v>
      </c>
      <c r="H389" s="1172" t="s">
        <v>55</v>
      </c>
      <c r="I389" s="1173" t="s">
        <v>296</v>
      </c>
      <c r="J389" s="1175"/>
      <c r="K389" s="1173" t="s">
        <v>12</v>
      </c>
      <c r="L389" s="1173" t="s">
        <v>847</v>
      </c>
      <c r="M389" s="1176" t="s">
        <v>17361</v>
      </c>
      <c r="N389" s="1176" t="s">
        <v>17362</v>
      </c>
      <c r="O389" s="1176" t="s">
        <v>27290</v>
      </c>
      <c r="P389" s="1176" t="s">
        <v>17364</v>
      </c>
      <c r="Q389" s="1179" t="s">
        <v>27291</v>
      </c>
      <c r="R389" s="394"/>
      <c r="S389" s="1178" t="s">
        <v>1555</v>
      </c>
      <c r="T389" s="1178" t="s">
        <v>490</v>
      </c>
      <c r="U389" s="1178" t="s">
        <v>95</v>
      </c>
      <c r="V389" s="1179"/>
      <c r="W389" s="447"/>
      <c r="X389" s="447"/>
    </row>
    <row r="390">
      <c r="A390" s="1173" t="s">
        <v>1435</v>
      </c>
      <c r="B390" s="1172" t="s">
        <v>14</v>
      </c>
      <c r="C390" s="1173" t="s">
        <v>5066</v>
      </c>
      <c r="D390" s="1173" t="s">
        <v>5067</v>
      </c>
      <c r="E390" s="1192"/>
      <c r="F390" s="1173" t="s">
        <v>465</v>
      </c>
      <c r="G390" s="1172" t="s">
        <v>8689</v>
      </c>
      <c r="H390" s="1172" t="s">
        <v>55</v>
      </c>
      <c r="I390" s="1173" t="s">
        <v>296</v>
      </c>
      <c r="J390" s="1173" t="s">
        <v>28</v>
      </c>
      <c r="K390" s="1173" t="s">
        <v>11</v>
      </c>
      <c r="L390" s="1173" t="s">
        <v>2267</v>
      </c>
      <c r="M390" s="1176" t="s">
        <v>11653</v>
      </c>
      <c r="N390" s="1207"/>
      <c r="O390" s="1176" t="s">
        <v>27292</v>
      </c>
      <c r="P390" s="1176" t="s">
        <v>27293</v>
      </c>
      <c r="Q390" s="447"/>
      <c r="R390" s="403" t="s">
        <v>10990</v>
      </c>
      <c r="S390" s="1198">
        <v>45570.0</v>
      </c>
      <c r="T390" s="1178" t="s">
        <v>215</v>
      </c>
      <c r="U390" s="1178" t="s">
        <v>95</v>
      </c>
      <c r="V390" s="1179"/>
      <c r="W390" s="447"/>
      <c r="X390" s="447"/>
    </row>
    <row r="391">
      <c r="A391" s="1173" t="s">
        <v>1440</v>
      </c>
      <c r="B391" s="1172" t="s">
        <v>14</v>
      </c>
      <c r="C391" s="1173" t="s">
        <v>8931</v>
      </c>
      <c r="D391" s="1173" t="s">
        <v>3353</v>
      </c>
      <c r="E391" s="1192"/>
      <c r="F391" s="1173" t="s">
        <v>465</v>
      </c>
      <c r="G391" s="1172" t="s">
        <v>8689</v>
      </c>
      <c r="H391" s="1172" t="s">
        <v>55</v>
      </c>
      <c r="I391" s="1173" t="s">
        <v>296</v>
      </c>
      <c r="J391" s="1173" t="s">
        <v>28</v>
      </c>
      <c r="K391" s="1173" t="s">
        <v>12</v>
      </c>
      <c r="L391" s="1173" t="s">
        <v>2267</v>
      </c>
      <c r="M391" s="1209" t="s">
        <v>10805</v>
      </c>
      <c r="N391" s="1176" t="s">
        <v>10806</v>
      </c>
      <c r="O391" s="1176" t="s">
        <v>10807</v>
      </c>
      <c r="P391" s="1176" t="s">
        <v>27294</v>
      </c>
      <c r="Q391" s="447"/>
      <c r="R391" s="403" t="s">
        <v>10809</v>
      </c>
      <c r="S391" s="1198">
        <v>45570.0</v>
      </c>
      <c r="T391" s="1178" t="s">
        <v>215</v>
      </c>
      <c r="U391" s="1178" t="s">
        <v>95</v>
      </c>
      <c r="V391" s="1179"/>
      <c r="W391" s="447"/>
      <c r="X391" s="447"/>
    </row>
    <row r="392">
      <c r="A392" s="1173" t="s">
        <v>1446</v>
      </c>
      <c r="B392" s="1172" t="s">
        <v>14</v>
      </c>
      <c r="C392" s="1174" t="s">
        <v>8931</v>
      </c>
      <c r="D392" s="1173" t="s">
        <v>3353</v>
      </c>
      <c r="E392" s="1192"/>
      <c r="F392" s="1173" t="s">
        <v>465</v>
      </c>
      <c r="G392" s="1172" t="s">
        <v>8689</v>
      </c>
      <c r="H392" s="1172" t="s">
        <v>55</v>
      </c>
      <c r="I392" s="1173" t="s">
        <v>296</v>
      </c>
      <c r="J392" s="1173" t="s">
        <v>28</v>
      </c>
      <c r="K392" s="1173" t="s">
        <v>12</v>
      </c>
      <c r="L392" s="1173" t="s">
        <v>2267</v>
      </c>
      <c r="M392" s="1209" t="s">
        <v>10810</v>
      </c>
      <c r="N392" s="1176" t="s">
        <v>10806</v>
      </c>
      <c r="O392" s="1176" t="s">
        <v>10807</v>
      </c>
      <c r="P392" s="1176" t="s">
        <v>27295</v>
      </c>
      <c r="Q392" s="447"/>
      <c r="R392" s="403" t="s">
        <v>10812</v>
      </c>
      <c r="S392" s="1198">
        <v>45570.0</v>
      </c>
      <c r="T392" s="1178" t="s">
        <v>215</v>
      </c>
      <c r="U392" s="1178" t="s">
        <v>95</v>
      </c>
      <c r="V392" s="1179"/>
      <c r="W392" s="447"/>
      <c r="X392" s="447"/>
    </row>
    <row r="393">
      <c r="A393" s="1173" t="s">
        <v>1451</v>
      </c>
      <c r="B393" s="1172" t="s">
        <v>14</v>
      </c>
      <c r="C393" s="1175"/>
      <c r="D393" s="1175"/>
      <c r="E393" s="1192"/>
      <c r="F393" s="1173" t="s">
        <v>465</v>
      </c>
      <c r="G393" s="1172" t="s">
        <v>8689</v>
      </c>
      <c r="H393" s="1172" t="s">
        <v>55</v>
      </c>
      <c r="I393" s="1173" t="s">
        <v>296</v>
      </c>
      <c r="J393" s="1173" t="s">
        <v>28</v>
      </c>
      <c r="K393" s="1173" t="s">
        <v>12</v>
      </c>
      <c r="L393" s="1173" t="s">
        <v>1413</v>
      </c>
      <c r="M393" s="1209" t="s">
        <v>10813</v>
      </c>
      <c r="N393" s="1207"/>
      <c r="O393" s="1176" t="s">
        <v>27296</v>
      </c>
      <c r="P393" s="1176" t="s">
        <v>27297</v>
      </c>
      <c r="Q393" s="447"/>
      <c r="R393" s="403" t="s">
        <v>5172</v>
      </c>
      <c r="S393" s="1182">
        <v>45445.0</v>
      </c>
      <c r="T393" s="1179" t="s">
        <v>490</v>
      </c>
      <c r="U393" s="1179" t="s">
        <v>620</v>
      </c>
      <c r="V393" s="1179"/>
      <c r="W393" s="447"/>
      <c r="X393" s="1179" t="s">
        <v>27298</v>
      </c>
    </row>
    <row r="394">
      <c r="A394" s="1173" t="s">
        <v>1479</v>
      </c>
      <c r="B394" s="1172" t="s">
        <v>14</v>
      </c>
      <c r="C394" s="1173" t="s">
        <v>10833</v>
      </c>
      <c r="D394" s="1173" t="s">
        <v>5058</v>
      </c>
      <c r="E394" s="1192"/>
      <c r="F394" s="1173" t="s">
        <v>465</v>
      </c>
      <c r="G394" s="1172" t="s">
        <v>8689</v>
      </c>
      <c r="H394" s="1172" t="s">
        <v>55</v>
      </c>
      <c r="I394" s="1173" t="s">
        <v>296</v>
      </c>
      <c r="J394" s="1173" t="s">
        <v>28</v>
      </c>
      <c r="K394" s="1173" t="s">
        <v>12</v>
      </c>
      <c r="L394" s="1173" t="s">
        <v>5121</v>
      </c>
      <c r="M394" s="1176" t="s">
        <v>27299</v>
      </c>
      <c r="N394" s="1207"/>
      <c r="O394" s="1176" t="s">
        <v>10835</v>
      </c>
      <c r="P394" s="1176" t="s">
        <v>27300</v>
      </c>
      <c r="Q394" s="447"/>
      <c r="R394" s="403" t="s">
        <v>10837</v>
      </c>
      <c r="S394" s="1198">
        <v>45570.0</v>
      </c>
      <c r="T394" s="1178" t="s">
        <v>215</v>
      </c>
      <c r="U394" s="1178" t="s">
        <v>95</v>
      </c>
      <c r="V394" s="1179"/>
      <c r="W394" s="447"/>
      <c r="X394" s="447"/>
    </row>
    <row r="395">
      <c r="A395" s="1173" t="s">
        <v>1485</v>
      </c>
      <c r="B395" s="1192"/>
      <c r="C395" s="1173" t="s">
        <v>5057</v>
      </c>
      <c r="D395" s="1173" t="s">
        <v>5058</v>
      </c>
      <c r="E395" s="1192"/>
      <c r="F395" s="1173" t="s">
        <v>465</v>
      </c>
      <c r="G395" s="1172" t="s">
        <v>8689</v>
      </c>
      <c r="H395" s="1172" t="s">
        <v>55</v>
      </c>
      <c r="I395" s="1173" t="s">
        <v>296</v>
      </c>
      <c r="J395" s="1173" t="s">
        <v>28</v>
      </c>
      <c r="K395" s="1173" t="s">
        <v>11</v>
      </c>
      <c r="L395" s="1173" t="s">
        <v>1646</v>
      </c>
      <c r="M395" s="1176" t="s">
        <v>27301</v>
      </c>
      <c r="N395" s="1207"/>
      <c r="O395" s="1176" t="s">
        <v>27302</v>
      </c>
      <c r="P395" s="1176" t="s">
        <v>27303</v>
      </c>
      <c r="Q395" s="447"/>
      <c r="R395" s="403" t="s">
        <v>27304</v>
      </c>
      <c r="S395" s="1198">
        <v>45570.0</v>
      </c>
      <c r="T395" s="1178" t="s">
        <v>215</v>
      </c>
      <c r="U395" s="1178" t="s">
        <v>95</v>
      </c>
      <c r="V395" s="1179"/>
      <c r="W395" s="447"/>
      <c r="X395" s="447"/>
    </row>
    <row r="396">
      <c r="A396" s="1173" t="s">
        <v>1504</v>
      </c>
      <c r="B396" s="1192"/>
      <c r="C396" s="1174" t="str">
        <f>HYPERLINK("https://project-sunbird.atlassian.net/browse/SB-17789","SB-17789")</f>
        <v>SB-17789</v>
      </c>
      <c r="D396" s="1175"/>
      <c r="E396" s="1192"/>
      <c r="F396" s="1173" t="s">
        <v>465</v>
      </c>
      <c r="G396" s="1172" t="s">
        <v>8689</v>
      </c>
      <c r="H396" s="1172" t="s">
        <v>55</v>
      </c>
      <c r="I396" s="1173" t="s">
        <v>296</v>
      </c>
      <c r="J396" s="1173" t="s">
        <v>28</v>
      </c>
      <c r="K396" s="1173" t="s">
        <v>12</v>
      </c>
      <c r="L396" s="1173" t="s">
        <v>1413</v>
      </c>
      <c r="M396" s="1176" t="s">
        <v>27305</v>
      </c>
      <c r="N396" s="1176" t="s">
        <v>10852</v>
      </c>
      <c r="O396" s="1176" t="s">
        <v>10853</v>
      </c>
      <c r="P396" s="1176" t="s">
        <v>27306</v>
      </c>
      <c r="Q396" s="447"/>
      <c r="R396" s="403" t="s">
        <v>5164</v>
      </c>
      <c r="S396" s="1198">
        <v>45570.0</v>
      </c>
      <c r="T396" s="1178" t="s">
        <v>215</v>
      </c>
      <c r="U396" s="1178" t="s">
        <v>95</v>
      </c>
      <c r="V396" s="1179"/>
      <c r="W396" s="447"/>
      <c r="X396" s="447"/>
    </row>
    <row r="397">
      <c r="A397" s="1173" t="s">
        <v>1603</v>
      </c>
      <c r="B397" s="1192"/>
      <c r="C397" s="1175"/>
      <c r="D397" s="1175"/>
      <c r="E397" s="1192"/>
      <c r="F397" s="1173" t="s">
        <v>465</v>
      </c>
      <c r="G397" s="1172" t="s">
        <v>8689</v>
      </c>
      <c r="H397" s="1172" t="s">
        <v>55</v>
      </c>
      <c r="I397" s="1173" t="s">
        <v>296</v>
      </c>
      <c r="J397" s="1173" t="s">
        <v>28</v>
      </c>
      <c r="K397" s="1173" t="s">
        <v>12</v>
      </c>
      <c r="L397" s="1173" t="s">
        <v>1646</v>
      </c>
      <c r="M397" s="1176" t="s">
        <v>10908</v>
      </c>
      <c r="N397" s="1207"/>
      <c r="O397" s="1176" t="s">
        <v>10909</v>
      </c>
      <c r="P397" s="1176" t="s">
        <v>27307</v>
      </c>
      <c r="Q397" s="447"/>
      <c r="R397" s="403" t="s">
        <v>10911</v>
      </c>
      <c r="S397" s="1198">
        <v>45570.0</v>
      </c>
      <c r="T397" s="1178" t="s">
        <v>215</v>
      </c>
      <c r="U397" s="1178" t="s">
        <v>95</v>
      </c>
      <c r="V397" s="1179"/>
      <c r="W397" s="447"/>
      <c r="X397" s="447"/>
    </row>
    <row r="398">
      <c r="A398" s="1173" t="s">
        <v>1613</v>
      </c>
      <c r="B398" s="1192"/>
      <c r="C398" s="1232" t="s">
        <v>27308</v>
      </c>
      <c r="D398" s="1173" t="s">
        <v>9310</v>
      </c>
      <c r="E398" s="1192"/>
      <c r="F398" s="1173" t="s">
        <v>465</v>
      </c>
      <c r="G398" s="1172" t="s">
        <v>8689</v>
      </c>
      <c r="H398" s="1172" t="s">
        <v>55</v>
      </c>
      <c r="I398" s="1173" t="s">
        <v>296</v>
      </c>
      <c r="J398" s="1173" t="s">
        <v>28</v>
      </c>
      <c r="K398" s="1173" t="s">
        <v>12</v>
      </c>
      <c r="L398" s="1173" t="s">
        <v>1646</v>
      </c>
      <c r="M398" s="1176" t="s">
        <v>27309</v>
      </c>
      <c r="N398" s="1176" t="s">
        <v>10806</v>
      </c>
      <c r="O398" s="1176" t="s">
        <v>27310</v>
      </c>
      <c r="P398" s="1176" t="s">
        <v>27309</v>
      </c>
      <c r="Q398" s="447"/>
      <c r="R398" s="403" t="s">
        <v>27311</v>
      </c>
      <c r="S398" s="1185" t="s">
        <v>1555</v>
      </c>
      <c r="T398" s="1178" t="s">
        <v>490</v>
      </c>
      <c r="U398" s="1178" t="s">
        <v>95</v>
      </c>
      <c r="V398" s="1179"/>
      <c r="W398" s="447"/>
      <c r="X398" s="447"/>
    </row>
    <row r="399">
      <c r="A399" s="1173" t="s">
        <v>1628</v>
      </c>
      <c r="B399" s="1192"/>
      <c r="C399" s="1175"/>
      <c r="D399" s="1175"/>
      <c r="E399" s="1192"/>
      <c r="F399" s="1173" t="s">
        <v>465</v>
      </c>
      <c r="G399" s="1172" t="s">
        <v>8689</v>
      </c>
      <c r="H399" s="1172" t="s">
        <v>55</v>
      </c>
      <c r="I399" s="1173" t="s">
        <v>296</v>
      </c>
      <c r="J399" s="1173" t="s">
        <v>28</v>
      </c>
      <c r="K399" s="1173" t="s">
        <v>12</v>
      </c>
      <c r="L399" s="1173" t="s">
        <v>28</v>
      </c>
      <c r="M399" s="1176" t="s">
        <v>10923</v>
      </c>
      <c r="N399" s="1176" t="s">
        <v>10924</v>
      </c>
      <c r="O399" s="1176" t="s">
        <v>10925</v>
      </c>
      <c r="P399" s="1176" t="s">
        <v>27312</v>
      </c>
      <c r="Q399" s="447"/>
      <c r="R399" s="403" t="s">
        <v>5219</v>
      </c>
      <c r="S399" s="1198">
        <v>45570.0</v>
      </c>
      <c r="T399" s="1178" t="s">
        <v>215</v>
      </c>
      <c r="U399" s="1178" t="s">
        <v>95</v>
      </c>
      <c r="V399" s="1179"/>
      <c r="W399" s="447"/>
      <c r="X399" s="1179"/>
    </row>
    <row r="400">
      <c r="A400" s="1173" t="s">
        <v>1700</v>
      </c>
      <c r="B400" s="1192"/>
      <c r="C400" s="1175"/>
      <c r="D400" s="1175"/>
      <c r="E400" s="1192"/>
      <c r="F400" s="1173" t="s">
        <v>465</v>
      </c>
      <c r="G400" s="1172" t="s">
        <v>8689</v>
      </c>
      <c r="H400" s="1172" t="s">
        <v>55</v>
      </c>
      <c r="I400" s="1173" t="s">
        <v>296</v>
      </c>
      <c r="J400" s="1173" t="s">
        <v>28</v>
      </c>
      <c r="K400" s="1173" t="s">
        <v>12</v>
      </c>
      <c r="L400" s="1173" t="s">
        <v>1413</v>
      </c>
      <c r="M400" s="1176" t="s">
        <v>10973</v>
      </c>
      <c r="N400" s="1176" t="s">
        <v>5161</v>
      </c>
      <c r="O400" s="1176" t="s">
        <v>10974</v>
      </c>
      <c r="P400" s="1176" t="s">
        <v>10973</v>
      </c>
      <c r="Q400" s="447"/>
      <c r="R400" s="403" t="s">
        <v>5172</v>
      </c>
      <c r="S400" s="1185"/>
      <c r="T400" s="1178"/>
      <c r="U400" s="1178" t="s">
        <v>620</v>
      </c>
      <c r="V400" s="1179"/>
      <c r="W400" s="447"/>
      <c r="X400" s="1199" t="s">
        <v>4473</v>
      </c>
    </row>
    <row r="401">
      <c r="A401" s="1173" t="s">
        <v>1706</v>
      </c>
      <c r="B401" s="1192"/>
      <c r="C401" s="1175"/>
      <c r="D401" s="1175"/>
      <c r="E401" s="1192"/>
      <c r="F401" s="1173" t="s">
        <v>465</v>
      </c>
      <c r="G401" s="1172" t="s">
        <v>8689</v>
      </c>
      <c r="H401" s="1172" t="s">
        <v>55</v>
      </c>
      <c r="I401" s="1173" t="s">
        <v>296</v>
      </c>
      <c r="J401" s="1173" t="s">
        <v>28</v>
      </c>
      <c r="K401" s="1173" t="s">
        <v>12</v>
      </c>
      <c r="L401" s="1173" t="s">
        <v>1413</v>
      </c>
      <c r="M401" s="1176" t="s">
        <v>27313</v>
      </c>
      <c r="N401" s="1207"/>
      <c r="O401" s="1176" t="s">
        <v>27314</v>
      </c>
      <c r="P401" s="1176" t="s">
        <v>27315</v>
      </c>
      <c r="Q401" s="447"/>
      <c r="R401" s="403" t="s">
        <v>10979</v>
      </c>
      <c r="S401" s="1198">
        <v>45570.0</v>
      </c>
      <c r="T401" s="1178" t="s">
        <v>215</v>
      </c>
      <c r="U401" s="1178" t="s">
        <v>95</v>
      </c>
      <c r="V401" s="1179"/>
      <c r="W401" s="447"/>
      <c r="X401" s="447"/>
    </row>
    <row r="402">
      <c r="A402" s="1173" t="s">
        <v>1711</v>
      </c>
      <c r="B402" s="1192"/>
      <c r="C402" s="1175"/>
      <c r="D402" s="1175"/>
      <c r="E402" s="1192"/>
      <c r="F402" s="1173" t="s">
        <v>465</v>
      </c>
      <c r="G402" s="1172" t="s">
        <v>8689</v>
      </c>
      <c r="H402" s="1172" t="s">
        <v>55</v>
      </c>
      <c r="I402" s="1173" t="s">
        <v>296</v>
      </c>
      <c r="J402" s="1173" t="s">
        <v>28</v>
      </c>
      <c r="K402" s="1173" t="s">
        <v>11</v>
      </c>
      <c r="L402" s="1173" t="s">
        <v>1413</v>
      </c>
      <c r="M402" s="1176" t="s">
        <v>27316</v>
      </c>
      <c r="N402" s="1207"/>
      <c r="O402" s="1176" t="s">
        <v>27317</v>
      </c>
      <c r="P402" s="1176" t="s">
        <v>27318</v>
      </c>
      <c r="Q402" s="447"/>
      <c r="R402" s="403" t="s">
        <v>5164</v>
      </c>
      <c r="S402" s="1198">
        <v>45570.0</v>
      </c>
      <c r="T402" s="1178" t="s">
        <v>215</v>
      </c>
      <c r="U402" s="1178" t="s">
        <v>95</v>
      </c>
      <c r="V402" s="1179"/>
      <c r="W402" s="447"/>
      <c r="X402" s="447"/>
    </row>
    <row r="403">
      <c r="A403" s="1173" t="s">
        <v>1821</v>
      </c>
      <c r="B403" s="1192"/>
      <c r="C403" s="1174" t="s">
        <v>11014</v>
      </c>
      <c r="D403" s="1175"/>
      <c r="E403" s="1192"/>
      <c r="F403" s="1173" t="s">
        <v>465</v>
      </c>
      <c r="G403" s="1172" t="s">
        <v>8689</v>
      </c>
      <c r="H403" s="1172" t="s">
        <v>55</v>
      </c>
      <c r="I403" s="1173" t="s">
        <v>296</v>
      </c>
      <c r="J403" s="1173" t="s">
        <v>28</v>
      </c>
      <c r="K403" s="1173" t="s">
        <v>12</v>
      </c>
      <c r="L403" s="1173" t="s">
        <v>1413</v>
      </c>
      <c r="M403" s="1176" t="s">
        <v>11030</v>
      </c>
      <c r="N403" s="1176" t="s">
        <v>11031</v>
      </c>
      <c r="O403" s="1176" t="s">
        <v>11032</v>
      </c>
      <c r="P403" s="1176" t="s">
        <v>27319</v>
      </c>
      <c r="Q403" s="447"/>
      <c r="R403" s="403" t="s">
        <v>11022</v>
      </c>
      <c r="S403" s="1198">
        <v>45570.0</v>
      </c>
      <c r="T403" s="1178" t="s">
        <v>215</v>
      </c>
      <c r="U403" s="1178" t="s">
        <v>95</v>
      </c>
      <c r="V403" s="1179"/>
      <c r="W403" s="447"/>
      <c r="X403" s="447"/>
    </row>
    <row r="404">
      <c r="A404" s="1173" t="s">
        <v>1869</v>
      </c>
      <c r="B404" s="1192"/>
      <c r="C404" s="1173" t="s">
        <v>11062</v>
      </c>
      <c r="D404" s="1175"/>
      <c r="E404" s="1192"/>
      <c r="F404" s="1173" t="s">
        <v>465</v>
      </c>
      <c r="G404" s="1172" t="s">
        <v>8689</v>
      </c>
      <c r="H404" s="1172" t="s">
        <v>55</v>
      </c>
      <c r="I404" s="1173" t="s">
        <v>296</v>
      </c>
      <c r="J404" s="1173" t="s">
        <v>28</v>
      </c>
      <c r="K404" s="1173" t="s">
        <v>12</v>
      </c>
      <c r="L404" s="1173" t="s">
        <v>1413</v>
      </c>
      <c r="M404" s="1176" t="s">
        <v>11063</v>
      </c>
      <c r="N404" s="1207"/>
      <c r="O404" s="1176" t="s">
        <v>11064</v>
      </c>
      <c r="P404" s="1176" t="s">
        <v>27320</v>
      </c>
      <c r="Q404" s="447"/>
      <c r="R404" s="403" t="s">
        <v>11066</v>
      </c>
      <c r="S404" s="1185" t="s">
        <v>1555</v>
      </c>
      <c r="T404" s="1178" t="s">
        <v>490</v>
      </c>
      <c r="U404" s="1178" t="s">
        <v>95</v>
      </c>
      <c r="V404" s="1179"/>
      <c r="W404" s="447"/>
      <c r="X404" s="447"/>
    </row>
    <row r="405">
      <c r="A405" s="1173" t="s">
        <v>1897</v>
      </c>
      <c r="B405" s="1192"/>
      <c r="C405" s="1173" t="s">
        <v>5057</v>
      </c>
      <c r="D405" s="1173" t="s">
        <v>5058</v>
      </c>
      <c r="E405" s="1192"/>
      <c r="F405" s="1173" t="s">
        <v>465</v>
      </c>
      <c r="G405" s="1172" t="s">
        <v>8689</v>
      </c>
      <c r="H405" s="1172" t="s">
        <v>55</v>
      </c>
      <c r="I405" s="1173" t="s">
        <v>296</v>
      </c>
      <c r="J405" s="1173" t="s">
        <v>28</v>
      </c>
      <c r="K405" s="1173" t="s">
        <v>11</v>
      </c>
      <c r="L405" s="1173" t="s">
        <v>1646</v>
      </c>
      <c r="M405" s="1176" t="s">
        <v>11083</v>
      </c>
      <c r="N405" s="1207"/>
      <c r="O405" s="1176" t="s">
        <v>11084</v>
      </c>
      <c r="P405" s="1176" t="s">
        <v>11083</v>
      </c>
      <c r="Q405" s="447"/>
      <c r="R405" s="403" t="s">
        <v>11086</v>
      </c>
      <c r="S405" s="1198">
        <v>45570.0</v>
      </c>
      <c r="T405" s="1178" t="s">
        <v>215</v>
      </c>
      <c r="U405" s="1178" t="s">
        <v>95</v>
      </c>
      <c r="V405" s="1179"/>
      <c r="W405" s="447"/>
      <c r="X405" s="447"/>
    </row>
    <row r="406">
      <c r="A406" s="1173" t="s">
        <v>1990</v>
      </c>
      <c r="B406" s="1192"/>
      <c r="C406" s="1173" t="s">
        <v>11137</v>
      </c>
      <c r="D406" s="1173" t="s">
        <v>5114</v>
      </c>
      <c r="E406" s="1192"/>
      <c r="F406" s="1173" t="s">
        <v>465</v>
      </c>
      <c r="G406" s="1172" t="s">
        <v>8689</v>
      </c>
      <c r="H406" s="1172" t="s">
        <v>55</v>
      </c>
      <c r="I406" s="1173" t="s">
        <v>296</v>
      </c>
      <c r="J406" s="1173" t="s">
        <v>28</v>
      </c>
      <c r="K406" s="1173" t="s">
        <v>12</v>
      </c>
      <c r="L406" s="1173" t="s">
        <v>28</v>
      </c>
      <c r="M406" s="1208" t="s">
        <v>11138</v>
      </c>
      <c r="N406" s="1207"/>
      <c r="O406" s="1176" t="s">
        <v>11139</v>
      </c>
      <c r="P406" s="1176" t="s">
        <v>27321</v>
      </c>
      <c r="Q406" s="447"/>
      <c r="R406" s="403" t="s">
        <v>5072</v>
      </c>
      <c r="S406" s="1182"/>
      <c r="T406" s="1179"/>
      <c r="U406" s="1178" t="s">
        <v>620</v>
      </c>
      <c r="V406" s="1179"/>
      <c r="W406" s="447"/>
      <c r="X406" s="447"/>
    </row>
    <row r="407">
      <c r="A407" s="1173" t="s">
        <v>2840</v>
      </c>
      <c r="B407" s="1192"/>
      <c r="C407" s="1173" t="s">
        <v>5057</v>
      </c>
      <c r="D407" s="1173" t="s">
        <v>5058</v>
      </c>
      <c r="E407" s="1192"/>
      <c r="F407" s="1173" t="s">
        <v>545</v>
      </c>
      <c r="G407" s="1172" t="s">
        <v>8689</v>
      </c>
      <c r="H407" s="1172" t="s">
        <v>55</v>
      </c>
      <c r="I407" s="1173" t="s">
        <v>296</v>
      </c>
      <c r="J407" s="1173" t="s">
        <v>28</v>
      </c>
      <c r="K407" s="1173" t="s">
        <v>11</v>
      </c>
      <c r="L407" s="1173" t="s">
        <v>1646</v>
      </c>
      <c r="M407" s="1176" t="s">
        <v>27322</v>
      </c>
      <c r="N407" s="1207"/>
      <c r="O407" s="1176" t="s">
        <v>11229</v>
      </c>
      <c r="P407" s="1176" t="s">
        <v>11230</v>
      </c>
      <c r="Q407" s="447"/>
      <c r="R407" s="394"/>
      <c r="S407" s="1198">
        <v>45570.0</v>
      </c>
      <c r="T407" s="1178" t="s">
        <v>215</v>
      </c>
      <c r="U407" s="1178" t="s">
        <v>95</v>
      </c>
      <c r="V407" s="1179"/>
      <c r="W407" s="447"/>
      <c r="X407" s="447"/>
    </row>
    <row r="408">
      <c r="A408" s="1173" t="s">
        <v>2853</v>
      </c>
      <c r="B408" s="1192"/>
      <c r="C408" s="1175"/>
      <c r="D408" s="1175"/>
      <c r="E408" s="1192"/>
      <c r="F408" s="1173" t="s">
        <v>465</v>
      </c>
      <c r="G408" s="1172" t="s">
        <v>8689</v>
      </c>
      <c r="H408" s="1172" t="s">
        <v>55</v>
      </c>
      <c r="I408" s="1173" t="s">
        <v>296</v>
      </c>
      <c r="J408" s="1173" t="s">
        <v>28</v>
      </c>
      <c r="K408" s="1173" t="s">
        <v>12</v>
      </c>
      <c r="L408" s="1173" t="s">
        <v>1646</v>
      </c>
      <c r="M408" s="1176" t="s">
        <v>11241</v>
      </c>
      <c r="N408" s="1207"/>
      <c r="O408" s="1176" t="s">
        <v>11242</v>
      </c>
      <c r="P408" s="1176" t="s">
        <v>27323</v>
      </c>
      <c r="Q408" s="447"/>
      <c r="R408" s="403" t="s">
        <v>11244</v>
      </c>
      <c r="S408" s="1198">
        <v>45570.0</v>
      </c>
      <c r="T408" s="1178" t="s">
        <v>215</v>
      </c>
      <c r="U408" s="1178" t="s">
        <v>95</v>
      </c>
      <c r="V408" s="1179"/>
      <c r="W408" s="447"/>
      <c r="X408" s="447"/>
    </row>
    <row r="409">
      <c r="A409" s="1173" t="s">
        <v>2892</v>
      </c>
      <c r="B409" s="1192"/>
      <c r="C409" s="1173" t="s">
        <v>5656</v>
      </c>
      <c r="D409" s="1173" t="s">
        <v>5058</v>
      </c>
      <c r="E409" s="1192"/>
      <c r="F409" s="1173" t="s">
        <v>465</v>
      </c>
      <c r="G409" s="1172" t="s">
        <v>8689</v>
      </c>
      <c r="H409" s="1172" t="s">
        <v>55</v>
      </c>
      <c r="I409" s="1173" t="s">
        <v>303</v>
      </c>
      <c r="J409" s="1173" t="s">
        <v>5639</v>
      </c>
      <c r="K409" s="1173" t="s">
        <v>11</v>
      </c>
      <c r="L409" s="1173" t="s">
        <v>1646</v>
      </c>
      <c r="M409" s="1176" t="s">
        <v>27324</v>
      </c>
      <c r="N409" s="1207"/>
      <c r="O409" s="1176" t="s">
        <v>11271</v>
      </c>
      <c r="P409" s="1176" t="s">
        <v>27325</v>
      </c>
      <c r="Q409" s="447"/>
      <c r="R409" s="403" t="s">
        <v>11273</v>
      </c>
      <c r="S409" s="1198">
        <v>45570.0</v>
      </c>
      <c r="T409" s="1178" t="s">
        <v>331</v>
      </c>
      <c r="U409" s="1178" t="s">
        <v>95</v>
      </c>
      <c r="V409" s="1181"/>
      <c r="W409" s="447"/>
      <c r="X409" s="447"/>
    </row>
    <row r="410">
      <c r="A410" s="1173" t="s">
        <v>2905</v>
      </c>
      <c r="B410" s="1192"/>
      <c r="C410" s="1175"/>
      <c r="D410" s="1175"/>
      <c r="E410" s="1192"/>
      <c r="F410" s="1173" t="s">
        <v>465</v>
      </c>
      <c r="G410" s="1172" t="s">
        <v>8689</v>
      </c>
      <c r="H410" s="1172" t="s">
        <v>55</v>
      </c>
      <c r="I410" s="1173" t="s">
        <v>303</v>
      </c>
      <c r="J410" s="1173" t="s">
        <v>5639</v>
      </c>
      <c r="K410" s="1173" t="s">
        <v>12</v>
      </c>
      <c r="L410" s="1173" t="s">
        <v>739</v>
      </c>
      <c r="M410" s="1176" t="s">
        <v>27326</v>
      </c>
      <c r="N410" s="1207"/>
      <c r="O410" s="1176" t="s">
        <v>27327</v>
      </c>
      <c r="P410" s="1176" t="s">
        <v>27328</v>
      </c>
      <c r="Q410" s="447"/>
      <c r="R410" s="403" t="s">
        <v>11286</v>
      </c>
      <c r="S410" s="1198">
        <v>45540.0</v>
      </c>
      <c r="T410" s="1178" t="s">
        <v>331</v>
      </c>
      <c r="U410" s="1178" t="s">
        <v>95</v>
      </c>
      <c r="V410" s="1181"/>
      <c r="W410" s="447"/>
      <c r="X410" s="447"/>
    </row>
    <row r="411">
      <c r="A411" s="1173" t="s">
        <v>2922</v>
      </c>
      <c r="B411" s="1192"/>
      <c r="C411" s="1173" t="s">
        <v>5768</v>
      </c>
      <c r="D411" s="1173" t="s">
        <v>5769</v>
      </c>
      <c r="E411" s="1192"/>
      <c r="F411" s="1173" t="s">
        <v>465</v>
      </c>
      <c r="G411" s="1172" t="s">
        <v>8689</v>
      </c>
      <c r="H411" s="1172" t="s">
        <v>55</v>
      </c>
      <c r="I411" s="1173" t="s">
        <v>303</v>
      </c>
      <c r="J411" s="1173" t="s">
        <v>5639</v>
      </c>
      <c r="K411" s="1173" t="s">
        <v>12</v>
      </c>
      <c r="L411" s="1173" t="s">
        <v>739</v>
      </c>
      <c r="M411" s="1176" t="s">
        <v>11298</v>
      </c>
      <c r="N411" s="1207"/>
      <c r="O411" s="1176" t="s">
        <v>11295</v>
      </c>
      <c r="P411" s="1176" t="s">
        <v>11299</v>
      </c>
      <c r="Q411" s="447"/>
      <c r="R411" s="403" t="s">
        <v>11297</v>
      </c>
      <c r="S411" s="1198">
        <v>45570.0</v>
      </c>
      <c r="T411" s="1178" t="s">
        <v>331</v>
      </c>
      <c r="U411" s="1178" t="s">
        <v>95</v>
      </c>
      <c r="V411" s="1181"/>
      <c r="W411" s="447"/>
      <c r="X411" s="447"/>
    </row>
    <row r="412">
      <c r="A412" s="1173" t="s">
        <v>2927</v>
      </c>
      <c r="B412" s="1192"/>
      <c r="C412" s="1175"/>
      <c r="D412" s="1175"/>
      <c r="E412" s="1192"/>
      <c r="F412" s="1173" t="s">
        <v>465</v>
      </c>
      <c r="G412" s="1172" t="s">
        <v>8689</v>
      </c>
      <c r="H412" s="1172" t="s">
        <v>55</v>
      </c>
      <c r="I412" s="1173" t="s">
        <v>303</v>
      </c>
      <c r="J412" s="1173" t="s">
        <v>5639</v>
      </c>
      <c r="K412" s="1173" t="s">
        <v>11</v>
      </c>
      <c r="L412" s="1173" t="s">
        <v>1646</v>
      </c>
      <c r="M412" s="1176" t="s">
        <v>27329</v>
      </c>
      <c r="N412" s="1207"/>
      <c r="O412" s="1176" t="s">
        <v>27330</v>
      </c>
      <c r="P412" s="1176" t="s">
        <v>27331</v>
      </c>
      <c r="Q412" s="447"/>
      <c r="R412" s="403" t="s">
        <v>11303</v>
      </c>
      <c r="S412" s="1198">
        <v>45540.0</v>
      </c>
      <c r="T412" s="1178" t="s">
        <v>331</v>
      </c>
      <c r="U412" s="1178" t="s">
        <v>95</v>
      </c>
      <c r="V412" s="1181"/>
      <c r="W412" s="447"/>
      <c r="X412" s="447"/>
    </row>
    <row r="413">
      <c r="A413" s="1173" t="s">
        <v>3043</v>
      </c>
      <c r="B413" s="1192"/>
      <c r="C413" s="1173" t="s">
        <v>11014</v>
      </c>
      <c r="D413" s="1175"/>
      <c r="E413" s="1192"/>
      <c r="F413" s="1173" t="s">
        <v>465</v>
      </c>
      <c r="G413" s="1172" t="s">
        <v>8689</v>
      </c>
      <c r="H413" s="1172" t="s">
        <v>55</v>
      </c>
      <c r="I413" s="1173" t="s">
        <v>303</v>
      </c>
      <c r="J413" s="1173" t="s">
        <v>5639</v>
      </c>
      <c r="K413" s="1173" t="s">
        <v>12</v>
      </c>
      <c r="L413" s="1173" t="s">
        <v>1646</v>
      </c>
      <c r="M413" s="1176" t="s">
        <v>11401</v>
      </c>
      <c r="N413" s="1176" t="s">
        <v>11402</v>
      </c>
      <c r="O413" s="1176" t="s">
        <v>11403</v>
      </c>
      <c r="P413" s="1176" t="s">
        <v>11404</v>
      </c>
      <c r="Q413" s="447"/>
      <c r="R413" s="403" t="s">
        <v>11405</v>
      </c>
      <c r="S413" s="1198">
        <v>45540.0</v>
      </c>
      <c r="T413" s="1178" t="s">
        <v>331</v>
      </c>
      <c r="U413" s="1178" t="s">
        <v>95</v>
      </c>
      <c r="V413" s="1181"/>
      <c r="W413" s="447"/>
      <c r="X413" s="447"/>
    </row>
    <row r="414">
      <c r="A414" s="1173" t="s">
        <v>3070</v>
      </c>
      <c r="B414" s="1192"/>
      <c r="C414" s="1173" t="s">
        <v>11424</v>
      </c>
      <c r="D414" s="1173" t="s">
        <v>6450</v>
      </c>
      <c r="E414" s="1192"/>
      <c r="F414" s="1173" t="s">
        <v>10364</v>
      </c>
      <c r="G414" s="1172" t="s">
        <v>8689</v>
      </c>
      <c r="H414" s="1172" t="s">
        <v>55</v>
      </c>
      <c r="I414" s="1173" t="s">
        <v>303</v>
      </c>
      <c r="J414" s="1173" t="s">
        <v>5639</v>
      </c>
      <c r="K414" s="1173" t="s">
        <v>12</v>
      </c>
      <c r="L414" s="1173" t="s">
        <v>739</v>
      </c>
      <c r="M414" s="1176" t="s">
        <v>11425</v>
      </c>
      <c r="N414" s="1207"/>
      <c r="O414" s="1176" t="s">
        <v>11426</v>
      </c>
      <c r="P414" s="1176" t="s">
        <v>11427</v>
      </c>
      <c r="Q414" s="447"/>
      <c r="R414" s="394"/>
      <c r="S414" s="1198">
        <v>45540.0</v>
      </c>
      <c r="T414" s="1178" t="s">
        <v>331</v>
      </c>
      <c r="U414" s="1178" t="s">
        <v>95</v>
      </c>
      <c r="V414" s="1181"/>
      <c r="W414" s="447"/>
      <c r="X414" s="447"/>
    </row>
    <row r="415">
      <c r="A415" s="1173" t="s">
        <v>3271</v>
      </c>
      <c r="B415" s="1192"/>
      <c r="C415" s="1175"/>
      <c r="D415" s="1175"/>
      <c r="E415" s="1192"/>
      <c r="F415" s="1173" t="s">
        <v>10364</v>
      </c>
      <c r="G415" s="1172" t="s">
        <v>8689</v>
      </c>
      <c r="H415" s="1172" t="s">
        <v>55</v>
      </c>
      <c r="I415" s="1173" t="s">
        <v>303</v>
      </c>
      <c r="J415" s="1173" t="s">
        <v>5639</v>
      </c>
      <c r="K415" s="1173" t="s">
        <v>12</v>
      </c>
      <c r="L415" s="1173" t="s">
        <v>739</v>
      </c>
      <c r="M415" s="1176" t="s">
        <v>11552</v>
      </c>
      <c r="N415" s="1176" t="s">
        <v>6162</v>
      </c>
      <c r="O415" s="1176" t="s">
        <v>11553</v>
      </c>
      <c r="P415" s="1231" t="s">
        <v>11554</v>
      </c>
      <c r="Q415" s="1178" t="s">
        <v>27332</v>
      </c>
      <c r="R415" s="1179"/>
      <c r="S415" s="1177">
        <v>45570.0</v>
      </c>
      <c r="T415" s="1178" t="s">
        <v>331</v>
      </c>
      <c r="U415" s="1178" t="s">
        <v>95</v>
      </c>
      <c r="V415" s="1181"/>
      <c r="W415" s="447"/>
      <c r="X415" s="447"/>
    </row>
    <row r="416">
      <c r="A416" s="1173" t="s">
        <v>3277</v>
      </c>
      <c r="B416" s="1192"/>
      <c r="C416" s="1175"/>
      <c r="D416" s="1175"/>
      <c r="E416" s="1192"/>
      <c r="F416" s="1173" t="s">
        <v>10364</v>
      </c>
      <c r="G416" s="1172" t="s">
        <v>8689</v>
      </c>
      <c r="H416" s="1172" t="s">
        <v>55</v>
      </c>
      <c r="I416" s="1173" t="s">
        <v>303</v>
      </c>
      <c r="J416" s="1173" t="s">
        <v>5639</v>
      </c>
      <c r="K416" s="1173" t="s">
        <v>12</v>
      </c>
      <c r="L416" s="1173" t="s">
        <v>739</v>
      </c>
      <c r="M416" s="1176" t="s">
        <v>11556</v>
      </c>
      <c r="N416" s="1176" t="s">
        <v>6162</v>
      </c>
      <c r="O416" s="1176" t="s">
        <v>27333</v>
      </c>
      <c r="P416" s="1176" t="s">
        <v>11558</v>
      </c>
      <c r="Q416" s="1178" t="s">
        <v>27334</v>
      </c>
      <c r="R416" s="1179"/>
      <c r="S416" s="1177">
        <v>45570.0</v>
      </c>
      <c r="T416" s="1178" t="s">
        <v>331</v>
      </c>
      <c r="U416" s="1178" t="s">
        <v>95</v>
      </c>
      <c r="V416" s="1179"/>
      <c r="W416" s="447"/>
      <c r="X416" s="447"/>
    </row>
    <row r="417">
      <c r="A417" s="1202" t="s">
        <v>3282</v>
      </c>
      <c r="B417" s="1200"/>
      <c r="C417" s="1210"/>
      <c r="D417" s="1210"/>
      <c r="E417" s="1200"/>
      <c r="F417" s="1202" t="s">
        <v>10364</v>
      </c>
      <c r="G417" s="1201" t="s">
        <v>8689</v>
      </c>
      <c r="H417" s="1201" t="s">
        <v>55</v>
      </c>
      <c r="I417" s="1202" t="s">
        <v>303</v>
      </c>
      <c r="J417" s="1202" t="s">
        <v>5639</v>
      </c>
      <c r="K417" s="1202" t="s">
        <v>12</v>
      </c>
      <c r="L417" s="1202" t="s">
        <v>739</v>
      </c>
      <c r="M417" s="1176" t="s">
        <v>27335</v>
      </c>
      <c r="N417" s="1176" t="s">
        <v>6162</v>
      </c>
      <c r="O417" s="1176" t="s">
        <v>27336</v>
      </c>
      <c r="P417" s="1176" t="s">
        <v>11562</v>
      </c>
      <c r="Q417" s="1178" t="s">
        <v>27337</v>
      </c>
      <c r="R417" s="1179"/>
      <c r="S417" s="1178" t="s">
        <v>1555</v>
      </c>
      <c r="T417" s="1178" t="s">
        <v>215</v>
      </c>
      <c r="U417" s="1178" t="s">
        <v>95</v>
      </c>
      <c r="V417" s="1179"/>
      <c r="W417" s="447"/>
      <c r="X417" s="447"/>
    </row>
    <row r="418">
      <c r="A418" s="1173" t="s">
        <v>3390</v>
      </c>
      <c r="B418" s="1192"/>
      <c r="C418" s="1174" t="s">
        <v>6287</v>
      </c>
      <c r="D418" s="1173" t="s">
        <v>6288</v>
      </c>
      <c r="E418" s="1192"/>
      <c r="F418" s="1173" t="s">
        <v>2023</v>
      </c>
      <c r="G418" s="1172" t="s">
        <v>8689</v>
      </c>
      <c r="H418" s="1172" t="s">
        <v>55</v>
      </c>
      <c r="I418" s="1173" t="s">
        <v>338</v>
      </c>
      <c r="J418" s="1173" t="s">
        <v>11593</v>
      </c>
      <c r="K418" s="1173" t="s">
        <v>11</v>
      </c>
      <c r="L418" s="1173" t="s">
        <v>847</v>
      </c>
      <c r="M418" s="1176" t="s">
        <v>11641</v>
      </c>
      <c r="N418" s="1207"/>
      <c r="O418" s="1176" t="s">
        <v>11642</v>
      </c>
      <c r="P418" s="1176" t="s">
        <v>27338</v>
      </c>
      <c r="Q418" s="447"/>
      <c r="R418" s="394"/>
      <c r="S418" s="1198">
        <v>45570.0</v>
      </c>
      <c r="T418" s="1178" t="s">
        <v>215</v>
      </c>
      <c r="U418" s="1178" t="s">
        <v>95</v>
      </c>
      <c r="V418" s="1179"/>
      <c r="W418" s="447"/>
      <c r="X418" s="447"/>
    </row>
    <row r="419">
      <c r="A419" s="1173" t="s">
        <v>3394</v>
      </c>
      <c r="B419" s="1192"/>
      <c r="C419" s="1174" t="s">
        <v>6287</v>
      </c>
      <c r="D419" s="1173" t="s">
        <v>6288</v>
      </c>
      <c r="E419" s="1192"/>
      <c r="F419" s="1173" t="s">
        <v>2023</v>
      </c>
      <c r="G419" s="1172" t="s">
        <v>8689</v>
      </c>
      <c r="H419" s="1172" t="s">
        <v>55</v>
      </c>
      <c r="I419" s="1173" t="s">
        <v>338</v>
      </c>
      <c r="J419" s="1173" t="s">
        <v>11593</v>
      </c>
      <c r="K419" s="1173" t="s">
        <v>12</v>
      </c>
      <c r="L419" s="1173" t="s">
        <v>847</v>
      </c>
      <c r="M419" s="1176" t="s">
        <v>27339</v>
      </c>
      <c r="N419" s="1207"/>
      <c r="O419" s="1176" t="s">
        <v>27340</v>
      </c>
      <c r="P419" s="1176" t="s">
        <v>27341</v>
      </c>
      <c r="Q419" s="447"/>
      <c r="R419" s="394"/>
      <c r="S419" s="1185" t="s">
        <v>1555</v>
      </c>
      <c r="T419" s="1178" t="s">
        <v>471</v>
      </c>
      <c r="U419" s="1178" t="s">
        <v>95</v>
      </c>
      <c r="V419" s="1179"/>
      <c r="W419" s="447"/>
      <c r="X419" s="447"/>
    </row>
    <row r="420">
      <c r="A420" s="1173" t="s">
        <v>3397</v>
      </c>
      <c r="B420" s="1192"/>
      <c r="C420" s="1174" t="s">
        <v>6287</v>
      </c>
      <c r="D420" s="1173" t="s">
        <v>6288</v>
      </c>
      <c r="E420" s="1192"/>
      <c r="F420" s="1173" t="s">
        <v>2023</v>
      </c>
      <c r="G420" s="1172" t="s">
        <v>8689</v>
      </c>
      <c r="H420" s="1172" t="s">
        <v>55</v>
      </c>
      <c r="I420" s="1173" t="s">
        <v>338</v>
      </c>
      <c r="J420" s="1173" t="s">
        <v>11593</v>
      </c>
      <c r="K420" s="1173" t="s">
        <v>12</v>
      </c>
      <c r="L420" s="1173" t="s">
        <v>847</v>
      </c>
      <c r="M420" s="1176" t="s">
        <v>11647</v>
      </c>
      <c r="N420" s="1207"/>
      <c r="O420" s="1176" t="s">
        <v>11648</v>
      </c>
      <c r="P420" s="1176" t="s">
        <v>27342</v>
      </c>
      <c r="Q420" s="447"/>
      <c r="R420" s="394"/>
      <c r="S420" s="1185" t="s">
        <v>1555</v>
      </c>
      <c r="T420" s="1178" t="s">
        <v>490</v>
      </c>
      <c r="U420" s="1178" t="s">
        <v>95</v>
      </c>
      <c r="V420" s="1179"/>
      <c r="W420" s="447"/>
      <c r="X420" s="447"/>
    </row>
    <row r="421">
      <c r="A421" s="1173" t="s">
        <v>3405</v>
      </c>
      <c r="B421" s="1192"/>
      <c r="C421" s="1173" t="s">
        <v>5066</v>
      </c>
      <c r="D421" s="1173" t="s">
        <v>5067</v>
      </c>
      <c r="E421" s="1192"/>
      <c r="F421" s="1173" t="s">
        <v>2023</v>
      </c>
      <c r="G421" s="1172" t="s">
        <v>8689</v>
      </c>
      <c r="H421" s="1172" t="s">
        <v>55</v>
      </c>
      <c r="I421" s="1173" t="s">
        <v>338</v>
      </c>
      <c r="J421" s="1173" t="s">
        <v>11593</v>
      </c>
      <c r="K421" s="1173" t="s">
        <v>11</v>
      </c>
      <c r="L421" s="1175"/>
      <c r="M421" s="1176" t="s">
        <v>11653</v>
      </c>
      <c r="N421" s="1207"/>
      <c r="O421" s="1176" t="s">
        <v>11654</v>
      </c>
      <c r="P421" s="1176" t="s">
        <v>27343</v>
      </c>
      <c r="Q421" s="447"/>
      <c r="R421" s="394"/>
      <c r="S421" s="1185" t="s">
        <v>1555</v>
      </c>
      <c r="T421" s="1178" t="s">
        <v>471</v>
      </c>
      <c r="U421" s="1178" t="s">
        <v>95</v>
      </c>
      <c r="V421" s="1179"/>
      <c r="W421" s="447"/>
      <c r="X421" s="447"/>
    </row>
    <row r="422">
      <c r="A422" s="1173" t="s">
        <v>3430</v>
      </c>
      <c r="B422" s="1192"/>
      <c r="C422" s="1173" t="s">
        <v>2181</v>
      </c>
      <c r="D422" s="1173" t="s">
        <v>6310</v>
      </c>
      <c r="E422" s="1192"/>
      <c r="F422" s="1173" t="s">
        <v>2023</v>
      </c>
      <c r="G422" s="1172" t="s">
        <v>8689</v>
      </c>
      <c r="H422" s="1172" t="s">
        <v>55</v>
      </c>
      <c r="I422" s="1173" t="s">
        <v>338</v>
      </c>
      <c r="J422" s="1173" t="s">
        <v>11593</v>
      </c>
      <c r="K422" s="1173" t="s">
        <v>11</v>
      </c>
      <c r="L422" s="1173" t="s">
        <v>847</v>
      </c>
      <c r="M422" s="1176" t="s">
        <v>11675</v>
      </c>
      <c r="N422" s="1207"/>
      <c r="O422" s="1176" t="s">
        <v>11676</v>
      </c>
      <c r="P422" s="1176" t="s">
        <v>27344</v>
      </c>
      <c r="Q422" s="447"/>
      <c r="R422" s="394"/>
      <c r="S422" s="1185" t="s">
        <v>1555</v>
      </c>
      <c r="T422" s="1178" t="s">
        <v>471</v>
      </c>
      <c r="U422" s="1178" t="s">
        <v>95</v>
      </c>
      <c r="V422" s="1179"/>
      <c r="W422" s="447"/>
      <c r="X422" s="447"/>
    </row>
    <row r="423">
      <c r="A423" s="1173" t="s">
        <v>3448</v>
      </c>
      <c r="B423" s="1192"/>
      <c r="C423" s="1173" t="s">
        <v>5057</v>
      </c>
      <c r="D423" s="1173" t="s">
        <v>6346</v>
      </c>
      <c r="E423" s="1192"/>
      <c r="F423" s="1173" t="s">
        <v>2023</v>
      </c>
      <c r="G423" s="1172" t="s">
        <v>8689</v>
      </c>
      <c r="H423" s="1172" t="s">
        <v>55</v>
      </c>
      <c r="I423" s="1173" t="s">
        <v>338</v>
      </c>
      <c r="J423" s="1173" t="s">
        <v>11593</v>
      </c>
      <c r="K423" s="1173" t="s">
        <v>11</v>
      </c>
      <c r="L423" s="1173" t="s">
        <v>739</v>
      </c>
      <c r="M423" s="1208" t="s">
        <v>11684</v>
      </c>
      <c r="N423" s="1207"/>
      <c r="O423" s="1176" t="s">
        <v>27345</v>
      </c>
      <c r="P423" s="1176" t="s">
        <v>11686</v>
      </c>
      <c r="Q423" s="447"/>
      <c r="R423" s="394"/>
      <c r="S423" s="1185" t="s">
        <v>1555</v>
      </c>
      <c r="T423" s="1178" t="s">
        <v>471</v>
      </c>
      <c r="U423" s="1178" t="s">
        <v>95</v>
      </c>
      <c r="V423" s="1179"/>
      <c r="W423" s="447"/>
      <c r="X423" s="447"/>
    </row>
    <row r="424">
      <c r="A424" s="1173" t="s">
        <v>3637</v>
      </c>
      <c r="B424" s="1192"/>
      <c r="C424" s="1174" t="s">
        <v>6282</v>
      </c>
      <c r="D424" s="1173" t="s">
        <v>6283</v>
      </c>
      <c r="E424" s="1192"/>
      <c r="F424" s="1173" t="s">
        <v>2023</v>
      </c>
      <c r="G424" s="1172" t="s">
        <v>8689</v>
      </c>
      <c r="H424" s="1172" t="s">
        <v>55</v>
      </c>
      <c r="I424" s="1173" t="s">
        <v>338</v>
      </c>
      <c r="J424" s="1173" t="s">
        <v>11593</v>
      </c>
      <c r="K424" s="1173" t="s">
        <v>12</v>
      </c>
      <c r="L424" s="1173" t="s">
        <v>847</v>
      </c>
      <c r="M424" s="1176" t="s">
        <v>11789</v>
      </c>
      <c r="N424" s="1207"/>
      <c r="O424" s="1176" t="s">
        <v>11790</v>
      </c>
      <c r="P424" s="1176" t="s">
        <v>27346</v>
      </c>
      <c r="Q424" s="447"/>
      <c r="R424" s="394"/>
      <c r="S424" s="1185" t="s">
        <v>1555</v>
      </c>
      <c r="T424" s="1178" t="s">
        <v>490</v>
      </c>
      <c r="U424" s="1178" t="s">
        <v>95</v>
      </c>
      <c r="V424" s="1179"/>
      <c r="W424" s="447"/>
      <c r="X424" s="447"/>
    </row>
    <row r="425">
      <c r="A425" s="1173" t="s">
        <v>2908</v>
      </c>
      <c r="B425" s="1192"/>
      <c r="C425" s="1175"/>
      <c r="D425" s="1173">
        <v>3.7</v>
      </c>
      <c r="E425" s="1192"/>
      <c r="F425" s="1173" t="s">
        <v>465</v>
      </c>
      <c r="G425" s="1172" t="s">
        <v>8689</v>
      </c>
      <c r="H425" s="1172" t="s">
        <v>55</v>
      </c>
      <c r="I425" s="1173" t="s">
        <v>303</v>
      </c>
      <c r="J425" s="1173" t="s">
        <v>9462</v>
      </c>
      <c r="K425" s="1173" t="s">
        <v>12</v>
      </c>
      <c r="L425" s="1173" t="s">
        <v>2267</v>
      </c>
      <c r="M425" s="1176" t="s">
        <v>10200</v>
      </c>
      <c r="N425" s="1207"/>
      <c r="O425" s="1176" t="s">
        <v>10201</v>
      </c>
      <c r="P425" s="1176" t="s">
        <v>10202</v>
      </c>
      <c r="Q425" s="447"/>
      <c r="R425" s="1202" t="s">
        <v>10203</v>
      </c>
      <c r="S425" s="1198">
        <v>45570.0</v>
      </c>
      <c r="T425" s="1178" t="s">
        <v>331</v>
      </c>
      <c r="U425" s="1178" t="s">
        <v>95</v>
      </c>
      <c r="V425" s="1181"/>
      <c r="W425" s="447"/>
      <c r="X425" s="447"/>
    </row>
    <row r="426">
      <c r="A426" s="1173" t="s">
        <v>2917</v>
      </c>
      <c r="B426" s="1192"/>
      <c r="C426" s="1173" t="s">
        <v>10210</v>
      </c>
      <c r="D426" s="1173" t="s">
        <v>10074</v>
      </c>
      <c r="E426" s="1192"/>
      <c r="F426" s="1173" t="s">
        <v>465</v>
      </c>
      <c r="G426" s="1172" t="s">
        <v>8689</v>
      </c>
      <c r="H426" s="1172" t="s">
        <v>55</v>
      </c>
      <c r="I426" s="1173" t="s">
        <v>303</v>
      </c>
      <c r="J426" s="1173" t="s">
        <v>5886</v>
      </c>
      <c r="K426" s="1173" t="s">
        <v>11</v>
      </c>
      <c r="L426" s="1173" t="s">
        <v>739</v>
      </c>
      <c r="M426" s="1176" t="s">
        <v>10211</v>
      </c>
      <c r="N426" s="1207"/>
      <c r="O426" s="1176" t="s">
        <v>10212</v>
      </c>
      <c r="P426" s="1176" t="s">
        <v>10213</v>
      </c>
      <c r="Q426" s="447"/>
      <c r="R426" s="403" t="s">
        <v>10214</v>
      </c>
      <c r="S426" s="1185" t="s">
        <v>1555</v>
      </c>
      <c r="T426" s="1178" t="s">
        <v>331</v>
      </c>
      <c r="U426" s="1178" t="s">
        <v>95</v>
      </c>
      <c r="V426" s="1181"/>
      <c r="W426" s="447"/>
      <c r="X426" s="447"/>
    </row>
    <row r="427">
      <c r="A427" s="1173" t="s">
        <v>2922</v>
      </c>
      <c r="B427" s="1192"/>
      <c r="C427" s="1173" t="s">
        <v>9249</v>
      </c>
      <c r="D427" s="1173" t="s">
        <v>8800</v>
      </c>
      <c r="E427" s="1192"/>
      <c r="F427" s="1173" t="s">
        <v>465</v>
      </c>
      <c r="G427" s="1172" t="s">
        <v>8689</v>
      </c>
      <c r="H427" s="1172" t="s">
        <v>55</v>
      </c>
      <c r="I427" s="1173" t="s">
        <v>303</v>
      </c>
      <c r="J427" s="1173" t="s">
        <v>8695</v>
      </c>
      <c r="K427" s="1173" t="s">
        <v>11</v>
      </c>
      <c r="L427" s="1173" t="s">
        <v>847</v>
      </c>
      <c r="M427" s="1176" t="s">
        <v>10215</v>
      </c>
      <c r="N427" s="1207"/>
      <c r="O427" s="1176" t="s">
        <v>10216</v>
      </c>
      <c r="P427" s="1176" t="s">
        <v>10217</v>
      </c>
      <c r="Q427" s="447"/>
      <c r="R427" s="1202" t="s">
        <v>10218</v>
      </c>
      <c r="S427" s="1198">
        <v>45540.0</v>
      </c>
      <c r="T427" s="1178" t="s">
        <v>331</v>
      </c>
      <c r="U427" s="1178" t="s">
        <v>95</v>
      </c>
      <c r="V427" s="1181"/>
      <c r="W427" s="447"/>
      <c r="X427" s="447"/>
    </row>
    <row r="428">
      <c r="A428" s="1173" t="s">
        <v>2932</v>
      </c>
      <c r="B428" s="1192"/>
      <c r="C428" s="1175"/>
      <c r="D428" s="1175"/>
      <c r="E428" s="1192"/>
      <c r="F428" s="1173" t="s">
        <v>465</v>
      </c>
      <c r="G428" s="1172" t="s">
        <v>8689</v>
      </c>
      <c r="H428" s="1172" t="s">
        <v>55</v>
      </c>
      <c r="I428" s="1173" t="s">
        <v>303</v>
      </c>
      <c r="J428" s="1173" t="s">
        <v>8695</v>
      </c>
      <c r="K428" s="1173" t="s">
        <v>12</v>
      </c>
      <c r="L428" s="1173" t="s">
        <v>847</v>
      </c>
      <c r="M428" s="1176" t="s">
        <v>10224</v>
      </c>
      <c r="N428" s="1207"/>
      <c r="O428" s="1176" t="s">
        <v>10225</v>
      </c>
      <c r="P428" s="1176" t="s">
        <v>10226</v>
      </c>
      <c r="Q428" s="447"/>
      <c r="R428" s="1202" t="s">
        <v>9248</v>
      </c>
      <c r="S428" s="1198">
        <v>45540.0</v>
      </c>
      <c r="T428" s="1178" t="s">
        <v>331</v>
      </c>
      <c r="U428" s="1178" t="s">
        <v>95</v>
      </c>
      <c r="V428" s="1181"/>
      <c r="W428" s="447"/>
      <c r="X428" s="447"/>
    </row>
    <row r="429">
      <c r="A429" s="1173" t="s">
        <v>2937</v>
      </c>
      <c r="B429" s="1192"/>
      <c r="C429" s="1173" t="s">
        <v>10227</v>
      </c>
      <c r="D429" s="1173" t="s">
        <v>5885</v>
      </c>
      <c r="E429" s="1192"/>
      <c r="F429" s="1173" t="s">
        <v>465</v>
      </c>
      <c r="G429" s="1172" t="s">
        <v>8689</v>
      </c>
      <c r="H429" s="1172" t="s">
        <v>55</v>
      </c>
      <c r="I429" s="1173" t="s">
        <v>303</v>
      </c>
      <c r="J429" s="1173" t="s">
        <v>9462</v>
      </c>
      <c r="K429" s="1173" t="s">
        <v>12</v>
      </c>
      <c r="L429" s="1173" t="s">
        <v>847</v>
      </c>
      <c r="M429" s="1176" t="s">
        <v>10200</v>
      </c>
      <c r="N429" s="1207"/>
      <c r="O429" s="1176" t="s">
        <v>10228</v>
      </c>
      <c r="P429" s="1176" t="s">
        <v>10202</v>
      </c>
      <c r="Q429" s="447"/>
      <c r="R429" s="1202" t="s">
        <v>10199</v>
      </c>
      <c r="S429" s="1198">
        <v>45570.0</v>
      </c>
      <c r="T429" s="1178" t="s">
        <v>331</v>
      </c>
      <c r="U429" s="1178" t="s">
        <v>95</v>
      </c>
      <c r="V429" s="1181"/>
      <c r="W429" s="447"/>
      <c r="X429" s="447"/>
    </row>
    <row r="430">
      <c r="A430" s="1173" t="s">
        <v>1424</v>
      </c>
      <c r="B430" s="1192"/>
      <c r="C430" s="1175"/>
      <c r="D430" s="1175"/>
      <c r="E430" s="1192"/>
      <c r="F430" s="1173" t="s">
        <v>465</v>
      </c>
      <c r="G430" s="1172" t="s">
        <v>8689</v>
      </c>
      <c r="H430" s="1172" t="s">
        <v>55</v>
      </c>
      <c r="I430" s="1173" t="s">
        <v>303</v>
      </c>
      <c r="J430" s="1173" t="s">
        <v>9384</v>
      </c>
      <c r="K430" s="1173" t="s">
        <v>12</v>
      </c>
      <c r="L430" s="1173" t="s">
        <v>739</v>
      </c>
      <c r="M430" s="1176" t="s">
        <v>14064</v>
      </c>
      <c r="N430" s="1207"/>
      <c r="O430" s="1176" t="s">
        <v>27347</v>
      </c>
      <c r="P430" s="1176" t="s">
        <v>14066</v>
      </c>
      <c r="Q430" s="447"/>
      <c r="R430" s="403" t="s">
        <v>14067</v>
      </c>
      <c r="S430" s="1198">
        <v>45570.0</v>
      </c>
      <c r="T430" s="1178" t="s">
        <v>331</v>
      </c>
      <c r="U430" s="1178" t="s">
        <v>95</v>
      </c>
      <c r="V430" s="1179"/>
      <c r="W430" s="447"/>
      <c r="X430" s="447"/>
    </row>
    <row r="431">
      <c r="A431" s="1173" t="s">
        <v>1440</v>
      </c>
      <c r="B431" s="1192"/>
      <c r="C431" s="1175"/>
      <c r="D431" s="1175"/>
      <c r="E431" s="1192"/>
      <c r="F431" s="1173" t="s">
        <v>465</v>
      </c>
      <c r="G431" s="1172" t="s">
        <v>8689</v>
      </c>
      <c r="H431" s="1172" t="s">
        <v>55</v>
      </c>
      <c r="I431" s="1173" t="s">
        <v>303</v>
      </c>
      <c r="J431" s="1173" t="s">
        <v>9384</v>
      </c>
      <c r="K431" s="1173" t="s">
        <v>12</v>
      </c>
      <c r="L431" s="1173" t="s">
        <v>739</v>
      </c>
      <c r="M431" s="1176" t="s">
        <v>14076</v>
      </c>
      <c r="N431" s="1207"/>
      <c r="O431" s="1176" t="s">
        <v>14077</v>
      </c>
      <c r="P431" s="1176" t="s">
        <v>14078</v>
      </c>
      <c r="Q431" s="447"/>
      <c r="R431" s="403" t="s">
        <v>14079</v>
      </c>
      <c r="S431" s="1198">
        <v>45540.0</v>
      </c>
      <c r="T431" s="1178" t="s">
        <v>331</v>
      </c>
      <c r="U431" s="1178" t="s">
        <v>95</v>
      </c>
      <c r="V431" s="1179"/>
      <c r="W431" s="447"/>
      <c r="X431" s="447"/>
    </row>
    <row r="432">
      <c r="A432" s="1173" t="s">
        <v>1446</v>
      </c>
      <c r="B432" s="1192"/>
      <c r="C432" s="1175"/>
      <c r="D432" s="1175"/>
      <c r="E432" s="1192"/>
      <c r="F432" s="1173" t="s">
        <v>465</v>
      </c>
      <c r="G432" s="1172" t="s">
        <v>8689</v>
      </c>
      <c r="H432" s="1172" t="s">
        <v>55</v>
      </c>
      <c r="I432" s="1173" t="s">
        <v>303</v>
      </c>
      <c r="J432" s="1173" t="s">
        <v>9384</v>
      </c>
      <c r="K432" s="1173" t="s">
        <v>12</v>
      </c>
      <c r="L432" s="1173" t="s">
        <v>739</v>
      </c>
      <c r="M432" s="1176" t="s">
        <v>14080</v>
      </c>
      <c r="N432" s="1207"/>
      <c r="O432" s="1176" t="s">
        <v>14081</v>
      </c>
      <c r="P432" s="1176" t="s">
        <v>14082</v>
      </c>
      <c r="Q432" s="447"/>
      <c r="R432" s="403" t="s">
        <v>14079</v>
      </c>
      <c r="S432" s="1198">
        <v>45570.0</v>
      </c>
      <c r="T432" s="1178" t="s">
        <v>331</v>
      </c>
      <c r="U432" s="1178" t="s">
        <v>95</v>
      </c>
      <c r="V432" s="1179"/>
      <c r="W432" s="447"/>
      <c r="X432" s="447"/>
    </row>
    <row r="433">
      <c r="A433" s="1173" t="s">
        <v>1451</v>
      </c>
      <c r="B433" s="1192"/>
      <c r="C433" s="1175"/>
      <c r="D433" s="1175"/>
      <c r="E433" s="1192"/>
      <c r="F433" s="1173" t="s">
        <v>465</v>
      </c>
      <c r="G433" s="1172" t="s">
        <v>8689</v>
      </c>
      <c r="H433" s="1172" t="s">
        <v>55</v>
      </c>
      <c r="I433" s="1173" t="s">
        <v>303</v>
      </c>
      <c r="J433" s="1173" t="s">
        <v>9384</v>
      </c>
      <c r="K433" s="1173" t="s">
        <v>12</v>
      </c>
      <c r="L433" s="1173" t="s">
        <v>847</v>
      </c>
      <c r="M433" s="1176" t="s">
        <v>14083</v>
      </c>
      <c r="N433" s="1207"/>
      <c r="O433" s="1176" t="s">
        <v>27348</v>
      </c>
      <c r="P433" s="1176" t="s">
        <v>14085</v>
      </c>
      <c r="Q433" s="447"/>
      <c r="R433" s="403" t="s">
        <v>14086</v>
      </c>
      <c r="S433" s="1198">
        <v>45540.0</v>
      </c>
      <c r="T433" s="1178" t="s">
        <v>331</v>
      </c>
      <c r="U433" s="1178" t="s">
        <v>95</v>
      </c>
      <c r="V433" s="1181"/>
      <c r="W433" s="447"/>
      <c r="X433" s="447"/>
    </row>
    <row r="434">
      <c r="A434" s="1173" t="s">
        <v>1504</v>
      </c>
      <c r="B434" s="1192"/>
      <c r="C434" s="1173" t="s">
        <v>14127</v>
      </c>
      <c r="D434" s="1173" t="s">
        <v>10621</v>
      </c>
      <c r="E434" s="1192"/>
      <c r="F434" s="1173" t="s">
        <v>465</v>
      </c>
      <c r="G434" s="1172" t="s">
        <v>8689</v>
      </c>
      <c r="H434" s="1172" t="s">
        <v>55</v>
      </c>
      <c r="I434" s="1173" t="s">
        <v>303</v>
      </c>
      <c r="J434" s="1173" t="s">
        <v>8988</v>
      </c>
      <c r="K434" s="1173" t="s">
        <v>11</v>
      </c>
      <c r="L434" s="1173" t="s">
        <v>739</v>
      </c>
      <c r="M434" s="1176" t="s">
        <v>14128</v>
      </c>
      <c r="N434" s="1207"/>
      <c r="O434" s="1176" t="s">
        <v>27349</v>
      </c>
      <c r="P434" s="1176" t="s">
        <v>14130</v>
      </c>
      <c r="Q434" s="447"/>
      <c r="R434" s="403" t="s">
        <v>14131</v>
      </c>
      <c r="S434" s="1198">
        <v>45540.0</v>
      </c>
      <c r="T434" s="1178" t="s">
        <v>331</v>
      </c>
      <c r="U434" s="1178" t="s">
        <v>95</v>
      </c>
      <c r="V434" s="1181"/>
      <c r="W434" s="447"/>
      <c r="X434" s="447"/>
    </row>
    <row r="435">
      <c r="A435" s="1173" t="s">
        <v>1511</v>
      </c>
      <c r="B435" s="1192"/>
      <c r="C435" s="1173" t="s">
        <v>14127</v>
      </c>
      <c r="D435" s="1173" t="s">
        <v>10621</v>
      </c>
      <c r="E435" s="1192"/>
      <c r="F435" s="1173" t="s">
        <v>465</v>
      </c>
      <c r="G435" s="1172" t="s">
        <v>8689</v>
      </c>
      <c r="H435" s="1172" t="s">
        <v>55</v>
      </c>
      <c r="I435" s="1173" t="s">
        <v>303</v>
      </c>
      <c r="J435" s="1173" t="s">
        <v>5886</v>
      </c>
      <c r="K435" s="1173" t="s">
        <v>11</v>
      </c>
      <c r="L435" s="1173" t="s">
        <v>739</v>
      </c>
      <c r="M435" s="1176" t="s">
        <v>14132</v>
      </c>
      <c r="N435" s="1176" t="s">
        <v>1532</v>
      </c>
      <c r="O435" s="1176" t="s">
        <v>27350</v>
      </c>
      <c r="P435" s="1176" t="s">
        <v>14134</v>
      </c>
      <c r="Q435" s="447"/>
      <c r="R435" s="403" t="s">
        <v>14135</v>
      </c>
      <c r="S435" s="1198">
        <v>45570.0</v>
      </c>
      <c r="T435" s="1178" t="s">
        <v>331</v>
      </c>
      <c r="U435" s="1178" t="s">
        <v>95</v>
      </c>
      <c r="V435" s="1181"/>
      <c r="W435" s="447"/>
      <c r="X435" s="447"/>
    </row>
    <row r="436">
      <c r="A436" s="1173" t="s">
        <v>1517</v>
      </c>
      <c r="B436" s="1192"/>
      <c r="C436" s="1173" t="s">
        <v>14136</v>
      </c>
      <c r="D436" s="1173" t="s">
        <v>6865</v>
      </c>
      <c r="E436" s="1192"/>
      <c r="F436" s="1173" t="s">
        <v>465</v>
      </c>
      <c r="G436" s="1172" t="s">
        <v>8689</v>
      </c>
      <c r="H436" s="1172" t="s">
        <v>55</v>
      </c>
      <c r="I436" s="1173" t="s">
        <v>303</v>
      </c>
      <c r="J436" s="1173" t="s">
        <v>8988</v>
      </c>
      <c r="K436" s="1173" t="s">
        <v>12</v>
      </c>
      <c r="L436" s="1173" t="s">
        <v>739</v>
      </c>
      <c r="M436" s="1176" t="s">
        <v>14137</v>
      </c>
      <c r="N436" s="1207"/>
      <c r="O436" s="1176" t="s">
        <v>27351</v>
      </c>
      <c r="P436" s="1176" t="s">
        <v>14139</v>
      </c>
      <c r="Q436" s="447"/>
      <c r="R436" s="403" t="s">
        <v>14140</v>
      </c>
      <c r="S436" s="1198">
        <v>45540.0</v>
      </c>
      <c r="T436" s="1178" t="s">
        <v>331</v>
      </c>
      <c r="U436" s="1178" t="s">
        <v>95</v>
      </c>
      <c r="V436" s="1181"/>
      <c r="W436" s="447"/>
      <c r="X436" s="447"/>
    </row>
    <row r="437">
      <c r="A437" s="1173" t="s">
        <v>1542</v>
      </c>
      <c r="B437" s="1192"/>
      <c r="C437" s="1175"/>
      <c r="D437" s="1173">
        <v>3.7</v>
      </c>
      <c r="E437" s="1192"/>
      <c r="F437" s="1173" t="s">
        <v>588</v>
      </c>
      <c r="G437" s="1172" t="s">
        <v>8689</v>
      </c>
      <c r="H437" s="1172" t="s">
        <v>55</v>
      </c>
      <c r="I437" s="1173" t="s">
        <v>303</v>
      </c>
      <c r="J437" s="1173" t="s">
        <v>8988</v>
      </c>
      <c r="K437" s="1173" t="s">
        <v>12</v>
      </c>
      <c r="L437" s="1173" t="s">
        <v>739</v>
      </c>
      <c r="M437" s="1176" t="s">
        <v>14154</v>
      </c>
      <c r="N437" s="1207"/>
      <c r="O437" s="123" t="s">
        <v>27352</v>
      </c>
      <c r="P437" s="1176" t="s">
        <v>14156</v>
      </c>
      <c r="Q437" s="447"/>
      <c r="R437" s="394"/>
      <c r="S437" s="1178" t="s">
        <v>1555</v>
      </c>
      <c r="T437" s="1178" t="s">
        <v>331</v>
      </c>
      <c r="U437" s="1178" t="s">
        <v>95</v>
      </c>
      <c r="V437" s="1181"/>
      <c r="W437" s="447"/>
      <c r="X437" s="447"/>
    </row>
    <row r="438">
      <c r="A438" s="1173" t="s">
        <v>1568</v>
      </c>
      <c r="B438" s="1192"/>
      <c r="C438" s="1173" t="s">
        <v>14172</v>
      </c>
      <c r="D438" s="1173" t="s">
        <v>5669</v>
      </c>
      <c r="E438" s="1192"/>
      <c r="F438" s="1173" t="s">
        <v>465</v>
      </c>
      <c r="G438" s="1172" t="s">
        <v>8689</v>
      </c>
      <c r="H438" s="1172" t="s">
        <v>55</v>
      </c>
      <c r="I438" s="1173" t="s">
        <v>303</v>
      </c>
      <c r="J438" s="1173" t="s">
        <v>5886</v>
      </c>
      <c r="K438" s="1173" t="s">
        <v>12</v>
      </c>
      <c r="L438" s="1173" t="s">
        <v>739</v>
      </c>
      <c r="M438" s="1176" t="s">
        <v>14173</v>
      </c>
      <c r="N438" s="1176" t="s">
        <v>1532</v>
      </c>
      <c r="O438" s="1176" t="s">
        <v>27353</v>
      </c>
      <c r="P438" s="1176" t="s">
        <v>14175</v>
      </c>
      <c r="Q438" s="447"/>
      <c r="R438" s="403" t="s">
        <v>14176</v>
      </c>
      <c r="S438" s="1198">
        <v>45540.0</v>
      </c>
      <c r="T438" s="1178" t="s">
        <v>331</v>
      </c>
      <c r="U438" s="1178" t="s">
        <v>95</v>
      </c>
      <c r="V438" s="1181"/>
      <c r="W438" s="447"/>
      <c r="X438" s="447"/>
    </row>
    <row r="439">
      <c r="A439" s="1173" t="s">
        <v>1580</v>
      </c>
      <c r="B439" s="1192"/>
      <c r="C439" s="1173" t="s">
        <v>14182</v>
      </c>
      <c r="D439" s="1173" t="s">
        <v>5067</v>
      </c>
      <c r="E439" s="1192"/>
      <c r="F439" s="1173" t="s">
        <v>465</v>
      </c>
      <c r="G439" s="1172" t="s">
        <v>8689</v>
      </c>
      <c r="H439" s="1172" t="s">
        <v>55</v>
      </c>
      <c r="I439" s="1173" t="s">
        <v>303</v>
      </c>
      <c r="J439" s="1173" t="s">
        <v>8988</v>
      </c>
      <c r="K439" s="1173" t="s">
        <v>12</v>
      </c>
      <c r="L439" s="1173" t="s">
        <v>739</v>
      </c>
      <c r="M439" s="1176" t="s">
        <v>14183</v>
      </c>
      <c r="N439" s="1176" t="s">
        <v>10350</v>
      </c>
      <c r="O439" s="1176" t="s">
        <v>27354</v>
      </c>
      <c r="P439" s="1176" t="s">
        <v>14185</v>
      </c>
      <c r="Q439" s="447"/>
      <c r="R439" s="403" t="s">
        <v>14186</v>
      </c>
      <c r="S439" s="1198">
        <v>45570.0</v>
      </c>
      <c r="T439" s="1178" t="s">
        <v>331</v>
      </c>
      <c r="U439" s="1178" t="s">
        <v>95</v>
      </c>
      <c r="V439" s="1179"/>
      <c r="W439" s="447"/>
      <c r="X439" s="447"/>
    </row>
    <row r="440">
      <c r="A440" s="1173" t="s">
        <v>1586</v>
      </c>
      <c r="B440" s="1192"/>
      <c r="C440" s="1173" t="s">
        <v>10620</v>
      </c>
      <c r="D440" s="1173" t="s">
        <v>10621</v>
      </c>
      <c r="E440" s="1192"/>
      <c r="F440" s="1173" t="s">
        <v>465</v>
      </c>
      <c r="G440" s="1172" t="s">
        <v>8689</v>
      </c>
      <c r="H440" s="1172" t="s">
        <v>55</v>
      </c>
      <c r="I440" s="1173" t="s">
        <v>303</v>
      </c>
      <c r="J440" s="1173" t="s">
        <v>14111</v>
      </c>
      <c r="K440" s="1173" t="s">
        <v>11</v>
      </c>
      <c r="L440" s="1173" t="s">
        <v>847</v>
      </c>
      <c r="M440" s="1176" t="s">
        <v>14187</v>
      </c>
      <c r="N440" s="1207"/>
      <c r="O440" s="1176" t="s">
        <v>27355</v>
      </c>
      <c r="P440" s="1176" t="s">
        <v>14189</v>
      </c>
      <c r="Q440" s="447"/>
      <c r="R440" s="403" t="s">
        <v>14190</v>
      </c>
      <c r="S440" s="1177">
        <v>45570.0</v>
      </c>
      <c r="T440" s="1178" t="s">
        <v>331</v>
      </c>
      <c r="U440" s="1178" t="s">
        <v>95</v>
      </c>
      <c r="V440" s="1206"/>
      <c r="W440" s="447"/>
      <c r="X440" s="447"/>
    </row>
    <row r="441">
      <c r="A441" s="1173" t="s">
        <v>1603</v>
      </c>
      <c r="B441" s="1192"/>
      <c r="C441" s="1173" t="s">
        <v>14120</v>
      </c>
      <c r="D441" s="1173" t="s">
        <v>10621</v>
      </c>
      <c r="E441" s="1192"/>
      <c r="F441" s="1173" t="s">
        <v>545</v>
      </c>
      <c r="G441" s="1172" t="s">
        <v>8689</v>
      </c>
      <c r="H441" s="1172" t="s">
        <v>55</v>
      </c>
      <c r="I441" s="1173" t="s">
        <v>303</v>
      </c>
      <c r="J441" s="1173" t="s">
        <v>5886</v>
      </c>
      <c r="K441" s="1173" t="s">
        <v>11</v>
      </c>
      <c r="L441" s="1173" t="s">
        <v>739</v>
      </c>
      <c r="M441" s="1176" t="s">
        <v>14197</v>
      </c>
      <c r="N441" s="1176" t="s">
        <v>14195</v>
      </c>
      <c r="O441" s="1176" t="s">
        <v>27356</v>
      </c>
      <c r="P441" s="1176" t="s">
        <v>14198</v>
      </c>
      <c r="Q441" s="447"/>
      <c r="R441" s="394"/>
      <c r="S441" s="1198">
        <v>45540.0</v>
      </c>
      <c r="T441" s="1178" t="s">
        <v>331</v>
      </c>
      <c r="U441" s="1178" t="s">
        <v>95</v>
      </c>
      <c r="V441" s="1181"/>
      <c r="W441" s="447"/>
      <c r="X441" s="447"/>
    </row>
    <row r="442">
      <c r="A442" s="1173" t="s">
        <v>1608</v>
      </c>
      <c r="B442" s="1192"/>
      <c r="C442" s="1173" t="s">
        <v>14199</v>
      </c>
      <c r="D442" s="1173" t="s">
        <v>7844</v>
      </c>
      <c r="E442" s="1192"/>
      <c r="F442" s="1173" t="s">
        <v>588</v>
      </c>
      <c r="G442" s="1172" t="s">
        <v>8689</v>
      </c>
      <c r="H442" s="1172" t="s">
        <v>55</v>
      </c>
      <c r="I442" s="1173" t="s">
        <v>303</v>
      </c>
      <c r="J442" s="1173" t="s">
        <v>14111</v>
      </c>
      <c r="K442" s="1173" t="s">
        <v>12</v>
      </c>
      <c r="L442" s="1173" t="s">
        <v>739</v>
      </c>
      <c r="M442" s="1176" t="s">
        <v>14200</v>
      </c>
      <c r="N442" s="1207"/>
      <c r="O442" s="1176" t="s">
        <v>27357</v>
      </c>
      <c r="P442" s="1176" t="s">
        <v>14202</v>
      </c>
      <c r="Q442" s="447"/>
      <c r="R442" s="394"/>
      <c r="S442" s="1177">
        <v>45570.0</v>
      </c>
      <c r="T442" s="1178" t="s">
        <v>331</v>
      </c>
      <c r="U442" s="1178" t="s">
        <v>95</v>
      </c>
      <c r="V442" s="1179"/>
      <c r="W442" s="447"/>
      <c r="X442" s="447"/>
    </row>
    <row r="443">
      <c r="A443" s="1173" t="s">
        <v>1613</v>
      </c>
      <c r="B443" s="1192"/>
      <c r="C443" s="1173" t="s">
        <v>14120</v>
      </c>
      <c r="D443" s="1173" t="s">
        <v>10621</v>
      </c>
      <c r="E443" s="1192"/>
      <c r="F443" s="1173" t="s">
        <v>465</v>
      </c>
      <c r="G443" s="1172" t="s">
        <v>8689</v>
      </c>
      <c r="H443" s="1172" t="s">
        <v>55</v>
      </c>
      <c r="I443" s="1173" t="s">
        <v>303</v>
      </c>
      <c r="J443" s="1173" t="s">
        <v>14111</v>
      </c>
      <c r="K443" s="1173" t="s">
        <v>11</v>
      </c>
      <c r="L443" s="1173" t="s">
        <v>739</v>
      </c>
      <c r="M443" s="1176" t="s">
        <v>14203</v>
      </c>
      <c r="N443" s="1207"/>
      <c r="O443" s="1176" t="s">
        <v>27358</v>
      </c>
      <c r="P443" s="1176" t="s">
        <v>14205</v>
      </c>
      <c r="Q443" s="447"/>
      <c r="R443" s="403" t="s">
        <v>14206</v>
      </c>
      <c r="S443" s="1177">
        <v>45570.0</v>
      </c>
      <c r="T443" s="1178" t="s">
        <v>331</v>
      </c>
      <c r="U443" s="1178" t="s">
        <v>95</v>
      </c>
      <c r="V443" s="1179"/>
      <c r="W443" s="447"/>
      <c r="X443" s="447"/>
    </row>
    <row r="444">
      <c r="A444" s="1173" t="s">
        <v>1617</v>
      </c>
      <c r="B444" s="1192"/>
      <c r="C444" s="1173" t="s">
        <v>14120</v>
      </c>
      <c r="D444" s="1173" t="s">
        <v>10621</v>
      </c>
      <c r="E444" s="1192"/>
      <c r="F444" s="1173" t="s">
        <v>465</v>
      </c>
      <c r="G444" s="1172" t="s">
        <v>8689</v>
      </c>
      <c r="H444" s="1172" t="s">
        <v>55</v>
      </c>
      <c r="I444" s="1173" t="s">
        <v>303</v>
      </c>
      <c r="J444" s="1173" t="s">
        <v>14111</v>
      </c>
      <c r="K444" s="1173" t="s">
        <v>11</v>
      </c>
      <c r="L444" s="1173" t="s">
        <v>739</v>
      </c>
      <c r="M444" s="1176" t="s">
        <v>14207</v>
      </c>
      <c r="N444" s="1207"/>
      <c r="O444" s="1176" t="s">
        <v>27359</v>
      </c>
      <c r="P444" s="1176" t="s">
        <v>14209</v>
      </c>
      <c r="Q444" s="447"/>
      <c r="R444" s="403" t="s">
        <v>14210</v>
      </c>
      <c r="S444" s="1198">
        <v>45540.0</v>
      </c>
      <c r="T444" s="1178" t="s">
        <v>331</v>
      </c>
      <c r="U444" s="1178" t="s">
        <v>95</v>
      </c>
      <c r="V444" s="1179"/>
      <c r="W444" s="447"/>
      <c r="X444" s="447"/>
    </row>
    <row r="445">
      <c r="A445" s="1173" t="s">
        <v>1621</v>
      </c>
      <c r="B445" s="1192"/>
      <c r="C445" s="1173" t="s">
        <v>14211</v>
      </c>
      <c r="D445" s="1173" t="s">
        <v>6450</v>
      </c>
      <c r="E445" s="1192"/>
      <c r="F445" s="1173" t="s">
        <v>465</v>
      </c>
      <c r="G445" s="1172" t="s">
        <v>8689</v>
      </c>
      <c r="H445" s="1172" t="s">
        <v>55</v>
      </c>
      <c r="I445" s="1173" t="s">
        <v>303</v>
      </c>
      <c r="J445" s="1173" t="s">
        <v>14111</v>
      </c>
      <c r="K445" s="1173" t="s">
        <v>12</v>
      </c>
      <c r="L445" s="1173" t="s">
        <v>739</v>
      </c>
      <c r="M445" s="1176" t="s">
        <v>14212</v>
      </c>
      <c r="N445" s="1207"/>
      <c r="O445" s="1176" t="s">
        <v>27360</v>
      </c>
      <c r="P445" s="1176" t="s">
        <v>14214</v>
      </c>
      <c r="Q445" s="447"/>
      <c r="R445" s="403" t="s">
        <v>14210</v>
      </c>
      <c r="S445" s="1198">
        <v>45540.0</v>
      </c>
      <c r="T445" s="1178" t="s">
        <v>331</v>
      </c>
      <c r="U445" s="1178" t="s">
        <v>95</v>
      </c>
      <c r="V445" s="1179"/>
      <c r="W445" s="447"/>
      <c r="X445" s="447"/>
    </row>
    <row r="446">
      <c r="A446" s="1173" t="s">
        <v>1628</v>
      </c>
      <c r="B446" s="1192"/>
      <c r="C446" s="1173" t="s">
        <v>14215</v>
      </c>
      <c r="D446" s="1173" t="s">
        <v>14216</v>
      </c>
      <c r="E446" s="1192"/>
      <c r="F446" s="1173" t="s">
        <v>465</v>
      </c>
      <c r="G446" s="1172" t="s">
        <v>8689</v>
      </c>
      <c r="H446" s="1172" t="s">
        <v>55</v>
      </c>
      <c r="I446" s="1173" t="s">
        <v>303</v>
      </c>
      <c r="J446" s="1173" t="s">
        <v>14111</v>
      </c>
      <c r="K446" s="1173" t="s">
        <v>12</v>
      </c>
      <c r="L446" s="1173" t="s">
        <v>739</v>
      </c>
      <c r="M446" s="1176" t="s">
        <v>14217</v>
      </c>
      <c r="N446" s="1176" t="s">
        <v>14218</v>
      </c>
      <c r="O446" s="1176" t="s">
        <v>27361</v>
      </c>
      <c r="P446" s="1176" t="s">
        <v>14220</v>
      </c>
      <c r="Q446" s="447"/>
      <c r="R446" s="403" t="s">
        <v>14221</v>
      </c>
      <c r="S446" s="1198">
        <v>45540.0</v>
      </c>
      <c r="T446" s="1178" t="s">
        <v>331</v>
      </c>
      <c r="U446" s="1178" t="s">
        <v>95</v>
      </c>
      <c r="V446" s="1179"/>
      <c r="W446" s="447"/>
      <c r="X446" s="447"/>
    </row>
    <row r="447">
      <c r="A447" s="1173" t="s">
        <v>1639</v>
      </c>
      <c r="B447" s="1192"/>
      <c r="C447" s="1173" t="s">
        <v>14182</v>
      </c>
      <c r="D447" s="1173" t="s">
        <v>5067</v>
      </c>
      <c r="E447" s="1192"/>
      <c r="F447" s="1173" t="s">
        <v>465</v>
      </c>
      <c r="G447" s="1172" t="s">
        <v>8689</v>
      </c>
      <c r="H447" s="1172" t="s">
        <v>55</v>
      </c>
      <c r="I447" s="1173" t="s">
        <v>303</v>
      </c>
      <c r="J447" s="1173" t="s">
        <v>8988</v>
      </c>
      <c r="K447" s="1173" t="s">
        <v>12</v>
      </c>
      <c r="L447" s="1173" t="s">
        <v>739</v>
      </c>
      <c r="M447" s="1176" t="s">
        <v>14225</v>
      </c>
      <c r="N447" s="1176" t="s">
        <v>10350</v>
      </c>
      <c r="O447" s="1176" t="s">
        <v>27362</v>
      </c>
      <c r="P447" s="1176" t="s">
        <v>14185</v>
      </c>
      <c r="Q447" s="447"/>
      <c r="R447" s="403" t="s">
        <v>14227</v>
      </c>
      <c r="S447" s="1177">
        <v>45570.0</v>
      </c>
      <c r="T447" s="1178" t="s">
        <v>331</v>
      </c>
      <c r="U447" s="1178" t="s">
        <v>95</v>
      </c>
      <c r="V447" s="1181"/>
      <c r="W447" s="447"/>
      <c r="X447" s="447"/>
    </row>
    <row r="448">
      <c r="A448" s="1173" t="s">
        <v>1645</v>
      </c>
      <c r="B448" s="1192"/>
      <c r="C448" s="1173" t="s">
        <v>10227</v>
      </c>
      <c r="D448" s="1173" t="s">
        <v>5885</v>
      </c>
      <c r="E448" s="1192"/>
      <c r="F448" s="1173" t="s">
        <v>465</v>
      </c>
      <c r="G448" s="1172" t="s">
        <v>8689</v>
      </c>
      <c r="H448" s="1172" t="s">
        <v>55</v>
      </c>
      <c r="I448" s="1173" t="s">
        <v>303</v>
      </c>
      <c r="J448" s="1173" t="s">
        <v>14111</v>
      </c>
      <c r="K448" s="1173" t="s">
        <v>12</v>
      </c>
      <c r="L448" s="1173" t="s">
        <v>847</v>
      </c>
      <c r="M448" s="1176" t="s">
        <v>14228</v>
      </c>
      <c r="N448" s="1207"/>
      <c r="O448" s="1176" t="s">
        <v>27363</v>
      </c>
      <c r="P448" s="1176" t="s">
        <v>27364</v>
      </c>
      <c r="Q448" s="447"/>
      <c r="R448" s="403" t="s">
        <v>14231</v>
      </c>
      <c r="S448" s="1177">
        <v>45570.0</v>
      </c>
      <c r="T448" s="1178" t="s">
        <v>331</v>
      </c>
      <c r="U448" s="1178" t="s">
        <v>95</v>
      </c>
      <c r="V448" s="1181"/>
      <c r="W448" s="447"/>
      <c r="X448" s="447"/>
    </row>
    <row r="449">
      <c r="A449" s="1173" t="s">
        <v>1650</v>
      </c>
      <c r="B449" s="1192"/>
      <c r="C449" s="1173" t="s">
        <v>14120</v>
      </c>
      <c r="D449" s="1173" t="s">
        <v>10621</v>
      </c>
      <c r="E449" s="1192"/>
      <c r="F449" s="1173" t="s">
        <v>465</v>
      </c>
      <c r="G449" s="1172" t="s">
        <v>8689</v>
      </c>
      <c r="H449" s="1172" t="s">
        <v>55</v>
      </c>
      <c r="I449" s="1173" t="s">
        <v>303</v>
      </c>
      <c r="J449" s="1173" t="s">
        <v>14111</v>
      </c>
      <c r="K449" s="1173" t="s">
        <v>11</v>
      </c>
      <c r="L449" s="1173" t="s">
        <v>739</v>
      </c>
      <c r="M449" s="1176" t="s">
        <v>14232</v>
      </c>
      <c r="N449" s="1207"/>
      <c r="O449" s="1176" t="s">
        <v>27365</v>
      </c>
      <c r="P449" s="1176" t="s">
        <v>27366</v>
      </c>
      <c r="Q449" s="447"/>
      <c r="R449" s="403" t="s">
        <v>14124</v>
      </c>
      <c r="S449" s="1198">
        <v>45570.0</v>
      </c>
      <c r="T449" s="1178" t="s">
        <v>331</v>
      </c>
      <c r="U449" s="1178" t="s">
        <v>95</v>
      </c>
      <c r="V449" s="1181"/>
      <c r="W449" s="447"/>
      <c r="X449" s="447"/>
    </row>
    <row r="450">
      <c r="A450" s="1173" t="s">
        <v>1678</v>
      </c>
      <c r="B450" s="1192"/>
      <c r="C450" s="1173" t="s">
        <v>10620</v>
      </c>
      <c r="D450" s="1173" t="s">
        <v>10621</v>
      </c>
      <c r="E450" s="1192"/>
      <c r="F450" s="1173" t="s">
        <v>465</v>
      </c>
      <c r="G450" s="1172" t="s">
        <v>8689</v>
      </c>
      <c r="H450" s="1172" t="s">
        <v>55</v>
      </c>
      <c r="I450" s="1173" t="s">
        <v>303</v>
      </c>
      <c r="J450" s="1173" t="s">
        <v>14111</v>
      </c>
      <c r="K450" s="1173" t="s">
        <v>11</v>
      </c>
      <c r="L450" s="1173" t="s">
        <v>847</v>
      </c>
      <c r="M450" s="1176" t="s">
        <v>14247</v>
      </c>
      <c r="N450" s="1207"/>
      <c r="O450" s="1176" t="s">
        <v>27367</v>
      </c>
      <c r="P450" s="1176" t="s">
        <v>14249</v>
      </c>
      <c r="Q450" s="447"/>
      <c r="R450" s="403" t="s">
        <v>14250</v>
      </c>
      <c r="S450" s="1198">
        <v>45570.0</v>
      </c>
      <c r="T450" s="1178" t="s">
        <v>331</v>
      </c>
      <c r="U450" s="1178" t="s">
        <v>95</v>
      </c>
      <c r="V450" s="1206"/>
      <c r="W450" s="447"/>
      <c r="X450" s="447"/>
    </row>
    <row r="451">
      <c r="A451" s="1173" t="s">
        <v>1684</v>
      </c>
      <c r="B451" s="1192"/>
      <c r="C451" s="1173" t="s">
        <v>10620</v>
      </c>
      <c r="D451" s="1173" t="s">
        <v>10621</v>
      </c>
      <c r="E451" s="1192"/>
      <c r="F451" s="1173" t="s">
        <v>465</v>
      </c>
      <c r="G451" s="1172" t="s">
        <v>8689</v>
      </c>
      <c r="H451" s="1172" t="s">
        <v>55</v>
      </c>
      <c r="I451" s="1173" t="s">
        <v>303</v>
      </c>
      <c r="J451" s="1173" t="s">
        <v>14111</v>
      </c>
      <c r="K451" s="1173" t="s">
        <v>11</v>
      </c>
      <c r="L451" s="1173" t="s">
        <v>847</v>
      </c>
      <c r="M451" s="1176" t="s">
        <v>14251</v>
      </c>
      <c r="N451" s="1207"/>
      <c r="O451" s="1176" t="s">
        <v>27367</v>
      </c>
      <c r="P451" s="1176" t="s">
        <v>14189</v>
      </c>
      <c r="Q451" s="447"/>
      <c r="R451" s="403" t="s">
        <v>14250</v>
      </c>
      <c r="S451" s="1198">
        <v>45570.0</v>
      </c>
      <c r="T451" s="1178" t="s">
        <v>331</v>
      </c>
      <c r="U451" s="1178" t="s">
        <v>95</v>
      </c>
      <c r="V451" s="1206"/>
      <c r="W451" s="447"/>
      <c r="X451" s="447"/>
    </row>
    <row r="452">
      <c r="A452" s="1173" t="s">
        <v>1689</v>
      </c>
      <c r="B452" s="1192"/>
      <c r="C452" s="1173" t="s">
        <v>10620</v>
      </c>
      <c r="D452" s="1173" t="s">
        <v>10621</v>
      </c>
      <c r="E452" s="1192"/>
      <c r="F452" s="1173" t="s">
        <v>465</v>
      </c>
      <c r="G452" s="1172" t="s">
        <v>8689</v>
      </c>
      <c r="H452" s="1172" t="s">
        <v>55</v>
      </c>
      <c r="I452" s="1173" t="s">
        <v>303</v>
      </c>
      <c r="J452" s="1173" t="s">
        <v>14111</v>
      </c>
      <c r="K452" s="1173" t="s">
        <v>11</v>
      </c>
      <c r="L452" s="1173" t="s">
        <v>847</v>
      </c>
      <c r="M452" s="1176" t="s">
        <v>14252</v>
      </c>
      <c r="N452" s="1207"/>
      <c r="O452" s="1176" t="s">
        <v>27368</v>
      </c>
      <c r="P452" s="1176" t="s">
        <v>14254</v>
      </c>
      <c r="Q452" s="447"/>
      <c r="R452" s="403" t="s">
        <v>14250</v>
      </c>
      <c r="S452" s="1198">
        <v>45570.0</v>
      </c>
      <c r="T452" s="1178" t="s">
        <v>331</v>
      </c>
      <c r="U452" s="1178" t="s">
        <v>95</v>
      </c>
      <c r="V452" s="1206"/>
      <c r="W452" s="447"/>
      <c r="X452" s="447"/>
    </row>
    <row r="453">
      <c r="A453" s="1173" t="s">
        <v>1711</v>
      </c>
      <c r="B453" s="1192"/>
      <c r="C453" s="1173" t="s">
        <v>10620</v>
      </c>
      <c r="D453" s="1173" t="s">
        <v>10621</v>
      </c>
      <c r="E453" s="1192"/>
      <c r="F453" s="1173" t="s">
        <v>465</v>
      </c>
      <c r="G453" s="1172" t="s">
        <v>8689</v>
      </c>
      <c r="H453" s="1172" t="s">
        <v>55</v>
      </c>
      <c r="I453" s="1173" t="s">
        <v>303</v>
      </c>
      <c r="J453" s="1173" t="s">
        <v>5115</v>
      </c>
      <c r="K453" s="1173" t="s">
        <v>11</v>
      </c>
      <c r="L453" s="1173" t="s">
        <v>847</v>
      </c>
      <c r="M453" s="1176" t="s">
        <v>14267</v>
      </c>
      <c r="N453" s="1207"/>
      <c r="O453" s="1176" t="s">
        <v>27369</v>
      </c>
      <c r="P453" s="1176" t="s">
        <v>27370</v>
      </c>
      <c r="Q453" s="447"/>
      <c r="R453" s="403" t="s">
        <v>14269</v>
      </c>
      <c r="S453" s="1198">
        <v>45570.0</v>
      </c>
      <c r="T453" s="1178" t="s">
        <v>331</v>
      </c>
      <c r="U453" s="1178" t="s">
        <v>95</v>
      </c>
      <c r="V453" s="1206"/>
      <c r="W453" s="447"/>
      <c r="X453" s="447"/>
    </row>
    <row r="454">
      <c r="A454" s="1173" t="s">
        <v>1714</v>
      </c>
      <c r="B454" s="1192"/>
      <c r="C454" s="1173" t="s">
        <v>10620</v>
      </c>
      <c r="D454" s="1173" t="s">
        <v>10621</v>
      </c>
      <c r="E454" s="1192"/>
      <c r="F454" s="1173" t="s">
        <v>465</v>
      </c>
      <c r="G454" s="1172" t="s">
        <v>8689</v>
      </c>
      <c r="H454" s="1172" t="s">
        <v>55</v>
      </c>
      <c r="I454" s="1173" t="s">
        <v>303</v>
      </c>
      <c r="J454" s="1173" t="s">
        <v>5115</v>
      </c>
      <c r="K454" s="1173" t="s">
        <v>11</v>
      </c>
      <c r="L454" s="1173" t="s">
        <v>847</v>
      </c>
      <c r="M454" s="1176" t="s">
        <v>14270</v>
      </c>
      <c r="N454" s="1207"/>
      <c r="O454" s="1176" t="s">
        <v>27371</v>
      </c>
      <c r="P454" s="1176" t="s">
        <v>14189</v>
      </c>
      <c r="Q454" s="447"/>
      <c r="R454" s="403" t="s">
        <v>14272</v>
      </c>
      <c r="S454" s="1198">
        <v>45570.0</v>
      </c>
      <c r="T454" s="1178" t="s">
        <v>331</v>
      </c>
      <c r="U454" s="1178" t="s">
        <v>95</v>
      </c>
      <c r="V454" s="1206"/>
      <c r="W454" s="447"/>
      <c r="X454" s="447"/>
    </row>
    <row r="455">
      <c r="A455" s="1173" t="s">
        <v>1720</v>
      </c>
      <c r="B455" s="1192"/>
      <c r="C455" s="1173" t="s">
        <v>10620</v>
      </c>
      <c r="D455" s="1173" t="s">
        <v>10621</v>
      </c>
      <c r="E455" s="1192"/>
      <c r="F455" s="1173" t="s">
        <v>465</v>
      </c>
      <c r="G455" s="1172" t="s">
        <v>8689</v>
      </c>
      <c r="H455" s="1172" t="s">
        <v>55</v>
      </c>
      <c r="I455" s="1173" t="s">
        <v>303</v>
      </c>
      <c r="J455" s="1173" t="s">
        <v>5115</v>
      </c>
      <c r="K455" s="1173" t="s">
        <v>11</v>
      </c>
      <c r="L455" s="1173" t="s">
        <v>847</v>
      </c>
      <c r="M455" s="1176" t="s">
        <v>14273</v>
      </c>
      <c r="N455" s="1207"/>
      <c r="O455" s="1176" t="s">
        <v>27372</v>
      </c>
      <c r="P455" s="1176" t="s">
        <v>14275</v>
      </c>
      <c r="Q455" s="447"/>
      <c r="R455" s="403" t="s">
        <v>14276</v>
      </c>
      <c r="S455" s="1198">
        <v>45570.0</v>
      </c>
      <c r="T455" s="1178" t="s">
        <v>331</v>
      </c>
      <c r="U455" s="1178" t="s">
        <v>95</v>
      </c>
      <c r="V455" s="1181"/>
      <c r="W455" s="447"/>
      <c r="X455" s="447"/>
    </row>
    <row r="456">
      <c r="A456" s="1173" t="s">
        <v>1725</v>
      </c>
      <c r="B456" s="1192"/>
      <c r="C456" s="1173" t="s">
        <v>10620</v>
      </c>
      <c r="D456" s="1173" t="s">
        <v>10621</v>
      </c>
      <c r="E456" s="1192"/>
      <c r="F456" s="1173" t="s">
        <v>465</v>
      </c>
      <c r="G456" s="1172" t="s">
        <v>8689</v>
      </c>
      <c r="H456" s="1172" t="s">
        <v>55</v>
      </c>
      <c r="I456" s="1173" t="s">
        <v>303</v>
      </c>
      <c r="J456" s="1173" t="s">
        <v>5115</v>
      </c>
      <c r="K456" s="1173" t="s">
        <v>11</v>
      </c>
      <c r="L456" s="1173" t="s">
        <v>847</v>
      </c>
      <c r="M456" s="1176" t="s">
        <v>27373</v>
      </c>
      <c r="N456" s="1207"/>
      <c r="O456" s="1176" t="s">
        <v>27374</v>
      </c>
      <c r="P456" s="1176" t="s">
        <v>14279</v>
      </c>
      <c r="Q456" s="447"/>
      <c r="R456" s="403" t="s">
        <v>14280</v>
      </c>
      <c r="S456" s="1198">
        <v>45570.0</v>
      </c>
      <c r="T456" s="1178" t="s">
        <v>331</v>
      </c>
      <c r="U456" s="1178" t="s">
        <v>95</v>
      </c>
      <c r="V456" s="1206"/>
      <c r="W456" s="447"/>
      <c r="X456" s="447"/>
    </row>
    <row r="457">
      <c r="A457" s="1173" t="s">
        <v>1771</v>
      </c>
      <c r="B457" s="1192"/>
      <c r="C457" s="1174" t="s">
        <v>14087</v>
      </c>
      <c r="D457" s="1175"/>
      <c r="E457" s="1192"/>
      <c r="F457" s="1173" t="s">
        <v>588</v>
      </c>
      <c r="G457" s="1172" t="s">
        <v>8689</v>
      </c>
      <c r="H457" s="1172" t="s">
        <v>55</v>
      </c>
      <c r="I457" s="1173" t="s">
        <v>303</v>
      </c>
      <c r="J457" s="1173" t="s">
        <v>9467</v>
      </c>
      <c r="K457" s="1173" t="s">
        <v>12</v>
      </c>
      <c r="L457" s="1173" t="s">
        <v>739</v>
      </c>
      <c r="M457" s="1176" t="s">
        <v>14306</v>
      </c>
      <c r="N457" s="1207"/>
      <c r="O457" s="1176" t="s">
        <v>27375</v>
      </c>
      <c r="P457" s="1176" t="s">
        <v>14308</v>
      </c>
      <c r="Q457" s="447"/>
      <c r="R457" s="394"/>
      <c r="S457" s="1177">
        <v>45570.0</v>
      </c>
      <c r="T457" s="1178" t="s">
        <v>331</v>
      </c>
      <c r="U457" s="1178" t="s">
        <v>95</v>
      </c>
      <c r="V457" s="1181"/>
      <c r="W457" s="447"/>
      <c r="X457" s="447"/>
    </row>
    <row r="458">
      <c r="A458" s="1173" t="s">
        <v>1781</v>
      </c>
      <c r="B458" s="1192"/>
      <c r="C458" s="1173" t="s">
        <v>10620</v>
      </c>
      <c r="D458" s="1173" t="s">
        <v>10621</v>
      </c>
      <c r="E458" s="1192"/>
      <c r="F458" s="1173" t="s">
        <v>465</v>
      </c>
      <c r="G458" s="1172" t="s">
        <v>8689</v>
      </c>
      <c r="H458" s="1172" t="s">
        <v>55</v>
      </c>
      <c r="I458" s="1173" t="s">
        <v>303</v>
      </c>
      <c r="J458" s="1173" t="s">
        <v>5115</v>
      </c>
      <c r="K458" s="1173" t="s">
        <v>11</v>
      </c>
      <c r="L458" s="1173" t="s">
        <v>847</v>
      </c>
      <c r="M458" s="1176" t="s">
        <v>14312</v>
      </c>
      <c r="N458" s="1207"/>
      <c r="O458" s="1176" t="s">
        <v>27376</v>
      </c>
      <c r="P458" s="1176" t="s">
        <v>14189</v>
      </c>
      <c r="Q458" s="447"/>
      <c r="R458" s="403" t="s">
        <v>14314</v>
      </c>
      <c r="S458" s="1198">
        <v>45570.0</v>
      </c>
      <c r="T458" s="1178" t="s">
        <v>331</v>
      </c>
      <c r="U458" s="1178" t="s">
        <v>95</v>
      </c>
      <c r="V458" s="1206"/>
      <c r="W458" s="447"/>
      <c r="X458" s="447"/>
    </row>
    <row r="459">
      <c r="A459" s="1173" t="s">
        <v>1787</v>
      </c>
      <c r="B459" s="1192"/>
      <c r="C459" s="1173" t="s">
        <v>14315</v>
      </c>
      <c r="D459" s="1173" t="s">
        <v>5885</v>
      </c>
      <c r="E459" s="1192"/>
      <c r="F459" s="1173" t="s">
        <v>465</v>
      </c>
      <c r="G459" s="1172" t="s">
        <v>8689</v>
      </c>
      <c r="H459" s="1172" t="s">
        <v>55</v>
      </c>
      <c r="I459" s="1173" t="s">
        <v>303</v>
      </c>
      <c r="J459" s="1173" t="s">
        <v>5115</v>
      </c>
      <c r="K459" s="1173" t="s">
        <v>12</v>
      </c>
      <c r="L459" s="1173" t="s">
        <v>739</v>
      </c>
      <c r="M459" s="1176" t="s">
        <v>14316</v>
      </c>
      <c r="N459" s="1207"/>
      <c r="O459" s="1176" t="s">
        <v>27377</v>
      </c>
      <c r="P459" s="1176" t="s">
        <v>14318</v>
      </c>
      <c r="Q459" s="447"/>
      <c r="R459" s="403" t="s">
        <v>14319</v>
      </c>
      <c r="S459" s="1198">
        <v>45570.0</v>
      </c>
      <c r="T459" s="1178" t="s">
        <v>331</v>
      </c>
      <c r="U459" s="1178" t="s">
        <v>95</v>
      </c>
      <c r="V459" s="1181"/>
      <c r="W459" s="447"/>
      <c r="X459" s="447"/>
    </row>
    <row r="460">
      <c r="A460" s="1173" t="s">
        <v>1792</v>
      </c>
      <c r="B460" s="1192"/>
      <c r="C460" s="1173" t="s">
        <v>14320</v>
      </c>
      <c r="D460" s="1173" t="s">
        <v>6865</v>
      </c>
      <c r="E460" s="1192"/>
      <c r="F460" s="1173" t="s">
        <v>465</v>
      </c>
      <c r="G460" s="1172" t="s">
        <v>8689</v>
      </c>
      <c r="H460" s="1172" t="s">
        <v>55</v>
      </c>
      <c r="I460" s="1173" t="s">
        <v>303</v>
      </c>
      <c r="J460" s="1173" t="s">
        <v>9467</v>
      </c>
      <c r="K460" s="1173" t="s">
        <v>12</v>
      </c>
      <c r="L460" s="1173" t="s">
        <v>739</v>
      </c>
      <c r="M460" s="1176" t="s">
        <v>14321</v>
      </c>
      <c r="N460" s="1207"/>
      <c r="O460" s="1176" t="s">
        <v>27378</v>
      </c>
      <c r="P460" s="1176" t="s">
        <v>14323</v>
      </c>
      <c r="Q460" s="447"/>
      <c r="R460" s="403" t="s">
        <v>14324</v>
      </c>
      <c r="S460" s="1198">
        <v>45570.0</v>
      </c>
      <c r="T460" s="1178" t="s">
        <v>331</v>
      </c>
      <c r="U460" s="1178" t="s">
        <v>95</v>
      </c>
      <c r="V460" s="1206"/>
      <c r="W460" s="447"/>
      <c r="X460" s="447"/>
    </row>
    <row r="461">
      <c r="A461" s="1173" t="s">
        <v>1798</v>
      </c>
      <c r="B461" s="1192"/>
      <c r="C461" s="1173" t="s">
        <v>14325</v>
      </c>
      <c r="D461" s="1173" t="s">
        <v>6865</v>
      </c>
      <c r="E461" s="1192"/>
      <c r="F461" s="1173" t="s">
        <v>465</v>
      </c>
      <c r="G461" s="1172" t="s">
        <v>8689</v>
      </c>
      <c r="H461" s="1172" t="s">
        <v>55</v>
      </c>
      <c r="I461" s="1173" t="s">
        <v>303</v>
      </c>
      <c r="J461" s="1173" t="s">
        <v>9467</v>
      </c>
      <c r="K461" s="1173" t="s">
        <v>12</v>
      </c>
      <c r="L461" s="1173" t="s">
        <v>739</v>
      </c>
      <c r="M461" s="1176" t="s">
        <v>14326</v>
      </c>
      <c r="N461" s="1207"/>
      <c r="O461" s="1176" t="s">
        <v>27379</v>
      </c>
      <c r="P461" s="1176" t="s">
        <v>14328</v>
      </c>
      <c r="Q461" s="447"/>
      <c r="R461" s="403" t="s">
        <v>14329</v>
      </c>
      <c r="S461" s="1185" t="s">
        <v>1555</v>
      </c>
      <c r="T461" s="1178" t="s">
        <v>331</v>
      </c>
      <c r="U461" s="1178" t="s">
        <v>95</v>
      </c>
      <c r="V461" s="1181"/>
      <c r="W461" s="447"/>
      <c r="X461" s="447"/>
    </row>
    <row r="462">
      <c r="A462" s="1173" t="s">
        <v>1804</v>
      </c>
      <c r="B462" s="1192"/>
      <c r="C462" s="1173" t="s">
        <v>14182</v>
      </c>
      <c r="D462" s="1173" t="s">
        <v>5067</v>
      </c>
      <c r="E462" s="1192"/>
      <c r="F462" s="1173" t="s">
        <v>465</v>
      </c>
      <c r="G462" s="1172" t="s">
        <v>8689</v>
      </c>
      <c r="H462" s="1172" t="s">
        <v>55</v>
      </c>
      <c r="I462" s="1173" t="s">
        <v>303</v>
      </c>
      <c r="J462" s="1173" t="s">
        <v>9467</v>
      </c>
      <c r="K462" s="1173" t="s">
        <v>12</v>
      </c>
      <c r="L462" s="1173" t="s">
        <v>739</v>
      </c>
      <c r="M462" s="1176" t="s">
        <v>14330</v>
      </c>
      <c r="N462" s="1176" t="s">
        <v>10350</v>
      </c>
      <c r="O462" s="1176" t="s">
        <v>27380</v>
      </c>
      <c r="P462" s="1176" t="s">
        <v>14185</v>
      </c>
      <c r="Q462" s="447"/>
      <c r="R462" s="403" t="s">
        <v>14332</v>
      </c>
      <c r="S462" s="1198">
        <v>45570.0</v>
      </c>
      <c r="T462" s="1178" t="s">
        <v>331</v>
      </c>
      <c r="U462" s="1178" t="s">
        <v>95</v>
      </c>
      <c r="V462" s="1181"/>
      <c r="W462" s="447"/>
      <c r="X462" s="447"/>
    </row>
    <row r="463">
      <c r="A463" s="1173" t="s">
        <v>1848</v>
      </c>
      <c r="B463" s="1192"/>
      <c r="C463" s="1173" t="s">
        <v>14356</v>
      </c>
      <c r="D463" s="1173" t="s">
        <v>2795</v>
      </c>
      <c r="E463" s="1192"/>
      <c r="F463" s="1173" t="s">
        <v>545</v>
      </c>
      <c r="G463" s="1172" t="s">
        <v>8689</v>
      </c>
      <c r="H463" s="1172" t="s">
        <v>55</v>
      </c>
      <c r="I463" s="1173" t="s">
        <v>303</v>
      </c>
      <c r="J463" s="1173" t="s">
        <v>5028</v>
      </c>
      <c r="K463" s="1173" t="s">
        <v>11</v>
      </c>
      <c r="L463" s="1173" t="s">
        <v>739</v>
      </c>
      <c r="M463" s="1176" t="s">
        <v>14357</v>
      </c>
      <c r="N463" s="1176" t="s">
        <v>14358</v>
      </c>
      <c r="O463" s="1176" t="s">
        <v>14359</v>
      </c>
      <c r="P463" s="1176" t="s">
        <v>14360</v>
      </c>
      <c r="Q463" s="447"/>
      <c r="R463" s="394"/>
      <c r="S463" s="1198">
        <v>45540.0</v>
      </c>
      <c r="T463" s="1178" t="s">
        <v>331</v>
      </c>
      <c r="U463" s="1178" t="s">
        <v>95</v>
      </c>
      <c r="V463" s="1179"/>
      <c r="W463" s="447"/>
      <c r="X463" s="447"/>
    </row>
    <row r="464">
      <c r="A464" s="1173" t="s">
        <v>1858</v>
      </c>
      <c r="B464" s="1192"/>
      <c r="C464" s="1173" t="s">
        <v>14366</v>
      </c>
      <c r="D464" s="1173" t="s">
        <v>7261</v>
      </c>
      <c r="E464" s="1192"/>
      <c r="F464" s="1173" t="s">
        <v>545</v>
      </c>
      <c r="G464" s="1172" t="s">
        <v>8689</v>
      </c>
      <c r="H464" s="1172" t="s">
        <v>55</v>
      </c>
      <c r="I464" s="1173" t="s">
        <v>303</v>
      </c>
      <c r="J464" s="1173" t="s">
        <v>5028</v>
      </c>
      <c r="K464" s="1173" t="s">
        <v>12</v>
      </c>
      <c r="L464" s="1175"/>
      <c r="M464" s="1176" t="s">
        <v>14367</v>
      </c>
      <c r="N464" s="1207"/>
      <c r="O464" s="1207"/>
      <c r="P464" s="1207"/>
      <c r="Q464" s="447"/>
      <c r="R464" s="394"/>
      <c r="S464" s="1198">
        <v>45540.0</v>
      </c>
      <c r="T464" s="1178" t="s">
        <v>331</v>
      </c>
      <c r="U464" s="1178" t="s">
        <v>95</v>
      </c>
      <c r="V464" s="1179"/>
      <c r="W464" s="447"/>
      <c r="X464" s="447"/>
    </row>
    <row r="465">
      <c r="A465" s="1173" t="s">
        <v>1990</v>
      </c>
      <c r="B465" s="1192"/>
      <c r="C465" s="1173" t="s">
        <v>14456</v>
      </c>
      <c r="D465" s="1173" t="s">
        <v>2525</v>
      </c>
      <c r="E465" s="1192"/>
      <c r="F465" s="1173" t="s">
        <v>545</v>
      </c>
      <c r="G465" s="1172" t="s">
        <v>8689</v>
      </c>
      <c r="H465" s="1172" t="s">
        <v>55</v>
      </c>
      <c r="I465" s="1173" t="s">
        <v>303</v>
      </c>
      <c r="J465" s="1173" t="s">
        <v>5059</v>
      </c>
      <c r="K465" s="1173" t="s">
        <v>12</v>
      </c>
      <c r="L465" s="1173" t="s">
        <v>1646</v>
      </c>
      <c r="M465" s="1176" t="s">
        <v>14457</v>
      </c>
      <c r="N465" s="1176" t="s">
        <v>5028</v>
      </c>
      <c r="O465" s="1176" t="s">
        <v>27381</v>
      </c>
      <c r="P465" s="1176" t="s">
        <v>14459</v>
      </c>
      <c r="Q465" s="447"/>
      <c r="R465" s="394"/>
      <c r="S465" s="1198">
        <v>45540.0</v>
      </c>
      <c r="T465" s="1178" t="s">
        <v>331</v>
      </c>
      <c r="U465" s="1178" t="s">
        <v>95</v>
      </c>
      <c r="V465" s="1179"/>
      <c r="W465" s="447"/>
      <c r="X465" s="447"/>
    </row>
    <row r="466">
      <c r="A466" s="1173" t="s">
        <v>1997</v>
      </c>
      <c r="B466" s="1192"/>
      <c r="C466" s="1173" t="s">
        <v>14456</v>
      </c>
      <c r="D466" s="1173" t="s">
        <v>2525</v>
      </c>
      <c r="E466" s="1192"/>
      <c r="F466" s="1173" t="s">
        <v>545</v>
      </c>
      <c r="G466" s="1172" t="s">
        <v>8689</v>
      </c>
      <c r="H466" s="1172" t="s">
        <v>55</v>
      </c>
      <c r="I466" s="1173" t="s">
        <v>303</v>
      </c>
      <c r="J466" s="1173" t="s">
        <v>5059</v>
      </c>
      <c r="K466" s="1173" t="s">
        <v>12</v>
      </c>
      <c r="L466" s="1173" t="s">
        <v>1646</v>
      </c>
      <c r="M466" s="1176" t="s">
        <v>14460</v>
      </c>
      <c r="N466" s="1176" t="s">
        <v>5028</v>
      </c>
      <c r="O466" s="1176" t="s">
        <v>27381</v>
      </c>
      <c r="P466" s="1176" t="s">
        <v>14461</v>
      </c>
      <c r="Q466" s="447"/>
      <c r="R466" s="394"/>
      <c r="S466" s="1198">
        <v>45540.0</v>
      </c>
      <c r="T466" s="1178" t="s">
        <v>331</v>
      </c>
      <c r="U466" s="1178" t="s">
        <v>95</v>
      </c>
      <c r="V466" s="1179"/>
      <c r="W466" s="447"/>
      <c r="X466" s="447"/>
    </row>
    <row r="467">
      <c r="A467" s="1173" t="s">
        <v>2003</v>
      </c>
      <c r="B467" s="1192"/>
      <c r="C467" s="1173" t="s">
        <v>14456</v>
      </c>
      <c r="D467" s="1173" t="s">
        <v>2525</v>
      </c>
      <c r="E467" s="1192"/>
      <c r="F467" s="1173" t="s">
        <v>545</v>
      </c>
      <c r="G467" s="1172" t="s">
        <v>8689</v>
      </c>
      <c r="H467" s="1172" t="s">
        <v>55</v>
      </c>
      <c r="I467" s="1173" t="s">
        <v>303</v>
      </c>
      <c r="J467" s="1173" t="s">
        <v>5059</v>
      </c>
      <c r="K467" s="1173" t="s">
        <v>12</v>
      </c>
      <c r="L467" s="1173" t="s">
        <v>1646</v>
      </c>
      <c r="M467" s="1176" t="s">
        <v>14462</v>
      </c>
      <c r="N467" s="1176" t="s">
        <v>5028</v>
      </c>
      <c r="O467" s="1176" t="s">
        <v>27382</v>
      </c>
      <c r="P467" s="1176" t="s">
        <v>14464</v>
      </c>
      <c r="Q467" s="447"/>
      <c r="R467" s="394"/>
      <c r="S467" s="1198">
        <v>45540.0</v>
      </c>
      <c r="T467" s="1178" t="s">
        <v>331</v>
      </c>
      <c r="U467" s="1178" t="s">
        <v>95</v>
      </c>
      <c r="V467" s="1179"/>
      <c r="W467" s="447"/>
      <c r="X467" s="447"/>
    </row>
    <row r="468">
      <c r="A468" s="1173" t="s">
        <v>1833</v>
      </c>
      <c r="B468" s="1192"/>
      <c r="C468" s="1173" t="s">
        <v>5829</v>
      </c>
      <c r="D468" s="1173" t="s">
        <v>5724</v>
      </c>
      <c r="E468" s="1192"/>
      <c r="F468" s="1173" t="s">
        <v>545</v>
      </c>
      <c r="G468" s="1172" t="s">
        <v>8689</v>
      </c>
      <c r="H468" s="1172" t="s">
        <v>55</v>
      </c>
      <c r="I468" s="1173" t="s">
        <v>303</v>
      </c>
      <c r="J468" s="1173" t="s">
        <v>1646</v>
      </c>
      <c r="K468" s="1173" t="s">
        <v>12</v>
      </c>
      <c r="L468" s="1173" t="s">
        <v>1646</v>
      </c>
      <c r="M468" s="1176" t="s">
        <v>14465</v>
      </c>
      <c r="N468" s="1207"/>
      <c r="O468" s="1176" t="s">
        <v>5831</v>
      </c>
      <c r="P468" s="1176" t="s">
        <v>14467</v>
      </c>
      <c r="Q468" s="447"/>
      <c r="R468" s="394"/>
      <c r="S468" s="1198">
        <v>45540.0</v>
      </c>
      <c r="T468" s="1178" t="s">
        <v>331</v>
      </c>
      <c r="U468" s="1178" t="s">
        <v>95</v>
      </c>
      <c r="V468" s="1179"/>
      <c r="W468" s="447"/>
      <c r="X468" s="447"/>
    </row>
    <row r="469">
      <c r="A469" s="1173" t="s">
        <v>1838</v>
      </c>
      <c r="B469" s="1192"/>
      <c r="C469" s="1173" t="s">
        <v>5829</v>
      </c>
      <c r="D469" s="1173" t="s">
        <v>5724</v>
      </c>
      <c r="E469" s="1192"/>
      <c r="F469" s="1173" t="s">
        <v>588</v>
      </c>
      <c r="G469" s="1172" t="s">
        <v>8689</v>
      </c>
      <c r="H469" s="1172" t="s">
        <v>55</v>
      </c>
      <c r="I469" s="1173" t="s">
        <v>303</v>
      </c>
      <c r="J469" s="1173" t="s">
        <v>1646</v>
      </c>
      <c r="K469" s="1173" t="s">
        <v>12</v>
      </c>
      <c r="L469" s="1173" t="s">
        <v>1646</v>
      </c>
      <c r="M469" s="1176" t="s">
        <v>14468</v>
      </c>
      <c r="N469" s="1207"/>
      <c r="O469" s="1176" t="s">
        <v>5831</v>
      </c>
      <c r="P469" s="1176" t="s">
        <v>14467</v>
      </c>
      <c r="Q469" s="447"/>
      <c r="R469" s="394"/>
      <c r="S469" s="1198">
        <v>45540.0</v>
      </c>
      <c r="T469" s="1178" t="s">
        <v>331</v>
      </c>
      <c r="U469" s="1178" t="s">
        <v>95</v>
      </c>
      <c r="V469" s="1179"/>
      <c r="W469" s="447"/>
      <c r="X469" s="447"/>
    </row>
    <row r="470">
      <c r="A470" s="1173" t="s">
        <v>1440</v>
      </c>
      <c r="B470" s="1192"/>
      <c r="C470" s="1173" t="s">
        <v>8330</v>
      </c>
      <c r="D470" s="1173" t="s">
        <v>10074</v>
      </c>
      <c r="E470" s="1192"/>
      <c r="F470" s="1173" t="s">
        <v>465</v>
      </c>
      <c r="G470" s="1172" t="s">
        <v>8689</v>
      </c>
      <c r="H470" s="1172" t="s">
        <v>55</v>
      </c>
      <c r="I470" s="1173" t="s">
        <v>296</v>
      </c>
      <c r="J470" s="1175"/>
      <c r="K470" s="1173" t="s">
        <v>11</v>
      </c>
      <c r="L470" s="1173" t="s">
        <v>2267</v>
      </c>
      <c r="M470" s="1176" t="s">
        <v>15673</v>
      </c>
      <c r="N470" s="1207"/>
      <c r="O470" s="1176" t="s">
        <v>15674</v>
      </c>
      <c r="P470" s="1176" t="s">
        <v>15675</v>
      </c>
      <c r="Q470" s="447"/>
      <c r="R470" s="1228" t="s">
        <v>15676</v>
      </c>
      <c r="S470" s="1177">
        <v>45570.0</v>
      </c>
      <c r="T470" s="1178" t="s">
        <v>215</v>
      </c>
      <c r="U470" s="1178" t="s">
        <v>95</v>
      </c>
      <c r="V470" s="1179"/>
      <c r="W470" s="447"/>
      <c r="X470" s="447"/>
    </row>
    <row r="471">
      <c r="A471" s="1173" t="s">
        <v>1446</v>
      </c>
      <c r="B471" s="1192"/>
      <c r="C471" s="1173" t="s">
        <v>8330</v>
      </c>
      <c r="D471" s="1173" t="s">
        <v>10074</v>
      </c>
      <c r="E471" s="1192"/>
      <c r="F471" s="1173" t="s">
        <v>545</v>
      </c>
      <c r="G471" s="1172" t="s">
        <v>8689</v>
      </c>
      <c r="H471" s="1172" t="s">
        <v>55</v>
      </c>
      <c r="I471" s="1173" t="s">
        <v>296</v>
      </c>
      <c r="J471" s="1175"/>
      <c r="K471" s="1173" t="s">
        <v>11</v>
      </c>
      <c r="L471" s="1173" t="s">
        <v>2267</v>
      </c>
      <c r="M471" s="1176" t="s">
        <v>8376</v>
      </c>
      <c r="N471" s="1207"/>
      <c r="O471" s="1176" t="s">
        <v>15677</v>
      </c>
      <c r="P471" s="1176" t="s">
        <v>15678</v>
      </c>
      <c r="Q471" s="447"/>
      <c r="R471" s="394"/>
      <c r="S471" s="1185" t="s">
        <v>1555</v>
      </c>
      <c r="T471" s="1178" t="s">
        <v>490</v>
      </c>
      <c r="U471" s="1178" t="s">
        <v>95</v>
      </c>
      <c r="V471" s="1179"/>
      <c r="W471" s="447"/>
      <c r="X471" s="447"/>
    </row>
    <row r="472">
      <c r="A472" s="1173" t="s">
        <v>1451</v>
      </c>
      <c r="B472" s="1192"/>
      <c r="C472" s="1173" t="s">
        <v>15679</v>
      </c>
      <c r="D472" s="1173" t="s">
        <v>5067</v>
      </c>
      <c r="E472" s="1192"/>
      <c r="F472" s="1173" t="s">
        <v>465</v>
      </c>
      <c r="G472" s="1172" t="s">
        <v>8689</v>
      </c>
      <c r="H472" s="1172" t="s">
        <v>55</v>
      </c>
      <c r="I472" s="1173" t="s">
        <v>296</v>
      </c>
      <c r="J472" s="1173" t="s">
        <v>14</v>
      </c>
      <c r="K472" s="1173" t="s">
        <v>11</v>
      </c>
      <c r="L472" s="1173" t="s">
        <v>2267</v>
      </c>
      <c r="M472" s="1212" t="s">
        <v>15680</v>
      </c>
      <c r="N472" s="1176" t="s">
        <v>15681</v>
      </c>
      <c r="O472" s="1176" t="s">
        <v>15682</v>
      </c>
      <c r="P472" s="1212" t="s">
        <v>15683</v>
      </c>
      <c r="Q472" s="447"/>
      <c r="R472" s="403" t="s">
        <v>15684</v>
      </c>
      <c r="S472" s="1198">
        <v>45570.0</v>
      </c>
      <c r="T472" s="1178" t="s">
        <v>215</v>
      </c>
      <c r="U472" s="1178" t="s">
        <v>95</v>
      </c>
      <c r="V472" s="1179"/>
      <c r="W472" s="447"/>
      <c r="X472" s="447"/>
    </row>
    <row r="473">
      <c r="A473" s="1173" t="s">
        <v>1454</v>
      </c>
      <c r="B473" s="1192"/>
      <c r="C473" s="1173" t="s">
        <v>15679</v>
      </c>
      <c r="D473" s="1173" t="s">
        <v>5067</v>
      </c>
      <c r="E473" s="1192"/>
      <c r="F473" s="1173" t="s">
        <v>545</v>
      </c>
      <c r="G473" s="1172" t="s">
        <v>8689</v>
      </c>
      <c r="H473" s="1172" t="s">
        <v>55</v>
      </c>
      <c r="I473" s="1173" t="s">
        <v>296</v>
      </c>
      <c r="J473" s="1173" t="s">
        <v>8372</v>
      </c>
      <c r="K473" s="1173" t="s">
        <v>12</v>
      </c>
      <c r="L473" s="1173" t="s">
        <v>2267</v>
      </c>
      <c r="M473" s="1212" t="s">
        <v>15685</v>
      </c>
      <c r="N473" s="1176" t="s">
        <v>15681</v>
      </c>
      <c r="O473" s="1176" t="s">
        <v>15686</v>
      </c>
      <c r="P473" s="1212" t="s">
        <v>15687</v>
      </c>
      <c r="Q473" s="447"/>
      <c r="R473" s="394"/>
      <c r="S473" s="1198">
        <v>45570.0</v>
      </c>
      <c r="T473" s="1178" t="s">
        <v>215</v>
      </c>
      <c r="U473" s="1178" t="s">
        <v>95</v>
      </c>
      <c r="V473" s="1179"/>
      <c r="W473" s="447"/>
      <c r="X473" s="447"/>
    </row>
    <row r="474">
      <c r="A474" s="1173" t="s">
        <v>1459</v>
      </c>
      <c r="B474" s="1192"/>
      <c r="C474" s="1173" t="s">
        <v>15679</v>
      </c>
      <c r="D474" s="1173" t="s">
        <v>5067</v>
      </c>
      <c r="E474" s="1192"/>
      <c r="F474" s="1173" t="s">
        <v>588</v>
      </c>
      <c r="G474" s="1172" t="s">
        <v>8689</v>
      </c>
      <c r="H474" s="1172" t="s">
        <v>55</v>
      </c>
      <c r="I474" s="1173" t="s">
        <v>296</v>
      </c>
      <c r="J474" s="1173" t="s">
        <v>14</v>
      </c>
      <c r="K474" s="1173" t="s">
        <v>11</v>
      </c>
      <c r="L474" s="1173" t="s">
        <v>2267</v>
      </c>
      <c r="M474" s="1212" t="s">
        <v>15688</v>
      </c>
      <c r="N474" s="1176" t="s">
        <v>15689</v>
      </c>
      <c r="O474" s="1176" t="s">
        <v>15690</v>
      </c>
      <c r="P474" s="1212" t="s">
        <v>15691</v>
      </c>
      <c r="Q474" s="447"/>
      <c r="R474" s="394"/>
      <c r="S474" s="1185" t="s">
        <v>1555</v>
      </c>
      <c r="T474" s="1178" t="s">
        <v>490</v>
      </c>
      <c r="U474" s="1178" t="s">
        <v>95</v>
      </c>
      <c r="V474" s="1179"/>
      <c r="W474" s="447"/>
      <c r="X474" s="447"/>
    </row>
    <row r="475">
      <c r="A475" s="1173" t="s">
        <v>1464</v>
      </c>
      <c r="B475" s="1192"/>
      <c r="C475" s="1175"/>
      <c r="D475" s="1175"/>
      <c r="E475" s="1192"/>
      <c r="F475" s="1173" t="s">
        <v>465</v>
      </c>
      <c r="G475" s="1172" t="s">
        <v>8689</v>
      </c>
      <c r="H475" s="1172" t="s">
        <v>55</v>
      </c>
      <c r="I475" s="1173" t="s">
        <v>296</v>
      </c>
      <c r="J475" s="1175"/>
      <c r="K475" s="1173" t="s">
        <v>11</v>
      </c>
      <c r="L475" s="1173" t="s">
        <v>15692</v>
      </c>
      <c r="M475" s="1176" t="s">
        <v>15693</v>
      </c>
      <c r="N475" s="1176" t="s">
        <v>15694</v>
      </c>
      <c r="O475" s="1176" t="s">
        <v>15695</v>
      </c>
      <c r="P475" s="1176" t="s">
        <v>15696</v>
      </c>
      <c r="Q475" s="447"/>
      <c r="R475" s="1233" t="s">
        <v>15697</v>
      </c>
      <c r="S475" s="1198">
        <v>45570.0</v>
      </c>
      <c r="T475" s="1178" t="s">
        <v>215</v>
      </c>
      <c r="U475" s="1178" t="s">
        <v>95</v>
      </c>
      <c r="V475" s="1179"/>
      <c r="W475" s="447"/>
      <c r="X475" s="447"/>
    </row>
    <row r="476">
      <c r="A476" s="1173" t="s">
        <v>1523</v>
      </c>
      <c r="B476" s="1192"/>
      <c r="C476" s="1173" t="s">
        <v>15723</v>
      </c>
      <c r="D476" s="1173" t="s">
        <v>5724</v>
      </c>
      <c r="E476" s="1192"/>
      <c r="F476" s="1173" t="s">
        <v>11047</v>
      </c>
      <c r="G476" s="1172" t="s">
        <v>8689</v>
      </c>
      <c r="H476" s="1172" t="s">
        <v>55</v>
      </c>
      <c r="I476" s="1173" t="s">
        <v>296</v>
      </c>
      <c r="J476" s="1173" t="s">
        <v>5059</v>
      </c>
      <c r="K476" s="1173" t="s">
        <v>12</v>
      </c>
      <c r="L476" s="1175"/>
      <c r="M476" s="1176" t="s">
        <v>26860</v>
      </c>
      <c r="N476" s="1176" t="s">
        <v>27383</v>
      </c>
      <c r="O476" s="1176" t="s">
        <v>27384</v>
      </c>
      <c r="P476" s="1176" t="s">
        <v>27385</v>
      </c>
      <c r="Q476" s="447"/>
      <c r="R476" s="394"/>
      <c r="S476" s="1185" t="s">
        <v>1555</v>
      </c>
      <c r="T476" s="1178" t="s">
        <v>471</v>
      </c>
      <c r="U476" s="1178" t="s">
        <v>95</v>
      </c>
      <c r="V476" s="1179"/>
      <c r="W476" s="447"/>
      <c r="X476" s="447"/>
    </row>
    <row r="477">
      <c r="A477" s="1173" t="s">
        <v>1530</v>
      </c>
      <c r="B477" s="1192"/>
      <c r="C477" s="1175"/>
      <c r="D477" s="1175"/>
      <c r="E477" s="1192"/>
      <c r="F477" s="1173" t="s">
        <v>465</v>
      </c>
      <c r="G477" s="1172" t="s">
        <v>8689</v>
      </c>
      <c r="H477" s="1172" t="s">
        <v>55</v>
      </c>
      <c r="I477" s="1173" t="s">
        <v>296</v>
      </c>
      <c r="J477" s="1175"/>
      <c r="K477" s="1173" t="s">
        <v>11</v>
      </c>
      <c r="L477" s="1175"/>
      <c r="M477" s="1176" t="s">
        <v>15728</v>
      </c>
      <c r="N477" s="1176" t="s">
        <v>15694</v>
      </c>
      <c r="O477" s="1176" t="s">
        <v>15729</v>
      </c>
      <c r="P477" s="1176" t="s">
        <v>15730</v>
      </c>
      <c r="Q477" s="447"/>
      <c r="R477" s="1233" t="s">
        <v>15697</v>
      </c>
      <c r="S477" s="1185" t="s">
        <v>1555</v>
      </c>
      <c r="T477" s="1178" t="s">
        <v>471</v>
      </c>
      <c r="U477" s="1178" t="s">
        <v>95</v>
      </c>
      <c r="V477" s="1179"/>
      <c r="W477" s="447"/>
      <c r="X477" s="447"/>
    </row>
    <row r="478">
      <c r="A478" s="1173" t="s">
        <v>1542</v>
      </c>
      <c r="B478" s="1192"/>
      <c r="C478" s="1172" t="s">
        <v>8515</v>
      </c>
      <c r="D478" s="1172" t="s">
        <v>3756</v>
      </c>
      <c r="E478" s="1192"/>
      <c r="F478" s="1173" t="s">
        <v>545</v>
      </c>
      <c r="G478" s="1172" t="s">
        <v>8689</v>
      </c>
      <c r="H478" s="1172" t="s">
        <v>55</v>
      </c>
      <c r="I478" s="1173" t="s">
        <v>296</v>
      </c>
      <c r="J478" s="1175"/>
      <c r="K478" s="1172" t="s">
        <v>12</v>
      </c>
      <c r="L478" s="1173" t="s">
        <v>2267</v>
      </c>
      <c r="M478" s="122" t="s">
        <v>15731</v>
      </c>
      <c r="N478" s="122" t="s">
        <v>15732</v>
      </c>
      <c r="O478" s="122" t="s">
        <v>15733</v>
      </c>
      <c r="P478" s="122" t="s">
        <v>15734</v>
      </c>
      <c r="Q478" s="447"/>
      <c r="R478" s="394"/>
      <c r="S478" s="1185" t="s">
        <v>1555</v>
      </c>
      <c r="T478" s="1178" t="s">
        <v>490</v>
      </c>
      <c r="U478" s="1178" t="s">
        <v>95</v>
      </c>
      <c r="V478" s="1179"/>
      <c r="W478" s="447"/>
      <c r="X478" s="447"/>
    </row>
    <row r="479">
      <c r="A479" s="1173" t="s">
        <v>1549</v>
      </c>
      <c r="B479" s="1192"/>
      <c r="C479" s="1173" t="s">
        <v>8515</v>
      </c>
      <c r="D479" s="1173" t="s">
        <v>3756</v>
      </c>
      <c r="E479" s="1192"/>
      <c r="F479" s="1173" t="s">
        <v>545</v>
      </c>
      <c r="G479" s="1172" t="s">
        <v>8689</v>
      </c>
      <c r="H479" s="1172" t="s">
        <v>55</v>
      </c>
      <c r="I479" s="1173" t="s">
        <v>296</v>
      </c>
      <c r="J479" s="1175"/>
      <c r="K479" s="1173" t="s">
        <v>12</v>
      </c>
      <c r="L479" s="1173" t="s">
        <v>2267</v>
      </c>
      <c r="M479" s="1176" t="s">
        <v>15735</v>
      </c>
      <c r="N479" s="1207"/>
      <c r="O479" s="1176" t="s">
        <v>15736</v>
      </c>
      <c r="P479" s="1176" t="s">
        <v>15737</v>
      </c>
      <c r="Q479" s="447"/>
      <c r="R479" s="394"/>
      <c r="S479" s="1185" t="s">
        <v>1555</v>
      </c>
      <c r="T479" s="1178" t="s">
        <v>471</v>
      </c>
      <c r="U479" s="1178" t="s">
        <v>95</v>
      </c>
      <c r="V479" s="1179"/>
      <c r="W479" s="447"/>
      <c r="X479" s="447"/>
    </row>
    <row r="480">
      <c r="A480" s="1173" t="s">
        <v>1549</v>
      </c>
      <c r="B480" s="1192"/>
      <c r="C480" s="1173" t="s">
        <v>8515</v>
      </c>
      <c r="D480" s="1173" t="s">
        <v>3756</v>
      </c>
      <c r="E480" s="1192"/>
      <c r="F480" s="1173" t="s">
        <v>2023</v>
      </c>
      <c r="G480" s="1172" t="s">
        <v>8689</v>
      </c>
      <c r="H480" s="1172" t="s">
        <v>55</v>
      </c>
      <c r="I480" s="1173" t="s">
        <v>338</v>
      </c>
      <c r="J480" s="1175"/>
      <c r="K480" s="1173" t="s">
        <v>12</v>
      </c>
      <c r="L480" s="1173" t="s">
        <v>2267</v>
      </c>
      <c r="M480" s="1176" t="s">
        <v>15738</v>
      </c>
      <c r="N480" s="1207"/>
      <c r="O480" s="1176" t="s">
        <v>15739</v>
      </c>
      <c r="P480" s="1176" t="s">
        <v>15737</v>
      </c>
      <c r="Q480" s="447"/>
      <c r="R480" s="394"/>
      <c r="S480" s="1185" t="s">
        <v>1555</v>
      </c>
      <c r="T480" s="1178" t="s">
        <v>471</v>
      </c>
      <c r="U480" s="1178" t="s">
        <v>95</v>
      </c>
      <c r="V480" s="1179"/>
      <c r="W480" s="447"/>
      <c r="X480" s="447"/>
    </row>
    <row r="481">
      <c r="A481" s="1234" t="s">
        <v>1557</v>
      </c>
      <c r="B481" s="1192"/>
      <c r="C481" s="1234" t="s">
        <v>8515</v>
      </c>
      <c r="D481" s="1234" t="s">
        <v>3756</v>
      </c>
      <c r="E481" s="1192"/>
      <c r="F481" s="1173" t="s">
        <v>545</v>
      </c>
      <c r="G481" s="1172" t="s">
        <v>8689</v>
      </c>
      <c r="H481" s="1172" t="s">
        <v>55</v>
      </c>
      <c r="I481" s="1234" t="s">
        <v>296</v>
      </c>
      <c r="J481" s="1235"/>
      <c r="K481" s="1234" t="s">
        <v>12</v>
      </c>
      <c r="L481" s="1234" t="s">
        <v>2267</v>
      </c>
      <c r="M481" s="1236" t="s">
        <v>15740</v>
      </c>
      <c r="N481" s="1237"/>
      <c r="O481" s="1236" t="s">
        <v>15741</v>
      </c>
      <c r="P481" s="1236" t="s">
        <v>15742</v>
      </c>
      <c r="Q481" s="447"/>
      <c r="R481" s="1238"/>
      <c r="S481" s="1185" t="s">
        <v>1555</v>
      </c>
      <c r="T481" s="1178" t="s">
        <v>471</v>
      </c>
      <c r="U481" s="1178" t="s">
        <v>95</v>
      </c>
      <c r="V481" s="1179"/>
      <c r="W481" s="447"/>
      <c r="X481" s="447"/>
    </row>
    <row r="482">
      <c r="A482" s="1234" t="s">
        <v>1557</v>
      </c>
      <c r="B482" s="1192"/>
      <c r="C482" s="1234" t="s">
        <v>8515</v>
      </c>
      <c r="D482" s="1234" t="s">
        <v>3756</v>
      </c>
      <c r="E482" s="1192"/>
      <c r="F482" s="1173" t="s">
        <v>2023</v>
      </c>
      <c r="G482" s="1172" t="s">
        <v>8689</v>
      </c>
      <c r="H482" s="1172" t="s">
        <v>55</v>
      </c>
      <c r="I482" s="1234" t="s">
        <v>338</v>
      </c>
      <c r="J482" s="1235"/>
      <c r="K482" s="1234" t="s">
        <v>12</v>
      </c>
      <c r="L482" s="1234" t="s">
        <v>2267</v>
      </c>
      <c r="M482" s="1236" t="s">
        <v>15743</v>
      </c>
      <c r="N482" s="1237"/>
      <c r="O482" s="1236" t="s">
        <v>15744</v>
      </c>
      <c r="P482" s="1236" t="s">
        <v>15742</v>
      </c>
      <c r="Q482" s="447"/>
      <c r="R482" s="1238"/>
      <c r="S482" s="1185" t="s">
        <v>1555</v>
      </c>
      <c r="T482" s="1178" t="s">
        <v>471</v>
      </c>
      <c r="U482" s="1178" t="s">
        <v>95</v>
      </c>
      <c r="V482" s="1179"/>
      <c r="W482" s="447"/>
      <c r="X482" s="447"/>
    </row>
    <row r="483">
      <c r="A483" s="1234" t="s">
        <v>1568</v>
      </c>
      <c r="B483" s="1192"/>
      <c r="C483" s="1234" t="s">
        <v>8515</v>
      </c>
      <c r="D483" s="1234" t="s">
        <v>3756</v>
      </c>
      <c r="E483" s="1192"/>
      <c r="F483" s="1173" t="s">
        <v>588</v>
      </c>
      <c r="G483" s="1172" t="s">
        <v>8689</v>
      </c>
      <c r="H483" s="1172" t="s">
        <v>55</v>
      </c>
      <c r="I483" s="1234" t="s">
        <v>296</v>
      </c>
      <c r="J483" s="1235"/>
      <c r="K483" s="1234" t="s">
        <v>12</v>
      </c>
      <c r="L483" s="1234" t="s">
        <v>2267</v>
      </c>
      <c r="M483" s="1236" t="s">
        <v>15750</v>
      </c>
      <c r="N483" s="1237"/>
      <c r="O483" s="1236" t="s">
        <v>15751</v>
      </c>
      <c r="P483" s="1236" t="s">
        <v>15752</v>
      </c>
      <c r="Q483" s="447"/>
      <c r="R483" s="1238"/>
      <c r="S483" s="1185" t="s">
        <v>1555</v>
      </c>
      <c r="T483" s="1178" t="s">
        <v>471</v>
      </c>
      <c r="U483" s="1178" t="s">
        <v>95</v>
      </c>
      <c r="V483" s="1179"/>
      <c r="W483" s="447"/>
      <c r="X483" s="447"/>
    </row>
    <row r="484">
      <c r="A484" s="1234" t="s">
        <v>1568</v>
      </c>
      <c r="B484" s="1192"/>
      <c r="C484" s="1234" t="s">
        <v>8515</v>
      </c>
      <c r="D484" s="1234" t="s">
        <v>3756</v>
      </c>
      <c r="E484" s="1192"/>
      <c r="F484" s="1173" t="s">
        <v>2023</v>
      </c>
      <c r="G484" s="1172" t="s">
        <v>8689</v>
      </c>
      <c r="H484" s="1172" t="s">
        <v>55</v>
      </c>
      <c r="I484" s="1234" t="s">
        <v>338</v>
      </c>
      <c r="J484" s="1235"/>
      <c r="K484" s="1234" t="s">
        <v>12</v>
      </c>
      <c r="L484" s="1234" t="s">
        <v>2267</v>
      </c>
      <c r="M484" s="1236" t="s">
        <v>15750</v>
      </c>
      <c r="N484" s="1237"/>
      <c r="O484" s="1236" t="s">
        <v>15753</v>
      </c>
      <c r="P484" s="1236" t="s">
        <v>15752</v>
      </c>
      <c r="Q484" s="447"/>
      <c r="R484" s="1238"/>
      <c r="S484" s="1185" t="s">
        <v>1555</v>
      </c>
      <c r="T484" s="1178" t="s">
        <v>471</v>
      </c>
      <c r="U484" s="1178" t="s">
        <v>95</v>
      </c>
      <c r="V484" s="1179"/>
      <c r="W484" s="447"/>
      <c r="X484" s="447"/>
    </row>
    <row r="485">
      <c r="A485" s="1234" t="s">
        <v>1574</v>
      </c>
      <c r="B485" s="1192"/>
      <c r="C485" s="1234" t="s">
        <v>8515</v>
      </c>
      <c r="D485" s="1234" t="s">
        <v>3756</v>
      </c>
      <c r="E485" s="1192"/>
      <c r="F485" s="1173" t="s">
        <v>588</v>
      </c>
      <c r="G485" s="1172" t="s">
        <v>8689</v>
      </c>
      <c r="H485" s="1172" t="s">
        <v>55</v>
      </c>
      <c r="I485" s="1234" t="s">
        <v>296</v>
      </c>
      <c r="J485" s="1235"/>
      <c r="K485" s="1234" t="s">
        <v>12</v>
      </c>
      <c r="L485" s="1234" t="s">
        <v>2267</v>
      </c>
      <c r="M485" s="1236" t="s">
        <v>8516</v>
      </c>
      <c r="N485" s="1237"/>
      <c r="O485" s="1236" t="s">
        <v>15754</v>
      </c>
      <c r="P485" s="1236" t="s">
        <v>8518</v>
      </c>
      <c r="Q485" s="447"/>
      <c r="R485" s="1238"/>
      <c r="S485" s="1185" t="s">
        <v>1555</v>
      </c>
      <c r="T485" s="1178" t="s">
        <v>490</v>
      </c>
      <c r="U485" s="1178" t="s">
        <v>95</v>
      </c>
      <c r="V485" s="1179"/>
      <c r="W485" s="447"/>
      <c r="X485" s="447"/>
    </row>
    <row r="486">
      <c r="A486" s="1173" t="s">
        <v>1580</v>
      </c>
      <c r="B486" s="1192"/>
      <c r="C486" s="1173" t="s">
        <v>8515</v>
      </c>
      <c r="D486" s="1173" t="s">
        <v>3756</v>
      </c>
      <c r="E486" s="1192"/>
      <c r="F486" s="1173" t="s">
        <v>545</v>
      </c>
      <c r="G486" s="1172" t="s">
        <v>8689</v>
      </c>
      <c r="H486" s="1172" t="s">
        <v>55</v>
      </c>
      <c r="I486" s="1173" t="s">
        <v>296</v>
      </c>
      <c r="J486" s="1175"/>
      <c r="K486" s="1173" t="s">
        <v>12</v>
      </c>
      <c r="L486" s="1173" t="s">
        <v>2267</v>
      </c>
      <c r="M486" s="1176" t="s">
        <v>15755</v>
      </c>
      <c r="N486" s="1207"/>
      <c r="O486" s="1176" t="s">
        <v>15751</v>
      </c>
      <c r="P486" s="1176" t="s">
        <v>15756</v>
      </c>
      <c r="Q486" s="447"/>
      <c r="R486" s="394"/>
      <c r="S486" s="1185" t="s">
        <v>1555</v>
      </c>
      <c r="T486" s="1178" t="s">
        <v>471</v>
      </c>
      <c r="U486" s="1178" t="s">
        <v>95</v>
      </c>
      <c r="V486" s="1179"/>
      <c r="W486" s="447"/>
      <c r="X486" s="447"/>
    </row>
    <row r="487">
      <c r="A487" s="1173" t="s">
        <v>1586</v>
      </c>
      <c r="B487" s="1192"/>
      <c r="C487" s="1175"/>
      <c r="D487" s="1175"/>
      <c r="E487" s="1192"/>
      <c r="F487" s="1173" t="s">
        <v>465</v>
      </c>
      <c r="G487" s="1172" t="s">
        <v>8689</v>
      </c>
      <c r="H487" s="1172" t="s">
        <v>55</v>
      </c>
      <c r="I487" s="1173" t="s">
        <v>296</v>
      </c>
      <c r="J487" s="1173" t="s">
        <v>8462</v>
      </c>
      <c r="K487" s="1173" t="s">
        <v>12</v>
      </c>
      <c r="L487" s="1175"/>
      <c r="M487" s="1176" t="s">
        <v>15757</v>
      </c>
      <c r="N487" s="1207"/>
      <c r="O487" s="1176" t="s">
        <v>15758</v>
      </c>
      <c r="P487" s="1176" t="s">
        <v>15759</v>
      </c>
      <c r="Q487" s="447"/>
      <c r="R487" s="1233" t="s">
        <v>15697</v>
      </c>
      <c r="S487" s="1185" t="s">
        <v>1555</v>
      </c>
      <c r="T487" s="1178" t="s">
        <v>471</v>
      </c>
      <c r="U487" s="1178" t="s">
        <v>95</v>
      </c>
      <c r="V487" s="1179"/>
      <c r="W487" s="447"/>
      <c r="X487" s="447"/>
    </row>
    <row r="488">
      <c r="A488" s="1173" t="s">
        <v>1592</v>
      </c>
      <c r="B488" s="1192"/>
      <c r="C488" s="1175"/>
      <c r="D488" s="1175"/>
      <c r="E488" s="1192"/>
      <c r="F488" s="1173" t="s">
        <v>465</v>
      </c>
      <c r="G488" s="1172" t="s">
        <v>8689</v>
      </c>
      <c r="H488" s="1172" t="s">
        <v>55</v>
      </c>
      <c r="I488" s="1173" t="s">
        <v>296</v>
      </c>
      <c r="J488" s="1173" t="s">
        <v>8462</v>
      </c>
      <c r="K488" s="1173" t="s">
        <v>11</v>
      </c>
      <c r="L488" s="1175"/>
      <c r="M488" s="1176" t="s">
        <v>15760</v>
      </c>
      <c r="N488" s="1207"/>
      <c r="O488" s="1176" t="s">
        <v>15761</v>
      </c>
      <c r="P488" s="1176" t="s">
        <v>15762</v>
      </c>
      <c r="Q488" s="447"/>
      <c r="R488" s="1233" t="s">
        <v>15697</v>
      </c>
      <c r="S488" s="1185" t="s">
        <v>1555</v>
      </c>
      <c r="T488" s="1178" t="s">
        <v>471</v>
      </c>
      <c r="U488" s="1178" t="s">
        <v>95</v>
      </c>
      <c r="V488" s="1179"/>
      <c r="W488" s="447"/>
      <c r="X488" s="447"/>
    </row>
    <row r="489">
      <c r="A489" s="1173" t="s">
        <v>1598</v>
      </c>
      <c r="B489" s="1192"/>
      <c r="C489" s="1175"/>
      <c r="D489" s="1175"/>
      <c r="E489" s="1192"/>
      <c r="F489" s="1173" t="s">
        <v>465</v>
      </c>
      <c r="G489" s="1172" t="s">
        <v>8689</v>
      </c>
      <c r="H489" s="1172" t="s">
        <v>55</v>
      </c>
      <c r="I489" s="1173" t="s">
        <v>296</v>
      </c>
      <c r="J489" s="1175"/>
      <c r="K489" s="1173" t="s">
        <v>11</v>
      </c>
      <c r="L489" s="1175"/>
      <c r="M489" s="1176" t="s">
        <v>15763</v>
      </c>
      <c r="N489" s="1207"/>
      <c r="O489" s="1176" t="s">
        <v>15764</v>
      </c>
      <c r="P489" s="1176" t="s">
        <v>15765</v>
      </c>
      <c r="Q489" s="447"/>
      <c r="R489" s="1233" t="s">
        <v>15697</v>
      </c>
      <c r="S489" s="1185" t="s">
        <v>1555</v>
      </c>
      <c r="T489" s="1178" t="s">
        <v>471</v>
      </c>
      <c r="U489" s="1178" t="s">
        <v>95</v>
      </c>
      <c r="V489" s="1179"/>
      <c r="W489" s="447"/>
      <c r="X489" s="447"/>
    </row>
    <row r="490">
      <c r="A490" s="1173" t="s">
        <v>1617</v>
      </c>
      <c r="B490" s="1192"/>
      <c r="C490" s="1175"/>
      <c r="D490" s="1175"/>
      <c r="E490" s="1192"/>
      <c r="F490" s="1173" t="s">
        <v>465</v>
      </c>
      <c r="G490" s="1172" t="s">
        <v>8689</v>
      </c>
      <c r="H490" s="1172" t="s">
        <v>55</v>
      </c>
      <c r="I490" s="1173" t="s">
        <v>296</v>
      </c>
      <c r="J490" s="1173" t="s">
        <v>5186</v>
      </c>
      <c r="K490" s="1173" t="s">
        <v>11</v>
      </c>
      <c r="L490" s="1173" t="s">
        <v>739</v>
      </c>
      <c r="M490" s="1176" t="s">
        <v>15775</v>
      </c>
      <c r="N490" s="1207"/>
      <c r="O490" s="1176" t="s">
        <v>15776</v>
      </c>
      <c r="P490" s="1176" t="s">
        <v>15775</v>
      </c>
      <c r="Q490" s="447"/>
      <c r="R490" s="1228" t="s">
        <v>15777</v>
      </c>
      <c r="S490" s="1185" t="s">
        <v>1555</v>
      </c>
      <c r="T490" s="1178" t="s">
        <v>490</v>
      </c>
      <c r="U490" s="1178" t="s">
        <v>95</v>
      </c>
      <c r="V490" s="1179"/>
      <c r="W490" s="447"/>
      <c r="X490" s="447"/>
    </row>
    <row r="491">
      <c r="A491" s="1173" t="s">
        <v>1621</v>
      </c>
      <c r="B491" s="1192"/>
      <c r="C491" s="1175"/>
      <c r="D491" s="1175"/>
      <c r="E491" s="1192"/>
      <c r="F491" s="1173" t="s">
        <v>465</v>
      </c>
      <c r="G491" s="1172" t="s">
        <v>8689</v>
      </c>
      <c r="H491" s="1172" t="s">
        <v>55</v>
      </c>
      <c r="I491" s="1173" t="s">
        <v>296</v>
      </c>
      <c r="J491" s="1173" t="s">
        <v>8954</v>
      </c>
      <c r="K491" s="1173" t="s">
        <v>11</v>
      </c>
      <c r="L491" s="1173" t="s">
        <v>739</v>
      </c>
      <c r="M491" s="1176" t="s">
        <v>15778</v>
      </c>
      <c r="N491" s="1207"/>
      <c r="O491" s="1176" t="s">
        <v>15779</v>
      </c>
      <c r="P491" s="1176" t="s">
        <v>15780</v>
      </c>
      <c r="Q491" s="447"/>
      <c r="R491" s="1228" t="s">
        <v>15781</v>
      </c>
      <c r="S491" s="1185" t="s">
        <v>1555</v>
      </c>
      <c r="T491" s="1178" t="s">
        <v>490</v>
      </c>
      <c r="U491" s="1178" t="s">
        <v>95</v>
      </c>
      <c r="V491" s="1179"/>
      <c r="W491" s="447"/>
      <c r="X491" s="447"/>
    </row>
    <row r="492">
      <c r="A492" s="1173" t="s">
        <v>1628</v>
      </c>
      <c r="B492" s="1192"/>
      <c r="C492" s="1174" t="str">
        <f t="shared" ref="C492:C493" si="1">HYPERLINK("https://project-sunbird.atlassian.net/browse/SB-18758","SB-18758")</f>
        <v>SB-18758</v>
      </c>
      <c r="D492" s="1175"/>
      <c r="E492" s="1192"/>
      <c r="F492" s="1173" t="s">
        <v>465</v>
      </c>
      <c r="G492" s="1172" t="s">
        <v>8689</v>
      </c>
      <c r="H492" s="1172" t="s">
        <v>55</v>
      </c>
      <c r="I492" s="1173" t="s">
        <v>296</v>
      </c>
      <c r="J492" s="1173" t="s">
        <v>5186</v>
      </c>
      <c r="K492" s="1173" t="s">
        <v>12</v>
      </c>
      <c r="L492" s="1173" t="s">
        <v>1413</v>
      </c>
      <c r="M492" s="1191" t="s">
        <v>27386</v>
      </c>
      <c r="N492" s="1176" t="s">
        <v>5144</v>
      </c>
      <c r="O492" s="1176" t="s">
        <v>15783</v>
      </c>
      <c r="P492" s="1176" t="s">
        <v>15784</v>
      </c>
      <c r="Q492" s="447"/>
      <c r="R492" s="1228" t="s">
        <v>15697</v>
      </c>
      <c r="S492" s="1195"/>
      <c r="T492" s="1179"/>
      <c r="U492" s="1178" t="s">
        <v>620</v>
      </c>
      <c r="V492" s="1179"/>
      <c r="W492" s="447"/>
      <c r="X492" s="447"/>
    </row>
    <row r="493">
      <c r="A493" s="1173" t="s">
        <v>1633</v>
      </c>
      <c r="B493" s="1192"/>
      <c r="C493" s="1174" t="str">
        <f t="shared" si="1"/>
        <v>SB-18758</v>
      </c>
      <c r="D493" s="1175"/>
      <c r="E493" s="1192"/>
      <c r="F493" s="1173" t="s">
        <v>465</v>
      </c>
      <c r="G493" s="1172" t="s">
        <v>8689</v>
      </c>
      <c r="H493" s="1172" t="s">
        <v>55</v>
      </c>
      <c r="I493" s="1173" t="s">
        <v>296</v>
      </c>
      <c r="J493" s="1173" t="s">
        <v>5186</v>
      </c>
      <c r="K493" s="1173" t="s">
        <v>12</v>
      </c>
      <c r="L493" s="1173" t="s">
        <v>1413</v>
      </c>
      <c r="M493" s="1176" t="s">
        <v>15785</v>
      </c>
      <c r="N493" s="1176" t="s">
        <v>5144</v>
      </c>
      <c r="O493" s="1176" t="s">
        <v>15786</v>
      </c>
      <c r="P493" s="1176" t="s">
        <v>15787</v>
      </c>
      <c r="Q493" s="447"/>
      <c r="R493" s="403" t="s">
        <v>5172</v>
      </c>
      <c r="S493" s="1185" t="s">
        <v>1555</v>
      </c>
      <c r="T493" s="1178" t="s">
        <v>490</v>
      </c>
      <c r="U493" s="1178" t="s">
        <v>95</v>
      </c>
      <c r="V493" s="1179"/>
      <c r="W493" s="447"/>
      <c r="X493" s="447"/>
    </row>
    <row r="494">
      <c r="A494" s="1173" t="s">
        <v>1639</v>
      </c>
      <c r="B494" s="1192"/>
      <c r="C494" s="1175"/>
      <c r="D494" s="1175"/>
      <c r="E494" s="1192"/>
      <c r="F494" s="1173" t="s">
        <v>465</v>
      </c>
      <c r="G494" s="1172" t="s">
        <v>8689</v>
      </c>
      <c r="H494" s="1172" t="s">
        <v>55</v>
      </c>
      <c r="I494" s="1173" t="s">
        <v>296</v>
      </c>
      <c r="J494" s="1173" t="s">
        <v>5186</v>
      </c>
      <c r="K494" s="1173" t="s">
        <v>11</v>
      </c>
      <c r="L494" s="1173" t="s">
        <v>739</v>
      </c>
      <c r="M494" s="1176" t="s">
        <v>27387</v>
      </c>
      <c r="N494" s="1207"/>
      <c r="O494" s="1176" t="s">
        <v>15789</v>
      </c>
      <c r="P494" s="1176" t="s">
        <v>15790</v>
      </c>
      <c r="Q494" s="447"/>
      <c r="R494" s="403" t="s">
        <v>15791</v>
      </c>
      <c r="S494" s="1185" t="s">
        <v>1555</v>
      </c>
      <c r="T494" s="1178" t="s">
        <v>490</v>
      </c>
      <c r="U494" s="1178" t="s">
        <v>95</v>
      </c>
      <c r="V494" s="1179"/>
      <c r="W494" s="447"/>
      <c r="X494" s="447"/>
    </row>
    <row r="495">
      <c r="A495" s="1173" t="s">
        <v>1650</v>
      </c>
      <c r="B495" s="1192"/>
      <c r="C495" s="1173" t="s">
        <v>14141</v>
      </c>
      <c r="D495" s="1173" t="s">
        <v>5493</v>
      </c>
      <c r="E495" s="1192"/>
      <c r="F495" s="1173" t="s">
        <v>465</v>
      </c>
      <c r="G495" s="1172" t="s">
        <v>8689</v>
      </c>
      <c r="H495" s="1172" t="s">
        <v>55</v>
      </c>
      <c r="I495" s="1173" t="s">
        <v>296</v>
      </c>
      <c r="J495" s="1175"/>
      <c r="K495" s="1173" t="s">
        <v>11</v>
      </c>
      <c r="L495" s="1173" t="s">
        <v>847</v>
      </c>
      <c r="M495" s="1176" t="s">
        <v>27388</v>
      </c>
      <c r="N495" s="1207"/>
      <c r="O495" s="1176" t="s">
        <v>15793</v>
      </c>
      <c r="P495" s="1176" t="s">
        <v>15797</v>
      </c>
      <c r="Q495" s="447"/>
      <c r="R495" s="1228" t="s">
        <v>15798</v>
      </c>
      <c r="S495" s="1185" t="s">
        <v>1555</v>
      </c>
      <c r="T495" s="1178" t="s">
        <v>490</v>
      </c>
      <c r="U495" s="1178" t="s">
        <v>95</v>
      </c>
      <c r="V495" s="1179"/>
      <c r="W495" s="447"/>
      <c r="X495" s="447"/>
    </row>
    <row r="496">
      <c r="A496" s="1173" t="s">
        <v>1654</v>
      </c>
      <c r="B496" s="1192"/>
      <c r="C496" s="1173" t="s">
        <v>6449</v>
      </c>
      <c r="D496" s="1173" t="s">
        <v>6450</v>
      </c>
      <c r="E496" s="1192"/>
      <c r="F496" s="1173" t="s">
        <v>465</v>
      </c>
      <c r="G496" s="1172" t="s">
        <v>8689</v>
      </c>
      <c r="H496" s="1172" t="s">
        <v>55</v>
      </c>
      <c r="I496" s="1173" t="s">
        <v>296</v>
      </c>
      <c r="J496" s="1175"/>
      <c r="K496" s="1173" t="s">
        <v>11</v>
      </c>
      <c r="L496" s="1173" t="s">
        <v>847</v>
      </c>
      <c r="M496" s="1176" t="s">
        <v>15799</v>
      </c>
      <c r="N496" s="1207"/>
      <c r="O496" s="1176" t="s">
        <v>15800</v>
      </c>
      <c r="P496" s="1176" t="s">
        <v>15801</v>
      </c>
      <c r="Q496" s="447"/>
      <c r="R496" s="403" t="s">
        <v>15802</v>
      </c>
      <c r="S496" s="1185" t="s">
        <v>1555</v>
      </c>
      <c r="T496" s="1178" t="s">
        <v>471</v>
      </c>
      <c r="U496" s="1178" t="s">
        <v>95</v>
      </c>
      <c r="V496" s="1179"/>
      <c r="W496" s="447"/>
      <c r="X496" s="447"/>
    </row>
    <row r="497">
      <c r="A497" s="1173" t="s">
        <v>1706</v>
      </c>
      <c r="B497" s="1192"/>
      <c r="C497" s="1175"/>
      <c r="D497" s="1175"/>
      <c r="E497" s="1192"/>
      <c r="F497" s="1173" t="s">
        <v>465</v>
      </c>
      <c r="G497" s="1172" t="s">
        <v>8689</v>
      </c>
      <c r="H497" s="1172" t="s">
        <v>55</v>
      </c>
      <c r="I497" s="1173" t="s">
        <v>296</v>
      </c>
      <c r="J497" s="1175"/>
      <c r="K497" s="1173" t="s">
        <v>11</v>
      </c>
      <c r="L497" s="1173" t="s">
        <v>2267</v>
      </c>
      <c r="M497" s="1176" t="s">
        <v>15823</v>
      </c>
      <c r="N497" s="1207"/>
      <c r="O497" s="1176" t="s">
        <v>15824</v>
      </c>
      <c r="P497" s="1184" t="s">
        <v>27389</v>
      </c>
      <c r="Q497" s="447"/>
      <c r="R497" s="403" t="s">
        <v>9063</v>
      </c>
      <c r="S497" s="1185" t="s">
        <v>1555</v>
      </c>
      <c r="T497" s="1178" t="s">
        <v>471</v>
      </c>
      <c r="U497" s="1178" t="s">
        <v>95</v>
      </c>
      <c r="V497" s="1179"/>
      <c r="W497" s="447"/>
      <c r="X497" s="447"/>
    </row>
    <row r="498">
      <c r="A498" s="1173" t="s">
        <v>1738</v>
      </c>
      <c r="B498" s="1192"/>
      <c r="C498" s="1174" t="s">
        <v>3095</v>
      </c>
      <c r="D498" s="1175"/>
      <c r="E498" s="1192"/>
      <c r="F498" s="1173" t="s">
        <v>11047</v>
      </c>
      <c r="G498" s="1172" t="s">
        <v>8689</v>
      </c>
      <c r="H498" s="1172" t="s">
        <v>55</v>
      </c>
      <c r="I498" s="1173" t="s">
        <v>296</v>
      </c>
      <c r="J498" s="1175"/>
      <c r="K498" s="1173" t="s">
        <v>12</v>
      </c>
      <c r="L498" s="1173" t="s">
        <v>3096</v>
      </c>
      <c r="M498" s="1214" t="s">
        <v>15826</v>
      </c>
      <c r="N498" s="1207"/>
      <c r="O498" s="1176" t="s">
        <v>15827</v>
      </c>
      <c r="P498" s="1176" t="s">
        <v>15828</v>
      </c>
      <c r="Q498" s="447"/>
      <c r="R498" s="394"/>
      <c r="S498" s="1185" t="s">
        <v>1555</v>
      </c>
      <c r="T498" s="1178" t="s">
        <v>471</v>
      </c>
      <c r="U498" s="1178" t="s">
        <v>95</v>
      </c>
      <c r="V498" s="1179"/>
      <c r="W498" s="447"/>
      <c r="X498" s="447"/>
    </row>
    <row r="499">
      <c r="A499" s="1173" t="s">
        <v>1744</v>
      </c>
      <c r="B499" s="1192"/>
      <c r="C499" s="1174" t="s">
        <v>3095</v>
      </c>
      <c r="D499" s="1175"/>
      <c r="E499" s="1192"/>
      <c r="F499" s="1173" t="s">
        <v>11047</v>
      </c>
      <c r="G499" s="1172" t="s">
        <v>8689</v>
      </c>
      <c r="H499" s="1172" t="s">
        <v>55</v>
      </c>
      <c r="I499" s="1173" t="s">
        <v>296</v>
      </c>
      <c r="J499" s="1175"/>
      <c r="K499" s="1173" t="s">
        <v>12</v>
      </c>
      <c r="L499" s="1173" t="s">
        <v>3096</v>
      </c>
      <c r="M499" s="1214" t="s">
        <v>15829</v>
      </c>
      <c r="N499" s="1207"/>
      <c r="O499" s="1176" t="s">
        <v>15830</v>
      </c>
      <c r="P499" s="1176" t="s">
        <v>15831</v>
      </c>
      <c r="Q499" s="447"/>
      <c r="R499" s="394"/>
      <c r="S499" s="1185" t="s">
        <v>1555</v>
      </c>
      <c r="T499" s="1178" t="s">
        <v>471</v>
      </c>
      <c r="U499" s="1178" t="s">
        <v>95</v>
      </c>
      <c r="V499" s="1179"/>
      <c r="W499" s="447"/>
      <c r="X499" s="447"/>
    </row>
    <row r="500">
      <c r="A500" s="1173" t="s">
        <v>1766</v>
      </c>
      <c r="B500" s="1192"/>
      <c r="C500" s="1173" t="s">
        <v>8330</v>
      </c>
      <c r="D500" s="1173" t="s">
        <v>6450</v>
      </c>
      <c r="E500" s="1192"/>
      <c r="F500" s="1173" t="s">
        <v>2023</v>
      </c>
      <c r="G500" s="1172" t="s">
        <v>8689</v>
      </c>
      <c r="H500" s="1172" t="s">
        <v>55</v>
      </c>
      <c r="I500" s="1173" t="s">
        <v>338</v>
      </c>
      <c r="J500" s="1173" t="s">
        <v>6311</v>
      </c>
      <c r="K500" s="1173" t="s">
        <v>12</v>
      </c>
      <c r="L500" s="1173" t="s">
        <v>739</v>
      </c>
      <c r="M500" s="1176" t="s">
        <v>8373</v>
      </c>
      <c r="N500" s="1176" t="s">
        <v>15836</v>
      </c>
      <c r="O500" s="1176" t="s">
        <v>8374</v>
      </c>
      <c r="P500" s="1176" t="s">
        <v>8375</v>
      </c>
      <c r="Q500" s="447"/>
      <c r="R500" s="394"/>
      <c r="S500" s="1185" t="s">
        <v>1555</v>
      </c>
      <c r="T500" s="1178" t="s">
        <v>471</v>
      </c>
      <c r="U500" s="1178" t="s">
        <v>95</v>
      </c>
      <c r="V500" s="1179"/>
      <c r="W500" s="447"/>
      <c r="X500" s="447"/>
    </row>
    <row r="501">
      <c r="A501" s="1234" t="s">
        <v>1771</v>
      </c>
      <c r="B501" s="1192"/>
      <c r="C501" s="1234" t="s">
        <v>8330</v>
      </c>
      <c r="D501" s="1234" t="s">
        <v>6450</v>
      </c>
      <c r="E501" s="1192"/>
      <c r="F501" s="1173" t="s">
        <v>2023</v>
      </c>
      <c r="G501" s="1172" t="s">
        <v>8689</v>
      </c>
      <c r="H501" s="1172" t="s">
        <v>55</v>
      </c>
      <c r="I501" s="1234" t="s">
        <v>338</v>
      </c>
      <c r="J501" s="1234" t="s">
        <v>6311</v>
      </c>
      <c r="K501" s="1234" t="s">
        <v>12</v>
      </c>
      <c r="L501" s="1234" t="s">
        <v>739</v>
      </c>
      <c r="M501" s="1236" t="s">
        <v>8376</v>
      </c>
      <c r="N501" s="1236" t="s">
        <v>15836</v>
      </c>
      <c r="O501" s="1236" t="s">
        <v>27390</v>
      </c>
      <c r="P501" s="1236" t="s">
        <v>8378</v>
      </c>
      <c r="Q501" s="447"/>
      <c r="R501" s="1238"/>
      <c r="S501" s="1185" t="s">
        <v>1555</v>
      </c>
      <c r="T501" s="1178" t="s">
        <v>490</v>
      </c>
      <c r="U501" s="1178" t="s">
        <v>95</v>
      </c>
      <c r="V501" s="1179"/>
      <c r="W501" s="447"/>
      <c r="X501" s="447"/>
    </row>
    <row r="502">
      <c r="A502" s="1173" t="s">
        <v>1781</v>
      </c>
      <c r="B502" s="1192"/>
      <c r="C502" s="1173" t="s">
        <v>15679</v>
      </c>
      <c r="D502" s="1173" t="s">
        <v>5067</v>
      </c>
      <c r="E502" s="1192"/>
      <c r="F502" s="1173" t="s">
        <v>545</v>
      </c>
      <c r="G502" s="1172" t="s">
        <v>8689</v>
      </c>
      <c r="H502" s="1172" t="s">
        <v>55</v>
      </c>
      <c r="I502" s="1173" t="s">
        <v>296</v>
      </c>
      <c r="J502" s="1173" t="s">
        <v>6311</v>
      </c>
      <c r="K502" s="1173" t="s">
        <v>12</v>
      </c>
      <c r="L502" s="1173" t="s">
        <v>739</v>
      </c>
      <c r="M502" s="1208" t="s">
        <v>27391</v>
      </c>
      <c r="N502" s="1207"/>
      <c r="O502" s="1176" t="s">
        <v>27392</v>
      </c>
      <c r="P502" s="1176" t="s">
        <v>27393</v>
      </c>
      <c r="Q502" s="447"/>
      <c r="R502" s="447"/>
      <c r="S502" s="1185" t="s">
        <v>1555</v>
      </c>
      <c r="T502" s="1178" t="s">
        <v>490</v>
      </c>
      <c r="U502" s="1178" t="s">
        <v>95</v>
      </c>
      <c r="V502" s="1179"/>
      <c r="W502" s="447"/>
      <c r="X502" s="447"/>
    </row>
    <row r="503">
      <c r="A503" s="1173" t="s">
        <v>1787</v>
      </c>
      <c r="B503" s="1192"/>
      <c r="C503" s="1173" t="s">
        <v>6432</v>
      </c>
      <c r="D503" s="1173" t="s">
        <v>8438</v>
      </c>
      <c r="E503" s="1192"/>
      <c r="F503" s="1173" t="s">
        <v>545</v>
      </c>
      <c r="G503" s="1172" t="s">
        <v>8689</v>
      </c>
      <c r="H503" s="1172" t="s">
        <v>55</v>
      </c>
      <c r="I503" s="1173" t="s">
        <v>296</v>
      </c>
      <c r="J503" s="1173" t="s">
        <v>6311</v>
      </c>
      <c r="K503" s="1173" t="s">
        <v>12</v>
      </c>
      <c r="L503" s="1173" t="s">
        <v>739</v>
      </c>
      <c r="M503" s="1208" t="s">
        <v>27394</v>
      </c>
      <c r="N503" s="1207"/>
      <c r="O503" s="1176" t="s">
        <v>27395</v>
      </c>
      <c r="P503" s="1176" t="s">
        <v>27396</v>
      </c>
      <c r="Q503" s="447"/>
      <c r="R503" s="394"/>
      <c r="S503" s="1185" t="s">
        <v>1555</v>
      </c>
      <c r="T503" s="1178" t="s">
        <v>471</v>
      </c>
      <c r="U503" s="1178" t="s">
        <v>95</v>
      </c>
      <c r="V503" s="1179"/>
      <c r="W503" s="447"/>
      <c r="X503" s="447"/>
    </row>
    <row r="504">
      <c r="A504" s="1173" t="s">
        <v>1810</v>
      </c>
      <c r="B504" s="1192"/>
      <c r="C504" s="1173" t="s">
        <v>15723</v>
      </c>
      <c r="D504" s="1173" t="s">
        <v>5724</v>
      </c>
      <c r="E504" s="1192"/>
      <c r="F504" s="1173" t="s">
        <v>2023</v>
      </c>
      <c r="G504" s="1172" t="s">
        <v>8689</v>
      </c>
      <c r="H504" s="1172" t="s">
        <v>55</v>
      </c>
      <c r="I504" s="1173" t="s">
        <v>338</v>
      </c>
      <c r="J504" s="1175"/>
      <c r="K504" s="1173" t="s">
        <v>12</v>
      </c>
      <c r="L504" s="1175"/>
      <c r="M504" s="1176" t="s">
        <v>15853</v>
      </c>
      <c r="N504" s="1176" t="s">
        <v>15854</v>
      </c>
      <c r="O504" s="1176" t="s">
        <v>15855</v>
      </c>
      <c r="P504" s="1176" t="s">
        <v>15856</v>
      </c>
      <c r="Q504" s="447"/>
      <c r="R504" s="394"/>
      <c r="S504" s="1185" t="s">
        <v>1555</v>
      </c>
      <c r="T504" s="1178" t="s">
        <v>471</v>
      </c>
      <c r="U504" s="1178" t="s">
        <v>95</v>
      </c>
      <c r="V504" s="1179"/>
      <c r="W504" s="447"/>
      <c r="X504" s="447"/>
    </row>
    <row r="505">
      <c r="A505" s="1173" t="s">
        <v>1827</v>
      </c>
      <c r="B505" s="1172" t="s">
        <v>14</v>
      </c>
      <c r="C505" s="1175"/>
      <c r="D505" s="1175"/>
      <c r="E505" s="1192"/>
      <c r="F505" s="1173" t="s">
        <v>465</v>
      </c>
      <c r="G505" s="1172" t="s">
        <v>8689</v>
      </c>
      <c r="H505" s="1172" t="s">
        <v>55</v>
      </c>
      <c r="I505" s="1173" t="s">
        <v>296</v>
      </c>
      <c r="J505" s="1173" t="s">
        <v>8954</v>
      </c>
      <c r="K505" s="1173" t="s">
        <v>11</v>
      </c>
      <c r="L505" s="1173" t="s">
        <v>8372</v>
      </c>
      <c r="M505" s="1208" t="s">
        <v>27397</v>
      </c>
      <c r="N505" s="1207"/>
      <c r="O505" s="1176" t="s">
        <v>27398</v>
      </c>
      <c r="P505" s="1176" t="s">
        <v>27399</v>
      </c>
      <c r="Q505" s="447"/>
      <c r="R505" s="1228" t="s">
        <v>15860</v>
      </c>
      <c r="S505" s="1185" t="s">
        <v>1555</v>
      </c>
      <c r="T505" s="1178" t="s">
        <v>490</v>
      </c>
      <c r="U505" s="1178" t="s">
        <v>95</v>
      </c>
      <c r="V505" s="1179"/>
      <c r="W505" s="447"/>
      <c r="X505" s="447"/>
    </row>
    <row r="506">
      <c r="A506" s="1173" t="s">
        <v>1863</v>
      </c>
      <c r="B506" s="1192"/>
      <c r="C506" s="1173" t="s">
        <v>8931</v>
      </c>
      <c r="D506" s="1173" t="s">
        <v>3353</v>
      </c>
      <c r="E506" s="1192"/>
      <c r="F506" s="1173" t="s">
        <v>1512</v>
      </c>
      <c r="G506" s="1172" t="s">
        <v>8689</v>
      </c>
      <c r="H506" s="1172" t="s">
        <v>55</v>
      </c>
      <c r="I506" s="1173" t="s">
        <v>296</v>
      </c>
      <c r="J506" s="1173" t="s">
        <v>6753</v>
      </c>
      <c r="K506" s="1173" t="s">
        <v>11</v>
      </c>
      <c r="L506" s="1173" t="s">
        <v>2267</v>
      </c>
      <c r="M506" s="1176" t="s">
        <v>17734</v>
      </c>
      <c r="N506" s="1207"/>
      <c r="O506" s="1176" t="s">
        <v>17735</v>
      </c>
      <c r="P506" s="1176" t="s">
        <v>17736</v>
      </c>
      <c r="Q506" s="447"/>
      <c r="R506" s="394"/>
      <c r="S506" s="1185" t="s">
        <v>1555</v>
      </c>
      <c r="T506" s="1178" t="s">
        <v>490</v>
      </c>
      <c r="U506" s="1178" t="s">
        <v>95</v>
      </c>
      <c r="V506" s="1179"/>
      <c r="W506" s="447"/>
      <c r="X506" s="447"/>
    </row>
    <row r="507">
      <c r="A507" s="1173" t="s">
        <v>2013</v>
      </c>
      <c r="B507" s="1192"/>
      <c r="C507" s="1229" t="s">
        <v>17816</v>
      </c>
      <c r="D507" s="1173" t="s">
        <v>5292</v>
      </c>
      <c r="E507" s="1192"/>
      <c r="F507" s="1173" t="s">
        <v>2023</v>
      </c>
      <c r="G507" s="1172" t="s">
        <v>8689</v>
      </c>
      <c r="H507" s="1172" t="s">
        <v>55</v>
      </c>
      <c r="I507" s="1173" t="s">
        <v>296</v>
      </c>
      <c r="J507" s="1173" t="s">
        <v>6753</v>
      </c>
      <c r="K507" s="1173" t="s">
        <v>11</v>
      </c>
      <c r="L507" s="1173" t="s">
        <v>2267</v>
      </c>
      <c r="M507" s="1176" t="s">
        <v>17821</v>
      </c>
      <c r="N507" s="1239" t="s">
        <v>17822</v>
      </c>
      <c r="O507" s="1176" t="s">
        <v>17823</v>
      </c>
      <c r="P507" s="1176" t="s">
        <v>17824</v>
      </c>
      <c r="Q507" s="447"/>
      <c r="R507" s="394"/>
      <c r="S507" s="1185" t="s">
        <v>1555</v>
      </c>
      <c r="T507" s="1178" t="s">
        <v>471</v>
      </c>
      <c r="U507" s="1178" t="s">
        <v>95</v>
      </c>
      <c r="V507" s="1179"/>
      <c r="W507" s="447"/>
      <c r="X507" s="447"/>
    </row>
    <row r="508">
      <c r="A508" s="1173" t="s">
        <v>3043</v>
      </c>
      <c r="B508" s="1192"/>
      <c r="C508" s="1173" t="s">
        <v>17943</v>
      </c>
      <c r="D508" s="1173" t="s">
        <v>5292</v>
      </c>
      <c r="E508" s="1192"/>
      <c r="F508" s="1173" t="s">
        <v>2023</v>
      </c>
      <c r="G508" s="1172" t="s">
        <v>8689</v>
      </c>
      <c r="H508" s="1172" t="s">
        <v>55</v>
      </c>
      <c r="I508" s="1173" t="s">
        <v>303</v>
      </c>
      <c r="J508" s="1173" t="s">
        <v>5059</v>
      </c>
      <c r="K508" s="1173" t="s">
        <v>11</v>
      </c>
      <c r="L508" s="1175"/>
      <c r="M508" s="1176" t="s">
        <v>17951</v>
      </c>
      <c r="N508" s="1176" t="s">
        <v>17945</v>
      </c>
      <c r="O508" s="1176" t="s">
        <v>17952</v>
      </c>
      <c r="P508" s="1176" t="s">
        <v>17953</v>
      </c>
      <c r="Q508" s="447"/>
      <c r="R508" s="394"/>
      <c r="S508" s="1198">
        <v>45540.0</v>
      </c>
      <c r="T508" s="1178" t="s">
        <v>331</v>
      </c>
      <c r="U508" s="1178" t="s">
        <v>95</v>
      </c>
      <c r="V508" s="1179"/>
      <c r="W508" s="447"/>
      <c r="X508" s="447"/>
    </row>
    <row r="509">
      <c r="A509" s="1173" t="s">
        <v>3048</v>
      </c>
      <c r="B509" s="1192"/>
      <c r="C509" s="1173" t="s">
        <v>17943</v>
      </c>
      <c r="D509" s="1173" t="s">
        <v>5292</v>
      </c>
      <c r="E509" s="1192"/>
      <c r="F509" s="1173" t="s">
        <v>2023</v>
      </c>
      <c r="G509" s="1172" t="s">
        <v>8689</v>
      </c>
      <c r="H509" s="1172" t="s">
        <v>55</v>
      </c>
      <c r="I509" s="1173" t="s">
        <v>303</v>
      </c>
      <c r="J509" s="1173" t="s">
        <v>5059</v>
      </c>
      <c r="K509" s="1173" t="s">
        <v>11</v>
      </c>
      <c r="L509" s="1175"/>
      <c r="M509" s="1176" t="s">
        <v>17954</v>
      </c>
      <c r="N509" s="1176" t="s">
        <v>17945</v>
      </c>
      <c r="O509" s="1176" t="s">
        <v>17955</v>
      </c>
      <c r="P509" s="1176" t="s">
        <v>17956</v>
      </c>
      <c r="Q509" s="447"/>
      <c r="R509" s="394"/>
      <c r="S509" s="1198">
        <v>45540.0</v>
      </c>
      <c r="T509" s="1178" t="s">
        <v>331</v>
      </c>
      <c r="U509" s="1178" t="s">
        <v>95</v>
      </c>
      <c r="V509" s="1179"/>
      <c r="W509" s="447"/>
      <c r="X509" s="447"/>
    </row>
    <row r="510">
      <c r="A510" s="1173" t="s">
        <v>3052</v>
      </c>
      <c r="B510" s="1192"/>
      <c r="C510" s="1174">
        <v>552301.0</v>
      </c>
      <c r="D510" s="1175"/>
      <c r="E510" s="1192"/>
      <c r="F510" s="1173" t="s">
        <v>2023</v>
      </c>
      <c r="G510" s="1172" t="s">
        <v>8689</v>
      </c>
      <c r="H510" s="1172" t="s">
        <v>55</v>
      </c>
      <c r="I510" s="1173" t="s">
        <v>303</v>
      </c>
      <c r="J510" s="1173" t="s">
        <v>5059</v>
      </c>
      <c r="K510" s="1173" t="s">
        <v>11</v>
      </c>
      <c r="L510" s="1175"/>
      <c r="M510" s="1176" t="s">
        <v>17957</v>
      </c>
      <c r="N510" s="1176" t="s">
        <v>17937</v>
      </c>
      <c r="O510" s="1176" t="s">
        <v>17958</v>
      </c>
      <c r="P510" s="1176" t="s">
        <v>17959</v>
      </c>
      <c r="Q510" s="447"/>
      <c r="R510" s="394"/>
      <c r="S510" s="1198">
        <v>45540.0</v>
      </c>
      <c r="T510" s="1178" t="s">
        <v>331</v>
      </c>
      <c r="U510" s="1178" t="s">
        <v>95</v>
      </c>
      <c r="V510" s="1179"/>
      <c r="W510" s="447"/>
      <c r="X510" s="447"/>
    </row>
    <row r="511">
      <c r="A511" s="1173" t="s">
        <v>3262</v>
      </c>
      <c r="B511" s="1192"/>
      <c r="C511" s="1173">
        <v>554028.0</v>
      </c>
      <c r="D511" s="1175"/>
      <c r="E511" s="1192"/>
      <c r="F511" s="1173" t="s">
        <v>2023</v>
      </c>
      <c r="G511" s="1172" t="s">
        <v>8689</v>
      </c>
      <c r="H511" s="1172" t="s">
        <v>55</v>
      </c>
      <c r="I511" s="1173" t="s">
        <v>303</v>
      </c>
      <c r="J511" s="1173" t="s">
        <v>9384</v>
      </c>
      <c r="K511" s="1173" t="s">
        <v>12</v>
      </c>
      <c r="L511" s="1175"/>
      <c r="M511" s="1176" t="s">
        <v>27400</v>
      </c>
      <c r="N511" s="1176" t="s">
        <v>17962</v>
      </c>
      <c r="O511" s="1176" t="s">
        <v>18085</v>
      </c>
      <c r="P511" s="1176" t="s">
        <v>27401</v>
      </c>
      <c r="Q511" s="447"/>
      <c r="R511" s="394"/>
      <c r="S511" s="1198">
        <v>45570.0</v>
      </c>
      <c r="T511" s="1178" t="s">
        <v>331</v>
      </c>
      <c r="U511" s="1178" t="s">
        <v>95</v>
      </c>
      <c r="V511" s="1179"/>
      <c r="W511" s="447"/>
      <c r="X511" s="447"/>
    </row>
    <row r="512">
      <c r="A512" s="1240" t="s">
        <v>1412</v>
      </c>
      <c r="B512" s="1172" t="s">
        <v>15616</v>
      </c>
      <c r="C512" s="1174" t="s">
        <v>223</v>
      </c>
      <c r="D512" s="1201" t="s">
        <v>27402</v>
      </c>
      <c r="E512" s="1200"/>
      <c r="F512" s="1201" t="s">
        <v>545</v>
      </c>
      <c r="G512" s="1201" t="s">
        <v>8689</v>
      </c>
      <c r="H512" s="1201" t="s">
        <v>214</v>
      </c>
      <c r="I512" s="1200"/>
      <c r="J512" s="1200"/>
      <c r="K512" s="1201" t="s">
        <v>11</v>
      </c>
      <c r="L512" s="1201" t="s">
        <v>15616</v>
      </c>
      <c r="M512" s="1176" t="s">
        <v>27403</v>
      </c>
      <c r="N512" s="1207"/>
      <c r="O512" s="1176" t="s">
        <v>27404</v>
      </c>
      <c r="P512" s="1176" t="s">
        <v>27405</v>
      </c>
      <c r="Q512" s="394"/>
      <c r="R512" s="447"/>
      <c r="S512" s="447"/>
      <c r="T512" s="447"/>
      <c r="U512" s="447" t="s">
        <v>620</v>
      </c>
      <c r="V512" s="1179"/>
      <c r="W512" s="447"/>
      <c r="X512" s="1179" t="s">
        <v>27406</v>
      </c>
    </row>
    <row r="513">
      <c r="A513" s="1240" t="s">
        <v>1418</v>
      </c>
      <c r="B513" s="1172" t="s">
        <v>15616</v>
      </c>
      <c r="C513" s="1174" t="s">
        <v>223</v>
      </c>
      <c r="D513" s="1201" t="s">
        <v>27402</v>
      </c>
      <c r="E513" s="1200"/>
      <c r="F513" s="1201" t="s">
        <v>545</v>
      </c>
      <c r="G513" s="1201" t="s">
        <v>8689</v>
      </c>
      <c r="H513" s="1201" t="s">
        <v>214</v>
      </c>
      <c r="I513" s="1200"/>
      <c r="J513" s="1200"/>
      <c r="K513" s="1201" t="s">
        <v>11</v>
      </c>
      <c r="L513" s="1201" t="s">
        <v>15616</v>
      </c>
      <c r="M513" s="1176" t="s">
        <v>27407</v>
      </c>
      <c r="N513" s="1207"/>
      <c r="O513" s="1176" t="s">
        <v>27408</v>
      </c>
      <c r="P513" s="1176" t="s">
        <v>27405</v>
      </c>
      <c r="Q513" s="394"/>
      <c r="R513" s="447"/>
      <c r="S513" s="447"/>
      <c r="T513" s="447"/>
      <c r="U513" s="447" t="s">
        <v>620</v>
      </c>
      <c r="V513" s="1179"/>
      <c r="W513" s="447"/>
      <c r="X513" s="447"/>
    </row>
    <row r="514">
      <c r="A514" s="1240" t="s">
        <v>1424</v>
      </c>
      <c r="B514" s="1172" t="s">
        <v>15616</v>
      </c>
      <c r="C514" s="1174" t="s">
        <v>223</v>
      </c>
      <c r="D514" s="1201" t="s">
        <v>27402</v>
      </c>
      <c r="E514" s="1200"/>
      <c r="F514" s="1201" t="s">
        <v>545</v>
      </c>
      <c r="G514" s="1201" t="s">
        <v>8689</v>
      </c>
      <c r="H514" s="1201" t="s">
        <v>214</v>
      </c>
      <c r="I514" s="1200"/>
      <c r="J514" s="1200"/>
      <c r="K514" s="1201" t="s">
        <v>11</v>
      </c>
      <c r="L514" s="1201" t="s">
        <v>15616</v>
      </c>
      <c r="M514" s="1176" t="s">
        <v>27409</v>
      </c>
      <c r="N514" s="1207"/>
      <c r="O514" s="1176" t="s">
        <v>27410</v>
      </c>
      <c r="P514" s="1176" t="s">
        <v>27405</v>
      </c>
      <c r="Q514" s="394"/>
      <c r="R514" s="447"/>
      <c r="S514" s="447"/>
      <c r="T514" s="447"/>
      <c r="U514" s="447" t="s">
        <v>620</v>
      </c>
      <c r="V514" s="1179"/>
      <c r="W514" s="447"/>
      <c r="X514" s="447"/>
    </row>
    <row r="515">
      <c r="A515" s="1240" t="s">
        <v>1429</v>
      </c>
      <c r="B515" s="1172" t="s">
        <v>15616</v>
      </c>
      <c r="C515" s="1174" t="s">
        <v>223</v>
      </c>
      <c r="D515" s="1201" t="s">
        <v>27402</v>
      </c>
      <c r="E515" s="1200"/>
      <c r="F515" s="1201" t="s">
        <v>545</v>
      </c>
      <c r="G515" s="1201" t="s">
        <v>8689</v>
      </c>
      <c r="H515" s="1201" t="s">
        <v>214</v>
      </c>
      <c r="I515" s="1200"/>
      <c r="J515" s="1200"/>
      <c r="K515" s="1201" t="s">
        <v>11</v>
      </c>
      <c r="L515" s="1201" t="s">
        <v>15616</v>
      </c>
      <c r="M515" s="1176" t="s">
        <v>27411</v>
      </c>
      <c r="N515" s="1207"/>
      <c r="O515" s="1176" t="s">
        <v>27412</v>
      </c>
      <c r="P515" s="1176" t="s">
        <v>27405</v>
      </c>
      <c r="Q515" s="394"/>
      <c r="R515" s="447"/>
      <c r="S515" s="447"/>
      <c r="T515" s="447"/>
      <c r="U515" s="447" t="s">
        <v>620</v>
      </c>
      <c r="V515" s="1179"/>
      <c r="W515" s="447"/>
      <c r="X515" s="1179" t="s">
        <v>27413</v>
      </c>
    </row>
    <row r="516">
      <c r="A516" s="1240" t="s">
        <v>1435</v>
      </c>
      <c r="B516" s="1172" t="s">
        <v>15616</v>
      </c>
      <c r="C516" s="1174" t="s">
        <v>223</v>
      </c>
      <c r="D516" s="1201" t="s">
        <v>27402</v>
      </c>
      <c r="E516" s="1200"/>
      <c r="F516" s="1201" t="s">
        <v>545</v>
      </c>
      <c r="G516" s="1201" t="s">
        <v>8689</v>
      </c>
      <c r="H516" s="1201" t="s">
        <v>214</v>
      </c>
      <c r="I516" s="1200"/>
      <c r="J516" s="1200"/>
      <c r="K516" s="1201" t="s">
        <v>11</v>
      </c>
      <c r="L516" s="1201" t="s">
        <v>15616</v>
      </c>
      <c r="M516" s="1176" t="s">
        <v>27414</v>
      </c>
      <c r="N516" s="122" t="s">
        <v>27415</v>
      </c>
      <c r="O516" s="1176" t="s">
        <v>27416</v>
      </c>
      <c r="P516" s="1176" t="s">
        <v>27417</v>
      </c>
      <c r="Q516" s="403" t="s">
        <v>27417</v>
      </c>
      <c r="R516" s="447"/>
      <c r="S516" s="447"/>
      <c r="T516" s="447"/>
      <c r="U516" s="447" t="s">
        <v>620</v>
      </c>
      <c r="V516" s="1179"/>
      <c r="W516" s="447"/>
      <c r="X516" s="447"/>
    </row>
    <row r="517">
      <c r="A517" s="1240" t="s">
        <v>1440</v>
      </c>
      <c r="B517" s="1172" t="s">
        <v>15616</v>
      </c>
      <c r="C517" s="1174" t="s">
        <v>223</v>
      </c>
      <c r="D517" s="1201" t="s">
        <v>27402</v>
      </c>
      <c r="E517" s="1200"/>
      <c r="F517" s="1201" t="s">
        <v>545</v>
      </c>
      <c r="G517" s="1201" t="s">
        <v>8689</v>
      </c>
      <c r="H517" s="1201" t="s">
        <v>214</v>
      </c>
      <c r="I517" s="1200"/>
      <c r="J517" s="1200"/>
      <c r="K517" s="1201" t="s">
        <v>11</v>
      </c>
      <c r="L517" s="1201" t="s">
        <v>15616</v>
      </c>
      <c r="M517" s="1176" t="s">
        <v>27418</v>
      </c>
      <c r="N517" s="119"/>
      <c r="O517" s="1176" t="s">
        <v>27419</v>
      </c>
      <c r="P517" s="1176" t="s">
        <v>27420</v>
      </c>
      <c r="Q517" s="403" t="s">
        <v>27420</v>
      </c>
      <c r="R517" s="447"/>
      <c r="S517" s="447"/>
      <c r="T517" s="447"/>
      <c r="U517" s="447" t="s">
        <v>620</v>
      </c>
      <c r="V517" s="1179"/>
      <c r="W517" s="447"/>
      <c r="X517" s="447"/>
    </row>
    <row r="518">
      <c r="A518" s="1240" t="s">
        <v>1446</v>
      </c>
      <c r="B518" s="1172" t="s">
        <v>15616</v>
      </c>
      <c r="C518" s="1174" t="s">
        <v>223</v>
      </c>
      <c r="D518" s="1201" t="s">
        <v>27402</v>
      </c>
      <c r="E518" s="1200"/>
      <c r="F518" s="1201" t="s">
        <v>545</v>
      </c>
      <c r="G518" s="1201" t="s">
        <v>8689</v>
      </c>
      <c r="H518" s="1201" t="s">
        <v>214</v>
      </c>
      <c r="I518" s="1200"/>
      <c r="J518" s="1200"/>
      <c r="K518" s="1201" t="s">
        <v>11</v>
      </c>
      <c r="L518" s="1201" t="s">
        <v>15616</v>
      </c>
      <c r="M518" s="1176" t="s">
        <v>27421</v>
      </c>
      <c r="N518" s="119"/>
      <c r="O518" s="1176" t="s">
        <v>27422</v>
      </c>
      <c r="P518" s="1176" t="s">
        <v>27423</v>
      </c>
      <c r="Q518" s="1179" t="s">
        <v>27424</v>
      </c>
      <c r="R518" s="447"/>
      <c r="S518" s="447"/>
      <c r="T518" s="447"/>
      <c r="U518" s="447" t="s">
        <v>620</v>
      </c>
      <c r="V518" s="1179"/>
      <c r="W518" s="447"/>
      <c r="X518" s="447"/>
    </row>
    <row r="519">
      <c r="A519" s="1240" t="s">
        <v>1451</v>
      </c>
      <c r="B519" s="1172" t="s">
        <v>15616</v>
      </c>
      <c r="C519" s="1174" t="s">
        <v>223</v>
      </c>
      <c r="D519" s="1201" t="s">
        <v>27402</v>
      </c>
      <c r="E519" s="1200"/>
      <c r="F519" s="1201" t="s">
        <v>545</v>
      </c>
      <c r="G519" s="1201" t="s">
        <v>8689</v>
      </c>
      <c r="H519" s="1201" t="s">
        <v>214</v>
      </c>
      <c r="I519" s="1200"/>
      <c r="J519" s="1200"/>
      <c r="K519" s="1201" t="s">
        <v>11</v>
      </c>
      <c r="L519" s="1201" t="s">
        <v>15616</v>
      </c>
      <c r="M519" s="1176" t="s">
        <v>27425</v>
      </c>
      <c r="N519" s="119"/>
      <c r="O519" s="1176" t="s">
        <v>27426</v>
      </c>
      <c r="P519" s="1176" t="s">
        <v>27427</v>
      </c>
      <c r="Q519" s="1179" t="s">
        <v>27428</v>
      </c>
      <c r="R519" s="447"/>
      <c r="S519" s="447"/>
      <c r="T519" s="447"/>
      <c r="U519" s="447" t="s">
        <v>620</v>
      </c>
      <c r="V519" s="1179"/>
      <c r="W519" s="447"/>
      <c r="X519" s="447"/>
    </row>
    <row r="520">
      <c r="A520" s="1240" t="s">
        <v>1454</v>
      </c>
      <c r="B520" s="1172" t="s">
        <v>15616</v>
      </c>
      <c r="C520" s="1174" t="s">
        <v>223</v>
      </c>
      <c r="D520" s="1201" t="s">
        <v>27402</v>
      </c>
      <c r="E520" s="1200"/>
      <c r="F520" s="1201" t="s">
        <v>545</v>
      </c>
      <c r="G520" s="1201" t="s">
        <v>8689</v>
      </c>
      <c r="H520" s="1201" t="s">
        <v>214</v>
      </c>
      <c r="I520" s="1200"/>
      <c r="J520" s="1200"/>
      <c r="K520" s="1201" t="s">
        <v>11</v>
      </c>
      <c r="L520" s="1201" t="s">
        <v>15616</v>
      </c>
      <c r="M520" s="1176" t="s">
        <v>27429</v>
      </c>
      <c r="N520" s="119"/>
      <c r="O520" s="1176" t="s">
        <v>27430</v>
      </c>
      <c r="P520" s="1176" t="s">
        <v>27431</v>
      </c>
      <c r="Q520" s="403" t="s">
        <v>27431</v>
      </c>
      <c r="R520" s="447"/>
      <c r="S520" s="447"/>
      <c r="T520" s="447"/>
      <c r="U520" s="447" t="s">
        <v>620</v>
      </c>
      <c r="V520" s="1179"/>
      <c r="W520" s="447"/>
      <c r="X520" s="447"/>
    </row>
    <row r="521">
      <c r="A521" s="1240" t="s">
        <v>1459</v>
      </c>
      <c r="B521" s="1172" t="s">
        <v>15616</v>
      </c>
      <c r="C521" s="1174" t="s">
        <v>223</v>
      </c>
      <c r="D521" s="1201" t="s">
        <v>27402</v>
      </c>
      <c r="E521" s="1200"/>
      <c r="F521" s="1201" t="s">
        <v>545</v>
      </c>
      <c r="G521" s="1201" t="s">
        <v>8689</v>
      </c>
      <c r="H521" s="1201" t="s">
        <v>214</v>
      </c>
      <c r="I521" s="1200"/>
      <c r="J521" s="1200"/>
      <c r="K521" s="1201" t="s">
        <v>11</v>
      </c>
      <c r="L521" s="1201" t="s">
        <v>15616</v>
      </c>
      <c r="M521" s="1176" t="s">
        <v>27432</v>
      </c>
      <c r="N521" s="119"/>
      <c r="O521" s="1241" t="s">
        <v>27433</v>
      </c>
      <c r="P521" s="1176" t="s">
        <v>27405</v>
      </c>
      <c r="Q521" s="447"/>
      <c r="R521" s="447"/>
      <c r="S521" s="447"/>
      <c r="T521" s="447"/>
      <c r="U521" s="447" t="s">
        <v>620</v>
      </c>
      <c r="V521" s="1179"/>
      <c r="W521" s="447"/>
      <c r="X521" s="447"/>
    </row>
    <row r="522">
      <c r="A522" s="1240" t="s">
        <v>1464</v>
      </c>
      <c r="B522" s="1172" t="s">
        <v>15616</v>
      </c>
      <c r="C522" s="1174" t="s">
        <v>223</v>
      </c>
      <c r="D522" s="1201" t="s">
        <v>27402</v>
      </c>
      <c r="E522" s="1200"/>
      <c r="F522" s="1201" t="s">
        <v>545</v>
      </c>
      <c r="G522" s="1201" t="s">
        <v>8689</v>
      </c>
      <c r="H522" s="1201" t="s">
        <v>214</v>
      </c>
      <c r="I522" s="1200"/>
      <c r="J522" s="1200"/>
      <c r="K522" s="1201" t="s">
        <v>11</v>
      </c>
      <c r="L522" s="1201" t="s">
        <v>15616</v>
      </c>
      <c r="M522" s="1176" t="s">
        <v>27434</v>
      </c>
      <c r="N522" s="122" t="s">
        <v>27435</v>
      </c>
      <c r="O522" s="122" t="s">
        <v>27436</v>
      </c>
      <c r="P522" s="1176" t="s">
        <v>27437</v>
      </c>
      <c r="Q522" s="403" t="s">
        <v>27437</v>
      </c>
      <c r="R522" s="447"/>
      <c r="S522" s="447"/>
      <c r="T522" s="447"/>
      <c r="U522" s="447" t="s">
        <v>620</v>
      </c>
      <c r="V522" s="1179"/>
      <c r="W522" s="447"/>
      <c r="X522" s="447"/>
    </row>
    <row r="523">
      <c r="A523" s="1240" t="s">
        <v>1469</v>
      </c>
      <c r="B523" s="1172" t="s">
        <v>15616</v>
      </c>
      <c r="C523" s="1174" t="s">
        <v>223</v>
      </c>
      <c r="D523" s="1201" t="s">
        <v>27402</v>
      </c>
      <c r="E523" s="1200"/>
      <c r="F523" s="1201" t="s">
        <v>545</v>
      </c>
      <c r="G523" s="1201" t="s">
        <v>8689</v>
      </c>
      <c r="H523" s="1201" t="s">
        <v>214</v>
      </c>
      <c r="I523" s="1200"/>
      <c r="J523" s="1200"/>
      <c r="K523" s="1201" t="s">
        <v>11</v>
      </c>
      <c r="L523" s="1201" t="s">
        <v>15616</v>
      </c>
      <c r="M523" s="122" t="s">
        <v>27438</v>
      </c>
      <c r="N523" s="119"/>
      <c r="O523" s="122" t="s">
        <v>27439</v>
      </c>
      <c r="P523" s="1176" t="s">
        <v>27440</v>
      </c>
      <c r="Q523" s="403" t="s">
        <v>27440</v>
      </c>
      <c r="R523" s="447"/>
      <c r="S523" s="447"/>
      <c r="T523" s="447"/>
      <c r="U523" s="447" t="s">
        <v>620</v>
      </c>
      <c r="V523" s="1179"/>
      <c r="W523" s="447"/>
      <c r="X523" s="447"/>
    </row>
    <row r="524">
      <c r="A524" s="1240" t="s">
        <v>1474</v>
      </c>
      <c r="B524" s="1172" t="s">
        <v>15616</v>
      </c>
      <c r="C524" s="1174" t="s">
        <v>223</v>
      </c>
      <c r="D524" s="1201" t="s">
        <v>27402</v>
      </c>
      <c r="E524" s="1200"/>
      <c r="F524" s="1201" t="s">
        <v>545</v>
      </c>
      <c r="G524" s="1201" t="s">
        <v>8689</v>
      </c>
      <c r="H524" s="1201" t="s">
        <v>214</v>
      </c>
      <c r="I524" s="1200"/>
      <c r="J524" s="1200"/>
      <c r="K524" s="1201" t="s">
        <v>11</v>
      </c>
      <c r="L524" s="1201" t="s">
        <v>15616</v>
      </c>
      <c r="M524" s="122" t="s">
        <v>27441</v>
      </c>
      <c r="N524" s="122" t="s">
        <v>27442</v>
      </c>
      <c r="O524" s="122" t="s">
        <v>27443</v>
      </c>
      <c r="P524" s="1176" t="s">
        <v>27444</v>
      </c>
      <c r="Q524" s="403" t="s">
        <v>27444</v>
      </c>
      <c r="R524" s="447"/>
      <c r="S524" s="447"/>
      <c r="T524" s="447"/>
      <c r="U524" s="447" t="s">
        <v>620</v>
      </c>
      <c r="V524" s="1179"/>
      <c r="W524" s="447"/>
      <c r="X524" s="447"/>
    </row>
    <row r="525">
      <c r="A525" s="1240" t="s">
        <v>1479</v>
      </c>
      <c r="B525" s="1172" t="s">
        <v>15616</v>
      </c>
      <c r="C525" s="1174" t="s">
        <v>223</v>
      </c>
      <c r="D525" s="1201" t="s">
        <v>27402</v>
      </c>
      <c r="E525" s="1200"/>
      <c r="F525" s="1201" t="s">
        <v>545</v>
      </c>
      <c r="G525" s="1201" t="s">
        <v>8689</v>
      </c>
      <c r="H525" s="1201" t="s">
        <v>214</v>
      </c>
      <c r="I525" s="1200"/>
      <c r="J525" s="1200"/>
      <c r="K525" s="1201" t="s">
        <v>11</v>
      </c>
      <c r="L525" s="1201" t="s">
        <v>15616</v>
      </c>
      <c r="M525" s="122" t="s">
        <v>27445</v>
      </c>
      <c r="N525" s="119"/>
      <c r="O525" s="122" t="s">
        <v>27446</v>
      </c>
      <c r="P525" s="1176" t="s">
        <v>27447</v>
      </c>
      <c r="Q525" s="403" t="s">
        <v>27447</v>
      </c>
      <c r="R525" s="447"/>
      <c r="S525" s="447"/>
      <c r="T525" s="447"/>
      <c r="U525" s="447" t="s">
        <v>620</v>
      </c>
      <c r="V525" s="1179"/>
      <c r="W525" s="447"/>
      <c r="X525" s="447"/>
    </row>
    <row r="526">
      <c r="A526" s="1240" t="s">
        <v>1485</v>
      </c>
      <c r="B526" s="1172" t="s">
        <v>15616</v>
      </c>
      <c r="C526" s="1174" t="s">
        <v>223</v>
      </c>
      <c r="D526" s="1201" t="s">
        <v>27402</v>
      </c>
      <c r="E526" s="1200"/>
      <c r="F526" s="1201" t="s">
        <v>545</v>
      </c>
      <c r="G526" s="1201" t="s">
        <v>8689</v>
      </c>
      <c r="H526" s="1201" t="s">
        <v>214</v>
      </c>
      <c r="I526" s="1200"/>
      <c r="J526" s="1200"/>
      <c r="K526" s="1201" t="s">
        <v>11</v>
      </c>
      <c r="L526" s="1201" t="s">
        <v>15616</v>
      </c>
      <c r="M526" s="122" t="s">
        <v>27448</v>
      </c>
      <c r="N526" s="122" t="s">
        <v>27449</v>
      </c>
      <c r="O526" s="122" t="s">
        <v>27450</v>
      </c>
      <c r="P526" s="1176" t="s">
        <v>27451</v>
      </c>
      <c r="Q526" s="1179" t="s">
        <v>27452</v>
      </c>
      <c r="R526" s="447"/>
      <c r="S526" s="447"/>
      <c r="T526" s="447"/>
      <c r="U526" s="447" t="s">
        <v>620</v>
      </c>
      <c r="V526" s="1179"/>
      <c r="W526" s="447"/>
      <c r="X526" s="447"/>
    </row>
    <row r="527">
      <c r="A527" s="1240" t="s">
        <v>1491</v>
      </c>
      <c r="B527" s="1172" t="s">
        <v>15616</v>
      </c>
      <c r="C527" s="1174" t="s">
        <v>223</v>
      </c>
      <c r="D527" s="1201" t="s">
        <v>27402</v>
      </c>
      <c r="E527" s="1200"/>
      <c r="F527" s="1201" t="s">
        <v>545</v>
      </c>
      <c r="G527" s="1201" t="s">
        <v>8689</v>
      </c>
      <c r="H527" s="1201" t="s">
        <v>214</v>
      </c>
      <c r="I527" s="1200"/>
      <c r="J527" s="1200"/>
      <c r="K527" s="1201" t="s">
        <v>11</v>
      </c>
      <c r="L527" s="1201" t="s">
        <v>15616</v>
      </c>
      <c r="M527" s="122" t="s">
        <v>27453</v>
      </c>
      <c r="N527" s="119"/>
      <c r="O527" s="1241" t="s">
        <v>27454</v>
      </c>
      <c r="P527" s="1176" t="s">
        <v>27405</v>
      </c>
      <c r="Q527" s="447"/>
      <c r="R527" s="447"/>
      <c r="S527" s="447"/>
      <c r="T527" s="447"/>
      <c r="U527" s="447" t="s">
        <v>620</v>
      </c>
      <c r="V527" s="1179"/>
      <c r="W527" s="447"/>
      <c r="X527" s="1179" t="s">
        <v>27413</v>
      </c>
    </row>
    <row r="528">
      <c r="A528" s="1240" t="s">
        <v>1497</v>
      </c>
      <c r="B528" s="1172" t="s">
        <v>15616</v>
      </c>
      <c r="C528" s="1174" t="s">
        <v>223</v>
      </c>
      <c r="D528" s="1201" t="s">
        <v>27402</v>
      </c>
      <c r="E528" s="1200"/>
      <c r="F528" s="1201" t="s">
        <v>545</v>
      </c>
      <c r="G528" s="1201" t="s">
        <v>8689</v>
      </c>
      <c r="H528" s="1201" t="s">
        <v>214</v>
      </c>
      <c r="I528" s="1200"/>
      <c r="J528" s="1200"/>
      <c r="K528" s="1201" t="s">
        <v>11</v>
      </c>
      <c r="L528" s="1201" t="s">
        <v>15616</v>
      </c>
      <c r="M528" s="122" t="s">
        <v>27455</v>
      </c>
      <c r="N528" s="122" t="s">
        <v>27456</v>
      </c>
      <c r="O528" s="122" t="s">
        <v>27457</v>
      </c>
      <c r="P528" s="1176" t="s">
        <v>27458</v>
      </c>
      <c r="Q528" s="403" t="s">
        <v>27458</v>
      </c>
      <c r="R528" s="447"/>
      <c r="S528" s="447"/>
      <c r="T528" s="447"/>
      <c r="U528" s="447" t="s">
        <v>620</v>
      </c>
      <c r="V528" s="1179"/>
      <c r="W528" s="447"/>
      <c r="X528" s="447"/>
    </row>
    <row r="529">
      <c r="A529" s="1240" t="s">
        <v>1504</v>
      </c>
      <c r="B529" s="1172" t="s">
        <v>15616</v>
      </c>
      <c r="C529" s="1174" t="s">
        <v>223</v>
      </c>
      <c r="D529" s="1201" t="s">
        <v>27402</v>
      </c>
      <c r="E529" s="1200"/>
      <c r="F529" s="1201" t="s">
        <v>545</v>
      </c>
      <c r="G529" s="1201" t="s">
        <v>8689</v>
      </c>
      <c r="H529" s="1201" t="s">
        <v>214</v>
      </c>
      <c r="I529" s="1200"/>
      <c r="J529" s="1200"/>
      <c r="K529" s="1201" t="s">
        <v>11</v>
      </c>
      <c r="L529" s="1201" t="s">
        <v>15616</v>
      </c>
      <c r="M529" s="122" t="s">
        <v>27459</v>
      </c>
      <c r="N529" s="122" t="s">
        <v>27460</v>
      </c>
      <c r="O529" s="122" t="s">
        <v>27461</v>
      </c>
      <c r="P529" s="1176" t="s">
        <v>27462</v>
      </c>
      <c r="Q529" s="403" t="s">
        <v>27462</v>
      </c>
      <c r="R529" s="447"/>
      <c r="S529" s="447"/>
      <c r="T529" s="447"/>
      <c r="U529" s="447" t="s">
        <v>620</v>
      </c>
      <c r="V529" s="1179"/>
      <c r="W529" s="447"/>
      <c r="X529" s="447"/>
    </row>
    <row r="530">
      <c r="A530" s="1240" t="s">
        <v>1511</v>
      </c>
      <c r="B530" s="1172" t="s">
        <v>15616</v>
      </c>
      <c r="C530" s="1174" t="s">
        <v>223</v>
      </c>
      <c r="D530" s="1201" t="s">
        <v>27402</v>
      </c>
      <c r="E530" s="1200"/>
      <c r="F530" s="1201" t="s">
        <v>545</v>
      </c>
      <c r="G530" s="1201" t="s">
        <v>8689</v>
      </c>
      <c r="H530" s="1201" t="s">
        <v>214</v>
      </c>
      <c r="I530" s="1200"/>
      <c r="J530" s="1200"/>
      <c r="K530" s="1201" t="s">
        <v>11</v>
      </c>
      <c r="L530" s="1201" t="s">
        <v>15616</v>
      </c>
      <c r="M530" s="122" t="s">
        <v>27463</v>
      </c>
      <c r="N530" s="119"/>
      <c r="O530" s="122" t="s">
        <v>27464</v>
      </c>
      <c r="P530" s="1176" t="s">
        <v>27465</v>
      </c>
      <c r="Q530" s="403" t="s">
        <v>27465</v>
      </c>
      <c r="R530" s="447"/>
      <c r="S530" s="447"/>
      <c r="T530" s="447"/>
      <c r="U530" s="447" t="s">
        <v>620</v>
      </c>
      <c r="V530" s="1179"/>
      <c r="W530" s="447"/>
      <c r="X530" s="447"/>
    </row>
    <row r="531">
      <c r="A531" s="1240" t="s">
        <v>1517</v>
      </c>
      <c r="B531" s="1172" t="s">
        <v>15616</v>
      </c>
      <c r="C531" s="1174" t="s">
        <v>223</v>
      </c>
      <c r="D531" s="1201" t="s">
        <v>27402</v>
      </c>
      <c r="E531" s="1200"/>
      <c r="F531" s="1201" t="s">
        <v>545</v>
      </c>
      <c r="G531" s="1201" t="s">
        <v>8689</v>
      </c>
      <c r="H531" s="1201" t="s">
        <v>214</v>
      </c>
      <c r="I531" s="1200"/>
      <c r="J531" s="1200"/>
      <c r="K531" s="1201" t="s">
        <v>11</v>
      </c>
      <c r="L531" s="1201" t="s">
        <v>15616</v>
      </c>
      <c r="M531" s="122" t="s">
        <v>27466</v>
      </c>
      <c r="N531" s="119"/>
      <c r="O531" s="122" t="s">
        <v>27450</v>
      </c>
      <c r="P531" s="1176" t="s">
        <v>27451</v>
      </c>
      <c r="Q531" s="403" t="s">
        <v>27451</v>
      </c>
      <c r="R531" s="447"/>
      <c r="S531" s="447"/>
      <c r="T531" s="447"/>
      <c r="U531" s="447" t="s">
        <v>620</v>
      </c>
      <c r="V531" s="1179"/>
      <c r="W531" s="447"/>
      <c r="X531" s="447"/>
    </row>
    <row r="532">
      <c r="A532" s="1240" t="s">
        <v>1523</v>
      </c>
      <c r="B532" s="1172" t="s">
        <v>15616</v>
      </c>
      <c r="C532" s="1174" t="s">
        <v>223</v>
      </c>
      <c r="D532" s="1201" t="s">
        <v>27402</v>
      </c>
      <c r="E532" s="1200"/>
      <c r="F532" s="1201" t="s">
        <v>545</v>
      </c>
      <c r="G532" s="1201" t="s">
        <v>8689</v>
      </c>
      <c r="H532" s="1201" t="s">
        <v>214</v>
      </c>
      <c r="I532" s="1200"/>
      <c r="J532" s="1200"/>
      <c r="K532" s="1201" t="s">
        <v>11</v>
      </c>
      <c r="L532" s="1201" t="s">
        <v>15616</v>
      </c>
      <c r="M532" s="122" t="s">
        <v>27467</v>
      </c>
      <c r="N532" s="119"/>
      <c r="O532" s="1241" t="s">
        <v>27468</v>
      </c>
      <c r="P532" s="1176" t="s">
        <v>27405</v>
      </c>
      <c r="Q532" s="447"/>
      <c r="R532" s="447"/>
      <c r="S532" s="447"/>
      <c r="T532" s="447"/>
      <c r="U532" s="447" t="s">
        <v>620</v>
      </c>
      <c r="V532" s="1179"/>
      <c r="W532" s="447"/>
      <c r="X532" s="1179" t="s">
        <v>27413</v>
      </c>
    </row>
    <row r="533">
      <c r="A533" s="1240" t="s">
        <v>1530</v>
      </c>
      <c r="B533" s="1172" t="s">
        <v>15616</v>
      </c>
      <c r="C533" s="1174" t="s">
        <v>223</v>
      </c>
      <c r="D533" s="1201" t="s">
        <v>27402</v>
      </c>
      <c r="E533" s="1200"/>
      <c r="F533" s="1201" t="s">
        <v>545</v>
      </c>
      <c r="G533" s="1201" t="s">
        <v>8689</v>
      </c>
      <c r="H533" s="1201" t="s">
        <v>214</v>
      </c>
      <c r="I533" s="1200"/>
      <c r="J533" s="1200"/>
      <c r="K533" s="1201" t="s">
        <v>11</v>
      </c>
      <c r="L533" s="1201" t="s">
        <v>15616</v>
      </c>
      <c r="M533" s="122" t="s">
        <v>27469</v>
      </c>
      <c r="N533" s="119"/>
      <c r="O533" s="122" t="s">
        <v>27461</v>
      </c>
      <c r="P533" s="122" t="s">
        <v>27470</v>
      </c>
      <c r="Q533" s="1179" t="s">
        <v>27470</v>
      </c>
      <c r="R533" s="447"/>
      <c r="S533" s="447"/>
      <c r="T533" s="447"/>
      <c r="U533" s="447" t="s">
        <v>620</v>
      </c>
      <c r="V533" s="1179"/>
      <c r="W533" s="447"/>
      <c r="X533" s="447"/>
    </row>
    <row r="534">
      <c r="A534" s="1240" t="s">
        <v>1536</v>
      </c>
      <c r="B534" s="1192"/>
      <c r="C534" s="1174" t="s">
        <v>223</v>
      </c>
      <c r="D534" s="1201" t="s">
        <v>27402</v>
      </c>
      <c r="E534" s="1200"/>
      <c r="F534" s="1201" t="s">
        <v>545</v>
      </c>
      <c r="G534" s="1201" t="s">
        <v>8689</v>
      </c>
      <c r="H534" s="1201" t="s">
        <v>214</v>
      </c>
      <c r="I534" s="1200"/>
      <c r="J534" s="1200"/>
      <c r="K534" s="1201" t="s">
        <v>11</v>
      </c>
      <c r="L534" s="1201" t="s">
        <v>15616</v>
      </c>
      <c r="M534" s="122" t="s">
        <v>27471</v>
      </c>
      <c r="N534" s="122" t="s">
        <v>27472</v>
      </c>
      <c r="O534" s="1207"/>
      <c r="P534" s="122" t="s">
        <v>27473</v>
      </c>
      <c r="Q534" s="447"/>
      <c r="R534" s="447"/>
      <c r="S534" s="447"/>
      <c r="T534" s="447"/>
      <c r="U534" s="447" t="s">
        <v>620</v>
      </c>
      <c r="V534" s="1179"/>
      <c r="W534" s="447"/>
      <c r="X534" s="447"/>
    </row>
    <row r="535">
      <c r="A535" s="1240" t="s">
        <v>1542</v>
      </c>
      <c r="B535" s="1192"/>
      <c r="C535" s="1174" t="s">
        <v>223</v>
      </c>
      <c r="D535" s="1201" t="s">
        <v>27402</v>
      </c>
      <c r="E535" s="1200"/>
      <c r="F535" s="1201" t="s">
        <v>545</v>
      </c>
      <c r="G535" s="1201" t="s">
        <v>8689</v>
      </c>
      <c r="H535" s="1201" t="s">
        <v>214</v>
      </c>
      <c r="I535" s="1200"/>
      <c r="J535" s="1200"/>
      <c r="K535" s="1201" t="s">
        <v>11</v>
      </c>
      <c r="L535" s="1201" t="s">
        <v>15616</v>
      </c>
      <c r="M535" s="122" t="s">
        <v>27474</v>
      </c>
      <c r="N535" s="122" t="s">
        <v>27472</v>
      </c>
      <c r="O535" s="1207"/>
      <c r="P535" s="122" t="s">
        <v>27473</v>
      </c>
      <c r="Q535" s="447"/>
      <c r="R535" s="447"/>
      <c r="S535" s="447"/>
      <c r="T535" s="447"/>
      <c r="U535" s="447" t="s">
        <v>620</v>
      </c>
      <c r="V535" s="1179"/>
      <c r="W535" s="447"/>
      <c r="X535" s="447"/>
    </row>
    <row r="536">
      <c r="A536" s="1240" t="s">
        <v>1549</v>
      </c>
      <c r="B536" s="1192"/>
      <c r="C536" s="1174" t="s">
        <v>223</v>
      </c>
      <c r="D536" s="1201" t="s">
        <v>27402</v>
      </c>
      <c r="E536" s="1200"/>
      <c r="F536" s="1201" t="s">
        <v>545</v>
      </c>
      <c r="G536" s="1201" t="s">
        <v>8689</v>
      </c>
      <c r="H536" s="1201" t="s">
        <v>214</v>
      </c>
      <c r="I536" s="1200"/>
      <c r="J536" s="1200"/>
      <c r="K536" s="1201" t="s">
        <v>11</v>
      </c>
      <c r="L536" s="1201" t="s">
        <v>15616</v>
      </c>
      <c r="M536" s="122" t="s">
        <v>27475</v>
      </c>
      <c r="N536" s="122" t="s">
        <v>27472</v>
      </c>
      <c r="O536" s="1207"/>
      <c r="P536" s="122" t="s">
        <v>27473</v>
      </c>
      <c r="Q536" s="447"/>
      <c r="R536" s="447"/>
      <c r="S536" s="447"/>
      <c r="T536" s="447"/>
      <c r="U536" s="447" t="s">
        <v>620</v>
      </c>
      <c r="V536" s="1179"/>
      <c r="W536" s="447"/>
      <c r="X536" s="1178" t="s">
        <v>27476</v>
      </c>
    </row>
    <row r="537">
      <c r="A537" s="1192"/>
      <c r="B537" s="1172" t="s">
        <v>109</v>
      </c>
      <c r="C537" s="1173" t="s">
        <v>229</v>
      </c>
      <c r="D537" s="1242" t="s">
        <v>27477</v>
      </c>
      <c r="E537" s="1200"/>
      <c r="F537" s="1201" t="s">
        <v>2023</v>
      </c>
      <c r="G537" s="1201" t="s">
        <v>8689</v>
      </c>
      <c r="H537" s="1201" t="s">
        <v>214</v>
      </c>
      <c r="I537" s="1200"/>
      <c r="J537" s="1200"/>
      <c r="K537" s="1201" t="s">
        <v>11</v>
      </c>
      <c r="L537" s="1201" t="s">
        <v>27478</v>
      </c>
      <c r="M537" s="122" t="s">
        <v>27479</v>
      </c>
      <c r="N537" s="122" t="s">
        <v>27480</v>
      </c>
      <c r="O537" s="122" t="s">
        <v>27481</v>
      </c>
      <c r="P537" s="119"/>
      <c r="Q537" s="447"/>
      <c r="R537" s="447"/>
      <c r="S537" s="1243">
        <v>45478.0</v>
      </c>
      <c r="T537" s="1199" t="s">
        <v>215</v>
      </c>
      <c r="U537" s="1199" t="s">
        <v>95</v>
      </c>
      <c r="V537" s="1179"/>
      <c r="W537" s="447"/>
      <c r="X537" s="447"/>
    </row>
    <row r="538">
      <c r="A538" s="1192"/>
      <c r="B538" s="1172" t="s">
        <v>109</v>
      </c>
      <c r="C538" s="1172" t="s">
        <v>231</v>
      </c>
      <c r="D538" s="1242" t="s">
        <v>27477</v>
      </c>
      <c r="E538" s="1200"/>
      <c r="F538" s="1201" t="s">
        <v>2023</v>
      </c>
      <c r="G538" s="1201" t="s">
        <v>8689</v>
      </c>
      <c r="H538" s="1201" t="s">
        <v>214</v>
      </c>
      <c r="I538" s="1200"/>
      <c r="J538" s="1200"/>
      <c r="K538" s="1201" t="s">
        <v>11</v>
      </c>
      <c r="L538" s="1201" t="s">
        <v>27478</v>
      </c>
      <c r="M538" s="1176" t="s">
        <v>27482</v>
      </c>
      <c r="N538" s="119"/>
      <c r="O538" s="122" t="s">
        <v>27483</v>
      </c>
      <c r="P538" s="119"/>
      <c r="Q538" s="447"/>
      <c r="R538" s="447"/>
      <c r="S538" s="1243">
        <v>45478.0</v>
      </c>
      <c r="T538" s="1199" t="s">
        <v>215</v>
      </c>
      <c r="U538" s="1199" t="s">
        <v>95</v>
      </c>
      <c r="V538" s="1179"/>
      <c r="W538" s="447"/>
      <c r="X538" s="447"/>
    </row>
    <row r="539">
      <c r="A539" s="1192"/>
      <c r="B539" s="1172" t="s">
        <v>109</v>
      </c>
      <c r="C539" s="1175" t="s">
        <v>258</v>
      </c>
      <c r="D539" s="1244" t="s">
        <v>27484</v>
      </c>
      <c r="E539" s="1200"/>
      <c r="F539" s="1201" t="s">
        <v>2023</v>
      </c>
      <c r="G539" s="1201" t="s">
        <v>8689</v>
      </c>
      <c r="H539" s="1201" t="s">
        <v>214</v>
      </c>
      <c r="I539" s="1200"/>
      <c r="J539" s="1200"/>
      <c r="K539" s="1201" t="s">
        <v>11</v>
      </c>
      <c r="L539" s="1200" t="s">
        <v>27485</v>
      </c>
      <c r="M539" s="122" t="s">
        <v>27486</v>
      </c>
      <c r="N539" s="119"/>
      <c r="O539" s="122" t="s">
        <v>27487</v>
      </c>
      <c r="P539" s="122" t="s">
        <v>27488</v>
      </c>
      <c r="Q539" s="447"/>
      <c r="R539" s="447"/>
      <c r="S539" s="1243">
        <v>45478.0</v>
      </c>
      <c r="T539" s="1199" t="s">
        <v>215</v>
      </c>
      <c r="U539" s="1199" t="s">
        <v>95</v>
      </c>
      <c r="V539" s="1179"/>
      <c r="W539" s="447"/>
      <c r="X539" s="447"/>
    </row>
    <row r="540">
      <c r="A540" s="1192"/>
      <c r="B540" s="1172" t="s">
        <v>109</v>
      </c>
      <c r="C540" s="1175" t="s">
        <v>258</v>
      </c>
      <c r="D540" s="1244" t="s">
        <v>27484</v>
      </c>
      <c r="E540" s="1200"/>
      <c r="F540" s="1201" t="s">
        <v>2023</v>
      </c>
      <c r="G540" s="1201" t="s">
        <v>8689</v>
      </c>
      <c r="H540" s="1201" t="s">
        <v>214</v>
      </c>
      <c r="I540" s="1200"/>
      <c r="J540" s="1200"/>
      <c r="K540" s="1201" t="s">
        <v>11</v>
      </c>
      <c r="L540" s="1200" t="s">
        <v>27489</v>
      </c>
      <c r="M540" s="122" t="s">
        <v>27490</v>
      </c>
      <c r="N540" s="119"/>
      <c r="O540" s="122" t="s">
        <v>27491</v>
      </c>
      <c r="P540" s="122" t="s">
        <v>27492</v>
      </c>
      <c r="Q540" s="447"/>
      <c r="R540" s="447"/>
      <c r="S540" s="1243">
        <v>45478.0</v>
      </c>
      <c r="T540" s="1199" t="s">
        <v>215</v>
      </c>
      <c r="U540" s="1199" t="s">
        <v>95</v>
      </c>
      <c r="V540" s="1179"/>
      <c r="W540" s="447"/>
      <c r="X540" s="447"/>
    </row>
    <row r="541">
      <c r="A541" s="1172" t="s">
        <v>1412</v>
      </c>
      <c r="B541" s="1173" t="s">
        <v>14</v>
      </c>
      <c r="C541" s="1174" t="s">
        <v>275</v>
      </c>
      <c r="D541" s="1173" t="s">
        <v>183</v>
      </c>
      <c r="E541" s="1173" t="s">
        <v>26515</v>
      </c>
      <c r="F541" s="1175"/>
      <c r="G541" s="1173" t="s">
        <v>26516</v>
      </c>
      <c r="H541" s="1173" t="s">
        <v>55</v>
      </c>
      <c r="I541" s="1173" t="s">
        <v>296</v>
      </c>
      <c r="J541" s="1173" t="s">
        <v>26515</v>
      </c>
      <c r="K541" s="1173" t="s">
        <v>11</v>
      </c>
      <c r="L541" s="1173" t="s">
        <v>1646</v>
      </c>
      <c r="M541" s="1176" t="s">
        <v>26517</v>
      </c>
      <c r="N541" s="1176" t="s">
        <v>26518</v>
      </c>
      <c r="O541" s="1176" t="s">
        <v>27493</v>
      </c>
      <c r="P541" s="1176" t="s">
        <v>27494</v>
      </c>
      <c r="Q541" s="447"/>
      <c r="R541" s="447"/>
      <c r="S541" s="1185" t="s">
        <v>1555</v>
      </c>
      <c r="T541" s="1178" t="s">
        <v>490</v>
      </c>
      <c r="U541" s="1178" t="s">
        <v>95</v>
      </c>
      <c r="V541" s="1179"/>
      <c r="W541" s="447"/>
      <c r="X541" s="447"/>
    </row>
    <row r="542">
      <c r="A542" s="1172" t="s">
        <v>1418</v>
      </c>
      <c r="B542" s="1173" t="s">
        <v>14</v>
      </c>
      <c r="C542" s="1174" t="s">
        <v>275</v>
      </c>
      <c r="D542" s="1173" t="s">
        <v>183</v>
      </c>
      <c r="E542" s="1173" t="s">
        <v>26515</v>
      </c>
      <c r="F542" s="1175"/>
      <c r="G542" s="1173" t="s">
        <v>26516</v>
      </c>
      <c r="H542" s="1173" t="s">
        <v>55</v>
      </c>
      <c r="I542" s="1173" t="s">
        <v>296</v>
      </c>
      <c r="J542" s="1173" t="s">
        <v>26515</v>
      </c>
      <c r="K542" s="1173" t="s">
        <v>12</v>
      </c>
      <c r="L542" s="1173" t="s">
        <v>1646</v>
      </c>
      <c r="M542" s="1176" t="s">
        <v>26521</v>
      </c>
      <c r="N542" s="1176" t="s">
        <v>26522</v>
      </c>
      <c r="O542" s="1176" t="s">
        <v>27495</v>
      </c>
      <c r="P542" s="1176" t="s">
        <v>26524</v>
      </c>
      <c r="Q542" s="447"/>
      <c r="R542" s="447"/>
      <c r="S542" s="1185" t="s">
        <v>1555</v>
      </c>
      <c r="T542" s="1178" t="s">
        <v>490</v>
      </c>
      <c r="U542" s="1178" t="s">
        <v>95</v>
      </c>
      <c r="V542" s="1179"/>
      <c r="W542" s="447"/>
      <c r="X542" s="447"/>
    </row>
    <row r="543">
      <c r="A543" s="1172" t="s">
        <v>1424</v>
      </c>
      <c r="B543" s="1173" t="s">
        <v>14</v>
      </c>
      <c r="C543" s="1174" t="s">
        <v>275</v>
      </c>
      <c r="D543" s="1173" t="s">
        <v>183</v>
      </c>
      <c r="E543" s="1173" t="s">
        <v>26515</v>
      </c>
      <c r="F543" s="1175"/>
      <c r="G543" s="1173" t="s">
        <v>26516</v>
      </c>
      <c r="H543" s="1173" t="s">
        <v>55</v>
      </c>
      <c r="I543" s="1173" t="s">
        <v>338</v>
      </c>
      <c r="J543" s="1173" t="s">
        <v>26515</v>
      </c>
      <c r="K543" s="1173" t="s">
        <v>11</v>
      </c>
      <c r="L543" s="1173" t="s">
        <v>1646</v>
      </c>
      <c r="M543" s="1176" t="s">
        <v>26525</v>
      </c>
      <c r="N543" s="1176" t="s">
        <v>26518</v>
      </c>
      <c r="O543" s="1176" t="s">
        <v>27496</v>
      </c>
      <c r="P543" s="1176" t="s">
        <v>26527</v>
      </c>
      <c r="Q543" s="447"/>
      <c r="R543" s="447"/>
      <c r="S543" s="1185" t="s">
        <v>1555</v>
      </c>
      <c r="T543" s="1178" t="s">
        <v>490</v>
      </c>
      <c r="U543" s="1178" t="s">
        <v>95</v>
      </c>
      <c r="V543" s="1179"/>
      <c r="W543" s="447"/>
      <c r="X543" s="447"/>
    </row>
    <row r="544">
      <c r="A544" s="1172" t="s">
        <v>1429</v>
      </c>
      <c r="B544" s="1173" t="s">
        <v>14</v>
      </c>
      <c r="C544" s="1174" t="s">
        <v>275</v>
      </c>
      <c r="D544" s="1173" t="s">
        <v>183</v>
      </c>
      <c r="E544" s="1173" t="s">
        <v>26515</v>
      </c>
      <c r="F544" s="1175"/>
      <c r="G544" s="1173" t="s">
        <v>26516</v>
      </c>
      <c r="H544" s="1173" t="s">
        <v>55</v>
      </c>
      <c r="I544" s="1173" t="s">
        <v>338</v>
      </c>
      <c r="J544" s="1173" t="s">
        <v>26515</v>
      </c>
      <c r="K544" s="1173" t="s">
        <v>11</v>
      </c>
      <c r="L544" s="1173" t="s">
        <v>1646</v>
      </c>
      <c r="M544" s="1176" t="s">
        <v>26528</v>
      </c>
      <c r="N544" s="1176" t="s">
        <v>26518</v>
      </c>
      <c r="O544" s="1176" t="s">
        <v>27497</v>
      </c>
      <c r="P544" s="1176" t="s">
        <v>26530</v>
      </c>
      <c r="Q544" s="447"/>
      <c r="R544" s="447"/>
      <c r="S544" s="1185" t="s">
        <v>1555</v>
      </c>
      <c r="T544" s="1178" t="s">
        <v>490</v>
      </c>
      <c r="U544" s="1178" t="s">
        <v>95</v>
      </c>
      <c r="V544" s="1179"/>
      <c r="W544" s="447"/>
      <c r="X544" s="447"/>
    </row>
    <row r="545">
      <c r="A545" s="1172" t="s">
        <v>1435</v>
      </c>
      <c r="B545" s="1173" t="s">
        <v>14</v>
      </c>
      <c r="C545" s="1174" t="s">
        <v>275</v>
      </c>
      <c r="D545" s="1173" t="s">
        <v>183</v>
      </c>
      <c r="E545" s="1173" t="s">
        <v>26515</v>
      </c>
      <c r="F545" s="1175"/>
      <c r="G545" s="1173" t="s">
        <v>26516</v>
      </c>
      <c r="H545" s="1173" t="s">
        <v>55</v>
      </c>
      <c r="I545" s="1173" t="s">
        <v>338</v>
      </c>
      <c r="J545" s="1173" t="s">
        <v>26515</v>
      </c>
      <c r="K545" s="1173" t="s">
        <v>12</v>
      </c>
      <c r="L545" s="1173" t="s">
        <v>1646</v>
      </c>
      <c r="M545" s="1176" t="s">
        <v>26531</v>
      </c>
      <c r="N545" s="1176" t="s">
        <v>26532</v>
      </c>
      <c r="O545" s="1176" t="s">
        <v>27498</v>
      </c>
      <c r="P545" s="1176" t="s">
        <v>26534</v>
      </c>
      <c r="Q545" s="447"/>
      <c r="R545" s="447"/>
      <c r="S545" s="1185" t="s">
        <v>1555</v>
      </c>
      <c r="T545" s="1178" t="s">
        <v>490</v>
      </c>
      <c r="U545" s="1178" t="s">
        <v>95</v>
      </c>
      <c r="V545" s="403"/>
      <c r="W545" s="447"/>
      <c r="X545" s="447"/>
    </row>
    <row r="546">
      <c r="A546" s="1201" t="s">
        <v>1440</v>
      </c>
      <c r="B546" s="1202" t="s">
        <v>14</v>
      </c>
      <c r="C546" s="1245" t="s">
        <v>275</v>
      </c>
      <c r="D546" s="1202" t="s">
        <v>183</v>
      </c>
      <c r="E546" s="1202" t="s">
        <v>26515</v>
      </c>
      <c r="F546" s="1210"/>
      <c r="G546" s="1202" t="s">
        <v>26516</v>
      </c>
      <c r="H546" s="1202" t="s">
        <v>55</v>
      </c>
      <c r="I546" s="1202" t="s">
        <v>296</v>
      </c>
      <c r="J546" s="1202" t="s">
        <v>26515</v>
      </c>
      <c r="K546" s="1202" t="s">
        <v>11</v>
      </c>
      <c r="L546" s="1202" t="s">
        <v>1646</v>
      </c>
      <c r="M546" s="1176" t="s">
        <v>26535</v>
      </c>
      <c r="N546" s="1176" t="s">
        <v>26536</v>
      </c>
      <c r="O546" s="1176" t="s">
        <v>27499</v>
      </c>
      <c r="P546" s="1176" t="s">
        <v>26538</v>
      </c>
      <c r="Q546" s="447"/>
      <c r="R546" s="447"/>
      <c r="S546" s="1185" t="s">
        <v>1555</v>
      </c>
      <c r="T546" s="1178" t="s">
        <v>280</v>
      </c>
      <c r="U546" s="1178" t="s">
        <v>95</v>
      </c>
      <c r="V546" s="1179"/>
      <c r="W546" s="447"/>
      <c r="X546" s="1179"/>
    </row>
    <row r="547">
      <c r="A547" s="1172" t="s">
        <v>1446</v>
      </c>
      <c r="B547" s="1173" t="s">
        <v>14</v>
      </c>
      <c r="C547" s="1174" t="s">
        <v>275</v>
      </c>
      <c r="D547" s="1173" t="s">
        <v>183</v>
      </c>
      <c r="E547" s="1173" t="s">
        <v>26515</v>
      </c>
      <c r="F547" s="1175"/>
      <c r="G547" s="1173" t="s">
        <v>26516</v>
      </c>
      <c r="H547" s="1173" t="s">
        <v>55</v>
      </c>
      <c r="I547" s="1173" t="s">
        <v>296</v>
      </c>
      <c r="J547" s="1173" t="s">
        <v>26515</v>
      </c>
      <c r="K547" s="1173" t="s">
        <v>11</v>
      </c>
      <c r="L547" s="1173" t="s">
        <v>1646</v>
      </c>
      <c r="M547" s="1176" t="s">
        <v>26539</v>
      </c>
      <c r="N547" s="1176" t="s">
        <v>26536</v>
      </c>
      <c r="O547" s="1176" t="s">
        <v>27499</v>
      </c>
      <c r="P547" s="1176" t="s">
        <v>26540</v>
      </c>
      <c r="Q547" s="447"/>
      <c r="R547" s="447"/>
      <c r="S547" s="1185" t="s">
        <v>1555</v>
      </c>
      <c r="T547" s="1178" t="s">
        <v>490</v>
      </c>
      <c r="U547" s="1178" t="s">
        <v>95</v>
      </c>
      <c r="V547" s="1179"/>
      <c r="W547" s="447"/>
      <c r="X547" s="447"/>
    </row>
    <row r="548">
      <c r="A548" s="1172" t="s">
        <v>1451</v>
      </c>
      <c r="B548" s="1173" t="s">
        <v>14</v>
      </c>
      <c r="C548" s="1174" t="s">
        <v>275</v>
      </c>
      <c r="D548" s="1173" t="s">
        <v>183</v>
      </c>
      <c r="E548" s="1173" t="s">
        <v>26515</v>
      </c>
      <c r="F548" s="1175"/>
      <c r="G548" s="1173" t="s">
        <v>26516</v>
      </c>
      <c r="H548" s="1173" t="s">
        <v>55</v>
      </c>
      <c r="I548" s="1173" t="s">
        <v>338</v>
      </c>
      <c r="J548" s="1173" t="s">
        <v>26515</v>
      </c>
      <c r="K548" s="1173" t="s">
        <v>12</v>
      </c>
      <c r="L548" s="1173" t="s">
        <v>1646</v>
      </c>
      <c r="M548" s="1176" t="s">
        <v>26541</v>
      </c>
      <c r="N548" s="1176" t="s">
        <v>26536</v>
      </c>
      <c r="O548" s="1176" t="s">
        <v>27500</v>
      </c>
      <c r="P548" s="1176" t="s">
        <v>26543</v>
      </c>
      <c r="Q548" s="447"/>
      <c r="R548" s="447"/>
      <c r="S548" s="1185" t="s">
        <v>1555</v>
      </c>
      <c r="T548" s="1178" t="s">
        <v>490</v>
      </c>
      <c r="U548" s="1178" t="s">
        <v>95</v>
      </c>
      <c r="V548" s="1179"/>
      <c r="W548" s="447"/>
      <c r="X548" s="447"/>
    </row>
    <row r="549">
      <c r="A549" s="1172" t="s">
        <v>1454</v>
      </c>
      <c r="B549" s="1173" t="s">
        <v>14</v>
      </c>
      <c r="C549" s="1174" t="s">
        <v>275</v>
      </c>
      <c r="D549" s="1173" t="s">
        <v>183</v>
      </c>
      <c r="E549" s="1173" t="s">
        <v>26515</v>
      </c>
      <c r="F549" s="1175"/>
      <c r="G549" s="1173" t="s">
        <v>26516</v>
      </c>
      <c r="H549" s="1173" t="s">
        <v>55</v>
      </c>
      <c r="I549" s="1173" t="s">
        <v>338</v>
      </c>
      <c r="J549" s="1173" t="s">
        <v>26515</v>
      </c>
      <c r="K549" s="1173" t="s">
        <v>12</v>
      </c>
      <c r="L549" s="1173" t="s">
        <v>1646</v>
      </c>
      <c r="M549" s="1176" t="s">
        <v>26544</v>
      </c>
      <c r="N549" s="1176" t="s">
        <v>26532</v>
      </c>
      <c r="O549" s="1176" t="s">
        <v>27501</v>
      </c>
      <c r="P549" s="1176" t="s">
        <v>27502</v>
      </c>
      <c r="Q549" s="447"/>
      <c r="R549" s="447"/>
      <c r="S549" s="1185" t="s">
        <v>1555</v>
      </c>
      <c r="T549" s="1178" t="s">
        <v>490</v>
      </c>
      <c r="U549" s="1178" t="s">
        <v>95</v>
      </c>
      <c r="V549" s="1179"/>
      <c r="W549" s="447"/>
      <c r="X549" s="447"/>
    </row>
    <row r="550">
      <c r="A550" s="1172" t="s">
        <v>1459</v>
      </c>
      <c r="B550" s="1173" t="s">
        <v>14</v>
      </c>
      <c r="C550" s="1174" t="s">
        <v>275</v>
      </c>
      <c r="D550" s="1173" t="s">
        <v>183</v>
      </c>
      <c r="E550" s="1173" t="s">
        <v>26515</v>
      </c>
      <c r="F550" s="1175"/>
      <c r="G550" s="1173" t="s">
        <v>26516</v>
      </c>
      <c r="H550" s="1173" t="s">
        <v>55</v>
      </c>
      <c r="I550" s="1173" t="s">
        <v>296</v>
      </c>
      <c r="J550" s="1173" t="s">
        <v>26515</v>
      </c>
      <c r="K550" s="1173" t="s">
        <v>11</v>
      </c>
      <c r="L550" s="1173" t="s">
        <v>1646</v>
      </c>
      <c r="M550" s="1176" t="s">
        <v>26546</v>
      </c>
      <c r="N550" s="1176" t="s">
        <v>26547</v>
      </c>
      <c r="O550" s="1176" t="s">
        <v>27503</v>
      </c>
      <c r="P550" s="1176" t="s">
        <v>26549</v>
      </c>
      <c r="Q550" s="447"/>
      <c r="R550" s="447"/>
      <c r="S550" s="1182">
        <v>45445.0</v>
      </c>
      <c r="T550" s="1179" t="s">
        <v>280</v>
      </c>
      <c r="U550" s="1179" t="s">
        <v>620</v>
      </c>
      <c r="V550" s="1181" t="s">
        <v>27504</v>
      </c>
      <c r="W550" s="1179" t="s">
        <v>27505</v>
      </c>
      <c r="X550" s="447"/>
    </row>
    <row r="551">
      <c r="A551" s="1201" t="s">
        <v>1464</v>
      </c>
      <c r="B551" s="1202" t="s">
        <v>14</v>
      </c>
      <c r="C551" s="1245" t="s">
        <v>275</v>
      </c>
      <c r="D551" s="1202" t="s">
        <v>183</v>
      </c>
      <c r="E551" s="1202" t="s">
        <v>26515</v>
      </c>
      <c r="F551" s="1210"/>
      <c r="G551" s="1202" t="s">
        <v>26516</v>
      </c>
      <c r="H551" s="1202" t="s">
        <v>55</v>
      </c>
      <c r="I551" s="1202" t="s">
        <v>296</v>
      </c>
      <c r="J551" s="1202" t="s">
        <v>26515</v>
      </c>
      <c r="K551" s="1202" t="s">
        <v>11</v>
      </c>
      <c r="L551" s="1202" t="s">
        <v>1646</v>
      </c>
      <c r="M551" s="1176" t="s">
        <v>26551</v>
      </c>
      <c r="N551" s="1176" t="s">
        <v>26552</v>
      </c>
      <c r="O551" s="1176" t="s">
        <v>27506</v>
      </c>
      <c r="P551" s="1176" t="s">
        <v>26554</v>
      </c>
      <c r="Q551" s="447"/>
      <c r="R551" s="447"/>
      <c r="S551" s="1185" t="s">
        <v>1555</v>
      </c>
      <c r="T551" s="1178" t="s">
        <v>280</v>
      </c>
      <c r="U551" s="1178" t="s">
        <v>95</v>
      </c>
      <c r="V551" s="1179"/>
      <c r="W551" s="447"/>
      <c r="X551" s="1179"/>
    </row>
    <row r="552">
      <c r="A552" s="1201" t="s">
        <v>1469</v>
      </c>
      <c r="B552" s="1202" t="s">
        <v>14</v>
      </c>
      <c r="C552" s="1245" t="s">
        <v>275</v>
      </c>
      <c r="D552" s="1202" t="s">
        <v>183</v>
      </c>
      <c r="E552" s="1202" t="s">
        <v>26515</v>
      </c>
      <c r="F552" s="1210"/>
      <c r="G552" s="1202" t="s">
        <v>26516</v>
      </c>
      <c r="H552" s="1202" t="s">
        <v>55</v>
      </c>
      <c r="I552" s="1202" t="s">
        <v>338</v>
      </c>
      <c r="J552" s="1202" t="s">
        <v>26515</v>
      </c>
      <c r="K552" s="1202" t="s">
        <v>12</v>
      </c>
      <c r="L552" s="1202" t="s">
        <v>1646</v>
      </c>
      <c r="M552" s="1176" t="s">
        <v>26555</v>
      </c>
      <c r="N552" s="1176" t="s">
        <v>26556</v>
      </c>
      <c r="O552" s="1176" t="s">
        <v>27507</v>
      </c>
      <c r="P552" s="1176" t="s">
        <v>26558</v>
      </c>
      <c r="Q552" s="447"/>
      <c r="R552" s="447"/>
      <c r="S552" s="1185" t="s">
        <v>1555</v>
      </c>
      <c r="T552" s="1178" t="s">
        <v>280</v>
      </c>
      <c r="U552" s="1178" t="s">
        <v>95</v>
      </c>
      <c r="V552" s="1179"/>
      <c r="W552" s="447"/>
      <c r="X552" s="1179"/>
    </row>
    <row r="553">
      <c r="A553" s="1201" t="s">
        <v>1474</v>
      </c>
      <c r="B553" s="1202" t="s">
        <v>14</v>
      </c>
      <c r="C553" s="1245" t="s">
        <v>275</v>
      </c>
      <c r="D553" s="1202" t="s">
        <v>183</v>
      </c>
      <c r="E553" s="1202" t="s">
        <v>26515</v>
      </c>
      <c r="F553" s="1210"/>
      <c r="G553" s="1202" t="s">
        <v>26516</v>
      </c>
      <c r="H553" s="1202" t="s">
        <v>55</v>
      </c>
      <c r="I553" s="1202" t="s">
        <v>338</v>
      </c>
      <c r="J553" s="1202" t="s">
        <v>26515</v>
      </c>
      <c r="K553" s="1202" t="s">
        <v>12</v>
      </c>
      <c r="L553" s="1202" t="s">
        <v>1646</v>
      </c>
      <c r="M553" s="1176" t="s">
        <v>26559</v>
      </c>
      <c r="N553" s="1176" t="s">
        <v>26560</v>
      </c>
      <c r="O553" s="1176" t="s">
        <v>27508</v>
      </c>
      <c r="P553" s="1176" t="s">
        <v>26562</v>
      </c>
      <c r="Q553" s="447"/>
      <c r="R553" s="447"/>
      <c r="S553" s="1185" t="s">
        <v>1555</v>
      </c>
      <c r="T553" s="1178" t="s">
        <v>280</v>
      </c>
      <c r="U553" s="1178" t="s">
        <v>95</v>
      </c>
      <c r="V553" s="1179"/>
      <c r="W553" s="447"/>
      <c r="X553" s="1179"/>
    </row>
    <row r="554">
      <c r="A554" s="1172" t="s">
        <v>1479</v>
      </c>
      <c r="B554" s="1173" t="s">
        <v>14</v>
      </c>
      <c r="C554" s="1174" t="s">
        <v>275</v>
      </c>
      <c r="D554" s="1173" t="s">
        <v>183</v>
      </c>
      <c r="E554" s="1173" t="s">
        <v>26515</v>
      </c>
      <c r="F554" s="1175"/>
      <c r="G554" s="1173" t="s">
        <v>26516</v>
      </c>
      <c r="H554" s="1173" t="s">
        <v>55</v>
      </c>
      <c r="I554" s="1173" t="s">
        <v>338</v>
      </c>
      <c r="J554" s="1173" t="s">
        <v>26515</v>
      </c>
      <c r="K554" s="1173" t="s">
        <v>11</v>
      </c>
      <c r="L554" s="1173" t="s">
        <v>1646</v>
      </c>
      <c r="M554" s="1176" t="s">
        <v>26563</v>
      </c>
      <c r="N554" s="1176" t="s">
        <v>26564</v>
      </c>
      <c r="O554" s="1176" t="s">
        <v>27509</v>
      </c>
      <c r="P554" s="1176" t="s">
        <v>26566</v>
      </c>
      <c r="Q554" s="447"/>
      <c r="R554" s="447"/>
      <c r="S554" s="1246">
        <v>45445.0</v>
      </c>
      <c r="T554" s="1247" t="s">
        <v>490</v>
      </c>
      <c r="U554" s="1179" t="s">
        <v>620</v>
      </c>
      <c r="V554" s="1179"/>
      <c r="W554" s="447"/>
      <c r="X554" s="1179" t="s">
        <v>26567</v>
      </c>
    </row>
    <row r="555">
      <c r="A555" s="1200"/>
      <c r="B555" s="1201" t="s">
        <v>14</v>
      </c>
      <c r="C555" s="1245" t="s">
        <v>27510</v>
      </c>
      <c r="D555" s="1202" t="s">
        <v>183</v>
      </c>
      <c r="E555" s="1202" t="s">
        <v>26515</v>
      </c>
      <c r="F555" s="1210"/>
      <c r="G555" s="1202" t="s">
        <v>26516</v>
      </c>
      <c r="H555" s="1202" t="s">
        <v>278</v>
      </c>
      <c r="I555" s="1202" t="s">
        <v>296</v>
      </c>
      <c r="J555" s="1202" t="s">
        <v>26515</v>
      </c>
      <c r="K555" s="1202" t="s">
        <v>12</v>
      </c>
      <c r="L555" s="1202" t="s">
        <v>1646</v>
      </c>
      <c r="M555" s="1176" t="s">
        <v>27511</v>
      </c>
      <c r="N555" s="1176" t="s">
        <v>27512</v>
      </c>
      <c r="O555" s="1176" t="s">
        <v>27513</v>
      </c>
      <c r="P555" s="1176" t="s">
        <v>27514</v>
      </c>
      <c r="Q555" s="447"/>
      <c r="R555" s="447"/>
      <c r="S555" s="1185" t="s">
        <v>9922</v>
      </c>
      <c r="T555" s="1178" t="s">
        <v>490</v>
      </c>
      <c r="U555" s="1178" t="s">
        <v>95</v>
      </c>
      <c r="V555" s="1179"/>
      <c r="W555" s="447"/>
      <c r="X555" s="1179"/>
    </row>
    <row r="556">
      <c r="A556" s="1200"/>
      <c r="B556" s="1201" t="s">
        <v>14</v>
      </c>
      <c r="C556" s="1245" t="s">
        <v>27510</v>
      </c>
      <c r="D556" s="1202" t="s">
        <v>183</v>
      </c>
      <c r="E556" s="1202" t="s">
        <v>26515</v>
      </c>
      <c r="F556" s="1210"/>
      <c r="G556" s="1202" t="s">
        <v>26516</v>
      </c>
      <c r="H556" s="1202" t="s">
        <v>278</v>
      </c>
      <c r="I556" s="1202" t="s">
        <v>296</v>
      </c>
      <c r="J556" s="1202" t="s">
        <v>26515</v>
      </c>
      <c r="K556" s="1202" t="s">
        <v>12</v>
      </c>
      <c r="L556" s="1202" t="s">
        <v>1646</v>
      </c>
      <c r="M556" s="122" t="s">
        <v>27515</v>
      </c>
      <c r="N556" s="1176" t="s">
        <v>27512</v>
      </c>
      <c r="O556" s="1176" t="s">
        <v>27516</v>
      </c>
      <c r="P556" s="1176" t="s">
        <v>27517</v>
      </c>
      <c r="Q556" s="1248"/>
      <c r="R556" s="1248"/>
      <c r="S556" s="1185" t="s">
        <v>9922</v>
      </c>
      <c r="T556" s="1178" t="s">
        <v>490</v>
      </c>
      <c r="U556" s="1178" t="s">
        <v>95</v>
      </c>
      <c r="V556" s="1249" t="s">
        <v>27518</v>
      </c>
      <c r="W556" s="1179"/>
      <c r="X556" s="1250"/>
    </row>
    <row r="557">
      <c r="A557" s="1192"/>
      <c r="B557" s="1172" t="s">
        <v>14</v>
      </c>
      <c r="C557" s="1172" t="s">
        <v>26836</v>
      </c>
      <c r="D557" s="1173" t="s">
        <v>183</v>
      </c>
      <c r="E557" s="1192"/>
      <c r="F557" s="1192"/>
      <c r="G557" s="1172" t="s">
        <v>8689</v>
      </c>
      <c r="H557" s="1173" t="s">
        <v>86</v>
      </c>
      <c r="I557" s="1172" t="s">
        <v>27519</v>
      </c>
      <c r="J557" s="1175"/>
      <c r="K557" s="1194" t="s">
        <v>11</v>
      </c>
      <c r="L557" s="1175"/>
      <c r="M557" s="122" t="s">
        <v>27520</v>
      </c>
      <c r="N557" s="1207"/>
      <c r="O557" s="1184" t="s">
        <v>27521</v>
      </c>
      <c r="P557" s="1176" t="s">
        <v>27522</v>
      </c>
      <c r="Q557" s="1248"/>
      <c r="R557" s="1248"/>
      <c r="S557" s="1177">
        <v>45509.0</v>
      </c>
      <c r="T557" s="1178" t="s">
        <v>94</v>
      </c>
      <c r="U557" s="1178" t="s">
        <v>95</v>
      </c>
      <c r="V557" s="1250"/>
      <c r="W557" s="1248"/>
      <c r="X557" s="1248"/>
    </row>
    <row r="558">
      <c r="A558" s="1192"/>
      <c r="B558" s="1172" t="s">
        <v>14</v>
      </c>
      <c r="C558" s="1172" t="s">
        <v>26839</v>
      </c>
      <c r="D558" s="1173" t="s">
        <v>183</v>
      </c>
      <c r="E558" s="1192"/>
      <c r="F558" s="1192"/>
      <c r="G558" s="1172" t="s">
        <v>8689</v>
      </c>
      <c r="H558" s="1173" t="s">
        <v>86</v>
      </c>
      <c r="I558" s="1172" t="s">
        <v>27519</v>
      </c>
      <c r="J558" s="1175"/>
      <c r="K558" s="1194" t="s">
        <v>11</v>
      </c>
      <c r="L558" s="1175"/>
      <c r="M558" s="122" t="s">
        <v>27523</v>
      </c>
      <c r="N558" s="1207"/>
      <c r="O558" s="1184" t="s">
        <v>27524</v>
      </c>
      <c r="P558" s="1176" t="s">
        <v>27522</v>
      </c>
      <c r="Q558" s="1248"/>
      <c r="R558" s="1248"/>
      <c r="S558" s="1177">
        <v>45448.0</v>
      </c>
      <c r="T558" s="1178" t="s">
        <v>94</v>
      </c>
      <c r="U558" s="1178" t="s">
        <v>95</v>
      </c>
      <c r="V558" s="1250"/>
      <c r="W558" s="1248"/>
      <c r="X558" s="1248"/>
    </row>
    <row r="559">
      <c r="A559" s="1192"/>
      <c r="B559" s="1172" t="s">
        <v>14</v>
      </c>
      <c r="C559" s="1172" t="s">
        <v>26839</v>
      </c>
      <c r="D559" s="1173" t="s">
        <v>183</v>
      </c>
      <c r="E559" s="1192"/>
      <c r="F559" s="1192"/>
      <c r="G559" s="1172" t="s">
        <v>8689</v>
      </c>
      <c r="H559" s="1173" t="s">
        <v>86</v>
      </c>
      <c r="I559" s="1172" t="s">
        <v>27519</v>
      </c>
      <c r="J559" s="1175"/>
      <c r="K559" s="1194" t="s">
        <v>11</v>
      </c>
      <c r="L559" s="1175"/>
      <c r="M559" s="122" t="s">
        <v>27525</v>
      </c>
      <c r="N559" s="1207"/>
      <c r="O559" s="1184" t="s">
        <v>27526</v>
      </c>
      <c r="P559" s="1184" t="s">
        <v>27527</v>
      </c>
      <c r="Q559" s="1248"/>
      <c r="R559" s="1248"/>
      <c r="S559" s="1177">
        <v>45509.0</v>
      </c>
      <c r="T559" s="1178" t="s">
        <v>94</v>
      </c>
      <c r="U559" s="1178" t="s">
        <v>95</v>
      </c>
      <c r="V559" s="1250"/>
      <c r="W559" s="1248"/>
      <c r="X559" s="1248"/>
    </row>
    <row r="560">
      <c r="A560" s="1192"/>
      <c r="B560" s="1172" t="s">
        <v>14</v>
      </c>
      <c r="C560" s="1172" t="s">
        <v>26839</v>
      </c>
      <c r="D560" s="1173" t="s">
        <v>183</v>
      </c>
      <c r="E560" s="1192"/>
      <c r="F560" s="1192"/>
      <c r="G560" s="1172" t="s">
        <v>8689</v>
      </c>
      <c r="H560" s="1173" t="s">
        <v>86</v>
      </c>
      <c r="I560" s="1172" t="s">
        <v>27519</v>
      </c>
      <c r="J560" s="1175"/>
      <c r="K560" s="1194" t="s">
        <v>11</v>
      </c>
      <c r="L560" s="1175"/>
      <c r="M560" s="122" t="s">
        <v>27528</v>
      </c>
      <c r="N560" s="1207"/>
      <c r="O560" s="1184" t="s">
        <v>27529</v>
      </c>
      <c r="P560" s="1184" t="s">
        <v>27530</v>
      </c>
      <c r="Q560" s="1248"/>
      <c r="R560" s="1248"/>
      <c r="S560" s="1177">
        <v>45509.0</v>
      </c>
      <c r="T560" s="1178" t="s">
        <v>94</v>
      </c>
      <c r="U560" s="1178" t="s">
        <v>95</v>
      </c>
      <c r="V560" s="1250"/>
      <c r="W560" s="1248"/>
      <c r="X560" s="1248"/>
    </row>
    <row r="561">
      <c r="A561" s="1192"/>
      <c r="B561" s="1172" t="s">
        <v>14</v>
      </c>
      <c r="C561" s="1172" t="s">
        <v>26839</v>
      </c>
      <c r="D561" s="1173" t="s">
        <v>183</v>
      </c>
      <c r="E561" s="1192"/>
      <c r="F561" s="1192"/>
      <c r="G561" s="1172" t="s">
        <v>8689</v>
      </c>
      <c r="H561" s="1173" t="s">
        <v>86</v>
      </c>
      <c r="I561" s="1172" t="s">
        <v>27519</v>
      </c>
      <c r="J561" s="1175"/>
      <c r="K561" s="1194" t="s">
        <v>11</v>
      </c>
      <c r="L561" s="1175"/>
      <c r="M561" s="122" t="s">
        <v>27531</v>
      </c>
      <c r="N561" s="1207"/>
      <c r="O561" s="1184" t="s">
        <v>27532</v>
      </c>
      <c r="P561" s="1184" t="s">
        <v>27527</v>
      </c>
      <c r="Q561" s="1248"/>
      <c r="R561" s="1248"/>
      <c r="S561" s="1182">
        <v>45448.0</v>
      </c>
      <c r="T561" s="1183" t="s">
        <v>94</v>
      </c>
      <c r="U561" s="1183" t="s">
        <v>95</v>
      </c>
      <c r="V561" s="1250"/>
      <c r="W561" s="1248"/>
      <c r="X561" s="1248"/>
    </row>
    <row r="562">
      <c r="A562" s="1192"/>
      <c r="B562" s="1172" t="s">
        <v>14</v>
      </c>
      <c r="C562" s="1172" t="s">
        <v>26839</v>
      </c>
      <c r="D562" s="1173" t="s">
        <v>183</v>
      </c>
      <c r="E562" s="1192"/>
      <c r="F562" s="1192"/>
      <c r="G562" s="1172" t="s">
        <v>8689</v>
      </c>
      <c r="H562" s="1173" t="s">
        <v>86</v>
      </c>
      <c r="I562" s="1172" t="s">
        <v>27519</v>
      </c>
      <c r="J562" s="1175"/>
      <c r="K562" s="1194" t="s">
        <v>11</v>
      </c>
      <c r="L562" s="1175"/>
      <c r="M562" s="122" t="s">
        <v>27533</v>
      </c>
      <c r="N562" s="1207"/>
      <c r="O562" s="1184" t="s">
        <v>27534</v>
      </c>
      <c r="P562" s="1184" t="s">
        <v>27530</v>
      </c>
      <c r="Q562" s="1248"/>
      <c r="R562" s="1248"/>
      <c r="S562" s="1177">
        <v>45509.0</v>
      </c>
      <c r="T562" s="1178" t="s">
        <v>94</v>
      </c>
      <c r="U562" s="1178" t="s">
        <v>95</v>
      </c>
      <c r="V562" s="1250"/>
      <c r="W562" s="1248"/>
      <c r="X562" s="1248"/>
    </row>
    <row r="563">
      <c r="A563" s="1192"/>
      <c r="B563" s="1172" t="s">
        <v>14</v>
      </c>
      <c r="C563" s="1172" t="s">
        <v>26839</v>
      </c>
      <c r="D563" s="1173" t="s">
        <v>183</v>
      </c>
      <c r="E563" s="1192"/>
      <c r="F563" s="1192"/>
      <c r="G563" s="1172" t="s">
        <v>8689</v>
      </c>
      <c r="H563" s="1173" t="s">
        <v>86</v>
      </c>
      <c r="I563" s="1172" t="s">
        <v>27519</v>
      </c>
      <c r="J563" s="1192"/>
      <c r="K563" s="1194" t="s">
        <v>11</v>
      </c>
      <c r="L563" s="1192"/>
      <c r="M563" s="122" t="s">
        <v>27535</v>
      </c>
      <c r="N563" s="119"/>
      <c r="O563" s="1184" t="s">
        <v>27536</v>
      </c>
      <c r="P563" s="1184" t="s">
        <v>27537</v>
      </c>
      <c r="Q563" s="1248"/>
      <c r="R563" s="1248"/>
      <c r="S563" s="1177">
        <v>45509.0</v>
      </c>
      <c r="T563" s="1178" t="s">
        <v>94</v>
      </c>
      <c r="U563" s="1178" t="s">
        <v>95</v>
      </c>
      <c r="V563" s="1250"/>
      <c r="W563" s="1248"/>
      <c r="X563" s="1248"/>
    </row>
    <row r="564">
      <c r="A564" s="1192"/>
      <c r="B564" s="1172" t="s">
        <v>14</v>
      </c>
      <c r="C564" s="1172" t="s">
        <v>26839</v>
      </c>
      <c r="D564" s="1173" t="s">
        <v>183</v>
      </c>
      <c r="E564" s="1192"/>
      <c r="F564" s="1192"/>
      <c r="G564" s="1172" t="s">
        <v>8689</v>
      </c>
      <c r="H564" s="1173" t="s">
        <v>86</v>
      </c>
      <c r="I564" s="1172" t="s">
        <v>27519</v>
      </c>
      <c r="J564" s="1192"/>
      <c r="K564" s="1194" t="s">
        <v>11</v>
      </c>
      <c r="L564" s="1192"/>
      <c r="M564" s="122" t="s">
        <v>27538</v>
      </c>
      <c r="N564" s="119"/>
      <c r="O564" s="1184" t="s">
        <v>27539</v>
      </c>
      <c r="P564" s="1184" t="s">
        <v>27540</v>
      </c>
      <c r="Q564" s="1248"/>
      <c r="R564" s="1248"/>
      <c r="S564" s="1177">
        <v>45509.0</v>
      </c>
      <c r="T564" s="1178" t="s">
        <v>94</v>
      </c>
      <c r="U564" s="1178" t="s">
        <v>95</v>
      </c>
      <c r="V564" s="1250"/>
      <c r="W564" s="1248"/>
      <c r="X564" s="1248"/>
    </row>
    <row r="565">
      <c r="A565" s="1192"/>
      <c r="B565" s="1172" t="s">
        <v>14</v>
      </c>
      <c r="C565" s="1172" t="s">
        <v>26839</v>
      </c>
      <c r="D565" s="1173" t="s">
        <v>183</v>
      </c>
      <c r="E565" s="1192"/>
      <c r="F565" s="1192"/>
      <c r="G565" s="1172" t="s">
        <v>8689</v>
      </c>
      <c r="H565" s="1173" t="s">
        <v>86</v>
      </c>
      <c r="I565" s="1172" t="s">
        <v>27519</v>
      </c>
      <c r="J565" s="1192"/>
      <c r="K565" s="1194" t="s">
        <v>11</v>
      </c>
      <c r="L565" s="1192"/>
      <c r="M565" s="122" t="s">
        <v>27541</v>
      </c>
      <c r="N565" s="119"/>
      <c r="O565" s="1184" t="s">
        <v>27542</v>
      </c>
      <c r="P565" s="1184" t="s">
        <v>27537</v>
      </c>
      <c r="Q565" s="1248"/>
      <c r="R565" s="1248"/>
      <c r="S565" s="1182">
        <v>45448.0</v>
      </c>
      <c r="T565" s="1183" t="s">
        <v>94</v>
      </c>
      <c r="U565" s="1183" t="s">
        <v>95</v>
      </c>
      <c r="V565" s="1250"/>
      <c r="W565" s="1248"/>
      <c r="X565" s="1248"/>
    </row>
    <row r="566">
      <c r="A566" s="1192"/>
      <c r="B566" s="1172" t="s">
        <v>14</v>
      </c>
      <c r="C566" s="1172" t="s">
        <v>26839</v>
      </c>
      <c r="D566" s="1173" t="s">
        <v>183</v>
      </c>
      <c r="E566" s="1192"/>
      <c r="F566" s="1192"/>
      <c r="G566" s="1172" t="s">
        <v>8689</v>
      </c>
      <c r="H566" s="1173" t="s">
        <v>86</v>
      </c>
      <c r="I566" s="1172" t="s">
        <v>27519</v>
      </c>
      <c r="J566" s="1192"/>
      <c r="K566" s="1194" t="s">
        <v>11</v>
      </c>
      <c r="L566" s="1192"/>
      <c r="M566" s="122" t="s">
        <v>27543</v>
      </c>
      <c r="N566" s="119"/>
      <c r="O566" s="1184" t="s">
        <v>27544</v>
      </c>
      <c r="P566" s="1184" t="s">
        <v>27540</v>
      </c>
      <c r="Q566" s="1248"/>
      <c r="R566" s="1248"/>
      <c r="S566" s="1182">
        <v>45448.0</v>
      </c>
      <c r="T566" s="1183" t="s">
        <v>94</v>
      </c>
      <c r="U566" s="1183" t="s">
        <v>95</v>
      </c>
      <c r="V566" s="1250"/>
      <c r="W566" s="1248"/>
      <c r="X566" s="1248"/>
    </row>
    <row r="567">
      <c r="A567" s="1192"/>
      <c r="B567" s="1172" t="s">
        <v>14</v>
      </c>
      <c r="C567" s="1172" t="s">
        <v>26836</v>
      </c>
      <c r="D567" s="1173" t="s">
        <v>183</v>
      </c>
      <c r="E567" s="1192"/>
      <c r="F567" s="1192"/>
      <c r="G567" s="1172" t="s">
        <v>8689</v>
      </c>
      <c r="H567" s="1173" t="s">
        <v>86</v>
      </c>
      <c r="I567" s="1172" t="s">
        <v>27519</v>
      </c>
      <c r="J567" s="1192"/>
      <c r="K567" s="1194" t="s">
        <v>11</v>
      </c>
      <c r="L567" s="1192"/>
      <c r="M567" s="122" t="s">
        <v>27545</v>
      </c>
      <c r="N567" s="119"/>
      <c r="O567" s="1184" t="s">
        <v>27542</v>
      </c>
      <c r="P567" s="1184" t="s">
        <v>27546</v>
      </c>
      <c r="Q567" s="1248"/>
      <c r="R567" s="1248"/>
      <c r="S567" s="403" t="s">
        <v>27547</v>
      </c>
      <c r="T567" s="1179" t="s">
        <v>94</v>
      </c>
      <c r="U567" s="447" t="s">
        <v>620</v>
      </c>
      <c r="V567" s="1250" t="s">
        <v>27548</v>
      </c>
      <c r="W567" s="1248"/>
      <c r="X567" s="1250" t="s">
        <v>27549</v>
      </c>
    </row>
    <row r="568">
      <c r="A568" s="1192"/>
      <c r="B568" s="1172" t="s">
        <v>14</v>
      </c>
      <c r="C568" s="1172" t="s">
        <v>334</v>
      </c>
      <c r="D568" s="1173" t="s">
        <v>183</v>
      </c>
      <c r="E568" s="1192"/>
      <c r="F568" s="1192"/>
      <c r="G568" s="1172" t="s">
        <v>8689</v>
      </c>
      <c r="H568" s="1173" t="s">
        <v>55</v>
      </c>
      <c r="I568" s="1172" t="s">
        <v>296</v>
      </c>
      <c r="J568" s="1192"/>
      <c r="K568" s="1197" t="s">
        <v>12</v>
      </c>
      <c r="L568" s="1192"/>
      <c r="M568" s="122" t="s">
        <v>27550</v>
      </c>
      <c r="N568" s="119"/>
      <c r="O568" s="119"/>
      <c r="P568" s="119"/>
      <c r="Q568" s="1248"/>
      <c r="R568" s="1248"/>
      <c r="S568" s="447"/>
      <c r="T568" s="1179" t="s">
        <v>94</v>
      </c>
      <c r="U568" s="1179" t="s">
        <v>620</v>
      </c>
      <c r="V568" s="1250"/>
      <c r="W568" s="1248"/>
      <c r="X568" s="1248"/>
    </row>
    <row r="569">
      <c r="A569" s="1192"/>
      <c r="B569" s="1172" t="s">
        <v>14</v>
      </c>
      <c r="C569" s="1192" t="s">
        <v>385</v>
      </c>
      <c r="D569" s="1173" t="s">
        <v>183</v>
      </c>
      <c r="E569" s="1192"/>
      <c r="F569" s="1192"/>
      <c r="G569" s="1173" t="s">
        <v>26516</v>
      </c>
      <c r="H569" s="1173" t="s">
        <v>55</v>
      </c>
      <c r="I569" s="1173" t="s">
        <v>296</v>
      </c>
      <c r="J569" s="1173" t="s">
        <v>33</v>
      </c>
      <c r="K569" s="1173" t="s">
        <v>11</v>
      </c>
      <c r="L569" s="1175"/>
      <c r="M569" s="122" t="s">
        <v>27551</v>
      </c>
      <c r="N569" s="119" t="s">
        <v>27552</v>
      </c>
      <c r="O569" s="119" t="s">
        <v>27553</v>
      </c>
      <c r="P569" s="122" t="s">
        <v>27554</v>
      </c>
      <c r="Q569" s="1248"/>
      <c r="R569" s="1248"/>
      <c r="S569" s="1185" t="s">
        <v>1555</v>
      </c>
      <c r="T569" s="1178" t="s">
        <v>490</v>
      </c>
      <c r="U569" s="1199" t="s">
        <v>95</v>
      </c>
      <c r="V569" s="1250"/>
      <c r="W569" s="1248"/>
      <c r="X569" s="1248"/>
    </row>
    <row r="570">
      <c r="A570" s="1203" t="s">
        <v>27555</v>
      </c>
      <c r="B570" s="1210" t="s">
        <v>15</v>
      </c>
      <c r="C570" s="1202" t="s">
        <v>399</v>
      </c>
      <c r="D570" s="1210" t="s">
        <v>183</v>
      </c>
      <c r="E570" s="1200"/>
      <c r="F570" s="1200"/>
      <c r="G570" s="1200"/>
      <c r="H570" s="1202" t="s">
        <v>20056</v>
      </c>
      <c r="I570" s="1202" t="s">
        <v>27556</v>
      </c>
      <c r="J570" s="1201" t="s">
        <v>20967</v>
      </c>
      <c r="K570" s="1202" t="s">
        <v>11</v>
      </c>
      <c r="L570" s="1210" t="s">
        <v>24082</v>
      </c>
      <c r="M570" s="122" t="s">
        <v>21024</v>
      </c>
      <c r="N570" s="1176" t="s">
        <v>27557</v>
      </c>
      <c r="O570" s="1176" t="s">
        <v>21025</v>
      </c>
      <c r="P570" s="1176" t="s">
        <v>21026</v>
      </c>
      <c r="Q570" s="1248"/>
      <c r="R570" s="1248"/>
      <c r="S570" s="1185" t="s">
        <v>1555</v>
      </c>
      <c r="T570" s="1178" t="s">
        <v>490</v>
      </c>
      <c r="U570" s="1205" t="s">
        <v>95</v>
      </c>
      <c r="V570" s="1250"/>
      <c r="W570" s="1248"/>
      <c r="X570" s="1250"/>
    </row>
    <row r="571">
      <c r="A571" s="1203" t="s">
        <v>27558</v>
      </c>
      <c r="B571" s="1210" t="s">
        <v>15</v>
      </c>
      <c r="C571" s="1202" t="s">
        <v>399</v>
      </c>
      <c r="D571" s="1210" t="s">
        <v>183</v>
      </c>
      <c r="E571" s="1200"/>
      <c r="F571" s="1200"/>
      <c r="G571" s="1200"/>
      <c r="H571" s="1202" t="s">
        <v>20056</v>
      </c>
      <c r="I571" s="1202" t="s">
        <v>27556</v>
      </c>
      <c r="J571" s="1201" t="s">
        <v>20967</v>
      </c>
      <c r="K571" s="1202" t="s">
        <v>11</v>
      </c>
      <c r="L571" s="1210" t="s">
        <v>24082</v>
      </c>
      <c r="M571" s="1176" t="s">
        <v>21028</v>
      </c>
      <c r="N571" s="1176" t="s">
        <v>27559</v>
      </c>
      <c r="O571" s="1176" t="s">
        <v>21029</v>
      </c>
      <c r="P571" s="1176" t="s">
        <v>21030</v>
      </c>
      <c r="Q571" s="1248"/>
      <c r="R571" s="1248"/>
      <c r="S571" s="1185" t="s">
        <v>1555</v>
      </c>
      <c r="T571" s="1178" t="s">
        <v>490</v>
      </c>
      <c r="U571" s="1205" t="s">
        <v>95</v>
      </c>
      <c r="V571" s="1250"/>
      <c r="W571" s="1248"/>
      <c r="X571" s="1250"/>
    </row>
    <row r="572">
      <c r="A572" s="1203" t="s">
        <v>27560</v>
      </c>
      <c r="B572" s="1210" t="s">
        <v>15</v>
      </c>
      <c r="C572" s="1202" t="s">
        <v>399</v>
      </c>
      <c r="D572" s="1210" t="s">
        <v>183</v>
      </c>
      <c r="E572" s="1200"/>
      <c r="F572" s="1200"/>
      <c r="G572" s="1200"/>
      <c r="H572" s="1202" t="s">
        <v>20056</v>
      </c>
      <c r="I572" s="1202" t="s">
        <v>27556</v>
      </c>
      <c r="J572" s="1201" t="s">
        <v>20967</v>
      </c>
      <c r="K572" s="1202" t="s">
        <v>11</v>
      </c>
      <c r="L572" s="1210" t="s">
        <v>24082</v>
      </c>
      <c r="M572" s="1176" t="s">
        <v>27561</v>
      </c>
      <c r="N572" s="1176" t="s">
        <v>27562</v>
      </c>
      <c r="O572" s="1176" t="s">
        <v>21033</v>
      </c>
      <c r="P572" s="1176" t="s">
        <v>21034</v>
      </c>
      <c r="Q572" s="1248"/>
      <c r="R572" s="1248"/>
      <c r="S572" s="1185" t="s">
        <v>1555</v>
      </c>
      <c r="T572" s="1178" t="s">
        <v>490</v>
      </c>
      <c r="U572" s="1205" t="s">
        <v>95</v>
      </c>
      <c r="V572" s="1250"/>
      <c r="W572" s="1248"/>
      <c r="X572" s="1250"/>
    </row>
    <row r="573">
      <c r="A573" s="1203" t="s">
        <v>27563</v>
      </c>
      <c r="B573" s="1210" t="s">
        <v>15</v>
      </c>
      <c r="C573" s="1202" t="s">
        <v>399</v>
      </c>
      <c r="D573" s="1210" t="s">
        <v>183</v>
      </c>
      <c r="E573" s="1200"/>
      <c r="F573" s="1200"/>
      <c r="G573" s="1200"/>
      <c r="H573" s="1202" t="s">
        <v>20056</v>
      </c>
      <c r="I573" s="1202" t="s">
        <v>27556</v>
      </c>
      <c r="J573" s="1201" t="s">
        <v>20967</v>
      </c>
      <c r="K573" s="1202" t="s">
        <v>11</v>
      </c>
      <c r="L573" s="1210" t="s">
        <v>24082</v>
      </c>
      <c r="M573" s="1176" t="s">
        <v>27564</v>
      </c>
      <c r="N573" s="1176" t="s">
        <v>27565</v>
      </c>
      <c r="O573" s="1176" t="s">
        <v>21033</v>
      </c>
      <c r="P573" s="1176" t="s">
        <v>27566</v>
      </c>
      <c r="Q573" s="1248"/>
      <c r="R573" s="1248"/>
      <c r="S573" s="1185" t="s">
        <v>1555</v>
      </c>
      <c r="T573" s="1178" t="s">
        <v>490</v>
      </c>
      <c r="U573" s="1205" t="s">
        <v>95</v>
      </c>
      <c r="V573" s="1250"/>
      <c r="W573" s="1248"/>
      <c r="X573" s="1250"/>
    </row>
    <row r="574">
      <c r="A574" s="1203" t="s">
        <v>27567</v>
      </c>
      <c r="B574" s="1210" t="s">
        <v>15</v>
      </c>
      <c r="C574" s="1202" t="s">
        <v>399</v>
      </c>
      <c r="D574" s="1210" t="s">
        <v>183</v>
      </c>
      <c r="E574" s="1200"/>
      <c r="F574" s="1200"/>
      <c r="G574" s="1200"/>
      <c r="H574" s="1202" t="s">
        <v>20056</v>
      </c>
      <c r="I574" s="1202" t="s">
        <v>27556</v>
      </c>
      <c r="J574" s="1201" t="s">
        <v>20967</v>
      </c>
      <c r="K574" s="1202" t="s">
        <v>11</v>
      </c>
      <c r="L574" s="1210" t="s">
        <v>24082</v>
      </c>
      <c r="M574" s="1176" t="s">
        <v>21039</v>
      </c>
      <c r="N574" s="1176" t="s">
        <v>27568</v>
      </c>
      <c r="O574" s="1176" t="s">
        <v>21033</v>
      </c>
      <c r="P574" s="1176" t="s">
        <v>21040</v>
      </c>
      <c r="Q574" s="1248"/>
      <c r="R574" s="1248"/>
      <c r="S574" s="1185" t="s">
        <v>1555</v>
      </c>
      <c r="T574" s="1178" t="s">
        <v>490</v>
      </c>
      <c r="U574" s="1205" t="s">
        <v>95</v>
      </c>
      <c r="V574" s="1250"/>
      <c r="W574" s="1248"/>
      <c r="X574" s="1250"/>
    </row>
    <row r="575">
      <c r="A575" s="1203" t="s">
        <v>27569</v>
      </c>
      <c r="B575" s="1210" t="s">
        <v>15</v>
      </c>
      <c r="C575" s="1202" t="s">
        <v>399</v>
      </c>
      <c r="D575" s="1210" t="s">
        <v>183</v>
      </c>
      <c r="E575" s="1200"/>
      <c r="F575" s="1200"/>
      <c r="G575" s="1200"/>
      <c r="H575" s="1202" t="s">
        <v>20056</v>
      </c>
      <c r="I575" s="1202" t="s">
        <v>27556</v>
      </c>
      <c r="J575" s="1201" t="s">
        <v>20967</v>
      </c>
      <c r="K575" s="1202" t="s">
        <v>11</v>
      </c>
      <c r="L575" s="1210" t="s">
        <v>24082</v>
      </c>
      <c r="M575" s="1176" t="s">
        <v>21042</v>
      </c>
      <c r="N575" s="1176" t="s">
        <v>20058</v>
      </c>
      <c r="O575" s="1176" t="s">
        <v>21043</v>
      </c>
      <c r="P575" s="1176" t="s">
        <v>21044</v>
      </c>
      <c r="Q575" s="1248"/>
      <c r="R575" s="1248"/>
      <c r="S575" s="1185" t="s">
        <v>1555</v>
      </c>
      <c r="T575" s="1178" t="s">
        <v>490</v>
      </c>
      <c r="U575" s="1205" t="s">
        <v>95</v>
      </c>
      <c r="V575" s="1250"/>
      <c r="W575" s="1248"/>
      <c r="X575" s="1250"/>
    </row>
    <row r="576">
      <c r="A576" s="1203" t="s">
        <v>27570</v>
      </c>
      <c r="B576" s="1210" t="s">
        <v>15</v>
      </c>
      <c r="C576" s="1202" t="s">
        <v>399</v>
      </c>
      <c r="D576" s="1210" t="s">
        <v>183</v>
      </c>
      <c r="E576" s="1200"/>
      <c r="F576" s="1200"/>
      <c r="G576" s="1200"/>
      <c r="H576" s="1202" t="s">
        <v>20056</v>
      </c>
      <c r="I576" s="1202" t="s">
        <v>27556</v>
      </c>
      <c r="J576" s="1201" t="s">
        <v>20967</v>
      </c>
      <c r="K576" s="1202" t="s">
        <v>11</v>
      </c>
      <c r="L576" s="1210" t="s">
        <v>24082</v>
      </c>
      <c r="M576" s="1176" t="s">
        <v>21046</v>
      </c>
      <c r="N576" s="1176" t="s">
        <v>21045</v>
      </c>
      <c r="O576" s="1176" t="s">
        <v>21047</v>
      </c>
      <c r="P576" s="1176" t="s">
        <v>21048</v>
      </c>
      <c r="Q576" s="1248"/>
      <c r="R576" s="1248"/>
      <c r="S576" s="1185" t="s">
        <v>1555</v>
      </c>
      <c r="T576" s="1178" t="s">
        <v>490</v>
      </c>
      <c r="U576" s="1205" t="s">
        <v>95</v>
      </c>
      <c r="V576" s="1250"/>
      <c r="W576" s="1248"/>
      <c r="X576" s="1250"/>
    </row>
    <row r="577">
      <c r="A577" s="1203" t="s">
        <v>27571</v>
      </c>
      <c r="B577" s="1210" t="s">
        <v>15</v>
      </c>
      <c r="C577" s="1202" t="s">
        <v>399</v>
      </c>
      <c r="D577" s="1210" t="s">
        <v>183</v>
      </c>
      <c r="E577" s="1200"/>
      <c r="F577" s="1200"/>
      <c r="G577" s="1200"/>
      <c r="H577" s="1202" t="s">
        <v>20056</v>
      </c>
      <c r="I577" s="1202" t="s">
        <v>27556</v>
      </c>
      <c r="J577" s="1201" t="s">
        <v>20967</v>
      </c>
      <c r="K577" s="1202" t="s">
        <v>11</v>
      </c>
      <c r="L577" s="1210" t="s">
        <v>24082</v>
      </c>
      <c r="M577" s="1176" t="s">
        <v>21050</v>
      </c>
      <c r="N577" s="1176" t="s">
        <v>21049</v>
      </c>
      <c r="O577" s="1176" t="s">
        <v>21051</v>
      </c>
      <c r="P577" s="1176" t="s">
        <v>21052</v>
      </c>
      <c r="Q577" s="1248"/>
      <c r="R577" s="1248"/>
      <c r="S577" s="1185" t="s">
        <v>1555</v>
      </c>
      <c r="T577" s="1178" t="s">
        <v>490</v>
      </c>
      <c r="U577" s="1205" t="s">
        <v>95</v>
      </c>
      <c r="V577" s="1250"/>
      <c r="W577" s="1248"/>
      <c r="X577" s="1250"/>
    </row>
    <row r="578">
      <c r="A578" s="1203" t="s">
        <v>27572</v>
      </c>
      <c r="B578" s="1210" t="s">
        <v>15</v>
      </c>
      <c r="C578" s="1202" t="s">
        <v>399</v>
      </c>
      <c r="D578" s="1210" t="s">
        <v>183</v>
      </c>
      <c r="E578" s="1200"/>
      <c r="F578" s="1200"/>
      <c r="G578" s="1200"/>
      <c r="H578" s="1202" t="s">
        <v>20056</v>
      </c>
      <c r="I578" s="1202" t="s">
        <v>27556</v>
      </c>
      <c r="J578" s="1201" t="s">
        <v>20967</v>
      </c>
      <c r="K578" s="1202" t="s">
        <v>11</v>
      </c>
      <c r="L578" s="1210" t="s">
        <v>24082</v>
      </c>
      <c r="M578" s="1176" t="s">
        <v>21053</v>
      </c>
      <c r="N578" s="1176" t="s">
        <v>21049</v>
      </c>
      <c r="O578" s="1176" t="s">
        <v>21054</v>
      </c>
      <c r="P578" s="1176" t="s">
        <v>21055</v>
      </c>
      <c r="Q578" s="1248"/>
      <c r="R578" s="1248"/>
      <c r="S578" s="1185" t="s">
        <v>1555</v>
      </c>
      <c r="T578" s="1178" t="s">
        <v>490</v>
      </c>
      <c r="U578" s="1205" t="s">
        <v>95</v>
      </c>
      <c r="V578" s="1250"/>
      <c r="W578" s="1248"/>
      <c r="X578" s="1250"/>
    </row>
    <row r="579">
      <c r="A579" s="1203" t="s">
        <v>27573</v>
      </c>
      <c r="B579" s="1210" t="s">
        <v>15</v>
      </c>
      <c r="C579" s="1202" t="s">
        <v>399</v>
      </c>
      <c r="D579" s="1210" t="s">
        <v>183</v>
      </c>
      <c r="E579" s="1200"/>
      <c r="F579" s="1200"/>
      <c r="G579" s="1200"/>
      <c r="H579" s="1202" t="s">
        <v>20056</v>
      </c>
      <c r="I579" s="1202" t="s">
        <v>27556</v>
      </c>
      <c r="J579" s="1201" t="s">
        <v>20967</v>
      </c>
      <c r="K579" s="1202" t="s">
        <v>11</v>
      </c>
      <c r="L579" s="1210" t="s">
        <v>24082</v>
      </c>
      <c r="M579" s="1176" t="s">
        <v>21053</v>
      </c>
      <c r="N579" s="1176" t="s">
        <v>21056</v>
      </c>
      <c r="O579" s="1176" t="s">
        <v>21054</v>
      </c>
      <c r="P579" s="1176" t="s">
        <v>21057</v>
      </c>
      <c r="Q579" s="1248"/>
      <c r="R579" s="1248"/>
      <c r="S579" s="1185" t="s">
        <v>1555</v>
      </c>
      <c r="T579" s="1178" t="s">
        <v>490</v>
      </c>
      <c r="U579" s="1205" t="s">
        <v>95</v>
      </c>
      <c r="V579" s="1250"/>
      <c r="W579" s="1248"/>
      <c r="X579" s="1250"/>
    </row>
    <row r="580">
      <c r="A580" s="1203" t="s">
        <v>27574</v>
      </c>
      <c r="B580" s="1210" t="s">
        <v>15</v>
      </c>
      <c r="C580" s="1202" t="s">
        <v>399</v>
      </c>
      <c r="D580" s="1210" t="s">
        <v>183</v>
      </c>
      <c r="E580" s="1200"/>
      <c r="F580" s="1200"/>
      <c r="G580" s="1200"/>
      <c r="H580" s="1202" t="s">
        <v>20056</v>
      </c>
      <c r="I580" s="1202" t="s">
        <v>27556</v>
      </c>
      <c r="J580" s="1201" t="s">
        <v>20967</v>
      </c>
      <c r="K580" s="1202" t="s">
        <v>11</v>
      </c>
      <c r="L580" s="1210" t="s">
        <v>24082</v>
      </c>
      <c r="M580" s="1176" t="s">
        <v>21058</v>
      </c>
      <c r="N580" s="1176" t="s">
        <v>21049</v>
      </c>
      <c r="O580" s="1176" t="s">
        <v>21059</v>
      </c>
      <c r="P580" s="1176" t="s">
        <v>21060</v>
      </c>
      <c r="Q580" s="1248"/>
      <c r="R580" s="1248"/>
      <c r="S580" s="1185" t="s">
        <v>1555</v>
      </c>
      <c r="T580" s="1178" t="s">
        <v>490</v>
      </c>
      <c r="U580" s="1205" t="s">
        <v>95</v>
      </c>
      <c r="V580" s="1250"/>
      <c r="W580" s="1248"/>
      <c r="X580" s="1250"/>
    </row>
    <row r="581">
      <c r="A581" s="1203" t="s">
        <v>27575</v>
      </c>
      <c r="B581" s="1210" t="s">
        <v>15</v>
      </c>
      <c r="C581" s="1202" t="s">
        <v>399</v>
      </c>
      <c r="D581" s="1210" t="s">
        <v>183</v>
      </c>
      <c r="E581" s="1200"/>
      <c r="F581" s="1200"/>
      <c r="G581" s="1200"/>
      <c r="H581" s="1202" t="s">
        <v>20056</v>
      </c>
      <c r="I581" s="1202" t="s">
        <v>27556</v>
      </c>
      <c r="J581" s="1201" t="s">
        <v>20967</v>
      </c>
      <c r="K581" s="1202" t="s">
        <v>11</v>
      </c>
      <c r="L581" s="1210" t="s">
        <v>24082</v>
      </c>
      <c r="M581" s="1176" t="s">
        <v>21062</v>
      </c>
      <c r="N581" s="1176" t="s">
        <v>21061</v>
      </c>
      <c r="O581" s="1176" t="s">
        <v>21063</v>
      </c>
      <c r="P581" s="1176" t="s">
        <v>21064</v>
      </c>
      <c r="Q581" s="1248"/>
      <c r="R581" s="1248"/>
      <c r="S581" s="1185" t="s">
        <v>1555</v>
      </c>
      <c r="T581" s="1178" t="s">
        <v>490</v>
      </c>
      <c r="U581" s="1205" t="s">
        <v>95</v>
      </c>
      <c r="V581" s="1250"/>
      <c r="W581" s="1248"/>
      <c r="X581" s="1250"/>
    </row>
    <row r="582">
      <c r="A582" s="1203" t="s">
        <v>27576</v>
      </c>
      <c r="B582" s="1210" t="s">
        <v>15</v>
      </c>
      <c r="C582" s="1202" t="s">
        <v>399</v>
      </c>
      <c r="D582" s="1210" t="s">
        <v>183</v>
      </c>
      <c r="E582" s="1200"/>
      <c r="F582" s="1200"/>
      <c r="G582" s="1200"/>
      <c r="H582" s="1202" t="s">
        <v>20056</v>
      </c>
      <c r="I582" s="1202" t="s">
        <v>27556</v>
      </c>
      <c r="J582" s="1201" t="s">
        <v>20967</v>
      </c>
      <c r="K582" s="1202" t="s">
        <v>11</v>
      </c>
      <c r="L582" s="1210" t="s">
        <v>24082</v>
      </c>
      <c r="M582" s="1176" t="s">
        <v>21066</v>
      </c>
      <c r="N582" s="1176" t="s">
        <v>21065</v>
      </c>
      <c r="O582" s="1176" t="s">
        <v>21067</v>
      </c>
      <c r="P582" s="1176" t="s">
        <v>21068</v>
      </c>
      <c r="Q582" s="1248"/>
      <c r="R582" s="1248"/>
      <c r="S582" s="1185" t="s">
        <v>1555</v>
      </c>
      <c r="T582" s="1178" t="s">
        <v>490</v>
      </c>
      <c r="U582" s="1205" t="s">
        <v>95</v>
      </c>
      <c r="V582" s="1250"/>
      <c r="W582" s="1248"/>
      <c r="X582" s="1250"/>
    </row>
    <row r="583">
      <c r="A583" s="1203" t="s">
        <v>27577</v>
      </c>
      <c r="B583" s="1210" t="s">
        <v>15</v>
      </c>
      <c r="C583" s="1202" t="s">
        <v>399</v>
      </c>
      <c r="D583" s="1210" t="s">
        <v>183</v>
      </c>
      <c r="E583" s="1200"/>
      <c r="F583" s="1200"/>
      <c r="G583" s="1200"/>
      <c r="H583" s="1202" t="s">
        <v>20056</v>
      </c>
      <c r="I583" s="1202" t="s">
        <v>27556</v>
      </c>
      <c r="J583" s="1201" t="s">
        <v>20967</v>
      </c>
      <c r="K583" s="1202" t="s">
        <v>11</v>
      </c>
      <c r="L583" s="1210" t="s">
        <v>24082</v>
      </c>
      <c r="M583" s="1176" t="s">
        <v>21069</v>
      </c>
      <c r="N583" s="1176" t="s">
        <v>21065</v>
      </c>
      <c r="O583" s="1176" t="s">
        <v>21070</v>
      </c>
      <c r="P583" s="1176" t="s">
        <v>21071</v>
      </c>
      <c r="Q583" s="1248"/>
      <c r="R583" s="1248"/>
      <c r="S583" s="1185" t="s">
        <v>1555</v>
      </c>
      <c r="T583" s="1178" t="s">
        <v>490</v>
      </c>
      <c r="U583" s="1205" t="s">
        <v>95</v>
      </c>
      <c r="V583" s="1250"/>
      <c r="W583" s="1248"/>
      <c r="X583" s="1250"/>
    </row>
    <row r="584">
      <c r="A584" s="1203" t="s">
        <v>27578</v>
      </c>
      <c r="B584" s="1210" t="s">
        <v>15</v>
      </c>
      <c r="C584" s="1202" t="s">
        <v>395</v>
      </c>
      <c r="D584" s="1210" t="s">
        <v>183</v>
      </c>
      <c r="E584" s="1200"/>
      <c r="F584" s="1200"/>
      <c r="G584" s="1200"/>
      <c r="H584" s="1202" t="s">
        <v>20056</v>
      </c>
      <c r="I584" s="1202" t="s">
        <v>27556</v>
      </c>
      <c r="J584" s="1210"/>
      <c r="K584" s="1202" t="s">
        <v>11</v>
      </c>
      <c r="L584" s="1210" t="s">
        <v>24082</v>
      </c>
      <c r="M584" s="1176" t="s">
        <v>20892</v>
      </c>
      <c r="N584" s="1176" t="s">
        <v>27579</v>
      </c>
      <c r="O584" s="1176" t="s">
        <v>20893</v>
      </c>
      <c r="P584" s="1176" t="s">
        <v>20894</v>
      </c>
      <c r="Q584" s="1248"/>
      <c r="R584" s="1248"/>
      <c r="S584" s="1205" t="s">
        <v>10771</v>
      </c>
      <c r="T584" s="1205" t="s">
        <v>471</v>
      </c>
      <c r="U584" s="1205" t="s">
        <v>95</v>
      </c>
      <c r="V584" s="1250"/>
      <c r="W584" s="1248"/>
      <c r="X584" s="1250"/>
    </row>
    <row r="585">
      <c r="A585" s="1203" t="s">
        <v>27580</v>
      </c>
      <c r="B585" s="1210" t="s">
        <v>15</v>
      </c>
      <c r="C585" s="1202" t="s">
        <v>395</v>
      </c>
      <c r="D585" s="1210" t="s">
        <v>183</v>
      </c>
      <c r="E585" s="1200"/>
      <c r="F585" s="1200"/>
      <c r="G585" s="1200"/>
      <c r="H585" s="1202" t="s">
        <v>20056</v>
      </c>
      <c r="I585" s="1202" t="s">
        <v>27556</v>
      </c>
      <c r="J585" s="1210"/>
      <c r="K585" s="1202" t="s">
        <v>11</v>
      </c>
      <c r="L585" s="1210" t="s">
        <v>24082</v>
      </c>
      <c r="M585" s="1176" t="s">
        <v>20896</v>
      </c>
      <c r="N585" s="1176" t="s">
        <v>27579</v>
      </c>
      <c r="O585" s="1176" t="s">
        <v>20897</v>
      </c>
      <c r="P585" s="1176" t="s">
        <v>27581</v>
      </c>
      <c r="Q585" s="1248"/>
      <c r="R585" s="1248"/>
      <c r="S585" s="1205" t="s">
        <v>10771</v>
      </c>
      <c r="T585" s="1205" t="s">
        <v>471</v>
      </c>
      <c r="U585" s="1205" t="s">
        <v>95</v>
      </c>
      <c r="V585" s="1250"/>
      <c r="W585" s="1248"/>
      <c r="X585" s="1250"/>
    </row>
    <row r="586">
      <c r="A586" s="1203" t="s">
        <v>27582</v>
      </c>
      <c r="B586" s="1210" t="s">
        <v>15</v>
      </c>
      <c r="C586" s="1202" t="s">
        <v>395</v>
      </c>
      <c r="D586" s="1210" t="s">
        <v>183</v>
      </c>
      <c r="E586" s="1200"/>
      <c r="F586" s="1200"/>
      <c r="G586" s="1200"/>
      <c r="H586" s="1202" t="s">
        <v>20056</v>
      </c>
      <c r="I586" s="1202" t="s">
        <v>27556</v>
      </c>
      <c r="J586" s="1210"/>
      <c r="K586" s="1202" t="s">
        <v>11</v>
      </c>
      <c r="L586" s="1210" t="s">
        <v>24082</v>
      </c>
      <c r="M586" s="1176" t="s">
        <v>20899</v>
      </c>
      <c r="N586" s="1176" t="s">
        <v>27579</v>
      </c>
      <c r="O586" s="1176" t="s">
        <v>20897</v>
      </c>
      <c r="P586" s="1176" t="s">
        <v>20900</v>
      </c>
      <c r="Q586" s="1248"/>
      <c r="R586" s="1248"/>
      <c r="S586" s="1205" t="s">
        <v>10771</v>
      </c>
      <c r="T586" s="1205" t="s">
        <v>471</v>
      </c>
      <c r="U586" s="1205" t="s">
        <v>95</v>
      </c>
      <c r="V586" s="1250"/>
      <c r="W586" s="1248"/>
      <c r="X586" s="1250"/>
    </row>
    <row r="587">
      <c r="A587" s="1203" t="s">
        <v>27583</v>
      </c>
      <c r="B587" s="1210" t="s">
        <v>15</v>
      </c>
      <c r="C587" s="1202" t="s">
        <v>395</v>
      </c>
      <c r="D587" s="1210" t="s">
        <v>183</v>
      </c>
      <c r="E587" s="1200"/>
      <c r="F587" s="1200"/>
      <c r="G587" s="1200"/>
      <c r="H587" s="1202" t="s">
        <v>20056</v>
      </c>
      <c r="I587" s="1202" t="s">
        <v>27556</v>
      </c>
      <c r="J587" s="1210"/>
      <c r="K587" s="1202" t="s">
        <v>11</v>
      </c>
      <c r="L587" s="1210" t="s">
        <v>24082</v>
      </c>
      <c r="M587" s="1176" t="s">
        <v>20901</v>
      </c>
      <c r="N587" s="1176" t="s">
        <v>27579</v>
      </c>
      <c r="O587" s="1176" t="s">
        <v>20902</v>
      </c>
      <c r="P587" s="1176" t="s">
        <v>20903</v>
      </c>
      <c r="Q587" s="1248"/>
      <c r="R587" s="1248"/>
      <c r="S587" s="1205" t="s">
        <v>10771</v>
      </c>
      <c r="T587" s="1205" t="s">
        <v>471</v>
      </c>
      <c r="U587" s="1205" t="s">
        <v>95</v>
      </c>
      <c r="V587" s="1250"/>
      <c r="W587" s="1248"/>
      <c r="X587" s="1250"/>
    </row>
    <row r="588">
      <c r="A588" s="1203" t="s">
        <v>27584</v>
      </c>
      <c r="B588" s="1210" t="s">
        <v>15</v>
      </c>
      <c r="C588" s="1202" t="s">
        <v>395</v>
      </c>
      <c r="D588" s="1210" t="s">
        <v>183</v>
      </c>
      <c r="E588" s="1200"/>
      <c r="F588" s="1200"/>
      <c r="G588" s="1200"/>
      <c r="H588" s="1202" t="s">
        <v>20056</v>
      </c>
      <c r="I588" s="1202" t="s">
        <v>27556</v>
      </c>
      <c r="J588" s="1210"/>
      <c r="K588" s="1202" t="s">
        <v>11</v>
      </c>
      <c r="L588" s="1210" t="s">
        <v>24082</v>
      </c>
      <c r="M588" s="1176" t="s">
        <v>20904</v>
      </c>
      <c r="N588" s="1176" t="s">
        <v>27579</v>
      </c>
      <c r="O588" s="1176" t="s">
        <v>20905</v>
      </c>
      <c r="P588" s="1176" t="s">
        <v>20906</v>
      </c>
      <c r="Q588" s="1248"/>
      <c r="R588" s="1248"/>
      <c r="S588" s="1205" t="s">
        <v>10771</v>
      </c>
      <c r="T588" s="1205" t="s">
        <v>471</v>
      </c>
      <c r="U588" s="1205" t="s">
        <v>95</v>
      </c>
      <c r="V588" s="1250"/>
      <c r="W588" s="1248"/>
      <c r="X588" s="1250"/>
    </row>
    <row r="589">
      <c r="A589" s="1203" t="s">
        <v>27585</v>
      </c>
      <c r="B589" s="1210" t="s">
        <v>15</v>
      </c>
      <c r="C589" s="1202" t="s">
        <v>395</v>
      </c>
      <c r="D589" s="1210" t="s">
        <v>183</v>
      </c>
      <c r="E589" s="1200"/>
      <c r="F589" s="1200"/>
      <c r="G589" s="1200"/>
      <c r="H589" s="1202" t="s">
        <v>20056</v>
      </c>
      <c r="I589" s="1202" t="s">
        <v>27556</v>
      </c>
      <c r="J589" s="1210"/>
      <c r="K589" s="1202" t="s">
        <v>11</v>
      </c>
      <c r="L589" s="1210" t="s">
        <v>24082</v>
      </c>
      <c r="M589" s="1176" t="s">
        <v>20907</v>
      </c>
      <c r="N589" s="1176" t="s">
        <v>27579</v>
      </c>
      <c r="O589" s="1176" t="s">
        <v>20908</v>
      </c>
      <c r="P589" s="1176" t="s">
        <v>27586</v>
      </c>
      <c r="Q589" s="1248"/>
      <c r="R589" s="1248"/>
      <c r="S589" s="1205" t="s">
        <v>10771</v>
      </c>
      <c r="T589" s="1205" t="s">
        <v>471</v>
      </c>
      <c r="U589" s="1205" t="s">
        <v>95</v>
      </c>
      <c r="V589" s="1250"/>
      <c r="W589" s="1248"/>
      <c r="X589" s="1250"/>
    </row>
    <row r="590">
      <c r="A590" s="1203" t="s">
        <v>27587</v>
      </c>
      <c r="B590" s="1210" t="s">
        <v>15</v>
      </c>
      <c r="C590" s="1202" t="s">
        <v>395</v>
      </c>
      <c r="D590" s="1210" t="s">
        <v>183</v>
      </c>
      <c r="E590" s="1200"/>
      <c r="F590" s="1200"/>
      <c r="G590" s="1200"/>
      <c r="H590" s="1202" t="s">
        <v>20056</v>
      </c>
      <c r="I590" s="1202" t="s">
        <v>27556</v>
      </c>
      <c r="J590" s="1210"/>
      <c r="K590" s="1202" t="s">
        <v>11</v>
      </c>
      <c r="L590" s="1210" t="s">
        <v>24082</v>
      </c>
      <c r="M590" s="1176" t="s">
        <v>20911</v>
      </c>
      <c r="N590" s="1176" t="s">
        <v>20910</v>
      </c>
      <c r="O590" s="1176" t="s">
        <v>20912</v>
      </c>
      <c r="P590" s="1176" t="s">
        <v>20913</v>
      </c>
      <c r="Q590" s="1248"/>
      <c r="R590" s="1248"/>
      <c r="S590" s="1205" t="s">
        <v>10771</v>
      </c>
      <c r="T590" s="1205" t="s">
        <v>471</v>
      </c>
      <c r="U590" s="1205" t="s">
        <v>95</v>
      </c>
      <c r="V590" s="1250"/>
      <c r="W590" s="1248"/>
      <c r="X590" s="1250"/>
    </row>
    <row r="591">
      <c r="A591" s="1203" t="s">
        <v>27588</v>
      </c>
      <c r="B591" s="1210" t="s">
        <v>15</v>
      </c>
      <c r="C591" s="1202" t="s">
        <v>395</v>
      </c>
      <c r="D591" s="1210" t="s">
        <v>183</v>
      </c>
      <c r="E591" s="1200"/>
      <c r="F591" s="1200"/>
      <c r="G591" s="1200"/>
      <c r="H591" s="1202" t="s">
        <v>20056</v>
      </c>
      <c r="I591" s="1202" t="s">
        <v>27556</v>
      </c>
      <c r="J591" s="1210"/>
      <c r="K591" s="1202" t="s">
        <v>11</v>
      </c>
      <c r="L591" s="1210" t="s">
        <v>24082</v>
      </c>
      <c r="M591" s="1176" t="s">
        <v>20914</v>
      </c>
      <c r="N591" s="1176" t="s">
        <v>20910</v>
      </c>
      <c r="O591" s="1176" t="s">
        <v>20915</v>
      </c>
      <c r="P591" s="1176" t="s">
        <v>20916</v>
      </c>
      <c r="Q591" s="1248"/>
      <c r="R591" s="1248"/>
      <c r="S591" s="1205" t="s">
        <v>10771</v>
      </c>
      <c r="T591" s="1205" t="s">
        <v>471</v>
      </c>
      <c r="U591" s="1205" t="s">
        <v>95</v>
      </c>
      <c r="V591" s="1250"/>
      <c r="W591" s="1248"/>
      <c r="X591" s="1250"/>
    </row>
    <row r="592">
      <c r="A592" s="1203" t="s">
        <v>27589</v>
      </c>
      <c r="B592" s="1210" t="s">
        <v>15</v>
      </c>
      <c r="C592" s="1201" t="s">
        <v>407</v>
      </c>
      <c r="D592" s="1210" t="s">
        <v>183</v>
      </c>
      <c r="E592" s="1200"/>
      <c r="F592" s="1200"/>
      <c r="G592" s="1200"/>
      <c r="H592" s="1202" t="s">
        <v>20056</v>
      </c>
      <c r="I592" s="1202" t="s">
        <v>27590</v>
      </c>
      <c r="J592" s="1201" t="s">
        <v>23421</v>
      </c>
      <c r="K592" s="1202" t="s">
        <v>11</v>
      </c>
      <c r="L592" s="1210" t="s">
        <v>24082</v>
      </c>
      <c r="M592" s="122" t="s">
        <v>23423</v>
      </c>
      <c r="N592" s="122" t="s">
        <v>27591</v>
      </c>
      <c r="O592" s="122" t="s">
        <v>23424</v>
      </c>
      <c r="P592" s="1251" t="s">
        <v>23425</v>
      </c>
      <c r="Q592" s="1248"/>
      <c r="R592" s="1248"/>
      <c r="S592" s="1205" t="s">
        <v>10771</v>
      </c>
      <c r="T592" s="1205" t="s">
        <v>471</v>
      </c>
      <c r="U592" s="1205" t="s">
        <v>95</v>
      </c>
      <c r="V592" s="1250"/>
      <c r="W592" s="1248"/>
      <c r="X592" s="1250"/>
    </row>
    <row r="593">
      <c r="A593" s="1203" t="s">
        <v>27592</v>
      </c>
      <c r="B593" s="1210" t="s">
        <v>15</v>
      </c>
      <c r="C593" s="1201" t="s">
        <v>407</v>
      </c>
      <c r="D593" s="1210" t="s">
        <v>183</v>
      </c>
      <c r="E593" s="1200"/>
      <c r="F593" s="1200"/>
      <c r="G593" s="1200"/>
      <c r="H593" s="1202" t="s">
        <v>20056</v>
      </c>
      <c r="I593" s="1202" t="s">
        <v>27590</v>
      </c>
      <c r="J593" s="1201" t="s">
        <v>23421</v>
      </c>
      <c r="K593" s="1202" t="s">
        <v>11</v>
      </c>
      <c r="L593" s="1210" t="s">
        <v>24082</v>
      </c>
      <c r="M593" s="122" t="s">
        <v>23427</v>
      </c>
      <c r="N593" s="122" t="s">
        <v>27591</v>
      </c>
      <c r="O593" s="122" t="s">
        <v>27593</v>
      </c>
      <c r="P593" s="122" t="s">
        <v>23429</v>
      </c>
      <c r="Q593" s="1248"/>
      <c r="R593" s="1248"/>
      <c r="S593" s="1205" t="s">
        <v>10771</v>
      </c>
      <c r="T593" s="1205" t="s">
        <v>471</v>
      </c>
      <c r="U593" s="1205" t="s">
        <v>95</v>
      </c>
      <c r="V593" s="1250"/>
      <c r="W593" s="1248"/>
      <c r="X593" s="1250"/>
    </row>
    <row r="594">
      <c r="A594" s="1203" t="s">
        <v>27594</v>
      </c>
      <c r="B594" s="1210" t="s">
        <v>15</v>
      </c>
      <c r="C594" s="1201" t="s">
        <v>407</v>
      </c>
      <c r="D594" s="1210" t="s">
        <v>183</v>
      </c>
      <c r="E594" s="1200"/>
      <c r="F594" s="1200"/>
      <c r="G594" s="1200"/>
      <c r="H594" s="1202" t="s">
        <v>20056</v>
      </c>
      <c r="I594" s="1202" t="s">
        <v>27590</v>
      </c>
      <c r="J594" s="1201" t="s">
        <v>23421</v>
      </c>
      <c r="K594" s="1202" t="s">
        <v>11</v>
      </c>
      <c r="L594" s="1210" t="s">
        <v>24082</v>
      </c>
      <c r="M594" s="122" t="s">
        <v>27595</v>
      </c>
      <c r="N594" s="122" t="s">
        <v>27591</v>
      </c>
      <c r="O594" s="122" t="s">
        <v>23432</v>
      </c>
      <c r="P594" s="122" t="s">
        <v>23433</v>
      </c>
      <c r="Q594" s="1248"/>
      <c r="R594" s="1248"/>
      <c r="S594" s="1205" t="s">
        <v>10771</v>
      </c>
      <c r="T594" s="1205" t="s">
        <v>471</v>
      </c>
      <c r="U594" s="1205" t="s">
        <v>95</v>
      </c>
      <c r="V594" s="1250"/>
      <c r="W594" s="1248"/>
      <c r="X594" s="1250"/>
    </row>
    <row r="595">
      <c r="A595" s="1203" t="s">
        <v>27596</v>
      </c>
      <c r="B595" s="1210" t="s">
        <v>15</v>
      </c>
      <c r="C595" s="1201" t="s">
        <v>407</v>
      </c>
      <c r="D595" s="1210" t="s">
        <v>183</v>
      </c>
      <c r="E595" s="1200"/>
      <c r="F595" s="1200"/>
      <c r="G595" s="1200"/>
      <c r="H595" s="1202" t="s">
        <v>20056</v>
      </c>
      <c r="I595" s="1202" t="s">
        <v>27590</v>
      </c>
      <c r="J595" s="1201" t="s">
        <v>23421</v>
      </c>
      <c r="K595" s="1202" t="s">
        <v>11</v>
      </c>
      <c r="L595" s="1210" t="s">
        <v>24082</v>
      </c>
      <c r="M595" s="122" t="s">
        <v>27597</v>
      </c>
      <c r="N595" s="122" t="s">
        <v>27591</v>
      </c>
      <c r="O595" s="122" t="s">
        <v>27598</v>
      </c>
      <c r="P595" s="122" t="s">
        <v>27599</v>
      </c>
      <c r="Q595" s="1248"/>
      <c r="R595" s="1248"/>
      <c r="S595" s="1205" t="s">
        <v>10771</v>
      </c>
      <c r="T595" s="1205" t="s">
        <v>471</v>
      </c>
      <c r="U595" s="1205" t="s">
        <v>95</v>
      </c>
      <c r="V595" s="1250"/>
      <c r="W595" s="1248"/>
      <c r="X595" s="1250"/>
    </row>
    <row r="596">
      <c r="A596" s="1203" t="s">
        <v>27600</v>
      </c>
      <c r="B596" s="1210" t="s">
        <v>15</v>
      </c>
      <c r="C596" s="1201" t="s">
        <v>407</v>
      </c>
      <c r="D596" s="1210" t="s">
        <v>183</v>
      </c>
      <c r="E596" s="1200"/>
      <c r="F596" s="1200"/>
      <c r="G596" s="1200"/>
      <c r="H596" s="1202" t="s">
        <v>20056</v>
      </c>
      <c r="I596" s="1202" t="s">
        <v>27590</v>
      </c>
      <c r="J596" s="1201" t="s">
        <v>23421</v>
      </c>
      <c r="K596" s="1202" t="s">
        <v>11</v>
      </c>
      <c r="L596" s="1210" t="s">
        <v>24082</v>
      </c>
      <c r="M596" s="122" t="s">
        <v>23439</v>
      </c>
      <c r="N596" s="122" t="s">
        <v>27591</v>
      </c>
      <c r="O596" s="122" t="s">
        <v>23440</v>
      </c>
      <c r="P596" s="122" t="s">
        <v>23441</v>
      </c>
      <c r="Q596" s="1248"/>
      <c r="R596" s="1248"/>
      <c r="S596" s="1205" t="s">
        <v>10771</v>
      </c>
      <c r="T596" s="1205" t="s">
        <v>471</v>
      </c>
      <c r="U596" s="1205" t="s">
        <v>95</v>
      </c>
      <c r="V596" s="1250"/>
      <c r="W596" s="1248"/>
      <c r="X596" s="1250"/>
    </row>
    <row r="597">
      <c r="A597" s="1203" t="s">
        <v>27601</v>
      </c>
      <c r="B597" s="1210" t="s">
        <v>15</v>
      </c>
      <c r="C597" s="1201" t="s">
        <v>407</v>
      </c>
      <c r="D597" s="1210" t="s">
        <v>183</v>
      </c>
      <c r="E597" s="1200"/>
      <c r="F597" s="1200"/>
      <c r="G597" s="1200"/>
      <c r="H597" s="1202" t="s">
        <v>20056</v>
      </c>
      <c r="I597" s="1202" t="s">
        <v>27590</v>
      </c>
      <c r="J597" s="1201" t="s">
        <v>23421</v>
      </c>
      <c r="K597" s="1202" t="s">
        <v>11</v>
      </c>
      <c r="L597" s="1210" t="s">
        <v>24082</v>
      </c>
      <c r="M597" s="122" t="s">
        <v>23444</v>
      </c>
      <c r="N597" s="122" t="s">
        <v>27602</v>
      </c>
      <c r="O597" s="122" t="s">
        <v>23445</v>
      </c>
      <c r="P597" s="122" t="s">
        <v>23446</v>
      </c>
      <c r="Q597" s="1248"/>
      <c r="R597" s="1248"/>
      <c r="S597" s="1205" t="s">
        <v>10771</v>
      </c>
      <c r="T597" s="1205" t="s">
        <v>471</v>
      </c>
      <c r="U597" s="1205" t="s">
        <v>95</v>
      </c>
      <c r="V597" s="1250"/>
      <c r="W597" s="1248"/>
      <c r="X597" s="1250"/>
    </row>
    <row r="598">
      <c r="A598" s="1203" t="s">
        <v>27603</v>
      </c>
      <c r="B598" s="1210" t="s">
        <v>15</v>
      </c>
      <c r="C598" s="1201" t="s">
        <v>407</v>
      </c>
      <c r="D598" s="1210" t="s">
        <v>183</v>
      </c>
      <c r="E598" s="1200"/>
      <c r="F598" s="1200"/>
      <c r="G598" s="1200"/>
      <c r="H598" s="1202" t="s">
        <v>20056</v>
      </c>
      <c r="I598" s="1202" t="s">
        <v>27590</v>
      </c>
      <c r="J598" s="1201" t="s">
        <v>23421</v>
      </c>
      <c r="K598" s="1202" t="s">
        <v>11</v>
      </c>
      <c r="L598" s="1210" t="s">
        <v>24082</v>
      </c>
      <c r="M598" s="122" t="s">
        <v>23449</v>
      </c>
      <c r="N598" s="122" t="s">
        <v>27604</v>
      </c>
      <c r="O598" s="122" t="s">
        <v>23450</v>
      </c>
      <c r="P598" s="122" t="s">
        <v>27605</v>
      </c>
      <c r="Q598" s="1248"/>
      <c r="R598" s="1248"/>
      <c r="S598" s="1252" t="s">
        <v>10771</v>
      </c>
      <c r="T598" s="1205" t="s">
        <v>490</v>
      </c>
      <c r="U598" s="1205" t="s">
        <v>95</v>
      </c>
      <c r="V598" s="1250"/>
      <c r="W598" s="1248"/>
      <c r="X598" s="1250"/>
    </row>
    <row r="599">
      <c r="A599" s="1203" t="s">
        <v>27606</v>
      </c>
      <c r="B599" s="1210" t="s">
        <v>15</v>
      </c>
      <c r="C599" s="1201" t="s">
        <v>407</v>
      </c>
      <c r="D599" s="1210" t="s">
        <v>183</v>
      </c>
      <c r="E599" s="1200"/>
      <c r="F599" s="1200"/>
      <c r="G599" s="1200"/>
      <c r="H599" s="1202" t="s">
        <v>20056</v>
      </c>
      <c r="I599" s="1202" t="s">
        <v>27590</v>
      </c>
      <c r="J599" s="1201" t="s">
        <v>23421</v>
      </c>
      <c r="K599" s="1202" t="s">
        <v>11</v>
      </c>
      <c r="L599" s="1210" t="s">
        <v>24082</v>
      </c>
      <c r="M599" s="122" t="s">
        <v>23453</v>
      </c>
      <c r="N599" s="122" t="s">
        <v>27591</v>
      </c>
      <c r="O599" s="122" t="s">
        <v>27607</v>
      </c>
      <c r="P599" s="122" t="s">
        <v>23455</v>
      </c>
      <c r="Q599" s="1248"/>
      <c r="R599" s="1248"/>
      <c r="S599" s="1205" t="s">
        <v>10771</v>
      </c>
      <c r="T599" s="1205" t="s">
        <v>490</v>
      </c>
      <c r="U599" s="1205" t="s">
        <v>95</v>
      </c>
      <c r="V599" s="1250"/>
      <c r="W599" s="1248"/>
      <c r="X599" s="1250"/>
    </row>
    <row r="600">
      <c r="A600" s="1203" t="s">
        <v>27608</v>
      </c>
      <c r="B600" s="1210" t="s">
        <v>15</v>
      </c>
      <c r="C600" s="1201" t="s">
        <v>407</v>
      </c>
      <c r="D600" s="1210" t="s">
        <v>183</v>
      </c>
      <c r="E600" s="1200"/>
      <c r="F600" s="1200"/>
      <c r="G600" s="1200"/>
      <c r="H600" s="1202" t="s">
        <v>20056</v>
      </c>
      <c r="I600" s="1202" t="s">
        <v>27590</v>
      </c>
      <c r="J600" s="1201" t="s">
        <v>23421</v>
      </c>
      <c r="K600" s="1202" t="s">
        <v>11</v>
      </c>
      <c r="L600" s="1210" t="s">
        <v>24082</v>
      </c>
      <c r="M600" s="122" t="s">
        <v>27609</v>
      </c>
      <c r="N600" s="122" t="s">
        <v>27591</v>
      </c>
      <c r="O600" s="122" t="s">
        <v>23458</v>
      </c>
      <c r="P600" s="122" t="s">
        <v>23459</v>
      </c>
      <c r="Q600" s="1248"/>
      <c r="R600" s="1248"/>
      <c r="S600" s="1205" t="s">
        <v>10771</v>
      </c>
      <c r="T600" s="1205" t="s">
        <v>490</v>
      </c>
      <c r="U600" s="1205" t="s">
        <v>95</v>
      </c>
      <c r="V600" s="1250"/>
      <c r="W600" s="1248"/>
      <c r="X600" s="1250"/>
    </row>
    <row r="601">
      <c r="A601" s="1203" t="s">
        <v>27610</v>
      </c>
      <c r="B601" s="1200" t="s">
        <v>15</v>
      </c>
      <c r="C601" s="1201" t="s">
        <v>23461</v>
      </c>
      <c r="D601" s="1200" t="s">
        <v>183</v>
      </c>
      <c r="E601" s="1200"/>
      <c r="F601" s="1200"/>
      <c r="G601" s="1200"/>
      <c r="H601" s="1201" t="s">
        <v>20056</v>
      </c>
      <c r="I601" s="1201" t="s">
        <v>27590</v>
      </c>
      <c r="J601" s="1201" t="s">
        <v>23421</v>
      </c>
      <c r="K601" s="1201" t="s">
        <v>11</v>
      </c>
      <c r="L601" s="1200" t="s">
        <v>24082</v>
      </c>
      <c r="M601" s="122" t="s">
        <v>23463</v>
      </c>
      <c r="N601" s="122" t="s">
        <v>23462</v>
      </c>
      <c r="O601" s="122" t="s">
        <v>27611</v>
      </c>
      <c r="P601" s="122" t="s">
        <v>27612</v>
      </c>
      <c r="Q601" s="1248"/>
      <c r="R601" s="1248"/>
      <c r="S601" s="1205" t="s">
        <v>10771</v>
      </c>
      <c r="T601" s="1205" t="s">
        <v>471</v>
      </c>
      <c r="U601" s="1205" t="s">
        <v>95</v>
      </c>
      <c r="V601" s="1250"/>
      <c r="W601" s="1248"/>
      <c r="X601" s="1250"/>
    </row>
    <row r="602">
      <c r="A602" s="1203" t="s">
        <v>27613</v>
      </c>
      <c r="B602" s="1210" t="s">
        <v>15</v>
      </c>
      <c r="C602" s="1201" t="s">
        <v>409</v>
      </c>
      <c r="D602" s="1210" t="s">
        <v>183</v>
      </c>
      <c r="E602" s="1200"/>
      <c r="F602" s="1200"/>
      <c r="G602" s="1200"/>
      <c r="H602" s="1202" t="s">
        <v>20056</v>
      </c>
      <c r="I602" s="1202" t="s">
        <v>27590</v>
      </c>
      <c r="J602" s="1201" t="s">
        <v>23421</v>
      </c>
      <c r="K602" s="1202" t="s">
        <v>11</v>
      </c>
      <c r="L602" s="1210" t="s">
        <v>24082</v>
      </c>
      <c r="M602" s="122" t="s">
        <v>23473</v>
      </c>
      <c r="N602" s="122" t="s">
        <v>23472</v>
      </c>
      <c r="O602" s="122" t="s">
        <v>23474</v>
      </c>
      <c r="P602" s="122" t="s">
        <v>23475</v>
      </c>
      <c r="Q602" s="1248"/>
      <c r="R602" s="1248"/>
      <c r="S602" s="1205" t="s">
        <v>10771</v>
      </c>
      <c r="T602" s="1205" t="s">
        <v>490</v>
      </c>
      <c r="U602" s="1205" t="s">
        <v>95</v>
      </c>
      <c r="V602" s="1250"/>
      <c r="W602" s="1248"/>
      <c r="X602" s="1250"/>
    </row>
    <row r="603">
      <c r="A603" s="1203" t="s">
        <v>27614</v>
      </c>
      <c r="B603" s="1210" t="s">
        <v>15</v>
      </c>
      <c r="C603" s="1201" t="s">
        <v>409</v>
      </c>
      <c r="D603" s="1210" t="s">
        <v>183</v>
      </c>
      <c r="E603" s="1200"/>
      <c r="F603" s="1200"/>
      <c r="G603" s="1200"/>
      <c r="H603" s="1202" t="s">
        <v>20056</v>
      </c>
      <c r="I603" s="1202" t="s">
        <v>27590</v>
      </c>
      <c r="J603" s="1201" t="s">
        <v>23421</v>
      </c>
      <c r="K603" s="1202" t="s">
        <v>11</v>
      </c>
      <c r="L603" s="1210" t="s">
        <v>24082</v>
      </c>
      <c r="M603" s="122" t="s">
        <v>27615</v>
      </c>
      <c r="N603" s="122" t="s">
        <v>23477</v>
      </c>
      <c r="O603" s="122" t="s">
        <v>27616</v>
      </c>
      <c r="P603" s="122" t="s">
        <v>27617</v>
      </c>
      <c r="Q603" s="1248"/>
      <c r="R603" s="1248"/>
      <c r="S603" s="1205" t="s">
        <v>10771</v>
      </c>
      <c r="T603" s="1205" t="s">
        <v>471</v>
      </c>
      <c r="U603" s="1205" t="s">
        <v>95</v>
      </c>
      <c r="V603" s="1250"/>
      <c r="W603" s="1248"/>
      <c r="X603" s="1250"/>
    </row>
    <row r="604">
      <c r="A604" s="1203" t="s">
        <v>27618</v>
      </c>
      <c r="B604" s="1210" t="s">
        <v>15</v>
      </c>
      <c r="C604" s="1201" t="s">
        <v>407</v>
      </c>
      <c r="D604" s="1210" t="s">
        <v>183</v>
      </c>
      <c r="E604" s="1200"/>
      <c r="F604" s="1200"/>
      <c r="G604" s="1200"/>
      <c r="H604" s="1202" t="s">
        <v>20056</v>
      </c>
      <c r="I604" s="1202" t="s">
        <v>27590</v>
      </c>
      <c r="J604" s="1201" t="s">
        <v>23421</v>
      </c>
      <c r="K604" s="1202" t="s">
        <v>11</v>
      </c>
      <c r="L604" s="1210" t="s">
        <v>24082</v>
      </c>
      <c r="M604" s="122" t="s">
        <v>23468</v>
      </c>
      <c r="N604" s="122" t="s">
        <v>23467</v>
      </c>
      <c r="O604" s="122" t="s">
        <v>27619</v>
      </c>
      <c r="P604" s="122" t="s">
        <v>23470</v>
      </c>
      <c r="Q604" s="1248"/>
      <c r="R604" s="1248"/>
      <c r="S604" s="1205" t="s">
        <v>10771</v>
      </c>
      <c r="T604" s="1205" t="s">
        <v>471</v>
      </c>
      <c r="U604" s="1205" t="s">
        <v>95</v>
      </c>
      <c r="V604" s="1250"/>
      <c r="W604" s="1248"/>
      <c r="X604" s="1250"/>
    </row>
    <row r="605">
      <c r="A605" s="1203" t="s">
        <v>27620</v>
      </c>
      <c r="B605" s="1210" t="s">
        <v>15</v>
      </c>
      <c r="C605" s="1200" t="s">
        <v>27621</v>
      </c>
      <c r="D605" s="1201" t="s">
        <v>183</v>
      </c>
      <c r="E605" s="1200"/>
      <c r="F605" s="1200"/>
      <c r="G605" s="1200"/>
      <c r="H605" s="1201" t="s">
        <v>45</v>
      </c>
      <c r="I605" s="1201" t="s">
        <v>27622</v>
      </c>
      <c r="J605" s="1200"/>
      <c r="K605" s="1201" t="s">
        <v>11</v>
      </c>
      <c r="L605" s="1210" t="s">
        <v>24082</v>
      </c>
      <c r="M605" s="122" t="s">
        <v>27623</v>
      </c>
      <c r="N605" s="122" t="s">
        <v>27624</v>
      </c>
      <c r="O605" s="122" t="s">
        <v>27625</v>
      </c>
      <c r="P605" s="122" t="s">
        <v>27626</v>
      </c>
      <c r="Q605" s="1248"/>
      <c r="R605" s="1248"/>
      <c r="S605" s="1205" t="s">
        <v>27627</v>
      </c>
      <c r="T605" s="1199" t="s">
        <v>490</v>
      </c>
      <c r="U605" s="1199" t="s">
        <v>620</v>
      </c>
      <c r="V605" s="1206" t="s">
        <v>27628</v>
      </c>
      <c r="W605" s="1248"/>
      <c r="X605" s="1253" t="s">
        <v>27629</v>
      </c>
    </row>
    <row r="606">
      <c r="A606" s="1203" t="s">
        <v>27630</v>
      </c>
      <c r="B606" s="1210" t="s">
        <v>15</v>
      </c>
      <c r="C606" s="1200" t="s">
        <v>27621</v>
      </c>
      <c r="D606" s="1201" t="s">
        <v>183</v>
      </c>
      <c r="E606" s="1200"/>
      <c r="F606" s="1200"/>
      <c r="G606" s="1200"/>
      <c r="H606" s="1201" t="s">
        <v>45</v>
      </c>
      <c r="I606" s="1201" t="s">
        <v>27622</v>
      </c>
      <c r="J606" s="1200"/>
      <c r="K606" s="1201" t="s">
        <v>11</v>
      </c>
      <c r="L606" s="1210" t="s">
        <v>24082</v>
      </c>
      <c r="M606" s="122" t="s">
        <v>27631</v>
      </c>
      <c r="N606" s="122" t="s">
        <v>27632</v>
      </c>
      <c r="O606" s="122" t="s">
        <v>27633</v>
      </c>
      <c r="P606" s="122" t="s">
        <v>27634</v>
      </c>
      <c r="Q606" s="1248"/>
      <c r="R606" s="1248"/>
      <c r="S606" s="1205" t="s">
        <v>27627</v>
      </c>
      <c r="T606" s="1199" t="s">
        <v>490</v>
      </c>
      <c r="U606" s="1199" t="s">
        <v>620</v>
      </c>
      <c r="V606" s="1206" t="s">
        <v>27628</v>
      </c>
      <c r="W606" s="1248"/>
      <c r="X606" s="1253" t="s">
        <v>27629</v>
      </c>
    </row>
    <row r="607">
      <c r="A607" s="1203" t="s">
        <v>27635</v>
      </c>
      <c r="B607" s="1210" t="s">
        <v>15</v>
      </c>
      <c r="C607" s="1210" t="s">
        <v>27621</v>
      </c>
      <c r="D607" s="1201" t="s">
        <v>183</v>
      </c>
      <c r="E607" s="1200"/>
      <c r="F607" s="1200"/>
      <c r="G607" s="1200"/>
      <c r="H607" s="1201" t="s">
        <v>45</v>
      </c>
      <c r="I607" s="1201" t="s">
        <v>27622</v>
      </c>
      <c r="J607" s="1210"/>
      <c r="K607" s="1201" t="s">
        <v>11</v>
      </c>
      <c r="L607" s="1210" t="s">
        <v>24082</v>
      </c>
      <c r="M607" s="1176" t="s">
        <v>27636</v>
      </c>
      <c r="N607" s="122" t="s">
        <v>27632</v>
      </c>
      <c r="O607" s="122" t="s">
        <v>27633</v>
      </c>
      <c r="P607" s="122" t="s">
        <v>27637</v>
      </c>
      <c r="Q607" s="1248"/>
      <c r="R607" s="1248"/>
      <c r="S607" s="1205" t="s">
        <v>27627</v>
      </c>
      <c r="T607" s="1199" t="s">
        <v>490</v>
      </c>
      <c r="U607" s="1199" t="s">
        <v>620</v>
      </c>
      <c r="V607" s="1206" t="s">
        <v>27628</v>
      </c>
      <c r="W607" s="1248"/>
      <c r="X607" s="1253" t="s">
        <v>27629</v>
      </c>
    </row>
    <row r="608">
      <c r="A608" s="1203" t="s">
        <v>27638</v>
      </c>
      <c r="B608" s="1210" t="s">
        <v>46</v>
      </c>
      <c r="C608" s="1200" t="s">
        <v>27621</v>
      </c>
      <c r="D608" s="1201" t="s">
        <v>183</v>
      </c>
      <c r="E608" s="1200"/>
      <c r="F608" s="1200"/>
      <c r="G608" s="1200"/>
      <c r="H608" s="1201" t="s">
        <v>45</v>
      </c>
      <c r="I608" s="1201" t="s">
        <v>27622</v>
      </c>
      <c r="J608" s="1200"/>
      <c r="K608" s="1201" t="s">
        <v>11</v>
      </c>
      <c r="L608" s="1210" t="s">
        <v>24082</v>
      </c>
      <c r="M608" s="122" t="s">
        <v>27639</v>
      </c>
      <c r="N608" s="122" t="s">
        <v>27632</v>
      </c>
      <c r="O608" s="122" t="s">
        <v>27640</v>
      </c>
      <c r="P608" s="122" t="s">
        <v>27641</v>
      </c>
      <c r="Q608" s="1248"/>
      <c r="R608" s="1248"/>
      <c r="S608" s="1205" t="s">
        <v>27627</v>
      </c>
      <c r="T608" s="1199" t="s">
        <v>490</v>
      </c>
      <c r="U608" s="1199" t="s">
        <v>620</v>
      </c>
      <c r="V608" s="1206" t="s">
        <v>27628</v>
      </c>
      <c r="W608" s="1248"/>
      <c r="X608" s="1253" t="s">
        <v>27629</v>
      </c>
    </row>
    <row r="609">
      <c r="A609" s="1203" t="s">
        <v>27642</v>
      </c>
      <c r="B609" s="1210" t="s">
        <v>15</v>
      </c>
      <c r="C609" s="1200" t="s">
        <v>27621</v>
      </c>
      <c r="D609" s="1201" t="s">
        <v>183</v>
      </c>
      <c r="E609" s="1200"/>
      <c r="F609" s="1200"/>
      <c r="G609" s="1200"/>
      <c r="H609" s="1201" t="s">
        <v>45</v>
      </c>
      <c r="I609" s="1201" t="s">
        <v>27622</v>
      </c>
      <c r="J609" s="1200"/>
      <c r="K609" s="1201" t="s">
        <v>11</v>
      </c>
      <c r="L609" s="1210" t="s">
        <v>24082</v>
      </c>
      <c r="M609" s="122" t="s">
        <v>27643</v>
      </c>
      <c r="N609" s="122" t="s">
        <v>27644</v>
      </c>
      <c r="O609" s="122" t="s">
        <v>27645</v>
      </c>
      <c r="P609" s="122" t="s">
        <v>27646</v>
      </c>
      <c r="Q609" s="1248"/>
      <c r="R609" s="1248"/>
      <c r="S609" s="1205" t="s">
        <v>26596</v>
      </c>
      <c r="T609" s="1199" t="s">
        <v>490</v>
      </c>
      <c r="U609" s="1199" t="s">
        <v>95</v>
      </c>
      <c r="V609" s="1187" t="s">
        <v>27647</v>
      </c>
      <c r="W609" s="1248"/>
      <c r="X609" s="1250"/>
    </row>
    <row r="610">
      <c r="A610" s="1203" t="s">
        <v>27648</v>
      </c>
      <c r="B610" s="1210" t="s">
        <v>15</v>
      </c>
      <c r="C610" s="1200" t="s">
        <v>27621</v>
      </c>
      <c r="D610" s="1201" t="s">
        <v>183</v>
      </c>
      <c r="E610" s="1200"/>
      <c r="F610" s="1200"/>
      <c r="G610" s="1200"/>
      <c r="H610" s="1201" t="s">
        <v>45</v>
      </c>
      <c r="I610" s="1201" t="s">
        <v>27622</v>
      </c>
      <c r="J610" s="1200"/>
      <c r="K610" s="1201" t="s">
        <v>11</v>
      </c>
      <c r="L610" s="1210" t="s">
        <v>24082</v>
      </c>
      <c r="M610" s="122" t="s">
        <v>27649</v>
      </c>
      <c r="N610" s="122" t="s">
        <v>27650</v>
      </c>
      <c r="O610" s="122" t="s">
        <v>27651</v>
      </c>
      <c r="P610" s="122" t="s">
        <v>27652</v>
      </c>
      <c r="Q610" s="1248"/>
      <c r="R610" s="1248"/>
      <c r="S610" s="1205" t="s">
        <v>26596</v>
      </c>
      <c r="T610" s="1199" t="s">
        <v>490</v>
      </c>
      <c r="U610" s="1199" t="s">
        <v>95</v>
      </c>
      <c r="V610" s="1187" t="s">
        <v>27647</v>
      </c>
      <c r="W610" s="1248"/>
      <c r="X610" s="1250"/>
    </row>
    <row r="611">
      <c r="A611" s="1203" t="s">
        <v>27653</v>
      </c>
      <c r="B611" s="1210" t="s">
        <v>15</v>
      </c>
      <c r="C611" s="1200" t="s">
        <v>27621</v>
      </c>
      <c r="D611" s="1201" t="s">
        <v>183</v>
      </c>
      <c r="E611" s="1200"/>
      <c r="F611" s="1200"/>
      <c r="G611" s="1200"/>
      <c r="H611" s="1201" t="s">
        <v>45</v>
      </c>
      <c r="I611" s="1201" t="s">
        <v>27622</v>
      </c>
      <c r="J611" s="1200"/>
      <c r="K611" s="1201" t="s">
        <v>11</v>
      </c>
      <c r="L611" s="1210" t="s">
        <v>24082</v>
      </c>
      <c r="M611" s="122" t="s">
        <v>27654</v>
      </c>
      <c r="N611" s="122" t="s">
        <v>27655</v>
      </c>
      <c r="O611" s="122" t="s">
        <v>27656</v>
      </c>
      <c r="P611" s="122" t="s">
        <v>27657</v>
      </c>
      <c r="Q611" s="1248"/>
      <c r="R611" s="1248"/>
      <c r="S611" s="1205" t="s">
        <v>26596</v>
      </c>
      <c r="T611" s="1199" t="s">
        <v>490</v>
      </c>
      <c r="U611" s="1199" t="s">
        <v>95</v>
      </c>
      <c r="V611" s="1187" t="s">
        <v>27647</v>
      </c>
      <c r="W611" s="1248"/>
      <c r="X611" s="1250"/>
    </row>
    <row r="612">
      <c r="A612" s="1203" t="s">
        <v>27658</v>
      </c>
      <c r="B612" s="1210" t="s">
        <v>15</v>
      </c>
      <c r="C612" s="1202" t="s">
        <v>404</v>
      </c>
      <c r="D612" s="1201" t="s">
        <v>183</v>
      </c>
      <c r="E612" s="1200"/>
      <c r="F612" s="1200"/>
      <c r="G612" s="1200"/>
      <c r="H612" s="1201" t="s">
        <v>45</v>
      </c>
      <c r="I612" s="1202" t="s">
        <v>27659</v>
      </c>
      <c r="J612" s="1210"/>
      <c r="K612" s="1201" t="s">
        <v>11</v>
      </c>
      <c r="L612" s="1210" t="s">
        <v>24082</v>
      </c>
      <c r="M612" s="122" t="s">
        <v>27660</v>
      </c>
      <c r="N612" s="1176" t="s">
        <v>20058</v>
      </c>
      <c r="O612" s="1176" t="s">
        <v>27661</v>
      </c>
      <c r="P612" s="122" t="s">
        <v>27662</v>
      </c>
      <c r="Q612" s="1248"/>
      <c r="R612" s="1248"/>
      <c r="S612" s="1205" t="s">
        <v>26596</v>
      </c>
      <c r="T612" s="1199" t="s">
        <v>490</v>
      </c>
      <c r="U612" s="1199" t="s">
        <v>95</v>
      </c>
      <c r="V612" s="1254" t="s">
        <v>26588</v>
      </c>
      <c r="W612" s="1248"/>
      <c r="X612" s="1250"/>
    </row>
    <row r="613">
      <c r="A613" s="693"/>
      <c r="B613" s="1255"/>
      <c r="C613" s="1255"/>
      <c r="D613" s="1255"/>
      <c r="E613" s="693"/>
      <c r="F613" s="693"/>
      <c r="G613" s="693"/>
      <c r="H613" s="1255"/>
      <c r="I613" s="1255"/>
      <c r="J613" s="1255"/>
      <c r="K613" s="1255"/>
      <c r="L613" s="1255"/>
      <c r="M613" s="1256"/>
      <c r="N613" s="1256"/>
      <c r="O613" s="1256"/>
      <c r="P613" s="1256"/>
      <c r="V613" s="698"/>
      <c r="X613" s="698"/>
    </row>
    <row r="614">
      <c r="A614" s="693"/>
      <c r="B614" s="1255"/>
      <c r="C614" s="1255"/>
      <c r="D614" s="1255"/>
      <c r="E614" s="693"/>
      <c r="F614" s="693"/>
      <c r="G614" s="1255"/>
      <c r="H614" s="693"/>
      <c r="I614" s="1255"/>
      <c r="J614" s="1255"/>
      <c r="K614" s="1255"/>
      <c r="L614" s="1255"/>
      <c r="M614" s="1256"/>
      <c r="N614" s="1256"/>
      <c r="O614" s="1256"/>
      <c r="P614" s="1256"/>
      <c r="V614" s="698"/>
      <c r="X614" s="698"/>
    </row>
    <row r="615">
      <c r="A615" s="693"/>
      <c r="B615" s="1255"/>
      <c r="C615" s="1255"/>
      <c r="D615" s="1255"/>
      <c r="E615" s="693"/>
      <c r="F615" s="693"/>
      <c r="G615" s="1255"/>
      <c r="H615" s="693"/>
      <c r="I615" s="1255"/>
      <c r="J615" s="1255"/>
      <c r="K615" s="1255"/>
      <c r="L615" s="1255"/>
      <c r="M615" s="1256"/>
      <c r="N615" s="1256"/>
      <c r="O615" s="1256"/>
      <c r="P615" s="1256"/>
      <c r="V615" s="698"/>
      <c r="X615" s="698"/>
    </row>
    <row r="616">
      <c r="A616" s="693"/>
      <c r="B616" s="1255"/>
      <c r="C616" s="1255"/>
      <c r="D616" s="1255"/>
      <c r="E616" s="693"/>
      <c r="F616" s="693"/>
      <c r="G616" s="1255"/>
      <c r="H616" s="693"/>
      <c r="I616" s="1255"/>
      <c r="J616" s="1255"/>
      <c r="K616" s="1255"/>
      <c r="L616" s="1255"/>
      <c r="M616" s="1256"/>
      <c r="N616" s="1256"/>
      <c r="O616" s="1256"/>
      <c r="P616" s="1256"/>
      <c r="V616" s="698"/>
      <c r="X616" s="698"/>
    </row>
    <row r="617">
      <c r="A617" s="693"/>
      <c r="B617" s="1255"/>
      <c r="C617" s="1255"/>
      <c r="D617" s="1255"/>
      <c r="E617" s="693"/>
      <c r="F617" s="693"/>
      <c r="G617" s="1255"/>
      <c r="H617" s="693"/>
      <c r="I617" s="1255"/>
      <c r="J617" s="1255"/>
      <c r="K617" s="1255"/>
      <c r="L617" s="1255"/>
      <c r="M617" s="1256"/>
      <c r="N617" s="1256"/>
      <c r="O617" s="1256"/>
      <c r="P617" s="1256"/>
      <c r="V617" s="698"/>
      <c r="X617" s="698"/>
    </row>
    <row r="618">
      <c r="A618" s="693"/>
      <c r="B618" s="1255"/>
      <c r="C618" s="1255"/>
      <c r="D618" s="1255"/>
      <c r="E618" s="693"/>
      <c r="F618" s="693"/>
      <c r="G618" s="1255"/>
      <c r="H618" s="693"/>
      <c r="I618" s="1255"/>
      <c r="J618" s="1255"/>
      <c r="K618" s="1255"/>
      <c r="L618" s="1255"/>
      <c r="M618" s="1256"/>
      <c r="N618" s="1256"/>
      <c r="O618" s="1256"/>
      <c r="P618" s="1256"/>
      <c r="V618" s="698"/>
      <c r="X618" s="698"/>
    </row>
    <row r="619">
      <c r="A619" s="693"/>
      <c r="B619" s="1255"/>
      <c r="C619" s="1255"/>
      <c r="D619" s="1255"/>
      <c r="E619" s="693"/>
      <c r="F619" s="693"/>
      <c r="G619" s="1255"/>
      <c r="H619" s="693"/>
      <c r="I619" s="1255"/>
      <c r="J619" s="1255"/>
      <c r="K619" s="1255"/>
      <c r="L619" s="1255"/>
      <c r="M619" s="1256"/>
      <c r="N619" s="1256"/>
      <c r="O619" s="1256"/>
      <c r="P619" s="1256"/>
      <c r="V619" s="698"/>
      <c r="X619" s="698"/>
    </row>
    <row r="620">
      <c r="A620" s="693"/>
      <c r="B620" s="1255"/>
      <c r="C620" s="1255"/>
      <c r="D620" s="1255"/>
      <c r="E620" s="693"/>
      <c r="F620" s="693"/>
      <c r="G620" s="1255"/>
      <c r="H620" s="693"/>
      <c r="I620" s="1255"/>
      <c r="J620" s="1255"/>
      <c r="K620" s="1255"/>
      <c r="L620" s="1255"/>
      <c r="M620" s="1256"/>
      <c r="N620" s="1256"/>
      <c r="O620" s="1256"/>
      <c r="P620" s="1256"/>
      <c r="V620" s="698"/>
      <c r="X620" s="698"/>
    </row>
    <row r="621">
      <c r="A621" s="693"/>
      <c r="B621" s="1255"/>
      <c r="C621" s="1255"/>
      <c r="D621" s="1255"/>
      <c r="E621" s="693"/>
      <c r="F621" s="693"/>
      <c r="G621" s="1255"/>
      <c r="H621" s="693"/>
      <c r="I621" s="1255"/>
      <c r="J621" s="1255"/>
      <c r="K621" s="1255"/>
      <c r="L621" s="1255"/>
      <c r="M621" s="1256"/>
      <c r="N621" s="1256"/>
      <c r="O621" s="1256"/>
      <c r="P621" s="1256"/>
      <c r="V621" s="698"/>
      <c r="X621" s="698"/>
    </row>
    <row r="622">
      <c r="A622" s="693"/>
      <c r="B622" s="1255"/>
      <c r="C622" s="1255"/>
      <c r="D622" s="1255"/>
      <c r="E622" s="693"/>
      <c r="F622" s="693"/>
      <c r="G622" s="1255"/>
      <c r="H622" s="693"/>
      <c r="I622" s="1255"/>
      <c r="J622" s="1255"/>
      <c r="K622" s="1255"/>
      <c r="L622" s="1255"/>
      <c r="M622" s="1256"/>
      <c r="N622" s="1256"/>
      <c r="O622" s="1256"/>
      <c r="P622" s="1256"/>
      <c r="V622" s="698"/>
      <c r="X622" s="698"/>
    </row>
    <row r="623">
      <c r="A623" s="693"/>
      <c r="B623" s="1255"/>
      <c r="C623" s="1255"/>
      <c r="D623" s="1255"/>
      <c r="E623" s="693"/>
      <c r="F623" s="693"/>
      <c r="G623" s="1255"/>
      <c r="H623" s="693"/>
      <c r="I623" s="1255"/>
      <c r="J623" s="1255"/>
      <c r="K623" s="1255"/>
      <c r="L623" s="1255"/>
      <c r="M623" s="1256"/>
      <c r="N623" s="1256"/>
      <c r="O623" s="1256"/>
      <c r="P623" s="1256"/>
      <c r="V623" s="698"/>
      <c r="X623" s="698"/>
    </row>
    <row r="624">
      <c r="A624" s="693"/>
      <c r="B624" s="1255"/>
      <c r="C624" s="1255"/>
      <c r="D624" s="1255"/>
      <c r="E624" s="693"/>
      <c r="F624" s="693"/>
      <c r="G624" s="1255"/>
      <c r="H624" s="693"/>
      <c r="I624" s="1255"/>
      <c r="J624" s="1255"/>
      <c r="K624" s="1255"/>
      <c r="L624" s="1255"/>
      <c r="M624" s="1256"/>
      <c r="N624" s="1256"/>
      <c r="O624" s="1256"/>
      <c r="P624" s="1256"/>
      <c r="V624" s="698"/>
      <c r="X624" s="698"/>
    </row>
    <row r="625">
      <c r="A625" s="693"/>
      <c r="B625" s="1255"/>
      <c r="C625" s="1255"/>
      <c r="D625" s="1255"/>
      <c r="E625" s="693"/>
      <c r="F625" s="693"/>
      <c r="G625" s="1255"/>
      <c r="H625" s="693"/>
      <c r="I625" s="1255"/>
      <c r="J625" s="1255"/>
      <c r="K625" s="1255"/>
      <c r="L625" s="1255"/>
      <c r="M625" s="1256"/>
      <c r="N625" s="1256"/>
      <c r="O625" s="1256"/>
      <c r="P625" s="1256"/>
      <c r="V625" s="698"/>
      <c r="X625" s="698"/>
    </row>
    <row r="626">
      <c r="A626" s="693"/>
      <c r="B626" s="1255"/>
      <c r="C626" s="1255"/>
      <c r="D626" s="1255"/>
      <c r="E626" s="693"/>
      <c r="F626" s="693"/>
      <c r="G626" s="1255"/>
      <c r="H626" s="693"/>
      <c r="I626" s="1255"/>
      <c r="J626" s="1255"/>
      <c r="K626" s="1255"/>
      <c r="L626" s="1255"/>
      <c r="M626" s="1256"/>
      <c r="N626" s="1256"/>
      <c r="O626" s="1256"/>
      <c r="P626" s="1256"/>
      <c r="V626" s="698"/>
      <c r="X626" s="698"/>
    </row>
    <row r="627">
      <c r="A627" s="693"/>
      <c r="B627" s="1255"/>
      <c r="C627" s="1255"/>
      <c r="D627" s="1255"/>
      <c r="E627" s="693"/>
      <c r="F627" s="693"/>
      <c r="G627" s="1255"/>
      <c r="H627" s="693"/>
      <c r="I627" s="1255"/>
      <c r="J627" s="1255"/>
      <c r="K627" s="1255"/>
      <c r="L627" s="1255"/>
      <c r="M627" s="1256"/>
      <c r="N627" s="1256"/>
      <c r="O627" s="1256"/>
      <c r="P627" s="1256"/>
      <c r="V627" s="698"/>
      <c r="X627" s="698"/>
    </row>
    <row r="628">
      <c r="A628" s="693"/>
      <c r="B628" s="1255"/>
      <c r="C628" s="1255"/>
      <c r="D628" s="1255"/>
      <c r="E628" s="693"/>
      <c r="F628" s="693"/>
      <c r="G628" s="1255"/>
      <c r="H628" s="693"/>
      <c r="I628" s="1255"/>
      <c r="J628" s="1255"/>
      <c r="K628" s="1255"/>
      <c r="L628" s="1255"/>
      <c r="M628" s="1256"/>
      <c r="N628" s="1256"/>
      <c r="O628" s="1256"/>
      <c r="P628" s="1256"/>
      <c r="V628" s="698"/>
      <c r="X628" s="698"/>
    </row>
    <row r="629">
      <c r="A629" s="693"/>
      <c r="B629" s="1255"/>
      <c r="C629" s="1255"/>
      <c r="D629" s="1255"/>
      <c r="E629" s="693"/>
      <c r="F629" s="693"/>
      <c r="G629" s="1255"/>
      <c r="H629" s="693"/>
      <c r="I629" s="1255"/>
      <c r="J629" s="1255"/>
      <c r="K629" s="1255"/>
      <c r="L629" s="1255"/>
      <c r="M629" s="1256"/>
      <c r="N629" s="1256"/>
      <c r="O629" s="1256"/>
      <c r="P629" s="1256"/>
      <c r="V629" s="698"/>
      <c r="X629" s="698"/>
    </row>
    <row r="630">
      <c r="A630" s="693"/>
      <c r="B630" s="1255"/>
      <c r="C630" s="1255"/>
      <c r="D630" s="1255"/>
      <c r="E630" s="693"/>
      <c r="F630" s="693"/>
      <c r="G630" s="1255"/>
      <c r="H630" s="693"/>
      <c r="I630" s="1255"/>
      <c r="J630" s="1255"/>
      <c r="K630" s="1255"/>
      <c r="L630" s="1255"/>
      <c r="M630" s="1256"/>
      <c r="N630" s="1256"/>
      <c r="O630" s="1256"/>
      <c r="P630" s="1256"/>
      <c r="V630" s="698"/>
      <c r="X630" s="698"/>
    </row>
    <row r="631">
      <c r="A631" s="693"/>
      <c r="B631" s="1255"/>
      <c r="C631" s="1255"/>
      <c r="D631" s="1255"/>
      <c r="E631" s="693"/>
      <c r="F631" s="693"/>
      <c r="G631" s="1255"/>
      <c r="H631" s="693"/>
      <c r="I631" s="1255"/>
      <c r="J631" s="1255"/>
      <c r="K631" s="1255"/>
      <c r="L631" s="1255"/>
      <c r="M631" s="1256"/>
      <c r="N631" s="1256"/>
      <c r="O631" s="1256"/>
      <c r="P631" s="1256"/>
      <c r="V631" s="698"/>
      <c r="X631" s="698"/>
    </row>
    <row r="632">
      <c r="A632" s="693"/>
      <c r="B632" s="1255"/>
      <c r="C632" s="1255"/>
      <c r="D632" s="1255"/>
      <c r="E632" s="693"/>
      <c r="F632" s="693"/>
      <c r="G632" s="1255"/>
      <c r="H632" s="693"/>
      <c r="I632" s="1255"/>
      <c r="J632" s="1255"/>
      <c r="K632" s="1255"/>
      <c r="L632" s="1255"/>
      <c r="M632" s="1256"/>
      <c r="N632" s="1256"/>
      <c r="O632" s="1256"/>
      <c r="P632" s="1256"/>
      <c r="V632" s="698"/>
      <c r="X632" s="698"/>
    </row>
    <row r="633">
      <c r="A633" s="693"/>
      <c r="B633" s="1255"/>
      <c r="C633" s="1255"/>
      <c r="D633" s="1255"/>
      <c r="E633" s="693"/>
      <c r="F633" s="693"/>
      <c r="G633" s="1255"/>
      <c r="H633" s="693"/>
      <c r="I633" s="1255"/>
      <c r="J633" s="1255"/>
      <c r="K633" s="1255"/>
      <c r="L633" s="1255"/>
      <c r="M633" s="1256"/>
      <c r="N633" s="1256"/>
      <c r="O633" s="1256"/>
      <c r="P633" s="1256"/>
      <c r="V633" s="698"/>
      <c r="X633" s="698"/>
    </row>
    <row r="634">
      <c r="A634" s="693"/>
      <c r="B634" s="1255"/>
      <c r="C634" s="1255"/>
      <c r="D634" s="1255"/>
      <c r="E634" s="693"/>
      <c r="F634" s="693"/>
      <c r="G634" s="1255"/>
      <c r="H634" s="693"/>
      <c r="I634" s="1255"/>
      <c r="J634" s="1255"/>
      <c r="K634" s="1255"/>
      <c r="L634" s="1255"/>
      <c r="M634" s="1256"/>
      <c r="N634" s="1256"/>
      <c r="O634" s="1256"/>
      <c r="P634" s="1256"/>
      <c r="V634" s="698"/>
      <c r="X634" s="698"/>
    </row>
    <row r="635">
      <c r="A635" s="693"/>
      <c r="B635" s="1255"/>
      <c r="C635" s="1255"/>
      <c r="D635" s="1255"/>
      <c r="E635" s="693"/>
      <c r="F635" s="693"/>
      <c r="G635" s="1255"/>
      <c r="H635" s="693"/>
      <c r="I635" s="1255"/>
      <c r="J635" s="1255"/>
      <c r="K635" s="1255"/>
      <c r="L635" s="1255"/>
      <c r="M635" s="1256"/>
      <c r="N635" s="1256"/>
      <c r="O635" s="1256"/>
      <c r="P635" s="1256"/>
      <c r="V635" s="698"/>
      <c r="X635" s="698"/>
    </row>
    <row r="636">
      <c r="A636" s="693"/>
      <c r="B636" s="1255"/>
      <c r="C636" s="1255"/>
      <c r="D636" s="1255"/>
      <c r="E636" s="693"/>
      <c r="F636" s="693"/>
      <c r="G636" s="1255"/>
      <c r="H636" s="693"/>
      <c r="I636" s="1255"/>
      <c r="J636" s="1255"/>
      <c r="K636" s="1255"/>
      <c r="L636" s="1255"/>
      <c r="M636" s="1256"/>
      <c r="N636" s="1256"/>
      <c r="O636" s="1256"/>
      <c r="P636" s="1256"/>
      <c r="V636" s="698"/>
      <c r="X636" s="698"/>
    </row>
    <row r="637">
      <c r="A637" s="693"/>
      <c r="B637" s="1255"/>
      <c r="C637" s="1255"/>
      <c r="D637" s="1255"/>
      <c r="E637" s="693"/>
      <c r="F637" s="693"/>
      <c r="G637" s="1255"/>
      <c r="H637" s="693"/>
      <c r="I637" s="1255"/>
      <c r="J637" s="1255"/>
      <c r="K637" s="1255"/>
      <c r="L637" s="1255"/>
      <c r="M637" s="1256"/>
      <c r="N637" s="1256"/>
      <c r="O637" s="1256"/>
      <c r="P637" s="1256"/>
      <c r="V637" s="698"/>
      <c r="X637" s="698"/>
    </row>
    <row r="638">
      <c r="A638" s="693"/>
      <c r="B638" s="1255"/>
      <c r="C638" s="1255"/>
      <c r="D638" s="1255"/>
      <c r="E638" s="693"/>
      <c r="F638" s="693"/>
      <c r="G638" s="1255"/>
      <c r="H638" s="693"/>
      <c r="I638" s="1255"/>
      <c r="J638" s="1255"/>
      <c r="K638" s="1255"/>
      <c r="L638" s="1255"/>
      <c r="M638" s="1256"/>
      <c r="N638" s="1256"/>
      <c r="O638" s="1256"/>
      <c r="P638" s="1256"/>
      <c r="V638" s="698"/>
      <c r="X638" s="698"/>
    </row>
    <row r="639">
      <c r="A639" s="693"/>
      <c r="B639" s="1255"/>
      <c r="C639" s="1255"/>
      <c r="D639" s="1255"/>
      <c r="E639" s="693"/>
      <c r="F639" s="693"/>
      <c r="G639" s="1255"/>
      <c r="H639" s="693"/>
      <c r="I639" s="1255"/>
      <c r="J639" s="1255"/>
      <c r="K639" s="1255"/>
      <c r="L639" s="1255"/>
      <c r="M639" s="1256"/>
      <c r="N639" s="1256"/>
      <c r="O639" s="1256"/>
      <c r="P639" s="1256"/>
      <c r="V639" s="698"/>
      <c r="X639" s="698"/>
    </row>
    <row r="640">
      <c r="A640" s="693"/>
      <c r="B640" s="1255"/>
      <c r="C640" s="1255"/>
      <c r="D640" s="1255"/>
      <c r="E640" s="693"/>
      <c r="F640" s="693"/>
      <c r="G640" s="1255"/>
      <c r="H640" s="693"/>
      <c r="I640" s="1255"/>
      <c r="J640" s="1255"/>
      <c r="K640" s="1255"/>
      <c r="L640" s="1255"/>
      <c r="M640" s="1256"/>
      <c r="N640" s="1256"/>
      <c r="O640" s="1256"/>
      <c r="P640" s="1256"/>
      <c r="V640" s="698"/>
      <c r="X640" s="698"/>
    </row>
    <row r="641">
      <c r="A641" s="693"/>
      <c r="B641" s="1255"/>
      <c r="C641" s="1255"/>
      <c r="D641" s="1255"/>
      <c r="E641" s="693"/>
      <c r="F641" s="693"/>
      <c r="G641" s="1255"/>
      <c r="H641" s="693"/>
      <c r="I641" s="1255"/>
      <c r="J641" s="1255"/>
      <c r="K641" s="1255"/>
      <c r="L641" s="1255"/>
      <c r="M641" s="1256"/>
      <c r="N641" s="1256"/>
      <c r="O641" s="1256"/>
      <c r="P641" s="1256"/>
      <c r="V641" s="698"/>
      <c r="X641" s="698"/>
    </row>
    <row r="642">
      <c r="A642" s="693"/>
      <c r="B642" s="1255"/>
      <c r="C642" s="1255"/>
      <c r="D642" s="1255"/>
      <c r="E642" s="693"/>
      <c r="F642" s="693"/>
      <c r="G642" s="1255"/>
      <c r="H642" s="693"/>
      <c r="I642" s="1255"/>
      <c r="J642" s="1255"/>
      <c r="K642" s="1255"/>
      <c r="L642" s="1255"/>
      <c r="M642" s="1256"/>
      <c r="N642" s="1256"/>
      <c r="O642" s="1256"/>
      <c r="P642" s="1256"/>
      <c r="V642" s="698"/>
      <c r="X642" s="698"/>
    </row>
    <row r="643">
      <c r="A643" s="693"/>
      <c r="B643" s="1255"/>
      <c r="C643" s="1255"/>
      <c r="D643" s="1255"/>
      <c r="E643" s="693"/>
      <c r="F643" s="693"/>
      <c r="G643" s="1255"/>
      <c r="H643" s="693"/>
      <c r="I643" s="1255"/>
      <c r="J643" s="1255"/>
      <c r="K643" s="1255"/>
      <c r="L643" s="1255"/>
      <c r="M643" s="1256"/>
      <c r="N643" s="1256"/>
      <c r="O643" s="1256"/>
      <c r="P643" s="1256"/>
      <c r="V643" s="698"/>
      <c r="X643" s="698"/>
    </row>
    <row r="644">
      <c r="A644" s="693"/>
      <c r="B644" s="1255"/>
      <c r="C644" s="1255"/>
      <c r="D644" s="1255"/>
      <c r="E644" s="693"/>
      <c r="F644" s="693"/>
      <c r="G644" s="1255"/>
      <c r="H644" s="693"/>
      <c r="I644" s="1255"/>
      <c r="J644" s="1255"/>
      <c r="K644" s="1255"/>
      <c r="L644" s="1255"/>
      <c r="M644" s="1256"/>
      <c r="N644" s="1256"/>
      <c r="O644" s="1256"/>
      <c r="P644" s="1256"/>
      <c r="V644" s="698"/>
      <c r="X644" s="698"/>
    </row>
    <row r="645">
      <c r="A645" s="693"/>
      <c r="B645" s="1255"/>
      <c r="C645" s="1255"/>
      <c r="D645" s="1255"/>
      <c r="E645" s="693"/>
      <c r="F645" s="693"/>
      <c r="G645" s="1255"/>
      <c r="H645" s="693"/>
      <c r="I645" s="1255"/>
      <c r="J645" s="1255"/>
      <c r="K645" s="1255"/>
      <c r="L645" s="1255"/>
      <c r="M645" s="1256"/>
      <c r="N645" s="1256"/>
      <c r="O645" s="1256"/>
      <c r="P645" s="1256"/>
      <c r="V645" s="698"/>
      <c r="X645" s="698"/>
    </row>
    <row r="646">
      <c r="A646" s="693"/>
      <c r="B646" s="1255"/>
      <c r="C646" s="1255"/>
      <c r="D646" s="1255"/>
      <c r="E646" s="693"/>
      <c r="F646" s="693"/>
      <c r="G646" s="1255"/>
      <c r="H646" s="693"/>
      <c r="I646" s="1255"/>
      <c r="J646" s="1255"/>
      <c r="K646" s="1255"/>
      <c r="L646" s="1255"/>
      <c r="M646" s="1256"/>
      <c r="N646" s="1256"/>
      <c r="O646" s="1256"/>
      <c r="P646" s="1256"/>
      <c r="V646" s="698"/>
      <c r="X646" s="698"/>
    </row>
    <row r="647">
      <c r="A647" s="693"/>
      <c r="B647" s="1255"/>
      <c r="C647" s="1255"/>
      <c r="D647" s="1255"/>
      <c r="E647" s="693"/>
      <c r="F647" s="693"/>
      <c r="G647" s="1255"/>
      <c r="H647" s="693"/>
      <c r="I647" s="1255"/>
      <c r="J647" s="1255"/>
      <c r="K647" s="1255"/>
      <c r="L647" s="1255"/>
      <c r="M647" s="1256"/>
      <c r="N647" s="1256"/>
      <c r="O647" s="1256"/>
      <c r="P647" s="1256"/>
      <c r="V647" s="698"/>
      <c r="X647" s="698"/>
    </row>
    <row r="648">
      <c r="A648" s="693"/>
      <c r="B648" s="1255"/>
      <c r="C648" s="1255"/>
      <c r="D648" s="1255"/>
      <c r="E648" s="693"/>
      <c r="F648" s="693"/>
      <c r="G648" s="1255"/>
      <c r="H648" s="693"/>
      <c r="I648" s="1255"/>
      <c r="J648" s="1255"/>
      <c r="K648" s="1255"/>
      <c r="L648" s="1255"/>
      <c r="M648" s="1256"/>
      <c r="N648" s="1256"/>
      <c r="O648" s="1256"/>
      <c r="P648" s="1256"/>
      <c r="V648" s="698"/>
      <c r="X648" s="698"/>
    </row>
    <row r="649">
      <c r="A649" s="693"/>
      <c r="B649" s="1255"/>
      <c r="C649" s="1255"/>
      <c r="D649" s="1255"/>
      <c r="E649" s="693"/>
      <c r="F649" s="693"/>
      <c r="G649" s="1255"/>
      <c r="H649" s="693"/>
      <c r="I649" s="1255"/>
      <c r="J649" s="1255"/>
      <c r="K649" s="1255"/>
      <c r="L649" s="1255"/>
      <c r="M649" s="1256"/>
      <c r="N649" s="1256"/>
      <c r="O649" s="1256"/>
      <c r="P649" s="1256"/>
      <c r="V649" s="698"/>
      <c r="X649" s="698"/>
    </row>
    <row r="650">
      <c r="A650" s="693"/>
      <c r="B650" s="1255"/>
      <c r="C650" s="1255"/>
      <c r="D650" s="1255"/>
      <c r="E650" s="693"/>
      <c r="F650" s="693"/>
      <c r="G650" s="1255"/>
      <c r="H650" s="693"/>
      <c r="I650" s="1255"/>
      <c r="J650" s="1255"/>
      <c r="K650" s="1255"/>
      <c r="L650" s="1255"/>
      <c r="M650" s="1256"/>
      <c r="N650" s="1256"/>
      <c r="O650" s="1256"/>
      <c r="P650" s="1256"/>
      <c r="V650" s="698"/>
      <c r="X650" s="698"/>
    </row>
    <row r="651">
      <c r="A651" s="693"/>
      <c r="B651" s="1255"/>
      <c r="C651" s="1255"/>
      <c r="D651" s="1255"/>
      <c r="E651" s="693"/>
      <c r="F651" s="693"/>
      <c r="G651" s="1255"/>
      <c r="H651" s="693"/>
      <c r="I651" s="1255"/>
      <c r="J651" s="1255"/>
      <c r="K651" s="1255"/>
      <c r="L651" s="1255"/>
      <c r="M651" s="1256"/>
      <c r="N651" s="1256"/>
      <c r="O651" s="1256"/>
      <c r="P651" s="1256"/>
      <c r="V651" s="698"/>
      <c r="X651" s="698"/>
    </row>
    <row r="652">
      <c r="A652" s="693"/>
      <c r="B652" s="1255"/>
      <c r="C652" s="1255"/>
      <c r="D652" s="1255"/>
      <c r="E652" s="693"/>
      <c r="F652" s="693"/>
      <c r="G652" s="1255"/>
      <c r="H652" s="693"/>
      <c r="I652" s="1255"/>
      <c r="J652" s="1255"/>
      <c r="K652" s="1255"/>
      <c r="L652" s="1255"/>
      <c r="M652" s="1256"/>
      <c r="N652" s="1256"/>
      <c r="O652" s="1256"/>
      <c r="P652" s="1256"/>
      <c r="V652" s="698"/>
      <c r="X652" s="698"/>
    </row>
    <row r="653">
      <c r="A653" s="693"/>
      <c r="B653" s="1255"/>
      <c r="C653" s="1255"/>
      <c r="D653" s="1255"/>
      <c r="E653" s="693"/>
      <c r="F653" s="693"/>
      <c r="G653" s="1255"/>
      <c r="H653" s="693"/>
      <c r="I653" s="1255"/>
      <c r="J653" s="1255"/>
      <c r="K653" s="1255"/>
      <c r="L653" s="1255"/>
      <c r="M653" s="1256"/>
      <c r="N653" s="1256"/>
      <c r="O653" s="1256"/>
      <c r="P653" s="1256"/>
      <c r="V653" s="698"/>
      <c r="X653" s="698"/>
    </row>
    <row r="654">
      <c r="A654" s="693"/>
      <c r="B654" s="1255"/>
      <c r="C654" s="1255"/>
      <c r="D654" s="1255"/>
      <c r="E654" s="693"/>
      <c r="F654" s="693"/>
      <c r="G654" s="1255"/>
      <c r="H654" s="693"/>
      <c r="I654" s="1255"/>
      <c r="J654" s="1255"/>
      <c r="K654" s="1255"/>
      <c r="L654" s="1255"/>
      <c r="M654" s="1256"/>
      <c r="N654" s="1256"/>
      <c r="O654" s="1256"/>
      <c r="P654" s="1256"/>
      <c r="V654" s="698"/>
      <c r="X654" s="698"/>
    </row>
    <row r="655">
      <c r="A655" s="693"/>
      <c r="B655" s="1255"/>
      <c r="C655" s="1255"/>
      <c r="D655" s="1255"/>
      <c r="E655" s="693"/>
      <c r="F655" s="693"/>
      <c r="G655" s="1255"/>
      <c r="H655" s="693"/>
      <c r="I655" s="1255"/>
      <c r="J655" s="1255"/>
      <c r="K655" s="1255"/>
      <c r="L655" s="1255"/>
      <c r="M655" s="1256"/>
      <c r="N655" s="1256"/>
      <c r="O655" s="1256"/>
      <c r="P655" s="1256"/>
      <c r="V655" s="698"/>
      <c r="X655" s="698"/>
    </row>
    <row r="656">
      <c r="A656" s="693"/>
      <c r="B656" s="1255"/>
      <c r="C656" s="1255"/>
      <c r="D656" s="1255"/>
      <c r="E656" s="693"/>
      <c r="F656" s="693"/>
      <c r="G656" s="1255"/>
      <c r="H656" s="693"/>
      <c r="I656" s="1255"/>
      <c r="J656" s="1255"/>
      <c r="K656" s="1255"/>
      <c r="L656" s="1255"/>
      <c r="M656" s="1256"/>
      <c r="N656" s="1256"/>
      <c r="O656" s="1256"/>
      <c r="P656" s="1256"/>
      <c r="V656" s="698"/>
      <c r="X656" s="698"/>
    </row>
    <row r="657">
      <c r="A657" s="693"/>
      <c r="B657" s="1255"/>
      <c r="C657" s="1255"/>
      <c r="D657" s="1255"/>
      <c r="E657" s="693"/>
      <c r="F657" s="693"/>
      <c r="G657" s="1255"/>
      <c r="H657" s="693"/>
      <c r="I657" s="1255"/>
      <c r="J657" s="1255"/>
      <c r="K657" s="1255"/>
      <c r="L657" s="1255"/>
      <c r="M657" s="1256"/>
      <c r="N657" s="1256"/>
      <c r="O657" s="1256"/>
      <c r="P657" s="1256"/>
      <c r="V657" s="698"/>
      <c r="X657" s="698"/>
    </row>
    <row r="658">
      <c r="A658" s="693"/>
      <c r="B658" s="1255"/>
      <c r="C658" s="1255"/>
      <c r="D658" s="1255"/>
      <c r="E658" s="693"/>
      <c r="F658" s="693"/>
      <c r="G658" s="1255"/>
      <c r="H658" s="693"/>
      <c r="I658" s="1255"/>
      <c r="J658" s="1255"/>
      <c r="K658" s="1255"/>
      <c r="L658" s="1255"/>
      <c r="M658" s="1256"/>
      <c r="N658" s="1256"/>
      <c r="O658" s="1256"/>
      <c r="P658" s="1256"/>
      <c r="V658" s="698"/>
      <c r="X658" s="698"/>
    </row>
    <row r="659">
      <c r="A659" s="693"/>
      <c r="B659" s="1255"/>
      <c r="C659" s="1255"/>
      <c r="D659" s="1255"/>
      <c r="E659" s="693"/>
      <c r="F659" s="693"/>
      <c r="G659" s="1255"/>
      <c r="H659" s="693"/>
      <c r="I659" s="1255"/>
      <c r="J659" s="1255"/>
      <c r="K659" s="1255"/>
      <c r="L659" s="1255"/>
      <c r="M659" s="1256"/>
      <c r="N659" s="1256"/>
      <c r="O659" s="1256"/>
      <c r="P659" s="1256"/>
      <c r="V659" s="698"/>
      <c r="X659" s="698"/>
    </row>
    <row r="660">
      <c r="A660" s="693"/>
      <c r="B660" s="1255"/>
      <c r="C660" s="1255"/>
      <c r="D660" s="1255"/>
      <c r="E660" s="693"/>
      <c r="F660" s="693"/>
      <c r="G660" s="1255"/>
      <c r="H660" s="693"/>
      <c r="I660" s="1255"/>
      <c r="J660" s="1255"/>
      <c r="K660" s="1255"/>
      <c r="L660" s="1255"/>
      <c r="M660" s="1256"/>
      <c r="N660" s="1256"/>
      <c r="O660" s="1256"/>
      <c r="P660" s="1256"/>
      <c r="V660" s="698"/>
      <c r="X660" s="698"/>
    </row>
    <row r="661">
      <c r="A661" s="693"/>
      <c r="B661" s="1255"/>
      <c r="C661" s="1255"/>
      <c r="D661" s="1255"/>
      <c r="E661" s="693"/>
      <c r="F661" s="693"/>
      <c r="G661" s="1255"/>
      <c r="H661" s="693"/>
      <c r="I661" s="1255"/>
      <c r="J661" s="1255"/>
      <c r="K661" s="1255"/>
      <c r="L661" s="1255"/>
      <c r="M661" s="1256"/>
      <c r="N661" s="1256"/>
      <c r="O661" s="1256"/>
      <c r="P661" s="1256"/>
      <c r="V661" s="698"/>
      <c r="X661" s="698"/>
    </row>
    <row r="662">
      <c r="A662" s="693"/>
      <c r="B662" s="1255"/>
      <c r="C662" s="1255"/>
      <c r="D662" s="1255"/>
      <c r="E662" s="693"/>
      <c r="F662" s="693"/>
      <c r="G662" s="1255"/>
      <c r="H662" s="693"/>
      <c r="I662" s="1255"/>
      <c r="J662" s="1255"/>
      <c r="K662" s="1255"/>
      <c r="L662" s="1255"/>
      <c r="M662" s="1256"/>
      <c r="N662" s="1256"/>
      <c r="O662" s="1256"/>
      <c r="P662" s="1256"/>
      <c r="V662" s="698"/>
      <c r="X662" s="698"/>
    </row>
    <row r="663">
      <c r="A663" s="693"/>
      <c r="B663" s="1255"/>
      <c r="C663" s="1255"/>
      <c r="D663" s="1255"/>
      <c r="E663" s="693"/>
      <c r="F663" s="693"/>
      <c r="G663" s="1255"/>
      <c r="H663" s="693"/>
      <c r="I663" s="1255"/>
      <c r="J663" s="1255"/>
      <c r="K663" s="1255"/>
      <c r="L663" s="1255"/>
      <c r="M663" s="1256"/>
      <c r="N663" s="1256"/>
      <c r="O663" s="1256"/>
      <c r="P663" s="1256"/>
      <c r="V663" s="698"/>
      <c r="X663" s="698"/>
    </row>
    <row r="664">
      <c r="A664" s="693"/>
      <c r="B664" s="1255"/>
      <c r="C664" s="1255"/>
      <c r="D664" s="1255"/>
      <c r="E664" s="693"/>
      <c r="F664" s="693"/>
      <c r="G664" s="1255"/>
      <c r="H664" s="693"/>
      <c r="I664" s="1255"/>
      <c r="J664" s="1255"/>
      <c r="K664" s="1255"/>
      <c r="L664" s="1255"/>
      <c r="M664" s="1256"/>
      <c r="N664" s="1256"/>
      <c r="O664" s="1256"/>
      <c r="P664" s="1256"/>
      <c r="V664" s="698"/>
      <c r="X664" s="698"/>
    </row>
    <row r="665">
      <c r="A665" s="693"/>
      <c r="B665" s="1255"/>
      <c r="C665" s="1255"/>
      <c r="D665" s="1255"/>
      <c r="E665" s="693"/>
      <c r="F665" s="693"/>
      <c r="G665" s="1255"/>
      <c r="H665" s="693"/>
      <c r="I665" s="1255"/>
      <c r="J665" s="1255"/>
      <c r="K665" s="1255"/>
      <c r="L665" s="1255"/>
      <c r="M665" s="1256"/>
      <c r="N665" s="1256"/>
      <c r="O665" s="1256"/>
      <c r="P665" s="1256"/>
      <c r="V665" s="698"/>
      <c r="X665" s="698"/>
    </row>
    <row r="666">
      <c r="A666" s="693"/>
      <c r="B666" s="1255"/>
      <c r="C666" s="1255"/>
      <c r="D666" s="1255"/>
      <c r="E666" s="693"/>
      <c r="F666" s="693"/>
      <c r="G666" s="1255"/>
      <c r="H666" s="693"/>
      <c r="I666" s="1255"/>
      <c r="J666" s="1255"/>
      <c r="K666" s="1255"/>
      <c r="L666" s="1255"/>
      <c r="M666" s="1256"/>
      <c r="N666" s="1256"/>
      <c r="O666" s="1256"/>
      <c r="P666" s="1256"/>
      <c r="V666" s="698"/>
      <c r="X666" s="698"/>
    </row>
    <row r="667">
      <c r="A667" s="693"/>
      <c r="B667" s="1255"/>
      <c r="C667" s="1255"/>
      <c r="D667" s="1255"/>
      <c r="E667" s="693"/>
      <c r="F667" s="693"/>
      <c r="G667" s="1255"/>
      <c r="H667" s="693"/>
      <c r="I667" s="1255"/>
      <c r="J667" s="1255"/>
      <c r="K667" s="1255"/>
      <c r="L667" s="1255"/>
      <c r="M667" s="1256"/>
      <c r="N667" s="1256"/>
      <c r="O667" s="1256"/>
      <c r="P667" s="1256"/>
      <c r="V667" s="698"/>
      <c r="X667" s="698"/>
    </row>
    <row r="668">
      <c r="A668" s="693"/>
      <c r="B668" s="1255"/>
      <c r="C668" s="1255"/>
      <c r="D668" s="1255"/>
      <c r="E668" s="693"/>
      <c r="F668" s="693"/>
      <c r="G668" s="1255"/>
      <c r="H668" s="693"/>
      <c r="I668" s="1255"/>
      <c r="J668" s="1255"/>
      <c r="K668" s="1255"/>
      <c r="L668" s="1255"/>
      <c r="M668" s="1256"/>
      <c r="N668" s="1256"/>
      <c r="O668" s="1256"/>
      <c r="P668" s="1256"/>
      <c r="V668" s="698"/>
      <c r="X668" s="698"/>
    </row>
    <row r="669">
      <c r="A669" s="693"/>
      <c r="B669" s="1255"/>
      <c r="C669" s="1255"/>
      <c r="D669" s="1255"/>
      <c r="E669" s="693"/>
      <c r="F669" s="693"/>
      <c r="G669" s="1255"/>
      <c r="H669" s="693"/>
      <c r="I669" s="1255"/>
      <c r="J669" s="1255"/>
      <c r="K669" s="1255"/>
      <c r="L669" s="1255"/>
      <c r="M669" s="1256"/>
      <c r="N669" s="1256"/>
      <c r="O669" s="1256"/>
      <c r="P669" s="1256"/>
      <c r="V669" s="698"/>
      <c r="X669" s="698"/>
    </row>
    <row r="670">
      <c r="A670" s="693"/>
      <c r="B670" s="1255"/>
      <c r="C670" s="1255"/>
      <c r="D670" s="1255"/>
      <c r="E670" s="693"/>
      <c r="F670" s="693"/>
      <c r="G670" s="1255"/>
      <c r="H670" s="693"/>
      <c r="I670" s="1255"/>
      <c r="J670" s="1255"/>
      <c r="K670" s="1255"/>
      <c r="L670" s="1255"/>
      <c r="M670" s="1256"/>
      <c r="N670" s="1256"/>
      <c r="O670" s="1256"/>
      <c r="P670" s="1256"/>
      <c r="V670" s="698"/>
      <c r="X670" s="698"/>
    </row>
    <row r="671">
      <c r="A671" s="693"/>
      <c r="B671" s="1255"/>
      <c r="C671" s="1255"/>
      <c r="D671" s="1255"/>
      <c r="E671" s="693"/>
      <c r="F671" s="693"/>
      <c r="G671" s="1255"/>
      <c r="H671" s="693"/>
      <c r="I671" s="1255"/>
      <c r="J671" s="1255"/>
      <c r="K671" s="1255"/>
      <c r="L671" s="1255"/>
      <c r="M671" s="1256"/>
      <c r="N671" s="1256"/>
      <c r="O671" s="1256"/>
      <c r="P671" s="1256"/>
      <c r="V671" s="698"/>
      <c r="X671" s="698"/>
    </row>
    <row r="672">
      <c r="A672" s="693"/>
      <c r="B672" s="1255"/>
      <c r="C672" s="1255"/>
      <c r="D672" s="1255"/>
      <c r="E672" s="693"/>
      <c r="F672" s="693"/>
      <c r="G672" s="1255"/>
      <c r="H672" s="693"/>
      <c r="I672" s="1255"/>
      <c r="J672" s="1255"/>
      <c r="K672" s="1255"/>
      <c r="L672" s="1255"/>
      <c r="M672" s="1256"/>
      <c r="N672" s="1256"/>
      <c r="O672" s="1256"/>
      <c r="P672" s="1256"/>
      <c r="V672" s="698"/>
      <c r="X672" s="698"/>
    </row>
    <row r="673">
      <c r="A673" s="693"/>
      <c r="B673" s="1255"/>
      <c r="C673" s="1255"/>
      <c r="D673" s="1255"/>
      <c r="E673" s="693"/>
      <c r="F673" s="693"/>
      <c r="G673" s="1255"/>
      <c r="H673" s="693"/>
      <c r="I673" s="1255"/>
      <c r="J673" s="1255"/>
      <c r="K673" s="1255"/>
      <c r="L673" s="1255"/>
      <c r="M673" s="1256"/>
      <c r="N673" s="1256"/>
      <c r="O673" s="1256"/>
      <c r="P673" s="1256"/>
      <c r="V673" s="698"/>
      <c r="X673" s="698"/>
    </row>
    <row r="674">
      <c r="A674" s="693"/>
      <c r="B674" s="1255"/>
      <c r="C674" s="1255"/>
      <c r="D674" s="1255"/>
      <c r="E674" s="693"/>
      <c r="F674" s="693"/>
      <c r="G674" s="1255"/>
      <c r="H674" s="693"/>
      <c r="I674" s="1255"/>
      <c r="J674" s="1255"/>
      <c r="K674" s="1255"/>
      <c r="L674" s="1255"/>
      <c r="M674" s="1256"/>
      <c r="N674" s="1256"/>
      <c r="O674" s="1256"/>
      <c r="P674" s="1256"/>
      <c r="V674" s="698"/>
      <c r="X674" s="698"/>
    </row>
    <row r="675">
      <c r="A675" s="693"/>
      <c r="B675" s="1255"/>
      <c r="C675" s="1255"/>
      <c r="D675" s="1255"/>
      <c r="E675" s="693"/>
      <c r="F675" s="693"/>
      <c r="G675" s="1255"/>
      <c r="H675" s="693"/>
      <c r="I675" s="1255"/>
      <c r="J675" s="1255"/>
      <c r="K675" s="1255"/>
      <c r="L675" s="1255"/>
      <c r="M675" s="1256"/>
      <c r="N675" s="1256"/>
      <c r="O675" s="1256"/>
      <c r="P675" s="1256"/>
      <c r="V675" s="698"/>
      <c r="X675" s="698"/>
    </row>
    <row r="676">
      <c r="A676" s="693"/>
      <c r="B676" s="1255"/>
      <c r="C676" s="1255"/>
      <c r="D676" s="1255"/>
      <c r="E676" s="693"/>
      <c r="F676" s="693"/>
      <c r="G676" s="1255"/>
      <c r="H676" s="693"/>
      <c r="I676" s="1255"/>
      <c r="J676" s="1255"/>
      <c r="K676" s="1255"/>
      <c r="L676" s="1255"/>
      <c r="M676" s="1256"/>
      <c r="N676" s="1256"/>
      <c r="O676" s="1256"/>
      <c r="P676" s="1256"/>
      <c r="V676" s="698"/>
      <c r="X676" s="698"/>
    </row>
    <row r="677">
      <c r="A677" s="693"/>
      <c r="B677" s="1255"/>
      <c r="C677" s="1255"/>
      <c r="D677" s="1255"/>
      <c r="E677" s="693"/>
      <c r="F677" s="693"/>
      <c r="G677" s="1255"/>
      <c r="H677" s="693"/>
      <c r="I677" s="1255"/>
      <c r="J677" s="1255"/>
      <c r="K677" s="1255"/>
      <c r="L677" s="1255"/>
      <c r="M677" s="1256"/>
      <c r="N677" s="1256"/>
      <c r="O677" s="1256"/>
      <c r="P677" s="1256"/>
      <c r="V677" s="698"/>
      <c r="X677" s="698"/>
    </row>
    <row r="678">
      <c r="A678" s="693"/>
      <c r="B678" s="1255"/>
      <c r="C678" s="1255"/>
      <c r="D678" s="1255"/>
      <c r="E678" s="693"/>
      <c r="F678" s="693"/>
      <c r="G678" s="1255"/>
      <c r="H678" s="693"/>
      <c r="I678" s="1255"/>
      <c r="J678" s="1255"/>
      <c r="K678" s="1255"/>
      <c r="L678" s="1255"/>
      <c r="M678" s="1256"/>
      <c r="N678" s="1256"/>
      <c r="O678" s="1256"/>
      <c r="P678" s="1256"/>
      <c r="V678" s="698"/>
      <c r="X678" s="698"/>
    </row>
    <row r="679">
      <c r="A679" s="693"/>
      <c r="B679" s="1255"/>
      <c r="C679" s="1255"/>
      <c r="D679" s="1255"/>
      <c r="E679" s="693"/>
      <c r="F679" s="693"/>
      <c r="G679" s="1255"/>
      <c r="H679" s="693"/>
      <c r="I679" s="1255"/>
      <c r="J679" s="1255"/>
      <c r="K679" s="1255"/>
      <c r="L679" s="1255"/>
      <c r="M679" s="1256"/>
      <c r="N679" s="1256"/>
      <c r="O679" s="1256"/>
      <c r="P679" s="1256"/>
      <c r="V679" s="698"/>
      <c r="X679" s="698"/>
    </row>
    <row r="680">
      <c r="A680" s="693"/>
      <c r="B680" s="1255"/>
      <c r="C680" s="1255"/>
      <c r="D680" s="1255"/>
      <c r="E680" s="693"/>
      <c r="F680" s="693"/>
      <c r="G680" s="1255"/>
      <c r="H680" s="693"/>
      <c r="I680" s="1255"/>
      <c r="J680" s="1255"/>
      <c r="K680" s="1255"/>
      <c r="L680" s="1255"/>
      <c r="M680" s="1256"/>
      <c r="N680" s="1256"/>
      <c r="O680" s="1256"/>
      <c r="P680" s="1256"/>
      <c r="V680" s="698"/>
      <c r="X680" s="698"/>
    </row>
    <row r="681">
      <c r="A681" s="693"/>
      <c r="B681" s="1255"/>
      <c r="C681" s="1255"/>
      <c r="D681" s="1255"/>
      <c r="E681" s="693"/>
      <c r="F681" s="693"/>
      <c r="G681" s="1255"/>
      <c r="H681" s="693"/>
      <c r="I681" s="1255"/>
      <c r="J681" s="1255"/>
      <c r="K681" s="1255"/>
      <c r="L681" s="1255"/>
      <c r="M681" s="1256"/>
      <c r="N681" s="1256"/>
      <c r="O681" s="1256"/>
      <c r="P681" s="1256"/>
      <c r="V681" s="698"/>
      <c r="X681" s="698"/>
    </row>
    <row r="682">
      <c r="A682" s="693"/>
      <c r="B682" s="1255"/>
      <c r="C682" s="1255"/>
      <c r="D682" s="1255"/>
      <c r="E682" s="693"/>
      <c r="F682" s="693"/>
      <c r="G682" s="1255"/>
      <c r="H682" s="693"/>
      <c r="I682" s="1255"/>
      <c r="J682" s="1255"/>
      <c r="K682" s="1255"/>
      <c r="L682" s="1255"/>
      <c r="M682" s="1256"/>
      <c r="N682" s="1256"/>
      <c r="O682" s="1256"/>
      <c r="P682" s="1256"/>
      <c r="V682" s="698"/>
      <c r="X682" s="698"/>
    </row>
    <row r="683">
      <c r="A683" s="693"/>
      <c r="B683" s="1255"/>
      <c r="C683" s="1255"/>
      <c r="D683" s="1255"/>
      <c r="E683" s="693"/>
      <c r="F683" s="693"/>
      <c r="G683" s="1255"/>
      <c r="H683" s="693"/>
      <c r="I683" s="1255"/>
      <c r="J683" s="1255"/>
      <c r="K683" s="1255"/>
      <c r="L683" s="1255"/>
      <c r="M683" s="1256"/>
      <c r="N683" s="1256"/>
      <c r="O683" s="1256"/>
      <c r="P683" s="1256"/>
      <c r="V683" s="698"/>
      <c r="X683" s="698"/>
    </row>
    <row r="684">
      <c r="A684" s="693"/>
      <c r="B684" s="1255"/>
      <c r="C684" s="1255"/>
      <c r="D684" s="1255"/>
      <c r="E684" s="693"/>
      <c r="F684" s="693"/>
      <c r="G684" s="1255"/>
      <c r="H684" s="693"/>
      <c r="I684" s="1255"/>
      <c r="J684" s="1255"/>
      <c r="K684" s="1255"/>
      <c r="L684" s="1255"/>
      <c r="M684" s="1256"/>
      <c r="N684" s="1256"/>
      <c r="O684" s="1256"/>
      <c r="P684" s="1256"/>
      <c r="V684" s="698"/>
      <c r="X684" s="698"/>
    </row>
    <row r="685">
      <c r="A685" s="693"/>
      <c r="B685" s="1255"/>
      <c r="C685" s="1255"/>
      <c r="D685" s="1255"/>
      <c r="E685" s="693"/>
      <c r="F685" s="693"/>
      <c r="G685" s="1255"/>
      <c r="H685" s="693"/>
      <c r="I685" s="1255"/>
      <c r="J685" s="1255"/>
      <c r="K685" s="1255"/>
      <c r="L685" s="1255"/>
      <c r="M685" s="1256"/>
      <c r="N685" s="1256"/>
      <c r="O685" s="1256"/>
      <c r="P685" s="1256"/>
      <c r="V685" s="698"/>
      <c r="X685" s="698"/>
    </row>
    <row r="686">
      <c r="A686" s="693"/>
      <c r="B686" s="1255"/>
      <c r="C686" s="1255"/>
      <c r="D686" s="1255"/>
      <c r="E686" s="693"/>
      <c r="F686" s="693"/>
      <c r="G686" s="1255"/>
      <c r="H686" s="693"/>
      <c r="I686" s="1255"/>
      <c r="J686" s="1255"/>
      <c r="K686" s="1255"/>
      <c r="L686" s="1255"/>
      <c r="M686" s="1256"/>
      <c r="N686" s="1256"/>
      <c r="O686" s="1256"/>
      <c r="P686" s="1256"/>
      <c r="V686" s="698"/>
      <c r="X686" s="698"/>
    </row>
    <row r="687">
      <c r="A687" s="693"/>
      <c r="B687" s="1255"/>
      <c r="C687" s="1255"/>
      <c r="D687" s="1255"/>
      <c r="E687" s="693"/>
      <c r="F687" s="693"/>
      <c r="G687" s="1255"/>
      <c r="H687" s="693"/>
      <c r="I687" s="1255"/>
      <c r="J687" s="1255"/>
      <c r="K687" s="1255"/>
      <c r="L687" s="1255"/>
      <c r="M687" s="1256"/>
      <c r="N687" s="1256"/>
      <c r="O687" s="1256"/>
      <c r="P687" s="1256"/>
      <c r="V687" s="698"/>
      <c r="X687" s="698"/>
    </row>
    <row r="688">
      <c r="A688" s="693"/>
      <c r="B688" s="1255"/>
      <c r="C688" s="1255"/>
      <c r="D688" s="1255"/>
      <c r="E688" s="693"/>
      <c r="F688" s="693"/>
      <c r="G688" s="1255"/>
      <c r="H688" s="693"/>
      <c r="I688" s="1255"/>
      <c r="J688" s="1255"/>
      <c r="K688" s="1255"/>
      <c r="L688" s="1255"/>
      <c r="M688" s="1256"/>
      <c r="N688" s="1256"/>
      <c r="O688" s="1256"/>
      <c r="P688" s="1256"/>
      <c r="V688" s="698"/>
      <c r="X688" s="698"/>
    </row>
    <row r="689">
      <c r="A689" s="693"/>
      <c r="B689" s="1255"/>
      <c r="C689" s="1255"/>
      <c r="D689" s="1255"/>
      <c r="E689" s="693"/>
      <c r="F689" s="693"/>
      <c r="G689" s="1255"/>
      <c r="H689" s="693"/>
      <c r="I689" s="1255"/>
      <c r="J689" s="1255"/>
      <c r="K689" s="1255"/>
      <c r="L689" s="1255"/>
      <c r="M689" s="1256"/>
      <c r="N689" s="1256"/>
      <c r="O689" s="1256"/>
      <c r="P689" s="1256"/>
      <c r="V689" s="698"/>
      <c r="X689" s="698"/>
    </row>
    <row r="690">
      <c r="A690" s="693"/>
      <c r="B690" s="1255"/>
      <c r="C690" s="1255"/>
      <c r="D690" s="1255"/>
      <c r="E690" s="693"/>
      <c r="F690" s="693"/>
      <c r="G690" s="1255"/>
      <c r="H690" s="693"/>
      <c r="I690" s="1255"/>
      <c r="J690" s="1255"/>
      <c r="K690" s="1255"/>
      <c r="L690" s="1255"/>
      <c r="M690" s="1256"/>
      <c r="N690" s="1256"/>
      <c r="O690" s="1256"/>
      <c r="P690" s="1256"/>
      <c r="V690" s="698"/>
      <c r="X690" s="698"/>
    </row>
    <row r="691">
      <c r="A691" s="693"/>
      <c r="B691" s="1255"/>
      <c r="C691" s="1255"/>
      <c r="D691" s="1255"/>
      <c r="E691" s="693"/>
      <c r="F691" s="693"/>
      <c r="G691" s="1255"/>
      <c r="H691" s="693"/>
      <c r="I691" s="1255"/>
      <c r="J691" s="1255"/>
      <c r="K691" s="1255"/>
      <c r="L691" s="1255"/>
      <c r="M691" s="1256"/>
      <c r="N691" s="1256"/>
      <c r="O691" s="1256"/>
      <c r="P691" s="1256"/>
      <c r="V691" s="698"/>
      <c r="X691" s="698"/>
    </row>
    <row r="692">
      <c r="A692" s="693"/>
      <c r="B692" s="1255"/>
      <c r="C692" s="1255"/>
      <c r="D692" s="1255"/>
      <c r="E692" s="693"/>
      <c r="F692" s="693"/>
      <c r="G692" s="1255"/>
      <c r="H692" s="693"/>
      <c r="I692" s="1255"/>
      <c r="J692" s="1255"/>
      <c r="K692" s="1255"/>
      <c r="L692" s="1255"/>
      <c r="M692" s="1256"/>
      <c r="N692" s="1256"/>
      <c r="O692" s="1256"/>
      <c r="P692" s="1256"/>
      <c r="V692" s="698"/>
      <c r="X692" s="698"/>
    </row>
    <row r="693">
      <c r="A693" s="693"/>
      <c r="B693" s="1255"/>
      <c r="C693" s="1255"/>
      <c r="D693" s="1255"/>
      <c r="E693" s="693"/>
      <c r="F693" s="693"/>
      <c r="G693" s="1255"/>
      <c r="H693" s="693"/>
      <c r="I693" s="1255"/>
      <c r="J693" s="1255"/>
      <c r="K693" s="1255"/>
      <c r="L693" s="1255"/>
      <c r="M693" s="1256"/>
      <c r="N693" s="1256"/>
      <c r="O693" s="1256"/>
      <c r="P693" s="1256"/>
      <c r="V693" s="698"/>
      <c r="X693" s="698"/>
    </row>
    <row r="694">
      <c r="A694" s="693"/>
      <c r="B694" s="1255"/>
      <c r="C694" s="1255"/>
      <c r="D694" s="1255"/>
      <c r="E694" s="693"/>
      <c r="F694" s="693"/>
      <c r="G694" s="1255"/>
      <c r="H694" s="693"/>
      <c r="I694" s="1255"/>
      <c r="J694" s="1255"/>
      <c r="K694" s="1255"/>
      <c r="L694" s="1255"/>
      <c r="M694" s="1256"/>
      <c r="N694" s="1256"/>
      <c r="O694" s="1256"/>
      <c r="P694" s="1256"/>
      <c r="V694" s="698"/>
      <c r="X694" s="698"/>
    </row>
    <row r="695">
      <c r="A695" s="693"/>
      <c r="B695" s="1255"/>
      <c r="C695" s="1255"/>
      <c r="D695" s="1255"/>
      <c r="E695" s="693"/>
      <c r="F695" s="693"/>
      <c r="G695" s="1255"/>
      <c r="H695" s="693"/>
      <c r="I695" s="1255"/>
      <c r="J695" s="1255"/>
      <c r="K695" s="1255"/>
      <c r="L695" s="1255"/>
      <c r="M695" s="1256"/>
      <c r="N695" s="1256"/>
      <c r="O695" s="1256"/>
      <c r="P695" s="1256"/>
      <c r="V695" s="698"/>
      <c r="X695" s="698"/>
    </row>
    <row r="696">
      <c r="A696" s="693"/>
      <c r="B696" s="1255"/>
      <c r="C696" s="1255"/>
      <c r="D696" s="1255"/>
      <c r="E696" s="693"/>
      <c r="F696" s="693"/>
      <c r="G696" s="1255"/>
      <c r="H696" s="693"/>
      <c r="I696" s="1255"/>
      <c r="J696" s="1255"/>
      <c r="K696" s="1255"/>
      <c r="L696" s="1255"/>
      <c r="M696" s="1256"/>
      <c r="N696" s="1256"/>
      <c r="O696" s="1256"/>
      <c r="P696" s="1256"/>
      <c r="V696" s="698"/>
      <c r="X696" s="698"/>
    </row>
    <row r="697">
      <c r="A697" s="693"/>
      <c r="B697" s="1255"/>
      <c r="C697" s="1255"/>
      <c r="D697" s="1255"/>
      <c r="E697" s="693"/>
      <c r="F697" s="693"/>
      <c r="G697" s="1255"/>
      <c r="H697" s="693"/>
      <c r="I697" s="1255"/>
      <c r="J697" s="1255"/>
      <c r="K697" s="1255"/>
      <c r="L697" s="1255"/>
      <c r="M697" s="1256"/>
      <c r="N697" s="1256"/>
      <c r="O697" s="1256"/>
      <c r="P697" s="1256"/>
      <c r="V697" s="698"/>
      <c r="X697" s="698"/>
    </row>
    <row r="698">
      <c r="A698" s="693"/>
      <c r="B698" s="1255"/>
      <c r="C698" s="1255"/>
      <c r="D698" s="1255"/>
      <c r="E698" s="693"/>
      <c r="F698" s="693"/>
      <c r="G698" s="1255"/>
      <c r="H698" s="693"/>
      <c r="I698" s="1255"/>
      <c r="J698" s="1255"/>
      <c r="K698" s="1255"/>
      <c r="L698" s="1255"/>
      <c r="M698" s="1256"/>
      <c r="N698" s="1256"/>
      <c r="O698" s="1256"/>
      <c r="P698" s="1256"/>
      <c r="V698" s="698"/>
      <c r="X698" s="698"/>
    </row>
    <row r="699">
      <c r="A699" s="693"/>
      <c r="B699" s="1255"/>
      <c r="C699" s="1255"/>
      <c r="D699" s="1255"/>
      <c r="E699" s="693"/>
      <c r="F699" s="693"/>
      <c r="G699" s="1255"/>
      <c r="H699" s="693"/>
      <c r="I699" s="1255"/>
      <c r="J699" s="1255"/>
      <c r="K699" s="1255"/>
      <c r="L699" s="1255"/>
      <c r="M699" s="1256"/>
      <c r="N699" s="1256"/>
      <c r="O699" s="1256"/>
      <c r="P699" s="1256"/>
      <c r="V699" s="698"/>
      <c r="X699" s="698"/>
    </row>
    <row r="700">
      <c r="A700" s="693"/>
      <c r="B700" s="1255"/>
      <c r="C700" s="1255"/>
      <c r="D700" s="1255"/>
      <c r="E700" s="693"/>
      <c r="F700" s="693"/>
      <c r="G700" s="1255"/>
      <c r="H700" s="693"/>
      <c r="I700" s="1255"/>
      <c r="J700" s="1255"/>
      <c r="K700" s="1255"/>
      <c r="L700" s="1255"/>
      <c r="M700" s="1256"/>
      <c r="N700" s="1256"/>
      <c r="O700" s="1256"/>
      <c r="P700" s="1256"/>
      <c r="V700" s="698"/>
      <c r="X700" s="698"/>
    </row>
    <row r="701">
      <c r="A701" s="693"/>
      <c r="B701" s="1255"/>
      <c r="C701" s="1255"/>
      <c r="D701" s="1255"/>
      <c r="E701" s="693"/>
      <c r="F701" s="693"/>
      <c r="G701" s="1255"/>
      <c r="H701" s="693"/>
      <c r="I701" s="1255"/>
      <c r="J701" s="1255"/>
      <c r="K701" s="1255"/>
      <c r="L701" s="1255"/>
      <c r="M701" s="1256"/>
      <c r="N701" s="1256"/>
      <c r="O701" s="1256"/>
      <c r="P701" s="1256"/>
      <c r="V701" s="698"/>
      <c r="X701" s="698"/>
    </row>
    <row r="702">
      <c r="A702" s="693"/>
      <c r="B702" s="1255"/>
      <c r="C702" s="1255"/>
      <c r="D702" s="1255"/>
      <c r="E702" s="693"/>
      <c r="F702" s="693"/>
      <c r="G702" s="1255"/>
      <c r="H702" s="693"/>
      <c r="I702" s="1255"/>
      <c r="J702" s="1255"/>
      <c r="K702" s="1255"/>
      <c r="L702" s="1255"/>
      <c r="M702" s="1256"/>
      <c r="N702" s="1256"/>
      <c r="O702" s="1256"/>
      <c r="P702" s="1256"/>
      <c r="V702" s="698"/>
      <c r="X702" s="698"/>
    </row>
    <row r="703">
      <c r="A703" s="693"/>
      <c r="B703" s="1255"/>
      <c r="C703" s="1255"/>
      <c r="D703" s="1255"/>
      <c r="E703" s="693"/>
      <c r="F703" s="693"/>
      <c r="G703" s="1255"/>
      <c r="H703" s="693"/>
      <c r="I703" s="1255"/>
      <c r="J703" s="1255"/>
      <c r="K703" s="1255"/>
      <c r="L703" s="1255"/>
      <c r="M703" s="1256"/>
      <c r="N703" s="1256"/>
      <c r="O703" s="1256"/>
      <c r="P703" s="1256"/>
      <c r="V703" s="698"/>
      <c r="X703" s="698"/>
    </row>
    <row r="704">
      <c r="A704" s="693"/>
      <c r="B704" s="1255"/>
      <c r="C704" s="1255"/>
      <c r="D704" s="1255"/>
      <c r="E704" s="693"/>
      <c r="F704" s="693"/>
      <c r="G704" s="1255"/>
      <c r="H704" s="693"/>
      <c r="I704" s="1255"/>
      <c r="J704" s="1255"/>
      <c r="K704" s="1255"/>
      <c r="L704" s="1255"/>
      <c r="M704" s="1256"/>
      <c r="N704" s="1256"/>
      <c r="O704" s="1256"/>
      <c r="P704" s="1256"/>
      <c r="V704" s="698"/>
      <c r="X704" s="698"/>
    </row>
    <row r="705">
      <c r="A705" s="693"/>
      <c r="B705" s="1255"/>
      <c r="C705" s="1255"/>
      <c r="D705" s="1255"/>
      <c r="E705" s="693"/>
      <c r="F705" s="693"/>
      <c r="G705" s="1255"/>
      <c r="H705" s="693"/>
      <c r="I705" s="1255"/>
      <c r="J705" s="1255"/>
      <c r="K705" s="1255"/>
      <c r="L705" s="1255"/>
      <c r="M705" s="1256"/>
      <c r="N705" s="1256"/>
      <c r="O705" s="1256"/>
      <c r="P705" s="1256"/>
      <c r="V705" s="698"/>
      <c r="X705" s="698"/>
    </row>
    <row r="706">
      <c r="A706" s="693"/>
      <c r="B706" s="1255"/>
      <c r="C706" s="1255"/>
      <c r="D706" s="1255"/>
      <c r="E706" s="693"/>
      <c r="F706" s="693"/>
      <c r="G706" s="1255"/>
      <c r="H706" s="693"/>
      <c r="I706" s="1255"/>
      <c r="J706" s="1255"/>
      <c r="K706" s="1255"/>
      <c r="L706" s="1255"/>
      <c r="M706" s="1256"/>
      <c r="N706" s="1256"/>
      <c r="O706" s="1256"/>
      <c r="P706" s="1256"/>
      <c r="V706" s="698"/>
      <c r="X706" s="698"/>
    </row>
    <row r="707">
      <c r="A707" s="693"/>
      <c r="B707" s="1255"/>
      <c r="C707" s="1255"/>
      <c r="D707" s="1255"/>
      <c r="E707" s="693"/>
      <c r="F707" s="693"/>
      <c r="G707" s="1255"/>
      <c r="H707" s="693"/>
      <c r="I707" s="1255"/>
      <c r="J707" s="1255"/>
      <c r="K707" s="1255"/>
      <c r="L707" s="1255"/>
      <c r="M707" s="1256"/>
      <c r="N707" s="1256"/>
      <c r="O707" s="1256"/>
      <c r="P707" s="1256"/>
      <c r="V707" s="698"/>
      <c r="X707" s="698"/>
    </row>
    <row r="708">
      <c r="A708" s="693"/>
      <c r="B708" s="1255"/>
      <c r="C708" s="1255"/>
      <c r="D708" s="1255"/>
      <c r="E708" s="693"/>
      <c r="F708" s="693"/>
      <c r="G708" s="1255"/>
      <c r="H708" s="693"/>
      <c r="I708" s="1255"/>
      <c r="J708" s="1255"/>
      <c r="K708" s="1255"/>
      <c r="L708" s="1255"/>
      <c r="M708" s="1256"/>
      <c r="N708" s="1256"/>
      <c r="O708" s="1256"/>
      <c r="P708" s="1256"/>
      <c r="V708" s="698"/>
      <c r="X708" s="698"/>
    </row>
    <row r="709">
      <c r="A709" s="693"/>
      <c r="B709" s="1255"/>
      <c r="C709" s="1255"/>
      <c r="D709" s="1255"/>
      <c r="E709" s="693"/>
      <c r="F709" s="693"/>
      <c r="G709" s="1255"/>
      <c r="H709" s="693"/>
      <c r="I709" s="1255"/>
      <c r="J709" s="1255"/>
      <c r="K709" s="1255"/>
      <c r="L709" s="1255"/>
      <c r="M709" s="1256"/>
      <c r="N709" s="1256"/>
      <c r="O709" s="1256"/>
      <c r="P709" s="1256"/>
      <c r="V709" s="698"/>
      <c r="X709" s="698"/>
    </row>
    <row r="710">
      <c r="A710" s="693"/>
      <c r="B710" s="1255"/>
      <c r="C710" s="1255"/>
      <c r="D710" s="1255"/>
      <c r="E710" s="693"/>
      <c r="F710" s="693"/>
      <c r="G710" s="1255"/>
      <c r="H710" s="693"/>
      <c r="I710" s="1255"/>
      <c r="J710" s="1255"/>
      <c r="K710" s="1255"/>
      <c r="L710" s="1255"/>
      <c r="M710" s="1256"/>
      <c r="N710" s="1256"/>
      <c r="O710" s="1256"/>
      <c r="P710" s="1256"/>
      <c r="V710" s="698"/>
      <c r="X710" s="698"/>
    </row>
    <row r="711">
      <c r="A711" s="693"/>
      <c r="B711" s="1255"/>
      <c r="C711" s="1255"/>
      <c r="D711" s="1255"/>
      <c r="E711" s="693"/>
      <c r="F711" s="693"/>
      <c r="G711" s="1255"/>
      <c r="H711" s="693"/>
      <c r="I711" s="1255"/>
      <c r="J711" s="1255"/>
      <c r="K711" s="1255"/>
      <c r="L711" s="1255"/>
      <c r="M711" s="1256"/>
      <c r="N711" s="1256"/>
      <c r="O711" s="1256"/>
      <c r="P711" s="1256"/>
      <c r="V711" s="698"/>
      <c r="X711" s="698"/>
    </row>
    <row r="712">
      <c r="A712" s="693"/>
      <c r="B712" s="1255"/>
      <c r="C712" s="1255"/>
      <c r="D712" s="1255"/>
      <c r="E712" s="693"/>
      <c r="F712" s="693"/>
      <c r="G712" s="1255"/>
      <c r="H712" s="693"/>
      <c r="I712" s="1255"/>
      <c r="J712" s="1255"/>
      <c r="K712" s="1255"/>
      <c r="L712" s="1255"/>
      <c r="M712" s="1256"/>
      <c r="N712" s="1256"/>
      <c r="O712" s="1256"/>
      <c r="P712" s="1256"/>
      <c r="V712" s="698"/>
      <c r="X712" s="698"/>
    </row>
    <row r="713">
      <c r="A713" s="693"/>
      <c r="B713" s="1255"/>
      <c r="C713" s="1255"/>
      <c r="D713" s="1255"/>
      <c r="E713" s="693"/>
      <c r="F713" s="693"/>
      <c r="G713" s="1255"/>
      <c r="H713" s="693"/>
      <c r="I713" s="1255"/>
      <c r="J713" s="1255"/>
      <c r="K713" s="1255"/>
      <c r="L713" s="1255"/>
      <c r="M713" s="1256"/>
      <c r="N713" s="1256"/>
      <c r="O713" s="1256"/>
      <c r="P713" s="1256"/>
      <c r="V713" s="698"/>
      <c r="X713" s="698"/>
    </row>
    <row r="714">
      <c r="A714" s="693"/>
      <c r="B714" s="1255"/>
      <c r="C714" s="1255"/>
      <c r="D714" s="1255"/>
      <c r="E714" s="693"/>
      <c r="F714" s="693"/>
      <c r="G714" s="1255"/>
      <c r="H714" s="693"/>
      <c r="I714" s="1255"/>
      <c r="J714" s="1255"/>
      <c r="K714" s="1255"/>
      <c r="L714" s="1255"/>
      <c r="M714" s="1256"/>
      <c r="N714" s="1256"/>
      <c r="O714" s="1256"/>
      <c r="P714" s="1256"/>
      <c r="V714" s="698"/>
      <c r="X714" s="698"/>
    </row>
    <row r="715">
      <c r="A715" s="693"/>
      <c r="B715" s="1255"/>
      <c r="C715" s="1255"/>
      <c r="D715" s="1255"/>
      <c r="E715" s="693"/>
      <c r="F715" s="693"/>
      <c r="G715" s="1255"/>
      <c r="H715" s="693"/>
      <c r="I715" s="1255"/>
      <c r="J715" s="1255"/>
      <c r="K715" s="1255"/>
      <c r="L715" s="1255"/>
      <c r="M715" s="1256"/>
      <c r="N715" s="1256"/>
      <c r="O715" s="1256"/>
      <c r="P715" s="1256"/>
      <c r="V715" s="698"/>
      <c r="X715" s="698"/>
    </row>
    <row r="716">
      <c r="A716" s="693"/>
      <c r="B716" s="1255"/>
      <c r="C716" s="1255"/>
      <c r="D716" s="1255"/>
      <c r="E716" s="693"/>
      <c r="F716" s="693"/>
      <c r="G716" s="1255"/>
      <c r="H716" s="693"/>
      <c r="I716" s="1255"/>
      <c r="J716" s="1255"/>
      <c r="K716" s="1255"/>
      <c r="L716" s="1255"/>
      <c r="M716" s="1256"/>
      <c r="N716" s="1256"/>
      <c r="O716" s="1256"/>
      <c r="P716" s="1256"/>
      <c r="V716" s="698"/>
      <c r="X716" s="698"/>
    </row>
    <row r="717">
      <c r="A717" s="693"/>
      <c r="B717" s="1255"/>
      <c r="C717" s="1255"/>
      <c r="D717" s="1255"/>
      <c r="E717" s="693"/>
      <c r="F717" s="693"/>
      <c r="G717" s="1255"/>
      <c r="H717" s="693"/>
      <c r="I717" s="1255"/>
      <c r="J717" s="1255"/>
      <c r="K717" s="1255"/>
      <c r="L717" s="1255"/>
      <c r="M717" s="1256"/>
      <c r="N717" s="1256"/>
      <c r="O717" s="1256"/>
      <c r="P717" s="1256"/>
      <c r="V717" s="698"/>
      <c r="X717" s="698"/>
    </row>
    <row r="718">
      <c r="A718" s="693"/>
      <c r="B718" s="1255"/>
      <c r="C718" s="1255"/>
      <c r="D718" s="1255"/>
      <c r="E718" s="693"/>
      <c r="F718" s="693"/>
      <c r="G718" s="1255"/>
      <c r="H718" s="693"/>
      <c r="I718" s="1255"/>
      <c r="J718" s="1255"/>
      <c r="K718" s="1255"/>
      <c r="L718" s="1255"/>
      <c r="M718" s="1256"/>
      <c r="N718" s="1256"/>
      <c r="O718" s="1256"/>
      <c r="P718" s="1256"/>
      <c r="V718" s="698"/>
      <c r="X718" s="698"/>
    </row>
    <row r="719">
      <c r="A719" s="693"/>
      <c r="B719" s="1255"/>
      <c r="C719" s="1255"/>
      <c r="D719" s="1255"/>
      <c r="E719" s="693"/>
      <c r="F719" s="693"/>
      <c r="G719" s="1255"/>
      <c r="H719" s="693"/>
      <c r="I719" s="1255"/>
      <c r="J719" s="1255"/>
      <c r="K719" s="1255"/>
      <c r="L719" s="1255"/>
      <c r="M719" s="1256"/>
      <c r="N719" s="1256"/>
      <c r="O719" s="1256"/>
      <c r="P719" s="1256"/>
      <c r="V719" s="698"/>
      <c r="X719" s="698"/>
    </row>
    <row r="720">
      <c r="A720" s="693"/>
      <c r="B720" s="1255"/>
      <c r="C720" s="1255"/>
      <c r="D720" s="1255"/>
      <c r="E720" s="693"/>
      <c r="F720" s="693"/>
      <c r="G720" s="1255"/>
      <c r="H720" s="693"/>
      <c r="I720" s="1255"/>
      <c r="J720" s="1255"/>
      <c r="K720" s="1255"/>
      <c r="L720" s="1255"/>
      <c r="M720" s="1256"/>
      <c r="N720" s="1256"/>
      <c r="O720" s="1256"/>
      <c r="P720" s="1256"/>
      <c r="V720" s="698"/>
      <c r="X720" s="698"/>
    </row>
    <row r="721">
      <c r="A721" s="693"/>
      <c r="B721" s="1255"/>
      <c r="C721" s="1255"/>
      <c r="D721" s="1255"/>
      <c r="E721" s="693"/>
      <c r="F721" s="693"/>
      <c r="G721" s="1255"/>
      <c r="H721" s="693"/>
      <c r="I721" s="1255"/>
      <c r="J721" s="1255"/>
      <c r="K721" s="1255"/>
      <c r="L721" s="1255"/>
      <c r="M721" s="1256"/>
      <c r="N721" s="1256"/>
      <c r="O721" s="1256"/>
      <c r="P721" s="1256"/>
      <c r="V721" s="698"/>
      <c r="X721" s="698"/>
    </row>
    <row r="722">
      <c r="A722" s="693"/>
      <c r="B722" s="1255"/>
      <c r="C722" s="1255"/>
      <c r="D722" s="1255"/>
      <c r="E722" s="693"/>
      <c r="F722" s="693"/>
      <c r="G722" s="1255"/>
      <c r="H722" s="693"/>
      <c r="I722" s="1255"/>
      <c r="J722" s="1255"/>
      <c r="K722" s="1255"/>
      <c r="L722" s="1255"/>
      <c r="M722" s="1256"/>
      <c r="N722" s="1256"/>
      <c r="O722" s="1256"/>
      <c r="P722" s="1256"/>
      <c r="V722" s="698"/>
      <c r="X722" s="698"/>
    </row>
    <row r="723">
      <c r="A723" s="693"/>
      <c r="B723" s="1255"/>
      <c r="C723" s="1255"/>
      <c r="D723" s="1255"/>
      <c r="E723" s="693"/>
      <c r="F723" s="693"/>
      <c r="G723" s="1255"/>
      <c r="H723" s="693"/>
      <c r="I723" s="1255"/>
      <c r="J723" s="1255"/>
      <c r="K723" s="1255"/>
      <c r="L723" s="1255"/>
      <c r="M723" s="1256"/>
      <c r="N723" s="1256"/>
      <c r="O723" s="1256"/>
      <c r="P723" s="1256"/>
      <c r="V723" s="698"/>
      <c r="X723" s="698"/>
    </row>
    <row r="724">
      <c r="A724" s="693"/>
      <c r="B724" s="1255"/>
      <c r="C724" s="1255"/>
      <c r="D724" s="1255"/>
      <c r="E724" s="693"/>
      <c r="F724" s="693"/>
      <c r="G724" s="1255"/>
      <c r="H724" s="693"/>
      <c r="I724" s="1255"/>
      <c r="J724" s="1255"/>
      <c r="K724" s="1255"/>
      <c r="L724" s="1255"/>
      <c r="M724" s="1256"/>
      <c r="N724" s="1256"/>
      <c r="O724" s="1256"/>
      <c r="P724" s="1256"/>
      <c r="V724" s="698"/>
      <c r="X724" s="698"/>
    </row>
    <row r="725">
      <c r="A725" s="693"/>
      <c r="B725" s="1255"/>
      <c r="C725" s="1255"/>
      <c r="D725" s="1255"/>
      <c r="E725" s="693"/>
      <c r="F725" s="693"/>
      <c r="G725" s="1255"/>
      <c r="H725" s="693"/>
      <c r="I725" s="1255"/>
      <c r="J725" s="1255"/>
      <c r="K725" s="1255"/>
      <c r="L725" s="1255"/>
      <c r="M725" s="1256"/>
      <c r="N725" s="1256"/>
      <c r="O725" s="1256"/>
      <c r="P725" s="1256"/>
      <c r="V725" s="698"/>
      <c r="X725" s="698"/>
    </row>
    <row r="726">
      <c r="A726" s="693"/>
      <c r="B726" s="1255"/>
      <c r="C726" s="1255"/>
      <c r="D726" s="1255"/>
      <c r="E726" s="693"/>
      <c r="F726" s="693"/>
      <c r="G726" s="1255"/>
      <c r="H726" s="693"/>
      <c r="I726" s="1255"/>
      <c r="J726" s="1255"/>
      <c r="K726" s="1255"/>
      <c r="L726" s="1255"/>
      <c r="M726" s="1256"/>
      <c r="N726" s="1256"/>
      <c r="O726" s="1256"/>
      <c r="P726" s="1256"/>
      <c r="V726" s="698"/>
      <c r="X726" s="698"/>
    </row>
    <row r="727">
      <c r="A727" s="693"/>
      <c r="B727" s="1255"/>
      <c r="C727" s="1255"/>
      <c r="D727" s="1255"/>
      <c r="E727" s="693"/>
      <c r="F727" s="693"/>
      <c r="G727" s="1255"/>
      <c r="H727" s="693"/>
      <c r="I727" s="1255"/>
      <c r="J727" s="1255"/>
      <c r="K727" s="1255"/>
      <c r="L727" s="1255"/>
      <c r="M727" s="1256"/>
      <c r="N727" s="1256"/>
      <c r="O727" s="1256"/>
      <c r="P727" s="1256"/>
      <c r="V727" s="698"/>
      <c r="X727" s="698"/>
    </row>
    <row r="728">
      <c r="A728" s="693"/>
      <c r="B728" s="1255"/>
      <c r="C728" s="1255"/>
      <c r="D728" s="1255"/>
      <c r="E728" s="693"/>
      <c r="F728" s="693"/>
      <c r="G728" s="1255"/>
      <c r="H728" s="693"/>
      <c r="I728" s="1255"/>
      <c r="J728" s="1255"/>
      <c r="K728" s="1255"/>
      <c r="L728" s="1255"/>
      <c r="M728" s="1256"/>
      <c r="N728" s="1256"/>
      <c r="O728" s="1256"/>
      <c r="P728" s="1256"/>
      <c r="V728" s="698"/>
      <c r="X728" s="698"/>
    </row>
    <row r="729">
      <c r="A729" s="693"/>
      <c r="B729" s="1255"/>
      <c r="C729" s="1255"/>
      <c r="D729" s="1255"/>
      <c r="E729" s="693"/>
      <c r="F729" s="693"/>
      <c r="G729" s="1255"/>
      <c r="H729" s="693"/>
      <c r="I729" s="1255"/>
      <c r="J729" s="1255"/>
      <c r="K729" s="1255"/>
      <c r="L729" s="1255"/>
      <c r="M729" s="1256"/>
      <c r="N729" s="1256"/>
      <c r="O729" s="1256"/>
      <c r="P729" s="1256"/>
      <c r="V729" s="698"/>
      <c r="X729" s="698"/>
    </row>
    <row r="730">
      <c r="A730" s="693"/>
      <c r="B730" s="1255"/>
      <c r="C730" s="1255"/>
      <c r="D730" s="1255"/>
      <c r="E730" s="693"/>
      <c r="F730" s="693"/>
      <c r="G730" s="1255"/>
      <c r="H730" s="693"/>
      <c r="I730" s="1255"/>
      <c r="J730" s="1255"/>
      <c r="K730" s="1255"/>
      <c r="L730" s="1255"/>
      <c r="M730" s="1256"/>
      <c r="N730" s="1256"/>
      <c r="O730" s="1256"/>
      <c r="P730" s="1256"/>
      <c r="V730" s="698"/>
      <c r="X730" s="698"/>
    </row>
    <row r="731">
      <c r="A731" s="693"/>
      <c r="B731" s="1255"/>
      <c r="C731" s="1255"/>
      <c r="D731" s="1255"/>
      <c r="E731" s="693"/>
      <c r="F731" s="693"/>
      <c r="G731" s="1255"/>
      <c r="H731" s="693"/>
      <c r="I731" s="1255"/>
      <c r="J731" s="1255"/>
      <c r="K731" s="1255"/>
      <c r="L731" s="1255"/>
      <c r="M731" s="1256"/>
      <c r="N731" s="1256"/>
      <c r="O731" s="1256"/>
      <c r="P731" s="1256"/>
      <c r="V731" s="698"/>
      <c r="X731" s="698"/>
    </row>
    <row r="732">
      <c r="A732" s="693"/>
      <c r="B732" s="1255"/>
      <c r="C732" s="1255"/>
      <c r="D732" s="1255"/>
      <c r="E732" s="693"/>
      <c r="F732" s="693"/>
      <c r="G732" s="1255"/>
      <c r="H732" s="693"/>
      <c r="I732" s="1255"/>
      <c r="J732" s="1255"/>
      <c r="K732" s="1255"/>
      <c r="L732" s="1255"/>
      <c r="M732" s="1256"/>
      <c r="N732" s="1256"/>
      <c r="O732" s="1256"/>
      <c r="P732" s="1256"/>
      <c r="V732" s="698"/>
      <c r="X732" s="698"/>
    </row>
    <row r="733">
      <c r="A733" s="693"/>
      <c r="B733" s="1255"/>
      <c r="C733" s="1255"/>
      <c r="D733" s="1255"/>
      <c r="E733" s="693"/>
      <c r="F733" s="693"/>
      <c r="G733" s="1255"/>
      <c r="H733" s="693"/>
      <c r="I733" s="1255"/>
      <c r="J733" s="1255"/>
      <c r="K733" s="1255"/>
      <c r="L733" s="1255"/>
      <c r="M733" s="1256"/>
      <c r="N733" s="1256"/>
      <c r="O733" s="1256"/>
      <c r="P733" s="1256"/>
      <c r="V733" s="698"/>
      <c r="X733" s="698"/>
    </row>
    <row r="734">
      <c r="A734" s="693"/>
      <c r="B734" s="1255"/>
      <c r="C734" s="1255"/>
      <c r="D734" s="1255"/>
      <c r="E734" s="693"/>
      <c r="F734" s="693"/>
      <c r="G734" s="1255"/>
      <c r="H734" s="693"/>
      <c r="I734" s="1255"/>
      <c r="J734" s="1255"/>
      <c r="K734" s="1255"/>
      <c r="L734" s="1255"/>
      <c r="M734" s="1256"/>
      <c r="N734" s="1256"/>
      <c r="O734" s="1256"/>
      <c r="P734" s="1256"/>
      <c r="V734" s="698"/>
      <c r="X734" s="698"/>
    </row>
    <row r="735">
      <c r="A735" s="693"/>
      <c r="B735" s="1255"/>
      <c r="C735" s="1255"/>
      <c r="D735" s="1255"/>
      <c r="E735" s="693"/>
      <c r="F735" s="693"/>
      <c r="G735" s="1255"/>
      <c r="H735" s="693"/>
      <c r="I735" s="1255"/>
      <c r="J735" s="1255"/>
      <c r="K735" s="1255"/>
      <c r="L735" s="1255"/>
      <c r="M735" s="1256"/>
      <c r="N735" s="1256"/>
      <c r="O735" s="1256"/>
      <c r="P735" s="1256"/>
      <c r="V735" s="698"/>
      <c r="X735" s="698"/>
    </row>
    <row r="736">
      <c r="A736" s="693"/>
      <c r="B736" s="1255"/>
      <c r="C736" s="1255"/>
      <c r="D736" s="1255"/>
      <c r="E736" s="693"/>
      <c r="F736" s="693"/>
      <c r="G736" s="1255"/>
      <c r="H736" s="693"/>
      <c r="I736" s="1255"/>
      <c r="J736" s="1255"/>
      <c r="K736" s="1255"/>
      <c r="L736" s="1255"/>
      <c r="M736" s="1256"/>
      <c r="N736" s="1256"/>
      <c r="O736" s="1256"/>
      <c r="P736" s="1256"/>
      <c r="V736" s="698"/>
      <c r="X736" s="698"/>
    </row>
    <row r="737">
      <c r="A737" s="693"/>
      <c r="B737" s="1255"/>
      <c r="C737" s="1255"/>
      <c r="D737" s="1255"/>
      <c r="E737" s="693"/>
      <c r="F737" s="693"/>
      <c r="G737" s="1255"/>
      <c r="H737" s="693"/>
      <c r="I737" s="1255"/>
      <c r="J737" s="1255"/>
      <c r="K737" s="1255"/>
      <c r="L737" s="1255"/>
      <c r="M737" s="1256"/>
      <c r="N737" s="1256"/>
      <c r="O737" s="1256"/>
      <c r="P737" s="1256"/>
      <c r="V737" s="698"/>
      <c r="X737" s="698"/>
    </row>
    <row r="738">
      <c r="A738" s="693"/>
      <c r="B738" s="1255"/>
      <c r="C738" s="1255"/>
      <c r="D738" s="1255"/>
      <c r="E738" s="693"/>
      <c r="F738" s="693"/>
      <c r="G738" s="1255"/>
      <c r="H738" s="693"/>
      <c r="I738" s="1255"/>
      <c r="J738" s="1255"/>
      <c r="K738" s="1255"/>
      <c r="L738" s="1255"/>
      <c r="M738" s="1256"/>
      <c r="N738" s="1256"/>
      <c r="O738" s="1256"/>
      <c r="P738" s="1256"/>
      <c r="V738" s="698"/>
      <c r="X738" s="698"/>
    </row>
    <row r="739">
      <c r="A739" s="693"/>
      <c r="B739" s="1255"/>
      <c r="C739" s="1255"/>
      <c r="D739" s="1255"/>
      <c r="E739" s="693"/>
      <c r="F739" s="693"/>
      <c r="G739" s="1255"/>
      <c r="H739" s="693"/>
      <c r="I739" s="1255"/>
      <c r="J739" s="1255"/>
      <c r="K739" s="1255"/>
      <c r="L739" s="1255"/>
      <c r="M739" s="1256"/>
      <c r="N739" s="1256"/>
      <c r="O739" s="1256"/>
      <c r="P739" s="1256"/>
      <c r="V739" s="698"/>
      <c r="X739" s="698"/>
    </row>
    <row r="740">
      <c r="A740" s="693"/>
      <c r="B740" s="1255"/>
      <c r="C740" s="1255"/>
      <c r="D740" s="1255"/>
      <c r="E740" s="693"/>
      <c r="F740" s="693"/>
      <c r="G740" s="1255"/>
      <c r="H740" s="693"/>
      <c r="I740" s="1255"/>
      <c r="J740" s="1255"/>
      <c r="K740" s="1255"/>
      <c r="L740" s="1255"/>
      <c r="M740" s="1256"/>
      <c r="N740" s="1256"/>
      <c r="O740" s="1256"/>
      <c r="P740" s="1256"/>
      <c r="V740" s="698"/>
      <c r="X740" s="698"/>
    </row>
    <row r="741">
      <c r="A741" s="693"/>
      <c r="B741" s="1255"/>
      <c r="C741" s="1255"/>
      <c r="D741" s="1255"/>
      <c r="E741" s="693"/>
      <c r="F741" s="693"/>
      <c r="G741" s="1255"/>
      <c r="H741" s="693"/>
      <c r="I741" s="1255"/>
      <c r="J741" s="1255"/>
      <c r="K741" s="1255"/>
      <c r="L741" s="1255"/>
      <c r="M741" s="1256"/>
      <c r="N741" s="1256"/>
      <c r="O741" s="1256"/>
      <c r="P741" s="1256"/>
      <c r="V741" s="698"/>
      <c r="X741" s="698"/>
    </row>
    <row r="742">
      <c r="A742" s="693"/>
      <c r="B742" s="1255"/>
      <c r="C742" s="1255"/>
      <c r="D742" s="1255"/>
      <c r="E742" s="693"/>
      <c r="F742" s="693"/>
      <c r="G742" s="1255"/>
      <c r="H742" s="693"/>
      <c r="I742" s="1255"/>
      <c r="J742" s="1255"/>
      <c r="K742" s="1255"/>
      <c r="L742" s="1255"/>
      <c r="M742" s="1256"/>
      <c r="N742" s="1256"/>
      <c r="O742" s="1256"/>
      <c r="P742" s="1256"/>
      <c r="V742" s="698"/>
      <c r="X742" s="698"/>
    </row>
    <row r="743">
      <c r="A743" s="693"/>
      <c r="B743" s="1255"/>
      <c r="C743" s="1255"/>
      <c r="D743" s="1255"/>
      <c r="E743" s="693"/>
      <c r="F743" s="693"/>
      <c r="G743" s="1255"/>
      <c r="H743" s="693"/>
      <c r="I743" s="1255"/>
      <c r="J743" s="1255"/>
      <c r="K743" s="1255"/>
      <c r="L743" s="1255"/>
      <c r="M743" s="1256"/>
      <c r="N743" s="1256"/>
      <c r="O743" s="1256"/>
      <c r="P743" s="1256"/>
      <c r="V743" s="698"/>
      <c r="X743" s="698"/>
    </row>
    <row r="744">
      <c r="A744" s="693"/>
      <c r="B744" s="1255"/>
      <c r="C744" s="1255"/>
      <c r="D744" s="1255"/>
      <c r="E744" s="693"/>
      <c r="F744" s="693"/>
      <c r="G744" s="1255"/>
      <c r="H744" s="693"/>
      <c r="I744" s="1255"/>
      <c r="J744" s="1255"/>
      <c r="K744" s="1255"/>
      <c r="L744" s="1255"/>
      <c r="M744" s="1256"/>
      <c r="N744" s="1256"/>
      <c r="O744" s="1256"/>
      <c r="P744" s="1256"/>
      <c r="V744" s="698"/>
      <c r="X744" s="698"/>
    </row>
    <row r="745">
      <c r="A745" s="693"/>
      <c r="B745" s="1255"/>
      <c r="C745" s="1255"/>
      <c r="D745" s="1255"/>
      <c r="E745" s="693"/>
      <c r="F745" s="693"/>
      <c r="G745" s="1255"/>
      <c r="H745" s="693"/>
      <c r="I745" s="1255"/>
      <c r="J745" s="1255"/>
      <c r="K745" s="1255"/>
      <c r="L745" s="1255"/>
      <c r="M745" s="1256"/>
      <c r="N745" s="1256"/>
      <c r="O745" s="1256"/>
      <c r="P745" s="1256"/>
      <c r="V745" s="698"/>
      <c r="X745" s="698"/>
    </row>
    <row r="746">
      <c r="A746" s="693"/>
      <c r="B746" s="1255"/>
      <c r="C746" s="1255"/>
      <c r="D746" s="1255"/>
      <c r="E746" s="693"/>
      <c r="F746" s="693"/>
      <c r="G746" s="1255"/>
      <c r="H746" s="693"/>
      <c r="I746" s="1255"/>
      <c r="J746" s="1255"/>
      <c r="K746" s="1255"/>
      <c r="L746" s="1255"/>
      <c r="M746" s="1256"/>
      <c r="N746" s="1256"/>
      <c r="O746" s="1256"/>
      <c r="P746" s="1256"/>
      <c r="V746" s="698"/>
      <c r="X746" s="698"/>
    </row>
    <row r="747">
      <c r="A747" s="693"/>
      <c r="B747" s="1255"/>
      <c r="C747" s="1255"/>
      <c r="D747" s="1255"/>
      <c r="E747" s="693"/>
      <c r="F747" s="693"/>
      <c r="G747" s="1255"/>
      <c r="H747" s="693"/>
      <c r="I747" s="1255"/>
      <c r="J747" s="1255"/>
      <c r="K747" s="1255"/>
      <c r="L747" s="1255"/>
      <c r="M747" s="1256"/>
      <c r="N747" s="1256"/>
      <c r="O747" s="1256"/>
      <c r="P747" s="1256"/>
      <c r="V747" s="698"/>
      <c r="X747" s="698"/>
    </row>
    <row r="748">
      <c r="A748" s="693"/>
      <c r="B748" s="1255"/>
      <c r="C748" s="1255"/>
      <c r="D748" s="1255"/>
      <c r="E748" s="693"/>
      <c r="F748" s="693"/>
      <c r="G748" s="1255"/>
      <c r="H748" s="693"/>
      <c r="I748" s="1255"/>
      <c r="J748" s="1255"/>
      <c r="K748" s="1255"/>
      <c r="L748" s="1255"/>
      <c r="M748" s="1256"/>
      <c r="N748" s="1256"/>
      <c r="O748" s="1256"/>
      <c r="P748" s="1256"/>
      <c r="V748" s="698"/>
      <c r="X748" s="698"/>
    </row>
    <row r="749">
      <c r="A749" s="693"/>
      <c r="B749" s="1255"/>
      <c r="C749" s="1255"/>
      <c r="D749" s="1255"/>
      <c r="E749" s="693"/>
      <c r="F749" s="693"/>
      <c r="G749" s="1255"/>
      <c r="H749" s="693"/>
      <c r="I749" s="1255"/>
      <c r="J749" s="1255"/>
      <c r="K749" s="1255"/>
      <c r="L749" s="1255"/>
      <c r="M749" s="1256"/>
      <c r="N749" s="1256"/>
      <c r="O749" s="1256"/>
      <c r="P749" s="1256"/>
      <c r="V749" s="698"/>
      <c r="X749" s="698"/>
    </row>
    <row r="750">
      <c r="A750" s="693"/>
      <c r="B750" s="1255"/>
      <c r="C750" s="1255"/>
      <c r="D750" s="1255"/>
      <c r="E750" s="693"/>
      <c r="F750" s="693"/>
      <c r="G750" s="1255"/>
      <c r="H750" s="693"/>
      <c r="I750" s="1255"/>
      <c r="J750" s="1255"/>
      <c r="K750" s="1255"/>
      <c r="L750" s="1255"/>
      <c r="M750" s="1256"/>
      <c r="N750" s="1256"/>
      <c r="O750" s="1256"/>
      <c r="P750" s="1256"/>
      <c r="V750" s="698"/>
      <c r="X750" s="698"/>
    </row>
    <row r="751">
      <c r="A751" s="693"/>
      <c r="B751" s="1255"/>
      <c r="C751" s="1255"/>
      <c r="D751" s="1255"/>
      <c r="E751" s="693"/>
      <c r="F751" s="693"/>
      <c r="G751" s="1255"/>
      <c r="H751" s="693"/>
      <c r="I751" s="1255"/>
      <c r="J751" s="1255"/>
      <c r="K751" s="1255"/>
      <c r="L751" s="1255"/>
      <c r="M751" s="1256"/>
      <c r="N751" s="1256"/>
      <c r="O751" s="1256"/>
      <c r="P751" s="1256"/>
      <c r="V751" s="698"/>
      <c r="X751" s="698"/>
    </row>
    <row r="752">
      <c r="A752" s="693"/>
      <c r="B752" s="1255"/>
      <c r="C752" s="1255"/>
      <c r="D752" s="1255"/>
      <c r="E752" s="693"/>
      <c r="F752" s="693"/>
      <c r="G752" s="1255"/>
      <c r="H752" s="693"/>
      <c r="I752" s="1255"/>
      <c r="J752" s="1255"/>
      <c r="K752" s="1255"/>
      <c r="L752" s="1255"/>
      <c r="M752" s="1256"/>
      <c r="N752" s="1256"/>
      <c r="O752" s="1256"/>
      <c r="P752" s="1256"/>
      <c r="V752" s="698"/>
      <c r="X752" s="698"/>
    </row>
    <row r="753">
      <c r="A753" s="693"/>
      <c r="B753" s="1255"/>
      <c r="C753" s="1255"/>
      <c r="D753" s="1255"/>
      <c r="E753" s="693"/>
      <c r="F753" s="693"/>
      <c r="G753" s="1255"/>
      <c r="H753" s="693"/>
      <c r="I753" s="1255"/>
      <c r="J753" s="1255"/>
      <c r="K753" s="1255"/>
      <c r="L753" s="1255"/>
      <c r="M753" s="1256"/>
      <c r="N753" s="1256"/>
      <c r="O753" s="1256"/>
      <c r="P753" s="1256"/>
      <c r="V753" s="698"/>
      <c r="X753" s="698"/>
    </row>
    <row r="754">
      <c r="A754" s="693"/>
      <c r="B754" s="1255"/>
      <c r="C754" s="1255"/>
      <c r="D754" s="1255"/>
      <c r="E754" s="693"/>
      <c r="F754" s="693"/>
      <c r="G754" s="1255"/>
      <c r="H754" s="693"/>
      <c r="I754" s="1255"/>
      <c r="J754" s="1255"/>
      <c r="K754" s="1255"/>
      <c r="L754" s="1255"/>
      <c r="M754" s="1256"/>
      <c r="N754" s="1256"/>
      <c r="O754" s="1256"/>
      <c r="P754" s="1256"/>
      <c r="V754" s="698"/>
      <c r="X754" s="698"/>
    </row>
    <row r="755">
      <c r="A755" s="693"/>
      <c r="B755" s="1255"/>
      <c r="C755" s="1255"/>
      <c r="D755" s="1255"/>
      <c r="E755" s="693"/>
      <c r="F755" s="693"/>
      <c r="G755" s="1255"/>
      <c r="H755" s="693"/>
      <c r="I755" s="1255"/>
      <c r="J755" s="1255"/>
      <c r="K755" s="1255"/>
      <c r="L755" s="1255"/>
      <c r="M755" s="1256"/>
      <c r="N755" s="1256"/>
      <c r="O755" s="1256"/>
      <c r="P755" s="1256"/>
      <c r="V755" s="698"/>
      <c r="X755" s="698"/>
    </row>
    <row r="756">
      <c r="A756" s="693"/>
      <c r="B756" s="1255"/>
      <c r="C756" s="1255"/>
      <c r="D756" s="1255"/>
      <c r="E756" s="693"/>
      <c r="F756" s="693"/>
      <c r="G756" s="1255"/>
      <c r="H756" s="693"/>
      <c r="I756" s="1255"/>
      <c r="J756" s="1255"/>
      <c r="K756" s="1255"/>
      <c r="L756" s="1255"/>
      <c r="M756" s="1256"/>
      <c r="N756" s="1256"/>
      <c r="O756" s="1256"/>
      <c r="P756" s="1256"/>
      <c r="V756" s="698"/>
      <c r="X756" s="698"/>
    </row>
    <row r="757">
      <c r="A757" s="693"/>
      <c r="B757" s="1255"/>
      <c r="C757" s="1255"/>
      <c r="D757" s="1255"/>
      <c r="E757" s="693"/>
      <c r="F757" s="693"/>
      <c r="G757" s="1255"/>
      <c r="H757" s="693"/>
      <c r="I757" s="1255"/>
      <c r="J757" s="1255"/>
      <c r="K757" s="1255"/>
      <c r="L757" s="1255"/>
      <c r="M757" s="1256"/>
      <c r="N757" s="1256"/>
      <c r="O757" s="1256"/>
      <c r="P757" s="1256"/>
      <c r="V757" s="698"/>
      <c r="X757" s="698"/>
    </row>
    <row r="758">
      <c r="A758" s="693"/>
      <c r="B758" s="1255"/>
      <c r="C758" s="1255"/>
      <c r="D758" s="1255"/>
      <c r="E758" s="693"/>
      <c r="F758" s="693"/>
      <c r="G758" s="1255"/>
      <c r="H758" s="693"/>
      <c r="I758" s="1255"/>
      <c r="J758" s="1255"/>
      <c r="K758" s="1255"/>
      <c r="L758" s="1255"/>
      <c r="M758" s="1256"/>
      <c r="N758" s="1256"/>
      <c r="O758" s="1256"/>
      <c r="P758" s="1256"/>
      <c r="V758" s="698"/>
      <c r="X758" s="698"/>
    </row>
    <row r="759">
      <c r="A759" s="693"/>
      <c r="B759" s="1255"/>
      <c r="C759" s="1255"/>
      <c r="D759" s="1255"/>
      <c r="E759" s="693"/>
      <c r="F759" s="693"/>
      <c r="G759" s="1255"/>
      <c r="H759" s="693"/>
      <c r="I759" s="1255"/>
      <c r="J759" s="1255"/>
      <c r="K759" s="1255"/>
      <c r="L759" s="1255"/>
      <c r="M759" s="1256"/>
      <c r="N759" s="1256"/>
      <c r="O759" s="1256"/>
      <c r="P759" s="1256"/>
      <c r="V759" s="698"/>
      <c r="X759" s="698"/>
    </row>
    <row r="760">
      <c r="A760" s="693"/>
      <c r="B760" s="1255"/>
      <c r="C760" s="1255"/>
      <c r="D760" s="1255"/>
      <c r="E760" s="693"/>
      <c r="F760" s="693"/>
      <c r="G760" s="1255"/>
      <c r="H760" s="693"/>
      <c r="I760" s="1255"/>
      <c r="J760" s="1255"/>
      <c r="K760" s="1255"/>
      <c r="L760" s="1255"/>
      <c r="M760" s="1256"/>
      <c r="N760" s="1256"/>
      <c r="O760" s="1256"/>
      <c r="P760" s="1256"/>
      <c r="V760" s="698"/>
      <c r="X760" s="698"/>
    </row>
    <row r="761">
      <c r="A761" s="693"/>
      <c r="B761" s="1255"/>
      <c r="C761" s="1255"/>
      <c r="D761" s="1255"/>
      <c r="E761" s="693"/>
      <c r="F761" s="693"/>
      <c r="G761" s="1255"/>
      <c r="H761" s="693"/>
      <c r="I761" s="1255"/>
      <c r="J761" s="1255"/>
      <c r="K761" s="1255"/>
      <c r="L761" s="1255"/>
      <c r="M761" s="1256"/>
      <c r="N761" s="1256"/>
      <c r="O761" s="1256"/>
      <c r="P761" s="1256"/>
      <c r="V761" s="698"/>
      <c r="X761" s="698"/>
    </row>
    <row r="762">
      <c r="A762" s="693"/>
      <c r="B762" s="1255"/>
      <c r="C762" s="1255"/>
      <c r="D762" s="1255"/>
      <c r="E762" s="693"/>
      <c r="F762" s="693"/>
      <c r="G762" s="1255"/>
      <c r="H762" s="693"/>
      <c r="I762" s="1255"/>
      <c r="J762" s="1255"/>
      <c r="K762" s="1255"/>
      <c r="L762" s="1255"/>
      <c r="M762" s="1256"/>
      <c r="N762" s="1256"/>
      <c r="O762" s="1256"/>
      <c r="P762" s="1256"/>
      <c r="V762" s="698"/>
      <c r="X762" s="698"/>
    </row>
    <row r="763">
      <c r="A763" s="693"/>
      <c r="B763" s="1255"/>
      <c r="C763" s="1255"/>
      <c r="D763" s="1255"/>
      <c r="E763" s="693"/>
      <c r="F763" s="693"/>
      <c r="G763" s="1255"/>
      <c r="H763" s="693"/>
      <c r="I763" s="1255"/>
      <c r="J763" s="1255"/>
      <c r="K763" s="1255"/>
      <c r="L763" s="1255"/>
      <c r="M763" s="1256"/>
      <c r="N763" s="1256"/>
      <c r="O763" s="1256"/>
      <c r="P763" s="1256"/>
      <c r="V763" s="698"/>
      <c r="X763" s="698"/>
    </row>
    <row r="764">
      <c r="A764" s="693"/>
      <c r="B764" s="1255"/>
      <c r="C764" s="1255"/>
      <c r="D764" s="1255"/>
      <c r="E764" s="693"/>
      <c r="F764" s="693"/>
      <c r="G764" s="1255"/>
      <c r="H764" s="693"/>
      <c r="I764" s="1255"/>
      <c r="J764" s="1255"/>
      <c r="K764" s="1255"/>
      <c r="L764" s="1255"/>
      <c r="M764" s="1256"/>
      <c r="N764" s="1256"/>
      <c r="O764" s="1256"/>
      <c r="P764" s="1256"/>
      <c r="V764" s="698"/>
      <c r="X764" s="698"/>
    </row>
    <row r="765">
      <c r="A765" s="693"/>
      <c r="B765" s="1255"/>
      <c r="C765" s="1255"/>
      <c r="D765" s="1255"/>
      <c r="E765" s="693"/>
      <c r="F765" s="693"/>
      <c r="G765" s="1255"/>
      <c r="H765" s="693"/>
      <c r="I765" s="1255"/>
      <c r="J765" s="1255"/>
      <c r="K765" s="1255"/>
      <c r="L765" s="1255"/>
      <c r="M765" s="1256"/>
      <c r="N765" s="1256"/>
      <c r="O765" s="1256"/>
      <c r="P765" s="1256"/>
      <c r="V765" s="698"/>
      <c r="X765" s="698"/>
    </row>
    <row r="766">
      <c r="A766" s="693"/>
      <c r="B766" s="1255"/>
      <c r="C766" s="1255"/>
      <c r="D766" s="1255"/>
      <c r="E766" s="693"/>
      <c r="F766" s="693"/>
      <c r="G766" s="1255"/>
      <c r="H766" s="693"/>
      <c r="I766" s="1255"/>
      <c r="J766" s="1255"/>
      <c r="K766" s="1255"/>
      <c r="L766" s="1255"/>
      <c r="M766" s="1256"/>
      <c r="N766" s="1256"/>
      <c r="O766" s="1256"/>
      <c r="P766" s="1256"/>
      <c r="V766" s="698"/>
      <c r="X766" s="698"/>
    </row>
    <row r="767">
      <c r="A767" s="693"/>
      <c r="B767" s="1255"/>
      <c r="C767" s="1255"/>
      <c r="D767" s="1255"/>
      <c r="E767" s="693"/>
      <c r="F767" s="693"/>
      <c r="G767" s="1255"/>
      <c r="H767" s="693"/>
      <c r="I767" s="1255"/>
      <c r="J767" s="1255"/>
      <c r="K767" s="1255"/>
      <c r="L767" s="1255"/>
      <c r="M767" s="1256"/>
      <c r="N767" s="1256"/>
      <c r="O767" s="1256"/>
      <c r="P767" s="1256"/>
      <c r="V767" s="698"/>
      <c r="X767" s="698"/>
    </row>
    <row r="768">
      <c r="A768" s="693"/>
      <c r="B768" s="1255"/>
      <c r="C768" s="1255"/>
      <c r="D768" s="1255"/>
      <c r="E768" s="693"/>
      <c r="F768" s="693"/>
      <c r="G768" s="1255"/>
      <c r="H768" s="693"/>
      <c r="I768" s="1255"/>
      <c r="J768" s="1255"/>
      <c r="K768" s="1255"/>
      <c r="L768" s="1255"/>
      <c r="M768" s="1256"/>
      <c r="N768" s="1256"/>
      <c r="O768" s="1256"/>
      <c r="P768" s="1256"/>
      <c r="V768" s="698"/>
      <c r="X768" s="698"/>
    </row>
    <row r="769">
      <c r="A769" s="693"/>
      <c r="B769" s="1255"/>
      <c r="C769" s="1255"/>
      <c r="D769" s="1255"/>
      <c r="E769" s="693"/>
      <c r="F769" s="693"/>
      <c r="G769" s="1255"/>
      <c r="H769" s="693"/>
      <c r="I769" s="1255"/>
      <c r="J769" s="1255"/>
      <c r="K769" s="1255"/>
      <c r="L769" s="1255"/>
      <c r="M769" s="1256"/>
      <c r="N769" s="1256"/>
      <c r="O769" s="1256"/>
      <c r="P769" s="1256"/>
      <c r="V769" s="698"/>
      <c r="X769" s="698"/>
    </row>
    <row r="770">
      <c r="A770" s="693"/>
      <c r="B770" s="1255"/>
      <c r="C770" s="1255"/>
      <c r="D770" s="1255"/>
      <c r="E770" s="693"/>
      <c r="F770" s="693"/>
      <c r="G770" s="1255"/>
      <c r="H770" s="693"/>
      <c r="I770" s="1255"/>
      <c r="J770" s="1255"/>
      <c r="K770" s="1255"/>
      <c r="L770" s="1255"/>
      <c r="M770" s="1256"/>
      <c r="N770" s="1256"/>
      <c r="O770" s="1256"/>
      <c r="P770" s="1256"/>
      <c r="V770" s="698"/>
      <c r="X770" s="698"/>
    </row>
    <row r="771">
      <c r="A771" s="693"/>
      <c r="B771" s="1255"/>
      <c r="C771" s="1255"/>
      <c r="D771" s="1255"/>
      <c r="E771" s="693"/>
      <c r="F771" s="693"/>
      <c r="G771" s="1255"/>
      <c r="H771" s="693"/>
      <c r="I771" s="1255"/>
      <c r="J771" s="1255"/>
      <c r="K771" s="1255"/>
      <c r="L771" s="1255"/>
      <c r="M771" s="1256"/>
      <c r="N771" s="1256"/>
      <c r="O771" s="1256"/>
      <c r="P771" s="1256"/>
      <c r="V771" s="698"/>
      <c r="X771" s="698"/>
    </row>
    <row r="772">
      <c r="A772" s="693"/>
      <c r="B772" s="1255"/>
      <c r="C772" s="1255"/>
      <c r="D772" s="1255"/>
      <c r="E772" s="693"/>
      <c r="F772" s="693"/>
      <c r="G772" s="1255"/>
      <c r="H772" s="693"/>
      <c r="I772" s="1255"/>
      <c r="J772" s="1255"/>
      <c r="K772" s="1255"/>
      <c r="L772" s="1255"/>
      <c r="M772" s="1256"/>
      <c r="N772" s="1256"/>
      <c r="O772" s="1256"/>
      <c r="P772" s="1256"/>
      <c r="V772" s="698"/>
      <c r="X772" s="698"/>
    </row>
    <row r="773">
      <c r="A773" s="693"/>
      <c r="B773" s="1255"/>
      <c r="C773" s="1255"/>
      <c r="D773" s="1255"/>
      <c r="E773" s="693"/>
      <c r="F773" s="693"/>
      <c r="G773" s="1255"/>
      <c r="H773" s="693"/>
      <c r="I773" s="1255"/>
      <c r="J773" s="1255"/>
      <c r="K773" s="1255"/>
      <c r="L773" s="1255"/>
      <c r="M773" s="1256"/>
      <c r="N773" s="1256"/>
      <c r="O773" s="1256"/>
      <c r="P773" s="1256"/>
      <c r="V773" s="698"/>
      <c r="X773" s="698"/>
    </row>
    <row r="774">
      <c r="A774" s="693"/>
      <c r="B774" s="1255"/>
      <c r="C774" s="1255"/>
      <c r="D774" s="1255"/>
      <c r="E774" s="693"/>
      <c r="F774" s="693"/>
      <c r="G774" s="1255"/>
      <c r="H774" s="693"/>
      <c r="I774" s="1255"/>
      <c r="J774" s="1255"/>
      <c r="K774" s="1255"/>
      <c r="L774" s="1255"/>
      <c r="M774" s="1256"/>
      <c r="N774" s="1256"/>
      <c r="O774" s="1256"/>
      <c r="P774" s="1256"/>
      <c r="V774" s="698"/>
      <c r="X774" s="698"/>
    </row>
    <row r="775">
      <c r="A775" s="693"/>
      <c r="B775" s="1255"/>
      <c r="C775" s="1255"/>
      <c r="D775" s="1255"/>
      <c r="E775" s="693"/>
      <c r="F775" s="693"/>
      <c r="G775" s="1255"/>
      <c r="H775" s="693"/>
      <c r="I775" s="1255"/>
      <c r="J775" s="1255"/>
      <c r="K775" s="1255"/>
      <c r="L775" s="1255"/>
      <c r="M775" s="1256"/>
      <c r="N775" s="1256"/>
      <c r="O775" s="1256"/>
      <c r="P775" s="1256"/>
      <c r="V775" s="698"/>
      <c r="X775" s="698"/>
    </row>
    <row r="776">
      <c r="A776" s="693"/>
      <c r="B776" s="1255"/>
      <c r="C776" s="1255"/>
      <c r="D776" s="1255"/>
      <c r="E776" s="693"/>
      <c r="F776" s="693"/>
      <c r="G776" s="1255"/>
      <c r="H776" s="693"/>
      <c r="I776" s="1255"/>
      <c r="J776" s="1255"/>
      <c r="K776" s="1255"/>
      <c r="L776" s="1255"/>
      <c r="M776" s="1256"/>
      <c r="N776" s="1256"/>
      <c r="O776" s="1256"/>
      <c r="P776" s="1256"/>
      <c r="V776" s="698"/>
      <c r="X776" s="698"/>
    </row>
    <row r="777">
      <c r="A777" s="693"/>
      <c r="B777" s="1255"/>
      <c r="C777" s="1255"/>
      <c r="D777" s="1255"/>
      <c r="E777" s="693"/>
      <c r="F777" s="693"/>
      <c r="G777" s="1255"/>
      <c r="H777" s="693"/>
      <c r="I777" s="1255"/>
      <c r="J777" s="1255"/>
      <c r="K777" s="1255"/>
      <c r="L777" s="1255"/>
      <c r="M777" s="1256"/>
      <c r="N777" s="1256"/>
      <c r="O777" s="1256"/>
      <c r="P777" s="1256"/>
      <c r="V777" s="698"/>
      <c r="X777" s="698"/>
    </row>
    <row r="778">
      <c r="A778" s="693"/>
      <c r="B778" s="1255"/>
      <c r="C778" s="1255"/>
      <c r="D778" s="1255"/>
      <c r="E778" s="693"/>
      <c r="F778" s="693"/>
      <c r="G778" s="1255"/>
      <c r="H778" s="693"/>
      <c r="I778" s="1255"/>
      <c r="J778" s="1255"/>
      <c r="K778" s="1255"/>
      <c r="L778" s="1255"/>
      <c r="M778" s="1256"/>
      <c r="N778" s="1256"/>
      <c r="O778" s="1256"/>
      <c r="P778" s="1256"/>
      <c r="V778" s="698"/>
      <c r="X778" s="698"/>
    </row>
    <row r="779">
      <c r="A779" s="693"/>
      <c r="B779" s="1255"/>
      <c r="C779" s="1255"/>
      <c r="D779" s="1255"/>
      <c r="E779" s="693"/>
      <c r="F779" s="693"/>
      <c r="G779" s="1255"/>
      <c r="H779" s="693"/>
      <c r="I779" s="1255"/>
      <c r="J779" s="1255"/>
      <c r="K779" s="1255"/>
      <c r="L779" s="1255"/>
      <c r="M779" s="1256"/>
      <c r="N779" s="1256"/>
      <c r="O779" s="1256"/>
      <c r="P779" s="1256"/>
      <c r="V779" s="698"/>
      <c r="X779" s="698"/>
    </row>
    <row r="780">
      <c r="A780" s="693"/>
      <c r="B780" s="1255"/>
      <c r="C780" s="1255"/>
      <c r="D780" s="1255"/>
      <c r="E780" s="693"/>
      <c r="F780" s="693"/>
      <c r="G780" s="1255"/>
      <c r="H780" s="693"/>
      <c r="I780" s="1255"/>
      <c r="J780" s="1255"/>
      <c r="K780" s="1255"/>
      <c r="L780" s="1255"/>
      <c r="M780" s="1256"/>
      <c r="N780" s="1256"/>
      <c r="O780" s="1256"/>
      <c r="P780" s="1256"/>
      <c r="V780" s="698"/>
      <c r="X780" s="698"/>
    </row>
    <row r="781">
      <c r="A781" s="693"/>
      <c r="B781" s="1255"/>
      <c r="C781" s="1255"/>
      <c r="D781" s="1255"/>
      <c r="E781" s="693"/>
      <c r="F781" s="693"/>
      <c r="G781" s="1255"/>
      <c r="H781" s="693"/>
      <c r="I781" s="1255"/>
      <c r="J781" s="1255"/>
      <c r="K781" s="1255"/>
      <c r="L781" s="1255"/>
      <c r="M781" s="1256"/>
      <c r="N781" s="1256"/>
      <c r="O781" s="1256"/>
      <c r="P781" s="1256"/>
      <c r="V781" s="698"/>
      <c r="X781" s="698"/>
    </row>
    <row r="782">
      <c r="A782" s="693"/>
      <c r="B782" s="1255"/>
      <c r="C782" s="1255"/>
      <c r="D782" s="1255"/>
      <c r="E782" s="693"/>
      <c r="F782" s="693"/>
      <c r="G782" s="1255"/>
      <c r="H782" s="693"/>
      <c r="I782" s="1255"/>
      <c r="J782" s="1255"/>
      <c r="K782" s="1255"/>
      <c r="L782" s="1255"/>
      <c r="M782" s="1256"/>
      <c r="N782" s="1256"/>
      <c r="O782" s="1256"/>
      <c r="P782" s="1256"/>
      <c r="V782" s="698"/>
      <c r="X782" s="698"/>
    </row>
    <row r="783">
      <c r="A783" s="693"/>
      <c r="B783" s="1255"/>
      <c r="C783" s="1255"/>
      <c r="D783" s="1255"/>
      <c r="E783" s="693"/>
      <c r="F783" s="693"/>
      <c r="G783" s="1255"/>
      <c r="H783" s="693"/>
      <c r="I783" s="1255"/>
      <c r="J783" s="1255"/>
      <c r="K783" s="1255"/>
      <c r="L783" s="1255"/>
      <c r="M783" s="1256"/>
      <c r="N783" s="1256"/>
      <c r="O783" s="1256"/>
      <c r="P783" s="1256"/>
      <c r="V783" s="698"/>
      <c r="X783" s="698"/>
    </row>
    <row r="784">
      <c r="A784" s="693"/>
      <c r="B784" s="1255"/>
      <c r="C784" s="1255"/>
      <c r="D784" s="1255"/>
      <c r="E784" s="693"/>
      <c r="F784" s="693"/>
      <c r="G784" s="1255"/>
      <c r="H784" s="693"/>
      <c r="I784" s="1255"/>
      <c r="J784" s="1255"/>
      <c r="K784" s="1255"/>
      <c r="L784" s="1255"/>
      <c r="M784" s="1256"/>
      <c r="N784" s="1256"/>
      <c r="O784" s="1256"/>
      <c r="P784" s="1256"/>
      <c r="V784" s="698"/>
      <c r="X784" s="698"/>
    </row>
    <row r="785">
      <c r="A785" s="693"/>
      <c r="B785" s="1255"/>
      <c r="C785" s="1255"/>
      <c r="D785" s="1255"/>
      <c r="E785" s="693"/>
      <c r="F785" s="693"/>
      <c r="G785" s="1255"/>
      <c r="H785" s="693"/>
      <c r="I785" s="1255"/>
      <c r="J785" s="1255"/>
      <c r="K785" s="1255"/>
      <c r="L785" s="1255"/>
      <c r="M785" s="1256"/>
      <c r="N785" s="1256"/>
      <c r="O785" s="1256"/>
      <c r="P785" s="1256"/>
      <c r="V785" s="698"/>
      <c r="X785" s="698"/>
    </row>
    <row r="786">
      <c r="A786" s="693"/>
      <c r="B786" s="1255"/>
      <c r="C786" s="1255"/>
      <c r="D786" s="1255"/>
      <c r="E786" s="693"/>
      <c r="F786" s="693"/>
      <c r="G786" s="1255"/>
      <c r="H786" s="693"/>
      <c r="I786" s="1255"/>
      <c r="J786" s="1255"/>
      <c r="K786" s="1255"/>
      <c r="L786" s="1255"/>
      <c r="M786" s="1256"/>
      <c r="N786" s="1256"/>
      <c r="O786" s="1256"/>
      <c r="P786" s="1256"/>
      <c r="V786" s="698"/>
      <c r="X786" s="698"/>
    </row>
    <row r="787">
      <c r="A787" s="693"/>
      <c r="B787" s="1255"/>
      <c r="C787" s="1255"/>
      <c r="D787" s="1255"/>
      <c r="E787" s="693"/>
      <c r="F787" s="693"/>
      <c r="G787" s="1255"/>
      <c r="H787" s="693"/>
      <c r="I787" s="1255"/>
      <c r="J787" s="1255"/>
      <c r="K787" s="1255"/>
      <c r="L787" s="1255"/>
      <c r="M787" s="1256"/>
      <c r="N787" s="1256"/>
      <c r="O787" s="1256"/>
      <c r="P787" s="1256"/>
      <c r="V787" s="698"/>
      <c r="X787" s="698"/>
    </row>
    <row r="788">
      <c r="A788" s="693"/>
      <c r="B788" s="1255"/>
      <c r="C788" s="1255"/>
      <c r="D788" s="1255"/>
      <c r="E788" s="693"/>
      <c r="F788" s="693"/>
      <c r="G788" s="1255"/>
      <c r="H788" s="693"/>
      <c r="I788" s="1255"/>
      <c r="J788" s="1255"/>
      <c r="K788" s="1255"/>
      <c r="L788" s="1255"/>
      <c r="M788" s="1256"/>
      <c r="N788" s="1256"/>
      <c r="O788" s="1256"/>
      <c r="P788" s="1256"/>
      <c r="V788" s="698"/>
      <c r="X788" s="698"/>
    </row>
    <row r="789">
      <c r="A789" s="693"/>
      <c r="B789" s="1255"/>
      <c r="C789" s="1255"/>
      <c r="D789" s="1255"/>
      <c r="E789" s="693"/>
      <c r="F789" s="693"/>
      <c r="G789" s="1255"/>
      <c r="H789" s="693"/>
      <c r="I789" s="1255"/>
      <c r="J789" s="1255"/>
      <c r="K789" s="1255"/>
      <c r="L789" s="1255"/>
      <c r="M789" s="1256"/>
      <c r="N789" s="1256"/>
      <c r="O789" s="1256"/>
      <c r="P789" s="1256"/>
      <c r="V789" s="698"/>
      <c r="X789" s="698"/>
    </row>
    <row r="790">
      <c r="A790" s="693"/>
      <c r="B790" s="1255"/>
      <c r="C790" s="1255"/>
      <c r="D790" s="1255"/>
      <c r="E790" s="693"/>
      <c r="F790" s="693"/>
      <c r="G790" s="1255"/>
      <c r="H790" s="693"/>
      <c r="I790" s="1255"/>
      <c r="J790" s="1255"/>
      <c r="K790" s="1255"/>
      <c r="L790" s="1255"/>
      <c r="M790" s="1256"/>
      <c r="N790" s="1256"/>
      <c r="O790" s="1256"/>
      <c r="P790" s="1256"/>
      <c r="V790" s="698"/>
      <c r="X790" s="698"/>
    </row>
    <row r="791">
      <c r="A791" s="693"/>
      <c r="B791" s="1255"/>
      <c r="C791" s="1255"/>
      <c r="D791" s="1255"/>
      <c r="E791" s="693"/>
      <c r="F791" s="693"/>
      <c r="G791" s="1255"/>
      <c r="H791" s="693"/>
      <c r="I791" s="1255"/>
      <c r="J791" s="1255"/>
      <c r="K791" s="1255"/>
      <c r="L791" s="1255"/>
      <c r="M791" s="1256"/>
      <c r="N791" s="1256"/>
      <c r="O791" s="1256"/>
      <c r="P791" s="1256"/>
      <c r="V791" s="698"/>
      <c r="X791" s="698"/>
    </row>
    <row r="792">
      <c r="A792" s="693"/>
      <c r="B792" s="1255"/>
      <c r="C792" s="1255"/>
      <c r="D792" s="1255"/>
      <c r="E792" s="693"/>
      <c r="F792" s="693"/>
      <c r="G792" s="1255"/>
      <c r="H792" s="693"/>
      <c r="I792" s="1255"/>
      <c r="J792" s="1255"/>
      <c r="K792" s="1255"/>
      <c r="L792" s="1255"/>
      <c r="M792" s="1256"/>
      <c r="N792" s="1256"/>
      <c r="O792" s="1256"/>
      <c r="P792" s="1256"/>
      <c r="V792" s="698"/>
      <c r="X792" s="698"/>
    </row>
    <row r="793">
      <c r="A793" s="693"/>
      <c r="B793" s="1255"/>
      <c r="C793" s="1255"/>
      <c r="D793" s="1255"/>
      <c r="E793" s="693"/>
      <c r="F793" s="693"/>
      <c r="G793" s="1255"/>
      <c r="H793" s="693"/>
      <c r="I793" s="1255"/>
      <c r="J793" s="1255"/>
      <c r="K793" s="1255"/>
      <c r="L793" s="1255"/>
      <c r="M793" s="1256"/>
      <c r="N793" s="1256"/>
      <c r="O793" s="1256"/>
      <c r="P793" s="1256"/>
      <c r="V793" s="698"/>
      <c r="X793" s="698"/>
    </row>
    <row r="794">
      <c r="A794" s="693"/>
      <c r="B794" s="1255"/>
      <c r="C794" s="1255"/>
      <c r="D794" s="1255"/>
      <c r="E794" s="693"/>
      <c r="F794" s="693"/>
      <c r="G794" s="1255"/>
      <c r="H794" s="693"/>
      <c r="I794" s="1255"/>
      <c r="J794" s="1255"/>
      <c r="K794" s="1255"/>
      <c r="L794" s="1255"/>
      <c r="M794" s="1256"/>
      <c r="N794" s="1256"/>
      <c r="O794" s="1256"/>
      <c r="P794" s="1256"/>
      <c r="V794" s="698"/>
      <c r="X794" s="698"/>
    </row>
    <row r="795">
      <c r="A795" s="693"/>
      <c r="B795" s="1255"/>
      <c r="C795" s="1255"/>
      <c r="D795" s="1255"/>
      <c r="E795" s="693"/>
      <c r="F795" s="693"/>
      <c r="G795" s="1255"/>
      <c r="H795" s="693"/>
      <c r="I795" s="1255"/>
      <c r="J795" s="1255"/>
      <c r="K795" s="1255"/>
      <c r="L795" s="1255"/>
      <c r="M795" s="1256"/>
      <c r="N795" s="1256"/>
      <c r="O795" s="1256"/>
      <c r="P795" s="1256"/>
      <c r="V795" s="698"/>
      <c r="X795" s="698"/>
    </row>
    <row r="796">
      <c r="A796" s="693"/>
      <c r="B796" s="1255"/>
      <c r="C796" s="1255"/>
      <c r="D796" s="1255"/>
      <c r="E796" s="693"/>
      <c r="F796" s="693"/>
      <c r="G796" s="1255"/>
      <c r="H796" s="693"/>
      <c r="I796" s="1255"/>
      <c r="J796" s="1255"/>
      <c r="K796" s="1255"/>
      <c r="L796" s="1255"/>
      <c r="M796" s="1256"/>
      <c r="N796" s="1256"/>
      <c r="O796" s="1256"/>
      <c r="P796" s="1256"/>
      <c r="V796" s="698"/>
      <c r="X796" s="698"/>
    </row>
    <row r="797">
      <c r="A797" s="693"/>
      <c r="B797" s="1255"/>
      <c r="C797" s="1255"/>
      <c r="D797" s="1255"/>
      <c r="E797" s="693"/>
      <c r="F797" s="693"/>
      <c r="G797" s="1255"/>
      <c r="H797" s="693"/>
      <c r="I797" s="1255"/>
      <c r="J797" s="1255"/>
      <c r="K797" s="1255"/>
      <c r="L797" s="1255"/>
      <c r="M797" s="1256"/>
      <c r="N797" s="1256"/>
      <c r="O797" s="1256"/>
      <c r="P797" s="1256"/>
      <c r="V797" s="698"/>
      <c r="X797" s="698"/>
    </row>
    <row r="798">
      <c r="A798" s="693"/>
      <c r="B798" s="1255"/>
      <c r="C798" s="1255"/>
      <c r="D798" s="1255"/>
      <c r="E798" s="693"/>
      <c r="F798" s="693"/>
      <c r="G798" s="1255"/>
      <c r="H798" s="693"/>
      <c r="I798" s="1255"/>
      <c r="J798" s="1255"/>
      <c r="K798" s="1255"/>
      <c r="L798" s="1255"/>
      <c r="M798" s="1256"/>
      <c r="N798" s="1256"/>
      <c r="O798" s="1256"/>
      <c r="P798" s="1256"/>
      <c r="V798" s="698"/>
      <c r="X798" s="698"/>
    </row>
    <row r="799">
      <c r="A799" s="693"/>
      <c r="B799" s="1255"/>
      <c r="C799" s="1255"/>
      <c r="D799" s="1255"/>
      <c r="E799" s="693"/>
      <c r="F799" s="693"/>
      <c r="G799" s="1255"/>
      <c r="H799" s="693"/>
      <c r="I799" s="1255"/>
      <c r="J799" s="1255"/>
      <c r="K799" s="1255"/>
      <c r="L799" s="1255"/>
      <c r="M799" s="1256"/>
      <c r="N799" s="1256"/>
      <c r="O799" s="1256"/>
      <c r="P799" s="1256"/>
      <c r="V799" s="698"/>
      <c r="X799" s="698"/>
    </row>
    <row r="800">
      <c r="A800" s="693"/>
      <c r="B800" s="1255"/>
      <c r="C800" s="1255"/>
      <c r="D800" s="1255"/>
      <c r="E800" s="693"/>
      <c r="F800" s="693"/>
      <c r="G800" s="1255"/>
      <c r="H800" s="693"/>
      <c r="I800" s="1255"/>
      <c r="J800" s="1255"/>
      <c r="K800" s="1255"/>
      <c r="L800" s="1255"/>
      <c r="M800" s="1256"/>
      <c r="N800" s="1256"/>
      <c r="O800" s="1256"/>
      <c r="P800" s="1256"/>
      <c r="V800" s="698"/>
      <c r="X800" s="698"/>
    </row>
    <row r="801">
      <c r="A801" s="693"/>
      <c r="B801" s="1255"/>
      <c r="C801" s="1255"/>
      <c r="D801" s="1255"/>
      <c r="E801" s="693"/>
      <c r="F801" s="693"/>
      <c r="G801" s="1255"/>
      <c r="H801" s="693"/>
      <c r="I801" s="1255"/>
      <c r="J801" s="1255"/>
      <c r="K801" s="1255"/>
      <c r="L801" s="1255"/>
      <c r="M801" s="1256"/>
      <c r="N801" s="1256"/>
      <c r="O801" s="1256"/>
      <c r="P801" s="1256"/>
      <c r="V801" s="698"/>
      <c r="X801" s="698"/>
    </row>
    <row r="802">
      <c r="A802" s="693"/>
      <c r="B802" s="1255"/>
      <c r="C802" s="1255"/>
      <c r="D802" s="1255"/>
      <c r="E802" s="693"/>
      <c r="F802" s="693"/>
      <c r="G802" s="1255"/>
      <c r="H802" s="693"/>
      <c r="I802" s="1255"/>
      <c r="J802" s="1255"/>
      <c r="K802" s="1255"/>
      <c r="L802" s="1255"/>
      <c r="M802" s="1256"/>
      <c r="N802" s="1256"/>
      <c r="O802" s="1256"/>
      <c r="P802" s="1256"/>
      <c r="V802" s="698"/>
      <c r="X802" s="698"/>
    </row>
    <row r="803">
      <c r="A803" s="693"/>
      <c r="B803" s="1255"/>
      <c r="C803" s="1255"/>
      <c r="D803" s="1255"/>
      <c r="E803" s="693"/>
      <c r="F803" s="693"/>
      <c r="G803" s="1255"/>
      <c r="H803" s="693"/>
      <c r="I803" s="1255"/>
      <c r="J803" s="1255"/>
      <c r="K803" s="1255"/>
      <c r="L803" s="1255"/>
      <c r="M803" s="1256"/>
      <c r="N803" s="1256"/>
      <c r="O803" s="1256"/>
      <c r="P803" s="1256"/>
      <c r="V803" s="698"/>
      <c r="X803" s="698"/>
    </row>
    <row r="804">
      <c r="A804" s="693"/>
      <c r="B804" s="1255"/>
      <c r="C804" s="1255"/>
      <c r="D804" s="1255"/>
      <c r="E804" s="693"/>
      <c r="F804" s="693"/>
      <c r="G804" s="1255"/>
      <c r="H804" s="693"/>
      <c r="I804" s="1255"/>
      <c r="J804" s="1255"/>
      <c r="K804" s="1255"/>
      <c r="L804" s="1255"/>
      <c r="M804" s="1256"/>
      <c r="N804" s="1256"/>
      <c r="O804" s="1256"/>
      <c r="P804" s="1256"/>
      <c r="V804" s="698"/>
      <c r="X804" s="698"/>
    </row>
    <row r="805">
      <c r="A805" s="693"/>
      <c r="B805" s="1255"/>
      <c r="C805" s="1255"/>
      <c r="D805" s="1255"/>
      <c r="E805" s="693"/>
      <c r="F805" s="693"/>
      <c r="G805" s="1255"/>
      <c r="H805" s="693"/>
      <c r="I805" s="1255"/>
      <c r="J805" s="1255"/>
      <c r="K805" s="1255"/>
      <c r="L805" s="1255"/>
      <c r="M805" s="1256"/>
      <c r="N805" s="1256"/>
      <c r="O805" s="1256"/>
      <c r="P805" s="1256"/>
      <c r="V805" s="698"/>
      <c r="X805" s="698"/>
    </row>
    <row r="806">
      <c r="A806" s="693"/>
      <c r="B806" s="1255"/>
      <c r="C806" s="1255"/>
      <c r="D806" s="1255"/>
      <c r="E806" s="693"/>
      <c r="F806" s="693"/>
      <c r="G806" s="1255"/>
      <c r="H806" s="693"/>
      <c r="I806" s="1255"/>
      <c r="J806" s="1255"/>
      <c r="K806" s="1255"/>
      <c r="L806" s="1255"/>
      <c r="M806" s="1256"/>
      <c r="N806" s="1256"/>
      <c r="O806" s="1256"/>
      <c r="P806" s="1256"/>
      <c r="V806" s="698"/>
      <c r="X806" s="698"/>
    </row>
    <row r="807">
      <c r="A807" s="693"/>
      <c r="B807" s="1255"/>
      <c r="C807" s="1255"/>
      <c r="D807" s="1255"/>
      <c r="E807" s="693"/>
      <c r="F807" s="693"/>
      <c r="G807" s="1255"/>
      <c r="H807" s="693"/>
      <c r="I807" s="1255"/>
      <c r="J807" s="1255"/>
      <c r="K807" s="1255"/>
      <c r="L807" s="1255"/>
      <c r="M807" s="1256"/>
      <c r="N807" s="1256"/>
      <c r="O807" s="1256"/>
      <c r="P807" s="1256"/>
      <c r="V807" s="698"/>
      <c r="X807" s="698"/>
    </row>
    <row r="808">
      <c r="A808" s="693"/>
      <c r="B808" s="1255"/>
      <c r="C808" s="1255"/>
      <c r="D808" s="1255"/>
      <c r="E808" s="693"/>
      <c r="F808" s="693"/>
      <c r="G808" s="1255"/>
      <c r="H808" s="693"/>
      <c r="I808" s="1255"/>
      <c r="J808" s="1255"/>
      <c r="K808" s="1255"/>
      <c r="L808" s="1255"/>
      <c r="M808" s="1256"/>
      <c r="N808" s="1256"/>
      <c r="O808" s="1256"/>
      <c r="P808" s="1256"/>
      <c r="V808" s="698"/>
      <c r="X808" s="698"/>
    </row>
    <row r="809">
      <c r="A809" s="693"/>
      <c r="B809" s="1255"/>
      <c r="C809" s="1255"/>
      <c r="D809" s="1255"/>
      <c r="E809" s="693"/>
      <c r="F809" s="693"/>
      <c r="G809" s="1255"/>
      <c r="H809" s="693"/>
      <c r="I809" s="1255"/>
      <c r="J809" s="1255"/>
      <c r="K809" s="1255"/>
      <c r="L809" s="1255"/>
      <c r="M809" s="1256"/>
      <c r="N809" s="1256"/>
      <c r="O809" s="1256"/>
      <c r="P809" s="1256"/>
      <c r="V809" s="698"/>
      <c r="X809" s="698"/>
    </row>
    <row r="810">
      <c r="A810" s="693"/>
      <c r="B810" s="1255"/>
      <c r="C810" s="1255"/>
      <c r="D810" s="1255"/>
      <c r="E810" s="693"/>
      <c r="F810" s="693"/>
      <c r="G810" s="1255"/>
      <c r="H810" s="693"/>
      <c r="I810" s="1255"/>
      <c r="J810" s="1255"/>
      <c r="K810" s="1255"/>
      <c r="L810" s="1255"/>
      <c r="M810" s="1256"/>
      <c r="N810" s="1256"/>
      <c r="O810" s="1256"/>
      <c r="P810" s="1256"/>
      <c r="V810" s="698"/>
      <c r="X810" s="698"/>
    </row>
    <row r="811">
      <c r="A811" s="693"/>
      <c r="B811" s="1255"/>
      <c r="C811" s="1255"/>
      <c r="D811" s="1255"/>
      <c r="E811" s="693"/>
      <c r="F811" s="693"/>
      <c r="G811" s="1255"/>
      <c r="H811" s="693"/>
      <c r="I811" s="1255"/>
      <c r="J811" s="1255"/>
      <c r="K811" s="1255"/>
      <c r="L811" s="1255"/>
      <c r="M811" s="1256"/>
      <c r="N811" s="1256"/>
      <c r="O811" s="1256"/>
      <c r="P811" s="1256"/>
      <c r="V811" s="698"/>
      <c r="X811" s="698"/>
    </row>
    <row r="812">
      <c r="A812" s="693"/>
      <c r="B812" s="1255"/>
      <c r="C812" s="1255"/>
      <c r="D812" s="1255"/>
      <c r="E812" s="693"/>
      <c r="F812" s="693"/>
      <c r="G812" s="1255"/>
      <c r="H812" s="693"/>
      <c r="I812" s="1255"/>
      <c r="J812" s="1255"/>
      <c r="K812" s="1255"/>
      <c r="L812" s="1255"/>
      <c r="M812" s="1256"/>
      <c r="N812" s="1256"/>
      <c r="O812" s="1256"/>
      <c r="P812" s="1256"/>
      <c r="V812" s="698"/>
      <c r="X812" s="698"/>
    </row>
    <row r="813">
      <c r="A813" s="693"/>
      <c r="B813" s="1255"/>
      <c r="C813" s="1255"/>
      <c r="D813" s="1255"/>
      <c r="E813" s="693"/>
      <c r="F813" s="693"/>
      <c r="G813" s="1255"/>
      <c r="H813" s="693"/>
      <c r="I813" s="1255"/>
      <c r="J813" s="1255"/>
      <c r="K813" s="1255"/>
      <c r="L813" s="1255"/>
      <c r="M813" s="1256"/>
      <c r="N813" s="1256"/>
      <c r="O813" s="1256"/>
      <c r="P813" s="1256"/>
      <c r="V813" s="698"/>
      <c r="X813" s="698"/>
    </row>
    <row r="814">
      <c r="A814" s="693"/>
      <c r="B814" s="1255"/>
      <c r="C814" s="1255"/>
      <c r="D814" s="1255"/>
      <c r="E814" s="693"/>
      <c r="F814" s="693"/>
      <c r="G814" s="1255"/>
      <c r="H814" s="693"/>
      <c r="I814" s="1255"/>
      <c r="J814" s="1255"/>
      <c r="K814" s="1255"/>
      <c r="L814" s="1255"/>
      <c r="M814" s="1256"/>
      <c r="N814" s="1256"/>
      <c r="O814" s="1256"/>
      <c r="P814" s="1256"/>
      <c r="V814" s="698"/>
      <c r="X814" s="698"/>
    </row>
    <row r="815">
      <c r="A815" s="693"/>
      <c r="B815" s="1255"/>
      <c r="C815" s="1255"/>
      <c r="D815" s="1255"/>
      <c r="E815" s="693"/>
      <c r="F815" s="693"/>
      <c r="G815" s="1255"/>
      <c r="H815" s="693"/>
      <c r="I815" s="1255"/>
      <c r="J815" s="1255"/>
      <c r="K815" s="1255"/>
      <c r="L815" s="1255"/>
      <c r="M815" s="1256"/>
      <c r="N815" s="1256"/>
      <c r="O815" s="1256"/>
      <c r="P815" s="1256"/>
      <c r="V815" s="698"/>
      <c r="X815" s="698"/>
    </row>
    <row r="816">
      <c r="A816" s="693"/>
      <c r="B816" s="1255"/>
      <c r="C816" s="1255"/>
      <c r="D816" s="1255"/>
      <c r="E816" s="693"/>
      <c r="F816" s="693"/>
      <c r="G816" s="1255"/>
      <c r="H816" s="693"/>
      <c r="I816" s="1255"/>
      <c r="J816" s="1255"/>
      <c r="K816" s="1255"/>
      <c r="L816" s="1255"/>
      <c r="M816" s="1256"/>
      <c r="N816" s="1256"/>
      <c r="O816" s="1256"/>
      <c r="P816" s="1256"/>
      <c r="V816" s="698"/>
      <c r="X816" s="698"/>
    </row>
    <row r="817">
      <c r="A817" s="693"/>
      <c r="B817" s="1255"/>
      <c r="C817" s="1255"/>
      <c r="D817" s="1255"/>
      <c r="E817" s="693"/>
      <c r="F817" s="693"/>
      <c r="G817" s="1255"/>
      <c r="H817" s="693"/>
      <c r="I817" s="1255"/>
      <c r="J817" s="1255"/>
      <c r="K817" s="1255"/>
      <c r="L817" s="1255"/>
      <c r="M817" s="1256"/>
      <c r="N817" s="1256"/>
      <c r="O817" s="1256"/>
      <c r="P817" s="1256"/>
      <c r="V817" s="698"/>
      <c r="X817" s="698"/>
    </row>
    <row r="818">
      <c r="A818" s="693"/>
      <c r="B818" s="1255"/>
      <c r="C818" s="1255"/>
      <c r="D818" s="1255"/>
      <c r="E818" s="693"/>
      <c r="F818" s="693"/>
      <c r="G818" s="1255"/>
      <c r="H818" s="693"/>
      <c r="I818" s="1255"/>
      <c r="J818" s="1255"/>
      <c r="K818" s="1255"/>
      <c r="L818" s="1255"/>
      <c r="M818" s="1256"/>
      <c r="N818" s="1256"/>
      <c r="O818" s="1256"/>
      <c r="P818" s="1256"/>
      <c r="V818" s="698"/>
      <c r="X818" s="698"/>
    </row>
    <row r="819">
      <c r="A819" s="693"/>
      <c r="B819" s="1255"/>
      <c r="C819" s="1255"/>
      <c r="D819" s="1255"/>
      <c r="E819" s="693"/>
      <c r="F819" s="693"/>
      <c r="G819" s="1255"/>
      <c r="H819" s="693"/>
      <c r="I819" s="1255"/>
      <c r="J819" s="1255"/>
      <c r="K819" s="1255"/>
      <c r="L819" s="1255"/>
      <c r="M819" s="1256"/>
      <c r="N819" s="1256"/>
      <c r="O819" s="1256"/>
      <c r="P819" s="1256"/>
      <c r="V819" s="698"/>
      <c r="X819" s="698"/>
    </row>
    <row r="820">
      <c r="A820" s="693"/>
      <c r="B820" s="1255"/>
      <c r="C820" s="1255"/>
      <c r="D820" s="1255"/>
      <c r="E820" s="693"/>
      <c r="F820" s="693"/>
      <c r="G820" s="1255"/>
      <c r="H820" s="693"/>
      <c r="I820" s="1255"/>
      <c r="J820" s="1255"/>
      <c r="K820" s="1255"/>
      <c r="L820" s="1255"/>
      <c r="M820" s="1256"/>
      <c r="N820" s="1256"/>
      <c r="O820" s="1256"/>
      <c r="P820" s="1256"/>
      <c r="V820" s="698"/>
      <c r="X820" s="698"/>
    </row>
    <row r="821">
      <c r="A821" s="693"/>
      <c r="B821" s="1255"/>
      <c r="C821" s="1255"/>
      <c r="D821" s="1255"/>
      <c r="E821" s="693"/>
      <c r="F821" s="693"/>
      <c r="G821" s="1255"/>
      <c r="H821" s="693"/>
      <c r="I821" s="1255"/>
      <c r="J821" s="1255"/>
      <c r="K821" s="1255"/>
      <c r="L821" s="1255"/>
      <c r="M821" s="1256"/>
      <c r="N821" s="1256"/>
      <c r="O821" s="1256"/>
      <c r="P821" s="1256"/>
      <c r="V821" s="698"/>
      <c r="X821" s="698"/>
    </row>
    <row r="822">
      <c r="A822" s="693"/>
      <c r="B822" s="1255"/>
      <c r="C822" s="1255"/>
      <c r="D822" s="1255"/>
      <c r="E822" s="693"/>
      <c r="F822" s="693"/>
      <c r="G822" s="1255"/>
      <c r="H822" s="693"/>
      <c r="I822" s="1255"/>
      <c r="J822" s="1255"/>
      <c r="K822" s="1255"/>
      <c r="L822" s="1255"/>
      <c r="M822" s="1256"/>
      <c r="N822" s="1256"/>
      <c r="O822" s="1256"/>
      <c r="P822" s="1256"/>
      <c r="V822" s="698"/>
      <c r="X822" s="698"/>
    </row>
    <row r="823">
      <c r="A823" s="693"/>
      <c r="B823" s="1255"/>
      <c r="C823" s="1255"/>
      <c r="D823" s="1255"/>
      <c r="E823" s="693"/>
      <c r="F823" s="693"/>
      <c r="G823" s="1255"/>
      <c r="H823" s="693"/>
      <c r="I823" s="1255"/>
      <c r="J823" s="1255"/>
      <c r="K823" s="1255"/>
      <c r="L823" s="1255"/>
      <c r="M823" s="1256"/>
      <c r="N823" s="1256"/>
      <c r="O823" s="1256"/>
      <c r="P823" s="1256"/>
      <c r="V823" s="698"/>
      <c r="X823" s="698"/>
    </row>
    <row r="824">
      <c r="A824" s="693"/>
      <c r="B824" s="1255"/>
      <c r="C824" s="1255"/>
      <c r="D824" s="1255"/>
      <c r="E824" s="693"/>
      <c r="F824" s="693"/>
      <c r="G824" s="1255"/>
      <c r="H824" s="693"/>
      <c r="I824" s="1255"/>
      <c r="J824" s="1255"/>
      <c r="K824" s="1255"/>
      <c r="L824" s="1255"/>
      <c r="M824" s="1256"/>
      <c r="N824" s="1256"/>
      <c r="O824" s="1256"/>
      <c r="P824" s="1256"/>
      <c r="V824" s="698"/>
      <c r="X824" s="698"/>
    </row>
    <row r="825">
      <c r="A825" s="693"/>
      <c r="B825" s="1255"/>
      <c r="C825" s="1255"/>
      <c r="D825" s="1255"/>
      <c r="E825" s="693"/>
      <c r="F825" s="693"/>
      <c r="G825" s="1255"/>
      <c r="H825" s="693"/>
      <c r="I825" s="1255"/>
      <c r="J825" s="1255"/>
      <c r="K825" s="1255"/>
      <c r="L825" s="1255"/>
      <c r="M825" s="1256"/>
      <c r="N825" s="1256"/>
      <c r="O825" s="1256"/>
      <c r="P825" s="1256"/>
      <c r="V825" s="698"/>
      <c r="X825" s="698"/>
    </row>
    <row r="826">
      <c r="A826" s="693"/>
      <c r="B826" s="1255"/>
      <c r="C826" s="1255"/>
      <c r="D826" s="1255"/>
      <c r="E826" s="693"/>
      <c r="F826" s="693"/>
      <c r="G826" s="1255"/>
      <c r="H826" s="693"/>
      <c r="I826" s="1255"/>
      <c r="J826" s="1255"/>
      <c r="K826" s="1255"/>
      <c r="L826" s="1255"/>
      <c r="M826" s="1256"/>
      <c r="N826" s="1256"/>
      <c r="O826" s="1256"/>
      <c r="P826" s="1256"/>
      <c r="V826" s="698"/>
      <c r="X826" s="698"/>
    </row>
    <row r="827">
      <c r="A827" s="693"/>
      <c r="B827" s="1255"/>
      <c r="C827" s="1255"/>
      <c r="D827" s="1255"/>
      <c r="E827" s="693"/>
      <c r="F827" s="693"/>
      <c r="G827" s="1255"/>
      <c r="H827" s="693"/>
      <c r="I827" s="1255"/>
      <c r="J827" s="1255"/>
      <c r="K827" s="1255"/>
      <c r="L827" s="1255"/>
      <c r="M827" s="1256"/>
      <c r="N827" s="1256"/>
      <c r="O827" s="1256"/>
      <c r="P827" s="1256"/>
      <c r="V827" s="698"/>
      <c r="X827" s="698"/>
    </row>
    <row r="828">
      <c r="A828" s="693"/>
      <c r="B828" s="1255"/>
      <c r="C828" s="1255"/>
      <c r="D828" s="1255"/>
      <c r="E828" s="693"/>
      <c r="F828" s="693"/>
      <c r="G828" s="1255"/>
      <c r="H828" s="693"/>
      <c r="I828" s="1255"/>
      <c r="J828" s="1255"/>
      <c r="K828" s="1255"/>
      <c r="L828" s="1255"/>
      <c r="M828" s="1256"/>
      <c r="N828" s="1256"/>
      <c r="O828" s="1256"/>
      <c r="P828" s="1256"/>
      <c r="V828" s="698"/>
      <c r="X828" s="698"/>
    </row>
    <row r="829">
      <c r="A829" s="693"/>
      <c r="B829" s="1255"/>
      <c r="C829" s="1255"/>
      <c r="D829" s="1255"/>
      <c r="E829" s="693"/>
      <c r="F829" s="693"/>
      <c r="G829" s="1255"/>
      <c r="H829" s="693"/>
      <c r="I829" s="1255"/>
      <c r="J829" s="1255"/>
      <c r="K829" s="1255"/>
      <c r="L829" s="1255"/>
      <c r="M829" s="1256"/>
      <c r="N829" s="1256"/>
      <c r="O829" s="1256"/>
      <c r="P829" s="1256"/>
      <c r="V829" s="698"/>
      <c r="X829" s="698"/>
    </row>
    <row r="830">
      <c r="A830" s="693"/>
      <c r="B830" s="1255"/>
      <c r="C830" s="1255"/>
      <c r="D830" s="1255"/>
      <c r="E830" s="693"/>
      <c r="F830" s="693"/>
      <c r="G830" s="1255"/>
      <c r="H830" s="693"/>
      <c r="I830" s="1255"/>
      <c r="J830" s="1255"/>
      <c r="K830" s="1255"/>
      <c r="L830" s="1255"/>
      <c r="M830" s="1256"/>
      <c r="N830" s="1256"/>
      <c r="O830" s="1256"/>
      <c r="P830" s="1256"/>
      <c r="V830" s="698"/>
      <c r="X830" s="698"/>
    </row>
    <row r="831">
      <c r="A831" s="693"/>
      <c r="B831" s="1255"/>
      <c r="C831" s="1255"/>
      <c r="D831" s="1255"/>
      <c r="E831" s="693"/>
      <c r="F831" s="693"/>
      <c r="G831" s="1255"/>
      <c r="H831" s="693"/>
      <c r="I831" s="1255"/>
      <c r="J831" s="1255"/>
      <c r="K831" s="1255"/>
      <c r="L831" s="1255"/>
      <c r="M831" s="1256"/>
      <c r="N831" s="1256"/>
      <c r="O831" s="1256"/>
      <c r="P831" s="1256"/>
      <c r="V831" s="698"/>
      <c r="X831" s="698"/>
    </row>
    <row r="832">
      <c r="A832" s="693"/>
      <c r="B832" s="1255"/>
      <c r="C832" s="1255"/>
      <c r="D832" s="1255"/>
      <c r="E832" s="693"/>
      <c r="F832" s="693"/>
      <c r="G832" s="1255"/>
      <c r="H832" s="693"/>
      <c r="I832" s="1255"/>
      <c r="J832" s="1255"/>
      <c r="K832" s="1255"/>
      <c r="L832" s="1255"/>
      <c r="M832" s="1256"/>
      <c r="N832" s="1256"/>
      <c r="O832" s="1256"/>
      <c r="P832" s="1256"/>
      <c r="V832" s="698"/>
      <c r="X832" s="698"/>
    </row>
    <row r="833">
      <c r="A833" s="693"/>
      <c r="B833" s="1255"/>
      <c r="C833" s="1255"/>
      <c r="D833" s="1255"/>
      <c r="E833" s="693"/>
      <c r="F833" s="693"/>
      <c r="G833" s="1255"/>
      <c r="H833" s="693"/>
      <c r="I833" s="1255"/>
      <c r="J833" s="1255"/>
      <c r="K833" s="1255"/>
      <c r="L833" s="1255"/>
      <c r="M833" s="1256"/>
      <c r="N833" s="1256"/>
      <c r="O833" s="1256"/>
      <c r="P833" s="1256"/>
      <c r="V833" s="698"/>
      <c r="X833" s="698"/>
    </row>
    <row r="834">
      <c r="A834" s="693"/>
      <c r="B834" s="1255"/>
      <c r="C834" s="1255"/>
      <c r="D834" s="1255"/>
      <c r="E834" s="693"/>
      <c r="F834" s="693"/>
      <c r="G834" s="1255"/>
      <c r="H834" s="693"/>
      <c r="I834" s="1255"/>
      <c r="J834" s="1255"/>
      <c r="K834" s="1255"/>
      <c r="L834" s="1255"/>
      <c r="M834" s="1256"/>
      <c r="N834" s="1256"/>
      <c r="O834" s="1256"/>
      <c r="P834" s="1256"/>
      <c r="V834" s="698"/>
      <c r="X834" s="698"/>
    </row>
    <row r="835">
      <c r="A835" s="693"/>
      <c r="B835" s="1255"/>
      <c r="C835" s="1255"/>
      <c r="D835" s="1255"/>
      <c r="E835" s="693"/>
      <c r="F835" s="693"/>
      <c r="G835" s="1255"/>
      <c r="H835" s="693"/>
      <c r="I835" s="1255"/>
      <c r="J835" s="1255"/>
      <c r="K835" s="1255"/>
      <c r="L835" s="1255"/>
      <c r="M835" s="1256"/>
      <c r="N835" s="1256"/>
      <c r="O835" s="1256"/>
      <c r="P835" s="1256"/>
      <c r="V835" s="698"/>
      <c r="X835" s="698"/>
    </row>
    <row r="836">
      <c r="A836" s="693"/>
      <c r="B836" s="1255"/>
      <c r="C836" s="1255"/>
      <c r="D836" s="1255"/>
      <c r="E836" s="693"/>
      <c r="F836" s="693"/>
      <c r="G836" s="1255"/>
      <c r="H836" s="693"/>
      <c r="I836" s="1255"/>
      <c r="J836" s="1255"/>
      <c r="K836" s="1255"/>
      <c r="L836" s="1255"/>
      <c r="M836" s="1256"/>
      <c r="N836" s="1256"/>
      <c r="O836" s="1256"/>
      <c r="P836" s="1256"/>
      <c r="V836" s="698"/>
      <c r="X836" s="698"/>
    </row>
    <row r="837">
      <c r="A837" s="693"/>
      <c r="B837" s="1255"/>
      <c r="C837" s="1255"/>
      <c r="D837" s="1255"/>
      <c r="E837" s="693"/>
      <c r="F837" s="693"/>
      <c r="G837" s="1255"/>
      <c r="H837" s="693"/>
      <c r="I837" s="1255"/>
      <c r="J837" s="1255"/>
      <c r="K837" s="1255"/>
      <c r="L837" s="1255"/>
      <c r="M837" s="1256"/>
      <c r="N837" s="1256"/>
      <c r="O837" s="1256"/>
      <c r="P837" s="1256"/>
      <c r="V837" s="698"/>
      <c r="X837" s="698"/>
    </row>
    <row r="838">
      <c r="A838" s="693"/>
      <c r="B838" s="1255"/>
      <c r="C838" s="1255"/>
      <c r="D838" s="1255"/>
      <c r="E838" s="693"/>
      <c r="F838" s="693"/>
      <c r="G838" s="1255"/>
      <c r="H838" s="693"/>
      <c r="I838" s="1255"/>
      <c r="J838" s="1255"/>
      <c r="K838" s="1255"/>
      <c r="L838" s="1255"/>
      <c r="M838" s="1256"/>
      <c r="N838" s="1256"/>
      <c r="O838" s="1256"/>
      <c r="P838" s="1256"/>
      <c r="V838" s="698"/>
      <c r="X838" s="698"/>
    </row>
    <row r="839">
      <c r="A839" s="693"/>
      <c r="B839" s="1255"/>
      <c r="C839" s="1255"/>
      <c r="D839" s="1255"/>
      <c r="E839" s="693"/>
      <c r="F839" s="693"/>
      <c r="G839" s="1255"/>
      <c r="H839" s="693"/>
      <c r="I839" s="1255"/>
      <c r="J839" s="1255"/>
      <c r="K839" s="1255"/>
      <c r="L839" s="1255"/>
      <c r="M839" s="1256"/>
      <c r="N839" s="1256"/>
      <c r="O839" s="1256"/>
      <c r="P839" s="1256"/>
      <c r="V839" s="698"/>
      <c r="X839" s="698"/>
    </row>
    <row r="840">
      <c r="A840" s="693"/>
      <c r="B840" s="1255"/>
      <c r="C840" s="1255"/>
      <c r="D840" s="1255"/>
      <c r="E840" s="693"/>
      <c r="F840" s="693"/>
      <c r="G840" s="1255"/>
      <c r="H840" s="693"/>
      <c r="I840" s="1255"/>
      <c r="J840" s="1255"/>
      <c r="K840" s="1255"/>
      <c r="L840" s="1255"/>
      <c r="M840" s="1256"/>
      <c r="N840" s="1256"/>
      <c r="O840" s="1256"/>
      <c r="P840" s="1256"/>
      <c r="V840" s="698"/>
      <c r="X840" s="698"/>
    </row>
    <row r="841">
      <c r="A841" s="693"/>
      <c r="B841" s="1255"/>
      <c r="C841" s="1255"/>
      <c r="D841" s="1255"/>
      <c r="E841" s="693"/>
      <c r="F841" s="693"/>
      <c r="G841" s="1255"/>
      <c r="H841" s="693"/>
      <c r="I841" s="1255"/>
      <c r="J841" s="1255"/>
      <c r="K841" s="1255"/>
      <c r="L841" s="1255"/>
      <c r="M841" s="1256"/>
      <c r="N841" s="1256"/>
      <c r="O841" s="1256"/>
      <c r="P841" s="1256"/>
      <c r="V841" s="698"/>
      <c r="X841" s="698"/>
    </row>
    <row r="842">
      <c r="A842" s="693"/>
      <c r="B842" s="1255"/>
      <c r="C842" s="1255"/>
      <c r="D842" s="1255"/>
      <c r="E842" s="693"/>
      <c r="F842" s="693"/>
      <c r="G842" s="1255"/>
      <c r="H842" s="693"/>
      <c r="I842" s="1255"/>
      <c r="J842" s="1255"/>
      <c r="K842" s="1255"/>
      <c r="L842" s="1255"/>
      <c r="M842" s="1256"/>
      <c r="N842" s="1256"/>
      <c r="O842" s="1256"/>
      <c r="P842" s="1256"/>
      <c r="V842" s="698"/>
      <c r="X842" s="698"/>
    </row>
    <row r="843">
      <c r="A843" s="693"/>
      <c r="B843" s="1255"/>
      <c r="C843" s="1255"/>
      <c r="D843" s="1255"/>
      <c r="E843" s="693"/>
      <c r="F843" s="693"/>
      <c r="G843" s="1255"/>
      <c r="H843" s="693"/>
      <c r="I843" s="1255"/>
      <c r="J843" s="1255"/>
      <c r="K843" s="1255"/>
      <c r="L843" s="1255"/>
      <c r="M843" s="1256"/>
      <c r="N843" s="1256"/>
      <c r="O843" s="1256"/>
      <c r="P843" s="1256"/>
      <c r="V843" s="698"/>
      <c r="X843" s="698"/>
    </row>
    <row r="844">
      <c r="A844" s="693"/>
      <c r="B844" s="1255"/>
      <c r="C844" s="1255"/>
      <c r="D844" s="1255"/>
      <c r="E844" s="693"/>
      <c r="F844" s="693"/>
      <c r="G844" s="1255"/>
      <c r="H844" s="693"/>
      <c r="I844" s="1255"/>
      <c r="J844" s="1255"/>
      <c r="K844" s="1255"/>
      <c r="L844" s="1255"/>
      <c r="M844" s="1256"/>
      <c r="N844" s="1256"/>
      <c r="O844" s="1256"/>
      <c r="P844" s="1256"/>
      <c r="V844" s="698"/>
      <c r="X844" s="698"/>
    </row>
    <row r="845">
      <c r="A845" s="693"/>
      <c r="B845" s="1255"/>
      <c r="C845" s="1255"/>
      <c r="D845" s="1255"/>
      <c r="E845" s="693"/>
      <c r="F845" s="693"/>
      <c r="G845" s="1255"/>
      <c r="H845" s="693"/>
      <c r="I845" s="1255"/>
      <c r="J845" s="1255"/>
      <c r="K845" s="1255"/>
      <c r="L845" s="1255"/>
      <c r="M845" s="1256"/>
      <c r="N845" s="1256"/>
      <c r="O845" s="1256"/>
      <c r="P845" s="1256"/>
      <c r="V845" s="698"/>
      <c r="X845" s="698"/>
    </row>
    <row r="846">
      <c r="A846" s="693"/>
      <c r="B846" s="1255"/>
      <c r="C846" s="1255"/>
      <c r="D846" s="1255"/>
      <c r="E846" s="693"/>
      <c r="F846" s="693"/>
      <c r="G846" s="1255"/>
      <c r="H846" s="693"/>
      <c r="I846" s="1255"/>
      <c r="J846" s="1255"/>
      <c r="K846" s="1255"/>
      <c r="L846" s="1255"/>
      <c r="M846" s="1256"/>
      <c r="N846" s="1256"/>
      <c r="O846" s="1256"/>
      <c r="P846" s="1256"/>
      <c r="V846" s="698"/>
      <c r="X846" s="698"/>
    </row>
    <row r="847">
      <c r="A847" s="693"/>
      <c r="B847" s="1255"/>
      <c r="C847" s="1255"/>
      <c r="D847" s="1255"/>
      <c r="E847" s="693"/>
      <c r="F847" s="693"/>
      <c r="G847" s="1255"/>
      <c r="H847" s="693"/>
      <c r="I847" s="1255"/>
      <c r="J847" s="1255"/>
      <c r="K847" s="1255"/>
      <c r="L847" s="1255"/>
      <c r="M847" s="1256"/>
      <c r="N847" s="1256"/>
      <c r="O847" s="1256"/>
      <c r="P847" s="1256"/>
      <c r="V847" s="698"/>
      <c r="X847" s="698"/>
    </row>
    <row r="848">
      <c r="A848" s="693"/>
      <c r="B848" s="1255"/>
      <c r="C848" s="1255"/>
      <c r="D848" s="1255"/>
      <c r="E848" s="693"/>
      <c r="F848" s="693"/>
      <c r="G848" s="1255"/>
      <c r="H848" s="693"/>
      <c r="I848" s="1255"/>
      <c r="J848" s="1255"/>
      <c r="K848" s="1255"/>
      <c r="L848" s="1255"/>
      <c r="M848" s="1256"/>
      <c r="N848" s="1256"/>
      <c r="O848" s="1256"/>
      <c r="P848" s="1256"/>
      <c r="V848" s="698"/>
      <c r="X848" s="698"/>
    </row>
    <row r="849">
      <c r="A849" s="693"/>
      <c r="B849" s="1255"/>
      <c r="C849" s="1255"/>
      <c r="D849" s="1255"/>
      <c r="E849" s="693"/>
      <c r="F849" s="693"/>
      <c r="G849" s="1255"/>
      <c r="H849" s="693"/>
      <c r="I849" s="1255"/>
      <c r="J849" s="1255"/>
      <c r="K849" s="1255"/>
      <c r="L849" s="1255"/>
      <c r="M849" s="1256"/>
      <c r="N849" s="1256"/>
      <c r="O849" s="1256"/>
      <c r="P849" s="1256"/>
      <c r="V849" s="698"/>
      <c r="X849" s="698"/>
    </row>
    <row r="850">
      <c r="A850" s="693"/>
      <c r="B850" s="1255"/>
      <c r="C850" s="1255"/>
      <c r="D850" s="1255"/>
      <c r="E850" s="693"/>
      <c r="F850" s="693"/>
      <c r="G850" s="1255"/>
      <c r="H850" s="693"/>
      <c r="I850" s="1255"/>
      <c r="J850" s="1255"/>
      <c r="K850" s="1255"/>
      <c r="L850" s="1255"/>
      <c r="M850" s="1256"/>
      <c r="N850" s="1256"/>
      <c r="O850" s="1256"/>
      <c r="P850" s="1256"/>
      <c r="V850" s="698"/>
      <c r="X850" s="698"/>
    </row>
    <row r="851">
      <c r="A851" s="693"/>
      <c r="B851" s="1255"/>
      <c r="C851" s="1255"/>
      <c r="D851" s="1255"/>
      <c r="E851" s="693"/>
      <c r="F851" s="693"/>
      <c r="G851" s="1255"/>
      <c r="H851" s="693"/>
      <c r="I851" s="1255"/>
      <c r="J851" s="1255"/>
      <c r="K851" s="1255"/>
      <c r="L851" s="1255"/>
      <c r="M851" s="1256"/>
      <c r="N851" s="1256"/>
      <c r="O851" s="1256"/>
      <c r="P851" s="1256"/>
      <c r="V851" s="698"/>
      <c r="X851" s="698"/>
    </row>
    <row r="852">
      <c r="A852" s="693"/>
      <c r="B852" s="1255"/>
      <c r="C852" s="1255"/>
      <c r="D852" s="1255"/>
      <c r="E852" s="693"/>
      <c r="F852" s="693"/>
      <c r="G852" s="1255"/>
      <c r="H852" s="693"/>
      <c r="I852" s="1255"/>
      <c r="J852" s="1255"/>
      <c r="K852" s="1255"/>
      <c r="L852" s="1255"/>
      <c r="M852" s="1256"/>
      <c r="N852" s="1256"/>
      <c r="O852" s="1256"/>
      <c r="P852" s="1256"/>
      <c r="V852" s="698"/>
      <c r="X852" s="698"/>
    </row>
    <row r="853">
      <c r="A853" s="693"/>
      <c r="B853" s="1255"/>
      <c r="C853" s="1255"/>
      <c r="D853" s="1255"/>
      <c r="E853" s="693"/>
      <c r="F853" s="693"/>
      <c r="G853" s="1255"/>
      <c r="H853" s="693"/>
      <c r="I853" s="1255"/>
      <c r="J853" s="1255"/>
      <c r="K853" s="1255"/>
      <c r="L853" s="1255"/>
      <c r="M853" s="1256"/>
      <c r="N853" s="1256"/>
      <c r="O853" s="1256"/>
      <c r="P853" s="1256"/>
      <c r="V853" s="698"/>
      <c r="X853" s="698"/>
    </row>
    <row r="854">
      <c r="A854" s="693"/>
      <c r="B854" s="1255"/>
      <c r="C854" s="1255"/>
      <c r="D854" s="1255"/>
      <c r="E854" s="693"/>
      <c r="F854" s="693"/>
      <c r="G854" s="1255"/>
      <c r="H854" s="693"/>
      <c r="I854" s="1255"/>
      <c r="J854" s="1255"/>
      <c r="K854" s="1255"/>
      <c r="L854" s="1255"/>
      <c r="M854" s="1256"/>
      <c r="N854" s="1256"/>
      <c r="O854" s="1256"/>
      <c r="P854" s="1256"/>
      <c r="V854" s="698"/>
      <c r="X854" s="698"/>
    </row>
    <row r="855">
      <c r="A855" s="693"/>
      <c r="B855" s="1255"/>
      <c r="C855" s="1255"/>
      <c r="D855" s="1255"/>
      <c r="E855" s="693"/>
      <c r="F855" s="693"/>
      <c r="G855" s="1255"/>
      <c r="H855" s="693"/>
      <c r="I855" s="1255"/>
      <c r="J855" s="1255"/>
      <c r="K855" s="1255"/>
      <c r="L855" s="1255"/>
      <c r="M855" s="1256"/>
      <c r="N855" s="1256"/>
      <c r="O855" s="1256"/>
      <c r="P855" s="1256"/>
      <c r="V855" s="698"/>
      <c r="X855" s="698"/>
    </row>
    <row r="856">
      <c r="A856" s="693"/>
      <c r="B856" s="1255"/>
      <c r="C856" s="1255"/>
      <c r="D856" s="1255"/>
      <c r="E856" s="693"/>
      <c r="F856" s="693"/>
      <c r="G856" s="1255"/>
      <c r="H856" s="693"/>
      <c r="I856" s="1255"/>
      <c r="J856" s="1255"/>
      <c r="K856" s="1255"/>
      <c r="L856" s="1255"/>
      <c r="M856" s="1256"/>
      <c r="N856" s="1256"/>
      <c r="O856" s="1256"/>
      <c r="P856" s="1256"/>
      <c r="V856" s="698"/>
      <c r="X856" s="698"/>
    </row>
    <row r="857">
      <c r="A857" s="693"/>
      <c r="B857" s="1255"/>
      <c r="C857" s="1255"/>
      <c r="D857" s="1255"/>
      <c r="E857" s="693"/>
      <c r="F857" s="693"/>
      <c r="G857" s="1255"/>
      <c r="H857" s="693"/>
      <c r="I857" s="1255"/>
      <c r="J857" s="1255"/>
      <c r="K857" s="1255"/>
      <c r="L857" s="1255"/>
      <c r="M857" s="1256"/>
      <c r="N857" s="1256"/>
      <c r="O857" s="1256"/>
      <c r="P857" s="1256"/>
      <c r="V857" s="698"/>
      <c r="X857" s="698"/>
    </row>
    <row r="858">
      <c r="A858" s="693"/>
      <c r="B858" s="1255"/>
      <c r="C858" s="1255"/>
      <c r="D858" s="1255"/>
      <c r="E858" s="693"/>
      <c r="F858" s="693"/>
      <c r="G858" s="1255"/>
      <c r="H858" s="693"/>
      <c r="I858" s="1255"/>
      <c r="J858" s="1255"/>
      <c r="K858" s="1255"/>
      <c r="L858" s="1255"/>
      <c r="M858" s="1256"/>
      <c r="N858" s="1256"/>
      <c r="O858" s="1256"/>
      <c r="P858" s="1256"/>
      <c r="V858" s="698"/>
      <c r="X858" s="698"/>
    </row>
    <row r="859">
      <c r="A859" s="693"/>
      <c r="B859" s="1255"/>
      <c r="C859" s="1255"/>
      <c r="D859" s="1255"/>
      <c r="E859" s="693"/>
      <c r="F859" s="693"/>
      <c r="G859" s="1255"/>
      <c r="H859" s="693"/>
      <c r="I859" s="1255"/>
      <c r="J859" s="1255"/>
      <c r="K859" s="1255"/>
      <c r="L859" s="1255"/>
      <c r="M859" s="1256"/>
      <c r="N859" s="1256"/>
      <c r="O859" s="1256"/>
      <c r="P859" s="1256"/>
      <c r="V859" s="698"/>
      <c r="X859" s="698"/>
    </row>
    <row r="860">
      <c r="A860" s="693"/>
      <c r="B860" s="1255"/>
      <c r="C860" s="1255"/>
      <c r="D860" s="1255"/>
      <c r="E860" s="693"/>
      <c r="F860" s="693"/>
      <c r="G860" s="1255"/>
      <c r="H860" s="693"/>
      <c r="I860" s="1255"/>
      <c r="J860" s="1255"/>
      <c r="K860" s="1255"/>
      <c r="L860" s="1255"/>
      <c r="M860" s="1256"/>
      <c r="N860" s="1256"/>
      <c r="O860" s="1256"/>
      <c r="P860" s="1256"/>
      <c r="V860" s="698"/>
      <c r="X860" s="698"/>
    </row>
    <row r="861">
      <c r="A861" s="693"/>
      <c r="B861" s="1255"/>
      <c r="C861" s="1255"/>
      <c r="D861" s="1255"/>
      <c r="E861" s="693"/>
      <c r="F861" s="693"/>
      <c r="G861" s="1255"/>
      <c r="H861" s="693"/>
      <c r="I861" s="1255"/>
      <c r="J861" s="1255"/>
      <c r="K861" s="1255"/>
      <c r="L861" s="1255"/>
      <c r="M861" s="1256"/>
      <c r="N861" s="1256"/>
      <c r="O861" s="1256"/>
      <c r="P861" s="1256"/>
      <c r="V861" s="698"/>
      <c r="X861" s="698"/>
    </row>
    <row r="862">
      <c r="A862" s="693"/>
      <c r="B862" s="1255"/>
      <c r="C862" s="1255"/>
      <c r="D862" s="1255"/>
      <c r="E862" s="693"/>
      <c r="F862" s="693"/>
      <c r="G862" s="1255"/>
      <c r="H862" s="693"/>
      <c r="I862" s="1255"/>
      <c r="J862" s="1255"/>
      <c r="K862" s="1255"/>
      <c r="L862" s="1255"/>
      <c r="M862" s="1256"/>
      <c r="N862" s="1256"/>
      <c r="O862" s="1256"/>
      <c r="P862" s="1256"/>
      <c r="V862" s="698"/>
      <c r="X862" s="698"/>
    </row>
    <row r="863">
      <c r="A863" s="693"/>
      <c r="B863" s="1255"/>
      <c r="C863" s="1255"/>
      <c r="D863" s="1255"/>
      <c r="E863" s="693"/>
      <c r="F863" s="693"/>
      <c r="G863" s="1255"/>
      <c r="H863" s="693"/>
      <c r="I863" s="1255"/>
      <c r="J863" s="1255"/>
      <c r="K863" s="1255"/>
      <c r="L863" s="1255"/>
      <c r="M863" s="1256"/>
      <c r="N863" s="1256"/>
      <c r="O863" s="1256"/>
      <c r="P863" s="1256"/>
      <c r="V863" s="698"/>
      <c r="X863" s="698"/>
    </row>
    <row r="864">
      <c r="A864" s="693"/>
      <c r="B864" s="1255"/>
      <c r="C864" s="1255"/>
      <c r="D864" s="1255"/>
      <c r="E864" s="693"/>
      <c r="F864" s="693"/>
      <c r="G864" s="1255"/>
      <c r="H864" s="693"/>
      <c r="I864" s="1255"/>
      <c r="J864" s="1255"/>
      <c r="K864" s="1255"/>
      <c r="L864" s="1255"/>
      <c r="M864" s="1256"/>
      <c r="N864" s="1256"/>
      <c r="O864" s="1256"/>
      <c r="P864" s="1256"/>
      <c r="V864" s="698"/>
      <c r="X864" s="698"/>
    </row>
    <row r="865">
      <c r="A865" s="693"/>
      <c r="B865" s="1255"/>
      <c r="C865" s="1255"/>
      <c r="D865" s="1255"/>
      <c r="E865" s="693"/>
      <c r="F865" s="693"/>
      <c r="G865" s="1255"/>
      <c r="H865" s="693"/>
      <c r="I865" s="1255"/>
      <c r="J865" s="1255"/>
      <c r="K865" s="1255"/>
      <c r="L865" s="1255"/>
      <c r="M865" s="1256"/>
      <c r="N865" s="1256"/>
      <c r="O865" s="1256"/>
      <c r="P865" s="1256"/>
      <c r="V865" s="698"/>
      <c r="X865" s="698"/>
    </row>
    <row r="866">
      <c r="A866" s="693"/>
      <c r="B866" s="1255"/>
      <c r="C866" s="1255"/>
      <c r="D866" s="1255"/>
      <c r="E866" s="693"/>
      <c r="F866" s="693"/>
      <c r="G866" s="1255"/>
      <c r="H866" s="693"/>
      <c r="I866" s="1255"/>
      <c r="J866" s="1255"/>
      <c r="K866" s="1255"/>
      <c r="L866" s="1255"/>
      <c r="M866" s="1256"/>
      <c r="N866" s="1256"/>
      <c r="O866" s="1256"/>
      <c r="P866" s="1256"/>
      <c r="V866" s="698"/>
      <c r="X866" s="698"/>
    </row>
    <row r="867">
      <c r="A867" s="693"/>
      <c r="B867" s="1255"/>
      <c r="C867" s="1255"/>
      <c r="D867" s="1255"/>
      <c r="E867" s="693"/>
      <c r="F867" s="693"/>
      <c r="G867" s="1255"/>
      <c r="H867" s="693"/>
      <c r="I867" s="1255"/>
      <c r="J867" s="1255"/>
      <c r="K867" s="1255"/>
      <c r="L867" s="1255"/>
      <c r="M867" s="1256"/>
      <c r="N867" s="1256"/>
      <c r="O867" s="1256"/>
      <c r="P867" s="1256"/>
      <c r="V867" s="698"/>
      <c r="X867" s="698"/>
    </row>
    <row r="868">
      <c r="A868" s="693"/>
      <c r="B868" s="1255"/>
      <c r="C868" s="1255"/>
      <c r="D868" s="1255"/>
      <c r="E868" s="693"/>
      <c r="F868" s="693"/>
      <c r="G868" s="1255"/>
      <c r="H868" s="693"/>
      <c r="I868" s="1255"/>
      <c r="J868" s="1255"/>
      <c r="K868" s="1255"/>
      <c r="L868" s="1255"/>
      <c r="M868" s="1256"/>
      <c r="N868" s="1256"/>
      <c r="O868" s="1256"/>
      <c r="P868" s="1256"/>
      <c r="V868" s="698"/>
      <c r="X868" s="698"/>
    </row>
    <row r="869">
      <c r="A869" s="693"/>
      <c r="B869" s="1255"/>
      <c r="C869" s="1255"/>
      <c r="D869" s="1255"/>
      <c r="E869" s="693"/>
      <c r="F869" s="693"/>
      <c r="G869" s="1255"/>
      <c r="H869" s="693"/>
      <c r="I869" s="1255"/>
      <c r="J869" s="1255"/>
      <c r="K869" s="1255"/>
      <c r="L869" s="1255"/>
      <c r="M869" s="1256"/>
      <c r="N869" s="1256"/>
      <c r="O869" s="1256"/>
      <c r="P869" s="1256"/>
      <c r="V869" s="698"/>
      <c r="X869" s="698"/>
    </row>
    <row r="870">
      <c r="A870" s="693"/>
      <c r="B870" s="1255"/>
      <c r="C870" s="1255"/>
      <c r="D870" s="1255"/>
      <c r="E870" s="693"/>
      <c r="F870" s="693"/>
      <c r="G870" s="1255"/>
      <c r="H870" s="693"/>
      <c r="I870" s="1255"/>
      <c r="J870" s="1255"/>
      <c r="K870" s="1255"/>
      <c r="L870" s="1255"/>
      <c r="M870" s="1256"/>
      <c r="N870" s="1256"/>
      <c r="O870" s="1256"/>
      <c r="P870" s="1256"/>
      <c r="V870" s="698"/>
      <c r="X870" s="698"/>
    </row>
    <row r="871">
      <c r="A871" s="693"/>
      <c r="B871" s="1255"/>
      <c r="C871" s="1255"/>
      <c r="D871" s="1255"/>
      <c r="E871" s="693"/>
      <c r="F871" s="693"/>
      <c r="G871" s="1255"/>
      <c r="H871" s="693"/>
      <c r="I871" s="1255"/>
      <c r="J871" s="1255"/>
      <c r="K871" s="1255"/>
      <c r="L871" s="1255"/>
      <c r="M871" s="1256"/>
      <c r="N871" s="1256"/>
      <c r="O871" s="1256"/>
      <c r="P871" s="1256"/>
      <c r="V871" s="698"/>
      <c r="X871" s="698"/>
    </row>
    <row r="872">
      <c r="A872" s="693"/>
      <c r="B872" s="1255"/>
      <c r="C872" s="1255"/>
      <c r="D872" s="1255"/>
      <c r="E872" s="693"/>
      <c r="F872" s="693"/>
      <c r="G872" s="1255"/>
      <c r="H872" s="693"/>
      <c r="I872" s="1255"/>
      <c r="J872" s="1255"/>
      <c r="K872" s="1255"/>
      <c r="L872" s="1255"/>
      <c r="M872" s="1256"/>
      <c r="N872" s="1256"/>
      <c r="O872" s="1256"/>
      <c r="P872" s="1256"/>
      <c r="V872" s="698"/>
      <c r="X872" s="698"/>
    </row>
    <row r="873">
      <c r="A873" s="693"/>
      <c r="B873" s="1255"/>
      <c r="C873" s="1255"/>
      <c r="D873" s="1255"/>
      <c r="E873" s="693"/>
      <c r="F873" s="693"/>
      <c r="G873" s="1255"/>
      <c r="H873" s="693"/>
      <c r="I873" s="1255"/>
      <c r="J873" s="1255"/>
      <c r="K873" s="1255"/>
      <c r="L873" s="1255"/>
      <c r="M873" s="1256"/>
      <c r="N873" s="1256"/>
      <c r="O873" s="1256"/>
      <c r="P873" s="1256"/>
      <c r="V873" s="698"/>
      <c r="X873" s="698"/>
    </row>
    <row r="874">
      <c r="A874" s="693"/>
      <c r="B874" s="1255"/>
      <c r="C874" s="1255"/>
      <c r="D874" s="1255"/>
      <c r="E874" s="693"/>
      <c r="F874" s="693"/>
      <c r="G874" s="1255"/>
      <c r="H874" s="693"/>
      <c r="I874" s="1255"/>
      <c r="J874" s="1255"/>
      <c r="K874" s="1255"/>
      <c r="L874" s="1255"/>
      <c r="M874" s="1256"/>
      <c r="N874" s="1256"/>
      <c r="O874" s="1256"/>
      <c r="P874" s="1256"/>
      <c r="V874" s="698"/>
      <c r="X874" s="698"/>
    </row>
    <row r="875">
      <c r="A875" s="693"/>
      <c r="B875" s="1255"/>
      <c r="C875" s="1255"/>
      <c r="D875" s="1255"/>
      <c r="E875" s="693"/>
      <c r="F875" s="693"/>
      <c r="G875" s="1255"/>
      <c r="H875" s="693"/>
      <c r="I875" s="1255"/>
      <c r="J875" s="1255"/>
      <c r="K875" s="1255"/>
      <c r="L875" s="1255"/>
      <c r="M875" s="1256"/>
      <c r="N875" s="1256"/>
      <c r="O875" s="1256"/>
      <c r="P875" s="1256"/>
      <c r="V875" s="698"/>
      <c r="X875" s="698"/>
    </row>
    <row r="876">
      <c r="A876" s="693"/>
      <c r="B876" s="1255"/>
      <c r="C876" s="1255"/>
      <c r="D876" s="1255"/>
      <c r="E876" s="693"/>
      <c r="F876" s="693"/>
      <c r="G876" s="1255"/>
      <c r="H876" s="693"/>
      <c r="I876" s="1255"/>
      <c r="J876" s="1255"/>
      <c r="K876" s="1255"/>
      <c r="L876" s="1255"/>
      <c r="M876" s="1256"/>
      <c r="N876" s="1256"/>
      <c r="O876" s="1256"/>
      <c r="P876" s="1256"/>
      <c r="V876" s="698"/>
      <c r="X876" s="698"/>
    </row>
    <row r="877">
      <c r="A877" s="693"/>
      <c r="B877" s="1255"/>
      <c r="C877" s="1255"/>
      <c r="D877" s="1255"/>
      <c r="E877" s="693"/>
      <c r="F877" s="693"/>
      <c r="G877" s="1255"/>
      <c r="H877" s="693"/>
      <c r="I877" s="1255"/>
      <c r="J877" s="1255"/>
      <c r="K877" s="1255"/>
      <c r="L877" s="1255"/>
      <c r="M877" s="1256"/>
      <c r="N877" s="1256"/>
      <c r="O877" s="1256"/>
      <c r="P877" s="1256"/>
      <c r="V877" s="698"/>
      <c r="X877" s="698"/>
    </row>
    <row r="878">
      <c r="A878" s="693"/>
      <c r="B878" s="1255"/>
      <c r="C878" s="1255"/>
      <c r="D878" s="1255"/>
      <c r="E878" s="693"/>
      <c r="F878" s="693"/>
      <c r="G878" s="1255"/>
      <c r="H878" s="693"/>
      <c r="I878" s="1255"/>
      <c r="J878" s="1255"/>
      <c r="K878" s="1255"/>
      <c r="L878" s="1255"/>
      <c r="M878" s="1256"/>
      <c r="N878" s="1256"/>
      <c r="O878" s="1256"/>
      <c r="P878" s="1256"/>
      <c r="V878" s="698"/>
      <c r="X878" s="698"/>
    </row>
    <row r="879">
      <c r="A879" s="693"/>
      <c r="B879" s="1255"/>
      <c r="C879" s="1255"/>
      <c r="D879" s="1255"/>
      <c r="E879" s="693"/>
      <c r="F879" s="693"/>
      <c r="G879" s="1255"/>
      <c r="H879" s="693"/>
      <c r="I879" s="1255"/>
      <c r="J879" s="1255"/>
      <c r="K879" s="1255"/>
      <c r="L879" s="1255"/>
      <c r="M879" s="1256"/>
      <c r="N879" s="1256"/>
      <c r="O879" s="1256"/>
      <c r="P879" s="1256"/>
      <c r="V879" s="698"/>
      <c r="X879" s="698"/>
    </row>
    <row r="880">
      <c r="A880" s="693"/>
      <c r="B880" s="1255"/>
      <c r="C880" s="1255"/>
      <c r="D880" s="1255"/>
      <c r="E880" s="693"/>
      <c r="F880" s="693"/>
      <c r="G880" s="1255"/>
      <c r="H880" s="693"/>
      <c r="I880" s="1255"/>
      <c r="J880" s="1255"/>
      <c r="K880" s="1255"/>
      <c r="L880" s="1255"/>
      <c r="M880" s="1256"/>
      <c r="N880" s="1256"/>
      <c r="O880" s="1256"/>
      <c r="P880" s="1256"/>
      <c r="V880" s="698"/>
      <c r="X880" s="698"/>
    </row>
    <row r="881">
      <c r="A881" s="693"/>
      <c r="B881" s="1255"/>
      <c r="C881" s="1255"/>
      <c r="D881" s="1255"/>
      <c r="E881" s="693"/>
      <c r="F881" s="693"/>
      <c r="G881" s="1255"/>
      <c r="H881" s="693"/>
      <c r="I881" s="1255"/>
      <c r="J881" s="1255"/>
      <c r="K881" s="1255"/>
      <c r="L881" s="1255"/>
      <c r="M881" s="1256"/>
      <c r="N881" s="1256"/>
      <c r="O881" s="1256"/>
      <c r="P881" s="1256"/>
      <c r="V881" s="698"/>
      <c r="X881" s="698"/>
    </row>
    <row r="882">
      <c r="A882" s="693"/>
      <c r="B882" s="1255"/>
      <c r="C882" s="1255"/>
      <c r="D882" s="1255"/>
      <c r="E882" s="693"/>
      <c r="F882" s="693"/>
      <c r="G882" s="1255"/>
      <c r="H882" s="693"/>
      <c r="I882" s="1255"/>
      <c r="J882" s="1255"/>
      <c r="K882" s="1255"/>
      <c r="L882" s="1255"/>
      <c r="M882" s="1256"/>
      <c r="N882" s="1256"/>
      <c r="O882" s="1256"/>
      <c r="P882" s="1256"/>
      <c r="V882" s="698"/>
      <c r="X882" s="698"/>
    </row>
    <row r="883">
      <c r="A883" s="693"/>
      <c r="B883" s="1255"/>
      <c r="C883" s="1255"/>
      <c r="D883" s="1255"/>
      <c r="E883" s="693"/>
      <c r="F883" s="693"/>
      <c r="G883" s="1255"/>
      <c r="H883" s="693"/>
      <c r="I883" s="1255"/>
      <c r="J883" s="1255"/>
      <c r="K883" s="1255"/>
      <c r="L883" s="1255"/>
      <c r="M883" s="1256"/>
      <c r="N883" s="1256"/>
      <c r="O883" s="1256"/>
      <c r="P883" s="1256"/>
      <c r="V883" s="698"/>
      <c r="X883" s="698"/>
    </row>
    <row r="884">
      <c r="A884" s="693"/>
      <c r="B884" s="1255"/>
      <c r="C884" s="1255"/>
      <c r="D884" s="1255"/>
      <c r="E884" s="693"/>
      <c r="F884" s="693"/>
      <c r="G884" s="1255"/>
      <c r="H884" s="693"/>
      <c r="I884" s="1255"/>
      <c r="J884" s="1255"/>
      <c r="K884" s="1255"/>
      <c r="L884" s="1255"/>
      <c r="M884" s="1256"/>
      <c r="N884" s="1256"/>
      <c r="O884" s="1256"/>
      <c r="P884" s="1256"/>
      <c r="V884" s="698"/>
      <c r="X884" s="698"/>
    </row>
    <row r="885">
      <c r="A885" s="693"/>
      <c r="B885" s="1255"/>
      <c r="C885" s="1255"/>
      <c r="D885" s="1255"/>
      <c r="E885" s="693"/>
      <c r="F885" s="693"/>
      <c r="G885" s="1255"/>
      <c r="H885" s="693"/>
      <c r="I885" s="1255"/>
      <c r="J885" s="1255"/>
      <c r="K885" s="1255"/>
      <c r="L885" s="1255"/>
      <c r="M885" s="1256"/>
      <c r="N885" s="1256"/>
      <c r="O885" s="1256"/>
      <c r="P885" s="1256"/>
      <c r="V885" s="698"/>
      <c r="X885" s="698"/>
    </row>
    <row r="886">
      <c r="A886" s="693"/>
      <c r="B886" s="1255"/>
      <c r="C886" s="1255"/>
      <c r="D886" s="1255"/>
      <c r="E886" s="693"/>
      <c r="F886" s="693"/>
      <c r="G886" s="1255"/>
      <c r="H886" s="693"/>
      <c r="I886" s="1255"/>
      <c r="J886" s="1255"/>
      <c r="K886" s="1255"/>
      <c r="L886" s="1255"/>
      <c r="M886" s="1256"/>
      <c r="N886" s="1256"/>
      <c r="O886" s="1256"/>
      <c r="P886" s="1256"/>
      <c r="V886" s="698"/>
      <c r="X886" s="698"/>
    </row>
    <row r="887">
      <c r="A887" s="693"/>
      <c r="B887" s="1255"/>
      <c r="C887" s="1255"/>
      <c r="D887" s="1255"/>
      <c r="E887" s="693"/>
      <c r="F887" s="693"/>
      <c r="G887" s="1255"/>
      <c r="H887" s="693"/>
      <c r="I887" s="1255"/>
      <c r="J887" s="1255"/>
      <c r="K887" s="1255"/>
      <c r="L887" s="1255"/>
      <c r="M887" s="1256"/>
      <c r="N887" s="1256"/>
      <c r="O887" s="1256"/>
      <c r="P887" s="1256"/>
      <c r="V887" s="698"/>
      <c r="X887" s="698"/>
    </row>
    <row r="888">
      <c r="A888" s="693"/>
      <c r="B888" s="1255"/>
      <c r="C888" s="1255"/>
      <c r="D888" s="1255"/>
      <c r="E888" s="693"/>
      <c r="F888" s="693"/>
      <c r="G888" s="1255"/>
      <c r="H888" s="693"/>
      <c r="I888" s="1255"/>
      <c r="J888" s="1255"/>
      <c r="K888" s="1255"/>
      <c r="L888" s="1255"/>
      <c r="M888" s="1256"/>
      <c r="N888" s="1256"/>
      <c r="O888" s="1256"/>
      <c r="P888" s="1256"/>
      <c r="V888" s="698"/>
      <c r="X888" s="698"/>
    </row>
    <row r="889">
      <c r="A889" s="693"/>
      <c r="B889" s="1255"/>
      <c r="C889" s="1255"/>
      <c r="D889" s="1255"/>
      <c r="E889" s="693"/>
      <c r="F889" s="693"/>
      <c r="G889" s="1255"/>
      <c r="H889" s="693"/>
      <c r="I889" s="1255"/>
      <c r="J889" s="1255"/>
      <c r="K889" s="1255"/>
      <c r="L889" s="1255"/>
      <c r="M889" s="1256"/>
      <c r="N889" s="1256"/>
      <c r="O889" s="1256"/>
      <c r="P889" s="1256"/>
      <c r="V889" s="698"/>
      <c r="X889" s="698"/>
    </row>
    <row r="890">
      <c r="A890" s="693"/>
      <c r="B890" s="1255"/>
      <c r="C890" s="1255"/>
      <c r="D890" s="1255"/>
      <c r="E890" s="693"/>
      <c r="F890" s="693"/>
      <c r="G890" s="1255"/>
      <c r="H890" s="693"/>
      <c r="I890" s="1255"/>
      <c r="J890" s="1255"/>
      <c r="K890" s="1255"/>
      <c r="L890" s="1255"/>
      <c r="M890" s="1256"/>
      <c r="N890" s="1256"/>
      <c r="O890" s="1256"/>
      <c r="P890" s="1256"/>
      <c r="V890" s="698"/>
      <c r="X890" s="698"/>
    </row>
    <row r="891">
      <c r="A891" s="693"/>
      <c r="B891" s="1255"/>
      <c r="C891" s="1255"/>
      <c r="D891" s="1255"/>
      <c r="E891" s="693"/>
      <c r="F891" s="693"/>
      <c r="G891" s="1255"/>
      <c r="H891" s="693"/>
      <c r="I891" s="1255"/>
      <c r="J891" s="1255"/>
      <c r="K891" s="1255"/>
      <c r="L891" s="1255"/>
      <c r="M891" s="1256"/>
      <c r="N891" s="1256"/>
      <c r="O891" s="1256"/>
      <c r="P891" s="1256"/>
      <c r="V891" s="698"/>
      <c r="X891" s="698"/>
    </row>
    <row r="892">
      <c r="A892" s="693"/>
      <c r="B892" s="1255"/>
      <c r="C892" s="1255"/>
      <c r="D892" s="1255"/>
      <c r="E892" s="693"/>
      <c r="F892" s="693"/>
      <c r="G892" s="1255"/>
      <c r="H892" s="693"/>
      <c r="I892" s="1255"/>
      <c r="J892" s="1255"/>
      <c r="K892" s="1255"/>
      <c r="L892" s="1255"/>
      <c r="M892" s="1256"/>
      <c r="N892" s="1256"/>
      <c r="O892" s="1256"/>
      <c r="P892" s="1256"/>
      <c r="V892" s="698"/>
      <c r="X892" s="698"/>
    </row>
    <row r="893">
      <c r="A893" s="693"/>
      <c r="B893" s="1255"/>
      <c r="C893" s="1255"/>
      <c r="D893" s="1255"/>
      <c r="E893" s="693"/>
      <c r="F893" s="693"/>
      <c r="G893" s="1255"/>
      <c r="H893" s="693"/>
      <c r="I893" s="1255"/>
      <c r="J893" s="1255"/>
      <c r="K893" s="1255"/>
      <c r="L893" s="1255"/>
      <c r="M893" s="1256"/>
      <c r="N893" s="1256"/>
      <c r="O893" s="1256"/>
      <c r="P893" s="1256"/>
      <c r="V893" s="698"/>
      <c r="X893" s="698"/>
    </row>
    <row r="894">
      <c r="A894" s="693"/>
      <c r="B894" s="1255"/>
      <c r="C894" s="1255"/>
      <c r="D894" s="1255"/>
      <c r="E894" s="693"/>
      <c r="F894" s="693"/>
      <c r="G894" s="1255"/>
      <c r="H894" s="693"/>
      <c r="I894" s="1255"/>
      <c r="J894" s="1255"/>
      <c r="K894" s="1255"/>
      <c r="L894" s="1255"/>
      <c r="M894" s="1256"/>
      <c r="N894" s="1256"/>
      <c r="O894" s="1256"/>
      <c r="P894" s="1256"/>
      <c r="V894" s="698"/>
      <c r="X894" s="698"/>
    </row>
    <row r="895">
      <c r="A895" s="693"/>
      <c r="B895" s="1255"/>
      <c r="C895" s="1255"/>
      <c r="D895" s="1255"/>
      <c r="E895" s="693"/>
      <c r="F895" s="693"/>
      <c r="G895" s="1255"/>
      <c r="H895" s="693"/>
      <c r="I895" s="1255"/>
      <c r="J895" s="1255"/>
      <c r="K895" s="1255"/>
      <c r="L895" s="1255"/>
      <c r="M895" s="1256"/>
      <c r="N895" s="1256"/>
      <c r="O895" s="1256"/>
      <c r="P895" s="1256"/>
      <c r="V895" s="698"/>
      <c r="X895" s="698"/>
    </row>
    <row r="896">
      <c r="A896" s="693"/>
      <c r="B896" s="1255"/>
      <c r="C896" s="1255"/>
      <c r="D896" s="1255"/>
      <c r="E896" s="693"/>
      <c r="F896" s="693"/>
      <c r="G896" s="1255"/>
      <c r="H896" s="693"/>
      <c r="I896" s="1255"/>
      <c r="J896" s="1255"/>
      <c r="K896" s="1255"/>
      <c r="L896" s="1255"/>
      <c r="M896" s="1256"/>
      <c r="N896" s="1256"/>
      <c r="O896" s="1256"/>
      <c r="P896" s="1256"/>
      <c r="V896" s="698"/>
      <c r="X896" s="698"/>
    </row>
    <row r="897">
      <c r="A897" s="693"/>
      <c r="B897" s="1255"/>
      <c r="C897" s="1255"/>
      <c r="D897" s="1255"/>
      <c r="E897" s="693"/>
      <c r="F897" s="693"/>
      <c r="G897" s="1255"/>
      <c r="H897" s="693"/>
      <c r="I897" s="1255"/>
      <c r="J897" s="1255"/>
      <c r="K897" s="1255"/>
      <c r="L897" s="1255"/>
      <c r="M897" s="1256"/>
      <c r="N897" s="1256"/>
      <c r="O897" s="1256"/>
      <c r="P897" s="1256"/>
      <c r="V897" s="698"/>
      <c r="X897" s="698"/>
    </row>
    <row r="898">
      <c r="A898" s="693"/>
      <c r="B898" s="1255"/>
      <c r="C898" s="1255"/>
      <c r="D898" s="1255"/>
      <c r="E898" s="693"/>
      <c r="F898" s="693"/>
      <c r="G898" s="1255"/>
      <c r="H898" s="693"/>
      <c r="I898" s="1255"/>
      <c r="J898" s="1255"/>
      <c r="K898" s="1255"/>
      <c r="L898" s="1255"/>
      <c r="M898" s="1256"/>
      <c r="N898" s="1256"/>
      <c r="O898" s="1256"/>
      <c r="P898" s="1256"/>
      <c r="V898" s="698"/>
      <c r="X898" s="698"/>
    </row>
    <row r="899">
      <c r="A899" s="693"/>
      <c r="B899" s="1255"/>
      <c r="C899" s="1255"/>
      <c r="D899" s="1255"/>
      <c r="E899" s="693"/>
      <c r="F899" s="693"/>
      <c r="G899" s="1255"/>
      <c r="H899" s="693"/>
      <c r="I899" s="1255"/>
      <c r="J899" s="1255"/>
      <c r="K899" s="1255"/>
      <c r="L899" s="1255"/>
      <c r="M899" s="1256"/>
      <c r="N899" s="1256"/>
      <c r="O899" s="1256"/>
      <c r="P899" s="1256"/>
      <c r="V899" s="698"/>
      <c r="X899" s="698"/>
    </row>
    <row r="900">
      <c r="A900" s="693"/>
      <c r="B900" s="1255"/>
      <c r="C900" s="1255"/>
      <c r="D900" s="1255"/>
      <c r="E900" s="693"/>
      <c r="F900" s="693"/>
      <c r="G900" s="1255"/>
      <c r="H900" s="693"/>
      <c r="I900" s="1255"/>
      <c r="J900" s="1255"/>
      <c r="K900" s="1255"/>
      <c r="L900" s="1255"/>
      <c r="M900" s="1256"/>
      <c r="N900" s="1256"/>
      <c r="O900" s="1256"/>
      <c r="P900" s="1256"/>
      <c r="V900" s="698"/>
      <c r="X900" s="698"/>
    </row>
    <row r="901">
      <c r="A901" s="693"/>
      <c r="B901" s="1255"/>
      <c r="C901" s="1255"/>
      <c r="D901" s="1255"/>
      <c r="E901" s="693"/>
      <c r="F901" s="693"/>
      <c r="G901" s="1255"/>
      <c r="H901" s="693"/>
      <c r="I901" s="1255"/>
      <c r="J901" s="1255"/>
      <c r="K901" s="1255"/>
      <c r="L901" s="1255"/>
      <c r="M901" s="1256"/>
      <c r="N901" s="1256"/>
      <c r="O901" s="1256"/>
      <c r="P901" s="1256"/>
      <c r="V901" s="698"/>
      <c r="X901" s="698"/>
    </row>
    <row r="902">
      <c r="A902" s="693"/>
      <c r="B902" s="1255"/>
      <c r="C902" s="1255"/>
      <c r="D902" s="1255"/>
      <c r="E902" s="693"/>
      <c r="F902" s="693"/>
      <c r="G902" s="1255"/>
      <c r="H902" s="693"/>
      <c r="I902" s="1255"/>
      <c r="J902" s="1255"/>
      <c r="K902" s="1255"/>
      <c r="L902" s="1255"/>
      <c r="M902" s="1256"/>
      <c r="N902" s="1256"/>
      <c r="O902" s="1256"/>
      <c r="P902" s="1256"/>
      <c r="V902" s="698"/>
      <c r="X902" s="698"/>
    </row>
    <row r="903">
      <c r="A903" s="693"/>
      <c r="B903" s="1255"/>
      <c r="C903" s="1255"/>
      <c r="D903" s="1255"/>
      <c r="E903" s="693"/>
      <c r="F903" s="693"/>
      <c r="G903" s="1255"/>
      <c r="H903" s="693"/>
      <c r="I903" s="1255"/>
      <c r="J903" s="1255"/>
      <c r="K903" s="1255"/>
      <c r="L903" s="1255"/>
      <c r="M903" s="1256"/>
      <c r="N903" s="1256"/>
      <c r="O903" s="1256"/>
      <c r="P903" s="1256"/>
      <c r="V903" s="698"/>
      <c r="X903" s="698"/>
    </row>
    <row r="904">
      <c r="A904" s="693"/>
      <c r="B904" s="1255"/>
      <c r="C904" s="1255"/>
      <c r="D904" s="1255"/>
      <c r="E904" s="693"/>
      <c r="F904" s="693"/>
      <c r="G904" s="1255"/>
      <c r="H904" s="693"/>
      <c r="I904" s="1255"/>
      <c r="J904" s="1255"/>
      <c r="K904" s="1255"/>
      <c r="L904" s="1255"/>
      <c r="M904" s="1256"/>
      <c r="N904" s="1256"/>
      <c r="O904" s="1256"/>
      <c r="P904" s="1256"/>
      <c r="V904" s="698"/>
      <c r="X904" s="698"/>
    </row>
    <row r="905">
      <c r="A905" s="693"/>
      <c r="B905" s="1255"/>
      <c r="C905" s="1255"/>
      <c r="D905" s="1255"/>
      <c r="E905" s="693"/>
      <c r="F905" s="693"/>
      <c r="G905" s="1255"/>
      <c r="H905" s="693"/>
      <c r="I905" s="1255"/>
      <c r="J905" s="1255"/>
      <c r="K905" s="1255"/>
      <c r="L905" s="1255"/>
      <c r="M905" s="1256"/>
      <c r="N905" s="1256"/>
      <c r="O905" s="1256"/>
      <c r="P905" s="1256"/>
      <c r="V905" s="698"/>
      <c r="X905" s="698"/>
    </row>
    <row r="906">
      <c r="A906" s="693"/>
      <c r="B906" s="1255"/>
      <c r="C906" s="1255"/>
      <c r="D906" s="1255"/>
      <c r="E906" s="693"/>
      <c r="F906" s="693"/>
      <c r="G906" s="1255"/>
      <c r="H906" s="693"/>
      <c r="I906" s="1255"/>
      <c r="J906" s="1255"/>
      <c r="K906" s="1255"/>
      <c r="L906" s="1255"/>
      <c r="M906" s="1256"/>
      <c r="N906" s="1256"/>
      <c r="O906" s="1256"/>
      <c r="P906" s="1256"/>
      <c r="V906" s="698"/>
      <c r="X906" s="698"/>
    </row>
    <row r="907">
      <c r="A907" s="693"/>
      <c r="B907" s="1255"/>
      <c r="C907" s="1255"/>
      <c r="D907" s="1255"/>
      <c r="E907" s="693"/>
      <c r="F907" s="693"/>
      <c r="G907" s="1255"/>
      <c r="H907" s="693"/>
      <c r="I907" s="1255"/>
      <c r="J907" s="1255"/>
      <c r="K907" s="1255"/>
      <c r="L907" s="1255"/>
      <c r="M907" s="1256"/>
      <c r="N907" s="1256"/>
      <c r="O907" s="1256"/>
      <c r="P907" s="1256"/>
      <c r="V907" s="698"/>
      <c r="X907" s="698"/>
    </row>
    <row r="908">
      <c r="A908" s="693"/>
      <c r="B908" s="1255"/>
      <c r="C908" s="1255"/>
      <c r="D908" s="1255"/>
      <c r="E908" s="693"/>
      <c r="F908" s="693"/>
      <c r="G908" s="1255"/>
      <c r="H908" s="693"/>
      <c r="I908" s="1255"/>
      <c r="J908" s="1255"/>
      <c r="K908" s="1255"/>
      <c r="L908" s="1255"/>
      <c r="M908" s="1256"/>
      <c r="N908" s="1256"/>
      <c r="O908" s="1256"/>
      <c r="P908" s="1256"/>
      <c r="V908" s="698"/>
      <c r="X908" s="698"/>
    </row>
    <row r="909">
      <c r="A909" s="693"/>
      <c r="B909" s="1255"/>
      <c r="C909" s="1255"/>
      <c r="D909" s="1255"/>
      <c r="E909" s="693"/>
      <c r="F909" s="693"/>
      <c r="G909" s="1255"/>
      <c r="H909" s="693"/>
      <c r="I909" s="1255"/>
      <c r="J909" s="1255"/>
      <c r="K909" s="1255"/>
      <c r="L909" s="1255"/>
      <c r="M909" s="1256"/>
      <c r="N909" s="1256"/>
      <c r="O909" s="1256"/>
      <c r="P909" s="1256"/>
      <c r="V909" s="698"/>
      <c r="X909" s="698"/>
    </row>
    <row r="910">
      <c r="A910" s="693"/>
      <c r="B910" s="1255"/>
      <c r="C910" s="1255"/>
      <c r="D910" s="1255"/>
      <c r="E910" s="693"/>
      <c r="F910" s="693"/>
      <c r="G910" s="1255"/>
      <c r="H910" s="693"/>
      <c r="I910" s="1255"/>
      <c r="J910" s="1255"/>
      <c r="K910" s="1255"/>
      <c r="L910" s="1255"/>
      <c r="M910" s="1256"/>
      <c r="N910" s="1256"/>
      <c r="O910" s="1256"/>
      <c r="P910" s="1256"/>
      <c r="V910" s="698"/>
      <c r="X910" s="698"/>
    </row>
    <row r="911">
      <c r="A911" s="693"/>
      <c r="B911" s="1255"/>
      <c r="C911" s="1255"/>
      <c r="D911" s="1255"/>
      <c r="E911" s="693"/>
      <c r="F911" s="693"/>
      <c r="G911" s="1255"/>
      <c r="H911" s="693"/>
      <c r="I911" s="1255"/>
      <c r="J911" s="1255"/>
      <c r="K911" s="1255"/>
      <c r="L911" s="1255"/>
      <c r="M911" s="1256"/>
      <c r="N911" s="1256"/>
      <c r="O911" s="1256"/>
      <c r="P911" s="1256"/>
      <c r="V911" s="698"/>
      <c r="X911" s="698"/>
    </row>
    <row r="912">
      <c r="A912" s="693"/>
      <c r="B912" s="1255"/>
      <c r="C912" s="1255"/>
      <c r="D912" s="1255"/>
      <c r="E912" s="693"/>
      <c r="F912" s="693"/>
      <c r="G912" s="1255"/>
      <c r="H912" s="693"/>
      <c r="I912" s="1255"/>
      <c r="J912" s="1255"/>
      <c r="K912" s="1255"/>
      <c r="L912" s="1255"/>
      <c r="M912" s="1256"/>
      <c r="N912" s="1256"/>
      <c r="O912" s="1256"/>
      <c r="P912" s="1256"/>
      <c r="V912" s="698"/>
      <c r="X912" s="698"/>
    </row>
    <row r="913">
      <c r="A913" s="693"/>
      <c r="B913" s="1255"/>
      <c r="C913" s="1255"/>
      <c r="D913" s="1255"/>
      <c r="E913" s="693"/>
      <c r="F913" s="693"/>
      <c r="G913" s="1255"/>
      <c r="H913" s="693"/>
      <c r="I913" s="1255"/>
      <c r="J913" s="1255"/>
      <c r="K913" s="1255"/>
      <c r="L913" s="1255"/>
      <c r="M913" s="1256"/>
      <c r="N913" s="1256"/>
      <c r="O913" s="1256"/>
      <c r="P913" s="1256"/>
      <c r="V913" s="698"/>
      <c r="X913" s="698"/>
    </row>
    <row r="914">
      <c r="A914" s="693"/>
      <c r="B914" s="1255"/>
      <c r="C914" s="1255"/>
      <c r="D914" s="1255"/>
      <c r="E914" s="693"/>
      <c r="F914" s="693"/>
      <c r="G914" s="1255"/>
      <c r="H914" s="693"/>
      <c r="I914" s="1255"/>
      <c r="J914" s="1255"/>
      <c r="K914" s="1255"/>
      <c r="L914" s="1255"/>
      <c r="M914" s="1256"/>
      <c r="N914" s="1256"/>
      <c r="O914" s="1256"/>
      <c r="P914" s="1256"/>
      <c r="V914" s="698"/>
      <c r="X914" s="698"/>
    </row>
    <row r="915">
      <c r="A915" s="693"/>
      <c r="B915" s="1255"/>
      <c r="C915" s="1255"/>
      <c r="D915" s="1255"/>
      <c r="E915" s="693"/>
      <c r="F915" s="693"/>
      <c r="G915" s="1255"/>
      <c r="H915" s="693"/>
      <c r="I915" s="1255"/>
      <c r="J915" s="1255"/>
      <c r="K915" s="1255"/>
      <c r="L915" s="1255"/>
      <c r="M915" s="1256"/>
      <c r="N915" s="1256"/>
      <c r="O915" s="1256"/>
      <c r="P915" s="1256"/>
      <c r="V915" s="698"/>
      <c r="X915" s="698"/>
    </row>
    <row r="916">
      <c r="A916" s="693"/>
      <c r="B916" s="1255"/>
      <c r="C916" s="1255"/>
      <c r="D916" s="1255"/>
      <c r="E916" s="693"/>
      <c r="F916" s="693"/>
      <c r="G916" s="1255"/>
      <c r="H916" s="693"/>
      <c r="I916" s="1255"/>
      <c r="J916" s="1255"/>
      <c r="K916" s="1255"/>
      <c r="L916" s="1255"/>
      <c r="M916" s="1256"/>
      <c r="N916" s="1256"/>
      <c r="O916" s="1256"/>
      <c r="P916" s="1256"/>
      <c r="V916" s="698"/>
      <c r="X916" s="698"/>
    </row>
    <row r="917">
      <c r="A917" s="693"/>
      <c r="B917" s="1255"/>
      <c r="C917" s="1255"/>
      <c r="D917" s="1255"/>
      <c r="E917" s="693"/>
      <c r="F917" s="693"/>
      <c r="G917" s="1255"/>
      <c r="H917" s="693"/>
      <c r="I917" s="1255"/>
      <c r="J917" s="1255"/>
      <c r="K917" s="1255"/>
      <c r="L917" s="1255"/>
      <c r="M917" s="1256"/>
      <c r="N917" s="1256"/>
      <c r="O917" s="1256"/>
      <c r="P917" s="1256"/>
      <c r="V917" s="698"/>
      <c r="X917" s="698"/>
    </row>
    <row r="918">
      <c r="A918" s="693"/>
      <c r="B918" s="1255"/>
      <c r="C918" s="1255"/>
      <c r="D918" s="1255"/>
      <c r="E918" s="693"/>
      <c r="F918" s="693"/>
      <c r="G918" s="1255"/>
      <c r="H918" s="693"/>
      <c r="I918" s="1255"/>
      <c r="J918" s="1255"/>
      <c r="K918" s="1255"/>
      <c r="L918" s="1255"/>
      <c r="M918" s="1256"/>
      <c r="N918" s="1256"/>
      <c r="O918" s="1256"/>
      <c r="P918" s="1256"/>
      <c r="V918" s="698"/>
      <c r="X918" s="698"/>
    </row>
    <row r="919">
      <c r="A919" s="693"/>
      <c r="B919" s="1255"/>
      <c r="C919" s="1255"/>
      <c r="D919" s="1255"/>
      <c r="E919" s="693"/>
      <c r="F919" s="693"/>
      <c r="G919" s="1255"/>
      <c r="H919" s="693"/>
      <c r="I919" s="1255"/>
      <c r="J919" s="1255"/>
      <c r="K919" s="1255"/>
      <c r="L919" s="1255"/>
      <c r="M919" s="1256"/>
      <c r="N919" s="1256"/>
      <c r="O919" s="1256"/>
      <c r="P919" s="1256"/>
      <c r="V919" s="698"/>
      <c r="X919" s="698"/>
    </row>
    <row r="920">
      <c r="A920" s="693"/>
      <c r="B920" s="1255"/>
      <c r="C920" s="1255"/>
      <c r="D920" s="1255"/>
      <c r="E920" s="693"/>
      <c r="F920" s="693"/>
      <c r="G920" s="1255"/>
      <c r="H920" s="693"/>
      <c r="I920" s="1255"/>
      <c r="J920" s="1255"/>
      <c r="K920" s="1255"/>
      <c r="L920" s="1255"/>
      <c r="M920" s="1256"/>
      <c r="N920" s="1256"/>
      <c r="O920" s="1256"/>
      <c r="P920" s="1256"/>
      <c r="V920" s="698"/>
      <c r="X920" s="698"/>
    </row>
    <row r="921">
      <c r="A921" s="693"/>
      <c r="B921" s="1255"/>
      <c r="C921" s="1255"/>
      <c r="D921" s="1255"/>
      <c r="E921" s="693"/>
      <c r="F921" s="693"/>
      <c r="G921" s="1255"/>
      <c r="H921" s="693"/>
      <c r="I921" s="1255"/>
      <c r="J921" s="1255"/>
      <c r="K921" s="1255"/>
      <c r="L921" s="1255"/>
      <c r="M921" s="1256"/>
      <c r="N921" s="1256"/>
      <c r="O921" s="1256"/>
      <c r="P921" s="1256"/>
      <c r="V921" s="698"/>
      <c r="X921" s="698"/>
    </row>
    <row r="922">
      <c r="A922" s="693"/>
      <c r="B922" s="1255"/>
      <c r="C922" s="1255"/>
      <c r="D922" s="1255"/>
      <c r="E922" s="693"/>
      <c r="F922" s="693"/>
      <c r="G922" s="1255"/>
      <c r="H922" s="693"/>
      <c r="I922" s="1255"/>
      <c r="J922" s="1255"/>
      <c r="K922" s="1255"/>
      <c r="L922" s="1255"/>
      <c r="M922" s="1256"/>
      <c r="N922" s="1256"/>
      <c r="O922" s="1256"/>
      <c r="P922" s="1256"/>
      <c r="V922" s="698"/>
      <c r="X922" s="698"/>
    </row>
    <row r="923">
      <c r="A923" s="693"/>
      <c r="B923" s="1255"/>
      <c r="C923" s="1255"/>
      <c r="D923" s="1255"/>
      <c r="E923" s="693"/>
      <c r="F923" s="693"/>
      <c r="G923" s="1255"/>
      <c r="H923" s="693"/>
      <c r="I923" s="1255"/>
      <c r="J923" s="1255"/>
      <c r="K923" s="1255"/>
      <c r="L923" s="1255"/>
      <c r="M923" s="1256"/>
      <c r="N923" s="1256"/>
      <c r="O923" s="1256"/>
      <c r="P923" s="1256"/>
      <c r="V923" s="698"/>
      <c r="X923" s="698"/>
    </row>
    <row r="924">
      <c r="A924" s="693"/>
      <c r="B924" s="1255"/>
      <c r="C924" s="1255"/>
      <c r="D924" s="1255"/>
      <c r="E924" s="693"/>
      <c r="F924" s="693"/>
      <c r="G924" s="1255"/>
      <c r="H924" s="693"/>
      <c r="I924" s="1255"/>
      <c r="J924" s="1255"/>
      <c r="K924" s="1255"/>
      <c r="L924" s="1255"/>
      <c r="M924" s="1256"/>
      <c r="N924" s="1256"/>
      <c r="O924" s="1256"/>
      <c r="P924" s="1256"/>
      <c r="V924" s="698"/>
      <c r="X924" s="698"/>
    </row>
    <row r="925">
      <c r="A925" s="693"/>
      <c r="B925" s="1255"/>
      <c r="C925" s="1255"/>
      <c r="D925" s="1255"/>
      <c r="E925" s="693"/>
      <c r="F925" s="693"/>
      <c r="G925" s="1255"/>
      <c r="H925" s="693"/>
      <c r="I925" s="1255"/>
      <c r="J925" s="1255"/>
      <c r="K925" s="1255"/>
      <c r="L925" s="1255"/>
      <c r="M925" s="1256"/>
      <c r="N925" s="1256"/>
      <c r="O925" s="1256"/>
      <c r="P925" s="1256"/>
      <c r="V925" s="698"/>
      <c r="X925" s="698"/>
    </row>
    <row r="926">
      <c r="A926" s="693"/>
      <c r="B926" s="1255"/>
      <c r="C926" s="1255"/>
      <c r="D926" s="1255"/>
      <c r="E926" s="693"/>
      <c r="F926" s="693"/>
      <c r="G926" s="1255"/>
      <c r="H926" s="693"/>
      <c r="I926" s="1255"/>
      <c r="J926" s="1255"/>
      <c r="K926" s="1255"/>
      <c r="L926" s="1255"/>
      <c r="M926" s="1256"/>
      <c r="N926" s="1256"/>
      <c r="O926" s="1256"/>
      <c r="P926" s="1256"/>
      <c r="V926" s="698"/>
      <c r="X926" s="698"/>
    </row>
    <row r="927">
      <c r="A927" s="693"/>
      <c r="B927" s="1255"/>
      <c r="C927" s="1255"/>
      <c r="D927" s="1255"/>
      <c r="E927" s="693"/>
      <c r="F927" s="693"/>
      <c r="G927" s="1255"/>
      <c r="H927" s="693"/>
      <c r="I927" s="1255"/>
      <c r="J927" s="1255"/>
      <c r="K927" s="1255"/>
      <c r="L927" s="1255"/>
      <c r="M927" s="1256"/>
      <c r="N927" s="1256"/>
      <c r="O927" s="1256"/>
      <c r="P927" s="1256"/>
      <c r="V927" s="698"/>
      <c r="X927" s="698"/>
    </row>
    <row r="928">
      <c r="A928" s="693"/>
      <c r="B928" s="1255"/>
      <c r="C928" s="1255"/>
      <c r="D928" s="1255"/>
      <c r="E928" s="693"/>
      <c r="F928" s="693"/>
      <c r="G928" s="1255"/>
      <c r="H928" s="693"/>
      <c r="I928" s="1255"/>
      <c r="J928" s="1255"/>
      <c r="K928" s="1255"/>
      <c r="L928" s="1255"/>
      <c r="M928" s="1256"/>
      <c r="N928" s="1256"/>
      <c r="O928" s="1256"/>
      <c r="P928" s="1256"/>
      <c r="V928" s="698"/>
      <c r="X928" s="698"/>
    </row>
    <row r="929">
      <c r="A929" s="693"/>
      <c r="B929" s="1255"/>
      <c r="C929" s="1255"/>
      <c r="D929" s="1255"/>
      <c r="E929" s="693"/>
      <c r="F929" s="693"/>
      <c r="G929" s="1255"/>
      <c r="H929" s="693"/>
      <c r="I929" s="1255"/>
      <c r="J929" s="1255"/>
      <c r="K929" s="1255"/>
      <c r="L929" s="1255"/>
      <c r="M929" s="1256"/>
      <c r="N929" s="1256"/>
      <c r="O929" s="1256"/>
      <c r="P929" s="1256"/>
      <c r="V929" s="698"/>
      <c r="X929" s="698"/>
    </row>
    <row r="930">
      <c r="A930" s="693"/>
      <c r="B930" s="1255"/>
      <c r="C930" s="1255"/>
      <c r="D930" s="1255"/>
      <c r="E930" s="693"/>
      <c r="F930" s="693"/>
      <c r="G930" s="1255"/>
      <c r="H930" s="693"/>
      <c r="I930" s="1255"/>
      <c r="J930" s="1255"/>
      <c r="K930" s="1255"/>
      <c r="L930" s="1255"/>
      <c r="M930" s="1256"/>
      <c r="N930" s="1256"/>
      <c r="O930" s="1256"/>
      <c r="P930" s="1256"/>
      <c r="V930" s="698"/>
      <c r="X930" s="698"/>
    </row>
    <row r="931">
      <c r="A931" s="693"/>
      <c r="B931" s="1255"/>
      <c r="C931" s="1255"/>
      <c r="D931" s="1255"/>
      <c r="E931" s="693"/>
      <c r="F931" s="693"/>
      <c r="G931" s="1255"/>
      <c r="H931" s="693"/>
      <c r="I931" s="1255"/>
      <c r="J931" s="1255"/>
      <c r="K931" s="1255"/>
      <c r="L931" s="1255"/>
      <c r="M931" s="1256"/>
      <c r="N931" s="1256"/>
      <c r="O931" s="1256"/>
      <c r="P931" s="1256"/>
      <c r="V931" s="698"/>
      <c r="X931" s="698"/>
    </row>
    <row r="932">
      <c r="A932" s="693"/>
      <c r="B932" s="1255"/>
      <c r="C932" s="1255"/>
      <c r="D932" s="1255"/>
      <c r="E932" s="693"/>
      <c r="F932" s="693"/>
      <c r="G932" s="1255"/>
      <c r="H932" s="693"/>
      <c r="I932" s="1255"/>
      <c r="J932" s="1255"/>
      <c r="K932" s="1255"/>
      <c r="L932" s="1255"/>
      <c r="M932" s="1256"/>
      <c r="N932" s="1256"/>
      <c r="O932" s="1256"/>
      <c r="P932" s="1256"/>
      <c r="V932" s="698"/>
      <c r="X932" s="698"/>
    </row>
    <row r="933">
      <c r="A933" s="693"/>
      <c r="B933" s="1255"/>
      <c r="C933" s="1255"/>
      <c r="D933" s="1255"/>
      <c r="E933" s="693"/>
      <c r="F933" s="693"/>
      <c r="G933" s="1255"/>
      <c r="H933" s="693"/>
      <c r="I933" s="1255"/>
      <c r="J933" s="1255"/>
      <c r="K933" s="1255"/>
      <c r="L933" s="1255"/>
      <c r="M933" s="1256"/>
      <c r="N933" s="1256"/>
      <c r="O933" s="1256"/>
      <c r="P933" s="1256"/>
      <c r="V933" s="698"/>
      <c r="X933" s="698"/>
    </row>
    <row r="934">
      <c r="A934" s="693"/>
      <c r="B934" s="1255"/>
      <c r="C934" s="1255"/>
      <c r="D934" s="1255"/>
      <c r="E934" s="693"/>
      <c r="F934" s="693"/>
      <c r="G934" s="1255"/>
      <c r="H934" s="693"/>
      <c r="I934" s="1255"/>
      <c r="J934" s="1255"/>
      <c r="K934" s="1255"/>
      <c r="L934" s="1255"/>
      <c r="M934" s="1256"/>
      <c r="N934" s="1256"/>
      <c r="O934" s="1256"/>
      <c r="P934" s="1256"/>
      <c r="V934" s="698"/>
      <c r="X934" s="698"/>
    </row>
    <row r="935">
      <c r="A935" s="693"/>
      <c r="B935" s="1255"/>
      <c r="C935" s="1255"/>
      <c r="D935" s="1255"/>
      <c r="E935" s="693"/>
      <c r="F935" s="693"/>
      <c r="G935" s="1255"/>
      <c r="H935" s="693"/>
      <c r="I935" s="1255"/>
      <c r="J935" s="1255"/>
      <c r="K935" s="1255"/>
      <c r="L935" s="1255"/>
      <c r="M935" s="1256"/>
      <c r="N935" s="1256"/>
      <c r="O935" s="1256"/>
      <c r="P935" s="1256"/>
      <c r="V935" s="698"/>
      <c r="X935" s="698"/>
    </row>
    <row r="936">
      <c r="A936" s="693"/>
      <c r="B936" s="1255"/>
      <c r="C936" s="1255"/>
      <c r="D936" s="1255"/>
      <c r="E936" s="693"/>
      <c r="F936" s="693"/>
      <c r="G936" s="1255"/>
      <c r="H936" s="693"/>
      <c r="I936" s="1255"/>
      <c r="J936" s="1255"/>
      <c r="K936" s="1255"/>
      <c r="L936" s="1255"/>
      <c r="M936" s="1256"/>
      <c r="N936" s="1256"/>
      <c r="O936" s="1256"/>
      <c r="P936" s="1256"/>
      <c r="V936" s="698"/>
      <c r="X936" s="698"/>
    </row>
    <row r="937">
      <c r="A937" s="693"/>
      <c r="B937" s="1255"/>
      <c r="C937" s="1255"/>
      <c r="D937" s="1255"/>
      <c r="E937" s="693"/>
      <c r="F937" s="693"/>
      <c r="G937" s="1255"/>
      <c r="H937" s="693"/>
      <c r="I937" s="1255"/>
      <c r="J937" s="1255"/>
      <c r="K937" s="1255"/>
      <c r="L937" s="1255"/>
      <c r="M937" s="1256"/>
      <c r="N937" s="1256"/>
      <c r="O937" s="1256"/>
      <c r="P937" s="1256"/>
      <c r="V937" s="698"/>
      <c r="X937" s="698"/>
    </row>
    <row r="938">
      <c r="A938" s="693"/>
      <c r="B938" s="1255"/>
      <c r="C938" s="1255"/>
      <c r="D938" s="1255"/>
      <c r="E938" s="693"/>
      <c r="F938" s="693"/>
      <c r="G938" s="1255"/>
      <c r="H938" s="693"/>
      <c r="I938" s="1255"/>
      <c r="J938" s="1255"/>
      <c r="K938" s="1255"/>
      <c r="L938" s="1255"/>
      <c r="M938" s="1256"/>
      <c r="N938" s="1256"/>
      <c r="O938" s="1256"/>
      <c r="P938" s="1256"/>
      <c r="V938" s="698"/>
      <c r="X938" s="698"/>
    </row>
    <row r="939">
      <c r="A939" s="693"/>
      <c r="B939" s="1255"/>
      <c r="C939" s="1255"/>
      <c r="D939" s="1255"/>
      <c r="E939" s="693"/>
      <c r="F939" s="693"/>
      <c r="G939" s="1255"/>
      <c r="H939" s="693"/>
      <c r="I939" s="1255"/>
      <c r="J939" s="1255"/>
      <c r="K939" s="1255"/>
      <c r="L939" s="1255"/>
      <c r="M939" s="1256"/>
      <c r="N939" s="1256"/>
      <c r="O939" s="1256"/>
      <c r="P939" s="1256"/>
      <c r="V939" s="698"/>
      <c r="X939" s="698"/>
    </row>
    <row r="940">
      <c r="A940" s="693"/>
      <c r="B940" s="1255"/>
      <c r="C940" s="1255"/>
      <c r="D940" s="1255"/>
      <c r="E940" s="693"/>
      <c r="F940" s="693"/>
      <c r="G940" s="1255"/>
      <c r="H940" s="693"/>
      <c r="I940" s="1255"/>
      <c r="J940" s="1255"/>
      <c r="K940" s="1255"/>
      <c r="L940" s="1255"/>
      <c r="M940" s="1256"/>
      <c r="N940" s="1256"/>
      <c r="O940" s="1256"/>
      <c r="P940" s="1256"/>
      <c r="V940" s="698"/>
      <c r="X940" s="698"/>
    </row>
    <row r="941">
      <c r="A941" s="693"/>
      <c r="B941" s="1255"/>
      <c r="C941" s="1255"/>
      <c r="D941" s="1255"/>
      <c r="E941" s="693"/>
      <c r="F941" s="693"/>
      <c r="G941" s="1255"/>
      <c r="H941" s="693"/>
      <c r="I941" s="1255"/>
      <c r="J941" s="1255"/>
      <c r="K941" s="1255"/>
      <c r="L941" s="1255"/>
      <c r="M941" s="1256"/>
      <c r="N941" s="1256"/>
      <c r="O941" s="1256"/>
      <c r="P941" s="1256"/>
      <c r="V941" s="698"/>
      <c r="X941" s="698"/>
    </row>
    <row r="942">
      <c r="A942" s="693"/>
      <c r="B942" s="1255"/>
      <c r="C942" s="1255"/>
      <c r="D942" s="1255"/>
      <c r="E942" s="693"/>
      <c r="F942" s="693"/>
      <c r="G942" s="1255"/>
      <c r="H942" s="693"/>
      <c r="I942" s="1255"/>
      <c r="J942" s="1255"/>
      <c r="K942" s="1255"/>
      <c r="L942" s="1255"/>
      <c r="M942" s="1256"/>
      <c r="N942" s="1256"/>
      <c r="O942" s="1256"/>
      <c r="P942" s="1256"/>
      <c r="V942" s="698"/>
      <c r="X942" s="698"/>
    </row>
    <row r="943">
      <c r="A943" s="693"/>
      <c r="B943" s="1255"/>
      <c r="C943" s="1255"/>
      <c r="D943" s="1255"/>
      <c r="E943" s="693"/>
      <c r="F943" s="693"/>
      <c r="G943" s="1255"/>
      <c r="H943" s="693"/>
      <c r="I943" s="1255"/>
      <c r="J943" s="1255"/>
      <c r="K943" s="1255"/>
      <c r="L943" s="1255"/>
      <c r="M943" s="1256"/>
      <c r="N943" s="1256"/>
      <c r="O943" s="1256"/>
      <c r="P943" s="1256"/>
      <c r="V943" s="698"/>
      <c r="X943" s="698"/>
    </row>
    <row r="944">
      <c r="A944" s="693"/>
      <c r="B944" s="1255"/>
      <c r="C944" s="1255"/>
      <c r="D944" s="1255"/>
      <c r="E944" s="693"/>
      <c r="F944" s="693"/>
      <c r="G944" s="1255"/>
      <c r="H944" s="693"/>
      <c r="I944" s="1255"/>
      <c r="J944" s="1255"/>
      <c r="K944" s="1255"/>
      <c r="L944" s="1255"/>
      <c r="M944" s="1256"/>
      <c r="N944" s="1256"/>
      <c r="O944" s="1256"/>
      <c r="P944" s="1256"/>
      <c r="V944" s="698"/>
      <c r="X944" s="698"/>
    </row>
    <row r="945">
      <c r="A945" s="693"/>
      <c r="B945" s="1255"/>
      <c r="C945" s="1255"/>
      <c r="D945" s="1255"/>
      <c r="E945" s="693"/>
      <c r="F945" s="693"/>
      <c r="G945" s="1255"/>
      <c r="H945" s="693"/>
      <c r="I945" s="1255"/>
      <c r="J945" s="1255"/>
      <c r="K945" s="1255"/>
      <c r="L945" s="1255"/>
      <c r="M945" s="1256"/>
      <c r="N945" s="1256"/>
      <c r="O945" s="1256"/>
      <c r="P945" s="1256"/>
      <c r="V945" s="698"/>
      <c r="X945" s="698"/>
    </row>
    <row r="946">
      <c r="A946" s="693"/>
      <c r="B946" s="1255"/>
      <c r="C946" s="1255"/>
      <c r="D946" s="1255"/>
      <c r="E946" s="693"/>
      <c r="F946" s="693"/>
      <c r="G946" s="1255"/>
      <c r="H946" s="693"/>
      <c r="I946" s="1255"/>
      <c r="J946" s="1255"/>
      <c r="K946" s="1255"/>
      <c r="L946" s="1255"/>
      <c r="M946" s="1256"/>
      <c r="N946" s="1256"/>
      <c r="O946" s="1256"/>
      <c r="P946" s="1256"/>
      <c r="V946" s="698"/>
      <c r="X946" s="698"/>
    </row>
    <row r="947">
      <c r="A947" s="693"/>
      <c r="B947" s="1255"/>
      <c r="C947" s="1255"/>
      <c r="D947" s="1255"/>
      <c r="E947" s="693"/>
      <c r="F947" s="693"/>
      <c r="G947" s="1255"/>
      <c r="H947" s="693"/>
      <c r="I947" s="1255"/>
      <c r="J947" s="1255"/>
      <c r="K947" s="1255"/>
      <c r="L947" s="1255"/>
      <c r="M947" s="1256"/>
      <c r="N947" s="1256"/>
      <c r="O947" s="1256"/>
      <c r="P947" s="1256"/>
      <c r="V947" s="698"/>
      <c r="X947" s="698"/>
    </row>
    <row r="948">
      <c r="A948" s="693"/>
      <c r="B948" s="1255"/>
      <c r="C948" s="1255"/>
      <c r="D948" s="1255"/>
      <c r="E948" s="693"/>
      <c r="F948" s="693"/>
      <c r="G948" s="1255"/>
      <c r="H948" s="693"/>
      <c r="I948" s="1255"/>
      <c r="J948" s="1255"/>
      <c r="K948" s="1255"/>
      <c r="L948" s="1255"/>
      <c r="M948" s="1256"/>
      <c r="N948" s="1256"/>
      <c r="O948" s="1256"/>
      <c r="P948" s="1256"/>
      <c r="V948" s="698"/>
      <c r="X948" s="698"/>
    </row>
    <row r="949">
      <c r="A949" s="693"/>
      <c r="B949" s="1255"/>
      <c r="C949" s="1255"/>
      <c r="D949" s="1255"/>
      <c r="E949" s="693"/>
      <c r="F949" s="693"/>
      <c r="G949" s="1255"/>
      <c r="H949" s="693"/>
      <c r="I949" s="1255"/>
      <c r="J949" s="1255"/>
      <c r="K949" s="1255"/>
      <c r="L949" s="1255"/>
      <c r="M949" s="1256"/>
      <c r="N949" s="1256"/>
      <c r="O949" s="1256"/>
      <c r="P949" s="1256"/>
      <c r="V949" s="698"/>
      <c r="X949" s="698"/>
    </row>
    <row r="950">
      <c r="A950" s="693"/>
      <c r="B950" s="1255"/>
      <c r="C950" s="1255"/>
      <c r="D950" s="1255"/>
      <c r="E950" s="693"/>
      <c r="F950" s="693"/>
      <c r="G950" s="1255"/>
      <c r="H950" s="693"/>
      <c r="I950" s="1255"/>
      <c r="J950" s="1255"/>
      <c r="K950" s="1255"/>
      <c r="L950" s="1255"/>
      <c r="M950" s="1256"/>
      <c r="N950" s="1256"/>
      <c r="O950" s="1256"/>
      <c r="P950" s="1256"/>
      <c r="V950" s="698"/>
      <c r="X950" s="698"/>
    </row>
    <row r="951">
      <c r="A951" s="693"/>
      <c r="B951" s="1255"/>
      <c r="C951" s="1255"/>
      <c r="D951" s="1255"/>
      <c r="E951" s="693"/>
      <c r="F951" s="693"/>
      <c r="G951" s="1255"/>
      <c r="H951" s="693"/>
      <c r="I951" s="1255"/>
      <c r="J951" s="1255"/>
      <c r="K951" s="1255"/>
      <c r="L951" s="1255"/>
      <c r="M951" s="1256"/>
      <c r="N951" s="1256"/>
      <c r="O951" s="1256"/>
      <c r="P951" s="1256"/>
      <c r="V951" s="698"/>
      <c r="X951" s="698"/>
    </row>
    <row r="952">
      <c r="A952" s="693"/>
      <c r="B952" s="1255"/>
      <c r="C952" s="1255"/>
      <c r="D952" s="1255"/>
      <c r="E952" s="693"/>
      <c r="F952" s="693"/>
      <c r="G952" s="1255"/>
      <c r="H952" s="693"/>
      <c r="I952" s="1255"/>
      <c r="J952" s="1255"/>
      <c r="K952" s="1255"/>
      <c r="L952" s="1255"/>
      <c r="M952" s="1256"/>
      <c r="N952" s="1256"/>
      <c r="O952" s="1256"/>
      <c r="P952" s="1256"/>
      <c r="V952" s="698"/>
      <c r="X952" s="698"/>
    </row>
    <row r="953">
      <c r="A953" s="693"/>
      <c r="B953" s="1255"/>
      <c r="C953" s="1255"/>
      <c r="D953" s="1255"/>
      <c r="E953" s="693"/>
      <c r="F953" s="693"/>
      <c r="G953" s="1255"/>
      <c r="H953" s="693"/>
      <c r="I953" s="1255"/>
      <c r="J953" s="1255"/>
      <c r="K953" s="1255"/>
      <c r="L953" s="1255"/>
      <c r="M953" s="1256"/>
      <c r="N953" s="1256"/>
      <c r="O953" s="1256"/>
      <c r="P953" s="1256"/>
      <c r="V953" s="698"/>
      <c r="X953" s="698"/>
    </row>
    <row r="954">
      <c r="A954" s="693"/>
      <c r="B954" s="1255"/>
      <c r="C954" s="1255"/>
      <c r="D954" s="1255"/>
      <c r="E954" s="693"/>
      <c r="F954" s="693"/>
      <c r="G954" s="1255"/>
      <c r="H954" s="693"/>
      <c r="I954" s="1255"/>
      <c r="J954" s="1255"/>
      <c r="K954" s="1255"/>
      <c r="L954" s="1255"/>
      <c r="M954" s="1256"/>
      <c r="N954" s="1256"/>
      <c r="O954" s="1256"/>
      <c r="P954" s="1256"/>
      <c r="V954" s="698"/>
      <c r="X954" s="698"/>
    </row>
    <row r="955">
      <c r="A955" s="693"/>
      <c r="B955" s="1255"/>
      <c r="C955" s="1255"/>
      <c r="D955" s="1255"/>
      <c r="E955" s="693"/>
      <c r="F955" s="693"/>
      <c r="G955" s="1255"/>
      <c r="H955" s="693"/>
      <c r="I955" s="1255"/>
      <c r="J955" s="1255"/>
      <c r="K955" s="1255"/>
      <c r="L955" s="1255"/>
      <c r="M955" s="1256"/>
      <c r="N955" s="1256"/>
      <c r="O955" s="1256"/>
      <c r="P955" s="1256"/>
      <c r="V955" s="698"/>
      <c r="X955" s="698"/>
    </row>
    <row r="956">
      <c r="A956" s="693"/>
      <c r="B956" s="1255"/>
      <c r="C956" s="1255"/>
      <c r="D956" s="1255"/>
      <c r="E956" s="693"/>
      <c r="F956" s="693"/>
      <c r="G956" s="1255"/>
      <c r="H956" s="693"/>
      <c r="I956" s="1255"/>
      <c r="J956" s="1255"/>
      <c r="K956" s="1255"/>
      <c r="L956" s="1255"/>
      <c r="M956" s="1256"/>
      <c r="N956" s="1256"/>
      <c r="O956" s="1256"/>
      <c r="P956" s="1256"/>
      <c r="V956" s="698"/>
      <c r="X956" s="698"/>
    </row>
    <row r="957">
      <c r="A957" s="693"/>
      <c r="B957" s="1255"/>
      <c r="C957" s="1255"/>
      <c r="D957" s="1255"/>
      <c r="E957" s="693"/>
      <c r="F957" s="693"/>
      <c r="G957" s="1255"/>
      <c r="H957" s="693"/>
      <c r="I957" s="1255"/>
      <c r="J957" s="1255"/>
      <c r="K957" s="1255"/>
      <c r="L957" s="1255"/>
      <c r="M957" s="1256"/>
      <c r="N957" s="1256"/>
      <c r="O957" s="1256"/>
      <c r="P957" s="1256"/>
      <c r="V957" s="698"/>
      <c r="X957" s="698"/>
    </row>
    <row r="958">
      <c r="A958" s="693"/>
      <c r="B958" s="1255"/>
      <c r="C958" s="1255"/>
      <c r="D958" s="1255"/>
      <c r="E958" s="693"/>
      <c r="F958" s="693"/>
      <c r="G958" s="1255"/>
      <c r="H958" s="693"/>
      <c r="I958" s="1255"/>
      <c r="J958" s="1255"/>
      <c r="K958" s="1255"/>
      <c r="L958" s="1255"/>
      <c r="M958" s="1256"/>
      <c r="N958" s="1256"/>
      <c r="O958" s="1256"/>
      <c r="P958" s="1256"/>
      <c r="V958" s="698"/>
      <c r="X958" s="698"/>
    </row>
    <row r="959">
      <c r="A959" s="693"/>
      <c r="B959" s="1255"/>
      <c r="C959" s="1255"/>
      <c r="D959" s="1255"/>
      <c r="E959" s="693"/>
      <c r="F959" s="693"/>
      <c r="G959" s="1255"/>
      <c r="H959" s="693"/>
      <c r="I959" s="1255"/>
      <c r="J959" s="1255"/>
      <c r="K959" s="1255"/>
      <c r="L959" s="1255"/>
      <c r="M959" s="1256"/>
      <c r="N959" s="1256"/>
      <c r="O959" s="1256"/>
      <c r="P959" s="1256"/>
      <c r="V959" s="698"/>
      <c r="X959" s="698"/>
    </row>
    <row r="960">
      <c r="A960" s="693"/>
      <c r="B960" s="1255"/>
      <c r="C960" s="1255"/>
      <c r="D960" s="1255"/>
      <c r="E960" s="693"/>
      <c r="F960" s="693"/>
      <c r="G960" s="1255"/>
      <c r="H960" s="693"/>
      <c r="I960" s="1255"/>
      <c r="J960" s="1255"/>
      <c r="K960" s="1255"/>
      <c r="L960" s="1255"/>
      <c r="M960" s="1256"/>
      <c r="N960" s="1256"/>
      <c r="O960" s="1256"/>
      <c r="P960" s="1256"/>
      <c r="V960" s="698"/>
      <c r="X960" s="698"/>
    </row>
    <row r="961">
      <c r="A961" s="693"/>
      <c r="B961" s="1255"/>
      <c r="C961" s="1255"/>
      <c r="D961" s="1255"/>
      <c r="E961" s="693"/>
      <c r="F961" s="693"/>
      <c r="G961" s="1255"/>
      <c r="H961" s="693"/>
      <c r="I961" s="1255"/>
      <c r="J961" s="1255"/>
      <c r="K961" s="1255"/>
      <c r="L961" s="1255"/>
      <c r="M961" s="1256"/>
      <c r="N961" s="1256"/>
      <c r="O961" s="1256"/>
      <c r="P961" s="1256"/>
      <c r="V961" s="698"/>
      <c r="X961" s="698"/>
    </row>
    <row r="962">
      <c r="A962" s="693"/>
      <c r="B962" s="1255"/>
      <c r="C962" s="1255"/>
      <c r="D962" s="1255"/>
      <c r="E962" s="693"/>
      <c r="F962" s="693"/>
      <c r="G962" s="1255"/>
      <c r="H962" s="693"/>
      <c r="I962" s="1255"/>
      <c r="J962" s="1255"/>
      <c r="K962" s="1255"/>
      <c r="L962" s="1255"/>
      <c r="M962" s="1256"/>
      <c r="N962" s="1256"/>
      <c r="O962" s="1256"/>
      <c r="P962" s="1256"/>
      <c r="V962" s="698"/>
      <c r="X962" s="698"/>
    </row>
    <row r="963">
      <c r="A963" s="693"/>
      <c r="B963" s="1255"/>
      <c r="C963" s="1255"/>
      <c r="D963" s="1255"/>
      <c r="E963" s="693"/>
      <c r="F963" s="693"/>
      <c r="G963" s="1255"/>
      <c r="H963" s="693"/>
      <c r="I963" s="1255"/>
      <c r="J963" s="1255"/>
      <c r="K963" s="1255"/>
      <c r="L963" s="1255"/>
      <c r="M963" s="1256"/>
      <c r="N963" s="1256"/>
      <c r="O963" s="1256"/>
      <c r="P963" s="1256"/>
      <c r="V963" s="698"/>
      <c r="X963" s="698"/>
    </row>
    <row r="964">
      <c r="A964" s="693"/>
      <c r="B964" s="1255"/>
      <c r="C964" s="1255"/>
      <c r="D964" s="1255"/>
      <c r="E964" s="693"/>
      <c r="F964" s="693"/>
      <c r="G964" s="1255"/>
      <c r="H964" s="693"/>
      <c r="I964" s="1255"/>
      <c r="J964" s="1255"/>
      <c r="K964" s="1255"/>
      <c r="L964" s="1255"/>
      <c r="M964" s="1256"/>
      <c r="N964" s="1256"/>
      <c r="O964" s="1256"/>
      <c r="P964" s="1256"/>
      <c r="V964" s="698"/>
      <c r="X964" s="698"/>
    </row>
    <row r="965">
      <c r="A965" s="693"/>
      <c r="B965" s="1255"/>
      <c r="C965" s="1255"/>
      <c r="D965" s="1255"/>
      <c r="E965" s="693"/>
      <c r="F965" s="693"/>
      <c r="G965" s="1255"/>
      <c r="H965" s="693"/>
      <c r="I965" s="1255"/>
      <c r="J965" s="1255"/>
      <c r="K965" s="1255"/>
      <c r="L965" s="1255"/>
      <c r="M965" s="1256"/>
      <c r="N965" s="1256"/>
      <c r="O965" s="1256"/>
      <c r="P965" s="1256"/>
      <c r="V965" s="698"/>
      <c r="X965" s="698"/>
    </row>
    <row r="966">
      <c r="A966" s="693"/>
      <c r="B966" s="1255"/>
      <c r="C966" s="1255"/>
      <c r="D966" s="1255"/>
      <c r="E966" s="693"/>
      <c r="F966" s="693"/>
      <c r="G966" s="1255"/>
      <c r="H966" s="693"/>
      <c r="I966" s="1255"/>
      <c r="J966" s="1255"/>
      <c r="K966" s="1255"/>
      <c r="L966" s="1255"/>
      <c r="M966" s="1256"/>
      <c r="N966" s="1256"/>
      <c r="O966" s="1256"/>
      <c r="P966" s="1256"/>
      <c r="V966" s="698"/>
      <c r="X966" s="698"/>
    </row>
    <row r="967">
      <c r="A967" s="693"/>
      <c r="B967" s="1255"/>
      <c r="C967" s="1255"/>
      <c r="D967" s="1255"/>
      <c r="E967" s="693"/>
      <c r="F967" s="693"/>
      <c r="G967" s="1255"/>
      <c r="H967" s="693"/>
      <c r="I967" s="1255"/>
      <c r="J967" s="1255"/>
      <c r="K967" s="1255"/>
      <c r="L967" s="1255"/>
      <c r="M967" s="1256"/>
      <c r="N967" s="1256"/>
      <c r="O967" s="1256"/>
      <c r="P967" s="1256"/>
      <c r="V967" s="698"/>
      <c r="X967" s="698"/>
    </row>
    <row r="968">
      <c r="A968" s="693"/>
      <c r="B968" s="1255"/>
      <c r="C968" s="1255"/>
      <c r="D968" s="1255"/>
      <c r="E968" s="693"/>
      <c r="F968" s="693"/>
      <c r="G968" s="1255"/>
      <c r="H968" s="693"/>
      <c r="I968" s="1255"/>
      <c r="J968" s="1255"/>
      <c r="K968" s="1255"/>
      <c r="L968" s="1255"/>
      <c r="M968" s="1256"/>
      <c r="N968" s="1256"/>
      <c r="O968" s="1256"/>
      <c r="P968" s="1256"/>
      <c r="V968" s="698"/>
      <c r="X968" s="698"/>
    </row>
    <row r="969">
      <c r="A969" s="693"/>
      <c r="B969" s="1255"/>
      <c r="C969" s="1255"/>
      <c r="D969" s="1255"/>
      <c r="E969" s="693"/>
      <c r="F969" s="693"/>
      <c r="G969" s="1255"/>
      <c r="H969" s="693"/>
      <c r="I969" s="1255"/>
      <c r="J969" s="1255"/>
      <c r="K969" s="1255"/>
      <c r="L969" s="1255"/>
      <c r="M969" s="1256"/>
      <c r="N969" s="1256"/>
      <c r="O969" s="1256"/>
      <c r="P969" s="1256"/>
      <c r="V969" s="698"/>
      <c r="X969" s="698"/>
    </row>
    <row r="970">
      <c r="A970" s="693"/>
      <c r="B970" s="1255"/>
      <c r="C970" s="1255"/>
      <c r="D970" s="1255"/>
      <c r="E970" s="693"/>
      <c r="F970" s="693"/>
      <c r="G970" s="1255"/>
      <c r="H970" s="693"/>
      <c r="I970" s="1255"/>
      <c r="J970" s="1255"/>
      <c r="K970" s="1255"/>
      <c r="L970" s="1255"/>
      <c r="M970" s="1256"/>
      <c r="N970" s="1256"/>
      <c r="O970" s="1256"/>
      <c r="P970" s="1256"/>
      <c r="V970" s="698"/>
      <c r="X970" s="698"/>
    </row>
    <row r="971">
      <c r="A971" s="693"/>
      <c r="B971" s="1255"/>
      <c r="C971" s="1255"/>
      <c r="D971" s="1255"/>
      <c r="E971" s="693"/>
      <c r="F971" s="693"/>
      <c r="G971" s="1255"/>
      <c r="H971" s="693"/>
      <c r="I971" s="1255"/>
      <c r="J971" s="1255"/>
      <c r="K971" s="1255"/>
      <c r="L971" s="1255"/>
      <c r="M971" s="1256"/>
      <c r="N971" s="1256"/>
      <c r="O971" s="1256"/>
      <c r="P971" s="1256"/>
      <c r="V971" s="698"/>
      <c r="X971" s="698"/>
    </row>
    <row r="972">
      <c r="A972" s="693"/>
      <c r="B972" s="1255"/>
      <c r="C972" s="1255"/>
      <c r="D972" s="1255"/>
      <c r="E972" s="693"/>
      <c r="F972" s="693"/>
      <c r="G972" s="1255"/>
      <c r="H972" s="693"/>
      <c r="I972" s="1255"/>
      <c r="J972" s="1255"/>
      <c r="K972" s="1255"/>
      <c r="L972" s="1255"/>
      <c r="M972" s="1256"/>
      <c r="N972" s="1256"/>
      <c r="O972" s="1256"/>
      <c r="P972" s="1256"/>
      <c r="V972" s="698"/>
      <c r="X972" s="698"/>
    </row>
    <row r="973">
      <c r="A973" s="693"/>
      <c r="B973" s="1255"/>
      <c r="C973" s="1255"/>
      <c r="D973" s="1255"/>
      <c r="E973" s="693"/>
      <c r="F973" s="693"/>
      <c r="G973" s="1255"/>
      <c r="H973" s="693"/>
      <c r="I973" s="1255"/>
      <c r="J973" s="1255"/>
      <c r="K973" s="1255"/>
      <c r="L973" s="1255"/>
      <c r="M973" s="1256"/>
      <c r="N973" s="1256"/>
      <c r="O973" s="1256"/>
      <c r="P973" s="1256"/>
      <c r="V973" s="698"/>
      <c r="X973" s="698"/>
    </row>
    <row r="974">
      <c r="A974" s="693"/>
      <c r="B974" s="1255"/>
      <c r="C974" s="1255"/>
      <c r="D974" s="1255"/>
      <c r="E974" s="693"/>
      <c r="F974" s="693"/>
      <c r="G974" s="1255"/>
      <c r="H974" s="693"/>
      <c r="I974" s="1255"/>
      <c r="J974" s="1255"/>
      <c r="K974" s="1255"/>
      <c r="L974" s="1255"/>
      <c r="M974" s="1256"/>
      <c r="N974" s="1256"/>
      <c r="O974" s="1256"/>
      <c r="P974" s="1256"/>
      <c r="V974" s="698"/>
      <c r="X974" s="698"/>
    </row>
    <row r="975">
      <c r="A975" s="693"/>
      <c r="B975" s="1255"/>
      <c r="C975" s="1255"/>
      <c r="D975" s="1255"/>
      <c r="E975" s="693"/>
      <c r="F975" s="693"/>
      <c r="G975" s="1255"/>
      <c r="H975" s="693"/>
      <c r="I975" s="1255"/>
      <c r="J975" s="1255"/>
      <c r="K975" s="1255"/>
      <c r="L975" s="1255"/>
      <c r="M975" s="1256"/>
      <c r="N975" s="1256"/>
      <c r="O975" s="1256"/>
      <c r="P975" s="1256"/>
      <c r="V975" s="698"/>
      <c r="X975" s="698"/>
    </row>
    <row r="976">
      <c r="A976" s="693"/>
      <c r="B976" s="1255"/>
      <c r="C976" s="1255"/>
      <c r="D976" s="1255"/>
      <c r="E976" s="693"/>
      <c r="F976" s="693"/>
      <c r="G976" s="1255"/>
      <c r="H976" s="693"/>
      <c r="I976" s="1255"/>
      <c r="J976" s="1255"/>
      <c r="K976" s="1255"/>
      <c r="L976" s="1255"/>
      <c r="M976" s="1256"/>
      <c r="N976" s="1256"/>
      <c r="O976" s="1256"/>
      <c r="P976" s="1256"/>
      <c r="V976" s="698"/>
      <c r="X976" s="698"/>
    </row>
    <row r="977">
      <c r="A977" s="693"/>
      <c r="B977" s="1255"/>
      <c r="C977" s="1255"/>
      <c r="D977" s="1255"/>
      <c r="E977" s="693"/>
      <c r="F977" s="693"/>
      <c r="G977" s="1255"/>
      <c r="H977" s="693"/>
      <c r="I977" s="1255"/>
      <c r="J977" s="1255"/>
      <c r="K977" s="1255"/>
      <c r="L977" s="1255"/>
      <c r="M977" s="1256"/>
      <c r="N977" s="1256"/>
      <c r="O977" s="1256"/>
      <c r="P977" s="1256"/>
      <c r="V977" s="698"/>
      <c r="X977" s="698"/>
    </row>
    <row r="978">
      <c r="A978" s="693"/>
      <c r="B978" s="1255"/>
      <c r="C978" s="1255"/>
      <c r="D978" s="1255"/>
      <c r="E978" s="693"/>
      <c r="F978" s="693"/>
      <c r="G978" s="1255"/>
      <c r="H978" s="693"/>
      <c r="I978" s="1255"/>
      <c r="J978" s="1255"/>
      <c r="K978" s="1255"/>
      <c r="L978" s="1255"/>
      <c r="M978" s="1256"/>
      <c r="N978" s="1256"/>
      <c r="O978" s="1256"/>
      <c r="P978" s="1256"/>
      <c r="V978" s="698"/>
      <c r="X978" s="698"/>
    </row>
    <row r="979">
      <c r="A979" s="693"/>
      <c r="B979" s="1255"/>
      <c r="C979" s="1255"/>
      <c r="D979" s="1255"/>
      <c r="E979" s="693"/>
      <c r="F979" s="693"/>
      <c r="G979" s="1255"/>
      <c r="H979" s="693"/>
      <c r="I979" s="1255"/>
      <c r="J979" s="1255"/>
      <c r="K979" s="1255"/>
      <c r="L979" s="1255"/>
      <c r="M979" s="1256"/>
      <c r="N979" s="1256"/>
      <c r="O979" s="1256"/>
      <c r="P979" s="1256"/>
      <c r="V979" s="698"/>
      <c r="X979" s="698"/>
    </row>
    <row r="980">
      <c r="A980" s="693"/>
      <c r="B980" s="1255"/>
      <c r="C980" s="1255"/>
      <c r="D980" s="1255"/>
      <c r="E980" s="693"/>
      <c r="F980" s="693"/>
      <c r="G980" s="1255"/>
      <c r="H980" s="693"/>
      <c r="I980" s="1255"/>
      <c r="J980" s="1255"/>
      <c r="K980" s="1255"/>
      <c r="L980" s="1255"/>
      <c r="M980" s="1256"/>
      <c r="N980" s="1256"/>
      <c r="O980" s="1256"/>
      <c r="P980" s="1256"/>
      <c r="V980" s="698"/>
      <c r="X980" s="698"/>
    </row>
    <row r="981">
      <c r="A981" s="693"/>
      <c r="B981" s="1255"/>
      <c r="C981" s="1255"/>
      <c r="D981" s="1255"/>
      <c r="E981" s="693"/>
      <c r="F981" s="693"/>
      <c r="G981" s="1255"/>
      <c r="H981" s="693"/>
      <c r="I981" s="1255"/>
      <c r="J981" s="1255"/>
      <c r="K981" s="1255"/>
      <c r="L981" s="1255"/>
      <c r="M981" s="1256"/>
      <c r="N981" s="1256"/>
      <c r="O981" s="1256"/>
      <c r="P981" s="1256"/>
      <c r="V981" s="698"/>
      <c r="X981" s="698"/>
    </row>
    <row r="982">
      <c r="A982" s="693"/>
      <c r="B982" s="1255"/>
      <c r="C982" s="1255"/>
      <c r="D982" s="1255"/>
      <c r="E982" s="693"/>
      <c r="F982" s="693"/>
      <c r="G982" s="1255"/>
      <c r="H982" s="693"/>
      <c r="I982" s="1255"/>
      <c r="J982" s="1255"/>
      <c r="K982" s="1255"/>
      <c r="L982" s="1255"/>
      <c r="M982" s="1256"/>
      <c r="N982" s="1256"/>
      <c r="O982" s="1256"/>
      <c r="P982" s="1256"/>
      <c r="V982" s="698"/>
      <c r="X982" s="698"/>
    </row>
    <row r="983">
      <c r="A983" s="693"/>
      <c r="B983" s="1255"/>
      <c r="C983" s="1255"/>
      <c r="D983" s="1255"/>
      <c r="E983" s="693"/>
      <c r="F983" s="693"/>
      <c r="G983" s="1255"/>
      <c r="H983" s="693"/>
      <c r="I983" s="1255"/>
      <c r="J983" s="1255"/>
      <c r="K983" s="1255"/>
      <c r="L983" s="1255"/>
      <c r="M983" s="1256"/>
      <c r="N983" s="1256"/>
      <c r="O983" s="1256"/>
      <c r="P983" s="1256"/>
      <c r="V983" s="698"/>
      <c r="X983" s="698"/>
    </row>
    <row r="984">
      <c r="A984" s="693"/>
      <c r="B984" s="1255"/>
      <c r="C984" s="1255"/>
      <c r="D984" s="1255"/>
      <c r="E984" s="693"/>
      <c r="F984" s="693"/>
      <c r="G984" s="1255"/>
      <c r="H984" s="693"/>
      <c r="I984" s="1255"/>
      <c r="J984" s="1255"/>
      <c r="K984" s="1255"/>
      <c r="L984" s="1255"/>
      <c r="M984" s="1256"/>
      <c r="N984" s="1256"/>
      <c r="O984" s="1256"/>
      <c r="P984" s="1256"/>
      <c r="V984" s="698"/>
      <c r="X984" s="698"/>
    </row>
    <row r="985">
      <c r="A985" s="693"/>
      <c r="B985" s="1255"/>
      <c r="C985" s="1255"/>
      <c r="D985" s="1255"/>
      <c r="E985" s="693"/>
      <c r="F985" s="693"/>
      <c r="G985" s="1255"/>
      <c r="H985" s="693"/>
      <c r="I985" s="1255"/>
      <c r="J985" s="1255"/>
      <c r="K985" s="1255"/>
      <c r="L985" s="1255"/>
      <c r="M985" s="1256"/>
      <c r="N985" s="1256"/>
      <c r="O985" s="1256"/>
      <c r="P985" s="1256"/>
      <c r="V985" s="698"/>
      <c r="X985" s="698"/>
    </row>
    <row r="986">
      <c r="A986" s="693"/>
      <c r="B986" s="1255"/>
      <c r="C986" s="1255"/>
      <c r="D986" s="1255"/>
      <c r="E986" s="693"/>
      <c r="F986" s="693"/>
      <c r="G986" s="1255"/>
      <c r="H986" s="693"/>
      <c r="I986" s="1255"/>
      <c r="J986" s="1255"/>
      <c r="K986" s="1255"/>
      <c r="L986" s="1255"/>
      <c r="M986" s="1256"/>
      <c r="N986" s="1256"/>
      <c r="O986" s="1256"/>
      <c r="P986" s="1256"/>
      <c r="V986" s="698"/>
      <c r="X986" s="698"/>
    </row>
    <row r="987">
      <c r="A987" s="693"/>
      <c r="B987" s="1255"/>
      <c r="C987" s="1255"/>
      <c r="D987" s="1255"/>
      <c r="E987" s="693"/>
      <c r="F987" s="693"/>
      <c r="G987" s="1255"/>
      <c r="H987" s="693"/>
      <c r="I987" s="1255"/>
      <c r="J987" s="1255"/>
      <c r="K987" s="1255"/>
      <c r="L987" s="1255"/>
      <c r="M987" s="1256"/>
      <c r="N987" s="1256"/>
      <c r="O987" s="1256"/>
      <c r="P987" s="1256"/>
      <c r="V987" s="698"/>
      <c r="X987" s="698"/>
    </row>
    <row r="988">
      <c r="A988" s="693"/>
      <c r="B988" s="1255"/>
      <c r="C988" s="1255"/>
      <c r="D988" s="1255"/>
      <c r="E988" s="693"/>
      <c r="F988" s="693"/>
      <c r="G988" s="1255"/>
      <c r="H988" s="693"/>
      <c r="I988" s="1255"/>
      <c r="J988" s="1255"/>
      <c r="K988" s="1255"/>
      <c r="L988" s="1255"/>
      <c r="M988" s="1256"/>
      <c r="N988" s="1256"/>
      <c r="O988" s="1256"/>
      <c r="P988" s="1256"/>
      <c r="V988" s="698"/>
      <c r="X988" s="698"/>
    </row>
    <row r="989">
      <c r="A989" s="693"/>
      <c r="B989" s="1255"/>
      <c r="C989" s="1255"/>
      <c r="D989" s="1255"/>
      <c r="E989" s="693"/>
      <c r="F989" s="693"/>
      <c r="G989" s="1255"/>
      <c r="H989" s="693"/>
      <c r="I989" s="1255"/>
      <c r="J989" s="1255"/>
      <c r="K989" s="1255"/>
      <c r="L989" s="1255"/>
      <c r="M989" s="1256"/>
      <c r="N989" s="1256"/>
      <c r="O989" s="1256"/>
      <c r="P989" s="1256"/>
      <c r="V989" s="698"/>
      <c r="X989" s="698"/>
    </row>
    <row r="990">
      <c r="A990" s="693"/>
      <c r="B990" s="1255"/>
      <c r="C990" s="1255"/>
      <c r="D990" s="1255"/>
      <c r="E990" s="693"/>
      <c r="F990" s="693"/>
      <c r="G990" s="1255"/>
      <c r="H990" s="693"/>
      <c r="I990" s="1255"/>
      <c r="J990" s="1255"/>
      <c r="K990" s="1255"/>
      <c r="L990" s="1255"/>
      <c r="M990" s="1256"/>
      <c r="N990" s="1256"/>
      <c r="O990" s="1256"/>
      <c r="P990" s="1256"/>
      <c r="V990" s="698"/>
      <c r="X990" s="698"/>
    </row>
    <row r="991">
      <c r="A991" s="693"/>
      <c r="B991" s="1255"/>
      <c r="C991" s="1255"/>
      <c r="D991" s="1255"/>
      <c r="E991" s="693"/>
      <c r="F991" s="693"/>
      <c r="G991" s="1255"/>
      <c r="H991" s="693"/>
      <c r="I991" s="1255"/>
      <c r="J991" s="1255"/>
      <c r="K991" s="1255"/>
      <c r="L991" s="1255"/>
      <c r="M991" s="1256"/>
      <c r="N991" s="1256"/>
      <c r="O991" s="1256"/>
      <c r="P991" s="1256"/>
      <c r="V991" s="698"/>
      <c r="X991" s="698"/>
    </row>
    <row r="992">
      <c r="A992" s="693"/>
      <c r="B992" s="1255"/>
      <c r="C992" s="1255"/>
      <c r="D992" s="1255"/>
      <c r="E992" s="693"/>
      <c r="F992" s="693"/>
      <c r="G992" s="1255"/>
      <c r="H992" s="693"/>
      <c r="I992" s="1255"/>
      <c r="J992" s="1255"/>
      <c r="K992" s="1255"/>
      <c r="L992" s="1255"/>
      <c r="M992" s="1256"/>
      <c r="N992" s="1256"/>
      <c r="O992" s="1256"/>
      <c r="P992" s="1256"/>
      <c r="V992" s="698"/>
      <c r="X992" s="698"/>
    </row>
    <row r="993">
      <c r="A993" s="693"/>
      <c r="B993" s="1255"/>
      <c r="C993" s="1255"/>
      <c r="D993" s="1255"/>
      <c r="E993" s="693"/>
      <c r="F993" s="693"/>
      <c r="G993" s="1255"/>
      <c r="H993" s="693"/>
      <c r="I993" s="1255"/>
      <c r="J993" s="1255"/>
      <c r="K993" s="1255"/>
      <c r="L993" s="1255"/>
      <c r="M993" s="1256"/>
      <c r="N993" s="1256"/>
      <c r="O993" s="1256"/>
      <c r="P993" s="1256"/>
      <c r="V993" s="698"/>
      <c r="X993" s="698"/>
    </row>
    <row r="994">
      <c r="A994" s="693"/>
      <c r="B994" s="1255"/>
      <c r="C994" s="1255"/>
      <c r="D994" s="1255"/>
      <c r="E994" s="693"/>
      <c r="F994" s="693"/>
      <c r="G994" s="1255"/>
      <c r="H994" s="693"/>
      <c r="I994" s="1255"/>
      <c r="J994" s="1255"/>
      <c r="K994" s="1255"/>
      <c r="L994" s="1255"/>
      <c r="M994" s="1256"/>
      <c r="N994" s="1256"/>
      <c r="O994" s="1256"/>
      <c r="P994" s="1256"/>
      <c r="V994" s="698"/>
      <c r="X994" s="698"/>
    </row>
    <row r="995">
      <c r="A995" s="693"/>
      <c r="B995" s="1255"/>
      <c r="C995" s="1255"/>
      <c r="D995" s="1255"/>
      <c r="E995" s="693"/>
      <c r="F995" s="693"/>
      <c r="G995" s="1255"/>
      <c r="H995" s="693"/>
      <c r="I995" s="1255"/>
      <c r="J995" s="1255"/>
      <c r="K995" s="1255"/>
      <c r="L995" s="1255"/>
      <c r="M995" s="1256"/>
      <c r="N995" s="1256"/>
      <c r="O995" s="1256"/>
      <c r="P995" s="1256"/>
      <c r="V995" s="698"/>
      <c r="X995" s="698"/>
    </row>
    <row r="996">
      <c r="A996" s="693"/>
      <c r="B996" s="1255"/>
      <c r="C996" s="1255"/>
      <c r="D996" s="1255"/>
      <c r="E996" s="693"/>
      <c r="F996" s="693"/>
      <c r="G996" s="1255"/>
      <c r="H996" s="693"/>
      <c r="I996" s="1255"/>
      <c r="J996" s="1255"/>
      <c r="K996" s="1255"/>
      <c r="L996" s="1255"/>
      <c r="M996" s="1256"/>
      <c r="N996" s="1256"/>
      <c r="O996" s="1256"/>
      <c r="P996" s="1256"/>
      <c r="V996" s="698"/>
      <c r="X996" s="698"/>
    </row>
    <row r="997">
      <c r="A997" s="693"/>
      <c r="B997" s="1255"/>
      <c r="C997" s="1255"/>
      <c r="D997" s="1255"/>
      <c r="E997" s="693"/>
      <c r="F997" s="693"/>
      <c r="G997" s="1255"/>
      <c r="H997" s="693"/>
      <c r="I997" s="1255"/>
      <c r="J997" s="1255"/>
      <c r="K997" s="1255"/>
      <c r="L997" s="1255"/>
      <c r="M997" s="1256"/>
      <c r="N997" s="1256"/>
      <c r="O997" s="1256"/>
      <c r="P997" s="1256"/>
      <c r="V997" s="698"/>
      <c r="X997" s="698"/>
    </row>
    <row r="998">
      <c r="A998" s="693"/>
      <c r="B998" s="1255"/>
      <c r="C998" s="1255"/>
      <c r="D998" s="1255"/>
      <c r="E998" s="693"/>
      <c r="F998" s="693"/>
      <c r="G998" s="1255"/>
      <c r="H998" s="693"/>
      <c r="I998" s="1255"/>
      <c r="J998" s="1255"/>
      <c r="K998" s="1255"/>
      <c r="L998" s="1255"/>
      <c r="M998" s="1256"/>
      <c r="N998" s="1256"/>
      <c r="O998" s="1256"/>
      <c r="P998" s="1256"/>
      <c r="V998" s="698"/>
      <c r="X998" s="698"/>
    </row>
    <row r="999">
      <c r="A999" s="693"/>
      <c r="B999" s="1255"/>
      <c r="C999" s="1255"/>
      <c r="D999" s="1255"/>
      <c r="E999" s="693"/>
      <c r="F999" s="693"/>
      <c r="G999" s="1255"/>
      <c r="H999" s="693"/>
      <c r="I999" s="1255"/>
      <c r="J999" s="1255"/>
      <c r="K999" s="1255"/>
      <c r="L999" s="1255"/>
      <c r="M999" s="1256"/>
      <c r="N999" s="1256"/>
      <c r="O999" s="1256"/>
      <c r="P999" s="1256"/>
      <c r="V999" s="698"/>
      <c r="X999" s="698"/>
    </row>
    <row r="1000">
      <c r="A1000" s="693"/>
      <c r="B1000" s="1255"/>
      <c r="C1000" s="1255"/>
      <c r="D1000" s="1255"/>
      <c r="E1000" s="693"/>
      <c r="F1000" s="693"/>
      <c r="G1000" s="1255"/>
      <c r="H1000" s="693"/>
      <c r="I1000" s="1255"/>
      <c r="J1000" s="1255"/>
      <c r="K1000" s="1255"/>
      <c r="L1000" s="1255"/>
      <c r="M1000" s="1256"/>
      <c r="N1000" s="1256"/>
      <c r="O1000" s="1256"/>
      <c r="P1000" s="1256"/>
      <c r="V1000" s="698"/>
      <c r="X1000" s="698"/>
    </row>
    <row r="1001">
      <c r="A1001" s="693"/>
      <c r="B1001" s="1255"/>
      <c r="C1001" s="1255"/>
      <c r="D1001" s="1255"/>
      <c r="E1001" s="693"/>
      <c r="F1001" s="693"/>
      <c r="G1001" s="1255"/>
      <c r="H1001" s="693"/>
      <c r="I1001" s="1255"/>
      <c r="J1001" s="1255"/>
      <c r="K1001" s="1255"/>
      <c r="L1001" s="1255"/>
      <c r="M1001" s="1256"/>
      <c r="N1001" s="1256"/>
      <c r="O1001" s="1256"/>
      <c r="P1001" s="1256"/>
      <c r="V1001" s="698"/>
      <c r="X1001" s="698"/>
    </row>
    <row r="1002">
      <c r="A1002" s="693"/>
      <c r="B1002" s="1255"/>
      <c r="C1002" s="1255"/>
      <c r="D1002" s="1255"/>
      <c r="E1002" s="693"/>
      <c r="F1002" s="693"/>
      <c r="G1002" s="1255"/>
      <c r="H1002" s="693"/>
      <c r="I1002" s="1255"/>
      <c r="J1002" s="1255"/>
      <c r="K1002" s="1255"/>
      <c r="L1002" s="1255"/>
      <c r="M1002" s="1256"/>
      <c r="N1002" s="1256"/>
      <c r="O1002" s="1256"/>
      <c r="P1002" s="1256"/>
      <c r="V1002" s="698"/>
      <c r="X1002" s="698"/>
    </row>
    <row r="1003">
      <c r="A1003" s="693"/>
      <c r="B1003" s="1255"/>
      <c r="C1003" s="1255"/>
      <c r="D1003" s="1255"/>
      <c r="E1003" s="693"/>
      <c r="F1003" s="693"/>
      <c r="G1003" s="1255"/>
      <c r="H1003" s="693"/>
      <c r="I1003" s="1255"/>
      <c r="J1003" s="1255"/>
      <c r="K1003" s="1255"/>
      <c r="L1003" s="1255"/>
      <c r="M1003" s="1256"/>
      <c r="N1003" s="1256"/>
      <c r="O1003" s="1256"/>
      <c r="P1003" s="1256"/>
      <c r="V1003" s="698"/>
      <c r="X1003" s="698"/>
    </row>
    <row r="1004">
      <c r="A1004" s="693"/>
      <c r="B1004" s="1255"/>
      <c r="C1004" s="1255"/>
      <c r="D1004" s="1255"/>
      <c r="E1004" s="693"/>
      <c r="F1004" s="693"/>
      <c r="G1004" s="1255"/>
      <c r="H1004" s="693"/>
      <c r="I1004" s="1255"/>
      <c r="J1004" s="1255"/>
      <c r="K1004" s="1255"/>
      <c r="L1004" s="1255"/>
      <c r="M1004" s="1256"/>
      <c r="N1004" s="1256"/>
      <c r="O1004" s="1256"/>
      <c r="P1004" s="1256"/>
      <c r="V1004" s="698"/>
      <c r="X1004" s="698"/>
    </row>
    <row r="1005">
      <c r="A1005" s="693"/>
      <c r="B1005" s="1255"/>
      <c r="C1005" s="1255"/>
      <c r="D1005" s="1255"/>
      <c r="E1005" s="693"/>
      <c r="F1005" s="693"/>
      <c r="G1005" s="1255"/>
      <c r="H1005" s="693"/>
      <c r="I1005" s="1255"/>
      <c r="J1005" s="1255"/>
      <c r="K1005" s="1255"/>
      <c r="L1005" s="1255"/>
      <c r="M1005" s="1256"/>
      <c r="N1005" s="1256"/>
      <c r="O1005" s="1256"/>
      <c r="P1005" s="1256"/>
      <c r="V1005" s="698"/>
      <c r="X1005" s="698"/>
    </row>
    <row r="1006">
      <c r="A1006" s="693"/>
      <c r="B1006" s="1255"/>
      <c r="C1006" s="1255"/>
      <c r="D1006" s="1255"/>
      <c r="E1006" s="693"/>
      <c r="F1006" s="693"/>
      <c r="G1006" s="1255"/>
      <c r="H1006" s="693"/>
      <c r="I1006" s="1255"/>
      <c r="J1006" s="1255"/>
      <c r="K1006" s="1255"/>
      <c r="L1006" s="1255"/>
      <c r="M1006" s="1256"/>
      <c r="N1006" s="1256"/>
      <c r="O1006" s="1256"/>
      <c r="P1006" s="1256"/>
      <c r="V1006" s="698"/>
      <c r="X1006" s="698"/>
    </row>
    <row r="1007">
      <c r="A1007" s="693"/>
      <c r="B1007" s="1255"/>
      <c r="C1007" s="1255"/>
      <c r="D1007" s="1255"/>
      <c r="E1007" s="693"/>
      <c r="F1007" s="693"/>
      <c r="G1007" s="1255"/>
      <c r="H1007" s="693"/>
      <c r="I1007" s="1255"/>
      <c r="J1007" s="1255"/>
      <c r="K1007" s="1255"/>
      <c r="L1007" s="1255"/>
      <c r="M1007" s="1256"/>
      <c r="N1007" s="1256"/>
      <c r="O1007" s="1256"/>
      <c r="P1007" s="1256"/>
      <c r="V1007" s="698"/>
      <c r="X1007" s="698"/>
    </row>
    <row r="1008">
      <c r="A1008" s="693"/>
      <c r="B1008" s="1255"/>
      <c r="C1008" s="1255"/>
      <c r="D1008" s="1255"/>
      <c r="E1008" s="693"/>
      <c r="F1008" s="693"/>
      <c r="G1008" s="1255"/>
      <c r="H1008" s="693"/>
      <c r="I1008" s="1255"/>
      <c r="J1008" s="1255"/>
      <c r="K1008" s="1255"/>
      <c r="L1008" s="1255"/>
      <c r="M1008" s="1256"/>
      <c r="N1008" s="1256"/>
      <c r="O1008" s="1256"/>
      <c r="P1008" s="1256"/>
      <c r="V1008" s="698"/>
      <c r="X1008" s="698"/>
    </row>
    <row r="1009">
      <c r="A1009" s="693"/>
      <c r="B1009" s="1255"/>
      <c r="C1009" s="1255"/>
      <c r="D1009" s="1255"/>
      <c r="E1009" s="693"/>
      <c r="F1009" s="693"/>
      <c r="G1009" s="1255"/>
      <c r="H1009" s="693"/>
      <c r="I1009" s="1255"/>
      <c r="J1009" s="1255"/>
      <c r="K1009" s="1255"/>
      <c r="L1009" s="1255"/>
      <c r="M1009" s="1256"/>
      <c r="N1009" s="1256"/>
      <c r="O1009" s="1256"/>
      <c r="P1009" s="1256"/>
      <c r="V1009" s="698"/>
      <c r="X1009" s="698"/>
    </row>
    <row r="1010">
      <c r="A1010" s="693"/>
      <c r="B1010" s="1255"/>
      <c r="C1010" s="1255"/>
      <c r="D1010" s="1255"/>
      <c r="E1010" s="693"/>
      <c r="F1010" s="693"/>
      <c r="G1010" s="1255"/>
      <c r="H1010" s="693"/>
      <c r="I1010" s="1255"/>
      <c r="J1010" s="1255"/>
      <c r="K1010" s="1255"/>
      <c r="L1010" s="1255"/>
      <c r="M1010" s="1256"/>
      <c r="N1010" s="1256"/>
      <c r="O1010" s="1256"/>
      <c r="P1010" s="1256"/>
      <c r="V1010" s="698"/>
      <c r="X1010" s="698"/>
    </row>
    <row r="1011">
      <c r="A1011" s="693"/>
      <c r="B1011" s="1255"/>
      <c r="C1011" s="1255"/>
      <c r="D1011" s="1255"/>
      <c r="E1011" s="693"/>
      <c r="F1011" s="693"/>
      <c r="G1011" s="1255"/>
      <c r="H1011" s="693"/>
      <c r="I1011" s="1255"/>
      <c r="J1011" s="1255"/>
      <c r="K1011" s="1255"/>
      <c r="L1011" s="1255"/>
      <c r="M1011" s="1256"/>
      <c r="N1011" s="1256"/>
      <c r="O1011" s="1256"/>
      <c r="P1011" s="1256"/>
      <c r="V1011" s="698"/>
      <c r="X1011" s="698"/>
    </row>
    <row r="1012">
      <c r="A1012" s="693"/>
      <c r="B1012" s="1255"/>
      <c r="C1012" s="1255"/>
      <c r="D1012" s="1255"/>
      <c r="E1012" s="693"/>
      <c r="F1012" s="693"/>
      <c r="G1012" s="1255"/>
      <c r="H1012" s="693"/>
      <c r="I1012" s="1255"/>
      <c r="J1012" s="1255"/>
      <c r="K1012" s="1255"/>
      <c r="L1012" s="1255"/>
      <c r="M1012" s="1256"/>
      <c r="N1012" s="1256"/>
      <c r="O1012" s="1256"/>
      <c r="P1012" s="1256"/>
      <c r="V1012" s="698"/>
      <c r="X1012" s="698"/>
    </row>
    <row r="1013">
      <c r="A1013" s="693"/>
      <c r="B1013" s="1255"/>
      <c r="C1013" s="1255"/>
      <c r="D1013" s="1255"/>
      <c r="E1013" s="693"/>
      <c r="F1013" s="693"/>
      <c r="G1013" s="1255"/>
      <c r="H1013" s="693"/>
      <c r="I1013" s="1255"/>
      <c r="J1013" s="1255"/>
      <c r="K1013" s="1255"/>
      <c r="L1013" s="1255"/>
      <c r="M1013" s="1256"/>
      <c r="N1013" s="1256"/>
      <c r="O1013" s="1256"/>
      <c r="P1013" s="1256"/>
      <c r="V1013" s="698"/>
      <c r="X1013" s="698"/>
    </row>
    <row r="1014">
      <c r="A1014" s="693"/>
      <c r="B1014" s="1255"/>
      <c r="C1014" s="1255"/>
      <c r="D1014" s="1255"/>
      <c r="E1014" s="693"/>
      <c r="F1014" s="693"/>
      <c r="G1014" s="1255"/>
      <c r="H1014" s="693"/>
      <c r="I1014" s="1255"/>
      <c r="J1014" s="1255"/>
      <c r="K1014" s="1255"/>
      <c r="L1014" s="1255"/>
      <c r="M1014" s="1256"/>
      <c r="N1014" s="1256"/>
      <c r="O1014" s="1256"/>
      <c r="P1014" s="1256"/>
      <c r="V1014" s="698"/>
      <c r="X1014" s="698"/>
    </row>
    <row r="1015">
      <c r="A1015" s="693"/>
      <c r="B1015" s="1255"/>
      <c r="C1015" s="1255"/>
      <c r="D1015" s="1255"/>
      <c r="E1015" s="693"/>
      <c r="F1015" s="693"/>
      <c r="G1015" s="1255"/>
      <c r="H1015" s="693"/>
      <c r="I1015" s="1255"/>
      <c r="J1015" s="1255"/>
      <c r="K1015" s="1255"/>
      <c r="L1015" s="1255"/>
      <c r="M1015" s="1256"/>
      <c r="N1015" s="1256"/>
      <c r="O1015" s="1256"/>
      <c r="P1015" s="1256"/>
      <c r="V1015" s="698"/>
      <c r="X1015" s="698"/>
    </row>
    <row r="1016">
      <c r="A1016" s="693"/>
      <c r="B1016" s="1255"/>
      <c r="C1016" s="1255"/>
      <c r="D1016" s="1255"/>
      <c r="E1016" s="693"/>
      <c r="F1016" s="693"/>
      <c r="G1016" s="1255"/>
      <c r="H1016" s="693"/>
      <c r="I1016" s="1255"/>
      <c r="J1016" s="1255"/>
      <c r="K1016" s="1255"/>
      <c r="L1016" s="1255"/>
      <c r="M1016" s="1256"/>
      <c r="N1016" s="1256"/>
      <c r="O1016" s="1256"/>
      <c r="P1016" s="1256"/>
      <c r="V1016" s="698"/>
      <c r="X1016" s="698"/>
    </row>
    <row r="1017">
      <c r="A1017" s="693"/>
      <c r="B1017" s="1255"/>
      <c r="C1017" s="1255"/>
      <c r="D1017" s="1255"/>
      <c r="E1017" s="693"/>
      <c r="F1017" s="693"/>
      <c r="G1017" s="1255"/>
      <c r="H1017" s="693"/>
      <c r="I1017" s="1255"/>
      <c r="J1017" s="1255"/>
      <c r="K1017" s="1255"/>
      <c r="L1017" s="1255"/>
      <c r="M1017" s="1256"/>
      <c r="N1017" s="1256"/>
      <c r="O1017" s="1256"/>
      <c r="P1017" s="1256"/>
      <c r="V1017" s="698"/>
      <c r="X1017" s="698"/>
    </row>
    <row r="1018">
      <c r="A1018" s="693"/>
      <c r="B1018" s="1255"/>
      <c r="C1018" s="1255"/>
      <c r="D1018" s="1255"/>
      <c r="E1018" s="693"/>
      <c r="F1018" s="693"/>
      <c r="G1018" s="1255"/>
      <c r="H1018" s="693"/>
      <c r="I1018" s="1255"/>
      <c r="J1018" s="1255"/>
      <c r="K1018" s="1255"/>
      <c r="L1018" s="1255"/>
      <c r="M1018" s="1256"/>
      <c r="N1018" s="1256"/>
      <c r="O1018" s="1256"/>
      <c r="P1018" s="1256"/>
      <c r="V1018" s="698"/>
      <c r="X1018" s="698"/>
    </row>
    <row r="1019">
      <c r="A1019" s="693"/>
      <c r="B1019" s="1255"/>
      <c r="C1019" s="1255"/>
      <c r="D1019" s="1255"/>
      <c r="E1019" s="693"/>
      <c r="F1019" s="693"/>
      <c r="G1019" s="1255"/>
      <c r="H1019" s="693"/>
      <c r="I1019" s="1255"/>
      <c r="J1019" s="1255"/>
      <c r="K1019" s="1255"/>
      <c r="L1019" s="1255"/>
      <c r="M1019" s="1256"/>
      <c r="N1019" s="1256"/>
      <c r="O1019" s="1256"/>
      <c r="P1019" s="1256"/>
      <c r="V1019" s="698"/>
      <c r="X1019" s="698"/>
    </row>
    <row r="1020">
      <c r="A1020" s="693"/>
      <c r="B1020" s="1255"/>
      <c r="C1020" s="1255"/>
      <c r="D1020" s="1255"/>
      <c r="E1020" s="693"/>
      <c r="F1020" s="693"/>
      <c r="G1020" s="1255"/>
      <c r="H1020" s="693"/>
      <c r="I1020" s="1255"/>
      <c r="J1020" s="1255"/>
      <c r="K1020" s="1255"/>
      <c r="L1020" s="1255"/>
      <c r="M1020" s="1256"/>
      <c r="N1020" s="1256"/>
      <c r="O1020" s="1256"/>
      <c r="P1020" s="1256"/>
      <c r="V1020" s="698"/>
      <c r="X1020" s="698"/>
    </row>
    <row r="1021">
      <c r="A1021" s="693"/>
      <c r="B1021" s="1255"/>
      <c r="C1021" s="1255"/>
      <c r="D1021" s="1255"/>
      <c r="E1021" s="693"/>
      <c r="F1021" s="693"/>
      <c r="G1021" s="1255"/>
      <c r="H1021" s="693"/>
      <c r="I1021" s="1255"/>
      <c r="J1021" s="1255"/>
      <c r="K1021" s="1255"/>
      <c r="L1021" s="1255"/>
      <c r="M1021" s="1256"/>
      <c r="N1021" s="1256"/>
      <c r="O1021" s="1256"/>
      <c r="P1021" s="1256"/>
      <c r="V1021" s="698"/>
      <c r="X1021" s="698"/>
    </row>
    <row r="1022">
      <c r="A1022" s="693"/>
      <c r="B1022" s="1255"/>
      <c r="C1022" s="1255"/>
      <c r="D1022" s="1255"/>
      <c r="E1022" s="693"/>
      <c r="F1022" s="693"/>
      <c r="G1022" s="1255"/>
      <c r="H1022" s="693"/>
      <c r="I1022" s="1255"/>
      <c r="J1022" s="1255"/>
      <c r="K1022" s="1255"/>
      <c r="L1022" s="1255"/>
      <c r="M1022" s="1256"/>
      <c r="N1022" s="1256"/>
      <c r="O1022" s="1256"/>
      <c r="P1022" s="1256"/>
      <c r="V1022" s="698"/>
      <c r="X1022" s="698"/>
    </row>
    <row r="1023">
      <c r="A1023" s="693"/>
      <c r="B1023" s="1255"/>
      <c r="C1023" s="1255"/>
      <c r="D1023" s="1255"/>
      <c r="E1023" s="693"/>
      <c r="F1023" s="693"/>
      <c r="G1023" s="1255"/>
      <c r="H1023" s="693"/>
      <c r="I1023" s="1255"/>
      <c r="J1023" s="1255"/>
      <c r="K1023" s="1255"/>
      <c r="L1023" s="1255"/>
      <c r="M1023" s="1256"/>
      <c r="N1023" s="1256"/>
      <c r="O1023" s="1256"/>
      <c r="P1023" s="1256"/>
      <c r="V1023" s="698"/>
      <c r="X1023" s="698"/>
    </row>
    <row r="1024">
      <c r="A1024" s="693"/>
      <c r="B1024" s="1255"/>
      <c r="C1024" s="1255"/>
      <c r="D1024" s="1255"/>
      <c r="E1024" s="693"/>
      <c r="F1024" s="693"/>
      <c r="G1024" s="1255"/>
      <c r="H1024" s="693"/>
      <c r="I1024" s="1255"/>
      <c r="J1024" s="1255"/>
      <c r="K1024" s="1255"/>
      <c r="L1024" s="1255"/>
      <c r="M1024" s="1256"/>
      <c r="N1024" s="1256"/>
      <c r="O1024" s="1256"/>
      <c r="P1024" s="1256"/>
      <c r="V1024" s="698"/>
      <c r="X1024" s="698"/>
    </row>
    <row r="1025">
      <c r="A1025" s="693"/>
      <c r="B1025" s="1255"/>
      <c r="C1025" s="1255"/>
      <c r="D1025" s="1255"/>
      <c r="E1025" s="693"/>
      <c r="F1025" s="693"/>
      <c r="G1025" s="1255"/>
      <c r="H1025" s="693"/>
      <c r="I1025" s="1255"/>
      <c r="J1025" s="1255"/>
      <c r="K1025" s="1255"/>
      <c r="L1025" s="1255"/>
      <c r="M1025" s="1256"/>
      <c r="N1025" s="1256"/>
      <c r="O1025" s="1256"/>
      <c r="P1025" s="1256"/>
      <c r="V1025" s="698"/>
      <c r="X1025" s="698"/>
    </row>
    <row r="1026">
      <c r="A1026" s="693"/>
      <c r="B1026" s="1255"/>
      <c r="C1026" s="1255"/>
      <c r="D1026" s="1255"/>
      <c r="E1026" s="693"/>
      <c r="F1026" s="693"/>
      <c r="G1026" s="1255"/>
      <c r="H1026" s="693"/>
      <c r="I1026" s="1255"/>
      <c r="J1026" s="1255"/>
      <c r="K1026" s="1255"/>
      <c r="L1026" s="1255"/>
      <c r="M1026" s="1256"/>
      <c r="N1026" s="1256"/>
      <c r="O1026" s="1256"/>
      <c r="P1026" s="1256"/>
      <c r="V1026" s="698"/>
      <c r="X1026" s="698"/>
    </row>
    <row r="1027">
      <c r="A1027" s="693"/>
      <c r="B1027" s="1255"/>
      <c r="C1027" s="1255"/>
      <c r="D1027" s="1255"/>
      <c r="E1027" s="693"/>
      <c r="F1027" s="693"/>
      <c r="G1027" s="1255"/>
      <c r="H1027" s="693"/>
      <c r="I1027" s="1255"/>
      <c r="J1027" s="1255"/>
      <c r="K1027" s="1255"/>
      <c r="L1027" s="1255"/>
      <c r="M1027" s="1256"/>
      <c r="N1027" s="1256"/>
      <c r="O1027" s="1256"/>
      <c r="P1027" s="1256"/>
      <c r="V1027" s="698"/>
      <c r="X1027" s="698"/>
    </row>
    <row r="1028">
      <c r="A1028" s="693"/>
      <c r="B1028" s="1255"/>
      <c r="C1028" s="1255"/>
      <c r="D1028" s="1255"/>
      <c r="E1028" s="693"/>
      <c r="F1028" s="693"/>
      <c r="G1028" s="1255"/>
      <c r="H1028" s="693"/>
      <c r="I1028" s="1255"/>
      <c r="J1028" s="1255"/>
      <c r="K1028" s="1255"/>
      <c r="L1028" s="1255"/>
      <c r="M1028" s="1256"/>
      <c r="N1028" s="1256"/>
      <c r="O1028" s="1256"/>
      <c r="P1028" s="1256"/>
      <c r="V1028" s="698"/>
      <c r="X1028" s="698"/>
    </row>
    <row r="1029">
      <c r="A1029" s="693"/>
      <c r="B1029" s="1255"/>
      <c r="C1029" s="1255"/>
      <c r="D1029" s="1255"/>
      <c r="E1029" s="693"/>
      <c r="F1029" s="693"/>
      <c r="G1029" s="1255"/>
      <c r="H1029" s="693"/>
      <c r="I1029" s="1255"/>
      <c r="J1029" s="1255"/>
      <c r="K1029" s="1255"/>
      <c r="L1029" s="1255"/>
      <c r="M1029" s="1256"/>
      <c r="N1029" s="1256"/>
      <c r="O1029" s="1256"/>
      <c r="P1029" s="1256"/>
      <c r="V1029" s="698"/>
      <c r="X1029" s="698"/>
    </row>
    <row r="1030">
      <c r="A1030" s="693"/>
      <c r="B1030" s="1255"/>
      <c r="C1030" s="1255"/>
      <c r="D1030" s="1255"/>
      <c r="E1030" s="693"/>
      <c r="F1030" s="693"/>
      <c r="G1030" s="1255"/>
      <c r="H1030" s="693"/>
      <c r="I1030" s="1255"/>
      <c r="J1030" s="1255"/>
      <c r="K1030" s="1255"/>
      <c r="L1030" s="1255"/>
      <c r="M1030" s="1256"/>
      <c r="N1030" s="1256"/>
      <c r="O1030" s="1256"/>
      <c r="P1030" s="1256"/>
      <c r="V1030" s="698"/>
      <c r="X1030" s="698"/>
    </row>
    <row r="1031">
      <c r="A1031" s="693"/>
      <c r="B1031" s="1255"/>
      <c r="C1031" s="1255"/>
      <c r="D1031" s="1255"/>
      <c r="E1031" s="693"/>
      <c r="F1031" s="693"/>
      <c r="G1031" s="1255"/>
      <c r="H1031" s="693"/>
      <c r="I1031" s="1255"/>
      <c r="J1031" s="1255"/>
      <c r="K1031" s="1255"/>
      <c r="L1031" s="1255"/>
      <c r="M1031" s="1256"/>
      <c r="N1031" s="1256"/>
      <c r="O1031" s="1256"/>
      <c r="P1031" s="1256"/>
      <c r="V1031" s="698"/>
      <c r="X1031" s="698"/>
    </row>
    <row r="1032">
      <c r="A1032" s="693"/>
      <c r="B1032" s="1255"/>
      <c r="C1032" s="1255"/>
      <c r="D1032" s="1255"/>
      <c r="E1032" s="693"/>
      <c r="F1032" s="693"/>
      <c r="G1032" s="1255"/>
      <c r="H1032" s="693"/>
      <c r="I1032" s="1255"/>
      <c r="J1032" s="1255"/>
      <c r="K1032" s="1255"/>
      <c r="L1032" s="1255"/>
      <c r="M1032" s="1256"/>
      <c r="N1032" s="1256"/>
      <c r="O1032" s="1256"/>
      <c r="P1032" s="1256"/>
      <c r="V1032" s="698"/>
      <c r="X1032" s="698"/>
    </row>
    <row r="1033">
      <c r="A1033" s="693"/>
      <c r="B1033" s="1255"/>
      <c r="C1033" s="1255"/>
      <c r="D1033" s="1255"/>
      <c r="E1033" s="693"/>
      <c r="F1033" s="693"/>
      <c r="G1033" s="1255"/>
      <c r="H1033" s="693"/>
      <c r="I1033" s="1255"/>
      <c r="J1033" s="1255"/>
      <c r="K1033" s="1255"/>
      <c r="L1033" s="1255"/>
      <c r="M1033" s="1256"/>
      <c r="N1033" s="1256"/>
      <c r="O1033" s="1256"/>
      <c r="P1033" s="1256"/>
      <c r="V1033" s="698"/>
      <c r="X1033" s="698"/>
    </row>
    <row r="1034">
      <c r="A1034" s="693"/>
      <c r="B1034" s="1255"/>
      <c r="C1034" s="1255"/>
      <c r="D1034" s="1255"/>
      <c r="E1034" s="693"/>
      <c r="F1034" s="693"/>
      <c r="G1034" s="1255"/>
      <c r="H1034" s="693"/>
      <c r="I1034" s="1255"/>
      <c r="J1034" s="1255"/>
      <c r="K1034" s="1255"/>
      <c r="L1034" s="1255"/>
      <c r="M1034" s="1256"/>
      <c r="N1034" s="1256"/>
      <c r="O1034" s="1256"/>
      <c r="P1034" s="1256"/>
      <c r="V1034" s="698"/>
      <c r="X1034" s="698"/>
    </row>
    <row r="1035">
      <c r="A1035" s="693"/>
      <c r="B1035" s="1255"/>
      <c r="C1035" s="1255"/>
      <c r="D1035" s="1255"/>
      <c r="E1035" s="693"/>
      <c r="F1035" s="693"/>
      <c r="G1035" s="1255"/>
      <c r="H1035" s="693"/>
      <c r="I1035" s="1255"/>
      <c r="J1035" s="1255"/>
      <c r="K1035" s="1255"/>
      <c r="L1035" s="1255"/>
      <c r="M1035" s="1256"/>
      <c r="N1035" s="1256"/>
      <c r="O1035" s="1256"/>
      <c r="P1035" s="1256"/>
      <c r="V1035" s="698"/>
      <c r="X1035" s="698"/>
    </row>
    <row r="1036">
      <c r="A1036" s="693"/>
      <c r="B1036" s="1255"/>
      <c r="C1036" s="1255"/>
      <c r="D1036" s="1255"/>
      <c r="E1036" s="693"/>
      <c r="F1036" s="693"/>
      <c r="G1036" s="1255"/>
      <c r="H1036" s="693"/>
      <c r="I1036" s="1255"/>
      <c r="J1036" s="1255"/>
      <c r="K1036" s="1255"/>
      <c r="L1036" s="1255"/>
      <c r="M1036" s="1256"/>
      <c r="N1036" s="1256"/>
      <c r="O1036" s="1256"/>
      <c r="P1036" s="1256"/>
      <c r="V1036" s="698"/>
      <c r="X1036" s="698"/>
    </row>
    <row r="1037">
      <c r="A1037" s="693"/>
      <c r="B1037" s="1255"/>
      <c r="C1037" s="1255"/>
      <c r="D1037" s="1255"/>
      <c r="E1037" s="693"/>
      <c r="F1037" s="693"/>
      <c r="G1037" s="1255"/>
      <c r="H1037" s="693"/>
      <c r="I1037" s="1255"/>
      <c r="J1037" s="1255"/>
      <c r="K1037" s="1255"/>
      <c r="L1037" s="1255"/>
      <c r="M1037" s="1256"/>
      <c r="N1037" s="1256"/>
      <c r="O1037" s="1256"/>
      <c r="P1037" s="1256"/>
      <c r="V1037" s="698"/>
      <c r="X1037" s="698"/>
    </row>
    <row r="1038">
      <c r="A1038" s="693"/>
      <c r="B1038" s="1255"/>
      <c r="C1038" s="1255"/>
      <c r="D1038" s="1255"/>
      <c r="E1038" s="693"/>
      <c r="F1038" s="693"/>
      <c r="G1038" s="1255"/>
      <c r="H1038" s="693"/>
      <c r="I1038" s="1255"/>
      <c r="J1038" s="1255"/>
      <c r="K1038" s="1255"/>
      <c r="L1038" s="1255"/>
      <c r="M1038" s="1256"/>
      <c r="N1038" s="1256"/>
      <c r="O1038" s="1256"/>
      <c r="P1038" s="1256"/>
      <c r="V1038" s="698"/>
      <c r="X1038" s="698"/>
    </row>
    <row r="1039">
      <c r="A1039" s="693"/>
      <c r="B1039" s="1255"/>
      <c r="C1039" s="1255"/>
      <c r="D1039" s="1255"/>
      <c r="E1039" s="693"/>
      <c r="F1039" s="693"/>
      <c r="G1039" s="1255"/>
      <c r="H1039" s="693"/>
      <c r="I1039" s="1255"/>
      <c r="J1039" s="1255"/>
      <c r="K1039" s="1255"/>
      <c r="L1039" s="1255"/>
      <c r="M1039" s="1256"/>
      <c r="N1039" s="1256"/>
      <c r="O1039" s="1256"/>
      <c r="P1039" s="1256"/>
      <c r="V1039" s="698"/>
      <c r="X1039" s="698"/>
    </row>
    <row r="1040">
      <c r="A1040" s="693"/>
      <c r="B1040" s="1255"/>
      <c r="C1040" s="1255"/>
      <c r="D1040" s="1255"/>
      <c r="E1040" s="693"/>
      <c r="F1040" s="693"/>
      <c r="G1040" s="1255"/>
      <c r="H1040" s="693"/>
      <c r="I1040" s="1255"/>
      <c r="J1040" s="1255"/>
      <c r="K1040" s="1255"/>
      <c r="L1040" s="1255"/>
      <c r="M1040" s="1256"/>
      <c r="N1040" s="1256"/>
      <c r="O1040" s="1256"/>
      <c r="P1040" s="1256"/>
      <c r="V1040" s="698"/>
      <c r="X1040" s="698"/>
    </row>
    <row r="1041">
      <c r="A1041" s="693"/>
      <c r="B1041" s="1255"/>
      <c r="C1041" s="1255"/>
      <c r="D1041" s="1255"/>
      <c r="E1041" s="693"/>
      <c r="F1041" s="693"/>
      <c r="G1041" s="1255"/>
      <c r="H1041" s="693"/>
      <c r="I1041" s="1255"/>
      <c r="J1041" s="1255"/>
      <c r="K1041" s="1255"/>
      <c r="L1041" s="1255"/>
      <c r="M1041" s="1256"/>
      <c r="N1041" s="1256"/>
      <c r="O1041" s="1256"/>
      <c r="P1041" s="1256"/>
      <c r="V1041" s="698"/>
      <c r="X1041" s="698"/>
    </row>
    <row r="1042">
      <c r="A1042" s="693"/>
      <c r="B1042" s="1255"/>
      <c r="C1042" s="1255"/>
      <c r="D1042" s="1255"/>
      <c r="E1042" s="693"/>
      <c r="F1042" s="693"/>
      <c r="G1042" s="1255"/>
      <c r="H1042" s="693"/>
      <c r="I1042" s="1255"/>
      <c r="J1042" s="1255"/>
      <c r="K1042" s="1255"/>
      <c r="L1042" s="1255"/>
      <c r="M1042" s="1256"/>
      <c r="N1042" s="1256"/>
      <c r="O1042" s="1256"/>
      <c r="P1042" s="1256"/>
      <c r="V1042" s="698"/>
      <c r="X1042" s="698"/>
    </row>
    <row r="1043">
      <c r="A1043" s="693"/>
      <c r="B1043" s="1255"/>
      <c r="C1043" s="1255"/>
      <c r="D1043" s="1255"/>
      <c r="E1043" s="693"/>
      <c r="F1043" s="693"/>
      <c r="G1043" s="1255"/>
      <c r="H1043" s="693"/>
      <c r="I1043" s="1255"/>
      <c r="J1043" s="1255"/>
      <c r="K1043" s="1255"/>
      <c r="L1043" s="1255"/>
      <c r="M1043" s="1256"/>
      <c r="N1043" s="1256"/>
      <c r="O1043" s="1256"/>
      <c r="P1043" s="1256"/>
      <c r="V1043" s="698"/>
      <c r="X1043" s="698"/>
    </row>
    <row r="1044">
      <c r="A1044" s="693"/>
      <c r="B1044" s="1255"/>
      <c r="C1044" s="1255"/>
      <c r="D1044" s="1255"/>
      <c r="E1044" s="693"/>
      <c r="F1044" s="693"/>
      <c r="G1044" s="1255"/>
      <c r="H1044" s="693"/>
      <c r="I1044" s="1255"/>
      <c r="J1044" s="1255"/>
      <c r="K1044" s="1255"/>
      <c r="L1044" s="1255"/>
      <c r="M1044" s="1256"/>
      <c r="N1044" s="1256"/>
      <c r="O1044" s="1256"/>
      <c r="P1044" s="1256"/>
      <c r="V1044" s="698"/>
      <c r="X1044" s="698"/>
    </row>
    <row r="1045">
      <c r="A1045" s="693"/>
      <c r="B1045" s="1255"/>
      <c r="C1045" s="1255"/>
      <c r="D1045" s="1255"/>
      <c r="E1045" s="693"/>
      <c r="F1045" s="693"/>
      <c r="G1045" s="1255"/>
      <c r="H1045" s="693"/>
      <c r="I1045" s="1255"/>
      <c r="J1045" s="1255"/>
      <c r="K1045" s="1255"/>
      <c r="L1045" s="1255"/>
      <c r="M1045" s="1256"/>
      <c r="N1045" s="1256"/>
      <c r="O1045" s="1256"/>
      <c r="P1045" s="1256"/>
      <c r="V1045" s="698"/>
      <c r="X1045" s="698"/>
    </row>
    <row r="1046">
      <c r="A1046" s="693"/>
      <c r="B1046" s="1255"/>
      <c r="C1046" s="1255"/>
      <c r="D1046" s="1255"/>
      <c r="E1046" s="693"/>
      <c r="F1046" s="693"/>
      <c r="G1046" s="1255"/>
      <c r="H1046" s="693"/>
      <c r="I1046" s="1255"/>
      <c r="J1046" s="1255"/>
      <c r="K1046" s="1255"/>
      <c r="L1046" s="1255"/>
      <c r="M1046" s="1256"/>
      <c r="N1046" s="1256"/>
      <c r="O1046" s="1256"/>
      <c r="P1046" s="1256"/>
      <c r="V1046" s="698"/>
      <c r="X1046" s="698"/>
    </row>
    <row r="1047">
      <c r="A1047" s="693"/>
      <c r="B1047" s="1255"/>
      <c r="C1047" s="1255"/>
      <c r="D1047" s="1255"/>
      <c r="E1047" s="693"/>
      <c r="F1047" s="693"/>
      <c r="G1047" s="1255"/>
      <c r="H1047" s="693"/>
      <c r="I1047" s="1255"/>
      <c r="J1047" s="1255"/>
      <c r="K1047" s="1255"/>
      <c r="L1047" s="1255"/>
      <c r="M1047" s="1256"/>
      <c r="N1047" s="1256"/>
      <c r="O1047" s="1256"/>
      <c r="P1047" s="1256"/>
      <c r="V1047" s="698"/>
      <c r="X1047" s="698"/>
    </row>
    <row r="1048">
      <c r="A1048" s="693"/>
      <c r="B1048" s="1255"/>
      <c r="C1048" s="1255"/>
      <c r="D1048" s="1255"/>
      <c r="E1048" s="693"/>
      <c r="F1048" s="693"/>
      <c r="G1048" s="1255"/>
      <c r="H1048" s="693"/>
      <c r="I1048" s="1255"/>
      <c r="J1048" s="1255"/>
      <c r="K1048" s="1255"/>
      <c r="L1048" s="1255"/>
      <c r="M1048" s="1256"/>
      <c r="N1048" s="1256"/>
      <c r="O1048" s="1256"/>
      <c r="P1048" s="1256"/>
      <c r="V1048" s="698"/>
      <c r="X1048" s="698"/>
    </row>
    <row r="1049">
      <c r="A1049" s="693"/>
      <c r="B1049" s="1255"/>
      <c r="C1049" s="1255"/>
      <c r="D1049" s="1255"/>
      <c r="E1049" s="693"/>
      <c r="F1049" s="693"/>
      <c r="G1049" s="1255"/>
      <c r="H1049" s="693"/>
      <c r="I1049" s="1255"/>
      <c r="J1049" s="1255"/>
      <c r="K1049" s="1255"/>
      <c r="L1049" s="1255"/>
      <c r="M1049" s="1256"/>
      <c r="N1049" s="1256"/>
      <c r="O1049" s="1256"/>
      <c r="P1049" s="1256"/>
      <c r="V1049" s="698"/>
      <c r="X1049" s="698"/>
    </row>
    <row r="1050">
      <c r="A1050" s="693"/>
      <c r="B1050" s="1255"/>
      <c r="C1050" s="1255"/>
      <c r="D1050" s="1255"/>
      <c r="E1050" s="693"/>
      <c r="F1050" s="693"/>
      <c r="G1050" s="1255"/>
      <c r="H1050" s="693"/>
      <c r="I1050" s="1255"/>
      <c r="J1050" s="1255"/>
      <c r="K1050" s="1255"/>
      <c r="L1050" s="1255"/>
      <c r="M1050" s="1256"/>
      <c r="N1050" s="1256"/>
      <c r="O1050" s="1256"/>
      <c r="P1050" s="1256"/>
      <c r="V1050" s="698"/>
      <c r="X1050" s="698"/>
    </row>
    <row r="1051">
      <c r="A1051" s="693"/>
      <c r="B1051" s="1255"/>
      <c r="C1051" s="1255"/>
      <c r="D1051" s="1255"/>
      <c r="E1051" s="693"/>
      <c r="F1051" s="693"/>
      <c r="G1051" s="1255"/>
      <c r="H1051" s="693"/>
      <c r="I1051" s="1255"/>
      <c r="J1051" s="1255"/>
      <c r="K1051" s="1255"/>
      <c r="L1051" s="1255"/>
      <c r="M1051" s="1256"/>
      <c r="N1051" s="1256"/>
      <c r="O1051" s="1256"/>
      <c r="P1051" s="1256"/>
      <c r="V1051" s="698"/>
      <c r="X1051" s="698"/>
    </row>
    <row r="1052">
      <c r="A1052" s="693"/>
      <c r="B1052" s="1255"/>
      <c r="C1052" s="1255"/>
      <c r="D1052" s="1255"/>
      <c r="E1052" s="693"/>
      <c r="F1052" s="693"/>
      <c r="G1052" s="1255"/>
      <c r="H1052" s="693"/>
      <c r="I1052" s="1255"/>
      <c r="J1052" s="1255"/>
      <c r="K1052" s="1255"/>
      <c r="L1052" s="1255"/>
      <c r="M1052" s="1256"/>
      <c r="N1052" s="1256"/>
      <c r="O1052" s="1256"/>
      <c r="P1052" s="1256"/>
      <c r="V1052" s="698"/>
      <c r="X1052" s="698"/>
    </row>
    <row r="1053">
      <c r="A1053" s="693"/>
      <c r="B1053" s="1255"/>
      <c r="C1053" s="1255"/>
      <c r="D1053" s="1255"/>
      <c r="E1053" s="693"/>
      <c r="F1053" s="693"/>
      <c r="G1053" s="1255"/>
      <c r="H1053" s="693"/>
      <c r="I1053" s="1255"/>
      <c r="J1053" s="1255"/>
      <c r="K1053" s="1255"/>
      <c r="L1053" s="1255"/>
      <c r="M1053" s="1256"/>
      <c r="N1053" s="1256"/>
      <c r="O1053" s="1256"/>
      <c r="P1053" s="1256"/>
      <c r="V1053" s="698"/>
      <c r="X1053" s="698"/>
    </row>
    <row r="1054">
      <c r="A1054" s="693"/>
      <c r="B1054" s="1255"/>
      <c r="C1054" s="1255"/>
      <c r="D1054" s="1255"/>
      <c r="E1054" s="693"/>
      <c r="F1054" s="693"/>
      <c r="G1054" s="1255"/>
      <c r="H1054" s="693"/>
      <c r="I1054" s="1255"/>
      <c r="J1054" s="1255"/>
      <c r="K1054" s="1255"/>
      <c r="L1054" s="1255"/>
      <c r="M1054" s="1256"/>
      <c r="N1054" s="1256"/>
      <c r="O1054" s="1256"/>
      <c r="P1054" s="1256"/>
      <c r="V1054" s="698"/>
      <c r="X1054" s="698"/>
    </row>
    <row r="1055">
      <c r="A1055" s="693"/>
      <c r="B1055" s="1255"/>
      <c r="C1055" s="1255"/>
      <c r="D1055" s="1255"/>
      <c r="E1055" s="693"/>
      <c r="F1055" s="693"/>
      <c r="G1055" s="1255"/>
      <c r="H1055" s="693"/>
      <c r="I1055" s="1255"/>
      <c r="J1055" s="1255"/>
      <c r="K1055" s="1255"/>
      <c r="L1055" s="1255"/>
      <c r="M1055" s="1256"/>
      <c r="N1055" s="1256"/>
      <c r="O1055" s="1256"/>
      <c r="P1055" s="1256"/>
      <c r="V1055" s="698"/>
      <c r="X1055" s="698"/>
    </row>
    <row r="1056">
      <c r="A1056" s="693"/>
      <c r="B1056" s="1255"/>
      <c r="C1056" s="1255"/>
      <c r="D1056" s="1255"/>
      <c r="E1056" s="693"/>
      <c r="F1056" s="693"/>
      <c r="G1056" s="1255"/>
      <c r="H1056" s="693"/>
      <c r="I1056" s="1255"/>
      <c r="J1056" s="1255"/>
      <c r="K1056" s="1255"/>
      <c r="L1056" s="1255"/>
      <c r="M1056" s="1256"/>
      <c r="N1056" s="1256"/>
      <c r="O1056" s="1256"/>
      <c r="P1056" s="1256"/>
      <c r="V1056" s="698"/>
      <c r="X1056" s="698"/>
    </row>
    <row r="1057">
      <c r="A1057" s="693"/>
      <c r="B1057" s="1255"/>
      <c r="C1057" s="1255"/>
      <c r="D1057" s="1255"/>
      <c r="E1057" s="693"/>
      <c r="F1057" s="693"/>
      <c r="G1057" s="1255"/>
      <c r="H1057" s="693"/>
      <c r="I1057" s="1255"/>
      <c r="J1057" s="1255"/>
      <c r="K1057" s="1255"/>
      <c r="L1057" s="1255"/>
      <c r="M1057" s="1256"/>
      <c r="N1057" s="1256"/>
      <c r="O1057" s="1256"/>
      <c r="P1057" s="1256"/>
      <c r="V1057" s="698"/>
      <c r="X1057" s="698"/>
    </row>
    <row r="1058">
      <c r="A1058" s="693"/>
      <c r="B1058" s="1255"/>
      <c r="C1058" s="1255"/>
      <c r="D1058" s="1255"/>
      <c r="E1058" s="693"/>
      <c r="F1058" s="693"/>
      <c r="G1058" s="1255"/>
      <c r="H1058" s="693"/>
      <c r="I1058" s="1255"/>
      <c r="J1058" s="1255"/>
      <c r="K1058" s="1255"/>
      <c r="L1058" s="1255"/>
      <c r="M1058" s="1256"/>
      <c r="N1058" s="1256"/>
      <c r="O1058" s="1256"/>
      <c r="P1058" s="1256"/>
      <c r="V1058" s="698"/>
      <c r="X1058" s="698"/>
    </row>
    <row r="1059">
      <c r="A1059" s="693"/>
      <c r="B1059" s="1255"/>
      <c r="C1059" s="1255"/>
      <c r="D1059" s="1255"/>
      <c r="E1059" s="693"/>
      <c r="F1059" s="693"/>
      <c r="G1059" s="1255"/>
      <c r="H1059" s="693"/>
      <c r="I1059" s="1255"/>
      <c r="J1059" s="1255"/>
      <c r="K1059" s="1255"/>
      <c r="L1059" s="1255"/>
      <c r="M1059" s="1256"/>
      <c r="N1059" s="1256"/>
      <c r="O1059" s="1256"/>
      <c r="P1059" s="1256"/>
      <c r="V1059" s="698"/>
      <c r="X1059" s="698"/>
    </row>
    <row r="1060">
      <c r="A1060" s="693"/>
      <c r="B1060" s="1255"/>
      <c r="C1060" s="1255"/>
      <c r="D1060" s="1255"/>
      <c r="E1060" s="693"/>
      <c r="F1060" s="693"/>
      <c r="G1060" s="1255"/>
      <c r="H1060" s="693"/>
      <c r="I1060" s="1255"/>
      <c r="J1060" s="1255"/>
      <c r="K1060" s="1255"/>
      <c r="L1060" s="1255"/>
      <c r="M1060" s="1256"/>
      <c r="N1060" s="1256"/>
      <c r="O1060" s="1256"/>
      <c r="P1060" s="1256"/>
      <c r="V1060" s="698"/>
      <c r="X1060" s="698"/>
    </row>
    <row r="1061">
      <c r="A1061" s="693"/>
      <c r="B1061" s="1255"/>
      <c r="C1061" s="1255"/>
      <c r="D1061" s="1255"/>
      <c r="E1061" s="693"/>
      <c r="F1061" s="693"/>
      <c r="G1061" s="1255"/>
      <c r="H1061" s="693"/>
      <c r="I1061" s="1255"/>
      <c r="J1061" s="1255"/>
      <c r="K1061" s="1255"/>
      <c r="L1061" s="1255"/>
      <c r="M1061" s="1256"/>
      <c r="N1061" s="1256"/>
      <c r="O1061" s="1256"/>
      <c r="P1061" s="1256"/>
      <c r="V1061" s="698"/>
      <c r="X1061" s="698"/>
    </row>
    <row r="1062">
      <c r="A1062" s="693"/>
      <c r="B1062" s="1255"/>
      <c r="C1062" s="1255"/>
      <c r="D1062" s="1255"/>
      <c r="E1062" s="693"/>
      <c r="F1062" s="693"/>
      <c r="G1062" s="1255"/>
      <c r="H1062" s="693"/>
      <c r="I1062" s="1255"/>
      <c r="J1062" s="1255"/>
      <c r="K1062" s="1255"/>
      <c r="L1062" s="1255"/>
      <c r="M1062" s="1256"/>
      <c r="N1062" s="1256"/>
      <c r="O1062" s="1256"/>
      <c r="P1062" s="1256"/>
      <c r="V1062" s="698"/>
      <c r="X1062" s="698"/>
    </row>
    <row r="1063">
      <c r="A1063" s="693"/>
      <c r="B1063" s="1255"/>
      <c r="C1063" s="1255"/>
      <c r="D1063" s="1255"/>
      <c r="E1063" s="693"/>
      <c r="F1063" s="693"/>
      <c r="G1063" s="1255"/>
      <c r="H1063" s="693"/>
      <c r="I1063" s="1255"/>
      <c r="J1063" s="1255"/>
      <c r="K1063" s="1255"/>
      <c r="L1063" s="1255"/>
      <c r="M1063" s="1256"/>
      <c r="N1063" s="1256"/>
      <c r="O1063" s="1256"/>
      <c r="P1063" s="1256"/>
      <c r="V1063" s="698"/>
      <c r="X1063" s="698"/>
    </row>
    <row r="1064">
      <c r="A1064" s="693"/>
      <c r="B1064" s="1255"/>
      <c r="C1064" s="1255"/>
      <c r="D1064" s="1255"/>
      <c r="E1064" s="693"/>
      <c r="F1064" s="693"/>
      <c r="G1064" s="1255"/>
      <c r="H1064" s="693"/>
      <c r="I1064" s="1255"/>
      <c r="J1064" s="1255"/>
      <c r="K1064" s="1255"/>
      <c r="L1064" s="1255"/>
      <c r="M1064" s="1256"/>
      <c r="N1064" s="1256"/>
      <c r="O1064" s="1256"/>
      <c r="P1064" s="1256"/>
      <c r="V1064" s="698"/>
      <c r="X1064" s="698"/>
    </row>
    <row r="1065">
      <c r="A1065" s="693"/>
      <c r="B1065" s="1255"/>
      <c r="C1065" s="1255"/>
      <c r="D1065" s="1255"/>
      <c r="E1065" s="693"/>
      <c r="F1065" s="693"/>
      <c r="G1065" s="1255"/>
      <c r="H1065" s="693"/>
      <c r="I1065" s="1255"/>
      <c r="J1065" s="1255"/>
      <c r="K1065" s="1255"/>
      <c r="L1065" s="1255"/>
      <c r="M1065" s="1256"/>
      <c r="N1065" s="1256"/>
      <c r="O1065" s="1256"/>
      <c r="P1065" s="1256"/>
      <c r="V1065" s="698"/>
      <c r="X1065" s="698"/>
    </row>
    <row r="1066">
      <c r="A1066" s="693"/>
      <c r="B1066" s="1255"/>
      <c r="C1066" s="1255"/>
      <c r="D1066" s="1255"/>
      <c r="E1066" s="693"/>
      <c r="F1066" s="693"/>
      <c r="G1066" s="1255"/>
      <c r="H1066" s="693"/>
      <c r="I1066" s="1255"/>
      <c r="J1066" s="1255"/>
      <c r="K1066" s="1255"/>
      <c r="L1066" s="1255"/>
      <c r="M1066" s="1256"/>
      <c r="N1066" s="1256"/>
      <c r="O1066" s="1256"/>
      <c r="P1066" s="1256"/>
      <c r="V1066" s="698"/>
      <c r="X1066" s="698"/>
    </row>
    <row r="1067">
      <c r="A1067" s="693"/>
      <c r="B1067" s="1255"/>
      <c r="C1067" s="1255"/>
      <c r="D1067" s="1255"/>
      <c r="E1067" s="693"/>
      <c r="F1067" s="693"/>
      <c r="G1067" s="1255"/>
      <c r="H1067" s="693"/>
      <c r="I1067" s="1255"/>
      <c r="J1067" s="1255"/>
      <c r="K1067" s="1255"/>
      <c r="L1067" s="1255"/>
      <c r="M1067" s="1256"/>
      <c r="N1067" s="1256"/>
      <c r="O1067" s="1256"/>
      <c r="P1067" s="1256"/>
      <c r="V1067" s="698"/>
      <c r="X1067" s="698"/>
    </row>
    <row r="1068">
      <c r="A1068" s="693"/>
      <c r="B1068" s="1255"/>
      <c r="C1068" s="1255"/>
      <c r="D1068" s="1255"/>
      <c r="E1068" s="693"/>
      <c r="F1068" s="693"/>
      <c r="G1068" s="1255"/>
      <c r="H1068" s="693"/>
      <c r="I1068" s="1255"/>
      <c r="J1068" s="1255"/>
      <c r="K1068" s="1255"/>
      <c r="L1068" s="1255"/>
      <c r="M1068" s="1256"/>
      <c r="N1068" s="1256"/>
      <c r="O1068" s="1256"/>
      <c r="P1068" s="1256"/>
      <c r="V1068" s="698"/>
      <c r="X1068" s="698"/>
    </row>
    <row r="1069">
      <c r="A1069" s="693"/>
      <c r="B1069" s="1255"/>
      <c r="C1069" s="1255"/>
      <c r="D1069" s="1255"/>
      <c r="E1069" s="693"/>
      <c r="F1069" s="693"/>
      <c r="G1069" s="1255"/>
      <c r="H1069" s="693"/>
      <c r="I1069" s="1255"/>
      <c r="J1069" s="1255"/>
      <c r="K1069" s="1255"/>
      <c r="L1069" s="1255"/>
      <c r="M1069" s="1256"/>
      <c r="N1069" s="1256"/>
      <c r="O1069" s="1256"/>
      <c r="P1069" s="1256"/>
      <c r="V1069" s="698"/>
      <c r="X1069" s="698"/>
    </row>
    <row r="1070">
      <c r="A1070" s="693"/>
      <c r="B1070" s="1255"/>
      <c r="C1070" s="1255"/>
      <c r="D1070" s="1255"/>
      <c r="E1070" s="693"/>
      <c r="F1070" s="693"/>
      <c r="G1070" s="1255"/>
      <c r="H1070" s="693"/>
      <c r="I1070" s="1255"/>
      <c r="J1070" s="1255"/>
      <c r="K1070" s="1255"/>
      <c r="L1070" s="1255"/>
      <c r="M1070" s="1256"/>
      <c r="N1070" s="1256"/>
      <c r="O1070" s="1256"/>
      <c r="P1070" s="1256"/>
      <c r="V1070" s="698"/>
      <c r="X1070" s="698"/>
    </row>
    <row r="1071">
      <c r="A1071" s="693"/>
      <c r="B1071" s="1255"/>
      <c r="C1071" s="1255"/>
      <c r="D1071" s="1255"/>
      <c r="E1071" s="693"/>
      <c r="F1071" s="693"/>
      <c r="G1071" s="1255"/>
      <c r="H1071" s="693"/>
      <c r="I1071" s="1255"/>
      <c r="J1071" s="1255"/>
      <c r="K1071" s="1255"/>
      <c r="L1071" s="1255"/>
      <c r="M1071" s="1256"/>
      <c r="N1071" s="1256"/>
      <c r="O1071" s="1256"/>
      <c r="P1071" s="1256"/>
      <c r="V1071" s="698"/>
      <c r="X1071" s="698"/>
    </row>
    <row r="1072">
      <c r="A1072" s="693"/>
      <c r="B1072" s="1255"/>
      <c r="C1072" s="1255"/>
      <c r="D1072" s="1255"/>
      <c r="E1072" s="693"/>
      <c r="F1072" s="693"/>
      <c r="G1072" s="1255"/>
      <c r="H1072" s="693"/>
      <c r="I1072" s="1255"/>
      <c r="J1072" s="1255"/>
      <c r="K1072" s="1255"/>
      <c r="L1072" s="1255"/>
      <c r="M1072" s="1256"/>
      <c r="N1072" s="1256"/>
      <c r="O1072" s="1256"/>
      <c r="P1072" s="1256"/>
      <c r="V1072" s="698"/>
      <c r="X1072" s="698"/>
    </row>
    <row r="1073">
      <c r="A1073" s="693"/>
      <c r="B1073" s="1255"/>
      <c r="C1073" s="1255"/>
      <c r="D1073" s="1255"/>
      <c r="E1073" s="693"/>
      <c r="F1073" s="693"/>
      <c r="G1073" s="1255"/>
      <c r="H1073" s="693"/>
      <c r="I1073" s="1255"/>
      <c r="J1073" s="1255"/>
      <c r="K1073" s="1255"/>
      <c r="L1073" s="1255"/>
      <c r="M1073" s="1256"/>
      <c r="N1073" s="1256"/>
      <c r="O1073" s="1256"/>
      <c r="P1073" s="1256"/>
      <c r="V1073" s="698"/>
      <c r="X1073" s="698"/>
    </row>
    <row r="1074">
      <c r="A1074" s="693"/>
      <c r="B1074" s="1255"/>
      <c r="C1074" s="1255"/>
      <c r="D1074" s="1255"/>
      <c r="E1074" s="693"/>
      <c r="F1074" s="693"/>
      <c r="G1074" s="1255"/>
      <c r="H1074" s="693"/>
      <c r="I1074" s="1255"/>
      <c r="J1074" s="1255"/>
      <c r="K1074" s="1255"/>
      <c r="L1074" s="1255"/>
      <c r="M1074" s="1256"/>
      <c r="N1074" s="1256"/>
      <c r="O1074" s="1256"/>
      <c r="P1074" s="1256"/>
      <c r="V1074" s="698"/>
      <c r="X1074" s="698"/>
    </row>
    <row r="1075">
      <c r="A1075" s="693"/>
      <c r="B1075" s="1255"/>
      <c r="C1075" s="1255"/>
      <c r="D1075" s="1255"/>
      <c r="E1075" s="693"/>
      <c r="F1075" s="693"/>
      <c r="G1075" s="1255"/>
      <c r="H1075" s="693"/>
      <c r="I1075" s="1255"/>
      <c r="J1075" s="1255"/>
      <c r="K1075" s="1255"/>
      <c r="L1075" s="1255"/>
      <c r="M1075" s="1256"/>
      <c r="N1075" s="1256"/>
      <c r="O1075" s="1256"/>
      <c r="P1075" s="1256"/>
      <c r="V1075" s="698"/>
      <c r="X1075" s="698"/>
    </row>
    <row r="1076">
      <c r="A1076" s="693"/>
      <c r="B1076" s="1255"/>
      <c r="C1076" s="1255"/>
      <c r="D1076" s="1255"/>
      <c r="E1076" s="693"/>
      <c r="F1076" s="693"/>
      <c r="G1076" s="1255"/>
      <c r="H1076" s="693"/>
      <c r="I1076" s="1255"/>
      <c r="J1076" s="1255"/>
      <c r="K1076" s="1255"/>
      <c r="L1076" s="1255"/>
      <c r="M1076" s="1256"/>
      <c r="N1076" s="1256"/>
      <c r="O1076" s="1256"/>
      <c r="P1076" s="1256"/>
      <c r="V1076" s="698"/>
      <c r="X1076" s="698"/>
    </row>
    <row r="1077">
      <c r="A1077" s="693"/>
      <c r="B1077" s="1255"/>
      <c r="C1077" s="1255"/>
      <c r="D1077" s="1255"/>
      <c r="E1077" s="693"/>
      <c r="F1077" s="693"/>
      <c r="G1077" s="1255"/>
      <c r="H1077" s="693"/>
      <c r="I1077" s="1255"/>
      <c r="J1077" s="1255"/>
      <c r="K1077" s="1255"/>
      <c r="L1077" s="1255"/>
      <c r="M1077" s="1256"/>
      <c r="N1077" s="1256"/>
      <c r="O1077" s="1256"/>
      <c r="P1077" s="1256"/>
      <c r="V1077" s="698"/>
      <c r="X1077" s="698"/>
    </row>
    <row r="1078">
      <c r="A1078" s="693"/>
      <c r="B1078" s="1255"/>
      <c r="C1078" s="1255"/>
      <c r="D1078" s="1255"/>
      <c r="E1078" s="693"/>
      <c r="F1078" s="693"/>
      <c r="G1078" s="1255"/>
      <c r="H1078" s="693"/>
      <c r="I1078" s="1255"/>
      <c r="J1078" s="1255"/>
      <c r="K1078" s="1255"/>
      <c r="L1078" s="1255"/>
      <c r="M1078" s="1256"/>
      <c r="N1078" s="1256"/>
      <c r="O1078" s="1256"/>
      <c r="P1078" s="1256"/>
      <c r="V1078" s="698"/>
      <c r="X1078" s="698"/>
    </row>
    <row r="1079">
      <c r="A1079" s="693"/>
      <c r="B1079" s="1255"/>
      <c r="C1079" s="1255"/>
      <c r="D1079" s="1255"/>
      <c r="E1079" s="693"/>
      <c r="F1079" s="693"/>
      <c r="G1079" s="1255"/>
      <c r="H1079" s="693"/>
      <c r="I1079" s="1255"/>
      <c r="J1079" s="1255"/>
      <c r="K1079" s="1255"/>
      <c r="L1079" s="1255"/>
      <c r="M1079" s="1256"/>
      <c r="N1079" s="1256"/>
      <c r="O1079" s="1256"/>
      <c r="P1079" s="1256"/>
      <c r="V1079" s="698"/>
      <c r="X1079" s="698"/>
    </row>
    <row r="1080">
      <c r="A1080" s="693"/>
      <c r="B1080" s="1255"/>
      <c r="C1080" s="1255"/>
      <c r="D1080" s="1255"/>
      <c r="E1080" s="693"/>
      <c r="F1080" s="693"/>
      <c r="G1080" s="1255"/>
      <c r="H1080" s="693"/>
      <c r="I1080" s="1255"/>
      <c r="J1080" s="1255"/>
      <c r="K1080" s="1255"/>
      <c r="L1080" s="1255"/>
      <c r="M1080" s="1256"/>
      <c r="N1080" s="1256"/>
      <c r="O1080" s="1256"/>
      <c r="P1080" s="1256"/>
      <c r="V1080" s="698"/>
      <c r="X1080" s="698"/>
    </row>
    <row r="1081">
      <c r="A1081" s="693"/>
      <c r="B1081" s="1255"/>
      <c r="C1081" s="1255"/>
      <c r="D1081" s="1255"/>
      <c r="E1081" s="693"/>
      <c r="F1081" s="693"/>
      <c r="G1081" s="1255"/>
      <c r="H1081" s="693"/>
      <c r="I1081" s="1255"/>
      <c r="J1081" s="1255"/>
      <c r="K1081" s="1255"/>
      <c r="L1081" s="1255"/>
      <c r="M1081" s="1256"/>
      <c r="N1081" s="1256"/>
      <c r="O1081" s="1256"/>
      <c r="P1081" s="1256"/>
      <c r="V1081" s="698"/>
      <c r="X1081" s="698"/>
    </row>
    <row r="1082">
      <c r="A1082" s="693"/>
      <c r="B1082" s="1255"/>
      <c r="C1082" s="1255"/>
      <c r="D1082" s="1255"/>
      <c r="E1082" s="693"/>
      <c r="F1082" s="693"/>
      <c r="G1082" s="1255"/>
      <c r="H1082" s="693"/>
      <c r="I1082" s="1255"/>
      <c r="J1082" s="1255"/>
      <c r="K1082" s="1255"/>
      <c r="L1082" s="1255"/>
      <c r="M1082" s="1256"/>
      <c r="N1082" s="1256"/>
      <c r="O1082" s="1256"/>
      <c r="P1082" s="1256"/>
      <c r="V1082" s="698"/>
      <c r="X1082" s="698"/>
    </row>
    <row r="1083">
      <c r="A1083" s="693"/>
      <c r="B1083" s="1255"/>
      <c r="C1083" s="1255"/>
      <c r="D1083" s="1255"/>
      <c r="E1083" s="693"/>
      <c r="F1083" s="693"/>
      <c r="G1083" s="1255"/>
      <c r="H1083" s="693"/>
      <c r="I1083" s="1255"/>
      <c r="J1083" s="1255"/>
      <c r="K1083" s="1255"/>
      <c r="L1083" s="1255"/>
      <c r="M1083" s="1256"/>
      <c r="N1083" s="1256"/>
      <c r="O1083" s="1256"/>
      <c r="P1083" s="1256"/>
      <c r="V1083" s="698"/>
      <c r="X1083" s="698"/>
    </row>
    <row r="1084">
      <c r="A1084" s="693"/>
      <c r="B1084" s="1255"/>
      <c r="C1084" s="1255"/>
      <c r="D1084" s="1255"/>
      <c r="E1084" s="693"/>
      <c r="F1084" s="693"/>
      <c r="G1084" s="1255"/>
      <c r="H1084" s="693"/>
      <c r="I1084" s="1255"/>
      <c r="J1084" s="1255"/>
      <c r="K1084" s="1255"/>
      <c r="L1084" s="1255"/>
      <c r="M1084" s="1256"/>
      <c r="N1084" s="1256"/>
      <c r="O1084" s="1256"/>
      <c r="P1084" s="1256"/>
      <c r="V1084" s="698"/>
      <c r="X1084" s="698"/>
    </row>
    <row r="1085">
      <c r="A1085" s="693"/>
      <c r="B1085" s="1255"/>
      <c r="C1085" s="1255"/>
      <c r="D1085" s="1255"/>
      <c r="E1085" s="693"/>
      <c r="F1085" s="693"/>
      <c r="G1085" s="1255"/>
      <c r="H1085" s="693"/>
      <c r="I1085" s="1255"/>
      <c r="J1085" s="1255"/>
      <c r="K1085" s="1255"/>
      <c r="L1085" s="1255"/>
      <c r="M1085" s="1256"/>
      <c r="N1085" s="1256"/>
      <c r="O1085" s="1256"/>
      <c r="P1085" s="1256"/>
      <c r="V1085" s="698"/>
      <c r="X1085" s="698"/>
    </row>
    <row r="1086">
      <c r="A1086" s="693"/>
      <c r="B1086" s="1255"/>
      <c r="C1086" s="1255"/>
      <c r="D1086" s="1255"/>
      <c r="E1086" s="693"/>
      <c r="F1086" s="693"/>
      <c r="G1086" s="1255"/>
      <c r="H1086" s="693"/>
      <c r="I1086" s="1255"/>
      <c r="J1086" s="1255"/>
      <c r="K1086" s="1255"/>
      <c r="L1086" s="1255"/>
      <c r="M1086" s="1256"/>
      <c r="N1086" s="1256"/>
      <c r="O1086" s="1256"/>
      <c r="P1086" s="1256"/>
      <c r="V1086" s="698"/>
      <c r="X1086" s="698"/>
    </row>
    <row r="1087">
      <c r="A1087" s="693"/>
      <c r="B1087" s="1255"/>
      <c r="C1087" s="1255"/>
      <c r="D1087" s="1255"/>
      <c r="E1087" s="693"/>
      <c r="F1087" s="693"/>
      <c r="G1087" s="1255"/>
      <c r="H1087" s="693"/>
      <c r="I1087" s="1255"/>
      <c r="J1087" s="1255"/>
      <c r="K1087" s="1255"/>
      <c r="L1087" s="1255"/>
      <c r="M1087" s="1256"/>
      <c r="N1087" s="1256"/>
      <c r="O1087" s="1256"/>
      <c r="P1087" s="1256"/>
      <c r="V1087" s="698"/>
      <c r="X1087" s="698"/>
    </row>
    <row r="1088">
      <c r="A1088" s="693"/>
      <c r="B1088" s="1255"/>
      <c r="C1088" s="1255"/>
      <c r="D1088" s="1255"/>
      <c r="E1088" s="693"/>
      <c r="F1088" s="693"/>
      <c r="G1088" s="1255"/>
      <c r="H1088" s="693"/>
      <c r="I1088" s="1255"/>
      <c r="J1088" s="1255"/>
      <c r="K1088" s="1255"/>
      <c r="L1088" s="1255"/>
      <c r="M1088" s="1256"/>
      <c r="N1088" s="1256"/>
      <c r="O1088" s="1256"/>
      <c r="P1088" s="1256"/>
      <c r="V1088" s="698"/>
      <c r="X1088" s="698"/>
    </row>
    <row r="1089">
      <c r="A1089" s="693"/>
      <c r="B1089" s="1255"/>
      <c r="C1089" s="1255"/>
      <c r="D1089" s="1255"/>
      <c r="E1089" s="693"/>
      <c r="F1089" s="693"/>
      <c r="G1089" s="1255"/>
      <c r="H1089" s="693"/>
      <c r="I1089" s="1255"/>
      <c r="J1089" s="1255"/>
      <c r="K1089" s="1255"/>
      <c r="L1089" s="1255"/>
      <c r="M1089" s="1256"/>
      <c r="N1089" s="1256"/>
      <c r="O1089" s="1256"/>
      <c r="P1089" s="1256"/>
      <c r="V1089" s="698"/>
      <c r="X1089" s="698"/>
    </row>
    <row r="1090">
      <c r="A1090" s="693"/>
      <c r="B1090" s="1255"/>
      <c r="C1090" s="1255"/>
      <c r="D1090" s="1255"/>
      <c r="E1090" s="693"/>
      <c r="F1090" s="693"/>
      <c r="G1090" s="1255"/>
      <c r="H1090" s="693"/>
      <c r="I1090" s="1255"/>
      <c r="J1090" s="1255"/>
      <c r="K1090" s="1255"/>
      <c r="L1090" s="1255"/>
      <c r="M1090" s="1256"/>
      <c r="N1090" s="1256"/>
      <c r="O1090" s="1256"/>
      <c r="P1090" s="1256"/>
      <c r="V1090" s="698"/>
      <c r="X1090" s="698"/>
    </row>
    <row r="1091">
      <c r="A1091" s="693"/>
      <c r="B1091" s="1255"/>
      <c r="C1091" s="1255"/>
      <c r="D1091" s="1255"/>
      <c r="E1091" s="693"/>
      <c r="F1091" s="693"/>
      <c r="G1091" s="1255"/>
      <c r="H1091" s="693"/>
      <c r="I1091" s="1255"/>
      <c r="J1091" s="1255"/>
      <c r="K1091" s="1255"/>
      <c r="L1091" s="1255"/>
      <c r="M1091" s="1256"/>
      <c r="N1091" s="1256"/>
      <c r="O1091" s="1256"/>
      <c r="P1091" s="1256"/>
      <c r="V1091" s="698"/>
      <c r="X1091" s="698"/>
    </row>
    <row r="1092">
      <c r="A1092" s="693"/>
      <c r="B1092" s="1255"/>
      <c r="C1092" s="1255"/>
      <c r="D1092" s="1255"/>
      <c r="E1092" s="693"/>
      <c r="F1092" s="693"/>
      <c r="G1092" s="1255"/>
      <c r="H1092" s="693"/>
      <c r="I1092" s="1255"/>
      <c r="J1092" s="1255"/>
      <c r="K1092" s="1255"/>
      <c r="L1092" s="1255"/>
      <c r="M1092" s="1256"/>
      <c r="N1092" s="1256"/>
      <c r="O1092" s="1256"/>
      <c r="P1092" s="1256"/>
      <c r="V1092" s="698"/>
      <c r="X1092" s="698"/>
    </row>
    <row r="1093">
      <c r="A1093" s="693"/>
      <c r="B1093" s="1255"/>
      <c r="C1093" s="1255"/>
      <c r="D1093" s="1255"/>
      <c r="E1093" s="693"/>
      <c r="F1093" s="693"/>
      <c r="G1093" s="1255"/>
      <c r="H1093" s="693"/>
      <c r="I1093" s="1255"/>
      <c r="J1093" s="1255"/>
      <c r="K1093" s="1255"/>
      <c r="L1093" s="1255"/>
      <c r="M1093" s="1256"/>
      <c r="N1093" s="1256"/>
      <c r="O1093" s="1256"/>
      <c r="P1093" s="1256"/>
      <c r="V1093" s="698"/>
      <c r="X1093" s="698"/>
    </row>
    <row r="1094">
      <c r="A1094" s="693"/>
      <c r="B1094" s="1255"/>
      <c r="C1094" s="1255"/>
      <c r="D1094" s="1255"/>
      <c r="E1094" s="693"/>
      <c r="F1094" s="693"/>
      <c r="G1094" s="1255"/>
      <c r="H1094" s="693"/>
      <c r="I1094" s="1255"/>
      <c r="J1094" s="1255"/>
      <c r="K1094" s="1255"/>
      <c r="L1094" s="1255"/>
      <c r="M1094" s="1256"/>
      <c r="N1094" s="1256"/>
      <c r="O1094" s="1256"/>
      <c r="P1094" s="1256"/>
      <c r="V1094" s="698"/>
      <c r="X1094" s="698"/>
    </row>
    <row r="1095">
      <c r="A1095" s="693"/>
      <c r="B1095" s="1255"/>
      <c r="C1095" s="1255"/>
      <c r="D1095" s="1255"/>
      <c r="E1095" s="693"/>
      <c r="F1095" s="693"/>
      <c r="G1095" s="1255"/>
      <c r="H1095" s="693"/>
      <c r="I1095" s="1255"/>
      <c r="J1095" s="1255"/>
      <c r="K1095" s="1255"/>
      <c r="L1095" s="1255"/>
      <c r="M1095" s="1256"/>
      <c r="N1095" s="1256"/>
      <c r="O1095" s="1256"/>
      <c r="P1095" s="1256"/>
      <c r="V1095" s="698"/>
      <c r="X1095" s="698"/>
    </row>
    <row r="1096">
      <c r="A1096" s="693"/>
      <c r="B1096" s="1255"/>
      <c r="C1096" s="1255"/>
      <c r="D1096" s="1255"/>
      <c r="E1096" s="693"/>
      <c r="F1096" s="693"/>
      <c r="G1096" s="1255"/>
      <c r="H1096" s="693"/>
      <c r="I1096" s="1255"/>
      <c r="J1096" s="1255"/>
      <c r="K1096" s="1255"/>
      <c r="L1096" s="1255"/>
      <c r="M1096" s="1256"/>
      <c r="N1096" s="1256"/>
      <c r="O1096" s="1256"/>
      <c r="P1096" s="1256"/>
      <c r="V1096" s="698"/>
      <c r="X1096" s="698"/>
    </row>
    <row r="1097">
      <c r="A1097" s="693"/>
      <c r="B1097" s="1255"/>
      <c r="C1097" s="1255"/>
      <c r="D1097" s="1255"/>
      <c r="E1097" s="693"/>
      <c r="F1097" s="693"/>
      <c r="G1097" s="1255"/>
      <c r="H1097" s="693"/>
      <c r="I1097" s="1255"/>
      <c r="J1097" s="1255"/>
      <c r="K1097" s="1255"/>
      <c r="L1097" s="1255"/>
      <c r="M1097" s="1256"/>
      <c r="N1097" s="1256"/>
      <c r="O1097" s="1256"/>
      <c r="P1097" s="1256"/>
      <c r="V1097" s="698"/>
      <c r="X1097" s="698"/>
    </row>
    <row r="1098">
      <c r="A1098" s="693"/>
      <c r="B1098" s="1257"/>
      <c r="C1098" s="1257"/>
      <c r="D1098" s="1257"/>
      <c r="E1098" s="693"/>
      <c r="F1098" s="693"/>
      <c r="G1098" s="1257"/>
      <c r="H1098" s="693"/>
      <c r="I1098" s="1257"/>
      <c r="J1098" s="1257"/>
      <c r="K1098" s="1257"/>
      <c r="L1098" s="1257"/>
      <c r="M1098" s="1258"/>
      <c r="N1098" s="1258"/>
      <c r="O1098" s="1258"/>
      <c r="P1098" s="1258"/>
      <c r="V1098" s="698"/>
      <c r="X1098" s="698"/>
    </row>
    <row r="1099">
      <c r="A1099" s="693"/>
      <c r="B1099" s="1257"/>
      <c r="C1099" s="1257"/>
      <c r="D1099" s="1257"/>
      <c r="E1099" s="693"/>
      <c r="F1099" s="693"/>
      <c r="G1099" s="1257"/>
      <c r="H1099" s="693"/>
      <c r="I1099" s="1257"/>
      <c r="J1099" s="1257"/>
      <c r="K1099" s="1257"/>
      <c r="L1099" s="1257"/>
      <c r="M1099" s="1258"/>
      <c r="N1099" s="1258"/>
      <c r="O1099" s="1258"/>
      <c r="P1099" s="1258"/>
      <c r="V1099" s="698"/>
      <c r="X1099" s="698"/>
    </row>
    <row r="1100">
      <c r="A1100" s="693"/>
      <c r="B1100" s="1257"/>
      <c r="C1100" s="1257"/>
      <c r="D1100" s="1257"/>
      <c r="E1100" s="693"/>
      <c r="F1100" s="693"/>
      <c r="G1100" s="1257"/>
      <c r="H1100" s="693"/>
      <c r="I1100" s="1257"/>
      <c r="J1100" s="1257"/>
      <c r="K1100" s="1257"/>
      <c r="L1100" s="1257"/>
      <c r="M1100" s="1258"/>
      <c r="N1100" s="1258"/>
      <c r="O1100" s="1258"/>
      <c r="P1100" s="1258"/>
      <c r="V1100" s="698"/>
      <c r="X1100" s="698"/>
    </row>
    <row r="1101">
      <c r="A1101" s="693"/>
      <c r="B1101" s="1257"/>
      <c r="C1101" s="1257"/>
      <c r="D1101" s="1257"/>
      <c r="E1101" s="693"/>
      <c r="F1101" s="693"/>
      <c r="G1101" s="1257"/>
      <c r="H1101" s="693"/>
      <c r="I1101" s="1257"/>
      <c r="J1101" s="1257"/>
      <c r="K1101" s="1257"/>
      <c r="L1101" s="1257"/>
      <c r="M1101" s="1258"/>
      <c r="N1101" s="1258"/>
      <c r="O1101" s="1258"/>
      <c r="P1101" s="1258"/>
      <c r="V1101" s="698"/>
      <c r="X1101" s="698"/>
    </row>
    <row r="1102">
      <c r="A1102" s="693"/>
      <c r="B1102" s="1257"/>
      <c r="C1102" s="1257"/>
      <c r="D1102" s="1257"/>
      <c r="E1102" s="693"/>
      <c r="F1102" s="693"/>
      <c r="G1102" s="1257"/>
      <c r="H1102" s="693"/>
      <c r="I1102" s="1257"/>
      <c r="J1102" s="1257"/>
      <c r="K1102" s="1257"/>
      <c r="L1102" s="1257"/>
      <c r="M1102" s="1258"/>
      <c r="N1102" s="1258"/>
      <c r="O1102" s="1258"/>
      <c r="P1102" s="1258"/>
      <c r="V1102" s="698"/>
      <c r="X1102" s="698"/>
    </row>
    <row r="1103">
      <c r="A1103" s="693"/>
      <c r="B1103" s="1257"/>
      <c r="C1103" s="1257"/>
      <c r="D1103" s="1257"/>
      <c r="E1103" s="693"/>
      <c r="F1103" s="693"/>
      <c r="G1103" s="1257"/>
      <c r="H1103" s="693"/>
      <c r="I1103" s="1257"/>
      <c r="J1103" s="1257"/>
      <c r="K1103" s="1257"/>
      <c r="L1103" s="1257"/>
      <c r="M1103" s="1258"/>
      <c r="N1103" s="1258"/>
      <c r="O1103" s="1258"/>
      <c r="P1103" s="1258"/>
      <c r="V1103" s="698"/>
      <c r="X1103" s="698"/>
    </row>
    <row r="1104">
      <c r="A1104" s="693"/>
      <c r="B1104" s="1257"/>
      <c r="C1104" s="1257"/>
      <c r="D1104" s="1257"/>
      <c r="E1104" s="693"/>
      <c r="F1104" s="693"/>
      <c r="G1104" s="1257"/>
      <c r="H1104" s="693"/>
      <c r="I1104" s="1257"/>
      <c r="J1104" s="1257"/>
      <c r="K1104" s="1257"/>
      <c r="L1104" s="1257"/>
      <c r="M1104" s="1258"/>
      <c r="N1104" s="1258"/>
      <c r="O1104" s="1258"/>
      <c r="P1104" s="1258"/>
      <c r="V1104" s="698"/>
      <c r="X1104" s="698"/>
    </row>
    <row r="1105">
      <c r="A1105" s="693"/>
      <c r="B1105" s="1257"/>
      <c r="C1105" s="1257"/>
      <c r="D1105" s="1257"/>
      <c r="E1105" s="693"/>
      <c r="F1105" s="693"/>
      <c r="G1105" s="1257"/>
      <c r="H1105" s="693"/>
      <c r="I1105" s="1257"/>
      <c r="J1105" s="1257"/>
      <c r="K1105" s="1257"/>
      <c r="L1105" s="1257"/>
      <c r="M1105" s="1258"/>
      <c r="N1105" s="1258"/>
      <c r="O1105" s="1258"/>
      <c r="P1105" s="1258"/>
      <c r="V1105" s="698"/>
      <c r="X1105" s="698"/>
    </row>
    <row r="1106">
      <c r="A1106" s="693"/>
      <c r="B1106" s="1257"/>
      <c r="C1106" s="1257"/>
      <c r="D1106" s="1257"/>
      <c r="E1106" s="693"/>
      <c r="F1106" s="693"/>
      <c r="G1106" s="1257"/>
      <c r="H1106" s="693"/>
      <c r="I1106" s="1257"/>
      <c r="J1106" s="1257"/>
      <c r="K1106" s="1257"/>
      <c r="L1106" s="1257"/>
      <c r="M1106" s="1258"/>
      <c r="N1106" s="1258"/>
      <c r="O1106" s="1258"/>
      <c r="P1106" s="1258"/>
      <c r="V1106" s="698"/>
      <c r="X1106" s="698"/>
    </row>
    <row r="1107">
      <c r="A1107" s="693"/>
      <c r="B1107" s="1257"/>
      <c r="C1107" s="1257"/>
      <c r="D1107" s="1257"/>
      <c r="E1107" s="693"/>
      <c r="F1107" s="693"/>
      <c r="G1107" s="1257"/>
      <c r="H1107" s="693"/>
      <c r="I1107" s="1257"/>
      <c r="J1107" s="1257"/>
      <c r="K1107" s="1257"/>
      <c r="L1107" s="1257"/>
      <c r="M1107" s="1258"/>
      <c r="N1107" s="1258"/>
      <c r="O1107" s="1258"/>
      <c r="P1107" s="1258"/>
      <c r="V1107" s="698"/>
      <c r="X1107" s="698"/>
    </row>
    <row r="1108">
      <c r="A1108" s="693"/>
      <c r="B1108" s="1257"/>
      <c r="C1108" s="1257"/>
      <c r="D1108" s="1257"/>
      <c r="E1108" s="693"/>
      <c r="F1108" s="693"/>
      <c r="G1108" s="1257"/>
      <c r="H1108" s="693"/>
      <c r="I1108" s="1257"/>
      <c r="J1108" s="1257"/>
      <c r="K1108" s="1257"/>
      <c r="L1108" s="1257"/>
      <c r="M1108" s="1258"/>
      <c r="N1108" s="1258"/>
      <c r="O1108" s="1258"/>
      <c r="P1108" s="1258"/>
      <c r="V1108" s="698"/>
      <c r="X1108" s="698"/>
    </row>
    <row r="1109">
      <c r="A1109" s="693"/>
      <c r="B1109" s="1257"/>
      <c r="C1109" s="1257"/>
      <c r="D1109" s="1257"/>
      <c r="E1109" s="693"/>
      <c r="F1109" s="693"/>
      <c r="G1109" s="1257"/>
      <c r="H1109" s="693"/>
      <c r="I1109" s="1257"/>
      <c r="J1109" s="1257"/>
      <c r="K1109" s="1257"/>
      <c r="L1109" s="1257"/>
      <c r="M1109" s="1258"/>
      <c r="N1109" s="1258"/>
      <c r="O1109" s="1258"/>
      <c r="P1109" s="1258"/>
      <c r="V1109" s="698"/>
      <c r="X1109" s="698"/>
    </row>
    <row r="1110">
      <c r="A1110" s="693"/>
      <c r="B1110" s="1257"/>
      <c r="C1110" s="1257"/>
      <c r="D1110" s="1257"/>
      <c r="E1110" s="693"/>
      <c r="F1110" s="693"/>
      <c r="G1110" s="1257"/>
      <c r="H1110" s="693"/>
      <c r="I1110" s="1257"/>
      <c r="J1110" s="1257"/>
      <c r="K1110" s="1257"/>
      <c r="L1110" s="1257"/>
      <c r="M1110" s="1258"/>
      <c r="N1110" s="1258"/>
      <c r="O1110" s="1258"/>
      <c r="P1110" s="1258"/>
      <c r="V1110" s="698"/>
      <c r="X1110" s="698"/>
    </row>
    <row r="1111">
      <c r="A1111" s="693"/>
      <c r="B1111" s="1257"/>
      <c r="C1111" s="1257"/>
      <c r="D1111" s="1257"/>
      <c r="E1111" s="693"/>
      <c r="F1111" s="693"/>
      <c r="G1111" s="1257"/>
      <c r="H1111" s="693"/>
      <c r="I1111" s="1257"/>
      <c r="J1111" s="1257"/>
      <c r="K1111" s="1257"/>
      <c r="L1111" s="1257"/>
      <c r="M1111" s="1258"/>
      <c r="N1111" s="1258"/>
      <c r="O1111" s="1258"/>
      <c r="P1111" s="1258"/>
      <c r="V1111" s="698"/>
      <c r="X1111" s="698"/>
    </row>
    <row r="1112">
      <c r="A1112" s="693"/>
      <c r="B1112" s="1257"/>
      <c r="C1112" s="1257"/>
      <c r="D1112" s="1257"/>
      <c r="E1112" s="693"/>
      <c r="F1112" s="693"/>
      <c r="G1112" s="1257"/>
      <c r="H1112" s="693"/>
      <c r="I1112" s="1257"/>
      <c r="J1112" s="1257"/>
      <c r="K1112" s="1257"/>
      <c r="L1112" s="1257"/>
      <c r="M1112" s="1258"/>
      <c r="N1112" s="1258"/>
      <c r="O1112" s="1258"/>
      <c r="P1112" s="1258"/>
      <c r="V1112" s="698"/>
      <c r="X1112" s="698"/>
    </row>
    <row r="1113">
      <c r="A1113" s="693"/>
      <c r="B1113" s="1257"/>
      <c r="C1113" s="1257"/>
      <c r="D1113" s="1257"/>
      <c r="E1113" s="693"/>
      <c r="F1113" s="693"/>
      <c r="G1113" s="1257"/>
      <c r="H1113" s="693"/>
      <c r="I1113" s="1257"/>
      <c r="J1113" s="1257"/>
      <c r="K1113" s="1257"/>
      <c r="L1113" s="1257"/>
      <c r="M1113" s="1258"/>
      <c r="N1113" s="1258"/>
      <c r="O1113" s="1258"/>
      <c r="P1113" s="1258"/>
      <c r="V1113" s="698"/>
      <c r="X1113" s="698"/>
    </row>
    <row r="1114">
      <c r="A1114" s="693"/>
      <c r="B1114" s="1257"/>
      <c r="C1114" s="1257"/>
      <c r="D1114" s="1257"/>
      <c r="E1114" s="693"/>
      <c r="F1114" s="693"/>
      <c r="G1114" s="1257"/>
      <c r="H1114" s="693"/>
      <c r="I1114" s="1257"/>
      <c r="J1114" s="1257"/>
      <c r="K1114" s="1257"/>
      <c r="L1114" s="1257"/>
      <c r="M1114" s="1258"/>
      <c r="N1114" s="1258"/>
      <c r="O1114" s="1258"/>
      <c r="P1114" s="1258"/>
      <c r="V1114" s="698"/>
      <c r="X1114" s="698"/>
    </row>
    <row r="1115">
      <c r="A1115" s="693"/>
      <c r="B1115" s="1257"/>
      <c r="C1115" s="1257"/>
      <c r="D1115" s="1257"/>
      <c r="E1115" s="693"/>
      <c r="F1115" s="693"/>
      <c r="G1115" s="1257"/>
      <c r="H1115" s="693"/>
      <c r="I1115" s="1257"/>
      <c r="J1115" s="1257"/>
      <c r="K1115" s="1257"/>
      <c r="L1115" s="1257"/>
      <c r="M1115" s="1258"/>
      <c r="N1115" s="1258"/>
      <c r="O1115" s="1258"/>
      <c r="P1115" s="1258"/>
      <c r="V1115" s="698"/>
      <c r="X1115" s="698"/>
    </row>
    <row r="1116">
      <c r="A1116" s="693"/>
      <c r="B1116" s="1257"/>
      <c r="C1116" s="1257"/>
      <c r="D1116" s="1257"/>
      <c r="E1116" s="693"/>
      <c r="F1116" s="693"/>
      <c r="G1116" s="1257"/>
      <c r="H1116" s="693"/>
      <c r="I1116" s="1257"/>
      <c r="J1116" s="1257"/>
      <c r="K1116" s="1257"/>
      <c r="L1116" s="1257"/>
      <c r="M1116" s="1258"/>
      <c r="N1116" s="1258"/>
      <c r="O1116" s="1258"/>
      <c r="P1116" s="1258"/>
      <c r="V1116" s="698"/>
      <c r="X1116" s="698"/>
    </row>
    <row r="1117">
      <c r="A1117" s="693"/>
      <c r="B1117" s="1257"/>
      <c r="C1117" s="1257"/>
      <c r="D1117" s="1257"/>
      <c r="E1117" s="693"/>
      <c r="F1117" s="693"/>
      <c r="G1117" s="1257"/>
      <c r="H1117" s="693"/>
      <c r="I1117" s="1257"/>
      <c r="J1117" s="1257"/>
      <c r="K1117" s="1257"/>
      <c r="L1117" s="1257"/>
      <c r="M1117" s="1258"/>
      <c r="N1117" s="1258"/>
      <c r="O1117" s="1258"/>
      <c r="P1117" s="1258"/>
      <c r="V1117" s="698"/>
      <c r="X1117" s="698"/>
    </row>
    <row r="1118">
      <c r="A1118" s="693"/>
      <c r="B1118" s="1257"/>
      <c r="C1118" s="1257"/>
      <c r="D1118" s="1257"/>
      <c r="E1118" s="693"/>
      <c r="F1118" s="693"/>
      <c r="G1118" s="1257"/>
      <c r="H1118" s="693"/>
      <c r="I1118" s="1257"/>
      <c r="J1118" s="1257"/>
      <c r="K1118" s="1257"/>
      <c r="L1118" s="1257"/>
      <c r="M1118" s="1258"/>
      <c r="N1118" s="1258"/>
      <c r="O1118" s="1258"/>
      <c r="P1118" s="1258"/>
      <c r="V1118" s="698"/>
      <c r="X1118" s="698"/>
    </row>
    <row r="1119">
      <c r="A1119" s="693"/>
      <c r="B1119" s="1257"/>
      <c r="C1119" s="1257"/>
      <c r="D1119" s="1257"/>
      <c r="E1119" s="693"/>
      <c r="F1119" s="693"/>
      <c r="G1119" s="1257"/>
      <c r="H1119" s="693"/>
      <c r="I1119" s="1257"/>
      <c r="J1119" s="1257"/>
      <c r="K1119" s="1257"/>
      <c r="L1119" s="1257"/>
      <c r="M1119" s="1258"/>
      <c r="N1119" s="1258"/>
      <c r="O1119" s="1258"/>
      <c r="P1119" s="1258"/>
      <c r="V1119" s="698"/>
      <c r="X1119" s="698"/>
    </row>
    <row r="1120">
      <c r="A1120" s="693"/>
      <c r="B1120" s="1257"/>
      <c r="C1120" s="1257"/>
      <c r="D1120" s="1257"/>
      <c r="E1120" s="693"/>
      <c r="F1120" s="693"/>
      <c r="G1120" s="1257"/>
      <c r="H1120" s="693"/>
      <c r="I1120" s="1257"/>
      <c r="J1120" s="1257"/>
      <c r="K1120" s="1257"/>
      <c r="L1120" s="1257"/>
      <c r="M1120" s="1258"/>
      <c r="N1120" s="1258"/>
      <c r="O1120" s="1258"/>
      <c r="P1120" s="1258"/>
      <c r="V1120" s="698"/>
      <c r="X1120" s="698"/>
    </row>
    <row r="1121">
      <c r="A1121" s="693"/>
      <c r="B1121" s="1257"/>
      <c r="C1121" s="1257"/>
      <c r="D1121" s="1257"/>
      <c r="E1121" s="693"/>
      <c r="F1121" s="693"/>
      <c r="G1121" s="1257"/>
      <c r="H1121" s="693"/>
      <c r="I1121" s="1257"/>
      <c r="J1121" s="1257"/>
      <c r="K1121" s="1257"/>
      <c r="L1121" s="1257"/>
      <c r="M1121" s="1258"/>
      <c r="N1121" s="1258"/>
      <c r="O1121" s="1258"/>
      <c r="P1121" s="1258"/>
      <c r="V1121" s="698"/>
      <c r="X1121" s="698"/>
    </row>
    <row r="1122">
      <c r="A1122" s="693"/>
      <c r="B1122" s="1257"/>
      <c r="C1122" s="1257"/>
      <c r="D1122" s="1257"/>
      <c r="E1122" s="693"/>
      <c r="F1122" s="693"/>
      <c r="G1122" s="1257"/>
      <c r="H1122" s="693"/>
      <c r="I1122" s="1257"/>
      <c r="J1122" s="1257"/>
      <c r="K1122" s="1257"/>
      <c r="L1122" s="1257"/>
      <c r="M1122" s="1258"/>
      <c r="N1122" s="1258"/>
      <c r="O1122" s="1258"/>
      <c r="P1122" s="1258"/>
      <c r="V1122" s="698"/>
      <c r="X1122" s="698"/>
    </row>
    <row r="1123">
      <c r="A1123" s="693"/>
      <c r="B1123" s="1257"/>
      <c r="C1123" s="1257"/>
      <c r="D1123" s="1257"/>
      <c r="E1123" s="693"/>
      <c r="F1123" s="693"/>
      <c r="G1123" s="1257"/>
      <c r="H1123" s="693"/>
      <c r="I1123" s="1257"/>
      <c r="J1123" s="1257"/>
      <c r="K1123" s="1257"/>
      <c r="L1123" s="1257"/>
      <c r="M1123" s="1258"/>
      <c r="N1123" s="1258"/>
      <c r="O1123" s="1258"/>
      <c r="P1123" s="1258"/>
      <c r="V1123" s="698"/>
      <c r="X1123" s="698"/>
    </row>
    <row r="1124">
      <c r="A1124" s="693"/>
      <c r="B1124" s="1257"/>
      <c r="C1124" s="1257"/>
      <c r="D1124" s="1257"/>
      <c r="E1124" s="693"/>
      <c r="F1124" s="693"/>
      <c r="G1124" s="1257"/>
      <c r="H1124" s="693"/>
      <c r="I1124" s="1257"/>
      <c r="J1124" s="1257"/>
      <c r="K1124" s="1257"/>
      <c r="L1124" s="1257"/>
      <c r="M1124" s="1258"/>
      <c r="N1124" s="1258"/>
      <c r="O1124" s="1258"/>
      <c r="P1124" s="1258"/>
      <c r="V1124" s="698"/>
      <c r="X1124" s="698"/>
    </row>
    <row r="1125">
      <c r="A1125" s="693"/>
      <c r="B1125" s="1257"/>
      <c r="C1125" s="1257"/>
      <c r="D1125" s="1257"/>
      <c r="E1125" s="693"/>
      <c r="F1125" s="693"/>
      <c r="G1125" s="1257"/>
      <c r="H1125" s="693"/>
      <c r="I1125" s="1257"/>
      <c r="J1125" s="1257"/>
      <c r="K1125" s="1257"/>
      <c r="L1125" s="1257"/>
      <c r="M1125" s="1258"/>
      <c r="N1125" s="1258"/>
      <c r="O1125" s="1258"/>
      <c r="P1125" s="1258"/>
      <c r="V1125" s="698"/>
      <c r="X1125" s="698"/>
    </row>
    <row r="1126">
      <c r="A1126" s="693"/>
      <c r="B1126" s="1257"/>
      <c r="C1126" s="1257"/>
      <c r="D1126" s="1257"/>
      <c r="E1126" s="693"/>
      <c r="F1126" s="693"/>
      <c r="G1126" s="1257"/>
      <c r="H1126" s="693"/>
      <c r="I1126" s="1257"/>
      <c r="J1126" s="1257"/>
      <c r="K1126" s="1257"/>
      <c r="L1126" s="1257"/>
      <c r="M1126" s="1258"/>
      <c r="N1126" s="1258"/>
      <c r="O1126" s="1258"/>
      <c r="P1126" s="1258"/>
      <c r="V1126" s="698"/>
      <c r="X1126" s="698"/>
    </row>
    <row r="1127">
      <c r="A1127" s="693"/>
      <c r="B1127" s="1257"/>
      <c r="C1127" s="1257"/>
      <c r="D1127" s="1257"/>
      <c r="E1127" s="693"/>
      <c r="F1127" s="693"/>
      <c r="G1127" s="1257"/>
      <c r="H1127" s="693"/>
      <c r="I1127" s="1257"/>
      <c r="J1127" s="1257"/>
      <c r="K1127" s="1257"/>
      <c r="L1127" s="1257"/>
      <c r="M1127" s="1258"/>
      <c r="N1127" s="1258"/>
      <c r="O1127" s="1258"/>
      <c r="P1127" s="1258"/>
      <c r="V1127" s="698"/>
      <c r="X1127" s="698"/>
    </row>
    <row r="1128">
      <c r="A1128" s="693"/>
      <c r="B1128" s="1257"/>
      <c r="C1128" s="1257"/>
      <c r="D1128" s="1257"/>
      <c r="E1128" s="693"/>
      <c r="F1128" s="693"/>
      <c r="G1128" s="1257"/>
      <c r="H1128" s="693"/>
      <c r="I1128" s="1257"/>
      <c r="J1128" s="1257"/>
      <c r="K1128" s="1257"/>
      <c r="L1128" s="1257"/>
      <c r="M1128" s="1258"/>
      <c r="N1128" s="1258"/>
      <c r="O1128" s="1258"/>
      <c r="P1128" s="1258"/>
      <c r="V1128" s="698"/>
      <c r="X1128" s="698"/>
    </row>
    <row r="1129">
      <c r="A1129" s="693"/>
      <c r="B1129" s="1257"/>
      <c r="C1129" s="1257"/>
      <c r="D1129" s="1257"/>
      <c r="E1129" s="693"/>
      <c r="F1129" s="693"/>
      <c r="G1129" s="1257"/>
      <c r="H1129" s="693"/>
      <c r="I1129" s="1257"/>
      <c r="J1129" s="1257"/>
      <c r="K1129" s="1257"/>
      <c r="L1129" s="1257"/>
      <c r="M1129" s="1258"/>
      <c r="N1129" s="1258"/>
      <c r="O1129" s="1258"/>
      <c r="P1129" s="1258"/>
      <c r="V1129" s="698"/>
      <c r="X1129" s="698"/>
    </row>
    <row r="1130">
      <c r="A1130" s="693"/>
      <c r="B1130" s="1257"/>
      <c r="C1130" s="1257"/>
      <c r="D1130" s="1257"/>
      <c r="E1130" s="693"/>
      <c r="F1130" s="693"/>
      <c r="G1130" s="1257"/>
      <c r="H1130" s="693"/>
      <c r="I1130" s="1257"/>
      <c r="J1130" s="1257"/>
      <c r="K1130" s="1257"/>
      <c r="L1130" s="1257"/>
      <c r="M1130" s="1258"/>
      <c r="N1130" s="1258"/>
      <c r="O1130" s="1258"/>
      <c r="P1130" s="1258"/>
      <c r="V1130" s="698"/>
      <c r="X1130" s="698"/>
    </row>
    <row r="1131">
      <c r="A1131" s="693"/>
      <c r="B1131" s="1257"/>
      <c r="C1131" s="1257"/>
      <c r="D1131" s="1257"/>
      <c r="E1131" s="693"/>
      <c r="F1131" s="693"/>
      <c r="G1131" s="1257"/>
      <c r="H1131" s="693"/>
      <c r="I1131" s="1257"/>
      <c r="J1131" s="1257"/>
      <c r="K1131" s="1257"/>
      <c r="L1131" s="1257"/>
      <c r="M1131" s="1258"/>
      <c r="N1131" s="1258"/>
      <c r="O1131" s="1258"/>
      <c r="P1131" s="1258"/>
      <c r="V1131" s="698"/>
      <c r="X1131" s="698"/>
    </row>
    <row r="1132">
      <c r="A1132" s="693"/>
      <c r="B1132" s="1257"/>
      <c r="C1132" s="1257"/>
      <c r="D1132" s="1257"/>
      <c r="E1132" s="693"/>
      <c r="F1132" s="693"/>
      <c r="G1132" s="1257"/>
      <c r="H1132" s="693"/>
      <c r="I1132" s="1257"/>
      <c r="J1132" s="1257"/>
      <c r="K1132" s="1257"/>
      <c r="L1132" s="1257"/>
      <c r="M1132" s="1258"/>
      <c r="N1132" s="1258"/>
      <c r="O1132" s="1258"/>
      <c r="P1132" s="1258"/>
      <c r="V1132" s="698"/>
      <c r="X1132" s="698"/>
    </row>
    <row r="1133">
      <c r="A1133" s="693"/>
      <c r="B1133" s="1257"/>
      <c r="C1133" s="1257"/>
      <c r="D1133" s="1257"/>
      <c r="E1133" s="693"/>
      <c r="F1133" s="693"/>
      <c r="G1133" s="1257"/>
      <c r="H1133" s="693"/>
      <c r="I1133" s="1257"/>
      <c r="J1133" s="1257"/>
      <c r="K1133" s="1257"/>
      <c r="L1133" s="1257"/>
      <c r="M1133" s="1258"/>
      <c r="N1133" s="1258"/>
      <c r="O1133" s="1258"/>
      <c r="P1133" s="1258"/>
      <c r="V1133" s="698"/>
      <c r="X1133" s="698"/>
    </row>
    <row r="1134">
      <c r="A1134" s="693"/>
      <c r="B1134" s="1257"/>
      <c r="C1134" s="1257"/>
      <c r="D1134" s="1257"/>
      <c r="E1134" s="693"/>
      <c r="F1134" s="693"/>
      <c r="G1134" s="1257"/>
      <c r="H1134" s="693"/>
      <c r="I1134" s="1257"/>
      <c r="J1134" s="1257"/>
      <c r="K1134" s="1257"/>
      <c r="L1134" s="1257"/>
      <c r="M1134" s="1258"/>
      <c r="N1134" s="1258"/>
      <c r="O1134" s="1258"/>
      <c r="P1134" s="1258"/>
      <c r="V1134" s="698"/>
      <c r="X1134" s="698"/>
    </row>
    <row r="1135">
      <c r="A1135" s="693"/>
      <c r="B1135" s="1257"/>
      <c r="C1135" s="1257"/>
      <c r="D1135" s="1257"/>
      <c r="E1135" s="693"/>
      <c r="F1135" s="693"/>
      <c r="G1135" s="1257"/>
      <c r="H1135" s="693"/>
      <c r="I1135" s="1257"/>
      <c r="J1135" s="1257"/>
      <c r="K1135" s="1257"/>
      <c r="L1135" s="1257"/>
      <c r="M1135" s="1258"/>
      <c r="N1135" s="1258"/>
      <c r="O1135" s="1258"/>
      <c r="P1135" s="1258"/>
      <c r="V1135" s="698"/>
      <c r="X1135" s="698"/>
    </row>
    <row r="1136">
      <c r="A1136" s="693"/>
      <c r="B1136" s="1257"/>
      <c r="C1136" s="1257"/>
      <c r="D1136" s="1257"/>
      <c r="E1136" s="693"/>
      <c r="F1136" s="693"/>
      <c r="G1136" s="1257"/>
      <c r="H1136" s="693"/>
      <c r="I1136" s="1257"/>
      <c r="J1136" s="1257"/>
      <c r="K1136" s="1257"/>
      <c r="L1136" s="1257"/>
      <c r="M1136" s="1258"/>
      <c r="N1136" s="1258"/>
      <c r="O1136" s="1258"/>
      <c r="P1136" s="1258"/>
      <c r="V1136" s="698"/>
      <c r="X1136" s="698"/>
    </row>
    <row r="1137">
      <c r="A1137" s="693"/>
      <c r="B1137" s="1257"/>
      <c r="C1137" s="1257"/>
      <c r="D1137" s="1257"/>
      <c r="E1137" s="693"/>
      <c r="F1137" s="693"/>
      <c r="G1137" s="1257"/>
      <c r="H1137" s="693"/>
      <c r="I1137" s="1257"/>
      <c r="J1137" s="1257"/>
      <c r="K1137" s="1257"/>
      <c r="L1137" s="1257"/>
      <c r="M1137" s="1258"/>
      <c r="N1137" s="1258"/>
      <c r="O1137" s="1258"/>
      <c r="P1137" s="1258"/>
      <c r="V1137" s="698"/>
      <c r="X1137" s="698"/>
    </row>
    <row r="1138">
      <c r="A1138" s="693"/>
      <c r="B1138" s="1257"/>
      <c r="C1138" s="1257"/>
      <c r="D1138" s="1257"/>
      <c r="E1138" s="693"/>
      <c r="F1138" s="693"/>
      <c r="G1138" s="1257"/>
      <c r="H1138" s="693"/>
      <c r="I1138" s="1257"/>
      <c r="J1138" s="1257"/>
      <c r="K1138" s="1257"/>
      <c r="L1138" s="1257"/>
      <c r="M1138" s="1258"/>
      <c r="N1138" s="1258"/>
      <c r="O1138" s="1258"/>
      <c r="P1138" s="1258"/>
      <c r="V1138" s="698"/>
      <c r="X1138" s="698"/>
    </row>
    <row r="1139">
      <c r="A1139" s="693"/>
      <c r="B1139" s="1257"/>
      <c r="C1139" s="1257"/>
      <c r="D1139" s="1257"/>
      <c r="E1139" s="693"/>
      <c r="F1139" s="693"/>
      <c r="G1139" s="1257"/>
      <c r="H1139" s="693"/>
      <c r="I1139" s="1257"/>
      <c r="J1139" s="1257"/>
      <c r="K1139" s="1257"/>
      <c r="L1139" s="1257"/>
      <c r="M1139" s="1258"/>
      <c r="N1139" s="1258"/>
      <c r="O1139" s="1258"/>
      <c r="P1139" s="1258"/>
      <c r="V1139" s="698"/>
      <c r="X1139" s="698"/>
    </row>
    <row r="1140">
      <c r="A1140" s="693"/>
      <c r="B1140" s="1257"/>
      <c r="C1140" s="1257"/>
      <c r="D1140" s="1257"/>
      <c r="E1140" s="693"/>
      <c r="F1140" s="693"/>
      <c r="G1140" s="1257"/>
      <c r="H1140" s="693"/>
      <c r="I1140" s="1257"/>
      <c r="J1140" s="1257"/>
      <c r="K1140" s="1257"/>
      <c r="L1140" s="1257"/>
      <c r="M1140" s="1258"/>
      <c r="N1140" s="1258"/>
      <c r="O1140" s="1258"/>
      <c r="P1140" s="1258"/>
      <c r="V1140" s="698"/>
      <c r="X1140" s="698"/>
    </row>
    <row r="1141">
      <c r="A1141" s="693"/>
      <c r="B1141" s="1257"/>
      <c r="C1141" s="1257"/>
      <c r="D1141" s="1257"/>
      <c r="E1141" s="693"/>
      <c r="F1141" s="693"/>
      <c r="G1141" s="1257"/>
      <c r="H1141" s="693"/>
      <c r="I1141" s="1257"/>
      <c r="J1141" s="1257"/>
      <c r="K1141" s="1257"/>
      <c r="L1141" s="1257"/>
      <c r="M1141" s="1258"/>
      <c r="N1141" s="1258"/>
      <c r="O1141" s="1258"/>
      <c r="P1141" s="1258"/>
      <c r="V1141" s="698"/>
      <c r="X1141" s="698"/>
    </row>
    <row r="1142">
      <c r="A1142" s="693"/>
      <c r="B1142" s="1257"/>
      <c r="C1142" s="1257"/>
      <c r="D1142" s="1257"/>
      <c r="E1142" s="693"/>
      <c r="F1142" s="693"/>
      <c r="G1142" s="1257"/>
      <c r="H1142" s="693"/>
      <c r="I1142" s="1257"/>
      <c r="J1142" s="1257"/>
      <c r="K1142" s="1257"/>
      <c r="L1142" s="1257"/>
      <c r="M1142" s="1258"/>
      <c r="N1142" s="1258"/>
      <c r="O1142" s="1258"/>
      <c r="P1142" s="1258"/>
      <c r="V1142" s="698"/>
      <c r="X1142" s="698"/>
    </row>
    <row r="1143">
      <c r="A1143" s="693"/>
      <c r="B1143" s="1257"/>
      <c r="C1143" s="1257"/>
      <c r="D1143" s="1257"/>
      <c r="E1143" s="693"/>
      <c r="F1143" s="693"/>
      <c r="G1143" s="1257"/>
      <c r="H1143" s="693"/>
      <c r="I1143" s="1257"/>
      <c r="J1143" s="1257"/>
      <c r="K1143" s="1257"/>
      <c r="L1143" s="1257"/>
      <c r="M1143" s="1258"/>
      <c r="N1143" s="1258"/>
      <c r="O1143" s="1258"/>
      <c r="P1143" s="1258"/>
      <c r="V1143" s="698"/>
      <c r="X1143" s="698"/>
    </row>
    <row r="1144">
      <c r="A1144" s="693"/>
      <c r="B1144" s="1257"/>
      <c r="C1144" s="1257"/>
      <c r="D1144" s="1257"/>
      <c r="E1144" s="693"/>
      <c r="F1144" s="693"/>
      <c r="G1144" s="1257"/>
      <c r="H1144" s="693"/>
      <c r="I1144" s="1257"/>
      <c r="J1144" s="1257"/>
      <c r="K1144" s="1257"/>
      <c r="L1144" s="1257"/>
      <c r="M1144" s="1258"/>
      <c r="N1144" s="1258"/>
      <c r="O1144" s="1258"/>
      <c r="P1144" s="1258"/>
      <c r="V1144" s="698"/>
      <c r="X1144" s="698"/>
    </row>
    <row r="1145">
      <c r="A1145" s="693"/>
      <c r="B1145" s="1257"/>
      <c r="C1145" s="1257"/>
      <c r="D1145" s="1257"/>
      <c r="E1145" s="693"/>
      <c r="F1145" s="693"/>
      <c r="G1145" s="1257"/>
      <c r="H1145" s="693"/>
      <c r="I1145" s="1257"/>
      <c r="J1145" s="1257"/>
      <c r="K1145" s="1257"/>
      <c r="L1145" s="1257"/>
      <c r="M1145" s="1258"/>
      <c r="N1145" s="1258"/>
      <c r="O1145" s="1258"/>
      <c r="P1145" s="1258"/>
      <c r="V1145" s="698"/>
      <c r="X1145" s="698"/>
    </row>
    <row r="1146">
      <c r="A1146" s="693"/>
      <c r="B1146" s="1257"/>
      <c r="C1146" s="1257"/>
      <c r="D1146" s="1257"/>
      <c r="E1146" s="693"/>
      <c r="F1146" s="693"/>
      <c r="G1146" s="1257"/>
      <c r="H1146" s="693"/>
      <c r="I1146" s="1257"/>
      <c r="J1146" s="1257"/>
      <c r="K1146" s="1257"/>
      <c r="L1146" s="1257"/>
      <c r="M1146" s="1258"/>
      <c r="N1146" s="1258"/>
      <c r="O1146" s="1258"/>
      <c r="P1146" s="1258"/>
      <c r="V1146" s="698"/>
      <c r="X1146" s="698"/>
    </row>
    <row r="1147">
      <c r="A1147" s="693"/>
      <c r="B1147" s="1257"/>
      <c r="C1147" s="1257"/>
      <c r="D1147" s="1257"/>
      <c r="E1147" s="693"/>
      <c r="F1147" s="693"/>
      <c r="G1147" s="1257"/>
      <c r="H1147" s="693"/>
      <c r="I1147" s="1257"/>
      <c r="J1147" s="1257"/>
      <c r="K1147" s="1257"/>
      <c r="L1147" s="1257"/>
      <c r="M1147" s="1258"/>
      <c r="N1147" s="1258"/>
      <c r="O1147" s="1258"/>
      <c r="P1147" s="1258"/>
      <c r="V1147" s="698"/>
      <c r="X1147" s="698"/>
    </row>
    <row r="1148">
      <c r="A1148" s="693"/>
      <c r="B1148" s="1257"/>
      <c r="C1148" s="1257"/>
      <c r="D1148" s="1257"/>
      <c r="E1148" s="693"/>
      <c r="F1148" s="693"/>
      <c r="G1148" s="1257"/>
      <c r="H1148" s="693"/>
      <c r="I1148" s="1257"/>
      <c r="J1148" s="1257"/>
      <c r="K1148" s="1257"/>
      <c r="L1148" s="1257"/>
      <c r="M1148" s="1258"/>
      <c r="N1148" s="1258"/>
      <c r="O1148" s="1258"/>
      <c r="P1148" s="1258"/>
      <c r="V1148" s="698"/>
      <c r="X1148" s="698"/>
    </row>
    <row r="1149">
      <c r="A1149" s="693"/>
      <c r="B1149" s="1257"/>
      <c r="C1149" s="1257"/>
      <c r="D1149" s="1257"/>
      <c r="E1149" s="693"/>
      <c r="F1149" s="693"/>
      <c r="G1149" s="1257"/>
      <c r="H1149" s="693"/>
      <c r="I1149" s="1257"/>
      <c r="J1149" s="1257"/>
      <c r="K1149" s="1257"/>
      <c r="L1149" s="1257"/>
      <c r="M1149" s="1258"/>
      <c r="N1149" s="1258"/>
      <c r="O1149" s="1258"/>
      <c r="P1149" s="1258"/>
      <c r="V1149" s="698"/>
      <c r="X1149" s="698"/>
    </row>
    <row r="1150">
      <c r="A1150" s="693"/>
      <c r="B1150" s="1257"/>
      <c r="C1150" s="1257"/>
      <c r="D1150" s="1257"/>
      <c r="E1150" s="693"/>
      <c r="F1150" s="693"/>
      <c r="G1150" s="1257"/>
      <c r="H1150" s="693"/>
      <c r="I1150" s="1257"/>
      <c r="J1150" s="1257"/>
      <c r="K1150" s="1257"/>
      <c r="L1150" s="1257"/>
      <c r="M1150" s="1258"/>
      <c r="N1150" s="1258"/>
      <c r="O1150" s="1258"/>
      <c r="P1150" s="1258"/>
      <c r="V1150" s="698"/>
      <c r="X1150" s="698"/>
    </row>
    <row r="1151">
      <c r="A1151" s="693"/>
      <c r="B1151" s="1257"/>
      <c r="C1151" s="1257"/>
      <c r="D1151" s="1257"/>
      <c r="E1151" s="693"/>
      <c r="F1151" s="693"/>
      <c r="G1151" s="1257"/>
      <c r="H1151" s="693"/>
      <c r="I1151" s="1257"/>
      <c r="J1151" s="1257"/>
      <c r="K1151" s="1257"/>
      <c r="L1151" s="1257"/>
      <c r="M1151" s="1258"/>
      <c r="N1151" s="1258"/>
      <c r="O1151" s="1258"/>
      <c r="P1151" s="1258"/>
      <c r="V1151" s="698"/>
      <c r="X1151" s="698"/>
    </row>
    <row r="1152">
      <c r="A1152" s="693"/>
      <c r="B1152" s="1257"/>
      <c r="C1152" s="1257"/>
      <c r="D1152" s="1257"/>
      <c r="E1152" s="693"/>
      <c r="F1152" s="693"/>
      <c r="G1152" s="1257"/>
      <c r="H1152" s="693"/>
      <c r="I1152" s="1257"/>
      <c r="J1152" s="1257"/>
      <c r="K1152" s="1257"/>
      <c r="L1152" s="1257"/>
      <c r="M1152" s="1258"/>
      <c r="N1152" s="1258"/>
      <c r="O1152" s="1258"/>
      <c r="P1152" s="1258"/>
      <c r="V1152" s="698"/>
      <c r="X1152" s="698"/>
    </row>
    <row r="1153">
      <c r="A1153" s="693"/>
      <c r="B1153" s="1257"/>
      <c r="C1153" s="1257"/>
      <c r="D1153" s="1257"/>
      <c r="E1153" s="693"/>
      <c r="F1153" s="693"/>
      <c r="G1153" s="1257"/>
      <c r="H1153" s="693"/>
      <c r="I1153" s="1257"/>
      <c r="J1153" s="1257"/>
      <c r="K1153" s="1257"/>
      <c r="L1153" s="1257"/>
      <c r="M1153" s="1258"/>
      <c r="N1153" s="1258"/>
      <c r="O1153" s="1258"/>
      <c r="P1153" s="1258"/>
      <c r="V1153" s="698"/>
      <c r="X1153" s="698"/>
    </row>
    <row r="1154">
      <c r="A1154" s="693"/>
      <c r="B1154" s="1257"/>
      <c r="C1154" s="1257"/>
      <c r="D1154" s="1257"/>
      <c r="E1154" s="693"/>
      <c r="F1154" s="693"/>
      <c r="G1154" s="1257"/>
      <c r="H1154" s="693"/>
      <c r="I1154" s="1257"/>
      <c r="J1154" s="1257"/>
      <c r="K1154" s="1257"/>
      <c r="L1154" s="1257"/>
      <c r="M1154" s="1258"/>
      <c r="N1154" s="1258"/>
      <c r="O1154" s="1258"/>
      <c r="P1154" s="1258"/>
      <c r="V1154" s="698"/>
      <c r="X1154" s="698"/>
    </row>
    <row r="1155">
      <c r="A1155" s="693"/>
      <c r="B1155" s="1257"/>
      <c r="C1155" s="1257"/>
      <c r="D1155" s="1257"/>
      <c r="E1155" s="693"/>
      <c r="F1155" s="693"/>
      <c r="G1155" s="1257"/>
      <c r="H1155" s="693"/>
      <c r="I1155" s="1257"/>
      <c r="J1155" s="1257"/>
      <c r="K1155" s="1257"/>
      <c r="L1155" s="1257"/>
      <c r="M1155" s="1258"/>
      <c r="N1155" s="1258"/>
      <c r="O1155" s="1258"/>
      <c r="P1155" s="1258"/>
      <c r="V1155" s="698"/>
      <c r="X1155" s="698"/>
    </row>
    <row r="1156">
      <c r="A1156" s="693"/>
      <c r="B1156" s="1257"/>
      <c r="C1156" s="1257"/>
      <c r="D1156" s="1257"/>
      <c r="E1156" s="693"/>
      <c r="F1156" s="693"/>
      <c r="G1156" s="1257"/>
      <c r="H1156" s="693"/>
      <c r="I1156" s="1257"/>
      <c r="J1156" s="1257"/>
      <c r="K1156" s="1257"/>
      <c r="L1156" s="1257"/>
      <c r="M1156" s="1258"/>
      <c r="N1156" s="1258"/>
      <c r="O1156" s="1258"/>
      <c r="P1156" s="1258"/>
      <c r="V1156" s="698"/>
      <c r="X1156" s="698"/>
    </row>
    <row r="1157">
      <c r="A1157" s="693"/>
      <c r="B1157" s="1257"/>
      <c r="C1157" s="1257"/>
      <c r="D1157" s="1257"/>
      <c r="E1157" s="693"/>
      <c r="F1157" s="693"/>
      <c r="G1157" s="1257"/>
      <c r="H1157" s="693"/>
      <c r="I1157" s="1257"/>
      <c r="J1157" s="1257"/>
      <c r="K1157" s="1257"/>
      <c r="L1157" s="1257"/>
      <c r="M1157" s="1258"/>
      <c r="N1157" s="1258"/>
      <c r="O1157" s="1258"/>
      <c r="P1157" s="1258"/>
      <c r="V1157" s="698"/>
      <c r="X1157" s="698"/>
    </row>
    <row r="1158">
      <c r="A1158" s="693"/>
      <c r="B1158" s="1257"/>
      <c r="C1158" s="1257"/>
      <c r="D1158" s="1257"/>
      <c r="E1158" s="693"/>
      <c r="F1158" s="693"/>
      <c r="G1158" s="1257"/>
      <c r="H1158" s="693"/>
      <c r="I1158" s="1257"/>
      <c r="J1158" s="1257"/>
      <c r="K1158" s="1257"/>
      <c r="L1158" s="1257"/>
      <c r="M1158" s="1258"/>
      <c r="N1158" s="1258"/>
      <c r="O1158" s="1258"/>
      <c r="P1158" s="1258"/>
      <c r="V1158" s="698"/>
      <c r="X1158" s="698"/>
    </row>
    <row r="1159">
      <c r="A1159" s="693"/>
      <c r="B1159" s="1257"/>
      <c r="C1159" s="1257"/>
      <c r="D1159" s="1257"/>
      <c r="E1159" s="693"/>
      <c r="F1159" s="693"/>
      <c r="G1159" s="1257"/>
      <c r="H1159" s="693"/>
      <c r="I1159" s="1257"/>
      <c r="J1159" s="1257"/>
      <c r="K1159" s="1257"/>
      <c r="L1159" s="1257"/>
      <c r="M1159" s="1258"/>
      <c r="N1159" s="1258"/>
      <c r="O1159" s="1258"/>
      <c r="P1159" s="1258"/>
      <c r="V1159" s="698"/>
      <c r="X1159" s="698"/>
    </row>
    <row r="1160">
      <c r="A1160" s="693"/>
      <c r="B1160" s="1257"/>
      <c r="C1160" s="1257"/>
      <c r="D1160" s="1257"/>
      <c r="E1160" s="693"/>
      <c r="F1160" s="693"/>
      <c r="G1160" s="1257"/>
      <c r="H1160" s="693"/>
      <c r="I1160" s="1257"/>
      <c r="J1160" s="1257"/>
      <c r="K1160" s="1257"/>
      <c r="L1160" s="1257"/>
      <c r="M1160" s="1258"/>
      <c r="N1160" s="1258"/>
      <c r="O1160" s="1258"/>
      <c r="P1160" s="1258"/>
      <c r="V1160" s="698"/>
      <c r="X1160" s="698"/>
    </row>
    <row r="1161">
      <c r="A1161" s="693"/>
      <c r="B1161" s="1257"/>
      <c r="C1161" s="1257"/>
      <c r="D1161" s="1257"/>
      <c r="E1161" s="693"/>
      <c r="F1161" s="693"/>
      <c r="G1161" s="1257"/>
      <c r="H1161" s="693"/>
      <c r="I1161" s="1257"/>
      <c r="J1161" s="1257"/>
      <c r="K1161" s="1257"/>
      <c r="L1161" s="1257"/>
      <c r="M1161" s="1258"/>
      <c r="N1161" s="1258"/>
      <c r="O1161" s="1258"/>
      <c r="P1161" s="1258"/>
      <c r="V1161" s="698"/>
      <c r="X1161" s="698"/>
    </row>
    <row r="1162">
      <c r="A1162" s="693"/>
      <c r="B1162" s="1257"/>
      <c r="C1162" s="1257"/>
      <c r="D1162" s="1257"/>
      <c r="E1162" s="693"/>
      <c r="F1162" s="693"/>
      <c r="G1162" s="1257"/>
      <c r="H1162" s="693"/>
      <c r="I1162" s="1257"/>
      <c r="J1162" s="1257"/>
      <c r="K1162" s="1257"/>
      <c r="L1162" s="1257"/>
      <c r="M1162" s="1258"/>
      <c r="N1162" s="1258"/>
      <c r="O1162" s="1258"/>
      <c r="P1162" s="1258"/>
      <c r="V1162" s="698"/>
      <c r="X1162" s="698"/>
    </row>
    <row r="1163">
      <c r="A1163" s="693"/>
      <c r="B1163" s="1257"/>
      <c r="C1163" s="1257"/>
      <c r="D1163" s="1257"/>
      <c r="E1163" s="693"/>
      <c r="F1163" s="693"/>
      <c r="G1163" s="1257"/>
      <c r="H1163" s="693"/>
      <c r="I1163" s="1257"/>
      <c r="J1163" s="1257"/>
      <c r="K1163" s="1257"/>
      <c r="L1163" s="1257"/>
      <c r="M1163" s="1258"/>
      <c r="N1163" s="1258"/>
      <c r="O1163" s="1258"/>
      <c r="P1163" s="1258"/>
      <c r="V1163" s="698"/>
      <c r="X1163" s="698"/>
    </row>
    <row r="1164">
      <c r="A1164" s="693"/>
      <c r="B1164" s="1257"/>
      <c r="C1164" s="1257"/>
      <c r="D1164" s="1257"/>
      <c r="E1164" s="693"/>
      <c r="F1164" s="693"/>
      <c r="G1164" s="1257"/>
      <c r="H1164" s="693"/>
      <c r="I1164" s="1257"/>
      <c r="J1164" s="1257"/>
      <c r="K1164" s="1257"/>
      <c r="L1164" s="1257"/>
      <c r="M1164" s="1258"/>
      <c r="N1164" s="1258"/>
      <c r="O1164" s="1258"/>
      <c r="P1164" s="1258"/>
      <c r="V1164" s="698"/>
      <c r="X1164" s="698"/>
    </row>
    <row r="1165">
      <c r="A1165" s="693"/>
      <c r="B1165" s="1257"/>
      <c r="C1165" s="1257"/>
      <c r="D1165" s="1257"/>
      <c r="E1165" s="693"/>
      <c r="F1165" s="693"/>
      <c r="G1165" s="1257"/>
      <c r="H1165" s="693"/>
      <c r="I1165" s="1257"/>
      <c r="J1165" s="1257"/>
      <c r="K1165" s="1257"/>
      <c r="L1165" s="1257"/>
      <c r="M1165" s="1258"/>
      <c r="N1165" s="1258"/>
      <c r="O1165" s="1258"/>
      <c r="P1165" s="1258"/>
      <c r="V1165" s="698"/>
      <c r="X1165" s="698"/>
    </row>
    <row r="1166">
      <c r="A1166" s="693"/>
      <c r="B1166" s="1257"/>
      <c r="C1166" s="1257"/>
      <c r="D1166" s="1257"/>
      <c r="E1166" s="693"/>
      <c r="F1166" s="693"/>
      <c r="G1166" s="1257"/>
      <c r="H1166" s="693"/>
      <c r="I1166" s="1257"/>
      <c r="J1166" s="1257"/>
      <c r="K1166" s="1257"/>
      <c r="L1166" s="1257"/>
      <c r="M1166" s="1258"/>
      <c r="N1166" s="1258"/>
      <c r="O1166" s="1258"/>
      <c r="P1166" s="1258"/>
      <c r="V1166" s="698"/>
      <c r="X1166" s="698"/>
    </row>
    <row r="1167">
      <c r="A1167" s="693"/>
      <c r="B1167" s="1257"/>
      <c r="C1167" s="1257"/>
      <c r="D1167" s="1257"/>
      <c r="E1167" s="693"/>
      <c r="F1167" s="693"/>
      <c r="G1167" s="1257"/>
      <c r="H1167" s="693"/>
      <c r="I1167" s="1257"/>
      <c r="J1167" s="1257"/>
      <c r="K1167" s="1257"/>
      <c r="L1167" s="1257"/>
      <c r="M1167" s="1258"/>
      <c r="N1167" s="1258"/>
      <c r="O1167" s="1258"/>
      <c r="P1167" s="1258"/>
      <c r="V1167" s="698"/>
      <c r="X1167" s="698"/>
    </row>
    <row r="1168">
      <c r="A1168" s="693"/>
      <c r="B1168" s="1257"/>
      <c r="C1168" s="1257"/>
      <c r="D1168" s="1257"/>
      <c r="E1168" s="693"/>
      <c r="F1168" s="693"/>
      <c r="G1168" s="1257"/>
      <c r="H1168" s="693"/>
      <c r="I1168" s="1257"/>
      <c r="J1168" s="1257"/>
      <c r="K1168" s="1257"/>
      <c r="L1168" s="1257"/>
      <c r="M1168" s="1258"/>
      <c r="N1168" s="1258"/>
      <c r="O1168" s="1258"/>
      <c r="P1168" s="1258"/>
      <c r="V1168" s="698"/>
      <c r="X1168" s="698"/>
    </row>
    <row r="1169">
      <c r="A1169" s="693"/>
      <c r="B1169" s="1257"/>
      <c r="C1169" s="1257"/>
      <c r="D1169" s="1257"/>
      <c r="E1169" s="693"/>
      <c r="F1169" s="693"/>
      <c r="G1169" s="1257"/>
      <c r="H1169" s="693"/>
      <c r="I1169" s="1257"/>
      <c r="J1169" s="1257"/>
      <c r="K1169" s="1257"/>
      <c r="L1169" s="1257"/>
      <c r="M1169" s="1258"/>
      <c r="N1169" s="1258"/>
      <c r="O1169" s="1258"/>
      <c r="P1169" s="1258"/>
      <c r="V1169" s="698"/>
      <c r="X1169" s="698"/>
    </row>
    <row r="1170">
      <c r="A1170" s="693"/>
      <c r="B1170" s="1257"/>
      <c r="C1170" s="1257"/>
      <c r="D1170" s="1257"/>
      <c r="E1170" s="693"/>
      <c r="F1170" s="693"/>
      <c r="G1170" s="1257"/>
      <c r="H1170" s="693"/>
      <c r="I1170" s="1257"/>
      <c r="J1170" s="1257"/>
      <c r="K1170" s="1257"/>
      <c r="L1170" s="1257"/>
      <c r="M1170" s="1258"/>
      <c r="N1170" s="1258"/>
      <c r="O1170" s="1258"/>
      <c r="P1170" s="1258"/>
      <c r="V1170" s="698"/>
      <c r="X1170" s="698"/>
    </row>
    <row r="1171">
      <c r="A1171" s="693"/>
      <c r="B1171" s="1257"/>
      <c r="C1171" s="1257"/>
      <c r="D1171" s="1257"/>
      <c r="E1171" s="693"/>
      <c r="F1171" s="693"/>
      <c r="G1171" s="1257"/>
      <c r="H1171" s="693"/>
      <c r="I1171" s="1257"/>
      <c r="J1171" s="1257"/>
      <c r="K1171" s="1257"/>
      <c r="L1171" s="1257"/>
      <c r="M1171" s="1258"/>
      <c r="N1171" s="1258"/>
      <c r="O1171" s="1258"/>
      <c r="P1171" s="1258"/>
      <c r="V1171" s="698"/>
      <c r="X1171" s="698"/>
    </row>
    <row r="1172">
      <c r="A1172" s="693"/>
      <c r="B1172" s="1257"/>
      <c r="C1172" s="1257"/>
      <c r="D1172" s="1257"/>
      <c r="E1172" s="693"/>
      <c r="F1172" s="693"/>
      <c r="G1172" s="1257"/>
      <c r="H1172" s="693"/>
      <c r="I1172" s="1257"/>
      <c r="J1172" s="1257"/>
      <c r="K1172" s="1257"/>
      <c r="L1172" s="1257"/>
      <c r="M1172" s="1258"/>
      <c r="N1172" s="1258"/>
      <c r="O1172" s="1258"/>
      <c r="P1172" s="1258"/>
      <c r="V1172" s="698"/>
      <c r="X1172" s="698"/>
    </row>
    <row r="1173">
      <c r="A1173" s="693"/>
      <c r="B1173" s="1257"/>
      <c r="C1173" s="1257"/>
      <c r="D1173" s="1257"/>
      <c r="E1173" s="693"/>
      <c r="F1173" s="693"/>
      <c r="G1173" s="1257"/>
      <c r="H1173" s="693"/>
      <c r="I1173" s="1257"/>
      <c r="J1173" s="1257"/>
      <c r="K1173" s="1257"/>
      <c r="L1173" s="1257"/>
      <c r="M1173" s="1258"/>
      <c r="N1173" s="1258"/>
      <c r="O1173" s="1258"/>
      <c r="P1173" s="1258"/>
      <c r="V1173" s="698"/>
      <c r="X1173" s="698"/>
    </row>
    <row r="1174">
      <c r="A1174" s="693"/>
      <c r="B1174" s="1257"/>
      <c r="C1174" s="1257"/>
      <c r="D1174" s="1257"/>
      <c r="E1174" s="693"/>
      <c r="F1174" s="693"/>
      <c r="G1174" s="1257"/>
      <c r="H1174" s="693"/>
      <c r="I1174" s="1257"/>
      <c r="J1174" s="1257"/>
      <c r="K1174" s="1257"/>
      <c r="L1174" s="1257"/>
      <c r="M1174" s="1258"/>
      <c r="N1174" s="1258"/>
      <c r="O1174" s="1258"/>
      <c r="P1174" s="1258"/>
      <c r="V1174" s="698"/>
      <c r="X1174" s="698"/>
    </row>
    <row r="1175">
      <c r="A1175" s="693"/>
      <c r="B1175" s="1257"/>
      <c r="C1175" s="1257"/>
      <c r="D1175" s="1257"/>
      <c r="E1175" s="693"/>
      <c r="F1175" s="693"/>
      <c r="G1175" s="1257"/>
      <c r="H1175" s="693"/>
      <c r="I1175" s="1257"/>
      <c r="J1175" s="1257"/>
      <c r="K1175" s="1257"/>
      <c r="L1175" s="1257"/>
      <c r="M1175" s="1258"/>
      <c r="N1175" s="1258"/>
      <c r="O1175" s="1258"/>
      <c r="P1175" s="1258"/>
      <c r="V1175" s="698"/>
      <c r="X1175" s="698"/>
    </row>
    <row r="1176">
      <c r="A1176" s="693"/>
      <c r="B1176" s="1257"/>
      <c r="C1176" s="1257"/>
      <c r="D1176" s="1257"/>
      <c r="E1176" s="693"/>
      <c r="F1176" s="693"/>
      <c r="G1176" s="1257"/>
      <c r="H1176" s="693"/>
      <c r="I1176" s="1257"/>
      <c r="J1176" s="1257"/>
      <c r="K1176" s="1257"/>
      <c r="L1176" s="1257"/>
      <c r="M1176" s="1258"/>
      <c r="N1176" s="1258"/>
      <c r="O1176" s="1258"/>
      <c r="P1176" s="1258"/>
      <c r="V1176" s="698"/>
      <c r="X1176" s="698"/>
    </row>
    <row r="1177">
      <c r="A1177" s="693"/>
      <c r="B1177" s="1257"/>
      <c r="C1177" s="1257"/>
      <c r="D1177" s="1257"/>
      <c r="E1177" s="693"/>
      <c r="F1177" s="693"/>
      <c r="G1177" s="1257"/>
      <c r="H1177" s="693"/>
      <c r="I1177" s="1257"/>
      <c r="J1177" s="1257"/>
      <c r="K1177" s="1257"/>
      <c r="L1177" s="1257"/>
      <c r="M1177" s="1258"/>
      <c r="N1177" s="1258"/>
      <c r="O1177" s="1258"/>
      <c r="P1177" s="1258"/>
      <c r="V1177" s="698"/>
      <c r="X1177" s="698"/>
    </row>
    <row r="1178">
      <c r="A1178" s="693"/>
      <c r="B1178" s="1257"/>
      <c r="C1178" s="1257"/>
      <c r="D1178" s="1257"/>
      <c r="E1178" s="693"/>
      <c r="F1178" s="693"/>
      <c r="G1178" s="1257"/>
      <c r="H1178" s="693"/>
      <c r="I1178" s="1257"/>
      <c r="J1178" s="1257"/>
      <c r="K1178" s="1257"/>
      <c r="L1178" s="1257"/>
      <c r="M1178" s="1258"/>
      <c r="N1178" s="1258"/>
      <c r="O1178" s="1258"/>
      <c r="P1178" s="1258"/>
      <c r="V1178" s="698"/>
      <c r="X1178" s="698"/>
    </row>
    <row r="1179">
      <c r="A1179" s="693"/>
      <c r="B1179" s="1257"/>
      <c r="C1179" s="1257"/>
      <c r="D1179" s="1257"/>
      <c r="E1179" s="693"/>
      <c r="F1179" s="693"/>
      <c r="G1179" s="1257"/>
      <c r="H1179" s="693"/>
      <c r="I1179" s="1257"/>
      <c r="J1179" s="1257"/>
      <c r="K1179" s="1257"/>
      <c r="L1179" s="1257"/>
      <c r="M1179" s="1258"/>
      <c r="N1179" s="1258"/>
      <c r="O1179" s="1258"/>
      <c r="P1179" s="1258"/>
      <c r="V1179" s="698"/>
      <c r="X1179" s="698"/>
    </row>
    <row r="1180">
      <c r="A1180" s="693"/>
      <c r="B1180" s="1257"/>
      <c r="C1180" s="1257"/>
      <c r="D1180" s="1257"/>
      <c r="E1180" s="693"/>
      <c r="F1180" s="693"/>
      <c r="G1180" s="1257"/>
      <c r="H1180" s="693"/>
      <c r="I1180" s="1257"/>
      <c r="J1180" s="1257"/>
      <c r="K1180" s="1257"/>
      <c r="L1180" s="1257"/>
      <c r="M1180" s="1258"/>
      <c r="N1180" s="1258"/>
      <c r="O1180" s="1258"/>
      <c r="P1180" s="1258"/>
      <c r="V1180" s="698"/>
      <c r="X1180" s="698"/>
    </row>
    <row r="1181">
      <c r="A1181" s="693"/>
      <c r="B1181" s="1257"/>
      <c r="C1181" s="1257"/>
      <c r="D1181" s="1257"/>
      <c r="E1181" s="693"/>
      <c r="F1181" s="693"/>
      <c r="G1181" s="1257"/>
      <c r="H1181" s="693"/>
      <c r="I1181" s="1257"/>
      <c r="J1181" s="1257"/>
      <c r="K1181" s="1257"/>
      <c r="L1181" s="1257"/>
      <c r="M1181" s="1258"/>
      <c r="N1181" s="1258"/>
      <c r="O1181" s="1258"/>
      <c r="P1181" s="1258"/>
      <c r="V1181" s="698"/>
      <c r="X1181" s="698"/>
    </row>
    <row r="1182">
      <c r="A1182" s="693"/>
      <c r="B1182" s="1257"/>
      <c r="C1182" s="1257"/>
      <c r="D1182" s="1257"/>
      <c r="E1182" s="693"/>
      <c r="F1182" s="693"/>
      <c r="G1182" s="1257"/>
      <c r="H1182" s="693"/>
      <c r="I1182" s="1257"/>
      <c r="J1182" s="1257"/>
      <c r="K1182" s="1257"/>
      <c r="L1182" s="1257"/>
      <c r="M1182" s="1258"/>
      <c r="N1182" s="1258"/>
      <c r="O1182" s="1258"/>
      <c r="P1182" s="1258"/>
      <c r="V1182" s="698"/>
      <c r="X1182" s="698"/>
    </row>
    <row r="1183">
      <c r="A1183" s="693"/>
      <c r="B1183" s="1257"/>
      <c r="C1183" s="1257"/>
      <c r="D1183" s="1257"/>
      <c r="E1183" s="693"/>
      <c r="F1183" s="693"/>
      <c r="G1183" s="1257"/>
      <c r="H1183" s="693"/>
      <c r="I1183" s="1257"/>
      <c r="J1183" s="1257"/>
      <c r="K1183" s="1257"/>
      <c r="L1183" s="1257"/>
      <c r="M1183" s="1258"/>
      <c r="N1183" s="1258"/>
      <c r="O1183" s="1258"/>
      <c r="P1183" s="1258"/>
      <c r="V1183" s="698"/>
      <c r="X1183" s="698"/>
    </row>
    <row r="1184">
      <c r="A1184" s="693"/>
      <c r="B1184" s="1257"/>
      <c r="C1184" s="1257"/>
      <c r="D1184" s="1257"/>
      <c r="E1184" s="693"/>
      <c r="F1184" s="693"/>
      <c r="G1184" s="1257"/>
      <c r="H1184" s="693"/>
      <c r="I1184" s="1257"/>
      <c r="J1184" s="1257"/>
      <c r="K1184" s="1257"/>
      <c r="L1184" s="1257"/>
      <c r="M1184" s="1258"/>
      <c r="N1184" s="1258"/>
      <c r="O1184" s="1258"/>
      <c r="P1184" s="1258"/>
      <c r="V1184" s="698"/>
      <c r="X1184" s="698"/>
    </row>
    <row r="1185">
      <c r="A1185" s="693"/>
      <c r="B1185" s="1257"/>
      <c r="C1185" s="1257"/>
      <c r="D1185" s="1257"/>
      <c r="E1185" s="693"/>
      <c r="F1185" s="693"/>
      <c r="G1185" s="1257"/>
      <c r="H1185" s="693"/>
      <c r="I1185" s="1257"/>
      <c r="J1185" s="1257"/>
      <c r="K1185" s="1257"/>
      <c r="L1185" s="1257"/>
      <c r="M1185" s="1258"/>
      <c r="N1185" s="1258"/>
      <c r="O1185" s="1258"/>
      <c r="P1185" s="1258"/>
      <c r="V1185" s="698"/>
      <c r="X1185" s="698"/>
    </row>
    <row r="1186">
      <c r="A1186" s="693"/>
      <c r="B1186" s="1257"/>
      <c r="C1186" s="1257"/>
      <c r="D1186" s="1257"/>
      <c r="E1186" s="693"/>
      <c r="F1186" s="693"/>
      <c r="G1186" s="1257"/>
      <c r="H1186" s="693"/>
      <c r="I1186" s="1257"/>
      <c r="J1186" s="1257"/>
      <c r="K1186" s="1257"/>
      <c r="L1186" s="1257"/>
      <c r="M1186" s="1258"/>
      <c r="N1186" s="1258"/>
      <c r="O1186" s="1258"/>
      <c r="P1186" s="1258"/>
      <c r="V1186" s="698"/>
      <c r="X1186" s="698"/>
    </row>
    <row r="1187">
      <c r="A1187" s="693"/>
      <c r="B1187" s="1257"/>
      <c r="C1187" s="1257"/>
      <c r="D1187" s="1257"/>
      <c r="E1187" s="693"/>
      <c r="F1187" s="693"/>
      <c r="G1187" s="1257"/>
      <c r="H1187" s="693"/>
      <c r="I1187" s="1257"/>
      <c r="J1187" s="1257"/>
      <c r="K1187" s="1257"/>
      <c r="L1187" s="1257"/>
      <c r="M1187" s="1258"/>
      <c r="N1187" s="1258"/>
      <c r="O1187" s="1258"/>
      <c r="P1187" s="1258"/>
      <c r="V1187" s="698"/>
      <c r="X1187" s="698"/>
    </row>
    <row r="1188">
      <c r="A1188" s="693"/>
      <c r="B1188" s="1257"/>
      <c r="C1188" s="1257"/>
      <c r="D1188" s="1257"/>
      <c r="E1188" s="693"/>
      <c r="F1188" s="693"/>
      <c r="G1188" s="1257"/>
      <c r="H1188" s="693"/>
      <c r="I1188" s="1257"/>
      <c r="J1188" s="1257"/>
      <c r="K1188" s="1257"/>
      <c r="L1188" s="1257"/>
      <c r="M1188" s="1258"/>
      <c r="N1188" s="1258"/>
      <c r="O1188" s="1258"/>
      <c r="P1188" s="1258"/>
      <c r="V1188" s="698"/>
      <c r="X1188" s="698"/>
    </row>
    <row r="1189">
      <c r="A1189" s="693"/>
      <c r="B1189" s="1257"/>
      <c r="C1189" s="1257"/>
      <c r="D1189" s="1257"/>
      <c r="E1189" s="693"/>
      <c r="F1189" s="693"/>
      <c r="G1189" s="1257"/>
      <c r="H1189" s="693"/>
      <c r="I1189" s="1257"/>
      <c r="J1189" s="1257"/>
      <c r="K1189" s="1257"/>
      <c r="L1189" s="1257"/>
      <c r="M1189" s="1258"/>
      <c r="N1189" s="1258"/>
      <c r="O1189" s="1258"/>
      <c r="P1189" s="1258"/>
      <c r="V1189" s="698"/>
      <c r="X1189" s="698"/>
    </row>
    <row r="1190">
      <c r="A1190" s="693"/>
      <c r="B1190" s="1257"/>
      <c r="C1190" s="1257"/>
      <c r="D1190" s="1257"/>
      <c r="E1190" s="693"/>
      <c r="F1190" s="693"/>
      <c r="G1190" s="1257"/>
      <c r="H1190" s="693"/>
      <c r="I1190" s="1257"/>
      <c r="J1190" s="1257"/>
      <c r="K1190" s="1257"/>
      <c r="L1190" s="1257"/>
      <c r="M1190" s="1258"/>
      <c r="N1190" s="1258"/>
      <c r="O1190" s="1258"/>
      <c r="P1190" s="1258"/>
      <c r="V1190" s="698"/>
      <c r="X1190" s="698"/>
    </row>
    <row r="1191">
      <c r="A1191" s="693"/>
      <c r="B1191" s="1257"/>
      <c r="C1191" s="1257"/>
      <c r="D1191" s="1257"/>
      <c r="E1191" s="693"/>
      <c r="F1191" s="693"/>
      <c r="G1191" s="1257"/>
      <c r="H1191" s="693"/>
      <c r="I1191" s="1257"/>
      <c r="J1191" s="1257"/>
      <c r="K1191" s="1257"/>
      <c r="L1191" s="1257"/>
      <c r="M1191" s="1258"/>
      <c r="N1191" s="1258"/>
      <c r="O1191" s="1258"/>
      <c r="P1191" s="1258"/>
      <c r="V1191" s="698"/>
      <c r="X1191" s="698"/>
    </row>
    <row r="1192">
      <c r="A1192" s="693"/>
      <c r="B1192" s="1257"/>
      <c r="C1192" s="1257"/>
      <c r="D1192" s="1257"/>
      <c r="E1192" s="693"/>
      <c r="F1192" s="693"/>
      <c r="G1192" s="1257"/>
      <c r="H1192" s="693"/>
      <c r="I1192" s="1257"/>
      <c r="J1192" s="1257"/>
      <c r="K1192" s="1257"/>
      <c r="L1192" s="1257"/>
      <c r="M1192" s="1258"/>
      <c r="N1192" s="1258"/>
      <c r="O1192" s="1258"/>
      <c r="P1192" s="1258"/>
      <c r="V1192" s="698"/>
      <c r="X1192" s="698"/>
    </row>
    <row r="1193">
      <c r="A1193" s="693"/>
      <c r="B1193" s="1257"/>
      <c r="C1193" s="1257"/>
      <c r="D1193" s="1257"/>
      <c r="E1193" s="693"/>
      <c r="F1193" s="693"/>
      <c r="G1193" s="1257"/>
      <c r="H1193" s="693"/>
      <c r="I1193" s="1257"/>
      <c r="J1193" s="1257"/>
      <c r="K1193" s="1257"/>
      <c r="L1193" s="1257"/>
      <c r="M1193" s="1258"/>
      <c r="N1193" s="1258"/>
      <c r="O1193" s="1258"/>
      <c r="P1193" s="1258"/>
      <c r="V1193" s="698"/>
      <c r="X1193" s="698"/>
    </row>
    <row r="1194">
      <c r="A1194" s="693"/>
      <c r="B1194" s="1257"/>
      <c r="C1194" s="1257"/>
      <c r="D1194" s="1257"/>
      <c r="E1194" s="693"/>
      <c r="F1194" s="693"/>
      <c r="G1194" s="1257"/>
      <c r="H1194" s="693"/>
      <c r="I1194" s="1257"/>
      <c r="J1194" s="1257"/>
      <c r="K1194" s="1257"/>
      <c r="L1194" s="1257"/>
      <c r="M1194" s="1258"/>
      <c r="N1194" s="1258"/>
      <c r="O1194" s="1258"/>
      <c r="P1194" s="1258"/>
      <c r="V1194" s="698"/>
      <c r="X1194" s="698"/>
    </row>
    <row r="1195">
      <c r="A1195" s="693"/>
      <c r="B1195" s="1257"/>
      <c r="C1195" s="1257"/>
      <c r="D1195" s="1257"/>
      <c r="E1195" s="693"/>
      <c r="F1195" s="693"/>
      <c r="G1195" s="1257"/>
      <c r="H1195" s="693"/>
      <c r="I1195" s="1257"/>
      <c r="J1195" s="1257"/>
      <c r="K1195" s="1257"/>
      <c r="L1195" s="1257"/>
      <c r="M1195" s="1258"/>
      <c r="N1195" s="1258"/>
      <c r="O1195" s="1258"/>
      <c r="P1195" s="1258"/>
      <c r="V1195" s="698"/>
      <c r="X1195" s="698"/>
    </row>
    <row r="1196">
      <c r="A1196" s="693"/>
      <c r="B1196" s="1257"/>
      <c r="C1196" s="1257"/>
      <c r="D1196" s="1257"/>
      <c r="E1196" s="693"/>
      <c r="F1196" s="693"/>
      <c r="G1196" s="1257"/>
      <c r="H1196" s="693"/>
      <c r="I1196" s="1257"/>
      <c r="J1196" s="1257"/>
      <c r="K1196" s="1257"/>
      <c r="L1196" s="1257"/>
      <c r="M1196" s="1258"/>
      <c r="N1196" s="1258"/>
      <c r="O1196" s="1258"/>
      <c r="P1196" s="1258"/>
      <c r="V1196" s="698"/>
      <c r="X1196" s="698"/>
    </row>
    <row r="1197">
      <c r="A1197" s="693"/>
      <c r="B1197" s="1257"/>
      <c r="C1197" s="1257"/>
      <c r="D1197" s="1257"/>
      <c r="E1197" s="693"/>
      <c r="F1197" s="693"/>
      <c r="G1197" s="1257"/>
      <c r="H1197" s="693"/>
      <c r="I1197" s="1257"/>
      <c r="J1197" s="1257"/>
      <c r="K1197" s="1257"/>
      <c r="L1197" s="1257"/>
      <c r="M1197" s="1258"/>
      <c r="N1197" s="1258"/>
      <c r="O1197" s="1258"/>
      <c r="P1197" s="1258"/>
      <c r="V1197" s="698"/>
      <c r="X1197" s="698"/>
    </row>
    <row r="1198">
      <c r="A1198" s="693"/>
      <c r="B1198" s="1257"/>
      <c r="C1198" s="1257"/>
      <c r="D1198" s="1257"/>
      <c r="E1198" s="693"/>
      <c r="F1198" s="693"/>
      <c r="G1198" s="1257"/>
      <c r="H1198" s="693"/>
      <c r="I1198" s="1257"/>
      <c r="J1198" s="1257"/>
      <c r="K1198" s="1257"/>
      <c r="L1198" s="1257"/>
      <c r="M1198" s="1258"/>
      <c r="N1198" s="1258"/>
      <c r="O1198" s="1258"/>
      <c r="P1198" s="1258"/>
      <c r="V1198" s="698"/>
      <c r="X1198" s="698"/>
    </row>
    <row r="1199">
      <c r="A1199" s="693"/>
      <c r="B1199" s="1257"/>
      <c r="C1199" s="1257"/>
      <c r="D1199" s="1257"/>
      <c r="E1199" s="693"/>
      <c r="F1199" s="693"/>
      <c r="G1199" s="1257"/>
      <c r="H1199" s="693"/>
      <c r="I1199" s="1257"/>
      <c r="J1199" s="1257"/>
      <c r="K1199" s="1257"/>
      <c r="L1199" s="1257"/>
      <c r="M1199" s="1258"/>
      <c r="N1199" s="1258"/>
      <c r="O1199" s="1258"/>
      <c r="P1199" s="1258"/>
      <c r="V1199" s="698"/>
      <c r="X1199" s="698"/>
    </row>
    <row r="1200">
      <c r="A1200" s="693"/>
      <c r="B1200" s="1257"/>
      <c r="C1200" s="1257"/>
      <c r="D1200" s="1257"/>
      <c r="E1200" s="693"/>
      <c r="F1200" s="693"/>
      <c r="G1200" s="1257"/>
      <c r="H1200" s="693"/>
      <c r="I1200" s="1257"/>
      <c r="J1200" s="1257"/>
      <c r="K1200" s="1257"/>
      <c r="L1200" s="1257"/>
      <c r="M1200" s="1258"/>
      <c r="N1200" s="1258"/>
      <c r="O1200" s="1258"/>
      <c r="P1200" s="1258"/>
      <c r="V1200" s="698"/>
      <c r="X1200" s="698"/>
    </row>
    <row r="1201">
      <c r="A1201" s="693"/>
      <c r="B1201" s="1257"/>
      <c r="C1201" s="1257"/>
      <c r="D1201" s="1257"/>
      <c r="E1201" s="693"/>
      <c r="F1201" s="693"/>
      <c r="G1201" s="1257"/>
      <c r="H1201" s="693"/>
      <c r="I1201" s="1257"/>
      <c r="J1201" s="1257"/>
      <c r="K1201" s="1257"/>
      <c r="L1201" s="1257"/>
      <c r="M1201" s="1258"/>
      <c r="N1201" s="1258"/>
      <c r="O1201" s="1258"/>
      <c r="P1201" s="1258"/>
      <c r="V1201" s="698"/>
      <c r="X1201" s="698"/>
    </row>
    <row r="1202">
      <c r="A1202" s="693"/>
      <c r="B1202" s="1257"/>
      <c r="C1202" s="1257"/>
      <c r="D1202" s="1257"/>
      <c r="E1202" s="693"/>
      <c r="F1202" s="693"/>
      <c r="G1202" s="1257"/>
      <c r="H1202" s="693"/>
      <c r="I1202" s="1257"/>
      <c r="J1202" s="1257"/>
      <c r="K1202" s="1257"/>
      <c r="L1202" s="1257"/>
      <c r="M1202" s="1258"/>
      <c r="N1202" s="1258"/>
      <c r="O1202" s="1258"/>
      <c r="P1202" s="1258"/>
      <c r="V1202" s="698"/>
      <c r="X1202" s="698"/>
    </row>
    <row r="1203">
      <c r="A1203" s="693"/>
      <c r="B1203" s="1257"/>
      <c r="C1203" s="1257"/>
      <c r="D1203" s="1257"/>
      <c r="E1203" s="693"/>
      <c r="F1203" s="693"/>
      <c r="G1203" s="1257"/>
      <c r="H1203" s="693"/>
      <c r="I1203" s="1257"/>
      <c r="J1203" s="1257"/>
      <c r="K1203" s="1257"/>
      <c r="L1203" s="1257"/>
      <c r="M1203" s="1258"/>
      <c r="N1203" s="1258"/>
      <c r="O1203" s="1258"/>
      <c r="P1203" s="1258"/>
      <c r="V1203" s="698"/>
      <c r="X1203" s="698"/>
    </row>
    <row r="1204">
      <c r="A1204" s="693"/>
      <c r="B1204" s="1257"/>
      <c r="C1204" s="1257"/>
      <c r="D1204" s="1257"/>
      <c r="E1204" s="693"/>
      <c r="F1204" s="693"/>
      <c r="G1204" s="1257"/>
      <c r="H1204" s="693"/>
      <c r="I1204" s="1257"/>
      <c r="J1204" s="1257"/>
      <c r="K1204" s="1257"/>
      <c r="L1204" s="1257"/>
      <c r="M1204" s="1258"/>
      <c r="N1204" s="1258"/>
      <c r="O1204" s="1258"/>
      <c r="P1204" s="1258"/>
      <c r="V1204" s="698"/>
      <c r="X1204" s="698"/>
    </row>
    <row r="1205">
      <c r="A1205" s="693"/>
      <c r="B1205" s="1257"/>
      <c r="C1205" s="1257"/>
      <c r="D1205" s="1257"/>
      <c r="E1205" s="693"/>
      <c r="F1205" s="693"/>
      <c r="G1205" s="1257"/>
      <c r="H1205" s="693"/>
      <c r="I1205" s="1257"/>
      <c r="J1205" s="1257"/>
      <c r="K1205" s="1257"/>
      <c r="L1205" s="1257"/>
      <c r="M1205" s="1258"/>
      <c r="N1205" s="1258"/>
      <c r="O1205" s="1258"/>
      <c r="P1205" s="1258"/>
      <c r="V1205" s="698"/>
      <c r="X1205" s="698"/>
    </row>
    <row r="1206">
      <c r="A1206" s="693"/>
      <c r="B1206" s="1257"/>
      <c r="C1206" s="1257"/>
      <c r="D1206" s="1257"/>
      <c r="E1206" s="693"/>
      <c r="F1206" s="693"/>
      <c r="G1206" s="1257"/>
      <c r="H1206" s="693"/>
      <c r="I1206" s="1257"/>
      <c r="J1206" s="1257"/>
      <c r="K1206" s="1257"/>
      <c r="L1206" s="1257"/>
      <c r="M1206" s="1258"/>
      <c r="N1206" s="1258"/>
      <c r="O1206" s="1258"/>
      <c r="P1206" s="1258"/>
      <c r="V1206" s="698"/>
      <c r="X1206" s="698"/>
    </row>
    <row r="1207">
      <c r="A1207" s="693"/>
      <c r="B1207" s="1257"/>
      <c r="C1207" s="1257"/>
      <c r="D1207" s="1257"/>
      <c r="E1207" s="693"/>
      <c r="F1207" s="693"/>
      <c r="G1207" s="1257"/>
      <c r="H1207" s="693"/>
      <c r="I1207" s="1257"/>
      <c r="J1207" s="1257"/>
      <c r="K1207" s="1257"/>
      <c r="L1207" s="1257"/>
      <c r="M1207" s="1258"/>
      <c r="N1207" s="1258"/>
      <c r="O1207" s="1258"/>
      <c r="P1207" s="1258"/>
      <c r="V1207" s="698"/>
      <c r="X1207" s="698"/>
    </row>
    <row r="1208">
      <c r="A1208" s="693"/>
      <c r="B1208" s="1257"/>
      <c r="C1208" s="1257"/>
      <c r="D1208" s="1257"/>
      <c r="E1208" s="693"/>
      <c r="F1208" s="693"/>
      <c r="G1208" s="1257"/>
      <c r="H1208" s="693"/>
      <c r="I1208" s="1257"/>
      <c r="J1208" s="1257"/>
      <c r="K1208" s="1257"/>
      <c r="L1208" s="1257"/>
      <c r="M1208" s="1258"/>
      <c r="N1208" s="1258"/>
      <c r="O1208" s="1258"/>
      <c r="P1208" s="1258"/>
      <c r="V1208" s="698"/>
      <c r="X1208" s="698"/>
    </row>
    <row r="1209">
      <c r="A1209" s="693"/>
      <c r="B1209" s="1257"/>
      <c r="C1209" s="1257"/>
      <c r="D1209" s="1257"/>
      <c r="E1209" s="693"/>
      <c r="F1209" s="693"/>
      <c r="G1209" s="1257"/>
      <c r="H1209" s="693"/>
      <c r="I1209" s="1257"/>
      <c r="J1209" s="1257"/>
      <c r="K1209" s="1257"/>
      <c r="L1209" s="1257"/>
      <c r="M1209" s="1258"/>
      <c r="N1209" s="1258"/>
      <c r="O1209" s="1258"/>
      <c r="P1209" s="1258"/>
      <c r="V1209" s="698"/>
      <c r="X1209" s="698"/>
    </row>
    <row r="1210">
      <c r="A1210" s="693"/>
      <c r="B1210" s="1257"/>
      <c r="C1210" s="1257"/>
      <c r="D1210" s="1257"/>
      <c r="E1210" s="693"/>
      <c r="F1210" s="693"/>
      <c r="G1210" s="1257"/>
      <c r="H1210" s="693"/>
      <c r="I1210" s="1257"/>
      <c r="J1210" s="1257"/>
      <c r="K1210" s="1257"/>
      <c r="L1210" s="1257"/>
      <c r="M1210" s="1258"/>
      <c r="N1210" s="1258"/>
      <c r="O1210" s="1258"/>
      <c r="P1210" s="1258"/>
      <c r="V1210" s="698"/>
      <c r="X1210" s="698"/>
    </row>
    <row r="1211">
      <c r="A1211" s="693"/>
      <c r="B1211" s="1257"/>
      <c r="C1211" s="1257"/>
      <c r="D1211" s="1257"/>
      <c r="E1211" s="693"/>
      <c r="F1211" s="693"/>
      <c r="G1211" s="1257"/>
      <c r="H1211" s="693"/>
      <c r="I1211" s="1257"/>
      <c r="J1211" s="1257"/>
      <c r="K1211" s="1257"/>
      <c r="L1211" s="1257"/>
      <c r="M1211" s="1258"/>
      <c r="N1211" s="1258"/>
      <c r="O1211" s="1258"/>
      <c r="P1211" s="1258"/>
      <c r="V1211" s="698"/>
      <c r="X1211" s="698"/>
    </row>
    <row r="1212">
      <c r="A1212" s="693"/>
      <c r="B1212" s="1257"/>
      <c r="C1212" s="1257"/>
      <c r="D1212" s="1257"/>
      <c r="E1212" s="693"/>
      <c r="F1212" s="693"/>
      <c r="G1212" s="1257"/>
      <c r="H1212" s="693"/>
      <c r="I1212" s="1257"/>
      <c r="J1212" s="1257"/>
      <c r="K1212" s="1257"/>
      <c r="L1212" s="1257"/>
      <c r="M1212" s="1258"/>
      <c r="N1212" s="1258"/>
      <c r="O1212" s="1258"/>
      <c r="P1212" s="1258"/>
      <c r="V1212" s="698"/>
      <c r="X1212" s="698"/>
    </row>
    <row r="1213">
      <c r="A1213" s="693"/>
      <c r="B1213" s="1257"/>
      <c r="C1213" s="1257"/>
      <c r="D1213" s="1257"/>
      <c r="E1213" s="693"/>
      <c r="F1213" s="693"/>
      <c r="G1213" s="1257"/>
      <c r="H1213" s="693"/>
      <c r="I1213" s="1257"/>
      <c r="J1213" s="1257"/>
      <c r="K1213" s="1257"/>
      <c r="L1213" s="1257"/>
      <c r="M1213" s="1258"/>
      <c r="N1213" s="1258"/>
      <c r="O1213" s="1258"/>
      <c r="P1213" s="1258"/>
      <c r="V1213" s="698"/>
      <c r="X1213" s="698"/>
    </row>
    <row r="1214">
      <c r="A1214" s="693"/>
      <c r="B1214" s="1257"/>
      <c r="C1214" s="1257"/>
      <c r="D1214" s="1257"/>
      <c r="E1214" s="693"/>
      <c r="F1214" s="693"/>
      <c r="G1214" s="1257"/>
      <c r="H1214" s="693"/>
      <c r="I1214" s="1257"/>
      <c r="J1214" s="1257"/>
      <c r="K1214" s="1257"/>
      <c r="L1214" s="1257"/>
      <c r="M1214" s="1258"/>
      <c r="N1214" s="1258"/>
      <c r="O1214" s="1258"/>
      <c r="P1214" s="1258"/>
      <c r="V1214" s="698"/>
      <c r="X1214" s="698"/>
    </row>
    <row r="1215">
      <c r="A1215" s="693"/>
      <c r="B1215" s="1257"/>
      <c r="C1215" s="1257"/>
      <c r="D1215" s="1257"/>
      <c r="E1215" s="693"/>
      <c r="F1215" s="693"/>
      <c r="G1215" s="1257"/>
      <c r="H1215" s="693"/>
      <c r="I1215" s="1257"/>
      <c r="J1215" s="1257"/>
      <c r="K1215" s="1257"/>
      <c r="L1215" s="1257"/>
      <c r="M1215" s="1258"/>
      <c r="N1215" s="1258"/>
      <c r="O1215" s="1258"/>
      <c r="P1215" s="1258"/>
      <c r="V1215" s="698"/>
      <c r="X1215" s="698"/>
    </row>
    <row r="1216">
      <c r="A1216" s="693"/>
      <c r="B1216" s="1257"/>
      <c r="C1216" s="1257"/>
      <c r="D1216" s="1257"/>
      <c r="E1216" s="693"/>
      <c r="F1216" s="693"/>
      <c r="G1216" s="1257"/>
      <c r="H1216" s="693"/>
      <c r="I1216" s="1257"/>
      <c r="J1216" s="1257"/>
      <c r="K1216" s="1257"/>
      <c r="L1216" s="1257"/>
      <c r="M1216" s="1258"/>
      <c r="N1216" s="1258"/>
      <c r="O1216" s="1258"/>
      <c r="P1216" s="1258"/>
      <c r="V1216" s="698"/>
      <c r="X1216" s="698"/>
    </row>
    <row r="1217">
      <c r="A1217" s="693"/>
      <c r="B1217" s="1257"/>
      <c r="C1217" s="1257"/>
      <c r="D1217" s="1257"/>
      <c r="E1217" s="693"/>
      <c r="F1217" s="693"/>
      <c r="G1217" s="1257"/>
      <c r="H1217" s="693"/>
      <c r="I1217" s="1257"/>
      <c r="J1217" s="1257"/>
      <c r="K1217" s="1257"/>
      <c r="L1217" s="1257"/>
      <c r="M1217" s="1258"/>
      <c r="N1217" s="1258"/>
      <c r="O1217" s="1258"/>
      <c r="P1217" s="1258"/>
      <c r="V1217" s="698"/>
      <c r="X1217" s="698"/>
    </row>
    <row r="1218">
      <c r="A1218" s="693"/>
      <c r="B1218" s="1257"/>
      <c r="C1218" s="1257"/>
      <c r="D1218" s="1257"/>
      <c r="E1218" s="693"/>
      <c r="F1218" s="693"/>
      <c r="G1218" s="1257"/>
      <c r="H1218" s="693"/>
      <c r="I1218" s="1257"/>
      <c r="J1218" s="1257"/>
      <c r="K1218" s="1257"/>
      <c r="L1218" s="1257"/>
      <c r="M1218" s="1258"/>
      <c r="N1218" s="1258"/>
      <c r="O1218" s="1258"/>
      <c r="P1218" s="1258"/>
      <c r="V1218" s="698"/>
      <c r="X1218" s="698"/>
    </row>
    <row r="1219">
      <c r="A1219" s="693"/>
      <c r="B1219" s="1257"/>
      <c r="C1219" s="1257"/>
      <c r="D1219" s="1257"/>
      <c r="E1219" s="693"/>
      <c r="F1219" s="693"/>
      <c r="G1219" s="1257"/>
      <c r="H1219" s="693"/>
      <c r="I1219" s="1257"/>
      <c r="J1219" s="1257"/>
      <c r="K1219" s="1257"/>
      <c r="L1219" s="1257"/>
      <c r="M1219" s="1258"/>
      <c r="N1219" s="1258"/>
      <c r="O1219" s="1258"/>
      <c r="P1219" s="1258"/>
      <c r="V1219" s="698"/>
      <c r="X1219" s="698"/>
    </row>
    <row r="1220">
      <c r="A1220" s="693"/>
      <c r="B1220" s="1257"/>
      <c r="C1220" s="1257"/>
      <c r="D1220" s="1257"/>
      <c r="E1220" s="693"/>
      <c r="F1220" s="693"/>
      <c r="G1220" s="1257"/>
      <c r="H1220" s="693"/>
      <c r="I1220" s="1257"/>
      <c r="J1220" s="1257"/>
      <c r="K1220" s="1257"/>
      <c r="L1220" s="1257"/>
      <c r="M1220" s="1258"/>
      <c r="N1220" s="1258"/>
      <c r="O1220" s="1258"/>
      <c r="P1220" s="1258"/>
      <c r="V1220" s="698"/>
      <c r="X1220" s="698"/>
    </row>
    <row r="1221">
      <c r="A1221" s="693"/>
      <c r="B1221" s="1257"/>
      <c r="C1221" s="1257"/>
      <c r="D1221" s="1257"/>
      <c r="E1221" s="693"/>
      <c r="F1221" s="693"/>
      <c r="G1221" s="1257"/>
      <c r="H1221" s="693"/>
      <c r="I1221" s="1257"/>
      <c r="J1221" s="1257"/>
      <c r="K1221" s="1257"/>
      <c r="L1221" s="1257"/>
      <c r="M1221" s="1258"/>
      <c r="N1221" s="1258"/>
      <c r="O1221" s="1258"/>
      <c r="P1221" s="1258"/>
      <c r="V1221" s="698"/>
      <c r="X1221" s="698"/>
    </row>
    <row r="1222">
      <c r="A1222" s="693"/>
      <c r="B1222" s="1257"/>
      <c r="C1222" s="1257"/>
      <c r="D1222" s="1257"/>
      <c r="E1222" s="693"/>
      <c r="F1222" s="693"/>
      <c r="G1222" s="1257"/>
      <c r="H1222" s="693"/>
      <c r="I1222" s="1257"/>
      <c r="J1222" s="1257"/>
      <c r="K1222" s="1257"/>
      <c r="L1222" s="1257"/>
      <c r="M1222" s="1258"/>
      <c r="N1222" s="1258"/>
      <c r="O1222" s="1258"/>
      <c r="P1222" s="1258"/>
      <c r="V1222" s="698"/>
      <c r="X1222" s="698"/>
    </row>
    <row r="1223">
      <c r="A1223" s="693"/>
      <c r="B1223" s="1257"/>
      <c r="C1223" s="1257"/>
      <c r="D1223" s="1257"/>
      <c r="E1223" s="693"/>
      <c r="F1223" s="693"/>
      <c r="G1223" s="1257"/>
      <c r="H1223" s="693"/>
      <c r="I1223" s="1257"/>
      <c r="J1223" s="1257"/>
      <c r="K1223" s="1257"/>
      <c r="L1223" s="1257"/>
      <c r="M1223" s="1258"/>
      <c r="N1223" s="1258"/>
      <c r="O1223" s="1258"/>
      <c r="P1223" s="1258"/>
      <c r="V1223" s="698"/>
      <c r="X1223" s="698"/>
    </row>
    <row r="1224">
      <c r="A1224" s="693"/>
      <c r="B1224" s="1257"/>
      <c r="C1224" s="1257"/>
      <c r="D1224" s="1257"/>
      <c r="E1224" s="693"/>
      <c r="F1224" s="693"/>
      <c r="G1224" s="1257"/>
      <c r="H1224" s="693"/>
      <c r="I1224" s="1257"/>
      <c r="J1224" s="1257"/>
      <c r="K1224" s="1257"/>
      <c r="L1224" s="1257"/>
      <c r="M1224" s="1258"/>
      <c r="N1224" s="1258"/>
      <c r="O1224" s="1258"/>
      <c r="P1224" s="1258"/>
      <c r="V1224" s="698"/>
      <c r="X1224" s="698"/>
    </row>
    <row r="1225">
      <c r="A1225" s="693"/>
      <c r="B1225" s="1257"/>
      <c r="C1225" s="1257"/>
      <c r="D1225" s="1257"/>
      <c r="E1225" s="693"/>
      <c r="F1225" s="693"/>
      <c r="G1225" s="1257"/>
      <c r="H1225" s="693"/>
      <c r="I1225" s="1257"/>
      <c r="J1225" s="1257"/>
      <c r="K1225" s="1257"/>
      <c r="L1225" s="1257"/>
      <c r="M1225" s="1258"/>
      <c r="N1225" s="1258"/>
      <c r="O1225" s="1258"/>
      <c r="P1225" s="1258"/>
      <c r="V1225" s="698"/>
      <c r="X1225" s="698"/>
    </row>
    <row r="1226">
      <c r="A1226" s="693"/>
      <c r="B1226" s="1257"/>
      <c r="C1226" s="1257"/>
      <c r="D1226" s="1257"/>
      <c r="E1226" s="693"/>
      <c r="F1226" s="693"/>
      <c r="G1226" s="1257"/>
      <c r="H1226" s="693"/>
      <c r="I1226" s="1257"/>
      <c r="J1226" s="1257"/>
      <c r="K1226" s="1257"/>
      <c r="L1226" s="1257"/>
      <c r="M1226" s="1258"/>
      <c r="N1226" s="1258"/>
      <c r="O1226" s="1258"/>
      <c r="P1226" s="1258"/>
      <c r="V1226" s="698"/>
      <c r="X1226" s="698"/>
    </row>
    <row r="1227">
      <c r="A1227" s="693"/>
      <c r="B1227" s="1257"/>
      <c r="C1227" s="1257"/>
      <c r="D1227" s="1257"/>
      <c r="E1227" s="693"/>
      <c r="F1227" s="693"/>
      <c r="G1227" s="1257"/>
      <c r="H1227" s="693"/>
      <c r="I1227" s="1257"/>
      <c r="J1227" s="1257"/>
      <c r="K1227" s="1257"/>
      <c r="L1227" s="1257"/>
      <c r="M1227" s="1258"/>
      <c r="N1227" s="1258"/>
      <c r="O1227" s="1258"/>
      <c r="P1227" s="1258"/>
      <c r="V1227" s="698"/>
      <c r="X1227" s="698"/>
    </row>
    <row r="1228">
      <c r="A1228" s="693"/>
      <c r="B1228" s="1257"/>
      <c r="C1228" s="1257"/>
      <c r="D1228" s="1257"/>
      <c r="E1228" s="693"/>
      <c r="F1228" s="693"/>
      <c r="G1228" s="1257"/>
      <c r="H1228" s="693"/>
      <c r="I1228" s="1257"/>
      <c r="J1228" s="1257"/>
      <c r="K1228" s="1257"/>
      <c r="L1228" s="1257"/>
      <c r="M1228" s="1258"/>
      <c r="N1228" s="1258"/>
      <c r="O1228" s="1258"/>
      <c r="P1228" s="1258"/>
      <c r="V1228" s="698"/>
      <c r="X1228" s="698"/>
    </row>
    <row r="1229">
      <c r="A1229" s="693"/>
      <c r="B1229" s="1257"/>
      <c r="C1229" s="1257"/>
      <c r="D1229" s="1257"/>
      <c r="E1229" s="693"/>
      <c r="F1229" s="693"/>
      <c r="G1229" s="1257"/>
      <c r="H1229" s="693"/>
      <c r="I1229" s="1257"/>
      <c r="J1229" s="1257"/>
      <c r="K1229" s="1257"/>
      <c r="L1229" s="1257"/>
      <c r="M1229" s="1258"/>
      <c r="N1229" s="1258"/>
      <c r="O1229" s="1258"/>
      <c r="P1229" s="1258"/>
      <c r="V1229" s="698"/>
      <c r="X1229" s="698"/>
    </row>
    <row r="1230">
      <c r="A1230" s="693"/>
      <c r="B1230" s="1257"/>
      <c r="C1230" s="1257"/>
      <c r="D1230" s="1257"/>
      <c r="E1230" s="693"/>
      <c r="F1230" s="693"/>
      <c r="G1230" s="1257"/>
      <c r="H1230" s="693"/>
      <c r="I1230" s="1257"/>
      <c r="J1230" s="1257"/>
      <c r="K1230" s="1257"/>
      <c r="L1230" s="1257"/>
      <c r="M1230" s="1258"/>
      <c r="N1230" s="1258"/>
      <c r="O1230" s="1258"/>
      <c r="P1230" s="1258"/>
      <c r="V1230" s="698"/>
      <c r="X1230" s="698"/>
    </row>
    <row r="1231">
      <c r="A1231" s="693"/>
      <c r="B1231" s="1257"/>
      <c r="C1231" s="1257"/>
      <c r="D1231" s="1257"/>
      <c r="E1231" s="693"/>
      <c r="F1231" s="693"/>
      <c r="G1231" s="1257"/>
      <c r="H1231" s="693"/>
      <c r="I1231" s="1257"/>
      <c r="J1231" s="1257"/>
      <c r="K1231" s="1257"/>
      <c r="L1231" s="1257"/>
      <c r="M1231" s="1258"/>
      <c r="N1231" s="1258"/>
      <c r="O1231" s="1258"/>
      <c r="P1231" s="1258"/>
      <c r="V1231" s="698"/>
      <c r="X1231" s="698"/>
    </row>
    <row r="1232">
      <c r="A1232" s="693"/>
      <c r="B1232" s="1257"/>
      <c r="C1232" s="1257"/>
      <c r="D1232" s="1257"/>
      <c r="E1232" s="693"/>
      <c r="F1232" s="693"/>
      <c r="G1232" s="1257"/>
      <c r="H1232" s="693"/>
      <c r="I1232" s="1257"/>
      <c r="J1232" s="1257"/>
      <c r="K1232" s="1257"/>
      <c r="L1232" s="1257"/>
      <c r="M1232" s="1258"/>
      <c r="N1232" s="1258"/>
      <c r="O1232" s="1258"/>
      <c r="P1232" s="1258"/>
      <c r="V1232" s="698"/>
      <c r="X1232" s="698"/>
    </row>
    <row r="1233">
      <c r="A1233" s="693"/>
      <c r="B1233" s="1257"/>
      <c r="C1233" s="1257"/>
      <c r="D1233" s="1257"/>
      <c r="E1233" s="693"/>
      <c r="F1233" s="693"/>
      <c r="G1233" s="1257"/>
      <c r="H1233" s="693"/>
      <c r="I1233" s="1257"/>
      <c r="J1233" s="1257"/>
      <c r="K1233" s="1257"/>
      <c r="L1233" s="1257"/>
      <c r="M1233" s="1258"/>
      <c r="N1233" s="1258"/>
      <c r="O1233" s="1258"/>
      <c r="P1233" s="1258"/>
      <c r="V1233" s="698"/>
      <c r="X1233" s="698"/>
    </row>
    <row r="1234">
      <c r="A1234" s="693"/>
      <c r="B1234" s="1257"/>
      <c r="C1234" s="1257"/>
      <c r="D1234" s="1257"/>
      <c r="E1234" s="693"/>
      <c r="F1234" s="693"/>
      <c r="G1234" s="1257"/>
      <c r="H1234" s="693"/>
      <c r="I1234" s="1257"/>
      <c r="J1234" s="1257"/>
      <c r="K1234" s="1257"/>
      <c r="L1234" s="1257"/>
      <c r="M1234" s="1258"/>
      <c r="N1234" s="1258"/>
      <c r="O1234" s="1258"/>
      <c r="P1234" s="1258"/>
      <c r="V1234" s="698"/>
      <c r="X1234" s="698"/>
    </row>
    <row r="1235">
      <c r="A1235" s="693"/>
      <c r="B1235" s="1257"/>
      <c r="C1235" s="1257"/>
      <c r="D1235" s="1257"/>
      <c r="E1235" s="693"/>
      <c r="F1235" s="693"/>
      <c r="G1235" s="1257"/>
      <c r="H1235" s="693"/>
      <c r="I1235" s="1257"/>
      <c r="J1235" s="1257"/>
      <c r="K1235" s="1257"/>
      <c r="L1235" s="1257"/>
      <c r="M1235" s="1258"/>
      <c r="N1235" s="1258"/>
      <c r="O1235" s="1258"/>
      <c r="P1235" s="1258"/>
      <c r="V1235" s="698"/>
      <c r="X1235" s="698"/>
    </row>
    <row r="1236">
      <c r="A1236" s="693"/>
      <c r="B1236" s="1257"/>
      <c r="C1236" s="1257"/>
      <c r="D1236" s="1257"/>
      <c r="E1236" s="693"/>
      <c r="F1236" s="693"/>
      <c r="G1236" s="1257"/>
      <c r="H1236" s="693"/>
      <c r="I1236" s="1257"/>
      <c r="J1236" s="1257"/>
      <c r="K1236" s="1257"/>
      <c r="L1236" s="1257"/>
      <c r="M1236" s="1258"/>
      <c r="N1236" s="1258"/>
      <c r="O1236" s="1258"/>
      <c r="P1236" s="1258"/>
      <c r="V1236" s="698"/>
      <c r="X1236" s="698"/>
    </row>
    <row r="1237">
      <c r="A1237" s="693"/>
      <c r="B1237" s="1257"/>
      <c r="C1237" s="1257"/>
      <c r="D1237" s="1257"/>
      <c r="E1237" s="693"/>
      <c r="F1237" s="693"/>
      <c r="G1237" s="1257"/>
      <c r="H1237" s="693"/>
      <c r="I1237" s="1257"/>
      <c r="J1237" s="1257"/>
      <c r="K1237" s="1257"/>
      <c r="L1237" s="1257"/>
      <c r="M1237" s="1258"/>
      <c r="N1237" s="1258"/>
      <c r="O1237" s="1258"/>
      <c r="P1237" s="1258"/>
      <c r="V1237" s="698"/>
      <c r="X1237" s="698"/>
    </row>
    <row r="1238">
      <c r="A1238" s="693"/>
      <c r="B1238" s="1257"/>
      <c r="C1238" s="1257"/>
      <c r="D1238" s="1257"/>
      <c r="E1238" s="693"/>
      <c r="F1238" s="693"/>
      <c r="G1238" s="1257"/>
      <c r="H1238" s="693"/>
      <c r="I1238" s="1257"/>
      <c r="J1238" s="1257"/>
      <c r="K1238" s="1257"/>
      <c r="L1238" s="1257"/>
      <c r="M1238" s="1258"/>
      <c r="N1238" s="1258"/>
      <c r="O1238" s="1258"/>
      <c r="P1238" s="1258"/>
      <c r="V1238" s="698"/>
      <c r="X1238" s="698"/>
    </row>
    <row r="1239">
      <c r="A1239" s="693"/>
      <c r="B1239" s="1257"/>
      <c r="C1239" s="1257"/>
      <c r="D1239" s="1257"/>
      <c r="E1239" s="693"/>
      <c r="F1239" s="693"/>
      <c r="G1239" s="1257"/>
      <c r="H1239" s="693"/>
      <c r="I1239" s="1257"/>
      <c r="J1239" s="1257"/>
      <c r="K1239" s="1257"/>
      <c r="L1239" s="1257"/>
      <c r="M1239" s="1258"/>
      <c r="N1239" s="1258"/>
      <c r="O1239" s="1258"/>
      <c r="P1239" s="1258"/>
      <c r="V1239" s="698"/>
      <c r="X1239" s="698"/>
    </row>
    <row r="1240">
      <c r="A1240" s="693"/>
      <c r="B1240" s="1257"/>
      <c r="C1240" s="1257"/>
      <c r="D1240" s="1257"/>
      <c r="E1240" s="693"/>
      <c r="F1240" s="693"/>
      <c r="G1240" s="1257"/>
      <c r="H1240" s="693"/>
      <c r="I1240" s="1257"/>
      <c r="J1240" s="1257"/>
      <c r="K1240" s="1257"/>
      <c r="L1240" s="1257"/>
      <c r="M1240" s="1258"/>
      <c r="N1240" s="1258"/>
      <c r="O1240" s="1258"/>
      <c r="P1240" s="1258"/>
      <c r="V1240" s="698"/>
      <c r="X1240" s="698"/>
    </row>
    <row r="1241">
      <c r="A1241" s="693"/>
      <c r="B1241" s="1257"/>
      <c r="C1241" s="1257"/>
      <c r="D1241" s="1257"/>
      <c r="E1241" s="693"/>
      <c r="F1241" s="693"/>
      <c r="G1241" s="1257"/>
      <c r="H1241" s="693"/>
      <c r="I1241" s="1257"/>
      <c r="J1241" s="1257"/>
      <c r="K1241" s="1257"/>
      <c r="L1241" s="1257"/>
      <c r="M1241" s="1258"/>
      <c r="N1241" s="1258"/>
      <c r="O1241" s="1258"/>
      <c r="P1241" s="1258"/>
      <c r="V1241" s="698"/>
      <c r="X1241" s="698"/>
    </row>
    <row r="1242">
      <c r="A1242" s="693"/>
      <c r="B1242" s="1257"/>
      <c r="C1242" s="1257"/>
      <c r="D1242" s="1257"/>
      <c r="E1242" s="693"/>
      <c r="F1242" s="693"/>
      <c r="G1242" s="1257"/>
      <c r="H1242" s="693"/>
      <c r="I1242" s="1257"/>
      <c r="J1242" s="1257"/>
      <c r="K1242" s="1257"/>
      <c r="L1242" s="1257"/>
      <c r="M1242" s="1258"/>
      <c r="N1242" s="1258"/>
      <c r="O1242" s="1258"/>
      <c r="P1242" s="1258"/>
      <c r="V1242" s="698"/>
      <c r="X1242" s="698"/>
    </row>
    <row r="1243">
      <c r="A1243" s="693"/>
      <c r="B1243" s="1257"/>
      <c r="C1243" s="1257"/>
      <c r="D1243" s="1257"/>
      <c r="E1243" s="693"/>
      <c r="F1243" s="693"/>
      <c r="G1243" s="1257"/>
      <c r="H1243" s="693"/>
      <c r="I1243" s="1257"/>
      <c r="J1243" s="1257"/>
      <c r="K1243" s="1257"/>
      <c r="L1243" s="1257"/>
      <c r="M1243" s="1258"/>
      <c r="N1243" s="1258"/>
      <c r="O1243" s="1258"/>
      <c r="P1243" s="1258"/>
      <c r="V1243" s="698"/>
      <c r="X1243" s="698"/>
    </row>
    <row r="1244">
      <c r="A1244" s="693"/>
      <c r="B1244" s="1257"/>
      <c r="C1244" s="1257"/>
      <c r="D1244" s="1257"/>
      <c r="E1244" s="693"/>
      <c r="F1244" s="693"/>
      <c r="G1244" s="1257"/>
      <c r="H1244" s="693"/>
      <c r="I1244" s="1257"/>
      <c r="J1244" s="1257"/>
      <c r="K1244" s="1257"/>
      <c r="L1244" s="1257"/>
      <c r="M1244" s="1258"/>
      <c r="N1244" s="1258"/>
      <c r="O1244" s="1258"/>
      <c r="P1244" s="1258"/>
      <c r="V1244" s="698"/>
      <c r="X1244" s="698"/>
    </row>
    <row r="1245">
      <c r="A1245" s="693"/>
      <c r="B1245" s="1257"/>
      <c r="C1245" s="1257"/>
      <c r="D1245" s="1257"/>
      <c r="E1245" s="693"/>
      <c r="F1245" s="693"/>
      <c r="G1245" s="1257"/>
      <c r="H1245" s="693"/>
      <c r="I1245" s="1257"/>
      <c r="J1245" s="1257"/>
      <c r="K1245" s="1257"/>
      <c r="L1245" s="1257"/>
      <c r="M1245" s="1258"/>
      <c r="N1245" s="1258"/>
      <c r="O1245" s="1258"/>
      <c r="P1245" s="1258"/>
      <c r="V1245" s="698"/>
      <c r="X1245" s="698"/>
    </row>
    <row r="1246">
      <c r="A1246" s="693"/>
      <c r="B1246" s="1257"/>
      <c r="C1246" s="1257"/>
      <c r="D1246" s="1257"/>
      <c r="E1246" s="693"/>
      <c r="F1246" s="693"/>
      <c r="G1246" s="1257"/>
      <c r="H1246" s="693"/>
      <c r="I1246" s="1257"/>
      <c r="J1246" s="1257"/>
      <c r="K1246" s="1257"/>
      <c r="L1246" s="1257"/>
      <c r="M1246" s="1258"/>
      <c r="N1246" s="1258"/>
      <c r="O1246" s="1258"/>
      <c r="P1246" s="1258"/>
      <c r="V1246" s="698"/>
      <c r="X1246" s="698"/>
    </row>
    <row r="1247">
      <c r="A1247" s="693"/>
      <c r="B1247" s="1257"/>
      <c r="C1247" s="1257"/>
      <c r="D1247" s="1257"/>
      <c r="E1247" s="693"/>
      <c r="F1247" s="693"/>
      <c r="G1247" s="1257"/>
      <c r="H1247" s="693"/>
      <c r="I1247" s="1257"/>
      <c r="J1247" s="1257"/>
      <c r="K1247" s="1257"/>
      <c r="L1247" s="1257"/>
      <c r="M1247" s="1258"/>
      <c r="N1247" s="1258"/>
      <c r="O1247" s="1258"/>
      <c r="P1247" s="1258"/>
      <c r="V1247" s="698"/>
      <c r="X1247" s="698"/>
    </row>
    <row r="1248">
      <c r="A1248" s="693"/>
      <c r="B1248" s="1257"/>
      <c r="C1248" s="1257"/>
      <c r="D1248" s="1257"/>
      <c r="E1248" s="693"/>
      <c r="F1248" s="693"/>
      <c r="G1248" s="1257"/>
      <c r="H1248" s="693"/>
      <c r="I1248" s="1257"/>
      <c r="J1248" s="1257"/>
      <c r="K1248" s="1257"/>
      <c r="L1248" s="1257"/>
      <c r="M1248" s="1258"/>
      <c r="N1248" s="1258"/>
      <c r="O1248" s="1258"/>
      <c r="P1248" s="1258"/>
      <c r="V1248" s="698"/>
      <c r="X1248" s="698"/>
    </row>
    <row r="1249">
      <c r="A1249" s="693"/>
      <c r="B1249" s="1257"/>
      <c r="C1249" s="1257"/>
      <c r="D1249" s="1257"/>
      <c r="E1249" s="693"/>
      <c r="F1249" s="693"/>
      <c r="G1249" s="1257"/>
      <c r="H1249" s="693"/>
      <c r="I1249" s="1257"/>
      <c r="J1249" s="1257"/>
      <c r="K1249" s="1257"/>
      <c r="L1249" s="1257"/>
      <c r="M1249" s="1258"/>
      <c r="N1249" s="1258"/>
      <c r="O1249" s="1258"/>
      <c r="P1249" s="1258"/>
      <c r="V1249" s="698"/>
      <c r="X1249" s="698"/>
    </row>
    <row r="1250">
      <c r="A1250" s="693"/>
      <c r="B1250" s="1257"/>
      <c r="C1250" s="1257"/>
      <c r="D1250" s="1257"/>
      <c r="E1250" s="693"/>
      <c r="F1250" s="693"/>
      <c r="G1250" s="1257"/>
      <c r="H1250" s="693"/>
      <c r="I1250" s="1257"/>
      <c r="J1250" s="1257"/>
      <c r="K1250" s="1257"/>
      <c r="L1250" s="1257"/>
      <c r="M1250" s="1258"/>
      <c r="N1250" s="1258"/>
      <c r="O1250" s="1258"/>
      <c r="P1250" s="1258"/>
      <c r="V1250" s="698"/>
      <c r="X1250" s="698"/>
    </row>
    <row r="1251">
      <c r="A1251" s="693"/>
      <c r="B1251" s="1257"/>
      <c r="C1251" s="1257"/>
      <c r="D1251" s="1257"/>
      <c r="E1251" s="693"/>
      <c r="F1251" s="693"/>
      <c r="G1251" s="1257"/>
      <c r="H1251" s="693"/>
      <c r="I1251" s="1257"/>
      <c r="J1251" s="1257"/>
      <c r="K1251" s="1257"/>
      <c r="L1251" s="1257"/>
      <c r="M1251" s="1258"/>
      <c r="N1251" s="1258"/>
      <c r="O1251" s="1258"/>
      <c r="P1251" s="1258"/>
      <c r="V1251" s="698"/>
      <c r="X1251" s="698"/>
    </row>
    <row r="1252">
      <c r="A1252" s="693"/>
      <c r="B1252" s="1257"/>
      <c r="C1252" s="1257"/>
      <c r="D1252" s="1257"/>
      <c r="E1252" s="693"/>
      <c r="F1252" s="693"/>
      <c r="G1252" s="1257"/>
      <c r="H1252" s="693"/>
      <c r="I1252" s="1257"/>
      <c r="J1252" s="1257"/>
      <c r="K1252" s="1257"/>
      <c r="L1252" s="1257"/>
      <c r="M1252" s="1258"/>
      <c r="N1252" s="1258"/>
      <c r="O1252" s="1258"/>
      <c r="P1252" s="1258"/>
      <c r="V1252" s="698"/>
      <c r="X1252" s="698"/>
    </row>
    <row r="1253">
      <c r="A1253" s="693"/>
      <c r="B1253" s="1257"/>
      <c r="C1253" s="1257"/>
      <c r="D1253" s="1257"/>
      <c r="E1253" s="693"/>
      <c r="F1253" s="693"/>
      <c r="G1253" s="1257"/>
      <c r="H1253" s="693"/>
      <c r="I1253" s="1257"/>
      <c r="J1253" s="1257"/>
      <c r="K1253" s="1257"/>
      <c r="L1253" s="1257"/>
      <c r="M1253" s="1258"/>
      <c r="N1253" s="1258"/>
      <c r="O1253" s="1258"/>
      <c r="P1253" s="1258"/>
      <c r="V1253" s="698"/>
      <c r="X1253" s="698"/>
    </row>
    <row r="1254">
      <c r="A1254" s="693"/>
      <c r="B1254" s="1257"/>
      <c r="C1254" s="1257"/>
      <c r="D1254" s="1257"/>
      <c r="E1254" s="693"/>
      <c r="F1254" s="693"/>
      <c r="G1254" s="1257"/>
      <c r="H1254" s="693"/>
      <c r="I1254" s="1257"/>
      <c r="J1254" s="1257"/>
      <c r="K1254" s="1257"/>
      <c r="L1254" s="1257"/>
      <c r="M1254" s="1258"/>
      <c r="N1254" s="1258"/>
      <c r="O1254" s="1258"/>
      <c r="P1254" s="1258"/>
      <c r="V1254" s="698"/>
      <c r="X1254" s="698"/>
    </row>
    <row r="1255">
      <c r="A1255" s="693"/>
      <c r="B1255" s="1257"/>
      <c r="C1255" s="1257"/>
      <c r="D1255" s="1257"/>
      <c r="E1255" s="693"/>
      <c r="F1255" s="693"/>
      <c r="G1255" s="1257"/>
      <c r="H1255" s="693"/>
      <c r="I1255" s="1257"/>
      <c r="J1255" s="1257"/>
      <c r="K1255" s="1257"/>
      <c r="L1255" s="1257"/>
      <c r="M1255" s="1258"/>
      <c r="N1255" s="1258"/>
      <c r="O1255" s="1258"/>
      <c r="P1255" s="1258"/>
      <c r="V1255" s="698"/>
      <c r="X1255" s="698"/>
    </row>
    <row r="1256">
      <c r="A1256" s="693"/>
      <c r="B1256" s="1257"/>
      <c r="C1256" s="1257"/>
      <c r="D1256" s="1257"/>
      <c r="E1256" s="693"/>
      <c r="F1256" s="693"/>
      <c r="G1256" s="1257"/>
      <c r="H1256" s="693"/>
      <c r="I1256" s="1257"/>
      <c r="J1256" s="1257"/>
      <c r="K1256" s="1257"/>
      <c r="L1256" s="1257"/>
      <c r="M1256" s="1258"/>
      <c r="N1256" s="1258"/>
      <c r="O1256" s="1258"/>
      <c r="P1256" s="1258"/>
      <c r="V1256" s="698"/>
      <c r="X1256" s="698"/>
    </row>
    <row r="1257">
      <c r="A1257" s="693"/>
      <c r="B1257" s="1257"/>
      <c r="C1257" s="1257"/>
      <c r="D1257" s="1257"/>
      <c r="E1257" s="693"/>
      <c r="F1257" s="693"/>
      <c r="G1257" s="1257"/>
      <c r="H1257" s="693"/>
      <c r="I1257" s="1257"/>
      <c r="J1257" s="1257"/>
      <c r="K1257" s="1257"/>
      <c r="L1257" s="1257"/>
      <c r="M1257" s="1258"/>
      <c r="N1257" s="1258"/>
      <c r="O1257" s="1258"/>
      <c r="P1257" s="1258"/>
      <c r="V1257" s="698"/>
      <c r="X1257" s="698"/>
    </row>
    <row r="1258">
      <c r="A1258" s="693"/>
      <c r="B1258" s="1257"/>
      <c r="C1258" s="1257"/>
      <c r="D1258" s="1257"/>
      <c r="E1258" s="693"/>
      <c r="F1258" s="693"/>
      <c r="G1258" s="1257"/>
      <c r="H1258" s="693"/>
      <c r="I1258" s="1257"/>
      <c r="J1258" s="1257"/>
      <c r="K1258" s="1257"/>
      <c r="L1258" s="1257"/>
      <c r="M1258" s="1258"/>
      <c r="N1258" s="1258"/>
      <c r="O1258" s="1258"/>
      <c r="P1258" s="1258"/>
      <c r="V1258" s="698"/>
      <c r="X1258" s="698"/>
    </row>
    <row r="1259">
      <c r="A1259" s="693"/>
      <c r="B1259" s="1257"/>
      <c r="C1259" s="1257"/>
      <c r="D1259" s="1257"/>
      <c r="E1259" s="693"/>
      <c r="F1259" s="693"/>
      <c r="G1259" s="1257"/>
      <c r="H1259" s="693"/>
      <c r="I1259" s="1257"/>
      <c r="J1259" s="1257"/>
      <c r="K1259" s="1257"/>
      <c r="L1259" s="1257"/>
      <c r="M1259" s="1258"/>
      <c r="N1259" s="1258"/>
      <c r="O1259" s="1258"/>
      <c r="P1259" s="1258"/>
      <c r="V1259" s="698"/>
      <c r="X1259" s="698"/>
    </row>
    <row r="1260">
      <c r="A1260" s="693"/>
      <c r="B1260" s="1257"/>
      <c r="C1260" s="1257"/>
      <c r="D1260" s="1257"/>
      <c r="E1260" s="693"/>
      <c r="F1260" s="693"/>
      <c r="G1260" s="1257"/>
      <c r="H1260" s="693"/>
      <c r="I1260" s="1257"/>
      <c r="J1260" s="1257"/>
      <c r="K1260" s="1257"/>
      <c r="L1260" s="1257"/>
      <c r="M1260" s="1258"/>
      <c r="N1260" s="1258"/>
      <c r="O1260" s="1258"/>
      <c r="P1260" s="1258"/>
      <c r="V1260" s="698"/>
      <c r="X1260" s="698"/>
    </row>
    <row r="1261">
      <c r="A1261" s="693"/>
      <c r="B1261" s="1257"/>
      <c r="C1261" s="1257"/>
      <c r="D1261" s="1257"/>
      <c r="E1261" s="693"/>
      <c r="F1261" s="693"/>
      <c r="G1261" s="1257"/>
      <c r="H1261" s="693"/>
      <c r="I1261" s="1257"/>
      <c r="J1261" s="1257"/>
      <c r="K1261" s="1257"/>
      <c r="L1261" s="1257"/>
      <c r="M1261" s="1258"/>
      <c r="N1261" s="1258"/>
      <c r="O1261" s="1258"/>
      <c r="P1261" s="1258"/>
      <c r="V1261" s="698"/>
      <c r="X1261" s="698"/>
    </row>
    <row r="1262">
      <c r="A1262" s="693"/>
      <c r="B1262" s="1257"/>
      <c r="C1262" s="1257"/>
      <c r="D1262" s="1257"/>
      <c r="E1262" s="693"/>
      <c r="F1262" s="693"/>
      <c r="G1262" s="1257"/>
      <c r="H1262" s="693"/>
      <c r="I1262" s="1257"/>
      <c r="J1262" s="1257"/>
      <c r="K1262" s="1257"/>
      <c r="L1262" s="1257"/>
      <c r="M1262" s="1258"/>
      <c r="N1262" s="1258"/>
      <c r="O1262" s="1258"/>
      <c r="P1262" s="1258"/>
      <c r="V1262" s="698"/>
      <c r="X1262" s="698"/>
    </row>
    <row r="1263">
      <c r="A1263" s="693"/>
      <c r="B1263" s="1257"/>
      <c r="C1263" s="1257"/>
      <c r="D1263" s="1257"/>
      <c r="E1263" s="693"/>
      <c r="F1263" s="693"/>
      <c r="G1263" s="1257"/>
      <c r="H1263" s="693"/>
      <c r="I1263" s="1257"/>
      <c r="J1263" s="1257"/>
      <c r="K1263" s="1257"/>
      <c r="L1263" s="1257"/>
      <c r="M1263" s="1258"/>
      <c r="N1263" s="1258"/>
      <c r="O1263" s="1258"/>
      <c r="P1263" s="1258"/>
      <c r="V1263" s="698"/>
      <c r="X1263" s="698"/>
    </row>
    <row r="1264">
      <c r="A1264" s="693"/>
      <c r="B1264" s="1257"/>
      <c r="C1264" s="1257"/>
      <c r="D1264" s="1257"/>
      <c r="E1264" s="693"/>
      <c r="F1264" s="693"/>
      <c r="G1264" s="1257"/>
      <c r="H1264" s="693"/>
      <c r="I1264" s="1257"/>
      <c r="J1264" s="1257"/>
      <c r="K1264" s="1257"/>
      <c r="L1264" s="1257"/>
      <c r="M1264" s="1258"/>
      <c r="N1264" s="1258"/>
      <c r="O1264" s="1258"/>
      <c r="P1264" s="1258"/>
      <c r="V1264" s="698"/>
      <c r="X1264" s="698"/>
    </row>
    <row r="1265">
      <c r="A1265" s="693"/>
      <c r="B1265" s="1257"/>
      <c r="C1265" s="1257"/>
      <c r="D1265" s="1257"/>
      <c r="E1265" s="693"/>
      <c r="F1265" s="693"/>
      <c r="G1265" s="1257"/>
      <c r="H1265" s="693"/>
      <c r="I1265" s="1257"/>
      <c r="J1265" s="1257"/>
      <c r="K1265" s="1257"/>
      <c r="L1265" s="1257"/>
      <c r="M1265" s="1258"/>
      <c r="N1265" s="1258"/>
      <c r="O1265" s="1258"/>
      <c r="P1265" s="1258"/>
      <c r="V1265" s="698"/>
      <c r="X1265" s="698"/>
    </row>
    <row r="1266">
      <c r="A1266" s="693"/>
      <c r="B1266" s="1257"/>
      <c r="C1266" s="1257"/>
      <c r="D1266" s="1257"/>
      <c r="E1266" s="693"/>
      <c r="F1266" s="693"/>
      <c r="G1266" s="1257"/>
      <c r="H1266" s="693"/>
      <c r="I1266" s="1257"/>
      <c r="J1266" s="1257"/>
      <c r="K1266" s="1257"/>
      <c r="L1266" s="1257"/>
      <c r="M1266" s="1258"/>
      <c r="N1266" s="1258"/>
      <c r="O1266" s="1258"/>
      <c r="P1266" s="1258"/>
      <c r="V1266" s="698"/>
      <c r="X1266" s="698"/>
    </row>
    <row r="1267">
      <c r="A1267" s="693"/>
      <c r="B1267" s="1257"/>
      <c r="C1267" s="1257"/>
      <c r="D1267" s="1257"/>
      <c r="E1267" s="693"/>
      <c r="F1267" s="693"/>
      <c r="G1267" s="1257"/>
      <c r="H1267" s="693"/>
      <c r="I1267" s="1257"/>
      <c r="J1267" s="1257"/>
      <c r="K1267" s="1257"/>
      <c r="L1267" s="1257"/>
      <c r="M1267" s="1258"/>
      <c r="N1267" s="1258"/>
      <c r="O1267" s="1258"/>
      <c r="P1267" s="1258"/>
      <c r="V1267" s="698"/>
      <c r="X1267" s="698"/>
    </row>
    <row r="1268">
      <c r="A1268" s="693"/>
      <c r="B1268" s="1257"/>
      <c r="C1268" s="1257"/>
      <c r="D1268" s="1257"/>
      <c r="E1268" s="693"/>
      <c r="F1268" s="693"/>
      <c r="G1268" s="1257"/>
      <c r="H1268" s="693"/>
      <c r="I1268" s="1257"/>
      <c r="J1268" s="1257"/>
      <c r="K1268" s="1257"/>
      <c r="L1268" s="1257"/>
      <c r="M1268" s="1258"/>
      <c r="N1268" s="1258"/>
      <c r="O1268" s="1258"/>
      <c r="P1268" s="1258"/>
      <c r="V1268" s="698"/>
      <c r="X1268" s="698"/>
    </row>
    <row r="1269">
      <c r="A1269" s="693"/>
      <c r="B1269" s="1257"/>
      <c r="C1269" s="1257"/>
      <c r="D1269" s="1257"/>
      <c r="E1269" s="693"/>
      <c r="F1269" s="693"/>
      <c r="G1269" s="1257"/>
      <c r="H1269" s="693"/>
      <c r="I1269" s="1257"/>
      <c r="J1269" s="1257"/>
      <c r="K1269" s="1257"/>
      <c r="L1269" s="1257"/>
      <c r="M1269" s="1258"/>
      <c r="N1269" s="1258"/>
      <c r="O1269" s="1258"/>
      <c r="P1269" s="1258"/>
      <c r="V1269" s="698"/>
      <c r="X1269" s="698"/>
    </row>
    <row r="1270">
      <c r="A1270" s="693"/>
      <c r="B1270" s="1257"/>
      <c r="C1270" s="1257"/>
      <c r="D1270" s="1257"/>
      <c r="E1270" s="693"/>
      <c r="F1270" s="693"/>
      <c r="G1270" s="1257"/>
      <c r="H1270" s="693"/>
      <c r="I1270" s="1257"/>
      <c r="J1270" s="1257"/>
      <c r="K1270" s="1257"/>
      <c r="L1270" s="1257"/>
      <c r="M1270" s="1258"/>
      <c r="N1270" s="1258"/>
      <c r="O1270" s="1258"/>
      <c r="P1270" s="1258"/>
      <c r="V1270" s="698"/>
      <c r="X1270" s="698"/>
    </row>
    <row r="1271">
      <c r="A1271" s="693"/>
      <c r="B1271" s="1257"/>
      <c r="C1271" s="1257"/>
      <c r="D1271" s="1257"/>
      <c r="E1271" s="693"/>
      <c r="F1271" s="693"/>
      <c r="G1271" s="1257"/>
      <c r="H1271" s="693"/>
      <c r="I1271" s="1257"/>
      <c r="J1271" s="1257"/>
      <c r="K1271" s="1257"/>
      <c r="L1271" s="1257"/>
      <c r="M1271" s="1258"/>
      <c r="N1271" s="1258"/>
      <c r="O1271" s="1258"/>
      <c r="P1271" s="1258"/>
      <c r="V1271" s="698"/>
      <c r="X1271" s="698"/>
    </row>
    <row r="1272">
      <c r="A1272" s="693"/>
      <c r="B1272" s="1257"/>
      <c r="C1272" s="1257"/>
      <c r="D1272" s="1257"/>
      <c r="E1272" s="693"/>
      <c r="F1272" s="693"/>
      <c r="G1272" s="1257"/>
      <c r="H1272" s="693"/>
      <c r="I1272" s="1257"/>
      <c r="J1272" s="1257"/>
      <c r="K1272" s="1257"/>
      <c r="L1272" s="1257"/>
      <c r="M1272" s="1258"/>
      <c r="N1272" s="1258"/>
      <c r="O1272" s="1258"/>
      <c r="P1272" s="1258"/>
      <c r="V1272" s="698"/>
      <c r="X1272" s="698"/>
    </row>
    <row r="1273">
      <c r="A1273" s="693"/>
      <c r="B1273" s="1257"/>
      <c r="C1273" s="1257"/>
      <c r="D1273" s="1257"/>
      <c r="E1273" s="693"/>
      <c r="F1273" s="693"/>
      <c r="G1273" s="1257"/>
      <c r="H1273" s="693"/>
      <c r="I1273" s="1257"/>
      <c r="J1273" s="1257"/>
      <c r="K1273" s="1257"/>
      <c r="L1273" s="1257"/>
      <c r="M1273" s="1258"/>
      <c r="N1273" s="1258"/>
      <c r="O1273" s="1258"/>
      <c r="P1273" s="1258"/>
      <c r="V1273" s="698"/>
      <c r="X1273" s="698"/>
    </row>
    <row r="1274">
      <c r="A1274" s="693"/>
      <c r="B1274" s="1257"/>
      <c r="C1274" s="1257"/>
      <c r="D1274" s="1257"/>
      <c r="E1274" s="693"/>
      <c r="F1274" s="693"/>
      <c r="G1274" s="1257"/>
      <c r="H1274" s="693"/>
      <c r="I1274" s="1257"/>
      <c r="J1274" s="1257"/>
      <c r="K1274" s="1257"/>
      <c r="L1274" s="1257"/>
      <c r="M1274" s="1258"/>
      <c r="N1274" s="1258"/>
      <c r="O1274" s="1258"/>
      <c r="P1274" s="1258"/>
      <c r="V1274" s="698"/>
      <c r="X1274" s="698"/>
    </row>
    <row r="1275">
      <c r="A1275" s="693"/>
      <c r="B1275" s="1257"/>
      <c r="C1275" s="1257"/>
      <c r="D1275" s="1257"/>
      <c r="E1275" s="693"/>
      <c r="F1275" s="693"/>
      <c r="G1275" s="1257"/>
      <c r="H1275" s="693"/>
      <c r="I1275" s="1257"/>
      <c r="J1275" s="1257"/>
      <c r="K1275" s="1257"/>
      <c r="L1275" s="1257"/>
      <c r="M1275" s="1258"/>
      <c r="N1275" s="1258"/>
      <c r="O1275" s="1258"/>
      <c r="P1275" s="1258"/>
      <c r="V1275" s="698"/>
      <c r="X1275" s="698"/>
    </row>
    <row r="1276">
      <c r="A1276" s="693"/>
      <c r="B1276" s="1257"/>
      <c r="C1276" s="1257"/>
      <c r="D1276" s="1257"/>
      <c r="E1276" s="693"/>
      <c r="F1276" s="693"/>
      <c r="G1276" s="1257"/>
      <c r="H1276" s="693"/>
      <c r="I1276" s="1257"/>
      <c r="J1276" s="1257"/>
      <c r="K1276" s="1257"/>
      <c r="L1276" s="1257"/>
      <c r="M1276" s="1258"/>
      <c r="N1276" s="1258"/>
      <c r="O1276" s="1258"/>
      <c r="P1276" s="1258"/>
      <c r="V1276" s="698"/>
      <c r="X1276" s="698"/>
    </row>
    <row r="1277">
      <c r="A1277" s="693"/>
      <c r="B1277" s="1257"/>
      <c r="C1277" s="1257"/>
      <c r="D1277" s="1257"/>
      <c r="E1277" s="693"/>
      <c r="F1277" s="693"/>
      <c r="G1277" s="1257"/>
      <c r="H1277" s="693"/>
      <c r="I1277" s="1257"/>
      <c r="J1277" s="1257"/>
      <c r="K1277" s="1257"/>
      <c r="L1277" s="1257"/>
      <c r="M1277" s="1258"/>
      <c r="N1277" s="1258"/>
      <c r="O1277" s="1258"/>
      <c r="P1277" s="1258"/>
      <c r="V1277" s="698"/>
      <c r="X1277" s="698"/>
    </row>
    <row r="1278">
      <c r="A1278" s="693"/>
      <c r="B1278" s="1257"/>
      <c r="C1278" s="1257"/>
      <c r="D1278" s="1257"/>
      <c r="E1278" s="693"/>
      <c r="F1278" s="693"/>
      <c r="G1278" s="1257"/>
      <c r="H1278" s="693"/>
      <c r="I1278" s="1257"/>
      <c r="J1278" s="1257"/>
      <c r="K1278" s="1257"/>
      <c r="L1278" s="1257"/>
      <c r="M1278" s="1258"/>
      <c r="N1278" s="1258"/>
      <c r="O1278" s="1258"/>
      <c r="P1278" s="1258"/>
      <c r="V1278" s="698"/>
      <c r="X1278" s="698"/>
    </row>
    <row r="1279">
      <c r="A1279" s="693"/>
      <c r="B1279" s="1257"/>
      <c r="C1279" s="1257"/>
      <c r="D1279" s="1257"/>
      <c r="E1279" s="693"/>
      <c r="F1279" s="693"/>
      <c r="G1279" s="1257"/>
      <c r="H1279" s="693"/>
      <c r="I1279" s="1257"/>
      <c r="J1279" s="1257"/>
      <c r="K1279" s="1257"/>
      <c r="L1279" s="1257"/>
      <c r="M1279" s="1258"/>
      <c r="N1279" s="1258"/>
      <c r="O1279" s="1258"/>
      <c r="P1279" s="1258"/>
      <c r="V1279" s="698"/>
      <c r="X1279" s="698"/>
    </row>
    <row r="1280">
      <c r="A1280" s="693"/>
      <c r="B1280" s="1257"/>
      <c r="C1280" s="1257"/>
      <c r="D1280" s="1257"/>
      <c r="E1280" s="693"/>
      <c r="F1280" s="693"/>
      <c r="G1280" s="1257"/>
      <c r="H1280" s="693"/>
      <c r="I1280" s="1257"/>
      <c r="J1280" s="1257"/>
      <c r="K1280" s="1257"/>
      <c r="L1280" s="1257"/>
      <c r="M1280" s="1258"/>
      <c r="N1280" s="1258"/>
      <c r="O1280" s="1258"/>
      <c r="P1280" s="1258"/>
      <c r="V1280" s="698"/>
      <c r="X1280" s="698"/>
    </row>
    <row r="1281">
      <c r="A1281" s="693"/>
      <c r="B1281" s="1257"/>
      <c r="C1281" s="1257"/>
      <c r="D1281" s="1257"/>
      <c r="E1281" s="693"/>
      <c r="F1281" s="693"/>
      <c r="G1281" s="1257"/>
      <c r="H1281" s="693"/>
      <c r="I1281" s="1257"/>
      <c r="J1281" s="1257"/>
      <c r="K1281" s="1257"/>
      <c r="L1281" s="1257"/>
      <c r="M1281" s="1258"/>
      <c r="N1281" s="1258"/>
      <c r="O1281" s="1258"/>
      <c r="P1281" s="1258"/>
      <c r="V1281" s="698"/>
      <c r="X1281" s="698"/>
    </row>
    <row r="1282">
      <c r="A1282" s="693"/>
      <c r="B1282" s="1257"/>
      <c r="C1282" s="1257"/>
      <c r="D1282" s="1257"/>
      <c r="E1282" s="693"/>
      <c r="F1282" s="693"/>
      <c r="G1282" s="1257"/>
      <c r="H1282" s="693"/>
      <c r="I1282" s="1257"/>
      <c r="J1282" s="1257"/>
      <c r="K1282" s="1257"/>
      <c r="L1282" s="1257"/>
      <c r="M1282" s="1258"/>
      <c r="N1282" s="1258"/>
      <c r="O1282" s="1258"/>
      <c r="P1282" s="1258"/>
      <c r="V1282" s="698"/>
      <c r="X1282" s="698"/>
    </row>
    <row r="1283">
      <c r="A1283" s="693"/>
      <c r="B1283" s="1257"/>
      <c r="C1283" s="1257"/>
      <c r="D1283" s="1257"/>
      <c r="E1283" s="693"/>
      <c r="F1283" s="693"/>
      <c r="G1283" s="1257"/>
      <c r="H1283" s="693"/>
      <c r="I1283" s="1257"/>
      <c r="J1283" s="1257"/>
      <c r="K1283" s="1257"/>
      <c r="L1283" s="1257"/>
      <c r="M1283" s="1258"/>
      <c r="N1283" s="1258"/>
      <c r="O1283" s="1258"/>
      <c r="P1283" s="1258"/>
      <c r="V1283" s="698"/>
      <c r="X1283" s="698"/>
    </row>
    <row r="1284">
      <c r="A1284" s="693"/>
      <c r="B1284" s="1257"/>
      <c r="C1284" s="1257"/>
      <c r="D1284" s="1257"/>
      <c r="E1284" s="693"/>
      <c r="F1284" s="693"/>
      <c r="G1284" s="1257"/>
      <c r="H1284" s="693"/>
      <c r="I1284" s="1257"/>
      <c r="J1284" s="1257"/>
      <c r="K1284" s="1257"/>
      <c r="L1284" s="1257"/>
      <c r="M1284" s="1258"/>
      <c r="N1284" s="1258"/>
      <c r="O1284" s="1258"/>
      <c r="P1284" s="1258"/>
      <c r="V1284" s="698"/>
      <c r="X1284" s="698"/>
    </row>
    <row r="1285">
      <c r="A1285" s="693"/>
      <c r="B1285" s="1257"/>
      <c r="C1285" s="1257"/>
      <c r="D1285" s="1257"/>
      <c r="E1285" s="693"/>
      <c r="F1285" s="693"/>
      <c r="G1285" s="1257"/>
      <c r="H1285" s="693"/>
      <c r="I1285" s="1257"/>
      <c r="J1285" s="1257"/>
      <c r="K1285" s="1257"/>
      <c r="L1285" s="1257"/>
      <c r="M1285" s="1258"/>
      <c r="N1285" s="1258"/>
      <c r="O1285" s="1258"/>
      <c r="P1285" s="1258"/>
      <c r="V1285" s="698"/>
      <c r="X1285" s="698"/>
    </row>
    <row r="1286">
      <c r="A1286" s="693"/>
      <c r="B1286" s="1257"/>
      <c r="C1286" s="1257"/>
      <c r="D1286" s="1257"/>
      <c r="E1286" s="693"/>
      <c r="F1286" s="693"/>
      <c r="G1286" s="1257"/>
      <c r="H1286" s="693"/>
      <c r="I1286" s="1257"/>
      <c r="J1286" s="1257"/>
      <c r="K1286" s="1257"/>
      <c r="L1286" s="1257"/>
      <c r="M1286" s="1258"/>
      <c r="N1286" s="1258"/>
      <c r="O1286" s="1258"/>
      <c r="P1286" s="1258"/>
      <c r="V1286" s="698"/>
      <c r="X1286" s="698"/>
    </row>
    <row r="1287">
      <c r="A1287" s="693"/>
      <c r="B1287" s="1257"/>
      <c r="C1287" s="1257"/>
      <c r="D1287" s="1257"/>
      <c r="E1287" s="693"/>
      <c r="F1287" s="693"/>
      <c r="G1287" s="1257"/>
      <c r="H1287" s="693"/>
      <c r="I1287" s="1257"/>
      <c r="J1287" s="1257"/>
      <c r="K1287" s="1257"/>
      <c r="L1287" s="1257"/>
      <c r="M1287" s="1258"/>
      <c r="N1287" s="1258"/>
      <c r="O1287" s="1258"/>
      <c r="P1287" s="1258"/>
      <c r="V1287" s="698"/>
      <c r="X1287" s="698"/>
    </row>
    <row r="1288">
      <c r="A1288" s="693"/>
      <c r="B1288" s="1257"/>
      <c r="C1288" s="1257"/>
      <c r="D1288" s="1257"/>
      <c r="E1288" s="693"/>
      <c r="F1288" s="693"/>
      <c r="G1288" s="1257"/>
      <c r="H1288" s="693"/>
      <c r="I1288" s="1257"/>
      <c r="J1288" s="1257"/>
      <c r="K1288" s="1257"/>
      <c r="L1288" s="1257"/>
      <c r="M1288" s="1258"/>
      <c r="N1288" s="1258"/>
      <c r="O1288" s="1258"/>
      <c r="P1288" s="1258"/>
      <c r="V1288" s="698"/>
      <c r="X1288" s="698"/>
    </row>
    <row r="1289">
      <c r="A1289" s="693"/>
      <c r="B1289" s="1257"/>
      <c r="C1289" s="1257"/>
      <c r="D1289" s="1257"/>
      <c r="E1289" s="693"/>
      <c r="F1289" s="693"/>
      <c r="G1289" s="1257"/>
      <c r="H1289" s="693"/>
      <c r="I1289" s="1257"/>
      <c r="J1289" s="1257"/>
      <c r="K1289" s="1257"/>
      <c r="L1289" s="1257"/>
      <c r="M1289" s="1258"/>
      <c r="N1289" s="1258"/>
      <c r="O1289" s="1258"/>
      <c r="P1289" s="1258"/>
      <c r="V1289" s="698"/>
      <c r="X1289" s="698"/>
    </row>
    <row r="1290">
      <c r="A1290" s="693"/>
      <c r="B1290" s="1257"/>
      <c r="C1290" s="1257"/>
      <c r="D1290" s="1257"/>
      <c r="E1290" s="693"/>
      <c r="F1290" s="693"/>
      <c r="G1290" s="1257"/>
      <c r="H1290" s="693"/>
      <c r="I1290" s="1257"/>
      <c r="J1290" s="1257"/>
      <c r="K1290" s="1257"/>
      <c r="L1290" s="1257"/>
      <c r="M1290" s="1258"/>
      <c r="N1290" s="1258"/>
      <c r="O1290" s="1258"/>
      <c r="P1290" s="1258"/>
      <c r="V1290" s="698"/>
      <c r="X1290" s="698"/>
    </row>
    <row r="1291">
      <c r="A1291" s="693"/>
      <c r="B1291" s="1257"/>
      <c r="C1291" s="1257"/>
      <c r="D1291" s="1257"/>
      <c r="E1291" s="693"/>
      <c r="F1291" s="693"/>
      <c r="G1291" s="1257"/>
      <c r="H1291" s="693"/>
      <c r="I1291" s="1257"/>
      <c r="J1291" s="1257"/>
      <c r="K1291" s="1257"/>
      <c r="L1291" s="1257"/>
      <c r="M1291" s="1258"/>
      <c r="N1291" s="1258"/>
      <c r="O1291" s="1258"/>
      <c r="P1291" s="1258"/>
      <c r="V1291" s="698"/>
      <c r="X1291" s="698"/>
    </row>
    <row r="1292">
      <c r="A1292" s="693"/>
      <c r="B1292" s="1257"/>
      <c r="C1292" s="1257"/>
      <c r="D1292" s="1257"/>
      <c r="E1292" s="693"/>
      <c r="F1292" s="693"/>
      <c r="G1292" s="1257"/>
      <c r="H1292" s="693"/>
      <c r="I1292" s="1257"/>
      <c r="J1292" s="1257"/>
      <c r="K1292" s="1257"/>
      <c r="L1292" s="1257"/>
      <c r="M1292" s="1258"/>
      <c r="N1292" s="1258"/>
      <c r="O1292" s="1258"/>
      <c r="P1292" s="1258"/>
      <c r="V1292" s="698"/>
      <c r="X1292" s="698"/>
    </row>
    <row r="1293">
      <c r="A1293" s="693"/>
      <c r="B1293" s="1257"/>
      <c r="C1293" s="1257"/>
      <c r="D1293" s="1257"/>
      <c r="E1293" s="693"/>
      <c r="F1293" s="693"/>
      <c r="G1293" s="1257"/>
      <c r="H1293" s="693"/>
      <c r="I1293" s="1257"/>
      <c r="J1293" s="1257"/>
      <c r="K1293" s="1257"/>
      <c r="L1293" s="1257"/>
      <c r="M1293" s="1258"/>
      <c r="N1293" s="1258"/>
      <c r="O1293" s="1258"/>
      <c r="P1293" s="1258"/>
      <c r="V1293" s="698"/>
      <c r="X1293" s="698"/>
    </row>
    <row r="1294">
      <c r="A1294" s="693"/>
      <c r="B1294" s="1257"/>
      <c r="C1294" s="1257"/>
      <c r="D1294" s="1257"/>
      <c r="E1294" s="693"/>
      <c r="F1294" s="693"/>
      <c r="G1294" s="1257"/>
      <c r="H1294" s="693"/>
      <c r="I1294" s="1257"/>
      <c r="J1294" s="1257"/>
      <c r="K1294" s="1257"/>
      <c r="L1294" s="1257"/>
      <c r="M1294" s="1258"/>
      <c r="N1294" s="1258"/>
      <c r="O1294" s="1258"/>
      <c r="P1294" s="1258"/>
      <c r="V1294" s="698"/>
      <c r="X1294" s="698"/>
    </row>
    <row r="1295">
      <c r="A1295" s="693"/>
      <c r="B1295" s="1257"/>
      <c r="C1295" s="1257"/>
      <c r="D1295" s="1257"/>
      <c r="E1295" s="693"/>
      <c r="F1295" s="693"/>
      <c r="G1295" s="1257"/>
      <c r="H1295" s="693"/>
      <c r="I1295" s="1257"/>
      <c r="J1295" s="1257"/>
      <c r="K1295" s="1257"/>
      <c r="L1295" s="1257"/>
      <c r="M1295" s="1258"/>
      <c r="N1295" s="1258"/>
      <c r="O1295" s="1258"/>
      <c r="P1295" s="1258"/>
      <c r="V1295" s="698"/>
      <c r="X1295" s="698"/>
    </row>
    <row r="1296">
      <c r="A1296" s="693"/>
      <c r="B1296" s="1257"/>
      <c r="C1296" s="1257"/>
      <c r="D1296" s="1257"/>
      <c r="E1296" s="693"/>
      <c r="F1296" s="693"/>
      <c r="G1296" s="1257"/>
      <c r="H1296" s="693"/>
      <c r="I1296" s="1257"/>
      <c r="J1296" s="1257"/>
      <c r="K1296" s="1257"/>
      <c r="L1296" s="1257"/>
      <c r="M1296" s="1258"/>
      <c r="N1296" s="1258"/>
      <c r="O1296" s="1258"/>
      <c r="P1296" s="1258"/>
      <c r="V1296" s="698"/>
      <c r="X1296" s="698"/>
    </row>
    <row r="1297">
      <c r="A1297" s="693"/>
      <c r="B1297" s="1257"/>
      <c r="C1297" s="1257"/>
      <c r="D1297" s="1257"/>
      <c r="E1297" s="693"/>
      <c r="F1297" s="693"/>
      <c r="G1297" s="1257"/>
      <c r="H1297" s="693"/>
      <c r="I1297" s="1257"/>
      <c r="J1297" s="1257"/>
      <c r="K1297" s="1257"/>
      <c r="L1297" s="1257"/>
      <c r="M1297" s="1258"/>
      <c r="N1297" s="1258"/>
      <c r="O1297" s="1258"/>
      <c r="P1297" s="1258"/>
      <c r="V1297" s="698"/>
      <c r="X1297" s="698"/>
    </row>
    <row r="1298">
      <c r="A1298" s="693"/>
      <c r="B1298" s="1257"/>
      <c r="C1298" s="1257"/>
      <c r="D1298" s="1257"/>
      <c r="E1298" s="693"/>
      <c r="F1298" s="693"/>
      <c r="G1298" s="1257"/>
      <c r="H1298" s="693"/>
      <c r="I1298" s="1257"/>
      <c r="J1298" s="1257"/>
      <c r="K1298" s="1257"/>
      <c r="L1298" s="1257"/>
      <c r="M1298" s="1258"/>
      <c r="N1298" s="1258"/>
      <c r="O1298" s="1258"/>
      <c r="P1298" s="1258"/>
      <c r="V1298" s="698"/>
      <c r="X1298" s="698"/>
    </row>
    <row r="1299">
      <c r="A1299" s="693"/>
      <c r="B1299" s="1257"/>
      <c r="C1299" s="1257"/>
      <c r="D1299" s="1257"/>
      <c r="E1299" s="693"/>
      <c r="F1299" s="693"/>
      <c r="G1299" s="1257"/>
      <c r="H1299" s="693"/>
      <c r="I1299" s="1257"/>
      <c r="J1299" s="1257"/>
      <c r="K1299" s="1257"/>
      <c r="L1299" s="1257"/>
      <c r="M1299" s="1258"/>
      <c r="N1299" s="1258"/>
      <c r="O1299" s="1258"/>
      <c r="P1299" s="1258"/>
      <c r="V1299" s="698"/>
      <c r="X1299" s="698"/>
    </row>
    <row r="1300">
      <c r="A1300" s="693"/>
      <c r="B1300" s="1257"/>
      <c r="C1300" s="1257"/>
      <c r="D1300" s="1257"/>
      <c r="E1300" s="693"/>
      <c r="F1300" s="693"/>
      <c r="G1300" s="1257"/>
      <c r="H1300" s="693"/>
      <c r="I1300" s="1257"/>
      <c r="J1300" s="1257"/>
      <c r="K1300" s="1257"/>
      <c r="L1300" s="1257"/>
      <c r="M1300" s="1258"/>
      <c r="N1300" s="1258"/>
      <c r="O1300" s="1258"/>
      <c r="P1300" s="1258"/>
      <c r="V1300" s="698"/>
      <c r="X1300" s="698"/>
    </row>
    <row r="1301">
      <c r="A1301" s="1259"/>
      <c r="B1301" s="1260"/>
      <c r="C1301" s="1260"/>
      <c r="D1301" s="1260"/>
      <c r="E1301" s="1259"/>
      <c r="F1301" s="1259"/>
      <c r="G1301" s="1260"/>
      <c r="H1301" s="1259"/>
      <c r="I1301" s="1260"/>
      <c r="J1301" s="1260"/>
      <c r="K1301" s="1260"/>
      <c r="L1301" s="1260"/>
      <c r="M1301" s="1261"/>
      <c r="N1301" s="1261"/>
      <c r="O1301" s="1261"/>
      <c r="P1301" s="1261"/>
      <c r="Q1301" s="1262"/>
      <c r="R1301" s="1262"/>
      <c r="S1301" s="1262"/>
      <c r="T1301" s="1262"/>
      <c r="U1301" s="1262"/>
      <c r="V1301" s="1263"/>
      <c r="W1301" s="1262"/>
      <c r="X1301" s="1263"/>
    </row>
    <row r="1302">
      <c r="A1302" s="902"/>
      <c r="B1302" s="921"/>
      <c r="C1302" s="921"/>
      <c r="D1302" s="921"/>
      <c r="E1302" s="902"/>
      <c r="F1302" s="902"/>
      <c r="G1302" s="921"/>
      <c r="H1302" s="902"/>
      <c r="I1302" s="921"/>
      <c r="J1302" s="921"/>
      <c r="K1302" s="921"/>
      <c r="L1302" s="921"/>
      <c r="M1302" s="1264"/>
      <c r="N1302" s="1264"/>
      <c r="O1302" s="1264"/>
      <c r="P1302" s="1264"/>
      <c r="Q1302" s="489"/>
      <c r="R1302" s="489"/>
      <c r="S1302" s="489"/>
      <c r="T1302" s="489"/>
      <c r="U1302" s="489"/>
      <c r="V1302" s="490"/>
      <c r="W1302" s="489"/>
      <c r="X1302" s="490"/>
    </row>
    <row r="1303">
      <c r="A1303" s="902"/>
      <c r="B1303" s="921"/>
      <c r="C1303" s="921"/>
      <c r="D1303" s="921"/>
      <c r="E1303" s="902"/>
      <c r="F1303" s="902"/>
      <c r="G1303" s="921"/>
      <c r="H1303" s="902"/>
      <c r="I1303" s="921"/>
      <c r="J1303" s="921"/>
      <c r="K1303" s="921"/>
      <c r="L1303" s="921"/>
      <c r="M1303" s="1264"/>
      <c r="N1303" s="1264"/>
      <c r="O1303" s="1264"/>
      <c r="P1303" s="1264"/>
      <c r="Q1303" s="489"/>
      <c r="R1303" s="489"/>
      <c r="S1303" s="489"/>
      <c r="T1303" s="489"/>
      <c r="U1303" s="489"/>
      <c r="V1303" s="490"/>
      <c r="W1303" s="489"/>
      <c r="X1303" s="490"/>
    </row>
    <row r="1304">
      <c r="A1304" s="902"/>
      <c r="B1304" s="921"/>
      <c r="C1304" s="921"/>
      <c r="D1304" s="921"/>
      <c r="E1304" s="902"/>
      <c r="F1304" s="902"/>
      <c r="G1304" s="921"/>
      <c r="H1304" s="902"/>
      <c r="I1304" s="921"/>
      <c r="J1304" s="921"/>
      <c r="K1304" s="921"/>
      <c r="L1304" s="921"/>
      <c r="M1304" s="1264"/>
      <c r="N1304" s="1264"/>
      <c r="O1304" s="1264"/>
      <c r="P1304" s="1264"/>
      <c r="Q1304" s="489"/>
      <c r="R1304" s="489"/>
      <c r="S1304" s="489"/>
      <c r="T1304" s="489"/>
      <c r="U1304" s="489"/>
      <c r="V1304" s="490"/>
      <c r="W1304" s="489"/>
      <c r="X1304" s="490"/>
    </row>
    <row r="1305">
      <c r="A1305" s="902"/>
      <c r="B1305" s="921"/>
      <c r="C1305" s="921"/>
      <c r="D1305" s="921"/>
      <c r="E1305" s="902"/>
      <c r="F1305" s="902"/>
      <c r="G1305" s="921"/>
      <c r="H1305" s="902"/>
      <c r="I1305" s="921"/>
      <c r="J1305" s="921"/>
      <c r="K1305" s="921"/>
      <c r="L1305" s="921"/>
      <c r="M1305" s="1264"/>
      <c r="N1305" s="1264"/>
      <c r="O1305" s="1264"/>
      <c r="P1305" s="1264"/>
      <c r="Q1305" s="489"/>
      <c r="R1305" s="489"/>
      <c r="S1305" s="489"/>
      <c r="T1305" s="489"/>
      <c r="U1305" s="489"/>
      <c r="V1305" s="490"/>
      <c r="W1305" s="489"/>
      <c r="X1305" s="490"/>
    </row>
    <row r="1306">
      <c r="A1306" s="902"/>
      <c r="B1306" s="921"/>
      <c r="C1306" s="921"/>
      <c r="D1306" s="921"/>
      <c r="E1306" s="902"/>
      <c r="F1306" s="902"/>
      <c r="G1306" s="921"/>
      <c r="H1306" s="902"/>
      <c r="I1306" s="921"/>
      <c r="J1306" s="921"/>
      <c r="K1306" s="921"/>
      <c r="L1306" s="921"/>
      <c r="M1306" s="1264"/>
      <c r="N1306" s="1264"/>
      <c r="O1306" s="1264"/>
      <c r="P1306" s="1264"/>
      <c r="Q1306" s="489"/>
      <c r="R1306" s="489"/>
      <c r="S1306" s="489"/>
      <c r="T1306" s="489"/>
      <c r="U1306" s="489"/>
      <c r="V1306" s="490"/>
      <c r="W1306" s="489"/>
      <c r="X1306" s="490"/>
    </row>
    <row r="1307">
      <c r="A1307" s="902"/>
      <c r="B1307" s="921"/>
      <c r="C1307" s="921"/>
      <c r="D1307" s="921"/>
      <c r="E1307" s="902"/>
      <c r="F1307" s="902"/>
      <c r="G1307" s="921"/>
      <c r="H1307" s="902"/>
      <c r="I1307" s="921"/>
      <c r="J1307" s="921"/>
      <c r="K1307" s="921"/>
      <c r="L1307" s="921"/>
      <c r="M1307" s="1264"/>
      <c r="N1307" s="1264"/>
      <c r="O1307" s="1264"/>
      <c r="P1307" s="1264"/>
      <c r="Q1307" s="489"/>
      <c r="R1307" s="489"/>
      <c r="S1307" s="489"/>
      <c r="T1307" s="489"/>
      <c r="U1307" s="489"/>
      <c r="V1307" s="490"/>
      <c r="W1307" s="489"/>
      <c r="X1307" s="490"/>
    </row>
    <row r="1308">
      <c r="A1308" s="902"/>
      <c r="B1308" s="921"/>
      <c r="C1308" s="921"/>
      <c r="D1308" s="921"/>
      <c r="E1308" s="902"/>
      <c r="F1308" s="902"/>
      <c r="G1308" s="921"/>
      <c r="H1308" s="902"/>
      <c r="I1308" s="921"/>
      <c r="J1308" s="921"/>
      <c r="K1308" s="921"/>
      <c r="L1308" s="921"/>
      <c r="M1308" s="1264"/>
      <c r="N1308" s="1264"/>
      <c r="O1308" s="1264"/>
      <c r="P1308" s="1264"/>
      <c r="Q1308" s="489"/>
      <c r="R1308" s="489"/>
      <c r="S1308" s="489"/>
      <c r="T1308" s="489"/>
      <c r="U1308" s="489"/>
      <c r="V1308" s="490"/>
      <c r="W1308" s="489"/>
      <c r="X1308" s="490"/>
    </row>
    <row r="1309">
      <c r="A1309" s="902"/>
      <c r="B1309" s="921"/>
      <c r="C1309" s="921"/>
      <c r="D1309" s="921"/>
      <c r="E1309" s="902"/>
      <c r="F1309" s="902"/>
      <c r="G1309" s="921"/>
      <c r="H1309" s="902"/>
      <c r="I1309" s="921"/>
      <c r="J1309" s="921"/>
      <c r="K1309" s="921"/>
      <c r="L1309" s="921"/>
      <c r="M1309" s="1264"/>
      <c r="N1309" s="1264"/>
      <c r="O1309" s="1264"/>
      <c r="P1309" s="1264"/>
      <c r="Q1309" s="489"/>
      <c r="R1309" s="489"/>
      <c r="S1309" s="489"/>
      <c r="T1309" s="489"/>
      <c r="U1309" s="489"/>
      <c r="V1309" s="490"/>
      <c r="W1309" s="489"/>
      <c r="X1309" s="490"/>
    </row>
    <row r="1310">
      <c r="A1310" s="902"/>
      <c r="B1310" s="921"/>
      <c r="C1310" s="921"/>
      <c r="D1310" s="921"/>
      <c r="E1310" s="902"/>
      <c r="F1310" s="902"/>
      <c r="G1310" s="921"/>
      <c r="H1310" s="902"/>
      <c r="I1310" s="921"/>
      <c r="J1310" s="921"/>
      <c r="K1310" s="921"/>
      <c r="L1310" s="921"/>
      <c r="M1310" s="1264"/>
      <c r="N1310" s="1264"/>
      <c r="O1310" s="1264"/>
      <c r="P1310" s="1264"/>
      <c r="Q1310" s="489"/>
      <c r="R1310" s="489"/>
      <c r="S1310" s="489"/>
      <c r="T1310" s="489"/>
      <c r="U1310" s="489"/>
      <c r="V1310" s="490"/>
      <c r="W1310" s="489"/>
      <c r="X1310" s="490"/>
    </row>
    <row r="1311">
      <c r="A1311" s="902"/>
      <c r="B1311" s="921"/>
      <c r="C1311" s="921"/>
      <c r="D1311" s="921"/>
      <c r="E1311" s="902"/>
      <c r="F1311" s="902"/>
      <c r="G1311" s="921"/>
      <c r="H1311" s="902"/>
      <c r="I1311" s="921"/>
      <c r="J1311" s="921"/>
      <c r="K1311" s="921"/>
      <c r="L1311" s="921"/>
      <c r="M1311" s="1264"/>
      <c r="N1311" s="1264"/>
      <c r="O1311" s="1264"/>
      <c r="P1311" s="1264"/>
      <c r="Q1311" s="489"/>
      <c r="R1311" s="489"/>
      <c r="S1311" s="489"/>
      <c r="T1311" s="489"/>
      <c r="U1311" s="489"/>
      <c r="V1311" s="490"/>
      <c r="W1311" s="489"/>
      <c r="X1311" s="490"/>
    </row>
    <row r="1312">
      <c r="A1312" s="902"/>
      <c r="B1312" s="921"/>
      <c r="C1312" s="921"/>
      <c r="D1312" s="921"/>
      <c r="E1312" s="902"/>
      <c r="F1312" s="902"/>
      <c r="G1312" s="921"/>
      <c r="H1312" s="902"/>
      <c r="I1312" s="921"/>
      <c r="J1312" s="921"/>
      <c r="K1312" s="921"/>
      <c r="L1312" s="921"/>
      <c r="M1312" s="1264"/>
      <c r="N1312" s="1264"/>
      <c r="O1312" s="1264"/>
      <c r="P1312" s="1264"/>
      <c r="Q1312" s="489"/>
      <c r="R1312" s="489"/>
      <c r="S1312" s="489"/>
      <c r="T1312" s="489"/>
      <c r="U1312" s="489"/>
      <c r="V1312" s="490"/>
      <c r="W1312" s="489"/>
      <c r="X1312" s="490"/>
    </row>
    <row r="1313">
      <c r="A1313" s="902"/>
      <c r="B1313" s="921"/>
      <c r="C1313" s="921"/>
      <c r="D1313" s="921"/>
      <c r="E1313" s="902"/>
      <c r="F1313" s="902"/>
      <c r="G1313" s="921"/>
      <c r="H1313" s="902"/>
      <c r="I1313" s="921"/>
      <c r="J1313" s="921"/>
      <c r="K1313" s="921"/>
      <c r="L1313" s="921"/>
      <c r="M1313" s="1264"/>
      <c r="N1313" s="1264"/>
      <c r="O1313" s="1264"/>
      <c r="P1313" s="1264"/>
      <c r="Q1313" s="489"/>
      <c r="R1313" s="489"/>
      <c r="S1313" s="489"/>
      <c r="T1313" s="489"/>
      <c r="U1313" s="489"/>
      <c r="V1313" s="490"/>
      <c r="W1313" s="489"/>
      <c r="X1313" s="490"/>
    </row>
    <row r="1314">
      <c r="A1314" s="902"/>
      <c r="B1314" s="921"/>
      <c r="C1314" s="921"/>
      <c r="D1314" s="921"/>
      <c r="E1314" s="902"/>
      <c r="F1314" s="902"/>
      <c r="G1314" s="921"/>
      <c r="H1314" s="902"/>
      <c r="I1314" s="921"/>
      <c r="J1314" s="921"/>
      <c r="K1314" s="921"/>
      <c r="L1314" s="921"/>
      <c r="M1314" s="1264"/>
      <c r="N1314" s="1264"/>
      <c r="O1314" s="1264"/>
      <c r="P1314" s="1264"/>
      <c r="Q1314" s="489"/>
      <c r="R1314" s="489"/>
      <c r="S1314" s="489"/>
      <c r="T1314" s="489"/>
      <c r="U1314" s="489"/>
      <c r="V1314" s="490"/>
      <c r="W1314" s="489"/>
      <c r="X1314" s="490"/>
    </row>
    <row r="1315">
      <c r="A1315" s="902"/>
      <c r="B1315" s="921"/>
      <c r="C1315" s="921"/>
      <c r="D1315" s="921"/>
      <c r="E1315" s="902"/>
      <c r="F1315" s="902"/>
      <c r="G1315" s="921"/>
      <c r="H1315" s="902"/>
      <c r="I1315" s="921"/>
      <c r="J1315" s="921"/>
      <c r="K1315" s="921"/>
      <c r="L1315" s="921"/>
      <c r="M1315" s="1264"/>
      <c r="N1315" s="1264"/>
      <c r="O1315" s="1264"/>
      <c r="P1315" s="1264"/>
      <c r="Q1315" s="489"/>
      <c r="R1315" s="489"/>
      <c r="S1315" s="489"/>
      <c r="T1315" s="489"/>
      <c r="U1315" s="489"/>
      <c r="V1315" s="490"/>
      <c r="W1315" s="489"/>
      <c r="X1315" s="490"/>
    </row>
    <row r="1316">
      <c r="A1316" s="902"/>
      <c r="B1316" s="921"/>
      <c r="C1316" s="921"/>
      <c r="D1316" s="921"/>
      <c r="E1316" s="902"/>
      <c r="F1316" s="902"/>
      <c r="G1316" s="921"/>
      <c r="H1316" s="902"/>
      <c r="I1316" s="921"/>
      <c r="J1316" s="921"/>
      <c r="K1316" s="921"/>
      <c r="L1316" s="921"/>
      <c r="M1316" s="1264"/>
      <c r="N1316" s="1264"/>
      <c r="O1316" s="1264"/>
      <c r="P1316" s="1264"/>
      <c r="Q1316" s="489"/>
      <c r="R1316" s="489"/>
      <c r="S1316" s="489"/>
      <c r="T1316" s="489"/>
      <c r="U1316" s="489"/>
      <c r="V1316" s="490"/>
      <c r="W1316" s="489"/>
      <c r="X1316" s="490"/>
    </row>
    <row r="1317">
      <c r="A1317" s="902"/>
      <c r="B1317" s="921"/>
      <c r="C1317" s="921"/>
      <c r="D1317" s="921"/>
      <c r="E1317" s="902"/>
      <c r="F1317" s="902"/>
      <c r="G1317" s="921"/>
      <c r="H1317" s="902"/>
      <c r="I1317" s="921"/>
      <c r="J1317" s="921"/>
      <c r="K1317" s="921"/>
      <c r="L1317" s="921"/>
      <c r="M1317" s="1264"/>
      <c r="N1317" s="1264"/>
      <c r="O1317" s="1264"/>
      <c r="P1317" s="1264"/>
      <c r="Q1317" s="489"/>
      <c r="R1317" s="489"/>
      <c r="S1317" s="489"/>
      <c r="T1317" s="489"/>
      <c r="U1317" s="489"/>
      <c r="V1317" s="490"/>
      <c r="W1317" s="489"/>
      <c r="X1317" s="490"/>
    </row>
    <row r="1318">
      <c r="A1318" s="902"/>
      <c r="B1318" s="921"/>
      <c r="C1318" s="921"/>
      <c r="D1318" s="921"/>
      <c r="E1318" s="902"/>
      <c r="F1318" s="902"/>
      <c r="G1318" s="921"/>
      <c r="H1318" s="902"/>
      <c r="I1318" s="921"/>
      <c r="J1318" s="921"/>
      <c r="K1318" s="921"/>
      <c r="L1318" s="921"/>
      <c r="M1318" s="1264"/>
      <c r="N1318" s="1264"/>
      <c r="O1318" s="1264"/>
      <c r="P1318" s="1264"/>
      <c r="Q1318" s="489"/>
      <c r="R1318" s="489"/>
      <c r="S1318" s="489"/>
      <c r="T1318" s="489"/>
      <c r="U1318" s="489"/>
      <c r="V1318" s="490"/>
      <c r="W1318" s="489"/>
      <c r="X1318" s="490"/>
    </row>
    <row r="1319">
      <c r="A1319" s="902"/>
      <c r="B1319" s="921"/>
      <c r="C1319" s="921"/>
      <c r="D1319" s="921"/>
      <c r="E1319" s="902"/>
      <c r="F1319" s="902"/>
      <c r="G1319" s="921"/>
      <c r="H1319" s="902"/>
      <c r="I1319" s="921"/>
      <c r="J1319" s="921"/>
      <c r="K1319" s="921"/>
      <c r="L1319" s="921"/>
      <c r="M1319" s="1264"/>
      <c r="N1319" s="1264"/>
      <c r="O1319" s="1264"/>
      <c r="P1319" s="1264"/>
      <c r="Q1319" s="489"/>
      <c r="R1319" s="489"/>
      <c r="S1319" s="489"/>
      <c r="T1319" s="489"/>
      <c r="U1319" s="489"/>
      <c r="V1319" s="490"/>
      <c r="W1319" s="489"/>
      <c r="X1319" s="490"/>
    </row>
    <row r="1320">
      <c r="A1320" s="902"/>
      <c r="B1320" s="921"/>
      <c r="C1320" s="921"/>
      <c r="D1320" s="921"/>
      <c r="E1320" s="902"/>
      <c r="F1320" s="902"/>
      <c r="G1320" s="921"/>
      <c r="H1320" s="902"/>
      <c r="I1320" s="921"/>
      <c r="J1320" s="921"/>
      <c r="K1320" s="921"/>
      <c r="L1320" s="921"/>
      <c r="M1320" s="1264"/>
      <c r="N1320" s="1264"/>
      <c r="O1320" s="1264"/>
      <c r="P1320" s="1264"/>
      <c r="Q1320" s="489"/>
      <c r="R1320" s="489"/>
      <c r="S1320" s="489"/>
      <c r="T1320" s="489"/>
      <c r="U1320" s="489"/>
      <c r="V1320" s="490"/>
      <c r="W1320" s="489"/>
      <c r="X1320" s="490"/>
    </row>
    <row r="1321">
      <c r="A1321" s="902"/>
      <c r="B1321" s="921"/>
      <c r="C1321" s="921"/>
      <c r="D1321" s="921"/>
      <c r="E1321" s="902"/>
      <c r="F1321" s="902"/>
      <c r="G1321" s="921"/>
      <c r="H1321" s="902"/>
      <c r="I1321" s="921"/>
      <c r="J1321" s="921"/>
      <c r="K1321" s="921"/>
      <c r="L1321" s="921"/>
      <c r="M1321" s="1264"/>
      <c r="N1321" s="1264"/>
      <c r="O1321" s="1264"/>
      <c r="P1321" s="1264"/>
      <c r="Q1321" s="489"/>
      <c r="R1321" s="489"/>
      <c r="S1321" s="489"/>
      <c r="T1321" s="489"/>
      <c r="U1321" s="489"/>
      <c r="V1321" s="490"/>
      <c r="W1321" s="489"/>
      <c r="X1321" s="490"/>
    </row>
    <row r="1322">
      <c r="A1322" s="902"/>
      <c r="B1322" s="921"/>
      <c r="C1322" s="921"/>
      <c r="D1322" s="921"/>
      <c r="E1322" s="902"/>
      <c r="F1322" s="902"/>
      <c r="G1322" s="921"/>
      <c r="H1322" s="902"/>
      <c r="I1322" s="921"/>
      <c r="J1322" s="921"/>
      <c r="K1322" s="921"/>
      <c r="L1322" s="921"/>
      <c r="M1322" s="1264"/>
      <c r="N1322" s="1264"/>
      <c r="O1322" s="1264"/>
      <c r="P1322" s="1264"/>
      <c r="Q1322" s="489"/>
      <c r="R1322" s="489"/>
      <c r="S1322" s="489"/>
      <c r="T1322" s="489"/>
      <c r="U1322" s="489"/>
      <c r="V1322" s="490"/>
      <c r="W1322" s="489"/>
      <c r="X1322" s="490"/>
    </row>
    <row r="1323">
      <c r="A1323" s="902"/>
      <c r="B1323" s="921"/>
      <c r="C1323" s="921"/>
      <c r="D1323" s="921"/>
      <c r="E1323" s="902"/>
      <c r="F1323" s="902"/>
      <c r="G1323" s="921"/>
      <c r="H1323" s="902"/>
      <c r="I1323" s="921"/>
      <c r="J1323" s="921"/>
      <c r="K1323" s="921"/>
      <c r="L1323" s="921"/>
      <c r="M1323" s="1264"/>
      <c r="N1323" s="1264"/>
      <c r="O1323" s="1264"/>
      <c r="P1323" s="1264"/>
      <c r="Q1323" s="489"/>
      <c r="R1323" s="489"/>
      <c r="S1323" s="489"/>
      <c r="T1323" s="489"/>
      <c r="U1323" s="489"/>
      <c r="V1323" s="490"/>
      <c r="W1323" s="489"/>
      <c r="X1323" s="490"/>
    </row>
    <row r="1324">
      <c r="A1324" s="902"/>
      <c r="B1324" s="921"/>
      <c r="C1324" s="921"/>
      <c r="D1324" s="921"/>
      <c r="E1324" s="902"/>
      <c r="F1324" s="902"/>
      <c r="G1324" s="921"/>
      <c r="H1324" s="902"/>
      <c r="I1324" s="921"/>
      <c r="J1324" s="921"/>
      <c r="K1324" s="921"/>
      <c r="L1324" s="921"/>
      <c r="M1324" s="1264"/>
      <c r="N1324" s="1264"/>
      <c r="O1324" s="1264"/>
      <c r="P1324" s="1264"/>
      <c r="Q1324" s="489"/>
      <c r="R1324" s="489"/>
      <c r="S1324" s="489"/>
      <c r="T1324" s="489"/>
      <c r="U1324" s="489"/>
      <c r="V1324" s="490"/>
      <c r="W1324" s="489"/>
      <c r="X1324" s="490"/>
    </row>
    <row r="1325">
      <c r="A1325" s="902"/>
      <c r="B1325" s="921"/>
      <c r="C1325" s="921"/>
      <c r="D1325" s="921"/>
      <c r="E1325" s="902"/>
      <c r="F1325" s="902"/>
      <c r="G1325" s="921"/>
      <c r="H1325" s="902"/>
      <c r="I1325" s="921"/>
      <c r="J1325" s="921"/>
      <c r="K1325" s="921"/>
      <c r="L1325" s="921"/>
      <c r="M1325" s="1264"/>
      <c r="N1325" s="1264"/>
      <c r="O1325" s="1264"/>
      <c r="P1325" s="1264"/>
      <c r="Q1325" s="489"/>
      <c r="R1325" s="489"/>
      <c r="S1325" s="489"/>
      <c r="T1325" s="489"/>
      <c r="U1325" s="489"/>
      <c r="V1325" s="490"/>
      <c r="W1325" s="489"/>
      <c r="X1325" s="490"/>
    </row>
    <row r="1326">
      <c r="A1326" s="902"/>
      <c r="B1326" s="921"/>
      <c r="C1326" s="921"/>
      <c r="D1326" s="921"/>
      <c r="E1326" s="902"/>
      <c r="F1326" s="902"/>
      <c r="G1326" s="921"/>
      <c r="H1326" s="902"/>
      <c r="I1326" s="921"/>
      <c r="J1326" s="921"/>
      <c r="K1326" s="921"/>
      <c r="L1326" s="921"/>
      <c r="M1326" s="1264"/>
      <c r="N1326" s="1264"/>
      <c r="O1326" s="1264"/>
      <c r="P1326" s="1264"/>
      <c r="Q1326" s="489"/>
      <c r="R1326" s="489"/>
      <c r="S1326" s="489"/>
      <c r="T1326" s="489"/>
      <c r="U1326" s="489"/>
      <c r="V1326" s="490"/>
      <c r="W1326" s="489"/>
      <c r="X1326" s="490"/>
    </row>
    <row r="1327">
      <c r="A1327" s="902"/>
      <c r="B1327" s="921"/>
      <c r="C1327" s="921"/>
      <c r="D1327" s="921"/>
      <c r="E1327" s="902"/>
      <c r="F1327" s="902"/>
      <c r="G1327" s="921"/>
      <c r="H1327" s="902"/>
      <c r="I1327" s="921"/>
      <c r="J1327" s="921"/>
      <c r="K1327" s="921"/>
      <c r="L1327" s="921"/>
      <c r="M1327" s="1264"/>
      <c r="N1327" s="1264"/>
      <c r="O1327" s="1264"/>
      <c r="P1327" s="1264"/>
      <c r="Q1327" s="489"/>
      <c r="R1327" s="489"/>
      <c r="S1327" s="489"/>
      <c r="T1327" s="489"/>
      <c r="U1327" s="489"/>
      <c r="V1327" s="490"/>
      <c r="W1327" s="489"/>
      <c r="X1327" s="490"/>
    </row>
    <row r="1328">
      <c r="A1328" s="902"/>
      <c r="B1328" s="921"/>
      <c r="C1328" s="921"/>
      <c r="D1328" s="921"/>
      <c r="E1328" s="902"/>
      <c r="F1328" s="902"/>
      <c r="G1328" s="921"/>
      <c r="H1328" s="902"/>
      <c r="I1328" s="921"/>
      <c r="J1328" s="921"/>
      <c r="K1328" s="921"/>
      <c r="L1328" s="921"/>
      <c r="M1328" s="1264"/>
      <c r="N1328" s="1264"/>
      <c r="O1328" s="1264"/>
      <c r="P1328" s="1264"/>
      <c r="Q1328" s="489"/>
      <c r="R1328" s="489"/>
      <c r="S1328" s="489"/>
      <c r="T1328" s="489"/>
      <c r="U1328" s="489"/>
      <c r="V1328" s="490"/>
      <c r="W1328" s="489"/>
      <c r="X1328" s="490"/>
    </row>
    <row r="1329">
      <c r="A1329" s="902"/>
      <c r="B1329" s="921"/>
      <c r="C1329" s="921"/>
      <c r="D1329" s="921"/>
      <c r="E1329" s="902"/>
      <c r="F1329" s="902"/>
      <c r="G1329" s="921"/>
      <c r="H1329" s="902"/>
      <c r="I1329" s="921"/>
      <c r="J1329" s="921"/>
      <c r="K1329" s="921"/>
      <c r="L1329" s="921"/>
      <c r="M1329" s="1264"/>
      <c r="N1329" s="1264"/>
      <c r="O1329" s="1264"/>
      <c r="P1329" s="1264"/>
      <c r="Q1329" s="489"/>
      <c r="R1329" s="489"/>
      <c r="S1329" s="489"/>
      <c r="T1329" s="489"/>
      <c r="U1329" s="489"/>
      <c r="V1329" s="490"/>
      <c r="W1329" s="489"/>
      <c r="X1329" s="490"/>
    </row>
    <row r="1330">
      <c r="A1330" s="902"/>
      <c r="B1330" s="921"/>
      <c r="C1330" s="921"/>
      <c r="D1330" s="921"/>
      <c r="E1330" s="902"/>
      <c r="F1330" s="902"/>
      <c r="G1330" s="921"/>
      <c r="H1330" s="902"/>
      <c r="I1330" s="921"/>
      <c r="J1330" s="921"/>
      <c r="K1330" s="921"/>
      <c r="L1330" s="921"/>
      <c r="M1330" s="1264"/>
      <c r="N1330" s="1264"/>
      <c r="O1330" s="1264"/>
      <c r="P1330" s="1264"/>
      <c r="Q1330" s="489"/>
      <c r="R1330" s="489"/>
      <c r="S1330" s="489"/>
      <c r="T1330" s="489"/>
      <c r="U1330" s="489"/>
      <c r="V1330" s="490"/>
      <c r="W1330" s="489"/>
      <c r="X1330" s="490"/>
    </row>
    <row r="1331">
      <c r="A1331" s="902"/>
      <c r="B1331" s="921"/>
      <c r="C1331" s="921"/>
      <c r="D1331" s="921"/>
      <c r="E1331" s="902"/>
      <c r="F1331" s="902"/>
      <c r="G1331" s="921"/>
      <c r="H1331" s="902"/>
      <c r="I1331" s="921"/>
      <c r="J1331" s="921"/>
      <c r="K1331" s="921"/>
      <c r="L1331" s="921"/>
      <c r="M1331" s="1264"/>
      <c r="N1331" s="1264"/>
      <c r="O1331" s="1264"/>
      <c r="P1331" s="1264"/>
      <c r="Q1331" s="489"/>
      <c r="R1331" s="489"/>
      <c r="S1331" s="489"/>
      <c r="T1331" s="489"/>
      <c r="U1331" s="489"/>
      <c r="V1331" s="490"/>
      <c r="W1331" s="489"/>
      <c r="X1331" s="490"/>
    </row>
    <row r="1332">
      <c r="A1332" s="902"/>
      <c r="B1332" s="921"/>
      <c r="C1332" s="921"/>
      <c r="D1332" s="921"/>
      <c r="E1332" s="902"/>
      <c r="F1332" s="902"/>
      <c r="G1332" s="921"/>
      <c r="H1332" s="902"/>
      <c r="I1332" s="921"/>
      <c r="J1332" s="921"/>
      <c r="K1332" s="921"/>
      <c r="L1332" s="921"/>
      <c r="M1332" s="1264"/>
      <c r="N1332" s="1264"/>
      <c r="O1332" s="1264"/>
      <c r="P1332" s="1264"/>
      <c r="Q1332" s="489"/>
      <c r="R1332" s="489"/>
      <c r="S1332" s="489"/>
      <c r="T1332" s="489"/>
      <c r="U1332" s="489"/>
      <c r="V1332" s="490"/>
      <c r="W1332" s="489"/>
      <c r="X1332" s="490"/>
    </row>
    <row r="1333">
      <c r="A1333" s="902"/>
      <c r="B1333" s="921"/>
      <c r="C1333" s="921"/>
      <c r="D1333" s="921"/>
      <c r="E1333" s="902"/>
      <c r="F1333" s="902"/>
      <c r="G1333" s="921"/>
      <c r="H1333" s="902"/>
      <c r="I1333" s="921"/>
      <c r="J1333" s="921"/>
      <c r="K1333" s="921"/>
      <c r="L1333" s="921"/>
      <c r="M1333" s="1264"/>
      <c r="N1333" s="1264"/>
      <c r="O1333" s="1264"/>
      <c r="P1333" s="1264"/>
      <c r="Q1333" s="489"/>
      <c r="R1333" s="489"/>
      <c r="S1333" s="489"/>
      <c r="T1333" s="489"/>
      <c r="U1333" s="489"/>
      <c r="V1333" s="490"/>
      <c r="W1333" s="489"/>
      <c r="X1333" s="490"/>
    </row>
    <row r="1334">
      <c r="A1334" s="902"/>
      <c r="B1334" s="921"/>
      <c r="C1334" s="921"/>
      <c r="D1334" s="921"/>
      <c r="E1334" s="902"/>
      <c r="F1334" s="902"/>
      <c r="G1334" s="921"/>
      <c r="H1334" s="902"/>
      <c r="I1334" s="921"/>
      <c r="J1334" s="921"/>
      <c r="K1334" s="921"/>
      <c r="L1334" s="921"/>
      <c r="M1334" s="1264"/>
      <c r="N1334" s="1264"/>
      <c r="O1334" s="1264"/>
      <c r="P1334" s="1264"/>
      <c r="Q1334" s="489"/>
      <c r="R1334" s="489"/>
      <c r="S1334" s="489"/>
      <c r="T1334" s="489"/>
      <c r="U1334" s="489"/>
      <c r="V1334" s="490"/>
      <c r="W1334" s="489"/>
      <c r="X1334" s="490"/>
    </row>
    <row r="1335">
      <c r="A1335" s="902"/>
      <c r="B1335" s="921"/>
      <c r="C1335" s="921"/>
      <c r="D1335" s="921"/>
      <c r="E1335" s="902"/>
      <c r="F1335" s="902"/>
      <c r="G1335" s="921"/>
      <c r="H1335" s="902"/>
      <c r="I1335" s="921"/>
      <c r="J1335" s="921"/>
      <c r="K1335" s="921"/>
      <c r="L1335" s="921"/>
      <c r="M1335" s="1264"/>
      <c r="N1335" s="1264"/>
      <c r="O1335" s="1264"/>
      <c r="P1335" s="1264"/>
      <c r="Q1335" s="489"/>
      <c r="R1335" s="489"/>
      <c r="S1335" s="489"/>
      <c r="T1335" s="489"/>
      <c r="U1335" s="489"/>
      <c r="V1335" s="490"/>
      <c r="W1335" s="489"/>
      <c r="X1335" s="490"/>
    </row>
    <row r="1336">
      <c r="A1336" s="902"/>
      <c r="B1336" s="921"/>
      <c r="C1336" s="921"/>
      <c r="D1336" s="921"/>
      <c r="E1336" s="902"/>
      <c r="F1336" s="902"/>
      <c r="G1336" s="921"/>
      <c r="H1336" s="902"/>
      <c r="I1336" s="921"/>
      <c r="J1336" s="921"/>
      <c r="K1336" s="921"/>
      <c r="L1336" s="921"/>
      <c r="M1336" s="1264"/>
      <c r="N1336" s="1264"/>
      <c r="O1336" s="1264"/>
      <c r="P1336" s="1264"/>
      <c r="Q1336" s="489"/>
      <c r="R1336" s="489"/>
      <c r="S1336" s="489"/>
      <c r="T1336" s="489"/>
      <c r="U1336" s="489"/>
      <c r="V1336" s="490"/>
      <c r="W1336" s="489"/>
      <c r="X1336" s="490"/>
    </row>
    <row r="1337">
      <c r="A1337" s="902"/>
      <c r="B1337" s="921"/>
      <c r="C1337" s="921"/>
      <c r="D1337" s="921"/>
      <c r="E1337" s="902"/>
      <c r="F1337" s="902"/>
      <c r="G1337" s="921"/>
      <c r="H1337" s="902"/>
      <c r="I1337" s="921"/>
      <c r="J1337" s="921"/>
      <c r="K1337" s="921"/>
      <c r="L1337" s="921"/>
      <c r="M1337" s="1264"/>
      <c r="N1337" s="1264"/>
      <c r="O1337" s="1264"/>
      <c r="P1337" s="1264"/>
      <c r="Q1337" s="489"/>
      <c r="R1337" s="489"/>
      <c r="S1337" s="489"/>
      <c r="T1337" s="489"/>
      <c r="U1337" s="489"/>
      <c r="V1337" s="490"/>
      <c r="W1337" s="489"/>
      <c r="X1337" s="490"/>
    </row>
    <row r="1338">
      <c r="A1338" s="902"/>
      <c r="B1338" s="921"/>
      <c r="C1338" s="921"/>
      <c r="D1338" s="921"/>
      <c r="E1338" s="902"/>
      <c r="F1338" s="902"/>
      <c r="G1338" s="921"/>
      <c r="H1338" s="902"/>
      <c r="I1338" s="921"/>
      <c r="J1338" s="921"/>
      <c r="K1338" s="921"/>
      <c r="L1338" s="921"/>
      <c r="M1338" s="1264"/>
      <c r="N1338" s="1264"/>
      <c r="O1338" s="1264"/>
      <c r="P1338" s="1264"/>
      <c r="Q1338" s="489"/>
      <c r="R1338" s="489"/>
      <c r="S1338" s="489"/>
      <c r="T1338" s="489"/>
      <c r="U1338" s="489"/>
      <c r="V1338" s="490"/>
      <c r="W1338" s="489"/>
      <c r="X1338" s="490"/>
    </row>
    <row r="1339">
      <c r="A1339" s="902"/>
      <c r="B1339" s="921"/>
      <c r="C1339" s="921"/>
      <c r="D1339" s="921"/>
      <c r="E1339" s="902"/>
      <c r="F1339" s="902"/>
      <c r="G1339" s="921"/>
      <c r="H1339" s="902"/>
      <c r="I1339" s="921"/>
      <c r="J1339" s="921"/>
      <c r="K1339" s="921"/>
      <c r="L1339" s="921"/>
      <c r="M1339" s="1264"/>
      <c r="N1339" s="1264"/>
      <c r="O1339" s="1264"/>
      <c r="P1339" s="1264"/>
      <c r="Q1339" s="489"/>
      <c r="R1339" s="489"/>
      <c r="S1339" s="489"/>
      <c r="T1339" s="489"/>
      <c r="U1339" s="489"/>
      <c r="V1339" s="490"/>
      <c r="W1339" s="489"/>
      <c r="X1339" s="490"/>
    </row>
    <row r="1340">
      <c r="A1340" s="902"/>
      <c r="B1340" s="921"/>
      <c r="C1340" s="921"/>
      <c r="D1340" s="921"/>
      <c r="E1340" s="902"/>
      <c r="F1340" s="902"/>
      <c r="G1340" s="921"/>
      <c r="H1340" s="902"/>
      <c r="I1340" s="921"/>
      <c r="J1340" s="921"/>
      <c r="K1340" s="921"/>
      <c r="L1340" s="921"/>
      <c r="M1340" s="1264"/>
      <c r="N1340" s="1264"/>
      <c r="O1340" s="1264"/>
      <c r="P1340" s="1264"/>
      <c r="Q1340" s="489"/>
      <c r="R1340" s="489"/>
      <c r="S1340" s="489"/>
      <c r="T1340" s="489"/>
      <c r="U1340" s="489"/>
      <c r="V1340" s="490"/>
      <c r="W1340" s="489"/>
      <c r="X1340" s="490"/>
    </row>
    <row r="1341">
      <c r="A1341" s="902"/>
      <c r="B1341" s="921"/>
      <c r="C1341" s="921"/>
      <c r="D1341" s="921"/>
      <c r="E1341" s="902"/>
      <c r="F1341" s="902"/>
      <c r="G1341" s="921"/>
      <c r="H1341" s="902"/>
      <c r="I1341" s="921"/>
      <c r="J1341" s="921"/>
      <c r="K1341" s="921"/>
      <c r="L1341" s="921"/>
      <c r="M1341" s="1264"/>
      <c r="N1341" s="1264"/>
      <c r="O1341" s="1264"/>
      <c r="P1341" s="1264"/>
      <c r="Q1341" s="489"/>
      <c r="R1341" s="489"/>
      <c r="S1341" s="489"/>
      <c r="T1341" s="489"/>
      <c r="U1341" s="489"/>
      <c r="V1341" s="490"/>
      <c r="W1341" s="489"/>
      <c r="X1341" s="490"/>
    </row>
    <row r="1342">
      <c r="A1342" s="902"/>
      <c r="B1342" s="921"/>
      <c r="C1342" s="921"/>
      <c r="D1342" s="921"/>
      <c r="E1342" s="902"/>
      <c r="F1342" s="902"/>
      <c r="G1342" s="921"/>
      <c r="H1342" s="902"/>
      <c r="I1342" s="921"/>
      <c r="J1342" s="921"/>
      <c r="K1342" s="921"/>
      <c r="L1342" s="921"/>
      <c r="M1342" s="1264"/>
      <c r="N1342" s="1264"/>
      <c r="O1342" s="1264"/>
      <c r="P1342" s="1264"/>
      <c r="Q1342" s="489"/>
      <c r="R1342" s="489"/>
      <c r="S1342" s="489"/>
      <c r="T1342" s="489"/>
      <c r="U1342" s="489"/>
      <c r="V1342" s="490"/>
      <c r="W1342" s="489"/>
      <c r="X1342" s="490"/>
    </row>
    <row r="1343">
      <c r="A1343" s="902"/>
      <c r="B1343" s="921"/>
      <c r="C1343" s="921"/>
      <c r="D1343" s="921"/>
      <c r="E1343" s="902"/>
      <c r="F1343" s="902"/>
      <c r="G1343" s="921"/>
      <c r="H1343" s="902"/>
      <c r="I1343" s="921"/>
      <c r="J1343" s="921"/>
      <c r="K1343" s="921"/>
      <c r="L1343" s="921"/>
      <c r="M1343" s="1264"/>
      <c r="N1343" s="1264"/>
      <c r="O1343" s="1264"/>
      <c r="P1343" s="1264"/>
      <c r="Q1343" s="489"/>
      <c r="R1343" s="489"/>
      <c r="S1343" s="489"/>
      <c r="T1343" s="489"/>
      <c r="U1343" s="489"/>
      <c r="V1343" s="490"/>
      <c r="W1343" s="489"/>
      <c r="X1343" s="490"/>
    </row>
    <row r="1344">
      <c r="A1344" s="902"/>
      <c r="B1344" s="921"/>
      <c r="C1344" s="921"/>
      <c r="D1344" s="921"/>
      <c r="E1344" s="902"/>
      <c r="F1344" s="902"/>
      <c r="G1344" s="921"/>
      <c r="H1344" s="902"/>
      <c r="I1344" s="921"/>
      <c r="J1344" s="921"/>
      <c r="K1344" s="921"/>
      <c r="L1344" s="921"/>
      <c r="M1344" s="1264"/>
      <c r="N1344" s="1264"/>
      <c r="O1344" s="1264"/>
      <c r="P1344" s="1264"/>
      <c r="Q1344" s="489"/>
      <c r="R1344" s="489"/>
      <c r="S1344" s="489"/>
      <c r="T1344" s="489"/>
      <c r="U1344" s="489"/>
      <c r="V1344" s="490"/>
      <c r="W1344" s="489"/>
      <c r="X1344" s="490"/>
    </row>
    <row r="1345">
      <c r="A1345" s="902"/>
      <c r="B1345" s="921"/>
      <c r="C1345" s="921"/>
      <c r="D1345" s="921"/>
      <c r="E1345" s="902"/>
      <c r="F1345" s="902"/>
      <c r="G1345" s="921"/>
      <c r="H1345" s="902"/>
      <c r="I1345" s="921"/>
      <c r="J1345" s="921"/>
      <c r="K1345" s="921"/>
      <c r="L1345" s="921"/>
      <c r="M1345" s="1264"/>
      <c r="N1345" s="1264"/>
      <c r="O1345" s="1264"/>
      <c r="P1345" s="1264"/>
      <c r="Q1345" s="489"/>
      <c r="R1345" s="489"/>
      <c r="S1345" s="489"/>
      <c r="T1345" s="489"/>
      <c r="U1345" s="489"/>
      <c r="V1345" s="490"/>
      <c r="W1345" s="489"/>
      <c r="X1345" s="490"/>
    </row>
    <row r="1346">
      <c r="A1346" s="902"/>
      <c r="B1346" s="921"/>
      <c r="C1346" s="921"/>
      <c r="D1346" s="921"/>
      <c r="E1346" s="902"/>
      <c r="F1346" s="902"/>
      <c r="G1346" s="921"/>
      <c r="H1346" s="902"/>
      <c r="I1346" s="921"/>
      <c r="J1346" s="921"/>
      <c r="K1346" s="921"/>
      <c r="L1346" s="921"/>
      <c r="M1346" s="1264"/>
      <c r="N1346" s="1264"/>
      <c r="O1346" s="1264"/>
      <c r="P1346" s="1264"/>
      <c r="Q1346" s="489"/>
      <c r="R1346" s="489"/>
      <c r="S1346" s="489"/>
      <c r="T1346" s="489"/>
      <c r="U1346" s="489"/>
      <c r="V1346" s="490"/>
      <c r="W1346" s="489"/>
      <c r="X1346" s="490"/>
    </row>
    <row r="1347">
      <c r="A1347" s="902"/>
      <c r="B1347" s="921"/>
      <c r="C1347" s="921"/>
      <c r="D1347" s="921"/>
      <c r="E1347" s="902"/>
      <c r="F1347" s="902"/>
      <c r="G1347" s="921"/>
      <c r="H1347" s="902"/>
      <c r="I1347" s="921"/>
      <c r="J1347" s="921"/>
      <c r="K1347" s="921"/>
      <c r="L1347" s="921"/>
      <c r="M1347" s="1264"/>
      <c r="N1347" s="1264"/>
      <c r="O1347" s="1264"/>
      <c r="P1347" s="1264"/>
      <c r="Q1347" s="489"/>
      <c r="R1347" s="489"/>
      <c r="S1347" s="489"/>
      <c r="T1347" s="489"/>
      <c r="U1347" s="489"/>
      <c r="V1347" s="490"/>
      <c r="W1347" s="489"/>
      <c r="X1347" s="490"/>
    </row>
    <row r="1348">
      <c r="A1348" s="902"/>
      <c r="B1348" s="921"/>
      <c r="C1348" s="921"/>
      <c r="D1348" s="921"/>
      <c r="E1348" s="902"/>
      <c r="F1348" s="902"/>
      <c r="G1348" s="921"/>
      <c r="H1348" s="902"/>
      <c r="I1348" s="921"/>
      <c r="J1348" s="921"/>
      <c r="K1348" s="921"/>
      <c r="L1348" s="921"/>
      <c r="M1348" s="1264"/>
      <c r="N1348" s="1264"/>
      <c r="O1348" s="1264"/>
      <c r="P1348" s="1264"/>
      <c r="Q1348" s="489"/>
      <c r="R1348" s="489"/>
      <c r="S1348" s="489"/>
      <c r="T1348" s="489"/>
      <c r="U1348" s="489"/>
      <c r="V1348" s="490"/>
      <c r="W1348" s="489"/>
      <c r="X1348" s="490"/>
    </row>
    <row r="1349">
      <c r="A1349" s="902"/>
      <c r="B1349" s="921"/>
      <c r="C1349" s="921"/>
      <c r="D1349" s="921"/>
      <c r="E1349" s="902"/>
      <c r="F1349" s="902"/>
      <c r="G1349" s="921"/>
      <c r="H1349" s="902"/>
      <c r="I1349" s="921"/>
      <c r="J1349" s="921"/>
      <c r="K1349" s="921"/>
      <c r="L1349" s="921"/>
      <c r="M1349" s="1264"/>
      <c r="N1349" s="1264"/>
      <c r="O1349" s="1264"/>
      <c r="P1349" s="1264"/>
      <c r="Q1349" s="489"/>
      <c r="R1349" s="489"/>
      <c r="S1349" s="489"/>
      <c r="T1349" s="489"/>
      <c r="U1349" s="489"/>
      <c r="V1349" s="490"/>
      <c r="W1349" s="489"/>
      <c r="X1349" s="490"/>
    </row>
    <row r="1350">
      <c r="A1350" s="902"/>
      <c r="B1350" s="921"/>
      <c r="C1350" s="921"/>
      <c r="D1350" s="921"/>
      <c r="E1350" s="902"/>
      <c r="F1350" s="902"/>
      <c r="G1350" s="921"/>
      <c r="H1350" s="902"/>
      <c r="I1350" s="921"/>
      <c r="J1350" s="921"/>
      <c r="K1350" s="921"/>
      <c r="L1350" s="921"/>
      <c r="M1350" s="1264"/>
      <c r="N1350" s="1264"/>
      <c r="O1350" s="1264"/>
      <c r="P1350" s="1264"/>
      <c r="Q1350" s="489"/>
      <c r="R1350" s="489"/>
      <c r="S1350" s="489"/>
      <c r="T1350" s="489"/>
      <c r="U1350" s="489"/>
      <c r="V1350" s="490"/>
      <c r="W1350" s="489"/>
      <c r="X1350" s="490"/>
    </row>
    <row r="1351">
      <c r="A1351" s="902"/>
      <c r="B1351" s="921"/>
      <c r="C1351" s="921"/>
      <c r="D1351" s="921"/>
      <c r="E1351" s="902"/>
      <c r="F1351" s="902"/>
      <c r="G1351" s="921"/>
      <c r="H1351" s="902"/>
      <c r="I1351" s="921"/>
      <c r="J1351" s="921"/>
      <c r="K1351" s="921"/>
      <c r="L1351" s="921"/>
      <c r="M1351" s="1264"/>
      <c r="N1351" s="1264"/>
      <c r="O1351" s="1264"/>
      <c r="P1351" s="1264"/>
      <c r="Q1351" s="489"/>
      <c r="R1351" s="489"/>
      <c r="S1351" s="489"/>
      <c r="T1351" s="489"/>
      <c r="U1351" s="489"/>
      <c r="V1351" s="490"/>
      <c r="W1351" s="489"/>
      <c r="X1351" s="490"/>
    </row>
    <row r="1352">
      <c r="A1352" s="902"/>
      <c r="B1352" s="921"/>
      <c r="C1352" s="921"/>
      <c r="D1352" s="921"/>
      <c r="E1352" s="902"/>
      <c r="F1352" s="902"/>
      <c r="G1352" s="921"/>
      <c r="H1352" s="902"/>
      <c r="I1352" s="921"/>
      <c r="J1352" s="921"/>
      <c r="K1352" s="921"/>
      <c r="L1352" s="921"/>
      <c r="M1352" s="1264"/>
      <c r="N1352" s="1264"/>
      <c r="O1352" s="1264"/>
      <c r="P1352" s="1264"/>
      <c r="Q1352" s="489"/>
      <c r="R1352" s="489"/>
      <c r="S1352" s="489"/>
      <c r="T1352" s="489"/>
      <c r="U1352" s="489"/>
      <c r="V1352" s="490"/>
      <c r="W1352" s="489"/>
      <c r="X1352" s="490"/>
    </row>
    <row r="1353">
      <c r="A1353" s="902"/>
      <c r="B1353" s="921"/>
      <c r="C1353" s="921"/>
      <c r="D1353" s="921"/>
      <c r="E1353" s="902"/>
      <c r="F1353" s="902"/>
      <c r="G1353" s="921"/>
      <c r="H1353" s="902"/>
      <c r="I1353" s="921"/>
      <c r="J1353" s="921"/>
      <c r="K1353" s="921"/>
      <c r="L1353" s="921"/>
      <c r="M1353" s="1264"/>
      <c r="N1353" s="1264"/>
      <c r="O1353" s="1264"/>
      <c r="P1353" s="1264"/>
      <c r="Q1353" s="489"/>
      <c r="R1353" s="489"/>
      <c r="S1353" s="489"/>
      <c r="T1353" s="489"/>
      <c r="U1353" s="489"/>
      <c r="V1353" s="490"/>
      <c r="W1353" s="489"/>
      <c r="X1353" s="490"/>
    </row>
    <row r="1354">
      <c r="A1354" s="902"/>
      <c r="B1354" s="921"/>
      <c r="C1354" s="921"/>
      <c r="D1354" s="921"/>
      <c r="E1354" s="902"/>
      <c r="F1354" s="902"/>
      <c r="G1354" s="921"/>
      <c r="H1354" s="902"/>
      <c r="I1354" s="921"/>
      <c r="J1354" s="921"/>
      <c r="K1354" s="921"/>
      <c r="L1354" s="921"/>
      <c r="M1354" s="1264"/>
      <c r="N1354" s="1264"/>
      <c r="O1354" s="1264"/>
      <c r="P1354" s="1264"/>
      <c r="Q1354" s="489"/>
      <c r="R1354" s="489"/>
      <c r="S1354" s="489"/>
      <c r="T1354" s="489"/>
      <c r="U1354" s="489"/>
      <c r="V1354" s="490"/>
      <c r="W1354" s="489"/>
      <c r="X1354" s="490"/>
    </row>
    <row r="1355">
      <c r="A1355" s="902"/>
      <c r="B1355" s="921"/>
      <c r="C1355" s="921"/>
      <c r="D1355" s="921"/>
      <c r="E1355" s="902"/>
      <c r="F1355" s="902"/>
      <c r="G1355" s="921"/>
      <c r="H1355" s="902"/>
      <c r="I1355" s="921"/>
      <c r="J1355" s="921"/>
      <c r="K1355" s="921"/>
      <c r="L1355" s="921"/>
      <c r="M1355" s="1264"/>
      <c r="N1355" s="1264"/>
      <c r="O1355" s="1264"/>
      <c r="P1355" s="1264"/>
      <c r="Q1355" s="489"/>
      <c r="R1355" s="489"/>
      <c r="S1355" s="489"/>
      <c r="T1355" s="489"/>
      <c r="U1355" s="489"/>
      <c r="V1355" s="490"/>
      <c r="W1355" s="489"/>
      <c r="X1355" s="490"/>
    </row>
    <row r="1356">
      <c r="A1356" s="902"/>
      <c r="B1356" s="921"/>
      <c r="C1356" s="921"/>
      <c r="D1356" s="921"/>
      <c r="E1356" s="902"/>
      <c r="F1356" s="902"/>
      <c r="G1356" s="921"/>
      <c r="H1356" s="902"/>
      <c r="I1356" s="921"/>
      <c r="J1356" s="921"/>
      <c r="K1356" s="921"/>
      <c r="L1356" s="921"/>
      <c r="M1356" s="1264"/>
      <c r="N1356" s="1264"/>
      <c r="O1356" s="1264"/>
      <c r="P1356" s="1264"/>
      <c r="Q1356" s="489"/>
      <c r="R1356" s="489"/>
      <c r="S1356" s="489"/>
      <c r="T1356" s="489"/>
      <c r="U1356" s="489"/>
      <c r="V1356" s="490"/>
      <c r="W1356" s="489"/>
      <c r="X1356" s="490"/>
    </row>
    <row r="1357">
      <c r="A1357" s="902"/>
      <c r="B1357" s="921"/>
      <c r="C1357" s="921"/>
      <c r="D1357" s="921"/>
      <c r="E1357" s="902"/>
      <c r="F1357" s="902"/>
      <c r="G1357" s="921"/>
      <c r="H1357" s="902"/>
      <c r="I1357" s="921"/>
      <c r="J1357" s="921"/>
      <c r="K1357" s="921"/>
      <c r="L1357" s="921"/>
      <c r="M1357" s="1264"/>
      <c r="N1357" s="1264"/>
      <c r="O1357" s="1264"/>
      <c r="P1357" s="1264"/>
      <c r="Q1357" s="489"/>
      <c r="R1357" s="489"/>
      <c r="S1357" s="489"/>
      <c r="T1357" s="489"/>
      <c r="U1357" s="489"/>
      <c r="V1357" s="490"/>
      <c r="W1357" s="489"/>
      <c r="X1357" s="490"/>
    </row>
    <row r="1358">
      <c r="A1358" s="902"/>
      <c r="B1358" s="921"/>
      <c r="C1358" s="921"/>
      <c r="D1358" s="921"/>
      <c r="E1358" s="902"/>
      <c r="F1358" s="902"/>
      <c r="G1358" s="921"/>
      <c r="H1358" s="902"/>
      <c r="I1358" s="921"/>
      <c r="J1358" s="921"/>
      <c r="K1358" s="921"/>
      <c r="L1358" s="921"/>
      <c r="M1358" s="1264"/>
      <c r="N1358" s="1264"/>
      <c r="O1358" s="1264"/>
      <c r="P1358" s="1264"/>
      <c r="Q1358" s="489"/>
      <c r="R1358" s="489"/>
      <c r="S1358" s="489"/>
      <c r="T1358" s="489"/>
      <c r="U1358" s="489"/>
      <c r="V1358" s="490"/>
      <c r="W1358" s="489"/>
      <c r="X1358" s="490"/>
    </row>
    <row r="1359">
      <c r="A1359" s="902"/>
      <c r="B1359" s="921"/>
      <c r="C1359" s="921"/>
      <c r="D1359" s="921"/>
      <c r="E1359" s="902"/>
      <c r="F1359" s="902"/>
      <c r="G1359" s="921"/>
      <c r="H1359" s="902"/>
      <c r="I1359" s="921"/>
      <c r="J1359" s="921"/>
      <c r="K1359" s="921"/>
      <c r="L1359" s="921"/>
      <c r="M1359" s="1264"/>
      <c r="N1359" s="1264"/>
      <c r="O1359" s="1264"/>
      <c r="P1359" s="1264"/>
      <c r="Q1359" s="489"/>
      <c r="R1359" s="489"/>
      <c r="S1359" s="489"/>
      <c r="T1359" s="489"/>
      <c r="U1359" s="489"/>
      <c r="V1359" s="490"/>
      <c r="W1359" s="489"/>
      <c r="X1359" s="490"/>
    </row>
    <row r="1360">
      <c r="A1360" s="902"/>
      <c r="B1360" s="921"/>
      <c r="C1360" s="921"/>
      <c r="D1360" s="921"/>
      <c r="E1360" s="902"/>
      <c r="F1360" s="902"/>
      <c r="G1360" s="921"/>
      <c r="H1360" s="902"/>
      <c r="I1360" s="921"/>
      <c r="J1360" s="921"/>
      <c r="K1360" s="921"/>
      <c r="L1360" s="921"/>
      <c r="M1360" s="1264"/>
      <c r="N1360" s="1264"/>
      <c r="O1360" s="1264"/>
      <c r="P1360" s="1264"/>
      <c r="Q1360" s="489"/>
      <c r="R1360" s="489"/>
      <c r="S1360" s="489"/>
      <c r="T1360" s="489"/>
      <c r="U1360" s="489"/>
      <c r="V1360" s="490"/>
      <c r="W1360" s="489"/>
      <c r="X1360" s="490"/>
    </row>
    <row r="1361">
      <c r="A1361" s="902"/>
      <c r="B1361" s="921"/>
      <c r="C1361" s="921"/>
      <c r="D1361" s="921"/>
      <c r="E1361" s="902"/>
      <c r="F1361" s="902"/>
      <c r="G1361" s="921"/>
      <c r="H1361" s="902"/>
      <c r="I1361" s="921"/>
      <c r="J1361" s="921"/>
      <c r="K1361" s="921"/>
      <c r="L1361" s="921"/>
      <c r="M1361" s="1264"/>
      <c r="N1361" s="1264"/>
      <c r="O1361" s="1264"/>
      <c r="P1361" s="1264"/>
      <c r="Q1361" s="489"/>
      <c r="R1361" s="489"/>
      <c r="S1361" s="489"/>
      <c r="T1361" s="489"/>
      <c r="U1361" s="489"/>
      <c r="V1361" s="490"/>
      <c r="W1361" s="489"/>
      <c r="X1361" s="490"/>
    </row>
    <row r="1362">
      <c r="A1362" s="902"/>
      <c r="B1362" s="921"/>
      <c r="C1362" s="921"/>
      <c r="D1362" s="921"/>
      <c r="E1362" s="902"/>
      <c r="F1362" s="902"/>
      <c r="G1362" s="921"/>
      <c r="H1362" s="902"/>
      <c r="I1362" s="921"/>
      <c r="J1362" s="921"/>
      <c r="K1362" s="921"/>
      <c r="L1362" s="921"/>
      <c r="M1362" s="1264"/>
      <c r="N1362" s="1264"/>
      <c r="O1362" s="1264"/>
      <c r="P1362" s="1264"/>
      <c r="Q1362" s="489"/>
      <c r="R1362" s="489"/>
      <c r="S1362" s="489"/>
      <c r="T1362" s="489"/>
      <c r="U1362" s="489"/>
      <c r="V1362" s="490"/>
      <c r="W1362" s="489"/>
      <c r="X1362" s="490"/>
    </row>
    <row r="1363">
      <c r="A1363" s="902"/>
      <c r="B1363" s="921"/>
      <c r="C1363" s="921"/>
      <c r="D1363" s="921"/>
      <c r="E1363" s="902"/>
      <c r="F1363" s="902"/>
      <c r="G1363" s="921"/>
      <c r="H1363" s="902"/>
      <c r="I1363" s="921"/>
      <c r="J1363" s="921"/>
      <c r="K1363" s="921"/>
      <c r="L1363" s="921"/>
      <c r="M1363" s="1264"/>
      <c r="N1363" s="1264"/>
      <c r="O1363" s="1264"/>
      <c r="P1363" s="1264"/>
      <c r="Q1363" s="489"/>
      <c r="R1363" s="489"/>
      <c r="S1363" s="489"/>
      <c r="T1363" s="489"/>
      <c r="U1363" s="489"/>
      <c r="V1363" s="490"/>
      <c r="W1363" s="489"/>
      <c r="X1363" s="490"/>
    </row>
    <row r="1364">
      <c r="A1364" s="902"/>
      <c r="B1364" s="921"/>
      <c r="C1364" s="921"/>
      <c r="D1364" s="921"/>
      <c r="E1364" s="902"/>
      <c r="F1364" s="902"/>
      <c r="G1364" s="921"/>
      <c r="H1364" s="902"/>
      <c r="I1364" s="921"/>
      <c r="J1364" s="921"/>
      <c r="K1364" s="921"/>
      <c r="L1364" s="921"/>
      <c r="M1364" s="1264"/>
      <c r="N1364" s="1264"/>
      <c r="O1364" s="1264"/>
      <c r="P1364" s="1264"/>
      <c r="Q1364" s="489"/>
      <c r="R1364" s="489"/>
      <c r="S1364" s="489"/>
      <c r="T1364" s="489"/>
      <c r="U1364" s="489"/>
      <c r="V1364" s="490"/>
      <c r="W1364" s="489"/>
      <c r="X1364" s="490"/>
    </row>
    <row r="1365">
      <c r="A1365" s="902"/>
      <c r="B1365" s="921"/>
      <c r="C1365" s="921"/>
      <c r="D1365" s="921"/>
      <c r="E1365" s="902"/>
      <c r="F1365" s="902"/>
      <c r="G1365" s="921"/>
      <c r="H1365" s="902"/>
      <c r="I1365" s="921"/>
      <c r="J1365" s="921"/>
      <c r="K1365" s="921"/>
      <c r="L1365" s="921"/>
      <c r="M1365" s="1264"/>
      <c r="N1365" s="1264"/>
      <c r="O1365" s="1264"/>
      <c r="P1365" s="1264"/>
      <c r="Q1365" s="489"/>
      <c r="R1365" s="489"/>
      <c r="S1365" s="489"/>
      <c r="T1365" s="489"/>
      <c r="U1365" s="489"/>
      <c r="V1365" s="490"/>
      <c r="W1365" s="489"/>
      <c r="X1365" s="490"/>
    </row>
    <row r="1366">
      <c r="A1366" s="902"/>
      <c r="B1366" s="921"/>
      <c r="C1366" s="921"/>
      <c r="D1366" s="921"/>
      <c r="E1366" s="902"/>
      <c r="F1366" s="902"/>
      <c r="G1366" s="921"/>
      <c r="H1366" s="902"/>
      <c r="I1366" s="921"/>
      <c r="J1366" s="921"/>
      <c r="K1366" s="921"/>
      <c r="L1366" s="921"/>
      <c r="M1366" s="1264"/>
      <c r="N1366" s="1264"/>
      <c r="O1366" s="1264"/>
      <c r="P1366" s="1264"/>
      <c r="Q1366" s="489"/>
      <c r="R1366" s="489"/>
      <c r="S1366" s="489"/>
      <c r="T1366" s="489"/>
      <c r="U1366" s="489"/>
      <c r="V1366" s="490"/>
      <c r="W1366" s="489"/>
      <c r="X1366" s="490"/>
    </row>
    <row r="1367">
      <c r="A1367" s="902"/>
      <c r="B1367" s="921"/>
      <c r="C1367" s="921"/>
      <c r="D1367" s="921"/>
      <c r="E1367" s="902"/>
      <c r="F1367" s="902"/>
      <c r="G1367" s="921"/>
      <c r="H1367" s="902"/>
      <c r="I1367" s="921"/>
      <c r="J1367" s="921"/>
      <c r="K1367" s="921"/>
      <c r="L1367" s="921"/>
      <c r="M1367" s="1264"/>
      <c r="N1367" s="1264"/>
      <c r="O1367" s="1264"/>
      <c r="P1367" s="1264"/>
      <c r="Q1367" s="489"/>
      <c r="R1367" s="489"/>
      <c r="S1367" s="489"/>
      <c r="T1367" s="489"/>
      <c r="U1367" s="489"/>
      <c r="V1367" s="490"/>
      <c r="W1367" s="489"/>
      <c r="X1367" s="490"/>
    </row>
    <row r="1368">
      <c r="A1368" s="902"/>
      <c r="B1368" s="921"/>
      <c r="C1368" s="921"/>
      <c r="D1368" s="921"/>
      <c r="E1368" s="902"/>
      <c r="F1368" s="902"/>
      <c r="G1368" s="921"/>
      <c r="H1368" s="902"/>
      <c r="I1368" s="921"/>
      <c r="J1368" s="921"/>
      <c r="K1368" s="921"/>
      <c r="L1368" s="921"/>
      <c r="M1368" s="1264"/>
      <c r="N1368" s="1264"/>
      <c r="O1368" s="1264"/>
      <c r="P1368" s="1264"/>
      <c r="Q1368" s="489"/>
      <c r="R1368" s="489"/>
      <c r="S1368" s="489"/>
      <c r="T1368" s="489"/>
      <c r="U1368" s="489"/>
      <c r="V1368" s="490"/>
      <c r="W1368" s="489"/>
      <c r="X1368" s="490"/>
    </row>
    <row r="1369">
      <c r="A1369" s="902"/>
      <c r="B1369" s="921"/>
      <c r="C1369" s="921"/>
      <c r="D1369" s="921"/>
      <c r="E1369" s="902"/>
      <c r="F1369" s="902"/>
      <c r="G1369" s="921"/>
      <c r="H1369" s="902"/>
      <c r="I1369" s="921"/>
      <c r="J1369" s="921"/>
      <c r="K1369" s="921"/>
      <c r="L1369" s="921"/>
      <c r="M1369" s="1264"/>
      <c r="N1369" s="1264"/>
      <c r="O1369" s="1264"/>
      <c r="P1369" s="1264"/>
      <c r="Q1369" s="489"/>
      <c r="R1369" s="489"/>
      <c r="S1369" s="489"/>
      <c r="T1369" s="489"/>
      <c r="U1369" s="489"/>
      <c r="V1369" s="490"/>
      <c r="W1369" s="489"/>
      <c r="X1369" s="490"/>
    </row>
    <row r="1370">
      <c r="A1370" s="902"/>
      <c r="B1370" s="921"/>
      <c r="C1370" s="921"/>
      <c r="D1370" s="921"/>
      <c r="E1370" s="902"/>
      <c r="F1370" s="902"/>
      <c r="G1370" s="921"/>
      <c r="H1370" s="902"/>
      <c r="I1370" s="921"/>
      <c r="J1370" s="921"/>
      <c r="K1370" s="921"/>
      <c r="L1370" s="921"/>
      <c r="M1370" s="1264"/>
      <c r="N1370" s="1264"/>
      <c r="O1370" s="1264"/>
      <c r="P1370" s="1264"/>
      <c r="Q1370" s="489"/>
      <c r="R1370" s="489"/>
      <c r="S1370" s="489"/>
      <c r="T1370" s="489"/>
      <c r="U1370" s="489"/>
      <c r="V1370" s="490"/>
      <c r="W1370" s="489"/>
      <c r="X1370" s="490"/>
    </row>
    <row r="1371">
      <c r="A1371" s="902"/>
      <c r="B1371" s="921"/>
      <c r="C1371" s="921"/>
      <c r="D1371" s="921"/>
      <c r="E1371" s="902"/>
      <c r="F1371" s="902"/>
      <c r="G1371" s="921"/>
      <c r="H1371" s="902"/>
      <c r="I1371" s="921"/>
      <c r="J1371" s="921"/>
      <c r="K1371" s="921"/>
      <c r="L1371" s="921"/>
      <c r="M1371" s="1264"/>
      <c r="N1371" s="1264"/>
      <c r="O1371" s="1264"/>
      <c r="P1371" s="1264"/>
      <c r="Q1371" s="489"/>
      <c r="R1371" s="489"/>
      <c r="S1371" s="489"/>
      <c r="T1371" s="489"/>
      <c r="U1371" s="489"/>
      <c r="V1371" s="490"/>
      <c r="W1371" s="489"/>
      <c r="X1371" s="490"/>
    </row>
    <row r="1372">
      <c r="A1372" s="902"/>
      <c r="B1372" s="921"/>
      <c r="C1372" s="921"/>
      <c r="D1372" s="921"/>
      <c r="E1372" s="902"/>
      <c r="F1372" s="902"/>
      <c r="G1372" s="921"/>
      <c r="H1372" s="902"/>
      <c r="I1372" s="921"/>
      <c r="J1372" s="921"/>
      <c r="K1372" s="921"/>
      <c r="L1372" s="921"/>
      <c r="M1372" s="1264"/>
      <c r="N1372" s="1264"/>
      <c r="O1372" s="1264"/>
      <c r="P1372" s="1264"/>
      <c r="Q1372" s="489"/>
      <c r="R1372" s="489"/>
      <c r="S1372" s="489"/>
      <c r="T1372" s="489"/>
      <c r="U1372" s="489"/>
      <c r="V1372" s="490"/>
      <c r="W1372" s="489"/>
      <c r="X1372" s="490"/>
    </row>
    <row r="1373">
      <c r="A1373" s="902"/>
      <c r="B1373" s="921"/>
      <c r="C1373" s="921"/>
      <c r="D1373" s="921"/>
      <c r="E1373" s="902"/>
      <c r="F1373" s="902"/>
      <c r="G1373" s="921"/>
      <c r="H1373" s="902"/>
      <c r="I1373" s="921"/>
      <c r="J1373" s="921"/>
      <c r="K1373" s="921"/>
      <c r="L1373" s="921"/>
      <c r="M1373" s="1264"/>
      <c r="N1373" s="1264"/>
      <c r="O1373" s="1264"/>
      <c r="P1373" s="1264"/>
      <c r="Q1373" s="489"/>
      <c r="R1373" s="489"/>
      <c r="S1373" s="489"/>
      <c r="T1373" s="489"/>
      <c r="U1373" s="489"/>
      <c r="V1373" s="490"/>
      <c r="W1373" s="489"/>
      <c r="X1373" s="490"/>
    </row>
    <row r="1374">
      <c r="A1374" s="902"/>
      <c r="B1374" s="921"/>
      <c r="C1374" s="921"/>
      <c r="D1374" s="921"/>
      <c r="E1374" s="902"/>
      <c r="F1374" s="902"/>
      <c r="G1374" s="921"/>
      <c r="H1374" s="902"/>
      <c r="I1374" s="921"/>
      <c r="J1374" s="921"/>
      <c r="K1374" s="921"/>
      <c r="L1374" s="921"/>
      <c r="M1374" s="1264"/>
      <c r="N1374" s="1264"/>
      <c r="O1374" s="1264"/>
      <c r="P1374" s="1264"/>
      <c r="Q1374" s="489"/>
      <c r="R1374" s="489"/>
      <c r="S1374" s="489"/>
      <c r="T1374" s="489"/>
      <c r="U1374" s="489"/>
      <c r="V1374" s="490"/>
      <c r="W1374" s="489"/>
      <c r="X1374" s="490"/>
    </row>
    <row r="1375">
      <c r="A1375" s="902"/>
      <c r="B1375" s="921"/>
      <c r="C1375" s="921"/>
      <c r="D1375" s="921"/>
      <c r="E1375" s="902"/>
      <c r="F1375" s="902"/>
      <c r="G1375" s="921"/>
      <c r="H1375" s="902"/>
      <c r="I1375" s="921"/>
      <c r="J1375" s="921"/>
      <c r="K1375" s="921"/>
      <c r="L1375" s="921"/>
      <c r="M1375" s="1264"/>
      <c r="N1375" s="1264"/>
      <c r="O1375" s="1264"/>
      <c r="P1375" s="1264"/>
      <c r="Q1375" s="489"/>
      <c r="R1375" s="489"/>
      <c r="S1375" s="489"/>
      <c r="T1375" s="489"/>
      <c r="U1375" s="489"/>
      <c r="V1375" s="490"/>
      <c r="W1375" s="489"/>
      <c r="X1375" s="490"/>
    </row>
    <row r="1376">
      <c r="A1376" s="902"/>
      <c r="B1376" s="921"/>
      <c r="C1376" s="921"/>
      <c r="D1376" s="921"/>
      <c r="E1376" s="902"/>
      <c r="F1376" s="902"/>
      <c r="G1376" s="921"/>
      <c r="H1376" s="902"/>
      <c r="I1376" s="921"/>
      <c r="J1376" s="921"/>
      <c r="K1376" s="921"/>
      <c r="L1376" s="921"/>
      <c r="M1376" s="1264"/>
      <c r="N1376" s="1264"/>
      <c r="O1376" s="1264"/>
      <c r="P1376" s="1264"/>
      <c r="Q1376" s="489"/>
      <c r="R1376" s="489"/>
      <c r="S1376" s="489"/>
      <c r="T1376" s="489"/>
      <c r="U1376" s="489"/>
      <c r="V1376" s="490"/>
      <c r="W1376" s="489"/>
      <c r="X1376" s="490"/>
    </row>
    <row r="1377">
      <c r="A1377" s="902"/>
      <c r="B1377" s="921"/>
      <c r="C1377" s="921"/>
      <c r="D1377" s="921"/>
      <c r="E1377" s="902"/>
      <c r="F1377" s="902"/>
      <c r="G1377" s="921"/>
      <c r="H1377" s="902"/>
      <c r="I1377" s="921"/>
      <c r="J1377" s="921"/>
      <c r="K1377" s="921"/>
      <c r="L1377" s="921"/>
      <c r="M1377" s="1264"/>
      <c r="N1377" s="1264"/>
      <c r="O1377" s="1264"/>
      <c r="P1377" s="1264"/>
      <c r="Q1377" s="489"/>
      <c r="R1377" s="489"/>
      <c r="S1377" s="489"/>
      <c r="T1377" s="489"/>
      <c r="U1377" s="489"/>
      <c r="V1377" s="490"/>
      <c r="W1377" s="489"/>
      <c r="X1377" s="490"/>
    </row>
    <row r="1378">
      <c r="A1378" s="902"/>
      <c r="B1378" s="921"/>
      <c r="C1378" s="921"/>
      <c r="D1378" s="921"/>
      <c r="E1378" s="902"/>
      <c r="F1378" s="902"/>
      <c r="G1378" s="921"/>
      <c r="H1378" s="902"/>
      <c r="I1378" s="921"/>
      <c r="J1378" s="921"/>
      <c r="K1378" s="921"/>
      <c r="L1378" s="921"/>
      <c r="M1378" s="1264"/>
      <c r="N1378" s="1264"/>
      <c r="O1378" s="1264"/>
      <c r="P1378" s="1264"/>
      <c r="Q1378" s="489"/>
      <c r="R1378" s="489"/>
      <c r="S1378" s="489"/>
      <c r="T1378" s="489"/>
      <c r="U1378" s="489"/>
      <c r="V1378" s="490"/>
      <c r="W1378" s="489"/>
      <c r="X1378" s="490"/>
    </row>
    <row r="1379">
      <c r="A1379" s="902"/>
      <c r="B1379" s="921"/>
      <c r="C1379" s="921"/>
      <c r="D1379" s="921"/>
      <c r="E1379" s="902"/>
      <c r="F1379" s="902"/>
      <c r="G1379" s="921"/>
      <c r="H1379" s="902"/>
      <c r="I1379" s="921"/>
      <c r="J1379" s="921"/>
      <c r="K1379" s="921"/>
      <c r="L1379" s="921"/>
      <c r="M1379" s="1264"/>
      <c r="N1379" s="1264"/>
      <c r="O1379" s="1264"/>
      <c r="P1379" s="1264"/>
      <c r="Q1379" s="489"/>
      <c r="R1379" s="489"/>
      <c r="S1379" s="489"/>
      <c r="T1379" s="489"/>
      <c r="U1379" s="489"/>
      <c r="V1379" s="490"/>
      <c r="W1379" s="489"/>
      <c r="X1379" s="490"/>
    </row>
    <row r="1380">
      <c r="A1380" s="902"/>
      <c r="B1380" s="921"/>
      <c r="C1380" s="921"/>
      <c r="D1380" s="921"/>
      <c r="E1380" s="902"/>
      <c r="F1380" s="902"/>
      <c r="G1380" s="921"/>
      <c r="H1380" s="902"/>
      <c r="I1380" s="921"/>
      <c r="J1380" s="921"/>
      <c r="K1380" s="921"/>
      <c r="L1380" s="921"/>
      <c r="M1380" s="1264"/>
      <c r="N1380" s="1264"/>
      <c r="O1380" s="1264"/>
      <c r="P1380" s="1264"/>
      <c r="Q1380" s="489"/>
      <c r="R1380" s="489"/>
      <c r="S1380" s="489"/>
      <c r="T1380" s="489"/>
      <c r="U1380" s="489"/>
      <c r="V1380" s="490"/>
      <c r="W1380" s="489"/>
      <c r="X1380" s="490"/>
    </row>
    <row r="1381">
      <c r="A1381" s="902"/>
      <c r="B1381" s="921"/>
      <c r="C1381" s="921"/>
      <c r="D1381" s="921"/>
      <c r="E1381" s="902"/>
      <c r="F1381" s="902"/>
      <c r="G1381" s="921"/>
      <c r="H1381" s="902"/>
      <c r="I1381" s="921"/>
      <c r="J1381" s="921"/>
      <c r="K1381" s="921"/>
      <c r="L1381" s="921"/>
      <c r="M1381" s="1264"/>
      <c r="N1381" s="1264"/>
      <c r="O1381" s="1264"/>
      <c r="P1381" s="1264"/>
      <c r="Q1381" s="489"/>
      <c r="R1381" s="489"/>
      <c r="S1381" s="489"/>
      <c r="T1381" s="489"/>
      <c r="U1381" s="489"/>
      <c r="V1381" s="490"/>
      <c r="W1381" s="489"/>
      <c r="X1381" s="490"/>
    </row>
    <row r="1382">
      <c r="A1382" s="902"/>
      <c r="B1382" s="921"/>
      <c r="C1382" s="921"/>
      <c r="D1382" s="921"/>
      <c r="E1382" s="902"/>
      <c r="F1382" s="902"/>
      <c r="G1382" s="921"/>
      <c r="H1382" s="902"/>
      <c r="I1382" s="921"/>
      <c r="J1382" s="921"/>
      <c r="K1382" s="921"/>
      <c r="L1382" s="921"/>
      <c r="M1382" s="1264"/>
      <c r="N1382" s="1264"/>
      <c r="O1382" s="1264"/>
      <c r="P1382" s="1264"/>
      <c r="Q1382" s="489"/>
      <c r="R1382" s="489"/>
      <c r="S1382" s="489"/>
      <c r="T1382" s="489"/>
      <c r="U1382" s="489"/>
      <c r="V1382" s="490"/>
      <c r="W1382" s="489"/>
      <c r="X1382" s="490"/>
    </row>
    <row r="1383">
      <c r="A1383" s="902"/>
      <c r="B1383" s="921"/>
      <c r="C1383" s="921"/>
      <c r="D1383" s="921"/>
      <c r="E1383" s="902"/>
      <c r="F1383" s="902"/>
      <c r="G1383" s="921"/>
      <c r="H1383" s="902"/>
      <c r="I1383" s="921"/>
      <c r="J1383" s="921"/>
      <c r="K1383" s="921"/>
      <c r="L1383" s="921"/>
      <c r="M1383" s="1264"/>
      <c r="N1383" s="1264"/>
      <c r="O1383" s="1264"/>
      <c r="P1383" s="1264"/>
      <c r="Q1383" s="489"/>
      <c r="R1383" s="489"/>
      <c r="S1383" s="489"/>
      <c r="T1383" s="489"/>
      <c r="U1383" s="489"/>
      <c r="V1383" s="490"/>
      <c r="W1383" s="489"/>
      <c r="X1383" s="490"/>
    </row>
    <row r="1384">
      <c r="A1384" s="902"/>
      <c r="B1384" s="921"/>
      <c r="C1384" s="921"/>
      <c r="D1384" s="921"/>
      <c r="E1384" s="902"/>
      <c r="F1384" s="902"/>
      <c r="G1384" s="921"/>
      <c r="H1384" s="902"/>
      <c r="I1384" s="921"/>
      <c r="J1384" s="921"/>
      <c r="K1384" s="921"/>
      <c r="L1384" s="921"/>
      <c r="M1384" s="1264"/>
      <c r="N1384" s="1264"/>
      <c r="O1384" s="1264"/>
      <c r="P1384" s="1264"/>
      <c r="Q1384" s="489"/>
      <c r="R1384" s="489"/>
      <c r="S1384" s="489"/>
      <c r="T1384" s="489"/>
      <c r="U1384" s="489"/>
      <c r="V1384" s="490"/>
      <c r="W1384" s="489"/>
      <c r="X1384" s="490"/>
    </row>
    <row r="1385">
      <c r="A1385" s="902"/>
      <c r="B1385" s="921"/>
      <c r="C1385" s="921"/>
      <c r="D1385" s="921"/>
      <c r="E1385" s="902"/>
      <c r="F1385" s="902"/>
      <c r="G1385" s="921"/>
      <c r="H1385" s="902"/>
      <c r="I1385" s="921"/>
      <c r="J1385" s="921"/>
      <c r="K1385" s="921"/>
      <c r="L1385" s="921"/>
      <c r="M1385" s="1264"/>
      <c r="N1385" s="1264"/>
      <c r="O1385" s="1264"/>
      <c r="P1385" s="1264"/>
      <c r="Q1385" s="489"/>
      <c r="R1385" s="489"/>
      <c r="S1385" s="489"/>
      <c r="T1385" s="489"/>
      <c r="U1385" s="489"/>
      <c r="V1385" s="490"/>
      <c r="W1385" s="489"/>
      <c r="X1385" s="490"/>
    </row>
    <row r="1386">
      <c r="A1386" s="902"/>
      <c r="B1386" s="921"/>
      <c r="C1386" s="921"/>
      <c r="D1386" s="921"/>
      <c r="E1386" s="902"/>
      <c r="F1386" s="902"/>
      <c r="G1386" s="921"/>
      <c r="H1386" s="902"/>
      <c r="I1386" s="921"/>
      <c r="J1386" s="921"/>
      <c r="K1386" s="921"/>
      <c r="L1386" s="921"/>
      <c r="M1386" s="1264"/>
      <c r="N1386" s="1264"/>
      <c r="O1386" s="1264"/>
      <c r="P1386" s="1264"/>
      <c r="Q1386" s="489"/>
      <c r="R1386" s="489"/>
      <c r="S1386" s="489"/>
      <c r="T1386" s="489"/>
      <c r="U1386" s="489"/>
      <c r="V1386" s="490"/>
      <c r="W1386" s="489"/>
      <c r="X1386" s="490"/>
    </row>
    <row r="1387">
      <c r="A1387" s="902"/>
      <c r="B1387" s="921"/>
      <c r="C1387" s="921"/>
      <c r="D1387" s="921"/>
      <c r="E1387" s="902"/>
      <c r="F1387" s="902"/>
      <c r="G1387" s="921"/>
      <c r="H1387" s="902"/>
      <c r="I1387" s="921"/>
      <c r="J1387" s="921"/>
      <c r="K1387" s="921"/>
      <c r="L1387" s="921"/>
      <c r="M1387" s="1264"/>
      <c r="N1387" s="1264"/>
      <c r="O1387" s="1264"/>
      <c r="P1387" s="1264"/>
      <c r="Q1387" s="489"/>
      <c r="R1387" s="489"/>
      <c r="S1387" s="489"/>
      <c r="T1387" s="489"/>
      <c r="U1387" s="489"/>
      <c r="V1387" s="490"/>
      <c r="W1387" s="489"/>
      <c r="X1387" s="490"/>
    </row>
    <row r="1388">
      <c r="A1388" s="902"/>
      <c r="B1388" s="921"/>
      <c r="C1388" s="921"/>
      <c r="D1388" s="921"/>
      <c r="E1388" s="902"/>
      <c r="F1388" s="902"/>
      <c r="G1388" s="921"/>
      <c r="H1388" s="902"/>
      <c r="I1388" s="921"/>
      <c r="J1388" s="921"/>
      <c r="K1388" s="921"/>
      <c r="L1388" s="921"/>
      <c r="M1388" s="1264"/>
      <c r="N1388" s="1264"/>
      <c r="O1388" s="1264"/>
      <c r="P1388" s="1264"/>
      <c r="Q1388" s="489"/>
      <c r="R1388" s="489"/>
      <c r="S1388" s="489"/>
      <c r="T1388" s="489"/>
      <c r="U1388" s="489"/>
      <c r="V1388" s="490"/>
      <c r="W1388" s="489"/>
      <c r="X1388" s="490"/>
    </row>
    <row r="1389">
      <c r="A1389" s="902"/>
      <c r="B1389" s="921"/>
      <c r="C1389" s="921"/>
      <c r="D1389" s="921"/>
      <c r="E1389" s="902"/>
      <c r="F1389" s="902"/>
      <c r="G1389" s="921"/>
      <c r="H1389" s="902"/>
      <c r="I1389" s="921"/>
      <c r="J1389" s="921"/>
      <c r="K1389" s="921"/>
      <c r="L1389" s="921"/>
      <c r="M1389" s="1264"/>
      <c r="N1389" s="1264"/>
      <c r="O1389" s="1264"/>
      <c r="P1389" s="1264"/>
      <c r="Q1389" s="489"/>
      <c r="R1389" s="489"/>
      <c r="S1389" s="489"/>
      <c r="T1389" s="489"/>
      <c r="U1389" s="489"/>
      <c r="V1389" s="490"/>
      <c r="W1389" s="489"/>
      <c r="X1389" s="490"/>
    </row>
    <row r="1390">
      <c r="A1390" s="902"/>
      <c r="B1390" s="921"/>
      <c r="C1390" s="921"/>
      <c r="D1390" s="921"/>
      <c r="E1390" s="902"/>
      <c r="F1390" s="902"/>
      <c r="G1390" s="921"/>
      <c r="H1390" s="902"/>
      <c r="I1390" s="921"/>
      <c r="J1390" s="921"/>
      <c r="K1390" s="921"/>
      <c r="L1390" s="921"/>
      <c r="M1390" s="1264"/>
      <c r="N1390" s="1264"/>
      <c r="O1390" s="1264"/>
      <c r="P1390" s="1264"/>
      <c r="Q1390" s="489"/>
      <c r="R1390" s="489"/>
      <c r="S1390" s="489"/>
      <c r="T1390" s="489"/>
      <c r="U1390" s="489"/>
      <c r="V1390" s="490"/>
      <c r="W1390" s="489"/>
      <c r="X1390" s="490"/>
    </row>
    <row r="1391">
      <c r="A1391" s="902"/>
      <c r="B1391" s="921"/>
      <c r="C1391" s="921"/>
      <c r="D1391" s="921"/>
      <c r="E1391" s="902"/>
      <c r="F1391" s="902"/>
      <c r="G1391" s="921"/>
      <c r="H1391" s="902"/>
      <c r="I1391" s="921"/>
      <c r="J1391" s="921"/>
      <c r="K1391" s="921"/>
      <c r="L1391" s="921"/>
      <c r="M1391" s="1264"/>
      <c r="N1391" s="1264"/>
      <c r="O1391" s="1264"/>
      <c r="P1391" s="1264"/>
      <c r="Q1391" s="489"/>
      <c r="R1391" s="489"/>
      <c r="S1391" s="489"/>
      <c r="T1391" s="489"/>
      <c r="U1391" s="489"/>
      <c r="V1391" s="490"/>
      <c r="W1391" s="489"/>
      <c r="X1391" s="490"/>
    </row>
    <row r="1392">
      <c r="A1392" s="902"/>
      <c r="B1392" s="921"/>
      <c r="C1392" s="921"/>
      <c r="D1392" s="921"/>
      <c r="E1392" s="902"/>
      <c r="F1392" s="902"/>
      <c r="G1392" s="921"/>
      <c r="H1392" s="902"/>
      <c r="I1392" s="921"/>
      <c r="J1392" s="921"/>
      <c r="K1392" s="921"/>
      <c r="L1392" s="921"/>
      <c r="M1392" s="1264"/>
      <c r="N1392" s="1264"/>
      <c r="O1392" s="1264"/>
      <c r="P1392" s="1264"/>
      <c r="Q1392" s="489"/>
      <c r="R1392" s="489"/>
      <c r="S1392" s="489"/>
      <c r="T1392" s="489"/>
      <c r="U1392" s="489"/>
      <c r="V1392" s="490"/>
      <c r="W1392" s="489"/>
      <c r="X1392" s="490"/>
    </row>
    <row r="1393">
      <c r="A1393" s="902"/>
      <c r="B1393" s="921"/>
      <c r="C1393" s="921"/>
      <c r="D1393" s="921"/>
      <c r="E1393" s="902"/>
      <c r="F1393" s="902"/>
      <c r="G1393" s="921"/>
      <c r="H1393" s="902"/>
      <c r="I1393" s="921"/>
      <c r="J1393" s="921"/>
      <c r="K1393" s="921"/>
      <c r="L1393" s="921"/>
      <c r="M1393" s="1264"/>
      <c r="N1393" s="1264"/>
      <c r="O1393" s="1264"/>
      <c r="P1393" s="1264"/>
      <c r="Q1393" s="489"/>
      <c r="R1393" s="489"/>
      <c r="S1393" s="489"/>
      <c r="T1393" s="489"/>
      <c r="U1393" s="489"/>
      <c r="V1393" s="490"/>
      <c r="W1393" s="489"/>
      <c r="X1393" s="490"/>
    </row>
    <row r="1394">
      <c r="A1394" s="902"/>
      <c r="B1394" s="921"/>
      <c r="C1394" s="921"/>
      <c r="D1394" s="921"/>
      <c r="E1394" s="902"/>
      <c r="F1394" s="902"/>
      <c r="G1394" s="921"/>
      <c r="H1394" s="902"/>
      <c r="I1394" s="921"/>
      <c r="J1394" s="921"/>
      <c r="K1394" s="921"/>
      <c r="L1394" s="921"/>
      <c r="M1394" s="1264"/>
      <c r="N1394" s="1264"/>
      <c r="O1394" s="1264"/>
      <c r="P1394" s="1264"/>
      <c r="Q1394" s="489"/>
      <c r="R1394" s="489"/>
      <c r="S1394" s="489"/>
      <c r="T1394" s="489"/>
      <c r="U1394" s="489"/>
      <c r="V1394" s="490"/>
      <c r="W1394" s="489"/>
      <c r="X1394" s="490"/>
    </row>
    <row r="1395">
      <c r="A1395" s="902"/>
      <c r="B1395" s="921"/>
      <c r="C1395" s="921"/>
      <c r="D1395" s="921"/>
      <c r="E1395" s="902"/>
      <c r="F1395" s="902"/>
      <c r="G1395" s="921"/>
      <c r="H1395" s="902"/>
      <c r="I1395" s="921"/>
      <c r="J1395" s="921"/>
      <c r="K1395" s="921"/>
      <c r="L1395" s="921"/>
      <c r="M1395" s="1264"/>
      <c r="N1395" s="1264"/>
      <c r="O1395" s="1264"/>
      <c r="P1395" s="1264"/>
      <c r="Q1395" s="489"/>
      <c r="R1395" s="489"/>
      <c r="S1395" s="489"/>
      <c r="T1395" s="489"/>
      <c r="U1395" s="489"/>
      <c r="V1395" s="490"/>
      <c r="W1395" s="489"/>
      <c r="X1395" s="490"/>
    </row>
    <row r="1396">
      <c r="A1396" s="902"/>
      <c r="B1396" s="921"/>
      <c r="C1396" s="921"/>
      <c r="D1396" s="921"/>
      <c r="E1396" s="902"/>
      <c r="F1396" s="902"/>
      <c r="G1396" s="921"/>
      <c r="H1396" s="902"/>
      <c r="I1396" s="921"/>
      <c r="J1396" s="921"/>
      <c r="K1396" s="921"/>
      <c r="L1396" s="921"/>
      <c r="M1396" s="1264"/>
      <c r="N1396" s="1264"/>
      <c r="O1396" s="1264"/>
      <c r="P1396" s="1264"/>
      <c r="Q1396" s="489"/>
      <c r="R1396" s="489"/>
      <c r="S1396" s="489"/>
      <c r="T1396" s="489"/>
      <c r="U1396" s="489"/>
      <c r="V1396" s="490"/>
      <c r="W1396" s="489"/>
      <c r="X1396" s="490"/>
    </row>
    <row r="1397">
      <c r="A1397" s="902"/>
      <c r="B1397" s="921"/>
      <c r="C1397" s="921"/>
      <c r="D1397" s="921"/>
      <c r="E1397" s="902"/>
      <c r="F1397" s="902"/>
      <c r="G1397" s="921"/>
      <c r="H1397" s="902"/>
      <c r="I1397" s="921"/>
      <c r="J1397" s="921"/>
      <c r="K1397" s="921"/>
      <c r="L1397" s="921"/>
      <c r="M1397" s="1264"/>
      <c r="N1397" s="1264"/>
      <c r="O1397" s="1264"/>
      <c r="P1397" s="1264"/>
      <c r="Q1397" s="489"/>
      <c r="R1397" s="489"/>
      <c r="S1397" s="489"/>
      <c r="T1397" s="489"/>
      <c r="U1397" s="489"/>
      <c r="V1397" s="490"/>
      <c r="W1397" s="489"/>
      <c r="X1397" s="490"/>
    </row>
    <row r="1398">
      <c r="A1398" s="902"/>
      <c r="B1398" s="921"/>
      <c r="C1398" s="921"/>
      <c r="D1398" s="921"/>
      <c r="E1398" s="902"/>
      <c r="F1398" s="902"/>
      <c r="G1398" s="921"/>
      <c r="H1398" s="902"/>
      <c r="I1398" s="921"/>
      <c r="J1398" s="921"/>
      <c r="K1398" s="921"/>
      <c r="L1398" s="921"/>
      <c r="M1398" s="1264"/>
      <c r="N1398" s="1264"/>
      <c r="O1398" s="1264"/>
      <c r="P1398" s="1264"/>
      <c r="Q1398" s="489"/>
      <c r="R1398" s="489"/>
      <c r="S1398" s="489"/>
      <c r="T1398" s="489"/>
      <c r="U1398" s="489"/>
      <c r="V1398" s="490"/>
      <c r="W1398" s="489"/>
      <c r="X1398" s="490"/>
    </row>
    <row r="1399">
      <c r="A1399" s="902"/>
      <c r="B1399" s="921"/>
      <c r="C1399" s="921"/>
      <c r="D1399" s="921"/>
      <c r="E1399" s="902"/>
      <c r="F1399" s="902"/>
      <c r="G1399" s="921"/>
      <c r="H1399" s="902"/>
      <c r="I1399" s="921"/>
      <c r="J1399" s="921"/>
      <c r="K1399" s="921"/>
      <c r="L1399" s="921"/>
      <c r="M1399" s="1264"/>
      <c r="N1399" s="1264"/>
      <c r="O1399" s="1264"/>
      <c r="P1399" s="1264"/>
      <c r="Q1399" s="489"/>
      <c r="R1399" s="489"/>
      <c r="S1399" s="489"/>
      <c r="T1399" s="489"/>
      <c r="U1399" s="489"/>
      <c r="V1399" s="490"/>
      <c r="W1399" s="489"/>
      <c r="X1399" s="490"/>
    </row>
    <row r="1400">
      <c r="A1400" s="902"/>
      <c r="B1400" s="921"/>
      <c r="C1400" s="921"/>
      <c r="D1400" s="921"/>
      <c r="E1400" s="902"/>
      <c r="F1400" s="902"/>
      <c r="G1400" s="921"/>
      <c r="H1400" s="902"/>
      <c r="I1400" s="921"/>
      <c r="J1400" s="921"/>
      <c r="K1400" s="921"/>
      <c r="L1400" s="921"/>
      <c r="M1400" s="1264"/>
      <c r="N1400" s="1264"/>
      <c r="O1400" s="1264"/>
      <c r="P1400" s="1264"/>
      <c r="Q1400" s="489"/>
      <c r="R1400" s="489"/>
      <c r="S1400" s="489"/>
      <c r="T1400" s="489"/>
      <c r="U1400" s="489"/>
      <c r="V1400" s="490"/>
      <c r="W1400" s="489"/>
      <c r="X1400" s="490"/>
    </row>
    <row r="1401">
      <c r="A1401" s="902"/>
      <c r="B1401" s="921"/>
      <c r="C1401" s="921"/>
      <c r="D1401" s="921"/>
      <c r="E1401" s="902"/>
      <c r="F1401" s="902"/>
      <c r="G1401" s="921"/>
      <c r="H1401" s="902"/>
      <c r="I1401" s="921"/>
      <c r="J1401" s="921"/>
      <c r="K1401" s="921"/>
      <c r="L1401" s="921"/>
      <c r="M1401" s="1264"/>
      <c r="N1401" s="1264"/>
      <c r="O1401" s="1264"/>
      <c r="P1401" s="1264"/>
      <c r="Q1401" s="489"/>
      <c r="R1401" s="489"/>
      <c r="S1401" s="489"/>
      <c r="T1401" s="489"/>
      <c r="U1401" s="489"/>
      <c r="V1401" s="490"/>
      <c r="W1401" s="489"/>
      <c r="X1401" s="490"/>
    </row>
    <row r="1402">
      <c r="A1402" s="902"/>
      <c r="B1402" s="921"/>
      <c r="C1402" s="921"/>
      <c r="D1402" s="921"/>
      <c r="E1402" s="902"/>
      <c r="F1402" s="902"/>
      <c r="G1402" s="921"/>
      <c r="H1402" s="902"/>
      <c r="I1402" s="921"/>
      <c r="J1402" s="921"/>
      <c r="K1402" s="921"/>
      <c r="L1402" s="921"/>
      <c r="M1402" s="1264"/>
      <c r="N1402" s="1264"/>
      <c r="O1402" s="1264"/>
      <c r="P1402" s="1264"/>
      <c r="Q1402" s="489"/>
      <c r="R1402" s="489"/>
      <c r="S1402" s="489"/>
      <c r="T1402" s="489"/>
      <c r="U1402" s="489"/>
      <c r="V1402" s="490"/>
      <c r="W1402" s="489"/>
      <c r="X1402" s="490"/>
    </row>
    <row r="1403">
      <c r="A1403" s="902"/>
      <c r="B1403" s="921"/>
      <c r="C1403" s="921"/>
      <c r="D1403" s="921"/>
      <c r="E1403" s="902"/>
      <c r="F1403" s="902"/>
      <c r="G1403" s="921"/>
      <c r="H1403" s="902"/>
      <c r="I1403" s="921"/>
      <c r="J1403" s="921"/>
      <c r="K1403" s="921"/>
      <c r="L1403" s="921"/>
      <c r="M1403" s="1264"/>
      <c r="N1403" s="1264"/>
      <c r="O1403" s="1264"/>
      <c r="P1403" s="1264"/>
      <c r="Q1403" s="489"/>
      <c r="R1403" s="489"/>
      <c r="S1403" s="489"/>
      <c r="T1403" s="489"/>
      <c r="U1403" s="489"/>
      <c r="V1403" s="490"/>
      <c r="W1403" s="489"/>
      <c r="X1403" s="490"/>
    </row>
    <row r="1404">
      <c r="A1404" s="902"/>
      <c r="B1404" s="921"/>
      <c r="C1404" s="921"/>
      <c r="D1404" s="921"/>
      <c r="E1404" s="902"/>
      <c r="F1404" s="902"/>
      <c r="G1404" s="921"/>
      <c r="H1404" s="902"/>
      <c r="I1404" s="921"/>
      <c r="J1404" s="921"/>
      <c r="K1404" s="921"/>
      <c r="L1404" s="921"/>
      <c r="M1404" s="1264"/>
      <c r="N1404" s="1264"/>
      <c r="O1404" s="1264"/>
      <c r="P1404" s="1264"/>
      <c r="Q1404" s="489"/>
      <c r="R1404" s="489"/>
      <c r="S1404" s="489"/>
      <c r="T1404" s="489"/>
      <c r="U1404" s="489"/>
      <c r="V1404" s="490"/>
      <c r="W1404" s="489"/>
      <c r="X1404" s="490"/>
    </row>
    <row r="1405">
      <c r="A1405" s="902"/>
      <c r="B1405" s="921"/>
      <c r="C1405" s="921"/>
      <c r="D1405" s="921"/>
      <c r="E1405" s="902"/>
      <c r="F1405" s="902"/>
      <c r="G1405" s="921"/>
      <c r="H1405" s="902"/>
      <c r="I1405" s="921"/>
      <c r="J1405" s="921"/>
      <c r="K1405" s="921"/>
      <c r="L1405" s="921"/>
      <c r="M1405" s="1264"/>
      <c r="N1405" s="1264"/>
      <c r="O1405" s="1264"/>
      <c r="P1405" s="1264"/>
      <c r="Q1405" s="489"/>
      <c r="R1405" s="489"/>
      <c r="S1405" s="489"/>
      <c r="T1405" s="489"/>
      <c r="U1405" s="489"/>
      <c r="V1405" s="490"/>
      <c r="W1405" s="489"/>
      <c r="X1405" s="490"/>
    </row>
    <row r="1406">
      <c r="A1406" s="902"/>
      <c r="B1406" s="921"/>
      <c r="C1406" s="921"/>
      <c r="D1406" s="921"/>
      <c r="E1406" s="902"/>
      <c r="F1406" s="902"/>
      <c r="G1406" s="921"/>
      <c r="H1406" s="902"/>
      <c r="I1406" s="921"/>
      <c r="J1406" s="921"/>
      <c r="K1406" s="921"/>
      <c r="L1406" s="921"/>
      <c r="M1406" s="1264"/>
      <c r="N1406" s="1264"/>
      <c r="O1406" s="1264"/>
      <c r="P1406" s="1264"/>
      <c r="Q1406" s="489"/>
      <c r="R1406" s="489"/>
      <c r="S1406" s="489"/>
      <c r="T1406" s="489"/>
      <c r="U1406" s="489"/>
      <c r="V1406" s="490"/>
      <c r="W1406" s="489"/>
      <c r="X1406" s="490"/>
    </row>
    <row r="1407">
      <c r="A1407" s="902"/>
      <c r="B1407" s="921"/>
      <c r="C1407" s="921"/>
      <c r="D1407" s="921"/>
      <c r="E1407" s="902"/>
      <c r="F1407" s="902"/>
      <c r="G1407" s="921"/>
      <c r="H1407" s="902"/>
      <c r="I1407" s="921"/>
      <c r="J1407" s="921"/>
      <c r="K1407" s="921"/>
      <c r="L1407" s="921"/>
      <c r="M1407" s="1264"/>
      <c r="N1407" s="1264"/>
      <c r="O1407" s="1264"/>
      <c r="P1407" s="1264"/>
      <c r="Q1407" s="489"/>
      <c r="R1407" s="489"/>
      <c r="S1407" s="489"/>
      <c r="T1407" s="489"/>
      <c r="U1407" s="489"/>
      <c r="V1407" s="490"/>
      <c r="W1407" s="489"/>
      <c r="X1407" s="490"/>
    </row>
    <row r="1408">
      <c r="A1408" s="902"/>
      <c r="B1408" s="921"/>
      <c r="C1408" s="921"/>
      <c r="D1408" s="921"/>
      <c r="E1408" s="902"/>
      <c r="F1408" s="902"/>
      <c r="G1408" s="921"/>
      <c r="H1408" s="902"/>
      <c r="I1408" s="921"/>
      <c r="J1408" s="921"/>
      <c r="K1408" s="921"/>
      <c r="L1408" s="921"/>
      <c r="M1408" s="1264"/>
      <c r="N1408" s="1264"/>
      <c r="O1408" s="1264"/>
      <c r="P1408" s="1264"/>
      <c r="Q1408" s="489"/>
      <c r="R1408" s="489"/>
      <c r="S1408" s="489"/>
      <c r="T1408" s="489"/>
      <c r="U1408" s="489"/>
      <c r="V1408" s="490"/>
      <c r="W1408" s="489"/>
      <c r="X1408" s="490"/>
    </row>
    <row r="1409">
      <c r="A1409" s="902"/>
      <c r="B1409" s="921"/>
      <c r="C1409" s="921"/>
      <c r="D1409" s="921"/>
      <c r="E1409" s="902"/>
      <c r="F1409" s="902"/>
      <c r="G1409" s="921"/>
      <c r="H1409" s="902"/>
      <c r="I1409" s="921"/>
      <c r="J1409" s="921"/>
      <c r="K1409" s="921"/>
      <c r="L1409" s="921"/>
      <c r="M1409" s="1264"/>
      <c r="N1409" s="1264"/>
      <c r="O1409" s="1264"/>
      <c r="P1409" s="1264"/>
      <c r="Q1409" s="489"/>
      <c r="R1409" s="489"/>
      <c r="S1409" s="489"/>
      <c r="T1409" s="489"/>
      <c r="U1409" s="489"/>
      <c r="V1409" s="490"/>
      <c r="W1409" s="489"/>
      <c r="X1409" s="490"/>
    </row>
    <row r="1410">
      <c r="A1410" s="902"/>
      <c r="B1410" s="921"/>
      <c r="C1410" s="921"/>
      <c r="D1410" s="921"/>
      <c r="E1410" s="902"/>
      <c r="F1410" s="902"/>
      <c r="G1410" s="921"/>
      <c r="H1410" s="902"/>
      <c r="I1410" s="921"/>
      <c r="J1410" s="921"/>
      <c r="K1410" s="921"/>
      <c r="L1410" s="921"/>
      <c r="M1410" s="1264"/>
      <c r="N1410" s="1264"/>
      <c r="O1410" s="1264"/>
      <c r="P1410" s="1264"/>
      <c r="Q1410" s="489"/>
      <c r="R1410" s="489"/>
      <c r="S1410" s="489"/>
      <c r="T1410" s="489"/>
      <c r="U1410" s="489"/>
      <c r="V1410" s="490"/>
      <c r="W1410" s="489"/>
      <c r="X1410" s="490"/>
    </row>
    <row r="1411">
      <c r="A1411" s="902"/>
      <c r="B1411" s="921"/>
      <c r="C1411" s="921"/>
      <c r="D1411" s="921"/>
      <c r="E1411" s="902"/>
      <c r="F1411" s="902"/>
      <c r="G1411" s="921"/>
      <c r="H1411" s="902"/>
      <c r="I1411" s="921"/>
      <c r="J1411" s="921"/>
      <c r="K1411" s="921"/>
      <c r="L1411" s="921"/>
      <c r="M1411" s="1264"/>
      <c r="N1411" s="1264"/>
      <c r="O1411" s="1264"/>
      <c r="P1411" s="1264"/>
      <c r="Q1411" s="489"/>
      <c r="R1411" s="489"/>
      <c r="S1411" s="489"/>
      <c r="T1411" s="489"/>
      <c r="U1411" s="489"/>
      <c r="V1411" s="490"/>
      <c r="W1411" s="489"/>
      <c r="X1411" s="490"/>
    </row>
    <row r="1412">
      <c r="A1412" s="902"/>
      <c r="B1412" s="921"/>
      <c r="C1412" s="921"/>
      <c r="D1412" s="921"/>
      <c r="E1412" s="902"/>
      <c r="F1412" s="902"/>
      <c r="G1412" s="921"/>
      <c r="H1412" s="902"/>
      <c r="I1412" s="921"/>
      <c r="J1412" s="921"/>
      <c r="K1412" s="921"/>
      <c r="L1412" s="921"/>
      <c r="M1412" s="1264"/>
      <c r="N1412" s="1264"/>
      <c r="O1412" s="1264"/>
      <c r="P1412" s="1264"/>
      <c r="Q1412" s="489"/>
      <c r="R1412" s="489"/>
      <c r="S1412" s="489"/>
      <c r="T1412" s="489"/>
      <c r="U1412" s="489"/>
      <c r="V1412" s="490"/>
      <c r="W1412" s="489"/>
      <c r="X1412" s="490"/>
    </row>
    <row r="1413">
      <c r="A1413" s="902"/>
      <c r="B1413" s="921"/>
      <c r="C1413" s="921"/>
      <c r="D1413" s="921"/>
      <c r="E1413" s="902"/>
      <c r="F1413" s="902"/>
      <c r="G1413" s="921"/>
      <c r="H1413" s="902"/>
      <c r="I1413" s="921"/>
      <c r="J1413" s="921"/>
      <c r="K1413" s="921"/>
      <c r="L1413" s="921"/>
      <c r="M1413" s="1264"/>
      <c r="N1413" s="1264"/>
      <c r="O1413" s="1264"/>
      <c r="P1413" s="1264"/>
      <c r="Q1413" s="489"/>
      <c r="R1413" s="489"/>
      <c r="S1413" s="489"/>
      <c r="T1413" s="489"/>
      <c r="U1413" s="489"/>
      <c r="V1413" s="490"/>
      <c r="W1413" s="489"/>
      <c r="X1413" s="490"/>
    </row>
    <row r="1414">
      <c r="A1414" s="902"/>
      <c r="B1414" s="921"/>
      <c r="C1414" s="921"/>
      <c r="D1414" s="921"/>
      <c r="E1414" s="902"/>
      <c r="F1414" s="902"/>
      <c r="G1414" s="921"/>
      <c r="H1414" s="902"/>
      <c r="I1414" s="921"/>
      <c r="J1414" s="921"/>
      <c r="K1414" s="921"/>
      <c r="L1414" s="921"/>
      <c r="M1414" s="1264"/>
      <c r="N1414" s="1264"/>
      <c r="O1414" s="1264"/>
      <c r="P1414" s="1264"/>
      <c r="Q1414" s="489"/>
      <c r="R1414" s="489"/>
      <c r="S1414" s="489"/>
      <c r="T1414" s="489"/>
      <c r="U1414" s="489"/>
      <c r="V1414" s="490"/>
      <c r="W1414" s="489"/>
      <c r="X1414" s="490"/>
    </row>
    <row r="1415">
      <c r="A1415" s="902"/>
      <c r="B1415" s="921"/>
      <c r="C1415" s="921"/>
      <c r="D1415" s="921"/>
      <c r="E1415" s="902"/>
      <c r="F1415" s="902"/>
      <c r="G1415" s="921"/>
      <c r="H1415" s="902"/>
      <c r="I1415" s="921"/>
      <c r="J1415" s="921"/>
      <c r="K1415" s="921"/>
      <c r="L1415" s="921"/>
      <c r="M1415" s="1264"/>
      <c r="N1415" s="1264"/>
      <c r="O1415" s="1264"/>
      <c r="P1415" s="1264"/>
      <c r="Q1415" s="489"/>
      <c r="R1415" s="489"/>
      <c r="S1415" s="489"/>
      <c r="T1415" s="489"/>
      <c r="U1415" s="489"/>
      <c r="V1415" s="490"/>
      <c r="W1415" s="489"/>
      <c r="X1415" s="490"/>
    </row>
    <row r="1416">
      <c r="A1416" s="902"/>
      <c r="B1416" s="921"/>
      <c r="C1416" s="921"/>
      <c r="D1416" s="921"/>
      <c r="E1416" s="902"/>
      <c r="F1416" s="902"/>
      <c r="G1416" s="921"/>
      <c r="H1416" s="902"/>
      <c r="I1416" s="921"/>
      <c r="J1416" s="921"/>
      <c r="K1416" s="921"/>
      <c r="L1416" s="921"/>
      <c r="M1416" s="1264"/>
      <c r="N1416" s="1264"/>
      <c r="O1416" s="1264"/>
      <c r="P1416" s="1264"/>
      <c r="Q1416" s="489"/>
      <c r="R1416" s="489"/>
      <c r="S1416" s="489"/>
      <c r="T1416" s="489"/>
      <c r="U1416" s="489"/>
      <c r="V1416" s="490"/>
      <c r="W1416" s="489"/>
      <c r="X1416" s="490"/>
    </row>
    <row r="1417">
      <c r="A1417" s="902"/>
      <c r="B1417" s="921"/>
      <c r="C1417" s="921"/>
      <c r="D1417" s="921"/>
      <c r="E1417" s="902"/>
      <c r="F1417" s="902"/>
      <c r="G1417" s="921"/>
      <c r="H1417" s="902"/>
      <c r="I1417" s="921"/>
      <c r="J1417" s="921"/>
      <c r="K1417" s="921"/>
      <c r="L1417" s="921"/>
      <c r="M1417" s="1264"/>
      <c r="N1417" s="1264"/>
      <c r="O1417" s="1264"/>
      <c r="P1417" s="1264"/>
      <c r="Q1417" s="489"/>
      <c r="R1417" s="489"/>
      <c r="S1417" s="489"/>
      <c r="T1417" s="489"/>
      <c r="U1417" s="489"/>
      <c r="V1417" s="490"/>
      <c r="W1417" s="489"/>
      <c r="X1417" s="490"/>
    </row>
    <row r="1418">
      <c r="A1418" s="902"/>
      <c r="B1418" s="921"/>
      <c r="C1418" s="921"/>
      <c r="D1418" s="921"/>
      <c r="E1418" s="902"/>
      <c r="F1418" s="902"/>
      <c r="G1418" s="921"/>
      <c r="H1418" s="902"/>
      <c r="I1418" s="921"/>
      <c r="J1418" s="921"/>
      <c r="K1418" s="921"/>
      <c r="L1418" s="921"/>
      <c r="M1418" s="1264"/>
      <c r="N1418" s="1264"/>
      <c r="O1418" s="1264"/>
      <c r="P1418" s="1264"/>
      <c r="Q1418" s="489"/>
      <c r="R1418" s="489"/>
      <c r="S1418" s="489"/>
      <c r="T1418" s="489"/>
      <c r="U1418" s="489"/>
      <c r="V1418" s="490"/>
      <c r="W1418" s="489"/>
      <c r="X1418" s="490"/>
    </row>
    <row r="1419">
      <c r="A1419" s="902"/>
      <c r="B1419" s="921"/>
      <c r="C1419" s="921"/>
      <c r="D1419" s="921"/>
      <c r="E1419" s="902"/>
      <c r="F1419" s="902"/>
      <c r="G1419" s="921"/>
      <c r="H1419" s="902"/>
      <c r="I1419" s="921"/>
      <c r="J1419" s="921"/>
      <c r="K1419" s="921"/>
      <c r="L1419" s="921"/>
      <c r="M1419" s="1264"/>
      <c r="N1419" s="1264"/>
      <c r="O1419" s="1264"/>
      <c r="P1419" s="1264"/>
      <c r="Q1419" s="489"/>
      <c r="R1419" s="489"/>
      <c r="S1419" s="489"/>
      <c r="T1419" s="489"/>
      <c r="U1419" s="489"/>
      <c r="V1419" s="490"/>
      <c r="W1419" s="489"/>
      <c r="X1419" s="490"/>
    </row>
    <row r="1420">
      <c r="A1420" s="902"/>
      <c r="B1420" s="921"/>
      <c r="C1420" s="921"/>
      <c r="D1420" s="921"/>
      <c r="E1420" s="902"/>
      <c r="F1420" s="902"/>
      <c r="G1420" s="921"/>
      <c r="H1420" s="902"/>
      <c r="I1420" s="921"/>
      <c r="J1420" s="921"/>
      <c r="K1420" s="921"/>
      <c r="L1420" s="921"/>
      <c r="M1420" s="1264"/>
      <c r="N1420" s="1264"/>
      <c r="O1420" s="1264"/>
      <c r="P1420" s="1264"/>
      <c r="Q1420" s="489"/>
      <c r="R1420" s="489"/>
      <c r="S1420" s="489"/>
      <c r="T1420" s="489"/>
      <c r="U1420" s="489"/>
      <c r="V1420" s="490"/>
      <c r="W1420" s="489"/>
      <c r="X1420" s="490"/>
    </row>
    <row r="1421">
      <c r="A1421" s="902"/>
      <c r="B1421" s="921"/>
      <c r="C1421" s="921"/>
      <c r="D1421" s="921"/>
      <c r="E1421" s="902"/>
      <c r="F1421" s="902"/>
      <c r="G1421" s="921"/>
      <c r="H1421" s="902"/>
      <c r="I1421" s="921"/>
      <c r="J1421" s="921"/>
      <c r="K1421" s="921"/>
      <c r="L1421" s="921"/>
      <c r="M1421" s="1264"/>
      <c r="N1421" s="1264"/>
      <c r="O1421" s="1264"/>
      <c r="P1421" s="1264"/>
      <c r="Q1421" s="489"/>
      <c r="R1421" s="489"/>
      <c r="S1421" s="489"/>
      <c r="T1421" s="489"/>
      <c r="U1421" s="489"/>
      <c r="V1421" s="490"/>
      <c r="W1421" s="489"/>
      <c r="X1421" s="490"/>
    </row>
    <row r="1422">
      <c r="A1422" s="902"/>
      <c r="B1422" s="921"/>
      <c r="C1422" s="921"/>
      <c r="D1422" s="921"/>
      <c r="E1422" s="902"/>
      <c r="F1422" s="902"/>
      <c r="G1422" s="921"/>
      <c r="H1422" s="902"/>
      <c r="I1422" s="921"/>
      <c r="J1422" s="921"/>
      <c r="K1422" s="921"/>
      <c r="L1422" s="921"/>
      <c r="M1422" s="1264"/>
      <c r="N1422" s="1264"/>
      <c r="O1422" s="1264"/>
      <c r="P1422" s="1264"/>
      <c r="Q1422" s="489"/>
      <c r="R1422" s="489"/>
      <c r="S1422" s="489"/>
      <c r="T1422" s="489"/>
      <c r="U1422" s="489"/>
      <c r="V1422" s="490"/>
      <c r="W1422" s="489"/>
      <c r="X1422" s="490"/>
    </row>
    <row r="1423">
      <c r="A1423" s="902"/>
      <c r="B1423" s="921"/>
      <c r="C1423" s="921"/>
      <c r="D1423" s="921"/>
      <c r="E1423" s="902"/>
      <c r="F1423" s="902"/>
      <c r="G1423" s="921"/>
      <c r="H1423" s="902"/>
      <c r="I1423" s="921"/>
      <c r="J1423" s="921"/>
      <c r="K1423" s="921"/>
      <c r="L1423" s="921"/>
      <c r="M1423" s="1264"/>
      <c r="N1423" s="1264"/>
      <c r="O1423" s="1264"/>
      <c r="P1423" s="1264"/>
      <c r="Q1423" s="489"/>
      <c r="R1423" s="489"/>
      <c r="S1423" s="489"/>
      <c r="T1423" s="489"/>
      <c r="U1423" s="489"/>
      <c r="V1423" s="490"/>
      <c r="W1423" s="489"/>
      <c r="X1423" s="490"/>
    </row>
    <row r="1424">
      <c r="A1424" s="902"/>
      <c r="B1424" s="921"/>
      <c r="C1424" s="921"/>
      <c r="D1424" s="921"/>
      <c r="E1424" s="902"/>
      <c r="F1424" s="902"/>
      <c r="G1424" s="921"/>
      <c r="H1424" s="902"/>
      <c r="I1424" s="921"/>
      <c r="J1424" s="921"/>
      <c r="K1424" s="921"/>
      <c r="L1424" s="921"/>
      <c r="M1424" s="1264"/>
      <c r="N1424" s="1264"/>
      <c r="O1424" s="1264"/>
      <c r="P1424" s="1264"/>
      <c r="Q1424" s="489"/>
      <c r="R1424" s="489"/>
      <c r="S1424" s="489"/>
      <c r="T1424" s="489"/>
      <c r="U1424" s="489"/>
      <c r="V1424" s="490"/>
      <c r="W1424" s="489"/>
      <c r="X1424" s="490"/>
    </row>
    <row r="1425">
      <c r="A1425" s="902"/>
      <c r="B1425" s="921"/>
      <c r="C1425" s="921"/>
      <c r="D1425" s="921"/>
      <c r="E1425" s="902"/>
      <c r="F1425" s="902"/>
      <c r="G1425" s="921"/>
      <c r="H1425" s="902"/>
      <c r="I1425" s="921"/>
      <c r="J1425" s="921"/>
      <c r="K1425" s="921"/>
      <c r="L1425" s="921"/>
      <c r="M1425" s="1264"/>
      <c r="N1425" s="1264"/>
      <c r="O1425" s="1264"/>
      <c r="P1425" s="1264"/>
      <c r="Q1425" s="489"/>
      <c r="R1425" s="489"/>
      <c r="S1425" s="489"/>
      <c r="T1425" s="489"/>
      <c r="U1425" s="489"/>
      <c r="V1425" s="490"/>
      <c r="W1425" s="489"/>
      <c r="X1425" s="490"/>
    </row>
    <row r="1426">
      <c r="A1426" s="902"/>
      <c r="B1426" s="921"/>
      <c r="C1426" s="921"/>
      <c r="D1426" s="921"/>
      <c r="E1426" s="902"/>
      <c r="F1426" s="902"/>
      <c r="G1426" s="921"/>
      <c r="H1426" s="902"/>
      <c r="I1426" s="921"/>
      <c r="J1426" s="921"/>
      <c r="K1426" s="921"/>
      <c r="L1426" s="921"/>
      <c r="M1426" s="1264"/>
      <c r="N1426" s="1264"/>
      <c r="O1426" s="1264"/>
      <c r="P1426" s="1264"/>
      <c r="Q1426" s="489"/>
      <c r="R1426" s="489"/>
      <c r="S1426" s="489"/>
      <c r="T1426" s="489"/>
      <c r="U1426" s="489"/>
      <c r="V1426" s="490"/>
      <c r="W1426" s="489"/>
      <c r="X1426" s="490"/>
    </row>
    <row r="1427">
      <c r="A1427" s="902"/>
      <c r="B1427" s="921"/>
      <c r="C1427" s="921"/>
      <c r="D1427" s="921"/>
      <c r="E1427" s="902"/>
      <c r="F1427" s="902"/>
      <c r="G1427" s="921"/>
      <c r="H1427" s="902"/>
      <c r="I1427" s="921"/>
      <c r="J1427" s="921"/>
      <c r="K1427" s="921"/>
      <c r="L1427" s="921"/>
      <c r="M1427" s="1264"/>
      <c r="N1427" s="1264"/>
      <c r="O1427" s="1264"/>
      <c r="P1427" s="1264"/>
      <c r="Q1427" s="489"/>
      <c r="R1427" s="489"/>
      <c r="S1427" s="489"/>
      <c r="T1427" s="489"/>
      <c r="U1427" s="489"/>
      <c r="V1427" s="490"/>
      <c r="W1427" s="489"/>
      <c r="X1427" s="490"/>
    </row>
    <row r="1428">
      <c r="A1428" s="902"/>
      <c r="B1428" s="921"/>
      <c r="C1428" s="921"/>
      <c r="D1428" s="921"/>
      <c r="E1428" s="902"/>
      <c r="F1428" s="902"/>
      <c r="G1428" s="921"/>
      <c r="H1428" s="902"/>
      <c r="I1428" s="921"/>
      <c r="J1428" s="921"/>
      <c r="K1428" s="921"/>
      <c r="L1428" s="921"/>
      <c r="M1428" s="1264"/>
      <c r="N1428" s="1264"/>
      <c r="O1428" s="1264"/>
      <c r="P1428" s="1264"/>
      <c r="Q1428" s="489"/>
      <c r="R1428" s="489"/>
      <c r="S1428" s="489"/>
      <c r="T1428" s="489"/>
      <c r="U1428" s="489"/>
      <c r="V1428" s="490"/>
      <c r="W1428" s="489"/>
      <c r="X1428" s="490"/>
    </row>
    <row r="1429">
      <c r="A1429" s="902"/>
      <c r="B1429" s="921"/>
      <c r="C1429" s="921"/>
      <c r="D1429" s="921"/>
      <c r="E1429" s="902"/>
      <c r="F1429" s="902"/>
      <c r="G1429" s="921"/>
      <c r="H1429" s="902"/>
      <c r="I1429" s="921"/>
      <c r="J1429" s="921"/>
      <c r="K1429" s="921"/>
      <c r="L1429" s="921"/>
      <c r="M1429" s="1264"/>
      <c r="N1429" s="1264"/>
      <c r="O1429" s="1264"/>
      <c r="P1429" s="1264"/>
      <c r="Q1429" s="489"/>
      <c r="R1429" s="489"/>
      <c r="S1429" s="489"/>
      <c r="T1429" s="489"/>
      <c r="U1429" s="489"/>
      <c r="V1429" s="490"/>
      <c r="W1429" s="489"/>
      <c r="X1429" s="490"/>
    </row>
    <row r="1430">
      <c r="A1430" s="902"/>
      <c r="B1430" s="921"/>
      <c r="C1430" s="921"/>
      <c r="D1430" s="921"/>
      <c r="E1430" s="902"/>
      <c r="F1430" s="902"/>
      <c r="G1430" s="921"/>
      <c r="H1430" s="902"/>
      <c r="I1430" s="921"/>
      <c r="J1430" s="921"/>
      <c r="K1430" s="921"/>
      <c r="L1430" s="921"/>
      <c r="M1430" s="1264"/>
      <c r="N1430" s="1264"/>
      <c r="O1430" s="1264"/>
      <c r="P1430" s="1264"/>
      <c r="Q1430" s="489"/>
      <c r="R1430" s="489"/>
      <c r="S1430" s="489"/>
      <c r="T1430" s="489"/>
      <c r="U1430" s="489"/>
      <c r="V1430" s="490"/>
      <c r="W1430" s="489"/>
      <c r="X1430" s="490"/>
    </row>
    <row r="1431">
      <c r="A1431" s="902"/>
      <c r="B1431" s="921"/>
      <c r="C1431" s="921"/>
      <c r="D1431" s="921"/>
      <c r="E1431" s="902"/>
      <c r="F1431" s="902"/>
      <c r="G1431" s="921"/>
      <c r="H1431" s="902"/>
      <c r="I1431" s="921"/>
      <c r="J1431" s="921"/>
      <c r="K1431" s="921"/>
      <c r="L1431" s="921"/>
      <c r="M1431" s="1264"/>
      <c r="N1431" s="1264"/>
      <c r="O1431" s="1264"/>
      <c r="P1431" s="1264"/>
      <c r="Q1431" s="489"/>
      <c r="R1431" s="489"/>
      <c r="S1431" s="489"/>
      <c r="T1431" s="489"/>
      <c r="U1431" s="489"/>
      <c r="V1431" s="490"/>
      <c r="W1431" s="489"/>
      <c r="X1431" s="490"/>
    </row>
    <row r="1432">
      <c r="A1432" s="902"/>
      <c r="B1432" s="921"/>
      <c r="C1432" s="921"/>
      <c r="D1432" s="921"/>
      <c r="E1432" s="902"/>
      <c r="F1432" s="902"/>
      <c r="G1432" s="921"/>
      <c r="H1432" s="902"/>
      <c r="I1432" s="921"/>
      <c r="J1432" s="921"/>
      <c r="K1432" s="921"/>
      <c r="L1432" s="921"/>
      <c r="M1432" s="1264"/>
      <c r="N1432" s="1264"/>
      <c r="O1432" s="1264"/>
      <c r="P1432" s="1264"/>
      <c r="Q1432" s="489"/>
      <c r="R1432" s="489"/>
      <c r="S1432" s="489"/>
      <c r="T1432" s="489"/>
      <c r="U1432" s="489"/>
      <c r="V1432" s="490"/>
      <c r="W1432" s="489"/>
      <c r="X1432" s="490"/>
    </row>
    <row r="1433">
      <c r="A1433" s="902"/>
      <c r="B1433" s="921"/>
      <c r="C1433" s="921"/>
      <c r="D1433" s="921"/>
      <c r="E1433" s="902"/>
      <c r="F1433" s="902"/>
      <c r="G1433" s="921"/>
      <c r="H1433" s="902"/>
      <c r="I1433" s="921"/>
      <c r="J1433" s="921"/>
      <c r="K1433" s="921"/>
      <c r="L1433" s="921"/>
      <c r="M1433" s="1264"/>
      <c r="N1433" s="1264"/>
      <c r="O1433" s="1264"/>
      <c r="P1433" s="1264"/>
      <c r="Q1433" s="489"/>
      <c r="R1433" s="489"/>
      <c r="S1433" s="489"/>
      <c r="T1433" s="489"/>
      <c r="U1433" s="489"/>
      <c r="V1433" s="490"/>
      <c r="W1433" s="489"/>
      <c r="X1433" s="490"/>
    </row>
    <row r="1434">
      <c r="A1434" s="902"/>
      <c r="B1434" s="921"/>
      <c r="C1434" s="921"/>
      <c r="D1434" s="921"/>
      <c r="E1434" s="902"/>
      <c r="F1434" s="902"/>
      <c r="G1434" s="921"/>
      <c r="H1434" s="902"/>
      <c r="I1434" s="921"/>
      <c r="J1434" s="921"/>
      <c r="K1434" s="921"/>
      <c r="L1434" s="921"/>
      <c r="M1434" s="1264"/>
      <c r="N1434" s="1264"/>
      <c r="O1434" s="1264"/>
      <c r="P1434" s="1264"/>
      <c r="Q1434" s="489"/>
      <c r="R1434" s="489"/>
      <c r="S1434" s="489"/>
      <c r="T1434" s="489"/>
      <c r="U1434" s="489"/>
      <c r="V1434" s="490"/>
      <c r="W1434" s="489"/>
      <c r="X1434" s="490"/>
    </row>
    <row r="1435">
      <c r="A1435" s="902"/>
      <c r="B1435" s="921"/>
      <c r="C1435" s="921"/>
      <c r="D1435" s="921"/>
      <c r="E1435" s="902"/>
      <c r="F1435" s="902"/>
      <c r="G1435" s="921"/>
      <c r="H1435" s="902"/>
      <c r="I1435" s="921"/>
      <c r="J1435" s="921"/>
      <c r="K1435" s="921"/>
      <c r="L1435" s="921"/>
      <c r="M1435" s="1264"/>
      <c r="N1435" s="1264"/>
      <c r="O1435" s="1264"/>
      <c r="P1435" s="1264"/>
      <c r="Q1435" s="489"/>
      <c r="R1435" s="489"/>
      <c r="S1435" s="489"/>
      <c r="T1435" s="489"/>
      <c r="U1435" s="489"/>
      <c r="V1435" s="490"/>
      <c r="W1435" s="489"/>
      <c r="X1435" s="490"/>
    </row>
    <row r="1436">
      <c r="A1436" s="902"/>
      <c r="B1436" s="921"/>
      <c r="C1436" s="921"/>
      <c r="D1436" s="921"/>
      <c r="E1436" s="902"/>
      <c r="F1436" s="902"/>
      <c r="G1436" s="921"/>
      <c r="H1436" s="902"/>
      <c r="I1436" s="921"/>
      <c r="J1436" s="921"/>
      <c r="K1436" s="921"/>
      <c r="L1436" s="921"/>
      <c r="M1436" s="1264"/>
      <c r="N1436" s="1264"/>
      <c r="O1436" s="1264"/>
      <c r="P1436" s="1264"/>
      <c r="Q1436" s="489"/>
      <c r="R1436" s="489"/>
      <c r="S1436" s="489"/>
      <c r="T1436" s="489"/>
      <c r="U1436" s="489"/>
      <c r="V1436" s="490"/>
      <c r="W1436" s="489"/>
      <c r="X1436" s="490"/>
    </row>
    <row r="1437">
      <c r="A1437" s="902"/>
      <c r="B1437" s="921"/>
      <c r="C1437" s="921"/>
      <c r="D1437" s="921"/>
      <c r="E1437" s="902"/>
      <c r="F1437" s="902"/>
      <c r="G1437" s="921"/>
      <c r="H1437" s="902"/>
      <c r="I1437" s="921"/>
      <c r="J1437" s="921"/>
      <c r="K1437" s="921"/>
      <c r="L1437" s="921"/>
      <c r="M1437" s="1264"/>
      <c r="N1437" s="1264"/>
      <c r="O1437" s="1264"/>
      <c r="P1437" s="1264"/>
      <c r="Q1437" s="489"/>
      <c r="R1437" s="489"/>
      <c r="S1437" s="489"/>
      <c r="T1437" s="489"/>
      <c r="U1437" s="489"/>
      <c r="V1437" s="490"/>
      <c r="W1437" s="489"/>
      <c r="X1437" s="490"/>
    </row>
    <row r="1438">
      <c r="A1438" s="902"/>
      <c r="B1438" s="921"/>
      <c r="C1438" s="921"/>
      <c r="D1438" s="921"/>
      <c r="E1438" s="902"/>
      <c r="F1438" s="902"/>
      <c r="G1438" s="921"/>
      <c r="H1438" s="902"/>
      <c r="I1438" s="921"/>
      <c r="J1438" s="921"/>
      <c r="K1438" s="921"/>
      <c r="L1438" s="921"/>
      <c r="M1438" s="1264"/>
      <c r="N1438" s="1264"/>
      <c r="O1438" s="1264"/>
      <c r="P1438" s="1264"/>
      <c r="Q1438" s="489"/>
      <c r="R1438" s="489"/>
      <c r="S1438" s="489"/>
      <c r="T1438" s="489"/>
      <c r="U1438" s="489"/>
      <c r="V1438" s="490"/>
      <c r="W1438" s="489"/>
      <c r="X1438" s="490"/>
    </row>
    <row r="1439">
      <c r="A1439" s="902"/>
      <c r="B1439" s="921"/>
      <c r="C1439" s="921"/>
      <c r="D1439" s="921"/>
      <c r="E1439" s="902"/>
      <c r="F1439" s="902"/>
      <c r="G1439" s="921"/>
      <c r="H1439" s="902"/>
      <c r="I1439" s="921"/>
      <c r="J1439" s="921"/>
      <c r="K1439" s="921"/>
      <c r="L1439" s="921"/>
      <c r="M1439" s="1264"/>
      <c r="N1439" s="1264"/>
      <c r="O1439" s="1264"/>
      <c r="P1439" s="1264"/>
      <c r="Q1439" s="489"/>
      <c r="R1439" s="489"/>
      <c r="S1439" s="489"/>
      <c r="T1439" s="489"/>
      <c r="U1439" s="489"/>
      <c r="V1439" s="490"/>
      <c r="W1439" s="489"/>
      <c r="X1439" s="490"/>
    </row>
    <row r="1440">
      <c r="A1440" s="902"/>
      <c r="B1440" s="921"/>
      <c r="C1440" s="921"/>
      <c r="D1440" s="921"/>
      <c r="E1440" s="902"/>
      <c r="F1440" s="902"/>
      <c r="G1440" s="921"/>
      <c r="H1440" s="902"/>
      <c r="I1440" s="921"/>
      <c r="J1440" s="921"/>
      <c r="K1440" s="921"/>
      <c r="L1440" s="921"/>
      <c r="M1440" s="1264"/>
      <c r="N1440" s="1264"/>
      <c r="O1440" s="1264"/>
      <c r="P1440" s="1264"/>
      <c r="Q1440" s="489"/>
      <c r="R1440" s="489"/>
      <c r="S1440" s="489"/>
      <c r="T1440" s="489"/>
      <c r="U1440" s="489"/>
      <c r="V1440" s="490"/>
      <c r="W1440" s="489"/>
      <c r="X1440" s="490"/>
    </row>
    <row r="1441">
      <c r="A1441" s="902"/>
      <c r="B1441" s="921"/>
      <c r="C1441" s="921"/>
      <c r="D1441" s="921"/>
      <c r="E1441" s="902"/>
      <c r="F1441" s="902"/>
      <c r="G1441" s="921"/>
      <c r="H1441" s="902"/>
      <c r="I1441" s="921"/>
      <c r="J1441" s="921"/>
      <c r="K1441" s="921"/>
      <c r="L1441" s="921"/>
      <c r="M1441" s="1264"/>
      <c r="N1441" s="1264"/>
      <c r="O1441" s="1264"/>
      <c r="P1441" s="1264"/>
      <c r="Q1441" s="489"/>
      <c r="R1441" s="489"/>
      <c r="S1441" s="489"/>
      <c r="T1441" s="489"/>
      <c r="U1441" s="489"/>
      <c r="V1441" s="490"/>
      <c r="W1441" s="489"/>
      <c r="X1441" s="490"/>
    </row>
    <row r="1442">
      <c r="A1442" s="902"/>
      <c r="B1442" s="921"/>
      <c r="C1442" s="921"/>
      <c r="D1442" s="921"/>
      <c r="E1442" s="902"/>
      <c r="F1442" s="902"/>
      <c r="G1442" s="921"/>
      <c r="H1442" s="902"/>
      <c r="I1442" s="921"/>
      <c r="J1442" s="921"/>
      <c r="K1442" s="921"/>
      <c r="L1442" s="921"/>
      <c r="M1442" s="1264"/>
      <c r="N1442" s="1264"/>
      <c r="O1442" s="1264"/>
      <c r="P1442" s="1264"/>
      <c r="Q1442" s="489"/>
      <c r="R1442" s="489"/>
      <c r="S1442" s="489"/>
      <c r="T1442" s="489"/>
      <c r="U1442" s="489"/>
      <c r="V1442" s="490"/>
      <c r="W1442" s="489"/>
      <c r="X1442" s="490"/>
    </row>
    <row r="1443">
      <c r="A1443" s="902"/>
      <c r="B1443" s="921"/>
      <c r="C1443" s="921"/>
      <c r="D1443" s="921"/>
      <c r="E1443" s="902"/>
      <c r="F1443" s="902"/>
      <c r="G1443" s="921"/>
      <c r="H1443" s="902"/>
      <c r="I1443" s="921"/>
      <c r="J1443" s="921"/>
      <c r="K1443" s="921"/>
      <c r="L1443" s="921"/>
      <c r="M1443" s="1264"/>
      <c r="N1443" s="1264"/>
      <c r="O1443" s="1264"/>
      <c r="P1443" s="1264"/>
      <c r="Q1443" s="489"/>
      <c r="R1443" s="489"/>
      <c r="S1443" s="489"/>
      <c r="T1443" s="489"/>
      <c r="U1443" s="489"/>
      <c r="V1443" s="490"/>
      <c r="W1443" s="489"/>
      <c r="X1443" s="490"/>
    </row>
    <row r="1444">
      <c r="A1444" s="902"/>
      <c r="B1444" s="921"/>
      <c r="C1444" s="921"/>
      <c r="D1444" s="921"/>
      <c r="E1444" s="902"/>
      <c r="F1444" s="902"/>
      <c r="G1444" s="921"/>
      <c r="H1444" s="902"/>
      <c r="I1444" s="921"/>
      <c r="J1444" s="921"/>
      <c r="K1444" s="921"/>
      <c r="L1444" s="921"/>
      <c r="M1444" s="1264"/>
      <c r="N1444" s="1264"/>
      <c r="O1444" s="1264"/>
      <c r="P1444" s="1264"/>
      <c r="Q1444" s="489"/>
      <c r="R1444" s="489"/>
      <c r="S1444" s="489"/>
      <c r="T1444" s="489"/>
      <c r="U1444" s="489"/>
      <c r="V1444" s="490"/>
      <c r="W1444" s="489"/>
      <c r="X1444" s="490"/>
    </row>
    <row r="1445">
      <c r="A1445" s="902"/>
      <c r="B1445" s="921"/>
      <c r="C1445" s="921"/>
      <c r="D1445" s="921"/>
      <c r="E1445" s="902"/>
      <c r="F1445" s="902"/>
      <c r="G1445" s="921"/>
      <c r="H1445" s="902"/>
      <c r="I1445" s="921"/>
      <c r="J1445" s="921"/>
      <c r="K1445" s="921"/>
      <c r="L1445" s="921"/>
      <c r="M1445" s="1264"/>
      <c r="N1445" s="1264"/>
      <c r="O1445" s="1264"/>
      <c r="P1445" s="1264"/>
      <c r="Q1445" s="489"/>
      <c r="R1445" s="489"/>
      <c r="S1445" s="489"/>
      <c r="T1445" s="489"/>
      <c r="U1445" s="489"/>
      <c r="V1445" s="490"/>
      <c r="W1445" s="489"/>
      <c r="X1445" s="490"/>
    </row>
    <row r="1446">
      <c r="A1446" s="902"/>
      <c r="B1446" s="921"/>
      <c r="C1446" s="921"/>
      <c r="D1446" s="921"/>
      <c r="E1446" s="902"/>
      <c r="F1446" s="902"/>
      <c r="G1446" s="921"/>
      <c r="H1446" s="902"/>
      <c r="I1446" s="921"/>
      <c r="J1446" s="921"/>
      <c r="K1446" s="921"/>
      <c r="L1446" s="921"/>
      <c r="M1446" s="1264"/>
      <c r="N1446" s="1264"/>
      <c r="O1446" s="1264"/>
      <c r="P1446" s="1264"/>
      <c r="Q1446" s="489"/>
      <c r="R1446" s="489"/>
      <c r="S1446" s="489"/>
      <c r="T1446" s="489"/>
      <c r="U1446" s="489"/>
      <c r="V1446" s="490"/>
      <c r="W1446" s="489"/>
      <c r="X1446" s="490"/>
    </row>
    <row r="1447">
      <c r="A1447" s="902"/>
      <c r="B1447" s="921"/>
      <c r="C1447" s="921"/>
      <c r="D1447" s="921"/>
      <c r="E1447" s="902"/>
      <c r="F1447" s="902"/>
      <c r="G1447" s="921"/>
      <c r="H1447" s="902"/>
      <c r="I1447" s="921"/>
      <c r="J1447" s="921"/>
      <c r="K1447" s="921"/>
      <c r="L1447" s="921"/>
      <c r="M1447" s="1264"/>
      <c r="N1447" s="1264"/>
      <c r="O1447" s="1264"/>
      <c r="P1447" s="1264"/>
      <c r="Q1447" s="489"/>
      <c r="R1447" s="489"/>
      <c r="S1447" s="489"/>
      <c r="T1447" s="489"/>
      <c r="U1447" s="489"/>
      <c r="V1447" s="490"/>
      <c r="W1447" s="489"/>
      <c r="X1447" s="490"/>
    </row>
    <row r="1448">
      <c r="A1448" s="902"/>
      <c r="B1448" s="921"/>
      <c r="C1448" s="921"/>
      <c r="D1448" s="921"/>
      <c r="E1448" s="902"/>
      <c r="F1448" s="902"/>
      <c r="G1448" s="921"/>
      <c r="H1448" s="902"/>
      <c r="I1448" s="921"/>
      <c r="J1448" s="921"/>
      <c r="K1448" s="921"/>
      <c r="L1448" s="921"/>
      <c r="M1448" s="1264"/>
      <c r="N1448" s="1264"/>
      <c r="O1448" s="1264"/>
      <c r="P1448" s="1264"/>
      <c r="Q1448" s="489"/>
      <c r="R1448" s="489"/>
      <c r="S1448" s="489"/>
      <c r="T1448" s="489"/>
      <c r="U1448" s="489"/>
      <c r="V1448" s="490"/>
      <c r="W1448" s="489"/>
      <c r="X1448" s="490"/>
    </row>
    <row r="1449">
      <c r="A1449" s="902"/>
      <c r="B1449" s="921"/>
      <c r="C1449" s="921"/>
      <c r="D1449" s="921"/>
      <c r="E1449" s="902"/>
      <c r="F1449" s="902"/>
      <c r="G1449" s="921"/>
      <c r="H1449" s="902"/>
      <c r="I1449" s="921"/>
      <c r="J1449" s="921"/>
      <c r="K1449" s="921"/>
      <c r="L1449" s="921"/>
      <c r="M1449" s="1264"/>
      <c r="N1449" s="1264"/>
      <c r="O1449" s="1264"/>
      <c r="P1449" s="1264"/>
      <c r="Q1449" s="489"/>
      <c r="R1449" s="489"/>
      <c r="S1449" s="489"/>
      <c r="T1449" s="489"/>
      <c r="U1449" s="489"/>
      <c r="V1449" s="490"/>
      <c r="W1449" s="489"/>
      <c r="X1449" s="490"/>
    </row>
    <row r="1450">
      <c r="A1450" s="902"/>
      <c r="B1450" s="921"/>
      <c r="C1450" s="921"/>
      <c r="D1450" s="921"/>
      <c r="E1450" s="902"/>
      <c r="F1450" s="902"/>
      <c r="G1450" s="921"/>
      <c r="H1450" s="902"/>
      <c r="I1450" s="921"/>
      <c r="J1450" s="921"/>
      <c r="K1450" s="921"/>
      <c r="L1450" s="921"/>
      <c r="M1450" s="1264"/>
      <c r="N1450" s="1264"/>
      <c r="O1450" s="1264"/>
      <c r="P1450" s="1264"/>
      <c r="Q1450" s="489"/>
      <c r="R1450" s="489"/>
      <c r="S1450" s="489"/>
      <c r="T1450" s="489"/>
      <c r="U1450" s="489"/>
      <c r="V1450" s="490"/>
      <c r="W1450" s="489"/>
      <c r="X1450" s="490"/>
    </row>
    <row r="1451">
      <c r="A1451" s="902"/>
      <c r="B1451" s="921"/>
      <c r="C1451" s="921"/>
      <c r="D1451" s="921"/>
      <c r="E1451" s="902"/>
      <c r="F1451" s="902"/>
      <c r="G1451" s="921"/>
      <c r="H1451" s="902"/>
      <c r="I1451" s="921"/>
      <c r="J1451" s="921"/>
      <c r="K1451" s="921"/>
      <c r="L1451" s="921"/>
      <c r="M1451" s="1264"/>
      <c r="N1451" s="1264"/>
      <c r="O1451" s="1264"/>
      <c r="P1451" s="1264"/>
      <c r="Q1451" s="489"/>
      <c r="R1451" s="489"/>
      <c r="S1451" s="489"/>
      <c r="T1451" s="489"/>
      <c r="U1451" s="489"/>
      <c r="V1451" s="490"/>
      <c r="W1451" s="489"/>
      <c r="X1451" s="490"/>
    </row>
    <row r="1452">
      <c r="A1452" s="902"/>
      <c r="B1452" s="921"/>
      <c r="C1452" s="921"/>
      <c r="D1452" s="921"/>
      <c r="E1452" s="902"/>
      <c r="F1452" s="902"/>
      <c r="G1452" s="921"/>
      <c r="H1452" s="902"/>
      <c r="I1452" s="921"/>
      <c r="J1452" s="921"/>
      <c r="K1452" s="921"/>
      <c r="L1452" s="921"/>
      <c r="M1452" s="1264"/>
      <c r="N1452" s="1264"/>
      <c r="O1452" s="1264"/>
      <c r="P1452" s="1264"/>
      <c r="Q1452" s="489"/>
      <c r="R1452" s="489"/>
      <c r="S1452" s="489"/>
      <c r="T1452" s="489"/>
      <c r="U1452" s="489"/>
      <c r="V1452" s="490"/>
      <c r="W1452" s="489"/>
      <c r="X1452" s="490"/>
    </row>
    <row r="1453">
      <c r="A1453" s="902"/>
      <c r="B1453" s="921"/>
      <c r="C1453" s="921"/>
      <c r="D1453" s="921"/>
      <c r="E1453" s="902"/>
      <c r="F1453" s="902"/>
      <c r="G1453" s="921"/>
      <c r="H1453" s="902"/>
      <c r="I1453" s="921"/>
      <c r="J1453" s="921"/>
      <c r="K1453" s="921"/>
      <c r="L1453" s="921"/>
      <c r="M1453" s="1264"/>
      <c r="N1453" s="1264"/>
      <c r="O1453" s="1264"/>
      <c r="P1453" s="1264"/>
      <c r="Q1453" s="489"/>
      <c r="R1453" s="489"/>
      <c r="S1453" s="489"/>
      <c r="T1453" s="489"/>
      <c r="U1453" s="489"/>
      <c r="V1453" s="490"/>
      <c r="W1453" s="489"/>
      <c r="X1453" s="490"/>
    </row>
    <row r="1454">
      <c r="A1454" s="902"/>
      <c r="B1454" s="921"/>
      <c r="C1454" s="921"/>
      <c r="D1454" s="921"/>
      <c r="E1454" s="902"/>
      <c r="F1454" s="902"/>
      <c r="G1454" s="921"/>
      <c r="H1454" s="902"/>
      <c r="I1454" s="921"/>
      <c r="J1454" s="921"/>
      <c r="K1454" s="921"/>
      <c r="L1454" s="921"/>
      <c r="M1454" s="1264"/>
      <c r="N1454" s="1264"/>
      <c r="O1454" s="1264"/>
      <c r="P1454" s="1264"/>
      <c r="Q1454" s="489"/>
      <c r="R1454" s="489"/>
      <c r="S1454" s="489"/>
      <c r="T1454" s="489"/>
      <c r="U1454" s="489"/>
      <c r="V1454" s="490"/>
      <c r="W1454" s="489"/>
      <c r="X1454" s="490"/>
    </row>
    <row r="1455">
      <c r="A1455" s="902"/>
      <c r="B1455" s="921"/>
      <c r="C1455" s="921"/>
      <c r="D1455" s="921"/>
      <c r="E1455" s="902"/>
      <c r="F1455" s="902"/>
      <c r="G1455" s="921"/>
      <c r="H1455" s="902"/>
      <c r="I1455" s="921"/>
      <c r="J1455" s="921"/>
      <c r="K1455" s="921"/>
      <c r="L1455" s="921"/>
      <c r="M1455" s="1264"/>
      <c r="N1455" s="1264"/>
      <c r="O1455" s="1264"/>
      <c r="P1455" s="1264"/>
      <c r="Q1455" s="489"/>
      <c r="R1455" s="489"/>
      <c r="S1455" s="489"/>
      <c r="T1455" s="489"/>
      <c r="U1455" s="489"/>
      <c r="V1455" s="490"/>
      <c r="W1455" s="489"/>
      <c r="X1455" s="490"/>
    </row>
    <row r="1456">
      <c r="A1456" s="902"/>
      <c r="B1456" s="921"/>
      <c r="C1456" s="921"/>
      <c r="D1456" s="921"/>
      <c r="E1456" s="902"/>
      <c r="F1456" s="902"/>
      <c r="G1456" s="921"/>
      <c r="H1456" s="902"/>
      <c r="I1456" s="921"/>
      <c r="J1456" s="921"/>
      <c r="K1456" s="921"/>
      <c r="L1456" s="921"/>
      <c r="M1456" s="1264"/>
      <c r="N1456" s="1264"/>
      <c r="O1456" s="1264"/>
      <c r="P1456" s="1264"/>
      <c r="Q1456" s="489"/>
      <c r="R1456" s="489"/>
      <c r="S1456" s="489"/>
      <c r="T1456" s="489"/>
      <c r="U1456" s="489"/>
      <c r="V1456" s="490"/>
      <c r="W1456" s="489"/>
      <c r="X1456" s="490"/>
    </row>
    <row r="1457">
      <c r="A1457" s="902"/>
      <c r="B1457" s="921"/>
      <c r="C1457" s="921"/>
      <c r="D1457" s="921"/>
      <c r="E1457" s="902"/>
      <c r="F1457" s="902"/>
      <c r="G1457" s="921"/>
      <c r="H1457" s="902"/>
      <c r="I1457" s="921"/>
      <c r="J1457" s="921"/>
      <c r="K1457" s="921"/>
      <c r="L1457" s="921"/>
      <c r="M1457" s="1264"/>
      <c r="N1457" s="1264"/>
      <c r="O1457" s="1264"/>
      <c r="P1457" s="1264"/>
      <c r="Q1457" s="489"/>
      <c r="R1457" s="489"/>
      <c r="S1457" s="489"/>
      <c r="T1457" s="489"/>
      <c r="U1457" s="489"/>
      <c r="V1457" s="490"/>
      <c r="W1457" s="489"/>
      <c r="X1457" s="490"/>
    </row>
    <row r="1458">
      <c r="A1458" s="902"/>
      <c r="B1458" s="921"/>
      <c r="C1458" s="921"/>
      <c r="D1458" s="921"/>
      <c r="E1458" s="902"/>
      <c r="F1458" s="902"/>
      <c r="G1458" s="921"/>
      <c r="H1458" s="902"/>
      <c r="I1458" s="921"/>
      <c r="J1458" s="921"/>
      <c r="K1458" s="921"/>
      <c r="L1458" s="921"/>
      <c r="M1458" s="1264"/>
      <c r="N1458" s="1264"/>
      <c r="O1458" s="1264"/>
      <c r="P1458" s="1264"/>
      <c r="Q1458" s="489"/>
      <c r="R1458" s="489"/>
      <c r="S1458" s="489"/>
      <c r="T1458" s="489"/>
      <c r="U1458" s="489"/>
      <c r="V1458" s="490"/>
      <c r="W1458" s="489"/>
      <c r="X1458" s="490"/>
    </row>
    <row r="1459">
      <c r="A1459" s="902"/>
      <c r="B1459" s="921"/>
      <c r="C1459" s="921"/>
      <c r="D1459" s="921"/>
      <c r="E1459" s="902"/>
      <c r="F1459" s="902"/>
      <c r="G1459" s="921"/>
      <c r="H1459" s="902"/>
      <c r="I1459" s="921"/>
      <c r="J1459" s="921"/>
      <c r="K1459" s="921"/>
      <c r="L1459" s="921"/>
      <c r="M1459" s="1264"/>
      <c r="N1459" s="1264"/>
      <c r="O1459" s="1264"/>
      <c r="P1459" s="1264"/>
      <c r="Q1459" s="489"/>
      <c r="R1459" s="489"/>
      <c r="S1459" s="489"/>
      <c r="T1459" s="489"/>
      <c r="U1459" s="489"/>
      <c r="V1459" s="490"/>
      <c r="W1459" s="489"/>
      <c r="X1459" s="490"/>
    </row>
    <row r="1460">
      <c r="A1460" s="902"/>
      <c r="B1460" s="921"/>
      <c r="C1460" s="921"/>
      <c r="D1460" s="921"/>
      <c r="E1460" s="902"/>
      <c r="F1460" s="902"/>
      <c r="G1460" s="921"/>
      <c r="H1460" s="902"/>
      <c r="I1460" s="921"/>
      <c r="J1460" s="921"/>
      <c r="K1460" s="921"/>
      <c r="L1460" s="921"/>
      <c r="M1460" s="1264"/>
      <c r="N1460" s="1264"/>
      <c r="O1460" s="1264"/>
      <c r="P1460" s="1264"/>
      <c r="Q1460" s="489"/>
      <c r="R1460" s="489"/>
      <c r="S1460" s="489"/>
      <c r="T1460" s="489"/>
      <c r="U1460" s="489"/>
      <c r="V1460" s="490"/>
      <c r="W1460" s="489"/>
      <c r="X1460" s="490"/>
    </row>
    <row r="1461">
      <c r="A1461" s="902"/>
      <c r="B1461" s="921"/>
      <c r="C1461" s="921"/>
      <c r="D1461" s="921"/>
      <c r="E1461" s="902"/>
      <c r="F1461" s="902"/>
      <c r="G1461" s="921"/>
      <c r="H1461" s="902"/>
      <c r="I1461" s="921"/>
      <c r="J1461" s="921"/>
      <c r="K1461" s="921"/>
      <c r="L1461" s="921"/>
      <c r="M1461" s="1264"/>
      <c r="N1461" s="1264"/>
      <c r="O1461" s="1264"/>
      <c r="P1461" s="1264"/>
      <c r="Q1461" s="489"/>
      <c r="R1461" s="489"/>
      <c r="S1461" s="489"/>
      <c r="T1461" s="489"/>
      <c r="U1461" s="489"/>
      <c r="V1461" s="490"/>
      <c r="W1461" s="489"/>
      <c r="X1461" s="490"/>
    </row>
    <row r="1462">
      <c r="A1462" s="902"/>
      <c r="B1462" s="921"/>
      <c r="C1462" s="921"/>
      <c r="D1462" s="921"/>
      <c r="E1462" s="902"/>
      <c r="F1462" s="902"/>
      <c r="G1462" s="921"/>
      <c r="H1462" s="902"/>
      <c r="I1462" s="921"/>
      <c r="J1462" s="921"/>
      <c r="K1462" s="921"/>
      <c r="L1462" s="921"/>
      <c r="M1462" s="1264"/>
      <c r="N1462" s="1264"/>
      <c r="O1462" s="1264"/>
      <c r="P1462" s="1264"/>
      <c r="Q1462" s="489"/>
      <c r="R1462" s="489"/>
      <c r="S1462" s="489"/>
      <c r="T1462" s="489"/>
      <c r="U1462" s="489"/>
      <c r="V1462" s="490"/>
      <c r="W1462" s="489"/>
      <c r="X1462" s="490"/>
    </row>
    <row r="1463">
      <c r="A1463" s="902"/>
      <c r="B1463" s="921"/>
      <c r="C1463" s="921"/>
      <c r="D1463" s="921"/>
      <c r="E1463" s="902"/>
      <c r="F1463" s="902"/>
      <c r="G1463" s="921"/>
      <c r="H1463" s="902"/>
      <c r="I1463" s="921"/>
      <c r="J1463" s="921"/>
      <c r="K1463" s="921"/>
      <c r="L1463" s="921"/>
      <c r="M1463" s="1264"/>
      <c r="N1463" s="1264"/>
      <c r="O1463" s="1264"/>
      <c r="P1463" s="1264"/>
      <c r="Q1463" s="489"/>
      <c r="R1463" s="489"/>
      <c r="S1463" s="489"/>
      <c r="T1463" s="489"/>
      <c r="U1463" s="489"/>
      <c r="V1463" s="490"/>
      <c r="W1463" s="489"/>
      <c r="X1463" s="490"/>
    </row>
    <row r="1464">
      <c r="A1464" s="902"/>
      <c r="B1464" s="921"/>
      <c r="C1464" s="921"/>
      <c r="D1464" s="921"/>
      <c r="E1464" s="902"/>
      <c r="F1464" s="902"/>
      <c r="G1464" s="921"/>
      <c r="H1464" s="902"/>
      <c r="I1464" s="921"/>
      <c r="J1464" s="921"/>
      <c r="K1464" s="921"/>
      <c r="L1464" s="921"/>
      <c r="M1464" s="1264"/>
      <c r="N1464" s="1264"/>
      <c r="O1464" s="1264"/>
      <c r="P1464" s="1264"/>
      <c r="Q1464" s="489"/>
      <c r="R1464" s="489"/>
      <c r="S1464" s="489"/>
      <c r="T1464" s="489"/>
      <c r="U1464" s="489"/>
      <c r="V1464" s="490"/>
      <c r="W1464" s="489"/>
      <c r="X1464" s="490"/>
    </row>
    <row r="1465">
      <c r="A1465" s="902"/>
      <c r="B1465" s="921"/>
      <c r="C1465" s="921"/>
      <c r="D1465" s="921"/>
      <c r="E1465" s="902"/>
      <c r="F1465" s="902"/>
      <c r="G1465" s="921"/>
      <c r="H1465" s="902"/>
      <c r="I1465" s="921"/>
      <c r="J1465" s="921"/>
      <c r="K1465" s="921"/>
      <c r="L1465" s="921"/>
      <c r="M1465" s="1264"/>
      <c r="N1465" s="1264"/>
      <c r="O1465" s="1264"/>
      <c r="P1465" s="1264"/>
      <c r="Q1465" s="489"/>
      <c r="R1465" s="489"/>
      <c r="S1465" s="489"/>
      <c r="T1465" s="489"/>
      <c r="U1465" s="489"/>
      <c r="V1465" s="490"/>
      <c r="W1465" s="489"/>
      <c r="X1465" s="490"/>
    </row>
    <row r="1466">
      <c r="A1466" s="902"/>
      <c r="B1466" s="921"/>
      <c r="C1466" s="921"/>
      <c r="D1466" s="921"/>
      <c r="E1466" s="902"/>
      <c r="F1466" s="902"/>
      <c r="G1466" s="921"/>
      <c r="H1466" s="902"/>
      <c r="I1466" s="921"/>
      <c r="J1466" s="921"/>
      <c r="K1466" s="921"/>
      <c r="L1466" s="921"/>
      <c r="M1466" s="1264"/>
      <c r="N1466" s="1264"/>
      <c r="O1466" s="1264"/>
      <c r="P1466" s="1264"/>
      <c r="Q1466" s="489"/>
      <c r="R1466" s="489"/>
      <c r="S1466" s="489"/>
      <c r="T1466" s="489"/>
      <c r="U1466" s="489"/>
      <c r="V1466" s="490"/>
      <c r="W1466" s="489"/>
      <c r="X1466" s="490"/>
    </row>
    <row r="1467">
      <c r="A1467" s="902"/>
      <c r="B1467" s="921"/>
      <c r="C1467" s="921"/>
      <c r="D1467" s="921"/>
      <c r="E1467" s="902"/>
      <c r="F1467" s="902"/>
      <c r="G1467" s="921"/>
      <c r="H1467" s="902"/>
      <c r="I1467" s="921"/>
      <c r="J1467" s="921"/>
      <c r="K1467" s="921"/>
      <c r="L1467" s="921"/>
      <c r="M1467" s="1264"/>
      <c r="N1467" s="1264"/>
      <c r="O1467" s="1264"/>
      <c r="P1467" s="1264"/>
      <c r="Q1467" s="489"/>
      <c r="R1467" s="489"/>
      <c r="S1467" s="489"/>
      <c r="T1467" s="489"/>
      <c r="U1467" s="489"/>
      <c r="V1467" s="490"/>
      <c r="W1467" s="489"/>
      <c r="X1467" s="490"/>
    </row>
    <row r="1468">
      <c r="A1468" s="902"/>
      <c r="B1468" s="921"/>
      <c r="C1468" s="921"/>
      <c r="D1468" s="921"/>
      <c r="E1468" s="902"/>
      <c r="F1468" s="902"/>
      <c r="G1468" s="921"/>
      <c r="H1468" s="902"/>
      <c r="I1468" s="921"/>
      <c r="J1468" s="921"/>
      <c r="K1468" s="921"/>
      <c r="L1468" s="921"/>
      <c r="M1468" s="1264"/>
      <c r="N1468" s="1264"/>
      <c r="O1468" s="1264"/>
      <c r="P1468" s="1264"/>
      <c r="Q1468" s="489"/>
      <c r="R1468" s="489"/>
      <c r="S1468" s="489"/>
      <c r="T1468" s="489"/>
      <c r="U1468" s="489"/>
      <c r="V1468" s="490"/>
      <c r="W1468" s="489"/>
      <c r="X1468" s="490"/>
    </row>
    <row r="1469">
      <c r="A1469" s="902"/>
      <c r="B1469" s="921"/>
      <c r="C1469" s="921"/>
      <c r="D1469" s="921"/>
      <c r="E1469" s="902"/>
      <c r="F1469" s="902"/>
      <c r="G1469" s="921"/>
      <c r="H1469" s="902"/>
      <c r="I1469" s="921"/>
      <c r="J1469" s="921"/>
      <c r="K1469" s="921"/>
      <c r="L1469" s="921"/>
      <c r="M1469" s="1264"/>
      <c r="N1469" s="1264"/>
      <c r="O1469" s="1264"/>
      <c r="P1469" s="1264"/>
      <c r="Q1469" s="489"/>
      <c r="R1469" s="489"/>
      <c r="S1469" s="489"/>
      <c r="T1469" s="489"/>
      <c r="U1469" s="489"/>
      <c r="V1469" s="490"/>
      <c r="W1469" s="489"/>
      <c r="X1469" s="490"/>
    </row>
    <row r="1470">
      <c r="A1470" s="902"/>
      <c r="B1470" s="921"/>
      <c r="C1470" s="921"/>
      <c r="D1470" s="921"/>
      <c r="E1470" s="902"/>
      <c r="F1470" s="902"/>
      <c r="G1470" s="921"/>
      <c r="H1470" s="902"/>
      <c r="I1470" s="921"/>
      <c r="J1470" s="921"/>
      <c r="K1470" s="921"/>
      <c r="L1470" s="921"/>
      <c r="M1470" s="1264"/>
      <c r="N1470" s="1264"/>
      <c r="O1470" s="1264"/>
      <c r="P1470" s="1264"/>
      <c r="Q1470" s="489"/>
      <c r="R1470" s="489"/>
      <c r="S1470" s="489"/>
      <c r="T1470" s="489"/>
      <c r="U1470" s="489"/>
      <c r="V1470" s="490"/>
      <c r="W1470" s="489"/>
      <c r="X1470" s="490"/>
    </row>
    <row r="1471">
      <c r="A1471" s="902"/>
      <c r="B1471" s="921"/>
      <c r="C1471" s="921"/>
      <c r="D1471" s="921"/>
      <c r="E1471" s="902"/>
      <c r="F1471" s="902"/>
      <c r="G1471" s="921"/>
      <c r="H1471" s="902"/>
      <c r="I1471" s="921"/>
      <c r="J1471" s="921"/>
      <c r="K1471" s="921"/>
      <c r="L1471" s="921"/>
      <c r="M1471" s="1264"/>
      <c r="N1471" s="1264"/>
      <c r="O1471" s="1264"/>
      <c r="P1471" s="1264"/>
      <c r="Q1471" s="489"/>
      <c r="R1471" s="489"/>
      <c r="S1471" s="489"/>
      <c r="T1471" s="489"/>
      <c r="U1471" s="489"/>
      <c r="V1471" s="490"/>
      <c r="W1471" s="489"/>
      <c r="X1471" s="490"/>
    </row>
    <row r="1472">
      <c r="A1472" s="902"/>
      <c r="B1472" s="921"/>
      <c r="C1472" s="921"/>
      <c r="D1472" s="921"/>
      <c r="E1472" s="902"/>
      <c r="F1472" s="902"/>
      <c r="G1472" s="921"/>
      <c r="H1472" s="902"/>
      <c r="I1472" s="921"/>
      <c r="J1472" s="921"/>
      <c r="K1472" s="921"/>
      <c r="L1472" s="921"/>
      <c r="M1472" s="1264"/>
      <c r="N1472" s="1264"/>
      <c r="O1472" s="1264"/>
      <c r="P1472" s="1264"/>
      <c r="Q1472" s="489"/>
      <c r="R1472" s="489"/>
      <c r="S1472" s="489"/>
      <c r="T1472" s="489"/>
      <c r="U1472" s="489"/>
      <c r="V1472" s="490"/>
      <c r="W1472" s="489"/>
      <c r="X1472" s="490"/>
    </row>
    <row r="1473">
      <c r="A1473" s="902"/>
      <c r="B1473" s="921"/>
      <c r="C1473" s="921"/>
      <c r="D1473" s="921"/>
      <c r="E1473" s="902"/>
      <c r="F1473" s="902"/>
      <c r="G1473" s="921"/>
      <c r="H1473" s="902"/>
      <c r="I1473" s="921"/>
      <c r="J1473" s="921"/>
      <c r="K1473" s="921"/>
      <c r="L1473" s="921"/>
      <c r="M1473" s="1264"/>
      <c r="N1473" s="1264"/>
      <c r="O1473" s="1264"/>
      <c r="P1473" s="1264"/>
      <c r="Q1473" s="489"/>
      <c r="R1473" s="489"/>
      <c r="S1473" s="489"/>
      <c r="T1473" s="489"/>
      <c r="U1473" s="489"/>
      <c r="V1473" s="490"/>
      <c r="W1473" s="489"/>
      <c r="X1473" s="490"/>
    </row>
    <row r="1474">
      <c r="A1474" s="902"/>
      <c r="B1474" s="921"/>
      <c r="C1474" s="921"/>
      <c r="D1474" s="921"/>
      <c r="E1474" s="902"/>
      <c r="F1474" s="902"/>
      <c r="G1474" s="921"/>
      <c r="H1474" s="902"/>
      <c r="I1474" s="921"/>
      <c r="J1474" s="921"/>
      <c r="K1474" s="921"/>
      <c r="L1474" s="921"/>
      <c r="M1474" s="1264"/>
      <c r="N1474" s="1264"/>
      <c r="O1474" s="1264"/>
      <c r="P1474" s="1264"/>
      <c r="Q1474" s="489"/>
      <c r="R1474" s="489"/>
      <c r="S1474" s="489"/>
      <c r="T1474" s="489"/>
      <c r="U1474" s="489"/>
      <c r="V1474" s="490"/>
      <c r="W1474" s="489"/>
      <c r="X1474" s="490"/>
    </row>
    <row r="1475">
      <c r="A1475" s="902"/>
      <c r="B1475" s="921"/>
      <c r="C1475" s="921"/>
      <c r="D1475" s="921"/>
      <c r="E1475" s="902"/>
      <c r="F1475" s="902"/>
      <c r="G1475" s="921"/>
      <c r="H1475" s="902"/>
      <c r="I1475" s="921"/>
      <c r="J1475" s="921"/>
      <c r="K1475" s="921"/>
      <c r="L1475" s="921"/>
      <c r="M1475" s="1264"/>
      <c r="N1475" s="1264"/>
      <c r="O1475" s="1264"/>
      <c r="P1475" s="1264"/>
      <c r="Q1475" s="489"/>
      <c r="R1475" s="489"/>
      <c r="S1475" s="489"/>
      <c r="T1475" s="489"/>
      <c r="U1475" s="489"/>
      <c r="V1475" s="490"/>
      <c r="W1475" s="489"/>
      <c r="X1475" s="490"/>
    </row>
    <row r="1476">
      <c r="A1476" s="902"/>
      <c r="B1476" s="921"/>
      <c r="C1476" s="921"/>
      <c r="D1476" s="921"/>
      <c r="E1476" s="902"/>
      <c r="F1476" s="902"/>
      <c r="G1476" s="921"/>
      <c r="H1476" s="902"/>
      <c r="I1476" s="921"/>
      <c r="J1476" s="921"/>
      <c r="K1476" s="921"/>
      <c r="L1476" s="921"/>
      <c r="M1476" s="1264"/>
      <c r="N1476" s="1264"/>
      <c r="O1476" s="1264"/>
      <c r="P1476" s="1264"/>
      <c r="Q1476" s="489"/>
      <c r="R1476" s="489"/>
      <c r="S1476" s="489"/>
      <c r="T1476" s="489"/>
      <c r="U1476" s="489"/>
      <c r="V1476" s="490"/>
      <c r="W1476" s="489"/>
      <c r="X1476" s="490"/>
    </row>
    <row r="1477">
      <c r="A1477" s="902"/>
      <c r="B1477" s="921"/>
      <c r="C1477" s="921"/>
      <c r="D1477" s="921"/>
      <c r="E1477" s="902"/>
      <c r="F1477" s="902"/>
      <c r="G1477" s="921"/>
      <c r="H1477" s="902"/>
      <c r="I1477" s="921"/>
      <c r="J1477" s="921"/>
      <c r="K1477" s="921"/>
      <c r="L1477" s="921"/>
      <c r="M1477" s="1264"/>
      <c r="N1477" s="1264"/>
      <c r="O1477" s="1264"/>
      <c r="P1477" s="1264"/>
      <c r="Q1477" s="489"/>
      <c r="R1477" s="489"/>
      <c r="S1477" s="489"/>
      <c r="T1477" s="489"/>
      <c r="U1477" s="489"/>
      <c r="V1477" s="490"/>
      <c r="W1477" s="489"/>
      <c r="X1477" s="490"/>
    </row>
    <row r="1478">
      <c r="A1478" s="902"/>
      <c r="B1478" s="921"/>
      <c r="C1478" s="921"/>
      <c r="D1478" s="921"/>
      <c r="E1478" s="902"/>
      <c r="F1478" s="902"/>
      <c r="G1478" s="921"/>
      <c r="H1478" s="902"/>
      <c r="I1478" s="921"/>
      <c r="J1478" s="921"/>
      <c r="K1478" s="921"/>
      <c r="L1478" s="921"/>
      <c r="M1478" s="1264"/>
      <c r="N1478" s="1264"/>
      <c r="O1478" s="1264"/>
      <c r="P1478" s="1264"/>
      <c r="Q1478" s="489"/>
      <c r="R1478" s="489"/>
      <c r="S1478" s="489"/>
      <c r="T1478" s="489"/>
      <c r="U1478" s="489"/>
      <c r="V1478" s="490"/>
      <c r="W1478" s="489"/>
      <c r="X1478" s="490"/>
    </row>
    <row r="1479">
      <c r="A1479" s="902"/>
      <c r="B1479" s="921"/>
      <c r="C1479" s="921"/>
      <c r="D1479" s="921"/>
      <c r="E1479" s="902"/>
      <c r="F1479" s="902"/>
      <c r="G1479" s="921"/>
      <c r="H1479" s="902"/>
      <c r="I1479" s="921"/>
      <c r="J1479" s="921"/>
      <c r="K1479" s="921"/>
      <c r="L1479" s="921"/>
      <c r="M1479" s="1264"/>
      <c r="N1479" s="1264"/>
      <c r="O1479" s="1264"/>
      <c r="P1479" s="1264"/>
      <c r="Q1479" s="489"/>
      <c r="R1479" s="489"/>
      <c r="S1479" s="489"/>
      <c r="T1479" s="489"/>
      <c r="U1479" s="489"/>
      <c r="V1479" s="490"/>
      <c r="W1479" s="489"/>
      <c r="X1479" s="490"/>
    </row>
    <row r="1480">
      <c r="A1480" s="902"/>
      <c r="B1480" s="921"/>
      <c r="C1480" s="921"/>
      <c r="D1480" s="921"/>
      <c r="E1480" s="902"/>
      <c r="F1480" s="902"/>
      <c r="G1480" s="921"/>
      <c r="H1480" s="902"/>
      <c r="I1480" s="921"/>
      <c r="J1480" s="921"/>
      <c r="K1480" s="921"/>
      <c r="L1480" s="921"/>
      <c r="M1480" s="1264"/>
      <c r="N1480" s="1264"/>
      <c r="O1480" s="1264"/>
      <c r="P1480" s="1264"/>
      <c r="Q1480" s="489"/>
      <c r="R1480" s="489"/>
      <c r="S1480" s="489"/>
      <c r="T1480" s="489"/>
      <c r="U1480" s="489"/>
      <c r="V1480" s="490"/>
      <c r="W1480" s="489"/>
      <c r="X1480" s="490"/>
    </row>
    <row r="1481">
      <c r="A1481" s="902"/>
      <c r="B1481" s="921"/>
      <c r="C1481" s="921"/>
      <c r="D1481" s="921"/>
      <c r="E1481" s="902"/>
      <c r="F1481" s="902"/>
      <c r="G1481" s="921"/>
      <c r="H1481" s="902"/>
      <c r="I1481" s="921"/>
      <c r="J1481" s="921"/>
      <c r="K1481" s="921"/>
      <c r="L1481" s="921"/>
      <c r="M1481" s="1264"/>
      <c r="N1481" s="1264"/>
      <c r="O1481" s="1264"/>
      <c r="P1481" s="1264"/>
      <c r="Q1481" s="489"/>
      <c r="R1481" s="489"/>
      <c r="S1481" s="489"/>
      <c r="T1481" s="489"/>
      <c r="U1481" s="489"/>
      <c r="V1481" s="490"/>
      <c r="W1481" s="489"/>
      <c r="X1481" s="490"/>
    </row>
    <row r="1482">
      <c r="A1482" s="902"/>
      <c r="B1482" s="921"/>
      <c r="C1482" s="921"/>
      <c r="D1482" s="921"/>
      <c r="E1482" s="902"/>
      <c r="F1482" s="902"/>
      <c r="G1482" s="921"/>
      <c r="H1482" s="902"/>
      <c r="I1482" s="921"/>
      <c r="J1482" s="921"/>
      <c r="K1482" s="921"/>
      <c r="L1482" s="921"/>
      <c r="M1482" s="1264"/>
      <c r="N1482" s="1264"/>
      <c r="O1482" s="1264"/>
      <c r="P1482" s="1264"/>
      <c r="Q1482" s="489"/>
      <c r="R1482" s="489"/>
      <c r="S1482" s="489"/>
      <c r="T1482" s="489"/>
      <c r="U1482" s="489"/>
      <c r="V1482" s="490"/>
      <c r="W1482" s="489"/>
      <c r="X1482" s="490"/>
    </row>
    <row r="1483">
      <c r="A1483" s="902"/>
      <c r="B1483" s="921"/>
      <c r="C1483" s="921"/>
      <c r="D1483" s="921"/>
      <c r="E1483" s="902"/>
      <c r="F1483" s="902"/>
      <c r="G1483" s="921"/>
      <c r="H1483" s="902"/>
      <c r="I1483" s="921"/>
      <c r="J1483" s="921"/>
      <c r="K1483" s="921"/>
      <c r="L1483" s="921"/>
      <c r="M1483" s="1264"/>
      <c r="N1483" s="1264"/>
      <c r="O1483" s="1264"/>
      <c r="P1483" s="1264"/>
      <c r="Q1483" s="489"/>
      <c r="R1483" s="489"/>
      <c r="S1483" s="489"/>
      <c r="T1483" s="489"/>
      <c r="U1483" s="489"/>
      <c r="V1483" s="490"/>
      <c r="W1483" s="489"/>
      <c r="X1483" s="490"/>
    </row>
    <row r="1484">
      <c r="A1484" s="902"/>
      <c r="B1484" s="921"/>
      <c r="C1484" s="921"/>
      <c r="D1484" s="921"/>
      <c r="E1484" s="902"/>
      <c r="F1484" s="902"/>
      <c r="G1484" s="921"/>
      <c r="H1484" s="902"/>
      <c r="I1484" s="921"/>
      <c r="J1484" s="921"/>
      <c r="K1484" s="921"/>
      <c r="L1484" s="921"/>
      <c r="M1484" s="1264"/>
      <c r="N1484" s="1264"/>
      <c r="O1484" s="1264"/>
      <c r="P1484" s="1264"/>
      <c r="Q1484" s="489"/>
      <c r="R1484" s="489"/>
      <c r="S1484" s="489"/>
      <c r="T1484" s="489"/>
      <c r="U1484" s="489"/>
      <c r="V1484" s="490"/>
      <c r="W1484" s="489"/>
      <c r="X1484" s="490"/>
    </row>
    <row r="1485">
      <c r="A1485" s="902"/>
      <c r="B1485" s="921"/>
      <c r="C1485" s="921"/>
      <c r="D1485" s="921"/>
      <c r="E1485" s="902"/>
      <c r="F1485" s="902"/>
      <c r="G1485" s="921"/>
      <c r="H1485" s="902"/>
      <c r="I1485" s="921"/>
      <c r="J1485" s="921"/>
      <c r="K1485" s="921"/>
      <c r="L1485" s="921"/>
      <c r="M1485" s="1264"/>
      <c r="N1485" s="1264"/>
      <c r="O1485" s="1264"/>
      <c r="P1485" s="1264"/>
      <c r="Q1485" s="489"/>
      <c r="R1485" s="489"/>
      <c r="S1485" s="489"/>
      <c r="T1485" s="489"/>
      <c r="U1485" s="489"/>
      <c r="V1485" s="490"/>
      <c r="W1485" s="489"/>
      <c r="X1485" s="490"/>
    </row>
    <row r="1486">
      <c r="A1486" s="902"/>
      <c r="B1486" s="921"/>
      <c r="C1486" s="921"/>
      <c r="D1486" s="921"/>
      <c r="E1486" s="902"/>
      <c r="F1486" s="902"/>
      <c r="G1486" s="921"/>
      <c r="H1486" s="902"/>
      <c r="I1486" s="921"/>
      <c r="J1486" s="921"/>
      <c r="K1486" s="921"/>
      <c r="L1486" s="921"/>
      <c r="M1486" s="1264"/>
      <c r="N1486" s="1264"/>
      <c r="O1486" s="1264"/>
      <c r="P1486" s="1264"/>
      <c r="Q1486" s="489"/>
      <c r="R1486" s="489"/>
      <c r="S1486" s="489"/>
      <c r="T1486" s="489"/>
      <c r="U1486" s="489"/>
      <c r="V1486" s="490"/>
      <c r="W1486" s="489"/>
      <c r="X1486" s="490"/>
    </row>
    <row r="1487">
      <c r="A1487" s="902"/>
      <c r="B1487" s="921"/>
      <c r="C1487" s="921"/>
      <c r="D1487" s="921"/>
      <c r="E1487" s="902"/>
      <c r="F1487" s="902"/>
      <c r="G1487" s="921"/>
      <c r="H1487" s="902"/>
      <c r="I1487" s="921"/>
      <c r="J1487" s="921"/>
      <c r="K1487" s="921"/>
      <c r="L1487" s="921"/>
      <c r="M1487" s="1264"/>
      <c r="N1487" s="1264"/>
      <c r="O1487" s="1264"/>
      <c r="P1487" s="1264"/>
      <c r="Q1487" s="489"/>
      <c r="R1487" s="489"/>
      <c r="S1487" s="489"/>
      <c r="T1487" s="489"/>
      <c r="U1487" s="489"/>
      <c r="V1487" s="490"/>
      <c r="W1487" s="489"/>
      <c r="X1487" s="490"/>
    </row>
    <row r="1488">
      <c r="A1488" s="902"/>
      <c r="B1488" s="921"/>
      <c r="C1488" s="921"/>
      <c r="D1488" s="921"/>
      <c r="E1488" s="902"/>
      <c r="F1488" s="902"/>
      <c r="G1488" s="921"/>
      <c r="H1488" s="902"/>
      <c r="I1488" s="921"/>
      <c r="J1488" s="921"/>
      <c r="K1488" s="921"/>
      <c r="L1488" s="921"/>
      <c r="M1488" s="1264"/>
      <c r="N1488" s="1264"/>
      <c r="O1488" s="1264"/>
      <c r="P1488" s="1264"/>
      <c r="Q1488" s="489"/>
      <c r="R1488" s="489"/>
      <c r="S1488" s="489"/>
      <c r="T1488" s="489"/>
      <c r="U1488" s="489"/>
      <c r="V1488" s="490"/>
      <c r="W1488" s="489"/>
      <c r="X1488" s="490"/>
    </row>
    <row r="1489">
      <c r="A1489" s="902"/>
      <c r="B1489" s="921"/>
      <c r="C1489" s="921"/>
      <c r="D1489" s="921"/>
      <c r="E1489" s="902"/>
      <c r="F1489" s="902"/>
      <c r="G1489" s="921"/>
      <c r="H1489" s="902"/>
      <c r="I1489" s="921"/>
      <c r="J1489" s="921"/>
      <c r="K1489" s="921"/>
      <c r="L1489" s="921"/>
      <c r="M1489" s="1264"/>
      <c r="N1489" s="1264"/>
      <c r="O1489" s="1264"/>
      <c r="P1489" s="1264"/>
      <c r="Q1489" s="489"/>
      <c r="R1489" s="489"/>
      <c r="S1489" s="489"/>
      <c r="T1489" s="489"/>
      <c r="U1489" s="489"/>
      <c r="V1489" s="490"/>
      <c r="W1489" s="489"/>
      <c r="X1489" s="490"/>
    </row>
    <row r="1490">
      <c r="A1490" s="902"/>
      <c r="B1490" s="921"/>
      <c r="C1490" s="921"/>
      <c r="D1490" s="921"/>
      <c r="E1490" s="902"/>
      <c r="F1490" s="902"/>
      <c r="G1490" s="921"/>
      <c r="H1490" s="902"/>
      <c r="I1490" s="921"/>
      <c r="J1490" s="921"/>
      <c r="K1490" s="921"/>
      <c r="L1490" s="921"/>
      <c r="M1490" s="1264"/>
      <c r="N1490" s="1264"/>
      <c r="O1490" s="1264"/>
      <c r="P1490" s="1264"/>
      <c r="Q1490" s="489"/>
      <c r="R1490" s="489"/>
      <c r="S1490" s="489"/>
      <c r="T1490" s="489"/>
      <c r="U1490" s="489"/>
      <c r="V1490" s="490"/>
      <c r="W1490" s="489"/>
      <c r="X1490" s="490"/>
    </row>
    <row r="1491">
      <c r="A1491" s="902"/>
      <c r="B1491" s="921"/>
      <c r="C1491" s="921"/>
      <c r="D1491" s="921"/>
      <c r="E1491" s="902"/>
      <c r="F1491" s="902"/>
      <c r="G1491" s="921"/>
      <c r="H1491" s="902"/>
      <c r="I1491" s="921"/>
      <c r="J1491" s="921"/>
      <c r="K1491" s="921"/>
      <c r="L1491" s="921"/>
      <c r="M1491" s="1264"/>
      <c r="N1491" s="1264"/>
      <c r="O1491" s="1264"/>
      <c r="P1491" s="1264"/>
      <c r="Q1491" s="489"/>
      <c r="R1491" s="489"/>
      <c r="S1491" s="489"/>
      <c r="T1491" s="489"/>
      <c r="U1491" s="489"/>
      <c r="V1491" s="490"/>
      <c r="W1491" s="489"/>
      <c r="X1491" s="490"/>
    </row>
    <row r="1492">
      <c r="A1492" s="902"/>
      <c r="B1492" s="921"/>
      <c r="C1492" s="921"/>
      <c r="D1492" s="921"/>
      <c r="E1492" s="902"/>
      <c r="F1492" s="902"/>
      <c r="G1492" s="921"/>
      <c r="H1492" s="902"/>
      <c r="I1492" s="921"/>
      <c r="J1492" s="921"/>
      <c r="K1492" s="921"/>
      <c r="L1492" s="921"/>
      <c r="M1492" s="1264"/>
      <c r="N1492" s="1264"/>
      <c r="O1492" s="1264"/>
      <c r="P1492" s="1264"/>
      <c r="Q1492" s="489"/>
      <c r="R1492" s="489"/>
      <c r="S1492" s="489"/>
      <c r="T1492" s="489"/>
      <c r="U1492" s="489"/>
      <c r="V1492" s="490"/>
      <c r="W1492" s="489"/>
      <c r="X1492" s="490"/>
    </row>
    <row r="1493">
      <c r="A1493" s="902"/>
      <c r="B1493" s="921"/>
      <c r="C1493" s="921"/>
      <c r="D1493" s="921"/>
      <c r="E1493" s="902"/>
      <c r="F1493" s="902"/>
      <c r="G1493" s="921"/>
      <c r="H1493" s="902"/>
      <c r="I1493" s="921"/>
      <c r="J1493" s="921"/>
      <c r="K1493" s="921"/>
      <c r="L1493" s="921"/>
      <c r="M1493" s="1264"/>
      <c r="N1493" s="1264"/>
      <c r="O1493" s="1264"/>
      <c r="P1493" s="1264"/>
      <c r="Q1493" s="489"/>
      <c r="R1493" s="489"/>
      <c r="S1493" s="489"/>
      <c r="T1493" s="489"/>
      <c r="U1493" s="489"/>
      <c r="V1493" s="490"/>
      <c r="W1493" s="489"/>
      <c r="X1493" s="490"/>
    </row>
    <row r="1494">
      <c r="A1494" s="902"/>
      <c r="B1494" s="921"/>
      <c r="C1494" s="921"/>
      <c r="D1494" s="921"/>
      <c r="E1494" s="902"/>
      <c r="F1494" s="902"/>
      <c r="G1494" s="921"/>
      <c r="H1494" s="902"/>
      <c r="I1494" s="921"/>
      <c r="J1494" s="921"/>
      <c r="K1494" s="921"/>
      <c r="L1494" s="921"/>
      <c r="M1494" s="1264"/>
      <c r="N1494" s="1264"/>
      <c r="O1494" s="1264"/>
      <c r="P1494" s="1264"/>
      <c r="Q1494" s="489"/>
      <c r="R1494" s="489"/>
      <c r="S1494" s="489"/>
      <c r="T1494" s="489"/>
      <c r="U1494" s="489"/>
      <c r="V1494" s="490"/>
      <c r="W1494" s="489"/>
      <c r="X1494" s="490"/>
    </row>
    <row r="1495">
      <c r="A1495" s="902"/>
      <c r="B1495" s="921"/>
      <c r="C1495" s="921"/>
      <c r="D1495" s="921"/>
      <c r="E1495" s="902"/>
      <c r="F1495" s="902"/>
      <c r="G1495" s="921"/>
      <c r="H1495" s="902"/>
      <c r="I1495" s="921"/>
      <c r="J1495" s="921"/>
      <c r="K1495" s="921"/>
      <c r="L1495" s="921"/>
      <c r="M1495" s="1264"/>
      <c r="N1495" s="1264"/>
      <c r="O1495" s="1264"/>
      <c r="P1495" s="1264"/>
      <c r="Q1495" s="489"/>
      <c r="R1495" s="489"/>
      <c r="S1495" s="489"/>
      <c r="T1495" s="489"/>
      <c r="U1495" s="489"/>
      <c r="V1495" s="490"/>
      <c r="W1495" s="489"/>
      <c r="X1495" s="490"/>
    </row>
    <row r="1496">
      <c r="A1496" s="902"/>
      <c r="B1496" s="921"/>
      <c r="C1496" s="921"/>
      <c r="D1496" s="921"/>
      <c r="E1496" s="902"/>
      <c r="F1496" s="902"/>
      <c r="G1496" s="921"/>
      <c r="H1496" s="902"/>
      <c r="I1496" s="921"/>
      <c r="J1496" s="921"/>
      <c r="K1496" s="921"/>
      <c r="L1496" s="921"/>
      <c r="M1496" s="1264"/>
      <c r="N1496" s="1264"/>
      <c r="O1496" s="1264"/>
      <c r="P1496" s="1264"/>
      <c r="Q1496" s="489"/>
      <c r="R1496" s="489"/>
      <c r="S1496" s="489"/>
      <c r="T1496" s="489"/>
      <c r="U1496" s="489"/>
      <c r="V1496" s="490"/>
      <c r="W1496" s="489"/>
      <c r="X1496" s="490"/>
    </row>
    <row r="1497">
      <c r="A1497" s="902"/>
      <c r="B1497" s="921"/>
      <c r="C1497" s="921"/>
      <c r="D1497" s="921"/>
      <c r="E1497" s="902"/>
      <c r="F1497" s="902"/>
      <c r="G1497" s="921"/>
      <c r="H1497" s="902"/>
      <c r="I1497" s="921"/>
      <c r="J1497" s="921"/>
      <c r="K1497" s="921"/>
      <c r="L1497" s="921"/>
      <c r="M1497" s="1264"/>
      <c r="N1497" s="1264"/>
      <c r="O1497" s="1264"/>
      <c r="P1497" s="1264"/>
      <c r="Q1497" s="489"/>
      <c r="R1497" s="489"/>
      <c r="S1497" s="489"/>
      <c r="T1497" s="489"/>
      <c r="U1497" s="489"/>
      <c r="V1497" s="490"/>
      <c r="W1497" s="489"/>
      <c r="X1497" s="490"/>
    </row>
    <row r="1498">
      <c r="A1498" s="902"/>
      <c r="B1498" s="921"/>
      <c r="C1498" s="921"/>
      <c r="D1498" s="921"/>
      <c r="E1498" s="902"/>
      <c r="F1498" s="902"/>
      <c r="G1498" s="921"/>
      <c r="H1498" s="902"/>
      <c r="I1498" s="921"/>
      <c r="J1498" s="921"/>
      <c r="K1498" s="921"/>
      <c r="L1498" s="921"/>
      <c r="M1498" s="1264"/>
      <c r="N1498" s="1264"/>
      <c r="O1498" s="1264"/>
      <c r="P1498" s="1264"/>
      <c r="Q1498" s="489"/>
      <c r="R1498" s="489"/>
      <c r="S1498" s="489"/>
      <c r="T1498" s="489"/>
      <c r="U1498" s="489"/>
      <c r="V1498" s="490"/>
      <c r="W1498" s="489"/>
      <c r="X1498" s="490"/>
    </row>
    <row r="1499">
      <c r="A1499" s="902"/>
      <c r="B1499" s="921"/>
      <c r="C1499" s="921"/>
      <c r="D1499" s="921"/>
      <c r="E1499" s="902"/>
      <c r="F1499" s="902"/>
      <c r="G1499" s="921"/>
      <c r="H1499" s="902"/>
      <c r="I1499" s="921"/>
      <c r="J1499" s="921"/>
      <c r="K1499" s="921"/>
      <c r="L1499" s="921"/>
      <c r="M1499" s="1264"/>
      <c r="N1499" s="1264"/>
      <c r="O1499" s="1264"/>
      <c r="P1499" s="1264"/>
      <c r="Q1499" s="489"/>
      <c r="R1499" s="489"/>
      <c r="S1499" s="489"/>
      <c r="T1499" s="489"/>
      <c r="U1499" s="489"/>
      <c r="V1499" s="490"/>
      <c r="W1499" s="489"/>
      <c r="X1499" s="490"/>
    </row>
    <row r="1500">
      <c r="A1500" s="902"/>
      <c r="B1500" s="921"/>
      <c r="C1500" s="921"/>
      <c r="D1500" s="921"/>
      <c r="E1500" s="902"/>
      <c r="F1500" s="902"/>
      <c r="G1500" s="921"/>
      <c r="H1500" s="902"/>
      <c r="I1500" s="921"/>
      <c r="J1500" s="921"/>
      <c r="K1500" s="921"/>
      <c r="L1500" s="921"/>
      <c r="M1500" s="1264"/>
      <c r="N1500" s="1264"/>
      <c r="O1500" s="1264"/>
      <c r="P1500" s="1264"/>
      <c r="Q1500" s="489"/>
      <c r="R1500" s="489"/>
      <c r="S1500" s="489"/>
      <c r="T1500" s="489"/>
      <c r="U1500" s="489"/>
      <c r="V1500" s="490"/>
      <c r="W1500" s="489"/>
      <c r="X1500" s="490"/>
    </row>
    <row r="1501">
      <c r="A1501" s="902"/>
      <c r="B1501" s="921"/>
      <c r="C1501" s="921"/>
      <c r="D1501" s="921"/>
      <c r="E1501" s="902"/>
      <c r="F1501" s="902"/>
      <c r="G1501" s="921"/>
      <c r="H1501" s="902"/>
      <c r="I1501" s="921"/>
      <c r="J1501" s="921"/>
      <c r="K1501" s="921"/>
      <c r="L1501" s="921"/>
      <c r="M1501" s="1264"/>
      <c r="N1501" s="1264"/>
      <c r="O1501" s="1264"/>
      <c r="P1501" s="1264"/>
      <c r="Q1501" s="489"/>
      <c r="R1501" s="489"/>
      <c r="S1501" s="489"/>
      <c r="T1501" s="489"/>
      <c r="U1501" s="489"/>
      <c r="V1501" s="490"/>
      <c r="W1501" s="489"/>
      <c r="X1501" s="490"/>
    </row>
    <row r="1502">
      <c r="A1502" s="902"/>
      <c r="B1502" s="921"/>
      <c r="C1502" s="921"/>
      <c r="D1502" s="921"/>
      <c r="E1502" s="902"/>
      <c r="F1502" s="902"/>
      <c r="G1502" s="921"/>
      <c r="H1502" s="902"/>
      <c r="I1502" s="921"/>
      <c r="J1502" s="921"/>
      <c r="K1502" s="921"/>
      <c r="L1502" s="921"/>
      <c r="M1502" s="1264"/>
      <c r="N1502" s="1264"/>
      <c r="O1502" s="1264"/>
      <c r="P1502" s="1264"/>
      <c r="Q1502" s="489"/>
      <c r="R1502" s="489"/>
      <c r="S1502" s="489"/>
      <c r="T1502" s="489"/>
      <c r="U1502" s="489"/>
      <c r="V1502" s="490"/>
      <c r="W1502" s="489"/>
      <c r="X1502" s="490"/>
    </row>
    <row r="1503">
      <c r="A1503" s="902"/>
      <c r="B1503" s="921"/>
      <c r="C1503" s="921"/>
      <c r="D1503" s="921"/>
      <c r="E1503" s="902"/>
      <c r="F1503" s="902"/>
      <c r="G1503" s="921"/>
      <c r="H1503" s="902"/>
      <c r="I1503" s="921"/>
      <c r="J1503" s="921"/>
      <c r="K1503" s="921"/>
      <c r="L1503" s="921"/>
      <c r="M1503" s="1264"/>
      <c r="N1503" s="1264"/>
      <c r="O1503" s="1264"/>
      <c r="P1503" s="1264"/>
      <c r="Q1503" s="489"/>
      <c r="R1503" s="489"/>
      <c r="S1503" s="489"/>
      <c r="T1503" s="489"/>
      <c r="U1503" s="489"/>
      <c r="V1503" s="490"/>
      <c r="W1503" s="489"/>
      <c r="X1503" s="490"/>
    </row>
    <row r="1504">
      <c r="A1504" s="902"/>
      <c r="B1504" s="921"/>
      <c r="C1504" s="921"/>
      <c r="D1504" s="921"/>
      <c r="E1504" s="902"/>
      <c r="F1504" s="902"/>
      <c r="G1504" s="921"/>
      <c r="H1504" s="902"/>
      <c r="I1504" s="921"/>
      <c r="J1504" s="921"/>
      <c r="K1504" s="921"/>
      <c r="L1504" s="921"/>
      <c r="M1504" s="1264"/>
      <c r="N1504" s="1264"/>
      <c r="O1504" s="1264"/>
      <c r="P1504" s="1264"/>
      <c r="Q1504" s="489"/>
      <c r="R1504" s="489"/>
      <c r="S1504" s="489"/>
      <c r="T1504" s="489"/>
      <c r="U1504" s="489"/>
      <c r="V1504" s="490"/>
      <c r="W1504" s="489"/>
      <c r="X1504" s="490"/>
    </row>
    <row r="1505">
      <c r="A1505" s="902"/>
      <c r="B1505" s="921"/>
      <c r="C1505" s="921"/>
      <c r="D1505" s="921"/>
      <c r="E1505" s="902"/>
      <c r="F1505" s="902"/>
      <c r="G1505" s="921"/>
      <c r="H1505" s="902"/>
      <c r="I1505" s="921"/>
      <c r="J1505" s="921"/>
      <c r="K1505" s="921"/>
      <c r="L1505" s="921"/>
      <c r="M1505" s="1264"/>
      <c r="N1505" s="1264"/>
      <c r="O1505" s="1264"/>
      <c r="P1505" s="1264"/>
      <c r="Q1505" s="489"/>
      <c r="R1505" s="489"/>
      <c r="S1505" s="489"/>
      <c r="T1505" s="489"/>
      <c r="U1505" s="489"/>
      <c r="V1505" s="490"/>
      <c r="W1505" s="489"/>
      <c r="X1505" s="490"/>
    </row>
    <row r="1506">
      <c r="A1506" s="902"/>
      <c r="B1506" s="921"/>
      <c r="C1506" s="921"/>
      <c r="D1506" s="921"/>
      <c r="E1506" s="902"/>
      <c r="F1506" s="902"/>
      <c r="G1506" s="921"/>
      <c r="H1506" s="902"/>
      <c r="I1506" s="921"/>
      <c r="J1506" s="921"/>
      <c r="K1506" s="921"/>
      <c r="L1506" s="921"/>
      <c r="M1506" s="1264"/>
      <c r="N1506" s="1264"/>
      <c r="O1506" s="1264"/>
      <c r="P1506" s="1264"/>
      <c r="Q1506" s="489"/>
      <c r="R1506" s="489"/>
      <c r="S1506" s="489"/>
      <c r="T1506" s="489"/>
      <c r="U1506" s="489"/>
      <c r="V1506" s="490"/>
      <c r="W1506" s="489"/>
      <c r="X1506" s="490"/>
    </row>
    <row r="1507">
      <c r="A1507" s="902"/>
      <c r="B1507" s="921"/>
      <c r="C1507" s="921"/>
      <c r="D1507" s="921"/>
      <c r="E1507" s="902"/>
      <c r="F1507" s="902"/>
      <c r="G1507" s="921"/>
      <c r="H1507" s="902"/>
      <c r="I1507" s="921"/>
      <c r="J1507" s="921"/>
      <c r="K1507" s="921"/>
      <c r="L1507" s="921"/>
      <c r="M1507" s="1264"/>
      <c r="N1507" s="1264"/>
      <c r="O1507" s="1264"/>
      <c r="P1507" s="1264"/>
      <c r="Q1507" s="489"/>
      <c r="R1507" s="489"/>
      <c r="S1507" s="489"/>
      <c r="T1507" s="489"/>
      <c r="U1507" s="489"/>
      <c r="V1507" s="490"/>
      <c r="W1507" s="489"/>
      <c r="X1507" s="490"/>
    </row>
    <row r="1508">
      <c r="A1508" s="902"/>
      <c r="B1508" s="921"/>
      <c r="C1508" s="921"/>
      <c r="D1508" s="921"/>
      <c r="E1508" s="902"/>
      <c r="F1508" s="902"/>
      <c r="G1508" s="921"/>
      <c r="H1508" s="902"/>
      <c r="I1508" s="921"/>
      <c r="J1508" s="921"/>
      <c r="K1508" s="921"/>
      <c r="L1508" s="921"/>
      <c r="M1508" s="1264"/>
      <c r="N1508" s="1264"/>
      <c r="O1508" s="1264"/>
      <c r="P1508" s="1264"/>
      <c r="Q1508" s="489"/>
      <c r="R1508" s="489"/>
      <c r="S1508" s="489"/>
      <c r="T1508" s="489"/>
      <c r="U1508" s="489"/>
      <c r="V1508" s="490"/>
      <c r="W1508" s="489"/>
      <c r="X1508" s="490"/>
    </row>
    <row r="1509">
      <c r="A1509" s="902"/>
      <c r="B1509" s="921"/>
      <c r="C1509" s="921"/>
      <c r="D1509" s="921"/>
      <c r="E1509" s="902"/>
      <c r="F1509" s="902"/>
      <c r="G1509" s="921"/>
      <c r="H1509" s="902"/>
      <c r="I1509" s="921"/>
      <c r="J1509" s="921"/>
      <c r="K1509" s="921"/>
      <c r="L1509" s="921"/>
      <c r="M1509" s="1264"/>
      <c r="N1509" s="1264"/>
      <c r="O1509" s="1264"/>
      <c r="P1509" s="1264"/>
      <c r="Q1509" s="489"/>
      <c r="R1509" s="489"/>
      <c r="S1509" s="489"/>
      <c r="T1509" s="489"/>
      <c r="U1509" s="489"/>
      <c r="V1509" s="490"/>
      <c r="W1509" s="489"/>
      <c r="X1509" s="490"/>
    </row>
    <row r="1510">
      <c r="A1510" s="902"/>
      <c r="B1510" s="921"/>
      <c r="C1510" s="921"/>
      <c r="D1510" s="921"/>
      <c r="E1510" s="902"/>
      <c r="F1510" s="902"/>
      <c r="G1510" s="921"/>
      <c r="H1510" s="902"/>
      <c r="I1510" s="921"/>
      <c r="J1510" s="921"/>
      <c r="K1510" s="921"/>
      <c r="L1510" s="921"/>
      <c r="M1510" s="1264"/>
      <c r="N1510" s="1264"/>
      <c r="O1510" s="1264"/>
      <c r="P1510" s="1264"/>
      <c r="Q1510" s="489"/>
      <c r="R1510" s="489"/>
      <c r="S1510" s="489"/>
      <c r="T1510" s="489"/>
      <c r="U1510" s="489"/>
      <c r="V1510" s="490"/>
      <c r="W1510" s="489"/>
      <c r="X1510" s="490"/>
    </row>
    <row r="1511">
      <c r="A1511" s="902"/>
      <c r="B1511" s="921"/>
      <c r="C1511" s="921"/>
      <c r="D1511" s="921"/>
      <c r="E1511" s="902"/>
      <c r="F1511" s="902"/>
      <c r="G1511" s="921"/>
      <c r="H1511" s="902"/>
      <c r="I1511" s="921"/>
      <c r="J1511" s="921"/>
      <c r="K1511" s="921"/>
      <c r="L1511" s="921"/>
      <c r="M1511" s="1264"/>
      <c r="N1511" s="1264"/>
      <c r="O1511" s="1264"/>
      <c r="P1511" s="1264"/>
      <c r="Q1511" s="489"/>
      <c r="R1511" s="489"/>
      <c r="S1511" s="489"/>
      <c r="T1511" s="489"/>
      <c r="U1511" s="489"/>
      <c r="V1511" s="490"/>
      <c r="W1511" s="489"/>
      <c r="X1511" s="490"/>
    </row>
    <row r="1512">
      <c r="A1512" s="902"/>
      <c r="B1512" s="921"/>
      <c r="C1512" s="921"/>
      <c r="D1512" s="921"/>
      <c r="E1512" s="902"/>
      <c r="F1512" s="902"/>
      <c r="G1512" s="921"/>
      <c r="H1512" s="902"/>
      <c r="I1512" s="921"/>
      <c r="J1512" s="921"/>
      <c r="K1512" s="921"/>
      <c r="L1512" s="921"/>
      <c r="M1512" s="1264"/>
      <c r="N1512" s="1264"/>
      <c r="O1512" s="1264"/>
      <c r="P1512" s="1264"/>
      <c r="Q1512" s="489"/>
      <c r="R1512" s="489"/>
      <c r="S1512" s="489"/>
      <c r="T1512" s="489"/>
      <c r="U1512" s="489"/>
      <c r="V1512" s="490"/>
      <c r="W1512" s="489"/>
      <c r="X1512" s="490"/>
    </row>
    <row r="1513">
      <c r="A1513" s="902"/>
      <c r="B1513" s="921"/>
      <c r="C1513" s="921"/>
      <c r="D1513" s="921"/>
      <c r="E1513" s="902"/>
      <c r="F1513" s="902"/>
      <c r="G1513" s="921"/>
      <c r="H1513" s="902"/>
      <c r="I1513" s="921"/>
      <c r="J1513" s="921"/>
      <c r="K1513" s="921"/>
      <c r="L1513" s="921"/>
      <c r="M1513" s="1264"/>
      <c r="N1513" s="1264"/>
      <c r="O1513" s="1264"/>
      <c r="P1513" s="1264"/>
      <c r="Q1513" s="489"/>
      <c r="R1513" s="489"/>
      <c r="S1513" s="489"/>
      <c r="T1513" s="489"/>
      <c r="U1513" s="489"/>
      <c r="V1513" s="490"/>
      <c r="W1513" s="489"/>
      <c r="X1513" s="490"/>
    </row>
    <row r="1514">
      <c r="A1514" s="902"/>
      <c r="B1514" s="921"/>
      <c r="C1514" s="921"/>
      <c r="D1514" s="921"/>
      <c r="E1514" s="902"/>
      <c r="F1514" s="902"/>
      <c r="G1514" s="921"/>
      <c r="H1514" s="902"/>
      <c r="I1514" s="921"/>
      <c r="J1514" s="921"/>
      <c r="K1514" s="921"/>
      <c r="L1514" s="921"/>
      <c r="M1514" s="1264"/>
      <c r="N1514" s="1264"/>
      <c r="O1514" s="1264"/>
      <c r="P1514" s="1264"/>
      <c r="Q1514" s="489"/>
      <c r="R1514" s="489"/>
      <c r="S1514" s="489"/>
      <c r="T1514" s="489"/>
      <c r="U1514" s="489"/>
      <c r="V1514" s="490"/>
      <c r="W1514" s="489"/>
      <c r="X1514" s="490"/>
    </row>
    <row r="1515">
      <c r="A1515" s="902"/>
      <c r="B1515" s="921"/>
      <c r="C1515" s="921"/>
      <c r="D1515" s="921"/>
      <c r="E1515" s="902"/>
      <c r="F1515" s="902"/>
      <c r="G1515" s="921"/>
      <c r="H1515" s="902"/>
      <c r="I1515" s="921"/>
      <c r="J1515" s="921"/>
      <c r="K1515" s="921"/>
      <c r="L1515" s="921"/>
      <c r="M1515" s="1264"/>
      <c r="N1515" s="1264"/>
      <c r="O1515" s="1264"/>
      <c r="P1515" s="1264"/>
      <c r="Q1515" s="489"/>
      <c r="R1515" s="489"/>
      <c r="S1515" s="489"/>
      <c r="T1515" s="489"/>
      <c r="U1515" s="489"/>
      <c r="V1515" s="490"/>
      <c r="W1515" s="489"/>
      <c r="X1515" s="490"/>
    </row>
    <row r="1516">
      <c r="A1516" s="902"/>
      <c r="B1516" s="921"/>
      <c r="C1516" s="921"/>
      <c r="D1516" s="921"/>
      <c r="E1516" s="902"/>
      <c r="F1516" s="902"/>
      <c r="G1516" s="921"/>
      <c r="H1516" s="902"/>
      <c r="I1516" s="921"/>
      <c r="J1516" s="921"/>
      <c r="K1516" s="921"/>
      <c r="L1516" s="921"/>
      <c r="M1516" s="1264"/>
      <c r="N1516" s="1264"/>
      <c r="O1516" s="1264"/>
      <c r="P1516" s="1264"/>
      <c r="Q1516" s="489"/>
      <c r="R1516" s="489"/>
      <c r="S1516" s="489"/>
      <c r="T1516" s="489"/>
      <c r="U1516" s="489"/>
      <c r="V1516" s="490"/>
      <c r="W1516" s="489"/>
      <c r="X1516" s="490"/>
    </row>
    <row r="1517">
      <c r="A1517" s="902"/>
      <c r="B1517" s="921"/>
      <c r="C1517" s="921"/>
      <c r="D1517" s="921"/>
      <c r="E1517" s="902"/>
      <c r="F1517" s="902"/>
      <c r="G1517" s="921"/>
      <c r="H1517" s="902"/>
      <c r="I1517" s="921"/>
      <c r="J1517" s="921"/>
      <c r="K1517" s="921"/>
      <c r="L1517" s="921"/>
      <c r="M1517" s="1264"/>
      <c r="N1517" s="1264"/>
      <c r="O1517" s="1264"/>
      <c r="P1517" s="1264"/>
      <c r="Q1517" s="489"/>
      <c r="R1517" s="489"/>
      <c r="S1517" s="489"/>
      <c r="T1517" s="489"/>
      <c r="U1517" s="489"/>
      <c r="V1517" s="490"/>
      <c r="W1517" s="489"/>
      <c r="X1517" s="490"/>
    </row>
    <row r="1518">
      <c r="A1518" s="902"/>
      <c r="B1518" s="921"/>
      <c r="C1518" s="921"/>
      <c r="D1518" s="921"/>
      <c r="E1518" s="902"/>
      <c r="F1518" s="902"/>
      <c r="G1518" s="921"/>
      <c r="H1518" s="902"/>
      <c r="I1518" s="921"/>
      <c r="J1518" s="921"/>
      <c r="K1518" s="921"/>
      <c r="L1518" s="921"/>
      <c r="M1518" s="1264"/>
      <c r="N1518" s="1264"/>
      <c r="O1518" s="1264"/>
      <c r="P1518" s="1264"/>
      <c r="Q1518" s="489"/>
      <c r="R1518" s="489"/>
      <c r="S1518" s="489"/>
      <c r="T1518" s="489"/>
      <c r="U1518" s="489"/>
      <c r="V1518" s="490"/>
      <c r="W1518" s="489"/>
      <c r="X1518" s="490"/>
    </row>
    <row r="1519">
      <c r="A1519" s="902"/>
      <c r="B1519" s="921"/>
      <c r="C1519" s="921"/>
      <c r="D1519" s="921"/>
      <c r="E1519" s="902"/>
      <c r="F1519" s="902"/>
      <c r="G1519" s="921"/>
      <c r="H1519" s="902"/>
      <c r="I1519" s="921"/>
      <c r="J1519" s="921"/>
      <c r="K1519" s="921"/>
      <c r="L1519" s="921"/>
      <c r="M1519" s="1264"/>
      <c r="N1519" s="1264"/>
      <c r="O1519" s="1264"/>
      <c r="P1519" s="1264"/>
      <c r="Q1519" s="489"/>
      <c r="R1519" s="489"/>
      <c r="S1519" s="489"/>
      <c r="T1519" s="489"/>
      <c r="U1519" s="489"/>
      <c r="V1519" s="490"/>
      <c r="W1519" s="489"/>
      <c r="X1519" s="490"/>
    </row>
    <row r="1520">
      <c r="A1520" s="902"/>
      <c r="B1520" s="921"/>
      <c r="C1520" s="921"/>
      <c r="D1520" s="921"/>
      <c r="E1520" s="902"/>
      <c r="F1520" s="902"/>
      <c r="G1520" s="921"/>
      <c r="H1520" s="902"/>
      <c r="I1520" s="921"/>
      <c r="J1520" s="921"/>
      <c r="K1520" s="921"/>
      <c r="L1520" s="921"/>
      <c r="M1520" s="1264"/>
      <c r="N1520" s="1264"/>
      <c r="O1520" s="1264"/>
      <c r="P1520" s="1264"/>
      <c r="Q1520" s="489"/>
      <c r="R1520" s="489"/>
      <c r="S1520" s="489"/>
      <c r="T1520" s="489"/>
      <c r="U1520" s="489"/>
      <c r="V1520" s="490"/>
      <c r="W1520" s="489"/>
      <c r="X1520" s="490"/>
    </row>
    <row r="1521">
      <c r="A1521" s="902"/>
      <c r="B1521" s="921"/>
      <c r="C1521" s="921"/>
      <c r="D1521" s="921"/>
      <c r="E1521" s="902"/>
      <c r="F1521" s="902"/>
      <c r="G1521" s="921"/>
      <c r="H1521" s="902"/>
      <c r="I1521" s="921"/>
      <c r="J1521" s="921"/>
      <c r="K1521" s="921"/>
      <c r="L1521" s="921"/>
      <c r="M1521" s="1264"/>
      <c r="N1521" s="1264"/>
      <c r="O1521" s="1264"/>
      <c r="P1521" s="1264"/>
      <c r="Q1521" s="489"/>
      <c r="R1521" s="489"/>
      <c r="S1521" s="489"/>
      <c r="T1521" s="489"/>
      <c r="U1521" s="489"/>
      <c r="V1521" s="490"/>
      <c r="W1521" s="489"/>
      <c r="X1521" s="490"/>
    </row>
    <row r="1522">
      <c r="A1522" s="902"/>
      <c r="B1522" s="921"/>
      <c r="C1522" s="921"/>
      <c r="D1522" s="921"/>
      <c r="E1522" s="902"/>
      <c r="F1522" s="902"/>
      <c r="G1522" s="921"/>
      <c r="H1522" s="902"/>
      <c r="I1522" s="921"/>
      <c r="J1522" s="921"/>
      <c r="K1522" s="921"/>
      <c r="L1522" s="921"/>
      <c r="M1522" s="1264"/>
      <c r="N1522" s="1264"/>
      <c r="O1522" s="1264"/>
      <c r="P1522" s="1264"/>
      <c r="Q1522" s="489"/>
      <c r="R1522" s="489"/>
      <c r="S1522" s="489"/>
      <c r="T1522" s="489"/>
      <c r="U1522" s="489"/>
      <c r="V1522" s="490"/>
      <c r="W1522" s="489"/>
      <c r="X1522" s="490"/>
    </row>
    <row r="1523">
      <c r="A1523" s="902"/>
      <c r="B1523" s="921"/>
      <c r="C1523" s="921"/>
      <c r="D1523" s="921"/>
      <c r="E1523" s="902"/>
      <c r="F1523" s="902"/>
      <c r="G1523" s="921"/>
      <c r="H1523" s="902"/>
      <c r="I1523" s="921"/>
      <c r="J1523" s="921"/>
      <c r="K1523" s="921"/>
      <c r="L1523" s="921"/>
      <c r="M1523" s="1264"/>
      <c r="N1523" s="1264"/>
      <c r="O1523" s="1264"/>
      <c r="P1523" s="1264"/>
      <c r="Q1523" s="489"/>
      <c r="R1523" s="489"/>
      <c r="S1523" s="489"/>
      <c r="T1523" s="489"/>
      <c r="U1523" s="489"/>
      <c r="V1523" s="490"/>
      <c r="W1523" s="489"/>
      <c r="X1523" s="490"/>
    </row>
    <row r="1524">
      <c r="A1524" s="902"/>
      <c r="B1524" s="921"/>
      <c r="C1524" s="921"/>
      <c r="D1524" s="921"/>
      <c r="E1524" s="902"/>
      <c r="F1524" s="902"/>
      <c r="G1524" s="921"/>
      <c r="H1524" s="902"/>
      <c r="I1524" s="921"/>
      <c r="J1524" s="921"/>
      <c r="K1524" s="921"/>
      <c r="L1524" s="921"/>
      <c r="M1524" s="1264"/>
      <c r="N1524" s="1264"/>
      <c r="O1524" s="1264"/>
      <c r="P1524" s="1264"/>
      <c r="Q1524" s="489"/>
      <c r="R1524" s="489"/>
      <c r="S1524" s="489"/>
      <c r="T1524" s="489"/>
      <c r="U1524" s="489"/>
      <c r="V1524" s="490"/>
      <c r="W1524" s="489"/>
      <c r="X1524" s="490"/>
    </row>
    <row r="1525">
      <c r="A1525" s="902"/>
      <c r="B1525" s="921"/>
      <c r="C1525" s="921"/>
      <c r="D1525" s="921"/>
      <c r="E1525" s="902"/>
      <c r="F1525" s="902"/>
      <c r="G1525" s="921"/>
      <c r="H1525" s="902"/>
      <c r="I1525" s="921"/>
      <c r="J1525" s="921"/>
      <c r="K1525" s="921"/>
      <c r="L1525" s="921"/>
      <c r="M1525" s="1264"/>
      <c r="N1525" s="1264"/>
      <c r="O1525" s="1264"/>
      <c r="P1525" s="1264"/>
      <c r="Q1525" s="489"/>
      <c r="R1525" s="489"/>
      <c r="S1525" s="489"/>
      <c r="T1525" s="489"/>
      <c r="U1525" s="489"/>
      <c r="V1525" s="490"/>
      <c r="W1525" s="489"/>
      <c r="X1525" s="490"/>
    </row>
    <row r="1526">
      <c r="A1526" s="902"/>
      <c r="B1526" s="921"/>
      <c r="C1526" s="921"/>
      <c r="D1526" s="921"/>
      <c r="E1526" s="902"/>
      <c r="F1526" s="902"/>
      <c r="G1526" s="921"/>
      <c r="H1526" s="902"/>
      <c r="I1526" s="921"/>
      <c r="J1526" s="921"/>
      <c r="K1526" s="921"/>
      <c r="L1526" s="921"/>
      <c r="M1526" s="1264"/>
      <c r="N1526" s="1264"/>
      <c r="O1526" s="1264"/>
      <c r="P1526" s="1264"/>
      <c r="Q1526" s="489"/>
      <c r="R1526" s="489"/>
      <c r="S1526" s="489"/>
      <c r="T1526" s="489"/>
      <c r="U1526" s="489"/>
      <c r="V1526" s="490"/>
      <c r="W1526" s="489"/>
      <c r="X1526" s="490"/>
    </row>
    <row r="1527">
      <c r="A1527" s="902"/>
      <c r="B1527" s="921"/>
      <c r="C1527" s="921"/>
      <c r="D1527" s="921"/>
      <c r="E1527" s="902"/>
      <c r="F1527" s="902"/>
      <c r="G1527" s="921"/>
      <c r="H1527" s="902"/>
      <c r="I1527" s="921"/>
      <c r="J1527" s="921"/>
      <c r="K1527" s="921"/>
      <c r="L1527" s="921"/>
      <c r="M1527" s="1264"/>
      <c r="N1527" s="1264"/>
      <c r="O1527" s="1264"/>
      <c r="P1527" s="1264"/>
      <c r="Q1527" s="489"/>
      <c r="R1527" s="489"/>
      <c r="S1527" s="489"/>
      <c r="T1527" s="489"/>
      <c r="U1527" s="489"/>
      <c r="V1527" s="490"/>
      <c r="W1527" s="489"/>
      <c r="X1527" s="490"/>
    </row>
    <row r="1528">
      <c r="A1528" s="902"/>
      <c r="B1528" s="921"/>
      <c r="C1528" s="921"/>
      <c r="D1528" s="921"/>
      <c r="E1528" s="902"/>
      <c r="F1528" s="902"/>
      <c r="G1528" s="921"/>
      <c r="H1528" s="902"/>
      <c r="I1528" s="921"/>
      <c r="J1528" s="921"/>
      <c r="K1528" s="921"/>
      <c r="L1528" s="921"/>
      <c r="M1528" s="1264"/>
      <c r="N1528" s="1264"/>
      <c r="O1528" s="1264"/>
      <c r="P1528" s="1264"/>
      <c r="Q1528" s="489"/>
      <c r="R1528" s="489"/>
      <c r="S1528" s="489"/>
      <c r="T1528" s="489"/>
      <c r="U1528" s="489"/>
      <c r="V1528" s="490"/>
      <c r="W1528" s="489"/>
      <c r="X1528" s="490"/>
    </row>
    <row r="1529">
      <c r="A1529" s="902"/>
      <c r="B1529" s="921"/>
      <c r="C1529" s="921"/>
      <c r="D1529" s="921"/>
      <c r="E1529" s="902"/>
      <c r="F1529" s="902"/>
      <c r="G1529" s="921"/>
      <c r="H1529" s="902"/>
      <c r="I1529" s="921"/>
      <c r="J1529" s="921"/>
      <c r="K1529" s="921"/>
      <c r="L1529" s="921"/>
      <c r="M1529" s="1264"/>
      <c r="N1529" s="1264"/>
      <c r="O1529" s="1264"/>
      <c r="P1529" s="1264"/>
      <c r="Q1529" s="489"/>
      <c r="R1529" s="489"/>
      <c r="S1529" s="489"/>
      <c r="T1529" s="489"/>
      <c r="U1529" s="489"/>
      <c r="V1529" s="490"/>
      <c r="W1529" s="489"/>
      <c r="X1529" s="490"/>
    </row>
    <row r="1530">
      <c r="A1530" s="902"/>
      <c r="B1530" s="921"/>
      <c r="C1530" s="921"/>
      <c r="D1530" s="921"/>
      <c r="E1530" s="902"/>
      <c r="F1530" s="902"/>
      <c r="G1530" s="921"/>
      <c r="H1530" s="902"/>
      <c r="I1530" s="921"/>
      <c r="J1530" s="921"/>
      <c r="K1530" s="921"/>
      <c r="L1530" s="921"/>
      <c r="M1530" s="1264"/>
      <c r="N1530" s="1264"/>
      <c r="O1530" s="1264"/>
      <c r="P1530" s="1264"/>
      <c r="Q1530" s="489"/>
      <c r="R1530" s="489"/>
      <c r="S1530" s="489"/>
      <c r="T1530" s="489"/>
      <c r="U1530" s="489"/>
      <c r="V1530" s="490"/>
      <c r="W1530" s="489"/>
      <c r="X1530" s="490"/>
    </row>
    <row r="1531">
      <c r="A1531" s="902"/>
      <c r="B1531" s="921"/>
      <c r="C1531" s="921"/>
      <c r="D1531" s="921"/>
      <c r="E1531" s="902"/>
      <c r="F1531" s="902"/>
      <c r="G1531" s="921"/>
      <c r="H1531" s="902"/>
      <c r="I1531" s="921"/>
      <c r="J1531" s="921"/>
      <c r="K1531" s="921"/>
      <c r="L1531" s="921"/>
      <c r="M1531" s="1264"/>
      <c r="N1531" s="1264"/>
      <c r="O1531" s="1264"/>
      <c r="P1531" s="1264"/>
      <c r="Q1531" s="489"/>
      <c r="R1531" s="489"/>
      <c r="S1531" s="489"/>
      <c r="T1531" s="489"/>
      <c r="U1531" s="489"/>
      <c r="V1531" s="490"/>
      <c r="W1531" s="489"/>
      <c r="X1531" s="490"/>
    </row>
    <row r="1532">
      <c r="A1532" s="902"/>
      <c r="B1532" s="921"/>
      <c r="C1532" s="921"/>
      <c r="D1532" s="921"/>
      <c r="E1532" s="902"/>
      <c r="F1532" s="902"/>
      <c r="G1532" s="921"/>
      <c r="H1532" s="902"/>
      <c r="I1532" s="921"/>
      <c r="J1532" s="921"/>
      <c r="K1532" s="921"/>
      <c r="L1532" s="921"/>
      <c r="M1532" s="1264"/>
      <c r="N1532" s="1264"/>
      <c r="O1532" s="1264"/>
      <c r="P1532" s="1264"/>
      <c r="Q1532" s="489"/>
      <c r="R1532" s="489"/>
      <c r="S1532" s="489"/>
      <c r="T1532" s="489"/>
      <c r="U1532" s="489"/>
      <c r="V1532" s="490"/>
      <c r="W1532" s="489"/>
      <c r="X1532" s="490"/>
    </row>
    <row r="1533">
      <c r="A1533" s="902"/>
      <c r="B1533" s="921"/>
      <c r="C1533" s="921"/>
      <c r="D1533" s="921"/>
      <c r="E1533" s="902"/>
      <c r="F1533" s="902"/>
      <c r="G1533" s="921"/>
      <c r="H1533" s="902"/>
      <c r="I1533" s="921"/>
      <c r="J1533" s="921"/>
      <c r="K1533" s="921"/>
      <c r="L1533" s="921"/>
      <c r="M1533" s="1264"/>
      <c r="N1533" s="1264"/>
      <c r="O1533" s="1264"/>
      <c r="P1533" s="1264"/>
      <c r="Q1533" s="489"/>
      <c r="R1533" s="489"/>
      <c r="S1533" s="489"/>
      <c r="T1533" s="489"/>
      <c r="U1533" s="489"/>
      <c r="V1533" s="490"/>
      <c r="W1533" s="489"/>
      <c r="X1533" s="490"/>
    </row>
    <row r="1534">
      <c r="A1534" s="902"/>
      <c r="B1534" s="921"/>
      <c r="C1534" s="921"/>
      <c r="D1534" s="921"/>
      <c r="E1534" s="902"/>
      <c r="F1534" s="902"/>
      <c r="G1534" s="921"/>
      <c r="H1534" s="902"/>
      <c r="I1534" s="921"/>
      <c r="J1534" s="921"/>
      <c r="K1534" s="921"/>
      <c r="L1534" s="921"/>
      <c r="M1534" s="1264"/>
      <c r="N1534" s="1264"/>
      <c r="O1534" s="1264"/>
      <c r="P1534" s="1264"/>
      <c r="Q1534" s="489"/>
      <c r="R1534" s="489"/>
      <c r="S1534" s="489"/>
      <c r="T1534" s="489"/>
      <c r="U1534" s="489"/>
      <c r="V1534" s="490"/>
      <c r="W1534" s="489"/>
      <c r="X1534" s="490"/>
    </row>
    <row r="1535">
      <c r="A1535" s="902"/>
      <c r="B1535" s="921"/>
      <c r="C1535" s="921"/>
      <c r="D1535" s="921"/>
      <c r="E1535" s="902"/>
      <c r="F1535" s="902"/>
      <c r="G1535" s="921"/>
      <c r="H1535" s="902"/>
      <c r="I1535" s="921"/>
      <c r="J1535" s="921"/>
      <c r="K1535" s="921"/>
      <c r="L1535" s="921"/>
      <c r="M1535" s="1264"/>
      <c r="N1535" s="1264"/>
      <c r="O1535" s="1264"/>
      <c r="P1535" s="1264"/>
      <c r="Q1535" s="489"/>
      <c r="R1535" s="489"/>
      <c r="S1535" s="489"/>
      <c r="T1535" s="489"/>
      <c r="U1535" s="489"/>
      <c r="V1535" s="490"/>
      <c r="W1535" s="489"/>
      <c r="X1535" s="490"/>
    </row>
    <row r="1536">
      <c r="A1536" s="902"/>
      <c r="B1536" s="921"/>
      <c r="C1536" s="921"/>
      <c r="D1536" s="921"/>
      <c r="E1536" s="902"/>
      <c r="F1536" s="902"/>
      <c r="G1536" s="921"/>
      <c r="H1536" s="902"/>
      <c r="I1536" s="921"/>
      <c r="J1536" s="921"/>
      <c r="K1536" s="921"/>
      <c r="L1536" s="921"/>
      <c r="M1536" s="1264"/>
      <c r="N1536" s="1264"/>
      <c r="O1536" s="1264"/>
      <c r="P1536" s="1264"/>
      <c r="Q1536" s="489"/>
      <c r="R1536" s="489"/>
      <c r="S1536" s="489"/>
      <c r="T1536" s="489"/>
      <c r="U1536" s="489"/>
      <c r="V1536" s="490"/>
      <c r="W1536" s="489"/>
      <c r="X1536" s="490"/>
    </row>
    <row r="1537">
      <c r="A1537" s="902"/>
      <c r="B1537" s="921"/>
      <c r="C1537" s="921"/>
      <c r="D1537" s="921"/>
      <c r="E1537" s="902"/>
      <c r="F1537" s="902"/>
      <c r="G1537" s="921"/>
      <c r="H1537" s="902"/>
      <c r="I1537" s="921"/>
      <c r="J1537" s="921"/>
      <c r="K1537" s="921"/>
      <c r="L1537" s="921"/>
      <c r="M1537" s="1264"/>
      <c r="N1537" s="1264"/>
      <c r="O1537" s="1264"/>
      <c r="P1537" s="1264"/>
      <c r="Q1537" s="489"/>
      <c r="R1537" s="489"/>
      <c r="S1537" s="489"/>
      <c r="T1537" s="489"/>
      <c r="U1537" s="489"/>
      <c r="V1537" s="490"/>
      <c r="W1537" s="489"/>
      <c r="X1537" s="490"/>
    </row>
    <row r="1538">
      <c r="A1538" s="902"/>
      <c r="B1538" s="921"/>
      <c r="C1538" s="921"/>
      <c r="D1538" s="921"/>
      <c r="E1538" s="902"/>
      <c r="F1538" s="902"/>
      <c r="G1538" s="921"/>
      <c r="H1538" s="902"/>
      <c r="I1538" s="921"/>
      <c r="J1538" s="921"/>
      <c r="K1538" s="921"/>
      <c r="L1538" s="921"/>
      <c r="M1538" s="1264"/>
      <c r="N1538" s="1264"/>
      <c r="O1538" s="1264"/>
      <c r="P1538" s="1264"/>
      <c r="Q1538" s="489"/>
      <c r="R1538" s="489"/>
      <c r="S1538" s="489"/>
      <c r="T1538" s="489"/>
      <c r="U1538" s="489"/>
      <c r="V1538" s="490"/>
      <c r="W1538" s="489"/>
      <c r="X1538" s="490"/>
    </row>
    <row r="1539">
      <c r="A1539" s="902"/>
      <c r="B1539" s="921"/>
      <c r="C1539" s="921"/>
      <c r="D1539" s="921"/>
      <c r="E1539" s="902"/>
      <c r="F1539" s="902"/>
      <c r="G1539" s="921"/>
      <c r="H1539" s="902"/>
      <c r="I1539" s="921"/>
      <c r="J1539" s="921"/>
      <c r="K1539" s="921"/>
      <c r="L1539" s="921"/>
      <c r="M1539" s="1264"/>
      <c r="N1539" s="1264"/>
      <c r="O1539" s="1264"/>
      <c r="P1539" s="1264"/>
      <c r="Q1539" s="489"/>
      <c r="R1539" s="489"/>
      <c r="S1539" s="489"/>
      <c r="T1539" s="489"/>
      <c r="U1539" s="489"/>
      <c r="V1539" s="490"/>
      <c r="W1539" s="489"/>
      <c r="X1539" s="490"/>
    </row>
    <row r="1540">
      <c r="A1540" s="902"/>
      <c r="B1540" s="921"/>
      <c r="C1540" s="921"/>
      <c r="D1540" s="921"/>
      <c r="E1540" s="902"/>
      <c r="F1540" s="902"/>
      <c r="G1540" s="921"/>
      <c r="H1540" s="902"/>
      <c r="I1540" s="921"/>
      <c r="J1540" s="921"/>
      <c r="K1540" s="921"/>
      <c r="L1540" s="921"/>
      <c r="M1540" s="1264"/>
      <c r="N1540" s="1264"/>
      <c r="O1540" s="1264"/>
      <c r="P1540" s="1264"/>
      <c r="Q1540" s="489"/>
      <c r="R1540" s="489"/>
      <c r="S1540" s="489"/>
      <c r="T1540" s="489"/>
      <c r="U1540" s="489"/>
      <c r="V1540" s="490"/>
      <c r="W1540" s="489"/>
      <c r="X1540" s="490"/>
    </row>
    <row r="1541">
      <c r="A1541" s="902"/>
      <c r="B1541" s="921"/>
      <c r="C1541" s="921"/>
      <c r="D1541" s="921"/>
      <c r="E1541" s="902"/>
      <c r="F1541" s="902"/>
      <c r="G1541" s="921"/>
      <c r="H1541" s="902"/>
      <c r="I1541" s="921"/>
      <c r="J1541" s="921"/>
      <c r="K1541" s="921"/>
      <c r="L1541" s="921"/>
      <c r="M1541" s="1264"/>
      <c r="N1541" s="1264"/>
      <c r="O1541" s="1264"/>
      <c r="P1541" s="1264"/>
      <c r="Q1541" s="489"/>
      <c r="R1541" s="489"/>
      <c r="S1541" s="489"/>
      <c r="T1541" s="489"/>
      <c r="U1541" s="489"/>
      <c r="V1541" s="490"/>
      <c r="W1541" s="489"/>
      <c r="X1541" s="490"/>
    </row>
    <row r="1542">
      <c r="A1542" s="902"/>
      <c r="B1542" s="921"/>
      <c r="C1542" s="921"/>
      <c r="D1542" s="921"/>
      <c r="E1542" s="902"/>
      <c r="F1542" s="902"/>
      <c r="G1542" s="921"/>
      <c r="H1542" s="902"/>
      <c r="I1542" s="921"/>
      <c r="J1542" s="921"/>
      <c r="K1542" s="921"/>
      <c r="L1542" s="921"/>
      <c r="M1542" s="1264"/>
      <c r="N1542" s="1264"/>
      <c r="O1542" s="1264"/>
      <c r="P1542" s="1264"/>
      <c r="Q1542" s="489"/>
      <c r="R1542" s="489"/>
      <c r="S1542" s="489"/>
      <c r="T1542" s="489"/>
      <c r="U1542" s="489"/>
      <c r="V1542" s="490"/>
      <c r="W1542" s="489"/>
      <c r="X1542" s="490"/>
    </row>
    <row r="1543">
      <c r="A1543" s="902"/>
      <c r="B1543" s="921"/>
      <c r="C1543" s="921"/>
      <c r="D1543" s="921"/>
      <c r="E1543" s="902"/>
      <c r="F1543" s="902"/>
      <c r="G1543" s="921"/>
      <c r="H1543" s="902"/>
      <c r="I1543" s="921"/>
      <c r="J1543" s="921"/>
      <c r="K1543" s="921"/>
      <c r="L1543" s="921"/>
      <c r="M1543" s="1264"/>
      <c r="N1543" s="1264"/>
      <c r="O1543" s="1264"/>
      <c r="P1543" s="1264"/>
      <c r="Q1543" s="489"/>
      <c r="R1543" s="489"/>
      <c r="S1543" s="489"/>
      <c r="T1543" s="489"/>
      <c r="U1543" s="489"/>
      <c r="V1543" s="490"/>
      <c r="W1543" s="489"/>
      <c r="X1543" s="490"/>
    </row>
    <row r="1544">
      <c r="A1544" s="902"/>
      <c r="B1544" s="921"/>
      <c r="C1544" s="921"/>
      <c r="D1544" s="921"/>
      <c r="E1544" s="902"/>
      <c r="F1544" s="902"/>
      <c r="G1544" s="921"/>
      <c r="H1544" s="902"/>
      <c r="I1544" s="921"/>
      <c r="J1544" s="921"/>
      <c r="K1544" s="921"/>
      <c r="L1544" s="921"/>
      <c r="M1544" s="1264"/>
      <c r="N1544" s="1264"/>
      <c r="O1544" s="1264"/>
      <c r="P1544" s="1264"/>
      <c r="Q1544" s="489"/>
      <c r="R1544" s="489"/>
      <c r="S1544" s="489"/>
      <c r="T1544" s="489"/>
      <c r="U1544" s="489"/>
      <c r="V1544" s="490"/>
      <c r="W1544" s="489"/>
      <c r="X1544" s="490"/>
    </row>
    <row r="1545">
      <c r="A1545" s="902"/>
      <c r="B1545" s="921"/>
      <c r="C1545" s="921"/>
      <c r="D1545" s="921"/>
      <c r="E1545" s="902"/>
      <c r="F1545" s="902"/>
      <c r="G1545" s="921"/>
      <c r="H1545" s="902"/>
      <c r="I1545" s="921"/>
      <c r="J1545" s="921"/>
      <c r="K1545" s="921"/>
      <c r="L1545" s="921"/>
      <c r="M1545" s="1264"/>
      <c r="N1545" s="1264"/>
      <c r="O1545" s="1264"/>
      <c r="P1545" s="1264"/>
      <c r="Q1545" s="489"/>
      <c r="R1545" s="489"/>
      <c r="S1545" s="489"/>
      <c r="T1545" s="489"/>
      <c r="U1545" s="489"/>
      <c r="V1545" s="490"/>
      <c r="W1545" s="489"/>
      <c r="X1545" s="490"/>
    </row>
    <row r="1546">
      <c r="A1546" s="902"/>
      <c r="B1546" s="921"/>
      <c r="C1546" s="921"/>
      <c r="D1546" s="921"/>
      <c r="E1546" s="902"/>
      <c r="F1546" s="902"/>
      <c r="G1546" s="921"/>
      <c r="H1546" s="902"/>
      <c r="I1546" s="921"/>
      <c r="J1546" s="921"/>
      <c r="K1546" s="921"/>
      <c r="L1546" s="921"/>
      <c r="M1546" s="1264"/>
      <c r="N1546" s="1264"/>
      <c r="O1546" s="1264"/>
      <c r="P1546" s="1264"/>
      <c r="Q1546" s="489"/>
      <c r="R1546" s="489"/>
      <c r="S1546" s="489"/>
      <c r="T1546" s="489"/>
      <c r="U1546" s="489"/>
      <c r="V1546" s="490"/>
      <c r="W1546" s="489"/>
      <c r="X1546" s="490"/>
    </row>
    <row r="1547">
      <c r="A1547" s="902"/>
      <c r="B1547" s="921"/>
      <c r="C1547" s="921"/>
      <c r="D1547" s="921"/>
      <c r="E1547" s="902"/>
      <c r="F1547" s="902"/>
      <c r="G1547" s="921"/>
      <c r="H1547" s="902"/>
      <c r="I1547" s="921"/>
      <c r="J1547" s="921"/>
      <c r="K1547" s="921"/>
      <c r="L1547" s="921"/>
      <c r="M1547" s="1264"/>
      <c r="N1547" s="1264"/>
      <c r="O1547" s="1264"/>
      <c r="P1547" s="1264"/>
      <c r="Q1547" s="489"/>
      <c r="R1547" s="489"/>
      <c r="S1547" s="489"/>
      <c r="T1547" s="489"/>
      <c r="U1547" s="489"/>
      <c r="V1547" s="490"/>
      <c r="W1547" s="489"/>
      <c r="X1547" s="490"/>
    </row>
    <row r="1548">
      <c r="A1548" s="902"/>
      <c r="B1548" s="921"/>
      <c r="C1548" s="921"/>
      <c r="D1548" s="921"/>
      <c r="E1548" s="902"/>
      <c r="F1548" s="902"/>
      <c r="G1548" s="921"/>
      <c r="H1548" s="902"/>
      <c r="I1548" s="921"/>
      <c r="J1548" s="921"/>
      <c r="K1548" s="921"/>
      <c r="L1548" s="921"/>
      <c r="M1548" s="1264"/>
      <c r="N1548" s="1264"/>
      <c r="O1548" s="1264"/>
      <c r="P1548" s="1264"/>
      <c r="Q1548" s="489"/>
      <c r="R1548" s="489"/>
      <c r="S1548" s="489"/>
      <c r="T1548" s="489"/>
      <c r="U1548" s="489"/>
      <c r="V1548" s="490"/>
      <c r="W1548" s="489"/>
      <c r="X1548" s="490"/>
    </row>
    <row r="1549">
      <c r="A1549" s="902"/>
      <c r="B1549" s="921"/>
      <c r="C1549" s="921"/>
      <c r="D1549" s="921"/>
      <c r="E1549" s="902"/>
      <c r="F1549" s="902"/>
      <c r="G1549" s="921"/>
      <c r="H1549" s="902"/>
      <c r="I1549" s="921"/>
      <c r="J1549" s="921"/>
      <c r="K1549" s="921"/>
      <c r="L1549" s="921"/>
      <c r="M1549" s="1264"/>
      <c r="N1549" s="1264"/>
      <c r="O1549" s="1264"/>
      <c r="P1549" s="1264"/>
      <c r="Q1549" s="489"/>
      <c r="R1549" s="489"/>
      <c r="S1549" s="489"/>
      <c r="T1549" s="489"/>
      <c r="U1549" s="489"/>
      <c r="V1549" s="490"/>
      <c r="W1549" s="489"/>
      <c r="X1549" s="490"/>
    </row>
    <row r="1550">
      <c r="A1550" s="902"/>
      <c r="B1550" s="921"/>
      <c r="C1550" s="921"/>
      <c r="D1550" s="921"/>
      <c r="E1550" s="902"/>
      <c r="F1550" s="902"/>
      <c r="G1550" s="921"/>
      <c r="H1550" s="902"/>
      <c r="I1550" s="921"/>
      <c r="J1550" s="921"/>
      <c r="K1550" s="921"/>
      <c r="L1550" s="921"/>
      <c r="M1550" s="1264"/>
      <c r="N1550" s="1264"/>
      <c r="O1550" s="1264"/>
      <c r="P1550" s="1264"/>
      <c r="Q1550" s="489"/>
      <c r="R1550" s="489"/>
      <c r="S1550" s="489"/>
      <c r="T1550" s="489"/>
      <c r="U1550" s="489"/>
      <c r="V1550" s="490"/>
      <c r="W1550" s="489"/>
      <c r="X1550" s="490"/>
    </row>
    <row r="1551">
      <c r="A1551" s="902"/>
      <c r="B1551" s="921"/>
      <c r="C1551" s="921"/>
      <c r="D1551" s="921"/>
      <c r="E1551" s="902"/>
      <c r="F1551" s="902"/>
      <c r="G1551" s="921"/>
      <c r="H1551" s="902"/>
      <c r="I1551" s="921"/>
      <c r="J1551" s="921"/>
      <c r="K1551" s="921"/>
      <c r="L1551" s="921"/>
      <c r="M1551" s="1264"/>
      <c r="N1551" s="1264"/>
      <c r="O1551" s="1264"/>
      <c r="P1551" s="1264"/>
      <c r="Q1551" s="489"/>
      <c r="R1551" s="489"/>
      <c r="S1551" s="489"/>
      <c r="T1551" s="489"/>
      <c r="U1551" s="489"/>
      <c r="V1551" s="490"/>
      <c r="W1551" s="489"/>
      <c r="X1551" s="490"/>
    </row>
    <row r="1552">
      <c r="A1552" s="902"/>
      <c r="B1552" s="921"/>
      <c r="C1552" s="921"/>
      <c r="D1552" s="921"/>
      <c r="E1552" s="902"/>
      <c r="F1552" s="902"/>
      <c r="G1552" s="921"/>
      <c r="H1552" s="902"/>
      <c r="I1552" s="921"/>
      <c r="J1552" s="921"/>
      <c r="K1552" s="921"/>
      <c r="L1552" s="921"/>
      <c r="M1552" s="1264"/>
      <c r="N1552" s="1264"/>
      <c r="O1552" s="1264"/>
      <c r="P1552" s="1264"/>
      <c r="Q1552" s="489"/>
      <c r="R1552" s="489"/>
      <c r="S1552" s="489"/>
      <c r="T1552" s="489"/>
      <c r="U1552" s="489"/>
      <c r="V1552" s="490"/>
      <c r="W1552" s="489"/>
      <c r="X1552" s="490"/>
    </row>
    <row r="1553">
      <c r="A1553" s="902"/>
      <c r="B1553" s="921"/>
      <c r="C1553" s="921"/>
      <c r="D1553" s="921"/>
      <c r="E1553" s="902"/>
      <c r="F1553" s="902"/>
      <c r="G1553" s="921"/>
      <c r="H1553" s="902"/>
      <c r="I1553" s="921"/>
      <c r="J1553" s="921"/>
      <c r="K1553" s="921"/>
      <c r="L1553" s="921"/>
      <c r="M1553" s="1264"/>
      <c r="N1553" s="1264"/>
      <c r="O1553" s="1264"/>
      <c r="P1553" s="1264"/>
      <c r="Q1553" s="489"/>
      <c r="R1553" s="489"/>
      <c r="S1553" s="489"/>
      <c r="T1553" s="489"/>
      <c r="U1553" s="489"/>
      <c r="V1553" s="490"/>
      <c r="W1553" s="489"/>
      <c r="X1553" s="490"/>
    </row>
    <row r="1554">
      <c r="A1554" s="902"/>
      <c r="B1554" s="921"/>
      <c r="C1554" s="921"/>
      <c r="D1554" s="921"/>
      <c r="E1554" s="902"/>
      <c r="F1554" s="902"/>
      <c r="G1554" s="921"/>
      <c r="H1554" s="902"/>
      <c r="I1554" s="921"/>
      <c r="J1554" s="921"/>
      <c r="K1554" s="921"/>
      <c r="L1554" s="921"/>
      <c r="M1554" s="1264"/>
      <c r="N1554" s="1264"/>
      <c r="O1554" s="1264"/>
      <c r="P1554" s="1264"/>
      <c r="Q1554" s="489"/>
      <c r="R1554" s="489"/>
      <c r="S1554" s="489"/>
      <c r="T1554" s="489"/>
      <c r="U1554" s="489"/>
      <c r="V1554" s="490"/>
      <c r="W1554" s="489"/>
      <c r="X1554" s="490"/>
    </row>
    <row r="1555">
      <c r="A1555" s="902"/>
      <c r="B1555" s="921"/>
      <c r="C1555" s="921"/>
      <c r="D1555" s="921"/>
      <c r="E1555" s="902"/>
      <c r="F1555" s="902"/>
      <c r="G1555" s="921"/>
      <c r="H1555" s="902"/>
      <c r="I1555" s="921"/>
      <c r="J1555" s="921"/>
      <c r="K1555" s="921"/>
      <c r="L1555" s="921"/>
      <c r="M1555" s="1264"/>
      <c r="N1555" s="1264"/>
      <c r="O1555" s="1264"/>
      <c r="P1555" s="1264"/>
      <c r="Q1555" s="489"/>
      <c r="R1555" s="489"/>
      <c r="S1555" s="489"/>
      <c r="T1555" s="489"/>
      <c r="U1555" s="489"/>
      <c r="V1555" s="490"/>
      <c r="W1555" s="489"/>
      <c r="X1555" s="490"/>
    </row>
    <row r="1556">
      <c r="A1556" s="902"/>
      <c r="B1556" s="921"/>
      <c r="C1556" s="921"/>
      <c r="D1556" s="921"/>
      <c r="E1556" s="902"/>
      <c r="F1556" s="902"/>
      <c r="G1556" s="921"/>
      <c r="H1556" s="902"/>
      <c r="I1556" s="921"/>
      <c r="J1556" s="921"/>
      <c r="K1556" s="921"/>
      <c r="L1556" s="921"/>
      <c r="M1556" s="1264"/>
      <c r="N1556" s="1264"/>
      <c r="O1556" s="1264"/>
      <c r="P1556" s="1264"/>
      <c r="Q1556" s="489"/>
      <c r="R1556" s="489"/>
      <c r="S1556" s="489"/>
      <c r="T1556" s="489"/>
      <c r="U1556" s="489"/>
      <c r="V1556" s="490"/>
      <c r="W1556" s="489"/>
      <c r="X1556" s="490"/>
    </row>
    <row r="1557">
      <c r="A1557" s="902"/>
      <c r="B1557" s="921"/>
      <c r="C1557" s="921"/>
      <c r="D1557" s="921"/>
      <c r="E1557" s="902"/>
      <c r="F1557" s="902"/>
      <c r="G1557" s="921"/>
      <c r="H1557" s="902"/>
      <c r="I1557" s="921"/>
      <c r="J1557" s="921"/>
      <c r="K1557" s="921"/>
      <c r="L1557" s="921"/>
      <c r="M1557" s="1264"/>
      <c r="N1557" s="1264"/>
      <c r="O1557" s="1264"/>
      <c r="P1557" s="1264"/>
      <c r="Q1557" s="489"/>
      <c r="R1557" s="489"/>
      <c r="S1557" s="489"/>
      <c r="T1557" s="489"/>
      <c r="U1557" s="489"/>
      <c r="V1557" s="490"/>
      <c r="W1557" s="489"/>
      <c r="X1557" s="490"/>
    </row>
    <row r="1558">
      <c r="A1558" s="902"/>
      <c r="B1558" s="921"/>
      <c r="C1558" s="921"/>
      <c r="D1558" s="921"/>
      <c r="E1558" s="902"/>
      <c r="F1558" s="902"/>
      <c r="G1558" s="921"/>
      <c r="H1558" s="902"/>
      <c r="I1558" s="921"/>
      <c r="J1558" s="921"/>
      <c r="K1558" s="921"/>
      <c r="L1558" s="921"/>
      <c r="M1558" s="1264"/>
      <c r="N1558" s="1264"/>
      <c r="O1558" s="1264"/>
      <c r="P1558" s="1264"/>
      <c r="Q1558" s="489"/>
      <c r="R1558" s="489"/>
      <c r="S1558" s="489"/>
      <c r="T1558" s="489"/>
      <c r="U1558" s="489"/>
      <c r="V1558" s="490"/>
      <c r="W1558" s="489"/>
      <c r="X1558" s="490"/>
    </row>
    <row r="1559">
      <c r="A1559" s="902"/>
      <c r="B1559" s="921"/>
      <c r="C1559" s="921"/>
      <c r="D1559" s="921"/>
      <c r="E1559" s="902"/>
      <c r="F1559" s="902"/>
      <c r="G1559" s="921"/>
      <c r="H1559" s="902"/>
      <c r="I1559" s="921"/>
      <c r="J1559" s="921"/>
      <c r="K1559" s="921"/>
      <c r="L1559" s="921"/>
      <c r="M1559" s="1264"/>
      <c r="N1559" s="1264"/>
      <c r="O1559" s="1264"/>
      <c r="P1559" s="1264"/>
      <c r="Q1559" s="489"/>
      <c r="R1559" s="489"/>
      <c r="S1559" s="489"/>
      <c r="T1559" s="489"/>
      <c r="U1559" s="489"/>
      <c r="V1559" s="490"/>
      <c r="W1559" s="489"/>
      <c r="X1559" s="490"/>
    </row>
    <row r="1560">
      <c r="A1560" s="902"/>
      <c r="B1560" s="921"/>
      <c r="C1560" s="921"/>
      <c r="D1560" s="921"/>
      <c r="E1560" s="902"/>
      <c r="F1560" s="902"/>
      <c r="G1560" s="921"/>
      <c r="H1560" s="902"/>
      <c r="I1560" s="921"/>
      <c r="J1560" s="921"/>
      <c r="K1560" s="921"/>
      <c r="L1560" s="921"/>
      <c r="M1560" s="1264"/>
      <c r="N1560" s="1264"/>
      <c r="O1560" s="1264"/>
      <c r="P1560" s="1264"/>
      <c r="Q1560" s="489"/>
      <c r="R1560" s="489"/>
      <c r="S1560" s="489"/>
      <c r="T1560" s="489"/>
      <c r="U1560" s="489"/>
      <c r="V1560" s="490"/>
      <c r="W1560" s="489"/>
      <c r="X1560" s="490"/>
    </row>
    <row r="1561">
      <c r="A1561" s="902"/>
      <c r="B1561" s="921"/>
      <c r="C1561" s="921"/>
      <c r="D1561" s="921"/>
      <c r="E1561" s="902"/>
      <c r="F1561" s="902"/>
      <c r="G1561" s="921"/>
      <c r="H1561" s="902"/>
      <c r="I1561" s="921"/>
      <c r="J1561" s="921"/>
      <c r="K1561" s="921"/>
      <c r="L1561" s="921"/>
      <c r="M1561" s="1264"/>
      <c r="N1561" s="1264"/>
      <c r="O1561" s="1264"/>
      <c r="P1561" s="1264"/>
      <c r="Q1561" s="489"/>
      <c r="R1561" s="489"/>
      <c r="S1561" s="489"/>
      <c r="T1561" s="489"/>
      <c r="U1561" s="489"/>
      <c r="V1561" s="490"/>
      <c r="W1561" s="489"/>
      <c r="X1561" s="490"/>
    </row>
    <row r="1562">
      <c r="A1562" s="902"/>
      <c r="B1562" s="921"/>
      <c r="C1562" s="921"/>
      <c r="D1562" s="921"/>
      <c r="E1562" s="902"/>
      <c r="F1562" s="902"/>
      <c r="G1562" s="921"/>
      <c r="H1562" s="902"/>
      <c r="I1562" s="921"/>
      <c r="J1562" s="921"/>
      <c r="K1562" s="921"/>
      <c r="L1562" s="921"/>
      <c r="M1562" s="1264"/>
      <c r="N1562" s="1264"/>
      <c r="O1562" s="1264"/>
      <c r="P1562" s="1264"/>
      <c r="Q1562" s="489"/>
      <c r="R1562" s="489"/>
      <c r="S1562" s="489"/>
      <c r="T1562" s="489"/>
      <c r="U1562" s="489"/>
      <c r="V1562" s="490"/>
      <c r="W1562" s="489"/>
      <c r="X1562" s="490"/>
    </row>
    <row r="1563">
      <c r="A1563" s="902"/>
      <c r="B1563" s="921"/>
      <c r="C1563" s="921"/>
      <c r="D1563" s="921"/>
      <c r="E1563" s="902"/>
      <c r="F1563" s="902"/>
      <c r="G1563" s="921"/>
      <c r="H1563" s="902"/>
      <c r="I1563" s="921"/>
      <c r="J1563" s="921"/>
      <c r="K1563" s="921"/>
      <c r="L1563" s="921"/>
      <c r="M1563" s="1264"/>
      <c r="N1563" s="1264"/>
      <c r="O1563" s="1264"/>
      <c r="P1563" s="1264"/>
      <c r="Q1563" s="489"/>
      <c r="R1563" s="489"/>
      <c r="S1563" s="489"/>
      <c r="T1563" s="489"/>
      <c r="U1563" s="489"/>
      <c r="V1563" s="490"/>
      <c r="W1563" s="489"/>
      <c r="X1563" s="490"/>
    </row>
    <row r="1564">
      <c r="A1564" s="902"/>
      <c r="B1564" s="921"/>
      <c r="C1564" s="921"/>
      <c r="D1564" s="921"/>
      <c r="E1564" s="902"/>
      <c r="F1564" s="902"/>
      <c r="G1564" s="921"/>
      <c r="H1564" s="902"/>
      <c r="I1564" s="921"/>
      <c r="J1564" s="921"/>
      <c r="K1564" s="921"/>
      <c r="L1564" s="921"/>
      <c r="M1564" s="1264"/>
      <c r="N1564" s="1264"/>
      <c r="O1564" s="1264"/>
      <c r="P1564" s="1264"/>
      <c r="Q1564" s="489"/>
      <c r="R1564" s="489"/>
      <c r="S1564" s="489"/>
      <c r="T1564" s="489"/>
      <c r="U1564" s="489"/>
      <c r="V1564" s="490"/>
      <c r="W1564" s="489"/>
      <c r="X1564" s="490"/>
    </row>
    <row r="1565">
      <c r="A1565" s="902"/>
      <c r="B1565" s="921"/>
      <c r="C1565" s="921"/>
      <c r="D1565" s="921"/>
      <c r="E1565" s="902"/>
      <c r="F1565" s="902"/>
      <c r="G1565" s="921"/>
      <c r="H1565" s="902"/>
      <c r="I1565" s="921"/>
      <c r="J1565" s="921"/>
      <c r="K1565" s="921"/>
      <c r="L1565" s="921"/>
      <c r="M1565" s="1264"/>
      <c r="N1565" s="1264"/>
      <c r="O1565" s="1264"/>
      <c r="P1565" s="1264"/>
      <c r="Q1565" s="489"/>
      <c r="R1565" s="489"/>
      <c r="S1565" s="489"/>
      <c r="T1565" s="489"/>
      <c r="U1565" s="489"/>
      <c r="V1565" s="490"/>
      <c r="W1565" s="489"/>
      <c r="X1565" s="490"/>
    </row>
    <row r="1566">
      <c r="A1566" s="902"/>
      <c r="B1566" s="921"/>
      <c r="C1566" s="921"/>
      <c r="D1566" s="921"/>
      <c r="E1566" s="902"/>
      <c r="F1566" s="902"/>
      <c r="G1566" s="921"/>
      <c r="H1566" s="902"/>
      <c r="I1566" s="921"/>
      <c r="J1566" s="921"/>
      <c r="K1566" s="921"/>
      <c r="L1566" s="921"/>
      <c r="M1566" s="1264"/>
      <c r="N1566" s="1264"/>
      <c r="O1566" s="1264"/>
      <c r="P1566" s="1264"/>
      <c r="Q1566" s="489"/>
      <c r="R1566" s="489"/>
      <c r="S1566" s="489"/>
      <c r="T1566" s="489"/>
      <c r="U1566" s="489"/>
      <c r="V1566" s="490"/>
      <c r="W1566" s="489"/>
      <c r="X1566" s="490"/>
    </row>
    <row r="1567">
      <c r="A1567" s="902"/>
      <c r="B1567" s="921"/>
      <c r="C1567" s="921"/>
      <c r="D1567" s="921"/>
      <c r="E1567" s="902"/>
      <c r="F1567" s="902"/>
      <c r="G1567" s="921"/>
      <c r="H1567" s="902"/>
      <c r="I1567" s="921"/>
      <c r="J1567" s="921"/>
      <c r="K1567" s="921"/>
      <c r="L1567" s="921"/>
      <c r="M1567" s="1264"/>
      <c r="N1567" s="1264"/>
      <c r="O1567" s="1264"/>
      <c r="P1567" s="1264"/>
      <c r="Q1567" s="489"/>
      <c r="R1567" s="489"/>
      <c r="S1567" s="489"/>
      <c r="T1567" s="489"/>
      <c r="U1567" s="489"/>
      <c r="V1567" s="490"/>
      <c r="W1567" s="489"/>
      <c r="X1567" s="490"/>
    </row>
    <row r="1568">
      <c r="A1568" s="902"/>
      <c r="B1568" s="921"/>
      <c r="C1568" s="921"/>
      <c r="D1568" s="921"/>
      <c r="E1568" s="902"/>
      <c r="F1568" s="902"/>
      <c r="G1568" s="921"/>
      <c r="H1568" s="902"/>
      <c r="I1568" s="921"/>
      <c r="J1568" s="921"/>
      <c r="K1568" s="921"/>
      <c r="L1568" s="921"/>
      <c r="M1568" s="1264"/>
      <c r="N1568" s="1264"/>
      <c r="O1568" s="1264"/>
      <c r="P1568" s="1264"/>
      <c r="Q1568" s="489"/>
      <c r="R1568" s="489"/>
      <c r="S1568" s="489"/>
      <c r="T1568" s="489"/>
      <c r="U1568" s="489"/>
      <c r="V1568" s="490"/>
      <c r="W1568" s="489"/>
      <c r="X1568" s="490"/>
    </row>
    <row r="1569">
      <c r="A1569" s="902"/>
      <c r="B1569" s="921"/>
      <c r="C1569" s="921"/>
      <c r="D1569" s="921"/>
      <c r="E1569" s="902"/>
      <c r="F1569" s="902"/>
      <c r="G1569" s="921"/>
      <c r="H1569" s="902"/>
      <c r="I1569" s="921"/>
      <c r="J1569" s="921"/>
      <c r="K1569" s="921"/>
      <c r="L1569" s="921"/>
      <c r="M1569" s="1264"/>
      <c r="N1569" s="1264"/>
      <c r="O1569" s="1264"/>
      <c r="P1569" s="1264"/>
      <c r="Q1569" s="489"/>
      <c r="R1569" s="489"/>
      <c r="S1569" s="489"/>
      <c r="T1569" s="489"/>
      <c r="U1569" s="489"/>
      <c r="V1569" s="490"/>
      <c r="W1569" s="489"/>
      <c r="X1569" s="490"/>
    </row>
    <row r="1570">
      <c r="A1570" s="902"/>
      <c r="B1570" s="921"/>
      <c r="C1570" s="921"/>
      <c r="D1570" s="921"/>
      <c r="E1570" s="902"/>
      <c r="F1570" s="902"/>
      <c r="G1570" s="921"/>
      <c r="H1570" s="902"/>
      <c r="I1570" s="921"/>
      <c r="J1570" s="921"/>
      <c r="K1570" s="921"/>
      <c r="L1570" s="921"/>
      <c r="M1570" s="1264"/>
      <c r="N1570" s="1264"/>
      <c r="O1570" s="1264"/>
      <c r="P1570" s="1264"/>
      <c r="Q1570" s="489"/>
      <c r="R1570" s="489"/>
      <c r="S1570" s="489"/>
      <c r="T1570" s="489"/>
      <c r="U1570" s="489"/>
      <c r="V1570" s="490"/>
      <c r="W1570" s="489"/>
      <c r="X1570" s="490"/>
    </row>
    <row r="1571">
      <c r="A1571" s="902"/>
      <c r="B1571" s="921"/>
      <c r="C1571" s="921"/>
      <c r="D1571" s="921"/>
      <c r="E1571" s="902"/>
      <c r="F1571" s="902"/>
      <c r="G1571" s="921"/>
      <c r="H1571" s="902"/>
      <c r="I1571" s="921"/>
      <c r="J1571" s="921"/>
      <c r="K1571" s="921"/>
      <c r="L1571" s="921"/>
      <c r="M1571" s="1264"/>
      <c r="N1571" s="1264"/>
      <c r="O1571" s="1264"/>
      <c r="P1571" s="1264"/>
      <c r="Q1571" s="489"/>
      <c r="R1571" s="489"/>
      <c r="S1571" s="489"/>
      <c r="T1571" s="489"/>
      <c r="U1571" s="489"/>
      <c r="V1571" s="490"/>
      <c r="W1571" s="489"/>
      <c r="X1571" s="490"/>
    </row>
    <row r="1572">
      <c r="A1572" s="902"/>
      <c r="B1572" s="921"/>
      <c r="C1572" s="921"/>
      <c r="D1572" s="921"/>
      <c r="E1572" s="902"/>
      <c r="F1572" s="902"/>
      <c r="G1572" s="921"/>
      <c r="H1572" s="902"/>
      <c r="I1572" s="921"/>
      <c r="J1572" s="921"/>
      <c r="K1572" s="921"/>
      <c r="L1572" s="921"/>
      <c r="M1572" s="1264"/>
      <c r="N1572" s="1264"/>
      <c r="O1572" s="1264"/>
      <c r="P1572" s="1264"/>
      <c r="Q1572" s="489"/>
      <c r="R1572" s="489"/>
      <c r="S1572" s="489"/>
      <c r="T1572" s="489"/>
      <c r="U1572" s="489"/>
      <c r="V1572" s="490"/>
      <c r="W1572" s="489"/>
      <c r="X1572" s="490"/>
    </row>
    <row r="1573">
      <c r="A1573" s="902"/>
      <c r="B1573" s="921"/>
      <c r="C1573" s="921"/>
      <c r="D1573" s="921"/>
      <c r="E1573" s="902"/>
      <c r="F1573" s="902"/>
      <c r="G1573" s="921"/>
      <c r="H1573" s="902"/>
      <c r="I1573" s="921"/>
      <c r="J1573" s="921"/>
      <c r="K1573" s="921"/>
      <c r="L1573" s="921"/>
      <c r="M1573" s="1264"/>
      <c r="N1573" s="1264"/>
      <c r="O1573" s="1264"/>
      <c r="P1573" s="1264"/>
      <c r="Q1573" s="489"/>
      <c r="R1573" s="489"/>
      <c r="S1573" s="489"/>
      <c r="T1573" s="489"/>
      <c r="U1573" s="489"/>
      <c r="V1573" s="490"/>
      <c r="W1573" s="489"/>
      <c r="X1573" s="490"/>
    </row>
    <row r="1574">
      <c r="A1574" s="902"/>
      <c r="B1574" s="921"/>
      <c r="C1574" s="921"/>
      <c r="D1574" s="921"/>
      <c r="E1574" s="902"/>
      <c r="F1574" s="902"/>
      <c r="G1574" s="921"/>
      <c r="H1574" s="902"/>
      <c r="I1574" s="921"/>
      <c r="J1574" s="921"/>
      <c r="K1574" s="921"/>
      <c r="L1574" s="921"/>
      <c r="M1574" s="1264"/>
      <c r="N1574" s="1264"/>
      <c r="O1574" s="1264"/>
      <c r="P1574" s="1264"/>
      <c r="Q1574" s="489"/>
      <c r="R1574" s="489"/>
      <c r="S1574" s="489"/>
      <c r="T1574" s="489"/>
      <c r="U1574" s="489"/>
      <c r="V1574" s="490"/>
      <c r="W1574" s="489"/>
      <c r="X1574" s="490"/>
    </row>
    <row r="1575">
      <c r="A1575" s="902"/>
      <c r="B1575" s="921"/>
      <c r="C1575" s="921"/>
      <c r="D1575" s="921"/>
      <c r="E1575" s="902"/>
      <c r="F1575" s="902"/>
      <c r="G1575" s="921"/>
      <c r="H1575" s="902"/>
      <c r="I1575" s="921"/>
      <c r="J1575" s="921"/>
      <c r="K1575" s="921"/>
      <c r="L1575" s="921"/>
      <c r="M1575" s="1264"/>
      <c r="N1575" s="1264"/>
      <c r="O1575" s="1264"/>
      <c r="P1575" s="1264"/>
      <c r="Q1575" s="489"/>
      <c r="R1575" s="489"/>
      <c r="S1575" s="489"/>
      <c r="T1575" s="489"/>
      <c r="U1575" s="489"/>
      <c r="V1575" s="490"/>
      <c r="W1575" s="489"/>
      <c r="X1575" s="490"/>
    </row>
    <row r="1576">
      <c r="A1576" s="902"/>
      <c r="B1576" s="921"/>
      <c r="C1576" s="921"/>
      <c r="D1576" s="921"/>
      <c r="E1576" s="902"/>
      <c r="F1576" s="902"/>
      <c r="G1576" s="921"/>
      <c r="H1576" s="902"/>
      <c r="I1576" s="921"/>
      <c r="J1576" s="921"/>
      <c r="K1576" s="921"/>
      <c r="L1576" s="921"/>
      <c r="M1576" s="1264"/>
      <c r="N1576" s="1264"/>
      <c r="O1576" s="1264"/>
      <c r="P1576" s="1264"/>
      <c r="Q1576" s="489"/>
      <c r="R1576" s="489"/>
      <c r="S1576" s="489"/>
      <c r="T1576" s="489"/>
      <c r="U1576" s="489"/>
      <c r="V1576" s="490"/>
      <c r="W1576" s="489"/>
      <c r="X1576" s="490"/>
    </row>
    <row r="1577">
      <c r="A1577" s="902"/>
      <c r="B1577" s="921"/>
      <c r="C1577" s="921"/>
      <c r="D1577" s="921"/>
      <c r="E1577" s="902"/>
      <c r="F1577" s="902"/>
      <c r="G1577" s="921"/>
      <c r="H1577" s="902"/>
      <c r="I1577" s="921"/>
      <c r="J1577" s="921"/>
      <c r="K1577" s="921"/>
      <c r="L1577" s="921"/>
      <c r="M1577" s="1264"/>
      <c r="N1577" s="1264"/>
      <c r="O1577" s="1264"/>
      <c r="P1577" s="1264"/>
      <c r="Q1577" s="489"/>
      <c r="R1577" s="489"/>
      <c r="S1577" s="489"/>
      <c r="T1577" s="489"/>
      <c r="U1577" s="489"/>
      <c r="V1577" s="490"/>
      <c r="W1577" s="489"/>
      <c r="X1577" s="490"/>
    </row>
    <row r="1578">
      <c r="A1578" s="902"/>
      <c r="B1578" s="921"/>
      <c r="C1578" s="921"/>
      <c r="D1578" s="921"/>
      <c r="E1578" s="902"/>
      <c r="F1578" s="902"/>
      <c r="G1578" s="921"/>
      <c r="H1578" s="902"/>
      <c r="I1578" s="921"/>
      <c r="J1578" s="921"/>
      <c r="K1578" s="921"/>
      <c r="L1578" s="921"/>
      <c r="M1578" s="1264"/>
      <c r="N1578" s="1264"/>
      <c r="O1578" s="1264"/>
      <c r="P1578" s="1264"/>
      <c r="Q1578" s="489"/>
      <c r="R1578" s="489"/>
      <c r="S1578" s="489"/>
      <c r="T1578" s="489"/>
      <c r="U1578" s="489"/>
      <c r="V1578" s="490"/>
      <c r="W1578" s="489"/>
      <c r="X1578" s="490"/>
    </row>
    <row r="1579">
      <c r="A1579" s="902"/>
      <c r="B1579" s="921"/>
      <c r="C1579" s="921"/>
      <c r="D1579" s="921"/>
      <c r="E1579" s="902"/>
      <c r="F1579" s="902"/>
      <c r="G1579" s="921"/>
      <c r="H1579" s="902"/>
      <c r="I1579" s="921"/>
      <c r="J1579" s="921"/>
      <c r="K1579" s="921"/>
      <c r="L1579" s="921"/>
      <c r="M1579" s="1264"/>
      <c r="N1579" s="1264"/>
      <c r="O1579" s="1264"/>
      <c r="P1579" s="1264"/>
      <c r="Q1579" s="489"/>
      <c r="R1579" s="489"/>
      <c r="S1579" s="489"/>
      <c r="T1579" s="489"/>
      <c r="U1579" s="489"/>
      <c r="V1579" s="490"/>
      <c r="W1579" s="489"/>
      <c r="X1579" s="490"/>
    </row>
    <row r="1580">
      <c r="A1580" s="902"/>
      <c r="B1580" s="921"/>
      <c r="C1580" s="921"/>
      <c r="D1580" s="921"/>
      <c r="E1580" s="902"/>
      <c r="F1580" s="902"/>
      <c r="G1580" s="921"/>
      <c r="H1580" s="902"/>
      <c r="I1580" s="921"/>
      <c r="J1580" s="921"/>
      <c r="K1580" s="921"/>
      <c r="L1580" s="921"/>
      <c r="M1580" s="1264"/>
      <c r="N1580" s="1264"/>
      <c r="O1580" s="1264"/>
      <c r="P1580" s="1264"/>
      <c r="Q1580" s="489"/>
      <c r="R1580" s="489"/>
      <c r="S1580" s="489"/>
      <c r="T1580" s="489"/>
      <c r="U1580" s="489"/>
      <c r="V1580" s="490"/>
      <c r="W1580" s="489"/>
      <c r="X1580" s="490"/>
    </row>
    <row r="1581">
      <c r="A1581" s="902"/>
      <c r="B1581" s="921"/>
      <c r="C1581" s="921"/>
      <c r="D1581" s="921"/>
      <c r="E1581" s="902"/>
      <c r="F1581" s="902"/>
      <c r="G1581" s="921"/>
      <c r="H1581" s="902"/>
      <c r="I1581" s="921"/>
      <c r="J1581" s="921"/>
      <c r="K1581" s="921"/>
      <c r="L1581" s="921"/>
      <c r="M1581" s="1264"/>
      <c r="N1581" s="1264"/>
      <c r="O1581" s="1264"/>
      <c r="P1581" s="1264"/>
      <c r="Q1581" s="489"/>
      <c r="R1581" s="489"/>
      <c r="S1581" s="489"/>
      <c r="T1581" s="489"/>
      <c r="U1581" s="489"/>
      <c r="V1581" s="490"/>
      <c r="W1581" s="489"/>
      <c r="X1581" s="490"/>
    </row>
    <row r="1582">
      <c r="A1582" s="902"/>
      <c r="B1582" s="921"/>
      <c r="C1582" s="921"/>
      <c r="D1582" s="921"/>
      <c r="E1582" s="902"/>
      <c r="F1582" s="902"/>
      <c r="G1582" s="921"/>
      <c r="H1582" s="902"/>
      <c r="I1582" s="921"/>
      <c r="J1582" s="921"/>
      <c r="K1582" s="921"/>
      <c r="L1582" s="921"/>
      <c r="M1582" s="1264"/>
      <c r="N1582" s="1264"/>
      <c r="O1582" s="1264"/>
      <c r="P1582" s="1264"/>
      <c r="Q1582" s="489"/>
      <c r="R1582" s="489"/>
      <c r="S1582" s="489"/>
      <c r="T1582" s="489"/>
      <c r="U1582" s="489"/>
      <c r="V1582" s="490"/>
      <c r="W1582" s="489"/>
      <c r="X1582" s="490"/>
    </row>
    <row r="1583">
      <c r="A1583" s="902"/>
      <c r="B1583" s="921"/>
      <c r="C1583" s="921"/>
      <c r="D1583" s="921"/>
      <c r="E1583" s="902"/>
      <c r="F1583" s="902"/>
      <c r="G1583" s="921"/>
      <c r="H1583" s="902"/>
      <c r="I1583" s="921"/>
      <c r="J1583" s="921"/>
      <c r="K1583" s="921"/>
      <c r="L1583" s="921"/>
      <c r="M1583" s="1264"/>
      <c r="N1583" s="1264"/>
      <c r="O1583" s="1264"/>
      <c r="P1583" s="1264"/>
      <c r="Q1583" s="489"/>
      <c r="R1583" s="489"/>
      <c r="S1583" s="489"/>
      <c r="T1583" s="489"/>
      <c r="U1583" s="489"/>
      <c r="V1583" s="490"/>
      <c r="W1583" s="489"/>
      <c r="X1583" s="490"/>
    </row>
    <row r="1584">
      <c r="A1584" s="902"/>
      <c r="B1584" s="921"/>
      <c r="C1584" s="921"/>
      <c r="D1584" s="921"/>
      <c r="E1584" s="902"/>
      <c r="F1584" s="902"/>
      <c r="G1584" s="921"/>
      <c r="H1584" s="902"/>
      <c r="I1584" s="921"/>
      <c r="J1584" s="921"/>
      <c r="K1584" s="921"/>
      <c r="L1584" s="921"/>
      <c r="M1584" s="1264"/>
      <c r="N1584" s="1264"/>
      <c r="O1584" s="1264"/>
      <c r="P1584" s="1264"/>
      <c r="Q1584" s="489"/>
      <c r="R1584" s="489"/>
      <c r="S1584" s="489"/>
      <c r="T1584" s="489"/>
      <c r="U1584" s="489"/>
      <c r="V1584" s="490"/>
      <c r="W1584" s="489"/>
      <c r="X1584" s="490"/>
    </row>
    <row r="1585">
      <c r="A1585" s="902"/>
      <c r="B1585" s="921"/>
      <c r="C1585" s="921"/>
      <c r="D1585" s="921"/>
      <c r="E1585" s="902"/>
      <c r="F1585" s="902"/>
      <c r="G1585" s="921"/>
      <c r="H1585" s="902"/>
      <c r="I1585" s="921"/>
      <c r="J1585" s="921"/>
      <c r="K1585" s="921"/>
      <c r="L1585" s="921"/>
      <c r="M1585" s="1264"/>
      <c r="N1585" s="1264"/>
      <c r="O1585" s="1264"/>
      <c r="P1585" s="1264"/>
      <c r="Q1585" s="489"/>
      <c r="R1585" s="489"/>
      <c r="S1585" s="489"/>
      <c r="T1585" s="489"/>
      <c r="U1585" s="489"/>
      <c r="V1585" s="490"/>
      <c r="W1585" s="489"/>
      <c r="X1585" s="490"/>
    </row>
    <row r="1586">
      <c r="A1586" s="902"/>
      <c r="B1586" s="921"/>
      <c r="C1586" s="921"/>
      <c r="D1586" s="921"/>
      <c r="E1586" s="902"/>
      <c r="F1586" s="902"/>
      <c r="G1586" s="921"/>
      <c r="H1586" s="902"/>
      <c r="I1586" s="921"/>
      <c r="J1586" s="921"/>
      <c r="K1586" s="921"/>
      <c r="L1586" s="921"/>
      <c r="M1586" s="1264"/>
      <c r="N1586" s="1264"/>
      <c r="O1586" s="1264"/>
      <c r="P1586" s="1264"/>
      <c r="Q1586" s="489"/>
      <c r="R1586" s="489"/>
      <c r="S1586" s="489"/>
      <c r="T1586" s="489"/>
      <c r="U1586" s="489"/>
      <c r="V1586" s="490"/>
      <c r="W1586" s="489"/>
      <c r="X1586" s="490"/>
    </row>
    <row r="1587">
      <c r="A1587" s="902"/>
      <c r="B1587" s="921"/>
      <c r="C1587" s="921"/>
      <c r="D1587" s="921"/>
      <c r="E1587" s="902"/>
      <c r="F1587" s="902"/>
      <c r="G1587" s="921"/>
      <c r="H1587" s="902"/>
      <c r="I1587" s="921"/>
      <c r="J1587" s="921"/>
      <c r="K1587" s="921"/>
      <c r="L1587" s="921"/>
      <c r="M1587" s="1264"/>
      <c r="N1587" s="1264"/>
      <c r="O1587" s="1264"/>
      <c r="P1587" s="1264"/>
      <c r="Q1587" s="489"/>
      <c r="R1587" s="489"/>
      <c r="S1587" s="489"/>
      <c r="T1587" s="489"/>
      <c r="U1587" s="489"/>
      <c r="V1587" s="490"/>
      <c r="W1587" s="489"/>
      <c r="X1587" s="490"/>
    </row>
    <row r="1588">
      <c r="A1588" s="902"/>
      <c r="B1588" s="921"/>
      <c r="C1588" s="921"/>
      <c r="D1588" s="921"/>
      <c r="E1588" s="902"/>
      <c r="F1588" s="902"/>
      <c r="G1588" s="921"/>
      <c r="H1588" s="902"/>
      <c r="I1588" s="921"/>
      <c r="J1588" s="921"/>
      <c r="K1588" s="921"/>
      <c r="L1588" s="921"/>
      <c r="M1588" s="1264"/>
      <c r="N1588" s="1264"/>
      <c r="O1588" s="1264"/>
      <c r="P1588" s="1264"/>
      <c r="Q1588" s="489"/>
      <c r="R1588" s="489"/>
      <c r="S1588" s="489"/>
      <c r="T1588" s="489"/>
      <c r="U1588" s="489"/>
      <c r="V1588" s="490"/>
      <c r="W1588" s="489"/>
      <c r="X1588" s="490"/>
    </row>
    <row r="1589">
      <c r="A1589" s="902"/>
      <c r="B1589" s="921"/>
      <c r="C1589" s="921"/>
      <c r="D1589" s="921"/>
      <c r="E1589" s="902"/>
      <c r="F1589" s="902"/>
      <c r="G1589" s="921"/>
      <c r="H1589" s="902"/>
      <c r="I1589" s="921"/>
      <c r="J1589" s="921"/>
      <c r="K1589" s="921"/>
      <c r="L1589" s="921"/>
      <c r="M1589" s="1264"/>
      <c r="N1589" s="1264"/>
      <c r="O1589" s="1264"/>
      <c r="P1589" s="1264"/>
      <c r="Q1589" s="489"/>
      <c r="R1589" s="489"/>
      <c r="S1589" s="489"/>
      <c r="T1589" s="489"/>
      <c r="U1589" s="489"/>
      <c r="V1589" s="490"/>
      <c r="W1589" s="489"/>
      <c r="X1589" s="490"/>
    </row>
    <row r="1590">
      <c r="A1590" s="902"/>
      <c r="B1590" s="921"/>
      <c r="C1590" s="921"/>
      <c r="D1590" s="921"/>
      <c r="E1590" s="902"/>
      <c r="F1590" s="902"/>
      <c r="G1590" s="921"/>
      <c r="H1590" s="902"/>
      <c r="I1590" s="921"/>
      <c r="J1590" s="921"/>
      <c r="K1590" s="921"/>
      <c r="L1590" s="921"/>
      <c r="M1590" s="1264"/>
      <c r="N1590" s="1264"/>
      <c r="O1590" s="1264"/>
      <c r="P1590" s="1264"/>
      <c r="Q1590" s="489"/>
      <c r="R1590" s="489"/>
      <c r="S1590" s="489"/>
      <c r="T1590" s="489"/>
      <c r="U1590" s="489"/>
      <c r="V1590" s="490"/>
      <c r="W1590" s="489"/>
      <c r="X1590" s="490"/>
    </row>
    <row r="1591">
      <c r="A1591" s="902"/>
      <c r="B1591" s="921"/>
      <c r="C1591" s="921"/>
      <c r="D1591" s="921"/>
      <c r="E1591" s="902"/>
      <c r="F1591" s="902"/>
      <c r="G1591" s="921"/>
      <c r="H1591" s="902"/>
      <c r="I1591" s="921"/>
      <c r="J1591" s="921"/>
      <c r="K1591" s="921"/>
      <c r="L1591" s="921"/>
      <c r="M1591" s="1264"/>
      <c r="N1591" s="1264"/>
      <c r="O1591" s="1264"/>
      <c r="P1591" s="1264"/>
      <c r="Q1591" s="489"/>
      <c r="R1591" s="489"/>
      <c r="S1591" s="489"/>
      <c r="T1591" s="489"/>
      <c r="U1591" s="489"/>
      <c r="V1591" s="490"/>
      <c r="W1591" s="489"/>
      <c r="X1591" s="490"/>
    </row>
    <row r="1592">
      <c r="A1592" s="902"/>
      <c r="B1592" s="921"/>
      <c r="C1592" s="921"/>
      <c r="D1592" s="921"/>
      <c r="E1592" s="902"/>
      <c r="F1592" s="902"/>
      <c r="G1592" s="921"/>
      <c r="H1592" s="902"/>
      <c r="I1592" s="921"/>
      <c r="J1592" s="921"/>
      <c r="K1592" s="921"/>
      <c r="L1592" s="921"/>
      <c r="M1592" s="1264"/>
      <c r="N1592" s="1264"/>
      <c r="O1592" s="1264"/>
      <c r="P1592" s="1264"/>
      <c r="Q1592" s="489"/>
      <c r="R1592" s="489"/>
      <c r="S1592" s="489"/>
      <c r="T1592" s="489"/>
      <c r="U1592" s="489"/>
      <c r="V1592" s="490"/>
      <c r="W1592" s="489"/>
      <c r="X1592" s="490"/>
    </row>
    <row r="1593">
      <c r="A1593" s="902"/>
      <c r="B1593" s="921"/>
      <c r="C1593" s="921"/>
      <c r="D1593" s="921"/>
      <c r="E1593" s="902"/>
      <c r="F1593" s="902"/>
      <c r="G1593" s="921"/>
      <c r="H1593" s="902"/>
      <c r="I1593" s="921"/>
      <c r="J1593" s="921"/>
      <c r="K1593" s="921"/>
      <c r="L1593" s="921"/>
      <c r="M1593" s="1264"/>
      <c r="N1593" s="1264"/>
      <c r="O1593" s="1264"/>
      <c r="P1593" s="1264"/>
      <c r="Q1593" s="489"/>
      <c r="R1593" s="489"/>
      <c r="S1593" s="489"/>
      <c r="T1593" s="489"/>
      <c r="U1593" s="489"/>
      <c r="V1593" s="490"/>
      <c r="W1593" s="489"/>
      <c r="X1593" s="490"/>
    </row>
    <row r="1594">
      <c r="A1594" s="902"/>
      <c r="B1594" s="921"/>
      <c r="C1594" s="921"/>
      <c r="D1594" s="921"/>
      <c r="E1594" s="902"/>
      <c r="F1594" s="902"/>
      <c r="G1594" s="921"/>
      <c r="H1594" s="902"/>
      <c r="I1594" s="921"/>
      <c r="J1594" s="921"/>
      <c r="K1594" s="921"/>
      <c r="L1594" s="921"/>
      <c r="M1594" s="1264"/>
      <c r="N1594" s="1264"/>
      <c r="O1594" s="1264"/>
      <c r="P1594" s="1264"/>
      <c r="Q1594" s="489"/>
      <c r="R1594" s="489"/>
      <c r="S1594" s="489"/>
      <c r="T1594" s="489"/>
      <c r="U1594" s="489"/>
      <c r="V1594" s="490"/>
      <c r="W1594" s="489"/>
      <c r="X1594" s="490"/>
    </row>
    <row r="1595">
      <c r="A1595" s="902"/>
      <c r="B1595" s="921"/>
      <c r="C1595" s="921"/>
      <c r="D1595" s="921"/>
      <c r="E1595" s="902"/>
      <c r="F1595" s="902"/>
      <c r="G1595" s="921"/>
      <c r="H1595" s="902"/>
      <c r="I1595" s="921"/>
      <c r="J1595" s="921"/>
      <c r="K1595" s="921"/>
      <c r="L1595" s="921"/>
      <c r="M1595" s="1264"/>
      <c r="N1595" s="1264"/>
      <c r="O1595" s="1264"/>
      <c r="P1595" s="1264"/>
      <c r="Q1595" s="489"/>
      <c r="R1595" s="489"/>
      <c r="S1595" s="489"/>
      <c r="T1595" s="489"/>
      <c r="U1595" s="489"/>
      <c r="V1595" s="490"/>
      <c r="W1595" s="489"/>
      <c r="X1595" s="490"/>
    </row>
    <row r="1596">
      <c r="A1596" s="902"/>
      <c r="B1596" s="921"/>
      <c r="C1596" s="921"/>
      <c r="D1596" s="921"/>
      <c r="E1596" s="902"/>
      <c r="F1596" s="902"/>
      <c r="G1596" s="921"/>
      <c r="H1596" s="902"/>
      <c r="I1596" s="921"/>
      <c r="J1596" s="921"/>
      <c r="K1596" s="921"/>
      <c r="L1596" s="921"/>
      <c r="M1596" s="1264"/>
      <c r="N1596" s="1264"/>
      <c r="O1596" s="1264"/>
      <c r="P1596" s="1264"/>
      <c r="Q1596" s="489"/>
      <c r="R1596" s="489"/>
      <c r="S1596" s="489"/>
      <c r="T1596" s="489"/>
      <c r="U1596" s="489"/>
      <c r="V1596" s="490"/>
      <c r="W1596" s="489"/>
      <c r="X1596" s="490"/>
    </row>
    <row r="1597">
      <c r="A1597" s="902"/>
      <c r="B1597" s="921"/>
      <c r="C1597" s="921"/>
      <c r="D1597" s="921"/>
      <c r="E1597" s="902"/>
      <c r="F1597" s="902"/>
      <c r="G1597" s="921"/>
      <c r="H1597" s="902"/>
      <c r="I1597" s="921"/>
      <c r="J1597" s="921"/>
      <c r="K1597" s="921"/>
      <c r="L1597" s="921"/>
      <c r="M1597" s="1264"/>
      <c r="N1597" s="1264"/>
      <c r="O1597" s="1264"/>
      <c r="P1597" s="1264"/>
      <c r="Q1597" s="489"/>
      <c r="R1597" s="489"/>
      <c r="S1597" s="489"/>
      <c r="T1597" s="489"/>
      <c r="U1597" s="489"/>
      <c r="V1597" s="490"/>
      <c r="W1597" s="489"/>
      <c r="X1597" s="490"/>
    </row>
    <row r="1598">
      <c r="A1598" s="902"/>
      <c r="B1598" s="921"/>
      <c r="C1598" s="921"/>
      <c r="D1598" s="921"/>
      <c r="E1598" s="902"/>
      <c r="F1598" s="902"/>
      <c r="G1598" s="921"/>
      <c r="H1598" s="902"/>
      <c r="I1598" s="921"/>
      <c r="J1598" s="921"/>
      <c r="K1598" s="921"/>
      <c r="L1598" s="921"/>
      <c r="M1598" s="1264"/>
      <c r="N1598" s="1264"/>
      <c r="O1598" s="1264"/>
      <c r="P1598" s="1264"/>
      <c r="Q1598" s="489"/>
      <c r="R1598" s="489"/>
      <c r="S1598" s="489"/>
      <c r="T1598" s="489"/>
      <c r="U1598" s="489"/>
      <c r="V1598" s="490"/>
      <c r="W1598" s="489"/>
      <c r="X1598" s="490"/>
    </row>
    <row r="1599">
      <c r="A1599" s="902"/>
      <c r="B1599" s="921"/>
      <c r="C1599" s="921"/>
      <c r="D1599" s="921"/>
      <c r="E1599" s="902"/>
      <c r="F1599" s="902"/>
      <c r="G1599" s="921"/>
      <c r="H1599" s="902"/>
      <c r="I1599" s="921"/>
      <c r="J1599" s="921"/>
      <c r="K1599" s="921"/>
      <c r="L1599" s="921"/>
      <c r="M1599" s="1264"/>
      <c r="N1599" s="1264"/>
      <c r="O1599" s="1264"/>
      <c r="P1599" s="1264"/>
      <c r="Q1599" s="489"/>
      <c r="R1599" s="489"/>
      <c r="S1599" s="489"/>
      <c r="T1599" s="489"/>
      <c r="U1599" s="489"/>
      <c r="V1599" s="490"/>
      <c r="W1599" s="489"/>
      <c r="X1599" s="490"/>
    </row>
    <row r="1600">
      <c r="A1600" s="902"/>
      <c r="B1600" s="921"/>
      <c r="C1600" s="921"/>
      <c r="D1600" s="921"/>
      <c r="E1600" s="902"/>
      <c r="F1600" s="902"/>
      <c r="G1600" s="921"/>
      <c r="H1600" s="902"/>
      <c r="I1600" s="921"/>
      <c r="J1600" s="921"/>
      <c r="K1600" s="921"/>
      <c r="L1600" s="921"/>
      <c r="M1600" s="1264"/>
      <c r="N1600" s="1264"/>
      <c r="O1600" s="1264"/>
      <c r="P1600" s="1264"/>
      <c r="Q1600" s="489"/>
      <c r="R1600" s="489"/>
      <c r="S1600" s="489"/>
      <c r="T1600" s="489"/>
      <c r="U1600" s="489"/>
      <c r="V1600" s="490"/>
      <c r="W1600" s="489"/>
      <c r="X1600" s="490"/>
    </row>
    <row r="1601">
      <c r="A1601" s="902"/>
      <c r="B1601" s="921"/>
      <c r="C1601" s="921"/>
      <c r="D1601" s="921"/>
      <c r="E1601" s="902"/>
      <c r="F1601" s="902"/>
      <c r="G1601" s="921"/>
      <c r="H1601" s="902"/>
      <c r="I1601" s="921"/>
      <c r="J1601" s="921"/>
      <c r="K1601" s="921"/>
      <c r="L1601" s="921"/>
      <c r="M1601" s="1264"/>
      <c r="N1601" s="1264"/>
      <c r="O1601" s="1264"/>
      <c r="P1601" s="1264"/>
      <c r="Q1601" s="489"/>
      <c r="R1601" s="489"/>
      <c r="S1601" s="489"/>
      <c r="T1601" s="489"/>
      <c r="U1601" s="489"/>
      <c r="V1601" s="490"/>
      <c r="W1601" s="489"/>
      <c r="X1601" s="490"/>
    </row>
  </sheetData>
  <customSheetViews>
    <customSheetView guid="{672E6248-8FE7-45E8-9FF7-4289C71F371A}" filter="1" showAutoFilter="1">
      <autoFilter ref="$A$1:$X$612">
        <filterColumn colId="7">
          <filters>
            <filter val="Sunbird Inquiry"/>
            <filter val="Manage Learn"/>
            <filter val="Sunbird Lern"/>
          </filters>
        </filterColumn>
      </autoFilter>
    </customSheetView>
    <customSheetView guid="{8B8A269F-BAF6-48B0-A17F-2AEAD9F8456E}" filter="1" showAutoFilter="1">
      <autoFilter ref="$A$1:$X$612">
        <filterColumn colId="7">
          <filters>
            <filter val="Sunbird Inquiry"/>
            <filter val="Manage Learn"/>
            <filter val="Sunbird Lern"/>
          </filters>
        </filterColumn>
      </autoFilter>
    </customSheetView>
    <customSheetView guid="{6BDE1F70-F2DA-45AE-A1D2-BA059E32CE2D}" filter="1" showAutoFilter="1">
      <autoFilter ref="$A$1:$X$1601">
        <filterColumn colId="7">
          <filters>
            <filter val="Manage Learn"/>
            <filter val="Manage learn"/>
            <filter val="Sunbird Lern"/>
          </filters>
        </filterColumn>
        <filterColumn colId="20">
          <filters blank="1">
            <filter val="NA"/>
          </filters>
        </filterColumn>
      </autoFilter>
    </customSheetView>
    <customSheetView guid="{2F19E93E-B2C0-4AB2-8F1C-EB721562D28D}" filter="1" showAutoFilter="1">
      <autoFilter ref="$A$1:$X$1601"/>
    </customSheetView>
    <customSheetView guid="{832DCCDB-70E2-4AC1-96BE-BF5A193CF13A}" filter="1" showAutoFilter="1">
      <autoFilter ref="$A$1:$X$1601">
        <filterColumn colId="8">
          <filters blank="1">
            <filter val="NVSK"/>
            <filter val="User &amp; Org Services"/>
            <filter val="Projects tile"/>
            <filter val="Question Set Editor"/>
            <filter val="Content creation"/>
            <filter val="Reference Learning Web App"/>
            <filter val="Delete flow"/>
            <filter val="Question and Question Set Service"/>
            <filter val="Observations tile"/>
            <filter val="Question Set Player (QuML)"/>
            <filter val="Reference Learning Desktop App"/>
            <filter val="Questionset player"/>
            <filter val="Question Set Player"/>
          </filters>
        </filterColumn>
        <filterColumn colId="7">
          <filters>
            <filter val="Sunbird Inquiry"/>
            <filter val="Manage Learn"/>
            <filter val="Manage learn"/>
            <filter val="Sunbird Lern"/>
            <filter val="Sunbird Knowlg"/>
          </filters>
        </filterColumn>
        <filterColumn colId="20">
          <filters blank="1"/>
        </filterColumn>
        <filterColumn colId="19">
          <filters blank="1">
            <filter val="Naveen"/>
            <filter val="Priya"/>
            <filter val="Poornima"/>
            <filter val="Namrata"/>
            <filter val="Manjula"/>
          </filters>
        </filterColumn>
      </autoFilter>
    </customSheetView>
    <customSheetView guid="{BF1A60A3-266E-49C5-992A-6E5B61B0C431}" filter="1" showAutoFilter="1">
      <autoFilter ref="$A$1:$X$1601">
        <filterColumn colId="20">
          <filters blank="1">
            <filter val="Pass"/>
          </filters>
        </filterColumn>
      </autoFilter>
    </customSheetView>
    <customSheetView guid="{71623A15-00CB-4385-B295-F9950A45FB02}" filter="1" showAutoFilter="1">
      <autoFilter ref="$A$1:$X$612">
        <filterColumn colId="20">
          <filters/>
        </filterColumn>
      </autoFilter>
    </customSheetView>
    <customSheetView guid="{7A84FBA6-27E8-4412-99CF-49ADC8AEBC27}" filter="1" showAutoFilter="1">
      <autoFilter ref="$A$1:$X$1601">
        <filterColumn colId="7">
          <filters>
            <filter val="Manage Learn"/>
            <filter val="Sunbird lern"/>
            <filter val="Sunbird Lern"/>
          </filters>
        </filterColumn>
      </autoFilter>
    </customSheetView>
    <customSheetView guid="{F3606F98-A720-4C0C-867F-6272E1163452}" filter="1" showAutoFilter="1">
      <autoFilter ref="$A$1:$X$612">
        <filterColumn colId="7">
          <filters>
            <filter val="Sunbird Inquiry"/>
            <filter val="Manage Learn"/>
            <filter val="Sunbird Lern"/>
          </filters>
        </filterColumn>
        <filterColumn colId="10">
          <filters/>
        </filterColumn>
      </autoFilter>
    </customSheetView>
    <customSheetView guid="{C8EF618B-0D4B-4E2C-8D18-DB5A72120C6C}" filter="1" showAutoFilter="1">
      <autoFilter ref="$A$1:$X$612">
        <filterColumn colId="7">
          <filters>
            <filter val="Manage Learn"/>
            <filter val="Sunbird Lern"/>
            <filter val="Sunbird Knowlg"/>
          </filters>
        </filterColumn>
      </autoFilter>
    </customSheetView>
    <customSheetView guid="{2E4A647F-8EF7-4AC1-A470-93FEF1189896}" filter="1" showAutoFilter="1">
      <autoFilter ref="$A$1:$X$612">
        <filterColumn colId="7">
          <filters>
            <filter val="Sunbird Inquiry"/>
            <filter val="Manage Learn"/>
            <filter val="Sunbird Lern"/>
          </filters>
        </filterColumn>
      </autoFilter>
    </customSheetView>
    <customSheetView guid="{9E811A48-C3E3-4F30-80ED-825CFE84A008}" filter="1" showAutoFilter="1">
      <autoFilter ref="$A$1:$X$1601"/>
    </customSheetView>
    <customSheetView guid="{765B0A27-960D-4C8D-94E2-1035F77422DE}" filter="1" showAutoFilter="1">
      <autoFilter ref="$A$1:$X$1601">
        <filterColumn colId="10">
          <filters blank="1"/>
        </filterColumn>
      </autoFilter>
    </customSheetView>
    <customSheetView guid="{E4C229AE-E1FF-4717-B95C-882C9AE147D4}" filter="1" showAutoFilter="1">
      <autoFilter ref="$A$1:$X$1601">
        <filterColumn colId="8">
          <filters>
            <filter val="NVSK"/>
            <filter val="User &amp; Org Services"/>
            <filter val="Projects tile"/>
            <filter val="Question Set Editor"/>
            <filter val="Content creation"/>
            <filter val="Reference Learning Web App"/>
            <filter val="Delete flow"/>
            <filter val="Question and Question Set Service"/>
            <filter val="Observations tile"/>
            <filter val="Question Set Player (QuML)"/>
            <filter val="Questionset player"/>
            <filter val="Question Set Player"/>
          </filters>
        </filterColumn>
        <filterColumn colId="20">
          <filters blank="1"/>
        </filterColumn>
      </autoFilter>
    </customSheetView>
  </customSheetViews>
  <dataValidations>
    <dataValidation type="list" allowBlank="1" showErrorMessage="1" sqref="U2:U205 U207:U612">
      <formula1>"Pass,NA,Blocked,Fail"</formula1>
    </dataValidation>
    <dataValidation type="list" allowBlank="1" showErrorMessage="1" sqref="T2:T612">
      <formula1>"Manjula,Namrata,Naveen,Poornima,Priya,Raghavendira"</formula1>
    </dataValidation>
    <dataValidation type="list" allowBlank="1" sqref="S2:S612">
      <formula1>"08/05/2024,09/05/2024,10/05/2024,13/05/2024,14/05/2024,22/05/2024,20/06/2024,21/06/2024"</formula1>
    </dataValidation>
    <dataValidation type="list" allowBlank="1" showErrorMessage="1" sqref="J570:J583 J592:J604">
      <formula1>"Program - Program Listing Screen,Program - Program Details Screen,Program - Profile data sharing dropdown,Program - Join Program /  Pii Pop up,Program - Resource Screen,Project - Project Listing Screen,Project - Create New Project,Project - Project Detail"&amp;"s Tab,Project - Task Details Tab,Project - Observation mapped to a Task,Project - Add New Task Screen,Project - Join Program Pop up /  Pii Pop up,Project - Edit Icon Screen,Project - Files Folder,Project - Add Subtask Screen,Project - Task Attach FIles Sc"&amp;"reen,Project - Project Attach Files Screen,Project - Certificate Flow,Project - PDF Reports,Project - Link / QR Code,Observation - Observation Listing Screen,Observation - Add {Entity} Screen,Observation - Add {Entity} Listing Screen,Observation - Join Pr"&amp;"ogram Pop up /  Pii Pop up,Observation - Domain Screen,Observation - Instance Screen,Observation - Questionnaire Screen,Observation - Start Observation Pop up,Observation - Link / QR Code,Survey- Survey Listing Screen,Survey - Questionnaire Screen,Survey "&amp;"- Join Program Pop up /  Pii Pop up,Survey - Link / QR Code,Reports - Reports Listing Screen,Reports - Observation Reports Listing Screen,Reports - Survey Reports Listing Screen,Reports - Project Reports Listing Screen,Reports - Observation Led Imp Flow,M"&amp;"L Home Screen,Profile Screen,User Onboarding"</formula1>
    </dataValidation>
    <dataValidation type="list" allowBlank="1" showErrorMessage="1" sqref="L570:L612">
      <formula1>"HT &amp; Officials, Teacher,HT &amp; Officials,Teacher"</formula1>
    </dataValidation>
    <dataValidation type="list" allowBlank="1" sqref="B150:B154">
      <formula1>"UI,Backend(API),UI+Backend"</formula1>
    </dataValidation>
  </dataValidations>
  <hyperlinks>
    <hyperlink r:id="rId1" ref="C2"/>
    <hyperlink r:id="rId2" ref="C3"/>
    <hyperlink r:id="rId3" ref="C4"/>
    <hyperlink r:id="rId4" ref="C5"/>
    <hyperlink r:id="rId5" ref="C6"/>
    <hyperlink r:id="rId6" ref="C7"/>
    <hyperlink r:id="rId7" ref="C8"/>
    <hyperlink r:id="rId8" ref="C9"/>
    <hyperlink r:id="rId9" ref="C10"/>
    <hyperlink r:id="rId10" ref="C11"/>
    <hyperlink r:id="rId11" ref="V11"/>
    <hyperlink r:id="rId12" ref="C12"/>
    <hyperlink r:id="rId13" ref="C13"/>
    <hyperlink r:id="rId14" ref="C14"/>
    <hyperlink r:id="rId15" ref="C15"/>
    <hyperlink r:id="rId16" ref="C16"/>
    <hyperlink r:id="rId17" ref="C17"/>
    <hyperlink r:id="rId18" ref="C18"/>
    <hyperlink r:id="rId19" ref="C19"/>
    <hyperlink r:id="rId20" ref="C20"/>
    <hyperlink r:id="rId21" ref="C21"/>
    <hyperlink r:id="rId22" ref="C22"/>
    <hyperlink r:id="rId23" ref="C23"/>
    <hyperlink r:id="rId24" ref="V23"/>
    <hyperlink r:id="rId25" ref="C24"/>
    <hyperlink r:id="rId26" ref="V24"/>
    <hyperlink r:id="rId27" ref="C25"/>
    <hyperlink r:id="rId28" ref="V25"/>
    <hyperlink r:id="rId29" ref="C26"/>
    <hyperlink r:id="rId30" ref="C27"/>
    <hyperlink r:id="rId31" ref="V27"/>
    <hyperlink r:id="rId32" ref="C28"/>
    <hyperlink r:id="rId33" ref="V28"/>
    <hyperlink r:id="rId34" ref="C29"/>
    <hyperlink r:id="rId35" ref="C30"/>
    <hyperlink r:id="rId36" ref="V30"/>
    <hyperlink r:id="rId37" ref="C31"/>
    <hyperlink r:id="rId38" ref="V31"/>
    <hyperlink r:id="rId39" ref="C32"/>
    <hyperlink r:id="rId40" ref="V32"/>
    <hyperlink r:id="rId41" ref="C33"/>
    <hyperlink r:id="rId42" ref="V33"/>
    <hyperlink r:id="rId43" ref="C34"/>
    <hyperlink r:id="rId44" ref="C35"/>
    <hyperlink r:id="rId45" ref="C36"/>
    <hyperlink r:id="rId46" ref="C37"/>
    <hyperlink r:id="rId47" ref="V37"/>
    <hyperlink r:id="rId48" ref="C38"/>
    <hyperlink r:id="rId49" ref="C39"/>
    <hyperlink r:id="rId50" ref="C40"/>
    <hyperlink r:id="rId51" ref="C41"/>
    <hyperlink r:id="rId52" ref="C42"/>
    <hyperlink r:id="rId53" ref="C43"/>
    <hyperlink r:id="rId54" ref="C44"/>
    <hyperlink r:id="rId55" ref="C45"/>
    <hyperlink r:id="rId56" ref="C46"/>
    <hyperlink r:id="rId57" ref="C47"/>
    <hyperlink r:id="rId58" ref="C267"/>
    <hyperlink r:id="rId59" ref="C277"/>
    <hyperlink r:id="rId60" ref="C278"/>
    <hyperlink r:id="rId61" ref="C279"/>
    <hyperlink r:id="rId62" ref="C280"/>
    <hyperlink r:id="rId63" ref="C281"/>
    <hyperlink r:id="rId64" ref="C282"/>
    <hyperlink r:id="rId65" ref="C283"/>
    <hyperlink r:id="rId66" ref="C289"/>
    <hyperlink r:id="rId67" ref="C300"/>
    <hyperlink r:id="rId68" ref="O341"/>
    <hyperlink r:id="rId69" ref="C352"/>
    <hyperlink r:id="rId70" ref="C357"/>
    <hyperlink r:id="rId71" ref="C369"/>
    <hyperlink r:id="rId72" ref="C371"/>
    <hyperlink r:id="rId73" ref="C386"/>
    <hyperlink r:id="rId74" ref="C389"/>
    <hyperlink r:id="rId75" ref="C392"/>
    <hyperlink r:id="rId76" ref="C403"/>
    <hyperlink r:id="rId77" ref="C418"/>
    <hyperlink r:id="rId78" ref="C419"/>
    <hyperlink r:id="rId79" ref="C420"/>
    <hyperlink r:id="rId80" ref="C424"/>
    <hyperlink r:id="rId81" ref="C457"/>
    <hyperlink r:id="rId82" ref="C498"/>
    <hyperlink r:id="rId83" ref="C499"/>
    <hyperlink r:id="rId84" ref="C510"/>
    <hyperlink r:id="rId85" ref="C512"/>
    <hyperlink r:id="rId86" ref="C513"/>
    <hyperlink r:id="rId87" ref="C514"/>
    <hyperlink r:id="rId88" ref="C515"/>
    <hyperlink r:id="rId89" ref="C516"/>
    <hyperlink r:id="rId90" ref="C517"/>
    <hyperlink r:id="rId91" ref="C518"/>
    <hyperlink r:id="rId92" ref="C519"/>
    <hyperlink r:id="rId93" ref="C520"/>
    <hyperlink r:id="rId94" ref="C521"/>
    <hyperlink r:id="rId95" ref="O521"/>
    <hyperlink r:id="rId96" ref="C522"/>
    <hyperlink r:id="rId97" ref="C523"/>
    <hyperlink r:id="rId98" ref="C524"/>
    <hyperlink r:id="rId99" ref="C525"/>
    <hyperlink r:id="rId100" ref="C526"/>
    <hyperlink r:id="rId101" ref="C527"/>
    <hyperlink r:id="rId102" ref="O527"/>
    <hyperlink r:id="rId103" ref="C528"/>
    <hyperlink r:id="rId104" ref="C529"/>
    <hyperlink r:id="rId105" ref="C530"/>
    <hyperlink r:id="rId106" ref="C531"/>
    <hyperlink r:id="rId107" ref="C532"/>
    <hyperlink r:id="rId108" ref="O532"/>
    <hyperlink r:id="rId109" ref="C533"/>
    <hyperlink r:id="rId110" ref="C534"/>
    <hyperlink r:id="rId111" ref="C535"/>
    <hyperlink r:id="rId112" ref="C536"/>
    <hyperlink r:id="rId113" ref="D537"/>
    <hyperlink r:id="rId114" ref="D538"/>
    <hyperlink r:id="rId115" ref="D539"/>
    <hyperlink r:id="rId116" ref="D540"/>
    <hyperlink r:id="rId117" ref="C541"/>
    <hyperlink r:id="rId118" ref="C542"/>
    <hyperlink r:id="rId119" ref="C543"/>
    <hyperlink r:id="rId120" ref="C544"/>
    <hyperlink r:id="rId121" ref="C545"/>
    <hyperlink r:id="rId122" ref="C546"/>
    <hyperlink r:id="rId123" ref="C547"/>
    <hyperlink r:id="rId124" ref="C548"/>
    <hyperlink r:id="rId125" ref="C549"/>
    <hyperlink r:id="rId126" ref="C550"/>
    <hyperlink r:id="rId127" ref="V550"/>
    <hyperlink r:id="rId128" ref="C551"/>
    <hyperlink r:id="rId129" ref="C552"/>
    <hyperlink r:id="rId130" ref="C553"/>
    <hyperlink r:id="rId131" ref="C554"/>
    <hyperlink r:id="rId132" ref="C555"/>
    <hyperlink r:id="rId133" ref="C556"/>
    <hyperlink r:id="rId134" ref="V609"/>
    <hyperlink r:id="rId135" ref="V610"/>
    <hyperlink r:id="rId136" ref="V611"/>
    <hyperlink r:id="rId137" ref="V612"/>
  </hyperlinks>
  <drawing r:id="rId138"/>
</worksheet>
</file>